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ystemsorg-my.sharepoint.com/personal/anton_popov_usystems_ru/Documents/Desktop/Июнь/299.06.23 Дом Горохова_Барнаул/"/>
    </mc:Choice>
  </mc:AlternateContent>
  <xr:revisionPtr revIDLastSave="107" documentId="8_{AFAEEA13-8DF1-48E6-B147-410D8D9CACAB}" xr6:coauthVersionLast="47" xr6:coauthVersionMax="47" xr10:uidLastSave="{762CB61E-6BB6-40E5-9DB6-AE76CA5C2514}"/>
  <bookViews>
    <workbookView xWindow="-108" yWindow="-108" windowWidth="23256" windowHeight="12576" tabRatio="870" activeTab="1" xr2:uid="{00000000-000D-0000-FFFF-FFFF00000000}"/>
  </bookViews>
  <sheets>
    <sheet name="Прайс-лист" sheetId="1" r:id="rId1"/>
    <sheet name="КП" sheetId="9" r:id="rId2"/>
    <sheet name="Спецификация ГОСТ" sheetId="10" r:id="rId3"/>
    <sheet name="Portfolio" sheetId="11" state="hidden" r:id="rId4"/>
  </sheets>
  <definedNames>
    <definedName name="_xlnm._FilterDatabase" localSheetId="3" hidden="1">Portfolio!$B$4:$BS$4598</definedName>
    <definedName name="_xlnm._FilterDatabase" localSheetId="0" hidden="1">'Прайс-лист'!$B$4:$U$1736</definedName>
    <definedName name="Z_388B3522_21E1_4478_B6F9_D1FF1FDB6DC7_.wvu.Cols" localSheetId="3" hidden="1">Portfolio!$A:$A,Portfolio!$E:$E,Portfolio!$I:$O,Portfolio!$AA:$AJ,Portfolio!$AP:$BJ</definedName>
    <definedName name="Z_388B3522_21E1_4478_B6F9_D1FF1FDB6DC7_.wvu.Cols" localSheetId="0" hidden="1">'Прайс-лист'!$A:$A,'Прайс-лист'!#REF!,'Прайс-лист'!#REF!,'Прайс-лист'!$N:$O,'Прайс-лист'!$P:$U</definedName>
    <definedName name="Z_388B3522_21E1_4478_B6F9_D1FF1FDB6DC7_.wvu.FilterData" localSheetId="3" hidden="1">Portfolio!$B$4:$BN$4591</definedName>
    <definedName name="Z_388B3522_21E1_4478_B6F9_D1FF1FDB6DC7_.wvu.FilterData" localSheetId="0" hidden="1">'Прайс-лист'!$B$4:$U$1736</definedName>
  </definedNames>
  <calcPr calcId="191029"/>
  <customWorkbookViews>
    <customWorkbookView name="Baranov, Alexandr - Personal View" guid="{388B3522-21E1-4478-B6F9-D1FF1FDB6DC7}" mergeInterval="0" personalView="1" maximized="1" xWindow="-11" yWindow="-11" windowWidth="1942" windowHeight="1042" tabRatio="8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0" l="1"/>
  <c r="G21" i="10"/>
  <c r="G22" i="10"/>
  <c r="G23" i="10"/>
  <c r="G24" i="10"/>
  <c r="G25" i="10"/>
  <c r="G26" i="10"/>
  <c r="G27" i="10"/>
  <c r="F19" i="10"/>
  <c r="F20" i="10"/>
  <c r="F21" i="10"/>
  <c r="F22" i="10"/>
  <c r="F23" i="10"/>
  <c r="F24" i="10"/>
  <c r="F25" i="10"/>
  <c r="F26" i="10"/>
  <c r="F27" i="10"/>
  <c r="F28" i="10"/>
  <c r="F29" i="10"/>
  <c r="B29" i="10"/>
  <c r="B19" i="10"/>
  <c r="B20" i="10"/>
  <c r="B21" i="10"/>
  <c r="B22" i="10"/>
  <c r="B23" i="10"/>
  <c r="B24" i="10"/>
  <c r="B25" i="10"/>
  <c r="B26" i="10"/>
  <c r="B27" i="10"/>
  <c r="B28" i="10"/>
  <c r="B13" i="9"/>
  <c r="F14" i="10"/>
  <c r="D14" i="10"/>
  <c r="B14" i="10"/>
  <c r="E18" i="9" l="1"/>
  <c r="D18" i="9"/>
  <c r="D16" i="9"/>
  <c r="E16" i="9"/>
  <c r="D13" i="9"/>
  <c r="E13" i="9"/>
  <c r="B14" i="9"/>
  <c r="E14" i="9" s="1"/>
  <c r="C22" i="9"/>
  <c r="G16" i="10" s="1"/>
  <c r="B19" i="9"/>
  <c r="D13" i="10" s="1"/>
  <c r="H13" i="10" s="1"/>
  <c r="B17" i="9"/>
  <c r="D11" i="10" s="1"/>
  <c r="H11" i="10" s="1"/>
  <c r="C7" i="9"/>
  <c r="C13" i="9" s="1"/>
  <c r="G17" i="10"/>
  <c r="G18" i="10"/>
  <c r="F13" i="10"/>
  <c r="F15" i="10"/>
  <c r="F16" i="10"/>
  <c r="F18" i="10"/>
  <c r="D9" i="10"/>
  <c r="H9" i="10" s="1"/>
  <c r="D10" i="10"/>
  <c r="H10" i="10" s="1"/>
  <c r="D12" i="10"/>
  <c r="H12" i="10" s="1"/>
  <c r="D15" i="10"/>
  <c r="H15" i="10" s="1"/>
  <c r="D16" i="10"/>
  <c r="H16" i="10" s="1"/>
  <c r="D18" i="10"/>
  <c r="H18" i="10" s="1"/>
  <c r="D19" i="10"/>
  <c r="H19" i="10" s="1"/>
  <c r="D21" i="10"/>
  <c r="D22" i="10"/>
  <c r="D23" i="10"/>
  <c r="D24" i="10"/>
  <c r="D25" i="10"/>
  <c r="D26" i="10"/>
  <c r="D27" i="10"/>
  <c r="D28" i="10"/>
  <c r="B32" i="10"/>
  <c r="B33" i="10"/>
  <c r="B34" i="10"/>
  <c r="B30" i="10"/>
  <c r="B31" i="10"/>
  <c r="B15" i="10"/>
  <c r="B16" i="10"/>
  <c r="B18" i="10"/>
  <c r="B35" i="10"/>
  <c r="B36" i="10"/>
  <c r="B37" i="10"/>
  <c r="B38" i="10"/>
  <c r="B39" i="10"/>
  <c r="B40" i="10"/>
  <c r="B41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C21" i="9" l="1"/>
  <c r="G15" i="10" s="1"/>
  <c r="C17" i="9"/>
  <c r="D17" i="9"/>
  <c r="E17" i="9"/>
  <c r="D14" i="9"/>
  <c r="F8" i="10" s="1"/>
  <c r="E19" i="9"/>
  <c r="B13" i="10" s="1"/>
  <c r="B8" i="10"/>
  <c r="D8" i="10"/>
  <c r="H8" i="10" s="1"/>
  <c r="B57" i="10"/>
  <c r="B58" i="10"/>
  <c r="B59" i="10"/>
  <c r="B60" i="10"/>
  <c r="B61" i="10"/>
  <c r="B62" i="10"/>
  <c r="B63" i="10"/>
  <c r="B64" i="10"/>
  <c r="E67" i="9"/>
  <c r="B65" i="10" s="1"/>
  <c r="E68" i="9"/>
  <c r="B66" i="10" s="1"/>
  <c r="H114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H19" i="9"/>
  <c r="H21" i="9"/>
  <c r="H24" i="9"/>
  <c r="H25" i="9"/>
  <c r="H26" i="9"/>
  <c r="H27" i="9"/>
  <c r="H28" i="9"/>
  <c r="H29" i="9"/>
  <c r="H30" i="9"/>
  <c r="H31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11" i="9"/>
  <c r="N6" i="11"/>
  <c r="O6" i="11"/>
  <c r="P6" i="11"/>
  <c r="Q6" i="11"/>
  <c r="T6" i="11" s="1"/>
  <c r="R6" i="11"/>
  <c r="S6" i="11"/>
  <c r="AB6" i="11"/>
  <c r="BJ6" i="11" s="1"/>
  <c r="AD6" i="11"/>
  <c r="BH6" i="11"/>
  <c r="N7" i="11"/>
  <c r="O7" i="11"/>
  <c r="P7" i="11"/>
  <c r="Q7" i="11"/>
  <c r="T7" i="11" s="1"/>
  <c r="R7" i="11"/>
  <c r="S7" i="11"/>
  <c r="AB7" i="11"/>
  <c r="BJ7" i="11" s="1"/>
  <c r="AD7" i="11"/>
  <c r="BH7" i="11"/>
  <c r="N8" i="11"/>
  <c r="O8" i="11"/>
  <c r="P8" i="11"/>
  <c r="Q8" i="11"/>
  <c r="T8" i="11" s="1"/>
  <c r="R8" i="11"/>
  <c r="S8" i="11"/>
  <c r="AB8" i="11"/>
  <c r="BJ8" i="11" s="1"/>
  <c r="AD8" i="11"/>
  <c r="BH8" i="11"/>
  <c r="N9" i="11"/>
  <c r="O9" i="11"/>
  <c r="P9" i="11"/>
  <c r="Q9" i="11"/>
  <c r="T9" i="11" s="1"/>
  <c r="R9" i="11"/>
  <c r="S9" i="11"/>
  <c r="AB9" i="11"/>
  <c r="BJ9" i="11" s="1"/>
  <c r="AD9" i="11"/>
  <c r="BH9" i="11"/>
  <c r="N10" i="11"/>
  <c r="O10" i="11"/>
  <c r="P10" i="11"/>
  <c r="Q10" i="11"/>
  <c r="T10" i="11" s="1"/>
  <c r="R10" i="11"/>
  <c r="S10" i="11"/>
  <c r="AB10" i="11"/>
  <c r="AD10" i="11"/>
  <c r="BH10" i="11"/>
  <c r="BJ10" i="11"/>
  <c r="N11" i="11"/>
  <c r="O11" i="11"/>
  <c r="P11" i="11"/>
  <c r="Q11" i="11"/>
  <c r="T11" i="11" s="1"/>
  <c r="R11" i="11"/>
  <c r="S11" i="11"/>
  <c r="AB11" i="11"/>
  <c r="BJ11" i="11" s="1"/>
  <c r="AD11" i="11"/>
  <c r="BH11" i="11"/>
  <c r="N12" i="11"/>
  <c r="O12" i="11"/>
  <c r="P12" i="11"/>
  <c r="Q12" i="11"/>
  <c r="T12" i="11" s="1"/>
  <c r="R12" i="11"/>
  <c r="S12" i="11"/>
  <c r="AB12" i="11"/>
  <c r="AD12" i="11"/>
  <c r="N13" i="11"/>
  <c r="O13" i="11"/>
  <c r="P13" i="11"/>
  <c r="Q13" i="11"/>
  <c r="T13" i="11" s="1"/>
  <c r="R13" i="11"/>
  <c r="S13" i="11"/>
  <c r="AB13" i="11"/>
  <c r="AD13" i="11"/>
  <c r="N14" i="11"/>
  <c r="O14" i="11"/>
  <c r="P14" i="11"/>
  <c r="Q14" i="11"/>
  <c r="T14" i="11" s="1"/>
  <c r="R14" i="11"/>
  <c r="S14" i="11"/>
  <c r="AB14" i="11"/>
  <c r="AD14" i="11"/>
  <c r="N15" i="11"/>
  <c r="O15" i="11"/>
  <c r="P15" i="11"/>
  <c r="Q15" i="11"/>
  <c r="T15" i="11" s="1"/>
  <c r="R15" i="11"/>
  <c r="S15" i="11"/>
  <c r="AB15" i="11"/>
  <c r="AD15" i="11"/>
  <c r="N16" i="11"/>
  <c r="O16" i="11"/>
  <c r="P16" i="11"/>
  <c r="Q16" i="11"/>
  <c r="T16" i="11" s="1"/>
  <c r="R16" i="11"/>
  <c r="S16" i="11"/>
  <c r="AB16" i="11"/>
  <c r="AD16" i="11"/>
  <c r="N17" i="11"/>
  <c r="O17" i="11"/>
  <c r="P17" i="11"/>
  <c r="Q17" i="11"/>
  <c r="T17" i="11" s="1"/>
  <c r="R17" i="11"/>
  <c r="S17" i="11"/>
  <c r="AB17" i="11"/>
  <c r="AD17" i="11"/>
  <c r="N18" i="11"/>
  <c r="O18" i="11"/>
  <c r="P18" i="11"/>
  <c r="Q18" i="11"/>
  <c r="T18" i="11" s="1"/>
  <c r="R18" i="11"/>
  <c r="S18" i="11"/>
  <c r="AB18" i="11"/>
  <c r="AD18" i="11"/>
  <c r="N19" i="11"/>
  <c r="O19" i="11"/>
  <c r="P19" i="11"/>
  <c r="Q19" i="11"/>
  <c r="T19" i="11" s="1"/>
  <c r="R19" i="11"/>
  <c r="S19" i="11"/>
  <c r="AB19" i="11"/>
  <c r="AD19" i="11"/>
  <c r="N20" i="11"/>
  <c r="O20" i="11"/>
  <c r="P20" i="11"/>
  <c r="Q20" i="11"/>
  <c r="T20" i="11" s="1"/>
  <c r="R20" i="11"/>
  <c r="S20" i="11"/>
  <c r="AB20" i="11"/>
  <c r="AD20" i="11"/>
  <c r="N21" i="11"/>
  <c r="O21" i="11"/>
  <c r="P21" i="11"/>
  <c r="Q21" i="11"/>
  <c r="T21" i="11" s="1"/>
  <c r="R21" i="11"/>
  <c r="S21" i="11"/>
  <c r="AB21" i="11"/>
  <c r="AD21" i="11"/>
  <c r="N22" i="11"/>
  <c r="O22" i="11"/>
  <c r="P22" i="11"/>
  <c r="Q22" i="11"/>
  <c r="T22" i="11" s="1"/>
  <c r="R22" i="11"/>
  <c r="S22" i="11"/>
  <c r="AB22" i="11"/>
  <c r="AD22" i="11"/>
  <c r="N23" i="11"/>
  <c r="O23" i="11"/>
  <c r="P23" i="11"/>
  <c r="Q23" i="11"/>
  <c r="T23" i="11" s="1"/>
  <c r="R23" i="11"/>
  <c r="S23" i="11"/>
  <c r="AB23" i="11"/>
  <c r="AD23" i="11"/>
  <c r="N24" i="11"/>
  <c r="O24" i="11"/>
  <c r="P24" i="11"/>
  <c r="Q24" i="11"/>
  <c r="T24" i="11" s="1"/>
  <c r="R24" i="11"/>
  <c r="S24" i="11"/>
  <c r="AB24" i="11"/>
  <c r="AD24" i="11"/>
  <c r="N25" i="11"/>
  <c r="O25" i="11"/>
  <c r="P25" i="11"/>
  <c r="Q25" i="11"/>
  <c r="R25" i="11"/>
  <c r="S25" i="11"/>
  <c r="T25" i="11"/>
  <c r="AB25" i="11"/>
  <c r="AD25" i="11"/>
  <c r="N26" i="11"/>
  <c r="O26" i="11"/>
  <c r="P26" i="11"/>
  <c r="Q26" i="11"/>
  <c r="R26" i="11"/>
  <c r="S26" i="11"/>
  <c r="T26" i="11"/>
  <c r="AB26" i="11"/>
  <c r="AD26" i="11"/>
  <c r="N27" i="11"/>
  <c r="O27" i="11"/>
  <c r="P27" i="11"/>
  <c r="Q27" i="11"/>
  <c r="T27" i="11" s="1"/>
  <c r="R27" i="11"/>
  <c r="S27" i="11"/>
  <c r="AB27" i="11"/>
  <c r="AD27" i="11"/>
  <c r="N28" i="11"/>
  <c r="O28" i="11"/>
  <c r="P28" i="11"/>
  <c r="Q28" i="11"/>
  <c r="T28" i="11" s="1"/>
  <c r="R28" i="11"/>
  <c r="S28" i="11"/>
  <c r="AB28" i="11"/>
  <c r="AD28" i="11"/>
  <c r="N29" i="11"/>
  <c r="O29" i="11"/>
  <c r="P29" i="11"/>
  <c r="Q29" i="11"/>
  <c r="T29" i="11" s="1"/>
  <c r="R29" i="11"/>
  <c r="S29" i="11"/>
  <c r="AB29" i="11"/>
  <c r="AD29" i="11"/>
  <c r="N30" i="11"/>
  <c r="O30" i="11"/>
  <c r="P30" i="11"/>
  <c r="Q30" i="11"/>
  <c r="T30" i="11" s="1"/>
  <c r="R30" i="11"/>
  <c r="S30" i="11"/>
  <c r="AB30" i="11"/>
  <c r="AD30" i="11"/>
  <c r="N31" i="11"/>
  <c r="O31" i="11"/>
  <c r="P31" i="11"/>
  <c r="Q31" i="11"/>
  <c r="T31" i="11" s="1"/>
  <c r="R31" i="11"/>
  <c r="S31" i="11"/>
  <c r="AB31" i="11"/>
  <c r="AD31" i="11"/>
  <c r="N32" i="11"/>
  <c r="O32" i="11"/>
  <c r="P32" i="11"/>
  <c r="Q32" i="11"/>
  <c r="T32" i="11" s="1"/>
  <c r="R32" i="11"/>
  <c r="S32" i="11"/>
  <c r="AB32" i="11"/>
  <c r="AD32" i="11"/>
  <c r="N33" i="11"/>
  <c r="O33" i="11"/>
  <c r="P33" i="11"/>
  <c r="Q33" i="11"/>
  <c r="R33" i="11"/>
  <c r="S33" i="11"/>
  <c r="T33" i="11"/>
  <c r="AB33" i="11"/>
  <c r="AD33" i="11"/>
  <c r="N34" i="11"/>
  <c r="O34" i="11"/>
  <c r="P34" i="11"/>
  <c r="Q34" i="11"/>
  <c r="R34" i="11"/>
  <c r="S34" i="11"/>
  <c r="T34" i="11"/>
  <c r="AB34" i="11"/>
  <c r="AD34" i="11"/>
  <c r="N35" i="11"/>
  <c r="O35" i="11"/>
  <c r="P35" i="11"/>
  <c r="Q35" i="11"/>
  <c r="T35" i="11" s="1"/>
  <c r="R35" i="11"/>
  <c r="S35" i="11"/>
  <c r="AB35" i="11"/>
  <c r="AD35" i="11"/>
  <c r="N36" i="11"/>
  <c r="O36" i="11"/>
  <c r="P36" i="11"/>
  <c r="Q36" i="11"/>
  <c r="T36" i="11" s="1"/>
  <c r="R36" i="11"/>
  <c r="S36" i="11"/>
  <c r="AB36" i="11"/>
  <c r="AD36" i="11"/>
  <c r="N37" i="11"/>
  <c r="O37" i="11"/>
  <c r="P37" i="11"/>
  <c r="Q37" i="11"/>
  <c r="T37" i="11" s="1"/>
  <c r="R37" i="11"/>
  <c r="S37" i="11"/>
  <c r="AA37" i="11"/>
  <c r="AB37" i="11"/>
  <c r="AD37" i="11"/>
  <c r="AC37" i="11" s="1"/>
  <c r="BH37" i="11"/>
  <c r="BJ37" i="11"/>
  <c r="N38" i="11"/>
  <c r="O38" i="11"/>
  <c r="P38" i="11"/>
  <c r="Q38" i="11"/>
  <c r="R38" i="11"/>
  <c r="S38" i="11"/>
  <c r="T38" i="11"/>
  <c r="AA38" i="11"/>
  <c r="AB38" i="11"/>
  <c r="AC38" i="11"/>
  <c r="AD38" i="11"/>
  <c r="BH38" i="11"/>
  <c r="BJ38" i="11"/>
  <c r="N39" i="11"/>
  <c r="O39" i="11"/>
  <c r="P39" i="11"/>
  <c r="Q39" i="11"/>
  <c r="T39" i="11" s="1"/>
  <c r="R39" i="11"/>
  <c r="S39" i="11"/>
  <c r="AA39" i="11"/>
  <c r="AB39" i="11"/>
  <c r="BJ39" i="11" s="1"/>
  <c r="AC39" i="11"/>
  <c r="AD39" i="11"/>
  <c r="BH39" i="11"/>
  <c r="N40" i="11"/>
  <c r="O40" i="11"/>
  <c r="P40" i="11"/>
  <c r="Q40" i="11"/>
  <c r="T40" i="11" s="1"/>
  <c r="R40" i="11"/>
  <c r="S40" i="11"/>
  <c r="AA40" i="11"/>
  <c r="AB40" i="11"/>
  <c r="AD40" i="11"/>
  <c r="AC40" i="11" s="1"/>
  <c r="BH40" i="11"/>
  <c r="BJ40" i="11"/>
  <c r="N41" i="11"/>
  <c r="O41" i="11"/>
  <c r="P41" i="11"/>
  <c r="Q41" i="11"/>
  <c r="R41" i="11"/>
  <c r="S41" i="11"/>
  <c r="T41" i="11"/>
  <c r="AA41" i="11"/>
  <c r="AB41" i="11"/>
  <c r="BJ41" i="11" s="1"/>
  <c r="AD41" i="11"/>
  <c r="AC41" i="11" s="1"/>
  <c r="BH41" i="11"/>
  <c r="N42" i="11"/>
  <c r="O42" i="11"/>
  <c r="P42" i="11"/>
  <c r="Q42" i="11"/>
  <c r="R42" i="11"/>
  <c r="S42" i="11"/>
  <c r="AA42" i="11"/>
  <c r="AB42" i="11"/>
  <c r="BJ42" i="11" s="1"/>
  <c r="AD42" i="11"/>
  <c r="AC42" i="11" s="1"/>
  <c r="BH42" i="11"/>
  <c r="N43" i="11"/>
  <c r="O43" i="11"/>
  <c r="P43" i="11"/>
  <c r="Q43" i="11"/>
  <c r="R43" i="11"/>
  <c r="S43" i="11"/>
  <c r="T43" i="11"/>
  <c r="AA43" i="11"/>
  <c r="AB43" i="11"/>
  <c r="BJ43" i="11" s="1"/>
  <c r="AD43" i="11"/>
  <c r="AC43" i="11" s="1"/>
  <c r="BH43" i="11"/>
  <c r="N44" i="11"/>
  <c r="O44" i="11"/>
  <c r="P44" i="11"/>
  <c r="Q44" i="11"/>
  <c r="T44" i="11" s="1"/>
  <c r="R44" i="11"/>
  <c r="S44" i="11"/>
  <c r="AA44" i="11"/>
  <c r="AB44" i="11"/>
  <c r="BJ44" i="11" s="1"/>
  <c r="AD44" i="11"/>
  <c r="AC44" i="11" s="1"/>
  <c r="BH44" i="11"/>
  <c r="N45" i="11"/>
  <c r="O45" i="11"/>
  <c r="P45" i="11"/>
  <c r="Q45" i="11"/>
  <c r="T45" i="11" s="1"/>
  <c r="R45" i="11"/>
  <c r="S45" i="11"/>
  <c r="AA45" i="11"/>
  <c r="AB45" i="11"/>
  <c r="AD45" i="11"/>
  <c r="AC45" i="11" s="1"/>
  <c r="BH45" i="11"/>
  <c r="BJ45" i="11"/>
  <c r="N46" i="11"/>
  <c r="O46" i="11"/>
  <c r="P46" i="11"/>
  <c r="Q46" i="11"/>
  <c r="T46" i="11" s="1"/>
  <c r="R46" i="11"/>
  <c r="S46" i="11"/>
  <c r="AA46" i="11"/>
  <c r="AB46" i="11"/>
  <c r="BJ46" i="11" s="1"/>
  <c r="AD46" i="11"/>
  <c r="AC46" i="11" s="1"/>
  <c r="BH46" i="11"/>
  <c r="N47" i="11"/>
  <c r="O47" i="11"/>
  <c r="P47" i="11"/>
  <c r="Q47" i="11"/>
  <c r="T47" i="11" s="1"/>
  <c r="R47" i="11"/>
  <c r="S47" i="11"/>
  <c r="AA47" i="11"/>
  <c r="AB47" i="11"/>
  <c r="BJ47" i="11" s="1"/>
  <c r="AC47" i="11"/>
  <c r="AD47" i="11"/>
  <c r="BH47" i="11"/>
  <c r="N48" i="11"/>
  <c r="O48" i="11"/>
  <c r="P48" i="11"/>
  <c r="Q48" i="11"/>
  <c r="T48" i="11" s="1"/>
  <c r="R48" i="11"/>
  <c r="S48" i="11"/>
  <c r="AA48" i="11"/>
  <c r="AB48" i="11"/>
  <c r="BJ48" i="11" s="1"/>
  <c r="AD48" i="11"/>
  <c r="AC48" i="11" s="1"/>
  <c r="BH48" i="11"/>
  <c r="N49" i="11"/>
  <c r="O49" i="11"/>
  <c r="P49" i="11"/>
  <c r="Q49" i="11"/>
  <c r="R49" i="11"/>
  <c r="S49" i="11"/>
  <c r="AA49" i="11"/>
  <c r="AB49" i="11"/>
  <c r="BJ49" i="11" s="1"/>
  <c r="AD49" i="11"/>
  <c r="AC49" i="11" s="1"/>
  <c r="BH49" i="11"/>
  <c r="N50" i="11"/>
  <c r="O50" i="11"/>
  <c r="P50" i="11"/>
  <c r="Q50" i="11"/>
  <c r="R50" i="11"/>
  <c r="S50" i="11"/>
  <c r="AA50" i="11"/>
  <c r="AB50" i="11"/>
  <c r="BJ50" i="11" s="1"/>
  <c r="AD50" i="11"/>
  <c r="AC50" i="11" s="1"/>
  <c r="BH50" i="11"/>
  <c r="N51" i="11"/>
  <c r="O51" i="11"/>
  <c r="P51" i="11"/>
  <c r="Q51" i="11"/>
  <c r="R51" i="11"/>
  <c r="S51" i="11"/>
  <c r="T51" i="11"/>
  <c r="AA51" i="11"/>
  <c r="AB51" i="11"/>
  <c r="AD51" i="11"/>
  <c r="AC51" i="11" s="1"/>
  <c r="BH51" i="11"/>
  <c r="BJ51" i="11"/>
  <c r="N52" i="11"/>
  <c r="O52" i="11"/>
  <c r="P52" i="11"/>
  <c r="Q52" i="11"/>
  <c r="T52" i="11" s="1"/>
  <c r="R52" i="11"/>
  <c r="S52" i="11"/>
  <c r="AA52" i="11"/>
  <c r="AB52" i="11"/>
  <c r="BJ52" i="11" s="1"/>
  <c r="AD52" i="11"/>
  <c r="AC52" i="11" s="1"/>
  <c r="BH52" i="11"/>
  <c r="N53" i="11"/>
  <c r="O53" i="11"/>
  <c r="P53" i="11"/>
  <c r="Q53" i="11"/>
  <c r="T53" i="11" s="1"/>
  <c r="R53" i="11"/>
  <c r="S53" i="11"/>
  <c r="AA53" i="11"/>
  <c r="AB53" i="11"/>
  <c r="BJ53" i="11" s="1"/>
  <c r="AD53" i="11"/>
  <c r="AC53" i="11" s="1"/>
  <c r="BH53" i="11"/>
  <c r="N54" i="11"/>
  <c r="O54" i="11"/>
  <c r="P54" i="11"/>
  <c r="Q54" i="11"/>
  <c r="T54" i="11" s="1"/>
  <c r="R54" i="11"/>
  <c r="S54" i="11"/>
  <c r="AA54" i="11"/>
  <c r="AB54" i="11"/>
  <c r="AD54" i="11"/>
  <c r="AC54" i="11" s="1"/>
  <c r="BH54" i="11"/>
  <c r="BJ54" i="11"/>
  <c r="N55" i="11"/>
  <c r="O55" i="11"/>
  <c r="P55" i="11"/>
  <c r="Q55" i="11"/>
  <c r="R55" i="11"/>
  <c r="S55" i="11"/>
  <c r="T55" i="11"/>
  <c r="AA55" i="11"/>
  <c r="AB55" i="11"/>
  <c r="BJ55" i="11" s="1"/>
  <c r="AD55" i="11"/>
  <c r="AC55" i="11" s="1"/>
  <c r="BH55" i="11"/>
  <c r="N56" i="11"/>
  <c r="O56" i="11"/>
  <c r="P56" i="11"/>
  <c r="Q56" i="11"/>
  <c r="R56" i="11"/>
  <c r="S56" i="11"/>
  <c r="AA56" i="11"/>
  <c r="AB56" i="11"/>
  <c r="AD56" i="11"/>
  <c r="AC56" i="11" s="1"/>
  <c r="BH56" i="11"/>
  <c r="BJ56" i="11"/>
  <c r="N57" i="11"/>
  <c r="O57" i="11"/>
  <c r="P57" i="11"/>
  <c r="Q57" i="11"/>
  <c r="R57" i="11"/>
  <c r="S57" i="11"/>
  <c r="T57" i="11"/>
  <c r="AA57" i="11"/>
  <c r="AB57" i="11"/>
  <c r="BJ57" i="11" s="1"/>
  <c r="AD57" i="11"/>
  <c r="AC57" i="11" s="1"/>
  <c r="BH57" i="11"/>
  <c r="N58" i="11"/>
  <c r="O58" i="11"/>
  <c r="P58" i="11"/>
  <c r="Q58" i="11"/>
  <c r="R58" i="11"/>
  <c r="S58" i="11"/>
  <c r="AA58" i="11"/>
  <c r="AB58" i="11"/>
  <c r="BJ58" i="11" s="1"/>
  <c r="AD58" i="11"/>
  <c r="AC58" i="11" s="1"/>
  <c r="BH58" i="11"/>
  <c r="N59" i="11"/>
  <c r="O59" i="11"/>
  <c r="P59" i="11"/>
  <c r="Q59" i="11"/>
  <c r="R59" i="11"/>
  <c r="S59" i="11"/>
  <c r="AA59" i="11"/>
  <c r="AB59" i="11"/>
  <c r="AD59" i="11"/>
  <c r="AC59" i="11" s="1"/>
  <c r="BH59" i="11"/>
  <c r="BJ59" i="11"/>
  <c r="N60" i="11"/>
  <c r="O60" i="11"/>
  <c r="P60" i="11"/>
  <c r="Q60" i="11"/>
  <c r="R60" i="11"/>
  <c r="S60" i="11"/>
  <c r="T60" i="11"/>
  <c r="AA60" i="11"/>
  <c r="AB60" i="11"/>
  <c r="BJ60" i="11" s="1"/>
  <c r="AC60" i="11"/>
  <c r="AD60" i="11"/>
  <c r="BH60" i="11"/>
  <c r="N61" i="11"/>
  <c r="O61" i="11"/>
  <c r="P61" i="11"/>
  <c r="Q61" i="11"/>
  <c r="T61" i="11" s="1"/>
  <c r="R61" i="11"/>
  <c r="S61" i="11"/>
  <c r="AA61" i="11"/>
  <c r="AB61" i="11"/>
  <c r="AD61" i="11"/>
  <c r="AC61" i="11" s="1"/>
  <c r="BH61" i="11"/>
  <c r="BJ61" i="11"/>
  <c r="N62" i="11"/>
  <c r="O62" i="11"/>
  <c r="P62" i="11"/>
  <c r="Q62" i="11"/>
  <c r="R62" i="11"/>
  <c r="S62" i="11"/>
  <c r="T62" i="11"/>
  <c r="AA62" i="11"/>
  <c r="AB62" i="11"/>
  <c r="AD62" i="11"/>
  <c r="AC62" i="11" s="1"/>
  <c r="BH62" i="11"/>
  <c r="BJ62" i="11"/>
  <c r="N63" i="11"/>
  <c r="O63" i="11"/>
  <c r="P63" i="11"/>
  <c r="Q63" i="11"/>
  <c r="R63" i="11"/>
  <c r="S63" i="11"/>
  <c r="T63" i="11"/>
  <c r="AA63" i="11"/>
  <c r="AB63" i="11"/>
  <c r="BJ63" i="11" s="1"/>
  <c r="AC63" i="11"/>
  <c r="AD63" i="11"/>
  <c r="BH63" i="11"/>
  <c r="N64" i="11"/>
  <c r="O64" i="11"/>
  <c r="P64" i="11"/>
  <c r="Q64" i="11"/>
  <c r="T64" i="11" s="1"/>
  <c r="R64" i="11"/>
  <c r="S64" i="11"/>
  <c r="AA64" i="11"/>
  <c r="AB64" i="11"/>
  <c r="AD64" i="11"/>
  <c r="AC64" i="11" s="1"/>
  <c r="BH64" i="11"/>
  <c r="BJ64" i="11"/>
  <c r="N65" i="11"/>
  <c r="O65" i="11"/>
  <c r="P65" i="11"/>
  <c r="Q65" i="11"/>
  <c r="T65" i="11" s="1"/>
  <c r="R65" i="11"/>
  <c r="S65" i="11"/>
  <c r="AA65" i="11"/>
  <c r="AB65" i="11"/>
  <c r="BJ65" i="11" s="1"/>
  <c r="AD65" i="11"/>
  <c r="AC65" i="11" s="1"/>
  <c r="BH65" i="11"/>
  <c r="N66" i="11"/>
  <c r="O66" i="11"/>
  <c r="P66" i="11"/>
  <c r="Q66" i="11"/>
  <c r="T66" i="11" s="1"/>
  <c r="R66" i="11"/>
  <c r="S66" i="11"/>
  <c r="AA66" i="11"/>
  <c r="AB66" i="11"/>
  <c r="BJ66" i="11" s="1"/>
  <c r="AD66" i="11"/>
  <c r="AC66" i="11" s="1"/>
  <c r="BH66" i="11"/>
  <c r="N67" i="11"/>
  <c r="O67" i="11"/>
  <c r="P67" i="11"/>
  <c r="Q67" i="11"/>
  <c r="R67" i="11"/>
  <c r="S67" i="11"/>
  <c r="AA67" i="11"/>
  <c r="AB67" i="11"/>
  <c r="BJ67" i="11" s="1"/>
  <c r="AD67" i="11"/>
  <c r="AC67" i="11" s="1"/>
  <c r="BH67" i="11"/>
  <c r="N68" i="11"/>
  <c r="O68" i="11"/>
  <c r="P68" i="11"/>
  <c r="Q68" i="11"/>
  <c r="R68" i="11"/>
  <c r="S68" i="11"/>
  <c r="T68" i="11"/>
  <c r="AA68" i="11"/>
  <c r="AB68" i="11"/>
  <c r="BJ68" i="11" s="1"/>
  <c r="AD68" i="11"/>
  <c r="AC68" i="11" s="1"/>
  <c r="BH68" i="11"/>
  <c r="N69" i="11"/>
  <c r="O69" i="11"/>
  <c r="P69" i="11"/>
  <c r="Q69" i="11"/>
  <c r="T69" i="11" s="1"/>
  <c r="R69" i="11"/>
  <c r="S69" i="11"/>
  <c r="AA69" i="11"/>
  <c r="AB69" i="11"/>
  <c r="AD69" i="11"/>
  <c r="AC69" i="11" s="1"/>
  <c r="BH69" i="11"/>
  <c r="BJ69" i="11"/>
  <c r="N70" i="11"/>
  <c r="O70" i="11"/>
  <c r="P70" i="11"/>
  <c r="Q70" i="11"/>
  <c r="T70" i="11" s="1"/>
  <c r="R70" i="11"/>
  <c r="S70" i="11"/>
  <c r="AA70" i="11"/>
  <c r="AB70" i="11"/>
  <c r="AD70" i="11"/>
  <c r="AC70" i="11" s="1"/>
  <c r="BH70" i="11"/>
  <c r="BJ70" i="11"/>
  <c r="N71" i="11"/>
  <c r="O71" i="11"/>
  <c r="P71" i="11"/>
  <c r="Q71" i="11"/>
  <c r="R71" i="11"/>
  <c r="S71" i="11"/>
  <c r="AA71" i="11"/>
  <c r="AB71" i="11"/>
  <c r="BJ71" i="11" s="1"/>
  <c r="AD71" i="11"/>
  <c r="AC71" i="11" s="1"/>
  <c r="BH71" i="11"/>
  <c r="N72" i="11"/>
  <c r="O72" i="11"/>
  <c r="P72" i="11"/>
  <c r="Q72" i="11"/>
  <c r="T72" i="11" s="1"/>
  <c r="R72" i="11"/>
  <c r="S72" i="11"/>
  <c r="AA72" i="11"/>
  <c r="AB72" i="11"/>
  <c r="BJ72" i="11" s="1"/>
  <c r="AD72" i="11"/>
  <c r="AC72" i="11" s="1"/>
  <c r="BH72" i="11"/>
  <c r="N73" i="11"/>
  <c r="O73" i="11"/>
  <c r="P73" i="11"/>
  <c r="Q73" i="11"/>
  <c r="T73" i="11" s="1"/>
  <c r="R73" i="11"/>
  <c r="S73" i="11"/>
  <c r="AA73" i="11"/>
  <c r="AB73" i="11"/>
  <c r="BJ73" i="11" s="1"/>
  <c r="AD73" i="11"/>
  <c r="AC73" i="11" s="1"/>
  <c r="BH73" i="11"/>
  <c r="N74" i="11"/>
  <c r="O74" i="11"/>
  <c r="P74" i="11"/>
  <c r="Q74" i="11"/>
  <c r="T74" i="11" s="1"/>
  <c r="R74" i="11"/>
  <c r="S74" i="11"/>
  <c r="AA74" i="11"/>
  <c r="AB74" i="11"/>
  <c r="BJ74" i="11" s="1"/>
  <c r="AC74" i="11"/>
  <c r="AD74" i="11"/>
  <c r="BH74" i="11"/>
  <c r="N75" i="11"/>
  <c r="O75" i="11"/>
  <c r="P75" i="11"/>
  <c r="Q75" i="11"/>
  <c r="R75" i="11"/>
  <c r="S75" i="11"/>
  <c r="AA75" i="11"/>
  <c r="AB75" i="11"/>
  <c r="BJ75" i="11" s="1"/>
  <c r="AC75" i="11"/>
  <c r="AD75" i="11"/>
  <c r="AY75" i="11"/>
  <c r="BH75" i="11"/>
  <c r="N76" i="11"/>
  <c r="O76" i="11"/>
  <c r="P76" i="11"/>
  <c r="Q76" i="11"/>
  <c r="R76" i="11"/>
  <c r="S76" i="11"/>
  <c r="T76" i="11"/>
  <c r="AA76" i="11"/>
  <c r="AB76" i="11"/>
  <c r="BJ76" i="11" s="1"/>
  <c r="AD76" i="11"/>
  <c r="AC76" i="11" s="1"/>
  <c r="BH76" i="11"/>
  <c r="N77" i="11"/>
  <c r="O77" i="11"/>
  <c r="P77" i="11"/>
  <c r="Q77" i="11"/>
  <c r="T77" i="11" s="1"/>
  <c r="R77" i="11"/>
  <c r="S77" i="11"/>
  <c r="AA77" i="11"/>
  <c r="AB77" i="11"/>
  <c r="BJ77" i="11" s="1"/>
  <c r="AD77" i="11"/>
  <c r="AC77" i="11" s="1"/>
  <c r="AY77" i="11"/>
  <c r="BH77" i="11"/>
  <c r="N78" i="11"/>
  <c r="O78" i="11"/>
  <c r="P78" i="11"/>
  <c r="Q78" i="11"/>
  <c r="T78" i="11" s="1"/>
  <c r="R78" i="11"/>
  <c r="S78" i="11"/>
  <c r="AA78" i="11"/>
  <c r="AB78" i="11"/>
  <c r="AD78" i="11"/>
  <c r="AC78" i="11" s="1"/>
  <c r="BH78" i="11"/>
  <c r="BJ78" i="11"/>
  <c r="N79" i="11"/>
  <c r="O79" i="11"/>
  <c r="P79" i="11"/>
  <c r="Q79" i="11"/>
  <c r="T79" i="11" s="1"/>
  <c r="R79" i="11"/>
  <c r="S79" i="11"/>
  <c r="AA79" i="11"/>
  <c r="AB79" i="11"/>
  <c r="BJ79" i="11" s="1"/>
  <c r="AD79" i="11"/>
  <c r="AC79" i="11" s="1"/>
  <c r="BH79" i="11"/>
  <c r="N80" i="11"/>
  <c r="O80" i="11"/>
  <c r="P80" i="11"/>
  <c r="Q80" i="11"/>
  <c r="T80" i="11" s="1"/>
  <c r="R80" i="11"/>
  <c r="S80" i="11"/>
  <c r="AA80" i="11"/>
  <c r="AB80" i="11"/>
  <c r="BJ80" i="11" s="1"/>
  <c r="AD80" i="11"/>
  <c r="AC80" i="11" s="1"/>
  <c r="BH80" i="11"/>
  <c r="N81" i="11"/>
  <c r="O81" i="11"/>
  <c r="P81" i="11"/>
  <c r="Q81" i="11"/>
  <c r="R81" i="11"/>
  <c r="S81" i="11"/>
  <c r="AA81" i="11"/>
  <c r="AB81" i="11"/>
  <c r="BJ81" i="11" s="1"/>
  <c r="AD81" i="11"/>
  <c r="AC81" i="11" s="1"/>
  <c r="BH81" i="11"/>
  <c r="N82" i="11"/>
  <c r="O82" i="11"/>
  <c r="P82" i="11"/>
  <c r="Q82" i="11"/>
  <c r="R82" i="11"/>
  <c r="S82" i="11"/>
  <c r="T82" i="11"/>
  <c r="AA82" i="11"/>
  <c r="AB82" i="11"/>
  <c r="BJ82" i="11" s="1"/>
  <c r="AD82" i="11"/>
  <c r="AC82" i="11" s="1"/>
  <c r="BH82" i="11"/>
  <c r="N83" i="11"/>
  <c r="O83" i="11"/>
  <c r="P83" i="11"/>
  <c r="Q83" i="11"/>
  <c r="T83" i="11" s="1"/>
  <c r="R83" i="11"/>
  <c r="S83" i="11"/>
  <c r="AA83" i="11"/>
  <c r="AB83" i="11"/>
  <c r="AD83" i="11"/>
  <c r="AC83" i="11" s="1"/>
  <c r="BH83" i="11"/>
  <c r="BJ83" i="11"/>
  <c r="N84" i="11"/>
  <c r="O84" i="11"/>
  <c r="P84" i="11"/>
  <c r="Q84" i="11"/>
  <c r="T84" i="11" s="1"/>
  <c r="R84" i="11"/>
  <c r="S84" i="11"/>
  <c r="AA84" i="11"/>
  <c r="AB84" i="11"/>
  <c r="BJ84" i="11" s="1"/>
  <c r="AD84" i="11"/>
  <c r="AC84" i="11" s="1"/>
  <c r="BH84" i="11"/>
  <c r="N85" i="11"/>
  <c r="O85" i="11"/>
  <c r="P85" i="11"/>
  <c r="Q85" i="11"/>
  <c r="R85" i="11"/>
  <c r="S85" i="11"/>
  <c r="AA85" i="11"/>
  <c r="AB85" i="11"/>
  <c r="BJ85" i="11" s="1"/>
  <c r="AD85" i="11"/>
  <c r="AC85" i="11" s="1"/>
  <c r="BH85" i="11"/>
  <c r="N86" i="11"/>
  <c r="O86" i="11"/>
  <c r="P86" i="11"/>
  <c r="Q86" i="11"/>
  <c r="R86" i="11"/>
  <c r="S86" i="11"/>
  <c r="AA86" i="11"/>
  <c r="AB86" i="11"/>
  <c r="BJ86" i="11" s="1"/>
  <c r="AD86" i="11"/>
  <c r="AC86" i="11" s="1"/>
  <c r="BH86" i="11"/>
  <c r="N87" i="11"/>
  <c r="O87" i="11"/>
  <c r="P87" i="11"/>
  <c r="Q87" i="11"/>
  <c r="T87" i="11" s="1"/>
  <c r="R87" i="11"/>
  <c r="S87" i="11"/>
  <c r="AA87" i="11"/>
  <c r="AB87" i="11"/>
  <c r="BJ87" i="11" s="1"/>
  <c r="AD87" i="11"/>
  <c r="AC87" i="11" s="1"/>
  <c r="BH87" i="11"/>
  <c r="N88" i="11"/>
  <c r="O88" i="11"/>
  <c r="P88" i="11"/>
  <c r="Q88" i="11"/>
  <c r="T88" i="11" s="1"/>
  <c r="R88" i="11"/>
  <c r="S88" i="11"/>
  <c r="AA88" i="11"/>
  <c r="AB88" i="11"/>
  <c r="BJ88" i="11" s="1"/>
  <c r="AD88" i="11"/>
  <c r="AC88" i="11" s="1"/>
  <c r="BH88" i="11"/>
  <c r="N89" i="11"/>
  <c r="O89" i="11"/>
  <c r="P89" i="11"/>
  <c r="Q89" i="11"/>
  <c r="T89" i="11" s="1"/>
  <c r="R89" i="11"/>
  <c r="S89" i="11"/>
  <c r="AA89" i="11"/>
  <c r="AB89" i="11"/>
  <c r="AD89" i="11"/>
  <c r="AC89" i="11" s="1"/>
  <c r="BH89" i="11"/>
  <c r="BJ89" i="11"/>
  <c r="N90" i="11"/>
  <c r="O90" i="11"/>
  <c r="P90" i="11"/>
  <c r="Q90" i="11"/>
  <c r="R90" i="11"/>
  <c r="S90" i="11"/>
  <c r="T90" i="11"/>
  <c r="AA90" i="11"/>
  <c r="AB90" i="11"/>
  <c r="BJ90" i="11" s="1"/>
  <c r="AD90" i="11"/>
  <c r="AC90" i="11" s="1"/>
  <c r="BH90" i="11"/>
  <c r="N91" i="11"/>
  <c r="O91" i="11"/>
  <c r="P91" i="11"/>
  <c r="Q91" i="11"/>
  <c r="T91" i="11" s="1"/>
  <c r="R91" i="11"/>
  <c r="S91" i="11"/>
  <c r="AA91" i="11"/>
  <c r="AB91" i="11"/>
  <c r="AD91" i="11"/>
  <c r="AC91" i="11" s="1"/>
  <c r="BH91" i="11"/>
  <c r="BJ91" i="11"/>
  <c r="N92" i="11"/>
  <c r="O92" i="11"/>
  <c r="P92" i="11"/>
  <c r="Q92" i="11"/>
  <c r="R92" i="11"/>
  <c r="S92" i="11"/>
  <c r="T92" i="11"/>
  <c r="AA92" i="11"/>
  <c r="AB92" i="11"/>
  <c r="BJ92" i="11" s="1"/>
  <c r="AC92" i="11"/>
  <c r="AD92" i="11"/>
  <c r="BH92" i="11"/>
  <c r="N93" i="11"/>
  <c r="O93" i="11"/>
  <c r="P93" i="11"/>
  <c r="Q93" i="11"/>
  <c r="T93" i="11" s="1"/>
  <c r="R93" i="11"/>
  <c r="S93" i="11"/>
  <c r="AA93" i="11"/>
  <c r="AB93" i="11"/>
  <c r="BJ93" i="11" s="1"/>
  <c r="AD93" i="11"/>
  <c r="AC93" i="11" s="1"/>
  <c r="BH93" i="11"/>
  <c r="N94" i="11"/>
  <c r="O94" i="11"/>
  <c r="P94" i="11"/>
  <c r="Q94" i="11"/>
  <c r="T94" i="11" s="1"/>
  <c r="R94" i="11"/>
  <c r="S94" i="11"/>
  <c r="AA94" i="11"/>
  <c r="AB94" i="11"/>
  <c r="BJ94" i="11" s="1"/>
  <c r="AD94" i="11"/>
  <c r="AC94" i="11" s="1"/>
  <c r="BH94" i="11"/>
  <c r="N95" i="11"/>
  <c r="O95" i="11"/>
  <c r="P95" i="11"/>
  <c r="Q95" i="11"/>
  <c r="T95" i="11" s="1"/>
  <c r="R95" i="11"/>
  <c r="S95" i="11"/>
  <c r="AA95" i="11"/>
  <c r="AB95" i="11"/>
  <c r="BJ95" i="11" s="1"/>
  <c r="AD95" i="11"/>
  <c r="AC95" i="11" s="1"/>
  <c r="BH95" i="11"/>
  <c r="N96" i="11"/>
  <c r="O96" i="11"/>
  <c r="P96" i="11"/>
  <c r="Q96" i="11"/>
  <c r="T96" i="11" s="1"/>
  <c r="R96" i="11"/>
  <c r="S96" i="11"/>
  <c r="AA96" i="11"/>
  <c r="AB96" i="11"/>
  <c r="BJ96" i="11" s="1"/>
  <c r="AD96" i="11"/>
  <c r="AC96" i="11" s="1"/>
  <c r="BH96" i="11"/>
  <c r="N97" i="11"/>
  <c r="O97" i="11"/>
  <c r="P97" i="11"/>
  <c r="Q97" i="11"/>
  <c r="T97" i="11" s="1"/>
  <c r="R97" i="11"/>
  <c r="S97" i="11"/>
  <c r="AA97" i="11"/>
  <c r="AB97" i="11"/>
  <c r="BJ97" i="11" s="1"/>
  <c r="AC97" i="11"/>
  <c r="AD97" i="11"/>
  <c r="BH97" i="11"/>
  <c r="N98" i="11"/>
  <c r="O98" i="11"/>
  <c r="P98" i="11"/>
  <c r="Q98" i="11"/>
  <c r="T98" i="11" s="1"/>
  <c r="R98" i="11"/>
  <c r="S98" i="11"/>
  <c r="AA98" i="11"/>
  <c r="AB98" i="11"/>
  <c r="BJ98" i="11" s="1"/>
  <c r="AC98" i="11"/>
  <c r="AD98" i="11"/>
  <c r="BH98" i="11"/>
  <c r="N99" i="11"/>
  <c r="O99" i="11"/>
  <c r="P99" i="11"/>
  <c r="Q99" i="11"/>
  <c r="R99" i="11"/>
  <c r="S99" i="11"/>
  <c r="AA99" i="11"/>
  <c r="AB99" i="11"/>
  <c r="BJ99" i="11" s="1"/>
  <c r="AD99" i="11"/>
  <c r="AC99" i="11" s="1"/>
  <c r="BH99" i="11"/>
  <c r="N100" i="11"/>
  <c r="O100" i="11"/>
  <c r="P100" i="11"/>
  <c r="Q100" i="11"/>
  <c r="R100" i="11"/>
  <c r="T100" i="11" s="1"/>
  <c r="S100" i="11"/>
  <c r="AA100" i="11"/>
  <c r="AB100" i="11"/>
  <c r="AC100" i="11"/>
  <c r="AD100" i="11"/>
  <c r="BH100" i="11"/>
  <c r="BJ100" i="11"/>
  <c r="N101" i="11"/>
  <c r="O101" i="11"/>
  <c r="P101" i="11"/>
  <c r="Q101" i="11"/>
  <c r="T101" i="11" s="1"/>
  <c r="R101" i="11"/>
  <c r="S101" i="11"/>
  <c r="AA101" i="11"/>
  <c r="AB101" i="11"/>
  <c r="BJ101" i="11" s="1"/>
  <c r="AC101" i="11"/>
  <c r="AD101" i="11"/>
  <c r="BH101" i="11"/>
  <c r="N102" i="11"/>
  <c r="O102" i="11"/>
  <c r="P102" i="11"/>
  <c r="Q102" i="11"/>
  <c r="T102" i="11" s="1"/>
  <c r="R102" i="11"/>
  <c r="S102" i="11"/>
  <c r="AA102" i="11"/>
  <c r="AB102" i="11"/>
  <c r="AD102" i="11"/>
  <c r="AC102" i="11" s="1"/>
  <c r="BH102" i="11"/>
  <c r="BJ102" i="11"/>
  <c r="N103" i="11"/>
  <c r="O103" i="11"/>
  <c r="P103" i="11"/>
  <c r="Q103" i="11"/>
  <c r="R103" i="11"/>
  <c r="S103" i="11"/>
  <c r="T103" i="11"/>
  <c r="AA103" i="11"/>
  <c r="AB103" i="11"/>
  <c r="BJ103" i="11" s="1"/>
  <c r="AD103" i="11"/>
  <c r="AC103" i="11" s="1"/>
  <c r="BH103" i="11"/>
  <c r="N104" i="11"/>
  <c r="O104" i="11"/>
  <c r="P104" i="11"/>
  <c r="Q104" i="11"/>
  <c r="T104" i="11" s="1"/>
  <c r="R104" i="11"/>
  <c r="S104" i="11"/>
  <c r="AA104" i="11"/>
  <c r="AB104" i="11"/>
  <c r="BJ104" i="11" s="1"/>
  <c r="AD104" i="11"/>
  <c r="AC104" i="11" s="1"/>
  <c r="BH104" i="11"/>
  <c r="N105" i="11"/>
  <c r="O105" i="11"/>
  <c r="P105" i="11"/>
  <c r="Q105" i="11"/>
  <c r="T105" i="11" s="1"/>
  <c r="R105" i="11"/>
  <c r="S105" i="11"/>
  <c r="AA105" i="11"/>
  <c r="AB105" i="11"/>
  <c r="BJ105" i="11" s="1"/>
  <c r="AC105" i="11"/>
  <c r="AD105" i="11"/>
  <c r="BH105" i="11"/>
  <c r="N106" i="11"/>
  <c r="O106" i="11"/>
  <c r="P106" i="11"/>
  <c r="Q106" i="11"/>
  <c r="R106" i="11"/>
  <c r="S106" i="11"/>
  <c r="T106" i="11"/>
  <c r="AA106" i="11"/>
  <c r="AB106" i="11"/>
  <c r="BJ106" i="11" s="1"/>
  <c r="AC106" i="11"/>
  <c r="AD106" i="11"/>
  <c r="BH106" i="11"/>
  <c r="N107" i="11"/>
  <c r="O107" i="11"/>
  <c r="P107" i="11"/>
  <c r="Q107" i="11"/>
  <c r="T107" i="11" s="1"/>
  <c r="R107" i="11"/>
  <c r="S107" i="11"/>
  <c r="AA107" i="11"/>
  <c r="AB107" i="11"/>
  <c r="AD107" i="11"/>
  <c r="AC107" i="11" s="1"/>
  <c r="BH107" i="11"/>
  <c r="BJ107" i="11"/>
  <c r="N108" i="11"/>
  <c r="O108" i="11"/>
  <c r="P108" i="11"/>
  <c r="Q108" i="11"/>
  <c r="R108" i="11"/>
  <c r="S108" i="11"/>
  <c r="T108" i="11"/>
  <c r="AA108" i="11"/>
  <c r="AB108" i="11"/>
  <c r="AC108" i="11"/>
  <c r="AD108" i="11"/>
  <c r="BH108" i="11"/>
  <c r="BJ108" i="11"/>
  <c r="N109" i="11"/>
  <c r="O109" i="11"/>
  <c r="P109" i="11"/>
  <c r="Q109" i="11"/>
  <c r="T109" i="11" s="1"/>
  <c r="R109" i="11"/>
  <c r="S109" i="11"/>
  <c r="AA109" i="11"/>
  <c r="AB109" i="11"/>
  <c r="BJ109" i="11" s="1"/>
  <c r="AC109" i="11"/>
  <c r="AD109" i="11"/>
  <c r="BH109" i="11"/>
  <c r="N110" i="11"/>
  <c r="O110" i="11"/>
  <c r="P110" i="11"/>
  <c r="Q110" i="11"/>
  <c r="T110" i="11" s="1"/>
  <c r="R110" i="11"/>
  <c r="S110" i="11"/>
  <c r="AA110" i="11"/>
  <c r="AB110" i="11"/>
  <c r="AD110" i="11"/>
  <c r="AC110" i="11" s="1"/>
  <c r="BH110" i="11"/>
  <c r="BJ110" i="11"/>
  <c r="N111" i="11"/>
  <c r="O111" i="11"/>
  <c r="P111" i="11"/>
  <c r="Q111" i="11"/>
  <c r="R111" i="11"/>
  <c r="S111" i="11"/>
  <c r="T111" i="11"/>
  <c r="AA111" i="11"/>
  <c r="AB111" i="11"/>
  <c r="BJ111" i="11" s="1"/>
  <c r="AD111" i="11"/>
  <c r="AC111" i="11" s="1"/>
  <c r="BH111" i="11"/>
  <c r="N112" i="11"/>
  <c r="O112" i="11"/>
  <c r="P112" i="11"/>
  <c r="Q112" i="11"/>
  <c r="T112" i="11" s="1"/>
  <c r="R112" i="11"/>
  <c r="S112" i="11"/>
  <c r="AA112" i="11"/>
  <c r="AB112" i="11"/>
  <c r="BJ112" i="11" s="1"/>
  <c r="AD112" i="11"/>
  <c r="AC112" i="11" s="1"/>
  <c r="BH112" i="11"/>
  <c r="N113" i="11"/>
  <c r="O113" i="11"/>
  <c r="P113" i="11"/>
  <c r="Q113" i="11"/>
  <c r="T113" i="11" s="1"/>
  <c r="R113" i="11"/>
  <c r="S113" i="11"/>
  <c r="AA113" i="11"/>
  <c r="AB113" i="11"/>
  <c r="BJ113" i="11" s="1"/>
  <c r="AC113" i="11"/>
  <c r="AD113" i="11"/>
  <c r="BH113" i="11"/>
  <c r="N114" i="11"/>
  <c r="O114" i="11"/>
  <c r="P114" i="11"/>
  <c r="Q114" i="11"/>
  <c r="R114" i="11"/>
  <c r="S114" i="11"/>
  <c r="T114" i="11"/>
  <c r="AA114" i="11"/>
  <c r="AB114" i="11"/>
  <c r="BJ114" i="11" s="1"/>
  <c r="AD114" i="11"/>
  <c r="AC114" i="11" s="1"/>
  <c r="BH114" i="11"/>
  <c r="N115" i="11"/>
  <c r="O115" i="11"/>
  <c r="P115" i="11"/>
  <c r="Q115" i="11"/>
  <c r="T115" i="11" s="1"/>
  <c r="R115" i="11"/>
  <c r="S115" i="11"/>
  <c r="AA115" i="11"/>
  <c r="AB115" i="11"/>
  <c r="AD115" i="11"/>
  <c r="AC115" i="11" s="1"/>
  <c r="BH115" i="11"/>
  <c r="BJ115" i="11"/>
  <c r="N116" i="11"/>
  <c r="O116" i="11"/>
  <c r="P116" i="11"/>
  <c r="Q116" i="11"/>
  <c r="T116" i="11" s="1"/>
  <c r="R116" i="11"/>
  <c r="S116" i="11"/>
  <c r="AA116" i="11"/>
  <c r="AB116" i="11"/>
  <c r="BJ116" i="11" s="1"/>
  <c r="AD116" i="11"/>
  <c r="AC116" i="11" s="1"/>
  <c r="BH116" i="11"/>
  <c r="N117" i="11"/>
  <c r="O117" i="11"/>
  <c r="P117" i="11"/>
  <c r="Q117" i="11"/>
  <c r="T117" i="11" s="1"/>
  <c r="R117" i="11"/>
  <c r="S117" i="11"/>
  <c r="AA117" i="11"/>
  <c r="AB117" i="11"/>
  <c r="BJ117" i="11" s="1"/>
  <c r="AC117" i="11"/>
  <c r="AD117" i="11"/>
  <c r="BH117" i="11"/>
  <c r="N118" i="11"/>
  <c r="O118" i="11"/>
  <c r="P118" i="11"/>
  <c r="Q118" i="11"/>
  <c r="T118" i="11" s="1"/>
  <c r="R118" i="11"/>
  <c r="S118" i="11"/>
  <c r="AA118" i="11"/>
  <c r="AB118" i="11"/>
  <c r="BJ118" i="11" s="1"/>
  <c r="AD118" i="11"/>
  <c r="AC118" i="11" s="1"/>
  <c r="BH118" i="11"/>
  <c r="N119" i="11"/>
  <c r="O119" i="11"/>
  <c r="P119" i="11"/>
  <c r="Q119" i="11"/>
  <c r="T119" i="11" s="1"/>
  <c r="R119" i="11"/>
  <c r="S119" i="11"/>
  <c r="AA119" i="11"/>
  <c r="AB119" i="11"/>
  <c r="BJ119" i="11" s="1"/>
  <c r="AD119" i="11"/>
  <c r="AC119" i="11" s="1"/>
  <c r="BH119" i="11"/>
  <c r="N120" i="11"/>
  <c r="O120" i="11"/>
  <c r="P120" i="11"/>
  <c r="Q120" i="11"/>
  <c r="T120" i="11" s="1"/>
  <c r="R120" i="11"/>
  <c r="S120" i="11"/>
  <c r="AA120" i="11"/>
  <c r="AB120" i="11"/>
  <c r="BJ120" i="11" s="1"/>
  <c r="AD120" i="11"/>
  <c r="AC120" i="11" s="1"/>
  <c r="BH120" i="11"/>
  <c r="N121" i="11"/>
  <c r="O121" i="11"/>
  <c r="P121" i="11"/>
  <c r="Q121" i="11"/>
  <c r="T121" i="11" s="1"/>
  <c r="R121" i="11"/>
  <c r="S121" i="11"/>
  <c r="AA121" i="11"/>
  <c r="AB121" i="11"/>
  <c r="AC121" i="11"/>
  <c r="AD121" i="11"/>
  <c r="BH121" i="11"/>
  <c r="BJ121" i="11"/>
  <c r="N122" i="11"/>
  <c r="O122" i="11"/>
  <c r="P122" i="11"/>
  <c r="Q122" i="11"/>
  <c r="T122" i="11" s="1"/>
  <c r="R122" i="11"/>
  <c r="S122" i="11"/>
  <c r="AA122" i="11"/>
  <c r="AB122" i="11"/>
  <c r="BJ122" i="11" s="1"/>
  <c r="AD122" i="11"/>
  <c r="AC122" i="11" s="1"/>
  <c r="BH122" i="11"/>
  <c r="N123" i="11"/>
  <c r="O123" i="11"/>
  <c r="P123" i="11"/>
  <c r="Q123" i="11"/>
  <c r="T123" i="11" s="1"/>
  <c r="R123" i="11"/>
  <c r="S123" i="11"/>
  <c r="AA123" i="11"/>
  <c r="AB123" i="11"/>
  <c r="BJ123" i="11" s="1"/>
  <c r="AD123" i="11"/>
  <c r="AC123" i="11" s="1"/>
  <c r="BH123" i="11"/>
  <c r="N124" i="11"/>
  <c r="O124" i="11"/>
  <c r="P124" i="11"/>
  <c r="Q124" i="11"/>
  <c r="T124" i="11" s="1"/>
  <c r="R124" i="11"/>
  <c r="S124" i="11"/>
  <c r="AA124" i="11"/>
  <c r="AB124" i="11"/>
  <c r="AD124" i="11"/>
  <c r="AC124" i="11" s="1"/>
  <c r="BH124" i="11"/>
  <c r="BJ124" i="11"/>
  <c r="N125" i="11"/>
  <c r="O125" i="11"/>
  <c r="P125" i="11"/>
  <c r="Q125" i="11"/>
  <c r="T125" i="11" s="1"/>
  <c r="R125" i="11"/>
  <c r="S125" i="11"/>
  <c r="AA125" i="11"/>
  <c r="AB125" i="11"/>
  <c r="BJ125" i="11" s="1"/>
  <c r="AC125" i="11"/>
  <c r="AD125" i="11"/>
  <c r="BH125" i="11"/>
  <c r="N126" i="11"/>
  <c r="O126" i="11"/>
  <c r="P126" i="11"/>
  <c r="Q126" i="11"/>
  <c r="T126" i="11" s="1"/>
  <c r="R126" i="11"/>
  <c r="S126" i="11"/>
  <c r="AA126" i="11"/>
  <c r="AB126" i="11"/>
  <c r="BJ126" i="11" s="1"/>
  <c r="AC126" i="11"/>
  <c r="BH126" i="11"/>
  <c r="N127" i="11"/>
  <c r="O127" i="11"/>
  <c r="P127" i="11"/>
  <c r="Q127" i="11"/>
  <c r="T127" i="11" s="1"/>
  <c r="R127" i="11"/>
  <c r="S127" i="11"/>
  <c r="AB127" i="11"/>
  <c r="BJ127" i="11" s="1"/>
  <c r="AD127" i="11"/>
  <c r="BH127" i="11"/>
  <c r="N128" i="11"/>
  <c r="O128" i="11"/>
  <c r="P128" i="11"/>
  <c r="Q128" i="11"/>
  <c r="T128" i="11" s="1"/>
  <c r="R128" i="11"/>
  <c r="S128" i="11"/>
  <c r="AB128" i="11"/>
  <c r="AD128" i="11"/>
  <c r="BH128" i="11"/>
  <c r="BJ128" i="11"/>
  <c r="N129" i="11"/>
  <c r="O129" i="11"/>
  <c r="P129" i="11"/>
  <c r="Q129" i="11"/>
  <c r="T129" i="11" s="1"/>
  <c r="R129" i="11"/>
  <c r="S129" i="11"/>
  <c r="AB129" i="11"/>
  <c r="BJ129" i="11" s="1"/>
  <c r="AD129" i="11"/>
  <c r="BH129" i="11"/>
  <c r="N130" i="11"/>
  <c r="O130" i="11"/>
  <c r="P130" i="11"/>
  <c r="Q130" i="11"/>
  <c r="T130" i="11" s="1"/>
  <c r="R130" i="11"/>
  <c r="S130" i="11"/>
  <c r="AB130" i="11"/>
  <c r="BJ130" i="11" s="1"/>
  <c r="AD130" i="11"/>
  <c r="BH130" i="11"/>
  <c r="N131" i="11"/>
  <c r="O131" i="11"/>
  <c r="P131" i="11"/>
  <c r="Q131" i="11"/>
  <c r="T131" i="11" s="1"/>
  <c r="R131" i="11"/>
  <c r="S131" i="11"/>
  <c r="AB131" i="11"/>
  <c r="BJ131" i="11" s="1"/>
  <c r="AD131" i="11"/>
  <c r="BH131" i="11"/>
  <c r="N132" i="11"/>
  <c r="O132" i="11"/>
  <c r="P132" i="11"/>
  <c r="Q132" i="11"/>
  <c r="R132" i="11"/>
  <c r="S132" i="11"/>
  <c r="T132" i="11"/>
  <c r="AB132" i="11"/>
  <c r="BJ132" i="11" s="1"/>
  <c r="AD132" i="11"/>
  <c r="BH132" i="11"/>
  <c r="N133" i="11"/>
  <c r="O133" i="11"/>
  <c r="P133" i="11"/>
  <c r="Q133" i="11"/>
  <c r="R133" i="11"/>
  <c r="S133" i="11"/>
  <c r="T133" i="11"/>
  <c r="AB133" i="11"/>
  <c r="BJ133" i="11" s="1"/>
  <c r="AD133" i="11"/>
  <c r="BH133" i="11"/>
  <c r="N134" i="11"/>
  <c r="O134" i="11"/>
  <c r="P134" i="11"/>
  <c r="Q134" i="11"/>
  <c r="T134" i="11" s="1"/>
  <c r="R134" i="11"/>
  <c r="S134" i="11"/>
  <c r="AB134" i="11"/>
  <c r="AD134" i="11"/>
  <c r="BH134" i="11"/>
  <c r="BJ134" i="11"/>
  <c r="N135" i="11"/>
  <c r="O135" i="11"/>
  <c r="P135" i="11"/>
  <c r="Q135" i="11"/>
  <c r="T135" i="11" s="1"/>
  <c r="R135" i="11"/>
  <c r="S135" i="11"/>
  <c r="AB135" i="11"/>
  <c r="BJ135" i="11" s="1"/>
  <c r="AD135" i="11"/>
  <c r="BH135" i="11"/>
  <c r="N136" i="11"/>
  <c r="O136" i="11"/>
  <c r="P136" i="11"/>
  <c r="Q136" i="11"/>
  <c r="T136" i="11" s="1"/>
  <c r="R136" i="11"/>
  <c r="S136" i="11"/>
  <c r="AB136" i="11"/>
  <c r="AD136" i="11"/>
  <c r="BH136" i="11"/>
  <c r="BJ136" i="11"/>
  <c r="N137" i="11"/>
  <c r="O137" i="11"/>
  <c r="P137" i="11"/>
  <c r="Q137" i="11"/>
  <c r="T137" i="11" s="1"/>
  <c r="R137" i="11"/>
  <c r="S137" i="11"/>
  <c r="AB137" i="11"/>
  <c r="BJ137" i="11" s="1"/>
  <c r="AD137" i="11"/>
  <c r="BH137" i="11"/>
  <c r="N138" i="11"/>
  <c r="O138" i="11"/>
  <c r="P138" i="11"/>
  <c r="Q138" i="11"/>
  <c r="R138" i="11"/>
  <c r="S138" i="11"/>
  <c r="T138" i="11"/>
  <c r="AB138" i="11"/>
  <c r="BJ138" i="11" s="1"/>
  <c r="AD138" i="11"/>
  <c r="BH138" i="11"/>
  <c r="N139" i="11"/>
  <c r="O139" i="11"/>
  <c r="P139" i="11"/>
  <c r="Q139" i="11"/>
  <c r="T139" i="11" s="1"/>
  <c r="R139" i="11"/>
  <c r="S139" i="11"/>
  <c r="AB139" i="11"/>
  <c r="BJ139" i="11" s="1"/>
  <c r="AD139" i="11"/>
  <c r="BH139" i="11"/>
  <c r="N140" i="11"/>
  <c r="O140" i="11"/>
  <c r="P140" i="11"/>
  <c r="Q140" i="11"/>
  <c r="T140" i="11" s="1"/>
  <c r="R140" i="11"/>
  <c r="S140" i="11"/>
  <c r="AB140" i="11"/>
  <c r="BJ140" i="11" s="1"/>
  <c r="AD140" i="11"/>
  <c r="BH140" i="11"/>
  <c r="N141" i="11"/>
  <c r="O141" i="11"/>
  <c r="P141" i="11"/>
  <c r="Q141" i="11"/>
  <c r="R141" i="11"/>
  <c r="S141" i="11"/>
  <c r="T141" i="11"/>
  <c r="AB141" i="11"/>
  <c r="BJ141" i="11" s="1"/>
  <c r="AD141" i="11"/>
  <c r="BH141" i="11"/>
  <c r="N142" i="11"/>
  <c r="O142" i="11"/>
  <c r="P142" i="11"/>
  <c r="Q142" i="11"/>
  <c r="T142" i="11" s="1"/>
  <c r="R142" i="11"/>
  <c r="S142" i="11"/>
  <c r="AB142" i="11"/>
  <c r="BJ142" i="11" s="1"/>
  <c r="AD142" i="11"/>
  <c r="BH142" i="11"/>
  <c r="N143" i="11"/>
  <c r="O143" i="11"/>
  <c r="P143" i="11"/>
  <c r="Q143" i="11"/>
  <c r="T143" i="11" s="1"/>
  <c r="R143" i="11"/>
  <c r="S143" i="11"/>
  <c r="AB143" i="11"/>
  <c r="BJ143" i="11" s="1"/>
  <c r="AD143" i="11"/>
  <c r="BH143" i="11"/>
  <c r="N144" i="11"/>
  <c r="O144" i="11"/>
  <c r="P144" i="11"/>
  <c r="Q144" i="11"/>
  <c r="T144" i="11" s="1"/>
  <c r="R144" i="11"/>
  <c r="S144" i="11"/>
  <c r="AB144" i="11"/>
  <c r="AD144" i="11"/>
  <c r="BH144" i="11"/>
  <c r="BJ144" i="11"/>
  <c r="N145" i="11"/>
  <c r="O145" i="11"/>
  <c r="P145" i="11"/>
  <c r="Q145" i="11"/>
  <c r="T145" i="11" s="1"/>
  <c r="R145" i="11"/>
  <c r="S145" i="11"/>
  <c r="AB145" i="11"/>
  <c r="BJ145" i="11" s="1"/>
  <c r="AD145" i="11"/>
  <c r="BH145" i="11"/>
  <c r="N146" i="11"/>
  <c r="O146" i="11"/>
  <c r="P146" i="11"/>
  <c r="Q146" i="11"/>
  <c r="T146" i="11" s="1"/>
  <c r="R146" i="11"/>
  <c r="S146" i="11"/>
  <c r="AB146" i="11"/>
  <c r="BJ146" i="11" s="1"/>
  <c r="AD146" i="11"/>
  <c r="BH146" i="11"/>
  <c r="N147" i="11"/>
  <c r="O147" i="11"/>
  <c r="P147" i="11"/>
  <c r="Q147" i="11"/>
  <c r="T147" i="11" s="1"/>
  <c r="R147" i="11"/>
  <c r="S147" i="11"/>
  <c r="AB147" i="11"/>
  <c r="BJ147" i="11" s="1"/>
  <c r="AD147" i="11"/>
  <c r="BH147" i="11"/>
  <c r="N148" i="11"/>
  <c r="O148" i="11"/>
  <c r="P148" i="11"/>
  <c r="Q148" i="11"/>
  <c r="R148" i="11"/>
  <c r="S148" i="11"/>
  <c r="T148" i="11"/>
  <c r="AB148" i="11"/>
  <c r="BJ148" i="11" s="1"/>
  <c r="AD148" i="11"/>
  <c r="BH148" i="11"/>
  <c r="N149" i="11"/>
  <c r="O149" i="11"/>
  <c r="P149" i="11"/>
  <c r="Q149" i="11"/>
  <c r="T149" i="11" s="1"/>
  <c r="R149" i="11"/>
  <c r="S149" i="11"/>
  <c r="AB149" i="11"/>
  <c r="BJ149" i="11" s="1"/>
  <c r="AD149" i="11"/>
  <c r="BH149" i="11"/>
  <c r="N150" i="11"/>
  <c r="O150" i="11"/>
  <c r="P150" i="11"/>
  <c r="Q150" i="11"/>
  <c r="T150" i="11" s="1"/>
  <c r="R150" i="11"/>
  <c r="S150" i="11"/>
  <c r="AB150" i="11"/>
  <c r="AD150" i="11"/>
  <c r="BH150" i="11"/>
  <c r="BJ150" i="11"/>
  <c r="N151" i="11"/>
  <c r="O151" i="11"/>
  <c r="P151" i="11"/>
  <c r="Q151" i="11"/>
  <c r="T151" i="11" s="1"/>
  <c r="R151" i="11"/>
  <c r="S151" i="11"/>
  <c r="AB151" i="11"/>
  <c r="BJ151" i="11" s="1"/>
  <c r="AD151" i="11"/>
  <c r="BH151" i="11"/>
  <c r="N152" i="11"/>
  <c r="O152" i="11"/>
  <c r="P152" i="11"/>
  <c r="Q152" i="11"/>
  <c r="T152" i="11" s="1"/>
  <c r="R152" i="11"/>
  <c r="S152" i="11"/>
  <c r="AB152" i="11"/>
  <c r="BJ152" i="11" s="1"/>
  <c r="AD152" i="11"/>
  <c r="BH152" i="11"/>
  <c r="N153" i="11"/>
  <c r="O153" i="11"/>
  <c r="P153" i="11"/>
  <c r="Q153" i="11"/>
  <c r="T153" i="11" s="1"/>
  <c r="R153" i="11"/>
  <c r="S153" i="11"/>
  <c r="AB153" i="11"/>
  <c r="AD153" i="11"/>
  <c r="BH153" i="11"/>
  <c r="BJ153" i="11"/>
  <c r="N154" i="11"/>
  <c r="O154" i="11"/>
  <c r="P154" i="11"/>
  <c r="Q154" i="11"/>
  <c r="R154" i="11"/>
  <c r="S154" i="11"/>
  <c r="T154" i="11"/>
  <c r="AB154" i="11"/>
  <c r="BJ154" i="11" s="1"/>
  <c r="AD154" i="11"/>
  <c r="BH154" i="11"/>
  <c r="N155" i="11"/>
  <c r="O155" i="11"/>
  <c r="P155" i="11"/>
  <c r="Q155" i="11"/>
  <c r="T155" i="11" s="1"/>
  <c r="R155" i="11"/>
  <c r="S155" i="11"/>
  <c r="AB155" i="11"/>
  <c r="BJ155" i="11" s="1"/>
  <c r="AD155" i="11"/>
  <c r="BH155" i="11"/>
  <c r="N156" i="11"/>
  <c r="O156" i="11"/>
  <c r="P156" i="11"/>
  <c r="Q156" i="11"/>
  <c r="T156" i="11" s="1"/>
  <c r="R156" i="11"/>
  <c r="S156" i="11"/>
  <c r="AB156" i="11"/>
  <c r="BJ156" i="11" s="1"/>
  <c r="AD156" i="11"/>
  <c r="BH156" i="11"/>
  <c r="N157" i="11"/>
  <c r="O157" i="11"/>
  <c r="P157" i="11"/>
  <c r="Q157" i="11"/>
  <c r="T157" i="11" s="1"/>
  <c r="R157" i="11"/>
  <c r="S157" i="11"/>
  <c r="AB157" i="11"/>
  <c r="BJ157" i="11" s="1"/>
  <c r="AD157" i="11"/>
  <c r="BH157" i="11"/>
  <c r="N158" i="11"/>
  <c r="O158" i="11"/>
  <c r="P158" i="11"/>
  <c r="Q158" i="11"/>
  <c r="T158" i="11" s="1"/>
  <c r="R158" i="11"/>
  <c r="S158" i="11"/>
  <c r="AB158" i="11"/>
  <c r="AD158" i="11"/>
  <c r="BH158" i="11"/>
  <c r="BJ158" i="11"/>
  <c r="N159" i="11"/>
  <c r="O159" i="11"/>
  <c r="P159" i="11"/>
  <c r="Q159" i="11"/>
  <c r="T159" i="11" s="1"/>
  <c r="R159" i="11"/>
  <c r="S159" i="11"/>
  <c r="AB159" i="11"/>
  <c r="BJ159" i="11" s="1"/>
  <c r="AD159" i="11"/>
  <c r="BH159" i="11"/>
  <c r="N160" i="11"/>
  <c r="O160" i="11"/>
  <c r="P160" i="11"/>
  <c r="Q160" i="11"/>
  <c r="T160" i="11" s="1"/>
  <c r="R160" i="11"/>
  <c r="S160" i="11"/>
  <c r="AB160" i="11"/>
  <c r="BJ160" i="11" s="1"/>
  <c r="AD160" i="11"/>
  <c r="BH160" i="11"/>
  <c r="N161" i="11"/>
  <c r="O161" i="11"/>
  <c r="P161" i="11"/>
  <c r="Q161" i="11"/>
  <c r="T161" i="11" s="1"/>
  <c r="R161" i="11"/>
  <c r="S161" i="11"/>
  <c r="AB161" i="11"/>
  <c r="BJ161" i="11" s="1"/>
  <c r="AD161" i="11"/>
  <c r="BH161" i="11"/>
  <c r="N162" i="11"/>
  <c r="O162" i="11"/>
  <c r="P162" i="11"/>
  <c r="Q162" i="11"/>
  <c r="T162" i="11" s="1"/>
  <c r="R162" i="11"/>
  <c r="S162" i="11"/>
  <c r="AB162" i="11"/>
  <c r="BJ162" i="11" s="1"/>
  <c r="AD162" i="11"/>
  <c r="BH162" i="11"/>
  <c r="N163" i="11"/>
  <c r="O163" i="11"/>
  <c r="P163" i="11"/>
  <c r="Q163" i="11"/>
  <c r="T163" i="11" s="1"/>
  <c r="R163" i="11"/>
  <c r="S163" i="11"/>
  <c r="AB163" i="11"/>
  <c r="BJ163" i="11" s="1"/>
  <c r="AD163" i="11"/>
  <c r="BH163" i="11"/>
  <c r="N164" i="11"/>
  <c r="O164" i="11"/>
  <c r="P164" i="11"/>
  <c r="Q164" i="11"/>
  <c r="R164" i="11"/>
  <c r="S164" i="11"/>
  <c r="T164" i="11"/>
  <c r="AB164" i="11"/>
  <c r="BJ164" i="11" s="1"/>
  <c r="AD164" i="11"/>
  <c r="BH164" i="11"/>
  <c r="N165" i="11"/>
  <c r="O165" i="11"/>
  <c r="P165" i="11"/>
  <c r="Q165" i="11"/>
  <c r="T165" i="11" s="1"/>
  <c r="R165" i="11"/>
  <c r="S165" i="11"/>
  <c r="AB165" i="11"/>
  <c r="BJ165" i="11" s="1"/>
  <c r="AD165" i="11"/>
  <c r="BH165" i="11"/>
  <c r="N166" i="11"/>
  <c r="O166" i="11"/>
  <c r="P166" i="11"/>
  <c r="Q166" i="11"/>
  <c r="T166" i="11" s="1"/>
  <c r="R166" i="11"/>
  <c r="S166" i="11"/>
  <c r="AB166" i="11"/>
  <c r="AD166" i="11"/>
  <c r="BH166" i="11"/>
  <c r="BJ166" i="11"/>
  <c r="N167" i="11"/>
  <c r="O167" i="11"/>
  <c r="P167" i="11"/>
  <c r="Q167" i="11"/>
  <c r="T167" i="11" s="1"/>
  <c r="R167" i="11"/>
  <c r="S167" i="11"/>
  <c r="AB167" i="11"/>
  <c r="BJ167" i="11" s="1"/>
  <c r="AD167" i="11"/>
  <c r="BH167" i="11"/>
  <c r="N168" i="11"/>
  <c r="O168" i="11"/>
  <c r="P168" i="11"/>
  <c r="Q168" i="11"/>
  <c r="T168" i="11" s="1"/>
  <c r="R168" i="11"/>
  <c r="S168" i="11"/>
  <c r="AB168" i="11"/>
  <c r="BJ168" i="11" s="1"/>
  <c r="AD168" i="11"/>
  <c r="BH168" i="11"/>
  <c r="N169" i="11"/>
  <c r="O169" i="11"/>
  <c r="P169" i="11"/>
  <c r="Q169" i="11"/>
  <c r="T169" i="11" s="1"/>
  <c r="R169" i="11"/>
  <c r="S169" i="11"/>
  <c r="AB169" i="11"/>
  <c r="AD169" i="11"/>
  <c r="BH169" i="11"/>
  <c r="BJ169" i="11"/>
  <c r="N170" i="11"/>
  <c r="O170" i="11"/>
  <c r="P170" i="11"/>
  <c r="Q170" i="11"/>
  <c r="R170" i="11"/>
  <c r="S170" i="11"/>
  <c r="T170" i="11"/>
  <c r="AB170" i="11"/>
  <c r="BJ170" i="11" s="1"/>
  <c r="AD170" i="11"/>
  <c r="BH170" i="11"/>
  <c r="N171" i="11"/>
  <c r="O171" i="11"/>
  <c r="P171" i="11"/>
  <c r="Q171" i="11"/>
  <c r="T171" i="11" s="1"/>
  <c r="R171" i="11"/>
  <c r="S171" i="11"/>
  <c r="AB171" i="11"/>
  <c r="BJ171" i="11" s="1"/>
  <c r="AD171" i="11"/>
  <c r="BH171" i="11"/>
  <c r="N172" i="11"/>
  <c r="O172" i="11"/>
  <c r="P172" i="11"/>
  <c r="Q172" i="11"/>
  <c r="T172" i="11" s="1"/>
  <c r="R172" i="11"/>
  <c r="S172" i="11"/>
  <c r="AB172" i="11"/>
  <c r="BJ172" i="11" s="1"/>
  <c r="AD172" i="11"/>
  <c r="BH172" i="11"/>
  <c r="N173" i="11"/>
  <c r="O173" i="11"/>
  <c r="P173" i="11"/>
  <c r="Q173" i="11"/>
  <c r="R173" i="11"/>
  <c r="S173" i="11"/>
  <c r="T173" i="11"/>
  <c r="AB173" i="11"/>
  <c r="BJ173" i="11" s="1"/>
  <c r="AD173" i="11"/>
  <c r="BH173" i="11"/>
  <c r="N174" i="11"/>
  <c r="O174" i="11"/>
  <c r="P174" i="11"/>
  <c r="Q174" i="11"/>
  <c r="T174" i="11" s="1"/>
  <c r="R174" i="11"/>
  <c r="S174" i="11"/>
  <c r="AB174" i="11"/>
  <c r="BJ174" i="11" s="1"/>
  <c r="AD174" i="11"/>
  <c r="BH174" i="11"/>
  <c r="N175" i="11"/>
  <c r="O175" i="11"/>
  <c r="P175" i="11"/>
  <c r="Q175" i="11"/>
  <c r="T175" i="11" s="1"/>
  <c r="R175" i="11"/>
  <c r="S175" i="11"/>
  <c r="AB175" i="11"/>
  <c r="BJ175" i="11" s="1"/>
  <c r="AD175" i="11"/>
  <c r="BH175" i="11"/>
  <c r="N176" i="11"/>
  <c r="O176" i="11"/>
  <c r="P176" i="11"/>
  <c r="Q176" i="11"/>
  <c r="T176" i="11" s="1"/>
  <c r="R176" i="11"/>
  <c r="S176" i="11"/>
  <c r="AB176" i="11"/>
  <c r="AD176" i="11"/>
  <c r="BH176" i="11"/>
  <c r="BJ176" i="11"/>
  <c r="N177" i="11"/>
  <c r="O177" i="11"/>
  <c r="P177" i="11"/>
  <c r="Q177" i="11"/>
  <c r="T177" i="11" s="1"/>
  <c r="R177" i="11"/>
  <c r="S177" i="11"/>
  <c r="AB177" i="11"/>
  <c r="BJ177" i="11" s="1"/>
  <c r="AD177" i="11"/>
  <c r="BH177" i="11"/>
  <c r="N178" i="11"/>
  <c r="O178" i="11"/>
  <c r="P178" i="11"/>
  <c r="Q178" i="11"/>
  <c r="R178" i="11"/>
  <c r="S178" i="11"/>
  <c r="T178" i="11"/>
  <c r="AB178" i="11"/>
  <c r="BJ178" i="11" s="1"/>
  <c r="AD178" i="11"/>
  <c r="BH178" i="11"/>
  <c r="N179" i="11"/>
  <c r="O179" i="11"/>
  <c r="P179" i="11"/>
  <c r="Q179" i="11"/>
  <c r="T179" i="11" s="1"/>
  <c r="R179" i="11"/>
  <c r="S179" i="11"/>
  <c r="AB179" i="11"/>
  <c r="BJ179" i="11" s="1"/>
  <c r="AD179" i="11"/>
  <c r="BH179" i="11"/>
  <c r="N180" i="11"/>
  <c r="O180" i="11"/>
  <c r="P180" i="11"/>
  <c r="Q180" i="11"/>
  <c r="T180" i="11" s="1"/>
  <c r="R180" i="11"/>
  <c r="S180" i="11"/>
  <c r="AB180" i="11"/>
  <c r="BJ180" i="11" s="1"/>
  <c r="AD180" i="11"/>
  <c r="BH180" i="11"/>
  <c r="N181" i="11"/>
  <c r="O181" i="11"/>
  <c r="P181" i="11"/>
  <c r="Q181" i="11"/>
  <c r="T181" i="11" s="1"/>
  <c r="R181" i="11"/>
  <c r="S181" i="11"/>
  <c r="AB181" i="11"/>
  <c r="BJ181" i="11" s="1"/>
  <c r="AD181" i="11"/>
  <c r="BH181" i="11"/>
  <c r="N182" i="11"/>
  <c r="O182" i="11"/>
  <c r="P182" i="11"/>
  <c r="Q182" i="11"/>
  <c r="T182" i="11" s="1"/>
  <c r="R182" i="11"/>
  <c r="S182" i="11"/>
  <c r="AB182" i="11"/>
  <c r="AD182" i="11"/>
  <c r="BH182" i="11"/>
  <c r="BJ182" i="11"/>
  <c r="N183" i="11"/>
  <c r="O183" i="11"/>
  <c r="P183" i="11"/>
  <c r="Q183" i="11"/>
  <c r="T183" i="11" s="1"/>
  <c r="R183" i="11"/>
  <c r="S183" i="11"/>
  <c r="AB183" i="11"/>
  <c r="BJ183" i="11" s="1"/>
  <c r="AD183" i="11"/>
  <c r="BH183" i="11"/>
  <c r="N184" i="11"/>
  <c r="O184" i="11"/>
  <c r="P184" i="11"/>
  <c r="Q184" i="11"/>
  <c r="T184" i="11" s="1"/>
  <c r="R184" i="11"/>
  <c r="S184" i="11"/>
  <c r="AB184" i="11"/>
  <c r="BJ184" i="11" s="1"/>
  <c r="AD184" i="11"/>
  <c r="BH184" i="11"/>
  <c r="N185" i="11"/>
  <c r="O185" i="11"/>
  <c r="P185" i="11"/>
  <c r="Q185" i="11"/>
  <c r="T185" i="11" s="1"/>
  <c r="R185" i="11"/>
  <c r="S185" i="11"/>
  <c r="AB185" i="11"/>
  <c r="AD185" i="11"/>
  <c r="BH185" i="11"/>
  <c r="BJ185" i="11"/>
  <c r="N186" i="11"/>
  <c r="O186" i="11"/>
  <c r="P186" i="11"/>
  <c r="Q186" i="11"/>
  <c r="R186" i="11"/>
  <c r="S186" i="11"/>
  <c r="T186" i="11"/>
  <c r="AB186" i="11"/>
  <c r="BJ186" i="11" s="1"/>
  <c r="AD186" i="11"/>
  <c r="BH186" i="11"/>
  <c r="N187" i="11"/>
  <c r="O187" i="11"/>
  <c r="P187" i="11"/>
  <c r="Q187" i="11"/>
  <c r="T187" i="11" s="1"/>
  <c r="R187" i="11"/>
  <c r="S187" i="11"/>
  <c r="AB187" i="11"/>
  <c r="BJ187" i="11" s="1"/>
  <c r="AD187" i="11"/>
  <c r="BH187" i="11"/>
  <c r="N188" i="11"/>
  <c r="O188" i="11"/>
  <c r="P188" i="11"/>
  <c r="Q188" i="11"/>
  <c r="T188" i="11" s="1"/>
  <c r="R188" i="11"/>
  <c r="S188" i="11"/>
  <c r="AB188" i="11"/>
  <c r="BJ188" i="11" s="1"/>
  <c r="AD188" i="11"/>
  <c r="BH188" i="11"/>
  <c r="N189" i="11"/>
  <c r="O189" i="11"/>
  <c r="P189" i="11"/>
  <c r="Q189" i="11"/>
  <c r="T189" i="11" s="1"/>
  <c r="R189" i="11"/>
  <c r="S189" i="11"/>
  <c r="AB189" i="11"/>
  <c r="BJ189" i="11" s="1"/>
  <c r="AD189" i="11"/>
  <c r="BH189" i="11"/>
  <c r="N190" i="11"/>
  <c r="O190" i="11"/>
  <c r="P190" i="11"/>
  <c r="Q190" i="11"/>
  <c r="T190" i="11" s="1"/>
  <c r="R190" i="11"/>
  <c r="S190" i="11"/>
  <c r="AB190" i="11"/>
  <c r="BJ190" i="11" s="1"/>
  <c r="AD190" i="11"/>
  <c r="BH190" i="11"/>
  <c r="N191" i="11"/>
  <c r="O191" i="11"/>
  <c r="P191" i="11"/>
  <c r="Q191" i="11"/>
  <c r="T191" i="11" s="1"/>
  <c r="R191" i="11"/>
  <c r="S191" i="11"/>
  <c r="AB191" i="11"/>
  <c r="BJ191" i="11" s="1"/>
  <c r="AD191" i="11"/>
  <c r="BH191" i="11"/>
  <c r="N192" i="11"/>
  <c r="O192" i="11"/>
  <c r="P192" i="11"/>
  <c r="Q192" i="11"/>
  <c r="T192" i="11" s="1"/>
  <c r="R192" i="11"/>
  <c r="S192" i="11"/>
  <c r="AB192" i="11"/>
  <c r="BJ192" i="11" s="1"/>
  <c r="AD192" i="11"/>
  <c r="BH192" i="11"/>
  <c r="N193" i="11"/>
  <c r="O193" i="11"/>
  <c r="P193" i="11"/>
  <c r="Q193" i="11"/>
  <c r="T193" i="11" s="1"/>
  <c r="R193" i="11"/>
  <c r="S193" i="11"/>
  <c r="AB193" i="11"/>
  <c r="BJ193" i="11" s="1"/>
  <c r="AD193" i="11"/>
  <c r="BH193" i="11"/>
  <c r="N194" i="11"/>
  <c r="O194" i="11"/>
  <c r="P194" i="11"/>
  <c r="Q194" i="11"/>
  <c r="T194" i="11" s="1"/>
  <c r="R194" i="11"/>
  <c r="S194" i="11"/>
  <c r="AB194" i="11"/>
  <c r="BJ194" i="11" s="1"/>
  <c r="AD194" i="11"/>
  <c r="BH194" i="11"/>
  <c r="N195" i="11"/>
  <c r="O195" i="11"/>
  <c r="P195" i="11"/>
  <c r="Q195" i="11"/>
  <c r="T195" i="11" s="1"/>
  <c r="R195" i="11"/>
  <c r="S195" i="11"/>
  <c r="AB195" i="11"/>
  <c r="BJ195" i="11" s="1"/>
  <c r="AD195" i="11"/>
  <c r="BH195" i="11"/>
  <c r="N196" i="11"/>
  <c r="O196" i="11"/>
  <c r="P196" i="11"/>
  <c r="Q196" i="11"/>
  <c r="R196" i="11"/>
  <c r="S196" i="11"/>
  <c r="T196" i="11"/>
  <c r="AB196" i="11"/>
  <c r="BJ196" i="11" s="1"/>
  <c r="AD196" i="11"/>
  <c r="BH196" i="11"/>
  <c r="N197" i="11"/>
  <c r="O197" i="11"/>
  <c r="P197" i="11"/>
  <c r="Q197" i="11"/>
  <c r="T197" i="11" s="1"/>
  <c r="R197" i="11"/>
  <c r="S197" i="11"/>
  <c r="AB197" i="11"/>
  <c r="BJ197" i="11" s="1"/>
  <c r="AD197" i="11"/>
  <c r="BH197" i="11"/>
  <c r="N198" i="11"/>
  <c r="O198" i="11"/>
  <c r="P198" i="11"/>
  <c r="Q198" i="11"/>
  <c r="T198" i="11" s="1"/>
  <c r="R198" i="11"/>
  <c r="S198" i="11"/>
  <c r="AB198" i="11"/>
  <c r="AD198" i="11"/>
  <c r="BH198" i="11"/>
  <c r="BJ198" i="11"/>
  <c r="N199" i="11"/>
  <c r="O199" i="11"/>
  <c r="P199" i="11"/>
  <c r="Q199" i="11"/>
  <c r="T199" i="11" s="1"/>
  <c r="R199" i="11"/>
  <c r="S199" i="11"/>
  <c r="AB199" i="11"/>
  <c r="BJ199" i="11" s="1"/>
  <c r="AD199" i="11"/>
  <c r="BH199" i="11"/>
  <c r="N200" i="11"/>
  <c r="O200" i="11"/>
  <c r="P200" i="11"/>
  <c r="Q200" i="11"/>
  <c r="T200" i="11" s="1"/>
  <c r="R200" i="11"/>
  <c r="S200" i="11"/>
  <c r="AB200" i="11"/>
  <c r="BJ200" i="11" s="1"/>
  <c r="AD200" i="11"/>
  <c r="BH200" i="11"/>
  <c r="N201" i="11"/>
  <c r="O201" i="11"/>
  <c r="P201" i="11"/>
  <c r="Q201" i="11"/>
  <c r="T201" i="11" s="1"/>
  <c r="R201" i="11"/>
  <c r="S201" i="11"/>
  <c r="AB201" i="11"/>
  <c r="BJ201" i="11" s="1"/>
  <c r="AD201" i="11"/>
  <c r="BH201" i="11"/>
  <c r="N202" i="11"/>
  <c r="O202" i="11"/>
  <c r="P202" i="11"/>
  <c r="Q202" i="11"/>
  <c r="R202" i="11"/>
  <c r="S202" i="11"/>
  <c r="T202" i="11"/>
  <c r="AB202" i="11"/>
  <c r="BJ202" i="11" s="1"/>
  <c r="AD202" i="11"/>
  <c r="BH202" i="11"/>
  <c r="N203" i="11"/>
  <c r="O203" i="11"/>
  <c r="P203" i="11"/>
  <c r="Q203" i="11"/>
  <c r="T203" i="11" s="1"/>
  <c r="R203" i="11"/>
  <c r="S203" i="11"/>
  <c r="AB203" i="11"/>
  <c r="BJ203" i="11" s="1"/>
  <c r="AD203" i="11"/>
  <c r="BH203" i="11"/>
  <c r="N204" i="11"/>
  <c r="O204" i="11"/>
  <c r="P204" i="11"/>
  <c r="Q204" i="11"/>
  <c r="T204" i="11" s="1"/>
  <c r="R204" i="11"/>
  <c r="S204" i="11"/>
  <c r="AB204" i="11"/>
  <c r="BJ204" i="11" s="1"/>
  <c r="AD204" i="11"/>
  <c r="BH204" i="11"/>
  <c r="N205" i="11"/>
  <c r="O205" i="11"/>
  <c r="P205" i="11"/>
  <c r="Q205" i="11"/>
  <c r="R205" i="11"/>
  <c r="S205" i="11"/>
  <c r="T205" i="11"/>
  <c r="AB205" i="11"/>
  <c r="BJ205" i="11" s="1"/>
  <c r="AD205" i="11"/>
  <c r="BH205" i="11"/>
  <c r="N206" i="11"/>
  <c r="O206" i="11"/>
  <c r="P206" i="11"/>
  <c r="Q206" i="11"/>
  <c r="T206" i="11" s="1"/>
  <c r="R206" i="11"/>
  <c r="S206" i="11"/>
  <c r="AB206" i="11"/>
  <c r="BJ206" i="11" s="1"/>
  <c r="AD206" i="11"/>
  <c r="BH206" i="11"/>
  <c r="N207" i="11"/>
  <c r="O207" i="11"/>
  <c r="P207" i="11"/>
  <c r="Q207" i="11"/>
  <c r="T207" i="11" s="1"/>
  <c r="R207" i="11"/>
  <c r="S207" i="11"/>
  <c r="AB207" i="11"/>
  <c r="BJ207" i="11" s="1"/>
  <c r="AD207" i="11"/>
  <c r="BH207" i="11"/>
  <c r="N208" i="11"/>
  <c r="O208" i="11"/>
  <c r="P208" i="11"/>
  <c r="Q208" i="11"/>
  <c r="T208" i="11" s="1"/>
  <c r="R208" i="11"/>
  <c r="S208" i="11"/>
  <c r="AB208" i="11"/>
  <c r="AD208" i="11"/>
  <c r="BH208" i="11"/>
  <c r="BJ208" i="11"/>
  <c r="N209" i="11"/>
  <c r="O209" i="11"/>
  <c r="P209" i="11"/>
  <c r="Q209" i="11"/>
  <c r="T209" i="11" s="1"/>
  <c r="R209" i="11"/>
  <c r="S209" i="11"/>
  <c r="AB209" i="11"/>
  <c r="BJ209" i="11" s="1"/>
  <c r="AD209" i="11"/>
  <c r="BH209" i="11"/>
  <c r="N210" i="11"/>
  <c r="O210" i="11"/>
  <c r="P210" i="11"/>
  <c r="Q210" i="11"/>
  <c r="T210" i="11" s="1"/>
  <c r="R210" i="11"/>
  <c r="S210" i="11"/>
  <c r="AB210" i="11"/>
  <c r="BJ210" i="11" s="1"/>
  <c r="AD210" i="11"/>
  <c r="BH210" i="11"/>
  <c r="N211" i="11"/>
  <c r="O211" i="11"/>
  <c r="P211" i="11"/>
  <c r="Q211" i="11"/>
  <c r="T211" i="11" s="1"/>
  <c r="R211" i="11"/>
  <c r="S211" i="11"/>
  <c r="AB211" i="11"/>
  <c r="BJ211" i="11" s="1"/>
  <c r="AD211" i="11"/>
  <c r="BH211" i="11"/>
  <c r="N212" i="11"/>
  <c r="O212" i="11"/>
  <c r="P212" i="11"/>
  <c r="Q212" i="11"/>
  <c r="T212" i="11" s="1"/>
  <c r="R212" i="11"/>
  <c r="S212" i="11"/>
  <c r="AB212" i="11"/>
  <c r="BJ212" i="11" s="1"/>
  <c r="AD212" i="11"/>
  <c r="BH212" i="11"/>
  <c r="N213" i="11"/>
  <c r="O213" i="11"/>
  <c r="P213" i="11"/>
  <c r="Q213" i="11"/>
  <c r="T213" i="11" s="1"/>
  <c r="R213" i="11"/>
  <c r="S213" i="11"/>
  <c r="AB213" i="11"/>
  <c r="BJ213" i="11" s="1"/>
  <c r="AD213" i="11"/>
  <c r="BH213" i="11"/>
  <c r="N214" i="11"/>
  <c r="O214" i="11"/>
  <c r="P214" i="11"/>
  <c r="Q214" i="11"/>
  <c r="T214" i="11" s="1"/>
  <c r="R214" i="11"/>
  <c r="S214" i="11"/>
  <c r="AB214" i="11"/>
  <c r="BJ214" i="11" s="1"/>
  <c r="AD214" i="11"/>
  <c r="BH214" i="11"/>
  <c r="N215" i="11"/>
  <c r="O215" i="11"/>
  <c r="P215" i="11"/>
  <c r="Q215" i="11"/>
  <c r="T215" i="11" s="1"/>
  <c r="R215" i="11"/>
  <c r="S215" i="11"/>
  <c r="AB215" i="11"/>
  <c r="BJ215" i="11" s="1"/>
  <c r="AD215" i="11"/>
  <c r="BH215" i="11"/>
  <c r="N216" i="11"/>
  <c r="O216" i="11"/>
  <c r="P216" i="11"/>
  <c r="Q216" i="11"/>
  <c r="T216" i="11" s="1"/>
  <c r="R216" i="11"/>
  <c r="S216" i="11"/>
  <c r="AB216" i="11"/>
  <c r="AD216" i="11"/>
  <c r="BH216" i="11"/>
  <c r="BJ216" i="11"/>
  <c r="N217" i="11"/>
  <c r="O217" i="11"/>
  <c r="P217" i="11"/>
  <c r="Q217" i="11"/>
  <c r="T217" i="11" s="1"/>
  <c r="R217" i="11"/>
  <c r="S217" i="11"/>
  <c r="AB217" i="11"/>
  <c r="BJ217" i="11" s="1"/>
  <c r="AD217" i="11"/>
  <c r="BH217" i="11"/>
  <c r="N218" i="11"/>
  <c r="O218" i="11"/>
  <c r="P218" i="11"/>
  <c r="Q218" i="11"/>
  <c r="T218" i="11" s="1"/>
  <c r="R218" i="11"/>
  <c r="S218" i="11"/>
  <c r="AB218" i="11"/>
  <c r="BJ218" i="11" s="1"/>
  <c r="AD218" i="11"/>
  <c r="BH218" i="11"/>
  <c r="N219" i="11"/>
  <c r="O219" i="11"/>
  <c r="P219" i="11"/>
  <c r="Q219" i="11"/>
  <c r="T219" i="11" s="1"/>
  <c r="R219" i="11"/>
  <c r="S219" i="11"/>
  <c r="AB219" i="11"/>
  <c r="BJ219" i="11" s="1"/>
  <c r="AD219" i="11"/>
  <c r="BH219" i="11"/>
  <c r="N220" i="11"/>
  <c r="O220" i="11"/>
  <c r="P220" i="11"/>
  <c r="Q220" i="11"/>
  <c r="T220" i="11" s="1"/>
  <c r="R220" i="11"/>
  <c r="S220" i="11"/>
  <c r="AB220" i="11"/>
  <c r="BJ220" i="11" s="1"/>
  <c r="AD220" i="11"/>
  <c r="BH220" i="11"/>
  <c r="N221" i="11"/>
  <c r="O221" i="11"/>
  <c r="P221" i="11"/>
  <c r="Q221" i="11"/>
  <c r="T221" i="11" s="1"/>
  <c r="R221" i="11"/>
  <c r="S221" i="11"/>
  <c r="AB221" i="11"/>
  <c r="BJ221" i="11" s="1"/>
  <c r="AD221" i="11"/>
  <c r="BH221" i="11"/>
  <c r="N222" i="11"/>
  <c r="O222" i="11"/>
  <c r="P222" i="11"/>
  <c r="Q222" i="11"/>
  <c r="T222" i="11" s="1"/>
  <c r="R222" i="11"/>
  <c r="S222" i="11"/>
  <c r="AB222" i="11"/>
  <c r="BJ222" i="11" s="1"/>
  <c r="AD222" i="11"/>
  <c r="BH222" i="11"/>
  <c r="N223" i="11"/>
  <c r="O223" i="11"/>
  <c r="P223" i="11"/>
  <c r="Q223" i="11"/>
  <c r="T223" i="11" s="1"/>
  <c r="R223" i="11"/>
  <c r="S223" i="11"/>
  <c r="AB223" i="11"/>
  <c r="BJ223" i="11" s="1"/>
  <c r="AD223" i="11"/>
  <c r="BH223" i="11"/>
  <c r="N224" i="11"/>
  <c r="O224" i="11"/>
  <c r="P224" i="11"/>
  <c r="Q224" i="11"/>
  <c r="T224" i="11" s="1"/>
  <c r="R224" i="11"/>
  <c r="S224" i="11"/>
  <c r="AB224" i="11"/>
  <c r="AD224" i="11"/>
  <c r="BH224" i="11"/>
  <c r="BJ224" i="11"/>
  <c r="N225" i="11"/>
  <c r="O225" i="11"/>
  <c r="P225" i="11"/>
  <c r="Q225" i="11"/>
  <c r="T225" i="11" s="1"/>
  <c r="R225" i="11"/>
  <c r="S225" i="11"/>
  <c r="AB225" i="11"/>
  <c r="BJ225" i="11" s="1"/>
  <c r="AD225" i="11"/>
  <c r="BH225" i="11"/>
  <c r="N226" i="11"/>
  <c r="O226" i="11"/>
  <c r="P226" i="11"/>
  <c r="Q226" i="11"/>
  <c r="T226" i="11" s="1"/>
  <c r="R226" i="11"/>
  <c r="S226" i="11"/>
  <c r="AB226" i="11"/>
  <c r="BJ226" i="11" s="1"/>
  <c r="AD226" i="11"/>
  <c r="BH226" i="11"/>
  <c r="N227" i="11"/>
  <c r="O227" i="11"/>
  <c r="P227" i="11"/>
  <c r="Q227" i="11"/>
  <c r="T227" i="11" s="1"/>
  <c r="R227" i="11"/>
  <c r="S227" i="11"/>
  <c r="AB227" i="11"/>
  <c r="BJ227" i="11" s="1"/>
  <c r="AD227" i="11"/>
  <c r="BH227" i="11"/>
  <c r="N228" i="11"/>
  <c r="O228" i="11"/>
  <c r="P228" i="11"/>
  <c r="Q228" i="11"/>
  <c r="R228" i="11"/>
  <c r="S228" i="11"/>
  <c r="T228" i="11"/>
  <c r="AB228" i="11"/>
  <c r="BJ228" i="11" s="1"/>
  <c r="AD228" i="11"/>
  <c r="BH228" i="11"/>
  <c r="N229" i="11"/>
  <c r="O229" i="11"/>
  <c r="P229" i="11"/>
  <c r="Q229" i="11"/>
  <c r="T229" i="11" s="1"/>
  <c r="R229" i="11"/>
  <c r="S229" i="11"/>
  <c r="AB229" i="11"/>
  <c r="BJ229" i="11" s="1"/>
  <c r="AD229" i="11"/>
  <c r="BH229" i="11"/>
  <c r="N230" i="11"/>
  <c r="O230" i="11"/>
  <c r="P230" i="11"/>
  <c r="Q230" i="11"/>
  <c r="T230" i="11" s="1"/>
  <c r="R230" i="11"/>
  <c r="S230" i="11"/>
  <c r="AB230" i="11"/>
  <c r="BJ230" i="11" s="1"/>
  <c r="AD230" i="11"/>
  <c r="BH230" i="11"/>
  <c r="N231" i="11"/>
  <c r="O231" i="11"/>
  <c r="P231" i="11"/>
  <c r="Q231" i="11"/>
  <c r="T231" i="11" s="1"/>
  <c r="R231" i="11"/>
  <c r="S231" i="11"/>
  <c r="AB231" i="11"/>
  <c r="BJ231" i="11" s="1"/>
  <c r="AD231" i="11"/>
  <c r="BH231" i="11"/>
  <c r="N232" i="11"/>
  <c r="O232" i="11"/>
  <c r="P232" i="11"/>
  <c r="Q232" i="11"/>
  <c r="T232" i="11" s="1"/>
  <c r="R232" i="11"/>
  <c r="S232" i="11"/>
  <c r="AB232" i="11"/>
  <c r="AD232" i="11"/>
  <c r="BH232" i="11"/>
  <c r="BJ232" i="11"/>
  <c r="N233" i="11"/>
  <c r="O233" i="11"/>
  <c r="P233" i="11"/>
  <c r="Q233" i="11"/>
  <c r="T233" i="11" s="1"/>
  <c r="R233" i="11"/>
  <c r="S233" i="11"/>
  <c r="AB233" i="11"/>
  <c r="BJ233" i="11" s="1"/>
  <c r="AD233" i="11"/>
  <c r="BH233" i="11"/>
  <c r="N234" i="11"/>
  <c r="O234" i="11"/>
  <c r="P234" i="11"/>
  <c r="Q234" i="11"/>
  <c r="T234" i="11" s="1"/>
  <c r="R234" i="11"/>
  <c r="S234" i="11"/>
  <c r="AB234" i="11"/>
  <c r="BJ234" i="11" s="1"/>
  <c r="AD234" i="11"/>
  <c r="BH234" i="11"/>
  <c r="N235" i="11"/>
  <c r="O235" i="11"/>
  <c r="P235" i="11"/>
  <c r="Q235" i="11"/>
  <c r="T235" i="11" s="1"/>
  <c r="R235" i="11"/>
  <c r="S235" i="11"/>
  <c r="AB235" i="11"/>
  <c r="BJ235" i="11" s="1"/>
  <c r="AD235" i="11"/>
  <c r="BH235" i="11"/>
  <c r="N236" i="11"/>
  <c r="O236" i="11"/>
  <c r="P236" i="11"/>
  <c r="Q236" i="11"/>
  <c r="T236" i="11" s="1"/>
  <c r="R236" i="11"/>
  <c r="S236" i="11"/>
  <c r="AB236" i="11"/>
  <c r="BJ236" i="11" s="1"/>
  <c r="AD236" i="11"/>
  <c r="BH236" i="11"/>
  <c r="N237" i="11"/>
  <c r="O237" i="11"/>
  <c r="P237" i="11"/>
  <c r="Q237" i="11"/>
  <c r="T237" i="11" s="1"/>
  <c r="R237" i="11"/>
  <c r="S237" i="11"/>
  <c r="AB237" i="11"/>
  <c r="BJ237" i="11" s="1"/>
  <c r="AD237" i="11"/>
  <c r="BH237" i="11"/>
  <c r="N238" i="11"/>
  <c r="O238" i="11"/>
  <c r="P238" i="11"/>
  <c r="Q238" i="11"/>
  <c r="T238" i="11" s="1"/>
  <c r="R238" i="11"/>
  <c r="S238" i="11"/>
  <c r="AB238" i="11"/>
  <c r="BJ238" i="11" s="1"/>
  <c r="AD238" i="11"/>
  <c r="BH238" i="11"/>
  <c r="N239" i="11"/>
  <c r="O239" i="11"/>
  <c r="P239" i="11"/>
  <c r="Q239" i="11"/>
  <c r="T239" i="11" s="1"/>
  <c r="R239" i="11"/>
  <c r="S239" i="11"/>
  <c r="AB239" i="11"/>
  <c r="BJ239" i="11" s="1"/>
  <c r="AD239" i="11"/>
  <c r="BH239" i="11"/>
  <c r="N240" i="11"/>
  <c r="O240" i="11"/>
  <c r="P240" i="11"/>
  <c r="Q240" i="11"/>
  <c r="T240" i="11" s="1"/>
  <c r="R240" i="11"/>
  <c r="S240" i="11"/>
  <c r="AB240" i="11"/>
  <c r="AD240" i="11"/>
  <c r="BH240" i="11"/>
  <c r="BJ240" i="11"/>
  <c r="N241" i="11"/>
  <c r="O241" i="11"/>
  <c r="P241" i="11"/>
  <c r="Q241" i="11"/>
  <c r="T241" i="11" s="1"/>
  <c r="R241" i="11"/>
  <c r="S241" i="11"/>
  <c r="AB241" i="11"/>
  <c r="BJ241" i="11" s="1"/>
  <c r="AD241" i="11"/>
  <c r="BH241" i="11"/>
  <c r="N242" i="11"/>
  <c r="O242" i="11"/>
  <c r="P242" i="11"/>
  <c r="Q242" i="11"/>
  <c r="T242" i="11" s="1"/>
  <c r="R242" i="11"/>
  <c r="S242" i="11"/>
  <c r="AB242" i="11"/>
  <c r="BJ242" i="11" s="1"/>
  <c r="AD242" i="11"/>
  <c r="BH242" i="11"/>
  <c r="N243" i="11"/>
  <c r="O243" i="11"/>
  <c r="P243" i="11"/>
  <c r="Q243" i="11"/>
  <c r="T243" i="11" s="1"/>
  <c r="R243" i="11"/>
  <c r="S243" i="11"/>
  <c r="AB243" i="11"/>
  <c r="BJ243" i="11" s="1"/>
  <c r="AD243" i="11"/>
  <c r="BH243" i="11"/>
  <c r="N244" i="11"/>
  <c r="O244" i="11"/>
  <c r="P244" i="11"/>
  <c r="Q244" i="11"/>
  <c r="T244" i="11" s="1"/>
  <c r="R244" i="11"/>
  <c r="S244" i="11"/>
  <c r="AB244" i="11"/>
  <c r="BJ244" i="11" s="1"/>
  <c r="AD244" i="11"/>
  <c r="BH244" i="11"/>
  <c r="N245" i="11"/>
  <c r="O245" i="11"/>
  <c r="P245" i="11"/>
  <c r="Q245" i="11"/>
  <c r="T245" i="11" s="1"/>
  <c r="R245" i="11"/>
  <c r="S245" i="11"/>
  <c r="AB245" i="11"/>
  <c r="BJ245" i="11" s="1"/>
  <c r="AD245" i="11"/>
  <c r="BH245" i="11"/>
  <c r="N246" i="11"/>
  <c r="O246" i="11"/>
  <c r="P246" i="11"/>
  <c r="Q246" i="11"/>
  <c r="T246" i="11" s="1"/>
  <c r="R246" i="11"/>
  <c r="S246" i="11"/>
  <c r="AB246" i="11"/>
  <c r="BJ246" i="11" s="1"/>
  <c r="AD246" i="11"/>
  <c r="BH246" i="11"/>
  <c r="N247" i="11"/>
  <c r="O247" i="11"/>
  <c r="P247" i="11"/>
  <c r="Q247" i="11"/>
  <c r="T247" i="11" s="1"/>
  <c r="R247" i="11"/>
  <c r="S247" i="11"/>
  <c r="AB247" i="11"/>
  <c r="BJ247" i="11" s="1"/>
  <c r="AD247" i="11"/>
  <c r="BH247" i="11"/>
  <c r="N248" i="11"/>
  <c r="O248" i="11"/>
  <c r="P248" i="11"/>
  <c r="Q248" i="11"/>
  <c r="T248" i="11" s="1"/>
  <c r="R248" i="11"/>
  <c r="S248" i="11"/>
  <c r="AB248" i="11"/>
  <c r="AD248" i="11"/>
  <c r="BH248" i="11"/>
  <c r="BJ248" i="11"/>
  <c r="N249" i="11"/>
  <c r="O249" i="11"/>
  <c r="P249" i="11"/>
  <c r="Q249" i="11"/>
  <c r="T249" i="11" s="1"/>
  <c r="R249" i="11"/>
  <c r="S249" i="11"/>
  <c r="AB249" i="11"/>
  <c r="BJ249" i="11" s="1"/>
  <c r="AD249" i="11"/>
  <c r="BH249" i="11"/>
  <c r="N250" i="11"/>
  <c r="O250" i="11"/>
  <c r="P250" i="11"/>
  <c r="Q250" i="11"/>
  <c r="T250" i="11" s="1"/>
  <c r="R250" i="11"/>
  <c r="S250" i="11"/>
  <c r="AB250" i="11"/>
  <c r="BJ250" i="11" s="1"/>
  <c r="AD250" i="11"/>
  <c r="BH250" i="11"/>
  <c r="N251" i="11"/>
  <c r="O251" i="11"/>
  <c r="P251" i="11"/>
  <c r="Q251" i="11"/>
  <c r="T251" i="11" s="1"/>
  <c r="R251" i="11"/>
  <c r="S251" i="11"/>
  <c r="AA251" i="11"/>
  <c r="AB251" i="11"/>
  <c r="AD251" i="11"/>
  <c r="AC251" i="11" s="1"/>
  <c r="BH251" i="11"/>
  <c r="BJ251" i="11"/>
  <c r="N252" i="11"/>
  <c r="O252" i="11"/>
  <c r="P252" i="11"/>
  <c r="Q252" i="11"/>
  <c r="T252" i="11" s="1"/>
  <c r="R252" i="11"/>
  <c r="S252" i="11"/>
  <c r="AA252" i="11"/>
  <c r="AB252" i="11"/>
  <c r="BJ252" i="11" s="1"/>
  <c r="AD252" i="11"/>
  <c r="AC252" i="11" s="1"/>
  <c r="BH252" i="11"/>
  <c r="N253" i="11"/>
  <c r="O253" i="11"/>
  <c r="P253" i="11"/>
  <c r="Q253" i="11"/>
  <c r="T253" i="11" s="1"/>
  <c r="R253" i="11"/>
  <c r="S253" i="11"/>
  <c r="AA253" i="11"/>
  <c r="AB253" i="11"/>
  <c r="BJ253" i="11" s="1"/>
  <c r="AD253" i="11"/>
  <c r="AC253" i="11" s="1"/>
  <c r="BH253" i="11"/>
  <c r="N254" i="11"/>
  <c r="O254" i="11"/>
  <c r="P254" i="11"/>
  <c r="Q254" i="11"/>
  <c r="T254" i="11" s="1"/>
  <c r="R254" i="11"/>
  <c r="S254" i="11"/>
  <c r="AA254" i="11"/>
  <c r="AB254" i="11"/>
  <c r="BJ254" i="11" s="1"/>
  <c r="AC254" i="11"/>
  <c r="AD254" i="11"/>
  <c r="BH254" i="11"/>
  <c r="N255" i="11"/>
  <c r="O255" i="11"/>
  <c r="P255" i="11"/>
  <c r="Q255" i="11"/>
  <c r="T255" i="11" s="1"/>
  <c r="R255" i="11"/>
  <c r="S255" i="11"/>
  <c r="AA255" i="11"/>
  <c r="AB255" i="11"/>
  <c r="BJ255" i="11" s="1"/>
  <c r="AD255" i="11"/>
  <c r="AC255" i="11" s="1"/>
  <c r="BH255" i="11"/>
  <c r="N256" i="11"/>
  <c r="O256" i="11"/>
  <c r="P256" i="11"/>
  <c r="Q256" i="11"/>
  <c r="T256" i="11" s="1"/>
  <c r="R256" i="11"/>
  <c r="S256" i="11"/>
  <c r="AA256" i="11"/>
  <c r="AB256" i="11"/>
  <c r="AD256" i="11"/>
  <c r="AC256" i="11" s="1"/>
  <c r="BH256" i="11"/>
  <c r="BJ256" i="11"/>
  <c r="N257" i="11"/>
  <c r="O257" i="11"/>
  <c r="P257" i="11"/>
  <c r="Q257" i="11"/>
  <c r="T257" i="11" s="1"/>
  <c r="R257" i="11"/>
  <c r="S257" i="11"/>
  <c r="AA257" i="11"/>
  <c r="AB257" i="11"/>
  <c r="BJ257" i="11" s="1"/>
  <c r="AD257" i="11"/>
  <c r="AC257" i="11" s="1"/>
  <c r="BH257" i="11"/>
  <c r="N258" i="11"/>
  <c r="O258" i="11"/>
  <c r="P258" i="11"/>
  <c r="Q258" i="11"/>
  <c r="R258" i="11"/>
  <c r="T258" i="11" s="1"/>
  <c r="S258" i="11"/>
  <c r="AA258" i="11"/>
  <c r="AB258" i="11"/>
  <c r="BJ258" i="11" s="1"/>
  <c r="AD258" i="11"/>
  <c r="AC258" i="11" s="1"/>
  <c r="BH258" i="11"/>
  <c r="N259" i="11"/>
  <c r="O259" i="11"/>
  <c r="P259" i="11"/>
  <c r="Q259" i="11"/>
  <c r="R259" i="11"/>
  <c r="S259" i="11"/>
  <c r="AA259" i="11"/>
  <c r="AB259" i="11"/>
  <c r="BJ259" i="11" s="1"/>
  <c r="AD259" i="11"/>
  <c r="AC259" i="11" s="1"/>
  <c r="BH259" i="11"/>
  <c r="N260" i="11"/>
  <c r="O260" i="11"/>
  <c r="P260" i="11"/>
  <c r="Q260" i="11"/>
  <c r="T260" i="11" s="1"/>
  <c r="R260" i="11"/>
  <c r="S260" i="11"/>
  <c r="AA260" i="11"/>
  <c r="AB260" i="11"/>
  <c r="BJ260" i="11" s="1"/>
  <c r="AD260" i="11"/>
  <c r="AC260" i="11" s="1"/>
  <c r="BH260" i="11"/>
  <c r="N261" i="11"/>
  <c r="O261" i="11"/>
  <c r="P261" i="11"/>
  <c r="Q261" i="11"/>
  <c r="T261" i="11" s="1"/>
  <c r="R261" i="11"/>
  <c r="S261" i="11"/>
  <c r="AA261" i="11"/>
  <c r="AB261" i="11"/>
  <c r="BJ261" i="11" s="1"/>
  <c r="AC261" i="11"/>
  <c r="AD261" i="11"/>
  <c r="BH261" i="11"/>
  <c r="N262" i="11"/>
  <c r="O262" i="11"/>
  <c r="P262" i="11"/>
  <c r="Q262" i="11"/>
  <c r="T262" i="11" s="1"/>
  <c r="R262" i="11"/>
  <c r="S262" i="11"/>
  <c r="AA262" i="11"/>
  <c r="AB262" i="11"/>
  <c r="BJ262" i="11" s="1"/>
  <c r="AD262" i="11"/>
  <c r="AC262" i="11" s="1"/>
  <c r="BH262" i="11"/>
  <c r="N263" i="11"/>
  <c r="O263" i="11"/>
  <c r="P263" i="11"/>
  <c r="Q263" i="11"/>
  <c r="T263" i="11" s="1"/>
  <c r="R263" i="11"/>
  <c r="S263" i="11"/>
  <c r="AA263" i="11"/>
  <c r="AB263" i="11"/>
  <c r="BJ263" i="11" s="1"/>
  <c r="AD263" i="11"/>
  <c r="AC263" i="11" s="1"/>
  <c r="BH263" i="11"/>
  <c r="N264" i="11"/>
  <c r="O264" i="11"/>
  <c r="P264" i="11"/>
  <c r="Q264" i="11"/>
  <c r="T264" i="11" s="1"/>
  <c r="R264" i="11"/>
  <c r="S264" i="11"/>
  <c r="AA264" i="11"/>
  <c r="AB264" i="11"/>
  <c r="AD264" i="11"/>
  <c r="AC264" i="11" s="1"/>
  <c r="BH264" i="11"/>
  <c r="BJ264" i="11"/>
  <c r="N265" i="11"/>
  <c r="O265" i="11"/>
  <c r="P265" i="11"/>
  <c r="Q265" i="11"/>
  <c r="T265" i="11" s="1"/>
  <c r="R265" i="11"/>
  <c r="S265" i="11"/>
  <c r="AA265" i="11"/>
  <c r="AB265" i="11"/>
  <c r="BJ265" i="11" s="1"/>
  <c r="AD265" i="11"/>
  <c r="AC265" i="11" s="1"/>
  <c r="BH265" i="11"/>
  <c r="N266" i="11"/>
  <c r="O266" i="11"/>
  <c r="P266" i="11"/>
  <c r="Q266" i="11"/>
  <c r="T266" i="11" s="1"/>
  <c r="R266" i="11"/>
  <c r="S266" i="11"/>
  <c r="AA266" i="11"/>
  <c r="AB266" i="11"/>
  <c r="BJ266" i="11" s="1"/>
  <c r="AC266" i="11"/>
  <c r="AD266" i="11"/>
  <c r="BH266" i="11"/>
  <c r="N267" i="11"/>
  <c r="O267" i="11"/>
  <c r="P267" i="11"/>
  <c r="Q267" i="11"/>
  <c r="T267" i="11" s="1"/>
  <c r="R267" i="11"/>
  <c r="S267" i="11"/>
  <c r="AA267" i="11"/>
  <c r="AB267" i="11"/>
  <c r="BJ267" i="11" s="1"/>
  <c r="AD267" i="11"/>
  <c r="AC267" i="11" s="1"/>
  <c r="BH267" i="11"/>
  <c r="N268" i="11"/>
  <c r="O268" i="11"/>
  <c r="P268" i="11"/>
  <c r="Q268" i="11"/>
  <c r="T268" i="11" s="1"/>
  <c r="R268" i="11"/>
  <c r="S268" i="11"/>
  <c r="AA268" i="11"/>
  <c r="AB268" i="11"/>
  <c r="BJ268" i="11" s="1"/>
  <c r="AD268" i="11"/>
  <c r="AC268" i="11" s="1"/>
  <c r="BH268" i="11"/>
  <c r="N269" i="11"/>
  <c r="O269" i="11"/>
  <c r="P269" i="11"/>
  <c r="Q269" i="11"/>
  <c r="R269" i="11"/>
  <c r="S269" i="11"/>
  <c r="T269" i="11"/>
  <c r="AB269" i="11"/>
  <c r="BJ269" i="11" s="1"/>
  <c r="AD269" i="11"/>
  <c r="AT269" i="11"/>
  <c r="AU269" i="11"/>
  <c r="BH269" i="11"/>
  <c r="N270" i="11"/>
  <c r="O270" i="11"/>
  <c r="P270" i="11"/>
  <c r="Q270" i="11"/>
  <c r="T270" i="11" s="1"/>
  <c r="R270" i="11"/>
  <c r="S270" i="11"/>
  <c r="AB270" i="11"/>
  <c r="AD270" i="11"/>
  <c r="AT270" i="11"/>
  <c r="AU270" i="11"/>
  <c r="BH270" i="11"/>
  <c r="BJ270" i="11"/>
  <c r="N271" i="11"/>
  <c r="O271" i="11"/>
  <c r="P271" i="11"/>
  <c r="Q271" i="11"/>
  <c r="T271" i="11" s="1"/>
  <c r="R271" i="11"/>
  <c r="S271" i="11"/>
  <c r="AB271" i="11"/>
  <c r="BJ271" i="11" s="1"/>
  <c r="AD271" i="11"/>
  <c r="AT271" i="11"/>
  <c r="AU271" i="11"/>
  <c r="BH271" i="11"/>
  <c r="N272" i="11"/>
  <c r="O272" i="11"/>
  <c r="P272" i="11"/>
  <c r="Q272" i="11"/>
  <c r="T272" i="11" s="1"/>
  <c r="R272" i="11"/>
  <c r="S272" i="11"/>
  <c r="AA272" i="11"/>
  <c r="AB272" i="11"/>
  <c r="AD272" i="11"/>
  <c r="AC272" i="11" s="1"/>
  <c r="BH272" i="11"/>
  <c r="BJ272" i="11"/>
  <c r="N273" i="11"/>
  <c r="O273" i="11"/>
  <c r="P273" i="11"/>
  <c r="Q273" i="11"/>
  <c r="R273" i="11"/>
  <c r="S273" i="11"/>
  <c r="T273" i="11"/>
  <c r="AA273" i="11"/>
  <c r="AB273" i="11"/>
  <c r="BJ273" i="11" s="1"/>
  <c r="AD273" i="11"/>
  <c r="AC273" i="11" s="1"/>
  <c r="BH273" i="11"/>
  <c r="N274" i="11"/>
  <c r="O274" i="11"/>
  <c r="P274" i="11"/>
  <c r="Q274" i="11"/>
  <c r="R274" i="11"/>
  <c r="S274" i="11"/>
  <c r="AA274" i="11"/>
  <c r="AB274" i="11"/>
  <c r="BJ274" i="11" s="1"/>
  <c r="AD274" i="11"/>
  <c r="AC274" i="11" s="1"/>
  <c r="BH274" i="11"/>
  <c r="N275" i="11"/>
  <c r="O275" i="11"/>
  <c r="P275" i="11"/>
  <c r="Q275" i="11"/>
  <c r="T275" i="11" s="1"/>
  <c r="R275" i="11"/>
  <c r="S275" i="11"/>
  <c r="AA275" i="11"/>
  <c r="AB275" i="11"/>
  <c r="AD275" i="11"/>
  <c r="AC275" i="11" s="1"/>
  <c r="BH275" i="11"/>
  <c r="BJ275" i="11"/>
  <c r="N276" i="11"/>
  <c r="O276" i="11"/>
  <c r="P276" i="11"/>
  <c r="Q276" i="11"/>
  <c r="T276" i="11" s="1"/>
  <c r="R276" i="11"/>
  <c r="S276" i="11"/>
  <c r="AA276" i="11"/>
  <c r="AB276" i="11"/>
  <c r="BJ276" i="11" s="1"/>
  <c r="AD276" i="11"/>
  <c r="AC276" i="11" s="1"/>
  <c r="BH276" i="11"/>
  <c r="N277" i="11"/>
  <c r="O277" i="11"/>
  <c r="P277" i="11"/>
  <c r="Q277" i="11"/>
  <c r="T277" i="11" s="1"/>
  <c r="R277" i="11"/>
  <c r="S277" i="11"/>
  <c r="AA277" i="11"/>
  <c r="AB277" i="11"/>
  <c r="BJ277" i="11" s="1"/>
  <c r="AD277" i="11"/>
  <c r="AC277" i="11" s="1"/>
  <c r="BH277" i="11"/>
  <c r="N278" i="11"/>
  <c r="O278" i="11"/>
  <c r="P278" i="11"/>
  <c r="Q278" i="11"/>
  <c r="T278" i="11" s="1"/>
  <c r="R278" i="11"/>
  <c r="S278" i="11"/>
  <c r="AA278" i="11"/>
  <c r="AB278" i="11"/>
  <c r="AC278" i="11"/>
  <c r="AD278" i="11"/>
  <c r="BH278" i="11"/>
  <c r="BJ278" i="11"/>
  <c r="N279" i="11"/>
  <c r="O279" i="11"/>
  <c r="P279" i="11"/>
  <c r="Q279" i="11"/>
  <c r="T279" i="11" s="1"/>
  <c r="R279" i="11"/>
  <c r="S279" i="11"/>
  <c r="AA279" i="11"/>
  <c r="AB279" i="11"/>
  <c r="BJ279" i="11" s="1"/>
  <c r="AC279" i="11"/>
  <c r="AD279" i="11"/>
  <c r="BH279" i="11"/>
  <c r="N280" i="11"/>
  <c r="O280" i="11"/>
  <c r="P280" i="11"/>
  <c r="Q280" i="11"/>
  <c r="T280" i="11" s="1"/>
  <c r="R280" i="11"/>
  <c r="S280" i="11"/>
  <c r="AA280" i="11"/>
  <c r="AB280" i="11"/>
  <c r="AD280" i="11"/>
  <c r="AC280" i="11" s="1"/>
  <c r="BH280" i="11"/>
  <c r="BJ280" i="11"/>
  <c r="N281" i="11"/>
  <c r="O281" i="11"/>
  <c r="P281" i="11"/>
  <c r="Q281" i="11"/>
  <c r="T281" i="11" s="1"/>
  <c r="R281" i="11"/>
  <c r="S281" i="11"/>
  <c r="AA281" i="11"/>
  <c r="AB281" i="11"/>
  <c r="AD281" i="11"/>
  <c r="AC281" i="11" s="1"/>
  <c r="BH281" i="11"/>
  <c r="BJ281" i="11"/>
  <c r="N282" i="11"/>
  <c r="O282" i="11"/>
  <c r="P282" i="11"/>
  <c r="Q282" i="11"/>
  <c r="T282" i="11" s="1"/>
  <c r="R282" i="11"/>
  <c r="S282" i="11"/>
  <c r="AB282" i="11"/>
  <c r="BJ282" i="11" s="1"/>
  <c r="AD282" i="11"/>
  <c r="BH282" i="11"/>
  <c r="N283" i="11"/>
  <c r="O283" i="11"/>
  <c r="P283" i="11"/>
  <c r="Q283" i="11"/>
  <c r="R283" i="11"/>
  <c r="S283" i="11"/>
  <c r="T283" i="11"/>
  <c r="AB283" i="11"/>
  <c r="BJ283" i="11" s="1"/>
  <c r="AD283" i="11"/>
  <c r="BH283" i="11"/>
  <c r="N284" i="11"/>
  <c r="O284" i="11"/>
  <c r="P284" i="11"/>
  <c r="Q284" i="11"/>
  <c r="T284" i="11" s="1"/>
  <c r="R284" i="11"/>
  <c r="S284" i="11"/>
  <c r="AA284" i="11"/>
  <c r="AB284" i="11"/>
  <c r="AD284" i="11"/>
  <c r="AC284" i="11" s="1"/>
  <c r="BH284" i="11"/>
  <c r="BJ284" i="11"/>
  <c r="N285" i="11"/>
  <c r="O285" i="11"/>
  <c r="P285" i="11"/>
  <c r="Q285" i="11"/>
  <c r="R285" i="11"/>
  <c r="S285" i="11"/>
  <c r="AA285" i="11"/>
  <c r="AB285" i="11"/>
  <c r="BJ285" i="11" s="1"/>
  <c r="AD285" i="11"/>
  <c r="AC285" i="11" s="1"/>
  <c r="BH285" i="11"/>
  <c r="N286" i="11"/>
  <c r="O286" i="11"/>
  <c r="P286" i="11"/>
  <c r="Q286" i="11"/>
  <c r="R286" i="11"/>
  <c r="S286" i="11"/>
  <c r="AA286" i="11"/>
  <c r="AB286" i="11"/>
  <c r="BJ286" i="11" s="1"/>
  <c r="AD286" i="11"/>
  <c r="AC286" i="11" s="1"/>
  <c r="BH286" i="11"/>
  <c r="N287" i="11"/>
  <c r="O287" i="11"/>
  <c r="P287" i="11"/>
  <c r="Q287" i="11"/>
  <c r="T287" i="11" s="1"/>
  <c r="R287" i="11"/>
  <c r="S287" i="11"/>
  <c r="AA287" i="11"/>
  <c r="AB287" i="11"/>
  <c r="BJ287" i="11" s="1"/>
  <c r="AD287" i="11"/>
  <c r="AC287" i="11" s="1"/>
  <c r="BH287" i="11"/>
  <c r="N288" i="11"/>
  <c r="O288" i="11"/>
  <c r="P288" i="11"/>
  <c r="Q288" i="11"/>
  <c r="T288" i="11" s="1"/>
  <c r="R288" i="11"/>
  <c r="S288" i="11"/>
  <c r="AA288" i="11"/>
  <c r="AB288" i="11"/>
  <c r="BJ288" i="11" s="1"/>
  <c r="AD288" i="11"/>
  <c r="AC288" i="11" s="1"/>
  <c r="BH288" i="11"/>
  <c r="N289" i="11"/>
  <c r="O289" i="11"/>
  <c r="P289" i="11"/>
  <c r="Q289" i="11"/>
  <c r="T289" i="11" s="1"/>
  <c r="R289" i="11"/>
  <c r="S289" i="11"/>
  <c r="AA289" i="11"/>
  <c r="AB289" i="11"/>
  <c r="BJ289" i="11" s="1"/>
  <c r="AD289" i="11"/>
  <c r="AC289" i="11" s="1"/>
  <c r="BH289" i="11"/>
  <c r="N290" i="11"/>
  <c r="O290" i="11"/>
  <c r="P290" i="11"/>
  <c r="Q290" i="11"/>
  <c r="T290" i="11" s="1"/>
  <c r="R290" i="11"/>
  <c r="S290" i="11"/>
  <c r="AA290" i="11"/>
  <c r="AB290" i="11"/>
  <c r="BJ290" i="11" s="1"/>
  <c r="AD290" i="11"/>
  <c r="AC290" i="11" s="1"/>
  <c r="BH290" i="11"/>
  <c r="N291" i="11"/>
  <c r="O291" i="11"/>
  <c r="P291" i="11"/>
  <c r="Q291" i="11"/>
  <c r="T291" i="11" s="1"/>
  <c r="R291" i="11"/>
  <c r="S291" i="11"/>
  <c r="AA291" i="11"/>
  <c r="AB291" i="11"/>
  <c r="BJ291" i="11" s="1"/>
  <c r="AD291" i="11"/>
  <c r="AC291" i="11" s="1"/>
  <c r="BH291" i="11"/>
  <c r="N292" i="11"/>
  <c r="O292" i="11"/>
  <c r="P292" i="11"/>
  <c r="Q292" i="11"/>
  <c r="T292" i="11" s="1"/>
  <c r="R292" i="11"/>
  <c r="S292" i="11"/>
  <c r="AA292" i="11"/>
  <c r="AB292" i="11"/>
  <c r="BJ292" i="11" s="1"/>
  <c r="AD292" i="11"/>
  <c r="AC292" i="11" s="1"/>
  <c r="BH292" i="11"/>
  <c r="N293" i="11"/>
  <c r="O293" i="11"/>
  <c r="P293" i="11"/>
  <c r="Q293" i="11"/>
  <c r="R293" i="11"/>
  <c r="S293" i="11"/>
  <c r="AA293" i="11"/>
  <c r="AB293" i="11"/>
  <c r="BJ293" i="11" s="1"/>
  <c r="AD293" i="11"/>
  <c r="AC293" i="11" s="1"/>
  <c r="BH293" i="11"/>
  <c r="N294" i="11"/>
  <c r="O294" i="11"/>
  <c r="P294" i="11"/>
  <c r="Q294" i="11"/>
  <c r="T294" i="11" s="1"/>
  <c r="R294" i="11"/>
  <c r="S294" i="11"/>
  <c r="AA294" i="11"/>
  <c r="AB294" i="11"/>
  <c r="AD294" i="11"/>
  <c r="AC294" i="11" s="1"/>
  <c r="BH294" i="11"/>
  <c r="BJ294" i="11"/>
  <c r="N295" i="11"/>
  <c r="O295" i="11"/>
  <c r="P295" i="11"/>
  <c r="Q295" i="11"/>
  <c r="T295" i="11" s="1"/>
  <c r="R295" i="11"/>
  <c r="S295" i="11"/>
  <c r="AA295" i="11"/>
  <c r="AB295" i="11"/>
  <c r="BJ295" i="11" s="1"/>
  <c r="AD295" i="11"/>
  <c r="AC295" i="11" s="1"/>
  <c r="AY295" i="11"/>
  <c r="BH295" i="11"/>
  <c r="N296" i="11"/>
  <c r="O296" i="11"/>
  <c r="P296" i="11"/>
  <c r="Q296" i="11"/>
  <c r="T296" i="11" s="1"/>
  <c r="R296" i="11"/>
  <c r="S296" i="11"/>
  <c r="AA296" i="11"/>
  <c r="AB296" i="11"/>
  <c r="BJ296" i="11" s="1"/>
  <c r="AC296" i="11"/>
  <c r="AD296" i="11"/>
  <c r="BH296" i="11"/>
  <c r="N297" i="11"/>
  <c r="O297" i="11"/>
  <c r="P297" i="11"/>
  <c r="Q297" i="11"/>
  <c r="R297" i="11"/>
  <c r="S297" i="11"/>
  <c r="AA297" i="11"/>
  <c r="AB297" i="11"/>
  <c r="AD297" i="11"/>
  <c r="AC297" i="11" s="1"/>
  <c r="BH297" i="11"/>
  <c r="BJ297" i="11"/>
  <c r="N298" i="11"/>
  <c r="O298" i="11"/>
  <c r="P298" i="11"/>
  <c r="Q298" i="11"/>
  <c r="R298" i="11"/>
  <c r="T298" i="11" s="1"/>
  <c r="S298" i="11"/>
  <c r="AA298" i="11"/>
  <c r="AB298" i="11"/>
  <c r="BJ298" i="11" s="1"/>
  <c r="AD298" i="11"/>
  <c r="AC298" i="11" s="1"/>
  <c r="BH298" i="11"/>
  <c r="N299" i="11"/>
  <c r="O299" i="11"/>
  <c r="P299" i="11"/>
  <c r="Q299" i="11"/>
  <c r="R299" i="11"/>
  <c r="S299" i="11"/>
  <c r="AA299" i="11"/>
  <c r="AB299" i="11"/>
  <c r="BJ299" i="11" s="1"/>
  <c r="AD299" i="11"/>
  <c r="AC299" i="11" s="1"/>
  <c r="BH299" i="11"/>
  <c r="N300" i="11"/>
  <c r="O300" i="11"/>
  <c r="P300" i="11"/>
  <c r="Q300" i="11"/>
  <c r="R300" i="11"/>
  <c r="S300" i="11"/>
  <c r="AA300" i="11"/>
  <c r="AB300" i="11"/>
  <c r="AC300" i="11"/>
  <c r="AD300" i="11"/>
  <c r="BH300" i="11"/>
  <c r="BJ300" i="11"/>
  <c r="N301" i="11"/>
  <c r="O301" i="11"/>
  <c r="P301" i="11"/>
  <c r="Q301" i="11"/>
  <c r="T301" i="11" s="1"/>
  <c r="R301" i="11"/>
  <c r="S301" i="11"/>
  <c r="AA301" i="11"/>
  <c r="AB301" i="11"/>
  <c r="BJ301" i="11" s="1"/>
  <c r="AC301" i="11"/>
  <c r="AD301" i="11"/>
  <c r="BH301" i="11"/>
  <c r="N302" i="11"/>
  <c r="O302" i="11"/>
  <c r="P302" i="11"/>
  <c r="Q302" i="11"/>
  <c r="T302" i="11" s="1"/>
  <c r="R302" i="11"/>
  <c r="S302" i="11"/>
  <c r="AA302" i="11"/>
  <c r="AB302" i="11"/>
  <c r="AD302" i="11"/>
  <c r="AC302" i="11" s="1"/>
  <c r="BH302" i="11"/>
  <c r="BJ302" i="11"/>
  <c r="N303" i="11"/>
  <c r="O303" i="11"/>
  <c r="P303" i="11"/>
  <c r="Q303" i="11"/>
  <c r="R303" i="11"/>
  <c r="S303" i="11"/>
  <c r="T303" i="11"/>
  <c r="AA303" i="11"/>
  <c r="AB303" i="11"/>
  <c r="BJ303" i="11" s="1"/>
  <c r="AD303" i="11"/>
  <c r="AC303" i="11" s="1"/>
  <c r="BH303" i="11"/>
  <c r="N304" i="11"/>
  <c r="O304" i="11"/>
  <c r="P304" i="11"/>
  <c r="Q304" i="11"/>
  <c r="T304" i="11" s="1"/>
  <c r="R304" i="11"/>
  <c r="S304" i="11"/>
  <c r="AA304" i="11"/>
  <c r="AB304" i="11"/>
  <c r="BJ304" i="11" s="1"/>
  <c r="AD304" i="11"/>
  <c r="AC304" i="11" s="1"/>
  <c r="BH304" i="11"/>
  <c r="N305" i="11"/>
  <c r="O305" i="11"/>
  <c r="P305" i="11"/>
  <c r="Q305" i="11"/>
  <c r="T305" i="11" s="1"/>
  <c r="R305" i="11"/>
  <c r="S305" i="11"/>
  <c r="AA305" i="11"/>
  <c r="AB305" i="11"/>
  <c r="BJ305" i="11" s="1"/>
  <c r="AD305" i="11"/>
  <c r="AC305" i="11" s="1"/>
  <c r="BH305" i="11"/>
  <c r="N306" i="11"/>
  <c r="O306" i="11"/>
  <c r="P306" i="11"/>
  <c r="Q306" i="11"/>
  <c r="R306" i="11"/>
  <c r="S306" i="11"/>
  <c r="T306" i="11"/>
  <c r="AA306" i="11"/>
  <c r="AB306" i="11"/>
  <c r="BJ306" i="11" s="1"/>
  <c r="AD306" i="11"/>
  <c r="AC306" i="11" s="1"/>
  <c r="BH306" i="11"/>
  <c r="N307" i="11"/>
  <c r="O307" i="11"/>
  <c r="P307" i="11"/>
  <c r="Q307" i="11"/>
  <c r="R307" i="11"/>
  <c r="S307" i="11"/>
  <c r="AA307" i="11"/>
  <c r="AB307" i="11"/>
  <c r="BJ307" i="11" s="1"/>
  <c r="AD307" i="11"/>
  <c r="AC307" i="11" s="1"/>
  <c r="BH307" i="11"/>
  <c r="N308" i="11"/>
  <c r="O308" i="11"/>
  <c r="P308" i="11"/>
  <c r="Q308" i="11"/>
  <c r="R308" i="11"/>
  <c r="S308" i="11"/>
  <c r="AA308" i="11"/>
  <c r="AB308" i="11"/>
  <c r="BJ308" i="11" s="1"/>
  <c r="AC308" i="11"/>
  <c r="AD308" i="11"/>
  <c r="BH308" i="11"/>
  <c r="N309" i="11"/>
  <c r="O309" i="11"/>
  <c r="P309" i="11"/>
  <c r="Q309" i="11"/>
  <c r="T309" i="11" s="1"/>
  <c r="R309" i="11"/>
  <c r="S309" i="11"/>
  <c r="AA309" i="11"/>
  <c r="AB309" i="11"/>
  <c r="BJ309" i="11" s="1"/>
  <c r="AC309" i="11"/>
  <c r="AD309" i="11"/>
  <c r="BH309" i="11"/>
  <c r="N310" i="11"/>
  <c r="O310" i="11"/>
  <c r="P310" i="11"/>
  <c r="Q310" i="11"/>
  <c r="T310" i="11" s="1"/>
  <c r="R310" i="11"/>
  <c r="S310" i="11"/>
  <c r="AA310" i="11"/>
  <c r="AB310" i="11"/>
  <c r="AD310" i="11"/>
  <c r="AC310" i="11" s="1"/>
  <c r="BH310" i="11"/>
  <c r="BJ310" i="11"/>
  <c r="N311" i="11"/>
  <c r="O311" i="11"/>
  <c r="P311" i="11"/>
  <c r="Q311" i="11"/>
  <c r="R311" i="11"/>
  <c r="S311" i="11"/>
  <c r="T311" i="11"/>
  <c r="AA311" i="11"/>
  <c r="AB311" i="11"/>
  <c r="BJ311" i="11" s="1"/>
  <c r="AD311" i="11"/>
  <c r="AC311" i="11" s="1"/>
  <c r="BH311" i="11"/>
  <c r="N312" i="11"/>
  <c r="O312" i="11"/>
  <c r="P312" i="11"/>
  <c r="Q312" i="11"/>
  <c r="T312" i="11" s="1"/>
  <c r="R312" i="11"/>
  <c r="S312" i="11"/>
  <c r="AA312" i="11"/>
  <c r="AB312" i="11"/>
  <c r="BJ312" i="11" s="1"/>
  <c r="AC312" i="11"/>
  <c r="AD312" i="11"/>
  <c r="BH312" i="11"/>
  <c r="N313" i="11"/>
  <c r="O313" i="11"/>
  <c r="P313" i="11"/>
  <c r="Q313" i="11"/>
  <c r="T313" i="11" s="1"/>
  <c r="R313" i="11"/>
  <c r="S313" i="11"/>
  <c r="AA313" i="11"/>
  <c r="AB313" i="11"/>
  <c r="AD313" i="11"/>
  <c r="AC313" i="11" s="1"/>
  <c r="BH313" i="11"/>
  <c r="BJ313" i="11"/>
  <c r="N314" i="11"/>
  <c r="O314" i="11"/>
  <c r="P314" i="11"/>
  <c r="Q314" i="11"/>
  <c r="T314" i="11" s="1"/>
  <c r="R314" i="11"/>
  <c r="S314" i="11"/>
  <c r="AA314" i="11"/>
  <c r="AB314" i="11"/>
  <c r="BJ314" i="11" s="1"/>
  <c r="AD314" i="11"/>
  <c r="AC314" i="11" s="1"/>
  <c r="AY314" i="11"/>
  <c r="BH314" i="11"/>
  <c r="N315" i="11"/>
  <c r="O315" i="11"/>
  <c r="P315" i="11"/>
  <c r="Q315" i="11"/>
  <c r="T315" i="11" s="1"/>
  <c r="R315" i="11"/>
  <c r="S315" i="11"/>
  <c r="AA315" i="11"/>
  <c r="AB315" i="11"/>
  <c r="BJ315" i="11" s="1"/>
  <c r="AC315" i="11"/>
  <c r="AD315" i="11"/>
  <c r="AY315" i="11"/>
  <c r="BH315" i="11"/>
  <c r="N316" i="11"/>
  <c r="O316" i="11"/>
  <c r="P316" i="11"/>
  <c r="Q316" i="11"/>
  <c r="T316" i="11" s="1"/>
  <c r="R316" i="11"/>
  <c r="S316" i="11"/>
  <c r="AA316" i="11"/>
  <c r="AB316" i="11"/>
  <c r="BJ316" i="11" s="1"/>
  <c r="AD316" i="11"/>
  <c r="AC316" i="11" s="1"/>
  <c r="BH316" i="11"/>
  <c r="N317" i="11"/>
  <c r="O317" i="11"/>
  <c r="P317" i="11"/>
  <c r="Q317" i="11"/>
  <c r="T317" i="11" s="1"/>
  <c r="R317" i="11"/>
  <c r="S317" i="11"/>
  <c r="AA317" i="11"/>
  <c r="AB317" i="11"/>
  <c r="BJ317" i="11" s="1"/>
  <c r="AD317" i="11"/>
  <c r="AC317" i="11" s="1"/>
  <c r="BH317" i="11"/>
  <c r="N318" i="11"/>
  <c r="O318" i="11"/>
  <c r="P318" i="11"/>
  <c r="Q318" i="11"/>
  <c r="T318" i="11" s="1"/>
  <c r="R318" i="11"/>
  <c r="S318" i="11"/>
  <c r="AA318" i="11"/>
  <c r="AB318" i="11"/>
  <c r="BJ318" i="11" s="1"/>
  <c r="AC318" i="11"/>
  <c r="AD318" i="11"/>
  <c r="BH318" i="11"/>
  <c r="N319" i="11"/>
  <c r="O319" i="11"/>
  <c r="P319" i="11"/>
  <c r="Q319" i="11"/>
  <c r="T319" i="11" s="1"/>
  <c r="R319" i="11"/>
  <c r="S319" i="11"/>
  <c r="AA319" i="11"/>
  <c r="AB319" i="11"/>
  <c r="AD319" i="11"/>
  <c r="AC319" i="11" s="1"/>
  <c r="BH319" i="11"/>
  <c r="BJ319" i="11"/>
  <c r="N320" i="11"/>
  <c r="O320" i="11"/>
  <c r="P320" i="11"/>
  <c r="Q320" i="11"/>
  <c r="R320" i="11"/>
  <c r="S320" i="11"/>
  <c r="T320" i="11"/>
  <c r="AA320" i="11"/>
  <c r="AB320" i="11"/>
  <c r="BJ320" i="11" s="1"/>
  <c r="AD320" i="11"/>
  <c r="AC320" i="11" s="1"/>
  <c r="BH320" i="11"/>
  <c r="N321" i="11"/>
  <c r="O321" i="11"/>
  <c r="P321" i="11"/>
  <c r="Q321" i="11"/>
  <c r="T321" i="11" s="1"/>
  <c r="R321" i="11"/>
  <c r="S321" i="11"/>
  <c r="AA321" i="11"/>
  <c r="AB321" i="11"/>
  <c r="BJ321" i="11" s="1"/>
  <c r="AD321" i="11"/>
  <c r="AC321" i="11" s="1"/>
  <c r="BH321" i="11"/>
  <c r="N322" i="11"/>
  <c r="O322" i="11"/>
  <c r="P322" i="11"/>
  <c r="Q322" i="11"/>
  <c r="R322" i="11"/>
  <c r="S322" i="11"/>
  <c r="AA322" i="11"/>
  <c r="AB322" i="11"/>
  <c r="BJ322" i="11" s="1"/>
  <c r="AC322" i="11"/>
  <c r="AD322" i="11"/>
  <c r="BH322" i="11"/>
  <c r="N323" i="11"/>
  <c r="O323" i="11"/>
  <c r="P323" i="11"/>
  <c r="Q323" i="11"/>
  <c r="R323" i="11"/>
  <c r="S323" i="11"/>
  <c r="AA323" i="11"/>
  <c r="AB323" i="11"/>
  <c r="BJ323" i="11" s="1"/>
  <c r="AD323" i="11"/>
  <c r="AC323" i="11" s="1"/>
  <c r="BH323" i="11"/>
  <c r="N324" i="11"/>
  <c r="O324" i="11"/>
  <c r="P324" i="11"/>
  <c r="Q324" i="11"/>
  <c r="T324" i="11" s="1"/>
  <c r="R324" i="11"/>
  <c r="S324" i="11"/>
  <c r="AA324" i="11"/>
  <c r="AB324" i="11"/>
  <c r="AD324" i="11"/>
  <c r="AC324" i="11" s="1"/>
  <c r="BH324" i="11"/>
  <c r="BJ324" i="11"/>
  <c r="N325" i="11"/>
  <c r="O325" i="11"/>
  <c r="P325" i="11"/>
  <c r="Q325" i="11"/>
  <c r="T325" i="11" s="1"/>
  <c r="R325" i="11"/>
  <c r="S325" i="11"/>
  <c r="AA325" i="11"/>
  <c r="AB325" i="11"/>
  <c r="BJ325" i="11" s="1"/>
  <c r="AD325" i="11"/>
  <c r="AC325" i="11" s="1"/>
  <c r="AY325" i="11"/>
  <c r="BH325" i="11"/>
  <c r="N326" i="11"/>
  <c r="O326" i="11"/>
  <c r="P326" i="11"/>
  <c r="Q326" i="11"/>
  <c r="R326" i="11"/>
  <c r="S326" i="11"/>
  <c r="AA326" i="11"/>
  <c r="AB326" i="11"/>
  <c r="BJ326" i="11" s="1"/>
  <c r="AD326" i="11"/>
  <c r="AC326" i="11" s="1"/>
  <c r="BH326" i="11"/>
  <c r="N327" i="11"/>
  <c r="O327" i="11"/>
  <c r="P327" i="11"/>
  <c r="Q327" i="11"/>
  <c r="T327" i="11" s="1"/>
  <c r="R327" i="11"/>
  <c r="S327" i="11"/>
  <c r="AA327" i="11"/>
  <c r="AB327" i="11"/>
  <c r="BJ327" i="11" s="1"/>
  <c r="AD327" i="11"/>
  <c r="AC327" i="11" s="1"/>
  <c r="BH327" i="11"/>
  <c r="N328" i="11"/>
  <c r="O328" i="11"/>
  <c r="P328" i="11"/>
  <c r="Q328" i="11"/>
  <c r="T328" i="11" s="1"/>
  <c r="R328" i="11"/>
  <c r="S328" i="11"/>
  <c r="AA328" i="11"/>
  <c r="AB328" i="11"/>
  <c r="BJ328" i="11" s="1"/>
  <c r="AD328" i="11"/>
  <c r="AC328" i="11" s="1"/>
  <c r="BH328" i="11"/>
  <c r="N329" i="11"/>
  <c r="O329" i="11"/>
  <c r="P329" i="11"/>
  <c r="Q329" i="11"/>
  <c r="T329" i="11" s="1"/>
  <c r="R329" i="11"/>
  <c r="S329" i="11"/>
  <c r="AA329" i="11"/>
  <c r="AB329" i="11"/>
  <c r="BJ329" i="11" s="1"/>
  <c r="AC329" i="11"/>
  <c r="AD329" i="11"/>
  <c r="BH329" i="11"/>
  <c r="N330" i="11"/>
  <c r="O330" i="11"/>
  <c r="P330" i="11"/>
  <c r="Q330" i="11"/>
  <c r="R330" i="11"/>
  <c r="S330" i="11"/>
  <c r="AA330" i="11"/>
  <c r="AB330" i="11"/>
  <c r="AD330" i="11"/>
  <c r="AC330" i="11" s="1"/>
  <c r="BH330" i="11"/>
  <c r="BJ330" i="11"/>
  <c r="N331" i="11"/>
  <c r="O331" i="11"/>
  <c r="P331" i="11"/>
  <c r="Q331" i="11"/>
  <c r="T331" i="11" s="1"/>
  <c r="R331" i="11"/>
  <c r="S331" i="11"/>
  <c r="AA331" i="11"/>
  <c r="AB331" i="11"/>
  <c r="BJ331" i="11" s="1"/>
  <c r="AD331" i="11"/>
  <c r="AC331" i="11" s="1"/>
  <c r="BH331" i="11"/>
  <c r="N332" i="11"/>
  <c r="O332" i="11"/>
  <c r="P332" i="11"/>
  <c r="Q332" i="11"/>
  <c r="R332" i="11"/>
  <c r="S332" i="11"/>
  <c r="AA332" i="11"/>
  <c r="AB332" i="11"/>
  <c r="BJ332" i="11" s="1"/>
  <c r="AD332" i="11"/>
  <c r="AC332" i="11" s="1"/>
  <c r="BH332" i="11"/>
  <c r="N333" i="11"/>
  <c r="O333" i="11"/>
  <c r="P333" i="11"/>
  <c r="Q333" i="11"/>
  <c r="R333" i="11"/>
  <c r="T333" i="11" s="1"/>
  <c r="S333" i="11"/>
  <c r="AA333" i="11"/>
  <c r="AB333" i="11"/>
  <c r="BJ333" i="11" s="1"/>
  <c r="AD333" i="11"/>
  <c r="AC333" i="11" s="1"/>
  <c r="BH333" i="11"/>
  <c r="N334" i="11"/>
  <c r="O334" i="11"/>
  <c r="P334" i="11"/>
  <c r="Q334" i="11"/>
  <c r="R334" i="11"/>
  <c r="S334" i="11"/>
  <c r="AA334" i="11"/>
  <c r="AB334" i="11"/>
  <c r="BJ334" i="11" s="1"/>
  <c r="AD334" i="11"/>
  <c r="AC334" i="11" s="1"/>
  <c r="BH334" i="11"/>
  <c r="N335" i="11"/>
  <c r="O335" i="11"/>
  <c r="P335" i="11"/>
  <c r="Q335" i="11"/>
  <c r="T335" i="11" s="1"/>
  <c r="R335" i="11"/>
  <c r="S335" i="11"/>
  <c r="AA335" i="11"/>
  <c r="AB335" i="11"/>
  <c r="AD335" i="11"/>
  <c r="AC335" i="11" s="1"/>
  <c r="BH335" i="11"/>
  <c r="BJ335" i="11"/>
  <c r="N336" i="11"/>
  <c r="O336" i="11"/>
  <c r="P336" i="11"/>
  <c r="Q336" i="11"/>
  <c r="T336" i="11" s="1"/>
  <c r="R336" i="11"/>
  <c r="S336" i="11"/>
  <c r="AA336" i="11"/>
  <c r="AB336" i="11"/>
  <c r="BJ336" i="11" s="1"/>
  <c r="AD336" i="11"/>
  <c r="AC336" i="11" s="1"/>
  <c r="BH336" i="11"/>
  <c r="N337" i="11"/>
  <c r="O337" i="11"/>
  <c r="P337" i="11"/>
  <c r="Q337" i="11"/>
  <c r="T337" i="11" s="1"/>
  <c r="R337" i="11"/>
  <c r="S337" i="11"/>
  <c r="AA337" i="11"/>
  <c r="AB337" i="11"/>
  <c r="BJ337" i="11" s="1"/>
  <c r="AC337" i="11"/>
  <c r="AD337" i="11"/>
  <c r="BH337" i="11"/>
  <c r="N338" i="11"/>
  <c r="O338" i="11"/>
  <c r="P338" i="11"/>
  <c r="Q338" i="11"/>
  <c r="T338" i="11" s="1"/>
  <c r="R338" i="11"/>
  <c r="S338" i="11"/>
  <c r="AA338" i="11"/>
  <c r="AB338" i="11"/>
  <c r="AD338" i="11"/>
  <c r="AC338" i="11" s="1"/>
  <c r="BH338" i="11"/>
  <c r="BJ338" i="11"/>
  <c r="N339" i="11"/>
  <c r="O339" i="11"/>
  <c r="P339" i="11"/>
  <c r="Q339" i="11"/>
  <c r="R339" i="11"/>
  <c r="S339" i="11"/>
  <c r="T339" i="11"/>
  <c r="AA339" i="11"/>
  <c r="AB339" i="11"/>
  <c r="BJ339" i="11" s="1"/>
  <c r="AD339" i="11"/>
  <c r="AC339" i="11" s="1"/>
  <c r="BH339" i="11"/>
  <c r="N340" i="11"/>
  <c r="O340" i="11"/>
  <c r="P340" i="11"/>
  <c r="Q340" i="11"/>
  <c r="T340" i="11" s="1"/>
  <c r="R340" i="11"/>
  <c r="S340" i="11"/>
  <c r="AA340" i="11"/>
  <c r="AB340" i="11"/>
  <c r="BJ340" i="11" s="1"/>
  <c r="AD340" i="11"/>
  <c r="AC340" i="11" s="1"/>
  <c r="BH340" i="11"/>
  <c r="N341" i="11"/>
  <c r="O341" i="11"/>
  <c r="P341" i="11"/>
  <c r="Q341" i="11"/>
  <c r="R341" i="11"/>
  <c r="S341" i="11"/>
  <c r="AA341" i="11"/>
  <c r="AB341" i="11"/>
  <c r="BJ341" i="11" s="1"/>
  <c r="AC341" i="11"/>
  <c r="AD341" i="11"/>
  <c r="BH341" i="11"/>
  <c r="N342" i="11"/>
  <c r="O342" i="11"/>
  <c r="P342" i="11"/>
  <c r="Q342" i="11"/>
  <c r="R342" i="11"/>
  <c r="S342" i="11"/>
  <c r="AA342" i="11"/>
  <c r="AB342" i="11"/>
  <c r="BJ342" i="11" s="1"/>
  <c r="AC342" i="11"/>
  <c r="AD342" i="11"/>
  <c r="BH342" i="11"/>
  <c r="N343" i="11"/>
  <c r="O343" i="11"/>
  <c r="P343" i="11"/>
  <c r="Q343" i="11"/>
  <c r="R343" i="11"/>
  <c r="S343" i="11"/>
  <c r="AA343" i="11"/>
  <c r="AB343" i="11"/>
  <c r="BJ343" i="11" s="1"/>
  <c r="AD343" i="11"/>
  <c r="AC343" i="11" s="1"/>
  <c r="BH343" i="11"/>
  <c r="N344" i="11"/>
  <c r="O344" i="11"/>
  <c r="P344" i="11"/>
  <c r="Q344" i="11"/>
  <c r="R344" i="11"/>
  <c r="S344" i="11"/>
  <c r="T344" i="11"/>
  <c r="AA344" i="11"/>
  <c r="AB344" i="11"/>
  <c r="AD344" i="11"/>
  <c r="AC344" i="11" s="1"/>
  <c r="AY344" i="11"/>
  <c r="BH344" i="11"/>
  <c r="BJ344" i="11"/>
  <c r="N345" i="11"/>
  <c r="O345" i="11"/>
  <c r="P345" i="11"/>
  <c r="Q345" i="11"/>
  <c r="R345" i="11"/>
  <c r="S345" i="11"/>
  <c r="AA345" i="11"/>
  <c r="AB345" i="11"/>
  <c r="BJ345" i="11" s="1"/>
  <c r="AC345" i="11"/>
  <c r="AD345" i="11"/>
  <c r="BH345" i="11"/>
  <c r="N346" i="11"/>
  <c r="O346" i="11"/>
  <c r="P346" i="11"/>
  <c r="Q346" i="11"/>
  <c r="R346" i="11"/>
  <c r="S346" i="11"/>
  <c r="AA346" i="11"/>
  <c r="AB346" i="11"/>
  <c r="AD346" i="11"/>
  <c r="AC346" i="11" s="1"/>
  <c r="BH346" i="11"/>
  <c r="BJ346" i="11"/>
  <c r="N347" i="11"/>
  <c r="O347" i="11"/>
  <c r="P347" i="11"/>
  <c r="Q347" i="11"/>
  <c r="T347" i="11" s="1"/>
  <c r="R347" i="11"/>
  <c r="S347" i="11"/>
  <c r="AA347" i="11"/>
  <c r="AB347" i="11"/>
  <c r="BJ347" i="11" s="1"/>
  <c r="AD347" i="11"/>
  <c r="AC347" i="11" s="1"/>
  <c r="BH347" i="11"/>
  <c r="N348" i="11"/>
  <c r="O348" i="11"/>
  <c r="P348" i="11"/>
  <c r="Q348" i="11"/>
  <c r="T348" i="11" s="1"/>
  <c r="R348" i="11"/>
  <c r="S348" i="11"/>
  <c r="AA348" i="11"/>
  <c r="AB348" i="11"/>
  <c r="BJ348" i="11" s="1"/>
  <c r="AC348" i="11"/>
  <c r="AD348" i="11"/>
  <c r="BH348" i="11"/>
  <c r="N349" i="11"/>
  <c r="O349" i="11"/>
  <c r="P349" i="11"/>
  <c r="Q349" i="11"/>
  <c r="T349" i="11" s="1"/>
  <c r="R349" i="11"/>
  <c r="S349" i="11"/>
  <c r="AA349" i="11"/>
  <c r="AB349" i="11"/>
  <c r="AD349" i="11"/>
  <c r="AC349" i="11" s="1"/>
  <c r="BH349" i="11"/>
  <c r="BJ349" i="11"/>
  <c r="N350" i="11"/>
  <c r="O350" i="11"/>
  <c r="P350" i="11"/>
  <c r="Q350" i="11"/>
  <c r="R350" i="11"/>
  <c r="S350" i="11"/>
  <c r="T350" i="11"/>
  <c r="AA350" i="11"/>
  <c r="AB350" i="11"/>
  <c r="BJ350" i="11" s="1"/>
  <c r="AD350" i="11"/>
  <c r="AC350" i="11" s="1"/>
  <c r="AY350" i="11"/>
  <c r="BH350" i="11"/>
  <c r="N351" i="11"/>
  <c r="O351" i="11"/>
  <c r="P351" i="11"/>
  <c r="Q351" i="11"/>
  <c r="T351" i="11" s="1"/>
  <c r="R351" i="11"/>
  <c r="S351" i="11"/>
  <c r="AA351" i="11"/>
  <c r="AB351" i="11"/>
  <c r="BJ351" i="11" s="1"/>
  <c r="AD351" i="11"/>
  <c r="AC351" i="11" s="1"/>
  <c r="BH351" i="11"/>
  <c r="N352" i="11"/>
  <c r="O352" i="11"/>
  <c r="P352" i="11"/>
  <c r="Q352" i="11"/>
  <c r="T352" i="11" s="1"/>
  <c r="R352" i="11"/>
  <c r="S352" i="11"/>
  <c r="AA352" i="11"/>
  <c r="AB352" i="11"/>
  <c r="BJ352" i="11" s="1"/>
  <c r="AD352" i="11"/>
  <c r="AC352" i="11" s="1"/>
  <c r="BH352" i="11"/>
  <c r="N353" i="11"/>
  <c r="O353" i="11"/>
  <c r="P353" i="11"/>
  <c r="Q353" i="11"/>
  <c r="R353" i="11"/>
  <c r="S353" i="11"/>
  <c r="T353" i="11"/>
  <c r="AA353" i="11"/>
  <c r="AB353" i="11"/>
  <c r="BJ353" i="11" s="1"/>
  <c r="AD353" i="11"/>
  <c r="AC353" i="11" s="1"/>
  <c r="BH353" i="11"/>
  <c r="N354" i="11"/>
  <c r="O354" i="11"/>
  <c r="P354" i="11"/>
  <c r="Q354" i="11"/>
  <c r="R354" i="11"/>
  <c r="S354" i="11"/>
  <c r="AA354" i="11"/>
  <c r="AB354" i="11"/>
  <c r="AD354" i="11"/>
  <c r="AC354" i="11" s="1"/>
  <c r="BH354" i="11"/>
  <c r="BJ354" i="11"/>
  <c r="N355" i="11"/>
  <c r="O355" i="11"/>
  <c r="P355" i="11"/>
  <c r="Q355" i="11"/>
  <c r="R355" i="11"/>
  <c r="T355" i="11" s="1"/>
  <c r="S355" i="11"/>
  <c r="AA355" i="11"/>
  <c r="AB355" i="11"/>
  <c r="AC355" i="11"/>
  <c r="AD355" i="11"/>
  <c r="BH355" i="11"/>
  <c r="BJ355" i="11"/>
  <c r="N356" i="11"/>
  <c r="O356" i="11"/>
  <c r="P356" i="11"/>
  <c r="Q356" i="11"/>
  <c r="T356" i="11" s="1"/>
  <c r="R356" i="11"/>
  <c r="S356" i="11"/>
  <c r="AA356" i="11"/>
  <c r="AB356" i="11"/>
  <c r="BJ356" i="11" s="1"/>
  <c r="AC356" i="11"/>
  <c r="AD356" i="11"/>
  <c r="BH356" i="11"/>
  <c r="N357" i="11"/>
  <c r="O357" i="11"/>
  <c r="P357" i="11"/>
  <c r="Q357" i="11"/>
  <c r="R357" i="11"/>
  <c r="S357" i="11"/>
  <c r="AA357" i="11"/>
  <c r="AB357" i="11"/>
  <c r="AD357" i="11"/>
  <c r="AC357" i="11" s="1"/>
  <c r="BH357" i="11"/>
  <c r="BJ357" i="11"/>
  <c r="N358" i="11"/>
  <c r="O358" i="11"/>
  <c r="P358" i="11"/>
  <c r="Q358" i="11"/>
  <c r="T358" i="11" s="1"/>
  <c r="R358" i="11"/>
  <c r="S358" i="11"/>
  <c r="AA358" i="11"/>
  <c r="AB358" i="11"/>
  <c r="BJ358" i="11" s="1"/>
  <c r="AD358" i="11"/>
  <c r="AC358" i="11" s="1"/>
  <c r="BH358" i="11"/>
  <c r="N359" i="11"/>
  <c r="O359" i="11"/>
  <c r="P359" i="11"/>
  <c r="Q359" i="11"/>
  <c r="R359" i="11"/>
  <c r="S359" i="11"/>
  <c r="AA359" i="11"/>
  <c r="AB359" i="11"/>
  <c r="BJ359" i="11" s="1"/>
  <c r="AC359" i="11"/>
  <c r="AD359" i="11"/>
  <c r="AY359" i="11"/>
  <c r="BH359" i="11"/>
  <c r="N360" i="11"/>
  <c r="O360" i="11"/>
  <c r="P360" i="11"/>
  <c r="Q360" i="11"/>
  <c r="R360" i="11"/>
  <c r="S360" i="11"/>
  <c r="AA360" i="11"/>
  <c r="AB360" i="11"/>
  <c r="BJ360" i="11" s="1"/>
  <c r="AD360" i="11"/>
  <c r="AC360" i="11" s="1"/>
  <c r="BH360" i="11"/>
  <c r="N361" i="11"/>
  <c r="O361" i="11"/>
  <c r="P361" i="11"/>
  <c r="Q361" i="11"/>
  <c r="T361" i="11" s="1"/>
  <c r="R361" i="11"/>
  <c r="S361" i="11"/>
  <c r="AA361" i="11"/>
  <c r="AB361" i="11"/>
  <c r="BJ361" i="11" s="1"/>
  <c r="AD361" i="11"/>
  <c r="AC361" i="11" s="1"/>
  <c r="BH361" i="11"/>
  <c r="N362" i="11"/>
  <c r="O362" i="11"/>
  <c r="P362" i="11"/>
  <c r="Q362" i="11"/>
  <c r="T362" i="11" s="1"/>
  <c r="R362" i="11"/>
  <c r="S362" i="11"/>
  <c r="AA362" i="11"/>
  <c r="AB362" i="11"/>
  <c r="BJ362" i="11" s="1"/>
  <c r="AD362" i="11"/>
  <c r="AC362" i="11" s="1"/>
  <c r="BH362" i="11"/>
  <c r="N363" i="11"/>
  <c r="O363" i="11"/>
  <c r="P363" i="11"/>
  <c r="Q363" i="11"/>
  <c r="R363" i="11"/>
  <c r="S363" i="11"/>
  <c r="AA363" i="11"/>
  <c r="AB363" i="11"/>
  <c r="BJ363" i="11" s="1"/>
  <c r="AD363" i="11"/>
  <c r="AC363" i="11" s="1"/>
  <c r="BH363" i="11"/>
  <c r="N364" i="11"/>
  <c r="O364" i="11"/>
  <c r="P364" i="11"/>
  <c r="Q364" i="11"/>
  <c r="T364" i="11" s="1"/>
  <c r="R364" i="11"/>
  <c r="S364" i="11"/>
  <c r="AA364" i="11"/>
  <c r="AB364" i="11"/>
  <c r="BJ364" i="11" s="1"/>
  <c r="AD364" i="11"/>
  <c r="AC364" i="11" s="1"/>
  <c r="BH364" i="11"/>
  <c r="N365" i="11"/>
  <c r="O365" i="11"/>
  <c r="P365" i="11"/>
  <c r="Q365" i="11"/>
  <c r="R365" i="11"/>
  <c r="S365" i="11"/>
  <c r="AA365" i="11"/>
  <c r="AB365" i="11"/>
  <c r="BJ365" i="11" s="1"/>
  <c r="AD365" i="11"/>
  <c r="AC365" i="11" s="1"/>
  <c r="BH365" i="11"/>
  <c r="N366" i="11"/>
  <c r="O366" i="11"/>
  <c r="P366" i="11"/>
  <c r="Q366" i="11"/>
  <c r="R366" i="11"/>
  <c r="T366" i="11" s="1"/>
  <c r="S366" i="11"/>
  <c r="AA366" i="11"/>
  <c r="AB366" i="11"/>
  <c r="BJ366" i="11" s="1"/>
  <c r="AD366" i="11"/>
  <c r="AC366" i="11" s="1"/>
  <c r="BH366" i="11"/>
  <c r="N367" i="11"/>
  <c r="O367" i="11"/>
  <c r="P367" i="11"/>
  <c r="Q367" i="11"/>
  <c r="R367" i="11"/>
  <c r="S367" i="11"/>
  <c r="AA367" i="11"/>
  <c r="AB367" i="11"/>
  <c r="BJ367" i="11" s="1"/>
  <c r="AC367" i="11"/>
  <c r="AD367" i="11"/>
  <c r="BH367" i="11"/>
  <c r="N368" i="11"/>
  <c r="O368" i="11"/>
  <c r="P368" i="11"/>
  <c r="Q368" i="11"/>
  <c r="T368" i="11" s="1"/>
  <c r="R368" i="11"/>
  <c r="S368" i="11"/>
  <c r="AA368" i="11"/>
  <c r="AB368" i="11"/>
  <c r="BJ368" i="11" s="1"/>
  <c r="AD368" i="11"/>
  <c r="AC368" i="11" s="1"/>
  <c r="BH368" i="11"/>
  <c r="N369" i="11"/>
  <c r="O369" i="11"/>
  <c r="P369" i="11"/>
  <c r="Q369" i="11"/>
  <c r="T369" i="11" s="1"/>
  <c r="R369" i="11"/>
  <c r="S369" i="11"/>
  <c r="AA369" i="11"/>
  <c r="AB369" i="11"/>
  <c r="BJ369" i="11" s="1"/>
  <c r="AD369" i="11"/>
  <c r="AC369" i="11" s="1"/>
  <c r="BH369" i="11"/>
  <c r="N370" i="11"/>
  <c r="O370" i="11"/>
  <c r="P370" i="11"/>
  <c r="Q370" i="11"/>
  <c r="R370" i="11"/>
  <c r="S370" i="11"/>
  <c r="AA370" i="11"/>
  <c r="AB370" i="11"/>
  <c r="BJ370" i="11" s="1"/>
  <c r="AD370" i="11"/>
  <c r="AC370" i="11" s="1"/>
  <c r="BH370" i="11"/>
  <c r="N371" i="11"/>
  <c r="O371" i="11"/>
  <c r="P371" i="11"/>
  <c r="Q371" i="11"/>
  <c r="T371" i="11" s="1"/>
  <c r="R371" i="11"/>
  <c r="S371" i="11"/>
  <c r="AA371" i="11"/>
  <c r="AB371" i="11"/>
  <c r="AD371" i="11"/>
  <c r="AC371" i="11" s="1"/>
  <c r="BH371" i="11"/>
  <c r="BJ371" i="11"/>
  <c r="N372" i="11"/>
  <c r="O372" i="11"/>
  <c r="P372" i="11"/>
  <c r="Q372" i="11"/>
  <c r="T372" i="11" s="1"/>
  <c r="R372" i="11"/>
  <c r="S372" i="11"/>
  <c r="AA372" i="11"/>
  <c r="AB372" i="11"/>
  <c r="BJ372" i="11" s="1"/>
  <c r="AD372" i="11"/>
  <c r="AC372" i="11" s="1"/>
  <c r="BH372" i="11"/>
  <c r="N373" i="11"/>
  <c r="O373" i="11"/>
  <c r="P373" i="11"/>
  <c r="Q373" i="11"/>
  <c r="R373" i="11"/>
  <c r="S373" i="11"/>
  <c r="AA373" i="11"/>
  <c r="AB373" i="11"/>
  <c r="BJ373" i="11" s="1"/>
  <c r="AD373" i="11"/>
  <c r="AC373" i="11" s="1"/>
  <c r="BH373" i="11"/>
  <c r="N374" i="11"/>
  <c r="O374" i="11"/>
  <c r="P374" i="11"/>
  <c r="Q374" i="11"/>
  <c r="R374" i="11"/>
  <c r="T374" i="11" s="1"/>
  <c r="S374" i="11"/>
  <c r="AA374" i="11"/>
  <c r="AB374" i="11"/>
  <c r="AD374" i="11"/>
  <c r="AC374" i="11" s="1"/>
  <c r="BH374" i="11"/>
  <c r="BJ374" i="11"/>
  <c r="N375" i="11"/>
  <c r="O375" i="11"/>
  <c r="P375" i="11"/>
  <c r="Q375" i="11"/>
  <c r="T375" i="11" s="1"/>
  <c r="R375" i="11"/>
  <c r="S375" i="11"/>
  <c r="AA375" i="11"/>
  <c r="AB375" i="11"/>
  <c r="BJ375" i="11" s="1"/>
  <c r="AC375" i="11"/>
  <c r="AD375" i="11"/>
  <c r="BH375" i="11"/>
  <c r="N376" i="11"/>
  <c r="O376" i="11"/>
  <c r="P376" i="11"/>
  <c r="Q376" i="11"/>
  <c r="T376" i="11" s="1"/>
  <c r="R376" i="11"/>
  <c r="S376" i="11"/>
  <c r="AA376" i="11"/>
  <c r="AB376" i="11"/>
  <c r="AD376" i="11"/>
  <c r="AC376" i="11" s="1"/>
  <c r="BH376" i="11"/>
  <c r="BJ376" i="11"/>
  <c r="N377" i="11"/>
  <c r="O377" i="11"/>
  <c r="P377" i="11"/>
  <c r="Q377" i="11"/>
  <c r="T377" i="11" s="1"/>
  <c r="R377" i="11"/>
  <c r="S377" i="11"/>
  <c r="AA377" i="11"/>
  <c r="AB377" i="11"/>
  <c r="BJ377" i="11" s="1"/>
  <c r="AD377" i="11"/>
  <c r="AC377" i="11" s="1"/>
  <c r="BH377" i="11"/>
  <c r="N378" i="11"/>
  <c r="O378" i="11"/>
  <c r="P378" i="11"/>
  <c r="Q378" i="11"/>
  <c r="T378" i="11" s="1"/>
  <c r="R378" i="11"/>
  <c r="S378" i="11"/>
  <c r="AA378" i="11"/>
  <c r="AB378" i="11"/>
  <c r="BJ378" i="11" s="1"/>
  <c r="AC378" i="11"/>
  <c r="AD378" i="11"/>
  <c r="BH378" i="11"/>
  <c r="N379" i="11"/>
  <c r="O379" i="11"/>
  <c r="P379" i="11"/>
  <c r="Q379" i="11"/>
  <c r="T379" i="11" s="1"/>
  <c r="R379" i="11"/>
  <c r="S379" i="11"/>
  <c r="AA379" i="11"/>
  <c r="AB379" i="11"/>
  <c r="AD379" i="11"/>
  <c r="AC379" i="11" s="1"/>
  <c r="BH379" i="11"/>
  <c r="BJ379" i="11"/>
  <c r="N380" i="11"/>
  <c r="O380" i="11"/>
  <c r="P380" i="11"/>
  <c r="Q380" i="11"/>
  <c r="R380" i="11"/>
  <c r="S380" i="11"/>
  <c r="T380" i="11"/>
  <c r="AA380" i="11"/>
  <c r="AB380" i="11"/>
  <c r="BJ380" i="11" s="1"/>
  <c r="AD380" i="11"/>
  <c r="AC380" i="11" s="1"/>
  <c r="BH380" i="11"/>
  <c r="N381" i="11"/>
  <c r="O381" i="11"/>
  <c r="P381" i="11"/>
  <c r="Q381" i="11"/>
  <c r="T381" i="11" s="1"/>
  <c r="R381" i="11"/>
  <c r="S381" i="11"/>
  <c r="AA381" i="11"/>
  <c r="AB381" i="11"/>
  <c r="AD381" i="11"/>
  <c r="AC381" i="11" s="1"/>
  <c r="BH381" i="11"/>
  <c r="BJ381" i="11"/>
  <c r="N382" i="11"/>
  <c r="O382" i="11"/>
  <c r="P382" i="11"/>
  <c r="Q382" i="11"/>
  <c r="T382" i="11" s="1"/>
  <c r="R382" i="11"/>
  <c r="S382" i="11"/>
  <c r="AA382" i="11"/>
  <c r="AB382" i="11"/>
  <c r="BJ382" i="11" s="1"/>
  <c r="AD382" i="11"/>
  <c r="AC382" i="11" s="1"/>
  <c r="BH382" i="11"/>
  <c r="N383" i="11"/>
  <c r="O383" i="11"/>
  <c r="P383" i="11"/>
  <c r="Q383" i="11"/>
  <c r="T383" i="11" s="1"/>
  <c r="R383" i="11"/>
  <c r="S383" i="11"/>
  <c r="AA383" i="11"/>
  <c r="AB383" i="11"/>
  <c r="BJ383" i="11" s="1"/>
  <c r="AD383" i="11"/>
  <c r="AC383" i="11" s="1"/>
  <c r="BH383" i="11"/>
  <c r="N384" i="11"/>
  <c r="O384" i="11"/>
  <c r="P384" i="11"/>
  <c r="Q384" i="11"/>
  <c r="T384" i="11" s="1"/>
  <c r="R384" i="11"/>
  <c r="S384" i="11"/>
  <c r="AA384" i="11"/>
  <c r="AB384" i="11"/>
  <c r="BJ384" i="11" s="1"/>
  <c r="AD384" i="11"/>
  <c r="AC384" i="11" s="1"/>
  <c r="BH384" i="11"/>
  <c r="N385" i="11"/>
  <c r="O385" i="11"/>
  <c r="P385" i="11"/>
  <c r="Q385" i="11"/>
  <c r="T385" i="11" s="1"/>
  <c r="R385" i="11"/>
  <c r="S385" i="11"/>
  <c r="AA385" i="11"/>
  <c r="AB385" i="11"/>
  <c r="BJ385" i="11" s="1"/>
  <c r="AD385" i="11"/>
  <c r="AC385" i="11" s="1"/>
  <c r="BH385" i="11"/>
  <c r="N386" i="11"/>
  <c r="O386" i="11"/>
  <c r="P386" i="11"/>
  <c r="Q386" i="11"/>
  <c r="T386" i="11" s="1"/>
  <c r="R386" i="11"/>
  <c r="S386" i="11"/>
  <c r="AA386" i="11"/>
  <c r="AB386" i="11"/>
  <c r="BJ386" i="11" s="1"/>
  <c r="AC386" i="11"/>
  <c r="AD386" i="11"/>
  <c r="BH386" i="11"/>
  <c r="N387" i="11"/>
  <c r="O387" i="11"/>
  <c r="P387" i="11"/>
  <c r="Q387" i="11"/>
  <c r="T387" i="11" s="1"/>
  <c r="R387" i="11"/>
  <c r="S387" i="11"/>
  <c r="AA387" i="11"/>
  <c r="AB387" i="11"/>
  <c r="AD387" i="11"/>
  <c r="AC387" i="11" s="1"/>
  <c r="BH387" i="11"/>
  <c r="BJ387" i="11"/>
  <c r="N388" i="11"/>
  <c r="O388" i="11"/>
  <c r="P388" i="11"/>
  <c r="Q388" i="11"/>
  <c r="T388" i="11" s="1"/>
  <c r="R388" i="11"/>
  <c r="S388" i="11"/>
  <c r="AA388" i="11"/>
  <c r="AB388" i="11"/>
  <c r="BJ388" i="11" s="1"/>
  <c r="AD388" i="11"/>
  <c r="AC388" i="11" s="1"/>
  <c r="BH388" i="11"/>
  <c r="N389" i="11"/>
  <c r="O389" i="11"/>
  <c r="P389" i="11"/>
  <c r="Q389" i="11"/>
  <c r="T389" i="11" s="1"/>
  <c r="R389" i="11"/>
  <c r="S389" i="11"/>
  <c r="AA389" i="11"/>
  <c r="AB389" i="11"/>
  <c r="BJ389" i="11" s="1"/>
  <c r="AC389" i="11"/>
  <c r="AD389" i="11"/>
  <c r="BH389" i="11"/>
  <c r="N390" i="11"/>
  <c r="O390" i="11"/>
  <c r="P390" i="11"/>
  <c r="Q390" i="11"/>
  <c r="R390" i="11"/>
  <c r="T390" i="11" s="1"/>
  <c r="S390" i="11"/>
  <c r="AA390" i="11"/>
  <c r="AB390" i="11"/>
  <c r="AC390" i="11"/>
  <c r="AD390" i="11"/>
  <c r="BH390" i="11"/>
  <c r="BJ390" i="11"/>
  <c r="N391" i="11"/>
  <c r="O391" i="11"/>
  <c r="P391" i="11"/>
  <c r="Q391" i="11"/>
  <c r="T391" i="11" s="1"/>
  <c r="R391" i="11"/>
  <c r="S391" i="11"/>
  <c r="AA391" i="11"/>
  <c r="AB391" i="11"/>
  <c r="BJ391" i="11" s="1"/>
  <c r="AC391" i="11"/>
  <c r="AD391" i="11"/>
  <c r="BH391" i="11"/>
  <c r="N392" i="11"/>
  <c r="O392" i="11"/>
  <c r="P392" i="11"/>
  <c r="Q392" i="11"/>
  <c r="R392" i="11"/>
  <c r="S392" i="11"/>
  <c r="AA392" i="11"/>
  <c r="AB392" i="11"/>
  <c r="BJ392" i="11" s="1"/>
  <c r="AD392" i="11"/>
  <c r="AC392" i="11" s="1"/>
  <c r="BH392" i="11"/>
  <c r="N393" i="11"/>
  <c r="O393" i="11"/>
  <c r="P393" i="11"/>
  <c r="Q393" i="11"/>
  <c r="R393" i="11"/>
  <c r="S393" i="11"/>
  <c r="T393" i="11"/>
  <c r="AA393" i="11"/>
  <c r="AB393" i="11"/>
  <c r="BJ393" i="11" s="1"/>
  <c r="AD393" i="11"/>
  <c r="AC393" i="11" s="1"/>
  <c r="AY393" i="11"/>
  <c r="BH393" i="11"/>
  <c r="N394" i="11"/>
  <c r="O394" i="11"/>
  <c r="P394" i="11"/>
  <c r="Q394" i="11"/>
  <c r="R394" i="11"/>
  <c r="S394" i="11"/>
  <c r="AA394" i="11"/>
  <c r="AB394" i="11"/>
  <c r="BJ394" i="11" s="1"/>
  <c r="AD394" i="11"/>
  <c r="AC394" i="11" s="1"/>
  <c r="BH394" i="11"/>
  <c r="N395" i="11"/>
  <c r="O395" i="11"/>
  <c r="P395" i="11"/>
  <c r="Q395" i="11"/>
  <c r="T395" i="11" s="1"/>
  <c r="R395" i="11"/>
  <c r="S395" i="11"/>
  <c r="AA395" i="11"/>
  <c r="AB395" i="11"/>
  <c r="AD395" i="11"/>
  <c r="AC395" i="11" s="1"/>
  <c r="BH395" i="11"/>
  <c r="BJ395" i="11"/>
  <c r="N396" i="11"/>
  <c r="O396" i="11"/>
  <c r="P396" i="11"/>
  <c r="Q396" i="11"/>
  <c r="T396" i="11" s="1"/>
  <c r="R396" i="11"/>
  <c r="S396" i="11"/>
  <c r="AA396" i="11"/>
  <c r="AB396" i="11"/>
  <c r="BJ396" i="11" s="1"/>
  <c r="AD396" i="11"/>
  <c r="AC396" i="11" s="1"/>
  <c r="BH396" i="11"/>
  <c r="N397" i="11"/>
  <c r="O397" i="11"/>
  <c r="P397" i="11"/>
  <c r="Q397" i="11"/>
  <c r="R397" i="11"/>
  <c r="S397" i="11"/>
  <c r="AA397" i="11"/>
  <c r="AB397" i="11"/>
  <c r="BJ397" i="11" s="1"/>
  <c r="AC397" i="11"/>
  <c r="AD397" i="11"/>
  <c r="BH397" i="11"/>
  <c r="N398" i="11"/>
  <c r="O398" i="11"/>
  <c r="P398" i="11"/>
  <c r="Q398" i="11"/>
  <c r="T398" i="11" s="1"/>
  <c r="R398" i="11"/>
  <c r="S398" i="11"/>
  <c r="AA398" i="11"/>
  <c r="AB398" i="11"/>
  <c r="AD398" i="11"/>
  <c r="AC398" i="11" s="1"/>
  <c r="BH398" i="11"/>
  <c r="BJ398" i="11"/>
  <c r="N399" i="11"/>
  <c r="O399" i="11"/>
  <c r="P399" i="11"/>
  <c r="Q399" i="11"/>
  <c r="R399" i="11"/>
  <c r="S399" i="11"/>
  <c r="T399" i="11"/>
  <c r="AA399" i="11"/>
  <c r="AB399" i="11"/>
  <c r="BJ399" i="11" s="1"/>
  <c r="AD399" i="11"/>
  <c r="AC399" i="11" s="1"/>
  <c r="BH399" i="11"/>
  <c r="N400" i="11"/>
  <c r="O400" i="11"/>
  <c r="P400" i="11"/>
  <c r="Q400" i="11"/>
  <c r="T400" i="11" s="1"/>
  <c r="R400" i="11"/>
  <c r="S400" i="11"/>
  <c r="AA400" i="11"/>
  <c r="AB400" i="11"/>
  <c r="BJ400" i="11" s="1"/>
  <c r="AC400" i="11"/>
  <c r="AD400" i="11"/>
  <c r="BH400" i="11"/>
  <c r="N401" i="11"/>
  <c r="O401" i="11"/>
  <c r="P401" i="11"/>
  <c r="Q401" i="11"/>
  <c r="T401" i="11" s="1"/>
  <c r="R401" i="11"/>
  <c r="S401" i="11"/>
  <c r="AA401" i="11"/>
  <c r="AB401" i="11"/>
  <c r="BJ401" i="11" s="1"/>
  <c r="AC401" i="11"/>
  <c r="AD401" i="11"/>
  <c r="BH401" i="11"/>
  <c r="N402" i="11"/>
  <c r="O402" i="11"/>
  <c r="P402" i="11"/>
  <c r="Q402" i="11"/>
  <c r="T402" i="11" s="1"/>
  <c r="R402" i="11"/>
  <c r="S402" i="11"/>
  <c r="AA402" i="11"/>
  <c r="AB402" i="11"/>
  <c r="BJ402" i="11" s="1"/>
  <c r="AD402" i="11"/>
  <c r="AC402" i="11" s="1"/>
  <c r="BH402" i="11"/>
  <c r="N403" i="11"/>
  <c r="O403" i="11"/>
  <c r="P403" i="11"/>
  <c r="Q403" i="11"/>
  <c r="T403" i="11" s="1"/>
  <c r="R403" i="11"/>
  <c r="S403" i="11"/>
  <c r="AA403" i="11"/>
  <c r="AB403" i="11"/>
  <c r="BJ403" i="11" s="1"/>
  <c r="AD403" i="11"/>
  <c r="AC403" i="11" s="1"/>
  <c r="BH403" i="11"/>
  <c r="N404" i="11"/>
  <c r="O404" i="11"/>
  <c r="P404" i="11"/>
  <c r="Q404" i="11"/>
  <c r="R404" i="11"/>
  <c r="S404" i="11"/>
  <c r="T404" i="11"/>
  <c r="AA404" i="11"/>
  <c r="AB404" i="11"/>
  <c r="BJ404" i="11" s="1"/>
  <c r="AD404" i="11"/>
  <c r="AC404" i="11" s="1"/>
  <c r="BH404" i="11"/>
  <c r="N405" i="11"/>
  <c r="O405" i="11"/>
  <c r="P405" i="11"/>
  <c r="Q405" i="11"/>
  <c r="R405" i="11"/>
  <c r="S405" i="11"/>
  <c r="AA405" i="11"/>
  <c r="AB405" i="11"/>
  <c r="BJ405" i="11" s="1"/>
  <c r="AD405" i="11"/>
  <c r="AC405" i="11" s="1"/>
  <c r="BH405" i="11"/>
  <c r="N406" i="11"/>
  <c r="O406" i="11"/>
  <c r="P406" i="11"/>
  <c r="Q406" i="11"/>
  <c r="T406" i="11" s="1"/>
  <c r="R406" i="11"/>
  <c r="S406" i="11"/>
  <c r="AA406" i="11"/>
  <c r="AB406" i="11"/>
  <c r="BJ406" i="11" s="1"/>
  <c r="AD406" i="11"/>
  <c r="AC406" i="11" s="1"/>
  <c r="BH406" i="11"/>
  <c r="N407" i="11"/>
  <c r="O407" i="11"/>
  <c r="P407" i="11"/>
  <c r="Q407" i="11"/>
  <c r="R407" i="11"/>
  <c r="S407" i="11"/>
  <c r="T407" i="11"/>
  <c r="AA407" i="11"/>
  <c r="AB407" i="11"/>
  <c r="BJ407" i="11" s="1"/>
  <c r="AD407" i="11"/>
  <c r="AC407" i="11" s="1"/>
  <c r="BH407" i="11"/>
  <c r="N408" i="11"/>
  <c r="O408" i="11"/>
  <c r="P408" i="11"/>
  <c r="Q408" i="11"/>
  <c r="T408" i="11" s="1"/>
  <c r="R408" i="11"/>
  <c r="S408" i="11"/>
  <c r="AA408" i="11"/>
  <c r="AB408" i="11"/>
  <c r="BJ408" i="11" s="1"/>
  <c r="AD408" i="11"/>
  <c r="AC408" i="11" s="1"/>
  <c r="BH408" i="11"/>
  <c r="N409" i="11"/>
  <c r="O409" i="11"/>
  <c r="P409" i="11"/>
  <c r="Q409" i="11"/>
  <c r="T409" i="11" s="1"/>
  <c r="R409" i="11"/>
  <c r="S409" i="11"/>
  <c r="AA409" i="11"/>
  <c r="AB409" i="11"/>
  <c r="AD409" i="11"/>
  <c r="AC409" i="11" s="1"/>
  <c r="BH409" i="11"/>
  <c r="BJ409" i="11"/>
  <c r="N410" i="11"/>
  <c r="O410" i="11"/>
  <c r="P410" i="11"/>
  <c r="Q410" i="11"/>
  <c r="T410" i="11" s="1"/>
  <c r="R410" i="11"/>
  <c r="S410" i="11"/>
  <c r="AA410" i="11"/>
  <c r="AB410" i="11"/>
  <c r="BJ410" i="11" s="1"/>
  <c r="AC410" i="11"/>
  <c r="AD410" i="11"/>
  <c r="BH410" i="11"/>
  <c r="N411" i="11"/>
  <c r="O411" i="11"/>
  <c r="P411" i="11"/>
  <c r="Q411" i="11"/>
  <c r="R411" i="11"/>
  <c r="S411" i="11"/>
  <c r="AA411" i="11"/>
  <c r="AB411" i="11"/>
  <c r="BJ411" i="11" s="1"/>
  <c r="AD411" i="11"/>
  <c r="AC411" i="11" s="1"/>
  <c r="BH411" i="11"/>
  <c r="N412" i="11"/>
  <c r="O412" i="11"/>
  <c r="P412" i="11"/>
  <c r="Q412" i="11"/>
  <c r="T412" i="11" s="1"/>
  <c r="R412" i="11"/>
  <c r="S412" i="11"/>
  <c r="AA412" i="11"/>
  <c r="AB412" i="11"/>
  <c r="BJ412" i="11" s="1"/>
  <c r="AD412" i="11"/>
  <c r="AC412" i="11" s="1"/>
  <c r="BH412" i="11"/>
  <c r="N413" i="11"/>
  <c r="O413" i="11"/>
  <c r="P413" i="11"/>
  <c r="Q413" i="11"/>
  <c r="T413" i="11" s="1"/>
  <c r="R413" i="11"/>
  <c r="S413" i="11"/>
  <c r="AA413" i="11"/>
  <c r="AB413" i="11"/>
  <c r="BJ413" i="11" s="1"/>
  <c r="AD413" i="11"/>
  <c r="AC413" i="11" s="1"/>
  <c r="BH413" i="11"/>
  <c r="N414" i="11"/>
  <c r="O414" i="11"/>
  <c r="P414" i="11"/>
  <c r="Q414" i="11"/>
  <c r="R414" i="11"/>
  <c r="S414" i="11"/>
  <c r="AA414" i="11"/>
  <c r="AB414" i="11"/>
  <c r="BJ414" i="11" s="1"/>
  <c r="AC414" i="11"/>
  <c r="AD414" i="11"/>
  <c r="BH414" i="11"/>
  <c r="N415" i="11"/>
  <c r="O415" i="11"/>
  <c r="P415" i="11"/>
  <c r="Q415" i="11"/>
  <c r="T415" i="11" s="1"/>
  <c r="R415" i="11"/>
  <c r="S415" i="11"/>
  <c r="AA415" i="11"/>
  <c r="AB415" i="11"/>
  <c r="BJ415" i="11" s="1"/>
  <c r="AD415" i="11"/>
  <c r="AC415" i="11" s="1"/>
  <c r="BH415" i="11"/>
  <c r="N416" i="11"/>
  <c r="O416" i="11"/>
  <c r="P416" i="11"/>
  <c r="Q416" i="11"/>
  <c r="T416" i="11" s="1"/>
  <c r="R416" i="11"/>
  <c r="S416" i="11"/>
  <c r="AA416" i="11"/>
  <c r="AB416" i="11"/>
  <c r="BJ416" i="11" s="1"/>
  <c r="AC416" i="11"/>
  <c r="AD416" i="11"/>
  <c r="BH416" i="11"/>
  <c r="N417" i="11"/>
  <c r="O417" i="11"/>
  <c r="P417" i="11"/>
  <c r="Q417" i="11"/>
  <c r="R417" i="11"/>
  <c r="T417" i="11" s="1"/>
  <c r="S417" i="11"/>
  <c r="AA417" i="11"/>
  <c r="AB417" i="11"/>
  <c r="BJ417" i="11" s="1"/>
  <c r="AC417" i="11"/>
  <c r="AD417" i="11"/>
  <c r="BH417" i="11"/>
  <c r="N418" i="11"/>
  <c r="O418" i="11"/>
  <c r="P418" i="11"/>
  <c r="Q418" i="11"/>
  <c r="R418" i="11"/>
  <c r="S418" i="11"/>
  <c r="AA418" i="11"/>
  <c r="AB418" i="11"/>
  <c r="BJ418" i="11" s="1"/>
  <c r="AC418" i="11"/>
  <c r="AD418" i="11"/>
  <c r="BH418" i="11"/>
  <c r="N419" i="11"/>
  <c r="O419" i="11"/>
  <c r="P419" i="11"/>
  <c r="Q419" i="11"/>
  <c r="R419" i="11"/>
  <c r="S419" i="11"/>
  <c r="AA419" i="11"/>
  <c r="AB419" i="11"/>
  <c r="AD419" i="11"/>
  <c r="AC419" i="11" s="1"/>
  <c r="BH419" i="11"/>
  <c r="BJ419" i="11"/>
  <c r="N420" i="11"/>
  <c r="O420" i="11"/>
  <c r="P420" i="11"/>
  <c r="Q420" i="11"/>
  <c r="R420" i="11"/>
  <c r="S420" i="11"/>
  <c r="T420" i="11"/>
  <c r="AA420" i="11"/>
  <c r="AB420" i="11"/>
  <c r="BJ420" i="11" s="1"/>
  <c r="AD420" i="11"/>
  <c r="AC420" i="11" s="1"/>
  <c r="BH420" i="11"/>
  <c r="N421" i="11"/>
  <c r="O421" i="11"/>
  <c r="P421" i="11"/>
  <c r="Q421" i="11"/>
  <c r="T421" i="11" s="1"/>
  <c r="R421" i="11"/>
  <c r="S421" i="11"/>
  <c r="AA421" i="11"/>
  <c r="AB421" i="11"/>
  <c r="BJ421" i="11" s="1"/>
  <c r="AC421" i="11"/>
  <c r="AD421" i="11"/>
  <c r="BH421" i="11"/>
  <c r="N422" i="11"/>
  <c r="O422" i="11"/>
  <c r="P422" i="11"/>
  <c r="Q422" i="11"/>
  <c r="R422" i="11"/>
  <c r="S422" i="11"/>
  <c r="AA422" i="11"/>
  <c r="AB422" i="11"/>
  <c r="AC422" i="11"/>
  <c r="AD422" i="11"/>
  <c r="BH422" i="11"/>
  <c r="BJ422" i="11"/>
  <c r="N423" i="11"/>
  <c r="O423" i="11"/>
  <c r="P423" i="11"/>
  <c r="Q423" i="11"/>
  <c r="T423" i="11" s="1"/>
  <c r="R423" i="11"/>
  <c r="S423" i="11"/>
  <c r="AA423" i="11"/>
  <c r="AB423" i="11"/>
  <c r="BJ423" i="11" s="1"/>
  <c r="AD423" i="11"/>
  <c r="AC423" i="11" s="1"/>
  <c r="BH423" i="11"/>
  <c r="N424" i="11"/>
  <c r="O424" i="11"/>
  <c r="P424" i="11"/>
  <c r="Q424" i="11"/>
  <c r="T424" i="11" s="1"/>
  <c r="R424" i="11"/>
  <c r="S424" i="11"/>
  <c r="AA424" i="11"/>
  <c r="AB424" i="11"/>
  <c r="BJ424" i="11" s="1"/>
  <c r="AC424" i="11"/>
  <c r="AD424" i="11"/>
  <c r="BH424" i="11"/>
  <c r="N425" i="11"/>
  <c r="O425" i="11"/>
  <c r="P425" i="11"/>
  <c r="Q425" i="11"/>
  <c r="R425" i="11"/>
  <c r="T425" i="11" s="1"/>
  <c r="S425" i="11"/>
  <c r="AA425" i="11"/>
  <c r="AB425" i="11"/>
  <c r="BJ425" i="11" s="1"/>
  <c r="AD425" i="11"/>
  <c r="AC425" i="11" s="1"/>
  <c r="BH425" i="11"/>
  <c r="N426" i="11"/>
  <c r="O426" i="11"/>
  <c r="P426" i="11"/>
  <c r="Q426" i="11"/>
  <c r="R426" i="11"/>
  <c r="S426" i="11"/>
  <c r="AA426" i="11"/>
  <c r="AB426" i="11"/>
  <c r="BJ426" i="11" s="1"/>
  <c r="AD426" i="11"/>
  <c r="AC426" i="11" s="1"/>
  <c r="BH426" i="11"/>
  <c r="N427" i="11"/>
  <c r="O427" i="11"/>
  <c r="P427" i="11"/>
  <c r="Q427" i="11"/>
  <c r="R427" i="11"/>
  <c r="S427" i="11"/>
  <c r="AA427" i="11"/>
  <c r="AB427" i="11"/>
  <c r="AD427" i="11"/>
  <c r="AC427" i="11" s="1"/>
  <c r="BH427" i="11"/>
  <c r="BJ427" i="11"/>
  <c r="N428" i="11"/>
  <c r="O428" i="11"/>
  <c r="P428" i="11"/>
  <c r="Q428" i="11"/>
  <c r="T428" i="11" s="1"/>
  <c r="R428" i="11"/>
  <c r="S428" i="11"/>
  <c r="AA428" i="11"/>
  <c r="AB428" i="11"/>
  <c r="BJ428" i="11" s="1"/>
  <c r="AD428" i="11"/>
  <c r="AC428" i="11" s="1"/>
  <c r="BH428" i="11"/>
  <c r="N429" i="11"/>
  <c r="O429" i="11"/>
  <c r="P429" i="11"/>
  <c r="Q429" i="11"/>
  <c r="T429" i="11" s="1"/>
  <c r="R429" i="11"/>
  <c r="S429" i="11"/>
  <c r="AA429" i="11"/>
  <c r="AB429" i="11"/>
  <c r="BJ429" i="11" s="1"/>
  <c r="AC429" i="11"/>
  <c r="AD429" i="11"/>
  <c r="BH429" i="11"/>
  <c r="N430" i="11"/>
  <c r="O430" i="11"/>
  <c r="P430" i="11"/>
  <c r="Q430" i="11"/>
  <c r="R430" i="11"/>
  <c r="S430" i="11"/>
  <c r="AA430" i="11"/>
  <c r="AB430" i="11"/>
  <c r="AC430" i="11"/>
  <c r="AD430" i="11"/>
  <c r="BH430" i="11"/>
  <c r="BJ430" i="11"/>
  <c r="N431" i="11"/>
  <c r="O431" i="11"/>
  <c r="P431" i="11"/>
  <c r="Q431" i="11"/>
  <c r="T431" i="11" s="1"/>
  <c r="R431" i="11"/>
  <c r="S431" i="11"/>
  <c r="AA431" i="11"/>
  <c r="AB431" i="11"/>
  <c r="BJ431" i="11" s="1"/>
  <c r="AD431" i="11"/>
  <c r="AC431" i="11" s="1"/>
  <c r="BH431" i="11"/>
  <c r="N432" i="11"/>
  <c r="O432" i="11"/>
  <c r="P432" i="11"/>
  <c r="Q432" i="11"/>
  <c r="R432" i="11"/>
  <c r="S432" i="11"/>
  <c r="AA432" i="11"/>
  <c r="AB432" i="11"/>
  <c r="AD432" i="11"/>
  <c r="AC432" i="11" s="1"/>
  <c r="BH432" i="11"/>
  <c r="BJ432" i="11"/>
  <c r="N433" i="11"/>
  <c r="O433" i="11"/>
  <c r="P433" i="11"/>
  <c r="Q433" i="11"/>
  <c r="R433" i="11"/>
  <c r="S433" i="11"/>
  <c r="AA433" i="11"/>
  <c r="AB433" i="11"/>
  <c r="AD433" i="11"/>
  <c r="AC433" i="11" s="1"/>
  <c r="BH433" i="11"/>
  <c r="BJ433" i="11"/>
  <c r="N434" i="11"/>
  <c r="O434" i="11"/>
  <c r="P434" i="11"/>
  <c r="Q434" i="11"/>
  <c r="T434" i="11" s="1"/>
  <c r="R434" i="11"/>
  <c r="S434" i="11"/>
  <c r="AA434" i="11"/>
  <c r="AB434" i="11"/>
  <c r="BJ434" i="11" s="1"/>
  <c r="AC434" i="11"/>
  <c r="AD434" i="11"/>
  <c r="BH434" i="11"/>
  <c r="N435" i="11"/>
  <c r="O435" i="11"/>
  <c r="P435" i="11"/>
  <c r="Q435" i="11"/>
  <c r="T435" i="11" s="1"/>
  <c r="R435" i="11"/>
  <c r="S435" i="11"/>
  <c r="AA435" i="11"/>
  <c r="AB435" i="11"/>
  <c r="BJ435" i="11" s="1"/>
  <c r="AD435" i="11"/>
  <c r="AC435" i="11" s="1"/>
  <c r="BH435" i="11"/>
  <c r="N436" i="11"/>
  <c r="O436" i="11"/>
  <c r="P436" i="11"/>
  <c r="Q436" i="11"/>
  <c r="T436" i="11" s="1"/>
  <c r="R436" i="11"/>
  <c r="S436" i="11"/>
  <c r="AA436" i="11"/>
  <c r="AB436" i="11"/>
  <c r="BJ436" i="11" s="1"/>
  <c r="AD436" i="11"/>
  <c r="AC436" i="11" s="1"/>
  <c r="BH436" i="11"/>
  <c r="N437" i="11"/>
  <c r="O437" i="11"/>
  <c r="P437" i="11"/>
  <c r="Q437" i="11"/>
  <c r="T437" i="11" s="1"/>
  <c r="R437" i="11"/>
  <c r="S437" i="11"/>
  <c r="AA437" i="11"/>
  <c r="AB437" i="11"/>
  <c r="BJ437" i="11" s="1"/>
  <c r="AD437" i="11"/>
  <c r="AC437" i="11" s="1"/>
  <c r="BH437" i="11"/>
  <c r="N438" i="11"/>
  <c r="O438" i="11"/>
  <c r="P438" i="11"/>
  <c r="Q438" i="11"/>
  <c r="T438" i="11" s="1"/>
  <c r="R438" i="11"/>
  <c r="S438" i="11"/>
  <c r="AA438" i="11"/>
  <c r="AB438" i="11"/>
  <c r="BJ438" i="11" s="1"/>
  <c r="AC438" i="11"/>
  <c r="AD438" i="11"/>
  <c r="BH438" i="11"/>
  <c r="N439" i="11"/>
  <c r="O439" i="11"/>
  <c r="P439" i="11"/>
  <c r="Q439" i="11"/>
  <c r="T439" i="11" s="1"/>
  <c r="R439" i="11"/>
  <c r="S439" i="11"/>
  <c r="AA439" i="11"/>
  <c r="AB439" i="11"/>
  <c r="BJ439" i="11" s="1"/>
  <c r="AD439" i="11"/>
  <c r="AC439" i="11" s="1"/>
  <c r="BH439" i="11"/>
  <c r="N440" i="11"/>
  <c r="O440" i="11"/>
  <c r="P440" i="11"/>
  <c r="Q440" i="11"/>
  <c r="T440" i="11" s="1"/>
  <c r="R440" i="11"/>
  <c r="S440" i="11"/>
  <c r="AA440" i="11"/>
  <c r="AB440" i="11"/>
  <c r="BJ440" i="11" s="1"/>
  <c r="AC440" i="11"/>
  <c r="AD440" i="11"/>
  <c r="BH440" i="11"/>
  <c r="N441" i="11"/>
  <c r="O441" i="11"/>
  <c r="P441" i="11"/>
  <c r="Q441" i="11"/>
  <c r="T441" i="11" s="1"/>
  <c r="R441" i="11"/>
  <c r="S441" i="11"/>
  <c r="AA441" i="11"/>
  <c r="AB441" i="11"/>
  <c r="BJ441" i="11" s="1"/>
  <c r="AC441" i="11"/>
  <c r="AD441" i="11"/>
  <c r="BH441" i="11"/>
  <c r="N442" i="11"/>
  <c r="O442" i="11"/>
  <c r="P442" i="11"/>
  <c r="Q442" i="11"/>
  <c r="T442" i="11" s="1"/>
  <c r="R442" i="11"/>
  <c r="S442" i="11"/>
  <c r="AA442" i="11"/>
  <c r="AB442" i="11"/>
  <c r="BJ442" i="11" s="1"/>
  <c r="AC442" i="11"/>
  <c r="AD442" i="11"/>
  <c r="BH442" i="11"/>
  <c r="N443" i="11"/>
  <c r="O443" i="11"/>
  <c r="P443" i="11"/>
  <c r="Q443" i="11"/>
  <c r="T443" i="11" s="1"/>
  <c r="R443" i="11"/>
  <c r="S443" i="11"/>
  <c r="AA443" i="11"/>
  <c r="AB443" i="11"/>
  <c r="AD443" i="11"/>
  <c r="AC443" i="11" s="1"/>
  <c r="BH443" i="11"/>
  <c r="BJ443" i="11"/>
  <c r="N444" i="11"/>
  <c r="O444" i="11"/>
  <c r="P444" i="11"/>
  <c r="Q444" i="11"/>
  <c r="R444" i="11"/>
  <c r="S444" i="11"/>
  <c r="T444" i="11"/>
  <c r="AA444" i="11"/>
  <c r="AB444" i="11"/>
  <c r="BJ444" i="11" s="1"/>
  <c r="AD444" i="11"/>
  <c r="AC444" i="11" s="1"/>
  <c r="BH444" i="11"/>
  <c r="N445" i="11"/>
  <c r="O445" i="11"/>
  <c r="P445" i="11"/>
  <c r="Q445" i="11"/>
  <c r="T445" i="11" s="1"/>
  <c r="R445" i="11"/>
  <c r="S445" i="11"/>
  <c r="AA445" i="11"/>
  <c r="AB445" i="11"/>
  <c r="BJ445" i="11" s="1"/>
  <c r="AD445" i="11"/>
  <c r="AC445" i="11" s="1"/>
  <c r="BH445" i="11"/>
  <c r="N446" i="11"/>
  <c r="O446" i="11"/>
  <c r="P446" i="11"/>
  <c r="Q446" i="11"/>
  <c r="T446" i="11" s="1"/>
  <c r="R446" i="11"/>
  <c r="S446" i="11"/>
  <c r="AA446" i="11"/>
  <c r="AB446" i="11"/>
  <c r="AD446" i="11"/>
  <c r="AC446" i="11" s="1"/>
  <c r="BH446" i="11"/>
  <c r="BJ446" i="11"/>
  <c r="N447" i="11"/>
  <c r="O447" i="11"/>
  <c r="P447" i="11"/>
  <c r="Q447" i="11"/>
  <c r="T447" i="11" s="1"/>
  <c r="R447" i="11"/>
  <c r="S447" i="11"/>
  <c r="AA447" i="11"/>
  <c r="AB447" i="11"/>
  <c r="BJ447" i="11" s="1"/>
  <c r="AD447" i="11"/>
  <c r="AC447" i="11" s="1"/>
  <c r="BH447" i="11"/>
  <c r="N448" i="11"/>
  <c r="O448" i="11"/>
  <c r="P448" i="11"/>
  <c r="Q448" i="11"/>
  <c r="T448" i="11" s="1"/>
  <c r="R448" i="11"/>
  <c r="S448" i="11"/>
  <c r="AA448" i="11"/>
  <c r="AB448" i="11"/>
  <c r="BJ448" i="11" s="1"/>
  <c r="AD448" i="11"/>
  <c r="AC448" i="11" s="1"/>
  <c r="BH448" i="11"/>
  <c r="N449" i="11"/>
  <c r="O449" i="11"/>
  <c r="P449" i="11"/>
  <c r="Q449" i="11"/>
  <c r="R449" i="11"/>
  <c r="S449" i="11"/>
  <c r="T449" i="11"/>
  <c r="AA449" i="11"/>
  <c r="AB449" i="11"/>
  <c r="AC449" i="11"/>
  <c r="AD449" i="11"/>
  <c r="BH449" i="11"/>
  <c r="BJ449" i="11"/>
  <c r="N450" i="11"/>
  <c r="O450" i="11"/>
  <c r="P450" i="11"/>
  <c r="Q450" i="11"/>
  <c r="T450" i="11" s="1"/>
  <c r="R450" i="11"/>
  <c r="S450" i="11"/>
  <c r="AA450" i="11"/>
  <c r="AB450" i="11"/>
  <c r="BJ450" i="11" s="1"/>
  <c r="AC450" i="11"/>
  <c r="AD450" i="11"/>
  <c r="BH450" i="11"/>
  <c r="N451" i="11"/>
  <c r="O451" i="11"/>
  <c r="P451" i="11"/>
  <c r="Q451" i="11"/>
  <c r="T451" i="11" s="1"/>
  <c r="R451" i="11"/>
  <c r="S451" i="11"/>
  <c r="AA451" i="11"/>
  <c r="AB451" i="11"/>
  <c r="BJ451" i="11" s="1"/>
  <c r="AD451" i="11"/>
  <c r="AC451" i="11" s="1"/>
  <c r="BH451" i="11"/>
  <c r="N452" i="11"/>
  <c r="O452" i="11"/>
  <c r="P452" i="11"/>
  <c r="Q452" i="11"/>
  <c r="R452" i="11"/>
  <c r="S452" i="11"/>
  <c r="T452" i="11"/>
  <c r="AA452" i="11"/>
  <c r="AB452" i="11"/>
  <c r="BJ452" i="11" s="1"/>
  <c r="AD452" i="11"/>
  <c r="AC452" i="11" s="1"/>
  <c r="BH452" i="11"/>
  <c r="N453" i="11"/>
  <c r="O453" i="11"/>
  <c r="P453" i="11"/>
  <c r="Q453" i="11"/>
  <c r="T453" i="11" s="1"/>
  <c r="R453" i="11"/>
  <c r="S453" i="11"/>
  <c r="AA453" i="11"/>
  <c r="AB453" i="11"/>
  <c r="BJ453" i="11" s="1"/>
  <c r="AD453" i="11"/>
  <c r="AC453" i="11" s="1"/>
  <c r="BH453" i="11"/>
  <c r="N454" i="11"/>
  <c r="O454" i="11"/>
  <c r="P454" i="11"/>
  <c r="Q454" i="11"/>
  <c r="T454" i="11" s="1"/>
  <c r="R454" i="11"/>
  <c r="S454" i="11"/>
  <c r="AA454" i="11"/>
  <c r="AB454" i="11"/>
  <c r="BJ454" i="11" s="1"/>
  <c r="AC454" i="11"/>
  <c r="AD454" i="11"/>
  <c r="BH454" i="11"/>
  <c r="N455" i="11"/>
  <c r="O455" i="11"/>
  <c r="P455" i="11"/>
  <c r="Q455" i="11"/>
  <c r="T455" i="11" s="1"/>
  <c r="R455" i="11"/>
  <c r="S455" i="11"/>
  <c r="AA455" i="11"/>
  <c r="AB455" i="11"/>
  <c r="BJ455" i="11" s="1"/>
  <c r="AD455" i="11"/>
  <c r="AC455" i="11" s="1"/>
  <c r="BH455" i="11"/>
  <c r="N456" i="11"/>
  <c r="O456" i="11"/>
  <c r="P456" i="11"/>
  <c r="Q456" i="11"/>
  <c r="T456" i="11" s="1"/>
  <c r="R456" i="11"/>
  <c r="S456" i="11"/>
  <c r="AB456" i="11"/>
  <c r="BJ456" i="11" s="1"/>
  <c r="AD456" i="11"/>
  <c r="AT456" i="11"/>
  <c r="AU456" i="11"/>
  <c r="BH456" i="11"/>
  <c r="N457" i="11"/>
  <c r="O457" i="11"/>
  <c r="P457" i="11"/>
  <c r="Q457" i="11"/>
  <c r="T457" i="11" s="1"/>
  <c r="R457" i="11"/>
  <c r="S457" i="11"/>
  <c r="AB457" i="11"/>
  <c r="AD457" i="11"/>
  <c r="AT457" i="11"/>
  <c r="AU457" i="11"/>
  <c r="BH457" i="11"/>
  <c r="BJ457" i="11"/>
  <c r="N458" i="11"/>
  <c r="O458" i="11"/>
  <c r="P458" i="11"/>
  <c r="Q458" i="11"/>
  <c r="T458" i="11" s="1"/>
  <c r="R458" i="11"/>
  <c r="S458" i="11"/>
  <c r="AB458" i="11"/>
  <c r="BJ458" i="11" s="1"/>
  <c r="AD458" i="11"/>
  <c r="AT458" i="11"/>
  <c r="AU458" i="11"/>
  <c r="BH458" i="11"/>
  <c r="N459" i="11"/>
  <c r="O459" i="11"/>
  <c r="P459" i="11"/>
  <c r="Q459" i="11"/>
  <c r="T459" i="11" s="1"/>
  <c r="R459" i="11"/>
  <c r="S459" i="11"/>
  <c r="AB459" i="11"/>
  <c r="BJ459" i="11" s="1"/>
  <c r="AD459" i="11"/>
  <c r="AT459" i="11"/>
  <c r="AU459" i="11"/>
  <c r="BH459" i="11"/>
  <c r="N460" i="11"/>
  <c r="O460" i="11"/>
  <c r="P460" i="11"/>
  <c r="Q460" i="11"/>
  <c r="R460" i="11"/>
  <c r="S460" i="11"/>
  <c r="T460" i="11"/>
  <c r="AB460" i="11"/>
  <c r="BJ460" i="11" s="1"/>
  <c r="AD460" i="11"/>
  <c r="BH460" i="11"/>
  <c r="N461" i="11"/>
  <c r="O461" i="11"/>
  <c r="P461" i="11"/>
  <c r="Q461" i="11"/>
  <c r="T461" i="11" s="1"/>
  <c r="R461" i="11"/>
  <c r="S461" i="11"/>
  <c r="AB461" i="11"/>
  <c r="BJ461" i="11" s="1"/>
  <c r="AD461" i="11"/>
  <c r="BH461" i="11"/>
  <c r="N462" i="11"/>
  <c r="O462" i="11"/>
  <c r="P462" i="11"/>
  <c r="Q462" i="11"/>
  <c r="T462" i="11" s="1"/>
  <c r="R462" i="11"/>
  <c r="S462" i="11"/>
  <c r="AA462" i="11"/>
  <c r="AB462" i="11"/>
  <c r="BJ462" i="11" s="1"/>
  <c r="AC462" i="11"/>
  <c r="AD462" i="11"/>
  <c r="BH462" i="11"/>
  <c r="N463" i="11"/>
  <c r="O463" i="11"/>
  <c r="P463" i="11"/>
  <c r="Q463" i="11"/>
  <c r="R463" i="11"/>
  <c r="S463" i="11"/>
  <c r="AA463" i="11"/>
  <c r="AB463" i="11"/>
  <c r="AD463" i="11"/>
  <c r="AC463" i="11" s="1"/>
  <c r="BH463" i="11"/>
  <c r="BJ463" i="11"/>
  <c r="N464" i="11"/>
  <c r="O464" i="11"/>
  <c r="P464" i="11"/>
  <c r="Q464" i="11"/>
  <c r="T464" i="11" s="1"/>
  <c r="R464" i="11"/>
  <c r="S464" i="11"/>
  <c r="AA464" i="11"/>
  <c r="AB464" i="11"/>
  <c r="BJ464" i="11" s="1"/>
  <c r="AD464" i="11"/>
  <c r="AC464" i="11" s="1"/>
  <c r="BH464" i="11"/>
  <c r="N465" i="11"/>
  <c r="O465" i="11"/>
  <c r="P465" i="11"/>
  <c r="Q465" i="11"/>
  <c r="R465" i="11"/>
  <c r="S465" i="11"/>
  <c r="AA465" i="11"/>
  <c r="AB465" i="11"/>
  <c r="BJ465" i="11" s="1"/>
  <c r="AC465" i="11"/>
  <c r="AD465" i="11"/>
  <c r="BH465" i="11"/>
  <c r="N466" i="11"/>
  <c r="O466" i="11"/>
  <c r="P466" i="11"/>
  <c r="Q466" i="11"/>
  <c r="R466" i="11"/>
  <c r="S466" i="11"/>
  <c r="AA466" i="11"/>
  <c r="AB466" i="11"/>
  <c r="BJ466" i="11" s="1"/>
  <c r="AD466" i="11"/>
  <c r="AC466" i="11" s="1"/>
  <c r="BH466" i="11"/>
  <c r="N467" i="11"/>
  <c r="O467" i="11"/>
  <c r="P467" i="11"/>
  <c r="Q467" i="11"/>
  <c r="T467" i="11" s="1"/>
  <c r="R467" i="11"/>
  <c r="S467" i="11"/>
  <c r="AA467" i="11"/>
  <c r="AB467" i="11"/>
  <c r="BJ467" i="11" s="1"/>
  <c r="AD467" i="11"/>
  <c r="AC467" i="11" s="1"/>
  <c r="BH467" i="11"/>
  <c r="N468" i="11"/>
  <c r="O468" i="11"/>
  <c r="P468" i="11"/>
  <c r="Q468" i="11"/>
  <c r="T468" i="11" s="1"/>
  <c r="R468" i="11"/>
  <c r="S468" i="11"/>
  <c r="AA468" i="11"/>
  <c r="AB468" i="11"/>
  <c r="AD468" i="11"/>
  <c r="AC468" i="11" s="1"/>
  <c r="BH468" i="11"/>
  <c r="BJ468" i="11"/>
  <c r="N469" i="11"/>
  <c r="O469" i="11"/>
  <c r="P469" i="11"/>
  <c r="Q469" i="11"/>
  <c r="T469" i="11" s="1"/>
  <c r="R469" i="11"/>
  <c r="S469" i="11"/>
  <c r="AA469" i="11"/>
  <c r="AB469" i="11"/>
  <c r="BJ469" i="11" s="1"/>
  <c r="AD469" i="11"/>
  <c r="AC469" i="11" s="1"/>
  <c r="BH469" i="11"/>
  <c r="N470" i="11"/>
  <c r="O470" i="11"/>
  <c r="P470" i="11"/>
  <c r="Q470" i="11"/>
  <c r="T470" i="11" s="1"/>
  <c r="R470" i="11"/>
  <c r="S470" i="11"/>
  <c r="AA470" i="11"/>
  <c r="AB470" i="11"/>
  <c r="BJ470" i="11" s="1"/>
  <c r="AC470" i="11"/>
  <c r="AD470" i="11"/>
  <c r="BH470" i="11"/>
  <c r="N471" i="11"/>
  <c r="O471" i="11"/>
  <c r="P471" i="11"/>
  <c r="Q471" i="11"/>
  <c r="T471" i="11" s="1"/>
  <c r="R471" i="11"/>
  <c r="S471" i="11"/>
  <c r="AA471" i="11"/>
  <c r="AB471" i="11"/>
  <c r="AD471" i="11"/>
  <c r="AC471" i="11" s="1"/>
  <c r="BH471" i="11"/>
  <c r="BJ471" i="11"/>
  <c r="N472" i="11"/>
  <c r="O472" i="11"/>
  <c r="P472" i="11"/>
  <c r="Q472" i="11"/>
  <c r="T472" i="11" s="1"/>
  <c r="R472" i="11"/>
  <c r="S472" i="11"/>
  <c r="AA472" i="11"/>
  <c r="AB472" i="11"/>
  <c r="BJ472" i="11" s="1"/>
  <c r="AD472" i="11"/>
  <c r="AC472" i="11" s="1"/>
  <c r="BH472" i="11"/>
  <c r="N473" i="11"/>
  <c r="O473" i="11"/>
  <c r="P473" i="11"/>
  <c r="Q473" i="11"/>
  <c r="R473" i="11"/>
  <c r="S473" i="11"/>
  <c r="T473" i="11"/>
  <c r="AA473" i="11"/>
  <c r="AB473" i="11"/>
  <c r="BJ473" i="11" s="1"/>
  <c r="AD473" i="11"/>
  <c r="AC473" i="11" s="1"/>
  <c r="BH473" i="11"/>
  <c r="N474" i="11"/>
  <c r="O474" i="11"/>
  <c r="P474" i="11"/>
  <c r="Q474" i="11"/>
  <c r="T474" i="11" s="1"/>
  <c r="R474" i="11"/>
  <c r="S474" i="11"/>
  <c r="AA474" i="11"/>
  <c r="AB474" i="11"/>
  <c r="BJ474" i="11" s="1"/>
  <c r="AD474" i="11"/>
  <c r="AC474" i="11" s="1"/>
  <c r="BH474" i="11"/>
  <c r="N475" i="11"/>
  <c r="O475" i="11"/>
  <c r="P475" i="11"/>
  <c r="Q475" i="11"/>
  <c r="T475" i="11" s="1"/>
  <c r="R475" i="11"/>
  <c r="S475" i="11"/>
  <c r="AA475" i="11"/>
  <c r="AB475" i="11"/>
  <c r="BJ475" i="11" s="1"/>
  <c r="AD475" i="11"/>
  <c r="AC475" i="11" s="1"/>
  <c r="BH475" i="11"/>
  <c r="N476" i="11"/>
  <c r="O476" i="11"/>
  <c r="P476" i="11"/>
  <c r="Q476" i="11"/>
  <c r="T476" i="11" s="1"/>
  <c r="R476" i="11"/>
  <c r="S476" i="11"/>
  <c r="AA476" i="11"/>
  <c r="AB476" i="11"/>
  <c r="AC476" i="11"/>
  <c r="AD476" i="11"/>
  <c r="BH476" i="11"/>
  <c r="BJ476" i="11"/>
  <c r="N477" i="11"/>
  <c r="O477" i="11"/>
  <c r="P477" i="11"/>
  <c r="Q477" i="11"/>
  <c r="T477" i="11" s="1"/>
  <c r="R477" i="11"/>
  <c r="S477" i="11"/>
  <c r="AA477" i="11"/>
  <c r="AB477" i="11"/>
  <c r="AD477" i="11"/>
  <c r="AC477" i="11" s="1"/>
  <c r="BH477" i="11"/>
  <c r="BJ477" i="11"/>
  <c r="N478" i="11"/>
  <c r="O478" i="11"/>
  <c r="P478" i="11"/>
  <c r="Q478" i="11"/>
  <c r="T478" i="11" s="1"/>
  <c r="R478" i="11"/>
  <c r="S478" i="11"/>
  <c r="AA478" i="11"/>
  <c r="AB478" i="11"/>
  <c r="AD478" i="11"/>
  <c r="AC478" i="11" s="1"/>
  <c r="BH478" i="11"/>
  <c r="BJ478" i="11"/>
  <c r="N479" i="11"/>
  <c r="O479" i="11"/>
  <c r="P479" i="11"/>
  <c r="Q479" i="11"/>
  <c r="T479" i="11" s="1"/>
  <c r="R479" i="11"/>
  <c r="S479" i="11"/>
  <c r="AA479" i="11"/>
  <c r="AB479" i="11"/>
  <c r="AD479" i="11"/>
  <c r="AC479" i="11" s="1"/>
  <c r="BH479" i="11"/>
  <c r="BJ479" i="11"/>
  <c r="N480" i="11"/>
  <c r="O480" i="11"/>
  <c r="P480" i="11"/>
  <c r="Q480" i="11"/>
  <c r="T480" i="11" s="1"/>
  <c r="R480" i="11"/>
  <c r="S480" i="11"/>
  <c r="AA480" i="11"/>
  <c r="AB480" i="11"/>
  <c r="BJ480" i="11" s="1"/>
  <c r="AD480" i="11"/>
  <c r="AC480" i="11" s="1"/>
  <c r="BH480" i="11"/>
  <c r="N481" i="11"/>
  <c r="O481" i="11"/>
  <c r="P481" i="11"/>
  <c r="Q481" i="11"/>
  <c r="T481" i="11" s="1"/>
  <c r="R481" i="11"/>
  <c r="S481" i="11"/>
  <c r="AA481" i="11"/>
  <c r="AB481" i="11"/>
  <c r="BJ481" i="11" s="1"/>
  <c r="AD481" i="11"/>
  <c r="AC481" i="11" s="1"/>
  <c r="BH481" i="11"/>
  <c r="N482" i="11"/>
  <c r="O482" i="11"/>
  <c r="P482" i="11"/>
  <c r="Q482" i="11"/>
  <c r="T482" i="11" s="1"/>
  <c r="R482" i="11"/>
  <c r="S482" i="11"/>
  <c r="AB482" i="11"/>
  <c r="BJ482" i="11" s="1"/>
  <c r="AD482" i="11"/>
  <c r="BH482" i="11"/>
  <c r="N483" i="11"/>
  <c r="O483" i="11"/>
  <c r="P483" i="11"/>
  <c r="Q483" i="11"/>
  <c r="T483" i="11" s="1"/>
  <c r="R483" i="11"/>
  <c r="S483" i="11"/>
  <c r="AB483" i="11"/>
  <c r="BJ483" i="11" s="1"/>
  <c r="AD483" i="11"/>
  <c r="BH483" i="11"/>
  <c r="N484" i="11"/>
  <c r="O484" i="11"/>
  <c r="P484" i="11"/>
  <c r="Q484" i="11"/>
  <c r="T484" i="11" s="1"/>
  <c r="R484" i="11"/>
  <c r="S484" i="11"/>
  <c r="AB484" i="11"/>
  <c r="AD484" i="11"/>
  <c r="BH484" i="11"/>
  <c r="BJ484" i="11"/>
  <c r="N485" i="11"/>
  <c r="O485" i="11"/>
  <c r="P485" i="11"/>
  <c r="Q485" i="11"/>
  <c r="R485" i="11"/>
  <c r="S485" i="11"/>
  <c r="T485" i="11"/>
  <c r="AB485" i="11"/>
  <c r="BJ485" i="11" s="1"/>
  <c r="AD485" i="11"/>
  <c r="BH485" i="11"/>
  <c r="N486" i="11"/>
  <c r="O486" i="11"/>
  <c r="P486" i="11"/>
  <c r="Q486" i="11"/>
  <c r="T486" i="11" s="1"/>
  <c r="R486" i="11"/>
  <c r="S486" i="11"/>
  <c r="AB486" i="11"/>
  <c r="BJ486" i="11" s="1"/>
  <c r="AD486" i="11"/>
  <c r="BH486" i="11"/>
  <c r="Q487" i="11"/>
  <c r="T487" i="11" s="1"/>
  <c r="R487" i="11"/>
  <c r="S487" i="11"/>
  <c r="N488" i="11"/>
  <c r="O488" i="11"/>
  <c r="P488" i="11"/>
  <c r="Q488" i="11"/>
  <c r="R488" i="11"/>
  <c r="S488" i="11"/>
  <c r="T488" i="11"/>
  <c r="AB488" i="11"/>
  <c r="AD488" i="11"/>
  <c r="BH488" i="11"/>
  <c r="BJ488" i="11"/>
  <c r="N489" i="11"/>
  <c r="O489" i="11"/>
  <c r="P489" i="11"/>
  <c r="Q489" i="11"/>
  <c r="T489" i="11" s="1"/>
  <c r="R489" i="11"/>
  <c r="S489" i="11"/>
  <c r="AB489" i="11"/>
  <c r="BJ489" i="11" s="1"/>
  <c r="AD489" i="11"/>
  <c r="BH489" i="11"/>
  <c r="N490" i="11"/>
  <c r="O490" i="11"/>
  <c r="P490" i="11"/>
  <c r="Q490" i="11"/>
  <c r="R490" i="11"/>
  <c r="S490" i="11"/>
  <c r="AA490" i="11"/>
  <c r="AB490" i="11"/>
  <c r="AD490" i="11"/>
  <c r="AC490" i="11" s="1"/>
  <c r="BH490" i="11"/>
  <c r="BJ490" i="11"/>
  <c r="N491" i="11"/>
  <c r="O491" i="11"/>
  <c r="P491" i="11"/>
  <c r="Q491" i="11"/>
  <c r="R491" i="11"/>
  <c r="S491" i="11"/>
  <c r="T491" i="11"/>
  <c r="AA491" i="11"/>
  <c r="AB491" i="11"/>
  <c r="BJ491" i="11" s="1"/>
  <c r="AD491" i="11"/>
  <c r="AC491" i="11" s="1"/>
  <c r="BH491" i="11"/>
  <c r="N492" i="11"/>
  <c r="O492" i="11"/>
  <c r="P492" i="11"/>
  <c r="Q492" i="11"/>
  <c r="R492" i="11"/>
  <c r="S492" i="11"/>
  <c r="AA492" i="11"/>
  <c r="AB492" i="11"/>
  <c r="BJ492" i="11" s="1"/>
  <c r="AD492" i="11"/>
  <c r="AC492" i="11" s="1"/>
  <c r="BH492" i="11"/>
  <c r="N493" i="11"/>
  <c r="O493" i="11"/>
  <c r="P493" i="11"/>
  <c r="Q493" i="11"/>
  <c r="R493" i="11"/>
  <c r="S493" i="11"/>
  <c r="AA493" i="11"/>
  <c r="AB493" i="11"/>
  <c r="BJ493" i="11" s="1"/>
  <c r="AC493" i="11"/>
  <c r="AD493" i="11"/>
  <c r="AY493" i="11"/>
  <c r="BH493" i="11"/>
  <c r="N494" i="11"/>
  <c r="O494" i="11"/>
  <c r="P494" i="11"/>
  <c r="Q494" i="11"/>
  <c r="T494" i="11" s="1"/>
  <c r="R494" i="11"/>
  <c r="S494" i="11"/>
  <c r="AA494" i="11"/>
  <c r="AB494" i="11"/>
  <c r="BJ494" i="11" s="1"/>
  <c r="AD494" i="11"/>
  <c r="AC494" i="11" s="1"/>
  <c r="BH494" i="11"/>
  <c r="N495" i="11"/>
  <c r="O495" i="11"/>
  <c r="P495" i="11"/>
  <c r="Q495" i="11"/>
  <c r="T495" i="11" s="1"/>
  <c r="R495" i="11"/>
  <c r="S495" i="11"/>
  <c r="AA495" i="11"/>
  <c r="AB495" i="11"/>
  <c r="BJ495" i="11" s="1"/>
  <c r="AC495" i="11"/>
  <c r="AD495" i="11"/>
  <c r="BH495" i="11"/>
  <c r="N496" i="11"/>
  <c r="O496" i="11"/>
  <c r="P496" i="11"/>
  <c r="Q496" i="11"/>
  <c r="T496" i="11" s="1"/>
  <c r="R496" i="11"/>
  <c r="S496" i="11"/>
  <c r="AA496" i="11"/>
  <c r="AB496" i="11"/>
  <c r="BJ496" i="11" s="1"/>
  <c r="AD496" i="11"/>
  <c r="AC496" i="11" s="1"/>
  <c r="BH496" i="11"/>
  <c r="N497" i="11"/>
  <c r="O497" i="11"/>
  <c r="P497" i="11"/>
  <c r="Q497" i="11"/>
  <c r="T497" i="11" s="1"/>
  <c r="R497" i="11"/>
  <c r="S497" i="11"/>
  <c r="AA497" i="11"/>
  <c r="AB497" i="11"/>
  <c r="BJ497" i="11" s="1"/>
  <c r="AD497" i="11"/>
  <c r="AC497" i="11" s="1"/>
  <c r="BH497" i="11"/>
  <c r="N498" i="11"/>
  <c r="O498" i="11"/>
  <c r="P498" i="11"/>
  <c r="Q498" i="11"/>
  <c r="R498" i="11"/>
  <c r="S498" i="11"/>
  <c r="T498" i="11"/>
  <c r="AA498" i="11"/>
  <c r="AB498" i="11"/>
  <c r="BJ498" i="11" s="1"/>
  <c r="AD498" i="11"/>
  <c r="AC498" i="11" s="1"/>
  <c r="BH498" i="11"/>
  <c r="N499" i="11"/>
  <c r="O499" i="11"/>
  <c r="P499" i="11"/>
  <c r="Q499" i="11"/>
  <c r="T499" i="11" s="1"/>
  <c r="R499" i="11"/>
  <c r="S499" i="11"/>
  <c r="AA499" i="11"/>
  <c r="AB499" i="11"/>
  <c r="BJ499" i="11" s="1"/>
  <c r="AD499" i="11"/>
  <c r="AC499" i="11" s="1"/>
  <c r="BH499" i="11"/>
  <c r="N500" i="11"/>
  <c r="O500" i="11"/>
  <c r="P500" i="11"/>
  <c r="Q500" i="11"/>
  <c r="T500" i="11" s="1"/>
  <c r="R500" i="11"/>
  <c r="S500" i="11"/>
  <c r="AA500" i="11"/>
  <c r="AB500" i="11"/>
  <c r="BJ500" i="11" s="1"/>
  <c r="AC500" i="11"/>
  <c r="AD500" i="11"/>
  <c r="BH500" i="11"/>
  <c r="N501" i="11"/>
  <c r="O501" i="11"/>
  <c r="P501" i="11"/>
  <c r="Q501" i="11"/>
  <c r="R501" i="11"/>
  <c r="S501" i="11"/>
  <c r="AA501" i="11"/>
  <c r="AB501" i="11"/>
  <c r="BJ501" i="11" s="1"/>
  <c r="AC501" i="11"/>
  <c r="AD501" i="11"/>
  <c r="BH501" i="11"/>
  <c r="N502" i="11"/>
  <c r="O502" i="11"/>
  <c r="P502" i="11"/>
  <c r="Q502" i="11"/>
  <c r="T502" i="11" s="1"/>
  <c r="R502" i="11"/>
  <c r="S502" i="11"/>
  <c r="AA502" i="11"/>
  <c r="AB502" i="11"/>
  <c r="BJ502" i="11" s="1"/>
  <c r="AC502" i="11"/>
  <c r="AD502" i="11"/>
  <c r="BH502" i="11"/>
  <c r="N503" i="11"/>
  <c r="O503" i="11"/>
  <c r="P503" i="11"/>
  <c r="Q503" i="11"/>
  <c r="R503" i="11"/>
  <c r="S503" i="11"/>
  <c r="T503" i="11"/>
  <c r="AA503" i="11"/>
  <c r="AB503" i="11"/>
  <c r="AD503" i="11"/>
  <c r="AC503" i="11" s="1"/>
  <c r="BH503" i="11"/>
  <c r="BJ503" i="11"/>
  <c r="N504" i="11"/>
  <c r="O504" i="11"/>
  <c r="P504" i="11"/>
  <c r="Q504" i="11"/>
  <c r="R504" i="11"/>
  <c r="S504" i="11"/>
  <c r="T504" i="11"/>
  <c r="AA504" i="11"/>
  <c r="AB504" i="11"/>
  <c r="BJ504" i="11" s="1"/>
  <c r="AD504" i="11"/>
  <c r="AC504" i="11" s="1"/>
  <c r="BH504" i="11"/>
  <c r="N505" i="11"/>
  <c r="O505" i="11"/>
  <c r="P505" i="11"/>
  <c r="Q505" i="11"/>
  <c r="T505" i="11" s="1"/>
  <c r="R505" i="11"/>
  <c r="S505" i="11"/>
  <c r="AA505" i="11"/>
  <c r="AB505" i="11"/>
  <c r="BJ505" i="11" s="1"/>
  <c r="AC505" i="11"/>
  <c r="AD505" i="11"/>
  <c r="BH505" i="11"/>
  <c r="N506" i="11"/>
  <c r="O506" i="11"/>
  <c r="P506" i="11"/>
  <c r="Q506" i="11"/>
  <c r="T506" i="11" s="1"/>
  <c r="R506" i="11"/>
  <c r="S506" i="11"/>
  <c r="AA506" i="11"/>
  <c r="AB506" i="11"/>
  <c r="BJ506" i="11" s="1"/>
  <c r="AD506" i="11"/>
  <c r="AC506" i="11" s="1"/>
  <c r="BH506" i="11"/>
  <c r="N507" i="11"/>
  <c r="O507" i="11"/>
  <c r="P507" i="11"/>
  <c r="Q507" i="11"/>
  <c r="T507" i="11" s="1"/>
  <c r="R507" i="11"/>
  <c r="S507" i="11"/>
  <c r="AB507" i="11"/>
  <c r="AD507" i="11"/>
  <c r="BH507" i="11"/>
  <c r="BJ507" i="11"/>
  <c r="N508" i="11"/>
  <c r="O508" i="11"/>
  <c r="P508" i="11"/>
  <c r="Q508" i="11"/>
  <c r="R508" i="11"/>
  <c r="S508" i="11"/>
  <c r="AA508" i="11"/>
  <c r="AB508" i="11"/>
  <c r="BJ508" i="11" s="1"/>
  <c r="AD508" i="11"/>
  <c r="AC508" i="11" s="1"/>
  <c r="BH508" i="11"/>
  <c r="N509" i="11"/>
  <c r="O509" i="11"/>
  <c r="P509" i="11"/>
  <c r="Q509" i="11"/>
  <c r="T509" i="11" s="1"/>
  <c r="R509" i="11"/>
  <c r="S509" i="11"/>
  <c r="AA509" i="11"/>
  <c r="AB509" i="11"/>
  <c r="BJ509" i="11" s="1"/>
  <c r="AD509" i="11"/>
  <c r="AC509" i="11" s="1"/>
  <c r="BH509" i="11"/>
  <c r="N510" i="11"/>
  <c r="O510" i="11"/>
  <c r="P510" i="11"/>
  <c r="Q510" i="11"/>
  <c r="R510" i="11"/>
  <c r="S510" i="11"/>
  <c r="T510" i="11"/>
  <c r="AA510" i="11"/>
  <c r="AB510" i="11"/>
  <c r="BJ510" i="11" s="1"/>
  <c r="AC510" i="11"/>
  <c r="AD510" i="11"/>
  <c r="BH510" i="11"/>
  <c r="N511" i="11"/>
  <c r="O511" i="11"/>
  <c r="P511" i="11"/>
  <c r="Q511" i="11"/>
  <c r="T511" i="11" s="1"/>
  <c r="R511" i="11"/>
  <c r="S511" i="11"/>
  <c r="AA511" i="11"/>
  <c r="AB511" i="11"/>
  <c r="BJ511" i="11" s="1"/>
  <c r="AC511" i="11"/>
  <c r="AD511" i="11"/>
  <c r="BH511" i="11"/>
  <c r="N512" i="11"/>
  <c r="O512" i="11"/>
  <c r="P512" i="11"/>
  <c r="Q512" i="11"/>
  <c r="T512" i="11" s="1"/>
  <c r="R512" i="11"/>
  <c r="S512" i="11"/>
  <c r="AA512" i="11"/>
  <c r="AB512" i="11"/>
  <c r="AC512" i="11"/>
  <c r="AD512" i="11"/>
  <c r="BH512" i="11"/>
  <c r="BJ512" i="11"/>
  <c r="N513" i="11"/>
  <c r="O513" i="11"/>
  <c r="P513" i="11"/>
  <c r="Q513" i="11"/>
  <c r="T513" i="11" s="1"/>
  <c r="R513" i="11"/>
  <c r="S513" i="11"/>
  <c r="AA513" i="11"/>
  <c r="AB513" i="11"/>
  <c r="BJ513" i="11" s="1"/>
  <c r="AD513" i="11"/>
  <c r="AC513" i="11" s="1"/>
  <c r="BH513" i="11"/>
  <c r="N514" i="11"/>
  <c r="O514" i="11"/>
  <c r="P514" i="11"/>
  <c r="Q514" i="11"/>
  <c r="T514" i="11" s="1"/>
  <c r="R514" i="11"/>
  <c r="S514" i="11"/>
  <c r="AA514" i="11"/>
  <c r="AB514" i="11"/>
  <c r="BJ514" i="11" s="1"/>
  <c r="AD514" i="11"/>
  <c r="AC514" i="11" s="1"/>
  <c r="BH514" i="11"/>
  <c r="N515" i="11"/>
  <c r="O515" i="11"/>
  <c r="P515" i="11"/>
  <c r="Q515" i="11"/>
  <c r="T515" i="11" s="1"/>
  <c r="R515" i="11"/>
  <c r="S515" i="11"/>
  <c r="AA515" i="11"/>
  <c r="AB515" i="11"/>
  <c r="BJ515" i="11" s="1"/>
  <c r="AC515" i="11"/>
  <c r="AD515" i="11"/>
  <c r="BH515" i="11"/>
  <c r="N516" i="11"/>
  <c r="O516" i="11"/>
  <c r="P516" i="11"/>
  <c r="Q516" i="11"/>
  <c r="T516" i="11" s="1"/>
  <c r="R516" i="11"/>
  <c r="S516" i="11"/>
  <c r="AA516" i="11"/>
  <c r="AB516" i="11"/>
  <c r="BJ516" i="11" s="1"/>
  <c r="AD516" i="11"/>
  <c r="AC516" i="11" s="1"/>
  <c r="BH516" i="11"/>
  <c r="N517" i="11"/>
  <c r="O517" i="11"/>
  <c r="P517" i="11"/>
  <c r="Q517" i="11"/>
  <c r="T517" i="11" s="1"/>
  <c r="R517" i="11"/>
  <c r="S517" i="11"/>
  <c r="AA517" i="11"/>
  <c r="AB517" i="11"/>
  <c r="BJ517" i="11" s="1"/>
  <c r="AD517" i="11"/>
  <c r="AC517" i="11" s="1"/>
  <c r="BH517" i="11"/>
  <c r="N518" i="11"/>
  <c r="O518" i="11"/>
  <c r="P518" i="11"/>
  <c r="Q518" i="11"/>
  <c r="T518" i="11" s="1"/>
  <c r="R518" i="11"/>
  <c r="S518" i="11"/>
  <c r="AA518" i="11"/>
  <c r="AB518" i="11"/>
  <c r="BJ518" i="11" s="1"/>
  <c r="AC518" i="11"/>
  <c r="AD518" i="11"/>
  <c r="BH518" i="11"/>
  <c r="N519" i="11"/>
  <c r="O519" i="11"/>
  <c r="P519" i="11"/>
  <c r="Q519" i="11"/>
  <c r="T519" i="11" s="1"/>
  <c r="R519" i="11"/>
  <c r="S519" i="11"/>
  <c r="AA519" i="11"/>
  <c r="AB519" i="11"/>
  <c r="BJ519" i="11" s="1"/>
  <c r="AD519" i="11"/>
  <c r="AC519" i="11" s="1"/>
  <c r="BH519" i="11"/>
  <c r="N520" i="11"/>
  <c r="O520" i="11"/>
  <c r="P520" i="11"/>
  <c r="Q520" i="11"/>
  <c r="T520" i="11" s="1"/>
  <c r="R520" i="11"/>
  <c r="S520" i="11"/>
  <c r="AA520" i="11"/>
  <c r="AB520" i="11"/>
  <c r="AD520" i="11"/>
  <c r="AC520" i="11" s="1"/>
  <c r="BH520" i="11"/>
  <c r="BJ520" i="11"/>
  <c r="N521" i="11"/>
  <c r="O521" i="11"/>
  <c r="P521" i="11"/>
  <c r="Q521" i="11"/>
  <c r="T521" i="11" s="1"/>
  <c r="R521" i="11"/>
  <c r="S521" i="11"/>
  <c r="AA521" i="11"/>
  <c r="AB521" i="11"/>
  <c r="AD521" i="11"/>
  <c r="AC521" i="11" s="1"/>
  <c r="BH521" i="11"/>
  <c r="BJ521" i="11"/>
  <c r="N522" i="11"/>
  <c r="O522" i="11"/>
  <c r="P522" i="11"/>
  <c r="Q522" i="11"/>
  <c r="T522" i="11" s="1"/>
  <c r="R522" i="11"/>
  <c r="S522" i="11"/>
  <c r="AA522" i="11"/>
  <c r="AB522" i="11"/>
  <c r="BJ522" i="11" s="1"/>
  <c r="AD522" i="11"/>
  <c r="AC522" i="11" s="1"/>
  <c r="BH522" i="11"/>
  <c r="N523" i="11"/>
  <c r="O523" i="11"/>
  <c r="P523" i="11"/>
  <c r="Q523" i="11"/>
  <c r="R523" i="11"/>
  <c r="S523" i="11"/>
  <c r="AA523" i="11"/>
  <c r="AB523" i="11"/>
  <c r="AC523" i="11"/>
  <c r="AD523" i="11"/>
  <c r="BH523" i="11"/>
  <c r="BJ523" i="11"/>
  <c r="N524" i="11"/>
  <c r="O524" i="11"/>
  <c r="P524" i="11"/>
  <c r="Q524" i="11"/>
  <c r="T524" i="11" s="1"/>
  <c r="R524" i="11"/>
  <c r="S524" i="11"/>
  <c r="AA524" i="11"/>
  <c r="AB524" i="11"/>
  <c r="BJ524" i="11" s="1"/>
  <c r="AC524" i="11"/>
  <c r="AD524" i="11"/>
  <c r="BH524" i="11"/>
  <c r="N525" i="11"/>
  <c r="O525" i="11"/>
  <c r="P525" i="11"/>
  <c r="Q525" i="11"/>
  <c r="R525" i="11"/>
  <c r="S525" i="11"/>
  <c r="AA525" i="11"/>
  <c r="AB525" i="11"/>
  <c r="BJ525" i="11" s="1"/>
  <c r="AD525" i="11"/>
  <c r="AC525" i="11" s="1"/>
  <c r="BH525" i="11"/>
  <c r="N526" i="11"/>
  <c r="O526" i="11"/>
  <c r="P526" i="11"/>
  <c r="Q526" i="11"/>
  <c r="T526" i="11" s="1"/>
  <c r="R526" i="11"/>
  <c r="S526" i="11"/>
  <c r="AA526" i="11"/>
  <c r="AB526" i="11"/>
  <c r="BJ526" i="11" s="1"/>
  <c r="AD526" i="11"/>
  <c r="AC526" i="11" s="1"/>
  <c r="BH526" i="11"/>
  <c r="N527" i="11"/>
  <c r="O527" i="11"/>
  <c r="P527" i="11"/>
  <c r="Q527" i="11"/>
  <c r="R527" i="11"/>
  <c r="S527" i="11"/>
  <c r="T527" i="11"/>
  <c r="AA527" i="11"/>
  <c r="AB527" i="11"/>
  <c r="BJ527" i="11" s="1"/>
  <c r="AD527" i="11"/>
  <c r="AC527" i="11" s="1"/>
  <c r="BH527" i="11"/>
  <c r="N528" i="11"/>
  <c r="O528" i="11"/>
  <c r="P528" i="11"/>
  <c r="Q528" i="11"/>
  <c r="T528" i="11" s="1"/>
  <c r="R528" i="11"/>
  <c r="S528" i="11"/>
  <c r="AA528" i="11"/>
  <c r="AB528" i="11"/>
  <c r="AD528" i="11"/>
  <c r="AC528" i="11" s="1"/>
  <c r="BH528" i="11"/>
  <c r="BJ528" i="11"/>
  <c r="N529" i="11"/>
  <c r="O529" i="11"/>
  <c r="P529" i="11"/>
  <c r="Q529" i="11"/>
  <c r="R529" i="11"/>
  <c r="S529" i="11"/>
  <c r="T529" i="11"/>
  <c r="AA529" i="11"/>
  <c r="AB529" i="11"/>
  <c r="AD529" i="11"/>
  <c r="AC529" i="11" s="1"/>
  <c r="BH529" i="11"/>
  <c r="BJ529" i="11"/>
  <c r="N530" i="11"/>
  <c r="O530" i="11"/>
  <c r="P530" i="11"/>
  <c r="Q530" i="11"/>
  <c r="R530" i="11"/>
  <c r="S530" i="11"/>
  <c r="T530" i="11"/>
  <c r="AA530" i="11"/>
  <c r="AB530" i="11"/>
  <c r="BJ530" i="11" s="1"/>
  <c r="AD530" i="11"/>
  <c r="AC530" i="11" s="1"/>
  <c r="BH530" i="11"/>
  <c r="N531" i="11"/>
  <c r="O531" i="11"/>
  <c r="P531" i="11"/>
  <c r="Q531" i="11"/>
  <c r="T531" i="11" s="1"/>
  <c r="R531" i="11"/>
  <c r="S531" i="11"/>
  <c r="AA531" i="11"/>
  <c r="AB531" i="11"/>
  <c r="AD531" i="11"/>
  <c r="AC531" i="11" s="1"/>
  <c r="BH531" i="11"/>
  <c r="BJ531" i="11"/>
  <c r="N532" i="11"/>
  <c r="O532" i="11"/>
  <c r="P532" i="11"/>
  <c r="Q532" i="11"/>
  <c r="T532" i="11" s="1"/>
  <c r="R532" i="11"/>
  <c r="S532" i="11"/>
  <c r="AA532" i="11"/>
  <c r="AB532" i="11"/>
  <c r="BJ532" i="11" s="1"/>
  <c r="AC532" i="11"/>
  <c r="AD532" i="11"/>
  <c r="BH532" i="11"/>
  <c r="N533" i="11"/>
  <c r="O533" i="11"/>
  <c r="P533" i="11"/>
  <c r="Q533" i="11"/>
  <c r="T533" i="11" s="1"/>
  <c r="R533" i="11"/>
  <c r="S533" i="11"/>
  <c r="AA533" i="11"/>
  <c r="AB533" i="11"/>
  <c r="BJ533" i="11" s="1"/>
  <c r="AD533" i="11"/>
  <c r="AC533" i="11" s="1"/>
  <c r="BH533" i="11"/>
  <c r="N534" i="11"/>
  <c r="O534" i="11"/>
  <c r="P534" i="11"/>
  <c r="Q534" i="11"/>
  <c r="R534" i="11"/>
  <c r="S534" i="11"/>
  <c r="T534" i="11"/>
  <c r="AA534" i="11"/>
  <c r="AB534" i="11"/>
  <c r="BJ534" i="11" s="1"/>
  <c r="AD534" i="11"/>
  <c r="AC534" i="11" s="1"/>
  <c r="BH534" i="11"/>
  <c r="N535" i="11"/>
  <c r="O535" i="11"/>
  <c r="P535" i="11"/>
  <c r="Q535" i="11"/>
  <c r="R535" i="11"/>
  <c r="T535" i="11" s="1"/>
  <c r="S535" i="11"/>
  <c r="AA535" i="11"/>
  <c r="AB535" i="11"/>
  <c r="BJ535" i="11" s="1"/>
  <c r="AD535" i="11"/>
  <c r="AC535" i="11" s="1"/>
  <c r="BH535" i="11"/>
  <c r="N536" i="11"/>
  <c r="O536" i="11"/>
  <c r="P536" i="11"/>
  <c r="Q536" i="11"/>
  <c r="T536" i="11" s="1"/>
  <c r="R536" i="11"/>
  <c r="S536" i="11"/>
  <c r="AA536" i="11"/>
  <c r="AB536" i="11"/>
  <c r="BJ536" i="11" s="1"/>
  <c r="AD536" i="11"/>
  <c r="AC536" i="11" s="1"/>
  <c r="BH536" i="11"/>
  <c r="N537" i="11"/>
  <c r="O537" i="11"/>
  <c r="P537" i="11"/>
  <c r="Q537" i="11"/>
  <c r="R537" i="11"/>
  <c r="S537" i="11"/>
  <c r="T537" i="11"/>
  <c r="AA537" i="11"/>
  <c r="AB537" i="11"/>
  <c r="AD537" i="11"/>
  <c r="AC537" i="11" s="1"/>
  <c r="BH537" i="11"/>
  <c r="BJ537" i="11"/>
  <c r="N538" i="11"/>
  <c r="O538" i="11"/>
  <c r="P538" i="11"/>
  <c r="Q538" i="11"/>
  <c r="R538" i="11"/>
  <c r="S538" i="11"/>
  <c r="T538" i="11"/>
  <c r="AA538" i="11"/>
  <c r="AB538" i="11"/>
  <c r="BJ538" i="11" s="1"/>
  <c r="AD538" i="11"/>
  <c r="AC538" i="11" s="1"/>
  <c r="BH538" i="11"/>
  <c r="N539" i="11"/>
  <c r="O539" i="11"/>
  <c r="P539" i="11"/>
  <c r="Q539" i="11"/>
  <c r="T539" i="11" s="1"/>
  <c r="R539" i="11"/>
  <c r="S539" i="11"/>
  <c r="AA539" i="11"/>
  <c r="AB539" i="11"/>
  <c r="AC539" i="11"/>
  <c r="AD539" i="11"/>
  <c r="BH539" i="11"/>
  <c r="BJ539" i="11"/>
  <c r="N540" i="11"/>
  <c r="O540" i="11"/>
  <c r="P540" i="11"/>
  <c r="Q540" i="11"/>
  <c r="T540" i="11" s="1"/>
  <c r="R540" i="11"/>
  <c r="S540" i="11"/>
  <c r="AA540" i="11"/>
  <c r="AB540" i="11"/>
  <c r="BJ540" i="11" s="1"/>
  <c r="AC540" i="11"/>
  <c r="AD540" i="11"/>
  <c r="BH540" i="11"/>
  <c r="N541" i="11"/>
  <c r="O541" i="11"/>
  <c r="P541" i="11"/>
  <c r="Q541" i="11"/>
  <c r="T541" i="11" s="1"/>
  <c r="R541" i="11"/>
  <c r="S541" i="11"/>
  <c r="AA541" i="11"/>
  <c r="AB541" i="11"/>
  <c r="BJ541" i="11" s="1"/>
  <c r="AD541" i="11"/>
  <c r="AC541" i="11" s="1"/>
  <c r="BH541" i="11"/>
  <c r="N542" i="11"/>
  <c r="O542" i="11"/>
  <c r="P542" i="11"/>
  <c r="Q542" i="11"/>
  <c r="R542" i="11"/>
  <c r="S542" i="11"/>
  <c r="T542" i="11"/>
  <c r="AA542" i="11"/>
  <c r="AB542" i="11"/>
  <c r="AD542" i="11"/>
  <c r="AC542" i="11" s="1"/>
  <c r="BH542" i="11"/>
  <c r="BJ542" i="11"/>
  <c r="N543" i="11"/>
  <c r="O543" i="11"/>
  <c r="P543" i="11"/>
  <c r="Q543" i="11"/>
  <c r="R543" i="11"/>
  <c r="S543" i="11"/>
  <c r="T543" i="11"/>
  <c r="AA543" i="11"/>
  <c r="AB543" i="11"/>
  <c r="BJ543" i="11" s="1"/>
  <c r="AC543" i="11"/>
  <c r="AD543" i="11"/>
  <c r="BH543" i="11"/>
  <c r="N544" i="11"/>
  <c r="O544" i="11"/>
  <c r="P544" i="11"/>
  <c r="Q544" i="11"/>
  <c r="T544" i="11" s="1"/>
  <c r="R544" i="11"/>
  <c r="S544" i="11"/>
  <c r="AA544" i="11"/>
  <c r="AB544" i="11"/>
  <c r="AC544" i="11"/>
  <c r="AD544" i="11"/>
  <c r="BH544" i="11"/>
  <c r="BJ544" i="11"/>
  <c r="N545" i="11"/>
  <c r="O545" i="11"/>
  <c r="P545" i="11"/>
  <c r="Q545" i="11"/>
  <c r="R545" i="11"/>
  <c r="S545" i="11"/>
  <c r="T545" i="11"/>
  <c r="AA545" i="11"/>
  <c r="AB545" i="11"/>
  <c r="BJ545" i="11" s="1"/>
  <c r="AD545" i="11"/>
  <c r="AC545" i="11" s="1"/>
  <c r="BH545" i="11"/>
  <c r="N546" i="11"/>
  <c r="O546" i="11"/>
  <c r="P546" i="11"/>
  <c r="Q546" i="11"/>
  <c r="T546" i="11" s="1"/>
  <c r="R546" i="11"/>
  <c r="S546" i="11"/>
  <c r="AA546" i="11"/>
  <c r="AB546" i="11"/>
  <c r="BJ546" i="11" s="1"/>
  <c r="AD546" i="11"/>
  <c r="AC546" i="11" s="1"/>
  <c r="BH546" i="11"/>
  <c r="N547" i="11"/>
  <c r="O547" i="11"/>
  <c r="P547" i="11"/>
  <c r="Q547" i="11"/>
  <c r="T547" i="11" s="1"/>
  <c r="R547" i="11"/>
  <c r="S547" i="11"/>
  <c r="AA547" i="11"/>
  <c r="AB547" i="11"/>
  <c r="BJ547" i="11" s="1"/>
  <c r="AD547" i="11"/>
  <c r="AC547" i="11" s="1"/>
  <c r="BH547" i="11"/>
  <c r="N548" i="11"/>
  <c r="O548" i="11"/>
  <c r="P548" i="11"/>
  <c r="Q548" i="11"/>
  <c r="T548" i="11" s="1"/>
  <c r="R548" i="11"/>
  <c r="S548" i="11"/>
  <c r="AA548" i="11"/>
  <c r="AB548" i="11"/>
  <c r="BJ548" i="11" s="1"/>
  <c r="AD548" i="11"/>
  <c r="AC548" i="11" s="1"/>
  <c r="BH548" i="11"/>
  <c r="N549" i="11"/>
  <c r="O549" i="11"/>
  <c r="P549" i="11"/>
  <c r="Q549" i="11"/>
  <c r="T549" i="11" s="1"/>
  <c r="R549" i="11"/>
  <c r="S549" i="11"/>
  <c r="AA549" i="11"/>
  <c r="AB549" i="11"/>
  <c r="BJ549" i="11" s="1"/>
  <c r="AD549" i="11"/>
  <c r="AC549" i="11" s="1"/>
  <c r="BH549" i="11"/>
  <c r="N550" i="11"/>
  <c r="O550" i="11"/>
  <c r="P550" i="11"/>
  <c r="Q550" i="11"/>
  <c r="R550" i="11"/>
  <c r="S550" i="11"/>
  <c r="T550" i="11"/>
  <c r="AA550" i="11"/>
  <c r="AB550" i="11"/>
  <c r="BJ550" i="11" s="1"/>
  <c r="AC550" i="11"/>
  <c r="AD550" i="11"/>
  <c r="BH550" i="11"/>
  <c r="N551" i="11"/>
  <c r="O551" i="11"/>
  <c r="P551" i="11"/>
  <c r="Q551" i="11"/>
  <c r="T551" i="11" s="1"/>
  <c r="R551" i="11"/>
  <c r="S551" i="11"/>
  <c r="AA551" i="11"/>
  <c r="AB551" i="11"/>
  <c r="BJ551" i="11" s="1"/>
  <c r="AC551" i="11"/>
  <c r="AD551" i="11"/>
  <c r="BH551" i="11"/>
  <c r="N552" i="11"/>
  <c r="O552" i="11"/>
  <c r="P552" i="11"/>
  <c r="Q552" i="11"/>
  <c r="T552" i="11" s="1"/>
  <c r="R552" i="11"/>
  <c r="S552" i="11"/>
  <c r="AA552" i="11"/>
  <c r="AB552" i="11"/>
  <c r="AC552" i="11"/>
  <c r="AD552" i="11"/>
  <c r="BH552" i="11"/>
  <c r="BJ552" i="11"/>
  <c r="N553" i="11"/>
  <c r="O553" i="11"/>
  <c r="P553" i="11"/>
  <c r="Q553" i="11"/>
  <c r="T553" i="11" s="1"/>
  <c r="R553" i="11"/>
  <c r="S553" i="11"/>
  <c r="AA553" i="11"/>
  <c r="AB553" i="11"/>
  <c r="BJ553" i="11" s="1"/>
  <c r="AD553" i="11"/>
  <c r="AC553" i="11" s="1"/>
  <c r="BH553" i="11"/>
  <c r="N554" i="11"/>
  <c r="O554" i="11"/>
  <c r="P554" i="11"/>
  <c r="Q554" i="11"/>
  <c r="T554" i="11" s="1"/>
  <c r="R554" i="11"/>
  <c r="S554" i="11"/>
  <c r="AA554" i="11"/>
  <c r="AB554" i="11"/>
  <c r="BJ554" i="11" s="1"/>
  <c r="AD554" i="11"/>
  <c r="AC554" i="11" s="1"/>
  <c r="BH554" i="11"/>
  <c r="N555" i="11"/>
  <c r="O555" i="11"/>
  <c r="P555" i="11"/>
  <c r="Q555" i="11"/>
  <c r="T555" i="11" s="1"/>
  <c r="R555" i="11"/>
  <c r="S555" i="11"/>
  <c r="AA555" i="11"/>
  <c r="AB555" i="11"/>
  <c r="BJ555" i="11" s="1"/>
  <c r="AC555" i="11"/>
  <c r="AD555" i="11"/>
  <c r="BH555" i="11"/>
  <c r="N556" i="11"/>
  <c r="O556" i="11"/>
  <c r="P556" i="11"/>
  <c r="Q556" i="11"/>
  <c r="T556" i="11" s="1"/>
  <c r="R556" i="11"/>
  <c r="S556" i="11"/>
  <c r="AA556" i="11"/>
  <c r="AB556" i="11"/>
  <c r="BJ556" i="11" s="1"/>
  <c r="AD556" i="11"/>
  <c r="AC556" i="11" s="1"/>
  <c r="BH556" i="11"/>
  <c r="N557" i="11"/>
  <c r="O557" i="11"/>
  <c r="P557" i="11"/>
  <c r="Q557" i="11"/>
  <c r="T557" i="11" s="1"/>
  <c r="R557" i="11"/>
  <c r="S557" i="11"/>
  <c r="AA557" i="11"/>
  <c r="AB557" i="11"/>
  <c r="BJ557" i="11" s="1"/>
  <c r="AD557" i="11"/>
  <c r="AC557" i="11" s="1"/>
  <c r="BH557" i="11"/>
  <c r="N558" i="11"/>
  <c r="O558" i="11"/>
  <c r="P558" i="11"/>
  <c r="Q558" i="11"/>
  <c r="T558" i="11" s="1"/>
  <c r="R558" i="11"/>
  <c r="S558" i="11"/>
  <c r="AA558" i="11"/>
  <c r="AB558" i="11"/>
  <c r="BJ558" i="11" s="1"/>
  <c r="AC558" i="11"/>
  <c r="AD558" i="11"/>
  <c r="BH558" i="11"/>
  <c r="N559" i="11"/>
  <c r="O559" i="11"/>
  <c r="P559" i="11"/>
  <c r="Q559" i="11"/>
  <c r="T559" i="11" s="1"/>
  <c r="R559" i="11"/>
  <c r="S559" i="11"/>
  <c r="AA559" i="11"/>
  <c r="AB559" i="11"/>
  <c r="BJ559" i="11" s="1"/>
  <c r="AD559" i="11"/>
  <c r="AC559" i="11" s="1"/>
  <c r="BH559" i="11"/>
  <c r="N560" i="11"/>
  <c r="O560" i="11"/>
  <c r="P560" i="11"/>
  <c r="Q560" i="11"/>
  <c r="T560" i="11" s="1"/>
  <c r="R560" i="11"/>
  <c r="S560" i="11"/>
  <c r="AA560" i="11"/>
  <c r="AB560" i="11"/>
  <c r="AD560" i="11"/>
  <c r="AC560" i="11" s="1"/>
  <c r="BH560" i="11"/>
  <c r="BJ560" i="11"/>
  <c r="N561" i="11"/>
  <c r="O561" i="11"/>
  <c r="P561" i="11"/>
  <c r="Q561" i="11"/>
  <c r="T561" i="11" s="1"/>
  <c r="R561" i="11"/>
  <c r="S561" i="11"/>
  <c r="AA561" i="11"/>
  <c r="AB561" i="11"/>
  <c r="AD561" i="11"/>
  <c r="AC561" i="11" s="1"/>
  <c r="BH561" i="11"/>
  <c r="BJ561" i="11"/>
  <c r="N562" i="11"/>
  <c r="O562" i="11"/>
  <c r="P562" i="11"/>
  <c r="Q562" i="11"/>
  <c r="T562" i="11" s="1"/>
  <c r="R562" i="11"/>
  <c r="S562" i="11"/>
  <c r="AA562" i="11"/>
  <c r="AB562" i="11"/>
  <c r="BJ562" i="11" s="1"/>
  <c r="AD562" i="11"/>
  <c r="AC562" i="11" s="1"/>
  <c r="BH562" i="11"/>
  <c r="N563" i="11"/>
  <c r="O563" i="11"/>
  <c r="P563" i="11"/>
  <c r="Q563" i="11"/>
  <c r="T563" i="11" s="1"/>
  <c r="R563" i="11"/>
  <c r="S563" i="11"/>
  <c r="AA563" i="11"/>
  <c r="AB563" i="11"/>
  <c r="BJ563" i="11" s="1"/>
  <c r="AC563" i="11"/>
  <c r="AD563" i="11"/>
  <c r="BH563" i="11"/>
  <c r="N564" i="11"/>
  <c r="O564" i="11"/>
  <c r="P564" i="11"/>
  <c r="Q564" i="11"/>
  <c r="T564" i="11" s="1"/>
  <c r="R564" i="11"/>
  <c r="S564" i="11"/>
  <c r="AA564" i="11"/>
  <c r="AB564" i="11"/>
  <c r="BJ564" i="11" s="1"/>
  <c r="AD564" i="11"/>
  <c r="AC564" i="11" s="1"/>
  <c r="BH564" i="11"/>
  <c r="N565" i="11"/>
  <c r="O565" i="11"/>
  <c r="P565" i="11"/>
  <c r="Q565" i="11"/>
  <c r="T565" i="11" s="1"/>
  <c r="R565" i="11"/>
  <c r="S565" i="11"/>
  <c r="AA565" i="11"/>
  <c r="AB565" i="11"/>
  <c r="BJ565" i="11" s="1"/>
  <c r="AD565" i="11"/>
  <c r="AC565" i="11" s="1"/>
  <c r="BH565" i="11"/>
  <c r="N566" i="11"/>
  <c r="O566" i="11"/>
  <c r="P566" i="11"/>
  <c r="Q566" i="11"/>
  <c r="R566" i="11"/>
  <c r="S566" i="11"/>
  <c r="T566" i="11"/>
  <c r="AA566" i="11"/>
  <c r="AB566" i="11"/>
  <c r="BJ566" i="11" s="1"/>
  <c r="AC566" i="11"/>
  <c r="AD566" i="11"/>
  <c r="BH566" i="11"/>
  <c r="N567" i="11"/>
  <c r="O567" i="11"/>
  <c r="P567" i="11"/>
  <c r="Q567" i="11"/>
  <c r="R567" i="11"/>
  <c r="S567" i="11"/>
  <c r="T567" i="11"/>
  <c r="AA567" i="11"/>
  <c r="AB567" i="11"/>
  <c r="BJ567" i="11" s="1"/>
  <c r="AC567" i="11"/>
  <c r="AD567" i="11"/>
  <c r="BH567" i="11"/>
  <c r="N568" i="11"/>
  <c r="O568" i="11"/>
  <c r="P568" i="11"/>
  <c r="Q568" i="11"/>
  <c r="T568" i="11" s="1"/>
  <c r="R568" i="11"/>
  <c r="S568" i="11"/>
  <c r="AA568" i="11"/>
  <c r="AB568" i="11"/>
  <c r="AD568" i="11"/>
  <c r="AC568" i="11" s="1"/>
  <c r="BH568" i="11"/>
  <c r="BJ568" i="11"/>
  <c r="N569" i="11"/>
  <c r="O569" i="11"/>
  <c r="P569" i="11"/>
  <c r="Q569" i="11"/>
  <c r="R569" i="11"/>
  <c r="S569" i="11"/>
  <c r="T569" i="11"/>
  <c r="AA569" i="11"/>
  <c r="AB569" i="11"/>
  <c r="BJ569" i="11" s="1"/>
  <c r="AD569" i="11"/>
  <c r="AC569" i="11" s="1"/>
  <c r="BH569" i="11"/>
  <c r="N570" i="11"/>
  <c r="O570" i="11"/>
  <c r="P570" i="11"/>
  <c r="Q570" i="11"/>
  <c r="T570" i="11" s="1"/>
  <c r="R570" i="11"/>
  <c r="S570" i="11"/>
  <c r="AA570" i="11"/>
  <c r="AB570" i="11"/>
  <c r="BJ570" i="11" s="1"/>
  <c r="AD570" i="11"/>
  <c r="AC570" i="11" s="1"/>
  <c r="BH570" i="11"/>
  <c r="N571" i="11"/>
  <c r="O571" i="11"/>
  <c r="P571" i="11"/>
  <c r="Q571" i="11"/>
  <c r="T571" i="11" s="1"/>
  <c r="R571" i="11"/>
  <c r="S571" i="11"/>
  <c r="AA571" i="11"/>
  <c r="AB571" i="11"/>
  <c r="BJ571" i="11" s="1"/>
  <c r="AC571" i="11"/>
  <c r="AD571" i="11"/>
  <c r="BH571" i="11"/>
  <c r="N572" i="11"/>
  <c r="O572" i="11"/>
  <c r="P572" i="11"/>
  <c r="Q572" i="11"/>
  <c r="T572" i="11" s="1"/>
  <c r="R572" i="11"/>
  <c r="S572" i="11"/>
  <c r="AA572" i="11"/>
  <c r="AB572" i="11"/>
  <c r="BJ572" i="11" s="1"/>
  <c r="AD572" i="11"/>
  <c r="AC572" i="11" s="1"/>
  <c r="BH572" i="11"/>
  <c r="N573" i="11"/>
  <c r="O573" i="11"/>
  <c r="P573" i="11"/>
  <c r="Q573" i="11"/>
  <c r="T573" i="11" s="1"/>
  <c r="R573" i="11"/>
  <c r="S573" i="11"/>
  <c r="AA573" i="11"/>
  <c r="AB573" i="11"/>
  <c r="BJ573" i="11" s="1"/>
  <c r="AD573" i="11"/>
  <c r="AC573" i="11" s="1"/>
  <c r="BH573" i="11"/>
  <c r="N574" i="11"/>
  <c r="O574" i="11"/>
  <c r="P574" i="11"/>
  <c r="Q574" i="11"/>
  <c r="R574" i="11"/>
  <c r="S574" i="11"/>
  <c r="T574" i="11"/>
  <c r="AA574" i="11"/>
  <c r="AB574" i="11"/>
  <c r="AC574" i="11"/>
  <c r="AD574" i="11"/>
  <c r="BH574" i="11"/>
  <c r="BJ574" i="11"/>
  <c r="N575" i="11"/>
  <c r="O575" i="11"/>
  <c r="P575" i="11"/>
  <c r="Q575" i="11"/>
  <c r="T575" i="11" s="1"/>
  <c r="R575" i="11"/>
  <c r="S575" i="11"/>
  <c r="AA575" i="11"/>
  <c r="AB575" i="11"/>
  <c r="BJ575" i="11" s="1"/>
  <c r="AD575" i="11"/>
  <c r="AC575" i="11" s="1"/>
  <c r="BH575" i="11"/>
  <c r="N576" i="11"/>
  <c r="O576" i="11"/>
  <c r="P576" i="11"/>
  <c r="Q576" i="11"/>
  <c r="T576" i="11" s="1"/>
  <c r="R576" i="11"/>
  <c r="S576" i="11"/>
  <c r="AA576" i="11"/>
  <c r="AB576" i="11"/>
  <c r="BJ576" i="11" s="1"/>
  <c r="AC576" i="11"/>
  <c r="AD576" i="11"/>
  <c r="BH576" i="11"/>
  <c r="N577" i="11"/>
  <c r="O577" i="11"/>
  <c r="P577" i="11"/>
  <c r="Q577" i="11"/>
  <c r="T577" i="11" s="1"/>
  <c r="R577" i="11"/>
  <c r="S577" i="11"/>
  <c r="AA577" i="11"/>
  <c r="AB577" i="11"/>
  <c r="BJ577" i="11" s="1"/>
  <c r="AD577" i="11"/>
  <c r="AC577" i="11" s="1"/>
  <c r="BH577" i="11"/>
  <c r="N578" i="11"/>
  <c r="O578" i="11"/>
  <c r="P578" i="11"/>
  <c r="Q578" i="11"/>
  <c r="R578" i="11"/>
  <c r="S578" i="11"/>
  <c r="T578" i="11"/>
  <c r="AA578" i="11"/>
  <c r="AB578" i="11"/>
  <c r="BJ578" i="11" s="1"/>
  <c r="AD578" i="11"/>
  <c r="AC578" i="11" s="1"/>
  <c r="BH578" i="11"/>
  <c r="N579" i="11"/>
  <c r="O579" i="11"/>
  <c r="P579" i="11"/>
  <c r="Q579" i="11"/>
  <c r="T579" i="11" s="1"/>
  <c r="R579" i="11"/>
  <c r="S579" i="11"/>
  <c r="AA579" i="11"/>
  <c r="AB579" i="11"/>
  <c r="AD579" i="11"/>
  <c r="AC579" i="11" s="1"/>
  <c r="BH579" i="11"/>
  <c r="BJ579" i="11"/>
  <c r="N580" i="11"/>
  <c r="O580" i="11"/>
  <c r="P580" i="11"/>
  <c r="Q580" i="11"/>
  <c r="T580" i="11" s="1"/>
  <c r="R580" i="11"/>
  <c r="S580" i="11"/>
  <c r="AA580" i="11"/>
  <c r="AB580" i="11"/>
  <c r="BJ580" i="11" s="1"/>
  <c r="AD580" i="11"/>
  <c r="AC580" i="11" s="1"/>
  <c r="BH580" i="11"/>
  <c r="N581" i="11"/>
  <c r="O581" i="11"/>
  <c r="P581" i="11"/>
  <c r="Q581" i="11"/>
  <c r="T581" i="11" s="1"/>
  <c r="R581" i="11"/>
  <c r="S581" i="11"/>
  <c r="AA581" i="11"/>
  <c r="AB581" i="11"/>
  <c r="BJ581" i="11" s="1"/>
  <c r="AD581" i="11"/>
  <c r="AC581" i="11" s="1"/>
  <c r="BH581" i="11"/>
  <c r="N582" i="11"/>
  <c r="O582" i="11"/>
  <c r="P582" i="11"/>
  <c r="Q582" i="11"/>
  <c r="T582" i="11" s="1"/>
  <c r="R582" i="11"/>
  <c r="S582" i="11"/>
  <c r="AA582" i="11"/>
  <c r="AB582" i="11"/>
  <c r="AD582" i="11"/>
  <c r="AC582" i="11" s="1"/>
  <c r="BH582" i="11"/>
  <c r="BJ582" i="11"/>
  <c r="N583" i="11"/>
  <c r="O583" i="11"/>
  <c r="P583" i="11"/>
  <c r="Q583" i="11"/>
  <c r="T583" i="11" s="1"/>
  <c r="R583" i="11"/>
  <c r="S583" i="11"/>
  <c r="AA583" i="11"/>
  <c r="AB583" i="11"/>
  <c r="BJ583" i="11" s="1"/>
  <c r="AD583" i="11"/>
  <c r="AC583" i="11" s="1"/>
  <c r="BH583" i="11"/>
  <c r="N584" i="11"/>
  <c r="O584" i="11"/>
  <c r="P584" i="11"/>
  <c r="Q584" i="11"/>
  <c r="T584" i="11" s="1"/>
  <c r="R584" i="11"/>
  <c r="S584" i="11"/>
  <c r="AA584" i="11"/>
  <c r="AB584" i="11"/>
  <c r="BJ584" i="11" s="1"/>
  <c r="AC584" i="11"/>
  <c r="AD584" i="11"/>
  <c r="BH584" i="11"/>
  <c r="N585" i="11"/>
  <c r="O585" i="11"/>
  <c r="P585" i="11"/>
  <c r="Q585" i="11"/>
  <c r="T585" i="11" s="1"/>
  <c r="R585" i="11"/>
  <c r="S585" i="11"/>
  <c r="AA585" i="11"/>
  <c r="AB585" i="11"/>
  <c r="AD585" i="11"/>
  <c r="AC585" i="11" s="1"/>
  <c r="BH585" i="11"/>
  <c r="BJ585" i="11"/>
  <c r="N586" i="11"/>
  <c r="O586" i="11"/>
  <c r="P586" i="11"/>
  <c r="Q586" i="11"/>
  <c r="T586" i="11" s="1"/>
  <c r="R586" i="11"/>
  <c r="S586" i="11"/>
  <c r="AA586" i="11"/>
  <c r="AB586" i="11"/>
  <c r="BJ586" i="11" s="1"/>
  <c r="AD586" i="11"/>
  <c r="AC586" i="11" s="1"/>
  <c r="BH586" i="11"/>
  <c r="N587" i="11"/>
  <c r="O587" i="11"/>
  <c r="P587" i="11"/>
  <c r="Q587" i="11"/>
  <c r="T587" i="11" s="1"/>
  <c r="R587" i="11"/>
  <c r="S587" i="11"/>
  <c r="AA587" i="11"/>
  <c r="AB587" i="11"/>
  <c r="BJ587" i="11" s="1"/>
  <c r="AC587" i="11"/>
  <c r="AD587" i="11"/>
  <c r="BH587" i="11"/>
  <c r="N588" i="11"/>
  <c r="O588" i="11"/>
  <c r="P588" i="11"/>
  <c r="Q588" i="11"/>
  <c r="T588" i="11" s="1"/>
  <c r="R588" i="11"/>
  <c r="S588" i="11"/>
  <c r="AA588" i="11"/>
  <c r="AB588" i="11"/>
  <c r="BJ588" i="11" s="1"/>
  <c r="AC588" i="11"/>
  <c r="AD588" i="11"/>
  <c r="BH588" i="11"/>
  <c r="N589" i="11"/>
  <c r="O589" i="11"/>
  <c r="P589" i="11"/>
  <c r="Q589" i="11"/>
  <c r="T589" i="11" s="1"/>
  <c r="R589" i="11"/>
  <c r="S589" i="11"/>
  <c r="AA589" i="11"/>
  <c r="AB589" i="11"/>
  <c r="BJ589" i="11" s="1"/>
  <c r="AD589" i="11"/>
  <c r="AC589" i="11" s="1"/>
  <c r="BH589" i="11"/>
  <c r="N590" i="11"/>
  <c r="O590" i="11"/>
  <c r="P590" i="11"/>
  <c r="Q590" i="11"/>
  <c r="T590" i="11" s="1"/>
  <c r="R590" i="11"/>
  <c r="S590" i="11"/>
  <c r="AA590" i="11"/>
  <c r="AB590" i="11"/>
  <c r="AD590" i="11"/>
  <c r="AC590" i="11" s="1"/>
  <c r="BH590" i="11"/>
  <c r="BJ590" i="11"/>
  <c r="N591" i="11"/>
  <c r="O591" i="11"/>
  <c r="P591" i="11"/>
  <c r="Q591" i="11"/>
  <c r="R591" i="11"/>
  <c r="S591" i="11"/>
  <c r="T591" i="11"/>
  <c r="AA591" i="11"/>
  <c r="AB591" i="11"/>
  <c r="BJ591" i="11" s="1"/>
  <c r="AD591" i="11"/>
  <c r="AC591" i="11" s="1"/>
  <c r="BH591" i="11"/>
  <c r="N592" i="11"/>
  <c r="O592" i="11"/>
  <c r="P592" i="11"/>
  <c r="Q592" i="11"/>
  <c r="T592" i="11" s="1"/>
  <c r="R592" i="11"/>
  <c r="S592" i="11"/>
  <c r="AA592" i="11"/>
  <c r="AB592" i="11"/>
  <c r="BJ592" i="11" s="1"/>
  <c r="AD592" i="11"/>
  <c r="AC592" i="11" s="1"/>
  <c r="BH592" i="11"/>
  <c r="N593" i="11"/>
  <c r="O593" i="11"/>
  <c r="P593" i="11"/>
  <c r="Q593" i="11"/>
  <c r="R593" i="11"/>
  <c r="S593" i="11"/>
  <c r="T593" i="11"/>
  <c r="AA593" i="11"/>
  <c r="AB593" i="11"/>
  <c r="BJ593" i="11" s="1"/>
  <c r="AD593" i="11"/>
  <c r="AC593" i="11" s="1"/>
  <c r="BH593" i="11"/>
  <c r="N594" i="11"/>
  <c r="O594" i="11"/>
  <c r="P594" i="11"/>
  <c r="Q594" i="11"/>
  <c r="R594" i="11"/>
  <c r="S594" i="11"/>
  <c r="T594" i="11"/>
  <c r="AA594" i="11"/>
  <c r="AB594" i="11"/>
  <c r="BJ594" i="11" s="1"/>
  <c r="AD594" i="11"/>
  <c r="AC594" i="11" s="1"/>
  <c r="BH594" i="11"/>
  <c r="N595" i="11"/>
  <c r="O595" i="11"/>
  <c r="P595" i="11"/>
  <c r="Q595" i="11"/>
  <c r="T595" i="11" s="1"/>
  <c r="R595" i="11"/>
  <c r="S595" i="11"/>
  <c r="AA595" i="11"/>
  <c r="AB595" i="11"/>
  <c r="BJ595" i="11" s="1"/>
  <c r="AC595" i="11"/>
  <c r="BH595" i="11"/>
  <c r="N596" i="11"/>
  <c r="O596" i="11"/>
  <c r="P596" i="11"/>
  <c r="Q596" i="11"/>
  <c r="R596" i="11"/>
  <c r="S596" i="11"/>
  <c r="T596" i="11"/>
  <c r="AA596" i="11"/>
  <c r="AB596" i="11"/>
  <c r="BJ596" i="11" s="1"/>
  <c r="AC596" i="11"/>
  <c r="AD596" i="11"/>
  <c r="BH596" i="11"/>
  <c r="N597" i="11"/>
  <c r="O597" i="11"/>
  <c r="P597" i="11"/>
  <c r="Q597" i="11"/>
  <c r="T597" i="11" s="1"/>
  <c r="R597" i="11"/>
  <c r="S597" i="11"/>
  <c r="AA597" i="11"/>
  <c r="AB597" i="11"/>
  <c r="AC597" i="11"/>
  <c r="AD597" i="11"/>
  <c r="BH597" i="11"/>
  <c r="BJ597" i="11"/>
  <c r="N598" i="11"/>
  <c r="O598" i="11"/>
  <c r="P598" i="11"/>
  <c r="Q598" i="11"/>
  <c r="T598" i="11" s="1"/>
  <c r="R598" i="11"/>
  <c r="S598" i="11"/>
  <c r="AA598" i="11"/>
  <c r="AB598" i="11"/>
  <c r="BJ598" i="11" s="1"/>
  <c r="AD598" i="11"/>
  <c r="AC598" i="11" s="1"/>
  <c r="BH598" i="11"/>
  <c r="N599" i="11"/>
  <c r="O599" i="11"/>
  <c r="P599" i="11"/>
  <c r="Q599" i="11"/>
  <c r="T599" i="11" s="1"/>
  <c r="R599" i="11"/>
  <c r="S599" i="11"/>
  <c r="AA599" i="11"/>
  <c r="AB599" i="11"/>
  <c r="BJ599" i="11" s="1"/>
  <c r="AD599" i="11"/>
  <c r="AC599" i="11" s="1"/>
  <c r="BH599" i="11"/>
  <c r="N600" i="11"/>
  <c r="O600" i="11"/>
  <c r="P600" i="11"/>
  <c r="Q600" i="11"/>
  <c r="T600" i="11" s="1"/>
  <c r="R600" i="11"/>
  <c r="S600" i="11"/>
  <c r="AA600" i="11"/>
  <c r="AB600" i="11"/>
  <c r="BJ600" i="11" s="1"/>
  <c r="AD600" i="11"/>
  <c r="AC600" i="11" s="1"/>
  <c r="BH600" i="11"/>
  <c r="N601" i="11"/>
  <c r="O601" i="11"/>
  <c r="P601" i="11"/>
  <c r="Q601" i="11"/>
  <c r="T601" i="11" s="1"/>
  <c r="R601" i="11"/>
  <c r="S601" i="11"/>
  <c r="AA601" i="11"/>
  <c r="AB601" i="11"/>
  <c r="BJ601" i="11" s="1"/>
  <c r="AD601" i="11"/>
  <c r="AC601" i="11" s="1"/>
  <c r="BH601" i="11"/>
  <c r="N602" i="11"/>
  <c r="O602" i="11"/>
  <c r="P602" i="11"/>
  <c r="Q602" i="11"/>
  <c r="T602" i="11" s="1"/>
  <c r="R602" i="11"/>
  <c r="S602" i="11"/>
  <c r="AA602" i="11"/>
  <c r="AB602" i="11"/>
  <c r="BJ602" i="11" s="1"/>
  <c r="AD602" i="11"/>
  <c r="AC602" i="11" s="1"/>
  <c r="BH602" i="11"/>
  <c r="N603" i="11"/>
  <c r="O603" i="11"/>
  <c r="P603" i="11"/>
  <c r="Q603" i="11"/>
  <c r="R603" i="11"/>
  <c r="S603" i="11"/>
  <c r="T603" i="11"/>
  <c r="AA603" i="11"/>
  <c r="AB603" i="11"/>
  <c r="BJ603" i="11" s="1"/>
  <c r="AC603" i="11"/>
  <c r="AD603" i="11"/>
  <c r="BH603" i="11"/>
  <c r="N604" i="11"/>
  <c r="O604" i="11"/>
  <c r="P604" i="11"/>
  <c r="Q604" i="11"/>
  <c r="T604" i="11" s="1"/>
  <c r="R604" i="11"/>
  <c r="S604" i="11"/>
  <c r="AA604" i="11"/>
  <c r="AB604" i="11"/>
  <c r="BJ604" i="11" s="1"/>
  <c r="AC604" i="11"/>
  <c r="AD604" i="11"/>
  <c r="BH604" i="11"/>
  <c r="N605" i="11"/>
  <c r="O605" i="11"/>
  <c r="P605" i="11"/>
  <c r="Q605" i="11"/>
  <c r="T605" i="11" s="1"/>
  <c r="R605" i="11"/>
  <c r="S605" i="11"/>
  <c r="AA605" i="11"/>
  <c r="AB605" i="11"/>
  <c r="AD605" i="11"/>
  <c r="AC605" i="11" s="1"/>
  <c r="BH605" i="11"/>
  <c r="BJ605" i="11"/>
  <c r="N606" i="11"/>
  <c r="O606" i="11"/>
  <c r="P606" i="11"/>
  <c r="Q606" i="11"/>
  <c r="T606" i="11" s="1"/>
  <c r="R606" i="11"/>
  <c r="S606" i="11"/>
  <c r="AA606" i="11"/>
  <c r="AB606" i="11"/>
  <c r="AD606" i="11"/>
  <c r="AC606" i="11" s="1"/>
  <c r="BH606" i="11"/>
  <c r="BJ606" i="11"/>
  <c r="N607" i="11"/>
  <c r="O607" i="11"/>
  <c r="P607" i="11"/>
  <c r="Q607" i="11"/>
  <c r="T607" i="11" s="1"/>
  <c r="R607" i="11"/>
  <c r="S607" i="11"/>
  <c r="AA607" i="11"/>
  <c r="AB607" i="11"/>
  <c r="BJ607" i="11" s="1"/>
  <c r="AD607" i="11"/>
  <c r="AC607" i="11" s="1"/>
  <c r="BH607" i="11"/>
  <c r="N608" i="11"/>
  <c r="O608" i="11"/>
  <c r="P608" i="11"/>
  <c r="Q608" i="11"/>
  <c r="T608" i="11" s="1"/>
  <c r="R608" i="11"/>
  <c r="S608" i="11"/>
  <c r="AA608" i="11"/>
  <c r="AB608" i="11"/>
  <c r="AD608" i="11"/>
  <c r="AC608" i="11" s="1"/>
  <c r="BH608" i="11"/>
  <c r="BJ608" i="11"/>
  <c r="N609" i="11"/>
  <c r="O609" i="11"/>
  <c r="P609" i="11"/>
  <c r="Q609" i="11"/>
  <c r="T609" i="11" s="1"/>
  <c r="R609" i="11"/>
  <c r="S609" i="11"/>
  <c r="AA609" i="11"/>
  <c r="AB609" i="11"/>
  <c r="BJ609" i="11" s="1"/>
  <c r="AD609" i="11"/>
  <c r="AC609" i="11" s="1"/>
  <c r="BH609" i="11"/>
  <c r="N610" i="11"/>
  <c r="O610" i="11"/>
  <c r="P610" i="11"/>
  <c r="Q610" i="11"/>
  <c r="T610" i="11" s="1"/>
  <c r="R610" i="11"/>
  <c r="S610" i="11"/>
  <c r="AA610" i="11"/>
  <c r="AB610" i="11"/>
  <c r="BJ610" i="11" s="1"/>
  <c r="AD610" i="11"/>
  <c r="AC610" i="11" s="1"/>
  <c r="BH610" i="11"/>
  <c r="N611" i="11"/>
  <c r="O611" i="11"/>
  <c r="P611" i="11"/>
  <c r="Q611" i="11"/>
  <c r="R611" i="11"/>
  <c r="S611" i="11"/>
  <c r="T611" i="11"/>
  <c r="AA611" i="11"/>
  <c r="AB611" i="11"/>
  <c r="BJ611" i="11" s="1"/>
  <c r="AD611" i="11"/>
  <c r="AC611" i="11" s="1"/>
  <c r="BH611" i="11"/>
  <c r="N612" i="11"/>
  <c r="O612" i="11"/>
  <c r="P612" i="11"/>
  <c r="Q612" i="11"/>
  <c r="T612" i="11" s="1"/>
  <c r="R612" i="11"/>
  <c r="S612" i="11"/>
  <c r="AA612" i="11"/>
  <c r="AB612" i="11"/>
  <c r="BJ612" i="11" s="1"/>
  <c r="AC612" i="11"/>
  <c r="AD612" i="11"/>
  <c r="BH612" i="11"/>
  <c r="N613" i="11"/>
  <c r="O613" i="11"/>
  <c r="P613" i="11"/>
  <c r="Q613" i="11"/>
  <c r="T613" i="11" s="1"/>
  <c r="R613" i="11"/>
  <c r="S613" i="11"/>
  <c r="AA613" i="11"/>
  <c r="AB613" i="11"/>
  <c r="AD613" i="11"/>
  <c r="AC613" i="11" s="1"/>
  <c r="BH613" i="11"/>
  <c r="BJ613" i="11"/>
  <c r="N614" i="11"/>
  <c r="O614" i="11"/>
  <c r="P614" i="11"/>
  <c r="Q614" i="11"/>
  <c r="T614" i="11" s="1"/>
  <c r="R614" i="11"/>
  <c r="S614" i="11"/>
  <c r="AA614" i="11"/>
  <c r="AB614" i="11"/>
  <c r="BJ614" i="11" s="1"/>
  <c r="AD614" i="11"/>
  <c r="AC614" i="11" s="1"/>
  <c r="BH614" i="11"/>
  <c r="N615" i="11"/>
  <c r="O615" i="11"/>
  <c r="P615" i="11"/>
  <c r="Q615" i="11"/>
  <c r="R615" i="11"/>
  <c r="S615" i="11"/>
  <c r="T615" i="11"/>
  <c r="AA615" i="11"/>
  <c r="AB615" i="11"/>
  <c r="BJ615" i="11" s="1"/>
  <c r="AD615" i="11"/>
  <c r="AC615" i="11" s="1"/>
  <c r="BH615" i="11"/>
  <c r="N616" i="11"/>
  <c r="O616" i="11"/>
  <c r="P616" i="11"/>
  <c r="Q616" i="11"/>
  <c r="T616" i="11" s="1"/>
  <c r="R616" i="11"/>
  <c r="S616" i="11"/>
  <c r="AA616" i="11"/>
  <c r="AB616" i="11"/>
  <c r="AD616" i="11"/>
  <c r="AC616" i="11" s="1"/>
  <c r="BH616" i="11"/>
  <c r="BJ616" i="11"/>
  <c r="N617" i="11"/>
  <c r="O617" i="11"/>
  <c r="P617" i="11"/>
  <c r="Q617" i="11"/>
  <c r="T617" i="11" s="1"/>
  <c r="R617" i="11"/>
  <c r="S617" i="11"/>
  <c r="AA617" i="11"/>
  <c r="AB617" i="11"/>
  <c r="BJ617" i="11" s="1"/>
  <c r="AD617" i="11"/>
  <c r="AC617" i="11" s="1"/>
  <c r="BH617" i="11"/>
  <c r="N618" i="11"/>
  <c r="O618" i="11"/>
  <c r="P618" i="11"/>
  <c r="Q618" i="11"/>
  <c r="T618" i="11" s="1"/>
  <c r="R618" i="11"/>
  <c r="S618" i="11"/>
  <c r="AA618" i="11"/>
  <c r="AB618" i="11"/>
  <c r="BJ618" i="11" s="1"/>
  <c r="AD618" i="11"/>
  <c r="AC618" i="11" s="1"/>
  <c r="BH618" i="11"/>
  <c r="N619" i="11"/>
  <c r="O619" i="11"/>
  <c r="P619" i="11"/>
  <c r="Q619" i="11"/>
  <c r="T619" i="11" s="1"/>
  <c r="R619" i="11"/>
  <c r="S619" i="11"/>
  <c r="AA619" i="11"/>
  <c r="AB619" i="11"/>
  <c r="BJ619" i="11" s="1"/>
  <c r="AC619" i="11"/>
  <c r="AD619" i="11"/>
  <c r="BH619" i="11"/>
  <c r="N620" i="11"/>
  <c r="O620" i="11"/>
  <c r="P620" i="11"/>
  <c r="Q620" i="11"/>
  <c r="T620" i="11" s="1"/>
  <c r="R620" i="11"/>
  <c r="S620" i="11"/>
  <c r="AA620" i="11"/>
  <c r="AB620" i="11"/>
  <c r="BJ620" i="11" s="1"/>
  <c r="AD620" i="11"/>
  <c r="AC620" i="11" s="1"/>
  <c r="BH620" i="11"/>
  <c r="N621" i="11"/>
  <c r="O621" i="11"/>
  <c r="P621" i="11"/>
  <c r="Q621" i="11"/>
  <c r="T621" i="11" s="1"/>
  <c r="R621" i="11"/>
  <c r="S621" i="11"/>
  <c r="AA621" i="11"/>
  <c r="AB621" i="11"/>
  <c r="BJ621" i="11" s="1"/>
  <c r="AC621" i="11"/>
  <c r="AD621" i="11"/>
  <c r="BH621" i="11"/>
  <c r="N622" i="11"/>
  <c r="O622" i="11"/>
  <c r="P622" i="11"/>
  <c r="Q622" i="11"/>
  <c r="R622" i="11"/>
  <c r="S622" i="11"/>
  <c r="T622" i="11"/>
  <c r="AA622" i="11"/>
  <c r="AB622" i="11"/>
  <c r="BJ622" i="11" s="1"/>
  <c r="AD622" i="11"/>
  <c r="AC622" i="11" s="1"/>
  <c r="BH622" i="11"/>
  <c r="N623" i="11"/>
  <c r="O623" i="11"/>
  <c r="P623" i="11"/>
  <c r="Q623" i="11"/>
  <c r="T623" i="11" s="1"/>
  <c r="R623" i="11"/>
  <c r="S623" i="11"/>
  <c r="AA623" i="11"/>
  <c r="AB623" i="11"/>
  <c r="BJ623" i="11" s="1"/>
  <c r="AD623" i="11"/>
  <c r="AC623" i="11" s="1"/>
  <c r="BH623" i="11"/>
  <c r="N624" i="11"/>
  <c r="O624" i="11"/>
  <c r="P624" i="11"/>
  <c r="Q624" i="11"/>
  <c r="R624" i="11"/>
  <c r="S624" i="11"/>
  <c r="AA624" i="11"/>
  <c r="AB624" i="11"/>
  <c r="BJ624" i="11" s="1"/>
  <c r="AD624" i="11"/>
  <c r="AC624" i="11" s="1"/>
  <c r="BH624" i="11"/>
  <c r="N625" i="11"/>
  <c r="O625" i="11"/>
  <c r="P625" i="11"/>
  <c r="Q625" i="11"/>
  <c r="T625" i="11" s="1"/>
  <c r="R625" i="11"/>
  <c r="S625" i="11"/>
  <c r="AA625" i="11"/>
  <c r="AB625" i="11"/>
  <c r="BJ625" i="11" s="1"/>
  <c r="AC625" i="11"/>
  <c r="AD625" i="11"/>
  <c r="BH625" i="11"/>
  <c r="N626" i="11"/>
  <c r="O626" i="11"/>
  <c r="P626" i="11"/>
  <c r="Q626" i="11"/>
  <c r="T626" i="11" s="1"/>
  <c r="R626" i="11"/>
  <c r="S626" i="11"/>
  <c r="AA626" i="11"/>
  <c r="AB626" i="11"/>
  <c r="BJ626" i="11" s="1"/>
  <c r="AD626" i="11"/>
  <c r="AC626" i="11" s="1"/>
  <c r="BH626" i="11"/>
  <c r="N627" i="11"/>
  <c r="O627" i="11"/>
  <c r="P627" i="11"/>
  <c r="Q627" i="11"/>
  <c r="T627" i="11" s="1"/>
  <c r="R627" i="11"/>
  <c r="S627" i="11"/>
  <c r="AA627" i="11"/>
  <c r="AB627" i="11"/>
  <c r="AD627" i="11"/>
  <c r="AC627" i="11" s="1"/>
  <c r="BH627" i="11"/>
  <c r="BJ627" i="11"/>
  <c r="N628" i="11"/>
  <c r="O628" i="11"/>
  <c r="P628" i="11"/>
  <c r="Q628" i="11"/>
  <c r="T628" i="11" s="1"/>
  <c r="R628" i="11"/>
  <c r="S628" i="11"/>
  <c r="AA628" i="11"/>
  <c r="AB628" i="11"/>
  <c r="BJ628" i="11" s="1"/>
  <c r="AD628" i="11"/>
  <c r="AC628" i="11" s="1"/>
  <c r="BH628" i="11"/>
  <c r="N629" i="11"/>
  <c r="O629" i="11"/>
  <c r="P629" i="11"/>
  <c r="Q629" i="11"/>
  <c r="T629" i="11" s="1"/>
  <c r="R629" i="11"/>
  <c r="S629" i="11"/>
  <c r="AA629" i="11"/>
  <c r="AB629" i="11"/>
  <c r="BJ629" i="11" s="1"/>
  <c r="AC629" i="11"/>
  <c r="AD629" i="11"/>
  <c r="BH629" i="11"/>
  <c r="N630" i="11"/>
  <c r="O630" i="11"/>
  <c r="P630" i="11"/>
  <c r="Q630" i="11"/>
  <c r="T630" i="11" s="1"/>
  <c r="R630" i="11"/>
  <c r="S630" i="11"/>
  <c r="AA630" i="11"/>
  <c r="AB630" i="11"/>
  <c r="AD630" i="11"/>
  <c r="AC630" i="11" s="1"/>
  <c r="BH630" i="11"/>
  <c r="BJ630" i="11"/>
  <c r="N631" i="11"/>
  <c r="O631" i="11"/>
  <c r="P631" i="11"/>
  <c r="Q631" i="11"/>
  <c r="T631" i="11" s="1"/>
  <c r="R631" i="11"/>
  <c r="S631" i="11"/>
  <c r="AA631" i="11"/>
  <c r="AB631" i="11"/>
  <c r="BJ631" i="11" s="1"/>
  <c r="AD631" i="11"/>
  <c r="AC631" i="11" s="1"/>
  <c r="BH631" i="11"/>
  <c r="N632" i="11"/>
  <c r="O632" i="11"/>
  <c r="P632" i="11"/>
  <c r="Q632" i="11"/>
  <c r="T632" i="11" s="1"/>
  <c r="R632" i="11"/>
  <c r="S632" i="11"/>
  <c r="AA632" i="11"/>
  <c r="AB632" i="11"/>
  <c r="BJ632" i="11" s="1"/>
  <c r="AC632" i="11"/>
  <c r="AD632" i="11"/>
  <c r="BH632" i="11"/>
  <c r="N633" i="11"/>
  <c r="O633" i="11"/>
  <c r="P633" i="11"/>
  <c r="Q633" i="11"/>
  <c r="T633" i="11" s="1"/>
  <c r="R633" i="11"/>
  <c r="S633" i="11"/>
  <c r="AA633" i="11"/>
  <c r="AB633" i="11"/>
  <c r="BJ633" i="11" s="1"/>
  <c r="AC633" i="11"/>
  <c r="AD633" i="11"/>
  <c r="BH633" i="11"/>
  <c r="N634" i="11"/>
  <c r="O634" i="11"/>
  <c r="P634" i="11"/>
  <c r="Q634" i="11"/>
  <c r="T634" i="11" s="1"/>
  <c r="R634" i="11"/>
  <c r="S634" i="11"/>
  <c r="AA634" i="11"/>
  <c r="AB634" i="11"/>
  <c r="BJ634" i="11" s="1"/>
  <c r="AD634" i="11"/>
  <c r="AC634" i="11" s="1"/>
  <c r="BH634" i="11"/>
  <c r="N635" i="11"/>
  <c r="O635" i="11"/>
  <c r="P635" i="11"/>
  <c r="Q635" i="11"/>
  <c r="T635" i="11" s="1"/>
  <c r="R635" i="11"/>
  <c r="S635" i="11"/>
  <c r="AA635" i="11"/>
  <c r="AB635" i="11"/>
  <c r="BJ635" i="11" s="1"/>
  <c r="AD635" i="11"/>
  <c r="AC635" i="11" s="1"/>
  <c r="BH635" i="11"/>
  <c r="N636" i="11"/>
  <c r="O636" i="11"/>
  <c r="P636" i="11"/>
  <c r="Q636" i="11"/>
  <c r="R636" i="11"/>
  <c r="S636" i="11"/>
  <c r="T636" i="11"/>
  <c r="AA636" i="11"/>
  <c r="AB636" i="11"/>
  <c r="BJ636" i="11" s="1"/>
  <c r="AC636" i="11"/>
  <c r="AD636" i="11"/>
  <c r="BH636" i="11"/>
  <c r="N637" i="11"/>
  <c r="O637" i="11"/>
  <c r="P637" i="11"/>
  <c r="Q637" i="11"/>
  <c r="T637" i="11" s="1"/>
  <c r="R637" i="11"/>
  <c r="S637" i="11"/>
  <c r="AA637" i="11"/>
  <c r="AB637" i="11"/>
  <c r="BJ637" i="11" s="1"/>
  <c r="AC637" i="11"/>
  <c r="AD637" i="11"/>
  <c r="BH637" i="11"/>
  <c r="N638" i="11"/>
  <c r="O638" i="11"/>
  <c r="P638" i="11"/>
  <c r="Q638" i="11"/>
  <c r="R638" i="11"/>
  <c r="S638" i="11"/>
  <c r="T638" i="11"/>
  <c r="AA638" i="11"/>
  <c r="AB638" i="11"/>
  <c r="AD638" i="11"/>
  <c r="AC638" i="11" s="1"/>
  <c r="BH638" i="11"/>
  <c r="BJ638" i="11"/>
  <c r="N639" i="11"/>
  <c r="O639" i="11"/>
  <c r="P639" i="11"/>
  <c r="Q639" i="11"/>
  <c r="R639" i="11"/>
  <c r="S639" i="11"/>
  <c r="T639" i="11"/>
  <c r="AA639" i="11"/>
  <c r="AB639" i="11"/>
  <c r="BJ639" i="11" s="1"/>
  <c r="AD639" i="11"/>
  <c r="AC639" i="11" s="1"/>
  <c r="BH639" i="11"/>
  <c r="N640" i="11"/>
  <c r="O640" i="11"/>
  <c r="P640" i="11"/>
  <c r="Q640" i="11"/>
  <c r="T640" i="11" s="1"/>
  <c r="R640" i="11"/>
  <c r="S640" i="11"/>
  <c r="AA640" i="11"/>
  <c r="AB640" i="11"/>
  <c r="BJ640" i="11" s="1"/>
  <c r="AD640" i="11"/>
  <c r="AC640" i="11" s="1"/>
  <c r="BH640" i="11"/>
  <c r="N641" i="11"/>
  <c r="O641" i="11"/>
  <c r="P641" i="11"/>
  <c r="Q641" i="11"/>
  <c r="T641" i="11" s="1"/>
  <c r="R641" i="11"/>
  <c r="S641" i="11"/>
  <c r="AA641" i="11"/>
  <c r="AB641" i="11"/>
  <c r="BJ641" i="11" s="1"/>
  <c r="AC641" i="11"/>
  <c r="AD641" i="11"/>
  <c r="BH641" i="11"/>
  <c r="N642" i="11"/>
  <c r="O642" i="11"/>
  <c r="P642" i="11"/>
  <c r="Q642" i="11"/>
  <c r="T642" i="11" s="1"/>
  <c r="R642" i="11"/>
  <c r="S642" i="11"/>
  <c r="AA642" i="11"/>
  <c r="AB642" i="11"/>
  <c r="BJ642" i="11" s="1"/>
  <c r="AD642" i="11"/>
  <c r="AC642" i="11" s="1"/>
  <c r="BH642" i="11"/>
  <c r="N643" i="11"/>
  <c r="O643" i="11"/>
  <c r="P643" i="11"/>
  <c r="Q643" i="11"/>
  <c r="T643" i="11" s="1"/>
  <c r="R643" i="11"/>
  <c r="S643" i="11"/>
  <c r="AA643" i="11"/>
  <c r="AB643" i="11"/>
  <c r="BJ643" i="11" s="1"/>
  <c r="AC643" i="11"/>
  <c r="AD643" i="11"/>
  <c r="BH643" i="11"/>
  <c r="N644" i="11"/>
  <c r="O644" i="11"/>
  <c r="P644" i="11"/>
  <c r="Q644" i="11"/>
  <c r="R644" i="11"/>
  <c r="S644" i="11"/>
  <c r="T644" i="11"/>
  <c r="AA644" i="11"/>
  <c r="AB644" i="11"/>
  <c r="BJ644" i="11" s="1"/>
  <c r="AC644" i="11"/>
  <c r="AD644" i="11"/>
  <c r="BH644" i="11"/>
  <c r="N645" i="11"/>
  <c r="O645" i="11"/>
  <c r="P645" i="11"/>
  <c r="Q645" i="11"/>
  <c r="T645" i="11" s="1"/>
  <c r="R645" i="11"/>
  <c r="S645" i="11"/>
  <c r="AA645" i="11"/>
  <c r="AB645" i="11"/>
  <c r="BJ645" i="11" s="1"/>
  <c r="AC645" i="11"/>
  <c r="AD645" i="11"/>
  <c r="BH645" i="11"/>
  <c r="N646" i="11"/>
  <c r="O646" i="11"/>
  <c r="P646" i="11"/>
  <c r="Q646" i="11"/>
  <c r="T646" i="11" s="1"/>
  <c r="R646" i="11"/>
  <c r="S646" i="11"/>
  <c r="AA646" i="11"/>
  <c r="AB646" i="11"/>
  <c r="BJ646" i="11" s="1"/>
  <c r="AD646" i="11"/>
  <c r="AC646" i="11" s="1"/>
  <c r="BH646" i="11"/>
  <c r="N647" i="11"/>
  <c r="O647" i="11"/>
  <c r="P647" i="11"/>
  <c r="Q647" i="11"/>
  <c r="T647" i="11" s="1"/>
  <c r="R647" i="11"/>
  <c r="S647" i="11"/>
  <c r="AA647" i="11"/>
  <c r="AB647" i="11"/>
  <c r="BJ647" i="11" s="1"/>
  <c r="AD647" i="11"/>
  <c r="AC647" i="11" s="1"/>
  <c r="BH647" i="11"/>
  <c r="N648" i="11"/>
  <c r="O648" i="11"/>
  <c r="P648" i="11"/>
  <c r="Q648" i="11"/>
  <c r="T648" i="11" s="1"/>
  <c r="R648" i="11"/>
  <c r="S648" i="11"/>
  <c r="AA648" i="11"/>
  <c r="AB648" i="11"/>
  <c r="BJ648" i="11" s="1"/>
  <c r="AD648" i="11"/>
  <c r="AC648" i="11" s="1"/>
  <c r="BH648" i="11"/>
  <c r="N649" i="11"/>
  <c r="O649" i="11"/>
  <c r="P649" i="11"/>
  <c r="Q649" i="11"/>
  <c r="T649" i="11" s="1"/>
  <c r="R649" i="11"/>
  <c r="S649" i="11"/>
  <c r="AA649" i="11"/>
  <c r="AB649" i="11"/>
  <c r="BJ649" i="11" s="1"/>
  <c r="AD649" i="11"/>
  <c r="AC649" i="11" s="1"/>
  <c r="BH649" i="11"/>
  <c r="N650" i="11"/>
  <c r="O650" i="11"/>
  <c r="P650" i="11"/>
  <c r="Q650" i="11"/>
  <c r="T650" i="11" s="1"/>
  <c r="R650" i="11"/>
  <c r="S650" i="11"/>
  <c r="AA650" i="11"/>
  <c r="AB650" i="11"/>
  <c r="BJ650" i="11" s="1"/>
  <c r="AD650" i="11"/>
  <c r="AC650" i="11" s="1"/>
  <c r="BH650" i="11"/>
  <c r="N651" i="11"/>
  <c r="O651" i="11"/>
  <c r="P651" i="11"/>
  <c r="Q651" i="11"/>
  <c r="R651" i="11"/>
  <c r="S651" i="11"/>
  <c r="T651" i="11"/>
  <c r="AA651" i="11"/>
  <c r="AB651" i="11"/>
  <c r="BJ651" i="11" s="1"/>
  <c r="AC651" i="11"/>
  <c r="AD651" i="11"/>
  <c r="BH651" i="11"/>
  <c r="N652" i="11"/>
  <c r="O652" i="11"/>
  <c r="P652" i="11"/>
  <c r="Q652" i="11"/>
  <c r="T652" i="11" s="1"/>
  <c r="R652" i="11"/>
  <c r="S652" i="11"/>
  <c r="AA652" i="11"/>
  <c r="AB652" i="11"/>
  <c r="BJ652" i="11" s="1"/>
  <c r="AC652" i="11"/>
  <c r="AD652" i="11"/>
  <c r="BH652" i="11"/>
  <c r="N653" i="11"/>
  <c r="O653" i="11"/>
  <c r="P653" i="11"/>
  <c r="Q653" i="11"/>
  <c r="T653" i="11" s="1"/>
  <c r="R653" i="11"/>
  <c r="S653" i="11"/>
  <c r="AA653" i="11"/>
  <c r="AB653" i="11"/>
  <c r="AD653" i="11"/>
  <c r="AC653" i="11" s="1"/>
  <c r="BH653" i="11"/>
  <c r="BJ653" i="11"/>
  <c r="N654" i="11"/>
  <c r="O654" i="11"/>
  <c r="P654" i="11"/>
  <c r="Q654" i="11"/>
  <c r="T654" i="11" s="1"/>
  <c r="R654" i="11"/>
  <c r="S654" i="11"/>
  <c r="AA654" i="11"/>
  <c r="AB654" i="11"/>
  <c r="AD654" i="11"/>
  <c r="AC654" i="11" s="1"/>
  <c r="BH654" i="11"/>
  <c r="BJ654" i="11"/>
  <c r="N655" i="11"/>
  <c r="O655" i="11"/>
  <c r="P655" i="11"/>
  <c r="Q655" i="11"/>
  <c r="T655" i="11" s="1"/>
  <c r="R655" i="11"/>
  <c r="S655" i="11"/>
  <c r="AA655" i="11"/>
  <c r="AB655" i="11"/>
  <c r="BJ655" i="11" s="1"/>
  <c r="AD655" i="11"/>
  <c r="AC655" i="11" s="1"/>
  <c r="BH655" i="11"/>
  <c r="N656" i="11"/>
  <c r="O656" i="11"/>
  <c r="P656" i="11"/>
  <c r="Q656" i="11"/>
  <c r="T656" i="11" s="1"/>
  <c r="R656" i="11"/>
  <c r="S656" i="11"/>
  <c r="AA656" i="11"/>
  <c r="AB656" i="11"/>
  <c r="BJ656" i="11" s="1"/>
  <c r="AC656" i="11"/>
  <c r="AD656" i="11"/>
  <c r="BH656" i="11"/>
  <c r="N657" i="11"/>
  <c r="O657" i="11"/>
  <c r="P657" i="11"/>
  <c r="Q657" i="11"/>
  <c r="T657" i="11" s="1"/>
  <c r="R657" i="11"/>
  <c r="S657" i="11"/>
  <c r="AA657" i="11"/>
  <c r="AB657" i="11"/>
  <c r="BJ657" i="11" s="1"/>
  <c r="AC657" i="11"/>
  <c r="AD657" i="11"/>
  <c r="BH657" i="11"/>
  <c r="N658" i="11"/>
  <c r="O658" i="11"/>
  <c r="P658" i="11"/>
  <c r="Q658" i="11"/>
  <c r="T658" i="11" s="1"/>
  <c r="R658" i="11"/>
  <c r="S658" i="11"/>
  <c r="AA658" i="11"/>
  <c r="AB658" i="11"/>
  <c r="BJ658" i="11" s="1"/>
  <c r="AD658" i="11"/>
  <c r="AC658" i="11" s="1"/>
  <c r="BH658" i="11"/>
  <c r="N659" i="11"/>
  <c r="O659" i="11"/>
  <c r="P659" i="11"/>
  <c r="Q659" i="11"/>
  <c r="R659" i="11"/>
  <c r="S659" i="11"/>
  <c r="T659" i="11"/>
  <c r="AA659" i="11"/>
  <c r="AB659" i="11"/>
  <c r="BJ659" i="11" s="1"/>
  <c r="AC659" i="11"/>
  <c r="BH659" i="11"/>
  <c r="N660" i="11"/>
  <c r="O660" i="11"/>
  <c r="P660" i="11"/>
  <c r="Q660" i="11"/>
  <c r="R660" i="11"/>
  <c r="S660" i="11"/>
  <c r="T660" i="11"/>
  <c r="AB660" i="11"/>
  <c r="AD660" i="11"/>
  <c r="BH660" i="11"/>
  <c r="BJ660" i="11"/>
  <c r="N661" i="11"/>
  <c r="O661" i="11"/>
  <c r="P661" i="11"/>
  <c r="Q661" i="11"/>
  <c r="T661" i="11" s="1"/>
  <c r="R661" i="11"/>
  <c r="S661" i="11"/>
  <c r="AA661" i="11"/>
  <c r="AB661" i="11"/>
  <c r="AD661" i="11"/>
  <c r="AC661" i="11" s="1"/>
  <c r="BH661" i="11"/>
  <c r="BJ661" i="11"/>
  <c r="N662" i="11"/>
  <c r="O662" i="11"/>
  <c r="P662" i="11"/>
  <c r="Q662" i="11"/>
  <c r="T662" i="11" s="1"/>
  <c r="R662" i="11"/>
  <c r="S662" i="11"/>
  <c r="AA662" i="11"/>
  <c r="AB662" i="11"/>
  <c r="BJ662" i="11" s="1"/>
  <c r="AD662" i="11"/>
  <c r="AC662" i="11" s="1"/>
  <c r="BH662" i="11"/>
  <c r="N663" i="11"/>
  <c r="O663" i="11"/>
  <c r="P663" i="11"/>
  <c r="Q663" i="11"/>
  <c r="T663" i="11" s="1"/>
  <c r="R663" i="11"/>
  <c r="S663" i="11"/>
  <c r="AA663" i="11"/>
  <c r="AB663" i="11"/>
  <c r="BJ663" i="11" s="1"/>
  <c r="AD663" i="11"/>
  <c r="AC663" i="11" s="1"/>
  <c r="BH663" i="11"/>
  <c r="N664" i="11"/>
  <c r="O664" i="11"/>
  <c r="P664" i="11"/>
  <c r="Q664" i="11"/>
  <c r="T664" i="11" s="1"/>
  <c r="R664" i="11"/>
  <c r="S664" i="11"/>
  <c r="AA664" i="11"/>
  <c r="AB664" i="11"/>
  <c r="BJ664" i="11" s="1"/>
  <c r="AC664" i="11"/>
  <c r="AD664" i="11"/>
  <c r="AY664" i="11"/>
  <c r="BH664" i="11"/>
  <c r="N665" i="11"/>
  <c r="O665" i="11"/>
  <c r="P665" i="11"/>
  <c r="Q665" i="11"/>
  <c r="T665" i="11" s="1"/>
  <c r="R665" i="11"/>
  <c r="S665" i="11"/>
  <c r="AA665" i="11"/>
  <c r="AB665" i="11"/>
  <c r="BJ665" i="11" s="1"/>
  <c r="AD665" i="11"/>
  <c r="AC665" i="11" s="1"/>
  <c r="BH665" i="11"/>
  <c r="N666" i="11"/>
  <c r="O666" i="11"/>
  <c r="P666" i="11"/>
  <c r="Q666" i="11"/>
  <c r="T666" i="11" s="1"/>
  <c r="R666" i="11"/>
  <c r="S666" i="11"/>
  <c r="AA666" i="11"/>
  <c r="AB666" i="11"/>
  <c r="BJ666" i="11" s="1"/>
  <c r="AD666" i="11"/>
  <c r="AC666" i="11" s="1"/>
  <c r="BH666" i="11"/>
  <c r="N667" i="11"/>
  <c r="O667" i="11"/>
  <c r="P667" i="11"/>
  <c r="Q667" i="11"/>
  <c r="T667" i="11" s="1"/>
  <c r="R667" i="11"/>
  <c r="S667" i="11"/>
  <c r="AA667" i="11"/>
  <c r="AB667" i="11"/>
  <c r="BJ667" i="11" s="1"/>
  <c r="AD667" i="11"/>
  <c r="AC667" i="11" s="1"/>
  <c r="BH667" i="11"/>
  <c r="N668" i="11"/>
  <c r="O668" i="11"/>
  <c r="P668" i="11"/>
  <c r="Q668" i="11"/>
  <c r="T668" i="11" s="1"/>
  <c r="R668" i="11"/>
  <c r="S668" i="11"/>
  <c r="AA668" i="11"/>
  <c r="AB668" i="11"/>
  <c r="BJ668" i="11" s="1"/>
  <c r="AD668" i="11"/>
  <c r="AC668" i="11" s="1"/>
  <c r="BH668" i="11"/>
  <c r="N669" i="11"/>
  <c r="O669" i="11"/>
  <c r="P669" i="11"/>
  <c r="Q669" i="11"/>
  <c r="R669" i="11"/>
  <c r="S669" i="11"/>
  <c r="T669" i="11"/>
  <c r="AA669" i="11"/>
  <c r="AB669" i="11"/>
  <c r="BJ669" i="11" s="1"/>
  <c r="AC669" i="11"/>
  <c r="AD669" i="11"/>
  <c r="BH669" i="11"/>
  <c r="N670" i="11"/>
  <c r="O670" i="11"/>
  <c r="P670" i="11"/>
  <c r="Q670" i="11"/>
  <c r="T670" i="11" s="1"/>
  <c r="R670" i="11"/>
  <c r="S670" i="11"/>
  <c r="AA670" i="11"/>
  <c r="AB670" i="11"/>
  <c r="BJ670" i="11" s="1"/>
  <c r="AC670" i="11"/>
  <c r="AD670" i="11"/>
  <c r="BH670" i="11"/>
  <c r="N671" i="11"/>
  <c r="O671" i="11"/>
  <c r="P671" i="11"/>
  <c r="Q671" i="11"/>
  <c r="T671" i="11" s="1"/>
  <c r="R671" i="11"/>
  <c r="S671" i="11"/>
  <c r="AA671" i="11"/>
  <c r="AB671" i="11"/>
  <c r="AD671" i="11"/>
  <c r="AC671" i="11" s="1"/>
  <c r="BH671" i="11"/>
  <c r="BJ671" i="11"/>
  <c r="N672" i="11"/>
  <c r="O672" i="11"/>
  <c r="P672" i="11"/>
  <c r="Q672" i="11"/>
  <c r="R672" i="11"/>
  <c r="S672" i="11"/>
  <c r="T672" i="11"/>
  <c r="AA672" i="11"/>
  <c r="AB672" i="11"/>
  <c r="BJ672" i="11" s="1"/>
  <c r="AD672" i="11"/>
  <c r="AC672" i="11" s="1"/>
  <c r="BH672" i="11"/>
  <c r="N673" i="11"/>
  <c r="O673" i="11"/>
  <c r="P673" i="11"/>
  <c r="Q673" i="11"/>
  <c r="R673" i="11"/>
  <c r="S673" i="11"/>
  <c r="T673" i="11"/>
  <c r="AA673" i="11"/>
  <c r="AB673" i="11"/>
  <c r="BJ673" i="11" s="1"/>
  <c r="AD673" i="11"/>
  <c r="AC673" i="11" s="1"/>
  <c r="BH673" i="11"/>
  <c r="N674" i="11"/>
  <c r="O674" i="11"/>
  <c r="P674" i="11"/>
  <c r="Q674" i="11"/>
  <c r="T674" i="11" s="1"/>
  <c r="R674" i="11"/>
  <c r="S674" i="11"/>
  <c r="AA674" i="11"/>
  <c r="AB674" i="11"/>
  <c r="AD674" i="11"/>
  <c r="AC674" i="11" s="1"/>
  <c r="BH674" i="11"/>
  <c r="BJ674" i="11"/>
  <c r="N675" i="11"/>
  <c r="O675" i="11"/>
  <c r="P675" i="11"/>
  <c r="Q675" i="11"/>
  <c r="T675" i="11" s="1"/>
  <c r="R675" i="11"/>
  <c r="S675" i="11"/>
  <c r="AA675" i="11"/>
  <c r="AB675" i="11"/>
  <c r="BJ675" i="11" s="1"/>
  <c r="AD675" i="11"/>
  <c r="AC675" i="11" s="1"/>
  <c r="BH675" i="11"/>
  <c r="N676" i="11"/>
  <c r="O676" i="11"/>
  <c r="P676" i="11"/>
  <c r="Q676" i="11"/>
  <c r="T676" i="11" s="1"/>
  <c r="R676" i="11"/>
  <c r="S676" i="11"/>
  <c r="AA676" i="11"/>
  <c r="AB676" i="11"/>
  <c r="BJ676" i="11" s="1"/>
  <c r="AD676" i="11"/>
  <c r="AC676" i="11" s="1"/>
  <c r="BH676" i="11"/>
  <c r="N677" i="11"/>
  <c r="O677" i="11"/>
  <c r="P677" i="11"/>
  <c r="Q677" i="11"/>
  <c r="R677" i="11"/>
  <c r="S677" i="11"/>
  <c r="T677" i="11"/>
  <c r="AA677" i="11"/>
  <c r="AB677" i="11"/>
  <c r="BJ677" i="11" s="1"/>
  <c r="AD677" i="11"/>
  <c r="AC677" i="11" s="1"/>
  <c r="BH677" i="11"/>
  <c r="N678" i="11"/>
  <c r="O678" i="11"/>
  <c r="P678" i="11"/>
  <c r="Q678" i="11"/>
  <c r="T678" i="11" s="1"/>
  <c r="R678" i="11"/>
  <c r="S678" i="11"/>
  <c r="AA678" i="11"/>
  <c r="AB678" i="11"/>
  <c r="BJ678" i="11" s="1"/>
  <c r="AC678" i="11"/>
  <c r="AD678" i="11"/>
  <c r="BH678" i="11"/>
  <c r="N679" i="11"/>
  <c r="O679" i="11"/>
  <c r="P679" i="11"/>
  <c r="Q679" i="11"/>
  <c r="T679" i="11" s="1"/>
  <c r="R679" i="11"/>
  <c r="S679" i="11"/>
  <c r="AA679" i="11"/>
  <c r="AB679" i="11"/>
  <c r="BJ679" i="11" s="1"/>
  <c r="AC679" i="11"/>
  <c r="AD679" i="11"/>
  <c r="BH679" i="11"/>
  <c r="N680" i="11"/>
  <c r="O680" i="11"/>
  <c r="P680" i="11"/>
  <c r="Q680" i="11"/>
  <c r="T680" i="11" s="1"/>
  <c r="R680" i="11"/>
  <c r="S680" i="11"/>
  <c r="AA680" i="11"/>
  <c r="AB680" i="11"/>
  <c r="BJ680" i="11" s="1"/>
  <c r="AD680" i="11"/>
  <c r="AC680" i="11" s="1"/>
  <c r="BH680" i="11"/>
  <c r="N681" i="11"/>
  <c r="O681" i="11"/>
  <c r="P681" i="11"/>
  <c r="Q681" i="11"/>
  <c r="R681" i="11"/>
  <c r="S681" i="11"/>
  <c r="T681" i="11"/>
  <c r="AA681" i="11"/>
  <c r="AB681" i="11"/>
  <c r="BJ681" i="11" s="1"/>
  <c r="AD681" i="11"/>
  <c r="AC681" i="11" s="1"/>
  <c r="BH681" i="11"/>
  <c r="N682" i="11"/>
  <c r="O682" i="11"/>
  <c r="P682" i="11"/>
  <c r="Q682" i="11"/>
  <c r="T682" i="11" s="1"/>
  <c r="R682" i="11"/>
  <c r="S682" i="11"/>
  <c r="AA682" i="11"/>
  <c r="AB682" i="11"/>
  <c r="AD682" i="11"/>
  <c r="AC682" i="11" s="1"/>
  <c r="BH682" i="11"/>
  <c r="BJ682" i="11"/>
  <c r="N683" i="11"/>
  <c r="O683" i="11"/>
  <c r="P683" i="11"/>
  <c r="Q683" i="11"/>
  <c r="T683" i="11" s="1"/>
  <c r="R683" i="11"/>
  <c r="S683" i="11"/>
  <c r="AA683" i="11"/>
  <c r="AB683" i="11"/>
  <c r="BJ683" i="11" s="1"/>
  <c r="AD683" i="11"/>
  <c r="AC683" i="11" s="1"/>
  <c r="BH683" i="11"/>
  <c r="N684" i="11"/>
  <c r="O684" i="11"/>
  <c r="P684" i="11"/>
  <c r="Q684" i="11"/>
  <c r="R684" i="11"/>
  <c r="S684" i="11"/>
  <c r="AA684" i="11"/>
  <c r="AB684" i="11"/>
  <c r="BJ684" i="11" s="1"/>
  <c r="AD684" i="11"/>
  <c r="AC684" i="11" s="1"/>
  <c r="AY684" i="11"/>
  <c r="BH684" i="11"/>
  <c r="N685" i="11"/>
  <c r="O685" i="11"/>
  <c r="P685" i="11"/>
  <c r="Q685" i="11"/>
  <c r="T685" i="11" s="1"/>
  <c r="R685" i="11"/>
  <c r="S685" i="11"/>
  <c r="AA685" i="11"/>
  <c r="AB685" i="11"/>
  <c r="BJ685" i="11" s="1"/>
  <c r="AD685" i="11"/>
  <c r="AC685" i="11" s="1"/>
  <c r="BH685" i="11"/>
  <c r="N686" i="11"/>
  <c r="O686" i="11"/>
  <c r="P686" i="11"/>
  <c r="Q686" i="11"/>
  <c r="T686" i="11" s="1"/>
  <c r="R686" i="11"/>
  <c r="S686" i="11"/>
  <c r="AA686" i="11"/>
  <c r="AB686" i="11"/>
  <c r="BJ686" i="11" s="1"/>
  <c r="AD686" i="11"/>
  <c r="AC686" i="11" s="1"/>
  <c r="BH686" i="11"/>
  <c r="N687" i="11"/>
  <c r="O687" i="11"/>
  <c r="P687" i="11"/>
  <c r="Q687" i="11"/>
  <c r="T687" i="11" s="1"/>
  <c r="R687" i="11"/>
  <c r="S687" i="11"/>
  <c r="AA687" i="11"/>
  <c r="AB687" i="11"/>
  <c r="BJ687" i="11" s="1"/>
  <c r="AD687" i="11"/>
  <c r="AC687" i="11" s="1"/>
  <c r="BH687" i="11"/>
  <c r="N688" i="11"/>
  <c r="O688" i="11"/>
  <c r="P688" i="11"/>
  <c r="Q688" i="11"/>
  <c r="R688" i="11"/>
  <c r="S688" i="11"/>
  <c r="T688" i="11"/>
  <c r="AA688" i="11"/>
  <c r="AB688" i="11"/>
  <c r="AC688" i="11"/>
  <c r="AD688" i="11"/>
  <c r="BH688" i="11"/>
  <c r="BJ688" i="11"/>
  <c r="N689" i="11"/>
  <c r="O689" i="11"/>
  <c r="P689" i="11"/>
  <c r="Q689" i="11"/>
  <c r="T689" i="11" s="1"/>
  <c r="R689" i="11"/>
  <c r="S689" i="11"/>
  <c r="AA689" i="11"/>
  <c r="AB689" i="11"/>
  <c r="BJ689" i="11" s="1"/>
  <c r="AD689" i="11"/>
  <c r="AC689" i="11" s="1"/>
  <c r="BH689" i="11"/>
  <c r="N690" i="11"/>
  <c r="O690" i="11"/>
  <c r="P690" i="11"/>
  <c r="Q690" i="11"/>
  <c r="T690" i="11" s="1"/>
  <c r="R690" i="11"/>
  <c r="S690" i="11"/>
  <c r="AA690" i="11"/>
  <c r="AB690" i="11"/>
  <c r="BJ690" i="11" s="1"/>
  <c r="AC690" i="11"/>
  <c r="BH690" i="11"/>
  <c r="N691" i="11"/>
  <c r="O691" i="11"/>
  <c r="P691" i="11"/>
  <c r="Q691" i="11"/>
  <c r="T691" i="11" s="1"/>
  <c r="R691" i="11"/>
  <c r="S691" i="11"/>
  <c r="AA691" i="11"/>
  <c r="AB691" i="11"/>
  <c r="BJ691" i="11" s="1"/>
  <c r="AC691" i="11"/>
  <c r="AD691" i="11"/>
  <c r="AY691" i="11"/>
  <c r="BH691" i="11"/>
  <c r="N692" i="11"/>
  <c r="O692" i="11"/>
  <c r="P692" i="11"/>
  <c r="Q692" i="11"/>
  <c r="R692" i="11"/>
  <c r="S692" i="11"/>
  <c r="T692" i="11"/>
  <c r="AA692" i="11"/>
  <c r="AB692" i="11"/>
  <c r="BJ692" i="11" s="1"/>
  <c r="AC692" i="11"/>
  <c r="AD692" i="11"/>
  <c r="BH692" i="11"/>
  <c r="N693" i="11"/>
  <c r="O693" i="11"/>
  <c r="P693" i="11"/>
  <c r="Q693" i="11"/>
  <c r="T693" i="11" s="1"/>
  <c r="R693" i="11"/>
  <c r="S693" i="11"/>
  <c r="AA693" i="11"/>
  <c r="AB693" i="11"/>
  <c r="BJ693" i="11" s="1"/>
  <c r="AC693" i="11"/>
  <c r="AD693" i="11"/>
  <c r="BH693" i="11"/>
  <c r="N694" i="11"/>
  <c r="O694" i="11"/>
  <c r="P694" i="11"/>
  <c r="Q694" i="11"/>
  <c r="T694" i="11" s="1"/>
  <c r="R694" i="11"/>
  <c r="S694" i="11"/>
  <c r="AA694" i="11"/>
  <c r="AB694" i="11"/>
  <c r="BJ694" i="11" s="1"/>
  <c r="AD694" i="11"/>
  <c r="AC694" i="11" s="1"/>
  <c r="BH694" i="11"/>
  <c r="N695" i="11"/>
  <c r="O695" i="11"/>
  <c r="P695" i="11"/>
  <c r="Q695" i="11"/>
  <c r="T695" i="11" s="1"/>
  <c r="R695" i="11"/>
  <c r="S695" i="11"/>
  <c r="AA695" i="11"/>
  <c r="AB695" i="11"/>
  <c r="BJ695" i="11" s="1"/>
  <c r="AD695" i="11"/>
  <c r="AC695" i="11" s="1"/>
  <c r="BH695" i="11"/>
  <c r="N696" i="11"/>
  <c r="O696" i="11"/>
  <c r="P696" i="11"/>
  <c r="Q696" i="11"/>
  <c r="T696" i="11" s="1"/>
  <c r="R696" i="11"/>
  <c r="S696" i="11"/>
  <c r="AA696" i="11"/>
  <c r="AB696" i="11"/>
  <c r="BJ696" i="11" s="1"/>
  <c r="AC696" i="11"/>
  <c r="AD696" i="11"/>
  <c r="BH696" i="11"/>
  <c r="N697" i="11"/>
  <c r="O697" i="11"/>
  <c r="P697" i="11"/>
  <c r="Q697" i="11"/>
  <c r="R697" i="11"/>
  <c r="S697" i="11"/>
  <c r="T697" i="11"/>
  <c r="AA697" i="11"/>
  <c r="AB697" i="11"/>
  <c r="BJ697" i="11" s="1"/>
  <c r="AD697" i="11"/>
  <c r="AC697" i="11" s="1"/>
  <c r="BH697" i="11"/>
  <c r="N698" i="11"/>
  <c r="O698" i="11"/>
  <c r="P698" i="11"/>
  <c r="Q698" i="11"/>
  <c r="T698" i="11" s="1"/>
  <c r="R698" i="11"/>
  <c r="S698" i="11"/>
  <c r="AA698" i="11"/>
  <c r="AB698" i="11"/>
  <c r="BJ698" i="11" s="1"/>
  <c r="AD698" i="11"/>
  <c r="AC698" i="11" s="1"/>
  <c r="BH698" i="11"/>
  <c r="N699" i="11"/>
  <c r="O699" i="11"/>
  <c r="P699" i="11"/>
  <c r="Q699" i="11"/>
  <c r="T699" i="11" s="1"/>
  <c r="R699" i="11"/>
  <c r="S699" i="11"/>
  <c r="AA699" i="11"/>
  <c r="AB699" i="11"/>
  <c r="AD699" i="11"/>
  <c r="AC699" i="11" s="1"/>
  <c r="BH699" i="11"/>
  <c r="BJ699" i="11"/>
  <c r="N700" i="11"/>
  <c r="O700" i="11"/>
  <c r="P700" i="11"/>
  <c r="Q700" i="11"/>
  <c r="R700" i="11"/>
  <c r="S700" i="11"/>
  <c r="T700" i="11"/>
  <c r="AA700" i="11"/>
  <c r="AB700" i="11"/>
  <c r="BJ700" i="11" s="1"/>
  <c r="AD700" i="11"/>
  <c r="AC700" i="11" s="1"/>
  <c r="BH700" i="11"/>
  <c r="N701" i="11"/>
  <c r="O701" i="11"/>
  <c r="P701" i="11"/>
  <c r="Q701" i="11"/>
  <c r="T701" i="11" s="1"/>
  <c r="R701" i="11"/>
  <c r="S701" i="11"/>
  <c r="AA701" i="11"/>
  <c r="AB701" i="11"/>
  <c r="BJ701" i="11" s="1"/>
  <c r="AD701" i="11"/>
  <c r="AC701" i="11" s="1"/>
  <c r="BH701" i="11"/>
  <c r="N702" i="11"/>
  <c r="O702" i="11"/>
  <c r="P702" i="11"/>
  <c r="Q702" i="11"/>
  <c r="T702" i="11" s="1"/>
  <c r="R702" i="11"/>
  <c r="S702" i="11"/>
  <c r="AA702" i="11"/>
  <c r="AB702" i="11"/>
  <c r="BJ702" i="11" s="1"/>
  <c r="AD702" i="11"/>
  <c r="AC702" i="11" s="1"/>
  <c r="BH702" i="11"/>
  <c r="N703" i="11"/>
  <c r="O703" i="11"/>
  <c r="P703" i="11"/>
  <c r="Q703" i="11"/>
  <c r="T703" i="11" s="1"/>
  <c r="R703" i="11"/>
  <c r="S703" i="11"/>
  <c r="AA703" i="11"/>
  <c r="AB703" i="11"/>
  <c r="BJ703" i="11" s="1"/>
  <c r="AD703" i="11"/>
  <c r="AC703" i="11" s="1"/>
  <c r="BH703" i="11"/>
  <c r="N704" i="11"/>
  <c r="O704" i="11"/>
  <c r="P704" i="11"/>
  <c r="Q704" i="11"/>
  <c r="T704" i="11" s="1"/>
  <c r="R704" i="11"/>
  <c r="S704" i="11"/>
  <c r="AA704" i="11"/>
  <c r="AB704" i="11"/>
  <c r="AD704" i="11"/>
  <c r="AC704" i="11" s="1"/>
  <c r="AY704" i="11"/>
  <c r="BH704" i="11"/>
  <c r="BJ704" i="11"/>
  <c r="N705" i="11"/>
  <c r="O705" i="11"/>
  <c r="P705" i="11"/>
  <c r="Q705" i="11"/>
  <c r="T705" i="11" s="1"/>
  <c r="R705" i="11"/>
  <c r="S705" i="11"/>
  <c r="AA705" i="11"/>
  <c r="AB705" i="11"/>
  <c r="BJ705" i="11" s="1"/>
  <c r="AD705" i="11"/>
  <c r="AC705" i="11" s="1"/>
  <c r="AY705" i="11"/>
  <c r="BH705" i="11"/>
  <c r="N706" i="11"/>
  <c r="O706" i="11"/>
  <c r="P706" i="11"/>
  <c r="Q706" i="11"/>
  <c r="T706" i="11" s="1"/>
  <c r="R706" i="11"/>
  <c r="S706" i="11"/>
  <c r="AA706" i="11"/>
  <c r="AB706" i="11"/>
  <c r="AD706" i="11"/>
  <c r="AC706" i="11" s="1"/>
  <c r="BH706" i="11"/>
  <c r="BJ706" i="11"/>
  <c r="N707" i="11"/>
  <c r="O707" i="11"/>
  <c r="P707" i="11"/>
  <c r="Q707" i="11"/>
  <c r="T707" i="11" s="1"/>
  <c r="R707" i="11"/>
  <c r="S707" i="11"/>
  <c r="AA707" i="11"/>
  <c r="AB707" i="11"/>
  <c r="BJ707" i="11" s="1"/>
  <c r="AC707" i="11"/>
  <c r="AD707" i="11"/>
  <c r="BH707" i="11"/>
  <c r="N708" i="11"/>
  <c r="O708" i="11"/>
  <c r="P708" i="11"/>
  <c r="Q708" i="11"/>
  <c r="T708" i="11" s="1"/>
  <c r="R708" i="11"/>
  <c r="S708" i="11"/>
  <c r="AA708" i="11"/>
  <c r="AB708" i="11"/>
  <c r="BJ708" i="11" s="1"/>
  <c r="AD708" i="11"/>
  <c r="AC708" i="11" s="1"/>
  <c r="BH708" i="11"/>
  <c r="N709" i="11"/>
  <c r="O709" i="11"/>
  <c r="P709" i="11"/>
  <c r="Q709" i="11"/>
  <c r="T709" i="11" s="1"/>
  <c r="R709" i="11"/>
  <c r="S709" i="11"/>
  <c r="AA709" i="11"/>
  <c r="AB709" i="11"/>
  <c r="BJ709" i="11" s="1"/>
  <c r="AD709" i="11"/>
  <c r="AC709" i="11" s="1"/>
  <c r="BH709" i="11"/>
  <c r="N710" i="11"/>
  <c r="O710" i="11"/>
  <c r="P710" i="11"/>
  <c r="Q710" i="11"/>
  <c r="T710" i="11" s="1"/>
  <c r="R710" i="11"/>
  <c r="S710" i="11"/>
  <c r="AA710" i="11"/>
  <c r="AB710" i="11"/>
  <c r="BJ710" i="11" s="1"/>
  <c r="AC710" i="11"/>
  <c r="AD710" i="11"/>
  <c r="BH710" i="11"/>
  <c r="N711" i="11"/>
  <c r="O711" i="11"/>
  <c r="P711" i="11"/>
  <c r="Q711" i="11"/>
  <c r="R711" i="11"/>
  <c r="S711" i="11"/>
  <c r="T711" i="11"/>
  <c r="AA711" i="11"/>
  <c r="AB711" i="11"/>
  <c r="BJ711" i="11" s="1"/>
  <c r="AD711" i="11"/>
  <c r="AC711" i="11" s="1"/>
  <c r="BH711" i="11"/>
  <c r="N712" i="11"/>
  <c r="O712" i="11"/>
  <c r="P712" i="11"/>
  <c r="Q712" i="11"/>
  <c r="T712" i="11" s="1"/>
  <c r="R712" i="11"/>
  <c r="S712" i="11"/>
  <c r="AA712" i="11"/>
  <c r="AB712" i="11"/>
  <c r="AC712" i="11"/>
  <c r="AD712" i="11"/>
  <c r="BH712" i="11"/>
  <c r="BJ712" i="11"/>
  <c r="N713" i="11"/>
  <c r="O713" i="11"/>
  <c r="P713" i="11"/>
  <c r="Q713" i="11"/>
  <c r="T713" i="11" s="1"/>
  <c r="R713" i="11"/>
  <c r="S713" i="11"/>
  <c r="AA713" i="11"/>
  <c r="AB713" i="11"/>
  <c r="AD713" i="11"/>
  <c r="AC713" i="11" s="1"/>
  <c r="BH713" i="11"/>
  <c r="BJ713" i="11"/>
  <c r="N714" i="11"/>
  <c r="O714" i="11"/>
  <c r="P714" i="11"/>
  <c r="Q714" i="11"/>
  <c r="T714" i="11" s="1"/>
  <c r="R714" i="11"/>
  <c r="S714" i="11"/>
  <c r="AA714" i="11"/>
  <c r="AB714" i="11"/>
  <c r="BJ714" i="11" s="1"/>
  <c r="AC714" i="11"/>
  <c r="AD714" i="11"/>
  <c r="AY714" i="11"/>
  <c r="BH714" i="11"/>
  <c r="N715" i="11"/>
  <c r="O715" i="11"/>
  <c r="P715" i="11"/>
  <c r="Q715" i="11"/>
  <c r="T715" i="11" s="1"/>
  <c r="R715" i="11"/>
  <c r="S715" i="11"/>
  <c r="AA715" i="11"/>
  <c r="AB715" i="11"/>
  <c r="AD715" i="11"/>
  <c r="AC715" i="11" s="1"/>
  <c r="BH715" i="11"/>
  <c r="BJ715" i="11"/>
  <c r="N716" i="11"/>
  <c r="O716" i="11"/>
  <c r="P716" i="11"/>
  <c r="Q716" i="11"/>
  <c r="R716" i="11"/>
  <c r="S716" i="11"/>
  <c r="T716" i="11"/>
  <c r="AA716" i="11"/>
  <c r="AB716" i="11"/>
  <c r="BJ716" i="11" s="1"/>
  <c r="AD716" i="11"/>
  <c r="AC716" i="11" s="1"/>
  <c r="BH716" i="11"/>
  <c r="N717" i="11"/>
  <c r="O717" i="11"/>
  <c r="P717" i="11"/>
  <c r="Q717" i="11"/>
  <c r="T717" i="11" s="1"/>
  <c r="R717" i="11"/>
  <c r="S717" i="11"/>
  <c r="AA717" i="11"/>
  <c r="AB717" i="11"/>
  <c r="BJ717" i="11" s="1"/>
  <c r="AD717" i="11"/>
  <c r="AC717" i="11" s="1"/>
  <c r="BH717" i="11"/>
  <c r="N718" i="11"/>
  <c r="O718" i="11"/>
  <c r="P718" i="11"/>
  <c r="Q718" i="11"/>
  <c r="R718" i="11"/>
  <c r="S718" i="11"/>
  <c r="T718" i="11"/>
  <c r="AA718" i="11"/>
  <c r="AB718" i="11"/>
  <c r="BJ718" i="11" s="1"/>
  <c r="AC718" i="11"/>
  <c r="AD718" i="11"/>
  <c r="BH718" i="11"/>
  <c r="N719" i="11"/>
  <c r="O719" i="11"/>
  <c r="P719" i="11"/>
  <c r="Q719" i="11"/>
  <c r="T719" i="11" s="1"/>
  <c r="R719" i="11"/>
  <c r="S719" i="11"/>
  <c r="AA719" i="11"/>
  <c r="AB719" i="11"/>
  <c r="BJ719" i="11" s="1"/>
  <c r="AD719" i="11"/>
  <c r="AC719" i="11" s="1"/>
  <c r="BH719" i="11"/>
  <c r="N720" i="11"/>
  <c r="O720" i="11"/>
  <c r="P720" i="11"/>
  <c r="Q720" i="11"/>
  <c r="T720" i="11" s="1"/>
  <c r="R720" i="11"/>
  <c r="S720" i="11"/>
  <c r="AA720" i="11"/>
  <c r="AB720" i="11"/>
  <c r="BJ720" i="11" s="1"/>
  <c r="AD720" i="11"/>
  <c r="AC720" i="11" s="1"/>
  <c r="BH720" i="11"/>
  <c r="N721" i="11"/>
  <c r="O721" i="11"/>
  <c r="P721" i="11"/>
  <c r="Q721" i="11"/>
  <c r="R721" i="11"/>
  <c r="S721" i="11"/>
  <c r="T721" i="11"/>
  <c r="AA721" i="11"/>
  <c r="AB721" i="11"/>
  <c r="BJ721" i="11" s="1"/>
  <c r="AC721" i="11"/>
  <c r="AD721" i="11"/>
  <c r="BH721" i="11"/>
  <c r="N722" i="11"/>
  <c r="O722" i="11"/>
  <c r="P722" i="11"/>
  <c r="Q722" i="11"/>
  <c r="T722" i="11" s="1"/>
  <c r="R722" i="11"/>
  <c r="S722" i="11"/>
  <c r="AA722" i="11"/>
  <c r="AB722" i="11"/>
  <c r="AC722" i="11"/>
  <c r="AD722" i="11"/>
  <c r="BH722" i="11"/>
  <c r="BJ722" i="11"/>
  <c r="N723" i="11"/>
  <c r="O723" i="11"/>
  <c r="P723" i="11"/>
  <c r="Q723" i="11"/>
  <c r="T723" i="11" s="1"/>
  <c r="R723" i="11"/>
  <c r="S723" i="11"/>
  <c r="AA723" i="11"/>
  <c r="AB723" i="11"/>
  <c r="AD723" i="11"/>
  <c r="AC723" i="11" s="1"/>
  <c r="BH723" i="11"/>
  <c r="BJ723" i="11"/>
  <c r="N724" i="11"/>
  <c r="O724" i="11"/>
  <c r="P724" i="11"/>
  <c r="Q724" i="11"/>
  <c r="T724" i="11" s="1"/>
  <c r="R724" i="11"/>
  <c r="S724" i="11"/>
  <c r="AA724" i="11"/>
  <c r="AB724" i="11"/>
  <c r="AD724" i="11"/>
  <c r="AC724" i="11" s="1"/>
  <c r="BH724" i="11"/>
  <c r="BJ724" i="11"/>
  <c r="N725" i="11"/>
  <c r="O725" i="11"/>
  <c r="P725" i="11"/>
  <c r="Q725" i="11"/>
  <c r="T725" i="11" s="1"/>
  <c r="R725" i="11"/>
  <c r="S725" i="11"/>
  <c r="AA725" i="11"/>
  <c r="AB725" i="11"/>
  <c r="AD725" i="11"/>
  <c r="AC725" i="11" s="1"/>
  <c r="BH725" i="11"/>
  <c r="BJ725" i="11"/>
  <c r="N726" i="11"/>
  <c r="O726" i="11"/>
  <c r="P726" i="11"/>
  <c r="Q726" i="11"/>
  <c r="T726" i="11" s="1"/>
  <c r="R726" i="11"/>
  <c r="S726" i="11"/>
  <c r="AA726" i="11"/>
  <c r="AB726" i="11"/>
  <c r="BJ726" i="11" s="1"/>
  <c r="AC726" i="11"/>
  <c r="AD726" i="11"/>
  <c r="BH726" i="11"/>
  <c r="N727" i="11"/>
  <c r="O727" i="11"/>
  <c r="P727" i="11"/>
  <c r="Q727" i="11"/>
  <c r="T727" i="11" s="1"/>
  <c r="R727" i="11"/>
  <c r="S727" i="11"/>
  <c r="AA727" i="11"/>
  <c r="AB727" i="11"/>
  <c r="BJ727" i="11" s="1"/>
  <c r="AD727" i="11"/>
  <c r="AC727" i="11" s="1"/>
  <c r="BH727" i="11"/>
  <c r="N728" i="11"/>
  <c r="O728" i="11"/>
  <c r="P728" i="11"/>
  <c r="Q728" i="11"/>
  <c r="T728" i="11" s="1"/>
  <c r="R728" i="11"/>
  <c r="S728" i="11"/>
  <c r="AA728" i="11"/>
  <c r="AB728" i="11"/>
  <c r="BJ728" i="11" s="1"/>
  <c r="AD728" i="11"/>
  <c r="AC728" i="11" s="1"/>
  <c r="BH728" i="11"/>
  <c r="N729" i="11"/>
  <c r="O729" i="11"/>
  <c r="P729" i="11"/>
  <c r="Q729" i="11"/>
  <c r="R729" i="11"/>
  <c r="S729" i="11"/>
  <c r="T729" i="11"/>
  <c r="AA729" i="11"/>
  <c r="AB729" i="11"/>
  <c r="BJ729" i="11" s="1"/>
  <c r="AD729" i="11"/>
  <c r="AC729" i="11" s="1"/>
  <c r="BH729" i="11"/>
  <c r="N730" i="11"/>
  <c r="O730" i="11"/>
  <c r="P730" i="11"/>
  <c r="Q730" i="11"/>
  <c r="R730" i="11"/>
  <c r="S730" i="11"/>
  <c r="T730" i="11"/>
  <c r="AA730" i="11"/>
  <c r="AB730" i="11"/>
  <c r="AD730" i="11"/>
  <c r="AC730" i="11" s="1"/>
  <c r="BH730" i="11"/>
  <c r="BJ730" i="11"/>
  <c r="N731" i="11"/>
  <c r="O731" i="11"/>
  <c r="P731" i="11"/>
  <c r="Q731" i="11"/>
  <c r="T731" i="11" s="1"/>
  <c r="R731" i="11"/>
  <c r="S731" i="11"/>
  <c r="AA731" i="11"/>
  <c r="AB731" i="11"/>
  <c r="BJ731" i="11" s="1"/>
  <c r="AC731" i="11"/>
  <c r="AD731" i="11"/>
  <c r="AY731" i="11"/>
  <c r="BH731" i="11"/>
  <c r="N732" i="11"/>
  <c r="O732" i="11"/>
  <c r="P732" i="11"/>
  <c r="Q732" i="11"/>
  <c r="T732" i="11" s="1"/>
  <c r="R732" i="11"/>
  <c r="S732" i="11"/>
  <c r="AA732" i="11"/>
  <c r="AB732" i="11"/>
  <c r="AC732" i="11"/>
  <c r="AD732" i="11"/>
  <c r="AY732" i="11"/>
  <c r="BH732" i="11"/>
  <c r="BJ732" i="11"/>
  <c r="N733" i="11"/>
  <c r="O733" i="11"/>
  <c r="P733" i="11"/>
  <c r="Q733" i="11"/>
  <c r="T733" i="11" s="1"/>
  <c r="R733" i="11"/>
  <c r="S733" i="11"/>
  <c r="AA733" i="11"/>
  <c r="AB733" i="11"/>
  <c r="BJ733" i="11" s="1"/>
  <c r="AD733" i="11"/>
  <c r="AC733" i="11" s="1"/>
  <c r="AY733" i="11"/>
  <c r="BH733" i="11"/>
  <c r="N734" i="11"/>
  <c r="O734" i="11"/>
  <c r="P734" i="11"/>
  <c r="Q734" i="11"/>
  <c r="T734" i="11" s="1"/>
  <c r="R734" i="11"/>
  <c r="S734" i="11"/>
  <c r="AA734" i="11"/>
  <c r="AB734" i="11"/>
  <c r="AC734" i="11"/>
  <c r="AD734" i="11"/>
  <c r="BH734" i="11"/>
  <c r="BJ734" i="11"/>
  <c r="N735" i="11"/>
  <c r="O735" i="11"/>
  <c r="P735" i="11"/>
  <c r="Q735" i="11"/>
  <c r="T735" i="11" s="1"/>
  <c r="R735" i="11"/>
  <c r="S735" i="11"/>
  <c r="AA735" i="11"/>
  <c r="AB735" i="11"/>
  <c r="BJ735" i="11" s="1"/>
  <c r="AD735" i="11"/>
  <c r="AC735" i="11" s="1"/>
  <c r="BH735" i="11"/>
  <c r="N736" i="11"/>
  <c r="O736" i="11"/>
  <c r="P736" i="11"/>
  <c r="Q736" i="11"/>
  <c r="T736" i="11" s="1"/>
  <c r="R736" i="11"/>
  <c r="S736" i="11"/>
  <c r="AA736" i="11"/>
  <c r="AB736" i="11"/>
  <c r="BJ736" i="11" s="1"/>
  <c r="AD736" i="11"/>
  <c r="AC736" i="11" s="1"/>
  <c r="AY736" i="11"/>
  <c r="BH736" i="11"/>
  <c r="N737" i="11"/>
  <c r="O737" i="11"/>
  <c r="P737" i="11"/>
  <c r="Q737" i="11"/>
  <c r="R737" i="11"/>
  <c r="S737" i="11"/>
  <c r="T737" i="11"/>
  <c r="AA737" i="11"/>
  <c r="AB737" i="11"/>
  <c r="BJ737" i="11" s="1"/>
  <c r="AC737" i="11"/>
  <c r="AD737" i="11"/>
  <c r="AY737" i="11"/>
  <c r="BH737" i="11"/>
  <c r="N738" i="11"/>
  <c r="O738" i="11"/>
  <c r="P738" i="11"/>
  <c r="Q738" i="11"/>
  <c r="T738" i="11" s="1"/>
  <c r="R738" i="11"/>
  <c r="S738" i="11"/>
  <c r="AA738" i="11"/>
  <c r="AB738" i="11"/>
  <c r="BJ738" i="11" s="1"/>
  <c r="AC738" i="11"/>
  <c r="AD738" i="11"/>
  <c r="AY738" i="11"/>
  <c r="BH738" i="11"/>
  <c r="N739" i="11"/>
  <c r="O739" i="11"/>
  <c r="P739" i="11"/>
  <c r="Q739" i="11"/>
  <c r="R739" i="11"/>
  <c r="S739" i="11"/>
  <c r="T739" i="11"/>
  <c r="AA739" i="11"/>
  <c r="AB739" i="11"/>
  <c r="BJ739" i="11" s="1"/>
  <c r="AD739" i="11"/>
  <c r="AC739" i="11" s="1"/>
  <c r="BH739" i="11"/>
  <c r="N740" i="11"/>
  <c r="O740" i="11"/>
  <c r="P740" i="11"/>
  <c r="Q740" i="11"/>
  <c r="R740" i="11"/>
  <c r="S740" i="11"/>
  <c r="T740" i="11"/>
  <c r="AA740" i="11"/>
  <c r="AB740" i="11"/>
  <c r="BJ740" i="11" s="1"/>
  <c r="AD740" i="11"/>
  <c r="AC740" i="11" s="1"/>
  <c r="BH740" i="11"/>
  <c r="N741" i="11"/>
  <c r="O741" i="11"/>
  <c r="P741" i="11"/>
  <c r="Q741" i="11"/>
  <c r="T741" i="11" s="1"/>
  <c r="R741" i="11"/>
  <c r="S741" i="11"/>
  <c r="AA741" i="11"/>
  <c r="AB741" i="11"/>
  <c r="AC741" i="11"/>
  <c r="AD741" i="11"/>
  <c r="BH741" i="11"/>
  <c r="BJ741" i="11"/>
  <c r="N742" i="11"/>
  <c r="O742" i="11"/>
  <c r="P742" i="11"/>
  <c r="Q742" i="11"/>
  <c r="R742" i="11"/>
  <c r="S742" i="11"/>
  <c r="T742" i="11"/>
  <c r="AA742" i="11"/>
  <c r="AB742" i="11"/>
  <c r="BJ742" i="11" s="1"/>
  <c r="AD742" i="11"/>
  <c r="AC742" i="11" s="1"/>
  <c r="BH742" i="11"/>
  <c r="N743" i="11"/>
  <c r="O743" i="11"/>
  <c r="P743" i="11"/>
  <c r="Q743" i="11"/>
  <c r="T743" i="11" s="1"/>
  <c r="R743" i="11"/>
  <c r="S743" i="11"/>
  <c r="AA743" i="11"/>
  <c r="AB743" i="11"/>
  <c r="AD743" i="11"/>
  <c r="AC743" i="11" s="1"/>
  <c r="BH743" i="11"/>
  <c r="BJ743" i="11"/>
  <c r="N744" i="11"/>
  <c r="O744" i="11"/>
  <c r="P744" i="11"/>
  <c r="Q744" i="11"/>
  <c r="T744" i="11" s="1"/>
  <c r="R744" i="11"/>
  <c r="S744" i="11"/>
  <c r="AA744" i="11"/>
  <c r="AB744" i="11"/>
  <c r="BJ744" i="11" s="1"/>
  <c r="AC744" i="11"/>
  <c r="AD744" i="11"/>
  <c r="BH744" i="11"/>
  <c r="N745" i="11"/>
  <c r="O745" i="11"/>
  <c r="P745" i="11"/>
  <c r="Q745" i="11"/>
  <c r="T745" i="11" s="1"/>
  <c r="R745" i="11"/>
  <c r="S745" i="11"/>
  <c r="AA745" i="11"/>
  <c r="AB745" i="11"/>
  <c r="AD745" i="11"/>
  <c r="AC745" i="11" s="1"/>
  <c r="BH745" i="11"/>
  <c r="BJ745" i="11"/>
  <c r="N746" i="11"/>
  <c r="O746" i="11"/>
  <c r="P746" i="11"/>
  <c r="Q746" i="11"/>
  <c r="T746" i="11" s="1"/>
  <c r="R746" i="11"/>
  <c r="S746" i="11"/>
  <c r="AA746" i="11"/>
  <c r="AB746" i="11"/>
  <c r="BJ746" i="11" s="1"/>
  <c r="AD746" i="11"/>
  <c r="AC746" i="11" s="1"/>
  <c r="BH746" i="11"/>
  <c r="N747" i="11"/>
  <c r="O747" i="11"/>
  <c r="P747" i="11"/>
  <c r="Q747" i="11"/>
  <c r="T747" i="11" s="1"/>
  <c r="R747" i="11"/>
  <c r="S747" i="11"/>
  <c r="AA747" i="11"/>
  <c r="AB747" i="11"/>
  <c r="BJ747" i="11" s="1"/>
  <c r="AD747" i="11"/>
  <c r="AC747" i="11" s="1"/>
  <c r="BH747" i="11"/>
  <c r="N748" i="11"/>
  <c r="O748" i="11"/>
  <c r="P748" i="11"/>
  <c r="Q748" i="11"/>
  <c r="T748" i="11" s="1"/>
  <c r="R748" i="11"/>
  <c r="S748" i="11"/>
  <c r="AA748" i="11"/>
  <c r="AB748" i="11"/>
  <c r="AC748" i="11"/>
  <c r="AD748" i="11"/>
  <c r="BH748" i="11"/>
  <c r="BJ748" i="11"/>
  <c r="N749" i="11"/>
  <c r="O749" i="11"/>
  <c r="P749" i="11"/>
  <c r="Q749" i="11"/>
  <c r="T749" i="11" s="1"/>
  <c r="R749" i="11"/>
  <c r="S749" i="11"/>
  <c r="AA749" i="11"/>
  <c r="AB749" i="11"/>
  <c r="BJ749" i="11" s="1"/>
  <c r="AC749" i="11"/>
  <c r="AD749" i="11"/>
  <c r="BH749" i="11"/>
  <c r="N750" i="11"/>
  <c r="O750" i="11"/>
  <c r="P750" i="11"/>
  <c r="Q750" i="11"/>
  <c r="T750" i="11" s="1"/>
  <c r="R750" i="11"/>
  <c r="S750" i="11"/>
  <c r="AA750" i="11"/>
  <c r="AB750" i="11"/>
  <c r="AD750" i="11"/>
  <c r="AC750" i="11" s="1"/>
  <c r="BH750" i="11"/>
  <c r="BJ750" i="11"/>
  <c r="N751" i="11"/>
  <c r="O751" i="11"/>
  <c r="P751" i="11"/>
  <c r="Q751" i="11"/>
  <c r="R751" i="11"/>
  <c r="S751" i="11"/>
  <c r="T751" i="11"/>
  <c r="AA751" i="11"/>
  <c r="AB751" i="11"/>
  <c r="BJ751" i="11" s="1"/>
  <c r="AD751" i="11"/>
  <c r="AC751" i="11" s="1"/>
  <c r="BH751" i="11"/>
  <c r="N752" i="11"/>
  <c r="O752" i="11"/>
  <c r="P752" i="11"/>
  <c r="Q752" i="11"/>
  <c r="T752" i="11" s="1"/>
  <c r="R752" i="11"/>
  <c r="S752" i="11"/>
  <c r="AA752" i="11"/>
  <c r="AB752" i="11"/>
  <c r="BJ752" i="11" s="1"/>
  <c r="AC752" i="11"/>
  <c r="AD752" i="11"/>
  <c r="BH752" i="11"/>
  <c r="N753" i="11"/>
  <c r="O753" i="11"/>
  <c r="P753" i="11"/>
  <c r="Q753" i="11"/>
  <c r="T753" i="11" s="1"/>
  <c r="R753" i="11"/>
  <c r="S753" i="11"/>
  <c r="AA753" i="11"/>
  <c r="AB753" i="11"/>
  <c r="BJ753" i="11" s="1"/>
  <c r="AD753" i="11"/>
  <c r="AC753" i="11" s="1"/>
  <c r="BH753" i="11"/>
  <c r="N754" i="11"/>
  <c r="O754" i="11"/>
  <c r="P754" i="11"/>
  <c r="Q754" i="11"/>
  <c r="T754" i="11" s="1"/>
  <c r="R754" i="11"/>
  <c r="S754" i="11"/>
  <c r="AA754" i="11"/>
  <c r="AB754" i="11"/>
  <c r="BJ754" i="11" s="1"/>
  <c r="AD754" i="11"/>
  <c r="AC754" i="11" s="1"/>
  <c r="BH754" i="11"/>
  <c r="N755" i="11"/>
  <c r="O755" i="11"/>
  <c r="P755" i="11"/>
  <c r="Q755" i="11"/>
  <c r="R755" i="11"/>
  <c r="S755" i="11"/>
  <c r="T755" i="11"/>
  <c r="AA755" i="11"/>
  <c r="AB755" i="11"/>
  <c r="BJ755" i="11" s="1"/>
  <c r="AD755" i="11"/>
  <c r="AC755" i="11" s="1"/>
  <c r="BH755" i="11"/>
  <c r="N756" i="11"/>
  <c r="O756" i="11"/>
  <c r="P756" i="11"/>
  <c r="Q756" i="11"/>
  <c r="T756" i="11" s="1"/>
  <c r="R756" i="11"/>
  <c r="S756" i="11"/>
  <c r="AA756" i="11"/>
  <c r="AB756" i="11"/>
  <c r="BJ756" i="11" s="1"/>
  <c r="AD756" i="11"/>
  <c r="AC756" i="11" s="1"/>
  <c r="BH756" i="11"/>
  <c r="N757" i="11"/>
  <c r="O757" i="11"/>
  <c r="P757" i="11"/>
  <c r="Q757" i="11"/>
  <c r="T757" i="11" s="1"/>
  <c r="R757" i="11"/>
  <c r="S757" i="11"/>
  <c r="AA757" i="11"/>
  <c r="AB757" i="11"/>
  <c r="AD757" i="11"/>
  <c r="AC757" i="11" s="1"/>
  <c r="BH757" i="11"/>
  <c r="BJ757" i="11"/>
  <c r="N758" i="11"/>
  <c r="O758" i="11"/>
  <c r="P758" i="11"/>
  <c r="Q758" i="11"/>
  <c r="T758" i="11" s="1"/>
  <c r="R758" i="11"/>
  <c r="S758" i="11"/>
  <c r="AA758" i="11"/>
  <c r="AB758" i="11"/>
  <c r="AD758" i="11"/>
  <c r="AC758" i="11" s="1"/>
  <c r="BH758" i="11"/>
  <c r="BJ758" i="11"/>
  <c r="N759" i="11"/>
  <c r="O759" i="11"/>
  <c r="P759" i="11"/>
  <c r="Q759" i="11"/>
  <c r="T759" i="11" s="1"/>
  <c r="R759" i="11"/>
  <c r="S759" i="11"/>
  <c r="AA759" i="11"/>
  <c r="AB759" i="11"/>
  <c r="BJ759" i="11" s="1"/>
  <c r="AD759" i="11"/>
  <c r="AC759" i="11" s="1"/>
  <c r="BH759" i="11"/>
  <c r="N760" i="11"/>
  <c r="O760" i="11"/>
  <c r="P760" i="11"/>
  <c r="Q760" i="11"/>
  <c r="R760" i="11"/>
  <c r="S760" i="11"/>
  <c r="T760" i="11"/>
  <c r="AA760" i="11"/>
  <c r="AB760" i="11"/>
  <c r="BJ760" i="11" s="1"/>
  <c r="AC760" i="11"/>
  <c r="AD760" i="11"/>
  <c r="AY760" i="11"/>
  <c r="BH760" i="11"/>
  <c r="N761" i="11"/>
  <c r="O761" i="11"/>
  <c r="P761" i="11"/>
  <c r="Q761" i="11"/>
  <c r="R761" i="11"/>
  <c r="S761" i="11"/>
  <c r="T761" i="11"/>
  <c r="AA761" i="11"/>
  <c r="AB761" i="11"/>
  <c r="BJ761" i="11" s="1"/>
  <c r="AD761" i="11"/>
  <c r="AC761" i="11" s="1"/>
  <c r="BH761" i="11"/>
  <c r="N762" i="11"/>
  <c r="O762" i="11"/>
  <c r="P762" i="11"/>
  <c r="Q762" i="11"/>
  <c r="T762" i="11" s="1"/>
  <c r="R762" i="11"/>
  <c r="S762" i="11"/>
  <c r="AA762" i="11"/>
  <c r="AB762" i="11"/>
  <c r="AD762" i="11"/>
  <c r="AC762" i="11" s="1"/>
  <c r="BH762" i="11"/>
  <c r="BJ762" i="11"/>
  <c r="N763" i="11"/>
  <c r="O763" i="11"/>
  <c r="P763" i="11"/>
  <c r="Q763" i="11"/>
  <c r="T763" i="11" s="1"/>
  <c r="R763" i="11"/>
  <c r="S763" i="11"/>
  <c r="AA763" i="11"/>
  <c r="AB763" i="11"/>
  <c r="BJ763" i="11" s="1"/>
  <c r="AD763" i="11"/>
  <c r="AC763" i="11" s="1"/>
  <c r="BH763" i="11"/>
  <c r="N764" i="11"/>
  <c r="O764" i="11"/>
  <c r="P764" i="11"/>
  <c r="Q764" i="11"/>
  <c r="T764" i="11" s="1"/>
  <c r="R764" i="11"/>
  <c r="S764" i="11"/>
  <c r="AA764" i="11"/>
  <c r="AB764" i="11"/>
  <c r="AD764" i="11"/>
  <c r="AC764" i="11" s="1"/>
  <c r="BH764" i="11"/>
  <c r="BJ764" i="11"/>
  <c r="N765" i="11"/>
  <c r="O765" i="11"/>
  <c r="P765" i="11"/>
  <c r="Q765" i="11"/>
  <c r="T765" i="11" s="1"/>
  <c r="R765" i="11"/>
  <c r="S765" i="11"/>
  <c r="AA765" i="11"/>
  <c r="AB765" i="11"/>
  <c r="BJ765" i="11" s="1"/>
  <c r="AD765" i="11"/>
  <c r="AC765" i="11" s="1"/>
  <c r="BH765" i="11"/>
  <c r="N766" i="11"/>
  <c r="O766" i="11"/>
  <c r="P766" i="11"/>
  <c r="Q766" i="11"/>
  <c r="T766" i="11" s="1"/>
  <c r="R766" i="11"/>
  <c r="S766" i="11"/>
  <c r="AA766" i="11"/>
  <c r="AB766" i="11"/>
  <c r="BJ766" i="11" s="1"/>
  <c r="AD766" i="11"/>
  <c r="AC766" i="11" s="1"/>
  <c r="BH766" i="11"/>
  <c r="N767" i="11"/>
  <c r="O767" i="11"/>
  <c r="P767" i="11"/>
  <c r="Q767" i="11"/>
  <c r="T767" i="11" s="1"/>
  <c r="R767" i="11"/>
  <c r="S767" i="11"/>
  <c r="AA767" i="11"/>
  <c r="AB767" i="11"/>
  <c r="AC767" i="11"/>
  <c r="AD767" i="11"/>
  <c r="BH767" i="11"/>
  <c r="BJ767" i="11"/>
  <c r="N768" i="11"/>
  <c r="O768" i="11"/>
  <c r="P768" i="11"/>
  <c r="Q768" i="11"/>
  <c r="T768" i="11" s="1"/>
  <c r="R768" i="11"/>
  <c r="S768" i="11"/>
  <c r="AA768" i="11"/>
  <c r="AB768" i="11"/>
  <c r="BJ768" i="11" s="1"/>
  <c r="AC768" i="11"/>
  <c r="AD768" i="11"/>
  <c r="BH768" i="11"/>
  <c r="N769" i="11"/>
  <c r="O769" i="11"/>
  <c r="P769" i="11"/>
  <c r="Q769" i="11"/>
  <c r="T769" i="11" s="1"/>
  <c r="R769" i="11"/>
  <c r="S769" i="11"/>
  <c r="AA769" i="11"/>
  <c r="AB769" i="11"/>
  <c r="BJ769" i="11" s="1"/>
  <c r="AD769" i="11"/>
  <c r="AC769" i="11" s="1"/>
  <c r="BH769" i="11"/>
  <c r="N770" i="11"/>
  <c r="O770" i="11"/>
  <c r="P770" i="11"/>
  <c r="Q770" i="11"/>
  <c r="R770" i="11"/>
  <c r="S770" i="11"/>
  <c r="T770" i="11"/>
  <c r="AA770" i="11"/>
  <c r="AB770" i="11"/>
  <c r="BJ770" i="11" s="1"/>
  <c r="AD770" i="11"/>
  <c r="AC770" i="11" s="1"/>
  <c r="BH770" i="11"/>
  <c r="N771" i="11"/>
  <c r="O771" i="11"/>
  <c r="P771" i="11"/>
  <c r="Q771" i="11"/>
  <c r="T771" i="11" s="1"/>
  <c r="R771" i="11"/>
  <c r="S771" i="11"/>
  <c r="AA771" i="11"/>
  <c r="AB771" i="11"/>
  <c r="BJ771" i="11" s="1"/>
  <c r="AD771" i="11"/>
  <c r="AC771" i="11" s="1"/>
  <c r="BH771" i="11"/>
  <c r="N772" i="11"/>
  <c r="O772" i="11"/>
  <c r="P772" i="11"/>
  <c r="Q772" i="11"/>
  <c r="T772" i="11" s="1"/>
  <c r="R772" i="11"/>
  <c r="S772" i="11"/>
  <c r="AA772" i="11"/>
  <c r="AB772" i="11"/>
  <c r="AD772" i="11"/>
  <c r="AC772" i="11" s="1"/>
  <c r="BH772" i="11"/>
  <c r="BJ772" i="11"/>
  <c r="N773" i="11"/>
  <c r="O773" i="11"/>
  <c r="P773" i="11"/>
  <c r="Q773" i="11"/>
  <c r="T773" i="11" s="1"/>
  <c r="R773" i="11"/>
  <c r="S773" i="11"/>
  <c r="AA773" i="11"/>
  <c r="AB773" i="11"/>
  <c r="BJ773" i="11" s="1"/>
  <c r="AD773" i="11"/>
  <c r="AC773" i="11" s="1"/>
  <c r="BH773" i="11"/>
  <c r="N774" i="11"/>
  <c r="O774" i="11"/>
  <c r="P774" i="11"/>
  <c r="Q774" i="11"/>
  <c r="T774" i="11" s="1"/>
  <c r="R774" i="11"/>
  <c r="S774" i="11"/>
  <c r="AA774" i="11"/>
  <c r="AB774" i="11"/>
  <c r="BJ774" i="11" s="1"/>
  <c r="AD774" i="11"/>
  <c r="AC774" i="11" s="1"/>
  <c r="BH774" i="11"/>
  <c r="N775" i="11"/>
  <c r="O775" i="11"/>
  <c r="P775" i="11"/>
  <c r="Q775" i="11"/>
  <c r="R775" i="11"/>
  <c r="S775" i="11"/>
  <c r="T775" i="11"/>
  <c r="AA775" i="11"/>
  <c r="AB775" i="11"/>
  <c r="BJ775" i="11" s="1"/>
  <c r="AC775" i="11"/>
  <c r="AD775" i="11"/>
  <c r="BH775" i="11"/>
  <c r="N776" i="11"/>
  <c r="O776" i="11"/>
  <c r="P776" i="11"/>
  <c r="Q776" i="11"/>
  <c r="T776" i="11" s="1"/>
  <c r="R776" i="11"/>
  <c r="S776" i="11"/>
  <c r="AA776" i="11"/>
  <c r="AB776" i="11"/>
  <c r="BJ776" i="11" s="1"/>
  <c r="AD776" i="11"/>
  <c r="AC776" i="11" s="1"/>
  <c r="BH776" i="11"/>
  <c r="N777" i="11"/>
  <c r="O777" i="11"/>
  <c r="P777" i="11"/>
  <c r="Q777" i="11"/>
  <c r="R777" i="11"/>
  <c r="S777" i="11"/>
  <c r="T777" i="11"/>
  <c r="AA777" i="11"/>
  <c r="AB777" i="11"/>
  <c r="BJ777" i="11" s="1"/>
  <c r="AD777" i="11"/>
  <c r="AC777" i="11" s="1"/>
  <c r="BH777" i="11"/>
  <c r="N778" i="11"/>
  <c r="O778" i="11"/>
  <c r="P778" i="11"/>
  <c r="Q778" i="11"/>
  <c r="T778" i="11" s="1"/>
  <c r="R778" i="11"/>
  <c r="S778" i="11"/>
  <c r="AA778" i="11"/>
  <c r="AB778" i="11"/>
  <c r="BJ778" i="11" s="1"/>
  <c r="AD778" i="11"/>
  <c r="AC778" i="11" s="1"/>
  <c r="BH778" i="11"/>
  <c r="N779" i="11"/>
  <c r="O779" i="11"/>
  <c r="P779" i="11"/>
  <c r="Q779" i="11"/>
  <c r="T779" i="11" s="1"/>
  <c r="R779" i="11"/>
  <c r="S779" i="11"/>
  <c r="AA779" i="11"/>
  <c r="AB779" i="11"/>
  <c r="BJ779" i="11" s="1"/>
  <c r="AC779" i="11"/>
  <c r="AD779" i="11"/>
  <c r="BH779" i="11"/>
  <c r="N780" i="11"/>
  <c r="O780" i="11"/>
  <c r="P780" i="11"/>
  <c r="Q780" i="11"/>
  <c r="T780" i="11" s="1"/>
  <c r="R780" i="11"/>
  <c r="S780" i="11"/>
  <c r="AA780" i="11"/>
  <c r="AB780" i="11"/>
  <c r="AD780" i="11"/>
  <c r="AC780" i="11" s="1"/>
  <c r="BH780" i="11"/>
  <c r="BJ780" i="11"/>
  <c r="N781" i="11"/>
  <c r="O781" i="11"/>
  <c r="P781" i="11"/>
  <c r="Q781" i="11"/>
  <c r="R781" i="11"/>
  <c r="S781" i="11"/>
  <c r="T781" i="11"/>
  <c r="AA781" i="11"/>
  <c r="AB781" i="11"/>
  <c r="BJ781" i="11" s="1"/>
  <c r="AD781" i="11"/>
  <c r="AC781" i="11" s="1"/>
  <c r="BH781" i="11"/>
  <c r="N782" i="11"/>
  <c r="O782" i="11"/>
  <c r="P782" i="11"/>
  <c r="Q782" i="11"/>
  <c r="T782" i="11" s="1"/>
  <c r="R782" i="11"/>
  <c r="S782" i="11"/>
  <c r="AA782" i="11"/>
  <c r="AB782" i="11"/>
  <c r="BJ782" i="11" s="1"/>
  <c r="AD782" i="11"/>
  <c r="AC782" i="11" s="1"/>
  <c r="BH782" i="11"/>
  <c r="N783" i="11"/>
  <c r="O783" i="11"/>
  <c r="P783" i="11"/>
  <c r="Q783" i="11"/>
  <c r="T783" i="11" s="1"/>
  <c r="R783" i="11"/>
  <c r="S783" i="11"/>
  <c r="AA783" i="11"/>
  <c r="AB783" i="11"/>
  <c r="BJ783" i="11" s="1"/>
  <c r="AC783" i="11"/>
  <c r="AD783" i="11"/>
  <c r="BH783" i="11"/>
  <c r="N784" i="11"/>
  <c r="O784" i="11"/>
  <c r="P784" i="11"/>
  <c r="Q784" i="11"/>
  <c r="T784" i="11" s="1"/>
  <c r="R784" i="11"/>
  <c r="S784" i="11"/>
  <c r="AA784" i="11"/>
  <c r="AB784" i="11"/>
  <c r="BJ784" i="11" s="1"/>
  <c r="AC784" i="11"/>
  <c r="AD784" i="11"/>
  <c r="BH784" i="11"/>
  <c r="N785" i="11"/>
  <c r="O785" i="11"/>
  <c r="P785" i="11"/>
  <c r="Q785" i="11"/>
  <c r="R785" i="11"/>
  <c r="S785" i="11"/>
  <c r="T785" i="11"/>
  <c r="AA785" i="11"/>
  <c r="AB785" i="11"/>
  <c r="BJ785" i="11" s="1"/>
  <c r="AD785" i="11"/>
  <c r="AC785" i="11" s="1"/>
  <c r="BH785" i="11"/>
  <c r="N786" i="11"/>
  <c r="O786" i="11"/>
  <c r="P786" i="11"/>
  <c r="Q786" i="11"/>
  <c r="R786" i="11"/>
  <c r="S786" i="11"/>
  <c r="T786" i="11"/>
  <c r="AA786" i="11"/>
  <c r="AB786" i="11"/>
  <c r="BJ786" i="11" s="1"/>
  <c r="AD786" i="11"/>
  <c r="AC786" i="11" s="1"/>
  <c r="BH786" i="11"/>
  <c r="N787" i="11"/>
  <c r="O787" i="11"/>
  <c r="P787" i="11"/>
  <c r="Q787" i="11"/>
  <c r="T787" i="11" s="1"/>
  <c r="R787" i="11"/>
  <c r="S787" i="11"/>
  <c r="AA787" i="11"/>
  <c r="AB787" i="11"/>
  <c r="AC787" i="11"/>
  <c r="AD787" i="11"/>
  <c r="BH787" i="11"/>
  <c r="BJ787" i="11"/>
  <c r="N788" i="11"/>
  <c r="O788" i="11"/>
  <c r="P788" i="11"/>
  <c r="Q788" i="11"/>
  <c r="T788" i="11" s="1"/>
  <c r="R788" i="11"/>
  <c r="S788" i="11"/>
  <c r="AA788" i="11"/>
  <c r="AB788" i="11"/>
  <c r="BJ788" i="11" s="1"/>
  <c r="AD788" i="11"/>
  <c r="AC788" i="11" s="1"/>
  <c r="BH788" i="11"/>
  <c r="N789" i="11"/>
  <c r="O789" i="11"/>
  <c r="P789" i="11"/>
  <c r="Q789" i="11"/>
  <c r="R789" i="11"/>
  <c r="S789" i="11"/>
  <c r="T789" i="11"/>
  <c r="AA789" i="11"/>
  <c r="AB789" i="11"/>
  <c r="BJ789" i="11" s="1"/>
  <c r="AD789" i="11"/>
  <c r="AC789" i="11" s="1"/>
  <c r="BH789" i="11"/>
  <c r="N790" i="11"/>
  <c r="O790" i="11"/>
  <c r="P790" i="11"/>
  <c r="Q790" i="11"/>
  <c r="R790" i="11"/>
  <c r="S790" i="11"/>
  <c r="T790" i="11"/>
  <c r="AA790" i="11"/>
  <c r="AB790" i="11"/>
  <c r="BJ790" i="11" s="1"/>
  <c r="AD790" i="11"/>
  <c r="AC790" i="11" s="1"/>
  <c r="BH790" i="11"/>
  <c r="N791" i="11"/>
  <c r="O791" i="11"/>
  <c r="P791" i="11"/>
  <c r="Q791" i="11"/>
  <c r="R791" i="11"/>
  <c r="S791" i="11"/>
  <c r="T791" i="11"/>
  <c r="AA791" i="11"/>
  <c r="AB791" i="11"/>
  <c r="BJ791" i="11" s="1"/>
  <c r="AD791" i="11"/>
  <c r="AC791" i="11" s="1"/>
  <c r="BH791" i="11"/>
  <c r="N792" i="11"/>
  <c r="O792" i="11"/>
  <c r="P792" i="11"/>
  <c r="Q792" i="11"/>
  <c r="T792" i="11" s="1"/>
  <c r="R792" i="11"/>
  <c r="S792" i="11"/>
  <c r="AA792" i="11"/>
  <c r="AB792" i="11"/>
  <c r="BJ792" i="11" s="1"/>
  <c r="AD792" i="11"/>
  <c r="AC792" i="11" s="1"/>
  <c r="BH792" i="11"/>
  <c r="N793" i="11"/>
  <c r="O793" i="11"/>
  <c r="P793" i="11"/>
  <c r="Q793" i="11"/>
  <c r="T793" i="11" s="1"/>
  <c r="R793" i="11"/>
  <c r="S793" i="11"/>
  <c r="AA793" i="11"/>
  <c r="AB793" i="11"/>
  <c r="AD793" i="11"/>
  <c r="AC793" i="11" s="1"/>
  <c r="BH793" i="11"/>
  <c r="BJ793" i="11"/>
  <c r="N794" i="11"/>
  <c r="O794" i="11"/>
  <c r="P794" i="11"/>
  <c r="Q794" i="11"/>
  <c r="T794" i="11" s="1"/>
  <c r="R794" i="11"/>
  <c r="S794" i="11"/>
  <c r="AA794" i="11"/>
  <c r="AB794" i="11"/>
  <c r="AC794" i="11"/>
  <c r="AD794" i="11"/>
  <c r="BH794" i="11"/>
  <c r="BJ794" i="11"/>
  <c r="N795" i="11"/>
  <c r="O795" i="11"/>
  <c r="P795" i="11"/>
  <c r="Q795" i="11"/>
  <c r="R795" i="11"/>
  <c r="S795" i="11"/>
  <c r="T795" i="11"/>
  <c r="AA795" i="11"/>
  <c r="AB795" i="11"/>
  <c r="BJ795" i="11" s="1"/>
  <c r="AD795" i="11"/>
  <c r="AC795" i="11" s="1"/>
  <c r="BH795" i="11"/>
  <c r="N796" i="11"/>
  <c r="O796" i="11"/>
  <c r="P796" i="11"/>
  <c r="Q796" i="11"/>
  <c r="T796" i="11" s="1"/>
  <c r="R796" i="11"/>
  <c r="S796" i="11"/>
  <c r="AA796" i="11"/>
  <c r="AB796" i="11"/>
  <c r="BJ796" i="11" s="1"/>
  <c r="AD796" i="11"/>
  <c r="AC796" i="11" s="1"/>
  <c r="BH796" i="11"/>
  <c r="N797" i="11"/>
  <c r="O797" i="11"/>
  <c r="P797" i="11"/>
  <c r="Q797" i="11"/>
  <c r="R797" i="11"/>
  <c r="S797" i="11"/>
  <c r="T797" i="11"/>
  <c r="AA797" i="11"/>
  <c r="AB797" i="11"/>
  <c r="BJ797" i="11" s="1"/>
  <c r="AD797" i="11"/>
  <c r="AC797" i="11" s="1"/>
  <c r="BH797" i="11"/>
  <c r="N798" i="11"/>
  <c r="O798" i="11"/>
  <c r="P798" i="11"/>
  <c r="Q798" i="11"/>
  <c r="T798" i="11" s="1"/>
  <c r="R798" i="11"/>
  <c r="S798" i="11"/>
  <c r="AA798" i="11"/>
  <c r="AB798" i="11"/>
  <c r="AD798" i="11"/>
  <c r="AC798" i="11" s="1"/>
  <c r="BH798" i="11"/>
  <c r="BJ798" i="11"/>
  <c r="N799" i="11"/>
  <c r="O799" i="11"/>
  <c r="P799" i="11"/>
  <c r="Q799" i="11"/>
  <c r="T799" i="11" s="1"/>
  <c r="R799" i="11"/>
  <c r="S799" i="11"/>
  <c r="AA799" i="11"/>
  <c r="AB799" i="11"/>
  <c r="BJ799" i="11" s="1"/>
  <c r="AD799" i="11"/>
  <c r="AC799" i="11" s="1"/>
  <c r="BH799" i="11"/>
  <c r="N800" i="11"/>
  <c r="O800" i="11"/>
  <c r="P800" i="11"/>
  <c r="Q800" i="11"/>
  <c r="R800" i="11"/>
  <c r="S800" i="11"/>
  <c r="T800" i="11"/>
  <c r="AA800" i="11"/>
  <c r="AB800" i="11"/>
  <c r="BJ800" i="11" s="1"/>
  <c r="AD800" i="11"/>
  <c r="AC800" i="11" s="1"/>
  <c r="BH800" i="11"/>
  <c r="N801" i="11"/>
  <c r="O801" i="11"/>
  <c r="P801" i="11"/>
  <c r="Q801" i="11"/>
  <c r="T801" i="11" s="1"/>
  <c r="R801" i="11"/>
  <c r="S801" i="11"/>
  <c r="AA801" i="11"/>
  <c r="AB801" i="11"/>
  <c r="BJ801" i="11" s="1"/>
  <c r="AD801" i="11"/>
  <c r="AC801" i="11" s="1"/>
  <c r="BH801" i="11"/>
  <c r="N802" i="11"/>
  <c r="O802" i="11"/>
  <c r="P802" i="11"/>
  <c r="Q802" i="11"/>
  <c r="T802" i="11" s="1"/>
  <c r="R802" i="11"/>
  <c r="S802" i="11"/>
  <c r="AA802" i="11"/>
  <c r="AB802" i="11"/>
  <c r="BJ802" i="11" s="1"/>
  <c r="AC802" i="11"/>
  <c r="AD802" i="11"/>
  <c r="BH802" i="11"/>
  <c r="N803" i="11"/>
  <c r="O803" i="11"/>
  <c r="P803" i="11"/>
  <c r="Q803" i="11"/>
  <c r="T803" i="11" s="1"/>
  <c r="R803" i="11"/>
  <c r="S803" i="11"/>
  <c r="AA803" i="11"/>
  <c r="AB803" i="11"/>
  <c r="BJ803" i="11" s="1"/>
  <c r="AC803" i="11"/>
  <c r="AD803" i="11"/>
  <c r="BH803" i="11"/>
  <c r="N804" i="11"/>
  <c r="O804" i="11"/>
  <c r="P804" i="11"/>
  <c r="Q804" i="11"/>
  <c r="R804" i="11"/>
  <c r="S804" i="11"/>
  <c r="T804" i="11"/>
  <c r="AA804" i="11"/>
  <c r="AB804" i="11"/>
  <c r="AD804" i="11"/>
  <c r="AC804" i="11" s="1"/>
  <c r="BH804" i="11"/>
  <c r="BJ804" i="11"/>
  <c r="N805" i="11"/>
  <c r="O805" i="11"/>
  <c r="P805" i="11"/>
  <c r="Q805" i="11"/>
  <c r="R805" i="11"/>
  <c r="S805" i="11"/>
  <c r="T805" i="11"/>
  <c r="AA805" i="11"/>
  <c r="AB805" i="11"/>
  <c r="AD805" i="11"/>
  <c r="AC805" i="11" s="1"/>
  <c r="BH805" i="11"/>
  <c r="BJ805" i="11"/>
  <c r="N806" i="11"/>
  <c r="O806" i="11"/>
  <c r="P806" i="11"/>
  <c r="Q806" i="11"/>
  <c r="T806" i="11" s="1"/>
  <c r="R806" i="11"/>
  <c r="S806" i="11"/>
  <c r="AA806" i="11"/>
  <c r="AB806" i="11"/>
  <c r="BJ806" i="11" s="1"/>
  <c r="AD806" i="11"/>
  <c r="AC806" i="11" s="1"/>
  <c r="BH806" i="11"/>
  <c r="N807" i="11"/>
  <c r="O807" i="11"/>
  <c r="P807" i="11"/>
  <c r="Q807" i="11"/>
  <c r="T807" i="11" s="1"/>
  <c r="R807" i="11"/>
  <c r="S807" i="11"/>
  <c r="AA807" i="11"/>
  <c r="AB807" i="11"/>
  <c r="BJ807" i="11" s="1"/>
  <c r="AD807" i="11"/>
  <c r="AC807" i="11" s="1"/>
  <c r="BH807" i="11"/>
  <c r="N808" i="11"/>
  <c r="O808" i="11"/>
  <c r="P808" i="11"/>
  <c r="Q808" i="11"/>
  <c r="T808" i="11" s="1"/>
  <c r="R808" i="11"/>
  <c r="S808" i="11"/>
  <c r="AA808" i="11"/>
  <c r="AB808" i="11"/>
  <c r="BJ808" i="11" s="1"/>
  <c r="AD808" i="11"/>
  <c r="AC808" i="11" s="1"/>
  <c r="BH808" i="11"/>
  <c r="N809" i="11"/>
  <c r="O809" i="11"/>
  <c r="P809" i="11"/>
  <c r="Q809" i="11"/>
  <c r="T809" i="11" s="1"/>
  <c r="R809" i="11"/>
  <c r="S809" i="11"/>
  <c r="AA809" i="11"/>
  <c r="AB809" i="11"/>
  <c r="BJ809" i="11" s="1"/>
  <c r="AC809" i="11"/>
  <c r="AD809" i="11"/>
  <c r="BH809" i="11"/>
  <c r="N810" i="11"/>
  <c r="O810" i="11"/>
  <c r="P810" i="11"/>
  <c r="Q810" i="11"/>
  <c r="R810" i="11"/>
  <c r="S810" i="11"/>
  <c r="T810" i="11"/>
  <c r="AA810" i="11"/>
  <c r="AB810" i="11"/>
  <c r="BJ810" i="11" s="1"/>
  <c r="AD810" i="11"/>
  <c r="AC810" i="11" s="1"/>
  <c r="BH810" i="11"/>
  <c r="N811" i="11"/>
  <c r="O811" i="11"/>
  <c r="P811" i="11"/>
  <c r="Q811" i="11"/>
  <c r="T811" i="11" s="1"/>
  <c r="R811" i="11"/>
  <c r="S811" i="11"/>
  <c r="AA811" i="11"/>
  <c r="AB811" i="11"/>
  <c r="AC811" i="11"/>
  <c r="AD811" i="11"/>
  <c r="BH811" i="11"/>
  <c r="BJ811" i="11"/>
  <c r="N812" i="11"/>
  <c r="O812" i="11"/>
  <c r="P812" i="11"/>
  <c r="Q812" i="11"/>
  <c r="R812" i="11"/>
  <c r="S812" i="11"/>
  <c r="T812" i="11"/>
  <c r="AA812" i="11"/>
  <c r="AB812" i="11"/>
  <c r="AD812" i="11"/>
  <c r="AC812" i="11" s="1"/>
  <c r="BH812" i="11"/>
  <c r="BJ812" i="11"/>
  <c r="N813" i="11"/>
  <c r="O813" i="11"/>
  <c r="P813" i="11"/>
  <c r="Q813" i="11"/>
  <c r="R813" i="11"/>
  <c r="S813" i="11"/>
  <c r="T813" i="11"/>
  <c r="AA813" i="11"/>
  <c r="AB813" i="11"/>
  <c r="BJ813" i="11" s="1"/>
  <c r="AC813" i="11"/>
  <c r="AD813" i="11"/>
  <c r="AY813" i="11"/>
  <c r="BH813" i="11"/>
  <c r="N814" i="11"/>
  <c r="O814" i="11"/>
  <c r="P814" i="11"/>
  <c r="Q814" i="11"/>
  <c r="T814" i="11" s="1"/>
  <c r="R814" i="11"/>
  <c r="S814" i="11"/>
  <c r="AA814" i="11"/>
  <c r="AB814" i="11"/>
  <c r="AC814" i="11"/>
  <c r="AD814" i="11"/>
  <c r="BH814" i="11"/>
  <c r="BJ814" i="11"/>
  <c r="N815" i="11"/>
  <c r="O815" i="11"/>
  <c r="P815" i="11"/>
  <c r="Q815" i="11"/>
  <c r="R815" i="11"/>
  <c r="S815" i="11"/>
  <c r="T815" i="11"/>
  <c r="AA815" i="11"/>
  <c r="AB815" i="11"/>
  <c r="BJ815" i="11" s="1"/>
  <c r="AD815" i="11"/>
  <c r="AC815" i="11" s="1"/>
  <c r="BH815" i="11"/>
  <c r="N816" i="11"/>
  <c r="O816" i="11"/>
  <c r="P816" i="11"/>
  <c r="Q816" i="11"/>
  <c r="T816" i="11" s="1"/>
  <c r="R816" i="11"/>
  <c r="S816" i="11"/>
  <c r="AA816" i="11"/>
  <c r="AB816" i="11"/>
  <c r="AD816" i="11"/>
  <c r="AC816" i="11" s="1"/>
  <c r="BH816" i="11"/>
  <c r="BJ816" i="11"/>
  <c r="N817" i="11"/>
  <c r="O817" i="11"/>
  <c r="P817" i="11"/>
  <c r="Q817" i="11"/>
  <c r="T817" i="11" s="1"/>
  <c r="R817" i="11"/>
  <c r="S817" i="11"/>
  <c r="AA817" i="11"/>
  <c r="AB817" i="11"/>
  <c r="BJ817" i="11" s="1"/>
  <c r="AD817" i="11"/>
  <c r="AC817" i="11" s="1"/>
  <c r="BH817" i="11"/>
  <c r="N818" i="11"/>
  <c r="O818" i="11"/>
  <c r="P818" i="11"/>
  <c r="Q818" i="11"/>
  <c r="T818" i="11" s="1"/>
  <c r="R818" i="11"/>
  <c r="S818" i="11"/>
  <c r="AA818" i="11"/>
  <c r="AB818" i="11"/>
  <c r="BJ818" i="11" s="1"/>
  <c r="AD818" i="11"/>
  <c r="AC818" i="11" s="1"/>
  <c r="BH818" i="11"/>
  <c r="N819" i="11"/>
  <c r="O819" i="11"/>
  <c r="P819" i="11"/>
  <c r="Q819" i="11"/>
  <c r="R819" i="11"/>
  <c r="S819" i="11"/>
  <c r="T819" i="11"/>
  <c r="AA819" i="11"/>
  <c r="AB819" i="11"/>
  <c r="BJ819" i="11" s="1"/>
  <c r="AD819" i="11"/>
  <c r="AC819" i="11" s="1"/>
  <c r="BH819" i="11"/>
  <c r="N820" i="11"/>
  <c r="O820" i="11"/>
  <c r="P820" i="11"/>
  <c r="Q820" i="11"/>
  <c r="T820" i="11" s="1"/>
  <c r="R820" i="11"/>
  <c r="S820" i="11"/>
  <c r="AA820" i="11"/>
  <c r="AB820" i="11"/>
  <c r="BJ820" i="11" s="1"/>
  <c r="AD820" i="11"/>
  <c r="AC820" i="11" s="1"/>
  <c r="BH820" i="11"/>
  <c r="N821" i="11"/>
  <c r="O821" i="11"/>
  <c r="P821" i="11"/>
  <c r="Q821" i="11"/>
  <c r="T821" i="11" s="1"/>
  <c r="R821" i="11"/>
  <c r="S821" i="11"/>
  <c r="AA821" i="11"/>
  <c r="AB821" i="11"/>
  <c r="BJ821" i="11" s="1"/>
  <c r="AD821" i="11"/>
  <c r="AC821" i="11" s="1"/>
  <c r="BH821" i="11"/>
  <c r="N822" i="11"/>
  <c r="O822" i="11"/>
  <c r="P822" i="11"/>
  <c r="Q822" i="11"/>
  <c r="T822" i="11" s="1"/>
  <c r="R822" i="11"/>
  <c r="S822" i="11"/>
  <c r="AA822" i="11"/>
  <c r="AB822" i="11"/>
  <c r="BJ822" i="11" s="1"/>
  <c r="AC822" i="11"/>
  <c r="AD822" i="11"/>
  <c r="BH822" i="11"/>
  <c r="N823" i="11"/>
  <c r="O823" i="11"/>
  <c r="P823" i="11"/>
  <c r="Q823" i="11"/>
  <c r="T823" i="11" s="1"/>
  <c r="R823" i="11"/>
  <c r="S823" i="11"/>
  <c r="AA823" i="11"/>
  <c r="AB823" i="11"/>
  <c r="BJ823" i="11" s="1"/>
  <c r="AD823" i="11"/>
  <c r="AC823" i="11" s="1"/>
  <c r="BH823" i="11"/>
  <c r="N824" i="11"/>
  <c r="O824" i="11"/>
  <c r="P824" i="11"/>
  <c r="Q824" i="11"/>
  <c r="R824" i="11"/>
  <c r="S824" i="11"/>
  <c r="T824" i="11"/>
  <c r="AA824" i="11"/>
  <c r="AB824" i="11"/>
  <c r="AD824" i="11"/>
  <c r="AC824" i="11" s="1"/>
  <c r="BH824" i="11"/>
  <c r="BJ824" i="11"/>
  <c r="N825" i="11"/>
  <c r="O825" i="11"/>
  <c r="P825" i="11"/>
  <c r="Q825" i="11"/>
  <c r="T825" i="11" s="1"/>
  <c r="R825" i="11"/>
  <c r="S825" i="11"/>
  <c r="AA825" i="11"/>
  <c r="AB825" i="11"/>
  <c r="BJ825" i="11" s="1"/>
  <c r="AD825" i="11"/>
  <c r="AC825" i="11" s="1"/>
  <c r="BH825" i="11"/>
  <c r="N826" i="11"/>
  <c r="O826" i="11"/>
  <c r="P826" i="11"/>
  <c r="Q826" i="11"/>
  <c r="T826" i="11" s="1"/>
  <c r="R826" i="11"/>
  <c r="S826" i="11"/>
  <c r="AA826" i="11"/>
  <c r="AB826" i="11"/>
  <c r="BJ826" i="11" s="1"/>
  <c r="AD826" i="11"/>
  <c r="AC826" i="11" s="1"/>
  <c r="BH826" i="11"/>
  <c r="N827" i="11"/>
  <c r="O827" i="11"/>
  <c r="P827" i="11"/>
  <c r="Q827" i="11"/>
  <c r="R827" i="11"/>
  <c r="S827" i="11"/>
  <c r="T827" i="11"/>
  <c r="AA827" i="11"/>
  <c r="AB827" i="11"/>
  <c r="BJ827" i="11" s="1"/>
  <c r="AD827" i="11"/>
  <c r="AC827" i="11" s="1"/>
  <c r="BH827" i="11"/>
  <c r="N828" i="11"/>
  <c r="O828" i="11"/>
  <c r="P828" i="11"/>
  <c r="Q828" i="11"/>
  <c r="T828" i="11" s="1"/>
  <c r="R828" i="11"/>
  <c r="S828" i="11"/>
  <c r="AA828" i="11"/>
  <c r="AB828" i="11"/>
  <c r="BJ828" i="11" s="1"/>
  <c r="AD828" i="11"/>
  <c r="AC828" i="11" s="1"/>
  <c r="BH828" i="11"/>
  <c r="N829" i="11"/>
  <c r="O829" i="11"/>
  <c r="P829" i="11"/>
  <c r="Q829" i="11"/>
  <c r="R829" i="11"/>
  <c r="S829" i="11"/>
  <c r="T829" i="11"/>
  <c r="AA829" i="11"/>
  <c r="AB829" i="11"/>
  <c r="BJ829" i="11" s="1"/>
  <c r="AC829" i="11"/>
  <c r="AD829" i="11"/>
  <c r="BH829" i="11"/>
  <c r="N830" i="11"/>
  <c r="O830" i="11"/>
  <c r="P830" i="11"/>
  <c r="Q830" i="11"/>
  <c r="T830" i="11" s="1"/>
  <c r="R830" i="11"/>
  <c r="S830" i="11"/>
  <c r="AA830" i="11"/>
  <c r="AB830" i="11"/>
  <c r="AC830" i="11"/>
  <c r="AD830" i="11"/>
  <c r="BH830" i="11"/>
  <c r="BJ830" i="11"/>
  <c r="N831" i="11"/>
  <c r="O831" i="11"/>
  <c r="P831" i="11"/>
  <c r="Q831" i="11"/>
  <c r="R831" i="11"/>
  <c r="S831" i="11"/>
  <c r="T831" i="11"/>
  <c r="AA831" i="11"/>
  <c r="AB831" i="11"/>
  <c r="BJ831" i="11" s="1"/>
  <c r="AD831" i="11"/>
  <c r="AC831" i="11" s="1"/>
  <c r="BH831" i="11"/>
  <c r="N832" i="11"/>
  <c r="O832" i="11"/>
  <c r="P832" i="11"/>
  <c r="Q832" i="11"/>
  <c r="R832" i="11"/>
  <c r="S832" i="11"/>
  <c r="T832" i="11"/>
  <c r="AA832" i="11"/>
  <c r="AB832" i="11"/>
  <c r="BJ832" i="11" s="1"/>
  <c r="AD832" i="11"/>
  <c r="AC832" i="11" s="1"/>
  <c r="BH832" i="11"/>
  <c r="N833" i="11"/>
  <c r="O833" i="11"/>
  <c r="P833" i="11"/>
  <c r="Q833" i="11"/>
  <c r="T833" i="11" s="1"/>
  <c r="R833" i="11"/>
  <c r="S833" i="11"/>
  <c r="AA833" i="11"/>
  <c r="AB833" i="11"/>
  <c r="BJ833" i="11" s="1"/>
  <c r="AD833" i="11"/>
  <c r="AC833" i="11" s="1"/>
  <c r="BH833" i="11"/>
  <c r="N834" i="11"/>
  <c r="O834" i="11"/>
  <c r="P834" i="11"/>
  <c r="Q834" i="11"/>
  <c r="T834" i="11" s="1"/>
  <c r="R834" i="11"/>
  <c r="S834" i="11"/>
  <c r="AA834" i="11"/>
  <c r="AB834" i="11"/>
  <c r="BJ834" i="11" s="1"/>
  <c r="AD834" i="11"/>
  <c r="AC834" i="11" s="1"/>
  <c r="BH834" i="11"/>
  <c r="N835" i="11"/>
  <c r="O835" i="11"/>
  <c r="P835" i="11"/>
  <c r="Q835" i="11"/>
  <c r="R835" i="11"/>
  <c r="S835" i="11"/>
  <c r="T835" i="11"/>
  <c r="AA835" i="11"/>
  <c r="AB835" i="11"/>
  <c r="BJ835" i="11" s="1"/>
  <c r="AD835" i="11"/>
  <c r="AC835" i="11" s="1"/>
  <c r="BH835" i="11"/>
  <c r="N836" i="11"/>
  <c r="O836" i="11"/>
  <c r="P836" i="11"/>
  <c r="Q836" i="11"/>
  <c r="T836" i="11" s="1"/>
  <c r="R836" i="11"/>
  <c r="S836" i="11"/>
  <c r="AA836" i="11"/>
  <c r="AB836" i="11"/>
  <c r="BJ836" i="11" s="1"/>
  <c r="AC836" i="11"/>
  <c r="AD836" i="11"/>
  <c r="BH836" i="11"/>
  <c r="N837" i="11"/>
  <c r="O837" i="11"/>
  <c r="P837" i="11"/>
  <c r="Q837" i="11"/>
  <c r="T837" i="11" s="1"/>
  <c r="R837" i="11"/>
  <c r="S837" i="11"/>
  <c r="AA837" i="11"/>
  <c r="AB837" i="11"/>
  <c r="BJ837" i="11" s="1"/>
  <c r="AD837" i="11"/>
  <c r="AC837" i="11" s="1"/>
  <c r="BH837" i="11"/>
  <c r="N838" i="11"/>
  <c r="O838" i="11"/>
  <c r="P838" i="11"/>
  <c r="Q838" i="11"/>
  <c r="T838" i="11" s="1"/>
  <c r="R838" i="11"/>
  <c r="S838" i="11"/>
  <c r="AA838" i="11"/>
  <c r="AB838" i="11"/>
  <c r="BJ838" i="11" s="1"/>
  <c r="AC838" i="11"/>
  <c r="AD838" i="11"/>
  <c r="BH838" i="11"/>
  <c r="N839" i="11"/>
  <c r="O839" i="11"/>
  <c r="P839" i="11"/>
  <c r="Q839" i="11"/>
  <c r="T839" i="11" s="1"/>
  <c r="R839" i="11"/>
  <c r="S839" i="11"/>
  <c r="AA839" i="11"/>
  <c r="AB839" i="11"/>
  <c r="BJ839" i="11" s="1"/>
  <c r="AD839" i="11"/>
  <c r="AC839" i="11" s="1"/>
  <c r="BH839" i="11"/>
  <c r="N840" i="11"/>
  <c r="O840" i="11"/>
  <c r="P840" i="11"/>
  <c r="Q840" i="11"/>
  <c r="R840" i="11"/>
  <c r="S840" i="11"/>
  <c r="T840" i="11"/>
  <c r="AA840" i="11"/>
  <c r="AB840" i="11"/>
  <c r="BJ840" i="11" s="1"/>
  <c r="AC840" i="11"/>
  <c r="AD840" i="11"/>
  <c r="BH840" i="11"/>
  <c r="N841" i="11"/>
  <c r="O841" i="11"/>
  <c r="P841" i="11"/>
  <c r="Q841" i="11"/>
  <c r="T841" i="11" s="1"/>
  <c r="R841" i="11"/>
  <c r="S841" i="11"/>
  <c r="AA841" i="11"/>
  <c r="AB841" i="11"/>
  <c r="BJ841" i="11" s="1"/>
  <c r="AD841" i="11"/>
  <c r="AC841" i="11" s="1"/>
  <c r="BH841" i="11"/>
  <c r="N842" i="11"/>
  <c r="O842" i="11"/>
  <c r="P842" i="11"/>
  <c r="Q842" i="11"/>
  <c r="T842" i="11" s="1"/>
  <c r="R842" i="11"/>
  <c r="S842" i="11"/>
  <c r="AA842" i="11"/>
  <c r="AB842" i="11"/>
  <c r="BJ842" i="11" s="1"/>
  <c r="AD842" i="11"/>
  <c r="AC842" i="11" s="1"/>
  <c r="BH842" i="11"/>
  <c r="N843" i="11"/>
  <c r="O843" i="11"/>
  <c r="P843" i="11"/>
  <c r="Q843" i="11"/>
  <c r="R843" i="11"/>
  <c r="S843" i="11"/>
  <c r="T843" i="11"/>
  <c r="AA843" i="11"/>
  <c r="AB843" i="11"/>
  <c r="BJ843" i="11" s="1"/>
  <c r="AD843" i="11"/>
  <c r="AC843" i="11" s="1"/>
  <c r="BH843" i="11"/>
  <c r="N844" i="11"/>
  <c r="O844" i="11"/>
  <c r="P844" i="11"/>
  <c r="Q844" i="11"/>
  <c r="T844" i="11" s="1"/>
  <c r="R844" i="11"/>
  <c r="S844" i="11"/>
  <c r="AA844" i="11"/>
  <c r="AB844" i="11"/>
  <c r="BJ844" i="11" s="1"/>
  <c r="AD844" i="11"/>
  <c r="AC844" i="11" s="1"/>
  <c r="BH844" i="11"/>
  <c r="N845" i="11"/>
  <c r="O845" i="11"/>
  <c r="P845" i="11"/>
  <c r="Q845" i="11"/>
  <c r="R845" i="11"/>
  <c r="S845" i="11"/>
  <c r="T845" i="11"/>
  <c r="AA845" i="11"/>
  <c r="AB845" i="11"/>
  <c r="BJ845" i="11" s="1"/>
  <c r="AD845" i="11"/>
  <c r="AC845" i="11" s="1"/>
  <c r="BH845" i="11"/>
  <c r="N846" i="11"/>
  <c r="O846" i="11"/>
  <c r="P846" i="11"/>
  <c r="Q846" i="11"/>
  <c r="T846" i="11" s="1"/>
  <c r="R846" i="11"/>
  <c r="S846" i="11"/>
  <c r="AA846" i="11"/>
  <c r="AB846" i="11"/>
  <c r="AC846" i="11"/>
  <c r="AD846" i="11"/>
  <c r="BH846" i="11"/>
  <c r="BJ846" i="11"/>
  <c r="N847" i="11"/>
  <c r="O847" i="11"/>
  <c r="P847" i="11"/>
  <c r="Q847" i="11"/>
  <c r="R847" i="11"/>
  <c r="S847" i="11"/>
  <c r="T847" i="11"/>
  <c r="AA847" i="11"/>
  <c r="AB847" i="11"/>
  <c r="BJ847" i="11" s="1"/>
  <c r="AD847" i="11"/>
  <c r="AC847" i="11" s="1"/>
  <c r="BH847" i="11"/>
  <c r="N848" i="11"/>
  <c r="O848" i="11"/>
  <c r="P848" i="11"/>
  <c r="Q848" i="11"/>
  <c r="T848" i="11" s="1"/>
  <c r="R848" i="11"/>
  <c r="S848" i="11"/>
  <c r="AA848" i="11"/>
  <c r="AB848" i="11"/>
  <c r="AD848" i="11"/>
  <c r="AC848" i="11" s="1"/>
  <c r="BH848" i="11"/>
  <c r="BJ848" i="11"/>
  <c r="N849" i="11"/>
  <c r="O849" i="11"/>
  <c r="P849" i="11"/>
  <c r="Q849" i="11"/>
  <c r="T849" i="11" s="1"/>
  <c r="R849" i="11"/>
  <c r="S849" i="11"/>
  <c r="AA849" i="11"/>
  <c r="AB849" i="11"/>
  <c r="BJ849" i="11" s="1"/>
  <c r="AD849" i="11"/>
  <c r="AC849" i="11" s="1"/>
  <c r="BH849" i="11"/>
  <c r="N850" i="11"/>
  <c r="O850" i="11"/>
  <c r="P850" i="11"/>
  <c r="Q850" i="11"/>
  <c r="T850" i="11" s="1"/>
  <c r="R850" i="11"/>
  <c r="S850" i="11"/>
  <c r="AA850" i="11"/>
  <c r="AB850" i="11"/>
  <c r="BJ850" i="11" s="1"/>
  <c r="AD850" i="11"/>
  <c r="AC850" i="11" s="1"/>
  <c r="BH850" i="11"/>
  <c r="N851" i="11"/>
  <c r="O851" i="11"/>
  <c r="P851" i="11"/>
  <c r="Q851" i="11"/>
  <c r="R851" i="11"/>
  <c r="S851" i="11"/>
  <c r="T851" i="11"/>
  <c r="AA851" i="11"/>
  <c r="AB851" i="11"/>
  <c r="BJ851" i="11" s="1"/>
  <c r="AD851" i="11"/>
  <c r="AC851" i="11" s="1"/>
  <c r="BH851" i="11"/>
  <c r="N852" i="11"/>
  <c r="O852" i="11"/>
  <c r="P852" i="11"/>
  <c r="Q852" i="11"/>
  <c r="T852" i="11" s="1"/>
  <c r="R852" i="11"/>
  <c r="S852" i="11"/>
  <c r="AA852" i="11"/>
  <c r="AB852" i="11"/>
  <c r="BJ852" i="11" s="1"/>
  <c r="AD852" i="11"/>
  <c r="AC852" i="11" s="1"/>
  <c r="BH852" i="11"/>
  <c r="N853" i="11"/>
  <c r="O853" i="11"/>
  <c r="P853" i="11"/>
  <c r="Q853" i="11"/>
  <c r="T853" i="11" s="1"/>
  <c r="R853" i="11"/>
  <c r="S853" i="11"/>
  <c r="AA853" i="11"/>
  <c r="AB853" i="11"/>
  <c r="BJ853" i="11" s="1"/>
  <c r="AD853" i="11"/>
  <c r="AC853" i="11" s="1"/>
  <c r="BH853" i="11"/>
  <c r="N854" i="11"/>
  <c r="O854" i="11"/>
  <c r="P854" i="11"/>
  <c r="Q854" i="11"/>
  <c r="T854" i="11" s="1"/>
  <c r="R854" i="11"/>
  <c r="S854" i="11"/>
  <c r="AA854" i="11"/>
  <c r="AB854" i="11"/>
  <c r="BJ854" i="11" s="1"/>
  <c r="AC854" i="11"/>
  <c r="AD854" i="11"/>
  <c r="BH854" i="11"/>
  <c r="N855" i="11"/>
  <c r="O855" i="11"/>
  <c r="P855" i="11"/>
  <c r="Q855" i="11"/>
  <c r="T855" i="11" s="1"/>
  <c r="R855" i="11"/>
  <c r="S855" i="11"/>
  <c r="AA855" i="11"/>
  <c r="AB855" i="11"/>
  <c r="BJ855" i="11" s="1"/>
  <c r="AD855" i="11"/>
  <c r="AC855" i="11" s="1"/>
  <c r="BH855" i="11"/>
  <c r="N856" i="11"/>
  <c r="O856" i="11"/>
  <c r="P856" i="11"/>
  <c r="Q856" i="11"/>
  <c r="R856" i="11"/>
  <c r="S856" i="11"/>
  <c r="T856" i="11"/>
  <c r="AA856" i="11"/>
  <c r="AB856" i="11"/>
  <c r="BJ856" i="11" s="1"/>
  <c r="AD856" i="11"/>
  <c r="AC856" i="11" s="1"/>
  <c r="BH856" i="11"/>
  <c r="N857" i="11"/>
  <c r="O857" i="11"/>
  <c r="P857" i="11"/>
  <c r="Q857" i="11"/>
  <c r="T857" i="11" s="1"/>
  <c r="R857" i="11"/>
  <c r="S857" i="11"/>
  <c r="AA857" i="11"/>
  <c r="AB857" i="11"/>
  <c r="BJ857" i="11" s="1"/>
  <c r="AD857" i="11"/>
  <c r="AC857" i="11" s="1"/>
  <c r="BH857" i="11"/>
  <c r="N858" i="11"/>
  <c r="O858" i="11"/>
  <c r="P858" i="11"/>
  <c r="Q858" i="11"/>
  <c r="T858" i="11" s="1"/>
  <c r="R858" i="11"/>
  <c r="S858" i="11"/>
  <c r="AA858" i="11"/>
  <c r="AB858" i="11"/>
  <c r="BJ858" i="11" s="1"/>
  <c r="AD858" i="11"/>
  <c r="AC858" i="11" s="1"/>
  <c r="BH858" i="11"/>
  <c r="N859" i="11"/>
  <c r="O859" i="11"/>
  <c r="P859" i="11"/>
  <c r="Q859" i="11"/>
  <c r="R859" i="11"/>
  <c r="S859" i="11"/>
  <c r="T859" i="11"/>
  <c r="AA859" i="11"/>
  <c r="AB859" i="11"/>
  <c r="BJ859" i="11" s="1"/>
  <c r="AD859" i="11"/>
  <c r="AC859" i="11" s="1"/>
  <c r="BH859" i="11"/>
  <c r="N860" i="11"/>
  <c r="O860" i="11"/>
  <c r="P860" i="11"/>
  <c r="Q860" i="11"/>
  <c r="T860" i="11" s="1"/>
  <c r="R860" i="11"/>
  <c r="S860" i="11"/>
  <c r="AA860" i="11"/>
  <c r="AB860" i="11"/>
  <c r="BJ860" i="11" s="1"/>
  <c r="AD860" i="11"/>
  <c r="AC860" i="11" s="1"/>
  <c r="BH860" i="11"/>
  <c r="N861" i="11"/>
  <c r="O861" i="11"/>
  <c r="P861" i="11"/>
  <c r="Q861" i="11"/>
  <c r="R861" i="11"/>
  <c r="S861" i="11"/>
  <c r="T861" i="11"/>
  <c r="AA861" i="11"/>
  <c r="AB861" i="11"/>
  <c r="BJ861" i="11" s="1"/>
  <c r="AC861" i="11"/>
  <c r="AD861" i="11"/>
  <c r="BH861" i="11"/>
  <c r="N862" i="11"/>
  <c r="O862" i="11"/>
  <c r="P862" i="11"/>
  <c r="Q862" i="11"/>
  <c r="T862" i="11" s="1"/>
  <c r="R862" i="11"/>
  <c r="S862" i="11"/>
  <c r="AA862" i="11"/>
  <c r="AB862" i="11"/>
  <c r="AC862" i="11"/>
  <c r="AD862" i="11"/>
  <c r="BH862" i="11"/>
  <c r="BJ862" i="11"/>
  <c r="N863" i="11"/>
  <c r="O863" i="11"/>
  <c r="P863" i="11"/>
  <c r="Q863" i="11"/>
  <c r="R863" i="11"/>
  <c r="S863" i="11"/>
  <c r="T863" i="11"/>
  <c r="AA863" i="11"/>
  <c r="AB863" i="11"/>
  <c r="BJ863" i="11" s="1"/>
  <c r="AD863" i="11"/>
  <c r="AC863" i="11" s="1"/>
  <c r="BH863" i="11"/>
  <c r="N864" i="11"/>
  <c r="O864" i="11"/>
  <c r="P864" i="11"/>
  <c r="Q864" i="11"/>
  <c r="T864" i="11" s="1"/>
  <c r="R864" i="11"/>
  <c r="S864" i="11"/>
  <c r="AA864" i="11"/>
  <c r="AB864" i="11"/>
  <c r="BJ864" i="11" s="1"/>
  <c r="AD864" i="11"/>
  <c r="AC864" i="11" s="1"/>
  <c r="BH864" i="11"/>
  <c r="N865" i="11"/>
  <c r="O865" i="11"/>
  <c r="P865" i="11"/>
  <c r="Q865" i="11"/>
  <c r="T865" i="11" s="1"/>
  <c r="R865" i="11"/>
  <c r="S865" i="11"/>
  <c r="AA865" i="11"/>
  <c r="AB865" i="11"/>
  <c r="BJ865" i="11" s="1"/>
  <c r="AD865" i="11"/>
  <c r="AC865" i="11" s="1"/>
  <c r="BH865" i="11"/>
  <c r="N866" i="11"/>
  <c r="O866" i="11"/>
  <c r="P866" i="11"/>
  <c r="Q866" i="11"/>
  <c r="T866" i="11" s="1"/>
  <c r="R866" i="11"/>
  <c r="S866" i="11"/>
  <c r="AA866" i="11"/>
  <c r="AB866" i="11"/>
  <c r="BJ866" i="11" s="1"/>
  <c r="AD866" i="11"/>
  <c r="AC866" i="11" s="1"/>
  <c r="BH866" i="11"/>
  <c r="N867" i="11"/>
  <c r="O867" i="11"/>
  <c r="P867" i="11"/>
  <c r="Q867" i="11"/>
  <c r="R867" i="11"/>
  <c r="S867" i="11"/>
  <c r="T867" i="11"/>
  <c r="AA867" i="11"/>
  <c r="AB867" i="11"/>
  <c r="BJ867" i="11" s="1"/>
  <c r="AD867" i="11"/>
  <c r="AC867" i="11" s="1"/>
  <c r="BH867" i="11"/>
  <c r="N868" i="11"/>
  <c r="O868" i="11"/>
  <c r="P868" i="11"/>
  <c r="Q868" i="11"/>
  <c r="T868" i="11" s="1"/>
  <c r="R868" i="11"/>
  <c r="S868" i="11"/>
  <c r="AA868" i="11"/>
  <c r="AB868" i="11"/>
  <c r="BJ868" i="11" s="1"/>
  <c r="AC868" i="11"/>
  <c r="AD868" i="11"/>
  <c r="BH868" i="11"/>
  <c r="N869" i="11"/>
  <c r="O869" i="11"/>
  <c r="P869" i="11"/>
  <c r="Q869" i="11"/>
  <c r="T869" i="11" s="1"/>
  <c r="R869" i="11"/>
  <c r="S869" i="11"/>
  <c r="AA869" i="11"/>
  <c r="AB869" i="11"/>
  <c r="BJ869" i="11" s="1"/>
  <c r="AD869" i="11"/>
  <c r="AC869" i="11" s="1"/>
  <c r="BH869" i="11"/>
  <c r="N870" i="11"/>
  <c r="O870" i="11"/>
  <c r="P870" i="11"/>
  <c r="Q870" i="11"/>
  <c r="T870" i="11" s="1"/>
  <c r="R870" i="11"/>
  <c r="S870" i="11"/>
  <c r="AA870" i="11"/>
  <c r="AB870" i="11"/>
  <c r="BJ870" i="11" s="1"/>
  <c r="AC870" i="11"/>
  <c r="AD870" i="11"/>
  <c r="BH870" i="11"/>
  <c r="N871" i="11"/>
  <c r="O871" i="11"/>
  <c r="P871" i="11"/>
  <c r="Q871" i="11"/>
  <c r="T871" i="11" s="1"/>
  <c r="R871" i="11"/>
  <c r="S871" i="11"/>
  <c r="AA871" i="11"/>
  <c r="AB871" i="11"/>
  <c r="BJ871" i="11" s="1"/>
  <c r="AD871" i="11"/>
  <c r="AC871" i="11" s="1"/>
  <c r="BH871" i="11"/>
  <c r="N872" i="11"/>
  <c r="O872" i="11"/>
  <c r="P872" i="11"/>
  <c r="Q872" i="11"/>
  <c r="R872" i="11"/>
  <c r="S872" i="11"/>
  <c r="T872" i="11"/>
  <c r="AA872" i="11"/>
  <c r="AB872" i="11"/>
  <c r="BJ872" i="11" s="1"/>
  <c r="AC872" i="11"/>
  <c r="AD872" i="11"/>
  <c r="BH872" i="11"/>
  <c r="N873" i="11"/>
  <c r="O873" i="11"/>
  <c r="P873" i="11"/>
  <c r="Q873" i="11"/>
  <c r="T873" i="11" s="1"/>
  <c r="R873" i="11"/>
  <c r="S873" i="11"/>
  <c r="AA873" i="11"/>
  <c r="AB873" i="11"/>
  <c r="BJ873" i="11" s="1"/>
  <c r="AD873" i="11"/>
  <c r="AC873" i="11" s="1"/>
  <c r="BH873" i="11"/>
  <c r="N874" i="11"/>
  <c r="O874" i="11"/>
  <c r="P874" i="11"/>
  <c r="Q874" i="11"/>
  <c r="T874" i="11" s="1"/>
  <c r="R874" i="11"/>
  <c r="S874" i="11"/>
  <c r="AA874" i="11"/>
  <c r="AB874" i="11"/>
  <c r="BJ874" i="11" s="1"/>
  <c r="AD874" i="11"/>
  <c r="AC874" i="11" s="1"/>
  <c r="BH874" i="11"/>
  <c r="N875" i="11"/>
  <c r="O875" i="11"/>
  <c r="P875" i="11"/>
  <c r="Q875" i="11"/>
  <c r="R875" i="11"/>
  <c r="S875" i="11"/>
  <c r="T875" i="11"/>
  <c r="AA875" i="11"/>
  <c r="AB875" i="11"/>
  <c r="BJ875" i="11" s="1"/>
  <c r="AD875" i="11"/>
  <c r="AC875" i="11" s="1"/>
  <c r="BH875" i="11"/>
  <c r="N876" i="11"/>
  <c r="O876" i="11"/>
  <c r="P876" i="11"/>
  <c r="Q876" i="11"/>
  <c r="T876" i="11" s="1"/>
  <c r="R876" i="11"/>
  <c r="S876" i="11"/>
  <c r="AA876" i="11"/>
  <c r="AB876" i="11"/>
  <c r="BJ876" i="11" s="1"/>
  <c r="AD876" i="11"/>
  <c r="AC876" i="11" s="1"/>
  <c r="BH876" i="11"/>
  <c r="N877" i="11"/>
  <c r="O877" i="11"/>
  <c r="P877" i="11"/>
  <c r="Q877" i="11"/>
  <c r="R877" i="11"/>
  <c r="S877" i="11"/>
  <c r="T877" i="11"/>
  <c r="AA877" i="11"/>
  <c r="AB877" i="11"/>
  <c r="BJ877" i="11" s="1"/>
  <c r="AC877" i="11"/>
  <c r="AD877" i="11"/>
  <c r="BH877" i="11"/>
  <c r="N878" i="11"/>
  <c r="O878" i="11"/>
  <c r="P878" i="11"/>
  <c r="Q878" i="11"/>
  <c r="T878" i="11" s="1"/>
  <c r="R878" i="11"/>
  <c r="S878" i="11"/>
  <c r="AA878" i="11"/>
  <c r="AB878" i="11"/>
  <c r="AC878" i="11"/>
  <c r="AD878" i="11"/>
  <c r="BH878" i="11"/>
  <c r="BJ878" i="11"/>
  <c r="N879" i="11"/>
  <c r="O879" i="11"/>
  <c r="P879" i="11"/>
  <c r="Q879" i="11"/>
  <c r="R879" i="11"/>
  <c r="S879" i="11"/>
  <c r="T879" i="11"/>
  <c r="AA879" i="11"/>
  <c r="AB879" i="11"/>
  <c r="BJ879" i="11" s="1"/>
  <c r="AD879" i="11"/>
  <c r="AC879" i="11" s="1"/>
  <c r="BH879" i="11"/>
  <c r="N880" i="11"/>
  <c r="O880" i="11"/>
  <c r="P880" i="11"/>
  <c r="Q880" i="11"/>
  <c r="T880" i="11" s="1"/>
  <c r="R880" i="11"/>
  <c r="S880" i="11"/>
  <c r="AA880" i="11"/>
  <c r="AB880" i="11"/>
  <c r="AD880" i="11"/>
  <c r="AC880" i="11" s="1"/>
  <c r="BH880" i="11"/>
  <c r="BJ880" i="11"/>
  <c r="N881" i="11"/>
  <c r="O881" i="11"/>
  <c r="P881" i="11"/>
  <c r="Q881" i="11"/>
  <c r="T881" i="11" s="1"/>
  <c r="R881" i="11"/>
  <c r="S881" i="11"/>
  <c r="AA881" i="11"/>
  <c r="AB881" i="11"/>
  <c r="BJ881" i="11" s="1"/>
  <c r="AD881" i="11"/>
  <c r="AC881" i="11" s="1"/>
  <c r="BH881" i="11"/>
  <c r="N882" i="11"/>
  <c r="O882" i="11"/>
  <c r="P882" i="11"/>
  <c r="Q882" i="11"/>
  <c r="T882" i="11" s="1"/>
  <c r="R882" i="11"/>
  <c r="S882" i="11"/>
  <c r="AA882" i="11"/>
  <c r="AB882" i="11"/>
  <c r="BJ882" i="11" s="1"/>
  <c r="AD882" i="11"/>
  <c r="AC882" i="11" s="1"/>
  <c r="BH882" i="11"/>
  <c r="N883" i="11"/>
  <c r="O883" i="11"/>
  <c r="P883" i="11"/>
  <c r="Q883" i="11"/>
  <c r="R883" i="11"/>
  <c r="S883" i="11"/>
  <c r="T883" i="11"/>
  <c r="AA883" i="11"/>
  <c r="AB883" i="11"/>
  <c r="BJ883" i="11" s="1"/>
  <c r="AD883" i="11"/>
  <c r="AC883" i="11" s="1"/>
  <c r="BH883" i="11"/>
  <c r="N884" i="11"/>
  <c r="O884" i="11"/>
  <c r="P884" i="11"/>
  <c r="Q884" i="11"/>
  <c r="T884" i="11" s="1"/>
  <c r="R884" i="11"/>
  <c r="S884" i="11"/>
  <c r="AA884" i="11"/>
  <c r="AB884" i="11"/>
  <c r="BJ884" i="11" s="1"/>
  <c r="AC884" i="11"/>
  <c r="AD884" i="11"/>
  <c r="BH884" i="11"/>
  <c r="N885" i="11"/>
  <c r="O885" i="11"/>
  <c r="P885" i="11"/>
  <c r="Q885" i="11"/>
  <c r="T885" i="11" s="1"/>
  <c r="R885" i="11"/>
  <c r="S885" i="11"/>
  <c r="AA885" i="11"/>
  <c r="AB885" i="11"/>
  <c r="BJ885" i="11" s="1"/>
  <c r="AD885" i="11"/>
  <c r="AC885" i="11" s="1"/>
  <c r="BH885" i="11"/>
  <c r="N886" i="11"/>
  <c r="O886" i="11"/>
  <c r="P886" i="11"/>
  <c r="Q886" i="11"/>
  <c r="T886" i="11" s="1"/>
  <c r="R886" i="11"/>
  <c r="S886" i="11"/>
  <c r="AA886" i="11"/>
  <c r="AB886" i="11"/>
  <c r="BJ886" i="11" s="1"/>
  <c r="AC886" i="11"/>
  <c r="AD886" i="11"/>
  <c r="BH886" i="11"/>
  <c r="N887" i="11"/>
  <c r="O887" i="11"/>
  <c r="P887" i="11"/>
  <c r="Q887" i="11"/>
  <c r="T887" i="11" s="1"/>
  <c r="R887" i="11"/>
  <c r="S887" i="11"/>
  <c r="AA887" i="11"/>
  <c r="AB887" i="11"/>
  <c r="BJ887" i="11" s="1"/>
  <c r="AD887" i="11"/>
  <c r="AC887" i="11" s="1"/>
  <c r="BH887" i="11"/>
  <c r="N888" i="11"/>
  <c r="O888" i="11"/>
  <c r="P888" i="11"/>
  <c r="Q888" i="11"/>
  <c r="R888" i="11"/>
  <c r="S888" i="11"/>
  <c r="T888" i="11"/>
  <c r="AA888" i="11"/>
  <c r="AB888" i="11"/>
  <c r="AC888" i="11"/>
  <c r="AD888" i="11"/>
  <c r="BH888" i="11"/>
  <c r="BJ888" i="11"/>
  <c r="N889" i="11"/>
  <c r="O889" i="11"/>
  <c r="P889" i="11"/>
  <c r="Q889" i="11"/>
  <c r="T889" i="11" s="1"/>
  <c r="R889" i="11"/>
  <c r="S889" i="11"/>
  <c r="AA889" i="11"/>
  <c r="AB889" i="11"/>
  <c r="BJ889" i="11" s="1"/>
  <c r="AD889" i="11"/>
  <c r="AC889" i="11" s="1"/>
  <c r="BH889" i="11"/>
  <c r="N890" i="11"/>
  <c r="O890" i="11"/>
  <c r="P890" i="11"/>
  <c r="Q890" i="11"/>
  <c r="T890" i="11" s="1"/>
  <c r="R890" i="11"/>
  <c r="S890" i="11"/>
  <c r="AA890" i="11"/>
  <c r="AB890" i="11"/>
  <c r="BJ890" i="11" s="1"/>
  <c r="AD890" i="11"/>
  <c r="AC890" i="11" s="1"/>
  <c r="BH890" i="11"/>
  <c r="N891" i="11"/>
  <c r="O891" i="11"/>
  <c r="P891" i="11"/>
  <c r="Q891" i="11"/>
  <c r="R891" i="11"/>
  <c r="S891" i="11"/>
  <c r="T891" i="11"/>
  <c r="AA891" i="11"/>
  <c r="AB891" i="11"/>
  <c r="BJ891" i="11" s="1"/>
  <c r="AD891" i="11"/>
  <c r="AC891" i="11" s="1"/>
  <c r="BH891" i="11"/>
  <c r="N892" i="11"/>
  <c r="O892" i="11"/>
  <c r="P892" i="11"/>
  <c r="Q892" i="11"/>
  <c r="T892" i="11" s="1"/>
  <c r="R892" i="11"/>
  <c r="S892" i="11"/>
  <c r="AA892" i="11"/>
  <c r="AB892" i="11"/>
  <c r="BJ892" i="11" s="1"/>
  <c r="AD892" i="11"/>
  <c r="AC892" i="11" s="1"/>
  <c r="BH892" i="11"/>
  <c r="N893" i="11"/>
  <c r="O893" i="11"/>
  <c r="P893" i="11"/>
  <c r="Q893" i="11"/>
  <c r="R893" i="11"/>
  <c r="S893" i="11"/>
  <c r="T893" i="11"/>
  <c r="AA893" i="11"/>
  <c r="AB893" i="11"/>
  <c r="BJ893" i="11" s="1"/>
  <c r="AC893" i="11"/>
  <c r="AD893" i="11"/>
  <c r="BH893" i="11"/>
  <c r="N894" i="11"/>
  <c r="O894" i="11"/>
  <c r="P894" i="11"/>
  <c r="Q894" i="11"/>
  <c r="T894" i="11" s="1"/>
  <c r="R894" i="11"/>
  <c r="S894" i="11"/>
  <c r="AA894" i="11"/>
  <c r="AB894" i="11"/>
  <c r="AC894" i="11"/>
  <c r="AD894" i="11"/>
  <c r="BH894" i="11"/>
  <c r="BJ894" i="11"/>
  <c r="N895" i="11"/>
  <c r="O895" i="11"/>
  <c r="P895" i="11"/>
  <c r="Q895" i="11"/>
  <c r="R895" i="11"/>
  <c r="S895" i="11"/>
  <c r="T895" i="11"/>
  <c r="AA895" i="11"/>
  <c r="AB895" i="11"/>
  <c r="BJ895" i="11" s="1"/>
  <c r="AD895" i="11"/>
  <c r="AC895" i="11" s="1"/>
  <c r="BH895" i="11"/>
  <c r="N896" i="11"/>
  <c r="O896" i="11"/>
  <c r="P896" i="11"/>
  <c r="Q896" i="11"/>
  <c r="T896" i="11" s="1"/>
  <c r="R896" i="11"/>
  <c r="S896" i="11"/>
  <c r="AA896" i="11"/>
  <c r="AB896" i="11"/>
  <c r="BJ896" i="11" s="1"/>
  <c r="AD896" i="11"/>
  <c r="AC896" i="11" s="1"/>
  <c r="BH896" i="11"/>
  <c r="N897" i="11"/>
  <c r="O897" i="11"/>
  <c r="P897" i="11"/>
  <c r="Q897" i="11"/>
  <c r="T897" i="11" s="1"/>
  <c r="R897" i="11"/>
  <c r="S897" i="11"/>
  <c r="AA897" i="11"/>
  <c r="AB897" i="11"/>
  <c r="BJ897" i="11" s="1"/>
  <c r="AD897" i="11"/>
  <c r="AC897" i="11" s="1"/>
  <c r="BH897" i="11"/>
  <c r="N898" i="11"/>
  <c r="O898" i="11"/>
  <c r="P898" i="11"/>
  <c r="Q898" i="11"/>
  <c r="T898" i="11" s="1"/>
  <c r="R898" i="11"/>
  <c r="S898" i="11"/>
  <c r="AA898" i="11"/>
  <c r="AB898" i="11"/>
  <c r="BJ898" i="11" s="1"/>
  <c r="AD898" i="11"/>
  <c r="AC898" i="11" s="1"/>
  <c r="BH898" i="11"/>
  <c r="N899" i="11"/>
  <c r="O899" i="11"/>
  <c r="P899" i="11"/>
  <c r="Q899" i="11"/>
  <c r="R899" i="11"/>
  <c r="S899" i="11"/>
  <c r="T899" i="11"/>
  <c r="AA899" i="11"/>
  <c r="AB899" i="11"/>
  <c r="BJ899" i="11" s="1"/>
  <c r="AD899" i="11"/>
  <c r="AC899" i="11" s="1"/>
  <c r="BH899" i="11"/>
  <c r="N900" i="11"/>
  <c r="O900" i="11"/>
  <c r="P900" i="11"/>
  <c r="Q900" i="11"/>
  <c r="T900" i="11" s="1"/>
  <c r="R900" i="11"/>
  <c r="S900" i="11"/>
  <c r="AA900" i="11"/>
  <c r="AB900" i="11"/>
  <c r="BJ900" i="11" s="1"/>
  <c r="AC900" i="11"/>
  <c r="AD900" i="11"/>
  <c r="BH900" i="11"/>
  <c r="N901" i="11"/>
  <c r="O901" i="11"/>
  <c r="P901" i="11"/>
  <c r="Q901" i="11"/>
  <c r="T901" i="11" s="1"/>
  <c r="R901" i="11"/>
  <c r="S901" i="11"/>
  <c r="AA901" i="11"/>
  <c r="AB901" i="11"/>
  <c r="BJ901" i="11" s="1"/>
  <c r="AC901" i="11"/>
  <c r="AD901" i="11"/>
  <c r="BH901" i="11"/>
  <c r="N902" i="11"/>
  <c r="O902" i="11"/>
  <c r="P902" i="11"/>
  <c r="Q902" i="11"/>
  <c r="T902" i="11" s="1"/>
  <c r="R902" i="11"/>
  <c r="S902" i="11"/>
  <c r="AA902" i="11"/>
  <c r="AB902" i="11"/>
  <c r="BJ902" i="11" s="1"/>
  <c r="AC902" i="11"/>
  <c r="AD902" i="11"/>
  <c r="BH902" i="11"/>
  <c r="N903" i="11"/>
  <c r="O903" i="11"/>
  <c r="P903" i="11"/>
  <c r="Q903" i="11"/>
  <c r="T903" i="11" s="1"/>
  <c r="R903" i="11"/>
  <c r="S903" i="11"/>
  <c r="AA903" i="11"/>
  <c r="AB903" i="11"/>
  <c r="BJ903" i="11" s="1"/>
  <c r="AD903" i="11"/>
  <c r="AC903" i="11" s="1"/>
  <c r="BH903" i="11"/>
  <c r="N904" i="11"/>
  <c r="O904" i="11"/>
  <c r="P904" i="11"/>
  <c r="Q904" i="11"/>
  <c r="R904" i="11"/>
  <c r="S904" i="11"/>
  <c r="T904" i="11"/>
  <c r="AA904" i="11"/>
  <c r="AB904" i="11"/>
  <c r="BJ904" i="11" s="1"/>
  <c r="AC904" i="11"/>
  <c r="AD904" i="11"/>
  <c r="BH904" i="11"/>
  <c r="N905" i="11"/>
  <c r="O905" i="11"/>
  <c r="P905" i="11"/>
  <c r="Q905" i="11"/>
  <c r="T905" i="11" s="1"/>
  <c r="R905" i="11"/>
  <c r="S905" i="11"/>
  <c r="AA905" i="11"/>
  <c r="AB905" i="11"/>
  <c r="BJ905" i="11" s="1"/>
  <c r="AD905" i="11"/>
  <c r="AC905" i="11" s="1"/>
  <c r="BH905" i="11"/>
  <c r="N906" i="11"/>
  <c r="O906" i="11"/>
  <c r="P906" i="11"/>
  <c r="Q906" i="11"/>
  <c r="T906" i="11" s="1"/>
  <c r="R906" i="11"/>
  <c r="S906" i="11"/>
  <c r="AA906" i="11"/>
  <c r="AB906" i="11"/>
  <c r="BJ906" i="11" s="1"/>
  <c r="AD906" i="11"/>
  <c r="AC906" i="11" s="1"/>
  <c r="BH906" i="11"/>
  <c r="N907" i="11"/>
  <c r="O907" i="11"/>
  <c r="P907" i="11"/>
  <c r="Q907" i="11"/>
  <c r="R907" i="11"/>
  <c r="S907" i="11"/>
  <c r="T907" i="11"/>
  <c r="AA907" i="11"/>
  <c r="AB907" i="11"/>
  <c r="BJ907" i="11" s="1"/>
  <c r="AD907" i="11"/>
  <c r="AC907" i="11" s="1"/>
  <c r="BH907" i="11"/>
  <c r="N908" i="11"/>
  <c r="O908" i="11"/>
  <c r="P908" i="11"/>
  <c r="Q908" i="11"/>
  <c r="T908" i="11" s="1"/>
  <c r="R908" i="11"/>
  <c r="S908" i="11"/>
  <c r="AA908" i="11"/>
  <c r="AB908" i="11"/>
  <c r="BJ908" i="11" s="1"/>
  <c r="AC908" i="11"/>
  <c r="AD908" i="11"/>
  <c r="BH908" i="11"/>
  <c r="N909" i="11"/>
  <c r="O909" i="11"/>
  <c r="P909" i="11"/>
  <c r="Q909" i="11"/>
  <c r="R909" i="11"/>
  <c r="S909" i="11"/>
  <c r="T909" i="11"/>
  <c r="AA909" i="11"/>
  <c r="AB909" i="11"/>
  <c r="AC909" i="11"/>
  <c r="AD909" i="11"/>
  <c r="BH909" i="11"/>
  <c r="BJ909" i="11"/>
  <c r="N910" i="11"/>
  <c r="O910" i="11"/>
  <c r="P910" i="11"/>
  <c r="Q910" i="11"/>
  <c r="T910" i="11" s="1"/>
  <c r="R910" i="11"/>
  <c r="S910" i="11"/>
  <c r="AA910" i="11"/>
  <c r="AB910" i="11"/>
  <c r="BJ910" i="11" s="1"/>
  <c r="AD910" i="11"/>
  <c r="AC910" i="11" s="1"/>
  <c r="BH910" i="11"/>
  <c r="N911" i="11"/>
  <c r="O911" i="11"/>
  <c r="P911" i="11"/>
  <c r="Q911" i="11"/>
  <c r="T911" i="11" s="1"/>
  <c r="R911" i="11"/>
  <c r="S911" i="11"/>
  <c r="AA911" i="11"/>
  <c r="AB911" i="11"/>
  <c r="AD911" i="11"/>
  <c r="AC911" i="11" s="1"/>
  <c r="BH911" i="11"/>
  <c r="BJ911" i="11"/>
  <c r="N912" i="11"/>
  <c r="O912" i="11"/>
  <c r="P912" i="11"/>
  <c r="Q912" i="11"/>
  <c r="T912" i="11" s="1"/>
  <c r="R912" i="11"/>
  <c r="S912" i="11"/>
  <c r="AA912" i="11"/>
  <c r="AB912" i="11"/>
  <c r="AC912" i="11"/>
  <c r="AD912" i="11"/>
  <c r="BH912" i="11"/>
  <c r="BJ912" i="11"/>
  <c r="N913" i="11"/>
  <c r="O913" i="11"/>
  <c r="P913" i="11"/>
  <c r="Q913" i="11"/>
  <c r="T913" i="11" s="1"/>
  <c r="R913" i="11"/>
  <c r="S913" i="11"/>
  <c r="AA913" i="11"/>
  <c r="AB913" i="11"/>
  <c r="AD913" i="11"/>
  <c r="AC913" i="11" s="1"/>
  <c r="BH913" i="11"/>
  <c r="BJ913" i="11"/>
  <c r="N914" i="11"/>
  <c r="O914" i="11"/>
  <c r="P914" i="11"/>
  <c r="Q914" i="11"/>
  <c r="T914" i="11" s="1"/>
  <c r="R914" i="11"/>
  <c r="S914" i="11"/>
  <c r="AA914" i="11"/>
  <c r="AB914" i="11"/>
  <c r="BJ914" i="11" s="1"/>
  <c r="AD914" i="11"/>
  <c r="AC914" i="11" s="1"/>
  <c r="BH914" i="11"/>
  <c r="N915" i="11"/>
  <c r="O915" i="11"/>
  <c r="P915" i="11"/>
  <c r="Q915" i="11"/>
  <c r="R915" i="11"/>
  <c r="S915" i="11"/>
  <c r="T915" i="11"/>
  <c r="AA915" i="11"/>
  <c r="AB915" i="11"/>
  <c r="BJ915" i="11" s="1"/>
  <c r="AD915" i="11"/>
  <c r="AC915" i="11" s="1"/>
  <c r="BH915" i="11"/>
  <c r="N916" i="11"/>
  <c r="O916" i="11"/>
  <c r="P916" i="11"/>
  <c r="Q916" i="11"/>
  <c r="T916" i="11" s="1"/>
  <c r="R916" i="11"/>
  <c r="S916" i="11"/>
  <c r="AA916" i="11"/>
  <c r="AB916" i="11"/>
  <c r="BJ916" i="11" s="1"/>
  <c r="AC916" i="11"/>
  <c r="AD916" i="11"/>
  <c r="BH916" i="11"/>
  <c r="N917" i="11"/>
  <c r="O917" i="11"/>
  <c r="P917" i="11"/>
  <c r="Q917" i="11"/>
  <c r="T917" i="11" s="1"/>
  <c r="R917" i="11"/>
  <c r="S917" i="11"/>
  <c r="AA917" i="11"/>
  <c r="AB917" i="11"/>
  <c r="BJ917" i="11" s="1"/>
  <c r="AC917" i="11"/>
  <c r="AD917" i="11"/>
  <c r="BH917" i="11"/>
  <c r="N918" i="11"/>
  <c r="O918" i="11"/>
  <c r="P918" i="11"/>
  <c r="Q918" i="11"/>
  <c r="T918" i="11" s="1"/>
  <c r="R918" i="11"/>
  <c r="S918" i="11"/>
  <c r="AA918" i="11"/>
  <c r="AB918" i="11"/>
  <c r="BJ918" i="11" s="1"/>
  <c r="AC918" i="11"/>
  <c r="AD918" i="11"/>
  <c r="BH918" i="11"/>
  <c r="N919" i="11"/>
  <c r="O919" i="11"/>
  <c r="P919" i="11"/>
  <c r="Q919" i="11"/>
  <c r="T919" i="11" s="1"/>
  <c r="R919" i="11"/>
  <c r="S919" i="11"/>
  <c r="AA919" i="11"/>
  <c r="AB919" i="11"/>
  <c r="AD919" i="11"/>
  <c r="AC919" i="11" s="1"/>
  <c r="BH919" i="11"/>
  <c r="BJ919" i="11"/>
  <c r="N920" i="11"/>
  <c r="O920" i="11"/>
  <c r="P920" i="11"/>
  <c r="Q920" i="11"/>
  <c r="T920" i="11" s="1"/>
  <c r="R920" i="11"/>
  <c r="S920" i="11"/>
  <c r="AA920" i="11"/>
  <c r="AB920" i="11"/>
  <c r="AC920" i="11"/>
  <c r="AD920" i="11"/>
  <c r="BH920" i="11"/>
  <c r="BJ920" i="11"/>
  <c r="N921" i="11"/>
  <c r="O921" i="11"/>
  <c r="P921" i="11"/>
  <c r="Q921" i="11"/>
  <c r="T921" i="11" s="1"/>
  <c r="R921" i="11"/>
  <c r="S921" i="11"/>
  <c r="AA921" i="11"/>
  <c r="AB921" i="11"/>
  <c r="BJ921" i="11" s="1"/>
  <c r="AD921" i="11"/>
  <c r="AC921" i="11" s="1"/>
  <c r="BH921" i="11"/>
  <c r="N922" i="11"/>
  <c r="O922" i="11"/>
  <c r="P922" i="11"/>
  <c r="Q922" i="11"/>
  <c r="T922" i="11" s="1"/>
  <c r="R922" i="11"/>
  <c r="S922" i="11"/>
  <c r="AA922" i="11"/>
  <c r="AB922" i="11"/>
  <c r="BJ922" i="11" s="1"/>
  <c r="AD922" i="11"/>
  <c r="AC922" i="11" s="1"/>
  <c r="BH922" i="11"/>
  <c r="N923" i="11"/>
  <c r="O923" i="11"/>
  <c r="P923" i="11"/>
  <c r="Q923" i="11"/>
  <c r="T923" i="11" s="1"/>
  <c r="R923" i="11"/>
  <c r="S923" i="11"/>
  <c r="AA923" i="11"/>
  <c r="AB923" i="11"/>
  <c r="BJ923" i="11" s="1"/>
  <c r="AD923" i="11"/>
  <c r="AC923" i="11" s="1"/>
  <c r="BH923" i="11"/>
  <c r="N924" i="11"/>
  <c r="O924" i="11"/>
  <c r="P924" i="11"/>
  <c r="Q924" i="11"/>
  <c r="T924" i="11" s="1"/>
  <c r="R924" i="11"/>
  <c r="S924" i="11"/>
  <c r="AA924" i="11"/>
  <c r="AB924" i="11"/>
  <c r="BJ924" i="11" s="1"/>
  <c r="AC924" i="11"/>
  <c r="AD924" i="11"/>
  <c r="BH924" i="11"/>
  <c r="N925" i="11"/>
  <c r="O925" i="11"/>
  <c r="P925" i="11"/>
  <c r="Q925" i="11"/>
  <c r="T925" i="11" s="1"/>
  <c r="R925" i="11"/>
  <c r="S925" i="11"/>
  <c r="AA925" i="11"/>
  <c r="AB925" i="11"/>
  <c r="BJ925" i="11" s="1"/>
  <c r="AC925" i="11"/>
  <c r="AD925" i="11"/>
  <c r="BH925" i="11"/>
  <c r="N926" i="11"/>
  <c r="O926" i="11"/>
  <c r="P926" i="11"/>
  <c r="Q926" i="11"/>
  <c r="T926" i="11" s="1"/>
  <c r="R926" i="11"/>
  <c r="S926" i="11"/>
  <c r="AA926" i="11"/>
  <c r="AB926" i="11"/>
  <c r="AC926" i="11"/>
  <c r="AD926" i="11"/>
  <c r="BH926" i="11"/>
  <c r="BJ926" i="11"/>
  <c r="N927" i="11"/>
  <c r="O927" i="11"/>
  <c r="P927" i="11"/>
  <c r="Q927" i="11"/>
  <c r="T927" i="11" s="1"/>
  <c r="R927" i="11"/>
  <c r="S927" i="11"/>
  <c r="AA927" i="11"/>
  <c r="AB927" i="11"/>
  <c r="AD927" i="11"/>
  <c r="AC927" i="11" s="1"/>
  <c r="BH927" i="11"/>
  <c r="BJ927" i="11"/>
  <c r="N928" i="11"/>
  <c r="O928" i="11"/>
  <c r="P928" i="11"/>
  <c r="Q928" i="11"/>
  <c r="T928" i="11" s="1"/>
  <c r="R928" i="11"/>
  <c r="S928" i="11"/>
  <c r="AA928" i="11"/>
  <c r="AB928" i="11"/>
  <c r="BJ928" i="11" s="1"/>
  <c r="AC928" i="11"/>
  <c r="AD928" i="11"/>
  <c r="BH928" i="11"/>
  <c r="N929" i="11"/>
  <c r="O929" i="11"/>
  <c r="P929" i="11"/>
  <c r="Q929" i="11"/>
  <c r="T929" i="11" s="1"/>
  <c r="R929" i="11"/>
  <c r="S929" i="11"/>
  <c r="AA929" i="11"/>
  <c r="AB929" i="11"/>
  <c r="AD929" i="11"/>
  <c r="AC929" i="11" s="1"/>
  <c r="BH929" i="11"/>
  <c r="BJ929" i="11"/>
  <c r="N930" i="11"/>
  <c r="O930" i="11"/>
  <c r="P930" i="11"/>
  <c r="Q930" i="11"/>
  <c r="T930" i="11" s="1"/>
  <c r="R930" i="11"/>
  <c r="S930" i="11"/>
  <c r="AA930" i="11"/>
  <c r="AB930" i="11"/>
  <c r="BJ930" i="11" s="1"/>
  <c r="AD930" i="11"/>
  <c r="AC930" i="11" s="1"/>
  <c r="BH930" i="11"/>
  <c r="N931" i="11"/>
  <c r="O931" i="11"/>
  <c r="P931" i="11"/>
  <c r="Q931" i="11"/>
  <c r="T931" i="11" s="1"/>
  <c r="R931" i="11"/>
  <c r="S931" i="11"/>
  <c r="AA931" i="11"/>
  <c r="AB931" i="11"/>
  <c r="BJ931" i="11" s="1"/>
  <c r="AD931" i="11"/>
  <c r="AC931" i="11" s="1"/>
  <c r="BH931" i="11"/>
  <c r="N932" i="11"/>
  <c r="O932" i="11"/>
  <c r="P932" i="11"/>
  <c r="Q932" i="11"/>
  <c r="T932" i="11" s="1"/>
  <c r="R932" i="11"/>
  <c r="S932" i="11"/>
  <c r="AA932" i="11"/>
  <c r="AB932" i="11"/>
  <c r="BJ932" i="11" s="1"/>
  <c r="AC932" i="11"/>
  <c r="AD932" i="11"/>
  <c r="BH932" i="11"/>
  <c r="N933" i="11"/>
  <c r="O933" i="11"/>
  <c r="P933" i="11"/>
  <c r="Q933" i="11"/>
  <c r="T933" i="11" s="1"/>
  <c r="R933" i="11"/>
  <c r="S933" i="11"/>
  <c r="AA933" i="11"/>
  <c r="AB933" i="11"/>
  <c r="AC933" i="11"/>
  <c r="AD933" i="11"/>
  <c r="BH933" i="11"/>
  <c r="BJ933" i="11"/>
  <c r="N934" i="11"/>
  <c r="O934" i="11"/>
  <c r="P934" i="11"/>
  <c r="Q934" i="11"/>
  <c r="T934" i="11" s="1"/>
  <c r="R934" i="11"/>
  <c r="S934" i="11"/>
  <c r="AA934" i="11"/>
  <c r="AB934" i="11"/>
  <c r="AC934" i="11"/>
  <c r="AD934" i="11"/>
  <c r="BH934" i="11"/>
  <c r="BJ934" i="11"/>
  <c r="N935" i="11"/>
  <c r="O935" i="11"/>
  <c r="P935" i="11"/>
  <c r="Q935" i="11"/>
  <c r="R935" i="11"/>
  <c r="S935" i="11"/>
  <c r="T935" i="11"/>
  <c r="AA935" i="11"/>
  <c r="AB935" i="11"/>
  <c r="BJ935" i="11" s="1"/>
  <c r="AD935" i="11"/>
  <c r="AC935" i="11" s="1"/>
  <c r="BH935" i="11"/>
  <c r="N936" i="11"/>
  <c r="O936" i="11"/>
  <c r="P936" i="11"/>
  <c r="Q936" i="11"/>
  <c r="R936" i="11"/>
  <c r="S936" i="11"/>
  <c r="T936" i="11"/>
  <c r="AA936" i="11"/>
  <c r="AB936" i="11"/>
  <c r="AD936" i="11"/>
  <c r="AC936" i="11" s="1"/>
  <c r="BH936" i="11"/>
  <c r="BJ936" i="11"/>
  <c r="N937" i="11"/>
  <c r="O937" i="11"/>
  <c r="P937" i="11"/>
  <c r="Q937" i="11"/>
  <c r="T937" i="11" s="1"/>
  <c r="R937" i="11"/>
  <c r="S937" i="11"/>
  <c r="AA937" i="11"/>
  <c r="AB937" i="11"/>
  <c r="AD937" i="11"/>
  <c r="AC937" i="11" s="1"/>
  <c r="BH937" i="11"/>
  <c r="BJ937" i="11"/>
  <c r="N938" i="11"/>
  <c r="O938" i="11"/>
  <c r="P938" i="11"/>
  <c r="Q938" i="11"/>
  <c r="T938" i="11" s="1"/>
  <c r="R938" i="11"/>
  <c r="S938" i="11"/>
  <c r="AA938" i="11"/>
  <c r="AB938" i="11"/>
  <c r="BJ938" i="11" s="1"/>
  <c r="AD938" i="11"/>
  <c r="AC938" i="11" s="1"/>
  <c r="BH938" i="11"/>
  <c r="N939" i="11"/>
  <c r="O939" i="11"/>
  <c r="P939" i="11"/>
  <c r="Q939" i="11"/>
  <c r="T939" i="11" s="1"/>
  <c r="R939" i="11"/>
  <c r="S939" i="11"/>
  <c r="AA939" i="11"/>
  <c r="AB939" i="11"/>
  <c r="BJ939" i="11" s="1"/>
  <c r="AD939" i="11"/>
  <c r="AC939" i="11" s="1"/>
  <c r="BH939" i="11"/>
  <c r="N940" i="11"/>
  <c r="O940" i="11"/>
  <c r="P940" i="11"/>
  <c r="Q940" i="11"/>
  <c r="T940" i="11" s="1"/>
  <c r="R940" i="11"/>
  <c r="S940" i="11"/>
  <c r="AA940" i="11"/>
  <c r="AB940" i="11"/>
  <c r="BJ940" i="11" s="1"/>
  <c r="AD940" i="11"/>
  <c r="AC940" i="11" s="1"/>
  <c r="BH940" i="11"/>
  <c r="N941" i="11"/>
  <c r="O941" i="11"/>
  <c r="P941" i="11"/>
  <c r="Q941" i="11"/>
  <c r="T941" i="11" s="1"/>
  <c r="R941" i="11"/>
  <c r="S941" i="11"/>
  <c r="AA941" i="11"/>
  <c r="AB941" i="11"/>
  <c r="AD941" i="11"/>
  <c r="AC941" i="11" s="1"/>
  <c r="BH941" i="11"/>
  <c r="BJ941" i="11"/>
  <c r="N942" i="11"/>
  <c r="O942" i="11"/>
  <c r="P942" i="11"/>
  <c r="Q942" i="11"/>
  <c r="T942" i="11" s="1"/>
  <c r="R942" i="11"/>
  <c r="S942" i="11"/>
  <c r="AA942" i="11"/>
  <c r="AB942" i="11"/>
  <c r="BJ942" i="11" s="1"/>
  <c r="AC942" i="11"/>
  <c r="AD942" i="11"/>
  <c r="BH942" i="11"/>
  <c r="N943" i="11"/>
  <c r="O943" i="11"/>
  <c r="P943" i="11"/>
  <c r="Q943" i="11"/>
  <c r="R943" i="11"/>
  <c r="S943" i="11"/>
  <c r="T943" i="11"/>
  <c r="AA943" i="11"/>
  <c r="AB943" i="11"/>
  <c r="AD943" i="11"/>
  <c r="AC943" i="11" s="1"/>
  <c r="BH943" i="11"/>
  <c r="BJ943" i="11"/>
  <c r="N944" i="11"/>
  <c r="O944" i="11"/>
  <c r="P944" i="11"/>
  <c r="Q944" i="11"/>
  <c r="R944" i="11"/>
  <c r="S944" i="11"/>
  <c r="T944" i="11"/>
  <c r="AA944" i="11"/>
  <c r="AB944" i="11"/>
  <c r="AD944" i="11"/>
  <c r="AC944" i="11" s="1"/>
  <c r="BH944" i="11"/>
  <c r="BJ944" i="11"/>
  <c r="N945" i="11"/>
  <c r="O945" i="11"/>
  <c r="P945" i="11"/>
  <c r="Q945" i="11"/>
  <c r="T945" i="11" s="1"/>
  <c r="R945" i="11"/>
  <c r="S945" i="11"/>
  <c r="AA945" i="11"/>
  <c r="AB945" i="11"/>
  <c r="BJ945" i="11" s="1"/>
  <c r="AD945" i="11"/>
  <c r="AC945" i="11" s="1"/>
  <c r="BH945" i="11"/>
  <c r="N946" i="11"/>
  <c r="O946" i="11"/>
  <c r="P946" i="11"/>
  <c r="Q946" i="11"/>
  <c r="T946" i="11" s="1"/>
  <c r="R946" i="11"/>
  <c r="S946" i="11"/>
  <c r="AA946" i="11"/>
  <c r="AB946" i="11"/>
  <c r="AD946" i="11"/>
  <c r="AC946" i="11" s="1"/>
  <c r="BH946" i="11"/>
  <c r="BJ946" i="11"/>
  <c r="N947" i="11"/>
  <c r="O947" i="11"/>
  <c r="P947" i="11"/>
  <c r="Q947" i="11"/>
  <c r="R947" i="11"/>
  <c r="S947" i="11"/>
  <c r="T947" i="11"/>
  <c r="AA947" i="11"/>
  <c r="AB947" i="11"/>
  <c r="BJ947" i="11" s="1"/>
  <c r="AD947" i="11"/>
  <c r="AC947" i="11" s="1"/>
  <c r="BH947" i="11"/>
  <c r="N948" i="11"/>
  <c r="O948" i="11"/>
  <c r="P948" i="11"/>
  <c r="Q948" i="11"/>
  <c r="T948" i="11" s="1"/>
  <c r="R948" i="11"/>
  <c r="S948" i="11"/>
  <c r="AA948" i="11"/>
  <c r="AB948" i="11"/>
  <c r="BJ948" i="11" s="1"/>
  <c r="AD948" i="11"/>
  <c r="AC948" i="11" s="1"/>
  <c r="BH948" i="11"/>
  <c r="N949" i="11"/>
  <c r="O949" i="11"/>
  <c r="P949" i="11"/>
  <c r="Q949" i="11"/>
  <c r="T949" i="11" s="1"/>
  <c r="R949" i="11"/>
  <c r="S949" i="11"/>
  <c r="AA949" i="11"/>
  <c r="AB949" i="11"/>
  <c r="BJ949" i="11" s="1"/>
  <c r="AD949" i="11"/>
  <c r="AC949" i="11" s="1"/>
  <c r="BH949" i="11"/>
  <c r="N950" i="11"/>
  <c r="O950" i="11"/>
  <c r="P950" i="11"/>
  <c r="Q950" i="11"/>
  <c r="T950" i="11" s="1"/>
  <c r="R950" i="11"/>
  <c r="S950" i="11"/>
  <c r="AA950" i="11"/>
  <c r="AB950" i="11"/>
  <c r="BJ950" i="11" s="1"/>
  <c r="AC950" i="11"/>
  <c r="AD950" i="11"/>
  <c r="BH950" i="11"/>
  <c r="N951" i="11"/>
  <c r="O951" i="11"/>
  <c r="P951" i="11"/>
  <c r="Q951" i="11"/>
  <c r="T951" i="11" s="1"/>
  <c r="R951" i="11"/>
  <c r="S951" i="11"/>
  <c r="AA951" i="11"/>
  <c r="AB951" i="11"/>
  <c r="BJ951" i="11" s="1"/>
  <c r="AD951" i="11"/>
  <c r="AC951" i="11" s="1"/>
  <c r="BH951" i="11"/>
  <c r="N952" i="11"/>
  <c r="O952" i="11"/>
  <c r="P952" i="11"/>
  <c r="Q952" i="11"/>
  <c r="R952" i="11"/>
  <c r="S952" i="11"/>
  <c r="T952" i="11"/>
  <c r="AA952" i="11"/>
  <c r="AB952" i="11"/>
  <c r="BJ952" i="11" s="1"/>
  <c r="AD952" i="11"/>
  <c r="AC952" i="11" s="1"/>
  <c r="BH952" i="11"/>
  <c r="N953" i="11"/>
  <c r="O953" i="11"/>
  <c r="P953" i="11"/>
  <c r="Q953" i="11"/>
  <c r="T953" i="11" s="1"/>
  <c r="R953" i="11"/>
  <c r="S953" i="11"/>
  <c r="AA953" i="11"/>
  <c r="AB953" i="11"/>
  <c r="BJ953" i="11" s="1"/>
  <c r="AD953" i="11"/>
  <c r="AC953" i="11" s="1"/>
  <c r="BH953" i="11"/>
  <c r="N954" i="11"/>
  <c r="O954" i="11"/>
  <c r="P954" i="11"/>
  <c r="Q954" i="11"/>
  <c r="T954" i="11" s="1"/>
  <c r="R954" i="11"/>
  <c r="S954" i="11"/>
  <c r="AA954" i="11"/>
  <c r="AB954" i="11"/>
  <c r="AD954" i="11"/>
  <c r="AC954" i="11" s="1"/>
  <c r="BH954" i="11"/>
  <c r="BJ954" i="11"/>
  <c r="N955" i="11"/>
  <c r="O955" i="11"/>
  <c r="P955" i="11"/>
  <c r="Q955" i="11"/>
  <c r="T955" i="11" s="1"/>
  <c r="R955" i="11"/>
  <c r="S955" i="11"/>
  <c r="AA955" i="11"/>
  <c r="AB955" i="11"/>
  <c r="BJ955" i="11" s="1"/>
  <c r="AD955" i="11"/>
  <c r="AC955" i="11" s="1"/>
  <c r="BH955" i="11"/>
  <c r="N956" i="11"/>
  <c r="O956" i="11"/>
  <c r="P956" i="11"/>
  <c r="Q956" i="11"/>
  <c r="T956" i="11" s="1"/>
  <c r="R956" i="11"/>
  <c r="S956" i="11"/>
  <c r="AA956" i="11"/>
  <c r="AB956" i="11"/>
  <c r="BJ956" i="11" s="1"/>
  <c r="AD956" i="11"/>
  <c r="AC956" i="11" s="1"/>
  <c r="BH956" i="11"/>
  <c r="N957" i="11"/>
  <c r="O957" i="11"/>
  <c r="P957" i="11"/>
  <c r="Q957" i="11"/>
  <c r="R957" i="11"/>
  <c r="S957" i="11"/>
  <c r="T957" i="11"/>
  <c r="AA957" i="11"/>
  <c r="AB957" i="11"/>
  <c r="BJ957" i="11" s="1"/>
  <c r="AD957" i="11"/>
  <c r="AC957" i="11" s="1"/>
  <c r="BH957" i="11"/>
  <c r="N958" i="11"/>
  <c r="O958" i="11"/>
  <c r="P958" i="11"/>
  <c r="Q958" i="11"/>
  <c r="T958" i="11" s="1"/>
  <c r="R958" i="11"/>
  <c r="S958" i="11"/>
  <c r="AA958" i="11"/>
  <c r="AB958" i="11"/>
  <c r="BJ958" i="11" s="1"/>
  <c r="AD958" i="11"/>
  <c r="AC958" i="11" s="1"/>
  <c r="BH958" i="11"/>
  <c r="N959" i="11"/>
  <c r="O959" i="11"/>
  <c r="P959" i="11"/>
  <c r="Q959" i="11"/>
  <c r="R959" i="11"/>
  <c r="S959" i="11"/>
  <c r="T959" i="11"/>
  <c r="AA959" i="11"/>
  <c r="AB959" i="11"/>
  <c r="BJ959" i="11" s="1"/>
  <c r="AD959" i="11"/>
  <c r="AC959" i="11" s="1"/>
  <c r="BH959" i="11"/>
  <c r="N960" i="11"/>
  <c r="O960" i="11"/>
  <c r="P960" i="11"/>
  <c r="Q960" i="11"/>
  <c r="R960" i="11"/>
  <c r="S960" i="11"/>
  <c r="T960" i="11"/>
  <c r="AA960" i="11"/>
  <c r="AB960" i="11"/>
  <c r="AD960" i="11"/>
  <c r="AC960" i="11" s="1"/>
  <c r="BH960" i="11"/>
  <c r="BJ960" i="11"/>
  <c r="N961" i="11"/>
  <c r="O961" i="11"/>
  <c r="P961" i="11"/>
  <c r="Q961" i="11"/>
  <c r="T961" i="11" s="1"/>
  <c r="R961" i="11"/>
  <c r="S961" i="11"/>
  <c r="AA961" i="11"/>
  <c r="AB961" i="11"/>
  <c r="BJ961" i="11" s="1"/>
  <c r="AD961" i="11"/>
  <c r="AC961" i="11" s="1"/>
  <c r="BH961" i="11"/>
  <c r="N962" i="11"/>
  <c r="O962" i="11"/>
  <c r="P962" i="11"/>
  <c r="Q962" i="11"/>
  <c r="T962" i="11" s="1"/>
  <c r="R962" i="11"/>
  <c r="S962" i="11"/>
  <c r="AA962" i="11"/>
  <c r="AB962" i="11"/>
  <c r="BJ962" i="11" s="1"/>
  <c r="AD962" i="11"/>
  <c r="AC962" i="11" s="1"/>
  <c r="BH962" i="11"/>
  <c r="N963" i="11"/>
  <c r="O963" i="11"/>
  <c r="P963" i="11"/>
  <c r="Q963" i="11"/>
  <c r="R963" i="11"/>
  <c r="S963" i="11"/>
  <c r="T963" i="11"/>
  <c r="AA963" i="11"/>
  <c r="AB963" i="11"/>
  <c r="BJ963" i="11" s="1"/>
  <c r="AD963" i="11"/>
  <c r="AC963" i="11" s="1"/>
  <c r="BH963" i="11"/>
  <c r="N964" i="11"/>
  <c r="O964" i="11"/>
  <c r="P964" i="11"/>
  <c r="Q964" i="11"/>
  <c r="T964" i="11" s="1"/>
  <c r="R964" i="11"/>
  <c r="S964" i="11"/>
  <c r="AA964" i="11"/>
  <c r="AB964" i="11"/>
  <c r="BJ964" i="11" s="1"/>
  <c r="AD964" i="11"/>
  <c r="AC964" i="11" s="1"/>
  <c r="BH964" i="11"/>
  <c r="N965" i="11"/>
  <c r="O965" i="11"/>
  <c r="P965" i="11"/>
  <c r="Q965" i="11"/>
  <c r="R965" i="11"/>
  <c r="S965" i="11"/>
  <c r="T965" i="11"/>
  <c r="AA965" i="11"/>
  <c r="AB965" i="11"/>
  <c r="AC965" i="11"/>
  <c r="AD965" i="11"/>
  <c r="BH965" i="11"/>
  <c r="BJ965" i="11"/>
  <c r="N966" i="11"/>
  <c r="O966" i="11"/>
  <c r="P966" i="11"/>
  <c r="Q966" i="11"/>
  <c r="T966" i="11" s="1"/>
  <c r="R966" i="11"/>
  <c r="S966" i="11"/>
  <c r="AA966" i="11"/>
  <c r="AB966" i="11"/>
  <c r="BJ966" i="11" s="1"/>
  <c r="AD966" i="11"/>
  <c r="AC966" i="11" s="1"/>
  <c r="BH966" i="11"/>
  <c r="N967" i="11"/>
  <c r="O967" i="11"/>
  <c r="P967" i="11"/>
  <c r="Q967" i="11"/>
  <c r="R967" i="11"/>
  <c r="S967" i="11"/>
  <c r="T967" i="11"/>
  <c r="AA967" i="11"/>
  <c r="AB967" i="11"/>
  <c r="BJ967" i="11" s="1"/>
  <c r="AD967" i="11"/>
  <c r="AC967" i="11" s="1"/>
  <c r="BH967" i="11"/>
  <c r="N968" i="11"/>
  <c r="O968" i="11"/>
  <c r="P968" i="11"/>
  <c r="Q968" i="11"/>
  <c r="T968" i="11" s="1"/>
  <c r="R968" i="11"/>
  <c r="S968" i="11"/>
  <c r="AA968" i="11"/>
  <c r="AB968" i="11"/>
  <c r="BJ968" i="11" s="1"/>
  <c r="AD968" i="11"/>
  <c r="AC968" i="11" s="1"/>
  <c r="BH968" i="11"/>
  <c r="N969" i="11"/>
  <c r="O969" i="11"/>
  <c r="P969" i="11"/>
  <c r="Q969" i="11"/>
  <c r="T969" i="11" s="1"/>
  <c r="R969" i="11"/>
  <c r="S969" i="11"/>
  <c r="AA969" i="11"/>
  <c r="AB969" i="11"/>
  <c r="BJ969" i="11" s="1"/>
  <c r="AD969" i="11"/>
  <c r="AC969" i="11" s="1"/>
  <c r="BH969" i="11"/>
  <c r="N970" i="11"/>
  <c r="O970" i="11"/>
  <c r="P970" i="11"/>
  <c r="Q970" i="11"/>
  <c r="T970" i="11" s="1"/>
  <c r="R970" i="11"/>
  <c r="S970" i="11"/>
  <c r="AA970" i="11"/>
  <c r="AB970" i="11"/>
  <c r="AD970" i="11"/>
  <c r="AC970" i="11" s="1"/>
  <c r="BH970" i="11"/>
  <c r="BJ970" i="11"/>
  <c r="N971" i="11"/>
  <c r="O971" i="11"/>
  <c r="P971" i="11"/>
  <c r="Q971" i="11"/>
  <c r="T971" i="11" s="1"/>
  <c r="R971" i="11"/>
  <c r="S971" i="11"/>
  <c r="AA971" i="11"/>
  <c r="AB971" i="11"/>
  <c r="BJ971" i="11" s="1"/>
  <c r="AD971" i="11"/>
  <c r="AC971" i="11" s="1"/>
  <c r="BH971" i="11"/>
  <c r="N972" i="11"/>
  <c r="O972" i="11"/>
  <c r="P972" i="11"/>
  <c r="Q972" i="11"/>
  <c r="T972" i="11" s="1"/>
  <c r="R972" i="11"/>
  <c r="S972" i="11"/>
  <c r="AA972" i="11"/>
  <c r="AB972" i="11"/>
  <c r="BJ972" i="11" s="1"/>
  <c r="AD972" i="11"/>
  <c r="AC972" i="11" s="1"/>
  <c r="BH972" i="11"/>
  <c r="N973" i="11"/>
  <c r="O973" i="11"/>
  <c r="P973" i="11"/>
  <c r="Q973" i="11"/>
  <c r="R973" i="11"/>
  <c r="S973" i="11"/>
  <c r="T973" i="11"/>
  <c r="AA973" i="11"/>
  <c r="AB973" i="11"/>
  <c r="AD973" i="11"/>
  <c r="AC973" i="11" s="1"/>
  <c r="BH973" i="11"/>
  <c r="BJ973" i="11"/>
  <c r="N974" i="11"/>
  <c r="O974" i="11"/>
  <c r="P974" i="11"/>
  <c r="Q974" i="11"/>
  <c r="R974" i="11"/>
  <c r="S974" i="11"/>
  <c r="T974" i="11"/>
  <c r="AA974" i="11"/>
  <c r="AB974" i="11"/>
  <c r="BJ974" i="11" s="1"/>
  <c r="AC974" i="11"/>
  <c r="AD974" i="11"/>
  <c r="BH974" i="11"/>
  <c r="N975" i="11"/>
  <c r="O975" i="11"/>
  <c r="P975" i="11"/>
  <c r="Q975" i="11"/>
  <c r="T975" i="11" s="1"/>
  <c r="R975" i="11"/>
  <c r="S975" i="11"/>
  <c r="AA975" i="11"/>
  <c r="AB975" i="11"/>
  <c r="BJ975" i="11" s="1"/>
  <c r="AD975" i="11"/>
  <c r="AC975" i="11" s="1"/>
  <c r="BH975" i="11"/>
  <c r="N976" i="11"/>
  <c r="O976" i="11"/>
  <c r="P976" i="11"/>
  <c r="Q976" i="11"/>
  <c r="R976" i="11"/>
  <c r="S976" i="11"/>
  <c r="T976" i="11"/>
  <c r="AA976" i="11"/>
  <c r="AB976" i="11"/>
  <c r="BJ976" i="11" s="1"/>
  <c r="AD976" i="11"/>
  <c r="AC976" i="11" s="1"/>
  <c r="BH976" i="11"/>
  <c r="N977" i="11"/>
  <c r="O977" i="11"/>
  <c r="P977" i="11"/>
  <c r="Q977" i="11"/>
  <c r="T977" i="11" s="1"/>
  <c r="R977" i="11"/>
  <c r="S977" i="11"/>
  <c r="AA977" i="11"/>
  <c r="AB977" i="11"/>
  <c r="AD977" i="11"/>
  <c r="AC977" i="11" s="1"/>
  <c r="BH977" i="11"/>
  <c r="BJ977" i="11"/>
  <c r="N978" i="11"/>
  <c r="O978" i="11"/>
  <c r="P978" i="11"/>
  <c r="Q978" i="11"/>
  <c r="T978" i="11" s="1"/>
  <c r="R978" i="11"/>
  <c r="S978" i="11"/>
  <c r="AA978" i="11"/>
  <c r="AB978" i="11"/>
  <c r="BJ978" i="11" s="1"/>
  <c r="AD978" i="11"/>
  <c r="AC978" i="11" s="1"/>
  <c r="BH978" i="11"/>
  <c r="N979" i="11"/>
  <c r="O979" i="11"/>
  <c r="P979" i="11"/>
  <c r="Q979" i="11"/>
  <c r="T979" i="11" s="1"/>
  <c r="R979" i="11"/>
  <c r="S979" i="11"/>
  <c r="AA979" i="11"/>
  <c r="AB979" i="11"/>
  <c r="BJ979" i="11" s="1"/>
  <c r="AD979" i="11"/>
  <c r="AC979" i="11" s="1"/>
  <c r="BH979" i="11"/>
  <c r="N980" i="11"/>
  <c r="O980" i="11"/>
  <c r="P980" i="11"/>
  <c r="Q980" i="11"/>
  <c r="T980" i="11" s="1"/>
  <c r="R980" i="11"/>
  <c r="S980" i="11"/>
  <c r="AA980" i="11"/>
  <c r="AB980" i="11"/>
  <c r="BJ980" i="11" s="1"/>
  <c r="AD980" i="11"/>
  <c r="AC980" i="11" s="1"/>
  <c r="BH980" i="11"/>
  <c r="N981" i="11"/>
  <c r="O981" i="11"/>
  <c r="P981" i="11"/>
  <c r="Q981" i="11"/>
  <c r="R981" i="11"/>
  <c r="S981" i="11"/>
  <c r="T981" i="11"/>
  <c r="AA981" i="11"/>
  <c r="AB981" i="11"/>
  <c r="BJ981" i="11" s="1"/>
  <c r="AC981" i="11"/>
  <c r="AD981" i="11"/>
  <c r="BH981" i="11"/>
  <c r="N982" i="11"/>
  <c r="O982" i="11"/>
  <c r="P982" i="11"/>
  <c r="Q982" i="11"/>
  <c r="T982" i="11" s="1"/>
  <c r="R982" i="11"/>
  <c r="S982" i="11"/>
  <c r="AA982" i="11"/>
  <c r="AB982" i="11"/>
  <c r="BJ982" i="11" s="1"/>
  <c r="AC982" i="11"/>
  <c r="AD982" i="11"/>
  <c r="BH982" i="11"/>
  <c r="N983" i="11"/>
  <c r="O983" i="11"/>
  <c r="P983" i="11"/>
  <c r="Q983" i="11"/>
  <c r="T983" i="11" s="1"/>
  <c r="R983" i="11"/>
  <c r="S983" i="11"/>
  <c r="AA983" i="11"/>
  <c r="AB983" i="11"/>
  <c r="BJ983" i="11" s="1"/>
  <c r="AD983" i="11"/>
  <c r="AC983" i="11" s="1"/>
  <c r="BH983" i="11"/>
  <c r="N984" i="11"/>
  <c r="O984" i="11"/>
  <c r="P984" i="11"/>
  <c r="Q984" i="11"/>
  <c r="T984" i="11" s="1"/>
  <c r="R984" i="11"/>
  <c r="S984" i="11"/>
  <c r="AA984" i="11"/>
  <c r="AB984" i="11"/>
  <c r="BJ984" i="11" s="1"/>
  <c r="AD984" i="11"/>
  <c r="AC984" i="11" s="1"/>
  <c r="BH984" i="11"/>
  <c r="N985" i="11"/>
  <c r="O985" i="11"/>
  <c r="P985" i="11"/>
  <c r="Q985" i="11"/>
  <c r="T985" i="11" s="1"/>
  <c r="R985" i="11"/>
  <c r="S985" i="11"/>
  <c r="AA985" i="11"/>
  <c r="AB985" i="11"/>
  <c r="BJ985" i="11" s="1"/>
  <c r="AD985" i="11"/>
  <c r="AC985" i="11" s="1"/>
  <c r="BH985" i="11"/>
  <c r="N986" i="11"/>
  <c r="O986" i="11"/>
  <c r="P986" i="11"/>
  <c r="Q986" i="11"/>
  <c r="T986" i="11" s="1"/>
  <c r="R986" i="11"/>
  <c r="S986" i="11"/>
  <c r="AA986" i="11"/>
  <c r="AB986" i="11"/>
  <c r="AD986" i="11"/>
  <c r="AC986" i="11" s="1"/>
  <c r="BH986" i="11"/>
  <c r="BJ986" i="11"/>
  <c r="N987" i="11"/>
  <c r="O987" i="11"/>
  <c r="P987" i="11"/>
  <c r="Q987" i="11"/>
  <c r="R987" i="11"/>
  <c r="S987" i="11"/>
  <c r="T987" i="11"/>
  <c r="AA987" i="11"/>
  <c r="AB987" i="11"/>
  <c r="BJ987" i="11" s="1"/>
  <c r="AD987" i="11"/>
  <c r="AC987" i="11" s="1"/>
  <c r="BH987" i="11"/>
  <c r="N988" i="11"/>
  <c r="O988" i="11"/>
  <c r="P988" i="11"/>
  <c r="Q988" i="11"/>
  <c r="T988" i="11" s="1"/>
  <c r="R988" i="11"/>
  <c r="S988" i="11"/>
  <c r="AA988" i="11"/>
  <c r="AB988" i="11"/>
  <c r="BJ988" i="11" s="1"/>
  <c r="AC988" i="11"/>
  <c r="AD988" i="11"/>
  <c r="BH988" i="11"/>
  <c r="N989" i="11"/>
  <c r="O989" i="11"/>
  <c r="P989" i="11"/>
  <c r="Q989" i="11"/>
  <c r="T989" i="11" s="1"/>
  <c r="R989" i="11"/>
  <c r="S989" i="11"/>
  <c r="AA989" i="11"/>
  <c r="AB989" i="11"/>
  <c r="BJ989" i="11" s="1"/>
  <c r="AC989" i="11"/>
  <c r="AD989" i="11"/>
  <c r="BH989" i="11"/>
  <c r="N990" i="11"/>
  <c r="O990" i="11"/>
  <c r="P990" i="11"/>
  <c r="Q990" i="11"/>
  <c r="R990" i="11"/>
  <c r="S990" i="11"/>
  <c r="T990" i="11"/>
  <c r="AA990" i="11"/>
  <c r="AB990" i="11"/>
  <c r="BJ990" i="11" s="1"/>
  <c r="AC990" i="11"/>
  <c r="AD990" i="11"/>
  <c r="BH990" i="11"/>
  <c r="N991" i="11"/>
  <c r="O991" i="11"/>
  <c r="P991" i="11"/>
  <c r="Q991" i="11"/>
  <c r="T991" i="11" s="1"/>
  <c r="R991" i="11"/>
  <c r="S991" i="11"/>
  <c r="AA991" i="11"/>
  <c r="AB991" i="11"/>
  <c r="BJ991" i="11" s="1"/>
  <c r="AD991" i="11"/>
  <c r="AC991" i="11" s="1"/>
  <c r="BH991" i="11"/>
  <c r="N992" i="11"/>
  <c r="O992" i="11"/>
  <c r="P992" i="11"/>
  <c r="Q992" i="11"/>
  <c r="T992" i="11" s="1"/>
  <c r="R992" i="11"/>
  <c r="S992" i="11"/>
  <c r="AA992" i="11"/>
  <c r="AB992" i="11"/>
  <c r="AC992" i="11"/>
  <c r="AD992" i="11"/>
  <c r="BH992" i="11"/>
  <c r="BJ992" i="11"/>
  <c r="N993" i="11"/>
  <c r="O993" i="11"/>
  <c r="P993" i="11"/>
  <c r="Q993" i="11"/>
  <c r="T993" i="11" s="1"/>
  <c r="R993" i="11"/>
  <c r="S993" i="11"/>
  <c r="AA993" i="11"/>
  <c r="AB993" i="11"/>
  <c r="BJ993" i="11" s="1"/>
  <c r="AD993" i="11"/>
  <c r="AC993" i="11" s="1"/>
  <c r="BH993" i="11"/>
  <c r="N994" i="11"/>
  <c r="O994" i="11"/>
  <c r="P994" i="11"/>
  <c r="Q994" i="11"/>
  <c r="T994" i="11" s="1"/>
  <c r="R994" i="11"/>
  <c r="S994" i="11"/>
  <c r="AA994" i="11"/>
  <c r="AB994" i="11"/>
  <c r="BJ994" i="11" s="1"/>
  <c r="AD994" i="11"/>
  <c r="AC994" i="11" s="1"/>
  <c r="BH994" i="11"/>
  <c r="N995" i="11"/>
  <c r="O995" i="11"/>
  <c r="P995" i="11"/>
  <c r="Q995" i="11"/>
  <c r="R995" i="11"/>
  <c r="S995" i="11"/>
  <c r="T995" i="11"/>
  <c r="AA995" i="11"/>
  <c r="AB995" i="11"/>
  <c r="BJ995" i="11" s="1"/>
  <c r="AD995" i="11"/>
  <c r="AC995" i="11" s="1"/>
  <c r="BH995" i="11"/>
  <c r="N996" i="11"/>
  <c r="O996" i="11"/>
  <c r="P996" i="11"/>
  <c r="Q996" i="11"/>
  <c r="T996" i="11" s="1"/>
  <c r="R996" i="11"/>
  <c r="S996" i="11"/>
  <c r="AA996" i="11"/>
  <c r="AB996" i="11"/>
  <c r="BJ996" i="11" s="1"/>
  <c r="AD996" i="11"/>
  <c r="AC996" i="11" s="1"/>
  <c r="BH996" i="11"/>
  <c r="N997" i="11"/>
  <c r="O997" i="11"/>
  <c r="P997" i="11"/>
  <c r="Q997" i="11"/>
  <c r="R997" i="11"/>
  <c r="S997" i="11"/>
  <c r="T997" i="11"/>
  <c r="AA997" i="11"/>
  <c r="AB997" i="11"/>
  <c r="BJ997" i="11" s="1"/>
  <c r="AC997" i="11"/>
  <c r="AD997" i="11"/>
  <c r="BH997" i="11"/>
  <c r="N998" i="11"/>
  <c r="O998" i="11"/>
  <c r="P998" i="11"/>
  <c r="Q998" i="11"/>
  <c r="T998" i="11" s="1"/>
  <c r="R998" i="11"/>
  <c r="S998" i="11"/>
  <c r="AA998" i="11"/>
  <c r="AB998" i="11"/>
  <c r="AD998" i="11"/>
  <c r="AC998" i="11" s="1"/>
  <c r="BH998" i="11"/>
  <c r="BJ998" i="11"/>
  <c r="N999" i="11"/>
  <c r="O999" i="11"/>
  <c r="P999" i="11"/>
  <c r="Q999" i="11"/>
  <c r="R999" i="11"/>
  <c r="S999" i="11"/>
  <c r="T999" i="11"/>
  <c r="AA999" i="11"/>
  <c r="AB999" i="11"/>
  <c r="BJ999" i="11" s="1"/>
  <c r="AC999" i="11"/>
  <c r="AD999" i="11"/>
  <c r="BH999" i="11"/>
  <c r="N1000" i="11"/>
  <c r="O1000" i="11"/>
  <c r="P1000" i="11"/>
  <c r="Q1000" i="11"/>
  <c r="T1000" i="11" s="1"/>
  <c r="R1000" i="11"/>
  <c r="S1000" i="11"/>
  <c r="AA1000" i="11"/>
  <c r="AB1000" i="11"/>
  <c r="AD1000" i="11"/>
  <c r="AC1000" i="11" s="1"/>
  <c r="BH1000" i="11"/>
  <c r="BJ1000" i="11"/>
  <c r="N1001" i="11"/>
  <c r="O1001" i="11"/>
  <c r="P1001" i="11"/>
  <c r="Q1001" i="11"/>
  <c r="T1001" i="11" s="1"/>
  <c r="R1001" i="11"/>
  <c r="S1001" i="11"/>
  <c r="AA1001" i="11"/>
  <c r="AB1001" i="11"/>
  <c r="BJ1001" i="11" s="1"/>
  <c r="AD1001" i="11"/>
  <c r="AC1001" i="11" s="1"/>
  <c r="BH1001" i="11"/>
  <c r="N1002" i="11"/>
  <c r="O1002" i="11"/>
  <c r="P1002" i="11"/>
  <c r="Q1002" i="11"/>
  <c r="T1002" i="11" s="1"/>
  <c r="R1002" i="11"/>
  <c r="S1002" i="11"/>
  <c r="AA1002" i="11"/>
  <c r="AB1002" i="11"/>
  <c r="BJ1002" i="11" s="1"/>
  <c r="AD1002" i="11"/>
  <c r="AC1002" i="11" s="1"/>
  <c r="BH1002" i="11"/>
  <c r="N1003" i="11"/>
  <c r="O1003" i="11"/>
  <c r="P1003" i="11"/>
  <c r="Q1003" i="11"/>
  <c r="T1003" i="11" s="1"/>
  <c r="R1003" i="11"/>
  <c r="S1003" i="11"/>
  <c r="AA1003" i="11"/>
  <c r="AB1003" i="11"/>
  <c r="BJ1003" i="11" s="1"/>
  <c r="AD1003" i="11"/>
  <c r="AC1003" i="11" s="1"/>
  <c r="BH1003" i="11"/>
  <c r="N1004" i="11"/>
  <c r="O1004" i="11"/>
  <c r="P1004" i="11"/>
  <c r="Q1004" i="11"/>
  <c r="R1004" i="11"/>
  <c r="S1004" i="11"/>
  <c r="T1004" i="11"/>
  <c r="AA1004" i="11"/>
  <c r="AB1004" i="11"/>
  <c r="BJ1004" i="11" s="1"/>
  <c r="AD1004" i="11"/>
  <c r="AC1004" i="11" s="1"/>
  <c r="BH1004" i="11"/>
  <c r="N1005" i="11"/>
  <c r="O1005" i="11"/>
  <c r="P1005" i="11"/>
  <c r="Q1005" i="11"/>
  <c r="T1005" i="11" s="1"/>
  <c r="R1005" i="11"/>
  <c r="S1005" i="11"/>
  <c r="AA1005" i="11"/>
  <c r="AB1005" i="11"/>
  <c r="AD1005" i="11"/>
  <c r="AC1005" i="11" s="1"/>
  <c r="BH1005" i="11"/>
  <c r="BJ1005" i="11"/>
  <c r="N1006" i="11"/>
  <c r="O1006" i="11"/>
  <c r="P1006" i="11"/>
  <c r="Q1006" i="11"/>
  <c r="T1006" i="11" s="1"/>
  <c r="R1006" i="11"/>
  <c r="S1006" i="11"/>
  <c r="AA1006" i="11"/>
  <c r="AB1006" i="11"/>
  <c r="BJ1006" i="11" s="1"/>
  <c r="AD1006" i="11"/>
  <c r="AC1006" i="11" s="1"/>
  <c r="BH1006" i="11"/>
  <c r="N1007" i="11"/>
  <c r="O1007" i="11"/>
  <c r="P1007" i="11"/>
  <c r="Q1007" i="11"/>
  <c r="T1007" i="11" s="1"/>
  <c r="R1007" i="11"/>
  <c r="S1007" i="11"/>
  <c r="AA1007" i="11"/>
  <c r="AB1007" i="11"/>
  <c r="AD1007" i="11"/>
  <c r="AC1007" i="11" s="1"/>
  <c r="BH1007" i="11"/>
  <c r="BJ1007" i="11"/>
  <c r="N1008" i="11"/>
  <c r="O1008" i="11"/>
  <c r="P1008" i="11"/>
  <c r="Q1008" i="11"/>
  <c r="T1008" i="11" s="1"/>
  <c r="R1008" i="11"/>
  <c r="S1008" i="11"/>
  <c r="AA1008" i="11"/>
  <c r="AB1008" i="11"/>
  <c r="BJ1008" i="11" s="1"/>
  <c r="AD1008" i="11"/>
  <c r="AC1008" i="11" s="1"/>
  <c r="BH1008" i="11"/>
  <c r="N1009" i="11"/>
  <c r="O1009" i="11"/>
  <c r="P1009" i="11"/>
  <c r="Q1009" i="11"/>
  <c r="R1009" i="11"/>
  <c r="S1009" i="11"/>
  <c r="T1009" i="11"/>
  <c r="AA1009" i="11"/>
  <c r="AB1009" i="11"/>
  <c r="BJ1009" i="11" s="1"/>
  <c r="AC1009" i="11"/>
  <c r="AD1009" i="11"/>
  <c r="BH1009" i="11"/>
  <c r="N1010" i="11"/>
  <c r="O1010" i="11"/>
  <c r="P1010" i="11"/>
  <c r="Q1010" i="11"/>
  <c r="T1010" i="11" s="1"/>
  <c r="R1010" i="11"/>
  <c r="S1010" i="11"/>
  <c r="AA1010" i="11"/>
  <c r="AB1010" i="11"/>
  <c r="AC1010" i="11"/>
  <c r="AD1010" i="11"/>
  <c r="BH1010" i="11"/>
  <c r="BJ1010" i="11"/>
  <c r="N1011" i="11"/>
  <c r="O1011" i="11"/>
  <c r="P1011" i="11"/>
  <c r="Q1011" i="11"/>
  <c r="R1011" i="11"/>
  <c r="S1011" i="11"/>
  <c r="T1011" i="11"/>
  <c r="AA1011" i="11"/>
  <c r="AB1011" i="11"/>
  <c r="AC1011" i="11"/>
  <c r="AD1011" i="11"/>
  <c r="BH1011" i="11"/>
  <c r="BJ1011" i="11"/>
  <c r="N1012" i="11"/>
  <c r="O1012" i="11"/>
  <c r="P1012" i="11"/>
  <c r="Q1012" i="11"/>
  <c r="T1012" i="11" s="1"/>
  <c r="R1012" i="11"/>
  <c r="S1012" i="11"/>
  <c r="AA1012" i="11"/>
  <c r="AB1012" i="11"/>
  <c r="BJ1012" i="11" s="1"/>
  <c r="AD1012" i="11"/>
  <c r="AC1012" i="11" s="1"/>
  <c r="BH1012" i="11"/>
  <c r="N1013" i="11"/>
  <c r="O1013" i="11"/>
  <c r="P1013" i="11"/>
  <c r="Q1013" i="11"/>
  <c r="T1013" i="11" s="1"/>
  <c r="R1013" i="11"/>
  <c r="S1013" i="11"/>
  <c r="AA1013" i="11"/>
  <c r="AB1013" i="11"/>
  <c r="BJ1013" i="11" s="1"/>
  <c r="AD1013" i="11"/>
  <c r="AC1013" i="11" s="1"/>
  <c r="BH1013" i="11"/>
  <c r="N1014" i="11"/>
  <c r="O1014" i="11"/>
  <c r="P1014" i="11"/>
  <c r="Q1014" i="11"/>
  <c r="T1014" i="11" s="1"/>
  <c r="R1014" i="11"/>
  <c r="S1014" i="11"/>
  <c r="AA1014" i="11"/>
  <c r="AB1014" i="11"/>
  <c r="BJ1014" i="11" s="1"/>
  <c r="AD1014" i="11"/>
  <c r="AC1014" i="11" s="1"/>
  <c r="BH1014" i="11"/>
  <c r="N1015" i="11"/>
  <c r="O1015" i="11"/>
  <c r="P1015" i="11"/>
  <c r="Q1015" i="11"/>
  <c r="T1015" i="11" s="1"/>
  <c r="R1015" i="11"/>
  <c r="S1015" i="11"/>
  <c r="AA1015" i="11"/>
  <c r="AB1015" i="11"/>
  <c r="BJ1015" i="11" s="1"/>
  <c r="AD1015" i="11"/>
  <c r="AC1015" i="11" s="1"/>
  <c r="BH1015" i="11"/>
  <c r="N1016" i="11"/>
  <c r="O1016" i="11"/>
  <c r="P1016" i="11"/>
  <c r="Q1016" i="11"/>
  <c r="R1016" i="11"/>
  <c r="S1016" i="11"/>
  <c r="T1016" i="11"/>
  <c r="AA1016" i="11"/>
  <c r="AB1016" i="11"/>
  <c r="BJ1016" i="11" s="1"/>
  <c r="AD1016" i="11"/>
  <c r="AC1016" i="11" s="1"/>
  <c r="BH1016" i="11"/>
  <c r="N1017" i="11"/>
  <c r="O1017" i="11"/>
  <c r="P1017" i="11"/>
  <c r="Q1017" i="11"/>
  <c r="T1017" i="11" s="1"/>
  <c r="R1017" i="11"/>
  <c r="S1017" i="11"/>
  <c r="AA1017" i="11"/>
  <c r="AB1017" i="11"/>
  <c r="BJ1017" i="11" s="1"/>
  <c r="AC1017" i="11"/>
  <c r="AD1017" i="11"/>
  <c r="BH1017" i="11"/>
  <c r="N1018" i="11"/>
  <c r="O1018" i="11"/>
  <c r="P1018" i="11"/>
  <c r="Q1018" i="11"/>
  <c r="T1018" i="11" s="1"/>
  <c r="R1018" i="11"/>
  <c r="S1018" i="11"/>
  <c r="AA1018" i="11"/>
  <c r="AB1018" i="11"/>
  <c r="BJ1018" i="11" s="1"/>
  <c r="AD1018" i="11"/>
  <c r="AC1018" i="11" s="1"/>
  <c r="BH1018" i="11"/>
  <c r="N1019" i="11"/>
  <c r="O1019" i="11"/>
  <c r="P1019" i="11"/>
  <c r="Q1019" i="11"/>
  <c r="R1019" i="11"/>
  <c r="S1019" i="11"/>
  <c r="T1019" i="11"/>
  <c r="AA1019" i="11"/>
  <c r="AB1019" i="11"/>
  <c r="AD1019" i="11"/>
  <c r="AC1019" i="11" s="1"/>
  <c r="BH1019" i="11"/>
  <c r="BJ1019" i="11"/>
  <c r="N1020" i="11"/>
  <c r="O1020" i="11"/>
  <c r="P1020" i="11"/>
  <c r="Q1020" i="11"/>
  <c r="R1020" i="11"/>
  <c r="S1020" i="11"/>
  <c r="T1020" i="11"/>
  <c r="AA1020" i="11"/>
  <c r="AB1020" i="11"/>
  <c r="BJ1020" i="11" s="1"/>
  <c r="AD1020" i="11"/>
  <c r="AC1020" i="11" s="1"/>
  <c r="BH1020" i="11"/>
  <c r="N1021" i="11"/>
  <c r="O1021" i="11"/>
  <c r="P1021" i="11"/>
  <c r="Q1021" i="11"/>
  <c r="T1021" i="11" s="1"/>
  <c r="R1021" i="11"/>
  <c r="S1021" i="11"/>
  <c r="AA1021" i="11"/>
  <c r="AB1021" i="11"/>
  <c r="AD1021" i="11"/>
  <c r="AC1021" i="11" s="1"/>
  <c r="BH1021" i="11"/>
  <c r="BJ1021" i="11"/>
  <c r="N1022" i="11"/>
  <c r="O1022" i="11"/>
  <c r="P1022" i="11"/>
  <c r="Q1022" i="11"/>
  <c r="T1022" i="11" s="1"/>
  <c r="R1022" i="11"/>
  <c r="S1022" i="11"/>
  <c r="AA1022" i="11"/>
  <c r="AB1022" i="11"/>
  <c r="BJ1022" i="11" s="1"/>
  <c r="AD1022" i="11"/>
  <c r="AC1022" i="11" s="1"/>
  <c r="BH1022" i="11"/>
  <c r="N1023" i="11"/>
  <c r="O1023" i="11"/>
  <c r="P1023" i="11"/>
  <c r="Q1023" i="11"/>
  <c r="T1023" i="11" s="1"/>
  <c r="R1023" i="11"/>
  <c r="S1023" i="11"/>
  <c r="AA1023" i="11"/>
  <c r="AB1023" i="11"/>
  <c r="BJ1023" i="11" s="1"/>
  <c r="AD1023" i="11"/>
  <c r="AC1023" i="11" s="1"/>
  <c r="BH1023" i="11"/>
  <c r="N1024" i="11"/>
  <c r="O1024" i="11"/>
  <c r="P1024" i="11"/>
  <c r="Q1024" i="11"/>
  <c r="T1024" i="11" s="1"/>
  <c r="R1024" i="11"/>
  <c r="S1024" i="11"/>
  <c r="AA1024" i="11"/>
  <c r="AB1024" i="11"/>
  <c r="BJ1024" i="11" s="1"/>
  <c r="AD1024" i="11"/>
  <c r="AC1024" i="11" s="1"/>
  <c r="BH1024" i="11"/>
  <c r="N1025" i="11"/>
  <c r="O1025" i="11"/>
  <c r="P1025" i="11"/>
  <c r="Q1025" i="11"/>
  <c r="R1025" i="11"/>
  <c r="S1025" i="11"/>
  <c r="T1025" i="11"/>
  <c r="AA1025" i="11"/>
  <c r="AB1025" i="11"/>
  <c r="BJ1025" i="11" s="1"/>
  <c r="AD1025" i="11"/>
  <c r="AC1025" i="11" s="1"/>
  <c r="BH1025" i="11"/>
  <c r="N1026" i="11"/>
  <c r="O1026" i="11"/>
  <c r="P1026" i="11"/>
  <c r="Q1026" i="11"/>
  <c r="T1026" i="11" s="1"/>
  <c r="R1026" i="11"/>
  <c r="S1026" i="11"/>
  <c r="AA1026" i="11"/>
  <c r="AB1026" i="11"/>
  <c r="AC1026" i="11"/>
  <c r="AD1026" i="11"/>
  <c r="BH1026" i="11"/>
  <c r="BJ1026" i="11"/>
  <c r="N1027" i="11"/>
  <c r="O1027" i="11"/>
  <c r="P1027" i="11"/>
  <c r="Q1027" i="11"/>
  <c r="R1027" i="11"/>
  <c r="S1027" i="11"/>
  <c r="T1027" i="11"/>
  <c r="AA1027" i="11"/>
  <c r="AB1027" i="11"/>
  <c r="BJ1027" i="11" s="1"/>
  <c r="AD1027" i="11"/>
  <c r="AC1027" i="11" s="1"/>
  <c r="BH1027" i="11"/>
  <c r="N1028" i="11"/>
  <c r="O1028" i="11"/>
  <c r="P1028" i="11"/>
  <c r="Q1028" i="11"/>
  <c r="T1028" i="11" s="1"/>
  <c r="R1028" i="11"/>
  <c r="S1028" i="11"/>
  <c r="AA1028" i="11"/>
  <c r="AB1028" i="11"/>
  <c r="AD1028" i="11"/>
  <c r="AC1028" i="11" s="1"/>
  <c r="BH1028" i="11"/>
  <c r="BJ1028" i="11"/>
  <c r="N1029" i="11"/>
  <c r="O1029" i="11"/>
  <c r="P1029" i="11"/>
  <c r="Q1029" i="11"/>
  <c r="T1029" i="11" s="1"/>
  <c r="R1029" i="11"/>
  <c r="S1029" i="11"/>
  <c r="AA1029" i="11"/>
  <c r="AB1029" i="11"/>
  <c r="BJ1029" i="11" s="1"/>
  <c r="AD1029" i="11"/>
  <c r="AC1029" i="11" s="1"/>
  <c r="BH1029" i="11"/>
  <c r="N1030" i="11"/>
  <c r="O1030" i="11"/>
  <c r="P1030" i="11"/>
  <c r="Q1030" i="11"/>
  <c r="T1030" i="11" s="1"/>
  <c r="R1030" i="11"/>
  <c r="S1030" i="11"/>
  <c r="AA1030" i="11"/>
  <c r="AB1030" i="11"/>
  <c r="BJ1030" i="11" s="1"/>
  <c r="AD1030" i="11"/>
  <c r="AC1030" i="11" s="1"/>
  <c r="BH1030" i="11"/>
  <c r="N1031" i="11"/>
  <c r="O1031" i="11"/>
  <c r="P1031" i="11"/>
  <c r="Q1031" i="11"/>
  <c r="T1031" i="11" s="1"/>
  <c r="R1031" i="11"/>
  <c r="S1031" i="11"/>
  <c r="AA1031" i="11"/>
  <c r="AB1031" i="11"/>
  <c r="BJ1031" i="11" s="1"/>
  <c r="AD1031" i="11"/>
  <c r="AC1031" i="11" s="1"/>
  <c r="BH1031" i="11"/>
  <c r="N1032" i="11"/>
  <c r="O1032" i="11"/>
  <c r="P1032" i="11"/>
  <c r="Q1032" i="11"/>
  <c r="R1032" i="11"/>
  <c r="S1032" i="11"/>
  <c r="T1032" i="11"/>
  <c r="AA1032" i="11"/>
  <c r="AB1032" i="11"/>
  <c r="BJ1032" i="11" s="1"/>
  <c r="AD1032" i="11"/>
  <c r="AC1032" i="11" s="1"/>
  <c r="BH1032" i="11"/>
  <c r="N1033" i="11"/>
  <c r="O1033" i="11"/>
  <c r="P1033" i="11"/>
  <c r="Q1033" i="11"/>
  <c r="T1033" i="11" s="1"/>
  <c r="R1033" i="11"/>
  <c r="S1033" i="11"/>
  <c r="AA1033" i="11"/>
  <c r="AB1033" i="11"/>
  <c r="BJ1033" i="11" s="1"/>
  <c r="AC1033" i="11"/>
  <c r="AD1033" i="11"/>
  <c r="BH1033" i="11"/>
  <c r="N1034" i="11"/>
  <c r="O1034" i="11"/>
  <c r="P1034" i="11"/>
  <c r="Q1034" i="11"/>
  <c r="T1034" i="11" s="1"/>
  <c r="R1034" i="11"/>
  <c r="S1034" i="11"/>
  <c r="AA1034" i="11"/>
  <c r="AB1034" i="11"/>
  <c r="BJ1034" i="11" s="1"/>
  <c r="AC1034" i="11"/>
  <c r="AD1034" i="11"/>
  <c r="BH1034" i="11"/>
  <c r="N1035" i="11"/>
  <c r="O1035" i="11"/>
  <c r="P1035" i="11"/>
  <c r="Q1035" i="11"/>
  <c r="T1035" i="11" s="1"/>
  <c r="R1035" i="11"/>
  <c r="S1035" i="11"/>
  <c r="AA1035" i="11"/>
  <c r="AB1035" i="11"/>
  <c r="AD1035" i="11"/>
  <c r="AC1035" i="11" s="1"/>
  <c r="BH1035" i="11"/>
  <c r="BJ1035" i="11"/>
  <c r="N1036" i="11"/>
  <c r="O1036" i="11"/>
  <c r="P1036" i="11"/>
  <c r="Q1036" i="11"/>
  <c r="R1036" i="11"/>
  <c r="S1036" i="11"/>
  <c r="T1036" i="11"/>
  <c r="AA1036" i="11"/>
  <c r="AB1036" i="11"/>
  <c r="BJ1036" i="11" s="1"/>
  <c r="AD1036" i="11"/>
  <c r="AC1036" i="11" s="1"/>
  <c r="BH1036" i="11"/>
  <c r="N1037" i="11"/>
  <c r="O1037" i="11"/>
  <c r="P1037" i="11"/>
  <c r="Q1037" i="11"/>
  <c r="T1037" i="11" s="1"/>
  <c r="R1037" i="11"/>
  <c r="S1037" i="11"/>
  <c r="AA1037" i="11"/>
  <c r="AB1037" i="11"/>
  <c r="AD1037" i="11"/>
  <c r="AC1037" i="11" s="1"/>
  <c r="BH1037" i="11"/>
  <c r="BJ1037" i="11"/>
  <c r="N1038" i="11"/>
  <c r="O1038" i="11"/>
  <c r="P1038" i="11"/>
  <c r="Q1038" i="11"/>
  <c r="T1038" i="11" s="1"/>
  <c r="R1038" i="11"/>
  <c r="S1038" i="11"/>
  <c r="AA1038" i="11"/>
  <c r="AB1038" i="11"/>
  <c r="BJ1038" i="11" s="1"/>
  <c r="AD1038" i="11"/>
  <c r="AC1038" i="11" s="1"/>
  <c r="BH1038" i="11"/>
  <c r="N1039" i="11"/>
  <c r="O1039" i="11"/>
  <c r="P1039" i="11"/>
  <c r="Q1039" i="11"/>
  <c r="T1039" i="11" s="1"/>
  <c r="R1039" i="11"/>
  <c r="S1039" i="11"/>
  <c r="AA1039" i="11"/>
  <c r="AB1039" i="11"/>
  <c r="BJ1039" i="11" s="1"/>
  <c r="AD1039" i="11"/>
  <c r="AC1039" i="11" s="1"/>
  <c r="BH1039" i="11"/>
  <c r="N1040" i="11"/>
  <c r="O1040" i="11"/>
  <c r="P1040" i="11"/>
  <c r="Q1040" i="11"/>
  <c r="T1040" i="11" s="1"/>
  <c r="R1040" i="11"/>
  <c r="S1040" i="11"/>
  <c r="AA1040" i="11"/>
  <c r="AB1040" i="11"/>
  <c r="BJ1040" i="11" s="1"/>
  <c r="AD1040" i="11"/>
  <c r="AC1040" i="11" s="1"/>
  <c r="BH1040" i="11"/>
  <c r="N1041" i="11"/>
  <c r="O1041" i="11"/>
  <c r="P1041" i="11"/>
  <c r="Q1041" i="11"/>
  <c r="T1041" i="11" s="1"/>
  <c r="R1041" i="11"/>
  <c r="S1041" i="11"/>
  <c r="AA1041" i="11"/>
  <c r="AB1041" i="11"/>
  <c r="BJ1041" i="11" s="1"/>
  <c r="AC1041" i="11"/>
  <c r="AD1041" i="11"/>
  <c r="BH1041" i="11"/>
  <c r="N1042" i="11"/>
  <c r="O1042" i="11"/>
  <c r="P1042" i="11"/>
  <c r="Q1042" i="11"/>
  <c r="T1042" i="11" s="1"/>
  <c r="R1042" i="11"/>
  <c r="S1042" i="11"/>
  <c r="AA1042" i="11"/>
  <c r="AB1042" i="11"/>
  <c r="BJ1042" i="11" s="1"/>
  <c r="AC1042" i="11"/>
  <c r="AD1042" i="11"/>
  <c r="BH1042" i="11"/>
  <c r="N1043" i="11"/>
  <c r="O1043" i="11"/>
  <c r="P1043" i="11"/>
  <c r="Q1043" i="11"/>
  <c r="T1043" i="11" s="1"/>
  <c r="R1043" i="11"/>
  <c r="S1043" i="11"/>
  <c r="AA1043" i="11"/>
  <c r="AB1043" i="11"/>
  <c r="BJ1043" i="11" s="1"/>
  <c r="AD1043" i="11"/>
  <c r="AC1043" i="11" s="1"/>
  <c r="BH1043" i="11"/>
  <c r="N1044" i="11"/>
  <c r="O1044" i="11"/>
  <c r="P1044" i="11"/>
  <c r="Q1044" i="11"/>
  <c r="T1044" i="11" s="1"/>
  <c r="R1044" i="11"/>
  <c r="S1044" i="11"/>
  <c r="AA1044" i="11"/>
  <c r="AB1044" i="11"/>
  <c r="AD1044" i="11"/>
  <c r="AC1044" i="11" s="1"/>
  <c r="BH1044" i="11"/>
  <c r="BJ1044" i="11"/>
  <c r="N1045" i="11"/>
  <c r="O1045" i="11"/>
  <c r="P1045" i="11"/>
  <c r="Q1045" i="11"/>
  <c r="T1045" i="11" s="1"/>
  <c r="R1045" i="11"/>
  <c r="S1045" i="11"/>
  <c r="AA1045" i="11"/>
  <c r="AB1045" i="11"/>
  <c r="AD1045" i="11"/>
  <c r="AC1045" i="11" s="1"/>
  <c r="BH1045" i="11"/>
  <c r="BJ1045" i="11"/>
  <c r="N1046" i="11"/>
  <c r="O1046" i="11"/>
  <c r="P1046" i="11"/>
  <c r="Q1046" i="11"/>
  <c r="T1046" i="11" s="1"/>
  <c r="R1046" i="11"/>
  <c r="S1046" i="11"/>
  <c r="AA1046" i="11"/>
  <c r="AB1046" i="11"/>
  <c r="BJ1046" i="11" s="1"/>
  <c r="AD1046" i="11"/>
  <c r="AC1046" i="11" s="1"/>
  <c r="BH1046" i="11"/>
  <c r="N1047" i="11"/>
  <c r="O1047" i="11"/>
  <c r="P1047" i="11"/>
  <c r="Q1047" i="11"/>
  <c r="T1047" i="11" s="1"/>
  <c r="R1047" i="11"/>
  <c r="S1047" i="11"/>
  <c r="AA1047" i="11"/>
  <c r="AB1047" i="11"/>
  <c r="BJ1047" i="11" s="1"/>
  <c r="AD1047" i="11"/>
  <c r="AC1047" i="11" s="1"/>
  <c r="BH1047" i="11"/>
  <c r="N1048" i="11"/>
  <c r="O1048" i="11"/>
  <c r="P1048" i="11"/>
  <c r="Q1048" i="11"/>
  <c r="T1048" i="11" s="1"/>
  <c r="R1048" i="11"/>
  <c r="S1048" i="11"/>
  <c r="AA1048" i="11"/>
  <c r="AB1048" i="11"/>
  <c r="BJ1048" i="11" s="1"/>
  <c r="AD1048" i="11"/>
  <c r="AC1048" i="11" s="1"/>
  <c r="BH1048" i="11"/>
  <c r="N1049" i="11"/>
  <c r="O1049" i="11"/>
  <c r="P1049" i="11"/>
  <c r="Q1049" i="11"/>
  <c r="R1049" i="11"/>
  <c r="S1049" i="11"/>
  <c r="T1049" i="11"/>
  <c r="AA1049" i="11"/>
  <c r="AB1049" i="11"/>
  <c r="BJ1049" i="11" s="1"/>
  <c r="AC1049" i="11"/>
  <c r="AD1049" i="11"/>
  <c r="BH1049" i="11"/>
  <c r="N1050" i="11"/>
  <c r="O1050" i="11"/>
  <c r="P1050" i="11"/>
  <c r="Q1050" i="11"/>
  <c r="T1050" i="11" s="1"/>
  <c r="R1050" i="11"/>
  <c r="S1050" i="11"/>
  <c r="AA1050" i="11"/>
  <c r="AB1050" i="11"/>
  <c r="AD1050" i="11"/>
  <c r="AC1050" i="11" s="1"/>
  <c r="BH1050" i="11"/>
  <c r="BJ1050" i="11"/>
  <c r="N1051" i="11"/>
  <c r="O1051" i="11"/>
  <c r="P1051" i="11"/>
  <c r="Q1051" i="11"/>
  <c r="R1051" i="11"/>
  <c r="S1051" i="11"/>
  <c r="T1051" i="11"/>
  <c r="AA1051" i="11"/>
  <c r="AB1051" i="11"/>
  <c r="BJ1051" i="11" s="1"/>
  <c r="AC1051" i="11"/>
  <c r="AD1051" i="11"/>
  <c r="BH1051" i="11"/>
  <c r="N1052" i="11"/>
  <c r="O1052" i="11"/>
  <c r="P1052" i="11"/>
  <c r="Q1052" i="11"/>
  <c r="T1052" i="11" s="1"/>
  <c r="R1052" i="11"/>
  <c r="S1052" i="11"/>
  <c r="AA1052" i="11"/>
  <c r="AB1052" i="11"/>
  <c r="AD1052" i="11"/>
  <c r="AC1052" i="11" s="1"/>
  <c r="BH1052" i="11"/>
  <c r="BJ1052" i="11"/>
  <c r="N1053" i="11"/>
  <c r="O1053" i="11"/>
  <c r="P1053" i="11"/>
  <c r="Q1053" i="11"/>
  <c r="T1053" i="11" s="1"/>
  <c r="R1053" i="11"/>
  <c r="S1053" i="11"/>
  <c r="AA1053" i="11"/>
  <c r="AB1053" i="11"/>
  <c r="AD1053" i="11"/>
  <c r="AC1053" i="11" s="1"/>
  <c r="BH1053" i="11"/>
  <c r="BJ1053" i="11"/>
  <c r="N1054" i="11"/>
  <c r="O1054" i="11"/>
  <c r="P1054" i="11"/>
  <c r="Q1054" i="11"/>
  <c r="T1054" i="11" s="1"/>
  <c r="R1054" i="11"/>
  <c r="S1054" i="11"/>
  <c r="AA1054" i="11"/>
  <c r="AB1054" i="11"/>
  <c r="BJ1054" i="11" s="1"/>
  <c r="AD1054" i="11"/>
  <c r="AC1054" i="11" s="1"/>
  <c r="BH1054" i="11"/>
  <c r="N1055" i="11"/>
  <c r="O1055" i="11"/>
  <c r="P1055" i="11"/>
  <c r="Q1055" i="11"/>
  <c r="T1055" i="11" s="1"/>
  <c r="R1055" i="11"/>
  <c r="S1055" i="11"/>
  <c r="AA1055" i="11"/>
  <c r="AB1055" i="11"/>
  <c r="BJ1055" i="11" s="1"/>
  <c r="AD1055" i="11"/>
  <c r="AC1055" i="11" s="1"/>
  <c r="BH1055" i="11"/>
  <c r="N1056" i="11"/>
  <c r="O1056" i="11"/>
  <c r="P1056" i="11"/>
  <c r="Q1056" i="11"/>
  <c r="T1056" i="11" s="1"/>
  <c r="R1056" i="11"/>
  <c r="S1056" i="11"/>
  <c r="AA1056" i="11"/>
  <c r="AB1056" i="11"/>
  <c r="BJ1056" i="11" s="1"/>
  <c r="AD1056" i="11"/>
  <c r="AC1056" i="11" s="1"/>
  <c r="BH1056" i="11"/>
  <c r="N1057" i="11"/>
  <c r="O1057" i="11"/>
  <c r="P1057" i="11"/>
  <c r="Q1057" i="11"/>
  <c r="T1057" i="11" s="1"/>
  <c r="R1057" i="11"/>
  <c r="S1057" i="11"/>
  <c r="AA1057" i="11"/>
  <c r="AB1057" i="11"/>
  <c r="BJ1057" i="11" s="1"/>
  <c r="AD1057" i="11"/>
  <c r="AC1057" i="11" s="1"/>
  <c r="BH1057" i="11"/>
  <c r="N1058" i="11"/>
  <c r="O1058" i="11"/>
  <c r="P1058" i="11"/>
  <c r="Q1058" i="11"/>
  <c r="T1058" i="11" s="1"/>
  <c r="R1058" i="11"/>
  <c r="S1058" i="11"/>
  <c r="AA1058" i="11"/>
  <c r="AB1058" i="11"/>
  <c r="BJ1058" i="11" s="1"/>
  <c r="AC1058" i="11"/>
  <c r="AD1058" i="11"/>
  <c r="BH1058" i="11"/>
  <c r="N1059" i="11"/>
  <c r="O1059" i="11"/>
  <c r="P1059" i="11"/>
  <c r="Q1059" i="11"/>
  <c r="T1059" i="11" s="1"/>
  <c r="R1059" i="11"/>
  <c r="S1059" i="11"/>
  <c r="AA1059" i="11"/>
  <c r="AB1059" i="11"/>
  <c r="BJ1059" i="11" s="1"/>
  <c r="AC1059" i="11"/>
  <c r="AD1059" i="11"/>
  <c r="BH1059" i="11"/>
  <c r="N1060" i="11"/>
  <c r="O1060" i="11"/>
  <c r="P1060" i="11"/>
  <c r="Q1060" i="11"/>
  <c r="T1060" i="11" s="1"/>
  <c r="R1060" i="11"/>
  <c r="S1060" i="11"/>
  <c r="AA1060" i="11"/>
  <c r="AB1060" i="11"/>
  <c r="AD1060" i="11"/>
  <c r="AC1060" i="11" s="1"/>
  <c r="BH1060" i="11"/>
  <c r="BJ1060" i="11"/>
  <c r="N1061" i="11"/>
  <c r="O1061" i="11"/>
  <c r="P1061" i="11"/>
  <c r="Q1061" i="11"/>
  <c r="T1061" i="11" s="1"/>
  <c r="R1061" i="11"/>
  <c r="S1061" i="11"/>
  <c r="AA1061" i="11"/>
  <c r="AB1061" i="11"/>
  <c r="BJ1061" i="11" s="1"/>
  <c r="AD1061" i="11"/>
  <c r="AC1061" i="11" s="1"/>
  <c r="BH1061" i="11"/>
  <c r="N1062" i="11"/>
  <c r="O1062" i="11"/>
  <c r="P1062" i="11"/>
  <c r="Q1062" i="11"/>
  <c r="T1062" i="11" s="1"/>
  <c r="R1062" i="11"/>
  <c r="S1062" i="11"/>
  <c r="AA1062" i="11"/>
  <c r="AB1062" i="11"/>
  <c r="BJ1062" i="11" s="1"/>
  <c r="AD1062" i="11"/>
  <c r="AC1062" i="11" s="1"/>
  <c r="BH1062" i="11"/>
  <c r="N1063" i="11"/>
  <c r="O1063" i="11"/>
  <c r="P1063" i="11"/>
  <c r="Q1063" i="11"/>
  <c r="T1063" i="11" s="1"/>
  <c r="R1063" i="11"/>
  <c r="S1063" i="11"/>
  <c r="AA1063" i="11"/>
  <c r="AB1063" i="11"/>
  <c r="BJ1063" i="11" s="1"/>
  <c r="AD1063" i="11"/>
  <c r="AC1063" i="11" s="1"/>
  <c r="BH1063" i="11"/>
  <c r="N1064" i="11"/>
  <c r="O1064" i="11"/>
  <c r="P1064" i="11"/>
  <c r="Q1064" i="11"/>
  <c r="T1064" i="11" s="1"/>
  <c r="R1064" i="11"/>
  <c r="S1064" i="11"/>
  <c r="AA1064" i="11"/>
  <c r="AB1064" i="11"/>
  <c r="BJ1064" i="11" s="1"/>
  <c r="AD1064" i="11"/>
  <c r="AC1064" i="11" s="1"/>
  <c r="BH1064" i="11"/>
  <c r="N1065" i="11"/>
  <c r="O1065" i="11"/>
  <c r="P1065" i="11"/>
  <c r="Q1065" i="11"/>
  <c r="R1065" i="11"/>
  <c r="S1065" i="11"/>
  <c r="T1065" i="11"/>
  <c r="AA1065" i="11"/>
  <c r="AB1065" i="11"/>
  <c r="BJ1065" i="11" s="1"/>
  <c r="AC1065" i="11"/>
  <c r="AD1065" i="11"/>
  <c r="BH1065" i="11"/>
  <c r="N1066" i="11"/>
  <c r="O1066" i="11"/>
  <c r="P1066" i="11"/>
  <c r="Q1066" i="11"/>
  <c r="T1066" i="11" s="1"/>
  <c r="R1066" i="11"/>
  <c r="S1066" i="11"/>
  <c r="AA1066" i="11"/>
  <c r="AB1066" i="11"/>
  <c r="AC1066" i="11"/>
  <c r="AD1066" i="11"/>
  <c r="BH1066" i="11"/>
  <c r="BJ1066" i="11"/>
  <c r="N1067" i="11"/>
  <c r="O1067" i="11"/>
  <c r="P1067" i="11"/>
  <c r="Q1067" i="11"/>
  <c r="R1067" i="11"/>
  <c r="S1067" i="11"/>
  <c r="T1067" i="11"/>
  <c r="AA1067" i="11"/>
  <c r="AB1067" i="11"/>
  <c r="AC1067" i="11"/>
  <c r="AD1067" i="11"/>
  <c r="BH1067" i="11"/>
  <c r="BJ1067" i="11"/>
  <c r="N1068" i="11"/>
  <c r="O1068" i="11"/>
  <c r="P1068" i="11"/>
  <c r="Q1068" i="11"/>
  <c r="T1068" i="11" s="1"/>
  <c r="R1068" i="11"/>
  <c r="S1068" i="11"/>
  <c r="AA1068" i="11"/>
  <c r="AB1068" i="11"/>
  <c r="BJ1068" i="11" s="1"/>
  <c r="AD1068" i="11"/>
  <c r="AC1068" i="11" s="1"/>
  <c r="BH1068" i="11"/>
  <c r="N1069" i="11"/>
  <c r="O1069" i="11"/>
  <c r="P1069" i="11"/>
  <c r="Q1069" i="11"/>
  <c r="T1069" i="11" s="1"/>
  <c r="R1069" i="11"/>
  <c r="S1069" i="11"/>
  <c r="AA1069" i="11"/>
  <c r="AB1069" i="11"/>
  <c r="AD1069" i="11"/>
  <c r="AC1069" i="11" s="1"/>
  <c r="BH1069" i="11"/>
  <c r="BJ1069" i="11"/>
  <c r="N1070" i="11"/>
  <c r="O1070" i="11"/>
  <c r="P1070" i="11"/>
  <c r="Q1070" i="11"/>
  <c r="T1070" i="11" s="1"/>
  <c r="R1070" i="11"/>
  <c r="S1070" i="11"/>
  <c r="AB1070" i="11"/>
  <c r="BJ1070" i="11" s="1"/>
  <c r="AD1070" i="11"/>
  <c r="BH1070" i="11"/>
  <c r="N1071" i="11"/>
  <c r="O1071" i="11"/>
  <c r="P1071" i="11"/>
  <c r="Q1071" i="11"/>
  <c r="R1071" i="11"/>
  <c r="S1071" i="11"/>
  <c r="T1071" i="11"/>
  <c r="AB1071" i="11"/>
  <c r="BJ1071" i="11" s="1"/>
  <c r="AD1071" i="11"/>
  <c r="BH1071" i="11"/>
  <c r="N1072" i="11"/>
  <c r="O1072" i="11"/>
  <c r="P1072" i="11"/>
  <c r="Q1072" i="11"/>
  <c r="T1072" i="11" s="1"/>
  <c r="R1072" i="11"/>
  <c r="S1072" i="11"/>
  <c r="AB1072" i="11"/>
  <c r="BJ1072" i="11" s="1"/>
  <c r="AD1072" i="11"/>
  <c r="BH1072" i="11"/>
  <c r="N1073" i="11"/>
  <c r="O1073" i="11"/>
  <c r="P1073" i="11"/>
  <c r="Q1073" i="11"/>
  <c r="T1073" i="11" s="1"/>
  <c r="R1073" i="11"/>
  <c r="S1073" i="11"/>
  <c r="AA1073" i="11"/>
  <c r="AB1073" i="11"/>
  <c r="BJ1073" i="11" s="1"/>
  <c r="AC1073" i="11"/>
  <c r="AD1073" i="11"/>
  <c r="BH1073" i="11"/>
  <c r="N1074" i="11"/>
  <c r="O1074" i="11"/>
  <c r="P1074" i="11"/>
  <c r="Q1074" i="11"/>
  <c r="T1074" i="11" s="1"/>
  <c r="R1074" i="11"/>
  <c r="S1074" i="11"/>
  <c r="AA1074" i="11"/>
  <c r="AB1074" i="11"/>
  <c r="AD1074" i="11"/>
  <c r="AC1074" i="11" s="1"/>
  <c r="BH1074" i="11"/>
  <c r="BJ1074" i="11"/>
  <c r="N1075" i="11"/>
  <c r="O1075" i="11"/>
  <c r="P1075" i="11"/>
  <c r="Q1075" i="11"/>
  <c r="R1075" i="11"/>
  <c r="S1075" i="11"/>
  <c r="AA1075" i="11"/>
  <c r="AB1075" i="11"/>
  <c r="BJ1075" i="11" s="1"/>
  <c r="AD1075" i="11"/>
  <c r="AC1075" i="11" s="1"/>
  <c r="AY1075" i="11"/>
  <c r="BH1075" i="11"/>
  <c r="N1076" i="11"/>
  <c r="O1076" i="11"/>
  <c r="P1076" i="11"/>
  <c r="Q1076" i="11"/>
  <c r="T1076" i="11" s="1"/>
  <c r="R1076" i="11"/>
  <c r="S1076" i="11"/>
  <c r="AA1076" i="11"/>
  <c r="AB1076" i="11"/>
  <c r="BJ1076" i="11" s="1"/>
  <c r="AC1076" i="11"/>
  <c r="AD1076" i="11"/>
  <c r="AY1076" i="11"/>
  <c r="BH1076" i="11"/>
  <c r="N1077" i="11"/>
  <c r="O1077" i="11"/>
  <c r="P1077" i="11"/>
  <c r="Q1077" i="11"/>
  <c r="R1077" i="11"/>
  <c r="S1077" i="11"/>
  <c r="T1077" i="11"/>
  <c r="AA1077" i="11"/>
  <c r="AB1077" i="11"/>
  <c r="BJ1077" i="11" s="1"/>
  <c r="AD1077" i="11"/>
  <c r="AC1077" i="11" s="1"/>
  <c r="BH1077" i="11"/>
  <c r="N1078" i="11"/>
  <c r="O1078" i="11"/>
  <c r="P1078" i="11"/>
  <c r="Q1078" i="11"/>
  <c r="T1078" i="11" s="1"/>
  <c r="R1078" i="11"/>
  <c r="S1078" i="11"/>
  <c r="AA1078" i="11"/>
  <c r="AB1078" i="11"/>
  <c r="AD1078" i="11"/>
  <c r="AC1078" i="11" s="1"/>
  <c r="BH1078" i="11"/>
  <c r="BJ1078" i="11"/>
  <c r="N1079" i="11"/>
  <c r="O1079" i="11"/>
  <c r="P1079" i="11"/>
  <c r="Q1079" i="11"/>
  <c r="R1079" i="11"/>
  <c r="S1079" i="11"/>
  <c r="T1079" i="11"/>
  <c r="AA1079" i="11"/>
  <c r="AB1079" i="11"/>
  <c r="BJ1079" i="11" s="1"/>
  <c r="AD1079" i="11"/>
  <c r="AC1079" i="11" s="1"/>
  <c r="BH1079" i="11"/>
  <c r="N1080" i="11"/>
  <c r="O1080" i="11"/>
  <c r="P1080" i="11"/>
  <c r="Q1080" i="11"/>
  <c r="R1080" i="11"/>
  <c r="S1080" i="11"/>
  <c r="T1080" i="11"/>
  <c r="AA1080" i="11"/>
  <c r="AB1080" i="11"/>
  <c r="AD1080" i="11"/>
  <c r="AC1080" i="11" s="1"/>
  <c r="BH1080" i="11"/>
  <c r="BJ1080" i="11"/>
  <c r="N1081" i="11"/>
  <c r="O1081" i="11"/>
  <c r="P1081" i="11"/>
  <c r="Q1081" i="11"/>
  <c r="R1081" i="11"/>
  <c r="S1081" i="11"/>
  <c r="T1081" i="11"/>
  <c r="AA1081" i="11"/>
  <c r="AB1081" i="11"/>
  <c r="BJ1081" i="11" s="1"/>
  <c r="AD1081" i="11"/>
  <c r="AC1081" i="11" s="1"/>
  <c r="BH1081" i="11"/>
  <c r="N1082" i="11"/>
  <c r="O1082" i="11"/>
  <c r="P1082" i="11"/>
  <c r="Q1082" i="11"/>
  <c r="T1082" i="11" s="1"/>
  <c r="R1082" i="11"/>
  <c r="S1082" i="11"/>
  <c r="AA1082" i="11"/>
  <c r="AB1082" i="11"/>
  <c r="BJ1082" i="11" s="1"/>
  <c r="AD1082" i="11"/>
  <c r="AC1082" i="11" s="1"/>
  <c r="BH1082" i="11"/>
  <c r="N1083" i="11"/>
  <c r="O1083" i="11"/>
  <c r="P1083" i="11"/>
  <c r="Q1083" i="11"/>
  <c r="T1083" i="11" s="1"/>
  <c r="R1083" i="11"/>
  <c r="S1083" i="11"/>
  <c r="AA1083" i="11"/>
  <c r="AB1083" i="11"/>
  <c r="BJ1083" i="11" s="1"/>
  <c r="AD1083" i="11"/>
  <c r="AC1083" i="11" s="1"/>
  <c r="BH1083" i="11"/>
  <c r="N1084" i="11"/>
  <c r="O1084" i="11"/>
  <c r="P1084" i="11"/>
  <c r="Q1084" i="11"/>
  <c r="R1084" i="11"/>
  <c r="S1084" i="11"/>
  <c r="T1084" i="11"/>
  <c r="AA1084" i="11"/>
  <c r="AB1084" i="11"/>
  <c r="BJ1084" i="11" s="1"/>
  <c r="AD1084" i="11"/>
  <c r="AC1084" i="11" s="1"/>
  <c r="BH1084" i="11"/>
  <c r="N1085" i="11"/>
  <c r="O1085" i="11"/>
  <c r="P1085" i="11"/>
  <c r="Q1085" i="11"/>
  <c r="T1085" i="11" s="1"/>
  <c r="R1085" i="11"/>
  <c r="S1085" i="11"/>
  <c r="AA1085" i="11"/>
  <c r="AB1085" i="11"/>
  <c r="BJ1085" i="11" s="1"/>
  <c r="AD1085" i="11"/>
  <c r="AC1085" i="11" s="1"/>
  <c r="BH1085" i="11"/>
  <c r="N1086" i="11"/>
  <c r="O1086" i="11"/>
  <c r="P1086" i="11"/>
  <c r="Q1086" i="11"/>
  <c r="T1086" i="11" s="1"/>
  <c r="R1086" i="11"/>
  <c r="S1086" i="11"/>
  <c r="AA1086" i="11"/>
  <c r="AB1086" i="11"/>
  <c r="BJ1086" i="11" s="1"/>
  <c r="AC1086" i="11"/>
  <c r="AD1086" i="11"/>
  <c r="BH1086" i="11"/>
  <c r="N1087" i="11"/>
  <c r="O1087" i="11"/>
  <c r="P1087" i="11"/>
  <c r="Q1087" i="11"/>
  <c r="R1087" i="11"/>
  <c r="S1087" i="11"/>
  <c r="T1087" i="11"/>
  <c r="AA1087" i="11"/>
  <c r="AB1087" i="11"/>
  <c r="AD1087" i="11"/>
  <c r="AC1087" i="11" s="1"/>
  <c r="BH1087" i="11"/>
  <c r="BJ1087" i="11"/>
  <c r="N1088" i="11"/>
  <c r="O1088" i="11"/>
  <c r="P1088" i="11"/>
  <c r="Q1088" i="11"/>
  <c r="R1088" i="11"/>
  <c r="S1088" i="11"/>
  <c r="T1088" i="11"/>
  <c r="AA1088" i="11"/>
  <c r="AB1088" i="11"/>
  <c r="BJ1088" i="11" s="1"/>
  <c r="AD1088" i="11"/>
  <c r="AC1088" i="11" s="1"/>
  <c r="BH1088" i="11"/>
  <c r="N1089" i="11"/>
  <c r="O1089" i="11"/>
  <c r="P1089" i="11"/>
  <c r="Q1089" i="11"/>
  <c r="T1089" i="11" s="1"/>
  <c r="R1089" i="11"/>
  <c r="S1089" i="11"/>
  <c r="AA1089" i="11"/>
  <c r="AB1089" i="11"/>
  <c r="AD1089" i="11"/>
  <c r="AC1089" i="11" s="1"/>
  <c r="BH1089" i="11"/>
  <c r="BJ1089" i="11"/>
  <c r="N1090" i="11"/>
  <c r="O1090" i="11"/>
  <c r="P1090" i="11"/>
  <c r="Q1090" i="11"/>
  <c r="T1090" i="11" s="1"/>
  <c r="R1090" i="11"/>
  <c r="S1090" i="11"/>
  <c r="AA1090" i="11"/>
  <c r="AB1090" i="11"/>
  <c r="BJ1090" i="11" s="1"/>
  <c r="AD1090" i="11"/>
  <c r="AC1090" i="11" s="1"/>
  <c r="BH1090" i="11"/>
  <c r="N1091" i="11"/>
  <c r="O1091" i="11"/>
  <c r="P1091" i="11"/>
  <c r="Q1091" i="11"/>
  <c r="T1091" i="11" s="1"/>
  <c r="R1091" i="11"/>
  <c r="S1091" i="11"/>
  <c r="AA1091" i="11"/>
  <c r="AB1091" i="11"/>
  <c r="BJ1091" i="11" s="1"/>
  <c r="AD1091" i="11"/>
  <c r="AC1091" i="11" s="1"/>
  <c r="BH1091" i="11"/>
  <c r="N1092" i="11"/>
  <c r="O1092" i="11"/>
  <c r="P1092" i="11"/>
  <c r="Q1092" i="11"/>
  <c r="T1092" i="11" s="1"/>
  <c r="R1092" i="11"/>
  <c r="S1092" i="11"/>
  <c r="AA1092" i="11"/>
  <c r="AB1092" i="11"/>
  <c r="BJ1092" i="11" s="1"/>
  <c r="AD1092" i="11"/>
  <c r="AC1092" i="11" s="1"/>
  <c r="BH1092" i="11"/>
  <c r="N1093" i="11"/>
  <c r="O1093" i="11"/>
  <c r="P1093" i="11"/>
  <c r="Q1093" i="11"/>
  <c r="R1093" i="11"/>
  <c r="S1093" i="11"/>
  <c r="T1093" i="11"/>
  <c r="AA1093" i="11"/>
  <c r="AB1093" i="11"/>
  <c r="BJ1093" i="11" s="1"/>
  <c r="AD1093" i="11"/>
  <c r="AC1093" i="11" s="1"/>
  <c r="BH1093" i="11"/>
  <c r="N1094" i="11"/>
  <c r="O1094" i="11"/>
  <c r="P1094" i="11"/>
  <c r="Q1094" i="11"/>
  <c r="T1094" i="11" s="1"/>
  <c r="R1094" i="11"/>
  <c r="S1094" i="11"/>
  <c r="AA1094" i="11"/>
  <c r="AB1094" i="11"/>
  <c r="AC1094" i="11"/>
  <c r="AD1094" i="11"/>
  <c r="BH1094" i="11"/>
  <c r="BJ1094" i="11"/>
  <c r="N1095" i="11"/>
  <c r="O1095" i="11"/>
  <c r="P1095" i="11"/>
  <c r="Q1095" i="11"/>
  <c r="R1095" i="11"/>
  <c r="S1095" i="11"/>
  <c r="T1095" i="11"/>
  <c r="AA1095" i="11"/>
  <c r="AB1095" i="11"/>
  <c r="BJ1095" i="11" s="1"/>
  <c r="AD1095" i="11"/>
  <c r="AC1095" i="11" s="1"/>
  <c r="BH1095" i="11"/>
  <c r="N1096" i="11"/>
  <c r="O1096" i="11"/>
  <c r="P1096" i="11"/>
  <c r="Q1096" i="11"/>
  <c r="T1096" i="11" s="1"/>
  <c r="R1096" i="11"/>
  <c r="S1096" i="11"/>
  <c r="AA1096" i="11"/>
  <c r="AB1096" i="11"/>
  <c r="AD1096" i="11"/>
  <c r="AC1096" i="11" s="1"/>
  <c r="BH1096" i="11"/>
  <c r="BJ1096" i="11"/>
  <c r="N1097" i="11"/>
  <c r="O1097" i="11"/>
  <c r="P1097" i="11"/>
  <c r="Q1097" i="11"/>
  <c r="R1097" i="11"/>
  <c r="S1097" i="11"/>
  <c r="T1097" i="11"/>
  <c r="AA1097" i="11"/>
  <c r="AB1097" i="11"/>
  <c r="BJ1097" i="11" s="1"/>
  <c r="AD1097" i="11"/>
  <c r="AC1097" i="11" s="1"/>
  <c r="BH1097" i="11"/>
  <c r="N1098" i="11"/>
  <c r="O1098" i="11"/>
  <c r="P1098" i="11"/>
  <c r="Q1098" i="11"/>
  <c r="T1098" i="11" s="1"/>
  <c r="R1098" i="11"/>
  <c r="S1098" i="11"/>
  <c r="AA1098" i="11"/>
  <c r="AB1098" i="11"/>
  <c r="BJ1098" i="11" s="1"/>
  <c r="AD1098" i="11"/>
  <c r="AC1098" i="11" s="1"/>
  <c r="BH1098" i="11"/>
  <c r="N1099" i="11"/>
  <c r="O1099" i="11"/>
  <c r="P1099" i="11"/>
  <c r="Q1099" i="11"/>
  <c r="T1099" i="11" s="1"/>
  <c r="R1099" i="11"/>
  <c r="S1099" i="11"/>
  <c r="AA1099" i="11"/>
  <c r="AB1099" i="11"/>
  <c r="BJ1099" i="11" s="1"/>
  <c r="AD1099" i="11"/>
  <c r="AC1099" i="11" s="1"/>
  <c r="BH1099" i="11"/>
  <c r="N1100" i="11"/>
  <c r="O1100" i="11"/>
  <c r="P1100" i="11"/>
  <c r="Q1100" i="11"/>
  <c r="R1100" i="11"/>
  <c r="S1100" i="11"/>
  <c r="T1100" i="11"/>
  <c r="AA1100" i="11"/>
  <c r="AB1100" i="11"/>
  <c r="BJ1100" i="11" s="1"/>
  <c r="AD1100" i="11"/>
  <c r="AC1100" i="11" s="1"/>
  <c r="BH1100" i="11"/>
  <c r="N1101" i="11"/>
  <c r="O1101" i="11"/>
  <c r="P1101" i="11"/>
  <c r="Q1101" i="11"/>
  <c r="R1101" i="11"/>
  <c r="S1101" i="11"/>
  <c r="T1101" i="11"/>
  <c r="AA1101" i="11"/>
  <c r="AB1101" i="11"/>
  <c r="BJ1101" i="11" s="1"/>
  <c r="AD1101" i="11"/>
  <c r="AC1101" i="11" s="1"/>
  <c r="BH1101" i="11"/>
  <c r="N1102" i="11"/>
  <c r="O1102" i="11"/>
  <c r="P1102" i="11"/>
  <c r="Q1102" i="11"/>
  <c r="T1102" i="11" s="1"/>
  <c r="R1102" i="11"/>
  <c r="S1102" i="11"/>
  <c r="AA1102" i="11"/>
  <c r="AB1102" i="11"/>
  <c r="BJ1102" i="11" s="1"/>
  <c r="AC1102" i="11"/>
  <c r="AD1102" i="11"/>
  <c r="BH1102" i="11"/>
  <c r="N1103" i="11"/>
  <c r="O1103" i="11"/>
  <c r="P1103" i="11"/>
  <c r="Q1103" i="11"/>
  <c r="T1103" i="11" s="1"/>
  <c r="R1103" i="11"/>
  <c r="S1103" i="11"/>
  <c r="AA1103" i="11"/>
  <c r="AB1103" i="11"/>
  <c r="AD1103" i="11"/>
  <c r="AC1103" i="11" s="1"/>
  <c r="BH1103" i="11"/>
  <c r="BJ1103" i="11"/>
  <c r="N1104" i="11"/>
  <c r="O1104" i="11"/>
  <c r="P1104" i="11"/>
  <c r="Q1104" i="11"/>
  <c r="R1104" i="11"/>
  <c r="S1104" i="11"/>
  <c r="T1104" i="11"/>
  <c r="AA1104" i="11"/>
  <c r="AB1104" i="11"/>
  <c r="BJ1104" i="11" s="1"/>
  <c r="AD1104" i="11"/>
  <c r="AC1104" i="11" s="1"/>
  <c r="BH1104" i="11"/>
  <c r="N1105" i="11"/>
  <c r="O1105" i="11"/>
  <c r="P1105" i="11"/>
  <c r="Q1105" i="11"/>
  <c r="T1105" i="11" s="1"/>
  <c r="R1105" i="11"/>
  <c r="S1105" i="11"/>
  <c r="AA1105" i="11"/>
  <c r="AB1105" i="11"/>
  <c r="AD1105" i="11"/>
  <c r="AC1105" i="11" s="1"/>
  <c r="BH1105" i="11"/>
  <c r="BJ1105" i="11"/>
  <c r="N1106" i="11"/>
  <c r="O1106" i="11"/>
  <c r="P1106" i="11"/>
  <c r="Q1106" i="11"/>
  <c r="T1106" i="11" s="1"/>
  <c r="R1106" i="11"/>
  <c r="S1106" i="11"/>
  <c r="AA1106" i="11"/>
  <c r="AB1106" i="11"/>
  <c r="BJ1106" i="11" s="1"/>
  <c r="AD1106" i="11"/>
  <c r="AC1106" i="11" s="1"/>
  <c r="BH1106" i="11"/>
  <c r="N1107" i="11"/>
  <c r="O1107" i="11"/>
  <c r="P1107" i="11"/>
  <c r="Q1107" i="11"/>
  <c r="T1107" i="11" s="1"/>
  <c r="R1107" i="11"/>
  <c r="S1107" i="11"/>
  <c r="AA1107" i="11"/>
  <c r="AB1107" i="11"/>
  <c r="BJ1107" i="11" s="1"/>
  <c r="AD1107" i="11"/>
  <c r="AC1107" i="11" s="1"/>
  <c r="BH1107" i="11"/>
  <c r="N1108" i="11"/>
  <c r="O1108" i="11"/>
  <c r="P1108" i="11"/>
  <c r="Q1108" i="11"/>
  <c r="T1108" i="11" s="1"/>
  <c r="R1108" i="11"/>
  <c r="S1108" i="11"/>
  <c r="AA1108" i="11"/>
  <c r="AB1108" i="11"/>
  <c r="BJ1108" i="11" s="1"/>
  <c r="AD1108" i="11"/>
  <c r="AC1108" i="11" s="1"/>
  <c r="BH1108" i="11"/>
  <c r="N1109" i="11"/>
  <c r="O1109" i="11"/>
  <c r="P1109" i="11"/>
  <c r="Q1109" i="11"/>
  <c r="R1109" i="11"/>
  <c r="S1109" i="11"/>
  <c r="T1109" i="11"/>
  <c r="AA1109" i="11"/>
  <c r="AB1109" i="11"/>
  <c r="BJ1109" i="11" s="1"/>
  <c r="AD1109" i="11"/>
  <c r="AC1109" i="11" s="1"/>
  <c r="BH1109" i="11"/>
  <c r="N1110" i="11"/>
  <c r="O1110" i="11"/>
  <c r="P1110" i="11"/>
  <c r="Q1110" i="11"/>
  <c r="T1110" i="11" s="1"/>
  <c r="R1110" i="11"/>
  <c r="S1110" i="11"/>
  <c r="AA1110" i="11"/>
  <c r="AB1110" i="11"/>
  <c r="AD1110" i="11"/>
  <c r="AC1110" i="11" s="1"/>
  <c r="BH1110" i="11"/>
  <c r="BJ1110" i="11"/>
  <c r="N1111" i="11"/>
  <c r="O1111" i="11"/>
  <c r="P1111" i="11"/>
  <c r="Q1111" i="11"/>
  <c r="R1111" i="11"/>
  <c r="S1111" i="11"/>
  <c r="T1111" i="11"/>
  <c r="AA1111" i="11"/>
  <c r="AB1111" i="11"/>
  <c r="BJ1111" i="11" s="1"/>
  <c r="AC1111" i="11"/>
  <c r="AD1111" i="11"/>
  <c r="BH1111" i="11"/>
  <c r="N1112" i="11"/>
  <c r="O1112" i="11"/>
  <c r="P1112" i="11"/>
  <c r="Q1112" i="11"/>
  <c r="T1112" i="11" s="1"/>
  <c r="R1112" i="11"/>
  <c r="S1112" i="11"/>
  <c r="AA1112" i="11"/>
  <c r="AB1112" i="11"/>
  <c r="AC1112" i="11"/>
  <c r="AD1112" i="11"/>
  <c r="BH1112" i="11"/>
  <c r="BJ1112" i="11"/>
  <c r="N1113" i="11"/>
  <c r="O1113" i="11"/>
  <c r="P1113" i="11"/>
  <c r="Q1113" i="11"/>
  <c r="R1113" i="11"/>
  <c r="S1113" i="11"/>
  <c r="T1113" i="11"/>
  <c r="AA1113" i="11"/>
  <c r="AB1113" i="11"/>
  <c r="BJ1113" i="11" s="1"/>
  <c r="AD1113" i="11"/>
  <c r="AC1113" i="11" s="1"/>
  <c r="BH1113" i="11"/>
  <c r="N1114" i="11"/>
  <c r="O1114" i="11"/>
  <c r="P1114" i="11"/>
  <c r="Q1114" i="11"/>
  <c r="T1114" i="11" s="1"/>
  <c r="R1114" i="11"/>
  <c r="S1114" i="11"/>
  <c r="AA1114" i="11"/>
  <c r="AB1114" i="11"/>
  <c r="BJ1114" i="11" s="1"/>
  <c r="AD1114" i="11"/>
  <c r="AC1114" i="11" s="1"/>
  <c r="BH1114" i="11"/>
  <c r="N1115" i="11"/>
  <c r="O1115" i="11"/>
  <c r="P1115" i="11"/>
  <c r="Q1115" i="11"/>
  <c r="T1115" i="11" s="1"/>
  <c r="R1115" i="11"/>
  <c r="S1115" i="11"/>
  <c r="AA1115" i="11"/>
  <c r="AB1115" i="11"/>
  <c r="BJ1115" i="11" s="1"/>
  <c r="AD1115" i="11"/>
  <c r="AC1115" i="11" s="1"/>
  <c r="BH1115" i="11"/>
  <c r="N1116" i="11"/>
  <c r="O1116" i="11"/>
  <c r="P1116" i="11"/>
  <c r="Q1116" i="11"/>
  <c r="R1116" i="11"/>
  <c r="S1116" i="11"/>
  <c r="T1116" i="11"/>
  <c r="AA1116" i="11"/>
  <c r="AB1116" i="11"/>
  <c r="BJ1116" i="11" s="1"/>
  <c r="AD1116" i="11"/>
  <c r="AC1116" i="11" s="1"/>
  <c r="BH1116" i="11"/>
  <c r="N1117" i="11"/>
  <c r="O1117" i="11"/>
  <c r="P1117" i="11"/>
  <c r="Q1117" i="11"/>
  <c r="T1117" i="11" s="1"/>
  <c r="R1117" i="11"/>
  <c r="S1117" i="11"/>
  <c r="AA1117" i="11"/>
  <c r="AB1117" i="11"/>
  <c r="BJ1117" i="11" s="1"/>
  <c r="AC1117" i="11"/>
  <c r="AD1117" i="11"/>
  <c r="BH1117" i="11"/>
  <c r="N1118" i="11"/>
  <c r="O1118" i="11"/>
  <c r="P1118" i="11"/>
  <c r="Q1118" i="11"/>
  <c r="T1118" i="11" s="1"/>
  <c r="R1118" i="11"/>
  <c r="S1118" i="11"/>
  <c r="AA1118" i="11"/>
  <c r="AB1118" i="11"/>
  <c r="BJ1118" i="11" s="1"/>
  <c r="AC1118" i="11"/>
  <c r="AD1118" i="11"/>
  <c r="BH1118" i="11"/>
  <c r="N1119" i="11"/>
  <c r="O1119" i="11"/>
  <c r="P1119" i="11"/>
  <c r="Q1119" i="11"/>
  <c r="T1119" i="11" s="1"/>
  <c r="R1119" i="11"/>
  <c r="S1119" i="11"/>
  <c r="AA1119" i="11"/>
  <c r="AB1119" i="11"/>
  <c r="AC1119" i="11"/>
  <c r="AD1119" i="11"/>
  <c r="BH1119" i="11"/>
  <c r="BJ1119" i="11"/>
  <c r="N1120" i="11"/>
  <c r="O1120" i="11"/>
  <c r="P1120" i="11"/>
  <c r="Q1120" i="11"/>
  <c r="R1120" i="11"/>
  <c r="S1120" i="11"/>
  <c r="T1120" i="11"/>
  <c r="AA1120" i="11"/>
  <c r="AB1120" i="11"/>
  <c r="BJ1120" i="11" s="1"/>
  <c r="AD1120" i="11"/>
  <c r="AC1120" i="11" s="1"/>
  <c r="BH1120" i="11"/>
  <c r="N1121" i="11"/>
  <c r="O1121" i="11"/>
  <c r="P1121" i="11"/>
  <c r="Q1121" i="11"/>
  <c r="T1121" i="11" s="1"/>
  <c r="R1121" i="11"/>
  <c r="S1121" i="11"/>
  <c r="AA1121" i="11"/>
  <c r="AB1121" i="11"/>
  <c r="BJ1121" i="11" s="1"/>
  <c r="AD1121" i="11"/>
  <c r="AC1121" i="11" s="1"/>
  <c r="BH1121" i="11"/>
  <c r="N1122" i="11"/>
  <c r="O1122" i="11"/>
  <c r="P1122" i="11"/>
  <c r="Q1122" i="11"/>
  <c r="T1122" i="11" s="1"/>
  <c r="R1122" i="11"/>
  <c r="S1122" i="11"/>
  <c r="AA1122" i="11"/>
  <c r="AB1122" i="11"/>
  <c r="BJ1122" i="11" s="1"/>
  <c r="AD1122" i="11"/>
  <c r="AC1122" i="11" s="1"/>
  <c r="BH1122" i="11"/>
  <c r="N1123" i="11"/>
  <c r="O1123" i="11"/>
  <c r="P1123" i="11"/>
  <c r="Q1123" i="11"/>
  <c r="T1123" i="11" s="1"/>
  <c r="R1123" i="11"/>
  <c r="S1123" i="11"/>
  <c r="AA1123" i="11"/>
  <c r="AB1123" i="11"/>
  <c r="BJ1123" i="11" s="1"/>
  <c r="AD1123" i="11"/>
  <c r="AC1123" i="11" s="1"/>
  <c r="BH1123" i="11"/>
  <c r="N1124" i="11"/>
  <c r="O1124" i="11"/>
  <c r="P1124" i="11"/>
  <c r="Q1124" i="11"/>
  <c r="T1124" i="11" s="1"/>
  <c r="R1124" i="11"/>
  <c r="S1124" i="11"/>
  <c r="AA1124" i="11"/>
  <c r="AB1124" i="11"/>
  <c r="BJ1124" i="11" s="1"/>
  <c r="AD1124" i="11"/>
  <c r="AC1124" i="11" s="1"/>
  <c r="BH1124" i="11"/>
  <c r="N1125" i="11"/>
  <c r="O1125" i="11"/>
  <c r="P1125" i="11"/>
  <c r="Q1125" i="11"/>
  <c r="R1125" i="11"/>
  <c r="S1125" i="11"/>
  <c r="T1125" i="11"/>
  <c r="AA1125" i="11"/>
  <c r="AB1125" i="11"/>
  <c r="BJ1125" i="11" s="1"/>
  <c r="AC1125" i="11"/>
  <c r="AD1125" i="11"/>
  <c r="BH1125" i="11"/>
  <c r="N1126" i="11"/>
  <c r="O1126" i="11"/>
  <c r="P1126" i="11"/>
  <c r="Q1126" i="11"/>
  <c r="T1126" i="11" s="1"/>
  <c r="R1126" i="11"/>
  <c r="S1126" i="11"/>
  <c r="AA1126" i="11"/>
  <c r="AB1126" i="11"/>
  <c r="AD1126" i="11"/>
  <c r="AC1126" i="11" s="1"/>
  <c r="BH1126" i="11"/>
  <c r="BJ1126" i="11"/>
  <c r="N1127" i="11"/>
  <c r="O1127" i="11"/>
  <c r="P1127" i="11"/>
  <c r="Q1127" i="11"/>
  <c r="R1127" i="11"/>
  <c r="S1127" i="11"/>
  <c r="T1127" i="11"/>
  <c r="AB1127" i="11"/>
  <c r="BJ1127" i="11" s="1"/>
  <c r="AD1127" i="11"/>
  <c r="BH1127" i="11"/>
  <c r="N1128" i="11"/>
  <c r="O1128" i="11"/>
  <c r="P1128" i="11"/>
  <c r="Q1128" i="11"/>
  <c r="T1128" i="11" s="1"/>
  <c r="R1128" i="11"/>
  <c r="S1128" i="11"/>
  <c r="AB1128" i="11"/>
  <c r="BJ1128" i="11" s="1"/>
  <c r="AD1128" i="11"/>
  <c r="BH1128" i="11"/>
  <c r="N1129" i="11"/>
  <c r="O1129" i="11"/>
  <c r="P1129" i="11"/>
  <c r="Q1129" i="11"/>
  <c r="R1129" i="11"/>
  <c r="S1129" i="11"/>
  <c r="T1129" i="11"/>
  <c r="AB1129" i="11"/>
  <c r="AD1129" i="11"/>
  <c r="BH1129" i="11"/>
  <c r="BJ1129" i="11"/>
  <c r="N1130" i="11"/>
  <c r="O1130" i="11"/>
  <c r="P1130" i="11"/>
  <c r="Q1130" i="11"/>
  <c r="T1130" i="11" s="1"/>
  <c r="R1130" i="11"/>
  <c r="S1130" i="11"/>
  <c r="AB1130" i="11"/>
  <c r="BJ1130" i="11" s="1"/>
  <c r="AD1130" i="11"/>
  <c r="BH1130" i="11"/>
  <c r="N1131" i="11"/>
  <c r="O1131" i="11"/>
  <c r="P1131" i="11"/>
  <c r="Q1131" i="11"/>
  <c r="T1131" i="11" s="1"/>
  <c r="R1131" i="11"/>
  <c r="S1131" i="11"/>
  <c r="AB1131" i="11"/>
  <c r="BJ1131" i="11" s="1"/>
  <c r="AD1131" i="11"/>
  <c r="BH1131" i="11"/>
  <c r="N1132" i="11"/>
  <c r="O1132" i="11"/>
  <c r="P1132" i="11"/>
  <c r="Q1132" i="11"/>
  <c r="T1132" i="11" s="1"/>
  <c r="R1132" i="11"/>
  <c r="S1132" i="11"/>
  <c r="AB1132" i="11"/>
  <c r="BJ1132" i="11" s="1"/>
  <c r="AD1132" i="11"/>
  <c r="BH1132" i="11"/>
  <c r="N1133" i="11"/>
  <c r="O1133" i="11"/>
  <c r="P1133" i="11"/>
  <c r="Q1133" i="11"/>
  <c r="T1133" i="11" s="1"/>
  <c r="R1133" i="11"/>
  <c r="S1133" i="11"/>
  <c r="AB1133" i="11"/>
  <c r="AD1133" i="11"/>
  <c r="BH1133" i="11"/>
  <c r="BJ1133" i="11"/>
  <c r="N1134" i="11"/>
  <c r="O1134" i="11"/>
  <c r="P1134" i="11"/>
  <c r="Q1134" i="11"/>
  <c r="R1134" i="11"/>
  <c r="S1134" i="11"/>
  <c r="T1134" i="11"/>
  <c r="AB1134" i="11"/>
  <c r="BJ1134" i="11" s="1"/>
  <c r="AD1134" i="11"/>
  <c r="BH1134" i="11"/>
  <c r="N1135" i="11"/>
  <c r="O1135" i="11"/>
  <c r="P1135" i="11"/>
  <c r="Q1135" i="11"/>
  <c r="T1135" i="11" s="1"/>
  <c r="R1135" i="11"/>
  <c r="S1135" i="11"/>
  <c r="AB1135" i="11"/>
  <c r="BJ1135" i="11" s="1"/>
  <c r="AD1135" i="11"/>
  <c r="BH1135" i="11"/>
  <c r="N1136" i="11"/>
  <c r="O1136" i="11"/>
  <c r="P1136" i="11"/>
  <c r="Q1136" i="11"/>
  <c r="T1136" i="11" s="1"/>
  <c r="R1136" i="11"/>
  <c r="S1136" i="11"/>
  <c r="AB1136" i="11"/>
  <c r="BJ1136" i="11" s="1"/>
  <c r="AD1136" i="11"/>
  <c r="BH1136" i="11"/>
  <c r="N1137" i="11"/>
  <c r="O1137" i="11"/>
  <c r="P1137" i="11"/>
  <c r="Q1137" i="11"/>
  <c r="T1137" i="11" s="1"/>
  <c r="R1137" i="11"/>
  <c r="S1137" i="11"/>
  <c r="AB1137" i="11"/>
  <c r="AD1137" i="11"/>
  <c r="BH1137" i="11"/>
  <c r="BJ1137" i="11"/>
  <c r="N1138" i="11"/>
  <c r="O1138" i="11"/>
  <c r="P1138" i="11"/>
  <c r="Q1138" i="11"/>
  <c r="R1138" i="11"/>
  <c r="S1138" i="11"/>
  <c r="T1138" i="11"/>
  <c r="AB1138" i="11"/>
  <c r="BJ1138" i="11" s="1"/>
  <c r="AD1138" i="11"/>
  <c r="BH1138" i="11"/>
  <c r="N1139" i="11"/>
  <c r="O1139" i="11"/>
  <c r="P1139" i="11"/>
  <c r="Q1139" i="11"/>
  <c r="T1139" i="11" s="1"/>
  <c r="R1139" i="11"/>
  <c r="S1139" i="11"/>
  <c r="AA1139" i="11"/>
  <c r="AB1139" i="11"/>
  <c r="BJ1139" i="11" s="1"/>
  <c r="AD1139" i="11"/>
  <c r="AC1139" i="11" s="1"/>
  <c r="BH1139" i="11"/>
  <c r="N1140" i="11"/>
  <c r="O1140" i="11"/>
  <c r="P1140" i="11"/>
  <c r="Q1140" i="11"/>
  <c r="T1140" i="11" s="1"/>
  <c r="R1140" i="11"/>
  <c r="S1140" i="11"/>
  <c r="AA1140" i="11"/>
  <c r="AB1140" i="11"/>
  <c r="BJ1140" i="11" s="1"/>
  <c r="AD1140" i="11"/>
  <c r="AC1140" i="11" s="1"/>
  <c r="BH1140" i="11"/>
  <c r="N1141" i="11"/>
  <c r="O1141" i="11"/>
  <c r="P1141" i="11"/>
  <c r="Q1141" i="11"/>
  <c r="R1141" i="11"/>
  <c r="S1141" i="11"/>
  <c r="T1141" i="11"/>
  <c r="AA1141" i="11"/>
  <c r="AB1141" i="11"/>
  <c r="BJ1141" i="11" s="1"/>
  <c r="AC1141" i="11"/>
  <c r="AD1141" i="11"/>
  <c r="BH1141" i="11"/>
  <c r="N1142" i="11"/>
  <c r="O1142" i="11"/>
  <c r="P1142" i="11"/>
  <c r="Q1142" i="11"/>
  <c r="R1142" i="11"/>
  <c r="S1142" i="11"/>
  <c r="AA1142" i="11"/>
  <c r="AB1142" i="11"/>
  <c r="AD1142" i="11"/>
  <c r="AC1142" i="11" s="1"/>
  <c r="BH1142" i="11"/>
  <c r="BJ1142" i="11"/>
  <c r="N1143" i="11"/>
  <c r="O1143" i="11"/>
  <c r="P1143" i="11"/>
  <c r="Q1143" i="11"/>
  <c r="R1143" i="11"/>
  <c r="S1143" i="11"/>
  <c r="T1143" i="11"/>
  <c r="AA1143" i="11"/>
  <c r="AB1143" i="11"/>
  <c r="BJ1143" i="11" s="1"/>
  <c r="AC1143" i="11"/>
  <c r="AD1143" i="11"/>
  <c r="BH1143" i="11"/>
  <c r="N1144" i="11"/>
  <c r="O1144" i="11"/>
  <c r="P1144" i="11"/>
  <c r="Q1144" i="11"/>
  <c r="T1144" i="11" s="1"/>
  <c r="R1144" i="11"/>
  <c r="S1144" i="11"/>
  <c r="AA1144" i="11"/>
  <c r="AB1144" i="11"/>
  <c r="BJ1144" i="11" s="1"/>
  <c r="AD1144" i="11"/>
  <c r="AC1144" i="11" s="1"/>
  <c r="BH1144" i="11"/>
  <c r="N1145" i="11"/>
  <c r="O1145" i="11"/>
  <c r="P1145" i="11"/>
  <c r="Q1145" i="11"/>
  <c r="T1145" i="11" s="1"/>
  <c r="R1145" i="11"/>
  <c r="S1145" i="11"/>
  <c r="AA1145" i="11"/>
  <c r="AB1145" i="11"/>
  <c r="AD1145" i="11"/>
  <c r="AC1145" i="11" s="1"/>
  <c r="BH1145" i="11"/>
  <c r="BJ1145" i="11"/>
  <c r="N1146" i="11"/>
  <c r="O1146" i="11"/>
  <c r="P1146" i="11"/>
  <c r="Q1146" i="11"/>
  <c r="T1146" i="11" s="1"/>
  <c r="R1146" i="11"/>
  <c r="S1146" i="11"/>
  <c r="AA1146" i="11"/>
  <c r="AB1146" i="11"/>
  <c r="BJ1146" i="11" s="1"/>
  <c r="AD1146" i="11"/>
  <c r="AC1146" i="11" s="1"/>
  <c r="BH1146" i="11"/>
  <c r="N1147" i="11"/>
  <c r="O1147" i="11"/>
  <c r="P1147" i="11"/>
  <c r="Q1147" i="11"/>
  <c r="R1147" i="11"/>
  <c r="S1147" i="11"/>
  <c r="AA1147" i="11"/>
  <c r="AB1147" i="11"/>
  <c r="BJ1147" i="11" s="1"/>
  <c r="AD1147" i="11"/>
  <c r="AC1147" i="11" s="1"/>
  <c r="BH1147" i="11"/>
  <c r="N1148" i="11"/>
  <c r="O1148" i="11"/>
  <c r="P1148" i="11"/>
  <c r="Q1148" i="11"/>
  <c r="R1148" i="11"/>
  <c r="S1148" i="11"/>
  <c r="T1148" i="11"/>
  <c r="AA1148" i="11"/>
  <c r="AB1148" i="11"/>
  <c r="BJ1148" i="11" s="1"/>
  <c r="AD1148" i="11"/>
  <c r="AC1148" i="11" s="1"/>
  <c r="BH1148" i="11"/>
  <c r="N1149" i="11"/>
  <c r="O1149" i="11"/>
  <c r="P1149" i="11"/>
  <c r="Q1149" i="11"/>
  <c r="T1149" i="11" s="1"/>
  <c r="R1149" i="11"/>
  <c r="S1149" i="11"/>
  <c r="AA1149" i="11"/>
  <c r="AB1149" i="11"/>
  <c r="BJ1149" i="11" s="1"/>
  <c r="AC1149" i="11"/>
  <c r="AD1149" i="11"/>
  <c r="BH1149" i="11"/>
  <c r="N1150" i="11"/>
  <c r="O1150" i="11"/>
  <c r="P1150" i="11"/>
  <c r="Q1150" i="11"/>
  <c r="T1150" i="11" s="1"/>
  <c r="R1150" i="11"/>
  <c r="S1150" i="11"/>
  <c r="AA1150" i="11"/>
  <c r="AB1150" i="11"/>
  <c r="AC1150" i="11"/>
  <c r="AD1150" i="11"/>
  <c r="BH1150" i="11"/>
  <c r="BJ1150" i="11"/>
  <c r="N1151" i="11"/>
  <c r="O1151" i="11"/>
  <c r="P1151" i="11"/>
  <c r="Q1151" i="11"/>
  <c r="T1151" i="11" s="1"/>
  <c r="R1151" i="11"/>
  <c r="S1151" i="11"/>
  <c r="AA1151" i="11"/>
  <c r="AB1151" i="11"/>
  <c r="BJ1151" i="11" s="1"/>
  <c r="AC1151" i="11"/>
  <c r="AD1151" i="11"/>
  <c r="BH1151" i="11"/>
  <c r="N1152" i="11"/>
  <c r="O1152" i="11"/>
  <c r="P1152" i="11"/>
  <c r="Q1152" i="11"/>
  <c r="T1152" i="11" s="1"/>
  <c r="R1152" i="11"/>
  <c r="S1152" i="11"/>
  <c r="AA1152" i="11"/>
  <c r="AB1152" i="11"/>
  <c r="AD1152" i="11"/>
  <c r="AC1152" i="11" s="1"/>
  <c r="BH1152" i="11"/>
  <c r="BJ1152" i="11"/>
  <c r="N1153" i="11"/>
  <c r="O1153" i="11"/>
  <c r="P1153" i="11"/>
  <c r="Q1153" i="11"/>
  <c r="R1153" i="11"/>
  <c r="S1153" i="11"/>
  <c r="T1153" i="11"/>
  <c r="AA1153" i="11"/>
  <c r="AB1153" i="11"/>
  <c r="BJ1153" i="11" s="1"/>
  <c r="AC1153" i="11"/>
  <c r="AD1153" i="11"/>
  <c r="BH1153" i="11"/>
  <c r="N1154" i="11"/>
  <c r="O1154" i="11"/>
  <c r="P1154" i="11"/>
  <c r="Q1154" i="11"/>
  <c r="T1154" i="11" s="1"/>
  <c r="R1154" i="11"/>
  <c r="S1154" i="11"/>
  <c r="AA1154" i="11"/>
  <c r="AB1154" i="11"/>
  <c r="BJ1154" i="11" s="1"/>
  <c r="AD1154" i="11"/>
  <c r="AC1154" i="11" s="1"/>
  <c r="BH1154" i="11"/>
  <c r="N1155" i="11"/>
  <c r="O1155" i="11"/>
  <c r="P1155" i="11"/>
  <c r="Q1155" i="11"/>
  <c r="T1155" i="11" s="1"/>
  <c r="R1155" i="11"/>
  <c r="S1155" i="11"/>
  <c r="AA1155" i="11"/>
  <c r="AB1155" i="11"/>
  <c r="BJ1155" i="11" s="1"/>
  <c r="AD1155" i="11"/>
  <c r="AC1155" i="11" s="1"/>
  <c r="BH1155" i="11"/>
  <c r="N1156" i="11"/>
  <c r="O1156" i="11"/>
  <c r="P1156" i="11"/>
  <c r="Q1156" i="11"/>
  <c r="R1156" i="11"/>
  <c r="S1156" i="11"/>
  <c r="T1156" i="11"/>
  <c r="AA1156" i="11"/>
  <c r="AB1156" i="11"/>
  <c r="BJ1156" i="11" s="1"/>
  <c r="AD1156" i="11"/>
  <c r="AC1156" i="11" s="1"/>
  <c r="BH1156" i="11"/>
  <c r="N1157" i="11"/>
  <c r="O1157" i="11"/>
  <c r="P1157" i="11"/>
  <c r="Q1157" i="11"/>
  <c r="T1157" i="11" s="1"/>
  <c r="R1157" i="11"/>
  <c r="S1157" i="11"/>
  <c r="AA1157" i="11"/>
  <c r="AB1157" i="11"/>
  <c r="BJ1157" i="11" s="1"/>
  <c r="AC1157" i="11"/>
  <c r="AD1157" i="11"/>
  <c r="BH1157" i="11"/>
  <c r="N1158" i="11"/>
  <c r="O1158" i="11"/>
  <c r="P1158" i="11"/>
  <c r="Q1158" i="11"/>
  <c r="T1158" i="11" s="1"/>
  <c r="R1158" i="11"/>
  <c r="S1158" i="11"/>
  <c r="AA1158" i="11"/>
  <c r="AB1158" i="11"/>
  <c r="BJ1158" i="11" s="1"/>
  <c r="AC1158" i="11"/>
  <c r="AD1158" i="11"/>
  <c r="BH1158" i="11"/>
  <c r="N1159" i="11"/>
  <c r="O1159" i="11"/>
  <c r="P1159" i="11"/>
  <c r="Q1159" i="11"/>
  <c r="T1159" i="11" s="1"/>
  <c r="R1159" i="11"/>
  <c r="S1159" i="11"/>
  <c r="AA1159" i="11"/>
  <c r="AB1159" i="11"/>
  <c r="AD1159" i="11"/>
  <c r="AC1159" i="11" s="1"/>
  <c r="BH1159" i="11"/>
  <c r="BJ1159" i="11"/>
  <c r="N1160" i="11"/>
  <c r="O1160" i="11"/>
  <c r="P1160" i="11"/>
  <c r="Q1160" i="11"/>
  <c r="R1160" i="11"/>
  <c r="S1160" i="11"/>
  <c r="T1160" i="11"/>
  <c r="AA1160" i="11"/>
  <c r="AB1160" i="11"/>
  <c r="BJ1160" i="11" s="1"/>
  <c r="AC1160" i="11"/>
  <c r="AD1160" i="11"/>
  <c r="BH1160" i="11"/>
  <c r="N1161" i="11"/>
  <c r="O1161" i="11"/>
  <c r="P1161" i="11"/>
  <c r="Q1161" i="11"/>
  <c r="T1161" i="11" s="1"/>
  <c r="R1161" i="11"/>
  <c r="S1161" i="11"/>
  <c r="AA1161" i="11"/>
  <c r="AB1161" i="11"/>
  <c r="BJ1161" i="11" s="1"/>
  <c r="AC1161" i="11"/>
  <c r="AD1161" i="11"/>
  <c r="BH1161" i="11"/>
  <c r="N1162" i="11"/>
  <c r="O1162" i="11"/>
  <c r="P1162" i="11"/>
  <c r="Q1162" i="11"/>
  <c r="T1162" i="11" s="1"/>
  <c r="R1162" i="11"/>
  <c r="S1162" i="11"/>
  <c r="AA1162" i="11"/>
  <c r="AB1162" i="11"/>
  <c r="BJ1162" i="11" s="1"/>
  <c r="AD1162" i="11"/>
  <c r="AC1162" i="11" s="1"/>
  <c r="BH1162" i="11"/>
  <c r="N1163" i="11"/>
  <c r="O1163" i="11"/>
  <c r="P1163" i="11"/>
  <c r="Q1163" i="11"/>
  <c r="T1163" i="11" s="1"/>
  <c r="R1163" i="11"/>
  <c r="S1163" i="11"/>
  <c r="AA1163" i="11"/>
  <c r="AB1163" i="11"/>
  <c r="BJ1163" i="11" s="1"/>
  <c r="AD1163" i="11"/>
  <c r="AC1163" i="11" s="1"/>
  <c r="BH1163" i="11"/>
  <c r="N1164" i="11"/>
  <c r="O1164" i="11"/>
  <c r="P1164" i="11"/>
  <c r="Q1164" i="11"/>
  <c r="R1164" i="11"/>
  <c r="S1164" i="11"/>
  <c r="T1164" i="11"/>
  <c r="AA1164" i="11"/>
  <c r="AB1164" i="11"/>
  <c r="BJ1164" i="11" s="1"/>
  <c r="AD1164" i="11"/>
  <c r="AC1164" i="11" s="1"/>
  <c r="BH1164" i="11"/>
  <c r="N1165" i="11"/>
  <c r="O1165" i="11"/>
  <c r="P1165" i="11"/>
  <c r="Q1165" i="11"/>
  <c r="R1165" i="11"/>
  <c r="S1165" i="11"/>
  <c r="T1165" i="11"/>
  <c r="AA1165" i="11"/>
  <c r="AB1165" i="11"/>
  <c r="BJ1165" i="11" s="1"/>
  <c r="AD1165" i="11"/>
  <c r="AC1165" i="11" s="1"/>
  <c r="BH1165" i="11"/>
  <c r="N1166" i="11"/>
  <c r="O1166" i="11"/>
  <c r="P1166" i="11"/>
  <c r="Q1166" i="11"/>
  <c r="T1166" i="11" s="1"/>
  <c r="R1166" i="11"/>
  <c r="S1166" i="11"/>
  <c r="AA1166" i="11"/>
  <c r="AB1166" i="11"/>
  <c r="BJ1166" i="11" s="1"/>
  <c r="AD1166" i="11"/>
  <c r="AC1166" i="11" s="1"/>
  <c r="BH1166" i="11"/>
  <c r="N1167" i="11"/>
  <c r="O1167" i="11"/>
  <c r="P1167" i="11"/>
  <c r="Q1167" i="11"/>
  <c r="T1167" i="11" s="1"/>
  <c r="R1167" i="11"/>
  <c r="S1167" i="11"/>
  <c r="AA1167" i="11"/>
  <c r="AB1167" i="11"/>
  <c r="BJ1167" i="11" s="1"/>
  <c r="AC1167" i="11"/>
  <c r="AD1167" i="11"/>
  <c r="BH1167" i="11"/>
  <c r="N1168" i="11"/>
  <c r="O1168" i="11"/>
  <c r="P1168" i="11"/>
  <c r="Q1168" i="11"/>
  <c r="T1168" i="11" s="1"/>
  <c r="R1168" i="11"/>
  <c r="S1168" i="11"/>
  <c r="AA1168" i="11"/>
  <c r="AB1168" i="11"/>
  <c r="BJ1168" i="11" s="1"/>
  <c r="AD1168" i="11"/>
  <c r="AC1168" i="11" s="1"/>
  <c r="BH1168" i="11"/>
  <c r="N1169" i="11"/>
  <c r="O1169" i="11"/>
  <c r="P1169" i="11"/>
  <c r="Q1169" i="11"/>
  <c r="R1169" i="11"/>
  <c r="S1169" i="11"/>
  <c r="T1169" i="11"/>
  <c r="AA1169" i="11"/>
  <c r="AB1169" i="11"/>
  <c r="AC1169" i="11"/>
  <c r="AD1169" i="11"/>
  <c r="BH1169" i="11"/>
  <c r="BJ1169" i="11"/>
  <c r="N1170" i="11"/>
  <c r="O1170" i="11"/>
  <c r="P1170" i="11"/>
  <c r="Q1170" i="11"/>
  <c r="T1170" i="11" s="1"/>
  <c r="R1170" i="11"/>
  <c r="S1170" i="11"/>
  <c r="AA1170" i="11"/>
  <c r="AB1170" i="11"/>
  <c r="AD1170" i="11"/>
  <c r="AC1170" i="11" s="1"/>
  <c r="BH1170" i="11"/>
  <c r="BJ1170" i="11"/>
  <c r="N1171" i="11"/>
  <c r="O1171" i="11"/>
  <c r="P1171" i="11"/>
  <c r="Q1171" i="11"/>
  <c r="T1171" i="11" s="1"/>
  <c r="R1171" i="11"/>
  <c r="S1171" i="11"/>
  <c r="AA1171" i="11"/>
  <c r="AB1171" i="11"/>
  <c r="BJ1171" i="11" s="1"/>
  <c r="AD1171" i="11"/>
  <c r="AC1171" i="11" s="1"/>
  <c r="BH1171" i="11"/>
  <c r="N1172" i="11"/>
  <c r="O1172" i="11"/>
  <c r="P1172" i="11"/>
  <c r="Q1172" i="11"/>
  <c r="T1172" i="11" s="1"/>
  <c r="R1172" i="11"/>
  <c r="S1172" i="11"/>
  <c r="AA1172" i="11"/>
  <c r="AB1172" i="11"/>
  <c r="BJ1172" i="11" s="1"/>
  <c r="AD1172" i="11"/>
  <c r="AC1172" i="11" s="1"/>
  <c r="BH1172" i="11"/>
  <c r="N1173" i="11"/>
  <c r="O1173" i="11"/>
  <c r="P1173" i="11"/>
  <c r="Q1173" i="11"/>
  <c r="T1173" i="11" s="1"/>
  <c r="R1173" i="11"/>
  <c r="S1173" i="11"/>
  <c r="AA1173" i="11"/>
  <c r="AB1173" i="11"/>
  <c r="BJ1173" i="11" s="1"/>
  <c r="AD1173" i="11"/>
  <c r="AC1173" i="11" s="1"/>
  <c r="BH1173" i="11"/>
  <c r="N1174" i="11"/>
  <c r="O1174" i="11"/>
  <c r="P1174" i="11"/>
  <c r="Q1174" i="11"/>
  <c r="T1174" i="11" s="1"/>
  <c r="R1174" i="11"/>
  <c r="S1174" i="11"/>
  <c r="AA1174" i="11"/>
  <c r="AB1174" i="11"/>
  <c r="BJ1174" i="11" s="1"/>
  <c r="AC1174" i="11"/>
  <c r="AD1174" i="11"/>
  <c r="BH1174" i="11"/>
  <c r="N1175" i="11"/>
  <c r="O1175" i="11"/>
  <c r="P1175" i="11"/>
  <c r="Q1175" i="11"/>
  <c r="T1175" i="11" s="1"/>
  <c r="R1175" i="11"/>
  <c r="S1175" i="11"/>
  <c r="AA1175" i="11"/>
  <c r="AB1175" i="11"/>
  <c r="BJ1175" i="11" s="1"/>
  <c r="AC1175" i="11"/>
  <c r="AD1175" i="11"/>
  <c r="BH1175" i="11"/>
  <c r="N1176" i="11"/>
  <c r="O1176" i="11"/>
  <c r="P1176" i="11"/>
  <c r="Q1176" i="11"/>
  <c r="R1176" i="11"/>
  <c r="S1176" i="11"/>
  <c r="T1176" i="11"/>
  <c r="AA1176" i="11"/>
  <c r="AB1176" i="11"/>
  <c r="AD1176" i="11"/>
  <c r="AC1176" i="11" s="1"/>
  <c r="BH1176" i="11"/>
  <c r="BJ1176" i="11"/>
  <c r="N1177" i="11"/>
  <c r="O1177" i="11"/>
  <c r="P1177" i="11"/>
  <c r="Q1177" i="11"/>
  <c r="R1177" i="11"/>
  <c r="S1177" i="11"/>
  <c r="T1177" i="11"/>
  <c r="AA1177" i="11"/>
  <c r="AB1177" i="11"/>
  <c r="BJ1177" i="11" s="1"/>
  <c r="AD1177" i="11"/>
  <c r="AC1177" i="11" s="1"/>
  <c r="BH1177" i="11"/>
  <c r="N1178" i="11"/>
  <c r="O1178" i="11"/>
  <c r="P1178" i="11"/>
  <c r="Q1178" i="11"/>
  <c r="T1178" i="11" s="1"/>
  <c r="R1178" i="11"/>
  <c r="S1178" i="11"/>
  <c r="AA1178" i="11"/>
  <c r="AB1178" i="11"/>
  <c r="BJ1178" i="11" s="1"/>
  <c r="AD1178" i="11"/>
  <c r="AC1178" i="11" s="1"/>
  <c r="BH1178" i="11"/>
  <c r="N1179" i="11"/>
  <c r="O1179" i="11"/>
  <c r="P1179" i="11"/>
  <c r="Q1179" i="11"/>
  <c r="T1179" i="11" s="1"/>
  <c r="R1179" i="11"/>
  <c r="S1179" i="11"/>
  <c r="AA1179" i="11"/>
  <c r="AB1179" i="11"/>
  <c r="BJ1179" i="11" s="1"/>
  <c r="AD1179" i="11"/>
  <c r="AC1179" i="11" s="1"/>
  <c r="BH1179" i="11"/>
  <c r="N1180" i="11"/>
  <c r="O1180" i="11"/>
  <c r="P1180" i="11"/>
  <c r="Q1180" i="11"/>
  <c r="R1180" i="11"/>
  <c r="S1180" i="11"/>
  <c r="T1180" i="11"/>
  <c r="AA1180" i="11"/>
  <c r="AB1180" i="11"/>
  <c r="BJ1180" i="11" s="1"/>
  <c r="AD1180" i="11"/>
  <c r="AC1180" i="11" s="1"/>
  <c r="BH1180" i="11"/>
  <c r="N1181" i="11"/>
  <c r="O1181" i="11"/>
  <c r="P1181" i="11"/>
  <c r="Q1181" i="11"/>
  <c r="T1181" i="11" s="1"/>
  <c r="R1181" i="11"/>
  <c r="S1181" i="11"/>
  <c r="AA1181" i="11"/>
  <c r="AB1181" i="11"/>
  <c r="BJ1181" i="11" s="1"/>
  <c r="AC1181" i="11"/>
  <c r="AD1181" i="11"/>
  <c r="BH1181" i="11"/>
  <c r="N1182" i="11"/>
  <c r="O1182" i="11"/>
  <c r="P1182" i="11"/>
  <c r="Q1182" i="11"/>
  <c r="T1182" i="11" s="1"/>
  <c r="R1182" i="11"/>
  <c r="S1182" i="11"/>
  <c r="AA1182" i="11"/>
  <c r="AB1182" i="11"/>
  <c r="BJ1182" i="11" s="1"/>
  <c r="AC1182" i="11"/>
  <c r="AD1182" i="11"/>
  <c r="BH1182" i="11"/>
  <c r="N1183" i="11"/>
  <c r="O1183" i="11"/>
  <c r="P1183" i="11"/>
  <c r="Q1183" i="11"/>
  <c r="T1183" i="11" s="1"/>
  <c r="R1183" i="11"/>
  <c r="S1183" i="11"/>
  <c r="AA1183" i="11"/>
  <c r="AB1183" i="11"/>
  <c r="BJ1183" i="11" s="1"/>
  <c r="AC1183" i="11"/>
  <c r="AD1183" i="11"/>
  <c r="BH1183" i="11"/>
  <c r="N1184" i="11"/>
  <c r="O1184" i="11"/>
  <c r="P1184" i="11"/>
  <c r="Q1184" i="11"/>
  <c r="T1184" i="11" s="1"/>
  <c r="R1184" i="11"/>
  <c r="S1184" i="11"/>
  <c r="AA1184" i="11"/>
  <c r="AB1184" i="11"/>
  <c r="AD1184" i="11"/>
  <c r="AC1184" i="11" s="1"/>
  <c r="BH1184" i="11"/>
  <c r="BJ1184" i="11"/>
  <c r="N1185" i="11"/>
  <c r="O1185" i="11"/>
  <c r="P1185" i="11"/>
  <c r="Q1185" i="11"/>
  <c r="R1185" i="11"/>
  <c r="S1185" i="11"/>
  <c r="T1185" i="11"/>
  <c r="AA1185" i="11"/>
  <c r="AB1185" i="11"/>
  <c r="AC1185" i="11"/>
  <c r="AD1185" i="11"/>
  <c r="BH1185" i="11"/>
  <c r="BJ1185" i="11"/>
  <c r="N1186" i="11"/>
  <c r="O1186" i="11"/>
  <c r="P1186" i="11"/>
  <c r="Q1186" i="11"/>
  <c r="T1186" i="11" s="1"/>
  <c r="R1186" i="11"/>
  <c r="S1186" i="11"/>
  <c r="AA1186" i="11"/>
  <c r="AB1186" i="11"/>
  <c r="BJ1186" i="11" s="1"/>
  <c r="AD1186" i="11"/>
  <c r="AC1186" i="11" s="1"/>
  <c r="BH1186" i="11"/>
  <c r="N1187" i="11"/>
  <c r="O1187" i="11"/>
  <c r="P1187" i="11"/>
  <c r="Q1187" i="11"/>
  <c r="T1187" i="11" s="1"/>
  <c r="R1187" i="11"/>
  <c r="S1187" i="11"/>
  <c r="AA1187" i="11"/>
  <c r="AB1187" i="11"/>
  <c r="BJ1187" i="11" s="1"/>
  <c r="AD1187" i="11"/>
  <c r="AC1187" i="11" s="1"/>
  <c r="BH1187" i="11"/>
  <c r="N1188" i="11"/>
  <c r="O1188" i="11"/>
  <c r="P1188" i="11"/>
  <c r="Q1188" i="11"/>
  <c r="T1188" i="11" s="1"/>
  <c r="R1188" i="11"/>
  <c r="S1188" i="11"/>
  <c r="AA1188" i="11"/>
  <c r="AB1188" i="11"/>
  <c r="BJ1188" i="11" s="1"/>
  <c r="AD1188" i="11"/>
  <c r="AC1188" i="11" s="1"/>
  <c r="BH1188" i="11"/>
  <c r="N1189" i="11"/>
  <c r="O1189" i="11"/>
  <c r="P1189" i="11"/>
  <c r="Q1189" i="11"/>
  <c r="T1189" i="11" s="1"/>
  <c r="R1189" i="11"/>
  <c r="S1189" i="11"/>
  <c r="AA1189" i="11"/>
  <c r="AB1189" i="11"/>
  <c r="BJ1189" i="11" s="1"/>
  <c r="AC1189" i="11"/>
  <c r="AD1189" i="11"/>
  <c r="BH1189" i="11"/>
  <c r="N1190" i="11"/>
  <c r="O1190" i="11"/>
  <c r="P1190" i="11"/>
  <c r="Q1190" i="11"/>
  <c r="T1190" i="11" s="1"/>
  <c r="R1190" i="11"/>
  <c r="S1190" i="11"/>
  <c r="AA1190" i="11"/>
  <c r="AB1190" i="11"/>
  <c r="BJ1190" i="11" s="1"/>
  <c r="AC1190" i="11"/>
  <c r="AD1190" i="11"/>
  <c r="BH1190" i="11"/>
  <c r="N1191" i="11"/>
  <c r="O1191" i="11"/>
  <c r="P1191" i="11"/>
  <c r="Q1191" i="11"/>
  <c r="T1191" i="11" s="1"/>
  <c r="R1191" i="11"/>
  <c r="S1191" i="11"/>
  <c r="AA1191" i="11"/>
  <c r="AB1191" i="11"/>
  <c r="AC1191" i="11"/>
  <c r="AD1191" i="11"/>
  <c r="BH1191" i="11"/>
  <c r="BJ1191" i="11"/>
  <c r="N1192" i="11"/>
  <c r="O1192" i="11"/>
  <c r="P1192" i="11"/>
  <c r="Q1192" i="11"/>
  <c r="R1192" i="11"/>
  <c r="S1192" i="11"/>
  <c r="T1192" i="11"/>
  <c r="AA1192" i="11"/>
  <c r="AB1192" i="11"/>
  <c r="AC1192" i="11"/>
  <c r="AD1192" i="11"/>
  <c r="BH1192" i="11"/>
  <c r="BJ1192" i="11"/>
  <c r="N1193" i="11"/>
  <c r="O1193" i="11"/>
  <c r="P1193" i="11"/>
  <c r="Q1193" i="11"/>
  <c r="T1193" i="11" s="1"/>
  <c r="R1193" i="11"/>
  <c r="S1193" i="11"/>
  <c r="AA1193" i="11"/>
  <c r="AB1193" i="11"/>
  <c r="BJ1193" i="11" s="1"/>
  <c r="AD1193" i="11"/>
  <c r="AC1193" i="11" s="1"/>
  <c r="BH1193" i="11"/>
  <c r="N1194" i="11"/>
  <c r="O1194" i="11"/>
  <c r="P1194" i="11"/>
  <c r="Q1194" i="11"/>
  <c r="T1194" i="11" s="1"/>
  <c r="R1194" i="11"/>
  <c r="S1194" i="11"/>
  <c r="AA1194" i="11"/>
  <c r="AB1194" i="11"/>
  <c r="BJ1194" i="11" s="1"/>
  <c r="AD1194" i="11"/>
  <c r="AC1194" i="11" s="1"/>
  <c r="BH1194" i="11"/>
  <c r="N1195" i="11"/>
  <c r="O1195" i="11"/>
  <c r="P1195" i="11"/>
  <c r="Q1195" i="11"/>
  <c r="T1195" i="11" s="1"/>
  <c r="R1195" i="11"/>
  <c r="S1195" i="11"/>
  <c r="AA1195" i="11"/>
  <c r="AB1195" i="11"/>
  <c r="AD1195" i="11"/>
  <c r="AC1195" i="11" s="1"/>
  <c r="BH1195" i="11"/>
  <c r="BJ1195" i="11"/>
  <c r="N1196" i="11"/>
  <c r="O1196" i="11"/>
  <c r="P1196" i="11"/>
  <c r="Q1196" i="11"/>
  <c r="T1196" i="11" s="1"/>
  <c r="R1196" i="11"/>
  <c r="S1196" i="11"/>
  <c r="AA1196" i="11"/>
  <c r="AB1196" i="11"/>
  <c r="BJ1196" i="11" s="1"/>
  <c r="AD1196" i="11"/>
  <c r="AC1196" i="11" s="1"/>
  <c r="BH1196" i="11"/>
  <c r="N1197" i="11"/>
  <c r="O1197" i="11"/>
  <c r="P1197" i="11"/>
  <c r="Q1197" i="11"/>
  <c r="R1197" i="11"/>
  <c r="S1197" i="11"/>
  <c r="T1197" i="11"/>
  <c r="AA1197" i="11"/>
  <c r="AB1197" i="11"/>
  <c r="BJ1197" i="11" s="1"/>
  <c r="AD1197" i="11"/>
  <c r="AC1197" i="11" s="1"/>
  <c r="BH1197" i="11"/>
  <c r="N1198" i="11"/>
  <c r="O1198" i="11"/>
  <c r="P1198" i="11"/>
  <c r="Q1198" i="11"/>
  <c r="T1198" i="11" s="1"/>
  <c r="R1198" i="11"/>
  <c r="S1198" i="11"/>
  <c r="AA1198" i="11"/>
  <c r="AB1198" i="11"/>
  <c r="BJ1198" i="11" s="1"/>
  <c r="AC1198" i="11"/>
  <c r="AD1198" i="11"/>
  <c r="BH1198" i="11"/>
  <c r="N1199" i="11"/>
  <c r="O1199" i="11"/>
  <c r="P1199" i="11"/>
  <c r="Q1199" i="11"/>
  <c r="R1199" i="11"/>
  <c r="S1199" i="11"/>
  <c r="T1199" i="11"/>
  <c r="AA1199" i="11"/>
  <c r="AB1199" i="11"/>
  <c r="BJ1199" i="11" s="1"/>
  <c r="AD1199" i="11"/>
  <c r="AC1199" i="11" s="1"/>
  <c r="BH1199" i="11"/>
  <c r="N1200" i="11"/>
  <c r="O1200" i="11"/>
  <c r="P1200" i="11"/>
  <c r="Q1200" i="11"/>
  <c r="T1200" i="11" s="1"/>
  <c r="R1200" i="11"/>
  <c r="S1200" i="11"/>
  <c r="AA1200" i="11"/>
  <c r="AB1200" i="11"/>
  <c r="BJ1200" i="11" s="1"/>
  <c r="AD1200" i="11"/>
  <c r="AC1200" i="11" s="1"/>
  <c r="BH1200" i="11"/>
  <c r="N1201" i="11"/>
  <c r="O1201" i="11"/>
  <c r="P1201" i="11"/>
  <c r="Q1201" i="11"/>
  <c r="T1201" i="11" s="1"/>
  <c r="R1201" i="11"/>
  <c r="S1201" i="11"/>
  <c r="AA1201" i="11"/>
  <c r="AB1201" i="11"/>
  <c r="BJ1201" i="11" s="1"/>
  <c r="AD1201" i="11"/>
  <c r="AC1201" i="11" s="1"/>
  <c r="BH1201" i="11"/>
  <c r="N1202" i="11"/>
  <c r="O1202" i="11"/>
  <c r="P1202" i="11"/>
  <c r="Q1202" i="11"/>
  <c r="T1202" i="11" s="1"/>
  <c r="R1202" i="11"/>
  <c r="S1202" i="11"/>
  <c r="AA1202" i="11"/>
  <c r="AB1202" i="11"/>
  <c r="BJ1202" i="11" s="1"/>
  <c r="AC1202" i="11"/>
  <c r="AD1202" i="11"/>
  <c r="BH1202" i="11"/>
  <c r="N1203" i="11"/>
  <c r="O1203" i="11"/>
  <c r="P1203" i="11"/>
  <c r="Q1203" i="11"/>
  <c r="T1203" i="11" s="1"/>
  <c r="R1203" i="11"/>
  <c r="S1203" i="11"/>
  <c r="AA1203" i="11"/>
  <c r="AB1203" i="11"/>
  <c r="BJ1203" i="11" s="1"/>
  <c r="AD1203" i="11"/>
  <c r="AC1203" i="11" s="1"/>
  <c r="BH1203" i="11"/>
  <c r="N1204" i="11"/>
  <c r="O1204" i="11"/>
  <c r="P1204" i="11"/>
  <c r="Q1204" i="11"/>
  <c r="T1204" i="11" s="1"/>
  <c r="R1204" i="11"/>
  <c r="S1204" i="11"/>
  <c r="AA1204" i="11"/>
  <c r="AB1204" i="11"/>
  <c r="BJ1204" i="11" s="1"/>
  <c r="AC1204" i="11"/>
  <c r="AD1204" i="11"/>
  <c r="BH1204" i="11"/>
  <c r="N1205" i="11"/>
  <c r="O1205" i="11"/>
  <c r="P1205" i="11"/>
  <c r="Q1205" i="11"/>
  <c r="T1205" i="11" s="1"/>
  <c r="R1205" i="11"/>
  <c r="S1205" i="11"/>
  <c r="AA1205" i="11"/>
  <c r="AB1205" i="11"/>
  <c r="AD1205" i="11"/>
  <c r="AC1205" i="11" s="1"/>
  <c r="BH1205" i="11"/>
  <c r="BJ1205" i="11"/>
  <c r="N1206" i="11"/>
  <c r="O1206" i="11"/>
  <c r="P1206" i="11"/>
  <c r="Q1206" i="11"/>
  <c r="T1206" i="11" s="1"/>
  <c r="R1206" i="11"/>
  <c r="S1206" i="11"/>
  <c r="AA1206" i="11"/>
  <c r="AB1206" i="11"/>
  <c r="BJ1206" i="11" s="1"/>
  <c r="AC1206" i="11"/>
  <c r="AD1206" i="11"/>
  <c r="BH1206" i="11"/>
  <c r="N1207" i="11"/>
  <c r="O1207" i="11"/>
  <c r="P1207" i="11"/>
  <c r="Q1207" i="11"/>
  <c r="R1207" i="11"/>
  <c r="S1207" i="11"/>
  <c r="T1207" i="11"/>
  <c r="AA1207" i="11"/>
  <c r="AB1207" i="11"/>
  <c r="AD1207" i="11"/>
  <c r="AC1207" i="11" s="1"/>
  <c r="BH1207" i="11"/>
  <c r="BJ1207" i="11"/>
  <c r="N1208" i="11"/>
  <c r="O1208" i="11"/>
  <c r="P1208" i="11"/>
  <c r="Q1208" i="11"/>
  <c r="T1208" i="11" s="1"/>
  <c r="R1208" i="11"/>
  <c r="S1208" i="11"/>
  <c r="AA1208" i="11"/>
  <c r="AB1208" i="11"/>
  <c r="BJ1208" i="11" s="1"/>
  <c r="AD1208" i="11"/>
  <c r="AC1208" i="11" s="1"/>
  <c r="BH1208" i="11"/>
  <c r="N1209" i="11"/>
  <c r="O1209" i="11"/>
  <c r="P1209" i="11"/>
  <c r="Q1209" i="11"/>
  <c r="T1209" i="11" s="1"/>
  <c r="R1209" i="11"/>
  <c r="S1209" i="11"/>
  <c r="AA1209" i="11"/>
  <c r="AB1209" i="11"/>
  <c r="BJ1209" i="11" s="1"/>
  <c r="AD1209" i="11"/>
  <c r="AC1209" i="11" s="1"/>
  <c r="BH1209" i="11"/>
  <c r="N1210" i="11"/>
  <c r="O1210" i="11"/>
  <c r="P1210" i="11"/>
  <c r="Q1210" i="11"/>
  <c r="T1210" i="11" s="1"/>
  <c r="R1210" i="11"/>
  <c r="S1210" i="11"/>
  <c r="AA1210" i="11"/>
  <c r="AB1210" i="11"/>
  <c r="AD1210" i="11"/>
  <c r="AC1210" i="11" s="1"/>
  <c r="BH1210" i="11"/>
  <c r="BJ1210" i="11"/>
  <c r="N1211" i="11"/>
  <c r="O1211" i="11"/>
  <c r="P1211" i="11"/>
  <c r="Q1211" i="11"/>
  <c r="R1211" i="11"/>
  <c r="S1211" i="11"/>
  <c r="T1211" i="11"/>
  <c r="AA1211" i="11"/>
  <c r="AB1211" i="11"/>
  <c r="BJ1211" i="11" s="1"/>
  <c r="AD1211" i="11"/>
  <c r="AC1211" i="11" s="1"/>
  <c r="BH1211" i="11"/>
  <c r="N1212" i="11"/>
  <c r="O1212" i="11"/>
  <c r="P1212" i="11"/>
  <c r="Q1212" i="11"/>
  <c r="T1212" i="11" s="1"/>
  <c r="R1212" i="11"/>
  <c r="S1212" i="11"/>
  <c r="AA1212" i="11"/>
  <c r="AB1212" i="11"/>
  <c r="AC1212" i="11"/>
  <c r="AD1212" i="11"/>
  <c r="BH1212" i="11"/>
  <c r="BJ1212" i="11"/>
  <c r="N1213" i="11"/>
  <c r="O1213" i="11"/>
  <c r="P1213" i="11"/>
  <c r="Q1213" i="11"/>
  <c r="T1213" i="11" s="1"/>
  <c r="R1213" i="11"/>
  <c r="S1213" i="11"/>
  <c r="AA1213" i="11"/>
  <c r="AB1213" i="11"/>
  <c r="BJ1213" i="11" s="1"/>
  <c r="AD1213" i="11"/>
  <c r="AC1213" i="11" s="1"/>
  <c r="BH1213" i="11"/>
  <c r="N1214" i="11"/>
  <c r="O1214" i="11"/>
  <c r="P1214" i="11"/>
  <c r="Q1214" i="11"/>
  <c r="T1214" i="11" s="1"/>
  <c r="R1214" i="11"/>
  <c r="S1214" i="11"/>
  <c r="AA1214" i="11"/>
  <c r="AB1214" i="11"/>
  <c r="BJ1214" i="11" s="1"/>
  <c r="AC1214" i="11"/>
  <c r="AD1214" i="11"/>
  <c r="BH1214" i="11"/>
  <c r="N1215" i="11"/>
  <c r="O1215" i="11"/>
  <c r="P1215" i="11"/>
  <c r="Q1215" i="11"/>
  <c r="T1215" i="11" s="1"/>
  <c r="R1215" i="11"/>
  <c r="S1215" i="11"/>
  <c r="AA1215" i="11"/>
  <c r="AB1215" i="11"/>
  <c r="BJ1215" i="11" s="1"/>
  <c r="AD1215" i="11"/>
  <c r="AC1215" i="11" s="1"/>
  <c r="BH1215" i="11"/>
  <c r="N1216" i="11"/>
  <c r="O1216" i="11"/>
  <c r="P1216" i="11"/>
  <c r="Q1216" i="11"/>
  <c r="T1216" i="11" s="1"/>
  <c r="R1216" i="11"/>
  <c r="S1216" i="11"/>
  <c r="AA1216" i="11"/>
  <c r="AB1216" i="11"/>
  <c r="BJ1216" i="11" s="1"/>
  <c r="AC1216" i="11"/>
  <c r="AD1216" i="11"/>
  <c r="BH1216" i="11"/>
  <c r="N1217" i="11"/>
  <c r="O1217" i="11"/>
  <c r="P1217" i="11"/>
  <c r="Q1217" i="11"/>
  <c r="T1217" i="11" s="1"/>
  <c r="R1217" i="11"/>
  <c r="S1217" i="11"/>
  <c r="AA1217" i="11"/>
  <c r="AB1217" i="11"/>
  <c r="BJ1217" i="11" s="1"/>
  <c r="AD1217" i="11"/>
  <c r="AC1217" i="11" s="1"/>
  <c r="BH1217" i="11"/>
  <c r="N1218" i="11"/>
  <c r="O1218" i="11"/>
  <c r="P1218" i="11"/>
  <c r="Q1218" i="11"/>
  <c r="T1218" i="11" s="1"/>
  <c r="R1218" i="11"/>
  <c r="S1218" i="11"/>
  <c r="AA1218" i="11"/>
  <c r="AB1218" i="11"/>
  <c r="BJ1218" i="11" s="1"/>
  <c r="AC1218" i="11"/>
  <c r="BH1218" i="11"/>
  <c r="N1219" i="11"/>
  <c r="O1219" i="11"/>
  <c r="P1219" i="11"/>
  <c r="Q1219" i="11"/>
  <c r="T1219" i="11" s="1"/>
  <c r="R1219" i="11"/>
  <c r="S1219" i="11"/>
  <c r="AA1219" i="11"/>
  <c r="AB1219" i="11"/>
  <c r="BJ1219" i="11" s="1"/>
  <c r="AC1219" i="11"/>
  <c r="AD1219" i="11"/>
  <c r="BH1219" i="11"/>
  <c r="N1220" i="11"/>
  <c r="O1220" i="11"/>
  <c r="P1220" i="11"/>
  <c r="Q1220" i="11"/>
  <c r="T1220" i="11" s="1"/>
  <c r="R1220" i="11"/>
  <c r="S1220" i="11"/>
  <c r="AA1220" i="11"/>
  <c r="AB1220" i="11"/>
  <c r="AD1220" i="11"/>
  <c r="AC1220" i="11" s="1"/>
  <c r="BH1220" i="11"/>
  <c r="BJ1220" i="11"/>
  <c r="N1221" i="11"/>
  <c r="O1221" i="11"/>
  <c r="P1221" i="11"/>
  <c r="Q1221" i="11"/>
  <c r="T1221" i="11" s="1"/>
  <c r="R1221" i="11"/>
  <c r="S1221" i="11"/>
  <c r="AA1221" i="11"/>
  <c r="AB1221" i="11"/>
  <c r="BJ1221" i="11" s="1"/>
  <c r="AC1221" i="11"/>
  <c r="AD1221" i="11"/>
  <c r="BH1221" i="11"/>
  <c r="N1222" i="11"/>
  <c r="O1222" i="11"/>
  <c r="P1222" i="11"/>
  <c r="Q1222" i="11"/>
  <c r="T1222" i="11" s="1"/>
  <c r="R1222" i="11"/>
  <c r="S1222" i="11"/>
  <c r="AA1222" i="11"/>
  <c r="AB1222" i="11"/>
  <c r="BJ1222" i="11" s="1"/>
  <c r="AD1222" i="11"/>
  <c r="AC1222" i="11" s="1"/>
  <c r="BH1222" i="11"/>
  <c r="N1223" i="11"/>
  <c r="O1223" i="11"/>
  <c r="P1223" i="11"/>
  <c r="Q1223" i="11"/>
  <c r="T1223" i="11" s="1"/>
  <c r="R1223" i="11"/>
  <c r="S1223" i="11"/>
  <c r="AA1223" i="11"/>
  <c r="AB1223" i="11"/>
  <c r="AC1223" i="11"/>
  <c r="AD1223" i="11"/>
  <c r="BH1223" i="11"/>
  <c r="BJ1223" i="11"/>
  <c r="N1224" i="11"/>
  <c r="O1224" i="11"/>
  <c r="P1224" i="11"/>
  <c r="Q1224" i="11"/>
  <c r="R1224" i="11"/>
  <c r="S1224" i="11"/>
  <c r="T1224" i="11"/>
  <c r="AA1224" i="11"/>
  <c r="AB1224" i="11"/>
  <c r="BJ1224" i="11" s="1"/>
  <c r="AD1224" i="11"/>
  <c r="AC1224" i="11" s="1"/>
  <c r="BH1224" i="11"/>
  <c r="N1225" i="11"/>
  <c r="O1225" i="11"/>
  <c r="P1225" i="11"/>
  <c r="Q1225" i="11"/>
  <c r="T1225" i="11" s="1"/>
  <c r="R1225" i="11"/>
  <c r="S1225" i="11"/>
  <c r="AA1225" i="11"/>
  <c r="AB1225" i="11"/>
  <c r="AD1225" i="11"/>
  <c r="AC1225" i="11" s="1"/>
  <c r="BH1225" i="11"/>
  <c r="BJ1225" i="11"/>
  <c r="N1226" i="11"/>
  <c r="O1226" i="11"/>
  <c r="P1226" i="11"/>
  <c r="Q1226" i="11"/>
  <c r="R1226" i="11"/>
  <c r="S1226" i="11"/>
  <c r="T1226" i="11"/>
  <c r="AA1226" i="11"/>
  <c r="AB1226" i="11"/>
  <c r="BJ1226" i="11" s="1"/>
  <c r="AD1226" i="11"/>
  <c r="AC1226" i="11" s="1"/>
  <c r="BH1226" i="11"/>
  <c r="N1227" i="11"/>
  <c r="O1227" i="11"/>
  <c r="P1227" i="11"/>
  <c r="Q1227" i="11"/>
  <c r="T1227" i="11" s="1"/>
  <c r="R1227" i="11"/>
  <c r="S1227" i="11"/>
  <c r="AA1227" i="11"/>
  <c r="AB1227" i="11"/>
  <c r="BJ1227" i="11" s="1"/>
  <c r="AD1227" i="11"/>
  <c r="AC1227" i="11" s="1"/>
  <c r="BH1227" i="11"/>
  <c r="N1228" i="11"/>
  <c r="O1228" i="11"/>
  <c r="P1228" i="11"/>
  <c r="Q1228" i="11"/>
  <c r="R1228" i="11"/>
  <c r="S1228" i="11"/>
  <c r="T1228" i="11"/>
  <c r="AA1228" i="11"/>
  <c r="AB1228" i="11"/>
  <c r="BJ1228" i="11" s="1"/>
  <c r="AD1228" i="11"/>
  <c r="AC1228" i="11" s="1"/>
  <c r="BH1228" i="11"/>
  <c r="N1229" i="11"/>
  <c r="O1229" i="11"/>
  <c r="P1229" i="11"/>
  <c r="Q1229" i="11"/>
  <c r="T1229" i="11" s="1"/>
  <c r="R1229" i="11"/>
  <c r="S1229" i="11"/>
  <c r="AA1229" i="11"/>
  <c r="AB1229" i="11"/>
  <c r="BJ1229" i="11" s="1"/>
  <c r="AD1229" i="11"/>
  <c r="AC1229" i="11" s="1"/>
  <c r="BH1229" i="11"/>
  <c r="N1230" i="11"/>
  <c r="O1230" i="11"/>
  <c r="P1230" i="11"/>
  <c r="Q1230" i="11"/>
  <c r="T1230" i="11" s="1"/>
  <c r="R1230" i="11"/>
  <c r="S1230" i="11"/>
  <c r="AA1230" i="11"/>
  <c r="AB1230" i="11"/>
  <c r="BJ1230" i="11" s="1"/>
  <c r="AD1230" i="11"/>
  <c r="AC1230" i="11" s="1"/>
  <c r="BH1230" i="11"/>
  <c r="N1231" i="11"/>
  <c r="O1231" i="11"/>
  <c r="P1231" i="11"/>
  <c r="Q1231" i="11"/>
  <c r="T1231" i="11" s="1"/>
  <c r="R1231" i="11"/>
  <c r="S1231" i="11"/>
  <c r="AA1231" i="11"/>
  <c r="AB1231" i="11"/>
  <c r="BJ1231" i="11" s="1"/>
  <c r="AD1231" i="11"/>
  <c r="AC1231" i="11" s="1"/>
  <c r="BH1231" i="11"/>
  <c r="N1232" i="11"/>
  <c r="O1232" i="11"/>
  <c r="P1232" i="11"/>
  <c r="Q1232" i="11"/>
  <c r="T1232" i="11" s="1"/>
  <c r="R1232" i="11"/>
  <c r="S1232" i="11"/>
  <c r="AA1232" i="11"/>
  <c r="AB1232" i="11"/>
  <c r="BJ1232" i="11" s="1"/>
  <c r="AD1232" i="11"/>
  <c r="AC1232" i="11" s="1"/>
  <c r="BH1232" i="11"/>
  <c r="N1233" i="11"/>
  <c r="O1233" i="11"/>
  <c r="P1233" i="11"/>
  <c r="Q1233" i="11"/>
  <c r="T1233" i="11" s="1"/>
  <c r="R1233" i="11"/>
  <c r="S1233" i="11"/>
  <c r="AA1233" i="11"/>
  <c r="AB1233" i="11"/>
  <c r="BJ1233" i="11" s="1"/>
  <c r="AC1233" i="11"/>
  <c r="AD1233" i="11"/>
  <c r="BH1233" i="11"/>
  <c r="N1234" i="11"/>
  <c r="O1234" i="11"/>
  <c r="P1234" i="11"/>
  <c r="Q1234" i="11"/>
  <c r="T1234" i="11" s="1"/>
  <c r="R1234" i="11"/>
  <c r="S1234" i="11"/>
  <c r="AA1234" i="11"/>
  <c r="AB1234" i="11"/>
  <c r="AD1234" i="11"/>
  <c r="AC1234" i="11" s="1"/>
  <c r="BH1234" i="11"/>
  <c r="BJ1234" i="11"/>
  <c r="N1235" i="11"/>
  <c r="O1235" i="11"/>
  <c r="P1235" i="11"/>
  <c r="Q1235" i="11"/>
  <c r="T1235" i="11" s="1"/>
  <c r="R1235" i="11"/>
  <c r="S1235" i="11"/>
  <c r="AA1235" i="11"/>
  <c r="AB1235" i="11"/>
  <c r="BJ1235" i="11" s="1"/>
  <c r="AC1235" i="11"/>
  <c r="AD1235" i="11"/>
  <c r="BH1235" i="11"/>
  <c r="N1236" i="11"/>
  <c r="O1236" i="11"/>
  <c r="P1236" i="11"/>
  <c r="Q1236" i="11"/>
  <c r="T1236" i="11" s="1"/>
  <c r="R1236" i="11"/>
  <c r="S1236" i="11"/>
  <c r="AA1236" i="11"/>
  <c r="AB1236" i="11"/>
  <c r="AD1236" i="11"/>
  <c r="AC1236" i="11" s="1"/>
  <c r="BH1236" i="11"/>
  <c r="BJ1236" i="11"/>
  <c r="N1237" i="11"/>
  <c r="O1237" i="11"/>
  <c r="P1237" i="11"/>
  <c r="Q1237" i="11"/>
  <c r="T1237" i="11" s="1"/>
  <c r="R1237" i="11"/>
  <c r="S1237" i="11"/>
  <c r="AA1237" i="11"/>
  <c r="AB1237" i="11"/>
  <c r="BJ1237" i="11" s="1"/>
  <c r="AC1237" i="11"/>
  <c r="AD1237" i="11"/>
  <c r="BH1237" i="11"/>
  <c r="N1238" i="11"/>
  <c r="O1238" i="11"/>
  <c r="P1238" i="11"/>
  <c r="Q1238" i="11"/>
  <c r="T1238" i="11" s="1"/>
  <c r="R1238" i="11"/>
  <c r="S1238" i="11"/>
  <c r="AA1238" i="11"/>
  <c r="AB1238" i="11"/>
  <c r="BJ1238" i="11" s="1"/>
  <c r="AD1238" i="11"/>
  <c r="AC1238" i="11" s="1"/>
  <c r="BH1238" i="11"/>
  <c r="N1239" i="11"/>
  <c r="O1239" i="11"/>
  <c r="P1239" i="11"/>
  <c r="Q1239" i="11"/>
  <c r="T1239" i="11" s="1"/>
  <c r="R1239" i="11"/>
  <c r="S1239" i="11"/>
  <c r="AA1239" i="11"/>
  <c r="AB1239" i="11"/>
  <c r="AD1239" i="11"/>
  <c r="AC1239" i="11" s="1"/>
  <c r="BH1239" i="11"/>
  <c r="BJ1239" i="11"/>
  <c r="N1240" i="11"/>
  <c r="O1240" i="11"/>
  <c r="P1240" i="11"/>
  <c r="Q1240" i="11"/>
  <c r="R1240" i="11"/>
  <c r="S1240" i="11"/>
  <c r="T1240" i="11"/>
  <c r="AA1240" i="11"/>
  <c r="AB1240" i="11"/>
  <c r="BJ1240" i="11" s="1"/>
  <c r="AD1240" i="11"/>
  <c r="AC1240" i="11" s="1"/>
  <c r="BH1240" i="11"/>
  <c r="N1241" i="11"/>
  <c r="O1241" i="11"/>
  <c r="P1241" i="11"/>
  <c r="Q1241" i="11"/>
  <c r="T1241" i="11" s="1"/>
  <c r="R1241" i="11"/>
  <c r="S1241" i="11"/>
  <c r="AA1241" i="11"/>
  <c r="AB1241" i="11"/>
  <c r="AC1241" i="11"/>
  <c r="AD1241" i="11"/>
  <c r="BH1241" i="11"/>
  <c r="BJ1241" i="11"/>
  <c r="N1242" i="11"/>
  <c r="O1242" i="11"/>
  <c r="P1242" i="11"/>
  <c r="Q1242" i="11"/>
  <c r="T1242" i="11" s="1"/>
  <c r="R1242" i="11"/>
  <c r="S1242" i="11"/>
  <c r="AA1242" i="11"/>
  <c r="AB1242" i="11"/>
  <c r="BJ1242" i="11" s="1"/>
  <c r="AD1242" i="11"/>
  <c r="AC1242" i="11" s="1"/>
  <c r="BH1242" i="11"/>
  <c r="N1243" i="11"/>
  <c r="O1243" i="11"/>
  <c r="P1243" i="11"/>
  <c r="Q1243" i="11"/>
  <c r="T1243" i="11" s="1"/>
  <c r="R1243" i="11"/>
  <c r="S1243" i="11"/>
  <c r="AA1243" i="11"/>
  <c r="AB1243" i="11"/>
  <c r="BJ1243" i="11" s="1"/>
  <c r="AC1243" i="11"/>
  <c r="AD1243" i="11"/>
  <c r="BH1243" i="11"/>
  <c r="N1244" i="11"/>
  <c r="O1244" i="11"/>
  <c r="P1244" i="11"/>
  <c r="Q1244" i="11"/>
  <c r="T1244" i="11" s="1"/>
  <c r="R1244" i="11"/>
  <c r="S1244" i="11"/>
  <c r="AA1244" i="11"/>
  <c r="AB1244" i="11"/>
  <c r="BJ1244" i="11" s="1"/>
  <c r="AD1244" i="11"/>
  <c r="AC1244" i="11" s="1"/>
  <c r="BH1244" i="11"/>
  <c r="N1245" i="11"/>
  <c r="O1245" i="11"/>
  <c r="P1245" i="11"/>
  <c r="Q1245" i="11"/>
  <c r="T1245" i="11" s="1"/>
  <c r="R1245" i="11"/>
  <c r="S1245" i="11"/>
  <c r="AA1245" i="11"/>
  <c r="AB1245" i="11"/>
  <c r="BJ1245" i="11" s="1"/>
  <c r="AC1245" i="11"/>
  <c r="AD1245" i="11"/>
  <c r="BH1245" i="11"/>
  <c r="N1246" i="11"/>
  <c r="O1246" i="11"/>
  <c r="P1246" i="11"/>
  <c r="Q1246" i="11"/>
  <c r="T1246" i="11" s="1"/>
  <c r="R1246" i="11"/>
  <c r="S1246" i="11"/>
  <c r="AA1246" i="11"/>
  <c r="AB1246" i="11"/>
  <c r="BJ1246" i="11" s="1"/>
  <c r="AD1246" i="11"/>
  <c r="AC1246" i="11" s="1"/>
  <c r="BH1246" i="11"/>
  <c r="N1247" i="11"/>
  <c r="O1247" i="11"/>
  <c r="P1247" i="11"/>
  <c r="Q1247" i="11"/>
  <c r="T1247" i="11" s="1"/>
  <c r="R1247" i="11"/>
  <c r="S1247" i="11"/>
  <c r="AA1247" i="11"/>
  <c r="AB1247" i="11"/>
  <c r="BJ1247" i="11" s="1"/>
  <c r="AC1247" i="11"/>
  <c r="AD1247" i="11"/>
  <c r="BH1247" i="11"/>
  <c r="N1248" i="11"/>
  <c r="O1248" i="11"/>
  <c r="P1248" i="11"/>
  <c r="Q1248" i="11"/>
  <c r="R1248" i="11"/>
  <c r="S1248" i="11"/>
  <c r="T1248" i="11"/>
  <c r="AA1248" i="11"/>
  <c r="AB1248" i="11"/>
  <c r="BJ1248" i="11" s="1"/>
  <c r="AD1248" i="11"/>
  <c r="AC1248" i="11" s="1"/>
  <c r="BH1248" i="11"/>
  <c r="N1249" i="11"/>
  <c r="O1249" i="11"/>
  <c r="P1249" i="11"/>
  <c r="Q1249" i="11"/>
  <c r="T1249" i="11" s="1"/>
  <c r="R1249" i="11"/>
  <c r="S1249" i="11"/>
  <c r="AA1249" i="11"/>
  <c r="AB1249" i="11"/>
  <c r="AC1249" i="11"/>
  <c r="AD1249" i="11"/>
  <c r="BH1249" i="11"/>
  <c r="BJ1249" i="11"/>
  <c r="N1250" i="11"/>
  <c r="O1250" i="11"/>
  <c r="P1250" i="11"/>
  <c r="Q1250" i="11"/>
  <c r="R1250" i="11"/>
  <c r="S1250" i="11"/>
  <c r="T1250" i="11"/>
  <c r="AA1250" i="11"/>
  <c r="AB1250" i="11"/>
  <c r="BJ1250" i="11" s="1"/>
  <c r="AD1250" i="11"/>
  <c r="AC1250" i="11" s="1"/>
  <c r="BH1250" i="11"/>
  <c r="N1251" i="11"/>
  <c r="O1251" i="11"/>
  <c r="P1251" i="11"/>
  <c r="Q1251" i="11"/>
  <c r="T1251" i="11" s="1"/>
  <c r="R1251" i="11"/>
  <c r="S1251" i="11"/>
  <c r="AA1251" i="11"/>
  <c r="AB1251" i="11"/>
  <c r="BJ1251" i="11" s="1"/>
  <c r="AC1251" i="11"/>
  <c r="AD1251" i="11"/>
  <c r="BH1251" i="11"/>
  <c r="N1252" i="11"/>
  <c r="O1252" i="11"/>
  <c r="P1252" i="11"/>
  <c r="Q1252" i="11"/>
  <c r="R1252" i="11"/>
  <c r="S1252" i="11"/>
  <c r="T1252" i="11"/>
  <c r="AA1252" i="11"/>
  <c r="AB1252" i="11"/>
  <c r="BJ1252" i="11" s="1"/>
  <c r="AD1252" i="11"/>
  <c r="AC1252" i="11" s="1"/>
  <c r="BH1252" i="11"/>
  <c r="N1253" i="11"/>
  <c r="O1253" i="11"/>
  <c r="P1253" i="11"/>
  <c r="Q1253" i="11"/>
  <c r="T1253" i="11" s="1"/>
  <c r="R1253" i="11"/>
  <c r="S1253" i="11"/>
  <c r="AA1253" i="11"/>
  <c r="AB1253" i="11"/>
  <c r="BJ1253" i="11" s="1"/>
  <c r="AD1253" i="11"/>
  <c r="AC1253" i="11" s="1"/>
  <c r="BH1253" i="11"/>
  <c r="N1254" i="11"/>
  <c r="O1254" i="11"/>
  <c r="P1254" i="11"/>
  <c r="Q1254" i="11"/>
  <c r="T1254" i="11" s="1"/>
  <c r="R1254" i="11"/>
  <c r="S1254" i="11"/>
  <c r="AA1254" i="11"/>
  <c r="AB1254" i="11"/>
  <c r="BJ1254" i="11" s="1"/>
  <c r="AD1254" i="11"/>
  <c r="AC1254" i="11" s="1"/>
  <c r="BH1254" i="11"/>
  <c r="N1255" i="11"/>
  <c r="O1255" i="11"/>
  <c r="P1255" i="11"/>
  <c r="Q1255" i="11"/>
  <c r="T1255" i="11" s="1"/>
  <c r="R1255" i="11"/>
  <c r="S1255" i="11"/>
  <c r="AA1255" i="11"/>
  <c r="AB1255" i="11"/>
  <c r="BJ1255" i="11" s="1"/>
  <c r="AC1255" i="11"/>
  <c r="AD1255" i="11"/>
  <c r="BH1255" i="11"/>
  <c r="N1256" i="11"/>
  <c r="O1256" i="11"/>
  <c r="P1256" i="11"/>
  <c r="Q1256" i="11"/>
  <c r="T1256" i="11" s="1"/>
  <c r="R1256" i="11"/>
  <c r="S1256" i="11"/>
  <c r="AA1256" i="11"/>
  <c r="AB1256" i="11"/>
  <c r="BJ1256" i="11" s="1"/>
  <c r="AD1256" i="11"/>
  <c r="AC1256" i="11" s="1"/>
  <c r="BH1256" i="11"/>
  <c r="N1257" i="11"/>
  <c r="O1257" i="11"/>
  <c r="P1257" i="11"/>
  <c r="Q1257" i="11"/>
  <c r="T1257" i="11" s="1"/>
  <c r="R1257" i="11"/>
  <c r="S1257" i="11"/>
  <c r="AA1257" i="11"/>
  <c r="AB1257" i="11"/>
  <c r="BJ1257" i="11" s="1"/>
  <c r="AD1257" i="11"/>
  <c r="AC1257" i="11" s="1"/>
  <c r="BH1257" i="11"/>
  <c r="N1258" i="11"/>
  <c r="O1258" i="11"/>
  <c r="P1258" i="11"/>
  <c r="Q1258" i="11"/>
  <c r="T1258" i="11" s="1"/>
  <c r="R1258" i="11"/>
  <c r="S1258" i="11"/>
  <c r="AA1258" i="11"/>
  <c r="AB1258" i="11"/>
  <c r="AD1258" i="11"/>
  <c r="AC1258" i="11" s="1"/>
  <c r="BH1258" i="11"/>
  <c r="BJ1258" i="11"/>
  <c r="N1259" i="11"/>
  <c r="O1259" i="11"/>
  <c r="P1259" i="11"/>
  <c r="Q1259" i="11"/>
  <c r="T1259" i="11" s="1"/>
  <c r="R1259" i="11"/>
  <c r="S1259" i="11"/>
  <c r="AA1259" i="11"/>
  <c r="AB1259" i="11"/>
  <c r="BJ1259" i="11" s="1"/>
  <c r="AC1259" i="11"/>
  <c r="AD1259" i="11"/>
  <c r="BH1259" i="11"/>
  <c r="N1260" i="11"/>
  <c r="O1260" i="11"/>
  <c r="P1260" i="11"/>
  <c r="Q1260" i="11"/>
  <c r="T1260" i="11" s="1"/>
  <c r="R1260" i="11"/>
  <c r="S1260" i="11"/>
  <c r="AA1260" i="11"/>
  <c r="AB1260" i="11"/>
  <c r="AD1260" i="11"/>
  <c r="AC1260" i="11" s="1"/>
  <c r="BH1260" i="11"/>
  <c r="BJ1260" i="11"/>
  <c r="N1261" i="11"/>
  <c r="O1261" i="11"/>
  <c r="P1261" i="11"/>
  <c r="Q1261" i="11"/>
  <c r="T1261" i="11" s="1"/>
  <c r="R1261" i="11"/>
  <c r="S1261" i="11"/>
  <c r="AA1261" i="11"/>
  <c r="AB1261" i="11"/>
  <c r="BJ1261" i="11" s="1"/>
  <c r="AC1261" i="11"/>
  <c r="AD1261" i="11"/>
  <c r="BH1261" i="11"/>
  <c r="N1262" i="11"/>
  <c r="O1262" i="11"/>
  <c r="P1262" i="11"/>
  <c r="Q1262" i="11"/>
  <c r="T1262" i="11" s="1"/>
  <c r="R1262" i="11"/>
  <c r="S1262" i="11"/>
  <c r="AA1262" i="11"/>
  <c r="AB1262" i="11"/>
  <c r="BJ1262" i="11" s="1"/>
  <c r="AD1262" i="11"/>
  <c r="AC1262" i="11" s="1"/>
  <c r="BH1262" i="11"/>
  <c r="N1263" i="11"/>
  <c r="O1263" i="11"/>
  <c r="P1263" i="11"/>
  <c r="Q1263" i="11"/>
  <c r="T1263" i="11" s="1"/>
  <c r="R1263" i="11"/>
  <c r="S1263" i="11"/>
  <c r="AA1263" i="11"/>
  <c r="AB1263" i="11"/>
  <c r="AD1263" i="11"/>
  <c r="AC1263" i="11" s="1"/>
  <c r="BH1263" i="11"/>
  <c r="BJ1263" i="11"/>
  <c r="N1264" i="11"/>
  <c r="O1264" i="11"/>
  <c r="P1264" i="11"/>
  <c r="Q1264" i="11"/>
  <c r="R1264" i="11"/>
  <c r="S1264" i="11"/>
  <c r="T1264" i="11"/>
  <c r="AA1264" i="11"/>
  <c r="AB1264" i="11"/>
  <c r="BJ1264" i="11" s="1"/>
  <c r="AD1264" i="11"/>
  <c r="AC1264" i="11" s="1"/>
  <c r="BH1264" i="11"/>
  <c r="N1265" i="11"/>
  <c r="O1265" i="11"/>
  <c r="P1265" i="11"/>
  <c r="Q1265" i="11"/>
  <c r="T1265" i="11" s="1"/>
  <c r="R1265" i="11"/>
  <c r="S1265" i="11"/>
  <c r="AA1265" i="11"/>
  <c r="AB1265" i="11"/>
  <c r="AD1265" i="11"/>
  <c r="AC1265" i="11" s="1"/>
  <c r="BH1265" i="11"/>
  <c r="BJ1265" i="11"/>
  <c r="N1266" i="11"/>
  <c r="O1266" i="11"/>
  <c r="P1266" i="11"/>
  <c r="Q1266" i="11"/>
  <c r="R1266" i="11"/>
  <c r="S1266" i="11"/>
  <c r="T1266" i="11"/>
  <c r="AA1266" i="11"/>
  <c r="AB1266" i="11"/>
  <c r="BJ1266" i="11" s="1"/>
  <c r="AD1266" i="11"/>
  <c r="AC1266" i="11" s="1"/>
  <c r="BH1266" i="11"/>
  <c r="N1267" i="11"/>
  <c r="O1267" i="11"/>
  <c r="P1267" i="11"/>
  <c r="Q1267" i="11"/>
  <c r="T1267" i="11" s="1"/>
  <c r="R1267" i="11"/>
  <c r="S1267" i="11"/>
  <c r="AA1267" i="11"/>
  <c r="AB1267" i="11"/>
  <c r="BJ1267" i="11" s="1"/>
  <c r="AD1267" i="11"/>
  <c r="AC1267" i="11" s="1"/>
  <c r="BH1267" i="11"/>
  <c r="N1268" i="11"/>
  <c r="O1268" i="11"/>
  <c r="P1268" i="11"/>
  <c r="Q1268" i="11"/>
  <c r="T1268" i="11" s="1"/>
  <c r="R1268" i="11"/>
  <c r="S1268" i="11"/>
  <c r="AA1268" i="11"/>
  <c r="AB1268" i="11"/>
  <c r="BJ1268" i="11" s="1"/>
  <c r="AD1268" i="11"/>
  <c r="AC1268" i="11" s="1"/>
  <c r="BH1268" i="11"/>
  <c r="N1269" i="11"/>
  <c r="O1269" i="11"/>
  <c r="P1269" i="11"/>
  <c r="Q1269" i="11"/>
  <c r="T1269" i="11" s="1"/>
  <c r="R1269" i="11"/>
  <c r="S1269" i="11"/>
  <c r="AA1269" i="11"/>
  <c r="AB1269" i="11"/>
  <c r="BJ1269" i="11" s="1"/>
  <c r="AC1269" i="11"/>
  <c r="AD1269" i="11"/>
  <c r="BH1269" i="11"/>
  <c r="N1270" i="11"/>
  <c r="O1270" i="11"/>
  <c r="P1270" i="11"/>
  <c r="Q1270" i="11"/>
  <c r="T1270" i="11" s="1"/>
  <c r="R1270" i="11"/>
  <c r="S1270" i="11"/>
  <c r="AA1270" i="11"/>
  <c r="AB1270" i="11"/>
  <c r="BJ1270" i="11" s="1"/>
  <c r="AD1270" i="11"/>
  <c r="AC1270" i="11" s="1"/>
  <c r="BH1270" i="11"/>
  <c r="N1271" i="11"/>
  <c r="O1271" i="11"/>
  <c r="P1271" i="11"/>
  <c r="Q1271" i="11"/>
  <c r="T1271" i="11" s="1"/>
  <c r="R1271" i="11"/>
  <c r="S1271" i="11"/>
  <c r="AA1271" i="11"/>
  <c r="AB1271" i="11"/>
  <c r="BJ1271" i="11" s="1"/>
  <c r="AC1271" i="11"/>
  <c r="AD1271" i="11"/>
  <c r="BH1271" i="11"/>
  <c r="N1272" i="11"/>
  <c r="O1272" i="11"/>
  <c r="P1272" i="11"/>
  <c r="Q1272" i="11"/>
  <c r="T1272" i="11" s="1"/>
  <c r="R1272" i="11"/>
  <c r="S1272" i="11"/>
  <c r="AA1272" i="11"/>
  <c r="AB1272" i="11"/>
  <c r="BJ1272" i="11" s="1"/>
  <c r="AD1272" i="11"/>
  <c r="AC1272" i="11" s="1"/>
  <c r="BH1272" i="11"/>
  <c r="N1273" i="11"/>
  <c r="O1273" i="11"/>
  <c r="P1273" i="11"/>
  <c r="Q1273" i="11"/>
  <c r="T1273" i="11" s="1"/>
  <c r="R1273" i="11"/>
  <c r="S1273" i="11"/>
  <c r="AA1273" i="11"/>
  <c r="AB1273" i="11"/>
  <c r="BJ1273" i="11" s="1"/>
  <c r="AD1273" i="11"/>
  <c r="AC1273" i="11" s="1"/>
  <c r="BH1273" i="11"/>
  <c r="N1274" i="11"/>
  <c r="O1274" i="11"/>
  <c r="P1274" i="11"/>
  <c r="Q1274" i="11"/>
  <c r="T1274" i="11" s="1"/>
  <c r="R1274" i="11"/>
  <c r="S1274" i="11"/>
  <c r="AA1274" i="11"/>
  <c r="AB1274" i="11"/>
  <c r="AD1274" i="11"/>
  <c r="AC1274" i="11" s="1"/>
  <c r="BH1274" i="11"/>
  <c r="BJ1274" i="11"/>
  <c r="N1275" i="11"/>
  <c r="O1275" i="11"/>
  <c r="P1275" i="11"/>
  <c r="Q1275" i="11"/>
  <c r="T1275" i="11" s="1"/>
  <c r="R1275" i="11"/>
  <c r="S1275" i="11"/>
  <c r="AA1275" i="11"/>
  <c r="AB1275" i="11"/>
  <c r="BJ1275" i="11" s="1"/>
  <c r="AC1275" i="11"/>
  <c r="AD1275" i="11"/>
  <c r="BH1275" i="11"/>
  <c r="N1276" i="11"/>
  <c r="O1276" i="11"/>
  <c r="P1276" i="11"/>
  <c r="Q1276" i="11"/>
  <c r="R1276" i="11"/>
  <c r="S1276" i="11"/>
  <c r="T1276" i="11"/>
  <c r="AA1276" i="11"/>
  <c r="AB1276" i="11"/>
  <c r="BJ1276" i="11" s="1"/>
  <c r="AD1276" i="11"/>
  <c r="AC1276" i="11" s="1"/>
  <c r="BH1276" i="11"/>
  <c r="N1277" i="11"/>
  <c r="O1277" i="11"/>
  <c r="P1277" i="11"/>
  <c r="Q1277" i="11"/>
  <c r="T1277" i="11" s="1"/>
  <c r="R1277" i="11"/>
  <c r="S1277" i="11"/>
  <c r="AA1277" i="11"/>
  <c r="AB1277" i="11"/>
  <c r="BJ1277" i="11" s="1"/>
  <c r="AC1277" i="11"/>
  <c r="AD1277" i="11"/>
  <c r="BH1277" i="11"/>
  <c r="N1278" i="11"/>
  <c r="O1278" i="11"/>
  <c r="P1278" i="11"/>
  <c r="Q1278" i="11"/>
  <c r="T1278" i="11" s="1"/>
  <c r="R1278" i="11"/>
  <c r="S1278" i="11"/>
  <c r="AA1278" i="11"/>
  <c r="AB1278" i="11"/>
  <c r="BJ1278" i="11" s="1"/>
  <c r="AD1278" i="11"/>
  <c r="AC1278" i="11" s="1"/>
  <c r="BH1278" i="11"/>
  <c r="N1279" i="11"/>
  <c r="O1279" i="11"/>
  <c r="P1279" i="11"/>
  <c r="Q1279" i="11"/>
  <c r="T1279" i="11" s="1"/>
  <c r="R1279" i="11"/>
  <c r="S1279" i="11"/>
  <c r="AA1279" i="11"/>
  <c r="AB1279" i="11"/>
  <c r="AC1279" i="11"/>
  <c r="AD1279" i="11"/>
  <c r="BH1279" i="11"/>
  <c r="BJ1279" i="11"/>
  <c r="N1280" i="11"/>
  <c r="O1280" i="11"/>
  <c r="P1280" i="11"/>
  <c r="Q1280" i="11"/>
  <c r="T1280" i="11" s="1"/>
  <c r="R1280" i="11"/>
  <c r="S1280" i="11"/>
  <c r="AA1280" i="11"/>
  <c r="AB1280" i="11"/>
  <c r="BJ1280" i="11" s="1"/>
  <c r="AD1280" i="11"/>
  <c r="AC1280" i="11" s="1"/>
  <c r="BH1280" i="11"/>
  <c r="N1281" i="11"/>
  <c r="O1281" i="11"/>
  <c r="P1281" i="11"/>
  <c r="Q1281" i="11"/>
  <c r="T1281" i="11" s="1"/>
  <c r="R1281" i="11"/>
  <c r="S1281" i="11"/>
  <c r="AA1281" i="11"/>
  <c r="AB1281" i="11"/>
  <c r="BJ1281" i="11" s="1"/>
  <c r="AC1281" i="11"/>
  <c r="AD1281" i="11"/>
  <c r="BH1281" i="11"/>
  <c r="N1282" i="11"/>
  <c r="O1282" i="11"/>
  <c r="P1282" i="11"/>
  <c r="Q1282" i="11"/>
  <c r="T1282" i="11" s="1"/>
  <c r="R1282" i="11"/>
  <c r="S1282" i="11"/>
  <c r="AA1282" i="11"/>
  <c r="AB1282" i="11"/>
  <c r="BJ1282" i="11" s="1"/>
  <c r="AD1282" i="11"/>
  <c r="AC1282" i="11" s="1"/>
  <c r="BH1282" i="11"/>
  <c r="N1283" i="11"/>
  <c r="O1283" i="11"/>
  <c r="P1283" i="11"/>
  <c r="Q1283" i="11"/>
  <c r="T1283" i="11" s="1"/>
  <c r="R1283" i="11"/>
  <c r="S1283" i="11"/>
  <c r="AA1283" i="11"/>
  <c r="AB1283" i="11"/>
  <c r="BJ1283" i="11" s="1"/>
  <c r="AC1283" i="11"/>
  <c r="AD1283" i="11"/>
  <c r="BH1283" i="11"/>
  <c r="N1284" i="11"/>
  <c r="O1284" i="11"/>
  <c r="P1284" i="11"/>
  <c r="Q1284" i="11"/>
  <c r="T1284" i="11" s="1"/>
  <c r="R1284" i="11"/>
  <c r="S1284" i="11"/>
  <c r="AA1284" i="11"/>
  <c r="AB1284" i="11"/>
  <c r="BJ1284" i="11" s="1"/>
  <c r="AC1284" i="11"/>
  <c r="BH1284" i="11"/>
  <c r="N1285" i="11"/>
  <c r="O1285" i="11"/>
  <c r="P1285" i="11"/>
  <c r="Q1285" i="11"/>
  <c r="R1285" i="11"/>
  <c r="S1285" i="11"/>
  <c r="T1285" i="11"/>
  <c r="AA1285" i="11"/>
  <c r="AB1285" i="11"/>
  <c r="BJ1285" i="11" s="1"/>
  <c r="AD1285" i="11"/>
  <c r="AC1285" i="11" s="1"/>
  <c r="BH1285" i="11"/>
  <c r="N1286" i="11"/>
  <c r="O1286" i="11"/>
  <c r="P1286" i="11"/>
  <c r="Q1286" i="11"/>
  <c r="T1286" i="11" s="1"/>
  <c r="R1286" i="11"/>
  <c r="S1286" i="11"/>
  <c r="AA1286" i="11"/>
  <c r="AB1286" i="11"/>
  <c r="AC1286" i="11"/>
  <c r="AD1286" i="11"/>
  <c r="BH1286" i="11"/>
  <c r="BJ1286" i="11"/>
  <c r="N1287" i="11"/>
  <c r="O1287" i="11"/>
  <c r="P1287" i="11"/>
  <c r="Q1287" i="11"/>
  <c r="T1287" i="11" s="1"/>
  <c r="R1287" i="11"/>
  <c r="S1287" i="11"/>
  <c r="AA1287" i="11"/>
  <c r="AB1287" i="11"/>
  <c r="BJ1287" i="11" s="1"/>
  <c r="AD1287" i="11"/>
  <c r="AC1287" i="11" s="1"/>
  <c r="BH1287" i="11"/>
  <c r="N1288" i="11"/>
  <c r="O1288" i="11"/>
  <c r="P1288" i="11"/>
  <c r="Q1288" i="11"/>
  <c r="T1288" i="11" s="1"/>
  <c r="R1288" i="11"/>
  <c r="S1288" i="11"/>
  <c r="AA1288" i="11"/>
  <c r="AB1288" i="11"/>
  <c r="BJ1288" i="11" s="1"/>
  <c r="AC1288" i="11"/>
  <c r="AD1288" i="11"/>
  <c r="BH1288" i="11"/>
  <c r="N1289" i="11"/>
  <c r="O1289" i="11"/>
  <c r="P1289" i="11"/>
  <c r="Q1289" i="11"/>
  <c r="T1289" i="11" s="1"/>
  <c r="R1289" i="11"/>
  <c r="S1289" i="11"/>
  <c r="AA1289" i="11"/>
  <c r="AB1289" i="11"/>
  <c r="BJ1289" i="11" s="1"/>
  <c r="AD1289" i="11"/>
  <c r="AC1289" i="11" s="1"/>
  <c r="BH1289" i="11"/>
  <c r="N1290" i="11"/>
  <c r="O1290" i="11"/>
  <c r="P1290" i="11"/>
  <c r="Q1290" i="11"/>
  <c r="T1290" i="11" s="1"/>
  <c r="R1290" i="11"/>
  <c r="S1290" i="11"/>
  <c r="AA1290" i="11"/>
  <c r="AB1290" i="11"/>
  <c r="BJ1290" i="11" s="1"/>
  <c r="AC1290" i="11"/>
  <c r="AD1290" i="11"/>
  <c r="BH1290" i="11"/>
  <c r="N1291" i="11"/>
  <c r="O1291" i="11"/>
  <c r="P1291" i="11"/>
  <c r="Q1291" i="11"/>
  <c r="T1291" i="11" s="1"/>
  <c r="R1291" i="11"/>
  <c r="S1291" i="11"/>
  <c r="AA1291" i="11"/>
  <c r="AB1291" i="11"/>
  <c r="BJ1291" i="11" s="1"/>
  <c r="AD1291" i="11"/>
  <c r="AC1291" i="11" s="1"/>
  <c r="BH1291" i="11"/>
  <c r="N1292" i="11"/>
  <c r="O1292" i="11"/>
  <c r="P1292" i="11"/>
  <c r="Q1292" i="11"/>
  <c r="T1292" i="11" s="1"/>
  <c r="R1292" i="11"/>
  <c r="S1292" i="11"/>
  <c r="AA1292" i="11"/>
  <c r="AB1292" i="11"/>
  <c r="BJ1292" i="11" s="1"/>
  <c r="AC1292" i="11"/>
  <c r="AD1292" i="11"/>
  <c r="BH1292" i="11"/>
  <c r="N1293" i="11"/>
  <c r="O1293" i="11"/>
  <c r="P1293" i="11"/>
  <c r="Q1293" i="11"/>
  <c r="T1293" i="11" s="1"/>
  <c r="R1293" i="11"/>
  <c r="S1293" i="11"/>
  <c r="AA1293" i="11"/>
  <c r="AB1293" i="11"/>
  <c r="BJ1293" i="11" s="1"/>
  <c r="AD1293" i="11"/>
  <c r="AC1293" i="11" s="1"/>
  <c r="BH1293" i="11"/>
  <c r="N1294" i="11"/>
  <c r="O1294" i="11"/>
  <c r="P1294" i="11"/>
  <c r="Q1294" i="11"/>
  <c r="T1294" i="11" s="1"/>
  <c r="R1294" i="11"/>
  <c r="S1294" i="11"/>
  <c r="AA1294" i="11"/>
  <c r="AB1294" i="11"/>
  <c r="AD1294" i="11"/>
  <c r="AC1294" i="11" s="1"/>
  <c r="BH1294" i="11"/>
  <c r="BJ1294" i="11"/>
  <c r="N1295" i="11"/>
  <c r="O1295" i="11"/>
  <c r="P1295" i="11"/>
  <c r="Q1295" i="11"/>
  <c r="R1295" i="11"/>
  <c r="S1295" i="11"/>
  <c r="T1295" i="11"/>
  <c r="AA1295" i="11"/>
  <c r="AB1295" i="11"/>
  <c r="BJ1295" i="11" s="1"/>
  <c r="AD1295" i="11"/>
  <c r="AC1295" i="11" s="1"/>
  <c r="BH1295" i="11"/>
  <c r="N1296" i="11"/>
  <c r="O1296" i="11"/>
  <c r="P1296" i="11"/>
  <c r="Q1296" i="11"/>
  <c r="T1296" i="11" s="1"/>
  <c r="R1296" i="11"/>
  <c r="S1296" i="11"/>
  <c r="AA1296" i="11"/>
  <c r="AB1296" i="11"/>
  <c r="BJ1296" i="11" s="1"/>
  <c r="AC1296" i="11"/>
  <c r="AD1296" i="11"/>
  <c r="BH1296" i="11"/>
  <c r="N1297" i="11"/>
  <c r="O1297" i="11"/>
  <c r="P1297" i="11"/>
  <c r="Q1297" i="11"/>
  <c r="R1297" i="11"/>
  <c r="S1297" i="11"/>
  <c r="T1297" i="11"/>
  <c r="AA1297" i="11"/>
  <c r="AB1297" i="11"/>
  <c r="BJ1297" i="11" s="1"/>
  <c r="AD1297" i="11"/>
  <c r="AC1297" i="11" s="1"/>
  <c r="BH1297" i="11"/>
  <c r="N1298" i="11"/>
  <c r="O1298" i="11"/>
  <c r="P1298" i="11"/>
  <c r="Q1298" i="11"/>
  <c r="T1298" i="11" s="1"/>
  <c r="R1298" i="11"/>
  <c r="S1298" i="11"/>
  <c r="AA1298" i="11"/>
  <c r="AB1298" i="11"/>
  <c r="BJ1298" i="11" s="1"/>
  <c r="AD1298" i="11"/>
  <c r="AC1298" i="11" s="1"/>
  <c r="BH1298" i="11"/>
  <c r="N1299" i="11"/>
  <c r="O1299" i="11"/>
  <c r="P1299" i="11"/>
  <c r="Q1299" i="11"/>
  <c r="T1299" i="11" s="1"/>
  <c r="R1299" i="11"/>
  <c r="S1299" i="11"/>
  <c r="AA1299" i="11"/>
  <c r="AB1299" i="11"/>
  <c r="BJ1299" i="11" s="1"/>
  <c r="AD1299" i="11"/>
  <c r="AC1299" i="11" s="1"/>
  <c r="BH1299" i="11"/>
  <c r="N1300" i="11"/>
  <c r="O1300" i="11"/>
  <c r="P1300" i="11"/>
  <c r="Q1300" i="11"/>
  <c r="T1300" i="11" s="1"/>
  <c r="R1300" i="11"/>
  <c r="S1300" i="11"/>
  <c r="AA1300" i="11"/>
  <c r="AB1300" i="11"/>
  <c r="BJ1300" i="11" s="1"/>
  <c r="AC1300" i="11"/>
  <c r="AD1300" i="11"/>
  <c r="BH1300" i="11"/>
  <c r="N1301" i="11"/>
  <c r="O1301" i="11"/>
  <c r="P1301" i="11"/>
  <c r="Q1301" i="11"/>
  <c r="T1301" i="11" s="1"/>
  <c r="R1301" i="11"/>
  <c r="S1301" i="11"/>
  <c r="AA1301" i="11"/>
  <c r="AB1301" i="11"/>
  <c r="BJ1301" i="11" s="1"/>
  <c r="AD1301" i="11"/>
  <c r="AC1301" i="11" s="1"/>
  <c r="BH1301" i="11"/>
  <c r="N1302" i="11"/>
  <c r="O1302" i="11"/>
  <c r="P1302" i="11"/>
  <c r="Q1302" i="11"/>
  <c r="T1302" i="11" s="1"/>
  <c r="R1302" i="11"/>
  <c r="S1302" i="11"/>
  <c r="AA1302" i="11"/>
  <c r="AB1302" i="11"/>
  <c r="BJ1302" i="11" s="1"/>
  <c r="AD1302" i="11"/>
  <c r="AC1302" i="11" s="1"/>
  <c r="BH1302" i="11"/>
  <c r="N1303" i="11"/>
  <c r="O1303" i="11"/>
  <c r="P1303" i="11"/>
  <c r="Q1303" i="11"/>
  <c r="T1303" i="11" s="1"/>
  <c r="R1303" i="11"/>
  <c r="S1303" i="11"/>
  <c r="AA1303" i="11"/>
  <c r="AB1303" i="11"/>
  <c r="AD1303" i="11"/>
  <c r="AC1303" i="11" s="1"/>
  <c r="BH1303" i="11"/>
  <c r="BJ1303" i="11"/>
  <c r="N1304" i="11"/>
  <c r="O1304" i="11"/>
  <c r="P1304" i="11"/>
  <c r="Q1304" i="11"/>
  <c r="T1304" i="11" s="1"/>
  <c r="R1304" i="11"/>
  <c r="S1304" i="11"/>
  <c r="AA1304" i="11"/>
  <c r="AB1304" i="11"/>
  <c r="BJ1304" i="11" s="1"/>
  <c r="AC1304" i="11"/>
  <c r="AD1304" i="11"/>
  <c r="BH1304" i="11"/>
  <c r="N1305" i="11"/>
  <c r="O1305" i="11"/>
  <c r="P1305" i="11"/>
  <c r="Q1305" i="11"/>
  <c r="T1305" i="11" s="1"/>
  <c r="R1305" i="11"/>
  <c r="S1305" i="11"/>
  <c r="AA1305" i="11"/>
  <c r="AB1305" i="11"/>
  <c r="AD1305" i="11"/>
  <c r="AC1305" i="11" s="1"/>
  <c r="BH1305" i="11"/>
  <c r="BJ1305" i="11"/>
  <c r="N1306" i="11"/>
  <c r="O1306" i="11"/>
  <c r="P1306" i="11"/>
  <c r="Q1306" i="11"/>
  <c r="T1306" i="11" s="1"/>
  <c r="R1306" i="11"/>
  <c r="S1306" i="11"/>
  <c r="AA1306" i="11"/>
  <c r="AB1306" i="11"/>
  <c r="BJ1306" i="11" s="1"/>
  <c r="AC1306" i="11"/>
  <c r="AD1306" i="11"/>
  <c r="BH1306" i="11"/>
  <c r="N1307" i="11"/>
  <c r="O1307" i="11"/>
  <c r="P1307" i="11"/>
  <c r="Q1307" i="11"/>
  <c r="T1307" i="11" s="1"/>
  <c r="R1307" i="11"/>
  <c r="S1307" i="11"/>
  <c r="AA1307" i="11"/>
  <c r="AB1307" i="11"/>
  <c r="BJ1307" i="11" s="1"/>
  <c r="AD1307" i="11"/>
  <c r="AC1307" i="11" s="1"/>
  <c r="BH1307" i="11"/>
  <c r="N1308" i="11"/>
  <c r="O1308" i="11"/>
  <c r="P1308" i="11"/>
  <c r="Q1308" i="11"/>
  <c r="T1308" i="11" s="1"/>
  <c r="R1308" i="11"/>
  <c r="S1308" i="11"/>
  <c r="AA1308" i="11"/>
  <c r="AB1308" i="11"/>
  <c r="AD1308" i="11"/>
  <c r="AC1308" i="11" s="1"/>
  <c r="BH1308" i="11"/>
  <c r="BJ1308" i="11"/>
  <c r="N1309" i="11"/>
  <c r="O1309" i="11"/>
  <c r="P1309" i="11"/>
  <c r="Q1309" i="11"/>
  <c r="R1309" i="11"/>
  <c r="S1309" i="11"/>
  <c r="T1309" i="11"/>
  <c r="AA1309" i="11"/>
  <c r="AB1309" i="11"/>
  <c r="BJ1309" i="11" s="1"/>
  <c r="AD1309" i="11"/>
  <c r="AC1309" i="11" s="1"/>
  <c r="BH1309" i="11"/>
  <c r="N1310" i="11"/>
  <c r="O1310" i="11"/>
  <c r="P1310" i="11"/>
  <c r="Q1310" i="11"/>
  <c r="T1310" i="11" s="1"/>
  <c r="R1310" i="11"/>
  <c r="S1310" i="11"/>
  <c r="AA1310" i="11"/>
  <c r="AB1310" i="11"/>
  <c r="AD1310" i="11"/>
  <c r="AC1310" i="11" s="1"/>
  <c r="BH1310" i="11"/>
  <c r="BJ1310" i="11"/>
  <c r="N1311" i="11"/>
  <c r="O1311" i="11"/>
  <c r="P1311" i="11"/>
  <c r="Q1311" i="11"/>
  <c r="R1311" i="11"/>
  <c r="S1311" i="11"/>
  <c r="T1311" i="11"/>
  <c r="AA1311" i="11"/>
  <c r="AB1311" i="11"/>
  <c r="BJ1311" i="11" s="1"/>
  <c r="AD1311" i="11"/>
  <c r="AC1311" i="11" s="1"/>
  <c r="BH1311" i="11"/>
  <c r="N1312" i="11"/>
  <c r="O1312" i="11"/>
  <c r="P1312" i="11"/>
  <c r="Q1312" i="11"/>
  <c r="T1312" i="11" s="1"/>
  <c r="R1312" i="11"/>
  <c r="S1312" i="11"/>
  <c r="AA1312" i="11"/>
  <c r="AB1312" i="11"/>
  <c r="BJ1312" i="11" s="1"/>
  <c r="AC1312" i="11"/>
  <c r="AD1312" i="11"/>
  <c r="BH1312" i="11"/>
  <c r="N1313" i="11"/>
  <c r="O1313" i="11"/>
  <c r="P1313" i="11"/>
  <c r="Q1313" i="11"/>
  <c r="T1313" i="11" s="1"/>
  <c r="R1313" i="11"/>
  <c r="S1313" i="11"/>
  <c r="AA1313" i="11"/>
  <c r="AB1313" i="11"/>
  <c r="BJ1313" i="11" s="1"/>
  <c r="AD1313" i="11"/>
  <c r="AC1313" i="11" s="1"/>
  <c r="BH1313" i="11"/>
  <c r="N1314" i="11"/>
  <c r="O1314" i="11"/>
  <c r="P1314" i="11"/>
  <c r="Q1314" i="11"/>
  <c r="T1314" i="11" s="1"/>
  <c r="R1314" i="11"/>
  <c r="S1314" i="11"/>
  <c r="AA1314" i="11"/>
  <c r="AB1314" i="11"/>
  <c r="BJ1314" i="11" s="1"/>
  <c r="AC1314" i="11"/>
  <c r="AD1314" i="11"/>
  <c r="BH1314" i="11"/>
  <c r="N1315" i="11"/>
  <c r="O1315" i="11"/>
  <c r="P1315" i="11"/>
  <c r="Q1315" i="11"/>
  <c r="T1315" i="11" s="1"/>
  <c r="R1315" i="11"/>
  <c r="S1315" i="11"/>
  <c r="AA1315" i="11"/>
  <c r="AB1315" i="11"/>
  <c r="BJ1315" i="11" s="1"/>
  <c r="AD1315" i="11"/>
  <c r="AC1315" i="11" s="1"/>
  <c r="BH1315" i="11"/>
  <c r="N1316" i="11"/>
  <c r="O1316" i="11"/>
  <c r="P1316" i="11"/>
  <c r="Q1316" i="11"/>
  <c r="T1316" i="11" s="1"/>
  <c r="R1316" i="11"/>
  <c r="S1316" i="11"/>
  <c r="AA1316" i="11"/>
  <c r="AB1316" i="11"/>
  <c r="BJ1316" i="11" s="1"/>
  <c r="AC1316" i="11"/>
  <c r="AD1316" i="11"/>
  <c r="BH1316" i="11"/>
  <c r="N1317" i="11"/>
  <c r="O1317" i="11"/>
  <c r="P1317" i="11"/>
  <c r="Q1317" i="11"/>
  <c r="T1317" i="11" s="1"/>
  <c r="R1317" i="11"/>
  <c r="S1317" i="11"/>
  <c r="AA1317" i="11"/>
  <c r="AB1317" i="11"/>
  <c r="BJ1317" i="11" s="1"/>
  <c r="AD1317" i="11"/>
  <c r="AC1317" i="11" s="1"/>
  <c r="BH1317" i="11"/>
  <c r="N1318" i="11"/>
  <c r="O1318" i="11"/>
  <c r="P1318" i="11"/>
  <c r="Q1318" i="11"/>
  <c r="T1318" i="11" s="1"/>
  <c r="R1318" i="11"/>
  <c r="S1318" i="11"/>
  <c r="AA1318" i="11"/>
  <c r="AB1318" i="11"/>
  <c r="BJ1318" i="11" s="1"/>
  <c r="AD1318" i="11"/>
  <c r="AC1318" i="11" s="1"/>
  <c r="BH1318" i="11"/>
  <c r="N1319" i="11"/>
  <c r="O1319" i="11"/>
  <c r="P1319" i="11"/>
  <c r="Q1319" i="11"/>
  <c r="T1319" i="11" s="1"/>
  <c r="R1319" i="11"/>
  <c r="S1319" i="11"/>
  <c r="AA1319" i="11"/>
  <c r="AB1319" i="11"/>
  <c r="AD1319" i="11"/>
  <c r="AC1319" i="11" s="1"/>
  <c r="BH1319" i="11"/>
  <c r="BJ1319" i="11"/>
  <c r="N1320" i="11"/>
  <c r="O1320" i="11"/>
  <c r="P1320" i="11"/>
  <c r="Q1320" i="11"/>
  <c r="T1320" i="11" s="1"/>
  <c r="R1320" i="11"/>
  <c r="S1320" i="11"/>
  <c r="AA1320" i="11"/>
  <c r="AB1320" i="11"/>
  <c r="BJ1320" i="11" s="1"/>
  <c r="AC1320" i="11"/>
  <c r="AD1320" i="11"/>
  <c r="BH1320" i="11"/>
  <c r="N1321" i="11"/>
  <c r="O1321" i="11"/>
  <c r="P1321" i="11"/>
  <c r="Q1321" i="11"/>
  <c r="R1321" i="11"/>
  <c r="S1321" i="11"/>
  <c r="T1321" i="11"/>
  <c r="AA1321" i="11"/>
  <c r="AB1321" i="11"/>
  <c r="BJ1321" i="11" s="1"/>
  <c r="AD1321" i="11"/>
  <c r="AC1321" i="11" s="1"/>
  <c r="BH1321" i="11"/>
  <c r="N1322" i="11"/>
  <c r="O1322" i="11"/>
  <c r="P1322" i="11"/>
  <c r="Q1322" i="11"/>
  <c r="T1322" i="11" s="1"/>
  <c r="R1322" i="11"/>
  <c r="S1322" i="11"/>
  <c r="AA1322" i="11"/>
  <c r="AB1322" i="11"/>
  <c r="BJ1322" i="11" s="1"/>
  <c r="AC1322" i="11"/>
  <c r="AD1322" i="11"/>
  <c r="BH1322" i="11"/>
  <c r="N1323" i="11"/>
  <c r="O1323" i="11"/>
  <c r="P1323" i="11"/>
  <c r="Q1323" i="11"/>
  <c r="T1323" i="11" s="1"/>
  <c r="R1323" i="11"/>
  <c r="S1323" i="11"/>
  <c r="AA1323" i="11"/>
  <c r="AB1323" i="11"/>
  <c r="BJ1323" i="11" s="1"/>
  <c r="AD1323" i="11"/>
  <c r="AC1323" i="11" s="1"/>
  <c r="BH1323" i="11"/>
  <c r="N1324" i="11"/>
  <c r="O1324" i="11"/>
  <c r="P1324" i="11"/>
  <c r="Q1324" i="11"/>
  <c r="T1324" i="11" s="1"/>
  <c r="R1324" i="11"/>
  <c r="S1324" i="11"/>
  <c r="AA1324" i="11"/>
  <c r="AB1324" i="11"/>
  <c r="AC1324" i="11"/>
  <c r="AD1324" i="11"/>
  <c r="BH1324" i="11"/>
  <c r="BJ1324" i="11"/>
  <c r="N1325" i="11"/>
  <c r="O1325" i="11"/>
  <c r="P1325" i="11"/>
  <c r="Q1325" i="11"/>
  <c r="T1325" i="11" s="1"/>
  <c r="R1325" i="11"/>
  <c r="S1325" i="11"/>
  <c r="AA1325" i="11"/>
  <c r="AB1325" i="11"/>
  <c r="BJ1325" i="11" s="1"/>
  <c r="AD1325" i="11"/>
  <c r="AC1325" i="11" s="1"/>
  <c r="BH1325" i="11"/>
  <c r="N1326" i="11"/>
  <c r="O1326" i="11"/>
  <c r="P1326" i="11"/>
  <c r="Q1326" i="11"/>
  <c r="T1326" i="11" s="1"/>
  <c r="R1326" i="11"/>
  <c r="S1326" i="11"/>
  <c r="AA1326" i="11"/>
  <c r="AB1326" i="11"/>
  <c r="BJ1326" i="11" s="1"/>
  <c r="AC1326" i="11"/>
  <c r="AD1326" i="11"/>
  <c r="BH1326" i="11"/>
  <c r="N1327" i="11"/>
  <c r="O1327" i="11"/>
  <c r="P1327" i="11"/>
  <c r="Q1327" i="11"/>
  <c r="T1327" i="11" s="1"/>
  <c r="R1327" i="11"/>
  <c r="S1327" i="11"/>
  <c r="AA1327" i="11"/>
  <c r="AB1327" i="11"/>
  <c r="BJ1327" i="11" s="1"/>
  <c r="AD1327" i="11"/>
  <c r="AC1327" i="11" s="1"/>
  <c r="BH1327" i="11"/>
  <c r="N1328" i="11"/>
  <c r="O1328" i="11"/>
  <c r="P1328" i="11"/>
  <c r="Q1328" i="11"/>
  <c r="T1328" i="11" s="1"/>
  <c r="R1328" i="11"/>
  <c r="S1328" i="11"/>
  <c r="AA1328" i="11"/>
  <c r="AB1328" i="11"/>
  <c r="BJ1328" i="11" s="1"/>
  <c r="AC1328" i="11"/>
  <c r="AD1328" i="11"/>
  <c r="BH1328" i="11"/>
  <c r="N1329" i="11"/>
  <c r="O1329" i="11"/>
  <c r="P1329" i="11"/>
  <c r="Q1329" i="11"/>
  <c r="T1329" i="11" s="1"/>
  <c r="R1329" i="11"/>
  <c r="S1329" i="11"/>
  <c r="AA1329" i="11"/>
  <c r="AB1329" i="11"/>
  <c r="AD1329" i="11"/>
  <c r="AC1329" i="11" s="1"/>
  <c r="BH1329" i="11"/>
  <c r="BJ1329" i="11"/>
  <c r="N1330" i="11"/>
  <c r="O1330" i="11"/>
  <c r="P1330" i="11"/>
  <c r="Q1330" i="11"/>
  <c r="T1330" i="11" s="1"/>
  <c r="R1330" i="11"/>
  <c r="S1330" i="11"/>
  <c r="AA1330" i="11"/>
  <c r="AB1330" i="11"/>
  <c r="BJ1330" i="11" s="1"/>
  <c r="AD1330" i="11"/>
  <c r="AC1330" i="11" s="1"/>
  <c r="BH1330" i="11"/>
  <c r="N1331" i="11"/>
  <c r="O1331" i="11"/>
  <c r="P1331" i="11"/>
  <c r="Q1331" i="11"/>
  <c r="T1331" i="11" s="1"/>
  <c r="R1331" i="11"/>
  <c r="S1331" i="11"/>
  <c r="AA1331" i="11"/>
  <c r="AB1331" i="11"/>
  <c r="BJ1331" i="11" s="1"/>
  <c r="AD1331" i="11"/>
  <c r="AC1331" i="11" s="1"/>
  <c r="BH1331" i="11"/>
  <c r="N1332" i="11"/>
  <c r="O1332" i="11"/>
  <c r="P1332" i="11"/>
  <c r="Q1332" i="11"/>
  <c r="T1332" i="11" s="1"/>
  <c r="R1332" i="11"/>
  <c r="S1332" i="11"/>
  <c r="AA1332" i="11"/>
  <c r="AB1332" i="11"/>
  <c r="AC1332" i="11"/>
  <c r="AD1332" i="11"/>
  <c r="BH1332" i="11"/>
  <c r="BJ1332" i="11"/>
  <c r="N1333" i="11"/>
  <c r="O1333" i="11"/>
  <c r="P1333" i="11"/>
  <c r="Q1333" i="11"/>
  <c r="R1333" i="11"/>
  <c r="S1333" i="11"/>
  <c r="T1333" i="11"/>
  <c r="AA1333" i="11"/>
  <c r="AB1333" i="11"/>
  <c r="BJ1333" i="11" s="1"/>
  <c r="AD1333" i="11"/>
  <c r="AC1333" i="11" s="1"/>
  <c r="BH1333" i="11"/>
  <c r="N1334" i="11"/>
  <c r="O1334" i="11"/>
  <c r="P1334" i="11"/>
  <c r="Q1334" i="11"/>
  <c r="T1334" i="11" s="1"/>
  <c r="R1334" i="11"/>
  <c r="S1334" i="11"/>
  <c r="AA1334" i="11"/>
  <c r="AB1334" i="11"/>
  <c r="AD1334" i="11"/>
  <c r="AC1334" i="11" s="1"/>
  <c r="BH1334" i="11"/>
  <c r="BJ1334" i="11"/>
  <c r="N1335" i="11"/>
  <c r="O1335" i="11"/>
  <c r="P1335" i="11"/>
  <c r="Q1335" i="11"/>
  <c r="R1335" i="11"/>
  <c r="S1335" i="11"/>
  <c r="T1335" i="11"/>
  <c r="AA1335" i="11"/>
  <c r="AB1335" i="11"/>
  <c r="BJ1335" i="11" s="1"/>
  <c r="AD1335" i="11"/>
  <c r="AC1335" i="11" s="1"/>
  <c r="BH1335" i="11"/>
  <c r="N1336" i="11"/>
  <c r="O1336" i="11"/>
  <c r="P1336" i="11"/>
  <c r="Q1336" i="11"/>
  <c r="T1336" i="11" s="1"/>
  <c r="R1336" i="11"/>
  <c r="S1336" i="11"/>
  <c r="AA1336" i="11"/>
  <c r="AB1336" i="11"/>
  <c r="BJ1336" i="11" s="1"/>
  <c r="AD1336" i="11"/>
  <c r="AC1336" i="11" s="1"/>
  <c r="BH1336" i="11"/>
  <c r="N1337" i="11"/>
  <c r="O1337" i="11"/>
  <c r="P1337" i="11"/>
  <c r="Q1337" i="11"/>
  <c r="R1337" i="11"/>
  <c r="S1337" i="11"/>
  <c r="T1337" i="11"/>
  <c r="AA1337" i="11"/>
  <c r="AB1337" i="11"/>
  <c r="BJ1337" i="11" s="1"/>
  <c r="AD1337" i="11"/>
  <c r="AC1337" i="11" s="1"/>
  <c r="BH1337" i="11"/>
  <c r="N1338" i="11"/>
  <c r="O1338" i="11"/>
  <c r="P1338" i="11"/>
  <c r="Q1338" i="11"/>
  <c r="T1338" i="11" s="1"/>
  <c r="R1338" i="11"/>
  <c r="S1338" i="11"/>
  <c r="AA1338" i="11"/>
  <c r="AB1338" i="11"/>
  <c r="BJ1338" i="11" s="1"/>
  <c r="AD1338" i="11"/>
  <c r="AC1338" i="11" s="1"/>
  <c r="BH1338" i="11"/>
  <c r="N1339" i="11"/>
  <c r="O1339" i="11"/>
  <c r="P1339" i="11"/>
  <c r="Q1339" i="11"/>
  <c r="T1339" i="11" s="1"/>
  <c r="R1339" i="11"/>
  <c r="S1339" i="11"/>
  <c r="AA1339" i="11"/>
  <c r="AB1339" i="11"/>
  <c r="BJ1339" i="11" s="1"/>
  <c r="AD1339" i="11"/>
  <c r="AC1339" i="11" s="1"/>
  <c r="BH1339" i="11"/>
  <c r="N1340" i="11"/>
  <c r="O1340" i="11"/>
  <c r="P1340" i="11"/>
  <c r="Q1340" i="11"/>
  <c r="T1340" i="11" s="1"/>
  <c r="R1340" i="11"/>
  <c r="S1340" i="11"/>
  <c r="AA1340" i="11"/>
  <c r="AB1340" i="11"/>
  <c r="BJ1340" i="11" s="1"/>
  <c r="AD1340" i="11"/>
  <c r="AC1340" i="11" s="1"/>
  <c r="BH1340" i="11"/>
  <c r="N1341" i="11"/>
  <c r="O1341" i="11"/>
  <c r="P1341" i="11"/>
  <c r="Q1341" i="11"/>
  <c r="T1341" i="11" s="1"/>
  <c r="R1341" i="11"/>
  <c r="S1341" i="11"/>
  <c r="AA1341" i="11"/>
  <c r="AB1341" i="11"/>
  <c r="BJ1341" i="11" s="1"/>
  <c r="AD1341" i="11"/>
  <c r="AC1341" i="11" s="1"/>
  <c r="BH1341" i="11"/>
  <c r="N1342" i="11"/>
  <c r="O1342" i="11"/>
  <c r="P1342" i="11"/>
  <c r="Q1342" i="11"/>
  <c r="T1342" i="11" s="1"/>
  <c r="R1342" i="11"/>
  <c r="S1342" i="11"/>
  <c r="AA1342" i="11"/>
  <c r="AB1342" i="11"/>
  <c r="BJ1342" i="11" s="1"/>
  <c r="AC1342" i="11"/>
  <c r="AD1342" i="11"/>
  <c r="BH1342" i="11"/>
  <c r="N1343" i="11"/>
  <c r="O1343" i="11"/>
  <c r="P1343" i="11"/>
  <c r="Q1343" i="11"/>
  <c r="T1343" i="11" s="1"/>
  <c r="R1343" i="11"/>
  <c r="S1343" i="11"/>
  <c r="AA1343" i="11"/>
  <c r="AB1343" i="11"/>
  <c r="AD1343" i="11"/>
  <c r="AC1343" i="11" s="1"/>
  <c r="BH1343" i="11"/>
  <c r="BJ1343" i="11"/>
  <c r="N1344" i="11"/>
  <c r="O1344" i="11"/>
  <c r="P1344" i="11"/>
  <c r="Q1344" i="11"/>
  <c r="T1344" i="11" s="1"/>
  <c r="R1344" i="11"/>
  <c r="S1344" i="11"/>
  <c r="AA1344" i="11"/>
  <c r="AB1344" i="11"/>
  <c r="BJ1344" i="11" s="1"/>
  <c r="AC1344" i="11"/>
  <c r="AD1344" i="11"/>
  <c r="BH1344" i="11"/>
  <c r="N1345" i="11"/>
  <c r="O1345" i="11"/>
  <c r="P1345" i="11"/>
  <c r="Q1345" i="11"/>
  <c r="T1345" i="11" s="1"/>
  <c r="R1345" i="11"/>
  <c r="S1345" i="11"/>
  <c r="AA1345" i="11"/>
  <c r="AB1345" i="11"/>
  <c r="AD1345" i="11"/>
  <c r="AC1345" i="11" s="1"/>
  <c r="BH1345" i="11"/>
  <c r="BJ1345" i="11"/>
  <c r="N1346" i="11"/>
  <c r="O1346" i="11"/>
  <c r="P1346" i="11"/>
  <c r="Q1346" i="11"/>
  <c r="T1346" i="11" s="1"/>
  <c r="R1346" i="11"/>
  <c r="S1346" i="11"/>
  <c r="AA1346" i="11"/>
  <c r="AB1346" i="11"/>
  <c r="BJ1346" i="11" s="1"/>
  <c r="AD1346" i="11"/>
  <c r="AC1346" i="11" s="1"/>
  <c r="BH1346" i="11"/>
  <c r="N1347" i="11"/>
  <c r="O1347" i="11"/>
  <c r="P1347" i="11"/>
  <c r="Q1347" i="11"/>
  <c r="T1347" i="11" s="1"/>
  <c r="R1347" i="11"/>
  <c r="S1347" i="11"/>
  <c r="AA1347" i="11"/>
  <c r="AB1347" i="11"/>
  <c r="BJ1347" i="11" s="1"/>
  <c r="AD1347" i="11"/>
  <c r="AC1347" i="11" s="1"/>
  <c r="BH1347" i="11"/>
  <c r="N1348" i="11"/>
  <c r="O1348" i="11"/>
  <c r="P1348" i="11"/>
  <c r="Q1348" i="11"/>
  <c r="T1348" i="11" s="1"/>
  <c r="R1348" i="11"/>
  <c r="S1348" i="11"/>
  <c r="AA1348" i="11"/>
  <c r="AB1348" i="11"/>
  <c r="AD1348" i="11"/>
  <c r="AC1348" i="11" s="1"/>
  <c r="BH1348" i="11"/>
  <c r="BJ1348" i="11"/>
  <c r="N1349" i="11"/>
  <c r="O1349" i="11"/>
  <c r="P1349" i="11"/>
  <c r="Q1349" i="11"/>
  <c r="R1349" i="11"/>
  <c r="S1349" i="11"/>
  <c r="T1349" i="11"/>
  <c r="AA1349" i="11"/>
  <c r="AB1349" i="11"/>
  <c r="BJ1349" i="11" s="1"/>
  <c r="AD1349" i="11"/>
  <c r="AC1349" i="11" s="1"/>
  <c r="BH1349" i="11"/>
  <c r="N1350" i="11"/>
  <c r="O1350" i="11"/>
  <c r="P1350" i="11"/>
  <c r="Q1350" i="11"/>
  <c r="T1350" i="11" s="1"/>
  <c r="R1350" i="11"/>
  <c r="S1350" i="11"/>
  <c r="AA1350" i="11"/>
  <c r="AB1350" i="11"/>
  <c r="AC1350" i="11"/>
  <c r="AD1350" i="11"/>
  <c r="BH1350" i="11"/>
  <c r="BJ1350" i="11"/>
  <c r="N1351" i="11"/>
  <c r="O1351" i="11"/>
  <c r="P1351" i="11"/>
  <c r="Q1351" i="11"/>
  <c r="T1351" i="11" s="1"/>
  <c r="R1351" i="11"/>
  <c r="S1351" i="11"/>
  <c r="AA1351" i="11"/>
  <c r="AB1351" i="11"/>
  <c r="BJ1351" i="11" s="1"/>
  <c r="AD1351" i="11"/>
  <c r="AC1351" i="11" s="1"/>
  <c r="BH1351" i="11"/>
  <c r="N1352" i="11"/>
  <c r="O1352" i="11"/>
  <c r="P1352" i="11"/>
  <c r="Q1352" i="11"/>
  <c r="T1352" i="11" s="1"/>
  <c r="R1352" i="11"/>
  <c r="S1352" i="11"/>
  <c r="AA1352" i="11"/>
  <c r="AB1352" i="11"/>
  <c r="BJ1352" i="11" s="1"/>
  <c r="AC1352" i="11"/>
  <c r="AD1352" i="11"/>
  <c r="BH1352" i="11"/>
  <c r="N1353" i="11"/>
  <c r="O1353" i="11"/>
  <c r="P1353" i="11"/>
  <c r="Q1353" i="11"/>
  <c r="T1353" i="11" s="1"/>
  <c r="R1353" i="11"/>
  <c r="S1353" i="11"/>
  <c r="AA1353" i="11"/>
  <c r="AB1353" i="11"/>
  <c r="BJ1353" i="11" s="1"/>
  <c r="AD1353" i="11"/>
  <c r="AC1353" i="11" s="1"/>
  <c r="BH1353" i="11"/>
  <c r="N1354" i="11"/>
  <c r="O1354" i="11"/>
  <c r="P1354" i="11"/>
  <c r="Q1354" i="11"/>
  <c r="T1354" i="11" s="1"/>
  <c r="R1354" i="11"/>
  <c r="S1354" i="11"/>
  <c r="AA1354" i="11"/>
  <c r="AB1354" i="11"/>
  <c r="BJ1354" i="11" s="1"/>
  <c r="AC1354" i="11"/>
  <c r="AD1354" i="11"/>
  <c r="BH1354" i="11"/>
  <c r="N1355" i="11"/>
  <c r="O1355" i="11"/>
  <c r="P1355" i="11"/>
  <c r="Q1355" i="11"/>
  <c r="T1355" i="11" s="1"/>
  <c r="R1355" i="11"/>
  <c r="S1355" i="11"/>
  <c r="AA1355" i="11"/>
  <c r="AB1355" i="11"/>
  <c r="BJ1355" i="11" s="1"/>
  <c r="AD1355" i="11"/>
  <c r="AC1355" i="11" s="1"/>
  <c r="BH1355" i="11"/>
  <c r="N1356" i="11"/>
  <c r="O1356" i="11"/>
  <c r="P1356" i="11"/>
  <c r="Q1356" i="11"/>
  <c r="T1356" i="11" s="1"/>
  <c r="R1356" i="11"/>
  <c r="S1356" i="11"/>
  <c r="AA1356" i="11"/>
  <c r="AB1356" i="11"/>
  <c r="BJ1356" i="11" s="1"/>
  <c r="AC1356" i="11"/>
  <c r="BH1356" i="11"/>
  <c r="N1357" i="11"/>
  <c r="O1357" i="11"/>
  <c r="P1357" i="11"/>
  <c r="Q1357" i="11"/>
  <c r="T1357" i="11" s="1"/>
  <c r="R1357" i="11"/>
  <c r="S1357" i="11"/>
  <c r="AA1357" i="11"/>
  <c r="AB1357" i="11"/>
  <c r="BJ1357" i="11" s="1"/>
  <c r="AC1357" i="11"/>
  <c r="AD1357" i="11"/>
  <c r="BH1357" i="11"/>
  <c r="N1358" i="11"/>
  <c r="O1358" i="11"/>
  <c r="P1358" i="11"/>
  <c r="Q1358" i="11"/>
  <c r="T1358" i="11" s="1"/>
  <c r="R1358" i="11"/>
  <c r="S1358" i="11"/>
  <c r="AA1358" i="11"/>
  <c r="AB1358" i="11"/>
  <c r="AD1358" i="11"/>
  <c r="AC1358" i="11" s="1"/>
  <c r="BH1358" i="11"/>
  <c r="BJ1358" i="11"/>
  <c r="N1359" i="11"/>
  <c r="O1359" i="11"/>
  <c r="P1359" i="11"/>
  <c r="Q1359" i="11"/>
  <c r="T1359" i="11" s="1"/>
  <c r="R1359" i="11"/>
  <c r="S1359" i="11"/>
  <c r="AA1359" i="11"/>
  <c r="AB1359" i="11"/>
  <c r="BJ1359" i="11" s="1"/>
  <c r="AC1359" i="11"/>
  <c r="AD1359" i="11"/>
  <c r="BH1359" i="11"/>
  <c r="N1360" i="11"/>
  <c r="O1360" i="11"/>
  <c r="P1360" i="11"/>
  <c r="Q1360" i="11"/>
  <c r="T1360" i="11" s="1"/>
  <c r="R1360" i="11"/>
  <c r="S1360" i="11"/>
  <c r="AA1360" i="11"/>
  <c r="AB1360" i="11"/>
  <c r="BJ1360" i="11" s="1"/>
  <c r="AD1360" i="11"/>
  <c r="AC1360" i="11" s="1"/>
  <c r="BH1360" i="11"/>
  <c r="N1361" i="11"/>
  <c r="O1361" i="11"/>
  <c r="P1361" i="11"/>
  <c r="Q1361" i="11"/>
  <c r="T1361" i="11" s="1"/>
  <c r="R1361" i="11"/>
  <c r="S1361" i="11"/>
  <c r="AA1361" i="11"/>
  <c r="AB1361" i="11"/>
  <c r="AD1361" i="11"/>
  <c r="AC1361" i="11" s="1"/>
  <c r="BH1361" i="11"/>
  <c r="BJ1361" i="11"/>
  <c r="N1362" i="11"/>
  <c r="O1362" i="11"/>
  <c r="P1362" i="11"/>
  <c r="Q1362" i="11"/>
  <c r="R1362" i="11"/>
  <c r="S1362" i="11"/>
  <c r="T1362" i="11"/>
  <c r="AA1362" i="11"/>
  <c r="AB1362" i="11"/>
  <c r="BJ1362" i="11" s="1"/>
  <c r="AD1362" i="11"/>
  <c r="AC1362" i="11" s="1"/>
  <c r="BH1362" i="11"/>
  <c r="N1363" i="11"/>
  <c r="O1363" i="11"/>
  <c r="P1363" i="11"/>
  <c r="Q1363" i="11"/>
  <c r="T1363" i="11" s="1"/>
  <c r="R1363" i="11"/>
  <c r="S1363" i="11"/>
  <c r="AA1363" i="11"/>
  <c r="AB1363" i="11"/>
  <c r="AD1363" i="11"/>
  <c r="AC1363" i="11" s="1"/>
  <c r="BH1363" i="11"/>
  <c r="BJ1363" i="11"/>
  <c r="N1364" i="11"/>
  <c r="O1364" i="11"/>
  <c r="P1364" i="11"/>
  <c r="Q1364" i="11"/>
  <c r="R1364" i="11"/>
  <c r="S1364" i="11"/>
  <c r="T1364" i="11"/>
  <c r="AA1364" i="11"/>
  <c r="AB1364" i="11"/>
  <c r="BJ1364" i="11" s="1"/>
  <c r="AD1364" i="11"/>
  <c r="AC1364" i="11" s="1"/>
  <c r="BH1364" i="11"/>
  <c r="N1365" i="11"/>
  <c r="O1365" i="11"/>
  <c r="P1365" i="11"/>
  <c r="Q1365" i="11"/>
  <c r="T1365" i="11" s="1"/>
  <c r="R1365" i="11"/>
  <c r="S1365" i="11"/>
  <c r="AA1365" i="11"/>
  <c r="AB1365" i="11"/>
  <c r="BJ1365" i="11" s="1"/>
  <c r="AD1365" i="11"/>
  <c r="AC1365" i="11" s="1"/>
  <c r="BH1365" i="11"/>
  <c r="N1366" i="11"/>
  <c r="O1366" i="11"/>
  <c r="P1366" i="11"/>
  <c r="Q1366" i="11"/>
  <c r="R1366" i="11"/>
  <c r="S1366" i="11"/>
  <c r="T1366" i="11"/>
  <c r="AA1366" i="11"/>
  <c r="AB1366" i="11"/>
  <c r="BJ1366" i="11" s="1"/>
  <c r="AD1366" i="11"/>
  <c r="AC1366" i="11" s="1"/>
  <c r="BH1366" i="11"/>
  <c r="N1367" i="11"/>
  <c r="O1367" i="11"/>
  <c r="P1367" i="11"/>
  <c r="Q1367" i="11"/>
  <c r="T1367" i="11" s="1"/>
  <c r="R1367" i="11"/>
  <c r="S1367" i="11"/>
  <c r="AA1367" i="11"/>
  <c r="AB1367" i="11"/>
  <c r="BJ1367" i="11" s="1"/>
  <c r="AC1367" i="11"/>
  <c r="AD1367" i="11"/>
  <c r="BH1367" i="11"/>
  <c r="N1368" i="11"/>
  <c r="O1368" i="11"/>
  <c r="P1368" i="11"/>
  <c r="Q1368" i="11"/>
  <c r="T1368" i="11" s="1"/>
  <c r="R1368" i="11"/>
  <c r="S1368" i="11"/>
  <c r="AA1368" i="11"/>
  <c r="AB1368" i="11"/>
  <c r="BJ1368" i="11" s="1"/>
  <c r="AD1368" i="11"/>
  <c r="AC1368" i="11" s="1"/>
  <c r="BH1368" i="11"/>
  <c r="N1369" i="11"/>
  <c r="O1369" i="11"/>
  <c r="P1369" i="11"/>
  <c r="Q1369" i="11"/>
  <c r="T1369" i="11" s="1"/>
  <c r="R1369" i="11"/>
  <c r="S1369" i="11"/>
  <c r="AA1369" i="11"/>
  <c r="AB1369" i="11"/>
  <c r="BJ1369" i="11" s="1"/>
  <c r="AC1369" i="11"/>
  <c r="AD1369" i="11"/>
  <c r="BH1369" i="11"/>
  <c r="N1370" i="11"/>
  <c r="O1370" i="11"/>
  <c r="P1370" i="11"/>
  <c r="Q1370" i="11"/>
  <c r="T1370" i="11" s="1"/>
  <c r="R1370" i="11"/>
  <c r="S1370" i="11"/>
  <c r="AA1370" i="11"/>
  <c r="AB1370" i="11"/>
  <c r="BJ1370" i="11" s="1"/>
  <c r="AD1370" i="11"/>
  <c r="AC1370" i="11" s="1"/>
  <c r="BH1370" i="11"/>
  <c r="N1371" i="11"/>
  <c r="O1371" i="11"/>
  <c r="P1371" i="11"/>
  <c r="Q1371" i="11"/>
  <c r="T1371" i="11" s="1"/>
  <c r="R1371" i="11"/>
  <c r="S1371" i="11"/>
  <c r="AA1371" i="11"/>
  <c r="AB1371" i="11"/>
  <c r="BJ1371" i="11" s="1"/>
  <c r="AD1371" i="11"/>
  <c r="AC1371" i="11" s="1"/>
  <c r="BH1371" i="11"/>
  <c r="N1372" i="11"/>
  <c r="O1372" i="11"/>
  <c r="P1372" i="11"/>
  <c r="Q1372" i="11"/>
  <c r="T1372" i="11" s="1"/>
  <c r="R1372" i="11"/>
  <c r="S1372" i="11"/>
  <c r="AA1372" i="11"/>
  <c r="AB1372" i="11"/>
  <c r="AD1372" i="11"/>
  <c r="AC1372" i="11" s="1"/>
  <c r="BH1372" i="11"/>
  <c r="BJ1372" i="11"/>
  <c r="N1373" i="11"/>
  <c r="O1373" i="11"/>
  <c r="P1373" i="11"/>
  <c r="Q1373" i="11"/>
  <c r="T1373" i="11" s="1"/>
  <c r="R1373" i="11"/>
  <c r="S1373" i="11"/>
  <c r="AA1373" i="11"/>
  <c r="AB1373" i="11"/>
  <c r="BJ1373" i="11" s="1"/>
  <c r="AC1373" i="11"/>
  <c r="AD1373" i="11"/>
  <c r="BH1373" i="11"/>
  <c r="N1374" i="11"/>
  <c r="O1374" i="11"/>
  <c r="P1374" i="11"/>
  <c r="Q1374" i="11"/>
  <c r="T1374" i="11" s="1"/>
  <c r="R1374" i="11"/>
  <c r="S1374" i="11"/>
  <c r="AA1374" i="11"/>
  <c r="AB1374" i="11"/>
  <c r="AD1374" i="11"/>
  <c r="AC1374" i="11" s="1"/>
  <c r="BH1374" i="11"/>
  <c r="BJ1374" i="11"/>
  <c r="N1375" i="11"/>
  <c r="O1375" i="11"/>
  <c r="P1375" i="11"/>
  <c r="Q1375" i="11"/>
  <c r="T1375" i="11" s="1"/>
  <c r="R1375" i="11"/>
  <c r="S1375" i="11"/>
  <c r="AA1375" i="11"/>
  <c r="AB1375" i="11"/>
  <c r="BJ1375" i="11" s="1"/>
  <c r="AC1375" i="11"/>
  <c r="AD1375" i="11"/>
  <c r="BH1375" i="11"/>
  <c r="N1376" i="11"/>
  <c r="O1376" i="11"/>
  <c r="P1376" i="11"/>
  <c r="Q1376" i="11"/>
  <c r="T1376" i="11" s="1"/>
  <c r="R1376" i="11"/>
  <c r="S1376" i="11"/>
  <c r="AA1376" i="11"/>
  <c r="AB1376" i="11"/>
  <c r="BJ1376" i="11" s="1"/>
  <c r="AD1376" i="11"/>
  <c r="AC1376" i="11" s="1"/>
  <c r="BH1376" i="11"/>
  <c r="N1377" i="11"/>
  <c r="O1377" i="11"/>
  <c r="P1377" i="11"/>
  <c r="Q1377" i="11"/>
  <c r="T1377" i="11" s="1"/>
  <c r="R1377" i="11"/>
  <c r="S1377" i="11"/>
  <c r="AA1377" i="11"/>
  <c r="AB1377" i="11"/>
  <c r="AC1377" i="11"/>
  <c r="AD1377" i="11"/>
  <c r="BH1377" i="11"/>
  <c r="BJ1377" i="11"/>
  <c r="N1378" i="11"/>
  <c r="O1378" i="11"/>
  <c r="P1378" i="11"/>
  <c r="Q1378" i="11"/>
  <c r="R1378" i="11"/>
  <c r="S1378" i="11"/>
  <c r="T1378" i="11"/>
  <c r="AA1378" i="11"/>
  <c r="AB1378" i="11"/>
  <c r="BJ1378" i="11" s="1"/>
  <c r="AD1378" i="11"/>
  <c r="AC1378" i="11" s="1"/>
  <c r="BH1378" i="11"/>
  <c r="N1379" i="11"/>
  <c r="O1379" i="11"/>
  <c r="P1379" i="11"/>
  <c r="Q1379" i="11"/>
  <c r="T1379" i="11" s="1"/>
  <c r="R1379" i="11"/>
  <c r="S1379" i="11"/>
  <c r="AA1379" i="11"/>
  <c r="AB1379" i="11"/>
  <c r="AC1379" i="11"/>
  <c r="AD1379" i="11"/>
  <c r="BH1379" i="11"/>
  <c r="BJ1379" i="11"/>
  <c r="N1380" i="11"/>
  <c r="O1380" i="11"/>
  <c r="P1380" i="11"/>
  <c r="Q1380" i="11"/>
  <c r="T1380" i="11" s="1"/>
  <c r="R1380" i="11"/>
  <c r="S1380" i="11"/>
  <c r="AA1380" i="11"/>
  <c r="AB1380" i="11"/>
  <c r="BJ1380" i="11" s="1"/>
  <c r="AD1380" i="11"/>
  <c r="AC1380" i="11" s="1"/>
  <c r="BH1380" i="11"/>
  <c r="N1381" i="11"/>
  <c r="O1381" i="11"/>
  <c r="P1381" i="11"/>
  <c r="Q1381" i="11"/>
  <c r="T1381" i="11" s="1"/>
  <c r="R1381" i="11"/>
  <c r="S1381" i="11"/>
  <c r="AA1381" i="11"/>
  <c r="AB1381" i="11"/>
  <c r="BJ1381" i="11" s="1"/>
  <c r="AC1381" i="11"/>
  <c r="AD1381" i="11"/>
  <c r="BH1381" i="11"/>
  <c r="N1382" i="11"/>
  <c r="O1382" i="11"/>
  <c r="P1382" i="11"/>
  <c r="Q1382" i="11"/>
  <c r="T1382" i="11" s="1"/>
  <c r="R1382" i="11"/>
  <c r="S1382" i="11"/>
  <c r="AA1382" i="11"/>
  <c r="AB1382" i="11"/>
  <c r="BJ1382" i="11" s="1"/>
  <c r="AD1382" i="11"/>
  <c r="AC1382" i="11" s="1"/>
  <c r="BH1382" i="11"/>
  <c r="N1383" i="11"/>
  <c r="O1383" i="11"/>
  <c r="P1383" i="11"/>
  <c r="Q1383" i="11"/>
  <c r="T1383" i="11" s="1"/>
  <c r="R1383" i="11"/>
  <c r="S1383" i="11"/>
  <c r="AA1383" i="11"/>
  <c r="AB1383" i="11"/>
  <c r="BJ1383" i="11" s="1"/>
  <c r="AC1383" i="11"/>
  <c r="AD1383" i="11"/>
  <c r="BH1383" i="11"/>
  <c r="N1384" i="11"/>
  <c r="O1384" i="11"/>
  <c r="P1384" i="11"/>
  <c r="Q1384" i="11"/>
  <c r="T1384" i="11" s="1"/>
  <c r="R1384" i="11"/>
  <c r="S1384" i="11"/>
  <c r="AA1384" i="11"/>
  <c r="AB1384" i="11"/>
  <c r="BJ1384" i="11" s="1"/>
  <c r="AD1384" i="11"/>
  <c r="AC1384" i="11" s="1"/>
  <c r="BH1384" i="11"/>
  <c r="N1385" i="11"/>
  <c r="O1385" i="11"/>
  <c r="P1385" i="11"/>
  <c r="Q1385" i="11"/>
  <c r="T1385" i="11" s="1"/>
  <c r="R1385" i="11"/>
  <c r="S1385" i="11"/>
  <c r="AA1385" i="11"/>
  <c r="AB1385" i="11"/>
  <c r="AC1385" i="11"/>
  <c r="AD1385" i="11"/>
  <c r="BH1385" i="11"/>
  <c r="BJ1385" i="11"/>
  <c r="N1386" i="11"/>
  <c r="O1386" i="11"/>
  <c r="P1386" i="11"/>
  <c r="Q1386" i="11"/>
  <c r="T1386" i="11" s="1"/>
  <c r="R1386" i="11"/>
  <c r="S1386" i="11"/>
  <c r="AA1386" i="11"/>
  <c r="AB1386" i="11"/>
  <c r="BJ1386" i="11" s="1"/>
  <c r="AD1386" i="11"/>
  <c r="AC1386" i="11" s="1"/>
  <c r="BH1386" i="11"/>
  <c r="N1387" i="11"/>
  <c r="O1387" i="11"/>
  <c r="P1387" i="11"/>
  <c r="Q1387" i="11"/>
  <c r="T1387" i="11" s="1"/>
  <c r="R1387" i="11"/>
  <c r="S1387" i="11"/>
  <c r="AA1387" i="11"/>
  <c r="AB1387" i="11"/>
  <c r="AC1387" i="11"/>
  <c r="AD1387" i="11"/>
  <c r="BH1387" i="11"/>
  <c r="BJ1387" i="11"/>
  <c r="N1388" i="11"/>
  <c r="O1388" i="11"/>
  <c r="P1388" i="11"/>
  <c r="Q1388" i="11"/>
  <c r="R1388" i="11"/>
  <c r="S1388" i="11"/>
  <c r="T1388" i="11"/>
  <c r="AA1388" i="11"/>
  <c r="AB1388" i="11"/>
  <c r="BJ1388" i="11" s="1"/>
  <c r="AD1388" i="11"/>
  <c r="AC1388" i="11" s="1"/>
  <c r="BH1388" i="11"/>
  <c r="N1389" i="11"/>
  <c r="O1389" i="11"/>
  <c r="P1389" i="11"/>
  <c r="Q1389" i="11"/>
  <c r="T1389" i="11" s="1"/>
  <c r="R1389" i="11"/>
  <c r="S1389" i="11"/>
  <c r="AA1389" i="11"/>
  <c r="AB1389" i="11"/>
  <c r="BJ1389" i="11" s="1"/>
  <c r="AC1389" i="11"/>
  <c r="AD1389" i="11"/>
  <c r="BH1389" i="11"/>
  <c r="N1390" i="11"/>
  <c r="O1390" i="11"/>
  <c r="P1390" i="11"/>
  <c r="Q1390" i="11"/>
  <c r="R1390" i="11"/>
  <c r="S1390" i="11"/>
  <c r="T1390" i="11"/>
  <c r="AA1390" i="11"/>
  <c r="AB1390" i="11"/>
  <c r="BJ1390" i="11" s="1"/>
  <c r="AD1390" i="11"/>
  <c r="AC1390" i="11" s="1"/>
  <c r="BH1390" i="11"/>
  <c r="N1391" i="11"/>
  <c r="O1391" i="11"/>
  <c r="P1391" i="11"/>
  <c r="Q1391" i="11"/>
  <c r="T1391" i="11" s="1"/>
  <c r="R1391" i="11"/>
  <c r="S1391" i="11"/>
  <c r="AA1391" i="11"/>
  <c r="AB1391" i="11"/>
  <c r="BJ1391" i="11" s="1"/>
  <c r="AD1391" i="11"/>
  <c r="AC1391" i="11" s="1"/>
  <c r="BH1391" i="11"/>
  <c r="N1392" i="11"/>
  <c r="O1392" i="11"/>
  <c r="P1392" i="11"/>
  <c r="Q1392" i="11"/>
  <c r="T1392" i="11" s="1"/>
  <c r="R1392" i="11"/>
  <c r="S1392" i="11"/>
  <c r="AA1392" i="11"/>
  <c r="AB1392" i="11"/>
  <c r="BJ1392" i="11" s="1"/>
  <c r="AD1392" i="11"/>
  <c r="AC1392" i="11" s="1"/>
  <c r="BH1392" i="11"/>
  <c r="N1393" i="11"/>
  <c r="O1393" i="11"/>
  <c r="P1393" i="11"/>
  <c r="Q1393" i="11"/>
  <c r="T1393" i="11" s="1"/>
  <c r="R1393" i="11"/>
  <c r="S1393" i="11"/>
  <c r="AA1393" i="11"/>
  <c r="AB1393" i="11"/>
  <c r="BJ1393" i="11" s="1"/>
  <c r="AC1393" i="11"/>
  <c r="AD1393" i="11"/>
  <c r="BH1393" i="11"/>
  <c r="N1394" i="11"/>
  <c r="O1394" i="11"/>
  <c r="P1394" i="11"/>
  <c r="Q1394" i="11"/>
  <c r="T1394" i="11" s="1"/>
  <c r="R1394" i="11"/>
  <c r="S1394" i="11"/>
  <c r="AA1394" i="11"/>
  <c r="AB1394" i="11"/>
  <c r="BJ1394" i="11" s="1"/>
  <c r="AD1394" i="11"/>
  <c r="AC1394" i="11" s="1"/>
  <c r="BH1394" i="11"/>
  <c r="N1395" i="11"/>
  <c r="O1395" i="11"/>
  <c r="P1395" i="11"/>
  <c r="Q1395" i="11"/>
  <c r="T1395" i="11" s="1"/>
  <c r="R1395" i="11"/>
  <c r="S1395" i="11"/>
  <c r="AA1395" i="11"/>
  <c r="AB1395" i="11"/>
  <c r="BJ1395" i="11" s="1"/>
  <c r="AD1395" i="11"/>
  <c r="AC1395" i="11" s="1"/>
  <c r="BH1395" i="11"/>
  <c r="N1396" i="11"/>
  <c r="O1396" i="11"/>
  <c r="P1396" i="11"/>
  <c r="Q1396" i="11"/>
  <c r="T1396" i="11" s="1"/>
  <c r="R1396" i="11"/>
  <c r="S1396" i="11"/>
  <c r="AA1396" i="11"/>
  <c r="AB1396" i="11"/>
  <c r="BJ1396" i="11" s="1"/>
  <c r="AD1396" i="11"/>
  <c r="AC1396" i="11" s="1"/>
  <c r="BH1396" i="11"/>
  <c r="N1397" i="11"/>
  <c r="O1397" i="11"/>
  <c r="P1397" i="11"/>
  <c r="Q1397" i="11"/>
  <c r="T1397" i="11" s="1"/>
  <c r="R1397" i="11"/>
  <c r="S1397" i="11"/>
  <c r="AA1397" i="11"/>
  <c r="AB1397" i="11"/>
  <c r="BJ1397" i="11" s="1"/>
  <c r="AC1397" i="11"/>
  <c r="AD1397" i="11"/>
  <c r="BH1397" i="11"/>
  <c r="N1398" i="11"/>
  <c r="O1398" i="11"/>
  <c r="P1398" i="11"/>
  <c r="Q1398" i="11"/>
  <c r="T1398" i="11" s="1"/>
  <c r="R1398" i="11"/>
  <c r="S1398" i="11"/>
  <c r="AA1398" i="11"/>
  <c r="AB1398" i="11"/>
  <c r="AD1398" i="11"/>
  <c r="AC1398" i="11" s="1"/>
  <c r="BH1398" i="11"/>
  <c r="BJ1398" i="11"/>
  <c r="N1399" i="11"/>
  <c r="O1399" i="11"/>
  <c r="P1399" i="11"/>
  <c r="Q1399" i="11"/>
  <c r="T1399" i="11" s="1"/>
  <c r="R1399" i="11"/>
  <c r="S1399" i="11"/>
  <c r="AA1399" i="11"/>
  <c r="AB1399" i="11"/>
  <c r="BJ1399" i="11" s="1"/>
  <c r="AD1399" i="11"/>
  <c r="AC1399" i="11" s="1"/>
  <c r="BH1399" i="11"/>
  <c r="N1400" i="11"/>
  <c r="O1400" i="11"/>
  <c r="P1400" i="11"/>
  <c r="Q1400" i="11"/>
  <c r="T1400" i="11" s="1"/>
  <c r="R1400" i="11"/>
  <c r="S1400" i="11"/>
  <c r="AA1400" i="11"/>
  <c r="AB1400" i="11"/>
  <c r="BJ1400" i="11" s="1"/>
  <c r="AD1400" i="11"/>
  <c r="AC1400" i="11" s="1"/>
  <c r="BH1400" i="11"/>
  <c r="N1401" i="11"/>
  <c r="O1401" i="11"/>
  <c r="P1401" i="11"/>
  <c r="Q1401" i="11"/>
  <c r="T1401" i="11" s="1"/>
  <c r="R1401" i="11"/>
  <c r="S1401" i="11"/>
  <c r="AA1401" i="11"/>
  <c r="AB1401" i="11"/>
  <c r="AC1401" i="11"/>
  <c r="AD1401" i="11"/>
  <c r="BH1401" i="11"/>
  <c r="BJ1401" i="11"/>
  <c r="N1402" i="11"/>
  <c r="O1402" i="11"/>
  <c r="P1402" i="11"/>
  <c r="Q1402" i="11"/>
  <c r="R1402" i="11"/>
  <c r="S1402" i="11"/>
  <c r="T1402" i="11"/>
  <c r="AA1402" i="11"/>
  <c r="AB1402" i="11"/>
  <c r="BJ1402" i="11" s="1"/>
  <c r="AD1402" i="11"/>
  <c r="AC1402" i="11" s="1"/>
  <c r="BH1402" i="11"/>
  <c r="N1403" i="11"/>
  <c r="O1403" i="11"/>
  <c r="P1403" i="11"/>
  <c r="Q1403" i="11"/>
  <c r="T1403" i="11" s="1"/>
  <c r="R1403" i="11"/>
  <c r="S1403" i="11"/>
  <c r="AA1403" i="11"/>
  <c r="AB1403" i="11"/>
  <c r="AC1403" i="11"/>
  <c r="AD1403" i="11"/>
  <c r="BH1403" i="11"/>
  <c r="BJ1403" i="11"/>
  <c r="N1404" i="11"/>
  <c r="O1404" i="11"/>
  <c r="P1404" i="11"/>
  <c r="Q1404" i="11"/>
  <c r="T1404" i="11" s="1"/>
  <c r="R1404" i="11"/>
  <c r="S1404" i="11"/>
  <c r="AA1404" i="11"/>
  <c r="AB1404" i="11"/>
  <c r="BJ1404" i="11" s="1"/>
  <c r="AD1404" i="11"/>
  <c r="AC1404" i="11" s="1"/>
  <c r="BH1404" i="11"/>
  <c r="N1405" i="11"/>
  <c r="O1405" i="11"/>
  <c r="P1405" i="11"/>
  <c r="Q1405" i="11"/>
  <c r="T1405" i="11" s="1"/>
  <c r="R1405" i="11"/>
  <c r="S1405" i="11"/>
  <c r="AA1405" i="11"/>
  <c r="AB1405" i="11"/>
  <c r="BJ1405" i="11" s="1"/>
  <c r="AD1405" i="11"/>
  <c r="AC1405" i="11" s="1"/>
  <c r="BH1405" i="11"/>
  <c r="N1406" i="11"/>
  <c r="O1406" i="11"/>
  <c r="P1406" i="11"/>
  <c r="Q1406" i="11"/>
  <c r="T1406" i="11" s="1"/>
  <c r="R1406" i="11"/>
  <c r="S1406" i="11"/>
  <c r="AA1406" i="11"/>
  <c r="AB1406" i="11"/>
  <c r="AD1406" i="11"/>
  <c r="AC1406" i="11" s="1"/>
  <c r="BH1406" i="11"/>
  <c r="BJ1406" i="11"/>
  <c r="N1407" i="11"/>
  <c r="O1407" i="11"/>
  <c r="P1407" i="11"/>
  <c r="Q1407" i="11"/>
  <c r="T1407" i="11" s="1"/>
  <c r="R1407" i="11"/>
  <c r="S1407" i="11"/>
  <c r="AA1407" i="11"/>
  <c r="AB1407" i="11"/>
  <c r="BJ1407" i="11" s="1"/>
  <c r="AC1407" i="11"/>
  <c r="AD1407" i="11"/>
  <c r="BH1407" i="11"/>
  <c r="N1408" i="11"/>
  <c r="O1408" i="11"/>
  <c r="P1408" i="11"/>
  <c r="Q1408" i="11"/>
  <c r="T1408" i="11" s="1"/>
  <c r="R1408" i="11"/>
  <c r="S1408" i="11"/>
  <c r="AA1408" i="11"/>
  <c r="AB1408" i="11"/>
  <c r="BJ1408" i="11" s="1"/>
  <c r="AD1408" i="11"/>
  <c r="AC1408" i="11" s="1"/>
  <c r="BH1408" i="11"/>
  <c r="N1409" i="11"/>
  <c r="O1409" i="11"/>
  <c r="P1409" i="11"/>
  <c r="Q1409" i="11"/>
  <c r="T1409" i="11" s="1"/>
  <c r="R1409" i="11"/>
  <c r="S1409" i="11"/>
  <c r="AA1409" i="11"/>
  <c r="AB1409" i="11"/>
  <c r="AD1409" i="11"/>
  <c r="AC1409" i="11" s="1"/>
  <c r="BH1409" i="11"/>
  <c r="BJ1409" i="11"/>
  <c r="N1410" i="11"/>
  <c r="O1410" i="11"/>
  <c r="P1410" i="11"/>
  <c r="Q1410" i="11"/>
  <c r="R1410" i="11"/>
  <c r="S1410" i="11"/>
  <c r="T1410" i="11"/>
  <c r="AA1410" i="11"/>
  <c r="AB1410" i="11"/>
  <c r="BJ1410" i="11" s="1"/>
  <c r="AD1410" i="11"/>
  <c r="AC1410" i="11" s="1"/>
  <c r="BH1410" i="11"/>
  <c r="N1411" i="11"/>
  <c r="O1411" i="11"/>
  <c r="P1411" i="11"/>
  <c r="Q1411" i="11"/>
  <c r="T1411" i="11" s="1"/>
  <c r="R1411" i="11"/>
  <c r="S1411" i="11"/>
  <c r="AA1411" i="11"/>
  <c r="AB1411" i="11"/>
  <c r="AD1411" i="11"/>
  <c r="AC1411" i="11" s="1"/>
  <c r="BH1411" i="11"/>
  <c r="BJ1411" i="11"/>
  <c r="N1412" i="11"/>
  <c r="O1412" i="11"/>
  <c r="P1412" i="11"/>
  <c r="Q1412" i="11"/>
  <c r="T1412" i="11" s="1"/>
  <c r="R1412" i="11"/>
  <c r="S1412" i="11"/>
  <c r="AA1412" i="11"/>
  <c r="AB1412" i="11"/>
  <c r="BJ1412" i="11" s="1"/>
  <c r="AD1412" i="11"/>
  <c r="AC1412" i="11" s="1"/>
  <c r="BH1412" i="11"/>
  <c r="N1413" i="11"/>
  <c r="O1413" i="11"/>
  <c r="P1413" i="11"/>
  <c r="Q1413" i="11"/>
  <c r="T1413" i="11" s="1"/>
  <c r="R1413" i="11"/>
  <c r="S1413" i="11"/>
  <c r="AA1413" i="11"/>
  <c r="AB1413" i="11"/>
  <c r="BJ1413" i="11" s="1"/>
  <c r="AC1413" i="11"/>
  <c r="AD1413" i="11"/>
  <c r="BH1413" i="11"/>
  <c r="N1414" i="11"/>
  <c r="O1414" i="11"/>
  <c r="P1414" i="11"/>
  <c r="Q1414" i="11"/>
  <c r="T1414" i="11" s="1"/>
  <c r="R1414" i="11"/>
  <c r="S1414" i="11"/>
  <c r="AA1414" i="11"/>
  <c r="AB1414" i="11"/>
  <c r="BJ1414" i="11" s="1"/>
  <c r="AD1414" i="11"/>
  <c r="AC1414" i="11" s="1"/>
  <c r="BH1414" i="11"/>
  <c r="N1415" i="11"/>
  <c r="O1415" i="11"/>
  <c r="P1415" i="11"/>
  <c r="Q1415" i="11"/>
  <c r="T1415" i="11" s="1"/>
  <c r="R1415" i="11"/>
  <c r="S1415" i="11"/>
  <c r="AA1415" i="11"/>
  <c r="AB1415" i="11"/>
  <c r="BJ1415" i="11" s="1"/>
  <c r="AD1415" i="11"/>
  <c r="AC1415" i="11" s="1"/>
  <c r="BH1415" i="11"/>
  <c r="N1416" i="11"/>
  <c r="O1416" i="11"/>
  <c r="P1416" i="11"/>
  <c r="Q1416" i="11"/>
  <c r="R1416" i="11"/>
  <c r="S1416" i="11"/>
  <c r="T1416" i="11"/>
  <c r="AA1416" i="11"/>
  <c r="AB1416" i="11"/>
  <c r="AD1416" i="11"/>
  <c r="AC1416" i="11" s="1"/>
  <c r="BH1416" i="11"/>
  <c r="BJ1416" i="11"/>
  <c r="N1417" i="11"/>
  <c r="O1417" i="11"/>
  <c r="P1417" i="11"/>
  <c r="Q1417" i="11"/>
  <c r="T1417" i="11" s="1"/>
  <c r="R1417" i="11"/>
  <c r="S1417" i="11"/>
  <c r="AA1417" i="11"/>
  <c r="AB1417" i="11"/>
  <c r="AC1417" i="11"/>
  <c r="AD1417" i="11"/>
  <c r="BH1417" i="11"/>
  <c r="BJ1417" i="11"/>
  <c r="N1418" i="11"/>
  <c r="O1418" i="11"/>
  <c r="P1418" i="11"/>
  <c r="Q1418" i="11"/>
  <c r="T1418" i="11" s="1"/>
  <c r="R1418" i="11"/>
  <c r="S1418" i="11"/>
  <c r="AA1418" i="11"/>
  <c r="AB1418" i="11"/>
  <c r="AD1418" i="11"/>
  <c r="AC1418" i="11" s="1"/>
  <c r="BH1418" i="11"/>
  <c r="BJ1418" i="11"/>
  <c r="N1419" i="11"/>
  <c r="O1419" i="11"/>
  <c r="P1419" i="11"/>
  <c r="Q1419" i="11"/>
  <c r="T1419" i="11" s="1"/>
  <c r="R1419" i="11"/>
  <c r="S1419" i="11"/>
  <c r="AA1419" i="11"/>
  <c r="AB1419" i="11"/>
  <c r="BJ1419" i="11" s="1"/>
  <c r="AD1419" i="11"/>
  <c r="AC1419" i="11" s="1"/>
  <c r="BH1419" i="11"/>
  <c r="N1420" i="11"/>
  <c r="O1420" i="11"/>
  <c r="P1420" i="11"/>
  <c r="Q1420" i="11"/>
  <c r="T1420" i="11" s="1"/>
  <c r="R1420" i="11"/>
  <c r="S1420" i="11"/>
  <c r="AA1420" i="11"/>
  <c r="AB1420" i="11"/>
  <c r="BJ1420" i="11" s="1"/>
  <c r="AD1420" i="11"/>
  <c r="AC1420" i="11" s="1"/>
  <c r="BH1420" i="11"/>
  <c r="N1421" i="11"/>
  <c r="O1421" i="11"/>
  <c r="P1421" i="11"/>
  <c r="Q1421" i="11"/>
  <c r="T1421" i="11" s="1"/>
  <c r="R1421" i="11"/>
  <c r="S1421" i="11"/>
  <c r="AA1421" i="11"/>
  <c r="AB1421" i="11"/>
  <c r="BJ1421" i="11" s="1"/>
  <c r="AD1421" i="11"/>
  <c r="AC1421" i="11" s="1"/>
  <c r="BH1421" i="11"/>
  <c r="N1422" i="11"/>
  <c r="O1422" i="11"/>
  <c r="P1422" i="11"/>
  <c r="Q1422" i="11"/>
  <c r="T1422" i="11" s="1"/>
  <c r="R1422" i="11"/>
  <c r="S1422" i="11"/>
  <c r="AA1422" i="11"/>
  <c r="AB1422" i="11"/>
  <c r="BJ1422" i="11" s="1"/>
  <c r="AD1422" i="11"/>
  <c r="AC1422" i="11" s="1"/>
  <c r="BH1422" i="11"/>
  <c r="N1423" i="11"/>
  <c r="O1423" i="11"/>
  <c r="P1423" i="11"/>
  <c r="Q1423" i="11"/>
  <c r="T1423" i="11" s="1"/>
  <c r="R1423" i="11"/>
  <c r="S1423" i="11"/>
  <c r="AA1423" i="11"/>
  <c r="AB1423" i="11"/>
  <c r="BJ1423" i="11" s="1"/>
  <c r="AD1423" i="11"/>
  <c r="AC1423" i="11" s="1"/>
  <c r="BH1423" i="11"/>
  <c r="N1424" i="11"/>
  <c r="O1424" i="11"/>
  <c r="P1424" i="11"/>
  <c r="Q1424" i="11"/>
  <c r="T1424" i="11" s="1"/>
  <c r="R1424" i="11"/>
  <c r="S1424" i="11"/>
  <c r="AA1424" i="11"/>
  <c r="AB1424" i="11"/>
  <c r="BJ1424" i="11" s="1"/>
  <c r="AD1424" i="11"/>
  <c r="AC1424" i="11" s="1"/>
  <c r="BH1424" i="11"/>
  <c r="N1425" i="11"/>
  <c r="O1425" i="11"/>
  <c r="P1425" i="11"/>
  <c r="Q1425" i="11"/>
  <c r="T1425" i="11" s="1"/>
  <c r="R1425" i="11"/>
  <c r="S1425" i="11"/>
  <c r="AA1425" i="11"/>
  <c r="AB1425" i="11"/>
  <c r="BJ1425" i="11" s="1"/>
  <c r="AD1425" i="11"/>
  <c r="AC1425" i="11" s="1"/>
  <c r="BH1425" i="11"/>
  <c r="N1426" i="11"/>
  <c r="O1426" i="11"/>
  <c r="P1426" i="11"/>
  <c r="Q1426" i="11"/>
  <c r="T1426" i="11" s="1"/>
  <c r="R1426" i="11"/>
  <c r="S1426" i="11"/>
  <c r="AA1426" i="11"/>
  <c r="AB1426" i="11"/>
  <c r="BJ1426" i="11" s="1"/>
  <c r="AD1426" i="11"/>
  <c r="AC1426" i="11" s="1"/>
  <c r="BH1426" i="11"/>
  <c r="N1427" i="11"/>
  <c r="O1427" i="11"/>
  <c r="P1427" i="11"/>
  <c r="Q1427" i="11"/>
  <c r="T1427" i="11" s="1"/>
  <c r="R1427" i="11"/>
  <c r="S1427" i="11"/>
  <c r="AA1427" i="11"/>
  <c r="AB1427" i="11"/>
  <c r="BJ1427" i="11" s="1"/>
  <c r="AD1427" i="11"/>
  <c r="AC1427" i="11" s="1"/>
  <c r="BH1427" i="11"/>
  <c r="N1428" i="11"/>
  <c r="O1428" i="11"/>
  <c r="P1428" i="11"/>
  <c r="Q1428" i="11"/>
  <c r="T1428" i="11" s="1"/>
  <c r="R1428" i="11"/>
  <c r="S1428" i="11"/>
  <c r="AA1428" i="11"/>
  <c r="AB1428" i="11"/>
  <c r="BJ1428" i="11" s="1"/>
  <c r="AD1428" i="11"/>
  <c r="AC1428" i="11" s="1"/>
  <c r="BH1428" i="11"/>
  <c r="N1429" i="11"/>
  <c r="O1429" i="11"/>
  <c r="P1429" i="11"/>
  <c r="Q1429" i="11"/>
  <c r="T1429" i="11" s="1"/>
  <c r="R1429" i="11"/>
  <c r="S1429" i="11"/>
  <c r="AA1429" i="11"/>
  <c r="AB1429" i="11"/>
  <c r="BJ1429" i="11" s="1"/>
  <c r="AC1429" i="11"/>
  <c r="AD1429" i="11"/>
  <c r="BH1429" i="11"/>
  <c r="N1430" i="11"/>
  <c r="O1430" i="11"/>
  <c r="P1430" i="11"/>
  <c r="Q1430" i="11"/>
  <c r="T1430" i="11" s="1"/>
  <c r="R1430" i="11"/>
  <c r="S1430" i="11"/>
  <c r="AA1430" i="11"/>
  <c r="AB1430" i="11"/>
  <c r="BJ1430" i="11" s="1"/>
  <c r="AD1430" i="11"/>
  <c r="AC1430" i="11" s="1"/>
  <c r="BH1430" i="11"/>
  <c r="N1431" i="11"/>
  <c r="O1431" i="11"/>
  <c r="P1431" i="11"/>
  <c r="Q1431" i="11"/>
  <c r="T1431" i="11" s="1"/>
  <c r="R1431" i="11"/>
  <c r="S1431" i="11"/>
  <c r="AA1431" i="11"/>
  <c r="AB1431" i="11"/>
  <c r="BJ1431" i="11" s="1"/>
  <c r="AD1431" i="11"/>
  <c r="AC1431" i="11" s="1"/>
  <c r="BH1431" i="11"/>
  <c r="N1432" i="11"/>
  <c r="O1432" i="11"/>
  <c r="P1432" i="11"/>
  <c r="Q1432" i="11"/>
  <c r="R1432" i="11"/>
  <c r="S1432" i="11"/>
  <c r="T1432" i="11"/>
  <c r="AA1432" i="11"/>
  <c r="AB1432" i="11"/>
  <c r="AD1432" i="11"/>
  <c r="AC1432" i="11" s="1"/>
  <c r="BH1432" i="11"/>
  <c r="BJ1432" i="11"/>
  <c r="N1433" i="11"/>
  <c r="O1433" i="11"/>
  <c r="P1433" i="11"/>
  <c r="Q1433" i="11"/>
  <c r="T1433" i="11" s="1"/>
  <c r="R1433" i="11"/>
  <c r="S1433" i="11"/>
  <c r="AA1433" i="11"/>
  <c r="AB1433" i="11"/>
  <c r="AC1433" i="11"/>
  <c r="AD1433" i="11"/>
  <c r="BH1433" i="11"/>
  <c r="BJ1433" i="11"/>
  <c r="N1434" i="11"/>
  <c r="O1434" i="11"/>
  <c r="P1434" i="11"/>
  <c r="Q1434" i="11"/>
  <c r="T1434" i="11" s="1"/>
  <c r="R1434" i="11"/>
  <c r="S1434" i="11"/>
  <c r="AA1434" i="11"/>
  <c r="AB1434" i="11"/>
  <c r="AD1434" i="11"/>
  <c r="AC1434" i="11" s="1"/>
  <c r="BH1434" i="11"/>
  <c r="BJ1434" i="11"/>
  <c r="N1435" i="11"/>
  <c r="O1435" i="11"/>
  <c r="P1435" i="11"/>
  <c r="Q1435" i="11"/>
  <c r="T1435" i="11" s="1"/>
  <c r="R1435" i="11"/>
  <c r="S1435" i="11"/>
  <c r="AA1435" i="11"/>
  <c r="AB1435" i="11"/>
  <c r="BJ1435" i="11" s="1"/>
  <c r="AD1435" i="11"/>
  <c r="AC1435" i="11" s="1"/>
  <c r="BH1435" i="11"/>
  <c r="N1436" i="11"/>
  <c r="O1436" i="11"/>
  <c r="P1436" i="11"/>
  <c r="Q1436" i="11"/>
  <c r="T1436" i="11" s="1"/>
  <c r="R1436" i="11"/>
  <c r="S1436" i="11"/>
  <c r="AA1436" i="11"/>
  <c r="AB1436" i="11"/>
  <c r="BJ1436" i="11" s="1"/>
  <c r="AD1436" i="11"/>
  <c r="AC1436" i="11" s="1"/>
  <c r="BH1436" i="11"/>
  <c r="N1437" i="11"/>
  <c r="O1437" i="11"/>
  <c r="P1437" i="11"/>
  <c r="Q1437" i="11"/>
  <c r="T1437" i="11" s="1"/>
  <c r="R1437" i="11"/>
  <c r="S1437" i="11"/>
  <c r="AA1437" i="11"/>
  <c r="AB1437" i="11"/>
  <c r="BJ1437" i="11" s="1"/>
  <c r="AD1437" i="11"/>
  <c r="AC1437" i="11" s="1"/>
  <c r="BH1437" i="11"/>
  <c r="N1438" i="11"/>
  <c r="O1438" i="11"/>
  <c r="P1438" i="11"/>
  <c r="Q1438" i="11"/>
  <c r="T1438" i="11" s="1"/>
  <c r="R1438" i="11"/>
  <c r="S1438" i="11"/>
  <c r="AA1438" i="11"/>
  <c r="AB1438" i="11"/>
  <c r="BJ1438" i="11" s="1"/>
  <c r="AD1438" i="11"/>
  <c r="AC1438" i="11" s="1"/>
  <c r="BH1438" i="11"/>
  <c r="N1439" i="11"/>
  <c r="O1439" i="11"/>
  <c r="P1439" i="11"/>
  <c r="Q1439" i="11"/>
  <c r="T1439" i="11" s="1"/>
  <c r="R1439" i="11"/>
  <c r="S1439" i="11"/>
  <c r="AA1439" i="11"/>
  <c r="AB1439" i="11"/>
  <c r="BJ1439" i="11" s="1"/>
  <c r="AD1439" i="11"/>
  <c r="AC1439" i="11" s="1"/>
  <c r="BH1439" i="11"/>
  <c r="N1440" i="11"/>
  <c r="O1440" i="11"/>
  <c r="P1440" i="11"/>
  <c r="Q1440" i="11"/>
  <c r="T1440" i="11" s="1"/>
  <c r="R1440" i="11"/>
  <c r="S1440" i="11"/>
  <c r="AA1440" i="11"/>
  <c r="AB1440" i="11"/>
  <c r="BJ1440" i="11" s="1"/>
  <c r="AD1440" i="11"/>
  <c r="AC1440" i="11" s="1"/>
  <c r="BH1440" i="11"/>
  <c r="N1441" i="11"/>
  <c r="O1441" i="11"/>
  <c r="P1441" i="11"/>
  <c r="Q1441" i="11"/>
  <c r="T1441" i="11" s="1"/>
  <c r="R1441" i="11"/>
  <c r="S1441" i="11"/>
  <c r="AA1441" i="11"/>
  <c r="AB1441" i="11"/>
  <c r="BJ1441" i="11" s="1"/>
  <c r="AD1441" i="11"/>
  <c r="AC1441" i="11" s="1"/>
  <c r="BH1441" i="11"/>
  <c r="N1442" i="11"/>
  <c r="O1442" i="11"/>
  <c r="P1442" i="11"/>
  <c r="Q1442" i="11"/>
  <c r="T1442" i="11" s="1"/>
  <c r="R1442" i="11"/>
  <c r="S1442" i="11"/>
  <c r="AA1442" i="11"/>
  <c r="AB1442" i="11"/>
  <c r="BJ1442" i="11" s="1"/>
  <c r="AD1442" i="11"/>
  <c r="AC1442" i="11" s="1"/>
  <c r="BH1442" i="11"/>
  <c r="N1443" i="11"/>
  <c r="O1443" i="11"/>
  <c r="P1443" i="11"/>
  <c r="Q1443" i="11"/>
  <c r="T1443" i="11" s="1"/>
  <c r="R1443" i="11"/>
  <c r="S1443" i="11"/>
  <c r="AA1443" i="11"/>
  <c r="AB1443" i="11"/>
  <c r="BJ1443" i="11" s="1"/>
  <c r="AD1443" i="11"/>
  <c r="AC1443" i="11" s="1"/>
  <c r="BH1443" i="11"/>
  <c r="N1444" i="11"/>
  <c r="O1444" i="11"/>
  <c r="P1444" i="11"/>
  <c r="Q1444" i="11"/>
  <c r="T1444" i="11" s="1"/>
  <c r="R1444" i="11"/>
  <c r="S1444" i="11"/>
  <c r="AA1444" i="11"/>
  <c r="AB1444" i="11"/>
  <c r="BJ1444" i="11" s="1"/>
  <c r="AD1444" i="11"/>
  <c r="AC1444" i="11" s="1"/>
  <c r="BH1444" i="11"/>
  <c r="N1445" i="11"/>
  <c r="O1445" i="11"/>
  <c r="P1445" i="11"/>
  <c r="Q1445" i="11"/>
  <c r="T1445" i="11" s="1"/>
  <c r="R1445" i="11"/>
  <c r="S1445" i="11"/>
  <c r="AA1445" i="11"/>
  <c r="AB1445" i="11"/>
  <c r="BJ1445" i="11" s="1"/>
  <c r="AC1445" i="11"/>
  <c r="AD1445" i="11"/>
  <c r="BH1445" i="11"/>
  <c r="N1446" i="11"/>
  <c r="O1446" i="11"/>
  <c r="P1446" i="11"/>
  <c r="Q1446" i="11"/>
  <c r="T1446" i="11" s="1"/>
  <c r="R1446" i="11"/>
  <c r="S1446" i="11"/>
  <c r="AA1446" i="11"/>
  <c r="AB1446" i="11"/>
  <c r="BJ1446" i="11" s="1"/>
  <c r="AD1446" i="11"/>
  <c r="AC1446" i="11" s="1"/>
  <c r="BH1446" i="11"/>
  <c r="N1447" i="11"/>
  <c r="O1447" i="11"/>
  <c r="P1447" i="11"/>
  <c r="Q1447" i="11"/>
  <c r="T1447" i="11" s="1"/>
  <c r="R1447" i="11"/>
  <c r="S1447" i="11"/>
  <c r="AA1447" i="11"/>
  <c r="AB1447" i="11"/>
  <c r="BJ1447" i="11" s="1"/>
  <c r="AD1447" i="11"/>
  <c r="AC1447" i="11" s="1"/>
  <c r="BH1447" i="11"/>
  <c r="N1448" i="11"/>
  <c r="O1448" i="11"/>
  <c r="P1448" i="11"/>
  <c r="Q1448" i="11"/>
  <c r="R1448" i="11"/>
  <c r="S1448" i="11"/>
  <c r="T1448" i="11"/>
  <c r="AA1448" i="11"/>
  <c r="AB1448" i="11"/>
  <c r="AD1448" i="11"/>
  <c r="AC1448" i="11" s="1"/>
  <c r="BH1448" i="11"/>
  <c r="BJ1448" i="11"/>
  <c r="N1449" i="11"/>
  <c r="O1449" i="11"/>
  <c r="P1449" i="11"/>
  <c r="Q1449" i="11"/>
  <c r="T1449" i="11" s="1"/>
  <c r="R1449" i="11"/>
  <c r="S1449" i="11"/>
  <c r="AA1449" i="11"/>
  <c r="AB1449" i="11"/>
  <c r="AC1449" i="11"/>
  <c r="AD1449" i="11"/>
  <c r="BH1449" i="11"/>
  <c r="BJ1449" i="11"/>
  <c r="N1450" i="11"/>
  <c r="O1450" i="11"/>
  <c r="P1450" i="11"/>
  <c r="Q1450" i="11"/>
  <c r="T1450" i="11" s="1"/>
  <c r="R1450" i="11"/>
  <c r="S1450" i="11"/>
  <c r="AA1450" i="11"/>
  <c r="AB1450" i="11"/>
  <c r="AD1450" i="11"/>
  <c r="AC1450" i="11" s="1"/>
  <c r="BH1450" i="11"/>
  <c r="BJ1450" i="11"/>
  <c r="N1451" i="11"/>
  <c r="O1451" i="11"/>
  <c r="P1451" i="11"/>
  <c r="Q1451" i="11"/>
  <c r="T1451" i="11" s="1"/>
  <c r="R1451" i="11"/>
  <c r="S1451" i="11"/>
  <c r="AA1451" i="11"/>
  <c r="AB1451" i="11"/>
  <c r="BJ1451" i="11" s="1"/>
  <c r="AD1451" i="11"/>
  <c r="AC1451" i="11" s="1"/>
  <c r="BH1451" i="11"/>
  <c r="N1452" i="11"/>
  <c r="O1452" i="11"/>
  <c r="P1452" i="11"/>
  <c r="Q1452" i="11"/>
  <c r="T1452" i="11" s="1"/>
  <c r="R1452" i="11"/>
  <c r="S1452" i="11"/>
  <c r="AA1452" i="11"/>
  <c r="AB1452" i="11"/>
  <c r="BJ1452" i="11" s="1"/>
  <c r="AD1452" i="11"/>
  <c r="AC1452" i="11" s="1"/>
  <c r="BH1452" i="11"/>
  <c r="N1453" i="11"/>
  <c r="O1453" i="11"/>
  <c r="P1453" i="11"/>
  <c r="Q1453" i="11"/>
  <c r="T1453" i="11" s="1"/>
  <c r="R1453" i="11"/>
  <c r="S1453" i="11"/>
  <c r="AA1453" i="11"/>
  <c r="AB1453" i="11"/>
  <c r="BJ1453" i="11" s="1"/>
  <c r="AD1453" i="11"/>
  <c r="AC1453" i="11" s="1"/>
  <c r="BH1453" i="11"/>
  <c r="N1454" i="11"/>
  <c r="O1454" i="11"/>
  <c r="P1454" i="11"/>
  <c r="Q1454" i="11"/>
  <c r="T1454" i="11" s="1"/>
  <c r="R1454" i="11"/>
  <c r="S1454" i="11"/>
  <c r="AA1454" i="11"/>
  <c r="AB1454" i="11"/>
  <c r="BJ1454" i="11" s="1"/>
  <c r="AD1454" i="11"/>
  <c r="AC1454" i="11" s="1"/>
  <c r="BH1454" i="11"/>
  <c r="N1455" i="11"/>
  <c r="O1455" i="11"/>
  <c r="P1455" i="11"/>
  <c r="Q1455" i="11"/>
  <c r="T1455" i="11" s="1"/>
  <c r="R1455" i="11"/>
  <c r="S1455" i="11"/>
  <c r="AA1455" i="11"/>
  <c r="AB1455" i="11"/>
  <c r="BJ1455" i="11" s="1"/>
  <c r="AD1455" i="11"/>
  <c r="AC1455" i="11" s="1"/>
  <c r="BH1455" i="11"/>
  <c r="N1456" i="11"/>
  <c r="O1456" i="11"/>
  <c r="P1456" i="11"/>
  <c r="Q1456" i="11"/>
  <c r="T1456" i="11" s="1"/>
  <c r="R1456" i="11"/>
  <c r="S1456" i="11"/>
  <c r="AA1456" i="11"/>
  <c r="AB1456" i="11"/>
  <c r="BJ1456" i="11" s="1"/>
  <c r="AD1456" i="11"/>
  <c r="AC1456" i="11" s="1"/>
  <c r="BH1456" i="11"/>
  <c r="N1457" i="11"/>
  <c r="O1457" i="11"/>
  <c r="P1457" i="11"/>
  <c r="Q1457" i="11"/>
  <c r="T1457" i="11" s="1"/>
  <c r="R1457" i="11"/>
  <c r="S1457" i="11"/>
  <c r="AA1457" i="11"/>
  <c r="AB1457" i="11"/>
  <c r="BJ1457" i="11" s="1"/>
  <c r="AD1457" i="11"/>
  <c r="AC1457" i="11" s="1"/>
  <c r="BH1457" i="11"/>
  <c r="N1458" i="11"/>
  <c r="O1458" i="11"/>
  <c r="P1458" i="11"/>
  <c r="Q1458" i="11"/>
  <c r="T1458" i="11" s="1"/>
  <c r="R1458" i="11"/>
  <c r="S1458" i="11"/>
  <c r="AA1458" i="11"/>
  <c r="AB1458" i="11"/>
  <c r="BJ1458" i="11" s="1"/>
  <c r="AD1458" i="11"/>
  <c r="AC1458" i="11" s="1"/>
  <c r="BH1458" i="11"/>
  <c r="N1459" i="11"/>
  <c r="O1459" i="11"/>
  <c r="P1459" i="11"/>
  <c r="Q1459" i="11"/>
  <c r="T1459" i="11" s="1"/>
  <c r="R1459" i="11"/>
  <c r="S1459" i="11"/>
  <c r="AA1459" i="11"/>
  <c r="AB1459" i="11"/>
  <c r="BJ1459" i="11" s="1"/>
  <c r="AD1459" i="11"/>
  <c r="AC1459" i="11" s="1"/>
  <c r="BH1459" i="11"/>
  <c r="N1460" i="11"/>
  <c r="O1460" i="11"/>
  <c r="P1460" i="11"/>
  <c r="Q1460" i="11"/>
  <c r="T1460" i="11" s="1"/>
  <c r="R1460" i="11"/>
  <c r="S1460" i="11"/>
  <c r="AA1460" i="11"/>
  <c r="AB1460" i="11"/>
  <c r="BJ1460" i="11" s="1"/>
  <c r="AD1460" i="11"/>
  <c r="AC1460" i="11" s="1"/>
  <c r="BH1460" i="11"/>
  <c r="N1461" i="11"/>
  <c r="O1461" i="11"/>
  <c r="P1461" i="11"/>
  <c r="Q1461" i="11"/>
  <c r="T1461" i="11" s="1"/>
  <c r="R1461" i="11"/>
  <c r="S1461" i="11"/>
  <c r="AA1461" i="11"/>
  <c r="AB1461" i="11"/>
  <c r="BJ1461" i="11" s="1"/>
  <c r="AC1461" i="11"/>
  <c r="AD1461" i="11"/>
  <c r="BH1461" i="11"/>
  <c r="N1462" i="11"/>
  <c r="O1462" i="11"/>
  <c r="P1462" i="11"/>
  <c r="Q1462" i="11"/>
  <c r="T1462" i="11" s="1"/>
  <c r="R1462" i="11"/>
  <c r="S1462" i="11"/>
  <c r="AA1462" i="11"/>
  <c r="AB1462" i="11"/>
  <c r="BJ1462" i="11" s="1"/>
  <c r="AD1462" i="11"/>
  <c r="AC1462" i="11" s="1"/>
  <c r="BH1462" i="11"/>
  <c r="N1463" i="11"/>
  <c r="O1463" i="11"/>
  <c r="P1463" i="11"/>
  <c r="Q1463" i="11"/>
  <c r="T1463" i="11" s="1"/>
  <c r="R1463" i="11"/>
  <c r="S1463" i="11"/>
  <c r="AA1463" i="11"/>
  <c r="AB1463" i="11"/>
  <c r="BJ1463" i="11" s="1"/>
  <c r="AD1463" i="11"/>
  <c r="AC1463" i="11" s="1"/>
  <c r="BH1463" i="11"/>
  <c r="N1464" i="11"/>
  <c r="O1464" i="11"/>
  <c r="P1464" i="11"/>
  <c r="Q1464" i="11"/>
  <c r="R1464" i="11"/>
  <c r="S1464" i="11"/>
  <c r="T1464" i="11"/>
  <c r="AA1464" i="11"/>
  <c r="AB1464" i="11"/>
  <c r="BJ1464" i="11" s="1"/>
  <c r="AD1464" i="11"/>
  <c r="AC1464" i="11" s="1"/>
  <c r="BH1464" i="11"/>
  <c r="N1465" i="11"/>
  <c r="O1465" i="11"/>
  <c r="P1465" i="11"/>
  <c r="Q1465" i="11"/>
  <c r="T1465" i="11" s="1"/>
  <c r="R1465" i="11"/>
  <c r="S1465" i="11"/>
  <c r="AA1465" i="11"/>
  <c r="AB1465" i="11"/>
  <c r="AC1465" i="11"/>
  <c r="AD1465" i="11"/>
  <c r="BH1465" i="11"/>
  <c r="BJ1465" i="11"/>
  <c r="N1466" i="11"/>
  <c r="O1466" i="11"/>
  <c r="P1466" i="11"/>
  <c r="Q1466" i="11"/>
  <c r="T1466" i="11" s="1"/>
  <c r="R1466" i="11"/>
  <c r="S1466" i="11"/>
  <c r="AA1466" i="11"/>
  <c r="AB1466" i="11"/>
  <c r="AD1466" i="11"/>
  <c r="AC1466" i="11" s="1"/>
  <c r="BH1466" i="11"/>
  <c r="BJ1466" i="11"/>
  <c r="N1467" i="11"/>
  <c r="O1467" i="11"/>
  <c r="P1467" i="11"/>
  <c r="Q1467" i="11"/>
  <c r="T1467" i="11" s="1"/>
  <c r="R1467" i="11"/>
  <c r="S1467" i="11"/>
  <c r="AA1467" i="11"/>
  <c r="AB1467" i="11"/>
  <c r="BJ1467" i="11" s="1"/>
  <c r="AD1467" i="11"/>
  <c r="AC1467" i="11" s="1"/>
  <c r="BH1467" i="11"/>
  <c r="N1468" i="11"/>
  <c r="O1468" i="11"/>
  <c r="P1468" i="11"/>
  <c r="Q1468" i="11"/>
  <c r="T1468" i="11" s="1"/>
  <c r="R1468" i="11"/>
  <c r="S1468" i="11"/>
  <c r="AA1468" i="11"/>
  <c r="AB1468" i="11"/>
  <c r="BJ1468" i="11" s="1"/>
  <c r="AD1468" i="11"/>
  <c r="AC1468" i="11" s="1"/>
  <c r="BH1468" i="11"/>
  <c r="N1469" i="11"/>
  <c r="O1469" i="11"/>
  <c r="P1469" i="11"/>
  <c r="Q1469" i="11"/>
  <c r="T1469" i="11" s="1"/>
  <c r="R1469" i="11"/>
  <c r="S1469" i="11"/>
  <c r="AA1469" i="11"/>
  <c r="AB1469" i="11"/>
  <c r="BJ1469" i="11" s="1"/>
  <c r="AD1469" i="11"/>
  <c r="AC1469" i="11" s="1"/>
  <c r="BH1469" i="11"/>
  <c r="N1470" i="11"/>
  <c r="O1470" i="11"/>
  <c r="P1470" i="11"/>
  <c r="Q1470" i="11"/>
  <c r="T1470" i="11" s="1"/>
  <c r="R1470" i="11"/>
  <c r="S1470" i="11"/>
  <c r="AA1470" i="11"/>
  <c r="AB1470" i="11"/>
  <c r="BJ1470" i="11" s="1"/>
  <c r="AD1470" i="11"/>
  <c r="AC1470" i="11" s="1"/>
  <c r="BH1470" i="11"/>
  <c r="N1471" i="11"/>
  <c r="O1471" i="11"/>
  <c r="P1471" i="11"/>
  <c r="Q1471" i="11"/>
  <c r="T1471" i="11" s="1"/>
  <c r="R1471" i="11"/>
  <c r="S1471" i="11"/>
  <c r="AA1471" i="11"/>
  <c r="AB1471" i="11"/>
  <c r="BJ1471" i="11" s="1"/>
  <c r="AD1471" i="11"/>
  <c r="AC1471" i="11" s="1"/>
  <c r="BH1471" i="11"/>
  <c r="N1472" i="11"/>
  <c r="O1472" i="11"/>
  <c r="P1472" i="11"/>
  <c r="Q1472" i="11"/>
  <c r="T1472" i="11" s="1"/>
  <c r="R1472" i="11"/>
  <c r="S1472" i="11"/>
  <c r="AA1472" i="11"/>
  <c r="AB1472" i="11"/>
  <c r="BJ1472" i="11" s="1"/>
  <c r="AD1472" i="11"/>
  <c r="AC1472" i="11" s="1"/>
  <c r="BH1472" i="11"/>
  <c r="N1473" i="11"/>
  <c r="O1473" i="11"/>
  <c r="P1473" i="11"/>
  <c r="Q1473" i="11"/>
  <c r="T1473" i="11" s="1"/>
  <c r="R1473" i="11"/>
  <c r="S1473" i="11"/>
  <c r="AA1473" i="11"/>
  <c r="AB1473" i="11"/>
  <c r="BJ1473" i="11" s="1"/>
  <c r="AD1473" i="11"/>
  <c r="AC1473" i="11" s="1"/>
  <c r="BH1473" i="11"/>
  <c r="N1474" i="11"/>
  <c r="O1474" i="11"/>
  <c r="P1474" i="11"/>
  <c r="Q1474" i="11"/>
  <c r="T1474" i="11" s="1"/>
  <c r="R1474" i="11"/>
  <c r="S1474" i="11"/>
  <c r="AA1474" i="11"/>
  <c r="AB1474" i="11"/>
  <c r="BJ1474" i="11" s="1"/>
  <c r="AD1474" i="11"/>
  <c r="AC1474" i="11" s="1"/>
  <c r="BH1474" i="11"/>
  <c r="N1475" i="11"/>
  <c r="O1475" i="11"/>
  <c r="P1475" i="11"/>
  <c r="Q1475" i="11"/>
  <c r="T1475" i="11" s="1"/>
  <c r="R1475" i="11"/>
  <c r="S1475" i="11"/>
  <c r="AA1475" i="11"/>
  <c r="AB1475" i="11"/>
  <c r="BJ1475" i="11" s="1"/>
  <c r="AD1475" i="11"/>
  <c r="AC1475" i="11" s="1"/>
  <c r="BH1475" i="11"/>
  <c r="N1476" i="11"/>
  <c r="O1476" i="11"/>
  <c r="P1476" i="11"/>
  <c r="Q1476" i="11"/>
  <c r="T1476" i="11" s="1"/>
  <c r="R1476" i="11"/>
  <c r="S1476" i="11"/>
  <c r="AA1476" i="11"/>
  <c r="AB1476" i="11"/>
  <c r="BJ1476" i="11" s="1"/>
  <c r="AD1476" i="11"/>
  <c r="AC1476" i="11" s="1"/>
  <c r="BH1476" i="11"/>
  <c r="N1477" i="11"/>
  <c r="O1477" i="11"/>
  <c r="P1477" i="11"/>
  <c r="Q1477" i="11"/>
  <c r="T1477" i="11" s="1"/>
  <c r="R1477" i="11"/>
  <c r="S1477" i="11"/>
  <c r="AA1477" i="11"/>
  <c r="AB1477" i="11"/>
  <c r="BJ1477" i="11" s="1"/>
  <c r="AC1477" i="11"/>
  <c r="AD1477" i="11"/>
  <c r="BH1477" i="11"/>
  <c r="N1478" i="11"/>
  <c r="O1478" i="11"/>
  <c r="P1478" i="11"/>
  <c r="Q1478" i="11"/>
  <c r="T1478" i="11" s="1"/>
  <c r="R1478" i="11"/>
  <c r="S1478" i="11"/>
  <c r="AA1478" i="11"/>
  <c r="AB1478" i="11"/>
  <c r="BJ1478" i="11" s="1"/>
  <c r="AD1478" i="11"/>
  <c r="AC1478" i="11" s="1"/>
  <c r="BH1478" i="11"/>
  <c r="N1479" i="11"/>
  <c r="O1479" i="11"/>
  <c r="P1479" i="11"/>
  <c r="Q1479" i="11"/>
  <c r="T1479" i="11" s="1"/>
  <c r="R1479" i="11"/>
  <c r="S1479" i="11"/>
  <c r="AA1479" i="11"/>
  <c r="AB1479" i="11"/>
  <c r="BJ1479" i="11" s="1"/>
  <c r="AD1479" i="11"/>
  <c r="AC1479" i="11" s="1"/>
  <c r="BH1479" i="11"/>
  <c r="N1480" i="11"/>
  <c r="O1480" i="11"/>
  <c r="P1480" i="11"/>
  <c r="Q1480" i="11"/>
  <c r="R1480" i="11"/>
  <c r="S1480" i="11"/>
  <c r="T1480" i="11"/>
  <c r="AA1480" i="11"/>
  <c r="AB1480" i="11"/>
  <c r="BJ1480" i="11" s="1"/>
  <c r="AD1480" i="11"/>
  <c r="AC1480" i="11" s="1"/>
  <c r="BH1480" i="11"/>
  <c r="N1481" i="11"/>
  <c r="O1481" i="11"/>
  <c r="P1481" i="11"/>
  <c r="Q1481" i="11"/>
  <c r="T1481" i="11" s="1"/>
  <c r="R1481" i="11"/>
  <c r="S1481" i="11"/>
  <c r="AA1481" i="11"/>
  <c r="AB1481" i="11"/>
  <c r="AC1481" i="11"/>
  <c r="AD1481" i="11"/>
  <c r="BH1481" i="11"/>
  <c r="BJ1481" i="11"/>
  <c r="N1482" i="11"/>
  <c r="O1482" i="11"/>
  <c r="P1482" i="11"/>
  <c r="Q1482" i="11"/>
  <c r="T1482" i="11" s="1"/>
  <c r="R1482" i="11"/>
  <c r="S1482" i="11"/>
  <c r="AA1482" i="11"/>
  <c r="AB1482" i="11"/>
  <c r="AD1482" i="11"/>
  <c r="AC1482" i="11" s="1"/>
  <c r="BH1482" i="11"/>
  <c r="BJ1482" i="11"/>
  <c r="N1483" i="11"/>
  <c r="O1483" i="11"/>
  <c r="P1483" i="11"/>
  <c r="Q1483" i="11"/>
  <c r="T1483" i="11" s="1"/>
  <c r="R1483" i="11"/>
  <c r="S1483" i="11"/>
  <c r="AA1483" i="11"/>
  <c r="AB1483" i="11"/>
  <c r="AD1483" i="11"/>
  <c r="AC1483" i="11" s="1"/>
  <c r="BH1483" i="11"/>
  <c r="BJ1483" i="11"/>
  <c r="N1484" i="11"/>
  <c r="O1484" i="11"/>
  <c r="P1484" i="11"/>
  <c r="Q1484" i="11"/>
  <c r="T1484" i="11" s="1"/>
  <c r="R1484" i="11"/>
  <c r="S1484" i="11"/>
  <c r="AA1484" i="11"/>
  <c r="AB1484" i="11"/>
  <c r="BJ1484" i="11" s="1"/>
  <c r="AD1484" i="11"/>
  <c r="AC1484" i="11" s="1"/>
  <c r="BH1484" i="11"/>
  <c r="N1485" i="11"/>
  <c r="O1485" i="11"/>
  <c r="P1485" i="11"/>
  <c r="Q1485" i="11"/>
  <c r="T1485" i="11" s="1"/>
  <c r="R1485" i="11"/>
  <c r="S1485" i="11"/>
  <c r="AA1485" i="11"/>
  <c r="AB1485" i="11"/>
  <c r="BJ1485" i="11" s="1"/>
  <c r="AD1485" i="11"/>
  <c r="AC1485" i="11" s="1"/>
  <c r="BH1485" i="11"/>
  <c r="N1486" i="11"/>
  <c r="O1486" i="11"/>
  <c r="P1486" i="11"/>
  <c r="Q1486" i="11"/>
  <c r="T1486" i="11" s="1"/>
  <c r="R1486" i="11"/>
  <c r="S1486" i="11"/>
  <c r="AA1486" i="11"/>
  <c r="AB1486" i="11"/>
  <c r="BJ1486" i="11" s="1"/>
  <c r="AD1486" i="11"/>
  <c r="AC1486" i="11" s="1"/>
  <c r="BH1486" i="11"/>
  <c r="N1487" i="11"/>
  <c r="O1487" i="11"/>
  <c r="P1487" i="11"/>
  <c r="Q1487" i="11"/>
  <c r="T1487" i="11" s="1"/>
  <c r="R1487" i="11"/>
  <c r="S1487" i="11"/>
  <c r="AA1487" i="11"/>
  <c r="AB1487" i="11"/>
  <c r="BJ1487" i="11" s="1"/>
  <c r="AD1487" i="11"/>
  <c r="AC1487" i="11" s="1"/>
  <c r="BH1487" i="11"/>
  <c r="N1488" i="11"/>
  <c r="O1488" i="11"/>
  <c r="P1488" i="11"/>
  <c r="Q1488" i="11"/>
  <c r="T1488" i="11" s="1"/>
  <c r="R1488" i="11"/>
  <c r="S1488" i="11"/>
  <c r="AA1488" i="11"/>
  <c r="AB1488" i="11"/>
  <c r="BJ1488" i="11" s="1"/>
  <c r="AD1488" i="11"/>
  <c r="AC1488" i="11" s="1"/>
  <c r="BH1488" i="11"/>
  <c r="N1489" i="11"/>
  <c r="O1489" i="11"/>
  <c r="P1489" i="11"/>
  <c r="Q1489" i="11"/>
  <c r="T1489" i="11" s="1"/>
  <c r="R1489" i="11"/>
  <c r="S1489" i="11"/>
  <c r="AA1489" i="11"/>
  <c r="AB1489" i="11"/>
  <c r="BJ1489" i="11" s="1"/>
  <c r="AD1489" i="11"/>
  <c r="AC1489" i="11" s="1"/>
  <c r="BH1489" i="11"/>
  <c r="N1490" i="11"/>
  <c r="O1490" i="11"/>
  <c r="P1490" i="11"/>
  <c r="Q1490" i="11"/>
  <c r="T1490" i="11" s="1"/>
  <c r="R1490" i="11"/>
  <c r="S1490" i="11"/>
  <c r="AA1490" i="11"/>
  <c r="AB1490" i="11"/>
  <c r="BJ1490" i="11" s="1"/>
  <c r="AD1490" i="11"/>
  <c r="AC1490" i="11" s="1"/>
  <c r="BH1490" i="11"/>
  <c r="N1491" i="11"/>
  <c r="O1491" i="11"/>
  <c r="P1491" i="11"/>
  <c r="Q1491" i="11"/>
  <c r="T1491" i="11" s="1"/>
  <c r="R1491" i="11"/>
  <c r="S1491" i="11"/>
  <c r="AA1491" i="11"/>
  <c r="AB1491" i="11"/>
  <c r="BJ1491" i="11" s="1"/>
  <c r="AD1491" i="11"/>
  <c r="AC1491" i="11" s="1"/>
  <c r="BH1491" i="11"/>
  <c r="N1492" i="11"/>
  <c r="O1492" i="11"/>
  <c r="P1492" i="11"/>
  <c r="Q1492" i="11"/>
  <c r="T1492" i="11" s="1"/>
  <c r="R1492" i="11"/>
  <c r="S1492" i="11"/>
  <c r="AA1492" i="11"/>
  <c r="AB1492" i="11"/>
  <c r="BJ1492" i="11" s="1"/>
  <c r="AD1492" i="11"/>
  <c r="AC1492" i="11" s="1"/>
  <c r="BH1492" i="11"/>
  <c r="N1493" i="11"/>
  <c r="O1493" i="11"/>
  <c r="P1493" i="11"/>
  <c r="Q1493" i="11"/>
  <c r="T1493" i="11" s="1"/>
  <c r="R1493" i="11"/>
  <c r="S1493" i="11"/>
  <c r="AA1493" i="11"/>
  <c r="AB1493" i="11"/>
  <c r="BJ1493" i="11" s="1"/>
  <c r="AC1493" i="11"/>
  <c r="AD1493" i="11"/>
  <c r="BH1493" i="11"/>
  <c r="N1494" i="11"/>
  <c r="O1494" i="11"/>
  <c r="P1494" i="11"/>
  <c r="Q1494" i="11"/>
  <c r="T1494" i="11" s="1"/>
  <c r="R1494" i="11"/>
  <c r="S1494" i="11"/>
  <c r="AA1494" i="11"/>
  <c r="AB1494" i="11"/>
  <c r="BJ1494" i="11" s="1"/>
  <c r="AD1494" i="11"/>
  <c r="AC1494" i="11" s="1"/>
  <c r="BH1494" i="11"/>
  <c r="N1495" i="11"/>
  <c r="O1495" i="11"/>
  <c r="P1495" i="11"/>
  <c r="Q1495" i="11"/>
  <c r="T1495" i="11" s="1"/>
  <c r="R1495" i="11"/>
  <c r="S1495" i="11"/>
  <c r="AA1495" i="11"/>
  <c r="AB1495" i="11"/>
  <c r="BJ1495" i="11" s="1"/>
  <c r="AD1495" i="11"/>
  <c r="AC1495" i="11" s="1"/>
  <c r="BH1495" i="11"/>
  <c r="N1496" i="11"/>
  <c r="O1496" i="11"/>
  <c r="P1496" i="11"/>
  <c r="Q1496" i="11"/>
  <c r="R1496" i="11"/>
  <c r="S1496" i="11"/>
  <c r="T1496" i="11"/>
  <c r="AA1496" i="11"/>
  <c r="AB1496" i="11"/>
  <c r="AD1496" i="11"/>
  <c r="AC1496" i="11" s="1"/>
  <c r="BH1496" i="11"/>
  <c r="BJ1496" i="11"/>
  <c r="N1497" i="11"/>
  <c r="O1497" i="11"/>
  <c r="P1497" i="11"/>
  <c r="Q1497" i="11"/>
  <c r="T1497" i="11" s="1"/>
  <c r="R1497" i="11"/>
  <c r="S1497" i="11"/>
  <c r="AA1497" i="11"/>
  <c r="AB1497" i="11"/>
  <c r="AD1497" i="11"/>
  <c r="AC1497" i="11" s="1"/>
  <c r="BH1497" i="11"/>
  <c r="BJ1497" i="11"/>
  <c r="N1498" i="11"/>
  <c r="O1498" i="11"/>
  <c r="P1498" i="11"/>
  <c r="Q1498" i="11"/>
  <c r="T1498" i="11" s="1"/>
  <c r="R1498" i="11"/>
  <c r="S1498" i="11"/>
  <c r="AA1498" i="11"/>
  <c r="AB1498" i="11"/>
  <c r="AD1498" i="11"/>
  <c r="AC1498" i="11" s="1"/>
  <c r="BH1498" i="11"/>
  <c r="BJ1498" i="11"/>
  <c r="N1499" i="11"/>
  <c r="O1499" i="11"/>
  <c r="P1499" i="11"/>
  <c r="Q1499" i="11"/>
  <c r="T1499" i="11" s="1"/>
  <c r="R1499" i="11"/>
  <c r="S1499" i="11"/>
  <c r="AA1499" i="11"/>
  <c r="AB1499" i="11"/>
  <c r="AD1499" i="11"/>
  <c r="AC1499" i="11" s="1"/>
  <c r="BH1499" i="11"/>
  <c r="BJ1499" i="11"/>
  <c r="N1500" i="11"/>
  <c r="O1500" i="11"/>
  <c r="P1500" i="11"/>
  <c r="Q1500" i="11"/>
  <c r="T1500" i="11" s="1"/>
  <c r="R1500" i="11"/>
  <c r="S1500" i="11"/>
  <c r="AA1500" i="11"/>
  <c r="AB1500" i="11"/>
  <c r="BJ1500" i="11" s="1"/>
  <c r="AC1500" i="11"/>
  <c r="BH1500" i="11"/>
  <c r="N1501" i="11"/>
  <c r="O1501" i="11"/>
  <c r="P1501" i="11"/>
  <c r="Q1501" i="11"/>
  <c r="R1501" i="11"/>
  <c r="S1501" i="11"/>
  <c r="T1501" i="11"/>
  <c r="AB1501" i="11"/>
  <c r="BJ1501" i="11" s="1"/>
  <c r="AD1501" i="11"/>
  <c r="BH1501" i="11"/>
  <c r="N1502" i="11"/>
  <c r="O1502" i="11"/>
  <c r="P1502" i="11"/>
  <c r="Q1502" i="11"/>
  <c r="T1502" i="11" s="1"/>
  <c r="R1502" i="11"/>
  <c r="S1502" i="11"/>
  <c r="AB1502" i="11"/>
  <c r="AD1502" i="11"/>
  <c r="AY1502" i="11"/>
  <c r="BH1502" i="11"/>
  <c r="BJ1502" i="11"/>
  <c r="N1503" i="11"/>
  <c r="O1503" i="11"/>
  <c r="P1503" i="11"/>
  <c r="Q1503" i="11"/>
  <c r="T1503" i="11" s="1"/>
  <c r="R1503" i="11"/>
  <c r="S1503" i="11"/>
  <c r="AB1503" i="11"/>
  <c r="BJ1503" i="11" s="1"/>
  <c r="AD1503" i="11"/>
  <c r="AY1503" i="11"/>
  <c r="BH1503" i="11"/>
  <c r="N1504" i="11"/>
  <c r="O1504" i="11"/>
  <c r="P1504" i="11"/>
  <c r="Q1504" i="11"/>
  <c r="T1504" i="11" s="1"/>
  <c r="R1504" i="11"/>
  <c r="S1504" i="11"/>
  <c r="AB1504" i="11"/>
  <c r="BJ1504" i="11" s="1"/>
  <c r="AD1504" i="11"/>
  <c r="AY1504" i="11"/>
  <c r="BH1504" i="11"/>
  <c r="N1505" i="11"/>
  <c r="O1505" i="11"/>
  <c r="P1505" i="11"/>
  <c r="Q1505" i="11"/>
  <c r="T1505" i="11" s="1"/>
  <c r="R1505" i="11"/>
  <c r="S1505" i="11"/>
  <c r="AB1505" i="11"/>
  <c r="BJ1505" i="11" s="1"/>
  <c r="AD1505" i="11"/>
  <c r="BH1505" i="11"/>
  <c r="N1506" i="11"/>
  <c r="O1506" i="11"/>
  <c r="P1506" i="11"/>
  <c r="Q1506" i="11"/>
  <c r="T1506" i="11" s="1"/>
  <c r="R1506" i="11"/>
  <c r="S1506" i="11"/>
  <c r="AB1506" i="11"/>
  <c r="BJ1506" i="11" s="1"/>
  <c r="AD1506" i="11"/>
  <c r="BH1506" i="11"/>
  <c r="N1507" i="11"/>
  <c r="O1507" i="11"/>
  <c r="P1507" i="11"/>
  <c r="Q1507" i="11"/>
  <c r="T1507" i="11" s="1"/>
  <c r="R1507" i="11"/>
  <c r="S1507" i="11"/>
  <c r="AB1507" i="11"/>
  <c r="BJ1507" i="11" s="1"/>
  <c r="AD1507" i="11"/>
  <c r="BH1507" i="11"/>
  <c r="N1508" i="11"/>
  <c r="O1508" i="11"/>
  <c r="P1508" i="11"/>
  <c r="Q1508" i="11"/>
  <c r="T1508" i="11" s="1"/>
  <c r="R1508" i="11"/>
  <c r="S1508" i="11"/>
  <c r="AB1508" i="11"/>
  <c r="BJ1508" i="11" s="1"/>
  <c r="AD1508" i="11"/>
  <c r="AY1508" i="11"/>
  <c r="BH1508" i="11"/>
  <c r="N1509" i="11"/>
  <c r="O1509" i="11"/>
  <c r="P1509" i="11"/>
  <c r="Q1509" i="11"/>
  <c r="T1509" i="11" s="1"/>
  <c r="R1509" i="11"/>
  <c r="S1509" i="11"/>
  <c r="AB1509" i="11"/>
  <c r="BJ1509" i="11" s="1"/>
  <c r="AD1509" i="11"/>
  <c r="AY1509" i="11"/>
  <c r="BH1509" i="11"/>
  <c r="N1510" i="11"/>
  <c r="O1510" i="11"/>
  <c r="P1510" i="11"/>
  <c r="Q1510" i="11"/>
  <c r="T1510" i="11" s="1"/>
  <c r="R1510" i="11"/>
  <c r="S1510" i="11"/>
  <c r="AB1510" i="11"/>
  <c r="AD1510" i="11"/>
  <c r="AY1510" i="11"/>
  <c r="BH1510" i="11"/>
  <c r="BJ1510" i="11"/>
  <c r="N1511" i="11"/>
  <c r="O1511" i="11"/>
  <c r="P1511" i="11"/>
  <c r="Q1511" i="11"/>
  <c r="R1511" i="11"/>
  <c r="S1511" i="11"/>
  <c r="T1511" i="11"/>
  <c r="AB1511" i="11"/>
  <c r="BJ1511" i="11" s="1"/>
  <c r="AD1511" i="11"/>
  <c r="AY1511" i="11"/>
  <c r="BH1511" i="11"/>
  <c r="N1512" i="11"/>
  <c r="O1512" i="11"/>
  <c r="P1512" i="11"/>
  <c r="Q1512" i="11"/>
  <c r="T1512" i="11" s="1"/>
  <c r="R1512" i="11"/>
  <c r="S1512" i="11"/>
  <c r="AB1512" i="11"/>
  <c r="AD1512" i="11"/>
  <c r="BH1512" i="11"/>
  <c r="BJ1512" i="11"/>
  <c r="N1513" i="11"/>
  <c r="O1513" i="11"/>
  <c r="P1513" i="11"/>
  <c r="Q1513" i="11"/>
  <c r="T1513" i="11" s="1"/>
  <c r="R1513" i="11"/>
  <c r="S1513" i="11"/>
  <c r="AB1513" i="11"/>
  <c r="BJ1513" i="11" s="1"/>
  <c r="AD1513" i="11"/>
  <c r="BH1513" i="11"/>
  <c r="N1514" i="11"/>
  <c r="O1514" i="11"/>
  <c r="P1514" i="11"/>
  <c r="Q1514" i="11"/>
  <c r="T1514" i="11" s="1"/>
  <c r="R1514" i="11"/>
  <c r="S1514" i="11"/>
  <c r="AB1514" i="11"/>
  <c r="BJ1514" i="11" s="1"/>
  <c r="AD1514" i="11"/>
  <c r="BH1514" i="11"/>
  <c r="N1515" i="11"/>
  <c r="O1515" i="11"/>
  <c r="P1515" i="11"/>
  <c r="Q1515" i="11"/>
  <c r="T1515" i="11" s="1"/>
  <c r="R1515" i="11"/>
  <c r="S1515" i="11"/>
  <c r="AB1515" i="11"/>
  <c r="BJ1515" i="11" s="1"/>
  <c r="AD1515" i="11"/>
  <c r="BH1515" i="11"/>
  <c r="N1516" i="11"/>
  <c r="O1516" i="11"/>
  <c r="P1516" i="11"/>
  <c r="Q1516" i="11"/>
  <c r="T1516" i="11" s="1"/>
  <c r="R1516" i="11"/>
  <c r="S1516" i="11"/>
  <c r="AB1516" i="11"/>
  <c r="BJ1516" i="11" s="1"/>
  <c r="AD1516" i="11"/>
  <c r="AY1516" i="11"/>
  <c r="BH1516" i="11"/>
  <c r="N1517" i="11"/>
  <c r="O1517" i="11"/>
  <c r="P1517" i="11"/>
  <c r="Q1517" i="11"/>
  <c r="T1517" i="11" s="1"/>
  <c r="R1517" i="11"/>
  <c r="S1517" i="11"/>
  <c r="AB1517" i="11"/>
  <c r="AD1517" i="11"/>
  <c r="AY1517" i="11"/>
  <c r="BH1517" i="11"/>
  <c r="BJ1517" i="11"/>
  <c r="N1518" i="11"/>
  <c r="O1518" i="11"/>
  <c r="P1518" i="11"/>
  <c r="Q1518" i="11"/>
  <c r="R1518" i="11"/>
  <c r="S1518" i="11"/>
  <c r="T1518" i="11"/>
  <c r="AB1518" i="11"/>
  <c r="BJ1518" i="11" s="1"/>
  <c r="AD1518" i="11"/>
  <c r="AY1518" i="11"/>
  <c r="BH1518" i="11"/>
  <c r="N1519" i="11"/>
  <c r="O1519" i="11"/>
  <c r="P1519" i="11"/>
  <c r="Q1519" i="11"/>
  <c r="R1519" i="11"/>
  <c r="S1519" i="11"/>
  <c r="T1519" i="11"/>
  <c r="AB1519" i="11"/>
  <c r="AD1519" i="11"/>
  <c r="AY1519" i="11"/>
  <c r="BH1519" i="11"/>
  <c r="BJ1519" i="11"/>
  <c r="N1520" i="11"/>
  <c r="O1520" i="11"/>
  <c r="P1520" i="11"/>
  <c r="Q1520" i="11"/>
  <c r="R1520" i="11"/>
  <c r="S1520" i="11"/>
  <c r="T1520" i="11"/>
  <c r="AB1520" i="11"/>
  <c r="AD1520" i="11"/>
  <c r="BH1520" i="11"/>
  <c r="BJ1520" i="11"/>
  <c r="N1521" i="11"/>
  <c r="O1521" i="11"/>
  <c r="P1521" i="11"/>
  <c r="Q1521" i="11"/>
  <c r="T1521" i="11" s="1"/>
  <c r="R1521" i="11"/>
  <c r="S1521" i="11"/>
  <c r="AB1521" i="11"/>
  <c r="BJ1521" i="11" s="1"/>
  <c r="AD1521" i="11"/>
  <c r="AY1521" i="11"/>
  <c r="BH1521" i="11"/>
  <c r="N1522" i="11"/>
  <c r="O1522" i="11"/>
  <c r="P1522" i="11"/>
  <c r="Q1522" i="11"/>
  <c r="T1522" i="11" s="1"/>
  <c r="R1522" i="11"/>
  <c r="S1522" i="11"/>
  <c r="AB1522" i="11"/>
  <c r="AD1522" i="11"/>
  <c r="AY1522" i="11"/>
  <c r="BH1522" i="11"/>
  <c r="BJ1522" i="11"/>
  <c r="N1523" i="11"/>
  <c r="O1523" i="11"/>
  <c r="P1523" i="11"/>
  <c r="Q1523" i="11"/>
  <c r="T1523" i="11" s="1"/>
  <c r="R1523" i="11"/>
  <c r="S1523" i="11"/>
  <c r="AB1523" i="11"/>
  <c r="BJ1523" i="11" s="1"/>
  <c r="AD1523" i="11"/>
  <c r="AY1523" i="11"/>
  <c r="BH1523" i="11"/>
  <c r="N1524" i="11"/>
  <c r="O1524" i="11"/>
  <c r="P1524" i="11"/>
  <c r="Q1524" i="11"/>
  <c r="T1524" i="11" s="1"/>
  <c r="R1524" i="11"/>
  <c r="S1524" i="11"/>
  <c r="AB1524" i="11"/>
  <c r="BJ1524" i="11" s="1"/>
  <c r="AD1524" i="11"/>
  <c r="AY1524" i="11"/>
  <c r="BH1524" i="11"/>
  <c r="N1525" i="11"/>
  <c r="O1525" i="11"/>
  <c r="P1525" i="11"/>
  <c r="Q1525" i="11"/>
  <c r="T1525" i="11" s="1"/>
  <c r="R1525" i="11"/>
  <c r="S1525" i="11"/>
  <c r="AB1525" i="11"/>
  <c r="BJ1525" i="11" s="1"/>
  <c r="AD1525" i="11"/>
  <c r="BH1525" i="11"/>
  <c r="N1526" i="11"/>
  <c r="O1526" i="11"/>
  <c r="P1526" i="11"/>
  <c r="Q1526" i="11"/>
  <c r="T1526" i="11" s="1"/>
  <c r="R1526" i="11"/>
  <c r="S1526" i="11"/>
  <c r="AB1526" i="11"/>
  <c r="BJ1526" i="11" s="1"/>
  <c r="AD1526" i="11"/>
  <c r="BH1526" i="11"/>
  <c r="N1527" i="11"/>
  <c r="O1527" i="11"/>
  <c r="P1527" i="11"/>
  <c r="Q1527" i="11"/>
  <c r="T1527" i="11" s="1"/>
  <c r="R1527" i="11"/>
  <c r="S1527" i="11"/>
  <c r="AB1527" i="11"/>
  <c r="BJ1527" i="11" s="1"/>
  <c r="AD1527" i="11"/>
  <c r="AY1527" i="11"/>
  <c r="BH1527" i="11"/>
  <c r="N1528" i="11"/>
  <c r="O1528" i="11"/>
  <c r="P1528" i="11"/>
  <c r="Q1528" i="11"/>
  <c r="T1528" i="11" s="1"/>
  <c r="R1528" i="11"/>
  <c r="S1528" i="11"/>
  <c r="AB1528" i="11"/>
  <c r="BJ1528" i="11" s="1"/>
  <c r="AD1528" i="11"/>
  <c r="AY1528" i="11"/>
  <c r="BH1528" i="11"/>
  <c r="N1529" i="11"/>
  <c r="O1529" i="11"/>
  <c r="P1529" i="11"/>
  <c r="Q1529" i="11"/>
  <c r="T1529" i="11" s="1"/>
  <c r="R1529" i="11"/>
  <c r="S1529" i="11"/>
  <c r="AB1529" i="11"/>
  <c r="BJ1529" i="11" s="1"/>
  <c r="AD1529" i="11"/>
  <c r="AY1529" i="11"/>
  <c r="BH1529" i="11"/>
  <c r="N1530" i="11"/>
  <c r="O1530" i="11"/>
  <c r="P1530" i="11"/>
  <c r="Q1530" i="11"/>
  <c r="T1530" i="11" s="1"/>
  <c r="R1530" i="11"/>
  <c r="S1530" i="11"/>
  <c r="AB1530" i="11"/>
  <c r="BJ1530" i="11" s="1"/>
  <c r="AD1530" i="11"/>
  <c r="BH1530" i="11"/>
  <c r="N1531" i="11"/>
  <c r="O1531" i="11"/>
  <c r="P1531" i="11"/>
  <c r="Q1531" i="11"/>
  <c r="R1531" i="11"/>
  <c r="S1531" i="11"/>
  <c r="T1531" i="11"/>
  <c r="AB1531" i="11"/>
  <c r="BJ1531" i="11" s="1"/>
  <c r="AD1531" i="11"/>
  <c r="AY1531" i="11"/>
  <c r="BH1531" i="11"/>
  <c r="N1532" i="11"/>
  <c r="O1532" i="11"/>
  <c r="P1532" i="11"/>
  <c r="Q1532" i="11"/>
  <c r="T1532" i="11" s="1"/>
  <c r="R1532" i="11"/>
  <c r="S1532" i="11"/>
  <c r="AB1532" i="11"/>
  <c r="BJ1532" i="11" s="1"/>
  <c r="AD1532" i="11"/>
  <c r="AY1532" i="11"/>
  <c r="BH1532" i="11"/>
  <c r="N1533" i="11"/>
  <c r="O1533" i="11"/>
  <c r="P1533" i="11"/>
  <c r="Q1533" i="11"/>
  <c r="R1533" i="11"/>
  <c r="S1533" i="11"/>
  <c r="T1533" i="11"/>
  <c r="AB1533" i="11"/>
  <c r="BJ1533" i="11" s="1"/>
  <c r="AD1533" i="11"/>
  <c r="AY1533" i="11"/>
  <c r="BH1533" i="11"/>
  <c r="N1534" i="11"/>
  <c r="O1534" i="11"/>
  <c r="P1534" i="11"/>
  <c r="Q1534" i="11"/>
  <c r="R1534" i="11"/>
  <c r="S1534" i="11"/>
  <c r="T1534" i="11"/>
  <c r="AB1534" i="11"/>
  <c r="BJ1534" i="11" s="1"/>
  <c r="AD1534" i="11"/>
  <c r="AY1534" i="11"/>
  <c r="BH1534" i="11"/>
  <c r="N1535" i="11"/>
  <c r="O1535" i="11"/>
  <c r="P1535" i="11"/>
  <c r="Q1535" i="11"/>
  <c r="T1535" i="11" s="1"/>
  <c r="R1535" i="11"/>
  <c r="S1535" i="11"/>
  <c r="AB1535" i="11"/>
  <c r="BJ1535" i="11" s="1"/>
  <c r="AD1535" i="11"/>
  <c r="AY1535" i="11"/>
  <c r="BH1535" i="11"/>
  <c r="N1536" i="11"/>
  <c r="O1536" i="11"/>
  <c r="P1536" i="11"/>
  <c r="Q1536" i="11"/>
  <c r="R1536" i="11"/>
  <c r="S1536" i="11"/>
  <c r="T1536" i="11"/>
  <c r="AB1536" i="11"/>
  <c r="BJ1536" i="11" s="1"/>
  <c r="AD1536" i="11"/>
  <c r="BH1536" i="11"/>
  <c r="N1537" i="11"/>
  <c r="O1537" i="11"/>
  <c r="P1537" i="11"/>
  <c r="Q1537" i="11"/>
  <c r="T1537" i="11" s="1"/>
  <c r="R1537" i="11"/>
  <c r="S1537" i="11"/>
  <c r="AB1537" i="11"/>
  <c r="AD1537" i="11"/>
  <c r="AY1537" i="11"/>
  <c r="BH1537" i="11"/>
  <c r="BJ1537" i="11"/>
  <c r="N1538" i="11"/>
  <c r="O1538" i="11"/>
  <c r="P1538" i="11"/>
  <c r="Q1538" i="11"/>
  <c r="T1538" i="11" s="1"/>
  <c r="R1538" i="11"/>
  <c r="S1538" i="11"/>
  <c r="AB1538" i="11"/>
  <c r="BJ1538" i="11" s="1"/>
  <c r="AD1538" i="11"/>
  <c r="AY1538" i="11"/>
  <c r="BH1538" i="11"/>
  <c r="N1539" i="11"/>
  <c r="O1539" i="11"/>
  <c r="P1539" i="11"/>
  <c r="Q1539" i="11"/>
  <c r="T1539" i="11" s="1"/>
  <c r="R1539" i="11"/>
  <c r="S1539" i="11"/>
  <c r="AB1539" i="11"/>
  <c r="BJ1539" i="11" s="1"/>
  <c r="AD1539" i="11"/>
  <c r="AY1539" i="11"/>
  <c r="BH1539" i="11"/>
  <c r="N1540" i="11"/>
  <c r="O1540" i="11"/>
  <c r="P1540" i="11"/>
  <c r="Q1540" i="11"/>
  <c r="T1540" i="11" s="1"/>
  <c r="R1540" i="11"/>
  <c r="S1540" i="11"/>
  <c r="AB1540" i="11"/>
  <c r="BJ1540" i="11" s="1"/>
  <c r="AD1540" i="11"/>
  <c r="AY1540" i="11"/>
  <c r="BH1540" i="11"/>
  <c r="N1541" i="11"/>
  <c r="O1541" i="11"/>
  <c r="P1541" i="11"/>
  <c r="Q1541" i="11"/>
  <c r="T1541" i="11" s="1"/>
  <c r="R1541" i="11"/>
  <c r="S1541" i="11"/>
  <c r="AB1541" i="11"/>
  <c r="BJ1541" i="11" s="1"/>
  <c r="AD1541" i="11"/>
  <c r="BH1541" i="11"/>
  <c r="N1542" i="11"/>
  <c r="O1542" i="11"/>
  <c r="P1542" i="11"/>
  <c r="Q1542" i="11"/>
  <c r="T1542" i="11" s="1"/>
  <c r="R1542" i="11"/>
  <c r="S1542" i="11"/>
  <c r="AB1542" i="11"/>
  <c r="AD1542" i="11"/>
  <c r="AY1542" i="11"/>
  <c r="BH1542" i="11"/>
  <c r="BJ1542" i="11"/>
  <c r="N1543" i="11"/>
  <c r="O1543" i="11"/>
  <c r="P1543" i="11"/>
  <c r="Q1543" i="11"/>
  <c r="T1543" i="11" s="1"/>
  <c r="R1543" i="11"/>
  <c r="S1543" i="11"/>
  <c r="AB1543" i="11"/>
  <c r="BJ1543" i="11" s="1"/>
  <c r="AD1543" i="11"/>
  <c r="BH1543" i="11"/>
  <c r="N1544" i="11"/>
  <c r="O1544" i="11"/>
  <c r="P1544" i="11"/>
  <c r="Q1544" i="11"/>
  <c r="T1544" i="11" s="1"/>
  <c r="R1544" i="11"/>
  <c r="S1544" i="11"/>
  <c r="AB1544" i="11"/>
  <c r="BJ1544" i="11" s="1"/>
  <c r="AD1544" i="11"/>
  <c r="BH1544" i="11"/>
  <c r="N1545" i="11"/>
  <c r="O1545" i="11"/>
  <c r="P1545" i="11"/>
  <c r="Q1545" i="11"/>
  <c r="T1545" i="11" s="1"/>
  <c r="R1545" i="11"/>
  <c r="S1545" i="11"/>
  <c r="AB1545" i="11"/>
  <c r="BJ1545" i="11" s="1"/>
  <c r="AD1545" i="11"/>
  <c r="BH1545" i="11"/>
  <c r="N1546" i="11"/>
  <c r="O1546" i="11"/>
  <c r="P1546" i="11"/>
  <c r="Q1546" i="11"/>
  <c r="T1546" i="11" s="1"/>
  <c r="R1546" i="11"/>
  <c r="S1546" i="11"/>
  <c r="AB1546" i="11"/>
  <c r="AD1546" i="11"/>
  <c r="AY1546" i="11"/>
  <c r="BH1546" i="11"/>
  <c r="BJ1546" i="11"/>
  <c r="N1547" i="11"/>
  <c r="O1547" i="11"/>
  <c r="P1547" i="11"/>
  <c r="Q1547" i="11"/>
  <c r="T1547" i="11" s="1"/>
  <c r="R1547" i="11"/>
  <c r="S1547" i="11"/>
  <c r="AB1547" i="11"/>
  <c r="BJ1547" i="11" s="1"/>
  <c r="AD1547" i="11"/>
  <c r="BH1547" i="11"/>
  <c r="N1548" i="11"/>
  <c r="O1548" i="11"/>
  <c r="P1548" i="11"/>
  <c r="Q1548" i="11"/>
  <c r="T1548" i="11" s="1"/>
  <c r="R1548" i="11"/>
  <c r="S1548" i="11"/>
  <c r="AB1548" i="11"/>
  <c r="BJ1548" i="11" s="1"/>
  <c r="AD1548" i="11"/>
  <c r="AY1548" i="11"/>
  <c r="BH1548" i="11"/>
  <c r="N1549" i="11"/>
  <c r="O1549" i="11"/>
  <c r="P1549" i="11"/>
  <c r="Q1549" i="11"/>
  <c r="T1549" i="11" s="1"/>
  <c r="R1549" i="11"/>
  <c r="S1549" i="11"/>
  <c r="AB1549" i="11"/>
  <c r="AD1549" i="11"/>
  <c r="AY1549" i="11"/>
  <c r="BH1549" i="11"/>
  <c r="BJ1549" i="11"/>
  <c r="N1550" i="11"/>
  <c r="O1550" i="11"/>
  <c r="P1550" i="11"/>
  <c r="Q1550" i="11"/>
  <c r="T1550" i="11" s="1"/>
  <c r="R1550" i="11"/>
  <c r="S1550" i="11"/>
  <c r="AB1550" i="11"/>
  <c r="BJ1550" i="11" s="1"/>
  <c r="AD1550" i="11"/>
  <c r="BH1550" i="11"/>
  <c r="N1551" i="11"/>
  <c r="O1551" i="11"/>
  <c r="P1551" i="11"/>
  <c r="Q1551" i="11"/>
  <c r="T1551" i="11" s="1"/>
  <c r="R1551" i="11"/>
  <c r="S1551" i="11"/>
  <c r="AB1551" i="11"/>
  <c r="BJ1551" i="11" s="1"/>
  <c r="AD1551" i="11"/>
  <c r="AY1551" i="11"/>
  <c r="BH1551" i="11"/>
  <c r="N1552" i="11"/>
  <c r="O1552" i="11"/>
  <c r="P1552" i="11"/>
  <c r="Q1552" i="11"/>
  <c r="T1552" i="11" s="1"/>
  <c r="R1552" i="11"/>
  <c r="S1552" i="11"/>
  <c r="AB1552" i="11"/>
  <c r="BJ1552" i="11" s="1"/>
  <c r="AD1552" i="11"/>
  <c r="AY1552" i="11"/>
  <c r="BH1552" i="11"/>
  <c r="N1553" i="11"/>
  <c r="O1553" i="11"/>
  <c r="P1553" i="11"/>
  <c r="Q1553" i="11"/>
  <c r="T1553" i="11" s="1"/>
  <c r="R1553" i="11"/>
  <c r="S1553" i="11"/>
  <c r="AB1553" i="11"/>
  <c r="BJ1553" i="11" s="1"/>
  <c r="AD1553" i="11"/>
  <c r="AY1553" i="11"/>
  <c r="BH1553" i="11"/>
  <c r="N1554" i="11"/>
  <c r="O1554" i="11"/>
  <c r="P1554" i="11"/>
  <c r="Q1554" i="11"/>
  <c r="T1554" i="11" s="1"/>
  <c r="R1554" i="11"/>
  <c r="S1554" i="11"/>
  <c r="AB1554" i="11"/>
  <c r="BJ1554" i="11" s="1"/>
  <c r="AD1554" i="11"/>
  <c r="BH1554" i="11"/>
  <c r="N1555" i="11"/>
  <c r="O1555" i="11"/>
  <c r="P1555" i="11"/>
  <c r="Q1555" i="11"/>
  <c r="R1555" i="11"/>
  <c r="S1555" i="11"/>
  <c r="T1555" i="11"/>
  <c r="AB1555" i="11"/>
  <c r="BJ1555" i="11" s="1"/>
  <c r="AD1555" i="11"/>
  <c r="AY1555" i="11"/>
  <c r="BH1555" i="11"/>
  <c r="N1556" i="11"/>
  <c r="O1556" i="11"/>
  <c r="P1556" i="11"/>
  <c r="Q1556" i="11"/>
  <c r="T1556" i="11" s="1"/>
  <c r="R1556" i="11"/>
  <c r="S1556" i="11"/>
  <c r="AB1556" i="11"/>
  <c r="BJ1556" i="11" s="1"/>
  <c r="AD1556" i="11"/>
  <c r="BH1556" i="11"/>
  <c r="N1557" i="11"/>
  <c r="O1557" i="11"/>
  <c r="P1557" i="11"/>
  <c r="Q1557" i="11"/>
  <c r="T1557" i="11" s="1"/>
  <c r="R1557" i="11"/>
  <c r="S1557" i="11"/>
  <c r="AB1557" i="11"/>
  <c r="AD1557" i="11"/>
  <c r="AY1557" i="11"/>
  <c r="BH1557" i="11"/>
  <c r="BJ1557" i="11"/>
  <c r="N1558" i="11"/>
  <c r="O1558" i="11"/>
  <c r="P1558" i="11"/>
  <c r="Q1558" i="11"/>
  <c r="T1558" i="11" s="1"/>
  <c r="R1558" i="11"/>
  <c r="S1558" i="11"/>
  <c r="AB1558" i="11"/>
  <c r="BJ1558" i="11" s="1"/>
  <c r="AD1558" i="11"/>
  <c r="BH1558" i="11"/>
  <c r="N1559" i="11"/>
  <c r="O1559" i="11"/>
  <c r="P1559" i="11"/>
  <c r="Q1559" i="11"/>
  <c r="T1559" i="11" s="1"/>
  <c r="R1559" i="11"/>
  <c r="S1559" i="11"/>
  <c r="AB1559" i="11"/>
  <c r="BJ1559" i="11" s="1"/>
  <c r="AD1559" i="11"/>
  <c r="BH1559" i="11"/>
  <c r="N1560" i="11"/>
  <c r="O1560" i="11"/>
  <c r="P1560" i="11"/>
  <c r="Q1560" i="11"/>
  <c r="T1560" i="11" s="1"/>
  <c r="R1560" i="11"/>
  <c r="S1560" i="11"/>
  <c r="AB1560" i="11"/>
  <c r="BJ1560" i="11" s="1"/>
  <c r="AD1560" i="11"/>
  <c r="AY1560" i="11"/>
  <c r="BH1560" i="11"/>
  <c r="N1561" i="11"/>
  <c r="O1561" i="11"/>
  <c r="P1561" i="11"/>
  <c r="Q1561" i="11"/>
  <c r="T1561" i="11" s="1"/>
  <c r="R1561" i="11"/>
  <c r="S1561" i="11"/>
  <c r="AB1561" i="11"/>
  <c r="AD1561" i="11"/>
  <c r="AY1561" i="11"/>
  <c r="BH1561" i="11"/>
  <c r="BJ1561" i="11"/>
  <c r="N1562" i="11"/>
  <c r="O1562" i="11"/>
  <c r="P1562" i="11"/>
  <c r="Q1562" i="11"/>
  <c r="T1562" i="11" s="1"/>
  <c r="R1562" i="11"/>
  <c r="S1562" i="11"/>
  <c r="AB1562" i="11"/>
  <c r="BJ1562" i="11" s="1"/>
  <c r="AD1562" i="11"/>
  <c r="BH1562" i="11"/>
  <c r="N1563" i="11"/>
  <c r="O1563" i="11"/>
  <c r="P1563" i="11"/>
  <c r="Q1563" i="11"/>
  <c r="R1563" i="11"/>
  <c r="S1563" i="11"/>
  <c r="T1563" i="11"/>
  <c r="AB1563" i="11"/>
  <c r="BJ1563" i="11" s="1"/>
  <c r="AD1563" i="11"/>
  <c r="BH1563" i="11"/>
  <c r="N1564" i="11"/>
  <c r="O1564" i="11"/>
  <c r="P1564" i="11"/>
  <c r="Q1564" i="11"/>
  <c r="T1564" i="11" s="1"/>
  <c r="R1564" i="11"/>
  <c r="S1564" i="11"/>
  <c r="AB1564" i="11"/>
  <c r="BJ1564" i="11" s="1"/>
  <c r="AD1564" i="11"/>
  <c r="AY1564" i="11"/>
  <c r="BH1564" i="11"/>
  <c r="N1565" i="11"/>
  <c r="O1565" i="11"/>
  <c r="P1565" i="11"/>
  <c r="Q1565" i="11"/>
  <c r="T1565" i="11" s="1"/>
  <c r="R1565" i="11"/>
  <c r="S1565" i="11"/>
  <c r="AB1565" i="11"/>
  <c r="BJ1565" i="11" s="1"/>
  <c r="AD1565" i="11"/>
  <c r="AY1565" i="11"/>
  <c r="BH1565" i="11"/>
  <c r="N1566" i="11"/>
  <c r="O1566" i="11"/>
  <c r="P1566" i="11"/>
  <c r="Q1566" i="11"/>
  <c r="T1566" i="11" s="1"/>
  <c r="R1566" i="11"/>
  <c r="S1566" i="11"/>
  <c r="AB1566" i="11"/>
  <c r="BJ1566" i="11" s="1"/>
  <c r="AD1566" i="11"/>
  <c r="BH1566" i="11"/>
  <c r="N1567" i="11"/>
  <c r="O1567" i="11"/>
  <c r="P1567" i="11"/>
  <c r="Q1567" i="11"/>
  <c r="T1567" i="11" s="1"/>
  <c r="R1567" i="11"/>
  <c r="S1567" i="11"/>
  <c r="AB1567" i="11"/>
  <c r="BJ1567" i="11" s="1"/>
  <c r="AD1567" i="11"/>
  <c r="AY1567" i="11"/>
  <c r="BH1567" i="11"/>
  <c r="N1568" i="11"/>
  <c r="O1568" i="11"/>
  <c r="P1568" i="11"/>
  <c r="Q1568" i="11"/>
  <c r="T1568" i="11" s="1"/>
  <c r="R1568" i="11"/>
  <c r="S1568" i="11"/>
  <c r="AB1568" i="11"/>
  <c r="BJ1568" i="11" s="1"/>
  <c r="AD1568" i="11"/>
  <c r="BH1568" i="11"/>
  <c r="N1569" i="11"/>
  <c r="O1569" i="11"/>
  <c r="P1569" i="11"/>
  <c r="Q1569" i="11"/>
  <c r="T1569" i="11" s="1"/>
  <c r="R1569" i="11"/>
  <c r="S1569" i="11"/>
  <c r="AB1569" i="11"/>
  <c r="BJ1569" i="11" s="1"/>
  <c r="AD1569" i="11"/>
  <c r="BH1569" i="11"/>
  <c r="N1570" i="11"/>
  <c r="O1570" i="11"/>
  <c r="P1570" i="11"/>
  <c r="Q1570" i="11"/>
  <c r="R1570" i="11"/>
  <c r="S1570" i="11"/>
  <c r="T1570" i="11"/>
  <c r="AB1570" i="11"/>
  <c r="AD1570" i="11"/>
  <c r="AY1570" i="11"/>
  <c r="BH1570" i="11"/>
  <c r="BJ1570" i="11"/>
  <c r="N1571" i="11"/>
  <c r="O1571" i="11"/>
  <c r="P1571" i="11"/>
  <c r="Q1571" i="11"/>
  <c r="R1571" i="11"/>
  <c r="S1571" i="11"/>
  <c r="T1571" i="11"/>
  <c r="AB1571" i="11"/>
  <c r="BJ1571" i="11" s="1"/>
  <c r="AD1571" i="11"/>
  <c r="AY1571" i="11"/>
  <c r="BH1571" i="11"/>
  <c r="N1572" i="11"/>
  <c r="O1572" i="11"/>
  <c r="P1572" i="11"/>
  <c r="Q1572" i="11"/>
  <c r="R1572" i="11"/>
  <c r="S1572" i="11"/>
  <c r="T1572" i="11"/>
  <c r="AB1572" i="11"/>
  <c r="BJ1572" i="11" s="1"/>
  <c r="AD1572" i="11"/>
  <c r="BH1572" i="11"/>
  <c r="N1573" i="11"/>
  <c r="O1573" i="11"/>
  <c r="P1573" i="11"/>
  <c r="Q1573" i="11"/>
  <c r="T1573" i="11" s="1"/>
  <c r="R1573" i="11"/>
  <c r="S1573" i="11"/>
  <c r="AB1573" i="11"/>
  <c r="BJ1573" i="11" s="1"/>
  <c r="AD1573" i="11"/>
  <c r="BH1573" i="11"/>
  <c r="N1574" i="11"/>
  <c r="O1574" i="11"/>
  <c r="P1574" i="11"/>
  <c r="Q1574" i="11"/>
  <c r="T1574" i="11" s="1"/>
  <c r="R1574" i="11"/>
  <c r="S1574" i="11"/>
  <c r="AB1574" i="11"/>
  <c r="BJ1574" i="11" s="1"/>
  <c r="AD1574" i="11"/>
  <c r="BH1574" i="11"/>
  <c r="N1575" i="11"/>
  <c r="O1575" i="11"/>
  <c r="P1575" i="11"/>
  <c r="Q1575" i="11"/>
  <c r="T1575" i="11" s="1"/>
  <c r="R1575" i="11"/>
  <c r="S1575" i="11"/>
  <c r="AB1575" i="11"/>
  <c r="BJ1575" i="11" s="1"/>
  <c r="AD1575" i="11"/>
  <c r="BH1575" i="11"/>
  <c r="N1576" i="11"/>
  <c r="O1576" i="11"/>
  <c r="P1576" i="11"/>
  <c r="Q1576" i="11"/>
  <c r="T1576" i="11" s="1"/>
  <c r="R1576" i="11"/>
  <c r="S1576" i="11"/>
  <c r="AB1576" i="11"/>
  <c r="AD1576" i="11"/>
  <c r="BH1576" i="11"/>
  <c r="BJ1576" i="11"/>
  <c r="N1577" i="11"/>
  <c r="O1577" i="11"/>
  <c r="P1577" i="11"/>
  <c r="Q1577" i="11"/>
  <c r="T1577" i="11" s="1"/>
  <c r="R1577" i="11"/>
  <c r="S1577" i="11"/>
  <c r="AB1577" i="11"/>
  <c r="BJ1577" i="11" s="1"/>
  <c r="AD1577" i="11"/>
  <c r="BH1577" i="11"/>
  <c r="N1578" i="11"/>
  <c r="O1578" i="11"/>
  <c r="P1578" i="11"/>
  <c r="Q1578" i="11"/>
  <c r="T1578" i="11" s="1"/>
  <c r="R1578" i="11"/>
  <c r="S1578" i="11"/>
  <c r="AB1578" i="11"/>
  <c r="BJ1578" i="11" s="1"/>
  <c r="AD1578" i="11"/>
  <c r="BH1578" i="11"/>
  <c r="N1579" i="11"/>
  <c r="O1579" i="11"/>
  <c r="P1579" i="11"/>
  <c r="Q1579" i="11"/>
  <c r="T1579" i="11" s="1"/>
  <c r="R1579" i="11"/>
  <c r="S1579" i="11"/>
  <c r="AB1579" i="11"/>
  <c r="BJ1579" i="11" s="1"/>
  <c r="AD1579" i="11"/>
  <c r="BH1579" i="11"/>
  <c r="N1580" i="11"/>
  <c r="O1580" i="11"/>
  <c r="P1580" i="11"/>
  <c r="Q1580" i="11"/>
  <c r="T1580" i="11" s="1"/>
  <c r="R1580" i="11"/>
  <c r="S1580" i="11"/>
  <c r="AB1580" i="11"/>
  <c r="AD1580" i="11"/>
  <c r="BH1580" i="11"/>
  <c r="BJ1580" i="11"/>
  <c r="N1581" i="11"/>
  <c r="O1581" i="11"/>
  <c r="P1581" i="11"/>
  <c r="Q1581" i="11"/>
  <c r="T1581" i="11" s="1"/>
  <c r="R1581" i="11"/>
  <c r="S1581" i="11"/>
  <c r="AB1581" i="11"/>
  <c r="AD1581" i="11"/>
  <c r="AY1581" i="11"/>
  <c r="BH1581" i="11"/>
  <c r="BJ1581" i="11"/>
  <c r="N1582" i="11"/>
  <c r="O1582" i="11"/>
  <c r="P1582" i="11"/>
  <c r="Q1582" i="11"/>
  <c r="T1582" i="11" s="1"/>
  <c r="R1582" i="11"/>
  <c r="S1582" i="11"/>
  <c r="AB1582" i="11"/>
  <c r="BJ1582" i="11" s="1"/>
  <c r="AD1582" i="11"/>
  <c r="AY1582" i="11"/>
  <c r="BH1582" i="11"/>
  <c r="N1583" i="11"/>
  <c r="O1583" i="11"/>
  <c r="P1583" i="11"/>
  <c r="Q1583" i="11"/>
  <c r="T1583" i="11" s="1"/>
  <c r="R1583" i="11"/>
  <c r="S1583" i="11"/>
  <c r="AB1583" i="11"/>
  <c r="BJ1583" i="11" s="1"/>
  <c r="AD1583" i="11"/>
  <c r="AY1583" i="11"/>
  <c r="BH1583" i="11"/>
  <c r="N1584" i="11"/>
  <c r="O1584" i="11"/>
  <c r="P1584" i="11"/>
  <c r="Q1584" i="11"/>
  <c r="T1584" i="11" s="1"/>
  <c r="R1584" i="11"/>
  <c r="S1584" i="11"/>
  <c r="AB1584" i="11"/>
  <c r="BJ1584" i="11" s="1"/>
  <c r="AD1584" i="11"/>
  <c r="BH1584" i="11"/>
  <c r="N1585" i="11"/>
  <c r="O1585" i="11"/>
  <c r="P1585" i="11"/>
  <c r="Q1585" i="11"/>
  <c r="T1585" i="11" s="1"/>
  <c r="R1585" i="11"/>
  <c r="S1585" i="11"/>
  <c r="AB1585" i="11"/>
  <c r="AD1585" i="11"/>
  <c r="AY1585" i="11"/>
  <c r="BH1585" i="11"/>
  <c r="BJ1585" i="11"/>
  <c r="N1586" i="11"/>
  <c r="O1586" i="11"/>
  <c r="P1586" i="11"/>
  <c r="Q1586" i="11"/>
  <c r="R1586" i="11"/>
  <c r="S1586" i="11"/>
  <c r="T1586" i="11"/>
  <c r="AB1586" i="11"/>
  <c r="BJ1586" i="11" s="1"/>
  <c r="AD1586" i="11"/>
  <c r="AY1586" i="11"/>
  <c r="BH1586" i="11"/>
  <c r="N1587" i="11"/>
  <c r="O1587" i="11"/>
  <c r="P1587" i="11"/>
  <c r="Q1587" i="11"/>
  <c r="T1587" i="11" s="1"/>
  <c r="R1587" i="11"/>
  <c r="S1587" i="11"/>
  <c r="AB1587" i="11"/>
  <c r="AD1587" i="11"/>
  <c r="BH1587" i="11"/>
  <c r="BJ1587" i="11"/>
  <c r="N1588" i="11"/>
  <c r="O1588" i="11"/>
  <c r="P1588" i="11"/>
  <c r="Q1588" i="11"/>
  <c r="T1588" i="11" s="1"/>
  <c r="R1588" i="11"/>
  <c r="S1588" i="11"/>
  <c r="AB1588" i="11"/>
  <c r="BJ1588" i="11" s="1"/>
  <c r="AD1588" i="11"/>
  <c r="BH1588" i="11"/>
  <c r="N1589" i="11"/>
  <c r="O1589" i="11"/>
  <c r="P1589" i="11"/>
  <c r="Q1589" i="11"/>
  <c r="R1589" i="11"/>
  <c r="S1589" i="11"/>
  <c r="T1589" i="11"/>
  <c r="AB1589" i="11"/>
  <c r="AD1589" i="11"/>
  <c r="BH1589" i="11"/>
  <c r="BJ1589" i="11"/>
  <c r="N1590" i="11"/>
  <c r="O1590" i="11"/>
  <c r="P1590" i="11"/>
  <c r="Q1590" i="11"/>
  <c r="T1590" i="11" s="1"/>
  <c r="R1590" i="11"/>
  <c r="S1590" i="11"/>
  <c r="AB1590" i="11"/>
  <c r="AD1590" i="11"/>
  <c r="AY1590" i="11"/>
  <c r="BH1590" i="11"/>
  <c r="BJ1590" i="11"/>
  <c r="N1591" i="11"/>
  <c r="O1591" i="11"/>
  <c r="P1591" i="11"/>
  <c r="Q1591" i="11"/>
  <c r="T1591" i="11" s="1"/>
  <c r="R1591" i="11"/>
  <c r="S1591" i="11"/>
  <c r="AB1591" i="11"/>
  <c r="BJ1591" i="11" s="1"/>
  <c r="AD1591" i="11"/>
  <c r="AY1591" i="11"/>
  <c r="BH1591" i="11"/>
  <c r="N1592" i="11"/>
  <c r="O1592" i="11"/>
  <c r="P1592" i="11"/>
  <c r="Q1592" i="11"/>
  <c r="T1592" i="11" s="1"/>
  <c r="R1592" i="11"/>
  <c r="S1592" i="11"/>
  <c r="AB1592" i="11"/>
  <c r="BJ1592" i="11" s="1"/>
  <c r="AD1592" i="11"/>
  <c r="BH1592" i="11"/>
  <c r="N1593" i="11"/>
  <c r="O1593" i="11"/>
  <c r="P1593" i="11"/>
  <c r="Q1593" i="11"/>
  <c r="R1593" i="11"/>
  <c r="S1593" i="11"/>
  <c r="T1593" i="11"/>
  <c r="AB1593" i="11"/>
  <c r="BJ1593" i="11" s="1"/>
  <c r="AD1593" i="11"/>
  <c r="BH1593" i="11"/>
  <c r="N1594" i="11"/>
  <c r="O1594" i="11"/>
  <c r="P1594" i="11"/>
  <c r="Q1594" i="11"/>
  <c r="T1594" i="11" s="1"/>
  <c r="R1594" i="11"/>
  <c r="S1594" i="11"/>
  <c r="AB1594" i="11"/>
  <c r="BJ1594" i="11" s="1"/>
  <c r="AD1594" i="11"/>
  <c r="BH1594" i="11"/>
  <c r="N1595" i="11"/>
  <c r="O1595" i="11"/>
  <c r="P1595" i="11"/>
  <c r="Q1595" i="11"/>
  <c r="T1595" i="11" s="1"/>
  <c r="R1595" i="11"/>
  <c r="S1595" i="11"/>
  <c r="AB1595" i="11"/>
  <c r="AD1595" i="11"/>
  <c r="BH1595" i="11"/>
  <c r="BJ1595" i="11"/>
  <c r="N1596" i="11"/>
  <c r="O1596" i="11"/>
  <c r="P1596" i="11"/>
  <c r="Q1596" i="11"/>
  <c r="T1596" i="11" s="1"/>
  <c r="R1596" i="11"/>
  <c r="S1596" i="11"/>
  <c r="AB1596" i="11"/>
  <c r="BJ1596" i="11" s="1"/>
  <c r="AD1596" i="11"/>
  <c r="BH1596" i="11"/>
  <c r="N1597" i="11"/>
  <c r="O1597" i="11"/>
  <c r="P1597" i="11"/>
  <c r="Q1597" i="11"/>
  <c r="T1597" i="11" s="1"/>
  <c r="R1597" i="11"/>
  <c r="S1597" i="11"/>
  <c r="AB1597" i="11"/>
  <c r="BJ1597" i="11" s="1"/>
  <c r="AD1597" i="11"/>
  <c r="BH1597" i="11"/>
  <c r="N1598" i="11"/>
  <c r="O1598" i="11"/>
  <c r="P1598" i="11"/>
  <c r="Q1598" i="11"/>
  <c r="T1598" i="11" s="1"/>
  <c r="R1598" i="11"/>
  <c r="S1598" i="11"/>
  <c r="AB1598" i="11"/>
  <c r="BJ1598" i="11" s="1"/>
  <c r="AD1598" i="11"/>
  <c r="BH1598" i="11"/>
  <c r="N1599" i="11"/>
  <c r="O1599" i="11"/>
  <c r="P1599" i="11"/>
  <c r="Q1599" i="11"/>
  <c r="T1599" i="11" s="1"/>
  <c r="R1599" i="11"/>
  <c r="S1599" i="11"/>
  <c r="AB1599" i="11"/>
  <c r="BJ1599" i="11" s="1"/>
  <c r="AD1599" i="11"/>
  <c r="BH1599" i="11"/>
  <c r="N1600" i="11"/>
  <c r="O1600" i="11"/>
  <c r="P1600" i="11"/>
  <c r="Q1600" i="11"/>
  <c r="T1600" i="11" s="1"/>
  <c r="R1600" i="11"/>
  <c r="S1600" i="11"/>
  <c r="AB1600" i="11"/>
  <c r="BJ1600" i="11" s="1"/>
  <c r="AD1600" i="11"/>
  <c r="BH1600" i="11"/>
  <c r="N1601" i="11"/>
  <c r="O1601" i="11"/>
  <c r="P1601" i="11"/>
  <c r="Q1601" i="11"/>
  <c r="T1601" i="11" s="1"/>
  <c r="R1601" i="11"/>
  <c r="S1601" i="11"/>
  <c r="AB1601" i="11"/>
  <c r="BJ1601" i="11" s="1"/>
  <c r="AD1601" i="11"/>
  <c r="BH1601" i="11"/>
  <c r="N1602" i="11"/>
  <c r="O1602" i="11"/>
  <c r="P1602" i="11"/>
  <c r="Q1602" i="11"/>
  <c r="T1602" i="11" s="1"/>
  <c r="R1602" i="11"/>
  <c r="S1602" i="11"/>
  <c r="AB1602" i="11"/>
  <c r="BJ1602" i="11" s="1"/>
  <c r="AD1602" i="11"/>
  <c r="BH1602" i="11"/>
  <c r="N1603" i="11"/>
  <c r="O1603" i="11"/>
  <c r="P1603" i="11"/>
  <c r="Q1603" i="11"/>
  <c r="T1603" i="11" s="1"/>
  <c r="R1603" i="11"/>
  <c r="S1603" i="11"/>
  <c r="AB1603" i="11"/>
  <c r="BJ1603" i="11" s="1"/>
  <c r="AD1603" i="11"/>
  <c r="BH1603" i="11"/>
  <c r="N1604" i="11"/>
  <c r="O1604" i="11"/>
  <c r="P1604" i="11"/>
  <c r="Q1604" i="11"/>
  <c r="T1604" i="11" s="1"/>
  <c r="R1604" i="11"/>
  <c r="S1604" i="11"/>
  <c r="AB1604" i="11"/>
  <c r="BJ1604" i="11" s="1"/>
  <c r="AD1604" i="11"/>
  <c r="BH1604" i="11"/>
  <c r="N1605" i="11"/>
  <c r="O1605" i="11"/>
  <c r="P1605" i="11"/>
  <c r="Q1605" i="11"/>
  <c r="T1605" i="11" s="1"/>
  <c r="R1605" i="11"/>
  <c r="S1605" i="11"/>
  <c r="AB1605" i="11"/>
  <c r="AD1605" i="11"/>
  <c r="BH1605" i="11"/>
  <c r="BJ1605" i="11"/>
  <c r="N1606" i="11"/>
  <c r="O1606" i="11"/>
  <c r="P1606" i="11"/>
  <c r="Q1606" i="11"/>
  <c r="T1606" i="11" s="1"/>
  <c r="R1606" i="11"/>
  <c r="S1606" i="11"/>
  <c r="AB1606" i="11"/>
  <c r="BJ1606" i="11" s="1"/>
  <c r="AD1606" i="11"/>
  <c r="BH1606" i="11"/>
  <c r="N1607" i="11"/>
  <c r="O1607" i="11"/>
  <c r="P1607" i="11"/>
  <c r="Q1607" i="11"/>
  <c r="R1607" i="11"/>
  <c r="S1607" i="11"/>
  <c r="T1607" i="11"/>
  <c r="AB1607" i="11"/>
  <c r="BJ1607" i="11" s="1"/>
  <c r="AD1607" i="11"/>
  <c r="BH1607" i="11"/>
  <c r="N1608" i="11"/>
  <c r="O1608" i="11"/>
  <c r="P1608" i="11"/>
  <c r="Q1608" i="11"/>
  <c r="T1608" i="11" s="1"/>
  <c r="R1608" i="11"/>
  <c r="S1608" i="11"/>
  <c r="AB1608" i="11"/>
  <c r="BJ1608" i="11" s="1"/>
  <c r="AD1608" i="11"/>
  <c r="BH1608" i="11"/>
  <c r="N1609" i="11"/>
  <c r="O1609" i="11"/>
  <c r="P1609" i="11"/>
  <c r="Q1609" i="11"/>
  <c r="T1609" i="11" s="1"/>
  <c r="R1609" i="11"/>
  <c r="S1609" i="11"/>
  <c r="AB1609" i="11"/>
  <c r="BJ1609" i="11" s="1"/>
  <c r="AD1609" i="11"/>
  <c r="BH1609" i="11"/>
  <c r="N1610" i="11"/>
  <c r="O1610" i="11"/>
  <c r="P1610" i="11"/>
  <c r="Q1610" i="11"/>
  <c r="T1610" i="11" s="1"/>
  <c r="R1610" i="11"/>
  <c r="S1610" i="11"/>
  <c r="AB1610" i="11"/>
  <c r="BJ1610" i="11" s="1"/>
  <c r="AD1610" i="11"/>
  <c r="BH1610" i="11"/>
  <c r="N1611" i="11"/>
  <c r="O1611" i="11"/>
  <c r="P1611" i="11"/>
  <c r="Q1611" i="11"/>
  <c r="R1611" i="11"/>
  <c r="S1611" i="11"/>
  <c r="T1611" i="11"/>
  <c r="AB1611" i="11"/>
  <c r="BJ1611" i="11" s="1"/>
  <c r="AD1611" i="11"/>
  <c r="BH1611" i="11"/>
  <c r="N1612" i="11"/>
  <c r="O1612" i="11"/>
  <c r="P1612" i="11"/>
  <c r="Q1612" i="11"/>
  <c r="T1612" i="11" s="1"/>
  <c r="R1612" i="11"/>
  <c r="S1612" i="11"/>
  <c r="AB1612" i="11"/>
  <c r="BJ1612" i="11" s="1"/>
  <c r="AD1612" i="11"/>
  <c r="BH1612" i="11"/>
  <c r="N1613" i="11"/>
  <c r="O1613" i="11"/>
  <c r="P1613" i="11"/>
  <c r="Q1613" i="11"/>
  <c r="T1613" i="11" s="1"/>
  <c r="R1613" i="11"/>
  <c r="S1613" i="11"/>
  <c r="AB1613" i="11"/>
  <c r="AD1613" i="11"/>
  <c r="BH1613" i="11"/>
  <c r="BJ1613" i="11"/>
  <c r="N1614" i="11"/>
  <c r="O1614" i="11"/>
  <c r="P1614" i="11"/>
  <c r="Q1614" i="11"/>
  <c r="T1614" i="11" s="1"/>
  <c r="R1614" i="11"/>
  <c r="S1614" i="11"/>
  <c r="AB1614" i="11"/>
  <c r="BJ1614" i="11" s="1"/>
  <c r="AD1614" i="11"/>
  <c r="BH1614" i="11"/>
  <c r="N1615" i="11"/>
  <c r="O1615" i="11"/>
  <c r="P1615" i="11"/>
  <c r="Q1615" i="11"/>
  <c r="R1615" i="11"/>
  <c r="S1615" i="11"/>
  <c r="T1615" i="11"/>
  <c r="AB1615" i="11"/>
  <c r="BJ1615" i="11" s="1"/>
  <c r="AD1615" i="11"/>
  <c r="BH1615" i="11"/>
  <c r="N1616" i="11"/>
  <c r="O1616" i="11"/>
  <c r="P1616" i="11"/>
  <c r="Q1616" i="11"/>
  <c r="T1616" i="11" s="1"/>
  <c r="R1616" i="11"/>
  <c r="S1616" i="11"/>
  <c r="AB1616" i="11"/>
  <c r="BJ1616" i="11" s="1"/>
  <c r="AD1616" i="11"/>
  <c r="BH1616" i="11"/>
  <c r="N1617" i="11"/>
  <c r="O1617" i="11"/>
  <c r="P1617" i="11"/>
  <c r="Q1617" i="11"/>
  <c r="T1617" i="11" s="1"/>
  <c r="R1617" i="11"/>
  <c r="S1617" i="11"/>
  <c r="AB1617" i="11"/>
  <c r="BJ1617" i="11" s="1"/>
  <c r="AD1617" i="11"/>
  <c r="BH1617" i="11"/>
  <c r="N1618" i="11"/>
  <c r="O1618" i="11"/>
  <c r="P1618" i="11"/>
  <c r="Q1618" i="11"/>
  <c r="T1618" i="11" s="1"/>
  <c r="R1618" i="11"/>
  <c r="S1618" i="11"/>
  <c r="AB1618" i="11"/>
  <c r="BJ1618" i="11" s="1"/>
  <c r="AD1618" i="11"/>
  <c r="BH1618" i="11"/>
  <c r="N1619" i="11"/>
  <c r="O1619" i="11"/>
  <c r="P1619" i="11"/>
  <c r="Q1619" i="11"/>
  <c r="R1619" i="11"/>
  <c r="S1619" i="11"/>
  <c r="T1619" i="11"/>
  <c r="AB1619" i="11"/>
  <c r="AD1619" i="11"/>
  <c r="BH1619" i="11"/>
  <c r="BJ1619" i="11"/>
  <c r="N1620" i="11"/>
  <c r="O1620" i="11"/>
  <c r="P1620" i="11"/>
  <c r="Q1620" i="11"/>
  <c r="T1620" i="11" s="1"/>
  <c r="R1620" i="11"/>
  <c r="S1620" i="11"/>
  <c r="AB1620" i="11"/>
  <c r="BJ1620" i="11" s="1"/>
  <c r="AD1620" i="11"/>
  <c r="BH1620" i="11"/>
  <c r="N1621" i="11"/>
  <c r="O1621" i="11"/>
  <c r="P1621" i="11"/>
  <c r="Q1621" i="11"/>
  <c r="T1621" i="11" s="1"/>
  <c r="R1621" i="11"/>
  <c r="S1621" i="11"/>
  <c r="AB1621" i="11"/>
  <c r="BJ1621" i="11" s="1"/>
  <c r="AD1621" i="11"/>
  <c r="BH1621" i="11"/>
  <c r="N1622" i="11"/>
  <c r="O1622" i="11"/>
  <c r="P1622" i="11"/>
  <c r="Q1622" i="11"/>
  <c r="T1622" i="11" s="1"/>
  <c r="R1622" i="11"/>
  <c r="S1622" i="11"/>
  <c r="AB1622" i="11"/>
  <c r="BJ1622" i="11" s="1"/>
  <c r="AD1622" i="11"/>
  <c r="BH1622" i="11"/>
  <c r="N1623" i="11"/>
  <c r="O1623" i="11"/>
  <c r="P1623" i="11"/>
  <c r="Q1623" i="11"/>
  <c r="T1623" i="11" s="1"/>
  <c r="R1623" i="11"/>
  <c r="S1623" i="11"/>
  <c r="AB1623" i="11"/>
  <c r="AD1623" i="11"/>
  <c r="BH1623" i="11"/>
  <c r="BJ1623" i="11"/>
  <c r="N1624" i="11"/>
  <c r="O1624" i="11"/>
  <c r="P1624" i="11"/>
  <c r="Q1624" i="11"/>
  <c r="T1624" i="11" s="1"/>
  <c r="R1624" i="11"/>
  <c r="S1624" i="11"/>
  <c r="AB1624" i="11"/>
  <c r="BJ1624" i="11" s="1"/>
  <c r="AD1624" i="11"/>
  <c r="BH1624" i="11"/>
  <c r="N1625" i="11"/>
  <c r="O1625" i="11"/>
  <c r="P1625" i="11"/>
  <c r="Q1625" i="11"/>
  <c r="R1625" i="11"/>
  <c r="S1625" i="11"/>
  <c r="T1625" i="11"/>
  <c r="AB1625" i="11"/>
  <c r="BJ1625" i="11" s="1"/>
  <c r="AD1625" i="11"/>
  <c r="BH1625" i="11"/>
  <c r="N1626" i="11"/>
  <c r="O1626" i="11"/>
  <c r="P1626" i="11"/>
  <c r="Q1626" i="11"/>
  <c r="T1626" i="11" s="1"/>
  <c r="R1626" i="11"/>
  <c r="S1626" i="11"/>
  <c r="AB1626" i="11"/>
  <c r="BJ1626" i="11" s="1"/>
  <c r="AD1626" i="11"/>
  <c r="BH1626" i="11"/>
  <c r="N1627" i="11"/>
  <c r="O1627" i="11"/>
  <c r="P1627" i="11"/>
  <c r="Q1627" i="11"/>
  <c r="T1627" i="11" s="1"/>
  <c r="R1627" i="11"/>
  <c r="S1627" i="11"/>
  <c r="AB1627" i="11"/>
  <c r="AD1627" i="11"/>
  <c r="BH1627" i="11"/>
  <c r="BJ1627" i="11"/>
  <c r="N1628" i="11"/>
  <c r="O1628" i="11"/>
  <c r="P1628" i="11"/>
  <c r="Q1628" i="11"/>
  <c r="T1628" i="11" s="1"/>
  <c r="R1628" i="11"/>
  <c r="S1628" i="11"/>
  <c r="AB1628" i="11"/>
  <c r="BJ1628" i="11" s="1"/>
  <c r="AD1628" i="11"/>
  <c r="BH1628" i="11"/>
  <c r="N1629" i="11"/>
  <c r="O1629" i="11"/>
  <c r="P1629" i="11"/>
  <c r="Q1629" i="11"/>
  <c r="T1629" i="11" s="1"/>
  <c r="R1629" i="11"/>
  <c r="S1629" i="11"/>
  <c r="AB1629" i="11"/>
  <c r="AD1629" i="11"/>
  <c r="BH1629" i="11"/>
  <c r="BJ1629" i="11"/>
  <c r="N1630" i="11"/>
  <c r="O1630" i="11"/>
  <c r="P1630" i="11"/>
  <c r="Q1630" i="11"/>
  <c r="T1630" i="11" s="1"/>
  <c r="R1630" i="11"/>
  <c r="S1630" i="11"/>
  <c r="AB1630" i="11"/>
  <c r="BJ1630" i="11" s="1"/>
  <c r="AD1630" i="11"/>
  <c r="BH1630" i="11"/>
  <c r="N1631" i="11"/>
  <c r="O1631" i="11"/>
  <c r="P1631" i="11"/>
  <c r="Q1631" i="11"/>
  <c r="R1631" i="11"/>
  <c r="S1631" i="11"/>
  <c r="T1631" i="11"/>
  <c r="AB1631" i="11"/>
  <c r="AD1631" i="11"/>
  <c r="BH1631" i="11"/>
  <c r="BJ1631" i="11"/>
  <c r="N1632" i="11"/>
  <c r="O1632" i="11"/>
  <c r="P1632" i="11"/>
  <c r="Q1632" i="11"/>
  <c r="T1632" i="11" s="1"/>
  <c r="R1632" i="11"/>
  <c r="S1632" i="11"/>
  <c r="AB1632" i="11"/>
  <c r="BJ1632" i="11" s="1"/>
  <c r="AD1632" i="11"/>
  <c r="BH1632" i="11"/>
  <c r="N1633" i="11"/>
  <c r="O1633" i="11"/>
  <c r="P1633" i="11"/>
  <c r="Q1633" i="11"/>
  <c r="R1633" i="11"/>
  <c r="S1633" i="11"/>
  <c r="T1633" i="11"/>
  <c r="AB1633" i="11"/>
  <c r="BJ1633" i="11" s="1"/>
  <c r="AD1633" i="11"/>
  <c r="BH1633" i="11"/>
  <c r="AB1634" i="11"/>
  <c r="AD1634" i="11"/>
  <c r="AB1635" i="11"/>
  <c r="AD1635" i="11"/>
  <c r="AB1636" i="11"/>
  <c r="AD1636" i="11"/>
  <c r="AB1637" i="11"/>
  <c r="AD1637" i="11"/>
  <c r="AB1638" i="11"/>
  <c r="AD1638" i="11"/>
  <c r="AB1639" i="11"/>
  <c r="AD1639" i="11"/>
  <c r="AB1640" i="11"/>
  <c r="AD1640" i="11"/>
  <c r="AB1641" i="11"/>
  <c r="AD1641" i="11"/>
  <c r="AB1642" i="11"/>
  <c r="AD1642" i="11"/>
  <c r="AB1643" i="11"/>
  <c r="AD1643" i="11"/>
  <c r="AB1644" i="11"/>
  <c r="AD1644" i="11"/>
  <c r="AB1645" i="11"/>
  <c r="AD1645" i="11"/>
  <c r="AB1646" i="11"/>
  <c r="AD1646" i="11"/>
  <c r="AB1647" i="11"/>
  <c r="AD1647" i="11"/>
  <c r="AB1648" i="11"/>
  <c r="AD1648" i="11"/>
  <c r="AB1649" i="11"/>
  <c r="AD1649" i="11"/>
  <c r="AB1650" i="11"/>
  <c r="AD1650" i="11"/>
  <c r="AB1651" i="11"/>
  <c r="AD1651" i="11"/>
  <c r="AB1652" i="11"/>
  <c r="AD1652" i="11"/>
  <c r="AB1653" i="11"/>
  <c r="AD1653" i="11"/>
  <c r="AB1654" i="11"/>
  <c r="AD1654" i="11"/>
  <c r="AB1655" i="11"/>
  <c r="AD1655" i="11"/>
  <c r="AB1656" i="11"/>
  <c r="AD1656" i="11"/>
  <c r="AB1657" i="11"/>
  <c r="AD1657" i="11"/>
  <c r="AB1658" i="11"/>
  <c r="AD1658" i="11"/>
  <c r="AB1659" i="11"/>
  <c r="AD1659" i="11"/>
  <c r="AB1660" i="11"/>
  <c r="AD1660" i="11"/>
  <c r="AB1661" i="11"/>
  <c r="AD1661" i="11"/>
  <c r="AB1662" i="11"/>
  <c r="AD1662" i="11"/>
  <c r="AB1663" i="11"/>
  <c r="AD1663" i="11"/>
  <c r="AB1664" i="11"/>
  <c r="AD1664" i="11"/>
  <c r="AB1665" i="11"/>
  <c r="AD1665" i="11"/>
  <c r="AB1666" i="11"/>
  <c r="AD1666" i="11"/>
  <c r="AB1667" i="11"/>
  <c r="AD1667" i="11"/>
  <c r="AB1668" i="11"/>
  <c r="AD1668" i="11"/>
  <c r="AB1669" i="11"/>
  <c r="AD1669" i="11"/>
  <c r="AB1670" i="11"/>
  <c r="AD1670" i="11"/>
  <c r="AB1671" i="11"/>
  <c r="AD1671" i="11"/>
  <c r="AB1672" i="11"/>
  <c r="AD1672" i="11"/>
  <c r="AB1673" i="11"/>
  <c r="AD1673" i="11"/>
  <c r="AB1674" i="11"/>
  <c r="AD1674" i="11"/>
  <c r="AB1675" i="11"/>
  <c r="AD1675" i="11"/>
  <c r="AB1676" i="11"/>
  <c r="AD1676" i="11"/>
  <c r="AB1677" i="11"/>
  <c r="AD1677" i="11"/>
  <c r="AB1678" i="11"/>
  <c r="AD1678" i="11"/>
  <c r="AB1679" i="11"/>
  <c r="AD1679" i="11"/>
  <c r="AB1680" i="11"/>
  <c r="AD1680" i="11"/>
  <c r="AB1681" i="11"/>
  <c r="AD1681" i="11"/>
  <c r="AB1682" i="11"/>
  <c r="AD1682" i="11"/>
  <c r="AB1683" i="11"/>
  <c r="AD1683" i="11"/>
  <c r="AB1684" i="11"/>
  <c r="AD1684" i="11"/>
  <c r="AB1685" i="11"/>
  <c r="AD1685" i="11"/>
  <c r="AB1686" i="11"/>
  <c r="AD1686" i="11"/>
  <c r="AB1687" i="11"/>
  <c r="AD1687" i="11"/>
  <c r="AB1688" i="11"/>
  <c r="AD1688" i="11"/>
  <c r="AB1689" i="11"/>
  <c r="AD1689" i="11"/>
  <c r="AB1690" i="11"/>
  <c r="AD1690" i="11"/>
  <c r="AB1691" i="11"/>
  <c r="AD1691" i="11"/>
  <c r="AB1692" i="11"/>
  <c r="AD1692" i="11"/>
  <c r="AB1693" i="11"/>
  <c r="AD1693" i="11"/>
  <c r="AB1694" i="11"/>
  <c r="AD1694" i="11"/>
  <c r="AB1695" i="11"/>
  <c r="AD1695" i="11"/>
  <c r="AB1696" i="11"/>
  <c r="AD1696" i="11"/>
  <c r="AB1697" i="11"/>
  <c r="AD1697" i="11"/>
  <c r="AB1698" i="11"/>
  <c r="AD1698" i="11"/>
  <c r="AB1699" i="11"/>
  <c r="AD1699" i="11"/>
  <c r="AB1700" i="11"/>
  <c r="AD1700" i="11"/>
  <c r="AB1701" i="11"/>
  <c r="AD1701" i="11"/>
  <c r="AB1702" i="11"/>
  <c r="AD1702" i="11"/>
  <c r="AB1703" i="11"/>
  <c r="AD1703" i="11"/>
  <c r="AB1704" i="11"/>
  <c r="AD1704" i="11"/>
  <c r="AB1705" i="11"/>
  <c r="AD1705" i="11"/>
  <c r="AB1706" i="11"/>
  <c r="AD1706" i="11"/>
  <c r="AB1707" i="11"/>
  <c r="AD1707" i="11"/>
  <c r="AB1708" i="11"/>
  <c r="AD1708" i="11"/>
  <c r="AB1709" i="11"/>
  <c r="AD1709" i="11"/>
  <c r="AB1710" i="11"/>
  <c r="AD1710" i="11"/>
  <c r="AB1711" i="11"/>
  <c r="AD1711" i="11"/>
  <c r="AB1712" i="11"/>
  <c r="AD1712" i="11"/>
  <c r="AB1713" i="11"/>
  <c r="AD1713" i="11"/>
  <c r="AB1714" i="11"/>
  <c r="AD1714" i="11"/>
  <c r="AB1715" i="11"/>
  <c r="AD1715" i="11"/>
  <c r="AB1716" i="11"/>
  <c r="AD1716" i="11"/>
  <c r="AB1717" i="11"/>
  <c r="AD1717" i="11"/>
  <c r="AB1718" i="11"/>
  <c r="AD1718" i="11"/>
  <c r="AB1719" i="11"/>
  <c r="AD1719" i="11"/>
  <c r="AB1720" i="11"/>
  <c r="AD1720" i="11"/>
  <c r="AB1721" i="11"/>
  <c r="AD1721" i="11"/>
  <c r="AB1722" i="11"/>
  <c r="AD1722" i="11"/>
  <c r="AB1723" i="11"/>
  <c r="AD1723" i="11"/>
  <c r="AB1724" i="11"/>
  <c r="AD1724" i="11"/>
  <c r="AB1725" i="11"/>
  <c r="AD1725" i="11"/>
  <c r="AB1726" i="11"/>
  <c r="AD1726" i="11"/>
  <c r="AB1727" i="11"/>
  <c r="AD1727" i="11"/>
  <c r="AB1728" i="11"/>
  <c r="AD1728" i="11"/>
  <c r="AB1729" i="11"/>
  <c r="AD1729" i="11"/>
  <c r="AB1730" i="11"/>
  <c r="AD1730" i="11"/>
  <c r="AB1731" i="11"/>
  <c r="AD1731" i="11"/>
  <c r="AB1732" i="11"/>
  <c r="AD1732" i="11"/>
  <c r="AB1733" i="11"/>
  <c r="AD1733" i="11"/>
  <c r="AB1734" i="11"/>
  <c r="AD1734" i="11"/>
  <c r="AB1735" i="11"/>
  <c r="AD1735" i="11"/>
  <c r="AB1736" i="11"/>
  <c r="AD1736" i="11"/>
  <c r="AB1737" i="11"/>
  <c r="AD1737" i="11"/>
  <c r="AB1738" i="11"/>
  <c r="AD1738" i="11"/>
  <c r="AB1739" i="11"/>
  <c r="AD1739" i="11"/>
  <c r="AB1740" i="11"/>
  <c r="AD1740" i="11"/>
  <c r="AB1741" i="11"/>
  <c r="AD1741" i="11"/>
  <c r="AB1742" i="11"/>
  <c r="AD1742" i="11"/>
  <c r="AB1743" i="11"/>
  <c r="AD1743" i="11"/>
  <c r="AB1744" i="11"/>
  <c r="AD1744" i="11"/>
  <c r="AB1745" i="11"/>
  <c r="AD1745" i="11"/>
  <c r="AB1746" i="11"/>
  <c r="AD1746" i="11"/>
  <c r="N1747" i="11"/>
  <c r="O1747" i="11"/>
  <c r="P1747" i="11"/>
  <c r="Q1747" i="11"/>
  <c r="T1747" i="11" s="1"/>
  <c r="R1747" i="11"/>
  <c r="S1747" i="11"/>
  <c r="AA1747" i="11"/>
  <c r="AB1747" i="11"/>
  <c r="AC1747" i="11"/>
  <c r="BH1747" i="11"/>
  <c r="BJ1747" i="11"/>
  <c r="N1748" i="11"/>
  <c r="O1748" i="11"/>
  <c r="P1748" i="11"/>
  <c r="Q1748" i="11"/>
  <c r="R1748" i="11"/>
  <c r="S1748" i="11"/>
  <c r="T1748" i="11"/>
  <c r="AA1748" i="11"/>
  <c r="AB1748" i="11"/>
  <c r="AD1748" i="11"/>
  <c r="AC1748" i="11" s="1"/>
  <c r="BH1748" i="11"/>
  <c r="BJ1748" i="11"/>
  <c r="N1749" i="11"/>
  <c r="O1749" i="11"/>
  <c r="P1749" i="11"/>
  <c r="Q1749" i="11"/>
  <c r="T1749" i="11" s="1"/>
  <c r="R1749" i="11"/>
  <c r="S1749" i="11"/>
  <c r="AA1749" i="11"/>
  <c r="AB1749" i="11"/>
  <c r="BJ1749" i="11" s="1"/>
  <c r="AD1749" i="11"/>
  <c r="AC1749" i="11" s="1"/>
  <c r="BH1749" i="11"/>
  <c r="N1750" i="11"/>
  <c r="O1750" i="11"/>
  <c r="P1750" i="11"/>
  <c r="Q1750" i="11"/>
  <c r="T1750" i="11" s="1"/>
  <c r="R1750" i="11"/>
  <c r="S1750" i="11"/>
  <c r="AA1750" i="11"/>
  <c r="AB1750" i="11"/>
  <c r="BJ1750" i="11" s="1"/>
  <c r="AC1750" i="11"/>
  <c r="AD1750" i="11"/>
  <c r="BH1750" i="11"/>
  <c r="N1751" i="11"/>
  <c r="O1751" i="11"/>
  <c r="P1751" i="11"/>
  <c r="Q1751" i="11"/>
  <c r="T1751" i="11" s="1"/>
  <c r="R1751" i="11"/>
  <c r="S1751" i="11"/>
  <c r="AA1751" i="11"/>
  <c r="AB1751" i="11"/>
  <c r="BJ1751" i="11" s="1"/>
  <c r="AD1751" i="11"/>
  <c r="AC1751" i="11" s="1"/>
  <c r="BH1751" i="11"/>
  <c r="N1752" i="11"/>
  <c r="O1752" i="11"/>
  <c r="P1752" i="11"/>
  <c r="Q1752" i="11"/>
  <c r="T1752" i="11" s="1"/>
  <c r="R1752" i="11"/>
  <c r="S1752" i="11"/>
  <c r="AA1752" i="11"/>
  <c r="AB1752" i="11"/>
  <c r="BJ1752" i="11" s="1"/>
  <c r="AD1752" i="11"/>
  <c r="AC1752" i="11" s="1"/>
  <c r="BH1752" i="11"/>
  <c r="N1753" i="11"/>
  <c r="O1753" i="11"/>
  <c r="P1753" i="11"/>
  <c r="Q1753" i="11"/>
  <c r="T1753" i="11" s="1"/>
  <c r="R1753" i="11"/>
  <c r="S1753" i="11"/>
  <c r="AA1753" i="11"/>
  <c r="AB1753" i="11"/>
  <c r="BJ1753" i="11" s="1"/>
  <c r="AD1753" i="11"/>
  <c r="AC1753" i="11" s="1"/>
  <c r="BH1753" i="11"/>
  <c r="N1754" i="11"/>
  <c r="O1754" i="11"/>
  <c r="P1754" i="11"/>
  <c r="Q1754" i="11"/>
  <c r="T1754" i="11" s="1"/>
  <c r="R1754" i="11"/>
  <c r="S1754" i="11"/>
  <c r="AA1754" i="11"/>
  <c r="AB1754" i="11"/>
  <c r="AD1754" i="11"/>
  <c r="AC1754" i="11" s="1"/>
  <c r="BH1754" i="11"/>
  <c r="BJ1754" i="11"/>
  <c r="N1755" i="11"/>
  <c r="O1755" i="11"/>
  <c r="P1755" i="11"/>
  <c r="Q1755" i="11"/>
  <c r="T1755" i="11" s="1"/>
  <c r="R1755" i="11"/>
  <c r="S1755" i="11"/>
  <c r="AA1755" i="11"/>
  <c r="AB1755" i="11"/>
  <c r="AD1755" i="11"/>
  <c r="AC1755" i="11" s="1"/>
  <c r="BH1755" i="11"/>
  <c r="BJ1755" i="11"/>
  <c r="N1756" i="11"/>
  <c r="O1756" i="11"/>
  <c r="P1756" i="11"/>
  <c r="Q1756" i="11"/>
  <c r="T1756" i="11" s="1"/>
  <c r="R1756" i="11"/>
  <c r="S1756" i="11"/>
  <c r="AA1756" i="11"/>
  <c r="AB1756" i="11"/>
  <c r="BJ1756" i="11" s="1"/>
  <c r="AD1756" i="11"/>
  <c r="AC1756" i="11" s="1"/>
  <c r="BH1756" i="11"/>
  <c r="N1757" i="11"/>
  <c r="O1757" i="11"/>
  <c r="P1757" i="11"/>
  <c r="Q1757" i="11"/>
  <c r="T1757" i="11" s="1"/>
  <c r="R1757" i="11"/>
  <c r="S1757" i="11"/>
  <c r="AA1757" i="11"/>
  <c r="AB1757" i="11"/>
  <c r="BJ1757" i="11" s="1"/>
  <c r="AD1757" i="11"/>
  <c r="AC1757" i="11" s="1"/>
  <c r="BH1757" i="11"/>
  <c r="N1758" i="11"/>
  <c r="O1758" i="11"/>
  <c r="P1758" i="11"/>
  <c r="Q1758" i="11"/>
  <c r="T1758" i="11" s="1"/>
  <c r="R1758" i="11"/>
  <c r="S1758" i="11"/>
  <c r="AA1758" i="11"/>
  <c r="AB1758" i="11"/>
  <c r="BJ1758" i="11" s="1"/>
  <c r="AC1758" i="11"/>
  <c r="AD1758" i="11"/>
  <c r="BH1758" i="11"/>
  <c r="N1759" i="11"/>
  <c r="O1759" i="11"/>
  <c r="P1759" i="11"/>
  <c r="Q1759" i="11"/>
  <c r="T1759" i="11" s="1"/>
  <c r="R1759" i="11"/>
  <c r="S1759" i="11"/>
  <c r="AB1759" i="11"/>
  <c r="BJ1759" i="11" s="1"/>
  <c r="AD1759" i="11"/>
  <c r="AY1759" i="11"/>
  <c r="BH1759" i="11"/>
  <c r="N1760" i="11"/>
  <c r="O1760" i="11"/>
  <c r="P1760" i="11"/>
  <c r="Q1760" i="11"/>
  <c r="T1760" i="11" s="1"/>
  <c r="R1760" i="11"/>
  <c r="S1760" i="11"/>
  <c r="AB1760" i="11"/>
  <c r="BJ1760" i="11" s="1"/>
  <c r="AD1760" i="11"/>
  <c r="AY1760" i="11"/>
  <c r="BH1760" i="11"/>
  <c r="N1761" i="11"/>
  <c r="O1761" i="11"/>
  <c r="P1761" i="11"/>
  <c r="Q1761" i="11"/>
  <c r="T1761" i="11" s="1"/>
  <c r="R1761" i="11"/>
  <c r="S1761" i="11"/>
  <c r="AB1761" i="11"/>
  <c r="BJ1761" i="11" s="1"/>
  <c r="AD1761" i="11"/>
  <c r="AY1761" i="11"/>
  <c r="BH1761" i="11"/>
  <c r="N1762" i="11"/>
  <c r="O1762" i="11"/>
  <c r="P1762" i="11"/>
  <c r="Q1762" i="11"/>
  <c r="T1762" i="11" s="1"/>
  <c r="R1762" i="11"/>
  <c r="S1762" i="11"/>
  <c r="AB1762" i="11"/>
  <c r="BJ1762" i="11" s="1"/>
  <c r="AD1762" i="11"/>
  <c r="BH1762" i="11"/>
  <c r="N1763" i="11"/>
  <c r="O1763" i="11"/>
  <c r="P1763" i="11"/>
  <c r="Q1763" i="11"/>
  <c r="T1763" i="11" s="1"/>
  <c r="R1763" i="11"/>
  <c r="S1763" i="11"/>
  <c r="AB1763" i="11"/>
  <c r="BJ1763" i="11" s="1"/>
  <c r="AD1763" i="11"/>
  <c r="BH1763" i="11"/>
  <c r="N1764" i="11"/>
  <c r="O1764" i="11"/>
  <c r="P1764" i="11"/>
  <c r="Q1764" i="11"/>
  <c r="T1764" i="11" s="1"/>
  <c r="R1764" i="11"/>
  <c r="S1764" i="11"/>
  <c r="AB1764" i="11"/>
  <c r="AD1764" i="11"/>
  <c r="BH1764" i="11"/>
  <c r="BJ1764" i="11"/>
  <c r="N1765" i="11"/>
  <c r="O1765" i="11"/>
  <c r="P1765" i="11"/>
  <c r="Q1765" i="11"/>
  <c r="T1765" i="11" s="1"/>
  <c r="R1765" i="11"/>
  <c r="S1765" i="11"/>
  <c r="AB1765" i="11"/>
  <c r="BJ1765" i="11" s="1"/>
  <c r="AD1765" i="11"/>
  <c r="BH1765" i="11"/>
  <c r="N1766" i="11"/>
  <c r="O1766" i="11"/>
  <c r="P1766" i="11"/>
  <c r="Q1766" i="11"/>
  <c r="T1766" i="11" s="1"/>
  <c r="R1766" i="11"/>
  <c r="S1766" i="11"/>
  <c r="AA1766" i="11"/>
  <c r="AB1766" i="11"/>
  <c r="BJ1766" i="11" s="1"/>
  <c r="AD1766" i="11"/>
  <c r="AC1766" i="11" s="1"/>
  <c r="BH1766" i="11"/>
  <c r="N1767" i="11"/>
  <c r="O1767" i="11"/>
  <c r="P1767" i="11"/>
  <c r="Q1767" i="11"/>
  <c r="T1767" i="11" s="1"/>
  <c r="R1767" i="11"/>
  <c r="S1767" i="11"/>
  <c r="AA1767" i="11"/>
  <c r="AB1767" i="11"/>
  <c r="BJ1767" i="11" s="1"/>
  <c r="AD1767" i="11"/>
  <c r="AC1767" i="11" s="1"/>
  <c r="BH1767" i="11"/>
  <c r="N1768" i="11"/>
  <c r="O1768" i="11"/>
  <c r="P1768" i="11"/>
  <c r="Q1768" i="11"/>
  <c r="R1768" i="11"/>
  <c r="S1768" i="11"/>
  <c r="T1768" i="11"/>
  <c r="AA1768" i="11"/>
  <c r="AB1768" i="11"/>
  <c r="AC1768" i="11"/>
  <c r="AD1768" i="11"/>
  <c r="BH1768" i="11"/>
  <c r="BJ1768" i="11"/>
  <c r="N1769" i="11"/>
  <c r="O1769" i="11"/>
  <c r="P1769" i="11"/>
  <c r="Q1769" i="11"/>
  <c r="R1769" i="11"/>
  <c r="S1769" i="11"/>
  <c r="AA1769" i="11"/>
  <c r="AB1769" i="11"/>
  <c r="BJ1769" i="11" s="1"/>
  <c r="AD1769" i="11"/>
  <c r="AC1769" i="11" s="1"/>
  <c r="BH1769" i="11"/>
  <c r="N1770" i="11"/>
  <c r="O1770" i="11"/>
  <c r="P1770" i="11"/>
  <c r="Q1770" i="11"/>
  <c r="T1770" i="11" s="1"/>
  <c r="R1770" i="11"/>
  <c r="S1770" i="11"/>
  <c r="AA1770" i="11"/>
  <c r="AB1770" i="11"/>
  <c r="AC1770" i="11"/>
  <c r="AD1770" i="11"/>
  <c r="BH1770" i="11"/>
  <c r="BJ1770" i="11"/>
  <c r="N1771" i="11"/>
  <c r="O1771" i="11"/>
  <c r="P1771" i="11"/>
  <c r="Q1771" i="11"/>
  <c r="R1771" i="11"/>
  <c r="S1771" i="11"/>
  <c r="T1771" i="11"/>
  <c r="AA1771" i="11"/>
  <c r="AB1771" i="11"/>
  <c r="AD1771" i="11"/>
  <c r="AC1771" i="11" s="1"/>
  <c r="BH1771" i="11"/>
  <c r="BJ1771" i="11"/>
  <c r="N1772" i="11"/>
  <c r="O1772" i="11"/>
  <c r="P1772" i="11"/>
  <c r="Q1772" i="11"/>
  <c r="T1772" i="11" s="1"/>
  <c r="R1772" i="11"/>
  <c r="S1772" i="11"/>
  <c r="AA1772" i="11"/>
  <c r="AB1772" i="11"/>
  <c r="BJ1772" i="11" s="1"/>
  <c r="AD1772" i="11"/>
  <c r="AC1772" i="11" s="1"/>
  <c r="BH1772" i="11"/>
  <c r="N1773" i="11"/>
  <c r="O1773" i="11"/>
  <c r="P1773" i="11"/>
  <c r="Q1773" i="11"/>
  <c r="T1773" i="11" s="1"/>
  <c r="R1773" i="11"/>
  <c r="S1773" i="11"/>
  <c r="AA1773" i="11"/>
  <c r="AB1773" i="11"/>
  <c r="BJ1773" i="11" s="1"/>
  <c r="AC1773" i="11"/>
  <c r="AD1773" i="11"/>
  <c r="BH1773" i="11"/>
  <c r="N1774" i="11"/>
  <c r="O1774" i="11"/>
  <c r="P1774" i="11"/>
  <c r="Q1774" i="11"/>
  <c r="T1774" i="11" s="1"/>
  <c r="R1774" i="11"/>
  <c r="S1774" i="11"/>
  <c r="AA1774" i="11"/>
  <c r="AB1774" i="11"/>
  <c r="BJ1774" i="11" s="1"/>
  <c r="AD1774" i="11"/>
  <c r="AC1774" i="11" s="1"/>
  <c r="BH1774" i="11"/>
  <c r="N1775" i="11"/>
  <c r="O1775" i="11"/>
  <c r="P1775" i="11"/>
  <c r="Q1775" i="11"/>
  <c r="T1775" i="11" s="1"/>
  <c r="R1775" i="11"/>
  <c r="S1775" i="11"/>
  <c r="AA1775" i="11"/>
  <c r="AB1775" i="11"/>
  <c r="BJ1775" i="11" s="1"/>
  <c r="AD1775" i="11"/>
  <c r="AC1775" i="11" s="1"/>
  <c r="BH1775" i="11"/>
  <c r="N1776" i="11"/>
  <c r="O1776" i="11"/>
  <c r="P1776" i="11"/>
  <c r="Q1776" i="11"/>
  <c r="T1776" i="11" s="1"/>
  <c r="R1776" i="11"/>
  <c r="S1776" i="11"/>
  <c r="AA1776" i="11"/>
  <c r="AB1776" i="11"/>
  <c r="AC1776" i="11"/>
  <c r="AD1776" i="11"/>
  <c r="BH1776" i="11"/>
  <c r="BJ1776" i="11"/>
  <c r="N1777" i="11"/>
  <c r="O1777" i="11"/>
  <c r="P1777" i="11"/>
  <c r="Q1777" i="11"/>
  <c r="R1777" i="11"/>
  <c r="S1777" i="11"/>
  <c r="T1777" i="11"/>
  <c r="AA1777" i="11"/>
  <c r="AB1777" i="11"/>
  <c r="AC1777" i="11"/>
  <c r="AD1777" i="11"/>
  <c r="BH1777" i="11"/>
  <c r="BJ1777" i="11"/>
  <c r="N1778" i="11"/>
  <c r="O1778" i="11"/>
  <c r="P1778" i="11"/>
  <c r="Q1778" i="11"/>
  <c r="T1778" i="11" s="1"/>
  <c r="R1778" i="11"/>
  <c r="S1778" i="11"/>
  <c r="AA1778" i="11"/>
  <c r="AB1778" i="11"/>
  <c r="AD1778" i="11"/>
  <c r="AC1778" i="11" s="1"/>
  <c r="BH1778" i="11"/>
  <c r="BJ1778" i="11"/>
  <c r="N1779" i="11"/>
  <c r="O1779" i="11"/>
  <c r="P1779" i="11"/>
  <c r="Q1779" i="11"/>
  <c r="T1779" i="11" s="1"/>
  <c r="R1779" i="11"/>
  <c r="S1779" i="11"/>
  <c r="AA1779" i="11"/>
  <c r="AB1779" i="11"/>
  <c r="BJ1779" i="11" s="1"/>
  <c r="AD1779" i="11"/>
  <c r="AC1779" i="11" s="1"/>
  <c r="BH1779" i="11"/>
  <c r="N1780" i="11"/>
  <c r="O1780" i="11"/>
  <c r="P1780" i="11"/>
  <c r="Q1780" i="11"/>
  <c r="T1780" i="11" s="1"/>
  <c r="R1780" i="11"/>
  <c r="S1780" i="11"/>
  <c r="AA1780" i="11"/>
  <c r="AB1780" i="11"/>
  <c r="BJ1780" i="11" s="1"/>
  <c r="AD1780" i="11"/>
  <c r="AC1780" i="11" s="1"/>
  <c r="BH1780" i="11"/>
  <c r="N1781" i="11"/>
  <c r="O1781" i="11"/>
  <c r="P1781" i="11"/>
  <c r="Q1781" i="11"/>
  <c r="T1781" i="11" s="1"/>
  <c r="R1781" i="11"/>
  <c r="S1781" i="11"/>
  <c r="AA1781" i="11"/>
  <c r="AB1781" i="11"/>
  <c r="BJ1781" i="11" s="1"/>
  <c r="AC1781" i="11"/>
  <c r="AD1781" i="11"/>
  <c r="BH1781" i="11"/>
  <c r="N1782" i="11"/>
  <c r="O1782" i="11"/>
  <c r="P1782" i="11"/>
  <c r="Q1782" i="11"/>
  <c r="T1782" i="11" s="1"/>
  <c r="R1782" i="11"/>
  <c r="S1782" i="11"/>
  <c r="AA1782" i="11"/>
  <c r="AB1782" i="11"/>
  <c r="BJ1782" i="11" s="1"/>
  <c r="AD1782" i="11"/>
  <c r="AC1782" i="11" s="1"/>
  <c r="BH1782" i="11"/>
  <c r="N1783" i="11"/>
  <c r="O1783" i="11"/>
  <c r="P1783" i="11"/>
  <c r="Q1783" i="11"/>
  <c r="T1783" i="11" s="1"/>
  <c r="R1783" i="11"/>
  <c r="S1783" i="11"/>
  <c r="AA1783" i="11"/>
  <c r="AB1783" i="11"/>
  <c r="BJ1783" i="11" s="1"/>
  <c r="AD1783" i="11"/>
  <c r="AC1783" i="11" s="1"/>
  <c r="BH1783" i="11"/>
  <c r="N1784" i="11"/>
  <c r="O1784" i="11"/>
  <c r="P1784" i="11"/>
  <c r="Q1784" i="11"/>
  <c r="R1784" i="11"/>
  <c r="S1784" i="11"/>
  <c r="T1784" i="11"/>
  <c r="AA1784" i="11"/>
  <c r="AB1784" i="11"/>
  <c r="BJ1784" i="11" s="1"/>
  <c r="AC1784" i="11"/>
  <c r="AD1784" i="11"/>
  <c r="BH1784" i="11"/>
  <c r="N1785" i="11"/>
  <c r="O1785" i="11"/>
  <c r="P1785" i="11"/>
  <c r="Q1785" i="11"/>
  <c r="T1785" i="11" s="1"/>
  <c r="R1785" i="11"/>
  <c r="S1785" i="11"/>
  <c r="AA1785" i="11"/>
  <c r="AB1785" i="11"/>
  <c r="BJ1785" i="11" s="1"/>
  <c r="AC1785" i="11"/>
  <c r="AD1785" i="11"/>
  <c r="BH1785" i="11"/>
  <c r="N1786" i="11"/>
  <c r="O1786" i="11"/>
  <c r="P1786" i="11"/>
  <c r="Q1786" i="11"/>
  <c r="T1786" i="11" s="1"/>
  <c r="R1786" i="11"/>
  <c r="S1786" i="11"/>
  <c r="AA1786" i="11"/>
  <c r="AB1786" i="11"/>
  <c r="AD1786" i="11"/>
  <c r="AC1786" i="11" s="1"/>
  <c r="BH1786" i="11"/>
  <c r="BJ1786" i="11"/>
  <c r="N1787" i="11"/>
  <c r="O1787" i="11"/>
  <c r="P1787" i="11"/>
  <c r="Q1787" i="11"/>
  <c r="T1787" i="11" s="1"/>
  <c r="R1787" i="11"/>
  <c r="S1787" i="11"/>
  <c r="AA1787" i="11"/>
  <c r="AB1787" i="11"/>
  <c r="BJ1787" i="11" s="1"/>
  <c r="AD1787" i="11"/>
  <c r="AC1787" i="11" s="1"/>
  <c r="BH1787" i="11"/>
  <c r="N1788" i="11"/>
  <c r="O1788" i="11"/>
  <c r="P1788" i="11"/>
  <c r="Q1788" i="11"/>
  <c r="T1788" i="11" s="1"/>
  <c r="R1788" i="11"/>
  <c r="S1788" i="11"/>
  <c r="AA1788" i="11"/>
  <c r="AB1788" i="11"/>
  <c r="BJ1788" i="11" s="1"/>
  <c r="AD1788" i="11"/>
  <c r="AC1788" i="11" s="1"/>
  <c r="BH1788" i="11"/>
  <c r="N1789" i="11"/>
  <c r="O1789" i="11"/>
  <c r="P1789" i="11"/>
  <c r="Q1789" i="11"/>
  <c r="T1789" i="11" s="1"/>
  <c r="R1789" i="11"/>
  <c r="S1789" i="11"/>
  <c r="AA1789" i="11"/>
  <c r="AB1789" i="11"/>
  <c r="BJ1789" i="11" s="1"/>
  <c r="AC1789" i="11"/>
  <c r="AD1789" i="11"/>
  <c r="BH1789" i="11"/>
  <c r="N1790" i="11"/>
  <c r="O1790" i="11"/>
  <c r="P1790" i="11"/>
  <c r="Q1790" i="11"/>
  <c r="T1790" i="11" s="1"/>
  <c r="R1790" i="11"/>
  <c r="S1790" i="11"/>
  <c r="AA1790" i="11"/>
  <c r="AB1790" i="11"/>
  <c r="BJ1790" i="11" s="1"/>
  <c r="AD1790" i="11"/>
  <c r="AC1790" i="11" s="1"/>
  <c r="BH1790" i="11"/>
  <c r="N1791" i="11"/>
  <c r="O1791" i="11"/>
  <c r="P1791" i="11"/>
  <c r="Q1791" i="11"/>
  <c r="T1791" i="11" s="1"/>
  <c r="R1791" i="11"/>
  <c r="S1791" i="11"/>
  <c r="AA1791" i="11"/>
  <c r="AB1791" i="11"/>
  <c r="BJ1791" i="11" s="1"/>
  <c r="AD1791" i="11"/>
  <c r="AC1791" i="11" s="1"/>
  <c r="BH1791" i="11"/>
  <c r="N1792" i="11"/>
  <c r="O1792" i="11"/>
  <c r="P1792" i="11"/>
  <c r="Q1792" i="11"/>
  <c r="T1792" i="11" s="1"/>
  <c r="R1792" i="11"/>
  <c r="S1792" i="11"/>
  <c r="AA1792" i="11"/>
  <c r="AB1792" i="11"/>
  <c r="BJ1792" i="11" s="1"/>
  <c r="AC1792" i="11"/>
  <c r="AD1792" i="11"/>
  <c r="BH1792" i="11"/>
  <c r="N1793" i="11"/>
  <c r="O1793" i="11"/>
  <c r="P1793" i="11"/>
  <c r="Q1793" i="11"/>
  <c r="R1793" i="11"/>
  <c r="S1793" i="11"/>
  <c r="T1793" i="11"/>
  <c r="AA1793" i="11"/>
  <c r="AB1793" i="11"/>
  <c r="AD1793" i="11"/>
  <c r="AC1793" i="11" s="1"/>
  <c r="BH1793" i="11"/>
  <c r="BJ1793" i="11"/>
  <c r="N1794" i="11"/>
  <c r="O1794" i="11"/>
  <c r="P1794" i="11"/>
  <c r="Q1794" i="11"/>
  <c r="T1794" i="11" s="1"/>
  <c r="R1794" i="11"/>
  <c r="S1794" i="11"/>
  <c r="AA1794" i="11"/>
  <c r="AB1794" i="11"/>
  <c r="AC1794" i="11"/>
  <c r="AD1794" i="11"/>
  <c r="BH1794" i="11"/>
  <c r="BJ1794" i="11"/>
  <c r="N1795" i="11"/>
  <c r="O1795" i="11"/>
  <c r="P1795" i="11"/>
  <c r="Q1795" i="11"/>
  <c r="T1795" i="11" s="1"/>
  <c r="R1795" i="11"/>
  <c r="S1795" i="11"/>
  <c r="AA1795" i="11"/>
  <c r="AB1795" i="11"/>
  <c r="BJ1795" i="11" s="1"/>
  <c r="AD1795" i="11"/>
  <c r="AC1795" i="11" s="1"/>
  <c r="BH1795" i="11"/>
  <c r="N1796" i="11"/>
  <c r="O1796" i="11"/>
  <c r="P1796" i="11"/>
  <c r="Q1796" i="11"/>
  <c r="T1796" i="11" s="1"/>
  <c r="R1796" i="11"/>
  <c r="S1796" i="11"/>
  <c r="AA1796" i="11"/>
  <c r="AB1796" i="11"/>
  <c r="BJ1796" i="11" s="1"/>
  <c r="AD1796" i="11"/>
  <c r="AC1796" i="11" s="1"/>
  <c r="BH1796" i="11"/>
  <c r="N1797" i="11"/>
  <c r="O1797" i="11"/>
  <c r="P1797" i="11"/>
  <c r="Q1797" i="11"/>
  <c r="T1797" i="11" s="1"/>
  <c r="R1797" i="11"/>
  <c r="S1797" i="11"/>
  <c r="AA1797" i="11"/>
  <c r="AB1797" i="11"/>
  <c r="BJ1797" i="11" s="1"/>
  <c r="AC1797" i="11"/>
  <c r="AD1797" i="11"/>
  <c r="BH1797" i="11"/>
  <c r="N1798" i="11"/>
  <c r="O1798" i="11"/>
  <c r="P1798" i="11"/>
  <c r="Q1798" i="11"/>
  <c r="T1798" i="11" s="1"/>
  <c r="R1798" i="11"/>
  <c r="S1798" i="11"/>
  <c r="AA1798" i="11"/>
  <c r="AB1798" i="11"/>
  <c r="BJ1798" i="11" s="1"/>
  <c r="AD1798" i="11"/>
  <c r="AC1798" i="11" s="1"/>
  <c r="BH1798" i="11"/>
  <c r="N1799" i="11"/>
  <c r="O1799" i="11"/>
  <c r="P1799" i="11"/>
  <c r="Q1799" i="11"/>
  <c r="T1799" i="11" s="1"/>
  <c r="R1799" i="11"/>
  <c r="S1799" i="11"/>
  <c r="AA1799" i="11"/>
  <c r="AB1799" i="11"/>
  <c r="BJ1799" i="11" s="1"/>
  <c r="AD1799" i="11"/>
  <c r="AC1799" i="11" s="1"/>
  <c r="BH1799" i="11"/>
  <c r="N1800" i="11"/>
  <c r="O1800" i="11"/>
  <c r="P1800" i="11"/>
  <c r="Q1800" i="11"/>
  <c r="R1800" i="11"/>
  <c r="S1800" i="11"/>
  <c r="T1800" i="11"/>
  <c r="AA1800" i="11"/>
  <c r="AB1800" i="11"/>
  <c r="BJ1800" i="11" s="1"/>
  <c r="AC1800" i="11"/>
  <c r="AD1800" i="11"/>
  <c r="BH1800" i="11"/>
  <c r="N1801" i="11"/>
  <c r="O1801" i="11"/>
  <c r="P1801" i="11"/>
  <c r="Q1801" i="11"/>
  <c r="R1801" i="11"/>
  <c r="S1801" i="11"/>
  <c r="T1801" i="11"/>
  <c r="AA1801" i="11"/>
  <c r="AB1801" i="11"/>
  <c r="AD1801" i="11"/>
  <c r="AC1801" i="11" s="1"/>
  <c r="BH1801" i="11"/>
  <c r="BJ1801" i="11"/>
  <c r="N1802" i="11"/>
  <c r="O1802" i="11"/>
  <c r="P1802" i="11"/>
  <c r="Q1802" i="11"/>
  <c r="T1802" i="11" s="1"/>
  <c r="R1802" i="11"/>
  <c r="S1802" i="11"/>
  <c r="AA1802" i="11"/>
  <c r="AB1802" i="11"/>
  <c r="BJ1802" i="11" s="1"/>
  <c r="AD1802" i="11"/>
  <c r="AC1802" i="11" s="1"/>
  <c r="BH1802" i="11"/>
  <c r="N1803" i="11"/>
  <c r="O1803" i="11"/>
  <c r="P1803" i="11"/>
  <c r="Q1803" i="11"/>
  <c r="T1803" i="11" s="1"/>
  <c r="R1803" i="11"/>
  <c r="S1803" i="11"/>
  <c r="AA1803" i="11"/>
  <c r="AB1803" i="11"/>
  <c r="AD1803" i="11"/>
  <c r="AC1803" i="11" s="1"/>
  <c r="BH1803" i="11"/>
  <c r="BJ1803" i="11"/>
  <c r="N1804" i="11"/>
  <c r="O1804" i="11"/>
  <c r="P1804" i="11"/>
  <c r="Q1804" i="11"/>
  <c r="R1804" i="11"/>
  <c r="S1804" i="11"/>
  <c r="T1804" i="11"/>
  <c r="AA1804" i="11"/>
  <c r="AB1804" i="11"/>
  <c r="AD1804" i="11"/>
  <c r="AC1804" i="11" s="1"/>
  <c r="BH1804" i="11"/>
  <c r="BJ1804" i="11"/>
  <c r="N1805" i="11"/>
  <c r="O1805" i="11"/>
  <c r="P1805" i="11"/>
  <c r="Q1805" i="11"/>
  <c r="T1805" i="11" s="1"/>
  <c r="R1805" i="11"/>
  <c r="S1805" i="11"/>
  <c r="AA1805" i="11"/>
  <c r="AB1805" i="11"/>
  <c r="BJ1805" i="11" s="1"/>
  <c r="AD1805" i="11"/>
  <c r="AC1805" i="11" s="1"/>
  <c r="BH1805" i="11"/>
  <c r="N1806" i="11"/>
  <c r="O1806" i="11"/>
  <c r="P1806" i="11"/>
  <c r="Q1806" i="11"/>
  <c r="T1806" i="11" s="1"/>
  <c r="R1806" i="11"/>
  <c r="S1806" i="11"/>
  <c r="AA1806" i="11"/>
  <c r="AB1806" i="11"/>
  <c r="BJ1806" i="11" s="1"/>
  <c r="AD1806" i="11"/>
  <c r="AC1806" i="11" s="1"/>
  <c r="BH1806" i="11"/>
  <c r="N1807" i="11"/>
  <c r="O1807" i="11"/>
  <c r="P1807" i="11"/>
  <c r="Q1807" i="11"/>
  <c r="T1807" i="11" s="1"/>
  <c r="R1807" i="11"/>
  <c r="S1807" i="11"/>
  <c r="AA1807" i="11"/>
  <c r="AB1807" i="11"/>
  <c r="BJ1807" i="11" s="1"/>
  <c r="AD1807" i="11"/>
  <c r="AC1807" i="11" s="1"/>
  <c r="BH1807" i="11"/>
  <c r="N1808" i="11"/>
  <c r="O1808" i="11"/>
  <c r="P1808" i="11"/>
  <c r="Q1808" i="11"/>
  <c r="T1808" i="11" s="1"/>
  <c r="R1808" i="11"/>
  <c r="S1808" i="11"/>
  <c r="AA1808" i="11"/>
  <c r="AB1808" i="11"/>
  <c r="BJ1808" i="11" s="1"/>
  <c r="AC1808" i="11"/>
  <c r="AD1808" i="11"/>
  <c r="BH1808" i="11"/>
  <c r="N1809" i="11"/>
  <c r="O1809" i="11"/>
  <c r="P1809" i="11"/>
  <c r="Q1809" i="11"/>
  <c r="R1809" i="11"/>
  <c r="S1809" i="11"/>
  <c r="T1809" i="11"/>
  <c r="AA1809" i="11"/>
  <c r="AB1809" i="11"/>
  <c r="BJ1809" i="11" s="1"/>
  <c r="AC1809" i="11"/>
  <c r="AD1809" i="11"/>
  <c r="BH1809" i="11"/>
  <c r="N1810" i="11"/>
  <c r="O1810" i="11"/>
  <c r="P1810" i="11"/>
  <c r="Q1810" i="11"/>
  <c r="T1810" i="11" s="1"/>
  <c r="R1810" i="11"/>
  <c r="S1810" i="11"/>
  <c r="AA1810" i="11"/>
  <c r="AB1810" i="11"/>
  <c r="BJ1810" i="11" s="1"/>
  <c r="AD1810" i="11"/>
  <c r="AC1810" i="11" s="1"/>
  <c r="BH1810" i="11"/>
  <c r="N1811" i="11"/>
  <c r="O1811" i="11"/>
  <c r="P1811" i="11"/>
  <c r="Q1811" i="11"/>
  <c r="T1811" i="11" s="1"/>
  <c r="R1811" i="11"/>
  <c r="S1811" i="11"/>
  <c r="AA1811" i="11"/>
  <c r="AB1811" i="11"/>
  <c r="BJ1811" i="11" s="1"/>
  <c r="AD1811" i="11"/>
  <c r="AC1811" i="11" s="1"/>
  <c r="BH1811" i="11"/>
  <c r="N1812" i="11"/>
  <c r="O1812" i="11"/>
  <c r="P1812" i="11"/>
  <c r="Q1812" i="11"/>
  <c r="T1812" i="11" s="1"/>
  <c r="R1812" i="11"/>
  <c r="S1812" i="11"/>
  <c r="AA1812" i="11"/>
  <c r="AB1812" i="11"/>
  <c r="AD1812" i="11"/>
  <c r="AC1812" i="11" s="1"/>
  <c r="BH1812" i="11"/>
  <c r="BJ1812" i="11"/>
  <c r="N1813" i="11"/>
  <c r="O1813" i="11"/>
  <c r="P1813" i="11"/>
  <c r="Q1813" i="11"/>
  <c r="T1813" i="11" s="1"/>
  <c r="R1813" i="11"/>
  <c r="S1813" i="11"/>
  <c r="AB1813" i="11"/>
  <c r="BJ1813" i="11" s="1"/>
  <c r="AD1813" i="11"/>
  <c r="BH1813" i="11"/>
  <c r="N1814" i="11"/>
  <c r="O1814" i="11"/>
  <c r="P1814" i="11"/>
  <c r="Q1814" i="11"/>
  <c r="R1814" i="11"/>
  <c r="S1814" i="11"/>
  <c r="T1814" i="11"/>
  <c r="AA1814" i="11"/>
  <c r="AB1814" i="11"/>
  <c r="BJ1814" i="11" s="1"/>
  <c r="AD1814" i="11"/>
  <c r="AC1814" i="11" s="1"/>
  <c r="BH1814" i="11"/>
  <c r="N1815" i="11"/>
  <c r="O1815" i="11"/>
  <c r="P1815" i="11"/>
  <c r="Q1815" i="11"/>
  <c r="T1815" i="11" s="1"/>
  <c r="R1815" i="11"/>
  <c r="S1815" i="11"/>
  <c r="AA1815" i="11"/>
  <c r="AB1815" i="11"/>
  <c r="BJ1815" i="11" s="1"/>
  <c r="AD1815" i="11"/>
  <c r="AC1815" i="11" s="1"/>
  <c r="BH1815" i="11"/>
  <c r="N1816" i="11"/>
  <c r="O1816" i="11"/>
  <c r="P1816" i="11"/>
  <c r="Q1816" i="11"/>
  <c r="T1816" i="11" s="1"/>
  <c r="R1816" i="11"/>
  <c r="S1816" i="11"/>
  <c r="AA1816" i="11"/>
  <c r="AB1816" i="11"/>
  <c r="BJ1816" i="11" s="1"/>
  <c r="AD1816" i="11"/>
  <c r="AC1816" i="11" s="1"/>
  <c r="BH1816" i="11"/>
  <c r="N1817" i="11"/>
  <c r="O1817" i="11"/>
  <c r="P1817" i="11"/>
  <c r="Q1817" i="11"/>
  <c r="T1817" i="11" s="1"/>
  <c r="R1817" i="11"/>
  <c r="S1817" i="11"/>
  <c r="AA1817" i="11"/>
  <c r="AB1817" i="11"/>
  <c r="BJ1817" i="11" s="1"/>
  <c r="AD1817" i="11"/>
  <c r="AC1817" i="11" s="1"/>
  <c r="BH1817" i="11"/>
  <c r="N1818" i="11"/>
  <c r="O1818" i="11"/>
  <c r="P1818" i="11"/>
  <c r="Q1818" i="11"/>
  <c r="R1818" i="11"/>
  <c r="S1818" i="11"/>
  <c r="T1818" i="11"/>
  <c r="AA1818" i="11"/>
  <c r="AB1818" i="11"/>
  <c r="BJ1818" i="11" s="1"/>
  <c r="AD1818" i="11"/>
  <c r="AC1818" i="11" s="1"/>
  <c r="BH1818" i="11"/>
  <c r="N1819" i="11"/>
  <c r="O1819" i="11"/>
  <c r="P1819" i="11"/>
  <c r="Q1819" i="11"/>
  <c r="T1819" i="11" s="1"/>
  <c r="R1819" i="11"/>
  <c r="S1819" i="11"/>
  <c r="AA1819" i="11"/>
  <c r="AB1819" i="11"/>
  <c r="BJ1819" i="11" s="1"/>
  <c r="AD1819" i="11"/>
  <c r="AC1819" i="11" s="1"/>
  <c r="BH1819" i="11"/>
  <c r="N1820" i="11"/>
  <c r="O1820" i="11"/>
  <c r="P1820" i="11"/>
  <c r="Q1820" i="11"/>
  <c r="T1820" i="11" s="1"/>
  <c r="R1820" i="11"/>
  <c r="S1820" i="11"/>
  <c r="AB1820" i="11"/>
  <c r="BJ1820" i="11" s="1"/>
  <c r="AD1820" i="11"/>
  <c r="BH1820" i="11"/>
  <c r="N1821" i="11"/>
  <c r="O1821" i="11"/>
  <c r="P1821" i="11"/>
  <c r="Q1821" i="11"/>
  <c r="T1821" i="11" s="1"/>
  <c r="R1821" i="11"/>
  <c r="S1821" i="11"/>
  <c r="AB1821" i="11"/>
  <c r="AD1821" i="11"/>
  <c r="BH1821" i="11"/>
  <c r="BJ1821" i="11"/>
  <c r="N1822" i="11"/>
  <c r="O1822" i="11"/>
  <c r="P1822" i="11"/>
  <c r="Q1822" i="11"/>
  <c r="R1822" i="11"/>
  <c r="S1822" i="11"/>
  <c r="T1822" i="11"/>
  <c r="AB1822" i="11"/>
  <c r="BJ1822" i="11" s="1"/>
  <c r="AD1822" i="11"/>
  <c r="BH1822" i="11"/>
  <c r="N1823" i="11"/>
  <c r="O1823" i="11"/>
  <c r="P1823" i="11"/>
  <c r="Q1823" i="11"/>
  <c r="R1823" i="11"/>
  <c r="S1823" i="11"/>
  <c r="AA1823" i="11"/>
  <c r="AB1823" i="11"/>
  <c r="BJ1823" i="11" s="1"/>
  <c r="AD1823" i="11"/>
  <c r="AC1823" i="11" s="1"/>
  <c r="BH1823" i="11"/>
  <c r="N1824" i="11"/>
  <c r="O1824" i="11"/>
  <c r="P1824" i="11"/>
  <c r="Q1824" i="11"/>
  <c r="T1824" i="11" s="1"/>
  <c r="R1824" i="11"/>
  <c r="S1824" i="11"/>
  <c r="AA1824" i="11"/>
  <c r="AB1824" i="11"/>
  <c r="BJ1824" i="11" s="1"/>
  <c r="AD1824" i="11"/>
  <c r="AC1824" i="11" s="1"/>
  <c r="BH1824" i="11"/>
  <c r="N1825" i="11"/>
  <c r="O1825" i="11"/>
  <c r="P1825" i="11"/>
  <c r="Q1825" i="11"/>
  <c r="R1825" i="11"/>
  <c r="S1825" i="11"/>
  <c r="AA1825" i="11"/>
  <c r="AB1825" i="11"/>
  <c r="BJ1825" i="11" s="1"/>
  <c r="AC1825" i="11"/>
  <c r="AD1825" i="11"/>
  <c r="BH1825" i="11"/>
  <c r="N1826" i="11"/>
  <c r="O1826" i="11"/>
  <c r="P1826" i="11"/>
  <c r="Q1826" i="11"/>
  <c r="T1826" i="11" s="1"/>
  <c r="R1826" i="11"/>
  <c r="S1826" i="11"/>
  <c r="AA1826" i="11"/>
  <c r="AB1826" i="11"/>
  <c r="BJ1826" i="11" s="1"/>
  <c r="AC1826" i="11"/>
  <c r="AD1826" i="11"/>
  <c r="BH1826" i="11"/>
  <c r="N1827" i="11"/>
  <c r="O1827" i="11"/>
  <c r="P1827" i="11"/>
  <c r="Q1827" i="11"/>
  <c r="T1827" i="11" s="1"/>
  <c r="R1827" i="11"/>
  <c r="S1827" i="11"/>
  <c r="AA1827" i="11"/>
  <c r="AB1827" i="11"/>
  <c r="BJ1827" i="11" s="1"/>
  <c r="AD1827" i="11"/>
  <c r="AC1827" i="11" s="1"/>
  <c r="BH1827" i="11"/>
  <c r="N1828" i="11"/>
  <c r="O1828" i="11"/>
  <c r="P1828" i="11"/>
  <c r="Q1828" i="11"/>
  <c r="T1828" i="11" s="1"/>
  <c r="R1828" i="11"/>
  <c r="S1828" i="11"/>
  <c r="AA1828" i="11"/>
  <c r="AB1828" i="11"/>
  <c r="AD1828" i="11"/>
  <c r="AC1828" i="11" s="1"/>
  <c r="BH1828" i="11"/>
  <c r="BJ1828" i="11"/>
  <c r="N1829" i="11"/>
  <c r="O1829" i="11"/>
  <c r="P1829" i="11"/>
  <c r="Q1829" i="11"/>
  <c r="T1829" i="11" s="1"/>
  <c r="R1829" i="11"/>
  <c r="S1829" i="11"/>
  <c r="AA1829" i="11"/>
  <c r="AB1829" i="11"/>
  <c r="BJ1829" i="11" s="1"/>
  <c r="AD1829" i="11"/>
  <c r="AC1829" i="11" s="1"/>
  <c r="BH1829" i="11"/>
  <c r="N1830" i="11"/>
  <c r="O1830" i="11"/>
  <c r="P1830" i="11"/>
  <c r="Q1830" i="11"/>
  <c r="T1830" i="11" s="1"/>
  <c r="R1830" i="11"/>
  <c r="S1830" i="11"/>
  <c r="AA1830" i="11"/>
  <c r="AB1830" i="11"/>
  <c r="BJ1830" i="11" s="1"/>
  <c r="AD1830" i="11"/>
  <c r="AC1830" i="11" s="1"/>
  <c r="BH1830" i="11"/>
  <c r="N1831" i="11"/>
  <c r="O1831" i="11"/>
  <c r="P1831" i="11"/>
  <c r="Q1831" i="11"/>
  <c r="T1831" i="11" s="1"/>
  <c r="R1831" i="11"/>
  <c r="S1831" i="11"/>
  <c r="AA1831" i="11"/>
  <c r="AB1831" i="11"/>
  <c r="BJ1831" i="11" s="1"/>
  <c r="AD1831" i="11"/>
  <c r="AC1831" i="11" s="1"/>
  <c r="BH1831" i="11"/>
  <c r="N1832" i="11"/>
  <c r="O1832" i="11"/>
  <c r="P1832" i="11"/>
  <c r="Q1832" i="11"/>
  <c r="T1832" i="11" s="1"/>
  <c r="R1832" i="11"/>
  <c r="S1832" i="11"/>
  <c r="AA1832" i="11"/>
  <c r="AB1832" i="11"/>
  <c r="BJ1832" i="11" s="1"/>
  <c r="AD1832" i="11"/>
  <c r="AC1832" i="11" s="1"/>
  <c r="BH1832" i="11"/>
  <c r="N1833" i="11"/>
  <c r="O1833" i="11"/>
  <c r="P1833" i="11"/>
  <c r="Q1833" i="11"/>
  <c r="T1833" i="11" s="1"/>
  <c r="R1833" i="11"/>
  <c r="S1833" i="11"/>
  <c r="AA1833" i="11"/>
  <c r="AB1833" i="11"/>
  <c r="AC1833" i="11"/>
  <c r="AD1833" i="11"/>
  <c r="BH1833" i="11"/>
  <c r="BJ1833" i="11"/>
  <c r="N1834" i="11"/>
  <c r="O1834" i="11"/>
  <c r="P1834" i="11"/>
  <c r="Q1834" i="11"/>
  <c r="T1834" i="11" s="1"/>
  <c r="R1834" i="11"/>
  <c r="S1834" i="11"/>
  <c r="AA1834" i="11"/>
  <c r="AB1834" i="11"/>
  <c r="BJ1834" i="11" s="1"/>
  <c r="AC1834" i="11"/>
  <c r="AD1834" i="11"/>
  <c r="BH1834" i="11"/>
  <c r="N1835" i="11"/>
  <c r="O1835" i="11"/>
  <c r="P1835" i="11"/>
  <c r="Q1835" i="11"/>
  <c r="T1835" i="11" s="1"/>
  <c r="R1835" i="11"/>
  <c r="S1835" i="11"/>
  <c r="AA1835" i="11"/>
  <c r="AB1835" i="11"/>
  <c r="AD1835" i="11"/>
  <c r="AC1835" i="11" s="1"/>
  <c r="BH1835" i="11"/>
  <c r="BJ1835" i="11"/>
  <c r="N1836" i="11"/>
  <c r="O1836" i="11"/>
  <c r="P1836" i="11"/>
  <c r="Q1836" i="11"/>
  <c r="T1836" i="11" s="1"/>
  <c r="R1836" i="11"/>
  <c r="S1836" i="11"/>
  <c r="AA1836" i="11"/>
  <c r="AB1836" i="11"/>
  <c r="BJ1836" i="11" s="1"/>
  <c r="AD1836" i="11"/>
  <c r="AC1836" i="11" s="1"/>
  <c r="BH1836" i="11"/>
  <c r="N1837" i="11"/>
  <c r="O1837" i="11"/>
  <c r="P1837" i="11"/>
  <c r="Q1837" i="11"/>
  <c r="T1837" i="11" s="1"/>
  <c r="R1837" i="11"/>
  <c r="S1837" i="11"/>
  <c r="AA1837" i="11"/>
  <c r="AB1837" i="11"/>
  <c r="BJ1837" i="11" s="1"/>
  <c r="AC1837" i="11"/>
  <c r="AD1837" i="11"/>
  <c r="BH1837" i="11"/>
  <c r="N1838" i="11"/>
  <c r="O1838" i="11"/>
  <c r="P1838" i="11"/>
  <c r="Q1838" i="11"/>
  <c r="T1838" i="11" s="1"/>
  <c r="R1838" i="11"/>
  <c r="S1838" i="11"/>
  <c r="AA1838" i="11"/>
  <c r="AB1838" i="11"/>
  <c r="BJ1838" i="11" s="1"/>
  <c r="AD1838" i="11"/>
  <c r="AC1838" i="11" s="1"/>
  <c r="BH1838" i="11"/>
  <c r="N1839" i="11"/>
  <c r="O1839" i="11"/>
  <c r="P1839" i="11"/>
  <c r="Q1839" i="11"/>
  <c r="T1839" i="11" s="1"/>
  <c r="R1839" i="11"/>
  <c r="S1839" i="11"/>
  <c r="AA1839" i="11"/>
  <c r="AB1839" i="11"/>
  <c r="BJ1839" i="11" s="1"/>
  <c r="AD1839" i="11"/>
  <c r="AC1839" i="11" s="1"/>
  <c r="BH1839" i="11"/>
  <c r="N1840" i="11"/>
  <c r="O1840" i="11"/>
  <c r="P1840" i="11"/>
  <c r="Q1840" i="11"/>
  <c r="T1840" i="11" s="1"/>
  <c r="R1840" i="11"/>
  <c r="S1840" i="11"/>
  <c r="AA1840" i="11"/>
  <c r="AB1840" i="11"/>
  <c r="BJ1840" i="11" s="1"/>
  <c r="AC1840" i="11"/>
  <c r="AD1840" i="11"/>
  <c r="BH1840" i="11"/>
  <c r="N1841" i="11"/>
  <c r="O1841" i="11"/>
  <c r="P1841" i="11"/>
  <c r="Q1841" i="11"/>
  <c r="R1841" i="11"/>
  <c r="S1841" i="11"/>
  <c r="T1841" i="11"/>
  <c r="AA1841" i="11"/>
  <c r="AB1841" i="11"/>
  <c r="BJ1841" i="11" s="1"/>
  <c r="AC1841" i="11"/>
  <c r="AD1841" i="11"/>
  <c r="BH1841" i="11"/>
  <c r="N1842" i="11"/>
  <c r="O1842" i="11"/>
  <c r="P1842" i="11"/>
  <c r="Q1842" i="11"/>
  <c r="T1842" i="11" s="1"/>
  <c r="R1842" i="11"/>
  <c r="S1842" i="11"/>
  <c r="AA1842" i="11"/>
  <c r="AB1842" i="11"/>
  <c r="AD1842" i="11"/>
  <c r="AC1842" i="11" s="1"/>
  <c r="BH1842" i="11"/>
  <c r="BJ1842" i="11"/>
  <c r="N1843" i="11"/>
  <c r="O1843" i="11"/>
  <c r="P1843" i="11"/>
  <c r="Q1843" i="11"/>
  <c r="T1843" i="11" s="1"/>
  <c r="R1843" i="11"/>
  <c r="S1843" i="11"/>
  <c r="AA1843" i="11"/>
  <c r="AB1843" i="11"/>
  <c r="BJ1843" i="11" s="1"/>
  <c r="AD1843" i="11"/>
  <c r="AC1843" i="11" s="1"/>
  <c r="BH1843" i="11"/>
  <c r="N1844" i="11"/>
  <c r="O1844" i="11"/>
  <c r="P1844" i="11"/>
  <c r="Q1844" i="11"/>
  <c r="T1844" i="11" s="1"/>
  <c r="R1844" i="11"/>
  <c r="S1844" i="11"/>
  <c r="AA1844" i="11"/>
  <c r="AB1844" i="11"/>
  <c r="AD1844" i="11"/>
  <c r="AC1844" i="11" s="1"/>
  <c r="BH1844" i="11"/>
  <c r="BJ1844" i="11"/>
  <c r="N1845" i="11"/>
  <c r="O1845" i="11"/>
  <c r="P1845" i="11"/>
  <c r="Q1845" i="11"/>
  <c r="T1845" i="11" s="1"/>
  <c r="R1845" i="11"/>
  <c r="S1845" i="11"/>
  <c r="AA1845" i="11"/>
  <c r="AB1845" i="11"/>
  <c r="BJ1845" i="11" s="1"/>
  <c r="AC1845" i="11"/>
  <c r="AD1845" i="11"/>
  <c r="BH1845" i="11"/>
  <c r="N1846" i="11"/>
  <c r="O1846" i="11"/>
  <c r="P1846" i="11"/>
  <c r="Q1846" i="11"/>
  <c r="T1846" i="11" s="1"/>
  <c r="R1846" i="11"/>
  <c r="S1846" i="11"/>
  <c r="AA1846" i="11"/>
  <c r="AB1846" i="11"/>
  <c r="BJ1846" i="11" s="1"/>
  <c r="AD1846" i="11"/>
  <c r="AC1846" i="11" s="1"/>
  <c r="BH1846" i="11"/>
  <c r="N1847" i="11"/>
  <c r="O1847" i="11"/>
  <c r="P1847" i="11"/>
  <c r="Q1847" i="11"/>
  <c r="T1847" i="11" s="1"/>
  <c r="R1847" i="11"/>
  <c r="S1847" i="11"/>
  <c r="AA1847" i="11"/>
  <c r="AB1847" i="11"/>
  <c r="BJ1847" i="11" s="1"/>
  <c r="AD1847" i="11"/>
  <c r="AC1847" i="11" s="1"/>
  <c r="BH1847" i="11"/>
  <c r="N1848" i="11"/>
  <c r="O1848" i="11"/>
  <c r="P1848" i="11"/>
  <c r="Q1848" i="11"/>
  <c r="T1848" i="11" s="1"/>
  <c r="R1848" i="11"/>
  <c r="S1848" i="11"/>
  <c r="AA1848" i="11"/>
  <c r="AB1848" i="11"/>
  <c r="BJ1848" i="11" s="1"/>
  <c r="AD1848" i="11"/>
  <c r="AC1848" i="11" s="1"/>
  <c r="BH1848" i="11"/>
  <c r="N1849" i="11"/>
  <c r="O1849" i="11"/>
  <c r="P1849" i="11"/>
  <c r="Q1849" i="11"/>
  <c r="R1849" i="11"/>
  <c r="S1849" i="11"/>
  <c r="T1849" i="11"/>
  <c r="AA1849" i="11"/>
  <c r="AB1849" i="11"/>
  <c r="AC1849" i="11"/>
  <c r="AD1849" i="11"/>
  <c r="BH1849" i="11"/>
  <c r="BJ1849" i="11"/>
  <c r="N1850" i="11"/>
  <c r="O1850" i="11"/>
  <c r="P1850" i="11"/>
  <c r="Q1850" i="11"/>
  <c r="T1850" i="11" s="1"/>
  <c r="R1850" i="11"/>
  <c r="S1850" i="11"/>
  <c r="AA1850" i="11"/>
  <c r="AB1850" i="11"/>
  <c r="BJ1850" i="11" s="1"/>
  <c r="AD1850" i="11"/>
  <c r="AC1850" i="11" s="1"/>
  <c r="BH1850" i="11"/>
  <c r="N1851" i="11"/>
  <c r="O1851" i="11"/>
  <c r="P1851" i="11"/>
  <c r="Q1851" i="11"/>
  <c r="T1851" i="11" s="1"/>
  <c r="R1851" i="11"/>
  <c r="S1851" i="11"/>
  <c r="AA1851" i="11"/>
  <c r="AB1851" i="11"/>
  <c r="BJ1851" i="11" s="1"/>
  <c r="AD1851" i="11"/>
  <c r="AC1851" i="11" s="1"/>
  <c r="BH1851" i="11"/>
  <c r="N1852" i="11"/>
  <c r="O1852" i="11"/>
  <c r="P1852" i="11"/>
  <c r="Q1852" i="11"/>
  <c r="T1852" i="11" s="1"/>
  <c r="R1852" i="11"/>
  <c r="S1852" i="11"/>
  <c r="AA1852" i="11"/>
  <c r="AB1852" i="11"/>
  <c r="BJ1852" i="11" s="1"/>
  <c r="AD1852" i="11"/>
  <c r="AC1852" i="11" s="1"/>
  <c r="BH1852" i="11"/>
  <c r="N1853" i="11"/>
  <c r="O1853" i="11"/>
  <c r="P1853" i="11"/>
  <c r="Q1853" i="11"/>
  <c r="R1853" i="11"/>
  <c r="S1853" i="11"/>
  <c r="T1853" i="11"/>
  <c r="AB1853" i="11"/>
  <c r="BJ1853" i="11" s="1"/>
  <c r="AD1853" i="11"/>
  <c r="BH1853" i="11"/>
  <c r="N1854" i="11"/>
  <c r="O1854" i="11"/>
  <c r="P1854" i="11"/>
  <c r="Q1854" i="11"/>
  <c r="T1854" i="11" s="1"/>
  <c r="R1854" i="11"/>
  <c r="S1854" i="11"/>
  <c r="AB1854" i="11"/>
  <c r="BJ1854" i="11" s="1"/>
  <c r="AD1854" i="11"/>
  <c r="BH1854" i="11"/>
  <c r="N1855" i="11"/>
  <c r="O1855" i="11"/>
  <c r="P1855" i="11"/>
  <c r="Q1855" i="11"/>
  <c r="T1855" i="11" s="1"/>
  <c r="R1855" i="11"/>
  <c r="S1855" i="11"/>
  <c r="AB1855" i="11"/>
  <c r="BJ1855" i="11" s="1"/>
  <c r="AD1855" i="11"/>
  <c r="BH1855" i="11"/>
  <c r="N1856" i="11"/>
  <c r="O1856" i="11"/>
  <c r="P1856" i="11"/>
  <c r="Q1856" i="11"/>
  <c r="T1856" i="11" s="1"/>
  <c r="R1856" i="11"/>
  <c r="S1856" i="11"/>
  <c r="AB1856" i="11"/>
  <c r="BJ1856" i="11" s="1"/>
  <c r="AD1856" i="11"/>
  <c r="BH1856" i="11"/>
  <c r="N1857" i="11"/>
  <c r="O1857" i="11"/>
  <c r="P1857" i="11"/>
  <c r="Q1857" i="11"/>
  <c r="T1857" i="11" s="1"/>
  <c r="R1857" i="11"/>
  <c r="S1857" i="11"/>
  <c r="AB1857" i="11"/>
  <c r="AD1857" i="11"/>
  <c r="BH1857" i="11"/>
  <c r="BJ1857" i="11"/>
  <c r="N1858" i="11"/>
  <c r="O1858" i="11"/>
  <c r="P1858" i="11"/>
  <c r="Q1858" i="11"/>
  <c r="T1858" i="11" s="1"/>
  <c r="R1858" i="11"/>
  <c r="S1858" i="11"/>
  <c r="AB1858" i="11"/>
  <c r="AD1858" i="11"/>
  <c r="BH1858" i="11"/>
  <c r="BJ1858" i="11"/>
  <c r="N1859" i="11"/>
  <c r="O1859" i="11"/>
  <c r="P1859" i="11"/>
  <c r="Q1859" i="11"/>
  <c r="T1859" i="11" s="1"/>
  <c r="R1859" i="11"/>
  <c r="S1859" i="11"/>
  <c r="AB1859" i="11"/>
  <c r="BJ1859" i="11" s="1"/>
  <c r="AD1859" i="11"/>
  <c r="BH1859" i="11"/>
  <c r="N1860" i="11"/>
  <c r="O1860" i="11"/>
  <c r="P1860" i="11"/>
  <c r="Q1860" i="11"/>
  <c r="T1860" i="11" s="1"/>
  <c r="R1860" i="11"/>
  <c r="S1860" i="11"/>
  <c r="AB1860" i="11"/>
  <c r="BJ1860" i="11" s="1"/>
  <c r="AD1860" i="11"/>
  <c r="BH1860" i="11"/>
  <c r="N1861" i="11"/>
  <c r="O1861" i="11"/>
  <c r="P1861" i="11"/>
  <c r="Q1861" i="11"/>
  <c r="T1861" i="11" s="1"/>
  <c r="R1861" i="11"/>
  <c r="S1861" i="11"/>
  <c r="AB1861" i="11"/>
  <c r="AD1861" i="11"/>
  <c r="BH1861" i="11"/>
  <c r="BJ1861" i="11"/>
  <c r="N1862" i="11"/>
  <c r="O1862" i="11"/>
  <c r="P1862" i="11"/>
  <c r="Q1862" i="11"/>
  <c r="R1862" i="11"/>
  <c r="S1862" i="11"/>
  <c r="T1862" i="11"/>
  <c r="AB1862" i="11"/>
  <c r="BJ1862" i="11" s="1"/>
  <c r="AD1862" i="11"/>
  <c r="BH1862" i="11"/>
  <c r="N1863" i="11"/>
  <c r="O1863" i="11"/>
  <c r="P1863" i="11"/>
  <c r="Q1863" i="11"/>
  <c r="T1863" i="11" s="1"/>
  <c r="R1863" i="11"/>
  <c r="S1863" i="11"/>
  <c r="AB1863" i="11"/>
  <c r="BJ1863" i="11" s="1"/>
  <c r="AD1863" i="11"/>
  <c r="BH1863" i="11"/>
  <c r="N1864" i="11"/>
  <c r="O1864" i="11"/>
  <c r="P1864" i="11"/>
  <c r="Q1864" i="11"/>
  <c r="T1864" i="11" s="1"/>
  <c r="R1864" i="11"/>
  <c r="S1864" i="11"/>
  <c r="AB1864" i="11"/>
  <c r="BJ1864" i="11" s="1"/>
  <c r="AD1864" i="11"/>
  <c r="BH1864" i="11"/>
  <c r="N1865" i="11"/>
  <c r="O1865" i="11"/>
  <c r="P1865" i="11"/>
  <c r="Q1865" i="11"/>
  <c r="T1865" i="11" s="1"/>
  <c r="R1865" i="11"/>
  <c r="S1865" i="11"/>
  <c r="AB1865" i="11"/>
  <c r="AD1865" i="11"/>
  <c r="BH1865" i="11"/>
  <c r="BJ1865" i="11"/>
  <c r="N1866" i="11"/>
  <c r="O1866" i="11"/>
  <c r="P1866" i="11"/>
  <c r="Q1866" i="11"/>
  <c r="R1866" i="11"/>
  <c r="S1866" i="11"/>
  <c r="T1866" i="11"/>
  <c r="AB1866" i="11"/>
  <c r="BJ1866" i="11" s="1"/>
  <c r="AD1866" i="11"/>
  <c r="BH1866" i="11"/>
  <c r="N1867" i="11"/>
  <c r="O1867" i="11"/>
  <c r="P1867" i="11"/>
  <c r="Q1867" i="11"/>
  <c r="T1867" i="11" s="1"/>
  <c r="R1867" i="11"/>
  <c r="S1867" i="11"/>
  <c r="AB1867" i="11"/>
  <c r="BJ1867" i="11" s="1"/>
  <c r="AD1867" i="11"/>
  <c r="BH1867" i="11"/>
  <c r="N1868" i="11"/>
  <c r="O1868" i="11"/>
  <c r="P1868" i="11"/>
  <c r="Q1868" i="11"/>
  <c r="T1868" i="11" s="1"/>
  <c r="R1868" i="11"/>
  <c r="S1868" i="11"/>
  <c r="AB1868" i="11"/>
  <c r="BJ1868" i="11" s="1"/>
  <c r="AD1868" i="11"/>
  <c r="BH1868" i="11"/>
  <c r="N1869" i="11"/>
  <c r="O1869" i="11"/>
  <c r="P1869" i="11"/>
  <c r="Q1869" i="11"/>
  <c r="T1869" i="11" s="1"/>
  <c r="R1869" i="11"/>
  <c r="S1869" i="11"/>
  <c r="AB1869" i="11"/>
  <c r="AD1869" i="11"/>
  <c r="BH1869" i="11"/>
  <c r="BJ1869" i="11"/>
  <c r="N1870" i="11"/>
  <c r="O1870" i="11"/>
  <c r="P1870" i="11"/>
  <c r="Q1870" i="11"/>
  <c r="T1870" i="11" s="1"/>
  <c r="R1870" i="11"/>
  <c r="S1870" i="11"/>
  <c r="AB1870" i="11"/>
  <c r="AD1870" i="11"/>
  <c r="BH1870" i="11"/>
  <c r="BJ1870" i="11"/>
  <c r="N1871" i="11"/>
  <c r="O1871" i="11"/>
  <c r="P1871" i="11"/>
  <c r="Q1871" i="11"/>
  <c r="T1871" i="11" s="1"/>
  <c r="R1871" i="11"/>
  <c r="S1871" i="11"/>
  <c r="AB1871" i="11"/>
  <c r="BJ1871" i="11" s="1"/>
  <c r="AD1871" i="11"/>
  <c r="BH1871" i="11"/>
  <c r="N1872" i="11"/>
  <c r="O1872" i="11"/>
  <c r="P1872" i="11"/>
  <c r="Q1872" i="11"/>
  <c r="T1872" i="11" s="1"/>
  <c r="R1872" i="11"/>
  <c r="S1872" i="11"/>
  <c r="AB1872" i="11"/>
  <c r="BJ1872" i="11" s="1"/>
  <c r="AD1872" i="11"/>
  <c r="BH1872" i="11"/>
  <c r="N1873" i="11"/>
  <c r="O1873" i="11"/>
  <c r="P1873" i="11"/>
  <c r="Q1873" i="11"/>
  <c r="T1873" i="11" s="1"/>
  <c r="R1873" i="11"/>
  <c r="S1873" i="11"/>
  <c r="AB1873" i="11"/>
  <c r="BJ1873" i="11" s="1"/>
  <c r="AD1873" i="11"/>
  <c r="BH1873" i="11"/>
  <c r="N1874" i="11"/>
  <c r="O1874" i="11"/>
  <c r="P1874" i="11"/>
  <c r="Q1874" i="11"/>
  <c r="R1874" i="11"/>
  <c r="S1874" i="11"/>
  <c r="T1874" i="11"/>
  <c r="AB1874" i="11"/>
  <c r="AD1874" i="11"/>
  <c r="BH1874" i="11"/>
  <c r="BJ1874" i="11"/>
  <c r="N1875" i="11"/>
  <c r="O1875" i="11"/>
  <c r="P1875" i="11"/>
  <c r="Q1875" i="11"/>
  <c r="T1875" i="11" s="1"/>
  <c r="R1875" i="11"/>
  <c r="S1875" i="11"/>
  <c r="AB1875" i="11"/>
  <c r="BJ1875" i="11" s="1"/>
  <c r="AD1875" i="11"/>
  <c r="BH1875" i="11"/>
  <c r="N1876" i="11"/>
  <c r="O1876" i="11"/>
  <c r="P1876" i="11"/>
  <c r="Q1876" i="11"/>
  <c r="T1876" i="11" s="1"/>
  <c r="R1876" i="11"/>
  <c r="S1876" i="11"/>
  <c r="AB1876" i="11"/>
  <c r="BJ1876" i="11" s="1"/>
  <c r="AD1876" i="11"/>
  <c r="BH1876" i="11"/>
  <c r="N1877" i="11"/>
  <c r="O1877" i="11"/>
  <c r="P1877" i="11"/>
  <c r="Q1877" i="11"/>
  <c r="T1877" i="11" s="1"/>
  <c r="R1877" i="11"/>
  <c r="S1877" i="11"/>
  <c r="AB1877" i="11"/>
  <c r="AD1877" i="11"/>
  <c r="BH1877" i="11"/>
  <c r="BJ1877" i="11"/>
  <c r="N1878" i="11"/>
  <c r="O1878" i="11"/>
  <c r="P1878" i="11"/>
  <c r="Q1878" i="11"/>
  <c r="R1878" i="11"/>
  <c r="S1878" i="11"/>
  <c r="T1878" i="11"/>
  <c r="AB1878" i="11"/>
  <c r="AD1878" i="11"/>
  <c r="BH1878" i="11"/>
  <c r="BJ1878" i="11"/>
  <c r="N1879" i="11"/>
  <c r="O1879" i="11"/>
  <c r="P1879" i="11"/>
  <c r="Q1879" i="11"/>
  <c r="T1879" i="11" s="1"/>
  <c r="R1879" i="11"/>
  <c r="S1879" i="11"/>
  <c r="AB1879" i="11"/>
  <c r="AD1879" i="11"/>
  <c r="BH1879" i="11"/>
  <c r="BJ1879" i="11"/>
  <c r="N1880" i="11"/>
  <c r="O1880" i="11"/>
  <c r="P1880" i="11"/>
  <c r="Q1880" i="11"/>
  <c r="R1880" i="11"/>
  <c r="S1880" i="11"/>
  <c r="AA1880" i="11"/>
  <c r="AB1880" i="11"/>
  <c r="AD1880" i="11"/>
  <c r="AC1880" i="11" s="1"/>
  <c r="BH1880" i="11"/>
  <c r="BJ1880" i="11"/>
  <c r="N1881" i="11"/>
  <c r="O1881" i="11"/>
  <c r="P1881" i="11"/>
  <c r="Q1881" i="11"/>
  <c r="R1881" i="11"/>
  <c r="S1881" i="11"/>
  <c r="AA1881" i="11"/>
  <c r="AB1881" i="11"/>
  <c r="BJ1881" i="11" s="1"/>
  <c r="AD1881" i="11"/>
  <c r="AC1881" i="11" s="1"/>
  <c r="BH1881" i="11"/>
  <c r="N1882" i="11"/>
  <c r="O1882" i="11"/>
  <c r="P1882" i="11"/>
  <c r="Q1882" i="11"/>
  <c r="T1882" i="11" s="1"/>
  <c r="R1882" i="11"/>
  <c r="S1882" i="11"/>
  <c r="AA1882" i="11"/>
  <c r="AB1882" i="11"/>
  <c r="BJ1882" i="11" s="1"/>
  <c r="AD1882" i="11"/>
  <c r="AC1882" i="11" s="1"/>
  <c r="BH1882" i="11"/>
  <c r="N1883" i="11"/>
  <c r="O1883" i="11"/>
  <c r="P1883" i="11"/>
  <c r="Q1883" i="11"/>
  <c r="T1883" i="11" s="1"/>
  <c r="R1883" i="11"/>
  <c r="S1883" i="11"/>
  <c r="AA1883" i="11"/>
  <c r="AB1883" i="11"/>
  <c r="BJ1883" i="11" s="1"/>
  <c r="AC1883" i="11"/>
  <c r="AD1883" i="11"/>
  <c r="BH1883" i="11"/>
  <c r="N1884" i="11"/>
  <c r="O1884" i="11"/>
  <c r="P1884" i="11"/>
  <c r="Q1884" i="11"/>
  <c r="T1884" i="11" s="1"/>
  <c r="R1884" i="11"/>
  <c r="S1884" i="11"/>
  <c r="AA1884" i="11"/>
  <c r="AB1884" i="11"/>
  <c r="BJ1884" i="11" s="1"/>
  <c r="AD1884" i="11"/>
  <c r="AC1884" i="11" s="1"/>
  <c r="BH1884" i="11"/>
  <c r="N1885" i="11"/>
  <c r="O1885" i="11"/>
  <c r="P1885" i="11"/>
  <c r="Q1885" i="11"/>
  <c r="T1885" i="11" s="1"/>
  <c r="R1885" i="11"/>
  <c r="S1885" i="11"/>
  <c r="AA1885" i="11"/>
  <c r="AB1885" i="11"/>
  <c r="BJ1885" i="11" s="1"/>
  <c r="AD1885" i="11"/>
  <c r="AC1885" i="11" s="1"/>
  <c r="BH1885" i="11"/>
  <c r="N1886" i="11"/>
  <c r="O1886" i="11"/>
  <c r="P1886" i="11"/>
  <c r="Q1886" i="11"/>
  <c r="R1886" i="11"/>
  <c r="S1886" i="11"/>
  <c r="T1886" i="11"/>
  <c r="AA1886" i="11"/>
  <c r="AB1886" i="11"/>
  <c r="BJ1886" i="11" s="1"/>
  <c r="AC1886" i="11"/>
  <c r="AD1886" i="11"/>
  <c r="BH1886" i="11"/>
  <c r="N1887" i="11"/>
  <c r="O1887" i="11"/>
  <c r="P1887" i="11"/>
  <c r="Q1887" i="11"/>
  <c r="R1887" i="11"/>
  <c r="T1887" i="11" s="1"/>
  <c r="S1887" i="11"/>
  <c r="AA1887" i="11"/>
  <c r="AB1887" i="11"/>
  <c r="AC1887" i="11"/>
  <c r="AD1887" i="11"/>
  <c r="BH1887" i="11"/>
  <c r="BJ1887" i="11"/>
  <c r="N1888" i="11"/>
  <c r="O1888" i="11"/>
  <c r="P1888" i="11"/>
  <c r="Q1888" i="11"/>
  <c r="R1888" i="11"/>
  <c r="S1888" i="11"/>
  <c r="AA1888" i="11"/>
  <c r="AB1888" i="11"/>
  <c r="BJ1888" i="11" s="1"/>
  <c r="AC1888" i="11"/>
  <c r="AD1888" i="11"/>
  <c r="BH1888" i="11"/>
  <c r="N1889" i="11"/>
  <c r="O1889" i="11"/>
  <c r="P1889" i="11"/>
  <c r="Q1889" i="11"/>
  <c r="R1889" i="11"/>
  <c r="S1889" i="11"/>
  <c r="AA1889" i="11"/>
  <c r="AB1889" i="11"/>
  <c r="AD1889" i="11"/>
  <c r="AC1889" i="11" s="1"/>
  <c r="BH1889" i="11"/>
  <c r="BJ1889" i="11"/>
  <c r="N1890" i="11"/>
  <c r="O1890" i="11"/>
  <c r="P1890" i="11"/>
  <c r="Q1890" i="11"/>
  <c r="R1890" i="11"/>
  <c r="S1890" i="11"/>
  <c r="T1890" i="11"/>
  <c r="AA1890" i="11"/>
  <c r="AB1890" i="11"/>
  <c r="BJ1890" i="11" s="1"/>
  <c r="AD1890" i="11"/>
  <c r="AC1890" i="11" s="1"/>
  <c r="BH1890" i="11"/>
  <c r="N1891" i="11"/>
  <c r="O1891" i="11"/>
  <c r="P1891" i="11"/>
  <c r="Q1891" i="11"/>
  <c r="T1891" i="11" s="1"/>
  <c r="R1891" i="11"/>
  <c r="S1891" i="11"/>
  <c r="AA1891" i="11"/>
  <c r="AB1891" i="11"/>
  <c r="BJ1891" i="11" s="1"/>
  <c r="AD1891" i="11"/>
  <c r="AC1891" i="11" s="1"/>
  <c r="BH1891" i="11"/>
  <c r="N1892" i="11"/>
  <c r="O1892" i="11"/>
  <c r="P1892" i="11"/>
  <c r="Q1892" i="11"/>
  <c r="T1892" i="11" s="1"/>
  <c r="R1892" i="11"/>
  <c r="S1892" i="11"/>
  <c r="AA1892" i="11"/>
  <c r="AB1892" i="11"/>
  <c r="BJ1892" i="11" s="1"/>
  <c r="AD1892" i="11"/>
  <c r="AC1892" i="11" s="1"/>
  <c r="BH1892" i="11"/>
  <c r="N1893" i="11"/>
  <c r="O1893" i="11"/>
  <c r="P1893" i="11"/>
  <c r="Q1893" i="11"/>
  <c r="T1893" i="11" s="1"/>
  <c r="R1893" i="11"/>
  <c r="S1893" i="11"/>
  <c r="AA1893" i="11"/>
  <c r="AB1893" i="11"/>
  <c r="BJ1893" i="11" s="1"/>
  <c r="AD1893" i="11"/>
  <c r="AC1893" i="11" s="1"/>
  <c r="BH1893" i="11"/>
  <c r="N1894" i="11"/>
  <c r="O1894" i="11"/>
  <c r="P1894" i="11"/>
  <c r="Q1894" i="11"/>
  <c r="T1894" i="11" s="1"/>
  <c r="R1894" i="11"/>
  <c r="S1894" i="11"/>
  <c r="AA1894" i="11"/>
  <c r="AB1894" i="11"/>
  <c r="BJ1894" i="11" s="1"/>
  <c r="AC1894" i="11"/>
  <c r="AD1894" i="11"/>
  <c r="BH1894" i="11"/>
  <c r="N1895" i="11"/>
  <c r="O1895" i="11"/>
  <c r="P1895" i="11"/>
  <c r="Q1895" i="11"/>
  <c r="R1895" i="11"/>
  <c r="S1895" i="11"/>
  <c r="T1895" i="11"/>
  <c r="AA1895" i="11"/>
  <c r="AB1895" i="11"/>
  <c r="AC1895" i="11"/>
  <c r="AD1895" i="11"/>
  <c r="BH1895" i="11"/>
  <c r="BJ1895" i="11"/>
  <c r="N1896" i="11"/>
  <c r="O1896" i="11"/>
  <c r="P1896" i="11"/>
  <c r="Q1896" i="11"/>
  <c r="T1896" i="11" s="1"/>
  <c r="R1896" i="11"/>
  <c r="S1896" i="11"/>
  <c r="AA1896" i="11"/>
  <c r="AB1896" i="11"/>
  <c r="BJ1896" i="11" s="1"/>
  <c r="AC1896" i="11"/>
  <c r="AD1896" i="11"/>
  <c r="BH1896" i="11"/>
  <c r="N1897" i="11"/>
  <c r="O1897" i="11"/>
  <c r="P1897" i="11"/>
  <c r="Q1897" i="11"/>
  <c r="R1897" i="11"/>
  <c r="S1897" i="11"/>
  <c r="AA1897" i="11"/>
  <c r="AB1897" i="11"/>
  <c r="BJ1897" i="11" s="1"/>
  <c r="AD1897" i="11"/>
  <c r="AC1897" i="11" s="1"/>
  <c r="BH1897" i="11"/>
  <c r="N1898" i="11"/>
  <c r="O1898" i="11"/>
  <c r="P1898" i="11"/>
  <c r="Q1898" i="11"/>
  <c r="T1898" i="11" s="1"/>
  <c r="R1898" i="11"/>
  <c r="S1898" i="11"/>
  <c r="AA1898" i="11"/>
  <c r="AB1898" i="11"/>
  <c r="BJ1898" i="11" s="1"/>
  <c r="AD1898" i="11"/>
  <c r="AC1898" i="11" s="1"/>
  <c r="BH1898" i="11"/>
  <c r="N1899" i="11"/>
  <c r="O1899" i="11"/>
  <c r="P1899" i="11"/>
  <c r="Q1899" i="11"/>
  <c r="R1899" i="11"/>
  <c r="S1899" i="11"/>
  <c r="T1899" i="11"/>
  <c r="AA1899" i="11"/>
  <c r="AB1899" i="11"/>
  <c r="BJ1899" i="11" s="1"/>
  <c r="AD1899" i="11"/>
  <c r="AC1899" i="11" s="1"/>
  <c r="BH1899" i="11"/>
  <c r="N1900" i="11"/>
  <c r="O1900" i="11"/>
  <c r="P1900" i="11"/>
  <c r="Q1900" i="11"/>
  <c r="T1900" i="11" s="1"/>
  <c r="R1900" i="11"/>
  <c r="S1900" i="11"/>
  <c r="AA1900" i="11"/>
  <c r="AB1900" i="11"/>
  <c r="BJ1900" i="11" s="1"/>
  <c r="AD1900" i="11"/>
  <c r="AC1900" i="11" s="1"/>
  <c r="BH1900" i="11"/>
  <c r="N1901" i="11"/>
  <c r="O1901" i="11"/>
  <c r="P1901" i="11"/>
  <c r="Q1901" i="11"/>
  <c r="T1901" i="11" s="1"/>
  <c r="R1901" i="11"/>
  <c r="S1901" i="11"/>
  <c r="AA1901" i="11"/>
  <c r="AB1901" i="11"/>
  <c r="BJ1901" i="11" s="1"/>
  <c r="AD1901" i="11"/>
  <c r="AC1901" i="11" s="1"/>
  <c r="BH1901" i="11"/>
  <c r="N1902" i="11"/>
  <c r="O1902" i="11"/>
  <c r="P1902" i="11"/>
  <c r="Q1902" i="11"/>
  <c r="R1902" i="11"/>
  <c r="S1902" i="11"/>
  <c r="T1902" i="11"/>
  <c r="AA1902" i="11"/>
  <c r="AB1902" i="11"/>
  <c r="AC1902" i="11"/>
  <c r="AD1902" i="11"/>
  <c r="BH1902" i="11"/>
  <c r="BJ1902" i="11"/>
  <c r="N1903" i="11"/>
  <c r="O1903" i="11"/>
  <c r="P1903" i="11"/>
  <c r="Q1903" i="11"/>
  <c r="R1903" i="11"/>
  <c r="S1903" i="11"/>
  <c r="AA1903" i="11"/>
  <c r="AB1903" i="11"/>
  <c r="BJ1903" i="11" s="1"/>
  <c r="AC1903" i="11"/>
  <c r="AD1903" i="11"/>
  <c r="BH1903" i="11"/>
  <c r="N1904" i="11"/>
  <c r="O1904" i="11"/>
  <c r="P1904" i="11"/>
  <c r="Q1904" i="11"/>
  <c r="R1904" i="11"/>
  <c r="S1904" i="11"/>
  <c r="AA1904" i="11"/>
  <c r="AB1904" i="11"/>
  <c r="BJ1904" i="11" s="1"/>
  <c r="AC1904" i="11"/>
  <c r="AD1904" i="11"/>
  <c r="BH1904" i="11"/>
  <c r="N1905" i="11"/>
  <c r="O1905" i="11"/>
  <c r="P1905" i="11"/>
  <c r="Q1905" i="11"/>
  <c r="R1905" i="11"/>
  <c r="S1905" i="11"/>
  <c r="AA1905" i="11"/>
  <c r="AB1905" i="11"/>
  <c r="BJ1905" i="11" s="1"/>
  <c r="AD1905" i="11"/>
  <c r="AC1905" i="11" s="1"/>
  <c r="BH1905" i="11"/>
  <c r="N1906" i="11"/>
  <c r="O1906" i="11"/>
  <c r="P1906" i="11"/>
  <c r="Q1906" i="11"/>
  <c r="R1906" i="11"/>
  <c r="S1906" i="11"/>
  <c r="T1906" i="11"/>
  <c r="AA1906" i="11"/>
  <c r="AB1906" i="11"/>
  <c r="BJ1906" i="11" s="1"/>
  <c r="AD1906" i="11"/>
  <c r="AC1906" i="11" s="1"/>
  <c r="BH1906" i="11"/>
  <c r="N1907" i="11"/>
  <c r="O1907" i="11"/>
  <c r="P1907" i="11"/>
  <c r="Q1907" i="11"/>
  <c r="T1907" i="11" s="1"/>
  <c r="R1907" i="11"/>
  <c r="S1907" i="11"/>
  <c r="AA1907" i="11"/>
  <c r="AB1907" i="11"/>
  <c r="BJ1907" i="11" s="1"/>
  <c r="AD1907" i="11"/>
  <c r="AC1907" i="11" s="1"/>
  <c r="BH1907" i="11"/>
  <c r="N1908" i="11"/>
  <c r="O1908" i="11"/>
  <c r="P1908" i="11"/>
  <c r="Q1908" i="11"/>
  <c r="T1908" i="11" s="1"/>
  <c r="R1908" i="11"/>
  <c r="S1908" i="11"/>
  <c r="AA1908" i="11"/>
  <c r="AB1908" i="11"/>
  <c r="BJ1908" i="11" s="1"/>
  <c r="AD1908" i="11"/>
  <c r="AC1908" i="11" s="1"/>
  <c r="BH1908" i="11"/>
  <c r="N1909" i="11"/>
  <c r="O1909" i="11"/>
  <c r="P1909" i="11"/>
  <c r="Q1909" i="11"/>
  <c r="T1909" i="11" s="1"/>
  <c r="R1909" i="11"/>
  <c r="S1909" i="11"/>
  <c r="AA1909" i="11"/>
  <c r="AB1909" i="11"/>
  <c r="BJ1909" i="11" s="1"/>
  <c r="AD1909" i="11"/>
  <c r="AC1909" i="11" s="1"/>
  <c r="BH1909" i="11"/>
  <c r="N1910" i="11"/>
  <c r="O1910" i="11"/>
  <c r="P1910" i="11"/>
  <c r="Q1910" i="11"/>
  <c r="T1910" i="11" s="1"/>
  <c r="R1910" i="11"/>
  <c r="S1910" i="11"/>
  <c r="AA1910" i="11"/>
  <c r="AB1910" i="11"/>
  <c r="BJ1910" i="11" s="1"/>
  <c r="AC1910" i="11"/>
  <c r="AD1910" i="11"/>
  <c r="BH1910" i="11"/>
  <c r="N1911" i="11"/>
  <c r="O1911" i="11"/>
  <c r="P1911" i="11"/>
  <c r="Q1911" i="11"/>
  <c r="T1911" i="11" s="1"/>
  <c r="R1911" i="11"/>
  <c r="S1911" i="11"/>
  <c r="AA1911" i="11"/>
  <c r="AB1911" i="11"/>
  <c r="AC1911" i="11"/>
  <c r="AD1911" i="11"/>
  <c r="BH1911" i="11"/>
  <c r="BJ1911" i="11"/>
  <c r="N1912" i="11"/>
  <c r="O1912" i="11"/>
  <c r="P1912" i="11"/>
  <c r="Q1912" i="11"/>
  <c r="T1912" i="11" s="1"/>
  <c r="R1912" i="11"/>
  <c r="S1912" i="11"/>
  <c r="AA1912" i="11"/>
  <c r="AB1912" i="11"/>
  <c r="BJ1912" i="11" s="1"/>
  <c r="AC1912" i="11"/>
  <c r="AD1912" i="11"/>
  <c r="BH1912" i="11"/>
  <c r="N1913" i="11"/>
  <c r="O1913" i="11"/>
  <c r="P1913" i="11"/>
  <c r="Q1913" i="11"/>
  <c r="T1913" i="11" s="1"/>
  <c r="R1913" i="11"/>
  <c r="S1913" i="11"/>
  <c r="AA1913" i="11"/>
  <c r="AB1913" i="11"/>
  <c r="AD1913" i="11"/>
  <c r="AC1913" i="11" s="1"/>
  <c r="BH1913" i="11"/>
  <c r="BJ1913" i="11"/>
  <c r="N1914" i="11"/>
  <c r="O1914" i="11"/>
  <c r="P1914" i="11"/>
  <c r="Q1914" i="11"/>
  <c r="T1914" i="11" s="1"/>
  <c r="R1914" i="11"/>
  <c r="S1914" i="11"/>
  <c r="AA1914" i="11"/>
  <c r="AB1914" i="11"/>
  <c r="BJ1914" i="11" s="1"/>
  <c r="AD1914" i="11"/>
  <c r="AC1914" i="11" s="1"/>
  <c r="BH1914" i="11"/>
  <c r="N1915" i="11"/>
  <c r="O1915" i="11"/>
  <c r="P1915" i="11"/>
  <c r="Q1915" i="11"/>
  <c r="T1915" i="11" s="1"/>
  <c r="R1915" i="11"/>
  <c r="S1915" i="11"/>
  <c r="AA1915" i="11"/>
  <c r="AB1915" i="11"/>
  <c r="BJ1915" i="11" s="1"/>
  <c r="AC1915" i="11"/>
  <c r="AD1915" i="11"/>
  <c r="BH1915" i="11"/>
  <c r="N1916" i="11"/>
  <c r="O1916" i="11"/>
  <c r="P1916" i="11"/>
  <c r="Q1916" i="11"/>
  <c r="T1916" i="11" s="1"/>
  <c r="R1916" i="11"/>
  <c r="S1916" i="11"/>
  <c r="AA1916" i="11"/>
  <c r="AB1916" i="11"/>
  <c r="BJ1916" i="11" s="1"/>
  <c r="AD1916" i="11"/>
  <c r="AC1916" i="11" s="1"/>
  <c r="BH1916" i="11"/>
  <c r="N1917" i="11"/>
  <c r="O1917" i="11"/>
  <c r="P1917" i="11"/>
  <c r="Q1917" i="11"/>
  <c r="T1917" i="11" s="1"/>
  <c r="R1917" i="11"/>
  <c r="S1917" i="11"/>
  <c r="AA1917" i="11"/>
  <c r="AB1917" i="11"/>
  <c r="BJ1917" i="11" s="1"/>
  <c r="AD1917" i="11"/>
  <c r="AC1917" i="11" s="1"/>
  <c r="BH1917" i="11"/>
  <c r="N1918" i="11"/>
  <c r="O1918" i="11"/>
  <c r="P1918" i="11"/>
  <c r="Q1918" i="11"/>
  <c r="R1918" i="11"/>
  <c r="S1918" i="11"/>
  <c r="AA1918" i="11"/>
  <c r="AB1918" i="11"/>
  <c r="BJ1918" i="11" s="1"/>
  <c r="AC1918" i="11"/>
  <c r="AD1918" i="11"/>
  <c r="BH1918" i="11"/>
  <c r="N1919" i="11"/>
  <c r="O1919" i="11"/>
  <c r="P1919" i="11"/>
  <c r="Q1919" i="11"/>
  <c r="R1919" i="11"/>
  <c r="S1919" i="11"/>
  <c r="T1919" i="11"/>
  <c r="AA1919" i="11"/>
  <c r="AB1919" i="11"/>
  <c r="BJ1919" i="11" s="1"/>
  <c r="AC1919" i="11"/>
  <c r="AD1919" i="11"/>
  <c r="BH1919" i="11"/>
  <c r="N1920" i="11"/>
  <c r="O1920" i="11"/>
  <c r="P1920" i="11"/>
  <c r="Q1920" i="11"/>
  <c r="T1920" i="11" s="1"/>
  <c r="R1920" i="11"/>
  <c r="S1920" i="11"/>
  <c r="AB1920" i="11"/>
  <c r="BJ1920" i="11" s="1"/>
  <c r="AD1920" i="11"/>
  <c r="BH1920" i="11"/>
  <c r="N1921" i="11"/>
  <c r="O1921" i="11"/>
  <c r="P1921" i="11"/>
  <c r="Q1921" i="11"/>
  <c r="T1921" i="11" s="1"/>
  <c r="R1921" i="11"/>
  <c r="S1921" i="11"/>
  <c r="AB1921" i="11"/>
  <c r="AD1921" i="11"/>
  <c r="BH1921" i="11"/>
  <c r="BJ1921" i="11"/>
  <c r="N1922" i="11"/>
  <c r="O1922" i="11"/>
  <c r="P1922" i="11"/>
  <c r="Q1922" i="11"/>
  <c r="R1922" i="11"/>
  <c r="S1922" i="11"/>
  <c r="T1922" i="11"/>
  <c r="AB1922" i="11"/>
  <c r="BJ1922" i="11" s="1"/>
  <c r="AD1922" i="11"/>
  <c r="BH1922" i="11"/>
  <c r="N1923" i="11"/>
  <c r="O1923" i="11"/>
  <c r="P1923" i="11"/>
  <c r="Q1923" i="11"/>
  <c r="T1923" i="11" s="1"/>
  <c r="R1923" i="11"/>
  <c r="S1923" i="11"/>
  <c r="AB1923" i="11"/>
  <c r="BJ1923" i="11" s="1"/>
  <c r="AD1923" i="11"/>
  <c r="BH1923" i="11"/>
  <c r="N1924" i="11"/>
  <c r="O1924" i="11"/>
  <c r="P1924" i="11"/>
  <c r="Q1924" i="11"/>
  <c r="T1924" i="11" s="1"/>
  <c r="R1924" i="11"/>
  <c r="S1924" i="11"/>
  <c r="AB1924" i="11"/>
  <c r="BJ1924" i="11" s="1"/>
  <c r="AD1924" i="11"/>
  <c r="BH1924" i="11"/>
  <c r="N1925" i="11"/>
  <c r="O1925" i="11"/>
  <c r="P1925" i="11"/>
  <c r="Q1925" i="11"/>
  <c r="T1925" i="11" s="1"/>
  <c r="R1925" i="11"/>
  <c r="S1925" i="11"/>
  <c r="AB1925" i="11"/>
  <c r="AD1925" i="11"/>
  <c r="BH1925" i="11"/>
  <c r="BJ1925" i="11"/>
  <c r="N1926" i="11"/>
  <c r="O1926" i="11"/>
  <c r="P1926" i="11"/>
  <c r="Q1926" i="11"/>
  <c r="R1926" i="11"/>
  <c r="S1926" i="11"/>
  <c r="T1926" i="11"/>
  <c r="AB1926" i="11"/>
  <c r="BJ1926" i="11" s="1"/>
  <c r="AD1926" i="11"/>
  <c r="BH1926" i="11"/>
  <c r="N1927" i="11"/>
  <c r="O1927" i="11"/>
  <c r="P1927" i="11"/>
  <c r="Q1927" i="11"/>
  <c r="T1927" i="11" s="1"/>
  <c r="R1927" i="11"/>
  <c r="S1927" i="11"/>
  <c r="AB1927" i="11"/>
  <c r="BJ1927" i="11" s="1"/>
  <c r="AD1927" i="11"/>
  <c r="BH1927" i="11"/>
  <c r="N1928" i="11"/>
  <c r="O1928" i="11"/>
  <c r="P1928" i="11"/>
  <c r="Q1928" i="11"/>
  <c r="T1928" i="11" s="1"/>
  <c r="R1928" i="11"/>
  <c r="S1928" i="11"/>
  <c r="AB1928" i="11"/>
  <c r="BJ1928" i="11" s="1"/>
  <c r="AD1928" i="11"/>
  <c r="BH1928" i="11"/>
  <c r="N1929" i="11"/>
  <c r="O1929" i="11"/>
  <c r="P1929" i="11"/>
  <c r="Q1929" i="11"/>
  <c r="T1929" i="11" s="1"/>
  <c r="R1929" i="11"/>
  <c r="S1929" i="11"/>
  <c r="AB1929" i="11"/>
  <c r="AD1929" i="11"/>
  <c r="BH1929" i="11"/>
  <c r="BJ1929" i="11"/>
  <c r="N1930" i="11"/>
  <c r="O1930" i="11"/>
  <c r="P1930" i="11"/>
  <c r="Q1930" i="11"/>
  <c r="R1930" i="11"/>
  <c r="S1930" i="11"/>
  <c r="T1930" i="11"/>
  <c r="AA1930" i="11"/>
  <c r="AB1930" i="11"/>
  <c r="BJ1930" i="11" s="1"/>
  <c r="AD1930" i="11"/>
  <c r="AC1930" i="11" s="1"/>
  <c r="BH1930" i="11"/>
  <c r="N1931" i="11"/>
  <c r="O1931" i="11"/>
  <c r="P1931" i="11"/>
  <c r="Q1931" i="11"/>
  <c r="T1931" i="11" s="1"/>
  <c r="R1931" i="11"/>
  <c r="S1931" i="11"/>
  <c r="AA1931" i="11"/>
  <c r="AB1931" i="11"/>
  <c r="AD1931" i="11"/>
  <c r="AC1931" i="11" s="1"/>
  <c r="BH1931" i="11"/>
  <c r="BJ1931" i="11"/>
  <c r="N1932" i="11"/>
  <c r="O1932" i="11"/>
  <c r="P1932" i="11"/>
  <c r="Q1932" i="11"/>
  <c r="T1932" i="11" s="1"/>
  <c r="R1932" i="11"/>
  <c r="S1932" i="11"/>
  <c r="AA1932" i="11"/>
  <c r="AB1932" i="11"/>
  <c r="BJ1932" i="11" s="1"/>
  <c r="AC1932" i="11"/>
  <c r="AD1932" i="11"/>
  <c r="BH1932" i="11"/>
  <c r="N1933" i="11"/>
  <c r="O1933" i="11"/>
  <c r="P1933" i="11"/>
  <c r="Q1933" i="11"/>
  <c r="T1933" i="11" s="1"/>
  <c r="R1933" i="11"/>
  <c r="S1933" i="11"/>
  <c r="AA1933" i="11"/>
  <c r="AB1933" i="11"/>
  <c r="AD1933" i="11"/>
  <c r="AC1933" i="11" s="1"/>
  <c r="BH1933" i="11"/>
  <c r="BJ1933" i="11"/>
  <c r="N1934" i="11"/>
  <c r="O1934" i="11"/>
  <c r="P1934" i="11"/>
  <c r="Q1934" i="11"/>
  <c r="R1934" i="11"/>
  <c r="S1934" i="11"/>
  <c r="T1934" i="11"/>
  <c r="AA1934" i="11"/>
  <c r="AB1934" i="11"/>
  <c r="BJ1934" i="11" s="1"/>
  <c r="AD1934" i="11"/>
  <c r="AC1934" i="11" s="1"/>
  <c r="BH1934" i="11"/>
  <c r="N1935" i="11"/>
  <c r="O1935" i="11"/>
  <c r="P1935" i="11"/>
  <c r="Q1935" i="11"/>
  <c r="R1935" i="11"/>
  <c r="S1935" i="11"/>
  <c r="AA1935" i="11"/>
  <c r="AB1935" i="11"/>
  <c r="BJ1935" i="11" s="1"/>
  <c r="AD1935" i="11"/>
  <c r="AC1935" i="11" s="1"/>
  <c r="BH1935" i="11"/>
  <c r="N1936" i="11"/>
  <c r="O1936" i="11"/>
  <c r="P1936" i="11"/>
  <c r="Q1936" i="11"/>
  <c r="T1936" i="11" s="1"/>
  <c r="R1936" i="11"/>
  <c r="S1936" i="11"/>
  <c r="AA1936" i="11"/>
  <c r="AB1936" i="11"/>
  <c r="BJ1936" i="11" s="1"/>
  <c r="AC1936" i="11"/>
  <c r="AD1936" i="11"/>
  <c r="BH1936" i="11"/>
  <c r="N1937" i="11"/>
  <c r="O1937" i="11"/>
  <c r="P1937" i="11"/>
  <c r="Q1937" i="11"/>
  <c r="R1937" i="11"/>
  <c r="S1937" i="11"/>
  <c r="AA1937" i="11"/>
  <c r="AB1937" i="11"/>
  <c r="BJ1937" i="11" s="1"/>
  <c r="AD1937" i="11"/>
  <c r="AC1937" i="11" s="1"/>
  <c r="BH1937" i="11"/>
  <c r="N1938" i="11"/>
  <c r="O1938" i="11"/>
  <c r="P1938" i="11"/>
  <c r="Q1938" i="11"/>
  <c r="T1938" i="11" s="1"/>
  <c r="R1938" i="11"/>
  <c r="S1938" i="11"/>
  <c r="AA1938" i="11"/>
  <c r="AB1938" i="11"/>
  <c r="BJ1938" i="11" s="1"/>
  <c r="AD1938" i="11"/>
  <c r="AC1938" i="11" s="1"/>
  <c r="BH1938" i="11"/>
  <c r="N1939" i="11"/>
  <c r="O1939" i="11"/>
  <c r="P1939" i="11"/>
  <c r="Q1939" i="11"/>
  <c r="R1939" i="11"/>
  <c r="T1939" i="11" s="1"/>
  <c r="S1939" i="11"/>
  <c r="AA1939" i="11"/>
  <c r="AB1939" i="11"/>
  <c r="BJ1939" i="11" s="1"/>
  <c r="AD1939" i="11"/>
  <c r="AC1939" i="11" s="1"/>
  <c r="BH1939" i="11"/>
  <c r="N1940" i="11"/>
  <c r="O1940" i="11"/>
  <c r="P1940" i="11"/>
  <c r="Q1940" i="11"/>
  <c r="T1940" i="11" s="1"/>
  <c r="R1940" i="11"/>
  <c r="S1940" i="11"/>
  <c r="AA1940" i="11"/>
  <c r="AB1940" i="11"/>
  <c r="AC1940" i="11"/>
  <c r="AD1940" i="11"/>
  <c r="BH1940" i="11"/>
  <c r="BJ1940" i="11"/>
  <c r="N1941" i="11"/>
  <c r="O1941" i="11"/>
  <c r="P1941" i="11"/>
  <c r="Q1941" i="11"/>
  <c r="T1941" i="11" s="1"/>
  <c r="R1941" i="11"/>
  <c r="S1941" i="11"/>
  <c r="AA1941" i="11"/>
  <c r="AB1941" i="11"/>
  <c r="BJ1941" i="11" s="1"/>
  <c r="AC1941" i="11"/>
  <c r="BH1941" i="11"/>
  <c r="N1942" i="11"/>
  <c r="O1942" i="11"/>
  <c r="P1942" i="11"/>
  <c r="Q1942" i="11"/>
  <c r="T1942" i="11" s="1"/>
  <c r="R1942" i="11"/>
  <c r="S1942" i="11"/>
  <c r="AA1942" i="11"/>
  <c r="AB1942" i="11"/>
  <c r="AC1942" i="11"/>
  <c r="BH1942" i="11"/>
  <c r="BJ1942" i="11"/>
  <c r="N1943" i="11"/>
  <c r="O1943" i="11"/>
  <c r="P1943" i="11"/>
  <c r="Q1943" i="11"/>
  <c r="T1943" i="11" s="1"/>
  <c r="R1943" i="11"/>
  <c r="S1943" i="11"/>
  <c r="AA1943" i="11"/>
  <c r="AB1943" i="11"/>
  <c r="AC1943" i="11"/>
  <c r="BH1943" i="11"/>
  <c r="BJ1943" i="11"/>
  <c r="N1944" i="11"/>
  <c r="O1944" i="11"/>
  <c r="P1944" i="11"/>
  <c r="Q1944" i="11"/>
  <c r="T1944" i="11" s="1"/>
  <c r="R1944" i="11"/>
  <c r="S1944" i="11"/>
  <c r="AA1944" i="11"/>
  <c r="AB1944" i="11"/>
  <c r="BJ1944" i="11" s="1"/>
  <c r="AD1944" i="11"/>
  <c r="AC1944" i="11" s="1"/>
  <c r="BH1944" i="11"/>
  <c r="N1945" i="11"/>
  <c r="O1945" i="11"/>
  <c r="P1945" i="11"/>
  <c r="Q1945" i="11"/>
  <c r="R1945" i="11"/>
  <c r="S1945" i="11"/>
  <c r="T1945" i="11"/>
  <c r="AA1945" i="11"/>
  <c r="AB1945" i="11"/>
  <c r="AC1945" i="11"/>
  <c r="BH1945" i="11"/>
  <c r="BJ1945" i="11"/>
  <c r="N1946" i="11"/>
  <c r="O1946" i="11"/>
  <c r="P1946" i="11"/>
  <c r="Q1946" i="11"/>
  <c r="T1946" i="11" s="1"/>
  <c r="R1946" i="11"/>
  <c r="S1946" i="11"/>
  <c r="AA1946" i="11"/>
  <c r="AB1946" i="11"/>
  <c r="BJ1946" i="11" s="1"/>
  <c r="AC1946" i="11"/>
  <c r="BH1946" i="11"/>
  <c r="N1947" i="11"/>
  <c r="O1947" i="11"/>
  <c r="P1947" i="11"/>
  <c r="Q1947" i="11"/>
  <c r="T1947" i="11" s="1"/>
  <c r="R1947" i="11"/>
  <c r="S1947" i="11"/>
  <c r="AA1947" i="11"/>
  <c r="AB1947" i="11"/>
  <c r="AC1947" i="11"/>
  <c r="BH1947" i="11"/>
  <c r="BJ1947" i="11"/>
  <c r="N1948" i="11"/>
  <c r="O1948" i="11"/>
  <c r="P1948" i="11"/>
  <c r="Q1948" i="11"/>
  <c r="R1948" i="11"/>
  <c r="S1948" i="11"/>
  <c r="T1948" i="11"/>
  <c r="AA1948" i="11"/>
  <c r="AB1948" i="11"/>
  <c r="BJ1948" i="11" s="1"/>
  <c r="AD1948" i="11"/>
  <c r="AC1948" i="11" s="1"/>
  <c r="BH1948" i="11"/>
  <c r="N1949" i="11"/>
  <c r="O1949" i="11"/>
  <c r="P1949" i="11"/>
  <c r="Q1949" i="11"/>
  <c r="R1949" i="11"/>
  <c r="S1949" i="11"/>
  <c r="T1949" i="11"/>
  <c r="AA1949" i="11"/>
  <c r="AB1949" i="11"/>
  <c r="BJ1949" i="11" s="1"/>
  <c r="AD1949" i="11"/>
  <c r="AC1949" i="11" s="1"/>
  <c r="BH1949" i="11"/>
  <c r="N1950" i="11"/>
  <c r="O1950" i="11"/>
  <c r="P1950" i="11"/>
  <c r="Q1950" i="11"/>
  <c r="R1950" i="11"/>
  <c r="S1950" i="11"/>
  <c r="AA1950" i="11"/>
  <c r="AB1950" i="11"/>
  <c r="BJ1950" i="11" s="1"/>
  <c r="AD1950" i="11"/>
  <c r="AC1950" i="11" s="1"/>
  <c r="BH1950" i="11"/>
  <c r="N1951" i="11"/>
  <c r="O1951" i="11"/>
  <c r="P1951" i="11"/>
  <c r="Q1951" i="11"/>
  <c r="T1951" i="11" s="1"/>
  <c r="R1951" i="11"/>
  <c r="S1951" i="11"/>
  <c r="AA1951" i="11"/>
  <c r="AB1951" i="11"/>
  <c r="BJ1951" i="11" s="1"/>
  <c r="AD1951" i="11"/>
  <c r="AC1951" i="11" s="1"/>
  <c r="BH1951" i="11"/>
  <c r="N1952" i="11"/>
  <c r="O1952" i="11"/>
  <c r="P1952" i="11"/>
  <c r="Q1952" i="11"/>
  <c r="R1952" i="11"/>
  <c r="T1952" i="11" s="1"/>
  <c r="S1952" i="11"/>
  <c r="AA1952" i="11"/>
  <c r="AB1952" i="11"/>
  <c r="BJ1952" i="11" s="1"/>
  <c r="AC1952" i="11"/>
  <c r="AD1952" i="11"/>
  <c r="BH1952" i="11"/>
  <c r="N1953" i="11"/>
  <c r="O1953" i="11"/>
  <c r="P1953" i="11"/>
  <c r="Q1953" i="11"/>
  <c r="R1953" i="11"/>
  <c r="S1953" i="11"/>
  <c r="AA1953" i="11"/>
  <c r="AB1953" i="11"/>
  <c r="BJ1953" i="11" s="1"/>
  <c r="AC1953" i="11"/>
  <c r="AD1953" i="11"/>
  <c r="BH1953" i="11"/>
  <c r="N1954" i="11"/>
  <c r="O1954" i="11"/>
  <c r="P1954" i="11"/>
  <c r="Q1954" i="11"/>
  <c r="T1954" i="11" s="1"/>
  <c r="R1954" i="11"/>
  <c r="S1954" i="11"/>
  <c r="AB1954" i="11"/>
  <c r="BJ1954" i="11" s="1"/>
  <c r="BH1954" i="11"/>
  <c r="N1955" i="11"/>
  <c r="O1955" i="11"/>
  <c r="P1955" i="11"/>
  <c r="Q1955" i="11"/>
  <c r="R1955" i="11"/>
  <c r="S1955" i="11"/>
  <c r="T1955" i="11"/>
  <c r="AB1955" i="11"/>
  <c r="BJ1955" i="11" s="1"/>
  <c r="BH1955" i="11"/>
  <c r="N1956" i="11"/>
  <c r="O1956" i="11"/>
  <c r="P1956" i="11"/>
  <c r="Q1956" i="11"/>
  <c r="T1956" i="11" s="1"/>
  <c r="R1956" i="11"/>
  <c r="S1956" i="11"/>
  <c r="AB1956" i="11"/>
  <c r="BJ1956" i="11" s="1"/>
  <c r="BH1956" i="11"/>
  <c r="N1957" i="11"/>
  <c r="O1957" i="11"/>
  <c r="P1957" i="11"/>
  <c r="Q1957" i="11"/>
  <c r="T1957" i="11" s="1"/>
  <c r="R1957" i="11"/>
  <c r="S1957" i="11"/>
  <c r="AB1957" i="11"/>
  <c r="BJ1957" i="11" s="1"/>
  <c r="BH1957" i="11"/>
  <c r="N1958" i="11"/>
  <c r="O1958" i="11"/>
  <c r="P1958" i="11"/>
  <c r="Q1958" i="11"/>
  <c r="T1958" i="11" s="1"/>
  <c r="R1958" i="11"/>
  <c r="S1958" i="11"/>
  <c r="AB1958" i="11"/>
  <c r="BJ1958" i="11" s="1"/>
  <c r="BH1958" i="11"/>
  <c r="N1959" i="11"/>
  <c r="O1959" i="11"/>
  <c r="P1959" i="11"/>
  <c r="Q1959" i="11"/>
  <c r="T1959" i="11" s="1"/>
  <c r="R1959" i="11"/>
  <c r="S1959" i="11"/>
  <c r="AB1959" i="11"/>
  <c r="BJ1959" i="11" s="1"/>
  <c r="BH1959" i="11"/>
  <c r="N1960" i="11"/>
  <c r="O1960" i="11"/>
  <c r="P1960" i="11"/>
  <c r="Q1960" i="11"/>
  <c r="T1960" i="11" s="1"/>
  <c r="R1960" i="11"/>
  <c r="S1960" i="11"/>
  <c r="AB1960" i="11"/>
  <c r="BJ1960" i="11" s="1"/>
  <c r="BH1960" i="11"/>
  <c r="N1961" i="11"/>
  <c r="O1961" i="11"/>
  <c r="P1961" i="11"/>
  <c r="Q1961" i="11"/>
  <c r="R1961" i="11"/>
  <c r="S1961" i="11"/>
  <c r="T1961" i="11"/>
  <c r="AB1961" i="11"/>
  <c r="BJ1961" i="11" s="1"/>
  <c r="BH1961" i="11"/>
  <c r="N1962" i="11"/>
  <c r="O1962" i="11"/>
  <c r="P1962" i="11"/>
  <c r="Q1962" i="11"/>
  <c r="T1962" i="11" s="1"/>
  <c r="R1962" i="11"/>
  <c r="S1962" i="11"/>
  <c r="AB1962" i="11"/>
  <c r="BJ1962" i="11" s="1"/>
  <c r="BH1962" i="11"/>
  <c r="N1963" i="11"/>
  <c r="O1963" i="11"/>
  <c r="P1963" i="11"/>
  <c r="Q1963" i="11"/>
  <c r="R1963" i="11"/>
  <c r="S1963" i="11"/>
  <c r="T1963" i="11"/>
  <c r="AA1963" i="11"/>
  <c r="AB1963" i="11"/>
  <c r="BJ1963" i="11" s="1"/>
  <c r="AD1963" i="11"/>
  <c r="AC1963" i="11" s="1"/>
  <c r="BH1963" i="11"/>
  <c r="N1964" i="11"/>
  <c r="O1964" i="11"/>
  <c r="P1964" i="11"/>
  <c r="Q1964" i="11"/>
  <c r="T1964" i="11" s="1"/>
  <c r="R1964" i="11"/>
  <c r="S1964" i="11"/>
  <c r="AA1964" i="11"/>
  <c r="AB1964" i="11"/>
  <c r="BJ1964" i="11" s="1"/>
  <c r="AD1964" i="11"/>
  <c r="AC1964" i="11" s="1"/>
  <c r="BH1964" i="11"/>
  <c r="N1965" i="11"/>
  <c r="O1965" i="11"/>
  <c r="P1965" i="11"/>
  <c r="Q1965" i="11"/>
  <c r="T1965" i="11" s="1"/>
  <c r="R1965" i="11"/>
  <c r="S1965" i="11"/>
  <c r="AA1965" i="11"/>
  <c r="AB1965" i="11"/>
  <c r="BJ1965" i="11" s="1"/>
  <c r="AD1965" i="11"/>
  <c r="AC1965" i="11" s="1"/>
  <c r="BH1965" i="11"/>
  <c r="N1966" i="11"/>
  <c r="O1966" i="11"/>
  <c r="P1966" i="11"/>
  <c r="Q1966" i="11"/>
  <c r="T1966" i="11" s="1"/>
  <c r="R1966" i="11"/>
  <c r="S1966" i="11"/>
  <c r="AA1966" i="11"/>
  <c r="AB1966" i="11"/>
  <c r="BJ1966" i="11" s="1"/>
  <c r="AD1966" i="11"/>
  <c r="AC1966" i="11" s="1"/>
  <c r="BH1966" i="11"/>
  <c r="N1967" i="11"/>
  <c r="O1967" i="11"/>
  <c r="P1967" i="11"/>
  <c r="Q1967" i="11"/>
  <c r="T1967" i="11" s="1"/>
  <c r="R1967" i="11"/>
  <c r="S1967" i="11"/>
  <c r="AA1967" i="11"/>
  <c r="AB1967" i="11"/>
  <c r="BJ1967" i="11" s="1"/>
  <c r="AD1967" i="11"/>
  <c r="AC1967" i="11" s="1"/>
  <c r="BH1967" i="11"/>
  <c r="N1968" i="11"/>
  <c r="O1968" i="11"/>
  <c r="P1968" i="11"/>
  <c r="Q1968" i="11"/>
  <c r="R1968" i="11"/>
  <c r="S1968" i="11"/>
  <c r="T1968" i="11"/>
  <c r="AA1968" i="11"/>
  <c r="AB1968" i="11"/>
  <c r="BJ1968" i="11" s="1"/>
  <c r="AD1968" i="11"/>
  <c r="AC1968" i="11" s="1"/>
  <c r="BH1968" i="11"/>
  <c r="N1969" i="11"/>
  <c r="O1969" i="11"/>
  <c r="P1969" i="11"/>
  <c r="Q1969" i="11"/>
  <c r="R1969" i="11"/>
  <c r="S1969" i="11"/>
  <c r="AA1969" i="11"/>
  <c r="AB1969" i="11"/>
  <c r="AD1969" i="11"/>
  <c r="AC1969" i="11" s="1"/>
  <c r="BH1969" i="11"/>
  <c r="BJ1969" i="11"/>
  <c r="N1970" i="11"/>
  <c r="O1970" i="11"/>
  <c r="P1970" i="11"/>
  <c r="Q1970" i="11"/>
  <c r="R1970" i="11"/>
  <c r="S1970" i="11"/>
  <c r="AA1970" i="11"/>
  <c r="AB1970" i="11"/>
  <c r="BJ1970" i="11" s="1"/>
  <c r="AD1970" i="11"/>
  <c r="AC1970" i="11" s="1"/>
  <c r="BH1970" i="11"/>
  <c r="N1971" i="11"/>
  <c r="O1971" i="11"/>
  <c r="P1971" i="11"/>
  <c r="Q1971" i="11"/>
  <c r="T1971" i="11" s="1"/>
  <c r="R1971" i="11"/>
  <c r="S1971" i="11"/>
  <c r="AA1971" i="11"/>
  <c r="AB1971" i="11"/>
  <c r="BJ1971" i="11" s="1"/>
  <c r="AD1971" i="11"/>
  <c r="AC1971" i="11" s="1"/>
  <c r="BH1971" i="11"/>
  <c r="N1972" i="11"/>
  <c r="O1972" i="11"/>
  <c r="P1972" i="11"/>
  <c r="Q1972" i="11"/>
  <c r="R1972" i="11"/>
  <c r="S1972" i="11"/>
  <c r="T1972" i="11"/>
  <c r="AA1972" i="11"/>
  <c r="AB1972" i="11"/>
  <c r="BJ1972" i="11" s="1"/>
  <c r="AD1972" i="11"/>
  <c r="AC1972" i="11" s="1"/>
  <c r="BH1972" i="11"/>
  <c r="N1973" i="11"/>
  <c r="O1973" i="11"/>
  <c r="P1973" i="11"/>
  <c r="Q1973" i="11"/>
  <c r="T1973" i="11" s="1"/>
  <c r="R1973" i="11"/>
  <c r="S1973" i="11"/>
  <c r="AA1973" i="11"/>
  <c r="AB1973" i="11"/>
  <c r="BJ1973" i="11" s="1"/>
  <c r="AC1973" i="11"/>
  <c r="AD1973" i="11"/>
  <c r="BH1973" i="11"/>
  <c r="N1974" i="11"/>
  <c r="O1974" i="11"/>
  <c r="P1974" i="11"/>
  <c r="Q1974" i="11"/>
  <c r="R1974" i="11"/>
  <c r="S1974" i="11"/>
  <c r="AA1974" i="11"/>
  <c r="AB1974" i="11"/>
  <c r="BJ1974" i="11" s="1"/>
  <c r="AD1974" i="11"/>
  <c r="AC1974" i="11" s="1"/>
  <c r="BH1974" i="11"/>
  <c r="N1975" i="11"/>
  <c r="O1975" i="11"/>
  <c r="P1975" i="11"/>
  <c r="Q1975" i="11"/>
  <c r="R1975" i="11"/>
  <c r="S1975" i="11"/>
  <c r="T1975" i="11"/>
  <c r="AA1975" i="11"/>
  <c r="AB1975" i="11"/>
  <c r="BJ1975" i="11" s="1"/>
  <c r="AD1975" i="11"/>
  <c r="AC1975" i="11" s="1"/>
  <c r="BH1975" i="11"/>
  <c r="N1976" i="11"/>
  <c r="O1976" i="11"/>
  <c r="P1976" i="11"/>
  <c r="Q1976" i="11"/>
  <c r="T1976" i="11" s="1"/>
  <c r="R1976" i="11"/>
  <c r="S1976" i="11"/>
  <c r="AA1976" i="11"/>
  <c r="AB1976" i="11"/>
  <c r="AD1976" i="11"/>
  <c r="AC1976" i="11" s="1"/>
  <c r="BH1976" i="11"/>
  <c r="BJ1976" i="11"/>
  <c r="N1977" i="11"/>
  <c r="O1977" i="11"/>
  <c r="P1977" i="11"/>
  <c r="Q1977" i="11"/>
  <c r="T1977" i="11" s="1"/>
  <c r="R1977" i="11"/>
  <c r="S1977" i="11"/>
  <c r="AA1977" i="11"/>
  <c r="AB1977" i="11"/>
  <c r="BJ1977" i="11" s="1"/>
  <c r="AC1977" i="11"/>
  <c r="AD1977" i="11"/>
  <c r="BH1977" i="11"/>
  <c r="N1978" i="11"/>
  <c r="O1978" i="11"/>
  <c r="P1978" i="11"/>
  <c r="Q1978" i="11"/>
  <c r="T1978" i="11" s="1"/>
  <c r="R1978" i="11"/>
  <c r="S1978" i="11"/>
  <c r="AA1978" i="11"/>
  <c r="AB1978" i="11"/>
  <c r="BJ1978" i="11" s="1"/>
  <c r="AD1978" i="11"/>
  <c r="AC1978" i="11" s="1"/>
  <c r="BH1978" i="11"/>
  <c r="N1979" i="11"/>
  <c r="O1979" i="11"/>
  <c r="P1979" i="11"/>
  <c r="Q1979" i="11"/>
  <c r="R1979" i="11"/>
  <c r="S1979" i="11"/>
  <c r="T1979" i="11"/>
  <c r="AA1979" i="11"/>
  <c r="AB1979" i="11"/>
  <c r="BJ1979" i="11" s="1"/>
  <c r="AD1979" i="11"/>
  <c r="AC1979" i="11" s="1"/>
  <c r="BH1979" i="11"/>
  <c r="N1980" i="11"/>
  <c r="O1980" i="11"/>
  <c r="P1980" i="11"/>
  <c r="Q1980" i="11"/>
  <c r="T1980" i="11" s="1"/>
  <c r="R1980" i="11"/>
  <c r="S1980" i="11"/>
  <c r="AB1980" i="11"/>
  <c r="BJ1980" i="11" s="1"/>
  <c r="BH1980" i="11"/>
  <c r="N1981" i="11"/>
  <c r="O1981" i="11"/>
  <c r="P1981" i="11"/>
  <c r="Q1981" i="11"/>
  <c r="T1981" i="11" s="1"/>
  <c r="R1981" i="11"/>
  <c r="S1981" i="11"/>
  <c r="AB1981" i="11"/>
  <c r="BJ1981" i="11" s="1"/>
  <c r="BH1981" i="11"/>
  <c r="N1982" i="11"/>
  <c r="O1982" i="11"/>
  <c r="P1982" i="11"/>
  <c r="Q1982" i="11"/>
  <c r="T1982" i="11" s="1"/>
  <c r="R1982" i="11"/>
  <c r="S1982" i="11"/>
  <c r="AB1982" i="11"/>
  <c r="BJ1982" i="11" s="1"/>
  <c r="AD1982" i="11"/>
  <c r="BH1982" i="11"/>
  <c r="N1983" i="11"/>
  <c r="O1983" i="11"/>
  <c r="P1983" i="11"/>
  <c r="Q1983" i="11"/>
  <c r="T1983" i="11" s="1"/>
  <c r="R1983" i="11"/>
  <c r="S1983" i="11"/>
  <c r="AD1983" i="11"/>
  <c r="AB1983" i="11"/>
  <c r="BJ1983" i="11" s="1"/>
  <c r="BH1983" i="11"/>
  <c r="N1984" i="11"/>
  <c r="O1984" i="11"/>
  <c r="P1984" i="11"/>
  <c r="Q1984" i="11"/>
  <c r="R1984" i="11"/>
  <c r="S1984" i="11"/>
  <c r="AA1984" i="11"/>
  <c r="AB1984" i="11"/>
  <c r="BJ1984" i="11" s="1"/>
  <c r="AD1984" i="11"/>
  <c r="AC1984" i="11" s="1"/>
  <c r="BH1984" i="11"/>
  <c r="N1985" i="11"/>
  <c r="O1985" i="11"/>
  <c r="P1985" i="11"/>
  <c r="Q1985" i="11"/>
  <c r="T1985" i="11" s="1"/>
  <c r="R1985" i="11"/>
  <c r="S1985" i="11"/>
  <c r="AA1985" i="11"/>
  <c r="AB1985" i="11"/>
  <c r="AD1985" i="11"/>
  <c r="AC1985" i="11" s="1"/>
  <c r="BH1985" i="11"/>
  <c r="BJ1985" i="11"/>
  <c r="N1986" i="11"/>
  <c r="O1986" i="11"/>
  <c r="P1986" i="11"/>
  <c r="Q1986" i="11"/>
  <c r="T1986" i="11" s="1"/>
  <c r="R1986" i="11"/>
  <c r="S1986" i="11"/>
  <c r="AA1986" i="11"/>
  <c r="AB1986" i="11"/>
  <c r="BJ1986" i="11" s="1"/>
  <c r="AC1986" i="11"/>
  <c r="AD1986" i="11"/>
  <c r="BH1986" i="11"/>
  <c r="N1987" i="11"/>
  <c r="O1987" i="11"/>
  <c r="P1987" i="11"/>
  <c r="Q1987" i="11"/>
  <c r="T1987" i="11" s="1"/>
  <c r="R1987" i="11"/>
  <c r="S1987" i="11"/>
  <c r="AA1987" i="11"/>
  <c r="AB1987" i="11"/>
  <c r="BJ1987" i="11" s="1"/>
  <c r="AD1987" i="11"/>
  <c r="AC1987" i="11" s="1"/>
  <c r="BH1987" i="11"/>
  <c r="N1988" i="11"/>
  <c r="O1988" i="11"/>
  <c r="P1988" i="11"/>
  <c r="Q1988" i="11"/>
  <c r="T1988" i="11" s="1"/>
  <c r="R1988" i="11"/>
  <c r="S1988" i="11"/>
  <c r="AA1988" i="11"/>
  <c r="AB1988" i="11"/>
  <c r="BJ1988" i="11" s="1"/>
  <c r="AD1988" i="11"/>
  <c r="AC1988" i="11" s="1"/>
  <c r="BH1988" i="11"/>
  <c r="N1989" i="11"/>
  <c r="O1989" i="11"/>
  <c r="P1989" i="11"/>
  <c r="Q1989" i="11"/>
  <c r="T1989" i="11" s="1"/>
  <c r="R1989" i="11"/>
  <c r="S1989" i="11"/>
  <c r="AA1989" i="11"/>
  <c r="AB1989" i="11"/>
  <c r="BJ1989" i="11" s="1"/>
  <c r="AD1989" i="11"/>
  <c r="AC1989" i="11" s="1"/>
  <c r="BH1989" i="11"/>
  <c r="N1990" i="11"/>
  <c r="O1990" i="11"/>
  <c r="P1990" i="11"/>
  <c r="Q1990" i="11"/>
  <c r="T1990" i="11" s="1"/>
  <c r="R1990" i="11"/>
  <c r="S1990" i="11"/>
  <c r="AA1990" i="11"/>
  <c r="AB1990" i="11"/>
  <c r="BJ1990" i="11" s="1"/>
  <c r="AD1990" i="11"/>
  <c r="AC1990" i="11" s="1"/>
  <c r="BH1990" i="11"/>
  <c r="N1991" i="11"/>
  <c r="O1991" i="11"/>
  <c r="P1991" i="11"/>
  <c r="Q1991" i="11"/>
  <c r="R1991" i="11"/>
  <c r="S1991" i="11"/>
  <c r="T1991" i="11"/>
  <c r="AA1991" i="11"/>
  <c r="AB1991" i="11"/>
  <c r="BJ1991" i="11" s="1"/>
  <c r="AD1991" i="11"/>
  <c r="AC1991" i="11" s="1"/>
  <c r="BH1991" i="11"/>
  <c r="N1992" i="11"/>
  <c r="O1992" i="11"/>
  <c r="P1992" i="11"/>
  <c r="Q1992" i="11"/>
  <c r="T1992" i="11" s="1"/>
  <c r="R1992" i="11"/>
  <c r="S1992" i="11"/>
  <c r="AA1992" i="11"/>
  <c r="AB1992" i="11"/>
  <c r="AD1992" i="11"/>
  <c r="AC1992" i="11" s="1"/>
  <c r="BH1992" i="11"/>
  <c r="BJ1992" i="11"/>
  <c r="N1993" i="11"/>
  <c r="O1993" i="11"/>
  <c r="P1993" i="11"/>
  <c r="Q1993" i="11"/>
  <c r="R1993" i="11"/>
  <c r="S1993" i="11"/>
  <c r="T1993" i="11"/>
  <c r="AA1993" i="11"/>
  <c r="AB1993" i="11"/>
  <c r="BJ1993" i="11" s="1"/>
  <c r="AD1993" i="11"/>
  <c r="AC1993" i="11" s="1"/>
  <c r="BH1993" i="11"/>
  <c r="N1994" i="11"/>
  <c r="O1994" i="11"/>
  <c r="P1994" i="11"/>
  <c r="Q1994" i="11"/>
  <c r="T1994" i="11" s="1"/>
  <c r="R1994" i="11"/>
  <c r="S1994" i="11"/>
  <c r="AA1994" i="11"/>
  <c r="AB1994" i="11"/>
  <c r="BJ1994" i="11" s="1"/>
  <c r="AD1994" i="11"/>
  <c r="AC1994" i="11" s="1"/>
  <c r="BH1994" i="11"/>
  <c r="N1995" i="11"/>
  <c r="O1995" i="11"/>
  <c r="P1995" i="11"/>
  <c r="Q1995" i="11"/>
  <c r="T1995" i="11" s="1"/>
  <c r="R1995" i="11"/>
  <c r="S1995" i="11"/>
  <c r="AA1995" i="11"/>
  <c r="AB1995" i="11"/>
  <c r="BJ1995" i="11" s="1"/>
  <c r="AD1995" i="11"/>
  <c r="AC1995" i="11" s="1"/>
  <c r="BH1995" i="11"/>
  <c r="N1996" i="11"/>
  <c r="O1996" i="11"/>
  <c r="P1996" i="11"/>
  <c r="Q1996" i="11"/>
  <c r="T1996" i="11" s="1"/>
  <c r="R1996" i="11"/>
  <c r="S1996" i="11"/>
  <c r="AA1996" i="11"/>
  <c r="AB1996" i="11"/>
  <c r="BJ1996" i="11" s="1"/>
  <c r="AD1996" i="11"/>
  <c r="AC1996" i="11" s="1"/>
  <c r="BH1996" i="11"/>
  <c r="N1997" i="11"/>
  <c r="O1997" i="11"/>
  <c r="P1997" i="11"/>
  <c r="Q1997" i="11"/>
  <c r="T1997" i="11" s="1"/>
  <c r="R1997" i="11"/>
  <c r="S1997" i="11"/>
  <c r="AA1997" i="11"/>
  <c r="AB1997" i="11"/>
  <c r="BJ1997" i="11" s="1"/>
  <c r="AD1997" i="11"/>
  <c r="AC1997" i="11" s="1"/>
  <c r="BH1997" i="11"/>
  <c r="N1998" i="11"/>
  <c r="O1998" i="11"/>
  <c r="P1998" i="11"/>
  <c r="Q1998" i="11"/>
  <c r="T1998" i="11" s="1"/>
  <c r="R1998" i="11"/>
  <c r="S1998" i="11"/>
  <c r="AA1998" i="11"/>
  <c r="AB1998" i="11"/>
  <c r="BJ1998" i="11" s="1"/>
  <c r="AC1998" i="11"/>
  <c r="AD1998" i="11"/>
  <c r="BH1998" i="11"/>
  <c r="N1999" i="11"/>
  <c r="O1999" i="11"/>
  <c r="P1999" i="11"/>
  <c r="Q1999" i="11"/>
  <c r="T1999" i="11" s="1"/>
  <c r="R1999" i="11"/>
  <c r="S1999" i="11"/>
  <c r="AA1999" i="11"/>
  <c r="AB1999" i="11"/>
  <c r="AC1999" i="11"/>
  <c r="AD1999" i="11"/>
  <c r="BH1999" i="11"/>
  <c r="BJ1999" i="11"/>
  <c r="N2000" i="11"/>
  <c r="O2000" i="11"/>
  <c r="P2000" i="11"/>
  <c r="Q2000" i="11"/>
  <c r="T2000" i="11" s="1"/>
  <c r="R2000" i="11"/>
  <c r="S2000" i="11"/>
  <c r="AA2000" i="11"/>
  <c r="AB2000" i="11"/>
  <c r="BJ2000" i="11" s="1"/>
  <c r="AD2000" i="11"/>
  <c r="AC2000" i="11" s="1"/>
  <c r="BH2000" i="11"/>
  <c r="N2001" i="11"/>
  <c r="O2001" i="11"/>
  <c r="P2001" i="11"/>
  <c r="Q2001" i="11"/>
  <c r="T2001" i="11" s="1"/>
  <c r="R2001" i="11"/>
  <c r="S2001" i="11"/>
  <c r="AA2001" i="11"/>
  <c r="AB2001" i="11"/>
  <c r="AD2001" i="11"/>
  <c r="AC2001" i="11" s="1"/>
  <c r="BH2001" i="11"/>
  <c r="BJ2001" i="11"/>
  <c r="N2002" i="11"/>
  <c r="O2002" i="11"/>
  <c r="P2002" i="11"/>
  <c r="Q2002" i="11"/>
  <c r="R2002" i="11"/>
  <c r="S2002" i="11"/>
  <c r="T2002" i="11"/>
  <c r="AA2002" i="11"/>
  <c r="AB2002" i="11"/>
  <c r="BJ2002" i="11" s="1"/>
  <c r="AC2002" i="11"/>
  <c r="AD2002" i="11"/>
  <c r="BH2002" i="11"/>
  <c r="N2003" i="11"/>
  <c r="O2003" i="11"/>
  <c r="P2003" i="11"/>
  <c r="Q2003" i="11"/>
  <c r="T2003" i="11" s="1"/>
  <c r="R2003" i="11"/>
  <c r="S2003" i="11"/>
  <c r="AA2003" i="11"/>
  <c r="AB2003" i="11"/>
  <c r="AD2003" i="11"/>
  <c r="AC2003" i="11" s="1"/>
  <c r="BH2003" i="11"/>
  <c r="BJ2003" i="11"/>
  <c r="N2004" i="11"/>
  <c r="O2004" i="11"/>
  <c r="P2004" i="11"/>
  <c r="Q2004" i="11"/>
  <c r="T2004" i="11" s="1"/>
  <c r="R2004" i="11"/>
  <c r="S2004" i="11"/>
  <c r="AA2004" i="11"/>
  <c r="AB2004" i="11"/>
  <c r="BJ2004" i="11" s="1"/>
  <c r="AD2004" i="11"/>
  <c r="AC2004" i="11" s="1"/>
  <c r="BH2004" i="11"/>
  <c r="N2005" i="11"/>
  <c r="O2005" i="11"/>
  <c r="P2005" i="11"/>
  <c r="Q2005" i="11"/>
  <c r="T2005" i="11" s="1"/>
  <c r="R2005" i="11"/>
  <c r="S2005" i="11"/>
  <c r="AA2005" i="11"/>
  <c r="AB2005" i="11"/>
  <c r="BJ2005" i="11" s="1"/>
  <c r="AD2005" i="11"/>
  <c r="AC2005" i="11" s="1"/>
  <c r="BH2005" i="11"/>
  <c r="N2006" i="11"/>
  <c r="O2006" i="11"/>
  <c r="P2006" i="11"/>
  <c r="Q2006" i="11"/>
  <c r="T2006" i="11" s="1"/>
  <c r="R2006" i="11"/>
  <c r="S2006" i="11"/>
  <c r="AA2006" i="11"/>
  <c r="AB2006" i="11"/>
  <c r="BJ2006" i="11" s="1"/>
  <c r="AC2006" i="11"/>
  <c r="AD2006" i="11"/>
  <c r="BH2006" i="11"/>
  <c r="N2007" i="11"/>
  <c r="O2007" i="11"/>
  <c r="P2007" i="11"/>
  <c r="Q2007" i="11"/>
  <c r="R2007" i="11"/>
  <c r="S2007" i="11"/>
  <c r="T2007" i="11"/>
  <c r="AA2007" i="11"/>
  <c r="AB2007" i="11"/>
  <c r="BJ2007" i="11" s="1"/>
  <c r="AD2007" i="11"/>
  <c r="AC2007" i="11" s="1"/>
  <c r="BH2007" i="11"/>
  <c r="N2008" i="11"/>
  <c r="O2008" i="11"/>
  <c r="P2008" i="11"/>
  <c r="Q2008" i="11"/>
  <c r="T2008" i="11" s="1"/>
  <c r="R2008" i="11"/>
  <c r="S2008" i="11"/>
  <c r="AA2008" i="11"/>
  <c r="AB2008" i="11"/>
  <c r="AD2008" i="11"/>
  <c r="AC2008" i="11" s="1"/>
  <c r="BH2008" i="11"/>
  <c r="BJ2008" i="11"/>
  <c r="N2009" i="11"/>
  <c r="O2009" i="11"/>
  <c r="P2009" i="11"/>
  <c r="Q2009" i="11"/>
  <c r="R2009" i="11"/>
  <c r="S2009" i="11"/>
  <c r="T2009" i="11"/>
  <c r="AA2009" i="11"/>
  <c r="AB2009" i="11"/>
  <c r="BJ2009" i="11" s="1"/>
  <c r="AD2009" i="11"/>
  <c r="AC2009" i="11" s="1"/>
  <c r="BH2009" i="11"/>
  <c r="N2010" i="11"/>
  <c r="O2010" i="11"/>
  <c r="P2010" i="11"/>
  <c r="Q2010" i="11"/>
  <c r="T2010" i="11" s="1"/>
  <c r="R2010" i="11"/>
  <c r="S2010" i="11"/>
  <c r="AA2010" i="11"/>
  <c r="AB2010" i="11"/>
  <c r="BJ2010" i="11" s="1"/>
  <c r="AD2010" i="11"/>
  <c r="AC2010" i="11" s="1"/>
  <c r="BH2010" i="11"/>
  <c r="N2011" i="11"/>
  <c r="O2011" i="11"/>
  <c r="P2011" i="11"/>
  <c r="Q2011" i="11"/>
  <c r="T2011" i="11" s="1"/>
  <c r="R2011" i="11"/>
  <c r="S2011" i="11"/>
  <c r="AA2011" i="11"/>
  <c r="AB2011" i="11"/>
  <c r="BJ2011" i="11" s="1"/>
  <c r="AD2011" i="11"/>
  <c r="AC2011" i="11" s="1"/>
  <c r="BH2011" i="11"/>
  <c r="N2012" i="11"/>
  <c r="O2012" i="11"/>
  <c r="P2012" i="11"/>
  <c r="Q2012" i="11"/>
  <c r="T2012" i="11" s="1"/>
  <c r="R2012" i="11"/>
  <c r="S2012" i="11"/>
  <c r="AA2012" i="11"/>
  <c r="AB2012" i="11"/>
  <c r="BJ2012" i="11" s="1"/>
  <c r="AD2012" i="11"/>
  <c r="AC2012" i="11" s="1"/>
  <c r="BH2012" i="11"/>
  <c r="N2013" i="11"/>
  <c r="O2013" i="11"/>
  <c r="P2013" i="11"/>
  <c r="Q2013" i="11"/>
  <c r="T2013" i="11" s="1"/>
  <c r="R2013" i="11"/>
  <c r="S2013" i="11"/>
  <c r="AA2013" i="11"/>
  <c r="AB2013" i="11"/>
  <c r="BJ2013" i="11" s="1"/>
  <c r="AD2013" i="11"/>
  <c r="AC2013" i="11" s="1"/>
  <c r="BH2013" i="11"/>
  <c r="N2014" i="11"/>
  <c r="O2014" i="11"/>
  <c r="P2014" i="11"/>
  <c r="Q2014" i="11"/>
  <c r="T2014" i="11" s="1"/>
  <c r="R2014" i="11"/>
  <c r="S2014" i="11"/>
  <c r="AA2014" i="11"/>
  <c r="AB2014" i="11"/>
  <c r="BJ2014" i="11" s="1"/>
  <c r="AC2014" i="11"/>
  <c r="AD2014" i="11"/>
  <c r="BH2014" i="11"/>
  <c r="N2015" i="11"/>
  <c r="O2015" i="11"/>
  <c r="P2015" i="11"/>
  <c r="Q2015" i="11"/>
  <c r="R2015" i="11"/>
  <c r="S2015" i="11"/>
  <c r="T2015" i="11"/>
  <c r="AA2015" i="11"/>
  <c r="AB2015" i="11"/>
  <c r="BJ2015" i="11" s="1"/>
  <c r="AD2015" i="11"/>
  <c r="AC2015" i="11" s="1"/>
  <c r="BH2015" i="11"/>
  <c r="N2016" i="11"/>
  <c r="O2016" i="11"/>
  <c r="P2016" i="11"/>
  <c r="Q2016" i="11"/>
  <c r="T2016" i="11" s="1"/>
  <c r="R2016" i="11"/>
  <c r="S2016" i="11"/>
  <c r="AA2016" i="11"/>
  <c r="AB2016" i="11"/>
  <c r="BJ2016" i="11" s="1"/>
  <c r="AC2016" i="11"/>
  <c r="AD2016" i="11"/>
  <c r="BH2016" i="11"/>
  <c r="N2017" i="11"/>
  <c r="O2017" i="11"/>
  <c r="P2017" i="11"/>
  <c r="Q2017" i="11"/>
  <c r="T2017" i="11" s="1"/>
  <c r="R2017" i="11"/>
  <c r="S2017" i="11"/>
  <c r="AA2017" i="11"/>
  <c r="AB2017" i="11"/>
  <c r="AD2017" i="11"/>
  <c r="AC2017" i="11" s="1"/>
  <c r="BH2017" i="11"/>
  <c r="BJ2017" i="11"/>
  <c r="N2018" i="11"/>
  <c r="O2018" i="11"/>
  <c r="P2018" i="11"/>
  <c r="Q2018" i="11"/>
  <c r="R2018" i="11"/>
  <c r="S2018" i="11"/>
  <c r="T2018" i="11"/>
  <c r="AA2018" i="11"/>
  <c r="AB2018" i="11"/>
  <c r="BJ2018" i="11" s="1"/>
  <c r="AD2018" i="11"/>
  <c r="AC2018" i="11" s="1"/>
  <c r="BH2018" i="11"/>
  <c r="N2019" i="11"/>
  <c r="O2019" i="11"/>
  <c r="P2019" i="11"/>
  <c r="Q2019" i="11"/>
  <c r="T2019" i="11" s="1"/>
  <c r="R2019" i="11"/>
  <c r="S2019" i="11"/>
  <c r="AA2019" i="11"/>
  <c r="AB2019" i="11"/>
  <c r="BJ2019" i="11" s="1"/>
  <c r="AD2019" i="11"/>
  <c r="AC2019" i="11" s="1"/>
  <c r="BH2019" i="11"/>
  <c r="N2020" i="11"/>
  <c r="O2020" i="11"/>
  <c r="P2020" i="11"/>
  <c r="Q2020" i="11"/>
  <c r="T2020" i="11" s="1"/>
  <c r="R2020" i="11"/>
  <c r="S2020" i="11"/>
  <c r="AA2020" i="11"/>
  <c r="AB2020" i="11"/>
  <c r="BJ2020" i="11" s="1"/>
  <c r="AD2020" i="11"/>
  <c r="AC2020" i="11" s="1"/>
  <c r="BH2020" i="11"/>
  <c r="N2021" i="11"/>
  <c r="O2021" i="11"/>
  <c r="P2021" i="11"/>
  <c r="Q2021" i="11"/>
  <c r="T2021" i="11" s="1"/>
  <c r="R2021" i="11"/>
  <c r="S2021" i="11"/>
  <c r="AA2021" i="11"/>
  <c r="AB2021" i="11"/>
  <c r="BJ2021" i="11" s="1"/>
  <c r="AD2021" i="11"/>
  <c r="AC2021" i="11" s="1"/>
  <c r="BH2021" i="11"/>
  <c r="N2022" i="11"/>
  <c r="O2022" i="11"/>
  <c r="P2022" i="11"/>
  <c r="Q2022" i="11"/>
  <c r="R2022" i="11"/>
  <c r="S2022" i="11"/>
  <c r="T2022" i="11"/>
  <c r="AA2022" i="11"/>
  <c r="AB2022" i="11"/>
  <c r="BJ2022" i="11" s="1"/>
  <c r="AD2022" i="11"/>
  <c r="AC2022" i="11" s="1"/>
  <c r="BH2022" i="11"/>
  <c r="N2023" i="11"/>
  <c r="O2023" i="11"/>
  <c r="P2023" i="11"/>
  <c r="Q2023" i="11"/>
  <c r="T2023" i="11" s="1"/>
  <c r="R2023" i="11"/>
  <c r="S2023" i="11"/>
  <c r="AA2023" i="11"/>
  <c r="AB2023" i="11"/>
  <c r="BJ2023" i="11" s="1"/>
  <c r="AC2023" i="11"/>
  <c r="AD2023" i="11"/>
  <c r="BH2023" i="11"/>
  <c r="N2024" i="11"/>
  <c r="O2024" i="11"/>
  <c r="P2024" i="11"/>
  <c r="Q2024" i="11"/>
  <c r="T2024" i="11" s="1"/>
  <c r="R2024" i="11"/>
  <c r="S2024" i="11"/>
  <c r="AA2024" i="11"/>
  <c r="AB2024" i="11"/>
  <c r="BJ2024" i="11" s="1"/>
  <c r="AC2024" i="11"/>
  <c r="AD2024" i="11"/>
  <c r="BH2024" i="11"/>
  <c r="N2025" i="11"/>
  <c r="O2025" i="11"/>
  <c r="P2025" i="11"/>
  <c r="Q2025" i="11"/>
  <c r="T2025" i="11" s="1"/>
  <c r="R2025" i="11"/>
  <c r="S2025" i="11"/>
  <c r="AA2025" i="11"/>
  <c r="AB2025" i="11"/>
  <c r="BJ2025" i="11" s="1"/>
  <c r="AD2025" i="11"/>
  <c r="AC2025" i="11" s="1"/>
  <c r="BH2025" i="11"/>
  <c r="N2026" i="11"/>
  <c r="O2026" i="11"/>
  <c r="P2026" i="11"/>
  <c r="Q2026" i="11"/>
  <c r="R2026" i="11"/>
  <c r="S2026" i="11"/>
  <c r="T2026" i="11"/>
  <c r="AA2026" i="11"/>
  <c r="AB2026" i="11"/>
  <c r="BJ2026" i="11" s="1"/>
  <c r="AC2026" i="11"/>
  <c r="AD2026" i="11"/>
  <c r="BH2026" i="11"/>
  <c r="N2027" i="11"/>
  <c r="O2027" i="11"/>
  <c r="P2027" i="11"/>
  <c r="Q2027" i="11"/>
  <c r="T2027" i="11" s="1"/>
  <c r="R2027" i="11"/>
  <c r="S2027" i="11"/>
  <c r="AA2027" i="11"/>
  <c r="AB2027" i="11"/>
  <c r="BJ2027" i="11" s="1"/>
  <c r="AD2027" i="11"/>
  <c r="AC2027" i="11" s="1"/>
  <c r="BH2027" i="11"/>
  <c r="N2028" i="11"/>
  <c r="O2028" i="11"/>
  <c r="P2028" i="11"/>
  <c r="Q2028" i="11"/>
  <c r="T2028" i="11" s="1"/>
  <c r="R2028" i="11"/>
  <c r="S2028" i="11"/>
  <c r="AA2028" i="11"/>
  <c r="AB2028" i="11"/>
  <c r="BJ2028" i="11" s="1"/>
  <c r="AD2028" i="11"/>
  <c r="AC2028" i="11" s="1"/>
  <c r="BH2028" i="11"/>
  <c r="N2029" i="11"/>
  <c r="O2029" i="11"/>
  <c r="P2029" i="11"/>
  <c r="Q2029" i="11"/>
  <c r="T2029" i="11" s="1"/>
  <c r="R2029" i="11"/>
  <c r="S2029" i="11"/>
  <c r="AA2029" i="11"/>
  <c r="AB2029" i="11"/>
  <c r="BJ2029" i="11" s="1"/>
  <c r="AD2029" i="11"/>
  <c r="AC2029" i="11" s="1"/>
  <c r="BH2029" i="11"/>
  <c r="N2030" i="11"/>
  <c r="O2030" i="11"/>
  <c r="P2030" i="11"/>
  <c r="Q2030" i="11"/>
  <c r="T2030" i="11" s="1"/>
  <c r="R2030" i="11"/>
  <c r="S2030" i="11"/>
  <c r="AA2030" i="11"/>
  <c r="AB2030" i="11"/>
  <c r="AD2030" i="11"/>
  <c r="AC2030" i="11" s="1"/>
  <c r="BH2030" i="11"/>
  <c r="BJ2030" i="11"/>
  <c r="N2031" i="11"/>
  <c r="O2031" i="11"/>
  <c r="P2031" i="11"/>
  <c r="Q2031" i="11"/>
  <c r="R2031" i="11"/>
  <c r="S2031" i="11"/>
  <c r="T2031" i="11"/>
  <c r="AA2031" i="11"/>
  <c r="AB2031" i="11"/>
  <c r="BJ2031" i="11" s="1"/>
  <c r="AC2031" i="11"/>
  <c r="AD2031" i="11"/>
  <c r="BH2031" i="11"/>
  <c r="N2032" i="11"/>
  <c r="O2032" i="11"/>
  <c r="P2032" i="11"/>
  <c r="Q2032" i="11"/>
  <c r="T2032" i="11" s="1"/>
  <c r="R2032" i="11"/>
  <c r="S2032" i="11"/>
  <c r="AA2032" i="11"/>
  <c r="AB2032" i="11"/>
  <c r="BJ2032" i="11" s="1"/>
  <c r="AD2032" i="11"/>
  <c r="AC2032" i="11" s="1"/>
  <c r="BH2032" i="11"/>
  <c r="N2033" i="11"/>
  <c r="O2033" i="11"/>
  <c r="P2033" i="11"/>
  <c r="Q2033" i="11"/>
  <c r="R2033" i="11"/>
  <c r="S2033" i="11"/>
  <c r="T2033" i="11"/>
  <c r="AA2033" i="11"/>
  <c r="AB2033" i="11"/>
  <c r="BJ2033" i="11" s="1"/>
  <c r="AD2033" i="11"/>
  <c r="AC2033" i="11" s="1"/>
  <c r="BH2033" i="11"/>
  <c r="N2034" i="11"/>
  <c r="O2034" i="11"/>
  <c r="P2034" i="11"/>
  <c r="Q2034" i="11"/>
  <c r="T2034" i="11" s="1"/>
  <c r="R2034" i="11"/>
  <c r="S2034" i="11"/>
  <c r="AA2034" i="11"/>
  <c r="AB2034" i="11"/>
  <c r="BJ2034" i="11" s="1"/>
  <c r="AD2034" i="11"/>
  <c r="AC2034" i="11" s="1"/>
  <c r="BH2034" i="11"/>
  <c r="N2035" i="11"/>
  <c r="O2035" i="11"/>
  <c r="P2035" i="11"/>
  <c r="Q2035" i="11"/>
  <c r="T2035" i="11" s="1"/>
  <c r="R2035" i="11"/>
  <c r="S2035" i="11"/>
  <c r="AA2035" i="11"/>
  <c r="AB2035" i="11"/>
  <c r="BJ2035" i="11" s="1"/>
  <c r="AD2035" i="11"/>
  <c r="AC2035" i="11" s="1"/>
  <c r="BH2035" i="11"/>
  <c r="N2036" i="11"/>
  <c r="O2036" i="11"/>
  <c r="P2036" i="11"/>
  <c r="Q2036" i="11"/>
  <c r="T2036" i="11" s="1"/>
  <c r="R2036" i="11"/>
  <c r="S2036" i="11"/>
  <c r="AA2036" i="11"/>
  <c r="AB2036" i="11"/>
  <c r="BJ2036" i="11" s="1"/>
  <c r="AD2036" i="11"/>
  <c r="AC2036" i="11" s="1"/>
  <c r="BH2036" i="11"/>
  <c r="N2037" i="11"/>
  <c r="O2037" i="11"/>
  <c r="P2037" i="11"/>
  <c r="Q2037" i="11"/>
  <c r="T2037" i="11" s="1"/>
  <c r="R2037" i="11"/>
  <c r="S2037" i="11"/>
  <c r="AA2037" i="11"/>
  <c r="AB2037" i="11"/>
  <c r="BJ2037" i="11" s="1"/>
  <c r="AD2037" i="11"/>
  <c r="AC2037" i="11" s="1"/>
  <c r="BH2037" i="11"/>
  <c r="N2038" i="11"/>
  <c r="O2038" i="11"/>
  <c r="P2038" i="11"/>
  <c r="Q2038" i="11"/>
  <c r="T2038" i="11" s="1"/>
  <c r="R2038" i="11"/>
  <c r="S2038" i="11"/>
  <c r="AA2038" i="11"/>
  <c r="AB2038" i="11"/>
  <c r="BJ2038" i="11" s="1"/>
  <c r="AD2038" i="11"/>
  <c r="AC2038" i="11" s="1"/>
  <c r="BH2038" i="11"/>
  <c r="N2039" i="11"/>
  <c r="O2039" i="11"/>
  <c r="P2039" i="11"/>
  <c r="Q2039" i="11"/>
  <c r="T2039" i="11" s="1"/>
  <c r="R2039" i="11"/>
  <c r="S2039" i="11"/>
  <c r="AA2039" i="11"/>
  <c r="AB2039" i="11"/>
  <c r="BJ2039" i="11" s="1"/>
  <c r="AD2039" i="11"/>
  <c r="AC2039" i="11" s="1"/>
  <c r="BH2039" i="11"/>
  <c r="N2040" i="11"/>
  <c r="O2040" i="11"/>
  <c r="P2040" i="11"/>
  <c r="Q2040" i="11"/>
  <c r="T2040" i="11" s="1"/>
  <c r="R2040" i="11"/>
  <c r="S2040" i="11"/>
  <c r="AA2040" i="11"/>
  <c r="AB2040" i="11"/>
  <c r="BJ2040" i="11" s="1"/>
  <c r="AC2040" i="11"/>
  <c r="AD2040" i="11"/>
  <c r="BH2040" i="11"/>
  <c r="N2041" i="11"/>
  <c r="O2041" i="11"/>
  <c r="P2041" i="11"/>
  <c r="Q2041" i="11"/>
  <c r="T2041" i="11" s="1"/>
  <c r="R2041" i="11"/>
  <c r="S2041" i="11"/>
  <c r="AA2041" i="11"/>
  <c r="AB2041" i="11"/>
  <c r="AD2041" i="11"/>
  <c r="AC2041" i="11" s="1"/>
  <c r="BH2041" i="11"/>
  <c r="BJ2041" i="11"/>
  <c r="N2042" i="11"/>
  <c r="O2042" i="11"/>
  <c r="P2042" i="11"/>
  <c r="Q2042" i="11"/>
  <c r="R2042" i="11"/>
  <c r="S2042" i="11"/>
  <c r="T2042" i="11"/>
  <c r="AA2042" i="11"/>
  <c r="AB2042" i="11"/>
  <c r="BJ2042" i="11" s="1"/>
  <c r="AD2042" i="11"/>
  <c r="AC2042" i="11" s="1"/>
  <c r="BH2042" i="11"/>
  <c r="N2043" i="11"/>
  <c r="O2043" i="11"/>
  <c r="P2043" i="11"/>
  <c r="Q2043" i="11"/>
  <c r="T2043" i="11" s="1"/>
  <c r="R2043" i="11"/>
  <c r="S2043" i="11"/>
  <c r="AA2043" i="11"/>
  <c r="AB2043" i="11"/>
  <c r="AD2043" i="11"/>
  <c r="AC2043" i="11" s="1"/>
  <c r="BH2043" i="11"/>
  <c r="BJ2043" i="11"/>
  <c r="N2044" i="11"/>
  <c r="O2044" i="11"/>
  <c r="P2044" i="11"/>
  <c r="Q2044" i="11"/>
  <c r="T2044" i="11" s="1"/>
  <c r="R2044" i="11"/>
  <c r="S2044" i="11"/>
  <c r="AA2044" i="11"/>
  <c r="AB2044" i="11"/>
  <c r="BJ2044" i="11" s="1"/>
  <c r="AD2044" i="11"/>
  <c r="AC2044" i="11" s="1"/>
  <c r="BH2044" i="11"/>
  <c r="N2045" i="11"/>
  <c r="O2045" i="11"/>
  <c r="P2045" i="11"/>
  <c r="Q2045" i="11"/>
  <c r="R2045" i="11"/>
  <c r="S2045" i="11"/>
  <c r="T2045" i="11"/>
  <c r="AA2045" i="11"/>
  <c r="AB2045" i="11"/>
  <c r="BJ2045" i="11" s="1"/>
  <c r="AD2045" i="11"/>
  <c r="AC2045" i="11" s="1"/>
  <c r="BH2045" i="11"/>
  <c r="N2046" i="11"/>
  <c r="O2046" i="11"/>
  <c r="P2046" i="11"/>
  <c r="Q2046" i="11"/>
  <c r="T2046" i="11" s="1"/>
  <c r="R2046" i="11"/>
  <c r="S2046" i="11"/>
  <c r="AA2046" i="11"/>
  <c r="AB2046" i="11"/>
  <c r="AD2046" i="11"/>
  <c r="AC2046" i="11" s="1"/>
  <c r="BH2046" i="11"/>
  <c r="BJ2046" i="11"/>
  <c r="N2047" i="11"/>
  <c r="O2047" i="11"/>
  <c r="P2047" i="11"/>
  <c r="Q2047" i="11"/>
  <c r="R2047" i="11"/>
  <c r="S2047" i="11"/>
  <c r="T2047" i="11"/>
  <c r="AA2047" i="11"/>
  <c r="AB2047" i="11"/>
  <c r="BJ2047" i="11" s="1"/>
  <c r="AC2047" i="11"/>
  <c r="AD2047" i="11"/>
  <c r="BH2047" i="11"/>
  <c r="N2048" i="11"/>
  <c r="O2048" i="11"/>
  <c r="P2048" i="11"/>
  <c r="Q2048" i="11"/>
  <c r="T2048" i="11" s="1"/>
  <c r="R2048" i="11"/>
  <c r="S2048" i="11"/>
  <c r="AA2048" i="11"/>
  <c r="AB2048" i="11"/>
  <c r="AD2048" i="11"/>
  <c r="AC2048" i="11" s="1"/>
  <c r="BH2048" i="11"/>
  <c r="BJ2048" i="11"/>
  <c r="N2049" i="11"/>
  <c r="O2049" i="11"/>
  <c r="P2049" i="11"/>
  <c r="Q2049" i="11"/>
  <c r="R2049" i="11"/>
  <c r="S2049" i="11"/>
  <c r="T2049" i="11"/>
  <c r="AA2049" i="11"/>
  <c r="AB2049" i="11"/>
  <c r="BJ2049" i="11" s="1"/>
  <c r="AD2049" i="11"/>
  <c r="AC2049" i="11" s="1"/>
  <c r="BH2049" i="11"/>
  <c r="N2050" i="11"/>
  <c r="O2050" i="11"/>
  <c r="P2050" i="11"/>
  <c r="Q2050" i="11"/>
  <c r="T2050" i="11" s="1"/>
  <c r="R2050" i="11"/>
  <c r="S2050" i="11"/>
  <c r="AA2050" i="11"/>
  <c r="AB2050" i="11"/>
  <c r="BJ2050" i="11" s="1"/>
  <c r="AD2050" i="11"/>
  <c r="AC2050" i="11" s="1"/>
  <c r="BH2050" i="11"/>
  <c r="N2051" i="11"/>
  <c r="O2051" i="11"/>
  <c r="P2051" i="11"/>
  <c r="Q2051" i="11"/>
  <c r="T2051" i="11" s="1"/>
  <c r="R2051" i="11"/>
  <c r="S2051" i="11"/>
  <c r="AA2051" i="11"/>
  <c r="AB2051" i="11"/>
  <c r="BJ2051" i="11" s="1"/>
  <c r="AD2051" i="11"/>
  <c r="AC2051" i="11" s="1"/>
  <c r="BH2051" i="11"/>
  <c r="N2052" i="11"/>
  <c r="O2052" i="11"/>
  <c r="P2052" i="11"/>
  <c r="Q2052" i="11"/>
  <c r="T2052" i="11" s="1"/>
  <c r="R2052" i="11"/>
  <c r="S2052" i="11"/>
  <c r="AA2052" i="11"/>
  <c r="AB2052" i="11"/>
  <c r="BJ2052" i="11" s="1"/>
  <c r="AD2052" i="11"/>
  <c r="AC2052" i="11" s="1"/>
  <c r="BH2052" i="11"/>
  <c r="N2053" i="11"/>
  <c r="O2053" i="11"/>
  <c r="P2053" i="11"/>
  <c r="Q2053" i="11"/>
  <c r="T2053" i="11" s="1"/>
  <c r="R2053" i="11"/>
  <c r="S2053" i="11"/>
  <c r="AA2053" i="11"/>
  <c r="AB2053" i="11"/>
  <c r="BJ2053" i="11" s="1"/>
  <c r="AD2053" i="11"/>
  <c r="AC2053" i="11" s="1"/>
  <c r="BH2053" i="11"/>
  <c r="N2054" i="11"/>
  <c r="O2054" i="11"/>
  <c r="P2054" i="11"/>
  <c r="Q2054" i="11"/>
  <c r="T2054" i="11" s="1"/>
  <c r="R2054" i="11"/>
  <c r="S2054" i="11"/>
  <c r="AA2054" i="11"/>
  <c r="AB2054" i="11"/>
  <c r="BJ2054" i="11" s="1"/>
  <c r="AC2054" i="11"/>
  <c r="AD2054" i="11"/>
  <c r="BH2054" i="11"/>
  <c r="N2055" i="11"/>
  <c r="O2055" i="11"/>
  <c r="P2055" i="11"/>
  <c r="Q2055" i="11"/>
  <c r="T2055" i="11" s="1"/>
  <c r="R2055" i="11"/>
  <c r="S2055" i="11"/>
  <c r="AA2055" i="11"/>
  <c r="AB2055" i="11"/>
  <c r="BJ2055" i="11" s="1"/>
  <c r="AD2055" i="11"/>
  <c r="AC2055" i="11" s="1"/>
  <c r="BH2055" i="11"/>
  <c r="N2056" i="11"/>
  <c r="O2056" i="11"/>
  <c r="P2056" i="11"/>
  <c r="Q2056" i="11"/>
  <c r="T2056" i="11" s="1"/>
  <c r="R2056" i="11"/>
  <c r="S2056" i="11"/>
  <c r="AA2056" i="11"/>
  <c r="AB2056" i="11"/>
  <c r="BJ2056" i="11" s="1"/>
  <c r="AC2056" i="11"/>
  <c r="AD2056" i="11"/>
  <c r="BH2056" i="11"/>
  <c r="N2057" i="11"/>
  <c r="O2057" i="11"/>
  <c r="P2057" i="11"/>
  <c r="Q2057" i="11"/>
  <c r="R2057" i="11"/>
  <c r="S2057" i="11"/>
  <c r="T2057" i="11"/>
  <c r="AA2057" i="11"/>
  <c r="AB2057" i="11"/>
  <c r="AD2057" i="11"/>
  <c r="AC2057" i="11" s="1"/>
  <c r="BH2057" i="11"/>
  <c r="BJ2057" i="11"/>
  <c r="N2058" i="11"/>
  <c r="O2058" i="11"/>
  <c r="P2058" i="11"/>
  <c r="Q2058" i="11"/>
  <c r="T2058" i="11" s="1"/>
  <c r="R2058" i="11"/>
  <c r="S2058" i="11"/>
  <c r="AA2058" i="11"/>
  <c r="AB2058" i="11"/>
  <c r="BJ2058" i="11" s="1"/>
  <c r="AD2058" i="11"/>
  <c r="AC2058" i="11" s="1"/>
  <c r="BH2058" i="11"/>
  <c r="N2059" i="11"/>
  <c r="O2059" i="11"/>
  <c r="P2059" i="11"/>
  <c r="Q2059" i="11"/>
  <c r="T2059" i="11" s="1"/>
  <c r="R2059" i="11"/>
  <c r="S2059" i="11"/>
  <c r="AA2059" i="11"/>
  <c r="AB2059" i="11"/>
  <c r="BJ2059" i="11" s="1"/>
  <c r="AD2059" i="11"/>
  <c r="AC2059" i="11" s="1"/>
  <c r="BH2059" i="11"/>
  <c r="N2060" i="11"/>
  <c r="O2060" i="11"/>
  <c r="P2060" i="11"/>
  <c r="Q2060" i="11"/>
  <c r="T2060" i="11" s="1"/>
  <c r="R2060" i="11"/>
  <c r="S2060" i="11"/>
  <c r="AA2060" i="11"/>
  <c r="AB2060" i="11"/>
  <c r="BJ2060" i="11" s="1"/>
  <c r="AD2060" i="11"/>
  <c r="AC2060" i="11" s="1"/>
  <c r="BH2060" i="11"/>
  <c r="N2061" i="11"/>
  <c r="O2061" i="11"/>
  <c r="P2061" i="11"/>
  <c r="Q2061" i="11"/>
  <c r="T2061" i="11" s="1"/>
  <c r="R2061" i="11"/>
  <c r="S2061" i="11"/>
  <c r="AA2061" i="11"/>
  <c r="AB2061" i="11"/>
  <c r="BJ2061" i="11" s="1"/>
  <c r="AD2061" i="11"/>
  <c r="AC2061" i="11" s="1"/>
  <c r="BH2061" i="11"/>
  <c r="N2062" i="11"/>
  <c r="O2062" i="11"/>
  <c r="P2062" i="11"/>
  <c r="Q2062" i="11"/>
  <c r="R2062" i="11"/>
  <c r="S2062" i="11"/>
  <c r="T2062" i="11"/>
  <c r="AA2062" i="11"/>
  <c r="AB2062" i="11"/>
  <c r="BJ2062" i="11" s="1"/>
  <c r="AC2062" i="11"/>
  <c r="AD2062" i="11"/>
  <c r="BH2062" i="11"/>
  <c r="N2063" i="11"/>
  <c r="O2063" i="11"/>
  <c r="P2063" i="11"/>
  <c r="Q2063" i="11"/>
  <c r="T2063" i="11" s="1"/>
  <c r="R2063" i="11"/>
  <c r="S2063" i="11"/>
  <c r="AA2063" i="11"/>
  <c r="AB2063" i="11"/>
  <c r="BJ2063" i="11" s="1"/>
  <c r="AC2063" i="11"/>
  <c r="AD2063" i="11"/>
  <c r="BH2063" i="11"/>
  <c r="N2064" i="11"/>
  <c r="O2064" i="11"/>
  <c r="P2064" i="11"/>
  <c r="Q2064" i="11"/>
  <c r="T2064" i="11" s="1"/>
  <c r="R2064" i="11"/>
  <c r="S2064" i="11"/>
  <c r="AA2064" i="11"/>
  <c r="AB2064" i="11"/>
  <c r="AC2064" i="11"/>
  <c r="AD2064" i="11"/>
  <c r="BH2064" i="11"/>
  <c r="BJ2064" i="11"/>
  <c r="N2065" i="11"/>
  <c r="O2065" i="11"/>
  <c r="P2065" i="11"/>
  <c r="Q2065" i="11"/>
  <c r="T2065" i="11" s="1"/>
  <c r="R2065" i="11"/>
  <c r="S2065" i="11"/>
  <c r="AA2065" i="11"/>
  <c r="AB2065" i="11"/>
  <c r="AD2065" i="11"/>
  <c r="AC2065" i="11" s="1"/>
  <c r="BH2065" i="11"/>
  <c r="BJ2065" i="11"/>
  <c r="N2066" i="11"/>
  <c r="O2066" i="11"/>
  <c r="P2066" i="11"/>
  <c r="Q2066" i="11"/>
  <c r="T2066" i="11" s="1"/>
  <c r="R2066" i="11"/>
  <c r="S2066" i="11"/>
  <c r="AA2066" i="11"/>
  <c r="AB2066" i="11"/>
  <c r="BJ2066" i="11" s="1"/>
  <c r="AD2066" i="11"/>
  <c r="AC2066" i="11" s="1"/>
  <c r="BH2066" i="11"/>
  <c r="N2067" i="11"/>
  <c r="O2067" i="11"/>
  <c r="P2067" i="11"/>
  <c r="Q2067" i="11"/>
  <c r="T2067" i="11" s="1"/>
  <c r="R2067" i="11"/>
  <c r="S2067" i="11"/>
  <c r="AA2067" i="11"/>
  <c r="AB2067" i="11"/>
  <c r="BJ2067" i="11" s="1"/>
  <c r="AD2067" i="11"/>
  <c r="AC2067" i="11" s="1"/>
  <c r="BH2067" i="11"/>
  <c r="N2068" i="11"/>
  <c r="O2068" i="11"/>
  <c r="P2068" i="11"/>
  <c r="Q2068" i="11"/>
  <c r="T2068" i="11" s="1"/>
  <c r="R2068" i="11"/>
  <c r="S2068" i="11"/>
  <c r="AA2068" i="11"/>
  <c r="AB2068" i="11"/>
  <c r="BJ2068" i="11" s="1"/>
  <c r="AD2068" i="11"/>
  <c r="AC2068" i="11" s="1"/>
  <c r="BH2068" i="11"/>
  <c r="N2069" i="11"/>
  <c r="O2069" i="11"/>
  <c r="P2069" i="11"/>
  <c r="Q2069" i="11"/>
  <c r="T2069" i="11" s="1"/>
  <c r="R2069" i="11"/>
  <c r="S2069" i="11"/>
  <c r="AA2069" i="11"/>
  <c r="AB2069" i="11"/>
  <c r="BJ2069" i="11" s="1"/>
  <c r="AD2069" i="11"/>
  <c r="AC2069" i="11" s="1"/>
  <c r="BH2069" i="11"/>
  <c r="N2070" i="11"/>
  <c r="O2070" i="11"/>
  <c r="P2070" i="11"/>
  <c r="Q2070" i="11"/>
  <c r="T2070" i="11" s="1"/>
  <c r="R2070" i="11"/>
  <c r="S2070" i="11"/>
  <c r="AA2070" i="11"/>
  <c r="AB2070" i="11"/>
  <c r="BJ2070" i="11" s="1"/>
  <c r="AD2070" i="11"/>
  <c r="AC2070" i="11" s="1"/>
  <c r="BH2070" i="11"/>
  <c r="N2071" i="11"/>
  <c r="O2071" i="11"/>
  <c r="P2071" i="11"/>
  <c r="Q2071" i="11"/>
  <c r="T2071" i="11" s="1"/>
  <c r="R2071" i="11"/>
  <c r="S2071" i="11"/>
  <c r="AA2071" i="11"/>
  <c r="AB2071" i="11"/>
  <c r="AD2071" i="11"/>
  <c r="AC2071" i="11" s="1"/>
  <c r="BH2071" i="11"/>
  <c r="BJ2071" i="11"/>
  <c r="N2072" i="11"/>
  <c r="O2072" i="11"/>
  <c r="P2072" i="11"/>
  <c r="Q2072" i="11"/>
  <c r="R2072" i="11"/>
  <c r="S2072" i="11"/>
  <c r="T2072" i="11"/>
  <c r="AA2072" i="11"/>
  <c r="AB2072" i="11"/>
  <c r="BJ2072" i="11" s="1"/>
  <c r="AC2072" i="11"/>
  <c r="AD2072" i="11"/>
  <c r="BH2072" i="11"/>
  <c r="N2073" i="11"/>
  <c r="O2073" i="11"/>
  <c r="P2073" i="11"/>
  <c r="Q2073" i="11"/>
  <c r="T2073" i="11" s="1"/>
  <c r="R2073" i="11"/>
  <c r="S2073" i="11"/>
  <c r="AA2073" i="11"/>
  <c r="AB2073" i="11"/>
  <c r="AD2073" i="11"/>
  <c r="AC2073" i="11" s="1"/>
  <c r="BH2073" i="11"/>
  <c r="BJ2073" i="11"/>
  <c r="N2074" i="11"/>
  <c r="O2074" i="11"/>
  <c r="P2074" i="11"/>
  <c r="Q2074" i="11"/>
  <c r="T2074" i="11" s="1"/>
  <c r="R2074" i="11"/>
  <c r="S2074" i="11"/>
  <c r="AA2074" i="11"/>
  <c r="AB2074" i="11"/>
  <c r="BJ2074" i="11" s="1"/>
  <c r="AC2074" i="11"/>
  <c r="BH2074" i="11"/>
  <c r="N2075" i="11"/>
  <c r="O2075" i="11"/>
  <c r="P2075" i="11"/>
  <c r="Q2075" i="11"/>
  <c r="T2075" i="11" s="1"/>
  <c r="R2075" i="11"/>
  <c r="S2075" i="11"/>
  <c r="AA2075" i="11"/>
  <c r="AB2075" i="11"/>
  <c r="BJ2075" i="11" s="1"/>
  <c r="AC2075" i="11"/>
  <c r="AD2075" i="11"/>
  <c r="BH2075" i="11"/>
  <c r="N2076" i="11"/>
  <c r="O2076" i="11"/>
  <c r="P2076" i="11"/>
  <c r="Q2076" i="11"/>
  <c r="T2076" i="11" s="1"/>
  <c r="R2076" i="11"/>
  <c r="S2076" i="11"/>
  <c r="AA2076" i="11"/>
  <c r="AB2076" i="11"/>
  <c r="AD2076" i="11"/>
  <c r="AC2076" i="11" s="1"/>
  <c r="BH2076" i="11"/>
  <c r="BJ2076" i="11"/>
  <c r="N2077" i="11"/>
  <c r="O2077" i="11"/>
  <c r="P2077" i="11"/>
  <c r="Q2077" i="11"/>
  <c r="R2077" i="11"/>
  <c r="S2077" i="11"/>
  <c r="T2077" i="11"/>
  <c r="AA2077" i="11"/>
  <c r="AB2077" i="11"/>
  <c r="BJ2077" i="11" s="1"/>
  <c r="AD2077" i="11"/>
  <c r="AC2077" i="11" s="1"/>
  <c r="BH2077" i="11"/>
  <c r="N2078" i="11"/>
  <c r="O2078" i="11"/>
  <c r="P2078" i="11"/>
  <c r="Q2078" i="11"/>
  <c r="T2078" i="11" s="1"/>
  <c r="R2078" i="11"/>
  <c r="S2078" i="11"/>
  <c r="AA2078" i="11"/>
  <c r="AB2078" i="11"/>
  <c r="AD2078" i="11"/>
  <c r="AC2078" i="11" s="1"/>
  <c r="BH2078" i="11"/>
  <c r="BJ2078" i="11"/>
  <c r="N2079" i="11"/>
  <c r="O2079" i="11"/>
  <c r="P2079" i="11"/>
  <c r="Q2079" i="11"/>
  <c r="T2079" i="11" s="1"/>
  <c r="R2079" i="11"/>
  <c r="S2079" i="11"/>
  <c r="AA2079" i="11"/>
  <c r="AB2079" i="11"/>
  <c r="BJ2079" i="11" s="1"/>
  <c r="AD2079" i="11"/>
  <c r="AC2079" i="11" s="1"/>
  <c r="BH2079" i="11"/>
  <c r="N2080" i="11"/>
  <c r="O2080" i="11"/>
  <c r="P2080" i="11"/>
  <c r="Q2080" i="11"/>
  <c r="T2080" i="11" s="1"/>
  <c r="R2080" i="11"/>
  <c r="S2080" i="11"/>
  <c r="AA2080" i="11"/>
  <c r="AB2080" i="11"/>
  <c r="BJ2080" i="11" s="1"/>
  <c r="AD2080" i="11"/>
  <c r="AC2080" i="11" s="1"/>
  <c r="BH2080" i="11"/>
  <c r="N2081" i="11"/>
  <c r="O2081" i="11"/>
  <c r="P2081" i="11"/>
  <c r="Q2081" i="11"/>
  <c r="T2081" i="11" s="1"/>
  <c r="R2081" i="11"/>
  <c r="S2081" i="11"/>
  <c r="AA2081" i="11"/>
  <c r="AB2081" i="11"/>
  <c r="BJ2081" i="11" s="1"/>
  <c r="AD2081" i="11"/>
  <c r="AC2081" i="11" s="1"/>
  <c r="BH2081" i="11"/>
  <c r="N2082" i="11"/>
  <c r="O2082" i="11"/>
  <c r="P2082" i="11"/>
  <c r="Q2082" i="11"/>
  <c r="R2082" i="11"/>
  <c r="S2082" i="11"/>
  <c r="T2082" i="11"/>
  <c r="AA2082" i="11"/>
  <c r="AB2082" i="11"/>
  <c r="BJ2082" i="11" s="1"/>
  <c r="AD2082" i="11"/>
  <c r="AC2082" i="11" s="1"/>
  <c r="BH2082" i="11"/>
  <c r="N2083" i="11"/>
  <c r="O2083" i="11"/>
  <c r="P2083" i="11"/>
  <c r="Q2083" i="11"/>
  <c r="T2083" i="11" s="1"/>
  <c r="R2083" i="11"/>
  <c r="S2083" i="11"/>
  <c r="AA2083" i="11"/>
  <c r="AB2083" i="11"/>
  <c r="AD2083" i="11"/>
  <c r="AC2083" i="11" s="1"/>
  <c r="BH2083" i="11"/>
  <c r="BJ2083" i="11"/>
  <c r="N2084" i="11"/>
  <c r="O2084" i="11"/>
  <c r="P2084" i="11"/>
  <c r="Q2084" i="11"/>
  <c r="R2084" i="11"/>
  <c r="S2084" i="11"/>
  <c r="T2084" i="11"/>
  <c r="AA2084" i="11"/>
  <c r="AB2084" i="11"/>
  <c r="BJ2084" i="11" s="1"/>
  <c r="AD2084" i="11"/>
  <c r="AC2084" i="11" s="1"/>
  <c r="BH2084" i="11"/>
  <c r="N2085" i="11"/>
  <c r="O2085" i="11"/>
  <c r="P2085" i="11"/>
  <c r="Q2085" i="11"/>
  <c r="T2085" i="11" s="1"/>
  <c r="R2085" i="11"/>
  <c r="S2085" i="11"/>
  <c r="AA2085" i="11"/>
  <c r="AB2085" i="11"/>
  <c r="BJ2085" i="11" s="1"/>
  <c r="AC2085" i="11"/>
  <c r="BH2085" i="11"/>
  <c r="N2086" i="11"/>
  <c r="O2086" i="11"/>
  <c r="P2086" i="11"/>
  <c r="Q2086" i="11"/>
  <c r="T2086" i="11" s="1"/>
  <c r="R2086" i="11"/>
  <c r="S2086" i="11"/>
  <c r="AA2086" i="11"/>
  <c r="AB2086" i="11"/>
  <c r="BJ2086" i="11" s="1"/>
  <c r="AD2086" i="11"/>
  <c r="AC2086" i="11" s="1"/>
  <c r="BH2086" i="11"/>
  <c r="N2087" i="11"/>
  <c r="O2087" i="11"/>
  <c r="P2087" i="11"/>
  <c r="Q2087" i="11"/>
  <c r="T2087" i="11" s="1"/>
  <c r="R2087" i="11"/>
  <c r="S2087" i="11"/>
  <c r="AA2087" i="11"/>
  <c r="AB2087" i="11"/>
  <c r="BJ2087" i="11" s="1"/>
  <c r="AD2087" i="11"/>
  <c r="AC2087" i="11" s="1"/>
  <c r="BH2087" i="11"/>
  <c r="N2088" i="11"/>
  <c r="O2088" i="11"/>
  <c r="P2088" i="11"/>
  <c r="Q2088" i="11"/>
  <c r="T2088" i="11" s="1"/>
  <c r="R2088" i="11"/>
  <c r="S2088" i="11"/>
  <c r="AA2088" i="11"/>
  <c r="AB2088" i="11"/>
  <c r="BJ2088" i="11" s="1"/>
  <c r="AD2088" i="11"/>
  <c r="AC2088" i="11" s="1"/>
  <c r="BH2088" i="11"/>
  <c r="N2089" i="11"/>
  <c r="O2089" i="11"/>
  <c r="P2089" i="11"/>
  <c r="Q2089" i="11"/>
  <c r="T2089" i="11" s="1"/>
  <c r="R2089" i="11"/>
  <c r="S2089" i="11"/>
  <c r="AA2089" i="11"/>
  <c r="AB2089" i="11"/>
  <c r="AD2089" i="11"/>
  <c r="AC2089" i="11" s="1"/>
  <c r="BH2089" i="11"/>
  <c r="BJ2089" i="11"/>
  <c r="N2090" i="11"/>
  <c r="O2090" i="11"/>
  <c r="P2090" i="11"/>
  <c r="Q2090" i="11"/>
  <c r="R2090" i="11"/>
  <c r="S2090" i="11"/>
  <c r="T2090" i="11"/>
  <c r="AA2090" i="11"/>
  <c r="AB2090" i="11"/>
  <c r="BJ2090" i="11" s="1"/>
  <c r="AC2090" i="11"/>
  <c r="AD2090" i="11"/>
  <c r="BH2090" i="11"/>
  <c r="N2091" i="11"/>
  <c r="O2091" i="11"/>
  <c r="P2091" i="11"/>
  <c r="Q2091" i="11"/>
  <c r="T2091" i="11" s="1"/>
  <c r="R2091" i="11"/>
  <c r="S2091" i="11"/>
  <c r="AA2091" i="11"/>
  <c r="AB2091" i="11"/>
  <c r="AD2091" i="11"/>
  <c r="AC2091" i="11" s="1"/>
  <c r="BH2091" i="11"/>
  <c r="BJ2091" i="11"/>
  <c r="N2092" i="11"/>
  <c r="O2092" i="11"/>
  <c r="P2092" i="11"/>
  <c r="Q2092" i="11"/>
  <c r="R2092" i="11"/>
  <c r="S2092" i="11"/>
  <c r="T2092" i="11"/>
  <c r="AA2092" i="11"/>
  <c r="AB2092" i="11"/>
  <c r="BJ2092" i="11" s="1"/>
  <c r="AD2092" i="11"/>
  <c r="AC2092" i="11" s="1"/>
  <c r="BH2092" i="11"/>
  <c r="N2093" i="11"/>
  <c r="O2093" i="11"/>
  <c r="P2093" i="11"/>
  <c r="Q2093" i="11"/>
  <c r="T2093" i="11" s="1"/>
  <c r="R2093" i="11"/>
  <c r="S2093" i="11"/>
  <c r="AA2093" i="11"/>
  <c r="AB2093" i="11"/>
  <c r="BJ2093" i="11" s="1"/>
  <c r="AD2093" i="11"/>
  <c r="AC2093" i="11" s="1"/>
  <c r="BH2093" i="11"/>
  <c r="N2094" i="11"/>
  <c r="O2094" i="11"/>
  <c r="P2094" i="11"/>
  <c r="Q2094" i="11"/>
  <c r="T2094" i="11" s="1"/>
  <c r="R2094" i="11"/>
  <c r="S2094" i="11"/>
  <c r="AA2094" i="11"/>
  <c r="AB2094" i="11"/>
  <c r="AD2094" i="11"/>
  <c r="AC2094" i="11" s="1"/>
  <c r="BH2094" i="11"/>
  <c r="BJ2094" i="11"/>
  <c r="N2095" i="11"/>
  <c r="O2095" i="11"/>
  <c r="P2095" i="11"/>
  <c r="Q2095" i="11"/>
  <c r="R2095" i="11"/>
  <c r="S2095" i="11"/>
  <c r="T2095" i="11"/>
  <c r="AA2095" i="11"/>
  <c r="AB2095" i="11"/>
  <c r="BJ2095" i="11" s="1"/>
  <c r="AC2095" i="11"/>
  <c r="AD2095" i="11"/>
  <c r="BH2095" i="11"/>
  <c r="N2096" i="11"/>
  <c r="O2096" i="11"/>
  <c r="P2096" i="11"/>
  <c r="Q2096" i="11"/>
  <c r="T2096" i="11" s="1"/>
  <c r="R2096" i="11"/>
  <c r="S2096" i="11"/>
  <c r="AA2096" i="11"/>
  <c r="AB2096" i="11"/>
  <c r="BJ2096" i="11" s="1"/>
  <c r="AD2096" i="11"/>
  <c r="AC2096" i="11" s="1"/>
  <c r="BH2096" i="11"/>
  <c r="N2097" i="11"/>
  <c r="O2097" i="11"/>
  <c r="P2097" i="11"/>
  <c r="Q2097" i="11"/>
  <c r="R2097" i="11"/>
  <c r="S2097" i="11"/>
  <c r="T2097" i="11"/>
  <c r="AA2097" i="11"/>
  <c r="AB2097" i="11"/>
  <c r="BJ2097" i="11" s="1"/>
  <c r="AC2097" i="11"/>
  <c r="BH2097" i="11"/>
  <c r="N2098" i="11"/>
  <c r="O2098" i="11"/>
  <c r="P2098" i="11"/>
  <c r="Q2098" i="11"/>
  <c r="T2098" i="11" s="1"/>
  <c r="R2098" i="11"/>
  <c r="S2098" i="11"/>
  <c r="AA2098" i="11"/>
  <c r="AB2098" i="11"/>
  <c r="BJ2098" i="11" s="1"/>
  <c r="AD2098" i="11"/>
  <c r="AC2098" i="11" s="1"/>
  <c r="BH2098" i="11"/>
  <c r="N2099" i="11"/>
  <c r="O2099" i="11"/>
  <c r="P2099" i="11"/>
  <c r="Q2099" i="11"/>
  <c r="T2099" i="11" s="1"/>
  <c r="R2099" i="11"/>
  <c r="S2099" i="11"/>
  <c r="AA2099" i="11"/>
  <c r="AB2099" i="11"/>
  <c r="BJ2099" i="11" s="1"/>
  <c r="AC2099" i="11"/>
  <c r="AD2099" i="11"/>
  <c r="BH2099" i="11"/>
  <c r="N2100" i="11"/>
  <c r="O2100" i="11"/>
  <c r="P2100" i="11"/>
  <c r="Q2100" i="11"/>
  <c r="R2100" i="11"/>
  <c r="S2100" i="11"/>
  <c r="T2100" i="11"/>
  <c r="AA2100" i="11"/>
  <c r="AB2100" i="11"/>
  <c r="BJ2100" i="11" s="1"/>
  <c r="AD2100" i="11"/>
  <c r="AC2100" i="11" s="1"/>
  <c r="BH2100" i="11"/>
  <c r="N2101" i="11"/>
  <c r="O2101" i="11"/>
  <c r="P2101" i="11"/>
  <c r="Q2101" i="11"/>
  <c r="T2101" i="11" s="1"/>
  <c r="R2101" i="11"/>
  <c r="S2101" i="11"/>
  <c r="AA2101" i="11"/>
  <c r="AB2101" i="11"/>
  <c r="BJ2101" i="11" s="1"/>
  <c r="AC2101" i="11"/>
  <c r="AD2101" i="11"/>
  <c r="BH2101" i="11"/>
  <c r="N2102" i="11"/>
  <c r="O2102" i="11"/>
  <c r="P2102" i="11"/>
  <c r="Q2102" i="11"/>
  <c r="T2102" i="11" s="1"/>
  <c r="R2102" i="11"/>
  <c r="S2102" i="11"/>
  <c r="AA2102" i="11"/>
  <c r="AB2102" i="11"/>
  <c r="AD2102" i="11"/>
  <c r="AC2102" i="11" s="1"/>
  <c r="BH2102" i="11"/>
  <c r="BJ2102" i="11"/>
  <c r="N2103" i="11"/>
  <c r="O2103" i="11"/>
  <c r="P2103" i="11"/>
  <c r="Q2103" i="11"/>
  <c r="R2103" i="11"/>
  <c r="S2103" i="11"/>
  <c r="T2103" i="11"/>
  <c r="AA2103" i="11"/>
  <c r="AB2103" i="11"/>
  <c r="BJ2103" i="11" s="1"/>
  <c r="AD2103" i="11"/>
  <c r="AC2103" i="11" s="1"/>
  <c r="BH2103" i="11"/>
  <c r="N2104" i="11"/>
  <c r="O2104" i="11"/>
  <c r="P2104" i="11"/>
  <c r="Q2104" i="11"/>
  <c r="T2104" i="11" s="1"/>
  <c r="R2104" i="11"/>
  <c r="S2104" i="11"/>
  <c r="AA2104" i="11"/>
  <c r="AB2104" i="11"/>
  <c r="AD2104" i="11"/>
  <c r="AC2104" i="11" s="1"/>
  <c r="BH2104" i="11"/>
  <c r="BJ2104" i="11"/>
  <c r="N2105" i="11"/>
  <c r="O2105" i="11"/>
  <c r="P2105" i="11"/>
  <c r="Q2105" i="11"/>
  <c r="T2105" i="11" s="1"/>
  <c r="R2105" i="11"/>
  <c r="S2105" i="11"/>
  <c r="AA2105" i="11"/>
  <c r="AB2105" i="11"/>
  <c r="BJ2105" i="11" s="1"/>
  <c r="AC2105" i="11"/>
  <c r="AD2105" i="11"/>
  <c r="BH2105" i="11"/>
  <c r="N2106" i="11"/>
  <c r="O2106" i="11"/>
  <c r="P2106" i="11"/>
  <c r="Q2106" i="11"/>
  <c r="T2106" i="11" s="1"/>
  <c r="R2106" i="11"/>
  <c r="S2106" i="11"/>
  <c r="AA2106" i="11"/>
  <c r="AB2106" i="11"/>
  <c r="BJ2106" i="11" s="1"/>
  <c r="AD2106" i="11"/>
  <c r="AC2106" i="11" s="1"/>
  <c r="BH2106" i="11"/>
  <c r="N2107" i="11"/>
  <c r="O2107" i="11"/>
  <c r="P2107" i="11"/>
  <c r="Q2107" i="11"/>
  <c r="T2107" i="11" s="1"/>
  <c r="R2107" i="11"/>
  <c r="S2107" i="11"/>
  <c r="AA2107" i="11"/>
  <c r="AB2107" i="11"/>
  <c r="AD2107" i="11"/>
  <c r="AC2107" i="11" s="1"/>
  <c r="BH2107" i="11"/>
  <c r="BJ2107" i="11"/>
  <c r="N2108" i="11"/>
  <c r="O2108" i="11"/>
  <c r="P2108" i="11"/>
  <c r="Q2108" i="11"/>
  <c r="R2108" i="11"/>
  <c r="S2108" i="11"/>
  <c r="T2108" i="11"/>
  <c r="AA2108" i="11"/>
  <c r="AB2108" i="11"/>
  <c r="BJ2108" i="11" s="1"/>
  <c r="AC2108" i="11"/>
  <c r="AD2108" i="11"/>
  <c r="BH2108" i="11"/>
  <c r="N2109" i="11"/>
  <c r="O2109" i="11"/>
  <c r="P2109" i="11"/>
  <c r="Q2109" i="11"/>
  <c r="T2109" i="11" s="1"/>
  <c r="R2109" i="11"/>
  <c r="S2109" i="11"/>
  <c r="AA2109" i="11"/>
  <c r="AB2109" i="11"/>
  <c r="AC2109" i="11"/>
  <c r="AD2109" i="11"/>
  <c r="BH2109" i="11"/>
  <c r="BJ2109" i="11"/>
  <c r="N2110" i="11"/>
  <c r="O2110" i="11"/>
  <c r="P2110" i="11"/>
  <c r="Q2110" i="11"/>
  <c r="R2110" i="11"/>
  <c r="S2110" i="11"/>
  <c r="T2110" i="11"/>
  <c r="AA2110" i="11"/>
  <c r="AB2110" i="11"/>
  <c r="BJ2110" i="11" s="1"/>
  <c r="AD2110" i="11"/>
  <c r="AC2110" i="11" s="1"/>
  <c r="BH2110" i="11"/>
  <c r="N2111" i="11"/>
  <c r="O2111" i="11"/>
  <c r="P2111" i="11"/>
  <c r="Q2111" i="11"/>
  <c r="T2111" i="11" s="1"/>
  <c r="R2111" i="11"/>
  <c r="S2111" i="11"/>
  <c r="AA2111" i="11"/>
  <c r="AB2111" i="11"/>
  <c r="BJ2111" i="11" s="1"/>
  <c r="AD2111" i="11"/>
  <c r="AC2111" i="11" s="1"/>
  <c r="BH2111" i="11"/>
  <c r="N2112" i="11"/>
  <c r="O2112" i="11"/>
  <c r="P2112" i="11"/>
  <c r="Q2112" i="11"/>
  <c r="T2112" i="11" s="1"/>
  <c r="R2112" i="11"/>
  <c r="S2112" i="11"/>
  <c r="AA2112" i="11"/>
  <c r="AB2112" i="11"/>
  <c r="BJ2112" i="11" s="1"/>
  <c r="AD2112" i="11"/>
  <c r="AC2112" i="11" s="1"/>
  <c r="BH2112" i="11"/>
  <c r="N2113" i="11"/>
  <c r="O2113" i="11"/>
  <c r="P2113" i="11"/>
  <c r="Q2113" i="11"/>
  <c r="T2113" i="11" s="1"/>
  <c r="R2113" i="11"/>
  <c r="S2113" i="11"/>
  <c r="AA2113" i="11"/>
  <c r="AB2113" i="11"/>
  <c r="BJ2113" i="11" s="1"/>
  <c r="AC2113" i="11"/>
  <c r="AD2113" i="11"/>
  <c r="BH2113" i="11"/>
  <c r="N2114" i="11"/>
  <c r="O2114" i="11"/>
  <c r="P2114" i="11"/>
  <c r="Q2114" i="11"/>
  <c r="T2114" i="11" s="1"/>
  <c r="R2114" i="11"/>
  <c r="S2114" i="11"/>
  <c r="AA2114" i="11"/>
  <c r="AB2114" i="11"/>
  <c r="BJ2114" i="11" s="1"/>
  <c r="AD2114" i="11"/>
  <c r="AC2114" i="11" s="1"/>
  <c r="BH2114" i="11"/>
  <c r="N2115" i="11"/>
  <c r="O2115" i="11"/>
  <c r="P2115" i="11"/>
  <c r="Q2115" i="11"/>
  <c r="T2115" i="11" s="1"/>
  <c r="R2115" i="11"/>
  <c r="S2115" i="11"/>
  <c r="AA2115" i="11"/>
  <c r="AB2115" i="11"/>
  <c r="BJ2115" i="11" s="1"/>
  <c r="AC2115" i="11"/>
  <c r="AD2115" i="11"/>
  <c r="BH2115" i="11"/>
  <c r="N2116" i="11"/>
  <c r="O2116" i="11"/>
  <c r="P2116" i="11"/>
  <c r="Q2116" i="11"/>
  <c r="T2116" i="11" s="1"/>
  <c r="R2116" i="11"/>
  <c r="S2116" i="11"/>
  <c r="AA2116" i="11"/>
  <c r="AB2116" i="11"/>
  <c r="BJ2116" i="11" s="1"/>
  <c r="AD2116" i="11"/>
  <c r="AC2116" i="11" s="1"/>
  <c r="BH2116" i="11"/>
  <c r="N2117" i="11"/>
  <c r="O2117" i="11"/>
  <c r="P2117" i="11"/>
  <c r="Q2117" i="11"/>
  <c r="T2117" i="11" s="1"/>
  <c r="R2117" i="11"/>
  <c r="S2117" i="11"/>
  <c r="AA2117" i="11"/>
  <c r="AB2117" i="11"/>
  <c r="BJ2117" i="11" s="1"/>
  <c r="AD2117" i="11"/>
  <c r="AC2117" i="11" s="1"/>
  <c r="BH2117" i="11"/>
  <c r="N2118" i="11"/>
  <c r="O2118" i="11"/>
  <c r="P2118" i="11"/>
  <c r="Q2118" i="11"/>
  <c r="T2118" i="11" s="1"/>
  <c r="R2118" i="11"/>
  <c r="S2118" i="11"/>
  <c r="AA2118" i="11"/>
  <c r="AB2118" i="11"/>
  <c r="BJ2118" i="11" s="1"/>
  <c r="AD2118" i="11"/>
  <c r="AC2118" i="11" s="1"/>
  <c r="BH2118" i="11"/>
  <c r="N2119" i="11"/>
  <c r="O2119" i="11"/>
  <c r="P2119" i="11"/>
  <c r="Q2119" i="11"/>
  <c r="R2119" i="11"/>
  <c r="S2119" i="11"/>
  <c r="T2119" i="11"/>
  <c r="AA2119" i="11"/>
  <c r="AB2119" i="11"/>
  <c r="BJ2119" i="11" s="1"/>
  <c r="AD2119" i="11"/>
  <c r="AC2119" i="11" s="1"/>
  <c r="BH2119" i="11"/>
  <c r="N2120" i="11"/>
  <c r="O2120" i="11"/>
  <c r="P2120" i="11"/>
  <c r="Q2120" i="11"/>
  <c r="T2120" i="11" s="1"/>
  <c r="R2120" i="11"/>
  <c r="S2120" i="11"/>
  <c r="AA2120" i="11"/>
  <c r="AB2120" i="11"/>
  <c r="AD2120" i="11"/>
  <c r="AC2120" i="11" s="1"/>
  <c r="BH2120" i="11"/>
  <c r="BJ2120" i="11"/>
  <c r="N2121" i="11"/>
  <c r="O2121" i="11"/>
  <c r="P2121" i="11"/>
  <c r="Q2121" i="11"/>
  <c r="R2121" i="11"/>
  <c r="S2121" i="11"/>
  <c r="T2121" i="11"/>
  <c r="AA2121" i="11"/>
  <c r="AB2121" i="11"/>
  <c r="BJ2121" i="11" s="1"/>
  <c r="AD2121" i="11"/>
  <c r="AC2121" i="11" s="1"/>
  <c r="BH2121" i="11"/>
  <c r="N2122" i="11"/>
  <c r="O2122" i="11"/>
  <c r="P2122" i="11"/>
  <c r="Q2122" i="11"/>
  <c r="T2122" i="11" s="1"/>
  <c r="R2122" i="11"/>
  <c r="S2122" i="11"/>
  <c r="AA2122" i="11"/>
  <c r="AB2122" i="11"/>
  <c r="BJ2122" i="11" s="1"/>
  <c r="AD2122" i="11"/>
  <c r="AC2122" i="11" s="1"/>
  <c r="BH2122" i="11"/>
  <c r="N2123" i="11"/>
  <c r="O2123" i="11"/>
  <c r="P2123" i="11"/>
  <c r="Q2123" i="11"/>
  <c r="T2123" i="11" s="1"/>
  <c r="R2123" i="11"/>
  <c r="S2123" i="11"/>
  <c r="AA2123" i="11"/>
  <c r="AB2123" i="11"/>
  <c r="AD2123" i="11"/>
  <c r="AC2123" i="11" s="1"/>
  <c r="BH2123" i="11"/>
  <c r="BJ2123" i="11"/>
  <c r="N2124" i="11"/>
  <c r="O2124" i="11"/>
  <c r="P2124" i="11"/>
  <c r="Q2124" i="11"/>
  <c r="T2124" i="11" s="1"/>
  <c r="R2124" i="11"/>
  <c r="S2124" i="11"/>
  <c r="AA2124" i="11"/>
  <c r="AB2124" i="11"/>
  <c r="BJ2124" i="11" s="1"/>
  <c r="AD2124" i="11"/>
  <c r="AC2124" i="11" s="1"/>
  <c r="BH2124" i="11"/>
  <c r="N2125" i="11"/>
  <c r="O2125" i="11"/>
  <c r="P2125" i="11"/>
  <c r="Q2125" i="11"/>
  <c r="T2125" i="11" s="1"/>
  <c r="R2125" i="11"/>
  <c r="S2125" i="11"/>
  <c r="AA2125" i="11"/>
  <c r="AB2125" i="11"/>
  <c r="BJ2125" i="11" s="1"/>
  <c r="AD2125" i="11"/>
  <c r="AC2125" i="11" s="1"/>
  <c r="BH2125" i="11"/>
  <c r="N2126" i="11"/>
  <c r="O2126" i="11"/>
  <c r="P2126" i="11"/>
  <c r="Q2126" i="11"/>
  <c r="R2126" i="11"/>
  <c r="S2126" i="11"/>
  <c r="T2126" i="11"/>
  <c r="AA2126" i="11"/>
  <c r="AB2126" i="11"/>
  <c r="AD2126" i="11"/>
  <c r="AC2126" i="11" s="1"/>
  <c r="BH2126" i="11"/>
  <c r="BJ2126" i="11"/>
  <c r="N2127" i="11"/>
  <c r="O2127" i="11"/>
  <c r="P2127" i="11"/>
  <c r="Q2127" i="11"/>
  <c r="T2127" i="11" s="1"/>
  <c r="R2127" i="11"/>
  <c r="S2127" i="11"/>
  <c r="AA2127" i="11"/>
  <c r="AB2127" i="11"/>
  <c r="BJ2127" i="11" s="1"/>
  <c r="AC2127" i="11"/>
  <c r="AD2127" i="11"/>
  <c r="BH2127" i="11"/>
  <c r="N2128" i="11"/>
  <c r="O2128" i="11"/>
  <c r="P2128" i="11"/>
  <c r="Q2128" i="11"/>
  <c r="T2128" i="11" s="1"/>
  <c r="R2128" i="11"/>
  <c r="S2128" i="11"/>
  <c r="AA2128" i="11"/>
  <c r="AB2128" i="11"/>
  <c r="BJ2128" i="11" s="1"/>
  <c r="AD2128" i="11"/>
  <c r="AC2128" i="11" s="1"/>
  <c r="BH2128" i="11"/>
  <c r="N2129" i="11"/>
  <c r="O2129" i="11"/>
  <c r="P2129" i="11"/>
  <c r="Q2129" i="11"/>
  <c r="T2129" i="11" s="1"/>
  <c r="R2129" i="11"/>
  <c r="S2129" i="11"/>
  <c r="AA2129" i="11"/>
  <c r="AB2129" i="11"/>
  <c r="BJ2129" i="11" s="1"/>
  <c r="AD2129" i="11"/>
  <c r="AC2129" i="11" s="1"/>
  <c r="BH2129" i="11"/>
  <c r="N2130" i="11"/>
  <c r="O2130" i="11"/>
  <c r="P2130" i="11"/>
  <c r="Q2130" i="11"/>
  <c r="T2130" i="11" s="1"/>
  <c r="R2130" i="11"/>
  <c r="S2130" i="11"/>
  <c r="AA2130" i="11"/>
  <c r="AB2130" i="11"/>
  <c r="BJ2130" i="11" s="1"/>
  <c r="AD2130" i="11"/>
  <c r="AC2130" i="11" s="1"/>
  <c r="BH2130" i="11"/>
  <c r="N2131" i="11"/>
  <c r="O2131" i="11"/>
  <c r="P2131" i="11"/>
  <c r="Q2131" i="11"/>
  <c r="T2131" i="11" s="1"/>
  <c r="R2131" i="11"/>
  <c r="S2131" i="11"/>
  <c r="AA2131" i="11"/>
  <c r="AB2131" i="11"/>
  <c r="BJ2131" i="11" s="1"/>
  <c r="AD2131" i="11"/>
  <c r="AC2131" i="11" s="1"/>
  <c r="BH2131" i="11"/>
  <c r="N2132" i="11"/>
  <c r="O2132" i="11"/>
  <c r="P2132" i="11"/>
  <c r="Q2132" i="11"/>
  <c r="R2132" i="11"/>
  <c r="S2132" i="11"/>
  <c r="T2132" i="11"/>
  <c r="AA2132" i="11"/>
  <c r="AB2132" i="11"/>
  <c r="BJ2132" i="11" s="1"/>
  <c r="AD2132" i="11"/>
  <c r="AC2132" i="11" s="1"/>
  <c r="BH2132" i="11"/>
  <c r="N2133" i="11"/>
  <c r="O2133" i="11"/>
  <c r="P2133" i="11"/>
  <c r="Q2133" i="11"/>
  <c r="T2133" i="11" s="1"/>
  <c r="R2133" i="11"/>
  <c r="S2133" i="11"/>
  <c r="AA2133" i="11"/>
  <c r="AB2133" i="11"/>
  <c r="AC2133" i="11"/>
  <c r="AD2133" i="11"/>
  <c r="BH2133" i="11"/>
  <c r="BJ2133" i="11"/>
  <c r="N2134" i="11"/>
  <c r="O2134" i="11"/>
  <c r="P2134" i="11"/>
  <c r="Q2134" i="11"/>
  <c r="T2134" i="11" s="1"/>
  <c r="R2134" i="11"/>
  <c r="S2134" i="11"/>
  <c r="AA2134" i="11"/>
  <c r="AB2134" i="11"/>
  <c r="BJ2134" i="11" s="1"/>
  <c r="AD2134" i="11"/>
  <c r="AC2134" i="11" s="1"/>
  <c r="BH2134" i="11"/>
  <c r="N2135" i="11"/>
  <c r="O2135" i="11"/>
  <c r="P2135" i="11"/>
  <c r="Q2135" i="11"/>
  <c r="T2135" i="11" s="1"/>
  <c r="R2135" i="11"/>
  <c r="S2135" i="11"/>
  <c r="AA2135" i="11"/>
  <c r="AB2135" i="11"/>
  <c r="BJ2135" i="11" s="1"/>
  <c r="AC2135" i="11"/>
  <c r="AD2135" i="11"/>
  <c r="BH2135" i="11"/>
  <c r="N2136" i="11"/>
  <c r="O2136" i="11"/>
  <c r="P2136" i="11"/>
  <c r="Q2136" i="11"/>
  <c r="T2136" i="11" s="1"/>
  <c r="R2136" i="11"/>
  <c r="S2136" i="11"/>
  <c r="AA2136" i="11"/>
  <c r="AB2136" i="11"/>
  <c r="BJ2136" i="11" s="1"/>
  <c r="AD2136" i="11"/>
  <c r="AC2136" i="11" s="1"/>
  <c r="BH2136" i="11"/>
  <c r="N2137" i="11"/>
  <c r="O2137" i="11"/>
  <c r="P2137" i="11"/>
  <c r="Q2137" i="11"/>
  <c r="R2137" i="11"/>
  <c r="S2137" i="11"/>
  <c r="T2137" i="11"/>
  <c r="AA2137" i="11"/>
  <c r="AB2137" i="11"/>
  <c r="BJ2137" i="11" s="1"/>
  <c r="AC2137" i="11"/>
  <c r="AD2137" i="11"/>
  <c r="BH2137" i="11"/>
  <c r="N2138" i="11"/>
  <c r="O2138" i="11"/>
  <c r="P2138" i="11"/>
  <c r="Q2138" i="11"/>
  <c r="T2138" i="11" s="1"/>
  <c r="R2138" i="11"/>
  <c r="S2138" i="11"/>
  <c r="AA2138" i="11"/>
  <c r="AB2138" i="11"/>
  <c r="BJ2138" i="11" s="1"/>
  <c r="AD2138" i="11"/>
  <c r="AC2138" i="11" s="1"/>
  <c r="BH2138" i="11"/>
  <c r="N2139" i="11"/>
  <c r="O2139" i="11"/>
  <c r="P2139" i="11"/>
  <c r="Q2139" i="11"/>
  <c r="T2139" i="11" s="1"/>
  <c r="R2139" i="11"/>
  <c r="S2139" i="11"/>
  <c r="AA2139" i="11"/>
  <c r="AB2139" i="11"/>
  <c r="BJ2139" i="11" s="1"/>
  <c r="AD2139" i="11"/>
  <c r="AC2139" i="11" s="1"/>
  <c r="BH2139" i="11"/>
  <c r="N2140" i="11"/>
  <c r="O2140" i="11"/>
  <c r="P2140" i="11"/>
  <c r="Q2140" i="11"/>
  <c r="R2140" i="11"/>
  <c r="S2140" i="11"/>
  <c r="T2140" i="11"/>
  <c r="AA2140" i="11"/>
  <c r="AB2140" i="11"/>
  <c r="BJ2140" i="11" s="1"/>
  <c r="AD2140" i="11"/>
  <c r="AC2140" i="11" s="1"/>
  <c r="BH2140" i="11"/>
  <c r="N2141" i="11"/>
  <c r="O2141" i="11"/>
  <c r="P2141" i="11"/>
  <c r="Q2141" i="11"/>
  <c r="T2141" i="11" s="1"/>
  <c r="R2141" i="11"/>
  <c r="S2141" i="11"/>
  <c r="AA2141" i="11"/>
  <c r="AB2141" i="11"/>
  <c r="BJ2141" i="11" s="1"/>
  <c r="AC2141" i="11"/>
  <c r="AD2141" i="11"/>
  <c r="BH2141" i="11"/>
  <c r="N2142" i="11"/>
  <c r="O2142" i="11"/>
  <c r="P2142" i="11"/>
  <c r="Q2142" i="11"/>
  <c r="T2142" i="11" s="1"/>
  <c r="R2142" i="11"/>
  <c r="S2142" i="11"/>
  <c r="AA2142" i="11"/>
  <c r="AB2142" i="11"/>
  <c r="AD2142" i="11"/>
  <c r="AC2142" i="11" s="1"/>
  <c r="BH2142" i="11"/>
  <c r="BJ2142" i="11"/>
  <c r="N2143" i="11"/>
  <c r="O2143" i="11"/>
  <c r="P2143" i="11"/>
  <c r="Q2143" i="11"/>
  <c r="R2143" i="11"/>
  <c r="S2143" i="11"/>
  <c r="T2143" i="11"/>
  <c r="AA2143" i="11"/>
  <c r="AB2143" i="11"/>
  <c r="BJ2143" i="11" s="1"/>
  <c r="AD2143" i="11"/>
  <c r="AC2143" i="11" s="1"/>
  <c r="BH2143" i="11"/>
  <c r="N2144" i="11"/>
  <c r="O2144" i="11"/>
  <c r="P2144" i="11"/>
  <c r="Q2144" i="11"/>
  <c r="T2144" i="11" s="1"/>
  <c r="R2144" i="11"/>
  <c r="S2144" i="11"/>
  <c r="AA2144" i="11"/>
  <c r="AB2144" i="11"/>
  <c r="AD2144" i="11"/>
  <c r="AC2144" i="11" s="1"/>
  <c r="BH2144" i="11"/>
  <c r="BJ2144" i="11"/>
  <c r="N2145" i="11"/>
  <c r="O2145" i="11"/>
  <c r="P2145" i="11"/>
  <c r="Q2145" i="11"/>
  <c r="T2145" i="11" s="1"/>
  <c r="R2145" i="11"/>
  <c r="S2145" i="11"/>
  <c r="AA2145" i="11"/>
  <c r="AB2145" i="11"/>
  <c r="BJ2145" i="11" s="1"/>
  <c r="AC2145" i="11"/>
  <c r="AD2145" i="11"/>
  <c r="BH2145" i="11"/>
  <c r="N2146" i="11"/>
  <c r="O2146" i="11"/>
  <c r="P2146" i="11"/>
  <c r="Q2146" i="11"/>
  <c r="T2146" i="11" s="1"/>
  <c r="R2146" i="11"/>
  <c r="S2146" i="11"/>
  <c r="AA2146" i="11"/>
  <c r="AB2146" i="11"/>
  <c r="BJ2146" i="11" s="1"/>
  <c r="AD2146" i="11"/>
  <c r="AC2146" i="11" s="1"/>
  <c r="BH2146" i="11"/>
  <c r="N2147" i="11"/>
  <c r="O2147" i="11"/>
  <c r="P2147" i="11"/>
  <c r="Q2147" i="11"/>
  <c r="T2147" i="11" s="1"/>
  <c r="R2147" i="11"/>
  <c r="S2147" i="11"/>
  <c r="AA2147" i="11"/>
  <c r="AB2147" i="11"/>
  <c r="AD2147" i="11"/>
  <c r="AC2147" i="11" s="1"/>
  <c r="BH2147" i="11"/>
  <c r="BJ2147" i="11"/>
  <c r="N2148" i="11"/>
  <c r="O2148" i="11"/>
  <c r="P2148" i="11"/>
  <c r="Q2148" i="11"/>
  <c r="R2148" i="11"/>
  <c r="S2148" i="11"/>
  <c r="T2148" i="11"/>
  <c r="AA2148" i="11"/>
  <c r="AB2148" i="11"/>
  <c r="BJ2148" i="11" s="1"/>
  <c r="AC2148" i="11"/>
  <c r="AD2148" i="11"/>
  <c r="BH2148" i="11"/>
  <c r="N2149" i="11"/>
  <c r="O2149" i="11"/>
  <c r="P2149" i="11"/>
  <c r="Q2149" i="11"/>
  <c r="T2149" i="11" s="1"/>
  <c r="R2149" i="11"/>
  <c r="S2149" i="11"/>
  <c r="AA2149" i="11"/>
  <c r="AB2149" i="11"/>
  <c r="AC2149" i="11"/>
  <c r="AD2149" i="11"/>
  <c r="BH2149" i="11"/>
  <c r="BJ2149" i="11"/>
  <c r="N2150" i="11"/>
  <c r="O2150" i="11"/>
  <c r="P2150" i="11"/>
  <c r="Q2150" i="11"/>
  <c r="R2150" i="11"/>
  <c r="S2150" i="11"/>
  <c r="T2150" i="11"/>
  <c r="AA2150" i="11"/>
  <c r="AB2150" i="11"/>
  <c r="BJ2150" i="11" s="1"/>
  <c r="AD2150" i="11"/>
  <c r="AC2150" i="11" s="1"/>
  <c r="BH2150" i="11"/>
  <c r="N2151" i="11"/>
  <c r="O2151" i="11"/>
  <c r="P2151" i="11"/>
  <c r="Q2151" i="11"/>
  <c r="T2151" i="11" s="1"/>
  <c r="R2151" i="11"/>
  <c r="S2151" i="11"/>
  <c r="AA2151" i="11"/>
  <c r="AB2151" i="11"/>
  <c r="BJ2151" i="11" s="1"/>
  <c r="AD2151" i="11"/>
  <c r="AC2151" i="11" s="1"/>
  <c r="BH2151" i="11"/>
  <c r="N2152" i="11"/>
  <c r="O2152" i="11"/>
  <c r="P2152" i="11"/>
  <c r="Q2152" i="11"/>
  <c r="T2152" i="11" s="1"/>
  <c r="R2152" i="11"/>
  <c r="S2152" i="11"/>
  <c r="AA2152" i="11"/>
  <c r="AB2152" i="11"/>
  <c r="BJ2152" i="11" s="1"/>
  <c r="AD2152" i="11"/>
  <c r="AC2152" i="11" s="1"/>
  <c r="BH2152" i="11"/>
  <c r="N2153" i="11"/>
  <c r="O2153" i="11"/>
  <c r="P2153" i="11"/>
  <c r="Q2153" i="11"/>
  <c r="T2153" i="11" s="1"/>
  <c r="R2153" i="11"/>
  <c r="S2153" i="11"/>
  <c r="AA2153" i="11"/>
  <c r="AB2153" i="11"/>
  <c r="BJ2153" i="11" s="1"/>
  <c r="AC2153" i="11"/>
  <c r="AD2153" i="11"/>
  <c r="BH2153" i="11"/>
  <c r="N2154" i="11"/>
  <c r="O2154" i="11"/>
  <c r="P2154" i="11"/>
  <c r="Q2154" i="11"/>
  <c r="T2154" i="11" s="1"/>
  <c r="R2154" i="11"/>
  <c r="S2154" i="11"/>
  <c r="AA2154" i="11"/>
  <c r="AB2154" i="11"/>
  <c r="BJ2154" i="11" s="1"/>
  <c r="AD2154" i="11"/>
  <c r="AC2154" i="11" s="1"/>
  <c r="BH2154" i="11"/>
  <c r="N2155" i="11"/>
  <c r="O2155" i="11"/>
  <c r="P2155" i="11"/>
  <c r="Q2155" i="11"/>
  <c r="T2155" i="11" s="1"/>
  <c r="R2155" i="11"/>
  <c r="S2155" i="11"/>
  <c r="AA2155" i="11"/>
  <c r="AB2155" i="11"/>
  <c r="BJ2155" i="11" s="1"/>
  <c r="AC2155" i="11"/>
  <c r="AD2155" i="11"/>
  <c r="BH2155" i="11"/>
  <c r="N2156" i="11"/>
  <c r="O2156" i="11"/>
  <c r="P2156" i="11"/>
  <c r="Q2156" i="11"/>
  <c r="T2156" i="11" s="1"/>
  <c r="R2156" i="11"/>
  <c r="S2156" i="11"/>
  <c r="AA2156" i="11"/>
  <c r="AB2156" i="11"/>
  <c r="BJ2156" i="11" s="1"/>
  <c r="AD2156" i="11"/>
  <c r="AC2156" i="11" s="1"/>
  <c r="BH2156" i="11"/>
  <c r="N2157" i="11"/>
  <c r="O2157" i="11"/>
  <c r="P2157" i="11"/>
  <c r="Q2157" i="11"/>
  <c r="T2157" i="11" s="1"/>
  <c r="R2157" i="11"/>
  <c r="S2157" i="11"/>
  <c r="AA2157" i="11"/>
  <c r="AB2157" i="11"/>
  <c r="BJ2157" i="11" s="1"/>
  <c r="AD2157" i="11"/>
  <c r="AC2157" i="11" s="1"/>
  <c r="BH2157" i="11"/>
  <c r="N2158" i="11"/>
  <c r="O2158" i="11"/>
  <c r="P2158" i="11"/>
  <c r="Q2158" i="11"/>
  <c r="T2158" i="11" s="1"/>
  <c r="R2158" i="11"/>
  <c r="S2158" i="11"/>
  <c r="AA2158" i="11"/>
  <c r="AB2158" i="11"/>
  <c r="BJ2158" i="11" s="1"/>
  <c r="AD2158" i="11"/>
  <c r="AC2158" i="11" s="1"/>
  <c r="BH2158" i="11"/>
  <c r="N2159" i="11"/>
  <c r="O2159" i="11"/>
  <c r="P2159" i="11"/>
  <c r="Q2159" i="11"/>
  <c r="R2159" i="11"/>
  <c r="S2159" i="11"/>
  <c r="T2159" i="11"/>
  <c r="AA2159" i="11"/>
  <c r="AB2159" i="11"/>
  <c r="BJ2159" i="11" s="1"/>
  <c r="AD2159" i="11"/>
  <c r="AC2159" i="11" s="1"/>
  <c r="BH2159" i="11"/>
  <c r="N2160" i="11"/>
  <c r="O2160" i="11"/>
  <c r="P2160" i="11"/>
  <c r="Q2160" i="11"/>
  <c r="T2160" i="11" s="1"/>
  <c r="R2160" i="11"/>
  <c r="S2160" i="11"/>
  <c r="AA2160" i="11"/>
  <c r="AB2160" i="11"/>
  <c r="AD2160" i="11"/>
  <c r="AC2160" i="11" s="1"/>
  <c r="BH2160" i="11"/>
  <c r="BJ2160" i="11"/>
  <c r="N2161" i="11"/>
  <c r="O2161" i="11"/>
  <c r="P2161" i="11"/>
  <c r="Q2161" i="11"/>
  <c r="R2161" i="11"/>
  <c r="S2161" i="11"/>
  <c r="T2161" i="11"/>
  <c r="AA2161" i="11"/>
  <c r="AB2161" i="11"/>
  <c r="BJ2161" i="11" s="1"/>
  <c r="AD2161" i="11"/>
  <c r="AC2161" i="11" s="1"/>
  <c r="BH2161" i="11"/>
  <c r="N2162" i="11"/>
  <c r="O2162" i="11"/>
  <c r="P2162" i="11"/>
  <c r="Q2162" i="11"/>
  <c r="T2162" i="11" s="1"/>
  <c r="R2162" i="11"/>
  <c r="S2162" i="11"/>
  <c r="AA2162" i="11"/>
  <c r="AB2162" i="11"/>
  <c r="BJ2162" i="11" s="1"/>
  <c r="AD2162" i="11"/>
  <c r="AC2162" i="11" s="1"/>
  <c r="BH2162" i="11"/>
  <c r="N2163" i="11"/>
  <c r="O2163" i="11"/>
  <c r="P2163" i="11"/>
  <c r="Q2163" i="11"/>
  <c r="T2163" i="11" s="1"/>
  <c r="R2163" i="11"/>
  <c r="S2163" i="11"/>
  <c r="AA2163" i="11"/>
  <c r="AB2163" i="11"/>
  <c r="AD2163" i="11"/>
  <c r="AC2163" i="11" s="1"/>
  <c r="BH2163" i="11"/>
  <c r="BJ2163" i="11"/>
  <c r="N2164" i="11"/>
  <c r="O2164" i="11"/>
  <c r="P2164" i="11"/>
  <c r="Q2164" i="11"/>
  <c r="T2164" i="11" s="1"/>
  <c r="R2164" i="11"/>
  <c r="S2164" i="11"/>
  <c r="AA2164" i="11"/>
  <c r="AB2164" i="11"/>
  <c r="BJ2164" i="11" s="1"/>
  <c r="AC2164" i="11"/>
  <c r="AD2164" i="11"/>
  <c r="BH2164" i="11"/>
  <c r="N2165" i="11"/>
  <c r="O2165" i="11"/>
  <c r="P2165" i="11"/>
  <c r="Q2165" i="11"/>
  <c r="T2165" i="11" s="1"/>
  <c r="R2165" i="11"/>
  <c r="S2165" i="11"/>
  <c r="AA2165" i="11"/>
  <c r="AB2165" i="11"/>
  <c r="BJ2165" i="11" s="1"/>
  <c r="AC2165" i="11"/>
  <c r="AD2165" i="11"/>
  <c r="BH2165" i="11"/>
  <c r="N2166" i="11"/>
  <c r="O2166" i="11"/>
  <c r="P2166" i="11"/>
  <c r="Q2166" i="11"/>
  <c r="R2166" i="11"/>
  <c r="S2166" i="11"/>
  <c r="T2166" i="11"/>
  <c r="AA2166" i="11"/>
  <c r="AB2166" i="11"/>
  <c r="AD2166" i="11"/>
  <c r="AC2166" i="11" s="1"/>
  <c r="BH2166" i="11"/>
  <c r="BJ2166" i="11"/>
  <c r="N2167" i="11"/>
  <c r="O2167" i="11"/>
  <c r="P2167" i="11"/>
  <c r="Q2167" i="11"/>
  <c r="T2167" i="11" s="1"/>
  <c r="R2167" i="11"/>
  <c r="S2167" i="11"/>
  <c r="AA2167" i="11"/>
  <c r="AB2167" i="11"/>
  <c r="BJ2167" i="11" s="1"/>
  <c r="AC2167" i="11"/>
  <c r="AD2167" i="11"/>
  <c r="BH2167" i="11"/>
  <c r="N2168" i="11"/>
  <c r="O2168" i="11"/>
  <c r="P2168" i="11"/>
  <c r="Q2168" i="11"/>
  <c r="T2168" i="11" s="1"/>
  <c r="R2168" i="11"/>
  <c r="S2168" i="11"/>
  <c r="AA2168" i="11"/>
  <c r="AB2168" i="11"/>
  <c r="BJ2168" i="11" s="1"/>
  <c r="AD2168" i="11"/>
  <c r="AC2168" i="11" s="1"/>
  <c r="BH2168" i="11"/>
  <c r="N2169" i="11"/>
  <c r="O2169" i="11"/>
  <c r="P2169" i="11"/>
  <c r="Q2169" i="11"/>
  <c r="T2169" i="11" s="1"/>
  <c r="R2169" i="11"/>
  <c r="S2169" i="11"/>
  <c r="AA2169" i="11"/>
  <c r="AB2169" i="11"/>
  <c r="BJ2169" i="11" s="1"/>
  <c r="AD2169" i="11"/>
  <c r="AC2169" i="11" s="1"/>
  <c r="BH2169" i="11"/>
  <c r="N2170" i="11"/>
  <c r="O2170" i="11"/>
  <c r="P2170" i="11"/>
  <c r="Q2170" i="11"/>
  <c r="T2170" i="11" s="1"/>
  <c r="R2170" i="11"/>
  <c r="S2170" i="11"/>
  <c r="AA2170" i="11"/>
  <c r="AB2170" i="11"/>
  <c r="BJ2170" i="11" s="1"/>
  <c r="AD2170" i="11"/>
  <c r="AC2170" i="11" s="1"/>
  <c r="BH2170" i="11"/>
  <c r="N2171" i="11"/>
  <c r="O2171" i="11"/>
  <c r="P2171" i="11"/>
  <c r="Q2171" i="11"/>
  <c r="T2171" i="11" s="1"/>
  <c r="R2171" i="11"/>
  <c r="S2171" i="11"/>
  <c r="AA2171" i="11"/>
  <c r="AB2171" i="11"/>
  <c r="AC2171" i="11"/>
  <c r="AD2171" i="11"/>
  <c r="BH2171" i="11"/>
  <c r="BJ2171" i="11"/>
  <c r="N2172" i="11"/>
  <c r="O2172" i="11"/>
  <c r="P2172" i="11"/>
  <c r="Q2172" i="11"/>
  <c r="R2172" i="11"/>
  <c r="S2172" i="11"/>
  <c r="T2172" i="11"/>
  <c r="AA2172" i="11"/>
  <c r="AB2172" i="11"/>
  <c r="BJ2172" i="11" s="1"/>
  <c r="AC2172" i="11"/>
  <c r="AD2172" i="11"/>
  <c r="BH2172" i="11"/>
  <c r="N2173" i="11"/>
  <c r="O2173" i="11"/>
  <c r="P2173" i="11"/>
  <c r="Q2173" i="11"/>
  <c r="T2173" i="11" s="1"/>
  <c r="R2173" i="11"/>
  <c r="S2173" i="11"/>
  <c r="AA2173" i="11"/>
  <c r="AB2173" i="11"/>
  <c r="AC2173" i="11"/>
  <c r="AD2173" i="11"/>
  <c r="BH2173" i="11"/>
  <c r="BJ2173" i="11"/>
  <c r="N2174" i="11"/>
  <c r="O2174" i="11"/>
  <c r="P2174" i="11"/>
  <c r="Q2174" i="11"/>
  <c r="T2174" i="11" s="1"/>
  <c r="R2174" i="11"/>
  <c r="S2174" i="11"/>
  <c r="AA2174" i="11"/>
  <c r="AB2174" i="11"/>
  <c r="BJ2174" i="11" s="1"/>
  <c r="AD2174" i="11"/>
  <c r="AC2174" i="11" s="1"/>
  <c r="BH2174" i="11"/>
  <c r="N2175" i="11"/>
  <c r="O2175" i="11"/>
  <c r="P2175" i="11"/>
  <c r="Q2175" i="11"/>
  <c r="T2175" i="11" s="1"/>
  <c r="R2175" i="11"/>
  <c r="S2175" i="11"/>
  <c r="AA2175" i="11"/>
  <c r="AB2175" i="11"/>
  <c r="BJ2175" i="11" s="1"/>
  <c r="AC2175" i="11"/>
  <c r="AD2175" i="11"/>
  <c r="BH2175" i="11"/>
  <c r="N2176" i="11"/>
  <c r="O2176" i="11"/>
  <c r="P2176" i="11"/>
  <c r="Q2176" i="11"/>
  <c r="T2176" i="11" s="1"/>
  <c r="R2176" i="11"/>
  <c r="S2176" i="11"/>
  <c r="AA2176" i="11"/>
  <c r="AB2176" i="11"/>
  <c r="BJ2176" i="11" s="1"/>
  <c r="AD2176" i="11"/>
  <c r="AC2176" i="11" s="1"/>
  <c r="BH2176" i="11"/>
  <c r="N2177" i="11"/>
  <c r="O2177" i="11"/>
  <c r="P2177" i="11"/>
  <c r="Q2177" i="11"/>
  <c r="R2177" i="11"/>
  <c r="S2177" i="11"/>
  <c r="T2177" i="11"/>
  <c r="AA2177" i="11"/>
  <c r="AB2177" i="11"/>
  <c r="BJ2177" i="11" s="1"/>
  <c r="AC2177" i="11"/>
  <c r="AD2177" i="11"/>
  <c r="BH2177" i="11"/>
  <c r="N2178" i="11"/>
  <c r="O2178" i="11"/>
  <c r="P2178" i="11"/>
  <c r="Q2178" i="11"/>
  <c r="T2178" i="11" s="1"/>
  <c r="R2178" i="11"/>
  <c r="S2178" i="11"/>
  <c r="AA2178" i="11"/>
  <c r="AB2178" i="11"/>
  <c r="BJ2178" i="11" s="1"/>
  <c r="AD2178" i="11"/>
  <c r="AC2178" i="11" s="1"/>
  <c r="BH2178" i="11"/>
  <c r="N2179" i="11"/>
  <c r="O2179" i="11"/>
  <c r="P2179" i="11"/>
  <c r="Q2179" i="11"/>
  <c r="T2179" i="11" s="1"/>
  <c r="R2179" i="11"/>
  <c r="S2179" i="11"/>
  <c r="AA2179" i="11"/>
  <c r="AB2179" i="11"/>
  <c r="BJ2179" i="11" s="1"/>
  <c r="AC2179" i="11"/>
  <c r="AD2179" i="11"/>
  <c r="BH2179" i="11"/>
  <c r="N2180" i="11"/>
  <c r="O2180" i="11"/>
  <c r="P2180" i="11"/>
  <c r="Q2180" i="11"/>
  <c r="T2180" i="11" s="1"/>
  <c r="R2180" i="11"/>
  <c r="S2180" i="11"/>
  <c r="AA2180" i="11"/>
  <c r="AB2180" i="11"/>
  <c r="BJ2180" i="11" s="1"/>
  <c r="AD2180" i="11"/>
  <c r="AC2180" i="11" s="1"/>
  <c r="BH2180" i="11"/>
  <c r="N2181" i="11"/>
  <c r="O2181" i="11"/>
  <c r="P2181" i="11"/>
  <c r="Q2181" i="11"/>
  <c r="T2181" i="11" s="1"/>
  <c r="R2181" i="11"/>
  <c r="S2181" i="11"/>
  <c r="AA2181" i="11"/>
  <c r="AB2181" i="11"/>
  <c r="BJ2181" i="11" s="1"/>
  <c r="AD2181" i="11"/>
  <c r="AC2181" i="11" s="1"/>
  <c r="BH2181" i="11"/>
  <c r="N2182" i="11"/>
  <c r="O2182" i="11"/>
  <c r="P2182" i="11"/>
  <c r="Q2182" i="11"/>
  <c r="T2182" i="11" s="1"/>
  <c r="R2182" i="11"/>
  <c r="S2182" i="11"/>
  <c r="AA2182" i="11"/>
  <c r="AB2182" i="11"/>
  <c r="AD2182" i="11"/>
  <c r="AC2182" i="11" s="1"/>
  <c r="BH2182" i="11"/>
  <c r="BJ2182" i="11"/>
  <c r="N2183" i="11"/>
  <c r="O2183" i="11"/>
  <c r="P2183" i="11"/>
  <c r="Q2183" i="11"/>
  <c r="R2183" i="11"/>
  <c r="S2183" i="11"/>
  <c r="T2183" i="11"/>
  <c r="AA2183" i="11"/>
  <c r="AB2183" i="11"/>
  <c r="BJ2183" i="11" s="1"/>
  <c r="AD2183" i="11"/>
  <c r="AC2183" i="11" s="1"/>
  <c r="BH2183" i="11"/>
  <c r="N2184" i="11"/>
  <c r="O2184" i="11"/>
  <c r="P2184" i="11"/>
  <c r="Q2184" i="11"/>
  <c r="T2184" i="11" s="1"/>
  <c r="R2184" i="11"/>
  <c r="S2184" i="11"/>
  <c r="AA2184" i="11"/>
  <c r="AB2184" i="11"/>
  <c r="AD2184" i="11"/>
  <c r="AC2184" i="11" s="1"/>
  <c r="BH2184" i="11"/>
  <c r="BJ2184" i="11"/>
  <c r="N2185" i="11"/>
  <c r="O2185" i="11"/>
  <c r="P2185" i="11"/>
  <c r="Q2185" i="11"/>
  <c r="T2185" i="11" s="1"/>
  <c r="R2185" i="11"/>
  <c r="S2185" i="11"/>
  <c r="AA2185" i="11"/>
  <c r="AB2185" i="11"/>
  <c r="BJ2185" i="11" s="1"/>
  <c r="AD2185" i="11"/>
  <c r="AC2185" i="11" s="1"/>
  <c r="BH2185" i="11"/>
  <c r="N2186" i="11"/>
  <c r="O2186" i="11"/>
  <c r="P2186" i="11"/>
  <c r="Q2186" i="11"/>
  <c r="T2186" i="11" s="1"/>
  <c r="R2186" i="11"/>
  <c r="S2186" i="11"/>
  <c r="AA2186" i="11"/>
  <c r="AB2186" i="11"/>
  <c r="BJ2186" i="11" s="1"/>
  <c r="AD2186" i="11"/>
  <c r="AC2186" i="11" s="1"/>
  <c r="BH2186" i="11"/>
  <c r="N2187" i="11"/>
  <c r="O2187" i="11"/>
  <c r="P2187" i="11"/>
  <c r="Q2187" i="11"/>
  <c r="T2187" i="11" s="1"/>
  <c r="R2187" i="11"/>
  <c r="S2187" i="11"/>
  <c r="AA2187" i="11"/>
  <c r="AB2187" i="11"/>
  <c r="AD2187" i="11"/>
  <c r="AC2187" i="11" s="1"/>
  <c r="BH2187" i="11"/>
  <c r="BJ2187" i="11"/>
  <c r="N2188" i="11"/>
  <c r="O2188" i="11"/>
  <c r="P2188" i="11"/>
  <c r="Q2188" i="11"/>
  <c r="R2188" i="11"/>
  <c r="S2188" i="11"/>
  <c r="T2188" i="11"/>
  <c r="AA2188" i="11"/>
  <c r="AB2188" i="11"/>
  <c r="BJ2188" i="11" s="1"/>
  <c r="AC2188" i="11"/>
  <c r="AD2188" i="11"/>
  <c r="BH2188" i="11"/>
  <c r="N2189" i="11"/>
  <c r="O2189" i="11"/>
  <c r="P2189" i="11"/>
  <c r="Q2189" i="11"/>
  <c r="T2189" i="11" s="1"/>
  <c r="R2189" i="11"/>
  <c r="S2189" i="11"/>
  <c r="AA2189" i="11"/>
  <c r="AB2189" i="11"/>
  <c r="AC2189" i="11"/>
  <c r="AD2189" i="11"/>
  <c r="BH2189" i="11"/>
  <c r="BJ2189" i="11"/>
  <c r="N2190" i="11"/>
  <c r="O2190" i="11"/>
  <c r="P2190" i="11"/>
  <c r="Q2190" i="11"/>
  <c r="R2190" i="11"/>
  <c r="S2190" i="11"/>
  <c r="T2190" i="11"/>
  <c r="AA2190" i="11"/>
  <c r="AB2190" i="11"/>
  <c r="BJ2190" i="11" s="1"/>
  <c r="AD2190" i="11"/>
  <c r="AC2190" i="11" s="1"/>
  <c r="BH2190" i="11"/>
  <c r="N2191" i="11"/>
  <c r="O2191" i="11"/>
  <c r="P2191" i="11"/>
  <c r="Q2191" i="11"/>
  <c r="T2191" i="11" s="1"/>
  <c r="R2191" i="11"/>
  <c r="S2191" i="11"/>
  <c r="AA2191" i="11"/>
  <c r="AB2191" i="11"/>
  <c r="BJ2191" i="11" s="1"/>
  <c r="AD2191" i="11"/>
  <c r="AC2191" i="11" s="1"/>
  <c r="BH2191" i="11"/>
  <c r="N2192" i="11"/>
  <c r="O2192" i="11"/>
  <c r="P2192" i="11"/>
  <c r="Q2192" i="11"/>
  <c r="T2192" i="11" s="1"/>
  <c r="R2192" i="11"/>
  <c r="S2192" i="11"/>
  <c r="AA2192" i="11"/>
  <c r="AB2192" i="11"/>
  <c r="BJ2192" i="11" s="1"/>
  <c r="AD2192" i="11"/>
  <c r="AC2192" i="11" s="1"/>
  <c r="BH2192" i="11"/>
  <c r="N2193" i="11"/>
  <c r="O2193" i="11"/>
  <c r="P2193" i="11"/>
  <c r="Q2193" i="11"/>
  <c r="T2193" i="11" s="1"/>
  <c r="R2193" i="11"/>
  <c r="S2193" i="11"/>
  <c r="AA2193" i="11"/>
  <c r="AB2193" i="11"/>
  <c r="BJ2193" i="11" s="1"/>
  <c r="AD2193" i="11"/>
  <c r="AC2193" i="11" s="1"/>
  <c r="BH2193" i="11"/>
  <c r="N2194" i="11"/>
  <c r="O2194" i="11"/>
  <c r="P2194" i="11"/>
  <c r="Q2194" i="11"/>
  <c r="T2194" i="11" s="1"/>
  <c r="R2194" i="11"/>
  <c r="S2194" i="11"/>
  <c r="AA2194" i="11"/>
  <c r="AB2194" i="11"/>
  <c r="BJ2194" i="11" s="1"/>
  <c r="AD2194" i="11"/>
  <c r="AC2194" i="11" s="1"/>
  <c r="BH2194" i="11"/>
  <c r="N2195" i="11"/>
  <c r="O2195" i="11"/>
  <c r="P2195" i="11"/>
  <c r="Q2195" i="11"/>
  <c r="T2195" i="11" s="1"/>
  <c r="R2195" i="11"/>
  <c r="S2195" i="11"/>
  <c r="AA2195" i="11"/>
  <c r="AB2195" i="11"/>
  <c r="BJ2195" i="11" s="1"/>
  <c r="AC2195" i="11"/>
  <c r="BH2195" i="11"/>
  <c r="N2196" i="11"/>
  <c r="O2196" i="11"/>
  <c r="P2196" i="11"/>
  <c r="Q2196" i="11"/>
  <c r="T2196" i="11" s="1"/>
  <c r="R2196" i="11"/>
  <c r="S2196" i="11"/>
  <c r="AA2196" i="11"/>
  <c r="AB2196" i="11"/>
  <c r="BJ2196" i="11" s="1"/>
  <c r="AC2196" i="11"/>
  <c r="AD2196" i="11"/>
  <c r="BH2196" i="11"/>
  <c r="N2197" i="11"/>
  <c r="O2197" i="11"/>
  <c r="P2197" i="11"/>
  <c r="Q2197" i="11"/>
  <c r="T2197" i="11" s="1"/>
  <c r="R2197" i="11"/>
  <c r="S2197" i="11"/>
  <c r="AA2197" i="11"/>
  <c r="AB2197" i="11"/>
  <c r="BJ2197" i="11" s="1"/>
  <c r="AD2197" i="11"/>
  <c r="AC2197" i="11" s="1"/>
  <c r="BH2197" i="11"/>
  <c r="N2198" i="11"/>
  <c r="O2198" i="11"/>
  <c r="P2198" i="11"/>
  <c r="Q2198" i="11"/>
  <c r="R2198" i="11"/>
  <c r="S2198" i="11"/>
  <c r="T2198" i="11"/>
  <c r="AA2198" i="11"/>
  <c r="AB2198" i="11"/>
  <c r="BJ2198" i="11" s="1"/>
  <c r="AD2198" i="11"/>
  <c r="AC2198" i="11" s="1"/>
  <c r="BH2198" i="11"/>
  <c r="N2199" i="11"/>
  <c r="O2199" i="11"/>
  <c r="P2199" i="11"/>
  <c r="Q2199" i="11"/>
  <c r="T2199" i="11" s="1"/>
  <c r="R2199" i="11"/>
  <c r="S2199" i="11"/>
  <c r="AA2199" i="11"/>
  <c r="AB2199" i="11"/>
  <c r="BJ2199" i="11" s="1"/>
  <c r="AD2199" i="11"/>
  <c r="AC2199" i="11" s="1"/>
  <c r="BH2199" i="11"/>
  <c r="N2200" i="11"/>
  <c r="O2200" i="11"/>
  <c r="P2200" i="11"/>
  <c r="Q2200" i="11"/>
  <c r="T2200" i="11" s="1"/>
  <c r="R2200" i="11"/>
  <c r="S2200" i="11"/>
  <c r="AA2200" i="11"/>
  <c r="AB2200" i="11"/>
  <c r="BJ2200" i="11" s="1"/>
  <c r="AC2200" i="11"/>
  <c r="AD2200" i="11"/>
  <c r="BH2200" i="11"/>
  <c r="N2201" i="11"/>
  <c r="O2201" i="11"/>
  <c r="P2201" i="11"/>
  <c r="Q2201" i="11"/>
  <c r="T2201" i="11" s="1"/>
  <c r="R2201" i="11"/>
  <c r="S2201" i="11"/>
  <c r="AA2201" i="11"/>
  <c r="AB2201" i="11"/>
  <c r="BJ2201" i="11" s="1"/>
  <c r="AD2201" i="11"/>
  <c r="AC2201" i="11" s="1"/>
  <c r="BH2201" i="11"/>
  <c r="N2202" i="11"/>
  <c r="O2202" i="11"/>
  <c r="P2202" i="11"/>
  <c r="Q2202" i="11"/>
  <c r="T2202" i="11" s="1"/>
  <c r="R2202" i="11"/>
  <c r="S2202" i="11"/>
  <c r="AA2202" i="11"/>
  <c r="AB2202" i="11"/>
  <c r="BJ2202" i="11" s="1"/>
  <c r="AD2202" i="11"/>
  <c r="AC2202" i="11" s="1"/>
  <c r="BH2202" i="11"/>
  <c r="N2203" i="11"/>
  <c r="O2203" i="11"/>
  <c r="P2203" i="11"/>
  <c r="Q2203" i="11"/>
  <c r="T2203" i="11" s="1"/>
  <c r="R2203" i="11"/>
  <c r="S2203" i="11"/>
  <c r="AA2203" i="11"/>
  <c r="AB2203" i="11"/>
  <c r="AD2203" i="11"/>
  <c r="AC2203" i="11" s="1"/>
  <c r="BH2203" i="11"/>
  <c r="BJ2203" i="11"/>
  <c r="N2204" i="11"/>
  <c r="O2204" i="11"/>
  <c r="P2204" i="11"/>
  <c r="Q2204" i="11"/>
  <c r="R2204" i="11"/>
  <c r="S2204" i="11"/>
  <c r="T2204" i="11"/>
  <c r="AA2204" i="11"/>
  <c r="AB2204" i="11"/>
  <c r="BJ2204" i="11" s="1"/>
  <c r="AD2204" i="11"/>
  <c r="AC2204" i="11" s="1"/>
  <c r="BH2204" i="11"/>
  <c r="N2205" i="11"/>
  <c r="O2205" i="11"/>
  <c r="P2205" i="11"/>
  <c r="Q2205" i="11"/>
  <c r="T2205" i="11" s="1"/>
  <c r="R2205" i="11"/>
  <c r="S2205" i="11"/>
  <c r="AA2205" i="11"/>
  <c r="AB2205" i="11"/>
  <c r="AD2205" i="11"/>
  <c r="AC2205" i="11" s="1"/>
  <c r="BH2205" i="11"/>
  <c r="BJ2205" i="11"/>
  <c r="N2206" i="11"/>
  <c r="O2206" i="11"/>
  <c r="P2206" i="11"/>
  <c r="Q2206" i="11"/>
  <c r="T2206" i="11" s="1"/>
  <c r="R2206" i="11"/>
  <c r="S2206" i="11"/>
  <c r="AA2206" i="11"/>
  <c r="AB2206" i="11"/>
  <c r="BJ2206" i="11" s="1"/>
  <c r="AD2206" i="11"/>
  <c r="AC2206" i="11" s="1"/>
  <c r="BH2206" i="11"/>
  <c r="N2207" i="11"/>
  <c r="O2207" i="11"/>
  <c r="P2207" i="11"/>
  <c r="Q2207" i="11"/>
  <c r="T2207" i="11" s="1"/>
  <c r="R2207" i="11"/>
  <c r="S2207" i="11"/>
  <c r="AA2207" i="11"/>
  <c r="AB2207" i="11"/>
  <c r="BJ2207" i="11" s="1"/>
  <c r="AC2207" i="11"/>
  <c r="AD2207" i="11"/>
  <c r="BH2207" i="11"/>
  <c r="N2208" i="11"/>
  <c r="O2208" i="11"/>
  <c r="P2208" i="11"/>
  <c r="Q2208" i="11"/>
  <c r="T2208" i="11" s="1"/>
  <c r="R2208" i="11"/>
  <c r="S2208" i="11"/>
  <c r="AA2208" i="11"/>
  <c r="AB2208" i="11"/>
  <c r="AD2208" i="11"/>
  <c r="AC2208" i="11" s="1"/>
  <c r="BH2208" i="11"/>
  <c r="BJ2208" i="11"/>
  <c r="N2209" i="11"/>
  <c r="O2209" i="11"/>
  <c r="P2209" i="11"/>
  <c r="Q2209" i="11"/>
  <c r="R2209" i="11"/>
  <c r="S2209" i="11"/>
  <c r="T2209" i="11"/>
  <c r="AA2209" i="11"/>
  <c r="AB2209" i="11"/>
  <c r="BJ2209" i="11" s="1"/>
  <c r="AD2209" i="11"/>
  <c r="AC2209" i="11" s="1"/>
  <c r="BH2209" i="11"/>
  <c r="N2210" i="11"/>
  <c r="O2210" i="11"/>
  <c r="P2210" i="11"/>
  <c r="Q2210" i="11"/>
  <c r="T2210" i="11" s="1"/>
  <c r="R2210" i="11"/>
  <c r="S2210" i="11"/>
  <c r="AA2210" i="11"/>
  <c r="AB2210" i="11"/>
  <c r="AD2210" i="11"/>
  <c r="AC2210" i="11" s="1"/>
  <c r="BH2210" i="11"/>
  <c r="BJ2210" i="11"/>
  <c r="N2211" i="11"/>
  <c r="O2211" i="11"/>
  <c r="P2211" i="11"/>
  <c r="Q2211" i="11"/>
  <c r="R2211" i="11"/>
  <c r="S2211" i="11"/>
  <c r="T2211" i="11"/>
  <c r="AA2211" i="11"/>
  <c r="AB2211" i="11"/>
  <c r="BJ2211" i="11" s="1"/>
  <c r="AD2211" i="11"/>
  <c r="AC2211" i="11" s="1"/>
  <c r="BH2211" i="11"/>
  <c r="N2212" i="11"/>
  <c r="O2212" i="11"/>
  <c r="P2212" i="11"/>
  <c r="Q2212" i="11"/>
  <c r="T2212" i="11" s="1"/>
  <c r="R2212" i="11"/>
  <c r="S2212" i="11"/>
  <c r="AA2212" i="11"/>
  <c r="AB2212" i="11"/>
  <c r="BJ2212" i="11" s="1"/>
  <c r="AC2212" i="11"/>
  <c r="AD2212" i="11"/>
  <c r="BH2212" i="11"/>
  <c r="N2213" i="11"/>
  <c r="O2213" i="11"/>
  <c r="P2213" i="11"/>
  <c r="Q2213" i="11"/>
  <c r="T2213" i="11" s="1"/>
  <c r="R2213" i="11"/>
  <c r="S2213" i="11"/>
  <c r="AA2213" i="11"/>
  <c r="AB2213" i="11"/>
  <c r="BJ2213" i="11" s="1"/>
  <c r="AD2213" i="11"/>
  <c r="AC2213" i="11" s="1"/>
  <c r="BH2213" i="11"/>
  <c r="N2214" i="11"/>
  <c r="O2214" i="11"/>
  <c r="P2214" i="11"/>
  <c r="Q2214" i="11"/>
  <c r="T2214" i="11" s="1"/>
  <c r="R2214" i="11"/>
  <c r="S2214" i="11"/>
  <c r="AA2214" i="11"/>
  <c r="AB2214" i="11"/>
  <c r="BJ2214" i="11" s="1"/>
  <c r="AD2214" i="11"/>
  <c r="AC2214" i="11" s="1"/>
  <c r="BH2214" i="11"/>
  <c r="N2215" i="11"/>
  <c r="O2215" i="11"/>
  <c r="P2215" i="11"/>
  <c r="Q2215" i="11"/>
  <c r="T2215" i="11" s="1"/>
  <c r="R2215" i="11"/>
  <c r="S2215" i="11"/>
  <c r="AA2215" i="11"/>
  <c r="AB2215" i="11"/>
  <c r="BJ2215" i="11" s="1"/>
  <c r="AD2215" i="11"/>
  <c r="AC2215" i="11" s="1"/>
  <c r="BH2215" i="11"/>
  <c r="N2216" i="11"/>
  <c r="O2216" i="11"/>
  <c r="P2216" i="11"/>
  <c r="Q2216" i="11"/>
  <c r="T2216" i="11" s="1"/>
  <c r="R2216" i="11"/>
  <c r="S2216" i="11"/>
  <c r="AA2216" i="11"/>
  <c r="AB2216" i="11"/>
  <c r="BJ2216" i="11" s="1"/>
  <c r="AC2216" i="11"/>
  <c r="AD2216" i="11"/>
  <c r="BH2216" i="11"/>
  <c r="N2217" i="11"/>
  <c r="O2217" i="11"/>
  <c r="P2217" i="11"/>
  <c r="Q2217" i="11"/>
  <c r="T2217" i="11" s="1"/>
  <c r="R2217" i="11"/>
  <c r="S2217" i="11"/>
  <c r="AA2217" i="11"/>
  <c r="AB2217" i="11"/>
  <c r="BJ2217" i="11" s="1"/>
  <c r="AD2217" i="11"/>
  <c r="AC2217" i="11" s="1"/>
  <c r="BH2217" i="11"/>
  <c r="N2218" i="11"/>
  <c r="O2218" i="11"/>
  <c r="P2218" i="11"/>
  <c r="Q2218" i="11"/>
  <c r="T2218" i="11" s="1"/>
  <c r="R2218" i="11"/>
  <c r="S2218" i="11"/>
  <c r="AA2218" i="11"/>
  <c r="AB2218" i="11"/>
  <c r="BJ2218" i="11" s="1"/>
  <c r="AD2218" i="11"/>
  <c r="AC2218" i="11" s="1"/>
  <c r="BH2218" i="11"/>
  <c r="N2219" i="11"/>
  <c r="O2219" i="11"/>
  <c r="P2219" i="11"/>
  <c r="Q2219" i="11"/>
  <c r="T2219" i="11" s="1"/>
  <c r="R2219" i="11"/>
  <c r="S2219" i="11"/>
  <c r="AA2219" i="11"/>
  <c r="AB2219" i="11"/>
  <c r="AD2219" i="11"/>
  <c r="AC2219" i="11" s="1"/>
  <c r="BH2219" i="11"/>
  <c r="BJ2219" i="11"/>
  <c r="N2220" i="11"/>
  <c r="O2220" i="11"/>
  <c r="P2220" i="11"/>
  <c r="Q2220" i="11"/>
  <c r="R2220" i="11"/>
  <c r="S2220" i="11"/>
  <c r="T2220" i="11"/>
  <c r="AA2220" i="11"/>
  <c r="AB2220" i="11"/>
  <c r="BJ2220" i="11" s="1"/>
  <c r="AD2220" i="11"/>
  <c r="AC2220" i="11" s="1"/>
  <c r="BH2220" i="11"/>
  <c r="N2221" i="11"/>
  <c r="O2221" i="11"/>
  <c r="P2221" i="11"/>
  <c r="Q2221" i="11"/>
  <c r="T2221" i="11" s="1"/>
  <c r="R2221" i="11"/>
  <c r="S2221" i="11"/>
  <c r="AA2221" i="11"/>
  <c r="AB2221" i="11"/>
  <c r="AD2221" i="11"/>
  <c r="AC2221" i="11" s="1"/>
  <c r="BH2221" i="11"/>
  <c r="BJ2221" i="11"/>
  <c r="N2222" i="11"/>
  <c r="O2222" i="11"/>
  <c r="P2222" i="11"/>
  <c r="Q2222" i="11"/>
  <c r="R2222" i="11"/>
  <c r="S2222" i="11"/>
  <c r="T2222" i="11"/>
  <c r="AA2222" i="11"/>
  <c r="AB2222" i="11"/>
  <c r="BJ2222" i="11" s="1"/>
  <c r="AD2222" i="11"/>
  <c r="AC2222" i="11" s="1"/>
  <c r="BH2222" i="11"/>
  <c r="N2223" i="11"/>
  <c r="O2223" i="11"/>
  <c r="P2223" i="11"/>
  <c r="Q2223" i="11"/>
  <c r="T2223" i="11" s="1"/>
  <c r="R2223" i="11"/>
  <c r="S2223" i="11"/>
  <c r="AA2223" i="11"/>
  <c r="AB2223" i="11"/>
  <c r="BJ2223" i="11" s="1"/>
  <c r="AD2223" i="11"/>
  <c r="AC2223" i="11" s="1"/>
  <c r="BH2223" i="11"/>
  <c r="N2224" i="11"/>
  <c r="O2224" i="11"/>
  <c r="P2224" i="11"/>
  <c r="Q2224" i="11"/>
  <c r="T2224" i="11" s="1"/>
  <c r="R2224" i="11"/>
  <c r="S2224" i="11"/>
  <c r="AA2224" i="11"/>
  <c r="AB2224" i="11"/>
  <c r="AC2224" i="11"/>
  <c r="BH2224" i="11"/>
  <c r="BJ2224" i="11"/>
  <c r="N2225" i="11"/>
  <c r="O2225" i="11"/>
  <c r="P2225" i="11"/>
  <c r="Q2225" i="11"/>
  <c r="R2225" i="11"/>
  <c r="S2225" i="11"/>
  <c r="T2225" i="11"/>
  <c r="AA2225" i="11"/>
  <c r="AB2225" i="11"/>
  <c r="BJ2225" i="11" s="1"/>
  <c r="AD2225" i="11"/>
  <c r="AC2225" i="11" s="1"/>
  <c r="BH2225" i="11"/>
  <c r="N2226" i="11"/>
  <c r="O2226" i="11"/>
  <c r="P2226" i="11"/>
  <c r="Q2226" i="11"/>
  <c r="T2226" i="11" s="1"/>
  <c r="R2226" i="11"/>
  <c r="S2226" i="11"/>
  <c r="AA2226" i="11"/>
  <c r="AB2226" i="11"/>
  <c r="AD2226" i="11"/>
  <c r="AC2226" i="11" s="1"/>
  <c r="BH2226" i="11"/>
  <c r="BJ2226" i="11"/>
  <c r="N2227" i="11"/>
  <c r="O2227" i="11"/>
  <c r="P2227" i="11"/>
  <c r="Q2227" i="11"/>
  <c r="T2227" i="11" s="1"/>
  <c r="R2227" i="11"/>
  <c r="S2227" i="11"/>
  <c r="AA2227" i="11"/>
  <c r="AB2227" i="11"/>
  <c r="BJ2227" i="11" s="1"/>
  <c r="AD2227" i="11"/>
  <c r="AC2227" i="11" s="1"/>
  <c r="BH2227" i="11"/>
  <c r="N2228" i="11"/>
  <c r="O2228" i="11"/>
  <c r="P2228" i="11"/>
  <c r="Q2228" i="11"/>
  <c r="T2228" i="11" s="1"/>
  <c r="R2228" i="11"/>
  <c r="S2228" i="11"/>
  <c r="AA2228" i="11"/>
  <c r="AB2228" i="11"/>
  <c r="BJ2228" i="11" s="1"/>
  <c r="AC2228" i="11"/>
  <c r="BH2228" i="11"/>
  <c r="N2229" i="11"/>
  <c r="O2229" i="11"/>
  <c r="P2229" i="11"/>
  <c r="Q2229" i="11"/>
  <c r="T2229" i="11" s="1"/>
  <c r="R2229" i="11"/>
  <c r="S2229" i="11"/>
  <c r="AB2229" i="11"/>
  <c r="BJ2229" i="11" s="1"/>
  <c r="AD2229" i="11"/>
  <c r="BH2229" i="11"/>
  <c r="N2230" i="11"/>
  <c r="O2230" i="11"/>
  <c r="P2230" i="11"/>
  <c r="Q2230" i="11"/>
  <c r="T2230" i="11" s="1"/>
  <c r="R2230" i="11"/>
  <c r="S2230" i="11"/>
  <c r="AB2230" i="11"/>
  <c r="AD2230" i="11"/>
  <c r="BH2230" i="11"/>
  <c r="BJ2230" i="11"/>
  <c r="N2231" i="11"/>
  <c r="O2231" i="11"/>
  <c r="P2231" i="11"/>
  <c r="Q2231" i="11"/>
  <c r="R2231" i="11"/>
  <c r="S2231" i="11"/>
  <c r="T2231" i="11"/>
  <c r="AB2231" i="11"/>
  <c r="BJ2231" i="11" s="1"/>
  <c r="AD2231" i="11"/>
  <c r="BH2231" i="11"/>
  <c r="N2232" i="11"/>
  <c r="O2232" i="11"/>
  <c r="P2232" i="11"/>
  <c r="Q2232" i="11"/>
  <c r="T2232" i="11" s="1"/>
  <c r="R2232" i="11"/>
  <c r="S2232" i="11"/>
  <c r="AB2232" i="11"/>
  <c r="BJ2232" i="11" s="1"/>
  <c r="AD2232" i="11"/>
  <c r="BH2232" i="11"/>
  <c r="N2233" i="11"/>
  <c r="O2233" i="11"/>
  <c r="P2233" i="11"/>
  <c r="Q2233" i="11"/>
  <c r="T2233" i="11" s="1"/>
  <c r="R2233" i="11"/>
  <c r="S2233" i="11"/>
  <c r="AB2233" i="11"/>
  <c r="BJ2233" i="11" s="1"/>
  <c r="AD2233" i="11"/>
  <c r="BH2233" i="11"/>
  <c r="N2234" i="11"/>
  <c r="O2234" i="11"/>
  <c r="P2234" i="11"/>
  <c r="Q2234" i="11"/>
  <c r="T2234" i="11" s="1"/>
  <c r="R2234" i="11"/>
  <c r="S2234" i="11"/>
  <c r="AB2234" i="11"/>
  <c r="BJ2234" i="11" s="1"/>
  <c r="AD2234" i="11"/>
  <c r="BH2234" i="11"/>
  <c r="N2235" i="11"/>
  <c r="O2235" i="11"/>
  <c r="P2235" i="11"/>
  <c r="Q2235" i="11"/>
  <c r="T2235" i="11" s="1"/>
  <c r="R2235" i="11"/>
  <c r="S2235" i="11"/>
  <c r="AB2235" i="11"/>
  <c r="AD2235" i="11"/>
  <c r="BH2235" i="11"/>
  <c r="BJ2235" i="11"/>
  <c r="N2236" i="11"/>
  <c r="O2236" i="11"/>
  <c r="P2236" i="11"/>
  <c r="Q2236" i="11"/>
  <c r="T2236" i="11" s="1"/>
  <c r="R2236" i="11"/>
  <c r="S2236" i="11"/>
  <c r="AB2236" i="11"/>
  <c r="BJ2236" i="11" s="1"/>
  <c r="AD2236" i="11"/>
  <c r="BH2236" i="11"/>
  <c r="N2237" i="11"/>
  <c r="O2237" i="11"/>
  <c r="P2237" i="11"/>
  <c r="Q2237" i="11"/>
  <c r="T2237" i="11" s="1"/>
  <c r="R2237" i="11"/>
  <c r="S2237" i="11"/>
  <c r="AB2237" i="11"/>
  <c r="BJ2237" i="11" s="1"/>
  <c r="AD2237" i="11"/>
  <c r="BH2237" i="11"/>
  <c r="N2238" i="11"/>
  <c r="O2238" i="11"/>
  <c r="P2238" i="11"/>
  <c r="Q2238" i="11"/>
  <c r="T2238" i="11" s="1"/>
  <c r="R2238" i="11"/>
  <c r="S2238" i="11"/>
  <c r="AB2238" i="11"/>
  <c r="AD2238" i="11"/>
  <c r="BH2238" i="11"/>
  <c r="BJ2238" i="11"/>
  <c r="N2239" i="11"/>
  <c r="O2239" i="11"/>
  <c r="P2239" i="11"/>
  <c r="Q2239" i="11"/>
  <c r="R2239" i="11"/>
  <c r="S2239" i="11"/>
  <c r="T2239" i="11"/>
  <c r="AB2239" i="11"/>
  <c r="BJ2239" i="11" s="1"/>
  <c r="AD2239" i="11"/>
  <c r="BH2239" i="11"/>
  <c r="N2240" i="11"/>
  <c r="O2240" i="11"/>
  <c r="P2240" i="11"/>
  <c r="Q2240" i="11"/>
  <c r="T2240" i="11" s="1"/>
  <c r="R2240" i="11"/>
  <c r="S2240" i="11"/>
  <c r="AB2240" i="11"/>
  <c r="BJ2240" i="11" s="1"/>
  <c r="AD2240" i="11"/>
  <c r="BH2240" i="11"/>
  <c r="N2241" i="11"/>
  <c r="O2241" i="11"/>
  <c r="P2241" i="11"/>
  <c r="Q2241" i="11"/>
  <c r="T2241" i="11" s="1"/>
  <c r="R2241" i="11"/>
  <c r="S2241" i="11"/>
  <c r="AB2241" i="11"/>
  <c r="BJ2241" i="11" s="1"/>
  <c r="AD2241" i="11"/>
  <c r="BH2241" i="11"/>
  <c r="N2242" i="11"/>
  <c r="O2242" i="11"/>
  <c r="P2242" i="11"/>
  <c r="Q2242" i="11"/>
  <c r="T2242" i="11" s="1"/>
  <c r="R2242" i="11"/>
  <c r="S2242" i="11"/>
  <c r="AB2242" i="11"/>
  <c r="BJ2242" i="11" s="1"/>
  <c r="AD2242" i="11"/>
  <c r="BH2242" i="11"/>
  <c r="N2243" i="11"/>
  <c r="O2243" i="11"/>
  <c r="P2243" i="11"/>
  <c r="Q2243" i="11"/>
  <c r="T2243" i="11" s="1"/>
  <c r="R2243" i="11"/>
  <c r="S2243" i="11"/>
  <c r="AB2243" i="11"/>
  <c r="AD2243" i="11"/>
  <c r="BH2243" i="11"/>
  <c r="BJ2243" i="11"/>
  <c r="N2244" i="11"/>
  <c r="O2244" i="11"/>
  <c r="P2244" i="11"/>
  <c r="Q2244" i="11"/>
  <c r="T2244" i="11" s="1"/>
  <c r="R2244" i="11"/>
  <c r="S2244" i="11"/>
  <c r="AB2244" i="11"/>
  <c r="BJ2244" i="11" s="1"/>
  <c r="AD2244" i="11"/>
  <c r="BH2244" i="11"/>
  <c r="N2245" i="11"/>
  <c r="O2245" i="11"/>
  <c r="P2245" i="11"/>
  <c r="Q2245" i="11"/>
  <c r="T2245" i="11" s="1"/>
  <c r="R2245" i="11"/>
  <c r="S2245" i="11"/>
  <c r="AB2245" i="11"/>
  <c r="BJ2245" i="11" s="1"/>
  <c r="AD2245" i="11"/>
  <c r="BH2245" i="11"/>
  <c r="N2246" i="11"/>
  <c r="O2246" i="11"/>
  <c r="P2246" i="11"/>
  <c r="Q2246" i="11"/>
  <c r="T2246" i="11" s="1"/>
  <c r="R2246" i="11"/>
  <c r="S2246" i="11"/>
  <c r="AB2246" i="11"/>
  <c r="AD2246" i="11"/>
  <c r="BH2246" i="11"/>
  <c r="BJ2246" i="11"/>
  <c r="N2247" i="11"/>
  <c r="O2247" i="11"/>
  <c r="P2247" i="11"/>
  <c r="Q2247" i="11"/>
  <c r="R2247" i="11"/>
  <c r="S2247" i="11"/>
  <c r="T2247" i="11"/>
  <c r="AB2247" i="11"/>
  <c r="BJ2247" i="11" s="1"/>
  <c r="AD2247" i="11"/>
  <c r="BH2247" i="11"/>
  <c r="N2248" i="11"/>
  <c r="O2248" i="11"/>
  <c r="P2248" i="11"/>
  <c r="Q2248" i="11"/>
  <c r="T2248" i="11" s="1"/>
  <c r="R2248" i="11"/>
  <c r="S2248" i="11"/>
  <c r="AB2248" i="11"/>
  <c r="BJ2248" i="11" s="1"/>
  <c r="AD2248" i="11"/>
  <c r="BH2248" i="11"/>
  <c r="N2249" i="11"/>
  <c r="O2249" i="11"/>
  <c r="P2249" i="11"/>
  <c r="Q2249" i="11"/>
  <c r="T2249" i="11" s="1"/>
  <c r="R2249" i="11"/>
  <c r="S2249" i="11"/>
  <c r="AB2249" i="11"/>
  <c r="BJ2249" i="11" s="1"/>
  <c r="AD2249" i="11"/>
  <c r="BH2249" i="11"/>
  <c r="N2250" i="11"/>
  <c r="O2250" i="11"/>
  <c r="P2250" i="11"/>
  <c r="Q2250" i="11"/>
  <c r="T2250" i="11" s="1"/>
  <c r="R2250" i="11"/>
  <c r="S2250" i="11"/>
  <c r="AB2250" i="11"/>
  <c r="BJ2250" i="11" s="1"/>
  <c r="AD2250" i="11"/>
  <c r="BH2250" i="11"/>
  <c r="N2251" i="11"/>
  <c r="O2251" i="11"/>
  <c r="P2251" i="11"/>
  <c r="Q2251" i="11"/>
  <c r="T2251" i="11" s="1"/>
  <c r="R2251" i="11"/>
  <c r="S2251" i="11"/>
  <c r="AB2251" i="11"/>
  <c r="AD2251" i="11"/>
  <c r="BH2251" i="11"/>
  <c r="BJ2251" i="11"/>
  <c r="N2252" i="11"/>
  <c r="O2252" i="11"/>
  <c r="P2252" i="11"/>
  <c r="Q2252" i="11"/>
  <c r="T2252" i="11" s="1"/>
  <c r="R2252" i="11"/>
  <c r="S2252" i="11"/>
  <c r="AB2252" i="11"/>
  <c r="BJ2252" i="11" s="1"/>
  <c r="AD2252" i="11"/>
  <c r="BH2252" i="11"/>
  <c r="N2253" i="11"/>
  <c r="O2253" i="11"/>
  <c r="P2253" i="11"/>
  <c r="Q2253" i="11"/>
  <c r="T2253" i="11" s="1"/>
  <c r="R2253" i="11"/>
  <c r="S2253" i="11"/>
  <c r="AB2253" i="11"/>
  <c r="BJ2253" i="11" s="1"/>
  <c r="AD2253" i="11"/>
  <c r="BH2253" i="11"/>
  <c r="N2254" i="11"/>
  <c r="O2254" i="11"/>
  <c r="P2254" i="11"/>
  <c r="Q2254" i="11"/>
  <c r="T2254" i="11" s="1"/>
  <c r="R2254" i="11"/>
  <c r="S2254" i="11"/>
  <c r="AB2254" i="11"/>
  <c r="AD2254" i="11"/>
  <c r="BH2254" i="11"/>
  <c r="BJ2254" i="11"/>
  <c r="N2255" i="11"/>
  <c r="O2255" i="11"/>
  <c r="P2255" i="11"/>
  <c r="Q2255" i="11"/>
  <c r="R2255" i="11"/>
  <c r="S2255" i="11"/>
  <c r="T2255" i="11"/>
  <c r="AB2255" i="11"/>
  <c r="BJ2255" i="11" s="1"/>
  <c r="AD2255" i="11"/>
  <c r="BH2255" i="11"/>
  <c r="N2256" i="11"/>
  <c r="O2256" i="11"/>
  <c r="P2256" i="11"/>
  <c r="Q2256" i="11"/>
  <c r="T2256" i="11" s="1"/>
  <c r="R2256" i="11"/>
  <c r="S2256" i="11"/>
  <c r="AB2256" i="11"/>
  <c r="BJ2256" i="11" s="1"/>
  <c r="AD2256" i="11"/>
  <c r="BH2256" i="11"/>
  <c r="N2257" i="11"/>
  <c r="O2257" i="11"/>
  <c r="P2257" i="11"/>
  <c r="Q2257" i="11"/>
  <c r="T2257" i="11" s="1"/>
  <c r="R2257" i="11"/>
  <c r="S2257" i="11"/>
  <c r="AB2257" i="11"/>
  <c r="BJ2257" i="11" s="1"/>
  <c r="AD2257" i="11"/>
  <c r="BH2257" i="11"/>
  <c r="N2258" i="11"/>
  <c r="O2258" i="11"/>
  <c r="P2258" i="11"/>
  <c r="Q2258" i="11"/>
  <c r="T2258" i="11" s="1"/>
  <c r="R2258" i="11"/>
  <c r="S2258" i="11"/>
  <c r="AB2258" i="11"/>
  <c r="BJ2258" i="11" s="1"/>
  <c r="AD2258" i="11"/>
  <c r="BH2258" i="11"/>
  <c r="N2259" i="11"/>
  <c r="O2259" i="11"/>
  <c r="P2259" i="11"/>
  <c r="Q2259" i="11"/>
  <c r="T2259" i="11" s="1"/>
  <c r="R2259" i="11"/>
  <c r="S2259" i="11"/>
  <c r="AB2259" i="11"/>
  <c r="AD2259" i="11"/>
  <c r="BH2259" i="11"/>
  <c r="BJ2259" i="11"/>
  <c r="N2260" i="11"/>
  <c r="O2260" i="11"/>
  <c r="P2260" i="11"/>
  <c r="Q2260" i="11"/>
  <c r="T2260" i="11" s="1"/>
  <c r="R2260" i="11"/>
  <c r="S2260" i="11"/>
  <c r="AB2260" i="11"/>
  <c r="BJ2260" i="11" s="1"/>
  <c r="AD2260" i="11"/>
  <c r="BH2260" i="11"/>
  <c r="N2261" i="11"/>
  <c r="O2261" i="11"/>
  <c r="P2261" i="11"/>
  <c r="Q2261" i="11"/>
  <c r="T2261" i="11" s="1"/>
  <c r="R2261" i="11"/>
  <c r="S2261" i="11"/>
  <c r="AB2261" i="11"/>
  <c r="BJ2261" i="11" s="1"/>
  <c r="AD2261" i="11"/>
  <c r="BH2261" i="11"/>
  <c r="N2262" i="11"/>
  <c r="O2262" i="11"/>
  <c r="P2262" i="11"/>
  <c r="Q2262" i="11"/>
  <c r="T2262" i="11" s="1"/>
  <c r="R2262" i="11"/>
  <c r="S2262" i="11"/>
  <c r="AB2262" i="11"/>
  <c r="AD2262" i="11"/>
  <c r="BH2262" i="11"/>
  <c r="BJ2262" i="11"/>
  <c r="N2263" i="11"/>
  <c r="O2263" i="11"/>
  <c r="P2263" i="11"/>
  <c r="Q2263" i="11"/>
  <c r="R2263" i="11"/>
  <c r="S2263" i="11"/>
  <c r="T2263" i="11"/>
  <c r="AB2263" i="11"/>
  <c r="BJ2263" i="11" s="1"/>
  <c r="AD2263" i="11"/>
  <c r="BH2263" i="11"/>
  <c r="N2264" i="11"/>
  <c r="O2264" i="11"/>
  <c r="P2264" i="11"/>
  <c r="Q2264" i="11"/>
  <c r="T2264" i="11" s="1"/>
  <c r="R2264" i="11"/>
  <c r="S2264" i="11"/>
  <c r="AB2264" i="11"/>
  <c r="AD2264" i="11"/>
  <c r="N2265" i="11"/>
  <c r="O2265" i="11"/>
  <c r="P2265" i="11"/>
  <c r="Q2265" i="11"/>
  <c r="T2265" i="11" s="1"/>
  <c r="R2265" i="11"/>
  <c r="S2265" i="11"/>
  <c r="AB2265" i="11"/>
  <c r="AD2265" i="11"/>
  <c r="N2266" i="11"/>
  <c r="O2266" i="11"/>
  <c r="P2266" i="11"/>
  <c r="Q2266" i="11"/>
  <c r="T2266" i="11" s="1"/>
  <c r="R2266" i="11"/>
  <c r="S2266" i="11"/>
  <c r="AB2266" i="11"/>
  <c r="AD2266" i="11"/>
  <c r="N2267" i="11"/>
  <c r="O2267" i="11"/>
  <c r="P2267" i="11"/>
  <c r="Q2267" i="11"/>
  <c r="T2267" i="11" s="1"/>
  <c r="R2267" i="11"/>
  <c r="S2267" i="11"/>
  <c r="AB2267" i="11"/>
  <c r="AD2267" i="11"/>
  <c r="N2268" i="11"/>
  <c r="O2268" i="11"/>
  <c r="P2268" i="11"/>
  <c r="Q2268" i="11"/>
  <c r="R2268" i="11"/>
  <c r="S2268" i="11"/>
  <c r="T2268" i="11"/>
  <c r="AB2268" i="11"/>
  <c r="AD2268" i="11"/>
  <c r="N2269" i="11"/>
  <c r="O2269" i="11"/>
  <c r="P2269" i="11"/>
  <c r="Q2269" i="11"/>
  <c r="T2269" i="11" s="1"/>
  <c r="R2269" i="11"/>
  <c r="S2269" i="11"/>
  <c r="AB2269" i="11"/>
  <c r="AD2269" i="11"/>
  <c r="N2270" i="11"/>
  <c r="O2270" i="11"/>
  <c r="P2270" i="11"/>
  <c r="Q2270" i="11"/>
  <c r="T2270" i="11" s="1"/>
  <c r="R2270" i="11"/>
  <c r="S2270" i="11"/>
  <c r="AB2270" i="11"/>
  <c r="AD2270" i="11"/>
  <c r="N2271" i="11"/>
  <c r="O2271" i="11"/>
  <c r="P2271" i="11"/>
  <c r="Q2271" i="11"/>
  <c r="T2271" i="11" s="1"/>
  <c r="R2271" i="11"/>
  <c r="S2271" i="11"/>
  <c r="AB2271" i="11"/>
  <c r="AD2271" i="11"/>
  <c r="N2272" i="11"/>
  <c r="O2272" i="11"/>
  <c r="P2272" i="11"/>
  <c r="Q2272" i="11"/>
  <c r="T2272" i="11" s="1"/>
  <c r="R2272" i="11"/>
  <c r="S2272" i="11"/>
  <c r="AB2272" i="11"/>
  <c r="AD2272" i="11"/>
  <c r="N2273" i="11"/>
  <c r="O2273" i="11"/>
  <c r="P2273" i="11"/>
  <c r="Q2273" i="11"/>
  <c r="T2273" i="11" s="1"/>
  <c r="R2273" i="11"/>
  <c r="S2273" i="11"/>
  <c r="AB2273" i="11"/>
  <c r="AD2273" i="11"/>
  <c r="N2274" i="11"/>
  <c r="O2274" i="11"/>
  <c r="P2274" i="11"/>
  <c r="Q2274" i="11"/>
  <c r="T2274" i="11" s="1"/>
  <c r="R2274" i="11"/>
  <c r="S2274" i="11"/>
  <c r="AB2274" i="11"/>
  <c r="AD2274" i="11"/>
  <c r="N2275" i="11"/>
  <c r="O2275" i="11"/>
  <c r="P2275" i="11"/>
  <c r="Q2275" i="11"/>
  <c r="T2275" i="11" s="1"/>
  <c r="R2275" i="11"/>
  <c r="S2275" i="11"/>
  <c r="AB2275" i="11"/>
  <c r="AD2275" i="11"/>
  <c r="N2276" i="11"/>
  <c r="O2276" i="11"/>
  <c r="P2276" i="11"/>
  <c r="Q2276" i="11"/>
  <c r="T2276" i="11" s="1"/>
  <c r="R2276" i="11"/>
  <c r="S2276" i="11"/>
  <c r="AB2276" i="11"/>
  <c r="AD2276" i="11"/>
  <c r="N2277" i="11"/>
  <c r="O2277" i="11"/>
  <c r="P2277" i="11"/>
  <c r="Q2277" i="11"/>
  <c r="T2277" i="11" s="1"/>
  <c r="R2277" i="11"/>
  <c r="S2277" i="11"/>
  <c r="AB2277" i="11"/>
  <c r="AD2277" i="11"/>
  <c r="N2278" i="11"/>
  <c r="O2278" i="11"/>
  <c r="P2278" i="11"/>
  <c r="Q2278" i="11"/>
  <c r="R2278" i="11"/>
  <c r="S2278" i="11"/>
  <c r="T2278" i="11"/>
  <c r="AB2278" i="11"/>
  <c r="AD2278" i="11"/>
  <c r="N2279" i="11"/>
  <c r="O2279" i="11"/>
  <c r="P2279" i="11"/>
  <c r="Q2279" i="11"/>
  <c r="R2279" i="11"/>
  <c r="S2279" i="11"/>
  <c r="T2279" i="11"/>
  <c r="AB2279" i="11"/>
  <c r="AD2279" i="11"/>
  <c r="N2280" i="11"/>
  <c r="O2280" i="11"/>
  <c r="P2280" i="11"/>
  <c r="Q2280" i="11"/>
  <c r="T2280" i="11" s="1"/>
  <c r="R2280" i="11"/>
  <c r="S2280" i="11"/>
  <c r="AB2280" i="11"/>
  <c r="AD2280" i="11"/>
  <c r="N2281" i="11"/>
  <c r="O2281" i="11"/>
  <c r="P2281" i="11"/>
  <c r="Q2281" i="11"/>
  <c r="T2281" i="11" s="1"/>
  <c r="R2281" i="11"/>
  <c r="S2281" i="11"/>
  <c r="AB2281" i="11"/>
  <c r="AD2281" i="11"/>
  <c r="N2282" i="11"/>
  <c r="O2282" i="11"/>
  <c r="P2282" i="11"/>
  <c r="Q2282" i="11"/>
  <c r="T2282" i="11" s="1"/>
  <c r="R2282" i="11"/>
  <c r="S2282" i="11"/>
  <c r="AB2282" i="11"/>
  <c r="AD2282" i="11"/>
  <c r="N2283" i="11"/>
  <c r="O2283" i="11"/>
  <c r="P2283" i="11"/>
  <c r="Q2283" i="11"/>
  <c r="T2283" i="11" s="1"/>
  <c r="R2283" i="11"/>
  <c r="S2283" i="11"/>
  <c r="AB2283" i="11"/>
  <c r="AD2283" i="11"/>
  <c r="N2284" i="11"/>
  <c r="O2284" i="11"/>
  <c r="P2284" i="11"/>
  <c r="Q2284" i="11"/>
  <c r="T2284" i="11" s="1"/>
  <c r="R2284" i="11"/>
  <c r="S2284" i="11"/>
  <c r="AB2284" i="11"/>
  <c r="AD2284" i="11"/>
  <c r="N2285" i="11"/>
  <c r="O2285" i="11"/>
  <c r="P2285" i="11"/>
  <c r="Q2285" i="11"/>
  <c r="R2285" i="11"/>
  <c r="S2285" i="11"/>
  <c r="T2285" i="11"/>
  <c r="AB2285" i="11"/>
  <c r="AD2285" i="11"/>
  <c r="N2286" i="11"/>
  <c r="O2286" i="11"/>
  <c r="P2286" i="11"/>
  <c r="Q2286" i="11"/>
  <c r="T2286" i="11" s="1"/>
  <c r="R2286" i="11"/>
  <c r="S2286" i="11"/>
  <c r="AB2286" i="11"/>
  <c r="AD2286" i="11"/>
  <c r="N2287" i="11"/>
  <c r="O2287" i="11"/>
  <c r="P2287" i="11"/>
  <c r="Q2287" i="11"/>
  <c r="T2287" i="11" s="1"/>
  <c r="R2287" i="11"/>
  <c r="S2287" i="11"/>
  <c r="AB2287" i="11"/>
  <c r="AD2287" i="11"/>
  <c r="N2288" i="11"/>
  <c r="O2288" i="11"/>
  <c r="P2288" i="11"/>
  <c r="Q2288" i="11"/>
  <c r="T2288" i="11" s="1"/>
  <c r="R2288" i="11"/>
  <c r="S2288" i="11"/>
  <c r="AB2288" i="11"/>
  <c r="AD2288" i="11"/>
  <c r="N2289" i="11"/>
  <c r="O2289" i="11"/>
  <c r="P2289" i="11"/>
  <c r="Q2289" i="11"/>
  <c r="T2289" i="11" s="1"/>
  <c r="R2289" i="11"/>
  <c r="S2289" i="11"/>
  <c r="AB2289" i="11"/>
  <c r="AD2289" i="11"/>
  <c r="N2290" i="11"/>
  <c r="O2290" i="11"/>
  <c r="P2290" i="11"/>
  <c r="Q2290" i="11"/>
  <c r="T2290" i="11" s="1"/>
  <c r="R2290" i="11"/>
  <c r="S2290" i="11"/>
  <c r="AB2290" i="11"/>
  <c r="AD2290" i="11"/>
  <c r="N2291" i="11"/>
  <c r="O2291" i="11"/>
  <c r="P2291" i="11"/>
  <c r="Q2291" i="11"/>
  <c r="T2291" i="11" s="1"/>
  <c r="R2291" i="11"/>
  <c r="S2291" i="11"/>
  <c r="AB2291" i="11"/>
  <c r="AD2291" i="11"/>
  <c r="N2292" i="11"/>
  <c r="O2292" i="11"/>
  <c r="P2292" i="11"/>
  <c r="Q2292" i="11"/>
  <c r="T2292" i="11" s="1"/>
  <c r="R2292" i="11"/>
  <c r="S2292" i="11"/>
  <c r="AB2292" i="11"/>
  <c r="AD2292" i="11"/>
  <c r="N2293" i="11"/>
  <c r="O2293" i="11"/>
  <c r="P2293" i="11"/>
  <c r="Q2293" i="11"/>
  <c r="R2293" i="11"/>
  <c r="S2293" i="11"/>
  <c r="T2293" i="11"/>
  <c r="AB2293" i="11"/>
  <c r="AD2293" i="11"/>
  <c r="N2294" i="11"/>
  <c r="O2294" i="11"/>
  <c r="P2294" i="11"/>
  <c r="Q2294" i="11"/>
  <c r="R2294" i="11"/>
  <c r="S2294" i="11"/>
  <c r="T2294" i="11"/>
  <c r="AB2294" i="11"/>
  <c r="AD2294" i="11"/>
  <c r="N2295" i="11"/>
  <c r="O2295" i="11"/>
  <c r="P2295" i="11"/>
  <c r="Q2295" i="11"/>
  <c r="R2295" i="11"/>
  <c r="S2295" i="11"/>
  <c r="T2295" i="11"/>
  <c r="AB2295" i="11"/>
  <c r="AD2295" i="11"/>
  <c r="N2296" i="11"/>
  <c r="O2296" i="11"/>
  <c r="P2296" i="11"/>
  <c r="Q2296" i="11"/>
  <c r="T2296" i="11" s="1"/>
  <c r="R2296" i="11"/>
  <c r="S2296" i="11"/>
  <c r="AB2296" i="11"/>
  <c r="AD2296" i="11"/>
  <c r="N2297" i="11"/>
  <c r="O2297" i="11"/>
  <c r="P2297" i="11"/>
  <c r="Q2297" i="11"/>
  <c r="T2297" i="11" s="1"/>
  <c r="R2297" i="11"/>
  <c r="S2297" i="11"/>
  <c r="AB2297" i="11"/>
  <c r="AD2297" i="11"/>
  <c r="N2298" i="11"/>
  <c r="O2298" i="11"/>
  <c r="P2298" i="11"/>
  <c r="Q2298" i="11"/>
  <c r="T2298" i="11" s="1"/>
  <c r="R2298" i="11"/>
  <c r="S2298" i="11"/>
  <c r="AB2298" i="11"/>
  <c r="AD2298" i="11"/>
  <c r="N2299" i="11"/>
  <c r="O2299" i="11"/>
  <c r="P2299" i="11"/>
  <c r="Q2299" i="11"/>
  <c r="T2299" i="11" s="1"/>
  <c r="R2299" i="11"/>
  <c r="S2299" i="11"/>
  <c r="AB2299" i="11"/>
  <c r="AD2299" i="11"/>
  <c r="N2300" i="11"/>
  <c r="O2300" i="11"/>
  <c r="P2300" i="11"/>
  <c r="Q2300" i="11"/>
  <c r="R2300" i="11"/>
  <c r="S2300" i="11"/>
  <c r="T2300" i="11"/>
  <c r="AB2300" i="11"/>
  <c r="AD2300" i="11"/>
  <c r="N2301" i="11"/>
  <c r="O2301" i="11"/>
  <c r="P2301" i="11"/>
  <c r="Q2301" i="11"/>
  <c r="T2301" i="11" s="1"/>
  <c r="R2301" i="11"/>
  <c r="S2301" i="11"/>
  <c r="AB2301" i="11"/>
  <c r="AD2301" i="11"/>
  <c r="N2302" i="11"/>
  <c r="O2302" i="11"/>
  <c r="P2302" i="11"/>
  <c r="Q2302" i="11"/>
  <c r="T2302" i="11" s="1"/>
  <c r="R2302" i="11"/>
  <c r="S2302" i="11"/>
  <c r="AB2302" i="11"/>
  <c r="AD2302" i="11"/>
  <c r="N2303" i="11"/>
  <c r="O2303" i="11"/>
  <c r="P2303" i="11"/>
  <c r="Q2303" i="11"/>
  <c r="R2303" i="11"/>
  <c r="T2303" i="11" s="1"/>
  <c r="S2303" i="11"/>
  <c r="AB2303" i="11"/>
  <c r="AD2303" i="11"/>
  <c r="N2304" i="11"/>
  <c r="O2304" i="11"/>
  <c r="P2304" i="11"/>
  <c r="Q2304" i="11"/>
  <c r="R2304" i="11"/>
  <c r="S2304" i="11"/>
  <c r="AB2304" i="11"/>
  <c r="AD2304" i="11"/>
  <c r="N2305" i="11"/>
  <c r="O2305" i="11"/>
  <c r="P2305" i="11"/>
  <c r="Q2305" i="11"/>
  <c r="R2305" i="11"/>
  <c r="S2305" i="11"/>
  <c r="AB2305" i="11"/>
  <c r="AD2305" i="11"/>
  <c r="N2306" i="11"/>
  <c r="O2306" i="11"/>
  <c r="P2306" i="11"/>
  <c r="Q2306" i="11"/>
  <c r="R2306" i="11"/>
  <c r="S2306" i="11"/>
  <c r="AB2306" i="11"/>
  <c r="AD2306" i="11"/>
  <c r="N2307" i="11"/>
  <c r="O2307" i="11"/>
  <c r="P2307" i="11"/>
  <c r="Q2307" i="11"/>
  <c r="R2307" i="11"/>
  <c r="S2307" i="11"/>
  <c r="AB2307" i="11"/>
  <c r="AD2307" i="11"/>
  <c r="N2308" i="11"/>
  <c r="O2308" i="11"/>
  <c r="P2308" i="11"/>
  <c r="Q2308" i="11"/>
  <c r="T2308" i="11" s="1"/>
  <c r="R2308" i="11"/>
  <c r="S2308" i="11"/>
  <c r="AB2308" i="11"/>
  <c r="AD2308" i="11"/>
  <c r="N2309" i="11"/>
  <c r="O2309" i="11"/>
  <c r="P2309" i="11"/>
  <c r="Q2309" i="11"/>
  <c r="T2309" i="11" s="1"/>
  <c r="R2309" i="11"/>
  <c r="S2309" i="11"/>
  <c r="AB2309" i="11"/>
  <c r="AD2309" i="11"/>
  <c r="N2310" i="11"/>
  <c r="O2310" i="11"/>
  <c r="P2310" i="11"/>
  <c r="Q2310" i="11"/>
  <c r="R2310" i="11"/>
  <c r="S2310" i="11"/>
  <c r="T2310" i="11"/>
  <c r="AB2310" i="11"/>
  <c r="AD2310" i="11"/>
  <c r="N2311" i="11"/>
  <c r="O2311" i="11"/>
  <c r="P2311" i="11"/>
  <c r="Q2311" i="11"/>
  <c r="R2311" i="11"/>
  <c r="S2311" i="11"/>
  <c r="T2311" i="11"/>
  <c r="AB2311" i="11"/>
  <c r="AD2311" i="11"/>
  <c r="N2312" i="11"/>
  <c r="O2312" i="11"/>
  <c r="P2312" i="11"/>
  <c r="Q2312" i="11"/>
  <c r="T2312" i="11" s="1"/>
  <c r="R2312" i="11"/>
  <c r="S2312" i="11"/>
  <c r="AB2312" i="11"/>
  <c r="AD2312" i="11"/>
  <c r="N2313" i="11"/>
  <c r="O2313" i="11"/>
  <c r="P2313" i="11"/>
  <c r="Q2313" i="11"/>
  <c r="T2313" i="11" s="1"/>
  <c r="R2313" i="11"/>
  <c r="S2313" i="11"/>
  <c r="AB2313" i="11"/>
  <c r="AD2313" i="11"/>
  <c r="N2314" i="11"/>
  <c r="O2314" i="11"/>
  <c r="P2314" i="11"/>
  <c r="Q2314" i="11"/>
  <c r="T2314" i="11" s="1"/>
  <c r="R2314" i="11"/>
  <c r="S2314" i="11"/>
  <c r="AB2314" i="11"/>
  <c r="AD2314" i="11"/>
  <c r="N2315" i="11"/>
  <c r="O2315" i="11"/>
  <c r="P2315" i="11"/>
  <c r="Q2315" i="11"/>
  <c r="T2315" i="11" s="1"/>
  <c r="R2315" i="11"/>
  <c r="S2315" i="11"/>
  <c r="AB2315" i="11"/>
  <c r="AD2315" i="11"/>
  <c r="N2316" i="11"/>
  <c r="O2316" i="11"/>
  <c r="P2316" i="11"/>
  <c r="Q2316" i="11"/>
  <c r="R2316" i="11"/>
  <c r="S2316" i="11"/>
  <c r="T2316" i="11"/>
  <c r="AB2316" i="11"/>
  <c r="AD2316" i="11"/>
  <c r="N2317" i="11"/>
  <c r="O2317" i="11"/>
  <c r="P2317" i="11"/>
  <c r="Q2317" i="11"/>
  <c r="R2317" i="11"/>
  <c r="S2317" i="11"/>
  <c r="T2317" i="11"/>
  <c r="AB2317" i="11"/>
  <c r="AD2317" i="11"/>
  <c r="N2318" i="11"/>
  <c r="O2318" i="11"/>
  <c r="P2318" i="11"/>
  <c r="Q2318" i="11"/>
  <c r="T2318" i="11" s="1"/>
  <c r="R2318" i="11"/>
  <c r="S2318" i="11"/>
  <c r="AB2318" i="11"/>
  <c r="AD2318" i="11"/>
  <c r="N2319" i="11"/>
  <c r="O2319" i="11"/>
  <c r="P2319" i="11"/>
  <c r="Q2319" i="11"/>
  <c r="T2319" i="11" s="1"/>
  <c r="R2319" i="11"/>
  <c r="S2319" i="11"/>
  <c r="AB2319" i="11"/>
  <c r="AD2319" i="11"/>
  <c r="N2320" i="11"/>
  <c r="O2320" i="11"/>
  <c r="P2320" i="11"/>
  <c r="Q2320" i="11"/>
  <c r="T2320" i="11" s="1"/>
  <c r="R2320" i="11"/>
  <c r="S2320" i="11"/>
  <c r="AB2320" i="11"/>
  <c r="AD2320" i="11"/>
  <c r="N2321" i="11"/>
  <c r="O2321" i="11"/>
  <c r="P2321" i="11"/>
  <c r="Q2321" i="11"/>
  <c r="T2321" i="11" s="1"/>
  <c r="R2321" i="11"/>
  <c r="S2321" i="11"/>
  <c r="AB2321" i="11"/>
  <c r="AD2321" i="11"/>
  <c r="N2322" i="11"/>
  <c r="O2322" i="11"/>
  <c r="P2322" i="11"/>
  <c r="Q2322" i="11"/>
  <c r="T2322" i="11" s="1"/>
  <c r="R2322" i="11"/>
  <c r="S2322" i="11"/>
  <c r="AB2322" i="11"/>
  <c r="AD2322" i="11"/>
  <c r="N2323" i="11"/>
  <c r="O2323" i="11"/>
  <c r="P2323" i="11"/>
  <c r="Q2323" i="11"/>
  <c r="T2323" i="11" s="1"/>
  <c r="R2323" i="11"/>
  <c r="S2323" i="11"/>
  <c r="AB2323" i="11"/>
  <c r="AD2323" i="11"/>
  <c r="N2324" i="11"/>
  <c r="O2324" i="11"/>
  <c r="P2324" i="11"/>
  <c r="Q2324" i="11"/>
  <c r="T2324" i="11" s="1"/>
  <c r="R2324" i="11"/>
  <c r="S2324" i="11"/>
  <c r="AB2324" i="11"/>
  <c r="AD2324" i="11"/>
  <c r="N2325" i="11"/>
  <c r="O2325" i="11"/>
  <c r="P2325" i="11"/>
  <c r="Q2325" i="11"/>
  <c r="T2325" i="11" s="1"/>
  <c r="R2325" i="11"/>
  <c r="S2325" i="11"/>
  <c r="AB2325" i="11"/>
  <c r="AD2325" i="11"/>
  <c r="N2326" i="11"/>
  <c r="O2326" i="11"/>
  <c r="P2326" i="11"/>
  <c r="Q2326" i="11"/>
  <c r="T2326" i="11" s="1"/>
  <c r="R2326" i="11"/>
  <c r="S2326" i="11"/>
  <c r="AB2326" i="11"/>
  <c r="AD2326" i="11"/>
  <c r="N2327" i="11"/>
  <c r="O2327" i="11"/>
  <c r="P2327" i="11"/>
  <c r="Q2327" i="11"/>
  <c r="R2327" i="11"/>
  <c r="S2327" i="11"/>
  <c r="T2327" i="11"/>
  <c r="AB2327" i="11"/>
  <c r="AD2327" i="11"/>
  <c r="N2328" i="11"/>
  <c r="O2328" i="11"/>
  <c r="P2328" i="11"/>
  <c r="Q2328" i="11"/>
  <c r="T2328" i="11" s="1"/>
  <c r="R2328" i="11"/>
  <c r="S2328" i="11"/>
  <c r="AB2328" i="11"/>
  <c r="AD2328" i="11"/>
  <c r="N2329" i="11"/>
  <c r="O2329" i="11"/>
  <c r="P2329" i="11"/>
  <c r="Q2329" i="11"/>
  <c r="T2329" i="11" s="1"/>
  <c r="R2329" i="11"/>
  <c r="S2329" i="11"/>
  <c r="AB2329" i="11"/>
  <c r="AD2329" i="11"/>
  <c r="N2330" i="11"/>
  <c r="O2330" i="11"/>
  <c r="P2330" i="11"/>
  <c r="Q2330" i="11"/>
  <c r="T2330" i="11" s="1"/>
  <c r="R2330" i="11"/>
  <c r="S2330" i="11"/>
  <c r="AB2330" i="11"/>
  <c r="AD2330" i="11"/>
  <c r="N2331" i="11"/>
  <c r="O2331" i="11"/>
  <c r="P2331" i="11"/>
  <c r="Q2331" i="11"/>
  <c r="T2331" i="11" s="1"/>
  <c r="R2331" i="11"/>
  <c r="S2331" i="11"/>
  <c r="AB2331" i="11"/>
  <c r="AD2331" i="11"/>
  <c r="N2332" i="11"/>
  <c r="O2332" i="11"/>
  <c r="P2332" i="11"/>
  <c r="Q2332" i="11"/>
  <c r="R2332" i="11"/>
  <c r="S2332" i="11"/>
  <c r="T2332" i="11"/>
  <c r="AB2332" i="11"/>
  <c r="AD2332" i="11"/>
  <c r="N2333" i="11"/>
  <c r="O2333" i="11"/>
  <c r="P2333" i="11"/>
  <c r="Q2333" i="11"/>
  <c r="T2333" i="11" s="1"/>
  <c r="R2333" i="11"/>
  <c r="S2333" i="11"/>
  <c r="AB2333" i="11"/>
  <c r="AD2333" i="11"/>
  <c r="N2334" i="11"/>
  <c r="O2334" i="11"/>
  <c r="P2334" i="11"/>
  <c r="Q2334" i="11"/>
  <c r="R2334" i="11"/>
  <c r="S2334" i="11"/>
  <c r="T2334" i="11"/>
  <c r="AB2334" i="11"/>
  <c r="AD2334" i="11"/>
  <c r="N2335" i="11"/>
  <c r="O2335" i="11"/>
  <c r="P2335" i="11"/>
  <c r="Q2335" i="11"/>
  <c r="T2335" i="11" s="1"/>
  <c r="R2335" i="11"/>
  <c r="S2335" i="11"/>
  <c r="AB2335" i="11"/>
  <c r="AD2335" i="11"/>
  <c r="N2336" i="11"/>
  <c r="O2336" i="11"/>
  <c r="P2336" i="11"/>
  <c r="Q2336" i="11"/>
  <c r="T2336" i="11" s="1"/>
  <c r="R2336" i="11"/>
  <c r="S2336" i="11"/>
  <c r="AB2336" i="11"/>
  <c r="AD2336" i="11"/>
  <c r="N2337" i="11"/>
  <c r="O2337" i="11"/>
  <c r="P2337" i="11"/>
  <c r="Q2337" i="11"/>
  <c r="T2337" i="11" s="1"/>
  <c r="R2337" i="11"/>
  <c r="S2337" i="11"/>
  <c r="AB2337" i="11"/>
  <c r="AD2337" i="11"/>
  <c r="N2338" i="11"/>
  <c r="O2338" i="11"/>
  <c r="P2338" i="11"/>
  <c r="Q2338" i="11"/>
  <c r="T2338" i="11" s="1"/>
  <c r="R2338" i="11"/>
  <c r="S2338" i="11"/>
  <c r="AB2338" i="11"/>
  <c r="AD2338" i="11"/>
  <c r="N2339" i="11"/>
  <c r="O2339" i="11"/>
  <c r="P2339" i="11"/>
  <c r="Q2339" i="11"/>
  <c r="R2339" i="11"/>
  <c r="S2339" i="11"/>
  <c r="AA2339" i="11"/>
  <c r="AB2339" i="11"/>
  <c r="BJ2339" i="11" s="1"/>
  <c r="AD2339" i="11"/>
  <c r="AC2339" i="11" s="1"/>
  <c r="BH2339" i="11"/>
  <c r="N2340" i="11"/>
  <c r="O2340" i="11"/>
  <c r="P2340" i="11"/>
  <c r="Q2340" i="11"/>
  <c r="R2340" i="11"/>
  <c r="S2340" i="11"/>
  <c r="AA2340" i="11"/>
  <c r="AB2340" i="11"/>
  <c r="BJ2340" i="11" s="1"/>
  <c r="AD2340" i="11"/>
  <c r="AC2340" i="11" s="1"/>
  <c r="BH2340" i="11"/>
  <c r="N2341" i="11"/>
  <c r="O2341" i="11"/>
  <c r="P2341" i="11"/>
  <c r="Q2341" i="11"/>
  <c r="R2341" i="11"/>
  <c r="S2341" i="11"/>
  <c r="T2341" i="11"/>
  <c r="AA2341" i="11"/>
  <c r="AB2341" i="11"/>
  <c r="BJ2341" i="11" s="1"/>
  <c r="AC2341" i="11"/>
  <c r="AD2341" i="11"/>
  <c r="BH2341" i="11"/>
  <c r="N2342" i="11"/>
  <c r="O2342" i="11"/>
  <c r="P2342" i="11"/>
  <c r="Q2342" i="11"/>
  <c r="T2342" i="11" s="1"/>
  <c r="R2342" i="11"/>
  <c r="S2342" i="11"/>
  <c r="AA2342" i="11"/>
  <c r="AB2342" i="11"/>
  <c r="AD2342" i="11"/>
  <c r="AC2342" i="11" s="1"/>
  <c r="BH2342" i="11"/>
  <c r="BJ2342" i="11"/>
  <c r="N2343" i="11"/>
  <c r="O2343" i="11"/>
  <c r="P2343" i="11"/>
  <c r="Q2343" i="11"/>
  <c r="R2343" i="11"/>
  <c r="S2343" i="11"/>
  <c r="AA2343" i="11"/>
  <c r="AB2343" i="11"/>
  <c r="BJ2343" i="11" s="1"/>
  <c r="AD2343" i="11"/>
  <c r="AC2343" i="11" s="1"/>
  <c r="BH2343" i="11"/>
  <c r="N2344" i="11"/>
  <c r="O2344" i="11"/>
  <c r="P2344" i="11"/>
  <c r="Q2344" i="11"/>
  <c r="T2344" i="11" s="1"/>
  <c r="R2344" i="11"/>
  <c r="S2344" i="11"/>
  <c r="AA2344" i="11"/>
  <c r="AB2344" i="11"/>
  <c r="BJ2344" i="11" s="1"/>
  <c r="AC2344" i="11"/>
  <c r="AD2344" i="11"/>
  <c r="BH2344" i="11"/>
  <c r="N2345" i="11"/>
  <c r="O2345" i="11"/>
  <c r="P2345" i="11"/>
  <c r="Q2345" i="11"/>
  <c r="R2345" i="11"/>
  <c r="S2345" i="11"/>
  <c r="AA2345" i="11"/>
  <c r="AB2345" i="11"/>
  <c r="BJ2345" i="11" s="1"/>
  <c r="AD2345" i="11"/>
  <c r="AC2345" i="11" s="1"/>
  <c r="BH2345" i="11"/>
  <c r="N2346" i="11"/>
  <c r="O2346" i="11"/>
  <c r="P2346" i="11"/>
  <c r="Q2346" i="11"/>
  <c r="T2346" i="11" s="1"/>
  <c r="R2346" i="11"/>
  <c r="S2346" i="11"/>
  <c r="AA2346" i="11"/>
  <c r="AB2346" i="11"/>
  <c r="BJ2346" i="11" s="1"/>
  <c r="AD2346" i="11"/>
  <c r="AC2346" i="11" s="1"/>
  <c r="BH2346" i="11"/>
  <c r="N2347" i="11"/>
  <c r="O2347" i="11"/>
  <c r="P2347" i="11"/>
  <c r="Q2347" i="11"/>
  <c r="T2347" i="11" s="1"/>
  <c r="R2347" i="11"/>
  <c r="S2347" i="11"/>
  <c r="AA2347" i="11"/>
  <c r="AB2347" i="11"/>
  <c r="BJ2347" i="11" s="1"/>
  <c r="AD2347" i="11"/>
  <c r="AC2347" i="11" s="1"/>
  <c r="BH2347" i="11"/>
  <c r="N2348" i="11"/>
  <c r="O2348" i="11"/>
  <c r="P2348" i="11"/>
  <c r="Q2348" i="11"/>
  <c r="R2348" i="11"/>
  <c r="S2348" i="11"/>
  <c r="AA2348" i="11"/>
  <c r="AB2348" i="11"/>
  <c r="AD2348" i="11"/>
  <c r="AC2348" i="11" s="1"/>
  <c r="BH2348" i="11"/>
  <c r="BJ2348" i="11"/>
  <c r="N2349" i="11"/>
  <c r="O2349" i="11"/>
  <c r="P2349" i="11"/>
  <c r="Q2349" i="11"/>
  <c r="T2349" i="11" s="1"/>
  <c r="R2349" i="11"/>
  <c r="S2349" i="11"/>
  <c r="AA2349" i="11"/>
  <c r="AB2349" i="11"/>
  <c r="BJ2349" i="11" s="1"/>
  <c r="AC2349" i="11"/>
  <c r="AD2349" i="11"/>
  <c r="BH2349" i="11"/>
  <c r="N2350" i="11"/>
  <c r="O2350" i="11"/>
  <c r="P2350" i="11"/>
  <c r="Q2350" i="11"/>
  <c r="R2350" i="11"/>
  <c r="S2350" i="11"/>
  <c r="AA2350" i="11"/>
  <c r="AB2350" i="11"/>
  <c r="BJ2350" i="11" s="1"/>
  <c r="AC2350" i="11"/>
  <c r="AD2350" i="11"/>
  <c r="BH2350" i="11"/>
  <c r="N2351" i="11"/>
  <c r="O2351" i="11"/>
  <c r="P2351" i="11"/>
  <c r="Q2351" i="11"/>
  <c r="R2351" i="11"/>
  <c r="S2351" i="11"/>
  <c r="AA2351" i="11"/>
  <c r="AB2351" i="11"/>
  <c r="BJ2351" i="11" s="1"/>
  <c r="AD2351" i="11"/>
  <c r="AC2351" i="11" s="1"/>
  <c r="BH2351" i="11"/>
  <c r="N2352" i="11"/>
  <c r="O2352" i="11"/>
  <c r="P2352" i="11"/>
  <c r="Q2352" i="11"/>
  <c r="R2352" i="11"/>
  <c r="S2352" i="11"/>
  <c r="T2352" i="11"/>
  <c r="AA2352" i="11"/>
  <c r="AB2352" i="11"/>
  <c r="BJ2352" i="11" s="1"/>
  <c r="AD2352" i="11"/>
  <c r="AC2352" i="11" s="1"/>
  <c r="BH2352" i="11"/>
  <c r="N2353" i="11"/>
  <c r="O2353" i="11"/>
  <c r="P2353" i="11"/>
  <c r="Q2353" i="11"/>
  <c r="R2353" i="11"/>
  <c r="S2353" i="11"/>
  <c r="AA2353" i="11"/>
  <c r="AB2353" i="11"/>
  <c r="AD2353" i="11"/>
  <c r="AC2353" i="11" s="1"/>
  <c r="BH2353" i="11"/>
  <c r="BJ2353" i="11"/>
  <c r="N2354" i="11"/>
  <c r="O2354" i="11"/>
  <c r="P2354" i="11"/>
  <c r="Q2354" i="11"/>
  <c r="R2354" i="11"/>
  <c r="S2354" i="11"/>
  <c r="T2354" i="11"/>
  <c r="AA2354" i="11"/>
  <c r="AB2354" i="11"/>
  <c r="BJ2354" i="11" s="1"/>
  <c r="AD2354" i="11"/>
  <c r="AC2354" i="11" s="1"/>
  <c r="BH2354" i="11"/>
  <c r="N2355" i="11"/>
  <c r="O2355" i="11"/>
  <c r="P2355" i="11"/>
  <c r="Q2355" i="11"/>
  <c r="R2355" i="11"/>
  <c r="S2355" i="11"/>
  <c r="AA2355" i="11"/>
  <c r="AB2355" i="11"/>
  <c r="BJ2355" i="11" s="1"/>
  <c r="AD2355" i="11"/>
  <c r="AC2355" i="11" s="1"/>
  <c r="BH2355" i="11"/>
  <c r="N2356" i="11"/>
  <c r="O2356" i="11"/>
  <c r="P2356" i="11"/>
  <c r="Q2356" i="11"/>
  <c r="R2356" i="11"/>
  <c r="S2356" i="11"/>
  <c r="AA2356" i="11"/>
  <c r="AB2356" i="11"/>
  <c r="AD2356" i="11"/>
  <c r="AC2356" i="11" s="1"/>
  <c r="BH2356" i="11"/>
  <c r="BJ2356" i="11"/>
  <c r="N2357" i="11"/>
  <c r="O2357" i="11"/>
  <c r="P2357" i="11"/>
  <c r="Q2357" i="11"/>
  <c r="R2357" i="11"/>
  <c r="S2357" i="11"/>
  <c r="T2357" i="11"/>
  <c r="AA2357" i="11"/>
  <c r="AB2357" i="11"/>
  <c r="BJ2357" i="11" s="1"/>
  <c r="AC2357" i="11"/>
  <c r="AD2357" i="11"/>
  <c r="BH2357" i="11"/>
  <c r="N2358" i="11"/>
  <c r="O2358" i="11"/>
  <c r="P2358" i="11"/>
  <c r="Q2358" i="11"/>
  <c r="T2358" i="11" s="1"/>
  <c r="R2358" i="11"/>
  <c r="S2358" i="11"/>
  <c r="AA2358" i="11"/>
  <c r="AB2358" i="11"/>
  <c r="AD2358" i="11"/>
  <c r="AC2358" i="11" s="1"/>
  <c r="BH2358" i="11"/>
  <c r="BJ2358" i="11"/>
  <c r="N2359" i="11"/>
  <c r="O2359" i="11"/>
  <c r="P2359" i="11"/>
  <c r="Q2359" i="11"/>
  <c r="T2359" i="11" s="1"/>
  <c r="R2359" i="11"/>
  <c r="S2359" i="11"/>
  <c r="AA2359" i="11"/>
  <c r="AB2359" i="11"/>
  <c r="BJ2359" i="11" s="1"/>
  <c r="AD2359" i="11"/>
  <c r="AC2359" i="11" s="1"/>
  <c r="BH2359" i="11"/>
  <c r="N2360" i="11"/>
  <c r="O2360" i="11"/>
  <c r="P2360" i="11"/>
  <c r="Q2360" i="11"/>
  <c r="T2360" i="11" s="1"/>
  <c r="R2360" i="11"/>
  <c r="S2360" i="11"/>
  <c r="AA2360" i="11"/>
  <c r="AB2360" i="11"/>
  <c r="BJ2360" i="11" s="1"/>
  <c r="AC2360" i="11"/>
  <c r="AD2360" i="11"/>
  <c r="BH2360" i="11"/>
  <c r="N2361" i="11"/>
  <c r="O2361" i="11"/>
  <c r="P2361" i="11"/>
  <c r="Q2361" i="11"/>
  <c r="R2361" i="11"/>
  <c r="S2361" i="11"/>
  <c r="AA2361" i="11"/>
  <c r="AB2361" i="11"/>
  <c r="BJ2361" i="11" s="1"/>
  <c r="AD2361" i="11"/>
  <c r="AC2361" i="11" s="1"/>
  <c r="BH2361" i="11"/>
  <c r="N2362" i="11"/>
  <c r="O2362" i="11"/>
  <c r="P2362" i="11"/>
  <c r="Q2362" i="11"/>
  <c r="R2362" i="11"/>
  <c r="S2362" i="11"/>
  <c r="T2362" i="11"/>
  <c r="AA2362" i="11"/>
  <c r="AB2362" i="11"/>
  <c r="BJ2362" i="11" s="1"/>
  <c r="AD2362" i="11"/>
  <c r="AC2362" i="11" s="1"/>
  <c r="BH2362" i="11"/>
  <c r="N2363" i="11"/>
  <c r="O2363" i="11"/>
  <c r="P2363" i="11"/>
  <c r="Q2363" i="11"/>
  <c r="T2363" i="11" s="1"/>
  <c r="R2363" i="11"/>
  <c r="S2363" i="11"/>
  <c r="AA2363" i="11"/>
  <c r="AB2363" i="11"/>
  <c r="BJ2363" i="11" s="1"/>
  <c r="AD2363" i="11"/>
  <c r="AC2363" i="11" s="1"/>
  <c r="BH2363" i="11"/>
  <c r="N2364" i="11"/>
  <c r="O2364" i="11"/>
  <c r="P2364" i="11"/>
  <c r="Q2364" i="11"/>
  <c r="T2364" i="11" s="1"/>
  <c r="R2364" i="11"/>
  <c r="S2364" i="11"/>
  <c r="AA2364" i="11"/>
  <c r="AB2364" i="11"/>
  <c r="BJ2364" i="11" s="1"/>
  <c r="AD2364" i="11"/>
  <c r="AC2364" i="11" s="1"/>
  <c r="BH2364" i="11"/>
  <c r="N2365" i="11"/>
  <c r="O2365" i="11"/>
  <c r="P2365" i="11"/>
  <c r="Q2365" i="11"/>
  <c r="R2365" i="11"/>
  <c r="S2365" i="11"/>
  <c r="T2365" i="11"/>
  <c r="AA2365" i="11"/>
  <c r="AB2365" i="11"/>
  <c r="BJ2365" i="11" s="1"/>
  <c r="AD2365" i="11"/>
  <c r="AC2365" i="11" s="1"/>
  <c r="BH2365" i="11"/>
  <c r="N2366" i="11"/>
  <c r="O2366" i="11"/>
  <c r="P2366" i="11"/>
  <c r="Q2366" i="11"/>
  <c r="T2366" i="11" s="1"/>
  <c r="R2366" i="11"/>
  <c r="S2366" i="11"/>
  <c r="AA2366" i="11"/>
  <c r="AB2366" i="11"/>
  <c r="BJ2366" i="11" s="1"/>
  <c r="AC2366" i="11"/>
  <c r="AD2366" i="11"/>
  <c r="BH2366" i="11"/>
  <c r="N2367" i="11"/>
  <c r="O2367" i="11"/>
  <c r="P2367" i="11"/>
  <c r="Q2367" i="11"/>
  <c r="T2367" i="11" s="1"/>
  <c r="R2367" i="11"/>
  <c r="S2367" i="11"/>
  <c r="AA2367" i="11"/>
  <c r="AB2367" i="11"/>
  <c r="AD2367" i="11"/>
  <c r="AC2367" i="11" s="1"/>
  <c r="BH2367" i="11"/>
  <c r="BJ2367" i="11"/>
  <c r="N2368" i="11"/>
  <c r="O2368" i="11"/>
  <c r="P2368" i="11"/>
  <c r="Q2368" i="11"/>
  <c r="R2368" i="11"/>
  <c r="S2368" i="11"/>
  <c r="T2368" i="11"/>
  <c r="AA2368" i="11"/>
  <c r="AB2368" i="11"/>
  <c r="BJ2368" i="11" s="1"/>
  <c r="AD2368" i="11"/>
  <c r="AC2368" i="11" s="1"/>
  <c r="BH2368" i="11"/>
  <c r="N2369" i="11"/>
  <c r="O2369" i="11"/>
  <c r="P2369" i="11"/>
  <c r="Q2369" i="11"/>
  <c r="T2369" i="11" s="1"/>
  <c r="R2369" i="11"/>
  <c r="S2369" i="11"/>
  <c r="AA2369" i="11"/>
  <c r="AB2369" i="11"/>
  <c r="BJ2369" i="11" s="1"/>
  <c r="AD2369" i="11"/>
  <c r="AC2369" i="11" s="1"/>
  <c r="BH2369" i="11"/>
  <c r="N2370" i="11"/>
  <c r="O2370" i="11"/>
  <c r="P2370" i="11"/>
  <c r="Q2370" i="11"/>
  <c r="T2370" i="11" s="1"/>
  <c r="R2370" i="11"/>
  <c r="S2370" i="11"/>
  <c r="AA2370" i="11"/>
  <c r="AB2370" i="11"/>
  <c r="BJ2370" i="11" s="1"/>
  <c r="AD2370" i="11"/>
  <c r="AC2370" i="11" s="1"/>
  <c r="BH2370" i="11"/>
  <c r="N2371" i="11"/>
  <c r="O2371" i="11"/>
  <c r="P2371" i="11"/>
  <c r="Q2371" i="11"/>
  <c r="R2371" i="11"/>
  <c r="S2371" i="11"/>
  <c r="T2371" i="11"/>
  <c r="AA2371" i="11"/>
  <c r="AB2371" i="11"/>
  <c r="BJ2371" i="11" s="1"/>
  <c r="AD2371" i="11"/>
  <c r="AC2371" i="11" s="1"/>
  <c r="BH2371" i="11"/>
  <c r="N2372" i="11"/>
  <c r="O2372" i="11"/>
  <c r="P2372" i="11"/>
  <c r="Q2372" i="11"/>
  <c r="T2372" i="11" s="1"/>
  <c r="R2372" i="11"/>
  <c r="S2372" i="11"/>
  <c r="AA2372" i="11"/>
  <c r="AB2372" i="11"/>
  <c r="AD2372" i="11"/>
  <c r="AC2372" i="11" s="1"/>
  <c r="BH2372" i="11"/>
  <c r="BJ2372" i="11"/>
  <c r="N2373" i="11"/>
  <c r="O2373" i="11"/>
  <c r="P2373" i="11"/>
  <c r="Q2373" i="11"/>
  <c r="T2373" i="11" s="1"/>
  <c r="R2373" i="11"/>
  <c r="S2373" i="11"/>
  <c r="AA2373" i="11"/>
  <c r="AB2373" i="11"/>
  <c r="BJ2373" i="11" s="1"/>
  <c r="AC2373" i="11"/>
  <c r="AD2373" i="11"/>
  <c r="BH2373" i="11"/>
  <c r="N2374" i="11"/>
  <c r="O2374" i="11"/>
  <c r="P2374" i="11"/>
  <c r="Q2374" i="11"/>
  <c r="T2374" i="11" s="1"/>
  <c r="R2374" i="11"/>
  <c r="S2374" i="11"/>
  <c r="AA2374" i="11"/>
  <c r="AB2374" i="11"/>
  <c r="BJ2374" i="11" s="1"/>
  <c r="AC2374" i="11"/>
  <c r="AD2374" i="11"/>
  <c r="BH2374" i="11"/>
  <c r="N2375" i="11"/>
  <c r="O2375" i="11"/>
  <c r="P2375" i="11"/>
  <c r="Q2375" i="11"/>
  <c r="T2375" i="11" s="1"/>
  <c r="R2375" i="11"/>
  <c r="S2375" i="11"/>
  <c r="AA2375" i="11"/>
  <c r="AB2375" i="11"/>
  <c r="BJ2375" i="11" s="1"/>
  <c r="AD2375" i="11"/>
  <c r="AC2375" i="11" s="1"/>
  <c r="BH2375" i="11"/>
  <c r="N2376" i="11"/>
  <c r="O2376" i="11"/>
  <c r="P2376" i="11"/>
  <c r="Q2376" i="11"/>
  <c r="R2376" i="11"/>
  <c r="S2376" i="11"/>
  <c r="T2376" i="11"/>
  <c r="AA2376" i="11"/>
  <c r="AB2376" i="11"/>
  <c r="BJ2376" i="11" s="1"/>
  <c r="AD2376" i="11"/>
  <c r="AC2376" i="11" s="1"/>
  <c r="BH2376" i="11"/>
  <c r="N2377" i="11"/>
  <c r="O2377" i="11"/>
  <c r="P2377" i="11"/>
  <c r="Q2377" i="11"/>
  <c r="T2377" i="11" s="1"/>
  <c r="R2377" i="11"/>
  <c r="S2377" i="11"/>
  <c r="AA2377" i="11"/>
  <c r="AB2377" i="11"/>
  <c r="AD2377" i="11"/>
  <c r="AC2377" i="11" s="1"/>
  <c r="BH2377" i="11"/>
  <c r="BJ2377" i="11"/>
  <c r="N2378" i="11"/>
  <c r="O2378" i="11"/>
  <c r="P2378" i="11"/>
  <c r="Q2378" i="11"/>
  <c r="R2378" i="11"/>
  <c r="S2378" i="11"/>
  <c r="T2378" i="11"/>
  <c r="AA2378" i="11"/>
  <c r="AB2378" i="11"/>
  <c r="BJ2378" i="11" s="1"/>
  <c r="AD2378" i="11"/>
  <c r="AC2378" i="11" s="1"/>
  <c r="BH2378" i="11"/>
  <c r="N2379" i="11"/>
  <c r="O2379" i="11"/>
  <c r="P2379" i="11"/>
  <c r="Q2379" i="11"/>
  <c r="R2379" i="11"/>
  <c r="S2379" i="11"/>
  <c r="AA2379" i="11"/>
  <c r="AB2379" i="11"/>
  <c r="AC2379" i="11"/>
  <c r="AD2379" i="11"/>
  <c r="BH2379" i="11"/>
  <c r="BJ2379" i="11"/>
  <c r="N2380" i="11"/>
  <c r="O2380" i="11"/>
  <c r="P2380" i="11"/>
  <c r="Q2380" i="11"/>
  <c r="T2380" i="11" s="1"/>
  <c r="R2380" i="11"/>
  <c r="S2380" i="11"/>
  <c r="AA2380" i="11"/>
  <c r="AB2380" i="11"/>
  <c r="BJ2380" i="11" s="1"/>
  <c r="AD2380" i="11"/>
  <c r="AC2380" i="11" s="1"/>
  <c r="BH2380" i="11"/>
  <c r="N2381" i="11"/>
  <c r="O2381" i="11"/>
  <c r="P2381" i="11"/>
  <c r="Q2381" i="11"/>
  <c r="T2381" i="11" s="1"/>
  <c r="R2381" i="11"/>
  <c r="S2381" i="11"/>
  <c r="AA2381" i="11"/>
  <c r="AB2381" i="11"/>
  <c r="AD2381" i="11"/>
  <c r="AC2381" i="11" s="1"/>
  <c r="BH2381" i="11"/>
  <c r="BJ2381" i="11"/>
  <c r="N2382" i="11"/>
  <c r="O2382" i="11"/>
  <c r="P2382" i="11"/>
  <c r="Q2382" i="11"/>
  <c r="R2382" i="11"/>
  <c r="T2382" i="11" s="1"/>
  <c r="S2382" i="11"/>
  <c r="AA2382" i="11"/>
  <c r="AB2382" i="11"/>
  <c r="BJ2382" i="11" s="1"/>
  <c r="AD2382" i="11"/>
  <c r="AC2382" i="11" s="1"/>
  <c r="BH2382" i="11"/>
  <c r="N2383" i="11"/>
  <c r="O2383" i="11"/>
  <c r="P2383" i="11"/>
  <c r="Q2383" i="11"/>
  <c r="R2383" i="11"/>
  <c r="T2383" i="11" s="1"/>
  <c r="S2383" i="11"/>
  <c r="AA2383" i="11"/>
  <c r="AB2383" i="11"/>
  <c r="BJ2383" i="11" s="1"/>
  <c r="AD2383" i="11"/>
  <c r="AC2383" i="11" s="1"/>
  <c r="BH2383" i="11"/>
  <c r="N2384" i="11"/>
  <c r="O2384" i="11"/>
  <c r="P2384" i="11"/>
  <c r="Q2384" i="11"/>
  <c r="T2384" i="11" s="1"/>
  <c r="R2384" i="11"/>
  <c r="S2384" i="11"/>
  <c r="AA2384" i="11"/>
  <c r="AB2384" i="11"/>
  <c r="AD2384" i="11"/>
  <c r="AC2384" i="11" s="1"/>
  <c r="BH2384" i="11"/>
  <c r="BJ2384" i="11"/>
  <c r="N2385" i="11"/>
  <c r="O2385" i="11"/>
  <c r="P2385" i="11"/>
  <c r="Q2385" i="11"/>
  <c r="R2385" i="11"/>
  <c r="S2385" i="11"/>
  <c r="AA2385" i="11"/>
  <c r="AB2385" i="11"/>
  <c r="BJ2385" i="11" s="1"/>
  <c r="AD2385" i="11"/>
  <c r="AC2385" i="11" s="1"/>
  <c r="BH2385" i="11"/>
  <c r="N2386" i="11"/>
  <c r="O2386" i="11"/>
  <c r="P2386" i="11"/>
  <c r="Q2386" i="11"/>
  <c r="T2386" i="11" s="1"/>
  <c r="R2386" i="11"/>
  <c r="S2386" i="11"/>
  <c r="AA2386" i="11"/>
  <c r="AB2386" i="11"/>
  <c r="BJ2386" i="11" s="1"/>
  <c r="AD2386" i="11"/>
  <c r="AC2386" i="11" s="1"/>
  <c r="BH2386" i="11"/>
  <c r="N2387" i="11"/>
  <c r="O2387" i="11"/>
  <c r="P2387" i="11"/>
  <c r="Q2387" i="11"/>
  <c r="R2387" i="11"/>
  <c r="S2387" i="11"/>
  <c r="AA2387" i="11"/>
  <c r="AB2387" i="11"/>
  <c r="BJ2387" i="11" s="1"/>
  <c r="AD2387" i="11"/>
  <c r="AC2387" i="11" s="1"/>
  <c r="BH2387" i="11"/>
  <c r="N2388" i="11"/>
  <c r="O2388" i="11"/>
  <c r="P2388" i="11"/>
  <c r="Q2388" i="11"/>
  <c r="T2388" i="11" s="1"/>
  <c r="R2388" i="11"/>
  <c r="S2388" i="11"/>
  <c r="AA2388" i="11"/>
  <c r="AB2388" i="11"/>
  <c r="BJ2388" i="11" s="1"/>
  <c r="AD2388" i="11"/>
  <c r="AC2388" i="11" s="1"/>
  <c r="BH2388" i="11"/>
  <c r="N2389" i="11"/>
  <c r="O2389" i="11"/>
  <c r="P2389" i="11"/>
  <c r="Q2389" i="11"/>
  <c r="T2389" i="11" s="1"/>
  <c r="R2389" i="11"/>
  <c r="S2389" i="11"/>
  <c r="AA2389" i="11"/>
  <c r="AB2389" i="11"/>
  <c r="BJ2389" i="11" s="1"/>
  <c r="AD2389" i="11"/>
  <c r="AC2389" i="11" s="1"/>
  <c r="BH2389" i="11"/>
  <c r="N2390" i="11"/>
  <c r="O2390" i="11"/>
  <c r="P2390" i="11"/>
  <c r="Q2390" i="11"/>
  <c r="R2390" i="11"/>
  <c r="S2390" i="11"/>
  <c r="T2390" i="11"/>
  <c r="AA2390" i="11"/>
  <c r="AB2390" i="11"/>
  <c r="AD2390" i="11"/>
  <c r="AC2390" i="11" s="1"/>
  <c r="BH2390" i="11"/>
  <c r="BJ2390" i="11"/>
  <c r="N2391" i="11"/>
  <c r="O2391" i="11"/>
  <c r="P2391" i="11"/>
  <c r="Q2391" i="11"/>
  <c r="T2391" i="11" s="1"/>
  <c r="R2391" i="11"/>
  <c r="S2391" i="11"/>
  <c r="AA2391" i="11"/>
  <c r="AB2391" i="11"/>
  <c r="BJ2391" i="11" s="1"/>
  <c r="AD2391" i="11"/>
  <c r="AC2391" i="11" s="1"/>
  <c r="BH2391" i="11"/>
  <c r="N2392" i="11"/>
  <c r="O2392" i="11"/>
  <c r="P2392" i="11"/>
  <c r="Q2392" i="11"/>
  <c r="T2392" i="11" s="1"/>
  <c r="R2392" i="11"/>
  <c r="S2392" i="11"/>
  <c r="AA2392" i="11"/>
  <c r="AB2392" i="11"/>
  <c r="BJ2392" i="11" s="1"/>
  <c r="AD2392" i="11"/>
  <c r="AC2392" i="11" s="1"/>
  <c r="BH2392" i="11"/>
  <c r="N2393" i="11"/>
  <c r="O2393" i="11"/>
  <c r="P2393" i="11"/>
  <c r="Q2393" i="11"/>
  <c r="T2393" i="11" s="1"/>
  <c r="R2393" i="11"/>
  <c r="S2393" i="11"/>
  <c r="AA2393" i="11"/>
  <c r="AB2393" i="11"/>
  <c r="BJ2393" i="11" s="1"/>
  <c r="AD2393" i="11"/>
  <c r="AC2393" i="11" s="1"/>
  <c r="BH2393" i="11"/>
  <c r="N2394" i="11"/>
  <c r="O2394" i="11"/>
  <c r="P2394" i="11"/>
  <c r="Q2394" i="11"/>
  <c r="R2394" i="11"/>
  <c r="S2394" i="11"/>
  <c r="T2394" i="11"/>
  <c r="AA2394" i="11"/>
  <c r="AB2394" i="11"/>
  <c r="BJ2394" i="11" s="1"/>
  <c r="AD2394" i="11"/>
  <c r="AC2394" i="11" s="1"/>
  <c r="BH2394" i="11"/>
  <c r="N2395" i="11"/>
  <c r="O2395" i="11"/>
  <c r="P2395" i="11"/>
  <c r="Q2395" i="11"/>
  <c r="T2395" i="11" s="1"/>
  <c r="R2395" i="11"/>
  <c r="S2395" i="11"/>
  <c r="AA2395" i="11"/>
  <c r="AB2395" i="11"/>
  <c r="AD2395" i="11"/>
  <c r="AC2395" i="11" s="1"/>
  <c r="BH2395" i="11"/>
  <c r="BJ2395" i="11"/>
  <c r="N2396" i="11"/>
  <c r="O2396" i="11"/>
  <c r="P2396" i="11"/>
  <c r="Q2396" i="11"/>
  <c r="R2396" i="11"/>
  <c r="S2396" i="11"/>
  <c r="T2396" i="11"/>
  <c r="AA2396" i="11"/>
  <c r="AB2396" i="11"/>
  <c r="BJ2396" i="11" s="1"/>
  <c r="AC2396" i="11"/>
  <c r="AD2396" i="11"/>
  <c r="BH2396" i="11"/>
  <c r="N2397" i="11"/>
  <c r="O2397" i="11"/>
  <c r="P2397" i="11"/>
  <c r="Q2397" i="11"/>
  <c r="R2397" i="11"/>
  <c r="S2397" i="11"/>
  <c r="AA2397" i="11"/>
  <c r="AB2397" i="11"/>
  <c r="BJ2397" i="11" s="1"/>
  <c r="AD2397" i="11"/>
  <c r="AC2397" i="11" s="1"/>
  <c r="BH2397" i="11"/>
  <c r="N2398" i="11"/>
  <c r="O2398" i="11"/>
  <c r="P2398" i="11"/>
  <c r="Q2398" i="11"/>
  <c r="R2398" i="11"/>
  <c r="S2398" i="11"/>
  <c r="T2398" i="11"/>
  <c r="AA2398" i="11"/>
  <c r="AB2398" i="11"/>
  <c r="BJ2398" i="11" s="1"/>
  <c r="AD2398" i="11"/>
  <c r="AC2398" i="11" s="1"/>
  <c r="BH2398" i="11"/>
  <c r="N2399" i="11"/>
  <c r="O2399" i="11"/>
  <c r="P2399" i="11"/>
  <c r="Q2399" i="11"/>
  <c r="T2399" i="11" s="1"/>
  <c r="R2399" i="11"/>
  <c r="S2399" i="11"/>
  <c r="AA2399" i="11"/>
  <c r="AB2399" i="11"/>
  <c r="BJ2399" i="11" s="1"/>
  <c r="AD2399" i="11"/>
  <c r="AC2399" i="11" s="1"/>
  <c r="BH2399" i="11"/>
  <c r="N2400" i="11"/>
  <c r="O2400" i="11"/>
  <c r="P2400" i="11"/>
  <c r="Q2400" i="11"/>
  <c r="T2400" i="11" s="1"/>
  <c r="R2400" i="11"/>
  <c r="S2400" i="11"/>
  <c r="AA2400" i="11"/>
  <c r="AB2400" i="11"/>
  <c r="BJ2400" i="11" s="1"/>
  <c r="AD2400" i="11"/>
  <c r="AC2400" i="11" s="1"/>
  <c r="BH2400" i="11"/>
  <c r="N2401" i="11"/>
  <c r="O2401" i="11"/>
  <c r="P2401" i="11"/>
  <c r="Q2401" i="11"/>
  <c r="R2401" i="11"/>
  <c r="T2401" i="11" s="1"/>
  <c r="S2401" i="11"/>
  <c r="AA2401" i="11"/>
  <c r="AB2401" i="11"/>
  <c r="AD2401" i="11"/>
  <c r="AC2401" i="11" s="1"/>
  <c r="BH2401" i="11"/>
  <c r="BJ2401" i="11"/>
  <c r="N2402" i="11"/>
  <c r="O2402" i="11"/>
  <c r="P2402" i="11"/>
  <c r="Q2402" i="11"/>
  <c r="T2402" i="11" s="1"/>
  <c r="R2402" i="11"/>
  <c r="S2402" i="11"/>
  <c r="AA2402" i="11"/>
  <c r="AB2402" i="11"/>
  <c r="BJ2402" i="11" s="1"/>
  <c r="AD2402" i="11"/>
  <c r="AC2402" i="11" s="1"/>
  <c r="BH2402" i="11"/>
  <c r="N2403" i="11"/>
  <c r="O2403" i="11"/>
  <c r="P2403" i="11"/>
  <c r="Q2403" i="11"/>
  <c r="R2403" i="11"/>
  <c r="S2403" i="11"/>
  <c r="AA2403" i="11"/>
  <c r="AB2403" i="11"/>
  <c r="BJ2403" i="11" s="1"/>
  <c r="AC2403" i="11"/>
  <c r="AD2403" i="11"/>
  <c r="BH2403" i="11"/>
  <c r="N2404" i="11"/>
  <c r="O2404" i="11"/>
  <c r="P2404" i="11"/>
  <c r="Q2404" i="11"/>
  <c r="T2404" i="11" s="1"/>
  <c r="R2404" i="11"/>
  <c r="S2404" i="11"/>
  <c r="AA2404" i="11"/>
  <c r="AB2404" i="11"/>
  <c r="BJ2404" i="11" s="1"/>
  <c r="AC2404" i="11"/>
  <c r="AD2404" i="11"/>
  <c r="BH2404" i="11"/>
  <c r="N2405" i="11"/>
  <c r="O2405" i="11"/>
  <c r="P2405" i="11"/>
  <c r="Q2405" i="11"/>
  <c r="R2405" i="11"/>
  <c r="S2405" i="11"/>
  <c r="AA2405" i="11"/>
  <c r="AB2405" i="11"/>
  <c r="BJ2405" i="11" s="1"/>
  <c r="AD2405" i="11"/>
  <c r="AC2405" i="11" s="1"/>
  <c r="BH2405" i="11"/>
  <c r="N2406" i="11"/>
  <c r="O2406" i="11"/>
  <c r="P2406" i="11"/>
  <c r="Q2406" i="11"/>
  <c r="T2406" i="11" s="1"/>
  <c r="R2406" i="11"/>
  <c r="S2406" i="11"/>
  <c r="AA2406" i="11"/>
  <c r="AB2406" i="11"/>
  <c r="AD2406" i="11"/>
  <c r="AC2406" i="11" s="1"/>
  <c r="BH2406" i="11"/>
  <c r="BJ2406" i="11"/>
  <c r="N2407" i="11"/>
  <c r="O2407" i="11"/>
  <c r="P2407" i="11"/>
  <c r="Q2407" i="11"/>
  <c r="R2407" i="11"/>
  <c r="S2407" i="11"/>
  <c r="T2407" i="11"/>
  <c r="AA2407" i="11"/>
  <c r="AB2407" i="11"/>
  <c r="BJ2407" i="11" s="1"/>
  <c r="AC2407" i="11"/>
  <c r="AD2407" i="11"/>
  <c r="BH2407" i="11"/>
  <c r="N2408" i="11"/>
  <c r="O2408" i="11"/>
  <c r="P2408" i="11"/>
  <c r="Q2408" i="11"/>
  <c r="T2408" i="11" s="1"/>
  <c r="R2408" i="11"/>
  <c r="S2408" i="11"/>
  <c r="AA2408" i="11"/>
  <c r="AB2408" i="11"/>
  <c r="AD2408" i="11"/>
  <c r="AC2408" i="11" s="1"/>
  <c r="BH2408" i="11"/>
  <c r="BJ2408" i="11"/>
  <c r="N2409" i="11"/>
  <c r="O2409" i="11"/>
  <c r="P2409" i="11"/>
  <c r="Q2409" i="11"/>
  <c r="R2409" i="11"/>
  <c r="S2409" i="11"/>
  <c r="T2409" i="11"/>
  <c r="AA2409" i="11"/>
  <c r="AB2409" i="11"/>
  <c r="BJ2409" i="11" s="1"/>
  <c r="AD2409" i="11"/>
  <c r="AC2409" i="11" s="1"/>
  <c r="BH2409" i="11"/>
  <c r="N2410" i="11"/>
  <c r="O2410" i="11"/>
  <c r="P2410" i="11"/>
  <c r="Q2410" i="11"/>
  <c r="T2410" i="11" s="1"/>
  <c r="R2410" i="11"/>
  <c r="S2410" i="11"/>
  <c r="AA2410" i="11"/>
  <c r="AB2410" i="11"/>
  <c r="BJ2410" i="11" s="1"/>
  <c r="AD2410" i="11"/>
  <c r="AC2410" i="11" s="1"/>
  <c r="BH2410" i="11"/>
  <c r="N2411" i="11"/>
  <c r="O2411" i="11"/>
  <c r="P2411" i="11"/>
  <c r="Q2411" i="11"/>
  <c r="T2411" i="11" s="1"/>
  <c r="R2411" i="11"/>
  <c r="S2411" i="11"/>
  <c r="AA2411" i="11"/>
  <c r="AB2411" i="11"/>
  <c r="BJ2411" i="11" s="1"/>
  <c r="AC2411" i="11"/>
  <c r="AD2411" i="11"/>
  <c r="BH2411" i="11"/>
  <c r="N2412" i="11"/>
  <c r="O2412" i="11"/>
  <c r="P2412" i="11"/>
  <c r="Q2412" i="11"/>
  <c r="R2412" i="11"/>
  <c r="S2412" i="11"/>
  <c r="T2412" i="11"/>
  <c r="AA2412" i="11"/>
  <c r="AB2412" i="11"/>
  <c r="BJ2412" i="11" s="1"/>
  <c r="AD2412" i="11"/>
  <c r="AC2412" i="11" s="1"/>
  <c r="BH2412" i="11"/>
  <c r="N2413" i="11"/>
  <c r="O2413" i="11"/>
  <c r="P2413" i="11"/>
  <c r="Q2413" i="11"/>
  <c r="T2413" i="11" s="1"/>
  <c r="R2413" i="11"/>
  <c r="S2413" i="11"/>
  <c r="AA2413" i="11"/>
  <c r="AB2413" i="11"/>
  <c r="BJ2413" i="11" s="1"/>
  <c r="AC2413" i="11"/>
  <c r="AD2413" i="11"/>
  <c r="BH2413" i="11"/>
  <c r="N2414" i="11"/>
  <c r="O2414" i="11"/>
  <c r="P2414" i="11"/>
  <c r="Q2414" i="11"/>
  <c r="T2414" i="11" s="1"/>
  <c r="R2414" i="11"/>
  <c r="S2414" i="11"/>
  <c r="AA2414" i="11"/>
  <c r="AB2414" i="11"/>
  <c r="BJ2414" i="11" s="1"/>
  <c r="AD2414" i="11"/>
  <c r="AC2414" i="11" s="1"/>
  <c r="BH2414" i="11"/>
  <c r="N2415" i="11"/>
  <c r="O2415" i="11"/>
  <c r="P2415" i="11"/>
  <c r="Q2415" i="11"/>
  <c r="T2415" i="11" s="1"/>
  <c r="R2415" i="11"/>
  <c r="S2415" i="11"/>
  <c r="AA2415" i="11"/>
  <c r="AB2415" i="11"/>
  <c r="BJ2415" i="11" s="1"/>
  <c r="AC2415" i="11"/>
  <c r="AD2415" i="11"/>
  <c r="BH2415" i="11"/>
  <c r="N2416" i="11"/>
  <c r="O2416" i="11"/>
  <c r="P2416" i="11"/>
  <c r="Q2416" i="11"/>
  <c r="T2416" i="11" s="1"/>
  <c r="R2416" i="11"/>
  <c r="S2416" i="11"/>
  <c r="AA2416" i="11"/>
  <c r="AB2416" i="11"/>
  <c r="BJ2416" i="11" s="1"/>
  <c r="AD2416" i="11"/>
  <c r="AC2416" i="11" s="1"/>
  <c r="BH2416" i="11"/>
  <c r="N2417" i="11"/>
  <c r="O2417" i="11"/>
  <c r="P2417" i="11"/>
  <c r="Q2417" i="11"/>
  <c r="T2417" i="11" s="1"/>
  <c r="R2417" i="11"/>
  <c r="S2417" i="11"/>
  <c r="AA2417" i="11"/>
  <c r="AB2417" i="11"/>
  <c r="AD2417" i="11"/>
  <c r="AC2417" i="11" s="1"/>
  <c r="BH2417" i="11"/>
  <c r="BJ2417" i="11"/>
  <c r="N2418" i="11"/>
  <c r="O2418" i="11"/>
  <c r="P2418" i="11"/>
  <c r="Q2418" i="11"/>
  <c r="R2418" i="11"/>
  <c r="S2418" i="11"/>
  <c r="T2418" i="11"/>
  <c r="AA2418" i="11"/>
  <c r="AB2418" i="11"/>
  <c r="BJ2418" i="11" s="1"/>
  <c r="AD2418" i="11"/>
  <c r="AC2418" i="11" s="1"/>
  <c r="BH2418" i="11"/>
  <c r="N2419" i="11"/>
  <c r="O2419" i="11"/>
  <c r="P2419" i="11"/>
  <c r="Q2419" i="11"/>
  <c r="T2419" i="11" s="1"/>
  <c r="R2419" i="11"/>
  <c r="S2419" i="11"/>
  <c r="AA2419" i="11"/>
  <c r="AB2419" i="11"/>
  <c r="AD2419" i="11"/>
  <c r="AC2419" i="11" s="1"/>
  <c r="BH2419" i="11"/>
  <c r="BJ2419" i="11"/>
  <c r="N2420" i="11"/>
  <c r="O2420" i="11"/>
  <c r="P2420" i="11"/>
  <c r="Q2420" i="11"/>
  <c r="R2420" i="11"/>
  <c r="S2420" i="11"/>
  <c r="T2420" i="11"/>
  <c r="AA2420" i="11"/>
  <c r="AB2420" i="11"/>
  <c r="BJ2420" i="11" s="1"/>
  <c r="AC2420" i="11"/>
  <c r="AD2420" i="11"/>
  <c r="BH2420" i="11"/>
  <c r="N2421" i="11"/>
  <c r="O2421" i="11"/>
  <c r="P2421" i="11"/>
  <c r="Q2421" i="11"/>
  <c r="T2421" i="11" s="1"/>
  <c r="R2421" i="11"/>
  <c r="S2421" i="11"/>
  <c r="AA2421" i="11"/>
  <c r="AB2421" i="11"/>
  <c r="BJ2421" i="11" s="1"/>
  <c r="AC2421" i="11"/>
  <c r="AD2421" i="11"/>
  <c r="BH2421" i="11"/>
  <c r="N2422" i="11"/>
  <c r="O2422" i="11"/>
  <c r="P2422" i="11"/>
  <c r="Q2422" i="11"/>
  <c r="R2422" i="11"/>
  <c r="T2422" i="11" s="1"/>
  <c r="S2422" i="11"/>
  <c r="AA2422" i="11"/>
  <c r="AB2422" i="11"/>
  <c r="BJ2422" i="11" s="1"/>
  <c r="AD2422" i="11"/>
  <c r="AC2422" i="11" s="1"/>
  <c r="BH2422" i="11"/>
  <c r="N2423" i="11"/>
  <c r="O2423" i="11"/>
  <c r="P2423" i="11"/>
  <c r="Q2423" i="11"/>
  <c r="R2423" i="11"/>
  <c r="T2423" i="11" s="1"/>
  <c r="S2423" i="11"/>
  <c r="AA2423" i="11"/>
  <c r="AB2423" i="11"/>
  <c r="BJ2423" i="11" s="1"/>
  <c r="AD2423" i="11"/>
  <c r="AC2423" i="11" s="1"/>
  <c r="BH2423" i="11"/>
  <c r="N2424" i="11"/>
  <c r="O2424" i="11"/>
  <c r="P2424" i="11"/>
  <c r="Q2424" i="11"/>
  <c r="T2424" i="11" s="1"/>
  <c r="R2424" i="11"/>
  <c r="S2424" i="11"/>
  <c r="AA2424" i="11"/>
  <c r="AB2424" i="11"/>
  <c r="AD2424" i="11"/>
  <c r="AC2424" i="11" s="1"/>
  <c r="BH2424" i="11"/>
  <c r="BJ2424" i="11"/>
  <c r="N2425" i="11"/>
  <c r="O2425" i="11"/>
  <c r="P2425" i="11"/>
  <c r="Q2425" i="11"/>
  <c r="R2425" i="11"/>
  <c r="S2425" i="11"/>
  <c r="AA2425" i="11"/>
  <c r="AB2425" i="11"/>
  <c r="BJ2425" i="11" s="1"/>
  <c r="AD2425" i="11"/>
  <c r="AC2425" i="11" s="1"/>
  <c r="BH2425" i="11"/>
  <c r="N2426" i="11"/>
  <c r="O2426" i="11"/>
  <c r="P2426" i="11"/>
  <c r="Q2426" i="11"/>
  <c r="T2426" i="11" s="1"/>
  <c r="R2426" i="11"/>
  <c r="S2426" i="11"/>
  <c r="AA2426" i="11"/>
  <c r="AB2426" i="11"/>
  <c r="BJ2426" i="11" s="1"/>
  <c r="AD2426" i="11"/>
  <c r="AC2426" i="11" s="1"/>
  <c r="BH2426" i="11"/>
  <c r="N2427" i="11"/>
  <c r="O2427" i="11"/>
  <c r="P2427" i="11"/>
  <c r="Q2427" i="11"/>
  <c r="T2427" i="11" s="1"/>
  <c r="R2427" i="11"/>
  <c r="S2427" i="11"/>
  <c r="AA2427" i="11"/>
  <c r="AB2427" i="11"/>
  <c r="BJ2427" i="11" s="1"/>
  <c r="AC2427" i="11"/>
  <c r="AD2427" i="11"/>
  <c r="BH2427" i="11"/>
  <c r="N2428" i="11"/>
  <c r="O2428" i="11"/>
  <c r="P2428" i="11"/>
  <c r="Q2428" i="11"/>
  <c r="T2428" i="11" s="1"/>
  <c r="R2428" i="11"/>
  <c r="S2428" i="11"/>
  <c r="AA2428" i="11"/>
  <c r="AB2428" i="11"/>
  <c r="BJ2428" i="11" s="1"/>
  <c r="AD2428" i="11"/>
  <c r="AC2428" i="11" s="1"/>
  <c r="BH2428" i="11"/>
  <c r="N2429" i="11"/>
  <c r="O2429" i="11"/>
  <c r="P2429" i="11"/>
  <c r="Q2429" i="11"/>
  <c r="R2429" i="11"/>
  <c r="S2429" i="11"/>
  <c r="AA2429" i="11"/>
  <c r="AB2429" i="11"/>
  <c r="BJ2429" i="11" s="1"/>
  <c r="AC2429" i="11"/>
  <c r="AD2429" i="11"/>
  <c r="BH2429" i="11"/>
  <c r="N2430" i="11"/>
  <c r="O2430" i="11"/>
  <c r="P2430" i="11"/>
  <c r="Q2430" i="11"/>
  <c r="R2430" i="11"/>
  <c r="S2430" i="11"/>
  <c r="AA2430" i="11"/>
  <c r="AB2430" i="11"/>
  <c r="AD2430" i="11"/>
  <c r="AC2430" i="11" s="1"/>
  <c r="BH2430" i="11"/>
  <c r="BJ2430" i="11"/>
  <c r="N2431" i="11"/>
  <c r="O2431" i="11"/>
  <c r="P2431" i="11"/>
  <c r="Q2431" i="11"/>
  <c r="T2431" i="11" s="1"/>
  <c r="R2431" i="11"/>
  <c r="S2431" i="11"/>
  <c r="AB2431" i="11"/>
  <c r="AD2431" i="11"/>
  <c r="N2432" i="11"/>
  <c r="O2432" i="11"/>
  <c r="P2432" i="11"/>
  <c r="Q2432" i="11"/>
  <c r="R2432" i="11"/>
  <c r="S2432" i="11"/>
  <c r="T2432" i="11"/>
  <c r="AB2432" i="11"/>
  <c r="AD2432" i="11"/>
  <c r="N2433" i="11"/>
  <c r="O2433" i="11"/>
  <c r="P2433" i="11"/>
  <c r="Q2433" i="11"/>
  <c r="T2433" i="11" s="1"/>
  <c r="R2433" i="11"/>
  <c r="S2433" i="11"/>
  <c r="AB2433" i="11"/>
  <c r="AD2433" i="11"/>
  <c r="N2434" i="11"/>
  <c r="O2434" i="11"/>
  <c r="P2434" i="11"/>
  <c r="Q2434" i="11"/>
  <c r="R2434" i="11"/>
  <c r="S2434" i="11"/>
  <c r="T2434" i="11"/>
  <c r="AB2434" i="11"/>
  <c r="AD2434" i="11"/>
  <c r="N2435" i="11"/>
  <c r="O2435" i="11"/>
  <c r="P2435" i="11"/>
  <c r="Q2435" i="11"/>
  <c r="T2435" i="11" s="1"/>
  <c r="R2435" i="11"/>
  <c r="S2435" i="11"/>
  <c r="AB2435" i="11"/>
  <c r="AD2435" i="11"/>
  <c r="N2436" i="11"/>
  <c r="O2436" i="11"/>
  <c r="P2436" i="11"/>
  <c r="Q2436" i="11"/>
  <c r="T2436" i="11" s="1"/>
  <c r="R2436" i="11"/>
  <c r="S2436" i="11"/>
  <c r="AB2436" i="11"/>
  <c r="AD2436" i="11"/>
  <c r="N2437" i="11"/>
  <c r="O2437" i="11"/>
  <c r="P2437" i="11"/>
  <c r="Q2437" i="11"/>
  <c r="T2437" i="11" s="1"/>
  <c r="R2437" i="11"/>
  <c r="S2437" i="11"/>
  <c r="AB2437" i="11"/>
  <c r="AD2437" i="11"/>
  <c r="N2438" i="11"/>
  <c r="O2438" i="11"/>
  <c r="P2438" i="11"/>
  <c r="Q2438" i="11"/>
  <c r="T2438" i="11" s="1"/>
  <c r="R2438" i="11"/>
  <c r="S2438" i="11"/>
  <c r="AB2438" i="11"/>
  <c r="AD2438" i="11"/>
  <c r="N2439" i="11"/>
  <c r="O2439" i="11"/>
  <c r="P2439" i="11"/>
  <c r="Q2439" i="11"/>
  <c r="R2439" i="11"/>
  <c r="S2439" i="11"/>
  <c r="T2439" i="11"/>
  <c r="AB2439" i="11"/>
  <c r="AD2439" i="11"/>
  <c r="N2440" i="11"/>
  <c r="O2440" i="11"/>
  <c r="P2440" i="11"/>
  <c r="Q2440" i="11"/>
  <c r="T2440" i="11" s="1"/>
  <c r="R2440" i="11"/>
  <c r="S2440" i="11"/>
  <c r="AB2440" i="11"/>
  <c r="AD2440" i="11"/>
  <c r="N2441" i="11"/>
  <c r="O2441" i="11"/>
  <c r="P2441" i="11"/>
  <c r="Q2441" i="11"/>
  <c r="T2441" i="11" s="1"/>
  <c r="R2441" i="11"/>
  <c r="S2441" i="11"/>
  <c r="AB2441" i="11"/>
  <c r="AD2441" i="11"/>
  <c r="N2442" i="11"/>
  <c r="O2442" i="11"/>
  <c r="P2442" i="11"/>
  <c r="Q2442" i="11"/>
  <c r="T2442" i="11" s="1"/>
  <c r="R2442" i="11"/>
  <c r="S2442" i="11"/>
  <c r="AB2442" i="11"/>
  <c r="AD2442" i="11"/>
  <c r="N2443" i="11"/>
  <c r="O2443" i="11"/>
  <c r="P2443" i="11"/>
  <c r="Q2443" i="11"/>
  <c r="T2443" i="11" s="1"/>
  <c r="R2443" i="11"/>
  <c r="S2443" i="11"/>
  <c r="AB2443" i="11"/>
  <c r="AD2443" i="11"/>
  <c r="N2444" i="11"/>
  <c r="O2444" i="11"/>
  <c r="P2444" i="11"/>
  <c r="Q2444" i="11"/>
  <c r="T2444" i="11" s="1"/>
  <c r="R2444" i="11"/>
  <c r="S2444" i="11"/>
  <c r="AB2444" i="11"/>
  <c r="AD2444" i="11"/>
  <c r="N2445" i="11"/>
  <c r="O2445" i="11"/>
  <c r="P2445" i="11"/>
  <c r="Q2445" i="11"/>
  <c r="T2445" i="11" s="1"/>
  <c r="R2445" i="11"/>
  <c r="S2445" i="11"/>
  <c r="AB2445" i="11"/>
  <c r="AD2445" i="11"/>
  <c r="N2446" i="11"/>
  <c r="O2446" i="11"/>
  <c r="P2446" i="11"/>
  <c r="Q2446" i="11"/>
  <c r="T2446" i="11" s="1"/>
  <c r="R2446" i="11"/>
  <c r="S2446" i="11"/>
  <c r="AB2446" i="11"/>
  <c r="AD2446" i="11"/>
  <c r="N2447" i="11"/>
  <c r="O2447" i="11"/>
  <c r="P2447" i="11"/>
  <c r="Q2447" i="11"/>
  <c r="R2447" i="11"/>
  <c r="S2447" i="11"/>
  <c r="T2447" i="11"/>
  <c r="AB2447" i="11"/>
  <c r="AD2447" i="11"/>
  <c r="N2448" i="11"/>
  <c r="O2448" i="11"/>
  <c r="P2448" i="11"/>
  <c r="Q2448" i="11"/>
  <c r="R2448" i="11"/>
  <c r="S2448" i="11"/>
  <c r="T2448" i="11"/>
  <c r="AB2448" i="11"/>
  <c r="AD2448" i="11"/>
  <c r="N2449" i="11"/>
  <c r="O2449" i="11"/>
  <c r="P2449" i="11"/>
  <c r="Q2449" i="11"/>
  <c r="T2449" i="11" s="1"/>
  <c r="R2449" i="11"/>
  <c r="S2449" i="11"/>
  <c r="AB2449" i="11"/>
  <c r="AD2449" i="11"/>
  <c r="N2450" i="11"/>
  <c r="O2450" i="11"/>
  <c r="P2450" i="11"/>
  <c r="Q2450" i="11"/>
  <c r="R2450" i="11"/>
  <c r="S2450" i="11"/>
  <c r="T2450" i="11"/>
  <c r="AB2450" i="11"/>
  <c r="AD2450" i="11"/>
  <c r="N2451" i="11"/>
  <c r="O2451" i="11"/>
  <c r="P2451" i="11"/>
  <c r="Q2451" i="11"/>
  <c r="T2451" i="11" s="1"/>
  <c r="R2451" i="11"/>
  <c r="S2451" i="11"/>
  <c r="AB2451" i="11"/>
  <c r="AD2451" i="11"/>
  <c r="N2452" i="11"/>
  <c r="O2452" i="11"/>
  <c r="P2452" i="11"/>
  <c r="Q2452" i="11"/>
  <c r="T2452" i="11" s="1"/>
  <c r="R2452" i="11"/>
  <c r="S2452" i="11"/>
  <c r="AB2452" i="11"/>
  <c r="AD2452" i="11"/>
  <c r="N2453" i="11"/>
  <c r="O2453" i="11"/>
  <c r="P2453" i="11"/>
  <c r="Q2453" i="11"/>
  <c r="T2453" i="11" s="1"/>
  <c r="R2453" i="11"/>
  <c r="S2453" i="11"/>
  <c r="AB2453" i="11"/>
  <c r="AD2453" i="11"/>
  <c r="N2454" i="11"/>
  <c r="O2454" i="11"/>
  <c r="P2454" i="11"/>
  <c r="Q2454" i="11"/>
  <c r="R2454" i="11"/>
  <c r="S2454" i="11"/>
  <c r="T2454" i="11"/>
  <c r="AA2454" i="11"/>
  <c r="AB2454" i="11"/>
  <c r="BJ2454" i="11" s="1"/>
  <c r="AD2454" i="11"/>
  <c r="AC2454" i="11" s="1"/>
  <c r="BH2454" i="11"/>
  <c r="N2455" i="11"/>
  <c r="O2455" i="11"/>
  <c r="P2455" i="11"/>
  <c r="Q2455" i="11"/>
  <c r="R2455" i="11"/>
  <c r="S2455" i="11"/>
  <c r="AA2455" i="11"/>
  <c r="AB2455" i="11"/>
  <c r="AD2455" i="11"/>
  <c r="AC2455" i="11" s="1"/>
  <c r="BH2455" i="11"/>
  <c r="BJ2455" i="11"/>
  <c r="N2456" i="11"/>
  <c r="O2456" i="11"/>
  <c r="P2456" i="11"/>
  <c r="Q2456" i="11"/>
  <c r="R2456" i="11"/>
  <c r="S2456" i="11"/>
  <c r="T2456" i="11"/>
  <c r="AA2456" i="11"/>
  <c r="AB2456" i="11"/>
  <c r="BJ2456" i="11" s="1"/>
  <c r="AC2456" i="11"/>
  <c r="AD2456" i="11"/>
  <c r="BH2456" i="11"/>
  <c r="N2457" i="11"/>
  <c r="O2457" i="11"/>
  <c r="P2457" i="11"/>
  <c r="Q2457" i="11"/>
  <c r="R2457" i="11"/>
  <c r="S2457" i="11"/>
  <c r="AA2457" i="11"/>
  <c r="AB2457" i="11"/>
  <c r="BJ2457" i="11" s="1"/>
  <c r="AD2457" i="11"/>
  <c r="AC2457" i="11" s="1"/>
  <c r="BH2457" i="11"/>
  <c r="N2458" i="11"/>
  <c r="O2458" i="11"/>
  <c r="P2458" i="11"/>
  <c r="Q2458" i="11"/>
  <c r="R2458" i="11"/>
  <c r="T2458" i="11" s="1"/>
  <c r="S2458" i="11"/>
  <c r="AA2458" i="11"/>
  <c r="AB2458" i="11"/>
  <c r="BJ2458" i="11" s="1"/>
  <c r="AD2458" i="11"/>
  <c r="AC2458" i="11" s="1"/>
  <c r="BH2458" i="11"/>
  <c r="N2459" i="11"/>
  <c r="O2459" i="11"/>
  <c r="P2459" i="11"/>
  <c r="Q2459" i="11"/>
  <c r="R2459" i="11"/>
  <c r="S2459" i="11"/>
  <c r="AA2459" i="11"/>
  <c r="AB2459" i="11"/>
  <c r="BJ2459" i="11" s="1"/>
  <c r="AC2459" i="11"/>
  <c r="AD2459" i="11"/>
  <c r="BH2459" i="11"/>
  <c r="N2460" i="11"/>
  <c r="O2460" i="11"/>
  <c r="P2460" i="11"/>
  <c r="Q2460" i="11"/>
  <c r="R2460" i="11"/>
  <c r="S2460" i="11"/>
  <c r="AA2460" i="11"/>
  <c r="AB2460" i="11"/>
  <c r="BJ2460" i="11" s="1"/>
  <c r="AD2460" i="11"/>
  <c r="AC2460" i="11" s="1"/>
  <c r="BH2460" i="11"/>
  <c r="N2461" i="11"/>
  <c r="O2461" i="11"/>
  <c r="P2461" i="11"/>
  <c r="Q2461" i="11"/>
  <c r="R2461" i="11"/>
  <c r="S2461" i="11"/>
  <c r="T2461" i="11"/>
  <c r="AA2461" i="11"/>
  <c r="AB2461" i="11"/>
  <c r="AD2461" i="11"/>
  <c r="AC2461" i="11" s="1"/>
  <c r="BH2461" i="11"/>
  <c r="BJ2461" i="11"/>
  <c r="N2462" i="11"/>
  <c r="O2462" i="11"/>
  <c r="P2462" i="11"/>
  <c r="Q2462" i="11"/>
  <c r="T2462" i="11" s="1"/>
  <c r="R2462" i="11"/>
  <c r="S2462" i="11"/>
  <c r="AA2462" i="11"/>
  <c r="AB2462" i="11"/>
  <c r="BJ2462" i="11" s="1"/>
  <c r="AD2462" i="11"/>
  <c r="AC2462" i="11" s="1"/>
  <c r="BH2462" i="11"/>
  <c r="N2463" i="11"/>
  <c r="O2463" i="11"/>
  <c r="P2463" i="11"/>
  <c r="Q2463" i="11"/>
  <c r="T2463" i="11" s="1"/>
  <c r="R2463" i="11"/>
  <c r="S2463" i="11"/>
  <c r="AA2463" i="11"/>
  <c r="AB2463" i="11"/>
  <c r="BJ2463" i="11" s="1"/>
  <c r="AC2463" i="11"/>
  <c r="AD2463" i="11"/>
  <c r="BH2463" i="11"/>
  <c r="N2464" i="11"/>
  <c r="O2464" i="11"/>
  <c r="P2464" i="11"/>
  <c r="Q2464" i="11"/>
  <c r="T2464" i="11" s="1"/>
  <c r="R2464" i="11"/>
  <c r="S2464" i="11"/>
  <c r="AA2464" i="11"/>
  <c r="AB2464" i="11"/>
  <c r="BJ2464" i="11" s="1"/>
  <c r="AC2464" i="11"/>
  <c r="AD2464" i="11"/>
  <c r="BH2464" i="11"/>
  <c r="N2465" i="11"/>
  <c r="O2465" i="11"/>
  <c r="P2465" i="11"/>
  <c r="Q2465" i="11"/>
  <c r="T2465" i="11" s="1"/>
  <c r="R2465" i="11"/>
  <c r="S2465" i="11"/>
  <c r="AA2465" i="11"/>
  <c r="AB2465" i="11"/>
  <c r="BJ2465" i="11" s="1"/>
  <c r="AC2465" i="11"/>
  <c r="AD2465" i="11"/>
  <c r="BH2465" i="11"/>
  <c r="N2466" i="11"/>
  <c r="O2466" i="11"/>
  <c r="P2466" i="11"/>
  <c r="Q2466" i="11"/>
  <c r="R2466" i="11"/>
  <c r="S2466" i="11"/>
  <c r="AA2466" i="11"/>
  <c r="AB2466" i="11"/>
  <c r="AD2466" i="11"/>
  <c r="AC2466" i="11" s="1"/>
  <c r="BH2466" i="11"/>
  <c r="BJ2466" i="11"/>
  <c r="N2467" i="11"/>
  <c r="O2467" i="11"/>
  <c r="P2467" i="11"/>
  <c r="Q2467" i="11"/>
  <c r="R2467" i="11"/>
  <c r="S2467" i="11"/>
  <c r="T2467" i="11"/>
  <c r="AA2467" i="11"/>
  <c r="AB2467" i="11"/>
  <c r="BJ2467" i="11" s="1"/>
  <c r="AD2467" i="11"/>
  <c r="AC2467" i="11" s="1"/>
  <c r="BH2467" i="11"/>
  <c r="N2468" i="11"/>
  <c r="O2468" i="11"/>
  <c r="P2468" i="11"/>
  <c r="Q2468" i="11"/>
  <c r="R2468" i="11"/>
  <c r="S2468" i="11"/>
  <c r="AA2468" i="11"/>
  <c r="AB2468" i="11"/>
  <c r="AD2468" i="11"/>
  <c r="AC2468" i="11" s="1"/>
  <c r="BH2468" i="11"/>
  <c r="BJ2468" i="11"/>
  <c r="N2469" i="11"/>
  <c r="O2469" i="11"/>
  <c r="P2469" i="11"/>
  <c r="Q2469" i="11"/>
  <c r="T2469" i="11" s="1"/>
  <c r="R2469" i="11"/>
  <c r="S2469" i="11"/>
  <c r="AA2469" i="11"/>
  <c r="AB2469" i="11"/>
  <c r="AD2469" i="11"/>
  <c r="AC2469" i="11" s="1"/>
  <c r="BH2469" i="11"/>
  <c r="BJ2469" i="11"/>
  <c r="N2470" i="11"/>
  <c r="O2470" i="11"/>
  <c r="P2470" i="11"/>
  <c r="Q2470" i="11"/>
  <c r="T2470" i="11" s="1"/>
  <c r="R2470" i="11"/>
  <c r="S2470" i="11"/>
  <c r="AA2470" i="11"/>
  <c r="AB2470" i="11"/>
  <c r="BJ2470" i="11" s="1"/>
  <c r="AD2470" i="11"/>
  <c r="AC2470" i="11" s="1"/>
  <c r="BH2470" i="11"/>
  <c r="N2471" i="11"/>
  <c r="O2471" i="11"/>
  <c r="P2471" i="11"/>
  <c r="Q2471" i="11"/>
  <c r="T2471" i="11" s="1"/>
  <c r="R2471" i="11"/>
  <c r="S2471" i="11"/>
  <c r="AA2471" i="11"/>
  <c r="AB2471" i="11"/>
  <c r="AD2471" i="11"/>
  <c r="AC2471" i="11" s="1"/>
  <c r="BH2471" i="11"/>
  <c r="BJ2471" i="11"/>
  <c r="N2472" i="11"/>
  <c r="O2472" i="11"/>
  <c r="P2472" i="11"/>
  <c r="Q2472" i="11"/>
  <c r="R2472" i="11"/>
  <c r="S2472" i="11"/>
  <c r="T2472" i="11"/>
  <c r="AA2472" i="11"/>
  <c r="AB2472" i="11"/>
  <c r="BJ2472" i="11" s="1"/>
  <c r="AD2472" i="11"/>
  <c r="AC2472" i="11" s="1"/>
  <c r="BH2472" i="11"/>
  <c r="N2473" i="11"/>
  <c r="O2473" i="11"/>
  <c r="P2473" i="11"/>
  <c r="Q2473" i="11"/>
  <c r="R2473" i="11"/>
  <c r="S2473" i="11"/>
  <c r="AA2473" i="11"/>
  <c r="AB2473" i="11"/>
  <c r="BJ2473" i="11" s="1"/>
  <c r="AD2473" i="11"/>
  <c r="AC2473" i="11" s="1"/>
  <c r="BH2473" i="11"/>
  <c r="N2474" i="11"/>
  <c r="O2474" i="11"/>
  <c r="P2474" i="11"/>
  <c r="Q2474" i="11"/>
  <c r="R2474" i="11"/>
  <c r="S2474" i="11"/>
  <c r="AA2474" i="11"/>
  <c r="AB2474" i="11"/>
  <c r="BJ2474" i="11" s="1"/>
  <c r="AD2474" i="11"/>
  <c r="AC2474" i="11" s="1"/>
  <c r="BH2474" i="11"/>
  <c r="N2475" i="11"/>
  <c r="O2475" i="11"/>
  <c r="P2475" i="11"/>
  <c r="Q2475" i="11"/>
  <c r="R2475" i="11"/>
  <c r="T2475" i="11" s="1"/>
  <c r="S2475" i="11"/>
  <c r="AA2475" i="11"/>
  <c r="AB2475" i="11"/>
  <c r="BJ2475" i="11" s="1"/>
  <c r="AD2475" i="11"/>
  <c r="AC2475" i="11" s="1"/>
  <c r="BH2475" i="11"/>
  <c r="N2476" i="11"/>
  <c r="O2476" i="11"/>
  <c r="P2476" i="11"/>
  <c r="Q2476" i="11"/>
  <c r="T2476" i="11" s="1"/>
  <c r="R2476" i="11"/>
  <c r="S2476" i="11"/>
  <c r="AA2476" i="11"/>
  <c r="AB2476" i="11"/>
  <c r="AD2476" i="11"/>
  <c r="AC2476" i="11" s="1"/>
  <c r="BH2476" i="11"/>
  <c r="BJ2476" i="11"/>
  <c r="N2477" i="11"/>
  <c r="O2477" i="11"/>
  <c r="P2477" i="11"/>
  <c r="Q2477" i="11"/>
  <c r="T2477" i="11" s="1"/>
  <c r="R2477" i="11"/>
  <c r="S2477" i="11"/>
  <c r="AA2477" i="11"/>
  <c r="AB2477" i="11"/>
  <c r="BJ2477" i="11" s="1"/>
  <c r="AD2477" i="11"/>
  <c r="AC2477" i="11" s="1"/>
  <c r="BH2477" i="11"/>
  <c r="N2478" i="11"/>
  <c r="O2478" i="11"/>
  <c r="P2478" i="11"/>
  <c r="Q2478" i="11"/>
  <c r="T2478" i="11" s="1"/>
  <c r="R2478" i="11"/>
  <c r="S2478" i="11"/>
  <c r="AA2478" i="11"/>
  <c r="AB2478" i="11"/>
  <c r="BJ2478" i="11" s="1"/>
  <c r="AD2478" i="11"/>
  <c r="AC2478" i="11" s="1"/>
  <c r="BH2478" i="11"/>
  <c r="N2479" i="11"/>
  <c r="O2479" i="11"/>
  <c r="P2479" i="11"/>
  <c r="Q2479" i="11"/>
  <c r="T2479" i="11" s="1"/>
  <c r="R2479" i="11"/>
  <c r="S2479" i="11"/>
  <c r="AA2479" i="11"/>
  <c r="AB2479" i="11"/>
  <c r="BJ2479" i="11" s="1"/>
  <c r="AC2479" i="11"/>
  <c r="AD2479" i="11"/>
  <c r="BH2479" i="11"/>
  <c r="N2480" i="11"/>
  <c r="O2480" i="11"/>
  <c r="P2480" i="11"/>
  <c r="Q2480" i="11"/>
  <c r="T2480" i="11" s="1"/>
  <c r="R2480" i="11"/>
  <c r="S2480" i="11"/>
  <c r="AA2480" i="11"/>
  <c r="AB2480" i="11"/>
  <c r="BJ2480" i="11" s="1"/>
  <c r="AD2480" i="11"/>
  <c r="AC2480" i="11" s="1"/>
  <c r="BH2480" i="11"/>
  <c r="N2481" i="11"/>
  <c r="O2481" i="11"/>
  <c r="P2481" i="11"/>
  <c r="Q2481" i="11"/>
  <c r="R2481" i="11"/>
  <c r="S2481" i="11"/>
  <c r="AA2481" i="11"/>
  <c r="AB2481" i="11"/>
  <c r="BJ2481" i="11" s="1"/>
  <c r="AD2481" i="11"/>
  <c r="AC2481" i="11" s="1"/>
  <c r="BH2481" i="11"/>
  <c r="N2482" i="11"/>
  <c r="O2482" i="11"/>
  <c r="P2482" i="11"/>
  <c r="Q2482" i="11"/>
  <c r="T2482" i="11" s="1"/>
  <c r="R2482" i="11"/>
  <c r="S2482" i="11"/>
  <c r="AA2482" i="11"/>
  <c r="AB2482" i="11"/>
  <c r="AD2482" i="11"/>
  <c r="AC2482" i="11" s="1"/>
  <c r="BH2482" i="11"/>
  <c r="BJ2482" i="11"/>
  <c r="N2483" i="11"/>
  <c r="O2483" i="11"/>
  <c r="P2483" i="11"/>
  <c r="Q2483" i="11"/>
  <c r="R2483" i="11"/>
  <c r="S2483" i="11"/>
  <c r="T2483" i="11"/>
  <c r="AA2483" i="11"/>
  <c r="AB2483" i="11"/>
  <c r="BJ2483" i="11" s="1"/>
  <c r="AC2483" i="11"/>
  <c r="AD2483" i="11"/>
  <c r="BH2483" i="11"/>
  <c r="N2484" i="11"/>
  <c r="O2484" i="11"/>
  <c r="P2484" i="11"/>
  <c r="Q2484" i="11"/>
  <c r="T2484" i="11" s="1"/>
  <c r="R2484" i="11"/>
  <c r="S2484" i="11"/>
  <c r="AA2484" i="11"/>
  <c r="AB2484" i="11"/>
  <c r="AD2484" i="11"/>
  <c r="AC2484" i="11" s="1"/>
  <c r="BH2484" i="11"/>
  <c r="BJ2484" i="11"/>
  <c r="N2485" i="11"/>
  <c r="O2485" i="11"/>
  <c r="P2485" i="11"/>
  <c r="Q2485" i="11"/>
  <c r="T2485" i="11" s="1"/>
  <c r="R2485" i="11"/>
  <c r="S2485" i="11"/>
  <c r="AA2485" i="11"/>
  <c r="AB2485" i="11"/>
  <c r="BJ2485" i="11" s="1"/>
  <c r="AD2485" i="11"/>
  <c r="AC2485" i="11" s="1"/>
  <c r="BH2485" i="11"/>
  <c r="N2486" i="11"/>
  <c r="O2486" i="11"/>
  <c r="P2486" i="11"/>
  <c r="Q2486" i="11"/>
  <c r="R2486" i="11"/>
  <c r="S2486" i="11"/>
  <c r="T2486" i="11"/>
  <c r="AA2486" i="11"/>
  <c r="AB2486" i="11"/>
  <c r="BJ2486" i="11" s="1"/>
  <c r="AD2486" i="11"/>
  <c r="AC2486" i="11" s="1"/>
  <c r="BH2486" i="11"/>
  <c r="N2487" i="11"/>
  <c r="O2487" i="11"/>
  <c r="P2487" i="11"/>
  <c r="Q2487" i="11"/>
  <c r="T2487" i="11" s="1"/>
  <c r="R2487" i="11"/>
  <c r="S2487" i="11"/>
  <c r="AA2487" i="11"/>
  <c r="AB2487" i="11"/>
  <c r="AD2487" i="11"/>
  <c r="AC2487" i="11" s="1"/>
  <c r="BH2487" i="11"/>
  <c r="BJ2487" i="11"/>
  <c r="N2488" i="11"/>
  <c r="O2488" i="11"/>
  <c r="P2488" i="11"/>
  <c r="Q2488" i="11"/>
  <c r="R2488" i="11"/>
  <c r="S2488" i="11"/>
  <c r="T2488" i="11"/>
  <c r="AA2488" i="11"/>
  <c r="AB2488" i="11"/>
  <c r="BJ2488" i="11" s="1"/>
  <c r="AC2488" i="11"/>
  <c r="AD2488" i="11"/>
  <c r="BH2488" i="11"/>
  <c r="N2489" i="11"/>
  <c r="O2489" i="11"/>
  <c r="P2489" i="11"/>
  <c r="Q2489" i="11"/>
  <c r="T2489" i="11" s="1"/>
  <c r="R2489" i="11"/>
  <c r="S2489" i="11"/>
  <c r="AA2489" i="11"/>
  <c r="AB2489" i="11"/>
  <c r="BJ2489" i="11" s="1"/>
  <c r="AD2489" i="11"/>
  <c r="AC2489" i="11" s="1"/>
  <c r="BH2489" i="11"/>
  <c r="N2490" i="11"/>
  <c r="O2490" i="11"/>
  <c r="P2490" i="11"/>
  <c r="Q2490" i="11"/>
  <c r="R2490" i="11"/>
  <c r="S2490" i="11"/>
  <c r="T2490" i="11"/>
  <c r="AA2490" i="11"/>
  <c r="AB2490" i="11"/>
  <c r="BJ2490" i="11" s="1"/>
  <c r="AD2490" i="11"/>
  <c r="AC2490" i="11" s="1"/>
  <c r="BH2490" i="11"/>
  <c r="N2491" i="11"/>
  <c r="O2491" i="11"/>
  <c r="P2491" i="11"/>
  <c r="Q2491" i="11"/>
  <c r="T2491" i="11" s="1"/>
  <c r="R2491" i="11"/>
  <c r="S2491" i="11"/>
  <c r="AA2491" i="11"/>
  <c r="AB2491" i="11"/>
  <c r="BJ2491" i="11" s="1"/>
  <c r="AD2491" i="11"/>
  <c r="AC2491" i="11" s="1"/>
  <c r="BH2491" i="11"/>
  <c r="N2492" i="11"/>
  <c r="O2492" i="11"/>
  <c r="P2492" i="11"/>
  <c r="Q2492" i="11"/>
  <c r="T2492" i="11" s="1"/>
  <c r="R2492" i="11"/>
  <c r="S2492" i="11"/>
  <c r="AA2492" i="11"/>
  <c r="AB2492" i="11"/>
  <c r="BJ2492" i="11" s="1"/>
  <c r="AD2492" i="11"/>
  <c r="AC2492" i="11" s="1"/>
  <c r="BH2492" i="11"/>
  <c r="N2493" i="11"/>
  <c r="O2493" i="11"/>
  <c r="P2493" i="11"/>
  <c r="Q2493" i="11"/>
  <c r="T2493" i="11" s="1"/>
  <c r="R2493" i="11"/>
  <c r="S2493" i="11"/>
  <c r="AA2493" i="11"/>
  <c r="AB2493" i="11"/>
  <c r="AD2493" i="11"/>
  <c r="AC2493" i="11" s="1"/>
  <c r="BH2493" i="11"/>
  <c r="BJ2493" i="11"/>
  <c r="N2494" i="11"/>
  <c r="O2494" i="11"/>
  <c r="P2494" i="11"/>
  <c r="Q2494" i="11"/>
  <c r="T2494" i="11" s="1"/>
  <c r="R2494" i="11"/>
  <c r="S2494" i="11"/>
  <c r="AA2494" i="11"/>
  <c r="AB2494" i="11"/>
  <c r="BJ2494" i="11" s="1"/>
  <c r="AD2494" i="11"/>
  <c r="AC2494" i="11" s="1"/>
  <c r="BH2494" i="11"/>
  <c r="N2495" i="11"/>
  <c r="O2495" i="11"/>
  <c r="P2495" i="11"/>
  <c r="Q2495" i="11"/>
  <c r="T2495" i="11" s="1"/>
  <c r="R2495" i="11"/>
  <c r="S2495" i="11"/>
  <c r="AA2495" i="11"/>
  <c r="AB2495" i="11"/>
  <c r="BJ2495" i="11" s="1"/>
  <c r="AC2495" i="11"/>
  <c r="AD2495" i="11"/>
  <c r="BH2495" i="11"/>
  <c r="N2496" i="11"/>
  <c r="O2496" i="11"/>
  <c r="P2496" i="11"/>
  <c r="Q2496" i="11"/>
  <c r="T2496" i="11" s="1"/>
  <c r="R2496" i="11"/>
  <c r="S2496" i="11"/>
  <c r="AA2496" i="11"/>
  <c r="AB2496" i="11"/>
  <c r="BJ2496" i="11" s="1"/>
  <c r="AD2496" i="11"/>
  <c r="AC2496" i="11" s="1"/>
  <c r="BH2496" i="11"/>
  <c r="N2497" i="11"/>
  <c r="O2497" i="11"/>
  <c r="P2497" i="11"/>
  <c r="Q2497" i="11"/>
  <c r="T2497" i="11" s="1"/>
  <c r="R2497" i="11"/>
  <c r="S2497" i="11"/>
  <c r="AA2497" i="11"/>
  <c r="AB2497" i="11"/>
  <c r="BJ2497" i="11" s="1"/>
  <c r="AC2497" i="11"/>
  <c r="AD2497" i="11"/>
  <c r="BH2497" i="11"/>
  <c r="N2498" i="11"/>
  <c r="O2498" i="11"/>
  <c r="P2498" i="11"/>
  <c r="Q2498" i="11"/>
  <c r="T2498" i="11" s="1"/>
  <c r="R2498" i="11"/>
  <c r="S2498" i="11"/>
  <c r="AA2498" i="11"/>
  <c r="AB2498" i="11"/>
  <c r="AC2498" i="11"/>
  <c r="BH2498" i="11"/>
  <c r="BJ2498" i="11"/>
  <c r="N2499" i="11"/>
  <c r="O2499" i="11"/>
  <c r="P2499" i="11"/>
  <c r="Q2499" i="11"/>
  <c r="R2499" i="11"/>
  <c r="S2499" i="11"/>
  <c r="T2499" i="11"/>
  <c r="AA2499" i="11"/>
  <c r="AB2499" i="11"/>
  <c r="BJ2499" i="11" s="1"/>
  <c r="AD2499" i="11"/>
  <c r="AC2499" i="11" s="1"/>
  <c r="BH2499" i="11"/>
  <c r="N2500" i="11"/>
  <c r="O2500" i="11"/>
  <c r="P2500" i="11"/>
  <c r="Q2500" i="11"/>
  <c r="T2500" i="11" s="1"/>
  <c r="R2500" i="11"/>
  <c r="S2500" i="11"/>
  <c r="AA2500" i="11"/>
  <c r="AB2500" i="11"/>
  <c r="AD2500" i="11"/>
  <c r="AC2500" i="11" s="1"/>
  <c r="BH2500" i="11"/>
  <c r="BJ2500" i="11"/>
  <c r="N2501" i="11"/>
  <c r="O2501" i="11"/>
  <c r="P2501" i="11"/>
  <c r="Q2501" i="11"/>
  <c r="T2501" i="11" s="1"/>
  <c r="R2501" i="11"/>
  <c r="S2501" i="11"/>
  <c r="AA2501" i="11"/>
  <c r="AB2501" i="11"/>
  <c r="BJ2501" i="11" s="1"/>
  <c r="AC2501" i="11"/>
  <c r="AD2501" i="11"/>
  <c r="BH2501" i="11"/>
  <c r="N2502" i="11"/>
  <c r="O2502" i="11"/>
  <c r="P2502" i="11"/>
  <c r="Q2502" i="11"/>
  <c r="T2502" i="11" s="1"/>
  <c r="R2502" i="11"/>
  <c r="S2502" i="11"/>
  <c r="AA2502" i="11"/>
  <c r="AB2502" i="11"/>
  <c r="BJ2502" i="11" s="1"/>
  <c r="AC2502" i="11"/>
  <c r="AD2502" i="11"/>
  <c r="BH2502" i="11"/>
  <c r="N2503" i="11"/>
  <c r="O2503" i="11"/>
  <c r="P2503" i="11"/>
  <c r="Q2503" i="11"/>
  <c r="T2503" i="11" s="1"/>
  <c r="R2503" i="11"/>
  <c r="S2503" i="11"/>
  <c r="AA2503" i="11"/>
  <c r="AB2503" i="11"/>
  <c r="BJ2503" i="11" s="1"/>
  <c r="AD2503" i="11"/>
  <c r="AC2503" i="11" s="1"/>
  <c r="BH2503" i="11"/>
  <c r="N2504" i="11"/>
  <c r="O2504" i="11"/>
  <c r="P2504" i="11"/>
  <c r="Q2504" i="11"/>
  <c r="R2504" i="11"/>
  <c r="S2504" i="11"/>
  <c r="T2504" i="11"/>
  <c r="AA2504" i="11"/>
  <c r="AB2504" i="11"/>
  <c r="BJ2504" i="11" s="1"/>
  <c r="AD2504" i="11"/>
  <c r="AC2504" i="11" s="1"/>
  <c r="BH2504" i="11"/>
  <c r="N2505" i="11"/>
  <c r="O2505" i="11"/>
  <c r="P2505" i="11"/>
  <c r="Q2505" i="11"/>
  <c r="T2505" i="11" s="1"/>
  <c r="R2505" i="11"/>
  <c r="S2505" i="11"/>
  <c r="AA2505" i="11"/>
  <c r="AB2505" i="11"/>
  <c r="AD2505" i="11"/>
  <c r="AC2505" i="11" s="1"/>
  <c r="BH2505" i="11"/>
  <c r="BJ2505" i="11"/>
  <c r="N2506" i="11"/>
  <c r="O2506" i="11"/>
  <c r="P2506" i="11"/>
  <c r="Q2506" i="11"/>
  <c r="R2506" i="11"/>
  <c r="S2506" i="11"/>
  <c r="T2506" i="11"/>
  <c r="AA2506" i="11"/>
  <c r="AB2506" i="11"/>
  <c r="BJ2506" i="11" s="1"/>
  <c r="AD2506" i="11"/>
  <c r="AC2506" i="11" s="1"/>
  <c r="BH2506" i="11"/>
  <c r="N2507" i="11"/>
  <c r="O2507" i="11"/>
  <c r="P2507" i="11"/>
  <c r="Q2507" i="11"/>
  <c r="T2507" i="11" s="1"/>
  <c r="R2507" i="11"/>
  <c r="S2507" i="11"/>
  <c r="AA2507" i="11"/>
  <c r="AB2507" i="11"/>
  <c r="BJ2507" i="11" s="1"/>
  <c r="AD2507" i="11"/>
  <c r="AC2507" i="11" s="1"/>
  <c r="BH2507" i="11"/>
  <c r="N2508" i="11"/>
  <c r="O2508" i="11"/>
  <c r="P2508" i="11"/>
  <c r="Q2508" i="11"/>
  <c r="T2508" i="11" s="1"/>
  <c r="R2508" i="11"/>
  <c r="S2508" i="11"/>
  <c r="AA2508" i="11"/>
  <c r="AB2508" i="11"/>
  <c r="BJ2508" i="11" s="1"/>
  <c r="AD2508" i="11"/>
  <c r="AC2508" i="11" s="1"/>
  <c r="BH2508" i="11"/>
  <c r="N2509" i="11"/>
  <c r="O2509" i="11"/>
  <c r="P2509" i="11"/>
  <c r="Q2509" i="11"/>
  <c r="T2509" i="11" s="1"/>
  <c r="R2509" i="11"/>
  <c r="S2509" i="11"/>
  <c r="AA2509" i="11"/>
  <c r="AB2509" i="11"/>
  <c r="BJ2509" i="11" s="1"/>
  <c r="AD2509" i="11"/>
  <c r="AC2509" i="11" s="1"/>
  <c r="BH2509" i="11"/>
  <c r="N2510" i="11"/>
  <c r="O2510" i="11"/>
  <c r="P2510" i="11"/>
  <c r="Q2510" i="11"/>
  <c r="T2510" i="11" s="1"/>
  <c r="R2510" i="11"/>
  <c r="S2510" i="11"/>
  <c r="AA2510" i="11"/>
  <c r="AB2510" i="11"/>
  <c r="BJ2510" i="11" s="1"/>
  <c r="AD2510" i="11"/>
  <c r="AC2510" i="11" s="1"/>
  <c r="BH2510" i="11"/>
  <c r="N2511" i="11"/>
  <c r="O2511" i="11"/>
  <c r="P2511" i="11"/>
  <c r="Q2511" i="11"/>
  <c r="R2511" i="11"/>
  <c r="S2511" i="11"/>
  <c r="T2511" i="11"/>
  <c r="AA2511" i="11"/>
  <c r="AB2511" i="11"/>
  <c r="BJ2511" i="11" s="1"/>
  <c r="AD2511" i="11"/>
  <c r="AC2511" i="11" s="1"/>
  <c r="BH2511" i="11"/>
  <c r="N2512" i="11"/>
  <c r="O2512" i="11"/>
  <c r="P2512" i="11"/>
  <c r="Q2512" i="11"/>
  <c r="T2512" i="11" s="1"/>
  <c r="R2512" i="11"/>
  <c r="S2512" i="11"/>
  <c r="AA2512" i="11"/>
  <c r="AB2512" i="11"/>
  <c r="BJ2512" i="11" s="1"/>
  <c r="AD2512" i="11"/>
  <c r="AC2512" i="11" s="1"/>
  <c r="BH2512" i="11"/>
  <c r="N2513" i="11"/>
  <c r="O2513" i="11"/>
  <c r="P2513" i="11"/>
  <c r="Q2513" i="11"/>
  <c r="T2513" i="11" s="1"/>
  <c r="R2513" i="11"/>
  <c r="S2513" i="11"/>
  <c r="AA2513" i="11"/>
  <c r="AB2513" i="11"/>
  <c r="BJ2513" i="11" s="1"/>
  <c r="AD2513" i="11"/>
  <c r="AC2513" i="11" s="1"/>
  <c r="BH2513" i="11"/>
  <c r="N2514" i="11"/>
  <c r="O2514" i="11"/>
  <c r="P2514" i="11"/>
  <c r="Q2514" i="11"/>
  <c r="T2514" i="11" s="1"/>
  <c r="R2514" i="11"/>
  <c r="S2514" i="11"/>
  <c r="AA2514" i="11"/>
  <c r="AB2514" i="11"/>
  <c r="AD2514" i="11"/>
  <c r="AC2514" i="11" s="1"/>
  <c r="BH2514" i="11"/>
  <c r="BJ2514" i="11"/>
  <c r="N2515" i="11"/>
  <c r="O2515" i="11"/>
  <c r="P2515" i="11"/>
  <c r="Q2515" i="11"/>
  <c r="R2515" i="11"/>
  <c r="S2515" i="11"/>
  <c r="T2515" i="11"/>
  <c r="AA2515" i="11"/>
  <c r="AB2515" i="11"/>
  <c r="BJ2515" i="11" s="1"/>
  <c r="AD2515" i="11"/>
  <c r="AC2515" i="11" s="1"/>
  <c r="BH2515" i="11"/>
  <c r="N2516" i="11"/>
  <c r="O2516" i="11"/>
  <c r="P2516" i="11"/>
  <c r="Q2516" i="11"/>
  <c r="T2516" i="11" s="1"/>
  <c r="R2516" i="11"/>
  <c r="S2516" i="11"/>
  <c r="AA2516" i="11"/>
  <c r="AB2516" i="11"/>
  <c r="BJ2516" i="11" s="1"/>
  <c r="AD2516" i="11"/>
  <c r="AC2516" i="11" s="1"/>
  <c r="BH2516" i="11"/>
  <c r="N2517" i="11"/>
  <c r="O2517" i="11"/>
  <c r="P2517" i="11"/>
  <c r="Q2517" i="11"/>
  <c r="T2517" i="11" s="1"/>
  <c r="R2517" i="11"/>
  <c r="S2517" i="11"/>
  <c r="AA2517" i="11"/>
  <c r="AB2517" i="11"/>
  <c r="BJ2517" i="11" s="1"/>
  <c r="AC2517" i="11"/>
  <c r="AD2517" i="11"/>
  <c r="BH2517" i="11"/>
  <c r="N2518" i="11"/>
  <c r="O2518" i="11"/>
  <c r="P2518" i="11"/>
  <c r="Q2518" i="11"/>
  <c r="T2518" i="11" s="1"/>
  <c r="R2518" i="11"/>
  <c r="S2518" i="11"/>
  <c r="AA2518" i="11"/>
  <c r="AB2518" i="11"/>
  <c r="BJ2518" i="11" s="1"/>
  <c r="AD2518" i="11"/>
  <c r="AC2518" i="11" s="1"/>
  <c r="BH2518" i="11"/>
  <c r="N2519" i="11"/>
  <c r="O2519" i="11"/>
  <c r="P2519" i="11"/>
  <c r="Q2519" i="11"/>
  <c r="T2519" i="11" s="1"/>
  <c r="R2519" i="11"/>
  <c r="S2519" i="11"/>
  <c r="AA2519" i="11"/>
  <c r="AB2519" i="11"/>
  <c r="AD2519" i="11"/>
  <c r="AC2519" i="11" s="1"/>
  <c r="BH2519" i="11"/>
  <c r="BJ2519" i="11"/>
  <c r="N2520" i="11"/>
  <c r="O2520" i="11"/>
  <c r="P2520" i="11"/>
  <c r="Q2520" i="11"/>
  <c r="R2520" i="11"/>
  <c r="S2520" i="11"/>
  <c r="T2520" i="11"/>
  <c r="AA2520" i="11"/>
  <c r="AB2520" i="11"/>
  <c r="BJ2520" i="11" s="1"/>
  <c r="AC2520" i="11"/>
  <c r="AD2520" i="11"/>
  <c r="BH2520" i="11"/>
  <c r="N2521" i="11"/>
  <c r="O2521" i="11"/>
  <c r="P2521" i="11"/>
  <c r="Q2521" i="11"/>
  <c r="T2521" i="11" s="1"/>
  <c r="R2521" i="11"/>
  <c r="S2521" i="11"/>
  <c r="AA2521" i="11"/>
  <c r="AB2521" i="11"/>
  <c r="AD2521" i="11"/>
  <c r="AC2521" i="11" s="1"/>
  <c r="BH2521" i="11"/>
  <c r="BJ2521" i="11"/>
  <c r="N2522" i="11"/>
  <c r="O2522" i="11"/>
  <c r="P2522" i="11"/>
  <c r="Q2522" i="11"/>
  <c r="R2522" i="11"/>
  <c r="S2522" i="11"/>
  <c r="T2522" i="11"/>
  <c r="AA2522" i="11"/>
  <c r="AB2522" i="11"/>
  <c r="BJ2522" i="11" s="1"/>
  <c r="AD2522" i="11"/>
  <c r="AC2522" i="11" s="1"/>
  <c r="BH2522" i="11"/>
  <c r="N2523" i="11"/>
  <c r="O2523" i="11"/>
  <c r="P2523" i="11"/>
  <c r="Q2523" i="11"/>
  <c r="T2523" i="11" s="1"/>
  <c r="R2523" i="11"/>
  <c r="S2523" i="11"/>
  <c r="AA2523" i="11"/>
  <c r="AB2523" i="11"/>
  <c r="BJ2523" i="11" s="1"/>
  <c r="AD2523" i="11"/>
  <c r="AC2523" i="11" s="1"/>
  <c r="BH2523" i="11"/>
  <c r="N2524" i="11"/>
  <c r="O2524" i="11"/>
  <c r="P2524" i="11"/>
  <c r="Q2524" i="11"/>
  <c r="T2524" i="11" s="1"/>
  <c r="R2524" i="11"/>
  <c r="S2524" i="11"/>
  <c r="AA2524" i="11"/>
  <c r="AB2524" i="11"/>
  <c r="BJ2524" i="11" s="1"/>
  <c r="AC2524" i="11"/>
  <c r="AD2524" i="11"/>
  <c r="BH2524" i="11"/>
  <c r="N2525" i="11"/>
  <c r="O2525" i="11"/>
  <c r="P2525" i="11"/>
  <c r="Q2525" i="11"/>
  <c r="R2525" i="11"/>
  <c r="S2525" i="11"/>
  <c r="T2525" i="11"/>
  <c r="AA2525" i="11"/>
  <c r="AB2525" i="11"/>
  <c r="BJ2525" i="11" s="1"/>
  <c r="AD2525" i="11"/>
  <c r="AC2525" i="11" s="1"/>
  <c r="BH2525" i="11"/>
  <c r="N2526" i="11"/>
  <c r="O2526" i="11"/>
  <c r="P2526" i="11"/>
  <c r="Q2526" i="11"/>
  <c r="T2526" i="11" s="1"/>
  <c r="R2526" i="11"/>
  <c r="S2526" i="11"/>
  <c r="AA2526" i="11"/>
  <c r="AB2526" i="11"/>
  <c r="BJ2526" i="11" s="1"/>
  <c r="AD2526" i="11"/>
  <c r="AC2526" i="11" s="1"/>
  <c r="BH2526" i="11"/>
  <c r="N2527" i="11"/>
  <c r="O2527" i="11"/>
  <c r="P2527" i="11"/>
  <c r="Q2527" i="11"/>
  <c r="T2527" i="11" s="1"/>
  <c r="R2527" i="11"/>
  <c r="S2527" i="11"/>
  <c r="AA2527" i="11"/>
  <c r="AB2527" i="11"/>
  <c r="BJ2527" i="11" s="1"/>
  <c r="AD2527" i="11"/>
  <c r="AC2527" i="11" s="1"/>
  <c r="BH2527" i="11"/>
  <c r="N2528" i="11"/>
  <c r="O2528" i="11"/>
  <c r="P2528" i="11"/>
  <c r="Q2528" i="11"/>
  <c r="T2528" i="11" s="1"/>
  <c r="R2528" i="11"/>
  <c r="S2528" i="11"/>
  <c r="AA2528" i="11"/>
  <c r="AB2528" i="11"/>
  <c r="BJ2528" i="11" s="1"/>
  <c r="AC2528" i="11"/>
  <c r="AD2528" i="11"/>
  <c r="BH2528" i="11"/>
  <c r="N2529" i="11"/>
  <c r="O2529" i="11"/>
  <c r="P2529" i="11"/>
  <c r="Q2529" i="11"/>
  <c r="T2529" i="11" s="1"/>
  <c r="R2529" i="11"/>
  <c r="S2529" i="11"/>
  <c r="AA2529" i="11"/>
  <c r="AB2529" i="11"/>
  <c r="BJ2529" i="11" s="1"/>
  <c r="AD2529" i="11"/>
  <c r="AC2529" i="11" s="1"/>
  <c r="BH2529" i="11"/>
  <c r="N2530" i="11"/>
  <c r="O2530" i="11"/>
  <c r="P2530" i="11"/>
  <c r="Q2530" i="11"/>
  <c r="T2530" i="11" s="1"/>
  <c r="R2530" i="11"/>
  <c r="S2530" i="11"/>
  <c r="AA2530" i="11"/>
  <c r="AB2530" i="11"/>
  <c r="AD2530" i="11"/>
  <c r="AC2530" i="11" s="1"/>
  <c r="BH2530" i="11"/>
  <c r="BJ2530" i="11"/>
  <c r="N2531" i="11"/>
  <c r="O2531" i="11"/>
  <c r="P2531" i="11"/>
  <c r="Q2531" i="11"/>
  <c r="R2531" i="11"/>
  <c r="S2531" i="11"/>
  <c r="T2531" i="11"/>
  <c r="AA2531" i="11"/>
  <c r="AB2531" i="11"/>
  <c r="BJ2531" i="11" s="1"/>
  <c r="AD2531" i="11"/>
  <c r="AC2531" i="11" s="1"/>
  <c r="BH2531" i="11"/>
  <c r="N2532" i="11"/>
  <c r="O2532" i="11"/>
  <c r="P2532" i="11"/>
  <c r="Q2532" i="11"/>
  <c r="T2532" i="11" s="1"/>
  <c r="R2532" i="11"/>
  <c r="S2532" i="11"/>
  <c r="AA2532" i="11"/>
  <c r="AB2532" i="11"/>
  <c r="AC2532" i="11"/>
  <c r="AD2532" i="11"/>
  <c r="BH2532" i="11"/>
  <c r="BJ2532" i="11"/>
  <c r="N2533" i="11"/>
  <c r="O2533" i="11"/>
  <c r="P2533" i="11"/>
  <c r="Q2533" i="11"/>
  <c r="T2533" i="11" s="1"/>
  <c r="R2533" i="11"/>
  <c r="S2533" i="11"/>
  <c r="AA2533" i="11"/>
  <c r="AB2533" i="11"/>
  <c r="BJ2533" i="11" s="1"/>
  <c r="AC2533" i="11"/>
  <c r="AD2533" i="11"/>
  <c r="BH2533" i="11"/>
  <c r="N2534" i="11"/>
  <c r="O2534" i="11"/>
  <c r="P2534" i="11"/>
  <c r="Q2534" i="11"/>
  <c r="T2534" i="11" s="1"/>
  <c r="R2534" i="11"/>
  <c r="S2534" i="11"/>
  <c r="AA2534" i="11"/>
  <c r="AB2534" i="11"/>
  <c r="BJ2534" i="11" s="1"/>
  <c r="AD2534" i="11"/>
  <c r="AC2534" i="11" s="1"/>
  <c r="BH2534" i="11"/>
  <c r="N2535" i="11"/>
  <c r="O2535" i="11"/>
  <c r="P2535" i="11"/>
  <c r="Q2535" i="11"/>
  <c r="T2535" i="11" s="1"/>
  <c r="R2535" i="11"/>
  <c r="S2535" i="11"/>
  <c r="AA2535" i="11"/>
  <c r="AB2535" i="11"/>
  <c r="BJ2535" i="11" s="1"/>
  <c r="AD2535" i="11"/>
  <c r="AC2535" i="11" s="1"/>
  <c r="BH2535" i="11"/>
  <c r="N2536" i="11"/>
  <c r="O2536" i="11"/>
  <c r="P2536" i="11"/>
  <c r="Q2536" i="11"/>
  <c r="R2536" i="11"/>
  <c r="S2536" i="11"/>
  <c r="T2536" i="11"/>
  <c r="AA2536" i="11"/>
  <c r="AB2536" i="11"/>
  <c r="BJ2536" i="11" s="1"/>
  <c r="AC2536" i="11"/>
  <c r="AD2536" i="11"/>
  <c r="BH2536" i="11"/>
  <c r="N2537" i="11"/>
  <c r="O2537" i="11"/>
  <c r="P2537" i="11"/>
  <c r="Q2537" i="11"/>
  <c r="T2537" i="11" s="1"/>
  <c r="R2537" i="11"/>
  <c r="S2537" i="11"/>
  <c r="AA2537" i="11"/>
  <c r="AB2537" i="11"/>
  <c r="AD2537" i="11"/>
  <c r="AC2537" i="11" s="1"/>
  <c r="BH2537" i="11"/>
  <c r="BJ2537" i="11"/>
  <c r="N2538" i="11"/>
  <c r="O2538" i="11"/>
  <c r="P2538" i="11"/>
  <c r="Q2538" i="11"/>
  <c r="T2538" i="11" s="1"/>
  <c r="R2538" i="11"/>
  <c r="S2538" i="11"/>
  <c r="AA2538" i="11"/>
  <c r="AB2538" i="11"/>
  <c r="BJ2538" i="11" s="1"/>
  <c r="AD2538" i="11"/>
  <c r="AC2538" i="11" s="1"/>
  <c r="BH2538" i="11"/>
  <c r="N2539" i="11"/>
  <c r="O2539" i="11"/>
  <c r="P2539" i="11"/>
  <c r="Q2539" i="11"/>
  <c r="T2539" i="11" s="1"/>
  <c r="R2539" i="11"/>
  <c r="S2539" i="11"/>
  <c r="AA2539" i="11"/>
  <c r="AB2539" i="11"/>
  <c r="BJ2539" i="11" s="1"/>
  <c r="AD2539" i="11"/>
  <c r="AC2539" i="11" s="1"/>
  <c r="BH2539" i="11"/>
  <c r="N2540" i="11"/>
  <c r="O2540" i="11"/>
  <c r="P2540" i="11"/>
  <c r="Q2540" i="11"/>
  <c r="T2540" i="11" s="1"/>
  <c r="R2540" i="11"/>
  <c r="S2540" i="11"/>
  <c r="AA2540" i="11"/>
  <c r="AB2540" i="11"/>
  <c r="BJ2540" i="11" s="1"/>
  <c r="AD2540" i="11"/>
  <c r="AC2540" i="11" s="1"/>
  <c r="BH2540" i="11"/>
  <c r="N2541" i="11"/>
  <c r="O2541" i="11"/>
  <c r="P2541" i="11"/>
  <c r="Q2541" i="11"/>
  <c r="T2541" i="11" s="1"/>
  <c r="R2541" i="11"/>
  <c r="S2541" i="11"/>
  <c r="AA2541" i="11"/>
  <c r="AB2541" i="11"/>
  <c r="BJ2541" i="11" s="1"/>
  <c r="AC2541" i="11"/>
  <c r="AD2541" i="11"/>
  <c r="BH2541" i="11"/>
  <c r="N2542" i="11"/>
  <c r="O2542" i="11"/>
  <c r="P2542" i="11"/>
  <c r="Q2542" i="11"/>
  <c r="T2542" i="11" s="1"/>
  <c r="R2542" i="11"/>
  <c r="S2542" i="11"/>
  <c r="AA2542" i="11"/>
  <c r="AB2542" i="11"/>
  <c r="BJ2542" i="11" s="1"/>
  <c r="AC2542" i="11"/>
  <c r="AD2542" i="11"/>
  <c r="BH2542" i="11"/>
  <c r="N2543" i="11"/>
  <c r="O2543" i="11"/>
  <c r="P2543" i="11"/>
  <c r="Q2543" i="11"/>
  <c r="R2543" i="11"/>
  <c r="S2543" i="11"/>
  <c r="T2543" i="11"/>
  <c r="AA2543" i="11"/>
  <c r="AB2543" i="11"/>
  <c r="AD2543" i="11"/>
  <c r="AC2543" i="11" s="1"/>
  <c r="BH2543" i="11"/>
  <c r="BJ2543" i="11"/>
  <c r="N2544" i="11"/>
  <c r="O2544" i="11"/>
  <c r="P2544" i="11"/>
  <c r="Q2544" i="11"/>
  <c r="T2544" i="11" s="1"/>
  <c r="R2544" i="11"/>
  <c r="S2544" i="11"/>
  <c r="AA2544" i="11"/>
  <c r="AB2544" i="11"/>
  <c r="BJ2544" i="11" s="1"/>
  <c r="AD2544" i="11"/>
  <c r="AC2544" i="11" s="1"/>
  <c r="BH2544" i="11"/>
  <c r="N2545" i="11"/>
  <c r="O2545" i="11"/>
  <c r="P2545" i="11"/>
  <c r="Q2545" i="11"/>
  <c r="T2545" i="11" s="1"/>
  <c r="R2545" i="11"/>
  <c r="S2545" i="11"/>
  <c r="AA2545" i="11"/>
  <c r="AB2545" i="11"/>
  <c r="BJ2545" i="11" s="1"/>
  <c r="AD2545" i="11"/>
  <c r="AC2545" i="11" s="1"/>
  <c r="BH2545" i="11"/>
  <c r="N2546" i="11"/>
  <c r="O2546" i="11"/>
  <c r="P2546" i="11"/>
  <c r="Q2546" i="11"/>
  <c r="T2546" i="11" s="1"/>
  <c r="R2546" i="11"/>
  <c r="S2546" i="11"/>
  <c r="AA2546" i="11"/>
  <c r="AB2546" i="11"/>
  <c r="AD2546" i="11"/>
  <c r="AC2546" i="11" s="1"/>
  <c r="BH2546" i="11"/>
  <c r="BJ2546" i="11"/>
  <c r="N2547" i="11"/>
  <c r="O2547" i="11"/>
  <c r="P2547" i="11"/>
  <c r="Q2547" i="11"/>
  <c r="R2547" i="11"/>
  <c r="S2547" i="11"/>
  <c r="T2547" i="11"/>
  <c r="AA2547" i="11"/>
  <c r="AB2547" i="11"/>
  <c r="BJ2547" i="11" s="1"/>
  <c r="AD2547" i="11"/>
  <c r="AC2547" i="11" s="1"/>
  <c r="BH2547" i="11"/>
  <c r="N2548" i="11"/>
  <c r="O2548" i="11"/>
  <c r="P2548" i="11"/>
  <c r="Q2548" i="11"/>
  <c r="T2548" i="11" s="1"/>
  <c r="R2548" i="11"/>
  <c r="S2548" i="11"/>
  <c r="AA2548" i="11"/>
  <c r="AB2548" i="11"/>
  <c r="BJ2548" i="11" s="1"/>
  <c r="AD2548" i="11"/>
  <c r="AC2548" i="11" s="1"/>
  <c r="BH2548" i="11"/>
  <c r="N2549" i="11"/>
  <c r="O2549" i="11"/>
  <c r="P2549" i="11"/>
  <c r="Q2549" i="11"/>
  <c r="T2549" i="11" s="1"/>
  <c r="R2549" i="11"/>
  <c r="S2549" i="11"/>
  <c r="AA2549" i="11"/>
  <c r="AB2549" i="11"/>
  <c r="BJ2549" i="11" s="1"/>
  <c r="AC2549" i="11"/>
  <c r="AD2549" i="11"/>
  <c r="BH2549" i="11"/>
  <c r="N2550" i="11"/>
  <c r="O2550" i="11"/>
  <c r="P2550" i="11"/>
  <c r="Q2550" i="11"/>
  <c r="T2550" i="11" s="1"/>
  <c r="R2550" i="11"/>
  <c r="S2550" i="11"/>
  <c r="AA2550" i="11"/>
  <c r="AB2550" i="11"/>
  <c r="BJ2550" i="11" s="1"/>
  <c r="AD2550" i="11"/>
  <c r="AC2550" i="11" s="1"/>
  <c r="BH2550" i="11"/>
  <c r="N2551" i="11"/>
  <c r="O2551" i="11"/>
  <c r="P2551" i="11"/>
  <c r="Q2551" i="11"/>
  <c r="T2551" i="11" s="1"/>
  <c r="R2551" i="11"/>
  <c r="S2551" i="11"/>
  <c r="AA2551" i="11"/>
  <c r="AB2551" i="11"/>
  <c r="AD2551" i="11"/>
  <c r="AC2551" i="11" s="1"/>
  <c r="BH2551" i="11"/>
  <c r="BJ2551" i="11"/>
  <c r="N2552" i="11"/>
  <c r="O2552" i="11"/>
  <c r="P2552" i="11"/>
  <c r="Q2552" i="11"/>
  <c r="R2552" i="11"/>
  <c r="S2552" i="11"/>
  <c r="T2552" i="11"/>
  <c r="AA2552" i="11"/>
  <c r="AB2552" i="11"/>
  <c r="BJ2552" i="11" s="1"/>
  <c r="AC2552" i="11"/>
  <c r="AD2552" i="11"/>
  <c r="BH2552" i="11"/>
  <c r="N2553" i="11"/>
  <c r="O2553" i="11"/>
  <c r="P2553" i="11"/>
  <c r="Q2553" i="11"/>
  <c r="T2553" i="11" s="1"/>
  <c r="R2553" i="11"/>
  <c r="S2553" i="11"/>
  <c r="AA2553" i="11"/>
  <c r="AB2553" i="11"/>
  <c r="AD2553" i="11"/>
  <c r="AC2553" i="11" s="1"/>
  <c r="BH2553" i="11"/>
  <c r="BJ2553" i="11"/>
  <c r="N2554" i="11"/>
  <c r="O2554" i="11"/>
  <c r="P2554" i="11"/>
  <c r="Q2554" i="11"/>
  <c r="T2554" i="11" s="1"/>
  <c r="R2554" i="11"/>
  <c r="S2554" i="11"/>
  <c r="AA2554" i="11"/>
  <c r="AB2554" i="11"/>
  <c r="BJ2554" i="11" s="1"/>
  <c r="AC2554" i="11"/>
  <c r="AD2554" i="11"/>
  <c r="BH2554" i="11"/>
  <c r="N2555" i="11"/>
  <c r="O2555" i="11"/>
  <c r="P2555" i="11"/>
  <c r="Q2555" i="11"/>
  <c r="T2555" i="11" s="1"/>
  <c r="R2555" i="11"/>
  <c r="S2555" i="11"/>
  <c r="AA2555" i="11"/>
  <c r="AB2555" i="11"/>
  <c r="BJ2555" i="11" s="1"/>
  <c r="AD2555" i="11"/>
  <c r="AC2555" i="11" s="1"/>
  <c r="BH2555" i="11"/>
  <c r="N2556" i="11"/>
  <c r="O2556" i="11"/>
  <c r="P2556" i="11"/>
  <c r="Q2556" i="11"/>
  <c r="T2556" i="11" s="1"/>
  <c r="R2556" i="11"/>
  <c r="S2556" i="11"/>
  <c r="AA2556" i="11"/>
  <c r="AB2556" i="11"/>
  <c r="BJ2556" i="11" s="1"/>
  <c r="AC2556" i="11"/>
  <c r="AD2556" i="11"/>
  <c r="BH2556" i="11"/>
  <c r="N2557" i="11"/>
  <c r="O2557" i="11"/>
  <c r="P2557" i="11"/>
  <c r="Q2557" i="11"/>
  <c r="T2557" i="11" s="1"/>
  <c r="R2557" i="11"/>
  <c r="S2557" i="11"/>
  <c r="AA2557" i="11"/>
  <c r="AB2557" i="11"/>
  <c r="BJ2557" i="11" s="1"/>
  <c r="AD2557" i="11"/>
  <c r="AC2557" i="11" s="1"/>
  <c r="BH2557" i="11"/>
  <c r="N2558" i="11"/>
  <c r="O2558" i="11"/>
  <c r="P2558" i="11"/>
  <c r="Q2558" i="11"/>
  <c r="T2558" i="11" s="1"/>
  <c r="R2558" i="11"/>
  <c r="S2558" i="11"/>
  <c r="AA2558" i="11"/>
  <c r="AB2558" i="11"/>
  <c r="BJ2558" i="11" s="1"/>
  <c r="AD2558" i="11"/>
  <c r="AC2558" i="11" s="1"/>
  <c r="BH2558" i="11"/>
  <c r="N2559" i="11"/>
  <c r="O2559" i="11"/>
  <c r="P2559" i="11"/>
  <c r="Q2559" i="11"/>
  <c r="T2559" i="11" s="1"/>
  <c r="R2559" i="11"/>
  <c r="S2559" i="11"/>
  <c r="AA2559" i="11"/>
  <c r="AB2559" i="11"/>
  <c r="BJ2559" i="11" s="1"/>
  <c r="AD2559" i="11"/>
  <c r="AC2559" i="11" s="1"/>
  <c r="BH2559" i="11"/>
  <c r="N2560" i="11"/>
  <c r="O2560" i="11"/>
  <c r="P2560" i="11"/>
  <c r="Q2560" i="11"/>
  <c r="T2560" i="11" s="1"/>
  <c r="R2560" i="11"/>
  <c r="S2560" i="11"/>
  <c r="AA2560" i="11"/>
  <c r="AB2560" i="11"/>
  <c r="BJ2560" i="11" s="1"/>
  <c r="AC2560" i="11"/>
  <c r="AD2560" i="11"/>
  <c r="BH2560" i="11"/>
  <c r="N2561" i="11"/>
  <c r="O2561" i="11"/>
  <c r="P2561" i="11"/>
  <c r="Q2561" i="11"/>
  <c r="T2561" i="11" s="1"/>
  <c r="R2561" i="11"/>
  <c r="S2561" i="11"/>
  <c r="AA2561" i="11"/>
  <c r="AB2561" i="11"/>
  <c r="BJ2561" i="11" s="1"/>
  <c r="AD2561" i="11"/>
  <c r="AC2561" i="11" s="1"/>
  <c r="BH2561" i="11"/>
  <c r="N2562" i="11"/>
  <c r="O2562" i="11"/>
  <c r="P2562" i="11"/>
  <c r="Q2562" i="11"/>
  <c r="T2562" i="11" s="1"/>
  <c r="R2562" i="11"/>
  <c r="S2562" i="11"/>
  <c r="AA2562" i="11"/>
  <c r="AB2562" i="11"/>
  <c r="AD2562" i="11"/>
  <c r="AC2562" i="11" s="1"/>
  <c r="BH2562" i="11"/>
  <c r="BJ2562" i="11"/>
  <c r="N2563" i="11"/>
  <c r="O2563" i="11"/>
  <c r="P2563" i="11"/>
  <c r="Q2563" i="11"/>
  <c r="R2563" i="11"/>
  <c r="S2563" i="11"/>
  <c r="T2563" i="11"/>
  <c r="AA2563" i="11"/>
  <c r="AB2563" i="11"/>
  <c r="BJ2563" i="11" s="1"/>
  <c r="AD2563" i="11"/>
  <c r="AC2563" i="11" s="1"/>
  <c r="BH2563" i="11"/>
  <c r="N2564" i="11"/>
  <c r="O2564" i="11"/>
  <c r="P2564" i="11"/>
  <c r="Q2564" i="11"/>
  <c r="T2564" i="11" s="1"/>
  <c r="R2564" i="11"/>
  <c r="S2564" i="11"/>
  <c r="AA2564" i="11"/>
  <c r="AB2564" i="11"/>
  <c r="AC2564" i="11"/>
  <c r="AD2564" i="11"/>
  <c r="BH2564" i="11"/>
  <c r="BJ2564" i="11"/>
  <c r="N2565" i="11"/>
  <c r="O2565" i="11"/>
  <c r="P2565" i="11"/>
  <c r="Q2565" i="11"/>
  <c r="T2565" i="11" s="1"/>
  <c r="R2565" i="11"/>
  <c r="S2565" i="11"/>
  <c r="AA2565" i="11"/>
  <c r="AB2565" i="11"/>
  <c r="BJ2565" i="11" s="1"/>
  <c r="AC2565" i="11"/>
  <c r="AD2565" i="11"/>
  <c r="BH2565" i="11"/>
  <c r="N2566" i="11"/>
  <c r="O2566" i="11"/>
  <c r="P2566" i="11"/>
  <c r="Q2566" i="11"/>
  <c r="T2566" i="11" s="1"/>
  <c r="R2566" i="11"/>
  <c r="S2566" i="11"/>
  <c r="AA2566" i="11"/>
  <c r="AB2566" i="11"/>
  <c r="BJ2566" i="11" s="1"/>
  <c r="AD2566" i="11"/>
  <c r="AC2566" i="11" s="1"/>
  <c r="BH2566" i="11"/>
  <c r="N2567" i="11"/>
  <c r="O2567" i="11"/>
  <c r="P2567" i="11"/>
  <c r="Q2567" i="11"/>
  <c r="T2567" i="11" s="1"/>
  <c r="R2567" i="11"/>
  <c r="S2567" i="11"/>
  <c r="AA2567" i="11"/>
  <c r="AB2567" i="11"/>
  <c r="BJ2567" i="11" s="1"/>
  <c r="AD2567" i="11"/>
  <c r="AC2567" i="11" s="1"/>
  <c r="BH2567" i="11"/>
  <c r="N2568" i="11"/>
  <c r="O2568" i="11"/>
  <c r="P2568" i="11"/>
  <c r="Q2568" i="11"/>
  <c r="R2568" i="11"/>
  <c r="S2568" i="11"/>
  <c r="T2568" i="11"/>
  <c r="AA2568" i="11"/>
  <c r="AB2568" i="11"/>
  <c r="BJ2568" i="11" s="1"/>
  <c r="AC2568" i="11"/>
  <c r="AD2568" i="11"/>
  <c r="BH2568" i="11"/>
  <c r="N2569" i="11"/>
  <c r="O2569" i="11"/>
  <c r="P2569" i="11"/>
  <c r="Q2569" i="11"/>
  <c r="T2569" i="11" s="1"/>
  <c r="R2569" i="11"/>
  <c r="S2569" i="11"/>
  <c r="AA2569" i="11"/>
  <c r="AB2569" i="11"/>
  <c r="AD2569" i="11"/>
  <c r="AC2569" i="11" s="1"/>
  <c r="BH2569" i="11"/>
  <c r="BJ2569" i="11"/>
  <c r="N2570" i="11"/>
  <c r="O2570" i="11"/>
  <c r="P2570" i="11"/>
  <c r="Q2570" i="11"/>
  <c r="T2570" i="11" s="1"/>
  <c r="R2570" i="11"/>
  <c r="S2570" i="11"/>
  <c r="AA2570" i="11"/>
  <c r="AB2570" i="11"/>
  <c r="BJ2570" i="11" s="1"/>
  <c r="AD2570" i="11"/>
  <c r="AC2570" i="11" s="1"/>
  <c r="BH2570" i="11"/>
  <c r="N2571" i="11"/>
  <c r="O2571" i="11"/>
  <c r="P2571" i="11"/>
  <c r="Q2571" i="11"/>
  <c r="T2571" i="11" s="1"/>
  <c r="R2571" i="11"/>
  <c r="S2571" i="11"/>
  <c r="AA2571" i="11"/>
  <c r="AB2571" i="11"/>
  <c r="BJ2571" i="11" s="1"/>
  <c r="AD2571" i="11"/>
  <c r="AC2571" i="11" s="1"/>
  <c r="BH2571" i="11"/>
  <c r="N2572" i="11"/>
  <c r="O2572" i="11"/>
  <c r="P2572" i="11"/>
  <c r="Q2572" i="11"/>
  <c r="T2572" i="11" s="1"/>
  <c r="R2572" i="11"/>
  <c r="S2572" i="11"/>
  <c r="AA2572" i="11"/>
  <c r="AB2572" i="11"/>
  <c r="BJ2572" i="11" s="1"/>
  <c r="AC2572" i="11"/>
  <c r="AD2572" i="11"/>
  <c r="BH2572" i="11"/>
  <c r="N2573" i="11"/>
  <c r="O2573" i="11"/>
  <c r="P2573" i="11"/>
  <c r="Q2573" i="11"/>
  <c r="T2573" i="11" s="1"/>
  <c r="R2573" i="11"/>
  <c r="S2573" i="11"/>
  <c r="AA2573" i="11"/>
  <c r="AB2573" i="11"/>
  <c r="BJ2573" i="11" s="1"/>
  <c r="AC2573" i="11"/>
  <c r="AD2573" i="11"/>
  <c r="BH2573" i="11"/>
  <c r="N2574" i="11"/>
  <c r="O2574" i="11"/>
  <c r="P2574" i="11"/>
  <c r="Q2574" i="11"/>
  <c r="T2574" i="11" s="1"/>
  <c r="R2574" i="11"/>
  <c r="S2574" i="11"/>
  <c r="AA2574" i="11"/>
  <c r="AB2574" i="11"/>
  <c r="BJ2574" i="11" s="1"/>
  <c r="AC2574" i="11"/>
  <c r="AD2574" i="11"/>
  <c r="BH2574" i="11"/>
  <c r="N2575" i="11"/>
  <c r="O2575" i="11"/>
  <c r="P2575" i="11"/>
  <c r="Q2575" i="11"/>
  <c r="R2575" i="11"/>
  <c r="S2575" i="11"/>
  <c r="T2575" i="11"/>
  <c r="AA2575" i="11"/>
  <c r="AB2575" i="11"/>
  <c r="AD2575" i="11"/>
  <c r="AC2575" i="11" s="1"/>
  <c r="BH2575" i="11"/>
  <c r="BJ2575" i="11"/>
  <c r="N2576" i="11"/>
  <c r="O2576" i="11"/>
  <c r="P2576" i="11"/>
  <c r="Q2576" i="11"/>
  <c r="T2576" i="11" s="1"/>
  <c r="R2576" i="11"/>
  <c r="S2576" i="11"/>
  <c r="AA2576" i="11"/>
  <c r="AB2576" i="11"/>
  <c r="BJ2576" i="11" s="1"/>
  <c r="AC2576" i="11"/>
  <c r="AD2576" i="11"/>
  <c r="BH2576" i="11"/>
  <c r="N2577" i="11"/>
  <c r="O2577" i="11"/>
  <c r="P2577" i="11"/>
  <c r="Q2577" i="11"/>
  <c r="T2577" i="11" s="1"/>
  <c r="R2577" i="11"/>
  <c r="S2577" i="11"/>
  <c r="AA2577" i="11"/>
  <c r="AB2577" i="11"/>
  <c r="BJ2577" i="11" s="1"/>
  <c r="AD2577" i="11"/>
  <c r="AC2577" i="11" s="1"/>
  <c r="BH2577" i="11"/>
  <c r="N2578" i="11"/>
  <c r="O2578" i="11"/>
  <c r="P2578" i="11"/>
  <c r="Q2578" i="11"/>
  <c r="T2578" i="11" s="1"/>
  <c r="R2578" i="11"/>
  <c r="S2578" i="11"/>
  <c r="AA2578" i="11"/>
  <c r="AB2578" i="11"/>
  <c r="AD2578" i="11"/>
  <c r="AC2578" i="11" s="1"/>
  <c r="BH2578" i="11"/>
  <c r="BJ2578" i="11"/>
  <c r="N2579" i="11"/>
  <c r="O2579" i="11"/>
  <c r="P2579" i="11"/>
  <c r="Q2579" i="11"/>
  <c r="R2579" i="11"/>
  <c r="S2579" i="11"/>
  <c r="T2579" i="11"/>
  <c r="AA2579" i="11"/>
  <c r="AB2579" i="11"/>
  <c r="BJ2579" i="11" s="1"/>
  <c r="AD2579" i="11"/>
  <c r="AC2579" i="11" s="1"/>
  <c r="BH2579" i="11"/>
  <c r="N2580" i="11"/>
  <c r="O2580" i="11"/>
  <c r="P2580" i="11"/>
  <c r="Q2580" i="11"/>
  <c r="T2580" i="11" s="1"/>
  <c r="R2580" i="11"/>
  <c r="S2580" i="11"/>
  <c r="AA2580" i="11"/>
  <c r="AB2580" i="11"/>
  <c r="AD2580" i="11"/>
  <c r="AC2580" i="11" s="1"/>
  <c r="BH2580" i="11"/>
  <c r="BJ2580" i="11"/>
  <c r="N2581" i="11"/>
  <c r="O2581" i="11"/>
  <c r="P2581" i="11"/>
  <c r="Q2581" i="11"/>
  <c r="R2581" i="11"/>
  <c r="S2581" i="11"/>
  <c r="T2581" i="11"/>
  <c r="AA2581" i="11"/>
  <c r="AB2581" i="11"/>
  <c r="BJ2581" i="11" s="1"/>
  <c r="AD2581" i="11"/>
  <c r="AC2581" i="11" s="1"/>
  <c r="BH2581" i="11"/>
  <c r="N2582" i="11"/>
  <c r="O2582" i="11"/>
  <c r="P2582" i="11"/>
  <c r="Q2582" i="11"/>
  <c r="T2582" i="11" s="1"/>
  <c r="R2582" i="11"/>
  <c r="S2582" i="11"/>
  <c r="AA2582" i="11"/>
  <c r="AB2582" i="11"/>
  <c r="BJ2582" i="11" s="1"/>
  <c r="AC2582" i="11"/>
  <c r="AD2582" i="11"/>
  <c r="BH2582" i="11"/>
  <c r="N2583" i="11"/>
  <c r="O2583" i="11"/>
  <c r="P2583" i="11"/>
  <c r="Q2583" i="11"/>
  <c r="T2583" i="11" s="1"/>
  <c r="R2583" i="11"/>
  <c r="S2583" i="11"/>
  <c r="AA2583" i="11"/>
  <c r="AB2583" i="11"/>
  <c r="BJ2583" i="11" s="1"/>
  <c r="AD2583" i="11"/>
  <c r="AC2583" i="11" s="1"/>
  <c r="BH2583" i="11"/>
  <c r="N2584" i="11"/>
  <c r="O2584" i="11"/>
  <c r="P2584" i="11"/>
  <c r="Q2584" i="11"/>
  <c r="T2584" i="11" s="1"/>
  <c r="R2584" i="11"/>
  <c r="S2584" i="11"/>
  <c r="AA2584" i="11"/>
  <c r="AB2584" i="11"/>
  <c r="BJ2584" i="11" s="1"/>
  <c r="AD2584" i="11"/>
  <c r="AC2584" i="11" s="1"/>
  <c r="BH2584" i="11"/>
  <c r="N2585" i="11"/>
  <c r="O2585" i="11"/>
  <c r="P2585" i="11"/>
  <c r="Q2585" i="11"/>
  <c r="T2585" i="11" s="1"/>
  <c r="R2585" i="11"/>
  <c r="S2585" i="11"/>
  <c r="AA2585" i="11"/>
  <c r="AB2585" i="11"/>
  <c r="BJ2585" i="11" s="1"/>
  <c r="AD2585" i="11"/>
  <c r="AC2585" i="11" s="1"/>
  <c r="BH2585" i="11"/>
  <c r="N2586" i="11"/>
  <c r="O2586" i="11"/>
  <c r="P2586" i="11"/>
  <c r="Q2586" i="11"/>
  <c r="T2586" i="11" s="1"/>
  <c r="R2586" i="11"/>
  <c r="S2586" i="11"/>
  <c r="AA2586" i="11"/>
  <c r="AB2586" i="11"/>
  <c r="BJ2586" i="11" s="1"/>
  <c r="AC2586" i="11"/>
  <c r="AD2586" i="11"/>
  <c r="BH2586" i="11"/>
  <c r="N2587" i="11"/>
  <c r="O2587" i="11"/>
  <c r="P2587" i="11"/>
  <c r="Q2587" i="11"/>
  <c r="T2587" i="11" s="1"/>
  <c r="R2587" i="11"/>
  <c r="S2587" i="11"/>
  <c r="AA2587" i="11"/>
  <c r="AB2587" i="11"/>
  <c r="BJ2587" i="11" s="1"/>
  <c r="AD2587" i="11"/>
  <c r="AC2587" i="11" s="1"/>
  <c r="BH2587" i="11"/>
  <c r="N2588" i="11"/>
  <c r="O2588" i="11"/>
  <c r="P2588" i="11"/>
  <c r="Q2588" i="11"/>
  <c r="T2588" i="11" s="1"/>
  <c r="R2588" i="11"/>
  <c r="S2588" i="11"/>
  <c r="AA2588" i="11"/>
  <c r="AB2588" i="11"/>
  <c r="BJ2588" i="11" s="1"/>
  <c r="AD2588" i="11"/>
  <c r="AC2588" i="11" s="1"/>
  <c r="BH2588" i="11"/>
  <c r="N2589" i="11"/>
  <c r="O2589" i="11"/>
  <c r="P2589" i="11"/>
  <c r="Q2589" i="11"/>
  <c r="T2589" i="11" s="1"/>
  <c r="R2589" i="11"/>
  <c r="S2589" i="11"/>
  <c r="AA2589" i="11"/>
  <c r="AB2589" i="11"/>
  <c r="BJ2589" i="11" s="1"/>
  <c r="AD2589" i="11"/>
  <c r="AC2589" i="11" s="1"/>
  <c r="BH2589" i="11"/>
  <c r="N2590" i="11"/>
  <c r="O2590" i="11"/>
  <c r="P2590" i="11"/>
  <c r="Q2590" i="11"/>
  <c r="T2590" i="11" s="1"/>
  <c r="R2590" i="11"/>
  <c r="S2590" i="11"/>
  <c r="AA2590" i="11"/>
  <c r="AB2590" i="11"/>
  <c r="BJ2590" i="11" s="1"/>
  <c r="AC2590" i="11"/>
  <c r="AD2590" i="11"/>
  <c r="BH2590" i="11"/>
  <c r="N2591" i="11"/>
  <c r="O2591" i="11"/>
  <c r="P2591" i="11"/>
  <c r="Q2591" i="11"/>
  <c r="T2591" i="11" s="1"/>
  <c r="R2591" i="11"/>
  <c r="S2591" i="11"/>
  <c r="AA2591" i="11"/>
  <c r="AB2591" i="11"/>
  <c r="AD2591" i="11"/>
  <c r="AC2591" i="11" s="1"/>
  <c r="BH2591" i="11"/>
  <c r="BJ2591" i="11"/>
  <c r="N2592" i="11"/>
  <c r="O2592" i="11"/>
  <c r="P2592" i="11"/>
  <c r="Q2592" i="11"/>
  <c r="R2592" i="11"/>
  <c r="S2592" i="11"/>
  <c r="T2592" i="11"/>
  <c r="AA2592" i="11"/>
  <c r="AB2592" i="11"/>
  <c r="BJ2592" i="11" s="1"/>
  <c r="AD2592" i="11"/>
  <c r="AC2592" i="11" s="1"/>
  <c r="BH2592" i="11"/>
  <c r="N2593" i="11"/>
  <c r="O2593" i="11"/>
  <c r="P2593" i="11"/>
  <c r="Q2593" i="11"/>
  <c r="T2593" i="11" s="1"/>
  <c r="R2593" i="11"/>
  <c r="S2593" i="11"/>
  <c r="AA2593" i="11"/>
  <c r="AB2593" i="11"/>
  <c r="AD2593" i="11"/>
  <c r="AC2593" i="11" s="1"/>
  <c r="BH2593" i="11"/>
  <c r="BJ2593" i="11"/>
  <c r="N2594" i="11"/>
  <c r="O2594" i="11"/>
  <c r="P2594" i="11"/>
  <c r="Q2594" i="11"/>
  <c r="T2594" i="11" s="1"/>
  <c r="R2594" i="11"/>
  <c r="S2594" i="11"/>
  <c r="AA2594" i="11"/>
  <c r="AB2594" i="11"/>
  <c r="AD2594" i="11"/>
  <c r="AC2594" i="11" s="1"/>
  <c r="BH2594" i="11"/>
  <c r="BJ2594" i="11"/>
  <c r="N2595" i="11"/>
  <c r="O2595" i="11"/>
  <c r="P2595" i="11"/>
  <c r="Q2595" i="11"/>
  <c r="R2595" i="11"/>
  <c r="S2595" i="11"/>
  <c r="T2595" i="11"/>
  <c r="AA2595" i="11"/>
  <c r="AB2595" i="11"/>
  <c r="BJ2595" i="11" s="1"/>
  <c r="AD2595" i="11"/>
  <c r="AC2595" i="11" s="1"/>
  <c r="BH2595" i="11"/>
  <c r="N2596" i="11"/>
  <c r="O2596" i="11"/>
  <c r="P2596" i="11"/>
  <c r="Q2596" i="11"/>
  <c r="T2596" i="11" s="1"/>
  <c r="R2596" i="11"/>
  <c r="S2596" i="11"/>
  <c r="AA2596" i="11"/>
  <c r="AB2596" i="11"/>
  <c r="AD2596" i="11"/>
  <c r="AC2596" i="11" s="1"/>
  <c r="BH2596" i="11"/>
  <c r="BJ2596" i="11"/>
  <c r="N2597" i="11"/>
  <c r="O2597" i="11"/>
  <c r="P2597" i="11"/>
  <c r="Q2597" i="11"/>
  <c r="R2597" i="11"/>
  <c r="S2597" i="11"/>
  <c r="T2597" i="11"/>
  <c r="AA2597" i="11"/>
  <c r="AB2597" i="11"/>
  <c r="BJ2597" i="11" s="1"/>
  <c r="AC2597" i="11"/>
  <c r="AD2597" i="11"/>
  <c r="BH2597" i="11"/>
  <c r="N2598" i="11"/>
  <c r="O2598" i="11"/>
  <c r="P2598" i="11"/>
  <c r="Q2598" i="11"/>
  <c r="T2598" i="11" s="1"/>
  <c r="R2598" i="11"/>
  <c r="S2598" i="11"/>
  <c r="AA2598" i="11"/>
  <c r="AB2598" i="11"/>
  <c r="BJ2598" i="11" s="1"/>
  <c r="AC2598" i="11"/>
  <c r="AD2598" i="11"/>
  <c r="BH2598" i="11"/>
  <c r="N2599" i="11"/>
  <c r="O2599" i="11"/>
  <c r="P2599" i="11"/>
  <c r="Q2599" i="11"/>
  <c r="R2599" i="11"/>
  <c r="S2599" i="11"/>
  <c r="T2599" i="11"/>
  <c r="AA2599" i="11"/>
  <c r="AB2599" i="11"/>
  <c r="BJ2599" i="11" s="1"/>
  <c r="AD2599" i="11"/>
  <c r="AC2599" i="11" s="1"/>
  <c r="BH2599" i="11"/>
  <c r="N2600" i="11"/>
  <c r="O2600" i="11"/>
  <c r="P2600" i="11"/>
  <c r="Q2600" i="11"/>
  <c r="T2600" i="11" s="1"/>
  <c r="R2600" i="11"/>
  <c r="S2600" i="11"/>
  <c r="AA2600" i="11"/>
  <c r="AB2600" i="11"/>
  <c r="BJ2600" i="11" s="1"/>
  <c r="AD2600" i="11"/>
  <c r="AC2600" i="11" s="1"/>
  <c r="BH2600" i="11"/>
  <c r="N2601" i="11"/>
  <c r="O2601" i="11"/>
  <c r="P2601" i="11"/>
  <c r="Q2601" i="11"/>
  <c r="T2601" i="11" s="1"/>
  <c r="R2601" i="11"/>
  <c r="S2601" i="11"/>
  <c r="AA2601" i="11"/>
  <c r="AB2601" i="11"/>
  <c r="BJ2601" i="11" s="1"/>
  <c r="AD2601" i="11"/>
  <c r="AC2601" i="11" s="1"/>
  <c r="BH2601" i="11"/>
  <c r="N2602" i="11"/>
  <c r="O2602" i="11"/>
  <c r="P2602" i="11"/>
  <c r="Q2602" i="11"/>
  <c r="T2602" i="11" s="1"/>
  <c r="R2602" i="11"/>
  <c r="S2602" i="11"/>
  <c r="AA2602" i="11"/>
  <c r="AB2602" i="11"/>
  <c r="BJ2602" i="11" s="1"/>
  <c r="AD2602" i="11"/>
  <c r="AC2602" i="11" s="1"/>
  <c r="BH2602" i="11"/>
  <c r="N2603" i="11"/>
  <c r="O2603" i="11"/>
  <c r="P2603" i="11"/>
  <c r="Q2603" i="11"/>
  <c r="T2603" i="11" s="1"/>
  <c r="R2603" i="11"/>
  <c r="S2603" i="11"/>
  <c r="AA2603" i="11"/>
  <c r="AB2603" i="11"/>
  <c r="BJ2603" i="11" s="1"/>
  <c r="AD2603" i="11"/>
  <c r="AC2603" i="11" s="1"/>
  <c r="BH2603" i="11"/>
  <c r="N2604" i="11"/>
  <c r="O2604" i="11"/>
  <c r="P2604" i="11"/>
  <c r="Q2604" i="11"/>
  <c r="T2604" i="11" s="1"/>
  <c r="R2604" i="11"/>
  <c r="S2604" i="11"/>
  <c r="AA2604" i="11"/>
  <c r="AB2604" i="11"/>
  <c r="BJ2604" i="11" s="1"/>
  <c r="AC2604" i="11"/>
  <c r="AD2604" i="11"/>
  <c r="BH2604" i="11"/>
  <c r="N2605" i="11"/>
  <c r="O2605" i="11"/>
  <c r="P2605" i="11"/>
  <c r="Q2605" i="11"/>
  <c r="T2605" i="11" s="1"/>
  <c r="R2605" i="11"/>
  <c r="S2605" i="11"/>
  <c r="AA2605" i="11"/>
  <c r="AB2605" i="11"/>
  <c r="BJ2605" i="11" s="1"/>
  <c r="AD2605" i="11"/>
  <c r="AC2605" i="11" s="1"/>
  <c r="BH2605" i="11"/>
  <c r="N2606" i="11"/>
  <c r="O2606" i="11"/>
  <c r="P2606" i="11"/>
  <c r="Q2606" i="11"/>
  <c r="T2606" i="11" s="1"/>
  <c r="R2606" i="11"/>
  <c r="S2606" i="11"/>
  <c r="AA2606" i="11"/>
  <c r="AB2606" i="11"/>
  <c r="BJ2606" i="11" s="1"/>
  <c r="AD2606" i="11"/>
  <c r="AC2606" i="11" s="1"/>
  <c r="BH2606" i="11"/>
  <c r="N2607" i="11"/>
  <c r="O2607" i="11"/>
  <c r="P2607" i="11"/>
  <c r="Q2607" i="11"/>
  <c r="T2607" i="11" s="1"/>
  <c r="R2607" i="11"/>
  <c r="S2607" i="11"/>
  <c r="AB2607" i="11"/>
  <c r="AD2607" i="11"/>
  <c r="BH2607" i="11"/>
  <c r="BJ2607" i="11"/>
  <c r="N2608" i="11"/>
  <c r="O2608" i="11"/>
  <c r="P2608" i="11"/>
  <c r="Q2608" i="11"/>
  <c r="T2608" i="11" s="1"/>
  <c r="R2608" i="11"/>
  <c r="S2608" i="11"/>
  <c r="AB2608" i="11"/>
  <c r="AD2608" i="11"/>
  <c r="BH2608" i="11"/>
  <c r="BJ2608" i="11"/>
  <c r="N2609" i="11"/>
  <c r="O2609" i="11"/>
  <c r="P2609" i="11"/>
  <c r="Q2609" i="11"/>
  <c r="R2609" i="11"/>
  <c r="S2609" i="11"/>
  <c r="T2609" i="11"/>
  <c r="AB2609" i="11"/>
  <c r="BJ2609" i="11" s="1"/>
  <c r="AD2609" i="11"/>
  <c r="BH2609" i="11"/>
  <c r="N2610" i="11"/>
  <c r="O2610" i="11"/>
  <c r="P2610" i="11"/>
  <c r="Q2610" i="11"/>
  <c r="T2610" i="11" s="1"/>
  <c r="R2610" i="11"/>
  <c r="S2610" i="11"/>
  <c r="AB2610" i="11"/>
  <c r="BJ2610" i="11" s="1"/>
  <c r="AD2610" i="11"/>
  <c r="BH2610" i="11"/>
  <c r="N2611" i="11"/>
  <c r="O2611" i="11"/>
  <c r="P2611" i="11"/>
  <c r="Q2611" i="11"/>
  <c r="T2611" i="11" s="1"/>
  <c r="R2611" i="11"/>
  <c r="S2611" i="11"/>
  <c r="AB2611" i="11"/>
  <c r="AD2611" i="11"/>
  <c r="BH2611" i="11"/>
  <c r="BJ2611" i="11"/>
  <c r="N2612" i="11"/>
  <c r="O2612" i="11"/>
  <c r="P2612" i="11"/>
  <c r="Q2612" i="11"/>
  <c r="T2612" i="11" s="1"/>
  <c r="R2612" i="11"/>
  <c r="S2612" i="11"/>
  <c r="AB2612" i="11"/>
  <c r="BJ2612" i="11" s="1"/>
  <c r="AD2612" i="11"/>
  <c r="BH2612" i="11"/>
  <c r="N2613" i="11"/>
  <c r="O2613" i="11"/>
  <c r="P2613" i="11"/>
  <c r="Q2613" i="11"/>
  <c r="T2613" i="11" s="1"/>
  <c r="R2613" i="11"/>
  <c r="S2613" i="11"/>
  <c r="AB2613" i="11"/>
  <c r="BJ2613" i="11" s="1"/>
  <c r="AD2613" i="11"/>
  <c r="BH2613" i="11"/>
  <c r="N2614" i="11"/>
  <c r="O2614" i="11"/>
  <c r="P2614" i="11"/>
  <c r="Q2614" i="11"/>
  <c r="T2614" i="11" s="1"/>
  <c r="R2614" i="11"/>
  <c r="S2614" i="11"/>
  <c r="AB2614" i="11"/>
  <c r="BJ2614" i="11" s="1"/>
  <c r="AD2614" i="11"/>
  <c r="BH2614" i="11"/>
  <c r="N2615" i="11"/>
  <c r="O2615" i="11"/>
  <c r="P2615" i="11"/>
  <c r="Q2615" i="11"/>
  <c r="T2615" i="11" s="1"/>
  <c r="R2615" i="11"/>
  <c r="S2615" i="11"/>
  <c r="AB2615" i="11"/>
  <c r="AD2615" i="11"/>
  <c r="BH2615" i="11"/>
  <c r="BJ2615" i="11"/>
  <c r="N2616" i="11"/>
  <c r="O2616" i="11"/>
  <c r="P2616" i="11"/>
  <c r="Q2616" i="11"/>
  <c r="T2616" i="11" s="1"/>
  <c r="R2616" i="11"/>
  <c r="S2616" i="11"/>
  <c r="AB2616" i="11"/>
  <c r="AD2616" i="11"/>
  <c r="N2617" i="11"/>
  <c r="O2617" i="11"/>
  <c r="P2617" i="11"/>
  <c r="Q2617" i="11"/>
  <c r="R2617" i="11"/>
  <c r="S2617" i="11"/>
  <c r="T2617" i="11"/>
  <c r="AB2617" i="11"/>
  <c r="BJ2617" i="11" s="1"/>
  <c r="AD2617" i="11"/>
  <c r="BH2617" i="11"/>
  <c r="N2618" i="11"/>
  <c r="O2618" i="11"/>
  <c r="P2618" i="11"/>
  <c r="Q2618" i="11"/>
  <c r="T2618" i="11" s="1"/>
  <c r="R2618" i="11"/>
  <c r="S2618" i="11"/>
  <c r="AB2618" i="11"/>
  <c r="BJ2618" i="11" s="1"/>
  <c r="AD2618" i="11"/>
  <c r="BH2618" i="11"/>
  <c r="N2619" i="11"/>
  <c r="O2619" i="11"/>
  <c r="P2619" i="11"/>
  <c r="Q2619" i="11"/>
  <c r="T2619" i="11" s="1"/>
  <c r="R2619" i="11"/>
  <c r="S2619" i="11"/>
  <c r="AB2619" i="11"/>
  <c r="BJ2619" i="11" s="1"/>
  <c r="AD2619" i="11"/>
  <c r="BH2619" i="11"/>
  <c r="N2620" i="11"/>
  <c r="O2620" i="11"/>
  <c r="P2620" i="11"/>
  <c r="Q2620" i="11"/>
  <c r="T2620" i="11" s="1"/>
  <c r="R2620" i="11"/>
  <c r="S2620" i="11"/>
  <c r="AB2620" i="11"/>
  <c r="BJ2620" i="11" s="1"/>
  <c r="AD2620" i="11"/>
  <c r="BH2620" i="11"/>
  <c r="N2621" i="11"/>
  <c r="O2621" i="11"/>
  <c r="P2621" i="11"/>
  <c r="Q2621" i="11"/>
  <c r="T2621" i="11" s="1"/>
  <c r="R2621" i="11"/>
  <c r="S2621" i="11"/>
  <c r="AB2621" i="11"/>
  <c r="BJ2621" i="11" s="1"/>
  <c r="AD2621" i="11"/>
  <c r="BH2621" i="11"/>
  <c r="N2622" i="11"/>
  <c r="O2622" i="11"/>
  <c r="P2622" i="11"/>
  <c r="Q2622" i="11"/>
  <c r="T2622" i="11" s="1"/>
  <c r="R2622" i="11"/>
  <c r="S2622" i="11"/>
  <c r="AB2622" i="11"/>
  <c r="BJ2622" i="11" s="1"/>
  <c r="AD2622" i="11"/>
  <c r="BH2622" i="11"/>
  <c r="N2623" i="11"/>
  <c r="O2623" i="11"/>
  <c r="P2623" i="11"/>
  <c r="Q2623" i="11"/>
  <c r="T2623" i="11" s="1"/>
  <c r="R2623" i="11"/>
  <c r="S2623" i="11"/>
  <c r="AB2623" i="11"/>
  <c r="BJ2623" i="11" s="1"/>
  <c r="AD2623" i="11"/>
  <c r="BH2623" i="11"/>
  <c r="N2624" i="11"/>
  <c r="O2624" i="11"/>
  <c r="P2624" i="11"/>
  <c r="Q2624" i="11"/>
  <c r="T2624" i="11" s="1"/>
  <c r="R2624" i="11"/>
  <c r="S2624" i="11"/>
  <c r="AB2624" i="11"/>
  <c r="AD2624" i="11"/>
  <c r="BH2624" i="11"/>
  <c r="BJ2624" i="11"/>
  <c r="N2625" i="11"/>
  <c r="O2625" i="11"/>
  <c r="P2625" i="11"/>
  <c r="Q2625" i="11"/>
  <c r="R2625" i="11"/>
  <c r="S2625" i="11"/>
  <c r="T2625" i="11"/>
  <c r="AB2625" i="11"/>
  <c r="BJ2625" i="11" s="1"/>
  <c r="AD2625" i="11"/>
  <c r="BH2625" i="11"/>
  <c r="N2626" i="11"/>
  <c r="O2626" i="11"/>
  <c r="P2626" i="11"/>
  <c r="Q2626" i="11"/>
  <c r="T2626" i="11" s="1"/>
  <c r="R2626" i="11"/>
  <c r="S2626" i="11"/>
  <c r="AB2626" i="11"/>
  <c r="BJ2626" i="11" s="1"/>
  <c r="AD2626" i="11"/>
  <c r="BH2626" i="11"/>
  <c r="N2627" i="11"/>
  <c r="O2627" i="11"/>
  <c r="P2627" i="11"/>
  <c r="Q2627" i="11"/>
  <c r="T2627" i="11" s="1"/>
  <c r="R2627" i="11"/>
  <c r="S2627" i="11"/>
  <c r="AB2627" i="11"/>
  <c r="BJ2627" i="11" s="1"/>
  <c r="AD2627" i="11"/>
  <c r="BH2627" i="11"/>
  <c r="N2628" i="11"/>
  <c r="O2628" i="11"/>
  <c r="P2628" i="11"/>
  <c r="Q2628" i="11"/>
  <c r="T2628" i="11" s="1"/>
  <c r="R2628" i="11"/>
  <c r="S2628" i="11"/>
  <c r="AB2628" i="11"/>
  <c r="BJ2628" i="11" s="1"/>
  <c r="AD2628" i="11"/>
  <c r="BH2628" i="11"/>
  <c r="N2629" i="11"/>
  <c r="O2629" i="11"/>
  <c r="P2629" i="11"/>
  <c r="Q2629" i="11"/>
  <c r="T2629" i="11" s="1"/>
  <c r="R2629" i="11"/>
  <c r="S2629" i="11"/>
  <c r="AB2629" i="11"/>
  <c r="BJ2629" i="11" s="1"/>
  <c r="AD2629" i="11"/>
  <c r="BH2629" i="11"/>
  <c r="N2630" i="11"/>
  <c r="O2630" i="11"/>
  <c r="P2630" i="11"/>
  <c r="Q2630" i="11"/>
  <c r="T2630" i="11" s="1"/>
  <c r="R2630" i="11"/>
  <c r="S2630" i="11"/>
  <c r="AB2630" i="11"/>
  <c r="BJ2630" i="11" s="1"/>
  <c r="AD2630" i="11"/>
  <c r="BH2630" i="11"/>
  <c r="N2631" i="11"/>
  <c r="O2631" i="11"/>
  <c r="P2631" i="11"/>
  <c r="Q2631" i="11"/>
  <c r="T2631" i="11" s="1"/>
  <c r="R2631" i="11"/>
  <c r="S2631" i="11"/>
  <c r="AB2631" i="11"/>
  <c r="BJ2631" i="11" s="1"/>
  <c r="AD2631" i="11"/>
  <c r="BH2631" i="11"/>
  <c r="N2632" i="11"/>
  <c r="O2632" i="11"/>
  <c r="P2632" i="11"/>
  <c r="Q2632" i="11"/>
  <c r="T2632" i="11" s="1"/>
  <c r="R2632" i="11"/>
  <c r="S2632" i="11"/>
  <c r="AB2632" i="11"/>
  <c r="AD2632" i="11"/>
  <c r="BH2632" i="11"/>
  <c r="BJ2632" i="11"/>
  <c r="N2633" i="11"/>
  <c r="O2633" i="11"/>
  <c r="P2633" i="11"/>
  <c r="Q2633" i="11"/>
  <c r="R2633" i="11"/>
  <c r="S2633" i="11"/>
  <c r="T2633" i="11"/>
  <c r="AB2633" i="11"/>
  <c r="BJ2633" i="11" s="1"/>
  <c r="AD2633" i="11"/>
  <c r="BH2633" i="11"/>
  <c r="N2634" i="11"/>
  <c r="O2634" i="11"/>
  <c r="P2634" i="11"/>
  <c r="Q2634" i="11"/>
  <c r="T2634" i="11" s="1"/>
  <c r="R2634" i="11"/>
  <c r="S2634" i="11"/>
  <c r="AB2634" i="11"/>
  <c r="BJ2634" i="11" s="1"/>
  <c r="AD2634" i="11"/>
  <c r="BH2634" i="11"/>
  <c r="N2635" i="11"/>
  <c r="O2635" i="11"/>
  <c r="P2635" i="11"/>
  <c r="Q2635" i="11"/>
  <c r="T2635" i="11" s="1"/>
  <c r="R2635" i="11"/>
  <c r="S2635" i="11"/>
  <c r="AB2635" i="11"/>
  <c r="BJ2635" i="11" s="1"/>
  <c r="AD2635" i="11"/>
  <c r="BH2635" i="11"/>
  <c r="N2636" i="11"/>
  <c r="O2636" i="11"/>
  <c r="P2636" i="11"/>
  <c r="Q2636" i="11"/>
  <c r="T2636" i="11" s="1"/>
  <c r="R2636" i="11"/>
  <c r="S2636" i="11"/>
  <c r="AB2636" i="11"/>
  <c r="BJ2636" i="11" s="1"/>
  <c r="AD2636" i="11"/>
  <c r="BH2636" i="11"/>
  <c r="N2637" i="11"/>
  <c r="O2637" i="11"/>
  <c r="P2637" i="11"/>
  <c r="Q2637" i="11"/>
  <c r="T2637" i="11" s="1"/>
  <c r="R2637" i="11"/>
  <c r="S2637" i="11"/>
  <c r="AB2637" i="11"/>
  <c r="BJ2637" i="11" s="1"/>
  <c r="AD2637" i="11"/>
  <c r="BH2637" i="11"/>
  <c r="N2638" i="11"/>
  <c r="O2638" i="11"/>
  <c r="P2638" i="11"/>
  <c r="Q2638" i="11"/>
  <c r="T2638" i="11" s="1"/>
  <c r="R2638" i="11"/>
  <c r="S2638" i="11"/>
  <c r="AB2638" i="11"/>
  <c r="BJ2638" i="11" s="1"/>
  <c r="AD2638" i="11"/>
  <c r="BH2638" i="11"/>
  <c r="N2639" i="11"/>
  <c r="O2639" i="11"/>
  <c r="P2639" i="11"/>
  <c r="Q2639" i="11"/>
  <c r="T2639" i="11" s="1"/>
  <c r="R2639" i="11"/>
  <c r="S2639" i="11"/>
  <c r="AB2639" i="11"/>
  <c r="BJ2639" i="11" s="1"/>
  <c r="AD2639" i="11"/>
  <c r="BH2639" i="11"/>
  <c r="N2640" i="11"/>
  <c r="O2640" i="11"/>
  <c r="P2640" i="11"/>
  <c r="Q2640" i="11"/>
  <c r="T2640" i="11" s="1"/>
  <c r="R2640" i="11"/>
  <c r="S2640" i="11"/>
  <c r="AB2640" i="11"/>
  <c r="AD2640" i="11"/>
  <c r="BH2640" i="11"/>
  <c r="BJ2640" i="11"/>
  <c r="N2641" i="11"/>
  <c r="O2641" i="11"/>
  <c r="P2641" i="11"/>
  <c r="Q2641" i="11"/>
  <c r="R2641" i="11"/>
  <c r="S2641" i="11"/>
  <c r="T2641" i="11"/>
  <c r="AB2641" i="11"/>
  <c r="BJ2641" i="11" s="1"/>
  <c r="AD2641" i="11"/>
  <c r="BH2641" i="11"/>
  <c r="N2642" i="11"/>
  <c r="O2642" i="11"/>
  <c r="P2642" i="11"/>
  <c r="Q2642" i="11"/>
  <c r="T2642" i="11" s="1"/>
  <c r="R2642" i="11"/>
  <c r="S2642" i="11"/>
  <c r="AB2642" i="11"/>
  <c r="BJ2642" i="11" s="1"/>
  <c r="AD2642" i="11"/>
  <c r="BH2642" i="11"/>
  <c r="N2643" i="11"/>
  <c r="O2643" i="11"/>
  <c r="P2643" i="11"/>
  <c r="Q2643" i="11"/>
  <c r="T2643" i="11" s="1"/>
  <c r="R2643" i="11"/>
  <c r="S2643" i="11"/>
  <c r="AB2643" i="11"/>
  <c r="BJ2643" i="11" s="1"/>
  <c r="AD2643" i="11"/>
  <c r="BH2643" i="11"/>
  <c r="N2644" i="11"/>
  <c r="O2644" i="11"/>
  <c r="P2644" i="11"/>
  <c r="Q2644" i="11"/>
  <c r="T2644" i="11" s="1"/>
  <c r="R2644" i="11"/>
  <c r="S2644" i="11"/>
  <c r="AB2644" i="11"/>
  <c r="BJ2644" i="11" s="1"/>
  <c r="AD2644" i="11"/>
  <c r="BH2644" i="11"/>
  <c r="N2645" i="11"/>
  <c r="O2645" i="11"/>
  <c r="P2645" i="11"/>
  <c r="Q2645" i="11"/>
  <c r="T2645" i="11" s="1"/>
  <c r="R2645" i="11"/>
  <c r="S2645" i="11"/>
  <c r="AB2645" i="11"/>
  <c r="BJ2645" i="11" s="1"/>
  <c r="AD2645" i="11"/>
  <c r="BH2645" i="11"/>
  <c r="N2646" i="11"/>
  <c r="O2646" i="11"/>
  <c r="P2646" i="11"/>
  <c r="Q2646" i="11"/>
  <c r="T2646" i="11" s="1"/>
  <c r="R2646" i="11"/>
  <c r="S2646" i="11"/>
  <c r="AB2646" i="11"/>
  <c r="BJ2646" i="11" s="1"/>
  <c r="AD2646" i="11"/>
  <c r="BH2646" i="11"/>
  <c r="N2647" i="11"/>
  <c r="O2647" i="11"/>
  <c r="P2647" i="11"/>
  <c r="Q2647" i="11"/>
  <c r="T2647" i="11" s="1"/>
  <c r="R2647" i="11"/>
  <c r="S2647" i="11"/>
  <c r="AA2647" i="11"/>
  <c r="AB2647" i="11"/>
  <c r="BJ2647" i="11" s="1"/>
  <c r="AD2647" i="11"/>
  <c r="AC2647" i="11" s="1"/>
  <c r="BH2647" i="11"/>
  <c r="N2648" i="11"/>
  <c r="O2648" i="11"/>
  <c r="P2648" i="11"/>
  <c r="Q2648" i="11"/>
  <c r="T2648" i="11" s="1"/>
  <c r="R2648" i="11"/>
  <c r="S2648" i="11"/>
  <c r="AA2648" i="11"/>
  <c r="AB2648" i="11"/>
  <c r="BJ2648" i="11" s="1"/>
  <c r="AD2648" i="11"/>
  <c r="AC2648" i="11" s="1"/>
  <c r="BH2648" i="11"/>
  <c r="N2649" i="11"/>
  <c r="O2649" i="11"/>
  <c r="P2649" i="11"/>
  <c r="Q2649" i="11"/>
  <c r="R2649" i="11"/>
  <c r="T2649" i="11" s="1"/>
  <c r="S2649" i="11"/>
  <c r="AA2649" i="11"/>
  <c r="AB2649" i="11"/>
  <c r="BJ2649" i="11" s="1"/>
  <c r="AD2649" i="11"/>
  <c r="AC2649" i="11" s="1"/>
  <c r="BH2649" i="11"/>
  <c r="N2650" i="11"/>
  <c r="O2650" i="11"/>
  <c r="P2650" i="11"/>
  <c r="Q2650" i="11"/>
  <c r="T2650" i="11" s="1"/>
  <c r="R2650" i="11"/>
  <c r="S2650" i="11"/>
  <c r="AA2650" i="11"/>
  <c r="AB2650" i="11"/>
  <c r="BJ2650" i="11" s="1"/>
  <c r="AD2650" i="11"/>
  <c r="AC2650" i="11" s="1"/>
  <c r="BH2650" i="11"/>
  <c r="N2651" i="11"/>
  <c r="O2651" i="11"/>
  <c r="P2651" i="11"/>
  <c r="Q2651" i="11"/>
  <c r="T2651" i="11" s="1"/>
  <c r="R2651" i="11"/>
  <c r="S2651" i="11"/>
  <c r="AA2651" i="11"/>
  <c r="AB2651" i="11"/>
  <c r="BJ2651" i="11" s="1"/>
  <c r="AD2651" i="11"/>
  <c r="AC2651" i="11" s="1"/>
  <c r="BH2651" i="11"/>
  <c r="N2652" i="11"/>
  <c r="O2652" i="11"/>
  <c r="P2652" i="11"/>
  <c r="Q2652" i="11"/>
  <c r="T2652" i="11" s="1"/>
  <c r="R2652" i="11"/>
  <c r="S2652" i="11"/>
  <c r="AA2652" i="11"/>
  <c r="AB2652" i="11"/>
  <c r="AC2652" i="11"/>
  <c r="AD2652" i="11"/>
  <c r="BH2652" i="11"/>
  <c r="BJ2652" i="11"/>
  <c r="N2653" i="11"/>
  <c r="O2653" i="11"/>
  <c r="P2653" i="11"/>
  <c r="Q2653" i="11"/>
  <c r="R2653" i="11"/>
  <c r="S2653" i="11"/>
  <c r="T2653" i="11"/>
  <c r="AA2653" i="11"/>
  <c r="AB2653" i="11"/>
  <c r="BJ2653" i="11" s="1"/>
  <c r="AD2653" i="11"/>
  <c r="AC2653" i="11" s="1"/>
  <c r="BH2653" i="11"/>
  <c r="N2654" i="11"/>
  <c r="O2654" i="11"/>
  <c r="P2654" i="11"/>
  <c r="Q2654" i="11"/>
  <c r="T2654" i="11" s="1"/>
  <c r="R2654" i="11"/>
  <c r="S2654" i="11"/>
  <c r="AA2654" i="11"/>
  <c r="AB2654" i="11"/>
  <c r="AD2654" i="11"/>
  <c r="AC2654" i="11" s="1"/>
  <c r="BH2654" i="11"/>
  <c r="BJ2654" i="11"/>
  <c r="N2655" i="11"/>
  <c r="O2655" i="11"/>
  <c r="P2655" i="11"/>
  <c r="Q2655" i="11"/>
  <c r="T2655" i="11" s="1"/>
  <c r="R2655" i="11"/>
  <c r="S2655" i="11"/>
  <c r="AA2655" i="11"/>
  <c r="AB2655" i="11"/>
  <c r="BJ2655" i="11" s="1"/>
  <c r="AD2655" i="11"/>
  <c r="AC2655" i="11" s="1"/>
  <c r="BH2655" i="11"/>
  <c r="N2656" i="11"/>
  <c r="O2656" i="11"/>
  <c r="P2656" i="11"/>
  <c r="Q2656" i="11"/>
  <c r="R2656" i="11"/>
  <c r="S2656" i="11"/>
  <c r="AA2656" i="11"/>
  <c r="AB2656" i="11"/>
  <c r="BJ2656" i="11" s="1"/>
  <c r="AC2656" i="11"/>
  <c r="AD2656" i="11"/>
  <c r="BH2656" i="11"/>
  <c r="N2657" i="11"/>
  <c r="O2657" i="11"/>
  <c r="P2657" i="11"/>
  <c r="Q2657" i="11"/>
  <c r="R2657" i="11"/>
  <c r="S2657" i="11"/>
  <c r="AA2657" i="11"/>
  <c r="AB2657" i="11"/>
  <c r="AD2657" i="11"/>
  <c r="AC2657" i="11" s="1"/>
  <c r="BH2657" i="11"/>
  <c r="BJ2657" i="11"/>
  <c r="N2658" i="11"/>
  <c r="O2658" i="11"/>
  <c r="P2658" i="11"/>
  <c r="Q2658" i="11"/>
  <c r="R2658" i="11"/>
  <c r="S2658" i="11"/>
  <c r="T2658" i="11"/>
  <c r="AA2658" i="11"/>
  <c r="AB2658" i="11"/>
  <c r="BJ2658" i="11" s="1"/>
  <c r="AC2658" i="11"/>
  <c r="AD2658" i="11"/>
  <c r="BH2658" i="11"/>
  <c r="N2659" i="11"/>
  <c r="O2659" i="11"/>
  <c r="P2659" i="11"/>
  <c r="Q2659" i="11"/>
  <c r="T2659" i="11" s="1"/>
  <c r="R2659" i="11"/>
  <c r="S2659" i="11"/>
  <c r="AA2659" i="11"/>
  <c r="AB2659" i="11"/>
  <c r="AD2659" i="11"/>
  <c r="AC2659" i="11" s="1"/>
  <c r="BH2659" i="11"/>
  <c r="BJ2659" i="11"/>
  <c r="N2660" i="11"/>
  <c r="O2660" i="11"/>
  <c r="P2660" i="11"/>
  <c r="Q2660" i="11"/>
  <c r="R2660" i="11"/>
  <c r="S2660" i="11"/>
  <c r="AA2660" i="11"/>
  <c r="AB2660" i="11"/>
  <c r="BJ2660" i="11" s="1"/>
  <c r="AC2660" i="11"/>
  <c r="AD2660" i="11"/>
  <c r="BH2660" i="11"/>
  <c r="N2661" i="11"/>
  <c r="O2661" i="11"/>
  <c r="P2661" i="11"/>
  <c r="Q2661" i="11"/>
  <c r="T2661" i="11" s="1"/>
  <c r="R2661" i="11"/>
  <c r="S2661" i="11"/>
  <c r="AA2661" i="11"/>
  <c r="AB2661" i="11"/>
  <c r="BJ2661" i="11" s="1"/>
  <c r="AD2661" i="11"/>
  <c r="AC2661" i="11" s="1"/>
  <c r="BH2661" i="11"/>
  <c r="N2662" i="11"/>
  <c r="O2662" i="11"/>
  <c r="P2662" i="11"/>
  <c r="Q2662" i="11"/>
  <c r="T2662" i="11" s="1"/>
  <c r="R2662" i="11"/>
  <c r="S2662" i="11"/>
  <c r="AA2662" i="11"/>
  <c r="AB2662" i="11"/>
  <c r="AD2662" i="11"/>
  <c r="AC2662" i="11" s="1"/>
  <c r="BH2662" i="11"/>
  <c r="BJ2662" i="11"/>
  <c r="N2663" i="11"/>
  <c r="O2663" i="11"/>
  <c r="P2663" i="11"/>
  <c r="Q2663" i="11"/>
  <c r="R2663" i="11"/>
  <c r="S2663" i="11"/>
  <c r="T2663" i="11"/>
  <c r="AA2663" i="11"/>
  <c r="AB2663" i="11"/>
  <c r="BJ2663" i="11" s="1"/>
  <c r="AC2663" i="11"/>
  <c r="AD2663" i="11"/>
  <c r="BH2663" i="11"/>
  <c r="N2664" i="11"/>
  <c r="O2664" i="11"/>
  <c r="P2664" i="11"/>
  <c r="Q2664" i="11"/>
  <c r="T2664" i="11" s="1"/>
  <c r="R2664" i="11"/>
  <c r="S2664" i="11"/>
  <c r="AA2664" i="11"/>
  <c r="AB2664" i="11"/>
  <c r="BJ2664" i="11" s="1"/>
  <c r="AD2664" i="11"/>
  <c r="AC2664" i="11" s="1"/>
  <c r="BH2664" i="11"/>
  <c r="N2665" i="11"/>
  <c r="O2665" i="11"/>
  <c r="P2665" i="11"/>
  <c r="Q2665" i="11"/>
  <c r="R2665" i="11"/>
  <c r="T2665" i="11" s="1"/>
  <c r="S2665" i="11"/>
  <c r="AA2665" i="11"/>
  <c r="AB2665" i="11"/>
  <c r="BJ2665" i="11" s="1"/>
  <c r="AD2665" i="11"/>
  <c r="AC2665" i="11" s="1"/>
  <c r="BH2665" i="11"/>
  <c r="N2666" i="11"/>
  <c r="O2666" i="11"/>
  <c r="P2666" i="11"/>
  <c r="Q2666" i="11"/>
  <c r="R2666" i="11"/>
  <c r="S2666" i="11"/>
  <c r="AA2666" i="11"/>
  <c r="AB2666" i="11"/>
  <c r="BJ2666" i="11" s="1"/>
  <c r="AC2666" i="11"/>
  <c r="AD2666" i="11"/>
  <c r="BH2666" i="11"/>
  <c r="N2667" i="11"/>
  <c r="O2667" i="11"/>
  <c r="P2667" i="11"/>
  <c r="Q2667" i="11"/>
  <c r="T2667" i="11" s="1"/>
  <c r="R2667" i="11"/>
  <c r="S2667" i="11"/>
  <c r="AA2667" i="11"/>
  <c r="AB2667" i="11"/>
  <c r="BJ2667" i="11" s="1"/>
  <c r="AD2667" i="11"/>
  <c r="AC2667" i="11" s="1"/>
  <c r="BH2667" i="11"/>
  <c r="N2668" i="11"/>
  <c r="O2668" i="11"/>
  <c r="P2668" i="11"/>
  <c r="Q2668" i="11"/>
  <c r="T2668" i="11" s="1"/>
  <c r="R2668" i="11"/>
  <c r="S2668" i="11"/>
  <c r="AA2668" i="11"/>
  <c r="AB2668" i="11"/>
  <c r="AD2668" i="11"/>
  <c r="AC2668" i="11" s="1"/>
  <c r="BH2668" i="11"/>
  <c r="BJ2668" i="11"/>
  <c r="N2669" i="11"/>
  <c r="O2669" i="11"/>
  <c r="P2669" i="11"/>
  <c r="Q2669" i="11"/>
  <c r="T2669" i="11" s="1"/>
  <c r="R2669" i="11"/>
  <c r="S2669" i="11"/>
  <c r="AA2669" i="11"/>
  <c r="AB2669" i="11"/>
  <c r="BJ2669" i="11" s="1"/>
  <c r="AD2669" i="11"/>
  <c r="AC2669" i="11" s="1"/>
  <c r="BH2669" i="11"/>
  <c r="N2670" i="11"/>
  <c r="O2670" i="11"/>
  <c r="P2670" i="11"/>
  <c r="Q2670" i="11"/>
  <c r="T2670" i="11" s="1"/>
  <c r="R2670" i="11"/>
  <c r="S2670" i="11"/>
  <c r="AA2670" i="11"/>
  <c r="AB2670" i="11"/>
  <c r="BJ2670" i="11" s="1"/>
  <c r="AD2670" i="11"/>
  <c r="AC2670" i="11" s="1"/>
  <c r="BH2670" i="11"/>
  <c r="N2671" i="11"/>
  <c r="O2671" i="11"/>
  <c r="P2671" i="11"/>
  <c r="Q2671" i="11"/>
  <c r="T2671" i="11" s="1"/>
  <c r="R2671" i="11"/>
  <c r="S2671" i="11"/>
  <c r="AA2671" i="11"/>
  <c r="AB2671" i="11"/>
  <c r="BJ2671" i="11" s="1"/>
  <c r="AD2671" i="11"/>
  <c r="AC2671" i="11" s="1"/>
  <c r="BH2671" i="11"/>
  <c r="N2672" i="11"/>
  <c r="O2672" i="11"/>
  <c r="P2672" i="11"/>
  <c r="Q2672" i="11"/>
  <c r="T2672" i="11" s="1"/>
  <c r="R2672" i="11"/>
  <c r="S2672" i="11"/>
  <c r="AA2672" i="11"/>
  <c r="AB2672" i="11"/>
  <c r="BJ2672" i="11" s="1"/>
  <c r="AC2672" i="11"/>
  <c r="AD2672" i="11"/>
  <c r="BH2672" i="11"/>
  <c r="N2673" i="11"/>
  <c r="O2673" i="11"/>
  <c r="P2673" i="11"/>
  <c r="Q2673" i="11"/>
  <c r="T2673" i="11" s="1"/>
  <c r="R2673" i="11"/>
  <c r="S2673" i="11"/>
  <c r="AA2673" i="11"/>
  <c r="AB2673" i="11"/>
  <c r="BJ2673" i="11" s="1"/>
  <c r="AD2673" i="11"/>
  <c r="AC2673" i="11" s="1"/>
  <c r="BH2673" i="11"/>
  <c r="N2674" i="11"/>
  <c r="O2674" i="11"/>
  <c r="P2674" i="11"/>
  <c r="Q2674" i="11"/>
  <c r="T2674" i="11" s="1"/>
  <c r="R2674" i="11"/>
  <c r="S2674" i="11"/>
  <c r="AA2674" i="11"/>
  <c r="AB2674" i="11"/>
  <c r="BJ2674" i="11" s="1"/>
  <c r="AC2674" i="11"/>
  <c r="AD2674" i="11"/>
  <c r="BH2674" i="11"/>
  <c r="N2675" i="11"/>
  <c r="O2675" i="11"/>
  <c r="P2675" i="11"/>
  <c r="Q2675" i="11"/>
  <c r="T2675" i="11" s="1"/>
  <c r="R2675" i="11"/>
  <c r="S2675" i="11"/>
  <c r="AA2675" i="11"/>
  <c r="AB2675" i="11"/>
  <c r="BJ2675" i="11" s="1"/>
  <c r="AD2675" i="11"/>
  <c r="AC2675" i="11" s="1"/>
  <c r="BH2675" i="11"/>
  <c r="N2676" i="11"/>
  <c r="O2676" i="11"/>
  <c r="P2676" i="11"/>
  <c r="Q2676" i="11"/>
  <c r="T2676" i="11" s="1"/>
  <c r="R2676" i="11"/>
  <c r="S2676" i="11"/>
  <c r="AA2676" i="11"/>
  <c r="AB2676" i="11"/>
  <c r="AD2676" i="11"/>
  <c r="AC2676" i="11" s="1"/>
  <c r="BH2676" i="11"/>
  <c r="BJ2676" i="11"/>
  <c r="N2677" i="11"/>
  <c r="O2677" i="11"/>
  <c r="P2677" i="11"/>
  <c r="Q2677" i="11"/>
  <c r="R2677" i="11"/>
  <c r="S2677" i="11"/>
  <c r="T2677" i="11"/>
  <c r="AA2677" i="11"/>
  <c r="AB2677" i="11"/>
  <c r="BJ2677" i="11" s="1"/>
  <c r="AD2677" i="11"/>
  <c r="AC2677" i="11" s="1"/>
  <c r="BH2677" i="11"/>
  <c r="N2678" i="11"/>
  <c r="O2678" i="11"/>
  <c r="P2678" i="11"/>
  <c r="Q2678" i="11"/>
  <c r="T2678" i="11" s="1"/>
  <c r="R2678" i="11"/>
  <c r="S2678" i="11"/>
  <c r="AA2678" i="11"/>
  <c r="AB2678" i="11"/>
  <c r="AD2678" i="11"/>
  <c r="AC2678" i="11" s="1"/>
  <c r="BH2678" i="11"/>
  <c r="BJ2678" i="11"/>
  <c r="N2679" i="11"/>
  <c r="O2679" i="11"/>
  <c r="P2679" i="11"/>
  <c r="Q2679" i="11"/>
  <c r="T2679" i="11" s="1"/>
  <c r="R2679" i="11"/>
  <c r="S2679" i="11"/>
  <c r="AA2679" i="11"/>
  <c r="AB2679" i="11"/>
  <c r="BJ2679" i="11" s="1"/>
  <c r="AC2679" i="11"/>
  <c r="AD2679" i="11"/>
  <c r="BH2679" i="11"/>
  <c r="N2680" i="11"/>
  <c r="O2680" i="11"/>
  <c r="P2680" i="11"/>
  <c r="Q2680" i="11"/>
  <c r="T2680" i="11" s="1"/>
  <c r="R2680" i="11"/>
  <c r="S2680" i="11"/>
  <c r="AA2680" i="11"/>
  <c r="AB2680" i="11"/>
  <c r="BJ2680" i="11" s="1"/>
  <c r="AC2680" i="11"/>
  <c r="AD2680" i="11"/>
  <c r="BH2680" i="11"/>
  <c r="N2681" i="11"/>
  <c r="O2681" i="11"/>
  <c r="P2681" i="11"/>
  <c r="Q2681" i="11"/>
  <c r="T2681" i="11" s="1"/>
  <c r="R2681" i="11"/>
  <c r="S2681" i="11"/>
  <c r="AA2681" i="11"/>
  <c r="AB2681" i="11"/>
  <c r="BJ2681" i="11" s="1"/>
  <c r="AD2681" i="11"/>
  <c r="AC2681" i="11" s="1"/>
  <c r="BH2681" i="11"/>
  <c r="N2682" i="11"/>
  <c r="O2682" i="11"/>
  <c r="P2682" i="11"/>
  <c r="Q2682" i="11"/>
  <c r="R2682" i="11"/>
  <c r="S2682" i="11"/>
  <c r="T2682" i="11"/>
  <c r="AA2682" i="11"/>
  <c r="AB2682" i="11"/>
  <c r="BJ2682" i="11" s="1"/>
  <c r="AD2682" i="11"/>
  <c r="AC2682" i="11" s="1"/>
  <c r="BH2682" i="11"/>
  <c r="N2683" i="11"/>
  <c r="O2683" i="11"/>
  <c r="P2683" i="11"/>
  <c r="Q2683" i="11"/>
  <c r="T2683" i="11" s="1"/>
  <c r="R2683" i="11"/>
  <c r="S2683" i="11"/>
  <c r="AA2683" i="11"/>
  <c r="AB2683" i="11"/>
  <c r="AD2683" i="11"/>
  <c r="AC2683" i="11" s="1"/>
  <c r="BH2683" i="11"/>
  <c r="BJ2683" i="11"/>
  <c r="N2684" i="11"/>
  <c r="O2684" i="11"/>
  <c r="P2684" i="11"/>
  <c r="Q2684" i="11"/>
  <c r="T2684" i="11" s="1"/>
  <c r="R2684" i="11"/>
  <c r="S2684" i="11"/>
  <c r="AA2684" i="11"/>
  <c r="AB2684" i="11"/>
  <c r="BJ2684" i="11" s="1"/>
  <c r="AC2684" i="11"/>
  <c r="AD2684" i="11"/>
  <c r="BH2684" i="11"/>
  <c r="N2685" i="11"/>
  <c r="O2685" i="11"/>
  <c r="P2685" i="11"/>
  <c r="Q2685" i="11"/>
  <c r="T2685" i="11" s="1"/>
  <c r="R2685" i="11"/>
  <c r="S2685" i="11"/>
  <c r="AA2685" i="11"/>
  <c r="AB2685" i="11"/>
  <c r="BJ2685" i="11" s="1"/>
  <c r="AD2685" i="11"/>
  <c r="AC2685" i="11" s="1"/>
  <c r="BH2685" i="11"/>
  <c r="N2686" i="11"/>
  <c r="O2686" i="11"/>
  <c r="P2686" i="11"/>
  <c r="Q2686" i="11"/>
  <c r="T2686" i="11" s="1"/>
  <c r="R2686" i="11"/>
  <c r="S2686" i="11"/>
  <c r="AA2686" i="11"/>
  <c r="AB2686" i="11"/>
  <c r="AD2686" i="11"/>
  <c r="AC2686" i="11" s="1"/>
  <c r="BH2686" i="11"/>
  <c r="BJ2686" i="11"/>
  <c r="N2687" i="11"/>
  <c r="O2687" i="11"/>
  <c r="P2687" i="11"/>
  <c r="Q2687" i="11"/>
  <c r="T2687" i="11" s="1"/>
  <c r="R2687" i="11"/>
  <c r="S2687" i="11"/>
  <c r="AA2687" i="11"/>
  <c r="AB2687" i="11"/>
  <c r="BJ2687" i="11" s="1"/>
  <c r="AD2687" i="11"/>
  <c r="AC2687" i="11" s="1"/>
  <c r="BH2687" i="11"/>
  <c r="N2688" i="11"/>
  <c r="O2688" i="11"/>
  <c r="P2688" i="11"/>
  <c r="Q2688" i="11"/>
  <c r="T2688" i="11" s="1"/>
  <c r="R2688" i="11"/>
  <c r="S2688" i="11"/>
  <c r="AA2688" i="11"/>
  <c r="AB2688" i="11"/>
  <c r="BJ2688" i="11" s="1"/>
  <c r="AC2688" i="11"/>
  <c r="AD2688" i="11"/>
  <c r="BH2688" i="11"/>
  <c r="N2689" i="11"/>
  <c r="O2689" i="11"/>
  <c r="P2689" i="11"/>
  <c r="Q2689" i="11"/>
  <c r="T2689" i="11" s="1"/>
  <c r="R2689" i="11"/>
  <c r="S2689" i="11"/>
  <c r="AA2689" i="11"/>
  <c r="AB2689" i="11"/>
  <c r="AD2689" i="11"/>
  <c r="AC2689" i="11" s="1"/>
  <c r="BH2689" i="11"/>
  <c r="BJ2689" i="11"/>
  <c r="N2690" i="11"/>
  <c r="O2690" i="11"/>
  <c r="P2690" i="11"/>
  <c r="Q2690" i="11"/>
  <c r="T2690" i="11" s="1"/>
  <c r="R2690" i="11"/>
  <c r="S2690" i="11"/>
  <c r="AA2690" i="11"/>
  <c r="AB2690" i="11"/>
  <c r="BJ2690" i="11" s="1"/>
  <c r="AD2690" i="11"/>
  <c r="AC2690" i="11" s="1"/>
  <c r="BH2690" i="11"/>
  <c r="N2691" i="11"/>
  <c r="O2691" i="11"/>
  <c r="P2691" i="11"/>
  <c r="Q2691" i="11"/>
  <c r="T2691" i="11" s="1"/>
  <c r="R2691" i="11"/>
  <c r="S2691" i="11"/>
  <c r="AA2691" i="11"/>
  <c r="AB2691" i="11"/>
  <c r="BJ2691" i="11" s="1"/>
  <c r="AD2691" i="11"/>
  <c r="AC2691" i="11" s="1"/>
  <c r="BH2691" i="11"/>
  <c r="N2692" i="11"/>
  <c r="O2692" i="11"/>
  <c r="P2692" i="11"/>
  <c r="Q2692" i="11"/>
  <c r="R2692" i="11"/>
  <c r="S2692" i="11"/>
  <c r="AA2692" i="11"/>
  <c r="AB2692" i="11"/>
  <c r="AD2692" i="11"/>
  <c r="AC2692" i="11" s="1"/>
  <c r="BH2692" i="11"/>
  <c r="BJ2692" i="11"/>
  <c r="N2693" i="11"/>
  <c r="O2693" i="11"/>
  <c r="P2693" i="11"/>
  <c r="Q2693" i="11"/>
  <c r="T2693" i="11" s="1"/>
  <c r="R2693" i="11"/>
  <c r="S2693" i="11"/>
  <c r="AA2693" i="11"/>
  <c r="AB2693" i="11"/>
  <c r="BJ2693" i="11" s="1"/>
  <c r="AD2693" i="11"/>
  <c r="AC2693" i="11" s="1"/>
  <c r="BH2693" i="11"/>
  <c r="N2694" i="11"/>
  <c r="O2694" i="11"/>
  <c r="P2694" i="11"/>
  <c r="Q2694" i="11"/>
  <c r="T2694" i="11" s="1"/>
  <c r="R2694" i="11"/>
  <c r="S2694" i="11"/>
  <c r="AA2694" i="11"/>
  <c r="AB2694" i="11"/>
  <c r="BJ2694" i="11" s="1"/>
  <c r="AD2694" i="11"/>
  <c r="AC2694" i="11" s="1"/>
  <c r="BH2694" i="11"/>
  <c r="N2695" i="11"/>
  <c r="O2695" i="11"/>
  <c r="P2695" i="11"/>
  <c r="Q2695" i="11"/>
  <c r="R2695" i="11"/>
  <c r="S2695" i="11"/>
  <c r="AA2695" i="11"/>
  <c r="AB2695" i="11"/>
  <c r="BJ2695" i="11" s="1"/>
  <c r="AD2695" i="11"/>
  <c r="AC2695" i="11" s="1"/>
  <c r="BH2695" i="11"/>
  <c r="N2696" i="11"/>
  <c r="O2696" i="11"/>
  <c r="P2696" i="11"/>
  <c r="Q2696" i="11"/>
  <c r="R2696" i="11"/>
  <c r="S2696" i="11"/>
  <c r="AA2696" i="11"/>
  <c r="AB2696" i="11"/>
  <c r="BJ2696" i="11" s="1"/>
  <c r="AD2696" i="11"/>
  <c r="AC2696" i="11" s="1"/>
  <c r="BH2696" i="11"/>
  <c r="N2697" i="11"/>
  <c r="O2697" i="11"/>
  <c r="P2697" i="11"/>
  <c r="Q2697" i="11"/>
  <c r="T2697" i="11" s="1"/>
  <c r="R2697" i="11"/>
  <c r="S2697" i="11"/>
  <c r="AA2697" i="11"/>
  <c r="AB2697" i="11"/>
  <c r="BJ2697" i="11" s="1"/>
  <c r="AD2697" i="11"/>
  <c r="AC2697" i="11" s="1"/>
  <c r="BH2697" i="11"/>
  <c r="N2698" i="11"/>
  <c r="O2698" i="11"/>
  <c r="P2698" i="11"/>
  <c r="Q2698" i="11"/>
  <c r="R2698" i="11"/>
  <c r="S2698" i="11"/>
  <c r="T2698" i="11"/>
  <c r="AA2698" i="11"/>
  <c r="AB2698" i="11"/>
  <c r="BJ2698" i="11" s="1"/>
  <c r="AC2698" i="11"/>
  <c r="AD2698" i="11"/>
  <c r="BH2698" i="11"/>
  <c r="N2699" i="11"/>
  <c r="O2699" i="11"/>
  <c r="P2699" i="11"/>
  <c r="Q2699" i="11"/>
  <c r="R2699" i="11"/>
  <c r="S2699" i="11"/>
  <c r="AA2699" i="11"/>
  <c r="AB2699" i="11"/>
  <c r="AD2699" i="11"/>
  <c r="AC2699" i="11" s="1"/>
  <c r="BH2699" i="11"/>
  <c r="BJ2699" i="11"/>
  <c r="N2700" i="11"/>
  <c r="O2700" i="11"/>
  <c r="P2700" i="11"/>
  <c r="Q2700" i="11"/>
  <c r="T2700" i="11" s="1"/>
  <c r="R2700" i="11"/>
  <c r="S2700" i="11"/>
  <c r="AA2700" i="11"/>
  <c r="AB2700" i="11"/>
  <c r="AD2700" i="11"/>
  <c r="AC2700" i="11" s="1"/>
  <c r="BH2700" i="11"/>
  <c r="BJ2700" i="11"/>
  <c r="N2701" i="11"/>
  <c r="O2701" i="11"/>
  <c r="P2701" i="11"/>
  <c r="Q2701" i="11"/>
  <c r="T2701" i="11" s="1"/>
  <c r="R2701" i="11"/>
  <c r="S2701" i="11"/>
  <c r="AA2701" i="11"/>
  <c r="AB2701" i="11"/>
  <c r="BJ2701" i="11" s="1"/>
  <c r="AD2701" i="11"/>
  <c r="AC2701" i="11" s="1"/>
  <c r="BH2701" i="11"/>
  <c r="N2702" i="11"/>
  <c r="O2702" i="11"/>
  <c r="P2702" i="11"/>
  <c r="Q2702" i="11"/>
  <c r="R2702" i="11"/>
  <c r="S2702" i="11"/>
  <c r="AA2702" i="11"/>
  <c r="AB2702" i="11"/>
  <c r="AD2702" i="11"/>
  <c r="AC2702" i="11" s="1"/>
  <c r="BH2702" i="11"/>
  <c r="BJ2702" i="11"/>
  <c r="N2703" i="11"/>
  <c r="O2703" i="11"/>
  <c r="P2703" i="11"/>
  <c r="Q2703" i="11"/>
  <c r="R2703" i="11"/>
  <c r="S2703" i="11"/>
  <c r="AA2703" i="11"/>
  <c r="AB2703" i="11"/>
  <c r="BJ2703" i="11" s="1"/>
  <c r="AD2703" i="11"/>
  <c r="AC2703" i="11" s="1"/>
  <c r="BH2703" i="11"/>
  <c r="N2704" i="11"/>
  <c r="O2704" i="11"/>
  <c r="P2704" i="11"/>
  <c r="Q2704" i="11"/>
  <c r="T2704" i="11" s="1"/>
  <c r="R2704" i="11"/>
  <c r="S2704" i="11"/>
  <c r="AA2704" i="11"/>
  <c r="AB2704" i="11"/>
  <c r="BJ2704" i="11" s="1"/>
  <c r="AC2704" i="11"/>
  <c r="AD2704" i="11"/>
  <c r="BH2704" i="11"/>
  <c r="N2705" i="11"/>
  <c r="O2705" i="11"/>
  <c r="P2705" i="11"/>
  <c r="Q2705" i="11"/>
  <c r="T2705" i="11" s="1"/>
  <c r="R2705" i="11"/>
  <c r="S2705" i="11"/>
  <c r="AA2705" i="11"/>
  <c r="AB2705" i="11"/>
  <c r="BJ2705" i="11" s="1"/>
  <c r="AD2705" i="11"/>
  <c r="AC2705" i="11" s="1"/>
  <c r="BH2705" i="11"/>
  <c r="N2706" i="11"/>
  <c r="O2706" i="11"/>
  <c r="P2706" i="11"/>
  <c r="Q2706" i="11"/>
  <c r="R2706" i="11"/>
  <c r="S2706" i="11"/>
  <c r="T2706" i="11"/>
  <c r="AA2706" i="11"/>
  <c r="AB2706" i="11"/>
  <c r="BJ2706" i="11" s="1"/>
  <c r="AC2706" i="11"/>
  <c r="AD2706" i="11"/>
  <c r="BH2706" i="11"/>
  <c r="N2707" i="11"/>
  <c r="O2707" i="11"/>
  <c r="P2707" i="11"/>
  <c r="Q2707" i="11"/>
  <c r="T2707" i="11" s="1"/>
  <c r="R2707" i="11"/>
  <c r="S2707" i="11"/>
  <c r="AA2707" i="11"/>
  <c r="AB2707" i="11"/>
  <c r="AD2707" i="11"/>
  <c r="AC2707" i="11" s="1"/>
  <c r="BH2707" i="11"/>
  <c r="BJ2707" i="11"/>
  <c r="N2708" i="11"/>
  <c r="O2708" i="11"/>
  <c r="P2708" i="11"/>
  <c r="Q2708" i="11"/>
  <c r="R2708" i="11"/>
  <c r="S2708" i="11"/>
  <c r="AA2708" i="11"/>
  <c r="AB2708" i="11"/>
  <c r="AD2708" i="11"/>
  <c r="AC2708" i="11" s="1"/>
  <c r="BH2708" i="11"/>
  <c r="BJ2708" i="11"/>
  <c r="N2709" i="11"/>
  <c r="O2709" i="11"/>
  <c r="P2709" i="11"/>
  <c r="Q2709" i="11"/>
  <c r="R2709" i="11"/>
  <c r="T2709" i="11" s="1"/>
  <c r="S2709" i="11"/>
  <c r="AA2709" i="11"/>
  <c r="AB2709" i="11"/>
  <c r="BJ2709" i="11" s="1"/>
  <c r="AD2709" i="11"/>
  <c r="AC2709" i="11" s="1"/>
  <c r="BH2709" i="11"/>
  <c r="N2710" i="11"/>
  <c r="O2710" i="11"/>
  <c r="P2710" i="11"/>
  <c r="Q2710" i="11"/>
  <c r="R2710" i="11"/>
  <c r="S2710" i="11"/>
  <c r="AA2710" i="11"/>
  <c r="AB2710" i="11"/>
  <c r="AD2710" i="11"/>
  <c r="AC2710" i="11" s="1"/>
  <c r="BH2710" i="11"/>
  <c r="BJ2710" i="11"/>
  <c r="N2711" i="11"/>
  <c r="O2711" i="11"/>
  <c r="P2711" i="11"/>
  <c r="Q2711" i="11"/>
  <c r="T2711" i="11" s="1"/>
  <c r="R2711" i="11"/>
  <c r="S2711" i="11"/>
  <c r="AA2711" i="11"/>
  <c r="AB2711" i="11"/>
  <c r="BJ2711" i="11" s="1"/>
  <c r="AD2711" i="11"/>
  <c r="AC2711" i="11" s="1"/>
  <c r="BH2711" i="11"/>
  <c r="N2712" i="11"/>
  <c r="O2712" i="11"/>
  <c r="P2712" i="11"/>
  <c r="Q2712" i="11"/>
  <c r="R2712" i="11"/>
  <c r="S2712" i="11"/>
  <c r="AA2712" i="11"/>
  <c r="AB2712" i="11"/>
  <c r="BJ2712" i="11" s="1"/>
  <c r="AC2712" i="11"/>
  <c r="AD2712" i="11"/>
  <c r="BH2712" i="11"/>
  <c r="N2713" i="11"/>
  <c r="O2713" i="11"/>
  <c r="P2713" i="11"/>
  <c r="Q2713" i="11"/>
  <c r="T2713" i="11" s="1"/>
  <c r="R2713" i="11"/>
  <c r="S2713" i="11"/>
  <c r="AA2713" i="11"/>
  <c r="AB2713" i="11"/>
  <c r="BJ2713" i="11" s="1"/>
  <c r="AD2713" i="11"/>
  <c r="AC2713" i="11" s="1"/>
  <c r="BH2713" i="11"/>
  <c r="N2714" i="11"/>
  <c r="O2714" i="11"/>
  <c r="P2714" i="11"/>
  <c r="Q2714" i="11"/>
  <c r="R2714" i="11"/>
  <c r="S2714" i="11"/>
  <c r="T2714" i="11"/>
  <c r="AA2714" i="11"/>
  <c r="AB2714" i="11"/>
  <c r="BJ2714" i="11" s="1"/>
  <c r="AC2714" i="11"/>
  <c r="AD2714" i="11"/>
  <c r="BH2714" i="11"/>
  <c r="N2715" i="11"/>
  <c r="O2715" i="11"/>
  <c r="P2715" i="11"/>
  <c r="Q2715" i="11"/>
  <c r="T2715" i="11" s="1"/>
  <c r="R2715" i="11"/>
  <c r="S2715" i="11"/>
  <c r="AA2715" i="11"/>
  <c r="AB2715" i="11"/>
  <c r="AD2715" i="11"/>
  <c r="AC2715" i="11" s="1"/>
  <c r="BH2715" i="11"/>
  <c r="BJ2715" i="11"/>
  <c r="N2716" i="11"/>
  <c r="O2716" i="11"/>
  <c r="P2716" i="11"/>
  <c r="Q2716" i="11"/>
  <c r="T2716" i="11" s="1"/>
  <c r="R2716" i="11"/>
  <c r="S2716" i="11"/>
  <c r="AA2716" i="11"/>
  <c r="AB2716" i="11"/>
  <c r="AD2716" i="11"/>
  <c r="AC2716" i="11" s="1"/>
  <c r="BH2716" i="11"/>
  <c r="BJ2716" i="11"/>
  <c r="N2717" i="11"/>
  <c r="O2717" i="11"/>
  <c r="P2717" i="11"/>
  <c r="Q2717" i="11"/>
  <c r="R2717" i="11"/>
  <c r="S2717" i="11"/>
  <c r="T2717" i="11"/>
  <c r="AA2717" i="11"/>
  <c r="AB2717" i="11"/>
  <c r="BJ2717" i="11" s="1"/>
  <c r="AD2717" i="11"/>
  <c r="AC2717" i="11" s="1"/>
  <c r="BH2717" i="11"/>
  <c r="N2718" i="11"/>
  <c r="O2718" i="11"/>
  <c r="P2718" i="11"/>
  <c r="Q2718" i="11"/>
  <c r="R2718" i="11"/>
  <c r="S2718" i="11"/>
  <c r="AA2718" i="11"/>
  <c r="AB2718" i="11"/>
  <c r="AD2718" i="11"/>
  <c r="AC2718" i="11" s="1"/>
  <c r="BH2718" i="11"/>
  <c r="BJ2718" i="11"/>
  <c r="N2719" i="11"/>
  <c r="O2719" i="11"/>
  <c r="P2719" i="11"/>
  <c r="Q2719" i="11"/>
  <c r="R2719" i="11"/>
  <c r="T2719" i="11" s="1"/>
  <c r="S2719" i="11"/>
  <c r="AA2719" i="11"/>
  <c r="AB2719" i="11"/>
  <c r="BJ2719" i="11" s="1"/>
  <c r="AD2719" i="11"/>
  <c r="AC2719" i="11" s="1"/>
  <c r="BH2719" i="11"/>
  <c r="N2720" i="11"/>
  <c r="O2720" i="11"/>
  <c r="P2720" i="11"/>
  <c r="Q2720" i="11"/>
  <c r="R2720" i="11"/>
  <c r="S2720" i="11"/>
  <c r="AA2720" i="11"/>
  <c r="AB2720" i="11"/>
  <c r="BJ2720" i="11" s="1"/>
  <c r="AC2720" i="11"/>
  <c r="AD2720" i="11"/>
  <c r="BH2720" i="11"/>
  <c r="N2721" i="11"/>
  <c r="O2721" i="11"/>
  <c r="P2721" i="11"/>
  <c r="Q2721" i="11"/>
  <c r="T2721" i="11" s="1"/>
  <c r="R2721" i="11"/>
  <c r="S2721" i="11"/>
  <c r="AA2721" i="11"/>
  <c r="AB2721" i="11"/>
  <c r="AD2721" i="11"/>
  <c r="AC2721" i="11" s="1"/>
  <c r="BH2721" i="11"/>
  <c r="BJ2721" i="11"/>
  <c r="N2722" i="11"/>
  <c r="O2722" i="11"/>
  <c r="P2722" i="11"/>
  <c r="Q2722" i="11"/>
  <c r="R2722" i="11"/>
  <c r="S2722" i="11"/>
  <c r="T2722" i="11"/>
  <c r="AA2722" i="11"/>
  <c r="AB2722" i="11"/>
  <c r="BJ2722" i="11" s="1"/>
  <c r="AC2722" i="11"/>
  <c r="AD2722" i="11"/>
  <c r="BH2722" i="11"/>
  <c r="N2723" i="11"/>
  <c r="O2723" i="11"/>
  <c r="P2723" i="11"/>
  <c r="Q2723" i="11"/>
  <c r="T2723" i="11" s="1"/>
  <c r="R2723" i="11"/>
  <c r="S2723" i="11"/>
  <c r="AA2723" i="11"/>
  <c r="AB2723" i="11"/>
  <c r="AD2723" i="11"/>
  <c r="AC2723" i="11" s="1"/>
  <c r="BH2723" i="11"/>
  <c r="BJ2723" i="11"/>
  <c r="N2724" i="11"/>
  <c r="O2724" i="11"/>
  <c r="P2724" i="11"/>
  <c r="Q2724" i="11"/>
  <c r="T2724" i="11" s="1"/>
  <c r="R2724" i="11"/>
  <c r="S2724" i="11"/>
  <c r="AA2724" i="11"/>
  <c r="AB2724" i="11"/>
  <c r="BJ2724" i="11" s="1"/>
  <c r="AC2724" i="11"/>
  <c r="AD2724" i="11"/>
  <c r="BH2724" i="11"/>
  <c r="N2725" i="11"/>
  <c r="O2725" i="11"/>
  <c r="P2725" i="11"/>
  <c r="Q2725" i="11"/>
  <c r="R2725" i="11"/>
  <c r="S2725" i="11"/>
  <c r="T2725" i="11"/>
  <c r="AA2725" i="11"/>
  <c r="AB2725" i="11"/>
  <c r="BJ2725" i="11" s="1"/>
  <c r="AD2725" i="11"/>
  <c r="AC2725" i="11" s="1"/>
  <c r="BH2725" i="11"/>
  <c r="N2726" i="11"/>
  <c r="O2726" i="11"/>
  <c r="P2726" i="11"/>
  <c r="Q2726" i="11"/>
  <c r="T2726" i="11" s="1"/>
  <c r="R2726" i="11"/>
  <c r="S2726" i="11"/>
  <c r="AA2726" i="11"/>
  <c r="AB2726" i="11"/>
  <c r="AD2726" i="11"/>
  <c r="AC2726" i="11" s="1"/>
  <c r="BH2726" i="11"/>
  <c r="BJ2726" i="11"/>
  <c r="N2727" i="11"/>
  <c r="O2727" i="11"/>
  <c r="P2727" i="11"/>
  <c r="Q2727" i="11"/>
  <c r="R2727" i="11"/>
  <c r="S2727" i="11"/>
  <c r="T2727" i="11"/>
  <c r="AA2727" i="11"/>
  <c r="AB2727" i="11"/>
  <c r="BJ2727" i="11" s="1"/>
  <c r="AC2727" i="11"/>
  <c r="AD2727" i="11"/>
  <c r="BH2727" i="11"/>
  <c r="N2728" i="11"/>
  <c r="O2728" i="11"/>
  <c r="P2728" i="11"/>
  <c r="Q2728" i="11"/>
  <c r="T2728" i="11" s="1"/>
  <c r="R2728" i="11"/>
  <c r="S2728" i="11"/>
  <c r="AA2728" i="11"/>
  <c r="AB2728" i="11"/>
  <c r="BJ2728" i="11" s="1"/>
  <c r="AD2728" i="11"/>
  <c r="AC2728" i="11" s="1"/>
  <c r="BH2728" i="11"/>
  <c r="N2729" i="11"/>
  <c r="O2729" i="11"/>
  <c r="P2729" i="11"/>
  <c r="Q2729" i="11"/>
  <c r="T2729" i="11" s="1"/>
  <c r="R2729" i="11"/>
  <c r="S2729" i="11"/>
  <c r="AA2729" i="11"/>
  <c r="AB2729" i="11"/>
  <c r="BJ2729" i="11" s="1"/>
  <c r="AD2729" i="11"/>
  <c r="AC2729" i="11" s="1"/>
  <c r="BH2729" i="11"/>
  <c r="N2730" i="11"/>
  <c r="O2730" i="11"/>
  <c r="P2730" i="11"/>
  <c r="Q2730" i="11"/>
  <c r="T2730" i="11" s="1"/>
  <c r="R2730" i="11"/>
  <c r="S2730" i="11"/>
  <c r="AA2730" i="11"/>
  <c r="AB2730" i="11"/>
  <c r="BJ2730" i="11" s="1"/>
  <c r="AD2730" i="11"/>
  <c r="AC2730" i="11" s="1"/>
  <c r="BH2730" i="11"/>
  <c r="N2731" i="11"/>
  <c r="O2731" i="11"/>
  <c r="P2731" i="11"/>
  <c r="Q2731" i="11"/>
  <c r="T2731" i="11" s="1"/>
  <c r="R2731" i="11"/>
  <c r="S2731" i="11"/>
  <c r="AA2731" i="11"/>
  <c r="AB2731" i="11"/>
  <c r="BJ2731" i="11" s="1"/>
  <c r="AD2731" i="11"/>
  <c r="AC2731" i="11" s="1"/>
  <c r="BH2731" i="11"/>
  <c r="N2732" i="11"/>
  <c r="O2732" i="11"/>
  <c r="P2732" i="11"/>
  <c r="Q2732" i="11"/>
  <c r="T2732" i="11" s="1"/>
  <c r="R2732" i="11"/>
  <c r="S2732" i="11"/>
  <c r="AA2732" i="11"/>
  <c r="AB2732" i="11"/>
  <c r="AD2732" i="11"/>
  <c r="AC2732" i="11" s="1"/>
  <c r="BH2732" i="11"/>
  <c r="BJ2732" i="11"/>
  <c r="N2733" i="11"/>
  <c r="O2733" i="11"/>
  <c r="P2733" i="11"/>
  <c r="Q2733" i="11"/>
  <c r="T2733" i="11" s="1"/>
  <c r="R2733" i="11"/>
  <c r="S2733" i="11"/>
  <c r="AA2733" i="11"/>
  <c r="AB2733" i="11"/>
  <c r="BJ2733" i="11" s="1"/>
  <c r="AD2733" i="11"/>
  <c r="AC2733" i="11" s="1"/>
  <c r="BH2733" i="11"/>
  <c r="N2734" i="11"/>
  <c r="O2734" i="11"/>
  <c r="P2734" i="11"/>
  <c r="Q2734" i="11"/>
  <c r="T2734" i="11" s="1"/>
  <c r="R2734" i="11"/>
  <c r="S2734" i="11"/>
  <c r="AA2734" i="11"/>
  <c r="AB2734" i="11"/>
  <c r="BJ2734" i="11" s="1"/>
  <c r="AD2734" i="11"/>
  <c r="AC2734" i="11" s="1"/>
  <c r="BH2734" i="11"/>
  <c r="N2735" i="11"/>
  <c r="O2735" i="11"/>
  <c r="P2735" i="11"/>
  <c r="Q2735" i="11"/>
  <c r="R2735" i="11"/>
  <c r="S2735" i="11"/>
  <c r="T2735" i="11"/>
  <c r="AA2735" i="11"/>
  <c r="AB2735" i="11"/>
  <c r="BJ2735" i="11" s="1"/>
  <c r="AC2735" i="11"/>
  <c r="AD2735" i="11"/>
  <c r="BH2735" i="11"/>
  <c r="N2736" i="11"/>
  <c r="O2736" i="11"/>
  <c r="P2736" i="11"/>
  <c r="Q2736" i="11"/>
  <c r="T2736" i="11" s="1"/>
  <c r="R2736" i="11"/>
  <c r="S2736" i="11"/>
  <c r="AA2736" i="11"/>
  <c r="AB2736" i="11"/>
  <c r="BJ2736" i="11" s="1"/>
  <c r="AD2736" i="11"/>
  <c r="AC2736" i="11" s="1"/>
  <c r="BH2736" i="11"/>
  <c r="N2737" i="11"/>
  <c r="O2737" i="11"/>
  <c r="P2737" i="11"/>
  <c r="Q2737" i="11"/>
  <c r="T2737" i="11" s="1"/>
  <c r="R2737" i="11"/>
  <c r="S2737" i="11"/>
  <c r="AA2737" i="11"/>
  <c r="AB2737" i="11"/>
  <c r="BJ2737" i="11" s="1"/>
  <c r="AD2737" i="11"/>
  <c r="AC2737" i="11" s="1"/>
  <c r="BH2737" i="11"/>
  <c r="N2738" i="11"/>
  <c r="O2738" i="11"/>
  <c r="P2738" i="11"/>
  <c r="Q2738" i="11"/>
  <c r="T2738" i="11" s="1"/>
  <c r="R2738" i="11"/>
  <c r="S2738" i="11"/>
  <c r="AA2738" i="11"/>
  <c r="AB2738" i="11"/>
  <c r="BJ2738" i="11" s="1"/>
  <c r="AD2738" i="11"/>
  <c r="AC2738" i="11" s="1"/>
  <c r="BH2738" i="11"/>
  <c r="N2739" i="11"/>
  <c r="O2739" i="11"/>
  <c r="P2739" i="11"/>
  <c r="Q2739" i="11"/>
  <c r="T2739" i="11" s="1"/>
  <c r="R2739" i="11"/>
  <c r="S2739" i="11"/>
  <c r="AA2739" i="11"/>
  <c r="AB2739" i="11"/>
  <c r="BJ2739" i="11" s="1"/>
  <c r="AD2739" i="11"/>
  <c r="AC2739" i="11" s="1"/>
  <c r="BH2739" i="11"/>
  <c r="N2740" i="11"/>
  <c r="O2740" i="11"/>
  <c r="P2740" i="11"/>
  <c r="Q2740" i="11"/>
  <c r="T2740" i="11" s="1"/>
  <c r="R2740" i="11"/>
  <c r="S2740" i="11"/>
  <c r="AA2740" i="11"/>
  <c r="AB2740" i="11"/>
  <c r="AD2740" i="11"/>
  <c r="AC2740" i="11" s="1"/>
  <c r="BH2740" i="11"/>
  <c r="BJ2740" i="11"/>
  <c r="N2741" i="11"/>
  <c r="O2741" i="11"/>
  <c r="P2741" i="11"/>
  <c r="Q2741" i="11"/>
  <c r="R2741" i="11"/>
  <c r="S2741" i="11"/>
  <c r="T2741" i="11"/>
  <c r="AA2741" i="11"/>
  <c r="AB2741" i="11"/>
  <c r="BJ2741" i="11" s="1"/>
  <c r="AD2741" i="11"/>
  <c r="AC2741" i="11" s="1"/>
  <c r="BH2741" i="11"/>
  <c r="N2742" i="11"/>
  <c r="O2742" i="11"/>
  <c r="P2742" i="11"/>
  <c r="Q2742" i="11"/>
  <c r="T2742" i="11" s="1"/>
  <c r="R2742" i="11"/>
  <c r="S2742" i="11"/>
  <c r="AA2742" i="11"/>
  <c r="AB2742" i="11"/>
  <c r="AD2742" i="11"/>
  <c r="AC2742" i="11" s="1"/>
  <c r="BH2742" i="11"/>
  <c r="BJ2742" i="11"/>
  <c r="N2743" i="11"/>
  <c r="O2743" i="11"/>
  <c r="P2743" i="11"/>
  <c r="Q2743" i="11"/>
  <c r="T2743" i="11" s="1"/>
  <c r="R2743" i="11"/>
  <c r="S2743" i="11"/>
  <c r="AA2743" i="11"/>
  <c r="AB2743" i="11"/>
  <c r="BJ2743" i="11" s="1"/>
  <c r="AD2743" i="11"/>
  <c r="AC2743" i="11" s="1"/>
  <c r="BH2743" i="11"/>
  <c r="N2744" i="11"/>
  <c r="O2744" i="11"/>
  <c r="P2744" i="11"/>
  <c r="Q2744" i="11"/>
  <c r="T2744" i="11" s="1"/>
  <c r="R2744" i="11"/>
  <c r="S2744" i="11"/>
  <c r="AA2744" i="11"/>
  <c r="AB2744" i="11"/>
  <c r="BJ2744" i="11" s="1"/>
  <c r="AD2744" i="11"/>
  <c r="AC2744" i="11" s="1"/>
  <c r="BH2744" i="11"/>
  <c r="N2745" i="11"/>
  <c r="O2745" i="11"/>
  <c r="P2745" i="11"/>
  <c r="Q2745" i="11"/>
  <c r="T2745" i="11" s="1"/>
  <c r="R2745" i="11"/>
  <c r="S2745" i="11"/>
  <c r="AA2745" i="11"/>
  <c r="AB2745" i="11"/>
  <c r="AD2745" i="11"/>
  <c r="AC2745" i="11" s="1"/>
  <c r="BH2745" i="11"/>
  <c r="BJ2745" i="11"/>
  <c r="N2746" i="11"/>
  <c r="O2746" i="11"/>
  <c r="P2746" i="11"/>
  <c r="Q2746" i="11"/>
  <c r="R2746" i="11"/>
  <c r="S2746" i="11"/>
  <c r="T2746" i="11"/>
  <c r="AA2746" i="11"/>
  <c r="AB2746" i="11"/>
  <c r="BJ2746" i="11" s="1"/>
  <c r="AC2746" i="11"/>
  <c r="AD2746" i="11"/>
  <c r="BH2746" i="11"/>
  <c r="N2747" i="11"/>
  <c r="O2747" i="11"/>
  <c r="P2747" i="11"/>
  <c r="Q2747" i="11"/>
  <c r="T2747" i="11" s="1"/>
  <c r="R2747" i="11"/>
  <c r="S2747" i="11"/>
  <c r="AA2747" i="11"/>
  <c r="AB2747" i="11"/>
  <c r="AD2747" i="11"/>
  <c r="AC2747" i="11" s="1"/>
  <c r="BH2747" i="11"/>
  <c r="BJ2747" i="11"/>
  <c r="N2748" i="11"/>
  <c r="O2748" i="11"/>
  <c r="P2748" i="11"/>
  <c r="Q2748" i="11"/>
  <c r="T2748" i="11" s="1"/>
  <c r="R2748" i="11"/>
  <c r="S2748" i="11"/>
  <c r="AA2748" i="11"/>
  <c r="AB2748" i="11"/>
  <c r="BJ2748" i="11" s="1"/>
  <c r="AD2748" i="11"/>
  <c r="AC2748" i="11" s="1"/>
  <c r="BH2748" i="11"/>
  <c r="N2749" i="11"/>
  <c r="O2749" i="11"/>
  <c r="P2749" i="11"/>
  <c r="Q2749" i="11"/>
  <c r="R2749" i="11"/>
  <c r="S2749" i="11"/>
  <c r="T2749" i="11"/>
  <c r="AA2749" i="11"/>
  <c r="AB2749" i="11"/>
  <c r="BJ2749" i="11" s="1"/>
  <c r="AD2749" i="11"/>
  <c r="AC2749" i="11" s="1"/>
  <c r="BH2749" i="11"/>
  <c r="N2750" i="11"/>
  <c r="O2750" i="11"/>
  <c r="P2750" i="11"/>
  <c r="Q2750" i="11"/>
  <c r="T2750" i="11" s="1"/>
  <c r="R2750" i="11"/>
  <c r="S2750" i="11"/>
  <c r="AA2750" i="11"/>
  <c r="AB2750" i="11"/>
  <c r="AD2750" i="11"/>
  <c r="AC2750" i="11" s="1"/>
  <c r="BH2750" i="11"/>
  <c r="BJ2750" i="11"/>
  <c r="N2751" i="11"/>
  <c r="O2751" i="11"/>
  <c r="P2751" i="11"/>
  <c r="Q2751" i="11"/>
  <c r="R2751" i="11"/>
  <c r="S2751" i="11"/>
  <c r="T2751" i="11"/>
  <c r="AA2751" i="11"/>
  <c r="AB2751" i="11"/>
  <c r="BJ2751" i="11" s="1"/>
  <c r="AD2751" i="11"/>
  <c r="AC2751" i="11" s="1"/>
  <c r="BH2751" i="11"/>
  <c r="N2752" i="11"/>
  <c r="O2752" i="11"/>
  <c r="P2752" i="11"/>
  <c r="Q2752" i="11"/>
  <c r="T2752" i="11" s="1"/>
  <c r="R2752" i="11"/>
  <c r="S2752" i="11"/>
  <c r="AA2752" i="11"/>
  <c r="AB2752" i="11"/>
  <c r="BJ2752" i="11" s="1"/>
  <c r="AD2752" i="11"/>
  <c r="AC2752" i="11" s="1"/>
  <c r="BH2752" i="11"/>
  <c r="N2753" i="11"/>
  <c r="O2753" i="11"/>
  <c r="P2753" i="11"/>
  <c r="Q2753" i="11"/>
  <c r="T2753" i="11" s="1"/>
  <c r="R2753" i="11"/>
  <c r="S2753" i="11"/>
  <c r="AA2753" i="11"/>
  <c r="AB2753" i="11"/>
  <c r="AD2753" i="11"/>
  <c r="AC2753" i="11" s="1"/>
  <c r="BH2753" i="11"/>
  <c r="BJ2753" i="11"/>
  <c r="N2754" i="11"/>
  <c r="O2754" i="11"/>
  <c r="P2754" i="11"/>
  <c r="Q2754" i="11"/>
  <c r="T2754" i="11" s="1"/>
  <c r="R2754" i="11"/>
  <c r="S2754" i="11"/>
  <c r="AA2754" i="11"/>
  <c r="AB2754" i="11"/>
  <c r="BJ2754" i="11" s="1"/>
  <c r="AD2754" i="11"/>
  <c r="AC2754" i="11" s="1"/>
  <c r="BH2754" i="11"/>
  <c r="N2755" i="11"/>
  <c r="O2755" i="11"/>
  <c r="P2755" i="11"/>
  <c r="Q2755" i="11"/>
  <c r="T2755" i="11" s="1"/>
  <c r="R2755" i="11"/>
  <c r="S2755" i="11"/>
  <c r="AA2755" i="11"/>
  <c r="AB2755" i="11"/>
  <c r="BJ2755" i="11" s="1"/>
  <c r="AD2755" i="11"/>
  <c r="AC2755" i="11" s="1"/>
  <c r="BH2755" i="11"/>
  <c r="N2756" i="11"/>
  <c r="O2756" i="11"/>
  <c r="P2756" i="11"/>
  <c r="Q2756" i="11"/>
  <c r="R2756" i="11"/>
  <c r="S2756" i="11"/>
  <c r="T2756" i="11"/>
  <c r="AA2756" i="11"/>
  <c r="AB2756" i="11"/>
  <c r="AD2756" i="11"/>
  <c r="AC2756" i="11" s="1"/>
  <c r="BH2756" i="11"/>
  <c r="BJ2756" i="11"/>
  <c r="N2757" i="11"/>
  <c r="O2757" i="11"/>
  <c r="P2757" i="11"/>
  <c r="Q2757" i="11"/>
  <c r="T2757" i="11" s="1"/>
  <c r="R2757" i="11"/>
  <c r="S2757" i="11"/>
  <c r="AA2757" i="11"/>
  <c r="AB2757" i="11"/>
  <c r="BJ2757" i="11" s="1"/>
  <c r="AD2757" i="11"/>
  <c r="AC2757" i="11" s="1"/>
  <c r="BH2757" i="11"/>
  <c r="N2758" i="11"/>
  <c r="O2758" i="11"/>
  <c r="P2758" i="11"/>
  <c r="Q2758" i="11"/>
  <c r="T2758" i="11" s="1"/>
  <c r="R2758" i="11"/>
  <c r="S2758" i="11"/>
  <c r="AA2758" i="11"/>
  <c r="AB2758" i="11"/>
  <c r="BJ2758" i="11" s="1"/>
  <c r="AD2758" i="11"/>
  <c r="AC2758" i="11" s="1"/>
  <c r="BH2758" i="11"/>
  <c r="N2759" i="11"/>
  <c r="O2759" i="11"/>
  <c r="P2759" i="11"/>
  <c r="Q2759" i="11"/>
  <c r="R2759" i="11"/>
  <c r="S2759" i="11"/>
  <c r="T2759" i="11"/>
  <c r="AA2759" i="11"/>
  <c r="AB2759" i="11"/>
  <c r="BJ2759" i="11" s="1"/>
  <c r="AD2759" i="11"/>
  <c r="AC2759" i="11" s="1"/>
  <c r="BH2759" i="11"/>
  <c r="N2760" i="11"/>
  <c r="O2760" i="11"/>
  <c r="P2760" i="11"/>
  <c r="Q2760" i="11"/>
  <c r="T2760" i="11" s="1"/>
  <c r="R2760" i="11"/>
  <c r="S2760" i="11"/>
  <c r="AA2760" i="11"/>
  <c r="AB2760" i="11"/>
  <c r="BJ2760" i="11" s="1"/>
  <c r="AD2760" i="11"/>
  <c r="AC2760" i="11" s="1"/>
  <c r="BH2760" i="11"/>
  <c r="N2761" i="11"/>
  <c r="O2761" i="11"/>
  <c r="P2761" i="11"/>
  <c r="Q2761" i="11"/>
  <c r="T2761" i="11" s="1"/>
  <c r="R2761" i="11"/>
  <c r="S2761" i="11"/>
  <c r="AA2761" i="11"/>
  <c r="AB2761" i="11"/>
  <c r="AD2761" i="11"/>
  <c r="AC2761" i="11" s="1"/>
  <c r="BH2761" i="11"/>
  <c r="BJ2761" i="11"/>
  <c r="N2762" i="11"/>
  <c r="O2762" i="11"/>
  <c r="P2762" i="11"/>
  <c r="Q2762" i="11"/>
  <c r="T2762" i="11" s="1"/>
  <c r="R2762" i="11"/>
  <c r="S2762" i="11"/>
  <c r="AA2762" i="11"/>
  <c r="AB2762" i="11"/>
  <c r="BJ2762" i="11" s="1"/>
  <c r="AC2762" i="11"/>
  <c r="AD2762" i="11"/>
  <c r="BH2762" i="11"/>
  <c r="N2763" i="11"/>
  <c r="O2763" i="11"/>
  <c r="P2763" i="11"/>
  <c r="Q2763" i="11"/>
  <c r="T2763" i="11" s="1"/>
  <c r="R2763" i="11"/>
  <c r="S2763" i="11"/>
  <c r="AA2763" i="11"/>
  <c r="AB2763" i="11"/>
  <c r="BJ2763" i="11" s="1"/>
  <c r="AD2763" i="11"/>
  <c r="AC2763" i="11" s="1"/>
  <c r="BH2763" i="11"/>
  <c r="N2764" i="11"/>
  <c r="O2764" i="11"/>
  <c r="P2764" i="11"/>
  <c r="Q2764" i="11"/>
  <c r="T2764" i="11" s="1"/>
  <c r="R2764" i="11"/>
  <c r="S2764" i="11"/>
  <c r="AA2764" i="11"/>
  <c r="AB2764" i="11"/>
  <c r="AD2764" i="11"/>
  <c r="AC2764" i="11" s="1"/>
  <c r="BH2764" i="11"/>
  <c r="BJ2764" i="11"/>
  <c r="N2765" i="11"/>
  <c r="O2765" i="11"/>
  <c r="P2765" i="11"/>
  <c r="Q2765" i="11"/>
  <c r="R2765" i="11"/>
  <c r="S2765" i="11"/>
  <c r="T2765" i="11"/>
  <c r="AA2765" i="11"/>
  <c r="AB2765" i="11"/>
  <c r="BJ2765" i="11" s="1"/>
  <c r="AD2765" i="11"/>
  <c r="AC2765" i="11" s="1"/>
  <c r="BH2765" i="11"/>
  <c r="N2766" i="11"/>
  <c r="O2766" i="11"/>
  <c r="P2766" i="11"/>
  <c r="Q2766" i="11"/>
  <c r="T2766" i="11" s="1"/>
  <c r="R2766" i="11"/>
  <c r="S2766" i="11"/>
  <c r="AA2766" i="11"/>
  <c r="AB2766" i="11"/>
  <c r="AD2766" i="11"/>
  <c r="AC2766" i="11" s="1"/>
  <c r="BH2766" i="11"/>
  <c r="BJ2766" i="11"/>
  <c r="N2767" i="11"/>
  <c r="O2767" i="11"/>
  <c r="P2767" i="11"/>
  <c r="Q2767" i="11"/>
  <c r="R2767" i="11"/>
  <c r="S2767" i="11"/>
  <c r="T2767" i="11"/>
  <c r="AA2767" i="11"/>
  <c r="AB2767" i="11"/>
  <c r="BJ2767" i="11" s="1"/>
  <c r="AD2767" i="11"/>
  <c r="AC2767" i="11" s="1"/>
  <c r="BH2767" i="11"/>
  <c r="N2768" i="11"/>
  <c r="O2768" i="11"/>
  <c r="P2768" i="11"/>
  <c r="Q2768" i="11"/>
  <c r="T2768" i="11" s="1"/>
  <c r="R2768" i="11"/>
  <c r="S2768" i="11"/>
  <c r="AA2768" i="11"/>
  <c r="AB2768" i="11"/>
  <c r="BJ2768" i="11" s="1"/>
  <c r="AC2768" i="11"/>
  <c r="AD2768" i="11"/>
  <c r="BH2768" i="11"/>
  <c r="N2769" i="11"/>
  <c r="O2769" i="11"/>
  <c r="P2769" i="11"/>
  <c r="Q2769" i="11"/>
  <c r="T2769" i="11" s="1"/>
  <c r="R2769" i="11"/>
  <c r="S2769" i="11"/>
  <c r="AA2769" i="11"/>
  <c r="AB2769" i="11"/>
  <c r="AD2769" i="11"/>
  <c r="AC2769" i="11" s="1"/>
  <c r="BH2769" i="11"/>
  <c r="BJ2769" i="11"/>
  <c r="N2770" i="11"/>
  <c r="O2770" i="11"/>
  <c r="P2770" i="11"/>
  <c r="Q2770" i="11"/>
  <c r="R2770" i="11"/>
  <c r="S2770" i="11"/>
  <c r="T2770" i="11"/>
  <c r="AA2770" i="11"/>
  <c r="AB2770" i="11"/>
  <c r="BJ2770" i="11" s="1"/>
  <c r="AC2770" i="11"/>
  <c r="AD2770" i="11"/>
  <c r="BH2770" i="11"/>
  <c r="N2771" i="11"/>
  <c r="O2771" i="11"/>
  <c r="P2771" i="11"/>
  <c r="Q2771" i="11"/>
  <c r="T2771" i="11" s="1"/>
  <c r="R2771" i="11"/>
  <c r="S2771" i="11"/>
  <c r="AA2771" i="11"/>
  <c r="AB2771" i="11"/>
  <c r="AD2771" i="11"/>
  <c r="AC2771" i="11" s="1"/>
  <c r="BH2771" i="11"/>
  <c r="BJ2771" i="11"/>
  <c r="N2772" i="11"/>
  <c r="O2772" i="11"/>
  <c r="P2772" i="11"/>
  <c r="Q2772" i="11"/>
  <c r="R2772" i="11"/>
  <c r="S2772" i="11"/>
  <c r="T2772" i="11"/>
  <c r="AA2772" i="11"/>
  <c r="AB2772" i="11"/>
  <c r="BJ2772" i="11" s="1"/>
  <c r="AD2772" i="11"/>
  <c r="AC2772" i="11" s="1"/>
  <c r="BH2772" i="11"/>
  <c r="N2773" i="11"/>
  <c r="O2773" i="11"/>
  <c r="P2773" i="11"/>
  <c r="Q2773" i="11"/>
  <c r="R2773" i="11"/>
  <c r="S2773" i="11"/>
  <c r="T2773" i="11"/>
  <c r="AA2773" i="11"/>
  <c r="AB2773" i="11"/>
  <c r="BJ2773" i="11" s="1"/>
  <c r="AD2773" i="11"/>
  <c r="AC2773" i="11" s="1"/>
  <c r="BH2773" i="11"/>
  <c r="N2774" i="11"/>
  <c r="O2774" i="11"/>
  <c r="P2774" i="11"/>
  <c r="Q2774" i="11"/>
  <c r="T2774" i="11" s="1"/>
  <c r="R2774" i="11"/>
  <c r="S2774" i="11"/>
  <c r="AA2774" i="11"/>
  <c r="AB2774" i="11"/>
  <c r="AD2774" i="11"/>
  <c r="AC2774" i="11" s="1"/>
  <c r="BH2774" i="11"/>
  <c r="BJ2774" i="11"/>
  <c r="N2775" i="11"/>
  <c r="O2775" i="11"/>
  <c r="P2775" i="11"/>
  <c r="Q2775" i="11"/>
  <c r="R2775" i="11"/>
  <c r="S2775" i="11"/>
  <c r="T2775" i="11"/>
  <c r="AA2775" i="11"/>
  <c r="AB2775" i="11"/>
  <c r="BJ2775" i="11" s="1"/>
  <c r="AC2775" i="11"/>
  <c r="AD2775" i="11"/>
  <c r="BH2775" i="11"/>
  <c r="N2776" i="11"/>
  <c r="O2776" i="11"/>
  <c r="P2776" i="11"/>
  <c r="Q2776" i="11"/>
  <c r="T2776" i="11" s="1"/>
  <c r="R2776" i="11"/>
  <c r="S2776" i="11"/>
  <c r="AA2776" i="11"/>
  <c r="AB2776" i="11"/>
  <c r="BJ2776" i="11" s="1"/>
  <c r="AD2776" i="11"/>
  <c r="AC2776" i="11" s="1"/>
  <c r="BH2776" i="11"/>
  <c r="N2777" i="11"/>
  <c r="O2777" i="11"/>
  <c r="P2777" i="11"/>
  <c r="Q2777" i="11"/>
  <c r="T2777" i="11" s="1"/>
  <c r="R2777" i="11"/>
  <c r="S2777" i="11"/>
  <c r="AA2777" i="11"/>
  <c r="AB2777" i="11"/>
  <c r="BJ2777" i="11" s="1"/>
  <c r="AD2777" i="11"/>
  <c r="AC2777" i="11" s="1"/>
  <c r="BH2777" i="11"/>
  <c r="N2778" i="11"/>
  <c r="O2778" i="11"/>
  <c r="P2778" i="11"/>
  <c r="Q2778" i="11"/>
  <c r="T2778" i="11" s="1"/>
  <c r="R2778" i="11"/>
  <c r="S2778" i="11"/>
  <c r="AA2778" i="11"/>
  <c r="AB2778" i="11"/>
  <c r="BJ2778" i="11" s="1"/>
  <c r="AD2778" i="11"/>
  <c r="AC2778" i="11" s="1"/>
  <c r="BH2778" i="11"/>
  <c r="N2779" i="11"/>
  <c r="O2779" i="11"/>
  <c r="P2779" i="11"/>
  <c r="Q2779" i="11"/>
  <c r="T2779" i="11" s="1"/>
  <c r="R2779" i="11"/>
  <c r="S2779" i="11"/>
  <c r="AA2779" i="11"/>
  <c r="AB2779" i="11"/>
  <c r="BJ2779" i="11" s="1"/>
  <c r="AD2779" i="11"/>
  <c r="AC2779" i="11" s="1"/>
  <c r="BH2779" i="11"/>
  <c r="N2780" i="11"/>
  <c r="O2780" i="11"/>
  <c r="P2780" i="11"/>
  <c r="Q2780" i="11"/>
  <c r="R2780" i="11"/>
  <c r="S2780" i="11"/>
  <c r="T2780" i="11"/>
  <c r="AA2780" i="11"/>
  <c r="AB2780" i="11"/>
  <c r="AD2780" i="11"/>
  <c r="AC2780" i="11" s="1"/>
  <c r="BH2780" i="11"/>
  <c r="BJ2780" i="11"/>
  <c r="N2781" i="11"/>
  <c r="O2781" i="11"/>
  <c r="P2781" i="11"/>
  <c r="Q2781" i="11"/>
  <c r="R2781" i="11"/>
  <c r="S2781" i="11"/>
  <c r="T2781" i="11"/>
  <c r="AA2781" i="11"/>
  <c r="AB2781" i="11"/>
  <c r="BJ2781" i="11" s="1"/>
  <c r="AD2781" i="11"/>
  <c r="AC2781" i="11" s="1"/>
  <c r="BH2781" i="11"/>
  <c r="N2782" i="11"/>
  <c r="O2782" i="11"/>
  <c r="P2782" i="11"/>
  <c r="Q2782" i="11"/>
  <c r="T2782" i="11" s="1"/>
  <c r="R2782" i="11"/>
  <c r="S2782" i="11"/>
  <c r="AA2782" i="11"/>
  <c r="AB2782" i="11"/>
  <c r="BJ2782" i="11" s="1"/>
  <c r="AD2782" i="11"/>
  <c r="AC2782" i="11" s="1"/>
  <c r="BH2782" i="11"/>
  <c r="N2783" i="11"/>
  <c r="O2783" i="11"/>
  <c r="P2783" i="11"/>
  <c r="Q2783" i="11"/>
  <c r="T2783" i="11" s="1"/>
  <c r="R2783" i="11"/>
  <c r="S2783" i="11"/>
  <c r="AA2783" i="11"/>
  <c r="AB2783" i="11"/>
  <c r="BJ2783" i="11" s="1"/>
  <c r="AD2783" i="11"/>
  <c r="AC2783" i="11" s="1"/>
  <c r="BH2783" i="11"/>
  <c r="N2784" i="11"/>
  <c r="O2784" i="11"/>
  <c r="P2784" i="11"/>
  <c r="Q2784" i="11"/>
  <c r="T2784" i="11" s="1"/>
  <c r="R2784" i="11"/>
  <c r="S2784" i="11"/>
  <c r="AA2784" i="11"/>
  <c r="AB2784" i="11"/>
  <c r="BJ2784" i="11" s="1"/>
  <c r="AC2784" i="11"/>
  <c r="AD2784" i="11"/>
  <c r="BH2784" i="11"/>
  <c r="N2785" i="11"/>
  <c r="O2785" i="11"/>
  <c r="P2785" i="11"/>
  <c r="Q2785" i="11"/>
  <c r="T2785" i="11" s="1"/>
  <c r="R2785" i="11"/>
  <c r="S2785" i="11"/>
  <c r="AA2785" i="11"/>
  <c r="AB2785" i="11"/>
  <c r="AD2785" i="11"/>
  <c r="AC2785" i="11" s="1"/>
  <c r="BH2785" i="11"/>
  <c r="BJ2785" i="11"/>
  <c r="N2786" i="11"/>
  <c r="O2786" i="11"/>
  <c r="P2786" i="11"/>
  <c r="Q2786" i="11"/>
  <c r="R2786" i="11"/>
  <c r="S2786" i="11"/>
  <c r="T2786" i="11"/>
  <c r="AA2786" i="11"/>
  <c r="AB2786" i="11"/>
  <c r="BJ2786" i="11" s="1"/>
  <c r="AC2786" i="11"/>
  <c r="AD2786" i="11"/>
  <c r="BH2786" i="11"/>
  <c r="N2787" i="11"/>
  <c r="O2787" i="11"/>
  <c r="P2787" i="11"/>
  <c r="Q2787" i="11"/>
  <c r="T2787" i="11" s="1"/>
  <c r="R2787" i="11"/>
  <c r="S2787" i="11"/>
  <c r="AA2787" i="11"/>
  <c r="AB2787" i="11"/>
  <c r="AD2787" i="11"/>
  <c r="AC2787" i="11" s="1"/>
  <c r="BH2787" i="11"/>
  <c r="BJ2787" i="11"/>
  <c r="N2788" i="11"/>
  <c r="O2788" i="11"/>
  <c r="P2788" i="11"/>
  <c r="Q2788" i="11"/>
  <c r="T2788" i="11" s="1"/>
  <c r="R2788" i="11"/>
  <c r="S2788" i="11"/>
  <c r="AA2788" i="11"/>
  <c r="AB2788" i="11"/>
  <c r="AD2788" i="11"/>
  <c r="AC2788" i="11" s="1"/>
  <c r="BH2788" i="11"/>
  <c r="BJ2788" i="11"/>
  <c r="N2789" i="11"/>
  <c r="O2789" i="11"/>
  <c r="P2789" i="11"/>
  <c r="Q2789" i="11"/>
  <c r="T2789" i="11" s="1"/>
  <c r="R2789" i="11"/>
  <c r="S2789" i="11"/>
  <c r="AA2789" i="11"/>
  <c r="AB2789" i="11"/>
  <c r="BJ2789" i="11" s="1"/>
  <c r="AD2789" i="11"/>
  <c r="AC2789" i="11" s="1"/>
  <c r="BH2789" i="11"/>
  <c r="N2790" i="11"/>
  <c r="O2790" i="11"/>
  <c r="P2790" i="11"/>
  <c r="Q2790" i="11"/>
  <c r="T2790" i="11" s="1"/>
  <c r="R2790" i="11"/>
  <c r="S2790" i="11"/>
  <c r="AA2790" i="11"/>
  <c r="AB2790" i="11"/>
  <c r="AD2790" i="11"/>
  <c r="AC2790" i="11" s="1"/>
  <c r="BH2790" i="11"/>
  <c r="BJ2790" i="11"/>
  <c r="N2791" i="11"/>
  <c r="O2791" i="11"/>
  <c r="P2791" i="11"/>
  <c r="Q2791" i="11"/>
  <c r="R2791" i="11"/>
  <c r="S2791" i="11"/>
  <c r="T2791" i="11"/>
  <c r="AA2791" i="11"/>
  <c r="AB2791" i="11"/>
  <c r="BJ2791" i="11" s="1"/>
  <c r="AC2791" i="11"/>
  <c r="AD2791" i="11"/>
  <c r="BH2791" i="11"/>
  <c r="N2792" i="11"/>
  <c r="O2792" i="11"/>
  <c r="P2792" i="11"/>
  <c r="Q2792" i="11"/>
  <c r="T2792" i="11" s="1"/>
  <c r="R2792" i="11"/>
  <c r="S2792" i="11"/>
  <c r="AA2792" i="11"/>
  <c r="AB2792" i="11"/>
  <c r="BJ2792" i="11" s="1"/>
  <c r="AD2792" i="11"/>
  <c r="AC2792" i="11" s="1"/>
  <c r="BH2792" i="11"/>
  <c r="N2793" i="11"/>
  <c r="O2793" i="11"/>
  <c r="P2793" i="11"/>
  <c r="Q2793" i="11"/>
  <c r="T2793" i="11" s="1"/>
  <c r="R2793" i="11"/>
  <c r="S2793" i="11"/>
  <c r="AA2793" i="11"/>
  <c r="AB2793" i="11"/>
  <c r="BJ2793" i="11" s="1"/>
  <c r="AD2793" i="11"/>
  <c r="AC2793" i="11" s="1"/>
  <c r="BH2793" i="11"/>
  <c r="N2794" i="11"/>
  <c r="O2794" i="11"/>
  <c r="P2794" i="11"/>
  <c r="Q2794" i="11"/>
  <c r="R2794" i="11"/>
  <c r="S2794" i="11"/>
  <c r="T2794" i="11"/>
  <c r="AA2794" i="11"/>
  <c r="AB2794" i="11"/>
  <c r="BJ2794" i="11" s="1"/>
  <c r="AD2794" i="11"/>
  <c r="AC2794" i="11" s="1"/>
  <c r="BH2794" i="11"/>
  <c r="N2795" i="11"/>
  <c r="O2795" i="11"/>
  <c r="P2795" i="11"/>
  <c r="Q2795" i="11"/>
  <c r="T2795" i="11" s="1"/>
  <c r="R2795" i="11"/>
  <c r="S2795" i="11"/>
  <c r="AA2795" i="11"/>
  <c r="AB2795" i="11"/>
  <c r="AD2795" i="11"/>
  <c r="AC2795" i="11" s="1"/>
  <c r="BH2795" i="11"/>
  <c r="BJ2795" i="11"/>
  <c r="N2796" i="11"/>
  <c r="O2796" i="11"/>
  <c r="P2796" i="11"/>
  <c r="Q2796" i="11"/>
  <c r="R2796" i="11"/>
  <c r="S2796" i="11"/>
  <c r="T2796" i="11"/>
  <c r="AA2796" i="11"/>
  <c r="AB2796" i="11"/>
  <c r="BJ2796" i="11" s="1"/>
  <c r="AD2796" i="11"/>
  <c r="AC2796" i="11" s="1"/>
  <c r="BH2796" i="11"/>
  <c r="N2797" i="11"/>
  <c r="O2797" i="11"/>
  <c r="P2797" i="11"/>
  <c r="Q2797" i="11"/>
  <c r="T2797" i="11" s="1"/>
  <c r="R2797" i="11"/>
  <c r="S2797" i="11"/>
  <c r="AA2797" i="11"/>
  <c r="AB2797" i="11"/>
  <c r="BJ2797" i="11" s="1"/>
  <c r="AD2797" i="11"/>
  <c r="AC2797" i="11" s="1"/>
  <c r="BH2797" i="11"/>
  <c r="N2798" i="11"/>
  <c r="O2798" i="11"/>
  <c r="P2798" i="11"/>
  <c r="Q2798" i="11"/>
  <c r="T2798" i="11" s="1"/>
  <c r="R2798" i="11"/>
  <c r="S2798" i="11"/>
  <c r="AA2798" i="11"/>
  <c r="AB2798" i="11"/>
  <c r="BJ2798" i="11" s="1"/>
  <c r="AD2798" i="11"/>
  <c r="AC2798" i="11" s="1"/>
  <c r="BH2798" i="11"/>
  <c r="N2799" i="11"/>
  <c r="O2799" i="11"/>
  <c r="P2799" i="11"/>
  <c r="Q2799" i="11"/>
  <c r="T2799" i="11" s="1"/>
  <c r="R2799" i="11"/>
  <c r="S2799" i="11"/>
  <c r="AA2799" i="11"/>
  <c r="AB2799" i="11"/>
  <c r="BJ2799" i="11" s="1"/>
  <c r="AD2799" i="11"/>
  <c r="AC2799" i="11" s="1"/>
  <c r="BH2799" i="11"/>
  <c r="N2800" i="11"/>
  <c r="O2800" i="11"/>
  <c r="P2800" i="11"/>
  <c r="Q2800" i="11"/>
  <c r="T2800" i="11" s="1"/>
  <c r="R2800" i="11"/>
  <c r="S2800" i="11"/>
  <c r="AA2800" i="11"/>
  <c r="AB2800" i="11"/>
  <c r="BJ2800" i="11" s="1"/>
  <c r="AC2800" i="11"/>
  <c r="AD2800" i="11"/>
  <c r="BH2800" i="11"/>
  <c r="N2801" i="11"/>
  <c r="O2801" i="11"/>
  <c r="P2801" i="11"/>
  <c r="Q2801" i="11"/>
  <c r="T2801" i="11" s="1"/>
  <c r="R2801" i="11"/>
  <c r="S2801" i="11"/>
  <c r="AA2801" i="11"/>
  <c r="AB2801" i="11"/>
  <c r="AD2801" i="11"/>
  <c r="AC2801" i="11" s="1"/>
  <c r="BH2801" i="11"/>
  <c r="BJ2801" i="11"/>
  <c r="N2802" i="11"/>
  <c r="O2802" i="11"/>
  <c r="P2802" i="11"/>
  <c r="Q2802" i="11"/>
  <c r="T2802" i="11" s="1"/>
  <c r="R2802" i="11"/>
  <c r="S2802" i="11"/>
  <c r="AA2802" i="11"/>
  <c r="AB2802" i="11"/>
  <c r="BJ2802" i="11" s="1"/>
  <c r="AD2802" i="11"/>
  <c r="AC2802" i="11" s="1"/>
  <c r="BH2802" i="11"/>
  <c r="N2803" i="11"/>
  <c r="O2803" i="11"/>
  <c r="P2803" i="11"/>
  <c r="Q2803" i="11"/>
  <c r="T2803" i="11" s="1"/>
  <c r="R2803" i="11"/>
  <c r="S2803" i="11"/>
  <c r="AA2803" i="11"/>
  <c r="AB2803" i="11"/>
  <c r="BJ2803" i="11" s="1"/>
  <c r="AD2803" i="11"/>
  <c r="AC2803" i="11" s="1"/>
  <c r="BH2803" i="11"/>
  <c r="N2804" i="11"/>
  <c r="O2804" i="11"/>
  <c r="P2804" i="11"/>
  <c r="Q2804" i="11"/>
  <c r="T2804" i="11" s="1"/>
  <c r="R2804" i="11"/>
  <c r="S2804" i="11"/>
  <c r="AA2804" i="11"/>
  <c r="AB2804" i="11"/>
  <c r="AD2804" i="11"/>
  <c r="AC2804" i="11" s="1"/>
  <c r="BH2804" i="11"/>
  <c r="BJ2804" i="11"/>
  <c r="N2805" i="11"/>
  <c r="O2805" i="11"/>
  <c r="P2805" i="11"/>
  <c r="Q2805" i="11"/>
  <c r="R2805" i="11"/>
  <c r="S2805" i="11"/>
  <c r="T2805" i="11"/>
  <c r="AA2805" i="11"/>
  <c r="AB2805" i="11"/>
  <c r="BJ2805" i="11" s="1"/>
  <c r="AD2805" i="11"/>
  <c r="AC2805" i="11" s="1"/>
  <c r="BH2805" i="11"/>
  <c r="N2806" i="11"/>
  <c r="O2806" i="11"/>
  <c r="P2806" i="11"/>
  <c r="Q2806" i="11"/>
  <c r="T2806" i="11" s="1"/>
  <c r="R2806" i="11"/>
  <c r="S2806" i="11"/>
  <c r="AA2806" i="11"/>
  <c r="AB2806" i="11"/>
  <c r="AD2806" i="11"/>
  <c r="AC2806" i="11" s="1"/>
  <c r="BH2806" i="11"/>
  <c r="BJ2806" i="11"/>
  <c r="N2807" i="11"/>
  <c r="O2807" i="11"/>
  <c r="P2807" i="11"/>
  <c r="Q2807" i="11"/>
  <c r="R2807" i="11"/>
  <c r="S2807" i="11"/>
  <c r="T2807" i="11"/>
  <c r="AA2807" i="11"/>
  <c r="AB2807" i="11"/>
  <c r="BJ2807" i="11" s="1"/>
  <c r="AC2807" i="11"/>
  <c r="AD2807" i="11"/>
  <c r="BH2807" i="11"/>
  <c r="N2808" i="11"/>
  <c r="O2808" i="11"/>
  <c r="P2808" i="11"/>
  <c r="Q2808" i="11"/>
  <c r="T2808" i="11" s="1"/>
  <c r="R2808" i="11"/>
  <c r="S2808" i="11"/>
  <c r="AA2808" i="11"/>
  <c r="AB2808" i="11"/>
  <c r="BJ2808" i="11" s="1"/>
  <c r="AC2808" i="11"/>
  <c r="BH2808" i="11"/>
  <c r="N2809" i="11"/>
  <c r="O2809" i="11"/>
  <c r="P2809" i="11"/>
  <c r="Q2809" i="11"/>
  <c r="T2809" i="11" s="1"/>
  <c r="R2809" i="11"/>
  <c r="S2809" i="11"/>
  <c r="AA2809" i="11"/>
  <c r="AB2809" i="11"/>
  <c r="AD2809" i="11"/>
  <c r="AC2809" i="11" s="1"/>
  <c r="BH2809" i="11"/>
  <c r="BJ2809" i="11"/>
  <c r="N2810" i="11"/>
  <c r="O2810" i="11"/>
  <c r="P2810" i="11"/>
  <c r="Q2810" i="11"/>
  <c r="R2810" i="11"/>
  <c r="S2810" i="11"/>
  <c r="T2810" i="11"/>
  <c r="AA2810" i="11"/>
  <c r="AB2810" i="11"/>
  <c r="BJ2810" i="11" s="1"/>
  <c r="AD2810" i="11"/>
  <c r="AC2810" i="11" s="1"/>
  <c r="BH2810" i="11"/>
  <c r="N2811" i="11"/>
  <c r="O2811" i="11"/>
  <c r="P2811" i="11"/>
  <c r="Q2811" i="11"/>
  <c r="T2811" i="11" s="1"/>
  <c r="R2811" i="11"/>
  <c r="S2811" i="11"/>
  <c r="AA2811" i="11"/>
  <c r="AB2811" i="11"/>
  <c r="AD2811" i="11"/>
  <c r="AC2811" i="11" s="1"/>
  <c r="BH2811" i="11"/>
  <c r="BJ2811" i="11"/>
  <c r="N2812" i="11"/>
  <c r="O2812" i="11"/>
  <c r="P2812" i="11"/>
  <c r="Q2812" i="11"/>
  <c r="T2812" i="11" s="1"/>
  <c r="R2812" i="11"/>
  <c r="S2812" i="11"/>
  <c r="AA2812" i="11"/>
  <c r="AB2812" i="11"/>
  <c r="BJ2812" i="11" s="1"/>
  <c r="AD2812" i="11"/>
  <c r="AC2812" i="11" s="1"/>
  <c r="BH2812" i="11"/>
  <c r="N2813" i="11"/>
  <c r="O2813" i="11"/>
  <c r="P2813" i="11"/>
  <c r="Q2813" i="11"/>
  <c r="T2813" i="11" s="1"/>
  <c r="R2813" i="11"/>
  <c r="S2813" i="11"/>
  <c r="AA2813" i="11"/>
  <c r="AB2813" i="11"/>
  <c r="BJ2813" i="11" s="1"/>
  <c r="AC2813" i="11"/>
  <c r="AD2813" i="11"/>
  <c r="BH2813" i="11"/>
  <c r="N2814" i="11"/>
  <c r="O2814" i="11"/>
  <c r="P2814" i="11"/>
  <c r="Q2814" i="11"/>
  <c r="T2814" i="11" s="1"/>
  <c r="R2814" i="11"/>
  <c r="S2814" i="11"/>
  <c r="AA2814" i="11"/>
  <c r="AB2814" i="11"/>
  <c r="AD2814" i="11"/>
  <c r="AC2814" i="11" s="1"/>
  <c r="BH2814" i="11"/>
  <c r="BJ2814" i="11"/>
  <c r="N2815" i="11"/>
  <c r="O2815" i="11"/>
  <c r="P2815" i="11"/>
  <c r="Q2815" i="11"/>
  <c r="R2815" i="11"/>
  <c r="S2815" i="11"/>
  <c r="T2815" i="11"/>
  <c r="AA2815" i="11"/>
  <c r="AB2815" i="11"/>
  <c r="BJ2815" i="11" s="1"/>
  <c r="AC2815" i="11"/>
  <c r="AD2815" i="11"/>
  <c r="BH2815" i="11"/>
  <c r="N2816" i="11"/>
  <c r="O2816" i="11"/>
  <c r="P2816" i="11"/>
  <c r="Q2816" i="11"/>
  <c r="T2816" i="11" s="1"/>
  <c r="R2816" i="11"/>
  <c r="S2816" i="11"/>
  <c r="AA2816" i="11"/>
  <c r="AB2816" i="11"/>
  <c r="AD2816" i="11"/>
  <c r="AC2816" i="11" s="1"/>
  <c r="BH2816" i="11"/>
  <c r="BJ2816" i="11"/>
  <c r="N2817" i="11"/>
  <c r="O2817" i="11"/>
  <c r="P2817" i="11"/>
  <c r="Q2817" i="11"/>
  <c r="R2817" i="11"/>
  <c r="S2817" i="11"/>
  <c r="T2817" i="11"/>
  <c r="AA2817" i="11"/>
  <c r="AB2817" i="11"/>
  <c r="BJ2817" i="11" s="1"/>
  <c r="AD2817" i="11"/>
  <c r="AC2817" i="11" s="1"/>
  <c r="BH2817" i="11"/>
  <c r="N2818" i="11"/>
  <c r="O2818" i="11"/>
  <c r="P2818" i="11"/>
  <c r="Q2818" i="11"/>
  <c r="R2818" i="11"/>
  <c r="S2818" i="11"/>
  <c r="T2818" i="11"/>
  <c r="AA2818" i="11"/>
  <c r="AB2818" i="11"/>
  <c r="BJ2818" i="11" s="1"/>
  <c r="AD2818" i="11"/>
  <c r="AC2818" i="11" s="1"/>
  <c r="BH2818" i="11"/>
  <c r="N2819" i="11"/>
  <c r="O2819" i="11"/>
  <c r="P2819" i="11"/>
  <c r="Q2819" i="11"/>
  <c r="T2819" i="11" s="1"/>
  <c r="R2819" i="11"/>
  <c r="S2819" i="11"/>
  <c r="AA2819" i="11"/>
  <c r="AB2819" i="11"/>
  <c r="AD2819" i="11"/>
  <c r="AC2819" i="11" s="1"/>
  <c r="BH2819" i="11"/>
  <c r="BJ2819" i="11"/>
  <c r="N2820" i="11"/>
  <c r="O2820" i="11"/>
  <c r="P2820" i="11"/>
  <c r="Q2820" i="11"/>
  <c r="R2820" i="11"/>
  <c r="S2820" i="11"/>
  <c r="T2820" i="11"/>
  <c r="AA2820" i="11"/>
  <c r="AB2820" i="11"/>
  <c r="BJ2820" i="11" s="1"/>
  <c r="AC2820" i="11"/>
  <c r="AD2820" i="11"/>
  <c r="BH2820" i="11"/>
  <c r="N2821" i="11"/>
  <c r="O2821" i="11"/>
  <c r="P2821" i="11"/>
  <c r="Q2821" i="11"/>
  <c r="T2821" i="11" s="1"/>
  <c r="R2821" i="11"/>
  <c r="S2821" i="11"/>
  <c r="AA2821" i="11"/>
  <c r="AB2821" i="11"/>
  <c r="BJ2821" i="11" s="1"/>
  <c r="AD2821" i="11"/>
  <c r="AC2821" i="11" s="1"/>
  <c r="BH2821" i="11"/>
  <c r="N2822" i="11"/>
  <c r="O2822" i="11"/>
  <c r="P2822" i="11"/>
  <c r="Q2822" i="11"/>
  <c r="T2822" i="11" s="1"/>
  <c r="R2822" i="11"/>
  <c r="S2822" i="11"/>
  <c r="AA2822" i="11"/>
  <c r="AB2822" i="11"/>
  <c r="BJ2822" i="11" s="1"/>
  <c r="AD2822" i="11"/>
  <c r="AC2822" i="11" s="1"/>
  <c r="BH2822" i="11"/>
  <c r="N2823" i="11"/>
  <c r="O2823" i="11"/>
  <c r="P2823" i="11"/>
  <c r="Q2823" i="11"/>
  <c r="T2823" i="11" s="1"/>
  <c r="R2823" i="11"/>
  <c r="S2823" i="11"/>
  <c r="AA2823" i="11"/>
  <c r="AB2823" i="11"/>
  <c r="BJ2823" i="11" s="1"/>
  <c r="AD2823" i="11"/>
  <c r="AC2823" i="11" s="1"/>
  <c r="BH2823" i="11"/>
  <c r="N2824" i="11"/>
  <c r="O2824" i="11"/>
  <c r="P2824" i="11"/>
  <c r="Q2824" i="11"/>
  <c r="T2824" i="11" s="1"/>
  <c r="R2824" i="11"/>
  <c r="S2824" i="11"/>
  <c r="AA2824" i="11"/>
  <c r="AB2824" i="11"/>
  <c r="BJ2824" i="11" s="1"/>
  <c r="AD2824" i="11"/>
  <c r="AC2824" i="11" s="1"/>
  <c r="BH2824" i="11"/>
  <c r="N2825" i="11"/>
  <c r="O2825" i="11"/>
  <c r="P2825" i="11"/>
  <c r="Q2825" i="11"/>
  <c r="R2825" i="11"/>
  <c r="S2825" i="11"/>
  <c r="T2825" i="11"/>
  <c r="AA2825" i="11"/>
  <c r="AB2825" i="11"/>
  <c r="AD2825" i="11"/>
  <c r="AC2825" i="11" s="1"/>
  <c r="BH2825" i="11"/>
  <c r="BJ2825" i="11"/>
  <c r="N2826" i="11"/>
  <c r="O2826" i="11"/>
  <c r="P2826" i="11"/>
  <c r="Q2826" i="11"/>
  <c r="T2826" i="11" s="1"/>
  <c r="R2826" i="11"/>
  <c r="S2826" i="11"/>
  <c r="AA2826" i="11"/>
  <c r="AB2826" i="11"/>
  <c r="BJ2826" i="11" s="1"/>
  <c r="AD2826" i="11"/>
  <c r="AC2826" i="11" s="1"/>
  <c r="BH2826" i="11"/>
  <c r="N2827" i="11"/>
  <c r="O2827" i="11"/>
  <c r="P2827" i="11"/>
  <c r="Q2827" i="11"/>
  <c r="T2827" i="11" s="1"/>
  <c r="R2827" i="11"/>
  <c r="S2827" i="11"/>
  <c r="AA2827" i="11"/>
  <c r="AB2827" i="11"/>
  <c r="BJ2827" i="11" s="1"/>
  <c r="AD2827" i="11"/>
  <c r="AC2827" i="11" s="1"/>
  <c r="BH2827" i="11"/>
  <c r="N2828" i="11"/>
  <c r="O2828" i="11"/>
  <c r="P2828" i="11"/>
  <c r="Q2828" i="11"/>
  <c r="T2828" i="11" s="1"/>
  <c r="R2828" i="11"/>
  <c r="S2828" i="11"/>
  <c r="AA2828" i="11"/>
  <c r="AB2828" i="11"/>
  <c r="BJ2828" i="11" s="1"/>
  <c r="AD2828" i="11"/>
  <c r="AC2828" i="11" s="1"/>
  <c r="BH2828" i="11"/>
  <c r="N2829" i="11"/>
  <c r="O2829" i="11"/>
  <c r="P2829" i="11"/>
  <c r="Q2829" i="11"/>
  <c r="T2829" i="11" s="1"/>
  <c r="R2829" i="11"/>
  <c r="S2829" i="11"/>
  <c r="AA2829" i="11"/>
  <c r="AB2829" i="11"/>
  <c r="BJ2829" i="11" s="1"/>
  <c r="AC2829" i="11"/>
  <c r="AD2829" i="11"/>
  <c r="BH2829" i="11"/>
  <c r="N2830" i="11"/>
  <c r="O2830" i="11"/>
  <c r="P2830" i="11"/>
  <c r="Q2830" i="11"/>
  <c r="T2830" i="11" s="1"/>
  <c r="R2830" i="11"/>
  <c r="S2830" i="11"/>
  <c r="AA2830" i="11"/>
  <c r="AB2830" i="11"/>
  <c r="AD2830" i="11"/>
  <c r="AC2830" i="11" s="1"/>
  <c r="BH2830" i="11"/>
  <c r="BJ2830" i="11"/>
  <c r="N2831" i="11"/>
  <c r="O2831" i="11"/>
  <c r="P2831" i="11"/>
  <c r="Q2831" i="11"/>
  <c r="R2831" i="11"/>
  <c r="S2831" i="11"/>
  <c r="T2831" i="11"/>
  <c r="AA2831" i="11"/>
  <c r="AB2831" i="11"/>
  <c r="BJ2831" i="11" s="1"/>
  <c r="AC2831" i="11"/>
  <c r="AD2831" i="11"/>
  <c r="BH2831" i="11"/>
  <c r="N2832" i="11"/>
  <c r="O2832" i="11"/>
  <c r="P2832" i="11"/>
  <c r="Q2832" i="11"/>
  <c r="T2832" i="11" s="1"/>
  <c r="R2832" i="11"/>
  <c r="S2832" i="11"/>
  <c r="AA2832" i="11"/>
  <c r="AB2832" i="11"/>
  <c r="AD2832" i="11"/>
  <c r="AC2832" i="11" s="1"/>
  <c r="BH2832" i="11"/>
  <c r="BJ2832" i="11"/>
  <c r="N2833" i="11"/>
  <c r="O2833" i="11"/>
  <c r="P2833" i="11"/>
  <c r="Q2833" i="11"/>
  <c r="T2833" i="11" s="1"/>
  <c r="R2833" i="11"/>
  <c r="S2833" i="11"/>
  <c r="AA2833" i="11"/>
  <c r="AB2833" i="11"/>
  <c r="AD2833" i="11"/>
  <c r="AC2833" i="11" s="1"/>
  <c r="BH2833" i="11"/>
  <c r="BJ2833" i="11"/>
  <c r="N2834" i="11"/>
  <c r="O2834" i="11"/>
  <c r="P2834" i="11"/>
  <c r="Q2834" i="11"/>
  <c r="T2834" i="11" s="1"/>
  <c r="R2834" i="11"/>
  <c r="S2834" i="11"/>
  <c r="AA2834" i="11"/>
  <c r="AB2834" i="11"/>
  <c r="BJ2834" i="11" s="1"/>
  <c r="AD2834" i="11"/>
  <c r="AC2834" i="11" s="1"/>
  <c r="BH2834" i="11"/>
  <c r="N2835" i="11"/>
  <c r="O2835" i="11"/>
  <c r="P2835" i="11"/>
  <c r="Q2835" i="11"/>
  <c r="T2835" i="11" s="1"/>
  <c r="R2835" i="11"/>
  <c r="S2835" i="11"/>
  <c r="AA2835" i="11"/>
  <c r="AB2835" i="11"/>
  <c r="AD2835" i="11"/>
  <c r="AC2835" i="11" s="1"/>
  <c r="BH2835" i="11"/>
  <c r="BJ2835" i="11"/>
  <c r="N2836" i="11"/>
  <c r="O2836" i="11"/>
  <c r="P2836" i="11"/>
  <c r="Q2836" i="11"/>
  <c r="R2836" i="11"/>
  <c r="S2836" i="11"/>
  <c r="T2836" i="11"/>
  <c r="AA2836" i="11"/>
  <c r="AB2836" i="11"/>
  <c r="BJ2836" i="11" s="1"/>
  <c r="AC2836" i="11"/>
  <c r="AD2836" i="11"/>
  <c r="BH2836" i="11"/>
  <c r="N2837" i="11"/>
  <c r="O2837" i="11"/>
  <c r="P2837" i="11"/>
  <c r="Q2837" i="11"/>
  <c r="T2837" i="11" s="1"/>
  <c r="R2837" i="11"/>
  <c r="S2837" i="11"/>
  <c r="AA2837" i="11"/>
  <c r="AB2837" i="11"/>
  <c r="BJ2837" i="11" s="1"/>
  <c r="AD2837" i="11"/>
  <c r="AC2837" i="11" s="1"/>
  <c r="BH2837" i="11"/>
  <c r="N2838" i="11"/>
  <c r="O2838" i="11"/>
  <c r="P2838" i="11"/>
  <c r="Q2838" i="11"/>
  <c r="T2838" i="11" s="1"/>
  <c r="R2838" i="11"/>
  <c r="S2838" i="11"/>
  <c r="AA2838" i="11"/>
  <c r="AB2838" i="11"/>
  <c r="BJ2838" i="11" s="1"/>
  <c r="AD2838" i="11"/>
  <c r="AC2838" i="11" s="1"/>
  <c r="BH2838" i="11"/>
  <c r="N2839" i="11"/>
  <c r="O2839" i="11"/>
  <c r="P2839" i="11"/>
  <c r="Q2839" i="11"/>
  <c r="R2839" i="11"/>
  <c r="S2839" i="11"/>
  <c r="T2839" i="11"/>
  <c r="AA2839" i="11"/>
  <c r="AB2839" i="11"/>
  <c r="BJ2839" i="11" s="1"/>
  <c r="AD2839" i="11"/>
  <c r="AC2839" i="11" s="1"/>
  <c r="BH2839" i="11"/>
  <c r="N2840" i="11"/>
  <c r="O2840" i="11"/>
  <c r="P2840" i="11"/>
  <c r="Q2840" i="11"/>
  <c r="T2840" i="11" s="1"/>
  <c r="R2840" i="11"/>
  <c r="S2840" i="11"/>
  <c r="AA2840" i="11"/>
  <c r="AB2840" i="11"/>
  <c r="AC2840" i="11"/>
  <c r="AD2840" i="11"/>
  <c r="BH2840" i="11"/>
  <c r="BJ2840" i="11"/>
  <c r="N2841" i="11"/>
  <c r="O2841" i="11"/>
  <c r="P2841" i="11"/>
  <c r="Q2841" i="11"/>
  <c r="T2841" i="11" s="1"/>
  <c r="R2841" i="11"/>
  <c r="S2841" i="11"/>
  <c r="AA2841" i="11"/>
  <c r="AB2841" i="11"/>
  <c r="BJ2841" i="11" s="1"/>
  <c r="AD2841" i="11"/>
  <c r="AC2841" i="11" s="1"/>
  <c r="BH2841" i="11"/>
  <c r="N2842" i="11"/>
  <c r="O2842" i="11"/>
  <c r="P2842" i="11"/>
  <c r="Q2842" i="11"/>
  <c r="T2842" i="11" s="1"/>
  <c r="R2842" i="11"/>
  <c r="S2842" i="11"/>
  <c r="AA2842" i="11"/>
  <c r="AB2842" i="11"/>
  <c r="BJ2842" i="11" s="1"/>
  <c r="AD2842" i="11"/>
  <c r="AC2842" i="11" s="1"/>
  <c r="BH2842" i="11"/>
  <c r="N2843" i="11"/>
  <c r="O2843" i="11"/>
  <c r="P2843" i="11"/>
  <c r="Q2843" i="11"/>
  <c r="T2843" i="11" s="1"/>
  <c r="R2843" i="11"/>
  <c r="S2843" i="11"/>
  <c r="AA2843" i="11"/>
  <c r="AB2843" i="11"/>
  <c r="AD2843" i="11"/>
  <c r="AC2843" i="11" s="1"/>
  <c r="BH2843" i="11"/>
  <c r="BJ2843" i="11"/>
  <c r="N2844" i="11"/>
  <c r="O2844" i="11"/>
  <c r="P2844" i="11"/>
  <c r="Q2844" i="11"/>
  <c r="R2844" i="11"/>
  <c r="S2844" i="11"/>
  <c r="T2844" i="11"/>
  <c r="AA2844" i="11"/>
  <c r="AB2844" i="11"/>
  <c r="BJ2844" i="11" s="1"/>
  <c r="AD2844" i="11"/>
  <c r="AC2844" i="11" s="1"/>
  <c r="BH2844" i="11"/>
  <c r="N2845" i="11"/>
  <c r="O2845" i="11"/>
  <c r="P2845" i="11"/>
  <c r="Q2845" i="11"/>
  <c r="T2845" i="11" s="1"/>
  <c r="R2845" i="11"/>
  <c r="S2845" i="11"/>
  <c r="AA2845" i="11"/>
  <c r="AB2845" i="11"/>
  <c r="AD2845" i="11"/>
  <c r="AC2845" i="11" s="1"/>
  <c r="BH2845" i="11"/>
  <c r="BJ2845" i="11"/>
  <c r="N2846" i="11"/>
  <c r="O2846" i="11"/>
  <c r="P2846" i="11"/>
  <c r="Q2846" i="11"/>
  <c r="R2846" i="11"/>
  <c r="S2846" i="11"/>
  <c r="T2846" i="11"/>
  <c r="AA2846" i="11"/>
  <c r="AB2846" i="11"/>
  <c r="BJ2846" i="11" s="1"/>
  <c r="AD2846" i="11"/>
  <c r="AC2846" i="11" s="1"/>
  <c r="BH2846" i="11"/>
  <c r="N2847" i="11"/>
  <c r="O2847" i="11"/>
  <c r="P2847" i="11"/>
  <c r="Q2847" i="11"/>
  <c r="T2847" i="11" s="1"/>
  <c r="R2847" i="11"/>
  <c r="S2847" i="11"/>
  <c r="AA2847" i="11"/>
  <c r="AB2847" i="11"/>
  <c r="BJ2847" i="11" s="1"/>
  <c r="AC2847" i="11"/>
  <c r="AD2847" i="11"/>
  <c r="BH2847" i="11"/>
  <c r="N2848" i="11"/>
  <c r="O2848" i="11"/>
  <c r="P2848" i="11"/>
  <c r="Q2848" i="11"/>
  <c r="T2848" i="11" s="1"/>
  <c r="R2848" i="11"/>
  <c r="S2848" i="11"/>
  <c r="AA2848" i="11"/>
  <c r="AB2848" i="11"/>
  <c r="BJ2848" i="11" s="1"/>
  <c r="AD2848" i="11"/>
  <c r="AC2848" i="11" s="1"/>
  <c r="BH2848" i="11"/>
  <c r="N2849" i="11"/>
  <c r="O2849" i="11"/>
  <c r="P2849" i="11"/>
  <c r="Q2849" i="11"/>
  <c r="R2849" i="11"/>
  <c r="S2849" i="11"/>
  <c r="T2849" i="11"/>
  <c r="AA2849" i="11"/>
  <c r="AB2849" i="11"/>
  <c r="BJ2849" i="11" s="1"/>
  <c r="AD2849" i="11"/>
  <c r="AC2849" i="11" s="1"/>
  <c r="BH2849" i="11"/>
  <c r="N2850" i="11"/>
  <c r="O2850" i="11"/>
  <c r="P2850" i="11"/>
  <c r="Q2850" i="11"/>
  <c r="T2850" i="11" s="1"/>
  <c r="R2850" i="11"/>
  <c r="S2850" i="11"/>
  <c r="AA2850" i="11"/>
  <c r="AB2850" i="11"/>
  <c r="BJ2850" i="11" s="1"/>
  <c r="AD2850" i="11"/>
  <c r="AC2850" i="11" s="1"/>
  <c r="BH2850" i="11"/>
  <c r="N2851" i="11"/>
  <c r="O2851" i="11"/>
  <c r="P2851" i="11"/>
  <c r="Q2851" i="11"/>
  <c r="R2851" i="11"/>
  <c r="S2851" i="11"/>
  <c r="T2851" i="11"/>
  <c r="AA2851" i="11"/>
  <c r="AB2851" i="11"/>
  <c r="AD2851" i="11"/>
  <c r="AC2851" i="11" s="1"/>
  <c r="BH2851" i="11"/>
  <c r="BJ2851" i="11"/>
  <c r="N2852" i="11"/>
  <c r="O2852" i="11"/>
  <c r="P2852" i="11"/>
  <c r="Q2852" i="11"/>
  <c r="R2852" i="11"/>
  <c r="S2852" i="11"/>
  <c r="T2852" i="11"/>
  <c r="AA2852" i="11"/>
  <c r="AB2852" i="11"/>
  <c r="BJ2852" i="11" s="1"/>
  <c r="AC2852" i="11"/>
  <c r="AD2852" i="11"/>
  <c r="BH2852" i="11"/>
  <c r="N2853" i="11"/>
  <c r="O2853" i="11"/>
  <c r="P2853" i="11"/>
  <c r="Q2853" i="11"/>
  <c r="T2853" i="11" s="1"/>
  <c r="R2853" i="11"/>
  <c r="S2853" i="11"/>
  <c r="AA2853" i="11"/>
  <c r="AB2853" i="11"/>
  <c r="AD2853" i="11"/>
  <c r="AC2853" i="11" s="1"/>
  <c r="BH2853" i="11"/>
  <c r="BJ2853" i="11"/>
  <c r="N2854" i="11"/>
  <c r="O2854" i="11"/>
  <c r="P2854" i="11"/>
  <c r="Q2854" i="11"/>
  <c r="T2854" i="11" s="1"/>
  <c r="R2854" i="11"/>
  <c r="S2854" i="11"/>
  <c r="AA2854" i="11"/>
  <c r="AB2854" i="11"/>
  <c r="AD2854" i="11"/>
  <c r="AC2854" i="11" s="1"/>
  <c r="BH2854" i="11"/>
  <c r="BJ2854" i="11"/>
  <c r="N2855" i="11"/>
  <c r="O2855" i="11"/>
  <c r="P2855" i="11"/>
  <c r="Q2855" i="11"/>
  <c r="R2855" i="11"/>
  <c r="S2855" i="11"/>
  <c r="T2855" i="11"/>
  <c r="AA2855" i="11"/>
  <c r="AB2855" i="11"/>
  <c r="BJ2855" i="11" s="1"/>
  <c r="AD2855" i="11"/>
  <c r="AC2855" i="11" s="1"/>
  <c r="BH2855" i="11"/>
  <c r="N2856" i="11"/>
  <c r="O2856" i="11"/>
  <c r="P2856" i="11"/>
  <c r="Q2856" i="11"/>
  <c r="T2856" i="11" s="1"/>
  <c r="R2856" i="11"/>
  <c r="S2856" i="11"/>
  <c r="AA2856" i="11"/>
  <c r="AB2856" i="11"/>
  <c r="AD2856" i="11"/>
  <c r="AC2856" i="11" s="1"/>
  <c r="BH2856" i="11"/>
  <c r="BJ2856" i="11"/>
  <c r="N2857" i="11"/>
  <c r="O2857" i="11"/>
  <c r="P2857" i="11"/>
  <c r="Q2857" i="11"/>
  <c r="R2857" i="11"/>
  <c r="S2857" i="11"/>
  <c r="T2857" i="11"/>
  <c r="AA2857" i="11"/>
  <c r="AB2857" i="11"/>
  <c r="BJ2857" i="11" s="1"/>
  <c r="AC2857" i="11"/>
  <c r="AD2857" i="11"/>
  <c r="BH2857" i="11"/>
  <c r="N2858" i="11"/>
  <c r="O2858" i="11"/>
  <c r="P2858" i="11"/>
  <c r="Q2858" i="11"/>
  <c r="T2858" i="11" s="1"/>
  <c r="R2858" i="11"/>
  <c r="S2858" i="11"/>
  <c r="AA2858" i="11"/>
  <c r="AB2858" i="11"/>
  <c r="AD2858" i="11"/>
  <c r="AC2858" i="11" s="1"/>
  <c r="BH2858" i="11"/>
  <c r="BJ2858" i="11"/>
  <c r="N2859" i="11"/>
  <c r="O2859" i="11"/>
  <c r="P2859" i="11"/>
  <c r="Q2859" i="11"/>
  <c r="T2859" i="11" s="1"/>
  <c r="R2859" i="11"/>
  <c r="S2859" i="11"/>
  <c r="AA2859" i="11"/>
  <c r="AB2859" i="11"/>
  <c r="BJ2859" i="11" s="1"/>
  <c r="AD2859" i="11"/>
  <c r="AC2859" i="11" s="1"/>
  <c r="BH2859" i="11"/>
  <c r="N2860" i="11"/>
  <c r="O2860" i="11"/>
  <c r="P2860" i="11"/>
  <c r="Q2860" i="11"/>
  <c r="R2860" i="11"/>
  <c r="S2860" i="11"/>
  <c r="T2860" i="11"/>
  <c r="AA2860" i="11"/>
  <c r="AB2860" i="11"/>
  <c r="BJ2860" i="11" s="1"/>
  <c r="AD2860" i="11"/>
  <c r="AC2860" i="11" s="1"/>
  <c r="BH2860" i="11"/>
  <c r="N2861" i="11"/>
  <c r="O2861" i="11"/>
  <c r="P2861" i="11"/>
  <c r="Q2861" i="11"/>
  <c r="T2861" i="11" s="1"/>
  <c r="R2861" i="11"/>
  <c r="S2861" i="11"/>
  <c r="AA2861" i="11"/>
  <c r="AB2861" i="11"/>
  <c r="AD2861" i="11"/>
  <c r="AC2861" i="11" s="1"/>
  <c r="BH2861" i="11"/>
  <c r="BJ2861" i="11"/>
  <c r="N2862" i="11"/>
  <c r="O2862" i="11"/>
  <c r="P2862" i="11"/>
  <c r="Q2862" i="11"/>
  <c r="T2862" i="11" s="1"/>
  <c r="R2862" i="11"/>
  <c r="S2862" i="11"/>
  <c r="AA2862" i="11"/>
  <c r="AB2862" i="11"/>
  <c r="BJ2862" i="11" s="1"/>
  <c r="AD2862" i="11"/>
  <c r="AC2862" i="11" s="1"/>
  <c r="BH2862" i="11"/>
  <c r="N2863" i="11"/>
  <c r="O2863" i="11"/>
  <c r="P2863" i="11"/>
  <c r="Q2863" i="11"/>
  <c r="T2863" i="11" s="1"/>
  <c r="R2863" i="11"/>
  <c r="S2863" i="11"/>
  <c r="AA2863" i="11"/>
  <c r="AB2863" i="11"/>
  <c r="BJ2863" i="11" s="1"/>
  <c r="AD2863" i="11"/>
  <c r="AC2863" i="11" s="1"/>
  <c r="BH2863" i="11"/>
  <c r="N2864" i="11"/>
  <c r="O2864" i="11"/>
  <c r="P2864" i="11"/>
  <c r="Q2864" i="11"/>
  <c r="R2864" i="11"/>
  <c r="S2864" i="11"/>
  <c r="T2864" i="11"/>
  <c r="AA2864" i="11"/>
  <c r="AB2864" i="11"/>
  <c r="BJ2864" i="11" s="1"/>
  <c r="AD2864" i="11"/>
  <c r="AC2864" i="11" s="1"/>
  <c r="BH2864" i="11"/>
  <c r="N2865" i="11"/>
  <c r="O2865" i="11"/>
  <c r="P2865" i="11"/>
  <c r="Q2865" i="11"/>
  <c r="T2865" i="11" s="1"/>
  <c r="R2865" i="11"/>
  <c r="S2865" i="11"/>
  <c r="AA2865" i="11"/>
  <c r="AB2865" i="11"/>
  <c r="BJ2865" i="11" s="1"/>
  <c r="AD2865" i="11"/>
  <c r="AC2865" i="11" s="1"/>
  <c r="BH2865" i="11"/>
  <c r="N2866" i="11"/>
  <c r="O2866" i="11"/>
  <c r="P2866" i="11"/>
  <c r="Q2866" i="11"/>
  <c r="T2866" i="11" s="1"/>
  <c r="R2866" i="11"/>
  <c r="S2866" i="11"/>
  <c r="AA2866" i="11"/>
  <c r="AB2866" i="11"/>
  <c r="BJ2866" i="11" s="1"/>
  <c r="AC2866" i="11"/>
  <c r="AD2866" i="11"/>
  <c r="BH2866" i="11"/>
  <c r="N2867" i="11"/>
  <c r="O2867" i="11"/>
  <c r="P2867" i="11"/>
  <c r="Q2867" i="11"/>
  <c r="T2867" i="11" s="1"/>
  <c r="R2867" i="11"/>
  <c r="S2867" i="11"/>
  <c r="AA2867" i="11"/>
  <c r="AB2867" i="11"/>
  <c r="AD2867" i="11"/>
  <c r="AC2867" i="11" s="1"/>
  <c r="BH2867" i="11"/>
  <c r="BJ2867" i="11"/>
  <c r="N2868" i="11"/>
  <c r="O2868" i="11"/>
  <c r="P2868" i="11"/>
  <c r="Q2868" i="11"/>
  <c r="T2868" i="11" s="1"/>
  <c r="R2868" i="11"/>
  <c r="S2868" i="11"/>
  <c r="AA2868" i="11"/>
  <c r="AB2868" i="11"/>
  <c r="BJ2868" i="11" s="1"/>
  <c r="AD2868" i="11"/>
  <c r="AC2868" i="11" s="1"/>
  <c r="BH2868" i="11"/>
  <c r="N2869" i="11"/>
  <c r="O2869" i="11"/>
  <c r="P2869" i="11"/>
  <c r="Q2869" i="11"/>
  <c r="T2869" i="11" s="1"/>
  <c r="R2869" i="11"/>
  <c r="S2869" i="11"/>
  <c r="AA2869" i="11"/>
  <c r="AB2869" i="11"/>
  <c r="BJ2869" i="11" s="1"/>
  <c r="AC2869" i="11"/>
  <c r="AD2869" i="11"/>
  <c r="BH2869" i="11"/>
  <c r="N2870" i="11"/>
  <c r="O2870" i="11"/>
  <c r="P2870" i="11"/>
  <c r="Q2870" i="11"/>
  <c r="T2870" i="11" s="1"/>
  <c r="R2870" i="11"/>
  <c r="S2870" i="11"/>
  <c r="AA2870" i="11"/>
  <c r="AB2870" i="11"/>
  <c r="BJ2870" i="11" s="1"/>
  <c r="AD2870" i="11"/>
  <c r="AC2870" i="11" s="1"/>
  <c r="BH2870" i="11"/>
  <c r="N2871" i="11"/>
  <c r="O2871" i="11"/>
  <c r="P2871" i="11"/>
  <c r="Q2871" i="11"/>
  <c r="T2871" i="11" s="1"/>
  <c r="R2871" i="11"/>
  <c r="S2871" i="11"/>
  <c r="AA2871" i="11"/>
  <c r="AB2871" i="11"/>
  <c r="BJ2871" i="11" s="1"/>
  <c r="AD2871" i="11"/>
  <c r="AC2871" i="11" s="1"/>
  <c r="BH2871" i="11"/>
  <c r="N2872" i="11"/>
  <c r="O2872" i="11"/>
  <c r="P2872" i="11"/>
  <c r="Q2872" i="11"/>
  <c r="T2872" i="11" s="1"/>
  <c r="R2872" i="11"/>
  <c r="S2872" i="11"/>
  <c r="AA2872" i="11"/>
  <c r="AB2872" i="11"/>
  <c r="AD2872" i="11"/>
  <c r="AC2872" i="11" s="1"/>
  <c r="BH2872" i="11"/>
  <c r="BJ2872" i="11"/>
  <c r="N2873" i="11"/>
  <c r="O2873" i="11"/>
  <c r="P2873" i="11"/>
  <c r="Q2873" i="11"/>
  <c r="R2873" i="11"/>
  <c r="S2873" i="11"/>
  <c r="T2873" i="11"/>
  <c r="AA2873" i="11"/>
  <c r="AB2873" i="11"/>
  <c r="BJ2873" i="11" s="1"/>
  <c r="AC2873" i="11"/>
  <c r="AD2873" i="11"/>
  <c r="BH2873" i="11"/>
  <c r="N2874" i="11"/>
  <c r="O2874" i="11"/>
  <c r="P2874" i="11"/>
  <c r="Q2874" i="11"/>
  <c r="T2874" i="11" s="1"/>
  <c r="R2874" i="11"/>
  <c r="S2874" i="11"/>
  <c r="AA2874" i="11"/>
  <c r="AB2874" i="11"/>
  <c r="AD2874" i="11"/>
  <c r="AC2874" i="11" s="1"/>
  <c r="BH2874" i="11"/>
  <c r="BJ2874" i="11"/>
  <c r="N2875" i="11"/>
  <c r="O2875" i="11"/>
  <c r="P2875" i="11"/>
  <c r="Q2875" i="11"/>
  <c r="T2875" i="11" s="1"/>
  <c r="R2875" i="11"/>
  <c r="S2875" i="11"/>
  <c r="AA2875" i="11"/>
  <c r="AB2875" i="11"/>
  <c r="AD2875" i="11"/>
  <c r="AC2875" i="11" s="1"/>
  <c r="BH2875" i="11"/>
  <c r="BJ2875" i="11"/>
  <c r="N2876" i="11"/>
  <c r="O2876" i="11"/>
  <c r="P2876" i="11"/>
  <c r="Q2876" i="11"/>
  <c r="R2876" i="11"/>
  <c r="S2876" i="11"/>
  <c r="T2876" i="11"/>
  <c r="AA2876" i="11"/>
  <c r="AB2876" i="11"/>
  <c r="BJ2876" i="11" s="1"/>
  <c r="AD2876" i="11"/>
  <c r="AC2876" i="11" s="1"/>
  <c r="BH2876" i="11"/>
  <c r="N2877" i="11"/>
  <c r="O2877" i="11"/>
  <c r="P2877" i="11"/>
  <c r="Q2877" i="11"/>
  <c r="T2877" i="11" s="1"/>
  <c r="R2877" i="11"/>
  <c r="S2877" i="11"/>
  <c r="AA2877" i="11"/>
  <c r="AB2877" i="11"/>
  <c r="AC2877" i="11"/>
  <c r="AD2877" i="11"/>
  <c r="BH2877" i="11"/>
  <c r="BJ2877" i="11"/>
  <c r="N2878" i="11"/>
  <c r="O2878" i="11"/>
  <c r="P2878" i="11"/>
  <c r="Q2878" i="11"/>
  <c r="T2878" i="11" s="1"/>
  <c r="R2878" i="11"/>
  <c r="S2878" i="11"/>
  <c r="AA2878" i="11"/>
  <c r="AB2878" i="11"/>
  <c r="BJ2878" i="11" s="1"/>
  <c r="AC2878" i="11"/>
  <c r="AD2878" i="11"/>
  <c r="BH2878" i="11"/>
  <c r="N2879" i="11"/>
  <c r="O2879" i="11"/>
  <c r="P2879" i="11"/>
  <c r="Q2879" i="11"/>
  <c r="T2879" i="11" s="1"/>
  <c r="R2879" i="11"/>
  <c r="S2879" i="11"/>
  <c r="AA2879" i="11"/>
  <c r="AB2879" i="11"/>
  <c r="BJ2879" i="11" s="1"/>
  <c r="AD2879" i="11"/>
  <c r="AC2879" i="11" s="1"/>
  <c r="BH2879" i="11"/>
  <c r="N2880" i="11"/>
  <c r="O2880" i="11"/>
  <c r="P2880" i="11"/>
  <c r="Q2880" i="11"/>
  <c r="T2880" i="11" s="1"/>
  <c r="R2880" i="11"/>
  <c r="S2880" i="11"/>
  <c r="AA2880" i="11"/>
  <c r="AB2880" i="11"/>
  <c r="BJ2880" i="11" s="1"/>
  <c r="AD2880" i="11"/>
  <c r="AC2880" i="11" s="1"/>
  <c r="BH2880" i="11"/>
  <c r="N2881" i="11"/>
  <c r="O2881" i="11"/>
  <c r="P2881" i="11"/>
  <c r="Q2881" i="11"/>
  <c r="R2881" i="11"/>
  <c r="S2881" i="11"/>
  <c r="T2881" i="11"/>
  <c r="AA2881" i="11"/>
  <c r="AB2881" i="11"/>
  <c r="BJ2881" i="11" s="1"/>
  <c r="AD2881" i="11"/>
  <c r="AC2881" i="11" s="1"/>
  <c r="BH2881" i="11"/>
  <c r="N2882" i="11"/>
  <c r="O2882" i="11"/>
  <c r="P2882" i="11"/>
  <c r="Q2882" i="11"/>
  <c r="T2882" i="11" s="1"/>
  <c r="R2882" i="11"/>
  <c r="S2882" i="11"/>
  <c r="AA2882" i="11"/>
  <c r="AB2882" i="11"/>
  <c r="AC2882" i="11"/>
  <c r="AD2882" i="11"/>
  <c r="BH2882" i="11"/>
  <c r="BJ2882" i="11"/>
  <c r="N2883" i="11"/>
  <c r="O2883" i="11"/>
  <c r="P2883" i="11"/>
  <c r="Q2883" i="11"/>
  <c r="T2883" i="11" s="1"/>
  <c r="R2883" i="11"/>
  <c r="S2883" i="11"/>
  <c r="AA2883" i="11"/>
  <c r="AB2883" i="11"/>
  <c r="AD2883" i="11"/>
  <c r="AC2883" i="11" s="1"/>
  <c r="BH2883" i="11"/>
  <c r="BJ2883" i="11"/>
  <c r="N2884" i="11"/>
  <c r="O2884" i="11"/>
  <c r="P2884" i="11"/>
  <c r="Q2884" i="11"/>
  <c r="T2884" i="11" s="1"/>
  <c r="R2884" i="11"/>
  <c r="S2884" i="11"/>
  <c r="AA2884" i="11"/>
  <c r="AB2884" i="11"/>
  <c r="BJ2884" i="11" s="1"/>
  <c r="AD2884" i="11"/>
  <c r="AC2884" i="11" s="1"/>
  <c r="BH2884" i="11"/>
  <c r="N2885" i="11"/>
  <c r="O2885" i="11"/>
  <c r="P2885" i="11"/>
  <c r="Q2885" i="11"/>
  <c r="R2885" i="11"/>
  <c r="S2885" i="11"/>
  <c r="T2885" i="11"/>
  <c r="AA2885" i="11"/>
  <c r="AB2885" i="11"/>
  <c r="BJ2885" i="11" s="1"/>
  <c r="AC2885" i="11"/>
  <c r="AD2885" i="11"/>
  <c r="BH2885" i="11"/>
  <c r="N2886" i="11"/>
  <c r="O2886" i="11"/>
  <c r="P2886" i="11"/>
  <c r="Q2886" i="11"/>
  <c r="T2886" i="11" s="1"/>
  <c r="R2886" i="11"/>
  <c r="S2886" i="11"/>
  <c r="AA2886" i="11"/>
  <c r="AB2886" i="11"/>
  <c r="BJ2886" i="11" s="1"/>
  <c r="AD2886" i="11"/>
  <c r="AC2886" i="11" s="1"/>
  <c r="BH2886" i="11"/>
  <c r="N2887" i="11"/>
  <c r="O2887" i="11"/>
  <c r="P2887" i="11"/>
  <c r="Q2887" i="11"/>
  <c r="T2887" i="11" s="1"/>
  <c r="R2887" i="11"/>
  <c r="S2887" i="11"/>
  <c r="AA2887" i="11"/>
  <c r="AB2887" i="11"/>
  <c r="BJ2887" i="11" s="1"/>
  <c r="AD2887" i="11"/>
  <c r="AC2887" i="11" s="1"/>
  <c r="BH2887" i="11"/>
  <c r="N2888" i="11"/>
  <c r="O2888" i="11"/>
  <c r="P2888" i="11"/>
  <c r="Q2888" i="11"/>
  <c r="R2888" i="11"/>
  <c r="S2888" i="11"/>
  <c r="T2888" i="11"/>
  <c r="AA2888" i="11"/>
  <c r="AB2888" i="11"/>
  <c r="AD2888" i="11"/>
  <c r="AC2888" i="11" s="1"/>
  <c r="BH2888" i="11"/>
  <c r="BJ2888" i="11"/>
  <c r="N2889" i="11"/>
  <c r="O2889" i="11"/>
  <c r="P2889" i="11"/>
  <c r="Q2889" i="11"/>
  <c r="R2889" i="11"/>
  <c r="S2889" i="11"/>
  <c r="T2889" i="11"/>
  <c r="AA2889" i="11"/>
  <c r="AB2889" i="11"/>
  <c r="BJ2889" i="11" s="1"/>
  <c r="AD2889" i="11"/>
  <c r="AC2889" i="11" s="1"/>
  <c r="BH2889" i="11"/>
  <c r="N2890" i="11"/>
  <c r="O2890" i="11"/>
  <c r="P2890" i="11"/>
  <c r="Q2890" i="11"/>
  <c r="T2890" i="11" s="1"/>
  <c r="R2890" i="11"/>
  <c r="S2890" i="11"/>
  <c r="AA2890" i="11"/>
  <c r="AB2890" i="11"/>
  <c r="BJ2890" i="11" s="1"/>
  <c r="AC2890" i="11"/>
  <c r="AD2890" i="11"/>
  <c r="BH2890" i="11"/>
  <c r="N2891" i="11"/>
  <c r="O2891" i="11"/>
  <c r="P2891" i="11"/>
  <c r="Q2891" i="11"/>
  <c r="T2891" i="11" s="1"/>
  <c r="R2891" i="11"/>
  <c r="S2891" i="11"/>
  <c r="AA2891" i="11"/>
  <c r="AB2891" i="11"/>
  <c r="AD2891" i="11"/>
  <c r="AC2891" i="11" s="1"/>
  <c r="BH2891" i="11"/>
  <c r="BJ2891" i="11"/>
  <c r="N2892" i="11"/>
  <c r="O2892" i="11"/>
  <c r="P2892" i="11"/>
  <c r="Q2892" i="11"/>
  <c r="R2892" i="11"/>
  <c r="S2892" i="11"/>
  <c r="T2892" i="11"/>
  <c r="AA2892" i="11"/>
  <c r="AB2892" i="11"/>
  <c r="BJ2892" i="11" s="1"/>
  <c r="AD2892" i="11"/>
  <c r="AC2892" i="11" s="1"/>
  <c r="BH2892" i="11"/>
  <c r="N2893" i="11"/>
  <c r="O2893" i="11"/>
  <c r="P2893" i="11"/>
  <c r="Q2893" i="11"/>
  <c r="T2893" i="11" s="1"/>
  <c r="R2893" i="11"/>
  <c r="S2893" i="11"/>
  <c r="AA2893" i="11"/>
  <c r="AB2893" i="11"/>
  <c r="AD2893" i="11"/>
  <c r="AC2893" i="11" s="1"/>
  <c r="BH2893" i="11"/>
  <c r="BJ2893" i="11"/>
  <c r="N2894" i="11"/>
  <c r="O2894" i="11"/>
  <c r="P2894" i="11"/>
  <c r="Q2894" i="11"/>
  <c r="T2894" i="11" s="1"/>
  <c r="R2894" i="11"/>
  <c r="S2894" i="11"/>
  <c r="AA2894" i="11"/>
  <c r="AB2894" i="11"/>
  <c r="BJ2894" i="11" s="1"/>
  <c r="AD2894" i="11"/>
  <c r="AC2894" i="11" s="1"/>
  <c r="BH2894" i="11"/>
  <c r="N2895" i="11"/>
  <c r="O2895" i="11"/>
  <c r="P2895" i="11"/>
  <c r="Q2895" i="11"/>
  <c r="T2895" i="11" s="1"/>
  <c r="R2895" i="11"/>
  <c r="S2895" i="11"/>
  <c r="AA2895" i="11"/>
  <c r="AB2895" i="11"/>
  <c r="BJ2895" i="11" s="1"/>
  <c r="AD2895" i="11"/>
  <c r="AC2895" i="11" s="1"/>
  <c r="BH2895" i="11"/>
  <c r="N2896" i="11"/>
  <c r="O2896" i="11"/>
  <c r="P2896" i="11"/>
  <c r="Q2896" i="11"/>
  <c r="R2896" i="11"/>
  <c r="S2896" i="11"/>
  <c r="T2896" i="11"/>
  <c r="AA2896" i="11"/>
  <c r="AB2896" i="11"/>
  <c r="AD2896" i="11"/>
  <c r="AC2896" i="11" s="1"/>
  <c r="BH2896" i="11"/>
  <c r="BJ2896" i="11"/>
  <c r="N2897" i="11"/>
  <c r="O2897" i="11"/>
  <c r="P2897" i="11"/>
  <c r="Q2897" i="11"/>
  <c r="R2897" i="11"/>
  <c r="S2897" i="11"/>
  <c r="T2897" i="11"/>
  <c r="AA2897" i="11"/>
  <c r="AB2897" i="11"/>
  <c r="BJ2897" i="11" s="1"/>
  <c r="AD2897" i="11"/>
  <c r="AC2897" i="11" s="1"/>
  <c r="BH2897" i="11"/>
  <c r="N2898" i="11"/>
  <c r="O2898" i="11"/>
  <c r="P2898" i="11"/>
  <c r="Q2898" i="11"/>
  <c r="T2898" i="11" s="1"/>
  <c r="R2898" i="11"/>
  <c r="S2898" i="11"/>
  <c r="AA2898" i="11"/>
  <c r="AB2898" i="11"/>
  <c r="BJ2898" i="11" s="1"/>
  <c r="AD2898" i="11"/>
  <c r="AC2898" i="11" s="1"/>
  <c r="BH2898" i="11"/>
  <c r="N2899" i="11"/>
  <c r="O2899" i="11"/>
  <c r="P2899" i="11"/>
  <c r="Q2899" i="11"/>
  <c r="T2899" i="11" s="1"/>
  <c r="R2899" i="11"/>
  <c r="S2899" i="11"/>
  <c r="AA2899" i="11"/>
  <c r="AB2899" i="11"/>
  <c r="BJ2899" i="11" s="1"/>
  <c r="AD2899" i="11"/>
  <c r="AC2899" i="11" s="1"/>
  <c r="BH2899" i="11"/>
  <c r="N2900" i="11"/>
  <c r="O2900" i="11"/>
  <c r="P2900" i="11"/>
  <c r="Q2900" i="11"/>
  <c r="T2900" i="11" s="1"/>
  <c r="R2900" i="11"/>
  <c r="S2900" i="11"/>
  <c r="AA2900" i="11"/>
  <c r="AB2900" i="11"/>
  <c r="BJ2900" i="11" s="1"/>
  <c r="AD2900" i="11"/>
  <c r="AC2900" i="11" s="1"/>
  <c r="BH2900" i="11"/>
  <c r="N2901" i="11"/>
  <c r="O2901" i="11"/>
  <c r="P2901" i="11"/>
  <c r="Q2901" i="11"/>
  <c r="R2901" i="11"/>
  <c r="S2901" i="11"/>
  <c r="T2901" i="11"/>
  <c r="AA2901" i="11"/>
  <c r="AB2901" i="11"/>
  <c r="BJ2901" i="11" s="1"/>
  <c r="AD2901" i="11"/>
  <c r="AC2901" i="11" s="1"/>
  <c r="BH2901" i="11"/>
  <c r="N2902" i="11"/>
  <c r="O2902" i="11"/>
  <c r="P2902" i="11"/>
  <c r="Q2902" i="11"/>
  <c r="T2902" i="11" s="1"/>
  <c r="R2902" i="11"/>
  <c r="S2902" i="11"/>
  <c r="AA2902" i="11"/>
  <c r="AB2902" i="11"/>
  <c r="BJ2902" i="11" s="1"/>
  <c r="AC2902" i="11"/>
  <c r="AD2902" i="11"/>
  <c r="BH2902" i="11"/>
  <c r="N2903" i="11"/>
  <c r="O2903" i="11"/>
  <c r="P2903" i="11"/>
  <c r="Q2903" i="11"/>
  <c r="T2903" i="11" s="1"/>
  <c r="R2903" i="11"/>
  <c r="S2903" i="11"/>
  <c r="AA2903" i="11"/>
  <c r="AB2903" i="11"/>
  <c r="BJ2903" i="11" s="1"/>
  <c r="AD2903" i="11"/>
  <c r="AC2903" i="11" s="1"/>
  <c r="BH2903" i="11"/>
  <c r="N2904" i="11"/>
  <c r="O2904" i="11"/>
  <c r="P2904" i="11"/>
  <c r="Q2904" i="11"/>
  <c r="R2904" i="11"/>
  <c r="S2904" i="11"/>
  <c r="T2904" i="11"/>
  <c r="AA2904" i="11"/>
  <c r="AB2904" i="11"/>
  <c r="BJ2904" i="11" s="1"/>
  <c r="AD2904" i="11"/>
  <c r="AC2904" i="11" s="1"/>
  <c r="BH2904" i="11"/>
  <c r="N2905" i="11"/>
  <c r="O2905" i="11"/>
  <c r="P2905" i="11"/>
  <c r="Q2905" i="11"/>
  <c r="T2905" i="11" s="1"/>
  <c r="R2905" i="11"/>
  <c r="S2905" i="11"/>
  <c r="AA2905" i="11"/>
  <c r="AB2905" i="11"/>
  <c r="BJ2905" i="11" s="1"/>
  <c r="AD2905" i="11"/>
  <c r="AC2905" i="11" s="1"/>
  <c r="BH2905" i="11"/>
  <c r="N2906" i="11"/>
  <c r="O2906" i="11"/>
  <c r="P2906" i="11"/>
  <c r="Q2906" i="11"/>
  <c r="T2906" i="11" s="1"/>
  <c r="R2906" i="11"/>
  <c r="S2906" i="11"/>
  <c r="AA2906" i="11"/>
  <c r="AB2906" i="11"/>
  <c r="BJ2906" i="11" s="1"/>
  <c r="AC2906" i="11"/>
  <c r="AD2906" i="11"/>
  <c r="BH2906" i="11"/>
  <c r="N2907" i="11"/>
  <c r="O2907" i="11"/>
  <c r="P2907" i="11"/>
  <c r="Q2907" i="11"/>
  <c r="T2907" i="11" s="1"/>
  <c r="R2907" i="11"/>
  <c r="S2907" i="11"/>
  <c r="AA2907" i="11"/>
  <c r="AB2907" i="11"/>
  <c r="AD2907" i="11"/>
  <c r="AC2907" i="11" s="1"/>
  <c r="BH2907" i="11"/>
  <c r="BJ2907" i="11"/>
  <c r="N2908" i="11"/>
  <c r="O2908" i="11"/>
  <c r="P2908" i="11"/>
  <c r="Q2908" i="11"/>
  <c r="R2908" i="11"/>
  <c r="S2908" i="11"/>
  <c r="T2908" i="11"/>
  <c r="AA2908" i="11"/>
  <c r="AB2908" i="11"/>
  <c r="BJ2908" i="11" s="1"/>
  <c r="AD2908" i="11"/>
  <c r="AC2908" i="11" s="1"/>
  <c r="BH2908" i="11"/>
  <c r="N2909" i="11"/>
  <c r="O2909" i="11"/>
  <c r="P2909" i="11"/>
  <c r="Q2909" i="11"/>
  <c r="R2909" i="11"/>
  <c r="S2909" i="11"/>
  <c r="T2909" i="11"/>
  <c r="AA2909" i="11"/>
  <c r="AB2909" i="11"/>
  <c r="AC2909" i="11"/>
  <c r="AD2909" i="11"/>
  <c r="BH2909" i="11"/>
  <c r="BJ2909" i="11"/>
  <c r="N2910" i="11"/>
  <c r="O2910" i="11"/>
  <c r="P2910" i="11"/>
  <c r="Q2910" i="11"/>
  <c r="T2910" i="11" s="1"/>
  <c r="R2910" i="11"/>
  <c r="S2910" i="11"/>
  <c r="AA2910" i="11"/>
  <c r="AB2910" i="11"/>
  <c r="BJ2910" i="11" s="1"/>
  <c r="AC2910" i="11"/>
  <c r="AD2910" i="11"/>
  <c r="BH2910" i="11"/>
  <c r="N2911" i="11"/>
  <c r="O2911" i="11"/>
  <c r="P2911" i="11"/>
  <c r="Q2911" i="11"/>
  <c r="T2911" i="11" s="1"/>
  <c r="R2911" i="11"/>
  <c r="S2911" i="11"/>
  <c r="AA2911" i="11"/>
  <c r="AB2911" i="11"/>
  <c r="BJ2911" i="11" s="1"/>
  <c r="AD2911" i="11"/>
  <c r="AC2911" i="11" s="1"/>
  <c r="BH2911" i="11"/>
  <c r="N2912" i="11"/>
  <c r="O2912" i="11"/>
  <c r="P2912" i="11"/>
  <c r="Q2912" i="11"/>
  <c r="T2912" i="11" s="1"/>
  <c r="R2912" i="11"/>
  <c r="S2912" i="11"/>
  <c r="AA2912" i="11"/>
  <c r="AB2912" i="11"/>
  <c r="BJ2912" i="11" s="1"/>
  <c r="AC2912" i="11"/>
  <c r="BH2912" i="11"/>
  <c r="N2913" i="11"/>
  <c r="O2913" i="11"/>
  <c r="P2913" i="11"/>
  <c r="Q2913" i="11"/>
  <c r="R2913" i="11"/>
  <c r="S2913" i="11"/>
  <c r="T2913" i="11"/>
  <c r="AA2913" i="11"/>
  <c r="AB2913" i="11"/>
  <c r="AC2913" i="11"/>
  <c r="BH2913" i="11"/>
  <c r="BJ2913" i="11"/>
  <c r="N2914" i="11"/>
  <c r="O2914" i="11"/>
  <c r="P2914" i="11"/>
  <c r="Q2914" i="11"/>
  <c r="T2914" i="11" s="1"/>
  <c r="R2914" i="11"/>
  <c r="S2914" i="11"/>
  <c r="AA2914" i="11"/>
  <c r="AB2914" i="11"/>
  <c r="AD2914" i="11"/>
  <c r="AC2914" i="11" s="1"/>
  <c r="BH2914" i="11"/>
  <c r="BJ2914" i="11"/>
  <c r="N2915" i="11"/>
  <c r="O2915" i="11"/>
  <c r="P2915" i="11"/>
  <c r="Q2915" i="11"/>
  <c r="R2915" i="11"/>
  <c r="S2915" i="11"/>
  <c r="T2915" i="11"/>
  <c r="AA2915" i="11"/>
  <c r="AB2915" i="11"/>
  <c r="BJ2915" i="11" s="1"/>
  <c r="AD2915" i="11"/>
  <c r="AC2915" i="11" s="1"/>
  <c r="BH2915" i="11"/>
  <c r="N2916" i="11"/>
  <c r="O2916" i="11"/>
  <c r="P2916" i="11"/>
  <c r="Q2916" i="11"/>
  <c r="T2916" i="11" s="1"/>
  <c r="R2916" i="11"/>
  <c r="S2916" i="11"/>
  <c r="AA2916" i="11"/>
  <c r="AB2916" i="11"/>
  <c r="BJ2916" i="11" s="1"/>
  <c r="AD2916" i="11"/>
  <c r="AC2916" i="11" s="1"/>
  <c r="BH2916" i="11"/>
  <c r="N2917" i="11"/>
  <c r="O2917" i="11"/>
  <c r="P2917" i="11"/>
  <c r="Q2917" i="11"/>
  <c r="T2917" i="11" s="1"/>
  <c r="R2917" i="11"/>
  <c r="S2917" i="11"/>
  <c r="AD2917" i="11"/>
  <c r="BH2917" i="11"/>
  <c r="BJ2917" i="11"/>
  <c r="N2918" i="11"/>
  <c r="O2918" i="11"/>
  <c r="P2918" i="11"/>
  <c r="Q2918" i="11"/>
  <c r="T2918" i="11" s="1"/>
  <c r="R2918" i="11"/>
  <c r="S2918" i="11"/>
  <c r="AA2918" i="11"/>
  <c r="AB2918" i="11"/>
  <c r="AD2918" i="11"/>
  <c r="AC2918" i="11" s="1"/>
  <c r="BH2918" i="11"/>
  <c r="BJ2918" i="11"/>
  <c r="N2919" i="11"/>
  <c r="O2919" i="11"/>
  <c r="P2919" i="11"/>
  <c r="Q2919" i="11"/>
  <c r="T2919" i="11" s="1"/>
  <c r="R2919" i="11"/>
  <c r="S2919" i="11"/>
  <c r="AA2919" i="11"/>
  <c r="AB2919" i="11"/>
  <c r="BJ2919" i="11" s="1"/>
  <c r="AC2919" i="11"/>
  <c r="AD2919" i="11"/>
  <c r="BH2919" i="11"/>
  <c r="Q2920" i="11"/>
  <c r="R2920" i="11"/>
  <c r="S2920" i="11"/>
  <c r="T2920" i="11"/>
  <c r="AA2920" i="11"/>
  <c r="AB2920" i="11"/>
  <c r="AD2920" i="11"/>
  <c r="AC2920" i="11" s="1"/>
  <c r="N2921" i="11"/>
  <c r="O2921" i="11"/>
  <c r="P2921" i="11"/>
  <c r="Q2921" i="11"/>
  <c r="T2921" i="11" s="1"/>
  <c r="R2921" i="11"/>
  <c r="S2921" i="11"/>
  <c r="AA2921" i="11"/>
  <c r="AB2921" i="11"/>
  <c r="BJ2921" i="11" s="1"/>
  <c r="AD2921" i="11"/>
  <c r="AC2921" i="11" s="1"/>
  <c r="BH2921" i="11"/>
  <c r="N2922" i="11"/>
  <c r="O2922" i="11"/>
  <c r="P2922" i="11"/>
  <c r="Q2922" i="11"/>
  <c r="R2922" i="11"/>
  <c r="S2922" i="11"/>
  <c r="T2922" i="11"/>
  <c r="AA2922" i="11"/>
  <c r="AB2922" i="11"/>
  <c r="BJ2922" i="11" s="1"/>
  <c r="AD2922" i="11"/>
  <c r="AC2922" i="11" s="1"/>
  <c r="BH2922" i="11"/>
  <c r="N2923" i="11"/>
  <c r="O2923" i="11"/>
  <c r="P2923" i="11"/>
  <c r="Q2923" i="11"/>
  <c r="T2923" i="11" s="1"/>
  <c r="R2923" i="11"/>
  <c r="S2923" i="11"/>
  <c r="AA2923" i="11"/>
  <c r="AB2923" i="11"/>
  <c r="BJ2923" i="11" s="1"/>
  <c r="AD2923" i="11"/>
  <c r="AC2923" i="11" s="1"/>
  <c r="BH2923" i="11"/>
  <c r="N2924" i="11"/>
  <c r="O2924" i="11"/>
  <c r="P2924" i="11"/>
  <c r="Q2924" i="11"/>
  <c r="T2924" i="11" s="1"/>
  <c r="R2924" i="11"/>
  <c r="S2924" i="11"/>
  <c r="AA2924" i="11"/>
  <c r="AB2924" i="11"/>
  <c r="BJ2924" i="11" s="1"/>
  <c r="AD2924" i="11"/>
  <c r="AC2924" i="11" s="1"/>
  <c r="BH2924" i="11"/>
  <c r="N2925" i="11"/>
  <c r="O2925" i="11"/>
  <c r="P2925" i="11"/>
  <c r="Q2925" i="11"/>
  <c r="T2925" i="11" s="1"/>
  <c r="R2925" i="11"/>
  <c r="S2925" i="11"/>
  <c r="AA2925" i="11"/>
  <c r="AB2925" i="11"/>
  <c r="BJ2925" i="11" s="1"/>
  <c r="AC2925" i="11"/>
  <c r="BH2925" i="11"/>
  <c r="N2926" i="11"/>
  <c r="O2926" i="11"/>
  <c r="P2926" i="11"/>
  <c r="Q2926" i="11"/>
  <c r="T2926" i="11" s="1"/>
  <c r="R2926" i="11"/>
  <c r="S2926" i="11"/>
  <c r="AA2926" i="11"/>
  <c r="AB2926" i="11"/>
  <c r="BJ2926" i="11" s="1"/>
  <c r="AD2926" i="11"/>
  <c r="AC2926" i="11" s="1"/>
  <c r="BH2926" i="11"/>
  <c r="N2927" i="11"/>
  <c r="O2927" i="11"/>
  <c r="P2927" i="11"/>
  <c r="Q2927" i="11"/>
  <c r="T2927" i="11" s="1"/>
  <c r="R2927" i="11"/>
  <c r="S2927" i="11"/>
  <c r="AA2927" i="11"/>
  <c r="AB2927" i="11"/>
  <c r="BJ2927" i="11" s="1"/>
  <c r="AD2927" i="11"/>
  <c r="AC2927" i="11" s="1"/>
  <c r="BH2927" i="11"/>
  <c r="N2928" i="11"/>
  <c r="O2928" i="11"/>
  <c r="P2928" i="11"/>
  <c r="Q2928" i="11"/>
  <c r="R2928" i="11"/>
  <c r="S2928" i="11"/>
  <c r="T2928" i="11"/>
  <c r="AA2928" i="11"/>
  <c r="AB2928" i="11"/>
  <c r="BJ2928" i="11" s="1"/>
  <c r="AC2928" i="11"/>
  <c r="AD2928" i="11"/>
  <c r="BH2928" i="11"/>
  <c r="N2929" i="11"/>
  <c r="O2929" i="11"/>
  <c r="P2929" i="11"/>
  <c r="Q2929" i="11"/>
  <c r="T2929" i="11" s="1"/>
  <c r="R2929" i="11"/>
  <c r="S2929" i="11"/>
  <c r="AA2929" i="11"/>
  <c r="AB2929" i="11"/>
  <c r="AD2929" i="11"/>
  <c r="AC2929" i="11" s="1"/>
  <c r="BH2929" i="11"/>
  <c r="BJ2929" i="11"/>
  <c r="N2930" i="11"/>
  <c r="O2930" i="11"/>
  <c r="P2930" i="11"/>
  <c r="Q2930" i="11"/>
  <c r="T2930" i="11" s="1"/>
  <c r="R2930" i="11"/>
  <c r="S2930" i="11"/>
  <c r="AA2930" i="11"/>
  <c r="AB2930" i="11"/>
  <c r="AD2930" i="11"/>
  <c r="AC2930" i="11" s="1"/>
  <c r="BH2930" i="11"/>
  <c r="BJ2930" i="11"/>
  <c r="N2931" i="11"/>
  <c r="O2931" i="11"/>
  <c r="P2931" i="11"/>
  <c r="Q2931" i="11"/>
  <c r="T2931" i="11" s="1"/>
  <c r="R2931" i="11"/>
  <c r="S2931" i="11"/>
  <c r="AA2931" i="11"/>
  <c r="AB2931" i="11"/>
  <c r="AD2931" i="11"/>
  <c r="AC2931" i="11" s="1"/>
  <c r="BH2931" i="11"/>
  <c r="BJ2931" i="11"/>
  <c r="N2932" i="11"/>
  <c r="O2932" i="11"/>
  <c r="P2932" i="11"/>
  <c r="Q2932" i="11"/>
  <c r="R2932" i="11"/>
  <c r="S2932" i="11"/>
  <c r="T2932" i="11"/>
  <c r="AA2932" i="11"/>
  <c r="AB2932" i="11"/>
  <c r="BJ2932" i="11" s="1"/>
  <c r="AD2932" i="11"/>
  <c r="AC2932" i="11" s="1"/>
  <c r="BH2932" i="11"/>
  <c r="N2933" i="11"/>
  <c r="O2933" i="11"/>
  <c r="P2933" i="11"/>
  <c r="Q2933" i="11"/>
  <c r="T2933" i="11" s="1"/>
  <c r="R2933" i="11"/>
  <c r="S2933" i="11"/>
  <c r="AA2933" i="11"/>
  <c r="AB2933" i="11"/>
  <c r="BJ2933" i="11" s="1"/>
  <c r="AD2933" i="11"/>
  <c r="AC2933" i="11" s="1"/>
  <c r="BH2933" i="11"/>
  <c r="N2934" i="11"/>
  <c r="O2934" i="11"/>
  <c r="P2934" i="11"/>
  <c r="Q2934" i="11"/>
  <c r="T2934" i="11" s="1"/>
  <c r="R2934" i="11"/>
  <c r="S2934" i="11"/>
  <c r="AA2934" i="11"/>
  <c r="AB2934" i="11"/>
  <c r="BJ2934" i="11" s="1"/>
  <c r="AD2934" i="11"/>
  <c r="AC2934" i="11" s="1"/>
  <c r="BH2934" i="11"/>
  <c r="N2935" i="11"/>
  <c r="O2935" i="11"/>
  <c r="P2935" i="11"/>
  <c r="Q2935" i="11"/>
  <c r="R2935" i="11"/>
  <c r="S2935" i="11"/>
  <c r="T2935" i="11"/>
  <c r="AA2935" i="11"/>
  <c r="AB2935" i="11"/>
  <c r="BJ2935" i="11" s="1"/>
  <c r="AD2935" i="11"/>
  <c r="AC2935" i="11" s="1"/>
  <c r="BH2935" i="11"/>
  <c r="N2936" i="11"/>
  <c r="O2936" i="11"/>
  <c r="P2936" i="11"/>
  <c r="Q2936" i="11"/>
  <c r="R2936" i="11"/>
  <c r="S2936" i="11"/>
  <c r="T2936" i="11"/>
  <c r="AA2936" i="11"/>
  <c r="AB2936" i="11"/>
  <c r="BJ2936" i="11" s="1"/>
  <c r="AD2936" i="11"/>
  <c r="AC2936" i="11" s="1"/>
  <c r="BH2936" i="11"/>
  <c r="N2937" i="11"/>
  <c r="O2937" i="11"/>
  <c r="P2937" i="11"/>
  <c r="Q2937" i="11"/>
  <c r="T2937" i="11" s="1"/>
  <c r="R2937" i="11"/>
  <c r="S2937" i="11"/>
  <c r="AA2937" i="11"/>
  <c r="AB2937" i="11"/>
  <c r="AD2937" i="11"/>
  <c r="AC2937" i="11" s="1"/>
  <c r="BH2937" i="11"/>
  <c r="BJ2937" i="11"/>
  <c r="N2938" i="11"/>
  <c r="O2938" i="11"/>
  <c r="P2938" i="11"/>
  <c r="Q2938" i="11"/>
  <c r="T2938" i="11" s="1"/>
  <c r="R2938" i="11"/>
  <c r="S2938" i="11"/>
  <c r="AA2938" i="11"/>
  <c r="AB2938" i="11"/>
  <c r="BJ2938" i="11" s="1"/>
  <c r="AD2938" i="11"/>
  <c r="AC2938" i="11" s="1"/>
  <c r="BH2938" i="11"/>
  <c r="N2939" i="11"/>
  <c r="O2939" i="11"/>
  <c r="P2939" i="11"/>
  <c r="Q2939" i="11"/>
  <c r="R2939" i="11"/>
  <c r="S2939" i="11"/>
  <c r="T2939" i="11"/>
  <c r="AA2939" i="11"/>
  <c r="AB2939" i="11"/>
  <c r="BJ2939" i="11" s="1"/>
  <c r="AD2939" i="11"/>
  <c r="AC2939" i="11" s="1"/>
  <c r="BH2939" i="11"/>
  <c r="N2940" i="11"/>
  <c r="O2940" i="11"/>
  <c r="P2940" i="11"/>
  <c r="Q2940" i="11"/>
  <c r="R2940" i="11"/>
  <c r="S2940" i="11"/>
  <c r="T2940" i="11"/>
  <c r="AA2940" i="11"/>
  <c r="AB2940" i="11"/>
  <c r="AD2940" i="11"/>
  <c r="AC2940" i="11" s="1"/>
  <c r="BH2940" i="11"/>
  <c r="BJ2940" i="11"/>
  <c r="N2941" i="11"/>
  <c r="O2941" i="11"/>
  <c r="P2941" i="11"/>
  <c r="Q2941" i="11"/>
  <c r="T2941" i="11" s="1"/>
  <c r="R2941" i="11"/>
  <c r="S2941" i="11"/>
  <c r="AA2941" i="11"/>
  <c r="AB2941" i="11"/>
  <c r="BJ2941" i="11" s="1"/>
  <c r="AD2941" i="11"/>
  <c r="AC2941" i="11" s="1"/>
  <c r="BH2941" i="11"/>
  <c r="N2942" i="11"/>
  <c r="O2942" i="11"/>
  <c r="P2942" i="11"/>
  <c r="Q2942" i="11"/>
  <c r="T2942" i="11" s="1"/>
  <c r="R2942" i="11"/>
  <c r="S2942" i="11"/>
  <c r="AA2942" i="11"/>
  <c r="AB2942" i="11"/>
  <c r="BJ2942" i="11" s="1"/>
  <c r="AD2942" i="11"/>
  <c r="AC2942" i="11" s="1"/>
  <c r="BH2942" i="11"/>
  <c r="N2943" i="11"/>
  <c r="O2943" i="11"/>
  <c r="P2943" i="11"/>
  <c r="Q2943" i="11"/>
  <c r="T2943" i="11" s="1"/>
  <c r="R2943" i="11"/>
  <c r="S2943" i="11"/>
  <c r="AA2943" i="11"/>
  <c r="AB2943" i="11"/>
  <c r="BJ2943" i="11" s="1"/>
  <c r="AD2943" i="11"/>
  <c r="AC2943" i="11" s="1"/>
  <c r="BH2943" i="11"/>
  <c r="N2944" i="11"/>
  <c r="O2944" i="11"/>
  <c r="P2944" i="11"/>
  <c r="Q2944" i="11"/>
  <c r="R2944" i="11"/>
  <c r="S2944" i="11"/>
  <c r="T2944" i="11"/>
  <c r="AA2944" i="11"/>
  <c r="AB2944" i="11"/>
  <c r="BJ2944" i="11" s="1"/>
  <c r="AC2944" i="11"/>
  <c r="AD2944" i="11"/>
  <c r="BH2944" i="11"/>
  <c r="N2945" i="11"/>
  <c r="O2945" i="11"/>
  <c r="P2945" i="11"/>
  <c r="Q2945" i="11"/>
  <c r="T2945" i="11" s="1"/>
  <c r="R2945" i="11"/>
  <c r="S2945" i="11"/>
  <c r="AA2945" i="11"/>
  <c r="AB2945" i="11"/>
  <c r="AC2945" i="11"/>
  <c r="AD2945" i="11"/>
  <c r="BH2945" i="11"/>
  <c r="BJ2945" i="11"/>
  <c r="N2946" i="11"/>
  <c r="O2946" i="11"/>
  <c r="P2946" i="11"/>
  <c r="Q2946" i="11"/>
  <c r="T2946" i="11" s="1"/>
  <c r="R2946" i="11"/>
  <c r="S2946" i="11"/>
  <c r="AA2946" i="11"/>
  <c r="AB2946" i="11"/>
  <c r="BJ2946" i="11" s="1"/>
  <c r="AC2946" i="11"/>
  <c r="AD2946" i="11"/>
  <c r="BH2946" i="11"/>
  <c r="N2947" i="11"/>
  <c r="O2947" i="11"/>
  <c r="P2947" i="11"/>
  <c r="Q2947" i="11"/>
  <c r="R2947" i="11"/>
  <c r="S2947" i="11"/>
  <c r="T2947" i="11"/>
  <c r="AA2947" i="11"/>
  <c r="AB2947" i="11"/>
  <c r="AD2947" i="11"/>
  <c r="AC2947" i="11" s="1"/>
  <c r="BH2947" i="11"/>
  <c r="BJ2947" i="11"/>
  <c r="N2948" i="11"/>
  <c r="O2948" i="11"/>
  <c r="P2948" i="11"/>
  <c r="Q2948" i="11"/>
  <c r="R2948" i="11"/>
  <c r="S2948" i="11"/>
  <c r="T2948" i="11"/>
  <c r="AA2948" i="11"/>
  <c r="AB2948" i="11"/>
  <c r="BJ2948" i="11" s="1"/>
  <c r="AC2948" i="11"/>
  <c r="AD2948" i="11"/>
  <c r="BH2948" i="11"/>
  <c r="N2949" i="11"/>
  <c r="O2949" i="11"/>
  <c r="P2949" i="11"/>
  <c r="Q2949" i="11"/>
  <c r="T2949" i="11" s="1"/>
  <c r="R2949" i="11"/>
  <c r="S2949" i="11"/>
  <c r="AA2949" i="11"/>
  <c r="AB2949" i="11"/>
  <c r="BJ2949" i="11" s="1"/>
  <c r="AD2949" i="11"/>
  <c r="AC2949" i="11" s="1"/>
  <c r="BH2949" i="11"/>
  <c r="N2950" i="11"/>
  <c r="O2950" i="11"/>
  <c r="P2950" i="11"/>
  <c r="Q2950" i="11"/>
  <c r="T2950" i="11" s="1"/>
  <c r="R2950" i="11"/>
  <c r="S2950" i="11"/>
  <c r="AA2950" i="11"/>
  <c r="AB2950" i="11"/>
  <c r="BJ2950" i="11" s="1"/>
  <c r="AD2950" i="11"/>
  <c r="AC2950" i="11" s="1"/>
  <c r="BH2950" i="11"/>
  <c r="N2951" i="11"/>
  <c r="O2951" i="11"/>
  <c r="P2951" i="11"/>
  <c r="Q2951" i="11"/>
  <c r="R2951" i="11"/>
  <c r="S2951" i="11"/>
  <c r="T2951" i="11"/>
  <c r="AA2951" i="11"/>
  <c r="AB2951" i="11"/>
  <c r="BJ2951" i="11" s="1"/>
  <c r="AD2951" i="11"/>
  <c r="AC2951" i="11" s="1"/>
  <c r="BH2951" i="11"/>
  <c r="N2952" i="11"/>
  <c r="O2952" i="11"/>
  <c r="P2952" i="11"/>
  <c r="Q2952" i="11"/>
  <c r="T2952" i="11" s="1"/>
  <c r="R2952" i="11"/>
  <c r="S2952" i="11"/>
  <c r="AA2952" i="11"/>
  <c r="AB2952" i="11"/>
  <c r="BJ2952" i="11" s="1"/>
  <c r="AC2952" i="11"/>
  <c r="AD2952" i="11"/>
  <c r="BH2952" i="11"/>
  <c r="N2953" i="11"/>
  <c r="O2953" i="11"/>
  <c r="P2953" i="11"/>
  <c r="Q2953" i="11"/>
  <c r="T2953" i="11" s="1"/>
  <c r="R2953" i="11"/>
  <c r="S2953" i="11"/>
  <c r="AA2953" i="11"/>
  <c r="AB2953" i="11"/>
  <c r="BJ2953" i="11" s="1"/>
  <c r="AD2953" i="11"/>
  <c r="AC2953" i="11" s="1"/>
  <c r="BH2953" i="11"/>
  <c r="N2954" i="11"/>
  <c r="O2954" i="11"/>
  <c r="P2954" i="11"/>
  <c r="Q2954" i="11"/>
  <c r="T2954" i="11" s="1"/>
  <c r="R2954" i="11"/>
  <c r="S2954" i="11"/>
  <c r="AA2954" i="11"/>
  <c r="AB2954" i="11"/>
  <c r="AC2954" i="11"/>
  <c r="AD2954" i="11"/>
  <c r="BH2954" i="11"/>
  <c r="BJ2954" i="11"/>
  <c r="N2955" i="11"/>
  <c r="O2955" i="11"/>
  <c r="P2955" i="11"/>
  <c r="Q2955" i="11"/>
  <c r="R2955" i="11"/>
  <c r="S2955" i="11"/>
  <c r="T2955" i="11"/>
  <c r="AA2955" i="11"/>
  <c r="AB2955" i="11"/>
  <c r="BJ2955" i="11" s="1"/>
  <c r="AD2955" i="11"/>
  <c r="AC2955" i="11" s="1"/>
  <c r="BH2955" i="11"/>
  <c r="N2956" i="11"/>
  <c r="O2956" i="11"/>
  <c r="P2956" i="11"/>
  <c r="Q2956" i="11"/>
  <c r="T2956" i="11" s="1"/>
  <c r="R2956" i="11"/>
  <c r="S2956" i="11"/>
  <c r="AA2956" i="11"/>
  <c r="AB2956" i="11"/>
  <c r="AD2956" i="11"/>
  <c r="AC2956" i="11" s="1"/>
  <c r="BH2956" i="11"/>
  <c r="BJ2956" i="11"/>
  <c r="N2957" i="11"/>
  <c r="O2957" i="11"/>
  <c r="P2957" i="11"/>
  <c r="Q2957" i="11"/>
  <c r="T2957" i="11" s="1"/>
  <c r="R2957" i="11"/>
  <c r="S2957" i="11"/>
  <c r="AA2957" i="11"/>
  <c r="AB2957" i="11"/>
  <c r="BJ2957" i="11" s="1"/>
  <c r="AD2957" i="11"/>
  <c r="AC2957" i="11" s="1"/>
  <c r="BH2957" i="11"/>
  <c r="N2958" i="11"/>
  <c r="O2958" i="11"/>
  <c r="P2958" i="11"/>
  <c r="Q2958" i="11"/>
  <c r="T2958" i="11" s="1"/>
  <c r="R2958" i="11"/>
  <c r="S2958" i="11"/>
  <c r="AA2958" i="11"/>
  <c r="AB2958" i="11"/>
  <c r="BJ2958" i="11" s="1"/>
  <c r="AD2958" i="11"/>
  <c r="AC2958" i="11" s="1"/>
  <c r="BH2958" i="11"/>
  <c r="N2959" i="11"/>
  <c r="O2959" i="11"/>
  <c r="P2959" i="11"/>
  <c r="Q2959" i="11"/>
  <c r="R2959" i="11"/>
  <c r="S2959" i="11"/>
  <c r="T2959" i="11"/>
  <c r="AA2959" i="11"/>
  <c r="AB2959" i="11"/>
  <c r="BJ2959" i="11" s="1"/>
  <c r="AD2959" i="11"/>
  <c r="AC2959" i="11" s="1"/>
  <c r="BH2959" i="11"/>
  <c r="N2960" i="11"/>
  <c r="O2960" i="11"/>
  <c r="P2960" i="11"/>
  <c r="Q2960" i="11"/>
  <c r="R2960" i="11"/>
  <c r="S2960" i="11"/>
  <c r="T2960" i="11"/>
  <c r="AA2960" i="11"/>
  <c r="AB2960" i="11"/>
  <c r="BJ2960" i="11" s="1"/>
  <c r="AC2960" i="11"/>
  <c r="AD2960" i="11"/>
  <c r="BH2960" i="11"/>
  <c r="N2961" i="11"/>
  <c r="O2961" i="11"/>
  <c r="P2961" i="11"/>
  <c r="Q2961" i="11"/>
  <c r="T2961" i="11" s="1"/>
  <c r="R2961" i="11"/>
  <c r="S2961" i="11"/>
  <c r="AA2961" i="11"/>
  <c r="AB2961" i="11"/>
  <c r="AC2961" i="11"/>
  <c r="AD2961" i="11"/>
  <c r="BH2961" i="11"/>
  <c r="BJ2961" i="11"/>
  <c r="N2962" i="11"/>
  <c r="O2962" i="11"/>
  <c r="P2962" i="11"/>
  <c r="Q2962" i="11"/>
  <c r="T2962" i="11" s="1"/>
  <c r="R2962" i="11"/>
  <c r="S2962" i="11"/>
  <c r="AA2962" i="11"/>
  <c r="AB2962" i="11"/>
  <c r="BJ2962" i="11" s="1"/>
  <c r="AC2962" i="11"/>
  <c r="AD2962" i="11"/>
  <c r="BH2962" i="11"/>
  <c r="N2963" i="11"/>
  <c r="O2963" i="11"/>
  <c r="P2963" i="11"/>
  <c r="Q2963" i="11"/>
  <c r="T2963" i="11" s="1"/>
  <c r="R2963" i="11"/>
  <c r="S2963" i="11"/>
  <c r="AA2963" i="11"/>
  <c r="AB2963" i="11"/>
  <c r="AD2963" i="11"/>
  <c r="AC2963" i="11" s="1"/>
  <c r="BH2963" i="11"/>
  <c r="BJ2963" i="11"/>
  <c r="N2964" i="11"/>
  <c r="O2964" i="11"/>
  <c r="P2964" i="11"/>
  <c r="Q2964" i="11"/>
  <c r="R2964" i="11"/>
  <c r="S2964" i="11"/>
  <c r="T2964" i="11"/>
  <c r="AA2964" i="11"/>
  <c r="AB2964" i="11"/>
  <c r="AD2964" i="11"/>
  <c r="AC2964" i="11" s="1"/>
  <c r="BH2964" i="11"/>
  <c r="BJ2964" i="11"/>
  <c r="N2965" i="11"/>
  <c r="O2965" i="11"/>
  <c r="P2965" i="11"/>
  <c r="Q2965" i="11"/>
  <c r="T2965" i="11" s="1"/>
  <c r="R2965" i="11"/>
  <c r="S2965" i="11"/>
  <c r="AA2965" i="11"/>
  <c r="AB2965" i="11"/>
  <c r="BJ2965" i="11" s="1"/>
  <c r="AC2965" i="11"/>
  <c r="AD2965" i="11"/>
  <c r="BH2965" i="11"/>
  <c r="N2966" i="11"/>
  <c r="O2966" i="11"/>
  <c r="P2966" i="11"/>
  <c r="Q2966" i="11"/>
  <c r="T2966" i="11" s="1"/>
  <c r="R2966" i="11"/>
  <c r="S2966" i="11"/>
  <c r="AA2966" i="11"/>
  <c r="AB2966" i="11"/>
  <c r="BJ2966" i="11" s="1"/>
  <c r="AD2966" i="11"/>
  <c r="AC2966" i="11" s="1"/>
  <c r="BH2966" i="11"/>
  <c r="N2967" i="11"/>
  <c r="O2967" i="11"/>
  <c r="P2967" i="11"/>
  <c r="Q2967" i="11"/>
  <c r="R2967" i="11"/>
  <c r="S2967" i="11"/>
  <c r="T2967" i="11"/>
  <c r="AA2967" i="11"/>
  <c r="AB2967" i="11"/>
  <c r="BJ2967" i="11" s="1"/>
  <c r="AD2967" i="11"/>
  <c r="AC2967" i="11" s="1"/>
  <c r="BH2967" i="11"/>
  <c r="N2968" i="11"/>
  <c r="O2968" i="11"/>
  <c r="P2968" i="11"/>
  <c r="Q2968" i="11"/>
  <c r="T2968" i="11" s="1"/>
  <c r="R2968" i="11"/>
  <c r="S2968" i="11"/>
  <c r="AA2968" i="11"/>
  <c r="AB2968" i="11"/>
  <c r="BJ2968" i="11" s="1"/>
  <c r="AD2968" i="11"/>
  <c r="AC2968" i="11" s="1"/>
  <c r="BH2968" i="11"/>
  <c r="N2969" i="11"/>
  <c r="O2969" i="11"/>
  <c r="P2969" i="11"/>
  <c r="Q2969" i="11"/>
  <c r="T2969" i="11" s="1"/>
  <c r="R2969" i="11"/>
  <c r="S2969" i="11"/>
  <c r="AA2969" i="11"/>
  <c r="AB2969" i="11"/>
  <c r="BJ2969" i="11" s="1"/>
  <c r="AC2969" i="11"/>
  <c r="AD2969" i="11"/>
  <c r="BH2969" i="11"/>
  <c r="N2970" i="11"/>
  <c r="O2970" i="11"/>
  <c r="P2970" i="11"/>
  <c r="Q2970" i="11"/>
  <c r="T2970" i="11" s="1"/>
  <c r="R2970" i="11"/>
  <c r="S2970" i="11"/>
  <c r="AA2970" i="11"/>
  <c r="AB2970" i="11"/>
  <c r="AD2970" i="11"/>
  <c r="AC2970" i="11" s="1"/>
  <c r="BH2970" i="11"/>
  <c r="BJ2970" i="11"/>
  <c r="N2971" i="11"/>
  <c r="O2971" i="11"/>
  <c r="P2971" i="11"/>
  <c r="Q2971" i="11"/>
  <c r="R2971" i="11"/>
  <c r="S2971" i="11"/>
  <c r="T2971" i="11"/>
  <c r="AA2971" i="11"/>
  <c r="AB2971" i="11"/>
  <c r="AD2971" i="11"/>
  <c r="AC2971" i="11" s="1"/>
  <c r="BH2971" i="11"/>
  <c r="BJ2971" i="11"/>
  <c r="N2972" i="11"/>
  <c r="O2972" i="11"/>
  <c r="P2972" i="11"/>
  <c r="Q2972" i="11"/>
  <c r="T2972" i="11" s="1"/>
  <c r="R2972" i="11"/>
  <c r="S2972" i="11"/>
  <c r="AA2972" i="11"/>
  <c r="AB2972" i="11"/>
  <c r="BJ2972" i="11" s="1"/>
  <c r="AC2972" i="11"/>
  <c r="BH2972" i="11"/>
  <c r="N2973" i="11"/>
  <c r="O2973" i="11"/>
  <c r="P2973" i="11"/>
  <c r="Q2973" i="11"/>
  <c r="R2973" i="11"/>
  <c r="S2973" i="11"/>
  <c r="T2973" i="11"/>
  <c r="AA2973" i="11"/>
  <c r="AB2973" i="11"/>
  <c r="BJ2973" i="11" s="1"/>
  <c r="AC2973" i="11"/>
  <c r="AD2973" i="11"/>
  <c r="BH2973" i="11"/>
  <c r="N2974" i="11"/>
  <c r="O2974" i="11"/>
  <c r="P2974" i="11"/>
  <c r="Q2974" i="11"/>
  <c r="T2974" i="11" s="1"/>
  <c r="R2974" i="11"/>
  <c r="S2974" i="11"/>
  <c r="AA2974" i="11"/>
  <c r="AB2974" i="11"/>
  <c r="AD2974" i="11"/>
  <c r="AC2974" i="11" s="1"/>
  <c r="BH2974" i="11"/>
  <c r="BJ2974" i="11"/>
  <c r="N2975" i="11"/>
  <c r="O2975" i="11"/>
  <c r="P2975" i="11"/>
  <c r="Q2975" i="11"/>
  <c r="T2975" i="11" s="1"/>
  <c r="R2975" i="11"/>
  <c r="S2975" i="11"/>
  <c r="AA2975" i="11"/>
  <c r="AB2975" i="11"/>
  <c r="BJ2975" i="11" s="1"/>
  <c r="AC2975" i="11"/>
  <c r="AD2975" i="11"/>
  <c r="BH2975" i="11"/>
  <c r="N2976" i="11"/>
  <c r="O2976" i="11"/>
  <c r="P2976" i="11"/>
  <c r="Q2976" i="11"/>
  <c r="R2976" i="11"/>
  <c r="S2976" i="11"/>
  <c r="T2976" i="11"/>
  <c r="AA2976" i="11"/>
  <c r="AB2976" i="11"/>
  <c r="AD2976" i="11"/>
  <c r="AC2976" i="11" s="1"/>
  <c r="BH2976" i="11"/>
  <c r="BJ2976" i="11"/>
  <c r="N2977" i="11"/>
  <c r="O2977" i="11"/>
  <c r="P2977" i="11"/>
  <c r="Q2977" i="11"/>
  <c r="R2977" i="11"/>
  <c r="S2977" i="11"/>
  <c r="T2977" i="11"/>
  <c r="AA2977" i="11"/>
  <c r="AB2977" i="11"/>
  <c r="BJ2977" i="11" s="1"/>
  <c r="AD2977" i="11"/>
  <c r="AC2977" i="11" s="1"/>
  <c r="BH2977" i="11"/>
  <c r="N2978" i="11"/>
  <c r="O2978" i="11"/>
  <c r="P2978" i="11"/>
  <c r="Q2978" i="11"/>
  <c r="T2978" i="11" s="1"/>
  <c r="R2978" i="11"/>
  <c r="S2978" i="11"/>
  <c r="AA2978" i="11"/>
  <c r="AB2978" i="11"/>
  <c r="BJ2978" i="11" s="1"/>
  <c r="AD2978" i="11"/>
  <c r="AC2978" i="11" s="1"/>
  <c r="BH2978" i="11"/>
  <c r="N2979" i="11"/>
  <c r="O2979" i="11"/>
  <c r="P2979" i="11"/>
  <c r="Q2979" i="11"/>
  <c r="T2979" i="11" s="1"/>
  <c r="R2979" i="11"/>
  <c r="S2979" i="11"/>
  <c r="AA2979" i="11"/>
  <c r="AB2979" i="11"/>
  <c r="BJ2979" i="11" s="1"/>
  <c r="AD2979" i="11"/>
  <c r="AC2979" i="11" s="1"/>
  <c r="BH2979" i="11"/>
  <c r="N2980" i="11"/>
  <c r="O2980" i="11"/>
  <c r="P2980" i="11"/>
  <c r="Q2980" i="11"/>
  <c r="R2980" i="11"/>
  <c r="S2980" i="11"/>
  <c r="T2980" i="11"/>
  <c r="AA2980" i="11"/>
  <c r="AB2980" i="11"/>
  <c r="BJ2980" i="11" s="1"/>
  <c r="AD2980" i="11"/>
  <c r="AC2980" i="11" s="1"/>
  <c r="BH2980" i="11"/>
  <c r="N2981" i="11"/>
  <c r="O2981" i="11"/>
  <c r="P2981" i="11"/>
  <c r="Q2981" i="11"/>
  <c r="T2981" i="11" s="1"/>
  <c r="R2981" i="11"/>
  <c r="S2981" i="11"/>
  <c r="AA2981" i="11"/>
  <c r="AB2981" i="11"/>
  <c r="BJ2981" i="11" s="1"/>
  <c r="AD2981" i="11"/>
  <c r="AC2981" i="11" s="1"/>
  <c r="BH2981" i="11"/>
  <c r="N2982" i="11"/>
  <c r="O2982" i="11"/>
  <c r="P2982" i="11"/>
  <c r="Q2982" i="11"/>
  <c r="T2982" i="11" s="1"/>
  <c r="R2982" i="11"/>
  <c r="S2982" i="11"/>
  <c r="AA2982" i="11"/>
  <c r="AB2982" i="11"/>
  <c r="BJ2982" i="11" s="1"/>
  <c r="AC2982" i="11"/>
  <c r="AD2982" i="11"/>
  <c r="BH2982" i="11"/>
  <c r="N2983" i="11"/>
  <c r="O2983" i="11"/>
  <c r="P2983" i="11"/>
  <c r="Q2983" i="11"/>
  <c r="T2983" i="11" s="1"/>
  <c r="R2983" i="11"/>
  <c r="S2983" i="11"/>
  <c r="AA2983" i="11"/>
  <c r="AB2983" i="11"/>
  <c r="AD2983" i="11"/>
  <c r="AC2983" i="11" s="1"/>
  <c r="BH2983" i="11"/>
  <c r="BJ2983" i="11"/>
  <c r="N2984" i="11"/>
  <c r="O2984" i="11"/>
  <c r="P2984" i="11"/>
  <c r="Q2984" i="11"/>
  <c r="R2984" i="11"/>
  <c r="S2984" i="11"/>
  <c r="T2984" i="11"/>
  <c r="AA2984" i="11"/>
  <c r="AB2984" i="11"/>
  <c r="BJ2984" i="11" s="1"/>
  <c r="AD2984" i="11"/>
  <c r="AC2984" i="11" s="1"/>
  <c r="BH2984" i="11"/>
  <c r="N2985" i="11"/>
  <c r="O2985" i="11"/>
  <c r="P2985" i="11"/>
  <c r="Q2985" i="11"/>
  <c r="T2985" i="11" s="1"/>
  <c r="R2985" i="11"/>
  <c r="S2985" i="11"/>
  <c r="AA2985" i="11"/>
  <c r="AB2985" i="11"/>
  <c r="AD2985" i="11"/>
  <c r="AC2985" i="11" s="1"/>
  <c r="BH2985" i="11"/>
  <c r="BJ2985" i="11"/>
  <c r="N2986" i="11"/>
  <c r="O2986" i="11"/>
  <c r="P2986" i="11"/>
  <c r="Q2986" i="11"/>
  <c r="T2986" i="11" s="1"/>
  <c r="R2986" i="11"/>
  <c r="S2986" i="11"/>
  <c r="AA2986" i="11"/>
  <c r="AB2986" i="11"/>
  <c r="BJ2986" i="11" s="1"/>
  <c r="AC2986" i="11"/>
  <c r="AD2986" i="11"/>
  <c r="BH2986" i="11"/>
  <c r="N2987" i="11"/>
  <c r="O2987" i="11"/>
  <c r="P2987" i="11"/>
  <c r="Q2987" i="11"/>
  <c r="T2987" i="11" s="1"/>
  <c r="R2987" i="11"/>
  <c r="S2987" i="11"/>
  <c r="AA2987" i="11"/>
  <c r="AB2987" i="11"/>
  <c r="BJ2987" i="11" s="1"/>
  <c r="AD2987" i="11"/>
  <c r="AC2987" i="11" s="1"/>
  <c r="BH2987" i="11"/>
  <c r="N2988" i="11"/>
  <c r="O2988" i="11"/>
  <c r="P2988" i="11"/>
  <c r="Q2988" i="11"/>
  <c r="T2988" i="11" s="1"/>
  <c r="R2988" i="11"/>
  <c r="S2988" i="11"/>
  <c r="AA2988" i="11"/>
  <c r="AB2988" i="11"/>
  <c r="BJ2988" i="11" s="1"/>
  <c r="AD2988" i="11"/>
  <c r="AC2988" i="11" s="1"/>
  <c r="BH2988" i="11"/>
  <c r="N2989" i="11"/>
  <c r="O2989" i="11"/>
  <c r="P2989" i="11"/>
  <c r="Q2989" i="11"/>
  <c r="R2989" i="11"/>
  <c r="S2989" i="11"/>
  <c r="T2989" i="11"/>
  <c r="AA2989" i="11"/>
  <c r="AB2989" i="11"/>
  <c r="BJ2989" i="11" s="1"/>
  <c r="AD2989" i="11"/>
  <c r="AC2989" i="11" s="1"/>
  <c r="BH2989" i="11"/>
  <c r="N2990" i="11"/>
  <c r="O2990" i="11"/>
  <c r="P2990" i="11"/>
  <c r="Q2990" i="11"/>
  <c r="T2990" i="11" s="1"/>
  <c r="R2990" i="11"/>
  <c r="S2990" i="11"/>
  <c r="AA2990" i="11"/>
  <c r="AB2990" i="11"/>
  <c r="AD2990" i="11"/>
  <c r="AC2990" i="11" s="1"/>
  <c r="BH2990" i="11"/>
  <c r="BJ2990" i="11"/>
  <c r="N2991" i="11"/>
  <c r="O2991" i="11"/>
  <c r="P2991" i="11"/>
  <c r="Q2991" i="11"/>
  <c r="T2991" i="11" s="1"/>
  <c r="R2991" i="11"/>
  <c r="S2991" i="11"/>
  <c r="AA2991" i="11"/>
  <c r="AB2991" i="11"/>
  <c r="BJ2991" i="11" s="1"/>
  <c r="AD2991" i="11"/>
  <c r="AC2991" i="11" s="1"/>
  <c r="BH2991" i="11"/>
  <c r="N2992" i="11"/>
  <c r="O2992" i="11"/>
  <c r="P2992" i="11"/>
  <c r="Q2992" i="11"/>
  <c r="T2992" i="11" s="1"/>
  <c r="R2992" i="11"/>
  <c r="S2992" i="11"/>
  <c r="AA2992" i="11"/>
  <c r="AB2992" i="11"/>
  <c r="AD2992" i="11"/>
  <c r="AC2992" i="11" s="1"/>
  <c r="BH2992" i="11"/>
  <c r="BJ2992" i="11"/>
  <c r="N2993" i="11"/>
  <c r="O2993" i="11"/>
  <c r="P2993" i="11"/>
  <c r="Q2993" i="11"/>
  <c r="R2993" i="11"/>
  <c r="S2993" i="11"/>
  <c r="T2993" i="11"/>
  <c r="AA2993" i="11"/>
  <c r="AB2993" i="11"/>
  <c r="BJ2993" i="11" s="1"/>
  <c r="AD2993" i="11"/>
  <c r="AC2993" i="11" s="1"/>
  <c r="BH2993" i="11"/>
  <c r="N2994" i="11"/>
  <c r="O2994" i="11"/>
  <c r="P2994" i="11"/>
  <c r="Q2994" i="11"/>
  <c r="T2994" i="11" s="1"/>
  <c r="R2994" i="11"/>
  <c r="S2994" i="11"/>
  <c r="AA2994" i="11"/>
  <c r="AB2994" i="11"/>
  <c r="BJ2994" i="11" s="1"/>
  <c r="AD2994" i="11"/>
  <c r="AC2994" i="11" s="1"/>
  <c r="BH2994" i="11"/>
  <c r="N2995" i="11"/>
  <c r="O2995" i="11"/>
  <c r="P2995" i="11"/>
  <c r="Q2995" i="11"/>
  <c r="T2995" i="11" s="1"/>
  <c r="R2995" i="11"/>
  <c r="S2995" i="11"/>
  <c r="AA2995" i="11"/>
  <c r="AB2995" i="11"/>
  <c r="BJ2995" i="11" s="1"/>
  <c r="AD2995" i="11"/>
  <c r="AC2995" i="11" s="1"/>
  <c r="BH2995" i="11"/>
  <c r="N2996" i="11"/>
  <c r="O2996" i="11"/>
  <c r="P2996" i="11"/>
  <c r="Q2996" i="11"/>
  <c r="R2996" i="11"/>
  <c r="S2996" i="11"/>
  <c r="T2996" i="11"/>
  <c r="AA2996" i="11"/>
  <c r="AB2996" i="11"/>
  <c r="BJ2996" i="11" s="1"/>
  <c r="AD2996" i="11"/>
  <c r="AC2996" i="11" s="1"/>
  <c r="BH2996" i="11"/>
  <c r="N2997" i="11"/>
  <c r="O2997" i="11"/>
  <c r="P2997" i="11"/>
  <c r="Q2997" i="11"/>
  <c r="R2997" i="11"/>
  <c r="S2997" i="11"/>
  <c r="T2997" i="11"/>
  <c r="AA2997" i="11"/>
  <c r="AB2997" i="11"/>
  <c r="BJ2997" i="11" s="1"/>
  <c r="AC2997" i="11"/>
  <c r="AD2997" i="11"/>
  <c r="BH2997" i="11"/>
  <c r="N2998" i="11"/>
  <c r="O2998" i="11"/>
  <c r="P2998" i="11"/>
  <c r="Q2998" i="11"/>
  <c r="T2998" i="11" s="1"/>
  <c r="R2998" i="11"/>
  <c r="S2998" i="11"/>
  <c r="AA2998" i="11"/>
  <c r="AB2998" i="11"/>
  <c r="BJ2998" i="11" s="1"/>
  <c r="AD2998" i="11"/>
  <c r="AC2998" i="11" s="1"/>
  <c r="BH2998" i="11"/>
  <c r="N2999" i="11"/>
  <c r="O2999" i="11"/>
  <c r="P2999" i="11"/>
  <c r="Q2999" i="11"/>
  <c r="T2999" i="11" s="1"/>
  <c r="R2999" i="11"/>
  <c r="S2999" i="11"/>
  <c r="AA2999" i="11"/>
  <c r="AB2999" i="11"/>
  <c r="AD2999" i="11"/>
  <c r="AC2999" i="11" s="1"/>
  <c r="BH2999" i="11"/>
  <c r="BJ2999" i="11"/>
  <c r="N3000" i="11"/>
  <c r="O3000" i="11"/>
  <c r="P3000" i="11"/>
  <c r="Q3000" i="11"/>
  <c r="R3000" i="11"/>
  <c r="S3000" i="11"/>
  <c r="T3000" i="11"/>
  <c r="AA3000" i="11"/>
  <c r="AB3000" i="11"/>
  <c r="BJ3000" i="11" s="1"/>
  <c r="AD3000" i="11"/>
  <c r="AC3000" i="11" s="1"/>
  <c r="BH3000" i="11"/>
  <c r="N3001" i="11"/>
  <c r="O3001" i="11"/>
  <c r="P3001" i="11"/>
  <c r="Q3001" i="11"/>
  <c r="R3001" i="11"/>
  <c r="S3001" i="11"/>
  <c r="T3001" i="11"/>
  <c r="AA3001" i="11"/>
  <c r="AB3001" i="11"/>
  <c r="AD3001" i="11"/>
  <c r="AC3001" i="11" s="1"/>
  <c r="BH3001" i="11"/>
  <c r="BJ3001" i="11"/>
  <c r="N3002" i="11"/>
  <c r="O3002" i="11"/>
  <c r="P3002" i="11"/>
  <c r="Q3002" i="11"/>
  <c r="T3002" i="11" s="1"/>
  <c r="R3002" i="11"/>
  <c r="S3002" i="11"/>
  <c r="AA3002" i="11"/>
  <c r="AB3002" i="11"/>
  <c r="BJ3002" i="11" s="1"/>
  <c r="AD3002" i="11"/>
  <c r="AC3002" i="11" s="1"/>
  <c r="BH3002" i="11"/>
  <c r="N3003" i="11"/>
  <c r="O3003" i="11"/>
  <c r="P3003" i="11"/>
  <c r="Q3003" i="11"/>
  <c r="T3003" i="11" s="1"/>
  <c r="R3003" i="11"/>
  <c r="S3003" i="11"/>
  <c r="AA3003" i="11"/>
  <c r="AB3003" i="11"/>
  <c r="BJ3003" i="11" s="1"/>
  <c r="AD3003" i="11"/>
  <c r="AC3003" i="11" s="1"/>
  <c r="BH3003" i="11"/>
  <c r="N3004" i="11"/>
  <c r="O3004" i="11"/>
  <c r="P3004" i="11"/>
  <c r="Q3004" i="11"/>
  <c r="T3004" i="11" s="1"/>
  <c r="R3004" i="11"/>
  <c r="S3004" i="11"/>
  <c r="AA3004" i="11"/>
  <c r="AB3004" i="11"/>
  <c r="BJ3004" i="11" s="1"/>
  <c r="AD3004" i="11"/>
  <c r="AC3004" i="11" s="1"/>
  <c r="BH3004" i="11"/>
  <c r="N3005" i="11"/>
  <c r="O3005" i="11"/>
  <c r="P3005" i="11"/>
  <c r="Q3005" i="11"/>
  <c r="R3005" i="11"/>
  <c r="S3005" i="11"/>
  <c r="T3005" i="11"/>
  <c r="AA3005" i="11"/>
  <c r="AB3005" i="11"/>
  <c r="BJ3005" i="11" s="1"/>
  <c r="AC3005" i="11"/>
  <c r="AD3005" i="11"/>
  <c r="BH3005" i="11"/>
  <c r="N3006" i="11"/>
  <c r="O3006" i="11"/>
  <c r="P3006" i="11"/>
  <c r="Q3006" i="11"/>
  <c r="T3006" i="11" s="1"/>
  <c r="R3006" i="11"/>
  <c r="S3006" i="11"/>
  <c r="AA3006" i="11"/>
  <c r="AB3006" i="11"/>
  <c r="AD3006" i="11"/>
  <c r="AC3006" i="11" s="1"/>
  <c r="BH3006" i="11"/>
  <c r="BJ3006" i="11"/>
  <c r="N3007" i="11"/>
  <c r="O3007" i="11"/>
  <c r="P3007" i="11"/>
  <c r="Q3007" i="11"/>
  <c r="T3007" i="11" s="1"/>
  <c r="R3007" i="11"/>
  <c r="S3007" i="11"/>
  <c r="AA3007" i="11"/>
  <c r="AB3007" i="11"/>
  <c r="BJ3007" i="11" s="1"/>
  <c r="AC3007" i="11"/>
  <c r="AD3007" i="11"/>
  <c r="BH3007" i="11"/>
  <c r="N3008" i="11"/>
  <c r="O3008" i="11"/>
  <c r="P3008" i="11"/>
  <c r="Q3008" i="11"/>
  <c r="R3008" i="11"/>
  <c r="S3008" i="11"/>
  <c r="T3008" i="11"/>
  <c r="AA3008" i="11"/>
  <c r="AB3008" i="11"/>
  <c r="AD3008" i="11"/>
  <c r="AC3008" i="11" s="1"/>
  <c r="BH3008" i="11"/>
  <c r="BJ3008" i="11"/>
  <c r="N3009" i="11"/>
  <c r="O3009" i="11"/>
  <c r="P3009" i="11"/>
  <c r="Q3009" i="11"/>
  <c r="R3009" i="11"/>
  <c r="S3009" i="11"/>
  <c r="T3009" i="11"/>
  <c r="AA3009" i="11"/>
  <c r="AB3009" i="11"/>
  <c r="BJ3009" i="11" s="1"/>
  <c r="AD3009" i="11"/>
  <c r="AC3009" i="11" s="1"/>
  <c r="BH3009" i="11"/>
  <c r="N3010" i="11"/>
  <c r="O3010" i="11"/>
  <c r="P3010" i="11"/>
  <c r="Q3010" i="11"/>
  <c r="T3010" i="11" s="1"/>
  <c r="R3010" i="11"/>
  <c r="S3010" i="11"/>
  <c r="AA3010" i="11"/>
  <c r="AB3010" i="11"/>
  <c r="BJ3010" i="11" s="1"/>
  <c r="AD3010" i="11"/>
  <c r="AC3010" i="11" s="1"/>
  <c r="BH3010" i="11"/>
  <c r="N3011" i="11"/>
  <c r="O3011" i="11"/>
  <c r="P3011" i="11"/>
  <c r="Q3011" i="11"/>
  <c r="T3011" i="11" s="1"/>
  <c r="R3011" i="11"/>
  <c r="S3011" i="11"/>
  <c r="AA3011" i="11"/>
  <c r="AB3011" i="11"/>
  <c r="BJ3011" i="11" s="1"/>
  <c r="AD3011" i="11"/>
  <c r="AC3011" i="11" s="1"/>
  <c r="BH3011" i="11"/>
  <c r="N3012" i="11"/>
  <c r="O3012" i="11"/>
  <c r="P3012" i="11"/>
  <c r="Q3012" i="11"/>
  <c r="R3012" i="11"/>
  <c r="S3012" i="11"/>
  <c r="T3012" i="11"/>
  <c r="AA3012" i="11"/>
  <c r="AB3012" i="11"/>
  <c r="BJ3012" i="11" s="1"/>
  <c r="AD3012" i="11"/>
  <c r="AC3012" i="11" s="1"/>
  <c r="BH3012" i="11"/>
  <c r="N3013" i="11"/>
  <c r="O3013" i="11"/>
  <c r="P3013" i="11"/>
  <c r="Q3013" i="11"/>
  <c r="T3013" i="11" s="1"/>
  <c r="R3013" i="11"/>
  <c r="S3013" i="11"/>
  <c r="AA3013" i="11"/>
  <c r="AB3013" i="11"/>
  <c r="BJ3013" i="11" s="1"/>
  <c r="AD3013" i="11"/>
  <c r="AC3013" i="11" s="1"/>
  <c r="BH3013" i="11"/>
  <c r="N3014" i="11"/>
  <c r="O3014" i="11"/>
  <c r="P3014" i="11"/>
  <c r="Q3014" i="11"/>
  <c r="T3014" i="11" s="1"/>
  <c r="R3014" i="11"/>
  <c r="S3014" i="11"/>
  <c r="AA3014" i="11"/>
  <c r="AB3014" i="11"/>
  <c r="BJ3014" i="11" s="1"/>
  <c r="AC3014" i="11"/>
  <c r="AD3014" i="11"/>
  <c r="BH3014" i="11"/>
  <c r="N3015" i="11"/>
  <c r="O3015" i="11"/>
  <c r="P3015" i="11"/>
  <c r="Q3015" i="11"/>
  <c r="T3015" i="11" s="1"/>
  <c r="R3015" i="11"/>
  <c r="S3015" i="11"/>
  <c r="AA3015" i="11"/>
  <c r="AB3015" i="11"/>
  <c r="AD3015" i="11"/>
  <c r="AC3015" i="11" s="1"/>
  <c r="BH3015" i="11"/>
  <c r="BJ3015" i="11"/>
  <c r="N3016" i="11"/>
  <c r="O3016" i="11"/>
  <c r="P3016" i="11"/>
  <c r="Q3016" i="11"/>
  <c r="R3016" i="11"/>
  <c r="S3016" i="11"/>
  <c r="T3016" i="11"/>
  <c r="AA3016" i="11"/>
  <c r="AB3016" i="11"/>
  <c r="BJ3016" i="11" s="1"/>
  <c r="AD3016" i="11"/>
  <c r="AC3016" i="11" s="1"/>
  <c r="BH3016" i="11"/>
  <c r="N3017" i="11"/>
  <c r="O3017" i="11"/>
  <c r="P3017" i="11"/>
  <c r="Q3017" i="11"/>
  <c r="T3017" i="11" s="1"/>
  <c r="R3017" i="11"/>
  <c r="S3017" i="11"/>
  <c r="AA3017" i="11"/>
  <c r="AB3017" i="11"/>
  <c r="AD3017" i="11"/>
  <c r="AC3017" i="11" s="1"/>
  <c r="BH3017" i="11"/>
  <c r="BJ3017" i="11"/>
  <c r="N3018" i="11"/>
  <c r="O3018" i="11"/>
  <c r="P3018" i="11"/>
  <c r="Q3018" i="11"/>
  <c r="T3018" i="11" s="1"/>
  <c r="R3018" i="11"/>
  <c r="S3018" i="11"/>
  <c r="AA3018" i="11"/>
  <c r="AB3018" i="11"/>
  <c r="BJ3018" i="11" s="1"/>
  <c r="AC3018" i="11"/>
  <c r="AD3018" i="11"/>
  <c r="BH3018" i="11"/>
  <c r="N3019" i="11"/>
  <c r="O3019" i="11"/>
  <c r="P3019" i="11"/>
  <c r="Q3019" i="11"/>
  <c r="T3019" i="11" s="1"/>
  <c r="R3019" i="11"/>
  <c r="S3019" i="11"/>
  <c r="AA3019" i="11"/>
  <c r="AB3019" i="11"/>
  <c r="BJ3019" i="11" s="1"/>
  <c r="AD3019" i="11"/>
  <c r="AC3019" i="11" s="1"/>
  <c r="BH3019" i="11"/>
  <c r="N3020" i="11"/>
  <c r="O3020" i="11"/>
  <c r="P3020" i="11"/>
  <c r="Q3020" i="11"/>
  <c r="T3020" i="11" s="1"/>
  <c r="R3020" i="11"/>
  <c r="S3020" i="11"/>
  <c r="AA3020" i="11"/>
  <c r="AB3020" i="11"/>
  <c r="BJ3020" i="11" s="1"/>
  <c r="AD3020" i="11"/>
  <c r="AC3020" i="11" s="1"/>
  <c r="BH3020" i="11"/>
  <c r="N3021" i="11"/>
  <c r="O3021" i="11"/>
  <c r="P3021" i="11"/>
  <c r="Q3021" i="11"/>
  <c r="R3021" i="11"/>
  <c r="S3021" i="11"/>
  <c r="T3021" i="11"/>
  <c r="AA3021" i="11"/>
  <c r="AB3021" i="11"/>
  <c r="BJ3021" i="11" s="1"/>
  <c r="AD3021" i="11"/>
  <c r="AC3021" i="11" s="1"/>
  <c r="BH3021" i="11"/>
  <c r="N3022" i="11"/>
  <c r="O3022" i="11"/>
  <c r="P3022" i="11"/>
  <c r="Q3022" i="11"/>
  <c r="T3022" i="11" s="1"/>
  <c r="R3022" i="11"/>
  <c r="S3022" i="11"/>
  <c r="AA3022" i="11"/>
  <c r="AB3022" i="11"/>
  <c r="AD3022" i="11"/>
  <c r="AC3022" i="11" s="1"/>
  <c r="BH3022" i="11"/>
  <c r="BJ3022" i="11"/>
  <c r="N3023" i="11"/>
  <c r="O3023" i="11"/>
  <c r="P3023" i="11"/>
  <c r="Q3023" i="11"/>
  <c r="T3023" i="11" s="1"/>
  <c r="R3023" i="11"/>
  <c r="S3023" i="11"/>
  <c r="AA3023" i="11"/>
  <c r="AB3023" i="11"/>
  <c r="BJ3023" i="11" s="1"/>
  <c r="AD3023" i="11"/>
  <c r="AC3023" i="11" s="1"/>
  <c r="BH3023" i="11"/>
  <c r="N3024" i="11"/>
  <c r="O3024" i="11"/>
  <c r="P3024" i="11"/>
  <c r="Q3024" i="11"/>
  <c r="T3024" i="11" s="1"/>
  <c r="R3024" i="11"/>
  <c r="S3024" i="11"/>
  <c r="AA3024" i="11"/>
  <c r="AB3024" i="11"/>
  <c r="AD3024" i="11"/>
  <c r="AC3024" i="11" s="1"/>
  <c r="BH3024" i="11"/>
  <c r="BJ3024" i="11"/>
  <c r="N3025" i="11"/>
  <c r="O3025" i="11"/>
  <c r="P3025" i="11"/>
  <c r="Q3025" i="11"/>
  <c r="R3025" i="11"/>
  <c r="S3025" i="11"/>
  <c r="T3025" i="11"/>
  <c r="AA3025" i="11"/>
  <c r="AB3025" i="11"/>
  <c r="BJ3025" i="11" s="1"/>
  <c r="AD3025" i="11"/>
  <c r="AC3025" i="11" s="1"/>
  <c r="BH3025" i="11"/>
  <c r="N3026" i="11"/>
  <c r="O3026" i="11"/>
  <c r="P3026" i="11"/>
  <c r="Q3026" i="11"/>
  <c r="T3026" i="11" s="1"/>
  <c r="R3026" i="11"/>
  <c r="S3026" i="11"/>
  <c r="AA3026" i="11"/>
  <c r="AB3026" i="11"/>
  <c r="BJ3026" i="11" s="1"/>
  <c r="AD3026" i="11"/>
  <c r="AC3026" i="11" s="1"/>
  <c r="BH3026" i="11"/>
  <c r="N3027" i="11"/>
  <c r="O3027" i="11"/>
  <c r="P3027" i="11"/>
  <c r="Q3027" i="11"/>
  <c r="T3027" i="11" s="1"/>
  <c r="R3027" i="11"/>
  <c r="S3027" i="11"/>
  <c r="AA3027" i="11"/>
  <c r="AB3027" i="11"/>
  <c r="BJ3027" i="11" s="1"/>
  <c r="AD3027" i="11"/>
  <c r="AC3027" i="11" s="1"/>
  <c r="BH3027" i="11"/>
  <c r="N3028" i="11"/>
  <c r="O3028" i="11"/>
  <c r="P3028" i="11"/>
  <c r="Q3028" i="11"/>
  <c r="R3028" i="11"/>
  <c r="S3028" i="11"/>
  <c r="T3028" i="11"/>
  <c r="AA3028" i="11"/>
  <c r="AB3028" i="11"/>
  <c r="BJ3028" i="11" s="1"/>
  <c r="AD3028" i="11"/>
  <c r="AC3028" i="11" s="1"/>
  <c r="BH3028" i="11"/>
  <c r="N3029" i="11"/>
  <c r="O3029" i="11"/>
  <c r="P3029" i="11"/>
  <c r="Q3029" i="11"/>
  <c r="T3029" i="11" s="1"/>
  <c r="R3029" i="11"/>
  <c r="S3029" i="11"/>
  <c r="AA3029" i="11"/>
  <c r="AB3029" i="11"/>
  <c r="BJ3029" i="11" s="1"/>
  <c r="AC3029" i="11"/>
  <c r="AD3029" i="11"/>
  <c r="BH3029" i="11"/>
  <c r="N3030" i="11"/>
  <c r="O3030" i="11"/>
  <c r="P3030" i="11"/>
  <c r="Q3030" i="11"/>
  <c r="T3030" i="11" s="1"/>
  <c r="R3030" i="11"/>
  <c r="S3030" i="11"/>
  <c r="AA3030" i="11"/>
  <c r="AB3030" i="11"/>
  <c r="BJ3030" i="11" s="1"/>
  <c r="AD3030" i="11"/>
  <c r="AC3030" i="11" s="1"/>
  <c r="BH3030" i="11"/>
  <c r="N3031" i="11"/>
  <c r="O3031" i="11"/>
  <c r="P3031" i="11"/>
  <c r="Q3031" i="11"/>
  <c r="T3031" i="11" s="1"/>
  <c r="R3031" i="11"/>
  <c r="S3031" i="11"/>
  <c r="AA3031" i="11"/>
  <c r="AB3031" i="11"/>
  <c r="AD3031" i="11"/>
  <c r="AC3031" i="11" s="1"/>
  <c r="BH3031" i="11"/>
  <c r="BJ3031" i="11"/>
  <c r="N3032" i="11"/>
  <c r="O3032" i="11"/>
  <c r="P3032" i="11"/>
  <c r="Q3032" i="11"/>
  <c r="R3032" i="11"/>
  <c r="S3032" i="11"/>
  <c r="T3032" i="11"/>
  <c r="AA3032" i="11"/>
  <c r="AB3032" i="11"/>
  <c r="BJ3032" i="11" s="1"/>
  <c r="AD3032" i="11"/>
  <c r="AC3032" i="11" s="1"/>
  <c r="BH3032" i="11"/>
  <c r="N3033" i="11"/>
  <c r="O3033" i="11"/>
  <c r="P3033" i="11"/>
  <c r="Q3033" i="11"/>
  <c r="T3033" i="11" s="1"/>
  <c r="R3033" i="11"/>
  <c r="S3033" i="11"/>
  <c r="AA3033" i="11"/>
  <c r="AB3033" i="11"/>
  <c r="BJ3033" i="11" s="1"/>
  <c r="AC3033" i="11"/>
  <c r="BH3033" i="11"/>
  <c r="N3034" i="11"/>
  <c r="O3034" i="11"/>
  <c r="P3034" i="11"/>
  <c r="Q3034" i="11"/>
  <c r="T3034" i="11" s="1"/>
  <c r="R3034" i="11"/>
  <c r="S3034" i="11"/>
  <c r="AA3034" i="11"/>
  <c r="AB3034" i="11"/>
  <c r="BJ3034" i="11" s="1"/>
  <c r="AD3034" i="11"/>
  <c r="AC3034" i="11" s="1"/>
  <c r="BH3034" i="11"/>
  <c r="N3035" i="11"/>
  <c r="O3035" i="11"/>
  <c r="P3035" i="11"/>
  <c r="Q3035" i="11"/>
  <c r="T3035" i="11" s="1"/>
  <c r="R3035" i="11"/>
  <c r="S3035" i="11"/>
  <c r="AA3035" i="11"/>
  <c r="AB3035" i="11"/>
  <c r="BJ3035" i="11" s="1"/>
  <c r="AD3035" i="11"/>
  <c r="AC3035" i="11" s="1"/>
  <c r="BH3035" i="11"/>
  <c r="N3036" i="11"/>
  <c r="O3036" i="11"/>
  <c r="P3036" i="11"/>
  <c r="Q3036" i="11"/>
  <c r="T3036" i="11" s="1"/>
  <c r="R3036" i="11"/>
  <c r="S3036" i="11"/>
  <c r="AA3036" i="11"/>
  <c r="AB3036" i="11"/>
  <c r="BJ3036" i="11" s="1"/>
  <c r="AD3036" i="11"/>
  <c r="AC3036" i="11" s="1"/>
  <c r="BH3036" i="11"/>
  <c r="N3037" i="11"/>
  <c r="O3037" i="11"/>
  <c r="P3037" i="11"/>
  <c r="Q3037" i="11"/>
  <c r="T3037" i="11" s="1"/>
  <c r="R3037" i="11"/>
  <c r="S3037" i="11"/>
  <c r="AA3037" i="11"/>
  <c r="AB3037" i="11"/>
  <c r="AD3037" i="11"/>
  <c r="AC3037" i="11" s="1"/>
  <c r="BH3037" i="11"/>
  <c r="BJ3037" i="11"/>
  <c r="N3038" i="11"/>
  <c r="O3038" i="11"/>
  <c r="P3038" i="11"/>
  <c r="Q3038" i="11"/>
  <c r="R3038" i="11"/>
  <c r="S3038" i="11"/>
  <c r="T3038" i="11"/>
  <c r="AA3038" i="11"/>
  <c r="AB3038" i="11"/>
  <c r="AD3038" i="11"/>
  <c r="AC3038" i="11" s="1"/>
  <c r="BH3038" i="11"/>
  <c r="BJ3038" i="11"/>
  <c r="N3039" i="11"/>
  <c r="O3039" i="11"/>
  <c r="P3039" i="11"/>
  <c r="Q3039" i="11"/>
  <c r="T3039" i="11" s="1"/>
  <c r="R3039" i="11"/>
  <c r="S3039" i="11"/>
  <c r="AA3039" i="11"/>
  <c r="AB3039" i="11"/>
  <c r="BJ3039" i="11" s="1"/>
  <c r="AC3039" i="11"/>
  <c r="AD3039" i="11"/>
  <c r="BH3039" i="11"/>
  <c r="N3040" i="11"/>
  <c r="O3040" i="11"/>
  <c r="P3040" i="11"/>
  <c r="Q3040" i="11"/>
  <c r="T3040" i="11" s="1"/>
  <c r="R3040" i="11"/>
  <c r="S3040" i="11"/>
  <c r="AA3040" i="11"/>
  <c r="AB3040" i="11"/>
  <c r="BJ3040" i="11" s="1"/>
  <c r="AD3040" i="11"/>
  <c r="AC3040" i="11" s="1"/>
  <c r="BH3040" i="11"/>
  <c r="N3041" i="11"/>
  <c r="O3041" i="11"/>
  <c r="P3041" i="11"/>
  <c r="Q3041" i="11"/>
  <c r="T3041" i="11" s="1"/>
  <c r="R3041" i="11"/>
  <c r="S3041" i="11"/>
  <c r="AA3041" i="11"/>
  <c r="AB3041" i="11"/>
  <c r="BJ3041" i="11" s="1"/>
  <c r="AD3041" i="11"/>
  <c r="AC3041" i="11" s="1"/>
  <c r="BH3041" i="11"/>
  <c r="N3042" i="11"/>
  <c r="O3042" i="11"/>
  <c r="P3042" i="11"/>
  <c r="Q3042" i="11"/>
  <c r="R3042" i="11"/>
  <c r="S3042" i="11"/>
  <c r="T3042" i="11"/>
  <c r="AA3042" i="11"/>
  <c r="AB3042" i="11"/>
  <c r="BJ3042" i="11" s="1"/>
  <c r="AD3042" i="11"/>
  <c r="AC3042" i="11" s="1"/>
  <c r="BH3042" i="11"/>
  <c r="N3043" i="11"/>
  <c r="O3043" i="11"/>
  <c r="P3043" i="11"/>
  <c r="Q3043" i="11"/>
  <c r="T3043" i="11" s="1"/>
  <c r="R3043" i="11"/>
  <c r="S3043" i="11"/>
  <c r="AA3043" i="11"/>
  <c r="AB3043" i="11"/>
  <c r="BJ3043" i="11" s="1"/>
  <c r="AD3043" i="11"/>
  <c r="AC3043" i="11" s="1"/>
  <c r="BH3043" i="11"/>
  <c r="N3044" i="11"/>
  <c r="O3044" i="11"/>
  <c r="P3044" i="11"/>
  <c r="Q3044" i="11"/>
  <c r="T3044" i="11" s="1"/>
  <c r="R3044" i="11"/>
  <c r="S3044" i="11"/>
  <c r="AA3044" i="11"/>
  <c r="AB3044" i="11"/>
  <c r="BJ3044" i="11" s="1"/>
  <c r="AC3044" i="11"/>
  <c r="AD3044" i="11"/>
  <c r="BH3044" i="11"/>
  <c r="N3045" i="11"/>
  <c r="O3045" i="11"/>
  <c r="P3045" i="11"/>
  <c r="Q3045" i="11"/>
  <c r="T3045" i="11" s="1"/>
  <c r="R3045" i="11"/>
  <c r="S3045" i="11"/>
  <c r="AA3045" i="11"/>
  <c r="AB3045" i="11"/>
  <c r="AD3045" i="11"/>
  <c r="AC3045" i="11" s="1"/>
  <c r="BH3045" i="11"/>
  <c r="BJ3045" i="11"/>
  <c r="N3046" i="11"/>
  <c r="O3046" i="11"/>
  <c r="P3046" i="11"/>
  <c r="Q3046" i="11"/>
  <c r="R3046" i="11"/>
  <c r="S3046" i="11"/>
  <c r="T3046" i="11"/>
  <c r="AA3046" i="11"/>
  <c r="AB3046" i="11"/>
  <c r="BJ3046" i="11" s="1"/>
  <c r="AD3046" i="11"/>
  <c r="AC3046" i="11" s="1"/>
  <c r="BH3046" i="11"/>
  <c r="N3047" i="11"/>
  <c r="O3047" i="11"/>
  <c r="P3047" i="11"/>
  <c r="Q3047" i="11"/>
  <c r="T3047" i="11" s="1"/>
  <c r="R3047" i="11"/>
  <c r="S3047" i="11"/>
  <c r="AA3047" i="11"/>
  <c r="AB3047" i="11"/>
  <c r="BJ3047" i="11" s="1"/>
  <c r="AC3047" i="11"/>
  <c r="AD3047" i="11"/>
  <c r="BH3047" i="11"/>
  <c r="N3048" i="11"/>
  <c r="O3048" i="11"/>
  <c r="P3048" i="11"/>
  <c r="Q3048" i="11"/>
  <c r="T3048" i="11" s="1"/>
  <c r="R3048" i="11"/>
  <c r="S3048" i="11"/>
  <c r="AA3048" i="11"/>
  <c r="AB3048" i="11"/>
  <c r="BJ3048" i="11" s="1"/>
  <c r="AD3048" i="11"/>
  <c r="AC3048" i="11" s="1"/>
  <c r="BH3048" i="11"/>
  <c r="N3049" i="11"/>
  <c r="O3049" i="11"/>
  <c r="P3049" i="11"/>
  <c r="Q3049" i="11"/>
  <c r="R3049" i="11"/>
  <c r="S3049" i="11"/>
  <c r="T3049" i="11"/>
  <c r="AA3049" i="11"/>
  <c r="AB3049" i="11"/>
  <c r="BJ3049" i="11" s="1"/>
  <c r="AD3049" i="11"/>
  <c r="AC3049" i="11" s="1"/>
  <c r="BH3049" i="11"/>
  <c r="N3050" i="11"/>
  <c r="O3050" i="11"/>
  <c r="P3050" i="11"/>
  <c r="Q3050" i="11"/>
  <c r="T3050" i="11" s="1"/>
  <c r="R3050" i="11"/>
  <c r="S3050" i="11"/>
  <c r="AA3050" i="11"/>
  <c r="AB3050" i="11"/>
  <c r="BJ3050" i="11" s="1"/>
  <c r="AD3050" i="11"/>
  <c r="AC3050" i="11" s="1"/>
  <c r="BH3050" i="11"/>
  <c r="N3051" i="11"/>
  <c r="O3051" i="11"/>
  <c r="P3051" i="11"/>
  <c r="Q3051" i="11"/>
  <c r="T3051" i="11" s="1"/>
  <c r="R3051" i="11"/>
  <c r="S3051" i="11"/>
  <c r="AA3051" i="11"/>
  <c r="AB3051" i="11"/>
  <c r="BJ3051" i="11" s="1"/>
  <c r="AC3051" i="11"/>
  <c r="AD3051" i="11"/>
  <c r="BH3051" i="11"/>
  <c r="N3052" i="11"/>
  <c r="O3052" i="11"/>
  <c r="P3052" i="11"/>
  <c r="Q3052" i="11"/>
  <c r="T3052" i="11" s="1"/>
  <c r="R3052" i="11"/>
  <c r="S3052" i="11"/>
  <c r="AA3052" i="11"/>
  <c r="AB3052" i="11"/>
  <c r="AC3052" i="11"/>
  <c r="AD3052" i="11"/>
  <c r="BH3052" i="11"/>
  <c r="BJ3052" i="11"/>
  <c r="N3053" i="11"/>
  <c r="O3053" i="11"/>
  <c r="P3053" i="11"/>
  <c r="Q3053" i="11"/>
  <c r="T3053" i="11" s="1"/>
  <c r="R3053" i="11"/>
  <c r="S3053" i="11"/>
  <c r="AA3053" i="11"/>
  <c r="AB3053" i="11"/>
  <c r="BJ3053" i="11" s="1"/>
  <c r="AD3053" i="11"/>
  <c r="AC3053" i="11" s="1"/>
  <c r="BH3053" i="11"/>
  <c r="N3054" i="11"/>
  <c r="O3054" i="11"/>
  <c r="P3054" i="11"/>
  <c r="Q3054" i="11"/>
  <c r="T3054" i="11" s="1"/>
  <c r="R3054" i="11"/>
  <c r="S3054" i="11"/>
  <c r="AA3054" i="11"/>
  <c r="AB3054" i="11"/>
  <c r="AD3054" i="11"/>
  <c r="AC3054" i="11" s="1"/>
  <c r="BH3054" i="11"/>
  <c r="BJ3054" i="11"/>
  <c r="N3055" i="11"/>
  <c r="O3055" i="11"/>
  <c r="P3055" i="11"/>
  <c r="Q3055" i="11"/>
  <c r="T3055" i="11" s="1"/>
  <c r="R3055" i="11"/>
  <c r="S3055" i="11"/>
  <c r="AA3055" i="11"/>
  <c r="AB3055" i="11"/>
  <c r="BJ3055" i="11" s="1"/>
  <c r="AD3055" i="11"/>
  <c r="AC3055" i="11" s="1"/>
  <c r="BH3055" i="11"/>
  <c r="N3056" i="11"/>
  <c r="O3056" i="11"/>
  <c r="P3056" i="11"/>
  <c r="Q3056" i="11"/>
  <c r="T3056" i="11" s="1"/>
  <c r="R3056" i="11"/>
  <c r="S3056" i="11"/>
  <c r="AA3056" i="11"/>
  <c r="AB3056" i="11"/>
  <c r="BJ3056" i="11" s="1"/>
  <c r="AD3056" i="11"/>
  <c r="AC3056" i="11" s="1"/>
  <c r="BH3056" i="11"/>
  <c r="N3057" i="11"/>
  <c r="O3057" i="11"/>
  <c r="P3057" i="11"/>
  <c r="Q3057" i="11"/>
  <c r="T3057" i="11" s="1"/>
  <c r="R3057" i="11"/>
  <c r="S3057" i="11"/>
  <c r="AA3057" i="11"/>
  <c r="AB3057" i="11"/>
  <c r="BJ3057" i="11" s="1"/>
  <c r="AD3057" i="11"/>
  <c r="AC3057" i="11" s="1"/>
  <c r="BH3057" i="11"/>
  <c r="N3058" i="11"/>
  <c r="O3058" i="11"/>
  <c r="P3058" i="11"/>
  <c r="Q3058" i="11"/>
  <c r="R3058" i="11"/>
  <c r="S3058" i="11"/>
  <c r="T3058" i="11"/>
  <c r="AA3058" i="11"/>
  <c r="AB3058" i="11"/>
  <c r="BJ3058" i="11" s="1"/>
  <c r="AC3058" i="11"/>
  <c r="AD3058" i="11"/>
  <c r="BH3058" i="11"/>
  <c r="N3059" i="11"/>
  <c r="O3059" i="11"/>
  <c r="P3059" i="11"/>
  <c r="Q3059" i="11"/>
  <c r="T3059" i="11" s="1"/>
  <c r="R3059" i="11"/>
  <c r="S3059" i="11"/>
  <c r="AA3059" i="11"/>
  <c r="AB3059" i="11"/>
  <c r="AD3059" i="11"/>
  <c r="AC3059" i="11" s="1"/>
  <c r="BH3059" i="11"/>
  <c r="BJ3059" i="11"/>
  <c r="N3060" i="11"/>
  <c r="O3060" i="11"/>
  <c r="P3060" i="11"/>
  <c r="Q3060" i="11"/>
  <c r="T3060" i="11" s="1"/>
  <c r="R3060" i="11"/>
  <c r="S3060" i="11"/>
  <c r="AA3060" i="11"/>
  <c r="AB3060" i="11"/>
  <c r="BJ3060" i="11" s="1"/>
  <c r="AC3060" i="11"/>
  <c r="AD3060" i="11"/>
  <c r="BH3060" i="11"/>
  <c r="N3061" i="11"/>
  <c r="O3061" i="11"/>
  <c r="P3061" i="11"/>
  <c r="Q3061" i="11"/>
  <c r="T3061" i="11" s="1"/>
  <c r="R3061" i="11"/>
  <c r="S3061" i="11"/>
  <c r="AA3061" i="11"/>
  <c r="AB3061" i="11"/>
  <c r="AD3061" i="11"/>
  <c r="AC3061" i="11" s="1"/>
  <c r="BH3061" i="11"/>
  <c r="BJ3061" i="11"/>
  <c r="N3062" i="11"/>
  <c r="O3062" i="11"/>
  <c r="P3062" i="11"/>
  <c r="Q3062" i="11"/>
  <c r="T3062" i="11" s="1"/>
  <c r="R3062" i="11"/>
  <c r="S3062" i="11"/>
  <c r="AA3062" i="11"/>
  <c r="AB3062" i="11"/>
  <c r="BJ3062" i="11" s="1"/>
  <c r="AD3062" i="11"/>
  <c r="AC3062" i="11" s="1"/>
  <c r="BH3062" i="11"/>
  <c r="N3063" i="11"/>
  <c r="O3063" i="11"/>
  <c r="P3063" i="11"/>
  <c r="Q3063" i="11"/>
  <c r="T3063" i="11" s="1"/>
  <c r="R3063" i="11"/>
  <c r="S3063" i="11"/>
  <c r="AA3063" i="11"/>
  <c r="AB3063" i="11"/>
  <c r="BJ3063" i="11" s="1"/>
  <c r="AD3063" i="11"/>
  <c r="AC3063" i="11" s="1"/>
  <c r="BH3063" i="11"/>
  <c r="N3064" i="11"/>
  <c r="O3064" i="11"/>
  <c r="P3064" i="11"/>
  <c r="Q3064" i="11"/>
  <c r="T3064" i="11" s="1"/>
  <c r="R3064" i="11"/>
  <c r="S3064" i="11"/>
  <c r="AA3064" i="11"/>
  <c r="AB3064" i="11"/>
  <c r="BJ3064" i="11" s="1"/>
  <c r="AD3064" i="11"/>
  <c r="AC3064" i="11" s="1"/>
  <c r="BH3064" i="11"/>
  <c r="N3065" i="11"/>
  <c r="O3065" i="11"/>
  <c r="P3065" i="11"/>
  <c r="Q3065" i="11"/>
  <c r="R3065" i="11"/>
  <c r="S3065" i="11"/>
  <c r="T3065" i="11"/>
  <c r="AA3065" i="11"/>
  <c r="AB3065" i="11"/>
  <c r="BJ3065" i="11" s="1"/>
  <c r="AD3065" i="11"/>
  <c r="AC3065" i="11" s="1"/>
  <c r="BH3065" i="11"/>
  <c r="N3066" i="11"/>
  <c r="O3066" i="11"/>
  <c r="P3066" i="11"/>
  <c r="Q3066" i="11"/>
  <c r="T3066" i="11" s="1"/>
  <c r="R3066" i="11"/>
  <c r="S3066" i="11"/>
  <c r="AA3066" i="11"/>
  <c r="AB3066" i="11"/>
  <c r="BJ3066" i="11" s="1"/>
  <c r="AD3066" i="11"/>
  <c r="AC3066" i="11" s="1"/>
  <c r="BH3066" i="11"/>
  <c r="N3067" i="11"/>
  <c r="O3067" i="11"/>
  <c r="P3067" i="11"/>
  <c r="Q3067" i="11"/>
  <c r="T3067" i="11" s="1"/>
  <c r="R3067" i="11"/>
  <c r="S3067" i="11"/>
  <c r="AA3067" i="11"/>
  <c r="AB3067" i="11"/>
  <c r="BJ3067" i="11" s="1"/>
  <c r="AD3067" i="11"/>
  <c r="AC3067" i="11" s="1"/>
  <c r="BH3067" i="11"/>
  <c r="N3068" i="11"/>
  <c r="O3068" i="11"/>
  <c r="P3068" i="11"/>
  <c r="Q3068" i="11"/>
  <c r="T3068" i="11" s="1"/>
  <c r="R3068" i="11"/>
  <c r="S3068" i="11"/>
  <c r="AA3068" i="11"/>
  <c r="AB3068" i="11"/>
  <c r="AD3068" i="11"/>
  <c r="AC3068" i="11" s="1"/>
  <c r="BH3068" i="11"/>
  <c r="BJ3068" i="11"/>
  <c r="N3069" i="11"/>
  <c r="O3069" i="11"/>
  <c r="P3069" i="11"/>
  <c r="Q3069" i="11"/>
  <c r="T3069" i="11" s="1"/>
  <c r="R3069" i="11"/>
  <c r="S3069" i="11"/>
  <c r="AA3069" i="11"/>
  <c r="AB3069" i="11"/>
  <c r="AD3069" i="11"/>
  <c r="AC3069" i="11" s="1"/>
  <c r="BH3069" i="11"/>
  <c r="BJ3069" i="11"/>
  <c r="N3070" i="11"/>
  <c r="O3070" i="11"/>
  <c r="P3070" i="11"/>
  <c r="Q3070" i="11"/>
  <c r="R3070" i="11"/>
  <c r="S3070" i="11"/>
  <c r="T3070" i="11"/>
  <c r="AA3070" i="11"/>
  <c r="AB3070" i="11"/>
  <c r="BJ3070" i="11" s="1"/>
  <c r="AD3070" i="11"/>
  <c r="AC3070" i="11" s="1"/>
  <c r="BH3070" i="11"/>
  <c r="N3071" i="11"/>
  <c r="O3071" i="11"/>
  <c r="P3071" i="11"/>
  <c r="Q3071" i="11"/>
  <c r="T3071" i="11" s="1"/>
  <c r="R3071" i="11"/>
  <c r="S3071" i="11"/>
  <c r="AA3071" i="11"/>
  <c r="AB3071" i="11"/>
  <c r="BJ3071" i="11" s="1"/>
  <c r="AD3071" i="11"/>
  <c r="AC3071" i="11" s="1"/>
  <c r="BH3071" i="11"/>
  <c r="N3072" i="11"/>
  <c r="O3072" i="11"/>
  <c r="P3072" i="11"/>
  <c r="Q3072" i="11"/>
  <c r="T3072" i="11" s="1"/>
  <c r="R3072" i="11"/>
  <c r="S3072" i="11"/>
  <c r="AA3072" i="11"/>
  <c r="AB3072" i="11"/>
  <c r="BJ3072" i="11" s="1"/>
  <c r="AD3072" i="11"/>
  <c r="AC3072" i="11" s="1"/>
  <c r="BH3072" i="11"/>
  <c r="N3073" i="11"/>
  <c r="O3073" i="11"/>
  <c r="P3073" i="11"/>
  <c r="Q3073" i="11"/>
  <c r="T3073" i="11" s="1"/>
  <c r="R3073" i="11"/>
  <c r="S3073" i="11"/>
  <c r="AA3073" i="11"/>
  <c r="AB3073" i="11"/>
  <c r="BJ3073" i="11" s="1"/>
  <c r="AD3073" i="11"/>
  <c r="AC3073" i="11" s="1"/>
  <c r="BH3073" i="11"/>
  <c r="N3074" i="11"/>
  <c r="O3074" i="11"/>
  <c r="P3074" i="11"/>
  <c r="Q3074" i="11"/>
  <c r="T3074" i="11" s="1"/>
  <c r="R3074" i="11"/>
  <c r="S3074" i="11"/>
  <c r="AA3074" i="11"/>
  <c r="AB3074" i="11"/>
  <c r="BJ3074" i="11" s="1"/>
  <c r="AD3074" i="11"/>
  <c r="AC3074" i="11" s="1"/>
  <c r="BH3074" i="11"/>
  <c r="N3075" i="11"/>
  <c r="O3075" i="11"/>
  <c r="P3075" i="11"/>
  <c r="Q3075" i="11"/>
  <c r="T3075" i="11" s="1"/>
  <c r="R3075" i="11"/>
  <c r="S3075" i="11"/>
  <c r="AA3075" i="11"/>
  <c r="AB3075" i="11"/>
  <c r="BJ3075" i="11" s="1"/>
  <c r="AC3075" i="11"/>
  <c r="AD3075" i="11"/>
  <c r="BH3075" i="11"/>
  <c r="N3076" i="11"/>
  <c r="O3076" i="11"/>
  <c r="P3076" i="11"/>
  <c r="Q3076" i="11"/>
  <c r="T3076" i="11" s="1"/>
  <c r="R3076" i="11"/>
  <c r="S3076" i="11"/>
  <c r="AA3076" i="11"/>
  <c r="AB3076" i="11"/>
  <c r="AD3076" i="11"/>
  <c r="AC3076" i="11" s="1"/>
  <c r="BH3076" i="11"/>
  <c r="BJ3076" i="11"/>
  <c r="N3077" i="11"/>
  <c r="O3077" i="11"/>
  <c r="P3077" i="11"/>
  <c r="Q3077" i="11"/>
  <c r="T3077" i="11" s="1"/>
  <c r="R3077" i="11"/>
  <c r="S3077" i="11"/>
  <c r="AA3077" i="11"/>
  <c r="AB3077" i="11"/>
  <c r="AD3077" i="11"/>
  <c r="AC3077" i="11" s="1"/>
  <c r="BH3077" i="11"/>
  <c r="BJ3077" i="11"/>
  <c r="N3078" i="11"/>
  <c r="O3078" i="11"/>
  <c r="P3078" i="11"/>
  <c r="Q3078" i="11"/>
  <c r="T3078" i="11" s="1"/>
  <c r="R3078" i="11"/>
  <c r="S3078" i="11"/>
  <c r="AA3078" i="11"/>
  <c r="AB3078" i="11"/>
  <c r="AD3078" i="11"/>
  <c r="AC3078" i="11" s="1"/>
  <c r="BH3078" i="11"/>
  <c r="BJ3078" i="11"/>
  <c r="N3079" i="11"/>
  <c r="O3079" i="11"/>
  <c r="P3079" i="11"/>
  <c r="Q3079" i="11"/>
  <c r="T3079" i="11" s="1"/>
  <c r="R3079" i="11"/>
  <c r="S3079" i="11"/>
  <c r="AA3079" i="11"/>
  <c r="AB3079" i="11"/>
  <c r="BJ3079" i="11" s="1"/>
  <c r="AC3079" i="11"/>
  <c r="AD3079" i="11"/>
  <c r="BH3079" i="11"/>
  <c r="N3080" i="11"/>
  <c r="O3080" i="11"/>
  <c r="P3080" i="11"/>
  <c r="Q3080" i="11"/>
  <c r="T3080" i="11" s="1"/>
  <c r="R3080" i="11"/>
  <c r="S3080" i="11"/>
  <c r="AA3080" i="11"/>
  <c r="AB3080" i="11"/>
  <c r="BJ3080" i="11" s="1"/>
  <c r="AD3080" i="11"/>
  <c r="AC3080" i="11" s="1"/>
  <c r="BH3080" i="11"/>
  <c r="N3081" i="11"/>
  <c r="O3081" i="11"/>
  <c r="P3081" i="11"/>
  <c r="Q3081" i="11"/>
  <c r="T3081" i="11" s="1"/>
  <c r="R3081" i="11"/>
  <c r="S3081" i="11"/>
  <c r="AA3081" i="11"/>
  <c r="AB3081" i="11"/>
  <c r="BJ3081" i="11" s="1"/>
  <c r="AD3081" i="11"/>
  <c r="AC3081" i="11" s="1"/>
  <c r="BH3081" i="11"/>
  <c r="N3082" i="11"/>
  <c r="O3082" i="11"/>
  <c r="P3082" i="11"/>
  <c r="Q3082" i="11"/>
  <c r="R3082" i="11"/>
  <c r="S3082" i="11"/>
  <c r="T3082" i="11"/>
  <c r="AA3082" i="11"/>
  <c r="AB3082" i="11"/>
  <c r="BJ3082" i="11" s="1"/>
  <c r="AC3082" i="11"/>
  <c r="AD3082" i="11"/>
  <c r="BH3082" i="11"/>
  <c r="N3083" i="11"/>
  <c r="O3083" i="11"/>
  <c r="P3083" i="11"/>
  <c r="Q3083" i="11"/>
  <c r="T3083" i="11" s="1"/>
  <c r="R3083" i="11"/>
  <c r="S3083" i="11"/>
  <c r="AA3083" i="11"/>
  <c r="AB3083" i="11"/>
  <c r="AC3083" i="11"/>
  <c r="AD3083" i="11"/>
  <c r="BH3083" i="11"/>
  <c r="BJ3083" i="11"/>
  <c r="N3084" i="11"/>
  <c r="O3084" i="11"/>
  <c r="P3084" i="11"/>
  <c r="Q3084" i="11"/>
  <c r="R3084" i="11"/>
  <c r="S3084" i="11"/>
  <c r="T3084" i="11"/>
  <c r="AA3084" i="11"/>
  <c r="AB3084" i="11"/>
  <c r="AC3084" i="11"/>
  <c r="AD3084" i="11"/>
  <c r="BH3084" i="11"/>
  <c r="BJ3084" i="11"/>
  <c r="N3085" i="11"/>
  <c r="O3085" i="11"/>
  <c r="P3085" i="11"/>
  <c r="Q3085" i="11"/>
  <c r="T3085" i="11" s="1"/>
  <c r="R3085" i="11"/>
  <c r="S3085" i="11"/>
  <c r="AA3085" i="11"/>
  <c r="AB3085" i="11"/>
  <c r="AD3085" i="11"/>
  <c r="AC3085" i="11" s="1"/>
  <c r="BH3085" i="11"/>
  <c r="BJ3085" i="11"/>
  <c r="N3086" i="11"/>
  <c r="O3086" i="11"/>
  <c r="P3086" i="11"/>
  <c r="Q3086" i="11"/>
  <c r="R3086" i="11"/>
  <c r="S3086" i="11"/>
  <c r="T3086" i="11"/>
  <c r="AA3086" i="11"/>
  <c r="AB3086" i="11"/>
  <c r="BJ3086" i="11" s="1"/>
  <c r="AD3086" i="11"/>
  <c r="AC3086" i="11" s="1"/>
  <c r="BH3086" i="11"/>
  <c r="N3087" i="11"/>
  <c r="O3087" i="11"/>
  <c r="P3087" i="11"/>
  <c r="Q3087" i="11"/>
  <c r="T3087" i="11" s="1"/>
  <c r="R3087" i="11"/>
  <c r="S3087" i="11"/>
  <c r="AA3087" i="11"/>
  <c r="AB3087" i="11"/>
  <c r="BJ3087" i="11" s="1"/>
  <c r="AC3087" i="11"/>
  <c r="AD3087" i="11"/>
  <c r="BH3087" i="11"/>
  <c r="N3088" i="11"/>
  <c r="O3088" i="11"/>
  <c r="P3088" i="11"/>
  <c r="Q3088" i="11"/>
  <c r="T3088" i="11" s="1"/>
  <c r="R3088" i="11"/>
  <c r="S3088" i="11"/>
  <c r="AA3088" i="11"/>
  <c r="AB3088" i="11"/>
  <c r="BJ3088" i="11" s="1"/>
  <c r="AD3088" i="11"/>
  <c r="AC3088" i="11" s="1"/>
  <c r="BH3088" i="11"/>
  <c r="N3089" i="11"/>
  <c r="O3089" i="11"/>
  <c r="P3089" i="11"/>
  <c r="Q3089" i="11"/>
  <c r="R3089" i="11"/>
  <c r="S3089" i="11"/>
  <c r="T3089" i="11"/>
  <c r="AA3089" i="11"/>
  <c r="AB3089" i="11"/>
  <c r="BJ3089" i="11" s="1"/>
  <c r="AD3089" i="11"/>
  <c r="AC3089" i="11" s="1"/>
  <c r="BH3089" i="11"/>
  <c r="N3090" i="11"/>
  <c r="O3090" i="11"/>
  <c r="P3090" i="11"/>
  <c r="Q3090" i="11"/>
  <c r="T3090" i="11" s="1"/>
  <c r="R3090" i="11"/>
  <c r="S3090" i="11"/>
  <c r="AA3090" i="11"/>
  <c r="AB3090" i="11"/>
  <c r="BJ3090" i="11" s="1"/>
  <c r="AD3090" i="11"/>
  <c r="AC3090" i="11" s="1"/>
  <c r="BH3090" i="11"/>
  <c r="N3091" i="11"/>
  <c r="O3091" i="11"/>
  <c r="P3091" i="11"/>
  <c r="Q3091" i="11"/>
  <c r="T3091" i="11" s="1"/>
  <c r="R3091" i="11"/>
  <c r="S3091" i="11"/>
  <c r="AA3091" i="11"/>
  <c r="AB3091" i="11"/>
  <c r="BJ3091" i="11" s="1"/>
  <c r="AD3091" i="11"/>
  <c r="AC3091" i="11" s="1"/>
  <c r="BH3091" i="11"/>
  <c r="N3092" i="11"/>
  <c r="O3092" i="11"/>
  <c r="P3092" i="11"/>
  <c r="Q3092" i="11"/>
  <c r="T3092" i="11" s="1"/>
  <c r="R3092" i="11"/>
  <c r="S3092" i="11"/>
  <c r="AA3092" i="11"/>
  <c r="AB3092" i="11"/>
  <c r="BJ3092" i="11" s="1"/>
  <c r="AD3092" i="11"/>
  <c r="AC3092" i="11" s="1"/>
  <c r="BH3092" i="11"/>
  <c r="N3093" i="11"/>
  <c r="O3093" i="11"/>
  <c r="P3093" i="11"/>
  <c r="Q3093" i="11"/>
  <c r="T3093" i="11" s="1"/>
  <c r="R3093" i="11"/>
  <c r="S3093" i="11"/>
  <c r="AA3093" i="11"/>
  <c r="AB3093" i="11"/>
  <c r="BJ3093" i="11" s="1"/>
  <c r="AD3093" i="11"/>
  <c r="AC3093" i="11" s="1"/>
  <c r="BH3093" i="11"/>
  <c r="N3094" i="11"/>
  <c r="O3094" i="11"/>
  <c r="P3094" i="11"/>
  <c r="Q3094" i="11"/>
  <c r="T3094" i="11" s="1"/>
  <c r="R3094" i="11"/>
  <c r="S3094" i="11"/>
  <c r="AA3094" i="11"/>
  <c r="AB3094" i="11"/>
  <c r="AD3094" i="11"/>
  <c r="AC3094" i="11" s="1"/>
  <c r="BH3094" i="11"/>
  <c r="BJ3094" i="11"/>
  <c r="N3095" i="11"/>
  <c r="O3095" i="11"/>
  <c r="P3095" i="11"/>
  <c r="Q3095" i="11"/>
  <c r="T3095" i="11" s="1"/>
  <c r="R3095" i="11"/>
  <c r="S3095" i="11"/>
  <c r="AA3095" i="11"/>
  <c r="AB3095" i="11"/>
  <c r="BJ3095" i="11" s="1"/>
  <c r="AD3095" i="11"/>
  <c r="AC3095" i="11" s="1"/>
  <c r="BH3095" i="11"/>
  <c r="N3096" i="11"/>
  <c r="O3096" i="11"/>
  <c r="P3096" i="11"/>
  <c r="Q3096" i="11"/>
  <c r="T3096" i="11" s="1"/>
  <c r="R3096" i="11"/>
  <c r="S3096" i="11"/>
  <c r="AA3096" i="11"/>
  <c r="AB3096" i="11"/>
  <c r="BJ3096" i="11" s="1"/>
  <c r="AD3096" i="11"/>
  <c r="AC3096" i="11" s="1"/>
  <c r="BH3096" i="11"/>
  <c r="N3097" i="11"/>
  <c r="O3097" i="11"/>
  <c r="P3097" i="11"/>
  <c r="Q3097" i="11"/>
  <c r="R3097" i="11"/>
  <c r="S3097" i="11"/>
  <c r="T3097" i="11"/>
  <c r="AA3097" i="11"/>
  <c r="AB3097" i="11"/>
  <c r="BJ3097" i="11" s="1"/>
  <c r="AD3097" i="11"/>
  <c r="AC3097" i="11" s="1"/>
  <c r="BH3097" i="11"/>
  <c r="N3098" i="11"/>
  <c r="O3098" i="11"/>
  <c r="P3098" i="11"/>
  <c r="Q3098" i="11"/>
  <c r="R3098" i="11"/>
  <c r="S3098" i="11"/>
  <c r="T3098" i="11"/>
  <c r="AA3098" i="11"/>
  <c r="AB3098" i="11"/>
  <c r="BJ3098" i="11" s="1"/>
  <c r="AC3098" i="11"/>
  <c r="AD3098" i="11"/>
  <c r="BH3098" i="11"/>
  <c r="N3099" i="11"/>
  <c r="O3099" i="11"/>
  <c r="P3099" i="11"/>
  <c r="Q3099" i="11"/>
  <c r="T3099" i="11" s="1"/>
  <c r="R3099" i="11"/>
  <c r="S3099" i="11"/>
  <c r="AA3099" i="11"/>
  <c r="AB3099" i="11"/>
  <c r="AC3099" i="11"/>
  <c r="AD3099" i="11"/>
  <c r="BH3099" i="11"/>
  <c r="BJ3099" i="11"/>
  <c r="N3100" i="11"/>
  <c r="O3100" i="11"/>
  <c r="P3100" i="11"/>
  <c r="Q3100" i="11"/>
  <c r="R3100" i="11"/>
  <c r="S3100" i="11"/>
  <c r="T3100" i="11"/>
  <c r="AA3100" i="11"/>
  <c r="AB3100" i="11"/>
  <c r="BJ3100" i="11" s="1"/>
  <c r="AC3100" i="11"/>
  <c r="AD3100" i="11"/>
  <c r="BH3100" i="11"/>
  <c r="N3101" i="11"/>
  <c r="O3101" i="11"/>
  <c r="P3101" i="11"/>
  <c r="Q3101" i="11"/>
  <c r="T3101" i="11" s="1"/>
  <c r="R3101" i="11"/>
  <c r="S3101" i="11"/>
  <c r="AA3101" i="11"/>
  <c r="AB3101" i="11"/>
  <c r="AD3101" i="11"/>
  <c r="AC3101" i="11" s="1"/>
  <c r="BH3101" i="11"/>
  <c r="BJ3101" i="11"/>
  <c r="N3102" i="11"/>
  <c r="O3102" i="11"/>
  <c r="P3102" i="11"/>
  <c r="Q3102" i="11"/>
  <c r="R3102" i="11"/>
  <c r="S3102" i="11"/>
  <c r="T3102" i="11"/>
  <c r="AA3102" i="11"/>
  <c r="AB3102" i="11"/>
  <c r="AD3102" i="11"/>
  <c r="AC3102" i="11" s="1"/>
  <c r="BH3102" i="11"/>
  <c r="BJ3102" i="11"/>
  <c r="N3103" i="11"/>
  <c r="O3103" i="11"/>
  <c r="P3103" i="11"/>
  <c r="Q3103" i="11"/>
  <c r="T3103" i="11" s="1"/>
  <c r="R3103" i="11"/>
  <c r="S3103" i="11"/>
  <c r="AA3103" i="11"/>
  <c r="AB3103" i="11"/>
  <c r="BJ3103" i="11" s="1"/>
  <c r="AC3103" i="11"/>
  <c r="AD3103" i="11"/>
  <c r="BH3103" i="11"/>
  <c r="N3104" i="11"/>
  <c r="O3104" i="11"/>
  <c r="P3104" i="11"/>
  <c r="Q3104" i="11"/>
  <c r="T3104" i="11" s="1"/>
  <c r="R3104" i="11"/>
  <c r="S3104" i="11"/>
  <c r="AA3104" i="11"/>
  <c r="AB3104" i="11"/>
  <c r="BJ3104" i="11" s="1"/>
  <c r="AD3104" i="11"/>
  <c r="AC3104" i="11" s="1"/>
  <c r="BH3104" i="11"/>
  <c r="N3105" i="11"/>
  <c r="O3105" i="11"/>
  <c r="P3105" i="11"/>
  <c r="Q3105" i="11"/>
  <c r="R3105" i="11"/>
  <c r="S3105" i="11"/>
  <c r="T3105" i="11"/>
  <c r="AA3105" i="11"/>
  <c r="AB3105" i="11"/>
  <c r="BJ3105" i="11" s="1"/>
  <c r="AD3105" i="11"/>
  <c r="AC3105" i="11" s="1"/>
  <c r="BH3105" i="11"/>
  <c r="N3106" i="11"/>
  <c r="O3106" i="11"/>
  <c r="P3106" i="11"/>
  <c r="Q3106" i="11"/>
  <c r="T3106" i="11" s="1"/>
  <c r="R3106" i="11"/>
  <c r="S3106" i="11"/>
  <c r="AA3106" i="11"/>
  <c r="AB3106" i="11"/>
  <c r="BJ3106" i="11" s="1"/>
  <c r="AD3106" i="11"/>
  <c r="AC3106" i="11" s="1"/>
  <c r="BH3106" i="11"/>
  <c r="N3107" i="11"/>
  <c r="O3107" i="11"/>
  <c r="P3107" i="11"/>
  <c r="Q3107" i="11"/>
  <c r="T3107" i="11" s="1"/>
  <c r="R3107" i="11"/>
  <c r="S3107" i="11"/>
  <c r="AA3107" i="11"/>
  <c r="AB3107" i="11"/>
  <c r="BJ3107" i="11" s="1"/>
  <c r="AC3107" i="11"/>
  <c r="AD3107" i="11"/>
  <c r="BH3107" i="11"/>
  <c r="N3108" i="11"/>
  <c r="O3108" i="11"/>
  <c r="P3108" i="11"/>
  <c r="Q3108" i="11"/>
  <c r="T3108" i="11" s="1"/>
  <c r="R3108" i="11"/>
  <c r="S3108" i="11"/>
  <c r="AA3108" i="11"/>
  <c r="AB3108" i="11"/>
  <c r="AD3108" i="11"/>
  <c r="AC3108" i="11" s="1"/>
  <c r="BH3108" i="11"/>
  <c r="BJ3108" i="11"/>
  <c r="N3109" i="11"/>
  <c r="O3109" i="11"/>
  <c r="P3109" i="11"/>
  <c r="Q3109" i="11"/>
  <c r="T3109" i="11" s="1"/>
  <c r="R3109" i="11"/>
  <c r="S3109" i="11"/>
  <c r="AA3109" i="11"/>
  <c r="AB3109" i="11"/>
  <c r="AD3109" i="11"/>
  <c r="AC3109" i="11" s="1"/>
  <c r="BH3109" i="11"/>
  <c r="BJ3109" i="11"/>
  <c r="N3110" i="11"/>
  <c r="O3110" i="11"/>
  <c r="P3110" i="11"/>
  <c r="Q3110" i="11"/>
  <c r="T3110" i="11" s="1"/>
  <c r="R3110" i="11"/>
  <c r="S3110" i="11"/>
  <c r="AA3110" i="11"/>
  <c r="AB3110" i="11"/>
  <c r="AD3110" i="11"/>
  <c r="AC3110" i="11" s="1"/>
  <c r="BH3110" i="11"/>
  <c r="BJ3110" i="11"/>
  <c r="N3111" i="11"/>
  <c r="O3111" i="11"/>
  <c r="P3111" i="11"/>
  <c r="Q3111" i="11"/>
  <c r="T3111" i="11" s="1"/>
  <c r="R3111" i="11"/>
  <c r="S3111" i="11"/>
  <c r="AA3111" i="11"/>
  <c r="AB3111" i="11"/>
  <c r="BJ3111" i="11" s="1"/>
  <c r="AC3111" i="11"/>
  <c r="AD3111" i="11"/>
  <c r="BH3111" i="11"/>
  <c r="N3112" i="11"/>
  <c r="O3112" i="11"/>
  <c r="P3112" i="11"/>
  <c r="Q3112" i="11"/>
  <c r="T3112" i="11" s="1"/>
  <c r="R3112" i="11"/>
  <c r="S3112" i="11"/>
  <c r="AA3112" i="11"/>
  <c r="AB3112" i="11"/>
  <c r="BJ3112" i="11" s="1"/>
  <c r="AD3112" i="11"/>
  <c r="AC3112" i="11" s="1"/>
  <c r="BH3112" i="11"/>
  <c r="N3113" i="11"/>
  <c r="O3113" i="11"/>
  <c r="P3113" i="11"/>
  <c r="Q3113" i="11"/>
  <c r="T3113" i="11" s="1"/>
  <c r="R3113" i="11"/>
  <c r="S3113" i="11"/>
  <c r="AA3113" i="11"/>
  <c r="AB3113" i="11"/>
  <c r="BJ3113" i="11" s="1"/>
  <c r="AD3113" i="11"/>
  <c r="AC3113" i="11" s="1"/>
  <c r="BH3113" i="11"/>
  <c r="N3114" i="11"/>
  <c r="O3114" i="11"/>
  <c r="P3114" i="11"/>
  <c r="Q3114" i="11"/>
  <c r="R3114" i="11"/>
  <c r="S3114" i="11"/>
  <c r="T3114" i="11"/>
  <c r="AA3114" i="11"/>
  <c r="AB3114" i="11"/>
  <c r="BJ3114" i="11" s="1"/>
  <c r="AC3114" i="11"/>
  <c r="AD3114" i="11"/>
  <c r="BH3114" i="11"/>
  <c r="N3115" i="11"/>
  <c r="O3115" i="11"/>
  <c r="P3115" i="11"/>
  <c r="Q3115" i="11"/>
  <c r="T3115" i="11" s="1"/>
  <c r="R3115" i="11"/>
  <c r="S3115" i="11"/>
  <c r="AA3115" i="11"/>
  <c r="AB3115" i="11"/>
  <c r="AC3115" i="11"/>
  <c r="AD3115" i="11"/>
  <c r="BH3115" i="11"/>
  <c r="BJ3115" i="11"/>
  <c r="N3116" i="11"/>
  <c r="O3116" i="11"/>
  <c r="P3116" i="11"/>
  <c r="Q3116" i="11"/>
  <c r="R3116" i="11"/>
  <c r="S3116" i="11"/>
  <c r="T3116" i="11"/>
  <c r="AA3116" i="11"/>
  <c r="AB3116" i="11"/>
  <c r="AC3116" i="11"/>
  <c r="AD3116" i="11"/>
  <c r="BH3116" i="11"/>
  <c r="BJ3116" i="11"/>
  <c r="N3117" i="11"/>
  <c r="O3117" i="11"/>
  <c r="P3117" i="11"/>
  <c r="Q3117" i="11"/>
  <c r="T3117" i="11" s="1"/>
  <c r="R3117" i="11"/>
  <c r="S3117" i="11"/>
  <c r="AA3117" i="11"/>
  <c r="AB3117" i="11"/>
  <c r="AD3117" i="11"/>
  <c r="AC3117" i="11" s="1"/>
  <c r="BH3117" i="11"/>
  <c r="BJ3117" i="11"/>
  <c r="N3118" i="11"/>
  <c r="O3118" i="11"/>
  <c r="P3118" i="11"/>
  <c r="Q3118" i="11"/>
  <c r="R3118" i="11"/>
  <c r="S3118" i="11"/>
  <c r="T3118" i="11"/>
  <c r="AA3118" i="11"/>
  <c r="AB3118" i="11"/>
  <c r="BJ3118" i="11" s="1"/>
  <c r="AD3118" i="11"/>
  <c r="AC3118" i="11" s="1"/>
  <c r="BH3118" i="11"/>
  <c r="N3119" i="11"/>
  <c r="O3119" i="11"/>
  <c r="P3119" i="11"/>
  <c r="Q3119" i="11"/>
  <c r="T3119" i="11" s="1"/>
  <c r="R3119" i="11"/>
  <c r="S3119" i="11"/>
  <c r="AA3119" i="11"/>
  <c r="AB3119" i="11"/>
  <c r="BJ3119" i="11" s="1"/>
  <c r="AC3119" i="11"/>
  <c r="AD3119" i="11"/>
  <c r="BH3119" i="11"/>
  <c r="N3120" i="11"/>
  <c r="O3120" i="11"/>
  <c r="P3120" i="11"/>
  <c r="Q3120" i="11"/>
  <c r="T3120" i="11" s="1"/>
  <c r="R3120" i="11"/>
  <c r="S3120" i="11"/>
  <c r="AA3120" i="11"/>
  <c r="AB3120" i="11"/>
  <c r="BJ3120" i="11" s="1"/>
  <c r="AD3120" i="11"/>
  <c r="AC3120" i="11" s="1"/>
  <c r="BH3120" i="11"/>
  <c r="N3121" i="11"/>
  <c r="O3121" i="11"/>
  <c r="P3121" i="11"/>
  <c r="Q3121" i="11"/>
  <c r="R3121" i="11"/>
  <c r="S3121" i="11"/>
  <c r="T3121" i="11"/>
  <c r="AA3121" i="11"/>
  <c r="AB3121" i="11"/>
  <c r="BJ3121" i="11" s="1"/>
  <c r="AD3121" i="11"/>
  <c r="AC3121" i="11" s="1"/>
  <c r="BH3121" i="11"/>
  <c r="N3122" i="11"/>
  <c r="O3122" i="11"/>
  <c r="P3122" i="11"/>
  <c r="Q3122" i="11"/>
  <c r="T3122" i="11" s="1"/>
  <c r="R3122" i="11"/>
  <c r="S3122" i="11"/>
  <c r="AA3122" i="11"/>
  <c r="AB3122" i="11"/>
  <c r="BJ3122" i="11" s="1"/>
  <c r="AD3122" i="11"/>
  <c r="AC3122" i="11" s="1"/>
  <c r="BH3122" i="11"/>
  <c r="N3123" i="11"/>
  <c r="O3123" i="11"/>
  <c r="P3123" i="11"/>
  <c r="Q3123" i="11"/>
  <c r="T3123" i="11" s="1"/>
  <c r="R3123" i="11"/>
  <c r="S3123" i="11"/>
  <c r="AA3123" i="11"/>
  <c r="AB3123" i="11"/>
  <c r="BJ3123" i="11" s="1"/>
  <c r="AD3123" i="11"/>
  <c r="AC3123" i="11" s="1"/>
  <c r="BH3123" i="11"/>
  <c r="N3124" i="11"/>
  <c r="O3124" i="11"/>
  <c r="P3124" i="11"/>
  <c r="Q3124" i="11"/>
  <c r="T3124" i="11" s="1"/>
  <c r="R3124" i="11"/>
  <c r="S3124" i="11"/>
  <c r="AA3124" i="11"/>
  <c r="AB3124" i="11"/>
  <c r="BJ3124" i="11" s="1"/>
  <c r="AD3124" i="11"/>
  <c r="AC3124" i="11" s="1"/>
  <c r="BH3124" i="11"/>
  <c r="N3125" i="11"/>
  <c r="O3125" i="11"/>
  <c r="P3125" i="11"/>
  <c r="Q3125" i="11"/>
  <c r="T3125" i="11" s="1"/>
  <c r="R3125" i="11"/>
  <c r="S3125" i="11"/>
  <c r="AA3125" i="11"/>
  <c r="AB3125" i="11"/>
  <c r="BJ3125" i="11" s="1"/>
  <c r="AD3125" i="11"/>
  <c r="AC3125" i="11" s="1"/>
  <c r="BH3125" i="11"/>
  <c r="N3126" i="11"/>
  <c r="O3126" i="11"/>
  <c r="P3126" i="11"/>
  <c r="Q3126" i="11"/>
  <c r="T3126" i="11" s="1"/>
  <c r="R3126" i="11"/>
  <c r="S3126" i="11"/>
  <c r="AA3126" i="11"/>
  <c r="AB3126" i="11"/>
  <c r="AD3126" i="11"/>
  <c r="AC3126" i="11" s="1"/>
  <c r="BH3126" i="11"/>
  <c r="BJ3126" i="11"/>
  <c r="N3127" i="11"/>
  <c r="O3127" i="11"/>
  <c r="P3127" i="11"/>
  <c r="Q3127" i="11"/>
  <c r="R3127" i="11"/>
  <c r="S3127" i="11"/>
  <c r="T3127" i="11"/>
  <c r="AA3127" i="11"/>
  <c r="AB3127" i="11"/>
  <c r="BJ3127" i="11" s="1"/>
  <c r="AC3127" i="11"/>
  <c r="AD3127" i="11"/>
  <c r="BH3127" i="11"/>
  <c r="N3128" i="11"/>
  <c r="O3128" i="11"/>
  <c r="P3128" i="11"/>
  <c r="Q3128" i="11"/>
  <c r="T3128" i="11" s="1"/>
  <c r="R3128" i="11"/>
  <c r="S3128" i="11"/>
  <c r="AA3128" i="11"/>
  <c r="AB3128" i="11"/>
  <c r="BJ3128" i="11" s="1"/>
  <c r="AD3128" i="11"/>
  <c r="AC3128" i="11" s="1"/>
  <c r="BH3128" i="11"/>
  <c r="N3129" i="11"/>
  <c r="O3129" i="11"/>
  <c r="P3129" i="11"/>
  <c r="Q3129" i="11"/>
  <c r="T3129" i="11" s="1"/>
  <c r="R3129" i="11"/>
  <c r="S3129" i="11"/>
  <c r="AA3129" i="11"/>
  <c r="AB3129" i="11"/>
  <c r="BJ3129" i="11" s="1"/>
  <c r="AD3129" i="11"/>
  <c r="AC3129" i="11" s="1"/>
  <c r="BH3129" i="11"/>
  <c r="N3130" i="11"/>
  <c r="O3130" i="11"/>
  <c r="P3130" i="11"/>
  <c r="Q3130" i="11"/>
  <c r="R3130" i="11"/>
  <c r="S3130" i="11"/>
  <c r="T3130" i="11"/>
  <c r="AA3130" i="11"/>
  <c r="AB3130" i="11"/>
  <c r="BJ3130" i="11" s="1"/>
  <c r="AD3130" i="11"/>
  <c r="AC3130" i="11" s="1"/>
  <c r="BH3130" i="11"/>
  <c r="N3131" i="11"/>
  <c r="O3131" i="11"/>
  <c r="P3131" i="11"/>
  <c r="Q3131" i="11"/>
  <c r="T3131" i="11" s="1"/>
  <c r="R3131" i="11"/>
  <c r="S3131" i="11"/>
  <c r="AA3131" i="11"/>
  <c r="AB3131" i="11"/>
  <c r="BJ3131" i="11" s="1"/>
  <c r="AD3131" i="11"/>
  <c r="AC3131" i="11" s="1"/>
  <c r="BH3131" i="11"/>
  <c r="N3132" i="11"/>
  <c r="O3132" i="11"/>
  <c r="P3132" i="11"/>
  <c r="Q3132" i="11"/>
  <c r="R3132" i="11"/>
  <c r="S3132" i="11"/>
  <c r="T3132" i="11"/>
  <c r="AA3132" i="11"/>
  <c r="AB3132" i="11"/>
  <c r="AD3132" i="11"/>
  <c r="AC3132" i="11" s="1"/>
  <c r="BH3132" i="11"/>
  <c r="BJ3132" i="11"/>
  <c r="N3133" i="11"/>
  <c r="O3133" i="11"/>
  <c r="P3133" i="11"/>
  <c r="Q3133" i="11"/>
  <c r="T3133" i="11" s="1"/>
  <c r="R3133" i="11"/>
  <c r="S3133" i="11"/>
  <c r="AA3133" i="11"/>
  <c r="AB3133" i="11"/>
  <c r="AD3133" i="11"/>
  <c r="AC3133" i="11" s="1"/>
  <c r="BH3133" i="11"/>
  <c r="BJ3133" i="11"/>
  <c r="N3134" i="11"/>
  <c r="O3134" i="11"/>
  <c r="P3134" i="11"/>
  <c r="Q3134" i="11"/>
  <c r="R3134" i="11"/>
  <c r="S3134" i="11"/>
  <c r="T3134" i="11"/>
  <c r="AA3134" i="11"/>
  <c r="AB3134" i="11"/>
  <c r="BJ3134" i="11" s="1"/>
  <c r="AD3134" i="11"/>
  <c r="AC3134" i="11" s="1"/>
  <c r="BH3134" i="11"/>
  <c r="N3135" i="11"/>
  <c r="O3135" i="11"/>
  <c r="P3135" i="11"/>
  <c r="Q3135" i="11"/>
  <c r="T3135" i="11" s="1"/>
  <c r="R3135" i="11"/>
  <c r="S3135" i="11"/>
  <c r="AA3135" i="11"/>
  <c r="AB3135" i="11"/>
  <c r="BJ3135" i="11" s="1"/>
  <c r="AD3135" i="11"/>
  <c r="AC3135" i="11" s="1"/>
  <c r="BH3135" i="11"/>
  <c r="N3136" i="11"/>
  <c r="O3136" i="11"/>
  <c r="P3136" i="11"/>
  <c r="Q3136" i="11"/>
  <c r="T3136" i="11" s="1"/>
  <c r="R3136" i="11"/>
  <c r="S3136" i="11"/>
  <c r="AA3136" i="11"/>
  <c r="AB3136" i="11"/>
  <c r="BJ3136" i="11" s="1"/>
  <c r="AD3136" i="11"/>
  <c r="AC3136" i="11" s="1"/>
  <c r="BH3136" i="11"/>
  <c r="N3137" i="11"/>
  <c r="O3137" i="11"/>
  <c r="P3137" i="11"/>
  <c r="Q3137" i="11"/>
  <c r="T3137" i="11" s="1"/>
  <c r="R3137" i="11"/>
  <c r="S3137" i="11"/>
  <c r="AA3137" i="11"/>
  <c r="AB3137" i="11"/>
  <c r="BJ3137" i="11" s="1"/>
  <c r="AD3137" i="11"/>
  <c r="AC3137" i="11" s="1"/>
  <c r="BH3137" i="11"/>
  <c r="N3138" i="11"/>
  <c r="O3138" i="11"/>
  <c r="P3138" i="11"/>
  <c r="Q3138" i="11"/>
  <c r="R3138" i="11"/>
  <c r="S3138" i="11"/>
  <c r="T3138" i="11"/>
  <c r="AA3138" i="11"/>
  <c r="AB3138" i="11"/>
  <c r="BJ3138" i="11" s="1"/>
  <c r="AC3138" i="11"/>
  <c r="AD3138" i="11"/>
  <c r="BH3138" i="11"/>
  <c r="N3139" i="11"/>
  <c r="O3139" i="11"/>
  <c r="P3139" i="11"/>
  <c r="Q3139" i="11"/>
  <c r="T3139" i="11" s="1"/>
  <c r="R3139" i="11"/>
  <c r="S3139" i="11"/>
  <c r="AA3139" i="11"/>
  <c r="AB3139" i="11"/>
  <c r="AD3139" i="11"/>
  <c r="AC3139" i="11" s="1"/>
  <c r="BH3139" i="11"/>
  <c r="BJ3139" i="11"/>
  <c r="N3140" i="11"/>
  <c r="O3140" i="11"/>
  <c r="P3140" i="11"/>
  <c r="Q3140" i="11"/>
  <c r="T3140" i="11" s="1"/>
  <c r="R3140" i="11"/>
  <c r="S3140" i="11"/>
  <c r="AA3140" i="11"/>
  <c r="AB3140" i="11"/>
  <c r="BJ3140" i="11" s="1"/>
  <c r="AD3140" i="11"/>
  <c r="AC3140" i="11" s="1"/>
  <c r="BH3140" i="11"/>
  <c r="N3141" i="11"/>
  <c r="O3141" i="11"/>
  <c r="P3141" i="11"/>
  <c r="Q3141" i="11"/>
  <c r="T3141" i="11" s="1"/>
  <c r="R3141" i="11"/>
  <c r="S3141" i="11"/>
  <c r="AA3141" i="11"/>
  <c r="AB3141" i="11"/>
  <c r="AD3141" i="11"/>
  <c r="AC3141" i="11" s="1"/>
  <c r="BH3141" i="11"/>
  <c r="BJ3141" i="11"/>
  <c r="N3142" i="11"/>
  <c r="O3142" i="11"/>
  <c r="P3142" i="11"/>
  <c r="Q3142" i="11"/>
  <c r="R3142" i="11"/>
  <c r="S3142" i="11"/>
  <c r="T3142" i="11"/>
  <c r="AA3142" i="11"/>
  <c r="AB3142" i="11"/>
  <c r="BJ3142" i="11" s="1"/>
  <c r="AD3142" i="11"/>
  <c r="AC3142" i="11" s="1"/>
  <c r="BH3142" i="11"/>
  <c r="N3143" i="11"/>
  <c r="O3143" i="11"/>
  <c r="P3143" i="11"/>
  <c r="Q3143" i="11"/>
  <c r="R3143" i="11"/>
  <c r="S3143" i="11"/>
  <c r="T3143" i="11"/>
  <c r="AA3143" i="11"/>
  <c r="AB3143" i="11"/>
  <c r="BJ3143" i="11" s="1"/>
  <c r="AD3143" i="11"/>
  <c r="AC3143" i="11" s="1"/>
  <c r="BH3143" i="11"/>
  <c r="N3144" i="11"/>
  <c r="O3144" i="11"/>
  <c r="P3144" i="11"/>
  <c r="Q3144" i="11"/>
  <c r="T3144" i="11" s="1"/>
  <c r="R3144" i="11"/>
  <c r="S3144" i="11"/>
  <c r="AA3144" i="11"/>
  <c r="AB3144" i="11"/>
  <c r="BJ3144" i="11" s="1"/>
  <c r="AD3144" i="11"/>
  <c r="AC3144" i="11" s="1"/>
  <c r="BH3144" i="11"/>
  <c r="N3145" i="11"/>
  <c r="O3145" i="11"/>
  <c r="P3145" i="11"/>
  <c r="Q3145" i="11"/>
  <c r="R3145" i="11"/>
  <c r="S3145" i="11"/>
  <c r="T3145" i="11"/>
  <c r="AA3145" i="11"/>
  <c r="AB3145" i="11"/>
  <c r="BJ3145" i="11" s="1"/>
  <c r="AD3145" i="11"/>
  <c r="AC3145" i="11" s="1"/>
  <c r="BH3145" i="11"/>
  <c r="N3146" i="11"/>
  <c r="O3146" i="11"/>
  <c r="P3146" i="11"/>
  <c r="Q3146" i="11"/>
  <c r="T3146" i="11" s="1"/>
  <c r="R3146" i="11"/>
  <c r="S3146" i="11"/>
  <c r="AA3146" i="11"/>
  <c r="AB3146" i="11"/>
  <c r="BJ3146" i="11" s="1"/>
  <c r="AC3146" i="11"/>
  <c r="AD3146" i="11"/>
  <c r="BH3146" i="11"/>
  <c r="N3147" i="11"/>
  <c r="O3147" i="11"/>
  <c r="P3147" i="11"/>
  <c r="Q3147" i="11"/>
  <c r="T3147" i="11" s="1"/>
  <c r="R3147" i="11"/>
  <c r="S3147" i="11"/>
  <c r="AA3147" i="11"/>
  <c r="AB3147" i="11"/>
  <c r="BJ3147" i="11" s="1"/>
  <c r="AD3147" i="11"/>
  <c r="AC3147" i="11" s="1"/>
  <c r="BH3147" i="11"/>
  <c r="N3148" i="11"/>
  <c r="O3148" i="11"/>
  <c r="P3148" i="11"/>
  <c r="Q3148" i="11"/>
  <c r="T3148" i="11" s="1"/>
  <c r="R3148" i="11"/>
  <c r="S3148" i="11"/>
  <c r="AA3148" i="11"/>
  <c r="AB3148" i="11"/>
  <c r="AC3148" i="11"/>
  <c r="AD3148" i="11"/>
  <c r="BH3148" i="11"/>
  <c r="BJ3148" i="11"/>
  <c r="N3149" i="11"/>
  <c r="O3149" i="11"/>
  <c r="P3149" i="11"/>
  <c r="Q3149" i="11"/>
  <c r="T3149" i="11" s="1"/>
  <c r="R3149" i="11"/>
  <c r="S3149" i="11"/>
  <c r="AA3149" i="11"/>
  <c r="AB3149" i="11"/>
  <c r="BJ3149" i="11" s="1"/>
  <c r="AD3149" i="11"/>
  <c r="AC3149" i="11" s="1"/>
  <c r="BH3149" i="11"/>
  <c r="N3150" i="11"/>
  <c r="O3150" i="11"/>
  <c r="P3150" i="11"/>
  <c r="Q3150" i="11"/>
  <c r="T3150" i="11" s="1"/>
  <c r="R3150" i="11"/>
  <c r="S3150" i="11"/>
  <c r="AA3150" i="11"/>
  <c r="AB3150" i="11"/>
  <c r="AD3150" i="11"/>
  <c r="AC3150" i="11" s="1"/>
  <c r="BH3150" i="11"/>
  <c r="BJ3150" i="11"/>
  <c r="N3151" i="11"/>
  <c r="O3151" i="11"/>
  <c r="P3151" i="11"/>
  <c r="Q3151" i="11"/>
  <c r="R3151" i="11"/>
  <c r="S3151" i="11"/>
  <c r="T3151" i="11"/>
  <c r="AA3151" i="11"/>
  <c r="AB3151" i="11"/>
  <c r="BJ3151" i="11" s="1"/>
  <c r="AC3151" i="11"/>
  <c r="AD3151" i="11"/>
  <c r="BH3151" i="11"/>
  <c r="N3152" i="11"/>
  <c r="O3152" i="11"/>
  <c r="P3152" i="11"/>
  <c r="Q3152" i="11"/>
  <c r="T3152" i="11" s="1"/>
  <c r="R3152" i="11"/>
  <c r="S3152" i="11"/>
  <c r="AA3152" i="11"/>
  <c r="AB3152" i="11"/>
  <c r="BJ3152" i="11" s="1"/>
  <c r="AD3152" i="11"/>
  <c r="AC3152" i="11" s="1"/>
  <c r="BH3152" i="11"/>
  <c r="N3153" i="11"/>
  <c r="O3153" i="11"/>
  <c r="P3153" i="11"/>
  <c r="Q3153" i="11"/>
  <c r="T3153" i="11" s="1"/>
  <c r="R3153" i="11"/>
  <c r="S3153" i="11"/>
  <c r="AA3153" i="11"/>
  <c r="AB3153" i="11"/>
  <c r="BJ3153" i="11" s="1"/>
  <c r="AD3153" i="11"/>
  <c r="AC3153" i="11" s="1"/>
  <c r="BH3153" i="11"/>
  <c r="N3154" i="11"/>
  <c r="O3154" i="11"/>
  <c r="P3154" i="11"/>
  <c r="Q3154" i="11"/>
  <c r="R3154" i="11"/>
  <c r="S3154" i="11"/>
  <c r="T3154" i="11"/>
  <c r="AA3154" i="11"/>
  <c r="AB3154" i="11"/>
  <c r="BJ3154" i="11" s="1"/>
  <c r="AC3154" i="11"/>
  <c r="AD3154" i="11"/>
  <c r="BH3154" i="11"/>
  <c r="N3155" i="11"/>
  <c r="O3155" i="11"/>
  <c r="P3155" i="11"/>
  <c r="Q3155" i="11"/>
  <c r="T3155" i="11" s="1"/>
  <c r="R3155" i="11"/>
  <c r="S3155" i="11"/>
  <c r="AA3155" i="11"/>
  <c r="AB3155" i="11"/>
  <c r="AC3155" i="11"/>
  <c r="AD3155" i="11"/>
  <c r="BH3155" i="11"/>
  <c r="BJ3155" i="11"/>
  <c r="N3156" i="11"/>
  <c r="O3156" i="11"/>
  <c r="P3156" i="11"/>
  <c r="Q3156" i="11"/>
  <c r="R3156" i="11"/>
  <c r="S3156" i="11"/>
  <c r="T3156" i="11"/>
  <c r="AA3156" i="11"/>
  <c r="AB3156" i="11"/>
  <c r="AC3156" i="11"/>
  <c r="AD3156" i="11"/>
  <c r="BH3156" i="11"/>
  <c r="BJ3156" i="11"/>
  <c r="N3157" i="11"/>
  <c r="O3157" i="11"/>
  <c r="P3157" i="11"/>
  <c r="Q3157" i="11"/>
  <c r="T3157" i="11" s="1"/>
  <c r="R3157" i="11"/>
  <c r="S3157" i="11"/>
  <c r="AA3157" i="11"/>
  <c r="AB3157" i="11"/>
  <c r="AD3157" i="11"/>
  <c r="AC3157" i="11" s="1"/>
  <c r="BH3157" i="11"/>
  <c r="BJ3157" i="11"/>
  <c r="N3158" i="11"/>
  <c r="O3158" i="11"/>
  <c r="P3158" i="11"/>
  <c r="Q3158" i="11"/>
  <c r="R3158" i="11"/>
  <c r="S3158" i="11"/>
  <c r="T3158" i="11"/>
  <c r="AA3158" i="11"/>
  <c r="AB3158" i="11"/>
  <c r="BJ3158" i="11" s="1"/>
  <c r="AD3158" i="11"/>
  <c r="AC3158" i="11" s="1"/>
  <c r="BH3158" i="11"/>
  <c r="N3159" i="11"/>
  <c r="O3159" i="11"/>
  <c r="P3159" i="11"/>
  <c r="Q3159" i="11"/>
  <c r="T3159" i="11" s="1"/>
  <c r="R3159" i="11"/>
  <c r="S3159" i="11"/>
  <c r="AA3159" i="11"/>
  <c r="AB3159" i="11"/>
  <c r="BJ3159" i="11" s="1"/>
  <c r="AD3159" i="11"/>
  <c r="AC3159" i="11" s="1"/>
  <c r="BH3159" i="11"/>
  <c r="N3160" i="11"/>
  <c r="O3160" i="11"/>
  <c r="P3160" i="11"/>
  <c r="Q3160" i="11"/>
  <c r="T3160" i="11" s="1"/>
  <c r="R3160" i="11"/>
  <c r="S3160" i="11"/>
  <c r="AA3160" i="11"/>
  <c r="AB3160" i="11"/>
  <c r="BJ3160" i="11" s="1"/>
  <c r="AD3160" i="11"/>
  <c r="AC3160" i="11" s="1"/>
  <c r="BH3160" i="11"/>
  <c r="N3161" i="11"/>
  <c r="O3161" i="11"/>
  <c r="P3161" i="11"/>
  <c r="Q3161" i="11"/>
  <c r="R3161" i="11"/>
  <c r="S3161" i="11"/>
  <c r="T3161" i="11"/>
  <c r="AA3161" i="11"/>
  <c r="AB3161" i="11"/>
  <c r="BJ3161" i="11" s="1"/>
  <c r="AD3161" i="11"/>
  <c r="AC3161" i="11" s="1"/>
  <c r="BH3161" i="11"/>
  <c r="N3162" i="11"/>
  <c r="O3162" i="11"/>
  <c r="P3162" i="11"/>
  <c r="Q3162" i="11"/>
  <c r="T3162" i="11" s="1"/>
  <c r="R3162" i="11"/>
  <c r="S3162" i="11"/>
  <c r="AA3162" i="11"/>
  <c r="AB3162" i="11"/>
  <c r="BJ3162" i="11" s="1"/>
  <c r="AD3162" i="11"/>
  <c r="AC3162" i="11" s="1"/>
  <c r="BH3162" i="11"/>
  <c r="N3163" i="11"/>
  <c r="O3163" i="11"/>
  <c r="P3163" i="11"/>
  <c r="Q3163" i="11"/>
  <c r="T3163" i="11" s="1"/>
  <c r="R3163" i="11"/>
  <c r="S3163" i="11"/>
  <c r="AA3163" i="11"/>
  <c r="AB3163" i="11"/>
  <c r="BJ3163" i="11" s="1"/>
  <c r="AC3163" i="11"/>
  <c r="AD3163" i="11"/>
  <c r="BH3163" i="11"/>
  <c r="N3164" i="11"/>
  <c r="O3164" i="11"/>
  <c r="P3164" i="11"/>
  <c r="Q3164" i="11"/>
  <c r="T3164" i="11" s="1"/>
  <c r="R3164" i="11"/>
  <c r="S3164" i="11"/>
  <c r="AA3164" i="11"/>
  <c r="AB3164" i="11"/>
  <c r="BJ3164" i="11" s="1"/>
  <c r="AD3164" i="11"/>
  <c r="AC3164" i="11" s="1"/>
  <c r="BH3164" i="11"/>
  <c r="N3165" i="11"/>
  <c r="O3165" i="11"/>
  <c r="P3165" i="11"/>
  <c r="Q3165" i="11"/>
  <c r="T3165" i="11" s="1"/>
  <c r="R3165" i="11"/>
  <c r="S3165" i="11"/>
  <c r="AA3165" i="11"/>
  <c r="AB3165" i="11"/>
  <c r="AD3165" i="11"/>
  <c r="AC3165" i="11" s="1"/>
  <c r="BH3165" i="11"/>
  <c r="BJ3165" i="11"/>
  <c r="N3166" i="11"/>
  <c r="O3166" i="11"/>
  <c r="P3166" i="11"/>
  <c r="Q3166" i="11"/>
  <c r="T3166" i="11" s="1"/>
  <c r="R3166" i="11"/>
  <c r="S3166" i="11"/>
  <c r="AA3166" i="11"/>
  <c r="AB3166" i="11"/>
  <c r="AD3166" i="11"/>
  <c r="AC3166" i="11" s="1"/>
  <c r="BH3166" i="11"/>
  <c r="BJ3166" i="11"/>
  <c r="N3167" i="11"/>
  <c r="O3167" i="11"/>
  <c r="P3167" i="11"/>
  <c r="Q3167" i="11"/>
  <c r="R3167" i="11"/>
  <c r="S3167" i="11"/>
  <c r="T3167" i="11"/>
  <c r="AA3167" i="11"/>
  <c r="AB3167" i="11"/>
  <c r="BJ3167" i="11" s="1"/>
  <c r="AD3167" i="11"/>
  <c r="AC3167" i="11" s="1"/>
  <c r="BH3167" i="11"/>
  <c r="N3168" i="11"/>
  <c r="O3168" i="11"/>
  <c r="P3168" i="11"/>
  <c r="Q3168" i="11"/>
  <c r="T3168" i="11" s="1"/>
  <c r="R3168" i="11"/>
  <c r="S3168" i="11"/>
  <c r="AA3168" i="11"/>
  <c r="AB3168" i="11"/>
  <c r="BJ3168" i="11" s="1"/>
  <c r="AD3168" i="11"/>
  <c r="AC3168" i="11" s="1"/>
  <c r="BH3168" i="11"/>
  <c r="N3169" i="11"/>
  <c r="O3169" i="11"/>
  <c r="P3169" i="11"/>
  <c r="Q3169" i="11"/>
  <c r="T3169" i="11" s="1"/>
  <c r="R3169" i="11"/>
  <c r="S3169" i="11"/>
  <c r="AA3169" i="11"/>
  <c r="AB3169" i="11"/>
  <c r="BJ3169" i="11" s="1"/>
  <c r="AD3169" i="11"/>
  <c r="AC3169" i="11" s="1"/>
  <c r="BH3169" i="11"/>
  <c r="N3170" i="11"/>
  <c r="O3170" i="11"/>
  <c r="P3170" i="11"/>
  <c r="Q3170" i="11"/>
  <c r="R3170" i="11"/>
  <c r="S3170" i="11"/>
  <c r="T3170" i="11"/>
  <c r="AA3170" i="11"/>
  <c r="AB3170" i="11"/>
  <c r="BJ3170" i="11" s="1"/>
  <c r="AD3170" i="11"/>
  <c r="AC3170" i="11" s="1"/>
  <c r="BH3170" i="11"/>
  <c r="N3171" i="11"/>
  <c r="O3171" i="11"/>
  <c r="P3171" i="11"/>
  <c r="Q3171" i="11"/>
  <c r="T3171" i="11" s="1"/>
  <c r="R3171" i="11"/>
  <c r="S3171" i="11"/>
  <c r="AA3171" i="11"/>
  <c r="AB3171" i="11"/>
  <c r="BJ3171" i="11" s="1"/>
  <c r="AD3171" i="11"/>
  <c r="AC3171" i="11" s="1"/>
  <c r="BH3171" i="11"/>
  <c r="N3172" i="11"/>
  <c r="O3172" i="11"/>
  <c r="P3172" i="11"/>
  <c r="Q3172" i="11"/>
  <c r="R3172" i="11"/>
  <c r="S3172" i="11"/>
  <c r="T3172" i="11"/>
  <c r="AA3172" i="11"/>
  <c r="AB3172" i="11"/>
  <c r="AD3172" i="11"/>
  <c r="AC3172" i="11" s="1"/>
  <c r="BH3172" i="11"/>
  <c r="BJ3172" i="11"/>
  <c r="N3173" i="11"/>
  <c r="O3173" i="11"/>
  <c r="P3173" i="11"/>
  <c r="Q3173" i="11"/>
  <c r="T3173" i="11" s="1"/>
  <c r="R3173" i="11"/>
  <c r="S3173" i="11"/>
  <c r="AA3173" i="11"/>
  <c r="AB3173" i="11"/>
  <c r="AD3173" i="11"/>
  <c r="AC3173" i="11" s="1"/>
  <c r="BH3173" i="11"/>
  <c r="BJ3173" i="11"/>
  <c r="N3174" i="11"/>
  <c r="O3174" i="11"/>
  <c r="P3174" i="11"/>
  <c r="Q3174" i="11"/>
  <c r="R3174" i="11"/>
  <c r="S3174" i="11"/>
  <c r="T3174" i="11"/>
  <c r="AA3174" i="11"/>
  <c r="AB3174" i="11"/>
  <c r="BJ3174" i="11" s="1"/>
  <c r="AD3174" i="11"/>
  <c r="AC3174" i="11" s="1"/>
  <c r="BH3174" i="11"/>
  <c r="N3175" i="11"/>
  <c r="O3175" i="11"/>
  <c r="P3175" i="11"/>
  <c r="Q3175" i="11"/>
  <c r="T3175" i="11" s="1"/>
  <c r="R3175" i="11"/>
  <c r="S3175" i="11"/>
  <c r="AA3175" i="11"/>
  <c r="AB3175" i="11"/>
  <c r="BJ3175" i="11" s="1"/>
  <c r="AD3175" i="11"/>
  <c r="AC3175" i="11" s="1"/>
  <c r="BH3175" i="11"/>
  <c r="N3176" i="11"/>
  <c r="O3176" i="11"/>
  <c r="P3176" i="11"/>
  <c r="Q3176" i="11"/>
  <c r="T3176" i="11" s="1"/>
  <c r="R3176" i="11"/>
  <c r="S3176" i="11"/>
  <c r="AA3176" i="11"/>
  <c r="AB3176" i="11"/>
  <c r="BJ3176" i="11" s="1"/>
  <c r="AD3176" i="11"/>
  <c r="AC3176" i="11" s="1"/>
  <c r="BH3176" i="11"/>
  <c r="N3177" i="11"/>
  <c r="O3177" i="11"/>
  <c r="P3177" i="11"/>
  <c r="Q3177" i="11"/>
  <c r="T3177" i="11" s="1"/>
  <c r="R3177" i="11"/>
  <c r="S3177" i="11"/>
  <c r="AA3177" i="11"/>
  <c r="AB3177" i="11"/>
  <c r="BJ3177" i="11" s="1"/>
  <c r="AD3177" i="11"/>
  <c r="AC3177" i="11" s="1"/>
  <c r="BH3177" i="11"/>
  <c r="N3178" i="11"/>
  <c r="O3178" i="11"/>
  <c r="P3178" i="11"/>
  <c r="Q3178" i="11"/>
  <c r="T3178" i="11" s="1"/>
  <c r="R3178" i="11"/>
  <c r="S3178" i="11"/>
  <c r="AA3178" i="11"/>
  <c r="AB3178" i="11"/>
  <c r="BJ3178" i="11" s="1"/>
  <c r="AD3178" i="11"/>
  <c r="AC3178" i="11" s="1"/>
  <c r="BH3178" i="11"/>
  <c r="N3179" i="11"/>
  <c r="O3179" i="11"/>
  <c r="P3179" i="11"/>
  <c r="Q3179" i="11"/>
  <c r="R3179" i="11"/>
  <c r="S3179" i="11"/>
  <c r="T3179" i="11"/>
  <c r="AA3179" i="11"/>
  <c r="AB3179" i="11"/>
  <c r="AD3179" i="11"/>
  <c r="AC3179" i="11" s="1"/>
  <c r="BH3179" i="11"/>
  <c r="BJ3179" i="11"/>
  <c r="N3180" i="11"/>
  <c r="O3180" i="11"/>
  <c r="P3180" i="11"/>
  <c r="Q3180" i="11"/>
  <c r="T3180" i="11" s="1"/>
  <c r="R3180" i="11"/>
  <c r="S3180" i="11"/>
  <c r="AA3180" i="11"/>
  <c r="AB3180" i="11"/>
  <c r="BJ3180" i="11" s="1"/>
  <c r="AD3180" i="11"/>
  <c r="AC3180" i="11" s="1"/>
  <c r="BH3180" i="11"/>
  <c r="N3181" i="11"/>
  <c r="O3181" i="11"/>
  <c r="P3181" i="11"/>
  <c r="Q3181" i="11"/>
  <c r="T3181" i="11" s="1"/>
  <c r="R3181" i="11"/>
  <c r="S3181" i="11"/>
  <c r="AA3181" i="11"/>
  <c r="AB3181" i="11"/>
  <c r="AD3181" i="11"/>
  <c r="AC3181" i="11" s="1"/>
  <c r="BH3181" i="11"/>
  <c r="BJ3181" i="11"/>
  <c r="N3182" i="11"/>
  <c r="O3182" i="11"/>
  <c r="P3182" i="11"/>
  <c r="Q3182" i="11"/>
  <c r="R3182" i="11"/>
  <c r="S3182" i="11"/>
  <c r="T3182" i="11"/>
  <c r="AA3182" i="11"/>
  <c r="AB3182" i="11"/>
  <c r="BJ3182" i="11" s="1"/>
  <c r="AD3182" i="11"/>
  <c r="AC3182" i="11" s="1"/>
  <c r="BH3182" i="11"/>
  <c r="N3183" i="11"/>
  <c r="O3183" i="11"/>
  <c r="P3183" i="11"/>
  <c r="Q3183" i="11"/>
  <c r="R3183" i="11"/>
  <c r="S3183" i="11"/>
  <c r="T3183" i="11"/>
  <c r="AA3183" i="11"/>
  <c r="AB3183" i="11"/>
  <c r="BJ3183" i="11" s="1"/>
  <c r="AD3183" i="11"/>
  <c r="AC3183" i="11" s="1"/>
  <c r="BH3183" i="11"/>
  <c r="N3184" i="11"/>
  <c r="O3184" i="11"/>
  <c r="P3184" i="11"/>
  <c r="Q3184" i="11"/>
  <c r="T3184" i="11" s="1"/>
  <c r="R3184" i="11"/>
  <c r="S3184" i="11"/>
  <c r="AA3184" i="11"/>
  <c r="AB3184" i="11"/>
  <c r="BJ3184" i="11" s="1"/>
  <c r="AD3184" i="11"/>
  <c r="AC3184" i="11" s="1"/>
  <c r="BH3184" i="11"/>
  <c r="N3185" i="11"/>
  <c r="O3185" i="11"/>
  <c r="P3185" i="11"/>
  <c r="Q3185" i="11"/>
  <c r="R3185" i="11"/>
  <c r="S3185" i="11"/>
  <c r="T3185" i="11"/>
  <c r="AA3185" i="11"/>
  <c r="AB3185" i="11"/>
  <c r="BJ3185" i="11" s="1"/>
  <c r="AD3185" i="11"/>
  <c r="AC3185" i="11" s="1"/>
  <c r="BH3185" i="11"/>
  <c r="N3186" i="11"/>
  <c r="O3186" i="11"/>
  <c r="P3186" i="11"/>
  <c r="Q3186" i="11"/>
  <c r="R3186" i="11"/>
  <c r="S3186" i="11"/>
  <c r="T3186" i="11"/>
  <c r="AA3186" i="11"/>
  <c r="AB3186" i="11"/>
  <c r="BJ3186" i="11" s="1"/>
  <c r="AD3186" i="11"/>
  <c r="AC3186" i="11" s="1"/>
  <c r="BH3186" i="11"/>
  <c r="N3187" i="11"/>
  <c r="O3187" i="11"/>
  <c r="P3187" i="11"/>
  <c r="Q3187" i="11"/>
  <c r="T3187" i="11" s="1"/>
  <c r="R3187" i="11"/>
  <c r="S3187" i="11"/>
  <c r="AA3187" i="11"/>
  <c r="AB3187" i="11"/>
  <c r="BJ3187" i="11" s="1"/>
  <c r="AD3187" i="11"/>
  <c r="AC3187" i="11" s="1"/>
  <c r="BH3187" i="11"/>
  <c r="N3188" i="11"/>
  <c r="O3188" i="11"/>
  <c r="P3188" i="11"/>
  <c r="Q3188" i="11"/>
  <c r="T3188" i="11" s="1"/>
  <c r="R3188" i="11"/>
  <c r="S3188" i="11"/>
  <c r="AA3188" i="11"/>
  <c r="AB3188" i="11"/>
  <c r="AD3188" i="11"/>
  <c r="AC3188" i="11" s="1"/>
  <c r="BH3188" i="11"/>
  <c r="BJ3188" i="11"/>
  <c r="N3189" i="11"/>
  <c r="O3189" i="11"/>
  <c r="P3189" i="11"/>
  <c r="Q3189" i="11"/>
  <c r="T3189" i="11" s="1"/>
  <c r="R3189" i="11"/>
  <c r="S3189" i="11"/>
  <c r="AA3189" i="11"/>
  <c r="AB3189" i="11"/>
  <c r="BJ3189" i="11" s="1"/>
  <c r="AD3189" i="11"/>
  <c r="AC3189" i="11" s="1"/>
  <c r="BH3189" i="11"/>
  <c r="N3190" i="11"/>
  <c r="O3190" i="11"/>
  <c r="P3190" i="11"/>
  <c r="Q3190" i="11"/>
  <c r="T3190" i="11" s="1"/>
  <c r="R3190" i="11"/>
  <c r="S3190" i="11"/>
  <c r="AA3190" i="11"/>
  <c r="AB3190" i="11"/>
  <c r="AD3190" i="11"/>
  <c r="AC3190" i="11" s="1"/>
  <c r="BH3190" i="11"/>
  <c r="BJ3190" i="11"/>
  <c r="N3191" i="11"/>
  <c r="O3191" i="11"/>
  <c r="P3191" i="11"/>
  <c r="Q3191" i="11"/>
  <c r="R3191" i="11"/>
  <c r="S3191" i="11"/>
  <c r="T3191" i="11"/>
  <c r="AA3191" i="11"/>
  <c r="AB3191" i="11"/>
  <c r="BJ3191" i="11" s="1"/>
  <c r="AD3191" i="11"/>
  <c r="AC3191" i="11" s="1"/>
  <c r="BH3191" i="11"/>
  <c r="N3192" i="11"/>
  <c r="O3192" i="11"/>
  <c r="P3192" i="11"/>
  <c r="Q3192" i="11"/>
  <c r="T3192" i="11" s="1"/>
  <c r="R3192" i="11"/>
  <c r="S3192" i="11"/>
  <c r="AA3192" i="11"/>
  <c r="AB3192" i="11"/>
  <c r="BJ3192" i="11" s="1"/>
  <c r="AD3192" i="11"/>
  <c r="AC3192" i="11" s="1"/>
  <c r="BH3192" i="11"/>
  <c r="N3193" i="11"/>
  <c r="O3193" i="11"/>
  <c r="P3193" i="11"/>
  <c r="Q3193" i="11"/>
  <c r="T3193" i="11" s="1"/>
  <c r="R3193" i="11"/>
  <c r="S3193" i="11"/>
  <c r="AA3193" i="11"/>
  <c r="AB3193" i="11"/>
  <c r="BJ3193" i="11" s="1"/>
  <c r="AD3193" i="11"/>
  <c r="AC3193" i="11" s="1"/>
  <c r="BH3193" i="11"/>
  <c r="N3194" i="11"/>
  <c r="O3194" i="11"/>
  <c r="P3194" i="11"/>
  <c r="Q3194" i="11"/>
  <c r="T3194" i="11" s="1"/>
  <c r="R3194" i="11"/>
  <c r="S3194" i="11"/>
  <c r="AA3194" i="11"/>
  <c r="AB3194" i="11"/>
  <c r="BJ3194" i="11" s="1"/>
  <c r="AD3194" i="11"/>
  <c r="AC3194" i="11" s="1"/>
  <c r="BH3194" i="11"/>
  <c r="N3195" i="11"/>
  <c r="O3195" i="11"/>
  <c r="P3195" i="11"/>
  <c r="Q3195" i="11"/>
  <c r="T3195" i="11" s="1"/>
  <c r="R3195" i="11"/>
  <c r="S3195" i="11"/>
  <c r="AA3195" i="11"/>
  <c r="AB3195" i="11"/>
  <c r="AC3195" i="11"/>
  <c r="AD3195" i="11"/>
  <c r="BH3195" i="11"/>
  <c r="BJ3195" i="11"/>
  <c r="N3196" i="11"/>
  <c r="O3196" i="11"/>
  <c r="P3196" i="11"/>
  <c r="Q3196" i="11"/>
  <c r="R3196" i="11"/>
  <c r="S3196" i="11"/>
  <c r="T3196" i="11"/>
  <c r="AA3196" i="11"/>
  <c r="AB3196" i="11"/>
  <c r="BJ3196" i="11" s="1"/>
  <c r="AD3196" i="11"/>
  <c r="AC3196" i="11" s="1"/>
  <c r="BH3196" i="11"/>
  <c r="N3197" i="11"/>
  <c r="O3197" i="11"/>
  <c r="P3197" i="11"/>
  <c r="Q3197" i="11"/>
  <c r="T3197" i="11" s="1"/>
  <c r="R3197" i="11"/>
  <c r="S3197" i="11"/>
  <c r="AA3197" i="11"/>
  <c r="AB3197" i="11"/>
  <c r="AD3197" i="11"/>
  <c r="AC3197" i="11" s="1"/>
  <c r="BH3197" i="11"/>
  <c r="BJ3197" i="11"/>
  <c r="N3198" i="11"/>
  <c r="O3198" i="11"/>
  <c r="P3198" i="11"/>
  <c r="Q3198" i="11"/>
  <c r="R3198" i="11"/>
  <c r="S3198" i="11"/>
  <c r="T3198" i="11"/>
  <c r="AA3198" i="11"/>
  <c r="AB3198" i="11"/>
  <c r="BJ3198" i="11" s="1"/>
  <c r="AD3198" i="11"/>
  <c r="AC3198" i="11" s="1"/>
  <c r="BH3198" i="11"/>
  <c r="N3199" i="11"/>
  <c r="O3199" i="11"/>
  <c r="P3199" i="11"/>
  <c r="Q3199" i="11"/>
  <c r="T3199" i="11" s="1"/>
  <c r="R3199" i="11"/>
  <c r="S3199" i="11"/>
  <c r="AA3199" i="11"/>
  <c r="AB3199" i="11"/>
  <c r="BJ3199" i="11" s="1"/>
  <c r="AD3199" i="11"/>
  <c r="AC3199" i="11" s="1"/>
  <c r="BH3199" i="11"/>
  <c r="N3200" i="11"/>
  <c r="O3200" i="11"/>
  <c r="P3200" i="11"/>
  <c r="Q3200" i="11"/>
  <c r="T3200" i="11" s="1"/>
  <c r="R3200" i="11"/>
  <c r="S3200" i="11"/>
  <c r="AA3200" i="11"/>
  <c r="AB3200" i="11"/>
  <c r="BJ3200" i="11" s="1"/>
  <c r="AD3200" i="11"/>
  <c r="AC3200" i="11" s="1"/>
  <c r="BH3200" i="11"/>
  <c r="N3201" i="11"/>
  <c r="O3201" i="11"/>
  <c r="P3201" i="11"/>
  <c r="Q3201" i="11"/>
  <c r="R3201" i="11"/>
  <c r="S3201" i="11"/>
  <c r="T3201" i="11"/>
  <c r="AA3201" i="11"/>
  <c r="AB3201" i="11"/>
  <c r="BJ3201" i="11" s="1"/>
  <c r="AD3201" i="11"/>
  <c r="AC3201" i="11" s="1"/>
  <c r="BH3201" i="11"/>
  <c r="N3202" i="11"/>
  <c r="O3202" i="11"/>
  <c r="P3202" i="11"/>
  <c r="Q3202" i="11"/>
  <c r="T3202" i="11" s="1"/>
  <c r="R3202" i="11"/>
  <c r="S3202" i="11"/>
  <c r="AA3202" i="11"/>
  <c r="AB3202" i="11"/>
  <c r="BJ3202" i="11" s="1"/>
  <c r="AC3202" i="11"/>
  <c r="AD3202" i="11"/>
  <c r="BH3202" i="11"/>
  <c r="N3203" i="11"/>
  <c r="O3203" i="11"/>
  <c r="P3203" i="11"/>
  <c r="Q3203" i="11"/>
  <c r="R3203" i="11"/>
  <c r="S3203" i="11"/>
  <c r="T3203" i="11"/>
  <c r="AA3203" i="11"/>
  <c r="AB3203" i="11"/>
  <c r="BJ3203" i="11" s="1"/>
  <c r="AC3203" i="11"/>
  <c r="AD3203" i="11"/>
  <c r="BH3203" i="11"/>
  <c r="N3204" i="11"/>
  <c r="O3204" i="11"/>
  <c r="P3204" i="11"/>
  <c r="Q3204" i="11"/>
  <c r="T3204" i="11" s="1"/>
  <c r="R3204" i="11"/>
  <c r="S3204" i="11"/>
  <c r="AA3204" i="11"/>
  <c r="AB3204" i="11"/>
  <c r="AC3204" i="11"/>
  <c r="AD3204" i="11"/>
  <c r="BH3204" i="11"/>
  <c r="BJ3204" i="11"/>
  <c r="N3205" i="11"/>
  <c r="O3205" i="11"/>
  <c r="P3205" i="11"/>
  <c r="Q3205" i="11"/>
  <c r="T3205" i="11" s="1"/>
  <c r="R3205" i="11"/>
  <c r="S3205" i="11"/>
  <c r="AA3205" i="11"/>
  <c r="AB3205" i="11"/>
  <c r="BJ3205" i="11" s="1"/>
  <c r="AD3205" i="11"/>
  <c r="AC3205" i="11" s="1"/>
  <c r="BH3205" i="11"/>
  <c r="N3206" i="11"/>
  <c r="O3206" i="11"/>
  <c r="P3206" i="11"/>
  <c r="Q3206" i="11"/>
  <c r="T3206" i="11" s="1"/>
  <c r="R3206" i="11"/>
  <c r="S3206" i="11"/>
  <c r="AA3206" i="11"/>
  <c r="AB3206" i="11"/>
  <c r="AD3206" i="11"/>
  <c r="AC3206" i="11" s="1"/>
  <c r="BH3206" i="11"/>
  <c r="BJ3206" i="11"/>
  <c r="N3207" i="11"/>
  <c r="O3207" i="11"/>
  <c r="P3207" i="11"/>
  <c r="Q3207" i="11"/>
  <c r="R3207" i="11"/>
  <c r="S3207" i="11"/>
  <c r="T3207" i="11"/>
  <c r="AA3207" i="11"/>
  <c r="AB3207" i="11"/>
  <c r="BJ3207" i="11" s="1"/>
  <c r="AD3207" i="11"/>
  <c r="AC3207" i="11" s="1"/>
  <c r="BH3207" i="11"/>
  <c r="N3208" i="11"/>
  <c r="O3208" i="11"/>
  <c r="P3208" i="11"/>
  <c r="Q3208" i="11"/>
  <c r="T3208" i="11" s="1"/>
  <c r="R3208" i="11"/>
  <c r="S3208" i="11"/>
  <c r="AA3208" i="11"/>
  <c r="AB3208" i="11"/>
  <c r="BJ3208" i="11" s="1"/>
  <c r="AD3208" i="11"/>
  <c r="AC3208" i="11" s="1"/>
  <c r="BH3208" i="11"/>
  <c r="N3209" i="11"/>
  <c r="O3209" i="11"/>
  <c r="P3209" i="11"/>
  <c r="Q3209" i="11"/>
  <c r="T3209" i="11" s="1"/>
  <c r="R3209" i="11"/>
  <c r="S3209" i="11"/>
  <c r="AA3209" i="11"/>
  <c r="AB3209" i="11"/>
  <c r="BJ3209" i="11" s="1"/>
  <c r="AD3209" i="11"/>
  <c r="AC3209" i="11" s="1"/>
  <c r="BH3209" i="11"/>
  <c r="N3210" i="11"/>
  <c r="O3210" i="11"/>
  <c r="P3210" i="11"/>
  <c r="Q3210" i="11"/>
  <c r="T3210" i="11" s="1"/>
  <c r="R3210" i="11"/>
  <c r="S3210" i="11"/>
  <c r="AA3210" i="11"/>
  <c r="AB3210" i="11"/>
  <c r="BJ3210" i="11" s="1"/>
  <c r="AC3210" i="11"/>
  <c r="AD3210" i="11"/>
  <c r="BH3210" i="11"/>
  <c r="N3211" i="11"/>
  <c r="O3211" i="11"/>
  <c r="P3211" i="11"/>
  <c r="Q3211" i="11"/>
  <c r="R3211" i="11"/>
  <c r="S3211" i="11"/>
  <c r="T3211" i="11"/>
  <c r="AA3211" i="11"/>
  <c r="AB3211" i="11"/>
  <c r="AD3211" i="11"/>
  <c r="AC3211" i="11" s="1"/>
  <c r="BH3211" i="11"/>
  <c r="BJ3211" i="11"/>
  <c r="N3212" i="11"/>
  <c r="O3212" i="11"/>
  <c r="P3212" i="11"/>
  <c r="Q3212" i="11"/>
  <c r="T3212" i="11" s="1"/>
  <c r="R3212" i="11"/>
  <c r="S3212" i="11"/>
  <c r="AA3212" i="11"/>
  <c r="AB3212" i="11"/>
  <c r="BJ3212" i="11" s="1"/>
  <c r="AC3212" i="11"/>
  <c r="AD3212" i="11"/>
  <c r="BH3212" i="11"/>
  <c r="N3213" i="11"/>
  <c r="O3213" i="11"/>
  <c r="P3213" i="11"/>
  <c r="Q3213" i="11"/>
  <c r="T3213" i="11" s="1"/>
  <c r="R3213" i="11"/>
  <c r="S3213" i="11"/>
  <c r="AA3213" i="11"/>
  <c r="AB3213" i="11"/>
  <c r="AD3213" i="11"/>
  <c r="AC3213" i="11" s="1"/>
  <c r="BH3213" i="11"/>
  <c r="BJ3213" i="11"/>
  <c r="N3214" i="11"/>
  <c r="O3214" i="11"/>
  <c r="P3214" i="11"/>
  <c r="Q3214" i="11"/>
  <c r="R3214" i="11"/>
  <c r="S3214" i="11"/>
  <c r="T3214" i="11"/>
  <c r="AA3214" i="11"/>
  <c r="AB3214" i="11"/>
  <c r="BJ3214" i="11" s="1"/>
  <c r="AD3214" i="11"/>
  <c r="AC3214" i="11" s="1"/>
  <c r="BH3214" i="11"/>
  <c r="N3215" i="11"/>
  <c r="O3215" i="11"/>
  <c r="P3215" i="11"/>
  <c r="Q3215" i="11"/>
  <c r="T3215" i="11" s="1"/>
  <c r="R3215" i="11"/>
  <c r="S3215" i="11"/>
  <c r="AA3215" i="11"/>
  <c r="AB3215" i="11"/>
  <c r="BJ3215" i="11" s="1"/>
  <c r="AD3215" i="11"/>
  <c r="AC3215" i="11" s="1"/>
  <c r="BH3215" i="11"/>
  <c r="N3216" i="11"/>
  <c r="O3216" i="11"/>
  <c r="P3216" i="11"/>
  <c r="Q3216" i="11"/>
  <c r="T3216" i="11" s="1"/>
  <c r="R3216" i="11"/>
  <c r="S3216" i="11"/>
  <c r="AA3216" i="11"/>
  <c r="AB3216" i="11"/>
  <c r="BJ3216" i="11" s="1"/>
  <c r="AD3216" i="11"/>
  <c r="AC3216" i="11" s="1"/>
  <c r="BH3216" i="11"/>
  <c r="N3217" i="11"/>
  <c r="O3217" i="11"/>
  <c r="P3217" i="11"/>
  <c r="Q3217" i="11"/>
  <c r="R3217" i="11"/>
  <c r="S3217" i="11"/>
  <c r="T3217" i="11"/>
  <c r="AA3217" i="11"/>
  <c r="AB3217" i="11"/>
  <c r="BJ3217" i="11" s="1"/>
  <c r="AD3217" i="11"/>
  <c r="AC3217" i="11" s="1"/>
  <c r="BH3217" i="11"/>
  <c r="N3218" i="11"/>
  <c r="O3218" i="11"/>
  <c r="P3218" i="11"/>
  <c r="Q3218" i="11"/>
  <c r="T3218" i="11" s="1"/>
  <c r="R3218" i="11"/>
  <c r="S3218" i="11"/>
  <c r="AA3218" i="11"/>
  <c r="AB3218" i="11"/>
  <c r="BJ3218" i="11" s="1"/>
  <c r="AD3218" i="11"/>
  <c r="AC3218" i="11" s="1"/>
  <c r="BH3218" i="11"/>
  <c r="N3219" i="11"/>
  <c r="O3219" i="11"/>
  <c r="P3219" i="11"/>
  <c r="Q3219" i="11"/>
  <c r="T3219" i="11" s="1"/>
  <c r="R3219" i="11"/>
  <c r="S3219" i="11"/>
  <c r="AA3219" i="11"/>
  <c r="AB3219" i="11"/>
  <c r="BJ3219" i="11" s="1"/>
  <c r="AD3219" i="11"/>
  <c r="AC3219" i="11" s="1"/>
  <c r="BH3219" i="11"/>
  <c r="N3220" i="11"/>
  <c r="O3220" i="11"/>
  <c r="P3220" i="11"/>
  <c r="Q3220" i="11"/>
  <c r="T3220" i="11" s="1"/>
  <c r="R3220" i="11"/>
  <c r="S3220" i="11"/>
  <c r="AA3220" i="11"/>
  <c r="AB3220" i="11"/>
  <c r="AD3220" i="11"/>
  <c r="AC3220" i="11" s="1"/>
  <c r="BH3220" i="11"/>
  <c r="BJ3220" i="11"/>
  <c r="N3221" i="11"/>
  <c r="O3221" i="11"/>
  <c r="P3221" i="11"/>
  <c r="Q3221" i="11"/>
  <c r="T3221" i="11" s="1"/>
  <c r="R3221" i="11"/>
  <c r="S3221" i="11"/>
  <c r="AA3221" i="11"/>
  <c r="AB3221" i="11"/>
  <c r="BJ3221" i="11" s="1"/>
  <c r="AD3221" i="11"/>
  <c r="AC3221" i="11" s="1"/>
  <c r="BH3221" i="11"/>
  <c r="N3222" i="11"/>
  <c r="O3222" i="11"/>
  <c r="P3222" i="11"/>
  <c r="Q3222" i="11"/>
  <c r="T3222" i="11" s="1"/>
  <c r="R3222" i="11"/>
  <c r="S3222" i="11"/>
  <c r="AA3222" i="11"/>
  <c r="AB3222" i="11"/>
  <c r="AD3222" i="11"/>
  <c r="AC3222" i="11" s="1"/>
  <c r="BH3222" i="11"/>
  <c r="BJ3222" i="11"/>
  <c r="N3223" i="11"/>
  <c r="O3223" i="11"/>
  <c r="P3223" i="11"/>
  <c r="Q3223" i="11"/>
  <c r="T3223" i="11" s="1"/>
  <c r="R3223" i="11"/>
  <c r="S3223" i="11"/>
  <c r="AA3223" i="11"/>
  <c r="AB3223" i="11"/>
  <c r="BJ3223" i="11" s="1"/>
  <c r="AD3223" i="11"/>
  <c r="AC3223" i="11" s="1"/>
  <c r="BH3223" i="11"/>
  <c r="N3224" i="11"/>
  <c r="O3224" i="11"/>
  <c r="P3224" i="11"/>
  <c r="Q3224" i="11"/>
  <c r="T3224" i="11" s="1"/>
  <c r="R3224" i="11"/>
  <c r="S3224" i="11"/>
  <c r="AA3224" i="11"/>
  <c r="AB3224" i="11"/>
  <c r="BJ3224" i="11" s="1"/>
  <c r="AD3224" i="11"/>
  <c r="AC3224" i="11" s="1"/>
  <c r="BH3224" i="11"/>
  <c r="N3225" i="11"/>
  <c r="O3225" i="11"/>
  <c r="P3225" i="11"/>
  <c r="Q3225" i="11"/>
  <c r="T3225" i="11" s="1"/>
  <c r="R3225" i="11"/>
  <c r="S3225" i="11"/>
  <c r="AA3225" i="11"/>
  <c r="AB3225" i="11"/>
  <c r="BJ3225" i="11" s="1"/>
  <c r="AD3225" i="11"/>
  <c r="AC3225" i="11" s="1"/>
  <c r="BH3225" i="11"/>
  <c r="N3226" i="11"/>
  <c r="O3226" i="11"/>
  <c r="P3226" i="11"/>
  <c r="Q3226" i="11"/>
  <c r="T3226" i="11" s="1"/>
  <c r="R3226" i="11"/>
  <c r="S3226" i="11"/>
  <c r="AA3226" i="11"/>
  <c r="AB3226" i="11"/>
  <c r="BJ3226" i="11" s="1"/>
  <c r="AD3226" i="11"/>
  <c r="AC3226" i="11" s="1"/>
  <c r="BH3226" i="11"/>
  <c r="N3227" i="11"/>
  <c r="O3227" i="11"/>
  <c r="P3227" i="11"/>
  <c r="Q3227" i="11"/>
  <c r="T3227" i="11" s="1"/>
  <c r="R3227" i="11"/>
  <c r="S3227" i="11"/>
  <c r="AA3227" i="11"/>
  <c r="AB3227" i="11"/>
  <c r="AC3227" i="11"/>
  <c r="AD3227" i="11"/>
  <c r="BH3227" i="11"/>
  <c r="BJ3227" i="11"/>
  <c r="N3228" i="11"/>
  <c r="O3228" i="11"/>
  <c r="P3228" i="11"/>
  <c r="Q3228" i="11"/>
  <c r="R3228" i="11"/>
  <c r="S3228" i="11"/>
  <c r="T3228" i="11"/>
  <c r="AA3228" i="11"/>
  <c r="AB3228" i="11"/>
  <c r="BJ3228" i="11" s="1"/>
  <c r="AD3228" i="11"/>
  <c r="AC3228" i="11" s="1"/>
  <c r="BH3228" i="11"/>
  <c r="N3229" i="11"/>
  <c r="O3229" i="11"/>
  <c r="P3229" i="11"/>
  <c r="Q3229" i="11"/>
  <c r="T3229" i="11" s="1"/>
  <c r="R3229" i="11"/>
  <c r="S3229" i="11"/>
  <c r="AA3229" i="11"/>
  <c r="AB3229" i="11"/>
  <c r="AD3229" i="11"/>
  <c r="AC3229" i="11" s="1"/>
  <c r="BH3229" i="11"/>
  <c r="BJ3229" i="11"/>
  <c r="N3230" i="11"/>
  <c r="O3230" i="11"/>
  <c r="P3230" i="11"/>
  <c r="Q3230" i="11"/>
  <c r="T3230" i="11" s="1"/>
  <c r="R3230" i="11"/>
  <c r="S3230" i="11"/>
  <c r="AA3230" i="11"/>
  <c r="AB3230" i="11"/>
  <c r="BJ3230" i="11" s="1"/>
  <c r="AD3230" i="11"/>
  <c r="AC3230" i="11" s="1"/>
  <c r="BH3230" i="11"/>
  <c r="N3231" i="11"/>
  <c r="O3231" i="11"/>
  <c r="P3231" i="11"/>
  <c r="Q3231" i="11"/>
  <c r="T3231" i="11" s="1"/>
  <c r="R3231" i="11"/>
  <c r="S3231" i="11"/>
  <c r="AA3231" i="11"/>
  <c r="AB3231" i="11"/>
  <c r="BJ3231" i="11" s="1"/>
  <c r="AD3231" i="11"/>
  <c r="AC3231" i="11" s="1"/>
  <c r="BH3231" i="11"/>
  <c r="N3232" i="11"/>
  <c r="O3232" i="11"/>
  <c r="P3232" i="11"/>
  <c r="Q3232" i="11"/>
  <c r="T3232" i="11" s="1"/>
  <c r="R3232" i="11"/>
  <c r="S3232" i="11"/>
  <c r="AA3232" i="11"/>
  <c r="AB3232" i="11"/>
  <c r="BJ3232" i="11" s="1"/>
  <c r="AD3232" i="11"/>
  <c r="AC3232" i="11" s="1"/>
  <c r="BH3232" i="11"/>
  <c r="N3233" i="11"/>
  <c r="O3233" i="11"/>
  <c r="P3233" i="11"/>
  <c r="Q3233" i="11"/>
  <c r="R3233" i="11"/>
  <c r="S3233" i="11"/>
  <c r="T3233" i="11"/>
  <c r="AA3233" i="11"/>
  <c r="AB3233" i="11"/>
  <c r="BJ3233" i="11" s="1"/>
  <c r="AD3233" i="11"/>
  <c r="AC3233" i="11" s="1"/>
  <c r="BH3233" i="11"/>
  <c r="N3234" i="11"/>
  <c r="O3234" i="11"/>
  <c r="P3234" i="11"/>
  <c r="Q3234" i="11"/>
  <c r="T3234" i="11" s="1"/>
  <c r="R3234" i="11"/>
  <c r="S3234" i="11"/>
  <c r="AA3234" i="11"/>
  <c r="AB3234" i="11"/>
  <c r="BJ3234" i="11" s="1"/>
  <c r="AC3234" i="11"/>
  <c r="AD3234" i="11"/>
  <c r="BH3234" i="11"/>
  <c r="N3235" i="11"/>
  <c r="O3235" i="11"/>
  <c r="P3235" i="11"/>
  <c r="Q3235" i="11"/>
  <c r="R3235" i="11"/>
  <c r="S3235" i="11"/>
  <c r="T3235" i="11"/>
  <c r="AA3235" i="11"/>
  <c r="AB3235" i="11"/>
  <c r="BJ3235" i="11" s="1"/>
  <c r="AC3235" i="11"/>
  <c r="AD3235" i="11"/>
  <c r="BH3235" i="11"/>
  <c r="N3236" i="11"/>
  <c r="O3236" i="11"/>
  <c r="P3236" i="11"/>
  <c r="Q3236" i="11"/>
  <c r="T3236" i="11" s="1"/>
  <c r="R3236" i="11"/>
  <c r="S3236" i="11"/>
  <c r="AA3236" i="11"/>
  <c r="AB3236" i="11"/>
  <c r="AC3236" i="11"/>
  <c r="AD3236" i="11"/>
  <c r="BH3236" i="11"/>
  <c r="BJ3236" i="11"/>
  <c r="N3237" i="11"/>
  <c r="O3237" i="11"/>
  <c r="P3237" i="11"/>
  <c r="Q3237" i="11"/>
  <c r="T3237" i="11" s="1"/>
  <c r="R3237" i="11"/>
  <c r="S3237" i="11"/>
  <c r="AA3237" i="11"/>
  <c r="AB3237" i="11"/>
  <c r="BJ3237" i="11" s="1"/>
  <c r="AD3237" i="11"/>
  <c r="AC3237" i="11" s="1"/>
  <c r="BH3237" i="11"/>
  <c r="N3238" i="11"/>
  <c r="O3238" i="11"/>
  <c r="P3238" i="11"/>
  <c r="Q3238" i="11"/>
  <c r="T3238" i="11" s="1"/>
  <c r="R3238" i="11"/>
  <c r="S3238" i="11"/>
  <c r="AA3238" i="11"/>
  <c r="AB3238" i="11"/>
  <c r="AD3238" i="11"/>
  <c r="AC3238" i="11" s="1"/>
  <c r="BH3238" i="11"/>
  <c r="BJ3238" i="11"/>
  <c r="N3239" i="11"/>
  <c r="O3239" i="11"/>
  <c r="P3239" i="11"/>
  <c r="Q3239" i="11"/>
  <c r="R3239" i="11"/>
  <c r="S3239" i="11"/>
  <c r="T3239" i="11"/>
  <c r="AA3239" i="11"/>
  <c r="AB3239" i="11"/>
  <c r="BJ3239" i="11" s="1"/>
  <c r="AD3239" i="11"/>
  <c r="AC3239" i="11" s="1"/>
  <c r="BH3239" i="11"/>
  <c r="N3240" i="11"/>
  <c r="O3240" i="11"/>
  <c r="P3240" i="11"/>
  <c r="Q3240" i="11"/>
  <c r="T3240" i="11" s="1"/>
  <c r="R3240" i="11"/>
  <c r="S3240" i="11"/>
  <c r="AA3240" i="11"/>
  <c r="AB3240" i="11"/>
  <c r="BJ3240" i="11" s="1"/>
  <c r="AD3240" i="11"/>
  <c r="AC3240" i="11" s="1"/>
  <c r="BH3240" i="11"/>
  <c r="N3241" i="11"/>
  <c r="O3241" i="11"/>
  <c r="P3241" i="11"/>
  <c r="Q3241" i="11"/>
  <c r="T3241" i="11" s="1"/>
  <c r="R3241" i="11"/>
  <c r="S3241" i="11"/>
  <c r="AA3241" i="11"/>
  <c r="AB3241" i="11"/>
  <c r="BJ3241" i="11" s="1"/>
  <c r="AD3241" i="11"/>
  <c r="AC3241" i="11" s="1"/>
  <c r="BH3241" i="11"/>
  <c r="N3242" i="11"/>
  <c r="O3242" i="11"/>
  <c r="P3242" i="11"/>
  <c r="Q3242" i="11"/>
  <c r="T3242" i="11" s="1"/>
  <c r="R3242" i="11"/>
  <c r="S3242" i="11"/>
  <c r="AA3242" i="11"/>
  <c r="AB3242" i="11"/>
  <c r="BJ3242" i="11" s="1"/>
  <c r="AC3242" i="11"/>
  <c r="AD3242" i="11"/>
  <c r="BH3242" i="11"/>
  <c r="N3243" i="11"/>
  <c r="O3243" i="11"/>
  <c r="P3243" i="11"/>
  <c r="Q3243" i="11"/>
  <c r="R3243" i="11"/>
  <c r="S3243" i="11"/>
  <c r="T3243" i="11"/>
  <c r="AA3243" i="11"/>
  <c r="AB3243" i="11"/>
  <c r="AD3243" i="11"/>
  <c r="AC3243" i="11" s="1"/>
  <c r="BH3243" i="11"/>
  <c r="BJ3243" i="11"/>
  <c r="N3244" i="11"/>
  <c r="O3244" i="11"/>
  <c r="P3244" i="11"/>
  <c r="Q3244" i="11"/>
  <c r="T3244" i="11" s="1"/>
  <c r="R3244" i="11"/>
  <c r="S3244" i="11"/>
  <c r="AA3244" i="11"/>
  <c r="AB3244" i="11"/>
  <c r="BJ3244" i="11" s="1"/>
  <c r="AC3244" i="11"/>
  <c r="AD3244" i="11"/>
  <c r="BH3244" i="11"/>
  <c r="N3245" i="11"/>
  <c r="O3245" i="11"/>
  <c r="P3245" i="11"/>
  <c r="Q3245" i="11"/>
  <c r="T3245" i="11" s="1"/>
  <c r="R3245" i="11"/>
  <c r="S3245" i="11"/>
  <c r="AA3245" i="11"/>
  <c r="AB3245" i="11"/>
  <c r="AD3245" i="11"/>
  <c r="AC3245" i="11" s="1"/>
  <c r="BH3245" i="11"/>
  <c r="BJ3245" i="11"/>
  <c r="N3246" i="11"/>
  <c r="O3246" i="11"/>
  <c r="P3246" i="11"/>
  <c r="Q3246" i="11"/>
  <c r="R3246" i="11"/>
  <c r="S3246" i="11"/>
  <c r="T3246" i="11"/>
  <c r="AA3246" i="11"/>
  <c r="AB3246" i="11"/>
  <c r="BJ3246" i="11" s="1"/>
  <c r="AD3246" i="11"/>
  <c r="AC3246" i="11" s="1"/>
  <c r="BH3246" i="11"/>
  <c r="N3247" i="11"/>
  <c r="O3247" i="11"/>
  <c r="P3247" i="11"/>
  <c r="Q3247" i="11"/>
  <c r="T3247" i="11" s="1"/>
  <c r="R3247" i="11"/>
  <c r="S3247" i="11"/>
  <c r="AA3247" i="11"/>
  <c r="AB3247" i="11"/>
  <c r="BJ3247" i="11" s="1"/>
  <c r="AD3247" i="11"/>
  <c r="AC3247" i="11" s="1"/>
  <c r="BH3247" i="11"/>
  <c r="N3248" i="11"/>
  <c r="O3248" i="11"/>
  <c r="P3248" i="11"/>
  <c r="Q3248" i="11"/>
  <c r="T3248" i="11" s="1"/>
  <c r="R3248" i="11"/>
  <c r="S3248" i="11"/>
  <c r="AA3248" i="11"/>
  <c r="AB3248" i="11"/>
  <c r="BJ3248" i="11" s="1"/>
  <c r="AD3248" i="11"/>
  <c r="AC3248" i="11" s="1"/>
  <c r="BH3248" i="11"/>
  <c r="N3249" i="11"/>
  <c r="O3249" i="11"/>
  <c r="P3249" i="11"/>
  <c r="Q3249" i="11"/>
  <c r="R3249" i="11"/>
  <c r="S3249" i="11"/>
  <c r="T3249" i="11"/>
  <c r="AA3249" i="11"/>
  <c r="AB3249" i="11"/>
  <c r="BJ3249" i="11" s="1"/>
  <c r="AD3249" i="11"/>
  <c r="AC3249" i="11" s="1"/>
  <c r="BH3249" i="11"/>
  <c r="N3250" i="11"/>
  <c r="O3250" i="11"/>
  <c r="P3250" i="11"/>
  <c r="Q3250" i="11"/>
  <c r="T3250" i="11" s="1"/>
  <c r="R3250" i="11"/>
  <c r="S3250" i="11"/>
  <c r="AA3250" i="11"/>
  <c r="AB3250" i="11"/>
  <c r="BJ3250" i="11" s="1"/>
  <c r="AD3250" i="11"/>
  <c r="AC3250" i="11" s="1"/>
  <c r="BH3250" i="11"/>
  <c r="N3251" i="11"/>
  <c r="O3251" i="11"/>
  <c r="P3251" i="11"/>
  <c r="Q3251" i="11"/>
  <c r="T3251" i="11" s="1"/>
  <c r="R3251" i="11"/>
  <c r="S3251" i="11"/>
  <c r="AA3251" i="11"/>
  <c r="AB3251" i="11"/>
  <c r="BJ3251" i="11" s="1"/>
  <c r="AD3251" i="11"/>
  <c r="AC3251" i="11" s="1"/>
  <c r="BH3251" i="11"/>
  <c r="N3252" i="11"/>
  <c r="O3252" i="11"/>
  <c r="P3252" i="11"/>
  <c r="Q3252" i="11"/>
  <c r="T3252" i="11" s="1"/>
  <c r="R3252" i="11"/>
  <c r="S3252" i="11"/>
  <c r="AA3252" i="11"/>
  <c r="AB3252" i="11"/>
  <c r="AC3252" i="11"/>
  <c r="AD3252" i="11"/>
  <c r="BH3252" i="11"/>
  <c r="BJ3252" i="11"/>
  <c r="N3253" i="11"/>
  <c r="O3253" i="11"/>
  <c r="P3253" i="11"/>
  <c r="Q3253" i="11"/>
  <c r="T3253" i="11" s="1"/>
  <c r="R3253" i="11"/>
  <c r="S3253" i="11"/>
  <c r="AA3253" i="11"/>
  <c r="AB3253" i="11"/>
  <c r="BJ3253" i="11" s="1"/>
  <c r="AD3253" i="11"/>
  <c r="AC3253" i="11" s="1"/>
  <c r="BH3253" i="11"/>
  <c r="N3254" i="11"/>
  <c r="O3254" i="11"/>
  <c r="P3254" i="11"/>
  <c r="Q3254" i="11"/>
  <c r="T3254" i="11" s="1"/>
  <c r="R3254" i="11"/>
  <c r="S3254" i="11"/>
  <c r="AA3254" i="11"/>
  <c r="AB3254" i="11"/>
  <c r="AD3254" i="11"/>
  <c r="AC3254" i="11" s="1"/>
  <c r="BH3254" i="11"/>
  <c r="BJ3254" i="11"/>
  <c r="N3255" i="11"/>
  <c r="O3255" i="11"/>
  <c r="P3255" i="11"/>
  <c r="Q3255" i="11"/>
  <c r="T3255" i="11" s="1"/>
  <c r="R3255" i="11"/>
  <c r="S3255" i="11"/>
  <c r="AA3255" i="11"/>
  <c r="AB3255" i="11"/>
  <c r="BJ3255" i="11" s="1"/>
  <c r="AD3255" i="11"/>
  <c r="AC3255" i="11" s="1"/>
  <c r="BH3255" i="11"/>
  <c r="N3256" i="11"/>
  <c r="O3256" i="11"/>
  <c r="P3256" i="11"/>
  <c r="Q3256" i="11"/>
  <c r="T3256" i="11" s="1"/>
  <c r="R3256" i="11"/>
  <c r="S3256" i="11"/>
  <c r="AA3256" i="11"/>
  <c r="AB3256" i="11"/>
  <c r="BJ3256" i="11" s="1"/>
  <c r="AC3256" i="11"/>
  <c r="BH3256" i="11"/>
  <c r="N3257" i="11"/>
  <c r="O3257" i="11"/>
  <c r="P3257" i="11"/>
  <c r="Q3257" i="11"/>
  <c r="T3257" i="11" s="1"/>
  <c r="R3257" i="11"/>
  <c r="S3257" i="11"/>
  <c r="AA3257" i="11"/>
  <c r="AB3257" i="11"/>
  <c r="BJ3257" i="11" s="1"/>
  <c r="AC3257" i="11"/>
  <c r="AD3257" i="11"/>
  <c r="BH3257" i="11"/>
  <c r="N3258" i="11"/>
  <c r="O3258" i="11"/>
  <c r="P3258" i="11"/>
  <c r="Q3258" i="11"/>
  <c r="T3258" i="11" s="1"/>
  <c r="R3258" i="11"/>
  <c r="S3258" i="11"/>
  <c r="AA3258" i="11"/>
  <c r="AB3258" i="11"/>
  <c r="AD3258" i="11"/>
  <c r="AC3258" i="11" s="1"/>
  <c r="BH3258" i="11"/>
  <c r="BJ3258" i="11"/>
  <c r="N3259" i="11"/>
  <c r="O3259" i="11"/>
  <c r="P3259" i="11"/>
  <c r="Q3259" i="11"/>
  <c r="R3259" i="11"/>
  <c r="S3259" i="11"/>
  <c r="T3259" i="11"/>
  <c r="AA3259" i="11"/>
  <c r="AB3259" i="11"/>
  <c r="AD3259" i="11"/>
  <c r="AC3259" i="11" s="1"/>
  <c r="BH3259" i="11"/>
  <c r="BJ3259" i="11"/>
  <c r="N3260" i="11"/>
  <c r="O3260" i="11"/>
  <c r="P3260" i="11"/>
  <c r="Q3260" i="11"/>
  <c r="R3260" i="11"/>
  <c r="S3260" i="11"/>
  <c r="T3260" i="11"/>
  <c r="AA3260" i="11"/>
  <c r="AB3260" i="11"/>
  <c r="BJ3260" i="11" s="1"/>
  <c r="AD3260" i="11"/>
  <c r="AC3260" i="11" s="1"/>
  <c r="BH3260" i="11"/>
  <c r="N3261" i="11"/>
  <c r="O3261" i="11"/>
  <c r="P3261" i="11"/>
  <c r="Q3261" i="11"/>
  <c r="T3261" i="11" s="1"/>
  <c r="R3261" i="11"/>
  <c r="S3261" i="11"/>
  <c r="AA3261" i="11"/>
  <c r="AB3261" i="11"/>
  <c r="BJ3261" i="11" s="1"/>
  <c r="AD3261" i="11"/>
  <c r="AC3261" i="11" s="1"/>
  <c r="BH3261" i="11"/>
  <c r="N3262" i="11"/>
  <c r="O3262" i="11"/>
  <c r="P3262" i="11"/>
  <c r="Q3262" i="11"/>
  <c r="T3262" i="11" s="1"/>
  <c r="R3262" i="11"/>
  <c r="S3262" i="11"/>
  <c r="AA3262" i="11"/>
  <c r="AB3262" i="11"/>
  <c r="BJ3262" i="11" s="1"/>
  <c r="AD3262" i="11"/>
  <c r="AC3262" i="11" s="1"/>
  <c r="BH3262" i="11"/>
  <c r="N3263" i="11"/>
  <c r="O3263" i="11"/>
  <c r="P3263" i="11"/>
  <c r="Q3263" i="11"/>
  <c r="T3263" i="11" s="1"/>
  <c r="R3263" i="11"/>
  <c r="S3263" i="11"/>
  <c r="AA3263" i="11"/>
  <c r="AB3263" i="11"/>
  <c r="BJ3263" i="11" s="1"/>
  <c r="AD3263" i="11"/>
  <c r="AC3263" i="11" s="1"/>
  <c r="BH3263" i="11"/>
  <c r="N3264" i="11"/>
  <c r="O3264" i="11"/>
  <c r="P3264" i="11"/>
  <c r="Q3264" i="11"/>
  <c r="T3264" i="11" s="1"/>
  <c r="R3264" i="11"/>
  <c r="S3264" i="11"/>
  <c r="AA3264" i="11"/>
  <c r="AB3264" i="11"/>
  <c r="BJ3264" i="11" s="1"/>
  <c r="AD3264" i="11"/>
  <c r="AC3264" i="11" s="1"/>
  <c r="BH3264" i="11"/>
  <c r="N3265" i="11"/>
  <c r="O3265" i="11"/>
  <c r="P3265" i="11"/>
  <c r="Q3265" i="11"/>
  <c r="R3265" i="11"/>
  <c r="S3265" i="11"/>
  <c r="T3265" i="11"/>
  <c r="AA3265" i="11"/>
  <c r="AB3265" i="11"/>
  <c r="AD3265" i="11"/>
  <c r="AC3265" i="11" s="1"/>
  <c r="BH3265" i="11"/>
  <c r="BJ3265" i="11"/>
  <c r="N3266" i="11"/>
  <c r="O3266" i="11"/>
  <c r="P3266" i="11"/>
  <c r="Q3266" i="11"/>
  <c r="T3266" i="11" s="1"/>
  <c r="R3266" i="11"/>
  <c r="S3266" i="11"/>
  <c r="AA3266" i="11"/>
  <c r="AB3266" i="11"/>
  <c r="BJ3266" i="11" s="1"/>
  <c r="AD3266" i="11"/>
  <c r="AC3266" i="11" s="1"/>
  <c r="BH3266" i="11"/>
  <c r="N3267" i="11"/>
  <c r="O3267" i="11"/>
  <c r="P3267" i="11"/>
  <c r="Q3267" i="11"/>
  <c r="T3267" i="11" s="1"/>
  <c r="R3267" i="11"/>
  <c r="S3267" i="11"/>
  <c r="AA3267" i="11"/>
  <c r="AB3267" i="11"/>
  <c r="BJ3267" i="11" s="1"/>
  <c r="AD3267" i="11"/>
  <c r="AC3267" i="11" s="1"/>
  <c r="BH3267" i="11"/>
  <c r="N3268" i="11"/>
  <c r="O3268" i="11"/>
  <c r="P3268" i="11"/>
  <c r="Q3268" i="11"/>
  <c r="T3268" i="11" s="1"/>
  <c r="R3268" i="11"/>
  <c r="S3268" i="11"/>
  <c r="AA3268" i="11"/>
  <c r="AB3268" i="11"/>
  <c r="BJ3268" i="11" s="1"/>
  <c r="AD3268" i="11"/>
  <c r="AC3268" i="11" s="1"/>
  <c r="BH3268" i="11"/>
  <c r="N3269" i="11"/>
  <c r="O3269" i="11"/>
  <c r="P3269" i="11"/>
  <c r="Q3269" i="11"/>
  <c r="T3269" i="11" s="1"/>
  <c r="R3269" i="11"/>
  <c r="S3269" i="11"/>
  <c r="AA3269" i="11"/>
  <c r="AB3269" i="11"/>
  <c r="BJ3269" i="11" s="1"/>
  <c r="AD3269" i="11"/>
  <c r="AC3269" i="11" s="1"/>
  <c r="BH3269" i="11"/>
  <c r="N3270" i="11"/>
  <c r="O3270" i="11"/>
  <c r="P3270" i="11"/>
  <c r="Q3270" i="11"/>
  <c r="T3270" i="11" s="1"/>
  <c r="R3270" i="11"/>
  <c r="S3270" i="11"/>
  <c r="AA3270" i="11"/>
  <c r="AB3270" i="11"/>
  <c r="BJ3270" i="11" s="1"/>
  <c r="AC3270" i="11"/>
  <c r="AD3270" i="11"/>
  <c r="BH3270" i="11"/>
  <c r="N3271" i="11"/>
  <c r="O3271" i="11"/>
  <c r="P3271" i="11"/>
  <c r="Q3271" i="11"/>
  <c r="T3271" i="11" s="1"/>
  <c r="R3271" i="11"/>
  <c r="S3271" i="11"/>
  <c r="AA3271" i="11"/>
  <c r="AB3271" i="11"/>
  <c r="BJ3271" i="11" s="1"/>
  <c r="AC3271" i="11"/>
  <c r="AD3271" i="11"/>
  <c r="BH3271" i="11"/>
  <c r="N3272" i="11"/>
  <c r="O3272" i="11"/>
  <c r="P3272" i="11"/>
  <c r="Q3272" i="11"/>
  <c r="R3272" i="11"/>
  <c r="S3272" i="11"/>
  <c r="T3272" i="11"/>
  <c r="AA3272" i="11"/>
  <c r="AB3272" i="11"/>
  <c r="AD3272" i="11"/>
  <c r="AC3272" i="11" s="1"/>
  <c r="BH3272" i="11"/>
  <c r="BJ3272" i="11"/>
  <c r="N3273" i="11"/>
  <c r="O3273" i="11"/>
  <c r="P3273" i="11"/>
  <c r="Q3273" i="11"/>
  <c r="T3273" i="11" s="1"/>
  <c r="R3273" i="11"/>
  <c r="S3273" i="11"/>
  <c r="AA3273" i="11"/>
  <c r="AB3273" i="11"/>
  <c r="BJ3273" i="11" s="1"/>
  <c r="AD3273" i="11"/>
  <c r="AC3273" i="11" s="1"/>
  <c r="BH3273" i="11"/>
  <c r="N3274" i="11"/>
  <c r="O3274" i="11"/>
  <c r="P3274" i="11"/>
  <c r="Q3274" i="11"/>
  <c r="T3274" i="11" s="1"/>
  <c r="R3274" i="11"/>
  <c r="S3274" i="11"/>
  <c r="AA3274" i="11"/>
  <c r="AB3274" i="11"/>
  <c r="BJ3274" i="11" s="1"/>
  <c r="AD3274" i="11"/>
  <c r="AC3274" i="11" s="1"/>
  <c r="BH3274" i="11"/>
  <c r="N3275" i="11"/>
  <c r="O3275" i="11"/>
  <c r="P3275" i="11"/>
  <c r="Q3275" i="11"/>
  <c r="R3275" i="11"/>
  <c r="S3275" i="11"/>
  <c r="T3275" i="11"/>
  <c r="AA3275" i="11"/>
  <c r="AB3275" i="11"/>
  <c r="BJ3275" i="11" s="1"/>
  <c r="AD3275" i="11"/>
  <c r="AC3275" i="11" s="1"/>
  <c r="BH3275" i="11"/>
  <c r="N3276" i="11"/>
  <c r="O3276" i="11"/>
  <c r="P3276" i="11"/>
  <c r="Q3276" i="11"/>
  <c r="T3276" i="11" s="1"/>
  <c r="R3276" i="11"/>
  <c r="S3276" i="11"/>
  <c r="AA3276" i="11"/>
  <c r="AB3276" i="11"/>
  <c r="BJ3276" i="11" s="1"/>
  <c r="AD3276" i="11"/>
  <c r="AC3276" i="11" s="1"/>
  <c r="BH3276" i="11"/>
  <c r="N3277" i="11"/>
  <c r="O3277" i="11"/>
  <c r="P3277" i="11"/>
  <c r="Q3277" i="11"/>
  <c r="T3277" i="11" s="1"/>
  <c r="R3277" i="11"/>
  <c r="S3277" i="11"/>
  <c r="AA3277" i="11"/>
  <c r="AB3277" i="11"/>
  <c r="BJ3277" i="11" s="1"/>
  <c r="AD3277" i="11"/>
  <c r="AC3277" i="11" s="1"/>
  <c r="BH3277" i="11"/>
  <c r="N3278" i="11"/>
  <c r="O3278" i="11"/>
  <c r="P3278" i="11"/>
  <c r="Q3278" i="11"/>
  <c r="R3278" i="11"/>
  <c r="S3278" i="11"/>
  <c r="T3278" i="11"/>
  <c r="AA3278" i="11"/>
  <c r="AB3278" i="11"/>
  <c r="BJ3278" i="11" s="1"/>
  <c r="AC3278" i="11"/>
  <c r="AD3278" i="11"/>
  <c r="BH3278" i="11"/>
  <c r="N3279" i="11"/>
  <c r="O3279" i="11"/>
  <c r="P3279" i="11"/>
  <c r="Q3279" i="11"/>
  <c r="T3279" i="11" s="1"/>
  <c r="R3279" i="11"/>
  <c r="S3279" i="11"/>
  <c r="AA3279" i="11"/>
  <c r="AB3279" i="11"/>
  <c r="BJ3279" i="11" s="1"/>
  <c r="AD3279" i="11"/>
  <c r="AC3279" i="11" s="1"/>
  <c r="BH3279" i="11"/>
  <c r="N3280" i="11"/>
  <c r="O3280" i="11"/>
  <c r="P3280" i="11"/>
  <c r="Q3280" i="11"/>
  <c r="R3280" i="11"/>
  <c r="S3280" i="11"/>
  <c r="T3280" i="11"/>
  <c r="AA3280" i="11"/>
  <c r="AB3280" i="11"/>
  <c r="AD3280" i="11"/>
  <c r="AC3280" i="11" s="1"/>
  <c r="BH3280" i="11"/>
  <c r="BJ3280" i="11"/>
  <c r="N3281" i="11"/>
  <c r="O3281" i="11"/>
  <c r="P3281" i="11"/>
  <c r="Q3281" i="11"/>
  <c r="T3281" i="11" s="1"/>
  <c r="R3281" i="11"/>
  <c r="S3281" i="11"/>
  <c r="AA3281" i="11"/>
  <c r="AB3281" i="11"/>
  <c r="AC3281" i="11"/>
  <c r="AD3281" i="11"/>
  <c r="BH3281" i="11"/>
  <c r="BJ3281" i="11"/>
  <c r="N3282" i="11"/>
  <c r="O3282" i="11"/>
  <c r="P3282" i="11"/>
  <c r="Q3282" i="11"/>
  <c r="T3282" i="11" s="1"/>
  <c r="R3282" i="11"/>
  <c r="S3282" i="11"/>
  <c r="AA3282" i="11"/>
  <c r="AB3282" i="11"/>
  <c r="BJ3282" i="11" s="1"/>
  <c r="AD3282" i="11"/>
  <c r="AC3282" i="11" s="1"/>
  <c r="BH3282" i="11"/>
  <c r="N3283" i="11"/>
  <c r="O3283" i="11"/>
  <c r="P3283" i="11"/>
  <c r="Q3283" i="11"/>
  <c r="R3283" i="11"/>
  <c r="S3283" i="11"/>
  <c r="T3283" i="11"/>
  <c r="AA3283" i="11"/>
  <c r="AB3283" i="11"/>
  <c r="AD3283" i="11"/>
  <c r="AC3283" i="11" s="1"/>
  <c r="BH3283" i="11"/>
  <c r="BJ3283" i="11"/>
  <c r="N3284" i="11"/>
  <c r="O3284" i="11"/>
  <c r="P3284" i="11"/>
  <c r="Q3284" i="11"/>
  <c r="T3284" i="11" s="1"/>
  <c r="R3284" i="11"/>
  <c r="S3284" i="11"/>
  <c r="AA3284" i="11"/>
  <c r="AB3284" i="11"/>
  <c r="BJ3284" i="11" s="1"/>
  <c r="AD3284" i="11"/>
  <c r="AC3284" i="11" s="1"/>
  <c r="BH3284" i="11"/>
  <c r="N3285" i="11"/>
  <c r="O3285" i="11"/>
  <c r="P3285" i="11"/>
  <c r="Q3285" i="11"/>
  <c r="T3285" i="11" s="1"/>
  <c r="R3285" i="11"/>
  <c r="S3285" i="11"/>
  <c r="AA3285" i="11"/>
  <c r="AB3285" i="11"/>
  <c r="BJ3285" i="11" s="1"/>
  <c r="AD3285" i="11"/>
  <c r="AC3285" i="11" s="1"/>
  <c r="BH3285" i="11"/>
  <c r="N3286" i="11"/>
  <c r="O3286" i="11"/>
  <c r="P3286" i="11"/>
  <c r="Q3286" i="11"/>
  <c r="R3286" i="11"/>
  <c r="S3286" i="11"/>
  <c r="T3286" i="11"/>
  <c r="AA3286" i="11"/>
  <c r="AB3286" i="11"/>
  <c r="BJ3286" i="11" s="1"/>
  <c r="AD3286" i="11"/>
  <c r="AC3286" i="11" s="1"/>
  <c r="BH3286" i="11"/>
  <c r="N3287" i="11"/>
  <c r="O3287" i="11"/>
  <c r="P3287" i="11"/>
  <c r="Q3287" i="11"/>
  <c r="T3287" i="11" s="1"/>
  <c r="R3287" i="11"/>
  <c r="S3287" i="11"/>
  <c r="AA3287" i="11"/>
  <c r="AB3287" i="11"/>
  <c r="BJ3287" i="11" s="1"/>
  <c r="AD3287" i="11"/>
  <c r="AC3287" i="11" s="1"/>
  <c r="BH3287" i="11"/>
  <c r="N3288" i="11"/>
  <c r="O3288" i="11"/>
  <c r="P3288" i="11"/>
  <c r="Q3288" i="11"/>
  <c r="R3288" i="11"/>
  <c r="S3288" i="11"/>
  <c r="T3288" i="11"/>
  <c r="AA3288" i="11"/>
  <c r="AB3288" i="11"/>
  <c r="BJ3288" i="11" s="1"/>
  <c r="AD3288" i="11"/>
  <c r="AC3288" i="11" s="1"/>
  <c r="BH3288" i="11"/>
  <c r="N3289" i="11"/>
  <c r="O3289" i="11"/>
  <c r="P3289" i="11"/>
  <c r="Q3289" i="11"/>
  <c r="R3289" i="11"/>
  <c r="S3289" i="11"/>
  <c r="T3289" i="11"/>
  <c r="AA3289" i="11"/>
  <c r="AB3289" i="11"/>
  <c r="BJ3289" i="11" s="1"/>
  <c r="AC3289" i="11"/>
  <c r="AD3289" i="11"/>
  <c r="BH3289" i="11"/>
  <c r="N3290" i="11"/>
  <c r="O3290" i="11"/>
  <c r="P3290" i="11"/>
  <c r="Q3290" i="11"/>
  <c r="T3290" i="11" s="1"/>
  <c r="R3290" i="11"/>
  <c r="S3290" i="11"/>
  <c r="AA3290" i="11"/>
  <c r="AB3290" i="11"/>
  <c r="AD3290" i="11"/>
  <c r="AC3290" i="11" s="1"/>
  <c r="BH3290" i="11"/>
  <c r="BJ3290" i="11"/>
  <c r="N3291" i="11"/>
  <c r="O3291" i="11"/>
  <c r="P3291" i="11"/>
  <c r="Q3291" i="11"/>
  <c r="T3291" i="11" s="1"/>
  <c r="R3291" i="11"/>
  <c r="S3291" i="11"/>
  <c r="AA3291" i="11"/>
  <c r="AB3291" i="11"/>
  <c r="BJ3291" i="11" s="1"/>
  <c r="AD3291" i="11"/>
  <c r="AC3291" i="11" s="1"/>
  <c r="BH3291" i="11"/>
  <c r="N3292" i="11"/>
  <c r="O3292" i="11"/>
  <c r="P3292" i="11"/>
  <c r="Q3292" i="11"/>
  <c r="T3292" i="11" s="1"/>
  <c r="R3292" i="11"/>
  <c r="S3292" i="11"/>
  <c r="AA3292" i="11"/>
  <c r="AB3292" i="11"/>
  <c r="BJ3292" i="11" s="1"/>
  <c r="AD3292" i="11"/>
  <c r="AC3292" i="11" s="1"/>
  <c r="BH3292" i="11"/>
  <c r="N3293" i="11"/>
  <c r="O3293" i="11"/>
  <c r="P3293" i="11"/>
  <c r="Q3293" i="11"/>
  <c r="T3293" i="11" s="1"/>
  <c r="R3293" i="11"/>
  <c r="S3293" i="11"/>
  <c r="AA3293" i="11"/>
  <c r="AB3293" i="11"/>
  <c r="BJ3293" i="11" s="1"/>
  <c r="AD3293" i="11"/>
  <c r="AC3293" i="11" s="1"/>
  <c r="BH3293" i="11"/>
  <c r="N3294" i="11"/>
  <c r="O3294" i="11"/>
  <c r="P3294" i="11"/>
  <c r="Q3294" i="11"/>
  <c r="T3294" i="11" s="1"/>
  <c r="R3294" i="11"/>
  <c r="S3294" i="11"/>
  <c r="AA3294" i="11"/>
  <c r="AB3294" i="11"/>
  <c r="BJ3294" i="11" s="1"/>
  <c r="AD3294" i="11"/>
  <c r="AC3294" i="11" s="1"/>
  <c r="BH3294" i="11"/>
  <c r="N3295" i="11"/>
  <c r="O3295" i="11"/>
  <c r="P3295" i="11"/>
  <c r="Q3295" i="11"/>
  <c r="T3295" i="11" s="1"/>
  <c r="R3295" i="11"/>
  <c r="S3295" i="11"/>
  <c r="AA3295" i="11"/>
  <c r="AB3295" i="11"/>
  <c r="BJ3295" i="11" s="1"/>
  <c r="AD3295" i="11"/>
  <c r="AC3295" i="11" s="1"/>
  <c r="BH3295" i="11"/>
  <c r="N3296" i="11"/>
  <c r="O3296" i="11"/>
  <c r="P3296" i="11"/>
  <c r="Q3296" i="11"/>
  <c r="T3296" i="11" s="1"/>
  <c r="R3296" i="11"/>
  <c r="S3296" i="11"/>
  <c r="AA3296" i="11"/>
  <c r="AB3296" i="11"/>
  <c r="BJ3296" i="11" s="1"/>
  <c r="AC3296" i="11"/>
  <c r="AD3296" i="11"/>
  <c r="BH3296" i="11"/>
  <c r="N3297" i="11"/>
  <c r="O3297" i="11"/>
  <c r="P3297" i="11"/>
  <c r="Q3297" i="11"/>
  <c r="R3297" i="11"/>
  <c r="S3297" i="11"/>
  <c r="T3297" i="11"/>
  <c r="AA3297" i="11"/>
  <c r="AB3297" i="11"/>
  <c r="AD3297" i="11"/>
  <c r="AC3297" i="11" s="1"/>
  <c r="BH3297" i="11"/>
  <c r="BJ3297" i="11"/>
  <c r="N3298" i="11"/>
  <c r="O3298" i="11"/>
  <c r="P3298" i="11"/>
  <c r="Q3298" i="11"/>
  <c r="T3298" i="11" s="1"/>
  <c r="R3298" i="11"/>
  <c r="S3298" i="11"/>
  <c r="AA3298" i="11"/>
  <c r="AB3298" i="11"/>
  <c r="BJ3298" i="11" s="1"/>
  <c r="AD3298" i="11"/>
  <c r="AC3298" i="11" s="1"/>
  <c r="BH3298" i="11"/>
  <c r="N3299" i="11"/>
  <c r="O3299" i="11"/>
  <c r="P3299" i="11"/>
  <c r="Q3299" i="11"/>
  <c r="T3299" i="11" s="1"/>
  <c r="R3299" i="11"/>
  <c r="S3299" i="11"/>
  <c r="AA3299" i="11"/>
  <c r="AB3299" i="11"/>
  <c r="AD3299" i="11"/>
  <c r="AC3299" i="11" s="1"/>
  <c r="BH3299" i="11"/>
  <c r="BJ3299" i="11"/>
  <c r="N3300" i="11"/>
  <c r="O3300" i="11"/>
  <c r="P3300" i="11"/>
  <c r="Q3300" i="11"/>
  <c r="T3300" i="11" s="1"/>
  <c r="R3300" i="11"/>
  <c r="S3300" i="11"/>
  <c r="AA3300" i="11"/>
  <c r="AB3300" i="11"/>
  <c r="BJ3300" i="11" s="1"/>
  <c r="AD3300" i="11"/>
  <c r="AC3300" i="11" s="1"/>
  <c r="BH3300" i="11"/>
  <c r="N3301" i="11"/>
  <c r="O3301" i="11"/>
  <c r="P3301" i="11"/>
  <c r="Q3301" i="11"/>
  <c r="T3301" i="11" s="1"/>
  <c r="R3301" i="11"/>
  <c r="S3301" i="11"/>
  <c r="AA3301" i="11"/>
  <c r="AB3301" i="11"/>
  <c r="BJ3301" i="11" s="1"/>
  <c r="AD3301" i="11"/>
  <c r="AC3301" i="11" s="1"/>
  <c r="BH3301" i="11"/>
  <c r="N3302" i="11"/>
  <c r="O3302" i="11"/>
  <c r="P3302" i="11"/>
  <c r="Q3302" i="11"/>
  <c r="T3302" i="11" s="1"/>
  <c r="R3302" i="11"/>
  <c r="S3302" i="11"/>
  <c r="AA3302" i="11"/>
  <c r="AB3302" i="11"/>
  <c r="BJ3302" i="11" s="1"/>
  <c r="AC3302" i="11"/>
  <c r="AD3302" i="11"/>
  <c r="BH3302" i="11"/>
  <c r="N3303" i="11"/>
  <c r="O3303" i="11"/>
  <c r="P3303" i="11"/>
  <c r="Q3303" i="11"/>
  <c r="T3303" i="11" s="1"/>
  <c r="R3303" i="11"/>
  <c r="S3303" i="11"/>
  <c r="AA3303" i="11"/>
  <c r="AB3303" i="11"/>
  <c r="BJ3303" i="11" s="1"/>
  <c r="AD3303" i="11"/>
  <c r="AC3303" i="11" s="1"/>
  <c r="BH3303" i="11"/>
  <c r="N3304" i="11"/>
  <c r="O3304" i="11"/>
  <c r="P3304" i="11"/>
  <c r="Q3304" i="11"/>
  <c r="R3304" i="11"/>
  <c r="S3304" i="11"/>
  <c r="T3304" i="11"/>
  <c r="AA3304" i="11"/>
  <c r="AB3304" i="11"/>
  <c r="AD3304" i="11"/>
  <c r="AC3304" i="11" s="1"/>
  <c r="BH3304" i="11"/>
  <c r="BJ3304" i="11"/>
  <c r="N3305" i="11"/>
  <c r="O3305" i="11"/>
  <c r="P3305" i="11"/>
  <c r="Q3305" i="11"/>
  <c r="T3305" i="11" s="1"/>
  <c r="R3305" i="11"/>
  <c r="S3305" i="11"/>
  <c r="AA3305" i="11"/>
  <c r="AB3305" i="11"/>
  <c r="BJ3305" i="11" s="1"/>
  <c r="AD3305" i="11"/>
  <c r="AC3305" i="11" s="1"/>
  <c r="BH3305" i="11"/>
  <c r="N3306" i="11"/>
  <c r="O3306" i="11"/>
  <c r="P3306" i="11"/>
  <c r="Q3306" i="11"/>
  <c r="T3306" i="11" s="1"/>
  <c r="R3306" i="11"/>
  <c r="S3306" i="11"/>
  <c r="AA3306" i="11"/>
  <c r="AB3306" i="11"/>
  <c r="AD3306" i="11"/>
  <c r="AC3306" i="11" s="1"/>
  <c r="BH3306" i="11"/>
  <c r="BJ3306" i="11"/>
  <c r="N3307" i="11"/>
  <c r="O3307" i="11"/>
  <c r="P3307" i="11"/>
  <c r="Q3307" i="11"/>
  <c r="R3307" i="11"/>
  <c r="S3307" i="11"/>
  <c r="T3307" i="11"/>
  <c r="AA3307" i="11"/>
  <c r="AB3307" i="11"/>
  <c r="BJ3307" i="11" s="1"/>
  <c r="AD3307" i="11"/>
  <c r="AC3307" i="11" s="1"/>
  <c r="BH3307" i="11"/>
  <c r="N3308" i="11"/>
  <c r="O3308" i="11"/>
  <c r="P3308" i="11"/>
  <c r="Q3308" i="11"/>
  <c r="T3308" i="11" s="1"/>
  <c r="R3308" i="11"/>
  <c r="S3308" i="11"/>
  <c r="AA3308" i="11"/>
  <c r="AB3308" i="11"/>
  <c r="BJ3308" i="11" s="1"/>
  <c r="AD3308" i="11"/>
  <c r="AC3308" i="11" s="1"/>
  <c r="BH3308" i="11"/>
  <c r="N3309" i="11"/>
  <c r="O3309" i="11"/>
  <c r="P3309" i="11"/>
  <c r="Q3309" i="11"/>
  <c r="T3309" i="11" s="1"/>
  <c r="R3309" i="11"/>
  <c r="S3309" i="11"/>
  <c r="AA3309" i="11"/>
  <c r="AB3309" i="11"/>
  <c r="BJ3309" i="11" s="1"/>
  <c r="AD3309" i="11"/>
  <c r="AC3309" i="11" s="1"/>
  <c r="BH3309" i="11"/>
  <c r="N3310" i="11"/>
  <c r="O3310" i="11"/>
  <c r="P3310" i="11"/>
  <c r="Q3310" i="11"/>
  <c r="R3310" i="11"/>
  <c r="S3310" i="11"/>
  <c r="T3310" i="11"/>
  <c r="AA3310" i="11"/>
  <c r="AB3310" i="11"/>
  <c r="BJ3310" i="11" s="1"/>
  <c r="AC3310" i="11"/>
  <c r="AD3310" i="11"/>
  <c r="BH3310" i="11"/>
  <c r="N3311" i="11"/>
  <c r="O3311" i="11"/>
  <c r="P3311" i="11"/>
  <c r="Q3311" i="11"/>
  <c r="T3311" i="11" s="1"/>
  <c r="R3311" i="11"/>
  <c r="S3311" i="11"/>
  <c r="AA3311" i="11"/>
  <c r="AB3311" i="11"/>
  <c r="BJ3311" i="11" s="1"/>
  <c r="AD3311" i="11"/>
  <c r="AC3311" i="11" s="1"/>
  <c r="BH3311" i="11"/>
  <c r="N3312" i="11"/>
  <c r="O3312" i="11"/>
  <c r="P3312" i="11"/>
  <c r="Q3312" i="11"/>
  <c r="R3312" i="11"/>
  <c r="S3312" i="11"/>
  <c r="T3312" i="11"/>
  <c r="AA3312" i="11"/>
  <c r="AB3312" i="11"/>
  <c r="BJ3312" i="11" s="1"/>
  <c r="AD3312" i="11"/>
  <c r="AC3312" i="11" s="1"/>
  <c r="BH3312" i="11"/>
  <c r="N3313" i="11"/>
  <c r="O3313" i="11"/>
  <c r="P3313" i="11"/>
  <c r="Q3313" i="11"/>
  <c r="T3313" i="11" s="1"/>
  <c r="R3313" i="11"/>
  <c r="S3313" i="11"/>
  <c r="AA3313" i="11"/>
  <c r="AB3313" i="11"/>
  <c r="AC3313" i="11"/>
  <c r="AD3313" i="11"/>
  <c r="BH3313" i="11"/>
  <c r="BJ3313" i="11"/>
  <c r="N3314" i="11"/>
  <c r="O3314" i="11"/>
  <c r="P3314" i="11"/>
  <c r="Q3314" i="11"/>
  <c r="T3314" i="11" s="1"/>
  <c r="R3314" i="11"/>
  <c r="S3314" i="11"/>
  <c r="AA3314" i="11"/>
  <c r="AB3314" i="11"/>
  <c r="BJ3314" i="11" s="1"/>
  <c r="AD3314" i="11"/>
  <c r="AC3314" i="11" s="1"/>
  <c r="BH3314" i="11"/>
  <c r="N3315" i="11"/>
  <c r="O3315" i="11"/>
  <c r="P3315" i="11"/>
  <c r="Q3315" i="11"/>
  <c r="R3315" i="11"/>
  <c r="S3315" i="11"/>
  <c r="T3315" i="11"/>
  <c r="AA3315" i="11"/>
  <c r="AB3315" i="11"/>
  <c r="AD3315" i="11"/>
  <c r="AC3315" i="11" s="1"/>
  <c r="BH3315" i="11"/>
  <c r="BJ3315" i="11"/>
  <c r="N3316" i="11"/>
  <c r="O3316" i="11"/>
  <c r="P3316" i="11"/>
  <c r="Q3316" i="11"/>
  <c r="T3316" i="11" s="1"/>
  <c r="R3316" i="11"/>
  <c r="S3316" i="11"/>
  <c r="AA3316" i="11"/>
  <c r="AB3316" i="11"/>
  <c r="BJ3316" i="11" s="1"/>
  <c r="AD3316" i="11"/>
  <c r="AC3316" i="11" s="1"/>
  <c r="BH3316" i="11"/>
  <c r="N3317" i="11"/>
  <c r="O3317" i="11"/>
  <c r="P3317" i="11"/>
  <c r="Q3317" i="11"/>
  <c r="T3317" i="11" s="1"/>
  <c r="R3317" i="11"/>
  <c r="S3317" i="11"/>
  <c r="AA3317" i="11"/>
  <c r="AB3317" i="11"/>
  <c r="BJ3317" i="11" s="1"/>
  <c r="AD3317" i="11"/>
  <c r="AC3317" i="11" s="1"/>
  <c r="BH3317" i="11"/>
  <c r="N3318" i="11"/>
  <c r="O3318" i="11"/>
  <c r="P3318" i="11"/>
  <c r="Q3318" i="11"/>
  <c r="T3318" i="11" s="1"/>
  <c r="R3318" i="11"/>
  <c r="S3318" i="11"/>
  <c r="AA3318" i="11"/>
  <c r="AB3318" i="11"/>
  <c r="BJ3318" i="11" s="1"/>
  <c r="AD3318" i="11"/>
  <c r="AC3318" i="11" s="1"/>
  <c r="BH3318" i="11"/>
  <c r="N3319" i="11"/>
  <c r="O3319" i="11"/>
  <c r="P3319" i="11"/>
  <c r="Q3319" i="11"/>
  <c r="R3319" i="11"/>
  <c r="S3319" i="11"/>
  <c r="T3319" i="11"/>
  <c r="AA3319" i="11"/>
  <c r="AB3319" i="11"/>
  <c r="BJ3319" i="11" s="1"/>
  <c r="AD3319" i="11"/>
  <c r="AC3319" i="11" s="1"/>
  <c r="BH3319" i="11"/>
  <c r="N3320" i="11"/>
  <c r="O3320" i="11"/>
  <c r="P3320" i="11"/>
  <c r="Q3320" i="11"/>
  <c r="T3320" i="11" s="1"/>
  <c r="R3320" i="11"/>
  <c r="S3320" i="11"/>
  <c r="AA3320" i="11"/>
  <c r="AB3320" i="11"/>
  <c r="BJ3320" i="11" s="1"/>
  <c r="AC3320" i="11"/>
  <c r="AD3320" i="11"/>
  <c r="BH3320" i="11"/>
  <c r="N3321" i="11"/>
  <c r="O3321" i="11"/>
  <c r="P3321" i="11"/>
  <c r="Q3321" i="11"/>
  <c r="T3321" i="11" s="1"/>
  <c r="R3321" i="11"/>
  <c r="S3321" i="11"/>
  <c r="AA3321" i="11"/>
  <c r="AB3321" i="11"/>
  <c r="BJ3321" i="11" s="1"/>
  <c r="AC3321" i="11"/>
  <c r="AD3321" i="11"/>
  <c r="BH3321" i="11"/>
  <c r="N3322" i="11"/>
  <c r="O3322" i="11"/>
  <c r="P3322" i="11"/>
  <c r="Q3322" i="11"/>
  <c r="T3322" i="11" s="1"/>
  <c r="R3322" i="11"/>
  <c r="S3322" i="11"/>
  <c r="AA3322" i="11"/>
  <c r="AB3322" i="11"/>
  <c r="AC3322" i="11"/>
  <c r="AD3322" i="11"/>
  <c r="BH3322" i="11"/>
  <c r="BJ3322" i="11"/>
  <c r="N3323" i="11"/>
  <c r="O3323" i="11"/>
  <c r="P3323" i="11"/>
  <c r="Q3323" i="11"/>
  <c r="R3323" i="11"/>
  <c r="S3323" i="11"/>
  <c r="T3323" i="11"/>
  <c r="AA3323" i="11"/>
  <c r="AB3323" i="11"/>
  <c r="AD3323" i="11"/>
  <c r="AC3323" i="11" s="1"/>
  <c r="BH3323" i="11"/>
  <c r="BJ3323" i="11"/>
  <c r="N3324" i="11"/>
  <c r="O3324" i="11"/>
  <c r="P3324" i="11"/>
  <c r="Q3324" i="11"/>
  <c r="T3324" i="11" s="1"/>
  <c r="R3324" i="11"/>
  <c r="S3324" i="11"/>
  <c r="AA3324" i="11"/>
  <c r="AB3324" i="11"/>
  <c r="BJ3324" i="11" s="1"/>
  <c r="AC3324" i="11"/>
  <c r="AD3324" i="11"/>
  <c r="BH3324" i="11"/>
  <c r="N3325" i="11"/>
  <c r="O3325" i="11"/>
  <c r="P3325" i="11"/>
  <c r="Q3325" i="11"/>
  <c r="T3325" i="11" s="1"/>
  <c r="R3325" i="11"/>
  <c r="S3325" i="11"/>
  <c r="AA3325" i="11"/>
  <c r="AB3325" i="11"/>
  <c r="BJ3325" i="11" s="1"/>
  <c r="AD3325" i="11"/>
  <c r="AC3325" i="11" s="1"/>
  <c r="BH3325" i="11"/>
  <c r="N3326" i="11"/>
  <c r="O3326" i="11"/>
  <c r="P3326" i="11"/>
  <c r="Q3326" i="11"/>
  <c r="T3326" i="11" s="1"/>
  <c r="R3326" i="11"/>
  <c r="S3326" i="11"/>
  <c r="AA3326" i="11"/>
  <c r="AB3326" i="11"/>
  <c r="BJ3326" i="11" s="1"/>
  <c r="AD3326" i="11"/>
  <c r="AC3326" i="11" s="1"/>
  <c r="BH3326" i="11"/>
  <c r="N3327" i="11"/>
  <c r="O3327" i="11"/>
  <c r="P3327" i="11"/>
  <c r="Q3327" i="11"/>
  <c r="T3327" i="11" s="1"/>
  <c r="R3327" i="11"/>
  <c r="S3327" i="11"/>
  <c r="AA3327" i="11"/>
  <c r="AB3327" i="11"/>
  <c r="BJ3327" i="11" s="1"/>
  <c r="AD3327" i="11"/>
  <c r="AC3327" i="11" s="1"/>
  <c r="BH3327" i="11"/>
  <c r="N3328" i="11"/>
  <c r="O3328" i="11"/>
  <c r="P3328" i="11"/>
  <c r="Q3328" i="11"/>
  <c r="T3328" i="11" s="1"/>
  <c r="R3328" i="11"/>
  <c r="S3328" i="11"/>
  <c r="AA3328" i="11"/>
  <c r="AB3328" i="11"/>
  <c r="BJ3328" i="11" s="1"/>
  <c r="AD3328" i="11"/>
  <c r="AC3328" i="11" s="1"/>
  <c r="BH3328" i="11"/>
  <c r="N3329" i="11"/>
  <c r="O3329" i="11"/>
  <c r="P3329" i="11"/>
  <c r="Q3329" i="11"/>
  <c r="T3329" i="11" s="1"/>
  <c r="R3329" i="11"/>
  <c r="S3329" i="11"/>
  <c r="AA3329" i="11"/>
  <c r="AB3329" i="11"/>
  <c r="BJ3329" i="11" s="1"/>
  <c r="AD3329" i="11"/>
  <c r="AC3329" i="11" s="1"/>
  <c r="BH3329" i="11"/>
  <c r="N3330" i="11"/>
  <c r="O3330" i="11"/>
  <c r="P3330" i="11"/>
  <c r="Q3330" i="11"/>
  <c r="T3330" i="11" s="1"/>
  <c r="R3330" i="11"/>
  <c r="S3330" i="11"/>
  <c r="AA3330" i="11"/>
  <c r="AB3330" i="11"/>
  <c r="BJ3330" i="11" s="1"/>
  <c r="AC3330" i="11"/>
  <c r="AD3330" i="11"/>
  <c r="BH3330" i="11"/>
  <c r="N3331" i="11"/>
  <c r="O3331" i="11"/>
  <c r="P3331" i="11"/>
  <c r="Q3331" i="11"/>
  <c r="T3331" i="11" s="1"/>
  <c r="R3331" i="11"/>
  <c r="S3331" i="11"/>
  <c r="AA3331" i="11"/>
  <c r="AB3331" i="11"/>
  <c r="BJ3331" i="11" s="1"/>
  <c r="AD3331" i="11"/>
  <c r="AC3331" i="11" s="1"/>
  <c r="BH3331" i="11"/>
  <c r="N3332" i="11"/>
  <c r="O3332" i="11"/>
  <c r="P3332" i="11"/>
  <c r="Q3332" i="11"/>
  <c r="R3332" i="11"/>
  <c r="S3332" i="11"/>
  <c r="T3332" i="11"/>
  <c r="AA3332" i="11"/>
  <c r="AB3332" i="11"/>
  <c r="AD3332" i="11"/>
  <c r="AC3332" i="11" s="1"/>
  <c r="BH3332" i="11"/>
  <c r="BJ3332" i="11"/>
  <c r="N3333" i="11"/>
  <c r="O3333" i="11"/>
  <c r="P3333" i="11"/>
  <c r="Q3333" i="11"/>
  <c r="T3333" i="11" s="1"/>
  <c r="R3333" i="11"/>
  <c r="S3333" i="11"/>
  <c r="AA3333" i="11"/>
  <c r="AB3333" i="11"/>
  <c r="BJ3333" i="11" s="1"/>
  <c r="AD3333" i="11"/>
  <c r="AC3333" i="11" s="1"/>
  <c r="BH3333" i="11"/>
  <c r="N3334" i="11"/>
  <c r="O3334" i="11"/>
  <c r="P3334" i="11"/>
  <c r="Q3334" i="11"/>
  <c r="T3334" i="11" s="1"/>
  <c r="R3334" i="11"/>
  <c r="S3334" i="11"/>
  <c r="AA3334" i="11"/>
  <c r="AB3334" i="11"/>
  <c r="AD3334" i="11"/>
  <c r="AC3334" i="11" s="1"/>
  <c r="BH3334" i="11"/>
  <c r="BJ3334" i="11"/>
  <c r="N3335" i="11"/>
  <c r="O3335" i="11"/>
  <c r="P3335" i="11"/>
  <c r="Q3335" i="11"/>
  <c r="T3335" i="11" s="1"/>
  <c r="R3335" i="11"/>
  <c r="S3335" i="11"/>
  <c r="AA3335" i="11"/>
  <c r="AB3335" i="11"/>
  <c r="BJ3335" i="11" s="1"/>
  <c r="AD3335" i="11"/>
  <c r="AC3335" i="11" s="1"/>
  <c r="BH3335" i="11"/>
  <c r="N3336" i="11"/>
  <c r="O3336" i="11"/>
  <c r="P3336" i="11"/>
  <c r="Q3336" i="11"/>
  <c r="T3336" i="11" s="1"/>
  <c r="R3336" i="11"/>
  <c r="S3336" i="11"/>
  <c r="AA3336" i="11"/>
  <c r="AB3336" i="11"/>
  <c r="BJ3336" i="11" s="1"/>
  <c r="AD3336" i="11"/>
  <c r="AC3336" i="11" s="1"/>
  <c r="BH3336" i="11"/>
  <c r="N3337" i="11"/>
  <c r="O3337" i="11"/>
  <c r="P3337" i="11"/>
  <c r="Q3337" i="11"/>
  <c r="T3337" i="11" s="1"/>
  <c r="R3337" i="11"/>
  <c r="S3337" i="11"/>
  <c r="AA3337" i="11"/>
  <c r="AB3337" i="11"/>
  <c r="AD3337" i="11"/>
  <c r="AC3337" i="11" s="1"/>
  <c r="BH3337" i="11"/>
  <c r="BJ3337" i="11"/>
  <c r="N3338" i="11"/>
  <c r="O3338" i="11"/>
  <c r="P3338" i="11"/>
  <c r="Q3338" i="11"/>
  <c r="R3338" i="11"/>
  <c r="S3338" i="11"/>
  <c r="T3338" i="11"/>
  <c r="AA3338" i="11"/>
  <c r="AB3338" i="11"/>
  <c r="BJ3338" i="11" s="1"/>
  <c r="AC3338" i="11"/>
  <c r="AD3338" i="11"/>
  <c r="BH3338" i="11"/>
  <c r="N3339" i="11"/>
  <c r="O3339" i="11"/>
  <c r="P3339" i="11"/>
  <c r="Q3339" i="11"/>
  <c r="T3339" i="11" s="1"/>
  <c r="R3339" i="11"/>
  <c r="S3339" i="11"/>
  <c r="AA3339" i="11"/>
  <c r="AB3339" i="11"/>
  <c r="AD3339" i="11"/>
  <c r="AC3339" i="11" s="1"/>
  <c r="BH3339" i="11"/>
  <c r="BJ3339" i="11"/>
  <c r="N3340" i="11"/>
  <c r="O3340" i="11"/>
  <c r="P3340" i="11"/>
  <c r="Q3340" i="11"/>
  <c r="T3340" i="11" s="1"/>
  <c r="R3340" i="11"/>
  <c r="S3340" i="11"/>
  <c r="AA3340" i="11"/>
  <c r="AB3340" i="11"/>
  <c r="BJ3340" i="11" s="1"/>
  <c r="AD3340" i="11"/>
  <c r="AC3340" i="11" s="1"/>
  <c r="BH3340" i="11"/>
  <c r="N3341" i="11"/>
  <c r="O3341" i="11"/>
  <c r="P3341" i="11"/>
  <c r="Q3341" i="11"/>
  <c r="T3341" i="11" s="1"/>
  <c r="R3341" i="11"/>
  <c r="S3341" i="11"/>
  <c r="AA3341" i="11"/>
  <c r="AB3341" i="11"/>
  <c r="BJ3341" i="11" s="1"/>
  <c r="AC3341" i="11"/>
  <c r="AD3341" i="11"/>
  <c r="BH3341" i="11"/>
  <c r="N3342" i="11"/>
  <c r="O3342" i="11"/>
  <c r="P3342" i="11"/>
  <c r="Q3342" i="11"/>
  <c r="T3342" i="11" s="1"/>
  <c r="R3342" i="11"/>
  <c r="S3342" i="11"/>
  <c r="AA3342" i="11"/>
  <c r="AB3342" i="11"/>
  <c r="BJ3342" i="11" s="1"/>
  <c r="AD3342" i="11"/>
  <c r="AC3342" i="11" s="1"/>
  <c r="BH3342" i="11"/>
  <c r="N3343" i="11"/>
  <c r="O3343" i="11"/>
  <c r="P3343" i="11"/>
  <c r="Q3343" i="11"/>
  <c r="T3343" i="11" s="1"/>
  <c r="R3343" i="11"/>
  <c r="S3343" i="11"/>
  <c r="AA3343" i="11"/>
  <c r="AB3343" i="11"/>
  <c r="BJ3343" i="11" s="1"/>
  <c r="AD3343" i="11"/>
  <c r="AC3343" i="11" s="1"/>
  <c r="BH3343" i="11"/>
  <c r="N3344" i="11"/>
  <c r="O3344" i="11"/>
  <c r="P3344" i="11"/>
  <c r="Q3344" i="11"/>
  <c r="T3344" i="11" s="1"/>
  <c r="R3344" i="11"/>
  <c r="S3344" i="11"/>
  <c r="AA3344" i="11"/>
  <c r="AB3344" i="11"/>
  <c r="BJ3344" i="11" s="1"/>
  <c r="AD3344" i="11"/>
  <c r="AC3344" i="11" s="1"/>
  <c r="BH3344" i="11"/>
  <c r="N3345" i="11"/>
  <c r="O3345" i="11"/>
  <c r="P3345" i="11"/>
  <c r="Q3345" i="11"/>
  <c r="T3345" i="11" s="1"/>
  <c r="R3345" i="11"/>
  <c r="S3345" i="11"/>
  <c r="AA3345" i="11"/>
  <c r="AB3345" i="11"/>
  <c r="BJ3345" i="11" s="1"/>
  <c r="AD3345" i="11"/>
  <c r="AC3345" i="11" s="1"/>
  <c r="BH3345" i="11"/>
  <c r="N3346" i="11"/>
  <c r="O3346" i="11"/>
  <c r="P3346" i="11"/>
  <c r="Q3346" i="11"/>
  <c r="R3346" i="11"/>
  <c r="S3346" i="11"/>
  <c r="T3346" i="11"/>
  <c r="AA3346" i="11"/>
  <c r="AB3346" i="11"/>
  <c r="BJ3346" i="11" s="1"/>
  <c r="AD3346" i="11"/>
  <c r="AC3346" i="11" s="1"/>
  <c r="BH3346" i="11"/>
  <c r="N3347" i="11"/>
  <c r="O3347" i="11"/>
  <c r="P3347" i="11"/>
  <c r="Q3347" i="11"/>
  <c r="T3347" i="11" s="1"/>
  <c r="R3347" i="11"/>
  <c r="S3347" i="11"/>
  <c r="AA3347" i="11"/>
  <c r="AB3347" i="11"/>
  <c r="AD3347" i="11"/>
  <c r="AC3347" i="11" s="1"/>
  <c r="BH3347" i="11"/>
  <c r="BJ3347" i="11"/>
  <c r="N3348" i="11"/>
  <c r="O3348" i="11"/>
  <c r="P3348" i="11"/>
  <c r="Q3348" i="11"/>
  <c r="R3348" i="11"/>
  <c r="S3348" i="11"/>
  <c r="T3348" i="11"/>
  <c r="AA3348" i="11"/>
  <c r="AB3348" i="11"/>
  <c r="BJ3348" i="11" s="1"/>
  <c r="AD3348" i="11"/>
  <c r="AC3348" i="11" s="1"/>
  <c r="BH3348" i="11"/>
  <c r="N3349" i="11"/>
  <c r="O3349" i="11"/>
  <c r="P3349" i="11"/>
  <c r="Q3349" i="11"/>
  <c r="T3349" i="11" s="1"/>
  <c r="R3349" i="11"/>
  <c r="S3349" i="11"/>
  <c r="AA3349" i="11"/>
  <c r="AB3349" i="11"/>
  <c r="BJ3349" i="11" s="1"/>
  <c r="AD3349" i="11"/>
  <c r="AC3349" i="11" s="1"/>
  <c r="BH3349" i="11"/>
  <c r="N3350" i="11"/>
  <c r="O3350" i="11"/>
  <c r="P3350" i="11"/>
  <c r="Q3350" i="11"/>
  <c r="T3350" i="11" s="1"/>
  <c r="R3350" i="11"/>
  <c r="S3350" i="11"/>
  <c r="AA3350" i="11"/>
  <c r="AB3350" i="11"/>
  <c r="BJ3350" i="11" s="1"/>
  <c r="AD3350" i="11"/>
  <c r="AC3350" i="11" s="1"/>
  <c r="BH3350" i="11"/>
  <c r="N3351" i="11"/>
  <c r="O3351" i="11"/>
  <c r="P3351" i="11"/>
  <c r="Q3351" i="11"/>
  <c r="T3351" i="11" s="1"/>
  <c r="R3351" i="11"/>
  <c r="S3351" i="11"/>
  <c r="AA3351" i="11"/>
  <c r="AB3351" i="11"/>
  <c r="BJ3351" i="11" s="1"/>
  <c r="AD3351" i="11"/>
  <c r="AC3351" i="11" s="1"/>
  <c r="BH3351" i="11"/>
  <c r="N3352" i="11"/>
  <c r="O3352" i="11"/>
  <c r="P3352" i="11"/>
  <c r="Q3352" i="11"/>
  <c r="T3352" i="11" s="1"/>
  <c r="R3352" i="11"/>
  <c r="S3352" i="11"/>
  <c r="AA3352" i="11"/>
  <c r="AB3352" i="11"/>
  <c r="BJ3352" i="11" s="1"/>
  <c r="AD3352" i="11"/>
  <c r="AC3352" i="11" s="1"/>
  <c r="BH3352" i="11"/>
  <c r="N3353" i="11"/>
  <c r="O3353" i="11"/>
  <c r="P3353" i="11"/>
  <c r="Q3353" i="11"/>
  <c r="R3353" i="11"/>
  <c r="S3353" i="11"/>
  <c r="T3353" i="11"/>
  <c r="AA3353" i="11"/>
  <c r="AB3353" i="11"/>
  <c r="BJ3353" i="11" s="1"/>
  <c r="AD3353" i="11"/>
  <c r="AC3353" i="11" s="1"/>
  <c r="BH3353" i="11"/>
  <c r="N3354" i="11"/>
  <c r="O3354" i="11"/>
  <c r="P3354" i="11"/>
  <c r="Q3354" i="11"/>
  <c r="T3354" i="11" s="1"/>
  <c r="R3354" i="11"/>
  <c r="S3354" i="11"/>
  <c r="AA3354" i="11"/>
  <c r="AB3354" i="11"/>
  <c r="BJ3354" i="11" s="1"/>
  <c r="AD3354" i="11"/>
  <c r="AC3354" i="11" s="1"/>
  <c r="BH3354" i="11"/>
  <c r="N3355" i="11"/>
  <c r="O3355" i="11"/>
  <c r="P3355" i="11"/>
  <c r="Q3355" i="11"/>
  <c r="T3355" i="11" s="1"/>
  <c r="R3355" i="11"/>
  <c r="S3355" i="11"/>
  <c r="AA3355" i="11"/>
  <c r="AB3355" i="11"/>
  <c r="BJ3355" i="11" s="1"/>
  <c r="AD3355" i="11"/>
  <c r="AC3355" i="11" s="1"/>
  <c r="BH3355" i="11"/>
  <c r="N3356" i="11"/>
  <c r="O3356" i="11"/>
  <c r="P3356" i="11"/>
  <c r="Q3356" i="11"/>
  <c r="T3356" i="11" s="1"/>
  <c r="R3356" i="11"/>
  <c r="S3356" i="11"/>
  <c r="AA3356" i="11"/>
  <c r="AB3356" i="11"/>
  <c r="AD3356" i="11"/>
  <c r="AC3356" i="11" s="1"/>
  <c r="BH3356" i="11"/>
  <c r="BJ3356" i="11"/>
  <c r="N3357" i="11"/>
  <c r="O3357" i="11"/>
  <c r="P3357" i="11"/>
  <c r="Q3357" i="11"/>
  <c r="R3357" i="11"/>
  <c r="S3357" i="11"/>
  <c r="T3357" i="11"/>
  <c r="AA3357" i="11"/>
  <c r="AB3357" i="11"/>
  <c r="BJ3357" i="11" s="1"/>
  <c r="AC3357" i="11"/>
  <c r="AD3357" i="11"/>
  <c r="BH3357" i="11"/>
  <c r="N3358" i="11"/>
  <c r="O3358" i="11"/>
  <c r="P3358" i="11"/>
  <c r="Q3358" i="11"/>
  <c r="T3358" i="11" s="1"/>
  <c r="R3358" i="11"/>
  <c r="S3358" i="11"/>
  <c r="AA3358" i="11"/>
  <c r="AB3358" i="11"/>
  <c r="AD3358" i="11"/>
  <c r="AC3358" i="11" s="1"/>
  <c r="BH3358" i="11"/>
  <c r="BJ3358" i="11"/>
  <c r="N3359" i="11"/>
  <c r="O3359" i="11"/>
  <c r="P3359" i="11"/>
  <c r="Q3359" i="11"/>
  <c r="T3359" i="11" s="1"/>
  <c r="R3359" i="11"/>
  <c r="S3359" i="11"/>
  <c r="AA3359" i="11"/>
  <c r="AB3359" i="11"/>
  <c r="BJ3359" i="11" s="1"/>
  <c r="AD3359" i="11"/>
  <c r="AC3359" i="11" s="1"/>
  <c r="BH3359" i="11"/>
  <c r="N3360" i="11"/>
  <c r="O3360" i="11"/>
  <c r="P3360" i="11"/>
  <c r="Q3360" i="11"/>
  <c r="T3360" i="11" s="1"/>
  <c r="R3360" i="11"/>
  <c r="S3360" i="11"/>
  <c r="AA3360" i="11"/>
  <c r="AB3360" i="11"/>
  <c r="BJ3360" i="11" s="1"/>
  <c r="AD3360" i="11"/>
  <c r="AC3360" i="11" s="1"/>
  <c r="BH3360" i="11"/>
  <c r="N3361" i="11"/>
  <c r="O3361" i="11"/>
  <c r="P3361" i="11"/>
  <c r="Q3361" i="11"/>
  <c r="T3361" i="11" s="1"/>
  <c r="R3361" i="11"/>
  <c r="S3361" i="11"/>
  <c r="AA3361" i="11"/>
  <c r="AB3361" i="11"/>
  <c r="AD3361" i="11"/>
  <c r="AC3361" i="11" s="1"/>
  <c r="BH3361" i="11"/>
  <c r="BJ3361" i="11"/>
  <c r="N3362" i="11"/>
  <c r="O3362" i="11"/>
  <c r="P3362" i="11"/>
  <c r="Q3362" i="11"/>
  <c r="R3362" i="11"/>
  <c r="S3362" i="11"/>
  <c r="T3362" i="11"/>
  <c r="AA3362" i="11"/>
  <c r="AB3362" i="11"/>
  <c r="BJ3362" i="11" s="1"/>
  <c r="AD3362" i="11"/>
  <c r="AC3362" i="11" s="1"/>
  <c r="BH3362" i="11"/>
  <c r="N3363" i="11"/>
  <c r="O3363" i="11"/>
  <c r="P3363" i="11"/>
  <c r="Q3363" i="11"/>
  <c r="T3363" i="11" s="1"/>
  <c r="R3363" i="11"/>
  <c r="S3363" i="11"/>
  <c r="AA3363" i="11"/>
  <c r="AB3363" i="11"/>
  <c r="AD3363" i="11"/>
  <c r="AC3363" i="11" s="1"/>
  <c r="BH3363" i="11"/>
  <c r="BJ3363" i="11"/>
  <c r="N3364" i="11"/>
  <c r="O3364" i="11"/>
  <c r="P3364" i="11"/>
  <c r="Q3364" i="11"/>
  <c r="R3364" i="11"/>
  <c r="S3364" i="11"/>
  <c r="T3364" i="11"/>
  <c r="AA3364" i="11"/>
  <c r="AB3364" i="11"/>
  <c r="BJ3364" i="11" s="1"/>
  <c r="AD3364" i="11"/>
  <c r="AC3364" i="11" s="1"/>
  <c r="BH3364" i="11"/>
  <c r="N3365" i="11"/>
  <c r="O3365" i="11"/>
  <c r="P3365" i="11"/>
  <c r="Q3365" i="11"/>
  <c r="T3365" i="11" s="1"/>
  <c r="R3365" i="11"/>
  <c r="S3365" i="11"/>
  <c r="AA3365" i="11"/>
  <c r="AB3365" i="11"/>
  <c r="BJ3365" i="11" s="1"/>
  <c r="AD3365" i="11"/>
  <c r="AC3365" i="11" s="1"/>
  <c r="BH3365" i="11"/>
  <c r="N3366" i="11"/>
  <c r="O3366" i="11"/>
  <c r="P3366" i="11"/>
  <c r="Q3366" i="11"/>
  <c r="T3366" i="11" s="1"/>
  <c r="R3366" i="11"/>
  <c r="S3366" i="11"/>
  <c r="AA3366" i="11"/>
  <c r="AB3366" i="11"/>
  <c r="BJ3366" i="11" s="1"/>
  <c r="AD3366" i="11"/>
  <c r="AC3366" i="11" s="1"/>
  <c r="BH3366" i="11"/>
  <c r="N3367" i="11"/>
  <c r="O3367" i="11"/>
  <c r="P3367" i="11"/>
  <c r="Q3367" i="11"/>
  <c r="T3367" i="11" s="1"/>
  <c r="R3367" i="11"/>
  <c r="S3367" i="11"/>
  <c r="AA3367" i="11"/>
  <c r="AB3367" i="11"/>
  <c r="BJ3367" i="11" s="1"/>
  <c r="AD3367" i="11"/>
  <c r="AC3367" i="11" s="1"/>
  <c r="BH3367" i="11"/>
  <c r="N3368" i="11"/>
  <c r="O3368" i="11"/>
  <c r="P3368" i="11"/>
  <c r="Q3368" i="11"/>
  <c r="T3368" i="11" s="1"/>
  <c r="R3368" i="11"/>
  <c r="S3368" i="11"/>
  <c r="AA3368" i="11"/>
  <c r="AB3368" i="11"/>
  <c r="BJ3368" i="11" s="1"/>
  <c r="AD3368" i="11"/>
  <c r="AC3368" i="11" s="1"/>
  <c r="BH3368" i="11"/>
  <c r="N3369" i="11"/>
  <c r="O3369" i="11"/>
  <c r="P3369" i="11"/>
  <c r="Q3369" i="11"/>
  <c r="R3369" i="11"/>
  <c r="S3369" i="11"/>
  <c r="T3369" i="11"/>
  <c r="AA3369" i="11"/>
  <c r="AB3369" i="11"/>
  <c r="BJ3369" i="11" s="1"/>
  <c r="AD3369" i="11"/>
  <c r="AC3369" i="11" s="1"/>
  <c r="BH3369" i="11"/>
  <c r="N3370" i="11"/>
  <c r="O3370" i="11"/>
  <c r="P3370" i="11"/>
  <c r="Q3370" i="11"/>
  <c r="R3370" i="11"/>
  <c r="S3370" i="11"/>
  <c r="T3370" i="11"/>
  <c r="AA3370" i="11"/>
  <c r="AB3370" i="11"/>
  <c r="BJ3370" i="11" s="1"/>
  <c r="AD3370" i="11"/>
  <c r="AC3370" i="11" s="1"/>
  <c r="BH3370" i="11"/>
  <c r="N3371" i="11"/>
  <c r="O3371" i="11"/>
  <c r="P3371" i="11"/>
  <c r="Q3371" i="11"/>
  <c r="T3371" i="11" s="1"/>
  <c r="R3371" i="11"/>
  <c r="S3371" i="11"/>
  <c r="AA3371" i="11"/>
  <c r="AB3371" i="11"/>
  <c r="BJ3371" i="11" s="1"/>
  <c r="AC3371" i="11"/>
  <c r="AD3371" i="11"/>
  <c r="BH3371" i="11"/>
  <c r="N3372" i="11"/>
  <c r="O3372" i="11"/>
  <c r="P3372" i="11"/>
  <c r="Q3372" i="11"/>
  <c r="T3372" i="11" s="1"/>
  <c r="R3372" i="11"/>
  <c r="S3372" i="11"/>
  <c r="AA3372" i="11"/>
  <c r="AB3372" i="11"/>
  <c r="AD3372" i="11"/>
  <c r="AC3372" i="11" s="1"/>
  <c r="BH3372" i="11"/>
  <c r="BJ3372" i="11"/>
  <c r="N3373" i="11"/>
  <c r="O3373" i="11"/>
  <c r="P3373" i="11"/>
  <c r="Q3373" i="11"/>
  <c r="R3373" i="11"/>
  <c r="S3373" i="11"/>
  <c r="T3373" i="11"/>
  <c r="AA3373" i="11"/>
  <c r="AB3373" i="11"/>
  <c r="BJ3373" i="11" s="1"/>
  <c r="AC3373" i="11"/>
  <c r="AD3373" i="11"/>
  <c r="BH3373" i="11"/>
  <c r="N3374" i="11"/>
  <c r="O3374" i="11"/>
  <c r="P3374" i="11"/>
  <c r="Q3374" i="11"/>
  <c r="T3374" i="11" s="1"/>
  <c r="R3374" i="11"/>
  <c r="S3374" i="11"/>
  <c r="AA3374" i="11"/>
  <c r="AB3374" i="11"/>
  <c r="AD3374" i="11"/>
  <c r="AC3374" i="11" s="1"/>
  <c r="BH3374" i="11"/>
  <c r="BJ3374" i="11"/>
  <c r="N3375" i="11"/>
  <c r="O3375" i="11"/>
  <c r="P3375" i="11"/>
  <c r="Q3375" i="11"/>
  <c r="T3375" i="11" s="1"/>
  <c r="R3375" i="11"/>
  <c r="S3375" i="11"/>
  <c r="AA3375" i="11"/>
  <c r="AB3375" i="11"/>
  <c r="BJ3375" i="11" s="1"/>
  <c r="AD3375" i="11"/>
  <c r="AC3375" i="11" s="1"/>
  <c r="BH3375" i="11"/>
  <c r="N3376" i="11"/>
  <c r="O3376" i="11"/>
  <c r="P3376" i="11"/>
  <c r="Q3376" i="11"/>
  <c r="T3376" i="11" s="1"/>
  <c r="R3376" i="11"/>
  <c r="S3376" i="11"/>
  <c r="AA3376" i="11"/>
  <c r="AB3376" i="11"/>
  <c r="BJ3376" i="11" s="1"/>
  <c r="AD3376" i="11"/>
  <c r="AC3376" i="11" s="1"/>
  <c r="BH3376" i="11"/>
  <c r="N3377" i="11"/>
  <c r="O3377" i="11"/>
  <c r="P3377" i="11"/>
  <c r="Q3377" i="11"/>
  <c r="R3377" i="11"/>
  <c r="S3377" i="11"/>
  <c r="T3377" i="11"/>
  <c r="AA3377" i="11"/>
  <c r="AB3377" i="11"/>
  <c r="AD3377" i="11"/>
  <c r="AC3377" i="11" s="1"/>
  <c r="BH3377" i="11"/>
  <c r="BJ3377" i="11"/>
  <c r="N3378" i="11"/>
  <c r="O3378" i="11"/>
  <c r="P3378" i="11"/>
  <c r="Q3378" i="11"/>
  <c r="R3378" i="11"/>
  <c r="S3378" i="11"/>
  <c r="T3378" i="11"/>
  <c r="AA3378" i="11"/>
  <c r="AB3378" i="11"/>
  <c r="BJ3378" i="11" s="1"/>
  <c r="AC3378" i="11"/>
  <c r="AD3378" i="11"/>
  <c r="BH3378" i="11"/>
  <c r="N3379" i="11"/>
  <c r="O3379" i="11"/>
  <c r="P3379" i="11"/>
  <c r="Q3379" i="11"/>
  <c r="T3379" i="11" s="1"/>
  <c r="R3379" i="11"/>
  <c r="S3379" i="11"/>
  <c r="AA3379" i="11"/>
  <c r="AB3379" i="11"/>
  <c r="BJ3379" i="11" s="1"/>
  <c r="AC3379" i="11"/>
  <c r="AD3379" i="11"/>
  <c r="BH3379" i="11"/>
  <c r="N3380" i="11"/>
  <c r="O3380" i="11"/>
  <c r="P3380" i="11"/>
  <c r="Q3380" i="11"/>
  <c r="T3380" i="11" s="1"/>
  <c r="R3380" i="11"/>
  <c r="S3380" i="11"/>
  <c r="AA3380" i="11"/>
  <c r="AB3380" i="11"/>
  <c r="BJ3380" i="11" s="1"/>
  <c r="AD3380" i="11"/>
  <c r="AC3380" i="11" s="1"/>
  <c r="BH3380" i="11"/>
  <c r="N3381" i="11"/>
  <c r="O3381" i="11"/>
  <c r="P3381" i="11"/>
  <c r="Q3381" i="11"/>
  <c r="R3381" i="11"/>
  <c r="S3381" i="11"/>
  <c r="T3381" i="11"/>
  <c r="AA3381" i="11"/>
  <c r="AB3381" i="11"/>
  <c r="BJ3381" i="11" s="1"/>
  <c r="AD3381" i="11"/>
  <c r="AC3381" i="11" s="1"/>
  <c r="BH3381" i="11"/>
  <c r="N3382" i="11"/>
  <c r="O3382" i="11"/>
  <c r="P3382" i="11"/>
  <c r="Q3382" i="11"/>
  <c r="T3382" i="11" s="1"/>
  <c r="R3382" i="11"/>
  <c r="S3382" i="11"/>
  <c r="AA3382" i="11"/>
  <c r="AB3382" i="11"/>
  <c r="AD3382" i="11"/>
  <c r="AC3382" i="11" s="1"/>
  <c r="BH3382" i="11"/>
  <c r="BJ3382" i="11"/>
  <c r="N3383" i="11"/>
  <c r="O3383" i="11"/>
  <c r="P3383" i="11"/>
  <c r="Q3383" i="11"/>
  <c r="T3383" i="11" s="1"/>
  <c r="R3383" i="11"/>
  <c r="S3383" i="11"/>
  <c r="AA3383" i="11"/>
  <c r="AB3383" i="11"/>
  <c r="BJ3383" i="11" s="1"/>
  <c r="AD3383" i="11"/>
  <c r="AC3383" i="11" s="1"/>
  <c r="BH3383" i="11"/>
  <c r="N3384" i="11"/>
  <c r="O3384" i="11"/>
  <c r="P3384" i="11"/>
  <c r="Q3384" i="11"/>
  <c r="T3384" i="11" s="1"/>
  <c r="R3384" i="11"/>
  <c r="S3384" i="11"/>
  <c r="AA3384" i="11"/>
  <c r="AB3384" i="11"/>
  <c r="BJ3384" i="11" s="1"/>
  <c r="AD3384" i="11"/>
  <c r="AC3384" i="11" s="1"/>
  <c r="BH3384" i="11"/>
  <c r="N3385" i="11"/>
  <c r="O3385" i="11"/>
  <c r="P3385" i="11"/>
  <c r="Q3385" i="11"/>
  <c r="T3385" i="11" s="1"/>
  <c r="R3385" i="11"/>
  <c r="S3385" i="11"/>
  <c r="AA3385" i="11"/>
  <c r="AB3385" i="11"/>
  <c r="AD3385" i="11"/>
  <c r="AC3385" i="11" s="1"/>
  <c r="BH3385" i="11"/>
  <c r="BJ3385" i="11"/>
  <c r="N3386" i="11"/>
  <c r="O3386" i="11"/>
  <c r="P3386" i="11"/>
  <c r="Q3386" i="11"/>
  <c r="R3386" i="11"/>
  <c r="S3386" i="11"/>
  <c r="T3386" i="11"/>
  <c r="AA3386" i="11"/>
  <c r="AB3386" i="11"/>
  <c r="BJ3386" i="11" s="1"/>
  <c r="AC3386" i="11"/>
  <c r="AD3386" i="11"/>
  <c r="BH3386" i="11"/>
  <c r="N3387" i="11"/>
  <c r="O3387" i="11"/>
  <c r="P3387" i="11"/>
  <c r="Q3387" i="11"/>
  <c r="T3387" i="11" s="1"/>
  <c r="R3387" i="11"/>
  <c r="S3387" i="11"/>
  <c r="AA3387" i="11"/>
  <c r="AB3387" i="11"/>
  <c r="AC3387" i="11"/>
  <c r="AD3387" i="11"/>
  <c r="BH3387" i="11"/>
  <c r="BJ3387" i="11"/>
  <c r="N3388" i="11"/>
  <c r="O3388" i="11"/>
  <c r="P3388" i="11"/>
  <c r="Q3388" i="11"/>
  <c r="R3388" i="11"/>
  <c r="S3388" i="11"/>
  <c r="T3388" i="11"/>
  <c r="AA3388" i="11"/>
  <c r="AB3388" i="11"/>
  <c r="BJ3388" i="11" s="1"/>
  <c r="AD3388" i="11"/>
  <c r="AC3388" i="11" s="1"/>
  <c r="BH3388" i="11"/>
  <c r="N3389" i="11"/>
  <c r="O3389" i="11"/>
  <c r="P3389" i="11"/>
  <c r="Q3389" i="11"/>
  <c r="T3389" i="11" s="1"/>
  <c r="R3389" i="11"/>
  <c r="S3389" i="11"/>
  <c r="AA3389" i="11"/>
  <c r="AB3389" i="11"/>
  <c r="BJ3389" i="11" s="1"/>
  <c r="AD3389" i="11"/>
  <c r="AC3389" i="11" s="1"/>
  <c r="BH3389" i="11"/>
  <c r="N3390" i="11"/>
  <c r="O3390" i="11"/>
  <c r="P3390" i="11"/>
  <c r="Q3390" i="11"/>
  <c r="T3390" i="11" s="1"/>
  <c r="R3390" i="11"/>
  <c r="S3390" i="11"/>
  <c r="AA3390" i="11"/>
  <c r="AB3390" i="11"/>
  <c r="BJ3390" i="11" s="1"/>
  <c r="AD3390" i="11"/>
  <c r="AC3390" i="11" s="1"/>
  <c r="BH3390" i="11"/>
  <c r="N3391" i="11"/>
  <c r="O3391" i="11"/>
  <c r="P3391" i="11"/>
  <c r="Q3391" i="11"/>
  <c r="T3391" i="11" s="1"/>
  <c r="R3391" i="11"/>
  <c r="S3391" i="11"/>
  <c r="AA3391" i="11"/>
  <c r="AB3391" i="11"/>
  <c r="BJ3391" i="11" s="1"/>
  <c r="AD3391" i="11"/>
  <c r="AC3391" i="11" s="1"/>
  <c r="BH3391" i="11"/>
  <c r="N3392" i="11"/>
  <c r="O3392" i="11"/>
  <c r="P3392" i="11"/>
  <c r="Q3392" i="11"/>
  <c r="T3392" i="11" s="1"/>
  <c r="R3392" i="11"/>
  <c r="S3392" i="11"/>
  <c r="AA3392" i="11"/>
  <c r="AB3392" i="11"/>
  <c r="BJ3392" i="11" s="1"/>
  <c r="AD3392" i="11"/>
  <c r="AC3392" i="11" s="1"/>
  <c r="BH3392" i="11"/>
  <c r="N3393" i="11"/>
  <c r="O3393" i="11"/>
  <c r="P3393" i="11"/>
  <c r="Q3393" i="11"/>
  <c r="R3393" i="11"/>
  <c r="S3393" i="11"/>
  <c r="T3393" i="11"/>
  <c r="AA3393" i="11"/>
  <c r="AB3393" i="11"/>
  <c r="BJ3393" i="11" s="1"/>
  <c r="AD3393" i="11"/>
  <c r="AC3393" i="11" s="1"/>
  <c r="BH3393" i="11"/>
  <c r="N3394" i="11"/>
  <c r="O3394" i="11"/>
  <c r="P3394" i="11"/>
  <c r="Q3394" i="11"/>
  <c r="T3394" i="11" s="1"/>
  <c r="R3394" i="11"/>
  <c r="S3394" i="11"/>
  <c r="AA3394" i="11"/>
  <c r="AB3394" i="11"/>
  <c r="BJ3394" i="11" s="1"/>
  <c r="AC3394" i="11"/>
  <c r="AD3394" i="11"/>
  <c r="BH3394" i="11"/>
  <c r="N3395" i="11"/>
  <c r="O3395" i="11"/>
  <c r="P3395" i="11"/>
  <c r="Q3395" i="11"/>
  <c r="T3395" i="11" s="1"/>
  <c r="R3395" i="11"/>
  <c r="S3395" i="11"/>
  <c r="AA3395" i="11"/>
  <c r="AB3395" i="11"/>
  <c r="BJ3395" i="11" s="1"/>
  <c r="AD3395" i="11"/>
  <c r="AC3395" i="11" s="1"/>
  <c r="BH3395" i="11"/>
  <c r="N3396" i="11"/>
  <c r="O3396" i="11"/>
  <c r="P3396" i="11"/>
  <c r="Q3396" i="11"/>
  <c r="T3396" i="11" s="1"/>
  <c r="R3396" i="11"/>
  <c r="S3396" i="11"/>
  <c r="AA3396" i="11"/>
  <c r="AB3396" i="11"/>
  <c r="AD3396" i="11"/>
  <c r="AC3396" i="11" s="1"/>
  <c r="BH3396" i="11"/>
  <c r="BJ3396" i="11"/>
  <c r="N3397" i="11"/>
  <c r="O3397" i="11"/>
  <c r="P3397" i="11"/>
  <c r="Q3397" i="11"/>
  <c r="R3397" i="11"/>
  <c r="S3397" i="11"/>
  <c r="T3397" i="11"/>
  <c r="AA3397" i="11"/>
  <c r="AB3397" i="11"/>
  <c r="BJ3397" i="11" s="1"/>
  <c r="AD3397" i="11"/>
  <c r="AC3397" i="11" s="1"/>
  <c r="BH3397" i="11"/>
  <c r="N3398" i="11"/>
  <c r="O3398" i="11"/>
  <c r="P3398" i="11"/>
  <c r="Q3398" i="11"/>
  <c r="T3398" i="11" s="1"/>
  <c r="R3398" i="11"/>
  <c r="S3398" i="11"/>
  <c r="AA3398" i="11"/>
  <c r="AB3398" i="11"/>
  <c r="AD3398" i="11"/>
  <c r="AC3398" i="11" s="1"/>
  <c r="BH3398" i="11"/>
  <c r="BJ3398" i="11"/>
  <c r="N3399" i="11"/>
  <c r="O3399" i="11"/>
  <c r="P3399" i="11"/>
  <c r="Q3399" i="11"/>
  <c r="T3399" i="11" s="1"/>
  <c r="R3399" i="11"/>
  <c r="S3399" i="11"/>
  <c r="AA3399" i="11"/>
  <c r="AB3399" i="11"/>
  <c r="BJ3399" i="11" s="1"/>
  <c r="AD3399" i="11"/>
  <c r="AC3399" i="11" s="1"/>
  <c r="BH3399" i="11"/>
  <c r="N3400" i="11"/>
  <c r="O3400" i="11"/>
  <c r="P3400" i="11"/>
  <c r="Q3400" i="11"/>
  <c r="T3400" i="11" s="1"/>
  <c r="R3400" i="11"/>
  <c r="S3400" i="11"/>
  <c r="AA3400" i="11"/>
  <c r="AB3400" i="11"/>
  <c r="BJ3400" i="11" s="1"/>
  <c r="AD3400" i="11"/>
  <c r="AC3400" i="11" s="1"/>
  <c r="BH3400" i="11"/>
  <c r="N3401" i="11"/>
  <c r="O3401" i="11"/>
  <c r="P3401" i="11"/>
  <c r="Q3401" i="11"/>
  <c r="R3401" i="11"/>
  <c r="S3401" i="11"/>
  <c r="T3401" i="11"/>
  <c r="AA3401" i="11"/>
  <c r="AB3401" i="11"/>
  <c r="AD3401" i="11"/>
  <c r="AC3401" i="11" s="1"/>
  <c r="BH3401" i="11"/>
  <c r="BJ3401" i="11"/>
  <c r="N3402" i="11"/>
  <c r="O3402" i="11"/>
  <c r="P3402" i="11"/>
  <c r="Q3402" i="11"/>
  <c r="T3402" i="11" s="1"/>
  <c r="R3402" i="11"/>
  <c r="S3402" i="11"/>
  <c r="AA3402" i="11"/>
  <c r="AB3402" i="11"/>
  <c r="BJ3402" i="11" s="1"/>
  <c r="AD3402" i="11"/>
  <c r="AC3402" i="11" s="1"/>
  <c r="BH3402" i="11"/>
  <c r="N3403" i="11"/>
  <c r="O3403" i="11"/>
  <c r="P3403" i="11"/>
  <c r="Q3403" i="11"/>
  <c r="T3403" i="11" s="1"/>
  <c r="R3403" i="11"/>
  <c r="S3403" i="11"/>
  <c r="AA3403" i="11"/>
  <c r="AB3403" i="11"/>
  <c r="AD3403" i="11"/>
  <c r="AC3403" i="11" s="1"/>
  <c r="BH3403" i="11"/>
  <c r="BJ3403" i="11"/>
  <c r="N3404" i="11"/>
  <c r="O3404" i="11"/>
  <c r="P3404" i="11"/>
  <c r="Q3404" i="11"/>
  <c r="R3404" i="11"/>
  <c r="S3404" i="11"/>
  <c r="T3404" i="11"/>
  <c r="AA3404" i="11"/>
  <c r="AB3404" i="11"/>
  <c r="BJ3404" i="11" s="1"/>
  <c r="AC3404" i="11"/>
  <c r="BH3404" i="11"/>
  <c r="N3405" i="11"/>
  <c r="O3405" i="11"/>
  <c r="P3405" i="11"/>
  <c r="Q3405" i="11"/>
  <c r="T3405" i="11" s="1"/>
  <c r="R3405" i="11"/>
  <c r="S3405" i="11"/>
  <c r="AA3405" i="11"/>
  <c r="AB3405" i="11"/>
  <c r="BJ3405" i="11" s="1"/>
  <c r="AD3405" i="11"/>
  <c r="AC3405" i="11" s="1"/>
  <c r="BH3405" i="11"/>
  <c r="N3406" i="11"/>
  <c r="O3406" i="11"/>
  <c r="P3406" i="11"/>
  <c r="Q3406" i="11"/>
  <c r="T3406" i="11" s="1"/>
  <c r="R3406" i="11"/>
  <c r="S3406" i="11"/>
  <c r="AA3406" i="11"/>
  <c r="AB3406" i="11"/>
  <c r="AD3406" i="11"/>
  <c r="AC3406" i="11" s="1"/>
  <c r="BH3406" i="11"/>
  <c r="BJ3406" i="11"/>
  <c r="N3407" i="11"/>
  <c r="O3407" i="11"/>
  <c r="P3407" i="11"/>
  <c r="Q3407" i="11"/>
  <c r="R3407" i="11"/>
  <c r="S3407" i="11"/>
  <c r="T3407" i="11"/>
  <c r="AA3407" i="11"/>
  <c r="AB3407" i="11"/>
  <c r="BJ3407" i="11" s="1"/>
  <c r="AC3407" i="11"/>
  <c r="AD3407" i="11"/>
  <c r="BH3407" i="11"/>
  <c r="N3408" i="11"/>
  <c r="O3408" i="11"/>
  <c r="P3408" i="11"/>
  <c r="Q3408" i="11"/>
  <c r="T3408" i="11" s="1"/>
  <c r="R3408" i="11"/>
  <c r="S3408" i="11"/>
  <c r="AA3408" i="11"/>
  <c r="AB3408" i="11"/>
  <c r="AC3408" i="11"/>
  <c r="AD3408" i="11"/>
  <c r="BH3408" i="11"/>
  <c r="BJ3408" i="11"/>
  <c r="N3409" i="11"/>
  <c r="O3409" i="11"/>
  <c r="P3409" i="11"/>
  <c r="Q3409" i="11"/>
  <c r="R3409" i="11"/>
  <c r="S3409" i="11"/>
  <c r="T3409" i="11"/>
  <c r="AA3409" i="11"/>
  <c r="AB3409" i="11"/>
  <c r="BJ3409" i="11" s="1"/>
  <c r="AD3409" i="11"/>
  <c r="AC3409" i="11" s="1"/>
  <c r="BH3409" i="11"/>
  <c r="N3410" i="11"/>
  <c r="O3410" i="11"/>
  <c r="P3410" i="11"/>
  <c r="Q3410" i="11"/>
  <c r="T3410" i="11" s="1"/>
  <c r="R3410" i="11"/>
  <c r="S3410" i="11"/>
  <c r="AA3410" i="11"/>
  <c r="AB3410" i="11"/>
  <c r="BJ3410" i="11" s="1"/>
  <c r="AD3410" i="11"/>
  <c r="AC3410" i="11" s="1"/>
  <c r="BH3410" i="11"/>
  <c r="N3411" i="11"/>
  <c r="O3411" i="11"/>
  <c r="P3411" i="11"/>
  <c r="Q3411" i="11"/>
  <c r="T3411" i="11" s="1"/>
  <c r="R3411" i="11"/>
  <c r="S3411" i="11"/>
  <c r="AA3411" i="11"/>
  <c r="AB3411" i="11"/>
  <c r="BJ3411" i="11" s="1"/>
  <c r="AD3411" i="11"/>
  <c r="AC3411" i="11" s="1"/>
  <c r="BH3411" i="11"/>
  <c r="N3412" i="11"/>
  <c r="O3412" i="11"/>
  <c r="P3412" i="11"/>
  <c r="Q3412" i="11"/>
  <c r="T3412" i="11" s="1"/>
  <c r="R3412" i="11"/>
  <c r="S3412" i="11"/>
  <c r="AA3412" i="11"/>
  <c r="AB3412" i="11"/>
  <c r="BJ3412" i="11" s="1"/>
  <c r="AD3412" i="11"/>
  <c r="AC3412" i="11" s="1"/>
  <c r="BH3412" i="11"/>
  <c r="N3413" i="11"/>
  <c r="O3413" i="11"/>
  <c r="P3413" i="11"/>
  <c r="Q3413" i="11"/>
  <c r="T3413" i="11" s="1"/>
  <c r="R3413" i="11"/>
  <c r="S3413" i="11"/>
  <c r="AA3413" i="11"/>
  <c r="AB3413" i="11"/>
  <c r="BJ3413" i="11" s="1"/>
  <c r="AD3413" i="11"/>
  <c r="AC3413" i="11" s="1"/>
  <c r="BH3413" i="11"/>
  <c r="N3414" i="11"/>
  <c r="O3414" i="11"/>
  <c r="P3414" i="11"/>
  <c r="Q3414" i="11"/>
  <c r="R3414" i="11"/>
  <c r="S3414" i="11"/>
  <c r="T3414" i="11"/>
  <c r="AA3414" i="11"/>
  <c r="AB3414" i="11"/>
  <c r="BJ3414" i="11" s="1"/>
  <c r="AD3414" i="11"/>
  <c r="AC3414" i="11" s="1"/>
  <c r="BH3414" i="11"/>
  <c r="N3415" i="11"/>
  <c r="O3415" i="11"/>
  <c r="P3415" i="11"/>
  <c r="Q3415" i="11"/>
  <c r="T3415" i="11" s="1"/>
  <c r="R3415" i="11"/>
  <c r="S3415" i="11"/>
  <c r="AA3415" i="11"/>
  <c r="AB3415" i="11"/>
  <c r="BJ3415" i="11" s="1"/>
  <c r="AC3415" i="11"/>
  <c r="AD3415" i="11"/>
  <c r="BH3415" i="11"/>
  <c r="N3416" i="11"/>
  <c r="O3416" i="11"/>
  <c r="P3416" i="11"/>
  <c r="Q3416" i="11"/>
  <c r="T3416" i="11" s="1"/>
  <c r="R3416" i="11"/>
  <c r="S3416" i="11"/>
  <c r="AA3416" i="11"/>
  <c r="AB3416" i="11"/>
  <c r="BJ3416" i="11" s="1"/>
  <c r="AD3416" i="11"/>
  <c r="AC3416" i="11" s="1"/>
  <c r="BH3416" i="11"/>
  <c r="N3417" i="11"/>
  <c r="O3417" i="11"/>
  <c r="P3417" i="11"/>
  <c r="Q3417" i="11"/>
  <c r="T3417" i="11" s="1"/>
  <c r="R3417" i="11"/>
  <c r="S3417" i="11"/>
  <c r="AA3417" i="11"/>
  <c r="AB3417" i="11"/>
  <c r="AD3417" i="11"/>
  <c r="AC3417" i="11" s="1"/>
  <c r="BH3417" i="11"/>
  <c r="BJ3417" i="11"/>
  <c r="N3418" i="11"/>
  <c r="O3418" i="11"/>
  <c r="P3418" i="11"/>
  <c r="Q3418" i="11"/>
  <c r="R3418" i="11"/>
  <c r="S3418" i="11"/>
  <c r="T3418" i="11"/>
  <c r="AA3418" i="11"/>
  <c r="AB3418" i="11"/>
  <c r="BJ3418" i="11" s="1"/>
  <c r="AD3418" i="11"/>
  <c r="AC3418" i="11" s="1"/>
  <c r="BH3418" i="11"/>
  <c r="N3419" i="11"/>
  <c r="O3419" i="11"/>
  <c r="P3419" i="11"/>
  <c r="Q3419" i="11"/>
  <c r="T3419" i="11" s="1"/>
  <c r="R3419" i="11"/>
  <c r="S3419" i="11"/>
  <c r="AA3419" i="11"/>
  <c r="AB3419" i="11"/>
  <c r="AD3419" i="11"/>
  <c r="AC3419" i="11" s="1"/>
  <c r="BH3419" i="11"/>
  <c r="BJ3419" i="11"/>
  <c r="N3420" i="11"/>
  <c r="O3420" i="11"/>
  <c r="P3420" i="11"/>
  <c r="Q3420" i="11"/>
  <c r="T3420" i="11" s="1"/>
  <c r="R3420" i="11"/>
  <c r="S3420" i="11"/>
  <c r="AA3420" i="11"/>
  <c r="AB3420" i="11"/>
  <c r="BJ3420" i="11" s="1"/>
  <c r="AD3420" i="11"/>
  <c r="AC3420" i="11" s="1"/>
  <c r="BH3420" i="11"/>
  <c r="N3421" i="11"/>
  <c r="O3421" i="11"/>
  <c r="P3421" i="11"/>
  <c r="Q3421" i="11"/>
  <c r="T3421" i="11" s="1"/>
  <c r="R3421" i="11"/>
  <c r="S3421" i="11"/>
  <c r="AA3421" i="11"/>
  <c r="AB3421" i="11"/>
  <c r="BJ3421" i="11" s="1"/>
  <c r="AD3421" i="11"/>
  <c r="AC3421" i="11" s="1"/>
  <c r="BH3421" i="11"/>
  <c r="N3422" i="11"/>
  <c r="O3422" i="11"/>
  <c r="P3422" i="11"/>
  <c r="Q3422" i="11"/>
  <c r="R3422" i="11"/>
  <c r="S3422" i="11"/>
  <c r="T3422" i="11"/>
  <c r="AA3422" i="11"/>
  <c r="AB3422" i="11"/>
  <c r="AD3422" i="11"/>
  <c r="AC3422" i="11" s="1"/>
  <c r="BH3422" i="11"/>
  <c r="BJ3422" i="11"/>
  <c r="N3423" i="11"/>
  <c r="O3423" i="11"/>
  <c r="P3423" i="11"/>
  <c r="Q3423" i="11"/>
  <c r="T3423" i="11" s="1"/>
  <c r="R3423" i="11"/>
  <c r="S3423" i="11"/>
  <c r="AA3423" i="11"/>
  <c r="AB3423" i="11"/>
  <c r="BJ3423" i="11" s="1"/>
  <c r="AD3423" i="11"/>
  <c r="AC3423" i="11" s="1"/>
  <c r="BH3423" i="11"/>
  <c r="N3424" i="11"/>
  <c r="O3424" i="11"/>
  <c r="P3424" i="11"/>
  <c r="Q3424" i="11"/>
  <c r="T3424" i="11" s="1"/>
  <c r="R3424" i="11"/>
  <c r="S3424" i="11"/>
  <c r="AA3424" i="11"/>
  <c r="AB3424" i="11"/>
  <c r="AD3424" i="11"/>
  <c r="AC3424" i="11" s="1"/>
  <c r="BH3424" i="11"/>
  <c r="BJ3424" i="11"/>
  <c r="N3425" i="11"/>
  <c r="O3425" i="11"/>
  <c r="P3425" i="11"/>
  <c r="Q3425" i="11"/>
  <c r="R3425" i="11"/>
  <c r="S3425" i="11"/>
  <c r="T3425" i="11"/>
  <c r="AA3425" i="11"/>
  <c r="AB3425" i="11"/>
  <c r="BJ3425" i="11" s="1"/>
  <c r="AD3425" i="11"/>
  <c r="AC3425" i="11" s="1"/>
  <c r="BH3425" i="11"/>
  <c r="N3426" i="11"/>
  <c r="O3426" i="11"/>
  <c r="P3426" i="11"/>
  <c r="Q3426" i="11"/>
  <c r="R3426" i="11"/>
  <c r="S3426" i="11"/>
  <c r="T3426" i="11"/>
  <c r="AA3426" i="11"/>
  <c r="AB3426" i="11"/>
  <c r="BJ3426" i="11" s="1"/>
  <c r="AD3426" i="11"/>
  <c r="AC3426" i="11" s="1"/>
  <c r="BH3426" i="11"/>
  <c r="N3427" i="11"/>
  <c r="O3427" i="11"/>
  <c r="P3427" i="11"/>
  <c r="Q3427" i="11"/>
  <c r="T3427" i="11" s="1"/>
  <c r="R3427" i="11"/>
  <c r="S3427" i="11"/>
  <c r="AA3427" i="11"/>
  <c r="AB3427" i="11"/>
  <c r="AD3427" i="11"/>
  <c r="AC3427" i="11" s="1"/>
  <c r="BH3427" i="11"/>
  <c r="BJ3427" i="11"/>
  <c r="N3428" i="11"/>
  <c r="O3428" i="11"/>
  <c r="P3428" i="11"/>
  <c r="Q3428" i="11"/>
  <c r="T3428" i="11" s="1"/>
  <c r="R3428" i="11"/>
  <c r="S3428" i="11"/>
  <c r="AA3428" i="11"/>
  <c r="AB3428" i="11"/>
  <c r="BJ3428" i="11" s="1"/>
  <c r="AD3428" i="11"/>
  <c r="AC3428" i="11" s="1"/>
  <c r="BH3428" i="11"/>
  <c r="N3429" i="11"/>
  <c r="O3429" i="11"/>
  <c r="P3429" i="11"/>
  <c r="Q3429" i="11"/>
  <c r="T3429" i="11" s="1"/>
  <c r="R3429" i="11"/>
  <c r="S3429" i="11"/>
  <c r="AA3429" i="11"/>
  <c r="AB3429" i="11"/>
  <c r="BJ3429" i="11" s="1"/>
  <c r="AD3429" i="11"/>
  <c r="AC3429" i="11" s="1"/>
  <c r="BH3429" i="11"/>
  <c r="N3430" i="11"/>
  <c r="O3430" i="11"/>
  <c r="P3430" i="11"/>
  <c r="Q3430" i="11"/>
  <c r="T3430" i="11" s="1"/>
  <c r="R3430" i="11"/>
  <c r="S3430" i="11"/>
  <c r="AA3430" i="11"/>
  <c r="AB3430" i="11"/>
  <c r="AD3430" i="11"/>
  <c r="AC3430" i="11" s="1"/>
  <c r="BH3430" i="11"/>
  <c r="BJ3430" i="11"/>
  <c r="N3431" i="11"/>
  <c r="O3431" i="11"/>
  <c r="P3431" i="11"/>
  <c r="Q3431" i="11"/>
  <c r="R3431" i="11"/>
  <c r="S3431" i="11"/>
  <c r="T3431" i="11"/>
  <c r="AA3431" i="11"/>
  <c r="AB3431" i="11"/>
  <c r="BJ3431" i="11" s="1"/>
  <c r="AC3431" i="11"/>
  <c r="AD3431" i="11"/>
  <c r="BH3431" i="11"/>
  <c r="N3432" i="11"/>
  <c r="O3432" i="11"/>
  <c r="P3432" i="11"/>
  <c r="Q3432" i="11"/>
  <c r="T3432" i="11" s="1"/>
  <c r="R3432" i="11"/>
  <c r="S3432" i="11"/>
  <c r="AA3432" i="11"/>
  <c r="AB3432" i="11"/>
  <c r="AC3432" i="11"/>
  <c r="AD3432" i="11"/>
  <c r="BH3432" i="11"/>
  <c r="BJ3432" i="11"/>
  <c r="N3433" i="11"/>
  <c r="O3433" i="11"/>
  <c r="P3433" i="11"/>
  <c r="Q3433" i="11"/>
  <c r="R3433" i="11"/>
  <c r="S3433" i="11"/>
  <c r="T3433" i="11"/>
  <c r="AA3433" i="11"/>
  <c r="AB3433" i="11"/>
  <c r="BJ3433" i="11" s="1"/>
  <c r="AD3433" i="11"/>
  <c r="AC3433" i="11" s="1"/>
  <c r="BH3433" i="11"/>
  <c r="N3434" i="11"/>
  <c r="O3434" i="11"/>
  <c r="P3434" i="11"/>
  <c r="Q3434" i="11"/>
  <c r="T3434" i="11" s="1"/>
  <c r="R3434" i="11"/>
  <c r="S3434" i="11"/>
  <c r="AA3434" i="11"/>
  <c r="AB3434" i="11"/>
  <c r="BJ3434" i="11" s="1"/>
  <c r="AD3434" i="11"/>
  <c r="AC3434" i="11" s="1"/>
  <c r="BH3434" i="11"/>
  <c r="N3435" i="11"/>
  <c r="O3435" i="11"/>
  <c r="P3435" i="11"/>
  <c r="Q3435" i="11"/>
  <c r="T3435" i="11" s="1"/>
  <c r="R3435" i="11"/>
  <c r="S3435" i="11"/>
  <c r="AA3435" i="11"/>
  <c r="AB3435" i="11"/>
  <c r="BJ3435" i="11" s="1"/>
  <c r="AD3435" i="11"/>
  <c r="AC3435" i="11" s="1"/>
  <c r="BH3435" i="11"/>
  <c r="N3436" i="11"/>
  <c r="O3436" i="11"/>
  <c r="P3436" i="11"/>
  <c r="Q3436" i="11"/>
  <c r="T3436" i="11" s="1"/>
  <c r="R3436" i="11"/>
  <c r="S3436" i="11"/>
  <c r="AA3436" i="11"/>
  <c r="AB3436" i="11"/>
  <c r="BJ3436" i="11" s="1"/>
  <c r="AD3436" i="11"/>
  <c r="AC3436" i="11" s="1"/>
  <c r="BH3436" i="11"/>
  <c r="N3437" i="11"/>
  <c r="O3437" i="11"/>
  <c r="P3437" i="11"/>
  <c r="Q3437" i="11"/>
  <c r="R3437" i="11"/>
  <c r="S3437" i="11"/>
  <c r="T3437" i="11"/>
  <c r="AA3437" i="11"/>
  <c r="AB3437" i="11"/>
  <c r="BJ3437" i="11" s="1"/>
  <c r="AD3437" i="11"/>
  <c r="AC3437" i="11" s="1"/>
  <c r="BH3437" i="11"/>
  <c r="N3438" i="11"/>
  <c r="O3438" i="11"/>
  <c r="P3438" i="11"/>
  <c r="Q3438" i="11"/>
  <c r="T3438" i="11" s="1"/>
  <c r="R3438" i="11"/>
  <c r="S3438" i="11"/>
  <c r="AA3438" i="11"/>
  <c r="AB3438" i="11"/>
  <c r="BJ3438" i="11" s="1"/>
  <c r="AD3438" i="11"/>
  <c r="AC3438" i="11" s="1"/>
  <c r="BH3438" i="11"/>
  <c r="N3439" i="11"/>
  <c r="O3439" i="11"/>
  <c r="P3439" i="11"/>
  <c r="Q3439" i="11"/>
  <c r="T3439" i="11" s="1"/>
  <c r="R3439" i="11"/>
  <c r="S3439" i="11"/>
  <c r="AA3439" i="11"/>
  <c r="AB3439" i="11"/>
  <c r="BJ3439" i="11" s="1"/>
  <c r="AD3439" i="11"/>
  <c r="AC3439" i="11" s="1"/>
  <c r="BH3439" i="11"/>
  <c r="N3440" i="11"/>
  <c r="O3440" i="11"/>
  <c r="P3440" i="11"/>
  <c r="Q3440" i="11"/>
  <c r="T3440" i="11" s="1"/>
  <c r="R3440" i="11"/>
  <c r="S3440" i="11"/>
  <c r="AA3440" i="11"/>
  <c r="AB3440" i="11"/>
  <c r="BJ3440" i="11" s="1"/>
  <c r="AC3440" i="11"/>
  <c r="AD3440" i="11"/>
  <c r="BH3440" i="11"/>
  <c r="N3441" i="11"/>
  <c r="O3441" i="11"/>
  <c r="P3441" i="11"/>
  <c r="Q3441" i="11"/>
  <c r="T3441" i="11" s="1"/>
  <c r="R3441" i="11"/>
  <c r="S3441" i="11"/>
  <c r="AA3441" i="11"/>
  <c r="AB3441" i="11"/>
  <c r="AD3441" i="11"/>
  <c r="AC3441" i="11" s="1"/>
  <c r="BH3441" i="11"/>
  <c r="BJ3441" i="11"/>
  <c r="N3442" i="11"/>
  <c r="O3442" i="11"/>
  <c r="P3442" i="11"/>
  <c r="Q3442" i="11"/>
  <c r="R3442" i="11"/>
  <c r="S3442" i="11"/>
  <c r="T3442" i="11"/>
  <c r="AA3442" i="11"/>
  <c r="AB3442" i="11"/>
  <c r="BJ3442" i="11" s="1"/>
  <c r="AC3442" i="11"/>
  <c r="AD3442" i="11"/>
  <c r="BH3442" i="11"/>
  <c r="N3443" i="11"/>
  <c r="O3443" i="11"/>
  <c r="P3443" i="11"/>
  <c r="Q3443" i="11"/>
  <c r="T3443" i="11" s="1"/>
  <c r="R3443" i="11"/>
  <c r="S3443" i="11"/>
  <c r="AA3443" i="11"/>
  <c r="AB3443" i="11"/>
  <c r="AD3443" i="11"/>
  <c r="AC3443" i="11" s="1"/>
  <c r="BH3443" i="11"/>
  <c r="BJ3443" i="11"/>
  <c r="N3444" i="11"/>
  <c r="O3444" i="11"/>
  <c r="P3444" i="11"/>
  <c r="Q3444" i="11"/>
  <c r="T3444" i="11" s="1"/>
  <c r="R3444" i="11"/>
  <c r="S3444" i="11"/>
  <c r="AA3444" i="11"/>
  <c r="AB3444" i="11"/>
  <c r="BJ3444" i="11" s="1"/>
  <c r="AD3444" i="11"/>
  <c r="AC3444" i="11" s="1"/>
  <c r="BH3444" i="11"/>
  <c r="N3445" i="11"/>
  <c r="O3445" i="11"/>
  <c r="P3445" i="11"/>
  <c r="Q3445" i="11"/>
  <c r="R3445" i="11"/>
  <c r="S3445" i="11"/>
  <c r="T3445" i="11"/>
  <c r="AA3445" i="11"/>
  <c r="AB3445" i="11"/>
  <c r="BJ3445" i="11" s="1"/>
  <c r="AD3445" i="11"/>
  <c r="AC3445" i="11" s="1"/>
  <c r="BH3445" i="11"/>
  <c r="N3446" i="11"/>
  <c r="O3446" i="11"/>
  <c r="P3446" i="11"/>
  <c r="Q3446" i="11"/>
  <c r="T3446" i="11" s="1"/>
  <c r="R3446" i="11"/>
  <c r="S3446" i="11"/>
  <c r="AA3446" i="11"/>
  <c r="AB3446" i="11"/>
  <c r="AC3446" i="11"/>
  <c r="AD3446" i="11"/>
  <c r="BH3446" i="11"/>
  <c r="BJ3446" i="11"/>
  <c r="N3447" i="11"/>
  <c r="O3447" i="11"/>
  <c r="P3447" i="11"/>
  <c r="Q3447" i="11"/>
  <c r="R3447" i="11"/>
  <c r="S3447" i="11"/>
  <c r="T3447" i="11"/>
  <c r="AA3447" i="11"/>
  <c r="AB3447" i="11"/>
  <c r="BJ3447" i="11" s="1"/>
  <c r="AC3447" i="11"/>
  <c r="AD3447" i="11"/>
  <c r="BH3447" i="11"/>
  <c r="N3448" i="11"/>
  <c r="O3448" i="11"/>
  <c r="P3448" i="11"/>
  <c r="Q3448" i="11"/>
  <c r="T3448" i="11" s="1"/>
  <c r="R3448" i="11"/>
  <c r="S3448" i="11"/>
  <c r="AA3448" i="11"/>
  <c r="AB3448" i="11"/>
  <c r="AD3448" i="11"/>
  <c r="AC3448" i="11" s="1"/>
  <c r="BH3448" i="11"/>
  <c r="BJ3448" i="11"/>
  <c r="N3449" i="11"/>
  <c r="O3449" i="11"/>
  <c r="P3449" i="11"/>
  <c r="Q3449" i="11"/>
  <c r="R3449" i="11"/>
  <c r="S3449" i="11"/>
  <c r="T3449" i="11"/>
  <c r="AA3449" i="11"/>
  <c r="AB3449" i="11"/>
  <c r="BJ3449" i="11" s="1"/>
  <c r="AD3449" i="11"/>
  <c r="AC3449" i="11" s="1"/>
  <c r="BH3449" i="11"/>
  <c r="N3450" i="11"/>
  <c r="O3450" i="11"/>
  <c r="P3450" i="11"/>
  <c r="Q3450" i="11"/>
  <c r="T3450" i="11" s="1"/>
  <c r="R3450" i="11"/>
  <c r="S3450" i="11"/>
  <c r="AA3450" i="11"/>
  <c r="AB3450" i="11"/>
  <c r="BJ3450" i="11" s="1"/>
  <c r="AD3450" i="11"/>
  <c r="AC3450" i="11" s="1"/>
  <c r="BH3450" i="11"/>
  <c r="N3451" i="11"/>
  <c r="O3451" i="11"/>
  <c r="P3451" i="11"/>
  <c r="Q3451" i="11"/>
  <c r="T3451" i="11" s="1"/>
  <c r="R3451" i="11"/>
  <c r="S3451" i="11"/>
  <c r="AA3451" i="11"/>
  <c r="AB3451" i="11"/>
  <c r="BJ3451" i="11" s="1"/>
  <c r="AD3451" i="11"/>
  <c r="AC3451" i="11" s="1"/>
  <c r="BH3451" i="11"/>
  <c r="N3452" i="11"/>
  <c r="O3452" i="11"/>
  <c r="P3452" i="11"/>
  <c r="Q3452" i="11"/>
  <c r="T3452" i="11" s="1"/>
  <c r="R3452" i="11"/>
  <c r="S3452" i="11"/>
  <c r="AA3452" i="11"/>
  <c r="AB3452" i="11"/>
  <c r="BJ3452" i="11" s="1"/>
  <c r="AD3452" i="11"/>
  <c r="AC3452" i="11" s="1"/>
  <c r="BH3452" i="11"/>
  <c r="N3453" i="11"/>
  <c r="O3453" i="11"/>
  <c r="P3453" i="11"/>
  <c r="Q3453" i="11"/>
  <c r="T3453" i="11" s="1"/>
  <c r="R3453" i="11"/>
  <c r="S3453" i="11"/>
  <c r="AA3453" i="11"/>
  <c r="AB3453" i="11"/>
  <c r="BJ3453" i="11" s="1"/>
  <c r="AD3453" i="11"/>
  <c r="AC3453" i="11" s="1"/>
  <c r="BH3453" i="11"/>
  <c r="N3454" i="11"/>
  <c r="O3454" i="11"/>
  <c r="P3454" i="11"/>
  <c r="Q3454" i="11"/>
  <c r="T3454" i="11" s="1"/>
  <c r="R3454" i="11"/>
  <c r="S3454" i="11"/>
  <c r="AA3454" i="11"/>
  <c r="AB3454" i="11"/>
  <c r="BJ3454" i="11" s="1"/>
  <c r="AC3454" i="11"/>
  <c r="AD3454" i="11"/>
  <c r="BH3454" i="11"/>
  <c r="N3455" i="11"/>
  <c r="O3455" i="11"/>
  <c r="P3455" i="11"/>
  <c r="Q3455" i="11"/>
  <c r="T3455" i="11" s="1"/>
  <c r="R3455" i="11"/>
  <c r="S3455" i="11"/>
  <c r="AA3455" i="11"/>
  <c r="AB3455" i="11"/>
  <c r="BJ3455" i="11" s="1"/>
  <c r="AD3455" i="11"/>
  <c r="AC3455" i="11" s="1"/>
  <c r="BH3455" i="11"/>
  <c r="N3456" i="11"/>
  <c r="O3456" i="11"/>
  <c r="P3456" i="11"/>
  <c r="Q3456" i="11"/>
  <c r="T3456" i="11" s="1"/>
  <c r="R3456" i="11"/>
  <c r="S3456" i="11"/>
  <c r="AA3456" i="11"/>
  <c r="AB3456" i="11"/>
  <c r="BJ3456" i="11" s="1"/>
  <c r="AC3456" i="11"/>
  <c r="AD3456" i="11"/>
  <c r="BH3456" i="11"/>
  <c r="N3457" i="11"/>
  <c r="O3457" i="11"/>
  <c r="P3457" i="11"/>
  <c r="Q3457" i="11"/>
  <c r="T3457" i="11" s="1"/>
  <c r="R3457" i="11"/>
  <c r="S3457" i="11"/>
  <c r="AA3457" i="11"/>
  <c r="AB3457" i="11"/>
  <c r="AD3457" i="11"/>
  <c r="AC3457" i="11" s="1"/>
  <c r="BH3457" i="11"/>
  <c r="BJ3457" i="11"/>
  <c r="N3458" i="11"/>
  <c r="O3458" i="11"/>
  <c r="P3458" i="11"/>
  <c r="Q3458" i="11"/>
  <c r="R3458" i="11"/>
  <c r="S3458" i="11"/>
  <c r="T3458" i="11"/>
  <c r="AA3458" i="11"/>
  <c r="AB3458" i="11"/>
  <c r="BJ3458" i="11" s="1"/>
  <c r="AC3458" i="11"/>
  <c r="AD3458" i="11"/>
  <c r="BH3458" i="11"/>
  <c r="N3459" i="11"/>
  <c r="O3459" i="11"/>
  <c r="P3459" i="11"/>
  <c r="Q3459" i="11"/>
  <c r="T3459" i="11" s="1"/>
  <c r="R3459" i="11"/>
  <c r="S3459" i="11"/>
  <c r="AA3459" i="11"/>
  <c r="AB3459" i="11"/>
  <c r="AD3459" i="11"/>
  <c r="AC3459" i="11" s="1"/>
  <c r="BH3459" i="11"/>
  <c r="BJ3459" i="11"/>
  <c r="N3460" i="11"/>
  <c r="O3460" i="11"/>
  <c r="P3460" i="11"/>
  <c r="Q3460" i="11"/>
  <c r="T3460" i="11" s="1"/>
  <c r="R3460" i="11"/>
  <c r="S3460" i="11"/>
  <c r="AA3460" i="11"/>
  <c r="AB3460" i="11"/>
  <c r="BJ3460" i="11" s="1"/>
  <c r="AC3460" i="11"/>
  <c r="AD3460" i="11"/>
  <c r="BH3460" i="11"/>
  <c r="N3461" i="11"/>
  <c r="O3461" i="11"/>
  <c r="P3461" i="11"/>
  <c r="Q3461" i="11"/>
  <c r="R3461" i="11"/>
  <c r="S3461" i="11"/>
  <c r="T3461" i="11"/>
  <c r="AA3461" i="11"/>
  <c r="AB3461" i="11"/>
  <c r="BJ3461" i="11" s="1"/>
  <c r="AD3461" i="11"/>
  <c r="AC3461" i="11" s="1"/>
  <c r="BH3461" i="11"/>
  <c r="N3462" i="11"/>
  <c r="O3462" i="11"/>
  <c r="P3462" i="11"/>
  <c r="Q3462" i="11"/>
  <c r="T3462" i="11" s="1"/>
  <c r="R3462" i="11"/>
  <c r="S3462" i="11"/>
  <c r="AA3462" i="11"/>
  <c r="AB3462" i="11"/>
  <c r="AD3462" i="11"/>
  <c r="AC3462" i="11" s="1"/>
  <c r="BH3462" i="11"/>
  <c r="BJ3462" i="11"/>
  <c r="N3463" i="11"/>
  <c r="O3463" i="11"/>
  <c r="P3463" i="11"/>
  <c r="Q3463" i="11"/>
  <c r="T3463" i="11" s="1"/>
  <c r="R3463" i="11"/>
  <c r="S3463" i="11"/>
  <c r="AA3463" i="11"/>
  <c r="AB3463" i="11"/>
  <c r="BJ3463" i="11" s="1"/>
  <c r="AD3463" i="11"/>
  <c r="AC3463" i="11" s="1"/>
  <c r="BH3463" i="11"/>
  <c r="N3464" i="11"/>
  <c r="O3464" i="11"/>
  <c r="P3464" i="11"/>
  <c r="Q3464" i="11"/>
  <c r="T3464" i="11" s="1"/>
  <c r="R3464" i="11"/>
  <c r="S3464" i="11"/>
  <c r="AA3464" i="11"/>
  <c r="AB3464" i="11"/>
  <c r="BJ3464" i="11" s="1"/>
  <c r="AD3464" i="11"/>
  <c r="AC3464" i="11" s="1"/>
  <c r="BH3464" i="11"/>
  <c r="N3465" i="11"/>
  <c r="O3465" i="11"/>
  <c r="P3465" i="11"/>
  <c r="Q3465" i="11"/>
  <c r="R3465" i="11"/>
  <c r="S3465" i="11"/>
  <c r="T3465" i="11"/>
  <c r="AA3465" i="11"/>
  <c r="AB3465" i="11"/>
  <c r="AD3465" i="11"/>
  <c r="AC3465" i="11" s="1"/>
  <c r="BH3465" i="11"/>
  <c r="BJ3465" i="11"/>
  <c r="N3466" i="11"/>
  <c r="O3466" i="11"/>
  <c r="P3466" i="11"/>
  <c r="Q3466" i="11"/>
  <c r="T3466" i="11" s="1"/>
  <c r="R3466" i="11"/>
  <c r="S3466" i="11"/>
  <c r="AA3466" i="11"/>
  <c r="AB3466" i="11"/>
  <c r="BJ3466" i="11" s="1"/>
  <c r="AC3466" i="11"/>
  <c r="AD3466" i="11"/>
  <c r="BH3466" i="11"/>
  <c r="N3467" i="11"/>
  <c r="O3467" i="11"/>
  <c r="P3467" i="11"/>
  <c r="Q3467" i="11"/>
  <c r="T3467" i="11" s="1"/>
  <c r="R3467" i="11"/>
  <c r="S3467" i="11"/>
  <c r="AA3467" i="11"/>
  <c r="AB3467" i="11"/>
  <c r="BJ3467" i="11" s="1"/>
  <c r="AD3467" i="11"/>
  <c r="AC3467" i="11" s="1"/>
  <c r="BH3467" i="11"/>
  <c r="N3468" i="11"/>
  <c r="O3468" i="11"/>
  <c r="P3468" i="11"/>
  <c r="Q3468" i="11"/>
  <c r="T3468" i="11" s="1"/>
  <c r="R3468" i="11"/>
  <c r="S3468" i="11"/>
  <c r="AA3468" i="11"/>
  <c r="AB3468" i="11"/>
  <c r="BJ3468" i="11" s="1"/>
  <c r="AC3468" i="11"/>
  <c r="AD3468" i="11"/>
  <c r="BH3468" i="11"/>
  <c r="N3469" i="11"/>
  <c r="O3469" i="11"/>
  <c r="P3469" i="11"/>
  <c r="Q3469" i="11"/>
  <c r="R3469" i="11"/>
  <c r="S3469" i="11"/>
  <c r="T3469" i="11"/>
  <c r="AA3469" i="11"/>
  <c r="AB3469" i="11"/>
  <c r="BJ3469" i="11" s="1"/>
  <c r="AD3469" i="11"/>
  <c r="AC3469" i="11" s="1"/>
  <c r="BH3469" i="11"/>
  <c r="N3470" i="11"/>
  <c r="O3470" i="11"/>
  <c r="P3470" i="11"/>
  <c r="Q3470" i="11"/>
  <c r="T3470" i="11" s="1"/>
  <c r="R3470" i="11"/>
  <c r="S3470" i="11"/>
  <c r="AA3470" i="11"/>
  <c r="AB3470" i="11"/>
  <c r="AD3470" i="11"/>
  <c r="AC3470" i="11" s="1"/>
  <c r="BH3470" i="11"/>
  <c r="BJ3470" i="11"/>
  <c r="N3471" i="11"/>
  <c r="O3471" i="11"/>
  <c r="P3471" i="11"/>
  <c r="Q3471" i="11"/>
  <c r="R3471" i="11"/>
  <c r="S3471" i="11"/>
  <c r="T3471" i="11"/>
  <c r="AA3471" i="11"/>
  <c r="AB3471" i="11"/>
  <c r="BJ3471" i="11" s="1"/>
  <c r="AC3471" i="11"/>
  <c r="AD3471" i="11"/>
  <c r="BH3471" i="11"/>
  <c r="N3472" i="11"/>
  <c r="O3472" i="11"/>
  <c r="P3472" i="11"/>
  <c r="Q3472" i="11"/>
  <c r="T3472" i="11" s="1"/>
  <c r="R3472" i="11"/>
  <c r="S3472" i="11"/>
  <c r="AA3472" i="11"/>
  <c r="AB3472" i="11"/>
  <c r="AD3472" i="11"/>
  <c r="AC3472" i="11" s="1"/>
  <c r="BH3472" i="11"/>
  <c r="BJ3472" i="11"/>
  <c r="N3473" i="11"/>
  <c r="O3473" i="11"/>
  <c r="P3473" i="11"/>
  <c r="Q3473" i="11"/>
  <c r="T3473" i="11" s="1"/>
  <c r="R3473" i="11"/>
  <c r="S3473" i="11"/>
  <c r="AA3473" i="11"/>
  <c r="AB3473" i="11"/>
  <c r="BJ3473" i="11" s="1"/>
  <c r="AD3473" i="11"/>
  <c r="AC3473" i="11" s="1"/>
  <c r="BH3473" i="11"/>
  <c r="N3474" i="11"/>
  <c r="O3474" i="11"/>
  <c r="P3474" i="11"/>
  <c r="Q3474" i="11"/>
  <c r="T3474" i="11" s="1"/>
  <c r="R3474" i="11"/>
  <c r="S3474" i="11"/>
  <c r="AA3474" i="11"/>
  <c r="AB3474" i="11"/>
  <c r="BJ3474" i="11" s="1"/>
  <c r="AC3474" i="11"/>
  <c r="AD3474" i="11"/>
  <c r="BH3474" i="11"/>
  <c r="N3475" i="11"/>
  <c r="O3475" i="11"/>
  <c r="P3475" i="11"/>
  <c r="Q3475" i="11"/>
  <c r="R3475" i="11"/>
  <c r="S3475" i="11"/>
  <c r="T3475" i="11"/>
  <c r="AA3475" i="11"/>
  <c r="AB3475" i="11"/>
  <c r="BJ3475" i="11" s="1"/>
  <c r="AD3475" i="11"/>
  <c r="AC3475" i="11" s="1"/>
  <c r="BH3475" i="11"/>
  <c r="N3476" i="11"/>
  <c r="O3476" i="11"/>
  <c r="P3476" i="11"/>
  <c r="Q3476" i="11"/>
  <c r="T3476" i="11" s="1"/>
  <c r="R3476" i="11"/>
  <c r="S3476" i="11"/>
  <c r="AA3476" i="11"/>
  <c r="AB3476" i="11"/>
  <c r="BJ3476" i="11" s="1"/>
  <c r="AD3476" i="11"/>
  <c r="AC3476" i="11" s="1"/>
  <c r="BH3476" i="11"/>
  <c r="N3477" i="11"/>
  <c r="O3477" i="11"/>
  <c r="P3477" i="11"/>
  <c r="Q3477" i="11"/>
  <c r="T3477" i="11" s="1"/>
  <c r="R3477" i="11"/>
  <c r="S3477" i="11"/>
  <c r="AA3477" i="11"/>
  <c r="AB3477" i="11"/>
  <c r="BJ3477" i="11" s="1"/>
  <c r="AD3477" i="11"/>
  <c r="AC3477" i="11" s="1"/>
  <c r="BH3477" i="11"/>
  <c r="N3478" i="11"/>
  <c r="O3478" i="11"/>
  <c r="P3478" i="11"/>
  <c r="Q3478" i="11"/>
  <c r="T3478" i="11" s="1"/>
  <c r="R3478" i="11"/>
  <c r="S3478" i="11"/>
  <c r="AA3478" i="11"/>
  <c r="AB3478" i="11"/>
  <c r="BJ3478" i="11" s="1"/>
  <c r="AD3478" i="11"/>
  <c r="AC3478" i="11" s="1"/>
  <c r="BH3478" i="11"/>
  <c r="N3479" i="11"/>
  <c r="O3479" i="11"/>
  <c r="P3479" i="11"/>
  <c r="Q3479" i="11"/>
  <c r="T3479" i="11" s="1"/>
  <c r="R3479" i="11"/>
  <c r="S3479" i="11"/>
  <c r="AA3479" i="11"/>
  <c r="AB3479" i="11"/>
  <c r="BJ3479" i="11" s="1"/>
  <c r="AC3479" i="11"/>
  <c r="AD3479" i="11"/>
  <c r="BH3479" i="11"/>
  <c r="N3480" i="11"/>
  <c r="O3480" i="11"/>
  <c r="P3480" i="11"/>
  <c r="Q3480" i="11"/>
  <c r="T3480" i="11" s="1"/>
  <c r="R3480" i="11"/>
  <c r="S3480" i="11"/>
  <c r="AA3480" i="11"/>
  <c r="AB3480" i="11"/>
  <c r="BJ3480" i="11" s="1"/>
  <c r="AC3480" i="11"/>
  <c r="AD3480" i="11"/>
  <c r="BH3480" i="11"/>
  <c r="N3481" i="11"/>
  <c r="O3481" i="11"/>
  <c r="P3481" i="11"/>
  <c r="Q3481" i="11"/>
  <c r="T3481" i="11" s="1"/>
  <c r="R3481" i="11"/>
  <c r="S3481" i="11"/>
  <c r="AA3481" i="11"/>
  <c r="AB3481" i="11"/>
  <c r="AD3481" i="11"/>
  <c r="AC3481" i="11" s="1"/>
  <c r="BH3481" i="11"/>
  <c r="BJ3481" i="11"/>
  <c r="N3482" i="11"/>
  <c r="O3482" i="11"/>
  <c r="P3482" i="11"/>
  <c r="Q3482" i="11"/>
  <c r="R3482" i="11"/>
  <c r="S3482" i="11"/>
  <c r="T3482" i="11"/>
  <c r="AA3482" i="11"/>
  <c r="AB3482" i="11"/>
  <c r="BJ3482" i="11" s="1"/>
  <c r="AC3482" i="11"/>
  <c r="AD3482" i="11"/>
  <c r="BH3482" i="11"/>
  <c r="N3483" i="11"/>
  <c r="O3483" i="11"/>
  <c r="P3483" i="11"/>
  <c r="Q3483" i="11"/>
  <c r="T3483" i="11" s="1"/>
  <c r="R3483" i="11"/>
  <c r="S3483" i="11"/>
  <c r="AA3483" i="11"/>
  <c r="AB3483" i="11"/>
  <c r="BJ3483" i="11" s="1"/>
  <c r="AD3483" i="11"/>
  <c r="AC3483" i="11" s="1"/>
  <c r="BH3483" i="11"/>
  <c r="N3484" i="11"/>
  <c r="O3484" i="11"/>
  <c r="P3484" i="11"/>
  <c r="Q3484" i="11"/>
  <c r="T3484" i="11" s="1"/>
  <c r="R3484" i="11"/>
  <c r="S3484" i="11"/>
  <c r="AA3484" i="11"/>
  <c r="AB3484" i="11"/>
  <c r="BJ3484" i="11" s="1"/>
  <c r="AC3484" i="11"/>
  <c r="AD3484" i="11"/>
  <c r="BH3484" i="11"/>
  <c r="N3485" i="11"/>
  <c r="O3485" i="11"/>
  <c r="P3485" i="11"/>
  <c r="Q3485" i="11"/>
  <c r="T3485" i="11" s="1"/>
  <c r="R3485" i="11"/>
  <c r="S3485" i="11"/>
  <c r="AA3485" i="11"/>
  <c r="AB3485" i="11"/>
  <c r="BJ3485" i="11" s="1"/>
  <c r="AD3485" i="11"/>
  <c r="AC3485" i="11" s="1"/>
  <c r="BH3485" i="11"/>
  <c r="N3486" i="11"/>
  <c r="O3486" i="11"/>
  <c r="P3486" i="11"/>
  <c r="Q3486" i="11"/>
  <c r="T3486" i="11" s="1"/>
  <c r="R3486" i="11"/>
  <c r="S3486" i="11"/>
  <c r="AA3486" i="11"/>
  <c r="AB3486" i="11"/>
  <c r="BJ3486" i="11" s="1"/>
  <c r="AD3486" i="11"/>
  <c r="AC3486" i="11" s="1"/>
  <c r="BH3486" i="11"/>
  <c r="N3487" i="11"/>
  <c r="O3487" i="11"/>
  <c r="P3487" i="11"/>
  <c r="Q3487" i="11"/>
  <c r="R3487" i="11"/>
  <c r="S3487" i="11"/>
  <c r="T3487" i="11"/>
  <c r="AA3487" i="11"/>
  <c r="AB3487" i="11"/>
  <c r="BJ3487" i="11" s="1"/>
  <c r="AD3487" i="11"/>
  <c r="AC3487" i="11" s="1"/>
  <c r="BH3487" i="11"/>
  <c r="N3488" i="11"/>
  <c r="O3488" i="11"/>
  <c r="P3488" i="11"/>
  <c r="Q3488" i="11"/>
  <c r="T3488" i="11" s="1"/>
  <c r="R3488" i="11"/>
  <c r="S3488" i="11"/>
  <c r="AA3488" i="11"/>
  <c r="AB3488" i="11"/>
  <c r="BJ3488" i="11" s="1"/>
  <c r="AC3488" i="11"/>
  <c r="AD3488" i="11"/>
  <c r="BH3488" i="11"/>
  <c r="N3489" i="11"/>
  <c r="O3489" i="11"/>
  <c r="P3489" i="11"/>
  <c r="Q3489" i="11"/>
  <c r="T3489" i="11" s="1"/>
  <c r="R3489" i="11"/>
  <c r="S3489" i="11"/>
  <c r="AA3489" i="11"/>
  <c r="AB3489" i="11"/>
  <c r="AD3489" i="11"/>
  <c r="AC3489" i="11" s="1"/>
  <c r="BH3489" i="11"/>
  <c r="BJ3489" i="11"/>
  <c r="N3490" i="11"/>
  <c r="O3490" i="11"/>
  <c r="P3490" i="11"/>
  <c r="Q3490" i="11"/>
  <c r="T3490" i="11" s="1"/>
  <c r="R3490" i="11"/>
  <c r="S3490" i="11"/>
  <c r="AA3490" i="11"/>
  <c r="AB3490" i="11"/>
  <c r="BJ3490" i="11" s="1"/>
  <c r="AC3490" i="11"/>
  <c r="AD3490" i="11"/>
  <c r="BH3490" i="11"/>
  <c r="N3491" i="11"/>
  <c r="O3491" i="11"/>
  <c r="P3491" i="11"/>
  <c r="Q3491" i="11"/>
  <c r="R3491" i="11"/>
  <c r="S3491" i="11"/>
  <c r="T3491" i="11"/>
  <c r="AA3491" i="11"/>
  <c r="AB3491" i="11"/>
  <c r="AD3491" i="11"/>
  <c r="AC3491" i="11" s="1"/>
  <c r="BH3491" i="11"/>
  <c r="BJ3491" i="11"/>
  <c r="N3492" i="11"/>
  <c r="O3492" i="11"/>
  <c r="P3492" i="11"/>
  <c r="Q3492" i="11"/>
  <c r="T3492" i="11" s="1"/>
  <c r="R3492" i="11"/>
  <c r="S3492" i="11"/>
  <c r="AA3492" i="11"/>
  <c r="AB3492" i="11"/>
  <c r="BJ3492" i="11" s="1"/>
  <c r="AC3492" i="11"/>
  <c r="AD3492" i="11"/>
  <c r="BH3492" i="11"/>
  <c r="N3493" i="11"/>
  <c r="O3493" i="11"/>
  <c r="P3493" i="11"/>
  <c r="Q3493" i="11"/>
  <c r="R3493" i="11"/>
  <c r="S3493" i="11"/>
  <c r="T3493" i="11"/>
  <c r="AA3493" i="11"/>
  <c r="AB3493" i="11"/>
  <c r="BJ3493" i="11" s="1"/>
  <c r="AD3493" i="11"/>
  <c r="AC3493" i="11" s="1"/>
  <c r="BH3493" i="11"/>
  <c r="N3494" i="11"/>
  <c r="O3494" i="11"/>
  <c r="P3494" i="11"/>
  <c r="Q3494" i="11"/>
  <c r="T3494" i="11" s="1"/>
  <c r="R3494" i="11"/>
  <c r="S3494" i="11"/>
  <c r="AA3494" i="11"/>
  <c r="AB3494" i="11"/>
  <c r="AD3494" i="11"/>
  <c r="AC3494" i="11" s="1"/>
  <c r="BH3494" i="11"/>
  <c r="BJ3494" i="11"/>
  <c r="N3495" i="11"/>
  <c r="O3495" i="11"/>
  <c r="P3495" i="11"/>
  <c r="Q3495" i="11"/>
  <c r="R3495" i="11"/>
  <c r="S3495" i="11"/>
  <c r="T3495" i="11"/>
  <c r="AA3495" i="11"/>
  <c r="AB3495" i="11"/>
  <c r="BJ3495" i="11" s="1"/>
  <c r="AC3495" i="11"/>
  <c r="AD3495" i="11"/>
  <c r="BH3495" i="11"/>
  <c r="N3496" i="11"/>
  <c r="O3496" i="11"/>
  <c r="P3496" i="11"/>
  <c r="Q3496" i="11"/>
  <c r="T3496" i="11" s="1"/>
  <c r="R3496" i="11"/>
  <c r="S3496" i="11"/>
  <c r="AA3496" i="11"/>
  <c r="AB3496" i="11"/>
  <c r="AC3496" i="11"/>
  <c r="AD3496" i="11"/>
  <c r="BH3496" i="11"/>
  <c r="BJ3496" i="11"/>
  <c r="N3497" i="11"/>
  <c r="O3497" i="11"/>
  <c r="P3497" i="11"/>
  <c r="Q3497" i="11"/>
  <c r="R3497" i="11"/>
  <c r="S3497" i="11"/>
  <c r="T3497" i="11"/>
  <c r="AA3497" i="11"/>
  <c r="AB3497" i="11"/>
  <c r="BJ3497" i="11" s="1"/>
  <c r="AD3497" i="11"/>
  <c r="AC3497" i="11" s="1"/>
  <c r="BH3497" i="11"/>
  <c r="N3498" i="11"/>
  <c r="O3498" i="11"/>
  <c r="P3498" i="11"/>
  <c r="Q3498" i="11"/>
  <c r="T3498" i="11" s="1"/>
  <c r="R3498" i="11"/>
  <c r="S3498" i="11"/>
  <c r="AA3498" i="11"/>
  <c r="AB3498" i="11"/>
  <c r="BJ3498" i="11" s="1"/>
  <c r="AD3498" i="11"/>
  <c r="AC3498" i="11" s="1"/>
  <c r="BH3498" i="11"/>
  <c r="N3499" i="11"/>
  <c r="O3499" i="11"/>
  <c r="P3499" i="11"/>
  <c r="Q3499" i="11"/>
  <c r="T3499" i="11" s="1"/>
  <c r="R3499" i="11"/>
  <c r="S3499" i="11"/>
  <c r="AA3499" i="11"/>
  <c r="AB3499" i="11"/>
  <c r="BJ3499" i="11" s="1"/>
  <c r="AD3499" i="11"/>
  <c r="AC3499" i="11" s="1"/>
  <c r="BH3499" i="11"/>
  <c r="N3500" i="11"/>
  <c r="O3500" i="11"/>
  <c r="P3500" i="11"/>
  <c r="Q3500" i="11"/>
  <c r="T3500" i="11" s="1"/>
  <c r="R3500" i="11"/>
  <c r="S3500" i="11"/>
  <c r="AA3500" i="11"/>
  <c r="AB3500" i="11"/>
  <c r="BJ3500" i="11" s="1"/>
  <c r="AD3500" i="11"/>
  <c r="AC3500" i="11" s="1"/>
  <c r="BH3500" i="11"/>
  <c r="N3501" i="11"/>
  <c r="O3501" i="11"/>
  <c r="P3501" i="11"/>
  <c r="Q3501" i="11"/>
  <c r="T3501" i="11" s="1"/>
  <c r="R3501" i="11"/>
  <c r="S3501" i="11"/>
  <c r="AA3501" i="11"/>
  <c r="AB3501" i="11"/>
  <c r="BJ3501" i="11" s="1"/>
  <c r="AD3501" i="11"/>
  <c r="AC3501" i="11" s="1"/>
  <c r="BH3501" i="11"/>
  <c r="N3502" i="11"/>
  <c r="O3502" i="11"/>
  <c r="P3502" i="11"/>
  <c r="Q3502" i="11"/>
  <c r="T3502" i="11" s="1"/>
  <c r="R3502" i="11"/>
  <c r="S3502" i="11"/>
  <c r="AA3502" i="11"/>
  <c r="AB3502" i="11"/>
  <c r="BJ3502" i="11" s="1"/>
  <c r="AC3502" i="11"/>
  <c r="AD3502" i="11"/>
  <c r="BH3502" i="11"/>
  <c r="N3503" i="11"/>
  <c r="O3503" i="11"/>
  <c r="P3503" i="11"/>
  <c r="Q3503" i="11"/>
  <c r="T3503" i="11" s="1"/>
  <c r="R3503" i="11"/>
  <c r="S3503" i="11"/>
  <c r="AA3503" i="11"/>
  <c r="AB3503" i="11"/>
  <c r="BJ3503" i="11" s="1"/>
  <c r="AD3503" i="11"/>
  <c r="AC3503" i="11" s="1"/>
  <c r="BH3503" i="11"/>
  <c r="N3504" i="11"/>
  <c r="O3504" i="11"/>
  <c r="P3504" i="11"/>
  <c r="Q3504" i="11"/>
  <c r="T3504" i="11" s="1"/>
  <c r="R3504" i="11"/>
  <c r="S3504" i="11"/>
  <c r="AA3504" i="11"/>
  <c r="AB3504" i="11"/>
  <c r="BJ3504" i="11" s="1"/>
  <c r="AD3504" i="11"/>
  <c r="AC3504" i="11" s="1"/>
  <c r="BH3504" i="11"/>
  <c r="N3505" i="11"/>
  <c r="O3505" i="11"/>
  <c r="P3505" i="11"/>
  <c r="Q3505" i="11"/>
  <c r="T3505" i="11" s="1"/>
  <c r="R3505" i="11"/>
  <c r="S3505" i="11"/>
  <c r="AA3505" i="11"/>
  <c r="AB3505" i="11"/>
  <c r="BJ3505" i="11" s="1"/>
  <c r="AD3505" i="11"/>
  <c r="AC3505" i="11" s="1"/>
  <c r="BH3505" i="11"/>
  <c r="N3506" i="11"/>
  <c r="O3506" i="11"/>
  <c r="P3506" i="11"/>
  <c r="Q3506" i="11"/>
  <c r="T3506" i="11" s="1"/>
  <c r="R3506" i="11"/>
  <c r="S3506" i="11"/>
  <c r="AA3506" i="11"/>
  <c r="AB3506" i="11"/>
  <c r="BJ3506" i="11" s="1"/>
  <c r="AC3506" i="11"/>
  <c r="AD3506" i="11"/>
  <c r="BH3506" i="11"/>
  <c r="N3507" i="11"/>
  <c r="O3507" i="11"/>
  <c r="P3507" i="11"/>
  <c r="Q3507" i="11"/>
  <c r="T3507" i="11" s="1"/>
  <c r="R3507" i="11"/>
  <c r="S3507" i="11"/>
  <c r="AA3507" i="11"/>
  <c r="AB3507" i="11"/>
  <c r="AD3507" i="11"/>
  <c r="AC3507" i="11" s="1"/>
  <c r="BH3507" i="11"/>
  <c r="BJ3507" i="11"/>
  <c r="N3508" i="11"/>
  <c r="O3508" i="11"/>
  <c r="P3508" i="11"/>
  <c r="Q3508" i="11"/>
  <c r="T3508" i="11" s="1"/>
  <c r="R3508" i="11"/>
  <c r="S3508" i="11"/>
  <c r="AA3508" i="11"/>
  <c r="AB3508" i="11"/>
  <c r="BJ3508" i="11" s="1"/>
  <c r="AC3508" i="11"/>
  <c r="AD3508" i="11"/>
  <c r="BH3508" i="11"/>
  <c r="N3509" i="11"/>
  <c r="O3509" i="11"/>
  <c r="P3509" i="11"/>
  <c r="Q3509" i="11"/>
  <c r="R3509" i="11"/>
  <c r="S3509" i="11"/>
  <c r="T3509" i="11"/>
  <c r="AA3509" i="11"/>
  <c r="AB3509" i="11"/>
  <c r="BJ3509" i="11" s="1"/>
  <c r="AD3509" i="11"/>
  <c r="AC3509" i="11" s="1"/>
  <c r="BH3509" i="11"/>
  <c r="N3510" i="11"/>
  <c r="O3510" i="11"/>
  <c r="P3510" i="11"/>
  <c r="Q3510" i="11"/>
  <c r="T3510" i="11" s="1"/>
  <c r="R3510" i="11"/>
  <c r="S3510" i="11"/>
  <c r="AA3510" i="11"/>
  <c r="AB3510" i="11"/>
  <c r="AD3510" i="11"/>
  <c r="AC3510" i="11" s="1"/>
  <c r="BH3510" i="11"/>
  <c r="BJ3510" i="11"/>
  <c r="N3511" i="11"/>
  <c r="O3511" i="11"/>
  <c r="P3511" i="11"/>
  <c r="Q3511" i="11"/>
  <c r="T3511" i="11" s="1"/>
  <c r="R3511" i="11"/>
  <c r="S3511" i="11"/>
  <c r="AA3511" i="11"/>
  <c r="AB3511" i="11"/>
  <c r="BJ3511" i="11" s="1"/>
  <c r="AD3511" i="11"/>
  <c r="AC3511" i="11" s="1"/>
  <c r="BH3511" i="11"/>
  <c r="N3512" i="11"/>
  <c r="O3512" i="11"/>
  <c r="P3512" i="11"/>
  <c r="Q3512" i="11"/>
  <c r="T3512" i="11" s="1"/>
  <c r="R3512" i="11"/>
  <c r="S3512" i="11"/>
  <c r="AA3512" i="11"/>
  <c r="AB3512" i="11"/>
  <c r="BJ3512" i="11" s="1"/>
  <c r="AD3512" i="11"/>
  <c r="AC3512" i="11" s="1"/>
  <c r="BH3512" i="11"/>
  <c r="N3513" i="11"/>
  <c r="O3513" i="11"/>
  <c r="P3513" i="11"/>
  <c r="Q3513" i="11"/>
  <c r="R3513" i="11"/>
  <c r="S3513" i="11"/>
  <c r="T3513" i="11"/>
  <c r="AA3513" i="11"/>
  <c r="AB3513" i="11"/>
  <c r="AD3513" i="11"/>
  <c r="AC3513" i="11" s="1"/>
  <c r="BH3513" i="11"/>
  <c r="BJ3513" i="11"/>
  <c r="N3514" i="11"/>
  <c r="O3514" i="11"/>
  <c r="P3514" i="11"/>
  <c r="Q3514" i="11"/>
  <c r="T3514" i="11" s="1"/>
  <c r="R3514" i="11"/>
  <c r="S3514" i="11"/>
  <c r="AA3514" i="11"/>
  <c r="AB3514" i="11"/>
  <c r="BJ3514" i="11" s="1"/>
  <c r="AD3514" i="11"/>
  <c r="AC3514" i="11" s="1"/>
  <c r="BH3514" i="11"/>
  <c r="N3515" i="11"/>
  <c r="O3515" i="11"/>
  <c r="P3515" i="11"/>
  <c r="Q3515" i="11"/>
  <c r="R3515" i="11"/>
  <c r="S3515" i="11"/>
  <c r="T3515" i="11"/>
  <c r="AA3515" i="11"/>
  <c r="AB3515" i="11"/>
  <c r="BJ3515" i="11" s="1"/>
  <c r="AD3515" i="11"/>
  <c r="AC3515" i="11" s="1"/>
  <c r="BH3515" i="11"/>
  <c r="N3516" i="11"/>
  <c r="O3516" i="11"/>
  <c r="P3516" i="11"/>
  <c r="Q3516" i="11"/>
  <c r="T3516" i="11" s="1"/>
  <c r="R3516" i="11"/>
  <c r="S3516" i="11"/>
  <c r="AA3516" i="11"/>
  <c r="AB3516" i="11"/>
  <c r="BJ3516" i="11" s="1"/>
  <c r="AD3516" i="11"/>
  <c r="AC3516" i="11" s="1"/>
  <c r="BH3516" i="11"/>
  <c r="N3517" i="11"/>
  <c r="O3517" i="11"/>
  <c r="P3517" i="11"/>
  <c r="Q3517" i="11"/>
  <c r="R3517" i="11"/>
  <c r="S3517" i="11"/>
  <c r="T3517" i="11"/>
  <c r="AA3517" i="11"/>
  <c r="AB3517" i="11"/>
  <c r="BJ3517" i="11" s="1"/>
  <c r="AD3517" i="11"/>
  <c r="AC3517" i="11" s="1"/>
  <c r="BH3517" i="11"/>
  <c r="N3518" i="11"/>
  <c r="O3518" i="11"/>
  <c r="P3518" i="11"/>
  <c r="Q3518" i="11"/>
  <c r="T3518" i="11" s="1"/>
  <c r="R3518" i="11"/>
  <c r="S3518" i="11"/>
  <c r="AA3518" i="11"/>
  <c r="AB3518" i="11"/>
  <c r="AD3518" i="11"/>
  <c r="AC3518" i="11" s="1"/>
  <c r="BH3518" i="11"/>
  <c r="BJ3518" i="11"/>
  <c r="N3519" i="11"/>
  <c r="O3519" i="11"/>
  <c r="P3519" i="11"/>
  <c r="Q3519" i="11"/>
  <c r="T3519" i="11" s="1"/>
  <c r="R3519" i="11"/>
  <c r="S3519" i="11"/>
  <c r="AA3519" i="11"/>
  <c r="AB3519" i="11"/>
  <c r="BJ3519" i="11" s="1"/>
  <c r="AD3519" i="11"/>
  <c r="AC3519" i="11" s="1"/>
  <c r="BH3519" i="11"/>
  <c r="N3520" i="11"/>
  <c r="O3520" i="11"/>
  <c r="P3520" i="11"/>
  <c r="Q3520" i="11"/>
  <c r="T3520" i="11" s="1"/>
  <c r="R3520" i="11"/>
  <c r="S3520" i="11"/>
  <c r="AA3520" i="11"/>
  <c r="AB3520" i="11"/>
  <c r="BJ3520" i="11" s="1"/>
  <c r="AD3520" i="11"/>
  <c r="AC3520" i="11" s="1"/>
  <c r="BH3520" i="11"/>
  <c r="N3521" i="11"/>
  <c r="O3521" i="11"/>
  <c r="P3521" i="11"/>
  <c r="Q3521" i="11"/>
  <c r="T3521" i="11" s="1"/>
  <c r="R3521" i="11"/>
  <c r="S3521" i="11"/>
  <c r="AA3521" i="11"/>
  <c r="AB3521" i="11"/>
  <c r="AD3521" i="11"/>
  <c r="AC3521" i="11" s="1"/>
  <c r="BH3521" i="11"/>
  <c r="BJ3521" i="11"/>
  <c r="N3522" i="11"/>
  <c r="O3522" i="11"/>
  <c r="P3522" i="11"/>
  <c r="Q3522" i="11"/>
  <c r="T3522" i="11" s="1"/>
  <c r="R3522" i="11"/>
  <c r="S3522" i="11"/>
  <c r="AA3522" i="11"/>
  <c r="AB3522" i="11"/>
  <c r="BJ3522" i="11" s="1"/>
  <c r="AD3522" i="11"/>
  <c r="AC3522" i="11" s="1"/>
  <c r="BH3522" i="11"/>
  <c r="N3523" i="11"/>
  <c r="O3523" i="11"/>
  <c r="P3523" i="11"/>
  <c r="Q3523" i="11"/>
  <c r="R3523" i="11"/>
  <c r="S3523" i="11"/>
  <c r="T3523" i="11"/>
  <c r="AA3523" i="11"/>
  <c r="AB3523" i="11"/>
  <c r="AD3523" i="11"/>
  <c r="AC3523" i="11" s="1"/>
  <c r="BH3523" i="11"/>
  <c r="BJ3523" i="11"/>
  <c r="N3524" i="11"/>
  <c r="O3524" i="11"/>
  <c r="P3524" i="11"/>
  <c r="Q3524" i="11"/>
  <c r="T3524" i="11" s="1"/>
  <c r="R3524" i="11"/>
  <c r="S3524" i="11"/>
  <c r="AA3524" i="11"/>
  <c r="AB3524" i="11"/>
  <c r="BJ3524" i="11" s="1"/>
  <c r="AC3524" i="11"/>
  <c r="AD3524" i="11"/>
  <c r="BH3524" i="11"/>
  <c r="N3525" i="11"/>
  <c r="O3525" i="11"/>
  <c r="P3525" i="11"/>
  <c r="Q3525" i="11"/>
  <c r="T3525" i="11" s="1"/>
  <c r="R3525" i="11"/>
  <c r="S3525" i="11"/>
  <c r="AA3525" i="11"/>
  <c r="AB3525" i="11"/>
  <c r="BJ3525" i="11" s="1"/>
  <c r="AD3525" i="11"/>
  <c r="AC3525" i="11" s="1"/>
  <c r="BH3525" i="11"/>
  <c r="N3526" i="11"/>
  <c r="O3526" i="11"/>
  <c r="P3526" i="11"/>
  <c r="Q3526" i="11"/>
  <c r="T3526" i="11" s="1"/>
  <c r="R3526" i="11"/>
  <c r="S3526" i="11"/>
  <c r="AA3526" i="11"/>
  <c r="AB3526" i="11"/>
  <c r="BJ3526" i="11" s="1"/>
  <c r="AD3526" i="11"/>
  <c r="AC3526" i="11" s="1"/>
  <c r="BH3526" i="11"/>
  <c r="N3527" i="11"/>
  <c r="O3527" i="11"/>
  <c r="P3527" i="11"/>
  <c r="Q3527" i="11"/>
  <c r="R3527" i="11"/>
  <c r="S3527" i="11"/>
  <c r="T3527" i="11"/>
  <c r="AA3527" i="11"/>
  <c r="AB3527" i="11"/>
  <c r="BJ3527" i="11" s="1"/>
  <c r="AC3527" i="11"/>
  <c r="AD3527" i="11"/>
  <c r="BH3527" i="11"/>
  <c r="N3528" i="11"/>
  <c r="O3528" i="11"/>
  <c r="P3528" i="11"/>
  <c r="Q3528" i="11"/>
  <c r="T3528" i="11" s="1"/>
  <c r="R3528" i="11"/>
  <c r="S3528" i="11"/>
  <c r="AA3528" i="11"/>
  <c r="AB3528" i="11"/>
  <c r="AD3528" i="11"/>
  <c r="AC3528" i="11" s="1"/>
  <c r="BH3528" i="11"/>
  <c r="BJ3528" i="11"/>
  <c r="N3529" i="11"/>
  <c r="O3529" i="11"/>
  <c r="P3529" i="11"/>
  <c r="Q3529" i="11"/>
  <c r="R3529" i="11"/>
  <c r="S3529" i="11"/>
  <c r="T3529" i="11"/>
  <c r="AA3529" i="11"/>
  <c r="AB3529" i="11"/>
  <c r="AD3529" i="11"/>
  <c r="AC3529" i="11" s="1"/>
  <c r="BH3529" i="11"/>
  <c r="BJ3529" i="11"/>
  <c r="N3530" i="11"/>
  <c r="O3530" i="11"/>
  <c r="P3530" i="11"/>
  <c r="Q3530" i="11"/>
  <c r="T3530" i="11" s="1"/>
  <c r="R3530" i="11"/>
  <c r="S3530" i="11"/>
  <c r="AA3530" i="11"/>
  <c r="AB3530" i="11"/>
  <c r="BJ3530" i="11" s="1"/>
  <c r="AD3530" i="11"/>
  <c r="AC3530" i="11" s="1"/>
  <c r="BH3530" i="11"/>
  <c r="N3531" i="11"/>
  <c r="O3531" i="11"/>
  <c r="P3531" i="11"/>
  <c r="Q3531" i="11"/>
  <c r="R3531" i="11"/>
  <c r="S3531" i="11"/>
  <c r="T3531" i="11"/>
  <c r="AA3531" i="11"/>
  <c r="AB3531" i="11"/>
  <c r="BJ3531" i="11" s="1"/>
  <c r="AD3531" i="11"/>
  <c r="AC3531" i="11" s="1"/>
  <c r="BH3531" i="11"/>
  <c r="N3532" i="11"/>
  <c r="O3532" i="11"/>
  <c r="P3532" i="11"/>
  <c r="Q3532" i="11"/>
  <c r="T3532" i="11" s="1"/>
  <c r="R3532" i="11"/>
  <c r="S3532" i="11"/>
  <c r="AA3532" i="11"/>
  <c r="AB3532" i="11"/>
  <c r="BJ3532" i="11" s="1"/>
  <c r="AC3532" i="11"/>
  <c r="AD3532" i="11"/>
  <c r="BH3532" i="11"/>
  <c r="N3533" i="11"/>
  <c r="O3533" i="11"/>
  <c r="P3533" i="11"/>
  <c r="Q3533" i="11"/>
  <c r="T3533" i="11" s="1"/>
  <c r="R3533" i="11"/>
  <c r="S3533" i="11"/>
  <c r="AA3533" i="11"/>
  <c r="AB3533" i="11"/>
  <c r="BJ3533" i="11" s="1"/>
  <c r="AD3533" i="11"/>
  <c r="AC3533" i="11" s="1"/>
  <c r="BH3533" i="11"/>
  <c r="N3534" i="11"/>
  <c r="O3534" i="11"/>
  <c r="P3534" i="11"/>
  <c r="Q3534" i="11"/>
  <c r="T3534" i="11" s="1"/>
  <c r="R3534" i="11"/>
  <c r="S3534" i="11"/>
  <c r="AA3534" i="11"/>
  <c r="AB3534" i="11"/>
  <c r="BJ3534" i="11" s="1"/>
  <c r="AC3534" i="11"/>
  <c r="AD3534" i="11"/>
  <c r="BH3534" i="11"/>
  <c r="N3535" i="11"/>
  <c r="O3535" i="11"/>
  <c r="P3535" i="11"/>
  <c r="Q3535" i="11"/>
  <c r="R3535" i="11"/>
  <c r="S3535" i="11"/>
  <c r="T3535" i="11"/>
  <c r="AA3535" i="11"/>
  <c r="AB3535" i="11"/>
  <c r="BJ3535" i="11" s="1"/>
  <c r="AD3535" i="11"/>
  <c r="AC3535" i="11" s="1"/>
  <c r="BH3535" i="11"/>
  <c r="N3536" i="11"/>
  <c r="O3536" i="11"/>
  <c r="P3536" i="11"/>
  <c r="Q3536" i="11"/>
  <c r="T3536" i="11" s="1"/>
  <c r="R3536" i="11"/>
  <c r="S3536" i="11"/>
  <c r="AA3536" i="11"/>
  <c r="AB3536" i="11"/>
  <c r="BJ3536" i="11" s="1"/>
  <c r="AC3536" i="11"/>
  <c r="AD3536" i="11"/>
  <c r="BH3536" i="11"/>
  <c r="N3537" i="11"/>
  <c r="O3537" i="11"/>
  <c r="P3537" i="11"/>
  <c r="Q3537" i="11"/>
  <c r="T3537" i="11" s="1"/>
  <c r="R3537" i="11"/>
  <c r="S3537" i="11"/>
  <c r="AA3537" i="11"/>
  <c r="AB3537" i="11"/>
  <c r="BJ3537" i="11" s="1"/>
  <c r="AD3537" i="11"/>
  <c r="AC3537" i="11" s="1"/>
  <c r="BH3537" i="11"/>
  <c r="N3538" i="11"/>
  <c r="O3538" i="11"/>
  <c r="P3538" i="11"/>
  <c r="Q3538" i="11"/>
  <c r="T3538" i="11" s="1"/>
  <c r="R3538" i="11"/>
  <c r="S3538" i="11"/>
  <c r="AA3538" i="11"/>
  <c r="AB3538" i="11"/>
  <c r="BJ3538" i="11" s="1"/>
  <c r="AC3538" i="11"/>
  <c r="AD3538" i="11"/>
  <c r="BH3538" i="11"/>
  <c r="N3539" i="11"/>
  <c r="O3539" i="11"/>
  <c r="P3539" i="11"/>
  <c r="Q3539" i="11"/>
  <c r="T3539" i="11" s="1"/>
  <c r="R3539" i="11"/>
  <c r="S3539" i="11"/>
  <c r="AA3539" i="11"/>
  <c r="AB3539" i="11"/>
  <c r="AD3539" i="11"/>
  <c r="AC3539" i="11" s="1"/>
  <c r="BH3539" i="11"/>
  <c r="BJ3539" i="11"/>
  <c r="N3540" i="11"/>
  <c r="O3540" i="11"/>
  <c r="P3540" i="11"/>
  <c r="Q3540" i="11"/>
  <c r="T3540" i="11" s="1"/>
  <c r="R3540" i="11"/>
  <c r="S3540" i="11"/>
  <c r="AA3540" i="11"/>
  <c r="AB3540" i="11"/>
  <c r="BJ3540" i="11" s="1"/>
  <c r="AC3540" i="11"/>
  <c r="AD3540" i="11"/>
  <c r="BH3540" i="11"/>
  <c r="N3541" i="11"/>
  <c r="O3541" i="11"/>
  <c r="P3541" i="11"/>
  <c r="Q3541" i="11"/>
  <c r="R3541" i="11"/>
  <c r="S3541" i="11"/>
  <c r="T3541" i="11"/>
  <c r="AA3541" i="11"/>
  <c r="AB3541" i="11"/>
  <c r="BJ3541" i="11" s="1"/>
  <c r="AD3541" i="11"/>
  <c r="AC3541" i="11" s="1"/>
  <c r="BH3541" i="11"/>
  <c r="N3542" i="11"/>
  <c r="O3542" i="11"/>
  <c r="P3542" i="11"/>
  <c r="Q3542" i="11"/>
  <c r="T3542" i="11" s="1"/>
  <c r="R3542" i="11"/>
  <c r="S3542" i="11"/>
  <c r="AA3542" i="11"/>
  <c r="AB3542" i="11"/>
  <c r="AD3542" i="11"/>
  <c r="AC3542" i="11" s="1"/>
  <c r="BH3542" i="11"/>
  <c r="BJ3542" i="11"/>
  <c r="N3543" i="11"/>
  <c r="O3543" i="11"/>
  <c r="P3543" i="11"/>
  <c r="Q3543" i="11"/>
  <c r="T3543" i="11" s="1"/>
  <c r="R3543" i="11"/>
  <c r="S3543" i="11"/>
  <c r="AA3543" i="11"/>
  <c r="AB3543" i="11"/>
  <c r="BJ3543" i="11" s="1"/>
  <c r="AC3543" i="11"/>
  <c r="AD3543" i="11"/>
  <c r="BH3543" i="11"/>
  <c r="N3544" i="11"/>
  <c r="O3544" i="11"/>
  <c r="P3544" i="11"/>
  <c r="Q3544" i="11"/>
  <c r="T3544" i="11" s="1"/>
  <c r="R3544" i="11"/>
  <c r="S3544" i="11"/>
  <c r="AA3544" i="11"/>
  <c r="AB3544" i="11"/>
  <c r="BJ3544" i="11" s="1"/>
  <c r="AC3544" i="11"/>
  <c r="AD3544" i="11"/>
  <c r="BH3544" i="11"/>
  <c r="N3545" i="11"/>
  <c r="O3545" i="11"/>
  <c r="P3545" i="11"/>
  <c r="Q3545" i="11"/>
  <c r="R3545" i="11"/>
  <c r="S3545" i="11"/>
  <c r="T3545" i="11"/>
  <c r="AA3545" i="11"/>
  <c r="AB3545" i="11"/>
  <c r="AD3545" i="11"/>
  <c r="AC3545" i="11" s="1"/>
  <c r="BH3545" i="11"/>
  <c r="BJ3545" i="11"/>
  <c r="N3546" i="11"/>
  <c r="O3546" i="11"/>
  <c r="P3546" i="11"/>
  <c r="Q3546" i="11"/>
  <c r="T3546" i="11" s="1"/>
  <c r="R3546" i="11"/>
  <c r="S3546" i="11"/>
  <c r="AA3546" i="11"/>
  <c r="AB3546" i="11"/>
  <c r="BJ3546" i="11" s="1"/>
  <c r="AD3546" i="11"/>
  <c r="AC3546" i="11" s="1"/>
  <c r="BH3546" i="11"/>
  <c r="N3547" i="11"/>
  <c r="O3547" i="11"/>
  <c r="P3547" i="11"/>
  <c r="Q3547" i="11"/>
  <c r="T3547" i="11" s="1"/>
  <c r="R3547" i="11"/>
  <c r="S3547" i="11"/>
  <c r="AA3547" i="11"/>
  <c r="AB3547" i="11"/>
  <c r="BJ3547" i="11" s="1"/>
  <c r="AD3547" i="11"/>
  <c r="AC3547" i="11" s="1"/>
  <c r="BH3547" i="11"/>
  <c r="N3548" i="11"/>
  <c r="O3548" i="11"/>
  <c r="P3548" i="11"/>
  <c r="Q3548" i="11"/>
  <c r="T3548" i="11" s="1"/>
  <c r="R3548" i="11"/>
  <c r="S3548" i="11"/>
  <c r="AA3548" i="11"/>
  <c r="AB3548" i="11"/>
  <c r="BJ3548" i="11" s="1"/>
  <c r="AC3548" i="11"/>
  <c r="AD3548" i="11"/>
  <c r="BH3548" i="11"/>
  <c r="N3549" i="11"/>
  <c r="O3549" i="11"/>
  <c r="P3549" i="11"/>
  <c r="Q3549" i="11"/>
  <c r="R3549" i="11"/>
  <c r="S3549" i="11"/>
  <c r="T3549" i="11"/>
  <c r="AA3549" i="11"/>
  <c r="AB3549" i="11"/>
  <c r="BJ3549" i="11" s="1"/>
  <c r="AD3549" i="11"/>
  <c r="AC3549" i="11" s="1"/>
  <c r="BH3549" i="11"/>
  <c r="N3550" i="11"/>
  <c r="O3550" i="11"/>
  <c r="P3550" i="11"/>
  <c r="Q3550" i="11"/>
  <c r="T3550" i="11" s="1"/>
  <c r="R3550" i="11"/>
  <c r="S3550" i="11"/>
  <c r="AA3550" i="11"/>
  <c r="AB3550" i="11"/>
  <c r="AC3550" i="11"/>
  <c r="AD3550" i="11"/>
  <c r="BH3550" i="11"/>
  <c r="BJ3550" i="11"/>
  <c r="N3551" i="11"/>
  <c r="O3551" i="11"/>
  <c r="P3551" i="11"/>
  <c r="Q3551" i="11"/>
  <c r="R3551" i="11"/>
  <c r="S3551" i="11"/>
  <c r="T3551" i="11"/>
  <c r="AA3551" i="11"/>
  <c r="AB3551" i="11"/>
  <c r="BJ3551" i="11" s="1"/>
  <c r="AC3551" i="11"/>
  <c r="AD3551" i="11"/>
  <c r="BH3551" i="11"/>
  <c r="N3552" i="11"/>
  <c r="O3552" i="11"/>
  <c r="P3552" i="11"/>
  <c r="Q3552" i="11"/>
  <c r="T3552" i="11" s="1"/>
  <c r="R3552" i="11"/>
  <c r="S3552" i="11"/>
  <c r="AA3552" i="11"/>
  <c r="AB3552" i="11"/>
  <c r="AD3552" i="11"/>
  <c r="AC3552" i="11" s="1"/>
  <c r="BH3552" i="11"/>
  <c r="BJ3552" i="11"/>
  <c r="N3553" i="11"/>
  <c r="O3553" i="11"/>
  <c r="P3553" i="11"/>
  <c r="Q3553" i="11"/>
  <c r="R3553" i="11"/>
  <c r="S3553" i="11"/>
  <c r="T3553" i="11"/>
  <c r="AA3553" i="11"/>
  <c r="AB3553" i="11"/>
  <c r="BJ3553" i="11" s="1"/>
  <c r="AD3553" i="11"/>
  <c r="AC3553" i="11" s="1"/>
  <c r="BH3553" i="11"/>
  <c r="N3554" i="11"/>
  <c r="O3554" i="11"/>
  <c r="P3554" i="11"/>
  <c r="Q3554" i="11"/>
  <c r="T3554" i="11" s="1"/>
  <c r="R3554" i="11"/>
  <c r="S3554" i="11"/>
  <c r="AA3554" i="11"/>
  <c r="AB3554" i="11"/>
  <c r="BJ3554" i="11" s="1"/>
  <c r="AC3554" i="11"/>
  <c r="AD3554" i="11"/>
  <c r="BH3554" i="11"/>
  <c r="N3555" i="11"/>
  <c r="O3555" i="11"/>
  <c r="P3555" i="11"/>
  <c r="Q3555" i="11"/>
  <c r="T3555" i="11" s="1"/>
  <c r="R3555" i="11"/>
  <c r="S3555" i="11"/>
  <c r="AA3555" i="11"/>
  <c r="AB3555" i="11"/>
  <c r="BJ3555" i="11" s="1"/>
  <c r="AD3555" i="11"/>
  <c r="AC3555" i="11" s="1"/>
  <c r="BH3555" i="11"/>
  <c r="N3556" i="11"/>
  <c r="O3556" i="11"/>
  <c r="P3556" i="11"/>
  <c r="Q3556" i="11"/>
  <c r="T3556" i="11" s="1"/>
  <c r="R3556" i="11"/>
  <c r="S3556" i="11"/>
  <c r="AA3556" i="11"/>
  <c r="AB3556" i="11"/>
  <c r="BJ3556" i="11" s="1"/>
  <c r="AD3556" i="11"/>
  <c r="AC3556" i="11" s="1"/>
  <c r="BH3556" i="11"/>
  <c r="N3557" i="11"/>
  <c r="O3557" i="11"/>
  <c r="P3557" i="11"/>
  <c r="Q3557" i="11"/>
  <c r="R3557" i="11"/>
  <c r="S3557" i="11"/>
  <c r="T3557" i="11"/>
  <c r="AA3557" i="11"/>
  <c r="AB3557" i="11"/>
  <c r="BJ3557" i="11" s="1"/>
  <c r="AD3557" i="11"/>
  <c r="AC3557" i="11" s="1"/>
  <c r="BH3557" i="11"/>
  <c r="N3558" i="11"/>
  <c r="O3558" i="11"/>
  <c r="P3558" i="11"/>
  <c r="Q3558" i="11"/>
  <c r="T3558" i="11" s="1"/>
  <c r="R3558" i="11"/>
  <c r="S3558" i="11"/>
  <c r="AA3558" i="11"/>
  <c r="AB3558" i="11"/>
  <c r="AC3558" i="11"/>
  <c r="AD3558" i="11"/>
  <c r="BH3558" i="11"/>
  <c r="BJ3558" i="11"/>
  <c r="N3559" i="11"/>
  <c r="O3559" i="11"/>
  <c r="P3559" i="11"/>
  <c r="Q3559" i="11"/>
  <c r="T3559" i="11" s="1"/>
  <c r="R3559" i="11"/>
  <c r="S3559" i="11"/>
  <c r="AA3559" i="11"/>
  <c r="AB3559" i="11"/>
  <c r="BJ3559" i="11" s="1"/>
  <c r="AD3559" i="11"/>
  <c r="AC3559" i="11" s="1"/>
  <c r="BH3559" i="11"/>
  <c r="N3560" i="11"/>
  <c r="O3560" i="11"/>
  <c r="P3560" i="11"/>
  <c r="Q3560" i="11"/>
  <c r="T3560" i="11" s="1"/>
  <c r="R3560" i="11"/>
  <c r="S3560" i="11"/>
  <c r="AA3560" i="11"/>
  <c r="AB3560" i="11"/>
  <c r="AD3560" i="11"/>
  <c r="AC3560" i="11" s="1"/>
  <c r="BH3560" i="11"/>
  <c r="BJ3560" i="11"/>
  <c r="N3561" i="11"/>
  <c r="O3561" i="11"/>
  <c r="P3561" i="11"/>
  <c r="Q3561" i="11"/>
  <c r="T3561" i="11" s="1"/>
  <c r="R3561" i="11"/>
  <c r="S3561" i="11"/>
  <c r="AA3561" i="11"/>
  <c r="AB3561" i="11"/>
  <c r="AD3561" i="11"/>
  <c r="AC3561" i="11" s="1"/>
  <c r="BH3561" i="11"/>
  <c r="BJ3561" i="11"/>
  <c r="N3562" i="11"/>
  <c r="O3562" i="11"/>
  <c r="P3562" i="11"/>
  <c r="Q3562" i="11"/>
  <c r="T3562" i="11" s="1"/>
  <c r="R3562" i="11"/>
  <c r="S3562" i="11"/>
  <c r="AA3562" i="11"/>
  <c r="AB3562" i="11"/>
  <c r="BJ3562" i="11" s="1"/>
  <c r="AC3562" i="11"/>
  <c r="AD3562" i="11"/>
  <c r="BH3562" i="11"/>
  <c r="N3563" i="11"/>
  <c r="O3563" i="11"/>
  <c r="P3563" i="11"/>
  <c r="Q3563" i="11"/>
  <c r="R3563" i="11"/>
  <c r="S3563" i="11"/>
  <c r="T3563" i="11"/>
  <c r="AA3563" i="11"/>
  <c r="AB3563" i="11"/>
  <c r="AD3563" i="11"/>
  <c r="AC3563" i="11" s="1"/>
  <c r="BH3563" i="11"/>
  <c r="BJ3563" i="11"/>
  <c r="N3564" i="11"/>
  <c r="O3564" i="11"/>
  <c r="P3564" i="11"/>
  <c r="Q3564" i="11"/>
  <c r="T3564" i="11" s="1"/>
  <c r="R3564" i="11"/>
  <c r="S3564" i="11"/>
  <c r="AA3564" i="11"/>
  <c r="AB3564" i="11"/>
  <c r="BJ3564" i="11" s="1"/>
  <c r="AD3564" i="11"/>
  <c r="AC3564" i="11" s="1"/>
  <c r="BH3564" i="11"/>
  <c r="N3565" i="11"/>
  <c r="O3565" i="11"/>
  <c r="P3565" i="11"/>
  <c r="Q3565" i="11"/>
  <c r="T3565" i="11" s="1"/>
  <c r="R3565" i="11"/>
  <c r="S3565" i="11"/>
  <c r="AA3565" i="11"/>
  <c r="AB3565" i="11"/>
  <c r="BJ3565" i="11" s="1"/>
  <c r="AD3565" i="11"/>
  <c r="AC3565" i="11" s="1"/>
  <c r="BH3565" i="11"/>
  <c r="N3566" i="11"/>
  <c r="O3566" i="11"/>
  <c r="P3566" i="11"/>
  <c r="Q3566" i="11"/>
  <c r="T3566" i="11" s="1"/>
  <c r="R3566" i="11"/>
  <c r="S3566" i="11"/>
  <c r="AA3566" i="11"/>
  <c r="AB3566" i="11"/>
  <c r="BJ3566" i="11" s="1"/>
  <c r="AD3566" i="11"/>
  <c r="AC3566" i="11" s="1"/>
  <c r="BH3566" i="11"/>
  <c r="N3567" i="11"/>
  <c r="O3567" i="11"/>
  <c r="P3567" i="11"/>
  <c r="Q3567" i="11"/>
  <c r="R3567" i="11"/>
  <c r="S3567" i="11"/>
  <c r="T3567" i="11"/>
  <c r="AA3567" i="11"/>
  <c r="AB3567" i="11"/>
  <c r="BJ3567" i="11" s="1"/>
  <c r="AD3567" i="11"/>
  <c r="AC3567" i="11" s="1"/>
  <c r="BH3567" i="11"/>
  <c r="N3568" i="11"/>
  <c r="O3568" i="11"/>
  <c r="P3568" i="11"/>
  <c r="Q3568" i="11"/>
  <c r="T3568" i="11" s="1"/>
  <c r="R3568" i="11"/>
  <c r="S3568" i="11"/>
  <c r="AA3568" i="11"/>
  <c r="AB3568" i="11"/>
  <c r="AD3568" i="11"/>
  <c r="AC3568" i="11" s="1"/>
  <c r="BH3568" i="11"/>
  <c r="BJ3568" i="11"/>
  <c r="N3569" i="11"/>
  <c r="O3569" i="11"/>
  <c r="P3569" i="11"/>
  <c r="Q3569" i="11"/>
  <c r="R3569" i="11"/>
  <c r="S3569" i="11"/>
  <c r="T3569" i="11"/>
  <c r="AA3569" i="11"/>
  <c r="AB3569" i="11"/>
  <c r="AD3569" i="11"/>
  <c r="AC3569" i="11" s="1"/>
  <c r="BH3569" i="11"/>
  <c r="BJ3569" i="11"/>
  <c r="N3570" i="11"/>
  <c r="O3570" i="11"/>
  <c r="P3570" i="11"/>
  <c r="Q3570" i="11"/>
  <c r="T3570" i="11" s="1"/>
  <c r="R3570" i="11"/>
  <c r="S3570" i="11"/>
  <c r="AA3570" i="11"/>
  <c r="AB3570" i="11"/>
  <c r="BJ3570" i="11" s="1"/>
  <c r="AD3570" i="11"/>
  <c r="AC3570" i="11" s="1"/>
  <c r="BH3570" i="11"/>
  <c r="N3571" i="11"/>
  <c r="O3571" i="11"/>
  <c r="P3571" i="11"/>
  <c r="Q3571" i="11"/>
  <c r="R3571" i="11"/>
  <c r="S3571" i="11"/>
  <c r="T3571" i="11"/>
  <c r="AA3571" i="11"/>
  <c r="AB3571" i="11"/>
  <c r="BJ3571" i="11" s="1"/>
  <c r="AD3571" i="11"/>
  <c r="AC3571" i="11" s="1"/>
  <c r="BH3571" i="11"/>
  <c r="N3572" i="11"/>
  <c r="O3572" i="11"/>
  <c r="P3572" i="11"/>
  <c r="Q3572" i="11"/>
  <c r="T3572" i="11" s="1"/>
  <c r="R3572" i="11"/>
  <c r="S3572" i="11"/>
  <c r="AA3572" i="11"/>
  <c r="AB3572" i="11"/>
  <c r="BJ3572" i="11" s="1"/>
  <c r="AC3572" i="11"/>
  <c r="AD3572" i="11"/>
  <c r="BH3572" i="11"/>
  <c r="N3573" i="11"/>
  <c r="O3573" i="11"/>
  <c r="P3573" i="11"/>
  <c r="Q3573" i="11"/>
  <c r="T3573" i="11" s="1"/>
  <c r="R3573" i="11"/>
  <c r="S3573" i="11"/>
  <c r="AA3573" i="11"/>
  <c r="AB3573" i="11"/>
  <c r="BJ3573" i="11" s="1"/>
  <c r="AD3573" i="11"/>
  <c r="AC3573" i="11" s="1"/>
  <c r="BH3573" i="11"/>
  <c r="N3574" i="11"/>
  <c r="O3574" i="11"/>
  <c r="P3574" i="11"/>
  <c r="Q3574" i="11"/>
  <c r="T3574" i="11" s="1"/>
  <c r="R3574" i="11"/>
  <c r="S3574" i="11"/>
  <c r="AA3574" i="11"/>
  <c r="AB3574" i="11"/>
  <c r="BJ3574" i="11" s="1"/>
  <c r="AC3574" i="11"/>
  <c r="AD3574" i="11"/>
  <c r="BH3574" i="11"/>
  <c r="N3575" i="11"/>
  <c r="O3575" i="11"/>
  <c r="P3575" i="11"/>
  <c r="Q3575" i="11"/>
  <c r="R3575" i="11"/>
  <c r="S3575" i="11"/>
  <c r="T3575" i="11"/>
  <c r="AA3575" i="11"/>
  <c r="AB3575" i="11"/>
  <c r="BJ3575" i="11" s="1"/>
  <c r="AD3575" i="11"/>
  <c r="AC3575" i="11" s="1"/>
  <c r="BH3575" i="11"/>
  <c r="N3576" i="11"/>
  <c r="O3576" i="11"/>
  <c r="P3576" i="11"/>
  <c r="Q3576" i="11"/>
  <c r="T3576" i="11" s="1"/>
  <c r="R3576" i="11"/>
  <c r="S3576" i="11"/>
  <c r="AA3576" i="11"/>
  <c r="AB3576" i="11"/>
  <c r="AC3576" i="11"/>
  <c r="AD3576" i="11"/>
  <c r="BH3576" i="11"/>
  <c r="BJ3576" i="11"/>
  <c r="N3577" i="11"/>
  <c r="O3577" i="11"/>
  <c r="P3577" i="11"/>
  <c r="Q3577" i="11"/>
  <c r="T3577" i="11" s="1"/>
  <c r="R3577" i="11"/>
  <c r="S3577" i="11"/>
  <c r="AA3577" i="11"/>
  <c r="AB3577" i="11"/>
  <c r="BJ3577" i="11" s="1"/>
  <c r="AD3577" i="11"/>
  <c r="AC3577" i="11" s="1"/>
  <c r="BH3577" i="11"/>
  <c r="N3578" i="11"/>
  <c r="O3578" i="11"/>
  <c r="P3578" i="11"/>
  <c r="Q3578" i="11"/>
  <c r="T3578" i="11" s="1"/>
  <c r="R3578" i="11"/>
  <c r="S3578" i="11"/>
  <c r="AA3578" i="11"/>
  <c r="AB3578" i="11"/>
  <c r="BJ3578" i="11" s="1"/>
  <c r="AD3578" i="11"/>
  <c r="AC3578" i="11" s="1"/>
  <c r="BH3578" i="11"/>
  <c r="N3579" i="11"/>
  <c r="O3579" i="11"/>
  <c r="P3579" i="11"/>
  <c r="Q3579" i="11"/>
  <c r="T3579" i="11" s="1"/>
  <c r="R3579" i="11"/>
  <c r="S3579" i="11"/>
  <c r="AA3579" i="11"/>
  <c r="AB3579" i="11"/>
  <c r="AD3579" i="11"/>
  <c r="AC3579" i="11" s="1"/>
  <c r="BH3579" i="11"/>
  <c r="BJ3579" i="11"/>
  <c r="N3580" i="11"/>
  <c r="O3580" i="11"/>
  <c r="P3580" i="11"/>
  <c r="Q3580" i="11"/>
  <c r="T3580" i="11" s="1"/>
  <c r="R3580" i="11"/>
  <c r="S3580" i="11"/>
  <c r="AA3580" i="11"/>
  <c r="AB3580" i="11"/>
  <c r="BJ3580" i="11" s="1"/>
  <c r="AC3580" i="11"/>
  <c r="AD3580" i="11"/>
  <c r="BH3580" i="11"/>
  <c r="N3581" i="11"/>
  <c r="O3581" i="11"/>
  <c r="P3581" i="11"/>
  <c r="Q3581" i="11"/>
  <c r="R3581" i="11"/>
  <c r="S3581" i="11"/>
  <c r="T3581" i="11"/>
  <c r="AA3581" i="11"/>
  <c r="AB3581" i="11"/>
  <c r="BJ3581" i="11" s="1"/>
  <c r="AD3581" i="11"/>
  <c r="AC3581" i="11" s="1"/>
  <c r="BH3581" i="11"/>
  <c r="N3582" i="11"/>
  <c r="O3582" i="11"/>
  <c r="P3582" i="11"/>
  <c r="Q3582" i="11"/>
  <c r="T3582" i="11" s="1"/>
  <c r="R3582" i="11"/>
  <c r="S3582" i="11"/>
  <c r="AA3582" i="11"/>
  <c r="AB3582" i="11"/>
  <c r="AD3582" i="11"/>
  <c r="AC3582" i="11" s="1"/>
  <c r="BH3582" i="11"/>
  <c r="BJ3582" i="11"/>
  <c r="N3583" i="11"/>
  <c r="O3583" i="11"/>
  <c r="P3583" i="11"/>
  <c r="Q3583" i="11"/>
  <c r="T3583" i="11" s="1"/>
  <c r="R3583" i="11"/>
  <c r="S3583" i="11"/>
  <c r="AA3583" i="11"/>
  <c r="AB3583" i="11"/>
  <c r="BJ3583" i="11" s="1"/>
  <c r="AD3583" i="11"/>
  <c r="AC3583" i="11" s="1"/>
  <c r="BH3583" i="11"/>
  <c r="N3584" i="11"/>
  <c r="O3584" i="11"/>
  <c r="P3584" i="11"/>
  <c r="Q3584" i="11"/>
  <c r="T3584" i="11" s="1"/>
  <c r="R3584" i="11"/>
  <c r="S3584" i="11"/>
  <c r="AA3584" i="11"/>
  <c r="AB3584" i="11"/>
  <c r="BJ3584" i="11" s="1"/>
  <c r="AD3584" i="11"/>
  <c r="AC3584" i="11" s="1"/>
  <c r="BH3584" i="11"/>
  <c r="N3585" i="11"/>
  <c r="O3585" i="11"/>
  <c r="P3585" i="11"/>
  <c r="Q3585" i="11"/>
  <c r="R3585" i="11"/>
  <c r="S3585" i="11"/>
  <c r="T3585" i="11"/>
  <c r="AA3585" i="11"/>
  <c r="AB3585" i="11"/>
  <c r="BJ3585" i="11" s="1"/>
  <c r="AD3585" i="11"/>
  <c r="AC3585" i="11" s="1"/>
  <c r="BH3585" i="11"/>
  <c r="N3586" i="11"/>
  <c r="O3586" i="11"/>
  <c r="P3586" i="11"/>
  <c r="Q3586" i="11"/>
  <c r="T3586" i="11" s="1"/>
  <c r="R3586" i="11"/>
  <c r="S3586" i="11"/>
  <c r="AA3586" i="11"/>
  <c r="AB3586" i="11"/>
  <c r="BJ3586" i="11" s="1"/>
  <c r="AD3586" i="11"/>
  <c r="AC3586" i="11" s="1"/>
  <c r="BH3586" i="11"/>
  <c r="N3587" i="11"/>
  <c r="O3587" i="11"/>
  <c r="P3587" i="11"/>
  <c r="Q3587" i="11"/>
  <c r="R3587" i="11"/>
  <c r="S3587" i="11"/>
  <c r="T3587" i="11"/>
  <c r="AA3587" i="11"/>
  <c r="AB3587" i="11"/>
  <c r="BJ3587" i="11" s="1"/>
  <c r="AD3587" i="11"/>
  <c r="AC3587" i="11" s="1"/>
  <c r="BH3587" i="11"/>
  <c r="N3588" i="11"/>
  <c r="O3588" i="11"/>
  <c r="P3588" i="11"/>
  <c r="Q3588" i="11"/>
  <c r="T3588" i="11" s="1"/>
  <c r="R3588" i="11"/>
  <c r="S3588" i="11"/>
  <c r="AA3588" i="11"/>
  <c r="AB3588" i="11"/>
  <c r="BJ3588" i="11" s="1"/>
  <c r="AC3588" i="11"/>
  <c r="AD3588" i="11"/>
  <c r="BH3588" i="11"/>
  <c r="N3589" i="11"/>
  <c r="O3589" i="11"/>
  <c r="P3589" i="11"/>
  <c r="Q3589" i="11"/>
  <c r="T3589" i="11" s="1"/>
  <c r="R3589" i="11"/>
  <c r="S3589" i="11"/>
  <c r="AA3589" i="11"/>
  <c r="AB3589" i="11"/>
  <c r="BJ3589" i="11" s="1"/>
  <c r="AD3589" i="11"/>
  <c r="AC3589" i="11" s="1"/>
  <c r="BH3589" i="11"/>
  <c r="N3590" i="11"/>
  <c r="O3590" i="11"/>
  <c r="P3590" i="11"/>
  <c r="Q3590" i="11"/>
  <c r="T3590" i="11" s="1"/>
  <c r="R3590" i="11"/>
  <c r="S3590" i="11"/>
  <c r="AA3590" i="11"/>
  <c r="AB3590" i="11"/>
  <c r="BJ3590" i="11" s="1"/>
  <c r="AD3590" i="11"/>
  <c r="AC3590" i="11" s="1"/>
  <c r="BH3590" i="11"/>
  <c r="N3591" i="11"/>
  <c r="O3591" i="11"/>
  <c r="P3591" i="11"/>
  <c r="Q3591" i="11"/>
  <c r="T3591" i="11" s="1"/>
  <c r="R3591" i="11"/>
  <c r="S3591" i="11"/>
  <c r="AA3591" i="11"/>
  <c r="AB3591" i="11"/>
  <c r="BJ3591" i="11" s="1"/>
  <c r="AD3591" i="11"/>
  <c r="AC3591" i="11" s="1"/>
  <c r="BH3591" i="11"/>
  <c r="N3592" i="11"/>
  <c r="O3592" i="11"/>
  <c r="P3592" i="11"/>
  <c r="Q3592" i="11"/>
  <c r="T3592" i="11" s="1"/>
  <c r="R3592" i="11"/>
  <c r="S3592" i="11"/>
  <c r="AA3592" i="11"/>
  <c r="AB3592" i="11"/>
  <c r="AD3592" i="11"/>
  <c r="AC3592" i="11" s="1"/>
  <c r="BH3592" i="11"/>
  <c r="BJ3592" i="11"/>
  <c r="N3593" i="11"/>
  <c r="O3593" i="11"/>
  <c r="P3593" i="11"/>
  <c r="Q3593" i="11"/>
  <c r="T3593" i="11" s="1"/>
  <c r="R3593" i="11"/>
  <c r="S3593" i="11"/>
  <c r="AA3593" i="11"/>
  <c r="AB3593" i="11"/>
  <c r="AD3593" i="11"/>
  <c r="AC3593" i="11" s="1"/>
  <c r="BH3593" i="11"/>
  <c r="BJ3593" i="11"/>
  <c r="N3594" i="11"/>
  <c r="O3594" i="11"/>
  <c r="P3594" i="11"/>
  <c r="Q3594" i="11"/>
  <c r="T3594" i="11" s="1"/>
  <c r="R3594" i="11"/>
  <c r="S3594" i="11"/>
  <c r="AA3594" i="11"/>
  <c r="AB3594" i="11"/>
  <c r="BJ3594" i="11" s="1"/>
  <c r="AC3594" i="11"/>
  <c r="AD3594" i="11"/>
  <c r="BH3594" i="11"/>
  <c r="N3595" i="11"/>
  <c r="O3595" i="11"/>
  <c r="P3595" i="11"/>
  <c r="Q3595" i="11"/>
  <c r="R3595" i="11"/>
  <c r="S3595" i="11"/>
  <c r="T3595" i="11"/>
  <c r="AA3595" i="11"/>
  <c r="AB3595" i="11"/>
  <c r="AD3595" i="11"/>
  <c r="AC3595" i="11" s="1"/>
  <c r="BH3595" i="11"/>
  <c r="BJ3595" i="11"/>
  <c r="N3596" i="11"/>
  <c r="O3596" i="11"/>
  <c r="P3596" i="11"/>
  <c r="Q3596" i="11"/>
  <c r="T3596" i="11" s="1"/>
  <c r="R3596" i="11"/>
  <c r="S3596" i="11"/>
  <c r="AA3596" i="11"/>
  <c r="AB3596" i="11"/>
  <c r="BJ3596" i="11" s="1"/>
  <c r="AD3596" i="11"/>
  <c r="AC3596" i="11" s="1"/>
  <c r="BH3596" i="11"/>
  <c r="N3597" i="11"/>
  <c r="O3597" i="11"/>
  <c r="P3597" i="11"/>
  <c r="Q3597" i="11"/>
  <c r="T3597" i="11" s="1"/>
  <c r="R3597" i="11"/>
  <c r="S3597" i="11"/>
  <c r="AA3597" i="11"/>
  <c r="AB3597" i="11"/>
  <c r="BJ3597" i="11" s="1"/>
  <c r="AD3597" i="11"/>
  <c r="AC3597" i="11" s="1"/>
  <c r="BH3597" i="11"/>
  <c r="N3598" i="11"/>
  <c r="O3598" i="11"/>
  <c r="P3598" i="11"/>
  <c r="Q3598" i="11"/>
  <c r="T3598" i="11" s="1"/>
  <c r="R3598" i="11"/>
  <c r="S3598" i="11"/>
  <c r="AA3598" i="11"/>
  <c r="AB3598" i="11"/>
  <c r="BJ3598" i="11" s="1"/>
  <c r="AD3598" i="11"/>
  <c r="AC3598" i="11" s="1"/>
  <c r="BH3598" i="11"/>
  <c r="N3599" i="11"/>
  <c r="O3599" i="11"/>
  <c r="P3599" i="11"/>
  <c r="Q3599" i="11"/>
  <c r="R3599" i="11"/>
  <c r="S3599" i="11"/>
  <c r="T3599" i="11"/>
  <c r="AA3599" i="11"/>
  <c r="AB3599" i="11"/>
  <c r="BJ3599" i="11" s="1"/>
  <c r="AD3599" i="11"/>
  <c r="AC3599" i="11" s="1"/>
  <c r="BH3599" i="11"/>
  <c r="N3600" i="11"/>
  <c r="O3600" i="11"/>
  <c r="P3600" i="11"/>
  <c r="Q3600" i="11"/>
  <c r="T3600" i="11" s="1"/>
  <c r="R3600" i="11"/>
  <c r="S3600" i="11"/>
  <c r="AA3600" i="11"/>
  <c r="AB3600" i="11"/>
  <c r="AD3600" i="11"/>
  <c r="AC3600" i="11" s="1"/>
  <c r="BH3600" i="11"/>
  <c r="BJ3600" i="11"/>
  <c r="N3601" i="11"/>
  <c r="O3601" i="11"/>
  <c r="P3601" i="11"/>
  <c r="Q3601" i="11"/>
  <c r="R3601" i="11"/>
  <c r="S3601" i="11"/>
  <c r="T3601" i="11"/>
  <c r="AA3601" i="11"/>
  <c r="AB3601" i="11"/>
  <c r="AD3601" i="11"/>
  <c r="AC3601" i="11" s="1"/>
  <c r="BH3601" i="11"/>
  <c r="BJ3601" i="11"/>
  <c r="N3602" i="11"/>
  <c r="O3602" i="11"/>
  <c r="P3602" i="11"/>
  <c r="Q3602" i="11"/>
  <c r="T3602" i="11" s="1"/>
  <c r="R3602" i="11"/>
  <c r="S3602" i="11"/>
  <c r="AA3602" i="11"/>
  <c r="AB3602" i="11"/>
  <c r="BJ3602" i="11" s="1"/>
  <c r="AD3602" i="11"/>
  <c r="AC3602" i="11" s="1"/>
  <c r="BH3602" i="11"/>
  <c r="N3603" i="11"/>
  <c r="O3603" i="11"/>
  <c r="P3603" i="11"/>
  <c r="Q3603" i="11"/>
  <c r="R3603" i="11"/>
  <c r="S3603" i="11"/>
  <c r="T3603" i="11"/>
  <c r="AA3603" i="11"/>
  <c r="AB3603" i="11"/>
  <c r="BJ3603" i="11" s="1"/>
  <c r="AD3603" i="11"/>
  <c r="AC3603" i="11" s="1"/>
  <c r="BH3603" i="11"/>
  <c r="N3604" i="11"/>
  <c r="O3604" i="11"/>
  <c r="P3604" i="11"/>
  <c r="Q3604" i="11"/>
  <c r="T3604" i="11" s="1"/>
  <c r="R3604" i="11"/>
  <c r="S3604" i="11"/>
  <c r="AA3604" i="11"/>
  <c r="AB3604" i="11"/>
  <c r="BJ3604" i="11" s="1"/>
  <c r="AC3604" i="11"/>
  <c r="AD3604" i="11"/>
  <c r="BH3604" i="11"/>
  <c r="N3605" i="11"/>
  <c r="O3605" i="11"/>
  <c r="P3605" i="11"/>
  <c r="Q3605" i="11"/>
  <c r="T3605" i="11" s="1"/>
  <c r="R3605" i="11"/>
  <c r="S3605" i="11"/>
  <c r="AA3605" i="11"/>
  <c r="AB3605" i="11"/>
  <c r="BJ3605" i="11" s="1"/>
  <c r="AD3605" i="11"/>
  <c r="AC3605" i="11" s="1"/>
  <c r="BH3605" i="11"/>
  <c r="N3606" i="11"/>
  <c r="O3606" i="11"/>
  <c r="P3606" i="11"/>
  <c r="Q3606" i="11"/>
  <c r="T3606" i="11" s="1"/>
  <c r="R3606" i="11"/>
  <c r="S3606" i="11"/>
  <c r="AA3606" i="11"/>
  <c r="AB3606" i="11"/>
  <c r="BJ3606" i="11" s="1"/>
  <c r="AC3606" i="11"/>
  <c r="AD3606" i="11"/>
  <c r="BH3606" i="11"/>
  <c r="N3607" i="11"/>
  <c r="O3607" i="11"/>
  <c r="P3607" i="11"/>
  <c r="Q3607" i="11"/>
  <c r="R3607" i="11"/>
  <c r="S3607" i="11"/>
  <c r="T3607" i="11"/>
  <c r="AA3607" i="11"/>
  <c r="AB3607" i="11"/>
  <c r="BJ3607" i="11" s="1"/>
  <c r="AD3607" i="11"/>
  <c r="AC3607" i="11" s="1"/>
  <c r="BH3607" i="11"/>
  <c r="N3608" i="11"/>
  <c r="O3608" i="11"/>
  <c r="P3608" i="11"/>
  <c r="Q3608" i="11"/>
  <c r="T3608" i="11" s="1"/>
  <c r="R3608" i="11"/>
  <c r="S3608" i="11"/>
  <c r="AA3608" i="11"/>
  <c r="AB3608" i="11"/>
  <c r="AC3608" i="11"/>
  <c r="AD3608" i="11"/>
  <c r="BH3608" i="11"/>
  <c r="BJ3608" i="11"/>
  <c r="N3609" i="11"/>
  <c r="O3609" i="11"/>
  <c r="P3609" i="11"/>
  <c r="Q3609" i="11"/>
  <c r="T3609" i="11" s="1"/>
  <c r="R3609" i="11"/>
  <c r="S3609" i="11"/>
  <c r="AA3609" i="11"/>
  <c r="AB3609" i="11"/>
  <c r="BJ3609" i="11" s="1"/>
  <c r="AD3609" i="11"/>
  <c r="AC3609" i="11" s="1"/>
  <c r="BH3609" i="11"/>
  <c r="N3610" i="11"/>
  <c r="O3610" i="11"/>
  <c r="P3610" i="11"/>
  <c r="Q3610" i="11"/>
  <c r="T3610" i="11" s="1"/>
  <c r="R3610" i="11"/>
  <c r="S3610" i="11"/>
  <c r="AA3610" i="11"/>
  <c r="AB3610" i="11"/>
  <c r="BJ3610" i="11" s="1"/>
  <c r="AD3610" i="11"/>
  <c r="AC3610" i="11" s="1"/>
  <c r="BH3610" i="11"/>
  <c r="N3611" i="11"/>
  <c r="O3611" i="11"/>
  <c r="P3611" i="11"/>
  <c r="Q3611" i="11"/>
  <c r="T3611" i="11" s="1"/>
  <c r="R3611" i="11"/>
  <c r="S3611" i="11"/>
  <c r="AA3611" i="11"/>
  <c r="AB3611" i="11"/>
  <c r="AD3611" i="11"/>
  <c r="AC3611" i="11" s="1"/>
  <c r="BH3611" i="11"/>
  <c r="BJ3611" i="11"/>
  <c r="N3612" i="11"/>
  <c r="O3612" i="11"/>
  <c r="P3612" i="11"/>
  <c r="Q3612" i="11"/>
  <c r="T3612" i="11" s="1"/>
  <c r="R3612" i="11"/>
  <c r="S3612" i="11"/>
  <c r="AA3612" i="11"/>
  <c r="AB3612" i="11"/>
  <c r="BJ3612" i="11" s="1"/>
  <c r="AC3612" i="11"/>
  <c r="AD3612" i="11"/>
  <c r="BH3612" i="11"/>
  <c r="N3613" i="11"/>
  <c r="O3613" i="11"/>
  <c r="P3613" i="11"/>
  <c r="Q3613" i="11"/>
  <c r="R3613" i="11"/>
  <c r="S3613" i="11"/>
  <c r="T3613" i="11"/>
  <c r="AA3613" i="11"/>
  <c r="AB3613" i="11"/>
  <c r="BJ3613" i="11" s="1"/>
  <c r="AD3613" i="11"/>
  <c r="AC3613" i="11" s="1"/>
  <c r="BH3613" i="11"/>
  <c r="N3614" i="11"/>
  <c r="O3614" i="11"/>
  <c r="P3614" i="11"/>
  <c r="Q3614" i="11"/>
  <c r="T3614" i="11" s="1"/>
  <c r="R3614" i="11"/>
  <c r="S3614" i="11"/>
  <c r="AA3614" i="11"/>
  <c r="AB3614" i="11"/>
  <c r="AD3614" i="11"/>
  <c r="AC3614" i="11" s="1"/>
  <c r="BH3614" i="11"/>
  <c r="BJ3614" i="11"/>
  <c r="N3615" i="11"/>
  <c r="O3615" i="11"/>
  <c r="P3615" i="11"/>
  <c r="Q3615" i="11"/>
  <c r="T3615" i="11" s="1"/>
  <c r="R3615" i="11"/>
  <c r="S3615" i="11"/>
  <c r="AA3615" i="11"/>
  <c r="AB3615" i="11"/>
  <c r="BJ3615" i="11" s="1"/>
  <c r="AD3615" i="11"/>
  <c r="AC3615" i="11" s="1"/>
  <c r="BH3615" i="11"/>
  <c r="N3616" i="11"/>
  <c r="O3616" i="11"/>
  <c r="P3616" i="11"/>
  <c r="Q3616" i="11"/>
  <c r="T3616" i="11" s="1"/>
  <c r="R3616" i="11"/>
  <c r="S3616" i="11"/>
  <c r="AA3616" i="11"/>
  <c r="AB3616" i="11"/>
  <c r="BJ3616" i="11" s="1"/>
  <c r="AD3616" i="11"/>
  <c r="AC3616" i="11" s="1"/>
  <c r="BH3616" i="11"/>
  <c r="N3617" i="11"/>
  <c r="O3617" i="11"/>
  <c r="P3617" i="11"/>
  <c r="Q3617" i="11"/>
  <c r="R3617" i="11"/>
  <c r="S3617" i="11"/>
  <c r="T3617" i="11"/>
  <c r="AA3617" i="11"/>
  <c r="AB3617" i="11"/>
  <c r="AD3617" i="11"/>
  <c r="AC3617" i="11" s="1"/>
  <c r="BH3617" i="11"/>
  <c r="BJ3617" i="11"/>
  <c r="N3618" i="11"/>
  <c r="O3618" i="11"/>
  <c r="P3618" i="11"/>
  <c r="Q3618" i="11"/>
  <c r="T3618" i="11" s="1"/>
  <c r="R3618" i="11"/>
  <c r="S3618" i="11"/>
  <c r="AA3618" i="11"/>
  <c r="AB3618" i="11"/>
  <c r="BJ3618" i="11" s="1"/>
  <c r="AD3618" i="11"/>
  <c r="AC3618" i="11" s="1"/>
  <c r="BH3618" i="11"/>
  <c r="N3619" i="11"/>
  <c r="O3619" i="11"/>
  <c r="P3619" i="11"/>
  <c r="Q3619" i="11"/>
  <c r="R3619" i="11"/>
  <c r="S3619" i="11"/>
  <c r="T3619" i="11"/>
  <c r="AA3619" i="11"/>
  <c r="AB3619" i="11"/>
  <c r="BJ3619" i="11" s="1"/>
  <c r="AD3619" i="11"/>
  <c r="AC3619" i="11" s="1"/>
  <c r="BH3619" i="11"/>
  <c r="N3620" i="11"/>
  <c r="O3620" i="11"/>
  <c r="P3620" i="11"/>
  <c r="Q3620" i="11"/>
  <c r="T3620" i="11" s="1"/>
  <c r="R3620" i="11"/>
  <c r="S3620" i="11"/>
  <c r="AA3620" i="11"/>
  <c r="AB3620" i="11"/>
  <c r="BJ3620" i="11" s="1"/>
  <c r="AC3620" i="11"/>
  <c r="AD3620" i="11"/>
  <c r="BH3620" i="11"/>
  <c r="N3621" i="11"/>
  <c r="O3621" i="11"/>
  <c r="P3621" i="11"/>
  <c r="Q3621" i="11"/>
  <c r="R3621" i="11"/>
  <c r="S3621" i="11"/>
  <c r="T3621" i="11"/>
  <c r="AA3621" i="11"/>
  <c r="AB3621" i="11"/>
  <c r="BJ3621" i="11" s="1"/>
  <c r="AD3621" i="11"/>
  <c r="AC3621" i="11" s="1"/>
  <c r="BH3621" i="11"/>
  <c r="N3622" i="11"/>
  <c r="O3622" i="11"/>
  <c r="P3622" i="11"/>
  <c r="Q3622" i="11"/>
  <c r="T3622" i="11" s="1"/>
  <c r="R3622" i="11"/>
  <c r="S3622" i="11"/>
  <c r="AA3622" i="11"/>
  <c r="AB3622" i="11"/>
  <c r="BJ3622" i="11" s="1"/>
  <c r="AD3622" i="11"/>
  <c r="AC3622" i="11" s="1"/>
  <c r="BH3622" i="11"/>
  <c r="N3623" i="11"/>
  <c r="O3623" i="11"/>
  <c r="P3623" i="11"/>
  <c r="Q3623" i="11"/>
  <c r="R3623" i="11"/>
  <c r="S3623" i="11"/>
  <c r="T3623" i="11"/>
  <c r="AA3623" i="11"/>
  <c r="AB3623" i="11"/>
  <c r="BJ3623" i="11" s="1"/>
  <c r="AD3623" i="11"/>
  <c r="AC3623" i="11" s="1"/>
  <c r="BH3623" i="11"/>
  <c r="N3624" i="11"/>
  <c r="O3624" i="11"/>
  <c r="P3624" i="11"/>
  <c r="Q3624" i="11"/>
  <c r="T3624" i="11" s="1"/>
  <c r="R3624" i="11"/>
  <c r="S3624" i="11"/>
  <c r="AA3624" i="11"/>
  <c r="AB3624" i="11"/>
  <c r="AD3624" i="11"/>
  <c r="AC3624" i="11" s="1"/>
  <c r="BH3624" i="11"/>
  <c r="BJ3624" i="11"/>
  <c r="N3625" i="11"/>
  <c r="O3625" i="11"/>
  <c r="P3625" i="11"/>
  <c r="Q3625" i="11"/>
  <c r="T3625" i="11" s="1"/>
  <c r="R3625" i="11"/>
  <c r="S3625" i="11"/>
  <c r="AA3625" i="11"/>
  <c r="AB3625" i="11"/>
  <c r="AD3625" i="11"/>
  <c r="AC3625" i="11" s="1"/>
  <c r="BH3625" i="11"/>
  <c r="BJ3625" i="11"/>
  <c r="N3626" i="11"/>
  <c r="O3626" i="11"/>
  <c r="P3626" i="11"/>
  <c r="Q3626" i="11"/>
  <c r="T3626" i="11" s="1"/>
  <c r="R3626" i="11"/>
  <c r="S3626" i="11"/>
  <c r="AA3626" i="11"/>
  <c r="AB3626" i="11"/>
  <c r="BJ3626" i="11" s="1"/>
  <c r="AC3626" i="11"/>
  <c r="AD3626" i="11"/>
  <c r="BH3626" i="11"/>
  <c r="N3627" i="11"/>
  <c r="O3627" i="11"/>
  <c r="P3627" i="11"/>
  <c r="Q3627" i="11"/>
  <c r="R3627" i="11"/>
  <c r="S3627" i="11"/>
  <c r="T3627" i="11"/>
  <c r="AA3627" i="11"/>
  <c r="AB3627" i="11"/>
  <c r="AD3627" i="11"/>
  <c r="AC3627" i="11" s="1"/>
  <c r="BH3627" i="11"/>
  <c r="BJ3627" i="11"/>
  <c r="N3628" i="11"/>
  <c r="O3628" i="11"/>
  <c r="P3628" i="11"/>
  <c r="Q3628" i="11"/>
  <c r="T3628" i="11" s="1"/>
  <c r="R3628" i="11"/>
  <c r="S3628" i="11"/>
  <c r="AA3628" i="11"/>
  <c r="AB3628" i="11"/>
  <c r="BJ3628" i="11" s="1"/>
  <c r="AD3628" i="11"/>
  <c r="AC3628" i="11" s="1"/>
  <c r="BH3628" i="11"/>
  <c r="N3629" i="11"/>
  <c r="O3629" i="11"/>
  <c r="P3629" i="11"/>
  <c r="Q3629" i="11"/>
  <c r="T3629" i="11" s="1"/>
  <c r="R3629" i="11"/>
  <c r="S3629" i="11"/>
  <c r="AA3629" i="11"/>
  <c r="AB3629" i="11"/>
  <c r="BJ3629" i="11" s="1"/>
  <c r="AD3629" i="11"/>
  <c r="AC3629" i="11" s="1"/>
  <c r="BH3629" i="11"/>
  <c r="N3630" i="11"/>
  <c r="O3630" i="11"/>
  <c r="P3630" i="11"/>
  <c r="Q3630" i="11"/>
  <c r="T3630" i="11" s="1"/>
  <c r="R3630" i="11"/>
  <c r="S3630" i="11"/>
  <c r="AA3630" i="11"/>
  <c r="AB3630" i="11"/>
  <c r="BJ3630" i="11" s="1"/>
  <c r="AD3630" i="11"/>
  <c r="AC3630" i="11" s="1"/>
  <c r="BH3630" i="11"/>
  <c r="N3631" i="11"/>
  <c r="O3631" i="11"/>
  <c r="P3631" i="11"/>
  <c r="Q3631" i="11"/>
  <c r="R3631" i="11"/>
  <c r="S3631" i="11"/>
  <c r="T3631" i="11"/>
  <c r="AA3631" i="11"/>
  <c r="AB3631" i="11"/>
  <c r="BJ3631" i="11" s="1"/>
  <c r="AD3631" i="11"/>
  <c r="AC3631" i="11" s="1"/>
  <c r="BH3631" i="11"/>
  <c r="N3632" i="11"/>
  <c r="O3632" i="11"/>
  <c r="P3632" i="11"/>
  <c r="Q3632" i="11"/>
  <c r="T3632" i="11" s="1"/>
  <c r="R3632" i="11"/>
  <c r="S3632" i="11"/>
  <c r="AA3632" i="11"/>
  <c r="AB3632" i="11"/>
  <c r="AD3632" i="11"/>
  <c r="AC3632" i="11" s="1"/>
  <c r="BH3632" i="11"/>
  <c r="BJ3632" i="11"/>
  <c r="N3633" i="11"/>
  <c r="O3633" i="11"/>
  <c r="P3633" i="11"/>
  <c r="Q3633" i="11"/>
  <c r="R3633" i="11"/>
  <c r="S3633" i="11"/>
  <c r="T3633" i="11"/>
  <c r="AA3633" i="11"/>
  <c r="AB3633" i="11"/>
  <c r="AD3633" i="11"/>
  <c r="AC3633" i="11" s="1"/>
  <c r="BH3633" i="11"/>
  <c r="BJ3633" i="11"/>
  <c r="N3634" i="11"/>
  <c r="O3634" i="11"/>
  <c r="P3634" i="11"/>
  <c r="Q3634" i="11"/>
  <c r="T3634" i="11" s="1"/>
  <c r="R3634" i="11"/>
  <c r="S3634" i="11"/>
  <c r="AA3634" i="11"/>
  <c r="AB3634" i="11"/>
  <c r="BJ3634" i="11" s="1"/>
  <c r="AD3634" i="11"/>
  <c r="AC3634" i="11" s="1"/>
  <c r="BH3634" i="11"/>
  <c r="N3635" i="11"/>
  <c r="O3635" i="11"/>
  <c r="P3635" i="11"/>
  <c r="Q3635" i="11"/>
  <c r="R3635" i="11"/>
  <c r="S3635" i="11"/>
  <c r="T3635" i="11"/>
  <c r="AA3635" i="11"/>
  <c r="AB3635" i="11"/>
  <c r="BJ3635" i="11" s="1"/>
  <c r="AD3635" i="11"/>
  <c r="AC3635" i="11" s="1"/>
  <c r="BH3635" i="11"/>
  <c r="N3636" i="11"/>
  <c r="O3636" i="11"/>
  <c r="P3636" i="11"/>
  <c r="Q3636" i="11"/>
  <c r="T3636" i="11" s="1"/>
  <c r="R3636" i="11"/>
  <c r="S3636" i="11"/>
  <c r="AA3636" i="11"/>
  <c r="AB3636" i="11"/>
  <c r="BJ3636" i="11" s="1"/>
  <c r="AC3636" i="11"/>
  <c r="AD3636" i="11"/>
  <c r="BH3636" i="11"/>
  <c r="N3637" i="11"/>
  <c r="O3637" i="11"/>
  <c r="P3637" i="11"/>
  <c r="Q3637" i="11"/>
  <c r="T3637" i="11" s="1"/>
  <c r="R3637" i="11"/>
  <c r="S3637" i="11"/>
  <c r="AA3637" i="11"/>
  <c r="AB3637" i="11"/>
  <c r="BJ3637" i="11" s="1"/>
  <c r="AD3637" i="11"/>
  <c r="AC3637" i="11" s="1"/>
  <c r="BH3637" i="11"/>
  <c r="N3638" i="11"/>
  <c r="O3638" i="11"/>
  <c r="P3638" i="11"/>
  <c r="Q3638" i="11"/>
  <c r="T3638" i="11" s="1"/>
  <c r="R3638" i="11"/>
  <c r="S3638" i="11"/>
  <c r="AA3638" i="11"/>
  <c r="AB3638" i="11"/>
  <c r="BJ3638" i="11" s="1"/>
  <c r="AC3638" i="11"/>
  <c r="AD3638" i="11"/>
  <c r="BH3638" i="11"/>
  <c r="N3639" i="11"/>
  <c r="O3639" i="11"/>
  <c r="P3639" i="11"/>
  <c r="Q3639" i="11"/>
  <c r="R3639" i="11"/>
  <c r="S3639" i="11"/>
  <c r="T3639" i="11"/>
  <c r="AA3639" i="11"/>
  <c r="AB3639" i="11"/>
  <c r="BJ3639" i="11" s="1"/>
  <c r="AD3639" i="11"/>
  <c r="AC3639" i="11" s="1"/>
  <c r="BH3639" i="11"/>
  <c r="N3640" i="11"/>
  <c r="O3640" i="11"/>
  <c r="P3640" i="11"/>
  <c r="Q3640" i="11"/>
  <c r="T3640" i="11" s="1"/>
  <c r="R3640" i="11"/>
  <c r="S3640" i="11"/>
  <c r="AA3640" i="11"/>
  <c r="AB3640" i="11"/>
  <c r="AC3640" i="11"/>
  <c r="AD3640" i="11"/>
  <c r="BH3640" i="11"/>
  <c r="BJ3640" i="11"/>
  <c r="N3641" i="11"/>
  <c r="O3641" i="11"/>
  <c r="P3641" i="11"/>
  <c r="Q3641" i="11"/>
  <c r="T3641" i="11" s="1"/>
  <c r="R3641" i="11"/>
  <c r="S3641" i="11"/>
  <c r="AA3641" i="11"/>
  <c r="AB3641" i="11"/>
  <c r="BJ3641" i="11" s="1"/>
  <c r="AD3641" i="11"/>
  <c r="AC3641" i="11" s="1"/>
  <c r="BH3641" i="11"/>
  <c r="N3642" i="11"/>
  <c r="O3642" i="11"/>
  <c r="P3642" i="11"/>
  <c r="Q3642" i="11"/>
  <c r="T3642" i="11" s="1"/>
  <c r="R3642" i="11"/>
  <c r="S3642" i="11"/>
  <c r="AA3642" i="11"/>
  <c r="AB3642" i="11"/>
  <c r="BJ3642" i="11" s="1"/>
  <c r="AD3642" i="11"/>
  <c r="AC3642" i="11" s="1"/>
  <c r="BH3642" i="11"/>
  <c r="N3643" i="11"/>
  <c r="O3643" i="11"/>
  <c r="P3643" i="11"/>
  <c r="Q3643" i="11"/>
  <c r="T3643" i="11" s="1"/>
  <c r="R3643" i="11"/>
  <c r="S3643" i="11"/>
  <c r="AA3643" i="11"/>
  <c r="AB3643" i="11"/>
  <c r="BJ3643" i="11" s="1"/>
  <c r="AD3643" i="11"/>
  <c r="AC3643" i="11" s="1"/>
  <c r="BH3643" i="11"/>
  <c r="N3644" i="11"/>
  <c r="O3644" i="11"/>
  <c r="P3644" i="11"/>
  <c r="Q3644" i="11"/>
  <c r="T3644" i="11" s="1"/>
  <c r="R3644" i="11"/>
  <c r="S3644" i="11"/>
  <c r="AA3644" i="11"/>
  <c r="AB3644" i="11"/>
  <c r="BJ3644" i="11" s="1"/>
  <c r="AC3644" i="11"/>
  <c r="AD3644" i="11"/>
  <c r="BH3644" i="11"/>
  <c r="N3645" i="11"/>
  <c r="O3645" i="11"/>
  <c r="P3645" i="11"/>
  <c r="Q3645" i="11"/>
  <c r="R3645" i="11"/>
  <c r="S3645" i="11"/>
  <c r="T3645" i="11"/>
  <c r="AA3645" i="11"/>
  <c r="AB3645" i="11"/>
  <c r="BJ3645" i="11" s="1"/>
  <c r="AD3645" i="11"/>
  <c r="AC3645" i="11" s="1"/>
  <c r="BH3645" i="11"/>
  <c r="N3646" i="11"/>
  <c r="O3646" i="11"/>
  <c r="P3646" i="11"/>
  <c r="Q3646" i="11"/>
  <c r="T3646" i="11" s="1"/>
  <c r="R3646" i="11"/>
  <c r="S3646" i="11"/>
  <c r="AA3646" i="11"/>
  <c r="AB3646" i="11"/>
  <c r="AD3646" i="11"/>
  <c r="AC3646" i="11" s="1"/>
  <c r="BH3646" i="11"/>
  <c r="BJ3646" i="11"/>
  <c r="N3647" i="11"/>
  <c r="O3647" i="11"/>
  <c r="P3647" i="11"/>
  <c r="Q3647" i="11"/>
  <c r="T3647" i="11" s="1"/>
  <c r="R3647" i="11"/>
  <c r="S3647" i="11"/>
  <c r="AA3647" i="11"/>
  <c r="AB3647" i="11"/>
  <c r="BJ3647" i="11" s="1"/>
  <c r="AD3647" i="11"/>
  <c r="AC3647" i="11" s="1"/>
  <c r="BH3647" i="11"/>
  <c r="N3648" i="11"/>
  <c r="O3648" i="11"/>
  <c r="P3648" i="11"/>
  <c r="Q3648" i="11"/>
  <c r="T3648" i="11" s="1"/>
  <c r="R3648" i="11"/>
  <c r="S3648" i="11"/>
  <c r="AA3648" i="11"/>
  <c r="AB3648" i="11"/>
  <c r="BJ3648" i="11" s="1"/>
  <c r="AD3648" i="11"/>
  <c r="AC3648" i="11" s="1"/>
  <c r="BH3648" i="11"/>
  <c r="N3649" i="11"/>
  <c r="O3649" i="11"/>
  <c r="P3649" i="11"/>
  <c r="Q3649" i="11"/>
  <c r="T3649" i="11" s="1"/>
  <c r="R3649" i="11"/>
  <c r="S3649" i="11"/>
  <c r="AA3649" i="11"/>
  <c r="AB3649" i="11"/>
  <c r="AD3649" i="11"/>
  <c r="AC3649" i="11" s="1"/>
  <c r="BH3649" i="11"/>
  <c r="BJ3649" i="11"/>
  <c r="N3650" i="11"/>
  <c r="O3650" i="11"/>
  <c r="P3650" i="11"/>
  <c r="Q3650" i="11"/>
  <c r="T3650" i="11" s="1"/>
  <c r="R3650" i="11"/>
  <c r="S3650" i="11"/>
  <c r="AA3650" i="11"/>
  <c r="AB3650" i="11"/>
  <c r="BJ3650" i="11" s="1"/>
  <c r="AD3650" i="11"/>
  <c r="AC3650" i="11" s="1"/>
  <c r="BH3650" i="11"/>
  <c r="N3651" i="11"/>
  <c r="O3651" i="11"/>
  <c r="P3651" i="11"/>
  <c r="Q3651" i="11"/>
  <c r="R3651" i="11"/>
  <c r="S3651" i="11"/>
  <c r="T3651" i="11"/>
  <c r="AA3651" i="11"/>
  <c r="AB3651" i="11"/>
  <c r="BJ3651" i="11" s="1"/>
  <c r="AD3651" i="11"/>
  <c r="AC3651" i="11" s="1"/>
  <c r="BH3651" i="11"/>
  <c r="N3652" i="11"/>
  <c r="O3652" i="11"/>
  <c r="P3652" i="11"/>
  <c r="Q3652" i="11"/>
  <c r="T3652" i="11" s="1"/>
  <c r="R3652" i="11"/>
  <c r="S3652" i="11"/>
  <c r="AA3652" i="11"/>
  <c r="AB3652" i="11"/>
  <c r="BJ3652" i="11" s="1"/>
  <c r="AC3652" i="11"/>
  <c r="AD3652" i="11"/>
  <c r="BH3652" i="11"/>
  <c r="N3653" i="11"/>
  <c r="O3653" i="11"/>
  <c r="P3653" i="11"/>
  <c r="Q3653" i="11"/>
  <c r="R3653" i="11"/>
  <c r="S3653" i="11"/>
  <c r="T3653" i="11"/>
  <c r="AA3653" i="11"/>
  <c r="AB3653" i="11"/>
  <c r="BJ3653" i="11" s="1"/>
  <c r="AD3653" i="11"/>
  <c r="AC3653" i="11" s="1"/>
  <c r="BH3653" i="11"/>
  <c r="N3654" i="11"/>
  <c r="O3654" i="11"/>
  <c r="P3654" i="11"/>
  <c r="Q3654" i="11"/>
  <c r="T3654" i="11" s="1"/>
  <c r="R3654" i="11"/>
  <c r="S3654" i="11"/>
  <c r="AA3654" i="11"/>
  <c r="AB3654" i="11"/>
  <c r="BJ3654" i="11" s="1"/>
  <c r="AC3654" i="11"/>
  <c r="AD3654" i="11"/>
  <c r="BH3654" i="11"/>
  <c r="N3655" i="11"/>
  <c r="O3655" i="11"/>
  <c r="P3655" i="11"/>
  <c r="Q3655" i="11"/>
  <c r="R3655" i="11"/>
  <c r="S3655" i="11"/>
  <c r="T3655" i="11"/>
  <c r="AA3655" i="11"/>
  <c r="AB3655" i="11"/>
  <c r="BJ3655" i="11" s="1"/>
  <c r="AD3655" i="11"/>
  <c r="AC3655" i="11" s="1"/>
  <c r="BH3655" i="11"/>
  <c r="N3656" i="11"/>
  <c r="O3656" i="11"/>
  <c r="P3656" i="11"/>
  <c r="Q3656" i="11"/>
  <c r="T3656" i="11" s="1"/>
  <c r="R3656" i="11"/>
  <c r="S3656" i="11"/>
  <c r="AA3656" i="11"/>
  <c r="AB3656" i="11"/>
  <c r="AD3656" i="11"/>
  <c r="AC3656" i="11" s="1"/>
  <c r="BH3656" i="11"/>
  <c r="BJ3656" i="11"/>
  <c r="N3657" i="11"/>
  <c r="O3657" i="11"/>
  <c r="P3657" i="11"/>
  <c r="Q3657" i="11"/>
  <c r="T3657" i="11" s="1"/>
  <c r="R3657" i="11"/>
  <c r="S3657" i="11"/>
  <c r="AA3657" i="11"/>
  <c r="AB3657" i="11"/>
  <c r="BJ3657" i="11" s="1"/>
  <c r="AC3657" i="11"/>
  <c r="BH3657" i="11"/>
  <c r="N3658" i="11"/>
  <c r="O3658" i="11"/>
  <c r="P3658" i="11"/>
  <c r="Q3658" i="11"/>
  <c r="R3658" i="11"/>
  <c r="S3658" i="11"/>
  <c r="T3658" i="11"/>
  <c r="AA3658" i="11"/>
  <c r="AB3658" i="11"/>
  <c r="BJ3658" i="11" s="1"/>
  <c r="AD3658" i="11"/>
  <c r="AC3658" i="11" s="1"/>
  <c r="BH3658" i="11"/>
  <c r="N3659" i="11"/>
  <c r="O3659" i="11"/>
  <c r="P3659" i="11"/>
  <c r="Q3659" i="11"/>
  <c r="T3659" i="11" s="1"/>
  <c r="R3659" i="11"/>
  <c r="S3659" i="11"/>
  <c r="AA3659" i="11"/>
  <c r="AB3659" i="11"/>
  <c r="BJ3659" i="11" s="1"/>
  <c r="AD3659" i="11"/>
  <c r="AC3659" i="11" s="1"/>
  <c r="BH3659" i="11"/>
  <c r="N3660" i="11"/>
  <c r="O3660" i="11"/>
  <c r="P3660" i="11"/>
  <c r="Q3660" i="11"/>
  <c r="R3660" i="11"/>
  <c r="S3660" i="11"/>
  <c r="T3660" i="11"/>
  <c r="AA3660" i="11"/>
  <c r="AB3660" i="11"/>
  <c r="BJ3660" i="11" s="1"/>
  <c r="AD3660" i="11"/>
  <c r="AC3660" i="11" s="1"/>
  <c r="BH3660" i="11"/>
  <c r="N3661" i="11"/>
  <c r="O3661" i="11"/>
  <c r="P3661" i="11"/>
  <c r="Q3661" i="11"/>
  <c r="T3661" i="11" s="1"/>
  <c r="R3661" i="11"/>
  <c r="S3661" i="11"/>
  <c r="AA3661" i="11"/>
  <c r="AB3661" i="11"/>
  <c r="AC3661" i="11"/>
  <c r="AD3661" i="11"/>
  <c r="BH3661" i="11"/>
  <c r="BJ3661" i="11"/>
  <c r="N3662" i="11"/>
  <c r="O3662" i="11"/>
  <c r="P3662" i="11"/>
  <c r="Q3662" i="11"/>
  <c r="T3662" i="11" s="1"/>
  <c r="R3662" i="11"/>
  <c r="S3662" i="11"/>
  <c r="AA3662" i="11"/>
  <c r="AB3662" i="11"/>
  <c r="BJ3662" i="11" s="1"/>
  <c r="AD3662" i="11"/>
  <c r="AC3662" i="11" s="1"/>
  <c r="BH3662" i="11"/>
  <c r="N3663" i="11"/>
  <c r="O3663" i="11"/>
  <c r="P3663" i="11"/>
  <c r="Q3663" i="11"/>
  <c r="T3663" i="11" s="1"/>
  <c r="R3663" i="11"/>
  <c r="S3663" i="11"/>
  <c r="AA3663" i="11"/>
  <c r="AB3663" i="11"/>
  <c r="BJ3663" i="11" s="1"/>
  <c r="AD3663" i="11"/>
  <c r="AC3663" i="11" s="1"/>
  <c r="BH3663" i="11"/>
  <c r="N3664" i="11"/>
  <c r="O3664" i="11"/>
  <c r="P3664" i="11"/>
  <c r="Q3664" i="11"/>
  <c r="T3664" i="11" s="1"/>
  <c r="R3664" i="11"/>
  <c r="S3664" i="11"/>
  <c r="AA3664" i="11"/>
  <c r="AB3664" i="11"/>
  <c r="BJ3664" i="11" s="1"/>
  <c r="AD3664" i="11"/>
  <c r="AC3664" i="11" s="1"/>
  <c r="BH3664" i="11"/>
  <c r="N3665" i="11"/>
  <c r="O3665" i="11"/>
  <c r="P3665" i="11"/>
  <c r="Q3665" i="11"/>
  <c r="T3665" i="11" s="1"/>
  <c r="R3665" i="11"/>
  <c r="S3665" i="11"/>
  <c r="AA3665" i="11"/>
  <c r="AB3665" i="11"/>
  <c r="BJ3665" i="11" s="1"/>
  <c r="AC3665" i="11"/>
  <c r="AD3665" i="11"/>
  <c r="BH3665" i="11"/>
  <c r="N3666" i="11"/>
  <c r="O3666" i="11"/>
  <c r="P3666" i="11"/>
  <c r="Q3666" i="11"/>
  <c r="R3666" i="11"/>
  <c r="S3666" i="11"/>
  <c r="T3666" i="11"/>
  <c r="AA3666" i="11"/>
  <c r="AB3666" i="11"/>
  <c r="BJ3666" i="11" s="1"/>
  <c r="AD3666" i="11"/>
  <c r="AC3666" i="11" s="1"/>
  <c r="BH3666" i="11"/>
  <c r="N3667" i="11"/>
  <c r="O3667" i="11"/>
  <c r="P3667" i="11"/>
  <c r="Q3667" i="11"/>
  <c r="T3667" i="11" s="1"/>
  <c r="R3667" i="11"/>
  <c r="S3667" i="11"/>
  <c r="AA3667" i="11"/>
  <c r="AB3667" i="11"/>
  <c r="BJ3667" i="11" s="1"/>
  <c r="AD3667" i="11"/>
  <c r="AC3667" i="11" s="1"/>
  <c r="BH3667" i="11"/>
  <c r="N3668" i="11"/>
  <c r="O3668" i="11"/>
  <c r="P3668" i="11"/>
  <c r="Q3668" i="11"/>
  <c r="R3668" i="11"/>
  <c r="S3668" i="11"/>
  <c r="T3668" i="11"/>
  <c r="AA3668" i="11"/>
  <c r="AB3668" i="11"/>
  <c r="BJ3668" i="11" s="1"/>
  <c r="AD3668" i="11"/>
  <c r="AC3668" i="11" s="1"/>
  <c r="BH3668" i="11"/>
  <c r="N3669" i="11"/>
  <c r="O3669" i="11"/>
  <c r="P3669" i="11"/>
  <c r="Q3669" i="11"/>
  <c r="T3669" i="11" s="1"/>
  <c r="R3669" i="11"/>
  <c r="S3669" i="11"/>
  <c r="AA3669" i="11"/>
  <c r="AB3669" i="11"/>
  <c r="AC3669" i="11"/>
  <c r="AD3669" i="11"/>
  <c r="BH3669" i="11"/>
  <c r="BJ3669" i="11"/>
  <c r="N3670" i="11"/>
  <c r="O3670" i="11"/>
  <c r="P3670" i="11"/>
  <c r="Q3670" i="11"/>
  <c r="R3670" i="11"/>
  <c r="S3670" i="11"/>
  <c r="T3670" i="11"/>
  <c r="AA3670" i="11"/>
  <c r="AB3670" i="11"/>
  <c r="BJ3670" i="11" s="1"/>
  <c r="AD3670" i="11"/>
  <c r="AC3670" i="11" s="1"/>
  <c r="BH3670" i="11"/>
  <c r="N3671" i="11"/>
  <c r="O3671" i="11"/>
  <c r="P3671" i="11"/>
  <c r="Q3671" i="11"/>
  <c r="T3671" i="11" s="1"/>
  <c r="R3671" i="11"/>
  <c r="S3671" i="11"/>
  <c r="AA3671" i="11"/>
  <c r="AB3671" i="11"/>
  <c r="AC3671" i="11"/>
  <c r="AD3671" i="11"/>
  <c r="BH3671" i="11"/>
  <c r="BJ3671" i="11"/>
  <c r="N3672" i="11"/>
  <c r="O3672" i="11"/>
  <c r="P3672" i="11"/>
  <c r="Q3672" i="11"/>
  <c r="R3672" i="11"/>
  <c r="S3672" i="11"/>
  <c r="T3672" i="11"/>
  <c r="AA3672" i="11"/>
  <c r="AB3672" i="11"/>
  <c r="BJ3672" i="11" s="1"/>
  <c r="AD3672" i="11"/>
  <c r="AC3672" i="11" s="1"/>
  <c r="BH3672" i="11"/>
  <c r="N3673" i="11"/>
  <c r="O3673" i="11"/>
  <c r="P3673" i="11"/>
  <c r="Q3673" i="11"/>
  <c r="T3673" i="11" s="1"/>
  <c r="R3673" i="11"/>
  <c r="S3673" i="11"/>
  <c r="AA3673" i="11"/>
  <c r="AB3673" i="11"/>
  <c r="BJ3673" i="11" s="1"/>
  <c r="AC3673" i="11"/>
  <c r="AD3673" i="11"/>
  <c r="BH3673" i="11"/>
  <c r="N3674" i="11"/>
  <c r="O3674" i="11"/>
  <c r="P3674" i="11"/>
  <c r="Q3674" i="11"/>
  <c r="R3674" i="11"/>
  <c r="S3674" i="11"/>
  <c r="T3674" i="11"/>
  <c r="AA3674" i="11"/>
  <c r="AB3674" i="11"/>
  <c r="BJ3674" i="11" s="1"/>
  <c r="AD3674" i="11"/>
  <c r="AC3674" i="11" s="1"/>
  <c r="BH3674" i="11"/>
  <c r="N3675" i="11"/>
  <c r="O3675" i="11"/>
  <c r="P3675" i="11"/>
  <c r="Q3675" i="11"/>
  <c r="T3675" i="11" s="1"/>
  <c r="R3675" i="11"/>
  <c r="S3675" i="11"/>
  <c r="AA3675" i="11"/>
  <c r="AB3675" i="11"/>
  <c r="BJ3675" i="11" s="1"/>
  <c r="AD3675" i="11"/>
  <c r="AC3675" i="11" s="1"/>
  <c r="BH3675" i="11"/>
  <c r="N3676" i="11"/>
  <c r="O3676" i="11"/>
  <c r="P3676" i="11"/>
  <c r="Q3676" i="11"/>
  <c r="T3676" i="11" s="1"/>
  <c r="R3676" i="11"/>
  <c r="S3676" i="11"/>
  <c r="AA3676" i="11"/>
  <c r="AB3676" i="11"/>
  <c r="BJ3676" i="11" s="1"/>
  <c r="AD3676" i="11"/>
  <c r="AC3676" i="11" s="1"/>
  <c r="BH3676" i="11"/>
  <c r="N3677" i="11"/>
  <c r="O3677" i="11"/>
  <c r="P3677" i="11"/>
  <c r="Q3677" i="11"/>
  <c r="T3677" i="11" s="1"/>
  <c r="R3677" i="11"/>
  <c r="S3677" i="11"/>
  <c r="AA3677" i="11"/>
  <c r="AB3677" i="11"/>
  <c r="BJ3677" i="11" s="1"/>
  <c r="AC3677" i="11"/>
  <c r="AD3677" i="11"/>
  <c r="BH3677" i="11"/>
  <c r="N3678" i="11"/>
  <c r="O3678" i="11"/>
  <c r="P3678" i="11"/>
  <c r="Q3678" i="11"/>
  <c r="T3678" i="11" s="1"/>
  <c r="R3678" i="11"/>
  <c r="S3678" i="11"/>
  <c r="AA3678" i="11"/>
  <c r="AB3678" i="11"/>
  <c r="BJ3678" i="11" s="1"/>
  <c r="AD3678" i="11"/>
  <c r="AC3678" i="11" s="1"/>
  <c r="BH3678" i="11"/>
  <c r="N3679" i="11"/>
  <c r="O3679" i="11"/>
  <c r="P3679" i="11"/>
  <c r="Q3679" i="11"/>
  <c r="T3679" i="11" s="1"/>
  <c r="R3679" i="11"/>
  <c r="S3679" i="11"/>
  <c r="AA3679" i="11"/>
  <c r="AB3679" i="11"/>
  <c r="BJ3679" i="11" s="1"/>
  <c r="AC3679" i="11"/>
  <c r="AD3679" i="11"/>
  <c r="BH3679" i="11"/>
  <c r="N3680" i="11"/>
  <c r="O3680" i="11"/>
  <c r="P3680" i="11"/>
  <c r="Q3680" i="11"/>
  <c r="R3680" i="11"/>
  <c r="S3680" i="11"/>
  <c r="T3680" i="11"/>
  <c r="AA3680" i="11"/>
  <c r="AB3680" i="11"/>
  <c r="AD3680" i="11"/>
  <c r="AC3680" i="11" s="1"/>
  <c r="BH3680" i="11"/>
  <c r="BJ3680" i="11"/>
  <c r="N3681" i="11"/>
  <c r="O3681" i="11"/>
  <c r="P3681" i="11"/>
  <c r="Q3681" i="11"/>
  <c r="T3681" i="11" s="1"/>
  <c r="R3681" i="11"/>
  <c r="S3681" i="11"/>
  <c r="AA3681" i="11"/>
  <c r="AB3681" i="11"/>
  <c r="BJ3681" i="11" s="1"/>
  <c r="AC3681" i="11"/>
  <c r="AD3681" i="11"/>
  <c r="BH3681" i="11"/>
  <c r="N3682" i="11"/>
  <c r="O3682" i="11"/>
  <c r="P3682" i="11"/>
  <c r="Q3682" i="11"/>
  <c r="T3682" i="11" s="1"/>
  <c r="R3682" i="11"/>
  <c r="S3682" i="11"/>
  <c r="AA3682" i="11"/>
  <c r="AB3682" i="11"/>
  <c r="BJ3682" i="11" s="1"/>
  <c r="AD3682" i="11"/>
  <c r="AC3682" i="11" s="1"/>
  <c r="BH3682" i="11"/>
  <c r="N3683" i="11"/>
  <c r="O3683" i="11"/>
  <c r="P3683" i="11"/>
  <c r="Q3683" i="11"/>
  <c r="T3683" i="11" s="1"/>
  <c r="R3683" i="11"/>
  <c r="S3683" i="11"/>
  <c r="AA3683" i="11"/>
  <c r="AB3683" i="11"/>
  <c r="BJ3683" i="11" s="1"/>
  <c r="AD3683" i="11"/>
  <c r="AC3683" i="11" s="1"/>
  <c r="BH3683" i="11"/>
  <c r="N3684" i="11"/>
  <c r="O3684" i="11"/>
  <c r="P3684" i="11"/>
  <c r="Q3684" i="11"/>
  <c r="T3684" i="11" s="1"/>
  <c r="R3684" i="11"/>
  <c r="S3684" i="11"/>
  <c r="AA3684" i="11"/>
  <c r="AB3684" i="11"/>
  <c r="BJ3684" i="11" s="1"/>
  <c r="AD3684" i="11"/>
  <c r="AC3684" i="11" s="1"/>
  <c r="BH3684" i="11"/>
  <c r="N3685" i="11"/>
  <c r="O3685" i="11"/>
  <c r="P3685" i="11"/>
  <c r="Q3685" i="11"/>
  <c r="T3685" i="11" s="1"/>
  <c r="R3685" i="11"/>
  <c r="S3685" i="11"/>
  <c r="AA3685" i="11"/>
  <c r="AB3685" i="11"/>
  <c r="AC3685" i="11"/>
  <c r="AD3685" i="11"/>
  <c r="BH3685" i="11"/>
  <c r="BJ3685" i="11"/>
  <c r="N3686" i="11"/>
  <c r="O3686" i="11"/>
  <c r="P3686" i="11"/>
  <c r="Q3686" i="11"/>
  <c r="R3686" i="11"/>
  <c r="S3686" i="11"/>
  <c r="T3686" i="11"/>
  <c r="AA3686" i="11"/>
  <c r="AB3686" i="11"/>
  <c r="BJ3686" i="11" s="1"/>
  <c r="AD3686" i="11"/>
  <c r="AC3686" i="11" s="1"/>
  <c r="BH3686" i="11"/>
  <c r="N3687" i="11"/>
  <c r="O3687" i="11"/>
  <c r="P3687" i="11"/>
  <c r="Q3687" i="11"/>
  <c r="T3687" i="11" s="1"/>
  <c r="R3687" i="11"/>
  <c r="S3687" i="11"/>
  <c r="AA3687" i="11"/>
  <c r="AB3687" i="11"/>
  <c r="AC3687" i="11"/>
  <c r="AD3687" i="11"/>
  <c r="BH3687" i="11"/>
  <c r="BJ3687" i="11"/>
  <c r="N3688" i="11"/>
  <c r="O3688" i="11"/>
  <c r="P3688" i="11"/>
  <c r="Q3688" i="11"/>
  <c r="R3688" i="11"/>
  <c r="S3688" i="11"/>
  <c r="T3688" i="11"/>
  <c r="AA3688" i="11"/>
  <c r="AB3688" i="11"/>
  <c r="BJ3688" i="11" s="1"/>
  <c r="AD3688" i="11"/>
  <c r="AC3688" i="11" s="1"/>
  <c r="BH3688" i="11"/>
  <c r="N3689" i="11"/>
  <c r="O3689" i="11"/>
  <c r="P3689" i="11"/>
  <c r="Q3689" i="11"/>
  <c r="T3689" i="11" s="1"/>
  <c r="R3689" i="11"/>
  <c r="S3689" i="11"/>
  <c r="AA3689" i="11"/>
  <c r="AB3689" i="11"/>
  <c r="BJ3689" i="11" s="1"/>
  <c r="AC3689" i="11"/>
  <c r="AD3689" i="11"/>
  <c r="BH3689" i="11"/>
  <c r="N3690" i="11"/>
  <c r="O3690" i="11"/>
  <c r="P3690" i="11"/>
  <c r="Q3690" i="11"/>
  <c r="T3690" i="11" s="1"/>
  <c r="R3690" i="11"/>
  <c r="S3690" i="11"/>
  <c r="AA3690" i="11"/>
  <c r="AB3690" i="11"/>
  <c r="BJ3690" i="11" s="1"/>
  <c r="AD3690" i="11"/>
  <c r="AC3690" i="11" s="1"/>
  <c r="BH3690" i="11"/>
  <c r="N3691" i="11"/>
  <c r="O3691" i="11"/>
  <c r="P3691" i="11"/>
  <c r="Q3691" i="11"/>
  <c r="T3691" i="11" s="1"/>
  <c r="R3691" i="11"/>
  <c r="S3691" i="11"/>
  <c r="AA3691" i="11"/>
  <c r="AB3691" i="11"/>
  <c r="BJ3691" i="11" s="1"/>
  <c r="AC3691" i="11"/>
  <c r="AD3691" i="11"/>
  <c r="BH3691" i="11"/>
  <c r="N3692" i="11"/>
  <c r="O3692" i="11"/>
  <c r="P3692" i="11"/>
  <c r="Q3692" i="11"/>
  <c r="T3692" i="11" s="1"/>
  <c r="R3692" i="11"/>
  <c r="S3692" i="11"/>
  <c r="AA3692" i="11"/>
  <c r="AB3692" i="11"/>
  <c r="BJ3692" i="11" s="1"/>
  <c r="AD3692" i="11"/>
  <c r="AC3692" i="11" s="1"/>
  <c r="BH3692" i="11"/>
  <c r="N3693" i="11"/>
  <c r="O3693" i="11"/>
  <c r="P3693" i="11"/>
  <c r="Q3693" i="11"/>
  <c r="T3693" i="11" s="1"/>
  <c r="R3693" i="11"/>
  <c r="S3693" i="11"/>
  <c r="AA3693" i="11"/>
  <c r="AB3693" i="11"/>
  <c r="BJ3693" i="11" s="1"/>
  <c r="AC3693" i="11"/>
  <c r="AD3693" i="11"/>
  <c r="BH3693" i="11"/>
  <c r="N3694" i="11"/>
  <c r="O3694" i="11"/>
  <c r="P3694" i="11"/>
  <c r="Q3694" i="11"/>
  <c r="R3694" i="11"/>
  <c r="S3694" i="11"/>
  <c r="T3694" i="11"/>
  <c r="AA3694" i="11"/>
  <c r="AB3694" i="11"/>
  <c r="AD3694" i="11"/>
  <c r="AC3694" i="11" s="1"/>
  <c r="BH3694" i="11"/>
  <c r="BJ3694" i="11"/>
  <c r="N3695" i="11"/>
  <c r="O3695" i="11"/>
  <c r="P3695" i="11"/>
  <c r="Q3695" i="11"/>
  <c r="T3695" i="11" s="1"/>
  <c r="R3695" i="11"/>
  <c r="S3695" i="11"/>
  <c r="AA3695" i="11"/>
  <c r="AB3695" i="11"/>
  <c r="BJ3695" i="11" s="1"/>
  <c r="AC3695" i="11"/>
  <c r="AD3695" i="11"/>
  <c r="BH3695" i="11"/>
  <c r="N3696" i="11"/>
  <c r="O3696" i="11"/>
  <c r="P3696" i="11"/>
  <c r="Q3696" i="11"/>
  <c r="T3696" i="11" s="1"/>
  <c r="R3696" i="11"/>
  <c r="S3696" i="11"/>
  <c r="AA3696" i="11"/>
  <c r="AB3696" i="11"/>
  <c r="BJ3696" i="11" s="1"/>
  <c r="AD3696" i="11"/>
  <c r="AC3696" i="11" s="1"/>
  <c r="BH3696" i="11"/>
  <c r="N3697" i="11"/>
  <c r="O3697" i="11"/>
  <c r="P3697" i="11"/>
  <c r="Q3697" i="11"/>
  <c r="T3697" i="11" s="1"/>
  <c r="R3697" i="11"/>
  <c r="S3697" i="11"/>
  <c r="AA3697" i="11"/>
  <c r="AB3697" i="11"/>
  <c r="BJ3697" i="11" s="1"/>
  <c r="AC3697" i="11"/>
  <c r="AD3697" i="11"/>
  <c r="BH3697" i="11"/>
  <c r="N3698" i="11"/>
  <c r="O3698" i="11"/>
  <c r="P3698" i="11"/>
  <c r="Q3698" i="11"/>
  <c r="R3698" i="11"/>
  <c r="S3698" i="11"/>
  <c r="T3698" i="11"/>
  <c r="AA3698" i="11"/>
  <c r="AB3698" i="11"/>
  <c r="BJ3698" i="11" s="1"/>
  <c r="AD3698" i="11"/>
  <c r="AC3698" i="11" s="1"/>
  <c r="BH3698" i="11"/>
  <c r="N3699" i="11"/>
  <c r="O3699" i="11"/>
  <c r="P3699" i="11"/>
  <c r="Q3699" i="11"/>
  <c r="T3699" i="11" s="1"/>
  <c r="R3699" i="11"/>
  <c r="S3699" i="11"/>
  <c r="AA3699" i="11"/>
  <c r="AB3699" i="11"/>
  <c r="BJ3699" i="11" s="1"/>
  <c r="AD3699" i="11"/>
  <c r="AC3699" i="11" s="1"/>
  <c r="BH3699" i="11"/>
  <c r="N3700" i="11"/>
  <c r="O3700" i="11"/>
  <c r="P3700" i="11"/>
  <c r="Q3700" i="11"/>
  <c r="R3700" i="11"/>
  <c r="S3700" i="11"/>
  <c r="T3700" i="11"/>
  <c r="AA3700" i="11"/>
  <c r="AB3700" i="11"/>
  <c r="BJ3700" i="11" s="1"/>
  <c r="AD3700" i="11"/>
  <c r="AC3700" i="11" s="1"/>
  <c r="BH3700" i="11"/>
  <c r="N3701" i="11"/>
  <c r="O3701" i="11"/>
  <c r="P3701" i="11"/>
  <c r="Q3701" i="11"/>
  <c r="T3701" i="11" s="1"/>
  <c r="R3701" i="11"/>
  <c r="S3701" i="11"/>
  <c r="AA3701" i="11"/>
  <c r="AB3701" i="11"/>
  <c r="AC3701" i="11"/>
  <c r="AD3701" i="11"/>
  <c r="BH3701" i="11"/>
  <c r="BJ3701" i="11"/>
  <c r="N3702" i="11"/>
  <c r="O3702" i="11"/>
  <c r="P3702" i="11"/>
  <c r="Q3702" i="11"/>
  <c r="R3702" i="11"/>
  <c r="S3702" i="11"/>
  <c r="T3702" i="11"/>
  <c r="AA3702" i="11"/>
  <c r="AB3702" i="11"/>
  <c r="BJ3702" i="11" s="1"/>
  <c r="AD3702" i="11"/>
  <c r="AC3702" i="11" s="1"/>
  <c r="BH3702" i="11"/>
  <c r="N3703" i="11"/>
  <c r="O3703" i="11"/>
  <c r="P3703" i="11"/>
  <c r="Q3703" i="11"/>
  <c r="T3703" i="11" s="1"/>
  <c r="R3703" i="11"/>
  <c r="S3703" i="11"/>
  <c r="AA3703" i="11"/>
  <c r="AB3703" i="11"/>
  <c r="AC3703" i="11"/>
  <c r="AD3703" i="11"/>
  <c r="BH3703" i="11"/>
  <c r="BJ3703" i="11"/>
  <c r="N3704" i="11"/>
  <c r="O3704" i="11"/>
  <c r="P3704" i="11"/>
  <c r="Q3704" i="11"/>
  <c r="R3704" i="11"/>
  <c r="S3704" i="11"/>
  <c r="T3704" i="11"/>
  <c r="AA3704" i="11"/>
  <c r="AB3704" i="11"/>
  <c r="BJ3704" i="11" s="1"/>
  <c r="AD3704" i="11"/>
  <c r="AC3704" i="11" s="1"/>
  <c r="BH3704" i="11"/>
  <c r="N3705" i="11"/>
  <c r="O3705" i="11"/>
  <c r="P3705" i="11"/>
  <c r="Q3705" i="11"/>
  <c r="T3705" i="11" s="1"/>
  <c r="R3705" i="11"/>
  <c r="S3705" i="11"/>
  <c r="AA3705" i="11"/>
  <c r="AB3705" i="11"/>
  <c r="BJ3705" i="11" s="1"/>
  <c r="AC3705" i="11"/>
  <c r="AD3705" i="11"/>
  <c r="BH3705" i="11"/>
  <c r="N3706" i="11"/>
  <c r="O3706" i="11"/>
  <c r="P3706" i="11"/>
  <c r="Q3706" i="11"/>
  <c r="R3706" i="11"/>
  <c r="S3706" i="11"/>
  <c r="T3706" i="11"/>
  <c r="AA3706" i="11"/>
  <c r="AB3706" i="11"/>
  <c r="BJ3706" i="11" s="1"/>
  <c r="AD3706" i="11"/>
  <c r="AC3706" i="11" s="1"/>
  <c r="BH3706" i="11"/>
  <c r="N3707" i="11"/>
  <c r="O3707" i="11"/>
  <c r="P3707" i="11"/>
  <c r="Q3707" i="11"/>
  <c r="T3707" i="11" s="1"/>
  <c r="R3707" i="11"/>
  <c r="S3707" i="11"/>
  <c r="AA3707" i="11"/>
  <c r="AB3707" i="11"/>
  <c r="BJ3707" i="11" s="1"/>
  <c r="AD3707" i="11"/>
  <c r="AC3707" i="11" s="1"/>
  <c r="BH3707" i="11"/>
  <c r="N3708" i="11"/>
  <c r="O3708" i="11"/>
  <c r="P3708" i="11"/>
  <c r="Q3708" i="11"/>
  <c r="T3708" i="11" s="1"/>
  <c r="R3708" i="11"/>
  <c r="S3708" i="11"/>
  <c r="AA3708" i="11"/>
  <c r="AB3708" i="11"/>
  <c r="BJ3708" i="11" s="1"/>
  <c r="AD3708" i="11"/>
  <c r="AC3708" i="11" s="1"/>
  <c r="BH3708" i="11"/>
  <c r="N3709" i="11"/>
  <c r="O3709" i="11"/>
  <c r="P3709" i="11"/>
  <c r="Q3709" i="11"/>
  <c r="T3709" i="11" s="1"/>
  <c r="R3709" i="11"/>
  <c r="S3709" i="11"/>
  <c r="AA3709" i="11"/>
  <c r="AB3709" i="11"/>
  <c r="BJ3709" i="11" s="1"/>
  <c r="AC3709" i="11"/>
  <c r="AD3709" i="11"/>
  <c r="BH3709" i="11"/>
  <c r="N3710" i="11"/>
  <c r="O3710" i="11"/>
  <c r="P3710" i="11"/>
  <c r="Q3710" i="11"/>
  <c r="T3710" i="11" s="1"/>
  <c r="R3710" i="11"/>
  <c r="S3710" i="11"/>
  <c r="AA3710" i="11"/>
  <c r="AB3710" i="11"/>
  <c r="BJ3710" i="11" s="1"/>
  <c r="AD3710" i="11"/>
  <c r="AC3710" i="11" s="1"/>
  <c r="BH3710" i="11"/>
  <c r="N3711" i="11"/>
  <c r="O3711" i="11"/>
  <c r="P3711" i="11"/>
  <c r="Q3711" i="11"/>
  <c r="T3711" i="11" s="1"/>
  <c r="R3711" i="11"/>
  <c r="S3711" i="11"/>
  <c r="AA3711" i="11"/>
  <c r="AB3711" i="11"/>
  <c r="BJ3711" i="11" s="1"/>
  <c r="AC3711" i="11"/>
  <c r="AD3711" i="11"/>
  <c r="BH3711" i="11"/>
  <c r="N3712" i="11"/>
  <c r="O3712" i="11"/>
  <c r="P3712" i="11"/>
  <c r="Q3712" i="11"/>
  <c r="R3712" i="11"/>
  <c r="S3712" i="11"/>
  <c r="T3712" i="11"/>
  <c r="AA3712" i="11"/>
  <c r="AB3712" i="11"/>
  <c r="AD3712" i="11"/>
  <c r="AC3712" i="11" s="1"/>
  <c r="BH3712" i="11"/>
  <c r="BJ3712" i="11"/>
  <c r="N3713" i="11"/>
  <c r="O3713" i="11"/>
  <c r="P3713" i="11"/>
  <c r="Q3713" i="11"/>
  <c r="T3713" i="11" s="1"/>
  <c r="R3713" i="11"/>
  <c r="S3713" i="11"/>
  <c r="AA3713" i="11"/>
  <c r="AB3713" i="11"/>
  <c r="BJ3713" i="11" s="1"/>
  <c r="AC3713" i="11"/>
  <c r="AD3713" i="11"/>
  <c r="BH3713" i="11"/>
  <c r="N3714" i="11"/>
  <c r="O3714" i="11"/>
  <c r="P3714" i="11"/>
  <c r="Q3714" i="11"/>
  <c r="T3714" i="11" s="1"/>
  <c r="R3714" i="11"/>
  <c r="S3714" i="11"/>
  <c r="AA3714" i="11"/>
  <c r="AB3714" i="11"/>
  <c r="BJ3714" i="11" s="1"/>
  <c r="AD3714" i="11"/>
  <c r="AC3714" i="11" s="1"/>
  <c r="BH3714" i="11"/>
  <c r="N3715" i="11"/>
  <c r="O3715" i="11"/>
  <c r="P3715" i="11"/>
  <c r="Q3715" i="11"/>
  <c r="T3715" i="11" s="1"/>
  <c r="R3715" i="11"/>
  <c r="S3715" i="11"/>
  <c r="AA3715" i="11"/>
  <c r="AB3715" i="11"/>
  <c r="BJ3715" i="11" s="1"/>
  <c r="AD3715" i="11"/>
  <c r="AC3715" i="11" s="1"/>
  <c r="BH3715" i="11"/>
  <c r="N3716" i="11"/>
  <c r="O3716" i="11"/>
  <c r="P3716" i="11"/>
  <c r="Q3716" i="11"/>
  <c r="T3716" i="11" s="1"/>
  <c r="R3716" i="11"/>
  <c r="S3716" i="11"/>
  <c r="AA3716" i="11"/>
  <c r="AB3716" i="11"/>
  <c r="BJ3716" i="11" s="1"/>
  <c r="AD3716" i="11"/>
  <c r="AC3716" i="11" s="1"/>
  <c r="BH3716" i="11"/>
  <c r="N3717" i="11"/>
  <c r="O3717" i="11"/>
  <c r="P3717" i="11"/>
  <c r="Q3717" i="11"/>
  <c r="T3717" i="11" s="1"/>
  <c r="R3717" i="11"/>
  <c r="S3717" i="11"/>
  <c r="AA3717" i="11"/>
  <c r="AB3717" i="11"/>
  <c r="AC3717" i="11"/>
  <c r="AD3717" i="11"/>
  <c r="BH3717" i="11"/>
  <c r="BJ3717" i="11"/>
  <c r="N3718" i="11"/>
  <c r="O3718" i="11"/>
  <c r="P3718" i="11"/>
  <c r="Q3718" i="11"/>
  <c r="R3718" i="11"/>
  <c r="S3718" i="11"/>
  <c r="T3718" i="11"/>
  <c r="AA3718" i="11"/>
  <c r="AB3718" i="11"/>
  <c r="BJ3718" i="11" s="1"/>
  <c r="AD3718" i="11"/>
  <c r="AC3718" i="11" s="1"/>
  <c r="BH3718" i="11"/>
  <c r="N3719" i="11"/>
  <c r="O3719" i="11"/>
  <c r="P3719" i="11"/>
  <c r="Q3719" i="11"/>
  <c r="T3719" i="11" s="1"/>
  <c r="R3719" i="11"/>
  <c r="S3719" i="11"/>
  <c r="AA3719" i="11"/>
  <c r="AB3719" i="11"/>
  <c r="AD3719" i="11"/>
  <c r="AC3719" i="11" s="1"/>
  <c r="BH3719" i="11"/>
  <c r="BJ3719" i="11"/>
  <c r="N3720" i="11"/>
  <c r="O3720" i="11"/>
  <c r="P3720" i="11"/>
  <c r="Q3720" i="11"/>
  <c r="R3720" i="11"/>
  <c r="S3720" i="11"/>
  <c r="T3720" i="11"/>
  <c r="AA3720" i="11"/>
  <c r="AB3720" i="11"/>
  <c r="BJ3720" i="11" s="1"/>
  <c r="AD3720" i="11"/>
  <c r="AC3720" i="11" s="1"/>
  <c r="BH3720" i="11"/>
  <c r="N3721" i="11"/>
  <c r="O3721" i="11"/>
  <c r="P3721" i="11"/>
  <c r="Q3721" i="11"/>
  <c r="T3721" i="11" s="1"/>
  <c r="R3721" i="11"/>
  <c r="S3721" i="11"/>
  <c r="AA3721" i="11"/>
  <c r="AB3721" i="11"/>
  <c r="BJ3721" i="11" s="1"/>
  <c r="AC3721" i="11"/>
  <c r="AD3721" i="11"/>
  <c r="BH3721" i="11"/>
  <c r="N3722" i="11"/>
  <c r="O3722" i="11"/>
  <c r="P3722" i="11"/>
  <c r="Q3722" i="11"/>
  <c r="R3722" i="11"/>
  <c r="S3722" i="11"/>
  <c r="T3722" i="11"/>
  <c r="AA3722" i="11"/>
  <c r="AB3722" i="11"/>
  <c r="BJ3722" i="11" s="1"/>
  <c r="AD3722" i="11"/>
  <c r="AC3722" i="11" s="1"/>
  <c r="BH3722" i="11"/>
  <c r="N3723" i="11"/>
  <c r="O3723" i="11"/>
  <c r="P3723" i="11"/>
  <c r="Q3723" i="11"/>
  <c r="T3723" i="11" s="1"/>
  <c r="R3723" i="11"/>
  <c r="S3723" i="11"/>
  <c r="AA3723" i="11"/>
  <c r="AB3723" i="11"/>
  <c r="BJ3723" i="11" s="1"/>
  <c r="AC3723" i="11"/>
  <c r="AD3723" i="11"/>
  <c r="BH3723" i="11"/>
  <c r="N3724" i="11"/>
  <c r="O3724" i="11"/>
  <c r="P3724" i="11"/>
  <c r="Q3724" i="11"/>
  <c r="T3724" i="11" s="1"/>
  <c r="R3724" i="11"/>
  <c r="S3724" i="11"/>
  <c r="AA3724" i="11"/>
  <c r="AB3724" i="11"/>
  <c r="BJ3724" i="11" s="1"/>
  <c r="AD3724" i="11"/>
  <c r="AC3724" i="11" s="1"/>
  <c r="BH3724" i="11"/>
  <c r="N3725" i="11"/>
  <c r="O3725" i="11"/>
  <c r="P3725" i="11"/>
  <c r="Q3725" i="11"/>
  <c r="T3725" i="11" s="1"/>
  <c r="R3725" i="11"/>
  <c r="S3725" i="11"/>
  <c r="AA3725" i="11"/>
  <c r="AB3725" i="11"/>
  <c r="BJ3725" i="11" s="1"/>
  <c r="AC3725" i="11"/>
  <c r="AD3725" i="11"/>
  <c r="BH3725" i="11"/>
  <c r="N3726" i="11"/>
  <c r="O3726" i="11"/>
  <c r="P3726" i="11"/>
  <c r="Q3726" i="11"/>
  <c r="R3726" i="11"/>
  <c r="S3726" i="11"/>
  <c r="T3726" i="11"/>
  <c r="AA3726" i="11"/>
  <c r="AB3726" i="11"/>
  <c r="AD3726" i="11"/>
  <c r="AC3726" i="11" s="1"/>
  <c r="BH3726" i="11"/>
  <c r="BJ3726" i="11"/>
  <c r="N3727" i="11"/>
  <c r="O3727" i="11"/>
  <c r="P3727" i="11"/>
  <c r="Q3727" i="11"/>
  <c r="T3727" i="11" s="1"/>
  <c r="R3727" i="11"/>
  <c r="S3727" i="11"/>
  <c r="AA3727" i="11"/>
  <c r="AB3727" i="11"/>
  <c r="BJ3727" i="11" s="1"/>
  <c r="AD3727" i="11"/>
  <c r="AC3727" i="11" s="1"/>
  <c r="BH3727" i="11"/>
  <c r="N3728" i="11"/>
  <c r="O3728" i="11"/>
  <c r="P3728" i="11"/>
  <c r="Q3728" i="11"/>
  <c r="T3728" i="11" s="1"/>
  <c r="R3728" i="11"/>
  <c r="S3728" i="11"/>
  <c r="AA3728" i="11"/>
  <c r="AB3728" i="11"/>
  <c r="BJ3728" i="11" s="1"/>
  <c r="AD3728" i="11"/>
  <c r="AC3728" i="11" s="1"/>
  <c r="BH3728" i="11"/>
  <c r="N3729" i="11"/>
  <c r="O3729" i="11"/>
  <c r="P3729" i="11"/>
  <c r="Q3729" i="11"/>
  <c r="T3729" i="11" s="1"/>
  <c r="R3729" i="11"/>
  <c r="S3729" i="11"/>
  <c r="AA3729" i="11"/>
  <c r="AB3729" i="11"/>
  <c r="BJ3729" i="11" s="1"/>
  <c r="AC3729" i="11"/>
  <c r="AD3729" i="11"/>
  <c r="BH3729" i="11"/>
  <c r="N3730" i="11"/>
  <c r="O3730" i="11"/>
  <c r="P3730" i="11"/>
  <c r="Q3730" i="11"/>
  <c r="R3730" i="11"/>
  <c r="S3730" i="11"/>
  <c r="T3730" i="11"/>
  <c r="AA3730" i="11"/>
  <c r="AB3730" i="11"/>
  <c r="BJ3730" i="11" s="1"/>
  <c r="AD3730" i="11"/>
  <c r="AC3730" i="11" s="1"/>
  <c r="BH3730" i="11"/>
  <c r="N3731" i="11"/>
  <c r="O3731" i="11"/>
  <c r="P3731" i="11"/>
  <c r="Q3731" i="11"/>
  <c r="T3731" i="11" s="1"/>
  <c r="R3731" i="11"/>
  <c r="S3731" i="11"/>
  <c r="AA3731" i="11"/>
  <c r="AB3731" i="11"/>
  <c r="BJ3731" i="11" s="1"/>
  <c r="AD3731" i="11"/>
  <c r="AC3731" i="11" s="1"/>
  <c r="BH3731" i="11"/>
  <c r="N3732" i="11"/>
  <c r="O3732" i="11"/>
  <c r="P3732" i="11"/>
  <c r="Q3732" i="11"/>
  <c r="R3732" i="11"/>
  <c r="S3732" i="11"/>
  <c r="T3732" i="11"/>
  <c r="AA3732" i="11"/>
  <c r="AB3732" i="11"/>
  <c r="BJ3732" i="11" s="1"/>
  <c r="AD3732" i="11"/>
  <c r="AC3732" i="11" s="1"/>
  <c r="BH3732" i="11"/>
  <c r="N3733" i="11"/>
  <c r="O3733" i="11"/>
  <c r="P3733" i="11"/>
  <c r="Q3733" i="11"/>
  <c r="T3733" i="11" s="1"/>
  <c r="R3733" i="11"/>
  <c r="S3733" i="11"/>
  <c r="AA3733" i="11"/>
  <c r="AB3733" i="11"/>
  <c r="AD3733" i="11"/>
  <c r="AC3733" i="11" s="1"/>
  <c r="BH3733" i="11"/>
  <c r="BJ3733" i="11"/>
  <c r="N3734" i="11"/>
  <c r="O3734" i="11"/>
  <c r="P3734" i="11"/>
  <c r="Q3734" i="11"/>
  <c r="R3734" i="11"/>
  <c r="S3734" i="11"/>
  <c r="T3734" i="11"/>
  <c r="AA3734" i="11"/>
  <c r="AB3734" i="11"/>
  <c r="BJ3734" i="11" s="1"/>
  <c r="AD3734" i="11"/>
  <c r="AC3734" i="11" s="1"/>
  <c r="BH3734" i="11"/>
  <c r="N3735" i="11"/>
  <c r="O3735" i="11"/>
  <c r="P3735" i="11"/>
  <c r="Q3735" i="11"/>
  <c r="T3735" i="11" s="1"/>
  <c r="R3735" i="11"/>
  <c r="S3735" i="11"/>
  <c r="AA3735" i="11"/>
  <c r="AB3735" i="11"/>
  <c r="AC3735" i="11"/>
  <c r="AD3735" i="11"/>
  <c r="BH3735" i="11"/>
  <c r="BJ3735" i="11"/>
  <c r="N3736" i="11"/>
  <c r="O3736" i="11"/>
  <c r="P3736" i="11"/>
  <c r="Q3736" i="11"/>
  <c r="R3736" i="11"/>
  <c r="S3736" i="11"/>
  <c r="T3736" i="11"/>
  <c r="AA3736" i="11"/>
  <c r="AB3736" i="11"/>
  <c r="BJ3736" i="11" s="1"/>
  <c r="AD3736" i="11"/>
  <c r="AC3736" i="11" s="1"/>
  <c r="BH3736" i="11"/>
  <c r="N3737" i="11"/>
  <c r="O3737" i="11"/>
  <c r="P3737" i="11"/>
  <c r="Q3737" i="11"/>
  <c r="T3737" i="11" s="1"/>
  <c r="R3737" i="11"/>
  <c r="S3737" i="11"/>
  <c r="AA3737" i="11"/>
  <c r="AB3737" i="11"/>
  <c r="AC3737" i="11"/>
  <c r="BH3737" i="11"/>
  <c r="BJ3737" i="11"/>
  <c r="N3738" i="11"/>
  <c r="O3738" i="11"/>
  <c r="P3738" i="11"/>
  <c r="Q3738" i="11"/>
  <c r="T3738" i="11" s="1"/>
  <c r="R3738" i="11"/>
  <c r="S3738" i="11"/>
  <c r="AA3738" i="11"/>
  <c r="AB3738" i="11"/>
  <c r="AD3738" i="11"/>
  <c r="AC3738" i="11" s="1"/>
  <c r="BH3738" i="11"/>
  <c r="BJ3738" i="11"/>
  <c r="N3739" i="11"/>
  <c r="O3739" i="11"/>
  <c r="P3739" i="11"/>
  <c r="Q3739" i="11"/>
  <c r="T3739" i="11" s="1"/>
  <c r="R3739" i="11"/>
  <c r="S3739" i="11"/>
  <c r="AA3739" i="11"/>
  <c r="AB3739" i="11"/>
  <c r="AD3739" i="11"/>
  <c r="AC3739" i="11" s="1"/>
  <c r="BH3739" i="11"/>
  <c r="BJ3739" i="11"/>
  <c r="N3740" i="11"/>
  <c r="O3740" i="11"/>
  <c r="P3740" i="11"/>
  <c r="Q3740" i="11"/>
  <c r="T3740" i="11" s="1"/>
  <c r="R3740" i="11"/>
  <c r="S3740" i="11"/>
  <c r="AA3740" i="11"/>
  <c r="AB3740" i="11"/>
  <c r="BJ3740" i="11" s="1"/>
  <c r="AC3740" i="11"/>
  <c r="AD3740" i="11"/>
  <c r="BH3740" i="11"/>
  <c r="N3741" i="11"/>
  <c r="O3741" i="11"/>
  <c r="P3741" i="11"/>
  <c r="Q3741" i="11"/>
  <c r="R3741" i="11"/>
  <c r="S3741" i="11"/>
  <c r="T3741" i="11"/>
  <c r="AA3741" i="11"/>
  <c r="AB3741" i="11"/>
  <c r="AD3741" i="11"/>
  <c r="AC3741" i="11" s="1"/>
  <c r="BH3741" i="11"/>
  <c r="BJ3741" i="11"/>
  <c r="N3742" i="11"/>
  <c r="O3742" i="11"/>
  <c r="P3742" i="11"/>
  <c r="Q3742" i="11"/>
  <c r="T3742" i="11" s="1"/>
  <c r="R3742" i="11"/>
  <c r="S3742" i="11"/>
  <c r="AA3742" i="11"/>
  <c r="AB3742" i="11"/>
  <c r="BJ3742" i="11" s="1"/>
  <c r="AD3742" i="11"/>
  <c r="AC3742" i="11" s="1"/>
  <c r="BH3742" i="11"/>
  <c r="N3743" i="11"/>
  <c r="O3743" i="11"/>
  <c r="P3743" i="11"/>
  <c r="Q3743" i="11"/>
  <c r="R3743" i="11"/>
  <c r="S3743" i="11"/>
  <c r="T3743" i="11"/>
  <c r="AA3743" i="11"/>
  <c r="AB3743" i="11"/>
  <c r="BJ3743" i="11" s="1"/>
  <c r="AD3743" i="11"/>
  <c r="AC3743" i="11" s="1"/>
  <c r="BH3743" i="11"/>
  <c r="N3744" i="11"/>
  <c r="O3744" i="11"/>
  <c r="P3744" i="11"/>
  <c r="Q3744" i="11"/>
  <c r="T3744" i="11" s="1"/>
  <c r="R3744" i="11"/>
  <c r="S3744" i="11"/>
  <c r="AA3744" i="11"/>
  <c r="AB3744" i="11"/>
  <c r="AD3744" i="11"/>
  <c r="AC3744" i="11" s="1"/>
  <c r="BH3744" i="11"/>
  <c r="BJ3744" i="11"/>
  <c r="N3745" i="11"/>
  <c r="O3745" i="11"/>
  <c r="P3745" i="11"/>
  <c r="Q3745" i="11"/>
  <c r="R3745" i="11"/>
  <c r="S3745" i="11"/>
  <c r="T3745" i="11"/>
  <c r="AA3745" i="11"/>
  <c r="AB3745" i="11"/>
  <c r="BJ3745" i="11" s="1"/>
  <c r="AD3745" i="11"/>
  <c r="AC3745" i="11" s="1"/>
  <c r="BH3745" i="11"/>
  <c r="N3746" i="11"/>
  <c r="O3746" i="11"/>
  <c r="P3746" i="11"/>
  <c r="Q3746" i="11"/>
  <c r="T3746" i="11" s="1"/>
  <c r="R3746" i="11"/>
  <c r="S3746" i="11"/>
  <c r="AA3746" i="11"/>
  <c r="AB3746" i="11"/>
  <c r="AD3746" i="11"/>
  <c r="AC3746" i="11" s="1"/>
  <c r="BH3746" i="11"/>
  <c r="BJ3746" i="11"/>
  <c r="N3747" i="11"/>
  <c r="O3747" i="11"/>
  <c r="P3747" i="11"/>
  <c r="Q3747" i="11"/>
  <c r="R3747" i="11"/>
  <c r="S3747" i="11"/>
  <c r="T3747" i="11"/>
  <c r="AA3747" i="11"/>
  <c r="AB3747" i="11"/>
  <c r="BJ3747" i="11" s="1"/>
  <c r="AD3747" i="11"/>
  <c r="AC3747" i="11" s="1"/>
  <c r="BH3747" i="11"/>
  <c r="N3748" i="11"/>
  <c r="O3748" i="11"/>
  <c r="P3748" i="11"/>
  <c r="Q3748" i="11"/>
  <c r="T3748" i="11" s="1"/>
  <c r="R3748" i="11"/>
  <c r="S3748" i="11"/>
  <c r="AA3748" i="11"/>
  <c r="AB3748" i="11"/>
  <c r="BJ3748" i="11" s="1"/>
  <c r="AD3748" i="11"/>
  <c r="AC3748" i="11" s="1"/>
  <c r="BH3748" i="11"/>
  <c r="N3749" i="11"/>
  <c r="O3749" i="11"/>
  <c r="P3749" i="11"/>
  <c r="Q3749" i="11"/>
  <c r="R3749" i="11"/>
  <c r="S3749" i="11"/>
  <c r="T3749" i="11"/>
  <c r="AA3749" i="11"/>
  <c r="AB3749" i="11"/>
  <c r="AD3749" i="11"/>
  <c r="AC3749" i="11" s="1"/>
  <c r="BH3749" i="11"/>
  <c r="BJ3749" i="11"/>
  <c r="N3750" i="11"/>
  <c r="O3750" i="11"/>
  <c r="P3750" i="11"/>
  <c r="Q3750" i="11"/>
  <c r="T3750" i="11" s="1"/>
  <c r="R3750" i="11"/>
  <c r="S3750" i="11"/>
  <c r="AA3750" i="11"/>
  <c r="AB3750" i="11"/>
  <c r="BJ3750" i="11" s="1"/>
  <c r="AD3750" i="11"/>
  <c r="AC3750" i="11" s="1"/>
  <c r="BH3750" i="11"/>
  <c r="N3751" i="11"/>
  <c r="O3751" i="11"/>
  <c r="P3751" i="11"/>
  <c r="Q3751" i="11"/>
  <c r="T3751" i="11" s="1"/>
  <c r="R3751" i="11"/>
  <c r="S3751" i="11"/>
  <c r="AA3751" i="11"/>
  <c r="AB3751" i="11"/>
  <c r="BJ3751" i="11" s="1"/>
  <c r="AD3751" i="11"/>
  <c r="AC3751" i="11" s="1"/>
  <c r="BH3751" i="11"/>
  <c r="N3752" i="11"/>
  <c r="O3752" i="11"/>
  <c r="P3752" i="11"/>
  <c r="Q3752" i="11"/>
  <c r="T3752" i="11" s="1"/>
  <c r="R3752" i="11"/>
  <c r="S3752" i="11"/>
  <c r="AA3752" i="11"/>
  <c r="AB3752" i="11"/>
  <c r="BJ3752" i="11" s="1"/>
  <c r="AC3752" i="11"/>
  <c r="AD3752" i="11"/>
  <c r="BH3752" i="11"/>
  <c r="N3753" i="11"/>
  <c r="O3753" i="11"/>
  <c r="P3753" i="11"/>
  <c r="Q3753" i="11"/>
  <c r="T3753" i="11" s="1"/>
  <c r="R3753" i="11"/>
  <c r="S3753" i="11"/>
  <c r="AA3753" i="11"/>
  <c r="AB3753" i="11"/>
  <c r="BJ3753" i="11" s="1"/>
  <c r="AD3753" i="11"/>
  <c r="AC3753" i="11" s="1"/>
  <c r="BH3753" i="11"/>
  <c r="N3754" i="11"/>
  <c r="O3754" i="11"/>
  <c r="P3754" i="11"/>
  <c r="Q3754" i="11"/>
  <c r="T3754" i="11" s="1"/>
  <c r="R3754" i="11"/>
  <c r="S3754" i="11"/>
  <c r="AA3754" i="11"/>
  <c r="AB3754" i="11"/>
  <c r="BJ3754" i="11" s="1"/>
  <c r="AD3754" i="11"/>
  <c r="AC3754" i="11" s="1"/>
  <c r="BH3754" i="11"/>
  <c r="N3755" i="11"/>
  <c r="O3755" i="11"/>
  <c r="P3755" i="11"/>
  <c r="Q3755" i="11"/>
  <c r="R3755" i="11"/>
  <c r="S3755" i="11"/>
  <c r="T3755" i="11"/>
  <c r="AA3755" i="11"/>
  <c r="AB3755" i="11"/>
  <c r="AD3755" i="11"/>
  <c r="AC3755" i="11" s="1"/>
  <c r="BH3755" i="11"/>
  <c r="BJ3755" i="11"/>
  <c r="N3756" i="11"/>
  <c r="O3756" i="11"/>
  <c r="P3756" i="11"/>
  <c r="Q3756" i="11"/>
  <c r="T3756" i="11" s="1"/>
  <c r="R3756" i="11"/>
  <c r="S3756" i="11"/>
  <c r="AA3756" i="11"/>
  <c r="AB3756" i="11"/>
  <c r="BJ3756" i="11" s="1"/>
  <c r="AC3756" i="11"/>
  <c r="AD3756" i="11"/>
  <c r="BH3756" i="11"/>
  <c r="N3757" i="11"/>
  <c r="O3757" i="11"/>
  <c r="P3757" i="11"/>
  <c r="Q3757" i="11"/>
  <c r="T3757" i="11" s="1"/>
  <c r="R3757" i="11"/>
  <c r="S3757" i="11"/>
  <c r="AA3757" i="11"/>
  <c r="AB3757" i="11"/>
  <c r="AD3757" i="11"/>
  <c r="AC3757" i="11" s="1"/>
  <c r="BH3757" i="11"/>
  <c r="BJ3757" i="11"/>
  <c r="N3758" i="11"/>
  <c r="O3758" i="11"/>
  <c r="P3758" i="11"/>
  <c r="Q3758" i="11"/>
  <c r="T3758" i="11" s="1"/>
  <c r="R3758" i="11"/>
  <c r="S3758" i="11"/>
  <c r="AA3758" i="11"/>
  <c r="AB3758" i="11"/>
  <c r="BJ3758" i="11" s="1"/>
  <c r="AC3758" i="11"/>
  <c r="AD3758" i="11"/>
  <c r="BH3758" i="11"/>
  <c r="N3759" i="11"/>
  <c r="O3759" i="11"/>
  <c r="P3759" i="11"/>
  <c r="Q3759" i="11"/>
  <c r="R3759" i="11"/>
  <c r="S3759" i="11"/>
  <c r="T3759" i="11"/>
  <c r="AA3759" i="11"/>
  <c r="AB3759" i="11"/>
  <c r="BJ3759" i="11" s="1"/>
  <c r="AD3759" i="11"/>
  <c r="AC3759" i="11" s="1"/>
  <c r="BH3759" i="11"/>
  <c r="N3760" i="11"/>
  <c r="O3760" i="11"/>
  <c r="P3760" i="11"/>
  <c r="Q3760" i="11"/>
  <c r="T3760" i="11" s="1"/>
  <c r="R3760" i="11"/>
  <c r="S3760" i="11"/>
  <c r="AA3760" i="11"/>
  <c r="AB3760" i="11"/>
  <c r="AD3760" i="11"/>
  <c r="AC3760" i="11" s="1"/>
  <c r="BH3760" i="11"/>
  <c r="BJ3760" i="11"/>
  <c r="N3761" i="11"/>
  <c r="O3761" i="11"/>
  <c r="P3761" i="11"/>
  <c r="Q3761" i="11"/>
  <c r="R3761" i="11"/>
  <c r="S3761" i="11"/>
  <c r="T3761" i="11"/>
  <c r="AA3761" i="11"/>
  <c r="AB3761" i="11"/>
  <c r="BJ3761" i="11" s="1"/>
  <c r="AD3761" i="11"/>
  <c r="AC3761" i="11" s="1"/>
  <c r="BH3761" i="11"/>
  <c r="N3762" i="11"/>
  <c r="O3762" i="11"/>
  <c r="P3762" i="11"/>
  <c r="Q3762" i="11"/>
  <c r="T3762" i="11" s="1"/>
  <c r="R3762" i="11"/>
  <c r="S3762" i="11"/>
  <c r="AA3762" i="11"/>
  <c r="AB3762" i="11"/>
  <c r="AD3762" i="11"/>
  <c r="AC3762" i="11" s="1"/>
  <c r="BH3762" i="11"/>
  <c r="BJ3762" i="11"/>
  <c r="N3763" i="11"/>
  <c r="O3763" i="11"/>
  <c r="P3763" i="11"/>
  <c r="Q3763" i="11"/>
  <c r="R3763" i="11"/>
  <c r="S3763" i="11"/>
  <c r="T3763" i="11"/>
  <c r="AA3763" i="11"/>
  <c r="AB3763" i="11"/>
  <c r="BJ3763" i="11" s="1"/>
  <c r="AD3763" i="11"/>
  <c r="AC3763" i="11" s="1"/>
  <c r="BH3763" i="11"/>
  <c r="N3764" i="11"/>
  <c r="O3764" i="11"/>
  <c r="P3764" i="11"/>
  <c r="Q3764" i="11"/>
  <c r="T3764" i="11" s="1"/>
  <c r="R3764" i="11"/>
  <c r="S3764" i="11"/>
  <c r="AA3764" i="11"/>
  <c r="AB3764" i="11"/>
  <c r="BJ3764" i="11" s="1"/>
  <c r="AC3764" i="11"/>
  <c r="AD3764" i="11"/>
  <c r="BH3764" i="11"/>
  <c r="N3765" i="11"/>
  <c r="O3765" i="11"/>
  <c r="P3765" i="11"/>
  <c r="Q3765" i="11"/>
  <c r="R3765" i="11"/>
  <c r="S3765" i="11"/>
  <c r="T3765" i="11"/>
  <c r="AA3765" i="11"/>
  <c r="AB3765" i="11"/>
  <c r="BJ3765" i="11" s="1"/>
  <c r="AD3765" i="11"/>
  <c r="AC3765" i="11" s="1"/>
  <c r="BH3765" i="11"/>
  <c r="N3766" i="11"/>
  <c r="O3766" i="11"/>
  <c r="P3766" i="11"/>
  <c r="Q3766" i="11"/>
  <c r="T3766" i="11" s="1"/>
  <c r="R3766" i="11"/>
  <c r="S3766" i="11"/>
  <c r="AA3766" i="11"/>
  <c r="AB3766" i="11"/>
  <c r="BJ3766" i="11" s="1"/>
  <c r="AC3766" i="11"/>
  <c r="AD3766" i="11"/>
  <c r="BH3766" i="11"/>
  <c r="N3767" i="11"/>
  <c r="O3767" i="11"/>
  <c r="P3767" i="11"/>
  <c r="Q3767" i="11"/>
  <c r="T3767" i="11" s="1"/>
  <c r="R3767" i="11"/>
  <c r="S3767" i="11"/>
  <c r="AA3767" i="11"/>
  <c r="AB3767" i="11"/>
  <c r="BJ3767" i="11" s="1"/>
  <c r="AD3767" i="11"/>
  <c r="AC3767" i="11" s="1"/>
  <c r="BH3767" i="11"/>
  <c r="N3768" i="11"/>
  <c r="O3768" i="11"/>
  <c r="P3768" i="11"/>
  <c r="Q3768" i="11"/>
  <c r="T3768" i="11" s="1"/>
  <c r="R3768" i="11"/>
  <c r="S3768" i="11"/>
  <c r="AA3768" i="11"/>
  <c r="AB3768" i="11"/>
  <c r="BJ3768" i="11" s="1"/>
  <c r="AD3768" i="11"/>
  <c r="AC3768" i="11" s="1"/>
  <c r="BH3768" i="11"/>
  <c r="N3769" i="11"/>
  <c r="O3769" i="11"/>
  <c r="P3769" i="11"/>
  <c r="Q3769" i="11"/>
  <c r="R3769" i="11"/>
  <c r="S3769" i="11"/>
  <c r="T3769" i="11"/>
  <c r="AA3769" i="11"/>
  <c r="AB3769" i="11"/>
  <c r="AD3769" i="11"/>
  <c r="AC3769" i="11" s="1"/>
  <c r="BH3769" i="11"/>
  <c r="BJ3769" i="11"/>
  <c r="N3770" i="11"/>
  <c r="O3770" i="11"/>
  <c r="P3770" i="11"/>
  <c r="Q3770" i="11"/>
  <c r="T3770" i="11" s="1"/>
  <c r="R3770" i="11"/>
  <c r="S3770" i="11"/>
  <c r="AA3770" i="11"/>
  <c r="AB3770" i="11"/>
  <c r="BJ3770" i="11" s="1"/>
  <c r="AD3770" i="11"/>
  <c r="AC3770" i="11" s="1"/>
  <c r="BH3770" i="11"/>
  <c r="N3771" i="11"/>
  <c r="O3771" i="11"/>
  <c r="P3771" i="11"/>
  <c r="Q3771" i="11"/>
  <c r="T3771" i="11" s="1"/>
  <c r="R3771" i="11"/>
  <c r="S3771" i="11"/>
  <c r="AA3771" i="11"/>
  <c r="AB3771" i="11"/>
  <c r="AD3771" i="11"/>
  <c r="AC3771" i="11" s="1"/>
  <c r="BH3771" i="11"/>
  <c r="BJ3771" i="11"/>
  <c r="N3772" i="11"/>
  <c r="O3772" i="11"/>
  <c r="P3772" i="11"/>
  <c r="Q3772" i="11"/>
  <c r="T3772" i="11" s="1"/>
  <c r="R3772" i="11"/>
  <c r="S3772" i="11"/>
  <c r="AA3772" i="11"/>
  <c r="AB3772" i="11"/>
  <c r="BJ3772" i="11" s="1"/>
  <c r="AD3772" i="11"/>
  <c r="AC3772" i="11" s="1"/>
  <c r="BH3772" i="11"/>
  <c r="N3773" i="11"/>
  <c r="O3773" i="11"/>
  <c r="P3773" i="11"/>
  <c r="Q3773" i="11"/>
  <c r="R3773" i="11"/>
  <c r="S3773" i="11"/>
  <c r="T3773" i="11"/>
  <c r="AA3773" i="11"/>
  <c r="AB3773" i="11"/>
  <c r="BJ3773" i="11" s="1"/>
  <c r="AD3773" i="11"/>
  <c r="AC3773" i="11" s="1"/>
  <c r="BH3773" i="11"/>
  <c r="N3774" i="11"/>
  <c r="O3774" i="11"/>
  <c r="P3774" i="11"/>
  <c r="Q3774" i="11"/>
  <c r="T3774" i="11" s="1"/>
  <c r="R3774" i="11"/>
  <c r="S3774" i="11"/>
  <c r="AA3774" i="11"/>
  <c r="AB3774" i="11"/>
  <c r="BJ3774" i="11" s="1"/>
  <c r="AD3774" i="11"/>
  <c r="AC3774" i="11" s="1"/>
  <c r="BH3774" i="11"/>
  <c r="N3775" i="11"/>
  <c r="O3775" i="11"/>
  <c r="P3775" i="11"/>
  <c r="Q3775" i="11"/>
  <c r="R3775" i="11"/>
  <c r="S3775" i="11"/>
  <c r="T3775" i="11"/>
  <c r="AA3775" i="11"/>
  <c r="AB3775" i="11"/>
  <c r="BJ3775" i="11" s="1"/>
  <c r="AD3775" i="11"/>
  <c r="AC3775" i="11" s="1"/>
  <c r="BH3775" i="11"/>
  <c r="N3776" i="11"/>
  <c r="O3776" i="11"/>
  <c r="P3776" i="11"/>
  <c r="Q3776" i="11"/>
  <c r="T3776" i="11" s="1"/>
  <c r="R3776" i="11"/>
  <c r="S3776" i="11"/>
  <c r="AA3776" i="11"/>
  <c r="AB3776" i="11"/>
  <c r="AD3776" i="11"/>
  <c r="AC3776" i="11" s="1"/>
  <c r="BH3776" i="11"/>
  <c r="BJ3776" i="11"/>
  <c r="N3777" i="11"/>
  <c r="O3777" i="11"/>
  <c r="P3777" i="11"/>
  <c r="Q3777" i="11"/>
  <c r="R3777" i="11"/>
  <c r="S3777" i="11"/>
  <c r="T3777" i="11"/>
  <c r="AA3777" i="11"/>
  <c r="AB3777" i="11"/>
  <c r="BJ3777" i="11" s="1"/>
  <c r="AD3777" i="11"/>
  <c r="AC3777" i="11" s="1"/>
  <c r="BH3777" i="11"/>
  <c r="N3778" i="11"/>
  <c r="O3778" i="11"/>
  <c r="P3778" i="11"/>
  <c r="Q3778" i="11"/>
  <c r="T3778" i="11" s="1"/>
  <c r="R3778" i="11"/>
  <c r="S3778" i="11"/>
  <c r="AA3778" i="11"/>
  <c r="AB3778" i="11"/>
  <c r="AC3778" i="11"/>
  <c r="AD3778" i="11"/>
  <c r="BH3778" i="11"/>
  <c r="BJ3778" i="11"/>
  <c r="N3779" i="11"/>
  <c r="O3779" i="11"/>
  <c r="P3779" i="11"/>
  <c r="Q3779" i="11"/>
  <c r="R3779" i="11"/>
  <c r="S3779" i="11"/>
  <c r="T3779" i="11"/>
  <c r="AA3779" i="11"/>
  <c r="AB3779" i="11"/>
  <c r="BJ3779" i="11" s="1"/>
  <c r="AD3779" i="11"/>
  <c r="AC3779" i="11" s="1"/>
  <c r="BH3779" i="11"/>
  <c r="N3780" i="11"/>
  <c r="O3780" i="11"/>
  <c r="P3780" i="11"/>
  <c r="Q3780" i="11"/>
  <c r="T3780" i="11" s="1"/>
  <c r="R3780" i="11"/>
  <c r="S3780" i="11"/>
  <c r="AA3780" i="11"/>
  <c r="AB3780" i="11"/>
  <c r="BJ3780" i="11" s="1"/>
  <c r="AD3780" i="11"/>
  <c r="AC3780" i="11" s="1"/>
  <c r="BH3780" i="11"/>
  <c r="N3781" i="11"/>
  <c r="O3781" i="11"/>
  <c r="P3781" i="11"/>
  <c r="Q3781" i="11"/>
  <c r="R3781" i="11"/>
  <c r="S3781" i="11"/>
  <c r="T3781" i="11"/>
  <c r="AA3781" i="11"/>
  <c r="AB3781" i="11"/>
  <c r="AD3781" i="11"/>
  <c r="AC3781" i="11" s="1"/>
  <c r="BH3781" i="11"/>
  <c r="BJ3781" i="11"/>
  <c r="N3782" i="11"/>
  <c r="O3782" i="11"/>
  <c r="P3782" i="11"/>
  <c r="Q3782" i="11"/>
  <c r="T3782" i="11" s="1"/>
  <c r="R3782" i="11"/>
  <c r="S3782" i="11"/>
  <c r="AA3782" i="11"/>
  <c r="AB3782" i="11"/>
  <c r="BJ3782" i="11" s="1"/>
  <c r="AD3782" i="11"/>
  <c r="AC3782" i="11" s="1"/>
  <c r="BH3782" i="11"/>
  <c r="N3783" i="11"/>
  <c r="O3783" i="11"/>
  <c r="P3783" i="11"/>
  <c r="Q3783" i="11"/>
  <c r="T3783" i="11" s="1"/>
  <c r="R3783" i="11"/>
  <c r="S3783" i="11"/>
  <c r="AA3783" i="11"/>
  <c r="AB3783" i="11"/>
  <c r="BJ3783" i="11" s="1"/>
  <c r="AD3783" i="11"/>
  <c r="AC3783" i="11" s="1"/>
  <c r="BH3783" i="11"/>
  <c r="N3784" i="11"/>
  <c r="O3784" i="11"/>
  <c r="P3784" i="11"/>
  <c r="Q3784" i="11"/>
  <c r="T3784" i="11" s="1"/>
  <c r="R3784" i="11"/>
  <c r="S3784" i="11"/>
  <c r="AA3784" i="11"/>
  <c r="AB3784" i="11"/>
  <c r="BJ3784" i="11" s="1"/>
  <c r="AC3784" i="11"/>
  <c r="AD3784" i="11"/>
  <c r="BH3784" i="11"/>
  <c r="N3785" i="11"/>
  <c r="O3785" i="11"/>
  <c r="P3785" i="11"/>
  <c r="Q3785" i="11"/>
  <c r="T3785" i="11" s="1"/>
  <c r="R3785" i="11"/>
  <c r="S3785" i="11"/>
  <c r="AA3785" i="11"/>
  <c r="AB3785" i="11"/>
  <c r="BJ3785" i="11" s="1"/>
  <c r="AD3785" i="11"/>
  <c r="AC3785" i="11" s="1"/>
  <c r="BH3785" i="11"/>
  <c r="N3786" i="11"/>
  <c r="O3786" i="11"/>
  <c r="P3786" i="11"/>
  <c r="Q3786" i="11"/>
  <c r="T3786" i="11" s="1"/>
  <c r="R3786" i="11"/>
  <c r="S3786" i="11"/>
  <c r="AA3786" i="11"/>
  <c r="AB3786" i="11"/>
  <c r="BJ3786" i="11" s="1"/>
  <c r="AD3786" i="11"/>
  <c r="AC3786" i="11" s="1"/>
  <c r="BH3786" i="11"/>
  <c r="N3787" i="11"/>
  <c r="O3787" i="11"/>
  <c r="P3787" i="11"/>
  <c r="Q3787" i="11"/>
  <c r="R3787" i="11"/>
  <c r="S3787" i="11"/>
  <c r="T3787" i="11"/>
  <c r="AA3787" i="11"/>
  <c r="AB3787" i="11"/>
  <c r="BJ3787" i="11" s="1"/>
  <c r="AD3787" i="11"/>
  <c r="AC3787" i="11" s="1"/>
  <c r="BH3787" i="11"/>
  <c r="N3788" i="11"/>
  <c r="O3788" i="11"/>
  <c r="P3788" i="11"/>
  <c r="Q3788" i="11"/>
  <c r="T3788" i="11" s="1"/>
  <c r="R3788" i="11"/>
  <c r="S3788" i="11"/>
  <c r="AA3788" i="11"/>
  <c r="AB3788" i="11"/>
  <c r="BJ3788" i="11" s="1"/>
  <c r="AD3788" i="11"/>
  <c r="AC3788" i="11" s="1"/>
  <c r="BH3788" i="11"/>
  <c r="N3789" i="11"/>
  <c r="O3789" i="11"/>
  <c r="P3789" i="11"/>
  <c r="Q3789" i="11"/>
  <c r="T3789" i="11" s="1"/>
  <c r="R3789" i="11"/>
  <c r="S3789" i="11"/>
  <c r="AA3789" i="11"/>
  <c r="AB3789" i="11"/>
  <c r="BJ3789" i="11" s="1"/>
  <c r="AD3789" i="11"/>
  <c r="AC3789" i="11" s="1"/>
  <c r="BH3789" i="11"/>
  <c r="N3790" i="11"/>
  <c r="O3790" i="11"/>
  <c r="P3790" i="11"/>
  <c r="Q3790" i="11"/>
  <c r="T3790" i="11" s="1"/>
  <c r="R3790" i="11"/>
  <c r="S3790" i="11"/>
  <c r="AA3790" i="11"/>
  <c r="AB3790" i="11"/>
  <c r="BJ3790" i="11" s="1"/>
  <c r="AD3790" i="11"/>
  <c r="AC3790" i="11" s="1"/>
  <c r="BH3790" i="11"/>
  <c r="N3791" i="11"/>
  <c r="O3791" i="11"/>
  <c r="P3791" i="11"/>
  <c r="Q3791" i="11"/>
  <c r="R3791" i="11"/>
  <c r="S3791" i="11"/>
  <c r="T3791" i="11"/>
  <c r="AA3791" i="11"/>
  <c r="AB3791" i="11"/>
  <c r="BJ3791" i="11" s="1"/>
  <c r="AD3791" i="11"/>
  <c r="AC3791" i="11" s="1"/>
  <c r="BH3791" i="11"/>
  <c r="N3792" i="11"/>
  <c r="O3792" i="11"/>
  <c r="P3792" i="11"/>
  <c r="Q3792" i="11"/>
  <c r="T3792" i="11" s="1"/>
  <c r="R3792" i="11"/>
  <c r="S3792" i="11"/>
  <c r="AA3792" i="11"/>
  <c r="AB3792" i="11"/>
  <c r="AC3792" i="11"/>
  <c r="AD3792" i="11"/>
  <c r="BH3792" i="11"/>
  <c r="BJ3792" i="11"/>
  <c r="N3793" i="11"/>
  <c r="O3793" i="11"/>
  <c r="P3793" i="11"/>
  <c r="Q3793" i="11"/>
  <c r="R3793" i="11"/>
  <c r="S3793" i="11"/>
  <c r="T3793" i="11"/>
  <c r="AA3793" i="11"/>
  <c r="AB3793" i="11"/>
  <c r="BJ3793" i="11" s="1"/>
  <c r="AD3793" i="11"/>
  <c r="AC3793" i="11" s="1"/>
  <c r="BH3793" i="11"/>
  <c r="N3794" i="11"/>
  <c r="O3794" i="11"/>
  <c r="P3794" i="11"/>
  <c r="Q3794" i="11"/>
  <c r="T3794" i="11" s="1"/>
  <c r="R3794" i="11"/>
  <c r="S3794" i="11"/>
  <c r="AA3794" i="11"/>
  <c r="AB3794" i="11"/>
  <c r="AD3794" i="11"/>
  <c r="AC3794" i="11" s="1"/>
  <c r="BH3794" i="11"/>
  <c r="BJ3794" i="11"/>
  <c r="N3795" i="11"/>
  <c r="O3795" i="11"/>
  <c r="P3795" i="11"/>
  <c r="Q3795" i="11"/>
  <c r="R3795" i="11"/>
  <c r="S3795" i="11"/>
  <c r="T3795" i="11"/>
  <c r="AA3795" i="11"/>
  <c r="AB3795" i="11"/>
  <c r="BJ3795" i="11" s="1"/>
  <c r="AD3795" i="11"/>
  <c r="AC3795" i="11" s="1"/>
  <c r="BH3795" i="11"/>
  <c r="N3796" i="11"/>
  <c r="O3796" i="11"/>
  <c r="P3796" i="11"/>
  <c r="Q3796" i="11"/>
  <c r="T3796" i="11" s="1"/>
  <c r="R3796" i="11"/>
  <c r="S3796" i="11"/>
  <c r="AA3796" i="11"/>
  <c r="AB3796" i="11"/>
  <c r="BJ3796" i="11" s="1"/>
  <c r="AD3796" i="11"/>
  <c r="AC3796" i="11" s="1"/>
  <c r="BH3796" i="11"/>
  <c r="N3797" i="11"/>
  <c r="O3797" i="11"/>
  <c r="P3797" i="11"/>
  <c r="Q3797" i="11"/>
  <c r="R3797" i="11"/>
  <c r="S3797" i="11"/>
  <c r="T3797" i="11"/>
  <c r="AA3797" i="11"/>
  <c r="AB3797" i="11"/>
  <c r="BJ3797" i="11" s="1"/>
  <c r="AD3797" i="11"/>
  <c r="AC3797" i="11" s="1"/>
  <c r="BH3797" i="11"/>
  <c r="N3798" i="11"/>
  <c r="O3798" i="11"/>
  <c r="P3798" i="11"/>
  <c r="Q3798" i="11"/>
  <c r="T3798" i="11" s="1"/>
  <c r="R3798" i="11"/>
  <c r="S3798" i="11"/>
  <c r="AA3798" i="11"/>
  <c r="AB3798" i="11"/>
  <c r="BJ3798" i="11" s="1"/>
  <c r="AD3798" i="11"/>
  <c r="AC3798" i="11" s="1"/>
  <c r="BH3798" i="11"/>
  <c r="N3799" i="11"/>
  <c r="O3799" i="11"/>
  <c r="P3799" i="11"/>
  <c r="Q3799" i="11"/>
  <c r="T3799" i="11" s="1"/>
  <c r="R3799" i="11"/>
  <c r="S3799" i="11"/>
  <c r="AA3799" i="11"/>
  <c r="AB3799" i="11"/>
  <c r="AD3799" i="11"/>
  <c r="AC3799" i="11" s="1"/>
  <c r="BH3799" i="11"/>
  <c r="BJ3799" i="11"/>
  <c r="N3800" i="11"/>
  <c r="O3800" i="11"/>
  <c r="P3800" i="11"/>
  <c r="Q3800" i="11"/>
  <c r="T3800" i="11" s="1"/>
  <c r="R3800" i="11"/>
  <c r="S3800" i="11"/>
  <c r="AA3800" i="11"/>
  <c r="AB3800" i="11"/>
  <c r="AD3800" i="11"/>
  <c r="AC3800" i="11" s="1"/>
  <c r="BH3800" i="11"/>
  <c r="BJ3800" i="11"/>
  <c r="N3801" i="11"/>
  <c r="O3801" i="11"/>
  <c r="P3801" i="11"/>
  <c r="Q3801" i="11"/>
  <c r="R3801" i="11"/>
  <c r="S3801" i="11"/>
  <c r="T3801" i="11"/>
  <c r="AA3801" i="11"/>
  <c r="AB3801" i="11"/>
  <c r="BJ3801" i="11" s="1"/>
  <c r="AD3801" i="11"/>
  <c r="AC3801" i="11" s="1"/>
  <c r="BH3801" i="11"/>
  <c r="N3802" i="11"/>
  <c r="O3802" i="11"/>
  <c r="P3802" i="11"/>
  <c r="Q3802" i="11"/>
  <c r="T3802" i="11" s="1"/>
  <c r="R3802" i="11"/>
  <c r="S3802" i="11"/>
  <c r="AA3802" i="11"/>
  <c r="AB3802" i="11"/>
  <c r="AD3802" i="11"/>
  <c r="AC3802" i="11" s="1"/>
  <c r="BH3802" i="11"/>
  <c r="BJ3802" i="11"/>
  <c r="N3803" i="11"/>
  <c r="O3803" i="11"/>
  <c r="P3803" i="11"/>
  <c r="Q3803" i="11"/>
  <c r="R3803" i="11"/>
  <c r="S3803" i="11"/>
  <c r="T3803" i="11"/>
  <c r="AA3803" i="11"/>
  <c r="AB3803" i="11"/>
  <c r="BJ3803" i="11" s="1"/>
  <c r="AD3803" i="11"/>
  <c r="AC3803" i="11" s="1"/>
  <c r="BH3803" i="11"/>
  <c r="N3804" i="11"/>
  <c r="O3804" i="11"/>
  <c r="P3804" i="11"/>
  <c r="Q3804" i="11"/>
  <c r="T3804" i="11" s="1"/>
  <c r="R3804" i="11"/>
  <c r="S3804" i="11"/>
  <c r="AA3804" i="11"/>
  <c r="AB3804" i="11"/>
  <c r="AC3804" i="11"/>
  <c r="AD3804" i="11"/>
  <c r="BH3804" i="11"/>
  <c r="BJ3804" i="11"/>
  <c r="N3805" i="11"/>
  <c r="O3805" i="11"/>
  <c r="P3805" i="11"/>
  <c r="Q3805" i="11"/>
  <c r="R3805" i="11"/>
  <c r="S3805" i="11"/>
  <c r="T3805" i="11"/>
  <c r="AA3805" i="11"/>
  <c r="AB3805" i="11"/>
  <c r="BJ3805" i="11" s="1"/>
  <c r="AD3805" i="11"/>
  <c r="AC3805" i="11" s="1"/>
  <c r="BH3805" i="11"/>
  <c r="N3806" i="11"/>
  <c r="O3806" i="11"/>
  <c r="P3806" i="11"/>
  <c r="Q3806" i="11"/>
  <c r="T3806" i="11" s="1"/>
  <c r="R3806" i="11"/>
  <c r="S3806" i="11"/>
  <c r="AA3806" i="11"/>
  <c r="AB3806" i="11"/>
  <c r="BJ3806" i="11" s="1"/>
  <c r="AD3806" i="11"/>
  <c r="AC3806" i="11" s="1"/>
  <c r="BH3806" i="11"/>
  <c r="N3807" i="11"/>
  <c r="O3807" i="11"/>
  <c r="P3807" i="11"/>
  <c r="Q3807" i="11"/>
  <c r="R3807" i="11"/>
  <c r="S3807" i="11"/>
  <c r="T3807" i="11"/>
  <c r="AA3807" i="11"/>
  <c r="AB3807" i="11"/>
  <c r="AD3807" i="11"/>
  <c r="AC3807" i="11" s="1"/>
  <c r="BH3807" i="11"/>
  <c r="BJ3807" i="11"/>
  <c r="N3808" i="11"/>
  <c r="O3808" i="11"/>
  <c r="P3808" i="11"/>
  <c r="Q3808" i="11"/>
  <c r="R3808" i="11"/>
  <c r="S3808" i="11"/>
  <c r="T3808" i="11"/>
  <c r="AA3808" i="11"/>
  <c r="AB3808" i="11"/>
  <c r="BJ3808" i="11" s="1"/>
  <c r="AC3808" i="11"/>
  <c r="AD3808" i="11"/>
  <c r="BH3808" i="11"/>
  <c r="N3809" i="11"/>
  <c r="O3809" i="11"/>
  <c r="P3809" i="11"/>
  <c r="Q3809" i="11"/>
  <c r="T3809" i="11" s="1"/>
  <c r="R3809" i="11"/>
  <c r="S3809" i="11"/>
  <c r="AA3809" i="11"/>
  <c r="AB3809" i="11"/>
  <c r="AD3809" i="11"/>
  <c r="AC3809" i="11" s="1"/>
  <c r="BH3809" i="11"/>
  <c r="BJ3809" i="11"/>
  <c r="N3810" i="11"/>
  <c r="O3810" i="11"/>
  <c r="P3810" i="11"/>
  <c r="Q3810" i="11"/>
  <c r="T3810" i="11" s="1"/>
  <c r="R3810" i="11"/>
  <c r="S3810" i="11"/>
  <c r="AA3810" i="11"/>
  <c r="AB3810" i="11"/>
  <c r="BJ3810" i="11" s="1"/>
  <c r="AD3810" i="11"/>
  <c r="AC3810" i="11" s="1"/>
  <c r="BH3810" i="11"/>
  <c r="N3811" i="11"/>
  <c r="O3811" i="11"/>
  <c r="P3811" i="11"/>
  <c r="Q3811" i="11"/>
  <c r="R3811" i="11"/>
  <c r="S3811" i="11"/>
  <c r="T3811" i="11"/>
  <c r="AA3811" i="11"/>
  <c r="AB3811" i="11"/>
  <c r="BJ3811" i="11" s="1"/>
  <c r="AD3811" i="11"/>
  <c r="AC3811" i="11" s="1"/>
  <c r="BH3811" i="11"/>
  <c r="N3812" i="11"/>
  <c r="O3812" i="11"/>
  <c r="P3812" i="11"/>
  <c r="Q3812" i="11"/>
  <c r="T3812" i="11" s="1"/>
  <c r="R3812" i="11"/>
  <c r="S3812" i="11"/>
  <c r="AA3812" i="11"/>
  <c r="AB3812" i="11"/>
  <c r="AC3812" i="11"/>
  <c r="AD3812" i="11"/>
  <c r="BH3812" i="11"/>
  <c r="BJ3812" i="11"/>
  <c r="N3813" i="11"/>
  <c r="O3813" i="11"/>
  <c r="P3813" i="11"/>
  <c r="Q3813" i="11"/>
  <c r="R3813" i="11"/>
  <c r="S3813" i="11"/>
  <c r="T3813" i="11"/>
  <c r="AA3813" i="11"/>
  <c r="AB3813" i="11"/>
  <c r="BJ3813" i="11" s="1"/>
  <c r="AD3813" i="11"/>
  <c r="AC3813" i="11" s="1"/>
  <c r="BH3813" i="11"/>
  <c r="N3814" i="11"/>
  <c r="O3814" i="11"/>
  <c r="P3814" i="11"/>
  <c r="Q3814" i="11"/>
  <c r="T3814" i="11" s="1"/>
  <c r="R3814" i="11"/>
  <c r="S3814" i="11"/>
  <c r="AA3814" i="11"/>
  <c r="AB3814" i="11"/>
  <c r="BJ3814" i="11" s="1"/>
  <c r="AD3814" i="11"/>
  <c r="AC3814" i="11" s="1"/>
  <c r="BH3814" i="11"/>
  <c r="N3815" i="11"/>
  <c r="O3815" i="11"/>
  <c r="P3815" i="11"/>
  <c r="Q3815" i="11"/>
  <c r="R3815" i="11"/>
  <c r="S3815" i="11"/>
  <c r="T3815" i="11"/>
  <c r="AA3815" i="11"/>
  <c r="AB3815" i="11"/>
  <c r="AD3815" i="11"/>
  <c r="AC3815" i="11" s="1"/>
  <c r="BH3815" i="11"/>
  <c r="BJ3815" i="11"/>
  <c r="N3816" i="11"/>
  <c r="O3816" i="11"/>
  <c r="P3816" i="11"/>
  <c r="Q3816" i="11"/>
  <c r="T3816" i="11" s="1"/>
  <c r="R3816" i="11"/>
  <c r="S3816" i="11"/>
  <c r="AA3816" i="11"/>
  <c r="AB3816" i="11"/>
  <c r="BJ3816" i="11" s="1"/>
  <c r="AC3816" i="11"/>
  <c r="AD3816" i="11"/>
  <c r="BH3816" i="11"/>
  <c r="N3817" i="11"/>
  <c r="O3817" i="11"/>
  <c r="P3817" i="11"/>
  <c r="Q3817" i="11"/>
  <c r="T3817" i="11" s="1"/>
  <c r="R3817" i="11"/>
  <c r="S3817" i="11"/>
  <c r="AA3817" i="11"/>
  <c r="AB3817" i="11"/>
  <c r="BJ3817" i="11" s="1"/>
  <c r="AD3817" i="11"/>
  <c r="AC3817" i="11" s="1"/>
  <c r="BH3817" i="11"/>
  <c r="N3818" i="11"/>
  <c r="O3818" i="11"/>
  <c r="P3818" i="11"/>
  <c r="Q3818" i="11"/>
  <c r="T3818" i="11" s="1"/>
  <c r="R3818" i="11"/>
  <c r="S3818" i="11"/>
  <c r="AA3818" i="11"/>
  <c r="AB3818" i="11"/>
  <c r="BJ3818" i="11" s="1"/>
  <c r="AD3818" i="11"/>
  <c r="AC3818" i="11" s="1"/>
  <c r="BH3818" i="11"/>
  <c r="N3819" i="11"/>
  <c r="O3819" i="11"/>
  <c r="P3819" i="11"/>
  <c r="Q3819" i="11"/>
  <c r="T3819" i="11" s="1"/>
  <c r="R3819" i="11"/>
  <c r="S3819" i="11"/>
  <c r="AA3819" i="11"/>
  <c r="AB3819" i="11"/>
  <c r="BJ3819" i="11" s="1"/>
  <c r="AD3819" i="11"/>
  <c r="AC3819" i="11" s="1"/>
  <c r="BH3819" i="11"/>
  <c r="N3820" i="11"/>
  <c r="O3820" i="11"/>
  <c r="P3820" i="11"/>
  <c r="Q3820" i="11"/>
  <c r="T3820" i="11" s="1"/>
  <c r="R3820" i="11"/>
  <c r="S3820" i="11"/>
  <c r="AA3820" i="11"/>
  <c r="AB3820" i="11"/>
  <c r="BJ3820" i="11" s="1"/>
  <c r="AD3820" i="11"/>
  <c r="AC3820" i="11" s="1"/>
  <c r="BH3820" i="11"/>
  <c r="N3821" i="11"/>
  <c r="O3821" i="11"/>
  <c r="P3821" i="11"/>
  <c r="Q3821" i="11"/>
  <c r="R3821" i="11"/>
  <c r="S3821" i="11"/>
  <c r="T3821" i="11"/>
  <c r="AA3821" i="11"/>
  <c r="AB3821" i="11"/>
  <c r="BJ3821" i="11" s="1"/>
  <c r="AD3821" i="11"/>
  <c r="AC3821" i="11" s="1"/>
  <c r="BH3821" i="11"/>
  <c r="N3822" i="11"/>
  <c r="O3822" i="11"/>
  <c r="P3822" i="11"/>
  <c r="Q3822" i="11"/>
  <c r="T3822" i="11" s="1"/>
  <c r="R3822" i="11"/>
  <c r="S3822" i="11"/>
  <c r="AA3822" i="11"/>
  <c r="AB3822" i="11"/>
  <c r="BJ3822" i="11" s="1"/>
  <c r="AD3822" i="11"/>
  <c r="AC3822" i="11" s="1"/>
  <c r="BH3822" i="11"/>
  <c r="N3823" i="11"/>
  <c r="O3823" i="11"/>
  <c r="P3823" i="11"/>
  <c r="Q3823" i="11"/>
  <c r="T3823" i="11" s="1"/>
  <c r="R3823" i="11"/>
  <c r="S3823" i="11"/>
  <c r="AA3823" i="11"/>
  <c r="AB3823" i="11"/>
  <c r="AD3823" i="11"/>
  <c r="AC3823" i="11" s="1"/>
  <c r="BH3823" i="11"/>
  <c r="BJ3823" i="11"/>
  <c r="N3824" i="11"/>
  <c r="O3824" i="11"/>
  <c r="P3824" i="11"/>
  <c r="Q3824" i="11"/>
  <c r="T3824" i="11" s="1"/>
  <c r="R3824" i="11"/>
  <c r="S3824" i="11"/>
  <c r="AA3824" i="11"/>
  <c r="AB3824" i="11"/>
  <c r="BJ3824" i="11" s="1"/>
  <c r="AC3824" i="11"/>
  <c r="AD3824" i="11"/>
  <c r="BH3824" i="11"/>
  <c r="N3825" i="11"/>
  <c r="O3825" i="11"/>
  <c r="P3825" i="11"/>
  <c r="Q3825" i="11"/>
  <c r="T3825" i="11" s="1"/>
  <c r="R3825" i="11"/>
  <c r="S3825" i="11"/>
  <c r="AA3825" i="11"/>
  <c r="AB3825" i="11"/>
  <c r="BJ3825" i="11" s="1"/>
  <c r="AD3825" i="11"/>
  <c r="AC3825" i="11" s="1"/>
  <c r="BH3825" i="11"/>
  <c r="N3826" i="11"/>
  <c r="O3826" i="11"/>
  <c r="P3826" i="11"/>
  <c r="Q3826" i="11"/>
  <c r="T3826" i="11" s="1"/>
  <c r="R3826" i="11"/>
  <c r="S3826" i="11"/>
  <c r="AA3826" i="11"/>
  <c r="AB3826" i="11"/>
  <c r="AD3826" i="11"/>
  <c r="AC3826" i="11" s="1"/>
  <c r="BH3826" i="11"/>
  <c r="BJ3826" i="11"/>
  <c r="N3827" i="11"/>
  <c r="O3827" i="11"/>
  <c r="P3827" i="11"/>
  <c r="Q3827" i="11"/>
  <c r="R3827" i="11"/>
  <c r="S3827" i="11"/>
  <c r="T3827" i="11"/>
  <c r="AA3827" i="11"/>
  <c r="AB3827" i="11"/>
  <c r="BJ3827" i="11" s="1"/>
  <c r="AD3827" i="11"/>
  <c r="AC3827" i="11" s="1"/>
  <c r="BH3827" i="11"/>
  <c r="N3828" i="11"/>
  <c r="O3828" i="11"/>
  <c r="P3828" i="11"/>
  <c r="Q3828" i="11"/>
  <c r="T3828" i="11" s="1"/>
  <c r="R3828" i="11"/>
  <c r="S3828" i="11"/>
  <c r="AA3828" i="11"/>
  <c r="AB3828" i="11"/>
  <c r="AD3828" i="11"/>
  <c r="AC3828" i="11" s="1"/>
  <c r="BH3828" i="11"/>
  <c r="BJ3828" i="11"/>
  <c r="N3829" i="11"/>
  <c r="O3829" i="11"/>
  <c r="P3829" i="11"/>
  <c r="Q3829" i="11"/>
  <c r="R3829" i="11"/>
  <c r="S3829" i="11"/>
  <c r="T3829" i="11"/>
  <c r="AA3829" i="11"/>
  <c r="AB3829" i="11"/>
  <c r="BJ3829" i="11" s="1"/>
  <c r="AC3829" i="11"/>
  <c r="AD3829" i="11"/>
  <c r="BH3829" i="11"/>
  <c r="N3830" i="11"/>
  <c r="O3830" i="11"/>
  <c r="P3830" i="11"/>
  <c r="Q3830" i="11"/>
  <c r="T3830" i="11" s="1"/>
  <c r="R3830" i="11"/>
  <c r="S3830" i="11"/>
  <c r="AA3830" i="11"/>
  <c r="AB3830" i="11"/>
  <c r="BJ3830" i="11" s="1"/>
  <c r="AD3830" i="11"/>
  <c r="AC3830" i="11" s="1"/>
  <c r="BH3830" i="11"/>
  <c r="N3831" i="11"/>
  <c r="O3831" i="11"/>
  <c r="P3831" i="11"/>
  <c r="Q3831" i="11"/>
  <c r="T3831" i="11" s="1"/>
  <c r="R3831" i="11"/>
  <c r="S3831" i="11"/>
  <c r="AA3831" i="11"/>
  <c r="AB3831" i="11"/>
  <c r="BJ3831" i="11" s="1"/>
  <c r="AD3831" i="11"/>
  <c r="AC3831" i="11" s="1"/>
  <c r="BH3831" i="11"/>
  <c r="N3832" i="11"/>
  <c r="O3832" i="11"/>
  <c r="P3832" i="11"/>
  <c r="Q3832" i="11"/>
  <c r="R3832" i="11"/>
  <c r="S3832" i="11"/>
  <c r="T3832" i="11"/>
  <c r="AA3832" i="11"/>
  <c r="AB3832" i="11"/>
  <c r="BJ3832" i="11" s="1"/>
  <c r="AC3832" i="11"/>
  <c r="AD3832" i="11"/>
  <c r="BH3832" i="11"/>
  <c r="N3833" i="11"/>
  <c r="O3833" i="11"/>
  <c r="P3833" i="11"/>
  <c r="Q3833" i="11"/>
  <c r="T3833" i="11" s="1"/>
  <c r="R3833" i="11"/>
  <c r="S3833" i="11"/>
  <c r="AA3833" i="11"/>
  <c r="AB3833" i="11"/>
  <c r="AD3833" i="11"/>
  <c r="AC3833" i="11" s="1"/>
  <c r="BH3833" i="11"/>
  <c r="BJ3833" i="11"/>
  <c r="N3834" i="11"/>
  <c r="O3834" i="11"/>
  <c r="P3834" i="11"/>
  <c r="Q3834" i="11"/>
  <c r="T3834" i="11" s="1"/>
  <c r="R3834" i="11"/>
  <c r="S3834" i="11"/>
  <c r="AA3834" i="11"/>
  <c r="AB3834" i="11"/>
  <c r="BJ3834" i="11" s="1"/>
  <c r="AD3834" i="11"/>
  <c r="AC3834" i="11" s="1"/>
  <c r="BH3834" i="11"/>
  <c r="N3835" i="11"/>
  <c r="O3835" i="11"/>
  <c r="P3835" i="11"/>
  <c r="Q3835" i="11"/>
  <c r="R3835" i="11"/>
  <c r="S3835" i="11"/>
  <c r="T3835" i="11"/>
  <c r="AA3835" i="11"/>
  <c r="AB3835" i="11"/>
  <c r="BJ3835" i="11" s="1"/>
  <c r="AD3835" i="11"/>
  <c r="AC3835" i="11" s="1"/>
  <c r="BH3835" i="11"/>
  <c r="N3836" i="11"/>
  <c r="O3836" i="11"/>
  <c r="P3836" i="11"/>
  <c r="Q3836" i="11"/>
  <c r="T3836" i="11" s="1"/>
  <c r="R3836" i="11"/>
  <c r="S3836" i="11"/>
  <c r="AA3836" i="11"/>
  <c r="AB3836" i="11"/>
  <c r="AD3836" i="11"/>
  <c r="AC3836" i="11" s="1"/>
  <c r="BH3836" i="11"/>
  <c r="BJ3836" i="11"/>
  <c r="N3837" i="11"/>
  <c r="O3837" i="11"/>
  <c r="P3837" i="11"/>
  <c r="Q3837" i="11"/>
  <c r="T3837" i="11" s="1"/>
  <c r="R3837" i="11"/>
  <c r="S3837" i="11"/>
  <c r="AA3837" i="11"/>
  <c r="AB3837" i="11"/>
  <c r="BJ3837" i="11" s="1"/>
  <c r="AD3837" i="11"/>
  <c r="AC3837" i="11" s="1"/>
  <c r="BH3837" i="11"/>
  <c r="N3838" i="11"/>
  <c r="O3838" i="11"/>
  <c r="P3838" i="11"/>
  <c r="Q3838" i="11"/>
  <c r="T3838" i="11" s="1"/>
  <c r="R3838" i="11"/>
  <c r="S3838" i="11"/>
  <c r="AA3838" i="11"/>
  <c r="AB3838" i="11"/>
  <c r="BJ3838" i="11" s="1"/>
  <c r="AD3838" i="11"/>
  <c r="AC3838" i="11" s="1"/>
  <c r="BH3838" i="11"/>
  <c r="N3839" i="11"/>
  <c r="O3839" i="11"/>
  <c r="P3839" i="11"/>
  <c r="Q3839" i="11"/>
  <c r="R3839" i="11"/>
  <c r="S3839" i="11"/>
  <c r="T3839" i="11"/>
  <c r="AA3839" i="11"/>
  <c r="AB3839" i="11"/>
  <c r="BJ3839" i="11" s="1"/>
  <c r="AD3839" i="11"/>
  <c r="AC3839" i="11" s="1"/>
  <c r="BH3839" i="11"/>
  <c r="N3840" i="11"/>
  <c r="O3840" i="11"/>
  <c r="P3840" i="11"/>
  <c r="Q3840" i="11"/>
  <c r="T3840" i="11" s="1"/>
  <c r="R3840" i="11"/>
  <c r="S3840" i="11"/>
  <c r="AA3840" i="11"/>
  <c r="AB3840" i="11"/>
  <c r="BJ3840" i="11" s="1"/>
  <c r="AC3840" i="11"/>
  <c r="AD3840" i="11"/>
  <c r="BH3840" i="11"/>
  <c r="N3841" i="11"/>
  <c r="O3841" i="11"/>
  <c r="P3841" i="11"/>
  <c r="Q3841" i="11"/>
  <c r="T3841" i="11" s="1"/>
  <c r="R3841" i="11"/>
  <c r="S3841" i="11"/>
  <c r="AA3841" i="11"/>
  <c r="AB3841" i="11"/>
  <c r="BJ3841" i="11" s="1"/>
  <c r="AD3841" i="11"/>
  <c r="AC3841" i="11" s="1"/>
  <c r="BH3841" i="11"/>
  <c r="N3842" i="11"/>
  <c r="O3842" i="11"/>
  <c r="P3842" i="11"/>
  <c r="Q3842" i="11"/>
  <c r="T3842" i="11" s="1"/>
  <c r="R3842" i="11"/>
  <c r="S3842" i="11"/>
  <c r="AA3842" i="11"/>
  <c r="AB3842" i="11"/>
  <c r="AD3842" i="11"/>
  <c r="AC3842" i="11" s="1"/>
  <c r="BH3842" i="11"/>
  <c r="BJ3842" i="11"/>
  <c r="N3843" i="11"/>
  <c r="O3843" i="11"/>
  <c r="P3843" i="11"/>
  <c r="Q3843" i="11"/>
  <c r="R3843" i="11"/>
  <c r="S3843" i="11"/>
  <c r="T3843" i="11"/>
  <c r="AA3843" i="11"/>
  <c r="AB3843" i="11"/>
  <c r="BJ3843" i="11" s="1"/>
  <c r="AD3843" i="11"/>
  <c r="AC3843" i="11" s="1"/>
  <c r="BH3843" i="11"/>
  <c r="N3844" i="11"/>
  <c r="O3844" i="11"/>
  <c r="P3844" i="11"/>
  <c r="Q3844" i="11"/>
  <c r="T3844" i="11" s="1"/>
  <c r="R3844" i="11"/>
  <c r="S3844" i="11"/>
  <c r="AA3844" i="11"/>
  <c r="AB3844" i="11"/>
  <c r="AC3844" i="11"/>
  <c r="AD3844" i="11"/>
  <c r="BH3844" i="11"/>
  <c r="BJ3844" i="11"/>
  <c r="N3845" i="11"/>
  <c r="O3845" i="11"/>
  <c r="P3845" i="11"/>
  <c r="Q3845" i="11"/>
  <c r="T3845" i="11" s="1"/>
  <c r="R3845" i="11"/>
  <c r="S3845" i="11"/>
  <c r="AA3845" i="11"/>
  <c r="AB3845" i="11"/>
  <c r="BJ3845" i="11" s="1"/>
  <c r="AD3845" i="11"/>
  <c r="AC3845" i="11" s="1"/>
  <c r="BH3845" i="11"/>
  <c r="N3846" i="11"/>
  <c r="O3846" i="11"/>
  <c r="P3846" i="11"/>
  <c r="Q3846" i="11"/>
  <c r="T3846" i="11" s="1"/>
  <c r="R3846" i="11"/>
  <c r="S3846" i="11"/>
  <c r="AA3846" i="11"/>
  <c r="AB3846" i="11"/>
  <c r="BJ3846" i="11" s="1"/>
  <c r="AD3846" i="11"/>
  <c r="AC3846" i="11" s="1"/>
  <c r="BH3846" i="11"/>
  <c r="N3847" i="11"/>
  <c r="O3847" i="11"/>
  <c r="P3847" i="11"/>
  <c r="Q3847" i="11"/>
  <c r="T3847" i="11" s="1"/>
  <c r="R3847" i="11"/>
  <c r="S3847" i="11"/>
  <c r="AA3847" i="11"/>
  <c r="AB3847" i="11"/>
  <c r="AD3847" i="11"/>
  <c r="AC3847" i="11" s="1"/>
  <c r="BH3847" i="11"/>
  <c r="BJ3847" i="11"/>
  <c r="N3848" i="11"/>
  <c r="O3848" i="11"/>
  <c r="P3848" i="11"/>
  <c r="Q3848" i="11"/>
  <c r="R3848" i="11"/>
  <c r="S3848" i="11"/>
  <c r="T3848" i="11"/>
  <c r="AA3848" i="11"/>
  <c r="AB3848" i="11"/>
  <c r="BJ3848" i="11" s="1"/>
  <c r="AD3848" i="11"/>
  <c r="AC3848" i="11" s="1"/>
  <c r="BH3848" i="11"/>
  <c r="N3849" i="11"/>
  <c r="O3849" i="11"/>
  <c r="P3849" i="11"/>
  <c r="Q3849" i="11"/>
  <c r="T3849" i="11" s="1"/>
  <c r="R3849" i="11"/>
  <c r="S3849" i="11"/>
  <c r="AA3849" i="11"/>
  <c r="AB3849" i="11"/>
  <c r="AD3849" i="11"/>
  <c r="AC3849" i="11" s="1"/>
  <c r="BH3849" i="11"/>
  <c r="BJ3849" i="11"/>
  <c r="N3850" i="11"/>
  <c r="O3850" i="11"/>
  <c r="P3850" i="11"/>
  <c r="Q3850" i="11"/>
  <c r="T3850" i="11" s="1"/>
  <c r="R3850" i="11"/>
  <c r="S3850" i="11"/>
  <c r="AA3850" i="11"/>
  <c r="AB3850" i="11"/>
  <c r="AD3850" i="11"/>
  <c r="AC3850" i="11" s="1"/>
  <c r="BH3850" i="11"/>
  <c r="BJ3850" i="11"/>
  <c r="N3851" i="11"/>
  <c r="O3851" i="11"/>
  <c r="P3851" i="11"/>
  <c r="Q3851" i="11"/>
  <c r="R3851" i="11"/>
  <c r="S3851" i="11"/>
  <c r="T3851" i="11"/>
  <c r="AA3851" i="11"/>
  <c r="AB3851" i="11"/>
  <c r="BJ3851" i="11" s="1"/>
  <c r="AD3851" i="11"/>
  <c r="AC3851" i="11" s="1"/>
  <c r="BH3851" i="11"/>
  <c r="N3852" i="11"/>
  <c r="O3852" i="11"/>
  <c r="P3852" i="11"/>
  <c r="Q3852" i="11"/>
  <c r="T3852" i="11" s="1"/>
  <c r="R3852" i="11"/>
  <c r="S3852" i="11"/>
  <c r="AA3852" i="11"/>
  <c r="AB3852" i="11"/>
  <c r="AD3852" i="11"/>
  <c r="AC3852" i="11" s="1"/>
  <c r="BH3852" i="11"/>
  <c r="BJ3852" i="11"/>
  <c r="N3853" i="11"/>
  <c r="O3853" i="11"/>
  <c r="P3853" i="11"/>
  <c r="Q3853" i="11"/>
  <c r="R3853" i="11"/>
  <c r="S3853" i="11"/>
  <c r="T3853" i="11"/>
  <c r="AA3853" i="11"/>
  <c r="AB3853" i="11"/>
  <c r="BJ3853" i="11" s="1"/>
  <c r="AC3853" i="11"/>
  <c r="AD3853" i="11"/>
  <c r="BH3853" i="11"/>
  <c r="N3854" i="11"/>
  <c r="O3854" i="11"/>
  <c r="P3854" i="11"/>
  <c r="Q3854" i="11"/>
  <c r="T3854" i="11" s="1"/>
  <c r="R3854" i="11"/>
  <c r="S3854" i="11"/>
  <c r="AA3854" i="11"/>
  <c r="AB3854" i="11"/>
  <c r="BJ3854" i="11" s="1"/>
  <c r="AD3854" i="11"/>
  <c r="AC3854" i="11" s="1"/>
  <c r="BH3854" i="11"/>
  <c r="N3855" i="11"/>
  <c r="O3855" i="11"/>
  <c r="P3855" i="11"/>
  <c r="Q3855" i="11"/>
  <c r="T3855" i="11" s="1"/>
  <c r="R3855" i="11"/>
  <c r="S3855" i="11"/>
  <c r="AA3855" i="11"/>
  <c r="AB3855" i="11"/>
  <c r="BJ3855" i="11" s="1"/>
  <c r="AD3855" i="11"/>
  <c r="AC3855" i="11" s="1"/>
  <c r="BH3855" i="11"/>
  <c r="N3856" i="11"/>
  <c r="O3856" i="11"/>
  <c r="P3856" i="11"/>
  <c r="Q3856" i="11"/>
  <c r="R3856" i="11"/>
  <c r="S3856" i="11"/>
  <c r="T3856" i="11"/>
  <c r="AA3856" i="11"/>
  <c r="AB3856" i="11"/>
  <c r="BJ3856" i="11" s="1"/>
  <c r="AD3856" i="11"/>
  <c r="AC3856" i="11" s="1"/>
  <c r="BH3856" i="11"/>
  <c r="N3857" i="11"/>
  <c r="O3857" i="11"/>
  <c r="P3857" i="11"/>
  <c r="Q3857" i="11"/>
  <c r="T3857" i="11" s="1"/>
  <c r="R3857" i="11"/>
  <c r="S3857" i="11"/>
  <c r="AA3857" i="11"/>
  <c r="AB3857" i="11"/>
  <c r="AD3857" i="11"/>
  <c r="AC3857" i="11" s="1"/>
  <c r="BH3857" i="11"/>
  <c r="BJ3857" i="11"/>
  <c r="N3858" i="11"/>
  <c r="O3858" i="11"/>
  <c r="P3858" i="11"/>
  <c r="Q3858" i="11"/>
  <c r="T3858" i="11" s="1"/>
  <c r="R3858" i="11"/>
  <c r="S3858" i="11"/>
  <c r="AA3858" i="11"/>
  <c r="AB3858" i="11"/>
  <c r="BJ3858" i="11" s="1"/>
  <c r="AD3858" i="11"/>
  <c r="AC3858" i="11" s="1"/>
  <c r="BH3858" i="11"/>
  <c r="N3859" i="11"/>
  <c r="O3859" i="11"/>
  <c r="P3859" i="11"/>
  <c r="Q3859" i="11"/>
  <c r="R3859" i="11"/>
  <c r="S3859" i="11"/>
  <c r="T3859" i="11"/>
  <c r="AA3859" i="11"/>
  <c r="AB3859" i="11"/>
  <c r="BJ3859" i="11" s="1"/>
  <c r="AD3859" i="11"/>
  <c r="AC3859" i="11" s="1"/>
  <c r="BH3859" i="11"/>
  <c r="N3860" i="11"/>
  <c r="O3860" i="11"/>
  <c r="P3860" i="11"/>
  <c r="Q3860" i="11"/>
  <c r="T3860" i="11" s="1"/>
  <c r="R3860" i="11"/>
  <c r="S3860" i="11"/>
  <c r="AA3860" i="11"/>
  <c r="AB3860" i="11"/>
  <c r="AD3860" i="11"/>
  <c r="AC3860" i="11" s="1"/>
  <c r="BH3860" i="11"/>
  <c r="BJ3860" i="11"/>
  <c r="N3861" i="11"/>
  <c r="O3861" i="11"/>
  <c r="P3861" i="11"/>
  <c r="Q3861" i="11"/>
  <c r="T3861" i="11" s="1"/>
  <c r="R3861" i="11"/>
  <c r="S3861" i="11"/>
  <c r="AA3861" i="11"/>
  <c r="AB3861" i="11"/>
  <c r="BJ3861" i="11" s="1"/>
  <c r="AC3861" i="11"/>
  <c r="AD3861" i="11"/>
  <c r="BH3861" i="11"/>
  <c r="N3862" i="11"/>
  <c r="O3862" i="11"/>
  <c r="P3862" i="11"/>
  <c r="Q3862" i="11"/>
  <c r="T3862" i="11" s="1"/>
  <c r="R3862" i="11"/>
  <c r="S3862" i="11"/>
  <c r="AA3862" i="11"/>
  <c r="AB3862" i="11"/>
  <c r="BJ3862" i="11" s="1"/>
  <c r="AD3862" i="11"/>
  <c r="AC3862" i="11" s="1"/>
  <c r="BH3862" i="11"/>
  <c r="N3863" i="11"/>
  <c r="O3863" i="11"/>
  <c r="P3863" i="11"/>
  <c r="Q3863" i="11"/>
  <c r="R3863" i="11"/>
  <c r="S3863" i="11"/>
  <c r="T3863" i="11"/>
  <c r="AA3863" i="11"/>
  <c r="AB3863" i="11"/>
  <c r="BJ3863" i="11" s="1"/>
  <c r="AD3863" i="11"/>
  <c r="AC3863" i="11" s="1"/>
  <c r="BH3863" i="11"/>
  <c r="N3864" i="11"/>
  <c r="O3864" i="11"/>
  <c r="P3864" i="11"/>
  <c r="Q3864" i="11"/>
  <c r="T3864" i="11" s="1"/>
  <c r="R3864" i="11"/>
  <c r="S3864" i="11"/>
  <c r="AA3864" i="11"/>
  <c r="AB3864" i="11"/>
  <c r="BJ3864" i="11" s="1"/>
  <c r="AD3864" i="11"/>
  <c r="AC3864" i="11" s="1"/>
  <c r="BH3864" i="11"/>
  <c r="N3865" i="11"/>
  <c r="O3865" i="11"/>
  <c r="P3865" i="11"/>
  <c r="Q3865" i="11"/>
  <c r="T3865" i="11" s="1"/>
  <c r="R3865" i="11"/>
  <c r="S3865" i="11"/>
  <c r="AA3865" i="11"/>
  <c r="AB3865" i="11"/>
  <c r="BJ3865" i="11" s="1"/>
  <c r="AD3865" i="11"/>
  <c r="AC3865" i="11" s="1"/>
  <c r="BH3865" i="11"/>
  <c r="N3866" i="11"/>
  <c r="O3866" i="11"/>
  <c r="P3866" i="11"/>
  <c r="Q3866" i="11"/>
  <c r="T3866" i="11" s="1"/>
  <c r="R3866" i="11"/>
  <c r="S3866" i="11"/>
  <c r="AA3866" i="11"/>
  <c r="AB3866" i="11"/>
  <c r="AD3866" i="11"/>
  <c r="AC3866" i="11" s="1"/>
  <c r="BH3866" i="11"/>
  <c r="BJ3866" i="11"/>
  <c r="N3867" i="11"/>
  <c r="O3867" i="11"/>
  <c r="P3867" i="11"/>
  <c r="Q3867" i="11"/>
  <c r="R3867" i="11"/>
  <c r="S3867" i="11"/>
  <c r="T3867" i="11"/>
  <c r="AA3867" i="11"/>
  <c r="AB3867" i="11"/>
  <c r="BJ3867" i="11" s="1"/>
  <c r="AD3867" i="11"/>
  <c r="AC3867" i="11" s="1"/>
  <c r="BH3867" i="11"/>
  <c r="N3868" i="11"/>
  <c r="O3868" i="11"/>
  <c r="P3868" i="11"/>
  <c r="Q3868" i="11"/>
  <c r="T3868" i="11" s="1"/>
  <c r="R3868" i="11"/>
  <c r="S3868" i="11"/>
  <c r="AA3868" i="11"/>
  <c r="AB3868" i="11"/>
  <c r="BJ3868" i="11" s="1"/>
  <c r="AD3868" i="11"/>
  <c r="AC3868" i="11" s="1"/>
  <c r="BH3868" i="11"/>
  <c r="N3869" i="11"/>
  <c r="O3869" i="11"/>
  <c r="P3869" i="11"/>
  <c r="Q3869" i="11"/>
  <c r="T3869" i="11" s="1"/>
  <c r="R3869" i="11"/>
  <c r="S3869" i="11"/>
  <c r="AA3869" i="11"/>
  <c r="AB3869" i="11"/>
  <c r="BJ3869" i="11" s="1"/>
  <c r="AC3869" i="11"/>
  <c r="AD3869" i="11"/>
  <c r="BH3869" i="11"/>
  <c r="N3870" i="11"/>
  <c r="O3870" i="11"/>
  <c r="P3870" i="11"/>
  <c r="Q3870" i="11"/>
  <c r="T3870" i="11" s="1"/>
  <c r="R3870" i="11"/>
  <c r="S3870" i="11"/>
  <c r="AA3870" i="11"/>
  <c r="AB3870" i="11"/>
  <c r="BJ3870" i="11" s="1"/>
  <c r="AD3870" i="11"/>
  <c r="AC3870" i="11" s="1"/>
  <c r="BH3870" i="11"/>
  <c r="N3871" i="11"/>
  <c r="O3871" i="11"/>
  <c r="P3871" i="11"/>
  <c r="Q3871" i="11"/>
  <c r="T3871" i="11" s="1"/>
  <c r="R3871" i="11"/>
  <c r="S3871" i="11"/>
  <c r="AA3871" i="11"/>
  <c r="AB3871" i="11"/>
  <c r="AD3871" i="11"/>
  <c r="AC3871" i="11" s="1"/>
  <c r="BH3871" i="11"/>
  <c r="BJ3871" i="11"/>
  <c r="N3872" i="11"/>
  <c r="O3872" i="11"/>
  <c r="P3872" i="11"/>
  <c r="Q3872" i="11"/>
  <c r="R3872" i="11"/>
  <c r="S3872" i="11"/>
  <c r="T3872" i="11"/>
  <c r="AA3872" i="11"/>
  <c r="AB3872" i="11"/>
  <c r="BJ3872" i="11" s="1"/>
  <c r="AC3872" i="11"/>
  <c r="AD3872" i="11"/>
  <c r="BH3872" i="11"/>
  <c r="N3873" i="11"/>
  <c r="O3873" i="11"/>
  <c r="P3873" i="11"/>
  <c r="Q3873" i="11"/>
  <c r="T3873" i="11" s="1"/>
  <c r="R3873" i="11"/>
  <c r="S3873" i="11"/>
  <c r="AA3873" i="11"/>
  <c r="AB3873" i="11"/>
  <c r="AD3873" i="11"/>
  <c r="AC3873" i="11" s="1"/>
  <c r="BH3873" i="11"/>
  <c r="BJ3873" i="11"/>
  <c r="N3874" i="11"/>
  <c r="O3874" i="11"/>
  <c r="P3874" i="11"/>
  <c r="Q3874" i="11"/>
  <c r="T3874" i="11" s="1"/>
  <c r="R3874" i="11"/>
  <c r="S3874" i="11"/>
  <c r="AA3874" i="11"/>
  <c r="AB3874" i="11"/>
  <c r="AD3874" i="11"/>
  <c r="AC3874" i="11" s="1"/>
  <c r="BH3874" i="11"/>
  <c r="BJ3874" i="11"/>
  <c r="N3875" i="11"/>
  <c r="O3875" i="11"/>
  <c r="P3875" i="11"/>
  <c r="Q3875" i="11"/>
  <c r="T3875" i="11" s="1"/>
  <c r="R3875" i="11"/>
  <c r="S3875" i="11"/>
  <c r="AA3875" i="11"/>
  <c r="AB3875" i="11"/>
  <c r="BJ3875" i="11" s="1"/>
  <c r="AD3875" i="11"/>
  <c r="AC3875" i="11" s="1"/>
  <c r="BH3875" i="11"/>
  <c r="N3876" i="11"/>
  <c r="O3876" i="11"/>
  <c r="P3876" i="11"/>
  <c r="Q3876" i="11"/>
  <c r="T3876" i="11" s="1"/>
  <c r="R3876" i="11"/>
  <c r="S3876" i="11"/>
  <c r="AA3876" i="11"/>
  <c r="AB3876" i="11"/>
  <c r="BJ3876" i="11" s="1"/>
  <c r="AD3876" i="11"/>
  <c r="AC3876" i="11" s="1"/>
  <c r="BH3876" i="11"/>
  <c r="N3877" i="11"/>
  <c r="O3877" i="11"/>
  <c r="P3877" i="11"/>
  <c r="Q3877" i="11"/>
  <c r="R3877" i="11"/>
  <c r="S3877" i="11"/>
  <c r="T3877" i="11"/>
  <c r="AA3877" i="11"/>
  <c r="AB3877" i="11"/>
  <c r="BJ3877" i="11" s="1"/>
  <c r="AC3877" i="11"/>
  <c r="AD3877" i="11"/>
  <c r="BH3877" i="11"/>
  <c r="N3878" i="11"/>
  <c r="O3878" i="11"/>
  <c r="P3878" i="11"/>
  <c r="Q3878" i="11"/>
  <c r="T3878" i="11" s="1"/>
  <c r="R3878" i="11"/>
  <c r="S3878" i="11"/>
  <c r="AA3878" i="11"/>
  <c r="AB3878" i="11"/>
  <c r="BJ3878" i="11" s="1"/>
  <c r="AD3878" i="11"/>
  <c r="AC3878" i="11" s="1"/>
  <c r="BH3878" i="11"/>
  <c r="N3879" i="11"/>
  <c r="O3879" i="11"/>
  <c r="P3879" i="11"/>
  <c r="Q3879" i="11"/>
  <c r="R3879" i="11"/>
  <c r="S3879" i="11"/>
  <c r="T3879" i="11"/>
  <c r="AA3879" i="11"/>
  <c r="AB3879" i="11"/>
  <c r="BJ3879" i="11" s="1"/>
  <c r="AD3879" i="11"/>
  <c r="AC3879" i="11" s="1"/>
  <c r="BH3879" i="11"/>
  <c r="N3880" i="11"/>
  <c r="O3880" i="11"/>
  <c r="P3880" i="11"/>
  <c r="Q3880" i="11"/>
  <c r="R3880" i="11"/>
  <c r="S3880" i="11"/>
  <c r="T3880" i="11"/>
  <c r="AA3880" i="11"/>
  <c r="AB3880" i="11"/>
  <c r="BJ3880" i="11" s="1"/>
  <c r="AD3880" i="11"/>
  <c r="AC3880" i="11" s="1"/>
  <c r="BH3880" i="11"/>
  <c r="N3881" i="11"/>
  <c r="O3881" i="11"/>
  <c r="P3881" i="11"/>
  <c r="Q3881" i="11"/>
  <c r="T3881" i="11" s="1"/>
  <c r="R3881" i="11"/>
  <c r="S3881" i="11"/>
  <c r="AA3881" i="11"/>
  <c r="AB3881" i="11"/>
  <c r="AD3881" i="11"/>
  <c r="AC3881" i="11" s="1"/>
  <c r="BH3881" i="11"/>
  <c r="BJ3881" i="11"/>
  <c r="N3882" i="11"/>
  <c r="O3882" i="11"/>
  <c r="P3882" i="11"/>
  <c r="Q3882" i="11"/>
  <c r="T3882" i="11" s="1"/>
  <c r="R3882" i="11"/>
  <c r="S3882" i="11"/>
  <c r="AA3882" i="11"/>
  <c r="AB3882" i="11"/>
  <c r="AD3882" i="11"/>
  <c r="AC3882" i="11" s="1"/>
  <c r="BH3882" i="11"/>
  <c r="BJ3882" i="11"/>
  <c r="N3883" i="11"/>
  <c r="O3883" i="11"/>
  <c r="P3883" i="11"/>
  <c r="Q3883" i="11"/>
  <c r="T3883" i="11" s="1"/>
  <c r="R3883" i="11"/>
  <c r="S3883" i="11"/>
  <c r="AA3883" i="11"/>
  <c r="AB3883" i="11"/>
  <c r="BJ3883" i="11" s="1"/>
  <c r="AD3883" i="11"/>
  <c r="AC3883" i="11" s="1"/>
  <c r="BH3883" i="11"/>
  <c r="N3884" i="11"/>
  <c r="O3884" i="11"/>
  <c r="P3884" i="11"/>
  <c r="Q3884" i="11"/>
  <c r="T3884" i="11" s="1"/>
  <c r="R3884" i="11"/>
  <c r="S3884" i="11"/>
  <c r="AA3884" i="11"/>
  <c r="AB3884" i="11"/>
  <c r="BJ3884" i="11" s="1"/>
  <c r="AC3884" i="11"/>
  <c r="AD3884" i="11"/>
  <c r="BH3884" i="11"/>
  <c r="N3885" i="11"/>
  <c r="O3885" i="11"/>
  <c r="P3885" i="11"/>
  <c r="Q3885" i="11"/>
  <c r="T3885" i="11" s="1"/>
  <c r="R3885" i="11"/>
  <c r="S3885" i="11"/>
  <c r="AA3885" i="11"/>
  <c r="AB3885" i="11"/>
  <c r="BJ3885" i="11" s="1"/>
  <c r="AC3885" i="11"/>
  <c r="AD3885" i="11"/>
  <c r="BH3885" i="11"/>
  <c r="N3886" i="11"/>
  <c r="O3886" i="11"/>
  <c r="P3886" i="11"/>
  <c r="Q3886" i="11"/>
  <c r="T3886" i="11" s="1"/>
  <c r="R3886" i="11"/>
  <c r="S3886" i="11"/>
  <c r="AA3886" i="11"/>
  <c r="AB3886" i="11"/>
  <c r="BJ3886" i="11" s="1"/>
  <c r="AD3886" i="11"/>
  <c r="AC3886" i="11" s="1"/>
  <c r="BH3886" i="11"/>
  <c r="N3887" i="11"/>
  <c r="O3887" i="11"/>
  <c r="P3887" i="11"/>
  <c r="Q3887" i="11"/>
  <c r="R3887" i="11"/>
  <c r="S3887" i="11"/>
  <c r="T3887" i="11"/>
  <c r="AA3887" i="11"/>
  <c r="AB3887" i="11"/>
  <c r="AD3887" i="11"/>
  <c r="AC3887" i="11" s="1"/>
  <c r="BH3887" i="11"/>
  <c r="BJ3887" i="11"/>
  <c r="N3888" i="11"/>
  <c r="O3888" i="11"/>
  <c r="P3888" i="11"/>
  <c r="Q3888" i="11"/>
  <c r="R3888" i="11"/>
  <c r="S3888" i="11"/>
  <c r="T3888" i="11"/>
  <c r="AA3888" i="11"/>
  <c r="AB3888" i="11"/>
  <c r="BJ3888" i="11" s="1"/>
  <c r="AD3888" i="11"/>
  <c r="AC3888" i="11" s="1"/>
  <c r="BH3888" i="11"/>
  <c r="N3889" i="11"/>
  <c r="O3889" i="11"/>
  <c r="P3889" i="11"/>
  <c r="Q3889" i="11"/>
  <c r="T3889" i="11" s="1"/>
  <c r="R3889" i="11"/>
  <c r="S3889" i="11"/>
  <c r="AA3889" i="11"/>
  <c r="AB3889" i="11"/>
  <c r="AD3889" i="11"/>
  <c r="AC3889" i="11" s="1"/>
  <c r="BH3889" i="11"/>
  <c r="BJ3889" i="11"/>
  <c r="N3890" i="11"/>
  <c r="O3890" i="11"/>
  <c r="P3890" i="11"/>
  <c r="Q3890" i="11"/>
  <c r="T3890" i="11" s="1"/>
  <c r="R3890" i="11"/>
  <c r="S3890" i="11"/>
  <c r="AA3890" i="11"/>
  <c r="AB3890" i="11"/>
  <c r="AD3890" i="11"/>
  <c r="AC3890" i="11" s="1"/>
  <c r="BH3890" i="11"/>
  <c r="BJ3890" i="11"/>
  <c r="N3891" i="11"/>
  <c r="O3891" i="11"/>
  <c r="P3891" i="11"/>
  <c r="Q3891" i="11"/>
  <c r="R3891" i="11"/>
  <c r="S3891" i="11"/>
  <c r="T3891" i="11"/>
  <c r="AA3891" i="11"/>
  <c r="AB3891" i="11"/>
  <c r="BJ3891" i="11" s="1"/>
  <c r="AD3891" i="11"/>
  <c r="AC3891" i="11" s="1"/>
  <c r="BH3891" i="11"/>
  <c r="N3892" i="11"/>
  <c r="O3892" i="11"/>
  <c r="P3892" i="11"/>
  <c r="Q3892" i="11"/>
  <c r="T3892" i="11" s="1"/>
  <c r="R3892" i="11"/>
  <c r="S3892" i="11"/>
  <c r="AA3892" i="11"/>
  <c r="AB3892" i="11"/>
  <c r="AD3892" i="11"/>
  <c r="AC3892" i="11" s="1"/>
  <c r="BH3892" i="11"/>
  <c r="BJ3892" i="11"/>
  <c r="N3893" i="11"/>
  <c r="O3893" i="11"/>
  <c r="P3893" i="11"/>
  <c r="Q3893" i="11"/>
  <c r="R3893" i="11"/>
  <c r="S3893" i="11"/>
  <c r="T3893" i="11"/>
  <c r="AA3893" i="11"/>
  <c r="AB3893" i="11"/>
  <c r="BJ3893" i="11" s="1"/>
  <c r="AD3893" i="11"/>
  <c r="AC3893" i="11" s="1"/>
  <c r="BH3893" i="11"/>
  <c r="N3894" i="11"/>
  <c r="O3894" i="11"/>
  <c r="P3894" i="11"/>
  <c r="Q3894" i="11"/>
  <c r="T3894" i="11" s="1"/>
  <c r="R3894" i="11"/>
  <c r="S3894" i="11"/>
  <c r="AA3894" i="11"/>
  <c r="AB3894" i="11"/>
  <c r="BJ3894" i="11" s="1"/>
  <c r="AD3894" i="11"/>
  <c r="AC3894" i="11" s="1"/>
  <c r="BH3894" i="11"/>
  <c r="N3895" i="11"/>
  <c r="O3895" i="11"/>
  <c r="P3895" i="11"/>
  <c r="Q3895" i="11"/>
  <c r="T3895" i="11" s="1"/>
  <c r="R3895" i="11"/>
  <c r="S3895" i="11"/>
  <c r="AA3895" i="11"/>
  <c r="AB3895" i="11"/>
  <c r="AD3895" i="11"/>
  <c r="AC3895" i="11" s="1"/>
  <c r="BH3895" i="11"/>
  <c r="BJ3895" i="11"/>
  <c r="N3896" i="11"/>
  <c r="O3896" i="11"/>
  <c r="P3896" i="11"/>
  <c r="Q3896" i="11"/>
  <c r="R3896" i="11"/>
  <c r="S3896" i="11"/>
  <c r="T3896" i="11"/>
  <c r="AA3896" i="11"/>
  <c r="AB3896" i="11"/>
  <c r="BJ3896" i="11" s="1"/>
  <c r="AD3896" i="11"/>
  <c r="AC3896" i="11" s="1"/>
  <c r="BH3896" i="11"/>
  <c r="N3897" i="11"/>
  <c r="O3897" i="11"/>
  <c r="P3897" i="11"/>
  <c r="Q3897" i="11"/>
  <c r="T3897" i="11" s="1"/>
  <c r="R3897" i="11"/>
  <c r="S3897" i="11"/>
  <c r="AA3897" i="11"/>
  <c r="AB3897" i="11"/>
  <c r="AD3897" i="11"/>
  <c r="AC3897" i="11" s="1"/>
  <c r="BH3897" i="11"/>
  <c r="BJ3897" i="11"/>
  <c r="N3898" i="11"/>
  <c r="O3898" i="11"/>
  <c r="P3898" i="11"/>
  <c r="Q3898" i="11"/>
  <c r="T3898" i="11" s="1"/>
  <c r="R3898" i="11"/>
  <c r="S3898" i="11"/>
  <c r="AA3898" i="11"/>
  <c r="AB3898" i="11"/>
  <c r="AD3898" i="11"/>
  <c r="AC3898" i="11" s="1"/>
  <c r="BH3898" i="11"/>
  <c r="BJ3898" i="11"/>
  <c r="N3899" i="11"/>
  <c r="O3899" i="11"/>
  <c r="P3899" i="11"/>
  <c r="Q3899" i="11"/>
  <c r="T3899" i="11" s="1"/>
  <c r="R3899" i="11"/>
  <c r="S3899" i="11"/>
  <c r="AA3899" i="11"/>
  <c r="AB3899" i="11"/>
  <c r="BJ3899" i="11" s="1"/>
  <c r="AD3899" i="11"/>
  <c r="AC3899" i="11" s="1"/>
  <c r="BH3899" i="11"/>
  <c r="N3900" i="11"/>
  <c r="O3900" i="11"/>
  <c r="P3900" i="11"/>
  <c r="Q3900" i="11"/>
  <c r="T3900" i="11" s="1"/>
  <c r="R3900" i="11"/>
  <c r="S3900" i="11"/>
  <c r="AA3900" i="11"/>
  <c r="AB3900" i="11"/>
  <c r="BJ3900" i="11" s="1"/>
  <c r="AD3900" i="11"/>
  <c r="AC3900" i="11" s="1"/>
  <c r="BH3900" i="11"/>
  <c r="N3901" i="11"/>
  <c r="O3901" i="11"/>
  <c r="P3901" i="11"/>
  <c r="Q3901" i="11"/>
  <c r="R3901" i="11"/>
  <c r="S3901" i="11"/>
  <c r="T3901" i="11"/>
  <c r="AA3901" i="11"/>
  <c r="AB3901" i="11"/>
  <c r="BJ3901" i="11" s="1"/>
  <c r="AD3901" i="11"/>
  <c r="AC3901" i="11" s="1"/>
  <c r="BH3901" i="11"/>
  <c r="N3902" i="11"/>
  <c r="O3902" i="11"/>
  <c r="P3902" i="11"/>
  <c r="Q3902" i="11"/>
  <c r="T3902" i="11" s="1"/>
  <c r="R3902" i="11"/>
  <c r="S3902" i="11"/>
  <c r="AA3902" i="11"/>
  <c r="AB3902" i="11"/>
  <c r="BJ3902" i="11" s="1"/>
  <c r="AD3902" i="11"/>
  <c r="AC3902" i="11" s="1"/>
  <c r="BH3902" i="11"/>
  <c r="N3903" i="11"/>
  <c r="O3903" i="11"/>
  <c r="P3903" i="11"/>
  <c r="Q3903" i="11"/>
  <c r="R3903" i="11"/>
  <c r="S3903" i="11"/>
  <c r="T3903" i="11"/>
  <c r="AA3903" i="11"/>
  <c r="AB3903" i="11"/>
  <c r="BJ3903" i="11" s="1"/>
  <c r="AD3903" i="11"/>
  <c r="AC3903" i="11" s="1"/>
  <c r="BH3903" i="11"/>
  <c r="N3904" i="11"/>
  <c r="O3904" i="11"/>
  <c r="P3904" i="11"/>
  <c r="Q3904" i="11"/>
  <c r="R3904" i="11"/>
  <c r="S3904" i="11"/>
  <c r="T3904" i="11"/>
  <c r="AA3904" i="11"/>
  <c r="AB3904" i="11"/>
  <c r="BJ3904" i="11" s="1"/>
  <c r="AD3904" i="11"/>
  <c r="AC3904" i="11" s="1"/>
  <c r="BH3904" i="11"/>
  <c r="N3905" i="11"/>
  <c r="O3905" i="11"/>
  <c r="P3905" i="11"/>
  <c r="Q3905" i="11"/>
  <c r="T3905" i="11" s="1"/>
  <c r="R3905" i="11"/>
  <c r="S3905" i="11"/>
  <c r="AA3905" i="11"/>
  <c r="AB3905" i="11"/>
  <c r="AD3905" i="11"/>
  <c r="AC3905" i="11" s="1"/>
  <c r="BH3905" i="11"/>
  <c r="BJ3905" i="11"/>
  <c r="N3906" i="11"/>
  <c r="O3906" i="11"/>
  <c r="P3906" i="11"/>
  <c r="Q3906" i="11"/>
  <c r="T3906" i="11" s="1"/>
  <c r="R3906" i="11"/>
  <c r="S3906" i="11"/>
  <c r="AA3906" i="11"/>
  <c r="AB3906" i="11"/>
  <c r="AD3906" i="11"/>
  <c r="AC3906" i="11" s="1"/>
  <c r="BH3906" i="11"/>
  <c r="BJ3906" i="11"/>
  <c r="N3907" i="11"/>
  <c r="O3907" i="11"/>
  <c r="P3907" i="11"/>
  <c r="Q3907" i="11"/>
  <c r="T3907" i="11" s="1"/>
  <c r="R3907" i="11"/>
  <c r="S3907" i="11"/>
  <c r="AA3907" i="11"/>
  <c r="AB3907" i="11"/>
  <c r="BJ3907" i="11" s="1"/>
  <c r="AD3907" i="11"/>
  <c r="AC3907" i="11" s="1"/>
  <c r="BH3907" i="11"/>
  <c r="N3908" i="11"/>
  <c r="O3908" i="11"/>
  <c r="P3908" i="11"/>
  <c r="Q3908" i="11"/>
  <c r="T3908" i="11" s="1"/>
  <c r="R3908" i="11"/>
  <c r="S3908" i="11"/>
  <c r="AA3908" i="11"/>
  <c r="AB3908" i="11"/>
  <c r="BJ3908" i="11" s="1"/>
  <c r="AC3908" i="11"/>
  <c r="AD3908" i="11"/>
  <c r="BH3908" i="11"/>
  <c r="N3909" i="11"/>
  <c r="O3909" i="11"/>
  <c r="P3909" i="11"/>
  <c r="Q3909" i="11"/>
  <c r="T3909" i="11" s="1"/>
  <c r="R3909" i="11"/>
  <c r="S3909" i="11"/>
  <c r="AA3909" i="11"/>
  <c r="AB3909" i="11"/>
  <c r="BJ3909" i="11" s="1"/>
  <c r="AD3909" i="11"/>
  <c r="AC3909" i="11" s="1"/>
  <c r="BH3909" i="11"/>
  <c r="N3910" i="11"/>
  <c r="O3910" i="11"/>
  <c r="P3910" i="11"/>
  <c r="Q3910" i="11"/>
  <c r="T3910" i="11" s="1"/>
  <c r="R3910" i="11"/>
  <c r="S3910" i="11"/>
  <c r="AA3910" i="11"/>
  <c r="AB3910" i="11"/>
  <c r="BJ3910" i="11" s="1"/>
  <c r="AD3910" i="11"/>
  <c r="AC3910" i="11" s="1"/>
  <c r="BH3910" i="11"/>
  <c r="N3911" i="11"/>
  <c r="O3911" i="11"/>
  <c r="P3911" i="11"/>
  <c r="Q3911" i="11"/>
  <c r="R3911" i="11"/>
  <c r="S3911" i="11"/>
  <c r="T3911" i="11"/>
  <c r="AA3911" i="11"/>
  <c r="AB3911" i="11"/>
  <c r="AD3911" i="11"/>
  <c r="AC3911" i="11" s="1"/>
  <c r="BH3911" i="11"/>
  <c r="BJ3911" i="11"/>
  <c r="N3912" i="11"/>
  <c r="O3912" i="11"/>
  <c r="P3912" i="11"/>
  <c r="Q3912" i="11"/>
  <c r="R3912" i="11"/>
  <c r="S3912" i="11"/>
  <c r="T3912" i="11"/>
  <c r="AA3912" i="11"/>
  <c r="AB3912" i="11"/>
  <c r="BJ3912" i="11" s="1"/>
  <c r="AC3912" i="11"/>
  <c r="AD3912" i="11"/>
  <c r="BH3912" i="11"/>
  <c r="N3913" i="11"/>
  <c r="O3913" i="11"/>
  <c r="P3913" i="11"/>
  <c r="Q3913" i="11"/>
  <c r="T3913" i="11" s="1"/>
  <c r="R3913" i="11"/>
  <c r="S3913" i="11"/>
  <c r="AA3913" i="11"/>
  <c r="AB3913" i="11"/>
  <c r="AD3913" i="11"/>
  <c r="AC3913" i="11" s="1"/>
  <c r="BH3913" i="11"/>
  <c r="BJ3913" i="11"/>
  <c r="N3914" i="11"/>
  <c r="O3914" i="11"/>
  <c r="P3914" i="11"/>
  <c r="Q3914" i="11"/>
  <c r="T3914" i="11" s="1"/>
  <c r="R3914" i="11"/>
  <c r="S3914" i="11"/>
  <c r="AA3914" i="11"/>
  <c r="AB3914" i="11"/>
  <c r="BJ3914" i="11" s="1"/>
  <c r="AD3914" i="11"/>
  <c r="AC3914" i="11" s="1"/>
  <c r="BH3914" i="11"/>
  <c r="N3915" i="11"/>
  <c r="O3915" i="11"/>
  <c r="P3915" i="11"/>
  <c r="Q3915" i="11"/>
  <c r="R3915" i="11"/>
  <c r="S3915" i="11"/>
  <c r="T3915" i="11"/>
  <c r="AA3915" i="11"/>
  <c r="AB3915" i="11"/>
  <c r="BJ3915" i="11" s="1"/>
  <c r="AD3915" i="11"/>
  <c r="AC3915" i="11" s="1"/>
  <c r="BH3915" i="11"/>
  <c r="N3916" i="11"/>
  <c r="O3916" i="11"/>
  <c r="P3916" i="11"/>
  <c r="Q3916" i="11"/>
  <c r="T3916" i="11" s="1"/>
  <c r="R3916" i="11"/>
  <c r="S3916" i="11"/>
  <c r="AA3916" i="11"/>
  <c r="AB3916" i="11"/>
  <c r="AC3916" i="11"/>
  <c r="AD3916" i="11"/>
  <c r="BH3916" i="11"/>
  <c r="BJ3916" i="11"/>
  <c r="N3917" i="11"/>
  <c r="O3917" i="11"/>
  <c r="P3917" i="11"/>
  <c r="Q3917" i="11"/>
  <c r="R3917" i="11"/>
  <c r="S3917" i="11"/>
  <c r="T3917" i="11"/>
  <c r="AA3917" i="11"/>
  <c r="AB3917" i="11"/>
  <c r="BJ3917" i="11" s="1"/>
  <c r="AC3917" i="11"/>
  <c r="AD3917" i="11"/>
  <c r="BH3917" i="11"/>
  <c r="N3918" i="11"/>
  <c r="O3918" i="11"/>
  <c r="P3918" i="11"/>
  <c r="Q3918" i="11"/>
  <c r="T3918" i="11" s="1"/>
  <c r="R3918" i="11"/>
  <c r="S3918" i="11"/>
  <c r="AA3918" i="11"/>
  <c r="AB3918" i="11"/>
  <c r="BJ3918" i="11" s="1"/>
  <c r="AD3918" i="11"/>
  <c r="AC3918" i="11" s="1"/>
  <c r="BH3918" i="11"/>
  <c r="N3919" i="11"/>
  <c r="O3919" i="11"/>
  <c r="P3919" i="11"/>
  <c r="Q3919" i="11"/>
  <c r="R3919" i="11"/>
  <c r="S3919" i="11"/>
  <c r="T3919" i="11"/>
  <c r="AA3919" i="11"/>
  <c r="AB3919" i="11"/>
  <c r="AD3919" i="11"/>
  <c r="AC3919" i="11" s="1"/>
  <c r="BH3919" i="11"/>
  <c r="BJ3919" i="11"/>
  <c r="N3920" i="11"/>
  <c r="O3920" i="11"/>
  <c r="P3920" i="11"/>
  <c r="Q3920" i="11"/>
  <c r="T3920" i="11" s="1"/>
  <c r="R3920" i="11"/>
  <c r="S3920" i="11"/>
  <c r="AA3920" i="11"/>
  <c r="AB3920" i="11"/>
  <c r="BJ3920" i="11" s="1"/>
  <c r="AD3920" i="11"/>
  <c r="AC3920" i="11" s="1"/>
  <c r="BH3920" i="11"/>
  <c r="N3921" i="11"/>
  <c r="O3921" i="11"/>
  <c r="P3921" i="11"/>
  <c r="Q3921" i="11"/>
  <c r="T3921" i="11" s="1"/>
  <c r="R3921" i="11"/>
  <c r="S3921" i="11"/>
  <c r="AA3921" i="11"/>
  <c r="AB3921" i="11"/>
  <c r="BJ3921" i="11" s="1"/>
  <c r="AD3921" i="11"/>
  <c r="AC3921" i="11" s="1"/>
  <c r="BH3921" i="11"/>
  <c r="N3922" i="11"/>
  <c r="O3922" i="11"/>
  <c r="P3922" i="11"/>
  <c r="Q3922" i="11"/>
  <c r="T3922" i="11" s="1"/>
  <c r="R3922" i="11"/>
  <c r="S3922" i="11"/>
  <c r="AA3922" i="11"/>
  <c r="AB3922" i="11"/>
  <c r="BJ3922" i="11" s="1"/>
  <c r="AD3922" i="11"/>
  <c r="AC3922" i="11" s="1"/>
  <c r="BH3922" i="11"/>
  <c r="N3923" i="11"/>
  <c r="O3923" i="11"/>
  <c r="P3923" i="11"/>
  <c r="Q3923" i="11"/>
  <c r="T3923" i="11" s="1"/>
  <c r="R3923" i="11"/>
  <c r="S3923" i="11"/>
  <c r="AA3923" i="11"/>
  <c r="AB3923" i="11"/>
  <c r="BJ3923" i="11" s="1"/>
  <c r="AD3923" i="11"/>
  <c r="AC3923" i="11" s="1"/>
  <c r="BH3923" i="11"/>
  <c r="N3924" i="11"/>
  <c r="O3924" i="11"/>
  <c r="P3924" i="11"/>
  <c r="Q3924" i="11"/>
  <c r="T3924" i="11" s="1"/>
  <c r="R3924" i="11"/>
  <c r="S3924" i="11"/>
  <c r="AA3924" i="11"/>
  <c r="AB3924" i="11"/>
  <c r="BJ3924" i="11" s="1"/>
  <c r="AC3924" i="11"/>
  <c r="AD3924" i="11"/>
  <c r="BH3924" i="11"/>
  <c r="N3925" i="11"/>
  <c r="O3925" i="11"/>
  <c r="P3925" i="11"/>
  <c r="Q3925" i="11"/>
  <c r="R3925" i="11"/>
  <c r="S3925" i="11"/>
  <c r="T3925" i="11"/>
  <c r="AA3925" i="11"/>
  <c r="AB3925" i="11"/>
  <c r="AD3925" i="11"/>
  <c r="AC3925" i="11" s="1"/>
  <c r="BH3925" i="11"/>
  <c r="BJ3925" i="11"/>
  <c r="N3926" i="11"/>
  <c r="O3926" i="11"/>
  <c r="P3926" i="11"/>
  <c r="Q3926" i="11"/>
  <c r="T3926" i="11" s="1"/>
  <c r="R3926" i="11"/>
  <c r="S3926" i="11"/>
  <c r="AA3926" i="11"/>
  <c r="AB3926" i="11"/>
  <c r="BJ3926" i="11" s="1"/>
  <c r="AD3926" i="11"/>
  <c r="AC3926" i="11" s="1"/>
  <c r="BH3926" i="11"/>
  <c r="N3927" i="11"/>
  <c r="O3927" i="11"/>
  <c r="P3927" i="11"/>
  <c r="Q3927" i="11"/>
  <c r="T3927" i="11" s="1"/>
  <c r="R3927" i="11"/>
  <c r="S3927" i="11"/>
  <c r="AA3927" i="11"/>
  <c r="AB3927" i="11"/>
  <c r="AD3927" i="11"/>
  <c r="AC3927" i="11" s="1"/>
  <c r="BH3927" i="11"/>
  <c r="BJ3927" i="11"/>
  <c r="N3928" i="11"/>
  <c r="O3928" i="11"/>
  <c r="P3928" i="11"/>
  <c r="Q3928" i="11"/>
  <c r="T3928" i="11" s="1"/>
  <c r="R3928" i="11"/>
  <c r="S3928" i="11"/>
  <c r="AA3928" i="11"/>
  <c r="AB3928" i="11"/>
  <c r="BJ3928" i="11" s="1"/>
  <c r="AC3928" i="11"/>
  <c r="AD3928" i="11"/>
  <c r="BH3928" i="11"/>
  <c r="N3929" i="11"/>
  <c r="O3929" i="11"/>
  <c r="P3929" i="11"/>
  <c r="Q3929" i="11"/>
  <c r="T3929" i="11" s="1"/>
  <c r="R3929" i="11"/>
  <c r="S3929" i="11"/>
  <c r="AA3929" i="11"/>
  <c r="AB3929" i="11"/>
  <c r="BJ3929" i="11" s="1"/>
  <c r="AD3929" i="11"/>
  <c r="AC3929" i="11" s="1"/>
  <c r="BH3929" i="11"/>
  <c r="N3930" i="11"/>
  <c r="O3930" i="11"/>
  <c r="P3930" i="11"/>
  <c r="Q3930" i="11"/>
  <c r="T3930" i="11" s="1"/>
  <c r="R3930" i="11"/>
  <c r="S3930" i="11"/>
  <c r="AA3930" i="11"/>
  <c r="AB3930" i="11"/>
  <c r="AD3930" i="11"/>
  <c r="AC3930" i="11" s="1"/>
  <c r="BH3930" i="11"/>
  <c r="BJ3930" i="11"/>
  <c r="N3931" i="11"/>
  <c r="O3931" i="11"/>
  <c r="P3931" i="11"/>
  <c r="Q3931" i="11"/>
  <c r="R3931" i="11"/>
  <c r="S3931" i="11"/>
  <c r="T3931" i="11"/>
  <c r="AA3931" i="11"/>
  <c r="AB3931" i="11"/>
  <c r="BJ3931" i="11" s="1"/>
  <c r="AD3931" i="11"/>
  <c r="AC3931" i="11" s="1"/>
  <c r="BH3931" i="11"/>
  <c r="N3932" i="11"/>
  <c r="O3932" i="11"/>
  <c r="P3932" i="11"/>
  <c r="Q3932" i="11"/>
  <c r="T3932" i="11" s="1"/>
  <c r="R3932" i="11"/>
  <c r="S3932" i="11"/>
  <c r="AA3932" i="11"/>
  <c r="AB3932" i="11"/>
  <c r="BJ3932" i="11" s="1"/>
  <c r="AC3932" i="11"/>
  <c r="AD3932" i="11"/>
  <c r="BH3932" i="11"/>
  <c r="N3933" i="11"/>
  <c r="O3933" i="11"/>
  <c r="P3933" i="11"/>
  <c r="Q3933" i="11"/>
  <c r="R3933" i="11"/>
  <c r="S3933" i="11"/>
  <c r="T3933" i="11"/>
  <c r="AA3933" i="11"/>
  <c r="AB3933" i="11"/>
  <c r="AD3933" i="11"/>
  <c r="AC3933" i="11" s="1"/>
  <c r="BH3933" i="11"/>
  <c r="BJ3933" i="11"/>
  <c r="N3934" i="11"/>
  <c r="O3934" i="11"/>
  <c r="P3934" i="11"/>
  <c r="Q3934" i="11"/>
  <c r="T3934" i="11" s="1"/>
  <c r="R3934" i="11"/>
  <c r="S3934" i="11"/>
  <c r="AA3934" i="11"/>
  <c r="AB3934" i="11"/>
  <c r="BJ3934" i="11" s="1"/>
  <c r="AD3934" i="11"/>
  <c r="AC3934" i="11" s="1"/>
  <c r="BH3934" i="11"/>
  <c r="N3935" i="11"/>
  <c r="O3935" i="11"/>
  <c r="P3935" i="11"/>
  <c r="Q3935" i="11"/>
  <c r="T3935" i="11" s="1"/>
  <c r="R3935" i="11"/>
  <c r="S3935" i="11"/>
  <c r="AA3935" i="11"/>
  <c r="AB3935" i="11"/>
  <c r="BJ3935" i="11" s="1"/>
  <c r="AD3935" i="11"/>
  <c r="AC3935" i="11" s="1"/>
  <c r="BH3935" i="11"/>
  <c r="N3936" i="11"/>
  <c r="O3936" i="11"/>
  <c r="P3936" i="11"/>
  <c r="Q3936" i="11"/>
  <c r="T3936" i="11" s="1"/>
  <c r="R3936" i="11"/>
  <c r="S3936" i="11"/>
  <c r="AA3936" i="11"/>
  <c r="AB3936" i="11"/>
  <c r="BJ3936" i="11" s="1"/>
  <c r="AC3936" i="11"/>
  <c r="AD3936" i="11"/>
  <c r="BH3936" i="11"/>
  <c r="N3937" i="11"/>
  <c r="O3937" i="11"/>
  <c r="P3937" i="11"/>
  <c r="Q3937" i="11"/>
  <c r="T3937" i="11" s="1"/>
  <c r="R3937" i="11"/>
  <c r="S3937" i="11"/>
  <c r="AA3937" i="11"/>
  <c r="AB3937" i="11"/>
  <c r="BJ3937" i="11" s="1"/>
  <c r="AD3937" i="11"/>
  <c r="AC3937" i="11" s="1"/>
  <c r="BH3937" i="11"/>
  <c r="N3938" i="11"/>
  <c r="O3938" i="11"/>
  <c r="P3938" i="11"/>
  <c r="Q3938" i="11"/>
  <c r="T3938" i="11" s="1"/>
  <c r="R3938" i="11"/>
  <c r="S3938" i="11"/>
  <c r="AA3938" i="11"/>
  <c r="AB3938" i="11"/>
  <c r="BJ3938" i="11" s="1"/>
  <c r="AD3938" i="11"/>
  <c r="AC3938" i="11" s="1"/>
  <c r="BH3938" i="11"/>
  <c r="N3939" i="11"/>
  <c r="O3939" i="11"/>
  <c r="P3939" i="11"/>
  <c r="Q3939" i="11"/>
  <c r="R3939" i="11"/>
  <c r="S3939" i="11"/>
  <c r="T3939" i="11"/>
  <c r="AA3939" i="11"/>
  <c r="AB3939" i="11"/>
  <c r="BJ3939" i="11" s="1"/>
  <c r="AC3939" i="11"/>
  <c r="BH3939" i="11"/>
  <c r="N3940" i="11"/>
  <c r="O3940" i="11"/>
  <c r="P3940" i="11"/>
  <c r="Q3940" i="11"/>
  <c r="T3940" i="11" s="1"/>
  <c r="R3940" i="11"/>
  <c r="S3940" i="11"/>
  <c r="AA3940" i="11"/>
  <c r="AB3940" i="11"/>
  <c r="AD3940" i="11"/>
  <c r="AC3940" i="11" s="1"/>
  <c r="BH3940" i="11"/>
  <c r="BJ3940" i="11"/>
  <c r="N3941" i="11"/>
  <c r="O3941" i="11"/>
  <c r="P3941" i="11"/>
  <c r="Q3941" i="11"/>
  <c r="R3941" i="11"/>
  <c r="S3941" i="11"/>
  <c r="T3941" i="11"/>
  <c r="AA3941" i="11"/>
  <c r="AB3941" i="11"/>
  <c r="BJ3941" i="11" s="1"/>
  <c r="AD3941" i="11"/>
  <c r="AC3941" i="11" s="1"/>
  <c r="BH3941" i="11"/>
  <c r="N3942" i="11"/>
  <c r="O3942" i="11"/>
  <c r="P3942" i="11"/>
  <c r="Q3942" i="11"/>
  <c r="T3942" i="11" s="1"/>
  <c r="R3942" i="11"/>
  <c r="S3942" i="11"/>
  <c r="AA3942" i="11"/>
  <c r="AB3942" i="11"/>
  <c r="BJ3942" i="11" s="1"/>
  <c r="AD3942" i="11"/>
  <c r="AC3942" i="11" s="1"/>
  <c r="BH3942" i="11"/>
  <c r="N3943" i="11"/>
  <c r="O3943" i="11"/>
  <c r="P3943" i="11"/>
  <c r="Q3943" i="11"/>
  <c r="T3943" i="11" s="1"/>
  <c r="R3943" i="11"/>
  <c r="S3943" i="11"/>
  <c r="AA3943" i="11"/>
  <c r="AB3943" i="11"/>
  <c r="AD3943" i="11"/>
  <c r="AC3943" i="11" s="1"/>
  <c r="BH3943" i="11"/>
  <c r="BJ3943" i="11"/>
  <c r="N3944" i="11"/>
  <c r="O3944" i="11"/>
  <c r="P3944" i="11"/>
  <c r="Q3944" i="11"/>
  <c r="T3944" i="11" s="1"/>
  <c r="R3944" i="11"/>
  <c r="S3944" i="11"/>
  <c r="AA3944" i="11"/>
  <c r="AB3944" i="11"/>
  <c r="BJ3944" i="11" s="1"/>
  <c r="AD3944" i="11"/>
  <c r="AC3944" i="11" s="1"/>
  <c r="BH3944" i="11"/>
  <c r="N3945" i="11"/>
  <c r="O3945" i="11"/>
  <c r="P3945" i="11"/>
  <c r="Q3945" i="11"/>
  <c r="T3945" i="11" s="1"/>
  <c r="R3945" i="11"/>
  <c r="S3945" i="11"/>
  <c r="AA3945" i="11"/>
  <c r="AB3945" i="11"/>
  <c r="BJ3945" i="11" s="1"/>
  <c r="AD3945" i="11"/>
  <c r="AC3945" i="11" s="1"/>
  <c r="BH3945" i="11"/>
  <c r="N3946" i="11"/>
  <c r="O3946" i="11"/>
  <c r="P3946" i="11"/>
  <c r="Q3946" i="11"/>
  <c r="T3946" i="11" s="1"/>
  <c r="R3946" i="11"/>
  <c r="S3946" i="11"/>
  <c r="AA3946" i="11"/>
  <c r="AB3946" i="11"/>
  <c r="BJ3946" i="11" s="1"/>
  <c r="AC3946" i="11"/>
  <c r="AD3946" i="11"/>
  <c r="BH3946" i="11"/>
  <c r="N3947" i="11"/>
  <c r="O3947" i="11"/>
  <c r="P3947" i="11"/>
  <c r="Q3947" i="11"/>
  <c r="T3947" i="11" s="1"/>
  <c r="R3947" i="11"/>
  <c r="S3947" i="11"/>
  <c r="AA3947" i="11"/>
  <c r="AB3947" i="11"/>
  <c r="BJ3947" i="11" s="1"/>
  <c r="AD3947" i="11"/>
  <c r="AC3947" i="11" s="1"/>
  <c r="BH3947" i="11"/>
  <c r="N3948" i="11"/>
  <c r="O3948" i="11"/>
  <c r="P3948" i="11"/>
  <c r="Q3948" i="11"/>
  <c r="R3948" i="11"/>
  <c r="S3948" i="11"/>
  <c r="T3948" i="11"/>
  <c r="AA3948" i="11"/>
  <c r="AB3948" i="11"/>
  <c r="BJ3948" i="11" s="1"/>
  <c r="AD3948" i="11"/>
  <c r="AC3948" i="11" s="1"/>
  <c r="BH3948" i="11"/>
  <c r="N3949" i="11"/>
  <c r="O3949" i="11"/>
  <c r="P3949" i="11"/>
  <c r="Q3949" i="11"/>
  <c r="R3949" i="11"/>
  <c r="S3949" i="11"/>
  <c r="T3949" i="11"/>
  <c r="AA3949" i="11"/>
  <c r="AB3949" i="11"/>
  <c r="BJ3949" i="11" s="1"/>
  <c r="AD3949" i="11"/>
  <c r="AC3949" i="11" s="1"/>
  <c r="BH3949" i="11"/>
  <c r="N3950" i="11"/>
  <c r="O3950" i="11"/>
  <c r="P3950" i="11"/>
  <c r="Q3950" i="11"/>
  <c r="T3950" i="11" s="1"/>
  <c r="R3950" i="11"/>
  <c r="S3950" i="11"/>
  <c r="AA3950" i="11"/>
  <c r="AB3950" i="11"/>
  <c r="BJ3950" i="11" s="1"/>
  <c r="AD3950" i="11"/>
  <c r="AC3950" i="11" s="1"/>
  <c r="BH3950" i="11"/>
  <c r="N3951" i="11"/>
  <c r="O3951" i="11"/>
  <c r="P3951" i="11"/>
  <c r="Q3951" i="11"/>
  <c r="T3951" i="11" s="1"/>
  <c r="R3951" i="11"/>
  <c r="S3951" i="11"/>
  <c r="AA3951" i="11"/>
  <c r="AB3951" i="11"/>
  <c r="AD3951" i="11"/>
  <c r="AC3951" i="11" s="1"/>
  <c r="BH3951" i="11"/>
  <c r="BJ3951" i="11"/>
  <c r="N3952" i="11"/>
  <c r="O3952" i="11"/>
  <c r="P3952" i="11"/>
  <c r="Q3952" i="11"/>
  <c r="T3952" i="11" s="1"/>
  <c r="R3952" i="11"/>
  <c r="S3952" i="11"/>
  <c r="AA3952" i="11"/>
  <c r="AB3952" i="11"/>
  <c r="BJ3952" i="11" s="1"/>
  <c r="AD3952" i="11"/>
  <c r="AC3952" i="11" s="1"/>
  <c r="BH3952" i="11"/>
  <c r="N3953" i="11"/>
  <c r="O3953" i="11"/>
  <c r="P3953" i="11"/>
  <c r="Q3953" i="11"/>
  <c r="T3953" i="11" s="1"/>
  <c r="R3953" i="11"/>
  <c r="S3953" i="11"/>
  <c r="AA3953" i="11"/>
  <c r="AB3953" i="11"/>
  <c r="BJ3953" i="11" s="1"/>
  <c r="AD3953" i="11"/>
  <c r="AC3953" i="11" s="1"/>
  <c r="BH3953" i="11"/>
  <c r="N3954" i="11"/>
  <c r="O3954" i="11"/>
  <c r="P3954" i="11"/>
  <c r="Q3954" i="11"/>
  <c r="T3954" i="11" s="1"/>
  <c r="R3954" i="11"/>
  <c r="S3954" i="11"/>
  <c r="AA3954" i="11"/>
  <c r="AB3954" i="11"/>
  <c r="AC3954" i="11"/>
  <c r="AD3954" i="11"/>
  <c r="BH3954" i="11"/>
  <c r="BJ3954" i="11"/>
  <c r="N3955" i="11"/>
  <c r="O3955" i="11"/>
  <c r="P3955" i="11"/>
  <c r="Q3955" i="11"/>
  <c r="T3955" i="11" s="1"/>
  <c r="R3955" i="11"/>
  <c r="S3955" i="11"/>
  <c r="AA3955" i="11"/>
  <c r="AB3955" i="11"/>
  <c r="BJ3955" i="11" s="1"/>
  <c r="AD3955" i="11"/>
  <c r="AC3955" i="11" s="1"/>
  <c r="BH3955" i="11"/>
  <c r="N3956" i="11"/>
  <c r="O3956" i="11"/>
  <c r="P3956" i="11"/>
  <c r="Q3956" i="11"/>
  <c r="R3956" i="11"/>
  <c r="S3956" i="11"/>
  <c r="T3956" i="11"/>
  <c r="AA3956" i="11"/>
  <c r="AB3956" i="11"/>
  <c r="AD3956" i="11"/>
  <c r="AC3956" i="11" s="1"/>
  <c r="BH3956" i="11"/>
  <c r="BJ3956" i="11"/>
  <c r="N3957" i="11"/>
  <c r="O3957" i="11"/>
  <c r="P3957" i="11"/>
  <c r="Q3957" i="11"/>
  <c r="R3957" i="11"/>
  <c r="S3957" i="11"/>
  <c r="T3957" i="11"/>
  <c r="AA3957" i="11"/>
  <c r="AB3957" i="11"/>
  <c r="BJ3957" i="11" s="1"/>
  <c r="AD3957" i="11"/>
  <c r="AC3957" i="11" s="1"/>
  <c r="BH3957" i="11"/>
  <c r="N3958" i="11"/>
  <c r="O3958" i="11"/>
  <c r="P3958" i="11"/>
  <c r="Q3958" i="11"/>
  <c r="T3958" i="11" s="1"/>
  <c r="R3958" i="11"/>
  <c r="S3958" i="11"/>
  <c r="AA3958" i="11"/>
  <c r="AB3958" i="11"/>
  <c r="BJ3958" i="11" s="1"/>
  <c r="AD3958" i="11"/>
  <c r="AC3958" i="11" s="1"/>
  <c r="BH3958" i="11"/>
  <c r="N3959" i="11"/>
  <c r="O3959" i="11"/>
  <c r="P3959" i="11"/>
  <c r="Q3959" i="11"/>
  <c r="T3959" i="11" s="1"/>
  <c r="R3959" i="11"/>
  <c r="S3959" i="11"/>
  <c r="AA3959" i="11"/>
  <c r="AB3959" i="11"/>
  <c r="AD3959" i="11"/>
  <c r="AC3959" i="11" s="1"/>
  <c r="BH3959" i="11"/>
  <c r="BJ3959" i="11"/>
  <c r="N3960" i="11"/>
  <c r="O3960" i="11"/>
  <c r="P3960" i="11"/>
  <c r="Q3960" i="11"/>
  <c r="R3960" i="11"/>
  <c r="S3960" i="11"/>
  <c r="T3960" i="11"/>
  <c r="AA3960" i="11"/>
  <c r="AB3960" i="11"/>
  <c r="BJ3960" i="11" s="1"/>
  <c r="AD3960" i="11"/>
  <c r="AC3960" i="11" s="1"/>
  <c r="BH3960" i="11"/>
  <c r="N3961" i="11"/>
  <c r="O3961" i="11"/>
  <c r="P3961" i="11"/>
  <c r="Q3961" i="11"/>
  <c r="T3961" i="11" s="1"/>
  <c r="R3961" i="11"/>
  <c r="S3961" i="11"/>
  <c r="AA3961" i="11"/>
  <c r="AB3961" i="11"/>
  <c r="AD3961" i="11"/>
  <c r="AC3961" i="11" s="1"/>
  <c r="BH3961" i="11"/>
  <c r="BJ3961" i="11"/>
  <c r="N3962" i="11"/>
  <c r="O3962" i="11"/>
  <c r="P3962" i="11"/>
  <c r="Q3962" i="11"/>
  <c r="R3962" i="11"/>
  <c r="S3962" i="11"/>
  <c r="T3962" i="11"/>
  <c r="AA3962" i="11"/>
  <c r="AB3962" i="11"/>
  <c r="BJ3962" i="11" s="1"/>
  <c r="AD3962" i="11"/>
  <c r="AC3962" i="11" s="1"/>
  <c r="BH3962" i="11"/>
  <c r="N3963" i="11"/>
  <c r="O3963" i="11"/>
  <c r="P3963" i="11"/>
  <c r="Q3963" i="11"/>
  <c r="T3963" i="11" s="1"/>
  <c r="R3963" i="11"/>
  <c r="S3963" i="11"/>
  <c r="AA3963" i="11"/>
  <c r="AB3963" i="11"/>
  <c r="BJ3963" i="11" s="1"/>
  <c r="AD3963" i="11"/>
  <c r="AC3963" i="11" s="1"/>
  <c r="BH3963" i="11"/>
  <c r="N3964" i="11"/>
  <c r="O3964" i="11"/>
  <c r="P3964" i="11"/>
  <c r="Q3964" i="11"/>
  <c r="R3964" i="11"/>
  <c r="S3964" i="11"/>
  <c r="T3964" i="11"/>
  <c r="AA3964" i="11"/>
  <c r="AB3964" i="11"/>
  <c r="AD3964" i="11"/>
  <c r="AC3964" i="11" s="1"/>
  <c r="BH3964" i="11"/>
  <c r="BJ3964" i="11"/>
  <c r="N3965" i="11"/>
  <c r="O3965" i="11"/>
  <c r="P3965" i="11"/>
  <c r="Q3965" i="11"/>
  <c r="T3965" i="11" s="1"/>
  <c r="R3965" i="11"/>
  <c r="S3965" i="11"/>
  <c r="AA3965" i="11"/>
  <c r="AB3965" i="11"/>
  <c r="BJ3965" i="11" s="1"/>
  <c r="AD3965" i="11"/>
  <c r="AC3965" i="11" s="1"/>
  <c r="BH3965" i="11"/>
  <c r="N3966" i="11"/>
  <c r="O3966" i="11"/>
  <c r="P3966" i="11"/>
  <c r="Q3966" i="11"/>
  <c r="T3966" i="11" s="1"/>
  <c r="R3966" i="11"/>
  <c r="S3966" i="11"/>
  <c r="AA3966" i="11"/>
  <c r="AB3966" i="11"/>
  <c r="BJ3966" i="11" s="1"/>
  <c r="AC3966" i="11"/>
  <c r="BH3966" i="11"/>
  <c r="N3967" i="11"/>
  <c r="O3967" i="11"/>
  <c r="P3967" i="11"/>
  <c r="Q3967" i="11"/>
  <c r="R3967" i="11"/>
  <c r="S3967" i="11"/>
  <c r="T3967" i="11"/>
  <c r="AA3967" i="11"/>
  <c r="AB3967" i="11"/>
  <c r="BJ3967" i="11" s="1"/>
  <c r="AC3967" i="11"/>
  <c r="AD3967" i="11"/>
  <c r="BH3967" i="11"/>
  <c r="N3968" i="11"/>
  <c r="O3968" i="11"/>
  <c r="P3968" i="11"/>
  <c r="Q3968" i="11"/>
  <c r="T3968" i="11" s="1"/>
  <c r="R3968" i="11"/>
  <c r="S3968" i="11"/>
  <c r="AA3968" i="11"/>
  <c r="AB3968" i="11"/>
  <c r="BJ3968" i="11" s="1"/>
  <c r="AD3968" i="11"/>
  <c r="AC3968" i="11" s="1"/>
  <c r="BH3968" i="11"/>
  <c r="N3969" i="11"/>
  <c r="O3969" i="11"/>
  <c r="P3969" i="11"/>
  <c r="Q3969" i="11"/>
  <c r="R3969" i="11"/>
  <c r="S3969" i="11"/>
  <c r="T3969" i="11"/>
  <c r="AA3969" i="11"/>
  <c r="AB3969" i="11"/>
  <c r="BJ3969" i="11" s="1"/>
  <c r="AD3969" i="11"/>
  <c r="AC3969" i="11" s="1"/>
  <c r="BH3969" i="11"/>
  <c r="N3970" i="11"/>
  <c r="O3970" i="11"/>
  <c r="P3970" i="11"/>
  <c r="Q3970" i="11"/>
  <c r="R3970" i="11"/>
  <c r="S3970" i="11"/>
  <c r="T3970" i="11"/>
  <c r="AA3970" i="11"/>
  <c r="AB3970" i="11"/>
  <c r="BJ3970" i="11" s="1"/>
  <c r="AD3970" i="11"/>
  <c r="AC3970" i="11" s="1"/>
  <c r="BH3970" i="11"/>
  <c r="N3971" i="11"/>
  <c r="O3971" i="11"/>
  <c r="P3971" i="11"/>
  <c r="Q3971" i="11"/>
  <c r="T3971" i="11" s="1"/>
  <c r="R3971" i="11"/>
  <c r="S3971" i="11"/>
  <c r="AA3971" i="11"/>
  <c r="AB3971" i="11"/>
  <c r="BJ3971" i="11" s="1"/>
  <c r="AD3971" i="11"/>
  <c r="AC3971" i="11" s="1"/>
  <c r="BH3971" i="11"/>
  <c r="N3972" i="11"/>
  <c r="O3972" i="11"/>
  <c r="P3972" i="11"/>
  <c r="Q3972" i="11"/>
  <c r="T3972" i="11" s="1"/>
  <c r="R3972" i="11"/>
  <c r="S3972" i="11"/>
  <c r="AA3972" i="11"/>
  <c r="AB3972" i="11"/>
  <c r="BJ3972" i="11" s="1"/>
  <c r="AD3972" i="11"/>
  <c r="AC3972" i="11" s="1"/>
  <c r="BH3972" i="11"/>
  <c r="N3973" i="11"/>
  <c r="O3973" i="11"/>
  <c r="P3973" i="11"/>
  <c r="Q3973" i="11"/>
  <c r="R3973" i="11"/>
  <c r="S3973" i="11"/>
  <c r="T3973" i="11"/>
  <c r="AA3973" i="11"/>
  <c r="AB3973" i="11"/>
  <c r="BJ3973" i="11" s="1"/>
  <c r="AD3973" i="11"/>
  <c r="AC3973" i="11" s="1"/>
  <c r="BH3973" i="11"/>
  <c r="N3974" i="11"/>
  <c r="O3974" i="11"/>
  <c r="P3974" i="11"/>
  <c r="Q3974" i="11"/>
  <c r="T3974" i="11" s="1"/>
  <c r="R3974" i="11"/>
  <c r="S3974" i="11"/>
  <c r="AA3974" i="11"/>
  <c r="AB3974" i="11"/>
  <c r="AD3974" i="11"/>
  <c r="AC3974" i="11" s="1"/>
  <c r="BH3974" i="11"/>
  <c r="BJ3974" i="11"/>
  <c r="N3975" i="11"/>
  <c r="O3975" i="11"/>
  <c r="P3975" i="11"/>
  <c r="Q3975" i="11"/>
  <c r="T3975" i="11" s="1"/>
  <c r="R3975" i="11"/>
  <c r="S3975" i="11"/>
  <c r="AA3975" i="11"/>
  <c r="AB3975" i="11"/>
  <c r="AC3975" i="11"/>
  <c r="AD3975" i="11"/>
  <c r="BH3975" i="11"/>
  <c r="BJ3975" i="11"/>
  <c r="N3976" i="11"/>
  <c r="O3976" i="11"/>
  <c r="P3976" i="11"/>
  <c r="Q3976" i="11"/>
  <c r="T3976" i="11" s="1"/>
  <c r="R3976" i="11"/>
  <c r="S3976" i="11"/>
  <c r="AA3976" i="11"/>
  <c r="AB3976" i="11"/>
  <c r="BJ3976" i="11" s="1"/>
  <c r="AD3976" i="11"/>
  <c r="AC3976" i="11" s="1"/>
  <c r="BH3976" i="11"/>
  <c r="N3977" i="11"/>
  <c r="O3977" i="11"/>
  <c r="P3977" i="11"/>
  <c r="Q3977" i="11"/>
  <c r="R3977" i="11"/>
  <c r="S3977" i="11"/>
  <c r="T3977" i="11"/>
  <c r="AA3977" i="11"/>
  <c r="AB3977" i="11"/>
  <c r="AD3977" i="11"/>
  <c r="AC3977" i="11" s="1"/>
  <c r="BH3977" i="11"/>
  <c r="BJ3977" i="11"/>
  <c r="N3978" i="11"/>
  <c r="O3978" i="11"/>
  <c r="P3978" i="11"/>
  <c r="Q3978" i="11"/>
  <c r="R3978" i="11"/>
  <c r="S3978" i="11"/>
  <c r="T3978" i="11"/>
  <c r="AA3978" i="11"/>
  <c r="AB3978" i="11"/>
  <c r="BJ3978" i="11" s="1"/>
  <c r="AD3978" i="11"/>
  <c r="AC3978" i="11" s="1"/>
  <c r="BH3978" i="11"/>
  <c r="N3979" i="11"/>
  <c r="O3979" i="11"/>
  <c r="P3979" i="11"/>
  <c r="Q3979" i="11"/>
  <c r="T3979" i="11" s="1"/>
  <c r="R3979" i="11"/>
  <c r="S3979" i="11"/>
  <c r="AA3979" i="11"/>
  <c r="AB3979" i="11"/>
  <c r="BJ3979" i="11" s="1"/>
  <c r="AD3979" i="11"/>
  <c r="AC3979" i="11" s="1"/>
  <c r="BH3979" i="11"/>
  <c r="N3980" i="11"/>
  <c r="O3980" i="11"/>
  <c r="P3980" i="11"/>
  <c r="Q3980" i="11"/>
  <c r="T3980" i="11" s="1"/>
  <c r="R3980" i="11"/>
  <c r="S3980" i="11"/>
  <c r="AA3980" i="11"/>
  <c r="AB3980" i="11"/>
  <c r="AD3980" i="11"/>
  <c r="AC3980" i="11" s="1"/>
  <c r="BH3980" i="11"/>
  <c r="BJ3980" i="11"/>
  <c r="N3981" i="11"/>
  <c r="O3981" i="11"/>
  <c r="P3981" i="11"/>
  <c r="Q3981" i="11"/>
  <c r="R3981" i="11"/>
  <c r="S3981" i="11"/>
  <c r="T3981" i="11"/>
  <c r="AA3981" i="11"/>
  <c r="AB3981" i="11"/>
  <c r="BJ3981" i="11" s="1"/>
  <c r="AD3981" i="11"/>
  <c r="AC3981" i="11" s="1"/>
  <c r="BH3981" i="11"/>
  <c r="N3982" i="11"/>
  <c r="O3982" i="11"/>
  <c r="P3982" i="11"/>
  <c r="Q3982" i="11"/>
  <c r="T3982" i="11" s="1"/>
  <c r="R3982" i="11"/>
  <c r="S3982" i="11"/>
  <c r="AA3982" i="11"/>
  <c r="AB3982" i="11"/>
  <c r="AC3982" i="11"/>
  <c r="AD3982" i="11"/>
  <c r="BH3982" i="11"/>
  <c r="BJ3982" i="11"/>
  <c r="N3983" i="11"/>
  <c r="O3983" i="11"/>
  <c r="P3983" i="11"/>
  <c r="Q3983" i="11"/>
  <c r="T3983" i="11" s="1"/>
  <c r="R3983" i="11"/>
  <c r="S3983" i="11"/>
  <c r="AA3983" i="11"/>
  <c r="AB3983" i="11"/>
  <c r="BJ3983" i="11" s="1"/>
  <c r="AC3983" i="11"/>
  <c r="AD3983" i="11"/>
  <c r="BH3983" i="11"/>
  <c r="N3984" i="11"/>
  <c r="O3984" i="11"/>
  <c r="P3984" i="11"/>
  <c r="Q3984" i="11"/>
  <c r="T3984" i="11" s="1"/>
  <c r="R3984" i="11"/>
  <c r="S3984" i="11"/>
  <c r="AA3984" i="11"/>
  <c r="AB3984" i="11"/>
  <c r="BJ3984" i="11" s="1"/>
  <c r="AD3984" i="11"/>
  <c r="AC3984" i="11" s="1"/>
  <c r="BH3984" i="11"/>
  <c r="N3985" i="11"/>
  <c r="O3985" i="11"/>
  <c r="P3985" i="11"/>
  <c r="Q3985" i="11"/>
  <c r="T3985" i="11" s="1"/>
  <c r="R3985" i="11"/>
  <c r="S3985" i="11"/>
  <c r="AA3985" i="11"/>
  <c r="AB3985" i="11"/>
  <c r="AD3985" i="11"/>
  <c r="AC3985" i="11" s="1"/>
  <c r="BH3985" i="11"/>
  <c r="BJ3985" i="11"/>
  <c r="N3986" i="11"/>
  <c r="O3986" i="11"/>
  <c r="P3986" i="11"/>
  <c r="Q3986" i="11"/>
  <c r="R3986" i="11"/>
  <c r="S3986" i="11"/>
  <c r="T3986" i="11"/>
  <c r="AA3986" i="11"/>
  <c r="AB3986" i="11"/>
  <c r="BJ3986" i="11" s="1"/>
  <c r="AC3986" i="11"/>
  <c r="AD3986" i="11"/>
  <c r="BH3986" i="11"/>
  <c r="N3987" i="11"/>
  <c r="O3987" i="11"/>
  <c r="P3987" i="11"/>
  <c r="Q3987" i="11"/>
  <c r="T3987" i="11" s="1"/>
  <c r="R3987" i="11"/>
  <c r="S3987" i="11"/>
  <c r="AA3987" i="11"/>
  <c r="AB3987" i="11"/>
  <c r="BJ3987" i="11" s="1"/>
  <c r="AD3987" i="11"/>
  <c r="AC3987" i="11" s="1"/>
  <c r="BH3987" i="11"/>
  <c r="N3988" i="11"/>
  <c r="O3988" i="11"/>
  <c r="P3988" i="11"/>
  <c r="Q3988" i="11"/>
  <c r="T3988" i="11" s="1"/>
  <c r="R3988" i="11"/>
  <c r="S3988" i="11"/>
  <c r="AA3988" i="11"/>
  <c r="AB3988" i="11"/>
  <c r="AD3988" i="11"/>
  <c r="AC3988" i="11" s="1"/>
  <c r="BH3988" i="11"/>
  <c r="BJ3988" i="11"/>
  <c r="N3989" i="11"/>
  <c r="O3989" i="11"/>
  <c r="P3989" i="11"/>
  <c r="Q3989" i="11"/>
  <c r="T3989" i="11" s="1"/>
  <c r="R3989" i="11"/>
  <c r="S3989" i="11"/>
  <c r="AA3989" i="11"/>
  <c r="AB3989" i="11"/>
  <c r="BJ3989" i="11" s="1"/>
  <c r="AD3989" i="11"/>
  <c r="AC3989" i="11" s="1"/>
  <c r="BH3989" i="11"/>
  <c r="N3990" i="11"/>
  <c r="O3990" i="11"/>
  <c r="P3990" i="11"/>
  <c r="Q3990" i="11"/>
  <c r="T3990" i="11" s="1"/>
  <c r="R3990" i="11"/>
  <c r="S3990" i="11"/>
  <c r="AA3990" i="11"/>
  <c r="AB3990" i="11"/>
  <c r="BJ3990" i="11" s="1"/>
  <c r="AD3990" i="11"/>
  <c r="AC3990" i="11" s="1"/>
  <c r="BH3990" i="11"/>
  <c r="N3991" i="11"/>
  <c r="O3991" i="11"/>
  <c r="P3991" i="11"/>
  <c r="Q3991" i="11"/>
  <c r="T3991" i="11" s="1"/>
  <c r="R3991" i="11"/>
  <c r="S3991" i="11"/>
  <c r="AA3991" i="11"/>
  <c r="AB3991" i="11"/>
  <c r="AC3991" i="11"/>
  <c r="AD3991" i="11"/>
  <c r="BH3991" i="11"/>
  <c r="BJ3991" i="11"/>
  <c r="N3992" i="11"/>
  <c r="O3992" i="11"/>
  <c r="P3992" i="11"/>
  <c r="Q3992" i="11"/>
  <c r="T3992" i="11" s="1"/>
  <c r="R3992" i="11"/>
  <c r="S3992" i="11"/>
  <c r="AA3992" i="11"/>
  <c r="AB3992" i="11"/>
  <c r="BJ3992" i="11" s="1"/>
  <c r="AD3992" i="11"/>
  <c r="AC3992" i="11" s="1"/>
  <c r="BH3992" i="11"/>
  <c r="N3993" i="11"/>
  <c r="O3993" i="11"/>
  <c r="P3993" i="11"/>
  <c r="Q3993" i="11"/>
  <c r="R3993" i="11"/>
  <c r="S3993" i="11"/>
  <c r="T3993" i="11"/>
  <c r="AA3993" i="11"/>
  <c r="AB3993" i="11"/>
  <c r="BJ3993" i="11" s="1"/>
  <c r="AD3993" i="11"/>
  <c r="AC3993" i="11" s="1"/>
  <c r="BH3993" i="11"/>
  <c r="N3994" i="11"/>
  <c r="O3994" i="11"/>
  <c r="P3994" i="11"/>
  <c r="Q3994" i="11"/>
  <c r="R3994" i="11"/>
  <c r="S3994" i="11"/>
  <c r="T3994" i="11"/>
  <c r="AA3994" i="11"/>
  <c r="AB3994" i="11"/>
  <c r="BJ3994" i="11" s="1"/>
  <c r="AD3994" i="11"/>
  <c r="AC3994" i="11" s="1"/>
  <c r="BH3994" i="11"/>
  <c r="N3995" i="11"/>
  <c r="O3995" i="11"/>
  <c r="P3995" i="11"/>
  <c r="Q3995" i="11"/>
  <c r="T3995" i="11" s="1"/>
  <c r="R3995" i="11"/>
  <c r="S3995" i="11"/>
  <c r="AA3995" i="11"/>
  <c r="AB3995" i="11"/>
  <c r="BJ3995" i="11" s="1"/>
  <c r="AD3995" i="11"/>
  <c r="AC3995" i="11" s="1"/>
  <c r="BH3995" i="11"/>
  <c r="N3996" i="11"/>
  <c r="O3996" i="11"/>
  <c r="P3996" i="11"/>
  <c r="Q3996" i="11"/>
  <c r="T3996" i="11" s="1"/>
  <c r="R3996" i="11"/>
  <c r="S3996" i="11"/>
  <c r="AA3996" i="11"/>
  <c r="AB3996" i="11"/>
  <c r="AD3996" i="11"/>
  <c r="AC3996" i="11" s="1"/>
  <c r="BH3996" i="11"/>
  <c r="BJ3996" i="11"/>
  <c r="N3997" i="11"/>
  <c r="O3997" i="11"/>
  <c r="P3997" i="11"/>
  <c r="Q3997" i="11"/>
  <c r="T3997" i="11" s="1"/>
  <c r="R3997" i="11"/>
  <c r="S3997" i="11"/>
  <c r="AA3997" i="11"/>
  <c r="AB3997" i="11"/>
  <c r="BJ3997" i="11" s="1"/>
  <c r="AD3997" i="11"/>
  <c r="AC3997" i="11" s="1"/>
  <c r="BH3997" i="11"/>
  <c r="N3998" i="11"/>
  <c r="O3998" i="11"/>
  <c r="P3998" i="11"/>
  <c r="Q3998" i="11"/>
  <c r="T3998" i="11" s="1"/>
  <c r="R3998" i="11"/>
  <c r="S3998" i="11"/>
  <c r="AA3998" i="11"/>
  <c r="AB3998" i="11"/>
  <c r="BJ3998" i="11" s="1"/>
  <c r="AC3998" i="11"/>
  <c r="AD3998" i="11"/>
  <c r="BH3998" i="11"/>
  <c r="N3999" i="11"/>
  <c r="O3999" i="11"/>
  <c r="P3999" i="11"/>
  <c r="Q3999" i="11"/>
  <c r="T3999" i="11" s="1"/>
  <c r="R3999" i="11"/>
  <c r="S3999" i="11"/>
  <c r="AA3999" i="11"/>
  <c r="AB3999" i="11"/>
  <c r="AC3999" i="11"/>
  <c r="AD3999" i="11"/>
  <c r="BH3999" i="11"/>
  <c r="BJ3999" i="11"/>
  <c r="N4000" i="11"/>
  <c r="O4000" i="11"/>
  <c r="P4000" i="11"/>
  <c r="Q4000" i="11"/>
  <c r="T4000" i="11" s="1"/>
  <c r="R4000" i="11"/>
  <c r="S4000" i="11"/>
  <c r="AA4000" i="11"/>
  <c r="AB4000" i="11"/>
  <c r="BJ4000" i="11" s="1"/>
  <c r="AD4000" i="11"/>
  <c r="AC4000" i="11" s="1"/>
  <c r="BH4000" i="11"/>
  <c r="N4001" i="11"/>
  <c r="O4001" i="11"/>
  <c r="P4001" i="11"/>
  <c r="Q4001" i="11"/>
  <c r="R4001" i="11"/>
  <c r="S4001" i="11"/>
  <c r="T4001" i="11"/>
  <c r="AA4001" i="11"/>
  <c r="AB4001" i="11"/>
  <c r="AD4001" i="11"/>
  <c r="AC4001" i="11" s="1"/>
  <c r="BH4001" i="11"/>
  <c r="BJ4001" i="11"/>
  <c r="N4002" i="11"/>
  <c r="O4002" i="11"/>
  <c r="P4002" i="11"/>
  <c r="Q4002" i="11"/>
  <c r="R4002" i="11"/>
  <c r="S4002" i="11"/>
  <c r="T4002" i="11"/>
  <c r="AA4002" i="11"/>
  <c r="AB4002" i="11"/>
  <c r="BJ4002" i="11" s="1"/>
  <c r="AC4002" i="11"/>
  <c r="AD4002" i="11"/>
  <c r="BH4002" i="11"/>
  <c r="N4003" i="11"/>
  <c r="O4003" i="11"/>
  <c r="P4003" i="11"/>
  <c r="Q4003" i="11"/>
  <c r="T4003" i="11" s="1"/>
  <c r="R4003" i="11"/>
  <c r="S4003" i="11"/>
  <c r="AA4003" i="11"/>
  <c r="AB4003" i="11"/>
  <c r="BJ4003" i="11" s="1"/>
  <c r="AD4003" i="11"/>
  <c r="AC4003" i="11" s="1"/>
  <c r="BH4003" i="11"/>
  <c r="N4004" i="11"/>
  <c r="O4004" i="11"/>
  <c r="P4004" i="11"/>
  <c r="Q4004" i="11"/>
  <c r="T4004" i="11" s="1"/>
  <c r="R4004" i="11"/>
  <c r="S4004" i="11"/>
  <c r="AA4004" i="11"/>
  <c r="AB4004" i="11"/>
  <c r="AD4004" i="11"/>
  <c r="AC4004" i="11" s="1"/>
  <c r="BH4004" i="11"/>
  <c r="BJ4004" i="11"/>
  <c r="N4005" i="11"/>
  <c r="O4005" i="11"/>
  <c r="P4005" i="11"/>
  <c r="Q4005" i="11"/>
  <c r="R4005" i="11"/>
  <c r="S4005" i="11"/>
  <c r="T4005" i="11"/>
  <c r="AA4005" i="11"/>
  <c r="AB4005" i="11"/>
  <c r="BJ4005" i="11" s="1"/>
  <c r="AD4005" i="11"/>
  <c r="AC4005" i="11" s="1"/>
  <c r="BH4005" i="11"/>
  <c r="N4006" i="11"/>
  <c r="O4006" i="11"/>
  <c r="P4006" i="11"/>
  <c r="Q4006" i="11"/>
  <c r="T4006" i="11" s="1"/>
  <c r="R4006" i="11"/>
  <c r="S4006" i="11"/>
  <c r="AA4006" i="11"/>
  <c r="AB4006" i="11"/>
  <c r="AD4006" i="11"/>
  <c r="AC4006" i="11" s="1"/>
  <c r="BH4006" i="11"/>
  <c r="BJ4006" i="11"/>
  <c r="N4007" i="11"/>
  <c r="O4007" i="11"/>
  <c r="P4007" i="11"/>
  <c r="Q4007" i="11"/>
  <c r="R4007" i="11"/>
  <c r="S4007" i="11"/>
  <c r="T4007" i="11"/>
  <c r="AA4007" i="11"/>
  <c r="AB4007" i="11"/>
  <c r="BJ4007" i="11" s="1"/>
  <c r="AD4007" i="11"/>
  <c r="AC4007" i="11" s="1"/>
  <c r="BH4007" i="11"/>
  <c r="N4008" i="11"/>
  <c r="O4008" i="11"/>
  <c r="P4008" i="11"/>
  <c r="Q4008" i="11"/>
  <c r="T4008" i="11" s="1"/>
  <c r="R4008" i="11"/>
  <c r="S4008" i="11"/>
  <c r="AA4008" i="11"/>
  <c r="AB4008" i="11"/>
  <c r="BJ4008" i="11" s="1"/>
  <c r="AD4008" i="11"/>
  <c r="AC4008" i="11" s="1"/>
  <c r="BH4008" i="11"/>
  <c r="N4009" i="11"/>
  <c r="O4009" i="11"/>
  <c r="P4009" i="11"/>
  <c r="Q4009" i="11"/>
  <c r="R4009" i="11"/>
  <c r="S4009" i="11"/>
  <c r="T4009" i="11"/>
  <c r="AA4009" i="11"/>
  <c r="AB4009" i="11"/>
  <c r="AD4009" i="11"/>
  <c r="AC4009" i="11" s="1"/>
  <c r="BH4009" i="11"/>
  <c r="BJ4009" i="11"/>
  <c r="N4010" i="11"/>
  <c r="O4010" i="11"/>
  <c r="P4010" i="11"/>
  <c r="Q4010" i="11"/>
  <c r="T4010" i="11" s="1"/>
  <c r="R4010" i="11"/>
  <c r="S4010" i="11"/>
  <c r="AA4010" i="11"/>
  <c r="AB4010" i="11"/>
  <c r="BJ4010" i="11" s="1"/>
  <c r="AD4010" i="11"/>
  <c r="AC4010" i="11" s="1"/>
  <c r="BH4010" i="11"/>
  <c r="N4011" i="11"/>
  <c r="O4011" i="11"/>
  <c r="P4011" i="11"/>
  <c r="Q4011" i="11"/>
  <c r="T4011" i="11" s="1"/>
  <c r="R4011" i="11"/>
  <c r="S4011" i="11"/>
  <c r="AA4011" i="11"/>
  <c r="AB4011" i="11"/>
  <c r="BJ4011" i="11" s="1"/>
  <c r="AD4011" i="11"/>
  <c r="AC4011" i="11" s="1"/>
  <c r="BH4011" i="11"/>
  <c r="N4012" i="11"/>
  <c r="O4012" i="11"/>
  <c r="P4012" i="11"/>
  <c r="Q4012" i="11"/>
  <c r="T4012" i="11" s="1"/>
  <c r="R4012" i="11"/>
  <c r="S4012" i="11"/>
  <c r="AA4012" i="11"/>
  <c r="AB4012" i="11"/>
  <c r="AD4012" i="11"/>
  <c r="AC4012" i="11" s="1"/>
  <c r="BH4012" i="11"/>
  <c r="BJ4012" i="11"/>
  <c r="N4013" i="11"/>
  <c r="O4013" i="11"/>
  <c r="P4013" i="11"/>
  <c r="Q4013" i="11"/>
  <c r="T4013" i="11" s="1"/>
  <c r="R4013" i="11"/>
  <c r="S4013" i="11"/>
  <c r="AA4013" i="11"/>
  <c r="AB4013" i="11"/>
  <c r="BJ4013" i="11" s="1"/>
  <c r="AD4013" i="11"/>
  <c r="AC4013" i="11" s="1"/>
  <c r="BH4013" i="11"/>
  <c r="N4014" i="11"/>
  <c r="O4014" i="11"/>
  <c r="P4014" i="11"/>
  <c r="Q4014" i="11"/>
  <c r="T4014" i="11" s="1"/>
  <c r="R4014" i="11"/>
  <c r="S4014" i="11"/>
  <c r="AA4014" i="11"/>
  <c r="AB4014" i="11"/>
  <c r="BJ4014" i="11" s="1"/>
  <c r="AD4014" i="11"/>
  <c r="AC4014" i="11" s="1"/>
  <c r="BH4014" i="11"/>
  <c r="N4015" i="11"/>
  <c r="O4015" i="11"/>
  <c r="P4015" i="11"/>
  <c r="Q4015" i="11"/>
  <c r="R4015" i="11"/>
  <c r="S4015" i="11"/>
  <c r="T4015" i="11"/>
  <c r="AA4015" i="11"/>
  <c r="AB4015" i="11"/>
  <c r="AD4015" i="11"/>
  <c r="AC4015" i="11" s="1"/>
  <c r="BH4015" i="11"/>
  <c r="BJ4015" i="11"/>
  <c r="N4016" i="11"/>
  <c r="O4016" i="11"/>
  <c r="P4016" i="11"/>
  <c r="Q4016" i="11"/>
  <c r="T4016" i="11" s="1"/>
  <c r="R4016" i="11"/>
  <c r="S4016" i="11"/>
  <c r="AA4016" i="11"/>
  <c r="AB4016" i="11"/>
  <c r="BJ4016" i="11" s="1"/>
  <c r="AD4016" i="11"/>
  <c r="AC4016" i="11" s="1"/>
  <c r="BH4016" i="11"/>
  <c r="N4017" i="11"/>
  <c r="O4017" i="11"/>
  <c r="P4017" i="11"/>
  <c r="Q4017" i="11"/>
  <c r="R4017" i="11"/>
  <c r="S4017" i="11"/>
  <c r="T4017" i="11"/>
  <c r="AA4017" i="11"/>
  <c r="AB4017" i="11"/>
  <c r="AD4017" i="11"/>
  <c r="AC4017" i="11" s="1"/>
  <c r="BH4017" i="11"/>
  <c r="BJ4017" i="11"/>
  <c r="N4018" i="11"/>
  <c r="O4018" i="11"/>
  <c r="P4018" i="11"/>
  <c r="Q4018" i="11"/>
  <c r="T4018" i="11" s="1"/>
  <c r="R4018" i="11"/>
  <c r="S4018" i="11"/>
  <c r="AA4018" i="11"/>
  <c r="AB4018" i="11"/>
  <c r="BJ4018" i="11" s="1"/>
  <c r="AC4018" i="11"/>
  <c r="AD4018" i="11"/>
  <c r="BH4018" i="11"/>
  <c r="N4019" i="11"/>
  <c r="O4019" i="11"/>
  <c r="P4019" i="11"/>
  <c r="Q4019" i="11"/>
  <c r="T4019" i="11" s="1"/>
  <c r="R4019" i="11"/>
  <c r="S4019" i="11"/>
  <c r="AA4019" i="11"/>
  <c r="AB4019" i="11"/>
  <c r="BJ4019" i="11" s="1"/>
  <c r="AD4019" i="11"/>
  <c r="AC4019" i="11" s="1"/>
  <c r="BH4019" i="11"/>
  <c r="N4020" i="11"/>
  <c r="O4020" i="11"/>
  <c r="P4020" i="11"/>
  <c r="Q4020" i="11"/>
  <c r="T4020" i="11" s="1"/>
  <c r="R4020" i="11"/>
  <c r="S4020" i="11"/>
  <c r="AA4020" i="11"/>
  <c r="AB4020" i="11"/>
  <c r="AD4020" i="11"/>
  <c r="AC4020" i="11" s="1"/>
  <c r="BH4020" i="11"/>
  <c r="BJ4020" i="11"/>
  <c r="N4021" i="11"/>
  <c r="O4021" i="11"/>
  <c r="P4021" i="11"/>
  <c r="Q4021" i="11"/>
  <c r="T4021" i="11" s="1"/>
  <c r="R4021" i="11"/>
  <c r="S4021" i="11"/>
  <c r="AA4021" i="11"/>
  <c r="AB4021" i="11"/>
  <c r="BJ4021" i="11" s="1"/>
  <c r="AD4021" i="11"/>
  <c r="AC4021" i="11" s="1"/>
  <c r="BH4021" i="11"/>
  <c r="N4022" i="11"/>
  <c r="O4022" i="11"/>
  <c r="P4022" i="11"/>
  <c r="Q4022" i="11"/>
  <c r="T4022" i="11" s="1"/>
  <c r="R4022" i="11"/>
  <c r="S4022" i="11"/>
  <c r="AA4022" i="11"/>
  <c r="AB4022" i="11"/>
  <c r="BJ4022" i="11" s="1"/>
  <c r="AC4022" i="11"/>
  <c r="AD4022" i="11"/>
  <c r="BH4022" i="11"/>
  <c r="N4023" i="11"/>
  <c r="O4023" i="11"/>
  <c r="P4023" i="11"/>
  <c r="Q4023" i="11"/>
  <c r="T4023" i="11" s="1"/>
  <c r="R4023" i="11"/>
  <c r="S4023" i="11"/>
  <c r="AA4023" i="11"/>
  <c r="AB4023" i="11"/>
  <c r="AD4023" i="11"/>
  <c r="AC4023" i="11" s="1"/>
  <c r="BH4023" i="11"/>
  <c r="BJ4023" i="11"/>
  <c r="N4024" i="11"/>
  <c r="O4024" i="11"/>
  <c r="P4024" i="11"/>
  <c r="Q4024" i="11"/>
  <c r="T4024" i="11" s="1"/>
  <c r="R4024" i="11"/>
  <c r="S4024" i="11"/>
  <c r="AA4024" i="11"/>
  <c r="AB4024" i="11"/>
  <c r="BJ4024" i="11" s="1"/>
  <c r="AD4024" i="11"/>
  <c r="AC4024" i="11" s="1"/>
  <c r="BH4024" i="11"/>
  <c r="N4025" i="11"/>
  <c r="O4025" i="11"/>
  <c r="P4025" i="11"/>
  <c r="Q4025" i="11"/>
  <c r="R4025" i="11"/>
  <c r="S4025" i="11"/>
  <c r="T4025" i="11"/>
  <c r="AA4025" i="11"/>
  <c r="AB4025" i="11"/>
  <c r="AD4025" i="11"/>
  <c r="AC4025" i="11" s="1"/>
  <c r="BH4025" i="11"/>
  <c r="BJ4025" i="11"/>
  <c r="N4026" i="11"/>
  <c r="O4026" i="11"/>
  <c r="P4026" i="11"/>
  <c r="Q4026" i="11"/>
  <c r="R4026" i="11"/>
  <c r="S4026" i="11"/>
  <c r="T4026" i="11"/>
  <c r="AA4026" i="11"/>
  <c r="AB4026" i="11"/>
  <c r="BJ4026" i="11" s="1"/>
  <c r="AC4026" i="11"/>
  <c r="AD4026" i="11"/>
  <c r="BH4026" i="11"/>
  <c r="N4027" i="11"/>
  <c r="O4027" i="11"/>
  <c r="P4027" i="11"/>
  <c r="Q4027" i="11"/>
  <c r="T4027" i="11" s="1"/>
  <c r="R4027" i="11"/>
  <c r="S4027" i="11"/>
  <c r="AA4027" i="11"/>
  <c r="AB4027" i="11"/>
  <c r="BJ4027" i="11" s="1"/>
  <c r="AD4027" i="11"/>
  <c r="AC4027" i="11" s="1"/>
  <c r="BH4027" i="11"/>
  <c r="N4028" i="11"/>
  <c r="O4028" i="11"/>
  <c r="P4028" i="11"/>
  <c r="Q4028" i="11"/>
  <c r="T4028" i="11" s="1"/>
  <c r="R4028" i="11"/>
  <c r="S4028" i="11"/>
  <c r="AA4028" i="11"/>
  <c r="AB4028" i="11"/>
  <c r="BJ4028" i="11" s="1"/>
  <c r="AD4028" i="11"/>
  <c r="AC4028" i="11" s="1"/>
  <c r="BH4028" i="11"/>
  <c r="N4029" i="11"/>
  <c r="O4029" i="11"/>
  <c r="P4029" i="11"/>
  <c r="Q4029" i="11"/>
  <c r="T4029" i="11" s="1"/>
  <c r="R4029" i="11"/>
  <c r="S4029" i="11"/>
  <c r="AA4029" i="11"/>
  <c r="AB4029" i="11"/>
  <c r="BJ4029" i="11" s="1"/>
  <c r="AD4029" i="11"/>
  <c r="AC4029" i="11" s="1"/>
  <c r="BH4029" i="11"/>
  <c r="N4030" i="11"/>
  <c r="O4030" i="11"/>
  <c r="P4030" i="11"/>
  <c r="Q4030" i="11"/>
  <c r="T4030" i="11" s="1"/>
  <c r="R4030" i="11"/>
  <c r="S4030" i="11"/>
  <c r="AA4030" i="11"/>
  <c r="AB4030" i="11"/>
  <c r="AC4030" i="11"/>
  <c r="AD4030" i="11"/>
  <c r="BH4030" i="11"/>
  <c r="BJ4030" i="11"/>
  <c r="N4031" i="11"/>
  <c r="O4031" i="11"/>
  <c r="P4031" i="11"/>
  <c r="Q4031" i="11"/>
  <c r="R4031" i="11"/>
  <c r="S4031" i="11"/>
  <c r="T4031" i="11"/>
  <c r="AA4031" i="11"/>
  <c r="AB4031" i="11"/>
  <c r="AC4031" i="11"/>
  <c r="AD4031" i="11"/>
  <c r="BH4031" i="11"/>
  <c r="BJ4031" i="11"/>
  <c r="N4032" i="11"/>
  <c r="O4032" i="11"/>
  <c r="P4032" i="11"/>
  <c r="Q4032" i="11"/>
  <c r="T4032" i="11" s="1"/>
  <c r="R4032" i="11"/>
  <c r="S4032" i="11"/>
  <c r="AA4032" i="11"/>
  <c r="AB4032" i="11"/>
  <c r="BJ4032" i="11" s="1"/>
  <c r="AD4032" i="11"/>
  <c r="AC4032" i="11" s="1"/>
  <c r="BH4032" i="11"/>
  <c r="N4033" i="11"/>
  <c r="O4033" i="11"/>
  <c r="P4033" i="11"/>
  <c r="Q4033" i="11"/>
  <c r="R4033" i="11"/>
  <c r="S4033" i="11"/>
  <c r="T4033" i="11"/>
  <c r="AA4033" i="11"/>
  <c r="AB4033" i="11"/>
  <c r="AD4033" i="11"/>
  <c r="AC4033" i="11" s="1"/>
  <c r="BH4033" i="11"/>
  <c r="BJ4033" i="11"/>
  <c r="N4034" i="11"/>
  <c r="O4034" i="11"/>
  <c r="P4034" i="11"/>
  <c r="Q4034" i="11"/>
  <c r="T4034" i="11" s="1"/>
  <c r="R4034" i="11"/>
  <c r="S4034" i="11"/>
  <c r="AA4034" i="11"/>
  <c r="AB4034" i="11"/>
  <c r="BJ4034" i="11" s="1"/>
  <c r="AC4034" i="11"/>
  <c r="AD4034" i="11"/>
  <c r="BH4034" i="11"/>
  <c r="N4035" i="11"/>
  <c r="O4035" i="11"/>
  <c r="P4035" i="11"/>
  <c r="Q4035" i="11"/>
  <c r="T4035" i="11" s="1"/>
  <c r="R4035" i="11"/>
  <c r="S4035" i="11"/>
  <c r="AA4035" i="11"/>
  <c r="AB4035" i="11"/>
  <c r="BJ4035" i="11" s="1"/>
  <c r="AD4035" i="11"/>
  <c r="AC4035" i="11" s="1"/>
  <c r="BH4035" i="11"/>
  <c r="N4036" i="11"/>
  <c r="O4036" i="11"/>
  <c r="P4036" i="11"/>
  <c r="Q4036" i="11"/>
  <c r="T4036" i="11" s="1"/>
  <c r="R4036" i="11"/>
  <c r="S4036" i="11"/>
  <c r="AA4036" i="11"/>
  <c r="AB4036" i="11"/>
  <c r="BJ4036" i="11" s="1"/>
  <c r="AD4036" i="11"/>
  <c r="AC4036" i="11" s="1"/>
  <c r="BH4036" i="11"/>
  <c r="N4037" i="11"/>
  <c r="O4037" i="11"/>
  <c r="P4037" i="11"/>
  <c r="Q4037" i="11"/>
  <c r="T4037" i="11" s="1"/>
  <c r="R4037" i="11"/>
  <c r="S4037" i="11"/>
  <c r="AA4037" i="11"/>
  <c r="AB4037" i="11"/>
  <c r="BJ4037" i="11" s="1"/>
  <c r="AD4037" i="11"/>
  <c r="AC4037" i="11" s="1"/>
  <c r="BH4037" i="11"/>
  <c r="N4038" i="11"/>
  <c r="O4038" i="11"/>
  <c r="P4038" i="11"/>
  <c r="Q4038" i="11"/>
  <c r="T4038" i="11" s="1"/>
  <c r="R4038" i="11"/>
  <c r="S4038" i="11"/>
  <c r="AA4038" i="11"/>
  <c r="AB4038" i="11"/>
  <c r="BJ4038" i="11" s="1"/>
  <c r="AC4038" i="11"/>
  <c r="AD4038" i="11"/>
  <c r="BH4038" i="11"/>
  <c r="N4039" i="11"/>
  <c r="O4039" i="11"/>
  <c r="P4039" i="11"/>
  <c r="Q4039" i="11"/>
  <c r="R4039" i="11"/>
  <c r="S4039" i="11"/>
  <c r="T4039" i="11"/>
  <c r="AA4039" i="11"/>
  <c r="AB4039" i="11"/>
  <c r="AD4039" i="11"/>
  <c r="AC4039" i="11" s="1"/>
  <c r="BH4039" i="11"/>
  <c r="BJ4039" i="11"/>
  <c r="N4040" i="11"/>
  <c r="O4040" i="11"/>
  <c r="P4040" i="11"/>
  <c r="Q4040" i="11"/>
  <c r="T4040" i="11" s="1"/>
  <c r="R4040" i="11"/>
  <c r="S4040" i="11"/>
  <c r="AA4040" i="11"/>
  <c r="AB4040" i="11"/>
  <c r="BJ4040" i="11" s="1"/>
  <c r="AD4040" i="11"/>
  <c r="AC4040" i="11" s="1"/>
  <c r="BH4040" i="11"/>
  <c r="N4041" i="11"/>
  <c r="O4041" i="11"/>
  <c r="P4041" i="11"/>
  <c r="Q4041" i="11"/>
  <c r="T4041" i="11" s="1"/>
  <c r="R4041" i="11"/>
  <c r="S4041" i="11"/>
  <c r="AA4041" i="11"/>
  <c r="AB4041" i="11"/>
  <c r="AD4041" i="11"/>
  <c r="AC4041" i="11" s="1"/>
  <c r="BH4041" i="11"/>
  <c r="BJ4041" i="11"/>
  <c r="N4042" i="11"/>
  <c r="O4042" i="11"/>
  <c r="P4042" i="11"/>
  <c r="Q4042" i="11"/>
  <c r="T4042" i="11" s="1"/>
  <c r="R4042" i="11"/>
  <c r="S4042" i="11"/>
  <c r="AA4042" i="11"/>
  <c r="AB4042" i="11"/>
  <c r="BJ4042" i="11" s="1"/>
  <c r="AC4042" i="11"/>
  <c r="AD4042" i="11"/>
  <c r="BH4042" i="11"/>
  <c r="N4043" i="11"/>
  <c r="O4043" i="11"/>
  <c r="P4043" i="11"/>
  <c r="Q4043" i="11"/>
  <c r="T4043" i="11" s="1"/>
  <c r="R4043" i="11"/>
  <c r="S4043" i="11"/>
  <c r="AA4043" i="11"/>
  <c r="AB4043" i="11"/>
  <c r="BJ4043" i="11" s="1"/>
  <c r="AD4043" i="11"/>
  <c r="AC4043" i="11" s="1"/>
  <c r="BH4043" i="11"/>
  <c r="N4044" i="11"/>
  <c r="O4044" i="11"/>
  <c r="P4044" i="11"/>
  <c r="Q4044" i="11"/>
  <c r="T4044" i="11" s="1"/>
  <c r="R4044" i="11"/>
  <c r="S4044" i="11"/>
  <c r="AA4044" i="11"/>
  <c r="AB4044" i="11"/>
  <c r="AD4044" i="11"/>
  <c r="AC4044" i="11" s="1"/>
  <c r="BH4044" i="11"/>
  <c r="BJ4044" i="11"/>
  <c r="N4045" i="11"/>
  <c r="O4045" i="11"/>
  <c r="P4045" i="11"/>
  <c r="Q4045" i="11"/>
  <c r="R4045" i="11"/>
  <c r="S4045" i="11"/>
  <c r="T4045" i="11"/>
  <c r="AA4045" i="11"/>
  <c r="AB4045" i="11"/>
  <c r="BJ4045" i="11" s="1"/>
  <c r="AD4045" i="11"/>
  <c r="AC4045" i="11" s="1"/>
  <c r="BH4045" i="11"/>
  <c r="N4046" i="11"/>
  <c r="O4046" i="11"/>
  <c r="P4046" i="11"/>
  <c r="Q4046" i="11"/>
  <c r="T4046" i="11" s="1"/>
  <c r="R4046" i="11"/>
  <c r="S4046" i="11"/>
  <c r="AA4046" i="11"/>
  <c r="AB4046" i="11"/>
  <c r="AC4046" i="11"/>
  <c r="AD4046" i="11"/>
  <c r="BH4046" i="11"/>
  <c r="BJ4046" i="11"/>
  <c r="N4047" i="11"/>
  <c r="O4047" i="11"/>
  <c r="P4047" i="11"/>
  <c r="Q4047" i="11"/>
  <c r="R4047" i="11"/>
  <c r="S4047" i="11"/>
  <c r="T4047" i="11"/>
  <c r="AA4047" i="11"/>
  <c r="AB4047" i="11"/>
  <c r="AD4047" i="11"/>
  <c r="AC4047" i="11" s="1"/>
  <c r="BH4047" i="11"/>
  <c r="BJ4047" i="11"/>
  <c r="N4048" i="11"/>
  <c r="O4048" i="11"/>
  <c r="P4048" i="11"/>
  <c r="Q4048" i="11"/>
  <c r="T4048" i="11" s="1"/>
  <c r="R4048" i="11"/>
  <c r="S4048" i="11"/>
  <c r="AA4048" i="11"/>
  <c r="AB4048" i="11"/>
  <c r="BJ4048" i="11" s="1"/>
  <c r="AD4048" i="11"/>
  <c r="AC4048" i="11" s="1"/>
  <c r="BH4048" i="11"/>
  <c r="N4049" i="11"/>
  <c r="O4049" i="11"/>
  <c r="P4049" i="11"/>
  <c r="Q4049" i="11"/>
  <c r="T4049" i="11" s="1"/>
  <c r="R4049" i="11"/>
  <c r="S4049" i="11"/>
  <c r="AA4049" i="11"/>
  <c r="AB4049" i="11"/>
  <c r="BJ4049" i="11" s="1"/>
  <c r="AD4049" i="11"/>
  <c r="AC4049" i="11" s="1"/>
  <c r="BH4049" i="11"/>
  <c r="N4050" i="11"/>
  <c r="O4050" i="11"/>
  <c r="P4050" i="11"/>
  <c r="Q4050" i="11"/>
  <c r="T4050" i="11" s="1"/>
  <c r="R4050" i="11"/>
  <c r="S4050" i="11"/>
  <c r="AA4050" i="11"/>
  <c r="AB4050" i="11"/>
  <c r="BJ4050" i="11" s="1"/>
  <c r="AC4050" i="11"/>
  <c r="AD4050" i="11"/>
  <c r="BH4050" i="11"/>
  <c r="N4051" i="11"/>
  <c r="O4051" i="11"/>
  <c r="P4051" i="11"/>
  <c r="Q4051" i="11"/>
  <c r="T4051" i="11" s="1"/>
  <c r="R4051" i="11"/>
  <c r="S4051" i="11"/>
  <c r="AA4051" i="11"/>
  <c r="AB4051" i="11"/>
  <c r="BJ4051" i="11" s="1"/>
  <c r="AD4051" i="11"/>
  <c r="AC4051" i="11" s="1"/>
  <c r="BH4051" i="11"/>
  <c r="N4052" i="11"/>
  <c r="O4052" i="11"/>
  <c r="P4052" i="11"/>
  <c r="Q4052" i="11"/>
  <c r="T4052" i="11" s="1"/>
  <c r="R4052" i="11"/>
  <c r="S4052" i="11"/>
  <c r="AA4052" i="11"/>
  <c r="AB4052" i="11"/>
  <c r="BJ4052" i="11" s="1"/>
  <c r="AD4052" i="11"/>
  <c r="AC4052" i="11" s="1"/>
  <c r="BH4052" i="11"/>
  <c r="N4053" i="11"/>
  <c r="O4053" i="11"/>
  <c r="P4053" i="11"/>
  <c r="Q4053" i="11"/>
  <c r="R4053" i="11"/>
  <c r="S4053" i="11"/>
  <c r="T4053" i="11"/>
  <c r="AA4053" i="11"/>
  <c r="AB4053" i="11"/>
  <c r="BJ4053" i="11" s="1"/>
  <c r="AD4053" i="11"/>
  <c r="AC4053" i="11" s="1"/>
  <c r="BH4053" i="11"/>
  <c r="N4054" i="11"/>
  <c r="O4054" i="11"/>
  <c r="P4054" i="11"/>
  <c r="Q4054" i="11"/>
  <c r="T4054" i="11" s="1"/>
  <c r="R4054" i="11"/>
  <c r="S4054" i="11"/>
  <c r="AA4054" i="11"/>
  <c r="AB4054" i="11"/>
  <c r="AC4054" i="11"/>
  <c r="AD4054" i="11"/>
  <c r="BH4054" i="11"/>
  <c r="BJ4054" i="11"/>
  <c r="N4055" i="11"/>
  <c r="O4055" i="11"/>
  <c r="P4055" i="11"/>
  <c r="Q4055" i="11"/>
  <c r="R4055" i="11"/>
  <c r="S4055" i="11"/>
  <c r="T4055" i="11"/>
  <c r="AA4055" i="11"/>
  <c r="AB4055" i="11"/>
  <c r="AC4055" i="11"/>
  <c r="AD4055" i="11"/>
  <c r="BH4055" i="11"/>
  <c r="BJ4055" i="11"/>
  <c r="N4056" i="11"/>
  <c r="O4056" i="11"/>
  <c r="P4056" i="11"/>
  <c r="Q4056" i="11"/>
  <c r="T4056" i="11" s="1"/>
  <c r="R4056" i="11"/>
  <c r="S4056" i="11"/>
  <c r="AA4056" i="11"/>
  <c r="AB4056" i="11"/>
  <c r="BJ4056" i="11" s="1"/>
  <c r="AD4056" i="11"/>
  <c r="AC4056" i="11" s="1"/>
  <c r="BH4056" i="11"/>
  <c r="N4057" i="11"/>
  <c r="O4057" i="11"/>
  <c r="P4057" i="11"/>
  <c r="Q4057" i="11"/>
  <c r="R4057" i="11"/>
  <c r="S4057" i="11"/>
  <c r="T4057" i="11"/>
  <c r="AA4057" i="11"/>
  <c r="AB4057" i="11"/>
  <c r="BJ4057" i="11" s="1"/>
  <c r="AD4057" i="11"/>
  <c r="AC4057" i="11" s="1"/>
  <c r="BH4057" i="11"/>
  <c r="N4058" i="11"/>
  <c r="O4058" i="11"/>
  <c r="P4058" i="11"/>
  <c r="Q4058" i="11"/>
  <c r="T4058" i="11" s="1"/>
  <c r="R4058" i="11"/>
  <c r="S4058" i="11"/>
  <c r="AA4058" i="11"/>
  <c r="AB4058" i="11"/>
  <c r="BJ4058" i="11" s="1"/>
  <c r="AC4058" i="11"/>
  <c r="AD4058" i="11"/>
  <c r="BH4058" i="11"/>
  <c r="N4059" i="11"/>
  <c r="O4059" i="11"/>
  <c r="P4059" i="11"/>
  <c r="Q4059" i="11"/>
  <c r="T4059" i="11" s="1"/>
  <c r="R4059" i="11"/>
  <c r="S4059" i="11"/>
  <c r="AA4059" i="11"/>
  <c r="AB4059" i="11"/>
  <c r="BJ4059" i="11" s="1"/>
  <c r="AD4059" i="11"/>
  <c r="AC4059" i="11" s="1"/>
  <c r="BH4059" i="11"/>
  <c r="N4060" i="11"/>
  <c r="O4060" i="11"/>
  <c r="P4060" i="11"/>
  <c r="Q4060" i="11"/>
  <c r="T4060" i="11" s="1"/>
  <c r="R4060" i="11"/>
  <c r="S4060" i="11"/>
  <c r="AA4060" i="11"/>
  <c r="AB4060" i="11"/>
  <c r="BJ4060" i="11" s="1"/>
  <c r="AD4060" i="11"/>
  <c r="AC4060" i="11" s="1"/>
  <c r="BH4060" i="11"/>
  <c r="N4061" i="11"/>
  <c r="O4061" i="11"/>
  <c r="P4061" i="11"/>
  <c r="Q4061" i="11"/>
  <c r="T4061" i="11" s="1"/>
  <c r="R4061" i="11"/>
  <c r="S4061" i="11"/>
  <c r="AA4061" i="11"/>
  <c r="AB4061" i="11"/>
  <c r="BJ4061" i="11" s="1"/>
  <c r="AD4061" i="11"/>
  <c r="AC4061" i="11" s="1"/>
  <c r="BH4061" i="11"/>
  <c r="N4062" i="11"/>
  <c r="O4062" i="11"/>
  <c r="P4062" i="11"/>
  <c r="Q4062" i="11"/>
  <c r="T4062" i="11" s="1"/>
  <c r="R4062" i="11"/>
  <c r="S4062" i="11"/>
  <c r="AA4062" i="11"/>
  <c r="AB4062" i="11"/>
  <c r="BJ4062" i="11" s="1"/>
  <c r="AD4062" i="11"/>
  <c r="AC4062" i="11" s="1"/>
  <c r="BH4062" i="11"/>
  <c r="N4063" i="11"/>
  <c r="O4063" i="11"/>
  <c r="P4063" i="11"/>
  <c r="Q4063" i="11"/>
  <c r="R4063" i="11"/>
  <c r="S4063" i="11"/>
  <c r="T4063" i="11"/>
  <c r="AA4063" i="11"/>
  <c r="AB4063" i="11"/>
  <c r="BJ4063" i="11" s="1"/>
  <c r="AD4063" i="11"/>
  <c r="AC4063" i="11" s="1"/>
  <c r="BH4063" i="11"/>
  <c r="N4064" i="11"/>
  <c r="O4064" i="11"/>
  <c r="P4064" i="11"/>
  <c r="Q4064" i="11"/>
  <c r="T4064" i="11" s="1"/>
  <c r="R4064" i="11"/>
  <c r="S4064" i="11"/>
  <c r="AA4064" i="11"/>
  <c r="AB4064" i="11"/>
  <c r="BJ4064" i="11" s="1"/>
  <c r="AD4064" i="11"/>
  <c r="AC4064" i="11" s="1"/>
  <c r="BH4064" i="11"/>
  <c r="N4065" i="11"/>
  <c r="O4065" i="11"/>
  <c r="P4065" i="11"/>
  <c r="Q4065" i="11"/>
  <c r="T4065" i="11" s="1"/>
  <c r="R4065" i="11"/>
  <c r="S4065" i="11"/>
  <c r="AA4065" i="11"/>
  <c r="AB4065" i="11"/>
  <c r="AD4065" i="11"/>
  <c r="AC4065" i="11" s="1"/>
  <c r="BH4065" i="11"/>
  <c r="BJ4065" i="11"/>
  <c r="N4066" i="11"/>
  <c r="O4066" i="11"/>
  <c r="P4066" i="11"/>
  <c r="Q4066" i="11"/>
  <c r="R4066" i="11"/>
  <c r="S4066" i="11"/>
  <c r="T4066" i="11"/>
  <c r="AA4066" i="11"/>
  <c r="AB4066" i="11"/>
  <c r="BJ4066" i="11" s="1"/>
  <c r="AD4066" i="11"/>
  <c r="AC4066" i="11" s="1"/>
  <c r="BH4066" i="11"/>
  <c r="N4067" i="11"/>
  <c r="O4067" i="11"/>
  <c r="P4067" i="11"/>
  <c r="Q4067" i="11"/>
  <c r="T4067" i="11" s="1"/>
  <c r="R4067" i="11"/>
  <c r="S4067" i="11"/>
  <c r="AA4067" i="11"/>
  <c r="AB4067" i="11"/>
  <c r="BJ4067" i="11" s="1"/>
  <c r="AD4067" i="11"/>
  <c r="AC4067" i="11" s="1"/>
  <c r="BH4067" i="11"/>
  <c r="N4068" i="11"/>
  <c r="O4068" i="11"/>
  <c r="P4068" i="11"/>
  <c r="Q4068" i="11"/>
  <c r="T4068" i="11" s="1"/>
  <c r="R4068" i="11"/>
  <c r="S4068" i="11"/>
  <c r="AA4068" i="11"/>
  <c r="AB4068" i="11"/>
  <c r="BJ4068" i="11" s="1"/>
  <c r="AD4068" i="11"/>
  <c r="AC4068" i="11" s="1"/>
  <c r="BH4068" i="11"/>
  <c r="N4069" i="11"/>
  <c r="O4069" i="11"/>
  <c r="P4069" i="11"/>
  <c r="Q4069" i="11"/>
  <c r="R4069" i="11"/>
  <c r="S4069" i="11"/>
  <c r="T4069" i="11"/>
  <c r="AA4069" i="11"/>
  <c r="AB4069" i="11"/>
  <c r="BJ4069" i="11" s="1"/>
  <c r="AD4069" i="11"/>
  <c r="AC4069" i="11" s="1"/>
  <c r="BH4069" i="11"/>
  <c r="N4070" i="11"/>
  <c r="O4070" i="11"/>
  <c r="P4070" i="11"/>
  <c r="Q4070" i="11"/>
  <c r="T4070" i="11" s="1"/>
  <c r="R4070" i="11"/>
  <c r="S4070" i="11"/>
  <c r="AA4070" i="11"/>
  <c r="AB4070" i="11"/>
  <c r="AC4070" i="11"/>
  <c r="AD4070" i="11"/>
  <c r="BH4070" i="11"/>
  <c r="BJ4070" i="11"/>
  <c r="N4071" i="11"/>
  <c r="O4071" i="11"/>
  <c r="P4071" i="11"/>
  <c r="Q4071" i="11"/>
  <c r="R4071" i="11"/>
  <c r="S4071" i="11"/>
  <c r="T4071" i="11"/>
  <c r="AA4071" i="11"/>
  <c r="AB4071" i="11"/>
  <c r="AD4071" i="11"/>
  <c r="AC4071" i="11" s="1"/>
  <c r="BH4071" i="11"/>
  <c r="BJ4071" i="11"/>
  <c r="N4072" i="11"/>
  <c r="O4072" i="11"/>
  <c r="P4072" i="11"/>
  <c r="Q4072" i="11"/>
  <c r="T4072" i="11" s="1"/>
  <c r="R4072" i="11"/>
  <c r="S4072" i="11"/>
  <c r="AA4072" i="11"/>
  <c r="AB4072" i="11"/>
  <c r="BJ4072" i="11" s="1"/>
  <c r="AD4072" i="11"/>
  <c r="AC4072" i="11" s="1"/>
  <c r="BH4072" i="11"/>
  <c r="N4073" i="11"/>
  <c r="O4073" i="11"/>
  <c r="P4073" i="11"/>
  <c r="Q4073" i="11"/>
  <c r="T4073" i="11" s="1"/>
  <c r="R4073" i="11"/>
  <c r="S4073" i="11"/>
  <c r="AA4073" i="11"/>
  <c r="AB4073" i="11"/>
  <c r="BJ4073" i="11" s="1"/>
  <c r="AD4073" i="11"/>
  <c r="AC4073" i="11" s="1"/>
  <c r="BH4073" i="11"/>
  <c r="N4074" i="11"/>
  <c r="O4074" i="11"/>
  <c r="P4074" i="11"/>
  <c r="Q4074" i="11"/>
  <c r="R4074" i="11"/>
  <c r="S4074" i="11"/>
  <c r="T4074" i="11"/>
  <c r="AA4074" i="11"/>
  <c r="AB4074" i="11"/>
  <c r="BJ4074" i="11" s="1"/>
  <c r="AC4074" i="11"/>
  <c r="AD4074" i="11"/>
  <c r="BH4074" i="11"/>
  <c r="N4075" i="11"/>
  <c r="O4075" i="11"/>
  <c r="P4075" i="11"/>
  <c r="Q4075" i="11"/>
  <c r="T4075" i="11" s="1"/>
  <c r="R4075" i="11"/>
  <c r="S4075" i="11"/>
  <c r="AA4075" i="11"/>
  <c r="AB4075" i="11"/>
  <c r="BJ4075" i="11" s="1"/>
  <c r="AD4075" i="11"/>
  <c r="AC4075" i="11" s="1"/>
  <c r="BH4075" i="11"/>
  <c r="N4076" i="11"/>
  <c r="O4076" i="11"/>
  <c r="P4076" i="11"/>
  <c r="Q4076" i="11"/>
  <c r="T4076" i="11" s="1"/>
  <c r="R4076" i="11"/>
  <c r="S4076" i="11"/>
  <c r="AA4076" i="11"/>
  <c r="AB4076" i="11"/>
  <c r="BJ4076" i="11" s="1"/>
  <c r="AD4076" i="11"/>
  <c r="AC4076" i="11" s="1"/>
  <c r="BH4076" i="11"/>
  <c r="N4077" i="11"/>
  <c r="O4077" i="11"/>
  <c r="P4077" i="11"/>
  <c r="Q4077" i="11"/>
  <c r="R4077" i="11"/>
  <c r="S4077" i="11"/>
  <c r="T4077" i="11"/>
  <c r="AA4077" i="11"/>
  <c r="AB4077" i="11"/>
  <c r="BJ4077" i="11" s="1"/>
  <c r="AD4077" i="11"/>
  <c r="AC4077" i="11" s="1"/>
  <c r="BH4077" i="11"/>
  <c r="N4078" i="11"/>
  <c r="O4078" i="11"/>
  <c r="P4078" i="11"/>
  <c r="Q4078" i="11"/>
  <c r="T4078" i="11" s="1"/>
  <c r="R4078" i="11"/>
  <c r="S4078" i="11"/>
  <c r="AA4078" i="11"/>
  <c r="AB4078" i="11"/>
  <c r="AD4078" i="11"/>
  <c r="AC4078" i="11" s="1"/>
  <c r="BH4078" i="11"/>
  <c r="BJ4078" i="11"/>
  <c r="N4079" i="11"/>
  <c r="O4079" i="11"/>
  <c r="P4079" i="11"/>
  <c r="Q4079" i="11"/>
  <c r="T4079" i="11" s="1"/>
  <c r="R4079" i="11"/>
  <c r="S4079" i="11"/>
  <c r="AA4079" i="11"/>
  <c r="AB4079" i="11"/>
  <c r="AD4079" i="11"/>
  <c r="AC4079" i="11" s="1"/>
  <c r="BH4079" i="11"/>
  <c r="BJ4079" i="11"/>
  <c r="N4080" i="11"/>
  <c r="O4080" i="11"/>
  <c r="P4080" i="11"/>
  <c r="Q4080" i="11"/>
  <c r="T4080" i="11" s="1"/>
  <c r="R4080" i="11"/>
  <c r="S4080" i="11"/>
  <c r="AA4080" i="11"/>
  <c r="AB4080" i="11"/>
  <c r="BJ4080" i="11" s="1"/>
  <c r="AD4080" i="11"/>
  <c r="AC4080" i="11" s="1"/>
  <c r="BH4080" i="11"/>
  <c r="N4081" i="11"/>
  <c r="O4081" i="11"/>
  <c r="P4081" i="11"/>
  <c r="Q4081" i="11"/>
  <c r="T4081" i="11" s="1"/>
  <c r="R4081" i="11"/>
  <c r="S4081" i="11"/>
  <c r="AA4081" i="11"/>
  <c r="AB4081" i="11"/>
  <c r="BJ4081" i="11" s="1"/>
  <c r="AD4081" i="11"/>
  <c r="AC4081" i="11" s="1"/>
  <c r="BH4081" i="11"/>
  <c r="N4082" i="11"/>
  <c r="O4082" i="11"/>
  <c r="P4082" i="11"/>
  <c r="Q4082" i="11"/>
  <c r="T4082" i="11" s="1"/>
  <c r="R4082" i="11"/>
  <c r="S4082" i="11"/>
  <c r="AA4082" i="11"/>
  <c r="AB4082" i="11"/>
  <c r="BJ4082" i="11" s="1"/>
  <c r="AD4082" i="11"/>
  <c r="AC4082" i="11" s="1"/>
  <c r="BH4082" i="11"/>
  <c r="N4083" i="11"/>
  <c r="O4083" i="11"/>
  <c r="P4083" i="11"/>
  <c r="Q4083" i="11"/>
  <c r="T4083" i="11" s="1"/>
  <c r="R4083" i="11"/>
  <c r="S4083" i="11"/>
  <c r="AA4083" i="11"/>
  <c r="AB4083" i="11"/>
  <c r="BJ4083" i="11" s="1"/>
  <c r="AD4083" i="11"/>
  <c r="AC4083" i="11" s="1"/>
  <c r="BH4083" i="11"/>
  <c r="N4084" i="11"/>
  <c r="O4084" i="11"/>
  <c r="P4084" i="11"/>
  <c r="Q4084" i="11"/>
  <c r="T4084" i="11" s="1"/>
  <c r="R4084" i="11"/>
  <c r="S4084" i="11"/>
  <c r="AA4084" i="11"/>
  <c r="AB4084" i="11"/>
  <c r="AD4084" i="11"/>
  <c r="AC4084" i="11" s="1"/>
  <c r="BH4084" i="11"/>
  <c r="BJ4084" i="11"/>
  <c r="N4085" i="11"/>
  <c r="O4085" i="11"/>
  <c r="P4085" i="11"/>
  <c r="Q4085" i="11"/>
  <c r="R4085" i="11"/>
  <c r="S4085" i="11"/>
  <c r="T4085" i="11"/>
  <c r="AA4085" i="11"/>
  <c r="AB4085" i="11"/>
  <c r="BJ4085" i="11" s="1"/>
  <c r="AD4085" i="11"/>
  <c r="AC4085" i="11" s="1"/>
  <c r="BH4085" i="11"/>
  <c r="N4086" i="11"/>
  <c r="O4086" i="11"/>
  <c r="P4086" i="11"/>
  <c r="Q4086" i="11"/>
  <c r="T4086" i="11" s="1"/>
  <c r="R4086" i="11"/>
  <c r="S4086" i="11"/>
  <c r="AA4086" i="11"/>
  <c r="AB4086" i="11"/>
  <c r="AC4086" i="11"/>
  <c r="AD4086" i="11"/>
  <c r="BH4086" i="11"/>
  <c r="BJ4086" i="11"/>
  <c r="N4087" i="11"/>
  <c r="O4087" i="11"/>
  <c r="P4087" i="11"/>
  <c r="Q4087" i="11"/>
  <c r="R4087" i="11"/>
  <c r="S4087" i="11"/>
  <c r="T4087" i="11"/>
  <c r="AA4087" i="11"/>
  <c r="AB4087" i="11"/>
  <c r="BJ4087" i="11" s="1"/>
  <c r="AC4087" i="11"/>
  <c r="AD4087" i="11"/>
  <c r="BH4087" i="11"/>
  <c r="N4088" i="11"/>
  <c r="O4088" i="11"/>
  <c r="P4088" i="11"/>
  <c r="Q4088" i="11"/>
  <c r="T4088" i="11" s="1"/>
  <c r="R4088" i="11"/>
  <c r="S4088" i="11"/>
  <c r="AA4088" i="11"/>
  <c r="AB4088" i="11"/>
  <c r="BJ4088" i="11" s="1"/>
  <c r="AD4088" i="11"/>
  <c r="AC4088" i="11" s="1"/>
  <c r="BH4088" i="11"/>
  <c r="N4089" i="11"/>
  <c r="O4089" i="11"/>
  <c r="P4089" i="11"/>
  <c r="Q4089" i="11"/>
  <c r="T4089" i="11" s="1"/>
  <c r="R4089" i="11"/>
  <c r="S4089" i="11"/>
  <c r="AA4089" i="11"/>
  <c r="AB4089" i="11"/>
  <c r="BJ4089" i="11" s="1"/>
  <c r="AD4089" i="11"/>
  <c r="AC4089" i="11" s="1"/>
  <c r="BH4089" i="11"/>
  <c r="N4090" i="11"/>
  <c r="O4090" i="11"/>
  <c r="P4090" i="11"/>
  <c r="Q4090" i="11"/>
  <c r="R4090" i="11"/>
  <c r="S4090" i="11"/>
  <c r="T4090" i="11"/>
  <c r="AA4090" i="11"/>
  <c r="AB4090" i="11"/>
  <c r="BJ4090" i="11" s="1"/>
  <c r="AC4090" i="11"/>
  <c r="AD4090" i="11"/>
  <c r="BH4090" i="11"/>
  <c r="N4091" i="11"/>
  <c r="O4091" i="11"/>
  <c r="P4091" i="11"/>
  <c r="Q4091" i="11"/>
  <c r="T4091" i="11" s="1"/>
  <c r="R4091" i="11"/>
  <c r="S4091" i="11"/>
  <c r="AA4091" i="11"/>
  <c r="AB4091" i="11"/>
  <c r="BJ4091" i="11" s="1"/>
  <c r="AD4091" i="11"/>
  <c r="AC4091" i="11" s="1"/>
  <c r="BH4091" i="11"/>
  <c r="N4092" i="11"/>
  <c r="O4092" i="11"/>
  <c r="P4092" i="11"/>
  <c r="Q4092" i="11"/>
  <c r="T4092" i="11" s="1"/>
  <c r="R4092" i="11"/>
  <c r="S4092" i="11"/>
  <c r="AA4092" i="11"/>
  <c r="AB4092" i="11"/>
  <c r="AD4092" i="11"/>
  <c r="AC4092" i="11" s="1"/>
  <c r="BH4092" i="11"/>
  <c r="BJ4092" i="11"/>
  <c r="N4093" i="11"/>
  <c r="O4093" i="11"/>
  <c r="P4093" i="11"/>
  <c r="Q4093" i="11"/>
  <c r="R4093" i="11"/>
  <c r="S4093" i="11"/>
  <c r="T4093" i="11"/>
  <c r="AA4093" i="11"/>
  <c r="AB4093" i="11"/>
  <c r="BJ4093" i="11" s="1"/>
  <c r="AD4093" i="11"/>
  <c r="AC4093" i="11" s="1"/>
  <c r="BH4093" i="11"/>
  <c r="N4094" i="11"/>
  <c r="O4094" i="11"/>
  <c r="P4094" i="11"/>
  <c r="Q4094" i="11"/>
  <c r="T4094" i="11" s="1"/>
  <c r="R4094" i="11"/>
  <c r="S4094" i="11"/>
  <c r="AA4094" i="11"/>
  <c r="AB4094" i="11"/>
  <c r="AD4094" i="11"/>
  <c r="AC4094" i="11" s="1"/>
  <c r="BH4094" i="11"/>
  <c r="BJ4094" i="11"/>
  <c r="N4095" i="11"/>
  <c r="O4095" i="11"/>
  <c r="P4095" i="11"/>
  <c r="Q4095" i="11"/>
  <c r="R4095" i="11"/>
  <c r="S4095" i="11"/>
  <c r="T4095" i="11"/>
  <c r="AA4095" i="11"/>
  <c r="AB4095" i="11"/>
  <c r="BJ4095" i="11" s="1"/>
  <c r="AC4095" i="11"/>
  <c r="AD4095" i="11"/>
  <c r="BH4095" i="11"/>
  <c r="N4096" i="11"/>
  <c r="O4096" i="11"/>
  <c r="P4096" i="11"/>
  <c r="Q4096" i="11"/>
  <c r="T4096" i="11" s="1"/>
  <c r="R4096" i="11"/>
  <c r="S4096" i="11"/>
  <c r="AA4096" i="11"/>
  <c r="AB4096" i="11"/>
  <c r="BJ4096" i="11" s="1"/>
  <c r="AD4096" i="11"/>
  <c r="AC4096" i="11" s="1"/>
  <c r="BH4096" i="11"/>
  <c r="N4097" i="11"/>
  <c r="O4097" i="11"/>
  <c r="P4097" i="11"/>
  <c r="Q4097" i="11"/>
  <c r="R4097" i="11"/>
  <c r="S4097" i="11"/>
  <c r="T4097" i="11"/>
  <c r="AA4097" i="11"/>
  <c r="AB4097" i="11"/>
  <c r="BJ4097" i="11" s="1"/>
  <c r="AD4097" i="11"/>
  <c r="AC4097" i="11" s="1"/>
  <c r="BH4097" i="11"/>
  <c r="N4098" i="11"/>
  <c r="O4098" i="11"/>
  <c r="P4098" i="11"/>
  <c r="Q4098" i="11"/>
  <c r="R4098" i="11"/>
  <c r="S4098" i="11"/>
  <c r="T4098" i="11"/>
  <c r="AA4098" i="11"/>
  <c r="AB4098" i="11"/>
  <c r="BJ4098" i="11" s="1"/>
  <c r="AD4098" i="11"/>
  <c r="AC4098" i="11" s="1"/>
  <c r="BH4098" i="11"/>
  <c r="N4099" i="11"/>
  <c r="O4099" i="11"/>
  <c r="P4099" i="11"/>
  <c r="Q4099" i="11"/>
  <c r="T4099" i="11" s="1"/>
  <c r="R4099" i="11"/>
  <c r="S4099" i="11"/>
  <c r="AA4099" i="11"/>
  <c r="AB4099" i="11"/>
  <c r="BJ4099" i="11" s="1"/>
  <c r="AD4099" i="11"/>
  <c r="AC4099" i="11" s="1"/>
  <c r="BH4099" i="11"/>
  <c r="N4100" i="11"/>
  <c r="O4100" i="11"/>
  <c r="P4100" i="11"/>
  <c r="Q4100" i="11"/>
  <c r="T4100" i="11" s="1"/>
  <c r="R4100" i="11"/>
  <c r="S4100" i="11"/>
  <c r="AA4100" i="11"/>
  <c r="AB4100" i="11"/>
  <c r="BJ4100" i="11" s="1"/>
  <c r="AD4100" i="11"/>
  <c r="AC4100" i="11" s="1"/>
  <c r="BH4100" i="11"/>
  <c r="N4101" i="11"/>
  <c r="O4101" i="11"/>
  <c r="P4101" i="11"/>
  <c r="Q4101" i="11"/>
  <c r="R4101" i="11"/>
  <c r="S4101" i="11"/>
  <c r="T4101" i="11"/>
  <c r="AA4101" i="11"/>
  <c r="AB4101" i="11"/>
  <c r="BJ4101" i="11" s="1"/>
  <c r="AD4101" i="11"/>
  <c r="AC4101" i="11" s="1"/>
  <c r="BH4101" i="11"/>
  <c r="N4102" i="11"/>
  <c r="O4102" i="11"/>
  <c r="P4102" i="11"/>
  <c r="Q4102" i="11"/>
  <c r="T4102" i="11" s="1"/>
  <c r="R4102" i="11"/>
  <c r="S4102" i="11"/>
  <c r="AA4102" i="11"/>
  <c r="AB4102" i="11"/>
  <c r="AD4102" i="11"/>
  <c r="AC4102" i="11" s="1"/>
  <c r="BH4102" i="11"/>
  <c r="BJ4102" i="11"/>
  <c r="N4103" i="11"/>
  <c r="O4103" i="11"/>
  <c r="P4103" i="11"/>
  <c r="Q4103" i="11"/>
  <c r="T4103" i="11" s="1"/>
  <c r="R4103" i="11"/>
  <c r="S4103" i="11"/>
  <c r="AA4103" i="11"/>
  <c r="AB4103" i="11"/>
  <c r="AC4103" i="11"/>
  <c r="AD4103" i="11"/>
  <c r="BH4103" i="11"/>
  <c r="BJ4103" i="11"/>
  <c r="N4104" i="11"/>
  <c r="O4104" i="11"/>
  <c r="P4104" i="11"/>
  <c r="Q4104" i="11"/>
  <c r="T4104" i="11" s="1"/>
  <c r="R4104" i="11"/>
  <c r="S4104" i="11"/>
  <c r="AA4104" i="11"/>
  <c r="AB4104" i="11"/>
  <c r="BJ4104" i="11" s="1"/>
  <c r="AD4104" i="11"/>
  <c r="AC4104" i="11" s="1"/>
  <c r="BH4104" i="11"/>
  <c r="N4105" i="11"/>
  <c r="O4105" i="11"/>
  <c r="P4105" i="11"/>
  <c r="Q4105" i="11"/>
  <c r="R4105" i="11"/>
  <c r="S4105" i="11"/>
  <c r="T4105" i="11"/>
  <c r="AA4105" i="11"/>
  <c r="AB4105" i="11"/>
  <c r="AD4105" i="11"/>
  <c r="AC4105" i="11" s="1"/>
  <c r="BH4105" i="11"/>
  <c r="BJ4105" i="11"/>
  <c r="N4106" i="11"/>
  <c r="O4106" i="11"/>
  <c r="P4106" i="11"/>
  <c r="Q4106" i="11"/>
  <c r="R4106" i="11"/>
  <c r="S4106" i="11"/>
  <c r="T4106" i="11"/>
  <c r="AA4106" i="11"/>
  <c r="AB4106" i="11"/>
  <c r="BJ4106" i="11" s="1"/>
  <c r="AD4106" i="11"/>
  <c r="AC4106" i="11" s="1"/>
  <c r="BH4106" i="11"/>
  <c r="N4107" i="11"/>
  <c r="O4107" i="11"/>
  <c r="P4107" i="11"/>
  <c r="Q4107" i="11"/>
  <c r="T4107" i="11" s="1"/>
  <c r="R4107" i="11"/>
  <c r="S4107" i="11"/>
  <c r="AA4107" i="11"/>
  <c r="AB4107" i="11"/>
  <c r="BJ4107" i="11" s="1"/>
  <c r="AD4107" i="11"/>
  <c r="AC4107" i="11" s="1"/>
  <c r="BH4107" i="11"/>
  <c r="N4108" i="11"/>
  <c r="O4108" i="11"/>
  <c r="P4108" i="11"/>
  <c r="Q4108" i="11"/>
  <c r="T4108" i="11" s="1"/>
  <c r="R4108" i="11"/>
  <c r="S4108" i="11"/>
  <c r="AA4108" i="11"/>
  <c r="AB4108" i="11"/>
  <c r="AD4108" i="11"/>
  <c r="AC4108" i="11" s="1"/>
  <c r="BH4108" i="11"/>
  <c r="BJ4108" i="11"/>
  <c r="N4109" i="11"/>
  <c r="O4109" i="11"/>
  <c r="P4109" i="11"/>
  <c r="Q4109" i="11"/>
  <c r="R4109" i="11"/>
  <c r="S4109" i="11"/>
  <c r="T4109" i="11"/>
  <c r="AA4109" i="11"/>
  <c r="AB4109" i="11"/>
  <c r="BJ4109" i="11" s="1"/>
  <c r="AD4109" i="11"/>
  <c r="AC4109" i="11" s="1"/>
  <c r="BH4109" i="11"/>
  <c r="N4110" i="11"/>
  <c r="O4110" i="11"/>
  <c r="P4110" i="11"/>
  <c r="Q4110" i="11"/>
  <c r="T4110" i="11" s="1"/>
  <c r="R4110" i="11"/>
  <c r="S4110" i="11"/>
  <c r="AA4110" i="11"/>
  <c r="AB4110" i="11"/>
  <c r="AD4110" i="11"/>
  <c r="AC4110" i="11" s="1"/>
  <c r="BH4110" i="11"/>
  <c r="BJ4110" i="11"/>
  <c r="N4111" i="11"/>
  <c r="O4111" i="11"/>
  <c r="P4111" i="11"/>
  <c r="Q4111" i="11"/>
  <c r="R4111" i="11"/>
  <c r="S4111" i="11"/>
  <c r="T4111" i="11"/>
  <c r="AA4111" i="11"/>
  <c r="AB4111" i="11"/>
  <c r="BJ4111" i="11" s="1"/>
  <c r="AC4111" i="11"/>
  <c r="AD4111" i="11"/>
  <c r="BH4111" i="11"/>
  <c r="N4112" i="11"/>
  <c r="O4112" i="11"/>
  <c r="P4112" i="11"/>
  <c r="Q4112" i="11"/>
  <c r="T4112" i="11" s="1"/>
  <c r="R4112" i="11"/>
  <c r="S4112" i="11"/>
  <c r="AA4112" i="11"/>
  <c r="AB4112" i="11"/>
  <c r="BJ4112" i="11" s="1"/>
  <c r="AD4112" i="11"/>
  <c r="AC4112" i="11" s="1"/>
  <c r="BH4112" i="11"/>
  <c r="N4113" i="11"/>
  <c r="O4113" i="11"/>
  <c r="P4113" i="11"/>
  <c r="Q4113" i="11"/>
  <c r="T4113" i="11" s="1"/>
  <c r="R4113" i="11"/>
  <c r="S4113" i="11"/>
  <c r="AA4113" i="11"/>
  <c r="AB4113" i="11"/>
  <c r="AD4113" i="11"/>
  <c r="AC4113" i="11" s="1"/>
  <c r="BH4113" i="11"/>
  <c r="BJ4113" i="11"/>
  <c r="N4114" i="11"/>
  <c r="O4114" i="11"/>
  <c r="P4114" i="11"/>
  <c r="Q4114" i="11"/>
  <c r="R4114" i="11"/>
  <c r="S4114" i="11"/>
  <c r="T4114" i="11"/>
  <c r="AA4114" i="11"/>
  <c r="AB4114" i="11"/>
  <c r="BJ4114" i="11" s="1"/>
  <c r="AD4114" i="11"/>
  <c r="AC4114" i="11" s="1"/>
  <c r="BH4114" i="11"/>
  <c r="N4115" i="11"/>
  <c r="O4115" i="11"/>
  <c r="P4115" i="11"/>
  <c r="Q4115" i="11"/>
  <c r="T4115" i="11" s="1"/>
  <c r="R4115" i="11"/>
  <c r="S4115" i="11"/>
  <c r="AA4115" i="11"/>
  <c r="AB4115" i="11"/>
  <c r="BJ4115" i="11" s="1"/>
  <c r="AD4115" i="11"/>
  <c r="AC4115" i="11" s="1"/>
  <c r="BH4115" i="11"/>
  <c r="N4116" i="11"/>
  <c r="O4116" i="11"/>
  <c r="P4116" i="11"/>
  <c r="Q4116" i="11"/>
  <c r="T4116" i="11" s="1"/>
  <c r="R4116" i="11"/>
  <c r="S4116" i="11"/>
  <c r="AA4116" i="11"/>
  <c r="AB4116" i="11"/>
  <c r="AD4116" i="11"/>
  <c r="AC4116" i="11" s="1"/>
  <c r="BH4116" i="11"/>
  <c r="BJ4116" i="11"/>
  <c r="N4117" i="11"/>
  <c r="O4117" i="11"/>
  <c r="P4117" i="11"/>
  <c r="Q4117" i="11"/>
  <c r="T4117" i="11" s="1"/>
  <c r="R4117" i="11"/>
  <c r="S4117" i="11"/>
  <c r="AA4117" i="11"/>
  <c r="AB4117" i="11"/>
  <c r="BJ4117" i="11" s="1"/>
  <c r="AD4117" i="11"/>
  <c r="AC4117" i="11" s="1"/>
  <c r="BH4117" i="11"/>
  <c r="N4118" i="11"/>
  <c r="O4118" i="11"/>
  <c r="P4118" i="11"/>
  <c r="Q4118" i="11"/>
  <c r="T4118" i="11" s="1"/>
  <c r="R4118" i="11"/>
  <c r="S4118" i="11"/>
  <c r="AA4118" i="11"/>
  <c r="AB4118" i="11"/>
  <c r="BJ4118" i="11" s="1"/>
  <c r="AD4118" i="11"/>
  <c r="AC4118" i="11" s="1"/>
  <c r="BH4118" i="11"/>
  <c r="N4119" i="11"/>
  <c r="O4119" i="11"/>
  <c r="P4119" i="11"/>
  <c r="Q4119" i="11"/>
  <c r="T4119" i="11" s="1"/>
  <c r="R4119" i="11"/>
  <c r="S4119" i="11"/>
  <c r="AA4119" i="11"/>
  <c r="AB4119" i="11"/>
  <c r="AD4119" i="11"/>
  <c r="AC4119" i="11" s="1"/>
  <c r="BH4119" i="11"/>
  <c r="BJ4119" i="11"/>
  <c r="N4120" i="11"/>
  <c r="O4120" i="11"/>
  <c r="P4120" i="11"/>
  <c r="Q4120" i="11"/>
  <c r="T4120" i="11" s="1"/>
  <c r="R4120" i="11"/>
  <c r="S4120" i="11"/>
  <c r="AA4120" i="11"/>
  <c r="AB4120" i="11"/>
  <c r="BJ4120" i="11" s="1"/>
  <c r="AD4120" i="11"/>
  <c r="AC4120" i="11" s="1"/>
  <c r="BH4120" i="11"/>
  <c r="N4121" i="11"/>
  <c r="O4121" i="11"/>
  <c r="P4121" i="11"/>
  <c r="Q4121" i="11"/>
  <c r="R4121" i="11"/>
  <c r="S4121" i="11"/>
  <c r="T4121" i="11"/>
  <c r="AA4121" i="11"/>
  <c r="AB4121" i="11"/>
  <c r="BJ4121" i="11" s="1"/>
  <c r="AD4121" i="11"/>
  <c r="AC4121" i="11" s="1"/>
  <c r="BH4121" i="11"/>
  <c r="N4122" i="11"/>
  <c r="O4122" i="11"/>
  <c r="P4122" i="11"/>
  <c r="Q4122" i="11"/>
  <c r="R4122" i="11"/>
  <c r="S4122" i="11"/>
  <c r="T4122" i="11"/>
  <c r="AA4122" i="11"/>
  <c r="AB4122" i="11"/>
  <c r="BJ4122" i="11" s="1"/>
  <c r="AD4122" i="11"/>
  <c r="AC4122" i="11" s="1"/>
  <c r="BH4122" i="11"/>
  <c r="N4123" i="11"/>
  <c r="O4123" i="11"/>
  <c r="P4123" i="11"/>
  <c r="Q4123" i="11"/>
  <c r="T4123" i="11" s="1"/>
  <c r="R4123" i="11"/>
  <c r="S4123" i="11"/>
  <c r="AA4123" i="11"/>
  <c r="AB4123" i="11"/>
  <c r="BJ4123" i="11" s="1"/>
  <c r="AD4123" i="11"/>
  <c r="AC4123" i="11" s="1"/>
  <c r="BH4123" i="11"/>
  <c r="N4124" i="11"/>
  <c r="O4124" i="11"/>
  <c r="P4124" i="11"/>
  <c r="Q4124" i="11"/>
  <c r="T4124" i="11" s="1"/>
  <c r="R4124" i="11"/>
  <c r="S4124" i="11"/>
  <c r="AA4124" i="11"/>
  <c r="AB4124" i="11"/>
  <c r="AD4124" i="11"/>
  <c r="AC4124" i="11" s="1"/>
  <c r="BH4124" i="11"/>
  <c r="BJ4124" i="11"/>
  <c r="N4125" i="11"/>
  <c r="O4125" i="11"/>
  <c r="P4125" i="11"/>
  <c r="Q4125" i="11"/>
  <c r="R4125" i="11"/>
  <c r="S4125" i="11"/>
  <c r="T4125" i="11"/>
  <c r="AA4125" i="11"/>
  <c r="AB4125" i="11"/>
  <c r="BJ4125" i="11" s="1"/>
  <c r="AD4125" i="11"/>
  <c r="AC4125" i="11" s="1"/>
  <c r="BH4125" i="11"/>
  <c r="N4126" i="11"/>
  <c r="O4126" i="11"/>
  <c r="P4126" i="11"/>
  <c r="Q4126" i="11"/>
  <c r="T4126" i="11" s="1"/>
  <c r="R4126" i="11"/>
  <c r="S4126" i="11"/>
  <c r="AA4126" i="11"/>
  <c r="AB4126" i="11"/>
  <c r="AC4126" i="11"/>
  <c r="AD4126" i="11"/>
  <c r="BH4126" i="11"/>
  <c r="BJ4126" i="11"/>
  <c r="N4127" i="11"/>
  <c r="O4127" i="11"/>
  <c r="P4127" i="11"/>
  <c r="Q4127" i="11"/>
  <c r="T4127" i="11" s="1"/>
  <c r="R4127" i="11"/>
  <c r="S4127" i="11"/>
  <c r="AA4127" i="11"/>
  <c r="AB4127" i="11"/>
  <c r="AC4127" i="11"/>
  <c r="AD4127" i="11"/>
  <c r="BH4127" i="11"/>
  <c r="BJ4127" i="11"/>
  <c r="N4128" i="11"/>
  <c r="O4128" i="11"/>
  <c r="P4128" i="11"/>
  <c r="Q4128" i="11"/>
  <c r="T4128" i="11" s="1"/>
  <c r="R4128" i="11"/>
  <c r="S4128" i="11"/>
  <c r="AA4128" i="11"/>
  <c r="AB4128" i="11"/>
  <c r="BJ4128" i="11" s="1"/>
  <c r="AD4128" i="11"/>
  <c r="AC4128" i="11" s="1"/>
  <c r="BH4128" i="11"/>
  <c r="N4129" i="11"/>
  <c r="O4129" i="11"/>
  <c r="P4129" i="11"/>
  <c r="Q4129" i="11"/>
  <c r="R4129" i="11"/>
  <c r="S4129" i="11"/>
  <c r="T4129" i="11"/>
  <c r="AA4129" i="11"/>
  <c r="AB4129" i="11"/>
  <c r="AD4129" i="11"/>
  <c r="AC4129" i="11" s="1"/>
  <c r="BH4129" i="11"/>
  <c r="BJ4129" i="11"/>
  <c r="N4130" i="11"/>
  <c r="O4130" i="11"/>
  <c r="P4130" i="11"/>
  <c r="Q4130" i="11"/>
  <c r="R4130" i="11"/>
  <c r="S4130" i="11"/>
  <c r="T4130" i="11"/>
  <c r="AA4130" i="11"/>
  <c r="AB4130" i="11"/>
  <c r="BJ4130" i="11" s="1"/>
  <c r="AC4130" i="11"/>
  <c r="AD4130" i="11"/>
  <c r="BH4130" i="11"/>
  <c r="N4131" i="11"/>
  <c r="O4131" i="11"/>
  <c r="P4131" i="11"/>
  <c r="Q4131" i="11"/>
  <c r="T4131" i="11" s="1"/>
  <c r="R4131" i="11"/>
  <c r="S4131" i="11"/>
  <c r="AA4131" i="11"/>
  <c r="AB4131" i="11"/>
  <c r="BJ4131" i="11" s="1"/>
  <c r="AD4131" i="11"/>
  <c r="AC4131" i="11" s="1"/>
  <c r="BH4131" i="11"/>
  <c r="N4132" i="11"/>
  <c r="O4132" i="11"/>
  <c r="P4132" i="11"/>
  <c r="Q4132" i="11"/>
  <c r="T4132" i="11" s="1"/>
  <c r="R4132" i="11"/>
  <c r="S4132" i="11"/>
  <c r="AA4132" i="11"/>
  <c r="AB4132" i="11"/>
  <c r="AD4132" i="11"/>
  <c r="AC4132" i="11" s="1"/>
  <c r="BH4132" i="11"/>
  <c r="BJ4132" i="11"/>
  <c r="N4133" i="11"/>
  <c r="O4133" i="11"/>
  <c r="P4133" i="11"/>
  <c r="Q4133" i="11"/>
  <c r="R4133" i="11"/>
  <c r="S4133" i="11"/>
  <c r="T4133" i="11"/>
  <c r="AA4133" i="11"/>
  <c r="AB4133" i="11"/>
  <c r="BJ4133" i="11" s="1"/>
  <c r="AD4133" i="11"/>
  <c r="AC4133" i="11" s="1"/>
  <c r="BH4133" i="11"/>
  <c r="N4134" i="11"/>
  <c r="O4134" i="11"/>
  <c r="P4134" i="11"/>
  <c r="Q4134" i="11"/>
  <c r="T4134" i="11" s="1"/>
  <c r="R4134" i="11"/>
  <c r="S4134" i="11"/>
  <c r="AA4134" i="11"/>
  <c r="AB4134" i="11"/>
  <c r="AD4134" i="11"/>
  <c r="AC4134" i="11" s="1"/>
  <c r="BH4134" i="11"/>
  <c r="BJ4134" i="11"/>
  <c r="N4135" i="11"/>
  <c r="O4135" i="11"/>
  <c r="P4135" i="11"/>
  <c r="Q4135" i="11"/>
  <c r="R4135" i="11"/>
  <c r="S4135" i="11"/>
  <c r="T4135" i="11"/>
  <c r="AA4135" i="11"/>
  <c r="AB4135" i="11"/>
  <c r="BJ4135" i="11" s="1"/>
  <c r="AD4135" i="11"/>
  <c r="AC4135" i="11" s="1"/>
  <c r="BH4135" i="11"/>
  <c r="N4136" i="11"/>
  <c r="O4136" i="11"/>
  <c r="P4136" i="11"/>
  <c r="Q4136" i="11"/>
  <c r="T4136" i="11" s="1"/>
  <c r="R4136" i="11"/>
  <c r="S4136" i="11"/>
  <c r="AA4136" i="11"/>
  <c r="AB4136" i="11"/>
  <c r="BJ4136" i="11" s="1"/>
  <c r="AD4136" i="11"/>
  <c r="AC4136" i="11" s="1"/>
  <c r="BH4136" i="11"/>
  <c r="N4137" i="11"/>
  <c r="O4137" i="11"/>
  <c r="P4137" i="11"/>
  <c r="Q4137" i="11"/>
  <c r="R4137" i="11"/>
  <c r="S4137" i="11"/>
  <c r="T4137" i="11"/>
  <c r="AA4137" i="11"/>
  <c r="AB4137" i="11"/>
  <c r="AD4137" i="11"/>
  <c r="AC4137" i="11" s="1"/>
  <c r="BH4137" i="11"/>
  <c r="BJ4137" i="11"/>
  <c r="N4138" i="11"/>
  <c r="O4138" i="11"/>
  <c r="P4138" i="11"/>
  <c r="Q4138" i="11"/>
  <c r="T4138" i="11" s="1"/>
  <c r="R4138" i="11"/>
  <c r="S4138" i="11"/>
  <c r="AA4138" i="11"/>
  <c r="AB4138" i="11"/>
  <c r="BJ4138" i="11" s="1"/>
  <c r="AD4138" i="11"/>
  <c r="AC4138" i="11" s="1"/>
  <c r="BH4138" i="11"/>
  <c r="N4139" i="11"/>
  <c r="O4139" i="11"/>
  <c r="P4139" i="11"/>
  <c r="Q4139" i="11"/>
  <c r="T4139" i="11" s="1"/>
  <c r="R4139" i="11"/>
  <c r="S4139" i="11"/>
  <c r="AA4139" i="11"/>
  <c r="AB4139" i="11"/>
  <c r="BJ4139" i="11" s="1"/>
  <c r="AD4139" i="11"/>
  <c r="AC4139" i="11" s="1"/>
  <c r="BH4139" i="11"/>
  <c r="N4140" i="11"/>
  <c r="O4140" i="11"/>
  <c r="P4140" i="11"/>
  <c r="Q4140" i="11"/>
  <c r="T4140" i="11" s="1"/>
  <c r="R4140" i="11"/>
  <c r="S4140" i="11"/>
  <c r="AA4140" i="11"/>
  <c r="AB4140" i="11"/>
  <c r="AD4140" i="11"/>
  <c r="AC4140" i="11" s="1"/>
  <c r="BH4140" i="11"/>
  <c r="BJ4140" i="11"/>
  <c r="N4141" i="11"/>
  <c r="O4141" i="11"/>
  <c r="P4141" i="11"/>
  <c r="Q4141" i="11"/>
  <c r="T4141" i="11" s="1"/>
  <c r="R4141" i="11"/>
  <c r="S4141" i="11"/>
  <c r="AA4141" i="11"/>
  <c r="AB4141" i="11"/>
  <c r="BJ4141" i="11" s="1"/>
  <c r="AD4141" i="11"/>
  <c r="AC4141" i="11" s="1"/>
  <c r="BH4141" i="11"/>
  <c r="N4142" i="11"/>
  <c r="O4142" i="11"/>
  <c r="P4142" i="11"/>
  <c r="Q4142" i="11"/>
  <c r="T4142" i="11" s="1"/>
  <c r="R4142" i="11"/>
  <c r="S4142" i="11"/>
  <c r="AA4142" i="11"/>
  <c r="AB4142" i="11"/>
  <c r="BJ4142" i="11" s="1"/>
  <c r="AC4142" i="11"/>
  <c r="AD4142" i="11"/>
  <c r="BH4142" i="11"/>
  <c r="N4143" i="11"/>
  <c r="O4143" i="11"/>
  <c r="P4143" i="11"/>
  <c r="Q4143" i="11"/>
  <c r="R4143" i="11"/>
  <c r="S4143" i="11"/>
  <c r="T4143" i="11"/>
  <c r="AA4143" i="11"/>
  <c r="AB4143" i="11"/>
  <c r="AC4143" i="11"/>
  <c r="AD4143" i="11"/>
  <c r="BH4143" i="11"/>
  <c r="BJ4143" i="11"/>
  <c r="N4144" i="11"/>
  <c r="O4144" i="11"/>
  <c r="P4144" i="11"/>
  <c r="Q4144" i="11"/>
  <c r="T4144" i="11" s="1"/>
  <c r="R4144" i="11"/>
  <c r="S4144" i="11"/>
  <c r="AA4144" i="11"/>
  <c r="AB4144" i="11"/>
  <c r="BJ4144" i="11" s="1"/>
  <c r="AD4144" i="11"/>
  <c r="AC4144" i="11" s="1"/>
  <c r="BH4144" i="11"/>
  <c r="N4145" i="11"/>
  <c r="O4145" i="11"/>
  <c r="P4145" i="11"/>
  <c r="Q4145" i="11"/>
  <c r="R4145" i="11"/>
  <c r="S4145" i="11"/>
  <c r="T4145" i="11"/>
  <c r="AA4145" i="11"/>
  <c r="AB4145" i="11"/>
  <c r="AD4145" i="11"/>
  <c r="AC4145" i="11" s="1"/>
  <c r="BH4145" i="11"/>
  <c r="BJ4145" i="11"/>
  <c r="N4146" i="11"/>
  <c r="O4146" i="11"/>
  <c r="P4146" i="11"/>
  <c r="Q4146" i="11"/>
  <c r="R4146" i="11"/>
  <c r="S4146" i="11"/>
  <c r="T4146" i="11"/>
  <c r="AA4146" i="11"/>
  <c r="AB4146" i="11"/>
  <c r="BJ4146" i="11" s="1"/>
  <c r="AD4146" i="11"/>
  <c r="AC4146" i="11" s="1"/>
  <c r="BH4146" i="11"/>
  <c r="N4147" i="11"/>
  <c r="O4147" i="11"/>
  <c r="P4147" i="11"/>
  <c r="Q4147" i="11"/>
  <c r="T4147" i="11" s="1"/>
  <c r="R4147" i="11"/>
  <c r="S4147" i="11"/>
  <c r="AA4147" i="11"/>
  <c r="AB4147" i="11"/>
  <c r="BJ4147" i="11" s="1"/>
  <c r="AD4147" i="11"/>
  <c r="AC4147" i="11" s="1"/>
  <c r="BH4147" i="11"/>
  <c r="N4148" i="11"/>
  <c r="O4148" i="11"/>
  <c r="P4148" i="11"/>
  <c r="Q4148" i="11"/>
  <c r="T4148" i="11" s="1"/>
  <c r="R4148" i="11"/>
  <c r="S4148" i="11"/>
  <c r="AA4148" i="11"/>
  <c r="AB4148" i="11"/>
  <c r="AD4148" i="11"/>
  <c r="AC4148" i="11" s="1"/>
  <c r="BH4148" i="11"/>
  <c r="BJ4148" i="11"/>
  <c r="N4149" i="11"/>
  <c r="O4149" i="11"/>
  <c r="P4149" i="11"/>
  <c r="Q4149" i="11"/>
  <c r="R4149" i="11"/>
  <c r="S4149" i="11"/>
  <c r="T4149" i="11"/>
  <c r="AA4149" i="11"/>
  <c r="AB4149" i="11"/>
  <c r="BJ4149" i="11" s="1"/>
  <c r="AD4149" i="11"/>
  <c r="AC4149" i="11" s="1"/>
  <c r="BH4149" i="11"/>
  <c r="N4150" i="11"/>
  <c r="O4150" i="11"/>
  <c r="P4150" i="11"/>
  <c r="Q4150" i="11"/>
  <c r="T4150" i="11" s="1"/>
  <c r="R4150" i="11"/>
  <c r="S4150" i="11"/>
  <c r="AA4150" i="11"/>
  <c r="AB4150" i="11"/>
  <c r="AC4150" i="11"/>
  <c r="AD4150" i="11"/>
  <c r="BH4150" i="11"/>
  <c r="BJ4150" i="11"/>
  <c r="N4151" i="11"/>
  <c r="O4151" i="11"/>
  <c r="P4151" i="11"/>
  <c r="Q4151" i="11"/>
  <c r="T4151" i="11" s="1"/>
  <c r="R4151" i="11"/>
  <c r="S4151" i="11"/>
  <c r="AA4151" i="11"/>
  <c r="AB4151" i="11"/>
  <c r="AD4151" i="11"/>
  <c r="AC4151" i="11" s="1"/>
  <c r="BH4151" i="11"/>
  <c r="BJ4151" i="11"/>
  <c r="N4152" i="11"/>
  <c r="O4152" i="11"/>
  <c r="P4152" i="11"/>
  <c r="Q4152" i="11"/>
  <c r="T4152" i="11" s="1"/>
  <c r="R4152" i="11"/>
  <c r="S4152" i="11"/>
  <c r="AA4152" i="11"/>
  <c r="AB4152" i="11"/>
  <c r="BJ4152" i="11" s="1"/>
  <c r="AD4152" i="11"/>
  <c r="AC4152" i="11" s="1"/>
  <c r="BH4152" i="11"/>
  <c r="N4153" i="11"/>
  <c r="O4153" i="11"/>
  <c r="P4153" i="11"/>
  <c r="Q4153" i="11"/>
  <c r="R4153" i="11"/>
  <c r="S4153" i="11"/>
  <c r="T4153" i="11"/>
  <c r="AA4153" i="11"/>
  <c r="AB4153" i="11"/>
  <c r="AD4153" i="11"/>
  <c r="AC4153" i="11" s="1"/>
  <c r="BH4153" i="11"/>
  <c r="BJ4153" i="11"/>
  <c r="N4154" i="11"/>
  <c r="O4154" i="11"/>
  <c r="P4154" i="11"/>
  <c r="Q4154" i="11"/>
  <c r="R4154" i="11"/>
  <c r="S4154" i="11"/>
  <c r="T4154" i="11"/>
  <c r="AA4154" i="11"/>
  <c r="AB4154" i="11"/>
  <c r="BJ4154" i="11" s="1"/>
  <c r="AC4154" i="11"/>
  <c r="AD4154" i="11"/>
  <c r="BH4154" i="11"/>
  <c r="N4155" i="11"/>
  <c r="O4155" i="11"/>
  <c r="P4155" i="11"/>
  <c r="Q4155" i="11"/>
  <c r="T4155" i="11" s="1"/>
  <c r="R4155" i="11"/>
  <c r="S4155" i="11"/>
  <c r="AA4155" i="11"/>
  <c r="AB4155" i="11"/>
  <c r="BJ4155" i="11" s="1"/>
  <c r="AD4155" i="11"/>
  <c r="AC4155" i="11" s="1"/>
  <c r="BH4155" i="11"/>
  <c r="N4156" i="11"/>
  <c r="O4156" i="11"/>
  <c r="P4156" i="11"/>
  <c r="Q4156" i="11"/>
  <c r="T4156" i="11" s="1"/>
  <c r="R4156" i="11"/>
  <c r="S4156" i="11"/>
  <c r="AA4156" i="11"/>
  <c r="AB4156" i="11"/>
  <c r="BJ4156" i="11" s="1"/>
  <c r="AD4156" i="11"/>
  <c r="AC4156" i="11" s="1"/>
  <c r="BH4156" i="11"/>
  <c r="N4157" i="11"/>
  <c r="O4157" i="11"/>
  <c r="P4157" i="11"/>
  <c r="Q4157" i="11"/>
  <c r="T4157" i="11" s="1"/>
  <c r="R4157" i="11"/>
  <c r="S4157" i="11"/>
  <c r="AA4157" i="11"/>
  <c r="AB4157" i="11"/>
  <c r="BJ4157" i="11" s="1"/>
  <c r="AD4157" i="11"/>
  <c r="AC4157" i="11" s="1"/>
  <c r="BH4157" i="11"/>
  <c r="N4158" i="11"/>
  <c r="O4158" i="11"/>
  <c r="P4158" i="11"/>
  <c r="Q4158" i="11"/>
  <c r="T4158" i="11" s="1"/>
  <c r="R4158" i="11"/>
  <c r="S4158" i="11"/>
  <c r="AA4158" i="11"/>
  <c r="AB4158" i="11"/>
  <c r="AC4158" i="11"/>
  <c r="AD4158" i="11"/>
  <c r="BH4158" i="11"/>
  <c r="BJ4158" i="11"/>
  <c r="N4159" i="11"/>
  <c r="O4159" i="11"/>
  <c r="P4159" i="11"/>
  <c r="Q4159" i="11"/>
  <c r="R4159" i="11"/>
  <c r="S4159" i="11"/>
  <c r="T4159" i="11"/>
  <c r="AA4159" i="11"/>
  <c r="AB4159" i="11"/>
  <c r="AC4159" i="11"/>
  <c r="AD4159" i="11"/>
  <c r="BH4159" i="11"/>
  <c r="BJ4159" i="11"/>
  <c r="N4160" i="11"/>
  <c r="O4160" i="11"/>
  <c r="P4160" i="11"/>
  <c r="Q4160" i="11"/>
  <c r="T4160" i="11" s="1"/>
  <c r="R4160" i="11"/>
  <c r="S4160" i="11"/>
  <c r="AA4160" i="11"/>
  <c r="AB4160" i="11"/>
  <c r="BJ4160" i="11" s="1"/>
  <c r="AD4160" i="11"/>
  <c r="AC4160" i="11" s="1"/>
  <c r="BH4160" i="11"/>
  <c r="N4161" i="11"/>
  <c r="O4161" i="11"/>
  <c r="P4161" i="11"/>
  <c r="Q4161" i="11"/>
  <c r="R4161" i="11"/>
  <c r="S4161" i="11"/>
  <c r="T4161" i="11"/>
  <c r="AA4161" i="11"/>
  <c r="AB4161" i="11"/>
  <c r="AD4161" i="11"/>
  <c r="AC4161" i="11" s="1"/>
  <c r="BH4161" i="11"/>
  <c r="BJ4161" i="11"/>
  <c r="N4162" i="11"/>
  <c r="O4162" i="11"/>
  <c r="P4162" i="11"/>
  <c r="Q4162" i="11"/>
  <c r="T4162" i="11" s="1"/>
  <c r="R4162" i="11"/>
  <c r="S4162" i="11"/>
  <c r="AA4162" i="11"/>
  <c r="AB4162" i="11"/>
  <c r="BJ4162" i="11" s="1"/>
  <c r="AC4162" i="11"/>
  <c r="AD4162" i="11"/>
  <c r="BH4162" i="11"/>
  <c r="N4163" i="11"/>
  <c r="O4163" i="11"/>
  <c r="P4163" i="11"/>
  <c r="Q4163" i="11"/>
  <c r="T4163" i="11" s="1"/>
  <c r="R4163" i="11"/>
  <c r="S4163" i="11"/>
  <c r="AA4163" i="11"/>
  <c r="AB4163" i="11"/>
  <c r="BJ4163" i="11" s="1"/>
  <c r="AD4163" i="11"/>
  <c r="AC4163" i="11" s="1"/>
  <c r="BH4163" i="11"/>
  <c r="N4164" i="11"/>
  <c r="O4164" i="11"/>
  <c r="P4164" i="11"/>
  <c r="Q4164" i="11"/>
  <c r="T4164" i="11" s="1"/>
  <c r="R4164" i="11"/>
  <c r="S4164" i="11"/>
  <c r="AA4164" i="11"/>
  <c r="AB4164" i="11"/>
  <c r="AD4164" i="11"/>
  <c r="AC4164" i="11" s="1"/>
  <c r="BH4164" i="11"/>
  <c r="BJ4164" i="11"/>
  <c r="N4165" i="11"/>
  <c r="O4165" i="11"/>
  <c r="P4165" i="11"/>
  <c r="Q4165" i="11"/>
  <c r="T4165" i="11" s="1"/>
  <c r="R4165" i="11"/>
  <c r="S4165" i="11"/>
  <c r="AA4165" i="11"/>
  <c r="AB4165" i="11"/>
  <c r="BJ4165" i="11" s="1"/>
  <c r="AD4165" i="11"/>
  <c r="AC4165" i="11" s="1"/>
  <c r="BH4165" i="11"/>
  <c r="N4166" i="11"/>
  <c r="O4166" i="11"/>
  <c r="P4166" i="11"/>
  <c r="Q4166" i="11"/>
  <c r="T4166" i="11" s="1"/>
  <c r="R4166" i="11"/>
  <c r="S4166" i="11"/>
  <c r="AA4166" i="11"/>
  <c r="AB4166" i="11"/>
  <c r="BJ4166" i="11" s="1"/>
  <c r="AC4166" i="11"/>
  <c r="AD4166" i="11"/>
  <c r="BH4166" i="11"/>
  <c r="N4167" i="11"/>
  <c r="O4167" i="11"/>
  <c r="P4167" i="11"/>
  <c r="Q4167" i="11"/>
  <c r="R4167" i="11"/>
  <c r="S4167" i="11"/>
  <c r="T4167" i="11"/>
  <c r="AA4167" i="11"/>
  <c r="AB4167" i="11"/>
  <c r="AC4167" i="11"/>
  <c r="AD4167" i="11"/>
  <c r="BH4167" i="11"/>
  <c r="BJ4167" i="11"/>
  <c r="N4168" i="11"/>
  <c r="O4168" i="11"/>
  <c r="P4168" i="11"/>
  <c r="Q4168" i="11"/>
  <c r="T4168" i="11" s="1"/>
  <c r="R4168" i="11"/>
  <c r="S4168" i="11"/>
  <c r="AA4168" i="11"/>
  <c r="AB4168" i="11"/>
  <c r="BJ4168" i="11" s="1"/>
  <c r="AD4168" i="11"/>
  <c r="AC4168" i="11" s="1"/>
  <c r="BH4168" i="11"/>
  <c r="N4169" i="11"/>
  <c r="O4169" i="11"/>
  <c r="P4169" i="11"/>
  <c r="Q4169" i="11"/>
  <c r="T4169" i="11" s="1"/>
  <c r="R4169" i="11"/>
  <c r="S4169" i="11"/>
  <c r="AA4169" i="11"/>
  <c r="AB4169" i="11"/>
  <c r="AD4169" i="11"/>
  <c r="AC4169" i="11" s="1"/>
  <c r="BH4169" i="11"/>
  <c r="BJ4169" i="11"/>
  <c r="N4170" i="11"/>
  <c r="O4170" i="11"/>
  <c r="P4170" i="11"/>
  <c r="Q4170" i="11"/>
  <c r="R4170" i="11"/>
  <c r="S4170" i="11"/>
  <c r="T4170" i="11"/>
  <c r="AA4170" i="11"/>
  <c r="AB4170" i="11"/>
  <c r="BJ4170" i="11" s="1"/>
  <c r="AC4170" i="11"/>
  <c r="AD4170" i="11"/>
  <c r="BH4170" i="11"/>
  <c r="N4171" i="11"/>
  <c r="O4171" i="11"/>
  <c r="P4171" i="11"/>
  <c r="Q4171" i="11"/>
  <c r="T4171" i="11" s="1"/>
  <c r="R4171" i="11"/>
  <c r="S4171" i="11"/>
  <c r="AA4171" i="11"/>
  <c r="AB4171" i="11"/>
  <c r="BJ4171" i="11" s="1"/>
  <c r="AD4171" i="11"/>
  <c r="AC4171" i="11" s="1"/>
  <c r="BH4171" i="11"/>
  <c r="N4172" i="11"/>
  <c r="O4172" i="11"/>
  <c r="P4172" i="11"/>
  <c r="Q4172" i="11"/>
  <c r="T4172" i="11" s="1"/>
  <c r="R4172" i="11"/>
  <c r="S4172" i="11"/>
  <c r="AA4172" i="11"/>
  <c r="AB4172" i="11"/>
  <c r="AD4172" i="11"/>
  <c r="AC4172" i="11" s="1"/>
  <c r="BH4172" i="11"/>
  <c r="BJ4172" i="11"/>
  <c r="N4173" i="11"/>
  <c r="O4173" i="11"/>
  <c r="P4173" i="11"/>
  <c r="Q4173" i="11"/>
  <c r="R4173" i="11"/>
  <c r="S4173" i="11"/>
  <c r="T4173" i="11"/>
  <c r="AA4173" i="11"/>
  <c r="AB4173" i="11"/>
  <c r="BJ4173" i="11" s="1"/>
  <c r="AD4173" i="11"/>
  <c r="AC4173" i="11" s="1"/>
  <c r="BH4173" i="11"/>
  <c r="N4174" i="11"/>
  <c r="O4174" i="11"/>
  <c r="P4174" i="11"/>
  <c r="Q4174" i="11"/>
  <c r="T4174" i="11" s="1"/>
  <c r="R4174" i="11"/>
  <c r="S4174" i="11"/>
  <c r="AA4174" i="11"/>
  <c r="AB4174" i="11"/>
  <c r="AD4174" i="11"/>
  <c r="AC4174" i="11" s="1"/>
  <c r="BH4174" i="11"/>
  <c r="BJ4174" i="11"/>
  <c r="N4175" i="11"/>
  <c r="O4175" i="11"/>
  <c r="P4175" i="11"/>
  <c r="Q4175" i="11"/>
  <c r="R4175" i="11"/>
  <c r="S4175" i="11"/>
  <c r="T4175" i="11"/>
  <c r="AA4175" i="11"/>
  <c r="AB4175" i="11"/>
  <c r="AD4175" i="11"/>
  <c r="AC4175" i="11" s="1"/>
  <c r="BH4175" i="11"/>
  <c r="BJ4175" i="11"/>
  <c r="N4176" i="11"/>
  <c r="O4176" i="11"/>
  <c r="P4176" i="11"/>
  <c r="Q4176" i="11"/>
  <c r="T4176" i="11" s="1"/>
  <c r="R4176" i="11"/>
  <c r="S4176" i="11"/>
  <c r="AA4176" i="11"/>
  <c r="AB4176" i="11"/>
  <c r="BJ4176" i="11" s="1"/>
  <c r="AD4176" i="11"/>
  <c r="AC4176" i="11" s="1"/>
  <c r="BH4176" i="11"/>
  <c r="N4177" i="11"/>
  <c r="O4177" i="11"/>
  <c r="P4177" i="11"/>
  <c r="Q4177" i="11"/>
  <c r="R4177" i="11"/>
  <c r="S4177" i="11"/>
  <c r="T4177" i="11"/>
  <c r="AA4177" i="11"/>
  <c r="AB4177" i="11"/>
  <c r="BJ4177" i="11" s="1"/>
  <c r="AD4177" i="11"/>
  <c r="AC4177" i="11" s="1"/>
  <c r="BH4177" i="11"/>
  <c r="N4178" i="11"/>
  <c r="O4178" i="11"/>
  <c r="P4178" i="11"/>
  <c r="Q4178" i="11"/>
  <c r="T4178" i="11" s="1"/>
  <c r="R4178" i="11"/>
  <c r="S4178" i="11"/>
  <c r="AA4178" i="11"/>
  <c r="AB4178" i="11"/>
  <c r="BJ4178" i="11" s="1"/>
  <c r="AD4178" i="11"/>
  <c r="AC4178" i="11" s="1"/>
  <c r="BH4178" i="11"/>
  <c r="N4179" i="11"/>
  <c r="O4179" i="11"/>
  <c r="P4179" i="11"/>
  <c r="Q4179" i="11"/>
  <c r="T4179" i="11" s="1"/>
  <c r="R4179" i="11"/>
  <c r="S4179" i="11"/>
  <c r="AA4179" i="11"/>
  <c r="AB4179" i="11"/>
  <c r="BJ4179" i="11" s="1"/>
  <c r="AD4179" i="11"/>
  <c r="AC4179" i="11" s="1"/>
  <c r="BH4179" i="11"/>
  <c r="N4180" i="11"/>
  <c r="O4180" i="11"/>
  <c r="P4180" i="11"/>
  <c r="Q4180" i="11"/>
  <c r="T4180" i="11" s="1"/>
  <c r="R4180" i="11"/>
  <c r="S4180" i="11"/>
  <c r="AA4180" i="11"/>
  <c r="AB4180" i="11"/>
  <c r="BJ4180" i="11" s="1"/>
  <c r="AD4180" i="11"/>
  <c r="AC4180" i="11" s="1"/>
  <c r="BH4180" i="11"/>
  <c r="N4181" i="11"/>
  <c r="O4181" i="11"/>
  <c r="P4181" i="11"/>
  <c r="Q4181" i="11"/>
  <c r="R4181" i="11"/>
  <c r="S4181" i="11"/>
  <c r="T4181" i="11"/>
  <c r="AA4181" i="11"/>
  <c r="AB4181" i="11"/>
  <c r="BJ4181" i="11" s="1"/>
  <c r="AD4181" i="11"/>
  <c r="AC4181" i="11" s="1"/>
  <c r="BH4181" i="11"/>
  <c r="N4182" i="11"/>
  <c r="O4182" i="11"/>
  <c r="P4182" i="11"/>
  <c r="Q4182" i="11"/>
  <c r="T4182" i="11" s="1"/>
  <c r="R4182" i="11"/>
  <c r="S4182" i="11"/>
  <c r="AA4182" i="11"/>
  <c r="AB4182" i="11"/>
  <c r="AC4182" i="11"/>
  <c r="AD4182" i="11"/>
  <c r="BH4182" i="11"/>
  <c r="BJ4182" i="11"/>
  <c r="N4183" i="11"/>
  <c r="O4183" i="11"/>
  <c r="P4183" i="11"/>
  <c r="Q4183" i="11"/>
  <c r="R4183" i="11"/>
  <c r="S4183" i="11"/>
  <c r="T4183" i="11"/>
  <c r="AA4183" i="11"/>
  <c r="AB4183" i="11"/>
  <c r="AD4183" i="11"/>
  <c r="AC4183" i="11" s="1"/>
  <c r="BH4183" i="11"/>
  <c r="BJ4183" i="11"/>
  <c r="N4184" i="11"/>
  <c r="O4184" i="11"/>
  <c r="P4184" i="11"/>
  <c r="Q4184" i="11"/>
  <c r="T4184" i="11" s="1"/>
  <c r="R4184" i="11"/>
  <c r="S4184" i="11"/>
  <c r="AA4184" i="11"/>
  <c r="AB4184" i="11"/>
  <c r="BJ4184" i="11" s="1"/>
  <c r="AD4184" i="11"/>
  <c r="AC4184" i="11" s="1"/>
  <c r="BH4184" i="11"/>
  <c r="N4185" i="11"/>
  <c r="O4185" i="11"/>
  <c r="P4185" i="11"/>
  <c r="Q4185" i="11"/>
  <c r="R4185" i="11"/>
  <c r="S4185" i="11"/>
  <c r="T4185" i="11"/>
  <c r="AA4185" i="11"/>
  <c r="AB4185" i="11"/>
  <c r="AD4185" i="11"/>
  <c r="AC4185" i="11" s="1"/>
  <c r="BH4185" i="11"/>
  <c r="BJ4185" i="11"/>
  <c r="N4186" i="11"/>
  <c r="O4186" i="11"/>
  <c r="P4186" i="11"/>
  <c r="Q4186" i="11"/>
  <c r="T4186" i="11" s="1"/>
  <c r="R4186" i="11"/>
  <c r="S4186" i="11"/>
  <c r="AA4186" i="11"/>
  <c r="AB4186" i="11"/>
  <c r="BJ4186" i="11" s="1"/>
  <c r="AC4186" i="11"/>
  <c r="AD4186" i="11"/>
  <c r="BH4186" i="11"/>
  <c r="N4187" i="11"/>
  <c r="O4187" i="11"/>
  <c r="P4187" i="11"/>
  <c r="Q4187" i="11"/>
  <c r="T4187" i="11" s="1"/>
  <c r="R4187" i="11"/>
  <c r="S4187" i="11"/>
  <c r="AA4187" i="11"/>
  <c r="AB4187" i="11"/>
  <c r="BJ4187" i="11" s="1"/>
  <c r="AD4187" i="11"/>
  <c r="AC4187" i="11" s="1"/>
  <c r="BH4187" i="11"/>
  <c r="N4188" i="11"/>
  <c r="O4188" i="11"/>
  <c r="P4188" i="11"/>
  <c r="Q4188" i="11"/>
  <c r="T4188" i="11" s="1"/>
  <c r="R4188" i="11"/>
  <c r="S4188" i="11"/>
  <c r="AA4188" i="11"/>
  <c r="AB4188" i="11"/>
  <c r="AD4188" i="11"/>
  <c r="AC4188" i="11" s="1"/>
  <c r="BH4188" i="11"/>
  <c r="BJ4188" i="11"/>
  <c r="N4189" i="11"/>
  <c r="O4189" i="11"/>
  <c r="P4189" i="11"/>
  <c r="Q4189" i="11"/>
  <c r="T4189" i="11" s="1"/>
  <c r="R4189" i="11"/>
  <c r="S4189" i="11"/>
  <c r="AA4189" i="11"/>
  <c r="AB4189" i="11"/>
  <c r="BJ4189" i="11" s="1"/>
  <c r="AD4189" i="11"/>
  <c r="AC4189" i="11" s="1"/>
  <c r="BH4189" i="11"/>
  <c r="N4190" i="11"/>
  <c r="O4190" i="11"/>
  <c r="P4190" i="11"/>
  <c r="Q4190" i="11"/>
  <c r="T4190" i="11" s="1"/>
  <c r="R4190" i="11"/>
  <c r="S4190" i="11"/>
  <c r="AA4190" i="11"/>
  <c r="AB4190" i="11"/>
  <c r="BJ4190" i="11" s="1"/>
  <c r="AC4190" i="11"/>
  <c r="AD4190" i="11"/>
  <c r="BH4190" i="11"/>
  <c r="N4191" i="11"/>
  <c r="O4191" i="11"/>
  <c r="P4191" i="11"/>
  <c r="Q4191" i="11"/>
  <c r="R4191" i="11"/>
  <c r="S4191" i="11"/>
  <c r="T4191" i="11"/>
  <c r="AA4191" i="11"/>
  <c r="AB4191" i="11"/>
  <c r="BJ4191" i="11" s="1"/>
  <c r="AD4191" i="11"/>
  <c r="AC4191" i="11" s="1"/>
  <c r="BH4191" i="11"/>
  <c r="N4192" i="11"/>
  <c r="O4192" i="11"/>
  <c r="P4192" i="11"/>
  <c r="Q4192" i="11"/>
  <c r="T4192" i="11" s="1"/>
  <c r="R4192" i="11"/>
  <c r="S4192" i="11"/>
  <c r="AA4192" i="11"/>
  <c r="AB4192" i="11"/>
  <c r="BJ4192" i="11" s="1"/>
  <c r="AD4192" i="11"/>
  <c r="AC4192" i="11" s="1"/>
  <c r="BH4192" i="11"/>
  <c r="N4193" i="11"/>
  <c r="O4193" i="11"/>
  <c r="P4193" i="11"/>
  <c r="Q4193" i="11"/>
  <c r="T4193" i="11" s="1"/>
  <c r="R4193" i="11"/>
  <c r="S4193" i="11"/>
  <c r="AA4193" i="11"/>
  <c r="AB4193" i="11"/>
  <c r="AD4193" i="11"/>
  <c r="AC4193" i="11" s="1"/>
  <c r="BH4193" i="11"/>
  <c r="BJ4193" i="11"/>
  <c r="N4194" i="11"/>
  <c r="O4194" i="11"/>
  <c r="P4194" i="11"/>
  <c r="Q4194" i="11"/>
  <c r="R4194" i="11"/>
  <c r="S4194" i="11"/>
  <c r="T4194" i="11"/>
  <c r="AA4194" i="11"/>
  <c r="AB4194" i="11"/>
  <c r="BJ4194" i="11" s="1"/>
  <c r="AC4194" i="11"/>
  <c r="AD4194" i="11"/>
  <c r="BH4194" i="11"/>
  <c r="N4195" i="11"/>
  <c r="O4195" i="11"/>
  <c r="P4195" i="11"/>
  <c r="Q4195" i="11"/>
  <c r="T4195" i="11" s="1"/>
  <c r="R4195" i="11"/>
  <c r="S4195" i="11"/>
  <c r="AA4195" i="11"/>
  <c r="AB4195" i="11"/>
  <c r="BJ4195" i="11" s="1"/>
  <c r="AD4195" i="11"/>
  <c r="AC4195" i="11" s="1"/>
  <c r="BH4195" i="11"/>
  <c r="N4196" i="11"/>
  <c r="O4196" i="11"/>
  <c r="P4196" i="11"/>
  <c r="Q4196" i="11"/>
  <c r="T4196" i="11" s="1"/>
  <c r="R4196" i="11"/>
  <c r="S4196" i="11"/>
  <c r="AA4196" i="11"/>
  <c r="AB4196" i="11"/>
  <c r="BJ4196" i="11" s="1"/>
  <c r="AD4196" i="11"/>
  <c r="AC4196" i="11" s="1"/>
  <c r="BH4196" i="11"/>
  <c r="N4197" i="11"/>
  <c r="O4197" i="11"/>
  <c r="P4197" i="11"/>
  <c r="Q4197" i="11"/>
  <c r="R4197" i="11"/>
  <c r="S4197" i="11"/>
  <c r="T4197" i="11"/>
  <c r="AA4197" i="11"/>
  <c r="AB4197" i="11"/>
  <c r="BJ4197" i="11" s="1"/>
  <c r="AD4197" i="11"/>
  <c r="AC4197" i="11" s="1"/>
  <c r="BH4197" i="11"/>
  <c r="N4198" i="11"/>
  <c r="O4198" i="11"/>
  <c r="P4198" i="11"/>
  <c r="Q4198" i="11"/>
  <c r="T4198" i="11" s="1"/>
  <c r="R4198" i="11"/>
  <c r="S4198" i="11"/>
  <c r="AA4198" i="11"/>
  <c r="AB4198" i="11"/>
  <c r="AC4198" i="11"/>
  <c r="AD4198" i="11"/>
  <c r="BH4198" i="11"/>
  <c r="BJ4198" i="11"/>
  <c r="N4199" i="11"/>
  <c r="O4199" i="11"/>
  <c r="P4199" i="11"/>
  <c r="Q4199" i="11"/>
  <c r="R4199" i="11"/>
  <c r="S4199" i="11"/>
  <c r="T4199" i="11"/>
  <c r="AA4199" i="11"/>
  <c r="AB4199" i="11"/>
  <c r="AD4199" i="11"/>
  <c r="AC4199" i="11" s="1"/>
  <c r="BH4199" i="11"/>
  <c r="BJ4199" i="11"/>
  <c r="N4200" i="11"/>
  <c r="O4200" i="11"/>
  <c r="P4200" i="11"/>
  <c r="Q4200" i="11"/>
  <c r="T4200" i="11" s="1"/>
  <c r="R4200" i="11"/>
  <c r="S4200" i="11"/>
  <c r="AA4200" i="11"/>
  <c r="AB4200" i="11"/>
  <c r="BJ4200" i="11" s="1"/>
  <c r="AD4200" i="11"/>
  <c r="AC4200" i="11" s="1"/>
  <c r="BH4200" i="11"/>
  <c r="N4201" i="11"/>
  <c r="O4201" i="11"/>
  <c r="P4201" i="11"/>
  <c r="Q4201" i="11"/>
  <c r="R4201" i="11"/>
  <c r="S4201" i="11"/>
  <c r="T4201" i="11"/>
  <c r="AA4201" i="11"/>
  <c r="AB4201" i="11"/>
  <c r="BJ4201" i="11" s="1"/>
  <c r="AD4201" i="11"/>
  <c r="AC4201" i="11" s="1"/>
  <c r="BH4201" i="11"/>
  <c r="N4202" i="11"/>
  <c r="O4202" i="11"/>
  <c r="P4202" i="11"/>
  <c r="Q4202" i="11"/>
  <c r="R4202" i="11"/>
  <c r="S4202" i="11"/>
  <c r="T4202" i="11"/>
  <c r="AA4202" i="11"/>
  <c r="AB4202" i="11"/>
  <c r="BJ4202" i="11" s="1"/>
  <c r="AC4202" i="11"/>
  <c r="AD4202" i="11"/>
  <c r="BH4202" i="11"/>
  <c r="N4203" i="11"/>
  <c r="O4203" i="11"/>
  <c r="P4203" i="11"/>
  <c r="Q4203" i="11"/>
  <c r="T4203" i="11" s="1"/>
  <c r="R4203" i="11"/>
  <c r="S4203" i="11"/>
  <c r="AA4203" i="11"/>
  <c r="AB4203" i="11"/>
  <c r="BJ4203" i="11" s="1"/>
  <c r="AD4203" i="11"/>
  <c r="AC4203" i="11" s="1"/>
  <c r="BH4203" i="11"/>
  <c r="N4204" i="11"/>
  <c r="O4204" i="11"/>
  <c r="P4204" i="11"/>
  <c r="Q4204" i="11"/>
  <c r="T4204" i="11" s="1"/>
  <c r="R4204" i="11"/>
  <c r="S4204" i="11"/>
  <c r="AA4204" i="11"/>
  <c r="AB4204" i="11"/>
  <c r="BJ4204" i="11" s="1"/>
  <c r="AD4204" i="11"/>
  <c r="AC4204" i="11" s="1"/>
  <c r="BH4204" i="11"/>
  <c r="N4205" i="11"/>
  <c r="O4205" i="11"/>
  <c r="P4205" i="11"/>
  <c r="Q4205" i="11"/>
  <c r="R4205" i="11"/>
  <c r="S4205" i="11"/>
  <c r="T4205" i="11"/>
  <c r="AA4205" i="11"/>
  <c r="AB4205" i="11"/>
  <c r="BJ4205" i="11" s="1"/>
  <c r="AD4205" i="11"/>
  <c r="AC4205" i="11" s="1"/>
  <c r="BH4205" i="11"/>
  <c r="N4206" i="11"/>
  <c r="O4206" i="11"/>
  <c r="P4206" i="11"/>
  <c r="Q4206" i="11"/>
  <c r="T4206" i="11" s="1"/>
  <c r="R4206" i="11"/>
  <c r="S4206" i="11"/>
  <c r="AA4206" i="11"/>
  <c r="AB4206" i="11"/>
  <c r="AD4206" i="11"/>
  <c r="AC4206" i="11" s="1"/>
  <c r="BH4206" i="11"/>
  <c r="BJ4206" i="11"/>
  <c r="N4207" i="11"/>
  <c r="O4207" i="11"/>
  <c r="P4207" i="11"/>
  <c r="Q4207" i="11"/>
  <c r="T4207" i="11" s="1"/>
  <c r="R4207" i="11"/>
  <c r="S4207" i="11"/>
  <c r="AA4207" i="11"/>
  <c r="AB4207" i="11"/>
  <c r="AD4207" i="11"/>
  <c r="AC4207" i="11" s="1"/>
  <c r="BH4207" i="11"/>
  <c r="BJ4207" i="11"/>
  <c r="N4208" i="11"/>
  <c r="O4208" i="11"/>
  <c r="P4208" i="11"/>
  <c r="Q4208" i="11"/>
  <c r="T4208" i="11" s="1"/>
  <c r="R4208" i="11"/>
  <c r="S4208" i="11"/>
  <c r="AA4208" i="11"/>
  <c r="AB4208" i="11"/>
  <c r="BJ4208" i="11" s="1"/>
  <c r="AD4208" i="11"/>
  <c r="AC4208" i="11" s="1"/>
  <c r="BH4208" i="11"/>
  <c r="N4209" i="11"/>
  <c r="O4209" i="11"/>
  <c r="P4209" i="11"/>
  <c r="Q4209" i="11"/>
  <c r="T4209" i="11" s="1"/>
  <c r="R4209" i="11"/>
  <c r="S4209" i="11"/>
  <c r="AA4209" i="11"/>
  <c r="AB4209" i="11"/>
  <c r="AD4209" i="11"/>
  <c r="AC4209" i="11" s="1"/>
  <c r="BH4209" i="11"/>
  <c r="BJ4209" i="11"/>
  <c r="N4210" i="11"/>
  <c r="O4210" i="11"/>
  <c r="P4210" i="11"/>
  <c r="Q4210" i="11"/>
  <c r="T4210" i="11" s="1"/>
  <c r="R4210" i="11"/>
  <c r="S4210" i="11"/>
  <c r="AA4210" i="11"/>
  <c r="AB4210" i="11"/>
  <c r="BJ4210" i="11" s="1"/>
  <c r="AD4210" i="11"/>
  <c r="AC4210" i="11" s="1"/>
  <c r="BH4210" i="11"/>
  <c r="N4211" i="11"/>
  <c r="O4211" i="11"/>
  <c r="P4211" i="11"/>
  <c r="Q4211" i="11"/>
  <c r="T4211" i="11" s="1"/>
  <c r="R4211" i="11"/>
  <c r="S4211" i="11"/>
  <c r="AA4211" i="11"/>
  <c r="AB4211" i="11"/>
  <c r="BJ4211" i="11" s="1"/>
  <c r="AD4211" i="11"/>
  <c r="AC4211" i="11" s="1"/>
  <c r="BH4211" i="11"/>
  <c r="N4212" i="11"/>
  <c r="O4212" i="11"/>
  <c r="P4212" i="11"/>
  <c r="Q4212" i="11"/>
  <c r="T4212" i="11" s="1"/>
  <c r="R4212" i="11"/>
  <c r="S4212" i="11"/>
  <c r="AA4212" i="11"/>
  <c r="AB4212" i="11"/>
  <c r="AD4212" i="11"/>
  <c r="AC4212" i="11" s="1"/>
  <c r="BH4212" i="11"/>
  <c r="BJ4212" i="11"/>
  <c r="N4213" i="11"/>
  <c r="O4213" i="11"/>
  <c r="P4213" i="11"/>
  <c r="Q4213" i="11"/>
  <c r="R4213" i="11"/>
  <c r="S4213" i="11"/>
  <c r="T4213" i="11"/>
  <c r="AA4213" i="11"/>
  <c r="AB4213" i="11"/>
  <c r="BJ4213" i="11" s="1"/>
  <c r="AD4213" i="11"/>
  <c r="AC4213" i="11" s="1"/>
  <c r="BH4213" i="11"/>
  <c r="N4214" i="11"/>
  <c r="O4214" i="11"/>
  <c r="P4214" i="11"/>
  <c r="Q4214" i="11"/>
  <c r="T4214" i="11" s="1"/>
  <c r="R4214" i="11"/>
  <c r="S4214" i="11"/>
  <c r="AA4214" i="11"/>
  <c r="AB4214" i="11"/>
  <c r="AC4214" i="11"/>
  <c r="AD4214" i="11"/>
  <c r="BH4214" i="11"/>
  <c r="BJ4214" i="11"/>
  <c r="N4215" i="11"/>
  <c r="O4215" i="11"/>
  <c r="P4215" i="11"/>
  <c r="Q4215" i="11"/>
  <c r="R4215" i="11"/>
  <c r="S4215" i="11"/>
  <c r="T4215" i="11"/>
  <c r="AA4215" i="11"/>
  <c r="AB4215" i="11"/>
  <c r="BJ4215" i="11" s="1"/>
  <c r="AC4215" i="11"/>
  <c r="AD4215" i="11"/>
  <c r="BH4215" i="11"/>
  <c r="N4216" i="11"/>
  <c r="O4216" i="11"/>
  <c r="P4216" i="11"/>
  <c r="Q4216" i="11"/>
  <c r="T4216" i="11" s="1"/>
  <c r="R4216" i="11"/>
  <c r="S4216" i="11"/>
  <c r="AA4216" i="11"/>
  <c r="AB4216" i="11"/>
  <c r="BJ4216" i="11" s="1"/>
  <c r="AD4216" i="11"/>
  <c r="AC4216" i="11" s="1"/>
  <c r="BH4216" i="11"/>
  <c r="N4217" i="11"/>
  <c r="O4217" i="11"/>
  <c r="P4217" i="11"/>
  <c r="Q4217" i="11"/>
  <c r="T4217" i="11" s="1"/>
  <c r="R4217" i="11"/>
  <c r="S4217" i="11"/>
  <c r="AA4217" i="11"/>
  <c r="AB4217" i="11"/>
  <c r="BJ4217" i="11" s="1"/>
  <c r="AD4217" i="11"/>
  <c r="AC4217" i="11" s="1"/>
  <c r="BH4217" i="11"/>
  <c r="N4218" i="11"/>
  <c r="O4218" i="11"/>
  <c r="P4218" i="11"/>
  <c r="Q4218" i="11"/>
  <c r="R4218" i="11"/>
  <c r="S4218" i="11"/>
  <c r="T4218" i="11"/>
  <c r="AA4218" i="11"/>
  <c r="AB4218" i="11"/>
  <c r="BJ4218" i="11" s="1"/>
  <c r="AC4218" i="11"/>
  <c r="AD4218" i="11"/>
  <c r="BH4218" i="11"/>
  <c r="N4219" i="11"/>
  <c r="O4219" i="11"/>
  <c r="P4219" i="11"/>
  <c r="Q4219" i="11"/>
  <c r="T4219" i="11" s="1"/>
  <c r="R4219" i="11"/>
  <c r="S4219" i="11"/>
  <c r="AA4219" i="11"/>
  <c r="AB4219" i="11"/>
  <c r="BJ4219" i="11" s="1"/>
  <c r="AD4219" i="11"/>
  <c r="AC4219" i="11" s="1"/>
  <c r="BH4219" i="11"/>
  <c r="N4220" i="11"/>
  <c r="O4220" i="11"/>
  <c r="P4220" i="11"/>
  <c r="Q4220" i="11"/>
  <c r="T4220" i="11" s="1"/>
  <c r="R4220" i="11"/>
  <c r="S4220" i="11"/>
  <c r="AA4220" i="11"/>
  <c r="AB4220" i="11"/>
  <c r="AD4220" i="11"/>
  <c r="AC4220" i="11" s="1"/>
  <c r="BH4220" i="11"/>
  <c r="BJ4220" i="11"/>
  <c r="N4221" i="11"/>
  <c r="O4221" i="11"/>
  <c r="P4221" i="11"/>
  <c r="Q4221" i="11"/>
  <c r="R4221" i="11"/>
  <c r="S4221" i="11"/>
  <c r="T4221" i="11"/>
  <c r="AA4221" i="11"/>
  <c r="AB4221" i="11"/>
  <c r="BJ4221" i="11" s="1"/>
  <c r="AC4221" i="11"/>
  <c r="BH4221" i="11"/>
  <c r="N4222" i="11"/>
  <c r="O4222" i="11"/>
  <c r="P4222" i="11"/>
  <c r="Q4222" i="11"/>
  <c r="R4222" i="11"/>
  <c r="S4222" i="11"/>
  <c r="T4222" i="11"/>
  <c r="AA4222" i="11"/>
  <c r="AB4222" i="11"/>
  <c r="AD4222" i="11"/>
  <c r="AC4222" i="11" s="1"/>
  <c r="BH4222" i="11"/>
  <c r="BJ4222" i="11"/>
  <c r="N4223" i="11"/>
  <c r="O4223" i="11"/>
  <c r="P4223" i="11"/>
  <c r="Q4223" i="11"/>
  <c r="R4223" i="11"/>
  <c r="S4223" i="11"/>
  <c r="T4223" i="11"/>
  <c r="AA4223" i="11"/>
  <c r="AB4223" i="11"/>
  <c r="BJ4223" i="11" s="1"/>
  <c r="AC4223" i="11"/>
  <c r="AD4223" i="11"/>
  <c r="BH4223" i="11"/>
  <c r="N4224" i="11"/>
  <c r="O4224" i="11"/>
  <c r="P4224" i="11"/>
  <c r="Q4224" i="11"/>
  <c r="T4224" i="11" s="1"/>
  <c r="R4224" i="11"/>
  <c r="S4224" i="11"/>
  <c r="AA4224" i="11"/>
  <c r="AB4224" i="11"/>
  <c r="BJ4224" i="11" s="1"/>
  <c r="AD4224" i="11"/>
  <c r="AC4224" i="11" s="1"/>
  <c r="BH4224" i="11"/>
  <c r="N4225" i="11"/>
  <c r="O4225" i="11"/>
  <c r="P4225" i="11"/>
  <c r="Q4225" i="11"/>
  <c r="T4225" i="11" s="1"/>
  <c r="R4225" i="11"/>
  <c r="S4225" i="11"/>
  <c r="AA4225" i="11"/>
  <c r="AB4225" i="11"/>
  <c r="BJ4225" i="11" s="1"/>
  <c r="AD4225" i="11"/>
  <c r="AC4225" i="11" s="1"/>
  <c r="BH4225" i="11"/>
  <c r="N4226" i="11"/>
  <c r="O4226" i="11"/>
  <c r="P4226" i="11"/>
  <c r="Q4226" i="11"/>
  <c r="T4226" i="11" s="1"/>
  <c r="R4226" i="11"/>
  <c r="S4226" i="11"/>
  <c r="AA4226" i="11"/>
  <c r="AB4226" i="11"/>
  <c r="BJ4226" i="11" s="1"/>
  <c r="AD4226" i="11"/>
  <c r="AC4226" i="11" s="1"/>
  <c r="BH4226" i="11"/>
  <c r="N4227" i="11"/>
  <c r="O4227" i="11"/>
  <c r="P4227" i="11"/>
  <c r="Q4227" i="11"/>
  <c r="T4227" i="11" s="1"/>
  <c r="R4227" i="11"/>
  <c r="S4227" i="11"/>
  <c r="AA4227" i="11"/>
  <c r="AB4227" i="11"/>
  <c r="AC4227" i="11"/>
  <c r="AD4227" i="11"/>
  <c r="BH4227" i="11"/>
  <c r="BJ4227" i="11"/>
  <c r="N4228" i="11"/>
  <c r="O4228" i="11"/>
  <c r="P4228" i="11"/>
  <c r="Q4228" i="11"/>
  <c r="R4228" i="11"/>
  <c r="S4228" i="11"/>
  <c r="T4228" i="11"/>
  <c r="AA4228" i="11"/>
  <c r="AB4228" i="11"/>
  <c r="AC4228" i="11"/>
  <c r="AD4228" i="11"/>
  <c r="BH4228" i="11"/>
  <c r="BJ4228" i="11"/>
  <c r="N4229" i="11"/>
  <c r="O4229" i="11"/>
  <c r="P4229" i="11"/>
  <c r="Q4229" i="11"/>
  <c r="T4229" i="11" s="1"/>
  <c r="R4229" i="11"/>
  <c r="S4229" i="11"/>
  <c r="AA4229" i="11"/>
  <c r="AB4229" i="11"/>
  <c r="BJ4229" i="11" s="1"/>
  <c r="AD4229" i="11"/>
  <c r="AC4229" i="11" s="1"/>
  <c r="BH4229" i="11"/>
  <c r="N4230" i="11"/>
  <c r="O4230" i="11"/>
  <c r="P4230" i="11"/>
  <c r="Q4230" i="11"/>
  <c r="R4230" i="11"/>
  <c r="S4230" i="11"/>
  <c r="T4230" i="11"/>
  <c r="AA4230" i="11"/>
  <c r="AB4230" i="11"/>
  <c r="AD4230" i="11"/>
  <c r="AC4230" i="11" s="1"/>
  <c r="BH4230" i="11"/>
  <c r="BJ4230" i="11"/>
  <c r="N4231" i="11"/>
  <c r="O4231" i="11"/>
  <c r="P4231" i="11"/>
  <c r="Q4231" i="11"/>
  <c r="T4231" i="11" s="1"/>
  <c r="R4231" i="11"/>
  <c r="S4231" i="11"/>
  <c r="AA4231" i="11"/>
  <c r="AB4231" i="11"/>
  <c r="BJ4231" i="11" s="1"/>
  <c r="AC4231" i="11"/>
  <c r="AD4231" i="11"/>
  <c r="BH4231" i="11"/>
  <c r="N4232" i="11"/>
  <c r="O4232" i="11"/>
  <c r="P4232" i="11"/>
  <c r="Q4232" i="11"/>
  <c r="T4232" i="11" s="1"/>
  <c r="R4232" i="11"/>
  <c r="S4232" i="11"/>
  <c r="AA4232" i="11"/>
  <c r="AB4232" i="11"/>
  <c r="BJ4232" i="11" s="1"/>
  <c r="AD4232" i="11"/>
  <c r="AC4232" i="11" s="1"/>
  <c r="BH4232" i="11"/>
  <c r="N4233" i="11"/>
  <c r="O4233" i="11"/>
  <c r="P4233" i="11"/>
  <c r="Q4233" i="11"/>
  <c r="T4233" i="11" s="1"/>
  <c r="R4233" i="11"/>
  <c r="S4233" i="11"/>
  <c r="AA4233" i="11"/>
  <c r="AB4233" i="11"/>
  <c r="AD4233" i="11"/>
  <c r="AC4233" i="11" s="1"/>
  <c r="BH4233" i="11"/>
  <c r="BJ4233" i="11"/>
  <c r="N4234" i="11"/>
  <c r="O4234" i="11"/>
  <c r="P4234" i="11"/>
  <c r="Q4234" i="11"/>
  <c r="T4234" i="11" s="1"/>
  <c r="R4234" i="11"/>
  <c r="S4234" i="11"/>
  <c r="AA4234" i="11"/>
  <c r="AB4234" i="11"/>
  <c r="BJ4234" i="11" s="1"/>
  <c r="AD4234" i="11"/>
  <c r="AC4234" i="11" s="1"/>
  <c r="BH4234" i="11"/>
  <c r="N4235" i="11"/>
  <c r="O4235" i="11"/>
  <c r="P4235" i="11"/>
  <c r="Q4235" i="11"/>
  <c r="T4235" i="11" s="1"/>
  <c r="R4235" i="11"/>
  <c r="S4235" i="11"/>
  <c r="AA4235" i="11"/>
  <c r="AB4235" i="11"/>
  <c r="BJ4235" i="11" s="1"/>
  <c r="AC4235" i="11"/>
  <c r="AD4235" i="11"/>
  <c r="BH4235" i="11"/>
  <c r="N4236" i="11"/>
  <c r="O4236" i="11"/>
  <c r="P4236" i="11"/>
  <c r="Q4236" i="11"/>
  <c r="R4236" i="11"/>
  <c r="S4236" i="11"/>
  <c r="T4236" i="11"/>
  <c r="AA4236" i="11"/>
  <c r="AB4236" i="11"/>
  <c r="AC4236" i="11"/>
  <c r="AD4236" i="11"/>
  <c r="BH4236" i="11"/>
  <c r="BJ4236" i="11"/>
  <c r="N4237" i="11"/>
  <c r="O4237" i="11"/>
  <c r="P4237" i="11"/>
  <c r="Q4237" i="11"/>
  <c r="T4237" i="11" s="1"/>
  <c r="R4237" i="11"/>
  <c r="S4237" i="11"/>
  <c r="AA4237" i="11"/>
  <c r="AB4237" i="11"/>
  <c r="BJ4237" i="11" s="1"/>
  <c r="AD4237" i="11"/>
  <c r="AC4237" i="11" s="1"/>
  <c r="BH4237" i="11"/>
  <c r="N4238" i="11"/>
  <c r="O4238" i="11"/>
  <c r="P4238" i="11"/>
  <c r="Q4238" i="11"/>
  <c r="T4238" i="11" s="1"/>
  <c r="R4238" i="11"/>
  <c r="S4238" i="11"/>
  <c r="AA4238" i="11"/>
  <c r="AB4238" i="11"/>
  <c r="AD4238" i="11"/>
  <c r="AC4238" i="11" s="1"/>
  <c r="BH4238" i="11"/>
  <c r="BJ4238" i="11"/>
  <c r="N4239" i="11"/>
  <c r="O4239" i="11"/>
  <c r="P4239" i="11"/>
  <c r="Q4239" i="11"/>
  <c r="R4239" i="11"/>
  <c r="S4239" i="11"/>
  <c r="T4239" i="11"/>
  <c r="AA4239" i="11"/>
  <c r="AB4239" i="11"/>
  <c r="BJ4239" i="11" s="1"/>
  <c r="AC4239" i="11"/>
  <c r="AD4239" i="11"/>
  <c r="BH4239" i="11"/>
  <c r="N4240" i="11"/>
  <c r="O4240" i="11"/>
  <c r="P4240" i="11"/>
  <c r="Q4240" i="11"/>
  <c r="T4240" i="11" s="1"/>
  <c r="R4240" i="11"/>
  <c r="S4240" i="11"/>
  <c r="AA4240" i="11"/>
  <c r="AB4240" i="11"/>
  <c r="BJ4240" i="11" s="1"/>
  <c r="AD4240" i="11"/>
  <c r="AC4240" i="11" s="1"/>
  <c r="BH4240" i="11"/>
  <c r="N4241" i="11"/>
  <c r="O4241" i="11"/>
  <c r="P4241" i="11"/>
  <c r="Q4241" i="11"/>
  <c r="T4241" i="11" s="1"/>
  <c r="R4241" i="11"/>
  <c r="S4241" i="11"/>
  <c r="AA4241" i="11"/>
  <c r="AB4241" i="11"/>
  <c r="AD4241" i="11"/>
  <c r="AC4241" i="11" s="1"/>
  <c r="BH4241" i="11"/>
  <c r="BJ4241" i="11"/>
  <c r="N4242" i="11"/>
  <c r="O4242" i="11"/>
  <c r="P4242" i="11"/>
  <c r="Q4242" i="11"/>
  <c r="R4242" i="11"/>
  <c r="S4242" i="11"/>
  <c r="T4242" i="11"/>
  <c r="AA4242" i="11"/>
  <c r="AB4242" i="11"/>
  <c r="BJ4242" i="11" s="1"/>
  <c r="AD4242" i="11"/>
  <c r="AC4242" i="11" s="1"/>
  <c r="BH4242" i="11"/>
  <c r="N4243" i="11"/>
  <c r="O4243" i="11"/>
  <c r="P4243" i="11"/>
  <c r="Q4243" i="11"/>
  <c r="T4243" i="11" s="1"/>
  <c r="R4243" i="11"/>
  <c r="S4243" i="11"/>
  <c r="AA4243" i="11"/>
  <c r="AB4243" i="11"/>
  <c r="AD4243" i="11"/>
  <c r="AC4243" i="11" s="1"/>
  <c r="BH4243" i="11"/>
  <c r="BJ4243" i="11"/>
  <c r="N4244" i="11"/>
  <c r="O4244" i="11"/>
  <c r="P4244" i="11"/>
  <c r="Q4244" i="11"/>
  <c r="R4244" i="11"/>
  <c r="S4244" i="11"/>
  <c r="T4244" i="11"/>
  <c r="AA4244" i="11"/>
  <c r="AB4244" i="11"/>
  <c r="AD4244" i="11"/>
  <c r="AC4244" i="11" s="1"/>
  <c r="BH4244" i="11"/>
  <c r="BJ4244" i="11"/>
  <c r="N4245" i="11"/>
  <c r="O4245" i="11"/>
  <c r="P4245" i="11"/>
  <c r="Q4245" i="11"/>
  <c r="T4245" i="11" s="1"/>
  <c r="R4245" i="11"/>
  <c r="S4245" i="11"/>
  <c r="AA4245" i="11"/>
  <c r="AB4245" i="11"/>
  <c r="BJ4245" i="11" s="1"/>
  <c r="AD4245" i="11"/>
  <c r="AC4245" i="11" s="1"/>
  <c r="BH4245" i="11"/>
  <c r="N4246" i="11"/>
  <c r="O4246" i="11"/>
  <c r="P4246" i="11"/>
  <c r="Q4246" i="11"/>
  <c r="R4246" i="11"/>
  <c r="S4246" i="11"/>
  <c r="T4246" i="11"/>
  <c r="AA4246" i="11"/>
  <c r="AB4246" i="11"/>
  <c r="BJ4246" i="11" s="1"/>
  <c r="AD4246" i="11"/>
  <c r="AC4246" i="11" s="1"/>
  <c r="BH4246" i="11"/>
  <c r="N4247" i="11"/>
  <c r="O4247" i="11"/>
  <c r="P4247" i="11"/>
  <c r="Q4247" i="11"/>
  <c r="T4247" i="11" s="1"/>
  <c r="R4247" i="11"/>
  <c r="S4247" i="11"/>
  <c r="AA4247" i="11"/>
  <c r="AB4247" i="11"/>
  <c r="BJ4247" i="11" s="1"/>
  <c r="AD4247" i="11"/>
  <c r="AC4247" i="11" s="1"/>
  <c r="BH4247" i="11"/>
  <c r="N4248" i="11"/>
  <c r="O4248" i="11"/>
  <c r="P4248" i="11"/>
  <c r="Q4248" i="11"/>
  <c r="T4248" i="11" s="1"/>
  <c r="R4248" i="11"/>
  <c r="S4248" i="11"/>
  <c r="AA4248" i="11"/>
  <c r="AB4248" i="11"/>
  <c r="BJ4248" i="11" s="1"/>
  <c r="AD4248" i="11"/>
  <c r="AC4248" i="11" s="1"/>
  <c r="BH4248" i="11"/>
  <c r="N4249" i="11"/>
  <c r="O4249" i="11"/>
  <c r="P4249" i="11"/>
  <c r="Q4249" i="11"/>
  <c r="T4249" i="11" s="1"/>
  <c r="R4249" i="11"/>
  <c r="S4249" i="11"/>
  <c r="AA4249" i="11"/>
  <c r="AB4249" i="11"/>
  <c r="BJ4249" i="11" s="1"/>
  <c r="AD4249" i="11"/>
  <c r="AC4249" i="11" s="1"/>
  <c r="BH4249" i="11"/>
  <c r="N4250" i="11"/>
  <c r="O4250" i="11"/>
  <c r="P4250" i="11"/>
  <c r="Q4250" i="11"/>
  <c r="R4250" i="11"/>
  <c r="S4250" i="11"/>
  <c r="T4250" i="11"/>
  <c r="AA4250" i="11"/>
  <c r="AB4250" i="11"/>
  <c r="BJ4250" i="11" s="1"/>
  <c r="AD4250" i="11"/>
  <c r="AC4250" i="11" s="1"/>
  <c r="BH4250" i="11"/>
  <c r="N4251" i="11"/>
  <c r="O4251" i="11"/>
  <c r="P4251" i="11"/>
  <c r="Q4251" i="11"/>
  <c r="T4251" i="11" s="1"/>
  <c r="R4251" i="11"/>
  <c r="S4251" i="11"/>
  <c r="AA4251" i="11"/>
  <c r="AB4251" i="11"/>
  <c r="AC4251" i="11"/>
  <c r="AD4251" i="11"/>
  <c r="BH4251" i="11"/>
  <c r="BJ4251" i="11"/>
  <c r="N4252" i="11"/>
  <c r="O4252" i="11"/>
  <c r="P4252" i="11"/>
  <c r="Q4252" i="11"/>
  <c r="R4252" i="11"/>
  <c r="S4252" i="11"/>
  <c r="T4252" i="11"/>
  <c r="AA4252" i="11"/>
  <c r="AB4252" i="11"/>
  <c r="AD4252" i="11"/>
  <c r="AC4252" i="11" s="1"/>
  <c r="BH4252" i="11"/>
  <c r="BJ4252" i="11"/>
  <c r="N4253" i="11"/>
  <c r="O4253" i="11"/>
  <c r="P4253" i="11"/>
  <c r="Q4253" i="11"/>
  <c r="T4253" i="11" s="1"/>
  <c r="R4253" i="11"/>
  <c r="S4253" i="11"/>
  <c r="AA4253" i="11"/>
  <c r="AB4253" i="11"/>
  <c r="BJ4253" i="11" s="1"/>
  <c r="AD4253" i="11"/>
  <c r="AC4253" i="11" s="1"/>
  <c r="BH4253" i="11"/>
  <c r="N4254" i="11"/>
  <c r="O4254" i="11"/>
  <c r="P4254" i="11"/>
  <c r="Q4254" i="11"/>
  <c r="R4254" i="11"/>
  <c r="S4254" i="11"/>
  <c r="T4254" i="11"/>
  <c r="AA4254" i="11"/>
  <c r="AB4254" i="11"/>
  <c r="AD4254" i="11"/>
  <c r="AC4254" i="11" s="1"/>
  <c r="BH4254" i="11"/>
  <c r="BJ4254" i="11"/>
  <c r="N4255" i="11"/>
  <c r="O4255" i="11"/>
  <c r="P4255" i="11"/>
  <c r="Q4255" i="11"/>
  <c r="T4255" i="11" s="1"/>
  <c r="R4255" i="11"/>
  <c r="S4255" i="11"/>
  <c r="AA4255" i="11"/>
  <c r="AB4255" i="11"/>
  <c r="BJ4255" i="11" s="1"/>
  <c r="AC4255" i="11"/>
  <c r="AD4255" i="11"/>
  <c r="BH4255" i="11"/>
  <c r="N4256" i="11"/>
  <c r="O4256" i="11"/>
  <c r="P4256" i="11"/>
  <c r="Q4256" i="11"/>
  <c r="T4256" i="11" s="1"/>
  <c r="R4256" i="11"/>
  <c r="S4256" i="11"/>
  <c r="AA4256" i="11"/>
  <c r="AB4256" i="11"/>
  <c r="BJ4256" i="11" s="1"/>
  <c r="AD4256" i="11"/>
  <c r="AC4256" i="11" s="1"/>
  <c r="BH4256" i="11"/>
  <c r="N4257" i="11"/>
  <c r="O4257" i="11"/>
  <c r="P4257" i="11"/>
  <c r="Q4257" i="11"/>
  <c r="T4257" i="11" s="1"/>
  <c r="R4257" i="11"/>
  <c r="S4257" i="11"/>
  <c r="AA4257" i="11"/>
  <c r="AB4257" i="11"/>
  <c r="AD4257" i="11"/>
  <c r="AC4257" i="11" s="1"/>
  <c r="BH4257" i="11"/>
  <c r="BJ4257" i="11"/>
  <c r="N4258" i="11"/>
  <c r="O4258" i="11"/>
  <c r="P4258" i="11"/>
  <c r="Q4258" i="11"/>
  <c r="T4258" i="11" s="1"/>
  <c r="R4258" i="11"/>
  <c r="S4258" i="11"/>
  <c r="AA4258" i="11"/>
  <c r="AB4258" i="11"/>
  <c r="BJ4258" i="11" s="1"/>
  <c r="AD4258" i="11"/>
  <c r="AC4258" i="11" s="1"/>
  <c r="BH4258" i="11"/>
  <c r="N4259" i="11"/>
  <c r="O4259" i="11"/>
  <c r="P4259" i="11"/>
  <c r="Q4259" i="11"/>
  <c r="T4259" i="11" s="1"/>
  <c r="R4259" i="11"/>
  <c r="S4259" i="11"/>
  <c r="AA4259" i="11"/>
  <c r="AB4259" i="11"/>
  <c r="BJ4259" i="11" s="1"/>
  <c r="AC4259" i="11"/>
  <c r="AD4259" i="11"/>
  <c r="BH4259" i="11"/>
  <c r="N4260" i="11"/>
  <c r="O4260" i="11"/>
  <c r="P4260" i="11"/>
  <c r="Q4260" i="11"/>
  <c r="R4260" i="11"/>
  <c r="S4260" i="11"/>
  <c r="T4260" i="11"/>
  <c r="AA4260" i="11"/>
  <c r="AB4260" i="11"/>
  <c r="BJ4260" i="11" s="1"/>
  <c r="AD4260" i="11"/>
  <c r="AC4260" i="11" s="1"/>
  <c r="BH4260" i="11"/>
  <c r="N4261" i="11"/>
  <c r="O4261" i="11"/>
  <c r="P4261" i="11"/>
  <c r="Q4261" i="11"/>
  <c r="T4261" i="11" s="1"/>
  <c r="R4261" i="11"/>
  <c r="S4261" i="11"/>
  <c r="AA4261" i="11"/>
  <c r="AB4261" i="11"/>
  <c r="BJ4261" i="11" s="1"/>
  <c r="AD4261" i="11"/>
  <c r="AC4261" i="11" s="1"/>
  <c r="BH4261" i="11"/>
  <c r="N4262" i="11"/>
  <c r="O4262" i="11"/>
  <c r="P4262" i="11"/>
  <c r="Q4262" i="11"/>
  <c r="T4262" i="11" s="1"/>
  <c r="R4262" i="11"/>
  <c r="S4262" i="11"/>
  <c r="AA4262" i="11"/>
  <c r="AB4262" i="11"/>
  <c r="AD4262" i="11"/>
  <c r="AC4262" i="11" s="1"/>
  <c r="BH4262" i="11"/>
  <c r="BJ4262" i="11"/>
  <c r="N4263" i="11"/>
  <c r="O4263" i="11"/>
  <c r="P4263" i="11"/>
  <c r="Q4263" i="11"/>
  <c r="R4263" i="11"/>
  <c r="S4263" i="11"/>
  <c r="T4263" i="11"/>
  <c r="AA4263" i="11"/>
  <c r="AB4263" i="11"/>
  <c r="BJ4263" i="11" s="1"/>
  <c r="AC4263" i="11"/>
  <c r="AD4263" i="11"/>
  <c r="BH4263" i="11"/>
  <c r="N4264" i="11"/>
  <c r="O4264" i="11"/>
  <c r="P4264" i="11"/>
  <c r="Q4264" i="11"/>
  <c r="T4264" i="11" s="1"/>
  <c r="R4264" i="11"/>
  <c r="S4264" i="11"/>
  <c r="AA4264" i="11"/>
  <c r="AB4264" i="11"/>
  <c r="BJ4264" i="11" s="1"/>
  <c r="AD4264" i="11"/>
  <c r="AC4264" i="11" s="1"/>
  <c r="BH4264" i="11"/>
  <c r="N4265" i="11"/>
  <c r="O4265" i="11"/>
  <c r="P4265" i="11"/>
  <c r="Q4265" i="11"/>
  <c r="T4265" i="11" s="1"/>
  <c r="R4265" i="11"/>
  <c r="S4265" i="11"/>
  <c r="AA4265" i="11"/>
  <c r="AB4265" i="11"/>
  <c r="BJ4265" i="11" s="1"/>
  <c r="AD4265" i="11"/>
  <c r="AC4265" i="11" s="1"/>
  <c r="BH4265" i="11"/>
  <c r="N4266" i="11"/>
  <c r="O4266" i="11"/>
  <c r="P4266" i="11"/>
  <c r="Q4266" i="11"/>
  <c r="R4266" i="11"/>
  <c r="S4266" i="11"/>
  <c r="T4266" i="11"/>
  <c r="AA4266" i="11"/>
  <c r="AB4266" i="11"/>
  <c r="BJ4266" i="11" s="1"/>
  <c r="AD4266" i="11"/>
  <c r="AC4266" i="11" s="1"/>
  <c r="BH4266" i="11"/>
  <c r="N4267" i="11"/>
  <c r="O4267" i="11"/>
  <c r="P4267" i="11"/>
  <c r="Q4267" i="11"/>
  <c r="T4267" i="11" s="1"/>
  <c r="R4267" i="11"/>
  <c r="S4267" i="11"/>
  <c r="AA4267" i="11"/>
  <c r="AB4267" i="11"/>
  <c r="AC4267" i="11"/>
  <c r="AD4267" i="11"/>
  <c r="BH4267" i="11"/>
  <c r="BJ4267" i="11"/>
  <c r="N4268" i="11"/>
  <c r="O4268" i="11"/>
  <c r="P4268" i="11"/>
  <c r="Q4268" i="11"/>
  <c r="R4268" i="11"/>
  <c r="S4268" i="11"/>
  <c r="T4268" i="11"/>
  <c r="AA4268" i="11"/>
  <c r="AB4268" i="11"/>
  <c r="AC4268" i="11"/>
  <c r="AD4268" i="11"/>
  <c r="BH4268" i="11"/>
  <c r="BJ4268" i="11"/>
  <c r="N4269" i="11"/>
  <c r="O4269" i="11"/>
  <c r="P4269" i="11"/>
  <c r="Q4269" i="11"/>
  <c r="T4269" i="11" s="1"/>
  <c r="R4269" i="11"/>
  <c r="S4269" i="11"/>
  <c r="AA4269" i="11"/>
  <c r="AB4269" i="11"/>
  <c r="BJ4269" i="11" s="1"/>
  <c r="AD4269" i="11"/>
  <c r="AC4269" i="11" s="1"/>
  <c r="BH4269" i="11"/>
  <c r="N4270" i="11"/>
  <c r="O4270" i="11"/>
  <c r="P4270" i="11"/>
  <c r="Q4270" i="11"/>
  <c r="R4270" i="11"/>
  <c r="S4270" i="11"/>
  <c r="T4270" i="11"/>
  <c r="AA4270" i="11"/>
  <c r="AB4270" i="11"/>
  <c r="BJ4270" i="11" s="1"/>
  <c r="AD4270" i="11"/>
  <c r="AC4270" i="11" s="1"/>
  <c r="BH4270" i="11"/>
  <c r="N4271" i="11"/>
  <c r="O4271" i="11"/>
  <c r="P4271" i="11"/>
  <c r="Q4271" i="11"/>
  <c r="R4271" i="11"/>
  <c r="S4271" i="11"/>
  <c r="T4271" i="11"/>
  <c r="AA4271" i="11"/>
  <c r="AB4271" i="11"/>
  <c r="BJ4271" i="11" s="1"/>
  <c r="AC4271" i="11"/>
  <c r="AD4271" i="11"/>
  <c r="BH4271" i="11"/>
  <c r="N4272" i="11"/>
  <c r="O4272" i="11"/>
  <c r="P4272" i="11"/>
  <c r="Q4272" i="11"/>
  <c r="T4272" i="11" s="1"/>
  <c r="R4272" i="11"/>
  <c r="S4272" i="11"/>
  <c r="AA4272" i="11"/>
  <c r="AB4272" i="11"/>
  <c r="BJ4272" i="11" s="1"/>
  <c r="AD4272" i="11"/>
  <c r="AC4272" i="11" s="1"/>
  <c r="BH4272" i="11"/>
  <c r="N4273" i="11"/>
  <c r="O4273" i="11"/>
  <c r="P4273" i="11"/>
  <c r="Q4273" i="11"/>
  <c r="T4273" i="11" s="1"/>
  <c r="R4273" i="11"/>
  <c r="S4273" i="11"/>
  <c r="AA4273" i="11"/>
  <c r="AB4273" i="11"/>
  <c r="BJ4273" i="11" s="1"/>
  <c r="AD4273" i="11"/>
  <c r="AC4273" i="11" s="1"/>
  <c r="BH4273" i="11"/>
  <c r="N4274" i="11"/>
  <c r="O4274" i="11"/>
  <c r="P4274" i="11"/>
  <c r="Q4274" i="11"/>
  <c r="R4274" i="11"/>
  <c r="S4274" i="11"/>
  <c r="T4274" i="11"/>
  <c r="AA4274" i="11"/>
  <c r="AB4274" i="11"/>
  <c r="BJ4274" i="11" s="1"/>
  <c r="AD4274" i="11"/>
  <c r="AC4274" i="11" s="1"/>
  <c r="BH4274" i="11"/>
  <c r="N4275" i="11"/>
  <c r="O4275" i="11"/>
  <c r="P4275" i="11"/>
  <c r="Q4275" i="11"/>
  <c r="T4275" i="11" s="1"/>
  <c r="R4275" i="11"/>
  <c r="S4275" i="11"/>
  <c r="AA4275" i="11"/>
  <c r="AB4275" i="11"/>
  <c r="AD4275" i="11"/>
  <c r="AC4275" i="11" s="1"/>
  <c r="BH4275" i="11"/>
  <c r="BJ4275" i="11"/>
  <c r="N4276" i="11"/>
  <c r="O4276" i="11"/>
  <c r="P4276" i="11"/>
  <c r="Q4276" i="11"/>
  <c r="T4276" i="11" s="1"/>
  <c r="R4276" i="11"/>
  <c r="S4276" i="11"/>
  <c r="AA4276" i="11"/>
  <c r="AB4276" i="11"/>
  <c r="AD4276" i="11"/>
  <c r="AC4276" i="11" s="1"/>
  <c r="BH4276" i="11"/>
  <c r="BJ4276" i="11"/>
  <c r="N4277" i="11"/>
  <c r="O4277" i="11"/>
  <c r="P4277" i="11"/>
  <c r="Q4277" i="11"/>
  <c r="T4277" i="11" s="1"/>
  <c r="R4277" i="11"/>
  <c r="S4277" i="11"/>
  <c r="AA4277" i="11"/>
  <c r="AB4277" i="11"/>
  <c r="BJ4277" i="11" s="1"/>
  <c r="AD4277" i="11"/>
  <c r="AC4277" i="11" s="1"/>
  <c r="BH4277" i="11"/>
  <c r="N4278" i="11"/>
  <c r="O4278" i="11"/>
  <c r="P4278" i="11"/>
  <c r="Q4278" i="11"/>
  <c r="T4278" i="11" s="1"/>
  <c r="R4278" i="11"/>
  <c r="S4278" i="11"/>
  <c r="AA4278" i="11"/>
  <c r="AB4278" i="11"/>
  <c r="AD4278" i="11"/>
  <c r="AC4278" i="11" s="1"/>
  <c r="BH4278" i="11"/>
  <c r="BJ4278" i="11"/>
  <c r="N4279" i="11"/>
  <c r="O4279" i="11"/>
  <c r="P4279" i="11"/>
  <c r="Q4279" i="11"/>
  <c r="T4279" i="11" s="1"/>
  <c r="R4279" i="11"/>
  <c r="S4279" i="11"/>
  <c r="AA4279" i="11"/>
  <c r="AB4279" i="11"/>
  <c r="BJ4279" i="11" s="1"/>
  <c r="AD4279" i="11"/>
  <c r="AC4279" i="11" s="1"/>
  <c r="BH4279" i="11"/>
  <c r="N4280" i="11"/>
  <c r="O4280" i="11"/>
  <c r="P4280" i="11"/>
  <c r="Q4280" i="11"/>
  <c r="T4280" i="11" s="1"/>
  <c r="R4280" i="11"/>
  <c r="S4280" i="11"/>
  <c r="AA4280" i="11"/>
  <c r="AB4280" i="11"/>
  <c r="BJ4280" i="11" s="1"/>
  <c r="AD4280" i="11"/>
  <c r="AC4280" i="11" s="1"/>
  <c r="BH4280" i="11"/>
  <c r="N4281" i="11"/>
  <c r="O4281" i="11"/>
  <c r="P4281" i="11"/>
  <c r="Q4281" i="11"/>
  <c r="T4281" i="11" s="1"/>
  <c r="R4281" i="11"/>
  <c r="S4281" i="11"/>
  <c r="AA4281" i="11"/>
  <c r="AB4281" i="11"/>
  <c r="AD4281" i="11"/>
  <c r="AC4281" i="11" s="1"/>
  <c r="BH4281" i="11"/>
  <c r="BJ4281" i="11"/>
  <c r="N4282" i="11"/>
  <c r="O4282" i="11"/>
  <c r="P4282" i="11"/>
  <c r="Q4282" i="11"/>
  <c r="R4282" i="11"/>
  <c r="S4282" i="11"/>
  <c r="T4282" i="11"/>
  <c r="AA4282" i="11"/>
  <c r="AB4282" i="11"/>
  <c r="BJ4282" i="11" s="1"/>
  <c r="AD4282" i="11"/>
  <c r="AC4282" i="11" s="1"/>
  <c r="BH4282" i="11"/>
  <c r="N4283" i="11"/>
  <c r="O4283" i="11"/>
  <c r="P4283" i="11"/>
  <c r="Q4283" i="11"/>
  <c r="T4283" i="11" s="1"/>
  <c r="R4283" i="11"/>
  <c r="S4283" i="11"/>
  <c r="AA4283" i="11"/>
  <c r="AB4283" i="11"/>
  <c r="AC4283" i="11"/>
  <c r="AD4283" i="11"/>
  <c r="BH4283" i="11"/>
  <c r="BJ4283" i="11"/>
  <c r="N4284" i="11"/>
  <c r="O4284" i="11"/>
  <c r="P4284" i="11"/>
  <c r="Q4284" i="11"/>
  <c r="R4284" i="11"/>
  <c r="S4284" i="11"/>
  <c r="T4284" i="11"/>
  <c r="AA4284" i="11"/>
  <c r="AB4284" i="11"/>
  <c r="BJ4284" i="11" s="1"/>
  <c r="AC4284" i="11"/>
  <c r="AD4284" i="11"/>
  <c r="BH4284" i="11"/>
  <c r="N4285" i="11"/>
  <c r="O4285" i="11"/>
  <c r="P4285" i="11"/>
  <c r="Q4285" i="11"/>
  <c r="T4285" i="11" s="1"/>
  <c r="R4285" i="11"/>
  <c r="S4285" i="11"/>
  <c r="AA4285" i="11"/>
  <c r="AB4285" i="11"/>
  <c r="BJ4285" i="11" s="1"/>
  <c r="AD4285" i="11"/>
  <c r="AC4285" i="11" s="1"/>
  <c r="BH4285" i="11"/>
  <c r="N4286" i="11"/>
  <c r="O4286" i="11"/>
  <c r="P4286" i="11"/>
  <c r="Q4286" i="11"/>
  <c r="T4286" i="11" s="1"/>
  <c r="R4286" i="11"/>
  <c r="S4286" i="11"/>
  <c r="AA4286" i="11"/>
  <c r="AB4286" i="11"/>
  <c r="BJ4286" i="11" s="1"/>
  <c r="AD4286" i="11"/>
  <c r="AC4286" i="11" s="1"/>
  <c r="BH4286" i="11"/>
  <c r="N4287" i="11"/>
  <c r="O4287" i="11"/>
  <c r="P4287" i="11"/>
  <c r="Q4287" i="11"/>
  <c r="T4287" i="11" s="1"/>
  <c r="R4287" i="11"/>
  <c r="S4287" i="11"/>
  <c r="AA4287" i="11"/>
  <c r="AB4287" i="11"/>
  <c r="BJ4287" i="11" s="1"/>
  <c r="AC4287" i="11"/>
  <c r="AD4287" i="11"/>
  <c r="BH4287" i="11"/>
  <c r="N4288" i="11"/>
  <c r="O4288" i="11"/>
  <c r="P4288" i="11"/>
  <c r="Q4288" i="11"/>
  <c r="T4288" i="11" s="1"/>
  <c r="R4288" i="11"/>
  <c r="S4288" i="11"/>
  <c r="AA4288" i="11"/>
  <c r="AB4288" i="11"/>
  <c r="BJ4288" i="11" s="1"/>
  <c r="AD4288" i="11"/>
  <c r="AC4288" i="11" s="1"/>
  <c r="BH4288" i="11"/>
  <c r="N4289" i="11"/>
  <c r="O4289" i="11"/>
  <c r="P4289" i="11"/>
  <c r="Q4289" i="11"/>
  <c r="T4289" i="11" s="1"/>
  <c r="R4289" i="11"/>
  <c r="S4289" i="11"/>
  <c r="AA4289" i="11"/>
  <c r="AB4289" i="11"/>
  <c r="AD4289" i="11"/>
  <c r="AC4289" i="11" s="1"/>
  <c r="BH4289" i="11"/>
  <c r="BJ4289" i="11"/>
  <c r="N4290" i="11"/>
  <c r="O4290" i="11"/>
  <c r="P4290" i="11"/>
  <c r="Q4290" i="11"/>
  <c r="R4290" i="11"/>
  <c r="S4290" i="11"/>
  <c r="T4290" i="11"/>
  <c r="AA4290" i="11"/>
  <c r="AB4290" i="11"/>
  <c r="BJ4290" i="11" s="1"/>
  <c r="AD4290" i="11"/>
  <c r="AC4290" i="11" s="1"/>
  <c r="BH4290" i="11"/>
  <c r="N4291" i="11"/>
  <c r="O4291" i="11"/>
  <c r="P4291" i="11"/>
  <c r="Q4291" i="11"/>
  <c r="T4291" i="11" s="1"/>
  <c r="R4291" i="11"/>
  <c r="S4291" i="11"/>
  <c r="AA4291" i="11"/>
  <c r="AB4291" i="11"/>
  <c r="AC4291" i="11"/>
  <c r="AD4291" i="11"/>
  <c r="BH4291" i="11"/>
  <c r="BJ4291" i="11"/>
  <c r="N4292" i="11"/>
  <c r="O4292" i="11"/>
  <c r="P4292" i="11"/>
  <c r="Q4292" i="11"/>
  <c r="R4292" i="11"/>
  <c r="S4292" i="11"/>
  <c r="T4292" i="11"/>
  <c r="AA4292" i="11"/>
  <c r="AB4292" i="11"/>
  <c r="AC4292" i="11"/>
  <c r="AD4292" i="11"/>
  <c r="BH4292" i="11"/>
  <c r="BJ4292" i="11"/>
  <c r="N4293" i="11"/>
  <c r="O4293" i="11"/>
  <c r="P4293" i="11"/>
  <c r="Q4293" i="11"/>
  <c r="T4293" i="11" s="1"/>
  <c r="R4293" i="11"/>
  <c r="S4293" i="11"/>
  <c r="AA4293" i="11"/>
  <c r="AB4293" i="11"/>
  <c r="BJ4293" i="11" s="1"/>
  <c r="AD4293" i="11"/>
  <c r="AC4293" i="11" s="1"/>
  <c r="BH4293" i="11"/>
  <c r="N4294" i="11"/>
  <c r="O4294" i="11"/>
  <c r="P4294" i="11"/>
  <c r="Q4294" i="11"/>
  <c r="R4294" i="11"/>
  <c r="S4294" i="11"/>
  <c r="T4294" i="11"/>
  <c r="AA4294" i="11"/>
  <c r="AB4294" i="11"/>
  <c r="BJ4294" i="11" s="1"/>
  <c r="AD4294" i="11"/>
  <c r="AC4294" i="11" s="1"/>
  <c r="BH4294" i="11"/>
  <c r="N4295" i="11"/>
  <c r="O4295" i="11"/>
  <c r="P4295" i="11"/>
  <c r="Q4295" i="11"/>
  <c r="R4295" i="11"/>
  <c r="S4295" i="11"/>
  <c r="T4295" i="11"/>
  <c r="AA4295" i="11"/>
  <c r="AB4295" i="11"/>
  <c r="BJ4295" i="11" s="1"/>
  <c r="AC4295" i="11"/>
  <c r="AD4295" i="11"/>
  <c r="BH4295" i="11"/>
  <c r="N4296" i="11"/>
  <c r="O4296" i="11"/>
  <c r="P4296" i="11"/>
  <c r="Q4296" i="11"/>
  <c r="T4296" i="11" s="1"/>
  <c r="R4296" i="11"/>
  <c r="S4296" i="11"/>
  <c r="AA4296" i="11"/>
  <c r="AB4296" i="11"/>
  <c r="BJ4296" i="11" s="1"/>
  <c r="AD4296" i="11"/>
  <c r="AC4296" i="11" s="1"/>
  <c r="BH4296" i="11"/>
  <c r="N4297" i="11"/>
  <c r="O4297" i="11"/>
  <c r="P4297" i="11"/>
  <c r="Q4297" i="11"/>
  <c r="T4297" i="11" s="1"/>
  <c r="R4297" i="11"/>
  <c r="S4297" i="11"/>
  <c r="AA4297" i="11"/>
  <c r="AB4297" i="11"/>
  <c r="BJ4297" i="11" s="1"/>
  <c r="AD4297" i="11"/>
  <c r="AC4297" i="11" s="1"/>
  <c r="BH4297" i="11"/>
  <c r="N4298" i="11"/>
  <c r="O4298" i="11"/>
  <c r="P4298" i="11"/>
  <c r="Q4298" i="11"/>
  <c r="R4298" i="11"/>
  <c r="S4298" i="11"/>
  <c r="T4298" i="11"/>
  <c r="AA4298" i="11"/>
  <c r="AB4298" i="11"/>
  <c r="BJ4298" i="11" s="1"/>
  <c r="AD4298" i="11"/>
  <c r="AC4298" i="11" s="1"/>
  <c r="BH4298" i="11"/>
  <c r="N4299" i="11"/>
  <c r="O4299" i="11"/>
  <c r="P4299" i="11"/>
  <c r="Q4299" i="11"/>
  <c r="T4299" i="11" s="1"/>
  <c r="R4299" i="11"/>
  <c r="S4299" i="11"/>
  <c r="AA4299" i="11"/>
  <c r="AB4299" i="11"/>
  <c r="AD4299" i="11"/>
  <c r="AC4299" i="11" s="1"/>
  <c r="BH4299" i="11"/>
  <c r="BJ4299" i="11"/>
  <c r="N4300" i="11"/>
  <c r="O4300" i="11"/>
  <c r="P4300" i="11"/>
  <c r="Q4300" i="11"/>
  <c r="T4300" i="11" s="1"/>
  <c r="R4300" i="11"/>
  <c r="S4300" i="11"/>
  <c r="AA4300" i="11"/>
  <c r="AB4300" i="11"/>
  <c r="AC4300" i="11"/>
  <c r="AD4300" i="11"/>
  <c r="BH4300" i="11"/>
  <c r="BJ4300" i="11"/>
  <c r="N4301" i="11"/>
  <c r="O4301" i="11"/>
  <c r="P4301" i="11"/>
  <c r="Q4301" i="11"/>
  <c r="T4301" i="11" s="1"/>
  <c r="R4301" i="11"/>
  <c r="S4301" i="11"/>
  <c r="AA4301" i="11"/>
  <c r="AB4301" i="11"/>
  <c r="BJ4301" i="11" s="1"/>
  <c r="AD4301" i="11"/>
  <c r="AC4301" i="11" s="1"/>
  <c r="BH4301" i="11"/>
  <c r="N4302" i="11"/>
  <c r="O4302" i="11"/>
  <c r="P4302" i="11"/>
  <c r="Q4302" i="11"/>
  <c r="R4302" i="11"/>
  <c r="S4302" i="11"/>
  <c r="T4302" i="11"/>
  <c r="AA4302" i="11"/>
  <c r="AB4302" i="11"/>
  <c r="AD4302" i="11"/>
  <c r="AC4302" i="11" s="1"/>
  <c r="BH4302" i="11"/>
  <c r="BJ4302" i="11"/>
  <c r="N4303" i="11"/>
  <c r="O4303" i="11"/>
  <c r="P4303" i="11"/>
  <c r="Q4303" i="11"/>
  <c r="R4303" i="11"/>
  <c r="S4303" i="11"/>
  <c r="T4303" i="11"/>
  <c r="AA4303" i="11"/>
  <c r="AB4303" i="11"/>
  <c r="BJ4303" i="11" s="1"/>
  <c r="AD4303" i="11"/>
  <c r="AC4303" i="11" s="1"/>
  <c r="BH4303" i="11"/>
  <c r="N4304" i="11"/>
  <c r="O4304" i="11"/>
  <c r="P4304" i="11"/>
  <c r="Q4304" i="11"/>
  <c r="T4304" i="11" s="1"/>
  <c r="R4304" i="11"/>
  <c r="S4304" i="11"/>
  <c r="AA4304" i="11"/>
  <c r="AB4304" i="11"/>
  <c r="BJ4304" i="11" s="1"/>
  <c r="AD4304" i="11"/>
  <c r="AC4304" i="11" s="1"/>
  <c r="BH4304" i="11"/>
  <c r="N4305" i="11"/>
  <c r="O4305" i="11"/>
  <c r="P4305" i="11"/>
  <c r="Q4305" i="11"/>
  <c r="T4305" i="11" s="1"/>
  <c r="R4305" i="11"/>
  <c r="S4305" i="11"/>
  <c r="AA4305" i="11"/>
  <c r="AB4305" i="11"/>
  <c r="AD4305" i="11"/>
  <c r="AC4305" i="11" s="1"/>
  <c r="BH4305" i="11"/>
  <c r="BJ4305" i="11"/>
  <c r="N4306" i="11"/>
  <c r="O4306" i="11"/>
  <c r="P4306" i="11"/>
  <c r="Q4306" i="11"/>
  <c r="R4306" i="11"/>
  <c r="S4306" i="11"/>
  <c r="T4306" i="11"/>
  <c r="AA4306" i="11"/>
  <c r="AB4306" i="11"/>
  <c r="BJ4306" i="11" s="1"/>
  <c r="AD4306" i="11"/>
  <c r="AC4306" i="11" s="1"/>
  <c r="BH4306" i="11"/>
  <c r="N4307" i="11"/>
  <c r="O4307" i="11"/>
  <c r="P4307" i="11"/>
  <c r="Q4307" i="11"/>
  <c r="T4307" i="11" s="1"/>
  <c r="R4307" i="11"/>
  <c r="S4307" i="11"/>
  <c r="AA4307" i="11"/>
  <c r="AB4307" i="11"/>
  <c r="AD4307" i="11"/>
  <c r="AC4307" i="11" s="1"/>
  <c r="BH4307" i="11"/>
  <c r="BJ4307" i="11"/>
  <c r="N4308" i="11"/>
  <c r="O4308" i="11"/>
  <c r="P4308" i="11"/>
  <c r="Q4308" i="11"/>
  <c r="R4308" i="11"/>
  <c r="S4308" i="11"/>
  <c r="T4308" i="11"/>
  <c r="AA4308" i="11"/>
  <c r="AB4308" i="11"/>
  <c r="BJ4308" i="11" s="1"/>
  <c r="AC4308" i="11"/>
  <c r="AD4308" i="11"/>
  <c r="BH4308" i="11"/>
  <c r="N4309" i="11"/>
  <c r="O4309" i="11"/>
  <c r="P4309" i="11"/>
  <c r="Q4309" i="11"/>
  <c r="T4309" i="11" s="1"/>
  <c r="R4309" i="11"/>
  <c r="S4309" i="11"/>
  <c r="AA4309" i="11"/>
  <c r="AB4309" i="11"/>
  <c r="BJ4309" i="11" s="1"/>
  <c r="AD4309" i="11"/>
  <c r="AC4309" i="11" s="1"/>
  <c r="BH4309" i="11"/>
  <c r="N4310" i="11"/>
  <c r="O4310" i="11"/>
  <c r="P4310" i="11"/>
  <c r="Q4310" i="11"/>
  <c r="T4310" i="11" s="1"/>
  <c r="R4310" i="11"/>
  <c r="S4310" i="11"/>
  <c r="AA4310" i="11"/>
  <c r="AB4310" i="11"/>
  <c r="AD4310" i="11"/>
  <c r="AC4310" i="11" s="1"/>
  <c r="BH4310" i="11"/>
  <c r="BJ4310" i="11"/>
  <c r="N4311" i="11"/>
  <c r="O4311" i="11"/>
  <c r="P4311" i="11"/>
  <c r="Q4311" i="11"/>
  <c r="R4311" i="11"/>
  <c r="S4311" i="11"/>
  <c r="T4311" i="11"/>
  <c r="AA4311" i="11"/>
  <c r="AB4311" i="11"/>
  <c r="BJ4311" i="11" s="1"/>
  <c r="AD4311" i="11"/>
  <c r="AC4311" i="11" s="1"/>
  <c r="BH4311" i="11"/>
  <c r="N4312" i="11"/>
  <c r="O4312" i="11"/>
  <c r="P4312" i="11"/>
  <c r="Q4312" i="11"/>
  <c r="T4312" i="11" s="1"/>
  <c r="R4312" i="11"/>
  <c r="S4312" i="11"/>
  <c r="AA4312" i="11"/>
  <c r="AB4312" i="11"/>
  <c r="BJ4312" i="11" s="1"/>
  <c r="AD4312" i="11"/>
  <c r="AC4312" i="11" s="1"/>
  <c r="BH4312" i="11"/>
  <c r="N4313" i="11"/>
  <c r="O4313" i="11"/>
  <c r="P4313" i="11"/>
  <c r="Q4313" i="11"/>
  <c r="T4313" i="11" s="1"/>
  <c r="R4313" i="11"/>
  <c r="S4313" i="11"/>
  <c r="AA4313" i="11"/>
  <c r="AB4313" i="11"/>
  <c r="AD4313" i="11"/>
  <c r="AC4313" i="11" s="1"/>
  <c r="BH4313" i="11"/>
  <c r="BJ4313" i="11"/>
  <c r="N4314" i="11"/>
  <c r="O4314" i="11"/>
  <c r="P4314" i="11"/>
  <c r="Q4314" i="11"/>
  <c r="T4314" i="11" s="1"/>
  <c r="R4314" i="11"/>
  <c r="S4314" i="11"/>
  <c r="AA4314" i="11"/>
  <c r="AB4314" i="11"/>
  <c r="BJ4314" i="11" s="1"/>
  <c r="AD4314" i="11"/>
  <c r="AC4314" i="11" s="1"/>
  <c r="BH4314" i="11"/>
  <c r="N4315" i="11"/>
  <c r="O4315" i="11"/>
  <c r="P4315" i="11"/>
  <c r="Q4315" i="11"/>
  <c r="T4315" i="11" s="1"/>
  <c r="R4315" i="11"/>
  <c r="S4315" i="11"/>
  <c r="AA4315" i="11"/>
  <c r="AB4315" i="11"/>
  <c r="BJ4315" i="11" s="1"/>
  <c r="AD4315" i="11"/>
  <c r="AC4315" i="11" s="1"/>
  <c r="BH4315" i="11"/>
  <c r="N4316" i="11"/>
  <c r="O4316" i="11"/>
  <c r="P4316" i="11"/>
  <c r="Q4316" i="11"/>
  <c r="T4316" i="11" s="1"/>
  <c r="R4316" i="11"/>
  <c r="S4316" i="11"/>
  <c r="AA4316" i="11"/>
  <c r="AB4316" i="11"/>
  <c r="AD4316" i="11"/>
  <c r="AC4316" i="11" s="1"/>
  <c r="BH4316" i="11"/>
  <c r="BJ4316" i="11"/>
  <c r="N4317" i="11"/>
  <c r="O4317" i="11"/>
  <c r="P4317" i="11"/>
  <c r="Q4317" i="11"/>
  <c r="T4317" i="11" s="1"/>
  <c r="R4317" i="11"/>
  <c r="S4317" i="11"/>
  <c r="AA4317" i="11"/>
  <c r="AB4317" i="11"/>
  <c r="BJ4317" i="11" s="1"/>
  <c r="AD4317" i="11"/>
  <c r="AC4317" i="11" s="1"/>
  <c r="BH4317" i="11"/>
  <c r="N4318" i="11"/>
  <c r="O4318" i="11"/>
  <c r="P4318" i="11"/>
  <c r="Q4318" i="11"/>
  <c r="R4318" i="11"/>
  <c r="S4318" i="11"/>
  <c r="T4318" i="11"/>
  <c r="AA4318" i="11"/>
  <c r="AB4318" i="11"/>
  <c r="BJ4318" i="11" s="1"/>
  <c r="AD4318" i="11"/>
  <c r="AC4318" i="11" s="1"/>
  <c r="BH4318" i="11"/>
  <c r="N4319" i="11"/>
  <c r="O4319" i="11"/>
  <c r="P4319" i="11"/>
  <c r="Q4319" i="11"/>
  <c r="R4319" i="11"/>
  <c r="S4319" i="11"/>
  <c r="T4319" i="11"/>
  <c r="AA4319" i="11"/>
  <c r="AB4319" i="11"/>
  <c r="BJ4319" i="11" s="1"/>
  <c r="AD4319" i="11"/>
  <c r="AC4319" i="11" s="1"/>
  <c r="BH4319" i="11"/>
  <c r="N4320" i="11"/>
  <c r="O4320" i="11"/>
  <c r="P4320" i="11"/>
  <c r="Q4320" i="11"/>
  <c r="T4320" i="11" s="1"/>
  <c r="R4320" i="11"/>
  <c r="S4320" i="11"/>
  <c r="AA4320" i="11"/>
  <c r="AB4320" i="11"/>
  <c r="BJ4320" i="11" s="1"/>
  <c r="AD4320" i="11"/>
  <c r="AC4320" i="11" s="1"/>
  <c r="BH4320" i="11"/>
  <c r="N4321" i="11"/>
  <c r="O4321" i="11"/>
  <c r="P4321" i="11"/>
  <c r="Q4321" i="11"/>
  <c r="T4321" i="11" s="1"/>
  <c r="R4321" i="11"/>
  <c r="S4321" i="11"/>
  <c r="AA4321" i="11"/>
  <c r="AB4321" i="11"/>
  <c r="AD4321" i="11"/>
  <c r="AC4321" i="11" s="1"/>
  <c r="BH4321" i="11"/>
  <c r="BJ4321" i="11"/>
  <c r="N4322" i="11"/>
  <c r="O4322" i="11"/>
  <c r="P4322" i="11"/>
  <c r="Q4322" i="11"/>
  <c r="R4322" i="11"/>
  <c r="S4322" i="11"/>
  <c r="T4322" i="11"/>
  <c r="AA4322" i="11"/>
  <c r="AB4322" i="11"/>
  <c r="BJ4322" i="11" s="1"/>
  <c r="AC4322" i="11"/>
  <c r="BH4322" i="11"/>
  <c r="N4323" i="11"/>
  <c r="O4323" i="11"/>
  <c r="P4323" i="11"/>
  <c r="Q4323" i="11"/>
  <c r="R4323" i="11"/>
  <c r="S4323" i="11"/>
  <c r="T4323" i="11"/>
  <c r="AA4323" i="11"/>
  <c r="AB4323" i="11"/>
  <c r="AD4323" i="11"/>
  <c r="AC4323" i="11" s="1"/>
  <c r="BH4323" i="11"/>
  <c r="BJ4323" i="11"/>
  <c r="N4324" i="11"/>
  <c r="O4324" i="11"/>
  <c r="P4324" i="11"/>
  <c r="Q4324" i="11"/>
  <c r="T4324" i="11" s="1"/>
  <c r="R4324" i="11"/>
  <c r="S4324" i="11"/>
  <c r="AA4324" i="11"/>
  <c r="AB4324" i="11"/>
  <c r="BJ4324" i="11" s="1"/>
  <c r="AC4324" i="11"/>
  <c r="AD4324" i="11"/>
  <c r="BH4324" i="11"/>
  <c r="N4325" i="11"/>
  <c r="O4325" i="11"/>
  <c r="P4325" i="11"/>
  <c r="Q4325" i="11"/>
  <c r="T4325" i="11" s="1"/>
  <c r="R4325" i="11"/>
  <c r="S4325" i="11"/>
  <c r="AA4325" i="11"/>
  <c r="AB4325" i="11"/>
  <c r="BJ4325" i="11" s="1"/>
  <c r="AD4325" i="11"/>
  <c r="AC4325" i="11" s="1"/>
  <c r="BH4325" i="11"/>
  <c r="N4326" i="11"/>
  <c r="O4326" i="11"/>
  <c r="P4326" i="11"/>
  <c r="Q4326" i="11"/>
  <c r="T4326" i="11" s="1"/>
  <c r="R4326" i="11"/>
  <c r="S4326" i="11"/>
  <c r="AA4326" i="11"/>
  <c r="AB4326" i="11"/>
  <c r="AD4326" i="11"/>
  <c r="AC4326" i="11" s="1"/>
  <c r="BH4326" i="11"/>
  <c r="BJ4326" i="11"/>
  <c r="N4327" i="11"/>
  <c r="O4327" i="11"/>
  <c r="P4327" i="11"/>
  <c r="Q4327" i="11"/>
  <c r="T4327" i="11" s="1"/>
  <c r="R4327" i="11"/>
  <c r="S4327" i="11"/>
  <c r="AA4327" i="11"/>
  <c r="AB4327" i="11"/>
  <c r="BJ4327" i="11" s="1"/>
  <c r="AD4327" i="11"/>
  <c r="AC4327" i="11" s="1"/>
  <c r="BH4327" i="11"/>
  <c r="N4328" i="11"/>
  <c r="O4328" i="11"/>
  <c r="P4328" i="11"/>
  <c r="Q4328" i="11"/>
  <c r="T4328" i="11" s="1"/>
  <c r="R4328" i="11"/>
  <c r="S4328" i="11"/>
  <c r="AA4328" i="11"/>
  <c r="AB4328" i="11"/>
  <c r="BJ4328" i="11" s="1"/>
  <c r="AD4328" i="11"/>
  <c r="AC4328" i="11" s="1"/>
  <c r="BH4328" i="11"/>
  <c r="N4329" i="11"/>
  <c r="O4329" i="11"/>
  <c r="P4329" i="11"/>
  <c r="Q4329" i="11"/>
  <c r="R4329" i="11"/>
  <c r="S4329" i="11"/>
  <c r="T4329" i="11"/>
  <c r="AA4329" i="11"/>
  <c r="AB4329" i="11"/>
  <c r="BJ4329" i="11" s="1"/>
  <c r="AD4329" i="11"/>
  <c r="AC4329" i="11" s="1"/>
  <c r="BH4329" i="11"/>
  <c r="N4330" i="11"/>
  <c r="O4330" i="11"/>
  <c r="P4330" i="11"/>
  <c r="Q4330" i="11"/>
  <c r="T4330" i="11" s="1"/>
  <c r="R4330" i="11"/>
  <c r="S4330" i="11"/>
  <c r="AA4330" i="11"/>
  <c r="AB4330" i="11"/>
  <c r="BJ4330" i="11" s="1"/>
  <c r="AD4330" i="11"/>
  <c r="AC4330" i="11" s="1"/>
  <c r="BH4330" i="11"/>
  <c r="N4331" i="11"/>
  <c r="O4331" i="11"/>
  <c r="P4331" i="11"/>
  <c r="Q4331" i="11"/>
  <c r="T4331" i="11" s="1"/>
  <c r="R4331" i="11"/>
  <c r="S4331" i="11"/>
  <c r="AA4331" i="11"/>
  <c r="AB4331" i="11"/>
  <c r="AD4331" i="11"/>
  <c r="AC4331" i="11" s="1"/>
  <c r="BH4331" i="11"/>
  <c r="BJ4331" i="11"/>
  <c r="N4332" i="11"/>
  <c r="O4332" i="11"/>
  <c r="P4332" i="11"/>
  <c r="Q4332" i="11"/>
  <c r="R4332" i="11"/>
  <c r="S4332" i="11"/>
  <c r="T4332" i="11"/>
  <c r="AA4332" i="11"/>
  <c r="AB4332" i="11"/>
  <c r="BJ4332" i="11" s="1"/>
  <c r="AC4332" i="11"/>
  <c r="AD4332" i="11"/>
  <c r="BH4332" i="11"/>
  <c r="N4333" i="11"/>
  <c r="O4333" i="11"/>
  <c r="P4333" i="11"/>
  <c r="Q4333" i="11"/>
  <c r="T4333" i="11" s="1"/>
  <c r="R4333" i="11"/>
  <c r="S4333" i="11"/>
  <c r="AA4333" i="11"/>
  <c r="AB4333" i="11"/>
  <c r="BJ4333" i="11" s="1"/>
  <c r="AD4333" i="11"/>
  <c r="AC4333" i="11" s="1"/>
  <c r="BH4333" i="11"/>
  <c r="N4334" i="11"/>
  <c r="O4334" i="11"/>
  <c r="P4334" i="11"/>
  <c r="Q4334" i="11"/>
  <c r="T4334" i="11" s="1"/>
  <c r="R4334" i="11"/>
  <c r="S4334" i="11"/>
  <c r="AA4334" i="11"/>
  <c r="AB4334" i="11"/>
  <c r="BJ4334" i="11" s="1"/>
  <c r="AD4334" i="11"/>
  <c r="AC4334" i="11" s="1"/>
  <c r="BH4334" i="11"/>
  <c r="N4335" i="11"/>
  <c r="O4335" i="11"/>
  <c r="P4335" i="11"/>
  <c r="Q4335" i="11"/>
  <c r="R4335" i="11"/>
  <c r="S4335" i="11"/>
  <c r="T4335" i="11"/>
  <c r="AA4335" i="11"/>
  <c r="AB4335" i="11"/>
  <c r="BJ4335" i="11" s="1"/>
  <c r="AD4335" i="11"/>
  <c r="AC4335" i="11" s="1"/>
  <c r="BH4335" i="11"/>
  <c r="N4336" i="11"/>
  <c r="O4336" i="11"/>
  <c r="P4336" i="11"/>
  <c r="Q4336" i="11"/>
  <c r="T4336" i="11" s="1"/>
  <c r="R4336" i="11"/>
  <c r="S4336" i="11"/>
  <c r="AA4336" i="11"/>
  <c r="AB4336" i="11"/>
  <c r="AC4336" i="11"/>
  <c r="AD4336" i="11"/>
  <c r="BH4336" i="11"/>
  <c r="BJ4336" i="11"/>
  <c r="N4337" i="11"/>
  <c r="O4337" i="11"/>
  <c r="P4337" i="11"/>
  <c r="Q4337" i="11"/>
  <c r="R4337" i="11"/>
  <c r="S4337" i="11"/>
  <c r="T4337" i="11"/>
  <c r="AA4337" i="11"/>
  <c r="AB4337" i="11"/>
  <c r="AC4337" i="11"/>
  <c r="AD4337" i="11"/>
  <c r="BH4337" i="11"/>
  <c r="BJ4337" i="11"/>
  <c r="N4338" i="11"/>
  <c r="O4338" i="11"/>
  <c r="P4338" i="11"/>
  <c r="Q4338" i="11"/>
  <c r="T4338" i="11" s="1"/>
  <c r="R4338" i="11"/>
  <c r="S4338" i="11"/>
  <c r="AA4338" i="11"/>
  <c r="AB4338" i="11"/>
  <c r="BJ4338" i="11" s="1"/>
  <c r="AD4338" i="11"/>
  <c r="AC4338" i="11" s="1"/>
  <c r="BH4338" i="11"/>
  <c r="N4339" i="11"/>
  <c r="O4339" i="11"/>
  <c r="P4339" i="11"/>
  <c r="Q4339" i="11"/>
  <c r="R4339" i="11"/>
  <c r="S4339" i="11"/>
  <c r="T4339" i="11"/>
  <c r="AA4339" i="11"/>
  <c r="AB4339" i="11"/>
  <c r="BJ4339" i="11" s="1"/>
  <c r="AD4339" i="11"/>
  <c r="AC4339" i="11" s="1"/>
  <c r="BH4339" i="11"/>
  <c r="N4340" i="11"/>
  <c r="O4340" i="11"/>
  <c r="P4340" i="11"/>
  <c r="Q4340" i="11"/>
  <c r="R4340" i="11"/>
  <c r="S4340" i="11"/>
  <c r="T4340" i="11"/>
  <c r="AA4340" i="11"/>
  <c r="AB4340" i="11"/>
  <c r="BJ4340" i="11" s="1"/>
  <c r="AC4340" i="11"/>
  <c r="AD4340" i="11"/>
  <c r="BH4340" i="11"/>
  <c r="N4341" i="11"/>
  <c r="O4341" i="11"/>
  <c r="P4341" i="11"/>
  <c r="Q4341" i="11"/>
  <c r="T4341" i="11" s="1"/>
  <c r="R4341" i="11"/>
  <c r="S4341" i="11"/>
  <c r="AA4341" i="11"/>
  <c r="AB4341" i="11"/>
  <c r="BJ4341" i="11" s="1"/>
  <c r="AD4341" i="11"/>
  <c r="AC4341" i="11" s="1"/>
  <c r="BH4341" i="11"/>
  <c r="N4342" i="11"/>
  <c r="O4342" i="11"/>
  <c r="P4342" i="11"/>
  <c r="Q4342" i="11"/>
  <c r="T4342" i="11" s="1"/>
  <c r="R4342" i="11"/>
  <c r="S4342" i="11"/>
  <c r="AA4342" i="11"/>
  <c r="AB4342" i="11"/>
  <c r="BJ4342" i="11" s="1"/>
  <c r="AD4342" i="11"/>
  <c r="AC4342" i="11" s="1"/>
  <c r="BH4342" i="11"/>
  <c r="N4343" i="11"/>
  <c r="O4343" i="11"/>
  <c r="P4343" i="11"/>
  <c r="Q4343" i="11"/>
  <c r="R4343" i="11"/>
  <c r="S4343" i="11"/>
  <c r="T4343" i="11"/>
  <c r="AA4343" i="11"/>
  <c r="AB4343" i="11"/>
  <c r="BJ4343" i="11" s="1"/>
  <c r="AD4343" i="11"/>
  <c r="AC4343" i="11" s="1"/>
  <c r="BH4343" i="11"/>
  <c r="N4344" i="11"/>
  <c r="O4344" i="11"/>
  <c r="P4344" i="11"/>
  <c r="Q4344" i="11"/>
  <c r="T4344" i="11" s="1"/>
  <c r="R4344" i="11"/>
  <c r="S4344" i="11"/>
  <c r="AA4344" i="11"/>
  <c r="AB4344" i="11"/>
  <c r="AD4344" i="11"/>
  <c r="AC4344" i="11" s="1"/>
  <c r="BH4344" i="11"/>
  <c r="BJ4344" i="11"/>
  <c r="N4345" i="11"/>
  <c r="O4345" i="11"/>
  <c r="P4345" i="11"/>
  <c r="Q4345" i="11"/>
  <c r="T4345" i="11" s="1"/>
  <c r="R4345" i="11"/>
  <c r="S4345" i="11"/>
  <c r="AA4345" i="11"/>
  <c r="AB4345" i="11"/>
  <c r="AD4345" i="11"/>
  <c r="AC4345" i="11" s="1"/>
  <c r="BH4345" i="11"/>
  <c r="BJ4345" i="11"/>
  <c r="N4346" i="11"/>
  <c r="O4346" i="11"/>
  <c r="P4346" i="11"/>
  <c r="Q4346" i="11"/>
  <c r="T4346" i="11" s="1"/>
  <c r="R4346" i="11"/>
  <c r="S4346" i="11"/>
  <c r="AA4346" i="11"/>
  <c r="AB4346" i="11"/>
  <c r="BJ4346" i="11" s="1"/>
  <c r="AD4346" i="11"/>
  <c r="AC4346" i="11" s="1"/>
  <c r="BH4346" i="11"/>
  <c r="N4347" i="11"/>
  <c r="O4347" i="11"/>
  <c r="P4347" i="11"/>
  <c r="Q4347" i="11"/>
  <c r="T4347" i="11" s="1"/>
  <c r="R4347" i="11"/>
  <c r="S4347" i="11"/>
  <c r="AA4347" i="11"/>
  <c r="AB4347" i="11"/>
  <c r="AD4347" i="11"/>
  <c r="AC4347" i="11" s="1"/>
  <c r="BH4347" i="11"/>
  <c r="BJ4347" i="11"/>
  <c r="N4348" i="11"/>
  <c r="O4348" i="11"/>
  <c r="P4348" i="11"/>
  <c r="Q4348" i="11"/>
  <c r="T4348" i="11" s="1"/>
  <c r="R4348" i="11"/>
  <c r="S4348" i="11"/>
  <c r="AA4348" i="11"/>
  <c r="AB4348" i="11"/>
  <c r="BJ4348" i="11" s="1"/>
  <c r="AD4348" i="11"/>
  <c r="AC4348" i="11" s="1"/>
  <c r="BH4348" i="11"/>
  <c r="N4349" i="11"/>
  <c r="O4349" i="11"/>
  <c r="P4349" i="11"/>
  <c r="Q4349" i="11"/>
  <c r="T4349" i="11" s="1"/>
  <c r="R4349" i="11"/>
  <c r="S4349" i="11"/>
  <c r="AA4349" i="11"/>
  <c r="AB4349" i="11"/>
  <c r="BJ4349" i="11" s="1"/>
  <c r="AD4349" i="11"/>
  <c r="AC4349" i="11" s="1"/>
  <c r="BH4349" i="11"/>
  <c r="N4350" i="11"/>
  <c r="O4350" i="11"/>
  <c r="P4350" i="11"/>
  <c r="Q4350" i="11"/>
  <c r="T4350" i="11" s="1"/>
  <c r="R4350" i="11"/>
  <c r="S4350" i="11"/>
  <c r="AA4350" i="11"/>
  <c r="AB4350" i="11"/>
  <c r="AD4350" i="11"/>
  <c r="AC4350" i="11" s="1"/>
  <c r="BH4350" i="11"/>
  <c r="BJ4350" i="11"/>
  <c r="N4351" i="11"/>
  <c r="O4351" i="11"/>
  <c r="P4351" i="11"/>
  <c r="Q4351" i="11"/>
  <c r="R4351" i="11"/>
  <c r="S4351" i="11"/>
  <c r="T4351" i="11"/>
  <c r="AA4351" i="11"/>
  <c r="AB4351" i="11"/>
  <c r="BJ4351" i="11" s="1"/>
  <c r="AD4351" i="11"/>
  <c r="AC4351" i="11" s="1"/>
  <c r="BH4351" i="11"/>
  <c r="N4352" i="11"/>
  <c r="O4352" i="11"/>
  <c r="P4352" i="11"/>
  <c r="Q4352" i="11"/>
  <c r="T4352" i="11" s="1"/>
  <c r="R4352" i="11"/>
  <c r="S4352" i="11"/>
  <c r="AA4352" i="11"/>
  <c r="AB4352" i="11"/>
  <c r="AC4352" i="11"/>
  <c r="AD4352" i="11"/>
  <c r="BH4352" i="11"/>
  <c r="BJ4352" i="11"/>
  <c r="N4353" i="11"/>
  <c r="O4353" i="11"/>
  <c r="P4353" i="11"/>
  <c r="Q4353" i="11"/>
  <c r="R4353" i="11"/>
  <c r="S4353" i="11"/>
  <c r="T4353" i="11"/>
  <c r="AA4353" i="11"/>
  <c r="AB4353" i="11"/>
  <c r="BJ4353" i="11" s="1"/>
  <c r="AD4353" i="11"/>
  <c r="AC4353" i="11" s="1"/>
  <c r="BH4353" i="11"/>
  <c r="N4354" i="11"/>
  <c r="O4354" i="11"/>
  <c r="P4354" i="11"/>
  <c r="Q4354" i="11"/>
  <c r="T4354" i="11" s="1"/>
  <c r="R4354" i="11"/>
  <c r="S4354" i="11"/>
  <c r="AA4354" i="11"/>
  <c r="AB4354" i="11"/>
  <c r="BJ4354" i="11" s="1"/>
  <c r="AD4354" i="11"/>
  <c r="AC4354" i="11" s="1"/>
  <c r="BH4354" i="11"/>
  <c r="N4355" i="11"/>
  <c r="O4355" i="11"/>
  <c r="P4355" i="11"/>
  <c r="Q4355" i="11"/>
  <c r="T4355" i="11" s="1"/>
  <c r="R4355" i="11"/>
  <c r="S4355" i="11"/>
  <c r="AA4355" i="11"/>
  <c r="AB4355" i="11"/>
  <c r="BJ4355" i="11" s="1"/>
  <c r="AD4355" i="11"/>
  <c r="AC4355" i="11" s="1"/>
  <c r="BH4355" i="11"/>
  <c r="N4356" i="11"/>
  <c r="O4356" i="11"/>
  <c r="P4356" i="11"/>
  <c r="Q4356" i="11"/>
  <c r="R4356" i="11"/>
  <c r="S4356" i="11"/>
  <c r="T4356" i="11"/>
  <c r="AA4356" i="11"/>
  <c r="AB4356" i="11"/>
  <c r="BJ4356" i="11" s="1"/>
  <c r="AC4356" i="11"/>
  <c r="AD4356" i="11"/>
  <c r="BH4356" i="11"/>
  <c r="N4357" i="11"/>
  <c r="O4357" i="11"/>
  <c r="P4357" i="11"/>
  <c r="Q4357" i="11"/>
  <c r="T4357" i="11" s="1"/>
  <c r="R4357" i="11"/>
  <c r="S4357" i="11"/>
  <c r="AA4357" i="11"/>
  <c r="AB4357" i="11"/>
  <c r="BJ4357" i="11" s="1"/>
  <c r="AD4357" i="11"/>
  <c r="AC4357" i="11" s="1"/>
  <c r="BH4357" i="11"/>
  <c r="N4358" i="11"/>
  <c r="O4358" i="11"/>
  <c r="P4358" i="11"/>
  <c r="Q4358" i="11"/>
  <c r="T4358" i="11" s="1"/>
  <c r="R4358" i="11"/>
  <c r="S4358" i="11"/>
  <c r="AA4358" i="11"/>
  <c r="AB4358" i="11"/>
  <c r="AD4358" i="11"/>
  <c r="AC4358" i="11" s="1"/>
  <c r="BH4358" i="11"/>
  <c r="BJ4358" i="11"/>
  <c r="N4359" i="11"/>
  <c r="O4359" i="11"/>
  <c r="P4359" i="11"/>
  <c r="Q4359" i="11"/>
  <c r="R4359" i="11"/>
  <c r="S4359" i="11"/>
  <c r="T4359" i="11"/>
  <c r="AA4359" i="11"/>
  <c r="AB4359" i="11"/>
  <c r="BJ4359" i="11" s="1"/>
  <c r="AC4359" i="11"/>
  <c r="BH4359" i="11"/>
  <c r="N4360" i="11"/>
  <c r="O4360" i="11"/>
  <c r="P4360" i="11"/>
  <c r="Q4360" i="11"/>
  <c r="R4360" i="11"/>
  <c r="S4360" i="11"/>
  <c r="T4360" i="11"/>
  <c r="AA4360" i="11"/>
  <c r="AB4360" i="11"/>
  <c r="AD4360" i="11"/>
  <c r="AC4360" i="11" s="1"/>
  <c r="BH4360" i="11"/>
  <c r="BJ4360" i="11"/>
  <c r="N4361" i="11"/>
  <c r="O4361" i="11"/>
  <c r="P4361" i="11"/>
  <c r="Q4361" i="11"/>
  <c r="R4361" i="11"/>
  <c r="S4361" i="11"/>
  <c r="T4361" i="11"/>
  <c r="AA4361" i="11"/>
  <c r="AB4361" i="11"/>
  <c r="BJ4361" i="11" s="1"/>
  <c r="AC4361" i="11"/>
  <c r="AD4361" i="11"/>
  <c r="BH4361" i="11"/>
  <c r="N4362" i="11"/>
  <c r="O4362" i="11"/>
  <c r="P4362" i="11"/>
  <c r="Q4362" i="11"/>
  <c r="T4362" i="11" s="1"/>
  <c r="R4362" i="11"/>
  <c r="S4362" i="11"/>
  <c r="AA4362" i="11"/>
  <c r="AB4362" i="11"/>
  <c r="BJ4362" i="11" s="1"/>
  <c r="AD4362" i="11"/>
  <c r="AC4362" i="11" s="1"/>
  <c r="BH4362" i="11"/>
  <c r="N4363" i="11"/>
  <c r="O4363" i="11"/>
  <c r="P4363" i="11"/>
  <c r="Q4363" i="11"/>
  <c r="T4363" i="11" s="1"/>
  <c r="R4363" i="11"/>
  <c r="S4363" i="11"/>
  <c r="AA4363" i="11"/>
  <c r="AB4363" i="11"/>
  <c r="BJ4363" i="11" s="1"/>
  <c r="AD4363" i="11"/>
  <c r="AC4363" i="11" s="1"/>
  <c r="BH4363" i="11"/>
  <c r="N4364" i="11"/>
  <c r="O4364" i="11"/>
  <c r="P4364" i="11"/>
  <c r="Q4364" i="11"/>
  <c r="T4364" i="11" s="1"/>
  <c r="R4364" i="11"/>
  <c r="S4364" i="11"/>
  <c r="AA4364" i="11"/>
  <c r="AB4364" i="11"/>
  <c r="BJ4364" i="11" s="1"/>
  <c r="AD4364" i="11"/>
  <c r="AC4364" i="11" s="1"/>
  <c r="BH4364" i="11"/>
  <c r="N4365" i="11"/>
  <c r="O4365" i="11"/>
  <c r="P4365" i="11"/>
  <c r="Q4365" i="11"/>
  <c r="T4365" i="11" s="1"/>
  <c r="R4365" i="11"/>
  <c r="S4365" i="11"/>
  <c r="AA4365" i="11"/>
  <c r="AB4365" i="11"/>
  <c r="AC4365" i="11"/>
  <c r="AD4365" i="11"/>
  <c r="BH4365" i="11"/>
  <c r="BJ4365" i="11"/>
  <c r="N4366" i="11"/>
  <c r="O4366" i="11"/>
  <c r="P4366" i="11"/>
  <c r="Q4366" i="11"/>
  <c r="R4366" i="11"/>
  <c r="S4366" i="11"/>
  <c r="T4366" i="11"/>
  <c r="AA4366" i="11"/>
  <c r="AB4366" i="11"/>
  <c r="AC4366" i="11"/>
  <c r="AD4366" i="11"/>
  <c r="BH4366" i="11"/>
  <c r="BJ4366" i="11"/>
  <c r="N4367" i="11"/>
  <c r="O4367" i="11"/>
  <c r="P4367" i="11"/>
  <c r="Q4367" i="11"/>
  <c r="T4367" i="11" s="1"/>
  <c r="R4367" i="11"/>
  <c r="S4367" i="11"/>
  <c r="AA4367" i="11"/>
  <c r="AB4367" i="11"/>
  <c r="BJ4367" i="11" s="1"/>
  <c r="AD4367" i="11"/>
  <c r="AC4367" i="11" s="1"/>
  <c r="BH4367" i="11"/>
  <c r="N4368" i="11"/>
  <c r="O4368" i="11"/>
  <c r="P4368" i="11"/>
  <c r="Q4368" i="11"/>
  <c r="R4368" i="11"/>
  <c r="S4368" i="11"/>
  <c r="T4368" i="11"/>
  <c r="AA4368" i="11"/>
  <c r="AB4368" i="11"/>
  <c r="AD4368" i="11"/>
  <c r="AC4368" i="11" s="1"/>
  <c r="BH4368" i="11"/>
  <c r="BJ4368" i="11"/>
  <c r="N4369" i="11"/>
  <c r="O4369" i="11"/>
  <c r="P4369" i="11"/>
  <c r="Q4369" i="11"/>
  <c r="T4369" i="11" s="1"/>
  <c r="R4369" i="11"/>
  <c r="S4369" i="11"/>
  <c r="AA4369" i="11"/>
  <c r="AB4369" i="11"/>
  <c r="BJ4369" i="11" s="1"/>
  <c r="AC4369" i="11"/>
  <c r="AD4369" i="11"/>
  <c r="BH4369" i="11"/>
  <c r="N4370" i="11"/>
  <c r="O4370" i="11"/>
  <c r="P4370" i="11"/>
  <c r="Q4370" i="11"/>
  <c r="T4370" i="11" s="1"/>
  <c r="R4370" i="11"/>
  <c r="S4370" i="11"/>
  <c r="AA4370" i="11"/>
  <c r="AB4370" i="11"/>
  <c r="BJ4370" i="11" s="1"/>
  <c r="AD4370" i="11"/>
  <c r="AC4370" i="11" s="1"/>
  <c r="BH4370" i="11"/>
  <c r="N4371" i="11"/>
  <c r="O4371" i="11"/>
  <c r="P4371" i="11"/>
  <c r="Q4371" i="11"/>
  <c r="T4371" i="11" s="1"/>
  <c r="R4371" i="11"/>
  <c r="S4371" i="11"/>
  <c r="AA4371" i="11"/>
  <c r="AB4371" i="11"/>
  <c r="AD4371" i="11"/>
  <c r="AC4371" i="11" s="1"/>
  <c r="BH4371" i="11"/>
  <c r="BJ4371" i="11"/>
  <c r="N4372" i="11"/>
  <c r="O4372" i="11"/>
  <c r="P4372" i="11"/>
  <c r="Q4372" i="11"/>
  <c r="T4372" i="11" s="1"/>
  <c r="R4372" i="11"/>
  <c r="S4372" i="11"/>
  <c r="AA4372" i="11"/>
  <c r="AB4372" i="11"/>
  <c r="BJ4372" i="11" s="1"/>
  <c r="AD4372" i="11"/>
  <c r="AC4372" i="11" s="1"/>
  <c r="BH4372" i="11"/>
  <c r="N4373" i="11"/>
  <c r="O4373" i="11"/>
  <c r="P4373" i="11"/>
  <c r="Q4373" i="11"/>
  <c r="T4373" i="11" s="1"/>
  <c r="R4373" i="11"/>
  <c r="S4373" i="11"/>
  <c r="AA4373" i="11"/>
  <c r="AB4373" i="11"/>
  <c r="BJ4373" i="11" s="1"/>
  <c r="AC4373" i="11"/>
  <c r="AD4373" i="11"/>
  <c r="BH4373" i="11"/>
  <c r="N4374" i="11"/>
  <c r="O4374" i="11"/>
  <c r="P4374" i="11"/>
  <c r="Q4374" i="11"/>
  <c r="R4374" i="11"/>
  <c r="S4374" i="11"/>
  <c r="T4374" i="11"/>
  <c r="AA4374" i="11"/>
  <c r="AB4374" i="11"/>
  <c r="AC4374" i="11"/>
  <c r="AD4374" i="11"/>
  <c r="BH4374" i="11"/>
  <c r="BJ4374" i="11"/>
  <c r="N4375" i="11"/>
  <c r="O4375" i="11"/>
  <c r="P4375" i="11"/>
  <c r="Q4375" i="11"/>
  <c r="T4375" i="11" s="1"/>
  <c r="R4375" i="11"/>
  <c r="S4375" i="11"/>
  <c r="AA4375" i="11"/>
  <c r="AB4375" i="11"/>
  <c r="BJ4375" i="11" s="1"/>
  <c r="AD4375" i="11"/>
  <c r="AC4375" i="11" s="1"/>
  <c r="BH4375" i="11"/>
  <c r="N4376" i="11"/>
  <c r="O4376" i="11"/>
  <c r="P4376" i="11"/>
  <c r="Q4376" i="11"/>
  <c r="T4376" i="11" s="1"/>
  <c r="R4376" i="11"/>
  <c r="S4376" i="11"/>
  <c r="AA4376" i="11"/>
  <c r="AB4376" i="11"/>
  <c r="AD4376" i="11"/>
  <c r="AC4376" i="11" s="1"/>
  <c r="BH4376" i="11"/>
  <c r="BJ4376" i="11"/>
  <c r="N4377" i="11"/>
  <c r="O4377" i="11"/>
  <c r="P4377" i="11"/>
  <c r="Q4377" i="11"/>
  <c r="R4377" i="11"/>
  <c r="S4377" i="11"/>
  <c r="T4377" i="11"/>
  <c r="AA4377" i="11"/>
  <c r="AB4377" i="11"/>
  <c r="BJ4377" i="11" s="1"/>
  <c r="AC4377" i="11"/>
  <c r="AD4377" i="11"/>
  <c r="BH4377" i="11"/>
  <c r="N4378" i="11"/>
  <c r="O4378" i="11"/>
  <c r="P4378" i="11"/>
  <c r="Q4378" i="11"/>
  <c r="T4378" i="11" s="1"/>
  <c r="R4378" i="11"/>
  <c r="S4378" i="11"/>
  <c r="AA4378" i="11"/>
  <c r="AB4378" i="11"/>
  <c r="BJ4378" i="11" s="1"/>
  <c r="AD4378" i="11"/>
  <c r="AC4378" i="11" s="1"/>
  <c r="BH4378" i="11"/>
  <c r="N4379" i="11"/>
  <c r="O4379" i="11"/>
  <c r="P4379" i="11"/>
  <c r="Q4379" i="11"/>
  <c r="T4379" i="11" s="1"/>
  <c r="R4379" i="11"/>
  <c r="S4379" i="11"/>
  <c r="AA4379" i="11"/>
  <c r="AB4379" i="11"/>
  <c r="AD4379" i="11"/>
  <c r="AC4379" i="11" s="1"/>
  <c r="BH4379" i="11"/>
  <c r="BJ4379" i="11"/>
  <c r="N4380" i="11"/>
  <c r="O4380" i="11"/>
  <c r="P4380" i="11"/>
  <c r="Q4380" i="11"/>
  <c r="R4380" i="11"/>
  <c r="S4380" i="11"/>
  <c r="T4380" i="11"/>
  <c r="AA4380" i="11"/>
  <c r="AB4380" i="11"/>
  <c r="BJ4380" i="11" s="1"/>
  <c r="AD4380" i="11"/>
  <c r="AC4380" i="11" s="1"/>
  <c r="BH4380" i="11"/>
  <c r="N4381" i="11"/>
  <c r="O4381" i="11"/>
  <c r="P4381" i="11"/>
  <c r="Q4381" i="11"/>
  <c r="T4381" i="11" s="1"/>
  <c r="R4381" i="11"/>
  <c r="S4381" i="11"/>
  <c r="AA4381" i="11"/>
  <c r="AB4381" i="11"/>
  <c r="AD4381" i="11"/>
  <c r="AC4381" i="11" s="1"/>
  <c r="BH4381" i="11"/>
  <c r="BJ4381" i="11"/>
  <c r="N4382" i="11"/>
  <c r="O4382" i="11"/>
  <c r="P4382" i="11"/>
  <c r="Q4382" i="11"/>
  <c r="R4382" i="11"/>
  <c r="S4382" i="11"/>
  <c r="T4382" i="11"/>
  <c r="AA4382" i="11"/>
  <c r="AB4382" i="11"/>
  <c r="AD4382" i="11"/>
  <c r="AC4382" i="11" s="1"/>
  <c r="BH4382" i="11"/>
  <c r="BJ4382" i="11"/>
  <c r="N4383" i="11"/>
  <c r="O4383" i="11"/>
  <c r="P4383" i="11"/>
  <c r="Q4383" i="11"/>
  <c r="T4383" i="11" s="1"/>
  <c r="R4383" i="11"/>
  <c r="S4383" i="11"/>
  <c r="AA4383" i="11"/>
  <c r="AB4383" i="11"/>
  <c r="BJ4383" i="11" s="1"/>
  <c r="AD4383" i="11"/>
  <c r="AC4383" i="11" s="1"/>
  <c r="BH4383" i="11"/>
  <c r="N4384" i="11"/>
  <c r="O4384" i="11"/>
  <c r="P4384" i="11"/>
  <c r="Q4384" i="11"/>
  <c r="R4384" i="11"/>
  <c r="S4384" i="11"/>
  <c r="T4384" i="11"/>
  <c r="AA4384" i="11"/>
  <c r="AB4384" i="11"/>
  <c r="BJ4384" i="11" s="1"/>
  <c r="AD4384" i="11"/>
  <c r="AC4384" i="11" s="1"/>
  <c r="BH4384" i="11"/>
  <c r="N4385" i="11"/>
  <c r="O4385" i="11"/>
  <c r="P4385" i="11"/>
  <c r="Q4385" i="11"/>
  <c r="T4385" i="11" s="1"/>
  <c r="R4385" i="11"/>
  <c r="S4385" i="11"/>
  <c r="AA4385" i="11"/>
  <c r="AB4385" i="11"/>
  <c r="BJ4385" i="11" s="1"/>
  <c r="AC4385" i="11"/>
  <c r="BH4385" i="11"/>
  <c r="N4386" i="11"/>
  <c r="O4386" i="11"/>
  <c r="P4386" i="11"/>
  <c r="Q4386" i="11"/>
  <c r="T4386" i="11" s="1"/>
  <c r="R4386" i="11"/>
  <c r="S4386" i="11"/>
  <c r="AA4386" i="11"/>
  <c r="AB4386" i="11"/>
  <c r="AC4386" i="11"/>
  <c r="AD4386" i="11"/>
  <c r="BH4386" i="11"/>
  <c r="BJ4386" i="11"/>
  <c r="N4387" i="11"/>
  <c r="O4387" i="11"/>
  <c r="P4387" i="11"/>
  <c r="Q4387" i="11"/>
  <c r="R4387" i="11"/>
  <c r="S4387" i="11"/>
  <c r="T4387" i="11"/>
  <c r="AA4387" i="11"/>
  <c r="AB4387" i="11"/>
  <c r="AC4387" i="11"/>
  <c r="AD4387" i="11"/>
  <c r="BH4387" i="11"/>
  <c r="BJ4387" i="11"/>
  <c r="N4388" i="11"/>
  <c r="O4388" i="11"/>
  <c r="P4388" i="11"/>
  <c r="Q4388" i="11"/>
  <c r="T4388" i="11" s="1"/>
  <c r="R4388" i="11"/>
  <c r="S4388" i="11"/>
  <c r="AA4388" i="11"/>
  <c r="AB4388" i="11"/>
  <c r="BJ4388" i="11" s="1"/>
  <c r="AD4388" i="11"/>
  <c r="AC4388" i="11" s="1"/>
  <c r="BH4388" i="11"/>
  <c r="N4389" i="11"/>
  <c r="O4389" i="11"/>
  <c r="P4389" i="11"/>
  <c r="Q4389" i="11"/>
  <c r="R4389" i="11"/>
  <c r="S4389" i="11"/>
  <c r="T4389" i="11"/>
  <c r="AA4389" i="11"/>
  <c r="AB4389" i="11"/>
  <c r="AD4389" i="11"/>
  <c r="AC4389" i="11" s="1"/>
  <c r="BH4389" i="11"/>
  <c r="BJ4389" i="11"/>
  <c r="N4390" i="11"/>
  <c r="O4390" i="11"/>
  <c r="P4390" i="11"/>
  <c r="Q4390" i="11"/>
  <c r="T4390" i="11" s="1"/>
  <c r="R4390" i="11"/>
  <c r="S4390" i="11"/>
  <c r="AA4390" i="11"/>
  <c r="AB4390" i="11"/>
  <c r="BJ4390" i="11" s="1"/>
  <c r="AC4390" i="11"/>
  <c r="AD4390" i="11"/>
  <c r="BH4390" i="11"/>
  <c r="N4391" i="11"/>
  <c r="O4391" i="11"/>
  <c r="P4391" i="11"/>
  <c r="Q4391" i="11"/>
  <c r="T4391" i="11" s="1"/>
  <c r="R4391" i="11"/>
  <c r="S4391" i="11"/>
  <c r="AA4391" i="11"/>
  <c r="AB4391" i="11"/>
  <c r="BJ4391" i="11" s="1"/>
  <c r="AD4391" i="11"/>
  <c r="AC4391" i="11" s="1"/>
  <c r="BH4391" i="11"/>
  <c r="N4392" i="11"/>
  <c r="O4392" i="11"/>
  <c r="P4392" i="11"/>
  <c r="Q4392" i="11"/>
  <c r="T4392" i="11" s="1"/>
  <c r="R4392" i="11"/>
  <c r="S4392" i="11"/>
  <c r="AA4392" i="11"/>
  <c r="AB4392" i="11"/>
  <c r="AD4392" i="11"/>
  <c r="AC4392" i="11" s="1"/>
  <c r="BH4392" i="11"/>
  <c r="BJ4392" i="11"/>
  <c r="N4393" i="11"/>
  <c r="O4393" i="11"/>
  <c r="P4393" i="11"/>
  <c r="Q4393" i="11"/>
  <c r="T4393" i="11" s="1"/>
  <c r="R4393" i="11"/>
  <c r="S4393" i="11"/>
  <c r="AA4393" i="11"/>
  <c r="AB4393" i="11"/>
  <c r="BJ4393" i="11" s="1"/>
  <c r="AD4393" i="11"/>
  <c r="AC4393" i="11" s="1"/>
  <c r="BH4393" i="11"/>
  <c r="N4394" i="11"/>
  <c r="O4394" i="11"/>
  <c r="P4394" i="11"/>
  <c r="Q4394" i="11"/>
  <c r="T4394" i="11" s="1"/>
  <c r="R4394" i="11"/>
  <c r="S4394" i="11"/>
  <c r="AA4394" i="11"/>
  <c r="AB4394" i="11"/>
  <c r="BJ4394" i="11" s="1"/>
  <c r="AC4394" i="11"/>
  <c r="AD4394" i="11"/>
  <c r="BH4394" i="11"/>
  <c r="N4395" i="11"/>
  <c r="O4395" i="11"/>
  <c r="P4395" i="11"/>
  <c r="Q4395" i="11"/>
  <c r="R4395" i="11"/>
  <c r="S4395" i="11"/>
  <c r="T4395" i="11"/>
  <c r="AA4395" i="11"/>
  <c r="AB4395" i="11"/>
  <c r="AC4395" i="11"/>
  <c r="AD4395" i="11"/>
  <c r="BH4395" i="11"/>
  <c r="BJ4395" i="11"/>
  <c r="N4396" i="11"/>
  <c r="O4396" i="11"/>
  <c r="P4396" i="11"/>
  <c r="Q4396" i="11"/>
  <c r="T4396" i="11" s="1"/>
  <c r="R4396" i="11"/>
  <c r="S4396" i="11"/>
  <c r="AA4396" i="11"/>
  <c r="AB4396" i="11"/>
  <c r="BJ4396" i="11" s="1"/>
  <c r="AD4396" i="11"/>
  <c r="AC4396" i="11" s="1"/>
  <c r="BH4396" i="11"/>
  <c r="N4397" i="11"/>
  <c r="O4397" i="11"/>
  <c r="P4397" i="11"/>
  <c r="Q4397" i="11"/>
  <c r="T4397" i="11" s="1"/>
  <c r="R4397" i="11"/>
  <c r="S4397" i="11"/>
  <c r="AA4397" i="11"/>
  <c r="AB4397" i="11"/>
  <c r="AD4397" i="11"/>
  <c r="AC4397" i="11" s="1"/>
  <c r="BH4397" i="11"/>
  <c r="BJ4397" i="11"/>
  <c r="N4398" i="11"/>
  <c r="O4398" i="11"/>
  <c r="P4398" i="11"/>
  <c r="Q4398" i="11"/>
  <c r="R4398" i="11"/>
  <c r="S4398" i="11"/>
  <c r="T4398" i="11"/>
  <c r="AA4398" i="11"/>
  <c r="AB4398" i="11"/>
  <c r="BJ4398" i="11" s="1"/>
  <c r="AC4398" i="11"/>
  <c r="AD4398" i="11"/>
  <c r="BH4398" i="11"/>
  <c r="N4399" i="11"/>
  <c r="O4399" i="11"/>
  <c r="P4399" i="11"/>
  <c r="Q4399" i="11"/>
  <c r="T4399" i="11" s="1"/>
  <c r="R4399" i="11"/>
  <c r="S4399" i="11"/>
  <c r="AA4399" i="11"/>
  <c r="AB4399" i="11"/>
  <c r="BJ4399" i="11" s="1"/>
  <c r="AD4399" i="11"/>
  <c r="AC4399" i="11" s="1"/>
  <c r="BH4399" i="11"/>
  <c r="N4400" i="11"/>
  <c r="O4400" i="11"/>
  <c r="P4400" i="11"/>
  <c r="Q4400" i="11"/>
  <c r="T4400" i="11" s="1"/>
  <c r="R4400" i="11"/>
  <c r="S4400" i="11"/>
  <c r="AA4400" i="11"/>
  <c r="AB4400" i="11"/>
  <c r="AD4400" i="11"/>
  <c r="AC4400" i="11" s="1"/>
  <c r="BH4400" i="11"/>
  <c r="BJ4400" i="11"/>
  <c r="N4401" i="11"/>
  <c r="O4401" i="11"/>
  <c r="P4401" i="11"/>
  <c r="Q4401" i="11"/>
  <c r="R4401" i="11"/>
  <c r="S4401" i="11"/>
  <c r="T4401" i="11"/>
  <c r="AA4401" i="11"/>
  <c r="AB4401" i="11"/>
  <c r="BJ4401" i="11" s="1"/>
  <c r="AD4401" i="11"/>
  <c r="AC4401" i="11" s="1"/>
  <c r="BH4401" i="11"/>
  <c r="N4402" i="11"/>
  <c r="O4402" i="11"/>
  <c r="P4402" i="11"/>
  <c r="Q4402" i="11"/>
  <c r="T4402" i="11" s="1"/>
  <c r="R4402" i="11"/>
  <c r="S4402" i="11"/>
  <c r="AA4402" i="11"/>
  <c r="AB4402" i="11"/>
  <c r="AC4402" i="11"/>
  <c r="AD4402" i="11"/>
  <c r="BH4402" i="11"/>
  <c r="BJ4402" i="11"/>
  <c r="N4403" i="11"/>
  <c r="O4403" i="11"/>
  <c r="P4403" i="11"/>
  <c r="Q4403" i="11"/>
  <c r="R4403" i="11"/>
  <c r="S4403" i="11"/>
  <c r="T4403" i="11"/>
  <c r="AA4403" i="11"/>
  <c r="AB4403" i="11"/>
  <c r="AD4403" i="11"/>
  <c r="AC4403" i="11" s="1"/>
  <c r="BH4403" i="11"/>
  <c r="BJ4403" i="11"/>
  <c r="N4404" i="11"/>
  <c r="O4404" i="11"/>
  <c r="P4404" i="11"/>
  <c r="Q4404" i="11"/>
  <c r="T4404" i="11" s="1"/>
  <c r="R4404" i="11"/>
  <c r="S4404" i="11"/>
  <c r="AA4404" i="11"/>
  <c r="AB4404" i="11"/>
  <c r="BJ4404" i="11" s="1"/>
  <c r="AD4404" i="11"/>
  <c r="AC4404" i="11" s="1"/>
  <c r="BH4404" i="11"/>
  <c r="N4405" i="11"/>
  <c r="O4405" i="11"/>
  <c r="P4405" i="11"/>
  <c r="Q4405" i="11"/>
  <c r="R4405" i="11"/>
  <c r="S4405" i="11"/>
  <c r="T4405" i="11"/>
  <c r="AA4405" i="11"/>
  <c r="AB4405" i="11"/>
  <c r="BJ4405" i="11" s="1"/>
  <c r="AD4405" i="11"/>
  <c r="AC4405" i="11" s="1"/>
  <c r="BH4405" i="11"/>
  <c r="N4406" i="11"/>
  <c r="O4406" i="11"/>
  <c r="P4406" i="11"/>
  <c r="Q4406" i="11"/>
  <c r="T4406" i="11" s="1"/>
  <c r="R4406" i="11"/>
  <c r="S4406" i="11"/>
  <c r="AA4406" i="11"/>
  <c r="AB4406" i="11"/>
  <c r="BJ4406" i="11" s="1"/>
  <c r="AD4406" i="11"/>
  <c r="AC4406" i="11" s="1"/>
  <c r="BH4406" i="11"/>
  <c r="N4407" i="11"/>
  <c r="O4407" i="11"/>
  <c r="P4407" i="11"/>
  <c r="Q4407" i="11"/>
  <c r="T4407" i="11" s="1"/>
  <c r="R4407" i="11"/>
  <c r="S4407" i="11"/>
  <c r="AA4407" i="11"/>
  <c r="AB4407" i="11"/>
  <c r="BJ4407" i="11" s="1"/>
  <c r="AD4407" i="11"/>
  <c r="AC4407" i="11" s="1"/>
  <c r="BH4407" i="11"/>
  <c r="N4408" i="11"/>
  <c r="O4408" i="11"/>
  <c r="P4408" i="11"/>
  <c r="Q4408" i="11"/>
  <c r="T4408" i="11" s="1"/>
  <c r="R4408" i="11"/>
  <c r="S4408" i="11"/>
  <c r="AA4408" i="11"/>
  <c r="AB4408" i="11"/>
  <c r="BJ4408" i="11" s="1"/>
  <c r="AD4408" i="11"/>
  <c r="AC4408" i="11" s="1"/>
  <c r="BH4408" i="11"/>
  <c r="N4409" i="11"/>
  <c r="O4409" i="11"/>
  <c r="P4409" i="11"/>
  <c r="Q4409" i="11"/>
  <c r="R4409" i="11"/>
  <c r="S4409" i="11"/>
  <c r="T4409" i="11"/>
  <c r="AA4409" i="11"/>
  <c r="AB4409" i="11"/>
  <c r="BJ4409" i="11" s="1"/>
  <c r="AD4409" i="11"/>
  <c r="AC4409" i="11" s="1"/>
  <c r="BH4409" i="11"/>
  <c r="N4410" i="11"/>
  <c r="O4410" i="11"/>
  <c r="P4410" i="11"/>
  <c r="Q4410" i="11"/>
  <c r="T4410" i="11" s="1"/>
  <c r="R4410" i="11"/>
  <c r="S4410" i="11"/>
  <c r="AA4410" i="11"/>
  <c r="AB4410" i="11"/>
  <c r="BJ4410" i="11" s="1"/>
  <c r="AC4410" i="11"/>
  <c r="AD4410" i="11"/>
  <c r="BH4410" i="11"/>
  <c r="N4411" i="11"/>
  <c r="O4411" i="11"/>
  <c r="P4411" i="11"/>
  <c r="Q4411" i="11"/>
  <c r="T4411" i="11" s="1"/>
  <c r="R4411" i="11"/>
  <c r="S4411" i="11"/>
  <c r="AA4411" i="11"/>
  <c r="AB4411" i="11"/>
  <c r="AD4411" i="11"/>
  <c r="AC4411" i="11" s="1"/>
  <c r="BH4411" i="11"/>
  <c r="BJ4411" i="11"/>
  <c r="N4412" i="11"/>
  <c r="O4412" i="11"/>
  <c r="P4412" i="11"/>
  <c r="Q4412" i="11"/>
  <c r="T4412" i="11" s="1"/>
  <c r="R4412" i="11"/>
  <c r="S4412" i="11"/>
  <c r="AA4412" i="11"/>
  <c r="AB4412" i="11"/>
  <c r="BJ4412" i="11" s="1"/>
  <c r="AD4412" i="11"/>
  <c r="AC4412" i="11" s="1"/>
  <c r="BH4412" i="11"/>
  <c r="N4413" i="11"/>
  <c r="O4413" i="11"/>
  <c r="P4413" i="11"/>
  <c r="Q4413" i="11"/>
  <c r="R4413" i="11"/>
  <c r="S4413" i="11"/>
  <c r="T4413" i="11"/>
  <c r="AA4413" i="11"/>
  <c r="AB4413" i="11"/>
  <c r="BJ4413" i="11" s="1"/>
  <c r="AD4413" i="11"/>
  <c r="AC4413" i="11" s="1"/>
  <c r="BH4413" i="11"/>
  <c r="N4414" i="11"/>
  <c r="O4414" i="11"/>
  <c r="P4414" i="11"/>
  <c r="Q4414" i="11"/>
  <c r="T4414" i="11" s="1"/>
  <c r="R4414" i="11"/>
  <c r="S4414" i="11"/>
  <c r="AA4414" i="11"/>
  <c r="AB4414" i="11"/>
  <c r="BJ4414" i="11" s="1"/>
  <c r="AC4414" i="11"/>
  <c r="AD4414" i="11"/>
  <c r="BH4414" i="11"/>
  <c r="N4415" i="11"/>
  <c r="O4415" i="11"/>
  <c r="P4415" i="11"/>
  <c r="Q4415" i="11"/>
  <c r="T4415" i="11" s="1"/>
  <c r="R4415" i="11"/>
  <c r="S4415" i="11"/>
  <c r="AA4415" i="11"/>
  <c r="AB4415" i="11"/>
  <c r="BJ4415" i="11" s="1"/>
  <c r="AD4415" i="11"/>
  <c r="AC4415" i="11" s="1"/>
  <c r="BH4415" i="11"/>
  <c r="N4416" i="11"/>
  <c r="O4416" i="11"/>
  <c r="P4416" i="11"/>
  <c r="Q4416" i="11"/>
  <c r="T4416" i="11" s="1"/>
  <c r="R4416" i="11"/>
  <c r="S4416" i="11"/>
  <c r="AA4416" i="11"/>
  <c r="AB4416" i="11"/>
  <c r="BJ4416" i="11" s="1"/>
  <c r="AD4416" i="11"/>
  <c r="AC4416" i="11" s="1"/>
  <c r="BH4416" i="11"/>
  <c r="N4417" i="11"/>
  <c r="O4417" i="11"/>
  <c r="P4417" i="11"/>
  <c r="Q4417" i="11"/>
  <c r="T4417" i="11" s="1"/>
  <c r="R4417" i="11"/>
  <c r="S4417" i="11"/>
  <c r="AA4417" i="11"/>
  <c r="AB4417" i="11"/>
  <c r="BJ4417" i="11" s="1"/>
  <c r="AD4417" i="11"/>
  <c r="AC4417" i="11" s="1"/>
  <c r="BH4417" i="11"/>
  <c r="N4418" i="11"/>
  <c r="O4418" i="11"/>
  <c r="P4418" i="11"/>
  <c r="Q4418" i="11"/>
  <c r="T4418" i="11" s="1"/>
  <c r="R4418" i="11"/>
  <c r="S4418" i="11"/>
  <c r="AA4418" i="11"/>
  <c r="AB4418" i="11"/>
  <c r="BJ4418" i="11" s="1"/>
  <c r="AC4418" i="11"/>
  <c r="AD4418" i="11"/>
  <c r="BH4418" i="11"/>
  <c r="N4419" i="11"/>
  <c r="O4419" i="11"/>
  <c r="P4419" i="11"/>
  <c r="Q4419" i="11"/>
  <c r="R4419" i="11"/>
  <c r="S4419" i="11"/>
  <c r="T4419" i="11"/>
  <c r="AA4419" i="11"/>
  <c r="AB4419" i="11"/>
  <c r="BJ4419" i="11" s="1"/>
  <c r="AD4419" i="11"/>
  <c r="AC4419" i="11" s="1"/>
  <c r="BH4419" i="11"/>
  <c r="N4420" i="11"/>
  <c r="O4420" i="11"/>
  <c r="P4420" i="11"/>
  <c r="Q4420" i="11"/>
  <c r="T4420" i="11" s="1"/>
  <c r="R4420" i="11"/>
  <c r="S4420" i="11"/>
  <c r="AA4420" i="11"/>
  <c r="AB4420" i="11"/>
  <c r="BJ4420" i="11" s="1"/>
  <c r="AD4420" i="11"/>
  <c r="AC4420" i="11" s="1"/>
  <c r="BH4420" i="11"/>
  <c r="N4421" i="11"/>
  <c r="O4421" i="11"/>
  <c r="P4421" i="11"/>
  <c r="Q4421" i="11"/>
  <c r="T4421" i="11" s="1"/>
  <c r="R4421" i="11"/>
  <c r="S4421" i="11"/>
  <c r="AA4421" i="11"/>
  <c r="AB4421" i="11"/>
  <c r="AD4421" i="11"/>
  <c r="AC4421" i="11" s="1"/>
  <c r="BH4421" i="11"/>
  <c r="BJ4421" i="11"/>
  <c r="N4422" i="11"/>
  <c r="O4422" i="11"/>
  <c r="P4422" i="11"/>
  <c r="Q4422" i="11"/>
  <c r="T4422" i="11" s="1"/>
  <c r="R4422" i="11"/>
  <c r="S4422" i="11"/>
  <c r="AA4422" i="11"/>
  <c r="AB4422" i="11"/>
  <c r="BJ4422" i="11" s="1"/>
  <c r="AC4422" i="11"/>
  <c r="AD4422" i="11"/>
  <c r="BH4422" i="11"/>
  <c r="N4423" i="11"/>
  <c r="O4423" i="11"/>
  <c r="P4423" i="11"/>
  <c r="Q4423" i="11"/>
  <c r="T4423" i="11" s="1"/>
  <c r="R4423" i="11"/>
  <c r="S4423" i="11"/>
  <c r="AA4423" i="11"/>
  <c r="AB4423" i="11"/>
  <c r="BJ4423" i="11" s="1"/>
  <c r="AD4423" i="11"/>
  <c r="AC4423" i="11" s="1"/>
  <c r="BH4423" i="11"/>
  <c r="N4424" i="11"/>
  <c r="O4424" i="11"/>
  <c r="P4424" i="11"/>
  <c r="Q4424" i="11"/>
  <c r="T4424" i="11" s="1"/>
  <c r="R4424" i="11"/>
  <c r="S4424" i="11"/>
  <c r="AA4424" i="11"/>
  <c r="AB4424" i="11"/>
  <c r="AD4424" i="11"/>
  <c r="AC4424" i="11" s="1"/>
  <c r="BH4424" i="11"/>
  <c r="BJ4424" i="11"/>
  <c r="N4425" i="11"/>
  <c r="O4425" i="11"/>
  <c r="P4425" i="11"/>
  <c r="Q4425" i="11"/>
  <c r="T4425" i="11" s="1"/>
  <c r="R4425" i="11"/>
  <c r="S4425" i="11"/>
  <c r="AA4425" i="11"/>
  <c r="AB4425" i="11"/>
  <c r="BJ4425" i="11" s="1"/>
  <c r="AD4425" i="11"/>
  <c r="AC4425" i="11" s="1"/>
  <c r="BH4425" i="11"/>
  <c r="N4426" i="11"/>
  <c r="O4426" i="11"/>
  <c r="P4426" i="11"/>
  <c r="Q4426" i="11"/>
  <c r="T4426" i="11" s="1"/>
  <c r="R4426" i="11"/>
  <c r="S4426" i="11"/>
  <c r="AA4426" i="11"/>
  <c r="AB4426" i="11"/>
  <c r="BJ4426" i="11" s="1"/>
  <c r="AC4426" i="11"/>
  <c r="AD4426" i="11"/>
  <c r="BH4426" i="11"/>
  <c r="N4427" i="11"/>
  <c r="O4427" i="11"/>
  <c r="P4427" i="11"/>
  <c r="Q4427" i="11"/>
  <c r="R4427" i="11"/>
  <c r="S4427" i="11"/>
  <c r="T4427" i="11"/>
  <c r="AA4427" i="11"/>
  <c r="AB4427" i="11"/>
  <c r="AC4427" i="11"/>
  <c r="AD4427" i="11"/>
  <c r="BH4427" i="11"/>
  <c r="BJ4427" i="11"/>
  <c r="N4428" i="11"/>
  <c r="O4428" i="11"/>
  <c r="P4428" i="11"/>
  <c r="Q4428" i="11"/>
  <c r="T4428" i="11" s="1"/>
  <c r="R4428" i="11"/>
  <c r="S4428" i="11"/>
  <c r="AA4428" i="11"/>
  <c r="AB4428" i="11"/>
  <c r="BJ4428" i="11" s="1"/>
  <c r="AD4428" i="11"/>
  <c r="AC4428" i="11" s="1"/>
  <c r="BH4428" i="11"/>
  <c r="N4429" i="11"/>
  <c r="O4429" i="11"/>
  <c r="P4429" i="11"/>
  <c r="Q4429" i="11"/>
  <c r="R4429" i="11"/>
  <c r="S4429" i="11"/>
  <c r="T4429" i="11"/>
  <c r="AA4429" i="11"/>
  <c r="AB4429" i="11"/>
  <c r="BJ4429" i="11" s="1"/>
  <c r="AD4429" i="11"/>
  <c r="AC4429" i="11" s="1"/>
  <c r="BH4429" i="11"/>
  <c r="N4430" i="11"/>
  <c r="O4430" i="11"/>
  <c r="P4430" i="11"/>
  <c r="Q4430" i="11"/>
  <c r="R4430" i="11"/>
  <c r="S4430" i="11"/>
  <c r="T4430" i="11"/>
  <c r="AA4430" i="11"/>
  <c r="AB4430" i="11"/>
  <c r="BJ4430" i="11" s="1"/>
  <c r="AD4430" i="11"/>
  <c r="AC4430" i="11" s="1"/>
  <c r="BH4430" i="11"/>
  <c r="N4431" i="11"/>
  <c r="O4431" i="11"/>
  <c r="P4431" i="11"/>
  <c r="Q4431" i="11"/>
  <c r="T4431" i="11" s="1"/>
  <c r="R4431" i="11"/>
  <c r="S4431" i="11"/>
  <c r="AA4431" i="11"/>
  <c r="AB4431" i="11"/>
  <c r="BJ4431" i="11" s="1"/>
  <c r="AD4431" i="11"/>
  <c r="AC4431" i="11" s="1"/>
  <c r="BH4431" i="11"/>
  <c r="N4432" i="11"/>
  <c r="O4432" i="11"/>
  <c r="P4432" i="11"/>
  <c r="Q4432" i="11"/>
  <c r="T4432" i="11" s="1"/>
  <c r="R4432" i="11"/>
  <c r="S4432" i="11"/>
  <c r="AA4432" i="11"/>
  <c r="AB4432" i="11"/>
  <c r="BJ4432" i="11" s="1"/>
  <c r="AD4432" i="11"/>
  <c r="AC4432" i="11" s="1"/>
  <c r="BH4432" i="11"/>
  <c r="N4433" i="11"/>
  <c r="O4433" i="11"/>
  <c r="P4433" i="11"/>
  <c r="Q4433" i="11"/>
  <c r="R4433" i="11"/>
  <c r="S4433" i="11"/>
  <c r="T4433" i="11"/>
  <c r="AA4433" i="11"/>
  <c r="AB4433" i="11"/>
  <c r="BJ4433" i="11" s="1"/>
  <c r="AD4433" i="11"/>
  <c r="AC4433" i="11" s="1"/>
  <c r="BH4433" i="11"/>
  <c r="N4434" i="11"/>
  <c r="O4434" i="11"/>
  <c r="P4434" i="11"/>
  <c r="Q4434" i="11"/>
  <c r="T4434" i="11" s="1"/>
  <c r="R4434" i="11"/>
  <c r="S4434" i="11"/>
  <c r="AA4434" i="11"/>
  <c r="AB4434" i="11"/>
  <c r="AC4434" i="11"/>
  <c r="AD4434" i="11"/>
  <c r="BH4434" i="11"/>
  <c r="BJ4434" i="11"/>
  <c r="N4435" i="11"/>
  <c r="O4435" i="11"/>
  <c r="P4435" i="11"/>
  <c r="Q4435" i="11"/>
  <c r="T4435" i="11" s="1"/>
  <c r="R4435" i="11"/>
  <c r="S4435" i="11"/>
  <c r="AA4435" i="11"/>
  <c r="AB4435" i="11"/>
  <c r="BJ4435" i="11" s="1"/>
  <c r="AD4435" i="11"/>
  <c r="AC4435" i="11" s="1"/>
  <c r="BH4435" i="11"/>
  <c r="N4436" i="11"/>
  <c r="O4436" i="11"/>
  <c r="P4436" i="11"/>
  <c r="Q4436" i="11"/>
  <c r="T4436" i="11" s="1"/>
  <c r="R4436" i="11"/>
  <c r="S4436" i="11"/>
  <c r="AA4436" i="11"/>
  <c r="AB4436" i="11"/>
  <c r="BJ4436" i="11" s="1"/>
  <c r="AD4436" i="11"/>
  <c r="AC4436" i="11" s="1"/>
  <c r="BH4436" i="11"/>
  <c r="N4437" i="11"/>
  <c r="O4437" i="11"/>
  <c r="P4437" i="11"/>
  <c r="Q4437" i="11"/>
  <c r="R4437" i="11"/>
  <c r="S4437" i="11"/>
  <c r="T4437" i="11"/>
  <c r="AA4437" i="11"/>
  <c r="AB4437" i="11"/>
  <c r="AD4437" i="11"/>
  <c r="AC4437" i="11" s="1"/>
  <c r="BH4437" i="11"/>
  <c r="BJ4437" i="11"/>
  <c r="N4438" i="11"/>
  <c r="O4438" i="11"/>
  <c r="P4438" i="11"/>
  <c r="Q4438" i="11"/>
  <c r="T4438" i="11" s="1"/>
  <c r="R4438" i="11"/>
  <c r="S4438" i="11"/>
  <c r="AA4438" i="11"/>
  <c r="AB4438" i="11"/>
  <c r="BJ4438" i="11" s="1"/>
  <c r="AD4438" i="11"/>
  <c r="AC4438" i="11" s="1"/>
  <c r="BH4438" i="11"/>
  <c r="N4439" i="11"/>
  <c r="O4439" i="11"/>
  <c r="P4439" i="11"/>
  <c r="Q4439" i="11"/>
  <c r="T4439" i="11" s="1"/>
  <c r="R4439" i="11"/>
  <c r="S4439" i="11"/>
  <c r="AA4439" i="11"/>
  <c r="AB4439" i="11"/>
  <c r="BJ4439" i="11" s="1"/>
  <c r="AD4439" i="11"/>
  <c r="AC4439" i="11" s="1"/>
  <c r="BH4439" i="11"/>
  <c r="N4440" i="11"/>
  <c r="O4440" i="11"/>
  <c r="P4440" i="11"/>
  <c r="Q4440" i="11"/>
  <c r="T4440" i="11" s="1"/>
  <c r="R4440" i="11"/>
  <c r="S4440" i="11"/>
  <c r="AA4440" i="11"/>
  <c r="AB4440" i="11"/>
  <c r="AD4440" i="11"/>
  <c r="AC4440" i="11" s="1"/>
  <c r="BH4440" i="11"/>
  <c r="BJ4440" i="11"/>
  <c r="N4441" i="11"/>
  <c r="O4441" i="11"/>
  <c r="P4441" i="11"/>
  <c r="Q4441" i="11"/>
  <c r="T4441" i="11" s="1"/>
  <c r="R4441" i="11"/>
  <c r="S4441" i="11"/>
  <c r="AA4441" i="11"/>
  <c r="AB4441" i="11"/>
  <c r="BJ4441" i="11" s="1"/>
  <c r="AD4441" i="11"/>
  <c r="AC4441" i="11" s="1"/>
  <c r="BH4441" i="11"/>
  <c r="N4442" i="11"/>
  <c r="O4442" i="11"/>
  <c r="P4442" i="11"/>
  <c r="Q4442" i="11"/>
  <c r="T4442" i="11" s="1"/>
  <c r="R4442" i="11"/>
  <c r="S4442" i="11"/>
  <c r="AA4442" i="11"/>
  <c r="AB4442" i="11"/>
  <c r="BJ4442" i="11" s="1"/>
  <c r="AC4442" i="11"/>
  <c r="AD4442" i="11"/>
  <c r="BH4442" i="11"/>
  <c r="N4443" i="11"/>
  <c r="O4443" i="11"/>
  <c r="P4443" i="11"/>
  <c r="Q4443" i="11"/>
  <c r="T4443" i="11" s="1"/>
  <c r="R4443" i="11"/>
  <c r="S4443" i="11"/>
  <c r="AA4443" i="11"/>
  <c r="AB4443" i="11"/>
  <c r="AC4443" i="11"/>
  <c r="AD4443" i="11"/>
  <c r="BH4443" i="11"/>
  <c r="BJ4443" i="11"/>
  <c r="N4444" i="11"/>
  <c r="O4444" i="11"/>
  <c r="P4444" i="11"/>
  <c r="Q4444" i="11"/>
  <c r="T4444" i="11" s="1"/>
  <c r="R4444" i="11"/>
  <c r="S4444" i="11"/>
  <c r="AA4444" i="11"/>
  <c r="AB4444" i="11"/>
  <c r="BJ4444" i="11" s="1"/>
  <c r="AD4444" i="11"/>
  <c r="AC4444" i="11" s="1"/>
  <c r="BH4444" i="11"/>
  <c r="N4445" i="11"/>
  <c r="O4445" i="11"/>
  <c r="P4445" i="11"/>
  <c r="Q4445" i="11"/>
  <c r="R4445" i="11"/>
  <c r="S4445" i="11"/>
  <c r="T4445" i="11"/>
  <c r="AA4445" i="11"/>
  <c r="AB4445" i="11"/>
  <c r="AD4445" i="11"/>
  <c r="AC4445" i="11" s="1"/>
  <c r="BH4445" i="11"/>
  <c r="BJ4445" i="11"/>
  <c r="N4446" i="11"/>
  <c r="O4446" i="11"/>
  <c r="P4446" i="11"/>
  <c r="Q4446" i="11"/>
  <c r="R4446" i="11"/>
  <c r="S4446" i="11"/>
  <c r="T4446" i="11"/>
  <c r="AA4446" i="11"/>
  <c r="AB4446" i="11"/>
  <c r="BJ4446" i="11" s="1"/>
  <c r="AC4446" i="11"/>
  <c r="AD4446" i="11"/>
  <c r="BH4446" i="11"/>
  <c r="N4447" i="11"/>
  <c r="O4447" i="11"/>
  <c r="P4447" i="11"/>
  <c r="Q4447" i="11"/>
  <c r="T4447" i="11" s="1"/>
  <c r="R4447" i="11"/>
  <c r="S4447" i="11"/>
  <c r="AA4447" i="11"/>
  <c r="AB4447" i="11"/>
  <c r="AD4447" i="11"/>
  <c r="AC4447" i="11" s="1"/>
  <c r="BH4447" i="11"/>
  <c r="BJ4447" i="11"/>
  <c r="N4448" i="11"/>
  <c r="O4448" i="11"/>
  <c r="P4448" i="11"/>
  <c r="Q4448" i="11"/>
  <c r="T4448" i="11" s="1"/>
  <c r="R4448" i="11"/>
  <c r="S4448" i="11"/>
  <c r="AA4448" i="11"/>
  <c r="AB4448" i="11"/>
  <c r="AD4448" i="11"/>
  <c r="AC4448" i="11" s="1"/>
  <c r="BH4448" i="11"/>
  <c r="BJ4448" i="11"/>
  <c r="N4449" i="11"/>
  <c r="O4449" i="11"/>
  <c r="P4449" i="11"/>
  <c r="Q4449" i="11"/>
  <c r="R4449" i="11"/>
  <c r="S4449" i="11"/>
  <c r="T4449" i="11"/>
  <c r="AA4449" i="11"/>
  <c r="AB4449" i="11"/>
  <c r="BJ4449" i="11" s="1"/>
  <c r="AD4449" i="11"/>
  <c r="AC4449" i="11" s="1"/>
  <c r="BH4449" i="11"/>
  <c r="N4450" i="11"/>
  <c r="O4450" i="11"/>
  <c r="P4450" i="11"/>
  <c r="Q4450" i="11"/>
  <c r="T4450" i="11" s="1"/>
  <c r="R4450" i="11"/>
  <c r="S4450" i="11"/>
  <c r="AA4450" i="11"/>
  <c r="AB4450" i="11"/>
  <c r="AC4450" i="11"/>
  <c r="AD4450" i="11"/>
  <c r="BH4450" i="11"/>
  <c r="BJ4450" i="11"/>
  <c r="N4451" i="11"/>
  <c r="O4451" i="11"/>
  <c r="P4451" i="11"/>
  <c r="Q4451" i="11"/>
  <c r="R4451" i="11"/>
  <c r="S4451" i="11"/>
  <c r="T4451" i="11"/>
  <c r="AA4451" i="11"/>
  <c r="AB4451" i="11"/>
  <c r="BJ4451" i="11" s="1"/>
  <c r="AC4451" i="11"/>
  <c r="AD4451" i="11"/>
  <c r="BH4451" i="11"/>
  <c r="N4452" i="11"/>
  <c r="O4452" i="11"/>
  <c r="P4452" i="11"/>
  <c r="Q4452" i="11"/>
  <c r="T4452" i="11" s="1"/>
  <c r="R4452" i="11"/>
  <c r="S4452" i="11"/>
  <c r="AA4452" i="11"/>
  <c r="AB4452" i="11"/>
  <c r="BJ4452" i="11" s="1"/>
  <c r="AD4452" i="11"/>
  <c r="AC4452" i="11" s="1"/>
  <c r="BH4452" i="11"/>
  <c r="N4453" i="11"/>
  <c r="O4453" i="11"/>
  <c r="P4453" i="11"/>
  <c r="Q4453" i="11"/>
  <c r="R4453" i="11"/>
  <c r="S4453" i="11"/>
  <c r="T4453" i="11"/>
  <c r="AA4453" i="11"/>
  <c r="AB4453" i="11"/>
  <c r="AD4453" i="11"/>
  <c r="AC4453" i="11" s="1"/>
  <c r="BH4453" i="11"/>
  <c r="BJ4453" i="11"/>
  <c r="N4454" i="11"/>
  <c r="O4454" i="11"/>
  <c r="P4454" i="11"/>
  <c r="Q4454" i="11"/>
  <c r="R4454" i="11"/>
  <c r="S4454" i="11"/>
  <c r="T4454" i="11"/>
  <c r="AA4454" i="11"/>
  <c r="AB4454" i="11"/>
  <c r="BJ4454" i="11" s="1"/>
  <c r="AC4454" i="11"/>
  <c r="AD4454" i="11"/>
  <c r="BH4454" i="11"/>
  <c r="N4455" i="11"/>
  <c r="O4455" i="11"/>
  <c r="P4455" i="11"/>
  <c r="Q4455" i="11"/>
  <c r="T4455" i="11" s="1"/>
  <c r="R4455" i="11"/>
  <c r="S4455" i="11"/>
  <c r="AA4455" i="11"/>
  <c r="AB4455" i="11"/>
  <c r="BJ4455" i="11" s="1"/>
  <c r="AD4455" i="11"/>
  <c r="AC4455" i="11" s="1"/>
  <c r="BH4455" i="11"/>
  <c r="N4456" i="11"/>
  <c r="O4456" i="11"/>
  <c r="P4456" i="11"/>
  <c r="Q4456" i="11"/>
  <c r="T4456" i="11" s="1"/>
  <c r="R4456" i="11"/>
  <c r="S4456" i="11"/>
  <c r="AA4456" i="11"/>
  <c r="AB4456" i="11"/>
  <c r="BJ4456" i="11" s="1"/>
  <c r="AD4456" i="11"/>
  <c r="AC4456" i="11" s="1"/>
  <c r="BH4456" i="11"/>
  <c r="N4457" i="11"/>
  <c r="O4457" i="11"/>
  <c r="P4457" i="11"/>
  <c r="Q4457" i="11"/>
  <c r="R4457" i="11"/>
  <c r="S4457" i="11"/>
  <c r="T4457" i="11"/>
  <c r="AA4457" i="11"/>
  <c r="AB4457" i="11"/>
  <c r="BJ4457" i="11" s="1"/>
  <c r="AD4457" i="11"/>
  <c r="AC4457" i="11" s="1"/>
  <c r="BH4457" i="11"/>
  <c r="N4458" i="11"/>
  <c r="O4458" i="11"/>
  <c r="P4458" i="11"/>
  <c r="Q4458" i="11"/>
  <c r="T4458" i="11" s="1"/>
  <c r="R4458" i="11"/>
  <c r="S4458" i="11"/>
  <c r="AA4458" i="11"/>
  <c r="AB4458" i="11"/>
  <c r="AD4458" i="11"/>
  <c r="AC4458" i="11" s="1"/>
  <c r="BH4458" i="11"/>
  <c r="BJ4458" i="11"/>
  <c r="N4459" i="11"/>
  <c r="O4459" i="11"/>
  <c r="P4459" i="11"/>
  <c r="Q4459" i="11"/>
  <c r="R4459" i="11"/>
  <c r="S4459" i="11"/>
  <c r="T4459" i="11"/>
  <c r="AA4459" i="11"/>
  <c r="AB4459" i="11"/>
  <c r="BJ4459" i="11" s="1"/>
  <c r="AD4459" i="11"/>
  <c r="AC4459" i="11" s="1"/>
  <c r="BH4459" i="11"/>
  <c r="N4460" i="11"/>
  <c r="O4460" i="11"/>
  <c r="P4460" i="11"/>
  <c r="Q4460" i="11"/>
  <c r="T4460" i="11" s="1"/>
  <c r="R4460" i="11"/>
  <c r="S4460" i="11"/>
  <c r="AA4460" i="11"/>
  <c r="AB4460" i="11"/>
  <c r="BJ4460" i="11" s="1"/>
  <c r="AD4460" i="11"/>
  <c r="AC4460" i="11" s="1"/>
  <c r="BH4460" i="11"/>
  <c r="N4461" i="11"/>
  <c r="O4461" i="11"/>
  <c r="P4461" i="11"/>
  <c r="Q4461" i="11"/>
  <c r="R4461" i="11"/>
  <c r="S4461" i="11"/>
  <c r="T4461" i="11"/>
  <c r="AA4461" i="11"/>
  <c r="AB4461" i="11"/>
  <c r="AD4461" i="11"/>
  <c r="AC4461" i="11" s="1"/>
  <c r="BH4461" i="11"/>
  <c r="BJ4461" i="11"/>
  <c r="N4462" i="11"/>
  <c r="O4462" i="11"/>
  <c r="P4462" i="11"/>
  <c r="Q4462" i="11"/>
  <c r="T4462" i="11" s="1"/>
  <c r="R4462" i="11"/>
  <c r="S4462" i="11"/>
  <c r="AA4462" i="11"/>
  <c r="AB4462" i="11"/>
  <c r="BJ4462" i="11" s="1"/>
  <c r="AD4462" i="11"/>
  <c r="AC4462" i="11" s="1"/>
  <c r="BH4462" i="11"/>
  <c r="N4463" i="11"/>
  <c r="O4463" i="11"/>
  <c r="P4463" i="11"/>
  <c r="Q4463" i="11"/>
  <c r="T4463" i="11" s="1"/>
  <c r="R4463" i="11"/>
  <c r="S4463" i="11"/>
  <c r="AA4463" i="11"/>
  <c r="AB4463" i="11"/>
  <c r="BJ4463" i="11" s="1"/>
  <c r="AD4463" i="11"/>
  <c r="AC4463" i="11" s="1"/>
  <c r="BH4463" i="11"/>
  <c r="N4464" i="11"/>
  <c r="O4464" i="11"/>
  <c r="P4464" i="11"/>
  <c r="Q4464" i="11"/>
  <c r="T4464" i="11" s="1"/>
  <c r="R4464" i="11"/>
  <c r="S4464" i="11"/>
  <c r="AA4464" i="11"/>
  <c r="AB4464" i="11"/>
  <c r="BJ4464" i="11" s="1"/>
  <c r="AD4464" i="11"/>
  <c r="AC4464" i="11" s="1"/>
  <c r="BH4464" i="11"/>
  <c r="N4465" i="11"/>
  <c r="O4465" i="11"/>
  <c r="P4465" i="11"/>
  <c r="Q4465" i="11"/>
  <c r="R4465" i="11"/>
  <c r="S4465" i="11"/>
  <c r="T4465" i="11"/>
  <c r="AA4465" i="11"/>
  <c r="AB4465" i="11"/>
  <c r="BJ4465" i="11" s="1"/>
  <c r="AD4465" i="11"/>
  <c r="AC4465" i="11" s="1"/>
  <c r="BH4465" i="11"/>
  <c r="N4466" i="11"/>
  <c r="O4466" i="11"/>
  <c r="P4466" i="11"/>
  <c r="Q4466" i="11"/>
  <c r="T4466" i="11" s="1"/>
  <c r="R4466" i="11"/>
  <c r="S4466" i="11"/>
  <c r="AA4466" i="11"/>
  <c r="AB4466" i="11"/>
  <c r="BJ4466" i="11" s="1"/>
  <c r="AC4466" i="11"/>
  <c r="AD4466" i="11"/>
  <c r="BH4466" i="11"/>
  <c r="N4467" i="11"/>
  <c r="O4467" i="11"/>
  <c r="P4467" i="11"/>
  <c r="Q4467" i="11"/>
  <c r="R4467" i="11"/>
  <c r="S4467" i="11"/>
  <c r="T4467" i="11"/>
  <c r="AA4467" i="11"/>
  <c r="AB4467" i="11"/>
  <c r="BJ4467" i="11" s="1"/>
  <c r="AD4467" i="11"/>
  <c r="AC4467" i="11" s="1"/>
  <c r="BH4467" i="11"/>
  <c r="N4468" i="11"/>
  <c r="O4468" i="11"/>
  <c r="P4468" i="11"/>
  <c r="Q4468" i="11"/>
  <c r="T4468" i="11" s="1"/>
  <c r="R4468" i="11"/>
  <c r="S4468" i="11"/>
  <c r="AA4468" i="11"/>
  <c r="AB4468" i="11"/>
  <c r="BJ4468" i="11" s="1"/>
  <c r="AD4468" i="11"/>
  <c r="AC4468" i="11" s="1"/>
  <c r="BH4468" i="11"/>
  <c r="N4469" i="11"/>
  <c r="O4469" i="11"/>
  <c r="P4469" i="11"/>
  <c r="Q4469" i="11"/>
  <c r="T4469" i="11" s="1"/>
  <c r="R4469" i="11"/>
  <c r="S4469" i="11"/>
  <c r="AA4469" i="11"/>
  <c r="AB4469" i="11"/>
  <c r="AD4469" i="11"/>
  <c r="AC4469" i="11" s="1"/>
  <c r="BH4469" i="11"/>
  <c r="BJ4469" i="11"/>
  <c r="N4470" i="11"/>
  <c r="O4470" i="11"/>
  <c r="P4470" i="11"/>
  <c r="Q4470" i="11"/>
  <c r="T4470" i="11" s="1"/>
  <c r="R4470" i="11"/>
  <c r="S4470" i="11"/>
  <c r="AA4470" i="11"/>
  <c r="AB4470" i="11"/>
  <c r="BJ4470" i="11" s="1"/>
  <c r="AC4470" i="11"/>
  <c r="AD4470" i="11"/>
  <c r="BH4470" i="11"/>
  <c r="N4471" i="11"/>
  <c r="O4471" i="11"/>
  <c r="P4471" i="11"/>
  <c r="Q4471" i="11"/>
  <c r="T4471" i="11" s="1"/>
  <c r="R4471" i="11"/>
  <c r="S4471" i="11"/>
  <c r="AA4471" i="11"/>
  <c r="AB4471" i="11"/>
  <c r="BJ4471" i="11" s="1"/>
  <c r="AD4471" i="11"/>
  <c r="AC4471" i="11" s="1"/>
  <c r="BH4471" i="11"/>
  <c r="N4472" i="11"/>
  <c r="O4472" i="11"/>
  <c r="P4472" i="11"/>
  <c r="Q4472" i="11"/>
  <c r="T4472" i="11" s="1"/>
  <c r="R4472" i="11"/>
  <c r="S4472" i="11"/>
  <c r="AA4472" i="11"/>
  <c r="AB4472" i="11"/>
  <c r="AD4472" i="11"/>
  <c r="AC4472" i="11" s="1"/>
  <c r="BH4472" i="11"/>
  <c r="BJ4472" i="11"/>
  <c r="N4473" i="11"/>
  <c r="O4473" i="11"/>
  <c r="P4473" i="11"/>
  <c r="Q4473" i="11"/>
  <c r="R4473" i="11"/>
  <c r="S4473" i="11"/>
  <c r="T4473" i="11"/>
  <c r="AA4473" i="11"/>
  <c r="AB4473" i="11"/>
  <c r="BJ4473" i="11" s="1"/>
  <c r="AD4473" i="11"/>
  <c r="AC4473" i="11" s="1"/>
  <c r="BH4473" i="11"/>
  <c r="N4474" i="11"/>
  <c r="O4474" i="11"/>
  <c r="P4474" i="11"/>
  <c r="Q4474" i="11"/>
  <c r="T4474" i="11" s="1"/>
  <c r="R4474" i="11"/>
  <c r="S4474" i="11"/>
  <c r="AA4474" i="11"/>
  <c r="AB4474" i="11"/>
  <c r="AC4474" i="11"/>
  <c r="AD4474" i="11"/>
  <c r="BH4474" i="11"/>
  <c r="BJ4474" i="11"/>
  <c r="N4475" i="11"/>
  <c r="O4475" i="11"/>
  <c r="P4475" i="11"/>
  <c r="Q4475" i="11"/>
  <c r="R4475" i="11"/>
  <c r="S4475" i="11"/>
  <c r="T4475" i="11"/>
  <c r="AA4475" i="11"/>
  <c r="AB4475" i="11"/>
  <c r="AC4475" i="11"/>
  <c r="AD4475" i="11"/>
  <c r="BH4475" i="11"/>
  <c r="BJ4475" i="11"/>
  <c r="N4476" i="11"/>
  <c r="O4476" i="11"/>
  <c r="P4476" i="11"/>
  <c r="Q4476" i="11"/>
  <c r="T4476" i="11" s="1"/>
  <c r="R4476" i="11"/>
  <c r="S4476" i="11"/>
  <c r="AA4476" i="11"/>
  <c r="AB4476" i="11"/>
  <c r="BJ4476" i="11" s="1"/>
  <c r="AD4476" i="11"/>
  <c r="AC4476" i="11" s="1"/>
  <c r="BH4476" i="11"/>
  <c r="N4477" i="11"/>
  <c r="O4477" i="11"/>
  <c r="P4477" i="11"/>
  <c r="Q4477" i="11"/>
  <c r="R4477" i="11"/>
  <c r="S4477" i="11"/>
  <c r="T4477" i="11"/>
  <c r="AA4477" i="11"/>
  <c r="AB4477" i="11"/>
  <c r="BJ4477" i="11" s="1"/>
  <c r="AD4477" i="11"/>
  <c r="AC4477" i="11" s="1"/>
  <c r="BH4477" i="11"/>
  <c r="N4478" i="11"/>
  <c r="O4478" i="11"/>
  <c r="P4478" i="11"/>
  <c r="Q4478" i="11"/>
  <c r="R4478" i="11"/>
  <c r="S4478" i="11"/>
  <c r="T4478" i="11"/>
  <c r="AA4478" i="11"/>
  <c r="AB4478" i="11"/>
  <c r="BJ4478" i="11" s="1"/>
  <c r="AC4478" i="11"/>
  <c r="AD4478" i="11"/>
  <c r="BH4478" i="11"/>
  <c r="N4479" i="11"/>
  <c r="O4479" i="11"/>
  <c r="P4479" i="11"/>
  <c r="Q4479" i="11"/>
  <c r="T4479" i="11" s="1"/>
  <c r="R4479" i="11"/>
  <c r="S4479" i="11"/>
  <c r="AA4479" i="11"/>
  <c r="AB4479" i="11"/>
  <c r="AD4479" i="11"/>
  <c r="AC4479" i="11" s="1"/>
  <c r="BH4479" i="11"/>
  <c r="BJ4479" i="11"/>
  <c r="N4480" i="11"/>
  <c r="O4480" i="11"/>
  <c r="P4480" i="11"/>
  <c r="Q4480" i="11"/>
  <c r="R4480" i="11"/>
  <c r="S4480" i="11"/>
  <c r="T4480" i="11"/>
  <c r="AA4480" i="11"/>
  <c r="AB4480" i="11"/>
  <c r="AD4480" i="11"/>
  <c r="AC4480" i="11" s="1"/>
  <c r="BH4480" i="11"/>
  <c r="BJ4480" i="11"/>
  <c r="N4481" i="11"/>
  <c r="O4481" i="11"/>
  <c r="P4481" i="11"/>
  <c r="Q4481" i="11"/>
  <c r="R4481" i="11"/>
  <c r="S4481" i="11"/>
  <c r="T4481" i="11"/>
  <c r="AA4481" i="11"/>
  <c r="AB4481" i="11"/>
  <c r="BJ4481" i="11" s="1"/>
  <c r="AD4481" i="11"/>
  <c r="AC4481" i="11" s="1"/>
  <c r="BH4481" i="11"/>
  <c r="N4482" i="11"/>
  <c r="O4482" i="11"/>
  <c r="P4482" i="11"/>
  <c r="Q4482" i="11"/>
  <c r="T4482" i="11" s="1"/>
  <c r="R4482" i="11"/>
  <c r="S4482" i="11"/>
  <c r="AA4482" i="11"/>
  <c r="AB4482" i="11"/>
  <c r="AC4482" i="11"/>
  <c r="AD4482" i="11"/>
  <c r="BH4482" i="11"/>
  <c r="BJ4482" i="11"/>
  <c r="N4483" i="11"/>
  <c r="O4483" i="11"/>
  <c r="P4483" i="11"/>
  <c r="Q4483" i="11"/>
  <c r="T4483" i="11" s="1"/>
  <c r="R4483" i="11"/>
  <c r="S4483" i="11"/>
  <c r="AA4483" i="11"/>
  <c r="AB4483" i="11"/>
  <c r="AD4483" i="11"/>
  <c r="AC4483" i="11" s="1"/>
  <c r="BH4483" i="11"/>
  <c r="BJ4483" i="11"/>
  <c r="N4484" i="11"/>
  <c r="O4484" i="11"/>
  <c r="P4484" i="11"/>
  <c r="Q4484" i="11"/>
  <c r="T4484" i="11" s="1"/>
  <c r="R4484" i="11"/>
  <c r="S4484" i="11"/>
  <c r="AA4484" i="11"/>
  <c r="AB4484" i="11"/>
  <c r="BJ4484" i="11" s="1"/>
  <c r="AD4484" i="11"/>
  <c r="AC4484" i="11" s="1"/>
  <c r="BH4484" i="11"/>
  <c r="N4485" i="11"/>
  <c r="O4485" i="11"/>
  <c r="P4485" i="11"/>
  <c r="Q4485" i="11"/>
  <c r="T4485" i="11" s="1"/>
  <c r="R4485" i="11"/>
  <c r="S4485" i="11"/>
  <c r="AA4485" i="11"/>
  <c r="AB4485" i="11"/>
  <c r="AD4485" i="11"/>
  <c r="AC4485" i="11" s="1"/>
  <c r="BH4485" i="11"/>
  <c r="BJ4485" i="11"/>
  <c r="N4486" i="11"/>
  <c r="O4486" i="11"/>
  <c r="P4486" i="11"/>
  <c r="Q4486" i="11"/>
  <c r="R4486" i="11"/>
  <c r="S4486" i="11"/>
  <c r="T4486" i="11"/>
  <c r="AA4486" i="11"/>
  <c r="AB4486" i="11"/>
  <c r="BJ4486" i="11" s="1"/>
  <c r="AC4486" i="11"/>
  <c r="AD4486" i="11"/>
  <c r="BH4486" i="11"/>
  <c r="N4487" i="11"/>
  <c r="O4487" i="11"/>
  <c r="P4487" i="11"/>
  <c r="Q4487" i="11"/>
  <c r="T4487" i="11" s="1"/>
  <c r="R4487" i="11"/>
  <c r="S4487" i="11"/>
  <c r="AA4487" i="11"/>
  <c r="AB4487" i="11"/>
  <c r="AD4487" i="11"/>
  <c r="AC4487" i="11" s="1"/>
  <c r="BH4487" i="11"/>
  <c r="BJ4487" i="11"/>
  <c r="N4488" i="11"/>
  <c r="O4488" i="11"/>
  <c r="P4488" i="11"/>
  <c r="Q4488" i="11"/>
  <c r="R4488" i="11"/>
  <c r="S4488" i="11"/>
  <c r="T4488" i="11"/>
  <c r="AA4488" i="11"/>
  <c r="AB4488" i="11"/>
  <c r="BJ4488" i="11" s="1"/>
  <c r="AD4488" i="11"/>
  <c r="AC4488" i="11" s="1"/>
  <c r="BH4488" i="11"/>
  <c r="N4489" i="11"/>
  <c r="O4489" i="11"/>
  <c r="P4489" i="11"/>
  <c r="Q4489" i="11"/>
  <c r="R4489" i="11"/>
  <c r="S4489" i="11"/>
  <c r="T4489" i="11"/>
  <c r="AA4489" i="11"/>
  <c r="AB4489" i="11"/>
  <c r="BJ4489" i="11" s="1"/>
  <c r="AD4489" i="11"/>
  <c r="AC4489" i="11" s="1"/>
  <c r="BH4489" i="11"/>
  <c r="N4490" i="11"/>
  <c r="O4490" i="11"/>
  <c r="P4490" i="11"/>
  <c r="Q4490" i="11"/>
  <c r="T4490" i="11" s="1"/>
  <c r="R4490" i="11"/>
  <c r="S4490" i="11"/>
  <c r="AA4490" i="11"/>
  <c r="AB4490" i="11"/>
  <c r="AD4490" i="11"/>
  <c r="AC4490" i="11" s="1"/>
  <c r="BH4490" i="11"/>
  <c r="BJ4490" i="11"/>
  <c r="N4491" i="11"/>
  <c r="O4491" i="11"/>
  <c r="P4491" i="11"/>
  <c r="Q4491" i="11"/>
  <c r="R4491" i="11"/>
  <c r="S4491" i="11"/>
  <c r="T4491" i="11"/>
  <c r="AA4491" i="11"/>
  <c r="AB4491" i="11"/>
  <c r="BJ4491" i="11" s="1"/>
  <c r="AD4491" i="11"/>
  <c r="AC4491" i="11" s="1"/>
  <c r="BH4491" i="11"/>
  <c r="N4492" i="11"/>
  <c r="O4492" i="11"/>
  <c r="P4492" i="11"/>
  <c r="Q4492" i="11"/>
  <c r="T4492" i="11" s="1"/>
  <c r="R4492" i="11"/>
  <c r="S4492" i="11"/>
  <c r="AA4492" i="11"/>
  <c r="AB4492" i="11"/>
  <c r="BJ4492" i="11" s="1"/>
  <c r="AD4492" i="11"/>
  <c r="AC4492" i="11" s="1"/>
  <c r="BH4492" i="11"/>
  <c r="N4493" i="11"/>
  <c r="O4493" i="11"/>
  <c r="P4493" i="11"/>
  <c r="Q4493" i="11"/>
  <c r="R4493" i="11"/>
  <c r="S4493" i="11"/>
  <c r="T4493" i="11"/>
  <c r="AA4493" i="11"/>
  <c r="AB4493" i="11"/>
  <c r="AD4493" i="11"/>
  <c r="AC4493" i="11" s="1"/>
  <c r="BH4493" i="11"/>
  <c r="BJ4493" i="11"/>
  <c r="N4494" i="11"/>
  <c r="O4494" i="11"/>
  <c r="P4494" i="11"/>
  <c r="Q4494" i="11"/>
  <c r="T4494" i="11" s="1"/>
  <c r="R4494" i="11"/>
  <c r="S4494" i="11"/>
  <c r="AA4494" i="11"/>
  <c r="AB4494" i="11"/>
  <c r="BJ4494" i="11" s="1"/>
  <c r="AD4494" i="11"/>
  <c r="AC4494" i="11" s="1"/>
  <c r="BH4494" i="11"/>
  <c r="N4495" i="11"/>
  <c r="O4495" i="11"/>
  <c r="P4495" i="11"/>
  <c r="Q4495" i="11"/>
  <c r="T4495" i="11" s="1"/>
  <c r="R4495" i="11"/>
  <c r="S4495" i="11"/>
  <c r="AA4495" i="11"/>
  <c r="AB4495" i="11"/>
  <c r="BJ4495" i="11" s="1"/>
  <c r="AD4495" i="11"/>
  <c r="AC4495" i="11" s="1"/>
  <c r="BH4495" i="11"/>
  <c r="N4496" i="11"/>
  <c r="O4496" i="11"/>
  <c r="P4496" i="11"/>
  <c r="Q4496" i="11"/>
  <c r="T4496" i="11" s="1"/>
  <c r="R4496" i="11"/>
  <c r="S4496" i="11"/>
  <c r="AA4496" i="11"/>
  <c r="AB4496" i="11"/>
  <c r="AD4496" i="11"/>
  <c r="AC4496" i="11" s="1"/>
  <c r="BH4496" i="11"/>
  <c r="BJ4496" i="11"/>
  <c r="N4497" i="11"/>
  <c r="O4497" i="11"/>
  <c r="P4497" i="11"/>
  <c r="Q4497" i="11"/>
  <c r="T4497" i="11" s="1"/>
  <c r="R4497" i="11"/>
  <c r="S4497" i="11"/>
  <c r="AA4497" i="11"/>
  <c r="AB4497" i="11"/>
  <c r="BJ4497" i="11" s="1"/>
  <c r="AC4497" i="11"/>
  <c r="AD4497" i="11"/>
  <c r="BH4497" i="11"/>
  <c r="N4498" i="11"/>
  <c r="O4498" i="11"/>
  <c r="P4498" i="11"/>
  <c r="Q4498" i="11"/>
  <c r="T4498" i="11" s="1"/>
  <c r="R4498" i="11"/>
  <c r="S4498" i="11"/>
  <c r="AA4498" i="11"/>
  <c r="AB4498" i="11"/>
  <c r="AD4498" i="11"/>
  <c r="AC4498" i="11" s="1"/>
  <c r="BH4498" i="11"/>
  <c r="BJ4498" i="11"/>
  <c r="N4499" i="11"/>
  <c r="O4499" i="11"/>
  <c r="P4499" i="11"/>
  <c r="Q4499" i="11"/>
  <c r="T4499" i="11" s="1"/>
  <c r="R4499" i="11"/>
  <c r="S4499" i="11"/>
  <c r="AA4499" i="11"/>
  <c r="AB4499" i="11"/>
  <c r="BJ4499" i="11" s="1"/>
  <c r="AC4499" i="11"/>
  <c r="AD4499" i="11"/>
  <c r="BH4499" i="11"/>
  <c r="N4500" i="11"/>
  <c r="O4500" i="11"/>
  <c r="P4500" i="11"/>
  <c r="Q4500" i="11"/>
  <c r="T4500" i="11" s="1"/>
  <c r="R4500" i="11"/>
  <c r="S4500" i="11"/>
  <c r="AA4500" i="11"/>
  <c r="AB4500" i="11"/>
  <c r="BJ4500" i="11" s="1"/>
  <c r="AD4500" i="11"/>
  <c r="AC4500" i="11" s="1"/>
  <c r="BH4500" i="11"/>
  <c r="N4501" i="11"/>
  <c r="O4501" i="11"/>
  <c r="P4501" i="11"/>
  <c r="Q4501" i="11"/>
  <c r="R4501" i="11"/>
  <c r="S4501" i="11"/>
  <c r="T4501" i="11"/>
  <c r="AA4501" i="11"/>
  <c r="AB4501" i="11"/>
  <c r="BJ4501" i="11" s="1"/>
  <c r="AD4501" i="11"/>
  <c r="AC4501" i="11" s="1"/>
  <c r="BH4501" i="11"/>
  <c r="N4502" i="11"/>
  <c r="O4502" i="11"/>
  <c r="P4502" i="11"/>
  <c r="Q4502" i="11"/>
  <c r="R4502" i="11"/>
  <c r="S4502" i="11"/>
  <c r="T4502" i="11"/>
  <c r="AA4502" i="11"/>
  <c r="AB4502" i="11"/>
  <c r="BJ4502" i="11" s="1"/>
  <c r="AD4502" i="11"/>
  <c r="AC4502" i="11" s="1"/>
  <c r="BH4502" i="11"/>
  <c r="N4503" i="11"/>
  <c r="O4503" i="11"/>
  <c r="P4503" i="11"/>
  <c r="Q4503" i="11"/>
  <c r="T4503" i="11" s="1"/>
  <c r="R4503" i="11"/>
  <c r="S4503" i="11"/>
  <c r="AA4503" i="11"/>
  <c r="AB4503" i="11"/>
  <c r="AD4503" i="11"/>
  <c r="AC4503" i="11" s="1"/>
  <c r="BH4503" i="11"/>
  <c r="BJ4503" i="11"/>
  <c r="N4504" i="11"/>
  <c r="O4504" i="11"/>
  <c r="P4504" i="11"/>
  <c r="Q4504" i="11"/>
  <c r="R4504" i="11"/>
  <c r="S4504" i="11"/>
  <c r="T4504" i="11"/>
  <c r="AA4504" i="11"/>
  <c r="AB4504" i="11"/>
  <c r="AD4504" i="11"/>
  <c r="AC4504" i="11" s="1"/>
  <c r="BH4504" i="11"/>
  <c r="BJ4504" i="11"/>
  <c r="N4505" i="11"/>
  <c r="O4505" i="11"/>
  <c r="P4505" i="11"/>
  <c r="Q4505" i="11"/>
  <c r="T4505" i="11" s="1"/>
  <c r="R4505" i="11"/>
  <c r="S4505" i="11"/>
  <c r="AA4505" i="11"/>
  <c r="AB4505" i="11"/>
  <c r="BJ4505" i="11" s="1"/>
  <c r="AD4505" i="11"/>
  <c r="AC4505" i="11" s="1"/>
  <c r="BH4505" i="11"/>
  <c r="N4506" i="11"/>
  <c r="O4506" i="11"/>
  <c r="P4506" i="11"/>
  <c r="Q4506" i="11"/>
  <c r="T4506" i="11" s="1"/>
  <c r="R4506" i="11"/>
  <c r="S4506" i="11"/>
  <c r="AA4506" i="11"/>
  <c r="AB4506" i="11"/>
  <c r="BJ4506" i="11" s="1"/>
  <c r="AC4506" i="11"/>
  <c r="AD4506" i="11"/>
  <c r="BH4506" i="11"/>
  <c r="N4507" i="11"/>
  <c r="O4507" i="11"/>
  <c r="P4507" i="11"/>
  <c r="Q4507" i="11"/>
  <c r="R4507" i="11"/>
  <c r="S4507" i="11"/>
  <c r="T4507" i="11"/>
  <c r="AA4507" i="11"/>
  <c r="AB4507" i="11"/>
  <c r="BJ4507" i="11" s="1"/>
  <c r="AD4507" i="11"/>
  <c r="AC4507" i="11" s="1"/>
  <c r="BH4507" i="11"/>
  <c r="N4508" i="11"/>
  <c r="O4508" i="11"/>
  <c r="P4508" i="11"/>
  <c r="Q4508" i="11"/>
  <c r="T4508" i="11" s="1"/>
  <c r="R4508" i="11"/>
  <c r="S4508" i="11"/>
  <c r="AA4508" i="11"/>
  <c r="AB4508" i="11"/>
  <c r="BJ4508" i="11" s="1"/>
  <c r="AD4508" i="11"/>
  <c r="AC4508" i="11" s="1"/>
  <c r="BH4508" i="11"/>
  <c r="N4509" i="11"/>
  <c r="O4509" i="11"/>
  <c r="P4509" i="11"/>
  <c r="Q4509" i="11"/>
  <c r="T4509" i="11" s="1"/>
  <c r="R4509" i="11"/>
  <c r="S4509" i="11"/>
  <c r="AA4509" i="11"/>
  <c r="AB4509" i="11"/>
  <c r="AD4509" i="11"/>
  <c r="AC4509" i="11" s="1"/>
  <c r="BH4509" i="11"/>
  <c r="BJ4509" i="11"/>
  <c r="N4510" i="11"/>
  <c r="O4510" i="11"/>
  <c r="P4510" i="11"/>
  <c r="Q4510" i="11"/>
  <c r="R4510" i="11"/>
  <c r="S4510" i="11"/>
  <c r="T4510" i="11"/>
  <c r="AA4510" i="11"/>
  <c r="AB4510" i="11"/>
  <c r="BJ4510" i="11" s="1"/>
  <c r="AC4510" i="11"/>
  <c r="AD4510" i="11"/>
  <c r="BH4510" i="11"/>
  <c r="N4511" i="11"/>
  <c r="O4511" i="11"/>
  <c r="P4511" i="11"/>
  <c r="Q4511" i="11"/>
  <c r="T4511" i="11" s="1"/>
  <c r="R4511" i="11"/>
  <c r="S4511" i="11"/>
  <c r="AA4511" i="11"/>
  <c r="AB4511" i="11"/>
  <c r="AC4511" i="11"/>
  <c r="AD4511" i="11"/>
  <c r="BH4511" i="11"/>
  <c r="BJ4511" i="11"/>
  <c r="N4512" i="11"/>
  <c r="O4512" i="11"/>
  <c r="P4512" i="11"/>
  <c r="Q4512" i="11"/>
  <c r="R4512" i="11"/>
  <c r="S4512" i="11"/>
  <c r="T4512" i="11"/>
  <c r="AA4512" i="11"/>
  <c r="AB4512" i="11"/>
  <c r="BJ4512" i="11" s="1"/>
  <c r="AD4512" i="11"/>
  <c r="AC4512" i="11" s="1"/>
  <c r="BH4512" i="11"/>
  <c r="N4513" i="11"/>
  <c r="O4513" i="11"/>
  <c r="P4513" i="11"/>
  <c r="Q4513" i="11"/>
  <c r="T4513" i="11" s="1"/>
  <c r="R4513" i="11"/>
  <c r="S4513" i="11"/>
  <c r="BH4513" i="11"/>
  <c r="BJ4513" i="11"/>
  <c r="N4514" i="11"/>
  <c r="O4514" i="11"/>
  <c r="P4514" i="11"/>
  <c r="Q4514" i="11"/>
  <c r="R4514" i="11"/>
  <c r="S4514" i="11"/>
  <c r="T4514" i="11"/>
  <c r="AA4514" i="11"/>
  <c r="AB4514" i="11"/>
  <c r="BJ4514" i="11" s="1"/>
  <c r="AD4514" i="11"/>
  <c r="AC4514" i="11" s="1"/>
  <c r="BH4514" i="11"/>
  <c r="N4515" i="11"/>
  <c r="O4515" i="11"/>
  <c r="P4515" i="11"/>
  <c r="Q4515" i="11"/>
  <c r="T4515" i="11" s="1"/>
  <c r="R4515" i="11"/>
  <c r="S4515" i="11"/>
  <c r="AA4515" i="11"/>
  <c r="AB4515" i="11"/>
  <c r="BJ4515" i="11" s="1"/>
  <c r="AD4515" i="11"/>
  <c r="AC4515" i="11" s="1"/>
  <c r="BH4515" i="11"/>
  <c r="N4516" i="11"/>
  <c r="O4516" i="11"/>
  <c r="P4516" i="11"/>
  <c r="Q4516" i="11"/>
  <c r="T4516" i="11" s="1"/>
  <c r="R4516" i="11"/>
  <c r="S4516" i="11"/>
  <c r="AA4516" i="11"/>
  <c r="AB4516" i="11"/>
  <c r="BJ4516" i="11" s="1"/>
  <c r="AD4516" i="11"/>
  <c r="AC4516" i="11" s="1"/>
  <c r="BH4516" i="11"/>
  <c r="N4517" i="11"/>
  <c r="O4517" i="11"/>
  <c r="P4517" i="11"/>
  <c r="Q4517" i="11"/>
  <c r="R4517" i="11"/>
  <c r="S4517" i="11"/>
  <c r="T4517" i="11"/>
  <c r="AA4517" i="11"/>
  <c r="AB4517" i="11"/>
  <c r="BJ4517" i="11" s="1"/>
  <c r="AD4517" i="11"/>
  <c r="AC4517" i="11" s="1"/>
  <c r="BH4517" i="11"/>
  <c r="N4518" i="11"/>
  <c r="O4518" i="11"/>
  <c r="P4518" i="11"/>
  <c r="Q4518" i="11"/>
  <c r="T4518" i="11" s="1"/>
  <c r="R4518" i="11"/>
  <c r="S4518" i="11"/>
  <c r="AA4518" i="11"/>
  <c r="AB4518" i="11"/>
  <c r="AD4518" i="11"/>
  <c r="AC4518" i="11" s="1"/>
  <c r="BH4518" i="11"/>
  <c r="BJ4518" i="11"/>
  <c r="N4519" i="11"/>
  <c r="O4519" i="11"/>
  <c r="P4519" i="11"/>
  <c r="Q4519" i="11"/>
  <c r="T4519" i="11" s="1"/>
  <c r="R4519" i="11"/>
  <c r="S4519" i="11"/>
  <c r="AA4519" i="11"/>
  <c r="AB4519" i="11"/>
  <c r="BJ4519" i="11" s="1"/>
  <c r="AC4519" i="11"/>
  <c r="AD4519" i="11"/>
  <c r="BH4519" i="11"/>
  <c r="N4520" i="11"/>
  <c r="O4520" i="11"/>
  <c r="P4520" i="11"/>
  <c r="Q4520" i="11"/>
  <c r="T4520" i="11" s="1"/>
  <c r="R4520" i="11"/>
  <c r="S4520" i="11"/>
  <c r="AA4520" i="11"/>
  <c r="AB4520" i="11"/>
  <c r="BJ4520" i="11" s="1"/>
  <c r="AD4520" i="11"/>
  <c r="AC4520" i="11" s="1"/>
  <c r="BH4520" i="11"/>
  <c r="N4521" i="11"/>
  <c r="O4521" i="11"/>
  <c r="P4521" i="11"/>
  <c r="Q4521" i="11"/>
  <c r="R4521" i="11"/>
  <c r="S4521" i="11"/>
  <c r="T4521" i="11"/>
  <c r="AA4521" i="11"/>
  <c r="AB4521" i="11"/>
  <c r="BJ4521" i="11" s="1"/>
  <c r="AD4521" i="11"/>
  <c r="AC4521" i="11" s="1"/>
  <c r="BH4521" i="11"/>
  <c r="N4522" i="11"/>
  <c r="O4522" i="11"/>
  <c r="P4522" i="11"/>
  <c r="Q4522" i="11"/>
  <c r="R4522" i="11"/>
  <c r="S4522" i="11"/>
  <c r="T4522" i="11"/>
  <c r="AA4522" i="11"/>
  <c r="AB4522" i="11"/>
  <c r="BJ4522" i="11" s="1"/>
  <c r="AD4522" i="11"/>
  <c r="AC4522" i="11" s="1"/>
  <c r="BH4522" i="11"/>
  <c r="N4523" i="11"/>
  <c r="O4523" i="11"/>
  <c r="P4523" i="11"/>
  <c r="Q4523" i="11"/>
  <c r="T4523" i="11" s="1"/>
  <c r="R4523" i="11"/>
  <c r="S4523" i="11"/>
  <c r="AA4523" i="11"/>
  <c r="AB4523" i="11"/>
  <c r="BJ4523" i="11" s="1"/>
  <c r="AD4523" i="11"/>
  <c r="AC4523" i="11" s="1"/>
  <c r="BH4523" i="11"/>
  <c r="N4524" i="11"/>
  <c r="O4524" i="11"/>
  <c r="P4524" i="11"/>
  <c r="Q4524" i="11"/>
  <c r="T4524" i="11" s="1"/>
  <c r="R4524" i="11"/>
  <c r="S4524" i="11"/>
  <c r="AA4524" i="11"/>
  <c r="AB4524" i="11"/>
  <c r="AD4524" i="11"/>
  <c r="AC4524" i="11" s="1"/>
  <c r="BH4524" i="11"/>
  <c r="BJ4524" i="11"/>
  <c r="N4525" i="11"/>
  <c r="O4525" i="11"/>
  <c r="P4525" i="11"/>
  <c r="Q4525" i="11"/>
  <c r="T4525" i="11" s="1"/>
  <c r="R4525" i="11"/>
  <c r="S4525" i="11"/>
  <c r="AA4525" i="11"/>
  <c r="AB4525" i="11"/>
  <c r="BJ4525" i="11" s="1"/>
  <c r="AC4525" i="11"/>
  <c r="AD4525" i="11"/>
  <c r="BH4525" i="11"/>
  <c r="N4526" i="11"/>
  <c r="O4526" i="11"/>
  <c r="P4526" i="11"/>
  <c r="Q4526" i="11"/>
  <c r="T4526" i="11" s="1"/>
  <c r="R4526" i="11"/>
  <c r="S4526" i="11"/>
  <c r="AA4526" i="11"/>
  <c r="AB4526" i="11"/>
  <c r="AD4526" i="11"/>
  <c r="AC4526" i="11" s="1"/>
  <c r="BH4526" i="11"/>
  <c r="BJ4526" i="11"/>
  <c r="N4527" i="11"/>
  <c r="O4527" i="11"/>
  <c r="P4527" i="11"/>
  <c r="Q4527" i="11"/>
  <c r="T4527" i="11" s="1"/>
  <c r="R4527" i="11"/>
  <c r="S4527" i="11"/>
  <c r="AA4527" i="11"/>
  <c r="AB4527" i="11"/>
  <c r="BJ4527" i="11" s="1"/>
  <c r="AC4527" i="11"/>
  <c r="AD4527" i="11"/>
  <c r="BH4527" i="11"/>
  <c r="N4528" i="11"/>
  <c r="O4528" i="11"/>
  <c r="P4528" i="11"/>
  <c r="Q4528" i="11"/>
  <c r="T4528" i="11" s="1"/>
  <c r="R4528" i="11"/>
  <c r="S4528" i="11"/>
  <c r="AA4528" i="11"/>
  <c r="AB4528" i="11"/>
  <c r="BJ4528" i="11" s="1"/>
  <c r="AD4528" i="11"/>
  <c r="AC4528" i="11" s="1"/>
  <c r="BH4528" i="11"/>
  <c r="N4529" i="11"/>
  <c r="O4529" i="11"/>
  <c r="P4529" i="11"/>
  <c r="Q4529" i="11"/>
  <c r="T4529" i="11" s="1"/>
  <c r="R4529" i="11"/>
  <c r="S4529" i="11"/>
  <c r="AA4529" i="11"/>
  <c r="AB4529" i="11"/>
  <c r="AD4529" i="11"/>
  <c r="AC4529" i="11" s="1"/>
  <c r="BH4529" i="11"/>
  <c r="BJ4529" i="11"/>
  <c r="N4530" i="11"/>
  <c r="O4530" i="11"/>
  <c r="P4530" i="11"/>
  <c r="Q4530" i="11"/>
  <c r="R4530" i="11"/>
  <c r="S4530" i="11"/>
  <c r="T4530" i="11"/>
  <c r="AA4530" i="11"/>
  <c r="AB4530" i="11"/>
  <c r="BJ4530" i="11" s="1"/>
  <c r="AC4530" i="11"/>
  <c r="AD4530" i="11"/>
  <c r="BH4530" i="11"/>
  <c r="N4531" i="11"/>
  <c r="O4531" i="11"/>
  <c r="P4531" i="11"/>
  <c r="Q4531" i="11"/>
  <c r="T4531" i="11" s="1"/>
  <c r="R4531" i="11"/>
  <c r="S4531" i="11"/>
  <c r="AA4531" i="11"/>
  <c r="AB4531" i="11"/>
  <c r="AD4531" i="11"/>
  <c r="AC4531" i="11" s="1"/>
  <c r="BH4531" i="11"/>
  <c r="BJ4531" i="11"/>
  <c r="N4532" i="11"/>
  <c r="O4532" i="11"/>
  <c r="P4532" i="11"/>
  <c r="Q4532" i="11"/>
  <c r="R4532" i="11"/>
  <c r="S4532" i="11"/>
  <c r="T4532" i="11"/>
  <c r="AA4532" i="11"/>
  <c r="AB4532" i="11"/>
  <c r="BJ4532" i="11" s="1"/>
  <c r="AD4532" i="11"/>
  <c r="AC4532" i="11" s="1"/>
  <c r="BH4532" i="11"/>
  <c r="N4533" i="11"/>
  <c r="O4533" i="11"/>
  <c r="P4533" i="11"/>
  <c r="Q4533" i="11"/>
  <c r="T4533" i="11" s="1"/>
  <c r="R4533" i="11"/>
  <c r="S4533" i="11"/>
  <c r="AA4533" i="11"/>
  <c r="AB4533" i="11"/>
  <c r="BJ4533" i="11" s="1"/>
  <c r="AD4533" i="11"/>
  <c r="AC4533" i="11" s="1"/>
  <c r="BH4533" i="11"/>
  <c r="N4534" i="11"/>
  <c r="O4534" i="11"/>
  <c r="P4534" i="11"/>
  <c r="Q4534" i="11"/>
  <c r="R4534" i="11"/>
  <c r="S4534" i="11"/>
  <c r="T4534" i="11"/>
  <c r="AA4534" i="11"/>
  <c r="AB4534" i="11"/>
  <c r="BJ4534" i="11" s="1"/>
  <c r="AC4534" i="11"/>
  <c r="AD4534" i="11"/>
  <c r="BH4534" i="11"/>
  <c r="N4535" i="11"/>
  <c r="O4535" i="11"/>
  <c r="P4535" i="11"/>
  <c r="Q4535" i="11"/>
  <c r="T4535" i="11" s="1"/>
  <c r="R4535" i="11"/>
  <c r="S4535" i="11"/>
  <c r="AA4535" i="11"/>
  <c r="AB4535" i="11"/>
  <c r="AC4535" i="11"/>
  <c r="AD4535" i="11"/>
  <c r="BH4535" i="11"/>
  <c r="BJ4535" i="11"/>
  <c r="N4536" i="11"/>
  <c r="O4536" i="11"/>
  <c r="P4536" i="11"/>
  <c r="Q4536" i="11"/>
  <c r="T4536" i="11" s="1"/>
  <c r="R4536" i="11"/>
  <c r="S4536" i="11"/>
  <c r="AA4536" i="11"/>
  <c r="AB4536" i="11"/>
  <c r="BJ4536" i="11" s="1"/>
  <c r="AD4536" i="11"/>
  <c r="AC4536" i="11" s="1"/>
  <c r="BH4536" i="11"/>
  <c r="N4537" i="11"/>
  <c r="O4537" i="11"/>
  <c r="P4537" i="11"/>
  <c r="Q4537" i="11"/>
  <c r="T4537" i="11" s="1"/>
  <c r="R4537" i="11"/>
  <c r="S4537" i="11"/>
  <c r="AA4537" i="11"/>
  <c r="AB4537" i="11"/>
  <c r="AD4537" i="11"/>
  <c r="AC4537" i="11" s="1"/>
  <c r="BH4537" i="11"/>
  <c r="BJ4537" i="11"/>
  <c r="N4538" i="11"/>
  <c r="O4538" i="11"/>
  <c r="P4538" i="11"/>
  <c r="Q4538" i="11"/>
  <c r="R4538" i="11"/>
  <c r="S4538" i="11"/>
  <c r="T4538" i="11"/>
  <c r="AA4538" i="11"/>
  <c r="AB4538" i="11"/>
  <c r="BJ4538" i="11" s="1"/>
  <c r="AD4538" i="11"/>
  <c r="AC4538" i="11" s="1"/>
  <c r="BH4538" i="11"/>
  <c r="N4539" i="11"/>
  <c r="O4539" i="11"/>
  <c r="P4539" i="11"/>
  <c r="Q4539" i="11"/>
  <c r="T4539" i="11" s="1"/>
  <c r="R4539" i="11"/>
  <c r="S4539" i="11"/>
  <c r="AA4539" i="11"/>
  <c r="AB4539" i="11"/>
  <c r="AD4539" i="11"/>
  <c r="AC4539" i="11" s="1"/>
  <c r="BH4539" i="11"/>
  <c r="BJ4539" i="11"/>
  <c r="N4540" i="11"/>
  <c r="O4540" i="11"/>
  <c r="P4540" i="11"/>
  <c r="Q4540" i="11"/>
  <c r="T4540" i="11" s="1"/>
  <c r="R4540" i="11"/>
  <c r="S4540" i="11"/>
  <c r="AA4540" i="11"/>
  <c r="AB4540" i="11"/>
  <c r="AD4540" i="11"/>
  <c r="AC4540" i="11" s="1"/>
  <c r="BH4540" i="11"/>
  <c r="BJ4540" i="11"/>
  <c r="N4541" i="11"/>
  <c r="O4541" i="11"/>
  <c r="P4541" i="11"/>
  <c r="Q4541" i="11"/>
  <c r="T4541" i="11" s="1"/>
  <c r="R4541" i="11"/>
  <c r="S4541" i="11"/>
  <c r="AA4541" i="11"/>
  <c r="AB4541" i="11"/>
  <c r="BJ4541" i="11" s="1"/>
  <c r="AC4541" i="11"/>
  <c r="AD4541" i="11"/>
  <c r="BH4541" i="11"/>
  <c r="N4542" i="11"/>
  <c r="O4542" i="11"/>
  <c r="P4542" i="11"/>
  <c r="Q4542" i="11"/>
  <c r="T4542" i="11" s="1"/>
  <c r="R4542" i="11"/>
  <c r="S4542" i="11"/>
  <c r="AA4542" i="11"/>
  <c r="AB4542" i="11"/>
  <c r="AC4542" i="11"/>
  <c r="AD4542" i="11"/>
  <c r="BH4542" i="11"/>
  <c r="BJ4542" i="11"/>
  <c r="N4543" i="11"/>
  <c r="O4543" i="11"/>
  <c r="P4543" i="11"/>
  <c r="Q4543" i="11"/>
  <c r="R4543" i="11"/>
  <c r="S4543" i="11"/>
  <c r="T4543" i="11"/>
  <c r="AA4543" i="11"/>
  <c r="AB4543" i="11"/>
  <c r="BJ4543" i="11" s="1"/>
  <c r="AD4543" i="11"/>
  <c r="AC4543" i="11" s="1"/>
  <c r="BH4543" i="11"/>
  <c r="N4544" i="11"/>
  <c r="O4544" i="11"/>
  <c r="P4544" i="11"/>
  <c r="Q4544" i="11"/>
  <c r="T4544" i="11" s="1"/>
  <c r="R4544" i="11"/>
  <c r="S4544" i="11"/>
  <c r="AA4544" i="11"/>
  <c r="AB4544" i="11"/>
  <c r="AC4544" i="11"/>
  <c r="AD4544" i="11"/>
  <c r="BH4544" i="11"/>
  <c r="BJ4544" i="11"/>
  <c r="N4545" i="11"/>
  <c r="O4545" i="11"/>
  <c r="P4545" i="11"/>
  <c r="Q4545" i="11"/>
  <c r="R4545" i="11"/>
  <c r="S4545" i="11"/>
  <c r="T4545" i="11"/>
  <c r="AA4545" i="11"/>
  <c r="AB4545" i="11"/>
  <c r="BJ4545" i="11" s="1"/>
  <c r="AD4545" i="11"/>
  <c r="AC4545" i="11" s="1"/>
  <c r="BH4545" i="11"/>
  <c r="N4546" i="11"/>
  <c r="O4546" i="11"/>
  <c r="P4546" i="11"/>
  <c r="Q4546" i="11"/>
  <c r="R4546" i="11"/>
  <c r="S4546" i="11"/>
  <c r="T4546" i="11"/>
  <c r="AA4546" i="11"/>
  <c r="AB4546" i="11"/>
  <c r="BJ4546" i="11" s="1"/>
  <c r="AD4546" i="11"/>
  <c r="AC4546" i="11" s="1"/>
  <c r="BH4546" i="11"/>
  <c r="N4547" i="11"/>
  <c r="O4547" i="11"/>
  <c r="P4547" i="11"/>
  <c r="Q4547" i="11"/>
  <c r="T4547" i="11" s="1"/>
  <c r="R4547" i="11"/>
  <c r="S4547" i="11"/>
  <c r="AA4547" i="11"/>
  <c r="AB4547" i="11"/>
  <c r="BJ4547" i="11" s="1"/>
  <c r="AD4547" i="11"/>
  <c r="AC4547" i="11" s="1"/>
  <c r="BH4547" i="11"/>
  <c r="N4548" i="11"/>
  <c r="O4548" i="11"/>
  <c r="P4548" i="11"/>
  <c r="Q4548" i="11"/>
  <c r="T4548" i="11" s="1"/>
  <c r="R4548" i="11"/>
  <c r="S4548" i="11"/>
  <c r="AA4548" i="11"/>
  <c r="AB4548" i="11"/>
  <c r="BJ4548" i="11" s="1"/>
  <c r="AD4548" i="11"/>
  <c r="AC4548" i="11" s="1"/>
  <c r="BH4548" i="11"/>
  <c r="N4549" i="11"/>
  <c r="O4549" i="11"/>
  <c r="P4549" i="11"/>
  <c r="Q4549" i="11"/>
  <c r="R4549" i="11"/>
  <c r="S4549" i="11"/>
  <c r="T4549" i="11"/>
  <c r="AA4549" i="11"/>
  <c r="AB4549" i="11"/>
  <c r="BJ4549" i="11" s="1"/>
  <c r="AD4549" i="11"/>
  <c r="AC4549" i="11" s="1"/>
  <c r="BH4549" i="11"/>
  <c r="N4550" i="11"/>
  <c r="O4550" i="11"/>
  <c r="P4550" i="11"/>
  <c r="Q4550" i="11"/>
  <c r="T4550" i="11" s="1"/>
  <c r="R4550" i="11"/>
  <c r="S4550" i="11"/>
  <c r="AA4550" i="11"/>
  <c r="AB4550" i="11"/>
  <c r="AD4550" i="11"/>
  <c r="AC4550" i="11" s="1"/>
  <c r="BH4550" i="11"/>
  <c r="BJ4550" i="11"/>
  <c r="N4551" i="11"/>
  <c r="O4551" i="11"/>
  <c r="P4551" i="11"/>
  <c r="Q4551" i="11"/>
  <c r="T4551" i="11" s="1"/>
  <c r="R4551" i="11"/>
  <c r="S4551" i="11"/>
  <c r="AA4551" i="11"/>
  <c r="AB4551" i="11"/>
  <c r="BJ4551" i="11" s="1"/>
  <c r="AC4551" i="11"/>
  <c r="AD4551" i="11"/>
  <c r="BH4551" i="11"/>
  <c r="N4552" i="11"/>
  <c r="O4552" i="11"/>
  <c r="P4552" i="11"/>
  <c r="Q4552" i="11"/>
  <c r="T4552" i="11" s="1"/>
  <c r="R4552" i="11"/>
  <c r="S4552" i="11"/>
  <c r="AA4552" i="11"/>
  <c r="AB4552" i="11"/>
  <c r="BJ4552" i="11" s="1"/>
  <c r="AD4552" i="11"/>
  <c r="AC4552" i="11" s="1"/>
  <c r="BH4552" i="11"/>
  <c r="N4553" i="11"/>
  <c r="O4553" i="11"/>
  <c r="P4553" i="11"/>
  <c r="Q4553" i="11"/>
  <c r="R4553" i="11"/>
  <c r="S4553" i="11"/>
  <c r="T4553" i="11"/>
  <c r="AA4553" i="11"/>
  <c r="AB4553" i="11"/>
  <c r="BJ4553" i="11" s="1"/>
  <c r="AD4553" i="11"/>
  <c r="AC4553" i="11" s="1"/>
  <c r="BH4553" i="11"/>
  <c r="N4554" i="11"/>
  <c r="O4554" i="11"/>
  <c r="P4554" i="11"/>
  <c r="Q4554" i="11"/>
  <c r="R4554" i="11"/>
  <c r="S4554" i="11"/>
  <c r="T4554" i="11"/>
  <c r="AA4554" i="11"/>
  <c r="AB4554" i="11"/>
  <c r="BJ4554" i="11" s="1"/>
  <c r="AD4554" i="11"/>
  <c r="AC4554" i="11" s="1"/>
  <c r="BH4554" i="11"/>
  <c r="N4555" i="11"/>
  <c r="O4555" i="11"/>
  <c r="P4555" i="11"/>
  <c r="Q4555" i="11"/>
  <c r="T4555" i="11" s="1"/>
  <c r="R4555" i="11"/>
  <c r="S4555" i="11"/>
  <c r="AA4555" i="11"/>
  <c r="AB4555" i="11"/>
  <c r="BJ4555" i="11" s="1"/>
  <c r="AD4555" i="11"/>
  <c r="AC4555" i="11" s="1"/>
  <c r="BH4555" i="11"/>
  <c r="N4556" i="11"/>
  <c r="O4556" i="11"/>
  <c r="P4556" i="11"/>
  <c r="Q4556" i="11"/>
  <c r="T4556" i="11" s="1"/>
  <c r="R4556" i="11"/>
  <c r="S4556" i="11"/>
  <c r="AA4556" i="11"/>
  <c r="AB4556" i="11"/>
  <c r="AD4556" i="11"/>
  <c r="AC4556" i="11" s="1"/>
  <c r="BH4556" i="11"/>
  <c r="BJ4556" i="11"/>
  <c r="N4557" i="11"/>
  <c r="O4557" i="11"/>
  <c r="P4557" i="11"/>
  <c r="Q4557" i="11"/>
  <c r="T4557" i="11" s="1"/>
  <c r="R4557" i="11"/>
  <c r="S4557" i="11"/>
  <c r="AA4557" i="11"/>
  <c r="AB4557" i="11"/>
  <c r="BJ4557" i="11" s="1"/>
  <c r="AC4557" i="11"/>
  <c r="AD4557" i="11"/>
  <c r="BH4557" i="11"/>
  <c r="N4558" i="11"/>
  <c r="O4558" i="11"/>
  <c r="P4558" i="11"/>
  <c r="Q4558" i="11"/>
  <c r="T4558" i="11" s="1"/>
  <c r="R4558" i="11"/>
  <c r="S4558" i="11"/>
  <c r="AA4558" i="11"/>
  <c r="AB4558" i="11"/>
  <c r="BJ4558" i="11" s="1"/>
  <c r="AD4558" i="11"/>
  <c r="AC4558" i="11" s="1"/>
  <c r="BH4558" i="11"/>
  <c r="N4559" i="11"/>
  <c r="O4559" i="11"/>
  <c r="P4559" i="11"/>
  <c r="Q4559" i="11"/>
  <c r="R4559" i="11"/>
  <c r="S4559" i="11"/>
  <c r="T4559" i="11"/>
  <c r="AA4559" i="11"/>
  <c r="AB4559" i="11"/>
  <c r="BJ4559" i="11" s="1"/>
  <c r="AC4559" i="11"/>
  <c r="AD4559" i="11"/>
  <c r="BH4559" i="11"/>
  <c r="N4560" i="11"/>
  <c r="O4560" i="11"/>
  <c r="P4560" i="11"/>
  <c r="Q4560" i="11"/>
  <c r="T4560" i="11" s="1"/>
  <c r="R4560" i="11"/>
  <c r="S4560" i="11"/>
  <c r="AA4560" i="11"/>
  <c r="AB4560" i="11"/>
  <c r="BJ4560" i="11" s="1"/>
  <c r="AC4560" i="11"/>
  <c r="AD4560" i="11"/>
  <c r="BH4560" i="11"/>
  <c r="N4561" i="11"/>
  <c r="O4561" i="11"/>
  <c r="P4561" i="11"/>
  <c r="Q4561" i="11"/>
  <c r="T4561" i="11" s="1"/>
  <c r="R4561" i="11"/>
  <c r="S4561" i="11"/>
  <c r="AA4561" i="11"/>
  <c r="AB4561" i="11"/>
  <c r="BJ4561" i="11" s="1"/>
  <c r="AD4561" i="11"/>
  <c r="AC4561" i="11" s="1"/>
  <c r="BH4561" i="11"/>
  <c r="N4562" i="11"/>
  <c r="O4562" i="11"/>
  <c r="P4562" i="11"/>
  <c r="Q4562" i="11"/>
  <c r="R4562" i="11"/>
  <c r="S4562" i="11"/>
  <c r="T4562" i="11"/>
  <c r="AA4562" i="11"/>
  <c r="AB4562" i="11"/>
  <c r="AD4562" i="11"/>
  <c r="AC4562" i="11" s="1"/>
  <c r="BH4562" i="11"/>
  <c r="BJ4562" i="11"/>
  <c r="N4563" i="11"/>
  <c r="O4563" i="11"/>
  <c r="P4563" i="11"/>
  <c r="Q4563" i="11"/>
  <c r="T4563" i="11" s="1"/>
  <c r="R4563" i="11"/>
  <c r="S4563" i="11"/>
  <c r="AA4563" i="11"/>
  <c r="AB4563" i="11"/>
  <c r="BJ4563" i="11" s="1"/>
  <c r="AC4563" i="11"/>
  <c r="AD4563" i="11"/>
  <c r="BH4563" i="11"/>
  <c r="N4564" i="11"/>
  <c r="O4564" i="11"/>
  <c r="P4564" i="11"/>
  <c r="Q4564" i="11"/>
  <c r="R4564" i="11"/>
  <c r="S4564" i="11"/>
  <c r="T4564" i="11"/>
  <c r="AA4564" i="11"/>
  <c r="AB4564" i="11"/>
  <c r="BJ4564" i="11" s="1"/>
  <c r="AD4564" i="11"/>
  <c r="AC4564" i="11" s="1"/>
  <c r="BH4564" i="11"/>
  <c r="N4565" i="11"/>
  <c r="O4565" i="11"/>
  <c r="P4565" i="11"/>
  <c r="Q4565" i="11"/>
  <c r="T4565" i="11" s="1"/>
  <c r="R4565" i="11"/>
  <c r="S4565" i="11"/>
  <c r="AA4565" i="11"/>
  <c r="AB4565" i="11"/>
  <c r="BJ4565" i="11" s="1"/>
  <c r="AD4565" i="11"/>
  <c r="AC4565" i="11" s="1"/>
  <c r="BH4565" i="11"/>
  <c r="N4566" i="11"/>
  <c r="O4566" i="11"/>
  <c r="P4566" i="11"/>
  <c r="Q4566" i="11"/>
  <c r="R4566" i="11"/>
  <c r="S4566" i="11"/>
  <c r="T4566" i="11"/>
  <c r="AA4566" i="11"/>
  <c r="AB4566" i="11"/>
  <c r="BJ4566" i="11" s="1"/>
  <c r="AD4566" i="11"/>
  <c r="AC4566" i="11" s="1"/>
  <c r="BH4566" i="11"/>
  <c r="N4567" i="11"/>
  <c r="O4567" i="11"/>
  <c r="P4567" i="11"/>
  <c r="Q4567" i="11"/>
  <c r="R4567" i="11"/>
  <c r="S4567" i="11"/>
  <c r="T4567" i="11"/>
  <c r="AA4567" i="11"/>
  <c r="AB4567" i="11"/>
  <c r="BJ4567" i="11" s="1"/>
  <c r="AD4567" i="11"/>
  <c r="AC4567" i="11" s="1"/>
  <c r="BH4567" i="11"/>
  <c r="N4568" i="11"/>
  <c r="O4568" i="11"/>
  <c r="P4568" i="11"/>
  <c r="Q4568" i="11"/>
  <c r="T4568" i="11" s="1"/>
  <c r="R4568" i="11"/>
  <c r="S4568" i="11"/>
  <c r="AA4568" i="11"/>
  <c r="AB4568" i="11"/>
  <c r="AD4568" i="11"/>
  <c r="AC4568" i="11" s="1"/>
  <c r="BH4568" i="11"/>
  <c r="BJ4568" i="11"/>
  <c r="N4569" i="11"/>
  <c r="O4569" i="11"/>
  <c r="P4569" i="11"/>
  <c r="Q4569" i="11"/>
  <c r="T4569" i="11" s="1"/>
  <c r="R4569" i="11"/>
  <c r="S4569" i="11"/>
  <c r="AA4569" i="11"/>
  <c r="AB4569" i="11"/>
  <c r="AD4569" i="11"/>
  <c r="AC4569" i="11" s="1"/>
  <c r="BH4569" i="11"/>
  <c r="BJ4569" i="11"/>
  <c r="N4570" i="11"/>
  <c r="O4570" i="11"/>
  <c r="P4570" i="11"/>
  <c r="Q4570" i="11"/>
  <c r="R4570" i="11"/>
  <c r="S4570" i="11"/>
  <c r="T4570" i="11"/>
  <c r="AA4570" i="11"/>
  <c r="AB4570" i="11"/>
  <c r="BJ4570" i="11" s="1"/>
  <c r="AD4570" i="11"/>
  <c r="AC4570" i="11" s="1"/>
  <c r="BH4570" i="11"/>
  <c r="N4571" i="11"/>
  <c r="O4571" i="11"/>
  <c r="P4571" i="11"/>
  <c r="Q4571" i="11"/>
  <c r="T4571" i="11" s="1"/>
  <c r="R4571" i="11"/>
  <c r="S4571" i="11"/>
  <c r="AA4571" i="11"/>
  <c r="AB4571" i="11"/>
  <c r="AC4571" i="11"/>
  <c r="AD4571" i="11"/>
  <c r="BH4571" i="11"/>
  <c r="BJ4571" i="11"/>
  <c r="N4572" i="11"/>
  <c r="O4572" i="11"/>
  <c r="P4572" i="11"/>
  <c r="Q4572" i="11"/>
  <c r="R4572" i="11"/>
  <c r="S4572" i="11"/>
  <c r="T4572" i="11"/>
  <c r="AA4572" i="11"/>
  <c r="AB4572" i="11"/>
  <c r="BJ4572" i="11" s="1"/>
  <c r="AD4572" i="11"/>
  <c r="AC4572" i="11" s="1"/>
  <c r="BH4572" i="11"/>
  <c r="N4573" i="11"/>
  <c r="O4573" i="11"/>
  <c r="P4573" i="11"/>
  <c r="Q4573" i="11"/>
  <c r="T4573" i="11" s="1"/>
  <c r="R4573" i="11"/>
  <c r="S4573" i="11"/>
  <c r="AA4573" i="11"/>
  <c r="AB4573" i="11"/>
  <c r="BJ4573" i="11" s="1"/>
  <c r="AD4573" i="11"/>
  <c r="AC4573" i="11" s="1"/>
  <c r="BH4573" i="11"/>
  <c r="N4574" i="11"/>
  <c r="O4574" i="11"/>
  <c r="P4574" i="11"/>
  <c r="Q4574" i="11"/>
  <c r="R4574" i="11"/>
  <c r="S4574" i="11"/>
  <c r="T4574" i="11"/>
  <c r="AA4574" i="11"/>
  <c r="AB4574" i="11"/>
  <c r="BJ4574" i="11" s="1"/>
  <c r="AD4574" i="11"/>
  <c r="AC4574" i="11" s="1"/>
  <c r="BH4574" i="11"/>
  <c r="N4575" i="11"/>
  <c r="O4575" i="11"/>
  <c r="P4575" i="11"/>
  <c r="Q4575" i="11"/>
  <c r="T4575" i="11" s="1"/>
  <c r="R4575" i="11"/>
  <c r="S4575" i="11"/>
  <c r="AA4575" i="11"/>
  <c r="AB4575" i="11"/>
  <c r="BJ4575" i="11" s="1"/>
  <c r="AD4575" i="11"/>
  <c r="AC4575" i="11" s="1"/>
  <c r="BH4575" i="11"/>
  <c r="N4576" i="11"/>
  <c r="O4576" i="11"/>
  <c r="P4576" i="11"/>
  <c r="Q4576" i="11"/>
  <c r="T4576" i="11" s="1"/>
  <c r="R4576" i="11"/>
  <c r="S4576" i="11"/>
  <c r="AA4576" i="11"/>
  <c r="AB4576" i="11"/>
  <c r="BJ4576" i="11" s="1"/>
  <c r="AD4576" i="11"/>
  <c r="AC4576" i="11" s="1"/>
  <c r="BH4576" i="11"/>
  <c r="N4577" i="11"/>
  <c r="O4577" i="11"/>
  <c r="P4577" i="11"/>
  <c r="Q4577" i="11"/>
  <c r="R4577" i="11"/>
  <c r="S4577" i="11"/>
  <c r="T4577" i="11"/>
  <c r="AA4577" i="11"/>
  <c r="AB4577" i="11"/>
  <c r="BJ4577" i="11" s="1"/>
  <c r="AD4577" i="11"/>
  <c r="AC4577" i="11" s="1"/>
  <c r="BH4577" i="11"/>
  <c r="N4578" i="11"/>
  <c r="O4578" i="11"/>
  <c r="P4578" i="11"/>
  <c r="Q4578" i="11"/>
  <c r="R4578" i="11"/>
  <c r="S4578" i="11"/>
  <c r="T4578" i="11"/>
  <c r="AA4578" i="11"/>
  <c r="AB4578" i="11"/>
  <c r="BJ4578" i="11" s="1"/>
  <c r="AD4578" i="11"/>
  <c r="AC4578" i="11" s="1"/>
  <c r="BH4578" i="11"/>
  <c r="N4579" i="11"/>
  <c r="O4579" i="11"/>
  <c r="P4579" i="11"/>
  <c r="Q4579" i="11"/>
  <c r="T4579" i="11" s="1"/>
  <c r="R4579" i="11"/>
  <c r="S4579" i="11"/>
  <c r="AA4579" i="11"/>
  <c r="AB4579" i="11"/>
  <c r="BJ4579" i="11" s="1"/>
  <c r="AD4579" i="11"/>
  <c r="AC4579" i="11" s="1"/>
  <c r="BH4579" i="11"/>
  <c r="N4580" i="11"/>
  <c r="O4580" i="11"/>
  <c r="P4580" i="11"/>
  <c r="Q4580" i="11"/>
  <c r="T4580" i="11" s="1"/>
  <c r="R4580" i="11"/>
  <c r="S4580" i="11"/>
  <c r="AA4580" i="11"/>
  <c r="AB4580" i="11"/>
  <c r="AD4580" i="11"/>
  <c r="AC4580" i="11" s="1"/>
  <c r="BH4580" i="11"/>
  <c r="BJ4580" i="11"/>
  <c r="N4581" i="11"/>
  <c r="O4581" i="11"/>
  <c r="P4581" i="11"/>
  <c r="Q4581" i="11"/>
  <c r="R4581" i="11"/>
  <c r="S4581" i="11"/>
  <c r="T4581" i="11"/>
  <c r="AA4581" i="11"/>
  <c r="AB4581" i="11"/>
  <c r="BJ4581" i="11" s="1"/>
  <c r="AD4581" i="11"/>
  <c r="AC4581" i="11" s="1"/>
  <c r="BH4581" i="11"/>
  <c r="N4582" i="11"/>
  <c r="O4582" i="11"/>
  <c r="P4582" i="11"/>
  <c r="Q4582" i="11"/>
  <c r="T4582" i="11" s="1"/>
  <c r="R4582" i="11"/>
  <c r="S4582" i="11"/>
  <c r="AA4582" i="11"/>
  <c r="AB4582" i="11"/>
  <c r="BJ4582" i="11" s="1"/>
  <c r="AD4582" i="11"/>
  <c r="AC4582" i="11" s="1"/>
  <c r="BH4582" i="11"/>
  <c r="N4583" i="11"/>
  <c r="O4583" i="11"/>
  <c r="P4583" i="11"/>
  <c r="Q4583" i="11"/>
  <c r="R4583" i="11"/>
  <c r="S4583" i="11"/>
  <c r="T4583" i="11"/>
  <c r="AA4583" i="11"/>
  <c r="AB4583" i="11"/>
  <c r="AD4583" i="11"/>
  <c r="AC4583" i="11" s="1"/>
  <c r="BH4583" i="11"/>
  <c r="BJ4583" i="11"/>
  <c r="N4584" i="11"/>
  <c r="O4584" i="11"/>
  <c r="P4584" i="11"/>
  <c r="Q4584" i="11"/>
  <c r="T4584" i="11" s="1"/>
  <c r="R4584" i="11"/>
  <c r="S4584" i="11"/>
  <c r="AA4584" i="11"/>
  <c r="AB4584" i="11"/>
  <c r="BJ4584" i="11" s="1"/>
  <c r="AD4584" i="11"/>
  <c r="AC4584" i="11" s="1"/>
  <c r="BH4584" i="11"/>
  <c r="N4585" i="11"/>
  <c r="O4585" i="11"/>
  <c r="P4585" i="11"/>
  <c r="Q4585" i="11"/>
  <c r="T4585" i="11" s="1"/>
  <c r="R4585" i="11"/>
  <c r="S4585" i="11"/>
  <c r="AA4585" i="11"/>
  <c r="AB4585" i="11"/>
  <c r="AD4585" i="11"/>
  <c r="AC4585" i="11" s="1"/>
  <c r="BH4585" i="11"/>
  <c r="BJ4585" i="11"/>
  <c r="N4586" i="11"/>
  <c r="O4586" i="11"/>
  <c r="P4586" i="11"/>
  <c r="Q4586" i="11"/>
  <c r="R4586" i="11"/>
  <c r="S4586" i="11"/>
  <c r="T4586" i="11"/>
  <c r="AA4586" i="11"/>
  <c r="AB4586" i="11"/>
  <c r="BJ4586" i="11" s="1"/>
  <c r="AD4586" i="11"/>
  <c r="AC4586" i="11" s="1"/>
  <c r="BH4586" i="11"/>
  <c r="N4587" i="11"/>
  <c r="O4587" i="11"/>
  <c r="P4587" i="11"/>
  <c r="Q4587" i="11"/>
  <c r="T4587" i="11" s="1"/>
  <c r="R4587" i="11"/>
  <c r="S4587" i="11"/>
  <c r="AA4587" i="11"/>
  <c r="AB4587" i="11"/>
  <c r="AD4587" i="11"/>
  <c r="AC4587" i="11" s="1"/>
  <c r="BH4587" i="11"/>
  <c r="BJ4587" i="11"/>
  <c r="N4588" i="11"/>
  <c r="O4588" i="11"/>
  <c r="P4588" i="11"/>
  <c r="Q4588" i="11"/>
  <c r="T4588" i="11" s="1"/>
  <c r="R4588" i="11"/>
  <c r="S4588" i="11"/>
  <c r="AA4588" i="11"/>
  <c r="AB4588" i="11"/>
  <c r="BJ4588" i="11" s="1"/>
  <c r="AD4588" i="11"/>
  <c r="AC4588" i="11" s="1"/>
  <c r="BH4588" i="11"/>
  <c r="N4589" i="11"/>
  <c r="O4589" i="11"/>
  <c r="P4589" i="11"/>
  <c r="Q4589" i="11"/>
  <c r="T4589" i="11" s="1"/>
  <c r="R4589" i="11"/>
  <c r="S4589" i="11"/>
  <c r="AA4589" i="11"/>
  <c r="AB4589" i="11"/>
  <c r="BJ4589" i="11" s="1"/>
  <c r="AC4589" i="11"/>
  <c r="AD4589" i="11"/>
  <c r="BH4589" i="11"/>
  <c r="N4590" i="11"/>
  <c r="O4590" i="11"/>
  <c r="P4590" i="11"/>
  <c r="Q4590" i="11"/>
  <c r="R4590" i="11"/>
  <c r="S4590" i="11"/>
  <c r="T4590" i="11"/>
  <c r="AA4590" i="11"/>
  <c r="AB4590" i="11"/>
  <c r="BJ4590" i="11" s="1"/>
  <c r="AD4590" i="11"/>
  <c r="AC4590" i="11" s="1"/>
  <c r="BH4590" i="11"/>
  <c r="N4591" i="11"/>
  <c r="O4591" i="11"/>
  <c r="P4591" i="11"/>
  <c r="Q4591" i="11"/>
  <c r="R4591" i="11"/>
  <c r="S4591" i="11"/>
  <c r="T4591" i="11"/>
  <c r="AA4591" i="11"/>
  <c r="AB4591" i="11"/>
  <c r="BJ4591" i="11" s="1"/>
  <c r="AD4591" i="11"/>
  <c r="AC4591" i="11" s="1"/>
  <c r="BH4591" i="11"/>
  <c r="N4592" i="11"/>
  <c r="O4592" i="11"/>
  <c r="P4592" i="11"/>
  <c r="Q4592" i="11"/>
  <c r="T4592" i="11" s="1"/>
  <c r="R4592" i="11"/>
  <c r="S4592" i="11"/>
  <c r="C20" i="9" l="1"/>
  <c r="G14" i="10" s="1"/>
  <c r="C9" i="9"/>
  <c r="C14" i="9"/>
  <c r="G8" i="10" s="1"/>
  <c r="G11" i="10"/>
  <c r="C19" i="9"/>
  <c r="G13" i="10" s="1"/>
  <c r="T1904" i="11"/>
  <c r="T2703" i="11"/>
  <c r="T2720" i="11"/>
  <c r="T2710" i="11"/>
  <c r="T2385" i="11"/>
  <c r="T2343" i="11"/>
  <c r="T2692" i="11"/>
  <c r="T2459" i="11"/>
  <c r="T2718" i="11"/>
  <c r="T2695" i="11"/>
  <c r="T2666" i="11"/>
  <c r="T2425" i="11"/>
  <c r="T2712" i="11"/>
  <c r="T2702" i="11"/>
  <c r="T1918" i="11"/>
  <c r="T1897" i="11"/>
  <c r="T2656" i="11"/>
  <c r="T2403" i="11"/>
  <c r="T2350" i="11"/>
  <c r="T1970" i="11"/>
  <c r="T1937" i="11"/>
  <c r="T2481" i="11"/>
  <c r="T2474" i="11"/>
  <c r="T2429" i="11"/>
  <c r="T1880" i="11"/>
  <c r="T2708" i="11"/>
  <c r="T2660" i="11"/>
  <c r="T2460" i="11"/>
  <c r="T2351" i="11"/>
  <c r="T2340" i="11"/>
  <c r="T1974" i="11"/>
  <c r="T1905" i="11"/>
  <c r="T2657" i="11"/>
  <c r="T2457" i="11"/>
  <c r="T2430" i="11"/>
  <c r="T2397" i="11"/>
  <c r="T2306" i="11"/>
  <c r="T2304" i="11"/>
  <c r="T1935" i="11"/>
  <c r="T1881" i="11"/>
  <c r="T2468" i="11"/>
  <c r="T2379" i="11"/>
  <c r="T2355" i="11"/>
  <c r="T2348" i="11"/>
  <c r="T1888" i="11"/>
  <c r="T2699" i="11"/>
  <c r="T2405" i="11"/>
  <c r="T2345" i="11"/>
  <c r="T2696" i="11"/>
  <c r="T2387" i="11"/>
  <c r="T1953" i="11"/>
  <c r="T1903" i="11"/>
  <c r="T1969" i="11"/>
  <c r="T1950" i="11"/>
  <c r="T1889" i="11"/>
  <c r="T2473" i="11"/>
  <c r="T2466" i="11"/>
  <c r="T2455" i="11"/>
  <c r="T2353" i="11"/>
  <c r="T2339" i="11"/>
  <c r="T2307" i="11"/>
  <c r="T2305" i="11"/>
  <c r="T1823" i="11"/>
  <c r="T49" i="11"/>
  <c r="T1147" i="11"/>
  <c r="T1769" i="11"/>
  <c r="T1075" i="11"/>
  <c r="T1825" i="11"/>
  <c r="T394" i="11"/>
  <c r="T370" i="11"/>
  <c r="T343" i="11"/>
  <c r="T323" i="11"/>
  <c r="T293" i="11"/>
  <c r="T50" i="11"/>
  <c r="T463" i="11"/>
  <c r="T432" i="11"/>
  <c r="T367" i="11"/>
  <c r="T357" i="11"/>
  <c r="T300" i="11"/>
  <c r="T492" i="11"/>
  <c r="T426" i="11"/>
  <c r="T419" i="11"/>
  <c r="T405" i="11"/>
  <c r="T354" i="11"/>
  <c r="T334" i="11"/>
  <c r="T307" i="11"/>
  <c r="T274" i="11"/>
  <c r="T58" i="11"/>
  <c r="T433" i="11"/>
  <c r="T341" i="11"/>
  <c r="T525" i="11"/>
  <c r="T430" i="11"/>
  <c r="T392" i="11"/>
  <c r="T365" i="11"/>
  <c r="T345" i="11"/>
  <c r="T285" i="11"/>
  <c r="T308" i="11"/>
  <c r="T501" i="11"/>
  <c r="T490" i="11"/>
  <c r="T465" i="11"/>
  <c r="T359" i="11"/>
  <c r="T342" i="11"/>
  <c r="T332" i="11"/>
  <c r="T322" i="11"/>
  <c r="T42" i="11"/>
  <c r="T684" i="11"/>
  <c r="T508" i="11"/>
  <c r="T346" i="11"/>
  <c r="T326" i="11"/>
  <c r="T299" i="11"/>
  <c r="T85" i="11"/>
  <c r="T81" i="11"/>
  <c r="T71" i="11"/>
  <c r="T523" i="11"/>
  <c r="T418" i="11"/>
  <c r="T411" i="11"/>
  <c r="T397" i="11"/>
  <c r="T373" i="11"/>
  <c r="T360" i="11"/>
  <c r="T99" i="11"/>
  <c r="T2356" i="11"/>
  <c r="T2361" i="11"/>
  <c r="T1984" i="11"/>
  <c r="T1142" i="11"/>
  <c r="T624" i="11"/>
  <c r="T363" i="11"/>
  <c r="T422" i="11"/>
  <c r="T493" i="11"/>
  <c r="T466" i="11"/>
  <c r="T414" i="11"/>
  <c r="T330" i="11"/>
  <c r="T427" i="11"/>
  <c r="T297" i="11"/>
  <c r="T86" i="11"/>
  <c r="T75" i="11"/>
  <c r="T59" i="11"/>
  <c r="T286" i="11"/>
  <c r="T259" i="11"/>
  <c r="T56" i="11"/>
  <c r="T67" i="11"/>
  <c r="C25" i="9" l="1"/>
  <c r="G19" i="10" s="1"/>
  <c r="C15" i="9"/>
  <c r="G9" i="10" s="1"/>
  <c r="C18" i="9"/>
  <c r="G12" i="10" s="1"/>
  <c r="I24" i="9"/>
  <c r="I25" i="9"/>
  <c r="I33" i="9"/>
  <c r="I40" i="9"/>
  <c r="I41" i="9"/>
  <c r="I48" i="9"/>
  <c r="I49" i="9"/>
  <c r="I56" i="9"/>
  <c r="I57" i="9"/>
  <c r="B6" i="10"/>
  <c r="F6" i="10"/>
  <c r="H6" i="10"/>
  <c r="G6" i="10"/>
  <c r="G7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G43" i="10"/>
  <c r="D44" i="10"/>
  <c r="H44" i="10" s="1"/>
  <c r="G44" i="10"/>
  <c r="D45" i="10"/>
  <c r="H45" i="10" s="1"/>
  <c r="G45" i="10"/>
  <c r="D46" i="10"/>
  <c r="H46" i="10" s="1"/>
  <c r="G46" i="10"/>
  <c r="D47" i="10"/>
  <c r="H47" i="10" s="1"/>
  <c r="G47" i="10"/>
  <c r="D48" i="10"/>
  <c r="H48" i="10" s="1"/>
  <c r="G48" i="10"/>
  <c r="D49" i="10"/>
  <c r="H49" i="10" s="1"/>
  <c r="G49" i="10"/>
  <c r="D50" i="10"/>
  <c r="H50" i="10" s="1"/>
  <c r="G50" i="10"/>
  <c r="D51" i="10"/>
  <c r="H51" i="10" s="1"/>
  <c r="G51" i="10"/>
  <c r="D52" i="10"/>
  <c r="H52" i="10" s="1"/>
  <c r="G52" i="10"/>
  <c r="D53" i="10"/>
  <c r="H53" i="10" s="1"/>
  <c r="G53" i="10"/>
  <c r="D54" i="10"/>
  <c r="H54" i="10" s="1"/>
  <c r="G54" i="10"/>
  <c r="D55" i="10"/>
  <c r="H55" i="10" s="1"/>
  <c r="F55" i="10"/>
  <c r="G55" i="10"/>
  <c r="D56" i="10"/>
  <c r="H56" i="10" s="1"/>
  <c r="F56" i="10"/>
  <c r="G56" i="10"/>
  <c r="D57" i="10"/>
  <c r="H57" i="10" s="1"/>
  <c r="F57" i="10"/>
  <c r="G57" i="10"/>
  <c r="D58" i="10"/>
  <c r="H58" i="10" s="1"/>
  <c r="F58" i="10"/>
  <c r="G58" i="10"/>
  <c r="D59" i="10"/>
  <c r="H59" i="10" s="1"/>
  <c r="F59" i="10"/>
  <c r="G59" i="10"/>
  <c r="D60" i="10"/>
  <c r="H60" i="10" s="1"/>
  <c r="F60" i="10"/>
  <c r="G60" i="10"/>
  <c r="D61" i="10"/>
  <c r="H61" i="10" s="1"/>
  <c r="F61" i="10"/>
  <c r="G61" i="10"/>
  <c r="D62" i="10"/>
  <c r="H62" i="10" s="1"/>
  <c r="F62" i="10"/>
  <c r="G62" i="10"/>
  <c r="D63" i="10"/>
  <c r="H63" i="10" s="1"/>
  <c r="F63" i="10"/>
  <c r="G63" i="10"/>
  <c r="D64" i="10"/>
  <c r="H64" i="10" s="1"/>
  <c r="F64" i="10"/>
  <c r="G64" i="10"/>
  <c r="D65" i="10"/>
  <c r="H65" i="10" s="1"/>
  <c r="F65" i="10"/>
  <c r="G65" i="10"/>
  <c r="D66" i="10"/>
  <c r="H66" i="10" s="1"/>
  <c r="F66" i="10"/>
  <c r="G66" i="10"/>
  <c r="D67" i="10"/>
  <c r="H67" i="10" s="1"/>
  <c r="F67" i="10"/>
  <c r="G67" i="10"/>
  <c r="D68" i="10"/>
  <c r="H68" i="10" s="1"/>
  <c r="F68" i="10"/>
  <c r="G68" i="10"/>
  <c r="D69" i="10"/>
  <c r="H69" i="10" s="1"/>
  <c r="F69" i="10"/>
  <c r="G69" i="10"/>
  <c r="D70" i="10"/>
  <c r="H70" i="10" s="1"/>
  <c r="F70" i="10"/>
  <c r="G70" i="10"/>
  <c r="D71" i="10"/>
  <c r="H71" i="10" s="1"/>
  <c r="F71" i="10"/>
  <c r="G71" i="10"/>
  <c r="D72" i="10"/>
  <c r="H72" i="10" s="1"/>
  <c r="F72" i="10"/>
  <c r="G72" i="10"/>
  <c r="D73" i="10"/>
  <c r="H73" i="10" s="1"/>
  <c r="F73" i="10"/>
  <c r="G73" i="10"/>
  <c r="D74" i="10"/>
  <c r="H74" i="10" s="1"/>
  <c r="F74" i="10"/>
  <c r="G74" i="10"/>
  <c r="D75" i="10"/>
  <c r="H75" i="10" s="1"/>
  <c r="F75" i="10"/>
  <c r="G75" i="10"/>
  <c r="D76" i="10"/>
  <c r="H76" i="10" s="1"/>
  <c r="F76" i="10"/>
  <c r="G76" i="10"/>
  <c r="D77" i="10"/>
  <c r="H77" i="10" s="1"/>
  <c r="F77" i="10"/>
  <c r="G77" i="10"/>
  <c r="D78" i="10"/>
  <c r="H78" i="10" s="1"/>
  <c r="F78" i="10"/>
  <c r="G78" i="10"/>
  <c r="D79" i="10"/>
  <c r="H79" i="10" s="1"/>
  <c r="F79" i="10"/>
  <c r="G79" i="10"/>
  <c r="D80" i="10"/>
  <c r="H80" i="10" s="1"/>
  <c r="F80" i="10"/>
  <c r="G80" i="10"/>
  <c r="D81" i="10"/>
  <c r="H81" i="10" s="1"/>
  <c r="F81" i="10"/>
  <c r="G81" i="10"/>
  <c r="D82" i="10"/>
  <c r="H82" i="10" s="1"/>
  <c r="F82" i="10"/>
  <c r="G82" i="10"/>
  <c r="D83" i="10"/>
  <c r="H83" i="10" s="1"/>
  <c r="F83" i="10"/>
  <c r="G83" i="10"/>
  <c r="D84" i="10"/>
  <c r="H84" i="10" s="1"/>
  <c r="F84" i="10"/>
  <c r="G84" i="10"/>
  <c r="D85" i="10"/>
  <c r="H85" i="10" s="1"/>
  <c r="F85" i="10"/>
  <c r="G85" i="10"/>
  <c r="D86" i="10"/>
  <c r="H86" i="10" s="1"/>
  <c r="F86" i="10"/>
  <c r="G86" i="10"/>
  <c r="D87" i="10"/>
  <c r="H87" i="10" s="1"/>
  <c r="F87" i="10"/>
  <c r="G87" i="10"/>
  <c r="B88" i="10"/>
  <c r="D88" i="10"/>
  <c r="H88" i="10" s="1"/>
  <c r="F88" i="10"/>
  <c r="G88" i="10"/>
  <c r="B89" i="10"/>
  <c r="D89" i="10"/>
  <c r="H89" i="10" s="1"/>
  <c r="F89" i="10"/>
  <c r="G89" i="10"/>
  <c r="B90" i="10"/>
  <c r="D90" i="10"/>
  <c r="H90" i="10" s="1"/>
  <c r="F90" i="10"/>
  <c r="G90" i="10"/>
  <c r="B91" i="10"/>
  <c r="D91" i="10"/>
  <c r="H91" i="10" s="1"/>
  <c r="F91" i="10"/>
  <c r="G91" i="10"/>
  <c r="B92" i="10"/>
  <c r="D92" i="10"/>
  <c r="H92" i="10" s="1"/>
  <c r="F92" i="10"/>
  <c r="G92" i="10"/>
  <c r="B93" i="10"/>
  <c r="D93" i="10"/>
  <c r="H93" i="10" s="1"/>
  <c r="F93" i="10"/>
  <c r="G93" i="10"/>
  <c r="B94" i="10"/>
  <c r="D94" i="10"/>
  <c r="H94" i="10" s="1"/>
  <c r="F94" i="10"/>
  <c r="G94" i="10"/>
  <c r="B95" i="10"/>
  <c r="D95" i="10"/>
  <c r="H95" i="10" s="1"/>
  <c r="F95" i="10"/>
  <c r="G95" i="10"/>
  <c r="B96" i="10"/>
  <c r="D96" i="10"/>
  <c r="H96" i="10" s="1"/>
  <c r="F96" i="10"/>
  <c r="G96" i="10"/>
  <c r="B97" i="10"/>
  <c r="D97" i="10"/>
  <c r="H97" i="10" s="1"/>
  <c r="F97" i="10"/>
  <c r="G97" i="10"/>
  <c r="B98" i="10"/>
  <c r="D98" i="10"/>
  <c r="H98" i="10" s="1"/>
  <c r="F98" i="10"/>
  <c r="G98" i="10"/>
  <c r="B99" i="10"/>
  <c r="D99" i="10"/>
  <c r="H99" i="10" s="1"/>
  <c r="F99" i="10"/>
  <c r="G99" i="10"/>
  <c r="B100" i="10"/>
  <c r="D100" i="10"/>
  <c r="H100" i="10" s="1"/>
  <c r="F100" i="10"/>
  <c r="G100" i="10"/>
  <c r="B101" i="10"/>
  <c r="D101" i="10"/>
  <c r="H101" i="10" s="1"/>
  <c r="F101" i="10"/>
  <c r="G101" i="10"/>
  <c r="B102" i="10"/>
  <c r="D102" i="10"/>
  <c r="H102" i="10" s="1"/>
  <c r="F102" i="10"/>
  <c r="G102" i="10"/>
  <c r="B103" i="10"/>
  <c r="D103" i="10"/>
  <c r="H103" i="10" s="1"/>
  <c r="F103" i="10"/>
  <c r="G103" i="10"/>
  <c r="B104" i="10"/>
  <c r="D104" i="10"/>
  <c r="H104" i="10" s="1"/>
  <c r="F104" i="10"/>
  <c r="G104" i="10"/>
  <c r="B105" i="10"/>
  <c r="D105" i="10"/>
  <c r="H105" i="10" s="1"/>
  <c r="F105" i="10"/>
  <c r="G105" i="10"/>
  <c r="B106" i="10"/>
  <c r="D106" i="10"/>
  <c r="H106" i="10" s="1"/>
  <c r="F106" i="10"/>
  <c r="G106" i="10"/>
  <c r="B107" i="10"/>
  <c r="D107" i="10"/>
  <c r="H107" i="10" s="1"/>
  <c r="F107" i="10"/>
  <c r="G107" i="10"/>
  <c r="B108" i="10"/>
  <c r="D108" i="10"/>
  <c r="H108" i="10" s="1"/>
  <c r="F108" i="10"/>
  <c r="G108" i="10"/>
  <c r="B109" i="10"/>
  <c r="D109" i="10"/>
  <c r="H109" i="10" s="1"/>
  <c r="F109" i="10"/>
  <c r="G109" i="10"/>
  <c r="B110" i="10"/>
  <c r="D110" i="10"/>
  <c r="H110" i="10" s="1"/>
  <c r="F110" i="10"/>
  <c r="G110" i="10"/>
  <c r="B111" i="10"/>
  <c r="D111" i="10"/>
  <c r="H111" i="10" s="1"/>
  <c r="F111" i="10"/>
  <c r="G111" i="10"/>
  <c r="B112" i="10"/>
  <c r="D112" i="10"/>
  <c r="H112" i="10" s="1"/>
  <c r="F112" i="10"/>
  <c r="G112" i="10"/>
  <c r="B113" i="10"/>
  <c r="D113" i="10"/>
  <c r="H113" i="10" s="1"/>
  <c r="G113" i="10"/>
  <c r="B114" i="10"/>
  <c r="G114" i="10"/>
  <c r="I11" i="9"/>
  <c r="I26" i="9"/>
  <c r="F26" i="9" s="1"/>
  <c r="I27" i="9"/>
  <c r="I28" i="9"/>
  <c r="I29" i="9"/>
  <c r="G29" i="9" s="1"/>
  <c r="I30" i="9"/>
  <c r="F30" i="9" s="1"/>
  <c r="I31" i="9"/>
  <c r="I34" i="9"/>
  <c r="I35" i="9"/>
  <c r="I36" i="9"/>
  <c r="I37" i="9"/>
  <c r="F37" i="9" s="1"/>
  <c r="I38" i="9"/>
  <c r="F38" i="9" s="1"/>
  <c r="I39" i="9"/>
  <c r="I42" i="9"/>
  <c r="I43" i="9"/>
  <c r="I44" i="9"/>
  <c r="I45" i="9"/>
  <c r="G45" i="9" s="1"/>
  <c r="I46" i="9"/>
  <c r="I47" i="9"/>
  <c r="F44" i="10"/>
  <c r="F45" i="10"/>
  <c r="F46" i="10"/>
  <c r="I50" i="9"/>
  <c r="F47" i="10"/>
  <c r="I51" i="9"/>
  <c r="F48" i="10"/>
  <c r="I52" i="9"/>
  <c r="F49" i="10"/>
  <c r="I53" i="9"/>
  <c r="F53" i="9" s="1"/>
  <c r="F50" i="10"/>
  <c r="I54" i="9"/>
  <c r="G54" i="9" s="1"/>
  <c r="F51" i="10"/>
  <c r="I55" i="9"/>
  <c r="F52" i="10"/>
  <c r="F53" i="10"/>
  <c r="F54" i="10"/>
  <c r="I58" i="9"/>
  <c r="C16" i="9" l="1"/>
  <c r="G10" i="10" s="1"/>
  <c r="C34" i="9"/>
  <c r="G28" i="10" s="1"/>
  <c r="C35" i="9"/>
  <c r="G29" i="10" s="1"/>
  <c r="G37" i="9"/>
  <c r="G53" i="9"/>
  <c r="F49" i="9"/>
  <c r="G49" i="9"/>
  <c r="G33" i="9"/>
  <c r="F21" i="9"/>
  <c r="G21" i="9"/>
  <c r="G41" i="9"/>
  <c r="F41" i="9"/>
  <c r="G25" i="9"/>
  <c r="F25" i="9"/>
  <c r="F57" i="9"/>
  <c r="G57" i="9"/>
  <c r="F45" i="9"/>
  <c r="F29" i="9"/>
  <c r="F46" i="9"/>
  <c r="G46" i="9"/>
  <c r="F50" i="9"/>
  <c r="G50" i="9"/>
  <c r="F58" i="9"/>
  <c r="G58" i="9"/>
  <c r="F39" i="9"/>
  <c r="G39" i="9"/>
  <c r="F35" i="9"/>
  <c r="G35" i="9"/>
  <c r="F31" i="9"/>
  <c r="G31" i="9"/>
  <c r="F27" i="9"/>
  <c r="G27" i="9"/>
  <c r="F43" i="9"/>
  <c r="G43" i="9"/>
  <c r="F47" i="9"/>
  <c r="G47" i="9"/>
  <c r="F36" i="9"/>
  <c r="G36" i="9"/>
  <c r="F44" i="9"/>
  <c r="G44" i="9"/>
  <c r="F48" i="9"/>
  <c r="G48" i="9"/>
  <c r="F52" i="9"/>
  <c r="G52" i="9"/>
  <c r="F55" i="9"/>
  <c r="G55" i="9"/>
  <c r="F51" i="9"/>
  <c r="G51" i="9"/>
  <c r="F28" i="9"/>
  <c r="G28" i="9"/>
  <c r="F42" i="9"/>
  <c r="G42" i="9"/>
  <c r="G24" i="9"/>
  <c r="F19" i="9"/>
  <c r="G19" i="9"/>
  <c r="F56" i="9"/>
  <c r="G56" i="9"/>
  <c r="F40" i="9"/>
  <c r="G40" i="9"/>
  <c r="F54" i="9"/>
  <c r="G11" i="9"/>
  <c r="G38" i="9"/>
  <c r="G34" i="9"/>
  <c r="G30" i="9"/>
  <c r="G26" i="9"/>
  <c r="F10" i="10"/>
  <c r="E15" i="9"/>
  <c r="B9" i="10" s="1"/>
  <c r="B10" i="10"/>
  <c r="B12" i="10"/>
  <c r="B7" i="10"/>
  <c r="F7" i="10"/>
  <c r="B11" i="10"/>
  <c r="D7" i="10"/>
  <c r="H7" i="10" s="1"/>
  <c r="F12" i="10"/>
  <c r="F11" i="10"/>
  <c r="D15" i="9"/>
  <c r="F9" i="10" s="1"/>
  <c r="H18" i="9"/>
  <c r="H17" i="9"/>
  <c r="H16" i="9"/>
  <c r="H15" i="9"/>
  <c r="H13" i="9"/>
  <c r="G16" i="9" l="1"/>
  <c r="F16" i="9"/>
  <c r="G18" i="9"/>
  <c r="F18" i="9"/>
  <c r="F15" i="9"/>
  <c r="G15" i="9"/>
  <c r="G13" i="9"/>
  <c r="F17" i="9"/>
  <c r="G17" i="9"/>
  <c r="H22" i="9"/>
  <c r="I22" i="9" s="1"/>
  <c r="H23" i="9"/>
  <c r="I23" i="9" s="1"/>
  <c r="G23" i="9" l="1"/>
  <c r="F23" i="9"/>
  <c r="F22" i="9"/>
  <c r="G2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 Popov</author>
    <author>tc={B11ED058-9557-4A2C-9C69-D2AD16F2CB2F}</author>
  </authors>
  <commentList>
    <comment ref="C5" authorId="0" shapeId="0" xr:uid="{67EFC22B-7347-492C-BBE7-E8BB3A3E9766}">
      <text>
        <r>
          <rPr>
            <b/>
            <sz val="9"/>
            <color indexed="81"/>
            <rFont val="Tahoma"/>
            <family val="2"/>
            <charset val="204"/>
          </rPr>
          <t>Anton Popov:</t>
        </r>
        <r>
          <rPr>
            <sz val="9"/>
            <color indexed="81"/>
            <rFont val="Tahoma"/>
            <family val="2"/>
            <charset val="204"/>
          </rPr>
          <t xml:space="preserve">
Необходимо заполнить оранжевые поля!
</t>
        </r>
      </text>
    </comment>
    <comment ref="C9" authorId="1" shapeId="0" xr:uid="{B11ED058-9557-4A2C-9C69-D2AD16F2CB2F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Из расчета - максимальное кол-во выходов &lt;= 16
Ответить:
    Длина петли 120 м</t>
      </text>
    </comment>
  </commentList>
</comments>
</file>

<file path=xl/sharedStrings.xml><?xml version="1.0" encoding="utf-8"?>
<sst xmlns="http://schemas.openxmlformats.org/spreadsheetml/2006/main" count="98689" uniqueCount="6061">
  <si>
    <t>Цены указаны с учетом НДС.</t>
  </si>
  <si>
    <t>№№</t>
  </si>
  <si>
    <t>Артикул</t>
  </si>
  <si>
    <t>Старый аналог, в т.ч. не 100% аналог</t>
  </si>
  <si>
    <t>Наименование</t>
  </si>
  <si>
    <t>Класс</t>
  </si>
  <si>
    <t>Изменение статуса</t>
  </si>
  <si>
    <t>Last date update</t>
  </si>
  <si>
    <t>Новый аналог, в т.ч. не 100% аналог</t>
  </si>
  <si>
    <t>Категория</t>
  </si>
  <si>
    <t>Ед.изм.</t>
  </si>
  <si>
    <t>Изменение цены, %</t>
  </si>
  <si>
    <t>Previous Oracle prices</t>
  </si>
  <si>
    <t>Вес за
Ед.изм., кг.</t>
  </si>
  <si>
    <t>Объем за
Ед.изм., м3.</t>
  </si>
  <si>
    <t>PL for Distributors</t>
  </si>
  <si>
    <t>PL for WEB</t>
  </si>
  <si>
    <t>Упаковка, ед.</t>
  </si>
  <si>
    <t>Размеры упаковки, мм</t>
  </si>
  <si>
    <t>Вес в упаковке, кг*</t>
  </si>
  <si>
    <t>Объём в упаковке, м3</t>
  </si>
  <si>
    <t>Activated</t>
  </si>
  <si>
    <t>Date/comment</t>
  </si>
  <si>
    <t>PASS</t>
  </si>
  <si>
    <t>AV</t>
  </si>
  <si>
    <t>IR</t>
  </si>
  <si>
    <t>Man</t>
  </si>
  <si>
    <t>no</t>
  </si>
  <si>
    <t>yes</t>
  </si>
  <si>
    <t>UPONOR AB, SWEDEN</t>
  </si>
  <si>
    <t>UPONOR COMFORT PIPE PLUS ТРУБА PN6 14X2,0 БУХТА 120M  '120C</t>
  </si>
  <si>
    <t>C</t>
  </si>
  <si>
    <t xml:space="preserve"> | </t>
  </si>
  <si>
    <t/>
  </si>
  <si>
    <t>PEX pipes</t>
  </si>
  <si>
    <t>M</t>
  </si>
  <si>
    <t>SALEABLE</t>
  </si>
  <si>
    <t>OK</t>
  </si>
  <si>
    <t>UPONOR COMFORT PIPE PLUS ТРУБА PN6 14X2,0 БУХТА 240M '240А</t>
  </si>
  <si>
    <t>F</t>
  </si>
  <si>
    <t>UPONOR COMFORT PIPE PLUS ТРУБА PN6 14X2,0 БУХТА 960M '960C</t>
  </si>
  <si>
    <t>UPONOR COMFORT PIPE PLUS ТРУБА PN6 16X2,0 БУХТА 120M '120Ф</t>
  </si>
  <si>
    <t>A</t>
  </si>
  <si>
    <t>UPONOR COMFORT PIPE PLUS ТРУБА PN6 16X2,0 БУХТА 240M '240Ф</t>
  </si>
  <si>
    <t>UPONOR COMFORT PIPE PLUS ТРУБА PN6 16X2,0 БУХТА 640M '640Ф</t>
  </si>
  <si>
    <t>UPONOR COMFORT PIPE PLUS ТРУБА PN6 17X2,0 БУХТА 120M '120C</t>
  </si>
  <si>
    <t>UPONOR COMFORT PIPE PLUS ТРУБА PN6 17X2,0 БУХТА 240M  '240И</t>
  </si>
  <si>
    <t>B</t>
  </si>
  <si>
    <t>UPONOR COMFORT PIPE PLUS ТРУБА PN6 17X2,0 БУХТА 640M '640Ф</t>
  </si>
  <si>
    <t>UPONOR COMFORT PIPE PLUS ТРУБА PN6 20X2,0 БУХТА 120M '120Ф</t>
  </si>
  <si>
    <t>UPONOR COMFORT PIPE PLUS ТРУБА PN6 20X2,0 БУХТА 240M '240Ф</t>
  </si>
  <si>
    <t>UPONOR COMFORT PIPE PLUS ТРУБА PN6 20X2,0 БУХТА 480M '480Ф</t>
  </si>
  <si>
    <t>UPONOR COMFORT PIPE PLUS ТРУБА PN6 20X2,0 БУХТА 1000M '1000И</t>
  </si>
  <si>
    <t>UPONOR COMFORT PIPE PLUS ТРУБА PN6 25X2,3 БУХТА 60M '60Ф</t>
  </si>
  <si>
    <t>UPONOR COMFORT PIPE PLUS ТРУБА PN6 25X2,3 БУХТА 220M '220Ф</t>
  </si>
  <si>
    <t>UPONOR COMFORT PIPE PLUS ТРУБА PN6 25X2,3 БУХТА 300M '300Ф</t>
  </si>
  <si>
    <t>UPONOR COMFORT PIPE PLUS ТРУБА PN6 25X2,3 БУХТА 640M '640Ф</t>
  </si>
  <si>
    <t>UPONOR RADI PIPE ТРУБА БЕЛАЯ PN6 16X2,0 БУХТА 120М '120В</t>
  </si>
  <si>
    <t>D</t>
  </si>
  <si>
    <t>Выведен из ассортимента и заменён на новый аналог</t>
  </si>
  <si>
    <t>UPONOR RADI PIPE ТРУБА БЕЛАЯ PN6 20X2,0 БУХТА 100М '100Щ</t>
  </si>
  <si>
    <t>O</t>
  </si>
  <si>
    <t>Запланирован к выводу из ассортимента и замене на новый аналог</t>
  </si>
  <si>
    <t>UPONOR RADI PIPE ТРУБА БЕЛАЯ PN6 32X2,9 БУХТА 50М '50Ф</t>
  </si>
  <si>
    <t>UPONOR RADI PIPE ТРУБА БЕЛАЯ PN6 40X3,7 БУХТА 50М '50Ф</t>
  </si>
  <si>
    <t>UPONOR RADI PIPE ТРУБА БЕЛАЯ PN6 50X4,6 БУХТА 50М '50Ф</t>
  </si>
  <si>
    <t>UPONOR RADI PIPE ТРУБА БЕЛАЯ PN6 63X5,8 БУХТА 50М '50Ф</t>
  </si>
  <si>
    <t>UPONOR RADI PIPE ТРУБА БЕЛАЯ PN6 75X6,8 БУХТА 50М '50С</t>
  </si>
  <si>
    <t>UPONOR RADI PIPE ТРУБА БЕЛАЯ PN6 90X8,2 БУХТА 50М '50Щ</t>
  </si>
  <si>
    <t>Выведен из ассортимента</t>
  </si>
  <si>
    <t>OBSOLETE</t>
  </si>
  <si>
    <t>UPONOR RADI PIPE ТРУБА БЕЛАЯ PN6 110X10,0 БУХТА 50М '50Щ</t>
  </si>
  <si>
    <t>UPONOR RADI PIPE ТРУБА БЕЛАЯ PN6 20X2,0 ОТРЕЗОК 6M '30В</t>
  </si>
  <si>
    <t>INACTIVE</t>
  </si>
  <si>
    <t>UPONOR RADI PIPE ТРУБА БЕЛАЯ PN6 25X2,3 ОТРЕЗОК 6M '12C</t>
  </si>
  <si>
    <t>UPONOR RADI PIPE ТРУБА БЕЛАЯ PN6 32X2,9 ОТРЕЗОК 6M '12И</t>
  </si>
  <si>
    <t>UPONOR RADI PIPE ТРУБА БЕЛАЯ PN6 40X3,7 ОТРЕЗОК 6М '6И</t>
  </si>
  <si>
    <t>UPONOR RADI PIPE ТРУБА БЕЛАЯ PN6 50X4,6 ОТРЕЗОК 6М '6И</t>
  </si>
  <si>
    <t>UPONOR RADI PIPE ТРУБА БЕЛАЯ PN6 63X5,8 ОТРЕЗОК 6М '6Ф</t>
  </si>
  <si>
    <t>UPONOR RADI PIPE ТРУБА БЕЛАЯ PN6 75X6,8 ОТРЕЗОК 6М '6C</t>
  </si>
  <si>
    <t>UPONOR RADI PIPE ТРУБА БЕЛАЯ PN6 90X8,2 ОТРЕЗОК 6М '6Ф</t>
  </si>
  <si>
    <t>UPONOR RADI PIPE ТРУБА БЕЛАЯ PN6 110X10,0 ОТРЕЗОК 6М '6Щ</t>
  </si>
  <si>
    <t>Запланирован к выводу из ассортимента</t>
  </si>
  <si>
    <t>UPONOR RADI PIPE ТРУБА В КОЖУХЕ КРАСНОМ 16X2,0 25/20 БУХТА 50М '50C</t>
  </si>
  <si>
    <t>UPONOR RADI PIPE ТРУБА БЕЛАЯ PN10 16X2,2 БУХТА 100М '100Ф</t>
  </si>
  <si>
    <t>JSC UPONOR RUS</t>
  </si>
  <si>
    <t>UPONOR RADI PIPE ТРУБА БЕЛАЯ PN10 16X2,2 БУХТА 100M '100Щ</t>
  </si>
  <si>
    <t>UPONOR RADI PIPE ТРУБА БЕЛАЯ PN10 20X2,8 БУХТА 100М '100Ф</t>
  </si>
  <si>
    <t>UPONOR RADI PIPE ТРУБА БЕЛАЯ PN10 20X2,8 БУХТА 100M '100Щ</t>
  </si>
  <si>
    <t>UPONOR RADI PIPE ТРУБА БЕЛАЯ PN10 25X3,5 БУХТА 50М '50Ф</t>
  </si>
  <si>
    <t>UPONOR RADI PIPE ТРУБА БЕЛАЯ PN10 25X3,5 БУХТА 50M '50Щ</t>
  </si>
  <si>
    <t>UPONOR RADI PIPE ТРУБА БЕЛАЯ PN10 32X4,4 БУХТА 50M '50У</t>
  </si>
  <si>
    <t>E</t>
  </si>
  <si>
    <t>LAUNCH</t>
  </si>
  <si>
    <t>UPONOR RADI PIPE ТРУБА БЕЛАЯ PN10 32X4,4 БУХТА 100М '100Ф</t>
  </si>
  <si>
    <t>UPONOR RADI PIPE ТРУБА БЕЛАЯ PN10 40X5,5 ОТРЕЗОК 6М '6Ф</t>
  </si>
  <si>
    <t>UPONOR RADI PIPE ТРУБА БЕЛАЯ PN10 50X6,9 ОТРЕЗОК 6М '6Ф</t>
  </si>
  <si>
    <t>UPONOR RADI PIPE ТРУБА БЕЛАЯ PN10 63X8,6 ОТРЕЗОК 6М '6И</t>
  </si>
  <si>
    <t>UPONOR RADI PIPE ТРУБА БЕЛАЯ PN10 75X10,3 ОТРЕЗОК 6М '6И</t>
  </si>
  <si>
    <t>UPONOR RADI PIPE ТРУБА БЕЛАЯ PN10 90X12,3 ОТРЕЗОК 6М '6С</t>
  </si>
  <si>
    <t>UPONOR RADI PIPE ТРУБА БЕЛАЯ PN10 110X15,1 ОТРЕЗОК 6М '6С</t>
  </si>
  <si>
    <t>UPONOR AQUA PIPE ТРУБА БЕЛАЯ PN10 16X2,0 БУХТА 100М '100И</t>
  </si>
  <si>
    <t>UPONOR AQUA PIPE ТРУБА БЕЛАЯ PN6 20X2,0 БУХТА 100М '100И</t>
  </si>
  <si>
    <t>UPONOR AQUA PIPE ТРУБА БЕЛАЯ PN6 25X2,3 БУХТА 100М '100И</t>
  </si>
  <si>
    <t>UPONOR AQUA PIPE ТРУБА БЕЛАЯ PN6 32X2,9 БУХТА 50М '50И</t>
  </si>
  <si>
    <t>UPONOR AQUA PIPE ТРУБА БЕЛАЯ PN6 40X3,7 БУХТА 50М '50И</t>
  </si>
  <si>
    <t>UPONOR AQUA PIPE ТРУБА БЕЛАЯ PN6 50X4,6 БУХТА 50M '50C</t>
  </si>
  <si>
    <t>UPONOR AQUA PIPE ТРУБА БЕЛАЯ PN6 63X5,8 БУХТА 50M '50C</t>
  </si>
  <si>
    <t>UPONOR GMBH, GERMANY</t>
  </si>
  <si>
    <t>UPONOR AQUA PIPE ТРУБА БЕЛАЯ PN6 40X3,7 ОТРЕЗОК 5M '15C</t>
  </si>
  <si>
    <t>UPONOR AQUA PIPE ТРУБА БЕЛАЯ PN6 50X4,6 ОТРЕЗОК 5M '10С</t>
  </si>
  <si>
    <t>UPONOR AQUA PIPE ТРУБА БЕЛАЯ PN6 63X5,8 ОТРЕЗОК 5M '5C</t>
  </si>
  <si>
    <t>UPONOR AQUA PIPE ТРУБА БЕЛАЯ PN10 16X2,2 БУХТА 100М '100Ф</t>
  </si>
  <si>
    <t>UPONOR AQUA PIPE ТРУБА БЕЛАЯ PN10 20X2,8 БУХТА 50М '50Ф</t>
  </si>
  <si>
    <t>UPONOR AQUA PIPE ТРУБА БЕЛАЯ PN10 25X3,5 БУХТА 50М '50Ф</t>
  </si>
  <si>
    <t>UPONOR AQUA PIPE ТРУБА БЕЛАЯ PN10 32X4,4 БУХТА 50М '50Ф</t>
  </si>
  <si>
    <t>UPONOR AQUA PIPE ТРУБА БЕЛАЯ PN10 16X2,2 ОТРЕЗОК 6M '30C</t>
  </si>
  <si>
    <t>UPONOR AQUA PIPE ТРУБА БЕЛАЯ PN10 20X2,8 ОТРЕЗОК 6M '30C</t>
  </si>
  <si>
    <t>UPONOR AQUA PIPE ТРУБА БЕЛАЯ PN10 25X3,5 ОТРЕЗОК 6M '12И</t>
  </si>
  <si>
    <t>UPONOR AQUA PIPE ТРУБА БЕЛАЯ PN10 32X4,4 ОТРЕЗОК 6М '60Ф</t>
  </si>
  <si>
    <t>UPONOR AQUA PIPE ТРУБА БЕЛАЯ PN10 40X5,5 ОТРЕЗОК 6М '6Ф</t>
  </si>
  <si>
    <t>UPONOR AQUA PIPE ТРУБА БЕЛАЯ PN10 50X6,9 ОТРЕЗОК 6М '6C</t>
  </si>
  <si>
    <t>UPONOR AQUA PIPE ТРУБА БЕЛАЯ PN10 63X8,6 ОТРЕЗОК 6М '18C</t>
  </si>
  <si>
    <t>UPONOR AQUA PIPE ТРУБА БЕЛАЯ PN10 75X10,3 ОТРЕЗОК 6М '6Щ</t>
  </si>
  <si>
    <t>UPONOR AQUA PIPE ТРУБА БЕЛАЯ PN10 90X12,3 ОТРЕЗОК 6М '6В</t>
  </si>
  <si>
    <t>UPONOR AQUA PIPE ТРУБА БЕЛАЯ PN10 110X15,1 ОТРЕЗОК 6М '6Щ</t>
  </si>
  <si>
    <t>UPONOR AQUA PIPE ТРУБА В КОЖУХЕ ЧЁРНОМ 16X2,2 25/20 БУХТА 50М '50C</t>
  </si>
  <si>
    <t>UPONOR COMBI PIPE ТРУБА БЕЛАЯ PN10 16X2,2 БУХТА 100М '100Щ</t>
  </si>
  <si>
    <t>UPONOR COMBI PIPE ТРУБА PN10/PN8 16X2,0 БУХТА 100M '100И</t>
  </si>
  <si>
    <t>UPONOR COMBI PIPE ТРУБА БЕЛАЯ PN10 20X2,8 БУХТА 100М '100И</t>
  </si>
  <si>
    <t>UPONOR COMBI PIPE ТРУБА БЕЛАЯ PN10 25X3,5 БУХТА 100М '100И</t>
  </si>
  <si>
    <t>UPONOR COMBI PIPE ТРУБА В КОЖУХЕ С ТЕПЛОИЗОЛЯЦИЕЙ СЕРОЙ 16X2,0 25/20 48X10 БУХТА 50M '50С</t>
  </si>
  <si>
    <t>UPONOR COMBI PIPE ТРУБА В КОЖУХЕ С ТЕПЛОИЗОЛЯЦИЕЙ 20X2,8 28/23 51/10 БУХТА 50M '50И</t>
  </si>
  <si>
    <t>UPONOR COMBI PIPE ТРУБА В КОЖУХЕ С ТЕПЛОИЗОЛЯЦИЕЙ 25X3,5 34/28 63/13 БУХТА 50M '50C</t>
  </si>
  <si>
    <t>UPONOR COMBI PIPE ТРУБА В КОЖУХЕ С ТЕПЛОИЗОЛЯЦИЕЙ 25X3,5 34/28 63/13 БУХТА 100M '100C</t>
  </si>
  <si>
    <t>UPONOR COMBI PIPE ТРУБА ЧЁРНАЯ PN10 16X2,2 БУХТА 100M '100Щ</t>
  </si>
  <si>
    <t>project</t>
  </si>
  <si>
    <t>UPONOR COMBI PIPE ТРУБА ЧЁРНАЯ PN10 20X2,8 БУХТА 100M '100Щ</t>
  </si>
  <si>
    <t>PLANNED PO</t>
  </si>
  <si>
    <t>UPONOR COMBI PIPE ТРУБА ЧЁРНАЯ PN10 32X4,4 БУХТА 50M '50Щ</t>
  </si>
  <si>
    <t>UPONOR RENO PIPE ТРУБА PN10 16X2,2 БУХТА 100M '100С</t>
  </si>
  <si>
    <t>С</t>
  </si>
  <si>
    <t>UPONOR RENO PIPE ТРУБА PN10 20X2,8 БУХТА 100M '100С</t>
  </si>
  <si>
    <t>UPONOR RENO PIPE ТРУБА PN10 25X3,5 БУХТА 50M '50С</t>
  </si>
  <si>
    <t>UPONOR TECK КОЖУХ ЧЁРНЫЙ 25/20 БУХТА 50М (ДЛЯ ТРУБ 16) '50Ф</t>
  </si>
  <si>
    <t>MLC components</t>
  </si>
  <si>
    <t>UPONOR TECK КОЖУХ ЧЁРНЫЙ 28/23 БУХТА 50М (ДЛЯ ТРУБ 18/20) '50Ф</t>
  </si>
  <si>
    <t>UPONOR TECK КОЖУХ ЧЁРНЫЙ 35/29 БУХТА 50М (ДЛЯ ТРУБ 25) '50Ф</t>
  </si>
  <si>
    <t>UPONOR TECK КОЖУХ ЧЁРНЫЙ 43/36 БУХТА 25М (ДЛЯ ТРУБ 32) '25Ф</t>
  </si>
  <si>
    <t>UPONOR TECK КОЖУХ ЧЁРНЫЙ 54/48 БУХТА 25М (ДЛЯ ТРУБ 40) '25И</t>
  </si>
  <si>
    <t>UPONOR TECK КОЖУХ КРАСНЫЙ 25/20 БУХТА 50М (ДЛЯ ТРУБ 16) '50Ф</t>
  </si>
  <si>
    <t>UPONOR TECK КОЖУХ СИНИЙ 25/20 БУХТА 50М (ДЛЯ ТРУБ 16) '50Ф</t>
  </si>
  <si>
    <t>UPONOR TECK КОЖУХ КРАСНЫЙ 28/23 БУХТА 50М (ДЛЯ ТРУБ 18/20) '50Ф</t>
  </si>
  <si>
    <t>UPONOR TECK КОЖУХ СИНИЙ 28/23 БУХТА 50М (ДЛЯ ТРУБ 18/20) '50И</t>
  </si>
  <si>
    <t>UPONOR TECK КОЖУХ КРАСНЫЙ 35/29 БУХТА 50М (ДЛЯ ТРУБ 25) '50И</t>
  </si>
  <si>
    <t>UPONOR TECK КОЖУХ СИНИЙ 35/29 БУХТА 50М (ДЛЯ ТРУБ 25) '50И</t>
  </si>
  <si>
    <t>UPONOR FLEX ФИКСИРУЮЩИЙ ЖЕЛОБ 16, L=3М '1И</t>
  </si>
  <si>
    <t>PEX components</t>
  </si>
  <si>
    <t>ШТ</t>
  </si>
  <si>
    <t>UPONOR FLEX ФИКСИРУЮЩИЙ ЖЕЛОБ 20, L=3М '1С</t>
  </si>
  <si>
    <t>UPONOR FLEX ФИКСИРУЮЩИЙ ЖЕЛОБ 25, L=3М '1И</t>
  </si>
  <si>
    <t>UPONOR FLEX ФИКСИРУЮЩИЙ ЖЕЛОБ 32, L=3М '1И</t>
  </si>
  <si>
    <t>UPONOR FLEX ФИКСИРУЮЩИЙ ЖЕЛОБ 40, L=3М '1А</t>
  </si>
  <si>
    <t>UPONOR FLEX ФИКСИРУЮЩИЙ ЖЕЛОБ 50, L=3М '1C</t>
  </si>
  <si>
    <t>UPONOR FLEX ФИКСИРУЮЩИЙ ЖЕЛОБ 63, L=3М '1C</t>
  </si>
  <si>
    <t>1009004, 1033975</t>
  </si>
  <si>
    <t>UPONOR MULTI УГЛОВОЙ ФИКСАТОР ДЛЯ ТРУБ ПЛАСТИКОВЫЙ 14-17 '50Ф</t>
  </si>
  <si>
    <t>UPONOR MULTI УГЛОВОЙ ФИКСАТОР ДЛЯ ТРУБ ПЛАСТИКОВЫЙ 20 '50Ф</t>
  </si>
  <si>
    <t>RAMP UP</t>
  </si>
  <si>
    <t>UPONOR MULTI УГЛОВОЙ ФИКСАТОР ДЛЯ ТРУБ ПЛАСТИКОВЫЙ 25-28 '50Ф</t>
  </si>
  <si>
    <t>UPONOR MULTI УГЛОВОЙ ФИКСАТОР ДЛЯ ТРУБ СТАЛЬНОЙ 28-32 '2И</t>
  </si>
  <si>
    <t>UPONOR MULTI УГЛОВОЙ ФИКСАТОР С ЗАЩЁЛКАМИ ПЛАСТИК 20 '20С</t>
  </si>
  <si>
    <t>Heat pump components</t>
  </si>
  <si>
    <t>KKT PETER KEßLER, GERMANY</t>
  </si>
  <si>
    <t>UPONOR MULTI УГЛОВОЙ ФИКСАТОР С ЗАЩЁЛКАМИ ПЛАСТИК 21-25 '20C</t>
  </si>
  <si>
    <t>UPONOR TECK КРЕПЛЕНИЕ ДЛЯ КОЖУХА ОДИНАРНОЕ 25MM '100А</t>
  </si>
  <si>
    <t>100</t>
  </si>
  <si>
    <t>UPONOR TECK КРЕПЛЕНИЕ ДЛЯ КОЖУХА ОДИНАРНОЕ 28MM '100С</t>
  </si>
  <si>
    <t>UPONOR TECK КРЕПЛЕНИЕ ДЛЯ КОЖУХА ДВОЙНОЕ 25MM '60А</t>
  </si>
  <si>
    <t>60</t>
  </si>
  <si>
    <t>UPONOR TECK КРЕПЛЕНИЕ ДЛЯ КОЖУХА ДВОЙНОЕ 28MM '60С</t>
  </si>
  <si>
    <t>UPONOR TECK ОДНОСТОРОННИЙ КРЮК 6СМ (ДЛЯ ТРУБ &lt;=32ММ) '50И</t>
  </si>
  <si>
    <t>UPONOR TECK ОДНОСТОРОННИЙ КРЮК 8СМ (ДЛЯ ТРУБ &lt;=32ММ) '50И</t>
  </si>
  <si>
    <t>POLY PLAST GMBH BEFEST.-TECHNOLOGIE, SWITZERLAND</t>
  </si>
  <si>
    <t>UPONOR TECK ДВУХСТОРОННИЙ КРЮК 6СМ (ДЛЯ ТРУБ &lt;=32ММ) '50И</t>
  </si>
  <si>
    <t>UPONOR TECK ДВУХСТОРОННИЙ КРЮК 8СМ (ДЛЯ ТРУБ &lt;=32ММ) '50Ф</t>
  </si>
  <si>
    <t>UPONOR SUOMI OY, FINLAND</t>
  </si>
  <si>
    <t>UPONOR КЛИПСА ДЛЯ ТРУБ 16 ММ БЕЛАЯ '100И</t>
  </si>
  <si>
    <t>UPONOR КЛИПСА ДЛЯ ТРУБ 20 ММ БЕЛАЯ '50И</t>
  </si>
  <si>
    <t>UPONOR КЛИПСА ДЛЯ ТРУБ 25 ММ БЕЛАЯ '50А</t>
  </si>
  <si>
    <t>UPONOR КЛИПСА ДЛЯ ТРУБ 32 ММ БЕЛАЯ '50C</t>
  </si>
  <si>
    <t>POLY PLAST GMBH BEFEST.-TECHNOLOGIE,SWITZERLAND,GERMANY</t>
  </si>
  <si>
    <t>UPONOR КЛИПСА ДЛЯ ТРУБ 40 ММ БЕЛАЯ '25С</t>
  </si>
  <si>
    <t>UPONOR Q&amp;E EVOLUTION КОЛЬЦО БЕЛОЕ 16 '900Ф</t>
  </si>
  <si>
    <t>UPONOR Q&amp;E EVOLUTION КОЛЬЦО БЕЛОЕ 20 '520Ф</t>
  </si>
  <si>
    <t>UPONOR Q&amp;E EVOLUTION КОЛЬЦО БЕЛОЕ 25 '300Ф</t>
  </si>
  <si>
    <t>UPONOR Q&amp;E EVOLUTION КОЛЬЦО БЕЛОЕ 32 '150Ф</t>
  </si>
  <si>
    <t>UPONOR Q&amp;E EVOLUTION КОЛЬЦО КРАСНОЕ 16 '900И</t>
  </si>
  <si>
    <t>UPONOR Q&amp;E EVOLUTION КОЛЬЦО КРАСНОЕ 20 '520Ф</t>
  </si>
  <si>
    <t>UPONOR Q&amp;E EVOLUTION КОЛЬЦО КРАСНОЕ 25 '300И</t>
  </si>
  <si>
    <t>UPONOR Q&amp;E EVOLUTION КОЛЬЦО СИНЕЕ 16 '900И</t>
  </si>
  <si>
    <t>UPONOR Q&amp;E EVOLUTION  КОЛЬЦО СИНЕЕ 20 '520Ф</t>
  </si>
  <si>
    <t>UPONOR Q&amp;E EVOLUTION  КОЛЬЦО СИНЕЕ 25 '300И</t>
  </si>
  <si>
    <t>UPONOR Q&amp;E КОЛЬЦО С УПОРОМ СИНЕЕ 25 '300Щ</t>
  </si>
  <si>
    <t>UPONOR Q&amp;E КОЛЬЦО С УПОРОМ КРАСНОЕ 16 '900Щ</t>
  </si>
  <si>
    <t>UPONOR Q&amp;E КОЛЬЦО С УПОРОМ КРАСНОЕ 25 '300Щ</t>
  </si>
  <si>
    <t>UPONOR SUOMI OY, FINLAND; UPONOR AB, SWEDEN</t>
  </si>
  <si>
    <t>UPONOR Q&amp;E КОЛЬЦО С УПОРОМ БЕЛОЕ 16 '900Ф</t>
  </si>
  <si>
    <t>UPONOR Q&amp;E КОЛЬЦО С УПОРОМ БЕЛОЕ 20 '520И</t>
  </si>
  <si>
    <t>UPONOR Q&amp;E КОЛЬЦО С УПОРОМ БЕЛОЕ 25 '300И</t>
  </si>
  <si>
    <t>UPONOR Q&amp;E КОЛЬЦО С УПОРОМ БЕЛОЕ 32 ММ '150Щ</t>
  </si>
  <si>
    <t>UPONOR Q&amp;E КОЛЬЦО С УПОРОМ БЕЛОЕ 40 '80Ф</t>
  </si>
  <si>
    <t>UPONOR Q&amp;E КОЛЬЦО С УПОРОМ БЕЛОЕ 50 '70И</t>
  </si>
  <si>
    <t>UPONOR Q&amp;E КОЛЬЦО С УПОРОМ БЕЛОЕ 63 '35Ф</t>
  </si>
  <si>
    <t>UPONOR Q&amp;E КОЛЬЦО С УПОРОМ БЕЛОЕ 75 '18И</t>
  </si>
  <si>
    <t>UPONOR Q&amp;E УГОЛЬНИК PPSU 16-16 '100Ф</t>
  </si>
  <si>
    <t>UPONOR Q&amp;E УГОЛЬНИК PPSU 20-20 '40Ф</t>
  </si>
  <si>
    <t>UPONOR Q&amp;E УГОЛЬНИК PPSU 25-25 '25Ф</t>
  </si>
  <si>
    <t>UPONOR Q&amp;E УГОЛЬНИК PPSU 40-40 '10Ф</t>
  </si>
  <si>
    <t>UPONOR Q&amp;E УГОЛЬНИК PPSU 50-50 '5Ф</t>
  </si>
  <si>
    <t>UPONOR Q&amp;E УГОЛЬНИК PPSU 63-63 '3Ф</t>
  </si>
  <si>
    <t>UPONOR Q&amp;E УГОЛЬНИК PPSU 75-75 '2И</t>
  </si>
  <si>
    <t>UPONOR Q&amp;E СОЕДИНИТЕЛЬ PPSU 16-16 '100Ф</t>
  </si>
  <si>
    <t>UPONOR Q&amp;E СОЕДИНИТЕЛЬ PPSU 20-20 '80Ф</t>
  </si>
  <si>
    <t>UPONOR Q&amp;E СОЕДИНИТЕЛЬ PPSU 25-25 '50Ф</t>
  </si>
  <si>
    <t>UPONOR Q&amp;E СОЕДИНИТЕЛЬ PPSU 40-40 '10Ф</t>
  </si>
  <si>
    <t>UPONOR Q&amp;E СОЕДИНИТЕЛЬ PPSU 50-50 '10И</t>
  </si>
  <si>
    <t>UPONOR Q&amp;E СОЕДИНИТЕЛЬ PPSU 63-63 '5И</t>
  </si>
  <si>
    <t>UPONOR Q&amp;E СОЕДИНИТЕЛЬ PPSU 75-75 '10С</t>
  </si>
  <si>
    <t>UPONOR Q&amp;E ПЕРЕХОДНИК PPSU 20-16 '100Ф</t>
  </si>
  <si>
    <t>UPONOR Q&amp;E ПЕРЕХОДНИК PPSU 25-16 '40И</t>
  </si>
  <si>
    <t>UPONOR Q&amp;E ПЕРЕХОДНИК PPSU 25-20 '40Ф</t>
  </si>
  <si>
    <t>UPONOR Q&amp;E ПЕРЕХОДНИК PPSU 32-25 '20И</t>
  </si>
  <si>
    <t>UPONOR Q&amp;E ПЕРЕХОДНИК PPSU 40-32 '10И</t>
  </si>
  <si>
    <t>UPONOR Q&amp;E ПЕРЕХОДНИК PPSU 50-32 '10И</t>
  </si>
  <si>
    <t>UPONOR Q&amp;E ПЕРЕХОДНИК PPSU 50-40 '10И</t>
  </si>
  <si>
    <t>UPONOR Q&amp;E ПЕРЕХОДНИК PPSU 63-40 '5И</t>
  </si>
  <si>
    <t>UPONOR Q&amp;E ПЕРЕХОДНИК PPSU 63-50 '5И</t>
  </si>
  <si>
    <t>UPONOR Q&amp;E ПЕРЕХОДНИК PPSU 75-63 '1А</t>
  </si>
  <si>
    <t>UPONOR Q&amp;E ПЕРЕХОДНИК PPSU 75-50 '10С</t>
  </si>
  <si>
    <t>UPONOR Q&amp;E ЗАГЛУШКА ДЛЯ ТРУБЫ 16ММ '20И</t>
  </si>
  <si>
    <t>UPONOR Q&amp;E ТРОЙНИК РАВНОПРОХОДНОЙ PPSU 32-32-32 '10Ф</t>
  </si>
  <si>
    <t>UPONOR Q&amp;E ТРОЙНИК РАВНОПРОХОДНОЙ PPSU 40-40-40 '5И</t>
  </si>
  <si>
    <t>UPONOR Q&amp;E ТРОЙНИК РАВНОПРОХОДНОЙ PPSU 50-50-50 '3И</t>
  </si>
  <si>
    <t>UPONOR Q&amp;E ТРОЙНИК РАВНОПРОХОДНОЙ PPSU 63-63-63 '2И</t>
  </si>
  <si>
    <t>UPONOR Q&amp;E ТРОЙНИК РАВНОПРОХОДНОЙ PPSU 75-75-75 '2С</t>
  </si>
  <si>
    <t>UPONOR Q&amp;E ТРОЙНИК РЕДУКЦИОННЫЙ PPSU 16-20-16 '40Ф</t>
  </si>
  <si>
    <t>UPONOR Q&amp;E ТРОЙНИК РЕДУКЦИОННЫЙ PPSU 20-16-16 '40Ф</t>
  </si>
  <si>
    <t>UPONOR Q&amp;E ТРОЙНИК РЕДУКЦИОННЫЙ PPSU 20-16-20 '40Ф</t>
  </si>
  <si>
    <t>UPONOR Q&amp;E ТРОЙНИК РЕДУКЦИОННЫЙ PPSU 20-20-16 '40Ф</t>
  </si>
  <si>
    <t>UPONOR Q&amp;E ТРОЙНИК РЕДУКЦИОННЫЙ PPSU 20-25-20 '25И</t>
  </si>
  <si>
    <t>UPONOR Q&amp;E ТРОЙНИК РЕДУКЦИОННЫЙ PPSU 25-16-16 '25И</t>
  </si>
  <si>
    <t>UPONOR Q&amp;E ТРОЙНИК РЕДУКЦИОННЫЙ PPSU 25-16-20 '25Ф</t>
  </si>
  <si>
    <t>UPONOR Q&amp;E ТРОЙНИК РЕДУКЦИОННЫЙ PPSU 25-16-25 '25Ф</t>
  </si>
  <si>
    <t>UPONOR Q&amp;E ТРОЙНИК РЕДУКЦИОННЫЙ PPSU 25-20-16 '25И</t>
  </si>
  <si>
    <t>UPONOR Q&amp;E ТРОЙНИК РЕДУКЦИОННЫЙ PPSU 25-20-20 '25Ф</t>
  </si>
  <si>
    <t>UPONOR Q&amp;E ТРОЙНИК РЕДУКЦИОННЫЙ PPSU 25-32-25 '15И</t>
  </si>
  <si>
    <t>UPONOR Q&amp;E ТРОЙНИК РЕДУКЦИОННЫЙ PPSU 32-20-25 '15Ф</t>
  </si>
  <si>
    <t>UPONOR Q&amp;E ТРОЙНИК РЕДУКЦИОННЫЙ PPSU 32-20-32 '15Ф</t>
  </si>
  <si>
    <t>UPONOR Q&amp;E ТРОЙНИК РЕДУКЦИОННЫЙ PPSU 32-25-20 '15И</t>
  </si>
  <si>
    <t>UPONOR Q&amp;E ТРОЙНИК РЕДУКЦИОННЫЙ PPSU 32-25-25 '15И</t>
  </si>
  <si>
    <t>UPONOR Q&amp;E ТРОЙНИК РЕДУКЦИОННЫЙ PPSU 32-25-32 '15И</t>
  </si>
  <si>
    <t>UPONOR Q&amp;E ТРОЙНИК РЕДУКЦИОННЫЙ PPSU 32-40-32 '10И</t>
  </si>
  <si>
    <t>UPONOR Q&amp;E ТРОЙНИК РЕДУКЦИОННЫЙ PPSU 40-20-32 '5И</t>
  </si>
  <si>
    <t>UPONOR Q&amp;E ТРОЙНИК РЕДУКЦИОННЫЙ PPSU 40-20-40 '5Ф</t>
  </si>
  <si>
    <t>UPONOR Q&amp;E ТРОЙНИК РЕДУКЦИОННЫЙ PPSU 40-25-32 '5И</t>
  </si>
  <si>
    <t>UPONOR Q&amp;E ТРОЙНИК РЕДУКЦИОННЫЙ PPSU 40-25-40 '5Ф</t>
  </si>
  <si>
    <t>UPONOR Q&amp;E ТРОЙНИК РЕДУКЦИОННЫЙ PPSU 40-32-32 '5И</t>
  </si>
  <si>
    <t>UPONOR Q&amp;E ТРОЙНИК РЕДУКЦИОННЫЙ PPSU 40-32-40 '5И</t>
  </si>
  <si>
    <t>UPONOR Q&amp;E ТРОЙНИК РЕДУКЦИОННЫЙ PPSU 50-25-40 '4И</t>
  </si>
  <si>
    <t>UPONOR Q&amp;E ТРОЙНИК РЕДУКЦИОННЫЙ PPSU 50-25-50 '4И</t>
  </si>
  <si>
    <t>UPONOR Q&amp;E ТРОЙНИК РЕДУКЦИОННЫЙ PPSU 50-32-50 '4И</t>
  </si>
  <si>
    <t>UPONOR Q&amp;E ТРОЙНИК РЕДУКЦИОННЫЙ PPSU 50-40-40 '4И</t>
  </si>
  <si>
    <t>UPONOR Q&amp;E ТРОЙНИК РЕДУКЦИОННЫЙ PPSU 50-40-50 '4И</t>
  </si>
  <si>
    <t>UPONOR Q&amp;E ТРОЙНИК РЕДУКЦИОННЫЙ PPSU 63-25-50 '2C</t>
  </si>
  <si>
    <t>UPONOR Q&amp;E ТРОЙНИК РЕДУКЦИОННЫЙ PPSU 63-25-63 '2И</t>
  </si>
  <si>
    <t>UPONOR Q&amp;E ТРОЙНИК РЕДУКЦИОННЫЙ PPSU 63-32-63 '2И</t>
  </si>
  <si>
    <t>UPONOR Q&amp;E ТРОЙНИК РЕДУКЦИОННЫЙ PPSU 63-40-40 '2C</t>
  </si>
  <si>
    <t>UPONOR Q&amp;E ТРОЙНИК РЕДУКЦИОННЫЙ PPSU 63-40-63 '2И</t>
  </si>
  <si>
    <t>UPONOR Q&amp;E ТРОЙНИК РЕДУКЦИОННЫЙ PPSU 63-50-63 '2А</t>
  </si>
  <si>
    <t>UPONOR Q&amp;E ТРОЙНИК РЕДУКЦИОННЫЙ PPSU 63-50-50 '2И</t>
  </si>
  <si>
    <t>UPONOR Q&amp;E ТРОЙНИК РЕДУКЦИОННЫЙ PPSU 75-40-75 '4А</t>
  </si>
  <si>
    <t>UPONOR Q&amp;E ТРОЙНИК РЕДУКЦИОННЫЙ PPSU 75-25-75 '4С</t>
  </si>
  <si>
    <t>UPONOR Q&amp;E ШТУЦЕР С НАРУЖНОЙ РЕЗЬБОЙ 14-R1/2"НР '100У</t>
  </si>
  <si>
    <t>UPONOR Q&amp;E ШТУЦЕР С НАРУЖНОЙ РЕЗЬБОЙ 16-R1/2"НР '100Ф</t>
  </si>
  <si>
    <t>UPONOR Q&amp;E ШТУЦЕР С НАРУЖНОЙ РЕЗЬБОЙ 16-R3/4"НР '80И</t>
  </si>
  <si>
    <t>UPONOR Q&amp;E ШТУЦЕР С НАРУЖНОЙ РЕЗЬБОЙ 20-G1/2"НР '90Ф</t>
  </si>
  <si>
    <t>UPONOR Q&amp;E ШТУЦЕР С НАРУЖНОЙ РЕЗЬБОЙ 20-G3/4"НР '70Ф</t>
  </si>
  <si>
    <t>UPONOR Q&amp;E ШТУЦЕР С НАРУЖНОЙ РЕЗЬБОЙ 25-G3/4"НР '40Ф</t>
  </si>
  <si>
    <t>UPONOR Q&amp;E ШТУЦЕР С НАРУЖНОЙ РЕЗЬБОЙ 25-G1"НР '40Ф</t>
  </si>
  <si>
    <t>UPONOR Q&amp;E ШТУЦЕР С НАРУЖНОЙ РЕЗЬБОЙ 32-R1"НР '10Ф</t>
  </si>
  <si>
    <t>UPONOR Q&amp;E ШТУЦЕР С НАРУЖНОЙ РЕЗЬБОЙ DR-ЛАТУНЬ 40-R1 1/4"НР '2Ф</t>
  </si>
  <si>
    <t>UPONOR Q&amp;E ШТУЦЕР С НАРУЖНОЙ РЕЗЬБОЙ 50-G1 1/2"НР '8И</t>
  </si>
  <si>
    <t>UPONOR Q&amp;E ШТУЦЕР С НАРУЖНОЙ РЕЗЬБОЙ DR-ЛАТУНЬ 50-R1 1/2"НР '1И</t>
  </si>
  <si>
    <t>UPONOR Q&amp;E ШТУЦЕР С НАРУЖНОЙ РЕЗЬБОЙ DR-ЛАТУНЬ 63-R2"НР '1И</t>
  </si>
  <si>
    <t>UPONOR Q&amp;E ШТУЦЕР С НАРУЖНОЙ РЕЗЬБОЙ DR-ЛАТУНЬ 75-R2 1/2"НР '1А</t>
  </si>
  <si>
    <t>UPONOR Q&amp;E ШТУЦЕР С ВНУТРЕННЕЙ РЕЗЬБОЙ 16-RP1/2"ВР '60Ф</t>
  </si>
  <si>
    <t>UPONOR Q&amp;E ШТУЦЕР С ВНУТРЕННЕЙ РЕЗЬБОЙ 20-RP1/2"ВР '60Ф</t>
  </si>
  <si>
    <t>UPONOR Q&amp;E ШТУЦЕР С ВНУТРЕННЕЙ РЕЗЬБОЙ 20-RP3/4"ВР '40Ф</t>
  </si>
  <si>
    <t>UPONOR Q&amp;E ШТУЦЕР С ВНУТРЕННЕЙ РЕЗЬБОЙ 25-RP3/4"ВР '40Ф</t>
  </si>
  <si>
    <t>UPONOR Q&amp;E ШТУЦЕР С ВНУТРЕННЕЙ РЕЗЬБОЙ 25-RP1"ВР '35Ф</t>
  </si>
  <si>
    <t>UPONOR Q&amp;E ШТУЦЕР С ВНУТРЕННЕЙ РЕЗЬБОЙ 32-G1"ВР '20Ф</t>
  </si>
  <si>
    <t>UPONOR Q&amp;E ШТУЦЕР С ВНУТРЕННЕЙ РЕЗЬБОЙ 40-G1 1/4"ВР '20И</t>
  </si>
  <si>
    <t>UPONOR Q&amp;E ШТУЦЕР С ВНУТРЕННЕЙ РЕЗЬБОЙ DR-ЛАТУНЬ 50-RP1 1/2"ВР '8С</t>
  </si>
  <si>
    <t>UPONOR Q&amp;E ШТУЦЕР С НАКИДНОЙ ГАЙКОЙ 16-G1/2"НГ '100Ф</t>
  </si>
  <si>
    <t>UPONOR Q&amp;E ШТУЦЕР С НАКИДНОЙ ГАЙКОЙ 20-G1/2"НГ '60Ф</t>
  </si>
  <si>
    <t>UPONOR Q&amp;E ШТУЦЕР С НАКИДНОЙ ГАЙКОЙ 20-G3/4"НГ '50Ф</t>
  </si>
  <si>
    <t>UPONOR Q&amp;E ШТУЦЕР С НАКИДНОЙ ГАЙКОЙ 25-G3/4"НГ '45Ф</t>
  </si>
  <si>
    <t>UPONOR Q&amp;E ШТУЦЕР С НАКИДНОЙ ГАЙКОЙ 25-G1"НГ '40И</t>
  </si>
  <si>
    <t>UPONOR Q&amp;E УГОЛЬНИК С НАРУЖНОЙ РЕЗЬБОЙ 16-G1/2"НР '80Ф</t>
  </si>
  <si>
    <t>UPONOR Q&amp;E УГОЛЬНИК С НАРУЖНОЙ РЕЗЬБОЙ 20-G1/2"НР '50Ф</t>
  </si>
  <si>
    <t>UPONOR Q&amp;E УГОЛЬНИК С НАРУЖНОЙ РЕЗЬБОЙ 20-G3/4"НР '40И</t>
  </si>
  <si>
    <t>UPONOR Q&amp;E УГОЛЬНИК С НАРУЖНОЙ РЕЗЬБОЙ 25-G3/4"НР '40И</t>
  </si>
  <si>
    <t>UPONOR Q&amp;E УГОЛЬНИК С НАРУЖНОЙ РЕЗЬБОЙ 32-G1"НР '20И</t>
  </si>
  <si>
    <t>UPONOR Q&amp;E УГОЛЬНИК С НАРУЖНОЙ РЕЗЬБОЙ 40-G1 1/4"НР '10C</t>
  </si>
  <si>
    <t>UPONOR Q&amp;E УГОЛЬНИК С ВНУТРЕННЕЙ РЕЗЬБОЙ 16-RP1/2"ВР '70Ф</t>
  </si>
  <si>
    <t>UPONOR Q&amp;E УГОЛЬНИК С ВНУТРЕННЕЙ РЕЗЬБОЙ 20-RP1/2"ВР '50И</t>
  </si>
  <si>
    <t>UPONOR Q&amp;E УГОЛЬНИК С ВНУТРЕННЕЙ РЕЗЬБОЙ 20-RP3/4"ВР '30И</t>
  </si>
  <si>
    <t>UPONOR Q&amp;E УГОЛЬНИК С ВНУТРЕННЕЙ РЕЗЬБОЙ 25-RP3/4"ВР '35И</t>
  </si>
  <si>
    <t>UPONOR Q&amp;E УГОЛЬНИК С НАКИДНОЙ ГАЙКОЙ 16-G1/2"НГ '70А</t>
  </si>
  <si>
    <t>UPONOR Q&amp;E УГОЛЬНИК С НАКИДНОЙ ГАЙКОЙ 20-G1/2"НГ '50И</t>
  </si>
  <si>
    <t>50</t>
  </si>
  <si>
    <t>UPONOR Q&amp;E УГОЛЬНИК С НАКИДНОЙ ГАЙКОЙ 20-G3/4"НГ '35С</t>
  </si>
  <si>
    <t>35</t>
  </si>
  <si>
    <t>UPONOR Q&amp;E УГОЛЬНИК С НАКИДНОЙ ГАЙКОЙ 25-G3/4"НГ '35И</t>
  </si>
  <si>
    <t>UPONOR Q&amp;E ТРОЙНИК С ВНУТРЕННЕЙ РЕЗЬБОЙ 16-RP1/2"ВР-16 '50И</t>
  </si>
  <si>
    <t>UPONOR Q&amp;E ТРОЙНИК С ВНУТРЕННЕЙ РЕЗЬБОЙ 20-RP1/2"ВР-20 '30И</t>
  </si>
  <si>
    <t>UPONOR Q&amp;E ТРОЙНИК С ВНУТРЕННЕЙ РЕЗЬБОЙ 25-RP1/2"ВР-25 '25И</t>
  </si>
  <si>
    <t>25</t>
  </si>
  <si>
    <t>POLY PLAST GMBH BEFEST.-TECHNOLOGIE, GERMANY</t>
  </si>
  <si>
    <t>UPONOR Q&amp;E ТРОЙНИК С ВНУТРЕННЕЙ РЕЗЬБОЙ 25-RP3/4"ВР-25 '20А</t>
  </si>
  <si>
    <t>UPONOR Q&amp;E ТРОЙНИК С ВНУТРЕННЕЙ РЕЗЬБОЙ 32-RP1"ВР-32 '10И</t>
  </si>
  <si>
    <t>UPONOR Q&amp;E ШТУЦЕР С НАРУЖНОЙ РЕЗЬБОЙ 25-G1"НР (W) '35И</t>
  </si>
  <si>
    <t>UPONOR Q&amp;E ШТУЦЕР С НАРУЖНОЙ РЕЗЬБОЙ 32-G1"НР (W) '20Ф</t>
  </si>
  <si>
    <t>UPONOR Q&amp;E ШТУЦЕР С НАРУЖНОЙ РЕЗЬБОЙ 40-G1"НР (W) '16C</t>
  </si>
  <si>
    <t>1008754, 1063725</t>
  </si>
  <si>
    <t>UPONOR Q&amp;E ШТУЦЕР С НАРУЖНОЙ РЕЗЬБОЙ 40-G1 1/4"НР (W) '16Ф</t>
  </si>
  <si>
    <t>UPONOR Q&amp;E ШТУЦЕР С НАРУЖНОЙ РЕЗЬБОЙ 50-G1 1/4"НР (W) '8И</t>
  </si>
  <si>
    <t>UPONOR Q&amp;E ШТУЦЕР С НАРУЖНОЙ РЕЗЬБОЙ 63-G2"НР (W) '6И</t>
  </si>
  <si>
    <t>UPONOR RS ШТУЦЕР Q&amp;E 25-RS2 '1C</t>
  </si>
  <si>
    <t>UPONOR RS ШТУЦЕР Q&amp;E 32-RS2 '1C</t>
  </si>
  <si>
    <t>UPONOR RS ШТУЦЕР Q&amp;E 40-RS2 '1C</t>
  </si>
  <si>
    <t>UPONOR RS ШТУЦЕР Q&amp;E 50-RS2 '1C</t>
  </si>
  <si>
    <t>UPONOR RS ШТУЦЕР Q&amp;E 63-RS2 '1C</t>
  </si>
  <si>
    <t>UPONOR RS ШТУЦЕР Q&amp;E 75-RS2 '1C</t>
  </si>
  <si>
    <t>UPONOR Q&amp;E КОЛЛЕКТОР С НАРУЖНОЙ РЕЗЬБОЙ PPSU G3/4"НР, 3X16 Ц/Ц45+35ММ '10C</t>
  </si>
  <si>
    <t>UPONOR Q&amp;E КОЛЛЕКТОР С НАРУЖНОЙ РЕЗЬБОЙ PPSU G3/4"НР, 4X16 Ц/Ц45+35ММ '10C</t>
  </si>
  <si>
    <t>UPONOR Q&amp;E СКРЫТЫЙ КРАН 16-16 '10С</t>
  </si>
  <si>
    <t>EUROTERMO S.P.A., ITALY</t>
  </si>
  <si>
    <t>UPONOR Q&amp;E СКРЫТЫЙ КРАН 20-20 '10С</t>
  </si>
  <si>
    <t>UPONOR Q&amp;E СКРЫТЫЙ КРАН 25-25 '10C</t>
  </si>
  <si>
    <t>UPONOR Q&amp;E СКРЫТЫЙ КРАН 32-32 '1C</t>
  </si>
  <si>
    <t>UPONOR FLEX РУКОЯТКА ДЛЯ СКРЫТОГО КРАНА ДЛИННАЯ '10И</t>
  </si>
  <si>
    <t>UPONOR FLEX РУКОЯТКА ДЛЯ СКРЫТОГО КРАНА (РUBLIC-ВЕРСИЯ) '10C</t>
  </si>
  <si>
    <t>UPONOR FLEX УДЛИНИТЕЛЬ ДЛЯ СКРЫТОГО КРАНА ПОД ДЛИННУЮ РУКОЯТКУ '10C</t>
  </si>
  <si>
    <t>UPONOR SMART AQUA Q&amp;E ВОДОРОЗЕТКА 16-RP1/2"ВР L=43ММ '40Ф</t>
  </si>
  <si>
    <t>UPONOR SMART AQUA Q&amp;E ВОДОРОЗЕТКА 20-RP1/2"ВР L=43ММ '40Ф</t>
  </si>
  <si>
    <t>UPONOR SMART AQUA ВОДОРОЗЕТКА ДЛИННАЯ Q&amp;E 16-RP1/2"ВР L=49MM '40У</t>
  </si>
  <si>
    <t>UPONOR SMART AQUA ВОДОРОЗЕТКА ДЛИННАЯ Q&amp;E 20-RP1/2"ВР L=49MM '30У</t>
  </si>
  <si>
    <t>UPONOR SMART AQUA Q&amp;E ВОДОРОЗЕТКА ПОД ПЛАНКУ 16-RP1/2"ВР  '40Ф</t>
  </si>
  <si>
    <t>ROBOR S.R.L., ITALY</t>
  </si>
  <si>
    <t>UPONOR SMART AQUA Q&amp;E ВОДОРОЗЕТКА ПОД ПЛАНКУ 20-RP1/2"ВР  '40Ф</t>
  </si>
  <si>
    <t>UPONOR SMART AQUA МОНТАЖНАЯ ПЛАНКА ДЛЯ ВОДОРОЗЕТОК 75/150ММ '5И</t>
  </si>
  <si>
    <t>UPONOR SMART AQUA МОНТАЖНЫЙ УГОЛ ДЛЯ ВОДОРОЗЕТОК 75/150ММ '5И</t>
  </si>
  <si>
    <t>UPONOR SMART AQUA МОНТАЖНЫЙ ТРАК ДЛЯ ВОДОРОЗЕТОК ДЛИНА 2000ММ ШАГ 75ММ '10C</t>
  </si>
  <si>
    <t>UPONOR SMART AQUA ФИКСАТОРЫ И ВИНТЫ ДЛЯ МОНТАЖНОГО ТРАКА 10 ШТ. '10C</t>
  </si>
  <si>
    <t>КОМП.</t>
  </si>
  <si>
    <t>UPONOR SMART AQUA Q&amp;E ВОДОРОЗЕТКА ПОД НАСТЕННУЮ КОРОБКУ UP 16-RP1/2"ВР '40И</t>
  </si>
  <si>
    <t>UPONOR SMART AQUA Q&amp;E ВОДОРОЗЕТКА ПОД НАСТЕННУЮ КОРОБКУ SP 20-RP1/2"ВР '25C</t>
  </si>
  <si>
    <t>UPONOR SMART AQUA Q&amp;E КОМПЛЕКТ ВОДОРОЗЕТОК В СБОРЕ GEMINI 16-RP1/2"ВР Ц/Ц153ММ '25И</t>
  </si>
  <si>
    <t>UPONOR SMART AQUA НАСТЕННАЯ КОРОБКА ПУСТАЯ ПОД КОЖУХ UP 25/20 И 28/23 '10А</t>
  </si>
  <si>
    <t>UPONOR SMART AQUA НАСТЕННАЯ КОРОБКА ПУСТАЯ ПОД КОЖУХ SP 34/28 И 42/36 '10А</t>
  </si>
  <si>
    <t>AQ PLAST AB, SWEDEN</t>
  </si>
  <si>
    <t>UPONOR SMART AQUA НАСТЕННАЯ КОРОБКА ПУСТАЯ ПОД КОЖУХ ME 25/20 (ДЛЯ PPSU УГОЛЬНИКА) '10C</t>
  </si>
  <si>
    <t>UPONOR SMART AQUA Q&amp;E ВОДОРОЗЕТКА U-ПРОФИЛЬ 16-RP1/2"ВР-16 '5И</t>
  </si>
  <si>
    <t>UPONOR SMART AQUA Q&amp;E ВОДОРОЗЕТКА U-ПРОФИЛЬ 20-RP1/2"ВР-20 '5И</t>
  </si>
  <si>
    <t>UPONOR FLEX-X ЗАЖИМНОЙ АДАПТЕР ИЗ ПОКРЫТОЙ ЛАТУНИ PE-X 16X2,2-3/4"ВР ЕВРОКОНУС '10Ф</t>
  </si>
  <si>
    <t>UPONOR FLEX-X ЗАЖИМНОЙ АДАПТЕР ИЗ ПОКРЫТОЙ ЛАТУНИ PE-X 20X2,8-3/4"ВР ЕВРОКОНУС '10Ф</t>
  </si>
  <si>
    <t>UPONOR FLEX-X ЗАЖИМНОЙ АДАПТЕР ИЗ ПОКРЫТОЙ ЛАТУНИ PE-X 16X1,8/2,0-3/4"ВР ЕВРОКОНУС '10Ф</t>
  </si>
  <si>
    <t>UPONOR FLEX-X ЗАЖИМНОЙ АДАПТЕР ИЗ ПОКРЫТОЙ ЛАТУНИ PE-X 20X1,9/2,0-3/4"ВР ЕВРОКОНУС '10Ф</t>
  </si>
  <si>
    <t>UPONOR FLEX-X ЗАЖИМНОЙ АДАПТЕР 16X2,2-1/2"ВР '100И</t>
  </si>
  <si>
    <t>UPONOR SMART RADI Q&amp;E УГОЛЬНИК ИЗ ПОКРЫТОЙ МЕДНОЙ ТРУБКИ 16-15CU L=300ММ '2Ф</t>
  </si>
  <si>
    <t>UPONOR SMART RADI Q&amp;E УГОЛЬНИК ИЗ ПОКРЫТОЙ МЕДНОЙ ТРУБКИ 20-15CU L=300ММ '2Ф</t>
  </si>
  <si>
    <t>UPONOR SMART RADI Q&amp;E УГОЛЬНИК ИЗ ПОКРЫТОЙ МЕДНОЙ ТРУБКИ 16-15CU L=1100ММ '2И</t>
  </si>
  <si>
    <t>UPONOR SMART RADI Q&amp;E ТРОЙНИК ИЗ ПОКРЫТОЙ МЕДНОЙ ТРУБКИ 16-15CU-16 L=300ММ '2Ф</t>
  </si>
  <si>
    <t>UPONOR SMART RADI Q&amp;E ТРОЙНИК ИЗ ПОКРЫТОЙ МЕДНОЙ ТРУБКИ 20-15CU-20 L=300ММ '2Ф</t>
  </si>
  <si>
    <t>UPONOR SMART RADI РАЗБОРНАЯ КОРОБКА ДЛЯ УГОЛЬНИКОВ RC Ц/Ц 40-45-50MM '10И</t>
  </si>
  <si>
    <t>10</t>
  </si>
  <si>
    <t>UPONOR SMART RADI ЗАЖИМНОЙ АДАПТЕР 15CU-3/4"ВР ЕВРОКОНУС '10Ф</t>
  </si>
  <si>
    <t>UPONOR SMART RADI УЗЕЛ НИЖНЕГО ПОДКЛЮЧЕНИЯ РАДИАТОРА G3/4"НР ЕВРОКОНУС-G3/4"НГ '1Ф</t>
  </si>
  <si>
    <t>TE-SA S.R.L., ITALY</t>
  </si>
  <si>
    <t>UPONOR SMART RADI УЗЕЛ НИЖНЕГО ПОДКЛЮЧЕНИЯ РАДИАТОРА С БАЙПАСОМ G3/4"НР ЕВРОКОНУС-G3/4"НГ '1С</t>
  </si>
  <si>
    <t>UPONOR SMART RADI УГЛОВОЙ УЗЕЛ НИЖНЕГО ПОДКЛЮЧЕНИЯ РАДИАТОРА G3/4"НР ЕВРОКОНУС-G3/4"НГ '1И</t>
  </si>
  <si>
    <t>UPONOR SMART RADI УГЛОВОЙ УЗЕЛ НИЖНЕГО ПОДКЛЮЧЕНИЯ РАДИАТОРА С БАЙПАСОМ G3/4"НР ЕВРОКОНУС-G3/4"НГ '1С</t>
  </si>
  <si>
    <t>UPONOR SMART RADI ФИКСАТОР КОЛЕНА 25/20 ДЛЯ ТРУБ 16 '10Ф</t>
  </si>
  <si>
    <t>UPONOR SMART RADI ЗАЩИТНАЯ ГИЛЬЗА 18MM '50С</t>
  </si>
  <si>
    <t>Новинка. Доступен к заказу</t>
  </si>
  <si>
    <t>UPONOR SMART RADI ЗАЩИТНАЯ ГИЛЬЗА ДЛЯ ТРУБ &lt;=16 L=200 ММ '50Ф</t>
  </si>
  <si>
    <t>UPONOR UNI-X КОЛЛЕКТОР СТАЛЬНОЙ Н 1"НГ, ВЫХОДЫ 2XG3/4" ЕВРОКОНУС '1И</t>
  </si>
  <si>
    <t>KAMO VERTEILERSYSTEME GMBH, GERMANY</t>
  </si>
  <si>
    <t>UPONOR UNI-X КОЛЛЕКТОР СТАЛЬНОЙ Н 1"НГ, ВЫХОДЫ 3XG3/4" ЕВРОКОНУС '1И</t>
  </si>
  <si>
    <t>UPONOR UNI-X КОЛЛЕКТОР СТАЛЬНОЙ Н 1"НГ, ВЫХОДЫ 4XG3/4" ЕВРОКОНУС '1И</t>
  </si>
  <si>
    <t>UPONOR UNI-X КОЛЛЕКТОР СТАЛЬНОЙ Н 1"НГ, ВЫХОДЫ 5XG3/4" ЕВРОКОНУС '1И</t>
  </si>
  <si>
    <t>UPONOR UNI-X КОЛЛЕКТОР СТАЛЬНОЙ Н 1"НГ, ВЫХОДЫ 6XG3/4" ЕВРОКОНУС '1И</t>
  </si>
  <si>
    <t>UPONOR UNI-X КОЛЛЕКТОР СТАЛЬНОЙ Н 1"НГ, ВЫХОДЫ 7XG3/4" ЕВРОКОНУС '1И</t>
  </si>
  <si>
    <t>UPONOR UNI-X КОЛЛЕКТОР СТАЛЬНОЙ Н 1"НГ, ВЫХОДЫ 8XG3/4" ЕВРОКОНУС '1И</t>
  </si>
  <si>
    <t>UPONOR UNI-X КОЛЛЕКТОР СТАЛЬНОЙ Н 1"НГ, ВЫХОДЫ 9XG3/4" ЕВРОКОНУС '1С</t>
  </si>
  <si>
    <t>UPONOR VARIO ЗАЖИМНОЙ АДАПТЕР PEX 14X2,0-G3/4"ВР ЕВРОКОНУС '25И</t>
  </si>
  <si>
    <t>UPONOR VARIO ЗАЖИМНОЙ АДАПТЕР PEX 16X1,8/2,0-G3/4"ВР ЕВРОКОНУС '25Ф</t>
  </si>
  <si>
    <t>UPONOR VARIO ЗАЖИМНОЙ АДАПТЕР PEX 17X2,0-G3/4"ВР ЕВРОКОНУС '25А</t>
  </si>
  <si>
    <t>UPONOR VARIO ЗАЖИМНОЙ АДАПТЕР PEX 20X1,9/2,0-G3/4"ВР ЕВРОКОНУС '25И</t>
  </si>
  <si>
    <t>UPONOR VARIO ЗАЖИМНОЙ АДАПТЕР 20X2,3-G3/4" ЕВРОКОНУС '10C</t>
  </si>
  <si>
    <t>Project</t>
  </si>
  <si>
    <t>UPONOR VARIO ЗАЖИМНОЙ АДАПТЕР PEX 25X2,3-G3/4"ВР ЕВРОКОНУС '25С</t>
  </si>
  <si>
    <t>UPONOR UNI-X КОЛЛЕКТОР СТАЛЬНОЙ Н 1"НГ, ВЫХОДЫ 10XG3/4" ЕВРОКОНУС '1А</t>
  </si>
  <si>
    <t>UPONOR UNI-X КОЛЛЕКТОР СТАЛЬНОЙ Н 1"НГ, ВЫХОДЫ 11XG3/4" ЕВРОКОНУС '1А</t>
  </si>
  <si>
    <t>UPONOR UNI-X КОЛЛЕКТОР СТАЛЬНОЙ Н 1"НГ, ВЫХОДЫ 12XG3/4" ЕВРОКОНУС '1С</t>
  </si>
  <si>
    <t>AFRISO-EURO-INDEX GMBH, GERMANY</t>
  </si>
  <si>
    <t>UPONOR Q&amp;E КОЛЛЕКТОР 3/4" НР/ВР, 2X16 Ц/Ц35ММ '20И</t>
  </si>
  <si>
    <t>UPONOR Q&amp;E КОЛЛЕКТОР 3/4" НР/ВР, 3X16 Ц/Ц35ММ '15И</t>
  </si>
  <si>
    <t>UPONOR Q&amp;E КОЛЛЕКТОР 3/4" НР/ВР, 4X16 Ц/Ц35ММ '10И</t>
  </si>
  <si>
    <t>UPONOR Q&amp;E КОЛЛЕКТОР SH 1" НР/ВР С ВЕНТИЛЯМИ, 2X16 Ц/Ц38ММ '1И</t>
  </si>
  <si>
    <t>UPONOR Q&amp;E КОЛЛЕКТОР SH 1" НР/ВР С ВЕНТИЛЯМИ, 3X16 Ц/Ц38ММ '1Ф</t>
  </si>
  <si>
    <t>UPONOR Q&amp;E КОЛЛЕКТОР SH 1" НР/ВР С ВЕНТИЛЯМИ 4X16 Ц/Ц38ММ '1Ф</t>
  </si>
  <si>
    <t>UPONOR AQUA PLUS КРОНШТЕЙН КОЛЛЕКТОРА 3/4" '30С</t>
  </si>
  <si>
    <t>UPONOR AQUA PLUS ЗАГЛУШКА ДЛЯ КОЛЛЕКТОРА 3/4"ВР (С ПЛОСКИМ УПЛОТНЕНИЕМ) '10А</t>
  </si>
  <si>
    <t>UPONOR FLUVIA ЗАГЛУШКА С ВОЗДУХООТВОДЧИКОМ ДЛЯ КОЛЛЕКТОРА G3/4"ВР '10C</t>
  </si>
  <si>
    <t>UPONOR AQUA PLUS КОЛЛЕКТОР PPM 1", 1XG1/2"НР Ц/Ц50ММ '20C</t>
  </si>
  <si>
    <t>UPONOR AQUA PLUS КОЛЛЕКТОР PPM 1", 1XG3/4"НР Ц/Ц50ММ '20C</t>
  </si>
  <si>
    <t>UPONOR AQUA PLUS Q&amp;E КОЛЛЕКТОР PPM 1" 2X16 Ц/Ц50ММ '10А</t>
  </si>
  <si>
    <t>UPONOR AQUA PLUS Q&amp;E КОЛЛЕКТОР PPM 1" 3X16 Ц/Ц50ММ '8А</t>
  </si>
  <si>
    <t>UPONOR AQUA PLUS Q&amp;E КОЛЛЕКТОР PPM 1" 4X16 Ц/Ц50ММ '6А</t>
  </si>
  <si>
    <t>UPONOR AQUA PLUS ШТУЦЕР С НАРУЖНОЙ РЕЗЬБОЙ ДЛЯ КОЛЛЕКТОРА PPM 1" G3/4"НР '20А</t>
  </si>
  <si>
    <t>UPONOR AQUA PLUS УГОЛЬНИК С НАРУЖНОЙ РЕЗЬБОЙ ДЛЯ КОЛЛЕКТОРА PPM 1" G3/4"НР '20С</t>
  </si>
  <si>
    <t>UPONOR AQUA PLUS ШТУЦЕР С НАКИДНОЙ ГАЙКОЙ ДЛЯ КОЛЛЕКТОРА PPM G1"НР-G3/4"НГ '20C</t>
  </si>
  <si>
    <t>UPONOR AQUA PLUS ПЕРЕХОДНИК С НАКИДНОЙ ГАЙКОЙ ДЛЯ КОЛЛЕКТОРА PPM G1"ВР-G3/4"НГ '25C</t>
  </si>
  <si>
    <t>UPONOR AQUA PLUS ЗАГЛУШКА ДЛЯ КОЛЛЕКТОРА PPM 1" '20С</t>
  </si>
  <si>
    <t>UPONOR AQUA PLUS ЗАГЛУШКА С ВОЗДУХООТВОДЧИКОМ ДЛЯ КОЛЛЕКТОРА PPM 1" '20С</t>
  </si>
  <si>
    <t>UPONOR AQUA PLUS КЛИПСЫ ДЛЯ КОЛЛЕКТОРА PPM 1“ '1С</t>
  </si>
  <si>
    <t>UPONOR AQUA PLUS КРОНШТЕЙН ДЛЯ КОЛЛЕКТОРА PPM 1“ '30С</t>
  </si>
  <si>
    <t>UPONOR Q&amp;E ШТУЦЕР С НАРУЖНОЙ РЕЗЬБОЙ DR-ЛАТУНЬ 18-G1/2"НР (NKB) '10В</t>
  </si>
  <si>
    <t>UPONOR Q&amp;E ШТУЦЕР С НАРУЖНОЙ РЕЗЬБОЙ DR-ЛАТУНЬ 28-G3/4"НР (NKB) '5В</t>
  </si>
  <si>
    <t>UPONOR ЗАГЛУШКА 20 ММ '1С</t>
  </si>
  <si>
    <t>UPONOR FLEX-M КОЛЛЕКТОР H 4 КОНТУРА 1 1/2"  Ц/Ц 100ММ, КЛАПАНЫ НА ВОЗВРАТЕ '1Щ</t>
  </si>
  <si>
    <t>old</t>
  </si>
  <si>
    <t>UPONOR Q&amp;E ШТУЦЕР ПОД ПАЙКУ 16-15CU '100C</t>
  </si>
  <si>
    <t>UPONOR Q&amp;E ШТУЦЕР ПОД ПАЙКУ 20-15CU '100C</t>
  </si>
  <si>
    <t>UPONOR Q&amp;E ШТУЦЕР ПОД ПРЕСС 16-15CU L=16MM '100C</t>
  </si>
  <si>
    <t>UPONOR Q&amp;E ШТУЦЕР ПОД ПРЕСС 20-22CU L=16MM '100У</t>
  </si>
  <si>
    <t>UPONOR Q&amp;E ПЕРЕХОДНИК DR S-PRESS 16-Q&amp;E16 '20И</t>
  </si>
  <si>
    <t>UPONOR Q&amp;E ПЕРЕХОДНИК DR S-PRESS 20-Q&amp;E20 '10И</t>
  </si>
  <si>
    <t>UPONOR Q&amp;E ПЕРЕХОДНИК DR S-PRESS 25-Q&amp;E25 '10C</t>
  </si>
  <si>
    <t>UPONOR VARIO R КОЛЛЕКТОР ЛАТУННЫЙ M С ВНУТРЕННЕЙ РЕЗЬБОЙ G1 1/4"ВР ВЫХОДЫ 3XG1/2"ВР Ц/Ц100MM ПОД ВОЗДУХООТВОДЧИК 1/2"НР L=300 '1Щ</t>
  </si>
  <si>
    <t>UPONOR VARIO R КОЛЛЕКТОР ЛАТУННЫЙ L С ВНУТРЕННЕЙ РЕЗЬБОЙ G2"ВР ВЫХОДЫ 2XG3/4"ВР Ц/Ц100MM ПОД ВОЗДУХООТВОДЧИК 1/2"НР L=200 '1Щ</t>
  </si>
  <si>
    <t>UPONOR VARIO R КОЛЛЕКТОР ЛАТУННЫЙ L С ВНУТРЕННЕЙ РЕЗЬБОЙ G2"ВР ВЫХОДЫ 4XG3/4"ВР Ц/Ц100MM ПОД ВОЗДУХООТВОДЧИК 1/2"НР L=400 '1Щ</t>
  </si>
  <si>
    <t>UPONOR VARIO R НИППЕЛЬ ДЛЯ КОЛЛЕКТОРА M С УПЛОТНИТЕЛЬНЫМИ КОЛЬЦАМИ G1 1/4"НР-G1 1/4"НР '1Щ</t>
  </si>
  <si>
    <t>UPONOR VARIO R НИППЕЛЬ ДЛЯ КОЛЛЕКТОРА L G2"НР-G2"НР '1Щ</t>
  </si>
  <si>
    <t>UPONOR VARIO R ФУТОРКА ДЛЯ КОЛЛЕКТОРА L G2"НР-G1/2"ВР '1Щ</t>
  </si>
  <si>
    <t>UPONOR VARIO R АВТОМАТИЧЕСКИЙ ВОЗДУХООТВОДЧИК ДЛЯ КОЛЛЕКТОРА G1/2"НР '1Щ</t>
  </si>
  <si>
    <t>UPONOR VARIO R КЛАПАН ЗАПОЛНЕНИЯ И СЛИВА ДЛЯ КОЛЛЕКТОРА G1/2"НР '1Щ</t>
  </si>
  <si>
    <t>UPONOR VARIO R КОМПЛЕКТ КРОНШТЕЙНОВ ДЛЯ КОЛЛЕКТОРА L 2" '1Щ</t>
  </si>
  <si>
    <t>VIRAX SAS, FRANCE</t>
  </si>
  <si>
    <t>UPONOR FLEX PIPE ТРУБОРЕЗ ДЛЯ ТРУБ PEX 14-25 '1И</t>
  </si>
  <si>
    <t>TOOLS</t>
  </si>
  <si>
    <t>UPONOR SPI FLEX ЛЕЗВИЕ ДЛЯ ТРУБОРЕЗА PEX 14-25 '1У</t>
  </si>
  <si>
    <t>UPONOR Q&amp;E РУЧНОЙ ИНСТРУМЕНТ РАСШИРИТЕЛЬНЫЙ С ГОЛОВКАМИ 16/20/25 (S3,2 + S5,0) '1Ф</t>
  </si>
  <si>
    <t>UPONOR SPI Q&amp;E ПИСТОЛЕТ ДЛЯ ГИДРАВЛИЧЕСКОГО ИНСТРУМЕНТА 40-250 '1Щ</t>
  </si>
  <si>
    <t>UPONOR SPI Q&amp;E ПИСТОЛЕТ ДЛЯ ГИДРАВЛИЧЕСКОГО ИНСТРУМЕНТА 63-250 '1Щ</t>
  </si>
  <si>
    <t>UPONOR Q&amp;E РАСШИРИТЕЛЬНАЯ ГОЛОВКА 16X2,2 '1А</t>
  </si>
  <si>
    <t>UPONOR Q&amp;E РАСШИРИТЕЛЬНАЯ ГОЛОВКА 20X2,8 '1Щ</t>
  </si>
  <si>
    <t>UPONOR Q&amp;E РАСШИРИТЕЛЬНАЯ ГОЛОВКА H 20X2,8 '1Щ</t>
  </si>
  <si>
    <t>UPONOR Q&amp;E РАСШИРИТЕЛЬНАЯ ГОЛОВКА DC 32X4,4 '1Щ</t>
  </si>
  <si>
    <t>UPONOR SPI РАСШИРИТЕЛЬНАЯ ГОЛОВКА MINITEC 9,9X1,1 '1А</t>
  </si>
  <si>
    <t>UPONOR Q&amp;E РАСШИРИТЕЛЬНАЯ ГОЛОВКА 16X1,8/2,0 '1Щ</t>
  </si>
  <si>
    <t>UPONOR Q&amp;E РАСШИРИТЕЛЬНАЯ ГОЛОВКА 20X1,9/2,0 '1Щ</t>
  </si>
  <si>
    <t>UPONOR Q&amp;E РАСШИРИТЕЛЬНАЯ ГОЛОВКА 25X2,3 '1Щ</t>
  </si>
  <si>
    <t>UPONOR Q&amp;E РАСШИРИТЕЛЬНАЯ ГОЛОВКА H 25X2,3 '1С</t>
  </si>
  <si>
    <t>UPONOR Q&amp;E РАСШИРИТЕЛЬНАЯ ГОЛОВКА 32X2,9 '1И</t>
  </si>
  <si>
    <t>UPONOR Q&amp;E РАСШИРИТЕЛЬНАЯ ГОЛОВКА H 32X2,9 '1В</t>
  </si>
  <si>
    <t>UPONOR Q&amp;E РАСШИРИТЕЛЬНАЯ ГОЛОВКА H 40X3,7 '1В</t>
  </si>
  <si>
    <t>UPONOR Q&amp;E РАСШИРИТЕЛЬНАЯ ГОЛОВКА ДЛЯ ПИСТОЛЕТА 63 H 50X4,6 '1Щ</t>
  </si>
  <si>
    <t>UPONOR Q&amp;E РАСШИРИТЕЛЬНАЯ ГОЛОВКА ДЛЯ ПИСТОЛЕТА 63 H 63X5,8 '1Щ</t>
  </si>
  <si>
    <t>UPONOR Q&amp;E РАСШИРИТЕЛЬНАЯ ГОЛОВКА ДЛЯ ПИСТОЛЕТА 63 H 40X5,5 '1Щ</t>
  </si>
  <si>
    <t>UPONOR Q&amp;E РАСШИРИТЕЛЬНАЯ ГОЛОВКА ДЛЯ ПИСТОЛЕТА 63 H 50X6,9 '1Щ</t>
  </si>
  <si>
    <t>UPONOR Q&amp;E ГРАФИТОВАЯ СМАЗКА 30Г (ДЛЯ РАСШИРИТЕЛЬНЫХ ИНСТРУМЕНТОВ Q&amp;E, БОЛТОВ WIPEX) '20C</t>
  </si>
  <si>
    <t>UPONOR MAGNA РАЗМАТЫВАТЕЛЬ ДЛЯ ТРУБ С НАПРАВЛЯЮЩЕЙ '1И</t>
  </si>
  <si>
    <t>UPONOR WIPEX РАЗДВИЖНЫЕ ПЛОСКОГУБЦЫ 1" - 1 1/2" '1C</t>
  </si>
  <si>
    <t>KNIPEX-Werk C. Gustov Putch KG, GERMANY</t>
  </si>
  <si>
    <t>UPONOR WIPEX РАЗДВИЖНЫЕ ПЛОСКОГУБЦЫ 1  1/2" - 3 1/2" '1C</t>
  </si>
  <si>
    <t>TECHTRONIC INDUSTRIES (DONGGUAN) CO. LTD ,Китай</t>
  </si>
  <si>
    <t>UPONOR Q&amp;E АККУМУЛЯТОРНЫЙ ИНСТРУМЕНТ РАСШИРИТЕЛЬНЫЙ M12 С ГОЛОВКАМИ 16/20/25 6 БАР '1Ф</t>
  </si>
  <si>
    <t>UPONOR Q&amp;E АККУМУЛЯТОРНЫЙ ИНСТРУМЕНТ РАСШИРИТЕЛЬНЫЙ M12 С ГОЛОВКАМИ 16/20/25 10 БАР '1Ф</t>
  </si>
  <si>
    <t>UPONOR Q&amp;E РАСШИРИТЕЛЬНАЯ ГОЛОВКА M12 9,9X1,1 '1И</t>
  </si>
  <si>
    <t>UPONOR Q&amp;E РАСШИРИТЕЛЬНАЯ ГОЛОВКА M12/M18 14/15X2,5 '1C</t>
  </si>
  <si>
    <t>UPONOR Q&amp;E РАСШИРИТЕЛЬНАЯ ГОЛОВКА M12/M18 16X1,8/2,0/2,2 '1И</t>
  </si>
  <si>
    <t>UPONOR Q&amp;E РАСШИРИТЕЛЬНАЯ ГОЛОВКА M12/M18 20X1,9/2,0 '1И</t>
  </si>
  <si>
    <t>UPONOR Q&amp;E РАСШИРИТЕЛЬНАЯ ГОЛОВКА M12/M18 20X2,8 '1И</t>
  </si>
  <si>
    <t>UPONOR Q&amp;E РАСШИРИТЕЛЬНАЯ ГОЛОВКА M12/M18 25X2,3 '1И</t>
  </si>
  <si>
    <t>UPONOR Q&amp;E РАСШИРИТЕЛЬНАЯ ГОЛОВКА M12/M18 25X3,5 '1И</t>
  </si>
  <si>
    <t>UPONOR Q&amp;E РАСШИРИТЕЛЬНАЯ ГОЛОВКА M12/M18 32X2,9 '1И</t>
  </si>
  <si>
    <t>UPONOR Q&amp;E РАСШИРИТЕЛЬНАЯ ГОЛОВКА M12/M18 17/18X2,5 '1C</t>
  </si>
  <si>
    <t>UPONOR Q&amp;E РАСШИРИТЕЛЬНАЯ ГОЛОВКА M12/M18 28X4,0 '1C</t>
  </si>
  <si>
    <t>UPONOR Q&amp;E ЗАПАСНОЙ АККУМУЛЯТОР М12 4A*Ч '1П</t>
  </si>
  <si>
    <t>G</t>
  </si>
  <si>
    <t>UPONOR Q&amp;E РАСШИРИТЕЛЬНАЯ ГОЛОВКА M18 H 32X2,9/4,4 '1И</t>
  </si>
  <si>
    <t>UPONOR Q&amp;E РАСШИРИТЕЛЬНАЯ ГОЛОВКА M18 H 40X3,7 '1И</t>
  </si>
  <si>
    <t>UPONOR SPI Q&amp;E ГРАФИТОВАЯ СМАЗКА 100Г (ДЛЯ РАСШИРИТЕЛЬНЫХ ИНСТРУМЕНТОВ Q&amp;E, БОЛТОВ WIPEX) '10П</t>
  </si>
  <si>
    <t>UPONOR Q&amp;E M12 СТАРТОВЫЙ КОМПЛЕКТ, 10БАР '1Ф</t>
  </si>
  <si>
    <t>UPONOR Q&amp;E M12 СТАРТОВЫЙ КОМПЛЕКТ, 6 БАР '1Ф</t>
  </si>
  <si>
    <t>UPONOR Q&amp;E АККУМУЛЯТОРНЫЙ ИНСТРУМЕНТ РАСШИРИТЕЛЬНЫЙ M18 С ГОЛОВКАМИ 16/20/25/32 6БАР '1Ф</t>
  </si>
  <si>
    <t>UPONOR Q&amp;E АККУМУЛЯТОРНЫЙ ИНСТРУМЕНТ РАСШИРИТЕЛЬНЫЙ M18 С ГОЛОВКАМИ 16/20/25/H32 10БАР '1Ф</t>
  </si>
  <si>
    <t>UPONOR Q&amp;E АККУМУЛЯТОРНЫЙ ИНСТРУМЕНТ РАСШИРИТЕЛЬНЫЙ M18 VLD ДЛЯ ТРУБ PEX 40-75 '1Ф</t>
  </si>
  <si>
    <t>Tools</t>
  </si>
  <si>
    <t>UPONOR SPI Q&amp;E ЗАПАСНОЙ АККУМУЛЯТОР ДЛЯ РАСШИРИТЕЛЬНОГО ИНСТРУМЕНТА M18 PEX 5,0А*Ч '1С</t>
  </si>
  <si>
    <t>UPONOR SPI Q&amp;E ЗАПАСНОЕ ЗАРЯДНОЕ УСТРОЙСТВО ДЛЯ РАСШИРИТЕЛЬНОГО ИНСТРУМЕНТА M12/M18 PEX 220-240В/50-60ГЦ '1С</t>
  </si>
  <si>
    <t>UPONOR Q&amp;E РАСШИРИТЕЛЬНАЯ ГОЛОВКА VLD 40X3,7/5,5 '1И</t>
  </si>
  <si>
    <t>UPONOR Q&amp;E РАСШИРИТЕЛЬНАЯ ГОЛОВКА VLD 50X4,6/6,9 '1И</t>
  </si>
  <si>
    <t>UPONOR Q&amp;E РАСШИРИТЕЛЬНАЯ ГОЛОВКА VLD 63X5,8/8,6 '1И</t>
  </si>
  <si>
    <t>UPONOR Q&amp;E РАСШИРИТЕЛЬНАЯ ГОЛОВКА VLD 75X6,8/10,3 '1И</t>
  </si>
  <si>
    <t>UPONOR MLC ТРУБА БЕЛАЯ 14X2,0 200M '200C</t>
  </si>
  <si>
    <t>MLC pipes</t>
  </si>
  <si>
    <t xml:space="preserve">1013371, 1059577, 1013372
</t>
  </si>
  <si>
    <t>UPONOR UNI PIPE PLUS ТРУБА БЕЛАЯ 16X2,0 БУХТА 200M '200Ф</t>
  </si>
  <si>
    <t>UPONOR UNI PIPE PLUS ТРУБА БЕЛАЯ 16X2,0 БУХТА 500M '500И</t>
  </si>
  <si>
    <t>1013388, 1059579, 1030549</t>
  </si>
  <si>
    <t>UPONOR UNI PIPE PLUS ТРУБА БЕЛАЯ 20X2,25 БУХТА 100M '100Ф</t>
  </si>
  <si>
    <t>1013398, 1059581, 1030550</t>
  </si>
  <si>
    <t>UPONOR UNI PIPE PLUS ТРУБА БЕЛАЯ 25X2,5 БУХТА 50M '50Ф</t>
  </si>
  <si>
    <t xml:space="preserve">1013401, 1059583, 1030551 </t>
  </si>
  <si>
    <t>UPONOR UNI PIPE PLUS ТРУБА БЕЛАЯ 32X3,0 БУХТА 50M '50Ф</t>
  </si>
  <si>
    <t>UPONOR UNI PIPE PLUS ТРУБА БЕЛАЯ 16X2,0 ОТРЕЗОК 5M '125С</t>
  </si>
  <si>
    <t>UPONOR UNI PIPE PLUS ТРУБА БЕЛАЯ 20X2,25 ОТРЕЗОК 5M '85С</t>
  </si>
  <si>
    <t>UPONOR UNI PIPE PLUS ТРУБА БЕЛАЯ 32X3,0 ОТРЕЗОК 5M '35И</t>
  </si>
  <si>
    <t>UPONOR UNI PIPE PLUS ТРУБА В ТЕПЛОИЗОЛЯЦИИ S4 16X2,0 СИНЕЙ БУХТА 100M '100У</t>
  </si>
  <si>
    <t>?</t>
  </si>
  <si>
    <t>UPONOR UNI PIPE PLUS ТРУБА В ТЕПЛОИЗОЛЯЦИИ S4 20X2,25 СИНЕЙ БУХТА 100M '100У</t>
  </si>
  <si>
    <t>1013371, 1013380</t>
  </si>
  <si>
    <t>UPONOR MLC ТРУБА БЕЛАЯ 16X2,0 БУХТА 200M '200Щ</t>
  </si>
  <si>
    <t>Smart pipes</t>
  </si>
  <si>
    <t>1013388, 1013392</t>
  </si>
  <si>
    <t>UPONOR MLC ТРУБА БЕЛАЯ 20X2,25 БУХТА 100M '100Щ</t>
  </si>
  <si>
    <t>UPONOR MLC ТРУБА БЕЛАЯ 25X2,5 БУХТА 50M '50Щ</t>
  </si>
  <si>
    <t>UPONOR MLC ТРУБА БЕЛАЯ 32X3,0 БУХТА 50M '50Щ</t>
  </si>
  <si>
    <t>UPONOR MLC ТРУБА БЕЛАЯ 40X4,0 ОТРЕЗОК 5М '20Ф</t>
  </si>
  <si>
    <t>UPONOR MLC ТРУБА БЕЛАЯ 50X4,5 ОТРЕЗОК 5М '20Ф</t>
  </si>
  <si>
    <t>UPONOR MLC ТРУБА БЕЛАЯ 63X6,0 ОТРЕЗОК 5М '15Ф</t>
  </si>
  <si>
    <t>UPONOR MLC ТРУБА БЕЛАЯ 75X7,5 ОТРЕЗОК 5М '5Ф</t>
  </si>
  <si>
    <t>UPONOR MLC ТРУБА БЕЛАЯ 90X8,5 ОТРЕЗОК 5М '5И</t>
  </si>
  <si>
    <t>UPONOR MLC ТРУБА БЕЛАЯ 110X10,0 ОТРЕЗОК 5М '5И</t>
  </si>
  <si>
    <t>UPONOR UNI PIPE PLUS RED ТРУБА 16X2,0 БУХТА 200M '200Ф</t>
  </si>
  <si>
    <t>UPONOR METALLIC PIPE PLUS ТРУБА 16X2,0 ОТРЕЗОК 3M '75И</t>
  </si>
  <si>
    <t>NO</t>
  </si>
  <si>
    <t>UPONOR METALLIC PIPE PLUS ТРУБА 20X2,25 ОТРЕЗОК 3M '48С</t>
  </si>
  <si>
    <t>UPONOR KLETT MLCP ТРУБА RED 16X2 БУХТА 200М '200Щ</t>
  </si>
  <si>
    <t>UPONOR KLETT MLCP ТРУБА RED 16X2 БУХА 500М '500Щ</t>
  </si>
  <si>
    <t>UPONOR S-PRESS PLUS УГОЛЬНИК КОМПОЗИЦИОННЫЙ PPSU 16-16 '20Ф</t>
  </si>
  <si>
    <t>UPONOR S-PRESS PLUS УГОЛЬНИК КОМПОЗИЦИОННЫЙ PPSU 20-20 '10Ф</t>
  </si>
  <si>
    <t>UPONOR S-PRESS PLUS УГОЛЬНИК КОМПОЗИЦИОННЫЙ PPSU 25-25 '10Ф</t>
  </si>
  <si>
    <t>UPONOR S-PRESS PLUS УГОЛЬНИК КОМПОЗИЦИОННЫЙ PPSU 32-32 '5Ф</t>
  </si>
  <si>
    <t>UPONOR S-PRESS УГОЛЬНИК КОМПОЗИЦИОННЫЙ PPSU 40-40 '5И</t>
  </si>
  <si>
    <t>UPONOR S-PRESS УГОЛЬНИК КОМПОЗИЦИОННЫЙ PPSU 50-50 '3И</t>
  </si>
  <si>
    <t>UPONOR S-PRESS УГОЛЬНИК КОМПОЗИЦИОННЫЙ PPSU 63-63 '1С</t>
  </si>
  <si>
    <t>UPONOR S-PRESS УГОЛЬНИК КОМПОЗИЦИОННЫЙ PPSU 75-75 '1С</t>
  </si>
  <si>
    <t>UPONOR S-PRESS УГОЛЬНИК 45° КОМПОЗИЦИОННЫЙ PPSU 40-40 '5С</t>
  </si>
  <si>
    <t>UPONOR S-PRESS УГОЛЬНИК 45° КОМПОЗИЦИОННЫЙ PPSU 50-50 '3С</t>
  </si>
  <si>
    <t>UPONOR S-PRESS УГОЛЬНИК 45° КОМПОЗИЦИОННЫЙ PPSU 63-63 '1У</t>
  </si>
  <si>
    <t>UPONOR S-PRESS УГОЛЬНИК 45° КОМПОЗИЦИОННЫЙ PPSU 75-75 '1У</t>
  </si>
  <si>
    <t>UPONOR S-PRESS PLUS СОЕДИНИТЕЛЬ КОМПОЗИЦИОННЫЙ PPSU 16-16 '20И</t>
  </si>
  <si>
    <t>UPONOR S-PRESS PLUS СОЕДИНИТЕЛЬ КОМПОЗИЦИОННЫЙ PPSU 20-20 '10И</t>
  </si>
  <si>
    <t>UPONOR S-PRESS PLUS СОЕДИНИТЕЛЬ КОМПОЗИЦИОННЫЙ PPSU 25-25 '10И</t>
  </si>
  <si>
    <t>UPONOR S-PRESS PLUS СОЕДИНИТЕЛЬ КОМПОЗИЦИОННЫЙ PPSU 32-32 '10И</t>
  </si>
  <si>
    <t>UPONOR S-PRESS СОЕДИНИТЕЛЬ КОМПОЗИЦИОННЫЙ PPSU 40-40 '5И</t>
  </si>
  <si>
    <t>UPONOR S-PRESS СОЕДИНИТЕЛЬ КОМПОЗИЦИОННЫЙ PPSU 50-50 '3И</t>
  </si>
  <si>
    <t>UPONOR S-PRESS СОЕДИНИТЕЛЬ КОМПОЗИЦИОННЫЙ PPSU 63-63 '1С</t>
  </si>
  <si>
    <t>UPONOR S-PRESS СОЕДИНИТЕЛЬ КОМПОЗИЦИОННЫЙ PPSU 75-75 '1С</t>
  </si>
  <si>
    <t>UPONOR S-PRESS PLUS ПЕРЕХОДНИК КОМПОЗИЦИОННЫЙ PPSU 20-16 '20И</t>
  </si>
  <si>
    <t>UPONOR S-PRESS PLUS ПЕРЕХОДНИК КОМПОЗИЦИОННЫЙ PPSU 25-16 '10И</t>
  </si>
  <si>
    <t>UPONOR S-PRESS PLUS ПЕРЕХОДНИК КОМПОЗИЦИОННЫЙ PPSU 25-20 '10И</t>
  </si>
  <si>
    <t>UPONOR S-PRESS PLUS ПЕРЕХОДНИК КОМПОЗИЦИОННЫЙ PPSU 32-25 '10И</t>
  </si>
  <si>
    <t>UPONOR S-PRESS ПЕРЕХОДНИК КОМПОЗИЦИОННЫЙ PPSU 40-25 '5С</t>
  </si>
  <si>
    <t>UPONOR S-PRESS ПЕРЕХОДНИК КОМПОЗИЦИОННЫЙ PPSU 40-32 '5И</t>
  </si>
  <si>
    <t>UPONOR S-PRESS ПЕРЕХОДНИК КОМПОЗИЦИОННЫЙ PPSU 50-32 '3С</t>
  </si>
  <si>
    <t>UPONOR S-PRESS ПЕРЕХОДНИК КОМПОЗИЦИОННЫЙ PPSU 50-40 '3И</t>
  </si>
  <si>
    <t>UPONOR S-PRESS ПЕРЕХОДНИК КОМПОЗИЦИОННЫЙ PPSU 63-40 '1С</t>
  </si>
  <si>
    <t>UPONOR S-PRESS ПЕРЕХОДНИК КОМПОЗИЦИОННЫЙ PPSU 63-50 '1С</t>
  </si>
  <si>
    <t>UPONOR S-PRESS ПЕРЕХОДНИК КОМПОЗИЦИОННЫЙ PPSU 75-50 '1С</t>
  </si>
  <si>
    <t>UPONOR S-PRESS ПЕРЕХОДНИК КОМПОЗИЦИОННЫЙ PPSU 75-63 '1С</t>
  </si>
  <si>
    <t>UPONOR S-PRESS PLUS ТРОЙНИК РАВНОПРОХОДНОЙ КОМПОЗИЦИОННЫЙ PPSU 16-16-16 '10Ф</t>
  </si>
  <si>
    <t>UPONOR S-PRESS PLUS ТРОЙНИК РАВНОПРОХОДНОЙ КОМПОЗИЦИОННЫЙ PPSU 20-20-20 '10Ф</t>
  </si>
  <si>
    <t>UPONOR S-PRESS PLUS ТРОЙНИК РАВНОПРОХОДНОЙ КОМПОЗИЦИОННЫЙ PPSU 25-25-25 '5И</t>
  </si>
  <si>
    <t>UPONOR S-PRESS PLUS ТРОЙНИК РАВНОПРОХОДНОЙ КОМПОЗИЦИОННЫЙ PPSU 32-32-32 '5И</t>
  </si>
  <si>
    <t>UPONOR S-PRESS ТРОЙНИК РАВНОПРОХОДНОЙ КОМПОЗИЦИОННЫЙ PPSU 40-40-40 '5А</t>
  </si>
  <si>
    <t>UPONOR S-PRESS ТРОЙНИК РАВНОПРОХОДНОЙ КОМПОЗИЦИОННЫЙ PPSU 50-50-50 '3C</t>
  </si>
  <si>
    <t>UPONOR S-PRESS ТРОЙНИК РАВНОПРОХОДНОЙ КОМПОЗИЦИОННЫЙ PPSU 63-63-63 '1У</t>
  </si>
  <si>
    <t>UPONOR S-PRESS ТРОЙНИК РАВНОПРОХОДНОЙ КОМПОЗИЦИОННЫЙ PPSU 75-75-75 '1У</t>
  </si>
  <si>
    <t>UPONOR S-PRESS PLUS ТРОЙНИК РЕДУКЦИОННЫЙ КОМПОЗИЦИОННЫЙ PPSU 16-20-16 '10И</t>
  </si>
  <si>
    <t>UPONOR S-PRESS PLUS ТРОЙНИК РЕДУКЦИОННЫЙ КОМПОЗИЦИОННЫЙ PPSU 20-16-16 '10Ф</t>
  </si>
  <si>
    <t>UPONOR S-PRESS PLUS ТРОЙНИК РЕДУКЦИОННЫЙ КОМПОЗИЦИОННЫЙ PPSU 20-16-20 '10Ф</t>
  </si>
  <si>
    <t>UPONOR S-PRESS PLUS ТРОЙНИК РЕДУКЦИОННЫЙ КОМПОЗИЦИОННЫЙ PPSU 20-20-16 '10Ф</t>
  </si>
  <si>
    <t>UPONOR S-PRESS PLUS ТРОЙНИК РЕДУКЦИОННЫЙ КОМПОЗИЦИОННЫЙ PPSU 20-25-20 '10И</t>
  </si>
  <si>
    <t>UPONOR S-PRESS PLUS ТРОЙНИК РЕДУКЦИОННЫЙ КОМПОЗИЦИОННЫЙ PPSU 25-16-16 '10И</t>
  </si>
  <si>
    <t>UPONOR S-PRESS PLUS ТРОЙНИК РЕДУКЦИОННЫЙ КОМПОЗИЦИОННЫЙ PPSU 25-16-20 '10И</t>
  </si>
  <si>
    <t>UPONOR S-PRESS PLUS ТРОЙНИК РЕДУКЦИОННЫЙ КОМПОЗИЦИОННЫЙ PPSU 25-16-25 '10И</t>
  </si>
  <si>
    <t>UPONOR S-PRESS PLUS ТРОЙНИК РЕДУКЦИОННЫЙ КОМПОЗИЦИОННЫЙ PPSU 25-20-20 '10И</t>
  </si>
  <si>
    <t>UPONOR S-PRESS PLUS ТРОЙНИК РЕДУКЦИОННЫЙ КОМПОЗИЦИОННЫЙ PPSU 25-20-25 '10И</t>
  </si>
  <si>
    <t>UPONOR S-PRESS PLUS ТРОЙНИК РЕДУКЦИОННЫЙ КОМПОЗИЦИОННЫЙ PPSU 32-16-32 '5И</t>
  </si>
  <si>
    <t>UPONOR S-PRESS PLUS ТРОЙНИК РЕДУКЦИОННЫЙ КОМПОЗИЦИОННЫЙ PPSU 32-20-32 '5И</t>
  </si>
  <si>
    <t>UPONOR S-PRESS PLUS ТРОЙНИК РЕДУКЦИОННЫЙ КОМПОЗИЦИОННЫЙ PPSU 32-25-25 '5И</t>
  </si>
  <si>
    <t>UPONOR S-PRESS PLUS ТРОЙНИК РЕДУКЦИОННЫЙ КОМПОЗИЦИОННЫЙ PPSU 32-25-32 '5И</t>
  </si>
  <si>
    <t>UPONOR S-PRESS ТРОЙНИК РЕДУКЦИОННЫЙ КОМПОЗИЦИОННЫЙ PPSU 40-20-40 '5И</t>
  </si>
  <si>
    <t>UPONOR S-PRESS ТРОЙНИК РЕДУКЦИОННЫЙ КОМПОЗИЦИОННЫЙ PPSU 40-25-32 '5С</t>
  </si>
  <si>
    <t>UPONOR S-PRESS ТРОЙНИК РЕДУКЦИОННЫЙ КОМПОЗИЦИОННЫЙ PPSU 40-25-40 '5И</t>
  </si>
  <si>
    <t>UPONOR S-PRESS ТРОЙНИК РЕДУКЦИОННЫЙ КОМПОЗИЦИОННЫЙ PPSU 40-32-32 '5С</t>
  </si>
  <si>
    <t>UPONOR S-PRESS ТРОЙНИК РЕДУКЦИОННЫЙ КОМПОЗИЦИОННЫЙ PPSU 40-32-40 '5И</t>
  </si>
  <si>
    <t>UPONOR S-PRESS ТРОЙНИК РЕДУКЦИОННЫЙ КОМПОЗИЦИОННЫЙ PPSU 50-25-40 '3С</t>
  </si>
  <si>
    <t>UPONOR S-PRESS ТРОЙНИК РЕДУКЦИОННЫЙ КОМПОЗИЦИОННЫЙ PPSU 50-25-50 '3И</t>
  </si>
  <si>
    <t>UPONOR S-PRESS ТРОЙНИК РЕДУКЦИОННЫЙ КОМПОЗИЦИОННЫЙ PPSU 50-32-50 '3И</t>
  </si>
  <si>
    <t>UPONOR S-PRESS ТРОЙНИК РЕДУКЦИОННЫЙ КОМПОЗИЦИОННЫЙ PPSU 50-40-50 '3C</t>
  </si>
  <si>
    <t>UPONOR S-PRESS ТРОЙНИК РЕДУКЦИОННЫЙ КОМПОЗИЦИОННЫЙ PPSU 63-25-63 '1У</t>
  </si>
  <si>
    <t>UPONOR S-PRESS ТРОЙНИК РЕДУКЦИОННЫЙ КОМПОЗИЦИОННЫЙ PPSU 63-32-63 '1У</t>
  </si>
  <si>
    <t>UPONOR S-PRESS ТРОЙНИК РЕДУКЦИОННЫЙ КОМПОЗИЦИОННЫЙ PPSU 63-40-63 '1У</t>
  </si>
  <si>
    <t>UPONOR S-PRESS ТРОЙНИК РЕДУКЦИОННЫЙ КОМПОЗИЦИОННЫЙ PPSU 75-32-75 '1У</t>
  </si>
  <si>
    <t>UPONOR S-PRESS ТРОЙНИК РЕДУКЦИОННЫЙ КОМПОЗИЦИОННЫЙ PPSU 75-40-75 '1У</t>
  </si>
  <si>
    <t>UPONOR S-PRESS ТРОЙНИК РЕДУКЦИОННЫЙ КОМПОЗИЦИОННЫЙ PPSU 75-50-75 '1У</t>
  </si>
  <si>
    <t>UPONOR S-PRESS PLUS ШТУЦЕР С НАРУЖНОЙ РЕЗЬБОЙ 16-R1/2"НР '20Ф</t>
  </si>
  <si>
    <t>UPONOR S-PRESS PLUS ШТУЦЕР С НАРУЖНОЙ РЕЗЬБОЙ 16-R3/4"НР '15А</t>
  </si>
  <si>
    <t>UPONOR S-PRESS PLUS ШТУЦЕР С НАРУЖНОЙ РЕЗЬБОЙ 20-R1/2"НР '20Ф</t>
  </si>
  <si>
    <t>UPONOR S-PRESS PLUS ШТУЦЕР С НАРУЖНОЙ РЕЗЬБОЙ 20-R3/4"НР '10И</t>
  </si>
  <si>
    <t>UPONOR S-PRESS PLUS ШТУЦЕР С НАРУЖНОЙ РЕЗЬБОЙ 20-R1"НР '10А</t>
  </si>
  <si>
    <t>UPONOR S-PRESS PLUS ШТУЦЕР С НАРУЖНОЙ РЕЗЬБОЙ 25-R3/4"НР '10Ф</t>
  </si>
  <si>
    <t>UPONOR S-PRESS PLUS ШТУЦЕР С НАРУЖНОЙ РЕЗЬБОЙ 25-R1"НР '5И</t>
  </si>
  <si>
    <t>UPONOR S-PRESS PLUS ШТУЦЕР С НАРУЖНОЙ РЕЗЬБОЙ 32-R1"НР '5И</t>
  </si>
  <si>
    <t>UPONOR S-PRESS PLUS ШТУЦЕР С НАРУЖНОЙ РЕЗЬБОЙ 32-R1 1/4"НР '5И</t>
  </si>
  <si>
    <t>UPONOR S-PRESS ШТУЦЕР С НАРУЖНОЙ РЕЗЬБОЙ 40-R1 1/4"НР '5И</t>
  </si>
  <si>
    <t>UPONOR S-PRESS ШТУЦЕР С НАРУЖНОЙ РЕЗЬБОЙ 40-R1 1/2"НР '5И</t>
  </si>
  <si>
    <t>UPONOR S-PRESS ШТУЦЕР С НАРУЖНОЙ РЕЗЬБОЙ 50-R1 1/2"НР '3И</t>
  </si>
  <si>
    <t>UPONOR S-PRESS ШТУЦЕР С НАРУЖНОЙ РЕЗЬБОЙ 50-R2"НР '3C</t>
  </si>
  <si>
    <t>UPONOR S-PRESS ШТУЦЕР С НАРУЖНОЙ РЕЗЬБОЙ 63-R2"НР '1С</t>
  </si>
  <si>
    <t>UPONOR S-PRESS ШТУЦЕР С НАРУЖНОЙ РЕЗЬБОЙ 75-R2 1/2"НР '1С</t>
  </si>
  <si>
    <t>UPONOR S-PRESS PLUS ШТУЦЕР С ВНУТРЕННЕЙ РЕЗЬБОЙ 16-RP1/2"ВР '20И</t>
  </si>
  <si>
    <t>UPONOR S-PRESS PLUS ШТУЦЕР С ВНУТРЕННЕЙ РЕЗЬБОЙ 20-RP1/2"ВР '15Ф</t>
  </si>
  <si>
    <t>UPONOR S-PRESS PLUS ШТУЦЕР С ВНУТРЕННЕЙ РЕЗЬБОЙ 20-RP3/4"ВР '10И</t>
  </si>
  <si>
    <t>UPONOR S-PRESS PLUS ШТУЦЕР С ВНУТРЕННЕЙ РЕЗЬБОЙ 20-RP1"ВР '20С</t>
  </si>
  <si>
    <t>UPONOR S-PRESS PLUS ШТУЦЕР С ВНУТРЕННЕЙ РЕЗЬБОЙ 25-RP3/4"ВР '5И</t>
  </si>
  <si>
    <t>UPONOR S-PRESS PLUS ШТУЦЕР С ВНУТРЕННЕЙ РЕЗЬБОЙ 25-RP1"ВР '5И</t>
  </si>
  <si>
    <t>UPONOR S-PRESS PLUS ШТУЦЕР С ВНУТРЕННЕЙ РЕЗЬБОЙ 32-RP1"ВР '5И</t>
  </si>
  <si>
    <t>UPONOR S-PRESS PLUS ШТУЦЕР С ВНУТРЕННЕЙ РЕЗЬБОЙ 32-RP1 1/4"ВР '5А</t>
  </si>
  <si>
    <t>UPONOR S-PRESS ШТУЦЕР С ВНУТРЕННЕЙ РЕЗЬБОЙ 40-RP1 1/4"ВР '5И</t>
  </si>
  <si>
    <t>UPONOR S-PRESS ШТУЦЕР С ВНУТРЕННЕЙ РЕЗЬБОЙ 40-RP1 1/2"ВР '5А</t>
  </si>
  <si>
    <t>UPONOR S-PRESS ШТУЦЕР С ВНУТРЕННЕЙ РЕЗЬБОЙ 50-RP1 1/2"ВР '3А</t>
  </si>
  <si>
    <t>UPONOR S-PRESS PLUS ШТУЦЕР С НАКИДНОЙ ГАЙКОЙ 16-G1/2"НГ '30И</t>
  </si>
  <si>
    <t>UPONOR S-PRESS PLUS ШТУЦЕР С НАКИДНОЙ ГАЙКОЙ 16-G3/4"НГ '20И</t>
  </si>
  <si>
    <t>UPONOR S-PRESS PLUS ШТУЦЕР С НАКИДНОЙ ГАЙКОЙ 20-G1/2"НГ '20И</t>
  </si>
  <si>
    <t>UPONOR S-PRESS PLUS ШТУЦЕР С НАКИДНОЙ ГАЙКОЙ 20-G3/4"НГ '20И</t>
  </si>
  <si>
    <t>UPONOR S-PRESS PLUS ШТУЦЕР С НАКИДНОЙ ГАЙКОЙ 25-G3/4"НГ '15И</t>
  </si>
  <si>
    <t>UPONOR S-PRESS PLUS ШТУЦЕР С НАКИДНОЙ ГАЙКОЙ 25-G1"НГ '15И</t>
  </si>
  <si>
    <t>UPONOR S-PRESS PLUS ШТУЦЕР С НАКИДНОЙ ГАЙКОЙ 32-G1"НГ '10У</t>
  </si>
  <si>
    <t>UPONOR S-PRESS PLUS ШТУЦЕР С НАКИДНОЙ ГАЙКОЙ 32-G1 1/4"НГ '10И</t>
  </si>
  <si>
    <t>UPONOR S-PRESS ШТУЦЕР С НАКИДНОЙ ГАЙКОЙ 40-G1 1/2"НГ '5C</t>
  </si>
  <si>
    <t>UPONOR S-PRESS ШТУЦЕР С НАКИДНОЙ ГАЙКОЙ 50-G2"НГ '3C</t>
  </si>
  <si>
    <t>UPONOR S-PRESS PLUS ОТВОД ЛАТУННЫЙ 16-16 '10У</t>
  </si>
  <si>
    <t>UPONOR S-PRESS PLUS ОТВОД ЛАТУННЫЙ 20-20 '10У</t>
  </si>
  <si>
    <t>UPONOR S-PRESS PLUS ОТВОД ЛАТУННЫЙ 25-25 '5У</t>
  </si>
  <si>
    <t>UPONOR S-PRESS PLUS ОТВОД ЛАТУННЫЙ 32-32 '5У</t>
  </si>
  <si>
    <t>UPONOR S-PRESS PLUS УГОЛЬНИК ЛАТУННЫЙ 16-16 '20И</t>
  </si>
  <si>
    <t>UPONOR S-PRESS PLUS УГОЛЬНИК ЛАТУННЫЙ 20-20 '10И</t>
  </si>
  <si>
    <t>UPONOR S-PRESS PLUS УГОЛЬНИК ЛАТУННЫЙ 25-25 '5И</t>
  </si>
  <si>
    <t>UPONOR S-PRESS PLUS УГОЛЬНИК ЛАТУННЫЙ 32-32 '5И</t>
  </si>
  <si>
    <t>UPONOR S-PRESS УГОЛЬНИК ЛАТУННЫЙ 40-40 '5И</t>
  </si>
  <si>
    <t>BEULCO GMBH &amp; CO.KG, GERMANY</t>
  </si>
  <si>
    <t>UPONOR S-PRESS УГОЛЬНИК ЛАТУННЫЙ 50-50 '3И</t>
  </si>
  <si>
    <t>UPONOR S-PRESS PLUS УГОЛЬНИК С НАРУЖНОЙ РЕЗЬБОЙ 16-R1/2"НР '20И</t>
  </si>
  <si>
    <t>UPONOR S-PRESS PLUS УГОЛЬНИК С НАРУЖНОЙ РЕЗЬБОЙ 20-R1/2"НР '10И</t>
  </si>
  <si>
    <t>UPONOR S-PRESS PLUS УГОЛЬНИК С НАРУЖНОЙ РЕЗЬБОЙ 20-R3/4"НР '10А</t>
  </si>
  <si>
    <t>UPONOR S-PRESS PLUS УГОЛЬНИК С НАРУЖНОЙ РЕЗЬБОЙ 25-R3/4"НР '5А</t>
  </si>
  <si>
    <t>UPONOR S-PRESS PLUS УГОЛЬНИК С НАРУЖНОЙ РЕЗЬБОЙ 25-R1"НР '5И</t>
  </si>
  <si>
    <t>UPONOR S-PRESS PLUS УГОЛЬНИК С НАРУЖНОЙ РЕЗЬБОЙ 32-R1"НР '5А</t>
  </si>
  <si>
    <t>UPONOR S-PRESS УГОЛЬНИК С НАРУЖНОЙ РЕЗЬБОЙ 40-R1 1/4"НР '5C</t>
  </si>
  <si>
    <t>UPONOR S-PRESS УГОЛЬНИК С ВНУТРЕННЕЙ РЕЗЬБОЙ 40-RP1 1/2"ВР '5C</t>
  </si>
  <si>
    <t>UPONOR S-PRESS УГОЛЬНИК С ВНУТРЕННЕЙ РЕЗЬБОЙ 50-RP1 1/2"ВР '3C</t>
  </si>
  <si>
    <t>UPONOR S-PRESS PLUS УГОЛЬНИК С НАКИДНОЙ ГАЙКОЙ 16-G1/2"НГ '20У</t>
  </si>
  <si>
    <t>UPONOR S-PRESS PLUS УГОЛЬНИК С НАКИДНОЙ ГАЙКОЙ 20-G1/2"НГ '20У</t>
  </si>
  <si>
    <t>UPONOR S-PRESS PLUS УГОЛЬНИК С НАКИДНОЙ ГАЙКОЙ 25-G3/4"НГ '10У</t>
  </si>
  <si>
    <t>UPONOR S-PRESS PLUS УГОЛЬНИК 45° ЛАТУННЫЙ 25-25 '5С</t>
  </si>
  <si>
    <t>UPONOR S-PRESS PLUS УГОЛЬНИК 45° ЛАТУННЫЙ 32-32 '5С</t>
  </si>
  <si>
    <t>UPONOR S-PRESS УГОЛЬНИК 45° ЛАТУННЫЙ 40-40 '5C</t>
  </si>
  <si>
    <t>UPONOR S-PRESS УГОЛЬНИК 45° ЛАТУННЫЙ 50-50 '3C</t>
  </si>
  <si>
    <t>UPONOR S-PRESS PLUS СОЕДИНИТЕЛЬ ЛАТУННЫЙ 16-16 '20И</t>
  </si>
  <si>
    <t>UPONOR S-PRESS PLUS СОЕДИНИТЕЛЬ ЛАТУННЫЙ 20-20 '10И</t>
  </si>
  <si>
    <t>UPONOR S-PRESS PLUS СОЕДИНИТЕЛЬ ЛАТУННЫЙ 25-25 '10А</t>
  </si>
  <si>
    <t>UPONOR S-PRESS PLUS СОЕДИНИТЕЛЬ ЛАТУННЫЙ 32-32 '5А</t>
  </si>
  <si>
    <t>UPONOR S-PRESS СОЕДИНИТЕЛЬ ЛАТУННЫЙ 40-40 '5И</t>
  </si>
  <si>
    <t>UPONOR S-PRESS СОЕДИНИТЕЛЬ ЛАТУННЫЙ 50-50 '3C</t>
  </si>
  <si>
    <t>UPONOR S-PRESS ПЕРЕХОДНИК ЛАТУННЫЙ 16-14 '20С</t>
  </si>
  <si>
    <t>UPONOR S-PRESS ПЕРЕХОДНИК ЛАТУННЫЙ 18-16 '20С</t>
  </si>
  <si>
    <t>UPONOR S-PRESS ПЕРЕХОДНИК ЛАТУННЫЙ 20-18 '10C</t>
  </si>
  <si>
    <t>UPONOR S-PRESS PLUS ПЕРЕХОДНИК ЛАТУННЫЙ 20-16 '20А</t>
  </si>
  <si>
    <t>UPONOR S-PRESS PLUS ПЕРЕХОДНИК ЛАТУННЫЙ 25-16 '10А</t>
  </si>
  <si>
    <t>UPONOR S-PRESS PLUS ПЕРЕХОДНИК ЛАТУННЫЙ 25-20 '10И</t>
  </si>
  <si>
    <t>UPONOR S-PRESS PLUS ПЕРЕХОДНИК ЛАТУННЫЙ 32-20 '10А</t>
  </si>
  <si>
    <t>UPONOR S-PRESS PLUS ПЕРЕХОДНИК ЛАТУННЫЙ 32-25 '10А</t>
  </si>
  <si>
    <t>UPONOR S-PRESS ПЕРЕХОДНИК ЛАТУННЫЙ 40-25 '5В</t>
  </si>
  <si>
    <t>UPONOR S-PRESS ПЕРЕХОДНИК ЛАТУННЫЙ 40-32 '5В</t>
  </si>
  <si>
    <t>UPONOR S-PRESS ПЕРЕХОДНИК ЛАТУННЫЙ 50-32 '3В</t>
  </si>
  <si>
    <t>UPONOR S-PRESS ПЕРЕХОДНИК ЛАТУННЫЙ 50-40 '3C</t>
  </si>
  <si>
    <t>UPONOR S-PRESS ТРОЙНИК РАВНОПРОХОДНОЙ ЛАТУННЫЙ 14-14-14 '10С</t>
  </si>
  <si>
    <t>UPONOR S-PRESS PLUS ТРОЙНИК РАВНОПРОХОДНОЙ ЛАТУННЫЙ 16-16-16 '10И</t>
  </si>
  <si>
    <t>UPONOR S-PRESS PLUS ТРОЙНИК РАВНОПРОХОДНОЙ ЛАТУННЫЙ 20-20-20 '10И</t>
  </si>
  <si>
    <t>UPONOR S-PRESS PLUS ТРОЙНИК РАВНОПРОХОДНОЙ ЛАТУННЫЙ 25-25-25 '5И</t>
  </si>
  <si>
    <t>UPONOR S-PRESS PLUS ТРОЙНИК РАВНОПРОХОДНОЙ ЛАТУННЫЙ 32-32-32 '5И</t>
  </si>
  <si>
    <t>UPONOR S-PRESS ТРОЙНИК РАВНОПРОХОДНОЙ ЛАТУННЫЙ 40-40-40 '5С</t>
  </si>
  <si>
    <t>UPONOR S-PRESS ТРОЙНИК РАВНОПРОХОДНОЙ ЛАТУННЫЙ 50-50-50 '3C</t>
  </si>
  <si>
    <t>UPONOR S-PRESS ТРОЙНИК РЕДУКЦИОННЫЙ ЛАТУННЫЙ 14-16-14 '10С</t>
  </si>
  <si>
    <t>UPONOR S-PRESS ТРОЙНИК РЕДУКЦИОННЫЙ ЛАТУННЫЙ 16-14-14 '10С</t>
  </si>
  <si>
    <t>UPONOR S-PRESS ТРОЙНИК РЕДУКЦИОННЫЙ ЛАТУННЫЙ 16-14-16 '10С</t>
  </si>
  <si>
    <t>UPONOR S-PRESS PLUS ТРОЙНИК РЕДУКЦИОННЫЙ ЛАТУННЫЙ 16-20-16 '10А</t>
  </si>
  <si>
    <t>UPONOR S-PRESS PLUS ТРОЙНИК РЕДУКЦИОННЫЙ ЛАТУННЫЙ 20-16-16 '10И</t>
  </si>
  <si>
    <t>UPONOR S-PRESS PLUS ТРОЙНИК РЕДУКЦИОННЫЙ ЛАТУННЫЙ 20-16-20 '20И</t>
  </si>
  <si>
    <t>UPONOR S-PRESS PLUS ТРОЙНИК РЕДУКЦИОННЫЙ ЛАТУННЫЙ 20-20-16 '20И</t>
  </si>
  <si>
    <t>UPONOR S-PRESS PLUS ТРОЙНИК РЕДУКЦИОННЫЙ ЛАТУННЫЙ 20-25-16 '10А</t>
  </si>
  <si>
    <t>UPONOR S-PRESS PLUS ТРОЙНИК РЕДУКЦИОННЫЙ ЛАТУННЫЙ 20-25-20 '10А</t>
  </si>
  <si>
    <t>UPONOR S-PRESS PLUS ТРОЙНИК РЕДУКЦИОННЫЙ ЛАТУННЫЙ 25-16-16 '5А</t>
  </si>
  <si>
    <t>UPONOR S-PRESS PLUS ТРОЙНИК РЕДУКЦИОННЫЙ ЛАТУННЫЙ 25-16-20 '5А</t>
  </si>
  <si>
    <t>UPONOR S-PRESS PLUS ТРОЙНИК РЕДУКЦИОННЫЙ ЛАТУННЫЙ 25-16-25 '5И</t>
  </si>
  <si>
    <t>UPONOR S-PRESS PLUS ТРОЙНИК РЕДУКЦИОННЫЙ ЛАТУННЫЙ 25-20-16 '5А</t>
  </si>
  <si>
    <t>UPONOR S-PRESS PLUS ТРОЙНИК РЕДУКЦИОННЫЙ ЛАТУННЫЙ 25-20-20 '5А</t>
  </si>
  <si>
    <t>UPONOR S-PRESS PLUS ТРОЙНИК РЕДУКЦИОННЫЙ ЛАТУННЫЙ 25-20-25 '5И</t>
  </si>
  <si>
    <t>UPONOR S-PRESS PLUS ТРОЙНИК РЕДУКЦИОННЫЙ ЛАТУННЫЙ 25-25-16 '5А</t>
  </si>
  <si>
    <t>UPONOR S-PRESS PLUS ТРОЙНИК РЕДУКЦИОННЫЙ ЛАТУННЫЙ 25-32-25 '5С</t>
  </si>
  <si>
    <t>UPONOR S-PRESS PLUS ТРОЙНИК РЕДУКЦИОННЫЙ ЛАТУННЫЙ 32-16-32 '5А</t>
  </si>
  <si>
    <t>UPONOR S-PRESS PLUS ТРОЙНИК РЕДУКЦИОННЫЙ ЛАТУННЫЙ 32-20-32 '5А</t>
  </si>
  <si>
    <t>UPONOR S-PRESS PLUS ТРОЙНИК РЕДУКЦИОННЫЙ ЛАТУННЫЙ 32-25-25 '5А</t>
  </si>
  <si>
    <t>UPONOR S-PRESS PLUS ТРОЙНИК РЕДУКЦИОННЫЙ ЛАТУННЫЙ 32-25-32 '5А</t>
  </si>
  <si>
    <t>UPONOR S-PRESS ТРОЙНИК РЕДУКЦИОННЫЙ ЛАТУННЫЙ 40-20-40 '5В</t>
  </si>
  <si>
    <t>UPONOR S-PRESS ТРОЙНИК РЕДУКЦИОННЫЙ ЛАТУННЫЙ 40-25-32 '5В</t>
  </si>
  <si>
    <t>UPONOR S-PRESS ТРОЙНИК РЕДУКЦИОННЫЙ ЛАТУННЫЙ 40-25-40 '5В</t>
  </si>
  <si>
    <t>UPONOR S-PRESS ТРОЙНИК РЕДУКЦИОННЫЙ ЛАТУННЫЙ 40-32-32 '5В</t>
  </si>
  <si>
    <t>UPONOR S-PRESS ТРОЙНИК РЕДУКЦИОННЫЙ ЛАТУННЫЙ 40-32-40 '5В</t>
  </si>
  <si>
    <t>UPONOR S-PRESS ТРОЙНИК РЕДУКЦИОННЫЙ ЛАТУННЫЙ 50-25-40 '3В</t>
  </si>
  <si>
    <t>UPONOR S-PRESS ТРОЙНИК РЕДУКЦИОННЫЙ ЛАТУННЫЙ 50-25-50 '3В</t>
  </si>
  <si>
    <t>UPONOR S-PRESS ТРОЙНИК РЕДУКЦИОННЫЙ ЛАТУННЫЙ 50-32-50 '3В</t>
  </si>
  <si>
    <t>UPONOR S-PRESS ТРОЙНИК РЕДУКЦИОННЫЙ ЛАТУННЫЙ 50-40-50 '3C</t>
  </si>
  <si>
    <t>UPONOR S-PRESS PLUS ТРОЙНИК С НАРУЖНОЙ РЕЗЬБОЙ 16-R1/2"НР-16 '10А</t>
  </si>
  <si>
    <t>UPONOR S-PRESS PLUS ТРОЙНИК С НАРУЖНОЙ РЕЗЬБОЙ 25-R3/4"НР-25 '5А</t>
  </si>
  <si>
    <t>UPONOR S-PRESS PLUS ТРОЙНИК С НАРУЖНОЙ РЕЗЬБОЙ 32-R3/4"НР-32 '5С</t>
  </si>
  <si>
    <t>UPONOR S-PRESS PLUS ТРОЙНИК С ВНУТРЕННЕЙ РЕЗЬБОЙ 16-RP1/2"ВР-16 '10А</t>
  </si>
  <si>
    <t>UPONOR S-PRESS PLUS ТРОЙНИК С ВНУТРЕННЕЙ РЕЗЬБОЙ 20-RP1/2"ВР-20 '15А</t>
  </si>
  <si>
    <t>UPONOR S-PRESS PLUS ТРОЙНИК С ВНУТРЕННЕЙ РЕЗЬБОЙ 20-RP3/4"ВР-20 '10С</t>
  </si>
  <si>
    <t>UPONOR S-PRESS PLUS ТРОЙНИК С ВНУТРЕННЕЙ РЕЗЬБОЙ 25-RP1/2"ВР-25 '5А</t>
  </si>
  <si>
    <t>UPONOR S-PRESS PLUS ТРОЙНИК С ВНУТРЕННЕЙ РЕЗЬБОЙ 25-RP3/4"ВР-25 '5А</t>
  </si>
  <si>
    <t>UPONOR S-PRESS PLUS ТРОЙНИК С ВНУТРЕННЕЙ РЕЗЬБОЙ 32-RP1/2"ВР-32 '5И</t>
  </si>
  <si>
    <t>UPONOR S-PRESS PLUS ТРОЙНИК С ВНУТРЕННЕЙ РЕЗЬБОЙ 32-RP3/4"ВР-32 '5С</t>
  </si>
  <si>
    <t>UPONOR S-PRESS ТРОЙНИК С ВНУТРЕННЕЙ РЕЗЬБОЙ ЛАТУННЫЙ 40-RP1/2"ВР-40 '5C</t>
  </si>
  <si>
    <t>UPONOR S-PRESS ТРОЙНИК С ВНУТРЕННЕЙ РЕЗЬБОЙ ЛАТУННЫЙ 40-RP3/4"ВР-40 '5C</t>
  </si>
  <si>
    <t>UPONOR S-PRESS ТРОЙНИК С ВНУТРЕННЕЙ РЕЗЬБОЙ ЛАТУННЫЙ 50-RP1"ВР-50 '3C</t>
  </si>
  <si>
    <t>UPONOR S-PRESS PLUS ЗАГЛУШКА 16 '40С</t>
  </si>
  <si>
    <t>UPONOR S-PRESS PLUS ЗАГЛУШКА 20 '20С</t>
  </si>
  <si>
    <t>UPONOR S-PRESS PLUS ЗАГЛУШКА 25 '10С</t>
  </si>
  <si>
    <t>UPONOR S-PRESS PLUS ЗАГЛУШКА 32 '5С</t>
  </si>
  <si>
    <t>UPONOR S-PRESS PLUS ПЕРЕХОДНИК НА МЕДНУЮ ТРУБКУ 16-15CU '20У</t>
  </si>
  <si>
    <t>UPONOR S-PRESS PLUS ПЕРЕХОДНИК НА МЕДНУЮ ТРУБКУ 20-15CU '10У</t>
  </si>
  <si>
    <t>UPONOR S-PRESS PLUS ПЕРЕХОДНИК НА МЕДНУЮ ТРУБКУ 20-22CU '15С</t>
  </si>
  <si>
    <t>UPONOR S-PRESS PLUS ПЕРЕХОДНИК НА МЕДНУЮ ТРУБКУ 25-22CU '5С</t>
  </si>
  <si>
    <t>UPONOR S-PRESS УГОЛЬНИК КОМПОЗИЦИОННЫЙ PPSU 16-16 '10Щ</t>
  </si>
  <si>
    <t>UPONOR S-PRESS УГОЛЬНИК КОМПОЗИЦИОННЫЙ PPSU 20-20 '10Щ</t>
  </si>
  <si>
    <t>UPONOR S-PRESS УГОЛЬНИК КОМПОЗИЦИОННЫЙ PPSU 25-25 '5Щ</t>
  </si>
  <si>
    <t>UPONOR S-PRESS УГОЛЬНИК КОМПОЗИЦИОННЫЙ PPSU 32-32 '5Щ</t>
  </si>
  <si>
    <t>UPONOR S-PRESS ТРОЙНИК РАВНОПРОХОДНОЙ КОМПОЗИЦИОННЫЙ PPSU 16-16-16 '10Щ</t>
  </si>
  <si>
    <t>UPONOR S-PRESS ТРОЙНИК РАВНОПРОХОДНОЙ КОМПОЗИЦИОННЫЙ PPSU 20-20-20 '10Щ</t>
  </si>
  <si>
    <t>UPONOR S-PRESS ТРОЙНИК РАВНОПРОХОДНОЙ КОМПОЗИЦИОННЫЙ PPSU 25-25-25 '5Щ</t>
  </si>
  <si>
    <t>UPONOR S-PRESS ТРОЙНИК РАВНОПРОХОДНОЙ КОМПОЗИЦИОННЫЙ PPSU 32-32-32 '5Щ</t>
  </si>
  <si>
    <t>UPONOR S-PRESS ТРОЙНИК РЕДУКЦИОННЫЙ КОМПОЗИЦИОННЫЙ PPSU 16-20-16 '10Щ</t>
  </si>
  <si>
    <t>UPONOR S-PRESS ТРОЙНИК РЕДУКЦИОННЫЙ КОМПОЗИЦИОННЫЙ PPSU 20-16-16 '10Щ</t>
  </si>
  <si>
    <t>UPONOR S-PRESS ТРОЙНИК РЕДУКЦИОННЫЙ КОМПОЗИЦИОННЫЙ PPSU 20-16-20 '10Щ</t>
  </si>
  <si>
    <t>UPONOR S-PRESS ТРОЙНИК РЕДУКЦИОННЫЙ КОМПОЗИЦИОННЫЙ PPSU 20-20-16 '10Щ</t>
  </si>
  <si>
    <t>UPONOR S-PRESS ТРОЙНИК РЕДУКЦИОННЫЙ КОМПОЗИЦИОННЫЙ PPSU 20-25-20 '10Щ</t>
  </si>
  <si>
    <t>UPONOR S-PRESS ТРОЙНИК РЕДУКЦИОННЫЙ КОМПОЗИЦИОННЫЙ PPSU 25-16-16 '5Щ</t>
  </si>
  <si>
    <t>UPONOR S-PRESS ТРОЙНИК РЕДУКЦИОННЫЙ КОМПОЗИЦИОННЫЙ PPSU 25-16-20 '5Щ</t>
  </si>
  <si>
    <t>UPONOR S-PRESS ТРОЙНИК РЕДУКЦИОННЫЙ КОМПОЗИЦИОННЫЙ PPSU 25-16-25 '5Щ</t>
  </si>
  <si>
    <t>UPONOR S-PRESS ТРОЙНИК РЕДУКЦИОННЫЙ КОМПОЗИЦИОННЫЙ PPSU 25-20-20 '5Щ</t>
  </si>
  <si>
    <t>UPONOR S-PRESS ТРОЙНИК РЕДУКЦИОННЫЙ КОМПОЗИЦИОННЫЙ PPSU 25-20-25 '5Щ</t>
  </si>
  <si>
    <t>UPONOR S-PRESS ТРОЙНИК РЕДУКЦИОННЫЙ КОМПОЗИЦИОННЫЙ PPSU 32-16-32 '5Щ</t>
  </si>
  <si>
    <t>UPONOR S-PRESS ТРОЙНИК РЕДУКЦИОННЫЙ КОМПОЗИЦИОННЫЙ PPSU 32-20-32 '5Щ</t>
  </si>
  <si>
    <t>UPONOR S-PRESS ТРОЙНИК РЕДУКЦИОННЫЙ КОМПОЗИЦИОННЫЙ PPSU 32-25-25 '5Щ</t>
  </si>
  <si>
    <t>UPONOR S-PRESS ТРОЙНИК РЕДУКЦИОННЫЙ КОМПОЗИЦИОННЫЙ PPSU 32-25-32 '5Щ</t>
  </si>
  <si>
    <t>UPONOR S-PRESS ТРОЙНИК РЕДУКЦИОННЫЙ КОМПОЗИЦИОННЫЙ PPSU 40-20-40 '5Щ</t>
  </si>
  <si>
    <t>UPONOR S-PRESS ТРОЙНИК РЕДУКЦИОННЫЙ КОМПОЗИЦИОННЫЙ PPSU 40-25-32 '5Щ</t>
  </si>
  <si>
    <t>UPONOR S-PRESS ТРОЙНИК РЕДУКЦИОННЫЙ КОМПОЗИЦИОННЫЙ PPSU 40-25-40 '5Щ</t>
  </si>
  <si>
    <t>UPONOR S-PRESS ТРОЙНИК РЕДУКЦИОННЫЙ КОМПОЗИЦИОННЫЙ PPSU 40-32-32 '5Щ</t>
  </si>
  <si>
    <t>UPONOR S-PRESS ТРОЙНИК РЕДУКЦИОННЫЙ КОМПОЗИЦИОННЫЙ PPSU 40-32-40 '5Щ</t>
  </si>
  <si>
    <t>UPONOR S-PRESS ТРОЙНИК РЕДУКЦИОННЫЙ КОМПОЗИЦИОННЫЙ PPSU 50-25-40 '3Щ</t>
  </si>
  <si>
    <t>UPONOR S-PRESS ТРОЙНИК РЕДУКЦИОННЫЙ КОМПОЗИЦИОННЫЙ PPSU 50-25-50 '3Щ</t>
  </si>
  <si>
    <t>UPONOR S-PRESS ТРОЙНИК РЕДУКЦИОННЫЙ КОМПОЗИЦИОННЫЙ PPSU 50-32-50 '3Щ</t>
  </si>
  <si>
    <t>UPONOR S-PRESS СОЕДИНИТЕЛЬ КОМПОЗИЦИОННЫЙ PPSU 16-16 '10Щ</t>
  </si>
  <si>
    <t>UPONOR S-PRESS СОЕДИНИТЕЛЬ КОМПОЗИЦИОННЫЙ PPSU 20-20 '10Щ</t>
  </si>
  <si>
    <t>UPONOR S-PRESS СОЕДИНИТЕЛЬ КОМПОЗИЦИОННЫЙ PPSU 25-25 '5Щ</t>
  </si>
  <si>
    <t>UPONOR S-PRESS СОЕДИНИТЕЛЬ КОМПОЗИЦИОННЫЙ PPSU 32-32 '5Щ</t>
  </si>
  <si>
    <t>UPONOR S-PRESS ПЕРЕХОДНИК КОМПОЗИЦИОННЫЙ PPSU 20-16 '10Щ</t>
  </si>
  <si>
    <t>UPONOR S-PRESS ПЕРЕХОДНИК КОМПОЗИЦИОННЫЙ PPSU 25-16 '5Щ</t>
  </si>
  <si>
    <t>UPONOR S-PRESS ПЕРЕХОДНИК КОМПОЗИЦИОННЫЙ PPSU 25-20 '5Щ</t>
  </si>
  <si>
    <t>UPONOR S-PRESS ПЕРЕХОДНИК КОМПОЗИЦИОННЫЙ PPSU 32-25 '5Щ</t>
  </si>
  <si>
    <t>UPONOR S-PRESS ПЕРЕХОДНИК КОМПОЗИЦИОННЫЙ PPSU 40-25 '5Щ</t>
  </si>
  <si>
    <t>UPONOR S-PRESS ПЕРЕХОДНИК КОМПОЗИЦИОННЫЙ PPSU 40-32 '5Щ</t>
  </si>
  <si>
    <t>UPONOR S-PRESS ПЕРЕХОДНИК КОМПОЗИЦИОННЫЙ PPSU 50-32 '3Щ</t>
  </si>
  <si>
    <t>UPONOR S-PRESS ШТУЦЕР С НАРУЖНОЙ РЕЗЬБОЙ 16-R1/2"НР '10Щ</t>
  </si>
  <si>
    <t>UPONOR S-PRESS ШТУЦЕР С НАРУЖНОЙ РЕЗЬБОЙ 16-R3/4"НР '10Щ</t>
  </si>
  <si>
    <t>UPONOR S-PRESS ШТУЦЕР С НАРУЖНОЙ РЕЗЬБОЙ 20-R1/2"НР '10Щ</t>
  </si>
  <si>
    <t>UPONOR S-PRESS ШТУЦЕР С НАРУЖНОЙ РЕЗЬБОЙ 20-R3/4"НР '10Щ</t>
  </si>
  <si>
    <t>UPONOR S-PRESS ШТУЦЕР С НАРУЖНОЙ РЕЗЬБОЙ 20-R1"НР '10Щ</t>
  </si>
  <si>
    <t>UPONOR S-PRESS ШТУЦЕР С НАРУЖНОЙ РЕЗЬБОЙ 25-R3/4"НР '5Щ</t>
  </si>
  <si>
    <t>UPONOR S-PRESS ШТУЦЕР С НАРУЖНОЙ РЕЗЬБОЙ 25-R1"НР '5Щ</t>
  </si>
  <si>
    <t>UPONOR S-PRESS ШТУЦЕР С НАРУЖНОЙ РЕЗЬБОЙ 32-R1"НР '5Щ</t>
  </si>
  <si>
    <t>UPONOR S-PRESS ШТУЦЕР С НАРУЖНОЙ РЕЗЬБОЙ 32-R1 1/4"НР '5Щ</t>
  </si>
  <si>
    <t>UPONOR S-PRESS ШТУЦЕР С ВНУТРЕННЕЙ РЕЗЬБОЙ 16-RP1/2"ВР '10Щ</t>
  </si>
  <si>
    <t>UPONOR S-PRESS ШТУЦЕР С ВНУТРЕННЕЙ РЕЗЬБОЙ 20-RP1/2"ВР '10Щ</t>
  </si>
  <si>
    <t>UPONOR S-PRESS ШТУЦЕР С ВНУТРЕННЕЙ РЕЗЬБОЙ 20-RP3/4"ВР '10Щ</t>
  </si>
  <si>
    <t>UPONOR S-PRESS ШТУЦЕР С ВНУТРЕННЕЙ РЕЗЬБОЙ 20-RP1"ВР '10Щ</t>
  </si>
  <si>
    <t>UPONOR S-PRESS ШТУЦЕР С ВНУТРЕННЕЙ РЕЗЬБОЙ 25-RP3/4"ВР '5Щ</t>
  </si>
  <si>
    <t>UPONOR S-PRESS ШТУЦЕР С ВНУТРЕННЕЙ РЕЗЬБОЙ 25-RP1"ВР '5Щ</t>
  </si>
  <si>
    <t>UPONOR S-PRESS ШТУЦЕР С ВНУТРЕННЕЙ РЕЗЬБОЙ 32-RP1"ВР '5Щ</t>
  </si>
  <si>
    <t>UPONOR S-PRESS ШТУЦЕР С ВНУТРЕННЕЙ РЕЗЬБОЙ 32-RP1 1/4"ВР '5Щ</t>
  </si>
  <si>
    <t>UPONOR S-PRESS УГОЛЬНИК 16-16 '10Щ</t>
  </si>
  <si>
    <t>UPONOR S-PRESS УГОЛЬНИК 20-20 '10Щ</t>
  </si>
  <si>
    <t>UPONOR S-PRESS УГОЛЬНИК 25-25 '5Щ</t>
  </si>
  <si>
    <t>UPONOR S-PRESS УГОЛЬНИК 32-32 '5Щ</t>
  </si>
  <si>
    <t>UPONOR S-PRESS УГОЛЬНИК С НАРУЖНОЙ РЕЗЬБОЙ 16-R1/2"НР '10Щ</t>
  </si>
  <si>
    <t>UPONOR S-PRESS УГОЛЬНИК С НАРУЖНОЙ РЕЗЬБОЙ 20-R1/2"НР '10Щ</t>
  </si>
  <si>
    <t>UPONOR S-PRESS УГОЛЬНИК С НАРУЖНОЙ РЕЗЬБОЙ 20-R3/4"НР '10Щ</t>
  </si>
  <si>
    <t>UPONOR S-PRESS УГОЛЬНИК С НАРУЖНОЙ РЕЗЬБОЙ 25-R3/4"НР '5Щ</t>
  </si>
  <si>
    <t>UPONOR S-PRESS УГОЛЬНИК С НАРУЖНОЙ РЕЗЬБОЙ 25-R1"НР '5Щ</t>
  </si>
  <si>
    <t>UPONOR S-PRESS УГОЛЬНИК С НАРУЖНОЙ РЕЗЬБОЙ 32-R1"НР '5Щ</t>
  </si>
  <si>
    <t>UPONOR S-PRESS УГОЛЬНИК С ВНУТРЕННЕЙ РЕЗЬБОЙ 16-RP1/2"ВР '10Щ</t>
  </si>
  <si>
    <t>UPONOR S-PRESS УГОЛЬНИК С ВНУТРЕННЕЙ РЕЗЬБОЙ 20-RP1/2"ВР '10Щ</t>
  </si>
  <si>
    <t>UPONOR S-PRESS УГОЛЬНИК С ВНУТРЕННЕЙ РЕЗЬБОЙ 20-RP3/4"ВР '10Щ</t>
  </si>
  <si>
    <t>UPONOR S-PRESS УГОЛЬНИК С ВНУТРЕННЕЙ РЕЗЬБОЙ 25-RP3/4"ВР '5Щ</t>
  </si>
  <si>
    <t>UPONOR S-PRESS УГОЛЬНИК С ВНУТРЕННЕЙ РЕЗЬБОЙ 25-RP1"ВР '5Щ</t>
  </si>
  <si>
    <t>UPONOR S-PRESS УГОЛЬНИК С ВНУТРЕННЕЙ РЕЗЬБОЙ 32-RP1"ВР '5Щ</t>
  </si>
  <si>
    <t>UPONOR S-PRESS УГОЛЬНИК 45° 25-25 '5Щ</t>
  </si>
  <si>
    <t>UPONOR S-PRESS УГОЛЬНИК 45° 32-32 '5Щ</t>
  </si>
  <si>
    <t>UPONOR S-PRESS ТРОЙНИК РАВНОПРОХОДНОЙ ЛАТУННЫЙ 16-16-16 '10Щ</t>
  </si>
  <si>
    <t>UPONOR S-PRESS ТРОЙНИК РАВНОПРОХОДНОЙ ЛАТУННЫЙ 20-20-20 '10Щ</t>
  </si>
  <si>
    <t>UPONOR S-PRESS ТРОЙНИК РАВНОПРОХОДНОЙ ЛАТУННЫЙ 25-25-25 '5Щ</t>
  </si>
  <si>
    <t>UPONOR S-PRESS ТРОЙНИК РАВНОПРОХОДНОЙ ЛАТУННЫЙ 32-32-32 '5Щ</t>
  </si>
  <si>
    <t>UPONOR S-PRESS ТРОЙНИК РЕДУКЦИОННЫЙ ЛАТУННЫЙ 16-20-16 '10Щ</t>
  </si>
  <si>
    <t>UPONOR S-PRESS ТРОЙНИК РЕДУКЦИОННЫЙ ЛАТУННЫЙ 20-16-16 '10Щ</t>
  </si>
  <si>
    <t>UPONOR S-PRESS ТРОЙНИК РЕДУКЦИОННЫЙ ЛАТУННЫЙ 20-16-20 '10Щ</t>
  </si>
  <si>
    <t>UPONOR S-PRESS ТРОЙНИК РЕДУКЦИОННЫЙ ЛАТУННЫЙ 20-20-16 '10Щ</t>
  </si>
  <si>
    <t>UPONOR S-PRESS ТРОЙНИК РЕДУКЦИОННЫЙ ЛАТУННЫЙ 20-25-16 '10Щ</t>
  </si>
  <si>
    <t>UPONOR S-PRESS ТРОЙНИК РЕДУКЦИОННЫЙ ЛАТУННЫЙ 20-25-20 '10Щ</t>
  </si>
  <si>
    <t>UPONOR S-PRESS ТРОЙНИК РЕДУКЦИОННЫЙ ЛАТУННЫЙ 25-16-16 '5Щ</t>
  </si>
  <si>
    <t>UPONOR S-PRESS ТРОЙНИК РЕДУКЦИОННЫЙ ЛАТУННЫЙ 25-16-20 '5Щ</t>
  </si>
  <si>
    <t>UPONOR S-PRESS ТРОЙНИК РЕДУКЦИОННЫЙ ЛАТУННЫЙ 25-16-25 '5Щ</t>
  </si>
  <si>
    <t>UPONOR S-PRESS ТРОЙНИК РЕДУКЦИОННЫЙ ЛАТУННЫЙ 25-20-16 '5Щ</t>
  </si>
  <si>
    <t>UPONOR S-PRESS ТРОЙНИК РЕДУКЦИОННЫЙ ЛАТУННЫЙ 25-20-20 '5Щ</t>
  </si>
  <si>
    <t>UPONOR S-PRESS ТРОЙНИК РЕДУКЦИОННЫЙ ЛАТУННЫЙ 25-20-25 '5Щ</t>
  </si>
  <si>
    <t>UPONOR S-PRESS ТРОЙНИК РЕДУКЦИОННЫЙ ЛАТУННЫЙ 25-25-16 '5Щ</t>
  </si>
  <si>
    <t>UPONOR S-PRESS ТРОЙНИК РЕДУКЦИОННЫЙ ЛАТУННЫЙ 25-32-25 '5Щ</t>
  </si>
  <si>
    <t>UPONOR S-PRESS ТРОЙНИК РЕДУКЦИОННЫЙ ЛАТУННЫЙ 32-16-32 '5Щ</t>
  </si>
  <si>
    <t>UPONOR S-PRESS ТРОЙНИК РЕДУКЦИОННЫЙ ЛАТУННЫЙ 32-20-32 '5Щ</t>
  </si>
  <si>
    <t>UPONOR S-PRESS ТРОЙНИК РЕДУКЦИОННЫЙ ЛАТУННЫЙ 32-25-25 '5Щ</t>
  </si>
  <si>
    <t>UPONOR S-PRESS ТРОЙНИК РЕДУКЦИОННЫЙ ЛАТУННЫЙ 32-25-32 '5Щ</t>
  </si>
  <si>
    <t>UPONOR S-PRESS ТРОЙНИК С НАРУЖНОЙ РЕЗЬБОЙ ЛАТУННЫЙ 16-R1/2"НР-16 '10Щ</t>
  </si>
  <si>
    <t>UPONOR S-PRESS ТРОЙНИК С НАРУЖНОЙ РЕЗЬБОЙ ЛАТУННЫЙ 25-R3/4"НР-25 '5Щ</t>
  </si>
  <si>
    <t>UPONOR S-PRESS ТРОЙНИК С НАРУЖНОЙ РЕЗЬБОЙ ЛАТУННЫЙ 32-R3/4"НР-32 '5Щ</t>
  </si>
  <si>
    <t>UPONOR S-PRESS ТРОЙНИК С ВНУТРЕННЕЙ РЕЗЬБОЙ ЛАТУННЫЙ 16-RP1/2"ВР-16 '10Щ</t>
  </si>
  <si>
    <t>UPONOR S-PRESS ТРОЙНИК С ВНУТРЕННЕЙ РЕЗЬБОЙ ЛАТУННЫЙ 20-RP1/2"ВР-20 '10Щ</t>
  </si>
  <si>
    <t>UPONOR S-PRESS ТРОЙНИК С ВНУТРЕННЕЙ РЕЗЬБОЙ ЛАТУННЫЙ 20-RP3/4"ВР-20 '10Щ</t>
  </si>
  <si>
    <t>UPONOR S-PRESS ТРОЙНИК С ВНУТРЕННЕЙ РЕЗЬБОЙ ЛАТУННЫЙ 25-RP1/2"ВР-25 '5Щ</t>
  </si>
  <si>
    <t>UPONOR S-PRESS ТРОЙНИК С ВНУТРЕННЕЙ РЕЗЬБОЙ ЛАТУННЫЙ 25-RP3/4"ВР-25 '5Щ</t>
  </si>
  <si>
    <t>UPONOR S-PRESS ТРОЙНИК С ВНУТРЕННЕЙ РЕЗЬБОЙ ЛАТУННЫЙ 32-RP1/2"ВР-32 '5Щ</t>
  </si>
  <si>
    <t>UPONOR S-PRESS ТРОЙНИК С ВНУТРЕННЕЙ РЕЗЬБОЙ ЛАТУННЫЙ 32-RP3/4"ВР-32 '5Щ</t>
  </si>
  <si>
    <t>UPONOR S-PRESS СОЕДИНИТЕЛЬ ЛАТУННЫЙ 16-16 '10Щ</t>
  </si>
  <si>
    <t>UPONOR S-PRESS СОЕДИНИТЕЛЬ ЛАТУННЫЙ 20-20 '10Щ</t>
  </si>
  <si>
    <t>UPONOR S-PRESS СОЕДИНИТЕЛЬ ЛАТУННЫЙ 25-25 '5Щ</t>
  </si>
  <si>
    <t>UPONOR S-PRESS СОЕДИНИТЕЛЬ ЛАТУННЫЙ 32-32 '5Щ</t>
  </si>
  <si>
    <t>UPONOR S-PRESS ПЕРЕХОДНИК ЛАТУННЫЙ 20-16 '10Щ</t>
  </si>
  <si>
    <t>UPONOR S-PRESS ПЕРЕХОДНИК ЛАТУННЫЙ 25-16 '5Щ</t>
  </si>
  <si>
    <t>UPONOR S-PRESS ПЕРЕХОДНИК ЛАТУННЫЙ 25-20 '5Щ</t>
  </si>
  <si>
    <t>UPONOR S-PRESS ПЕРЕХОДНИК ЛАТУННЫЙ 32-20 '5Щ</t>
  </si>
  <si>
    <t>UPONOR S-PRESS ПЕРЕХОДНИК ЛАТУННЫЙ 32-25 '5Щ</t>
  </si>
  <si>
    <t>UPONOR S-PRESS ШТУЦЕР С НАКИДНОЙ ГАЙКОЙ ЛАТУННЫЙ 16-G1/2"НГ '10Щ</t>
  </si>
  <si>
    <t>UPONOR S-PRESS ШТУЦЕР С НАКИДНОЙ ГАЙКОЙ ЛАТУННЫЙ 16-G3/4"НГ '10Щ</t>
  </si>
  <si>
    <t>UPONOR S-PRESS ШТУЦЕР С НАКИДНОЙ ГАЙКОЙ ЛАТУННЫЙ 20-G1/2"НГ '10Щ</t>
  </si>
  <si>
    <t>UPONOR S-PRESS ШТУЦЕР С НАКИДНОЙ ГАЙКОЙ ЛАТУННЫЙ 20-G3/4"НГ '10Щ</t>
  </si>
  <si>
    <t>UPONOR S-PRESS ШТУЦЕР С НАКИДНОЙ ГАЙКОЙ ЛАТУННЫЙ 25-G3/4"НГ '5Щ</t>
  </si>
  <si>
    <t>UPONOR S-PRESS ШТУЦЕР С НАКИДНОЙ ГАЙКОЙ ЛАТУННЫЙ 25-G1"НГ '5Щ</t>
  </si>
  <si>
    <t>UPONOR S-PRESS ШТУЦЕР С НАКИДНОЙ ГАЙКОЙ ЛАТУННЫЙ 32-G1 1/4"НГ '5Щ</t>
  </si>
  <si>
    <t>UPONOR S-PRESS ЗАГЛУШКА 16 '10Щ</t>
  </si>
  <si>
    <t>UPONOR S-PRESS ЗАГЛУШКА 20 '10Щ</t>
  </si>
  <si>
    <t>UPONOR S-PRESS ЗАГЛУШКА 25 '10Щ</t>
  </si>
  <si>
    <t>UPONOR S-PRESS ЗАГЛУШКА 32 '5Щ</t>
  </si>
  <si>
    <t>UPONOR S-PRESS СКРЫТЫЙ КРАН 16 '10У</t>
  </si>
  <si>
    <t>UPONOR S-PRESS СКРЫТЫЙ КРАН 20 '10У</t>
  </si>
  <si>
    <t>UPONOR S-PRESS СКРЫТЫЙ КРАН 25 '10У</t>
  </si>
  <si>
    <t>UPONOR Q&amp;E РУКОЯТКА ДЛЯ СКРЫТОГО КРАНА ПРЯМАЯ '10С</t>
  </si>
  <si>
    <t>UPONOR Q&amp;E РУКОЯТКА ДЛЯ СКРЫТОГО КРАНА КРЕСТООБРАЗНАЯ '10С</t>
  </si>
  <si>
    <t>UPONOR S-PRESS PLUS ВОДОРОЗЕТКА 16-RP1/2"ВР '10Ф</t>
  </si>
  <si>
    <t>UPONOR S-PRESS PLUS ВОДОРОЗЕТКА 20-RP1/2"ВР '10И</t>
  </si>
  <si>
    <t>UPONOR S-PRESS PLUS ВОДОРОЗЕТКА 20-RP3/4"ВР '5А</t>
  </si>
  <si>
    <t>UPONOR S-PRESS PLUS ВОДОРОЗЕТКА ДЛИННАЯ 16-RP1/2"ВР '10И</t>
  </si>
  <si>
    <t>UPONOR S-PRESS PLUS ВОДОРОЗЕТКА ДЛИННАЯ 20-RP1/2"ВР '10И</t>
  </si>
  <si>
    <t>UPONOR S-PRESS PLUS ВОДОРОЗЕТКА ДЛИННАЯ XL 16-RP1/2"ВР '10У</t>
  </si>
  <si>
    <t>UPONOR S-PRESS PLUS ВОДОРОЗЕТКА ДЛИННАЯ XL 20-RP1/2"ВР '10У</t>
  </si>
  <si>
    <t>UPONOR S-PRESS PLUS ВОДОРОЗЕТКА U-ПРОФИЛЬ 16-RP1/2"ВР-16 '5А</t>
  </si>
  <si>
    <t>UPONOR S-PRESS PLUS ВОДОРОЗЕТКА U-ПРОФИЛЬ 20-RP1/2"ВР-20 '5С</t>
  </si>
  <si>
    <t>UPONOR S-PRESS PLUS ВОДОРОЗЕТКА U-ПРОФИЛЬ 20-RP1/2"ВР-16 '5У</t>
  </si>
  <si>
    <t>UPONOR S-PRESS PLUS ВОДОРОЗЕТКА U-ПРОФИЛЬ 16-RP1/2"ВР-20 '5У</t>
  </si>
  <si>
    <t>UPONOR S-PRESS PLUS ВОДОРОЗЕТКА U-ПРОФИЛЬ 25-RP1/2"ВР-25 '3У</t>
  </si>
  <si>
    <t>UPONOR S-PRESS PLUS ВОДОРОЗЕТКА U-ПРОФИЛЬ 25-RP1/2"ВР-20 '3У</t>
  </si>
  <si>
    <t>UPONOR S-PRESS PLUS ВОДОРОЗЕТКА U-ПРОФИЛЬ 20-RP1/2"ВР-25 '3У</t>
  </si>
  <si>
    <t>UPONOR S-PRESS PLUS ВОДОРОЗЕТКА U-ПРОФИЛЬ ДЛЯ ВСТРОЕННОГО СМЕСИТЕЛЯ 16-16-R1/2"НР '5У</t>
  </si>
  <si>
    <t>UPONOR S-PRESS PLUS ВОДОРОЗЕТКА U-ПРОФИЛЬ ДЛЯ ВСТРОЕННОГО СМЕСИТЕЛЯ 20-20-R3/4"НР '5У</t>
  </si>
  <si>
    <t>UPONOR S-PRESS PLUS ВОДОРОЗЕТКА С КРАНОМ И ДЕКОРАТИВНОЙ ЧАШКОЙ 16-RP3/4"ВР '20С</t>
  </si>
  <si>
    <t>UPONOR S-PRESS PLUS ВОДОРОЗЕТКА ПРОХОДНАЯ ДЛИННАЯ 16-RP1/2"ВР-16 '10С</t>
  </si>
  <si>
    <t>UPONOR S-PRESS PLUS ВОДОРОЗЕТКА ПРОХОДНАЯ ДЛИННАЯ 20-RP1/2"ВР-20 '10С</t>
  </si>
  <si>
    <t>UPONOR S-PRESS PLUS ВОДОРОЗЕТКА ПОД ГИПСОКАРТОН 16-G1/2"ВР '5С</t>
  </si>
  <si>
    <t>UPONOR S-PRESS PLUS ВОДОРОЗЕТКА ПОД ГИПСОКАРТОН 16-RP1/2"ВР L=25 '5У</t>
  </si>
  <si>
    <t>UPONOR S-PRESS PLUS ВОДОРОЗЕТКА ПОД ГИПСОКАРТОН 16-RP1/2"ВР L=35 '5У</t>
  </si>
  <si>
    <t>UPONOR S-PRESS PLUS ВОДОРОЗЕТКА U-ПРОФИЛЬ ПОД ГИПСОКАРТОН 16-RP1/2"ВР-16 L=25 '5У</t>
  </si>
  <si>
    <t>UPONOR S-PRESS PLUS ВОДОРОЗЕТКА U-ПРОФИЛЬ ПОД ГИПСОКАРТОН 16-RP1/2"ВР-16 L=35 '5У</t>
  </si>
  <si>
    <t>UPONOR S-PRESS PLUS КОМПЛЕКТ ВОДОРОЗЕТОК В СБОРЕ 16-RP1/2"ВР Ц/Ц80MM '5У</t>
  </si>
  <si>
    <t>UPONOR S-PRESS PLUS КОМПЛЕКТ ВОДОРОЗЕТОК В СБОРЕ 16-RP1/2"ВР Ц/Ц150MM '5У</t>
  </si>
  <si>
    <t>UPONOR S-PRESS PLUS КОМПЛЕКТ ВОДОРОЗЕТОК В СБОРЕ GEMINI 16-RP1/2"ВР Ц/Ц120MM '5У</t>
  </si>
  <si>
    <t>UPONOR S-PRESS PLUS КОМПЛЕКТ ВОДОРОЗЕТОК В СБОРЕ GEMINI 16-RP1/2"ВР Ц/Ц150MM '5У</t>
  </si>
  <si>
    <t>UPONOR UNI-C ЗАЖИМНОЙ АДАПТЕР MLC 16-1/2"ВР '25И</t>
  </si>
  <si>
    <t>UPONOR UNI-C ЗАЖИМНОЙ АДАПТЕР MLC 20-1/2"ВР '25И</t>
  </si>
  <si>
    <t>UPONOR UNI-X ЗАЖИМНОЙ АДАПТЕР MLC 16-3/4"ВР ЕВРОКОНУС '25Ф</t>
  </si>
  <si>
    <t>UPONOR UNI-X ЗАЖИМНОЙ АДАПТЕР MLC 20-3/4"ВР ЕВРОКОНУС '25И</t>
  </si>
  <si>
    <t>UPONOR UNI-X ЗАЖИМНОЙ АДАПТЕР MLC 25-3/4"ВР ЕВРОКОНУС '25C</t>
  </si>
  <si>
    <t>UPONOR SMART RADI КОМПЛЕКТ ДЛЯ ПОДКЛЮЧЕНИЯ  К РАДИАТОРУ 16 (UNIFIX) '10C</t>
  </si>
  <si>
    <t>UPONOR SMART RADI ДЕКОРАТИВНАЯ НАКЛАДКА РАЗБОРНАЯ 16 БЕЛАЯ '50И</t>
  </si>
  <si>
    <t>UPONOR SMART RADI ДЕКОРАТИВНАЯ НАКЛАДКА РАЗБОРНАЯ 20 БЕЛАЯ '50И</t>
  </si>
  <si>
    <t>UPONOR SMART RADI ДЕКОРАТИВНАЯ НАКЛАДКА ДВОЙНАЯ РАЗБОРНАЯ 14-20 БЕЛАЯ '50И</t>
  </si>
  <si>
    <t>UPONOR UNI-C НИППЕЛЬ РЕЗЬБОВОЙ MLC 1/2"НР-1/2"НР '40И</t>
  </si>
  <si>
    <t>UPONOR UNI-X НИППЕЛЬ РЕЗЬБОВОЙ MLC G3/4"НР-G3/4"НР ЕВРОКОНУС '20И</t>
  </si>
  <si>
    <t>UPONOR UNI-C ПЕРЕХОДНИК РЕЗЬБОВОЙ MLC G1/2"НР-RP1/2"ВР '20С</t>
  </si>
  <si>
    <t>UPONOR UNI-X ПЕРЕХОДНИК РЕЗЬБОВОЙ 3/4"НР-3/4"ВР ЕВРОКОНУС '10C</t>
  </si>
  <si>
    <t>UPONOR UNI-C УГОЛЬНИК РЕЗЬБОВОЙ MLC G1/2"НР-G1/2"НР '20С</t>
  </si>
  <si>
    <t>UPONOR UNI-X УГОЛЬНИК РЕЗЬБОВОЙ 3/4"НР-3/4"НР ЕВРОКОНУС '10C</t>
  </si>
  <si>
    <t>UPONOR UNI-C УГОЛЬНИК РЕЗЬБОВОЙ MLC G1/2"НР-RP1/2"ВР '10C</t>
  </si>
  <si>
    <t>UPONOR UNI-C ТРОЙНИК РЕЗЬБОВОЙ MLC G1/2"НР-G1/2"НР-G1/2"НР '10Щ</t>
  </si>
  <si>
    <t>UPONOR UNI-X ТРОЙНИК РЕЗЬБОВОЙ 3/4"НР-3/4"НР-3/4"НР ЕВРОКОНУС '10С</t>
  </si>
  <si>
    <t>UPONOR SMART AQUA ВОДОРОЗЕТКА РЕЗЬБОВАЯ UNI-C 1/2"НР-1/2"ВР '10А</t>
  </si>
  <si>
    <t>UPONOR S-PRESS PLUS RADI УГОЛЬНИК 16-15CU L=350MM '20И</t>
  </si>
  <si>
    <t>UPONOR S-PRESS PLUS RADI УГОЛЬНИК 16-15CU L=1000MM '20С</t>
  </si>
  <si>
    <t>UPONOR S-PRESS PLUS УГОЛЬНИК 16-15CU L=150MM '20У</t>
  </si>
  <si>
    <t>UPONOR S-PRESS PLUS RADI ТРОЙНИК 16-15CU-16 L=350MM '20С</t>
  </si>
  <si>
    <t>UPONOR S-PRESS PLUS RADI ТРОЙНИК 20-15CU-20 L=350MM '20С</t>
  </si>
  <si>
    <t>UPONOR S-PRESS PLUS КРЕСТОВИНА 16-16-16 '1У</t>
  </si>
  <si>
    <t>UPONOR S-PRESS PLUS КРЕСТОВИНА 20-16-16 '1У</t>
  </si>
  <si>
    <t>UPONOR S-PRESS PLUS КРЕСТОВИНА 20-16-20 '1У</t>
  </si>
  <si>
    <t>UPONOR S-PRESS PLUS КРЕСТОВИНА 20-20-20 '1У</t>
  </si>
  <si>
    <t>UPONOR S-PRESS PLUS КРЕСТОВИНА В ТЕПЛОИЗОЛЯЦИИ 16-16-16 '1С</t>
  </si>
  <si>
    <t>UPONOR S-PRESS PLUS КРЕСТОВИНА В ТЕПЛОИЗОЛЯЦИИ 20-16-16 '1С</t>
  </si>
  <si>
    <t>UPONOR S-PRESS PLUS КРЕСТОВИНА В ТЕПЛОИЗОЛЯЦИИ 20-16-20 '1С</t>
  </si>
  <si>
    <t>UPONOR S-PRESS PLUS КРЕСТОВИНА В ТЕПЛОИЗОЛЯЦИИ 20-20-20 '1С</t>
  </si>
  <si>
    <t>UPONOR S-PRESS PLUS КРЕСТОВИНА ПОД ПЛИНТУС 16-G1/2"НР-16 '1С</t>
  </si>
  <si>
    <t>UPONOR S-PRESS PLUS КРЕСТОВИНА ПОД ПЛИНТУС 16-G1/2"НР-20 '1С</t>
  </si>
  <si>
    <t>UPONOR S-PRESS PLUS КРЕСТОВИНА ПОД ПЛИНТУС 16-G1/2"НР-0 '1С</t>
  </si>
  <si>
    <t>UPONOR S-PRESS PLUS КРЕСТОВИНА ПОД ПЛИНТУС 0-G1/2"НР-16 '1С</t>
  </si>
  <si>
    <t>UPONOR S-PRESS PLUS КРЕСТОВИНА ПОД ПЛИНТУС 20-G1/2"НР-16 '1С</t>
  </si>
  <si>
    <t>UPONOR S-PRESS PLUS КРЕСТОВИНА ПОД ПЛИНТУС 20-G1/2"НР-20 '1С</t>
  </si>
  <si>
    <t>UPONOR SMART BASE SL УГОЛ ПОД ПЛИНТУС 15X1 '1C</t>
  </si>
  <si>
    <t>UPONOR RS МУФТА RS2-RS2 '2И</t>
  </si>
  <si>
    <t>UPONOR RS МУФТА RS3-RS3 '2И</t>
  </si>
  <si>
    <t>UPONOR RS ТРОЙНИК RS2-RS2-RS2 '1Ф</t>
  </si>
  <si>
    <t>UPONOR RS ТРОЙНИК RS3-RS3-RS3 '1И</t>
  </si>
  <si>
    <t>UPONOR RS УГОЛЬНИК RS2-RS2 '1Ф</t>
  </si>
  <si>
    <t>UPONOR RS УГОЛЬНИК RS3-RS3 '1Ф</t>
  </si>
  <si>
    <t>UPONOR RS УГОЛЬНИК 45° RS2-RS2 '1С</t>
  </si>
  <si>
    <t>UPONOR RS УГОЛЬНИК 45° RS3-RS3 '1C</t>
  </si>
  <si>
    <t>UPONOR RS ПЕРЕХОДНИК RS3-RS2 '2И</t>
  </si>
  <si>
    <t>UPONOR RS S-PRESS PLUS АДАПТЕР 16-RS2 '1В</t>
  </si>
  <si>
    <t>UPONOR RS S-PRESS PLUS АДАПТЕР 20-RS2 '1C</t>
  </si>
  <si>
    <t>UPONOR RS S-PRESS PLUS АДАПТЕР 25-RS2 '1И</t>
  </si>
  <si>
    <t>UPONOR RS S-PRESS PLUS АДАПТЕР 32-RS2 '1И</t>
  </si>
  <si>
    <t>UPONOR UNI-C КОЛЛЕКТОР S 1" НР/ВР 2X1/2"НР '1А</t>
  </si>
  <si>
    <t>UPONOR UNI-C КОЛЛЕКТОР S 1" НР/ВР 3X1/2"НР '1С</t>
  </si>
  <si>
    <t>UPONOR UNI-C КОЛЛЕКТОР S 1" НР/ВР 4X1/2"НР '1А</t>
  </si>
  <si>
    <t>UPONOR UNI-C КОЛЛЕКТОР SH 1" С ВЕНТИЛЯМИ НР/ВР 2X1/2"НР Ц/Ц38ММ '6И</t>
  </si>
  <si>
    <t>UPONOR UNI-C КОЛЛЕКТОР SH 1" С ВЕНТИЛЯМИ НР/ВР 3X1/2"НР Ц/Ц38ММ '4И</t>
  </si>
  <si>
    <t>UPONOR UNI-C КОЛЛЕКТОР SH 1" С ВЕНТИЛЯМИ НР/ВР 4X1/2"НР Ц/Ц38ММ '3И</t>
  </si>
  <si>
    <t>UPONOR UNI-C ЗАГЛУШКА ДЛЯ КОЛЛЕКТОРА S/SH С ВНУТРЕННЕЙ РЕЗЬБОЙ G1/2"ВР '20C</t>
  </si>
  <si>
    <t>UPONOR UNI-C ЗАГЛУШКА ДЛЯ КОЛЛЕКТОРА S/SH С НАРУЖНОЙ РЕЗЬБОЙ 1"НР '20И</t>
  </si>
  <si>
    <t>UPONOR UNI-C ЗАГЛУШКА ДЛЯ КОЛЛЕКТОРА S/SH С ВНУТРЕННЕЙ РЕЗЬБОЙ G1"ВР '20И</t>
  </si>
  <si>
    <t>UPONOR UNI-C КРОНШТЕЙН ДЛЯ КОЛЛЕКТОРА S '1А</t>
  </si>
  <si>
    <t>UPONOR AQUA PLUS КРОНШТЕЙН ДЛЯ КОЛЛЕКТОРА SH 1" '25И</t>
  </si>
  <si>
    <t>UPONOR SPI UNI-C МАХОВИЧОК КОЛЛЕКТОРА SH 35° БЕЛЫЙ '1П</t>
  </si>
  <si>
    <t>UPONOR SMART AQUA S-PRESS ВОДОРОЗЕТКА 16-RP1/2"ВР '10Щ</t>
  </si>
  <si>
    <t>UPONOR SMART AQUA S-PRESS ВОДОРОЗЕТКА 20-RP1/2"ВР '10Щ</t>
  </si>
  <si>
    <t>UPONOR SMART AQUA S-PRESS ВОДОРОЗЕТКА 20-RP3/4"ВР '5Щ</t>
  </si>
  <si>
    <t>UPONOR SMART AQUA S-PRESS ВОДОРОЗЕТКА ДЛИННАЯ 16-RP1/2"ВР '10Щ</t>
  </si>
  <si>
    <t>UPONOR MLC ВОДОРОЗЕТКА ДЛИННАЯ 20-1/2ВР '10Щ</t>
  </si>
  <si>
    <t>UPONOR SMART AQUA S-PRESS ВОДОРОЗЕТКА 16-G1/2"ВР (ПОД ГИПСОКАРТОН) '10Щ</t>
  </si>
  <si>
    <t>UPONOR SMART AQUA S-PRESS ВОДОРОЗЕТКА U-ПРОФИЛЬ 16-RP1/2"ВР-16 '5Щ</t>
  </si>
  <si>
    <t>UPONOR SMART AQUA S-PRESS ВОДОРОЗЕТКА U-ПРОФИЛЬ 20-RP1/2"ВР-20 '5Щ</t>
  </si>
  <si>
    <t>UPONOR SMART AQUA S-PRESS ВОДОРОЗЕТКА ПРОХОДНАЯ 16-RP1/2"ВР-16 (ДЛИННАЯ) '10Щ</t>
  </si>
  <si>
    <t>UPONOR SMART AQUA S-PRESS ВОДОРОЗЕТКА ПРОХОДНАЯ 20-RP1/2"ВР-20 (ДЛИННАЯ) '10Щ</t>
  </si>
  <si>
    <t>UPONOR SMART AQUA ВОДОРОЗЕТКА С КРАНОМ И ДЕКОРАТИВНОЙ ЧАШКОЙ 16-RP1/2"ВР G3/4"НР '20Щ</t>
  </si>
  <si>
    <t>UPONOR SMART RADI S-PRESS УГОЛЬНИК 16-15CU L=350ММ '20Щ</t>
  </si>
  <si>
    <t>UPONOR SMART RADI S-PRESS УГОЛЬНИК 16-15CU L=1000ММ '20Щ</t>
  </si>
  <si>
    <t>UPONOR SMART RADI S-PRESS ТРОЙНИК 16-15CU-16 L=350ММ '20Щ</t>
  </si>
  <si>
    <t>UPONOR SMART RADI S-PRESS ТРОЙНИК 20-15CU-20 L=350ММ '20Щ</t>
  </si>
  <si>
    <t>BENDER ARMATUREN GMBH CO. KG, GERMANY</t>
  </si>
  <si>
    <t>UPONOR SMART RADI S-PRESS КРЕСТОВИНА В ТЕПЛОИЗОЛЯЦИИ 16-16-16  '1Щ</t>
  </si>
  <si>
    <t>UPONOR SMART RADI S-PRESS КРЕСТОВИНА В ТЕПЛОИЗОЛЯЦИИ 20-16-20 '1Щ</t>
  </si>
  <si>
    <t>UPONOR SMART RADI S-PRESS КРЕСТОВИНА В ТЕПЛОИЗОЛЯЦИИ 20-16-16 '1Щ</t>
  </si>
  <si>
    <t>UPONOR SMART RADI S-PRESS КРЕСТОВИНА В ТЕПЛОИЗОЛЯЦИИ 20-20-20 '1Щ</t>
  </si>
  <si>
    <t>UPONOR SMART BASE S-PRESS КРЕСТОВИНА ПОД ПЛИНТУС 16-G1/2"НР-16 '1Щ</t>
  </si>
  <si>
    <t>UPONOR SMART BASE S-PRESS КРЕСТОВИНА ПОД ПЛИНТУС 16-G1/2"НР-20 '1Щ</t>
  </si>
  <si>
    <t>UPONOR SMART BASE S-PRESS КРЕСТОВИНА ПОД ПЛИНТУС 16-G1/2"НР-0 '1Щ</t>
  </si>
  <si>
    <t>UPONOR SMART BASE S-PRESS КРЕСТОВИНА ПОД ПЛИНТУС 0-G1/2"НР-16 '1Щ</t>
  </si>
  <si>
    <t>UPONOR SMART BASE S-PRESS КРЕСТОВИНА ПОД ПЛИНТУС 20-G1/2"НР-16 '1Щ</t>
  </si>
  <si>
    <t>UPONOR SMART BASE S-PRESS КРЕСТОВИНА ПОД ПЛИНТУС 20-G1/2"НР-20 '1Щ</t>
  </si>
  <si>
    <t>UPONOR UNI-X ЗАЖИМНОЙ АДАПТЕР 16X2,0-16X2,0 (ДЛЯ РЕКОНСТРУКЦИИ) '10C</t>
  </si>
  <si>
    <t>UPONOR UNI-X ЗАЖИМНОЙ АДАПТЕР 16X2,0-16X2,25 (ДЛЯ РЕКОНСТРУКЦИИ) '10C</t>
  </si>
  <si>
    <t>UPONOR UNI-X ЗАЖИМНОЙ АДАПТЕР 20X2,25-20X2,25 (ДЛЯ РЕКОНСТРУКЦИИ) '10C</t>
  </si>
  <si>
    <t>UPONOR UNI-X ЗАЖИМНОЙ АДАПТЕР 20X2,25-20X2,5 (ДЛЯ РЕКОНСТРУКЦИИ) '10C</t>
  </si>
  <si>
    <t>UPONOR SPI S-PRESS РЕМ.КОМПЛЕКТ: ПЛАСТИКОВОЕ КОЛЬЦО + АЛЮМИНИЕВАЯ ПРЕСС-ГИЛЬЗА 25, 10 ШТ  '10Щ</t>
  </si>
  <si>
    <t>UPONOR S-PRESS ШТУЦЕР ЛАТУНЬ 20-22CU '10Щ</t>
  </si>
  <si>
    <t>UPONOR S-PRESS ШТУЦЕР  ЛАТУНЬ 25-22CU '5Щ</t>
  </si>
  <si>
    <t>UPONOR RS S-PRESS АДАПТЕР 40-RS2 '1И</t>
  </si>
  <si>
    <t>UPONOR RS S-PRESS АДАПТЕР 50-RS2 '1И</t>
  </si>
  <si>
    <t>UPONOR RS S-PRESS АДАПТЕР 63-RS2 '1Ф</t>
  </si>
  <si>
    <t>UPONOR RS S-PRESS АДАПТЕР 75-RS2 '1Ф</t>
  </si>
  <si>
    <t>UPONOR RS S-PRESS АДАПТЕР 90-RS3 '1Ф</t>
  </si>
  <si>
    <t>UPONOR RS S-PRESS АДАПТЕР 110-RS3 '1И</t>
  </si>
  <si>
    <t>UPONOR RS АДАПТЕР С ВНУТРЕННЕЙ РЕЗЬБОЙ RP1/2"ВР-RS2 '1C</t>
  </si>
  <si>
    <t>UPONOR RS АДАПТЕР С ВНУТРЕННЕЙ РЕЗЬБОЙ RP1"ВР-RS2 '1C</t>
  </si>
  <si>
    <t>UPONOR RS АДАПТЕР С ВНУТРЕННЕЙ РЕЗЬБОЙ RP2"ВР-RS2 '1С</t>
  </si>
  <si>
    <t>UPONOR RS АДАПТЕР С ВНУТРЕННЕЙ РЕЗЬБОЙ RP2 1/2"ВР-RS2 '1C</t>
  </si>
  <si>
    <t>UPONOR RS АДАПТЕР С ВНУТРЕННЕЙ РЕЗЬБОЙ RP1/2"ВР-RS3 '1C</t>
  </si>
  <si>
    <t>UPONOR RS АДАПТЕР С ВНУТРЕННЕЙ РЕЗЬБОЙ RP3"ВР-RS3 '1C</t>
  </si>
  <si>
    <t>UPONOR RS АДАПТЕР С НАРУЖНОЙ РЕЗЬБОЙ R1 1/2"НР-RS2 '1C</t>
  </si>
  <si>
    <t>UPONOR RS АДАПТЕР С НАРУЖНОЙ РЕЗЬБОЙ R2"НР-RS2 '1И</t>
  </si>
  <si>
    <t>UPONOR RS АДАПТЕР С НАРУЖНОЙ РЕЗЬБОЙ R2 1/2"НР-RS2 '1C</t>
  </si>
  <si>
    <t>UPONOR RS АДАПТЕР С НАРУЖНОЙ РЕЗЬБОЙ R3"НР-RS3 '1C</t>
  </si>
  <si>
    <t>UPONOR RS ФЛАНЕЦ RS2-DN65 (PN6) '1C</t>
  </si>
  <si>
    <t>UPONOR RS ФЛАНЕЦ RS2-DN65 (PN16) '1И</t>
  </si>
  <si>
    <t>UPONOR RS ФЛАНЕЦ RS3-DN80 (PN6) '1C</t>
  </si>
  <si>
    <t>UPONOR RS ФЛАНЕЦ RS3-DN100 (PN6) '1C</t>
  </si>
  <si>
    <t>UPONOR RS ФЛАНЕЦ RS3-DN80 (PN16) '1И</t>
  </si>
  <si>
    <t>UPONOR RS ФЛАНЕЦ RS3-DN100 (PN16) '1А</t>
  </si>
  <si>
    <t>UPONOR RS СОЕДИНИТЕЛЬ ДЛИННЫЙ RS2-RS2 L=130ММ '1С</t>
  </si>
  <si>
    <t>UPONOR RS СОЕДИНИТЕЛЬ ДЛИННЫЙ RS3-RS3 L=210ММ '1C</t>
  </si>
  <si>
    <t>UPONOR RS СОЕДИНИТЕЛЬ КОРОТКИЙ RS2-RS2 L=5ММ '1C</t>
  </si>
  <si>
    <t>UPONOR RS СОЕДИНИТЕЛЬ КОРОТКИЙ RS3-RS3 L=5ММ '1C</t>
  </si>
  <si>
    <t>PEILER &amp; KLEIN KUNSTSTOFFTECHNIK GMBH, GERMANY</t>
  </si>
  <si>
    <t>UPONOR RS ФИКСИРУЮЩИЙ ХОМУТ RS2 ЧЕРНЫЙ '10П</t>
  </si>
  <si>
    <t>UPONOR RS ФИКСИРУЮЩИЙ ХОМУТ RS3 СЕРЫЙ '10П</t>
  </si>
  <si>
    <t>UPONOR RS S-PRESS АДАПТЕР 20-RS2 '1Щ</t>
  </si>
  <si>
    <t>UPONOR RS S-PRESS АДАПТЕР 25-RS2 '1Щ</t>
  </si>
  <si>
    <t>UPONOR RS S-PRESS АДАПТЕР 32-RS2 '1Щ</t>
  </si>
  <si>
    <t>UPONOR S-PRESS СОЕДИНИТЕЛЬ 14-14 '10В</t>
  </si>
  <si>
    <t>UPONOR UNI-X ЗАЖИМНОЙ АДАПТЕР MLC 14-3/4"ВР ЕВРОКОНУС '25Щ</t>
  </si>
  <si>
    <t>kill next time</t>
  </si>
  <si>
    <t>UPONOR SMART RADI АДАПТЕР '20C</t>
  </si>
  <si>
    <t>UPONOR MULTI ТРУБОРЕЗ ДЛЯ ТРУБ 14-40 '1И</t>
  </si>
  <si>
    <t>UPONOR SPI MULTI ЗАПАСНОЕ ЛЕЗВИЕ ДЛЯ ТРУБОРЕЗА 14-40 '1П</t>
  </si>
  <si>
    <t>UPONOR MULTI ТРУБОРЕЗ ДЛЯ ТРУБ 25-63 '1И</t>
  </si>
  <si>
    <t>UPONOR SPI MULTI ЗАПАСНОЕ ЛЕЗВИЕ ДЛЯ ТРУБОРЕЗА 25-63 '1П</t>
  </si>
  <si>
    <t>UPONOR MULTI ТРУБОРЕЗ ДЛЯ ТРУБ 50-125 '1А</t>
  </si>
  <si>
    <t>UPONOR SPI MULTI ЗАПАСНОЕ ЛЕЗВИЕ ДЛЯ ТРУБОРЕЗА 50-125 '1П</t>
  </si>
  <si>
    <t>KIICHI-WISENT TOOLS BV IND.-TERREIN STORMPOLDER, JAPAN</t>
  </si>
  <si>
    <t>UPONOR SPI ЗАПАСНОЕ ЛЕЗВИЕ ДЛЯ ТРУБОРЕЗА 1013719 '1П</t>
  </si>
  <si>
    <t>ROTHENBERGER S.A., SPAIN</t>
  </si>
  <si>
    <t>UPONOR SPI ЗАПАСНОЕ ЛЕЗВИЕ ДЛЯ ТРУБОРЕЗА 25-63, АРТИКУЛ 1006634 '1В</t>
  </si>
  <si>
    <t>UPONOR SPI ЗАПАСНОЕ ЛЕЗВИЕ ДЛЯ ТРУБОРЕЗА 50-110, АРТИКУЛ 1014171 '1В</t>
  </si>
  <si>
    <t>UPONOR НАБОР ИНСТРУМЕНТОВ ДЛЯ РЕЗКИ И СНЯТИЯ ФАСКИ 63-110 '1C</t>
  </si>
  <si>
    <t>UPONOR SPI ЗАПАСНОЙ РЕЖУЩИЙ ДИСК АРТИКУЛ 1014334 '1П</t>
  </si>
  <si>
    <t>KRITZNER METALLTECHNIK GMBH, GERMANY</t>
  </si>
  <si>
    <t>UPONOR КАЛИБРАТОР 16 '1C</t>
  </si>
  <si>
    <t>UPONOR КАЛИБРАТОР 20 '1C</t>
  </si>
  <si>
    <t>UPONOR КАЛИБРАТОР 25 '1C</t>
  </si>
  <si>
    <t>UPONOR КАЛИБРАТОР 32 '1C</t>
  </si>
  <si>
    <t>UPONOR КАЛИБРАТОР 40 '1А</t>
  </si>
  <si>
    <t>UPONOR КАЛИБРАТОР 50 '1С</t>
  </si>
  <si>
    <t>UPONOR КАЛИБРАТОР 63 '1C</t>
  </si>
  <si>
    <t>UPONOR КАЛИБРАТОР 75 '1C</t>
  </si>
  <si>
    <t>UPONOR КАЛИБРАТОР ТРЁХРАЗМЕРНЫЙ 16/20/25 '1И</t>
  </si>
  <si>
    <t>UPONOR MLC ГИБОЧНАЯ ПРУЖИНА ВНУТРЕННЯЯ 16 '1С</t>
  </si>
  <si>
    <t>UPONOR MLC ГИБОЧНАЯ ПРУЖИНА ВНУТРЕННЯЯ 20 '1C</t>
  </si>
  <si>
    <t>UPONOR MLC ГИБОЧНАЯ ПРУЖИНА ВНУТРЕННЯЯ 25 '1С</t>
  </si>
  <si>
    <t>UPONOR MLC ГИБОЧНАЯ ПРУЖИНА ВНУТРЕННЯЯ 32 '1А</t>
  </si>
  <si>
    <t>UPONOR MLC ГИБОЧНАЯ ПРУЖИНА НАРУЖНАЯ 16 '1И</t>
  </si>
  <si>
    <t>UPONOR MLC ГИБОЧНАЯ ПРУЖИНА НАРУЖНАЯ 20 '1А</t>
  </si>
  <si>
    <t>UPONOR MLC ГИБОЧНАЯ ПРУЖИНА НАРУЖНАЯ 25 '1А</t>
  </si>
  <si>
    <t>UPONOR UNI PIPE PLUS ТРУБОГИБ 16-32 '1С</t>
  </si>
  <si>
    <t>UPONOR S-PRESS РУЧНОЙ ИНСТРУМЕНТ БЕЗ ВКЛАДЫШЕЙ, 14-20 ММ '1И</t>
  </si>
  <si>
    <t>Ограниченная акция</t>
  </si>
  <si>
    <t>GUSTAV KLAUKE GMBH, GERMANY</t>
  </si>
  <si>
    <t>UPONOR S-PRESS РУЧНОЙ ИНСТРУМЕНТ БЕЗ ВКЛАДЫШЕЙ 14-20 '1В</t>
  </si>
  <si>
    <t>UPONOR S-PRESS ВКЛАДЫШИ ДЛЯ РУЧНОГО ИНСТРУМЕНТА 16 '1И</t>
  </si>
  <si>
    <t>UPONOR S-PRESS ВКЛАДЫШИ ДЛЯ РУЧНОГО ИНСТРУМЕНТА 20 '1И</t>
  </si>
  <si>
    <t>UPONOR S-PRESS АККУМУЛЯТОРНЫЙ ИНСТРУМЕНТ MINI2 С КЛЕЩАМИ KSP0 16/20/25/32 '1Ф</t>
  </si>
  <si>
    <t>UPONOR SPI S-PRESS ЗАПАСНОЙ АККУМУЛЯТОР MINI '1П</t>
  </si>
  <si>
    <t>UPONOR SPI S-PRESS ЗАПАСНОЙ АККУМУЛЯТОР MINI2 '1С</t>
  </si>
  <si>
    <t>UPONOR S-PRESS КЛЕЩИ MINI KSP0 14 '1С</t>
  </si>
  <si>
    <t>UPONOR S-PRESS КЛЕЩИ MINI KSP0 16 '1C</t>
  </si>
  <si>
    <t>UPONOR S-PRESS КЛЕЩИ MINI KSP0 20 '1C</t>
  </si>
  <si>
    <t>UPONOR S-PRESS КЛЕЩИ MINI KSP0 25 '1C</t>
  </si>
  <si>
    <t>UPONOR S-PRESS КЛЕЩИ MINI KSP0 32 '1C</t>
  </si>
  <si>
    <t>UPONOR S-PRESS ЭЛЕКТРИЧЕСКИЙ ИНСТРУМЕНТ UP 75 БЕЗ КЛЕЩЕЙ '1Ф</t>
  </si>
  <si>
    <t>UPONOR S-PRESS АККУМУЛЯТОРНЫЙ ИНСТРУМЕНТ UP110 БЕЗ КЛЕЩЕЙ '1С</t>
  </si>
  <si>
    <t>UPONOR SPI S-PRESS ЗАПАСНОЙ АККУМУЛЯТОР UP 75 '1С</t>
  </si>
  <si>
    <t>UPONOR SPI S-PRESS ЗАПАСНОЙ АККУМУЛЯТОР UP110 '1С</t>
  </si>
  <si>
    <t>UPONOR SPI S-PRESS ЗАПАСНОЕ ЗАРЯДНОЕ УСТРОЙСТВО ДЛЯ ИНСТРУМЕНТОВ MINI И UP 75 '1С</t>
  </si>
  <si>
    <t>UPONOR SPI S-PRESS ЗАПАСНОЕ ЗАРЯДНОЕ УСТРОЙСТВО ДЛЯ ИНСТРУМЕНТОВ MINI2 И UP110 '1С</t>
  </si>
  <si>
    <t>UPONOR S-PRESS КЛЕЩИ UPP1 14 '1С</t>
  </si>
  <si>
    <t>UPONOR S-PRESS КЛЕЩИ UPP1 16 '1И</t>
  </si>
  <si>
    <t>UPONOR S-PRESS КЛЕЩИ UPP1 20 '1И</t>
  </si>
  <si>
    <t>UPONOR S-PRESS КЛЕЩИ UPP1 25 '1И</t>
  </si>
  <si>
    <t>UPONOR S-PRESS КЛЕЩИ UPP1 32 '1И</t>
  </si>
  <si>
    <t>UPONOR S-PRESS КЛЕЩИ UPP1 40 '1И</t>
  </si>
  <si>
    <t>UPONOR S-PRESS КЛЕЩИ UPP1 50 '1И</t>
  </si>
  <si>
    <t>UPONOR S-PRESS ОБОЙМА 63 ДЛЯ 1046545 '1А</t>
  </si>
  <si>
    <t>UPONOR S-PRESS ОБОЙМА 75 ДЛЯ 1046545 '1C</t>
  </si>
  <si>
    <t>UPONOR S-PRESS ОБОЙМА 90 ДЛЯ 1046545 '1C</t>
  </si>
  <si>
    <t>UPONOR S-PRESS ОБОЙМА 110 ДЛЯ 1046545 '1C</t>
  </si>
  <si>
    <t>UPONOR S-PRESS НАСАДКА ДЛЯ ПРЕСС ОБОЙМЫ 63-110 '1А</t>
  </si>
  <si>
    <t>UPONOR ВЫПРЯМИТЕЛЬ ДЛЯ ТРУБ 14-25'1C</t>
  </si>
  <si>
    <t>UPONOR УНИВЕРСАЛЬНЫЙ ИНСТРУМЕНТ ДЛЯ СНЯТИЯ ФАСКИ '1А</t>
  </si>
  <si>
    <t>UPONOR MLC ГИБОЧНАЯ ПРУЖИНА НАРУЖНАЯ 14 '1С</t>
  </si>
  <si>
    <t>UPONOR S-PRESS ВКЛАДЫШИ ДЛЯ РУЧНОГО ИНСТРУМЕНТА 14 '1C</t>
  </si>
  <si>
    <t>Фитинги и аксессуары Uponor RTM</t>
  </si>
  <si>
    <t>HIGASHIO MECH CO., LTD., JAPAN</t>
  </si>
  <si>
    <t>UPONOR RTM ШТУЦЕР С НАРУЖНОЙ РЕЗЬБОЙ КОМПОЗИЦИОННЫЙ 16-1/2"НР '48C</t>
  </si>
  <si>
    <t>RTM</t>
  </si>
  <si>
    <t>UPONOR RTM ШТУЦЕР С НАРУЖНОЙ РЕЗЬБОЙ КОМПОЗИЦИОННЫЙ 20-1/2"НР '36C</t>
  </si>
  <si>
    <t>UPONOR RTM ШТУЦЕР С НАРУЖНОЙ РЕЗЬБОЙ КОМПОЗИЦИОННЫЙ 25-3/4"НР '20C</t>
  </si>
  <si>
    <t>UPONOR RTM ШТУЦЕР С ВНУТРЕННЕЙ РЕЗЬБОЙ КОМПОЗИЦИОННЫЙ 16-1/2"ВР '40А</t>
  </si>
  <si>
    <t>UPONOR RTM ШТУЦЕР С ВНУТРЕННЕЙ РЕЗЬБОЙ КОМПОЗИЦИОННЫЙ 20-1/2"ВР '36C</t>
  </si>
  <si>
    <t>UPONOR RTM ШТУЦЕР С ВНУТРЕННЕЙ РЕЗЬБОЙ КОМПОЗИЦИОННЫЙ 25-3/4"ВР '20C</t>
  </si>
  <si>
    <t>UPONOR RTM УГОЛЬНИК С ВНУТРЕННЕЙ РЕЗЬБОЙ КОМПОЗИЦИОННЫЙ 16-1/2"ВР '30C</t>
  </si>
  <si>
    <t>UPONOR RTM УГОЛЬНИК С ВНУТРЕННЕЙ РЕЗЬБОЙ КОМПОЗИЦИОННЫЙ 20-1/2"ВР '20C</t>
  </si>
  <si>
    <t>UPONOR RTM УГОЛЬНИК С ВНУТРЕННЕЙ РЕЗЬБОЙ КОМПОЗИЦИОННЫЙ 25-3/4"ВР '20C</t>
  </si>
  <si>
    <t>UPONOR RTM ВОДОРОЗЕТКА КОМПОЗИЦИОННАЯ 16-1/2"ВР '20А</t>
  </si>
  <si>
    <t>UPONOR RTM ВОДОРОЗЕТКА КОМПОЗИЦИОННАЯ 20-1/2"ВР '20C</t>
  </si>
  <si>
    <t>UPONOR RTM СОЕДИНИТЕЛЬ КОМПОЗИЦИОННЫЙ 16-16 '40А</t>
  </si>
  <si>
    <t>UPONOR RTM СОЕДИНИТЕЛЬ КОМПОЗИЦИОННЫЙ 20-20 '30А</t>
  </si>
  <si>
    <t>UPONOR RTM СОЕДИНИТЕЛЬ КОМПОЗИЦИОННЫЙ 25-25 '20C</t>
  </si>
  <si>
    <t>UPONOR RTM ПЕРЕХОДНИК КОМПОЗИЦИОННЫЙ 20-16 '35C</t>
  </si>
  <si>
    <t>UPONOR RTM ПЕРЕХОДНИК КОМПОЗИЦИОННЫЙ 25-20 '25C</t>
  </si>
  <si>
    <t>UPONOR RTM ПЕРЕХОДНИК ЛАТУНЬ 25-16 '20В</t>
  </si>
  <si>
    <t>UPONOR RTM ПЕРЕХОДНИК ЛАТУНЬ 32-20 '12Щ</t>
  </si>
  <si>
    <t>UPONOR RTM ПЕРЕХОДНИК ЛАТУНЬ 32-25 '12Щ</t>
  </si>
  <si>
    <t>UPONOR RTM ШТУЦЕР С НАРУЖНОЙ РЕЗЬБОЙ ЛАТУНЬ 16-1/2"НР '48А</t>
  </si>
  <si>
    <t>UPONOR RTM ШТУЦЕР С НАРУЖНОЙ РЕЗЬБОЙ ЛАТУНЬ 20-1/2"НР '36А</t>
  </si>
  <si>
    <t>UPONOR RTM ШТУЦЕР С НАРУЖНОЙ РЕЗЬБОЙ ЛАТУНЬ 20-3/4"НР '25C</t>
  </si>
  <si>
    <t>UPONOR RTM ШТУЦЕР С НАРУЖНОЙ РЕЗЬБОЙ ЛАТУНЬ 25-3/4"НР '20C</t>
  </si>
  <si>
    <t>UPONOR RTM ШТУЦЕР С НАРУЖНОЙ РЕЗЬБОЙ ЛАТУНЬ 25-1"НР '20C</t>
  </si>
  <si>
    <t>UPONOR RTM ШТУЦЕР С НАРУЖНОЙ РЕЗЬБОЙ ЛАТУНЬ 32-1"НР '15Щ</t>
  </si>
  <si>
    <t>UPONOR RTM ШТУЦЕР С ВНУТРЕННЕЙ РЕЗЬБОЙ ЛАТУНЬ 16-1/2"ВР '48C</t>
  </si>
  <si>
    <t>UPONOR RTM ШТУЦЕР С ВНУТРЕННЕЙ РЕЗЬБОЙ ЛАТУНЬ 20-1/2"ВР '36А</t>
  </si>
  <si>
    <t>UPONOR RTM ШТУЦЕР С ВНУТРЕННЕЙ РЕЗЬБОЙ ЛАТУНЬ 20-3/4"ВР '25C</t>
  </si>
  <si>
    <t>UPONOR RTM ШТУЦЕР С ВНУТРЕННЕЙ РЕЗЬБОЙ ЛАТУНЬ 25-3/4"ВР '25C</t>
  </si>
  <si>
    <t>UPONOR RTM ШТУЦЕР С ВНУТРЕННЕЙ РЕЗЬБОЙ ЛАТУНЬ 25-1"ВР '20В</t>
  </si>
  <si>
    <t>UPONOR RTM УГОЛЬНИК 90° КОМПОЗИЦИОННЫЙ 16-16 '40А</t>
  </si>
  <si>
    <t>UPONOR RTM УГОЛЬНИК 90° КОМПОЗИЦИОННЫЙ 20-20 '25А</t>
  </si>
  <si>
    <t>UPONOR RTM УГОЛЬНИК 90° КОМПОЗИЦИОННЫЙ 25-25 '15C</t>
  </si>
  <si>
    <t>UPONOR RTM УГОЛЬНИК С НАРУЖНОЙ РЕЗЬБОЙ ЛАТУНЬ 16-1/2"НР '30C</t>
  </si>
  <si>
    <t>UPONOR RTM УГОЛЬНИК С НАРУЖНОЙ РЕЗЬБОЙ ЛАТУНЬ 20-1/2"НР '20C</t>
  </si>
  <si>
    <t>UPONOR RTM УГОЛЬНИК С НАРУЖНОЙ РЕЗЬБОЙ ЛАТУНЬ 20-3/4"НР '20C</t>
  </si>
  <si>
    <t>UPONOR RTM УГОЛЬНИК С НАРУЖНОЙ РЕЗЬБОЙ ЛАТУНЬ 25-3/4"НР '15C</t>
  </si>
  <si>
    <t>UPONOR RTM УГОЛЬНИК С ВНУТРЕННЕЙ РЕЗЬБОЙ ЛАТУНЬ 16-1/2"ВР '48C</t>
  </si>
  <si>
    <t>UPONOR RTM УГОЛЬНИК С ВНУТРЕННЕЙ РЕЗЬБОЙ ЛАТУНЬ 20-1/2"ВР '30C</t>
  </si>
  <si>
    <t>UPONOR RTM УГОЛЬНИК С ВНУТРЕННЕЙ РЕЗЬБОЙ ЛАТУНЬ 20-3/4"ВР '20В</t>
  </si>
  <si>
    <t>UPONOR RTM УГОЛЬНИК С ВНУТРЕННЕЙ РЕЗЬБОЙ ЛАТУНЬ 25-3/4"ВР '20C</t>
  </si>
  <si>
    <t>UPONOR RTM УГОЛЬНИК С ВНУТРЕННЕЙ РЕЗЬБОЙ ЛАТУНЬ 25-1"ВР '20C</t>
  </si>
  <si>
    <t>UPONOR RTM ТРОЙНИК РАВНОПРОХОДНОЙ КОМПОЗИЦИОННЫЙ 16-16-16 '24C</t>
  </si>
  <si>
    <t>UPONOR RTM ТРОЙНИК РАВНОПРОХОДНОЙ КОМПОЗИЦИОННЫЙ 20-20-20 '20А</t>
  </si>
  <si>
    <t>UPONOR RTM ТРОЙНИК РАВНОПРОХОДНОЙ КОМПОЗИЦИОННЫЙ 25-25-25 '10C</t>
  </si>
  <si>
    <t>UPONOR RTM ТРОЙНИК РЕДУКЦИОННЫЙ КОМПОЗИЦИОННЫЙ 20-16-16 '20C</t>
  </si>
  <si>
    <t>UPONOR RTM ТРОЙНИК РЕДУКЦИОННЫЙ КОМПОЗИЦИОННЫЙ 20-16-20 '20C</t>
  </si>
  <si>
    <t>UPONOR RTM ТРОЙНИК РЕДУКЦИОННЫЙ КОМПОЗИЦИОННЫЙ 20-20-16 '20В</t>
  </si>
  <si>
    <t>UPONOR RTM ТРОЙНИК РЕДУКЦИОННЫЙ КОМПОЗИЦИОННЫЙ 25-20-20 '14В</t>
  </si>
  <si>
    <t>UPONOR RTM ТРОЙНИК РЕДУКЦИОННЫЙ КОМПОЗИЦИОННЫЙ 25-20-25 '14В</t>
  </si>
  <si>
    <t>UPONOR RTM ТРОЙНИК РЕДУКЦИОННЫЙ ЛАТУНЬ 16-20-16 '20В</t>
  </si>
  <si>
    <t>UPONOR RTM ТРОЙНИК РЕДУКЦИОННЫЙ ЛАТУНЬ 32-16-32 '6Щ</t>
  </si>
  <si>
    <t>UPONOR RTM ТРОЙНИК РЕДУКЦИОННЫЙ ЛАТУНЬ 32-20-32 '6Щ</t>
  </si>
  <si>
    <t>UPONOR RTM ТРОЙНИК С ВНУТРЕННЕЙ РЕЗЬБОЙ ЛАТУНЬ 16-1/2"ВР-16 '30C</t>
  </si>
  <si>
    <t>UPONOR RTM ТРОЙНИК С ВНУТРЕННЕЙ РЕЗЬБОЙ ЛАТУНЬ 20-1/2"ВР-20 '20C</t>
  </si>
  <si>
    <t>UPONOR RTM ТРОЙНИК С ВНУТРЕННЕЙ РЕЗЬБОЙ ЛАТУНЬ 20-3/4"ВР-20 '20В</t>
  </si>
  <si>
    <t>UPONOR SMART AQUA RTM ВОДОРОЗЕТКА ЛАТУНЬ 16-1/2"ВР '20C</t>
  </si>
  <si>
    <t>UPONOR SMART AQUA RTM ВОДОРОЗЕТКА ЛАТУНЬ 20-1/2"ВР '20А</t>
  </si>
  <si>
    <t>UPONOR SMART AQUA RTM ВОДОРОЗЕТКА ЛАТУНЬ 20-3/4"ВР '20C</t>
  </si>
  <si>
    <t>UPONOR SMART AQUA RTM ВОДОРОЗЕТКА U-ПРОФИЛЬ ЛАТУНЬ 16-1/2"-16 '5C</t>
  </si>
  <si>
    <t>UPONOR SMART AQUA RTM ВОДОРОЗЕТКА U-ПРОФИЛЬ ЛАТУНЬ 20-1/2"-20 '5C</t>
  </si>
  <si>
    <t>UPONOR SMART AQUA RTM АДАПТЕР ЛАТУНЬ 16-3/4"ВР ЕВРОКОНУС '25C</t>
  </si>
  <si>
    <t>UPONOR SMART AQUA RTM АДАПТЕР ЛАТУНЬ 20-3/4"ВР ЕВРОКОНУС '25В</t>
  </si>
  <si>
    <t>UPONOR SMART RADI RTM УГОЛЬНИК ЛАТУНЬ 16-15CU (L=200ММ) '15C</t>
  </si>
  <si>
    <t>UPONOR RTM ШТУЦЕР С НАКИДНОЙ ГАЙКОЙ ЛАТУНЬ 16-1/2"НГ '24C</t>
  </si>
  <si>
    <t>UPONOR RTM ШТУЦЕР С НАКИДНОЙ ГАЙКОЙ ЛАТУНЬ 20-3/4"НГ '24C</t>
  </si>
  <si>
    <t>UPONOR RTM АДАПТЕР ЛАТУНЬ 16-15СU '40C</t>
  </si>
  <si>
    <t>UPONOR RTM АДАПТЕР ЛАТУНЬ 25-22CU '20C</t>
  </si>
  <si>
    <t>UPONOR RTM ЗАГЛУШКА ЛАТУНЬ 16 '48C</t>
  </si>
  <si>
    <t>UPONOR RTM КАЛИБРАТОР 16/20/25 '20C</t>
  </si>
  <si>
    <t>UPONOR RTM КАЛИБРАТОР 32 '5Щ</t>
  </si>
  <si>
    <t>KOTAR SP. J. B.&amp;S. JAWORSCY, POLAND</t>
  </si>
  <si>
    <t>UPONOR MINITEC COMFORT PIPE ТРУБА 9,9X1,1 БУХТА 120M '120И</t>
  </si>
  <si>
    <t>UPONOR MINITEC COMFORT PIPE ТРУБА 9,9X1,1 БУХТА 240M '240Ф</t>
  </si>
  <si>
    <t>UPONOR MINITEC COMFORT PIPE ТРУБА 9,9X1,1  БУХТА 480M '480С</t>
  </si>
  <si>
    <t>UPONOR COMFORT PIPE ТРУБА 16X1,8 БУХТА 240M '240Ф</t>
  </si>
  <si>
    <t>UPONOR COMFORT PIPE ТРУБА 16X1,8 БУХТА 640M '640И</t>
  </si>
  <si>
    <t>UPONOR SMART ТРУБА 16X2,0 БУХТА 240M '240Ф</t>
  </si>
  <si>
    <t>UPONOR SMART ТРУБА 16X2,0 БУХТА 640M '640Ф</t>
  </si>
  <si>
    <t>UPONOR SMART ТРУБА 20X2,0 БУХТА 240M '240Ф</t>
  </si>
  <si>
    <t>UPONOR SMART ТРУБА 20X2,0 БУХТА 480M '480Ф</t>
  </si>
  <si>
    <t>UPONOR KLETT COMFORT PIPE PLUS ТРУБА 16X1,8 БУХТА 240М '240C</t>
  </si>
  <si>
    <t>UPONOR KLETT COMFORT PIPE PLUS ТРУБА 16X1,8 БУХТА 640М '640C</t>
  </si>
  <si>
    <t>1022341, 1033625</t>
  </si>
  <si>
    <t>UPONOR MELTAWAY PLUS PE-XA ТРУБА ОРАНЖЕВАЯ 25X2,3 БУХТА 640M '640С</t>
  </si>
  <si>
    <t>UPONOR MELTAWAY PLUS PE-XA ТРУБА ОРАНЖЕВАЯ 25X2,3 БУХТА НА ЗАКАЗ (МАКС. 170М) '1C</t>
  </si>
  <si>
    <t>UPONOR MINITEC СОЕДИНИТЕЛЬ 9,9 С КОЛЬЦАМИ РЕ-Х '10И</t>
  </si>
  <si>
    <t>UFH components</t>
  </si>
  <si>
    <t>UPONOR SMART ПРЕСС-СОЕДИНИТЕЛЬ 16X1,8/2,0-16X1,8/2,0 '20У</t>
  </si>
  <si>
    <t>SMART components</t>
  </si>
  <si>
    <t>UPONOR SMART ПРЕСС-СОЕДИНИТЕЛЬ 20X2,0-20X2,0 '20С</t>
  </si>
  <si>
    <t>UPONOR Q&amp;E СОЕДИНИТЕЛЬ DR-ЛАТУНЬ 14-14 С ДВУМЯ КОЛЬЦАМИ '100С</t>
  </si>
  <si>
    <t>UPONOR Q&amp;E СОЕДИНИТЕЛЬ DR-ЛАТУНЬ 17-17 С ДВУМЯ КОЛЬЦАМИ '100C</t>
  </si>
  <si>
    <t>UPONOR MINITEC ПАНЕЛЬ САМОКЛЕЮЩАЯСЯ 15,4М² ДЛЯ ТРУБ 9,9X1,1ММ, 1100X700X12ММ '15,4И</t>
  </si>
  <si>
    <t>M2</t>
  </si>
  <si>
    <t>KINGSPAN GEFINEX GMBH, GERMANY</t>
  </si>
  <si>
    <t>UPONOR FIX ФИКСИРУЮЩИЙ ТРАК ДЛЯ ТРУБ 9,9ММ Ц/Ц20ММ, 2,5М '25И</t>
  </si>
  <si>
    <t>UPONOR MINITEC ДЕМПФЕРНАЯ ЛЕНТА САМОКЛЕЮЩАЯСЯ 20М, 80X8 ММ '200И</t>
  </si>
  <si>
    <t>UPONOR MINITEC РАСШИРИТЕЛЬНЫЙ ПРОФИЛЬ 0,9M 40X10MM '10C</t>
  </si>
  <si>
    <t>UPONOR MINITEC РАСШИРИТЕЛЬНЫЙ ПРОФИЛЬ 1,3M 40X10MM '10C</t>
  </si>
  <si>
    <t>UPONOR MINITEC ЗАЩИТНАЯ ГИЛЬЗА 9,9MM 300X2MM '30С</t>
  </si>
  <si>
    <t>WESTEBBE, GERMANY</t>
  </si>
  <si>
    <t>1016699, 1005478, 1005478</t>
  </si>
  <si>
    <t>UPONOR NUBOS ПАНЕЛЬ, ПЕНОПОЛИСТИРОЛ EPS 30 ММ ДЛЯ ТРУБ 14-17MM '8,8У</t>
  </si>
  <si>
    <t>UPONOR NUBOS ПАНЕЛЬ, ПЕНОПОЛИСТИРОЛ EPS 20 ММ ДЛЯ ТРУБ 14-17MM '8,8У</t>
  </si>
  <si>
    <t>1016703, 1061880</t>
  </si>
  <si>
    <t>UPONOR NUBOS ПАНЕЛЬ БЕЗ ТЕПЛОИЗОЛЯЦИИ ДЛЯ ТРУБ 14-17 '17,6У</t>
  </si>
  <si>
    <t>UPONOR NUBOS ПАНЕЛЬ, ПЕНОПОЛИСТИРОЛ EPS 30-2 ДЛЯ ТРУБ 14-16MM 1447X900X48MM '10В</t>
  </si>
  <si>
    <t>WISCHEMANN KUNSTSTOFF GMBH, GERMANY</t>
  </si>
  <si>
    <t>UPONOR KLETT РУЛОН, ПЕНОПОЛИСТИРОЛ EXTRA EPS DES 30-2MM 10X1M '10C</t>
  </si>
  <si>
    <t>UPONOR UPONOR KLETT ПАНЕЛЬ, ПЕНОПОЛИСТИРОЛ EPS DEO 15ММ, 2X1 М '20C</t>
  </si>
  <si>
    <t>UPONOR TACKER ПАНЕЛЬ, ПЕНОПОЛИСТИРОЛ EPS DEO 20MM '10У</t>
  </si>
  <si>
    <t>UPONOR TACKER ПАНЕЛЬ, ПЕНОПОЛИСТИРОЛ EPS DEO 30MM '10У</t>
  </si>
  <si>
    <t>UPONOR TACKER РУЛОН, ПЕНОПОЛИСТИРОЛ EPS DES 20-2MM 10X1M '10С</t>
  </si>
  <si>
    <t>UPONOR TACKER РУЛОН, ПЕНОПОЛИСТИРОЛ EPS DES 30-2MM 10X1M '10У</t>
  </si>
  <si>
    <t>UPONOR TACKER РУЛОН, ПЕНОПОЛИСТИРОЛ EPS DES 30-3MM 10X1M '10С</t>
  </si>
  <si>
    <t>UPONOR TACKER ФИКСАТОР ДЛЯ СТЕПЛЕРА КОРОТКИЙ 35MM '300С</t>
  </si>
  <si>
    <t>UPONOR TACKER ФИКСАТОР ДЛЯ СТЕПЛЕРА СТАНДАРТНЫЙ ДЛЯ ТРУБ 14-20ММ H=40MM '1000У</t>
  </si>
  <si>
    <t>UPONOR TACKER ФИКСАТОР ДЛЯ СТЕПЛЕРА ДЛИННЫЙ ДЛЯ ТРУБ 14-20ММ H=55MM '300И</t>
  </si>
  <si>
    <t>AK PERSONAL DIENSTLEISTUNGSGESELLSCHAFT GMBH, GERMANY</t>
  </si>
  <si>
    <t>UPONOR FIX ФИКСИРУЮЩИЙ ТРАК САМОКЛЕЮЩИЙСЯ 14-20ММ, Ц/Ц50ММ, 1М '100И</t>
  </si>
  <si>
    <t>UPONOR MULTI ФИКСИРУЮЩИЙ ТРАК U-ПРОФИЛЬ 20 ММ Ц/Ц50ММ, 3М '30А</t>
  </si>
  <si>
    <t>UPONOR SMART АНКЕР ДЛЯ ФИКСИРУЮЩЕГО ТРАКА '500А</t>
  </si>
  <si>
    <t>UPONOR MAGNA ФИКСИРУЮЩИЙ ТРАК U-ПРОФИЛЬ 25 ММ Ц/Ц50ММ, 3М '30С</t>
  </si>
  <si>
    <t>UPONOR MAGNA АНКЕР ДЛЯ ФИКСИРУЮЩЕГО ТРАКА 25, 50ММ '500C</t>
  </si>
  <si>
    <t>UPONOR CLASSIC КЛИПСА ДЛЯ ФИКСАЦИИ ТРУБ 14-20 К АРМАТУРНОЙ СЕТКЕ 6ММ (100 ШТ.) '1И</t>
  </si>
  <si>
    <t>UPONOR SMART СТЯГИВАЮЩИЙ ХОМУТ, ПЛАСТИК PA 200MM '100И</t>
  </si>
  <si>
    <t>UPONOR MULTI СТЯГИВАЮЩИЙ ХОМУТ, ПЛАСТИК PA 280ММ '100C</t>
  </si>
  <si>
    <t>UPONOR CLASSIC КРЕПЁЖНАЯ ПРОВОЛОКА, 150X1,25 ММ, 250 ШТ '1И</t>
  </si>
  <si>
    <t>UPONOR MULTI ТЕПЛОРАСПРЕДЕЛИТЕЛЬНАЯ ПЛАСТИНА ДЛЯ ТРУБ 20ММ, 1150X280X0,55 ММ '40И</t>
  </si>
  <si>
    <t>UPONOR MULTI ТЕПЛОРАСПРЕДЕЛИТЕЛЬНАЯ ПЛАСТИНА ДЛЯ ТРУБ 17MM 1152X185X0,45MM '60С</t>
  </si>
  <si>
    <t>UPONOR SICCUS ПАНЕЛЬ, ПЕНОПОЛИСТИРОЛ EPS 150KPA ДЛЯ ТРУБ 14MM 1197X1050X25MM '12,5C</t>
  </si>
  <si>
    <t>UPONOR SICCUS ТЕПЛОРАСПРЕДЕЛИТЕЛЬНАЯ ПЛАСТИНА ДЛЯ ТРУБ 14MM 1180X120X0,45MM '48С</t>
  </si>
  <si>
    <t>UPONOR MULTI ТЕПЛОРАСПРЕДЕЛИТЕЛЬНАЯ ПЛАСТИНА EXTRA ДЛЯ ТРУБ 17MM 1152X185X0,45MM '60Щ</t>
  </si>
  <si>
    <t>UPONOR MULTI МУЛЬТИФОЛЬГА 4ММ, 60X1 М '60Ф</t>
  </si>
  <si>
    <t>UPONOR MULTI ТЕКСТУРНАЯ ПЛЕНКА С  РАЗМЕТКОЙ 0,25ММ, 100X1,03 М '103C</t>
  </si>
  <si>
    <t>UPONOR TACKER ТЕКСТУРНАЯ ПЛЁНКА С РАЗМЕТКОЙ 0,2MM '100А</t>
  </si>
  <si>
    <t>UPONOR MULTI ПЛЁНКА PE 0,2ММ, 60X1,25М '75Ф</t>
  </si>
  <si>
    <t>UPONOR MULTI АНКЕР ДЛЯ ПЛЁНКИ L=25ММ '100C</t>
  </si>
  <si>
    <t>UPONOR MULTI ДЕМПФЕРНАЯ ЛЕНТА С ПЛЁНКОЙ, PE 50М, 150X10 ММ '200Ф</t>
  </si>
  <si>
    <t>UPONOR MULTI ДЕМПФЕРНАЯ ЛЕНТА С ПЛЁНКОЙ PE 50M 150X8MM '200И</t>
  </si>
  <si>
    <t>М</t>
  </si>
  <si>
    <t>UPONOR MULTI РАСШИРИТЕЛЬНЫЙ ПРОФИЛЬ 1800X100X10MM '18Ф</t>
  </si>
  <si>
    <t>UPONOR MULTI ЦЕМЕНТНАЯ ДОБАВКА VD 450 20Л '20Ф</t>
  </si>
  <si>
    <t>Л</t>
  </si>
  <si>
    <t>UPONOR MULTI ЦЕМЕНТНАЯ ДОБАВКА, БЫСТРОТВЕРДЕЮЩАЯ VD 550 25Л '25И</t>
  </si>
  <si>
    <t>SVEMAB AB, SWEDEN</t>
  </si>
  <si>
    <t>UPONOR VARIO PLUS КОЛЛЕКТОР С КЛАПАНАМИ ПЛАСТИКОВЫЙ, ВЫХОДЫ 1X 17X2,0 Q&amp;E '1А</t>
  </si>
  <si>
    <t>ПАРА</t>
  </si>
  <si>
    <t>UPONOR VARIO PLUS КОЛЛЕКТОР С КЛАПАНАМИ ПЛАСТИКОВЫЙ, ВЫХОДЫ 3X 17X2,0 Q&amp;E '1С</t>
  </si>
  <si>
    <t>UPONOR VARIO PLUS КОЛЛЕКТОР С КЛАПАНАМИ ПЛАСТИКОВЫЙ, ВЫХОДЫ 4X 17X2,0 Q&amp;E '1С</t>
  </si>
  <si>
    <t>UPONOR VARIO PLUS КОЛЛЕКТОР С КЛАПАНАМИ ПЛАСТИКОВЫЙ, ВЫХОДЫ 6X 17X2,0 Q&amp;E '1С</t>
  </si>
  <si>
    <t>UPONOR VARIO PLUS КОЛЛЕКТОР С КЛАПАНАМИ ПЛАСТИКОВЫЙ, ВЫХОДЫ 1X 20X2,0 Q&amp;E '1А</t>
  </si>
  <si>
    <t>UPONOR VARIO PLUS КОЛЛЕКТОР С КЛАПАНАМИ ПЛАСТИКОВЫЙ, ВЫХОДЫ 3X 20X2,0 Q&amp;E '1С</t>
  </si>
  <si>
    <t>UPONOR VARIO PLUS КОЛЛЕКТОР С КЛАПАНАМИ ПЛАСТИКОВЫЙ, ВЫХОДЫ 4X 20X2,0 Q&amp;E '1А</t>
  </si>
  <si>
    <t>UPONOR VARIO PLUS КОЛЛЕКТОР С КЛАПАНАМИ ПЛАСТИКОВЫЙ, ВЫХОДЫ 6X 20X2,0 Q&amp;E '1С</t>
  </si>
  <si>
    <t>UPONOR VARIO PLUS КОЛЛЕКТОР С КЛАПАНАМИ ПЛАСТИКОВЫЙ, ВЫХОДЫ 1X 3/4 ЕВРОКОНУС '1И</t>
  </si>
  <si>
    <t>UPONOR VARIO PLUS КОЛЛЕКТОР С КЛАПАНАМИ ПЛАСТИКОВЫЙ, ВЫХОДЫ 3X 3/4 ЕВРОКОНУС '1И</t>
  </si>
  <si>
    <t>UPONOR VARIO PLUS КОЛЛЕКТОР С КЛАПАНАМИ ПЛАСТИКОВЫЙ, ВЫХОДЫ 4X 3/4 ЕВРОКОНУС '1И</t>
  </si>
  <si>
    <t>UPONOR VARIO PLUS КОЛЛЕКТОР С КЛАПАНАМИ ПЛАСТИКОВЫЙ, ВЫХОДЫ 6X 3/4 ЕВРОКОНУС '1И</t>
  </si>
  <si>
    <t>UPONOR VARIO PLUS КОЛЛЕКТОР С РАСХОДОМЕРАМИ ПЛАСТИКОВЫЙ, ВЫХОДЫ 1X 3/4 ЕВРОКОНУС '1И</t>
  </si>
  <si>
    <t>UPONOR VARIO PLUS КОЛЛЕКТОР С РАСХОДОМЕРАМИ ПЛАСТИКОВЫЙ, ВЫХОДЫ 3X 3/4 ЕВРОКОНУС '1И</t>
  </si>
  <si>
    <t>UPONOR VARIO PLUS КОЛЛЕКТОР С РАСХОДОМЕРАМИ ПЛАСТИКОВЫЙ, ВЫХОДЫ 4X 3/4 ЕВРОКОНУС '1Ф</t>
  </si>
  <si>
    <t>UPONOR VARIO PLUS КОЛЛЕКТОР С РАСХОДОМЕРАМИ ПЛАСТИКОВЫЙ, ВЫХОДЫ 6X 3/4 ЕВРОКОНУС '1Ф</t>
  </si>
  <si>
    <t>UPONOR VARIO PLUS КОЛЛЕКТОРНЫЙ КОМПЛЕКТ К1 '1Ф</t>
  </si>
  <si>
    <t>UPONOR VARIO PLUS ТЕПЛОИЗОЛЯЦИОННЫЙ КОЖУХ '1С</t>
  </si>
  <si>
    <t>UPONOR VARIO PLUS УГЛОВОЕ СОЕДИНЕНИЕ L=122/42 '1И</t>
  </si>
  <si>
    <t>UPONOR VARIO PLUS ФИКСАТОР ДИСТАНЦИИ, КОМПЛЕКТ '10С</t>
  </si>
  <si>
    <t>UPONOR VARIO PLUS ШТУЦЕР ДЛЯ ШЛАНГА  G3/4"X1/2" '10C</t>
  </si>
  <si>
    <t>UPONOR SPI VARIO PLUS ТЕРМОМЕТР D=40MM ДЛЯ МОДУЛЬНОГО ПЛАСТИКОВОГО КОЛЛЕКТОРА '1П</t>
  </si>
  <si>
    <t>UPONOR VARIO PLUS РЕЗЬБОВОЙ СОЕДИНИТЕЛЬНЫЙ ЭЛЕМЕНТ ДЛЯ ПЛАСТИКОВОГО КОЛЛЕКТОРА '1C</t>
  </si>
  <si>
    <t>UPONOR VARIO PLUS 1" РАСХОДОМЕР 4 Л/МИН ДЛЯ ПЛАСТИКОВОГО КОЛЛЕКТОРА '1П</t>
  </si>
  <si>
    <t>UPONOR VARIO PLUS АВТОМАТИЧЕСКИЙ ВОЗДУХООТВОДЧИК 3/8" '1И</t>
  </si>
  <si>
    <t>UPONOR VARIO S КОЛЛЕКТОР С КЛАПАНАМИ СТАЛЬНОЙ, ВЫХОДЫ 2X3/4" ЕВРОКОНУС '1И</t>
  </si>
  <si>
    <t>Smart components</t>
  </si>
  <si>
    <t>UPONOR VARIO S КОЛЛЕКТОР С КЛАПАНАМИ СТАЛЬНОЙ, ВЫХОДЫ 3X3/4" ЕВРОКОНУС '1Ф</t>
  </si>
  <si>
    <t>UPONOR VARIO S КОЛЛЕКТОР С КЛАПАНАМИ СТАЛЬНОЙ, ВЫХОДЫ 4X3/4" ЕВРОКОНУС '1Ф</t>
  </si>
  <si>
    <t>UPONOR VARIO S КОЛЛЕКТОР С КЛАПАНАМИ СТАЛЬНОЙ, ВЫХОДЫ 5X3/4" ЕВРОКОНУС '1Ф</t>
  </si>
  <si>
    <t>UPONOR VARIO S КОЛЛЕКТОР С КЛАПАНАМИ СТАЛЬНОЙ, ВЫХОДЫ 6X3/4" ЕВРОКОНУС '1И</t>
  </si>
  <si>
    <t>UPONOR VARIO S КОЛЛЕКТОР С КЛАПАНАМИ СТАЛЬНОЙ, ВЫХОДЫ 7X3/4" ЕВРОКОНУС '1Ф</t>
  </si>
  <si>
    <t>UPONOR VARIO S КОЛЛЕКТОР С КЛАПАНАМИ СТАЛЬНОЙ, ВЫХОДЫ 8X3/4" ЕВРОКОНУС '1Ф</t>
  </si>
  <si>
    <t>UPONOR VARIO S КОЛЛЕКТОР С КЛАПАНАМИ СТАЛЬНОЙ, ВЫХОДЫ 9X3/4" ЕВРОКОНУС '1И</t>
  </si>
  <si>
    <t>UPONOR VARIO S КОЛЛЕКТОР С КЛАПАНАМИ СТАЛЬНОЙ, ВЫХОДЫ 10X3/4" ЕВРОКОНУС '1И</t>
  </si>
  <si>
    <t>UPONOR VARIO S КОЛЛЕКТОР С КЛАПАНАМИ СТАЛЬНОЙ, ВЫХОДЫ 11X3/4" ЕВРОКОНУС '1И</t>
  </si>
  <si>
    <t>UPONOR VARIO S КОЛЛЕКТОР С КЛАПАНАМИ СТАЛЬНОЙ, ВЫХОДЫ 12X3/4" ЕВРОКОНУС '1И</t>
  </si>
  <si>
    <t>UPONOR VARIO S КОЛЛЕКТОР С КЛАПАНАМИ СТАЛЬНОЙ, ВЫХОДЫ 13X3/4" ЕВРОКОНУС '1И</t>
  </si>
  <si>
    <t>UPONOR VARIO S КОЛЛЕКТОР С КЛАПАНАМИ СТАЛЬНОЙ, ВЫХОДЫ 14X3/4" ЕВРОКОНУС '1А</t>
  </si>
  <si>
    <t>UPONOR VARIO S КОЛЛЕКТОР С КЛАПАНАМИ СТАЛЬНОЙ, ВЫХОДЫ 15X3/4" ЕВРОКОНУС '1У</t>
  </si>
  <si>
    <t>UPONOR VARIO S КОЛЛЕКТОР С КЛАПАНАМИ СТАЛЬНОЙ, ВЫХОДЫ 16X3/4" ЕВРОКОНУС '1У</t>
  </si>
  <si>
    <t>UPONOR SPI VARIO S ЗАПАСНОЙ ЗАПОРНЫЙ КЛАПАН ДЛЯ КОЛЛЕКТОРА LS '10Щ</t>
  </si>
  <si>
    <t>STRAUB OHG, GERMANY</t>
  </si>
  <si>
    <t>UPONOR VARIO S КОЛЛЕКТОР С РАСХОДОМЕРАМИ СТАЛЬНОЙ, ВЫХОДЫ 2X3/4 ЕВРОКОНУС '1И</t>
  </si>
  <si>
    <t>UPONOR VARIO S КОЛЛЕКТОР С РАСХОДОМЕРАМИ СТАЛЬНОЙ, ВЫХОДЫ 3X3/4 ЕВРОКОНУС '1И</t>
  </si>
  <si>
    <t>UPONOR VARIO S КОЛЛЕКТОР С РАСХОДОМЕРАМИ СТАЛЬНОЙ, ВЫХОДЫ 4X3/4 ЕВРОКОНУС '1Ф</t>
  </si>
  <si>
    <t>UPONOR VARIO S КОЛЛЕКТОР С РАСХОДОМЕРАМИ СТАЛЬНОЙ, ВЫХОДЫ 5X3/4 ЕВРОКОНУС '1Ф</t>
  </si>
  <si>
    <t>UPONOR VARIO S КОЛЛЕКТОР С РАСХОДОМЕРАМИ СТАЛЬНОЙ, ВЫХОДЫ 6X3/4 ЕВРОКОНУС '1Ф</t>
  </si>
  <si>
    <t>UPONOR VARIO S КОЛЛЕКТОР С РАСХОДОМЕРАМИ СТАЛЬНОЙ, ВЫХОДЫ 7X3/4 ЕВРОКОНУС '1Ф</t>
  </si>
  <si>
    <t>UPONOR VARIO S КОЛЛЕКТОР С РАСХОДОМЕРАМИ СТАЛЬНОЙ, ВЫХОДЫ 8X3/4 ЕВРОКОНУС '1Ф</t>
  </si>
  <si>
    <t>UPONOR VARIO S КОЛЛЕКТОР С РАСХОДОМЕРАМИ СТАЛЬНОЙ, ВЫХОДЫ 9X3/4 ЕВРОКОНУС '1Ф</t>
  </si>
  <si>
    <t>UPONOR VARIO S КОЛЛЕКТОР С РАСХОДОМЕРАМИ СТАЛЬНОЙ, ВЫХОДЫ 10X3/4 ЕВРОКОНУС '1Ф</t>
  </si>
  <si>
    <t>UPONOR VARIO S КОЛЛЕКТОР С РАСХОДОМЕРАМИ СТАЛЬНОЙ, ВЫХОДЫ 11X3/4 ЕВРОКОНУС '1И</t>
  </si>
  <si>
    <t>UPONOR VARIO S КОЛЛЕКТОР С РАСХОДОМЕРАМИ СТАЛЬНОЙ, ВЫХОДЫ 12X3/4 ЕВРОКОНУС '1Ф</t>
  </si>
  <si>
    <t>UPONOR VARIO S КОЛЛЕКТОР С РАСХОДОМЕРАМИ СТАЛЬНОЙ, ВЫХОДЫ 13X3/4 ЕВРОКОНУС '1И</t>
  </si>
  <si>
    <t>UPONOR VARIO S КОЛЛЕКТОР С РАСХОДОМЕРАМИ СТАЛЬНОЙ, ВЫХОДЫ 14X3/4 ЕВРОКОНУС '1И</t>
  </si>
  <si>
    <t>UPONOR VARIO S КОЛЛЕКТОР С РАСХОДОМЕРАМИ СТАЛЬНОЙ, ВЫХОДЫ 15X3/4 ЕВРОКОНУС '1У</t>
  </si>
  <si>
    <t>UPONOR VARIO S КОЛЛЕКТОР С РАСХОДОМЕРАМИ СТАЛЬНОЙ, ВЫХОДЫ 16X3/4 ЕВРОКОНУС '1А</t>
  </si>
  <si>
    <t>UPONOR VARIO S ТЕРМОМЕТР '1П</t>
  </si>
  <si>
    <t>UPONOR SPI VARIO S ЗАПАСНАЯ КОЛБА ДЛЯ РАСХОДОМЕРА '10Щ</t>
  </si>
  <si>
    <t>UPONOR SPI VARIO S ЗАПАСНОЙ РАСХОДОМЕР '10П</t>
  </si>
  <si>
    <t>UPONOR SPI VARIO S ЗАПАСНОЙ РЕГУЛИРОВОЧНЫЙ КЛАПАН '10П</t>
  </si>
  <si>
    <t>UPONOR VARIO БАЛАНСИРОВОЧНЫЕ КЛАПАНЫ ДЛЯ КОЛЛЕКТОРОВ G1-RP1 '1Ф</t>
  </si>
  <si>
    <t>UPONOR VARIO КРАН ШАРОВОЙ 3/4" - G1 '1И</t>
  </si>
  <si>
    <t>UPONOR VARIO КРАН ШАРОВОЙ G1"НР-G1"ВР, КОМПЛЕКТ '1И</t>
  </si>
  <si>
    <t>UPONOR VARIO КРАН ШАРОВОЙ УГЛОВОЙ 3/4" - G1 '1И</t>
  </si>
  <si>
    <t>UPONOR VARIO УГЛОВОЙ КРАН ШАРОВОЙ G1-RP1 '1С</t>
  </si>
  <si>
    <t>UPONOR VARIO КОЛЛЕКТОРНЫЙ ШКАФ ВСТРАИВАЕМЫЙ 550X730X110MM '1И</t>
  </si>
  <si>
    <t>UPONOR VARIO КОЛЛЕКТОРНЫЙ ШКАФ ВСТРАИВАЕМЫЙ 700X730X110MM '1И</t>
  </si>
  <si>
    <t>UPONOR VARIO КОЛЛЕКТОРНЫЙ ШКАФ ВСТРАИВАЕМЫЙ 850X730X110MM '1И</t>
  </si>
  <si>
    <t>UPONOR VARIO КОЛЛЕКТОРНЫЙ ШКАФ ВСТРАИВАЕМЫЙ 1000X730X110MM '1Ф</t>
  </si>
  <si>
    <t>UPONOR VARIO КОЛЛЕКТОРНЫЙ ШКАФ ВСТРАИВАЕМЫЙ 1150X730X110MM '1С</t>
  </si>
  <si>
    <t>UPONOR VARIO КОЛЛЕКТОРНЫЙ ШКАФ ВСТРАИВАЕМЫЙ 1300X730X110MM '1С</t>
  </si>
  <si>
    <t>UPONOR SPI VARIO ЗАМОК ДЛЯ ШКАФА (2 КЛЮЧА) '1Щ</t>
  </si>
  <si>
    <t>UPONOR VARIO КОЛЛЕКТОРНЫЙ ШКАФ НАКЛАДНОЙ NT 555X160MM '1И</t>
  </si>
  <si>
    <t>SLUSARSTWO PRODUKCYJNE, POLAND</t>
  </si>
  <si>
    <t>UPONOR VARIO КОЛЛЕКТОРНЫЙ ШКАФ НАКЛАДНОЙ NT 705X160MM '1И</t>
  </si>
  <si>
    <t>UPONOR VARIO КОЛЛЕКТОРНЫЙ ШКАФ НАКЛАДНОЙ NT 785X160MM '1И</t>
  </si>
  <si>
    <t>UPONOR VARIO КОЛЛЕКТОРНЫЙ ШКАФ НАКЛАДНОЙ NT 950X160MM '1И</t>
  </si>
  <si>
    <t>UPONOR VARIO КОЛЛЕКТОРНЫЙ ШКАФ НАКЛАДНОЙ AP 1350X156MM '1C</t>
  </si>
  <si>
    <t>PRINZ ENERGIETECHNIK GMBH, GERMANY</t>
  </si>
  <si>
    <t>UPONOR MAGNA СЕГМЕНТ ПРОМЫШЛЕННОГО КОЛЛЕКТОРА С КЛАПАНОМ 25 '1И</t>
  </si>
  <si>
    <t>UPONOR MAGNA СЕГМЕНТ ПРОМЫШЛЕННОГО КОЛЛЕКТОРА С КЛАПАНОМ G3/4" ЕВРОКОНУС '1И</t>
  </si>
  <si>
    <t>UPONOR MAGNA СЕГМЕНТ ШТЫКОВОГО КОЛЛЕКТОРА 1 1/2", 14 М³/Ч '1С</t>
  </si>
  <si>
    <t>UPONOR MAGNA ШТЫКОВОЙ СОЕДИНИТЕЛЬ 32 ДЛЯ КОЛЛЕКТОРА 1 1/2" '1С</t>
  </si>
  <si>
    <t>UPONOR MAGNA КОЛЛЕКТОРНЫЙ КОМПЛЕКТ ДЛЯ ПРОМЫШЛЕННОГО КОЛЛЕКТОРА '1И</t>
  </si>
  <si>
    <t>UPONOR MAGNA КРОНШТЕЙНЫ ДЛЯ ПРОМЫШЛЕННОГО КОЛЛЕКТОРА, КОМПЛЕКТ '1И</t>
  </si>
  <si>
    <t>UPONOR MAGNA КРАН ШАРОВОЙ ДЛЯ ПРОМЫШЛЕННОГО КОЛЛЕКТОРА G 1 1/2" (КОМПЛЕКТ 2 ШТ) '1И</t>
  </si>
  <si>
    <t>UPONOR MAGNA РАСХОДОМЕР ДЛЯ ПРОМЫШЛЕННОГО КОЛЛЕКТОРА '1И</t>
  </si>
  <si>
    <t>UPONOR MAGNA КОЛЛЕКТОРНЫЙ ШКАФ НАКЛАДНОЙ 1010X835X200MM '1С</t>
  </si>
  <si>
    <t>UPONOR MAGNA КОЛЛЕКТОРНЫЙ ШКАФ НАКЛАДНОЙ 1910X835X200MM '1C</t>
  </si>
  <si>
    <t>UPONOR MAGNA КОЛЛЕКТОРНЫЙ ШКАФ НАКЛАДНОЙ 2310X835X200MM '1С</t>
  </si>
  <si>
    <t>UPONOR FLUVIA T НАСОСНО-СМЕСИТЕЛЬНЫЙ БЛОК KRS-6 (SET 6) '1Ф</t>
  </si>
  <si>
    <t>UPONOR FLUVIA T НАСОСНО-СМЕСИТЕЛЬНЫЙ БЛОК PUSH-23-B-W '1Ф</t>
  </si>
  <si>
    <t>1</t>
  </si>
  <si>
    <t>UPONOR FLUVIA MOVE НАСОСНО-СМЕСИТЕЛЬНЫЙ БЛОК MPG-10-A-W '1С</t>
  </si>
  <si>
    <t>UPONOR FLUVIA НАСОСНО-СМЕСИТЕЛЬНЫЙ БЛОК MPG-10-B-W '1С</t>
  </si>
  <si>
    <t>UPONOR FLUVIA MOVE НАСОСНО-СМЕСИТЕЛЬНЫЙ БЛОК CPG-15-A-W '1С</t>
  </si>
  <si>
    <t>UPONOR FLUVIA НАСОСНО-СМЕСИТЕЛЬНЫЙ БЛОК CPG-15-B-W '1C</t>
  </si>
  <si>
    <t>UPONOR FLUVIA MOVE НАСОСНО-СМЕСИТЕЛЬНЫЙ БЛОК PPG-30-A-W '1С</t>
  </si>
  <si>
    <t>UPONOR FLUVIA T НАСОСНО-СМЕСИТЕЛЬНЫЙ БЛОК TPG-30-TH '1А</t>
  </si>
  <si>
    <t>UPONOR ТРУБА МАГИСТРАЛЬНАЯ 75X6,8 6M SDR11 ПЭ80 '1С</t>
  </si>
  <si>
    <t>UPONOR ТРУБА МАГИСТРАЛЬНАЯ 110X6,6 6M SDR17 ПЭ100 '1С</t>
  </si>
  <si>
    <t>UPONOR ТРУБА МАГИСТРАЛЬНАЯ 160X9,5 6M SDR17 ПЭ100 '1С</t>
  </si>
  <si>
    <t>UPONOR MELTAWAY ОДИНАРНЫЙ КОЛЛЕКТОР 75 1X12 ПЕТЕЛЬ  Ц/Ц500 L=6М '1C</t>
  </si>
  <si>
    <t>UPONOR MELTAWAY ОДИНАРНЫЙ КОЛЛЕКТОР 110 1X12 ПЕТЕЛЬ  Ц/Ц500 L=6М '1C</t>
  </si>
  <si>
    <t>UPONOR MELTAWAY ОДИНАРНЫЙ КОЛЛЕКТОР 160 1X12 ПЕТЕЛЬ  Ц/Ц500 L=6М '1С</t>
  </si>
  <si>
    <t>UPONOR MELTAWAY ОДИНАРНЫЙ КОЛЛЕКТОР 160 1X10 ПЕТЕЛЬ  Ц/Ц600 L=6М '1C</t>
  </si>
  <si>
    <t>UPONOR MELTAWAY ОДИНАРНЫЙ КОЛЛЕКТОР 75 1X40 ПЕТЕЛЬ  Ц/Ц150 L=6М '1C</t>
  </si>
  <si>
    <t>UPONOR MELTAWAY ОДИНАРНЫЙ КОЛЛЕКТОР 110 1X40 ПЕТЕЛЬ  Ц/Ц150 L=6М '1C</t>
  </si>
  <si>
    <t>UPONOR MELTAWAY ДВОЙНОЙ КОЛЛЕКТОР 75 2X12 ПЕТЕЛЬ Ц/Ц500 L=6М '1C</t>
  </si>
  <si>
    <t>UPONOR MELTAWAY ДВОЙНОЙ КОЛЛЕКТОР 110 2X12 ПЕТЕЛЬ Ц/Ц500 L=6М '1Щ</t>
  </si>
  <si>
    <t>UPONOR MELTAWAY СОЕДИНИТЕЛЬ  25X2,3 L=145ММ '1С</t>
  </si>
  <si>
    <t>UPONOR MELTAWAY СОЕДИНИТЕЛЬ 25X2,3 290MM '1С</t>
  </si>
  <si>
    <t>UPONOR ПЕРЕХОДНИК 110-75 PN10 PE100 SDR17 '1C</t>
  </si>
  <si>
    <t>UPONOR ПЕРЕХОДНИК 160 - 110 PN10 PE100 SDR17 '1C</t>
  </si>
  <si>
    <t>UPONOR ЗАГЛУШКА 75 PN16 PE100 SDR11 '1C</t>
  </si>
  <si>
    <t>UPONOR MELTAWAY ЗАГЛУШКА  PE 110 '1C</t>
  </si>
  <si>
    <t>UPONOR MELTAWAY ЗАГЛУШКА PE 160 '1С</t>
  </si>
  <si>
    <t>HAPLAST, SWEDEN</t>
  </si>
  <si>
    <t>UPONOR ФЛАНЦЕВЫЙ ПАТРУБОК 75 PN10 PE100 SDR17 '1C</t>
  </si>
  <si>
    <t>UPONOR ФЛАНЦЕВЫЙ ПАТРУБОК 110 PN10 PE100 SDR17 '1C</t>
  </si>
  <si>
    <t>UPONOR ФЛАНЦЕВЫЙ ПАТРУБОК 160 PN10 PE100 SDR17 '1C</t>
  </si>
  <si>
    <t>UPONOR ФЛАНЕЦ 75X6,8 ММ PN 10 '1C</t>
  </si>
  <si>
    <t>UPONOR ФЛАНЕЦ 110X6,6 ММ PN 10 '1C</t>
  </si>
  <si>
    <t>UPONOR ФЛАНЕЦ 160X9,5 ММ PN 10 '1C</t>
  </si>
  <si>
    <t>UPONOR ТРОЙНИК 75 PN10 PE100 SDR17 '1C</t>
  </si>
  <si>
    <t>UPONOR ТРОЙНИК 110 PN10 PE100 SDR17 '1C</t>
  </si>
  <si>
    <t>UPONOR ТРОЙНИК 160 PN10 PE100 SDR17 '1C</t>
  </si>
  <si>
    <t>UPONOR УГОЛЬНИК 110 X 90° PN10 PE100 SDR17 '1C</t>
  </si>
  <si>
    <t>UPONOR УГОЛЬНИК 160 X 90° PN10 PE100 SDR17 '1С</t>
  </si>
  <si>
    <t>UPONOR МУФТА ЭЛЕКТРОСВАРНАЯ ДЛЯ ТРУБ 75X6,8 ММ 40В '10C</t>
  </si>
  <si>
    <t>UPONOR МУФТА ЭЛЕКТРОСВАРНАЯ ДЛЯ ТРУБ 110X6,6 ММ 40В '14C</t>
  </si>
  <si>
    <t>UPONOR МУФТА ЭЛЕКТРОСВАРНАЯ ДЛЯ ТРУБ 160X9,5 ММ 40В '2C</t>
  </si>
  <si>
    <t>UPONOR МУФТА ЭЛЕКТРОСВАРНАЯ ДЛЯ ТРУБ 75X6,8 ММ 40В '10Щ</t>
  </si>
  <si>
    <t>UPONOR МУФТА ЭЛЕКТРОСВАРНАЯ ДЛЯ ТРУБ 110X6,6 ММ 40В '1Щ</t>
  </si>
  <si>
    <t>UPONOR МУФТА ЭЛЕКТРОСВАРНАЯ ДЛЯ ТРУБ 160X9,5 ММ 40В '2Щ</t>
  </si>
  <si>
    <t>UPONOR FIT ЗАЖИМНОЙ АДАПТЕР С НАРУЖНОЙ РЕЗЬБОЙ  25X2,3-R3/4"НР '10C</t>
  </si>
  <si>
    <t>UPONOR SPORT ФИКСИРУЮЩИЙ ТРАК, ПЛАСТИК PA, ДЛЯ РЕГУЛИРУЕМЫХ ПОЛОВ, 25, Ц/Ц100, 0,29М '150C</t>
  </si>
  <si>
    <t>UPONOR SPORT ФИКСИРУЮЩИЙ ТРАК ДВОЙНОЙ, СТАЛЬ, ДЛЯ РЕГУЛИРУЕМЫХ ПОЛОВ, 25, Ц/Ц100, 0,975М '1C</t>
  </si>
  <si>
    <t>UPONOR TECTO ПАНЕЛЬ 30-2, ПЕНОПОЛИСТИРОЛ EPS DES ДЛЯ ТРУБ 14-17ММ 1450X850MM '8,96В</t>
  </si>
  <si>
    <t>UPONOR NUBOS ПАНЕЛЬ ДЛЯ ТРУБ 14-16 1447X900X18 ММ '10В</t>
  </si>
  <si>
    <t>UPONOR MINITEC КОЛЬЦО БЕЛОЕ 9,9X1,1 '10И</t>
  </si>
  <si>
    <t>UPONOR Q&amp;E КОЛЬЦО БЕЛОЕ EVAL 14 '1200C</t>
  </si>
  <si>
    <t>UPONOR Q&amp;E КОЛЬЦО БЕЛОЕ EVAL 17 '900Щ</t>
  </si>
  <si>
    <t>UPONOR MINITEC Q&amp;E ПЕРЕХОДНИК 20X9,9 С КОЛЬЦАМИ PE-X '5И</t>
  </si>
  <si>
    <t>UPONOR MINITEC Q&amp;E ТРОЙНИК 20Х9,9Х20 С КОЛЬЦАМИ PE-X '5И</t>
  </si>
  <si>
    <t>UPONOR Q&amp;E ТРОЙНИК РЕДУКЦИОННЫЙ С КОЛЬЦАМИ 20-14-20 '6С</t>
  </si>
  <si>
    <t>UPONOR Q&amp;E ПЕРЕХОДНИК С КОЛЬЦАМИ 20-14 '12С</t>
  </si>
  <si>
    <t>UPONOR MINITEC ШТУЦЕР С НАРУЖНОЙ РЕЗЬБОЙ 9,9-R1/2"НР С КОЛЬЦОМ PE-X '10А</t>
  </si>
  <si>
    <t>UPONOR VARIO MINITEC ШТУЦЕР С ВНУТРЕННЕЙ РЕЗЬБОЙ 9,9-G3/4"ВР ЕВРОКОНУС С КОЛЬЦОМ PE-X '10И</t>
  </si>
  <si>
    <t>UPONOR MULTI УГЛОВОЙ ФИКСАТОР ДЛЯ ТРУБ 9,9ММ ПЛАСТИКОВЫЙ '50И</t>
  </si>
  <si>
    <t>UPONOR SPORT TICHELMANN КОЛЛЕКТОР 25 Q&amp;E 2X '1C</t>
  </si>
  <si>
    <t>UPONOR SPORT TICHELMANN КОЛЛЕКТОР 25 Q&amp;E 3X '1C</t>
  </si>
  <si>
    <t>UPONOR SPORT TICHELMANN КОЛЛЕКТОР КОНЦЕВОЙ 25 Q&amp;E 3X '1C</t>
  </si>
  <si>
    <t>UPONOR FIX ФИКСИРУЮЩИЙ ТРАК U-ПРОФИЛЬ 16ММ Ц/Ц25ММ, 2М '100Щ</t>
  </si>
  <si>
    <t>UPONOR NUBOS ПАНЕЛЬ ДЛЯ ТРУБ 14-16MM КОМПЛЕКТ 200M2  1447X900X18MM '200Щ</t>
  </si>
  <si>
    <t>UPONOR FLUVIA T НАСОСНО-СМЕСИТЕЛЬНЫЙ БЛОК PUSH-12 AC-G '1И</t>
  </si>
  <si>
    <t>UPONOR FLUVIA T НАСОСНО-СМЕСИТЕЛЬНЫЙ БЛОК PUSH-12 AC-X '1Щ</t>
  </si>
  <si>
    <t>UPONOR FLUVIA Y ТРОЙНИКОВОЕ СОЕДИНЕНИЕ ДЛЯ ПОДКЛЮЧЕНИЯ 2 ПЕТЕЛЬ, 3/4"ЕВРОКОНУС '1С</t>
  </si>
  <si>
    <t>UPONOR VARIO КЛАПАН ЗАПОЛНЕНИЯ И СЛИВА 3/4" - 3/4" '1С</t>
  </si>
  <si>
    <t>UPONOR FLUVIA MOVE PLUS НАСОСНО-СМЕСИТЕЛЬНЫЙ БЛОК EPG-6-A-W '1C</t>
  </si>
  <si>
    <t>UPONOR SPI FLUVIA T ЗАПАСНОЙ ТЕРМОСТАТ С ГИЛЬЗОЙ ДЛЯ PUSH-23-C '1П</t>
  </si>
  <si>
    <t>UPONOR SPI FLUVIA ЗАПАСНОЙ БАЛАНСИРОВОЧНЫЙ КЛАПАН ДЛЯ PUSH-23 '1С</t>
  </si>
  <si>
    <t>UPONOR SPI FLUVIA ЗАПАСНОЙ ТЕРМОСТАТИЧЕСКИЙ КЛАПАН ДЛЯ PUSH-23 '1С</t>
  </si>
  <si>
    <t>UPONOR SPI FLUVIA ЗАПАСНОЙ НАСОС WILO YONOS PARA RS15/6 G1 130MM '1П</t>
  </si>
  <si>
    <t>UPONOR SPI ЗАПАСНОЙ МАХОВИЧОК ДЛЯ БАЛАНСИРОВОЧНОГО КЛАПАНА VARIO, БЕЛОГО '1Щ</t>
  </si>
  <si>
    <t>UPONOR SPI ЗАПАСНОЙ МАХОВИЧОК ДЛЯ БАЛАНСИРОВОЧНОГО КЛАПАНА VARIO, ЧЁРНОГО '1Щ</t>
  </si>
  <si>
    <t>UPONOR SPI VARIO S БАЛАНСИРОВОЧНЫЙ КЛАПАН ST '1Щ</t>
  </si>
  <si>
    <t>UPONOR SPI РАСХОДОМЕР ДЛЯ КОЛЛЕКТОРА ST СО СМОТРОВЫМ ОКОШКОМ, КРАСНЫЙ, 0-4 Л/МИН '1П</t>
  </si>
  <si>
    <t>UPONOR SPI VARIO S РАСХОДОМЕР ST FM 0-5 Л/МИН '1Щ</t>
  </si>
  <si>
    <t>UPONOR SPI VARIO РАСХОДОМЕР A (PROFI СО СМОТРОВЫМ ОКНОМ, КРАСНЫЙ, 0-4 Л/МИН) '1П</t>
  </si>
  <si>
    <t>Controls</t>
  </si>
  <si>
    <t>UPONOR VARIO PLUS ЗАПАСНОЙ ЗАПОРНЫЙ КЛАПАН ДЛЯ КОЛЛЕКТОРА '10С</t>
  </si>
  <si>
    <t>UPONOR VARIO ЗАПАСНОЙ ЗАПОРНЫЙ КЛАПАН ДЛЯ КОЛЛЕКТОРА '1С</t>
  </si>
  <si>
    <t>UPONOR SPI VARIO B БАЛАНСИРОВОЧНЫЙ КЛАПАН ДЛЯ КОЛЛЕКТОРА WGF '1С</t>
  </si>
  <si>
    <t>UPONOR SMART ЗАЖИМНОЙ АДАПТЕР 20X2,0-G3/4"ВР ЕВРОКОНУС '40В</t>
  </si>
  <si>
    <t>UPONOR SMART ПРЕСС-СОЕДИНИТЕЛЬ 14X2,0-14X2,0 '20С</t>
  </si>
  <si>
    <t>UPONOR SMART ЗАЖИМНОЙ СОЕДИНИТЕЛЬ 16X2,0-16X2,0 '25Щ</t>
  </si>
  <si>
    <t>UPONOR SMART ЗАЖИМНОЙ СОЕДИНИТЕЛЬ 20X2,0-20X2,0 '25Щ</t>
  </si>
  <si>
    <t>UPONOR SMART НАСОСНО-СМЕСИТЕЛЬНЫЙ БЛОК БЕЗ НАСОСА '1Щ</t>
  </si>
  <si>
    <t>UPONOR SMART КРОНШТЕЙН ДЛЯ НАСОСНО-СМЕСИТЕЛЬНОГО БЛОКА '1Щ</t>
  </si>
  <si>
    <t>UPONOR MULTI НАПРАВЛЯЮЩАЯ ДЛЯ ТРУБЫ '1С</t>
  </si>
  <si>
    <t>UPONOR CLASSIC СКРУЧИВАЮЩИЙ ИНСТРУМЕНТ ДЛЯ КРЕПЁЖНОЙ ПРОВОЛОКИ L=320ММ '1И</t>
  </si>
  <si>
    <t>UPONOR VARIO PLUS КЛЮЧ ДЛЯ КОЛЛЕКТОРА '2C</t>
  </si>
  <si>
    <t>UPONOR MELTAWAY КАЛИБРАТОР ДЛЯ ТРУБ 25 '1С</t>
  </si>
  <si>
    <t>UPONOR TACKER СТЕПЛЕР С МАГАЗИНОМ 14-20ММ, L=700ММ '1И</t>
  </si>
  <si>
    <t>UPONOR MULTI UFHC ДИСПЕНСЕР ДЛЯ КЛЕЙКОЙ ЛЕНТЫ РУЧНОЙ '1C</t>
  </si>
  <si>
    <t>UPONOR MULTI СКОТЧ 66M 50MM '1У</t>
  </si>
  <si>
    <t>UPONOR MULTI СТРОИТЕЛЬНЫЙ НОЖ '1Щ</t>
  </si>
  <si>
    <t>UPONOR SICCUS PS НАРЕЗЧИК КАНАЛОВ 14MM 230В '1C</t>
  </si>
  <si>
    <t>UPONOR THERMATOP M РЕГИСТР 950X277MM '10У</t>
  </si>
  <si>
    <t>Cooling components</t>
  </si>
  <si>
    <t>UPONOR THERMATOP M РЕГИСТР 1350X277MM '10У</t>
  </si>
  <si>
    <t>UPONOR THERMATOP M РЕГИСТР 1750X277MM '10У</t>
  </si>
  <si>
    <t>UPONOR THERMATOP M РЕГИСТР 2150X277MM '10У</t>
  </si>
  <si>
    <t>UPONOR THERMATOP M РЕГИСТР 2550X277MM '10У</t>
  </si>
  <si>
    <t>UPONOR TEPORIS ГИПСОВАЯ ПАНЕЛЬ С EPS АКТИВНАЯ 2000X1200 ММ '1В</t>
  </si>
  <si>
    <t>UPONOR TEPORIS ГИПСОВАЯ ПАНЕЛЬ С EPS ПАССИВНАЯ 2000X1200 ММ '1В</t>
  </si>
  <si>
    <t>UPONOR RENOVIS ПАНЕЛЬ  2000X625MM '1И</t>
  </si>
  <si>
    <t>HKT GMBH, GERMANY</t>
  </si>
  <si>
    <t>UPONOR RENOVIS ПАНЕЛЬ  1200X625MM '1C</t>
  </si>
  <si>
    <t>UPONOR RENOVIS ПАНЕЛЬ  800X625MM '1C</t>
  </si>
  <si>
    <t>UPONOR RENOVIS ПАНЕЛЬ СПЛОШНАЯ DIAMANT 2000X625X15MM '1С</t>
  </si>
  <si>
    <t>WATTS ELECTRONICS, FRANCE</t>
  </si>
  <si>
    <t>UPONOR SMATRIX WAVE СТАРТОВЫЙ КОМПЛЕКТ PULSE S '1У</t>
  </si>
  <si>
    <t>UPONOR SMATRIX WAVE СТАРТОВЫЙ КОМПЛЕКТ PULSE L '1У</t>
  </si>
  <si>
    <t>1090160*</t>
  </si>
  <si>
    <t>UPONOR SMATRIX WAVE КОНТРОЛЛЕР PULSE X-265 6-КАНАЛЬНЫЙ '1Ф</t>
  </si>
  <si>
    <t>1090161*</t>
  </si>
  <si>
    <t>UPONOR SMATRIX PULSE КОММУНИКАЦИОННЫЙ МОДУЛЬ R-208 '1Ф</t>
  </si>
  <si>
    <t>UPONOR SMATRIX WAVE ДОПОЛНИТЕЛЬНЫЙ МОДУЛЬ PULSE M-262 6-КАНАЛЬНЫЙ '1И</t>
  </si>
  <si>
    <t>1086265*</t>
  </si>
  <si>
    <t>UPONOR SMATRIX WAVE КОНТРОЛЛЕР X-165 6-КАНАЛЬНЫЙ '1Щ</t>
  </si>
  <si>
    <t>1093023*</t>
  </si>
  <si>
    <t>1086258*</t>
  </si>
  <si>
    <t>UPONOR SMATRIX WAVE ПАНЕЛЬ УПРАВЛЕНИЯ I-167 '1В</t>
  </si>
  <si>
    <t>1086266*</t>
  </si>
  <si>
    <t>UPONOR SMATRIX WAVE SMART HOME МОДУЛЬ R-167 '1Щ</t>
  </si>
  <si>
    <t>1093031*</t>
  </si>
  <si>
    <t>UPONOR SMATRIX WAVE ДОПОЛНИТЕЛЬНЫЙ МОДУЛЬ M-160 6-КАНАЛЬНЫЙ '1Щ</t>
  </si>
  <si>
    <t>UPONOR SMATRIX WAVE ТЕРМОСТАТ ЦИФРОВОЙ+RH STYLE T-169 '1И</t>
  </si>
  <si>
    <t>UPONOR SMATRIX WAVE ТЕРМОСТАТ ЦИФРОВОЙ+RH STYLE T-169 ЧЁРНЫЙ '1У</t>
  </si>
  <si>
    <t>1086272*</t>
  </si>
  <si>
    <t>UPONOR SMATRIX WAVE ТЕРМОСТАТ ПРОГРАММИРУЕМЫЙ+RH T-168 '1И</t>
  </si>
  <si>
    <t>1086270*</t>
  </si>
  <si>
    <t>UPONOR SMATRIX WAVE РЕЛЕ M-161 2-КАНАЛЬНОЕ '1Ф</t>
  </si>
  <si>
    <t>1086267*</t>
  </si>
  <si>
    <t>UPONOR SMATRIX WAVE ТЕРМОСТАТ ЦИФРОВОЙ T-166 '1И</t>
  </si>
  <si>
    <t>1086259*</t>
  </si>
  <si>
    <t>UPONOR SMATRIX WAVE ТЕРМОСТАТ СТАНДАРТНЫЙ T-165 '1И</t>
  </si>
  <si>
    <t>1086260*</t>
  </si>
  <si>
    <t>UPONOR SMATRIX WAVE ТЕРМОСТАТ PUBLIC T-163 '1Ф</t>
  </si>
  <si>
    <t>UPONOR SMATRIX WAVE РАДИАТОРНАЯ ТЕРМОСТАТИЧЕСКАЯ ГОЛОВКА T-162 '1У</t>
  </si>
  <si>
    <t>UPONOR SMATRIX WAVE ДАТЧИК ТЕМПЕРАТУРЫ+RH STYLE T-161 '1У</t>
  </si>
  <si>
    <t>UPONOR SMATRIX WAVE PLUS ТЕРМОСТАТ ЦИФРОВОЙ+RH T-167 '1Щ</t>
  </si>
  <si>
    <t>1087819*</t>
  </si>
  <si>
    <t>UPONOR SMATRIX WAVE ТЕРМОСТАТ PUBLIC T-163 '1С</t>
  </si>
  <si>
    <t>1090155*</t>
  </si>
  <si>
    <t>1071690*</t>
  </si>
  <si>
    <t>UPONOR SMATRIX BASE КОНТРОЛЛЕР PULSE X-245 BUS 6-КАНАЛЬНЫЙ '1Ф</t>
  </si>
  <si>
    <t>UPONOR SMATRIX BASE ДОПОЛНИТЕЛЬНЫЙ МОДУЛЬ PULSE M-242 BUS 6-КАНАЛЬНЫЙ '1И</t>
  </si>
  <si>
    <t>UPONOR SMATRIX BASE МОДУЛЬ-ЗВЕЗДА PULSE M-243 BUS 6-КАНАЛЬНЫЙ '1В</t>
  </si>
  <si>
    <t>UPONOR SMATRIX BASE КОНТРОЛЛЕР X-145 BUS 6-КАНАЛЬНЫЙ '1Щ</t>
  </si>
  <si>
    <t>1093017*</t>
  </si>
  <si>
    <t>UPONOR SMATRIX BASE МОДУЛЬ-ЗВЕЗДА M-141 BUS 6-КАНАЛЬНЫЙ '1А</t>
  </si>
  <si>
    <t>UPONOR SMATRIX BASE PRO КОМПЛЕКТ УПРАВЛЕНИЯ X-147 + I-147 BUS '1Ф</t>
  </si>
  <si>
    <t>UPONOR SMATRIX BASE PRO КОНТРОЛЛЕР X-147 BUS 6-КАНАЛЬНЫЙ '1Ф</t>
  </si>
  <si>
    <t>UPONOR SPI SMATRIX BASE PRO ПАНЕЛЬ УПРАВЛЕНИЯ I-147 BUS '1И</t>
  </si>
  <si>
    <t>UPONOR SMATRIX BASE PRO ШЛЮЗ KNX R-147 '1И</t>
  </si>
  <si>
    <t>UPONOR SMATRIX BASE ТАЙМЕР I-143 BUS '1С</t>
  </si>
  <si>
    <t>UPONOR SMATRIX BASE ТЕРМОСТАТ ЦИФРОВОЙ+RH STYLE T-149 BUS '1Ф</t>
  </si>
  <si>
    <t>UPONOR SMATRIX BASE ТЕРМОСТАТ ЦИФРОВОЙ+RH STYLE T-149 BUS ЧЁРНЫЙ '1И</t>
  </si>
  <si>
    <t>UPONOR SMATRIX BASE ТЕРМОСТАТ ПРОГРАММИРУЕМЫЙ+ RH T-148 BUS '1В</t>
  </si>
  <si>
    <t>UPONOR SMATRIX BASE PRO ТЕРМОСТАТ ЦИФРОВОЙ+RH T-147 BUS '1В</t>
  </si>
  <si>
    <t>UPONOR SMATRIX BASE ТЕРМОСТАТ ЦИФРОВОЙ T-146 BUS '1Ф</t>
  </si>
  <si>
    <t>UPONOR SMATRIX BASE ТЕРМОСТАТ СТАНДАРТНЫЙ T-145 BUS '1Ф</t>
  </si>
  <si>
    <t>UPONOR SMATRIX BASE ТЕРМОСТАТ ВСТРАИВАЕМЫЙ T-144 BUS '1С</t>
  </si>
  <si>
    <t>UPONOR SMATRIX BASE ТЕРМОСТАТ PUBLIC T-143 BUS '1У</t>
  </si>
  <si>
    <t>UPONOR SMATRIX BASE PRO ДАТЧИК ТЕМПЕРАТУРЫ+RH STYLE T-141 BUS '1С</t>
  </si>
  <si>
    <t>UPONOR SMATRIX SMS-МОДУЛЬ R-56 CE/N/S 230В '1В</t>
  </si>
  <si>
    <t>UPONOR SMATRIX BASE BUS-КАБЕЛЬ A-145 50M '1Ф</t>
  </si>
  <si>
    <t>UPONOR SPI SMATRIX ТРАНСФОРМАТОР A-1XX '1С</t>
  </si>
  <si>
    <t>UPONOR SMATRIX BASE РАМКА ДЛЯ ТЕРМОСТАТА STYLE T-149 A-14X '1У</t>
  </si>
  <si>
    <t>UPONOR SMATRIX BASE РАМКА ДЛЯ ТЕРМОСТАТА STYLE T-149 A-14X ЧЁРНАЯ '1У</t>
  </si>
  <si>
    <t>UPONOR SMATRIX КРЕПЁЖНАЯ ПЛАНКА T-X  A-1XX '1В</t>
  </si>
  <si>
    <t>UPONOR SMATRIX КРЕПЁЖНАЯ ПЛАНКА T-X A-1XX СЕРАЯ '1Щ</t>
  </si>
  <si>
    <t>UPONOR SMATRIX ДАТЧИК ТЕМПЕРАТУРЫ ПОЛА/ВЫНОСНОЙ S-1XX '1И</t>
  </si>
  <si>
    <t>UPONOR SMATRIX BASE ТЕРМОСТАТ ВСТРАИВАЕМЫЙ T-144 BUS '1Щ</t>
  </si>
  <si>
    <t>UPONOR SMATRIX BASE ТАЙМЕР I-143 BUS '1Щ</t>
  </si>
  <si>
    <t>UPONOR SMATRIX РЕЛЕ ОТОПЛЕНИЕ/ОХЛАЖДЕНИЕ M-1XX 24В '1В</t>
  </si>
  <si>
    <t>UPONOR SMATRIX РЕЛЕ ОТОПЛЕНИЕ/ОХЛАЖДЕНИЕ M-1XX 230В '1В</t>
  </si>
  <si>
    <t>OUMAN OY, FINLAND</t>
  </si>
  <si>
    <t>UPONOR RADIO 24V U@HOME МОДУЛЬ M-76 '1Щ</t>
  </si>
  <si>
    <t>HAGER CONTROLS SAS, FRANCE</t>
  </si>
  <si>
    <t>UPONOR RADIO 24V КРЕПЁЖНАЯ ПЛАНКА  БЕЛАЯ ДЛЯ ТЕРМОСТАТА T-75 '1Щ</t>
  </si>
  <si>
    <t>UPONOR RADIO 24V КРЕПЁЖНАЯ ПЛАНКА  ТЁМНО-СЕРАЯ ДЛЯ ТЕРМОСТАТА T-75 '1Щ</t>
  </si>
  <si>
    <t>UPONOR RADIO 24V ТЕРМОСТАТ PUBLIC T-54 '1Щ</t>
  </si>
  <si>
    <t>UPONOR RADIO 24V УСИЛИТЕЛЬ РАДИОСИГНАЛА 230В '1В</t>
  </si>
  <si>
    <t>MÖHLENHOFF WÄRMETECHNIK GMBH, GERMANY</t>
  </si>
  <si>
    <t>UPONOR SMATRIX ИСПОЛНИТЕЛЬНЫЙ МЕХАНИЗМ RETROFIT КОМПЛЕКТ НЗ, A-XXX 24В '1Ф</t>
  </si>
  <si>
    <t>UPONOR SMATRIX MOVE КОНТРОЛЛЕР H X-157 ПРОВОДНОЙ '1И</t>
  </si>
  <si>
    <t>1086269*</t>
  </si>
  <si>
    <t>UPONOR SPI SMATRIX MOVE АНТЕННА A-155 RADIO '1С</t>
  </si>
  <si>
    <t>UPONOR SPI FLUVIA MOVE PLUS ЭЛЕКТРОПРИВОД 230В '1С</t>
  </si>
  <si>
    <t>UPONOR SMATRIX MOVE ДАТЧИК ТЕМПЕРАТУРЫ ПОДАЧИ/ОБРАТКИ S-152 '1С</t>
  </si>
  <si>
    <t>UPONOR SMATRIX ДАТЧИК НАРУЖНОЙ ТЕМПЕРАТУРЫ S-1XX '1А</t>
  </si>
  <si>
    <t>UPONOR SMATRIX MOVE PRO КОНТРОЛЛЕР X-159 '1А</t>
  </si>
  <si>
    <t>UPONOR SMATRIX MOVE PRO КОМПЛЕКТ ДЛЯ СНЕГОТАЯНИЯ S-152 + S-158 '1А</t>
  </si>
  <si>
    <t>UPONOR SPI SMATRIX MOVE PRO ДАТЧИК СНЕГА И ЛЬДА S-158 '1С</t>
  </si>
  <si>
    <t>UPONOR SMATRIX MOVE PRO ДАТЧИК ВНУТРЕННЕЙ ТЕМПЕРАТУРЫ S-155 '1С</t>
  </si>
  <si>
    <t>UPONOR SMATRIX MOVE PRO ДАТЧИК ВЛАЖНОСТИ S-157 '1С</t>
  </si>
  <si>
    <t>UPONOR SMATRIX MOVE PRO КОМПЛЕКТ ДЛЯ ОХЛАЖДЕНИЯ S-159 '1С</t>
  </si>
  <si>
    <t>UPONOR RADIO 24V ДАТЧИК ВЛАЖНОСТИ H-56 '1В</t>
  </si>
  <si>
    <t>UPONOR BASE КОНТРОЛЛЕР X-24 6-КАНАЛЬНЫЙ 230В '1С</t>
  </si>
  <si>
    <t>UPONOR BASE КОНТРОЛЛЕР С РЕЛЕ НАСОСА X-25 6-КАНАЛЬНЫЙ 230В '1С</t>
  </si>
  <si>
    <t>UPONOR BASE КОНТРОЛЛЕР X-26 8-КАНАЛЬНЫЙ 230В '1С</t>
  </si>
  <si>
    <t>UPONOR BASE КОНТРОЛЛЕР С РЕЛЕ НАСОСА X-27 8-КАНАЛЬНЫЙ 230В '1У</t>
  </si>
  <si>
    <t>UPONOR BASE КОНТРОЛЛЕР X-23 6-КАНАЛЬНЫЙ 230В '1И</t>
  </si>
  <si>
    <t>UPONOR BASE РЕЛЕ НАСОСА X-23 230В '1И</t>
  </si>
  <si>
    <t>ALRE-IT REGELTECHNIK GMBH, GERMANY</t>
  </si>
  <si>
    <t>UPONOR BASE ТЕРМОСТАТ СТАНДАРТНЫЙ T-23 230В '1И</t>
  </si>
  <si>
    <t>UPONOR BASE ТЕРМОСТАТ ВСТРАИВАЕМЫЙ T-24 230В '1С</t>
  </si>
  <si>
    <t>UPONOR BASE ТЕРМОСТАТ ОТОПЛЕНИЕ/ОХЛАЖДЕНИЕ T-25 230В '1C</t>
  </si>
  <si>
    <t>UPONOR BASE ТЕРМОСТАТ ЦИФРОВОЙ ПРОГРАММИРУЕМЫЙ T-26 230В '1И</t>
  </si>
  <si>
    <t>UPONOR BASE ДАТЧИК ВЫНОСНОЙ 230В '1И</t>
  </si>
  <si>
    <t>UPONOR VARIO S ИСПОЛНИТЕЛЬНЫЙ МЕХАНИЗМ 230В, НЗ, ВР M30X1,5 '1Ф</t>
  </si>
  <si>
    <t>UPONOR COMFORT E НАГРЕВАТЕЛЬНЫЙ МАТ 160-1 '1И</t>
  </si>
  <si>
    <t>Comfort E components</t>
  </si>
  <si>
    <t>UPONOR COMFORT E НАГРЕВАТЕЛЬНЫЙ МАТ 160-1,5 '1И</t>
  </si>
  <si>
    <t>UPONOR COMFORT E НАГРЕВАТЕЛЬНЫЙ МАТ 160-2 '1И</t>
  </si>
  <si>
    <t>UPONOR COMFORT E НАГРЕВАТЕЛЬНЫЙ МАТ 160-2,5 '1И</t>
  </si>
  <si>
    <t>UPONOR COMFORT E НАГРЕВАТЕЛЬНЫЙ МАТ 160-3 '1И</t>
  </si>
  <si>
    <t>UPONOR COMFORT E НАГРЕВАТЕЛЬНЫЙ МАТ 160-4 '1А</t>
  </si>
  <si>
    <t>UPONOR COMFORT E НАГРЕВАТЕЛЬНЫЙ МАТ 160-5 '1У</t>
  </si>
  <si>
    <t>UPONOR COMFORT E НАГРЕВАТЕЛЬНЫЙ МАТ 160-6 '1И</t>
  </si>
  <si>
    <t>UPONOR COMFORT E НАГРЕВАТЕЛЬНЫЙ МАТ 160-7 '1А</t>
  </si>
  <si>
    <t>UPONOR COMFORT E НАГРЕВАТЕЛЬНЫЙ МАТ 160-8 '1У</t>
  </si>
  <si>
    <t>UPONOR COMFORT E НАГРЕВАТЕЛЬНЫЙ МАТ 160-10 '1И</t>
  </si>
  <si>
    <t>UPONOR COMFORT E НАГРЕВАТЕЛЬНЫЙ МАТ 160-12 '1А</t>
  </si>
  <si>
    <t>UPONOR COMFORT E ФОЛЬГИРОВАННЫЙ НАГРЕВАТЕЛЬНЫЙ МАТ 140-1 '1С</t>
  </si>
  <si>
    <t>UPONOR COMFORT E ФОЛЬГИРОВАННЫЙ НАГРЕВАТЕЛЬНЫЙ МАТ 140-2 '1С</t>
  </si>
  <si>
    <t>UPONOR COMFORT E ФОЛЬГИРОВАННЫЙ НАГРЕВАТЕЛЬНЫЙ МАТ 140-3 '1У</t>
  </si>
  <si>
    <t>UPONOR COMFORT E ФОЛЬГИРОВАННЫЙ НАГРЕВАТЕЛЬНЫЙ МАТ 140-4 '1У</t>
  </si>
  <si>
    <t>UPONOR COMFORT E ФОЛЬГИРОВАННЫЙ НАГРЕВАТЕЛЬНЫЙ МАТ 140-5 '1С</t>
  </si>
  <si>
    <t>UPONOR COMFORT E ФОЛЬГИРОВАННЫЙ НАГРЕВАТЕЛЬНЫЙ МАТ 140-6 '1У</t>
  </si>
  <si>
    <t>UPONOR COMFORT E ФОЛЬГИРОВАННЫЙ НАГРЕВАТЕЛЬНЫЙ МАТ 140-7 '1У</t>
  </si>
  <si>
    <t>UPONOR COMFORT E ФОЛЬГИРОВАННЫЙ НАГРЕВАТЕЛЬНЫЙ МАТ 140-8 '1С</t>
  </si>
  <si>
    <t>UPONOR COMFORT E ФОЛЬГИРОВАННЫЙ НАГРЕВАТЕЛЬНЫЙ МАТ 140-9 '1У</t>
  </si>
  <si>
    <t>UPONOR COMFORT E ФОЛЬГИРОВАННЫЙ НАГРЕВАТЕЛЬНЫЙ МАТ 140-10 '1У</t>
  </si>
  <si>
    <t>UPONOR COMFORT E ТЕПЛОИЗОЛЯЦИОННАЯ ПАНЕЛЬ 5MM '5С</t>
  </si>
  <si>
    <t>UPONOR SPI ДАТЧИК ТЕМПЕРАТУРЫ ПОЛА ДЛЯ ТЕРМОСТАТОВ T-85 T-87 '1С</t>
  </si>
  <si>
    <t>UPONOR SPI COMFORT E ЗАЩИТНАЯ ТРУБКА ДЛЯ ДАТЧИКА ПОЛА '1С</t>
  </si>
  <si>
    <t>UPONOR INFRA AB, SWEDEN</t>
  </si>
  <si>
    <t>UPONOR GEO VERTIS ВЕРТИКАЛЬНЫЙ ГРУНТОВЫЙ ЗОНД U-ОБРАЗНЫЙ 40X2,4, PE100, PN10, 2X80М '1С</t>
  </si>
  <si>
    <t>UPONOR GEO HORTIS ГРУНТОВЫЙ КОЛЛЕКТОР  ГОРИЗОНТАЛЬНЫЙ 40X2,4ММ, PE80, PN8, 500М '1Щ</t>
  </si>
  <si>
    <t>UPONOR CONTEC НАПРАВЛЯЮЩИЙ ЭЛЕМЕНТ 20 ММ '10Щ</t>
  </si>
  <si>
    <t>Project. Выведен из ассортимента</t>
  </si>
  <si>
    <t>TABS</t>
  </si>
  <si>
    <t>UPONOR ECOFLEX THERMO SINGLE ТРУБА 25X2,3/140 PN6 БУХТА 200М '1А</t>
  </si>
  <si>
    <t>PHC pipes</t>
  </si>
  <si>
    <t>UPONOR ECOFLEX THERMO SINGLE ТРУБА 32X2,9/140 PN6 БУХТА 200М '1А</t>
  </si>
  <si>
    <t>UPONOR ECOFLEX THERMO SINGLE ТРУБА 40X3,7/175 PN6 БУХТА 200М '1А</t>
  </si>
  <si>
    <t>UPONOR ECOFLEX THERMO SINGLE ТРУБА 50X4,6/175 PN6 БУХТА 200М '1Ф</t>
  </si>
  <si>
    <t>UPONOR ECOFLEX THERMO SINGLE ТРУБА 63X5,8/175 PN6 БУХТА 200М '1Ф</t>
  </si>
  <si>
    <t>UPONOR ECOFLEX THERMO SINGLE ТРУБА 75X6,8/200 PN6 БУХТА 100М '1Ф</t>
  </si>
  <si>
    <t>UPONOR ECOFLEX THERMO SINGLE ТРУБА 90X8,2/200 PN6 БУХТА 100М '1Ф</t>
  </si>
  <si>
    <t>UPONOR ECOFLEX THERMO SINGLE ТРУБА 110X10,0/200 PN6 БУХТА 100М '1Ф</t>
  </si>
  <si>
    <t>UPONOR ECOFLEX THERMO SINGLE ТРУБА  40X5,5/175 PN10 БУХТА 200М '1C</t>
  </si>
  <si>
    <t>UPONOR ECOFLEX THERMO SINGLE ТРУБА  50X6,9/175 PN10 БУХТА 200М '1C</t>
  </si>
  <si>
    <t>UPONOR ECOFLEX THERMO SINGLE ТРУБА 75X10,3/200 PN10 БУХТА 100М '1C</t>
  </si>
  <si>
    <t>UPONOR ECOFLEX THERMO SINGLE ТРУБА 90X12,3/200 PN10 БУХТА 100М '1С</t>
  </si>
  <si>
    <t>UPONOR ECOFLEX THERMO SINGLE ТРУБА 110X15,1/200 PN10 БУХТА 100М '1С</t>
  </si>
  <si>
    <t>UPONOR ECOFLEX THERMO SINGLE ТРУБА 125X11,4/250 PN6 БУХТА 120М '1А</t>
  </si>
  <si>
    <t>UPONOR ECOFLEX THERMO TWIN ТРУБА 2X25X2,3/175 PN6 БУХТА 200М '1Ф</t>
  </si>
  <si>
    <t>UPONOR ECOFLEX THERMO TWIN ТРУБА 2X32X2,9/175 PN6 БУХТА 200М '1Ф</t>
  </si>
  <si>
    <t>UPONOR ECOFLEX THERMO TWIN ТРУБА 2X40X3,7/175 PN6 БУХТА 200М '1Ф</t>
  </si>
  <si>
    <t>UPONOR ECOFLEX THERMO TWIN ТРУБА 2X50X4,6/200 PN6 БУХТА 100М '1Ф</t>
  </si>
  <si>
    <t>UPONOR ECOFLEX THERMO TWIN ТРУБА 2X63X5,8/200 PN6 БУХТА 100М '1Ф</t>
  </si>
  <si>
    <t>UPONOR ECOFLEX THERMO TWIN ТРУБА 2X75X6,8/250 PN6 БУХТА 100М '1А</t>
  </si>
  <si>
    <t>UPONOR ECOFLEX THERMO TWIN HP ТРУБА 2X32X2.9-2X32X3.5/140 БУХТА 200М '1С</t>
  </si>
  <si>
    <t>UPONOR ECOFLEX THERMO TWIN HP ТРУБА 2X40X3.7-2X32X3.5/175 БУХТА 200М '1С</t>
  </si>
  <si>
    <t>UPONOR ECOFLEX VARIA SINGLE ТРУБА 40X3,7/140 PN6 БУХТА 200М '1Ф</t>
  </si>
  <si>
    <t>UPONOR ECOFLEX VARIA SINGLE ТРУБА 50X4,6/140 PN6 БУХТА 200М '1Ф</t>
  </si>
  <si>
    <t>UPONOR ECOFLEX VARIA SINGLE ТРУБА 63X5,8/140 PN6 БУХТА 200М '1И</t>
  </si>
  <si>
    <t>UPONOR ECOFLEX VARIA SINGLE ТРУБА 75X6,8/175 PN6 БУХТА 200М '1И</t>
  </si>
  <si>
    <t>UPONOR ECOFLEX VARIA SINGLE ТРУБА 90X8,2/175 PN6 БУХТА 100М '1А</t>
  </si>
  <si>
    <t>UPONOR ECOFLEX VARIA SINGLE ТРУБА 110X10,0/175 PN6 БУХТА 100М '1И</t>
  </si>
  <si>
    <t>UPONOR ECOFLEX VARIA SINGLE ТРУБА 125X11,4/200 PN6 БУХТА 120М '1А</t>
  </si>
  <si>
    <t>UPONOR ECOFLEX VARIA TWIN ТРУБА 2X25X2,3/140 PN6 БУХТА 200М '1Ф</t>
  </si>
  <si>
    <t>UPONOR ECOFLEX VARIA TWIN ТРУБА 2X32X2,9/140 PN6 БУХТА 200М '1Ф</t>
  </si>
  <si>
    <t>UPONOR ECOFLEX VARIA TWIN ТРУБА 2X40X3,7/140 PN6 БУХТА 200М '1Ф</t>
  </si>
  <si>
    <t>UPONOR ECOFLEX VARIA TWIN ТРУБА 2X50X4,6/175 PN6 БУХТА 200М '1И</t>
  </si>
  <si>
    <t>UPONOR ECOFLEX AQUA SINGLE ТРУБА 32X4,4/140 PN10 БУХТА 200М '1И</t>
  </si>
  <si>
    <t>UPONOR ECOFLEX AQUA SINGLE ТРУБА 40X5,5/175 PN10 БУХТА 200М '1С</t>
  </si>
  <si>
    <t>UPONOR ECOFLEX AQUA SINGLE ТРУБА 50X6,9/175 PN10 БУХТА 200М '1C</t>
  </si>
  <si>
    <t>UPONOR ECOFLEX AQUA SINGLE ТРУБА 63X8,6/175 PN10 БУХТА 200 М '1C</t>
  </si>
  <si>
    <t>UPONOR ECOFLEX AQUA TWIN ТРУБА 25X3,5-20X2,8/140 PN10 БУХТА 200М '1А</t>
  </si>
  <si>
    <t>UPONOR ECOFLEX AQUA TWIN ТРУБА 32X4,4-20X2,8/175 PN10 БУХТА 200М '1И</t>
  </si>
  <si>
    <t>UPONOR ECOFLEX AQUA TWIN ТРУБА 32X4,4-25X3,5/175 PN10 БУХТА 200М '1А</t>
  </si>
  <si>
    <t>UPONOR ECOFLEX AQUA TWIN ТРУБА 40X5,5-25X3,5/175 PN10 БУХТА 200М '1У</t>
  </si>
  <si>
    <t>UPONOR ECOFLEX AQUA TWIN ТРУБА 40X5,5-32X4,4/175 PN10 БУХТА 200М '1А</t>
  </si>
  <si>
    <t>UPONOR ECOFLEX AQUA TWIN ТРУБА 50X6,9-32X4,4/175 PN10 БУХТА 200М '1С</t>
  </si>
  <si>
    <t>UPONOR ECOFLEX AQUA TWIN ТРУБА 50X6,9-40X5,5/200 PN10 БУХТА 100М '1А</t>
  </si>
  <si>
    <t>UPONOR ECOFLEX AQUA TWIN ТРУБА 50X6,9-25X3,5/175 PN10 БУХТА 200М '1Щ</t>
  </si>
  <si>
    <t>UPONOR ECOFLEX QUATTRO ТРУБА 2X25X2,3-25X3,5-20X2,8/175 БУХТА 200М '1Ф</t>
  </si>
  <si>
    <t>UPONOR ECOFLEX QUATTRO ТРУБА 2X32X2,9-25X3,5-20X2,8/175 БУХТА 200М '1Ф</t>
  </si>
  <si>
    <t>UPONOR ECOFLEX QUATTRO ТРУБА 2X32X2,9-32X4,4-20X2,8/175 БУХТА 200М '1И</t>
  </si>
  <si>
    <t>UPONOR ECOFLEX QUATTRO ТРУБА 2X32X2,9-2X25X3,5/175 БУХТА 200М '1Ф</t>
  </si>
  <si>
    <t>UPONOR ECOFLEX QUATTRO ТРУБА 2X32X2,9-2X32X4,4/175 БУХТА 200М '1А</t>
  </si>
  <si>
    <t>UPONOR ECOFLEX QUATTRO ТРУБА 2X40X3,7-32X4,4-18X2,5/200 БУХТА 100М '1Щ</t>
  </si>
  <si>
    <t>UPONOR ECOFLEX QUATTRO ТРУБА 2X40X3,7-32X4,4-20X2,8/200 БУХТА 100М '1Ф</t>
  </si>
  <si>
    <t>UPONOR ECOFLEX QUATTRO ТРУБА 2X40X3,7-40X5,5-25X3,5/200 БУХТА 100М '1Ф</t>
  </si>
  <si>
    <t>UPONOR ECOFLEX QUATTRO ТРУБА 2X40X3,7-2X40X5,5/200 БУХТА 100М '1А</t>
  </si>
  <si>
    <t>UPONOR ECOFLEX QUATTRO ТРУБА 2X32X2,9-32X4,4-25X3,5/175 БУХТА 200М '1И</t>
  </si>
  <si>
    <t>UPONOR ECOFLEX QUATTRO ТРУБА 2X25X2,3-2X25X3,5/175 БУХТА 200М '1И</t>
  </si>
  <si>
    <t>UPONOR ECOFLEX QUATTRO MIDI ТРУБА 2X25X2,3-25X3,5-20X2,8/140 БУХТА 200М '1Ф</t>
  </si>
  <si>
    <t>UPONOR ECOFLEX QUATTRO MIDI ТРУБА 2X32X2,9-25X3,5-20X2,8/140 БУХТА 200М '1Ф</t>
  </si>
  <si>
    <t>UPONOR ECOFLEX QUATTRO MIDI ТРУБА 2X40X3,7-32X4,4-25X3,5/175 БУХТА 200М '1У</t>
  </si>
  <si>
    <t>UPONOR ECOFLEX SUPRA ТРУБА 25X2,3/68 БУХТА 200М '1Ф</t>
  </si>
  <si>
    <t>UPONOR ECOFLEX SUPRA ТРУБА 32X2,9/68 БУХТА 200М '1И</t>
  </si>
  <si>
    <t>UPONOR ECOFLEX SUPRA ТРУБА 40X3,7/140 БУХТА 150М '1А</t>
  </si>
  <si>
    <t>UPONOR ECOFLEX SUPRA ТРУБА 50X4,6/140 БУХТА 150М '1C</t>
  </si>
  <si>
    <t>UPONOR ECOFLEX SUPRA ТРУБА 63X5,8/140 БУХТА 150М '1C</t>
  </si>
  <si>
    <t>UPONOR ECOFLEX SUPRA ТРУБА 75X6,8/175 БУХТА 150М '1C</t>
  </si>
  <si>
    <t>UPONOR ECOFLEX SUPRA ТРУБА 90X8,2/175 БУХТА 100М '1C</t>
  </si>
  <si>
    <t>UPONOR ECOFLEX SUPRA ТРУБА 110X10,0/200 БУХТА 100М '1C</t>
  </si>
  <si>
    <t>UPONOR ECOFLEX SUPRA MIDI ТРУБА 32X2,9/90 С КАБЕЛЬ-КАНАЛОМ 16X2,3 БУХТА 150М '1У</t>
  </si>
  <si>
    <t>UPONOR ECOFLEX SUPRA MIDI ТРУБА 32X2,9/90 С КАБЕЛЬ-КАНАЛОМ 16X2,3 БУХТА 150М '1Щ</t>
  </si>
  <si>
    <t>UPONOR ECOFLEX SUPRA PLUS ТРУБА С ГРЕЮЩИМ КАБЕЛЕМ 10ВТ/M 25X2,3/68 БУХТА 150М '1Ф</t>
  </si>
  <si>
    <t>UPONOR ECOFLEX SUPRA PLUS ТРУБА С ГРЕЮЩИМ КАБЕЛЕМ 10ВТ/M 32X2,9/68 БУХТА 150М '1Ф</t>
  </si>
  <si>
    <t>UPONOR ECOFLEX SUPRA PLUS ТРУБА С ГРЕЮЩИМ КАБЕЛЕМ 10ВТ/M 32X2,9/140 БУХТА  150М '1В</t>
  </si>
  <si>
    <t xml:space="preserve">UPONOR ECOFLEX SUPRA PLUS ТРУБА С ГРЕЮЩИМ КАБЕЛЕМ 10ВТ/M 40X3,7/90 БУХТА 150М '1И    </t>
  </si>
  <si>
    <t>UPONOR ECOFLEX SUPRA PLUS ТРУБА С ГРЕЮЩИМ КАБЕЛЕМ 10ВТ/M 40X3,7/140 БУХТА 150М '1И</t>
  </si>
  <si>
    <t>UPONOR ECOFLEX SUPRA PLUS ТРУБА С ГРЕЮЩИМ КАБЕЛЕМ 10ВТ/M 50X4,6/90 БУХТА 150М '1И</t>
  </si>
  <si>
    <t>UPONOR ECOFLEX SUPRA PLUS ТРУБА С ГРЕЮЩИМ КАБЕЛЕМ 10ВТ/M 50X4,6/140 БУХТА 150М '1И</t>
  </si>
  <si>
    <t>UPONOR ECOFLEX SUPRA PLUS ТРУБА С ГРЕЮЩИМ КАБЕЛЕМ 10ВТ/M 63X5,8/140 БУХТА 150М '1А</t>
  </si>
  <si>
    <t>UPONOR ECOFLEX SUPRA PLUS ТРУБА С ГРЕЮЩИМ КАБЕЛЕМ 10ВТ/M 75X6,8/175 БУХТА 150М '1C</t>
  </si>
  <si>
    <t>UPONOR ECOFLEX SUPRA PLUS ТРУБА С ГРЕЮЩИМ КАБЕЛЕМ 10ВТ/M 90X8,2/200 БУХТА 100М '1C</t>
  </si>
  <si>
    <t>UPONOR ECOFLEX SUPRA PLUS ТРУБА С ГРЕЮЩИМ КАБЕЛЕМ 10ВТ/M 110X10,0/200 БУХТА 100М '1C</t>
  </si>
  <si>
    <t xml:space="preserve">UPONOR ECOFLEX SUPRA PLUS ТРУБА С ДВУМЯ КАБЕЛЯМИ 2X10ВТ/M 32X2,9/140 БУХТА 100М '1У </t>
  </si>
  <si>
    <t>UPONOR ECOFLEX SUPRA PLUS ТРУБА С ДВУМЯ КАБЕЛЯМИ 2X10ВТ/M 40X3,7/175 БУХТА 150М '1С</t>
  </si>
  <si>
    <t>UPONOR ECOFLEX SUPRA PLUS ТРУБА С ДВУМЯ КАБЕЛЯМИ 2X10ВТ/M 50X4,6/175 БУХТА 150М '1У</t>
  </si>
  <si>
    <t>UPONOR ECOFLEX SUPRA PLUS ТРУБА С ДВУМЯ КАБЕЛЯМИ 2X10ВТ/M 63X5,8/175 БУХТА 150М '1С</t>
  </si>
  <si>
    <t>UPONOR ECOFLEX SUPRA PLUS ТРУБА С ДВУМЯ КАБЕЛЯМИ 2X10ВТ/M 75X6,8/175 БУХТА 150 '1С</t>
  </si>
  <si>
    <t>UPONOR ECOFLEX SUPRA PLUS ТРУБА С ДВУМЯ КАБЕЛЯМИ 2X10ВТ/M 90X8,2/200 БУХТА 100 '1С</t>
  </si>
  <si>
    <t>UPONOR ECOFLEX SUPRA PLUS ТРУБА С ДВУМЯ КАБЕЛЯМИ 2X10ВТ/M 110X10,0/200 БУХТА 100М '1C</t>
  </si>
  <si>
    <t>UPONOR ECOFLEX SUPRA STANDARD ТРУБА С ЖЁЛТЫМ КАБЕЛЕМ 32X2,9/68 БУХТА 300М '1С</t>
  </si>
  <si>
    <t>UPONOR ECOFLEX SUPRA STANDARD ТРУБА С ЖЁЛТЫМ КАБЕЛЕМ 40X3,7/140 БУХТА 150М '1C</t>
  </si>
  <si>
    <t>UPONOR ECOFLEX SUPRA STANDARD ТРУБА С ЖЁЛТЫМ КАБЕЛЕМ 50X4,6/140 БУХТА 150М '1C</t>
  </si>
  <si>
    <t>UPONOR ECOFLEX SUPRA STANDARD ТРУБА С ЖЁЛТЫМ КАБЕЛЕМ 63X5,8/140 БУХТА 150М '1C</t>
  </si>
  <si>
    <t>UPONOR ECOFLEX SUPRA STANDARD ТРУБА С ЖЁЛТЫМ КАБЕЛЕМ 75X6,8/175 БУХТА 150М '1C</t>
  </si>
  <si>
    <t>UPONOR ECOFLEX SUPRA STANDARD ТРУБА С ЖЁЛТЫМ КАБЕЛЕМ 90X8,2/200 БУХТА 100М '1C</t>
  </si>
  <si>
    <t>UPONOR ECOFLEX SUPRA STANDARD ТРУБА С ЖЁЛТЫМ КАБЕЛЕМ 110X10,0/200 БУХТА 100М '1C</t>
  </si>
  <si>
    <t>UPONOR ECOFLEX SUPRA STANDARD ТРУБА С БЕЛЫМ КАБЕЛЕМ 32X2,9/68 БУХТА 300М '1С</t>
  </si>
  <si>
    <t>UPONOR ECOFLEX SUPRA STANDARD ТРУБА С БЕЛЫМ КАБЕЛЕМ 40X3,7/90 БУХТА 300М '1С</t>
  </si>
  <si>
    <t>UPONOR ECOFLEX SUPRA STANDARD ТРУБА С БЕЛЫМ КАБЕЛЕМ 40X3,7/140 БУХТА 150М '1C</t>
  </si>
  <si>
    <t>UPONOR ECOFLEX SUPRA STANDARD ТРУБА С БЕЛЫМ КАБЕЛЕМ 50X4,6/90 БУХТА 300М '1С</t>
  </si>
  <si>
    <t>UPONOR ECOFLEX SUPRA STANDARD ТРУБА С БЕЛЫМ КАБЕЛЕМ 50X4,6/140 БУХТА 150М '1C</t>
  </si>
  <si>
    <t>UPONOR ECOFLEX SUPRA STANDARD ТРУБА С БЕЛЫМ КАБЕЛЕМ 63X5,8/140 БУХТА 150М '1C</t>
  </si>
  <si>
    <t>UPONOR ECOFLEX SUPRA STANDARD ТРУБА С БЕЛЫМ КАБЕЛЕМ 75X6,8/175 БУХТА 150М '1C</t>
  </si>
  <si>
    <t>UPONOR ECOFLEX SUPRA STANDARD ТРУБА С БЕЛЫМ КАБЕЛЕМ 90X8,2/200 БУХТА 100М '1C</t>
  </si>
  <si>
    <t>UPONOR ECOFLEX SUPRA STANDARD ТРУБА С БЕЛЫМ КАБЕЛЕМ 110X10,0/200 БУХТА 100М '1C</t>
  </si>
  <si>
    <t>ENERPOINT OY, FINLAND; ENERPOINT SAARE OU, ESTONIA</t>
  </si>
  <si>
    <t>UPONOR ECOFLEX SUPRA PLUS КОМПЛЕКТ ПОДКЛЮЧЕНИЯ И ОКОНЧАНИЯ 25+32/68 '1И</t>
  </si>
  <si>
    <t>PHC components</t>
  </si>
  <si>
    <t>UPONOR ECOFLEX SUPRA PLUS КОМПЛЕКТ ПОДКЛЮЧЕНИЯ И ОКОНЧАНИЯ 40+50+63/140 '1И</t>
  </si>
  <si>
    <t>UPONOR ECOFLEX SUPRA PLUS КОМПЛЕКТ ПОДКЛЮЧЕНИЯ И ОКОНЧАНИЯ 75/175 '1C</t>
  </si>
  <si>
    <t>UPONOR ECOFLEX SUPRA PLUS КОМПЛЕКТ ПОДКЛЮЧЕНИЯ И ОКОНЧАНИЯ 90+110/200 '1C</t>
  </si>
  <si>
    <t>UPONOR INFRA OY, FINLAND</t>
  </si>
  <si>
    <t>1034227, 1034228</t>
  </si>
  <si>
    <t>UPONOR ECOFLEX SUPRA PLUS КОМПЛЕКТ ИЗОЛЯЦИИ УДЛИНЕНИЯ 68+90, КОЖУХ 110 '1С</t>
  </si>
  <si>
    <t>UPONOR ECOFLEX SUPRA PLUS КОМПЛЕКТ ИЗОЛЯЦИИ УДЛИНЕНИЯ 140, КОЖУХ 200 '1С</t>
  </si>
  <si>
    <t>1034269, 1034229</t>
  </si>
  <si>
    <t>UPONOR ECOFLEX SUPRA PLUS КОМПЛЕКТ ИЗОЛЯЦИИ УДЛИНЕНИЯ 175+200, КОЖУХ 250 '1С</t>
  </si>
  <si>
    <t>1034245, 1034246</t>
  </si>
  <si>
    <t>UPONOR ECOFLEX КОМПЛЕКТ ИЗОЛЯЦИИ СОЕДИНЕНИЯ 68+90 '1С</t>
  </si>
  <si>
    <t>UPONOR ECOFLEX КОМПЛЕКТ ИЗОЛЯЦИИ СОЕДИНЕНИЯ 140+145 '1С</t>
  </si>
  <si>
    <t>UPONOR ECOFLEX SUPRA STANDARD КОМПЛЕКТ ПОДКЛЮЧЕНИЯ И ОКОНЧАНИЯ 40+50+63/140 '1Щ</t>
  </si>
  <si>
    <t>1035953+1044133+2x1018314</t>
  </si>
  <si>
    <t>UPONOR ECOFLEX SUPRA STANDARD КОМПЛЕКТ ПОДКЛЮЧЕНИЯ И ОКОНЧАНИЯ 75/175 '1Щ</t>
  </si>
  <si>
    <t>1035953+1044133+2x1018312</t>
  </si>
  <si>
    <t>UPONOR ECOFLEX SUPRA STANDARD КОМПЛЕКТ ПОДКЛЮЧЕНИЯ И ОКОНЧАНИЯ 90+110/200 '1Щ</t>
  </si>
  <si>
    <t>1035953+1044133+2x1018310</t>
  </si>
  <si>
    <t>UPONOR SPI ECOFLEX SUPRA STANDARD БЛОК УПРАВЛЕНИЯ 600S С ДАТЧИКОМ ТЕМПЕРАТУРЫ '1C</t>
  </si>
  <si>
    <t>UPONOR ECOFLEX РЕЗИНОВЫЙ КОНЦЕВОЙ УПЛОТНИТЕЛЬ SINGLE 25+32+40/68 '1И</t>
  </si>
  <si>
    <t>UPONOR ECOFLEX РЕЗИНОВЫЙ КОНЦЕВОЙ УПЛОТНИТЕЛЬ SINGLE 25+32+40/90 '1С</t>
  </si>
  <si>
    <t>UPONOR ECOFLEX РЕЗИНОВЫЙ КОНЦЕВОЙ УПЛОТНИТЕЛЬ SINGLE 32+40+50/90 '1В</t>
  </si>
  <si>
    <t>UPONOR AB, SWEDEN; UPONOR SUOMI OY, FINLAND</t>
  </si>
  <si>
    <t>UPONOR ECOFLEX РЕЗИНОВЫЙ КОНЦЕВОЙ УПЛОТНИТЕЛЬ SINGLE 40+50+63/140 '1И</t>
  </si>
  <si>
    <t>UPONOR ECOFLEX РЕЗИНОВЫЙ КОНЦЕВОЙ УПЛОТНИТЕЛЬ SINGLE 25+28+32/140 '1И</t>
  </si>
  <si>
    <t>UPONOR ECOFLEX РЕЗИНОВЫЙ КОНЦЕВОЙ УПЛОТНИТЕЛЬ SINGLE 63+75/175 '1И</t>
  </si>
  <si>
    <t>UPONOR ECOFLEX РЕЗИНОВЫЙ КОНЦЕВОЙ УПЛОТНИТЕЛЬ SINGLE 32+40+50/175 '1И</t>
  </si>
  <si>
    <t>UPONOR ECOFLEX РЕЗИНОВЫЙ КОНЦЕВОЙ УПЛОТНИТЕЛЬ SINGLE 63+75+90/140 '1С</t>
  </si>
  <si>
    <t>UPONOR ECOFLEX РЕЗИНОВЫЙ КОНЦЕВОЙ УПЛОТНИТЕЛЬ SINGLE 90+110/175 '1А</t>
  </si>
  <si>
    <t>UPONOR ECOFLEX РЕЗИНОВЫЙ КОНЦЕВОЙ УПЛОТНИТЕЛЬ SINGLE 75+90+110/200 '1И</t>
  </si>
  <si>
    <t>UPONOR ECOFLEX РЕЗИНОВЫЙ КОНЦЕВОЙ УПЛОТНИТЕЛЬ SINGLE 90+110+125/250 '1А</t>
  </si>
  <si>
    <t>UPONOR ECOFLEX РЕЗИНОВЫЙ КОНЦЕВОЙ УПЛОТНИТЕЛЬ SINGLE 125/200 '1С</t>
  </si>
  <si>
    <t>UPONOR ECOFLEX РЕЗИНОВЫЙ КОНЦЕВОЙ УПЛОТНИТЕЛЬ TWIN 18-22+25-28+32/140 '1А</t>
  </si>
  <si>
    <t>UPONOR ECOFLEX РЕЗИНОВЫЙ КОНЦЕВОЙ УПЛОТНИТЕЛЬ TWIN 18+22+28/140 '1А</t>
  </si>
  <si>
    <t>UPONOR ECOFLEX РЕЗИНОВЫЙ КОНЦЕВОЙ УПЛОТНИТЕЛЬ TWIN 18+22+28-25+32+40/175 '1И</t>
  </si>
  <si>
    <t>UPONOR ECOFLEX РЕЗИНОВЫЙ КОНЦЕВОЙ УПЛОТНИТЕЛЬ QUATTRO 20+25+32/140 '1И</t>
  </si>
  <si>
    <t>UPONOR ECOFLEX РЕЗИНОВЫЙ КОНЦЕВОЙ УПЛОТНИТЕЛЬ TWIN 25+32+40/175 '1Ф</t>
  </si>
  <si>
    <t>UPONOR ECOFLEX РЕЗИНОВЫЙ КОНЦЕВОЙ УПЛОТНИТЕЛЬ TWIN 25+32+50/175 '1И</t>
  </si>
  <si>
    <t>WAGRO SYSTEMDICHTUNGEN GMBH, GERMANY</t>
  </si>
  <si>
    <t>UPONOR ECOFLEX РЕЗИНОВЫЙ КОНЦЕВОЙ УПЛОТНИТЕЛЬ TWIN 40+50+63/200 '1И</t>
  </si>
  <si>
    <t>UPONOR ECOFLEX РЕЗИНОВЫЙ КОНЦЕВОЙ УПЛОТНИТЕЛЬ TWIN 75+90/250 '1С</t>
  </si>
  <si>
    <t>UPONOR ECOFLEX ТЕРМОУСАДОЧНЫЙ КОНЦЕВОЙ УПЛОТНИТЕЛЬ TWIN 2X63/175 '1Щ</t>
  </si>
  <si>
    <t>PSI PRODUCTS GMBH, CANADA</t>
  </si>
  <si>
    <t>UPONOR ECOFLEX ТЕРМОУСАДОЧНЫЙ КОНЦЕВОЙ УПЛОТНИТЕЛЬ TWIN 50+32/140 '1Щ</t>
  </si>
  <si>
    <t>UPONOR ECOFLEX РЕЗИНОВЫЙ КОНЦЕВОЙ УПЛОТНИТЕЛЬ QUATTRO 25+32/175 '1Ф</t>
  </si>
  <si>
    <t>UPONOR ECOFLEX РЕЗИНОВЫЙ КОНЦЕВОЙ УПЛОТНИТЕЛЬ QUATTRO 25+32+40/175 '1У</t>
  </si>
  <si>
    <t>UPONOR ECOFLEX РЕЗИНОВЫЙ КОНЦЕВОЙ УПЛОТНИТЕЛЬ QUATTRO 28+32+40/200 '1И</t>
  </si>
  <si>
    <t>UPONOR ECOFLEX РЕЗИНОВЫЙ КОНЦЕВОЙ УПЛОТНИТЕЛЬ TWIN 25+32+40/140 '1И</t>
  </si>
  <si>
    <t>UPONOR ECOFLEX КОЛЬЦО РЕДУКЦИОННОЕ ПОД КОМПЛЕКТЫ ИЗОЛЯЦИИ 140-90 '1Щ</t>
  </si>
  <si>
    <t>1018261, 1018260</t>
  </si>
  <si>
    <t>UPONOR ECOFLEX КОМПЛЕКТ ИЗОЛЯЦИИ ТРОЙНИКА 200/175/140 '1И</t>
  </si>
  <si>
    <t xml:space="preserve">PURVAC OY, FINLAND </t>
  </si>
  <si>
    <t>1018277, 1018276, 1018275</t>
  </si>
  <si>
    <t>UPONOR ECOFLEX КОМПЛЕКТ ИЗОЛЯЦИИ СОЕДИНЕНИЯ 200/175/140 '1И</t>
  </si>
  <si>
    <t>UPONOR ECOFLEX КОМПЛЕКТ ИЗОЛЯЦИИ СОЕДИНЕНИЯ 175+200 '1С</t>
  </si>
  <si>
    <t>UPONOR ECOFLEX КОМПЛЕКТ ИЗОЛЯЦИИ СОЕДИНЕНИЯ 250 '1C</t>
  </si>
  <si>
    <t>UPONOR ECOFLEX КОМПЛЕКТ ИЗОЛЯЦИИ УГОЛЬНИКА 200/175/140 '1Ф</t>
  </si>
  <si>
    <t>1018259, 1035957</t>
  </si>
  <si>
    <t>UPONOR ECOFLEX КОМПЛЕКТ ИЗОЛЯЦИИ ТРОЙНИКА 140/90/68 '1А</t>
  </si>
  <si>
    <t>PURVAC_DE, GERMANY</t>
  </si>
  <si>
    <t>UPONOR SPI ECOFLEX КОЛЬЦО РЕДУКЦИОННОЕ ПОД КОМПЛЕКТЫ ДЛЯ ИЗОЛЯЦИИ 200 '1В</t>
  </si>
  <si>
    <t>UPONOR SPI ECOFLEX КОЛЬЦО РЕДУКЦИОННОЕ ПОД КОМПЛЕКТЫ ДЛЯ ИЗОЛЯЦИИ 200-140 '1В</t>
  </si>
  <si>
    <t>UPONOR SPI ECOFLEX КОЛЬЦО РЕДУКЦИОННОЕ ПОД КОМПЛЕКТЫ ДЛЯ ИЗОЛЯЦИИ 200-90 '1В</t>
  </si>
  <si>
    <t>UPONOR SPI ECOFLEX КОЛЬЦО РЕДУКЦИОННОЕ ПОД КОМПЛЕКТЫ ДЛЯ ИЗОЛЯЦИИ 200-68 '1П</t>
  </si>
  <si>
    <t>UPONOR SPI ECOFLEX КОЛЬЦО РЕДУКЦИОННОЕ ПОД КОМПЛЕКТЫ ДЛЯ ИЗОЛЯЦИИ 140 '1В</t>
  </si>
  <si>
    <t>UPONOR SPI ECOFLEX КОЛЬЦО РЕДУКЦИОННОЕ ПОД КОМПЛЕКТЫ ДЛЯ ИЗОЛЯЦИИ 140-68 '1В</t>
  </si>
  <si>
    <t>UPONOR ECOFLEX КОМПЛЕКТ ВИНТОВ M6 X 30 (34ШТ) '1П</t>
  </si>
  <si>
    <t>UPONOR ECOFLEX ГЕРМЕТИК '1C</t>
  </si>
  <si>
    <t>1034224, 1034225, 1034267</t>
  </si>
  <si>
    <t>UPONOR ECOFLEX SUPRA PLUS КОМПЛЕКТ ИЗОЛЯЦИИ ТРОЙНИКА 140/90/68 '1C</t>
  </si>
  <si>
    <t>1034284, 1034226</t>
  </si>
  <si>
    <t>UPONOR ECOFLEX SUPRA PLUS КОМПЛЕКТ ИЗОЛЯЦИИ ТРОЙНИКА 200/175/140 '1C</t>
  </si>
  <si>
    <t>UPONOR ECOFLEX КОМПЛЕКТ ПРОХОДА ЧЕРЕЗ ФУНДАМЕНТ NPW 68-90 '1И</t>
  </si>
  <si>
    <t>UPONOR ECOFLEX КОМПЛЕКТ ПРОХОДА ЧЕРЕЗ ФУНДАМЕНТ NPW 140 '1И</t>
  </si>
  <si>
    <t>UPONOR ECOFLEX КОМПЛЕКТ ПРОХОДА ЧЕРЕЗ ФУНДАМЕНТ NPW 175/200 '1Ф</t>
  </si>
  <si>
    <t>UPONOR ECOFLEX КОМПЛЕКТ ПРОХОДА ЧЕРЕЗ ФУНДАМЕНТ NPW 250 '1А</t>
  </si>
  <si>
    <t>UPONOR ECOFLEX ПРОХОД ЧЕРЕЗ СТЕНУ 140 '1С</t>
  </si>
  <si>
    <t>UPONOR ECOFLEX ПРОХОД ЧЕРЕЗ СТЕНУ 175 '1А</t>
  </si>
  <si>
    <t>UPONOR ECOFLEX ПРОХОД ЧЕРЕЗ СТЕНУ 200 '1C</t>
  </si>
  <si>
    <t>UPONOR ECOFLEX КОМПЛЕКТ ДЛЯ ИЗОЛЯЦИИ Н-ОБРАЗНЫЙ 200/175/140 '1А</t>
  </si>
  <si>
    <t>UPONOR ECOFLEX КОЛОДЕЦ ТЕПЛОИЗОЛИРОВАННЫЙ 6X140/175/200 '1C</t>
  </si>
  <si>
    <t>UPONOR ECOFLEX КОЛОДЕЦ ТЕПЛОИЗОЛИРОВАННЫЙ 8X140/175/200 '1C</t>
  </si>
  <si>
    <t>UPONOR ECOFLEX КОЛОДЕЦ ТЕПЛОИЗОЛИРОВАННЫЙ 2X250-6X140/175/200 '1C</t>
  </si>
  <si>
    <t>UPONOR ECOFLEX КОЛОДЕЦ ТЕПЛОИЗОЛИРОВАННЫЙ 4X250-4X140/175/200 '1C</t>
  </si>
  <si>
    <t>UPONOR ECOFLEX КОЛОДЕЦ ТЕПЛОИЗОЛИРОВАННЫЙ 6X250-2X140/175/200 '1C</t>
  </si>
  <si>
    <t>UPONOR SPI ECOFLEX ЗАПАСНАЯ КРЫШКА ДЛЯ КОЛОДЦА '1П</t>
  </si>
  <si>
    <t>UPONOR ECOFLEX ТЕРМОУСАДОЧНЫЙ РУКАВ С МОЛНИЕЙ 140/175/200 '1И</t>
  </si>
  <si>
    <t>UPONOR ECOFLEX ТЕРМОУСАДОЧНЫЙ РУКАВ 250 '1C</t>
  </si>
  <si>
    <t>UPONOR ECOFLEX РЕМОНТНЫЙ КОМПЛЕКТ ДЛЯ КОЖУХА 90/68 650ММ '1Щ</t>
  </si>
  <si>
    <t>UPONOR ECOFLEX РЕМОНТНЫЙ КОМПЛЕКТ ДЛЯ КОЖУХА 200/175/140, L=700ММ '1С</t>
  </si>
  <si>
    <t>HEDLUNDS SMIDESVERKSTAD AB, SWEDEN</t>
  </si>
  <si>
    <t>UPONOR ECOFLEX УГЛОВОЙ ФИКСАТОР ДЛЯ ТРУБ 175, R=800ММ '1А</t>
  </si>
  <si>
    <t>UPONOR ECOFLEX УГЛОВОЙ ФИКСАТОР ДЛЯ ТРУБ 200, R=1000ММ '1С</t>
  </si>
  <si>
    <t>UPONOR ECOFLEX УГЛОВОЙ ПРОХОД 175/140 '1C</t>
  </si>
  <si>
    <t>KURO KUNSTSTOFFE GMBH, GERMANY</t>
  </si>
  <si>
    <t>UPONOR ECOFLEX УГЛОВОЙ ПРОХОД 200 '1C</t>
  </si>
  <si>
    <t>UPONOR ECOFLEX SUPRA PLUS ЗАПАСНОЙ КОМПЛЕКТ ПОДКЛЮЧЕНИЯ И ОКОНЧАНИЯ КАБЕЛЯ '1И</t>
  </si>
  <si>
    <t>UPONOR ECOFLEX SUPRA PLUS ЗАПАСНОЙ КОМПЛЕКТ ТРОЙНИКОВОЙ РАЗВОДКИ И ОКОНЧАНИЯ КАБЕЛЯ '1А</t>
  </si>
  <si>
    <t>UPONOR SPI ECOFLEX SUPRA STANDARD КОМПЛЕКТ ДЛЯ КАБЕЛЯ (ДЛЯ КОМПЛЕКТА ПОДКЛЮЧЕНИЯ И ОКОНЧАНИЯ) '1C</t>
  </si>
  <si>
    <t>UPONOR SPI ECOFLEX SUPRA STANDARD КОМПЛЕКТ ДЛЯ КАБЕЛЯ (ДЛЯ ТРОЙНИКА) S2 '1С</t>
  </si>
  <si>
    <t>UPONOR SPI ECOFLEX SUPRA STANDARD ЗАПАСНОЙ ДАТЧИК ТЕМПЕРАТУРЫ 600S '1П</t>
  </si>
  <si>
    <t>UPONOR SUPRA PLUS ЗАПАСНОЙ ДАТЧИК ТЕМПЕРАТУРЫ 10М '1П</t>
  </si>
  <si>
    <t>UPONOR SPI ECOFLEX КОЛЬЦО ГЕРМЕТИЗИРУЮЩЕЕ ДЛЯ КОНЦЕВОГО УПЛОТНИТЕЛЯ 68 '1П</t>
  </si>
  <si>
    <t>UPONOR КОЛЬЦО ГЕРМЕТИЗИРУЮЩЕЕ ДЛЯ КОНЦЕВОГО УПЛОТНИТЕЛЯ  90 '1П</t>
  </si>
  <si>
    <t>UPONOR SPI ECOFLEX КОЛЬЦО ГЕРМЕТИЗИРУЮЩЕЕ ДЛЯ КОНЦЕВОГО УПЛОТНИТЕЛЯ  140 '1П</t>
  </si>
  <si>
    <t>UPONOR SPI ECOFLEX КОЛЬЦО ГЕРМЕТИЗИРУЮЩЕЕ ДЛЯ КОНЦЕВОГО УПЛОТНИТЕЛЯ  175 '1П</t>
  </si>
  <si>
    <t>UPONOR SPI ECOFLEX КОЛЬЦО ГЕРМЕТИЗИРУЮЩЕЕ ДЛЯ КОНЦЕВОГО УПЛОТНИТЕЛЯ  200 '1П</t>
  </si>
  <si>
    <t>UPONOR ECOFLEX ГЕРМЕТИЗИРУЮЩЕЕ КОЛЬЦО PWP 140 '1C</t>
  </si>
  <si>
    <t>AMITY POLYMERS, INDIA</t>
  </si>
  <si>
    <t>UPONOR ECOFLEX ГЕРМЕТИЗИРУЮЩЕЕ КОЛЬЦО PWP 175 '1C</t>
  </si>
  <si>
    <t>PSI PRODUCTS GMBH, GERMANY</t>
  </si>
  <si>
    <t>UPONOR ECOFLEX ГЕРМЕТИЗИРУЮЩЕЕ КОЛЬЦО PWP 200 '1C</t>
  </si>
  <si>
    <t>UPONOR ECOFLEX ДОПОЛНИТЕЛЬНЫЙ ВКЛАДЫШ PWP 140 '1C</t>
  </si>
  <si>
    <t>UPONOR ECOFLEX ДОПОЛНИТЕЛЬНЫЙ ВКЛАДЫШ PWP 175 '1C</t>
  </si>
  <si>
    <t>UPONOR ECOFLEX ДОПОЛНИТЕЛЬНЫЙ ВКЛАДЫШ PWP 200 '1C</t>
  </si>
  <si>
    <t>UPONOR ECOFLEX ФИБРОЦЕМЕНТНАЯ ТРУБА PWP 140 '1C</t>
  </si>
  <si>
    <t>UPONOR ECOFLEX ФИБРОЦЕМЕНТНАЯ ТРУБА PWP 175 '1C</t>
  </si>
  <si>
    <t>UPONOR ECOFLEX ФИБРОЦЕМЕНТНАЯ ТРУБА PWP 200 '1C</t>
  </si>
  <si>
    <t>UPONOR ECOFLEX КОМПЛЕКТ ЭПОКСИДНОЙ СМОЛЫ PWP 1,1 КГ/3,5 М2 '1C</t>
  </si>
  <si>
    <t>UPONOR FPL-X ЗАЖИМНОЙ ШТУЦЕР С НАРУЖНОЙ РЕЗЬБОЙ  DR-ЛАТУНЬ 18X2,5-1"НР '1И</t>
  </si>
  <si>
    <t>UPONOR ECOFLEX ЗАЖИМНОЙ ШТУЦЕР С НАРУЖНОЙ РЕЗЬБОЙ 20Х2.8-3/4"НР '1И</t>
  </si>
  <si>
    <t>UPONOR WIPEX ЗАЖИМНОЙ НАКОНЕЧНИК PN10 25X3,5-G1"НР '1Ф</t>
  </si>
  <si>
    <t>UPONOR WIPEX ЗАЖИМНОЙ НАКОНЕЧНИК PN10 28X4,0-G1"НР '1И</t>
  </si>
  <si>
    <t>UPONOR WIPEX ЗАЖИМНОЙ НАКОНЕЧНИК PN10 32X4,4-G1"НР '1И</t>
  </si>
  <si>
    <t>UPONOR WIPEX ЗАЖИМНОЙ НАКОНЕЧНИК PN10 40X5,5-G1 1/4"НР '1И</t>
  </si>
  <si>
    <t>UPONOR WIPEX ЗАЖИМНОЙ НАКОНЕЧНИК PN10 50X6,9-G1 1/4"НР '1И</t>
  </si>
  <si>
    <t>UPONOR WIPEX ЗАЖИМНОЙ НАКОНЕЧНИК PN10 63X8,6-G2"НР '1И</t>
  </si>
  <si>
    <t>UPONOR WIPEX ЗАЖИМНОЙ НАКОНЕЧНИК PN10 75X10,3-G2"НР '1И</t>
  </si>
  <si>
    <t>UPONOR WIPEX ЗАЖИМНОЙ НАКОНЕЧНИК PN10 90X12,3-G3"НР '1Ф</t>
  </si>
  <si>
    <t>UPONOR WIPEX ЗАЖИМНОЙ НАКОНЕЧНИК PN10 110X15,1-G3"НР '1Ф</t>
  </si>
  <si>
    <t>UPONOR WIPEX ЗАЖИМНОЙ НАКОНЕЧНИК PN6 25X2,3-G1"НР '1Ф</t>
  </si>
  <si>
    <t>UPONOR WIPEX ЗАЖИМНОЙ НАКОНЕЧНИК PN6 32X2,9-G1"НР '1Ф</t>
  </si>
  <si>
    <t>UPONOR WIPEX ЗАЖИМНОЙ НАКОНЕЧНИК PN6 40X3,7-G1 1/4"НР '1Ф</t>
  </si>
  <si>
    <t>UPONOR WIPEX ЗАЖИМНОЙ НАКОНЕЧНИК PN6 50X4,6-G1 1/4"НР '1Ф</t>
  </si>
  <si>
    <t>UPONOR WIPEX ЗАЖИМНОЙ НАКОНЕЧНИК PN6 63X5,8-G2"НР '1Ф</t>
  </si>
  <si>
    <t>UPONOR WIPEX ЗАЖИМНОЙ НАКОНЕЧНИК PN6 75X6,8-G2"НР '1И</t>
  </si>
  <si>
    <t>UPONOR WIPEX ЗАЖИМНОЙ НАКОНЕЧНИК PN6 90X8,2-G3"НР '1И</t>
  </si>
  <si>
    <t>UPONOR WIPEX ЗАЖИМНОЙ НАКОНЕЧНИК PN6 110X10,0-G3"НР '1Ф</t>
  </si>
  <si>
    <t>HEIKKI_LAIHO OY, FINLAND</t>
  </si>
  <si>
    <t>UPONOR ECOFLEX ЗАЖИМНОЙ НАКОНЕЧНИК PN6 125X11,4-R4"НР '1И</t>
  </si>
  <si>
    <t>UPONOR WIPEX RS ЗАЖИМНОЙ АДАПТЕР PN6 DR 63X5,8-RS2 '1C</t>
  </si>
  <si>
    <t>UPONOR WIPEX RS ЗАЖИМНОЙ АДАПТЕР PN6 DR 75X6,8-RS2 '1С</t>
  </si>
  <si>
    <t>UPONOR WIPEX RS ЗАЖИМНОЙ АДАПТЕР PN6 DR 90X8,2-RS3 '1C</t>
  </si>
  <si>
    <t>UPONOR WIPEX RS ЗАЖИМНОЙ АДАПТЕР PN6 DR 110X10,0-RS3 '1C</t>
  </si>
  <si>
    <t>UPONOR WIPEX RS ЗАЖИМНОЙ АДАПТЕР PN10 DR 63X8,7-RS2 '1C</t>
  </si>
  <si>
    <t>UPONOR WIPEX RS ЗАЖИМНОЙ АДАПТЕР PN10 DR 75X10,3-RS2 '1C</t>
  </si>
  <si>
    <t>UPONOR WIPEX RS ЗАЖИМНОЙ АДАПТЕР PN10 DR 90X12,3-RS3 '1C</t>
  </si>
  <si>
    <t>UPONOR WIPEX RS ЗАЖИМНОЙ АДАПТЕР PN10 DR 110X15,1-RS3 '1C</t>
  </si>
  <si>
    <t>UPONOR ECOFLEX ЗАЖИМНОЙ НАКОНЕЧНИК ПОД СВАРКУ PN6 25X2,3-26,9 '1С</t>
  </si>
  <si>
    <t>UPONOR ECOFLEX ЗАЖИМНОЙ НАКОНЕЧНИК ПОД СВАРКУ PN6 32X2,9-32 '1С</t>
  </si>
  <si>
    <t>UPONOR ECOFLEX ЗАЖИМНОЙ НАКОНЕЧНИК ПОД СВАРКУ PN6 40X3,7-38 '1С</t>
  </si>
  <si>
    <t>UPONOR ECOFLEX ЗАЖИМНОЙ НАКОНЕЧНИК ПОД СВАРКУ PN6 50X4,6-45 '1С</t>
  </si>
  <si>
    <t>UPONOR ECOFLEX ЗАЖИМНОЙ НАКОНЕЧНИК ПОД СВАРКУ PN6 63X8,7-57 '1С</t>
  </si>
  <si>
    <t>UPONOR ECOFLEX ЗАЖИМНОЙ НАКОНЕЧНИК ПОД СВАРКУ PN6 75X6,8-76,1 '1С</t>
  </si>
  <si>
    <t>UPONOR ECOFLEX ЗАЖИМНОЙ НАКОНЕЧНИК ПОД СВАРКУ PN6 90X8,2-88,9 '1С</t>
  </si>
  <si>
    <t>UPONOR ECOFLEX ЗАЖИМНОЙ НАКОНЕЧНИК ПОД СВАРКУ PN6 110X10,0-108 '1С</t>
  </si>
  <si>
    <t>UPONOR ECOFLEX ЗАЖИМНОЙ НАКОНЕЧНИК ПОД СВАРКУ PN6 125X11,4-114,3 '1С</t>
  </si>
  <si>
    <t>UPONOR ECOFLEX ЗАЖИМНОЙ НАКОНЕЧНИК ПОД СВАРКУ PN10 40X5,5-38 '1С</t>
  </si>
  <si>
    <t>UPONOR ECOFLEX ЗАЖИМНОЙ НАКОНЕЧНИК ПОД СВАРКУ PN10 50X6,9-45 '1С</t>
  </si>
  <si>
    <t>UPONOR ECOFLEX ЗАЖИМНОЙ НАКОНЕЧНИК ПОД СВАРКУ PN10 63X8,7-57 '1С</t>
  </si>
  <si>
    <t>UPONOR ECOFLEX ЗАЖИМНОЙ НАКОНЕЧНИК ПОД СВАРКУ PN10 75X10,3-76,1 '1С</t>
  </si>
  <si>
    <t>UPONOR ECOFLEX ЗАЖИМНОЙ НАКОНЕЧНИК ПОД СВАРКУ PN10 90X12,3-88,9 '1С</t>
  </si>
  <si>
    <t>UPONOR ECOFLEX ЗАЖИМНОЙ НАКОНЕЧНИК ПОД СВАРКУ PN10 110X15,1-108 '1С</t>
  </si>
  <si>
    <t>UPONOR WIPEX ЗАЖИМНОЙ СОЕДИНИТЕЛЬ PN10 25X3,5-25X3,5 '1С</t>
  </si>
  <si>
    <t>UPONOR WIPEX ЗАЖИМНОЙ СОЕДИНИТЕЛЬ PN10 32X4,4-32X4,4 '1И</t>
  </si>
  <si>
    <t>UPONOR WIPEX ЗАЖИМНОЙ СОЕДИНИТЕЛЬ PN10 40X5,5-40X5,5 '1С</t>
  </si>
  <si>
    <t>UPONOR WIPEX ЗАЖИМНОЙ СОЕДИНИТЕЛЬ PN10 50X6,9-50X6,9 '1А</t>
  </si>
  <si>
    <t>UPONOR WIPEX ЗАЖИМНОЙ СОЕДИНИТЕЛЬ PN10 63X8,7-63X8,7 '1А</t>
  </si>
  <si>
    <t>UPONOR WIPEX ЗАЖИМНОЙ СОЕДИНИТЕЛЬ PN6 25X2,3-25X2,3 '1И</t>
  </si>
  <si>
    <t>UPONOR WIPEX ЗАЖИМНОЙ СОЕДИНИТЕЛЬ PN6 32X2,9-32X2,9 '1И</t>
  </si>
  <si>
    <t>UPONOR WIPEX ЗАЖИМНОЙ СОЕДИНИТЕЛЬ PN6 40X3,7-40X3,7 '1И</t>
  </si>
  <si>
    <t>UPONOR WIPEX ЗАЖИМНОЙ СОЕДИНИТЕЛЬ PN6 50X4,6-50X4,6 '1И</t>
  </si>
  <si>
    <t>UPONOR WIPEX ЗАЖИМНОЙ СОЕДИНИТЕЛЬ PN6 63X5,8-63X5,8 '1А</t>
  </si>
  <si>
    <t>UPONOR WIPEX ЗАЖИМНОЙ СОЕДИНИТЕЛЬ PN6 75X6,8-75X6,8 '1С</t>
  </si>
  <si>
    <t>UPONOR WIPEX ЗАЖИМНОЙ СОЕДИНИТЕЛЬ PN6 90X8,2-90X8,2 '1С</t>
  </si>
  <si>
    <t>UPONOR WIPEX ЗАЖИМНОЙ СОЕДИНИТЕЛЬ PN6 110X10-110X10 '1А</t>
  </si>
  <si>
    <t>UPONOR ECOFLEX ЗАЖИМНОЙ СОЕДИНИТЕЛЬ PN6 125X11,4-125X11,4 '1С</t>
  </si>
  <si>
    <t>UPONOR WIPEX МУФТА G1"ВР-G1"ВР '1С</t>
  </si>
  <si>
    <t>UPONOR WIPEX МУФТА G1 1/4"ВР-G1 1/4"ВР '1А</t>
  </si>
  <si>
    <t>UPONOR WIPEX МУФТА G2"ВР-G2"ВР '1А</t>
  </si>
  <si>
    <t>UPONOR WIPEX МУФТА G3"ВР-G3"ВР '1C</t>
  </si>
  <si>
    <t>UPONOR WIPEX УГОЛЬНИК G1"ВР-G1"ВР '1И</t>
  </si>
  <si>
    <t>UPONOR WIPEX УГОЛЬНИК G1 1/4"ВР-G1 1/4"ВР '1И</t>
  </si>
  <si>
    <t>UPONOR WIPEX УГОЛЬНИК G2"ВР-G2"ВР '1И</t>
  </si>
  <si>
    <t>UPONOR WIPEX УГОЛЬНИК G3"ВР-G3"ВР '1И</t>
  </si>
  <si>
    <t>UPONOR ECOFLEX УГОЛЬНИК RP4-RP4 '1C</t>
  </si>
  <si>
    <t>UPONOR ECOFLEX УГОЛЬНИК ТЕПЛОИЗОЛИРОВАННЫЙ TWIN 2X75X6.8/250 '1У</t>
  </si>
  <si>
    <t>UPONOR ECOFLEX УГОЛЬНИК ТЕПЛОИЗОЛИРОВАННЫЙ TWIN 2X63X5,8/200 '1У</t>
  </si>
  <si>
    <t>UPONOR ECOFLEX УГОЛЬНИК ТЕПЛОИЗОЛИРОВАННЫЙ TWIN 2X50X4,6/200 '1У</t>
  </si>
  <si>
    <t>UPONOR ECOFLEX УГОЛЬНИК ТЕПЛОИЗОЛИРОВАННЫЙ SINGLE 75X6,8/200 '1У</t>
  </si>
  <si>
    <t>UPONOR WIPEX ТРОЙНИК G1"ВР-G1"ВР-G1"ВР '1С</t>
  </si>
  <si>
    <t>UPONOR WIPEX ТРОЙНИК G1 1/4"ВР-G1 1/4"ВР-G1 1/4"ВР '1И</t>
  </si>
  <si>
    <t>UPONOR WIPEX ТРОЙНИК G2"ВР-G2"ВР-G2"ВР '1И</t>
  </si>
  <si>
    <t>UPONOR WIPEX ТРОЙНИК G3"ВР-G3"ВР-G3"ВР '1И</t>
  </si>
  <si>
    <t>UPONOR ECOFLEX ТРОЙНИК RP4"ВР-RP4"ВР-RP4"ВР '1C</t>
  </si>
  <si>
    <t>UPONOR WIPEX ФЛАНЕЦ F25/4-85/G1"ВР '1И</t>
  </si>
  <si>
    <t>UPONOR WIPEX ФЛАНЕЦ F32/4-100/G1 1/4"ВР '1И</t>
  </si>
  <si>
    <t>UPONOR WIPEX ФЛАНЕЦ F50/4-125/G2"ВР '1И</t>
  </si>
  <si>
    <t>UPONOR WIPEX ФЛАНЕЦ F80/8-160/G3"ВР '1И</t>
  </si>
  <si>
    <t>UPONOR ECOFLEX ФЛАНЕЦ F100/8-180/RP4 '1С</t>
  </si>
  <si>
    <t>UPONOR WIPEX НИППЕЛЬ G1"НР '1С</t>
  </si>
  <si>
    <t>UPONOR WIPEX НИППЕЛЬ G1 1/4"НРXG 1"НР '1А</t>
  </si>
  <si>
    <t>UPONOR WIPEX НИППЕЛЬ G1 1/4"НР '1С</t>
  </si>
  <si>
    <t>UPONOR WIPEX НИППЕЛЬ G2"НРXG1 1/4"НР '1C</t>
  </si>
  <si>
    <t>UPONOR WIPEX НИППЕЛЬ G2"НР '1А</t>
  </si>
  <si>
    <t>UPONOR WIPEX НИППЕЛЬ G3"НРXG2"НР '1C</t>
  </si>
  <si>
    <t>UPONOR WIPEX НИППЕЛЬ G3"НР '1C</t>
  </si>
  <si>
    <t>UPONOR WIPEX НИППЕЛЬ G1"НР '1Щ</t>
  </si>
  <si>
    <t>UPONOR WIPEX НИППЕЛЬ G1 1/4"НРXG 1"НР '1Щ</t>
  </si>
  <si>
    <t>UPONOR WIPEX НИППЕЛЬ G1 1/4"НР '1Щ</t>
  </si>
  <si>
    <t>UPONOR WIPEX НИППЕЛЬ G2"НРXG1"НР '1Щ</t>
  </si>
  <si>
    <t>UPONOR WIPEX НИППЕЛЬ G2"НРXG1 1/4"НР '1Щ</t>
  </si>
  <si>
    <t>UPONOR WIPEX НИППЕЛЬ G2"НР '1Щ</t>
  </si>
  <si>
    <t>UPONOR WIPEX НИППЕЛЬ G3"НРXG1"НР '1Щ</t>
  </si>
  <si>
    <t>UPONOR WIPEX НИППЕЛЬ G3"НРXG1 1/4"НР '1Щ</t>
  </si>
  <si>
    <t>UPONOR WIPEX НИППЕЛЬ G3"НРXG2"НР '1Щ</t>
  </si>
  <si>
    <t>UPONOR WIPEX НИППЕЛЬ G3"НР '1Щ</t>
  </si>
  <si>
    <t>UPONOR WIPEX ПЕРЕХОДНИК  НАР. Х ВНУТР. РЕЗЬБА G1 1/4"НР-G1"ВР '1А</t>
  </si>
  <si>
    <t>UPONOR WIPEX ПЕРЕХОДНИК  НАР. Х ВНУТР. РЕЗЬБА G2"НР-G1"ВР '1И</t>
  </si>
  <si>
    <t>UPONOR WIPEX ПЕРЕХОДНИК  НАР. Х ВНУТР. РЕЗЬБА G2"НР-G1 1/4"ВР '1И</t>
  </si>
  <si>
    <t>UPONOR WIPEX ПЕРЕХОДНИК  НАР. Х ВНУТР. РЕЗЬБА G3"НР-G1"ВР '1С</t>
  </si>
  <si>
    <t>UPONOR WIPEX ПЕРЕХОДНИК  НАР. Х ВНУТР. РЕЗЬБА G3"НР-G1 1/4"ВР '1А</t>
  </si>
  <si>
    <t>UPONOR WIPEX ПЕРЕХОДНИК  НАР. Х ВНУТР. РЕЗЬБА G3"НР-G2"ВР '1И</t>
  </si>
  <si>
    <t>UPONOR ECOFLEX ПЕРЕХОДНИК НАР. X ВНУТР. РЕЗЬБА R4-G3 '1C</t>
  </si>
  <si>
    <t>UPONOR WIPEX МУФТА МЕСТА КРЕПЛЕНИЯ G1" НР-ВР '1И</t>
  </si>
  <si>
    <t>UPONOR WIPEX МУФТА МЕСТА КРЕПЛЕНИЯ G1 1/4" НР-ВР '1А</t>
  </si>
  <si>
    <t>UPONOR WIPEX МУФТА МЕСТА КРЕПЛЕНИЯ G2" НР-ВР '1C</t>
  </si>
  <si>
    <t>UPONOR WIPEX МУФТА МЕСТА КРЕПЛЕНИЯ G3" НР-ВР '1C</t>
  </si>
  <si>
    <t>UPONOR SPI WIPEX O-КОЛЬЦО 90,0X4,0/G3" '1П</t>
  </si>
  <si>
    <t>UPONOR SPI WIPEX O-КОЛЬЦО 43,5X3,0/G1 1/4" '1П</t>
  </si>
  <si>
    <t>UPONOR SPI WIPEX O-КОЛЬЦО 61,9X3,53/G2" '1П</t>
  </si>
  <si>
    <t>UPONOR SPI WIPEX O-КОЛЬЦО PN 10 14,0X1,78/25X3,5 '1П</t>
  </si>
  <si>
    <t>UPONOR SPI WIPEX O-КОЛЬЦО PN 10 16,56X1,78/28X4,0 '1П</t>
  </si>
  <si>
    <t>UPONOR SPI WIPEX O-КОЛЬЦО PN 10 19,0X2,0/32X4,4 '1П</t>
  </si>
  <si>
    <t>UPONOR SPI WIPEX O-КОЛЬЦО PN 10 23,5X2,5/40X5,5 '1П</t>
  </si>
  <si>
    <t>UPONOR SPI WIPEX O-КОЛЬЦО PN 10 30,0X2,5/50X6,9 '1П</t>
  </si>
  <si>
    <t>UPONOR SPI WIPEX O-КОЛЬЦО PN 10 39,3X2,6/63X8,7 '1П</t>
  </si>
  <si>
    <t>UPONOR SPI WIPEX O-КОЛЬЦО PN 10 48,0X3/75X10,3 '1П</t>
  </si>
  <si>
    <t>UPONOR SPI WIPEX O-КОЛЬЦО PN 10 58,0X3/90X12,3 '1П</t>
  </si>
  <si>
    <t>UPONOR SPI WIPEX O-КОЛЬЦО PN 10 72,0X3/110X15,1 '1П</t>
  </si>
  <si>
    <t>UPONOR SPI WIPEX O-КОЛЬЦО PN6 17,17X1,78/25X2,3 '1П</t>
  </si>
  <si>
    <t>UPONOR SPI WIPEX O-КОЛЬЦО PN6 22X2,0/32X2,9 '1П</t>
  </si>
  <si>
    <t>UPONOR SPI WIPEX O-КОЛЬЦО PN6 27,0X2.5/40X3,7 '1П</t>
  </si>
  <si>
    <t>UPONOR SPI WIPEX O-КОЛЬЦО PN6 34,3X2,5/50X4,6 '1П</t>
  </si>
  <si>
    <t>UPONOR SPI WIPEX O-КОЛЬЦО PN6 45,7X2,62/63X5,8 '1П</t>
  </si>
  <si>
    <t>UPONOR SPI WIPEX O-КОЛЬЦО PN6 54,2X3,0/75X6,8 '1П</t>
  </si>
  <si>
    <t>UPONOR SPI WIPEX O-КОЛЬЦО PN6 65,0X3,0/90X8,2 '1П</t>
  </si>
  <si>
    <t>UPONOR SPI WIPEX O-КОЛЬЦО PN6 80,0X3,0/110X10 '1П</t>
  </si>
  <si>
    <t>UPONOR SPI WIPEX O-КОЛЬЦО 35X3/G1" '1Щ</t>
  </si>
  <si>
    <t>UPONOR SPI WIPEX O-КОЛЬЦО 49,5X3,0/G1 1/2" '1Щ</t>
  </si>
  <si>
    <t>UPONOR SPI WIPEX O-КОЛЬЦО 77,4X3,6/G2 1/2" '1Щ</t>
  </si>
  <si>
    <t>UPONOR SPI WIPEX O-КОЛЬЦО 115,3X4,2/G4" '1П</t>
  </si>
  <si>
    <t>UPONOR WIPEX S-PRESS ПЕРЕХОДНИК PN6 32 '1C</t>
  </si>
  <si>
    <t>UPONOR WIPEX S-PRESS ПЕРЕХОДНИК PN6 40 '1C</t>
  </si>
  <si>
    <t>UPONOR WIPEX S-PRESS ПЕРЕХОДНИК PN6 50 '1C</t>
  </si>
  <si>
    <t>UPONOR WIPEX ФЛАНЕЦ F40/4-110/G1 1/2"ВР '1С</t>
  </si>
  <si>
    <t>UPONOR WIPEX ФЛАНЕЦ F65/8-145/G2 1/2"ВР '1И</t>
  </si>
  <si>
    <t>UPONOR WIPEX ФЛАНЕЦ F100/8-180/G4"ВР '1С</t>
  </si>
  <si>
    <t>UPONOR WIPEX ПЕРЕХОДНИК  НАР. Х ВНУТР. РЕЗЬБА G1 1/2"НР-G1 1/4"ВР '1С</t>
  </si>
  <si>
    <t>UPONOR WIPEX ПЕРЕХОДНИК  НАР. Х ВНУТР. РЕЗЬБА G2 1/2"НР-G2"ВР '1C</t>
  </si>
  <si>
    <t>UPONOR WIPEX ПЕРЕХОДНИК  НАР. Х ВНУТР. РЕЗЬБА G4"НР-G3"ВР '1В</t>
  </si>
  <si>
    <t>UPONOR SPI WIPEX БОЛТ КОМПЛЕКТ M6X35/25ММ '1Щ</t>
  </si>
  <si>
    <t>UPONOR SPI WIPEX БОЛТ КОМПЛЕКТ M6X40/32ММ '1П</t>
  </si>
  <si>
    <t>UPONOR SPI WIPEX БОЛТ КОМПЛЕКТ M8X45/40ММ '1Щ</t>
  </si>
  <si>
    <t>UPONOR SPI WIPEX БОЛТ КОМПЛЕКТ M10X55/50ММ '1Щ</t>
  </si>
  <si>
    <t>UPONOR SPI WIPEX БОЛТ КОМПЛЕКТ M12X70X/63ММ '1Щ</t>
  </si>
  <si>
    <t>UPONOR SPI WIPEX БОЛТ КОМПЛЕКТ M12X75/75ММ '1П</t>
  </si>
  <si>
    <t>UPONOR SPI WIPEX БОЛТ КОМПЛЕКТ M16X90/90+110ММ '1Щ</t>
  </si>
  <si>
    <t>ATPLAST OY, FINLAND</t>
  </si>
  <si>
    <t>UPONOR ЗАГЛУШКА КОНИЧЕСКАЯ ЗАЩИТНАЯ ЧЕРНАЯ 68 '1C</t>
  </si>
  <si>
    <t>UPONOR ЗАГЛУШКА КОНИЧЕСКАЯ ЗАЩИТНАЯ ЧЕРНАЯ 90 '1C</t>
  </si>
  <si>
    <t>UPONOR ЗАГЛУШКА КОНИЧЕСКАЯ ЗАЩИТНАЯ ЧЕРНАЯ 140 '1Я</t>
  </si>
  <si>
    <t>Z</t>
  </si>
  <si>
    <t>PIIPLAST OY, FINLAND</t>
  </si>
  <si>
    <t>UPONOR ЗАГЛУШКА КОНИЧЕСКАЯ ЗАЩИТНАЯ ЧЕРНАЯ 175 '1Щ</t>
  </si>
  <si>
    <t>UPONOR ЗАГЛУШКА КОНИЧЕСКАЯ ЗАЩИТНАЯ ЧЕРНАЯ 200 '1Щ</t>
  </si>
  <si>
    <t>TE FITTINGS GMBH, CHINA</t>
  </si>
  <si>
    <t>UPONOR SPI ECOFLEX ХОМУТ ДЛЯ КОНЦЕВОГО УПЛОТНИТЕЛЯ 68 '1П</t>
  </si>
  <si>
    <t>UPONOR SPI ECOFLEX ХОМУТ ДЛЯ КОНЦЕВОГО УПЛОТНИТЕЛЯ 90 '1П</t>
  </si>
  <si>
    <t>UPONOR SPI ECOFLEX ХОМУТ ДЛЯ КОНЦЕВОГО УПЛОТНИТЕЛЯ 140 '1Щ</t>
  </si>
  <si>
    <t>UPONOR SPI ECOFLEX ХОМУТ ДЛЯ КОНЦЕВОГО УПЛОТНИТЕЛЯ 175 '1П</t>
  </si>
  <si>
    <t>UPONOR SPI ECOFLEX ХОМУТ ДЛЯ КОНЦЕВОГО УПЛОТНИТЕЛЯ 200 '1П</t>
  </si>
  <si>
    <t>UPONOR ECOFLEX ТЕРМОУСАДОЧНЫЙ КОНЦЕВОЙ УПЛОТНИТЕЛЬ TWIN 50+40/175 '1Щ</t>
  </si>
  <si>
    <t>Инструменты для теплоизолированных труб Uponor Ecoflex</t>
  </si>
  <si>
    <t>UPONOR ECOFLEX НАРУЖНЫЙ КАЛИБРАТОР ДЛЯ ТРУБЫ  125 '1Щ</t>
  </si>
  <si>
    <t>Система вентиляции Uponor</t>
  </si>
  <si>
    <t>UPONOR VENTILATION ВОЗДУХОВОД 100MM 3M '1C</t>
  </si>
  <si>
    <t>Ventilation</t>
  </si>
  <si>
    <t>UPONOR VENTILATION ВОЗДУХОВОД 125MM 3M '1И</t>
  </si>
  <si>
    <t>UPONOR VENTILATION ВОЗДУХОВОД 160MM 3M '1И</t>
  </si>
  <si>
    <t>UPONOR VENTILATION ВОЗДУХОВОД 200MM 3M  '1И</t>
  </si>
  <si>
    <t>UPONOR VENTILATION ОТВОД 100X90° '1C</t>
  </si>
  <si>
    <t>UPONOR VENTILATION ОТВОД 125X90° '1И</t>
  </si>
  <si>
    <t>UPONOR VENTILATION ОТВОД 160X90° '1И</t>
  </si>
  <si>
    <t>UPONOR VENTILATION ОТВОД 200X90° '1И</t>
  </si>
  <si>
    <t>UPONOR VENTILATION ОТВОД 100X45° '1C</t>
  </si>
  <si>
    <t>UPONOR VENTILATION ОТВОД 125X45° '1C</t>
  </si>
  <si>
    <t>UPONOR VENTILATION ОТВОД 160X45° '1И</t>
  </si>
  <si>
    <t>UPONOR VENTILATION ОТВОД 200X45° '1А</t>
  </si>
  <si>
    <t>UPONOR VENTILATION ГИБКИЙ ОТВОД 125 0-45 '1C</t>
  </si>
  <si>
    <t>UPONOR VENTILATION ГИБКИЙ ОТВОД 160 0-45 '1C</t>
  </si>
  <si>
    <t>UPONOR VENTILATION ГИБКИЙ ОТВОД 125 0-90 '1C</t>
  </si>
  <si>
    <t>UPONOR VENTILATION ГИБКИЙ ОТВОД 160 0-90 '1C</t>
  </si>
  <si>
    <t>UPONOR VENTILATION ТРОЙНИК 100/100X90° '1C</t>
  </si>
  <si>
    <t>UPONOR VENTILATION ТРОЙНИК 125/100X90° '1C</t>
  </si>
  <si>
    <t>UPONOR VENTILATION ТРОЙНИК 125/125X90° '1C</t>
  </si>
  <si>
    <t>UPONOR VENTILATION ТРОЙНИК 160/100X90° '1C</t>
  </si>
  <si>
    <t>UPONOR VENTILATION ТРОЙНИК 160/125X90° '1C</t>
  </si>
  <si>
    <t>UPONOR VENTILATION ТРОЙНИК 160/160X90° '1С</t>
  </si>
  <si>
    <t>UPONOR VENTILATION ТРОЙНИК 200/160X90° '1А</t>
  </si>
  <si>
    <t>UPONOR VENTILATION СОЕДИНИТЕЛЬ 100MM '1C</t>
  </si>
  <si>
    <t>UPONOR VENTILATION СОЕДИНИТЕЛЬ 125MM '1И</t>
  </si>
  <si>
    <t>UPONOR VENTILATION СОЕДИНИТЕЛЬ 160MM '1И</t>
  </si>
  <si>
    <t>UPONOR VENTILATION СОЕДИНИТЕЛЬ 200MM '1С</t>
  </si>
  <si>
    <t>UPONOR VENTILATION ЗАГЛУШКА 100MM '1C</t>
  </si>
  <si>
    <t>UPONOR VENTILATION ЗАГЛУШКА 125MM '1C</t>
  </si>
  <si>
    <t>UPONOR VENTILATION ЗАГЛУШКА 160/125MM '1C</t>
  </si>
  <si>
    <t>UPONOR VENTILATION ПЕРЕХОДНИК 125-100MM '1C</t>
  </si>
  <si>
    <t>UPONOR VENTILATION ПЕРЕХОДНИК 160-125MM '1C</t>
  </si>
  <si>
    <t>UPONOR VENTILATION ПЕРЕХОДНИК 200-160MM '1А</t>
  </si>
  <si>
    <t>EH-MUOVI OY, FINLAND</t>
  </si>
  <si>
    <t>UPONOR VENTILATION ПАРОИЗОЛЯЦИОННАЯ ПРОКЛАДКА EPDM Ø100X200X200MM '5С</t>
  </si>
  <si>
    <t xml:space="preserve">BODE GMBH, Germany </t>
  </si>
  <si>
    <t>UPONOR VENTILATION ПАРОИЗОЛЯЦИОННАЯ ПРОКЛАДКА EPDM Ø125X240X240MM '5С</t>
  </si>
  <si>
    <t>UPONOR VENTILATION ПАРОИЗОЛЯЦИОННАЯ ПРОКЛАДКА EPDM Ø160X260X260MM '5С</t>
  </si>
  <si>
    <t>UPONOR VENTILATION ПАРОИЗОЛЯЦИОННАЯ ПРОКЛАДКА EPDM Ø200X280X280MM '5С</t>
  </si>
  <si>
    <t>UPONOR VENTILATION ИЗОЛИРОВАННЫЙ ВОЗДУХОВОД 100MM 3M '1C</t>
  </si>
  <si>
    <t>UPONOR VENTILATION ИЗОЛИРОВАННЫЙ ВОЗДУХОВОД 125MM 3M '1C</t>
  </si>
  <si>
    <t>UPONOR VENTILATION ИЗОЛИРОВАННЫЙ ВОЗДУХОВОД 160MM 3M '1C</t>
  </si>
  <si>
    <t>UPONOR VENTILATION ИЗОЛИРОВАННЫЙ ВОЗДУХОВОД 200MM 3M '1С</t>
  </si>
  <si>
    <t>NMC CELLFOAM OY, FINLAND</t>
  </si>
  <si>
    <t>UPONOR VENTILATION ИЗОЛИРОВАННЫЙ ОТВОД 100 X 90° '1C</t>
  </si>
  <si>
    <t>UPONOR VENTILATION ИЗОЛИРОВАННЫЙ ОТВОД 125 X 90° '1C</t>
  </si>
  <si>
    <t>UPONOR VENTILATION ИЗОЛИРОВАННЫЙ ОТВОД 160 X 90° '1C</t>
  </si>
  <si>
    <t>NMC Cellfoam Oy, Finland</t>
  </si>
  <si>
    <t>UPONOR VENTILATION ИЗОЛИРОВАННЫЙ ОТВОД 200 X 90° '1С</t>
  </si>
  <si>
    <t>UPONOR VENTILATION ИЗОЛИРОВАННЫЙ ОТВОД 100 X 45° '1C</t>
  </si>
  <si>
    <t>UPONOR VENTILATION ИЗОЛИРОВАННЫЙ ОТВОД 125 X 45° '1C</t>
  </si>
  <si>
    <t>UPONOR VENTILATION ИЗОЛИРОВАННЫЙ ОТВОД 160 X 45° '1C</t>
  </si>
  <si>
    <t>UPONOR VENTILATION ИЗОЛИРОВАННЫЙ ОТВОД 200 X 45° '1C</t>
  </si>
  <si>
    <t>UPONOR VENTILATION ГИБКИЙ ИЗОЛИРОВАННЫЙ ОТВОД 125 0-45 '1C</t>
  </si>
  <si>
    <t>UPONOR VENTILATION ГИБКИЙ ИЗОЛИРОВАННЫЙ ОТВОД 125 0-90 '1C</t>
  </si>
  <si>
    <t>UPONOR VENTILATION ГИБКИЙ ИЗОЛИРОВАННЫЙ ОТВОД 160 0-45 '1C</t>
  </si>
  <si>
    <t>UPONOR VENTILATION ГИБКИЙ ИЗОЛИРОВАННЫЙ ОТВОД 160 0-90 '1Щ</t>
  </si>
  <si>
    <t>UPONOR VENTILATION ИЗОЛИРОВАННЫЙ ТРОЙНИК 100/100X90° '1C</t>
  </si>
  <si>
    <t>UPONOR VENTILATION ИЗОЛИРОВАННЫЙ ТРОЙНИК 125/100X90° '1C</t>
  </si>
  <si>
    <t>UPONOR VENTILATION ИЗОЛИРОВАННЫЙ ТРОЙНИК 125/125X90° '1C</t>
  </si>
  <si>
    <t>UPONOR VENTILATION ИЗОЛИРОВАННЫЙ ТРОЙНИК 160/100X90° '1C</t>
  </si>
  <si>
    <t>UPONOR VENTILATION ИЗОЛИРОВАННЫЙ ТРОЙНИК 160/125X90° '1C</t>
  </si>
  <si>
    <t>UPONOR VENTILATION ИЗОЛИРОВАННЫЙ ТРОЙНИК 160/160X90° '1C</t>
  </si>
  <si>
    <t>UPONOR VENTILATION ИЗОЛИРОВАННЫЙ ТРОЙНИК 200/160X90° '1C</t>
  </si>
  <si>
    <t>UPONOR VENTILATION ИЗОЛИРОВАННЫЙ СОЕДИНИТЕЛЬ 100MM '1C</t>
  </si>
  <si>
    <t>UPONOR VENTILATION ИЗОЛИРОВАННЫЙ СОЕДИНИТЕЛЬ 125MM '1C</t>
  </si>
  <si>
    <t>UPONOR VENTILATION ИЗОЛИРОВАННЫЙ СОЕДИНИТЕЛЬ 160MM '1C</t>
  </si>
  <si>
    <t>UPONOR VENTILATION ИЗОЛИРОВАННЫЙ СОЕДИНИТЕЛЬ 200MM '1C</t>
  </si>
  <si>
    <t>UPONOR VENTILATION ИЗОЛИРОВАННАЯ ЗАГЛУШКА 100MM '1C</t>
  </si>
  <si>
    <t>UPONOR VENTILATION ИЗОЛИРОВАННАЯ ЗАГЛУШКА 125MM '1C</t>
  </si>
  <si>
    <t>UPONOR VENTILATION ИЗОЛИРОВАННАЯ ЗАГЛУШКА 160/125MM '1C</t>
  </si>
  <si>
    <t>UPONOR VENTILATION ИЗОЛИРОВАННЫЙ ПЕРЕХОДНИК 125-100MM '1C</t>
  </si>
  <si>
    <t>UPONOR VENTILATION ИЗОЛИРОВАННЫЙ ПЕРЕХОДНИК 160-125MM '1C</t>
  </si>
  <si>
    <t>UPONOR VENTILATION ИЗОЛИРОВАННЫЙ ПЕРЕХОДНИК 200-160MM '1C</t>
  </si>
  <si>
    <t>UPONOR VENTILATION ПРИТОЧНЫЙ ДИФФУЗОР ХРОМ UTK-C-125 MM '14Щ</t>
  </si>
  <si>
    <t>UPONOR VENTILATION НАРУЖНАЯ РЕШЕТКА USS-160 MM '1Щ</t>
  </si>
  <si>
    <t>UPONOR VENTILATION НАРУЖНАЯ РЕШЕТКА USS-200 MM '1Щ</t>
  </si>
  <si>
    <t>UPONOR S-PRESS ШТУЦЕР С НАРУЖНОЙ РЕЗЬБОЙ DR 32-R1 1/4"НР '10Щ</t>
  </si>
  <si>
    <t>MLC DR brass fittings</t>
  </si>
  <si>
    <t>UPONOR S-PRESS АДАПТЕР С НАРУЖНОЙ РЕЗЬБОЙ DR 50-R2"НР '3C</t>
  </si>
  <si>
    <t>UPONOR S-PRESS ШТУЦЕР С ВНУТРЕННЕЙ РЕЗЬБОЙ DR 16-RP1/2"ВР '10Щ</t>
  </si>
  <si>
    <t>UPONOR S-PRESS АДАПТЕР С ВНУТРЕННЕЙ РЕЗЬБОЙ DR 50-RP 1 1/2"ВР '3C</t>
  </si>
  <si>
    <t>UPONOR S-PRESS УГОЛЬНИК DR 20-20 '10Щ</t>
  </si>
  <si>
    <t>UPONOR S-PRESS УГОЛЬНИК DR 50-50 '3C</t>
  </si>
  <si>
    <t>UPONOR S-PRESS УГОЛЬНИК 45° DR 50-50 '3C</t>
  </si>
  <si>
    <t>UPONOR S-PRESS ПЕРЕХОДНИК DR 25-16 '10Щ</t>
  </si>
  <si>
    <t>UPONOR S-PRESS ПЕРЕХОДНИК DR 32-20 '10Щ</t>
  </si>
  <si>
    <t>UPONOR S-PRESS ПЕРЕХОДНИК DR 40-32 '5В</t>
  </si>
  <si>
    <t>UPONOR S-PRESS ПЕРЕХОДНИК DR 50-32 '3В</t>
  </si>
  <si>
    <t>UPONOR S-PRESS ПЕРЕХОДНИК DR 50-40 '3C</t>
  </si>
  <si>
    <t>UPONOR S-PRESS СОЕДИНИТЕЛЬ DR 40-40 '5C</t>
  </si>
  <si>
    <t>UPONOR S-PRESS СОЕДИНИТЕЛЬ DR 50-50 '3C</t>
  </si>
  <si>
    <t>UPONOR S-PRESS ТРОЙНИК DR 16-16-16 '10Щ</t>
  </si>
  <si>
    <t>UPONOR S-PRESS ТРОЙНИК DR 20-20-20 '10Щ</t>
  </si>
  <si>
    <t>UPONOR S-PRESS ТРОЙНИК DR 25-25-25 '10Щ</t>
  </si>
  <si>
    <t>UPONOR S-PRESS ТРОЙНИК РЕДУКЦИОННЫЙ DR 25-32-25 '10Щ</t>
  </si>
  <si>
    <t>UPONOR S-PRESS ТРОЙНИК РЕДУКЦИОННЫЙ DR 32-20-32 '10Щ</t>
  </si>
  <si>
    <t>UPONOR S-PRESS ТРОЙНИК РЕДУКЦИОННЫЙ DR 40-20-40 '5В</t>
  </si>
  <si>
    <t>UPONOR S-PRESS УГОЛЬНИК DR 40-40-40 '5C</t>
  </si>
  <si>
    <t>UPONOR S-PRESS ТРОЙНИК РЕДУКЦИОННЫЙ DR 50-25-50 '3В</t>
  </si>
  <si>
    <t>UPONOR RS АДАПТЕР С ВНУТРЕННЕЙ РЕЗЬБОЙ DR RP1"FT-RS2 '1Щ</t>
  </si>
  <si>
    <t>UPONOR RS АДАПТЕР С ВНУТРЕННЕЙ РЕЗЬБОЙ DR RP2"ВР-RS2 '1Щ</t>
  </si>
  <si>
    <t>UPONOR RS УГОЛЬНИК 45° DR RS2-RS2 '1Щ</t>
  </si>
  <si>
    <t>UPONOR RS МУФТА DR RS2-RS2 '1Щ</t>
  </si>
  <si>
    <t>UPONOR RS ПЕРЕХОДНИК DR RS3-RS2 '1Щ</t>
  </si>
  <si>
    <t>UPONOR RS АДАПТЕР DR PRESS 40-RS2 '1В</t>
  </si>
  <si>
    <t>UPONOR S-PRESS ПЕРЕХОДНИК FR 32-25 '5Щ</t>
  </si>
  <si>
    <t>project (FR). Выведен</t>
  </si>
  <si>
    <t>5</t>
  </si>
  <si>
    <t>UPONOR FIT ЗАЖИМНОЙ СОЕДИНИТЕЛЬ PEX 14X2,0-14X2,0 '25Щ</t>
  </si>
  <si>
    <t>No</t>
  </si>
  <si>
    <t>INFRA</t>
  </si>
  <si>
    <t xml:space="preserve">Локальные очистные сооружения Uponor WehoPuts </t>
  </si>
  <si>
    <t>UPONOR WEHOPUTS 5 УСТАНОВКА ДЛЯ ОЧИСТКИ СТОЧНЫХ ВОД '1А</t>
  </si>
  <si>
    <t>WWT Wehoputs</t>
  </si>
  <si>
    <t>UPONOR WEHOPUTS 10 УСТАНОВКА ДЛЯ ОЧИСТКИ СТОЧНЫХ ВОД '1Ф</t>
  </si>
  <si>
    <t>UPONOR INFRA OY, Finland</t>
  </si>
  <si>
    <t>UPONOR WEHOPUTS 20 - УСТАНОВКА ДЛЯ ОЧИСТКИ СТОЧНЫХ ВОД '1C</t>
  </si>
  <si>
    <t>UPONOR ХИМИЧЕСКИЙ РЕАГЕНТ WEHOPUTS 20 Л. '1И</t>
  </si>
  <si>
    <t>UPONOR КОМПЛЕКТ МЕШКОВ ДЛЯ СБОРА АКТИВНОГО ИЛА (5ШТ. В КОМПЛЕКТЕ) '1И</t>
  </si>
  <si>
    <t>WWT Clean</t>
  </si>
  <si>
    <t>UPONOR INFRA AB, SWEDEN / UPONOR INFRA OY, FINLAND</t>
  </si>
  <si>
    <t>UPONOR CLEAN I КРЫШКА №1 РЕЗЕРВУАРА ОСАЖДЕНИЯ '1П</t>
  </si>
  <si>
    <t>UPONOR CLEAN I  КРЫШКА №2 ТЕХНОЛОГИЧЕСКОЙ КАМЕРЫ '1П</t>
  </si>
  <si>
    <t>UPONOR CLEAN ИНФОРМАЦИОННАЯ ПАНЕЛЬ '1П</t>
  </si>
  <si>
    <t>Локальные очистные сооружения фильтрационного типа Uponor Sako</t>
  </si>
  <si>
    <t>UPONOR СЕПТИК 1 КУБ.М '1А</t>
  </si>
  <si>
    <t>UPONOR СЕПТИК 2 КУБ.М '1А</t>
  </si>
  <si>
    <t>UPONOR СЕПТИК 2,4 КУБ.М '1А</t>
  </si>
  <si>
    <t>UPONOR СЕПТИК 3 КУБ.М '1Ф</t>
  </si>
  <si>
    <t>WWT Sako</t>
  </si>
  <si>
    <t>UPONOR СЕПТИК 4 КУБ.М '1А</t>
  </si>
  <si>
    <t>UPONOR СЕПТИК 6 КУБ.М '1А</t>
  </si>
  <si>
    <t>UPONOR РАСПРЕДЕЛИТЕЛЬНЫЙ КОЛОДЕЦ 400ММ (+2 ШТ. РЕГУЛЯТОРА ПОТОКА 110ММ) '1И</t>
  </si>
  <si>
    <t>UPONOR РАСПРЕДЕЛИТЕЛЬНАЯ ТРУБА Д.110ММ 2,5М '1И</t>
  </si>
  <si>
    <t>UPONOR ГИБКИЙ РАСТРУБНЫЙ ОТВОД Д.110ММ 0-90ГР SN8 ПЭ '1И</t>
  </si>
  <si>
    <t>UPONOR ПЕРФОРИРОВАННАЯ ТРУБА-РАСПЫЛИТЕЛЬНАЯ Д.110ММ, 2,5М '1И</t>
  </si>
  <si>
    <t>UPONOR МУФТА РАСТРУБНАЯ Д.110ММ ПЭ '1И</t>
  </si>
  <si>
    <t>UPONOR ВЕНТИЛЯЦИОННАЯ ЗАГЛУШКА Д.110ММ '1И</t>
  </si>
  <si>
    <t>UPONOR ФИЛЬТРАЦИОННАЯ ТКАНЬ 1,4Х32М '1И</t>
  </si>
  <si>
    <t>UPONOR РЕГУЛЯТОР ПОТОКА, 110ММ '1И</t>
  </si>
  <si>
    <t>UPONOR ФИЛЬТРАЦИОННЫЙ МОДУЛЬ '1А</t>
  </si>
  <si>
    <t>UPONOR КОМПЛЕКТ SAKO ДЛЯ СИСТЕМЫ ФИЛЬТРАЦИИ '1C</t>
  </si>
  <si>
    <t>UPONOR КОМПЛЕКТ ИНФИЛЬТРАЦИОННЫХ МОДУЛЕЙ 8/110 '1C</t>
  </si>
  <si>
    <t>UPONOR САКО КРЫШКА ПВП Д.400ММ '1И</t>
  </si>
  <si>
    <t>UPONOR КОЛЛЕКТОРНЫЙ КОЛОДЕЦ D315-3Х110 '1C</t>
  </si>
  <si>
    <t>UPONOR СИСТЕМА АНКЕРОВКИ '1C</t>
  </si>
  <si>
    <t>UPONOR КОЛОДЕЦ ДЛЯ ОТБОРА ПРОБ, Д.315ММ '1C</t>
  </si>
  <si>
    <t>UPONOR КОЛОДЕЦ ДЛЯ НАСОСА 0,5 КУБ.М. '1C</t>
  </si>
  <si>
    <t>UPONOR СМОТРОВОЙ КОЛОДЕЦ T2 Д.400/110ММ '1C</t>
  </si>
  <si>
    <t>UPONOR РЕВИЗИЯ Д.200/110ММ '1C</t>
  </si>
  <si>
    <t>UPONOR УДЛИНИТЕЛЬНАЯ ТРУБА Д.400ММ 1,4М ПП '1И</t>
  </si>
  <si>
    <t>UPONOR УДЛИНИТЕЛЬНАЯ ТРУБА Д.560ММ 1,4М ПП '1C</t>
  </si>
  <si>
    <t>UPONOR КОЛЬЦО УПЛОТНИТЕЛЬНОЕ DUPPLEX Д.400ММ '1И</t>
  </si>
  <si>
    <t>UPONOR STORM WATER КОЛЬЦО УПЛОТНИТЕЛЬНОЕ 560/500ММ '1С</t>
  </si>
  <si>
    <t>UPONOR КОЛОДЕЦ ДЛЯ БАНИ И САУНЫ, 250Л. '1C</t>
  </si>
  <si>
    <t>UPONOR СЕПТИК ДЛЯ БАНИ И САУНЫ, 250Л. '1C</t>
  </si>
  <si>
    <t>UPONOR УДЛИНИТЕЛЬНАЯ ТРУБА 315ММ 1,2 М С УПЛОТНИТЕЛЬНЫМИ КОЛЬЦАМИ '1С</t>
  </si>
  <si>
    <t>UPONOR БИОФИЛЬТР ДЛЯ СЕРЫХ ВОД "ДАЧА" '1C</t>
  </si>
  <si>
    <t>UPONOR КОМПЛЕКТ ДЛЯ УДЛИНЕНИЯ БИОФИЛЬТРА "ДАЧА" '1C</t>
  </si>
  <si>
    <t>UPONOR БИОФИЛЬТР ДЛЯ СЕРЫХ ВОД "КОТТЕДЖ" '1C</t>
  </si>
  <si>
    <t>UPONOR КОМПЛЕКТ УДЛИНЕНИЯ БИОФИЛЬТРА "КОТТЕДЖ" '1C</t>
  </si>
  <si>
    <t>UPONOR ФИЛЬТРУЮЩИЙ НАПОЛНИТЕЛЬ ДЛЯ БИОФИЛЬТРА 60Л '1Щ</t>
  </si>
  <si>
    <t>UPONOR КОМПЛЕКТ ДЛЯ ТЕПЛОИЗОЛЯЦИИ БИОФИЛЬТРА СЕРЫХ ВОД '1C</t>
  </si>
  <si>
    <t>UPONOR НАКОПИТЕЛЬНАЯ ЕМКОСТЬ, 5,3М3 '1C</t>
  </si>
  <si>
    <t>UPONOR СОЕДИНИТЕЛЬНЫЙ КОМПЛЕКТ  НАКОПИТЕЛЬНЫХ ЕМКОСТЕЙ 5,3М3, 160ММ '1C</t>
  </si>
  <si>
    <t>UPONOR ГОРЛОВИНА ДЛЯ НАКОПИТЕЛЬНОЙ ЕМКОСТИ 560ММ '1C</t>
  </si>
  <si>
    <t>UPONOR КОМПЛЕКТ УДЛИНЕНИЯ КОЛОДЦА ДЛЯ НАСОСА 150Л. 1М '1C</t>
  </si>
  <si>
    <t>Запасные части для ЛОС Uponor Wehoputs и Clean</t>
  </si>
  <si>
    <t>UPONOR КОНТРОЛЛЕР JAZZ JZ20R16 '1П</t>
  </si>
  <si>
    <t>Accessories</t>
  </si>
  <si>
    <t>UPONOR CLEAN I ПАНЕЛЬ УПРАВЛЕНИЯ '1П</t>
  </si>
  <si>
    <t>UPONOR CLEAN I ЭЛЕКТРОМАГНИТНЫЙ КЛАПАН (Y5, ВЕНТИЛЯЦИЯ) '1П</t>
  </si>
  <si>
    <t>UPONOR CLEAN I КАТУШКА 230В ДЛЯ КЛАПАНА (Y5, ВЕНТИЛЯЦИЯ) '1Щ</t>
  </si>
  <si>
    <t>UPONOR КОРЗИНА ДЛЯ СБОРА ИЗБЫТОЧНОГО ИЛА WEHOPUTS 5-10 '1С</t>
  </si>
  <si>
    <t>UPONOR CLEAN КОМПРЕССОР LP-80HN '1Щ</t>
  </si>
  <si>
    <t>IMTECH AUTOMATION AB, SWEDEN</t>
  </si>
  <si>
    <t>UPONOR CLEAN С1/Z 8/6-1/8 ПРЯМАЯ ВТУЛКА НР-РЕЗЬБА ВИНТ. СОЕД. '1П</t>
  </si>
  <si>
    <t>UPONOR WEHOPUTS НАСОС DOMO 10VX/B SG '1П</t>
  </si>
  <si>
    <t>UPONOR ДОЗИРУЮЩИЙ НАСОС ДЛЯ ХИМИЧЕСКОГО РЕАГЕНТА '1П</t>
  </si>
  <si>
    <t>UPONOR CLEAN АЭРАТОР '1П</t>
  </si>
  <si>
    <t>UPONOR CLEAN МЕМБРАНА ВЕНТИЛЯТОРА YP '1П</t>
  </si>
  <si>
    <t>UPONOR CLEAN КОМПРЕССОР YP-50DU '1П</t>
  </si>
  <si>
    <t>UPONOR CLEAN ПЛАСТИНА БЛОКА КЛАПАНОВ, АЛЮМИНИЕВАЯ '1П</t>
  </si>
  <si>
    <t>UPONOR CLEAN МЕМБРАННЫЙ БЛОК (2 СТОРОНЫ) ДЛЯ LP-80HN '1П</t>
  </si>
  <si>
    <t>UPONOR BIO ДАТЧИК ДАВЛЕНИЯ '1П</t>
  </si>
  <si>
    <t>UPONOR CLEAN СИГНАЛЬНАЯ ЛАМПА '1П</t>
  </si>
  <si>
    <t>UPONOR CLEAN КОНТАКТОР '1П</t>
  </si>
  <si>
    <t>UPONOR CLEAN С1/Z 8/6-1/8 ПРЯМАЯ ВТУЛКА НР-РЕЗЬБА, ВИНТ.СОЕД. '1П</t>
  </si>
  <si>
    <t>UPONOR CLEAN 346/А 10/8-1/4, УГЛОВОЕ ВИНТОВОЕ СОЕДИНЕНИЕ '1П</t>
  </si>
  <si>
    <t>UPONOR CLEAN С9 8/6 Т-ОБРАЗНОЕ ВИНТОВОЕ СОЕДИНЕНИЕ '1П</t>
  </si>
  <si>
    <t>UPONOR CLEAN КОРПУС КЛАПАНА 6011 (Y1 ДОЗИРОВАНИЕ) '1Щ</t>
  </si>
  <si>
    <t>UPONOR CLEAN КОРПУС КЛАПАНА 6011 (Y2 ВОЗВРАТ ОСАДКА, Y3 ВЫКАЧИВАНИЕ,  Y4 ЗАКАЧИВАНИЕ) '1П</t>
  </si>
  <si>
    <t>UPONOR CLEAN КОРПУС КЛАПАНА 6013 (Y5 ВЕНТИЛЯЦИЯ) '1П</t>
  </si>
  <si>
    <t>UPONOR CLEAN КАТУШКА 230В ДЛЯ КЛАПАНА 6011 (Y1, Y2, Y3, Y4) '1П</t>
  </si>
  <si>
    <t>UPONOR CLEAN  КАТУШКА 230В ДЛЯ КЛАПАНА 6013 (Y5 ВЕНТИЛЯЦИЯ) '1П</t>
  </si>
  <si>
    <t>UPONOR CLEAN КАБЕЛЬ С ГОЛОВКОЙ ДЛЯ КЛАПАНА 6011 (Y1, Y2, Y3, Y4) '1П</t>
  </si>
  <si>
    <t>UPONOR CLEAN КАБЕЛЬ С ГОЛОВКОЙ ДЛЯ КЛАПАНА 6013 (Y5) '1П</t>
  </si>
  <si>
    <t>UPONOR CLEAN I АДАПТЕР ДЛЯ ИНФОРМАЦИОННОЙ ПАНЕЛИ '1П</t>
  </si>
  <si>
    <t>UPONOR CLEAN I ЭЛЕКТРОМАГНИТНЫЙ КЛАПАН (Y1 ДОЗИРОВАНИЕ, Y2 ВОЗВРАТ ОСАДКА, Y3 ВЫКАЧИВАНИЕ,  Y4 ЗАКАЧИВАНИЕ) '1П</t>
  </si>
  <si>
    <t>UPONOR CLEAN I КАТУШКА 230В ДЛЯ КЛАПАНА (Y1, Y2, Y3, Y4) '1П</t>
  </si>
  <si>
    <t>UPONOR CLEAN I КНОПКА "ТЕСТ" '1П</t>
  </si>
  <si>
    <t>UPONOR CLEAN I БЫСТРОРАЗЪЕМНОЕ СОЕДИНЕНИЕ 10ММ '1П</t>
  </si>
  <si>
    <t>UPONOR CLEAN I БЫСТРОРАЗЪЕМНОЕ СОЕДИНЕНИЕ 8ММ '1П</t>
  </si>
  <si>
    <t>NEA Teknik AB, SWEDEN</t>
  </si>
  <si>
    <t>UPONOR CLEAN I ДАТЧИК ДАВЛЕНИЯ, 10/3 MBAR 1/4" '1П</t>
  </si>
  <si>
    <t>UPONOR CLEAN I ГОРЛОВИНА №1 РЕЗЕРВУАРА ОСАЖДЕНИЯ '1П</t>
  </si>
  <si>
    <t>UPONOR CLEAN I ГОРЛОВИНА №2 ТЕХНОЛОГИЧЕСКОЙ КАМЕРЫ '1П</t>
  </si>
  <si>
    <t>UPONOR CLEAN I  УПЛОТНИТЕЛЬНОЕ КОЛЬЦО №1 ДЛЯ ГОРЛОВИНЫ РЕЗЕРВУАРА ОСАЖДЕНИЯ '1П</t>
  </si>
  <si>
    <t>UPONOR CLEAN I  УПЛОТНИТЕЛЬНОЕ КОЛЬЦО №2 ДЛЯ ГОРЛОВИНЫ ТЕХНОЛОГИЧЕСКОЙ КАМЕРЫ '1П</t>
  </si>
  <si>
    <t>UPONOR CLEAN I МОДУЛЬ ЗАКАЧИВАНИЯ ВОДЫ '1П</t>
  </si>
  <si>
    <t>UPONOR CLEAN I  МОДУЛЬ ПЕРЕКАЧИВАНИЯ АКТИВНОГО ИЛА '1П</t>
  </si>
  <si>
    <t>UPONOR CLEAN I МОДУЛЬ ВЫКАЧИВАНИЯ ВОДЫ '1П</t>
  </si>
  <si>
    <t>UPONOR CLEAN I АЭРАТОР '1П</t>
  </si>
  <si>
    <t>UPONOR CLEAN I ТРУБКА ЗАПУСКА '1П</t>
  </si>
  <si>
    <t>UPONOR CLEAN I  ПНЕВМАТИЧЕСКИЙ ДОЗИРУЮЩИЙ НАСОС '1П</t>
  </si>
  <si>
    <t>UPONOR CLEAN I  ВЕДРО ДЛЯ ХИМИКАТА 20Л '1П</t>
  </si>
  <si>
    <t>UPONOR WEHOPUTS КОМПРЕССОР EL-60N '1С</t>
  </si>
  <si>
    <t>UPONOR WEHOPUTS КОМПРЕССОР EL-S-80-17 '1С</t>
  </si>
  <si>
    <t>UPONOR WEHOPUTS КОМПЛЕКТ МЕМБРАН EL-60N '1И</t>
  </si>
  <si>
    <t>UPONOR WEHOPUTS КОМПЛЕКТ ФИЛЬТРОВ EL60N/EL-S-80-17 '1И</t>
  </si>
  <si>
    <t>UPONOR WEHOPUTS КОМПЛЕКТ МЕМБРАН EL-S-80-17 '1И</t>
  </si>
  <si>
    <t>UPONOR WEHOPUTS НАСОС DOC-1 С КАБЕЛЕМ 5М '1С</t>
  </si>
  <si>
    <t>UPONOR WEHOPUTS НАСОС DOMO 7VX/B SG '1С</t>
  </si>
  <si>
    <t>UPONOR WEHOPUTS НАСОС DOMO 7VX '1С</t>
  </si>
  <si>
    <t>UPONOR WEHOPUTS НАСОС DOMO 10VX/B '1С</t>
  </si>
  <si>
    <t>UPONOR WEHOPUTS НАСОС ДЛЯ ХИМ.РЕАГЕНТА PR18 '1П</t>
  </si>
  <si>
    <t>UPONOR WEHOPUTS НАСОС DOC-1 С КАБЕЛЕМ 2,7М '1С</t>
  </si>
  <si>
    <t>UPONOR КОНТРОЛЬНЫЙ ЦЕНТР ВЕХОПУТС 5-10 1Х10A '1С</t>
  </si>
  <si>
    <t>WEHOPUTS 5-20 СИГНАЛЬНАЯ ЛАМПА E27 LED 4W '1П</t>
  </si>
  <si>
    <t>WP ЗАПАСНЫЕ ЧАСТИ '1П</t>
  </si>
  <si>
    <t>Системы напорных трубопроводов</t>
  </si>
  <si>
    <t>UPONOR ТРУБА НАПОРНАЯ В БУХТАХ Д.16*2,0ММ 25М PN12,5 ПЭ80 SDR11 '1C</t>
  </si>
  <si>
    <t>PE pipes</t>
  </si>
  <si>
    <t>UPONOR ТРУБА НАПОРНАЯ В БУХТАХ Д.20*2,0ММ 25М PN12,5 ПЭ80 SDR11 '1C</t>
  </si>
  <si>
    <t>UPONOR ТРУБА НАПОРНАЯ В БУХТАХ Д.25*2,3ММ 25М PN12,5 ПЭ80 SDR11 '1C</t>
  </si>
  <si>
    <t>UPONOR ТРУБА НАПОРНАЯ В БУХТАХ Д.32*3,0ММ 25М PN12,5 ПЭ80 SDR11 '1C</t>
  </si>
  <si>
    <t>UPONOR ТРУБА НАПОРНАЯ В БУХТАХ Д.40*3,7ММ 25М PN12,5 ПЭ80 SDR11 '1C</t>
  </si>
  <si>
    <t>UPONOR ТРУБА НАПОРНАЯ В БУХТАХ Д.16*2,0ММ 50М PN12,5 ПЭ80 SDR11 '1C</t>
  </si>
  <si>
    <t>UPONOR ТРУБА НАПОРНАЯ В БУХТАХ Д.20*2,0ММ 50М PN12,5 ПЭ80 SDR11 '1C</t>
  </si>
  <si>
    <t>UPONOR ТРУБА НАПОРНАЯ В БУХТАХ Д.25*2,3ММ 50М PN12,5 ПЭ80 SDR11 '1C</t>
  </si>
  <si>
    <t>UPONOR ТРУБА НАПОРНАЯ В БУХТАХ Д.32*3,0ММ 50М PN12,5 ПЭ80 SDR11 '1C</t>
  </si>
  <si>
    <t>UPONOR ТРУБА НАПОРНАЯ В БУХТАХ Д.40*3,7ММ 50М PN12,5 ПЭ80 SDR11 '1C</t>
  </si>
  <si>
    <t>UPONOR ТРУБА НАПОРНАЯ В БУХТАХ Д.50*4,6ММ 50М PN12,5 ПЭ80 SDR11 '1C</t>
  </si>
  <si>
    <t>UPONOR ТРУБА НАПОРНАЯ В БУХТАХ Д.63*5,8ММ 50М PN12,5 ПЭ80 SDR11 '1C</t>
  </si>
  <si>
    <t>UPONOR ТРУБА НАПОРНАЯ В БУХТАХ Д.75*6,8ММ 50М PN12,5 ПЭ80 SDR11 '1C</t>
  </si>
  <si>
    <t>UPONOR ТРУБА НАПОРНАЯ В БУХТАХ Д.90*8,2ММ 50М PN12,5 ПЭ80 SDR11 '1C</t>
  </si>
  <si>
    <t>UPONOR ТРУБА НАПОРНАЯ В БУХТАХ Д.16*2,0ММ 100М PN12,5 ПЭ80 SDR11 '1C</t>
  </si>
  <si>
    <t>UPONOR ТРУБА НАПОРНАЯ В БУХТАХ Д.20*2,0ММ 100М PN12,5 ПЭ80 SDR11 '1А</t>
  </si>
  <si>
    <t>UPONOR ТРУБА НАПОРНАЯ В БУХТАХ Д.25*2,3ММ 100М PN12,5 ПЭ80 SDR11 '1А</t>
  </si>
  <si>
    <t>UPONOR ТРУБА НАПОРНАЯ В БУХТАХ Д.32*3,0ММ 100М PN12,5 ПЭ80 SDR11 '1И</t>
  </si>
  <si>
    <t>UPONOR ТРУБА НАПОРНАЯ В БУХТАХ Д.40*3,7ММ 100М PN12,5 ПЭ80 SDR11 '1C</t>
  </si>
  <si>
    <t>UPONOR ТРУБА НАПОРНАЯ В БУХТАХ Д.50*4,6ММ 100М PN12,5 ПЭ80 SDR11 '1C</t>
  </si>
  <si>
    <t>UPONOR ТРУБА НАПОРНАЯ В БУХТАХ Д.63*5,8ММ 100М PN12,5 ПЭ80 SDR11 '1C</t>
  </si>
  <si>
    <t>UPONOR ТРУБА НАПОРНАЯ В БУХТАХ Д.75*6,8ММ 100М PN12,5 ПЭ80 SDR11 '1C</t>
  </si>
  <si>
    <t>UPONOR ТРУБА НАПОРНАЯ В БУХТАХ Д.90*8,2ММ 100М PN12,5 ПЭ80 SDR11 '1C</t>
  </si>
  <si>
    <t>UPONOR ТРУБА НАПОРНАЯ В БУХТАХ Д.20*2,0ММ 200М PN12,5 ПЭ80 SDR11 '1C</t>
  </si>
  <si>
    <t>UPONOR ТРУБА НАПОРНАЯ В БУХТАХ Д.25*2,3ММ 200М PN12,5 ПЭ80 SDR11 '1C</t>
  </si>
  <si>
    <t>UPONOR ТРУБА НАПОРНАЯ В БУХТАХ Д.32*3,0ММ 200М PN12,5 ПЭ80 SDR11 '1C</t>
  </si>
  <si>
    <t>UPONOR ТРУБА НАПОРНАЯ В БУХТАХ Д.40*3,7ММ 200М PN12,5 ПЭ80 SDR11 '1C</t>
  </si>
  <si>
    <t>UPONOR ТРУБА НАПОРНАЯ В БУХТАХ Д.50*4,6ММ 200М PN12,5 ПЭ80 SDR11 '1C</t>
  </si>
  <si>
    <t>UPONOR ТРУБА НАПОРНАЯ В БУХТАХ Д.16*2,0ММ 300М PN12,5 ПЭ80 SDR11 '1C</t>
  </si>
  <si>
    <t>UPONOR ТРУБА НАПОРНАЯ В БУХТАХ Д.32*3,0ММ 300М PN12,5 ПЭ80 SDR11 '1C</t>
  </si>
  <si>
    <t>UPONOR ТРУБА НАПОРНАЯ В БУХТАХ Д.40*3,7ММ 300М PN12,5 ПЭ80 SDR11 '1C</t>
  </si>
  <si>
    <t>UPONOR ТРУБА НАПОРНАЯ В БУХТАХ Д.40*3,7ММ 400М PN12,5 ПЭ80 SDR11 '1Щ</t>
  </si>
  <si>
    <t>UPONOR ТРУБА НАПОРНАЯ В БУХТАХ Д.40*3,7ММ 500М PN12,5 ПЭ80 SDR11 '1Щ</t>
  </si>
  <si>
    <t>UPONOR ТРУБА НАПОРНАЯ В БУХТАХ 32*3,0ММ 6М PN12,5 PE80 SDR11 '1C</t>
  </si>
  <si>
    <t>UPONOR ТРУБА НАПОРНАЯ В БУХТАХ 50*4,6ММ 6М PN12,5 PE80 SDR11 '1C</t>
  </si>
  <si>
    <t>UPONOR ТРУБА НАПОРНАЯ В БУХТАХ 63*5,8ММ 6М PN12,5 PE80 SDR11 '1C</t>
  </si>
  <si>
    <t>UPONOR ТРУБА НАПОРНАЯ В БУХТАХ 50*3,0ММ 100М PN8 PE80 SDR17 ДЛЯ КАНАЛИЗАЦИИ '1C</t>
  </si>
  <si>
    <t>UPONOR ТРУБА НАПОРНАЯ В БУХТАХ 40*3,7ММ 200М PN12,5 PE80 SDR11 ДЛЯ КАНАЛИЗАЦИИ '1C</t>
  </si>
  <si>
    <t>UPONOR ТРУБА НАПОРНАЯ В БУХТАХ 40*3,7ММ 100М PN12,5 PE80 SDR11 ДЛЯ КАНАЛИЗАЦИИ '1C</t>
  </si>
  <si>
    <t>UPONOR ТРУБА НАПОРНАЯ В БУХТАХ 50*4,6ММ 200М PN12,5 PE80 SDR11 ДЛЯ КАНАЛИЗАЦИИ '1C</t>
  </si>
  <si>
    <t>UPONOR ТРУБА НАПОРНАЯ В БУХТАХ 50*4,6ММ 100М PN12,5 PE80 SDR11 ДЛЯ КАНАЛИЗАЦИИ '1C</t>
  </si>
  <si>
    <t>UPONOR ТРУБА НАПОРНАЯ В БУХТАХ 63*5,8ММ 100М PN12,5 PE80 SDR11 ДЛЯ КАНАЛИЗАЦИИ '1C</t>
  </si>
  <si>
    <t>UPONOR PROFUSE ТРУБА НАПОРНАЯ ДЛЯ ВОДОСНАБЖЕНИЯ Д.63*3,8ММ 6M PN10 ПЭ100 RC SDR17 ГОЛУБАЯ '1С</t>
  </si>
  <si>
    <t>UPONOR PROFUSE ТРУБА НАПОРНАЯ ДЛЯ ВОДОСНАБЖЕНИЯ Д.75*4,5ММ 6M PN10 ПЭ100 RC SDR17 ГОЛУБАЯ '1С</t>
  </si>
  <si>
    <t>UPONOR PROFUSE ТРУБА НАПОРНАЯ ДЛЯ ВОДОСНАБЖЕНИЯ Д.110*6,6ММ 6M PN10 ПЭ100 RC SDR17 ГОЛУБАЯ '1С</t>
  </si>
  <si>
    <t>UPONOR PROFUSE ТРУБА НАПОРНАЯ ДЛЯ ВОДОСНАБЖЕНИЯ Д.160*9,5ММ 6M PN10 ПЭ100 RC SDR17 ГОЛУБАЯ '1С</t>
  </si>
  <si>
    <t>UPONOR PROFUSE ТРУБА НАПОРНАЯ ДЛЯ ВОДОСНАБЖЕНИЯ Д.63*3,8ММ 12M PN10 ПЭ100 RC SDR17 ГОЛУБАЯ '1С</t>
  </si>
  <si>
    <t>UPONOR PROFUSE ТРУБА НАПОРНАЯ ДЛЯ ВОДОСНАБЖЕНИЯ Д.75*4,5ММ 12M PN10 ПЭ100 RC SDR17 ГОЛУБАЯ '1С</t>
  </si>
  <si>
    <t xml:space="preserve"> UPONOR PROFUSE ТРУБА НАПОРНАЯ ДЛЯ ВОДОСНАБЖЕНИЯ Д.90*5,4ММ 12M PN10 ПЭ100 RC SDR17 ГОЛУБАЯ '1С</t>
  </si>
  <si>
    <t>UPONOR PROFUSE ТРУБА НАПОРНАЯ ДЛЯ ВОДОСНАБЖЕНИЯ Д.110*6,6ММ 12M PN10 ПЭ100 RC SDR17 ГОЛУБАЯ '1С</t>
  </si>
  <si>
    <t xml:space="preserve"> UPONOR PROFUSE ТРУБА НАПОРНАЯ ДЛЯ ВОДОСНАБЖЕНИЯ Д.125*7,4ММ 12M PN10 ПЭ100 RC SDR17 ГОЛУБАЯ '1С</t>
  </si>
  <si>
    <t>UPONOR PROFUSE ТРУБА НАПОРНАЯ ДЛЯ ВОДОСНАБЖЕНИЯ Д.140*8,3ММ 12M PN10 ПЭ100 RC SDR17 ГОЛУБАЯ '1С</t>
  </si>
  <si>
    <t>UPONOR PROFUSE ТРУБА НАПОРНАЯ ДЛЯ ВОДОСНАБЖЕНИЯ Д.160*9,5ММ 12M PN10 ПЭ100 RC SDR17 ГОЛУБАЯ '1С</t>
  </si>
  <si>
    <t>UPONOR PROFUSE ТРУБА НАПОРНАЯ ДЛЯ ВОДОСНАБЖЕНИЯ Д.63*5,8ММ 12M PN16 ПЭ100 RC SDR11 ГОЛУБАЯ '1C</t>
  </si>
  <si>
    <t xml:space="preserve"> UPONOR PROFUSE ТРУБА НАПОРНАЯ ДЛЯ ВОДОСНАБЖЕНИЯ Д.75*6,8ММ 12M PN16 ПЭ100 RC SDR11 ГОЛУБАЯ '1C </t>
  </si>
  <si>
    <t xml:space="preserve"> UPONOR PROFUSE ТРУБА НАПОРНАЯ ДЛЯ ВОДОСНАБЖЕНИЯ Д.90*8,2ММ 12M PN16 ПЭ100 RC SDR11 ГОЛУБАЯ '1C </t>
  </si>
  <si>
    <t>UPONOR PROFUSE ТРУБА НАПОРНАЯ ДЛЯ ВОДОСНАБЖЕНИЯ Д.110*10ММ 12M PN16 ПЭ100 RC SDR11 ГОЛУБАЯ '1С</t>
  </si>
  <si>
    <t>UPONOR PROFUSE ТРУБА НАПОРНАЯ ДЛЯ ВОДОСНАБЖЕНИЯ Д.125*11,4ММ 12M PN16 ПЭ100 RC SDR11 ГОЛУБАЯ '1С</t>
  </si>
  <si>
    <t>UPONOR PROFUSE ТРУБА НАПОРНАЯ ДЛЯ ВОДОСНАБЖЕНИЯ Д.160*14,6ММ 12M PN16 ПЭ100 RC SDR11 ГОЛУБАЯ '1C</t>
  </si>
  <si>
    <t>UPONOR PROFUSE ТРУБА НАПОРНАЯ ДЛЯ ВОДОСНАБЖЕНИЯ В БУХТАХ Д.63*3,8ММ 100M PN10 ПЭ100 RC SDR17 ГОЛУБАЯ '1C</t>
  </si>
  <si>
    <t>UPONOR PROFUSE ТРУБА НАПОРНАЯ ДЛЯ ВОДОСНАБЖЕНИЯ В БУХТАХ Д.75*4,5ММ 100M PN10 ПЭ100 RC SDR17 ГОЛУБАЯ '1C</t>
  </si>
  <si>
    <t xml:space="preserve"> UPONOR PROFUSE ТРУБА НАПОРНАЯ ДЛЯ ВОДОСНАБЖЕНИЯ В БУХТАХ Д.90*5,4ММ 100M PN10 ПЭ100 RC SDR17 ГОЛУБАЯ '1С</t>
  </si>
  <si>
    <t>UPONOR PROFUSE ТРУБА НАПОРНАЯ ДЛЯ ВОДОСНАБЖЕНИЯ В БУХТАХ Д.110*6,6ММ 100M PN10 ПЭ100 RC SDR17 ГОЛУБАЯ '1С</t>
  </si>
  <si>
    <t xml:space="preserve"> UPONOR PROFUSE ТРУБА НАПОРНАЯ ДЛЯ ВОДОСНАБЖЕНИЯ В БУХТАХ Д.63*5,8ММ 100M PN10 ПЭ100 RC SDR17 ГОЛУБАЯ '1C</t>
  </si>
  <si>
    <t>UPONOR PROFUSE ТРУБА НАПОРНАЯ ДЛЯ ВОДОСНАБЖЕНИЯ Д.63*5,8ММ 12M PN16 ПЭ100 SDR11 ГОЛУБАЯ '1Щ</t>
  </si>
  <si>
    <t xml:space="preserve"> UPONOR PROFUSE ТРУБА НАПОРНАЯ ДЛЯ ВОДОСНАБЖЕНИЯ Д.75*6,8ММ 12M PN16 ПЭ100 SDR11 ГОЛУБАЯ '1Щ</t>
  </si>
  <si>
    <t xml:space="preserve"> UPONOR PROFUSE ТРУБА НАПОРНАЯ ДЛЯ ВОДОСНАБЖЕНИЯ Д.90*8,2ММ 12M PN16 ПЭ100 SDR11 ГОЛУБАЯ '1Щ</t>
  </si>
  <si>
    <t>UPONOR PROFUSE ТРУБА НАПОРНАЯ ДЛЯ ВОДОСНАБЖЕНИЯ Д.160*14,6ММ 12M PN16 ПЭ100 SDR11 ГОЛУБАЯ '1Щ</t>
  </si>
  <si>
    <t>UPONOR PROFUSE ТРУБА НАПОРНАЯ ДЛЯ ВОДОСНАБЖЕНИЯ В БУХТАХ Д.63*3,8ММ 100M PN10 ПЭ100 SDR17 ГОЛУБАЯ '1Щ</t>
  </si>
  <si>
    <t>UPONOR PROFUSE ТРУБА НАПОРНАЯ ДЛЯ ВОДОСНАБЖЕНИЯ В БУХТАХ Д.75*4,5ММ 100M PN10 ПЭ100 SDR17 ГОЛУБАЯ '1Щ</t>
  </si>
  <si>
    <t xml:space="preserve"> UPONOR PROFUSE ТРУБА НАПОРНАЯ ДЛЯ ВОДОСНАБЖЕНИЯ В БУХТАХ Д.63*5,8ММ 100M PN10 ПЭ100 SDR17 ГОЛУБАЯ '1Щ</t>
  </si>
  <si>
    <t>UPONOR ТРУБА НАПОРНАЯ ДЛЯ ВОДОСНАБЖЕНИЯ Д.110*6,6ММ 12М PN10 ПЭ100 SDR17 '1С</t>
  </si>
  <si>
    <t>UPONOR ТРУБА НАПОРНАЯ ДЛЯ ВОДОСНАБЖЕНИЯ Д.160*9,5ММ 12М PN10 ПЭ100 SDR17 '1С</t>
  </si>
  <si>
    <t>UPONOR ТРУБА НАПОРНАЯ ДЛЯ ВОДОСНАБЖЕНИЯ В БУХТАХ Д.63*3,8ММ 100M PN10 ПЭ100 SDR17 ГОЛУБАЯ '1C</t>
  </si>
  <si>
    <t>UPONOR  ТРУБА НАПОРНАЯ ДЛЯ ВОДОСНАБЖЕНИЯ В БУХТАХ Д.75*4,5ММ 100M PN10 ПЭ100 SDR17 '1C</t>
  </si>
  <si>
    <t>UPONOR  ТРУБА НАПОРНАЯ ДЛЯ ВОДОСНАБЖЕНИЯ В БУХТАХ Д.90*5,4ММ 100M PN10 ПЭ100 SDR17 '1C</t>
  </si>
  <si>
    <t>UPONOR ТРУБА НАПОРНАЯ ДЛЯ ВОДОСНАБЖЕНИЯ В БУХТАХ Д.110*6,6ММ 100M PN10 ПЭ100 SDR17 '1C</t>
  </si>
  <si>
    <t>UPONOR ТРУБА НАПОРНАЯ ДЛЯ ВОДОСНАБЖЕНИЯ В БУХТАХ Д.63*3,8ММ 200M PN10 ПЭ100 SDR17 '1C</t>
  </si>
  <si>
    <t>UPONOR ТРУБА НАПОРНАЯ ДЛЯ ВОДОСНАБЖЕНИЯ В БУХТАХ Д.20*2ММ 300M PN12,5 ПЭ80 SDR11 '1C</t>
  </si>
  <si>
    <t>UPONOR ТРУБА НАПОРНАЯ ДЛЯ ВОДОСНАБЖЕНИЯ В БУХТАХ Д.25*2,3ММ 300M PN12,5 ПЭ80 SDR11 '1C</t>
  </si>
  <si>
    <t>UPONOR ТРУБА НАПОРНАЯ ДЛЯ ВОДОСНАБЖЕНИЯ В БУХТАХ Д.63*5,8ММ 200M PN12,5 ПЭ80 SDR11 '1C</t>
  </si>
  <si>
    <t>UPONOR PROFUSE ТРУБА НАПОРНАЯ ДЛЯ КАНАЛИЗАЦИИ В БУХТАХ Д.90*5,4ММ 100M PN10 ПЭ100 SDR17 КОРИЧНЕВАЯ '1Щ</t>
  </si>
  <si>
    <t>UPONOR ТРУБА НАПОРНАЯ ДЛЯ КАНАЛИЗАЦИИ Д.110*6,6ММ 12M PN10 ПЭ100 SDR17  '1C</t>
  </si>
  <si>
    <t>UPONOR ТРУБА НАПОРНАЯ ДЛЯ КАНАЛИЗАЦИИ Д.140*8,3ММ 12M PN10 ПЭ100 SDR17  '1C</t>
  </si>
  <si>
    <t xml:space="preserve"> UPONOR ТРУБА НАПОРНАЯ ДЛЯ КАНАЛИЗАЦИИ Д.160*9,5ММ 12M PN10 ПЭ100 SDR17  '1C</t>
  </si>
  <si>
    <t>UPONOR ТРУБА НАПОРНАЯ ДЛЯ КАНАЛИЗАЦИИ В БУХТАХ Д.63*3,8ММ 100M PN10 ПЭ100 SDR17  '1C</t>
  </si>
  <si>
    <t>UPONOR ТРУБА НАПОРНАЯ ДЛЯ КАНАЛИЗАЦИИ В БУХТАХ Д.75*4,5ММ 100M PN10 ПЭ100 SDR17  '1C</t>
  </si>
  <si>
    <t>UPONOR ТРУБА НАПОРНАЯ ДЛЯ КАНАЛИЗАЦИИ В БУХТАХ Д.90*5,4ММ 100M PN10 ПЭ100 SDR17  '1C</t>
  </si>
  <si>
    <t>UPONOR ТРУБА НАПОРНАЯ ДЛЯ КАНАЛИЗАЦИИ В БУХТАХ Д.110*6,6ММ 100M PN10 ПЭ100 SDR17  '1C</t>
  </si>
  <si>
    <t>UPONOR ТРУБА НАПОРНАЯ ДЛЯ КАНАЛИЗАЦИИ В БУХТАХ Д.63*3,8ММ 200M PN10 ПЭ100 SDR17  '1C</t>
  </si>
  <si>
    <t>UPONOR МУФТА ЭЛЕКТРОСВАРНАЯ Д.20MM SDR11 ПЭ100 40В '1C</t>
  </si>
  <si>
    <t>UPONOR МУФТА ЭЛЕКТРОСВАРНАЯ Д.25MM SDR11 ПЭ100 40В '1C</t>
  </si>
  <si>
    <t>UPONOR МУФТА ЭЛЕКТРОСВАРНАЯ Д.32MM SDR11 ПЭ100 40В '1C</t>
  </si>
  <si>
    <t>UPONOR МУФТА ЭЛЕКТРОСВАРНАЯ Д.40MM SDR11 ПЭ100 40В '1C</t>
  </si>
  <si>
    <t>UPONOR МУФТА ЭЛЕКТРОСВАРНАЯ Д.50MM SDR11 ПЭ100 40В '1C</t>
  </si>
  <si>
    <t>UPONOR МУФТА ЭЛЕКТРОСВАРНАЯ Д.63MM SDR11 ПЭ100 40В '1C</t>
  </si>
  <si>
    <t>UPONOR МУФТА ЭЛЕКТРОСВАРНАЯ Д.75MM SDR11 ПЭ100 40В '1C</t>
  </si>
  <si>
    <t>UPONOR МУФТА ЭЛЕКТРОСВАРНАЯ Д.90MM SDR17 ПЭ100 40В '1C</t>
  </si>
  <si>
    <t>UPONOR МУФТА ЭЛЕКТРОСВАРНАЯ Д.110MM SDR17 ПЭ100 40В '1C</t>
  </si>
  <si>
    <t>UPONOR МУФТА ЭЛЕКТРОСВАРНАЯ Д.125MM SDR17 ПЭ100 40В '1C</t>
  </si>
  <si>
    <t>UPONOR МУФТА ЭЛЕКТРОСВАРНАЯ Д.140MM SDR17 ПЭ100 40В '1C</t>
  </si>
  <si>
    <t>UPONOR МУФТА ЭЛЕКТРОСВАРНАЯ Д.160MM SDR17 ПЭ100 40В '1У</t>
  </si>
  <si>
    <t>UPONOR ОТВОД ЭЛЕКТРОСВАРНОЙ Д.32MM 45ГР. SDR11 ПЭ100 40В '1C</t>
  </si>
  <si>
    <t>UPONOR ОТВОД ЭЛЕКТРОСВАРНОЙ Д.40MM 45ГР. SDR11 ПЭ100 40В '1C</t>
  </si>
  <si>
    <t>UPONOR ОТВОД ЭЛЕКТРОСВАРНОЙ Д.50MM 45ГР. SDR11 ПЭ100 40В '1C</t>
  </si>
  <si>
    <t>UPONOR ОТВОД ЭЛЕКТРОСВАРНОЙ Д.63MM 45ГР. SDR11 ПЭ100 40В '1C</t>
  </si>
  <si>
    <t>UPONOR ОТВОД ЭЛЕКТРОСВАРНОЙ Д.75MM 45ГР. SDR11 ПЭ100 40В '1C</t>
  </si>
  <si>
    <t>UPONOR ОТВОД ЭЛЕКТРОСВАРНОЙ Д.90MM 45ГР. SDR11 ПЭ100 40В '1C</t>
  </si>
  <si>
    <t>UPONOR ОТВОД ЭЛЕКТРОСВАРНОЙ Д.110MM 45ГР. SDR11 ПЭ100 40В '1C</t>
  </si>
  <si>
    <t>UPONOR ОТВОД ЭЛЕКТРОСВАРНОЙ Д.125MM 45ГР. SDR11 ПЭ100 40В '1C</t>
  </si>
  <si>
    <t>UPONOR ОТВОД ЭЛЕКТРОСВАРНОЙ Д.160X45 SDR11 ПЭ100 40В '1У</t>
  </si>
  <si>
    <t>UPONOR ОТВОД ЭЛЕКТРОСВАРНОЙ Д.25MM 90ГР. SDR11 ПЭ100 40В '1C</t>
  </si>
  <si>
    <t>UPONOR ОТВОД ЭЛЕКТРОСВАРНОЙ Д.32MM 90ГР. SDR11 ПЭ100 40В '1C</t>
  </si>
  <si>
    <t>UPONOR ОТВОД ЭЛЕКТРОСВАРНОЙ Д.40MM 90ГР. SDR11 ПЭ100 40В '1C</t>
  </si>
  <si>
    <t>UPONOR ОТВОД ЭЛЕКТРОСВАРНОЙ Д.50MM 90ГР. SDR11 ПЭ100 40В '1C</t>
  </si>
  <si>
    <t>UPONOR ОТВОД ЭЛЕКТРОСВАРНОЙ Д.63MM 90ГР. SDR11 ПЭ100 40В '1C</t>
  </si>
  <si>
    <t>UPONOR ОТВОД ЭЛЕКТРОСВАРНОЙ Д.75MM 90ГР. SDR11 ПЭ100 40В '1C</t>
  </si>
  <si>
    <t>UPONOR ОТВОД ЭЛЕКТРОСВАРНОЙ Д.90MM 90ГР. SDR11 ПЭ100 40В '1C</t>
  </si>
  <si>
    <t>UPONOR ОТВОД ЭЛЕКТРОСВАРНОЙ Д.110MM 90ГР. SDR11 ПЭ100 40В '1C</t>
  </si>
  <si>
    <t>UPONOR ОТВОД ЭЛЕКТРОСВАРНОЙ Д.125MM 90ГР. SDR11 ПЭ100 40В '1C</t>
  </si>
  <si>
    <t>UPONOR ОТВОД ЭЛЕКТРОСВАРНОЙ Д.160X90 SDR11 ПЭ100 40В '1У</t>
  </si>
  <si>
    <t xml:space="preserve">UPONOR ТРОЙНИК ЭЛЕКТРОСВАРНОЙ Д.32/32MM 90ГР. SDR11 ПЭ100 40В '1C </t>
  </si>
  <si>
    <t xml:space="preserve">UPONOR ТРОЙНИК ЭЛЕКТРОСВАРНОЙ Д.40/40MM 90ГР. SDR11 ПЭ100 40В '1C </t>
  </si>
  <si>
    <t xml:space="preserve">UPONOR ТРОЙНИК ЭЛЕКТРОСВАРНОЙ Д.50/50MM 90ГР. SDR11 ПЭ100 40В '1C </t>
  </si>
  <si>
    <t xml:space="preserve">UPONOR ТРОЙНИК ЭЛЕКТРОСВАРНОЙ Д.63/63MM 90ГР. SDR11 ПЭ100 40В '1C </t>
  </si>
  <si>
    <t xml:space="preserve">UPONOR ТРОЙНИК ЭЛЕКТРОСВАРНОЙ Д.75/75MM 90ГР. SDR11 ПЭ100 40В '1C </t>
  </si>
  <si>
    <t xml:space="preserve">UPONOR ТРОЙНИК ЭЛЕКТРОСВАРНОЙ Д.90/90MM 90ГР. SDR11 ПЭ100 40В '1C </t>
  </si>
  <si>
    <t xml:space="preserve">UPONOR ТРОЙНИК ЭЛЕКТРОСВАРНОЙ Д.110/110MM 90ГР. SDR11 ПЭ100 40В '1C </t>
  </si>
  <si>
    <t xml:space="preserve">UPONOR ТРОЙНИК ЭЛЕКТРОСВАРНОЙ Д.125/125MM 90ГР. SDR11 ПЭ100 40В '1C </t>
  </si>
  <si>
    <t xml:space="preserve">UPONOR ТРОЙНИК ЭЛЕКТРОСВАРНОЙ Д.160/110MM 90ГР. SDR11 ПЭ100 40В '1C </t>
  </si>
  <si>
    <t xml:space="preserve">UPONOR ТРОЙНИК ЭЛЕКТРОСВАРНОЙ Д.160/160MM 90ГР. SDR11 ПЭ100 40В '1C </t>
  </si>
  <si>
    <t>UPONOR МУФТА-ЗАГЛУШКА ЭЛЕКТРОСВАРНАЯ Д.20ММ SDR11 ПЭ100 40В '1C</t>
  </si>
  <si>
    <t>UPONOR МУФТА-ЗАГЛУШКА ЭЛЕКТРОСВАРНАЯ Д.25ММ SDR11 ПЭ100 40В '1C</t>
  </si>
  <si>
    <t>UPONOR МУФТА-ЗАГЛУШКА ЭЛЕКТРОСВАРНАЯ Д.32ММ SDR11 ПЭ100 40В '1C</t>
  </si>
  <si>
    <t>UPONOR МУФТА-ЗАГЛУШКА ЭЛЕКТРОСВАРНАЯ Д.40ММ SDR11 ПЭ100 40В '1C</t>
  </si>
  <si>
    <t>UPONOR МУФТА-ЗАГЛУШКА ЭЛЕКТРОСВАРНАЯ Д.50ММ SDR11 ПЭ100 40В '1C</t>
  </si>
  <si>
    <t>UPONOR МУФТА-ЗАГЛУШКА ЭЛЕКТРОСВАРНАЯ Д.63ММ SDR11 ПЭ100 40В '1C</t>
  </si>
  <si>
    <t>UPONOR МУФТА-ЗАГЛУШКА ЭЛЕКТРОСВАРНАЯ Д.75ММ SDR11 ПЭ100 40В '1C</t>
  </si>
  <si>
    <t>UPONOR МУФТА-ЗАГЛУШКА ЭЛЕКТРОСВАРНАЯ Д.90ММ SDR11 ПЭ100 40В '1C</t>
  </si>
  <si>
    <t>UPONOR МУФТА-ЗАГЛУШКА ЭЛЕКТРОСВАРНАЯ Д.110ММ SDR11 ПЭ100 40В '1C</t>
  </si>
  <si>
    <t>UPONOR МУФТА-ЗАГЛУШКА ЭЛЕКТРОСВАРНАЯ Д.125ММ SDR11 ПЭ100 40В '1C</t>
  </si>
  <si>
    <t>UPONOR МУФТА-ЗАГЛУШКА ЭЛЕКТРОСВАРНАЯ Д.140ММ SDR11 ПЭ100 40В '1C</t>
  </si>
  <si>
    <t>UPONOR ЗАГЛУШКА ЭЛЕКТРОСВАРНАЯ Д.160 SDR11 ПЭ100 40В '1У</t>
  </si>
  <si>
    <t xml:space="preserve">UPONOR ТРОЙНИК СЕДЕЛЬНЫЙ ЭЛЕКТРОСВАРНОЙ Д.40/32MM SDR11 ПЭ100 40В '1C </t>
  </si>
  <si>
    <t xml:space="preserve">UPONOR ТРОЙНИК СЕДЕЛЬНЫЙ ЭЛЕКТРОСВАРНОЙ Д.50/32MM SDR11 ПЭ100 40В '1C </t>
  </si>
  <si>
    <t xml:space="preserve">UPONOR ТРОЙНИК СЕДЕЛЬНЫЙ ЭЛЕКТРОСВАРНОЙ Д.63/32MM SDR11 ПЭ100 40В (ВРЕЗКА ПОД ДАВЛ.) '1C </t>
  </si>
  <si>
    <t xml:space="preserve">UPONOR ТРОЙНИК СЕДЕЛЬНЫЙ ЭЛЕКТРОСВАРНОЙ Д.75/32MM SDR11 ПЭ100 40В (ВРЕЗКА ПОД ДАВЛ.) '1C </t>
  </si>
  <si>
    <t xml:space="preserve">UPONOR ТРОЙНИК СЕДЕЛЬНЫЙ ЭЛЕКТРОСВАРНОЙ Д.90/32MM SDR11 ПЭ100 40В (ВРЕЗКА ПОД ДАВЛ.) '1C </t>
  </si>
  <si>
    <t xml:space="preserve">UPONOR ТРОЙНИК СЕДЕЛЬНЫЙ ЭЛЕКТРОСВАРНОЙ Д.110/32MM SDR11 ПЭ100 40В (ВРЕЗКА ПОД ДАВЛ.) '1C </t>
  </si>
  <si>
    <t>UPONOR ТРОЙНИК ЭЛЕКТРОСВАРНОЙ СЕДЕЛЬНЫЙ Д.160/32 SDR11 ПЭ100 40В '1У</t>
  </si>
  <si>
    <t xml:space="preserve">UPONOR ТРОЙНИК СЕДЕЛЬНЫЙ ЭЛЕКТРОСВАРНОЙ Д.63/63MM SDR11 ПЭ100 40В (ВРЕЗКА ПОД ДАВЛ.) '1C </t>
  </si>
  <si>
    <t xml:space="preserve">UPONOR ТРОЙНИК СЕДЕЛЬНЫЙ ЭЛЕКТРОСВАРНОЙ Д.75/63MM SDR11 ПЭ100 40В (ВРЕЗКА ПОД ДАВЛ.) '1C </t>
  </si>
  <si>
    <t xml:space="preserve">UPONOR ТРОЙНИК СЕДЕЛЬНЫЙ ЭЛЕКТРОСВАРНОЙ Д.90/63MM SDR11 ПЭ100 40В (ВРЕЗКА ПОД ДАВЛ.) '1C </t>
  </si>
  <si>
    <t xml:space="preserve">UPONOR ТРОЙНИК СЕДЕЛЬНЫЙ ЭЛЕКТРОСВАРНОЙ Д.110/63MM SDR11 ПЭ100 40В (ВРЕЗКА ПОД ДАВЛ.) '1C </t>
  </si>
  <si>
    <t xml:space="preserve">UPONOR ТРОЙНИК СЕДЕЛЬНЫЙ ЭЛЕКТРОСВАРНОЙ Д.160/63MM SDR11 ПЭ100 40В (ВРЕЗКА ПОД ДАВЛ.) '1C </t>
  </si>
  <si>
    <t xml:space="preserve">UPONOR ТРОЙНИК СЕДЕЛЬНЫЙ ЭЛЕКТРОСВАРНОЙ Д.63/63MM SDR11 ПЭ100 40В '1C </t>
  </si>
  <si>
    <t xml:space="preserve">UPONOR ТРОЙНИК СЕДЕЛЬНЫЙ ЭЛЕКТРОСВАРНОЙ Д.90/63MM SDR11 ПЭ100 40В '1C </t>
  </si>
  <si>
    <t xml:space="preserve">UPONOR ТРОЙНИК СЕДЕЛЬНЫЙ ЭЛЕКТРОСВАРНОЙ Д.110/63MM SDR11 ПЭ100 40В '1C </t>
  </si>
  <si>
    <t xml:space="preserve">UPONOR ТРОЙНИК СЕДЕЛЬНЫЙ ЭЛЕКТРОСВАРНОЙ Д.160/63MM SDR11 ПЭ100 40В '1C </t>
  </si>
  <si>
    <t xml:space="preserve">UPONOR ТРОЙНИК СЕДЕЛЬНЫЙ ЭЛЕКТРОСВАРНОЙ Д.110/90MM SDR11 ПЭ100 40В '1C </t>
  </si>
  <si>
    <t>UPONOR ТРОЙНИК ЭЛЕКТРОСВАРНОЙ СЕДЕЛЬНЫЙ Д 160/110ММ SDR11 ПЭ100 40В '1С</t>
  </si>
  <si>
    <t xml:space="preserve">UPONOR ТРОЙНИК СЕДЕЛЬНЫЙ ЭЛЕКТРОСВАРНОЙ Д.160/90MM SDR11 ПЭ100 40В '1C </t>
  </si>
  <si>
    <t>UPONOR ПЕРЕХОД ЭЛЕКТРОСВАРНОЙ Д.32-20MM SDR11 ПЭ100 40В '1C</t>
  </si>
  <si>
    <t>UPONOR ПЕРЕХОД ЭЛЕКТРОСВАРНОЙ Д.32/25ММ SDR11 ПЭ100 40В '1У</t>
  </si>
  <si>
    <t>UPONOR ПЕРЕХОД ЭЛЕКТРОСВАРНОЙ Д.40-32MM SDR11 ПЭ100 40В '1C</t>
  </si>
  <si>
    <t>UPONOR ПЕРЕХОД ЭЛЕКТРОСВАРНОЙ Д.50-32MM SDR11 ПЭ100 40В '1C</t>
  </si>
  <si>
    <t>UPONOR ПЕРЕХОД ЭЛЕКТРОСВАРНОЙ Д.50-40MM SDR11 ПЭ100 40В '1C</t>
  </si>
  <si>
    <t>UPONOR ПЕРЕХОД ЭЛЕКТРОСВАРНОЙ Д.63-32MM SDR11 ПЭ100 40В '1C</t>
  </si>
  <si>
    <t>UPONOR ПЕРЕХОД ЭЛЕКТРОСВАРНОЙ Д.63-40MM SDR11 ПЭ100 40В '1C</t>
  </si>
  <si>
    <t>UPONOR ПЕРЕХОД ЭЛЕКТРОСВАРНОЙ Д.63-50MM SDR11 ПЭ100 40В '1C</t>
  </si>
  <si>
    <t>UPONOR ПЕРЕХОД ЭЛЕКТРОСВАРНОЙ Д.90-63MM SDR11 ПЭ100 40В '1C</t>
  </si>
  <si>
    <t>UPONOR ПЕРЕХОД ЭЛЕКТРОСВАРНОЙ Д.110-90MM SDR11 ПЭ100 40В '1C</t>
  </si>
  <si>
    <t>UPONOR ПЕРЕХОД ЭЛЕКТРОСВАРНОЙ Д.125-90MM SDR11 ПЭ100 40В '1C</t>
  </si>
  <si>
    <t>UPONOR ПЕРЕХОД ЭЛЕКТРОСВАРНОЙ Д.160-90MM SDR11 ПЭ100 40В '1C</t>
  </si>
  <si>
    <t>UPONOR ПЕРЕХОД ЭЛЕКТРОСВАРНОЙ Д.180-125MM SDR11 ПЭ100 40В '1C</t>
  </si>
  <si>
    <t>UPONOR ОТВОД ЛИТОЙ Д.110ММ 45ГР. PN10 ПЭ100 SDR17 '1C</t>
  </si>
  <si>
    <t>UPONOR ОТВОД ЛИТОЙ Д.140ММ 45ГР. PN10 ПЭ100 SDR17 '1C</t>
  </si>
  <si>
    <t>UPONOR ОТВОД ЛИТОЙ УДЛИНЕННЫЙ Д.160X45 PN10 SDR17 ПЭ100 '1У</t>
  </si>
  <si>
    <t>UPONOR ТРОЙНИК ЛИТОЙ Д.140/140ММ 90ГР. PN10 ПЭ100 SDR17 '1C</t>
  </si>
  <si>
    <t>UPONOR ТРОЙНИК ЛИТОЙ Д.40/40ММ 45ГР. PN16 ПЭ100 SDR11 '1C</t>
  </si>
  <si>
    <t>UPONOR ТРОЙНИК ЛИТОЙ Д.50/50ММ 45ГР. PN16 ПЭ100 SDR11 '1C</t>
  </si>
  <si>
    <t>UPONOR ТРОЙНИК ЛИТОЙ Д.63/63ММ 45ГР. PN16 ПЭ100 SDR11 '1C</t>
  </si>
  <si>
    <t>UPONOR ТРОЙНИК ЛИТОЙ Д.63/63ММ 45ГР. PN10 ПЭ100 SDR17 '1C</t>
  </si>
  <si>
    <t>UPONOR ТРОЙНИК ЛИТОЙ Д.75/75ММ 45ГР. PN10 ПЭ100 SDR17 '1C</t>
  </si>
  <si>
    <t>UPONOR ТРОЙНИК ЛИТОЙ Д.90/90ММ 45ГР. PN10 ПЭ100 SDR17 '1C</t>
  </si>
  <si>
    <t>UPONOR ТРОЙНИК ЛИТОЙ Д.110/110ММ 45ГР. PN10 ПЭ100 SDR17 '1C</t>
  </si>
  <si>
    <t>UPONOR ТРОЙНИК ЛИТОЙ Д.160/160ММ 45ГР. PN10 ПЭ100 SDR17 '1C</t>
  </si>
  <si>
    <t>UPONOR ПЕРЕХОД ЛИТОЙ Д.75/63ММ PN10 ПЭ100 SDR17 '1C</t>
  </si>
  <si>
    <t>UPONOR ПЕРЕХОД ЛИТОЙ Д.90/75ММ PN10 ПЭ100 SDR17 '1C</t>
  </si>
  <si>
    <t>UPONOR ПЕРЕХОД ЛИТОЙ Д.110/63ММ PN10 ПЭ100 SDR17 '1C</t>
  </si>
  <si>
    <t>UPONOR ПЕРЕХОД ЛИТОЙ Д.125/110ММ PN10 ПЭ100 SDR17 '1C</t>
  </si>
  <si>
    <t>UPONOR ПЕРЕХОД ЛИТОЙ Д.140/110ММ PN10 ПЭ100 SDR17 '1C</t>
  </si>
  <si>
    <t>UPONOR ПЕРЕХОД ЛИТОЙ Д.160/90ММ PN10 ПЭ100 SDR17 '1C</t>
  </si>
  <si>
    <t>UPONOR ПЕРЕХОД ЛИТОЙ Д.160/125ММ PN10 ПЭ100 SDR17 '1C</t>
  </si>
  <si>
    <t>UPONOR ПЕРЕХОД ЛИТОЙ Д.160/140ММ PN10 ПЭ100 SDR17 '1C</t>
  </si>
  <si>
    <t>UPONOR ПЕРЕХОД ЛИТОЙ Д.125/110ММ PN16 ПЭ100 SDR11 '1C</t>
  </si>
  <si>
    <t>UPONOR ПЕРЕХОД ЛИТОЙ Д.160/90ММ PN16 ПЭ100 SDR11 '1C</t>
  </si>
  <si>
    <t>UPONOR ПЕРЕХОД ЛИТОЙ Д.160/125ММ PN16 ПЭ100 SDR11 '1C</t>
  </si>
  <si>
    <t xml:space="preserve">UPONOR ФЛАНЕЦ-ПАТРУБОК ЛИТОЙ УДЛИНЕННЫЙ Д.40/50ММ PN16 ПЭ100 SDR11 '1C </t>
  </si>
  <si>
    <t xml:space="preserve">UPONOR ФЛАНЕЦ-ПАТРУБОК ЛИТОЙ УДЛИНЕННЫЙ Д.50/63ММ PN16 ПЭ100 SDR11 '1C </t>
  </si>
  <si>
    <t xml:space="preserve">UPONOR ФЛАНЕЦ-ПАТРУБОК ЛИТОЙ УДЛИНЕННЫЙ Д.65/75ММ PN16 ПЭ100 SDR11 '1C </t>
  </si>
  <si>
    <t xml:space="preserve">UPONOR ФЛАНЕЦ-ПАТРУБОК ЛИТОЙ УДЛИНЕННЫЙ Д.80/90ММ PN16 ПЭ100 SDR11 '1C </t>
  </si>
  <si>
    <t xml:space="preserve">UPONOR ФЛАНЕЦ-ПАТРУБОК ЛИТОЙ УДЛИНЕННЫЙ Д.100/110ММ PN16 ПЭ100 SDR11 '1C </t>
  </si>
  <si>
    <t xml:space="preserve">UPONOR ФЛАНЕЦ-ПАТРУБОК ЛИТОЙ УДЛИНЕННЫЙ Д.100/125ММ PN16 ПЭ100 SDR11 '1C </t>
  </si>
  <si>
    <t xml:space="preserve">UPONOR ФЛАНЕЦ-ПАТРУБОК ЛИТОЙ УДЛИНЕННЫЙ Д.125/140ММ PN16 ПЭ100 SDR11 '1C </t>
  </si>
  <si>
    <t xml:space="preserve">UPONOR ФЛАНЕЦ-ПАТРУБОК ЛИТОЙ УДЛИНЕННЫЙ Д.150/160ММ PN16 ПЭ100 SDR11 '1C </t>
  </si>
  <si>
    <t xml:space="preserve">UPONOR ФЛАНЕЦ-ПАТРУБОК ЛИТОЙ УДЛИНЕННЫЙ Д.50/63ММ PN10 ПЭ100 SDR17 '1C </t>
  </si>
  <si>
    <t xml:space="preserve">UPONOR ФЛАНЕЦ-ПАТРУБОК ЛИТОЙ УДЛИНЕННЫЙ Д.80/90ММ PN10 ПЭ100 SDR17 '1C </t>
  </si>
  <si>
    <t xml:space="preserve">UPONOR ФЛАНЕЦ-ПАТРУБОК ЛИТОЙ УДЛИНЕННЫЙ Д.100/125ММ PN10 ПЭ100 SDR17 '1C </t>
  </si>
  <si>
    <t xml:space="preserve">UPONOR ФЛАНЕЦ-ПАТРУБОК ЛИТОЙ УДЛИНЕННЫЙ Д.125/140ММ PN10 ПЭ100 SDR17 '1C </t>
  </si>
  <si>
    <t>UPONOR ФЛАНЕЦ СТАЛЬНОЙ С ПП ПОКРЫТИЕМ Д.15/20ММ PN10/PN16 '1C</t>
  </si>
  <si>
    <t>UPONOR ФЛАНЕЦ СТАЛЬНОЙ С ПП ПОКРЫТИЕМ Д.20/25ММ PN10/PN16 '1C</t>
  </si>
  <si>
    <t>UPONOR ФЛАНЕЦ СТАЛЬНОЙ С ПП ПОКРЫТИЕМ Д.25/32ММ PN10/PN16 '1C</t>
  </si>
  <si>
    <t>UPONOR ФЛАНЕЦ СТАЛЬНОЙ С ПП ПОКРЫТИЕМ Д.32/40ММ PN10/PN16 '1C</t>
  </si>
  <si>
    <t>UPONOR ФЛАНЕЦ СТАЛЬНОЙ С ПП ПОКРЫТИЕМ Д.40/50ММ PN10/PN16 '1C</t>
  </si>
  <si>
    <t>UPONOR ФЛАНЕЦ СТАЛЬНОЙ С ПП ПОКРЫТИЕМ Д.50/63ММ PN10/PN16 '1C</t>
  </si>
  <si>
    <t>UPONOR ФЛАНЕЦ СТАЛЬНОЙ С ПП ПОКРЫТИЕМ Д.80/90ММ PN10/PN16 '1C</t>
  </si>
  <si>
    <t>UPONOR ФЛАНЕЦ СТАЛЬНОЙ С ПП ПОКРЫТИЕМ Д.100/125ММ PN10/PN16 '1C</t>
  </si>
  <si>
    <t>UPONOR ФЛАНЕЦ СТАЛЬНОЙ С ПП ПОКРЫТИЕМ Д.125/140ММ PN10/PN16 '1C</t>
  </si>
  <si>
    <t>Дренаж и ливнёвая канализация</t>
  </si>
  <si>
    <t>UPONOR ТРУБА ДРЕНАЖНАЯ ДВУСТЕННАЯ Д.110/95ММ 4М SN8 ПЭ '1C</t>
  </si>
  <si>
    <t>Drainage and Storm water</t>
  </si>
  <si>
    <t>UPONOR ТРУБА ДРЕНАЖНАЯ ДВУСТЕННАЯ Д.110/95ММ 3М SN8 ПЭ '1Ф</t>
  </si>
  <si>
    <t>UPONOR ТРУБА ДРЕНАЖНАЯ ДВУСТЕННАЯ Д.110/95ММ 6М SN8 ПЭ '1C</t>
  </si>
  <si>
    <t>JITA OY, FINLAND</t>
  </si>
  <si>
    <t>UPONOR ТРУБА ДРЕНАЖНАЯ ДВУСТЕННАЯ Д.160/140ММ 6М SN8 ПЭ С ВЕРХНЕЙ ПЕРФОРАЦИЕЙ '1C</t>
  </si>
  <si>
    <t>UPONOR ТРУБА ДРЕНАЖНАЯ ДВУСТЕННАЯ 160/138ММ 6М SN8 ПЭ '1C</t>
  </si>
  <si>
    <t>UPONOR ТРУБА ДРЕНАЖНАЯ ДВУСТЕННАЯ 200/174ММ 6М SN8 ПЭ '1C</t>
  </si>
  <si>
    <t>UPONOR ТРУБА ДРЕНАЖНАЯ ДВУСТЕННАЯ 250/217ММ 6М SN8 ПЭ '1C</t>
  </si>
  <si>
    <t>UPONOR ТРУБА ДРЕНАЖНАЯ ДВУСТЕННАЯ 315/280ММ 6М SN8 ПЭ '1C</t>
  </si>
  <si>
    <t>UPONOR ТРУБА ДРЕНАЖНАЯ IQ Д.200ММ 6М SN8 ПП ЧЕРНАЯ '1C</t>
  </si>
  <si>
    <t>UPONOR ТРУБА ДРЕНАЖНАЯ IQ Д.300ММ 6М SN8 ПП ЧЕРНАЯ '1C</t>
  </si>
  <si>
    <t>UPONOR ТРУБА ДРЕНАЖНАЯ IQ Д.400ММ 6М SN8 ПП ЧЕРНАЯ '1C</t>
  </si>
  <si>
    <t>UPONOR ГИБКИЙ РАСТРУБНЫЙ ТРОЙНИК Д.110ММ 0-90ГР SN8 ПЭ '1И</t>
  </si>
  <si>
    <t>UPONOR ГИБКИЙ РАСТРУБНЫЙ ОТВОД 110ММ 0-90ГР SN8 ПЭ '1C</t>
  </si>
  <si>
    <t>UPONOR ГИБКИЙ РАСТРУБНЫЙ ОТВОД Д.110ММ 0-60ГР SN8 ПЭ '1Щ</t>
  </si>
  <si>
    <t>UPONOR ГИБКИЙ РАСТРУБНЫЙ ОТВОД Д.160ММ 0-60ГР. SN8 С УПЛОТНИТЕЛЕМ '1C</t>
  </si>
  <si>
    <t>DICHTOMATIK AB, SWEDEN</t>
  </si>
  <si>
    <t>UPONOR ЗАГЛУШКА Д.110ММ ПЭ '1А</t>
  </si>
  <si>
    <t>UPONOR ТРУБА ДРЕНАЖНАЯ Д.110/95ММ 6М SN8 С ВЕРХНЕЙ ПЕРФОРАЦИЕЙ '1C</t>
  </si>
  <si>
    <t>UPONOR ТРУБА ДРЕНАЖНАЯ 200ММ 6М SN4 ПЭ С ВЕРХНЕЙ ПЕРФОРАЦИЕЙ '1C</t>
  </si>
  <si>
    <t>UPONOR ТРУБА ДРЕНАЖНАЯ Д.250ММ 6М SN4 ПЭ С ВЕРХНЕЙ ПЕРФОРАЦИЕЙ '1C</t>
  </si>
  <si>
    <t>UPONOR ТРУБА ДРЕНАЖНАЯ 315ММ 6М SN4 ПЭ С ВЕРХНЕЙ ПЕРФОРАЦИЕЙ '1C</t>
  </si>
  <si>
    <t>UPONOR ТРУБА ДРЕНАЖНАЯ Д.400ММ 6М SN4 ПЭ С ВЕРХНЕЙ ПЕРФОРАЦИЕЙ '1C</t>
  </si>
  <si>
    <t>UPONOR ТРУБА ДРЕНАЖНАЯ БЕЗ ПЕРФОРАЦИИ 200ММ 6М SN4 ПЭ '1С</t>
  </si>
  <si>
    <t>UPONOR ТРУБА ДРЕНАЖНАЯ БЕЗ ПЕРФОРАЦИИ 250ММ 6М SN4 ПЭ '1С</t>
  </si>
  <si>
    <t>UPONOR ТРУБА IQ Д.315/275ММ 6М SN4 ПП '1С</t>
  </si>
  <si>
    <t>Chambers components</t>
  </si>
  <si>
    <t>UPONOR ТРУБА ДРЕНАЖНАЯ Д.400ММ 6М SN4 ПЭ БЕЗ ПЕРФОРАЦИИ '1С</t>
  </si>
  <si>
    <t>UPONOR ТРУБА IQ 450/400ММ 6М SN4 ПП С РАСТРУБОМ '1С</t>
  </si>
  <si>
    <t>UPONOR ТРУБА IQ 560/500ММ 6М SN4 ПП '1С</t>
  </si>
  <si>
    <t>UPONOR ТРУБА IQ Д.684/600ММ 6M SN4 ПП С РАСТРУБОМ, ЧЕРНАЯ '1C</t>
  </si>
  <si>
    <t>UPONOR ТРУБА ДРЕНАЖНАЯ IQ Д.200ММ 6М SN8 ПП ЧЕРНАЯ, С ВЕРХНЕЙ ПЕРФОРАЦИЕЙ '1C</t>
  </si>
  <si>
    <t>UPONOR ТРУБА ДРЕНАЖНАЯ IQ Д.300ММ 6М SN8 ПП ЧЕРНАЯ, С ВЕРХНЕЙ ПЕРФОРАЦИЕЙ '1C</t>
  </si>
  <si>
    <t>UPONOR ТРУБА ДРЕНАЖНАЯ IQ Д.400ММ 6М SN8 ПП ЧЕРНАЯ, С ВЕРХНЕЙ ПЕРФОРАЦИЕЙ '1C</t>
  </si>
  <si>
    <t>UPONOR ТРУБА ДРЕНАЖНАЯ В БУХТАХ, 50ММ 200М ПВХ БЕЛАЯ '1C</t>
  </si>
  <si>
    <t>UPONOR ТРУБА ДРЕНАЖНАЯ В БУХТАХ Д.58/50ММ 50М ПВХ БЕЛАЯ '1Щ</t>
  </si>
  <si>
    <t>UPONOR ТРУБА ДРЕНАЖНАЯ В БУХТАХ, 65ММ 150М ПВХ БЕЛАЯ '1C</t>
  </si>
  <si>
    <t>UPONOR ТРУБА ДРЕНАЖНАЯ В БУХТАХ, 80ММ 100М ПВХ БЕЛАЯ '1C</t>
  </si>
  <si>
    <t>UPONOR ТРУБА ДРЕНАЖНАЯ В БУХТАХ Д.92/80ММ 30М ПВХ, БЕЛАЯ '1C</t>
  </si>
  <si>
    <t>UPONOR ТРУБА ДРЕНАЖНАЯ В БУХТАХ Д.92/80ММ 60М ПВХ, БЕЛАЯ '1C</t>
  </si>
  <si>
    <t>UPONOR ТРУБА ДРЕНАЖНАЯ В БУХТАХ Д.92/80ММ 150М ПВХ, БЕЛАЯ '1C</t>
  </si>
  <si>
    <t>UPONOR ТРУБА ДРЕНАЖНАЯ В БУХТАХ Д.100ММ 100М ПВХ БЕЛАЯ '1C</t>
  </si>
  <si>
    <t>UPONOR ТРУБА ДРЕНАЖНАЯ В БУХТАХ 125ММ 50М ПВХ БЕЛАЯ '1C</t>
  </si>
  <si>
    <t>UPONOR ТРУБА ДРЕНАЖНАЯ В БУХТАХ Д.128/113ММ 50М ПВХ, БЕЛАЯ '1C</t>
  </si>
  <si>
    <t>UPONOR ТРУБА ДРЕНАЖНАЯ В БУХТАХ Д.128/113ММ 100М ПВХ, БЕЛАЯ '1C</t>
  </si>
  <si>
    <t>UPONOR ТРУБА ДРЕНАЖНАЯ В БУХТАХ Д.160/145ММ 50М ПВХ БЕЛАЯ '1C</t>
  </si>
  <si>
    <t>UPONOR ТРУБА ДРЕНАЖНАЯ В БУХТАХ Д.60/50ММ 50М ПЭ '1C</t>
  </si>
  <si>
    <t>UPONOR ТРУБА ДРЕНАЖНАЯ В БУХТАХ Д.93/80ММ 10М ПЭ '1C</t>
  </si>
  <si>
    <t>UPONOR ТРУБА ДРЕНАЖНАЯ В БУХТАХ Д.93/80ММ 30М ПЭ ЧЕРНАЯ '1C</t>
  </si>
  <si>
    <t>UPONOR ТРУБА ДРЕНАЖНАЯ В БУХТАХ Д.93/80ММ 50М ПЭ '1C</t>
  </si>
  <si>
    <t>UPONOR ТРУБА ДРЕНАЖНАЯ В БУХТАХ Д.110/98ММ 50М ПЭ ЧЕРНАЯ '1C</t>
  </si>
  <si>
    <t>UPONOR ТРУБА ДРЕНАЖНАЯ В БУХТАХ Д.92/80ММ 30М ПВХ СИНЯЯ '1Щ</t>
  </si>
  <si>
    <t>UPONOR ТРУБА ДРЕНАЖНАЯ В БУХТАХ Д.92/80ММ 60М ПВХ СИНЯЯ '1C</t>
  </si>
  <si>
    <t>UPONOR ТРУБА ДРЕНАЖНАЯ В БУХТАХ Д.92/80ММ 150М ПВХ СИНЯЯ '1C</t>
  </si>
  <si>
    <t>UPONOR ТРУБА ДРЕНАЖНАЯ В БУХТАХ Д.128/113ММ 50М ПВХ СИНЯЯ '1C</t>
  </si>
  <si>
    <t>UPONOR ТРУБА ДРЕНАЖНАЯ В БУХТАХ Д.128/113ММ 100М ПВХ СИНЯЯ '1C</t>
  </si>
  <si>
    <t>UPONOR ТРУБА ДРЕНАЖНАЯ В БУХТАХ Д.160/145ММ 50М ПВХ СИНЯЯ '1C</t>
  </si>
  <si>
    <t>UPONOR ТРУБА ДРЕНАЖНАЯ 50ММ 5М ПВХ БЕЛАЯ '1C</t>
  </si>
  <si>
    <t>UPONOR ТРУБА ДРЕНАЖНАЯ 65ММ 5М ПВХ БЕЛАЯ '1C</t>
  </si>
  <si>
    <t>UPONOR ТРУБА ДРЕНАЖНАЯ 80ММ 5М ПВХ БЕЛАЯ '1C</t>
  </si>
  <si>
    <t>UPONOR ТРУБА ДРЕНАЖНАЯ 100ММ 5М ПВХ БЕЛАЯ '1C</t>
  </si>
  <si>
    <t>UPONOR ТРУБА ДРЕНАЖНАЯ В БУХТАХ 50ММ 200М ПВХ С КОКОСОВЫМ ФИЛЬТРОМ '1C</t>
  </si>
  <si>
    <t>UPONOR ТРУБА ДРЕНАЖНАЯ В БУХТАХ 65ММ 100М ПВХ С КОКОСОВЫМ ФИЛЬТРОМ '1C</t>
  </si>
  <si>
    <t>UPONOR ТРУБА ДРЕНАЖНАЯ В БУХТАХ 80ММ 100М ПВХ С КОКОСОВЫМ ФИЛЬТРОМ '1C</t>
  </si>
  <si>
    <t>UPONOR ТРУБА ДРЕНАЖНАЯ В БУХТАХ Д.100ММ 50М ПВХ С КОКОСОВЫМ ФИЛЬТРОМ '1C</t>
  </si>
  <si>
    <t>UPONOR ТРУБА ДРЕНАЖНАЯ В БУХТАХ Д.125ММ 50М ПВХ С КОКОСОВЫМ ФИЛЬТРОМ '1C</t>
  </si>
  <si>
    <t>UPONOR ТРУБА ДРЕНАЖНАЯ В БУХТАХ 50/44ММ 50М, БЕЗ ПЕРФОРАЦИИ, СЕРАЯ '1C</t>
  </si>
  <si>
    <t>UPONOR ТРУБА ДРЕНАЖНАЯ В БУХТАХ Д.65ММ 50М БЕЗ ПЕРФОРАЦИИ, СЕРАЯ '1C</t>
  </si>
  <si>
    <t>UPONOR ТРУБА ДРЕНАЖНАЯ В БУХТАХ Д.80ММ 50М БЕЗ ПЕРФОРАЦИИ, СЕРАЯ '1C</t>
  </si>
  <si>
    <t>UPONOR ТРУБА ДРЕНАЖНАЯ В БУХТАХ Д.100ММ 50М БЕЗ ПЕРФОРАЦИИ, СЕРАЯ '1C</t>
  </si>
  <si>
    <t>UPONOR ТРУБА ДРЕНАЖНАЯ В БУХТАХ 125ММ 50М БЕЗ ПЕРФОРАЦИИ, СЕРАЯ '1C</t>
  </si>
  <si>
    <t>UPONOR ПЕРЕХОДНОЕ КОЛЬЦО ДЛЯ ДРЕНАЖНОЙ ТРУБЫ Д.50/65ММ '1C</t>
  </si>
  <si>
    <t>UPONOR ПЕРЕХОДНОЕ КОЛЬЦО ДЛЯ ДРЕНАЖНОЙ ТРУБЫ Д.65/80ММ '1C</t>
  </si>
  <si>
    <t>UPONOR ПЕРЕХОДНОЕ КОЛЬЦО ДЛЯ ДРЕНАЖНОЙ ТРУБЫ Д.80/100ММ '1C</t>
  </si>
  <si>
    <t>UPONOR ПЕРЕХОДНОЕ КОЛЬЦО ДЛЯ ДРЕНАЖНОЙ ТРУБЫ Д.100/125ММ '1C</t>
  </si>
  <si>
    <t>UPONOR ПЕРЕХОДНОЕ КОЛЬЦО ДЛЯ ДРЕНАЖНОЙ ТРУБЫ Д.125/160ММ '1C</t>
  </si>
  <si>
    <t>UPONOR ЗАГЛУШКА ДЛЯ ДРЕНАЖНОЙ ТРУБЫ Д.50ММ '1C</t>
  </si>
  <si>
    <t>UPONOR ЗАГЛУШКА ДЛЯ ДРЕНАЖНОЙ ТРУБЫ Д.65ММ '1C</t>
  </si>
  <si>
    <t>UPONOR ЗАГЛУШКА ДЛЯ ДРЕНАЖНОЙ ТРУБЫ Д.80ММ '1C</t>
  </si>
  <si>
    <t>UPONOR ЗАГЛУШКА ДЛЯ ДРЕНАЖНОЙ ТРУБЫ Д.100ММ '1C</t>
  </si>
  <si>
    <t>UPONOR ЗАГЛУШКА ДЛЯ ДРЕНАЖНОЙ ТРУБЫ Д.125ММ '1C</t>
  </si>
  <si>
    <t>UPONOR ЗАГЛУШКА ДЛЯ ДРЕНАЖНОЙ ТРУБЫ Д.160ММ '1C</t>
  </si>
  <si>
    <t>UPONOR ЗАГЛУШКА ДЛЯ ДРЕНАЖНОЙ ТРУБЫ 50ММ '1C</t>
  </si>
  <si>
    <t>UPONOR ЗАГЛУШКА ДЛЯ ДРЕНАЖНОЙ ТРУБЫ Д.92ММ ПЭ '1C</t>
  </si>
  <si>
    <t>UPONOR ЗАГЛУШКА ДЛЯ ДРЕНАЖНОЙ ТРУБЫ 160ММ '1C</t>
  </si>
  <si>
    <t>PIPELIFE-SVERIGE AB</t>
  </si>
  <si>
    <t>UPONOR КОНЦЕВАЯ ТРУБА Д.75ММ 2М '1C</t>
  </si>
  <si>
    <t>UPONOR КОНЦЕВАЯ ТРУБА Д.110ММ 2М '1C</t>
  </si>
  <si>
    <t>UPONOR КОНЦЕВАЯ ТРУБА Д.160ММ 2М '1C</t>
  </si>
  <si>
    <t>UPONOR ЗАЩИТНЫЙ ПАТРУБОК ДЛЯ ДРЕНАЖНОЙ ТРУБЫ Д.75ММ '1С</t>
  </si>
  <si>
    <t>UPONOR ЗАЩИТНЫЙ ПАТРУБОК ДЛЯ ДРЕНАЖНОЙ ТРУБЫ Д.110ММ '1С</t>
  </si>
  <si>
    <t>UPONOR ЗАЩИТНЫЙ ПАТРУБОК ДЛЯ ДРЕНАЖНОЙ ТРУБЫ Д.160ММ '1С</t>
  </si>
  <si>
    <t>UPONOR ДРЕНАЖНЫЙ КОЛОДЕЦ Д.400ММ Н=1,5М С КРЫШКОЙ '1Щ</t>
  </si>
  <si>
    <t>UPONOR МУФТА ДВОЙНАЯ ДЛЯ ДРЕНАЖНОЙ ТРУБЫ 50ММ ПЭ '1C</t>
  </si>
  <si>
    <t>UPONOR МУФТА ДВОЙНАЯ ДЛЯ ДРЕНАЖНОЙ ТРУБЫ Д.60ММ ПЭ '1C</t>
  </si>
  <si>
    <t>UPONOR МУФТА ДВОЙНАЯ ДЛЯ ДРЕНАЖНОЙ ТРУБЫ Д.65ММ ПЭ '1C</t>
  </si>
  <si>
    <t>UPONOR МУФТА ДВОЙНАЯ ДЛЯ ДРЕНАЖНОЙ ТРУБЫ Д.80ММ ПЭ '1C</t>
  </si>
  <si>
    <t>UPONOR МУФТА ДВОЙНАЯ ДЛЯ ДРЕНАЖНОЙ ТРУБЫ Д.92ММ ПВХ '1C</t>
  </si>
  <si>
    <t>UPONOR МУФТА ДВОЙНАЯ ДЛЯ ДРЕНАЖНОЙ ТРУБЫ Д.100ММ ПЭ '1C</t>
  </si>
  <si>
    <t>UPONOR МУФТА ДЛЯ ДРЕНАЖНОЙ ТРУБЫ Д.125ММ '1C</t>
  </si>
  <si>
    <t>UPONOR МУФТА ДВОЙНАЯ ДЛЯ ДРЕНАЖНОЙ ТРУБЫ Д.128ММ ПВХ '1C</t>
  </si>
  <si>
    <t>UPONOR МУФТА ДВОЙНАЯ ДЛЯ ДРЕНАЖНОЙ ТРУБЫ Д.160ММ ПЭ '1C</t>
  </si>
  <si>
    <t>UPONOR ПЕРЕХОД ДЛЯ ДРЕНАЖНОЙ ТРУБЫ Д.128/92ММ ПВХ '1C</t>
  </si>
  <si>
    <t>UPONOR ПЕРЕХОД ДЛЯ ДРЕНАЖНОЙ ТРУБЫ Д.128/160ММ ПВХ '1C</t>
  </si>
  <si>
    <t>MUOTEK OY</t>
  </si>
  <si>
    <t>UPONOR СОЕДИНИТЕЛЬНЫЙ ФИТИНГ ДЛЯ ДРЕНАЖНОЙ ТРУБЫ Д.65-80/160-670ММ '1C</t>
  </si>
  <si>
    <t>UPONOR СОЕДИНИТЕЛЬНЫЙ ФИТИНГ ДЛЯ ДРЕНАЖНОЙ ТРУБЫ Д.110/92ММ '1C</t>
  </si>
  <si>
    <t>UPONOR СОЕДИНИТЕЛЬНЫЙ ФИТИНГ ДЛЯ ДРЕНАЖНОЙ ТРУБЫ Д.128/110ММ '1C</t>
  </si>
  <si>
    <t>UPONOR ТРОЙНИК ДЛЯ ДРЕНАЖНОЙ ТРУБЫ Д.50/50ММ 75ГР. '1C</t>
  </si>
  <si>
    <t>UPONOR ТРОЙНИК ДЛЯ ДРЕНАЖНОЙ ТРУБЫ Д.50-65/65ММ 75ГР. '1C</t>
  </si>
  <si>
    <t>UPONOR ТРОЙНИК ДЛЯ ДРЕНАЖНОЙ ТРУБЫ Д.50-65/80ММ 75 ГР. '1C</t>
  </si>
  <si>
    <t>UPONOR ТРОЙНИК ДЛЯ ДРЕНАЖНОЙ ТРУБЫ Д.50-65/100ММ 75ГР. '1C</t>
  </si>
  <si>
    <t>UPONOR ТРОЙНИК ДЛЯ ДРЕНАЖНОЙ ТРУБЫ Д.50-65/125ММ 75ГР. '1C</t>
  </si>
  <si>
    <t>UPONOR ТРОЙНИК ДЛЯ ДРЕНАЖНОЙ ТРУБЫ Д.50-65/160ММ 75ГР. '1C</t>
  </si>
  <si>
    <t>UPONOR ТРОЙНИК ДЛЯ ДРЕНАЖНОЙ ТРУБЫ Д.50-65/200ММ 75 ГР. '1C</t>
  </si>
  <si>
    <t>UPONOR ТРОЙНИК ДЛЯ ДРЕНАЖНОЙ ТРУБЫ Д.60/60ММ 75ГР. ПЭ '1C</t>
  </si>
  <si>
    <t>UPONOR ТРОЙНИК ДЛЯ ДРЕНАЖНОЙ ТРУБЫ Д.80/80ММ 75ГР. '1C</t>
  </si>
  <si>
    <t>UPONOR ТРОЙНИК ДЛЯ ДРЕНАЖНОЙ ТРУБЫ Д.80/100ММ 75ГР. '1C</t>
  </si>
  <si>
    <t>UPONOR ТРОЙНИК ДЛЯ ДРЕНАЖНОЙ ТРУБЫ Д.80/125ММ 75ГР. '1C</t>
  </si>
  <si>
    <t>UPONOR ТРОЙНИК ДЛЯ ДРЕНАЖНОЙ ТРУБЫ Д.92/92ММ 75ГР ПВХ '1C</t>
  </si>
  <si>
    <t>UPONOR ТРОЙНИК ДЛЯ ДРЕНАЖНОЙ ТРУБЫ Д.100/100ММ 75ГР '1C</t>
  </si>
  <si>
    <t>UPONOR ТРОЙНИК ДЛЯ ДРЕНАЖНОЙ ТРУБЫ Д.100/125ММ 75ГР. '1C</t>
  </si>
  <si>
    <t>UPONOR ТРОЙНИК ДЛЯ ДРЕНАЖНОЙ ТРУБЫ Д.125/125ММ 75ГР '1C</t>
  </si>
  <si>
    <t>UPONOR ТРОЙНИК ДЛЯ ДРЕНАЖНОЙ ТРУБЫ Д.128/92ММ 75ГР ПВХ '1C</t>
  </si>
  <si>
    <t>UPONOR ТРОЙНИК ДЛЯ ДРЕНАЖНОЙ ТРУБЫ Д.128/128ММ 75ГР ПВХ '1C</t>
  </si>
  <si>
    <t>UPONOR ТРОЙНИК ДЛЯ ДРЕНАЖНОЙ ТРУБЫ Д.160/92ММ 75ГР ПВХ '1C</t>
  </si>
  <si>
    <t>UPONOR ТРОЙНИК ДЛЯ ДРЕНАЖНОЙ ТРУБЫ Д.160/128ММ 75ГР ПВХ '1C</t>
  </si>
  <si>
    <t>UPONOR ТРОЙНИК ДЛЯ ДРЕНАЖНОЙ ТРУБЫ Д.160/160ММ 75ГР. ПВХ '1С</t>
  </si>
  <si>
    <t>UPONOR ПРОПУСКНАЯ ТРУБА СО СЛИВНЫМ ПАТРУБКОМ Д.50/65ММ 2М '1С</t>
  </si>
  <si>
    <t>UPONOR ПРОПУСКНАЯ ТРУБА СО СЛИВНЫМ ПАТРУБКОМ Д.80/100ММ 2М '1С</t>
  </si>
  <si>
    <t>UPONOR ПРОПУСКНАЯ ТРУБА СО СЛИВНЫМ ПАТРУБКОМ Д.125/160ММ 2М '1С</t>
  </si>
  <si>
    <t>UPONOR СЕДЕЛЬНЫЙ ТРОЙНИК ДЛЯ ДРЕНАЖНОЙ ТРУБЫ Д.92/92ММ 75ГР ПВХ '1C</t>
  </si>
  <si>
    <t>UPONOR СЕДЕЛЬНЫЙ ТРОЙНИК ДЛЯ ДРЕНАЖНОЙ ТРУБЫ Д.128/92ММ 75ГР ПВХ '1C</t>
  </si>
  <si>
    <t>UPONOR СЕДЕЛЬНЫЙ ТРОЙНИК ДЛЯ ДРЕНАЖНОЙ ТРУБЫ Д.128/128ММ 75ГР ПВХ '1C</t>
  </si>
  <si>
    <t>UPONOR ДОЖДЕПРИЕМНАЯ ВОРОНКА 315/110ММ ЧЕРНАЯ '1И</t>
  </si>
  <si>
    <t>UPONOR ДОЖДЕПРИЕМНАЯ ВОРОНКА Д.315/110ММ ЧЕРНАЯ (КРАТНОСТЬ 132 ШТ) '1C</t>
  </si>
  <si>
    <t>UPONOR ДОЖДЕПРИЕМНАЯ ВОРОНКА ПЛЮС Д.315/110ММ, ЧЕРНАЯ '1И</t>
  </si>
  <si>
    <t>UPONOR ДОЖДЕПРИЕМНИК, Д.200ММ '1А</t>
  </si>
  <si>
    <t>UPONOR ТРУБА ДЛЯ ЛИВНЕВОЙ КАНАЛИЗАЦИИ С РАСТРУБОМ Д.110/95ММ 3М ПЭ SN8 '1И</t>
  </si>
  <si>
    <t>UPONOR ТРУБА ДЛЯ ЛИВНЕВОЙ КАНАЛИЗАЦИИ С РАСТРУБОМ Д.110/95ММ 6М ПЭ SN8 '1C</t>
  </si>
  <si>
    <t>BODE GMBH</t>
  </si>
  <si>
    <t>UPONOR УПЛОТНИТЕЛЬНОЕ КОЛЬЦО Д.110ММ '1И</t>
  </si>
  <si>
    <t>UPONOR ЗАГЛУШКА КАНАЛИЗАЦИОННАЯ Д.110ММ ПП '1С</t>
  </si>
  <si>
    <t xml:space="preserve">UPONOR ЗАЩИТНАЯ ЗАСЛОНКА ДЛЯ ДРЕНАЖНОЙ ТРУБЫ 65ММ '1C </t>
  </si>
  <si>
    <t>UPONOR ЗАЩИТНАЯ ЗАСЛОНКА ДЛЯ ДРЕНАЖНОЙ ТРУБЫ 80ММ '1C</t>
  </si>
  <si>
    <t>UPONOR ЗАЩИТНАЯ ЗАСЛОНКА ДЛЯ ДРЕНАЖНОЙ ТРУБЫ 100ММ '1C</t>
  </si>
  <si>
    <t>UPONOR ЗАЩИТНАЯ ЗАСЛОНКА ДЛЯ ДРЕНАЖНОЙ ТРУБЫ 125ММ '1C</t>
  </si>
  <si>
    <t>UPONOR ЗАЩИТНАЯ ЗАСЛОНКА ДЛЯ ДРЕНАЖНОЙ ТРУБЫ 160ММ '1C</t>
  </si>
  <si>
    <t xml:space="preserve">UPONOR ЗАЩИТНАЯ ЗАСЛОНКА ДЛЯ ДРЕНАЖНОЙ ТРУБЫ 200ММ '1C </t>
  </si>
  <si>
    <t>UPONOR ОТВОД КАНАЛИЗАЦИОННЫЙ ОДНОРАСТРУБНЫЙ УДЛИНЕННЫЙ Д.160ММ 88ГР ПП '1С</t>
  </si>
  <si>
    <t>Наружная канализация</t>
  </si>
  <si>
    <t>UPONOR ТРУБА КАНАЛИЗАЦИОННАЯ РАСТРУБНАЯ ULTRA CLASSIC Д.110ММ 0,25М SN4 ПП '1C</t>
  </si>
  <si>
    <t>Sewer system Outdoor</t>
  </si>
  <si>
    <t>UPONOR ТРУБА КАНАЛИЗАЦИОННАЯ РАСТРУБНАЯ ULTRA CLASSIC Д.110ММ 0,5М SN4 ПП '1C</t>
  </si>
  <si>
    <t>UPONOR ТРУБА КАНАЛИЗАЦИОННАЯ РАСТРУБНАЯ ULTRA CLASSIC Д.110ММ 1М SN4 ПП '1C</t>
  </si>
  <si>
    <t>UPONOR ТРУБА КАНАЛИЗАЦИОННАЯ РАСТРУБНАЯ ULTRA CLASSIC Д.110ММ 2М SN4 ПП '1C</t>
  </si>
  <si>
    <t>UPONOR ТРУБА КАНАЛИЗАЦИОННАЯ РАСТРУБНАЯ ULTRA CLASSIC Д.110ММ 3М SN4 ПП '1C</t>
  </si>
  <si>
    <t>UPONOR ТРУБА КАНАЛИЗАЦИОННАЯ РАСТРУБНАЯ ULTRA CLASSIC Д.110ММ 6М SN4 ПП '1C</t>
  </si>
  <si>
    <t>UPONOR ТРУБА КАНАЛИЗАЦИОННАЯ РАСТРУБНАЯ ULTRA CLASSIC Д.110ММ 1М SN8 ПП '1C</t>
  </si>
  <si>
    <t>UPONOR ТРУБА КАНАЛИЗАЦИОННАЯ РАСТРУБНАЯ ULTRA CLASSIC Д.110ММ 2М SN8 ПП '1C</t>
  </si>
  <si>
    <t>UPONOR ТРУБА КАНАЛИЗАЦИОННАЯ РАСТРУБНАЯ ULTRA CLASSIC Д.110ММ 3М SN8 ПП '1C</t>
  </si>
  <si>
    <t>UPONOR ТРУБА КАНАЛИЗАЦИОННАЯ РАСТРУБНАЯ ULTRA CLASSIC Д.110ММ 6М SN8 ПП '1C</t>
  </si>
  <si>
    <t>UPONOR ТРУБА КАНАЛИЗАЦИОННАЯ РАСТРУБНАЯ ULTRA CLASSIC Д.160ММ 1М SN4 ПП '1C</t>
  </si>
  <si>
    <t>UPONOR ТРУБА КАНАЛИЗАЦИОННАЯ РАСТРУБНАЯ ULTRA CLASSIC Д.160ММ 2М SN4 ПП '1C</t>
  </si>
  <si>
    <t>UPONOR ТРУБА КАНАЛИЗАЦИОННАЯ РАСТРУБНАЯ ULTRA CLASSIC Д.160ММ 3М SN4 ПП '1C</t>
  </si>
  <si>
    <t>UPONOR ТРУБА КАНАЛИЗАЦИОННАЯ РАСТРУБНАЯ ULTRA CLASSIC Д.160ММ 6М SN4 ПП '1C</t>
  </si>
  <si>
    <t>UPONOR ТРУБА КАНАЛИЗАЦИОННАЯ РАСТРУБНАЯ ULTRA CLASSIC Д.160ММ 1М SN8 ПП '1C</t>
  </si>
  <si>
    <t>UPONOR ТРУБА КАНАЛИЗАЦИОННАЯ РАСТРУБНАЯ ULTRA CLASSIC  Д.160ММ 2М SN8 ПП '1И</t>
  </si>
  <si>
    <t>UPONOR ТРУБА КАНАЛИЗАЦИОННАЯ РАСТРУБНАЯ ULTRA CLASSIC Д.160ММ 3М SN8 ПП '1C</t>
  </si>
  <si>
    <t>UPONOR ТРУБА КАНАЛИЗАЦИОННАЯ РАСТРУБНАЯ ULTRA CLASSIC Д.160ММ 6М SN8 ПП '1C</t>
  </si>
  <si>
    <t>UPONOR ТРУБА КАНАЛИЗАЦИОННАЯ РАСТРУБНАЯ ULTRA CLASSIC Д.200ММ 2М SN8 ПП '1C</t>
  </si>
  <si>
    <t>UPONOR ТРУБА КАНАЛИЗАЦИОННАЯ РАСТРУБНАЯ ULTRA CLASSIC Д.200ММ 3М SN8 ПП '1C</t>
  </si>
  <si>
    <t>UPONOR ТРУБА КАНАЛИЗАЦИОННАЯ РАСТРУБНАЯ ULTRA CLASSIC  Д.200ММ 6М SN8 ПП '1C</t>
  </si>
  <si>
    <t>UPONOR ТРУБА КАНАЛИЗАЦИОННАЯ РАСТРУБНАЯ ULTRA CLASSIC Д.250ММ 6М SN8 ПП '1C</t>
  </si>
  <si>
    <t>UPONOR ТРУБА КАНАЛИЗАЦИОННАЯ РАСТРУБНАЯ ULTRA CLASSIC Д.315ММ 6М SN8 ПП '1C</t>
  </si>
  <si>
    <t>UPONOR ТРУБА КАНАЛИЗАЦИОННАЯ РАСТРУБНАЯ ULTRA CLASSIC Д.400ММ 6М SN8 ПП '1C</t>
  </si>
  <si>
    <t>UPONOR УПЛОТНИТЕЛЬНОЕ КОЛЬЦО ДЛЯ ПВХ ТРУБ Д.110 ММ '1C</t>
  </si>
  <si>
    <t>UPONOR МУФТА КАНАЛИЗАЦИОННАЯ С УПОРОМ Д.110ММ ПП '1C</t>
  </si>
  <si>
    <t>UPONOR МУФТА КАНАЛИЗАЦИОННАЯ С УПОРОМ Д.110ММ ПП (КРАТНОСТЬ 24/288) '1C</t>
  </si>
  <si>
    <t>UPONOR МУФТА КАНАЛИЗАЦИОННАЯ С УПОРОМ Д.160ММ ПП (КРАТНОСТЬ 12/96) '1C</t>
  </si>
  <si>
    <t>UPONOR ОТВОД КАНАЛИЗАЦИОННЫЙ ОДНОРАСТРУБНЫЙ Д.110ММ 15ГР. ПП '1C</t>
  </si>
  <si>
    <t>UPONOR ОТВОД КАНАЛИЗАЦИОННЫЙ ОДНОРАСТРУБНЫЙ Д.110ММ 30ГР. ПП '1C</t>
  </si>
  <si>
    <t>UPONOR ОТВОД КАНАЛИЗАЦИОННЫЙ ОДНОРАСТРУБНЫЙ Д.110ММ 45ГР ПП '1C</t>
  </si>
  <si>
    <t>UPONOR ОТВОД КАНАЛИЗАЦИОННЫЙ ОДНОРАСТРУБНЫЙ Д.160ММ 45ГР. ПП '1C</t>
  </si>
  <si>
    <t>UPONOR ОТВОД КАНАЛИЗАЦИОННЫЙ ОДНОРАСТРУБНЫЙ Д.110ММ 88,5ГР ПП '1C</t>
  </si>
  <si>
    <t>UPONOR ОТВОД КАНАЛИЗАЦИОННЫЙ ОДНОРАСТРУБНЫЙ Д.160Х7,5ГР. ПП '1С</t>
  </si>
  <si>
    <t>UPONOR ОТВОД КАНАЛИЗАЦИОННЫЙ ОДНОРАСТРУБНЫЙ Д.160ММ 88,5ГР. ПП '1C</t>
  </si>
  <si>
    <t>UPONOR ОТВОД КАНАЛИЗАЦИОННЫЙ ДВУХРАСТРУБНЫЙ Д.110ММ 15ГР ПП '1C</t>
  </si>
  <si>
    <t>UPONOR ОТВОД КАНАЛИЗАЦИОННЫЙ ДВУХРАСТРУБНЫЙ Д.110ММ 30ГР ПП '1C</t>
  </si>
  <si>
    <t>UPONOR ОТВОД КАНАЛИЗАЦИОННЫЙ ДВУХРАСТРУБНЫЙ Д.110ММ 45ГР ПП '1C</t>
  </si>
  <si>
    <t>UPONOR ОТВОД КАНАЛИЗАЦИОННЫЙ ДВУХРАСТРУБНЫЙ Д.160ММ 15ГР ПП '1C</t>
  </si>
  <si>
    <t>UPONOR ОТВОД КАНАЛИЗАЦИОННЫЙ ДВУХРАСТРУБНЫЙ Д.160ММ 30ГР ПП '1C</t>
  </si>
  <si>
    <t>UPONOR ОТВОД КАНАЛИЗАЦИОННЫЙ ДВУХРАСТРУБНЫЙ Д.160ММ 45ГР ПП '1C</t>
  </si>
  <si>
    <t>UPONOR ОТВОД КАНАЛИЗАЦИОННЫЙ ДВУХРАСТРУБНЫЙ УДЛИНЕННЫЙ Д.110ММ 88,5ГР ПП '1C</t>
  </si>
  <si>
    <t>UPONOR ОТВОД КАНАЛИЗАЦИОННЫЙ ДВУХРАСТРУБНЫЙ УДЛИНЕННЫЙ Д.160ММ 88,5ГР ПП '1C</t>
  </si>
  <si>
    <t>UPONOR ТРОЙНИК КАНАЛИЗАЦИОННЫЙ ДВУХРАСТРУБНЫЙ Д.110/110ММ 45ГР ПП (КРАТНОСТЬ 8/96) '1C</t>
  </si>
  <si>
    <t>UPONOR ТРОЙНИК КАНАЛИЗАЦИОННЫЙ ДВУХРАСТРУБНЫЙ Д.160/75ММ 45ГР ПП '1C</t>
  </si>
  <si>
    <t>UPONOR ТРОЙНИК КАНАЛИЗАЦИОННЫЙ ТРЕХРАСТРУБНЫЙ Д.110/110ММ 45ГР ПП '1C</t>
  </si>
  <si>
    <t>UPONOR ТРОЙНИК КАНАЛИЗАЦИОННЫЙ ТРЁХРАСТРУБНЫЙ Д.160/110ММ 45ГР ПП '1C</t>
  </si>
  <si>
    <t>UPONOR ТРОЙНИК КАНАЛИЗАЦИОННЫЙ ТРЁХРАСТРУБНЫЙ Д.160/160ММ 45ГР ПП '1C</t>
  </si>
  <si>
    <t>UPONOR ТРОЙНИК КАНАЛИЗАЦИОННЫЙ ТРЕХРАСТРУБНЫЙ ЗАКРУГЛЕННЫЙ Д.110/110ММ 88,5ГР ПП '1C</t>
  </si>
  <si>
    <t>UPONOR ТРОЙНИК КАНАЛИЗАЦИОННЫЙ СЕДЕЛЬНЫЙ Д. 225/110ММ 45ГР ПВХ ДЛЯ БЕТОННЫХ ТРУБ '1C</t>
  </si>
  <si>
    <t>UPONOR ТРОЙНИК КАНАЛИЗАЦИОННЫЙ СЕДЕЛЬНЫЙ Д. 225/160ММ 45ГР ПВХ ДЛЯ БЕТОННЫХ ТРУБ '1C</t>
  </si>
  <si>
    <t>UPONOR ТРОЙНИК КАНАЛИЗАЦИОННЫЙ СЕДЕЛЬНЫЙ Д. 300/160ММ 45ГР ПВХ ДЛЯ БЕТОННЫХ ТРУБ '1C</t>
  </si>
  <si>
    <t>UPONOR ПАТРУБОК ДЛЯ ПРОЧИСТКИ Д.110ММ ПП '1C</t>
  </si>
  <si>
    <t>UPONOR СОЕДИНИТЕЛЬНЫЙ ПАТРУБОК ПП Д.110/100ММ (ПП/БЕТОН) '1C</t>
  </si>
  <si>
    <t>UPONOR СОЕДИНИТЕЛЬНЫЙ ПАТРУБОК ПВХ Д.160/150ММ (БЕТОН) '1C</t>
  </si>
  <si>
    <t>UPONOR СОЕДИНИТЕЛЬНЫЙ ПАТРУБОК ПВХ Д.160ММ (БЕТОН) '1C</t>
  </si>
  <si>
    <t>UPONOR СОЕДИНИТЕЛЬНЫЙ ПАТРУБОК ПВХ Д. 250/225ММ ПВХ/БЕТОН '1C</t>
  </si>
  <si>
    <t>UPONOR СОЕДИНИТЕЛЬНЫЙ ПАТРУБОК ПВХ Д.250/250ММ ПВХ/БЕТОН '1Щ</t>
  </si>
  <si>
    <t>UPONOR СОЕДИНИТЕЛЬНЫЙ ПАТРУБОК ПВХ Д. 315/300ММ ПВХ/БЕТОН '1C</t>
  </si>
  <si>
    <t>UPONOR СОЕДИНИТЕЛЬНЫЙ ПАТРУБОК ПВХ Д.400/400ММ (БЕТОН, ТЕРМОУСАДОЧНЫЙ) '1C</t>
  </si>
  <si>
    <t>UPONOR СОЕДИНИТЕЛЬНЫЙ ПАТРУБОК ПП Д.110ММ ПВХ/ЧУГУН '1C</t>
  </si>
  <si>
    <t>UPONOR ВТУЛКА ПРОХОДНАЯ КАНАЛИЗАЦИОННАЯ Д.110ММ ПП '1C</t>
  </si>
  <si>
    <t>UPONOR МУФТА ПРОХОДНАЯ КАНАЛИЗАЦИОННАЯ 160ММ ДЛЯ БЕТОННЫХ ТРУБ ПП '1C</t>
  </si>
  <si>
    <t>UPONOR СОЕДИНИТЕЛЬНЫЙ ПАТРУБОК ПП Д.110/100ММ (БЕТОН) '1C</t>
  </si>
  <si>
    <t>UPONOR СОЕДИНИТЕЛЬНЫЙ ПАТРУБОК ПП Д.160/150ММ (БЕТОН) '1C</t>
  </si>
  <si>
    <t>UPONOR ТРУБА IQ Д.600ММ 2,8М SN8 ПП С РАСТРУБОМ ЧЕРНАЯ '1C</t>
  </si>
  <si>
    <t>UPONOR ТРУБА IQ Д.684/600ММ 6M SN8 ПП С РАСТРУБОМ, ЧЕРНАЯ  '1C</t>
  </si>
  <si>
    <t>UPONOR ТРУБА DUPPLEX Д.400ММ 3М SN8 '1C</t>
  </si>
  <si>
    <t>UPONOR ТРУБА DUPPLEX Д.160ММ 6М SN8 '1C</t>
  </si>
  <si>
    <t>UPONOR ТРУБА DUPPLEX Д.400ММ 6М SN8 '1C</t>
  </si>
  <si>
    <t>UPONOR ТРУБА ULRTA RIB2 Д.200ММ 3М SN8 '1C</t>
  </si>
  <si>
    <t>UPONOR ТРУБА ULRTA RIB2 Д.200ММ 6М SN8 '1C</t>
  </si>
  <si>
    <t>UPONOR ТРУБА ULTRA RIB2 Д.250ММ 3М SN8 '1C</t>
  </si>
  <si>
    <t>UPONOR ТРУБА ULRTA RIB2 Д.250ММ 6М SN8 '1C</t>
  </si>
  <si>
    <t>UPONOR ТРУБА ULRTA RIB2 Д.315ММ 3М SN8 '1C</t>
  </si>
  <si>
    <t>UPONOR ТРУБА ULRTA RIB2 Д.315ММ 6М SN8 '1C</t>
  </si>
  <si>
    <t>UPONOR ТРУБА ULRTA RIB2 Д.450ММ 3М SN8 '1C</t>
  </si>
  <si>
    <t>UPONOR ТРУБА ULRTA RIB2 Д.450ММ 6М SN8 '1C</t>
  </si>
  <si>
    <t>UPONOR ТРУБА ULRTA RIB2 Д.560ММ 3М SN8 '1C</t>
  </si>
  <si>
    <t>UPONOR ТРУБА ULRTA RIB2 Д.560ММ 6М SN8 '1C</t>
  </si>
  <si>
    <t>UPONOR ТРУБА ДЛЯ ЛИВНЕВОЙ КАНАЛИЗАЦИИ Д.160ММ 6М SN8 ПЭ С РАСТРУБОМ, ЧЕРНАЯ '1С</t>
  </si>
  <si>
    <t>UPONOR ТРУБА ULRTA RIB2 Д.200ММ 3М SN8 '1Щ</t>
  </si>
  <si>
    <t>UPONOR ТРУБА ULRTA RIB2 Д.200ММ 6М SN8 '1Щ</t>
  </si>
  <si>
    <t>UPONOR ТРУБА ULTRA RIB2 Д.250ММ 3М SN8 '1Щ</t>
  </si>
  <si>
    <t>UPONOR ТРУБА ULRTA RIB2 Д.250ММ 6М SN8 '1Щ</t>
  </si>
  <si>
    <t>UPONOR ТРУБА ULRTA RIB2 Д.315ММ 3М SN8 '1Щ</t>
  </si>
  <si>
    <t>UPONOR ТРУБА ULRTA RIB2 Д.315ММ 6М SN8 '1Щ</t>
  </si>
  <si>
    <t>UPONOR ТРУБА ULRTA RIB2 Д.450ММ 3М SN8 '1Щ</t>
  </si>
  <si>
    <t>UPONOR ТРУБА ULRTA RIB2 Д.450ММ 6М SN8 '1Щ</t>
  </si>
  <si>
    <t>UPONOR ТРУБА ULRTA RIB2 Д.560ММ 3М SN8 '1Щ</t>
  </si>
  <si>
    <t>UPONOR ТРУБА ULRTA RIB2 Д.560ММ 6М SN8 '1Щ</t>
  </si>
  <si>
    <t>UPONOR ТРУБА IQ Д.160ММ 6М SN8 ПП С РАСТРУБОМ, ЧЕРНАЯ '1Щ</t>
  </si>
  <si>
    <t>UPONOR ТРУБА IQ Д.200/175ММ 6М SN8 ПП С РАСТРУБОМ, ЧЕРНАЯ '1C</t>
  </si>
  <si>
    <t>UPONOR ТРУБА IQ Д.250/218ММ 6М SN8 ПП С РАСТРУБОМ, ЧЕРНАЯ '1C</t>
  </si>
  <si>
    <t>UPONOR ТРУБА IQ Д.315/275ММ 6М SN8 ПП С РАСТРУБОМ, ЧЕРНАЯ '1C</t>
  </si>
  <si>
    <t>UPONOR ТРУБА IQ Д.400ММ 6М SN8 ПП С РАСТРУБОМ, ЧЕРНАЯ '1C</t>
  </si>
  <si>
    <t>UPONOR ТРУБА IQ Д.450/400ММ 6М SN8 ПП С РАСТРУБОМ, ЧЕРНАЯ '1C</t>
  </si>
  <si>
    <t>UPONOR ТРУБА IQ Д.560/500ММ 6М SN8 ПП С РАСТРУБОМ, ЧЕРНАЯ '1C</t>
  </si>
  <si>
    <t>UPONOR ТРУБА IQ Д.684/600ММ 6М SN8 ПП С РАСТРУБОМ, ЧЕРНАЯ '1C</t>
  </si>
  <si>
    <t>UPONOR ТРУБА IQ Д.902/800ММ 6М SN8 ПП С РАСТРУБОМ, ЧЕРНАЯ '1C</t>
  </si>
  <si>
    <t>UPONOR ТРУБА IQ Д.1154/1000ММ 6М SN8 ПП С РАСТРУБОМ, ЧЕРНАЯ '1C</t>
  </si>
  <si>
    <t>UPONOR ТРУБА IQ Д.1360/1200ММ 5,8М SN8 ПП С РАСТРУБОМ, ЧЕРНАЯ '1C</t>
  </si>
  <si>
    <t>UPONOR ТРУБА IQ Д.250ММ 8М SN8 ПП БЕЗ РАСТРУБА, ЧЕРНАЯ '1C</t>
  </si>
  <si>
    <t>UPONOR ТРУБА IQ Д.315ММ 8М SN8 ПП БЕЗ РАСТРУБА, ЧЕРНАЯ '1C</t>
  </si>
  <si>
    <t>UPONOR ТРУБА IQ Д.450/400ММ 8М SN8 ПП БЕЗ РАСТРУБА, ЧЕРНАЯ '1C</t>
  </si>
  <si>
    <t>UPONOR ТРУБА IQ Д.560/500ММ 8М SN8 ПП БЕЗ РАСТРУБА, ЧЕРНАЯ '1C</t>
  </si>
  <si>
    <t>UPONOR ТРУБА IQ Д.600ММ 8М SN8 ПП БЕЗ РАСТРУБА, ЧЕРНАЯ '1C</t>
  </si>
  <si>
    <t>UPONOR ТРУБА IQ Д.902/800ММ 8М SN8 ПП БЕЗ РАСТРУБА, ЧЕРНАЯ '1C</t>
  </si>
  <si>
    <t>UPONOR ТРУБА IQ Д.1154/1000ММ 8М SN8 ПП БЕЗ РАСТРУБА, ЧЕРНАЯ '1C</t>
  </si>
  <si>
    <t>UPONOR КОЛЬЦО УПЛОТНИТЕЛЬНОЕ DUPPLEX Д.160 ММ '1C</t>
  </si>
  <si>
    <t>UPONOR КОЛЬЦО УПЛОТНИТЕЛЬНОЕ IQ/ULTRA DOUBLE Д.200ММ '1C</t>
  </si>
  <si>
    <t>UPONOR КОЛЬЦО УПЛОТНИТЕЛЬНОЕ IQ/ULTRA DOUBLE Д.250ММ '1C</t>
  </si>
  <si>
    <t>UPONOR КОЛЬЦО УПЛОТНИТЕЛЬНОЕ IQ/ULTRA DOUBLE Д.315ММ '1C</t>
  </si>
  <si>
    <t>UPONOR КОЛЬЦО УПЛОТНИТЕЛЬНОЕ IQ&amp;ULTRA DOUBLE Д.400ММ '1C</t>
  </si>
  <si>
    <t>UPONOR КОЛЬЦО УПЛОТНИТЕЛЬНОЕ IQ&amp;ULTRA DOUBLE Д.560/500ММ '1C</t>
  </si>
  <si>
    <t>UPONOR КОЛЬЦО УПЛОТНИТЕЛЬНОЕ IQ&amp;ULTRA DOUBLE Д.680/600ММ '1C</t>
  </si>
  <si>
    <t>UPONOR КОЛЬЦО УПЛОТНИТЕЛЬНОЕ IQ Д.1000ММ ДЛЯ РАСТРУБА '1C</t>
  </si>
  <si>
    <t>UPONOR КОЛЬЦО УПЛОТНИТЕЛЬНОЕ IQ Д.1200ММ ДЛЯ РАСТРУБА '1C</t>
  </si>
  <si>
    <t>UPONOR КОЛЬЦО УПЛОТНИТЕЛЬНОЕ IQ Д.800ММ ДЛЯ РЕМОНТНОЙ МУФТЫ '1C</t>
  </si>
  <si>
    <t>UPONOR КОЛЬЦО УПЛОТНИТЕЛЬНОЕ IQ Д.1000ММ ДЛЯ РЕМОНТНОЙ МУФТЫ '1C</t>
  </si>
  <si>
    <t>UPONOR КОЛЬЦО УПЛОТНИТЕЛЬНОЕ DUPPLEX Д.160ММ МАСЛОСТОЙКОЕ '1C</t>
  </si>
  <si>
    <t>UPONOR КОЛЬЦО УПЛОТНИТЕЛЬНОЕ DUPPLEX Д.400ММ МАСЛОСТОЙКОЕ '1C</t>
  </si>
  <si>
    <t>UPONOR КОЛЬЦО УПЛОТНИТЕЛЬНОЕ IQ/ULTRA DOUBLE Д.200ММ МАСЛОСТОЙКОЕ '1C</t>
  </si>
  <si>
    <t>UPONOR КОЛЬЦО УПЛОТНИТЕЛЬНОЕ IQ/ULTRA DOUBLE Д.250ММ МАСЛОСТОЙКОЕ '1C</t>
  </si>
  <si>
    <t>UPONOR КОЛЬЦО УПЛОТНИТЕЛЬНОЕ IQ/ULTRA DOUBLE Д.315ММ МАСЛОСТОЙКОЕ '1C</t>
  </si>
  <si>
    <t>UPONOR КОЛЬЦО УПЛОТНИТЕЛЬНОЕ IQ/ULTRA DOUBLE Д.400ММ МАСЛОСТОЙКОЕ '1C</t>
  </si>
  <si>
    <t>UPONOR КОЛЬЦО УПЛОТНИТЕЛЬНОЕ IQ/ULTRA DOUBLE Д.500ММ МАСЛОСТОЙКОЕ '1C</t>
  </si>
  <si>
    <t>UPONOR КОЛЬЦО УПЛОТНИТЕЛЬНОЕ IQ/ULTRA DOUBLE Д.600ММ МАСЛОСТОЙКОЕ '1C</t>
  </si>
  <si>
    <t>UPONOR УПЛОТНИТЕЛЬНАЯ МАНЖЕТА 110/138/50ММ '1C</t>
  </si>
  <si>
    <t>UPONOR УПЛОТНИТЕЛЬНАЯ МАНЖЕТА 160/186/50ММ '1C</t>
  </si>
  <si>
    <t>UPONOR УПЛОТНИТЕЛЬНАЯ МАНЖЕТА IQ 110/138/80ММ '1С</t>
  </si>
  <si>
    <t>UPONOR УПЛОТНИТЕЛЬНАЯ МАНЖЕТА IQ 160/186/80ММ '1С</t>
  </si>
  <si>
    <t>UPONOR УПЛОТНИТЕЛЬНАЯ МАНЖЕТА IQ 200/226/80ММ '1С</t>
  </si>
  <si>
    <t>UPONOR УПЛОТНИТЕЛЬНАЯ МАНЖЕТА IQ 250/276/80ММ '1С</t>
  </si>
  <si>
    <t>UPONOR УПЛОТНИТЕЛЬНАЯ МАНЖЕТА IQ 315/341/80ММ '1С</t>
  </si>
  <si>
    <t>UPONOR ПЕРЕХОД ПП Д.250/110ММ (ПАТРУБОК КОЛОДЦА/ГЛАДКАЯ ТРУБА) '1С</t>
  </si>
  <si>
    <t>UPONOR ПЕРЕХОД ПП Д.250/160ММ (ПАТРУБОК КОЛОДЦА/ГЛАДКАЯ ТРУБА) '1С</t>
  </si>
  <si>
    <t>UPONOR ПЕРЕХОД ПП Д.315/110ММ (ПАТРУБОК КОЛОДЦА/ГЛАДКАЯ ТРУБА) '1С</t>
  </si>
  <si>
    <t>UPONOR ПЕРЕХОД ПП Д.315/160ММ (ПАТРУБОК КОЛОДЦА/ГЛАДКАЯ ТРУБА) '1С</t>
  </si>
  <si>
    <t>UPONOR ПЕРЕХОД ПП Д.450/160ММ (ПАТРУБОК КОЛОДЦА/ГЛАДКАЯ ТРУБА) '1С</t>
  </si>
  <si>
    <t>UPONOR УПЛОТНИТЕЛЬНАЯ МАНЖЕТА 250/276/50ММ '1Щ</t>
  </si>
  <si>
    <t>UPONOR УПЛОТНИТЕЛЬНАЯ МАНЖЕТА 315/341/50ММ '1C</t>
  </si>
  <si>
    <t>UPONOR СОЕДИНИТЕЛЬНЫЙ ПАТРУБОК ULRTA RIB2 Д.200/225ММ (БЕТОН/РАСТР. НАР.) '1C</t>
  </si>
  <si>
    <t>UPONOR СОЕДИНИТЕЛЬНЫЙ ПАТРУБОК ULRTA RIB2 Д.250/225ММ (БЕТОН/РАСТР. НАР.) '1C</t>
  </si>
  <si>
    <t>UPONOR СОЕДИНИТЕЛЬНЫЙ ПАТРУБОК ULRTA RIB2 Д.315/300ММ (БЕТОН/РАСТР. НАР.) '1C</t>
  </si>
  <si>
    <t>UPONOR СОЕДИНИТЕЛЬНЫЙ ПАТРУБОК DUPPLEX Д.400/400ММ (БЕТОН/РАСТР. НАР.) '1Щ</t>
  </si>
  <si>
    <t>UPONOR СОЕДИНИТЕЛЬНЫЙ ПАТРУБОК ULRTA RIB2 Д.450/400ММ (БЕТОН/РАСТР. НАР.) '1C</t>
  </si>
  <si>
    <t>UPONOR СОЕДИНИТЕЛЬНЫЙ ПАТРУБОК ULRTA RIB2 Д.200/225ММ (БЕТОН/РАСТР. ВНУТР.) '1C</t>
  </si>
  <si>
    <t>UPONOR СОЕДИНИТЕЛЬНЫЙ ПАТРУБОК ULRTA RIB2 Д.250/225ММ (БЕТОН/РАСТР. ВНУТР.) '1C</t>
  </si>
  <si>
    <t>UPONOR СОЕДИНИТЕЛЬНЫЙ ПАТРУБОК ULRTA RIB2 Д.315/300ММ  (БЕТОН/РАСТР. ВНУТР.) '1C</t>
  </si>
  <si>
    <t>UPONOR СОЕДИНИТЕЛЬНЫЙ ПАТРУБОК DUPPLEX Д.400/400ММ (БЕТОН/РАСТР. ВНУТР.) '1C</t>
  </si>
  <si>
    <t>UPONOR СОЕДИНИТЕЛЬНЫЙ ПАТРУБОК ULRTA RIB2 Д.450/400ММ  (БЕТОН/РАСТР. ВНУТР.) '1C</t>
  </si>
  <si>
    <t>UPONOR ОТВОД ULTRA RIB2 Д.200ММ 7,5ГР. '1C</t>
  </si>
  <si>
    <t>UPONOR ОТВОД ULRTA RIB2 Д.160ММ 15ГР. '1C</t>
  </si>
  <si>
    <t>UPONOR ОТВОД ULRTA RIB2 Д.200ММ 15ГР. '1C</t>
  </si>
  <si>
    <t>UPONOR ОТВОД ULRTA RIB2 Д.250ММ 15ГР. '1C</t>
  </si>
  <si>
    <t>UPONOR ОТВОД ULRTA RIB2 Д.315ММ 15ГР. '1C</t>
  </si>
  <si>
    <t>UPONOR ОТВОД DUPPLEX Д.400ММ 15ГР. '1C</t>
  </si>
  <si>
    <t>UPONOR ОТВОД ULRTA RIB2 Д.450ММ 15ГР. '1C</t>
  </si>
  <si>
    <t>UPONOR ОТВОД ULRTA RIB2 Д.560ММ 15ГР. '1C</t>
  </si>
  <si>
    <t>UPONOR ОТВОД IQ Д.600ММ 15ГР. ПП, ЧЕРНЫЙ, РАСТРУБНЫЙ '1C</t>
  </si>
  <si>
    <t>UPONOR ОТВОД ULRTA RIB2 Д.160ММ 30ГР. '1C</t>
  </si>
  <si>
    <t>UPONOR ОТВОД ULRTA RIB2 Д.200ММ 30ГР. '1C</t>
  </si>
  <si>
    <t>UPONOR ОТВОД ULRTA RIB2 Д.250ММ 30ГР. '1C</t>
  </si>
  <si>
    <t>UPONOR ОТВОД ULRTA RIB2 Д.315ММ 30ГР. '1C</t>
  </si>
  <si>
    <t>UPONOR ОТВОД DUPPLEX Д.400ММ 30ГР. '1C</t>
  </si>
  <si>
    <t>UPONOR ОТВОД ULRTA RIB2 Д.450ММ 30ГР. '1C</t>
  </si>
  <si>
    <t>UPONOR ОТВОД ULRTA RIB2 Д.560ММ 30ГР. '1C</t>
  </si>
  <si>
    <t>UPONOR ОТВОД IQ Д.600ММ 30ГР. ПП, ЧЕРНЫЙ, РАСТРУБНЫЙ '1C</t>
  </si>
  <si>
    <t>UPONOR ОТВОД ULRTA RIB2 Д.160ММ 45ГР. '1C</t>
  </si>
  <si>
    <t>UPONOR ОТВОД ULRTA RIB2 Д.200ММ 45ГР. '1C</t>
  </si>
  <si>
    <t>UPONOR ОТВОД ULRTA RIB2 Д.250ММ 45ГР. '1C</t>
  </si>
  <si>
    <t>UPONOR ОТВОД ULRTA RIB2 Д.315ММ 45ГР. '1C</t>
  </si>
  <si>
    <t>UPONOR ОТВОД DUPPLEX Д.400ММ 45ГР '1C</t>
  </si>
  <si>
    <t>UPONOR ОТВОД ULRTA RIB2 Д.450ММ 45ГР. '1C</t>
  </si>
  <si>
    <t>UPONOR ОТВОД ULRTA RIB2 Д.560ММ 45ГР. '1C</t>
  </si>
  <si>
    <t>UPONOR ОТВОД IQ Д.600ММ 45ГР. ПП, ЧЕРНЫЙ, РАСТРУБНЫЙ '1C</t>
  </si>
  <si>
    <t>UPONOR ОТВОД ULRTA RIB2 Д.160ММ 90ГР. '1C</t>
  </si>
  <si>
    <t>UPONOR ОТВОД ULRTA RIB2 Д.200ММ 90ГР. '1C</t>
  </si>
  <si>
    <t>UPONOR ОТВОД ULRTA RIB2 Д.250ММ 90ГР. '1C</t>
  </si>
  <si>
    <t>UPONOR ОТВОД ULRTA RIB2 Д.315ММ 90ГР. '1C</t>
  </si>
  <si>
    <t>UPONOR ОТВОД DUPPLEX Д.400ММ 90ГР '1C</t>
  </si>
  <si>
    <t>UPONOR МУФТА ДВОЙНАЯ ULRTA RIB2 Д.160ММ '1C</t>
  </si>
  <si>
    <t>UPONOR МУФТА ДВОЙНАЯ ULRTA RIB2 Д.200ММ '1C</t>
  </si>
  <si>
    <t>UPONOR МУФТА ДВОЙНАЯ ULRTA RIB2 Д.250ММ '1C</t>
  </si>
  <si>
    <t>UPONOR МУФТА ДВОЙНАЯ ULRTA RIB2 Д.315ММ '1C</t>
  </si>
  <si>
    <t>UPONOR МУФТА ДВОЙНАЯ DUPPLEX Д.400ММ '1C</t>
  </si>
  <si>
    <t>UPONOR МУФТА ДВОЙНАЯ ULRTA RIB2 Д.450ММ ПП '1C</t>
  </si>
  <si>
    <t>UPONOR МУФТА ДВОЙНАЯ ULRTA RIB2 Д.560ММ '1C</t>
  </si>
  <si>
    <t>UPONOR МУФТА ДВОЙНАЯ IQ Д.680/600ММ SN8 ПП '1C</t>
  </si>
  <si>
    <t>UPONOR МУФТА НАДВИЖНАЯ ULRTA RIB2 Д.160ММ '1C</t>
  </si>
  <si>
    <t>UPONOR МУФТА НАДВИЖНАЯ ULRTA RIB2 Д.200ММ '1C</t>
  </si>
  <si>
    <t>UPONOR МУФТА НАДВИЖНАЯ ULRTA RIB2 Д.250ММ '1C</t>
  </si>
  <si>
    <t>UPONOR МУФТА НАДВИЖНАЯ ULRTA RIB2 Д.315ММ '1C</t>
  </si>
  <si>
    <t>UPONOR МУФТА НАДВИЖНАЯ DUPPLEX Д.400ММ '1C</t>
  </si>
  <si>
    <t>UPONOR МУФТА НАДВИЖНАЯ ULRTA RIB2 Д.450ММ ПП '1C</t>
  </si>
  <si>
    <t>UPONOR МУФТА НАДВИЖНАЯ ULRTA RIB2 Д.560ММ '1C</t>
  </si>
  <si>
    <t>UPONOR МУФТА НАДВИЖНАЯ IQ Д.600ММ ПП '1C</t>
  </si>
  <si>
    <t>UPONOR МУФТА РЕМОНТНАЯ IQ Д.800ММ ПЭ, ЧЕРНАЯ '1C</t>
  </si>
  <si>
    <t>UPONOR МУФТА РЕМОНТНАЯ IQ Д.1000ММ ПЭ, ЧЕРНАЯ '1C</t>
  </si>
  <si>
    <t>UPONOR ПЕРЕХОД DUPPLEX НА ГЛАДКУЮ ТРУБУ Д.160/160ММ '1C</t>
  </si>
  <si>
    <t>UPONOR ПЕРЕХОД ULRTA RIB2 НА ГЛАДКУЮ ТРУБУ Д.200/200ММ '1C</t>
  </si>
  <si>
    <t>UPONOR ПЕРЕХОД ULRTA RIB2 НА ГЛАДКУЮ ТРУБУ Д.250/250ММ '1C</t>
  </si>
  <si>
    <t>UPONOR ПЕРЕХОД ULRTA RIB2 НА ГЛАДКУЮ ТРУБУ Д.315/315ММ '1C</t>
  </si>
  <si>
    <t>UPONOR ПЕРЕХОД DUPPLEX НА ГЛАДКУЮ ТРУБУ Д.400/400ММ '1C</t>
  </si>
  <si>
    <t>UPONOR ПЕРЕХОД ULRTA RIB2 НА ГЛАДКУЮ ТРУБУ Д.450/400ММ '1C</t>
  </si>
  <si>
    <t>UPONOR ПЕРЕХОД DUPPLEX Д.160/110ММ '1C</t>
  </si>
  <si>
    <t>UPONOR ПЕРЕХОД ULRTA RIB2 Д.200/110ММ ПП С УПЛОТНИТЕЛЕМ '1C</t>
  </si>
  <si>
    <t>UPONOR ПЕРЕХОД ULRTA RIB2 Д.200/160ММ ПП С УПЛОТНИТЕЛЕМ '1C</t>
  </si>
  <si>
    <t>UPONOR ПЕРЕХОД ULRTA RIB2 Д.250/200ММ С УПЛОТНИТЕЛЕМ '1C</t>
  </si>
  <si>
    <t>UPONOR ПЕРЕХОД ULRTA RIB2 Д.315/200ММ С УПЛОТНИТЕЛЕМ '1C</t>
  </si>
  <si>
    <t>UPONOR ПЕРЕХОД ULRTA RIB2 Д.315/250ММ С УПЛОТНИТЕЛЕМ '1C</t>
  </si>
  <si>
    <t>UPONOR ПЕРЕХОД DUPPLEX Д.400/250ММ С УПЛОТНИТЕЛЕМ '1C</t>
  </si>
  <si>
    <t>UPONOR ПЕРЕХОД DUPPLEX Д.400/315ММ С УПЛОТНИТЕЛЕМ '1C</t>
  </si>
  <si>
    <t>UPONOR ПЕРЕХОД ULRTA RIB2 Д.450/250ММ С УПЛОТНИТЕЛЕМ '1C</t>
  </si>
  <si>
    <t>UPONOR ПЕРЕХОД ULRTA RIB2 Д.450/315ММ С УПЛОТНИТЕЛЕМ '1C</t>
  </si>
  <si>
    <t>UPONOR ПЕРЕХОД ULRTA RIB2 Д.560/315ММ С УПЛОТНИТЕЛЕМ '1C</t>
  </si>
  <si>
    <t>UPONOR ПЕРЕХОД ULRTA RIB2 Д.560/450ММ С УПЛОТНИТЕЛЕМ '1C</t>
  </si>
  <si>
    <t>UPONOR ТРОЙНИК ULRTA RIB2 Д.160/160ММ 45ГР. '1C</t>
  </si>
  <si>
    <t>UPONOR ТРОЙНИК ULRTA RIB2 Д.200/200ММ 45ГР. '1C</t>
  </si>
  <si>
    <t>UPONOR ТРОЙНИК ULRTA RIB2 Д.250/200ММ 45ГР. '1C</t>
  </si>
  <si>
    <t>UPONOR ТРОЙНИК ULRTA RIB2 Д.250/250ММ 45ГР. '1C</t>
  </si>
  <si>
    <t>UPONOR ТРОЙНИК ULRTA RIB2 Д.315/200ММ 45ГР. '1C</t>
  </si>
  <si>
    <t>UPONOR ТРОЙНИК ULRTA RIB2 Д.315/250ММ 45ГР. '1C</t>
  </si>
  <si>
    <t>UPONOR ТРОЙНИК ULRTA RIB2 Д.315/315ММ 45ГР. '1C</t>
  </si>
  <si>
    <t>UPONOR ТРОЙНИК ULRTA RIB2 Д.450/200ММ 45ГР. '1C</t>
  </si>
  <si>
    <t>UPONOR ТРОЙНИК ULRTA RIB2 Д.450/250ММ 45ГР. '1C</t>
  </si>
  <si>
    <t>UPONOR ТРОЙНИК ULRTA RIB2 Д.450/315ММ 45ГР. '1C</t>
  </si>
  <si>
    <t>UPONOR ТРОЙНИК ULTRA RIB2 Д.450/450ММ 45ГР '1C</t>
  </si>
  <si>
    <t>UPONOR ТРОЙНИК ULRTA RIB2 Д.560/200ММ 45ГР. '1C</t>
  </si>
  <si>
    <t>UPONOR ТРОЙНИК ULRTA RIB2 Д.560/250ММ 45ГР '1C</t>
  </si>
  <si>
    <t>UPONOR ТРОЙНИК ULRTA RIB2 Д.560/315ММ 45ГР '1C</t>
  </si>
  <si>
    <t>UPONOR ТРОЙНИК ULTRA RIB2 Д.560/560ММ 45ГР '1C</t>
  </si>
  <si>
    <t>UPONOR ЗАГЛУШКА ULRTA RIB2 Д.160ММ С УПЛОТНИТЕЛЕМ '1C</t>
  </si>
  <si>
    <t>UPONOR ЗАГЛУШКА ULRTA RIB2 Д.200ММ С УПЛОТНИТЕЛЕМ '1C</t>
  </si>
  <si>
    <t>UPONOR ЗАГЛУШКА ULRTA RIB2 Д.250ММ С УПЛОТНИТЕЛЕМ '1C</t>
  </si>
  <si>
    <t>UPONOR ЗАГЛУШКА ULRTA RIB2 Д.315ММ С УПЛОТНИТЕЛЕМ '1C</t>
  </si>
  <si>
    <t>UPONOR ЗАГЛУШКА DUPPLEX Д.400ММ С УПЛОТНИТЕЛЕМ '1C</t>
  </si>
  <si>
    <t>UPONOR ЗАГЛУШКА ULRTA RIB2 Д.450ММ С УПЛОТНИТЕЛЕМ '1C</t>
  </si>
  <si>
    <t>UPONOR ЗАГЛУШКА ULRTA RIB2 Д.560ММ С УПЛОТНИТЕЛЕМ '1C</t>
  </si>
  <si>
    <t>UPONOR ЗАГЛУШКА Д.600ММ ПП '1C</t>
  </si>
  <si>
    <t>UPONOR ТРОЙНИК ULRTA RIB2 Д.200/110SММ 45ГР. ПП (ULTRA CLASSIC/ПВХ) '1C</t>
  </si>
  <si>
    <t>UPONOR ТРОЙНИК ULRTA RIB2 Д.200/160SММ 45ГР. ПП (ULTRA CLASSIC/ПВХ) '1C</t>
  </si>
  <si>
    <t>UPONOR ТРОЙНИК ULRTA RIB2 Д.250/110SММ 45ГР. ПП (ULTRA CLASSIC/ПВХ) '1C</t>
  </si>
  <si>
    <t>UPONOR ТРОЙНИК ULRTA RIB2 Д.250/160SММ 45ГР. ПП (ULTRA CLASSIC/ПВХ) '1C</t>
  </si>
  <si>
    <t>UPONOR ТРОЙНИК ULRTA RIB2 Д.315/110SММ 45ГР. ПП (ULTRA CLASSIC/ПВХ) '1C</t>
  </si>
  <si>
    <t>UPONOR ТРОЙНИК ULRTA RIB2 Д.315/160SММ 45ГР. ПП (ULTRA CLASSIC/ПВХ) '1C</t>
  </si>
  <si>
    <t>UPONOR ТРОЙНИК ULRTA RIB2 Д.450/160SММ 45ГР. ПП (ULTRA CLASSIC/ПВХ) '1C</t>
  </si>
  <si>
    <t>UPONOR ТРОЙНИК ULRTA RIB2 Д.560/160SММ 45ГР. ПП (ULTRA CLASSIC/ПВХ) '1C</t>
  </si>
  <si>
    <t>UPONOR ТРОЙНИК РАСТРУБНЫЙ IQ Д.600/160ММ 45ГР ЧЕРНЫЙ '1C</t>
  </si>
  <si>
    <t>UPONOR ТРОЙНИК РАСТРУБНЫЙ IQ Д.600/200ММ 45ГР ЧЕРНЫЙ '1C</t>
  </si>
  <si>
    <t>UPONOR ТРОЙНИК IQ Д.600/600ММ 90ГР. ПП, ЧЕРНЫЙ, РАСТРУБНЫЙ '1C</t>
  </si>
  <si>
    <t>Колодцы</t>
  </si>
  <si>
    <t>UPONOR СМОТРОВОЙ КОЛОДЕЦ T2 Д.400/160ММ '1C</t>
  </si>
  <si>
    <t>Chambers</t>
  </si>
  <si>
    <t>UPONOR ДРЕНАЖНЫЙ КОЛОДЕЦ Д.315/110ММ 35Л ПП '1C</t>
  </si>
  <si>
    <t>UPONOR ДРЕНАЖНЫЙ КОЛОДЕЦ Д.315/110ММ 35Л ПП С ОБРАТНЫМ КЛАПАНОМ '1C</t>
  </si>
  <si>
    <t>UPONOR ДРЕНАЖНЫЙ КОЛОДЕЦ Д.315/160ММ 35Л ПП С ОБРАТНЫМ КЛАПАНОМ '1C</t>
  </si>
  <si>
    <t>UPONOR ДРЕНАЖНЫЙ КОЛОДЕЦ Д.315/110ММ 70Л ПП С ОБРАТНЫМ КЛАПАНОМ '1C</t>
  </si>
  <si>
    <t>UPONOR ДРЕНАЖНЫЙ КОЛОДЕЦ Д.315/160ММ 70Л ПП С ОБРАТНЫМ КЛАПАНОМ '1C</t>
  </si>
  <si>
    <t>UPONOR ДРЕНАЖНЫЙ КОЛОДЕЦ Д.400/110ММ 2М ПП, (3 ВХОДА - 1 ВЫХОД) '1Щ</t>
  </si>
  <si>
    <t>UPONOR ДРЕНАЖНЫЙ КОЛОДЕЦ Д.400/110ММ 2М ПП С ОДНИМ ВЫХОДОМ '1Щ</t>
  </si>
  <si>
    <t>UPONOR ДРЕНАЖНЫЙ КОЛОДЕЦ Д.400/160ММ 2М ПП С ОДНИМ ВЫХОДОМ '1Щ</t>
  </si>
  <si>
    <t>UPONOR ДРЕНАЖНЫЙ КОЛОДЕЦ Д.400/160ММ 3М ПП С ОДНИМ ВЫХОДОМ '1Щ</t>
  </si>
  <si>
    <t>UPONOR ДРЕНАЖНЫЙ КОЛОДЕЦ Д.400/200ММ 2М ПП С ОДНИМ ВЫХОДОМ '1C</t>
  </si>
  <si>
    <t>UPONOR ДРЕНАЖНЫЙ КОЛОДЕЦ Д.400ММ 2М ПП БЕЗ ПАТРУБКОВ '1C</t>
  </si>
  <si>
    <t>UPONOR ДРЕНАЖНЫЙ КОЛОДЕЦ Д.400ММ 70Л '1C</t>
  </si>
  <si>
    <t>UPONOR ДРЕНАЖНЫЙ КОЛОДЕЦ Д.400ММ 35Л '1C</t>
  </si>
  <si>
    <t>UPONOR ДРЕНАЖНЫЙ КОЛОДЕЦ Д.560ММ 1,5М (БЕЗ ПАТРУБКОВ) '1C</t>
  </si>
  <si>
    <t>UPONOR ФИЛЬТРАЦИОННЫЙ КОЛОДЕЦ Д.400/110ММ 2М ПП '1C</t>
  </si>
  <si>
    <t>UPONOR РЕВИЗИЯ Д.200/160ММ '1C</t>
  </si>
  <si>
    <t>UPONOR РЕВИЗИЯ Д.200/200ММ '1C</t>
  </si>
  <si>
    <t>UPONOR ПЕСКООТДЕЛИТЕЛЬ 40 LK '1C</t>
  </si>
  <si>
    <t>UPONOR ПЕСКООТДЕЛИТЕЛЬ 120 LK '1C</t>
  </si>
  <si>
    <t>UPONOR ПЕСКООТДЕЛИТЕЛЬ 200TEL ТЕЛЕСКОП '1C</t>
  </si>
  <si>
    <t>UPONOR ПЕСКООТДЕЛИТЕЛЬ 400TEL ТЕЛЕСКОП '1C</t>
  </si>
  <si>
    <t>UPONOR МАСЛО- ПЕСКООТДЕЛИТЕЛЬ A/02 '1C</t>
  </si>
  <si>
    <t>UPONOR МАСЛО- ПЕСКООТДЕЛИТЕЛЬ A/04 '1C</t>
  </si>
  <si>
    <t>UPONOR МАСЛО- ПЕСКООТДЕЛИТЕЛЬ A/06 '1C</t>
  </si>
  <si>
    <t>UPONOR МАСЛОУЛОВИТЕЛЬ B/02 '1C</t>
  </si>
  <si>
    <t>UPONOR МАСЛОУЛОВИТЕЛЬ B/04 '1C</t>
  </si>
  <si>
    <t>UPONOR МАСЛОУЛОВИТЕЛЬ B/06 '1C</t>
  </si>
  <si>
    <t>UPONOR КОЛЛЕКТОРНЫЙ КОЛОДЕЦ Д.560/150Х110-160-200ММ (ТЕЛЕСКОП, С ЧУГУННОЙ РЕШЕТЧАТОЙ КРЫШКОЙ, 40Т) '1C</t>
  </si>
  <si>
    <t>UPONOR ДРЕНАЖНЫЙ КОЛОДЕЦ SOK Д.315/110ММ Н=1М '1И</t>
  </si>
  <si>
    <t>UPONOR КОЛЛЕКТОРНЫЙ КОЛОДЕЦ Д.560/150 СО СТАЛЬНОЙ КРЫШКОЙ И ШАРОВЫМ ОБР. КЛАПАНОМ '1C</t>
  </si>
  <si>
    <t>UPONOR KОЛЛЕКТОРНЫЙ КОЛОДЕЦ Д.560/150 С ШАРОВЫМ ОБР. КЛАПАНОМ '1C</t>
  </si>
  <si>
    <t>UPONOR СМОТРОВОЙ КОЛОДЕЦ T2 Д.400/200ММ Н=1,8-2,3М '1С</t>
  </si>
  <si>
    <t>UPONOR СМОТРОВОЙ КОЛОДЕЦ T2 Д.400/110ММ Н=0,8-1,3М '1С</t>
  </si>
  <si>
    <t>UPONOR СМОТРОВОЙ КОЛОДЕЦ T2 Д.400/110ММ Н=1,2-1,7М '1С</t>
  </si>
  <si>
    <t>UPONOR СМОТРОВОЙ КОЛОДЕЦ T2 Д.400/110ММ Н=1,7-2,2М '1С</t>
  </si>
  <si>
    <t>UPONOR СМОТРОВОЙ КОЛОДЕЦ T2 Д.400/110ММ Н=2,2-2,7М '1С</t>
  </si>
  <si>
    <t>UPONOR СМОТРОВОЙ КОЛОДЕЦ T2 Д.400/160ММ Н=0,85-1,35М '1С</t>
  </si>
  <si>
    <t>UPONOR СМОТРОВОЙ КОЛОДЕЦ T2 Д.400/160ММ Н=1,25-1,75М '1С</t>
  </si>
  <si>
    <t>UPONOR СМОТРОВОЙ КОЛОДЕЦ T2 Д.400/160ММ Н=1,75-2,25М '1С</t>
  </si>
  <si>
    <t>UPONOR СМОТРОВОЙ КОЛОДЕЦ T2 Д.400/160ММ Н=2,25-2,75М '1С</t>
  </si>
  <si>
    <t>UPONOR СМОТРОВОЙ КОЛОДЕЦ T2 Д.400/200ММ Н=0,9-1,4М '1С</t>
  </si>
  <si>
    <t>UPONOR СМОТРОВОЙ КОЛОДЕЦ T2 Д.400/200ММ Н=1,3-1,8М '1С</t>
  </si>
  <si>
    <t>UPONOR СМОТРОВОЙ КОЛОДЕЦ T2 Д.400/200ММ Н=2,3-2,8М '1С</t>
  </si>
  <si>
    <t>UPONOR РЕВИЗИОННЫЙ КОЛОДЕЦ Д.200/110ММ Н=1,5-2,0М '1С</t>
  </si>
  <si>
    <t>UPONOR РЕВИЗИОННЫЙ КОЛОДЕЦ Д.200/160ММ Н=1,1-1,6М '1С</t>
  </si>
  <si>
    <t>UPONOR РЕВИЗИОННЫЙ КОЛОДЕЦ 200/160ММ H=1,6-2,1М '1С</t>
  </si>
  <si>
    <t>UPONOR РЕВИЗИОННЫЙ КОЛОДЕЦ Д.200/200ММ Н=1,2-1,7М '1С</t>
  </si>
  <si>
    <t>UPONOR РЕВИЗИОННЫЙ КОЛОДЕЦ Д.200/200ММ Н=1,7-2,2М '1С</t>
  </si>
  <si>
    <t>UPONOR СМОТРОВОЙ КОЛОДЕЦ T1 Д.400/250ММ L-67 '1С</t>
  </si>
  <si>
    <t>UPONOR СМОТРОВОЙ КОЛОДЕЦ Т1 Д.400/315ММ L-67 '1С</t>
  </si>
  <si>
    <t>UPONOR СМОТРОВОЙ КОЛОДЕЦ T2 Д.400/250ММ L-67 '1С</t>
  </si>
  <si>
    <t>UPONOR СМОТРОВОЙ КОЛОДЕЦ T2 Д.400/315ММ L-67 '1С</t>
  </si>
  <si>
    <t>UPONOR ДРЕНАЖНЫЙ КОЛОДЕЦ Д.315/200ММ, ТЕЛЕСКОП '1С</t>
  </si>
  <si>
    <t>UPONOR ДРЕНАЖНЫЙ КОЛОДЕЦ Д.400ММ 35Л Н=1,3М '1С</t>
  </si>
  <si>
    <t>UPONOR ДРЕНАЖНЫЙ КОЛОДЕЦ Д.400ММ 35Л Н=1,7М '1С</t>
  </si>
  <si>
    <t>UPONOR ДРЕНАЖНЫЙ КОЛОДЕЦ Д.400ММ 35Л Н=2,2М '1С</t>
  </si>
  <si>
    <t>UPONOR ДРЕНАЖНЫЙ КОЛОДЕЦ Д.400ММ 35Л Н=2,7М '1С</t>
  </si>
  <si>
    <t>UPONOR СМОТРОВОЙ КОЛОДЕЦ T2 Д.560/200ММ Н=0,8-1,3М '1Щ</t>
  </si>
  <si>
    <t>UPONOR СМОТРОВОЙ КОЛОДЕЦ T2 Д.560/200ММ H=1,2-1,7М '1Щ</t>
  </si>
  <si>
    <t>UPONOR СМОТРОВОЙ КОЛОДЕЦ T2 Д.560/200ММ H=1,7-2,3М '1Щ</t>
  </si>
  <si>
    <t>UPONOR СМОТРОВОЙ КОЛОДЕЦ T2 Д.560/200ММ H=2,2-2,7М '1Щ</t>
  </si>
  <si>
    <t>UPONOR СМОТРОВОЙ КОЛОДЕЦ T2 Д.560/250ММ H=1,4-1,9М '1Щ</t>
  </si>
  <si>
    <t>UPONOR СМОТРОВОЙ КОЛОДЕЦ T2 Д.560/250ММ H=1,9-2,4М '1Щ</t>
  </si>
  <si>
    <t>UPONOR СМОТРОВОЙ КОЛОДЕЦ T2 Д.560/250ММ H=2,4-2,9М '1Щ</t>
  </si>
  <si>
    <t>UPONOR ДРЕНАЖНЫЙ КОЛОДЕЦ Д.400ММ 70Л H=0,8-1,3М '1С</t>
  </si>
  <si>
    <t>UPONOR ДРЕНАЖНЫЙ КОЛОДЕЦ Д.400ММ 70Л H=1,2-1,7М '1С</t>
  </si>
  <si>
    <t>UPONOR ДРЕНАЖНЫЙ КОЛОДЕЦ Д.400ММ 70Л H=1,7-2,2М '1С</t>
  </si>
  <si>
    <t>UPONOR СМОТРОВОЙ КОЛОДЕЦ T2 Д.560/315ММ H=1,9-2,4М '1Щ</t>
  </si>
  <si>
    <t>UPONOR ДРЕНАЖНЫЙ КОЛОДЕЦ IQ Д.400/110ММ 1,5М '1С</t>
  </si>
  <si>
    <t>UPONOR СМОТРОВОЙ КОЛОДЕЦ T2 Д.400/200ММ '1С</t>
  </si>
  <si>
    <t>UPONOR ДРЕНАЖНЫЙ КОЛОДЕЦ Д.425/110ММ 70Л PP С ОБРАТНЫМ КЛАПАНОМ '1С</t>
  </si>
  <si>
    <t>UPONOR ДРЕНАЖНЫЙ КОЛОДЕЦ Д.425/160ММ 70Л ПП С ОБРАТНЫМ КЛАПАНОМ '1С</t>
  </si>
  <si>
    <t>UPONOR ДРЕНАЖНЫЙ КОЛОДЕЦ IQ Д.400/160ММ 1,5М '1С</t>
  </si>
  <si>
    <t>UPONOR ДРЕНАЖНЫЙ КОЛОДЕЦ IQ Д.400ММ 1,5М БЕЗ ПАТРУБКОВ '1С</t>
  </si>
  <si>
    <t>UPONOR ИНСПЕКЦИОННЫЙ КОЛОДЕЦ ДЛЯ СТОЧНЫХ ВОД 560/500 TELESCOPIC WL '1С</t>
  </si>
  <si>
    <t>UPONOR ИНСПЕКЦИОННЫЙ КОЛОДЕЦ ЛИВНЕВОЙ КАНАЛИЗАЦИИ Д.560/500 WL '1С</t>
  </si>
  <si>
    <t>UPONOR ИНСПЕКЦИОННЫЙ КОЛОДЕЦ Д.900/500ММ ТЕЛЕСКОП WL '1С</t>
  </si>
  <si>
    <t>Комплектующие к колодцам</t>
  </si>
  <si>
    <t>UPONOR КОЛЬЦО УПЛОТНИТЕЛЬНОЕ DUPPLEX Д.315ММ '1Щ</t>
  </si>
  <si>
    <t>UPONOR УДЛИНИТЕЛЬНАЯ ТРУБА КОЛОДЦА SOK Д.315ММ Н=0,5М ЧЕРНАЯ '1И</t>
  </si>
  <si>
    <t>UPONOR ПЛАСТИКОВАЯ КРЫШКА КОЛОДЦА SOK Д.315ММ '1C</t>
  </si>
  <si>
    <t>UPONOR НИЖНЯЯ ЧАСТЬ КОЛЛЕКТОРНОГО КОЛОДЦА Д.560ММ, 150Л. '1C</t>
  </si>
  <si>
    <t>UPONOR ШАРОВОЙ ОБРАТНЫЙ КЛАПАН Д.110ММ '1И</t>
  </si>
  <si>
    <t>UPONOR НИЖНЯЯ ЧАСТЬ ДРЕНАЖНОГО КОЛОДЦА Д.400ММ, 70Л '1C</t>
  </si>
  <si>
    <t>UPONOR РЕВИЗИОННЫЙ ТРОЙНИК ОДНОРАСТРУБНЫЙ Д.250/200М ПВХ '1C</t>
  </si>
  <si>
    <t>UPONOR РЕВИЗИОННЫЙ ТРОЙНИК ОДНОРАСТРУБНЫЙ Д.315/200М ПВХ '1C</t>
  </si>
  <si>
    <t>UPONOR РЕВИЗИОННЫЙ ТРОЙНИК Д.250/200М ПВХ, ДВУХРАСТРУБНЫЙ '1C</t>
  </si>
  <si>
    <t>UPONOR РЕВИЗИОННЫЙ ТРОЙНИК Д.315/200М ПВХ, ДВУХРАСТРУБНЫЙ '1C</t>
  </si>
  <si>
    <t>UPONOR ДОЖДЕПРИЕМНИК Д.300ММ С ЧУГУННОЙ КРЫШКОЙ 5Т. '1C</t>
  </si>
  <si>
    <t>UPONOR НИЖНЯЯ ЧАСТЬ СМОТРОВОГО КОЛОДЦА T1 Д. 315/110ММ ПП '1C</t>
  </si>
  <si>
    <t>UPONOR НИЖНЯЯ ЧАСТЬ СМОТРОВОГО КОЛОДЦА T1 Д. 315/160ММ ПП '1C</t>
  </si>
  <si>
    <t>UPONOR НИЖНЯЯ ЧАСТЬ СМОТРОВОГО КОЛОДЦА T1 Д. 315/200ММ ПП '1C</t>
  </si>
  <si>
    <t>UPONOR НИЖНЯЯ ЧАСТЬ СМОТРОВОГО КОЛОДЦА T3 Д. 315/110ММ ПП '1C</t>
  </si>
  <si>
    <t>UPONOR НИЖНЯЯ ЧАСТЬ СМОТРОВОГО КОЛОДЦА T3 Д. 315/160ММ ПП '1C</t>
  </si>
  <si>
    <t>UPONOR НИЖНЯЯ ЧАСТЬ СМОТРОВОГО КОЛОДЦА T3 Д. 315/200ММ ПП '1C</t>
  </si>
  <si>
    <t>UPONOR НИЖНЯЯ ЧАСТЬ СМОТРОВОГО КОЛОДЦА T4 Д.315/110ММ ПП '1C</t>
  </si>
  <si>
    <t>UPONOR НИЖНЯЯ ЧАСТЬ СМОТРОВОГО КОЛОДЦА T4 Д.315/160ММ ПП '1C</t>
  </si>
  <si>
    <t>UPONOR НИЖНЯЯ ЧАСТЬ СМОТРОВОГО КОЛОДЦА T4 Д.315/200ММ ПП '1C</t>
  </si>
  <si>
    <t>UPONOR НИЖНЯЯ ЧАСТЬ СМОТРОВОГО КОЛОДЦА T1 Д.400/110ММ ПП '1C</t>
  </si>
  <si>
    <t>UPONOR НИЖНЯЯ ЧАСТЬ СМОТРОВОГО КОЛОДЦА T1 Д.400/160ММ ПП '1C</t>
  </si>
  <si>
    <t>UPONOR НИЖНЯЯ ЧАСТЬ СМОТРОВОГО КОЛОДЦА T1 Д.400/450ММ ПП '1C</t>
  </si>
  <si>
    <t>UPONOR НИЖНЯЯ ЧАСТЬ СМОТРОВОГО КОЛОДЦА T1 Д.400/560ММ ПП '1C</t>
  </si>
  <si>
    <t>UPONOR НИЖНЯЯ ЧАСТЬ СМОТРОВОГО КОЛОДЦА T2 Д.400/110ММ ПП '1И</t>
  </si>
  <si>
    <t>UPONOR НИЖНЯЯ ЧАСТЬ СМОТРОВОГО КОЛОДЦА T2 Д.400/160ММ ПП '1C</t>
  </si>
  <si>
    <t>UPONOR НИЖНЯЯ ЧАСТЬ СМОТРОВОГО КОЛОДЦА T3 Д.400/160ММ ПП '1C</t>
  </si>
  <si>
    <t>UPONOR НИЖНЯЯ ЧАСТЬ СМОТРОВОГО КОЛОДЦА T3 Д.400/200ММ ПП '1C</t>
  </si>
  <si>
    <t>UPONOR НИЖНЯЯ ЧАСТЬ СМОТРОВОГО КОЛОДЦА T3 Д.400/250ММ ПП '1C</t>
  </si>
  <si>
    <t>UPONOR НИЖНЯЯ ЧАСТЬ СМОТРОВОГО КОЛОДЦА T3 Д.400/315ММ ПП '1C</t>
  </si>
  <si>
    <t>UPONOR НИЖНЯЯ ЧАСТЬ СМОТРОВОГО КОЛОДЦА T3 Д.400/450ММ ПП '1C</t>
  </si>
  <si>
    <t>UPONOR НИЖНЯЯ ЧАСТЬ СМОТРОВОГО КОЛОДЦА T3 Д.400/560ММ ПП '1C</t>
  </si>
  <si>
    <t>UPONOR НИЖНЯЯ ЧАСТЬ СМОТРОВОГО КОЛОДЦА T4 Д.400/160ММ ПП '1C</t>
  </si>
  <si>
    <t>UPONOR НИЖНЯЯ ЧАСТЬ СМОТРОВОГО КОЛОДЦА T4 Д.400/200ММ ПП '1C</t>
  </si>
  <si>
    <t>UPONOR НИЖНЯЯ ЧАСТЬ СМОТРОВОГО КОЛОДЦА T4 Д.400/315ММ ПП '1C</t>
  </si>
  <si>
    <t>UPONOR НИЖНЯЯ ЧАСТЬ СМОТРОВОГО КОЛОДЦА T4 Д.400/450ММ ПП '1C</t>
  </si>
  <si>
    <t>UPONOR НИЖНЯЯ ЧАСТЬ СМОТРОВОГО КОЛОДЦА T4 Д.400/560ММ ПП '1C</t>
  </si>
  <si>
    <t>UPONOR НИЖНЯЯ ЧАСТЬ СМОТРОВОГО КОЛОДЦА T1 Д. 425/110ММ ПП '1C</t>
  </si>
  <si>
    <t>UPONOR НИЖНЯЯ ЧАСТЬ СМОТРОВОГО КОЛОДЦА T1 Д. 425/160ММ ПП '1C</t>
  </si>
  <si>
    <t>UPONOR НИЖНЯЯ ЧАСТЬ СМОТРОВОГО КОЛОДЦА T1 Д. 425/200ММ ПП '1C</t>
  </si>
  <si>
    <t>UPONOR НИЖНЯЯ ЧАСТЬ СМОТРОВОГО КОЛОДЦА T1 Д. 425/250ММ ПП '1C</t>
  </si>
  <si>
    <t>UPONOR НИЖНЯЯ ЧАСТЬ СМОТРОВОГО КОЛОДЦА T1 Д. 425/315ММ ПП '1C</t>
  </si>
  <si>
    <t>UPONOR НИЖНЯЯ ЧАСТЬ СМОТРОВОГО КОЛОДЦА T1 Д. 450/425ММ ПП '1C</t>
  </si>
  <si>
    <t>UPONOR НИЖНЯЯ ЧАСТЬ СМОТРОВОГО КОЛОДЦА T1 Д. 560/425ММ ПП '1C</t>
  </si>
  <si>
    <t>UPONOR НИЖНЯЯ ЧАСТЬ СМОТРОВОГО КОЛОДЦА T2 Д. 425/110ММ ПП '1C</t>
  </si>
  <si>
    <t>UPONOR НИЖНЯЯ ЧАСТЬ СМОТРОВОГО КОЛОДЦА T2 Д. 425/160ММ ПП '1C</t>
  </si>
  <si>
    <t>UPONOR НИЖНЯЯ ЧАСТЬ СМОТРОВОГО КОЛОДЦА T2 Д. 425/200ММ ПП '1C</t>
  </si>
  <si>
    <t>UPONOR НИЖНЯЯ ЧАСТЬ СМОТРОВОГО КОЛОДЦА T2 Д. 425/250ММ ПП '1C</t>
  </si>
  <si>
    <t>UPONOR НИЖНЯЯ ЧАСТЬ СМОТРОВОГО КОЛОДЦА T2 Д. 425/315ММ ПП '1C</t>
  </si>
  <si>
    <t>UPONOR НИЖНЯЯ ЧАСТЬ СМОТРОВОГО КОЛОДЦА T3 Д. 425/110ММ ПП '1C</t>
  </si>
  <si>
    <t>UPONOR НИЖНЯЯ ЧАСТЬ СМОТРОВОГО КОЛОДЦА T4 Д. 425/160ММ ПП '1C</t>
  </si>
  <si>
    <t>UPONOR НИЖНЯЯ ЧАСТЬ СМОТРОВОГО КОЛОДЦА T4 Д. 425/200ММ ПП '1C</t>
  </si>
  <si>
    <t>UPONOR НИЖНЯЯ ЧАСТЬ СМОТРОВОГО КОЛОДЦА T4 Д. 425/250ММ ПП '1C</t>
  </si>
  <si>
    <t>UPONOR НИЖНЯЯ ЧАСТЬ СМОТРОВОГО КОЛОДЦА T4 Д. 425/315ММ ПП '1C</t>
  </si>
  <si>
    <t>UPONOR НИЖНЯЯ ЧАСТЬ СМОТРОВОГО КОЛОДЦА T1 Д. 600/200ММ ПП '1Щ</t>
  </si>
  <si>
    <t>UPONOR НИЖНЯЯ ЧАСТЬ СМОТРОВОГО КОЛОДЦА T1 Д. 600/250ММ ПП '1Щ</t>
  </si>
  <si>
    <t>UPONOR НИЖНЯЯ ЧАСТЬ СМОТРОВОГО КОЛОДЦА T1 Д. 600/315ММ ПП '1Щ</t>
  </si>
  <si>
    <t>UPONOR НИЖНЯЯ ЧАСТЬ СМОТРОВОГО КОЛОДЦА T2 Д. 600/200ММ ПП '1Щ</t>
  </si>
  <si>
    <t>UPONOR НИЖНЯЯ ЧАСТЬ СМОТРОВОГО КОЛОДЦА T2 Д. 600/250ММ ПП '1Щ</t>
  </si>
  <si>
    <t>UPONOR НИЖНЯЯ ЧАСТЬ СМОТРОВОГО КОЛОДЦА T2 Д. 600/315ММ ПП '1Щ</t>
  </si>
  <si>
    <t>UPONOR НИЖНЯЯ ЧАСТЬ СМОТРОВОГО КОЛОДЦА T3 Д. 600/200ММ ПП '1Щ</t>
  </si>
  <si>
    <t>UPONOR НИЖНЯЯ ЧАСТЬ СМОТРОВОГО КОЛОДЦА T3 Д. 600/250ММ ПП '1Щ</t>
  </si>
  <si>
    <t>UPONOR НИЖНЯЯ ЧАСТЬ СМОТРОВОГО КОЛОДЦА T3 Д. 600/315ММ ПП '1Щ</t>
  </si>
  <si>
    <t>UPONOR НИЖНЯЯ ЧАСТЬ СМОТРОВОГО КОЛОДЦА T4 Д. 600/200ММ ПП '1Щ</t>
  </si>
  <si>
    <t>UPONOR НИЖНЯЯ ЧАСТЬ СМОТРОВОГО КОЛОДЦА T4 Д. 600/250ММ ПП '1Щ</t>
  </si>
  <si>
    <t>UPONOR НИЖНЯЯ ЧАСТЬ СМОТРОВОГО КОЛОДЦА T4 Д. 600/315ММ ПП '1Щ</t>
  </si>
  <si>
    <t>UPONOR УДЛИНИТЕЛЬНАЯ ТРУБА КОЛОДЦА Д.352/315ММ 0,9М ПП С РАСТРУБОМ '1C</t>
  </si>
  <si>
    <t>UPONOR УДЛИНИТЕЛЬНАЯ ТРУБА КОЛОДЦА Д.352/315ММ 1,25М ПП '1C</t>
  </si>
  <si>
    <t>UPONOR УДЛИНИТЕЛЬНАЯ ТРУБА КОЛОДЦА Д.352/315ММ 3М ПП С РАСТРУБОМ '1C</t>
  </si>
  <si>
    <t>UPONOR УДЛИНИТЕЛЬНАЯ ТРУБА КОЛОДЦА Д.352/315ММ 6М ПП С РАСТРУБОМ '1C</t>
  </si>
  <si>
    <t>UPONOR УДЛИНИТЕЛЬНАЯ ТРУБА КОЛОДЦА Д.474/425ММ 0,6М ПП С РАСТРУБОМ '1C</t>
  </si>
  <si>
    <t>UPONOR УДЛИНИТЕЛЬНАЯ ТРУБА КОЛОДЦА Д.474/425ММ 1,25М ПП '1C</t>
  </si>
  <si>
    <t>UPONOR УДЛИНИТЕЛЬНАЯ ТРУБА КОЛОДЦА Д.474/425ММ 3М ПП С РАСТРУБОМ '1C</t>
  </si>
  <si>
    <t>UPONOR УДЛИНИТЕЛЬНАЯ ТРУБА КОЛОДЦА Д.474/425ММ 6М ПП С РАСТРУБОМ '1C</t>
  </si>
  <si>
    <t>UPONOR УДЛИНИТЕЛЬНАЯ ТРУБА КОЛОДЦА IQ Д.684/600 3М ПП ЧЕРНАЯ '1C</t>
  </si>
  <si>
    <t>UPONOR УДЛИНИТЕЛЬНАЯ ТРУБА КОЛОДЦА IQ Д.684/600 6М ПП ЧЕРНАЯ '1C</t>
  </si>
  <si>
    <t>UPONOR ДНИЩЕ КОЛОДЦА ДЛЯ УДЛИНИТЕЛЬНОЙ ТРУБЫ Д.315ММ ПП '1C</t>
  </si>
  <si>
    <t>UPONOR ДНИЩЕ КОЛОДЦА ДЛЯ УДЛИНИТЕЛЬНОЙ ТРУБЫ Д.425ММ ПП '1C</t>
  </si>
  <si>
    <t>UPONOR УПЛОТНИТЕЛЬНОЕ КОЛЬЦО ТРУБЫ Д.352/315ММ '1C</t>
  </si>
  <si>
    <t>UPONOR УПЛОТНИТЕЛЬНОЕ КОЛЬЦО ТРУБЫ Д.474/425ММ '1С</t>
  </si>
  <si>
    <t>UPONOR УПЛОТНИТЕЛЬНОЕ КОЛЬЦО ТРУБЫ IQ Д.600ММ '1C</t>
  </si>
  <si>
    <t>UPONOR КИНЕТА ИНСПЕКЦИОННОГО КОЛОДЦА Д.1000/160ММ, ЛОТОК T1 '1C</t>
  </si>
  <si>
    <t>ROMOLD GMBH</t>
  </si>
  <si>
    <t>UPONOR КИНЕТА ИНСПЕКЦИОННОГО КОЛОДЦА Д.1000/200ММ, ЛОТОК T1 '1C</t>
  </si>
  <si>
    <t>UPONOR КИНЕТА ИНСПЕКЦИОННОГО КОЛОДЦА Д.1000/250ММ, ЛОТОК T1 '1C</t>
  </si>
  <si>
    <t>UPONOR КИНЕТА ИНСПЕКЦИОННОГО КОЛОДЦА Д.1000/315ММ, ЛОТОК T1 '1C</t>
  </si>
  <si>
    <t>UPONOR КИНЕТА ИНСПЕКЦИОННОГО КОЛОДЦА Д.1000/200ММ, ЛОТОК T2 '1C</t>
  </si>
  <si>
    <t>UPONOR КИНЕТА ИНСПЕКЦИОННОГО КОЛОДЦА Д.1000/250ММ, ЛОТОК T2 '1C</t>
  </si>
  <si>
    <t>UPONOR КИНЕТА ИНСПЕКЦИОННОГО КОЛОДЦА Д.1000/315ММ, ЛОТОК T2 '1C</t>
  </si>
  <si>
    <t>UPONOR КИНЕТА ИНСПЕКЦИОННОГО КОЛОДЦА Д.1000/160ММ, ЛОТОК T3 '1C</t>
  </si>
  <si>
    <t>UPONOR КИНЕТА ИНСПЕКЦИОННОГО КОЛОДЦА Д.1000/200ММ, ЛОТОК T3 '1C</t>
  </si>
  <si>
    <t>UPONOR КИНЕТА ИНСПЕКЦИОННОГО КОЛОДЦА Д.1000/250ММ, ЛОТОК T3 '1C</t>
  </si>
  <si>
    <t>UPONOR КИНЕТА ИНСПЕКЦИОННОГО КОЛОДЦА Д.1000/315ММ, ЛОТОК T3 '1C</t>
  </si>
  <si>
    <t>UPONOR КИНЕТА ИНСПЕКЦИОННОГО КОЛОДЦА Д.1000/200ММ, ЛОТОК T4 '1C</t>
  </si>
  <si>
    <t>UPONOR КИНЕТА ИНСПЕКЦИОННОГО КОЛОДЦА Д.1000/250ММ, ЛОТОК T4 '1C</t>
  </si>
  <si>
    <t>UPONOR КИНЕТА ИНСПЕКЦИОННОГО КОЛОДЦА Д.1000/315ММ, ЛОТОК T4 '1C</t>
  </si>
  <si>
    <t>UPONOR ЧУГУННАЯ ОСНОВА ПОД КРЫШКУ Д.200ММ 40Т '1C</t>
  </si>
  <si>
    <t>UPONOR ЧУГУННАЯ ОСНОВА ПОД КРЫШКУ КВАДРАТНАЯ Д.315ММ С ЗАМКОМ, С УПЛОТНИТЕЛЬНЫМ КОЛЬЦОМ '1C</t>
  </si>
  <si>
    <t>COMBI WORKS OY, FINLAND, CHINA</t>
  </si>
  <si>
    <t>UPONOR ЧУГУННАЯ КРЫШКА Д.200ММ 40 Т. СПЛОШНАЯ '1C</t>
  </si>
  <si>
    <t>UPONOR ЧУГУННАЯ КРЫШКА Д.315ММ 40Т СПЛОШНАЯ, С ФИКСАТОРОМ '1C</t>
  </si>
  <si>
    <t>UPONOR ЧУГУННАЯ КРЫШКА Д.315ММ 40Т РЕШЕТЧЕТАЯ, С ФИКСАТОРОМ '1C</t>
  </si>
  <si>
    <t>UPONOR ЧУГУННАЯ ОСНОВА ПОД КРЫШКУ D315мм 40Т '1В</t>
  </si>
  <si>
    <t>UPONOR ПЛАСТИКОВАЯ КРЫШКА 400ММ С УПЛОТНИТЕЛЕМ И МЕТ. ПЛАСТИНОЙ '1Щ</t>
  </si>
  <si>
    <t>UPONOR КРЫШКА КОЛОДЦА Д.160ММ НЕРЖ.СТАЛЬ, БЕЗ РУЧКИ '1C</t>
  </si>
  <si>
    <t>UPONOR КРЫШКА КОЛОДЦА Д.200ММ НЕРЖ.СТАЛЬ, БЕЗ РУЧКИ '1C</t>
  </si>
  <si>
    <t>UPONOR КРЫШКА КОЛОДЦА Д.315ММ НЕРЖ.СТАЛЬ, БЕЗ РУЧКИ '1C</t>
  </si>
  <si>
    <t>UPONOR КРЫШКА КОЛОДЦА Д.400ММ НЕРЖ.СТАЛЬ, БЕЗ РУЧКИ '1И</t>
  </si>
  <si>
    <t>UPONOR ЗАЩИТА КОЛОДЦА ОТ ПРОМЕРЗАНИЯ Д.315ММ '1C</t>
  </si>
  <si>
    <t>UPONOR ПРОХОДНОЕ УПЛОТНЕНИЕ Д.110ММ '1И</t>
  </si>
  <si>
    <t>UPONOR ПРОХОДНОЕ УПЛОТНЕНИЕ Д.160ММ '1C</t>
  </si>
  <si>
    <t>UPONOR ПРОХОДНОЕ УПЛОТНЕНИЕ Д.200ММ '1C</t>
  </si>
  <si>
    <t>UPONOR УДЛИНИТЕЛЬНАЯ ТРУБА КОЛОДЦА Д.315ММ 6М SN2 ПП ГЛАДКАЯ '1C</t>
  </si>
  <si>
    <t>UPONOR УДЛИНИТЕЛЬНАЯ ТРУБА КОЛОДЦА Д.400ММ 2М SN2 ПП ГЛАДКАЯ '1С</t>
  </si>
  <si>
    <t>UPONOR УДЛИНИТЕЛЬНАЯ ТРУБА КОЛОДЦА Д.400ММ 6М SN2 ПП ГЛАДКАЯ '1C</t>
  </si>
  <si>
    <t>UPONOR УДЛИНИТЕЛЬНАЯ ТРУБА КОЛОДЦА Д.500ММ 15,3ММ 12М SN2 ПЭ ГЛАДКАЯ '1C</t>
  </si>
  <si>
    <t>UPONOR УДЛИНИТЕЛЬНАЯ ТРУБА КОЛОДЦА Д.560ММ 12М SN4 ПЭ ГЛАДКАЯ '1C</t>
  </si>
  <si>
    <t>UPONOR ТЕЛЕСКОПИЧЕСКОЕ КОЛЬЦО Д.400/315ММ '1C</t>
  </si>
  <si>
    <t>UPONOR ТЕЛЕСКОПИЧЕСКАЯ ТРУБА Д.315ММ 0,75М SN2 ПП '1С</t>
  </si>
  <si>
    <t>UPONOR НИЖНЯЯ ЧАСТЬ ДРЕНАЖНОГО КОЛОДЦА Д.400ММ, 35Л '1Щ</t>
  </si>
  <si>
    <t>UPONOR РЕВИЗИОННЫЙ ТРОЙНИК Д.160/110ММ ПП '1C</t>
  </si>
  <si>
    <t>UPONOR РЕВИЗИОННЫЙ ТРОЙНИК Д.160/160ММ ПП '1C</t>
  </si>
  <si>
    <t>UPONOR РЕВИЗИОННЫЙ ТРОЙНИК Д.200/110 ММ ПП '1C</t>
  </si>
  <si>
    <t>UPONOR РЕВИЗИОННЫЙ ТРОЙНИК Д.200/160 ММ ПП '1C</t>
  </si>
  <si>
    <t>UPONOR РЕВИЗИОННЫЙ ТРОЙНИК Д.200/200ММ ПП '1С</t>
  </si>
  <si>
    <t>UPONOR ЧУГУННАЯ ОСНОВА ПОД КРЫШКУ Д.315ММ, С УПЛОТНИТЕЛЕМ '1C</t>
  </si>
  <si>
    <t>UPONOR УДЛИНИТЕЛЬНАЯ ТРУБА КОЛОДЦА Д.315ММ 12M SN4 PE '1С</t>
  </si>
  <si>
    <t>UPONOR КИНЕТА ИНСПЕКЦИОННОГО КОЛОДЦА Д.1000/200ММ, ЛОТОК T6 '1С</t>
  </si>
  <si>
    <t>UPONOR НИЖНЯЯ ЧАСТЬ СМОТРОВОГО КОЛОДЦА T2 Д. 315/110ММ ПП '1С</t>
  </si>
  <si>
    <t>UPONOR НИЖНЯЯ ЧАСТЬ СМОТРОВОГО КОЛОДЦА T4 Д. 425/110ММ ПП '1С</t>
  </si>
  <si>
    <t>UPONOR НИЖНЯЯ ЧАСТЬ СМОТРОВОГО КОЛОДЦА T1 Д.400/200ММ ПП '1С</t>
  </si>
  <si>
    <t>UPONOR НИЖНЯЯ ЧАСТЬ СМОТРОВОГО КОЛОДЦА T2 Д.400/200ММ ПП '1С</t>
  </si>
  <si>
    <t>UPONOR НИЖНЯЯ ЧАСТЬ СМОТРОВОГО КОЛОДЦА T2 Д. 315/160ММ ПП '1С</t>
  </si>
  <si>
    <t>UPONOR НИЖНЯЯ ЧАСТЬ СМОТРОВОГО КОЛОДЦА T2 Д. 315/200ММ ПП '1С</t>
  </si>
  <si>
    <t>UPONOR НИЖНЯЯ ЧАСТЬ СМОТРОВОГО КОЛОДЦА T3 Д. 425/160ММ ПП '1С</t>
  </si>
  <si>
    <t>UPONOR НИЖНЯЯ ЧАСТЬ СМОТРОВОГО КОЛОДЦА T3 Д. 425/200ММ ПП '1С</t>
  </si>
  <si>
    <t>UPONOR НИЖНЯЯ ЧАСТЬ СМОТРОВОГО КОЛОДЦА T2 Д.400/250ММ ПП '1С</t>
  </si>
  <si>
    <t>UPONOR НИЖНЯЯ ЧАСТЬ СМОТРОВОГО КОЛОДЦА T2 Д.400/315ММ ПП '1С</t>
  </si>
  <si>
    <t>UPONOR НИЖНЯЯ ЧАСТЬ СМОТРОВОГО КОЛОДЦА T1 Д.400/250ММ ПП '1С</t>
  </si>
  <si>
    <t>UPONOR НИЖНЯЯ ЧАСТЬ СМОТРОВОГО КОЛОДЦА T1 Д.400/315ММ ПП '1С</t>
  </si>
  <si>
    <t>UPONOR ТЕЛЕСКОПИЧЕСКАЯ ТРУБА Д.500ММ 0,8М ПЭ '1С</t>
  </si>
  <si>
    <t>UPONOR ТЕЛЕСКОПИЧЕСКОЕ КОЛЬЦО Д.560/500ММ '1С</t>
  </si>
  <si>
    <t>UPONOR КРЫШКА КОЛОДЦА Д.560ММ НЕРЖ.СТАЛЬ, БЕЗ РУЧКИ '1С</t>
  </si>
  <si>
    <t>UPONOR ПЛАСТИКОВАЯ КРЫШКА КОЛОДЦА Д.560ММ '1С</t>
  </si>
  <si>
    <t>UPONOR ПРОБКА РЕЗЬБОВАЯ Д.200ММ, С УПЛОТНИТЕЛЕМ '1С</t>
  </si>
  <si>
    <t>UPONOR РЕВИЗИОННАЯ МУФТА Д.200ММ ПВХ РАСТРУБНАЯ '1С</t>
  </si>
  <si>
    <t>UPONOR ЧУГУННАЯ ОСНОВА ПОД КРЫШКУ КВАДРАТНАЯ Д.500ММ (ВЧ) '1С</t>
  </si>
  <si>
    <t>UPONOR ЗАЩИТА КОЛОДЦА ОТ ПРОМЕРЗАНИЯ Д.500ММ '1С</t>
  </si>
  <si>
    <t>UPONOR КОМПЛЕКТ ОБОРУДОВАНИЯ ДЛЯ УТЕПЛЕНИЯ КОЛОДЦА Д.315ММ '1С</t>
  </si>
  <si>
    <t>UPONOR РЕКОМПЛЕКТ ДЛЯ ШАРОВОГО ОБРАТНОГО КЛАПАНА '1Щ</t>
  </si>
  <si>
    <t>UPONOR ЧУГУННАЯ КРЫШКА Д.500ММ 40Т СПЛОШНАЯ (ВЧ) НЕОКРАШЕННАЯ '1С</t>
  </si>
  <si>
    <t>UPONOR ЧУГУННАЯ КРЫШКА Д.500ММ 40Т СПЛОШНАЯ (ВЧ) '1С</t>
  </si>
  <si>
    <t>UPONOR ЧУГУННАЯ КРЫШКА Д.500ММ 40Т РЕШЕТЧАТАЯ (ВЧ) '1С</t>
  </si>
  <si>
    <t>UPONOR ПРОМЫВОЧНАЯ ТРУБА КОЛЛЕКТОРНОГО КОЛОДЦА Д.75ММ '1С</t>
  </si>
  <si>
    <t>UPONOR ТЕЛЕСКОПИЧЕСКОЕ КОЛЬЦО Д.315/200ММ '1С</t>
  </si>
  <si>
    <t>UPONOR УПЛОТНИТЕЛЬНАЯ МАНЖЕТА 200/226/50ММ '1С</t>
  </si>
  <si>
    <t>UPONOR УДЛИНИТЕЛЬНАЯ ТРУБА КОЛОДЦА Д.400ММ 12M SN4 PE '1С</t>
  </si>
  <si>
    <t>UPONOR УДЛИНИТЕЛЬНАЯ ТРУБА КОЛОДЦА Д.630ММ 12М SN4 PE ГЛАДКАЯ '1С</t>
  </si>
  <si>
    <t>UPONOR ЧУГУННАЯ КРЫШКА Д.315ММ 40Т РЕШЕТЧАТАЯ, КУПОЛОВИДНАЯ '1С</t>
  </si>
  <si>
    <t>UPONOR ЧУГУННАЯ КРЫШКА Д.500ММ 40Т РЕШЕТЧАТАЯ, КУПОЛОВИДНАЯ '1С</t>
  </si>
  <si>
    <t>UPONOR ТЕЛЕСКОПИЧЕСКОЕ КОЛЬЦО Д.400/315ММ '1С</t>
  </si>
  <si>
    <t>UPONOR КРЫШКА КОЛОДЦА Д.500ММ НЕРЖ.СТАЛЬ, БЕЗ РУЧКИ '1С</t>
  </si>
  <si>
    <t>UPONOR ВЕТИЛЛЯЦИОННАЯ ЗАГЛУШКА 110ММ '1С</t>
  </si>
  <si>
    <t>UPONOR НИЖНЯЯ ЧАСТЬ СМОТРОВОГО КОЛОДЦА T3 Д. 425/250ММ ПП '1С</t>
  </si>
  <si>
    <t>UPONOR НИЖНЯЯ ЧАСТЬ СМОТРОВОГО КОЛОДЦА T3 Д. 425/315ММ ПП '1С</t>
  </si>
  <si>
    <t>UPONOR РЕЗИНОВОЕ КОЛЬЦО Д.110/125 ММ '1С</t>
  </si>
  <si>
    <t>UPONOR ПРОХОДНОЕ УПЛОТНЕНИЕ Д.160/171-174ММ '1С</t>
  </si>
  <si>
    <t>UPONOR НИЖНЯЯ ЧАСТЬ СМОТРОВОГО КОЛОДЦА T4 Д.400/250ММ ПП '1С</t>
  </si>
  <si>
    <t>UPONOR НИЖНЯЯ ЧАСТЬ СМОТРОВОГО КОЛОДЦА T1 Д.400/400ММ ПП '1С</t>
  </si>
  <si>
    <t>UPONOR ЧУГУННАЯ КРЫШКА Д.500ММ 40Т. СПЛОШНАЯ, С ФИКСАТОРОМ '1С</t>
  </si>
  <si>
    <t>UPONOR ЧУГУННАЯ КРЫШКА Д.500ММ 40Т. РЕШЕТЧАТАЯ, С ФИКСАТОРОМ '1С</t>
  </si>
  <si>
    <t>UPONOR УДЛИНИТЕЛЬНАЯ ТРУБА CLEAN Д.560ММ 1М '1С</t>
  </si>
  <si>
    <t>UPONOR ТЕЛЕСКОПИЧЕСКАЯ МАНЖЕТА IQ Д.400ММ / ГЛАДКАЯ ТРУБА 315ММ '1С</t>
  </si>
  <si>
    <t>UPONOR ДРЕНАЖНЫЙ КОЛОДЕЦ Д.560ММ 1,5М (БЕЗ ПАТРУБКОВ, С РЕШЕТЧАТОЙ КРЫШКОЙ) '1С</t>
  </si>
  <si>
    <t>UPONOR КИНЕТА ИНСПЕКЦИОННОГО КОЛОДЦА Д.1000/200ММ, ЛОТОК T5 ЛЕВЫЙ '1С</t>
  </si>
  <si>
    <t>UPONOR КИНЕТА ИНСПЕКЦИОННОГО КОЛОДЦА Д.1000/250ММ, ЛОТОК T5 ЛЕВЫЙ '1С</t>
  </si>
  <si>
    <t>UPONOR КИНЕТА ИНСПЕКЦИОННОГО КОЛОДЦА Д.1000/250ММ, ЛОТОК T6 '1С</t>
  </si>
  <si>
    <t>UPONOR КИНЕТА ИНСПЕКЦИОННОГО КОЛОДЦА Д.1000/315ММ, ЛОТОК T5 ЛЕВЫЙ '1С</t>
  </si>
  <si>
    <t>UPONOR КИНЕТА ИНСПЕКЦИОННОГО КОЛОДЦА Д.1000/315ММ, ЛОТОК T6 '1С</t>
  </si>
  <si>
    <t>UPONOR КИНЕТА ИНСПЕКЦИОННОГО КОЛОДЦА Д.1000/400ММ, ЛОТОК T1 '1С</t>
  </si>
  <si>
    <t>UPONOR УДЛИНИТЕЛЬНАЯ ТРУБА ИНСПЕКЦИОННОГО КОЛОДЦА Д.1000ММ H=0,25М '1С</t>
  </si>
  <si>
    <t>UPONOR УДЛИНИТЕЛЬНАЯ ТРУБА ИНСПЕКЦИОННОГО КОЛОДЦА Д.1000ММ H=0,5М '1С</t>
  </si>
  <si>
    <t>UPONOR УДЛИНИТЕЛЬНАЯ ТРУБА ИНСПЕКЦИОННОГО КОЛОДЦА Д.1000ММ H=0,75М '1С</t>
  </si>
  <si>
    <t>UPONOR УДЛИНИТЕЛЬНАЯ ТРУБА ИНСПЕКЦИОННОГО КОЛОДЦА Д.1000ММ H=1М '1С</t>
  </si>
  <si>
    <t>UPONOR УПЛОТНИТЕЛЬНОЕ КОЛЬЦО ИНСПЕКЦИОННОГО КОЛОДЦА Д.1000ММ '1С</t>
  </si>
  <si>
    <t>UPONOR ГОРЛОВИНА ИНСПЕКЦИОННОГО КОЛОДЦА Д.1000/630ММ H=0,75М '1С</t>
  </si>
  <si>
    <t>UPONOR ТЕЛЕСКОПИЧЕСКОЕ КОЛЬЦО Д.560/315ММ '1С</t>
  </si>
  <si>
    <t>UPONOR КИНЕТА ИНСПЕКЦИОННОГО КОЛОДЦА Д.1000/200ММ, ЛОТОК T5 ПРАВЫЙ '1С</t>
  </si>
  <si>
    <t>UPONOR ЧУГУННАЯ РАМА С КРЫШКОЙ ДЛЯ КОЛОДЦА Д.600ММ '1С</t>
  </si>
  <si>
    <t>UPONOR ЧУГУННАЯ КРЫШКА 315/500Х450ММ 40Т СПЛОШНАЯ '1С</t>
  </si>
  <si>
    <t>UPONOR ЧУГУННАЯ ОСНОВА 315/500Х450ММ '1С</t>
  </si>
  <si>
    <t>UPONOR ЧУГУННАЯ КРЫШКА L-61 REGULAR, РЕШЕТЧАТАЯ '1С</t>
  </si>
  <si>
    <t>UPONOR ЧУГУННАЯ КРЫШКА L-61 BASIC, РЕШЕТЧАТАЯ '1С</t>
  </si>
  <si>
    <t>UPONOR ЧУГУННАЯ КРЫШКА L-63 BASIC '1С</t>
  </si>
  <si>
    <t>UPONOR КИННЕТА ИНСПЕКЦИОННОГО КОЛОДЦА Д.1000ММ, БЕЗ ПАТРУБКОВ '1С</t>
  </si>
  <si>
    <t>UPONOR ПЛАСТИКОВАЯ КРЫШКА КОЛОДЦА SOK Д.200ММ '1С</t>
  </si>
  <si>
    <t>UPONOR ПЛАСТИКОВАЯ КРЫШКА КОЛОДЦА 560ММ '1С</t>
  </si>
  <si>
    <t>UPONOR ТЕЛЕСКОПИЧЕСКОЕ КОЛЬЦО Д.630/500ММ '1Щ</t>
  </si>
  <si>
    <t>UPONOR ЧУГУННАЯ КРЫШКА L-65 PREMIUM 40Т КРУГЛАЯ '1С</t>
  </si>
  <si>
    <t>UPONOR ЧУГУННАЯ КРЫШКА L-65 PREMIUM 40Т КВАДРАТНАЯ '1С</t>
  </si>
  <si>
    <t>UPONOR КРЫШКА 315ММ ДЛЯ СМОТРОВОГО КОЛОДЦА '1А</t>
  </si>
  <si>
    <t>Система Weholite</t>
  </si>
  <si>
    <t>UPONOR ТРУБА WEHOLITE Д.400/360ММ 6М SN4 ПЭ С РАСТРУБОМ '1C</t>
  </si>
  <si>
    <t>Weholite</t>
  </si>
  <si>
    <t>UPONOR ТРУБА WEHOLITE Д.450/400ММ 6М SN4 ПЭ С РАСТРУБОМ '1C</t>
  </si>
  <si>
    <t>UPONOR ТРУБА WEHOLITE Д.560/500ММ 6М SN4 ПЭ С РАСТРУБОМ '1C</t>
  </si>
  <si>
    <t>UPONOR ТРУБА WEHOLITE Д.675/600ММ 6М SN4 ПЭ С РАСТРУБОМ '1C</t>
  </si>
  <si>
    <t>UPONOR ТРУБА WEHOLITE Д.788/700ММ 6М SN4 ПЭ С РАСТРУБОМ '1C</t>
  </si>
  <si>
    <t>UPONOR ТРУБА WEHOLITE Д.900/800ММ 6М SN4 ПЭ С РАСТРУБОМ '1C</t>
  </si>
  <si>
    <t>UPONOR ТРУБА WEHOLITE Д.1125/1000ММ 6М SN4 ПЭ С РАСТРУБОМ '1C</t>
  </si>
  <si>
    <t>UPONOR ТРУБА WEHOLITE Д.450/400ММ 6М SN8 ПЭ С РАСТРУБОМ '1C</t>
  </si>
  <si>
    <t>UPONOR ТРУБА WEHOLITE Д.560/500ММ 6М SN8 ПЭ С РАСТРУБОМ '1C</t>
  </si>
  <si>
    <t>UPONOR ТРУБА WEHOLITE Д.675/600ММ 6М SN8 ПЭ С РАСТРУБОМ '1C</t>
  </si>
  <si>
    <t>Trelleborg Pipe Seals Lelystad B.V.,Netherlands</t>
  </si>
  <si>
    <t>UPONOR КОЛЬЦО УПЛОТНИТЕЛЬНОЕ WEHOLITE Д.400ММ '1C</t>
  </si>
  <si>
    <t>UPONOR КОЛЬЦО УПЛОТНИТЕЛЬНОЕ WEHOLITE Д.500ММ '1C</t>
  </si>
  <si>
    <t>UPONOR КОЛЬЦО УПЛОТНИТЕЛЬНОЕ WEHOLITE Д.600ММ '1C</t>
  </si>
  <si>
    <t>UPONOR КОЛЬЦО УПЛОТНИТЕЛЬНОЕ WEHOLITE Д.700ММ '1C</t>
  </si>
  <si>
    <t>UPONOR КОЛЬЦО УПЛОТНИТЕЛЬНОЕ WEHOLITE Д.800ММ '1C</t>
  </si>
  <si>
    <t>UPONOR КОЛЬЦО УПЛОТНИТЕЛЬНОЕ WEHOLITE Д.1000ММ '1C</t>
  </si>
  <si>
    <t>UPONOR МУФТА ДВОЙНАЯ WEHOLITE Д.360ММ ПЭ '1C</t>
  </si>
  <si>
    <t>UPONOR INFRA SP. Z O.O., POLAND</t>
  </si>
  <si>
    <t>UPONOR МУФТА ДВОЙНАЯ WEHOLITE Д.400ММ ПЭ '1C</t>
  </si>
  <si>
    <t>UPONOR МУФТА ДВОЙНАЯ WEHOLITE Д.500ММ ПЭ '1C</t>
  </si>
  <si>
    <t>UPONOR МУФТА ДВОЙНАЯ WEHOLITE Д.600ММ ПЭ '1C</t>
  </si>
  <si>
    <t>UPONOR МУФТА ДВОЙНАЯ WEHOLITE Д.700ММ ПЭ '1C</t>
  </si>
  <si>
    <t>UPONOR МУФТА ДВОЙНАЯ WEHOLITE Д.800ММ ПЭ '1C</t>
  </si>
  <si>
    <t>UPONOR МУФТА ДВОЙНАЯ WEHOLITE Д.1000ММ ПЭ '1C</t>
  </si>
  <si>
    <t>UPONOR МУФТА ОБЖИМНАЯ WEHOLITE FLEX-SEAL Д.1200/1325ММ SN4 '1C</t>
  </si>
  <si>
    <t>UPONOR МУФТА ОБЖИМНАЯ WEHOLITE FLEX-SEAL Д.1400/1580ММ SN4 '1C</t>
  </si>
  <si>
    <t>UPONOR МУФТА ОБЖИМНАЯ WEHOLITE FLEX-SEAL Д.1600/1800ММ SN4 '1C</t>
  </si>
  <si>
    <t>Система внутренней канализации Uponor HTP</t>
  </si>
  <si>
    <t>UPONOR ТРУБА КАНАЛИЗАЦИОННАЯ БЕЗ РАСТРУБА Д.32ММ 1М ПП БЕЛАЯ '1C</t>
  </si>
  <si>
    <t>Sewer system Indoor</t>
  </si>
  <si>
    <t>UPONOR ТРУБА КАНАЛИЗАЦИОННАЯ РАСТРУБНАЯ Д.32ММ 1М ПП БЕЛАЯ '1С</t>
  </si>
  <si>
    <t>UPONOR ТРУБА КАНАЛИЗАЦИОННАЯ РАСТРУБНАЯ Д.32ММ 2М ПП БЕЛАЯ '1Щ</t>
  </si>
  <si>
    <t>UPONOR ТРУБА КАНАЛИЗАЦИОННАЯ БЕЗ РАСТРУБА Д.32ММ 3М ПП БЕЛАЯ '1C</t>
  </si>
  <si>
    <t>UPONOR ТРУБА КАНАЛИЗАЦИОННАЯ БЕЗ РАСТРУБА Д.50ММ 3М ПП СЕРАЯ '6C</t>
  </si>
  <si>
    <t>UPONOR ТРУБА КАНАЛИЗАЦИОННАЯ БЕЗРАСТРУБНАЯ Д.50ММ 6М ПВХ СЕРАЯ '1C</t>
  </si>
  <si>
    <t>UPONOR ТРУБА КАНАЛИЗАЦИОННАЯ БЕЗ РАСТРУБА Д.75ММ 4М ПП СЕРАЯ '4C</t>
  </si>
  <si>
    <t>UPONOR ТРУБА КАНАЛИЗАЦИОННАЯ БЕЗРАСТРУБНАЯ Д.75ММ 6М ПВХ СЕРАЯ '1Щ</t>
  </si>
  <si>
    <t>UPONOR ТРУБА КАНАЛИЗАЦИОННАЯ БЕЗ РАСТРУБА Д.110ММ 4М ПП СЕРАЯ '4C</t>
  </si>
  <si>
    <t>UPONOR ТРУБА КАНАЛИЗАЦИОННАЯ БЕЗ РАСТРУБА Д.110ММ 6М ПВХ СЕРАЯ '1Щ</t>
  </si>
  <si>
    <t>UPONOR ТРУБА КАНАЛИЗАЦИОННАЯ БЕЗ РАСТРУБА Д.110ММ 6М ПП СЕРАЯ '1C</t>
  </si>
  <si>
    <t>UPONOR ТРУБА КАНАЛИЗАЦИОННАЯ РАСТРУБНАЯ Д.32ММ 0,25М PP БЕЛАЯ '40Щ</t>
  </si>
  <si>
    <t>UPONOR ТРУБА КАНАЛИЗАЦИОННАЯ РАСТРУБНАЯ Д.32ММ 0,5М ПП БЕЛАЯ '50Щ</t>
  </si>
  <si>
    <t>UPONOR ТРУБА КАНАЛИЗАЦИОННАЯ РАСТРУБНАЯ Д.40ММ 0,5М PP СЕРАЯ '20C</t>
  </si>
  <si>
    <t>UPONOR ТРУБА КАНАЛИЗАЦИОННАЯ РАСТРУБНАЯ Д.40ММ 1М PP СЕРАЯ '6Щ</t>
  </si>
  <si>
    <t>UPONOR ТРУБА КАНАЛИЗАЦИОННАЯ РАСТРУБНАЯ Д.40ММ 2М PP СЕРАЯ '6C</t>
  </si>
  <si>
    <t>UPONOR ТРУБА КАНАЛИЗАЦИОННАЯ РАСТРУБНАЯ Д.50ММ 0,25М ПП СЕРАЯ '20C</t>
  </si>
  <si>
    <t>UPONOR ТРУБА КАНАЛИЗАЦИОННАЯ РАСТРУБНАЯ Д.50ММ 0,5М ПП СЕРАЯ '20C</t>
  </si>
  <si>
    <t>UPONOR ТРУБА КАНАЛИЗАЦИОННАЯ РАСТРУБНАЯ Д.50ММ 1М ПП СЕРАЯ '6И</t>
  </si>
  <si>
    <t>UPONOR ТРУБА КАНАЛИЗАЦИОННАЯ РАСТРУБНАЯ Д.50ММ 2М ПП СЕРАЯ '6C</t>
  </si>
  <si>
    <t>UPONOR ТРУБА КАНАЛИЗАЦИОННАЯ РАСТРУБНАЯ Д.50ММ 3М ПП СЕРАЯ '6C</t>
  </si>
  <si>
    <t>UPONOR ТРУБА КАНАЛИЗАЦИОННАЯ РАСТРУБНАЯ Д.75ММ 0,25М ПП СЕРАЯ '20C</t>
  </si>
  <si>
    <t>UPONOR ТРУБА КАНАЛИЗАЦИОННАЯ РАСТРУБНАЯ Д.75ММ 0,5М ПП СЕРАЯ '25C</t>
  </si>
  <si>
    <t>UPONOR ТРУБА КАНАЛИЗАЦИОННАЯ РАСТРУБНАЯ Д.75ММ 1М ПП СЕРАЯ '4C</t>
  </si>
  <si>
    <t>UPONOR ТРУБА КАНАЛИЗАЦИОННАЯ РАСТРУБНАЯ Д.75ММ 2М ПП СЕРАЯ '4C</t>
  </si>
  <si>
    <t>UPONOR ТРУБА КАНАЛИЗАЦИОННАЯ РАСТРУБНАЯ Д.75ММ 3М ПП СЕРАЯ '4С</t>
  </si>
  <si>
    <t>UPONOR ТРУБА КАНАЛИЗАЦИОННАЯ БЕЗ РАСТРУБА Д.75ММ 3М ПП СЕРАЯ '4C</t>
  </si>
  <si>
    <t>UPONOR ТРУБА КАНАЛИЗАЦИОННАЯ БЕЗ РАСТРУБА Д.75ММ 6М ПП СЕРАЯ '4C</t>
  </si>
  <si>
    <t>UPONOR ТРУБА КАНАЛИЗАЦИОННАЯ РАСТРУБНАЯ Д.110ММ 1М ПП СЕРАЯ '4И</t>
  </si>
  <si>
    <t>UPONOR ТРУБА КАНАЛИЗАЦИОННАЯ РАСТРУБНАЯ Д.110ММ 2М ПП СЕРАЯ '4И</t>
  </si>
  <si>
    <t>UPONOR ТРУБА КАНАЛИЗАЦИОННАЯ РАСТРУБНАЯ Д.110ММ 3М ПП СЕРАЯ '4И</t>
  </si>
  <si>
    <t>UPONOR ТРУБА КАНАЛИЗАЦИОННАЯ РАСТРУБНАЯ Д.110ММ 4М ПП СЕРАЯ '4С</t>
  </si>
  <si>
    <t>UPONOR ТРУБА КАНАЛИЗАЦИОННАЯ РАСТРУБНАЯ Д.110ММ 6М ПП СЕРАЯ '4C</t>
  </si>
  <si>
    <t>UPONOR МУФТА КАНАЛИЗАЦИОННАЯ НАДВИЖНАЯ Д.32ММ БЕЛАЯ '1C</t>
  </si>
  <si>
    <t>UPONOR МУФТА КАНАЛИЗАЦИОННАЯ НАДВИЖНАЯ Д.40ММ СЕРАЯ '60Щ</t>
  </si>
  <si>
    <t>UPONOR МУФТА КАНАЛИЗАЦИОННАЯ НАДВИЖНАЯ Д.50ММ СЕРАЯ '30C</t>
  </si>
  <si>
    <t>UPONOR МУФТА КАНАЛИЗАЦИОННАЯ НАДВИЖНАЯ Д.75ММ СЕРАЯ '25C</t>
  </si>
  <si>
    <t>UPONOR МУФТА КАНАЛИЗАЦИОННАЯ НАДВИЖНАЯ Д.110ММ СЕРАЯ '25C</t>
  </si>
  <si>
    <t>UPONOR МУФТА КАНАЛИЗАЦИОННАЯ НАДВИЖНАЯ Д.160ММ ПП '1C</t>
  </si>
  <si>
    <t>UPONOR МУФТА КАНАЛИЗАЦИОННАЯ С УПОРОМ Д.32ММ БЕЛАЯ '1C</t>
  </si>
  <si>
    <t>UPONOR МУФТА КАНАЛИЗАЦИОННАЯ С УПОРОМ Д.40ММ СЕРАЯ '45C</t>
  </si>
  <si>
    <t>UPONOR МУФТА КАНАЛИЗАЦИОННАЯ С УПОРОМ Д.50ММ СЕРАЯ '30C</t>
  </si>
  <si>
    <t>UPONOR МУФТА КАНАЛИЗАЦИОННАЯ С УПОРОМ Д.75ММ СЕРАЯ '25С</t>
  </si>
  <si>
    <t>UPONOR МУФТА КАНАЛИЗАЦИОННАЯ С УПОРОМ Д.110ММ СЕРАЯ '25Ф</t>
  </si>
  <si>
    <t>UPONOR ПЕРЕХОД КАНАЛИЗАЦИОННЫЙ Д.50/32ММ, БЕЛЫЙ '50С</t>
  </si>
  <si>
    <t>UPONOR ПЕРЕХОД КАНАЛИЗАЦИОННЫЙ Д.75-32ММ БЕЛЫЙ '1C</t>
  </si>
  <si>
    <t>UPONOR ПЕРЕХОД КАНАЛИЗАЦИОННЫЙ Д.75/50ММ СЕРЫЙ '15C</t>
  </si>
  <si>
    <t>UPONOR ПЕРЕХОД КАНАЛИЗАЦИОННЫЙ Д.110/50ММ СЕРЫЙ '15C</t>
  </si>
  <si>
    <t>UPONOR ПЕРЕХОД КАНАЛИЗАЦИОННЫЙ Д.110/75ММ СЕРЫЙ '15C</t>
  </si>
  <si>
    <t>UPONOR ПЕРЕХОД КАНАЛИЗАЦИОННЫЙ Д.160/110ММ ПП '1C</t>
  </si>
  <si>
    <t>UPONOR ОТВОД КАНАЛИЗАЦИОННЫЙ ОДНОРАСТРУБНЫЙ Д.32ММ 15ГР БЕЛЫЙ '1C</t>
  </si>
  <si>
    <t>UPONOR ОТВОД КАНАЛИЗАЦИОННЫЙ ОДНОРАСТРУБНЫЙ Д.50ММ 15ГР СЕРЫЙ '30C</t>
  </si>
  <si>
    <t>UPONOR ОТВОД КАНАЛИЗАЦИОННЫЙ ОДНОРАСТРУБНЫЙ Д.75ММ 15ГР СЕРЫЙ '25C</t>
  </si>
  <si>
    <t>UPONOR ОТВОД КАНАЛИЗАЦИОННЫЙ ОДНОРАСТРУБНЫЙ Д.110ММ 15ГР СЕРЫЙ '20C</t>
  </si>
  <si>
    <t>UPONOR ОТВОД КАНАЛИЗАЦИОННЫЙ ОДНОРАСТРУБНЫЙ Д.160ММ 15ГР ПП '1C</t>
  </si>
  <si>
    <t>UPONOR ОТВОД КАНАЛИЗАЦИОННЫЙ ОДНОРАСТРУБНЫЙ Д.32ММ 30ГР БЕЛЫЙ '1C</t>
  </si>
  <si>
    <t>UPONOR ОТВОД КАНАЛИЗАЦИОННЫЙ ОДНОРАСТРУБНЫЙ Д.50ММ 30ГР СЕРЫЙ '25C</t>
  </si>
  <si>
    <t>UPONOR ОТВОД КАНАЛИЗАЦИОННЫЙ ОДНОРАСТРУБНЫЙ Д.75ММ 30ГР СЕРЫЙ '20C</t>
  </si>
  <si>
    <t>UPONOR ОТВОД КАНАЛИЗАЦИОННЫЙ ОДНОРАСТРУБНЫЙ Д.110ММ 30ГР СЕРЫЙ '20C</t>
  </si>
  <si>
    <t>UPONOR ОТВОД КАНАЛИЗАЦИОННЫЙ ОДНОРАСТРУБНЫЙ Д.160ММ 30ГР ПП '1C</t>
  </si>
  <si>
    <t>UPONOR ОТВОД КАНАЛИЗАЦИОННЫЙ ОДНОРАСТРУБНЫЙ Д.32ММ 45ГР БЕЛЫЙ '1С</t>
  </si>
  <si>
    <t>UPONOR ОТВОД КАНАЛИЗАЦИОННЫЙ ОДНОРАСТРУБНЫЙ Д.40/40ММ 45ГР СЕРЫЙ '50C</t>
  </si>
  <si>
    <t>UPONOR ОТВОД КАНАЛИЗАЦИОННЫЙ ОДНОРАСТРУБНЫЙ Д.50ММ 45ГР СЕРЫЙ '20А</t>
  </si>
  <si>
    <t>UPONOR ОТВОД КАНАЛИЗАЦИОННЫЙ ОДНОРАСТРУБНЫЙ Д.75ММ 45ГР СЕРЫЙ '20C</t>
  </si>
  <si>
    <t>UPONOR ОТВОД КАНАЛИЗАЦИОННЫЙ ОДНОРАСТРУБНЫЙ Д.110ММ 45ГР СЕРЫЙ '18И</t>
  </si>
  <si>
    <t>UPONOR ОТВОД КАНАЛИЗАЦИОННЫЙ ОДНОРАСТРУБНЫЙ Д.40/40ММ 88,5ГР СЕРЫЙ '40C</t>
  </si>
  <si>
    <t>UPONOR ОТВОД КАНАЛИЗАЦИОННЫЙ ОДНОРАСТРУБНЫЙ Д.50ММ 88,5ГР СЕРЫЙ '20А</t>
  </si>
  <si>
    <t>UPONOR ОТВОД КАНАЛИЗАЦИОННЫЙ ОДНОРАСТРУБНЫЙ  Д. 75ММ *88,5 ГР. '20C</t>
  </si>
  <si>
    <t>UPONOR ОТВОД КАНАЛИЗАЦИОННЫЙ ОДНОРАСТРУБНЫЙ Д.110ММ 88,5ГР СЕРЫЙ '10И</t>
  </si>
  <si>
    <t>UPONOR ОТВОД КАНАЛИЗАЦИОННЫЙ ОДНОРАСТРУБНЫЙ УДЛИНЕННЫЙ Д.75*88,5ГР СЕРЫЙ '25С</t>
  </si>
  <si>
    <t>UPONOR ОТВОД КАНАЛИЗАЦИОННЫЙ ОДНОРАСТРУБНЫЙ УДЛИНЕННЫЙ Д.110ММ 88,5ГР СЕРЫЙ '1С</t>
  </si>
  <si>
    <t>UPONOR ОТВОД КАНАЛИЗАЦИОННЫЙ ДВУХРАСТРУБНЫЙ Д.32ММ 15ГР БЕЛЫЙ '1C</t>
  </si>
  <si>
    <t>UPONOR ОТВОД КАНАЛИЗАЦИОННЫЙ ДВУХРАСТРУБНЫЙ Д.50ММ 15ГР СЕРЫЙ '30C</t>
  </si>
  <si>
    <t>UPONOR ОТВОД КАНАЛИЗАЦИОННЫЙ ДВУХРАСТРУБНЫЙ Д.75ММ 15ГР СЕРЫЙ '25C</t>
  </si>
  <si>
    <t>UPONOR ОТВОД КАНАЛИЗАЦИОННЫЙ ДВУХРАСТРУБНЫЙ Д.110ММ 15ГР СЕРЫЙ '20C</t>
  </si>
  <si>
    <t>UPONOR ОТВОД КАНАЛИЗАЦИОННЫЙ ДВУХРАСТРУБНЫЙ Д.32ММ 30ГР БЕЛЫЙ '1C</t>
  </si>
  <si>
    <t>UPONOR ОТВОД КАНАЛИЗАЦИОННЫЙ ДВУХРАСТРУБНЫЙ Д.50ММ 30ГР СЕРЫЙ '25C</t>
  </si>
  <si>
    <t>UPONOR ОТВОД КАНАЛИЗАЦИОННЫЙ ДВУХРАСТРУБНЫЙ Д.75ММ 30ГР СЕРЫЙ '20C</t>
  </si>
  <si>
    <t>UPONOR ОТВОД КАНАЛИЗАЦИОННЫЙ ДВУХРАСТРУБНЫЙ Д.110ММ 30ГР СЕРЫЙ '20C</t>
  </si>
  <si>
    <t>UPONOR ОТВОД КАНАЛИЗАЦИОННЫЙ ДВУХРАСТРУБНЫЙ Д.32ММ 45ГР БЕЛЫЙ '1С</t>
  </si>
  <si>
    <t>UPONOR ОТВОД КАНАЛИЗАЦИОННЫЙ ДВУХРАСТРУБНЫЙ Д.50ММ 45ГР СЕРЫЙ '20C</t>
  </si>
  <si>
    <t>UPONOR ОТВОД КАНАЛИЗАЦИОННЫЙ ДВУХРАСТРУБНЫЙ Д.75ММ 45ГР СЕРЫЙ '20C</t>
  </si>
  <si>
    <t>UPONOR ОТВОД КАНАЛИЗАЦИОННЫЙ ДВУХРАСТРУБНЫЙ Д.110ММ 45ГР СЕРЫЙ '18С</t>
  </si>
  <si>
    <t>UPONOR ОТВОД КАНАЛИЗАЦИОННЫЙ ДВУХРАСТРУБНЫЙ Д.32ММ 88,5ГР БЕЛЫЙ '1C</t>
  </si>
  <si>
    <t>UPONOR ОТВОД КАНАЛИЗАЦИОННЫЙ ДВУХРАСТРУБНЫЙ УДЛИНЕННЫЙ Д.50ММ 88,5ГР СЕРЫЙ '20C</t>
  </si>
  <si>
    <t>UPONOR ОТВОД КАНАЛИЗАЦИОННЫЙ ДВУХРАСТРУБНЫЙ УДЛИНЕННЫЙ Д.75ММ 88,5ГР СЕРЫЙ '25C</t>
  </si>
  <si>
    <t>UPONOR ОТВОД КАНАЛИЗАЦИОННЫЙ ДВУХРАСТРУБНЫЙ Д.75ММ*88,5ГР. СЕРЫЙ '18C</t>
  </si>
  <si>
    <t>UPONOR ОТВОД КАНАЛИЗАЦИОННЫЙ ДВУХРАСТРУБНЫЙ УДЛИНЕННЫЙ Д.110ММ 88,5ГР СЕРЫЙ '15C</t>
  </si>
  <si>
    <t>UPONOR ОТВОД КАНАЛИЗАЦИОННЫЙ ДВУХРАСТРУБНЫЙ Д.110ММ*88,5ГР. СЕРЫЙ '10C</t>
  </si>
  <si>
    <t>UPONOR СОЕДИНИТЕЛЬНЫЙ ПАТРУБОК ДЛЯ СТИРАЛЬНОЙ МАШИНЫ Д.50ММ 0,15М СЕРЫЙ '1С</t>
  </si>
  <si>
    <t>UPONOR ОТВОД ДЛЯ ПОДКЛЮЧЕНИЯ СТИРАЛЬНОЙ МАШИНЫ Д.50ММ 90ГР СЕРЫЙ '1С</t>
  </si>
  <si>
    <t>UPONOR ОТВОД ДЛЯ УНИТАЗА УДЛИНЕННЫЙ Д.110*88,5ГР СЕРЫЙ '10C</t>
  </si>
  <si>
    <t>UPONOR ТРОЙНИК КАНАЛИЗАЦИОННЫЙ ТРЕХРАСТРУБНЫЙ Д.32/32ММ 45ГР БЕЛЫЙ '1C</t>
  </si>
  <si>
    <t>UPONOR ТРОЙНИК КАНАЛИЗАЦИОННЫЙ ТРЕХРАСТРУБНЫЙ Д.50/50ММ 45ГР СЕРЫЙ '10C</t>
  </si>
  <si>
    <t>UPONOR ТРОЙНИК КАНАЛИЗАЦИОННЫЙ ТРЕХРАСТРУБНЫЙ Д.75/50ММ 45ГР СЕРЫЙ '15C</t>
  </si>
  <si>
    <t>UPONOR ТРОЙНИК КАНАЛИЗАЦИОННЫЙ ТРЁХРАСТРУБНЫЙ Д.75/75ММ 45 ГР СЕРЫЙ '20C</t>
  </si>
  <si>
    <t>UPONOR ТРОЙНИК КАНАЛИЗАЦИОННЫЙ ТРЁХРАСТРУБНЫЙ Д.110/50ММ 45ГР СЕРЫЙ '15C</t>
  </si>
  <si>
    <t>UPONOR ТРОЙНИК КАНАЛИЗАЦИОННЫЙ ТРЁХРАСТРУБНЫЙ Д.110/75ММ 45ГР СЕРЫЙ '15C</t>
  </si>
  <si>
    <t>UPONOR ТРОЙНИК КАНАЛИЗАЦИОННЫЙ ТРЁХРАСТРУБНЫЙ Д.110/110ММ 45ГР СЕРЫЙ '10C</t>
  </si>
  <si>
    <t>UPONOR ТРОЙНИК КАНАЛИЗАЦИОННЫЙ ТРЁХРАСТРУБНЫЙ Д.32/32ММ 88,5ГР БЕЛЫЙ '1C</t>
  </si>
  <si>
    <t>UPONOR ТРОЙНИК КАНАЛИЗАЦИОННЫЙ ТРЕХРАСТРУБНЫЙ Д.50/50ММ 88,5ГР СЕРЫЙ '15C</t>
  </si>
  <si>
    <t>UPONOR ТРОЙНИК КАНАЛИЗАЦИОННЫЙ ТРЕХРАСТРУБНЫЙ Д.75/50ММ 88,5ГР СЕРЫЙ '15C</t>
  </si>
  <si>
    <t>UPONOR ТРОЙНИК КАНАЛИЗАЦИОННЫЙ ТРЕХРАСТРУБНЫЙ Д.110/50ММ 88,5ГР СЕРЫЙ '15И</t>
  </si>
  <si>
    <t>UPONOR ТРОЙНИК КАНАЛИЗАЦИОННЫЙ ТРЕХРАСТРУБНЫЙ ЗАКРУГЛЕННЫЙ Д.75/75ММ 88,5ГР СЕРЫЙ '10C</t>
  </si>
  <si>
    <t>UPONOR ТРОЙНИК КАНАЛИЗАЦИОННЫЙ ТРЕХРАСТРУБНЫЙ ЗАКРУГЛЕННЫЙ Д.110/75ММ 88,5ГР СЕРЫЙ '15А</t>
  </si>
  <si>
    <t>UPONOR ТРОЙНИК КАНАЛИЗАЦИОННЫЙ ТРЕХРАСТРУБНЫЙ ЗАКРУГЛЕННЫЙ Д.110/110ММ 88,5ГР СЕРЫЙ '10И</t>
  </si>
  <si>
    <t>UPONOR ТРОЙНИК КАНАЛИЗАЦИОННЫЙ ДВУХРАСТРУБНЫЙ Д.32/32ММ 45ГР. БЕЛЫЙ '1С</t>
  </si>
  <si>
    <t>UPONOR ТРОЙНИК КАНАЛИЗАЦИОННЫЙ ДВУХРАСТРУБНЫЙ Д.32/32ММ 88,5ГР. БЕЛЫЙ '1C</t>
  </si>
  <si>
    <t>UPONOR ТРОЙНИК КАНАЛИЗАЦИОННЫЙ ДВУХРАСТРУБНЫЙ Д.50/50ММ 45ГР СЕРЫЙ '10И</t>
  </si>
  <si>
    <t>UPONOR ТРОЙНИК КАНАЛИЗАЦИОННЫЙ ДВУХРАСТРУБНЫЙ Д.75/50ММ 45ГР СЕРЫЙ '15C</t>
  </si>
  <si>
    <t>UPONOR ТРОЙНИК КАНАЛИЗАЦИОННЫЙ ДВУХРАСТРУБНЫЙ Д.75/75ММ 45ГР СЕРЫЙ '20C</t>
  </si>
  <si>
    <t>UPONOR ТРОЙНИК КАНАЛИЗАЦИОННЫЙ ДВУХРАСТРУБНЫЙ Д.110/50ММ 45ГР СЕРЫЙ '15C</t>
  </si>
  <si>
    <t>UPONOR ТРОЙНИК КАНАЛИЗАЦИОННЫЙ ДВУХРАСТРУБНЫЙ Д.110/75ММ 45ГР СЕРЫЙ '15C</t>
  </si>
  <si>
    <t>UPONOR ТРОЙНИК КАНАЛИЗАЦИОННЫЙ ДВУХРАСТРУБНЫЙ Д.110/110ММ 45ГР СЕРЫЙ '10И</t>
  </si>
  <si>
    <t>UPONOR ТРОЙНИК КАНАЛИЗАЦИОННЫЙ ДВУХРАСТРУБНЫЙ Д.160/110ММ 45ГР ПП '1C</t>
  </si>
  <si>
    <t>UPONOR ТРОЙНИК КАНАЛИЗАЦИОННЫЙ ДВУХРАСТРУБНЫЙ Д.160/160ММ 45ГР ПП '1C</t>
  </si>
  <si>
    <t>UPONOR ТРОЙНИК КАНАЛИЗАЦИОННЫЙ ДВУХРАСТРУБНЫЙ Д.40/40ММ 88,5ГР СЕРЫЙ '20С</t>
  </si>
  <si>
    <t>UPONOR ТРОЙНИК КАНАЛИЗАЦИОННЫЙ ДВУХРАСТРУБНЫЙ Д.50/50ММ 88,5ГР СЕРЫЙ '15C</t>
  </si>
  <si>
    <t>UPONOR ТРОЙНИК КАНАЛИЗАЦИОННЫЙ ДВУХРАСТРУБНЫЙ Д.75/50ММ 88,5ГР СЕРЫЙ '15C</t>
  </si>
  <si>
    <t>UPONOR ТРОЙНИК КАНАЛИЗАЦИОННЫЙ ДВУХРАСТРУБНЫЙ Д.75/75ММ 88,5ГР СЕРЫЙ '10C</t>
  </si>
  <si>
    <t>UPONOR ТРОЙНИК КАНАЛИЗАЦИОННЫЙ ДВУХРАСТРУБНЫЙ Д.110/50ММ 88,5ГР СЕРЫЙ '15C</t>
  </si>
  <si>
    <t>UPONOR ТРОЙНИК КАНАЛИЗАЦИОННЫЙ ДВУХРАСТРУБНЫЙ Д.110/75ММ 88,5ГР СЕРЫЙ '15C</t>
  </si>
  <si>
    <t>UPONOR ТРОЙНИК КАНАЛИЗАЦИОННЫЙ ДВУХРАСТРУБНЫЙ Д.110/110ММ 88,5ГР СЕРЫЙ '15И</t>
  </si>
  <si>
    <t>UPONOR ТРОЙНИК КАНАЛИЗАЦИОННЫЙ ДВУХРАСТРУБНЫЙ ЗАКРУГЛЕННЫЙ Д.75/75ММ 88,5ГР СЕРЫЙ '10C</t>
  </si>
  <si>
    <t>UPONOR ТРОЙНИК КАНАЛИЗАЦИОННЫЙ ДВУХРАСТРУБНЫЙ ЗАКРУГЛЕННЫЙ Д.110/75ММ 88,5ГР СЕРЫЙ '15C</t>
  </si>
  <si>
    <t>UPONOR ТРОЙНИК КАНАЛИЗАЦИОННЫЙ ДВУХРАСТРУБНЫЙ Д.110/110ММ 88,7ГР. СЕРЫЙ '10И</t>
  </si>
  <si>
    <t>UPONOR ТРОЙНИК ДЛЯ УНИТАЗА Д.110/110ММ 88,5ГР СЕРЫЙ '10C</t>
  </si>
  <si>
    <t>UPONOR КРЕСТОВИНА КАНАЛИЗАЦИОННАЯ РАСТРУБНАЯ Д.110/110ММ 88,5ГР. СЕРАЯ '5И</t>
  </si>
  <si>
    <t>UPONOR ПАТРУБОК ДЛЯ ПРОЧИСТКИ ДВУХРАСТРУБНЫЙ Д.75ММ СЕРЫЙ '15C</t>
  </si>
  <si>
    <t>UPONOR ПАТРУБОК ДЛЯ ПРОЧИСТКИ ОДНОРАСТРУБНЫЙ Д.75ММ СЕРЫЙ '15C</t>
  </si>
  <si>
    <t>UPONOR ПАТРУБОК ДЛЯ ПРОЧИСТКИ ДВУХРАСТРУБНЫЙ (ОПТИМИЗ.) Д.110ММ СЕРЫЙ '10И</t>
  </si>
  <si>
    <t>UPONOR ПАТРУБОК ДЛЯ ПРОЧИСТКИ  ОДНОРАСТРУБНЫЙ (ОПТИМИЗ.) Д.110ММ СЕРЫЙ '10С</t>
  </si>
  <si>
    <t>UPONOR ПАТРУБОК ДЛЯ ПРОЧИСТКИ ДВУХРАСТРУБНЫЙ Д.110ММ СЕРЫЙ '10Щ</t>
  </si>
  <si>
    <t>UPONOR ПАТРУБОК ДЛЯ ПРОЧИСТКИ  ОДНОРАСТРУБНЫЙ Д.110ММ СЕРЫЙ '10Щ</t>
  </si>
  <si>
    <t>UPONOR ПАТРУБОК ДЛЯ ПРОЧИСТКИ ОДНОРАСТРУБНЫЙ Д.160ММ ПП '1C</t>
  </si>
  <si>
    <t>UPONOR ПАТРУБОК КОМПЕНСАЦИОННЫЙ Д.75ММ СЕРЫЙ '15C</t>
  </si>
  <si>
    <t>UPONOR ПАТРУБОК КОМПЕНСАЦИОННЫЙ Д.110ММ СЕРЫЙ '10C</t>
  </si>
  <si>
    <t>UPONOR ПРОБКА ДЛЯ ПРОЧИСТКИ Д.75ММ СЕРАЯ '20C</t>
  </si>
  <si>
    <t>UPONOR ПРОБКА ДЛЯ ПРОЧИСТКИ Д.110ММ СЕРАЯ '15И</t>
  </si>
  <si>
    <t>UPONOR ПРОБКА ДЛЯ ПРОЧИСТКИ Д.160ММ '1C</t>
  </si>
  <si>
    <t>UPONOR ЗАГЛУШКА КАНАЛИЗАЦИОННАЯ Д.32ММ, БЕЛАЯ '1C</t>
  </si>
  <si>
    <t>UPONOR ЗАГЛУШКА КАНАЛИЗАЦИОННАЯ Д.50ММ, СЕРАЯ '1И</t>
  </si>
  <si>
    <t>UPONOR ЗАГЛУШКА КАНАЛИЗАЦИОННАЯ Д.75ММ, СЕРАЯ '30C</t>
  </si>
  <si>
    <t>UPONOR ЗАГЛУШКА КАНАЛИЗАЦИОННАЯ, Д.110ММ СЕРАЯ '1И</t>
  </si>
  <si>
    <t>UPONOR ЗАГЛУШКА КАНАЛИЗАЦИОННАЯ Д.160ММ ПП '1C</t>
  </si>
  <si>
    <t>UPONOR РЕВИЗИОННЫЙ ПАТРУБОК С КРЫШКОЙ Д.160ММ ПП '1C</t>
  </si>
  <si>
    <t>UPONOR СОЕДИНИТЕЛЬНЫЙ ПАТРУБОК Д.75/70ММ СЕРЫЙ (ПП/ЧУГУН) '35C</t>
  </si>
  <si>
    <t>UPONOR СОЕДИНИТЕЛЬНЫЙ ПАТРУБОК Д.110/100ММ СЕРЫЙ (ПП/ЧУГУН) '15C</t>
  </si>
  <si>
    <t>UPONOR УПЛОТНЕНИЕ ДЛЯ ПЕРЕХОДНОГО ПАТРУБКА Д.50/50ММ ПП/ЧУГУН '50C</t>
  </si>
  <si>
    <t>UPONOR УПЛОТНЕНИЕ ДЛЯ ПЕРЕХОДНОГО ПАТРУБКА Д.75/70ММ ПП/ЧУГУН '10C</t>
  </si>
  <si>
    <t>UPONOR УПЛОТНЕНИЕ ДЛЯ ПЕРЕХОДНОГО ПАТРУБКА Д.110/100ММ ПП/ЧУГУН '10C</t>
  </si>
  <si>
    <t>UPONOR УПЛОТНИТЕЛЬНОЕ КОЛЬЦО ПРОФИЛЬНОЕ Д.50/50ММ ПП/ЧУГУН '50C</t>
  </si>
  <si>
    <t>UPONOR УПЛОТНИТЕЛЬНОЕ КОЛЬЦО ПРОФИЛЬНОЕ Д.75/70ММ ПП/ЧУГУН '100C</t>
  </si>
  <si>
    <t>UPONOR УПЛОТНИТЕЛЬНОЕ КОЛЬЦО ПРОФИЛЬНОЕ Д.110/100ММ ПП/ЧУГУН '100C</t>
  </si>
  <si>
    <t>UPONOR ОПОРА ДЛЯ КАНАЛИЗАЦИОННЫХ ТРУБ Д.32ММ БЕЛАЯ '1C</t>
  </si>
  <si>
    <t>UPONOR ОПОРА ДЛЯ КАНАЛИЗАЦИОННЫХ ТРУБ Д.32ММ СЕРАЯ '1C</t>
  </si>
  <si>
    <t>UPONOR ОПОРА ДЛЯ КАНАЛИЗАЦИОННЫХ ТРУБ Д.40ММ БЕЛАЯ '200C</t>
  </si>
  <si>
    <t>UPONOR ОПОРА ДЛЯ КАНАЛИЗАЦИОННЫХ ТРУБ Д.40ММ СЕРАЯ '200C</t>
  </si>
  <si>
    <t>UPONOR ОПОРА ДЛЯ КАНАЛИЗАЦИОННЫХ ТРУБ Д.50ММ БЕЛАЯ '100C</t>
  </si>
  <si>
    <t>UPONOR ОПОРА ДЛЯ КАНАЛИЗАЦИОННЫХ ТРУБ Д.50ММ СЕРАЯ '100C</t>
  </si>
  <si>
    <t>UPONOR ОПОРА ДЛЯ КАНАЛИЗАЦИОННЫХ ТРУБ Д.75ММ СЕРАЯ '100C</t>
  </si>
  <si>
    <t>UPONOR ОПОРА ДЛЯ КАНАЛИЗАЦИОННЫХ ТРУБ 110ММ СЕРАЯ '5С</t>
  </si>
  <si>
    <t>UPONOR ВОРОНКА ДЛЯ ШЛАНГА СТИРАЛЬНОЙ МАШИНЫ Д.32ММ БЕЛАЯ '1C</t>
  </si>
  <si>
    <t>UPONOR ПАТРУБОК КАНАЛИЗАЦИОНЫЙ, ДЛЯ УНИТАЗА, УДЛИНЕННЫЙ Д.110ММ СЕРЫЙ '15C</t>
  </si>
  <si>
    <t>UPONOR ПАТРУБОК КАНАЛИЗАЦИОНЫЙ, ДЛЯ УНИТАЗА, КОРОТКИЙ Д.110ММ СЕРЫЙ '25C</t>
  </si>
  <si>
    <t>UPONOR ОТВОД КАНАЛИЗАЦИОНЫЙ ДВУХРАСТРУБНЫЙ ДЛЯ УНИТАЗА КОРОТКИЙ Д.110ММ 88,5ГР СЕРЫЙ '15А</t>
  </si>
  <si>
    <t>UPONOR ВТУЛКА ПРОХОДНАЯ КАНАЛИЗАЦИОННАЯ Д.160ММ ПП '1C</t>
  </si>
  <si>
    <t>UPONOR ПАТРУБОК КАНАЛИЗАЦИОННЫЙ, ЗАЩИТНЫЙ ПВХ '35C</t>
  </si>
  <si>
    <t>UPONOR ОТВОД ДЛЯ ШЛАНГА 32-R3/4 '1C</t>
  </si>
  <si>
    <t>UPONOR РЕЗЬБОВОЕ СОЕДИНЕНИЕ 32-R 1 1/2 '1C</t>
  </si>
  <si>
    <t>UPONOR ПРОТИВОПОЖАРНАЯ МАНЖЕТА Д.55ММ '5Щ</t>
  </si>
  <si>
    <t>UPONOR ПРОТИВОПОЖАРНАЯ МАНЖЕТА Д.75ММ '5Щ</t>
  </si>
  <si>
    <t>UPONOR ПРОТИВОПОЖАРНАЯ МАНЖЕТА Д.110ММ '10Щ</t>
  </si>
  <si>
    <t>UPONOR ПРОТИВОПОЖАРНАЯ МАНЖЕТА Д.160ММ '5Щ</t>
  </si>
  <si>
    <t>UPONOR УПЛОТНИТЕЛЬНОЕ КОЛЬЦО Д.32ММ, ЧЕРНОЕ '1C</t>
  </si>
  <si>
    <t>UPONOR УПЛОТНИТЕЛЬНОЕ КОЛЬЦО Д.50ММ, ЧЕРНОЕ '35C</t>
  </si>
  <si>
    <t>UPONOR УПЛОТНИТЕЛЬНОЕ КОЛЬЦО Д.50ММ (2 ШТ. В КОМПЛ.) '1Щ</t>
  </si>
  <si>
    <t>UPONOR УПЛОТНИТЕЛЬНОЕ КОЛЬЦО Д.75ММ, ЧЕРНОЕ '35C</t>
  </si>
  <si>
    <t>UPONOR УПЛОТНИТЕЛЬНОЕ КОЛЬЦО Д.75ММ (2 ШТ. В КОМПЛ.) '1Щ</t>
  </si>
  <si>
    <t>UPONOR УПЛОТНИТЕЛЬНОЕ КОЛЬЦО ДЛЯ ПВХ ТРУБ Д.160 ММ '1C</t>
  </si>
  <si>
    <t>UPONOR УПЛОТНИТЕЛЬНОЕ КОЛЬЦО МАСЛОСТОЙКОЕ Д.110ММ ЖЕЛТОЕ '10C</t>
  </si>
  <si>
    <t>UPONOR УПЛОТНИТЕЛЬНОЕ КОЛЬЦО МАСЛОСТОЙКОЕ Д.160ММ ЖЕЛТОЕ '10C</t>
  </si>
  <si>
    <t>UPONOR ПАРОИЗОЛЯЦИОННАЯ МАНЖЕТА Д.110ММ '1C</t>
  </si>
  <si>
    <t>UPONOR ОТВОД КАНАЛИЗАЦИОННЫЙ ВЕРТИКАЛЬНОГО ВЫПУСКА Д.110ММ '1C</t>
  </si>
  <si>
    <t>UPONOR ПЕРЕХОД КАНАЛИЗАЦИОННЫЙ Д.40/32ММ БЕЛЫЙ '1C</t>
  </si>
  <si>
    <t>UPONOR ПЕРЕХОД КАНАЛИЗАЦИОННЫЙ Д.50/32ММ СЕРЫЙ '1С</t>
  </si>
  <si>
    <t>UPONOR ПЕРЕХОД КАНАЛИЗАЦИОННЫЙ Д.50/40ММ СЕРЫЙ '1C</t>
  </si>
  <si>
    <t>UPONOR ПЕРЕХОД КАНАЛИЗАЦИОННЫЙ ДВУХРАСТРУБНЫЙ КОРОТКИЙ Д.75/50ММ СЕРЫЙ '34C</t>
  </si>
  <si>
    <t>UPONOR ПЕРЕХОД КАНАЛИЗАЦИОННЫЙ ДВУХРАСТРУБНЫЙ КОРОТКИЙ Д.110/50ММ СЕРЫЙ '15C</t>
  </si>
  <si>
    <t>UPONOR ПЕРЕХОД КАНАЛИЗАЦИОННЫЙ ДВУХРАСТРУБНЫЙ КОРОТКИЙ Д.110/75ММ СЕРЫЙ '15C</t>
  </si>
  <si>
    <t>UPONOR ПЕРЕХОД КАНАЛИЗАЦИОННЫЙ ОДНОРАСТРУБНЫЙ, КОРОТКИЙ Д.110/50ММ СЕРЫЙ '20C</t>
  </si>
  <si>
    <t>UPONOR ПЕРЕХОД КАНАЛИЗАЦИОННЫЙ ОДНОРАСТРУБНЫЙ, КОРОТКИЙ Д.110/75ММ СЕРЫЙ '20C</t>
  </si>
  <si>
    <t>UPONOR МУФТА КАНАЛИЗАЦИОННАЯ СВОБОДНАЯ Д.50ММ СЕРАЯ '40C</t>
  </si>
  <si>
    <t>UPONOR МУФТА КАНАЛИЗАЦИОННАЯ СВОБОДНАЯ Д.75ММ СЕРАЯ '30C</t>
  </si>
  <si>
    <t>UPONOR МУФТА КАНАЛИЗАЦИОННАЯ СВОБОДНАЯ Д.110ММ СЕРАЯ '1C</t>
  </si>
  <si>
    <t>UPONOR ЗАГЛУШКА ДЛЯ РАСТРУБА Д.50ММ СЕРАЯ '80C</t>
  </si>
  <si>
    <t>UPONOR ЗАГЛУШКА ДЛЯ РАСТРУБА Д.75ММ СЕРАЯ '34C</t>
  </si>
  <si>
    <t>UPONOR ЗАГЛУШКА ДЛЯ РАСТРУБА Д.110ММ СЕРАЯ '10C</t>
  </si>
  <si>
    <t>UPONOR КРЕСТОВИНА КАНАЛИЗАЦИОННАЯ УГЛОВАЯ Д.110/110ММ 88,5ГР. '1C</t>
  </si>
  <si>
    <t>1087240, 
1053744</t>
  </si>
  <si>
    <t>UPONOR DRAIN ТРАП С ГОРИЗОНТАЛЬНЫМ ВЫПУСКОМ Д.75/150ММ, 3Х32ММ '1И</t>
  </si>
  <si>
    <t>Drain</t>
  </si>
  <si>
    <t>1051376, 
1088935</t>
  </si>
  <si>
    <t>UPONOR DRAIN ТРАП С ГОРИЗОНТАЛЬНЫМ ВЫПУСКОМ НИЗКИЙ Д.50/150ММ '1И</t>
  </si>
  <si>
    <t>1051377, 
1088936</t>
  </si>
  <si>
    <t>UPONOR DRAIN ТРАП С ГОРИЗОНТАЛЬНЫМ ВЫПУСКОМ НИЗКИЙ Д.75/150ММ '1И</t>
  </si>
  <si>
    <t>UPONOR DRAIN ТРАП С ВЕРТИКАЛЬНЫМ ВЫПУСКОМ Д.50/150ММ '1И</t>
  </si>
  <si>
    <t>UPONOR DRAIN ТРАП С ВЕРТИКАЛЬНЫМ ВЫПУСКОМ Д.75,110/150ММ, 3Х32ММ '1И</t>
  </si>
  <si>
    <t>1053745, 
1060728, 
1088937</t>
  </si>
  <si>
    <t>UPONOR DRAIN ТРАП С ГОРИЗОНТАЛЬНЫМ ВЫПУСКОМ Д.32/130ММ '1Щ</t>
  </si>
  <si>
    <t>UPONOR DRAIN ТРАП С ГОРИЗОНТАЛЬНЫМ ВЫПУСКОМ  НИЗКИЙ Д.50/130ММ '1У</t>
  </si>
  <si>
    <t>1087235, 1087236, 1087237, 1087238, 1088938, 1088939, 1088940, 1088941, 1088942, 1088943, 1088944, 1088945, 1088946, 1088947</t>
  </si>
  <si>
    <t>UPONOR DRAIN РЕШЕТКА ТРАПА КВАДРАТНАЯ ELEGANT 197х197ММ, НЕРЖ. СТАЛЬ, СО СТАЛЬНОЙ РАМОЙ '1А</t>
  </si>
  <si>
    <t>UPONOR DRAIN РЕШЕТКА ТРАПА КВАДРАТНАЯ ELEGANT 197х197ММ С ОТВ. 32ММ, НЕРЖ. СТАЛЬ, СО СТАЛЬНОЙ РАМОЙ '1С</t>
  </si>
  <si>
    <t>1051402, 1051401, 1051404, 1051403, 1051382</t>
  </si>
  <si>
    <t>UPONOR DRAIN РЕШЕТКА ТРАПА КВАДРАТНАЯ ELEGANT 155х155ММ, НЕРЖ. СТАЛЬ, СО СТАЛЬНОЙ РАМОЙ '1А</t>
  </si>
  <si>
    <t>1087235, 1087236, 1087237, 1087238, 1051390, 1051381, 1051394, 1051415, 1051414, 1051393, 1051392, 1051402, 1051401, 1051404, 1051403, 1051382, 1088938, 1088939, 1088940, 1088941, 1088942, 1088943, 1088944, 1088945, 1088946, 1088947</t>
  </si>
  <si>
    <t>UPONOR DRAIN РЕШЕТКА ТРАПА КВАДРАТНАЯ STYLE 197х197ММ, НЕРЖ. СТАЛЬ, СО СТАЛЬНОЙ РАМОЙ '1И</t>
  </si>
  <si>
    <t>UPONOR DRAIN ОСНОВА ПОД ПЛИТКУ 150Х150ММ '1А</t>
  </si>
  <si>
    <t>UPONOR DRAIN РЕШЕТКА ТРАПА КВАДРАТНАЯ БЕЗ ОСНОВЫ 150/200Х200ММ, НЕРЖ.СТАЛЬ '20У</t>
  </si>
  <si>
    <t>1051384, 
1051385</t>
  </si>
  <si>
    <t>UPONOR DRAIN РЕШЕТКА ТРАПА КРУГЛАЯ Д.150ММ, НЕРЖ. СТАЛЬ '25С</t>
  </si>
  <si>
    <t>UPONOR DRAIN РЕШЕТКА ТРАПА КРУГЛАЯ Д.150ММ, БЕЛАЯ, ПЛАСТИК '1А</t>
  </si>
  <si>
    <t>UPONOR DRAIN КОЛЬЦО НАРАЩИВАНИЯ ТРАПА Д.150ММ 13ММ '1У</t>
  </si>
  <si>
    <t>UPONOR DRAIN КОЛЬЦО НАРАЩИВАНИЯ ТРАПА Д.150ММ 25ММ '1У</t>
  </si>
  <si>
    <t>UPONOR DRAIN КОЛЬЦО НАРАЩИВАНИЯ ТРАПА Д.150ММ 35-107ММ '1У</t>
  </si>
  <si>
    <t>UPONOR DRAIN КОЛЬЦО НАРАЩИВАНИЯ ТРАПА Д.130ММ 13ММ '1У</t>
  </si>
  <si>
    <t>UPONOR DRAIN СУХОЙ ЗАТВОР '1У</t>
  </si>
  <si>
    <t>UPONOR DRAIN ГИДРОЗАТВОР '1У</t>
  </si>
  <si>
    <t>UPONOR DRAIN ОПОРНАЯ СИСТЕМА '4У</t>
  </si>
  <si>
    <t>UPONOR DRAIN ОПОРЫ 2 ШТ. '8У</t>
  </si>
  <si>
    <t>UPONOR DRAIN КОЛЬЦО Д.150ММ 3ММ, НЕРЖ. СТАЛЬ '1У</t>
  </si>
  <si>
    <t>UPONOR DRAIN РЕЗАК Д.150ММ '1У</t>
  </si>
  <si>
    <t>UPONOR DRAIN РЕЗАК Д.130ММ '1У</t>
  </si>
  <si>
    <t>UPONOR DRAIN ЗАЖИМНОЕ КОЛЬЦО Д.150ММ '25У</t>
  </si>
  <si>
    <t>UPONOR DRAIN ЗАЖИМНОЕ КОЛЬЦО Д.130ММ '25У</t>
  </si>
  <si>
    <t>UPONOR DRAIN МУФТА Д.32ММ '50У</t>
  </si>
  <si>
    <t>UPONOR DRAIN МОНТАЖНАЯ ПЛАСТИНА 300Х300ММ '20У</t>
  </si>
  <si>
    <t xml:space="preserve"> </t>
  </si>
  <si>
    <t>UPONOR DRAIN ТРАП С ВЕРТИКАЛЬНЫМ ВЫПУСКОМ Д.75/150ММ '1У</t>
  </si>
  <si>
    <t>UPONOR DRAIN ТРАП С ВЕРТИКАЛЬНЫМ ВЫПУСКОМ Д.110/150ММ '1У</t>
  </si>
  <si>
    <t>UPONOR DRAIN КОЛЬЦО НАРЩИВАНИЯ Д.150ММ 35-107ММ С РЕШЕТКОЙ ТРАПА КВАДРАТНОЙ '1У</t>
  </si>
  <si>
    <t>UPONOR DRAIN КОМПЛЕКТ ДЛЯ БЛОКИРОВКИ РЕШЕТОК ТРАПА '50С</t>
  </si>
  <si>
    <t>UPONOR СМАЗКА САНТЕХНИЧЕСКАЯ 250 Г. '20C</t>
  </si>
  <si>
    <t>ILS NORDIC AB, SWEDEN</t>
  </si>
  <si>
    <t>UPONOR СМАЗКА САНТЕХНИЧЕСКАЯ 1000 Г. '12C</t>
  </si>
  <si>
    <t>VIESER OY, FINLAND</t>
  </si>
  <si>
    <t>UPONOR VIESER ТРАП С ГОРИЗОНТАЛЬНЫМ ВЫПУСКОМ, Д.50, 3Х32/40ММ БЕЗ ОПОР '1Щ</t>
  </si>
  <si>
    <t>UPONOR VIESER ТРАП С ГОРИЗОНТАЛЬНЫМ ВЫПУСКОМ НИЗКИЙ Д.75/150ММ '1Щ</t>
  </si>
  <si>
    <t>UPONOR VIESER УПЛОТНЕНИЕ ТРАПА 150ММ '1Щ</t>
  </si>
  <si>
    <t>UPONOR VIESER КРЫШКА ТРАПА КВАДРАТНАЯ Д.200ММ, БЕЛАЯ '1Щ</t>
  </si>
  <si>
    <t>1093064, 1093068</t>
  </si>
  <si>
    <t>UPONOR VIESER ONE ТРАП С ВЕРТИКАЛЬНЫМ ВЫПУСКОМ Д.75ММ 3Х32/40ММ '1Щ</t>
  </si>
  <si>
    <t>UPONOR VIESER ONE ГИДРОЗАТВОР '1Щ</t>
  </si>
  <si>
    <t>UPONOR ТРУБА КАНАЛИЗАЦИОННАЯ РАСТРУБНАЯ Д.110ММ 0,5М ПП СЕРАЯ '10И</t>
  </si>
  <si>
    <t>UPONOR ТРУБА КАНАЛИЗАЦИОННАЯ РАСТРУБНАЯ Д.110ММ 0,25М ПП СЕРАЯ '10С</t>
  </si>
  <si>
    <t>UPONOR КРЫШКА/ДНО КОЛОДЦА д. 400ММ ПЭ '1С</t>
  </si>
  <si>
    <t>UPONOR ПАТРУБОК ТЕРМОУСАДОЧНЫЙ Д.100/110ММ, СЕРЫЙ '1Щ</t>
  </si>
  <si>
    <t>UPONOR УПЛОТНИТЕЛЬНОЕ КОЛЬЦО МАСЛОСТОЙКОЕ Д.75ММ ЖЕЛТОЕ '1С</t>
  </si>
  <si>
    <t>Система бесшумной канализации Uponor Decibel</t>
  </si>
  <si>
    <t>UPONOR DECIBEL ТРУБА КАНАЛИЗАЦИОННАЯ РАСТРУБНАЯ Д.50ММ 0,5М ПП БЕЛАЯ '20И</t>
  </si>
  <si>
    <t>Decibel</t>
  </si>
  <si>
    <t>UPONOR DECIBEL ТРУБА КАНАЛИЗАЦИОННАЯ РАСТРУБНАЯ Д.50ММ 1М ПП БЕЛАЯ '6И</t>
  </si>
  <si>
    <t>UPONOR DECIBEL ТРУБА КАНАЛИЗАЦИОННАЯ РАСТРУБНАЯ Д.50ММ 2М ПП БЕЛАЯ '6И</t>
  </si>
  <si>
    <t>UPONOR DECIBEL ТРУБА КАНАЛИЗАЦИОННАЯ РАСТРУБНАЯ Д.50ММ 3М ПП БЕЛАЯ '6И</t>
  </si>
  <si>
    <t>UPONOR DECIBEL ТРУБА КАНАЛИЗАЦИОННАЯ РАСТРУБНАЯ Д.75ММ 0,5М ПП БЕЛАЯ '25С</t>
  </si>
  <si>
    <t>UPONOR DECIBEL ТРУБА КАНАЛИЗАЦИОННАЯ РАСТРУБНАЯ Д.75ММ 1М ПП БЕЛАЯ '4С</t>
  </si>
  <si>
    <t>UPONOR DECIBEL ТРУБА КАНАЛИЗАЦИОННАЯ РАСТРУБНАЯ Д.75ММ 2М ПП БЕЛАЯ '4У</t>
  </si>
  <si>
    <t>UPONOR DECIBEL ТРУБА КАНАЛИЗАЦИОННАЯ РАСТРУБНАЯ Д.75ММ 3М ПП БЕЛАЯ '4С</t>
  </si>
  <si>
    <t>UPONOR DECIBEL ТРУБА КАНАЛИЗАЦИОННАЯ РАСТРУБНАЯ Д.110ММ 0,25М ПП БЕЛАЯ '10А</t>
  </si>
  <si>
    <t>UPONOR DECIBEL ТРУБА КАНАЛИЗАЦИОННАЯ РАСТРУБНАЯ Д.110ММ 0,5М ПП БЕЛАЯ '10И</t>
  </si>
  <si>
    <t>UPONOR DECIBEL ТРУБА КАНАЛИЗАЦИОННАЯ РАСТРУБНАЯ Д.110ММ 1М ПП БЕЛАЯ '4И</t>
  </si>
  <si>
    <t>UPONOR DECIBEL ТРУБА КАНАЛИЗАЦИОННАЯ РАСТРУБНАЯ Д.110ММ 2М ПП БЕЛАЯ '4И</t>
  </si>
  <si>
    <t>UPONOR DECIBEL ТРУБА КАНАЛИЗАЦИОННАЯ РАСТРУБНАЯ Д.110ММ 3М ПП БЕЛАЯ '4Ф</t>
  </si>
  <si>
    <t xml:space="preserve">UPONOR DECIBEL ТРУБА КАНАЛИЗАЦИОННАЯ РАСТРУБНАЯ Д.160ММ 1М ПП БЕЛАЯ '28А  </t>
  </si>
  <si>
    <t>UPONOR DECIBEL ТРУБА КАНАЛИЗАЦИОННАЯ РАСТРУБНАЯ Д.160ММ 3М ПП БЕЛАЯ '28А</t>
  </si>
  <si>
    <t>UPONOR DECIBEL ПЕРЕХОД КАНАЛИЗАЦИОННЫЙ Д.75/50ММ ПП БЕЛЫЙ '1С</t>
  </si>
  <si>
    <t>UPONOR DECIBEL ПЕРЕХОД КАНАЛИЗАЦИОННЫЙ Д.110/50ММ ПП БЕЛЫЙ '1И</t>
  </si>
  <si>
    <t>UPONOR DECIBEL ПЕРЕХОД КАНАЛИЗАЦИОННЫЙ Д.110/75ММ ПП БЕЛЫЙ '1С</t>
  </si>
  <si>
    <t>UPONOR DECIBEL ПЕРЕХОД КАНАЛИЗАЦИОННЫЙ Д.160/110ММ ПП БЕЛЫЙ '1С</t>
  </si>
  <si>
    <t>UPONOR DECIBEL МУФТА КАНАЛИЗАЦИОННАЯ С УПОРОМ Д.50ММ ПП БЕЛАЯ '1И</t>
  </si>
  <si>
    <t>UPONOR DECIBEL МУФТА КАНАЛИЗАЦИОННАЯ С УПОРОМ Д.75ММ ПП БЕЛАЯ '1С</t>
  </si>
  <si>
    <t>UPONOR DECIBEL МУФТА КАНАЛИЗАЦИОННАЯ С УПОРОМ Д.110ММ ПП БЕЛАЯ '1И</t>
  </si>
  <si>
    <t>UPONOR DECIBEL МУФТА КАНАЛИЗАЦИОННАЯ НАДВИЖНАЯ Д.50ММ ПП БЕЛАЯ '1И</t>
  </si>
  <si>
    <t>UPONOR DECIBEL МУФТА КАНАЛИЗАЦИОННАЯ НАДВИЖНАЯ Д.75ММ ПП БЕЛАЯ '1С</t>
  </si>
  <si>
    <t>UPONOR DECIBEL МУФТА КАНАЛИЗАЦИОННАЯ НАДВИЖНАЯ Д.110ММ ПП БЕЛАЯ '1И</t>
  </si>
  <si>
    <t>UPONOR DECIBEL МУФТА КАНАЛИЗАЦИОННАЯ С УПОРОМ Д.160ММ ПП БЕЛАЯ '1С</t>
  </si>
  <si>
    <t>UPONOR DECIBEL МУФТА КАНАЛИЗАЦИОННАЯ НАДВИЖНАЯ Д.160ММ ПП БЕЛАЯ '1С</t>
  </si>
  <si>
    <t>UPONOR DECIBEL ОТВОД КАНАЛИЗАЦИОННЫЙ ДВУХРАСТРУБНЫЙ Д.50 15ГР '1С</t>
  </si>
  <si>
    <t>UPONOR DECIBEL ОТВОД КАНАЛИЗАЦИОННЫЙ ДВУХРАСТРУБНЫЙ Д.75 15ГР '1С</t>
  </si>
  <si>
    <t>UPONOR DECIBEL ОТВОД КАНАЛИЗАЦИОННЫЙ ДВУХРАСТРУБНЫЙ Д.110 15ГР '1С</t>
  </si>
  <si>
    <t>UPONOR DECIBEL ОТВОД КАНАЛИЗАЦИОННЫЙ ДВУХРАСТРУБНЫЙ Д.50 30ГР '1С</t>
  </si>
  <si>
    <t>UPONOR DECIBEL ОТВОД КАНАЛИЗАЦИОННЫЙ ДВУХРАСТРУБНЫЙ  Д.50ММ 45ГР '1С</t>
  </si>
  <si>
    <t>UPONOR DECIBEL ОТВОД КАНАЛИЗАЦИОННЫЙ ДВУХРАСТРУБНЫЙ  Д.75ММ 45ГР '1С</t>
  </si>
  <si>
    <t>UPONOR DECIBEL ОТВОД КАНАЛИЗАЦИОННЫЙ ДВУХРАСТРУБНЫЙ  Д.110ММ 45ГР '1С</t>
  </si>
  <si>
    <t>UPONOR DECIBEL ОТВОД КАНАЛИЗАЦИОННЫЙ ДВУХРАСТРУБНЫЙ Д.160 45ГР '1C</t>
  </si>
  <si>
    <t>UPONOR ОТВОД КАНАЛИЗАЦИОННЫЙ ДВУХРАСТРУБНЫЙ Д.50ММ 88,5ГР '40C</t>
  </si>
  <si>
    <t>Sewer System Indoor</t>
  </si>
  <si>
    <t>UPONOR DECIBEL ОТВОД КАНАЛИЗАЦИОННЫЙ ДВУХРАСТРУБНЫЙ УДЛИНЕННЫЙ Д.75ММ 88,5ГР '1С</t>
  </si>
  <si>
    <t>UPONOR DECIBEL ОТВОД КАНАЛИЗАЦИОННЫЙ ДВУХРАСТРУБНЫЙ УДЛИНЕННЫЙ Д.110ММ 88,5ГР '1С</t>
  </si>
  <si>
    <t>UPONOR DECIBEL ОТВОД КАНАЛИЗАЦИОННЫЙ ДВУХРАСТРУБНЫЙ Д.160 88,5ГР УДЛИНЕННЫЙ '1C</t>
  </si>
  <si>
    <t>UPONOR DECIBEL ОТВОД КАНАЛИЗАЦИОННЫЙ ОДНОРАСТРУБНЫЙ Д.50ММ 15ГР ПП БЕЛЫЙ '1И</t>
  </si>
  <si>
    <t>UPONOR DECIBEL ОТВОД КАНАЛИЗАЦИОННЫЙ ОДНОРАСТРУБНЫЙ Д.75ММ 15ГР ПП БЕЛЫЙ '1С</t>
  </si>
  <si>
    <t>UPONOR DECIBEL ОТВОД КАНАЛИЗАЦИОННЫЙ ОДНОРАСТРУБНЫЙ Д.110ММ 15ГР ПП БЕЛЫЙ '1И</t>
  </si>
  <si>
    <t>UPONOR DECIBEL ОТВОД КАНАЛИЗАЦИОННЫЙ ОДНОРАСТРУБНЫЙ Д.160ММ 15ГР ПП БЕЛЫЙ '1С</t>
  </si>
  <si>
    <t>UPONOR DECIBEL ОТВОД КАНАЛИЗАЦИОННЫЙ ОДНОРАСТРУБНЫЙ Д.50ММ 30ГР ПП БЕЛЫЙ '1И</t>
  </si>
  <si>
    <t>UPONOR DECIBEL ОТВОД КАНАЛИЗАЦИОННЫЙ ОДНОРАСТРУБНЫЙ Д.75ММ 30ГР ПП БЕЛЫЙ '1С</t>
  </si>
  <si>
    <t>UPONOR DECIBEL ОТВОД КАНАЛИЗАЦИОННЫЙ ОДНОРАСТРУБНЫЙ Д.110ММ 30ГР ПП БЕЛЫЙ '1И</t>
  </si>
  <si>
    <t>UPONOR DECIBEL ОТВОД КАНАЛИЗАЦИОННЫЙ ОДНОРАСТРУБНЫЙ Д.160ММ 30ГР ПП БЕЛЫЙ '1С</t>
  </si>
  <si>
    <t>UPONOR DECIBEL ОТВОД КАНАЛИЗАЦИОННЫЙ ОДНОРАСТРУБНЫЙ Д.50ММ 45ГР ПП БЕЛЫЙ '1И</t>
  </si>
  <si>
    <t>UPONOR DECIBEL ОТВОД КАНАЛИЗАЦИОННЫЙ ОДНОРАСТРУБНЫЙ Д.75ММ 45ГР ПП БЕЛЫЙ '1С</t>
  </si>
  <si>
    <t>UPONOR DECIBEL ОТВОД КАНАЛИЗАЦИОННЫЙ ОДНОРАСТРУБНЫЙ Д.110ММ 45ГР ПП БЕЛЫЙ '1И</t>
  </si>
  <si>
    <t>UPONOR DECIBEL ОТВОД КАНАЛИЗАЦИОННЫЙ ОДНОРАСТРУБНЫЙ Д.160ММ 45ГР ПП БЕЛЫЙ '1С</t>
  </si>
  <si>
    <t>UPONOR DECIBEL ОТВОД КАНАЛИЗАЦИОННЫЙ ОДНОРАСТРУБНЫЙ Д.50ММ 88,5ГР ПП БЕЛЫЙ '1И</t>
  </si>
  <si>
    <t>UPONOR DECIBEL ОТВОД КАНАЛИЗАЦИОННЫЙ ОДНОРАСТРУБНЫЙ Д.75ММ 88,5ГР ПП БЕЛЫЙ '1С</t>
  </si>
  <si>
    <t>UPONOR DECIBEL ОТВОД КАНАЛИЗАЦИОННЫЙ ОДНОРАСТРУБНЫЙ Д.110ММ 88,5ГР ПП БЕЛЫЙ '1И</t>
  </si>
  <si>
    <t>UPONOR DECIBEL ОТВОД КАНАЛИЗАЦИОННЫЙ ОДНОРАСТРУБНЫЙ УДЛИНЕННЫЙ Д.75ММ 88,5ГР '1С</t>
  </si>
  <si>
    <t>UPONOR DECIBEL ОТВОД КАНАЛИЗАЦИОННЫЙ ОДНОРАСТРУБНЫЙ УДЛИНЕННЫЙ Д.110ММ 88,5ГР ПП БЕЛЫЙ '1И</t>
  </si>
  <si>
    <t>UPONOR DECIBEL ОТВОД КАНАЛИЗАЦИОННЫЙ ОДНОРАСТРУБНЫЙ УДЛИНЕННЫЙ Д.160ММ 88,5ГР ПП БЕЛЫЙ '1С</t>
  </si>
  <si>
    <t>UPONOR DECIBEL ТРОЙНИК КАНАЛИЗАЦИОННЫЙ ТРЕХРАСТРУБНЫЙ  Д.75/75ММ 45ГР '1С</t>
  </si>
  <si>
    <t>UPONOR DECIBEL ТРОЙНИК КАНАЛИЗАЦИОННЫЙ ТРЕХРАСТРУБНЫЙ  Д.110/75ММ 45ГР '1С</t>
  </si>
  <si>
    <t>UPONOR DECIBEL ТРОЙНИК КАНАЛИЗАЦИОННЫЙ ТРЕХРАСТРУБНЫЙ  Д.110/110ММ 45ГР '1С</t>
  </si>
  <si>
    <t>UPONOR DECIBEL ТРОЙНИК КАНАЛИЗАЦИОННЫЙ ТРЕХРАСТРУБНЫЙ Д.160/110ММ 45ГР '1C</t>
  </si>
  <si>
    <t>UPONOR DECIBEL ТРОЙНИК КАНАЛИЗАЦИОННЫЙ ТРЕХРАСТРУБНЫЙ Д.160/160ММ 45ГР '1С</t>
  </si>
  <si>
    <t>UPONOR DECIBEL ТРОЙНИК КАНАЛИЗАЦИОННЫЙ ТРЕХРАСТРУБНЫЙ УДЛИНЕННЫЙ Д.110/110ММ 88,5ГР '1С</t>
  </si>
  <si>
    <t>UPONOR DECIBEL ТРОЙНИК КАНАЛИЗАЦИОННЫЙ ДВУХРАСТРУБНЫЙ Д.50/50ММ 45ГР ПП БЕЛЫЙ '1И</t>
  </si>
  <si>
    <t>UPONOR DECIBEL ТРОЙНИК КАНАЛИЗАЦИОННЫЙ ДВУХРАСТРУБНЫЙ Д.75/50ММ 45ГР ПП БЕЛЫЙ '1С</t>
  </si>
  <si>
    <t>UPONOR DECIBEL ТРОЙНИК КАНАЛИЗАЦИОННЫЙ ДВУХРАСТРУБНЫЙ Д.75/75ММ 45ГР ПП БЕЛЫЙ '1С</t>
  </si>
  <si>
    <t>UPONOR DECIBEL ТРОЙНИК КАНАЛИЗАЦИОННЫЙ ДВУХРАСТРУБНЫЙ Д.110/50ММ 45ГР ПП БЕЛЫЙ '1И</t>
  </si>
  <si>
    <t>UPONOR DECIBEL ТРОЙНИК КАНАЛИЗАЦИОННЫЙ ДВУХРАСТРУБНЫЙ Д.110/75ММ 45ГР ПП БЕЛЫЙ '1С</t>
  </si>
  <si>
    <t>UPONOR DECIBEL ТРОЙНИК КАНАЛИЗАЦИОННЫЙ ДВУХРАСТРУБНЫЙ Д.110/110ММ 45ГР ПП БЕЛЫЙ '1И</t>
  </si>
  <si>
    <t>UPONOR DECIBEL ТРОЙНИК КАНАЛИЗАЦИОННЫЙ ДВУХРАСТРУБНЫЙ Д.160/110ММ 45ГР ПП БЕЛЫЙ '1С</t>
  </si>
  <si>
    <t>UPONOR DECIBEL ТРОЙНИК КАНАЛИЗАЦИОННЫЙ ДВУХРАСТРУБНЫЙ Д.160/160ММ 45ГР ПП БЕЛЫЙ '1С</t>
  </si>
  <si>
    <t>UPONOR DECIBEL ТРОЙНИК КАНАЛИЗАЦИОННЫЙ ДВУХРАСТРУБНЫЙ Д.50/50ММ 88,5ГР ПП БЕЛЫЙ '1И</t>
  </si>
  <si>
    <t>UPONOR DECIBEL ТРОЙНИК КАНАЛИЗАЦИОННЫЙ ДВУХРАСТРУБНЫЙ Д.75/50ММ 88,5ГР ПП БЕЛЫЙ '1С</t>
  </si>
  <si>
    <t>UPONOR DECIBEL ТРОЙНИК КАНАЛИЗАЦИОННЫЙ ДВУХРАСТРУБНЫЙ Д.75/75ММ 88,5ГР ПП БЕЛЫЙ '1С</t>
  </si>
  <si>
    <t>UPONOR DECIBEL ТРОЙНИК КАНАЛИЗАЦИОННЫЙ ДВУХРАСТРУБНЫЙ Д.110/50ММ 88,5ГР ПП БЕЛЫЙ '1И</t>
  </si>
  <si>
    <t>UPONOR DECIBEL ТРОЙНИК КАНАЛИЗАЦИОННЫЙ ДВУХРАСТРУБНЫЙ Д.110/75ММ 88,5ГР ПП БЕЛЫЙ '1С</t>
  </si>
  <si>
    <t>UPONOR DECIBEL ТРОЙНИК КАНАЛИЗАЦИОННЫЙ ДВУХРАСТРУБНЫЙ Д.110/110ММ 88,5ГР ПП БЕЛЫЙ '1И</t>
  </si>
  <si>
    <t>UPONOR DECIBEL ТРОЙНИК КАНАЛИЗАЦИОННЫЙ ДВУХРАСТРУБНЫЙ ЗАКРУГЛЕННЫЙ Д.110/110ММ 88,5ГР ПП БЕЛЫЙ '1И</t>
  </si>
  <si>
    <t>UPONOR DECIBEL КРЕСТОВИНА КАНАЛИЗАЦИОННАЯ РАСТРУБНАЯ Д.110/110ММ 88,5ГР. БЕЛАЯ '1И</t>
  </si>
  <si>
    <t>UPONOR КРЕСТОВИНА КАНАЛИЗАЦИОННАЯ ДВУХПЛОСКОСТНАЯ Д.110/110ММ 87ГР БЕЛАЯ '1C</t>
  </si>
  <si>
    <t>UPONOR КРЕСТОВИНА КАНАЛИЗАЦИОННАЯ ОДНОПЛОСКОСТНАЯ Д.110/50ММ 87ГР БЕЛАЯ '1C</t>
  </si>
  <si>
    <t>UPONOR КРЕСТОВИНА КАНАЛИЗАЦИОННАЯ ОДНОПЛОСКОСТНАЯ Д.110/110ММ 87ГР БЕЛАЯ '1C</t>
  </si>
  <si>
    <t>UPONOR DECIBEL ПАТРУБОК ДЛЯ ПРОЧИСТКИ ДВУХРАСТРУБНЫЙ Д.75ММ ПП БЕЛЫЙ '1С</t>
  </si>
  <si>
    <t>UPONOR DECIBEL ПАТРУБОК ДЛЯ ПРОЧИСТКИ ДВУХРАСТРУБНЫЙ (ОПТИМИЗ.) Д.110ММ ПП БЕЛЫЙ '1И</t>
  </si>
  <si>
    <t>UPONOR DECIBEL ПАТРУБОК ДЛЯ ПРОЧИСТКИ ОДНОРАСТРУБНЫЙ (ОПТИМИЗ.) Д.110ММ ПП БЕЛЫЙ '1У</t>
  </si>
  <si>
    <t>UPONOR DECIBEL ПАТРУБОК ДЛЯ ПРОЧИСТКИ ДВУХРАСТРУБНЫЙ Д.110ММ ПП БЕЛЫЙ '1Щ</t>
  </si>
  <si>
    <t>UPONOR DECIBEL ПАТРУБОК ДЛЯ ПРОЧИСТКИ ОДНОРАСТРУБНЫЙ Д.110ММ ПП БЕЛЫЙ '1Щ</t>
  </si>
  <si>
    <t>UPONOR DECIBEL ПАТРУБОК ДЛЯ ПРОЧИСТКИ ОДНОРАСТРУБНЫЙ Д.160ММ ПП БЕЛЫЙ '1C</t>
  </si>
  <si>
    <t>UPONOR DECIBEL ПРОБКА ДЛЯ ПРОЧИСТКИ '1Ф</t>
  </si>
  <si>
    <t>UPONOR DECIBEL ЗАГЛУШКА КАНАЛИЗАЦИОННАЯ Д.50ММ, БЕЛАЯ '1Ф</t>
  </si>
  <si>
    <t>UPONOR DECIBEL ЗАГЛУШКА КАНАЛИЗАЦИОННАЯ Д.75ММ, БЕЛАЯ '1C</t>
  </si>
  <si>
    <t>UPONOR DECIBEL ЗАГЛУШКА КАНАЛИЗАЦИОННАЯ Д.110ММ, БЕЛАЯ '1Ф</t>
  </si>
  <si>
    <t>UPONOR DECIBEL ПАТРУБОК КОМПЕНСАЦИОННЫЙ Д.110ММ ПП БЕЛЫЙ '1И</t>
  </si>
  <si>
    <t>UPONOR DECIBEL КОМПЛЕКТ ДЛЯ МОНТАЖА ОТВОДА КАНАЛИЗАЦИОННОГО ВЕРТИКАЛЬНОГО ВЫПУСКА '1С</t>
  </si>
  <si>
    <t>UPONOR DECIBEL ПЛАСТИНА ДЛЯ МОНТАЖА ОТВОДА КАНАЛИЗАЦИОННОГО ВЕРТИКАЛЬНОГО ВЫПУСКА '1С</t>
  </si>
  <si>
    <t>Прочее оборудование</t>
  </si>
  <si>
    <t>ПРИБОР КОНТРОЛЯ СВАРОЧНОГО ПРОЦЕССА LDU МОДЕЛЬНЫЙ РЯД M09 '1С</t>
  </si>
  <si>
    <t>СВАРОЧНАЯ МАШИНА БАЗОВАЯ EURO 160 '1С</t>
  </si>
  <si>
    <t>СВАРОЧНАЯ МАШИНА БАЗОВАЯ PT 200 '1С</t>
  </si>
  <si>
    <t>СВАРОЧНАЯ МАШИНА БАЗОВАЯ EURO 315 '1С</t>
  </si>
  <si>
    <t>ГИДРОАГРЕГАТ PT250 '1С</t>
  </si>
  <si>
    <t>ПЕРЕХОДНИКИ ДЛЯ ТРУБ Д.250ММ РТ355 ШИРОКИЕ '1С</t>
  </si>
  <si>
    <t>ПЕРЕХОДНИКИ ДЛЯ ТРУБ Д.250ММ РТ355 УЗКИЕ '1С</t>
  </si>
  <si>
    <t>ПЕРЕХОДНИКИ ДЛЯ ТРУБ Д.315ММ РТ355 '1С</t>
  </si>
  <si>
    <t>ПЕРЕХОДНИКИ ДЛЯ ТРУБ Д.560ММ PT 630 '1С</t>
  </si>
  <si>
    <t>ПЕРЕХОДНИКИ ДЛЯ ТРУБ Д.75ММ PT200 '1С</t>
  </si>
  <si>
    <t>ПЕРЕХОДНИКИ ДЛЯ ТРУБ Д.90ММ PT200 '1С</t>
  </si>
  <si>
    <t>ПЕРЕХОДНИКИ ДЛЯ ТРУБ Д.110ММ PT200 '1С</t>
  </si>
  <si>
    <t>ПЕРЕХОДНИКИ ДЛЯ ТРУБ Д.250ММ PT315 УЗКИЕ '1С</t>
  </si>
  <si>
    <t>ПЕРЕХОДНИКИ ДЛЯ ТРУБ Д.140ММ РТ250 '1С</t>
  </si>
  <si>
    <t>ПЕРЕХОДНИКИ ДЛЯ ТРУБ Д.200ММ РТ250 '1С</t>
  </si>
  <si>
    <t>ПЕРЕХОДНИКИ ДЛЯ ТРУБ Д.280ММ РТ315 '1Щ</t>
  </si>
  <si>
    <t>ПЕРЕХОДНИКИ ДЛЯ ТРУБ Д.63ММ РТ250 '1С</t>
  </si>
  <si>
    <t>ПЕРЕХОДНИКИ ДЛЯ ТРУБ Д.75ММ РТ250 '1С</t>
  </si>
  <si>
    <t>ПЕРЕХОДНИКИ ДЛЯ ТРУБ Д.90ММ PT250 '1С</t>
  </si>
  <si>
    <t>ПЕРЕХОДНИКИ ДЛЯ ТРУБ Д.63ММ PT200 '1С</t>
  </si>
  <si>
    <t>ДЕРЖАТЕЛЬ ФЛАНЦЕВ-ПАТРУБКОВ 90-355ММ '1С</t>
  </si>
  <si>
    <t>ДЕРЖАТЕЛЬ ФЛАНЦЕВ-ПАТРУБКОВ 200-500ММ '1С</t>
  </si>
  <si>
    <t>ДЕРЖАТЕЛЬ ФЛАНЦЕВ-ПАТРУБКОВ 90-315ММ '1С</t>
  </si>
  <si>
    <t>ДЕРЖАТЕЛЬ ФЛАНЦЕВ-ПАТРУБКОВ 63-200 ММ '1С</t>
  </si>
  <si>
    <t>ДЕРЖАТЕЛЬ ФЛАНЦЕВ-ПАТРУБКОВ 63-250ММ '1С</t>
  </si>
  <si>
    <t>Промо материалы</t>
  </si>
  <si>
    <t>UPONOR КОМБИНЕЗОН МОНТАЖНИКА 44-46/170-176 '1Ь</t>
  </si>
  <si>
    <t xml:space="preserve">Promo Accessories </t>
  </si>
  <si>
    <t>UPONOR КОМБИНЕЗОН МОНТАЖНИКА 44-46/182-188 '1Ь</t>
  </si>
  <si>
    <t>UPONOR КОМБИНЕЗОН МОНТАЖНИКА 48-50/170-176 '1Ь</t>
  </si>
  <si>
    <t>UPONOR КОМБИНЕЗОН МОНТАЖНИКА 48-50/182-188 '1Ь</t>
  </si>
  <si>
    <t>UPONOR КОМБИНЕЗОН МОНТАЖНИКА 52-54/170-176 '1Ь</t>
  </si>
  <si>
    <t>UPONOR КОМБИНЕЗОН МОНТАЖНИКА 52-54/182-188 '1Ь</t>
  </si>
  <si>
    <t>UPONOR КОМБИНЕЗОН МОНТАЖНИКА 56-58/170-176 '1Ь</t>
  </si>
  <si>
    <t>UPONOR КОМБИНЕЗОН МОНТАЖНИКА 56-58/182-188 '1Ь</t>
  </si>
  <si>
    <t>UPONOR КОМБИНЕЗОН МОНТАЖНИКА 60-62/170-176 '1Ь</t>
  </si>
  <si>
    <t>UPONOR КОМБИНЕЗОН МОНТАЖНИКА 60-62/182-188 '1Ь</t>
  </si>
  <si>
    <t>UPONOR ЖИЛЕТ РАЗМЕР S '1Ь</t>
  </si>
  <si>
    <t>UPONOR ЖИЛЕТ РАЗМЕР M '1Ь</t>
  </si>
  <si>
    <t>UPONOR ЖИЛЕТ РАЗМЕР L '1Ь</t>
  </si>
  <si>
    <t>UPONOR ЖИЛЕТ РАЗМЕР XL '1Ь</t>
  </si>
  <si>
    <t>UPONOR ЖИЛЕТ РАЗМЕР 2XL '1Ь</t>
  </si>
  <si>
    <t>UPONOR ТОЛСТОВКА РАЗМЕР S '1Ь</t>
  </si>
  <si>
    <t>UPONOR ТОЛСТОВКА РАЗМЕР M '1Ь</t>
  </si>
  <si>
    <t>UPONOR ТОЛСТОВКА РАЗМЕР L '1Ь</t>
  </si>
  <si>
    <t>UPONOR ТОЛСТОВКА РАЗМЕР XL '1Ь</t>
  </si>
  <si>
    <t>UPONOR ТОЛСТОВКА РАЗМЕР 2XL '1Ь</t>
  </si>
  <si>
    <t>UPONOR ФУТБОЛКА РАЗМЕР S '1Ь</t>
  </si>
  <si>
    <t>UPONOR ФУТБОЛКА РАЗМЕР M '1Ь</t>
  </si>
  <si>
    <t>UPONOR ФУТБОЛКА РАЗМЕР L '1Ь</t>
  </si>
  <si>
    <t>UPONOR ФУТБОЛКА РАЗМЕР XL '1Ь</t>
  </si>
  <si>
    <t>UPONOR ФУТБОЛКА РАЗМЕР 2XL '1Ь</t>
  </si>
  <si>
    <t>UPONOR СУМКА ДЛЯ МОНТАЖНИКОВ '1Ь</t>
  </si>
  <si>
    <t>UPONOR КЕПКА ДЛЯ МОНТАЖНИКОВ '1Ь</t>
  </si>
  <si>
    <t>UPONOR RADI PIPE ТРУБА PROJECT PN10 16X2,2 БУХТА 200M '200Щ</t>
  </si>
  <si>
    <t>UPONOR МУФТА ЭЛЕКТРОСВАРНАЯ Д. 225ММ ПЭ100 SDR17 '1C</t>
  </si>
  <si>
    <t>UPONOR ФЛАНЦЕВЫЙ ПАТРУБОК ЛИТОЙ УДЛИНЕННЫЙ 200/225 PN10 ПЭ100 SDR17 '1C</t>
  </si>
  <si>
    <t>UPONOR ФЛАНЕЦ ЧУГУННЫЙ 225-200 PN10 С ЭПОКСИДНЫМ ПОКРЫТИЕМ '1C</t>
  </si>
  <si>
    <t>UPONOR ТРУБА WEHOLITE Д.1325/1200ММ SN4 ПЭ '1C</t>
  </si>
  <si>
    <t>UPONOR ТРУБА WEHOLITE Д.1550/1400ММ SN4 ПЭ '1C</t>
  </si>
  <si>
    <t>UPONOR УПЛОТНИТЕЛЬНОЕ КОЛЬЦО ДЛЯ ПВХ ТРУБ Д.200ММ '1С</t>
  </si>
  <si>
    <t>Sewer System Outdoor</t>
  </si>
  <si>
    <t>UPONOR ТРУБА НАПОРНАЯ ДЛЯ ВОДОСНАБЖЕНИЯ 315X28,6 PN16 12M SDR11 PE100 '1C</t>
  </si>
  <si>
    <t>PE PIPES</t>
  </si>
  <si>
    <t>UPONOR ТРУБА НАПОРНАЯ ДЛЯ ВОДОСНАБЖЕНИЯ 225 PN16 12M SDR11 PE100 '1C</t>
  </si>
  <si>
    <t>UPONOR ТРУБА НАПОРНАЯ ДЛЯ ВОДОСНАБЖЕНИЯ 160 PN16 12M SDR11 PE100 '1C</t>
  </si>
  <si>
    <t>UPONOR ТРУБА НАПОРНАЯ ДЛЯ ВОДОСНАБЖЕНИЯ 110 PN16 12M SDR11 PE100 '1C</t>
  </si>
  <si>
    <t>UPONOR МУФТА ЭЛЕКТРОСВАРНАЯ ДЛЯ ТРУБ 400MM SDR11 PE100 40V '1C</t>
  </si>
  <si>
    <t>UPONOR МУФТА ЭЛЕКТРОСВАРНАЯ ДЛЯ ТРУБ 315MM SDR11 PE100 40V '1C</t>
  </si>
  <si>
    <t>UPONOR МУФТА ЭЛЕКТРОСВАРНАЯ ДЛЯ ТРУБ 225MM SDR11 PE100 40V '1C</t>
  </si>
  <si>
    <t>UPONOR МУФТА ЭЛЕКТРОСВАРНАЯ ДЛЯ ТРУБ 160X9,5 ММ 40В '1C</t>
  </si>
  <si>
    <t>UPONOR МУФТА ЭЛЕКТРОСВАРНАЯ ДЛЯ ТРУБ 110X6,6 ММ 40В '1C</t>
  </si>
  <si>
    <t>UPONOR ТРУБА WEHOLITE  д.1300/1200ММ SN2 ПЭ '1C</t>
  </si>
  <si>
    <t>UPONOR ТРУБА WEHOLITE д.1525/1400ММ SN2 ПЭ 'C</t>
  </si>
  <si>
    <t>UPONOR ТРУБА WEHOLITE д.2175/2000ММ SN2 ПЭ '1C</t>
  </si>
  <si>
    <t>UPONOR ТРУБА WEHOLITE д.2216/2000ММ SN4 ПЭ '1C</t>
  </si>
  <si>
    <t>Asteel Electronique, TUNISIA</t>
  </si>
  <si>
    <t>UPONOR WIRED 24V ТЕРМОСТАТ T-35 '1C</t>
  </si>
  <si>
    <t>UPONOR WIRED 24V ТЕРМОСТАТ СО ШКАЛОЙ T-37 '1C</t>
  </si>
  <si>
    <t>UPONOR WEHOPUTS 70 - УСТАНОВКА ДЛЯ ОЧИСТКИ СТОЧНЫХ ВОД '1У</t>
  </si>
  <si>
    <t>UPONOR ГИБКИЙ ОДНОРАСТРУБНЫЙ ОТВОД 110ММ 0-90ГР SN8 ПЭ '1С</t>
  </si>
  <si>
    <t>UPONOR ТРУБА НАПОРНАЯ ЧЕРНАЯ Д.500X19,1ММ PN6,3 ЧЕРНАЯ 12M SDR26 ПЭ100 '1C</t>
  </si>
  <si>
    <t>UPONOR КРЫШКА ДЛЯ WEHOPUTS 5 -10 '1C</t>
  </si>
  <si>
    <t>UPONOR ТРОЙНИК СЕГМЕНТНЫЙ Д.500Х500ММ 90ГР. SDR21 ПЭ100 '1C</t>
  </si>
  <si>
    <t>UPONOR ОТВОД СЕГМЕНТНЫЙ Д.500ММ 90ГР. SDR21 ПЭ100 '1C</t>
  </si>
  <si>
    <t>UPONOR ТРУБА НАПОРНАЯ ДЛЯ ВОДОСНАБЖЕНИЯ Д.200X11,9ММ PN10 12M SDR17 PE100 '1С</t>
  </si>
  <si>
    <t>UPONOR WEHOLITE ТРУБА ДЛЯ КОЛОДЦА Д.650/600ММ 12М SN2 '1C</t>
  </si>
  <si>
    <t xml:space="preserve">UPONOR WEHOLITE ТРУБА ДЛЯ КОЛОДЦА Д.1550/1400ММ SN4 '1C </t>
  </si>
  <si>
    <t>UPONOR ТРУБА WEHOLITE ДЛЯ КОЛОДЦА Д.1325/1200ММ SN4 ПЭ '1C</t>
  </si>
  <si>
    <t>UPONOR ТРУБА WEHOLITE ДЛЯ КОЛОДЦА  Д.866/800ММ SN2 ПЭ '1C</t>
  </si>
  <si>
    <t>UPONOR UVS ТРУБА С РАСТРУБОМ  1125/1000ММ ПЭ (СПЕЦ ДЛИНА) ГОЛУБАЯ '1С</t>
  </si>
  <si>
    <t>UVS</t>
  </si>
  <si>
    <t>UPONOR UVS ТРУБА С РАСТРУБОМ  1125/1000ММ ПЭ 6М ГОЛУБАЯ '1С</t>
  </si>
  <si>
    <t>UPONOR UVS ОТВОД РАСТРУБНЫЙ Д.1000ММ 90ГР ПЭ ГОЛУБОЙ '1С</t>
  </si>
  <si>
    <t>UPONOR UVS ОТВОД РАСТРУБНЫЙ Д.1000ММ 45ГР ПЭ ГОЛУБОЙ '1С</t>
  </si>
  <si>
    <t>UPONOR UVS ОТВОД РАСТРУБНЫЙ Д.1000ММ 30ГР ПЭ ГОЛУБОЙ '1С</t>
  </si>
  <si>
    <t>UPONOR UVS ТРУБА С РАСТРУБОМ  1370/1200 ПЭ 2М ГОЛУБАЯ '1С</t>
  </si>
  <si>
    <t>UPONOR UVS ТРУБА С РАСТРУБОМ  1370/1200 ПЭ 4М ГОЛУБАЯ '1С</t>
  </si>
  <si>
    <t>UPONOR UVS ТРУБА С РАСТРУБОМ 1370/1200 ПЭ 6М ГОЛУБАЯ '1С</t>
  </si>
  <si>
    <t>UPONOR UVS ОТВОД РАСТРУБНЫЙ Д.1200ММ 90ГР ПЭ ГОЛУБОЙ '1С</t>
  </si>
  <si>
    <t>UPONOR UVS ОТВОД РАСТРУБНЫЙ Д.1200ММ 45ГР ПЭ ГОЛУБОЙ '1С</t>
  </si>
  <si>
    <t>UPONOR UVS ОТВОД РАСТРУБНЫЙ Д.1200ММ 30ГР ПЭ ГОЛУБОЙ '1С</t>
  </si>
  <si>
    <t>UPONOR UVS МУФТА ПРОХОДНАЯ Д.1000ММ ПЭ ГОЛУБАЯ '1С</t>
  </si>
  <si>
    <t>UPONOR UVS МУФТА ПРОХОДНАЯ Д.1200ММ ПЭ ГОЛУБАЯ '1С</t>
  </si>
  <si>
    <t>UPONOR Q&amp;E РУЧНОЙ ИНСТРУМЕНТ РАСШИРИТЕЛЬНЫЙ С ГОЛОВКАМИ 16X2,0/16X2,2/20X2,8 '1Щ</t>
  </si>
  <si>
    <t>UPONOR ТРУБОПРОВОД ХИМИЧЕСКОГО РЕАГЕНТА 280ММ WP 5-2 '1П</t>
  </si>
  <si>
    <t>UPONOR ТРУБА НАПОРНАЯ ДЛЯ ВОДОСНАБЖЕНИЯ Д.400Х36,3ММ PN16 SDR11 ПЭ100 СПЕЦ. ДЛИНА  '1Щ</t>
  </si>
  <si>
    <t>UPONOR ТРУБА НАПОРНАЯ ДЛЯ ВОДОСНАБЖЕНИЯ Д.160Х14,6ММ PN16 SDR11 ПЭ100 СПЕЦ. ДЛИНА '1C</t>
  </si>
  <si>
    <t>UPONOR ФЛАНЕЦ-ПАТРУБОК ЛИТОЙ УДЛИНЕННЫЙ Д.400ММ PN16 SDR11 ПЭ100 '1C</t>
  </si>
  <si>
    <t>UPONOR ФЛАНЕЦ-ПАТРУБОК ЛИТОЙ УДЛИНЕННЫЙ Д.300/315ММ PN16 SDR11 ПЭ100 '1C</t>
  </si>
  <si>
    <t>UPONOR ФЛАНЕЦ-ПАТРУБОК ЛИТОЙ УДЛИНЕННЫЙ Д.200/225ММ PN16 SDR11 ПЭ100 '1C</t>
  </si>
  <si>
    <t>UPONOR ФЛАНЕЦ ЧУГУННЫЙ Д.400/400ММ PN16 С ЭПОКСИДНЫМ ПОКРЫТИЕМ '1C</t>
  </si>
  <si>
    <t>UPONOR ФЛАНЕЦ ЧУГУННЫЙ Д.315/300ММ PN16 С ЭПОКСИДНЫМ ПОКРЫТИЕМ '1C</t>
  </si>
  <si>
    <t>UPONOR ФЛАНЕЦ ЧУГУННЫЙ Д.225/200ММ PN16 С ЭПОКСИДНЫМ ПОКРЫТИЕМ '1C</t>
  </si>
  <si>
    <t>UPONOR WEHOPUTS 5-20 ВЕНТИЛЯЦИОННАЯ ТРУБА - ДЕРЖАТЕЛЬ СИГНАЛЬНОЙ ЛАМПЫ '1П</t>
  </si>
  <si>
    <t>UPONOR ТРУБА КАНАЛИЗАЦИОННАЯ БЕЗ РАСТРУБА Д.110ММ 0.97М ПП СЕРАЯ '1П</t>
  </si>
  <si>
    <t>ВИНТ A4 M5X30 '1П</t>
  </si>
  <si>
    <t>UPONOR WEHOPUTS ФИЛЬТРОЭЛЕМЕНТ ZAF40 '1П</t>
  </si>
  <si>
    <t>UPONOR ТРУБА WEHOLITE д.1125/1000ММ SN4 ПЭ '1С</t>
  </si>
  <si>
    <t>UPONOR ТРУБА WEHOLITE д.1088/1000ММ SN2 ПЭ '1С</t>
  </si>
  <si>
    <t>UPONOR UVS ТРУБА С РАСТРУБОМ 1780/1600 ПЭ 2М ГОЛУБАЯ '1С</t>
  </si>
  <si>
    <t>UPONOR UVS ШУМОГЛУШИТЕЛЬ 1200  ПЭ '1С</t>
  </si>
  <si>
    <t>UPONOR UVS ШУМОГЛУШИТЕЛЬ 1600  ПЭ '1С</t>
  </si>
  <si>
    <t>UPONOR МУФТА КАНАЛИЗАЦИОННАЯ НАДВИЖНАЯ Д.200ММ ПВХ '1С</t>
  </si>
  <si>
    <t>UPONOR UVS ТРУБА 1780/1600 ПЭ 6М ГОЛУБАЯ '1С</t>
  </si>
  <si>
    <t>UPONOR UVS ОТВОД Д.1600ММ 90ГР ПЭ ГОЛУБОЙ '1С</t>
  </si>
  <si>
    <t>UPONOR ЗАГЛУШКА 16MM '1Щ</t>
  </si>
  <si>
    <t>UPONOR ECOFLEX ФИБРОЦЕМЕНТНАЯ ТРУБА PWP 68 '1С</t>
  </si>
  <si>
    <t>UPONOR ECOFLEX ГЕРМЕТИЗИРУЮЩЕЕ КОЛЬЦО PWP 68 '1С</t>
  </si>
  <si>
    <t>UPONOR CONTEC ON КАРКАС '40С</t>
  </si>
  <si>
    <t>UPONOR CONTEC ON ФИБРОБЕТОННЫЙ БАШМАК '1000С</t>
  </si>
  <si>
    <t>UPONOR ВХОДЯЩИЙ ПАТРУБОК РАСПРЕДЕЛИТЕЛЬНОГО КОЛОДЦА '1С</t>
  </si>
  <si>
    <t>UPONOR AQUA PLUS КОЛЛЕКТОРНЫЙ ШКАФ FS B, 550X500X108MM '1С</t>
  </si>
  <si>
    <t>UPONOR AQUA PLUS ДВЕРЦА ДЛЯ ШКАФА B, 520X430MM '1С</t>
  </si>
  <si>
    <t>UPONOR AQUA PLUS ГИЛЬЗА ДЛЯ ШКАФА M7 M 25/20-28/23 20-28MM '10С</t>
  </si>
  <si>
    <t>UPONOR AQUA PLUS ГИЛЬЗА ДЛЯ ШКАФА M7 L 34/28 28MM '1С</t>
  </si>
  <si>
    <t>UPONOR VARIO НАБОР КРАНОВ ДЛЯ ПОДКЛЮЧЕНИЯ ТЕПЛОСЧЁТЧИКА G3/4" 110MM '1С</t>
  </si>
  <si>
    <t>UPONOR AQUA PIPE ТРУБА В КОЖУХЕ БЕЛОМ С КРАСНОЙ ПОЛОСОЙ 15X2,5 28/23 БУХТА 50M '50С</t>
  </si>
  <si>
    <t>UPONOR AQUA PIPE ТРУБА В КОЖУХЕ БЕЛОМ С СИНЕЙ ПОЛОСОЙ 15X2,5 28/23 БУХТА 50M '50С</t>
  </si>
  <si>
    <t>UPONOR SMART AQUA PLUS ВОДОРОЗЕТКА M7A NKB DR PEX 15X2,5-RP1/2"ВР '50С</t>
  </si>
  <si>
    <t>UPONOR AQUA PLUS КОЛЛЕКТОР С НАРУЖНОЙ РЕЗЬБОЙ WTR DR G3/4"НР/НГ 2XG1/2"НР Ц/Ц50MM '25С</t>
  </si>
  <si>
    <t>UPONOR AQUA PLUS КОЛЛЕКТОР С НАРУЖНОЙ РЕЗЬБОЙ WTR DR G3/4"НР/НГ 3XG1/2"НР Ц/Ц50MM '20С</t>
  </si>
  <si>
    <t>UPONOR FPL-X ЗАЖИМНОЙ АДАПТЕР PEX DR 15X2,5-G1/2"ВР '10С</t>
  </si>
  <si>
    <t>UPONOR VARIO S MANIFOLD FM 17X3/4 EURO</t>
  </si>
  <si>
    <t>Port parts</t>
  </si>
  <si>
    <t>UPONOR VARIO S MANIFOLD FM 18X3/4 EURO</t>
  </si>
  <si>
    <t>UPONOR VARIO S MANIFOLD FM 19X3/4 EURO</t>
  </si>
  <si>
    <t>UPONOR VARIO S MANIFOLD FM 20X3/4 EURO</t>
  </si>
  <si>
    <t>UPONOR VARIO S MANIFOLD LS 17X3/4 EURO</t>
  </si>
  <si>
    <t>UPONOR VARIO S MANIFOLD LS 18X3/4 EURO</t>
  </si>
  <si>
    <t>UPONOR VARIO S MANIFOLD LS 19X3/4 EURO</t>
  </si>
  <si>
    <t>UPONOR VARIO S MANIFOLD LS 20X3/4 EURO</t>
  </si>
  <si>
    <t>UPONOR VARIO M MANIFOLD WITH FLOWMETER FM 2X G3/4 EURO</t>
  </si>
  <si>
    <t>UPONOR VARIO M MANIFOLD WITH FLOWMETER FM 3X G3/4 EURO</t>
  </si>
  <si>
    <t>UPONOR VARIO M MANIFOLD WITH FLOWMETER FM 4X G3/4 EURO</t>
  </si>
  <si>
    <t>UPONOR VARIO M MANIFOLD WITH FLOWMETER FM 5X G3/4 EURO</t>
  </si>
  <si>
    <t>UPONOR VARIO M MANIFOLD WITH FLOWMETER FM 6X G3/4 EURO</t>
  </si>
  <si>
    <t>UPONOR VARIO M MANIFOLD WITH FLOWMETER FM 7X G3/4 EURO</t>
  </si>
  <si>
    <t>UPONOR VARIO M MANIFOLD WITH FLOWMETER FM 8X G3/4 EURO</t>
  </si>
  <si>
    <t>UPONOR VARIO M MANIFOLD WITH FLOWMETER FM 9X G3/4 EURO</t>
  </si>
  <si>
    <t>UPONOR VARIO M MANIFOLD WITH FLOWMETER FM 10X G3/4 EURO</t>
  </si>
  <si>
    <t>UPONOR VARIO M MANIFOLD WITH FLOWMETER FM 11X G3/4 EURO</t>
  </si>
  <si>
    <t>UPONOR VARIO M MANIFOLD WITH FLOWMETER FM 12X G3/4 EURO</t>
  </si>
  <si>
    <t>UPONOR VARIO M MANIFOLD WITH FLOWMETER FM 13X G3/4 EURO</t>
  </si>
  <si>
    <t>UPONOR VARIO M MANIFOLD WITH FLOWMETER FM 14X G3/4 EURO</t>
  </si>
  <si>
    <t>UPONOR VARIO M MANIFOLD WITH FLOWMETER FM 15X G3/4 EURO</t>
  </si>
  <si>
    <t>UPONOR UNI-X COMPRESSION ADAPTER MLC RED 14-3/4"FT EURO</t>
  </si>
  <si>
    <t xml:space="preserve">UPONOR CONNECTION 3/4" horizontal (ball valve wo seiling) </t>
  </si>
  <si>
    <t>UPONOR CONNECTION 3/4" Vertikal (ball valve wo seiling)</t>
  </si>
  <si>
    <t>UPONOR HM CONNECTION 3/4", horizontal UHE-WMZ-SK-D</t>
  </si>
  <si>
    <t>UPONOR HM CONNECTION  3/4", vertikal UVE-WMZ-SK-D</t>
  </si>
  <si>
    <t>UPONOR SPI VARIO BALANCING VALVE G1 - RP1  SUPPLY</t>
  </si>
  <si>
    <t>UPONOR HYCOCON STATIC 3/4"</t>
  </si>
  <si>
    <t>UPONOR DYNAMIC BALANCING DN 20 ASV-PV</t>
  </si>
  <si>
    <t>UPONOR DYNAMIC BALANCING DN 20 ASV-M</t>
  </si>
  <si>
    <t>UPONOR MAGNETIC BOLT (Set = 2 pcs)</t>
  </si>
  <si>
    <t>UPONOR LEVEL LIBELLA</t>
  </si>
  <si>
    <t>UPONOR EL SOCKET + 2 MAGNETIC BOLTS</t>
  </si>
  <si>
    <t xml:space="preserve">UPONOR WELDING BOLT M8X15 MM </t>
  </si>
  <si>
    <t>UPONOR ADHESIVE TAPE (EACH 1M)</t>
  </si>
  <si>
    <t>UPONOR DIN RAIL (EACH 1M)</t>
  </si>
  <si>
    <t>UPONOR CABINET IN WALL 41-74-08</t>
  </si>
  <si>
    <t>UPONOR CABINET IN WALL 51-74-08</t>
  </si>
  <si>
    <t>UPONOR CABINET IN WALL 61-74-08</t>
  </si>
  <si>
    <t>UPONOR CABINET IN WALL 76-74-08</t>
  </si>
  <si>
    <t>UPONOR CABINET IN WALL 91-74-08</t>
  </si>
  <si>
    <t>UPONOR CABINET IN WALL 106-74-08</t>
  </si>
  <si>
    <t>UPONOR CABINET IN WALL 121-74-08</t>
  </si>
  <si>
    <t>UPONOR CABINET IN WALL 151-74-08</t>
  </si>
  <si>
    <t>UPONOR CABINET IN WALL 41-74-11</t>
  </si>
  <si>
    <t>UPONOR CABINET IN WALL 51-74-11</t>
  </si>
  <si>
    <t>UPONOR CABINET IN WALL 61-74-11</t>
  </si>
  <si>
    <t>UPONOR CABINET IN WALL 76-74-11</t>
  </si>
  <si>
    <t>UPONOR CABINET IN WALL 91-74-11</t>
  </si>
  <si>
    <t>UPONOR CABINET IN WALL 106-74-11</t>
  </si>
  <si>
    <t>UPONOR CABINET IN WALL 121-74-11</t>
  </si>
  <si>
    <t>UPONOR CABINET IN WALL 151-74-11</t>
  </si>
  <si>
    <t>UPONOR CABINET ON WALL 41-70-14</t>
  </si>
  <si>
    <t>UPONOR CABINET ON WALL 51-70-14</t>
  </si>
  <si>
    <t>UPONOR CABINET ON WALL 61-70-14</t>
  </si>
  <si>
    <t>UPONOR CABINET ON WALL 76-70-14</t>
  </si>
  <si>
    <t>UPONOR CABINET ON WALL 91-70-14</t>
  </si>
  <si>
    <t>UPONOR CABINET ON WALL 106-70-14</t>
  </si>
  <si>
    <t>UPONOR CABINET ON WALL 121-70-14</t>
  </si>
  <si>
    <t>UPONOR CABINET ON WALL 151-70-14</t>
  </si>
  <si>
    <t>UPONOR SPI PLASTIC DOOR/FRAME WHITE, 41-74, IN WALL, SURCHARGE</t>
  </si>
  <si>
    <t>UPONOR SPI PLASTIC DOOR/FRAME WHITE, 51-74, IN WALL, SURCHARGE</t>
  </si>
  <si>
    <t>UPONOR SPI PLASTIC DOOR/FRAME WHITE, 61-74, IN WALL, SURCHARGE</t>
  </si>
  <si>
    <t>UPONOR SPI PLASTIC DOOR/FRAME WHITE, 76-74, IN WALL, SURCHARGE</t>
  </si>
  <si>
    <t>UPONOR SPI PLASTIC DOOR/FRAME WHITE, 91-74, IN WALL, SURCHARGE</t>
  </si>
  <si>
    <t>UPONOR SPI PLASTIC DOOR/FRAME WHITE, 106-74, IN WALL, SURCHARGE</t>
  </si>
  <si>
    <t>UPONOR SPI PLASTIC DOOR/FRAME WHITE, 121-74, IN WALL, SURCHARGE</t>
  </si>
  <si>
    <t>UPONOR SPI PLASTIC DOOR/FRAME WHITE, 41-70, ON WALL, SURCHARGE</t>
  </si>
  <si>
    <t>UPONOR SPI PLASTIC DOOR/FRAME WHITE, 51-70, ON WALL, SURCHARGE</t>
  </si>
  <si>
    <t>UPONOR SPI PLASTIC DOOR/FRAME WHITE, 61-70, ON WALL, SURCHARGE</t>
  </si>
  <si>
    <t>UPONOR SPI PLASTIC DOOR/FRAME WHITE, 76-70, ON WALL, SURCHARGE</t>
  </si>
  <si>
    <t>UPONOR SPI PLASTIC DOOR/FRAME WHITE, 91-70, ON WALL, SURCHARGE</t>
  </si>
  <si>
    <t>UPONOR SPI PLASTIC DOOR/FRAME WHITE, 106-70, ON WALL, SURCHARGE</t>
  </si>
  <si>
    <t>UPONOR SPI PLASTIC DOOR/FRAME WHITE, 121-70, ON WALL, SURCHARGE</t>
  </si>
  <si>
    <t>UPONOR SPI VARIO CABINET KEY LOCK</t>
  </si>
  <si>
    <t>PORT ASSEMBLY TIME</t>
  </si>
  <si>
    <t>H</t>
  </si>
  <si>
    <t>AQ Plastronic AD, Bulgaria/UPONOR AB, SWEDEN</t>
  </si>
  <si>
    <t>POLY PLAST GMBH BEFEST.-TECHNOLOGIE,SWITZERLAND, GERMANY</t>
  </si>
  <si>
    <t>JOWEMA AB, SWEDEN</t>
  </si>
  <si>
    <t>FALSAT AB, SWEDEN</t>
  </si>
  <si>
    <t>Prinz Energietechnik GmbH, GERMANY</t>
  </si>
  <si>
    <t>HUMMEL AG, GERMANY</t>
  </si>
  <si>
    <t>UPONOR GMBH, GERMANY;UPONOR ITALY, ITALY</t>
  </si>
  <si>
    <t>PROTERCLIMA NEW SRL, ITALY</t>
  </si>
  <si>
    <t>RKW SE, Germany</t>
  </si>
  <si>
    <t>Thermotec Systemtechnik AG, Switzerland</t>
  </si>
  <si>
    <t>SVEN CALVEN TRADING AB, SWEDEN</t>
  </si>
  <si>
    <t>Lernen Fördern- Dienstleistungen GmbH,GERMANY</t>
  </si>
  <si>
    <t>PRES BLOCK SPA, Italy</t>
  </si>
  <si>
    <t>TALENT PLASTICS AB</t>
  </si>
  <si>
    <t>ВКЛ</t>
  </si>
  <si>
    <t>UPONOR S-PRESS PLUS СОЕДИНИТЕЛЬ НАДВИЖНОЙ 16-16 '10C</t>
  </si>
  <si>
    <t>UPONOR S-PRESS PLUS СОЕДИНИТЕЛЬ НАДВИЖНОЙ 20-20 '10C</t>
  </si>
  <si>
    <t>UPONOR S-PRESS PLUS СОЕДИНИТЕЛЬ НАДВИЖНОЙ 25-25 '5C</t>
  </si>
  <si>
    <t>UPONOR S-PRESS PLUS СОЕДИНИТЕЛЬ НАДВИЖНОЙ 32-32 '5C</t>
  </si>
  <si>
    <t>UPONOR VARIO S ИСПОЛНИТЕЛЬНЫЙ МЕХАНИЗМ 24В НЗ, M30X1,5ВР '1Ф</t>
  </si>
  <si>
    <t>UPONOR VARIO PLUS ИСПОЛНИТЕЛЬНЫЙ МЕХАНИЗМ 24В НЗ 30X1,5НР '1Ф</t>
  </si>
  <si>
    <t>UPONOR VARIO PLUS ИСПОЛНИТЕЛЬНЫЙ МЕХАНИЗМ 230В НЗ 30X1,5НР '1И</t>
  </si>
  <si>
    <t>UPONOR VARIO B ИСПОЛНИТЕЛЬНЫЙ МЕХАНИЗМ 24В НЗ 28X1,5ВР '1С</t>
  </si>
  <si>
    <t>UPONOR VARIO B ИСПОЛНИТЕЛЬНЫЙ МЕХАНИЗМ 230В НЗ 28X1,5ВР '1П</t>
  </si>
  <si>
    <t>VLD PEX pipes</t>
  </si>
  <si>
    <t>VLD PEX components</t>
  </si>
  <si>
    <t>VLD MLC pipes</t>
  </si>
  <si>
    <t>VLD MLC components</t>
  </si>
  <si>
    <t>VLD PHC pipes</t>
  </si>
  <si>
    <t>VLD PHC components</t>
  </si>
  <si>
    <t>UPONOR Q&amp;E ШТУЦЕР С НАРУЖНОЙ РЕЗЬБОЙ 16-G1/2"НР '100С</t>
  </si>
  <si>
    <t>UPONOR VARIO PLUS ИСПОЛНИТЕЛЬНЫЙ МЕХАНИЗМ PRO 24В НЗ 30X1,5НР '1В</t>
  </si>
  <si>
    <t>UPONOR VARIO S ИСПОЛНИТЕЛЬНЫЙ МЕХАНИЗМ НЗ, M30X1,5ВР 24В '1В</t>
  </si>
  <si>
    <t>UPONOR VARIO PLUS ИСПОЛНИТЕЛЬНЫЙ МЕХАНИЗМ PRO 230В НЗ 30X1,5НР '1В</t>
  </si>
  <si>
    <t>UPONOR VARIO S ИСПОЛНИТЕЛЬНЫЙ МЕХАНИЗМ 230В, НЗ, ВР M30X1,5 '1В</t>
  </si>
  <si>
    <t>UPONOR VARIO B ИСПОЛНИТЕЛЬНЫЙ МЕХАНИЗМ PRO 24В НЗ 28X1,5ВР '1В</t>
  </si>
  <si>
    <t>UPONOR VARIO B ИСПОЛНИТЕЛЬНЫЙ МЕХАНИЗМ PRO 230В НЗ 28X1,5ВР '1В</t>
  </si>
  <si>
    <t>Decision 08.10.2020</t>
  </si>
  <si>
    <t xml:space="preserve"> | PO intended</t>
  </si>
  <si>
    <t xml:space="preserve"> | Keep</t>
  </si>
  <si>
    <t xml:space="preserve"> | PO intended </t>
  </si>
  <si>
    <t xml:space="preserve"> | Keep only in HA3</t>
  </si>
  <si>
    <t xml:space="preserve"> | PO Intended / keep as Service</t>
  </si>
  <si>
    <t>PRODUCABLE</t>
  </si>
  <si>
    <t>sometime</t>
  </si>
  <si>
    <t>Программное обеспечение HSE для проектирования</t>
  </si>
  <si>
    <t>Soft</t>
  </si>
  <si>
    <t>UPONOR HSE DESKTOP БЕССРОЧНАЯ. ВОДОСНАБЖЕНИЕ + ОТОПЛЕНИЕ/ОХЛАЖДЕНИЕ '1С</t>
  </si>
  <si>
    <t>UPONOR HSE DESKTOP ОБНОВЛЕНИЕ С HSE 4. ВОДОСНАБЖЕНИЕ + ОТОПЛЕНИЕ/ОХЛАЖДЕНИЕ '1С</t>
  </si>
  <si>
    <t>UPONOR HSE DESKTOP 1 ГОД. ВОДОСНАБЖЕНИЕ + ОТОПЛЕНИЕ/ОХЛАЖДЕНИЕ '1С</t>
  </si>
  <si>
    <t>UPONOR HSE DESKTOP ОБНОВЛЕНИЕ ДО БЕССРОЧНОЙ. ВОДОСНАБЖЕНИЕ + ОТОПЛЕНИЕ/ОХЛАЖДЕНИЕ '1С</t>
  </si>
  <si>
    <t>UPONOR HSE DESKTOP ПРОБНАЯ. ВОДОСНАБЖЕНИЕ + ОТОПЛЕНИЕ/ОХЛАЖДЕНИЕ '1С</t>
  </si>
  <si>
    <t>UPONOR HSE DESKTOP БЕССРОЧНАЯ. ВОДОСНАБЖЕНИЕ '1С</t>
  </si>
  <si>
    <t>UPONOR HSE DESKTOP ОБНОВЛЕНИЕ С HSE 4. ВОДОСНАБЖЕНИЕ '1С</t>
  </si>
  <si>
    <t>UPONOR HSE DESKTOP ОБНОВЛЕНИЕ ВОДОСНАБЖЕНИЕ ДО ВОДОСНАБЖЕНИЕ + ОТОПЛЕНИЕ/ОХЛАЖДЕНИЕ '1С</t>
  </si>
  <si>
    <t>UPONOR HSE DESKTOP ПРОБНАЯ. ВОДОСНАБЖЕНИЕ '1С</t>
  </si>
  <si>
    <t>UPONOR HSE DESKTOP БЕССРОЧНАЯ. ОТОПЛЕНИЕ/ОХЛАЖДЕНИЕ '1С</t>
  </si>
  <si>
    <t>UPONOR HSE DESKTOP ОБНОВЛЕНИЕ С HSE 4. ОТОПЛЕНИЕ/ОХЛАЖДЕНИЕ '1С</t>
  </si>
  <si>
    <t>UPONOR HSE DESKTOP 1 ГОД. ОТОПЛЕНИЕ/ОХЛАЖДЕНИЕ '1С</t>
  </si>
  <si>
    <t>UPONOR HSE DESKTOP ОБНОВЛЕНИЕ ДО БЕССРОЧНОЙ. ОТОПЛЕНИЕ/ОХЛАЖДЕНИЕ '1С</t>
  </si>
  <si>
    <t>UPONOR HSE DESKTOP ОБНОВЛЕНИЕ ОТОПЛЕНИЕ ДО ВОДОСНАБЖЕНИЕ + ОТОПЛЕНИЕ/ОХЛАЖДЕНИЕ '1С</t>
  </si>
  <si>
    <t>UPONOR HSE DESKTOP ПРОБНАЯ. ОТОПЛЕНИЕ/ОХЛАЖДЕНИЕ '1С</t>
  </si>
  <si>
    <t>UPONOR S-PRESS PLUS СОЕДИНИТЕЛЬ НАДВИЖНОЙ 40-40 '3C</t>
  </si>
  <si>
    <t>UPONOR AQUA PLUS КОЛЛЕКТОР PPM 1" 1X Ц/Ц50ММ '20У</t>
  </si>
  <si>
    <t>UPONOR AQUA PLUS КОЛЛЕКТОР PPM 1" 2X Ц/Ц50ММ '10У</t>
  </si>
  <si>
    <t>UPONOR AQUA PLUS КОЛЛЕКТОР PPM 1" 3X Ц/Ц50ММ '8У</t>
  </si>
  <si>
    <t>UPONOR AQUA PLUS КРАН ШАРОВОЙ ДЛЯ КОЛЛЕКТОРА PPM СИНИЙ '50У</t>
  </si>
  <si>
    <t>UPONOR AQUA PLUS КРАН ШАРОВОЙ ДЛЯ КОЛЛЕКТОРА PPM КРАСНЫЙ '50У</t>
  </si>
  <si>
    <t>UPONOR AQUA PLUS Q&amp;E ШТУЦЕР PPSU ДЛЯ КОЛЛЕКТОРА PPM 16 '30У</t>
  </si>
  <si>
    <t>UPONOR AQUA PLUS Q&amp;E ШТУЦЕР PPSU ДЛЯ КОЛЛЕКТОРА PPM 20 '30У</t>
  </si>
  <si>
    <t>UPONOR MULTI ТРУБОРЕЗ ДЛЯ ТРУБ И КОЖУХА 12-25 '1У</t>
  </si>
  <si>
    <t>UPONOR MULTI ЗАПАСНОЕ ЛЕЗВИЕ ДЛЯ ТРУБОРЕЗА 12-25 АРТ. 1089674 '1П</t>
  </si>
  <si>
    <t>UPONOR ПЛАСТИКОВЫЙ ПЕРЕХОДНИК  ДЛЯ ТРУБ 15-25/20 L=80MM '25У</t>
  </si>
  <si>
    <t>UPONOR ПЛАСТИКОВЫЙ ПЕРЕХОДНИК ДЛЯ ТРУБ 18-28/23 L=80MM '25У</t>
  </si>
  <si>
    <t>UPONOR ПЛАСТИКОВЫЙ ПЕРЕХОДНИК ДЛЯ ТРУБ 22-34/28 L=80MM '25У</t>
  </si>
  <si>
    <t>UPONOR FLUVIA T НАСОСНО-СМЕСИТЕЛЬНЫЙ БЛОК KRS-6-W '1A</t>
  </si>
  <si>
    <t>UPONOR FLUVIA MOVE НАСОСНО-СМЕСИТЕЛЬНЫЙ БЛОК CPG-15-C-W '1С</t>
  </si>
  <si>
    <t>UPONOR FLUVIA НАСОСНО-СМЕСИТЕЛЬНЫЙ БЛОК CPG-15-D-W '1С</t>
  </si>
  <si>
    <t>UPONOR ДНО-КРЫШКА ДЛЯ КОЛОДЦА 315 ММ ЧЕРНАЯ '1С</t>
  </si>
  <si>
    <t>UPONOR ЛЮК ДЛЯ КОЛОДЦА 315 ММ ПЛАСТИКОВЫЙ '1С</t>
  </si>
  <si>
    <t>UPONOR UVS ТРУБА С РАСТРУБОМ  560/493ММ ПЭ 6М ГОЛУБАЯ '1C</t>
  </si>
  <si>
    <t>UPONOR UVS ОТВОД РАСТРУБНЫЙ Д.500ММ 45ГР ПЭ ГОЛУБОЙ '1С</t>
  </si>
  <si>
    <t>UPONOR UVS КОЛПАК ПРИТОЧНО-ВЫТЯЖНОЙ ШАХТЫ (КОМБ.)  800  ЛАКИРОВАННЫЙ '1С</t>
  </si>
  <si>
    <t>UPONOR UVS ПРИТОЧНО-ВЫТЯЖНАЯ ШАХТА (КОМБ.) 800 4,15M PE '1С</t>
  </si>
  <si>
    <t>UPONOR РЕЗИНОВОЕ КОЛЬЦО Д.200 226/16/50 ММ '1С</t>
  </si>
  <si>
    <t>UPONOR  ULTRA RIB 2  КОЛЬЦО УПЛОТНИТЕЛЬНОЕ 560ММ '1С</t>
  </si>
  <si>
    <t>UPONOR UVS ЗАГЛУШКА Д.500ММ ПЭ ГОЛУБАЯ '1С</t>
  </si>
  <si>
    <t>UPONOR AQUA PLUS РАМКА ДЛЯ ДВЕРЦЫ ШКАФА B, 590X535MM '1У</t>
  </si>
  <si>
    <t>UPONOR SMART AQUA PLUS МОНТАЖНЫЙ ТРАК ДЛЯ ВОДОРОЗЕТОК M7 Ц/Ц 150MM '1У</t>
  </si>
  <si>
    <t>UPONOR SMART AQUA PLUS МОНТАЖНЫЙ ТРАК ДЛЯ ВОДОРОЗЕТОК УДЛИНЕННЫЙ M7 Ц/Ц 150MM '1У</t>
  </si>
  <si>
    <t>UPONOR SMART AQUA PLUS ГЕРМЕТИЗИРУЮЩАЯ МЕМБРАНА M7 '1У</t>
  </si>
  <si>
    <t>UPONOR SMART AQUA PLUS УГЛОВОЙ ФИКСАТОР ВНУТРИСТЕННЫЙ WB 25/20 '1У</t>
  </si>
  <si>
    <t>UPONOR AQUA PLUS ЗАГЛУШКА ДЛЯ СИСТЕМЫ ЗАЩИТЫ ОТ ПРОТЕЧКИ 25/20MM '1У</t>
  </si>
  <si>
    <t>UPONOR SMART AQUA PLUS ФУТОРКА УДЛИНИТЕЛЬНАЯ ДЛЯ ВОДОРОЗЕТКИ M7 1/2"НР/ВР L=50MM '1У</t>
  </si>
  <si>
    <t>UPONOR AQUA PLUS PIPE ЗАГЛУШКА ДЛЯ ШКАФА, 34 MM '1У</t>
  </si>
  <si>
    <t>UPONOR SMART AQUA PLUS ИНСТРУМЕНТ ДЛЯ ДЕМОНТАЖА ВОДОРОЗЕТОК M7 G1/2"НР '1У</t>
  </si>
  <si>
    <t>UPONOR SMART AQUA PLUS ИНСТРУМЕНТ ДЛЯ ОТРЕЗАНИЯ ПЛАСТИКОВОЙ ВОДОРОЗЕТКИ M7 '1У</t>
  </si>
  <si>
    <t>UPONOR ЗАПАСНОЕ КОЛЬЦО ДЛЯ ЗАЖИМНОГО АДАПТЕРА '100П</t>
  </si>
  <si>
    <t>UPONOR ECOFLEX AQUA SINGLE ТРУБА 25X3,5/140 PN10 БУХТА 200 '1С</t>
  </si>
  <si>
    <t>UPONOR СЕПТИК 2-КАМЕРНЫЙ 1,5 КУБ.М. '1В</t>
  </si>
  <si>
    <t>UPONOR ГОРЛОВИНА ДЛЯ СЕПТИКА 2,4M3 0,8M Д.560 ММ '1С</t>
  </si>
  <si>
    <t>UPONOR КРЫШКА ДЛЯ СЕПТИКА 2,4M3 Д.560 ММ '1С</t>
  </si>
  <si>
    <t>UPONOR AQUA PLUS КОМПЛЕКТ ЗАЩИТЫ ОТ ПРОТЕЧКИ M7 '1У</t>
  </si>
  <si>
    <t>UPONOR SPI UNI-C ВЕНТИЛЬ ДЛЯ КОЛЛЕКТОРА 35° '10Щ</t>
  </si>
  <si>
    <t>UPONOR COMFORT E ТЕРМОСТАТ С РЕГУЛЯТОРОМ T-85 230В '1В</t>
  </si>
  <si>
    <t>UPONOR COMFORT E ТЕРМОСТАТ ЦИФРОВОЙ ПРОГРАММИРУЕМЫЙ ВСТРАИВАЕМЫЙ T-86 230В '1В</t>
  </si>
  <si>
    <t>UPONOR COMFORT E ТЕРМОСТАТ ЦИФРОВОЙ ПРОГРАММИРУЕМЫЙ ВСТРАИВАЕМЫЙ T-87IF 230В '1В</t>
  </si>
  <si>
    <t>UPONOR СЕПТИК 3-КАМЕРНЫЙ 2 КУБ.М '1Щ</t>
  </si>
  <si>
    <t>UPONOR СЕПТИК 4-КАМЕРНЫЙ 4 КУБ.М '1Щ</t>
  </si>
  <si>
    <t>UPONOR ОТВОД КАНАЛИЗАЦИОННЫЙ ОДНОРАСТРУБНЫЙ Д.32ММ 88,5ГР БЕЛЫЙ '1C</t>
  </si>
  <si>
    <t>UPONOR ПЕРЕХОД ЭЛЕКТРОСВАРНОЙ 32 ММ C ВНУТРЕННЕЙ РЕЗЬБОЙ 1"ВР SDR11 ПЭ100 '1С</t>
  </si>
  <si>
    <t>UPONOR SMART AQUA PLUS ВОДОРОЗЕТКА Q&amp;E M7A DR 16-RP1/2"ВР '1С</t>
  </si>
  <si>
    <t>UPONOR SMART AQUA PLUS ВОДОРОЗЕТКА Q&amp;E M7A DR 20-RP1/2"ВР '1С</t>
  </si>
  <si>
    <t>UPONOR TACKER СТЕПЛЕР С МАГАЗИНОМ 14-20ММ '1И</t>
  </si>
  <si>
    <t>UPONOR UNI PIPE PLUS ТРУБА БЕЛАЯ 25X2,5 ОТРЕЗОК 5M '50С</t>
  </si>
  <si>
    <t>UPONOR ТРУБА ДВУСТЕННАЯ 400ММ ЧЁРНАЯ 6М ПП БЕЗ РАСТРУБА '1C</t>
  </si>
  <si>
    <t>Analogue 28.06.2021</t>
  </si>
  <si>
    <t xml:space="preserve">1033502 | </t>
  </si>
  <si>
    <t xml:space="preserve">1084909 | </t>
  </si>
  <si>
    <t xml:space="preserve">1084910 | </t>
  </si>
  <si>
    <t xml:space="preserve">1084911 | </t>
  </si>
  <si>
    <t xml:space="preserve">1084912 | </t>
  </si>
  <si>
    <t xml:space="preserve">1118744 | </t>
  </si>
  <si>
    <t xml:space="preserve">1015226 | </t>
  </si>
  <si>
    <t xml:space="preserve">1039929 | </t>
  </si>
  <si>
    <t xml:space="preserve">1039930 | </t>
  </si>
  <si>
    <t xml:space="preserve">1039931 | </t>
  </si>
  <si>
    <t xml:space="preserve">1039932 | </t>
  </si>
  <si>
    <t xml:space="preserve">1039944 | </t>
  </si>
  <si>
    <t xml:space="preserve">1039945 | </t>
  </si>
  <si>
    <t xml:space="preserve">1039946 | </t>
  </si>
  <si>
    <t xml:space="preserve">1039947 | </t>
  </si>
  <si>
    <t xml:space="preserve">1039948 | </t>
  </si>
  <si>
    <t xml:space="preserve">1039949 | </t>
  </si>
  <si>
    <t xml:space="preserve">1039950 | </t>
  </si>
  <si>
    <t xml:space="preserve">1039951 | </t>
  </si>
  <si>
    <t xml:space="preserve">1039952 | </t>
  </si>
  <si>
    <t xml:space="preserve">1039953 | </t>
  </si>
  <si>
    <t xml:space="preserve">1039954 | </t>
  </si>
  <si>
    <t xml:space="preserve">1039955 | </t>
  </si>
  <si>
    <t xml:space="preserve">1039956 | </t>
  </si>
  <si>
    <t xml:space="preserve">1039957 | </t>
  </si>
  <si>
    <t xml:space="preserve">1039958 | </t>
  </si>
  <si>
    <t xml:space="preserve">1039959 | </t>
  </si>
  <si>
    <t xml:space="preserve">1039960 | </t>
  </si>
  <si>
    <t xml:space="preserve">1039961 | </t>
  </si>
  <si>
    <t xml:space="preserve">1039962 | </t>
  </si>
  <si>
    <t xml:space="preserve">1039963 | </t>
  </si>
  <si>
    <t xml:space="preserve">1039964 | </t>
  </si>
  <si>
    <t xml:space="preserve">1039965 | </t>
  </si>
  <si>
    <t xml:space="preserve">1039966 | </t>
  </si>
  <si>
    <t xml:space="preserve">1039967 | </t>
  </si>
  <si>
    <t xml:space="preserve">1039968 | </t>
  </si>
  <si>
    <t xml:space="preserve">1039969 | </t>
  </si>
  <si>
    <t xml:space="preserve">1039933 | </t>
  </si>
  <si>
    <t xml:space="preserve">1039934 | </t>
  </si>
  <si>
    <t xml:space="preserve">1039935 | </t>
  </si>
  <si>
    <t xml:space="preserve">1039936 | </t>
  </si>
  <si>
    <t xml:space="preserve">1039937 | </t>
  </si>
  <si>
    <t xml:space="preserve">1039938 | </t>
  </si>
  <si>
    <t xml:space="preserve">1039939 | </t>
  </si>
  <si>
    <t xml:space="preserve">1039940 | </t>
  </si>
  <si>
    <t xml:space="preserve">1039941 | </t>
  </si>
  <si>
    <t xml:space="preserve">1039942 | </t>
  </si>
  <si>
    <t xml:space="preserve">1039943 | </t>
  </si>
  <si>
    <t xml:space="preserve">1070502 | </t>
  </si>
  <si>
    <t xml:space="preserve">1070503 | </t>
  </si>
  <si>
    <t xml:space="preserve">1070504 | </t>
  </si>
  <si>
    <t xml:space="preserve">1070505 | </t>
  </si>
  <si>
    <t xml:space="preserve">1070506 | </t>
  </si>
  <si>
    <t xml:space="preserve">1070507 | </t>
  </si>
  <si>
    <t xml:space="preserve">1070508 | </t>
  </si>
  <si>
    <t xml:space="preserve">1070509 | </t>
  </si>
  <si>
    <t xml:space="preserve">1070510 | </t>
  </si>
  <si>
    <t xml:space="preserve">1070515 | </t>
  </si>
  <si>
    <t xml:space="preserve">1070516 | </t>
  </si>
  <si>
    <t xml:space="preserve">1070517 | </t>
  </si>
  <si>
    <t xml:space="preserve">1070518 | </t>
  </si>
  <si>
    <t xml:space="preserve">1070519 | </t>
  </si>
  <si>
    <t xml:space="preserve">1070520 | </t>
  </si>
  <si>
    <t xml:space="preserve">1070521 | </t>
  </si>
  <si>
    <t xml:space="preserve">1070522 | </t>
  </si>
  <si>
    <t xml:space="preserve">1070523 | </t>
  </si>
  <si>
    <t xml:space="preserve">1070524 | </t>
  </si>
  <si>
    <t xml:space="preserve">1070525 | </t>
  </si>
  <si>
    <t xml:space="preserve">1070526 | </t>
  </si>
  <si>
    <t xml:space="preserve">1070560 | </t>
  </si>
  <si>
    <t xml:space="preserve">1070561 | </t>
  </si>
  <si>
    <t xml:space="preserve">1070562 | </t>
  </si>
  <si>
    <t xml:space="preserve">1070563 | </t>
  </si>
  <si>
    <t xml:space="preserve">1070566 | </t>
  </si>
  <si>
    <t xml:space="preserve">1070567 | </t>
  </si>
  <si>
    <t xml:space="preserve">1070568 | </t>
  </si>
  <si>
    <t xml:space="preserve">1070569 | </t>
  </si>
  <si>
    <t xml:space="preserve">1070570 | </t>
  </si>
  <si>
    <t xml:space="preserve">1070571 | </t>
  </si>
  <si>
    <t xml:space="preserve">1070572 | </t>
  </si>
  <si>
    <t xml:space="preserve">1070573 | </t>
  </si>
  <si>
    <t xml:space="preserve">1070574 | </t>
  </si>
  <si>
    <t xml:space="preserve">1070575 | </t>
  </si>
  <si>
    <t xml:space="preserve">1070576 | </t>
  </si>
  <si>
    <t xml:space="preserve">1070577 | </t>
  </si>
  <si>
    <t xml:space="preserve">1070578 | </t>
  </si>
  <si>
    <t xml:space="preserve">1070579 | </t>
  </si>
  <si>
    <t xml:space="preserve">1070580 | </t>
  </si>
  <si>
    <t xml:space="preserve">1070581 | </t>
  </si>
  <si>
    <t xml:space="preserve">1070582 | </t>
  </si>
  <si>
    <t xml:space="preserve">1070583 | </t>
  </si>
  <si>
    <t xml:space="preserve">1070547 | </t>
  </si>
  <si>
    <t xml:space="preserve">1070548 | </t>
  </si>
  <si>
    <t xml:space="preserve">1070549 | </t>
  </si>
  <si>
    <t xml:space="preserve">1070550 | </t>
  </si>
  <si>
    <t xml:space="preserve">1070602 | </t>
  </si>
  <si>
    <t xml:space="preserve">1070603 | </t>
  </si>
  <si>
    <t xml:space="preserve">1070604 | </t>
  </si>
  <si>
    <t xml:space="preserve">1070605 | </t>
  </si>
  <si>
    <t xml:space="preserve">1070606 | </t>
  </si>
  <si>
    <t xml:space="preserve">1070607 | </t>
  </si>
  <si>
    <t xml:space="preserve">1070610 | </t>
  </si>
  <si>
    <t xml:space="preserve">1070644 | </t>
  </si>
  <si>
    <t xml:space="preserve">1070645 | </t>
  </si>
  <si>
    <t xml:space="preserve">1070617 | </t>
  </si>
  <si>
    <t xml:space="preserve">1070618 | </t>
  </si>
  <si>
    <t xml:space="preserve">1095818 | </t>
  </si>
  <si>
    <t xml:space="preserve">1095819 | </t>
  </si>
  <si>
    <t xml:space="preserve">1095820 | </t>
  </si>
  <si>
    <t xml:space="preserve">1071925 | </t>
  </si>
  <si>
    <t xml:space="preserve">1119443 | </t>
  </si>
  <si>
    <t xml:space="preserve">1119445 | </t>
  </si>
  <si>
    <t xml:space="preserve">1119448 | </t>
  </si>
  <si>
    <t xml:space="preserve">1118424 | </t>
  </si>
  <si>
    <t xml:space="preserve">1118414 | </t>
  </si>
  <si>
    <t xml:space="preserve">1118416 | </t>
  </si>
  <si>
    <t xml:space="preserve">1000018 | </t>
  </si>
  <si>
    <t xml:space="preserve">1095128 | </t>
  </si>
  <si>
    <t xml:space="preserve">1119039 | </t>
  </si>
  <si>
    <t xml:space="preserve">1006291 | </t>
  </si>
  <si>
    <t xml:space="preserve">1093023 | </t>
  </si>
  <si>
    <t xml:space="preserve">1093017 | </t>
  </si>
  <si>
    <t>1087161 | 1087162</t>
  </si>
  <si>
    <t xml:space="preserve">1087813 | </t>
  </si>
  <si>
    <t xml:space="preserve">1013008 | </t>
  </si>
  <si>
    <t xml:space="preserve">1119812 | </t>
  </si>
  <si>
    <t xml:space="preserve">1005605 | </t>
  </si>
  <si>
    <t xml:space="preserve">1013006 | </t>
  </si>
  <si>
    <t xml:space="preserve">1007249 | </t>
  </si>
  <si>
    <t xml:space="preserve">1022244 | </t>
  </si>
  <si>
    <t xml:space="preserve">1095720 | </t>
  </si>
  <si>
    <t xml:space="preserve">1118585 | </t>
  </si>
  <si>
    <t xml:space="preserve">1119050 | </t>
  </si>
  <si>
    <t xml:space="preserve">1119051 | </t>
  </si>
  <si>
    <t xml:space="preserve">1119052 | </t>
  </si>
  <si>
    <t xml:space="preserve">1084889 | </t>
  </si>
  <si>
    <t>1084890 | 1084891</t>
  </si>
  <si>
    <t xml:space="preserve">1120124 | </t>
  </si>
  <si>
    <t xml:space="preserve">1120126 | </t>
  </si>
  <si>
    <t xml:space="preserve">1120127 | </t>
  </si>
  <si>
    <t xml:space="preserve">1120128 | </t>
  </si>
  <si>
    <t xml:space="preserve">1120123 | </t>
  </si>
  <si>
    <t xml:space="preserve">1119374 | </t>
  </si>
  <si>
    <t xml:space="preserve">1093120 | </t>
  </si>
  <si>
    <t xml:space="preserve">1045455 | </t>
  </si>
  <si>
    <t xml:space="preserve">1045456 | </t>
  </si>
  <si>
    <t xml:space="preserve">1045457 | </t>
  </si>
  <si>
    <t xml:space="preserve">1045458 | </t>
  </si>
  <si>
    <t xml:space="preserve">1045459 | </t>
  </si>
  <si>
    <t xml:space="preserve">1045460 | </t>
  </si>
  <si>
    <t xml:space="preserve">1045461 | </t>
  </si>
  <si>
    <t xml:space="preserve">1118180 | </t>
  </si>
  <si>
    <t xml:space="preserve">1118179 | </t>
  </si>
  <si>
    <t xml:space="preserve">1118177 | </t>
  </si>
  <si>
    <t xml:space="preserve">1118178 | </t>
  </si>
  <si>
    <t>Date 28.06.2021</t>
  </si>
  <si>
    <t>2020/06/30 00:00:00</t>
  </si>
  <si>
    <t>2022-12-31</t>
  </si>
  <si>
    <t>2021/12/31 00:00:00</t>
  </si>
  <si>
    <t>2020-12-31</t>
  </si>
  <si>
    <t>2021-12-31</t>
  </si>
  <si>
    <t>2022-03-31</t>
  </si>
  <si>
    <t>2021-03-31</t>
  </si>
  <si>
    <t>2019-12-01</t>
  </si>
  <si>
    <t>2020-03-31</t>
  </si>
  <si>
    <t>2025/12/31 00:00:00</t>
  </si>
  <si>
    <t>2025/03/31 00:00:00</t>
  </si>
  <si>
    <t>2019-12-31</t>
  </si>
  <si>
    <t>2020-06-30</t>
  </si>
  <si>
    <t>2019/11/14 00:00:00</t>
  </si>
  <si>
    <t>2020/12/31 00:00:00</t>
  </si>
  <si>
    <t>2019-05-01</t>
  </si>
  <si>
    <t>2020-09-30</t>
  </si>
  <si>
    <t>2019-03-01</t>
  </si>
  <si>
    <t>2020/03/31 00:00:00</t>
  </si>
  <si>
    <t>2023-12-31</t>
  </si>
  <si>
    <t>2021/04/30 00:00:00</t>
  </si>
  <si>
    <t>2027-12-31</t>
  </si>
  <si>
    <t>2025-12-31</t>
  </si>
  <si>
    <t>2021/03/31 00:00:00</t>
  </si>
  <si>
    <t>2030/12/31 00:00:00</t>
  </si>
  <si>
    <t>2022-09-30</t>
  </si>
  <si>
    <t>2019-04-01</t>
  </si>
  <si>
    <t>2030-12-31</t>
  </si>
  <si>
    <t>2031/03/31 00:00:00</t>
  </si>
  <si>
    <t>2021/06/30 00:00:00</t>
  </si>
  <si>
    <t>10.04.2017 (убран запл. к выводу)</t>
  </si>
  <si>
    <t>UPONOR DRAIN КОЛЬЦО НАРАЩИВАНИЯ ТРАПА Д.130ММ 25ММ '1У</t>
  </si>
  <si>
    <t>UPONOR FLUVIA MOVE PLUS ЭЛЕКТРОПРИВОД 230В '1С</t>
  </si>
  <si>
    <t>UPONOR ECOFLEX SUPRA PLUS КОМПЛЕКТ ПОДКЛЮЧЕНИЯ И ОКОНЧАНИЯ 40+50/90 '1С</t>
  </si>
  <si>
    <t>UPONOR COMFORT PIPE ТРУБА PN10 16X2,2 БУХТА 240М '240У</t>
  </si>
  <si>
    <t>UPONOR COMFORT PIPE ТРУБА PN10 16X2,2 БУХТА 640М '640У</t>
  </si>
  <si>
    <t>UPONOR COMFORT PIPE ТРУБА PN10 20X2,8 БУХТА 240М '240У</t>
  </si>
  <si>
    <t>UPONOR COMFORT PIPE ТРУБА PN10 20X2,8 БУХТА 480М '480У</t>
  </si>
  <si>
    <t>UPONOR ГОРЛОВИНА ДЛЯ СЕПТИКА 2,4M3 1,2M '1С</t>
  </si>
  <si>
    <t>UPONOR HSE DESKTOP БЕССРОЧНАЯ. ВОДОСНАБЖЕНИЕ + ОТОПЛЕНИЕ/ОХЛАЖДЕНИЕ + BIM '1С</t>
  </si>
  <si>
    <t>UPONOR HSE DESKTOP ОБНОВЛЕНИЕ ОТОПЛЕНИЕ/ОХЛАЖДЕНИЕ + BIM ДО ВОДОСНАБЖЕНИЕ + ОТОПЛЕНИЕ/ОХЛАЖДЕНИЕ + BIM '1С</t>
  </si>
  <si>
    <t>UPONOR HSE DESKTOP ОБНОВЛЕНИЕ ВОДОСНАБЖЕНИЕ + ОТОПЛЕНИЕ/ОХЛАЖДЕНИЕ ДО ВОДОСНАБЖЕНИЕ + ОТОПЛЕНИЕ/ОХЛАЖДЕНИЕ + BIM '1С</t>
  </si>
  <si>
    <t>UPONOR HSE DESKTOP ОБНОВЛЕНИЕ С HSE 4. ВОДОСНАБЖЕНИЕ + ОТОПЛЕНИЕ/ОХЛАЖДЕНИЕ + BIM '1С</t>
  </si>
  <si>
    <t>UPONOR HSE DESKTOP 1 ГОД. ВОДОСНАБЖЕНИЕ + ОТОПЛЕНИЕ/ОХЛАЖДЕНИЕ + BIM '1С</t>
  </si>
  <si>
    <t>UPONOR HSE DESKTOP ОБНОВЛЕНИЕ 1 ГОД. ВОДОСНАБЖЕНИЕ + ОТОПЛЕНИЕ/ОХЛАЖДЕНИЕ ДО 1 ГОД. ВОДОСНАБЖЕНИЕ + ОТОПЛЕНИЕ/ОХЛАЖДЕНИЕ + BIM '1С</t>
  </si>
  <si>
    <t>UPONOR HSE DESKTOP ОБНОВЛЕНИЕ 1 ГОД. ОТОПЛЕНИЕ/ОХЛАЖДЕНИЕ + BIM ДО 1 ГОД. ВОДОСНАБЖЕНИЕ + ОТОПЛЕНИЕ/ОХЛАЖДЕНИЕ + BIM '1С</t>
  </si>
  <si>
    <t>UPONOR HSE DESKTOP ОБНОВЛЕНИЕ 1 ГОД. ОТОПЛЕНИЕ/ОХЛАЖДЕНИЕ ДО 1 ГОД. ВОДОСНАБЖЕНИЕ + ОТОПЛЕНИЕ/ОХЛАЖДЕНИЕ '1С</t>
  </si>
  <si>
    <t>UPONOR HSE DESKTOP ПРОДЛЕНИЕ 1 ГОД. ВОДОСНАБЖЕНИЕ + ОТОПЛЕНИЕ/ОХЛАЖДЕНИЕ '1С</t>
  </si>
  <si>
    <t>UPONOR HSE DESKTOP ОБНОВЛЕНИЕ ДО БЕССРОЧНОЙ. ВОДОСНАБЖЕНИЕ + ОТОПЛЕНИЕ/ОХЛАЖДЕНИЕ + BIM '1С</t>
  </si>
  <si>
    <t>UPONOR HSE DESKTOP ПРОБНАЯ ВЕРСИЯ. 1 ГОД. ВОДОСНАБЖЕНИЕ + ОТОПЛЕНИЕ/ОХЛАЖДЕНИЕ + BIM '1С</t>
  </si>
  <si>
    <t>UPONOR HSE DESKTOP УЧЕБНАЯ ВЕРСИЯ. 1 ГОД. ВОДОСНАБЖЕНИЕ + ОТОПЛЕНИЕ/ОХЛАЖДЕНИЕ + BIM '1С</t>
  </si>
  <si>
    <t>UPONOR HSE DESKTOP БЕССРОЧНАЯ. ОТОПЛЕНИЕ/ОХЛАЖДЕНИЕ + BIM '1С</t>
  </si>
  <si>
    <t>UPONOR HSE DESKTOP ОБНОВЛЕНИЕ ОТОПЛЕНИЕ/ОХЛАЖДЕНИЕ ДО ОТОПЛЕНИЕ/ОХЛАЖДЕНИЕ + BIM '1С</t>
  </si>
  <si>
    <t>UPONOR HSE DESKTOP ОБНОВЛЕНИЕ С HSE 4. ОТОПЛЕНИЕ/ОХЛАЖДЕНИЕ + BIM '1С</t>
  </si>
  <si>
    <t>UPONOR HSE DESKTOP 1 ГОД. ОТОПЛЕНИЕ/ОХЛАЖДЕНИЕ + BIM '1С</t>
  </si>
  <si>
    <t>UPONOR HSE DESKTOP ОБНОВЛЕНИЕ 1 ГОД. ОТОПЛЕНИЕ/ОХЛАЖДЕНИЕ ДО 1 ГОД. ОТОПЛЕНИЕ/ОХЛАЖДЕНИЕ + BIM '1С</t>
  </si>
  <si>
    <t>UPONOR HSE DESKTOP ПРОДЛЕНИЕ 1 ГОД. ОТОПЛЕНИЕ/ОХЛАЖДЕНИЕ '1С</t>
  </si>
  <si>
    <t>UPONOR HSE DESKTOP ПРОДЛЕНИЕ 1 ГОД. ОТОПЛЕНИЕ/ОХЛАЖДЕНИЕ + BIM '1С</t>
  </si>
  <si>
    <t>UPONOR HSE DESKTOP ОБНОВЛЕНИЕ ДО БЕССРОЧНОЙ. ОТОПЛЕНИЕ/ОХЛАЖДЕНИЕ + BIM '1С</t>
  </si>
  <si>
    <t>UPONOR UVS ПРИТОЧНО-ВЫТЯЖНАЯ ШАХТА 1200 4,187M PE '1С</t>
  </si>
  <si>
    <t>UPONOR UVS КОЛПАК ВЫТЯЖНОЙ ШАХТЫ 1200 '1С</t>
  </si>
  <si>
    <t>UPONOR UVS КОЛПАК ВЫТЯЖНОЙ ШАХТЫ 1200 ЛАКИРОВАННЫЙ '1С</t>
  </si>
  <si>
    <t>1087162+1087161</t>
  </si>
  <si>
    <t>Цена для прайс-листа</t>
  </si>
  <si>
    <t>UPONOR BASE ТЕРМОСТАТ ЦИФРОВОЙ T-27 230В '1И</t>
  </si>
  <si>
    <t>UPONOR SMATRIX BASE PRO КОНТРОЛЛЕР X-148 MODBUS RTU '1У</t>
  </si>
  <si>
    <t>UPONOR HSE DESKTOP ПРОДЛЕНИЕ 1 ГОД. ВОДОСНАБЖЕНИЕ + ОТОПЛЕНИЕ/ОХЛАЖДЕНИЕ + BIM '1С</t>
  </si>
  <si>
    <t>UPONOR ЗАЩИТНЫЙ КОЛПАЧОК, 18 MM '1000С</t>
  </si>
  <si>
    <t>UPONOR Q&amp;E РАСШИРИТЕЛЬНАЯ ГОЛОВКА M12/M18/RAPID SEAL 16X1,8/2,0/2,2 '1И</t>
  </si>
  <si>
    <t>UPONOR Q&amp;E РАСШИРИТЕЛЬНАЯ ГОЛОВКА M12/M18/RAPID SEAL 20X1,9/2,0 '1И</t>
  </si>
  <si>
    <t>UPONOR Q&amp;E РАСШИРИТЕЛЬНАЯ ГОЛОВКА M12/M18/RAPID SEAL 20X2,8 '1И</t>
  </si>
  <si>
    <t>UPONOR Q&amp;E РАСШИРИТЕЛЬНАЯ ГОЛОВКА M12/M18/RAPID SEAL 25X2,3 '1И</t>
  </si>
  <si>
    <t>UPONOR Q&amp;E РАСШИРИТЕЛЬНАЯ ГОЛОВКА M12/M18/RAPID SEAL 25X3,5 '1И</t>
  </si>
  <si>
    <t>UPONOR Q&amp;E РАСШИРИТЕЛЬНАЯ ГОЛОВКА M12/M18/RAPID SEAL 32X2,9 '1И</t>
  </si>
  <si>
    <t>UPONOR Q&amp;E РАСШИРИТЕЛЬНАЯ ГОЛОВКА M12/RAPID SEAL 9,9X1,1 '1И</t>
  </si>
  <si>
    <t>UPONOR Q&amp;E УГОЛЬНИК PPSU 32-32 '10Ф</t>
  </si>
  <si>
    <t>UPONOR Q&amp;E СОЕДИНИТЕЛЬ PPSU 32-32 '15Ф</t>
  </si>
  <si>
    <t>UPONOR Q&amp;E ТРОЙНИК РАВНОПРОХОДНОЙ PPSU 16-16-16 '60Ф</t>
  </si>
  <si>
    <t>UPONOR Q&amp;E ТРОЙНИК РАВНОПРОХОДНОЙ PPSU 25-25-25 '20Ф</t>
  </si>
  <si>
    <t>UPONOR Q&amp;E ТРОЙНИК РЕДУКЦИОННЫЙ PPSU 25-20-25 '20Ф</t>
  </si>
  <si>
    <t>UPONOR Q&amp;E ТРОЙНИК РЕДУКЦИОННЫЙ PPSU 25-25-20 '20И</t>
  </si>
  <si>
    <t>UPONOR Q&amp;E ТРОЙНИК РАВНОПРОХОДНОЙ PPSU 20-20-20 '30Ф</t>
  </si>
  <si>
    <t>UPONOR MLC ТРУБОГИБ 16-32 '1С</t>
  </si>
  <si>
    <t>UPONOR MLC ТРУБА БЕЛАЯ 16X2,0 БУХТА 200М '200Ф</t>
  </si>
  <si>
    <t>UPONOR УПЛОТНИТЕЛЬНОЕ КОЛЬЦО Д. 110 ММ 111,2X8,6MM SBR '1С</t>
  </si>
  <si>
    <t>UPONOR ECOFLEX SUPRA PLUS БЛОК УПРАВЛЕНИЯ '1П</t>
  </si>
  <si>
    <t>UPONOR TACKER ТЕКСТУРНАЯ ПЛЁНКА С РАЗМЕТКОЙ 0,2MM, 100X1,03M '100А</t>
  </si>
  <si>
    <t>UPONOR VARIO C КОЛЛЕКТОРНЫЙ ШКАФ ВСТРАИВАЕМЫЙ 535X649X110 '1С</t>
  </si>
  <si>
    <t>UPONOR VARIO C КОЛЛЕКТОРНЫЙ ШКАФ ВСТРАИВАЕМЫЙ 680X649X110 '1С</t>
  </si>
  <si>
    <t>UPONOR VARIO C КОЛЛЕКТОРНЫЙ ШКАФ ВСТРАИВАЕМЫЙ 835X649X110 '1С</t>
  </si>
  <si>
    <t>UPONOR VARIO C КОЛЛЕКТОРНЫЙ ШКАФ ВСТРАИВАЕМЫЙ 1035X649X110 '1С</t>
  </si>
  <si>
    <t>UPONOR VARIO C КОЛЛЕКТОРНЫЙ ШКАФ ВСТРАИВАЕМЫЙ 1135X649X110 '1С</t>
  </si>
  <si>
    <t>Система труб и фитингов из нержавеющей стали Uponor INOX</t>
  </si>
  <si>
    <t>INOX</t>
  </si>
  <si>
    <t>UPONOR INOX ТРУБА ИЗ НЕРЖАВЕЮЩЕЙ СТАЛИ AISI 316L 15X1,0 ОТРЕЗОК 6М '6С</t>
  </si>
  <si>
    <t>UPONOR INOX ТРУБА ИЗ НЕРЖАВЕЮЩЕЙ СТАЛИ AISI 316L 18X1,0 ОТРЕЗОК 6М '6С</t>
  </si>
  <si>
    <t>UPONOR INOX ТРУБА ИЗ НЕРЖАВЕЮЩЕЙ СТАЛИ AISI 316L 22X1,2 ОТРЕЗОК 6М '6С</t>
  </si>
  <si>
    <t>UPONOR INOX ТРУБА ИЗ НЕРЖАВЕЮЩЕЙ СТАЛИ AISI 316L 28X1,2 ОТРЕЗОК 6М '6С</t>
  </si>
  <si>
    <t>UPONOR INOX ТРУБА ИЗ НЕРЖАВЕЮЩЕЙ СТАЛИ AISI 316L 35X1,5 ОТРЕЗОК 6М '6С</t>
  </si>
  <si>
    <t>UPONOR INOX ТРУБА ИЗ НЕРЖАВЕЮЩЕЙ СТАЛИ AISI 316L 42X1,5 ОТРЕЗОК 6М '6С</t>
  </si>
  <si>
    <t>UPONOR INOX ТРУБА ИЗ НЕРЖАВЕЮЩЕЙ СТАЛИ AISI 316L 54X1,5 ОТРЕЗОК 6М '6С</t>
  </si>
  <si>
    <t>UPONOR INOX ПРЕСС-ОТВОД ИЗ НЕРЖАВЕЮЩЕЙ СТАЛИ 15-15 '10С</t>
  </si>
  <si>
    <t>UPONOR INOX ПРЕСС-ОТВОД ИЗ НЕРЖАВЕЮЩЕЙ СТАЛИ 18-18 '1С</t>
  </si>
  <si>
    <t>UPONOR INOX ПРЕСС-ОТВОД ИЗ НЕРЖАВЕЮЩЕЙ СТАЛИ 22-22 '10С</t>
  </si>
  <si>
    <t>UPONOR INOX ПРЕСС-ОТВОД ИЗ НЕРЖАВЕЮЩЕЙ СТАЛИ 28-28 '10С</t>
  </si>
  <si>
    <t>UPONOR INOX ПРЕСС-ОТВОД ИЗ НЕРЖАВЕЮЩЕЙ СТАЛИ 35-35 '10С</t>
  </si>
  <si>
    <t>UPONOR INOX ПРЕСС-ОТВОД ИЗ НЕРЖАВЕЮЩЕЙ СТАЛИ 42-42 '2С</t>
  </si>
  <si>
    <t>UPONOR INOX ПРЕСС-ОТВОД ИЗ НЕРЖАВЕЮЩЕЙ СТАЛИ 54-54 '2С</t>
  </si>
  <si>
    <t>UPONOR INOX ПРЕСС-ОТВОД С ГЛАДКИМ КОНЦОМ ИЗ НЕРЖАВЕЮЩЕЙ СТАЛИ 15-15 '10С</t>
  </si>
  <si>
    <t>UPONOR INOX ПРЕСС-ОТВОД С ГЛАДКИМ КОНЦОМ ИЗ НЕРЖАВЕЮЩЕЙ СТАЛИ 18-18 '10С</t>
  </si>
  <si>
    <t>UPONOR INOX ПРЕСС-ОТВОД С ГЛАДКИМ КОНЦОМ ИЗ НЕРЖАВЕЮЩЕЙ СТАЛИ 22-22 '10С</t>
  </si>
  <si>
    <t>UPONOR INOX ПРЕСС-ОТВОД С ГЛАДКИМ КОНЦОМ ИЗ НЕРЖАВЕЮЩЕЙ СТАЛИ 28-28 '10С</t>
  </si>
  <si>
    <t>UPONOR INOX ПРЕСС-ОТВОД С ГЛАДКИМ КОНЦОМ ИЗ НЕРЖАВЕЮЩЕЙ СТАЛИ 35-35 '10С</t>
  </si>
  <si>
    <t>UPONOR INOX ПРЕСС-ОТВОД С ГЛАДКИМ КОНЦОМ ИЗ НЕРЖАВЕЮЩЕЙ СТАЛИ 42-42 '2С</t>
  </si>
  <si>
    <t>UPONOR INOX ПРЕСС-ОТВОД С ГЛАДКИМ КОНЦОМ ИЗ НЕРЖАВЕЮЩЕЙ СТАЛИ 54-54 '2С</t>
  </si>
  <si>
    <t>UPONOR INOX ПРЕСС-ОТВОД 45° ИЗ НЕРЖАВЕЮЩЕЙ СТАЛИ 15-15 '10С</t>
  </si>
  <si>
    <t>UPONOR INOX ПРЕСС-ОТВОД 45° ИЗ НЕРЖАВЕЮЩЕЙ СТАЛИ 18-18 '10С</t>
  </si>
  <si>
    <t>UPONOR INOX ПРЕСС-ОТВОД 45° ИЗ НЕРЖАВЕЮЩЕЙ СТАЛИ 22-22 '10С</t>
  </si>
  <si>
    <t>UPONOR INOX ПРЕСС-ОТВОД 45° ИЗ НЕРЖАВЕЮЩЕЙ СТАЛИ 28-28 '10С</t>
  </si>
  <si>
    <t>UPONOR INOX ПРЕСС-ОТВОД 45° ИЗ НЕРЖАВЕЮЩЕЙ СТАЛИ 35-35 '10С</t>
  </si>
  <si>
    <t>UPONOR INOX ПРЕСС-ОТВОД 45° ИЗ НЕРЖАВЕЮЩЕЙ СТАЛИ 42-42 '4С</t>
  </si>
  <si>
    <t>UPONOR INOX ПРЕСС-ОТВОД 45° ИЗ НЕРЖАВЕЮЩЕЙ СТАЛИ 54-54 '2С</t>
  </si>
  <si>
    <t>UPONOR INOX ПРЕСС-ОТВОД 45° С ГЛАДКИМ КОНЦОМ ИЗ НЕРЖАВЕЮЩЕЙ СТАЛИ 15-15 '10С</t>
  </si>
  <si>
    <t>UPONOR INOX ПРЕСС-ОТВОД 45° С ГЛАДКИМ КОНЦОМ ИЗ НЕРЖАВЕЮЩЕЙ СТАЛИ 18-18 '10С</t>
  </si>
  <si>
    <t>UPONOR INOX ПРЕСС-ОТВОД 45° С ГЛАДКИМ КОНЦОМ ИЗ НЕРЖАВЕЮЩЕЙ СТАЛИ 22-22 '10С</t>
  </si>
  <si>
    <t>UPONOR INOX ПРЕСС-ОТВОД 45° С ГЛАДКИМ КОНЦОМ ИЗ НЕРЖАВЕЮЩЕЙ СТАЛИ 28-28 '10С</t>
  </si>
  <si>
    <t>UPONOR INOX ПРЕСС-ОТВОД 45° С ГЛАДКИМ КОНЦОМ ИЗ НЕРЖАВЕЮЩЕЙ СТАЛИ 35-35 '10С</t>
  </si>
  <si>
    <t>UPONOR INOX ПРЕСС-ОТВОД 45° С ГЛАДКИМ КОНЦОМ ИЗ НЕРЖАВЕЮЩЕЙ СТАЛИ 42-42 '4С</t>
  </si>
  <si>
    <t>UPONOR INOX ПРЕСС-ОТВОД 45° С ГЛАДКИМ КОНЦОМ ИЗ НЕРЖАВЕЮЩЕЙ СТАЛИ 54-54 '2С</t>
  </si>
  <si>
    <t>UPONOR INOX ПРЕСС-ТРОЙНИК РАВНОПРОХОДНОЙ ИЗ НЕРЖАВЕЮЩЕЙ СТАЛИ 15-15-15 '10С</t>
  </si>
  <si>
    <t>UPONOR INOX ПРЕСС-ТРОЙНИК РАВНОПРОХОДНОЙ ИЗ НЕРЖАВЕЮЩЕЙ СТАЛИ 18-18-18 '10С</t>
  </si>
  <si>
    <t>UPONOR INOX ПРЕСС-ТРОЙНИК РАВНОПРОХОДНОЙ ИЗ НЕРЖАВЕЮЩЕЙ СТАЛИ 22-22-22 '10С</t>
  </si>
  <si>
    <t>UPONOR INOX ПРЕСС-ТРОЙНИК РАВНОПРОХОДНОЙ ИЗ НЕРЖАВЕЮЩЕЙ СТАЛИ 28-28-28 '10С</t>
  </si>
  <si>
    <t>UPONOR INOX ПРЕСС-ТРОЙНИК РАВНОПРОХОДНОЙ ИЗ НЕРЖАВЕЮЩЕЙ СТАЛИ 35-35-35 '10С</t>
  </si>
  <si>
    <t>UPONOR INOX ПРЕСС-ТРОЙНИК РАВНОПРОХОДНОЙ ИЗ НЕРЖАВЕЮЩЕЙ СТАЛИ 42-42-42 '4С</t>
  </si>
  <si>
    <t>UPONOR INOX ПРЕСС-ТРОЙНИК РАВНОПРОХОДНОЙ ИЗ НЕРЖАВЕЮЩЕЙ СТАЛИ 54-54-54 '2С</t>
  </si>
  <si>
    <t>UPONOR INOX ПРЕСС-ТРОЙНИК РЕДУКЦИОННЫЙ ИЗ НЕРЖАВЕЮЩЕЙ СТАЛИ 18-15-15 '10С</t>
  </si>
  <si>
    <t>UPONOR INOX ПРЕСС-ТРОЙНИК РЕДУКЦИОННЫЙ ИЗ НЕРЖАВЕЮЩЕЙ СТАЛИ 22-15-22 '10С</t>
  </si>
  <si>
    <t>UPONOR INOX ПРЕСС-ТРОЙНИК РЕДУКЦИОННЫЙ ИЗ НЕРЖАВЕЮЩЕЙ СТАЛИ 22-18-22 '10С</t>
  </si>
  <si>
    <t>UPONOR INOX ПРЕСС-ТРОЙНИК РЕДУКЦИОННЫЙ ИЗ НЕРЖАВЕЮЩЕЙ СТАЛИ 28-15-28 '10С</t>
  </si>
  <si>
    <t>UPONOR INOX ПРЕСС-ТРОЙНИК РЕДУКЦИОННЫЙ ИЗ НЕРЖАВЕЮЩЕЙ СТАЛИ 28-18-28 '10С</t>
  </si>
  <si>
    <t>UPONOR INOX ПРЕСС-ТРОЙНИК РЕДУКЦИОННЫЙ ИЗ НЕРЖАВЕЮЩЕЙ СТАЛИ 28-22-28 '10С</t>
  </si>
  <si>
    <t>UPONOR INOX ПРЕСС-ТРОЙНИК РЕДУКЦИОННЫЙ ИЗ НЕРЖАВЕЮЩЕЙ СТАЛИ 35-15-35 '10С</t>
  </si>
  <si>
    <t>UPONOR INOX ПРЕСС-ТРОЙНИК РЕДУКЦИОННЫЙ ИЗ НЕРЖАВЕЮЩЕЙ СТАЛИ 35-18-35 '10С</t>
  </si>
  <si>
    <t>UPONOR INOX ПРЕСС-ТРОЙНИК РЕДУКЦИОННЫЙ ИЗ НЕРЖАВЕЮЩЕЙ СТАЛИ 35-22-35 '10С</t>
  </si>
  <si>
    <t>UPONOR INOX ПРЕСС-ТРОЙНИК РЕДУКЦИОННЫЙ ИЗ НЕРЖАВЕЮЩЕЙ СТАЛИ 35-28-35 '10С</t>
  </si>
  <si>
    <t>UPONOR INOX ПРЕСС-ТРОЙНИК РЕДУКЦИОННЫЙ ИЗ НЕРЖАВЕЮЩЕЙ СТАЛИ 42-18-42 '4С</t>
  </si>
  <si>
    <t>UPONOR INOX ПРЕСС-ТРОЙНИК РЕДУКЦИОННЫЙ ИЗ НЕРЖАВЕЮЩЕЙ СТАЛИ 42-22-42 '4С</t>
  </si>
  <si>
    <t>UPONOR INOX ПРЕСС-ТРОЙНИК РЕДУКЦИОННЫЙ ИЗ НЕРЖАВЕЮЩЕЙ СТАЛИ 42-28-42 '4С</t>
  </si>
  <si>
    <t>UPONOR INOX ПРЕСС-ТРОЙНИК РЕДУКЦИОННЫЙ ИЗ НЕРЖАВЕЮЩЕЙ СТАЛИ 42-35-42 '4С</t>
  </si>
  <si>
    <t>UPONOR INOX ПРЕСС-ТРОЙНИК РЕДУКЦИОННЫЙ ИЗ НЕРЖАВЕЮЩЕЙ СТАЛИ 54-18-54 '2С</t>
  </si>
  <si>
    <t>UPONOR INOX ПРЕСС-ТРОЙНИК РЕДУКЦИОННЫЙ ИЗ НЕРЖАВЕЮЩЕЙ СТАЛИ 54-22-54 '2С</t>
  </si>
  <si>
    <t>UPONOR INOX ПРЕСС-ТРОЙНИК РЕДУКЦИОННЫЙ ИЗ НЕРЖАВЕЮЩЕЙ СТАЛИ 54-28-54 '2С</t>
  </si>
  <si>
    <t>UPONOR INOX ПРЕСС-ТРОЙНИК РЕДУКЦИОННЫЙ ИЗ НЕРЖАВЕЮЩЕЙ СТАЛИ 54-35-54 '2С</t>
  </si>
  <si>
    <t>UPONOR INOX ПРЕСС-ТРОЙНИК РЕДУКЦИОННЫЙ ИЗ НЕРЖАВЕЮЩЕЙ СТАЛИ 54-42-54 '2С</t>
  </si>
  <si>
    <t>UPONOR INOX ПРЕСС-ТРОЙНИК С ВНУТРЕННЕЙ РЕЗЬБОЙ ИЗ НЕРЖАВЕЮЩЕЙ СТАЛИ 15-RP1/2"ВР-15 '10С</t>
  </si>
  <si>
    <t>UPONOR INOX ПРЕСС-ТРОЙНИК С ВНУТРЕННЕЙ РЕЗЬБОЙ ИЗ НЕРЖАВЕЮЩЕЙ СТАЛИ 18-RP1/2"ВР-18 '10С</t>
  </si>
  <si>
    <t>UPONOR INOX ПРЕСС-ТРОЙНИК С ВНУТРЕННЕЙ РЕЗЬБОЙ ИЗ НЕРЖАВЕЮЩЕЙ СТАЛИ 18-RP3/4"ВР-18 '10С</t>
  </si>
  <si>
    <t>UPONOR INOX ПРЕСС-ТРОЙНИК С ВНУТРЕННЕЙ РЕЗЬБОЙ ИЗ НЕРЖАВЕЮЩЕЙ СТАЛИ 22-RP1/2"ВР-22 '10С</t>
  </si>
  <si>
    <t>UPONOR INOX ПРЕСС-ТРОЙНИК С ВНУТРЕННЕЙ РЕЗЬБОЙ ИЗ НЕРЖАВЕЮЩЕЙ СТАЛИ 22-RP3/4"ВР-22 '10С</t>
  </si>
  <si>
    <t>UPONOR INOX ПРЕСС-ТРОЙНИК С ВНУТРЕННЕЙ РЕЗЬБОЙ ИЗ НЕРЖАВЕЮЩЕЙ СТАЛИ 28-RP1/2"ВР-28 '10С</t>
  </si>
  <si>
    <t>UPONOR INOX ПРЕСС-ТРОЙНИК С ВНУТРЕННЕЙ РЕЗЬБОЙ ИЗ НЕРЖАВЕЮЩЕЙ СТАЛИ 28-RP3/4"ВР-28 '10С</t>
  </si>
  <si>
    <t>UPONOR INOX ПРЕСС-ТРОЙНИК С ВНУТРЕННЕЙ РЕЗЬБОЙ ИЗ НЕРЖАВЕЮЩЕЙ СТАЛИ 35-RP1/2"ВР-35 '10С</t>
  </si>
  <si>
    <t>UPONOR INOX ПРЕСС-ТРОЙНИК С ВНУТРЕННЕЙ РЕЗЬБОЙ ИЗ НЕРЖАВЕЮЩЕЙ СТАЛИ 35-RP3/4"ВР-35 '10С</t>
  </si>
  <si>
    <t>UPONOR INOX ПРЕСС-ТРОЙНИК С ВНУТРЕННЕЙ РЕЗЬБОЙ ИЗ НЕРЖАВЕЮЩЕЙ СТАЛИ 42-RP1/2"ВР-42 '2С</t>
  </si>
  <si>
    <t>UPONOR INOX ПРЕСС-ТРОЙНИК С ВНУТРЕННЕЙ РЕЗЬБОЙ ИЗ НЕРЖАВЕЮЩЕЙ СТАЛИ 42-RP3/4"ВР-42 '4С</t>
  </si>
  <si>
    <t>UPONOR INOX ПРЕСС-ТРОЙНИК С ВНУТРЕННЕЙ РЕЗЬБОЙ ИЗ НЕРЖАВЕЮЩЕЙ СТАЛИ 54-RP1/2"ВР-54 '2С</t>
  </si>
  <si>
    <t>UPONOR INOX ПРЕСС-ТРОЙНИК С ВНУТРЕННЕЙ РЕЗЬБОЙ ИЗ НЕРЖАВЕЮЩЕЙ СТАЛИ 54-RP3/4"ВР-54 '2С</t>
  </si>
  <si>
    <t>UPONOR INOX ПРЕСС-ТРОЙНИК С ВНУТРЕННЕЙ РЕЗЬБОЙ ИЗ НЕРЖАВЕЮЩЕЙ СТАЛИ 54-RP2"ВР-54 '2С</t>
  </si>
  <si>
    <t>UPONOR INOX ПРЕСС-СОЕДИНИТЕЛЬ С НАРУЖНОЙ РЕЗЬБОЙ ИЗ НЕРЖАВЕЮЩЕЙ СТАЛИ 15XR1/2"НР '20С</t>
  </si>
  <si>
    <t>UPONOR INOX ПРЕСС-СОЕДИНИТЕЛЬ С НАРУЖНОЙ РЕЗЬБОЙ ИЗ НЕРЖАВЕЮЩЕЙ СТАЛИ 15XR3/4"НР '10С</t>
  </si>
  <si>
    <t>UPONOR INOX ПРЕСС-СОЕДИНИТЕЛЬ С НАРУЖНОЙ РЕЗЬБОЙ ИЗ НЕРЖАВЕЮЩЕЙ СТАЛИ 18XR1/2"НР '20С</t>
  </si>
  <si>
    <t>UPONOR INOX ПРЕСС-СОЕДИНИТЕЛЬ С НАРУЖНОЙ РЕЗЬБОЙ ИЗ НЕРЖАВЕЮЩЕЙ СТАЛИ 18XR3/4"НР '10С</t>
  </si>
  <si>
    <t>UPONOR INOX ПРЕСС-СОЕДИНИТЕЛЬ С НАРУЖНОЙ РЕЗЬБОЙ ИЗ НЕРЖАВЕЮЩЕЙ СТАЛИ 22XR1/2"НР '10С</t>
  </si>
  <si>
    <t>UPONOR INOX ПРЕСС-СОЕДИНИТЕЛЬ С НАРУЖНОЙ РЕЗЬБОЙ ИЗ НЕРЖАВЕЮЩЕЙ СТАЛИ 22XR3/4"НР '10С</t>
  </si>
  <si>
    <t>UPONOR INOX ПРЕСС-СОЕДИНИТЕЛЬ С НАРУЖНОЙ РЕЗЬБОЙ ИЗ НЕРЖАВЕЮЩЕЙ СТАЛИ 22XR1"НР '10С</t>
  </si>
  <si>
    <t>UPONOR INOX ПРЕСС-СОЕДИНИТЕЛЬ С НАРУЖНОЙ РЕЗЬБОЙ ИЗ НЕРЖАВЕЮЩЕЙ СТАЛИ 28XR3/4"НР '10С</t>
  </si>
  <si>
    <t>UPONOR INOX ПРЕСС-СОЕДИНИТЕЛЬ С НАРУЖНОЙ РЕЗЬБОЙ ИЗ НЕРЖАВЕЮЩЕЙ СТАЛИ 28XR1"НР '10С</t>
  </si>
  <si>
    <t>UPONOR INOX ПРЕСС-СОЕДИНИТЕЛЬ С НАРУЖНОЙ РЕЗЬБОЙ ИЗ НЕРЖАВЕЮЩЕЙ СТАЛИ 35XR1"НР '10С</t>
  </si>
  <si>
    <t>UPONOR INOX ПРЕСС-СОЕДИНИТЕЛЬ С НАРУЖНОЙ РЕЗЬБОЙ ИЗ НЕРЖАВЕЮЩЕЙ СТАЛИ 35XR1 1/4"НР '10С</t>
  </si>
  <si>
    <t>UPONOR INOX ПРЕСС-СОЕДИНИТЕЛЬ С НАРУЖНОЙ РЕЗЬБОЙ ИЗ НЕРЖАВЕЮЩЕЙ СТАЛИ 42XR1 1/2"НР '4С</t>
  </si>
  <si>
    <t>UPONOR INOX ПРЕСС-СОЕДИНИТЕЛЬ С НАРУЖНОЙ РЕЗЬБОЙ ИЗ НЕРЖАВЕЮЩЕЙ СТАЛИ 54XR2"НР '4С</t>
  </si>
  <si>
    <t>UPONOR INOX ПРЕСС-СОЕДИНИТЕЛЬ С ВНУТРЕННЕЙ РЕЗЬБОЙ ИЗ НЕРЖАВЕЮЩЕЙ СТАЛИ 15XRP1/2"ВР '10С</t>
  </si>
  <si>
    <t>UPONOR INOX ПРЕСС-СОЕДИНИТЕЛЬ С ВНУТРЕННЕЙ РЕЗЬБОЙ ИЗ НЕРЖАВЕЮЩЕЙ СТАЛИ 15XRP3/4"ВР '10С</t>
  </si>
  <si>
    <t>UPONOR INOX ПРЕСС-СОЕДИНИТЕЛЬ С ВНУТРЕННЕЙ РЕЗЬБОЙ ИЗ НЕРЖАВЕЮЩЕЙ СТАЛИ 18XRP1/2"ВР '20С</t>
  </si>
  <si>
    <t>UPONOR INOX ПРЕСС-СОЕДИНИТЕЛЬ С ВНУТРЕННЕЙ РЕЗЬБОЙ ИЗ НЕРЖАВЕЮЩЕЙ СТАЛИ 18XRP3/4"ВР '10С</t>
  </si>
  <si>
    <t>UPONOR INOX ПРЕСС-СОЕДИНИТЕЛЬ С ВНУТРЕННЕЙ РЕЗЬБОЙ ИЗ НЕРЖАВЕЮЩЕЙ СТАЛИ 22XRP1/2"ВР '10С</t>
  </si>
  <si>
    <t>UPONOR INOX ПРЕСС-СОЕДИНИТЕЛЬ С ВНУТРЕННЕЙ РЕЗЬБОЙ ИЗ НЕРЖАВЕЮЩЕЙ СТАЛИ 22XRP3/4"ВР '10С</t>
  </si>
  <si>
    <t>UPONOR INOX ПРЕСС-СОЕДИНИТЕЛЬ С ВНУТРЕННЕЙ РЕЗЬБОЙ ИЗ НЕРЖАВЕЮЩЕЙ СТАЛИ 22XRP1"ВР '10С</t>
  </si>
  <si>
    <t>UPONOR INOX ПРЕСС-СОЕДИНИТЕЛЬ С ВНУТРЕННЕЙ РЕЗЬБОЙ ИЗ НЕРЖАВЕЮЩЕЙ СТАЛИ 28XRP3/4"ВР '10С</t>
  </si>
  <si>
    <t>UPONOR INOX ПРЕСС-СОЕДИНИТЕЛЬ С ВНУТРЕННЕЙ РЕЗЬБОЙ ИЗ НЕРЖАВЕЮЩЕЙ СТАЛИ 28XRP1"ВР '10С</t>
  </si>
  <si>
    <t>UPONOR INOX ПРЕСС-СОЕДИНИТЕЛЬ С ВНУТРЕННЕЙ РЕЗЬБОЙ ИЗ НЕРЖАВЕЮЩЕЙ СТАЛИ 35XRP1"ВР '10С</t>
  </si>
  <si>
    <t>UPONOR INOX ПРЕСС-СОЕДИНИТЕЛЬ С ВНУТРЕННЕЙ РЕЗЬБОЙ ИЗ НЕРЖАВЕЮЩЕЙ СТАЛИ 35XRP1 1/4"ВР '10С</t>
  </si>
  <si>
    <t>UPONOR INOX ПРЕСС-СОЕДИНИТЕЛЬ С ВНУТРЕННЕЙ РЕЗЬБОЙ ИЗ НЕРЖАВЕЮЩЕЙ СТАЛИ 42XRP1 1/2"ВР '6С</t>
  </si>
  <si>
    <t>UPONOR INOX ПРЕСС-СОЕДИНИТЕЛЬ С ВНУТРЕННЕЙ РЕЗЬБОЙ ИЗ НЕРЖАВЕЮЩЕЙ СТАЛИ 54XRP2"ВР '4С</t>
  </si>
  <si>
    <t>UPONOR INOX ПРЕСС-ФЛАНЕЦ ИЗ НЕРЖАВЕЮЩЕЙ СТАЛИ PN16 DN12-15 ММ '1С</t>
  </si>
  <si>
    <t>UPONOR INOX ПРЕСС-ФЛАНЕЦ ИЗ НЕРЖАВЕЮЩЕЙ СТАЛИ PN16 DN15-18 ММ '1С</t>
  </si>
  <si>
    <t>UPONOR INOX ПРЕСС-ФЛАНЕЦ ИЗ НЕРЖАВЕЮЩЕЙ СТАЛИ PN16 DN20-22 ММ '1С</t>
  </si>
  <si>
    <t>UPONOR INOX ПРЕСС-ФЛАНЕЦ ИЗ НЕРЖАВЕЮЩЕЙ СТАЛИ PN16 DN25-28 ММ '1С</t>
  </si>
  <si>
    <t>UPONOR INOX ПРЕСС-ФЛАНЕЦ ИЗ НЕРЖАВЕЮЩЕЙ СТАЛИ PN16 DN32-35 ММ '1С</t>
  </si>
  <si>
    <t>UPONOR INOX ПРЕСС-ФЛАНЕЦ ИЗ НЕРЖАВЕЮЩЕЙ СТАЛИ PN16 DN40-42 ММ '1С</t>
  </si>
  <si>
    <t>UPONOR INOX ПРЕСС-ФЛАНЕЦ ИЗ НЕРЖАВЕЮЩЕЙ СТАЛИ PN16 DN50-54 ММ '1С</t>
  </si>
  <si>
    <t>UPONOR INOX ПРЕСС-СОЕДИНИТЕЛЬ ИЗ НЕРЖАВЕЮЩЕЙ СТАЛИ 15-15 '20С</t>
  </si>
  <si>
    <t>UPONOR INOX ПРЕСС-СОЕДИНИТЕЛЬ ИЗ НЕРЖАВЕЮЩЕЙ СТАЛИ 18-18 '10С</t>
  </si>
  <si>
    <t>UPONOR INOX ПРЕСС-СОЕДИНИТЕЛЬ ИЗ НЕРЖАВЕЮЩЕЙ СТАЛИ 22-22 '10С</t>
  </si>
  <si>
    <t>UPONOR INOX ПРЕСС-СОЕДИНИТЕЛЬ ИЗ НЕРЖАВЕЮЩЕЙ СТАЛИ 28-28 '10С</t>
  </si>
  <si>
    <t>UPONOR INOX ПРЕСС-СОЕДИНИТЕЛЬ ИЗ НЕРЖАВЕЮЩЕЙ СТАЛИ 35-35 '10С</t>
  </si>
  <si>
    <t>UPONOR INOX ПРЕСС-СОЕДИНИТЕЛЬ ИЗ НЕРЖАВЕЮЩЕЙ СТАЛИ 42-42 '4С</t>
  </si>
  <si>
    <t>UPONOR INOX ПРЕСС-СОЕДИНИТЕЛЬ ИЗ НЕРЖАВЕЮЩЕЙ СТАЛИ 54-54 '4С</t>
  </si>
  <si>
    <t>UPONOR INOX ПРЕСС-ПЕРЕХОДНИК ИЗ НЕРЖАВЕЮЩЕЙ СТАЛИ С ГЛАДКИМ КОНЦОМ 18-15 '20С</t>
  </si>
  <si>
    <t>UPONOR INOX ПРЕСС-ПЕРЕХОДНИК ИЗ НЕРЖАВЕЮЩЕЙ СТАЛИ С ГЛАДКИМ КОНЦОМ 22-15 '10С</t>
  </si>
  <si>
    <t>UPONOR INOX ПРЕСС-ПЕРЕХОДНИК ИЗ НЕРЖАВЕЮЩЕЙ СТАЛИ С ГЛАДКИМ КОНЦОМ 22-18 '10С</t>
  </si>
  <si>
    <t>UPONOR INOX ПРЕСС-ПЕРЕХОДНИК ИЗ НЕРЖАВЕЮЩЕЙ СТАЛИ С ГЛАДКИМ КОНЦОМ 28-15 '10С</t>
  </si>
  <si>
    <t>UPONOR INOX ПРЕСС-ПЕРЕХОДНИК ИЗ НЕРЖАВЕЮЩЕЙ СТАЛИ С ГЛАДКИМ КОНЦОМ 28-18 '10С</t>
  </si>
  <si>
    <t>UPONOR INOX ПРЕСС-ПЕРЕХОДНИК ИЗ НЕРЖАВЕЮЩЕЙ СТАЛИ С ГЛАДКИМ КОНЦОМ 28-22 '10С</t>
  </si>
  <si>
    <t>UPONOR INOX ПРЕСС-ПЕРЕХОДНИК ИЗ НЕРЖАВЕЮЩЕЙ СТАЛИ С ГЛАДКИМ КОНЦОМ 35-18 '10С</t>
  </si>
  <si>
    <t>UPONOR INOX ПРЕСС-ПЕРЕХОДНИК ИЗ НЕРЖАВЕЮЩЕЙ СТАЛИ С ГЛАДКИМ КОНЦОМ 35-22 '10С</t>
  </si>
  <si>
    <t>UPONOR INOX ПРЕСС-ПЕРЕХОДНИК ИЗ НЕРЖАВЕЮЩЕЙ СТАЛИ С ГЛАДКИМ КОНЦОМ 35-28 '10С</t>
  </si>
  <si>
    <t>UPONOR INOX ПРЕСС-ПЕРЕХОДНИК ИЗ НЕРЖАВЕЮЩЕЙ СТАЛИ С ГЛАДКИМ КОНЦОМ 42-18 '10С</t>
  </si>
  <si>
    <t>UPONOR INOX ПРЕСС-ПЕРЕХОДНИК ИЗ НЕРЖАВЕЮЩЕЙ СТАЛИ С ГЛАДКИМ КОНЦОМ 42-22 '5С</t>
  </si>
  <si>
    <t>UPONOR INOX ПРЕСС-ПЕРЕХОДНИК ИЗ НЕРЖАВЕЮЩЕЙ СТАЛИ С ГЛАДКИМ КОНЦОМ 42-28 '5С</t>
  </si>
  <si>
    <t>UPONOR INOX ПРЕСС-ПЕРЕХОДНИК ИЗ НЕРЖАВЕЮЩЕЙ СТАЛИ С ГЛАДКИМ КОНЦОМ 42-35 '5С</t>
  </si>
  <si>
    <t>UPONOR INOX ПРЕСС-ПЕРЕХОДНИК ИЗ НЕРЖАВЕЮЩЕЙ СТАЛИ С ГЛАДКИМ КОНЦОМ 54-28 '5С</t>
  </si>
  <si>
    <t>UPONOR INOX ПРЕСС-ПЕРЕХОДНИК ИЗ НЕРЖАВЕЮЩЕЙ СТАЛИ С ГЛАДКИМ КОНЦОМ 54-35 '5С</t>
  </si>
  <si>
    <t>UPONOR INOX ПРЕСС-ПЕРЕХОДНИК ИЗ НЕРЖАВЕЮЩЕЙ СТАЛИ С ГЛАДКИМ КОНЦОМ 54-42 '5С</t>
  </si>
  <si>
    <t>UPONOR INOX ПРЕСС-КЛЕЩИ ДЛЯ ФИТИНГОВ ИЗ НЕРЖАВЕЮЩЕЙ СТАЛИ, ПРОФИЛЬ М 15 '1С</t>
  </si>
  <si>
    <t>UPONOR INOX ПРЕСС-КЛЕЩИ ДЛЯ ФИТИНГОВ ИЗ НЕРЖАВЕЮЩЕЙ СТАЛИ, ПРОФИЛЬ М 18 '1С</t>
  </si>
  <si>
    <t>UPONOR INOX ПРЕСС-КЛЕЩИ ДЛЯ ФИТИНГОВ ИЗ НЕРЖАВЕЮЩЕЙ СТАЛИ, ПРОФИЛЬ М 22 '1С</t>
  </si>
  <si>
    <t>UPONOR INOX ПРЕСС-КЛЕЩИ ДЛЯ ФИТИНГОВ ИЗ НЕРЖАВЕЮЩЕЙ СТАЛИ, ПРОФИЛЬ М 28 '1С</t>
  </si>
  <si>
    <t>UPONOR INOX ПРЕСС-КЛЕЩИ ДЛЯ ФИТИНГОВ ИЗ НЕРЖАВЕЮЩЕЙ СТАЛИ, ПРОФИЛЬ М 35 '1С</t>
  </si>
  <si>
    <t>UPONOR INOX ПРЕСС-НАСАДКА ДЛЯ ПРЕСС-ОБОЙМЫ ДЛЯ ФИТИНГОВ ИЗ НЕРЖАВЕЮЩЕЙ СТАЛИ, ПРОФИЛЬ М 42-54 '1С</t>
  </si>
  <si>
    <t>UPONOR INOX ПРЕСС-ОБОЙМА ДЛЯ ФИТИНГОВ ИЗ НЕРЖАВЕЮЩЕЙ СТАЛИ, ПРОФИЛЬ M 42 '1С</t>
  </si>
  <si>
    <t>UPONOR INOX ПРЕСС-ОБОЙМА ДЛЯ ФИТИНГОВ ИЗ НЕРЖАВЕЮЩЕЙ СТАЛИ, ПРОФИЛЬ M 54 '1С</t>
  </si>
  <si>
    <t>UPONOR INOX ТРУБОРЕЗ ДЛЯ ТРУБ ИЗ НЕРЖАВЕЮЩЕЙ СТАЛИ 15-54 '1С</t>
  </si>
  <si>
    <t>UPONOR INOX ЗАПАСНОЕ ЛЕЗВИЕ ДЛЯ ТРУБОРЕЗА INOX 15-54 '1С</t>
  </si>
  <si>
    <t>UPONOR INOX ГРАТОСНИМАТЕЛЬ ДЛЯ ТРУБ ИЗ НЕРЖАВЕЮЩЕЙ СТАЛИ 15-54 '1С</t>
  </si>
  <si>
    <t>UPONOR INOX РАЗМЕТОЧНЫЙ ШАБЛОН ДЛЯ НЕРЖАВЕЮЩИХ ТРУБ 15-54 '1С</t>
  </si>
  <si>
    <t>UPONOR РЮКЗАК '1Ь</t>
  </si>
  <si>
    <t>UPONOR UVS ОТВОД РАСТРУБНЫЙ Д.500ММ 30ГР ПП ГОЛУБОЙ '1С</t>
  </si>
  <si>
    <t>UPONOR UNI PIPE PLUS ТРУБА БЕЛАЯ 20X2,25 БУХТА 500M '500С</t>
  </si>
  <si>
    <t>UPONOR CLEAN I КАТУШКА 230В ДЛЯ КЛАПАНА (Y5 15W, ВЕНТИЛЯЦИЯ) '1П</t>
  </si>
  <si>
    <t>UPONOR ECOFLEX VIP THERMO SINGLE ТРУБА 40X3,7/140 PN6 БУХТА 200М '1С</t>
  </si>
  <si>
    <t>UPONOR ECOFLEX VIP THERMO SINGLE ТРУБА 50X4,6/140 PN6 БУХТА 200М '1С</t>
  </si>
  <si>
    <t>UPONOR ECOFLEX VIP THERMO SINGLE ТРУБА 63X5,8/140 PN6 БУХТА 200М '1С</t>
  </si>
  <si>
    <t>UPONOR ECOFLEX VIP THERMO SINGLE ТРУБА 75X6,8/140 PN6 БУХТА 200М '1С</t>
  </si>
  <si>
    <t>UPONOR ECOFLEX VIP THERMO SINGLE ТРУБА 90X8,2/175 PN6 БУХТА 100М '1С</t>
  </si>
  <si>
    <t>UPONOR ECOFLEX VIP THERMO SINGLE ТРУБА 110X10,0/175 PN6 БУХТА 100М '1С</t>
  </si>
  <si>
    <t>UPONOR ECOFLEX VIP THERMO SINGLE ТРУБА 125X11,4/200 PN6 БУХТА 120М '1С</t>
  </si>
  <si>
    <t>UPONOR ECOFLEX VIP THERMO TWIN ТРУБА 2X25X2,3/140 PN6 БУХТА 200М '1С</t>
  </si>
  <si>
    <t>UPONOR ECOFLEX VIP THERMO TWIN ТРУБА 2X32X2,9/140 PN6 БУХТА 200М '1С</t>
  </si>
  <si>
    <t>UPONOR ECOFLEX VIP THERMO TWIN ТРУБА 2X40X3,7/175 PN6 БУХТА 200М '1С</t>
  </si>
  <si>
    <t>UPONOR ECOFLEX VIP THERMO TWIN ТРУБА 2X50X4,6/175 PN6 БУХТА 200М '1С</t>
  </si>
  <si>
    <t>UPONOR ECOFLEX VIP THERMO TWIN ТРУБА 2X63X5,8/200 PN6 БУХТА 100М '1С</t>
  </si>
  <si>
    <t>UPONOR ECOFLEX VIP THERMO TWIN ТРУБА 2X75X6,8/250 PN6 БУХТА 100М '1С</t>
  </si>
  <si>
    <t>UPONOR ECOFLEX VIP AQUA SINGLE ТРУБА 40X5,5/140 PN10 БУХТА 200М '1С</t>
  </si>
  <si>
    <t>UPONOR ECOFLEX VIP AQUA SINGLE ТРУБА 50X6,9/140 PN10 БУХТА 200М '1С</t>
  </si>
  <si>
    <t>UPONOR ECOFLEX VIP AQUA SINGLE ТРУБА 63X8,6/140 PN10 БУХТА 200М '1С</t>
  </si>
  <si>
    <t>UPONOR ECOFLEX VIP AQUA SINGLE ТРУБА 75X10,3/140 PN10 БУХТА 100М '1С</t>
  </si>
  <si>
    <t>UPONOR ECOFLEX VIP AQUA SINGLE ТРУБА 90X12,3/175 PN10 БУХТА 100М '1С</t>
  </si>
  <si>
    <t>UPONOR ECOFLEX VIP AQUA SINGLE ТРУБА 110X15,1/175 PN10 БУХТА 100М '1С</t>
  </si>
  <si>
    <t>UPONOR ECOFLEX VIP AQUA TWIN ТРУБА 25X3,5-20X2,8/140 PN10 БУХТА 200М '1С</t>
  </si>
  <si>
    <t>UPONOR ECOFLEX VIP AQUA TWIN ТРУБА 32X4,4-20X2,8/140 PN10 БУХТА 200М '1С</t>
  </si>
  <si>
    <t>UPONOR ECOFLEX VIP AQUA TWIN ТРУБА 40X5,5-25X3,5/140 PN10 БУХТА 200М '1С</t>
  </si>
  <si>
    <t>UPONOR ECOFLEX VIP AQUA TWIN ТРУБА 50X6,9-32X4,4/175 PN10 БУХТА 200М '1С</t>
  </si>
  <si>
    <t>UPONOR Q&amp;E АККУМУЛЯТОРНЫЙ ИНСТРУМЕНТ РАСШИРИТЕЛЬНЫЙ M12 FUEL С ГОЛОВКАМИ RAPID SEAL 16/20/25 6 БАР '1Ф</t>
  </si>
  <si>
    <t>UPONOR Q&amp;E АККУМУЛЯТОРНЫЙ ИНСТРУМЕНТ РАСШИРИТЕЛЬНЫЙ M12 FUEL С ГОЛОВКАМИ RAPID SEAL 16/20/25 10 БАР '1Ф</t>
  </si>
  <si>
    <t>UPONOR S-PRESS PLUS МОНТАЖНЫЙ УГОЛ ДЛЯ ВОДОРОЗЕТОК 80/150MM '5И</t>
  </si>
  <si>
    <t>UPONOR S-PRESS PLUS МОНТАЖНАЯ ПЛАНКА ДЛЯ ВОДОРОЗЕТОК 80/150MM '5И</t>
  </si>
  <si>
    <t>UPONOR SMATRIX BASE РАМКА ДЛЯ ДАТЧИКА T-141 '1С</t>
  </si>
  <si>
    <t>UPONOR MAGNA ПРОМЫШЛЕННЫЙ КОЛЛЕКТОР С КЛАПАНАМИ ПЛАСТИКОВЫЙ, ВЫХОДЫ 1X3/4 ЕВРОКОНУС '1И</t>
  </si>
  <si>
    <t>UPONOR MAGNA ПРОМЫШЛЕННЫЙ КОЛЛЕКТОР С КЛАПАНАМИ ПЛАСТИКОВЫЙ, ВЫХОДЫ 2X3/4 ЕВРОКОНУС '1И</t>
  </si>
  <si>
    <t>UPONOR MAGNA ПРОМЫШЛЕННЫЙ КОЛЛЕКТОР С КЛАПАНАМИ ПЛАСТИКОВЫЙ, ВЫХОДЫ 3X3/4 ЕВРОКОНУС '1И</t>
  </si>
  <si>
    <t>UPONOR S-PRESS PLUS КОМПЛЕКТ ВОДОРОЗЕТОК ДЛЯ РАДИАТОРА В СБОРЕ RADI 16-RP1/2"ВР Ц/Ц35MM '5У</t>
  </si>
  <si>
    <t>UPONOR S-PRESS PLUS КОМПЛЕКТ ВОДОРОЗЕТОК ДЛЯ РАДИАТОРА В СБОРЕ RADI 16-RP1/2"ВР Ц/Ц50MM '5У</t>
  </si>
  <si>
    <t>UPONOR S-PRESS PLUS УГОЛЬНИК С ВНУТРЕННЕЙ РЕЗЬБОЙ 16-RP1/2"ВР '10И</t>
  </si>
  <si>
    <t>UPONOR S-PRESS PLUS УГОЛЬНИК С ВНУТРЕННЕЙ РЕЗЬБОЙ 20-RP1/2"ВР '10И</t>
  </si>
  <si>
    <t>UPONOR S-PRESS PLUS УГОЛЬНИК С ВНУТРЕННЕЙ РЕЗЬБОЙ 20-RP3/4"ВР '10А</t>
  </si>
  <si>
    <t>UPONOR S-PRESS PLUS УГОЛЬНИК С ВНУТРЕННЕЙ РЕЗЬБОЙ 25-RP3/4"ВР '5А</t>
  </si>
  <si>
    <t>UPONOR S-PRESS PLUS УГОЛЬНИК С ВНУТРЕННЕЙ РЕЗЬБОЙ 25-RP1"ВР '5A</t>
  </si>
  <si>
    <t>UPONOR S-PRESS PLUS УГОЛЬНИК С ВНУТРЕННЕЙ РЕЗЬБОЙ 32-RP1"ВР '5С</t>
  </si>
  <si>
    <t>Выведен из ассортимента и замене на новый аналог</t>
  </si>
  <si>
    <t>Цена до 28.02.2022 за ед.изм., с НДС, Руб</t>
  </si>
  <si>
    <t>UPONOR COMFORT PIPE ТРУБА 20X2,0 БУХТА 240M '240В</t>
  </si>
  <si>
    <t>UPONOR COMFORT PIPE ТРУБА 20X2,0 БУХТА 480M '480В</t>
  </si>
  <si>
    <t>UPONOR SMATRIX BASE ДОПОЛНИТЕЛЬНЫЙ МОДУЛЬ M-140 BUS 6-КАНАЛЬНЫЙ '1C</t>
  </si>
  <si>
    <t>UPONOR ECOFLEX SUPRA PLUS КОМПЛЕКТ ПОДКЛЮЧЕНИЯ И ОКОНЧАНИЯ 25+32/68 '1Щ</t>
  </si>
  <si>
    <t>UPONOR SPI ECOFLEX SUPRA PLUS БЛОК УПРАВЛЕНИЯ 150 '1Щ</t>
  </si>
  <si>
    <t>UPONOR DECIBEL МУФТА КАНАЛИЗАЦИОННАЯ С УПОРОМ Д.110ММ ПП БЕЛАЯ '1В</t>
  </si>
  <si>
    <t>UPONOR DECIBEL МУФТА КАНАЛИЗАЦИОННАЯ НАДВИЖНАЯ Д.110ММ ПП БЕЛАЯ '1В</t>
  </si>
  <si>
    <t>UPONOR DECIBEL ОТВОД КАНАЛИЗАЦИОННЫЙ ОДНОРАСТРУБНЫЙ Д.110ММ 15ГР ПП БЕЛЫЙ '1В</t>
  </si>
  <si>
    <t>Действителен с 01.03.2022</t>
  </si>
  <si>
    <t>1046997, 1046998</t>
  </si>
  <si>
    <t>UPONOR VARIO КОЛЛЕКТОРНЫЙ ШКАФ НАКЛАДНОЙ AP 600X156MM '1И</t>
  </si>
  <si>
    <t>UPONOR VARIO КОЛЛЕКТОРНЫЙ ШКАФ НАКЛАДНОЙ AP 800X156MM '1И</t>
  </si>
  <si>
    <t>UPONOR VARIO КОЛЛЕКТОРНЫЙ ШКАФ НАКЛАДНОЙ AP 1000X156MM '1И</t>
  </si>
  <si>
    <t>UPONOR MAGNA ПРОМЫШЛЕННЫЙ КОЛЛЕКТОР С КЛАПАНАМИ ПЛАСТИКОВЫЙ, ВЫХОДЫ 1X25 '1И</t>
  </si>
  <si>
    <t>UPONOR MAGNA ПРОМЫШЛЕННЫЙ КОЛЛЕКТОР С КЛАПАНАМИ ПЛАСТИКОВЫЙ, ВЫХОДЫ 2X25 '1И</t>
  </si>
  <si>
    <t>UPONOR MAGNA ПРОМЫШЛЕННЫЙ КОЛЛЕКТОР С КЛАПАНАМИ ПЛАСТИКОВЫЙ, ВЫХОДЫ 3X25 '1И</t>
  </si>
  <si>
    <t>UPONOR VARIO ЗАДНЯЯ СТЕНКА ДЛЯ ШКАФА AP 780MM '1С</t>
  </si>
  <si>
    <t>UPONOR VARIO ЗАДНЯЯ СТЕНКА ДЛЯ ШКАФА AP 980MM '1С</t>
  </si>
  <si>
    <t>UPONOR VARIO ЗАДНЯЯ СТЕНКА ДЛЯ ШКАФА AP 1330MM '1C</t>
  </si>
  <si>
    <t>UPONOR VARIO ЗАДНЯЯ СТЕНКА ДЛЯ ШКАФА AP 580MM '1С</t>
  </si>
  <si>
    <t>Manufacturer acc. DC</t>
  </si>
  <si>
    <t>Manufacturer acc. to Oracle</t>
  </si>
  <si>
    <t>PRO:VI3</t>
  </si>
  <si>
    <t>PRO:VI1</t>
  </si>
  <si>
    <t>UPONOR HISPANIA S.A.U, SPAIN; UPONOR AB, SWEDEN</t>
  </si>
  <si>
    <t>UPONOR AB, SWEDEN; UPONOR GMBH, GERMANY</t>
  </si>
  <si>
    <t>MAINCOR ROHRSYSTEME GMBH &amp; CO. KG, GERMANY</t>
  </si>
  <si>
    <t>MAINCOR ROHRSYSTEME GMBH &amp; CO. KG</t>
  </si>
  <si>
    <t>WALRAVEN B.V., NETHERLANDS</t>
  </si>
  <si>
    <t>WALRAVEN B.V.</t>
  </si>
  <si>
    <t>WALRAVEN B.V., NETHERLANDS / WALRAVEN SP. Z O.O., POLAND</t>
  </si>
  <si>
    <t>PRO:HA3</t>
  </si>
  <si>
    <t>WALRAVEN B.V., NETHERLANDS; Agropodnik A.S, Czech Republic</t>
  </si>
  <si>
    <t>WALRAVEN B.V., NETHERLANDS; Agropodnik A.S., Check Republic</t>
  </si>
  <si>
    <t>POLY PLAST GMBH BEFEST.-TECHNOLOGIE</t>
  </si>
  <si>
    <t>NINGBO MING YUAN METALS INDUSTRY CO LTD,  CHINA</t>
  </si>
  <si>
    <t>PRO:VA3</t>
  </si>
  <si>
    <t>KKT PETER KEЯLER</t>
  </si>
  <si>
    <t xml:space="preserve"> Bufab Group, SWEDEN, CHINA</t>
  </si>
  <si>
    <t xml:space="preserve"> Ningbo Ming Metal Industry Co., China</t>
  </si>
  <si>
    <t>BUFAB SWEDEN AB</t>
  </si>
  <si>
    <t>POLY PLAST GMBH BEFEST.-TECHNOLOGIE, GERMANY;POLY PLAST GMBH BEFEST.-TECHNOLOGIE, SWITZERLAND</t>
  </si>
  <si>
    <t>Thermotec 2000 AG, Switzerland</t>
  </si>
  <si>
    <t>Thermotec 2000 AG, Bifang 16, 6472 Erstfeld, Switzerland</t>
  </si>
  <si>
    <t>AQ Plastronic AD, Bulgaria,UPONOR SUOMI OY, FINLAND; AQ PLAST AB, SWEDEN</t>
  </si>
  <si>
    <t>AQ PLAST AB</t>
  </si>
  <si>
    <t xml:space="preserve">AQ Plastronic AD, Bulgaria,UPONOR SUOMI OY, FINLAND; AQ PLAST AB, SWEDEN </t>
  </si>
  <si>
    <t>AQ Plastronic AD, Bulgaria</t>
  </si>
  <si>
    <t xml:space="preserve"> UPONOR AB, SWEDEN</t>
  </si>
  <si>
    <t>PRO:NA3</t>
  </si>
  <si>
    <t>UPONOR(USA)</t>
  </si>
  <si>
    <t>PRO:NA1</t>
  </si>
  <si>
    <t>A-PLAST AB</t>
  </si>
  <si>
    <t>PRO:HA1</t>
  </si>
  <si>
    <t>MATTSSON METAL AB</t>
  </si>
  <si>
    <t>PRO:OT3</t>
  </si>
  <si>
    <t>EUROTERMO S.R.L.</t>
  </si>
  <si>
    <t>ROBOR S.R.L.</t>
  </si>
  <si>
    <t>Olmex - Kal S.R.O.,Czech Republic</t>
  </si>
  <si>
    <t>UPONOR SUOMI OY, FINLAND/UPONOR GMBH, GERMANY</t>
  </si>
  <si>
    <t>JOLUCE, LDA, PORTUGAL</t>
  </si>
  <si>
    <t>PLASTICOS JOLUCE, SA</t>
  </si>
  <si>
    <t>BENDER ARMATUREN GMBH CO. KG</t>
  </si>
  <si>
    <t>UPONOR S.R.L, ITALY</t>
  </si>
  <si>
    <t>PRO:BA3</t>
  </si>
  <si>
    <t>SIMPLEX ARMATUREN GMBH, GERMANY</t>
  </si>
  <si>
    <t>SIMPLEX ARMATUREN + SYSTEME GMBH</t>
  </si>
  <si>
    <t>SIMPLEX ARMATUREN + SYSTEME GMBH, GERMANY</t>
  </si>
  <si>
    <t>EUROTERMO SRL</t>
  </si>
  <si>
    <t>TE-SA S.R.L.</t>
  </si>
  <si>
    <t>PLACELL AB, SWEDEN</t>
  </si>
  <si>
    <t>JOLEC AB, SWEDEN</t>
  </si>
  <si>
    <t>JOLEC AB</t>
  </si>
  <si>
    <t>WINKLER TECHNIK GMBH, GERMANY</t>
  </si>
  <si>
    <t>SVENSKA LATEX AB</t>
  </si>
  <si>
    <t>KAMO GMBH</t>
  </si>
  <si>
    <t>UPONOR AB, SWEDEN/UPONOR GMBH, GERMANY</t>
  </si>
  <si>
    <t>EZZE AB, SWEDEN</t>
  </si>
  <si>
    <t>Uponor Suomi OY</t>
  </si>
  <si>
    <t>Bufab AB, SWEDEN</t>
  </si>
  <si>
    <t>STEBRO PLAST AB</t>
  </si>
  <si>
    <t>EZZE AB</t>
  </si>
  <si>
    <t>EXCELLENT STANSTEKNIK AB</t>
  </si>
  <si>
    <t>JAEGER NORDIC AB,SWEDEN</t>
  </si>
  <si>
    <t>Zenten Bernhard Groten S.L., SPAIN</t>
  </si>
  <si>
    <t>ZENTEN BERNHARD GROTEN S.L.</t>
  </si>
  <si>
    <t>VIRAX SAS</t>
  </si>
  <si>
    <t>KAJO-Schmierstoff-Technik GmbH, GERMANY/VIRAX SAS FRANCE</t>
  </si>
  <si>
    <t>LAGERQVIST, LARS BYGG &amp; TELESKOPLASTAR ENTREPRENAD, SWEDEN</t>
  </si>
  <si>
    <t>LAGERQVIST, LARS BYGG &amp; TELESKOPLASTAR ENTREPRENAD</t>
  </si>
  <si>
    <t>HOFFMANN NЬRNBERG GMBH QUALITДTSWERKZEUGE</t>
  </si>
  <si>
    <t>TECHTRONIC INDUSTRIES ELC GMBH</t>
  </si>
  <si>
    <t>KAJO-Schmierstoff-Technik GmbH, GERMANY/ VIRAX SAS FRANCE</t>
  </si>
  <si>
    <t>BUFAB SWEDEN AB, SWEDEN</t>
  </si>
  <si>
    <t>PRO:ZM1</t>
  </si>
  <si>
    <t xml:space="preserve">UPONOR SUOMI OY, FINLAND; UPONOR GMBH, GERMANY </t>
  </si>
  <si>
    <t>UPONOR SUOMI OY, FINLAND; UPONOR GMBH, GERMANY</t>
  </si>
  <si>
    <t>GOLM PRДZISIONSTEILE GMBH &amp; CO. KG</t>
  </si>
  <si>
    <t>BEULCO GMBH &amp; CO.KG</t>
  </si>
  <si>
    <t>UPONOR GMBH, GERMANY / ROBOR S.R.L., ITALY</t>
  </si>
  <si>
    <t>BEULCO GMBH &amp; CO.KG, GERMANY / ROBOR S.R.L., ITALY</t>
  </si>
  <si>
    <t>BEULCO GmbH &amp; Co. KG, GERMANY/ROBOR S.R.L., ITALY</t>
  </si>
  <si>
    <t xml:space="preserve">UPONOR AB, SWEDEN; UPONOR GMBH, GERMANY </t>
  </si>
  <si>
    <t>ROBOR S.R.L., ITALY / UPONOR GMBH, GERMANY</t>
  </si>
  <si>
    <t>ORAS OY</t>
  </si>
  <si>
    <t>GS-Vertrieb GmbH , GERMANY</t>
  </si>
  <si>
    <t>GS-VERTRIEB GMBH</t>
  </si>
  <si>
    <t>INACTIVE FENO-THERM SCHNEIDER, GERMANY</t>
  </si>
  <si>
    <t>UPONOR GMBH, GERMANY/ROBOR S.R.L., ITALY</t>
  </si>
  <si>
    <t>METALLBEARBEITUNG PABST GMBH &amp; CO.KG.</t>
  </si>
  <si>
    <t>Kündahl Weitzel, GmbH &amp; Co. KG GERMANY</t>
  </si>
  <si>
    <t>KЬNDAHL-WEITZEL GMBH &amp; CO. KG</t>
  </si>
  <si>
    <t>Suchanek &amp; Walraven SRO, Czech Republic</t>
  </si>
  <si>
    <t>Oras Oy, FINLAND/TE-SA S.R.L Italy</t>
  </si>
  <si>
    <t>METALLBEARBEITUNG PABST, GERMANY</t>
  </si>
  <si>
    <t>PEILER &amp; KLEIN KUNSTSTOFFTECHNIK GMBH</t>
  </si>
  <si>
    <t>KIICHI-WISENT TOOLS BV IND.-TERREIN STORMPOLDER</t>
  </si>
  <si>
    <t>ROTHENBERGER WERKZEUGE GMBH</t>
  </si>
  <si>
    <t>ROTHENBERGER S.A.</t>
  </si>
  <si>
    <t>SUPER-EGO TOOLS, S.L.U, SPAIN</t>
  </si>
  <si>
    <t>KRITZNER METALLTECHNIK GMBH, GERMANY/Nnapred,  22300Stara Pazova, Serbia</t>
  </si>
  <si>
    <t>KRITZNER METALLTECHNIK GMBH</t>
  </si>
  <si>
    <t>INOTECH KUNSTSTOFFTECHNIK GMBH, GERMANY/INOTECH Republic, CZ</t>
  </si>
  <si>
    <t>RUDOLF ECKEL - FEDERNFABRIK GMBH, GERMANY</t>
  </si>
  <si>
    <t>RUDOLF ECKEL - FEDERNFABRIK GMBH</t>
  </si>
  <si>
    <t>Rems GmbH &amp; Co. KG, Germany</t>
  </si>
  <si>
    <t>REMS GMBH &amp; CO KG</t>
  </si>
  <si>
    <t>RENNSTEIG WERKZEUGE GMBH</t>
  </si>
  <si>
    <t>GUSTAV KLAUKE GMBH</t>
  </si>
  <si>
    <t xml:space="preserve">MAKITA CO Ltd, CHINA; MAKITA CORPORATION, JAPAN; MAKITA WERKZEUG GMBH, GERMANY; MAKITA ENGINEERING GERMANY GMBH   </t>
  </si>
  <si>
    <t>MAKITA CORPORATION, JAPAN</t>
  </si>
  <si>
    <t>KRЦNLEIN, JULIUS FRIEDR. BAU- UND WOHNBED.GMBH&amp;CO.</t>
  </si>
  <si>
    <t>MAKITA CORPORATION, JAPAN, MAKITA(CHINA)CO LTD, CHINA</t>
  </si>
  <si>
    <t xml:space="preserve">MAKITA CO Ltd, CHINA; MAKITA JAPAN; MAKITA WERKZEUG GMBH, GERMANY; MAKITA ENGINEERING GERMANY GMBH   </t>
  </si>
  <si>
    <t>Novopress</t>
  </si>
  <si>
    <t>NEORED MAKINE IMALAT SANAYI VE DIS TICARET LTD STI, TURKEY</t>
  </si>
  <si>
    <t>ZAP-Mechanika Sp. z o.o., Poland /NOVOPRESS GMBH &amp; CO. PRESSEN U. PREßWERKZEUGE, GERMANY / NEORED MAKINE IMALAT SANAYI VE DIS TICARET LTD STI, TURKEY</t>
  </si>
  <si>
    <t>NOVOPRESS GMBH &amp; CO. PRESSEN U. PREßWERKZEUGE, GERMANY / NEORED MAKINE IMALAT SANAYI VE DIS TICARET LTD STI, TURKEY</t>
  </si>
  <si>
    <t>NOVOPRESS GMBH &amp; CO. PRESSEN U. PREßWERKZEUGE, GERMANY/ZAP-Mechanika Sp. z o.o.,POLAND</t>
  </si>
  <si>
    <t>NOVOPRESS GMBH PRESSEN UND PRESSWERKZEUGE &amp; CO. KG</t>
  </si>
  <si>
    <t>VETEC GMBH, GERMANY</t>
  </si>
  <si>
    <t>Kiichi Tools Co.,Ltd, Japan; KW TOOLS BV., NETHERLANDS,Noga Engineering Ltd.,Israel</t>
  </si>
  <si>
    <t>HIGASHIO MECH CO., LTD.</t>
  </si>
  <si>
    <t>COCOMECH/HIGASHIO MECH CO., LTD., JAPAN</t>
  </si>
  <si>
    <t>CPC INOX S.p.A, ITALY</t>
  </si>
  <si>
    <t>VIMOTER SPA</t>
  </si>
  <si>
    <t>EUROTUBI EUROPA S.R.L., ITALY</t>
  </si>
  <si>
    <t>EUROTUBI EUROPA S.R.L.</t>
  </si>
  <si>
    <t>ENETEC GMBH, Germany / Uponor Sp. Z.o.o., POLAND</t>
  </si>
  <si>
    <t>UPONOR AB, SWEDEN/JSC UPONOR RUS</t>
  </si>
  <si>
    <t>WISCHEMANN KUNSTSTOFF GMBH</t>
  </si>
  <si>
    <t>KRUMREY, SIEGFRIED SK KUNSTSTOFF PROFILE, GERMANY</t>
  </si>
  <si>
    <t>KRUMREY, SIEGFRIED SK KUNSTSTOFF PROFILE</t>
  </si>
  <si>
    <t>GEFINEX GMBH</t>
  </si>
  <si>
    <t>ООО "Кнауф Пенопласт"</t>
  </si>
  <si>
    <t>KOTAR SP Z.O.O.</t>
  </si>
  <si>
    <t>BURK KUNSTSTOFFTECHNIK GMBH &amp; CO. KG</t>
  </si>
  <si>
    <t>ENKO AS, ESTONIA</t>
  </si>
  <si>
    <t>WKK GMBH</t>
  </si>
  <si>
    <t>Falsat Sweden AB, SWEDEN</t>
  </si>
  <si>
    <t>FALSAT AB</t>
  </si>
  <si>
    <t>FALSAT AB, SWEDEN; KÖNIG GMBH &amp; CO. KG, GERMANY</t>
  </si>
  <si>
    <t>KЦNIG GMBH &amp; CO. KG</t>
  </si>
  <si>
    <t>KÖNIG GMBH &amp; CO, GERMANY</t>
  </si>
  <si>
    <t>STEINACKER GMBH, GERMANY</t>
  </si>
  <si>
    <t>STEINACKER GMBH</t>
  </si>
  <si>
    <t>Lenzing Plastics GmbH &amp; Co. KG, Austria</t>
  </si>
  <si>
    <t>LENZING PLASTICS GMBH &amp; CO KG</t>
  </si>
  <si>
    <t>RKW SE</t>
  </si>
  <si>
    <t>EBK KUNSTSTOFFE GMBH, GERMANY</t>
  </si>
  <si>
    <t>KARL BACHL KUNSTSTOFFVERARBEITUNG GMBH &amp; CO KG</t>
  </si>
  <si>
    <t>QUITHELL KUNSTSTOFFTECHNIK GMBH, GERMANY</t>
  </si>
  <si>
    <t>HOK BAUCHEMIE</t>
  </si>
  <si>
    <t>AFRISO-EURO-INDEX GMBH</t>
  </si>
  <si>
    <t>HL HANSEATISCHE LOGISTIK GMBH, Germany</t>
  </si>
  <si>
    <t>AFRISO Measurement &amp; Control Technology (Suzhou) Co., Ltd., CHINA</t>
  </si>
  <si>
    <t>AFRISO-EURO-INDEX SRL , ROMANIA ; AFRISO-EURO-INDEX GMBH, GERMANY</t>
  </si>
  <si>
    <t>Taconova Group, Czech Republic/ KAMO VERTEILERSYSTEME GMBH, GERMANY</t>
  </si>
  <si>
    <t>BIANCHI F.LLI S.P.A., ITALY/Hans Straub OHG, GERMANY</t>
  </si>
  <si>
    <t xml:space="preserve">AFRISO-EURO-INDEX GMBH, GERMANY; Te-sa S.R.L., ITALY;AFRISO ЕМА АВ ;AFRISO-EUROGAUGE Ltd;VELTA EUROJAUGE </t>
  </si>
  <si>
    <t>HESAG (Herb System Technik AG) SWITZERLAND</t>
  </si>
  <si>
    <t>KAMO GMBH, GERMANY</t>
  </si>
  <si>
    <t>CAPRICORN SP Z.O.O, PL</t>
  </si>
  <si>
    <t>CAPRICORN SP Z.O.O.</t>
  </si>
  <si>
    <t>PRINZ ENERGIETECHNIK GMBH</t>
  </si>
  <si>
    <t>CAPRICORN SP Z.O.O, PL/UPONOR GMBH, GERMANY</t>
  </si>
  <si>
    <t>SLUSARSTWO PRODUKCYJNE</t>
  </si>
  <si>
    <t>Afriso GMBH</t>
  </si>
  <si>
    <t>Prinz Energietechnik</t>
  </si>
  <si>
    <t>Prinz Energietechnik GmbH</t>
  </si>
  <si>
    <t>SVEMAB AB</t>
  </si>
  <si>
    <t>SIMONA AG, GERMANY</t>
  </si>
  <si>
    <t>PLAST ITALIA</t>
  </si>
  <si>
    <t>HAPLAST, GERMANY</t>
  </si>
  <si>
    <t>PRO:FR2</t>
  </si>
  <si>
    <t>AHLSELL AB</t>
  </si>
  <si>
    <t>Ahlsell Sverige AB , SWEDEN</t>
  </si>
  <si>
    <t>RUBBER COMPANY, SWEDEN</t>
  </si>
  <si>
    <t>PLASTITALIA SPA, ITALY/HAPLAST, SWEDEN</t>
  </si>
  <si>
    <t>IPPI LTD. HONG KONG, SWEDEN</t>
  </si>
  <si>
    <t>IPPI (UK) LTD</t>
  </si>
  <si>
    <t>Fusion Group Limited, GB</t>
  </si>
  <si>
    <t>RADIUS SYSTEMS LTD., UNITED KINGDOM</t>
  </si>
  <si>
    <t>FUSION_PROVIDA_LIMITED, UNITED KINGDOM</t>
  </si>
  <si>
    <t>QUICK, GERMANY</t>
  </si>
  <si>
    <t>HANS RETHWISCH GMBH</t>
  </si>
  <si>
    <t>LERNEN UND FURDERN, GERMANY</t>
  </si>
  <si>
    <t>LERNEN FЦRDERN - DIENSTLEISTUNGEN GGMBH</t>
  </si>
  <si>
    <t>WISCHEMANN KUNSTSTOFF GMBH, GERMANY/HIRSCH POROZELL KFT, HUNGARY</t>
  </si>
  <si>
    <t>HL HANSEATISCHE LOGISTIK GMBH</t>
  </si>
  <si>
    <t>HL(HUTTERER &amp; LECHNER) GMBH, GERMANY</t>
  </si>
  <si>
    <t>HUMMEL AG</t>
  </si>
  <si>
    <t>AFRISO Measurement &amp; Control Technology (Suzhou) Co., Ltd., CHINA/AFRISO-EURO-INDEX GMBH, GERMANY</t>
  </si>
  <si>
    <t>AFRISO Measurement &amp; Control Technology (Suzhou) Co., Ltd., CHINA/</t>
  </si>
  <si>
    <t>WILO SE, GERMANY</t>
  </si>
  <si>
    <t>STRAUB KG</t>
  </si>
  <si>
    <t>IMI HYDRONIC ENGINEERING AB/IMI Intrnational SP.z.o.o., Poland</t>
  </si>
  <si>
    <t>IMI HYDRONIC ENGINEERING AB</t>
  </si>
  <si>
    <t>Airfit GmbH &amp; Co. KG, GERMANY</t>
  </si>
  <si>
    <t>AIRFIT GMBH AND CO. KG</t>
  </si>
  <si>
    <t>ALBERT WESTEBBE DRAHTWARENFABRIK GMBH &amp; CO. KG, GERMANY</t>
  </si>
  <si>
    <t>ALBERT WESTEBBE DRAHTWARENFABRIK GMBH &amp; CO. KG</t>
  </si>
  <si>
    <t>VETEC GMBH</t>
  </si>
  <si>
    <t>Fratelli Mazzucchelli S.A.S, ITALY</t>
  </si>
  <si>
    <t xml:space="preserve">Verpackungen GmbH, Germany/Supra-Ratiopac Verpackungen GmbH, GERMANY/Autoadesivi Magri S.r.l, Italy </t>
  </si>
  <si>
    <t>??? The Kiichi Tools (Shanghai) Co., Ltd., CHINA</t>
  </si>
  <si>
    <t>STORK AGENTUR FЬR WERBEARTIKEL/LASERTECHNIK</t>
  </si>
  <si>
    <t>HSGM GMBH, GERMANY</t>
  </si>
  <si>
    <t>WATTS ELECTRONICS</t>
  </si>
  <si>
    <t>WATTS ELECTRONICS, FRANCE/WATTS Industrie Tunisia</t>
  </si>
  <si>
    <t>Wienzierl GmbH, Germany</t>
  </si>
  <si>
    <t>WEINZIERL ENGINEERING GMBH</t>
  </si>
  <si>
    <t>HAGER CONTROLS SAS</t>
  </si>
  <si>
    <t>MЦHLENHOFF GMBH</t>
  </si>
  <si>
    <t>Afriso GMBH, GERMANY</t>
  </si>
  <si>
    <t>AFRISO-EURO-INDEX GMBH, GERMANY/AFRISTO, SLOVENIA</t>
  </si>
  <si>
    <t>OUMAN OY</t>
  </si>
  <si>
    <t>WATTS ELECTRONICS, FRANCE/OJ Electronics A/S, Denmark/OUMAN OY, FINLAND</t>
  </si>
  <si>
    <t>WATTS ELECTRONICS, FRANCE/OJ Electronics A/S, Denmark</t>
  </si>
  <si>
    <t>EBERLE Control Gmbh, Germany</t>
  </si>
  <si>
    <t>EBERLE GMBH</t>
  </si>
  <si>
    <t>ALRE-IT REGELTECHNIK GMBH</t>
  </si>
  <si>
    <t xml:space="preserve">HEATMISER AUTOMATIC CONTROL TECHNOLOGY (BEIJING) CO. LIMITED China/Heatmiser UK Ltd </t>
  </si>
  <si>
    <t>HEATMISER UK LTD</t>
  </si>
  <si>
    <t>Heatmiser UK Ltd,  UNITED KINGDOM</t>
  </si>
  <si>
    <t>MЦHLENHOFF WДRMETECHNIK GMBH</t>
  </si>
  <si>
    <t>Electrical Heating Concept GmbH, GERMANY</t>
  </si>
  <si>
    <t>ELECTRICAL HEATING CONCEPTS GMBH</t>
  </si>
  <si>
    <t>Thermopads Pvt Ltd, INDIA Electrical Heating Concept GmbH, GERMANY</t>
  </si>
  <si>
    <t>Selit-Tec Dämmsysteme GmbH, Germany</t>
  </si>
  <si>
    <t>SELIT-TEC DДMMSYSTEME GMBH</t>
  </si>
  <si>
    <t>EBERLE Controls GmbH, GERMANY</t>
  </si>
  <si>
    <t>Heatmiser UK Ltd; Heatmiser Automatic Control Technology (Beijing) CO, Ltd, China</t>
  </si>
  <si>
    <t>JSC UPONOR RUS / UPONOR AB, SWEDEN</t>
  </si>
  <si>
    <t>UPONOR SUOMI OY, FINLAND / UPONOR AB, SWEDEN</t>
  </si>
  <si>
    <t>UPONOR GMBH, GERMANY / UPONOR AB, SWEDEN</t>
  </si>
  <si>
    <t>UPONOR SUOMI OY, FINLAND / UPONOR AB, SWEDEN/UPONOR GMBH,GERMANY</t>
  </si>
  <si>
    <t>Uponor GMBH, GERMANY</t>
  </si>
  <si>
    <t>JSC UPONOR RUS, RUSSIA</t>
  </si>
  <si>
    <t>UPONOR GMBH,GERMANY/UPONOR AB, SWEDEN</t>
  </si>
  <si>
    <t>UPONOR GMBH,GERMAN/UPONOR AB, SWEDEN</t>
  </si>
  <si>
    <t>UPONOR GMBH, GERMANY/JSC UPONOR RUS, RUSSIA</t>
  </si>
  <si>
    <t>Uponor GMBH/ENERPOINT SAARE OU, ESTONIA</t>
  </si>
  <si>
    <t>UPONOR AB, SWEDEN/АВ Regin, SWEDEN</t>
  </si>
  <si>
    <t>Uponor AB Virsbo,Sweden/AB Regin, SWEDEN</t>
  </si>
  <si>
    <t>AB Regin, SWEDEN</t>
  </si>
  <si>
    <t>UPONOR SUOMI OY, FINLAND;UPONOR AB, SWEDEN</t>
  </si>
  <si>
    <t>UPONOR AB, SWEDEN; UPONOR SOUMY OY, FINLAND</t>
  </si>
  <si>
    <t>UPONOR GMBH,GERMANY</t>
  </si>
  <si>
    <t>UPONOR GMBH, GERMANY;UPONOR AB, SWEDEN</t>
  </si>
  <si>
    <t>UPONOR AB, SWEDEN/WAGRO SYSTEMDICHTUNGEN GMBH, GERMANY</t>
  </si>
  <si>
    <t>ShawCor Ltd, CANADA</t>
  </si>
  <si>
    <t>WAGRO SYSTEMDICHTUNGEN GMBH, GERMANY, UPONOR AB, SWEDEN</t>
  </si>
  <si>
    <t>PURVAC OY</t>
  </si>
  <si>
    <t xml:space="preserve">BOSTIK CMBH, GERMANY </t>
  </si>
  <si>
    <t>UPONOR GMBH, GERMANY/UPONOR AB, SWEDEN</t>
  </si>
  <si>
    <t>UPONOR AB,SWEDEN/UPONOR SUOMI OY, FINLAND</t>
  </si>
  <si>
    <t>UPONOR AB, SWEDEN/UPONOR SUOMI OY, FINLAND</t>
  </si>
  <si>
    <t>WIDECO SWEDEN AB, SWEDEN</t>
  </si>
  <si>
    <t>Lernen Fördern Dienstleistungen GGmbH</t>
  </si>
  <si>
    <t>FINNCONT OY, FINLAND</t>
  </si>
  <si>
    <t>PRO:VS2</t>
  </si>
  <si>
    <t>FINNCONT OY</t>
  </si>
  <si>
    <t>PSI PRODUCTS GMBH</t>
  </si>
  <si>
    <t xml:space="preserve">Rørkald Aps, Denmark </t>
  </si>
  <si>
    <t>RШRKALD APS</t>
  </si>
  <si>
    <t>HEDLUNDS SMIDESVERKSTAD AB</t>
  </si>
  <si>
    <t>KURO KUNSTSTOFFE GMBH</t>
  </si>
  <si>
    <t>Uponor AB Virsbo, Sweden/Sähkö-Meka, Filand</t>
  </si>
  <si>
    <t>Uponor AB Virsbo,Sweden/Sähkö-Meka, Filand</t>
  </si>
  <si>
    <t>UPONOR SUOMI OY, FINLAND,Uponor AB)</t>
  </si>
  <si>
    <t>WAGRO SYSTEMDICHTUNGEN GMBH</t>
  </si>
  <si>
    <t>VEINGEPLAST, SWEDEN</t>
  </si>
  <si>
    <t>Wagro Systemdichtungen GmbH</t>
  </si>
  <si>
    <t>PSI PRODUCTS GMBH, GERMANY / UPONOR GMBH, GERMANY</t>
  </si>
  <si>
    <t>ND, GERMANY</t>
  </si>
  <si>
    <t xml:space="preserve">PSI PRODUCTS GMBH, GERMANY </t>
  </si>
  <si>
    <t>TA HYDRONICS AB, SWEDEN/IMI Hydronic Engineering, Estonia/IMI HYDRONIC ENGINEERING AB, SE</t>
  </si>
  <si>
    <t>UPONOR AB,SWEDEN/UPONOR GMBH, GERMANY</t>
  </si>
  <si>
    <t>HEIKKI LAIHO OY</t>
  </si>
  <si>
    <t>UPONOR INFRA FINTHERM A.S., Czech</t>
  </si>
  <si>
    <t>FINTHERM A.S</t>
  </si>
  <si>
    <t>VIRAJ PROFILES LTD, INDIA;  NORDIC FLANGES OY, FINLAND; NORDIC FLANGES AB, SWEDEN</t>
  </si>
  <si>
    <t>SUPERIOR SEALS LIMITED, UNITED KINGDOM</t>
  </si>
  <si>
    <t>SUPERIOR SEALS LIMITED, SWEDEN</t>
  </si>
  <si>
    <t>FREUDENBERG_GMBH, GERMANY</t>
  </si>
  <si>
    <t>FREUDENBERG SIMRIT AB, CHINA</t>
  </si>
  <si>
    <t>SUPERIOR SEALS LIMITED</t>
  </si>
  <si>
    <t>FREUDENBERG SIMRIT AB, UNITED KINGDOM</t>
  </si>
  <si>
    <t>FREUDENBERG SEALING TECHNOLOGIES GMBH &amp; CO. KG, UNITED KINGDOM</t>
  </si>
  <si>
    <t>SUPERIOR SEALS LIMITED, CHINA</t>
  </si>
  <si>
    <t>FREUDENBERG SEALING TECHNOLOGIES GMBH &amp; CO. KG, SWEDEN</t>
  </si>
  <si>
    <t>KULLAGER SERVICE I VÄSTERÅS AB, SWEDEN</t>
  </si>
  <si>
    <t>SUPERIOR SEALS LIMITED, GB; KULLAGER SERVICE I VÄSTERÅS AB, SWEDEN</t>
  </si>
  <si>
    <t>KULLAGER SERVICE I VДSTERЕS AB</t>
  </si>
  <si>
    <t>PIIPLAST OY</t>
  </si>
  <si>
    <t>ESVT GMBH</t>
  </si>
  <si>
    <t>ESVT GMBH, CHINA</t>
  </si>
  <si>
    <t>PRO:NA2</t>
  </si>
  <si>
    <t>ATPLAST OY</t>
  </si>
  <si>
    <t>Plastex Oy, Finland</t>
  </si>
  <si>
    <t>OY PLASTEX AB</t>
  </si>
  <si>
    <t>NMC CELLFOAM OY</t>
  </si>
  <si>
    <t>UPONOR INFRA AB, SWEDE</t>
  </si>
  <si>
    <t>Uponor Corporation, Finland</t>
  </si>
  <si>
    <t>ALGOL CHEMICALS OY, Finland</t>
  </si>
  <si>
    <t>не закупаем / ENERPOINT OY, FINLAND; ENERPOINT SAARE OU, ESTONIA</t>
  </si>
  <si>
    <t>UPONOR INFRA AB, SWEDEN / ЭЛГАД ПОЛИМЕР ЗАО, RUSSIA</t>
  </si>
  <si>
    <t>Uponor Infra AB, SWEDEN</t>
  </si>
  <si>
    <t>OY PLASTEX AB, FINLAND</t>
  </si>
  <si>
    <t>MUOTEK OY, FINLAND</t>
  </si>
  <si>
    <t>THRACE POLYBULK AB, SWEDEN</t>
  </si>
  <si>
    <t>EXPO-NET DANMARK A/S, SWEDEN</t>
  </si>
  <si>
    <t>TALENT PLASTICS LAXÅ AB, SWEDEN</t>
  </si>
  <si>
    <t>BODE GMBH, GERMANY</t>
  </si>
  <si>
    <t>HALMSTADS GUMMIFABRIK AB, SWEDEN</t>
  </si>
  <si>
    <t>UPONOR INFRA AB, SWEDEN/UPONOR INFRA OY, FINLAND</t>
  </si>
  <si>
    <t>KEKKILÄ OY</t>
  </si>
  <si>
    <t>KLINKMANN OY, Finland</t>
  </si>
  <si>
    <t>ACL S.R.L.</t>
  </si>
  <si>
    <t>ACONA MILIJOTEKNIK AB, SWEDEN</t>
  </si>
  <si>
    <t>GARDNER DENVER SWEDEN AB, SWEDEN</t>
  </si>
  <si>
    <t>Lowara.ru</t>
  </si>
  <si>
    <t>JAPO PLAST AB, SWEDEN</t>
  </si>
  <si>
    <t>DEUTSCHE DEWATEK GmbH, SWEDEN</t>
  </si>
  <si>
    <t>UPONOR INFRA OY, SWEDEN</t>
  </si>
  <si>
    <t>NEA TEKNIK AB, SWEDEN</t>
  </si>
  <si>
    <t>ENERPOINT OY, FINLAND</t>
  </si>
  <si>
    <t>NEA Teknik AB, Швеция</t>
  </si>
  <si>
    <t>Beck GmbH, Germany/Acona Miljöteknik AB/NEA Teknik AB, SWEDEN</t>
  </si>
  <si>
    <t>TRELLEBORG FORSHEDA PIPE SEALS, POLAND</t>
  </si>
  <si>
    <t>BIBUS METALS Ltd</t>
  </si>
  <si>
    <t>Seko S.p.a., Italy</t>
  </si>
  <si>
    <t>Lowara</t>
  </si>
  <si>
    <t>EULI OY, FINLAND, ESTONIA</t>
  </si>
  <si>
    <t>Локальная закупка</t>
  </si>
  <si>
    <t>UPONOR INFRA OY, FINLAND/UPONOR INFRA AB, SWEDEN</t>
  </si>
  <si>
    <t>PLASTITALIA SPA</t>
  </si>
  <si>
    <t>PLASTITALIA spa, Italy</t>
  </si>
  <si>
    <t>PLASTITALIA</t>
  </si>
  <si>
    <t>PLAST ITALIA, ITALY</t>
  </si>
  <si>
    <t>JITA OY</t>
  </si>
  <si>
    <t>MST-DRÄNBEDARF GMBH</t>
  </si>
  <si>
    <t>UPONOR INFRA AB, SWEDEN, UPONOR INFRA OY, FINLAND</t>
  </si>
  <si>
    <t>PIPELIFE-SVERIGE AB, SWEDEN</t>
  </si>
  <si>
    <t>No definition, but looks like Uponor Infra Oy</t>
  </si>
  <si>
    <t>TRELLEBORG PIPE SEALS LELYSTAD B.V.</t>
  </si>
  <si>
    <t>UPONOR INFRA OY, FINLAND/UPONOR INFRA AB,SWEDEN</t>
  </si>
  <si>
    <t>ANGER SYSTEMTECHNIK GMBH</t>
  </si>
  <si>
    <t>ЛЕГПРОМРАЗВИТИЕ АО</t>
  </si>
  <si>
    <t>COMBI WORKS OY, FINLAND/ RBA Exports Private Limited,India</t>
  </si>
  <si>
    <t>PLAST-SYSTEM OY</t>
  </si>
  <si>
    <t>NORDIC CAST SOURCING Oy, Finland</t>
  </si>
  <si>
    <t>BEPPAPIPE OY</t>
  </si>
  <si>
    <t xml:space="preserve">BODE GMBH, Vietnam
</t>
  </si>
  <si>
    <t>TRELLEBORG PIPE SEALS LELYSTAD B.V. NL, Trelleborg Sealing Solutions Czechowice (Poland)</t>
  </si>
  <si>
    <t>COMBI WORKS OY</t>
  </si>
  <si>
    <t>REDI SPA</t>
  </si>
  <si>
    <t>ULEFOS OY</t>
  </si>
  <si>
    <t>TRELLEBORG</t>
  </si>
  <si>
    <t>ULEFOS OY, FINLAND</t>
  </si>
  <si>
    <t>TRELLEBORG PIPE SEALS LELYSTAD B.V. NL</t>
  </si>
  <si>
    <t>Trelleborg Sealing Solutions Czechowice (Poland)</t>
  </si>
  <si>
    <t>Combi Works Oy, CHINA/ Combi Works OyINDIA</t>
  </si>
  <si>
    <t>ROMOLD GMBH, GERMANY</t>
  </si>
  <si>
    <t>FURNES JERNSTØPERI AS, NORWAY</t>
  </si>
  <si>
    <t>GEBR. OSTENDORF KUNSTSTOFFE GMBH</t>
  </si>
  <si>
    <t>GEBR. OSTENDORF KUNSTSTOFFE GMBH,GERMANY</t>
  </si>
  <si>
    <t>ASTEC AS</t>
  </si>
  <si>
    <t>BO-MA Plast, Borge Marketing A/S</t>
  </si>
  <si>
    <t>ASTEC A/S</t>
  </si>
  <si>
    <t>MERIKARVIAN LVI-TUOTE OY</t>
  </si>
  <si>
    <t>FALUPLAST AB</t>
  </si>
  <si>
    <t>WÜRTH OY</t>
  </si>
  <si>
    <t>ШLAND A/S</t>
  </si>
  <si>
    <t>UPONOR INFRA OY, FINLAND/ GEBR. OSTENDORF KUNSTSTOFFE GMBH, Германия</t>
  </si>
  <si>
    <t>Purus AB, SWEDEN</t>
  </si>
  <si>
    <t>ILS NORDIC AB</t>
  </si>
  <si>
    <t xml:space="preserve">Valsir S.p.a. </t>
  </si>
  <si>
    <t>WÛRTH OY</t>
  </si>
  <si>
    <t>WЬRTH OY</t>
  </si>
  <si>
    <t>INSTALSOFT</t>
  </si>
  <si>
    <t>Instalsoft</t>
  </si>
  <si>
    <t>Active only in Russia. No purchasing info available. AS10 info missing.</t>
  </si>
  <si>
    <t>КИП ГРУПП ООО</t>
  </si>
  <si>
    <t>ГОФЕР ООО</t>
  </si>
  <si>
    <t>ДАРОМАНИЯ ООО</t>
  </si>
  <si>
    <t>PlastItalia, Italy</t>
  </si>
  <si>
    <t>IPPI LTD.HONG KONG</t>
  </si>
  <si>
    <t xml:space="preserve">Uponor Infra AB, Fristad </t>
  </si>
  <si>
    <t>RECIPROTOR A/S</t>
  </si>
  <si>
    <t xml:space="preserve">PLASTITALIA S.p.A, ITALY </t>
  </si>
  <si>
    <t>WURTH INDUSTRI SVERIGE AB, SWEDEN / WÜRTH INDUSTRIE SERVICE GMBH &amp; CO. KG, GERMANY</t>
  </si>
  <si>
    <t>Gardner Denver, GERMANY</t>
  </si>
  <si>
    <t>BT NYLOPLAST GMBH</t>
  </si>
  <si>
    <t xml:space="preserve">UPONOR GMBH, GERMANY, (ранее - AK PERSONAL DIENSTLEISTUNGSGESELLSCHAFT GMBH, GERMANY) </t>
  </si>
  <si>
    <t>INOTECH KUNSTSTOFFTECHNIK GMBH</t>
  </si>
  <si>
    <t>QUICK BAUPRODUKTE GMBH, (ранее - PUTEUS, GERMANY)</t>
  </si>
  <si>
    <t>QUICK BAUPRODUKTE GMBH</t>
  </si>
  <si>
    <t>Uponor Infra AB, Sweden</t>
  </si>
  <si>
    <t>KOFOEDS MASKIN-&amp; VERKTЦJSFABRIK, Denmark</t>
  </si>
  <si>
    <t>KOFOEDS MASKIN-&amp; VERKTЦJSFABRIK</t>
  </si>
  <si>
    <t>PRES BLOCK SPA</t>
  </si>
  <si>
    <t>COO</t>
  </si>
  <si>
    <t>SE</t>
  </si>
  <si>
    <t>DE</t>
  </si>
  <si>
    <t>PL</t>
  </si>
  <si>
    <t>CZ</t>
  </si>
  <si>
    <t>CH</t>
  </si>
  <si>
    <t>CN</t>
  </si>
  <si>
    <t>ES</t>
  </si>
  <si>
    <t>BG</t>
  </si>
  <si>
    <t>FI</t>
  </si>
  <si>
    <t>US</t>
  </si>
  <si>
    <t>IT</t>
  </si>
  <si>
    <t>PT</t>
  </si>
  <si>
    <t>FR</t>
  </si>
  <si>
    <t>QU</t>
  </si>
  <si>
    <t>JP</t>
  </si>
  <si>
    <t>XS</t>
  </si>
  <si>
    <t>IL</t>
  </si>
  <si>
    <t>TH</t>
  </si>
  <si>
    <t>AT</t>
  </si>
  <si>
    <t>RO</t>
  </si>
  <si>
    <t>GB</t>
  </si>
  <si>
    <t>HU</t>
  </si>
  <si>
    <t>TN</t>
  </si>
  <si>
    <t>DK</t>
  </si>
  <si>
    <t>IE</t>
  </si>
  <si>
    <t>CA</t>
  </si>
  <si>
    <t>IN</t>
  </si>
  <si>
    <t>EE</t>
  </si>
  <si>
    <t>TR</t>
  </si>
  <si>
    <t>VN</t>
  </si>
  <si>
    <t>BY</t>
  </si>
  <si>
    <t>RU</t>
  </si>
  <si>
    <t>Цена с 04.03.2022 за ед.изм., с НДС, Руб</t>
  </si>
  <si>
    <t>Розн.цена MO1 с 04.03.2022 за ед.изм., без НДС, Руб</t>
  </si>
  <si>
    <t>UPONOR ECOFLEX THERMO SINGLE ТРУБА  63X8,6/175 PN10 БУХТА 200М '1C</t>
  </si>
  <si>
    <t>MO1 01.04.2022</t>
  </si>
  <si>
    <t>SP1 01.04.2022</t>
  </si>
  <si>
    <t>WWM 01.04.2022</t>
  </si>
  <si>
    <t>Date 01.03.2022</t>
  </si>
  <si>
    <t>31.12.2022</t>
  </si>
  <si>
    <t>Ограниченно доступен в пределах складских остатков</t>
  </si>
  <si>
    <t>Ограниченно доступен в пределах складских остатков*</t>
  </si>
  <si>
    <t>Регулярный ассортимент</t>
  </si>
  <si>
    <t>Гибкие трубы из сшитого полиэтилена PE-Xa</t>
  </si>
  <si>
    <t>Фитинги и аксессуары для труб из сшитого полиэтилена PE-Xa</t>
  </si>
  <si>
    <t>Мультифольга Multifoil 4мм 25x1,2м '30Ф</t>
  </si>
  <si>
    <t>Uponor Ecoflex Thermo Smart Single труба 25x2,3/140 PN6 бухта 200м '1А</t>
  </si>
  <si>
    <t>Uponor Ecoflex Thermo Smart Single труба 32x2,9/140 PN6 бухта 200м '1А</t>
  </si>
  <si>
    <t>Uponor Ecoflex Thermo Smart Twin труба 2x25x2,3/175 PN6 бухта 200м '1Ф</t>
  </si>
  <si>
    <t>Ecoflex Thermo Smart Twin труба 2x32x2,9/175 PN6 бухта 200м '1Ф</t>
  </si>
  <si>
    <t>Uponor Ecoflex Thermo Smart Twin труба 2x40x3,7/175 PN6 бухта 95-98м '1Ф</t>
  </si>
  <si>
    <t>Uponor Ecoflex Thermo Smart Twin труба 2x32x4,4/175 PN10 бухта 145-148м '1С</t>
  </si>
  <si>
    <t>Uponor Ecoflex Varia Smart Twin труба 2x25x2,3/140 PN6 бухта 200м '1Ф</t>
  </si>
  <si>
    <t>Uponor Ecoflex Varia Smart Twin труба 2x32x2,9/140 PN6 бухта 200м '1Ф</t>
  </si>
  <si>
    <t>Uponor Ecoflex Aqua Smart Single труба 25x3,5/140 PN10 бухта 200м '1С</t>
  </si>
  <si>
    <t>Uponor Ecoflex Aqua Smart Single труба 32x4,4/140 PN10 бухта 145-148м '1И</t>
  </si>
  <si>
    <t>Uponor Ecoflex Aqua Smart Single труба 40x5,5/175 PN10 бухта 95-98м '1С</t>
  </si>
  <si>
    <t>Uponor Ecoflex Aqua Smart Single труба 50x6,9/175 PN10 бухта 95-98м '1С</t>
  </si>
  <si>
    <t>Uponor Ecoflex Aqua Smart Single труба 63x8,6/175 PN10 бухта 95-98м '1С</t>
  </si>
  <si>
    <t>Uponor Ecoflex Aqua Smart Single труба 75x10,3/200 PN10 бухта 95-98м '1А</t>
  </si>
  <si>
    <t>Uponor Ecoflex Aqua Smart Single труба 90x12,3/200 PN10 бухта 95-98м '1И</t>
  </si>
  <si>
    <t>Uponor Ecoflex Aqua Smart Single труба 110x15,1/200 PN10 бухта 95-98м '1А</t>
  </si>
  <si>
    <t>Uponor Ecoflex Aqua Smart Twin труба 25x3,5-20x2,8/140 PN10 бухта 200м '1А</t>
  </si>
  <si>
    <t>Uponor Ecoflex Aqua Smart Twin труба 32x4,4-20x2,8/175 PN10 бухта 145-148м '1И</t>
  </si>
  <si>
    <t>Uponor Ecoflex Aqua Smart Twin труба 32x4,4-25x3,5/175 PN10 бухта 145-148м '1А</t>
  </si>
  <si>
    <t>Uponor Ecoflex Aqua Smart Twin труба 40x5,5-25x3,5/175 PN10 бухта 95-98м '1А</t>
  </si>
  <si>
    <t>Uponor Ecoflex Aqua Smart Twin труба 40x5,5-32x4,4/175 PN10 бухта 95-98м '1А</t>
  </si>
  <si>
    <t>Uponor Ecoflex Aqua Smart Twin труба 50x6,9-32x4,4/175 PN10 бухта 95-98м '1С</t>
  </si>
  <si>
    <t>Uponor Ecoflex Aqua Smart Twin труба 50x6,9-40x5,5/200 PN10 бухта 95-98м '1А</t>
  </si>
  <si>
    <t>Uponor Ecoflex Quattro Smart труба 2x25x2,3-25x3,5-20x2,8/175 бухта 200м '1Ф</t>
  </si>
  <si>
    <t>Uponor Ecoflex Quattro Smart труба 2x25x2,3-2x25x3,5/175 бухта 200м '1И</t>
  </si>
  <si>
    <t>Uponor Ecoflex Quattro Smart труба 2x32x2,9-25x3,5-20x2,8/175 бухта 200м '1Ф</t>
  </si>
  <si>
    <t>Uponor Ecoflex Quattro Smart труба 2x32x2,9-2x25x3,5/175 бухта 200м '1Ф</t>
  </si>
  <si>
    <t>Uponor Ecoflex Quattro Smart труба 2x32x2,9-32x4,4-20x2,8/175 бухта 145-148м '1И</t>
  </si>
  <si>
    <t>Uponor Ecoflex Quattro Smart труба 2x32x2,9-32x4,4-25x3,5/175 бухта 145-148м '1И</t>
  </si>
  <si>
    <t>Uponor Ecoflex Quattro Smart труба 2x32x2,9-2x32x4,4/175 бухта 145-148м '1А</t>
  </si>
  <si>
    <t>Uponor Ecoflex Quattro Smart труба 2x40x3,7-32x4,4-20x2,8/200 бухта 95-98м '1Ф</t>
  </si>
  <si>
    <t>Uponor Ecoflex Quattro Smart труба 2x40x3,7-40x5,5-25x3,5/200 бухта 95-98м '1Ф</t>
  </si>
  <si>
    <t>Uponor Ecoflex Quattro Smart Midi труба 2x25x2,3-25x3,5-20x2,8/140 бухта 200м '1Ф</t>
  </si>
  <si>
    <t>Uponor Ecoflex Quattro Smart Midi труба 2x32x2,9-25x3,5-20x2,8/140 бухта 200м '1Ф</t>
  </si>
  <si>
    <t>Uponor Ecoflex Quattro Smart Midi труба 2x40x3,7-32x4,4-25x3,5/175 бухта 95-98м '1Ф</t>
  </si>
  <si>
    <t>Продукция Riifo</t>
  </si>
  <si>
    <t>RIIFO Omni труба PE-Xb/AL/PE-Xb 16x2,0 бухта 200 м белая '200С</t>
  </si>
  <si>
    <t>RIIFO Omni труба PE-Xb/AL/PE-Xb 20x2,0 бухта 100 м белая '100С</t>
  </si>
  <si>
    <t>RIIFO Omni труба PE-Xb/AL/PE-Xb 26x3,0 бухта 50 м белая '50С</t>
  </si>
  <si>
    <t>RIIFO Omni труба PE-Xb/AL/PE-Xb 32x3,0 бухта 50 м белая '50С</t>
  </si>
  <si>
    <t>RIIFO Omni труба PE-Xb/AL/PE-Xb 32x3,0 отрезок 5 м белая '5С</t>
  </si>
  <si>
    <t>RIIFO Omni труба PE-Xb/AL/PE-Xb 40x4,0 отрезок 5 м белая '5С</t>
  </si>
  <si>
    <t>RIIFO Omni заглушка пресс латунь 16 '5С</t>
  </si>
  <si>
    <t>RIIFO Omni угольник пресс латунь 90° 16-16 '5С</t>
  </si>
  <si>
    <t>RIIFO Omni угольник пресс латунь 90° 20-20 '5С</t>
  </si>
  <si>
    <t>RIIFO Omni угольник пресс латунь 90° 26-26 '5С</t>
  </si>
  <si>
    <t>RIIFO Omni угольник пресс латунь 90° 32-32 '4С</t>
  </si>
  <si>
    <t>RIIFO Omni угольник пресс латунь 90° 40-40 '1С</t>
  </si>
  <si>
    <t>RIIFO Omni угольник пресс латунь 45° 26-26 '5С</t>
  </si>
  <si>
    <t>RIIFO Omni угольник пресс латунь 45° 32-32 '5С</t>
  </si>
  <si>
    <t>RIIFO Omni угольник пресс латунь 45° 40-40 '1С</t>
  </si>
  <si>
    <t>RIIFO Omni соединитель пресс латунь 16-16 '10С</t>
  </si>
  <si>
    <t>RIIFO Omni соединитель пресс латунь 20-20 '5С</t>
  </si>
  <si>
    <t>RIIFO Omni соединитель пресс латунь 26-26 '5С</t>
  </si>
  <si>
    <t>RIIFO Omni соединитель пресс латунь 32-32 '5С</t>
  </si>
  <si>
    <t>RIIFO Omni соединитель пресс латунь 40-40 '1С</t>
  </si>
  <si>
    <t>RIIFO Omni переходник пресс латунь 20-16 '10С</t>
  </si>
  <si>
    <t>RIIFO Omni переходник пресс латунь 26-16 '5С</t>
  </si>
  <si>
    <t>RIIFO Omni переходник пресс латунь 26-20 '5С</t>
  </si>
  <si>
    <t>RIIFO Omni переходник пресс латунь 32-26 '4С</t>
  </si>
  <si>
    <t>RIIFO Omni переходник пресс латунь 32-20 '5С</t>
  </si>
  <si>
    <t>RIIFO Omni переходник пресс латунь 40-32 '1С</t>
  </si>
  <si>
    <t>RIIFO Omni тройник равнопроходной пресс латунь 16 '5С</t>
  </si>
  <si>
    <t>RIIFO Omni тройник равнопроходной пресс латунь 20 '5С</t>
  </si>
  <si>
    <t>RIIFO Omni тройник равнопроходной пресс латунь 26 '1С</t>
  </si>
  <si>
    <t>RIIFO Omni тройник равнопроходной пресс латунь 32 '4С</t>
  </si>
  <si>
    <t>RIIFO Omni тройник редукционный пресс латунь 16-20-16 '5С</t>
  </si>
  <si>
    <t>RIIFO Omni тройник редукционный пресс латунь 20-16-16 '5С</t>
  </si>
  <si>
    <t>RIIFO Omni тройник редукционный пресс латунь 20-16-20 '5С</t>
  </si>
  <si>
    <t>RIIFO Omni тройник редукционный пресс латунь 20-20-16 '5С</t>
  </si>
  <si>
    <t>RIIFO Omni тройник редукционный пресс латунь 20-26-20 '4С</t>
  </si>
  <si>
    <t>RIIFO Omni тройник редукционный пресс латунь 26-16-16 '1С</t>
  </si>
  <si>
    <t>RIIFO Omni тройник редукционный пресс латунь 26-16-20 '4С</t>
  </si>
  <si>
    <t>RIIFO Omni тройник редукционный пресс латунь 26-16-26 '4С</t>
  </si>
  <si>
    <t>RIIFO Omni тройник редукционный пресс латунь 26-20-20 '4С</t>
  </si>
  <si>
    <t>RIIFO Omni тройник редукционный пресс латунь 26-20-26 '4С</t>
  </si>
  <si>
    <t>RIIFO Omni тройник редукционный пресс латунь 32-16-32 '1С</t>
  </si>
  <si>
    <t>RIIFO Omni тройник редукционный пресс латунь 32-20-32 '5С</t>
  </si>
  <si>
    <t>RIIFO Omni тройник редукционный пресс латунь 32-26-32 '1С</t>
  </si>
  <si>
    <t>RIIFO Omni тройник редукционный пресс латунь 40-20-40 '1С</t>
  </si>
  <si>
    <t>RIIFO Omni тройник редукционный пресс латунь 40-26-40 '1С</t>
  </si>
  <si>
    <t>RIIFO Omni штуцер с наружной резьбой пресс латунь 16-1/2"НР '5С</t>
  </si>
  <si>
    <t>RIIFO Omni штуцер с наружной резьбой пресс латунь 16-3/4"НР '4С</t>
  </si>
  <si>
    <t>RIIFO Omni штуцер с наружной резьбой пресс латунь 20-1/2"НР '10С</t>
  </si>
  <si>
    <t>RIIFO Omni штуцер с наружной резьбой пресс латунь 20-3/4"НР '10С</t>
  </si>
  <si>
    <t>RIIFO Omni штуцер с наружной резьбой пресс латунь 20-1"НР '1С</t>
  </si>
  <si>
    <t>RIIFO Omni штуцер с наружной резьбой пресс латунь 26-3/4"НР '5С</t>
  </si>
  <si>
    <t>RIIFO Omni штуцер с наружной резьбой пресс латунь 26-1"НР '5С</t>
  </si>
  <si>
    <t>RIIFO Omni штуцер с наружной резьбой пресс латунь 32-1"НР '6С</t>
  </si>
  <si>
    <t>RIIFO Omni штуцер с наружной резьбой пресс латунь 40-1 1/4"НР '1С</t>
  </si>
  <si>
    <t>RIIFO Omni штуцер с внутренней резьбой пресс латунь 16-1/2"ВР '5С</t>
  </si>
  <si>
    <t>RIIFO Omni штуцер с внутренней резьбой пресс латунь 16-3/4"ВР '5С</t>
  </si>
  <si>
    <t>RIIFO Omni штуцер с внутренней резьбой пресс латунь 20-1/2"ВР '10С</t>
  </si>
  <si>
    <t>RIIFO Omni штуцер с внутренней резьбой пресс латунь 20-3/4"ВР '10С</t>
  </si>
  <si>
    <t>RIIFO Omni штуцер с внутренней резьбой пресс латунь 20-1"ВР '5С</t>
  </si>
  <si>
    <t>RIIFO Omni штуцер с внутренней резьбой пресс латунь 26-3/4"ВР '5С</t>
  </si>
  <si>
    <t>RIIFO Omni штуцер с внутренней резьбой пресс латунь 26-1"ВР '5С</t>
  </si>
  <si>
    <t>RIIFO Omni штуцер с внутренней резьбой пресс латунь 32-1"ВР '5С</t>
  </si>
  <si>
    <t>RIIFO Omni штуцер с внутренней резьбой пресс латунь 40-1 1/4"ВР '1С</t>
  </si>
  <si>
    <t>RIIFO Omni штуцер с накидной гайкой пресс латунь 16-1/2"НГ '5С</t>
  </si>
  <si>
    <t>RIIFO Omni штуцер с накидной гайкой пресс латунь 16-3/4"НГ '5С</t>
  </si>
  <si>
    <t>RIIFO Omni штуцер с накидной гайкой пресс латунь 20-1/2"НГ '5С</t>
  </si>
  <si>
    <t>RIIFO Omni штуцер с накидной гайкой пресс латунь 20-3/4"НГ '5С</t>
  </si>
  <si>
    <t>RIIFO Omni штуцер с накидной гайкой пресс латунь 20-1"НГ '96С</t>
  </si>
  <si>
    <t>RIIFO Omni штуцер с накидной гайкой пресс латунь 26-3/4"НГ '5С</t>
  </si>
  <si>
    <t>RIIFO Omni штуцер с накидной гайкой пресс латунь 26-1"НГ '1С</t>
  </si>
  <si>
    <t>RIIFO Omni штуцер с накидной гайкой пресс латунь 32-1"НГ '1С</t>
  </si>
  <si>
    <t>RIIFO Omni штуцер с накидной гайкой пресс латунь 40-1 1/4"НГ '1С</t>
  </si>
  <si>
    <t>RIIFO Omni угольник с наружной резьбой пресс латунь 90° 16-1/2"НР '5С</t>
  </si>
  <si>
    <t>RIIFO Omni угольник с наружной резьбой пресс латунь 90° 20-1/2"НР '5С</t>
  </si>
  <si>
    <t>RIIFO Omni угольник с наружной резьбой пресс латунь 90° 20-3/4"НР '5С</t>
  </si>
  <si>
    <t>RIIFO Omni угольник с наружной резьбой пресс латунь 90° 26-1"НР '5С</t>
  </si>
  <si>
    <t>RIIFO Omni угольник с внутренней резьбой пресс латунь 90° 16-1/2"ВР '5С</t>
  </si>
  <si>
    <t>RIIFO Omni угольник с внутренней резьбой пресс латунь 90° 20-1/2"ВР '5С</t>
  </si>
  <si>
    <t>RIIFO Omni угольник с внутренней резьбой пресс латунь 90° 20-3/4"ВР '5С</t>
  </si>
  <si>
    <t>RIIFO Omni угольник с внутренней резьбой пресс латунь 90° 26-3/4"ВР '1С</t>
  </si>
  <si>
    <t>RIIFO Omni тройник с внутренней резьбой пресс латунь 16-1/2"ВР-16 '5С</t>
  </si>
  <si>
    <t>RIIFO Omni тройник с внутренней резьбой пресс латунь 20-1/2"ВР-20 '5С</t>
  </si>
  <si>
    <t>RIIFO Omni тройник с внутренней резьбой пресс латунь 26-1/2"ВР-26 '1С</t>
  </si>
  <si>
    <t>RIIFO Omni тройник с внутренней резьбой пресс латунь 26-3/4"ВР-26 '1С</t>
  </si>
  <si>
    <t>RIIFO Omni тройник с внутренней резьбой пресс латунь 32-1/2"ВР-32 '5С</t>
  </si>
  <si>
    <t>RIIFO Omni водорозетка пресс латунь 16-1/2"ВР L=40,5 '7С</t>
  </si>
  <si>
    <t>RIIFO Omni водорозетка пресс латунь 20-1/2"ВР L41,5 '1С</t>
  </si>
  <si>
    <t>RIIFO Omni водорозетка U-образная пресс латунь 16-1/2"ВР-16 '48С</t>
  </si>
  <si>
    <t>RIIFO Omni водорозетка 2 шт на монтажной планке комплект пресс латунь 16-1/2"ВР 150 мм L40,5 '1С</t>
  </si>
  <si>
    <t>RIIFO Omni адаптер для труб PE-X/AL/PE-X зажимной латунь 16x2,0-3/4"ВР Евроконус '6С</t>
  </si>
  <si>
    <t>RIIFO Omni адаптер для труб PE-X/AL/PE-X зажимной латунь 20x2,0-3/4"ВР Евроконус '6С</t>
  </si>
  <si>
    <t>RIIFO Omni адаптер для труб PE-X/AL/PE-X зажимной латунь 16x2,0-1/2"ВР Конус '12С</t>
  </si>
  <si>
    <t>RIIFO Omni штуцер с накидной гайкой пресс латунь 16-3/4"НГ Евроконус '4С</t>
  </si>
  <si>
    <t>RIIFO Omni штуцер с накидной гайкой пресс латунь 20-3/4"НГ Евроконус '1С</t>
  </si>
  <si>
    <t>RIIFO Omni штуцер с накидной гайкой пресс латунь 16-1/2"НГ Конус '240С</t>
  </si>
  <si>
    <t>RIIFO Omni угольник радиаторный с хромированной трубкой пресс медь 16x2,0-15Cu L250 '100С</t>
  </si>
  <si>
    <t>RIIFO Omni угольник радиаторный с хромированной трубкой пресс медь 16x2,0-15Cu L1000 '40С</t>
  </si>
  <si>
    <t>RIIFO Omni тройник радиаторный с хромированной трубкой пресс медь 16x2,0-15Cu-16x2,0 L250 '75С</t>
  </si>
  <si>
    <t>RIIFO Omni тройник радиаторный с хромированной трубкой пресс медь 20x2,0-15Cu-20x2,0 L250 '75С</t>
  </si>
  <si>
    <t>RIIFO Omni адаптер для медной трубы зажимной латунь 15-3/4"ВР Евроконус '6С</t>
  </si>
  <si>
    <t>RIIFO Omni гильза ремонтная пресс нерж.сталь 16 '1С</t>
  </si>
  <si>
    <t>RIIFO Omni гильза ремонтная пресс нерж.сталь 20 '1С</t>
  </si>
  <si>
    <t>RIIFO Omni гильза ремонтная пресс нерж.сталь 26 '1С</t>
  </si>
  <si>
    <t>RIIFO Omni гильза ремонтная пресс нерж.сталь 32 '1С</t>
  </si>
  <si>
    <t>RIIFO Omni гильза ремонтная пресс нерж.сталь 40 '1С</t>
  </si>
  <si>
    <t>RIIFO Omni пружина гибочная внутренняя 16 '1С</t>
  </si>
  <si>
    <t>RIIFO Omni пружина гибочная внутренняя 20 '1С</t>
  </si>
  <si>
    <t>RIIFO Omni пружина гибочная внутренняя 26 '1С</t>
  </si>
  <si>
    <t>RIIFO Omni пружина гибочная внутренняя 32 '1С</t>
  </si>
  <si>
    <t>RIIFO Omni пружина гибочная наружная 16 '1С</t>
  </si>
  <si>
    <t>RIIFO Omni пружина гибочная наружная 20 '1С</t>
  </si>
  <si>
    <t>RIIFO Omni пружина гибочная наружная 26 '1С</t>
  </si>
  <si>
    <t>RIIFO Omni пружина гибочная наружная 32 '1С</t>
  </si>
  <si>
    <t>RIIFO Omni труборез 09-32 мм '1С</t>
  </si>
  <si>
    <t>RIIFO Omni труборез 16-75 '1С</t>
  </si>
  <si>
    <t>RIIFO Omni лезвие запасное для трубореза 16-75 '1С</t>
  </si>
  <si>
    <t>RIIFO Omni калибратор для труб пластиковый 16-20-26 '1С</t>
  </si>
  <si>
    <t>RIIFO Omni держатель для калибратора сталь '1С</t>
  </si>
  <si>
    <t>RIIFO Omni калибратор для труб сталь 32 '1С</t>
  </si>
  <si>
    <t>RIIFO Omni калибратор для труб сталь 40 '1С</t>
  </si>
  <si>
    <t>RIIFO Omni пресс-инструмент ручной без вкладышей в пластиковом кейсе 16-32 '1С</t>
  </si>
  <si>
    <t>RIIFO Omni вкладыши для пресс-инструмента ручного TH-профиль 16 '1С</t>
  </si>
  <si>
    <t>RIIFO Omni вкладыши для пресс-инструмента ручного TH-профиль 20 '12С</t>
  </si>
  <si>
    <t>RIIFO Omni вкладыши для пресс-инструмента ручного TH-профиль 26 '12С</t>
  </si>
  <si>
    <t>RIIFO Omni вкладыши для пресс-инструмента ручного TH-профиль 32 '12С</t>
  </si>
  <si>
    <t>RIIFO Vita труба PE-Xb 16x2,0 SDR 8/S 3,5 бухта 200 м красная  '200С</t>
  </si>
  <si>
    <t>RIIFO Vita труба PE-Xb 20x2,0 SDR 10/S 4,5 бухта 200 м красная  '200С</t>
  </si>
  <si>
    <t>RIIFO Vita труба PE-Xb/EVOH 16x2,0 SDR 8/S 3,5 бухта 200 м красная  '200С</t>
  </si>
  <si>
    <t>RIIFO Vita труба PE-Xb/EVOH 20x2,0 SDR 10/S 4,5 бухта 200 м красная  '200С</t>
  </si>
  <si>
    <t>RIIFO Vita адаптер для труб PE-X зажимной латунь 16x2,0-3/4"ВР Евроконус '1С</t>
  </si>
  <si>
    <t>RIIFO Vita адаптер для труб PE-X зажимной латунь 20x2,0-3/4"ВР Евроконус '1С</t>
  </si>
  <si>
    <t>RIIFO Vita фиксатор угловой сталь 16 '10С</t>
  </si>
  <si>
    <t>RIIFO Vita фиксатор угловой сталь 20 '16С</t>
  </si>
  <si>
    <t>Инструменты для системы труб из сшитого полиэтилена PE-Xa</t>
  </si>
  <si>
    <t>Многослойные металлополимерные трубы</t>
  </si>
  <si>
    <t>Фитинги и аксессуары для системы многослойных металлополимерных труб</t>
  </si>
  <si>
    <t>Инструменты для системы многослойных металлополимерных труб</t>
  </si>
  <si>
    <t>Комплектующие для систем напольного отопления</t>
  </si>
  <si>
    <t>Инструменты для систем напольного отопления</t>
  </si>
  <si>
    <t>Аксессуары для систем потолочного охлаждения</t>
  </si>
  <si>
    <t>Manufacturer I/N</t>
  </si>
  <si>
    <t>Usystems кожух Teck красный 25/20 бухта 50м (для труб 16) '50Ф</t>
  </si>
  <si>
    <t>Usystems кожух Teck красный 28/23 бухта 50м (для труб 18/20) '50Ф</t>
  </si>
  <si>
    <t>Usystems кожух Teck синий 25/20 бухта 50м (для труб 16) '50Ф</t>
  </si>
  <si>
    <t>Usystems кожух Teck чёрный 25/20 бухта 50м (для труб 16) '50Ф</t>
  </si>
  <si>
    <t>Usystems кожух Teck чёрный 28/23 бухта 50м (для труб 18/20) '50Ф</t>
  </si>
  <si>
    <t>Usystems кожух Teck чёрный 35/29 бухта 50м (для труб 25) '50Ф</t>
  </si>
  <si>
    <t>Usystems кожух Teck чёрный 43/36 бухта 25м (для труб 32) '25Ф</t>
  </si>
  <si>
    <t>Usystems кожух Teck красный 35/29 бухта 50м (для труб 25) '50И</t>
  </si>
  <si>
    <t>Usystems кожух Teck синий 28/23 бухта 50м (для труб 18/20) '50И</t>
  </si>
  <si>
    <t>Usystems кожух Teck синий 35/29 бухта 50м (для труб 25) '50И</t>
  </si>
  <si>
    <t>Usystems кожух Teck чёрный 54/48 бухта 25м (для труб 40) '25И</t>
  </si>
  <si>
    <t>UPONOR SMART RADI НИППЕЛЬ ПЕРЕХОДНОЙ G3/4"НР-G1/2"НР ЕВРОКОНУС (С УПЛОТНЕНИЕМ) '10Ф</t>
  </si>
  <si>
    <t>Usystems кольцо для труб PE-Xa с упором белое 16 '1000Ф</t>
  </si>
  <si>
    <t>Usystems кольцо для труб PE-Xa с упором белое 20 '500И</t>
  </si>
  <si>
    <t>Usystems кольцо для труб PE-Xa с упором белое 25 '300И</t>
  </si>
  <si>
    <t>Usystems кольцо для труб PE-Xa с упором белое 32 '160И</t>
  </si>
  <si>
    <t>Usystems кольцо для труб PE-Xa с упором белое 40 '80Ф</t>
  </si>
  <si>
    <t>Usystems угольник PPSU для труб PE-Xa 16-16 '50Ф</t>
  </si>
  <si>
    <t>Usystems угольник PPSU для труб PE-Xa 20-20 '50Ф</t>
  </si>
  <si>
    <t>Usystems угольник PPSU для труб PE-Xa 25-25 '25Ф</t>
  </si>
  <si>
    <t>Usystems угольник PPSU для труб PE-Xa 32-32 '10Ф</t>
  </si>
  <si>
    <t>Usystems угольник PPSU для труб PE-Xa 40-40 '5Ф</t>
  </si>
  <si>
    <t>Usystems соединитель PPSU для труб PE-Xa 16-16 '50Ф</t>
  </si>
  <si>
    <t>Usystems соединитель PPSU для труб PE-Xa 20-20 '50Ф</t>
  </si>
  <si>
    <t>Usystems соединитель PPSU для труб PE-Xa 25-25 '25Ф</t>
  </si>
  <si>
    <t>Usystems соединитель PPSU для труб PE-Xa 32-32 '10Ф</t>
  </si>
  <si>
    <t>Usystems соединитель PPSU для труб PE-Xa 40-40 '10Ф</t>
  </si>
  <si>
    <t>Usystems переходнк PPSU для труб PE-Xa 20-16 '50Ф</t>
  </si>
  <si>
    <t>Usystems переходнк PPSU для труб PE-Xa 25-16 '25И</t>
  </si>
  <si>
    <t>Usystems переходнк PPSU для труб PE-Xa 25-20 '25Ф</t>
  </si>
  <si>
    <t>Usystems переходнк PPSU для труб PE-Xa 32-25 '20И</t>
  </si>
  <si>
    <t>Usystems переходнк PPSU для труб PE-Xa 40-32 '10И</t>
  </si>
  <si>
    <t>Usystems заглушка для трубы PE-Xa 16 '50И</t>
  </si>
  <si>
    <t>Usystems тройник равнопроходной PPSU для труб PE-Xa 16-16-16 '50Ф</t>
  </si>
  <si>
    <t>Usystems тройник равнопроходной PPSU для труб PE-Xa 20-20-20 '25Ф</t>
  </si>
  <si>
    <t>Usystems тройник равнопроходной PPSU для труб PE-Xa 25-25-25 '20Ф</t>
  </si>
  <si>
    <t>Usystems тройник равнопроходной PPSU для труб PE-Xa 32-32-32 '10Ф</t>
  </si>
  <si>
    <t>Usystems тройник равнопроходной PPSU для труб PE-Xa 40-40-40 '5И</t>
  </si>
  <si>
    <t>Usystems тройник редукционный PPSU для труб PE-Xa 16-20-16 '25Ф</t>
  </si>
  <si>
    <t>Usystems тройник редукционный PPSU для труб PE-Xa 20-16-16 '25Ф</t>
  </si>
  <si>
    <t>Usystems тройник редукционный PPSU для труб PE-Xa 20-16-20 '25Ф</t>
  </si>
  <si>
    <t>Usystems тройник редукционный PPSU для труб PE-Xa 20-20-16 '25Ф</t>
  </si>
  <si>
    <t>Usystems тройник редукционный PPSU для труб PE-Xa 20-25-20 '20И</t>
  </si>
  <si>
    <t>Usystems тройник редукционный PPSU для труб PE-Xa 25-16-16 '20И</t>
  </si>
  <si>
    <t>Usystems тройник редукционный PPSU для труб PE-Xa 25-16-20 '20Ф</t>
  </si>
  <si>
    <t>Usystems тройник редукционный PPSU для труб PE-Xa 25-16-25 '20Ф</t>
  </si>
  <si>
    <t>Usystems тройник редукционный PPSU для труб PE-Xa 25-20-16 '20И</t>
  </si>
  <si>
    <t>Usystems тройник редукционный PPSU для труб PE-Xa 25-20-20 '20Ф</t>
  </si>
  <si>
    <t>Usystems тройник редукционный PPSU для труб PE-Xa 25-20-25 '20Ф</t>
  </si>
  <si>
    <t>Usystems тройник редукционный PPSU для труб PE-Xa 25-25-20 '20И</t>
  </si>
  <si>
    <t>Usystems тройник редукционный PPSU для труб PE-Xa 25-32-25 '10И</t>
  </si>
  <si>
    <t>Usystems тройник редукционный PPSU для труб PE-Xa 32-20-25 '10Ф</t>
  </si>
  <si>
    <t>Usystems тройник редукционный PPSU для труб PE-Xa 32-20-32 '10Ф</t>
  </si>
  <si>
    <t>Usystems тройник редукционный PPSU для труб PE-Xa 32-25-20 '10И</t>
  </si>
  <si>
    <t>Usystems тройник редукционный PPSU для труб PE-Xa 32-25-25 '10И</t>
  </si>
  <si>
    <t>Usystems тройник редукционный PPSU для труб PE-Xa 32-25-32 '10И</t>
  </si>
  <si>
    <t>Usystems тройник редукционный PPSU для труб PE-Xa 32-40-32 '-И</t>
  </si>
  <si>
    <t>Usystems тройник редукционный PPSU для труб PE-Xa 40-20-32 '-И</t>
  </si>
  <si>
    <t>Usystems тройник редукционный PPSU для труб PE-Xa 40-20-40 '5Ф</t>
  </si>
  <si>
    <t>Usystems тройник редукционный PPSU для труб PE-Xa 40-25-32 '-И</t>
  </si>
  <si>
    <t>Usystems тройник редукционный PPSU для труб PE-Xa 40-25-40 '5Ф</t>
  </si>
  <si>
    <t>Usystems тройник редукционный PPSU для труб PE-Xa 40-32-32 '10И</t>
  </si>
  <si>
    <t>Usystems тройник редукционный PPSU для труб PE-Xa 40-32-40 '5И</t>
  </si>
  <si>
    <t>Usystems штуцер с наружной резьбой латунный для труб PE-Xa 16-R1/2"НР, тип 1 '100Ф</t>
  </si>
  <si>
    <t>Usystems штуцер с наружной резьбой латунный для труб PE-Xa 16-R3/4"НР, тип 1 '80И</t>
  </si>
  <si>
    <t>Usystems штуцер с наружной резьбой латунный для труб PE-Xa 20-G1/2"НР, тип 1 '90Ф</t>
  </si>
  <si>
    <t>Usystems штуцер с наружной резьбой латунный для труб PE-Xa 20-G3/4"НР, тип 1 '70Ф</t>
  </si>
  <si>
    <t>Usystems штуцер с наружной резьбой латунный для труб PE-Xa 25-G3/4"НР, тип 1 '40Ф</t>
  </si>
  <si>
    <t>Usystems штуцер с наружной резьбой латунный для труб PE-Xa 25-G1"НР, тип 1 '40Ф</t>
  </si>
  <si>
    <t>Usystems штуцер с наружной резьбой латунный для труб PE-Xa 32-R1"НР, тип 1 '10Ф</t>
  </si>
  <si>
    <t>Usystems штуцер с внутренней резьбой латунный для труб PE-Xa 16-Rp1/2"ВР, тип 1 '60Ф</t>
  </si>
  <si>
    <t>Usystems штуцер с внутренней резьбой латунный для труб PE-Xa 20-Rp1/2"ВР, тип 1 '60Ф</t>
  </si>
  <si>
    <t>Usystems штуцер с внутренней резьбой латунный для труб PE-Xa 20-Rp3/4"ВР, тип 1 '40Ф</t>
  </si>
  <si>
    <t>Usystems штуцер с внутренней резьбой латунный для труб PE-Xa 25-Rp3/4"ВР, тип 1 '40Ф</t>
  </si>
  <si>
    <t>Usystems штуцер с внутренней резьбой латунный для труб PE-Xa 25-Rp1"ВР, тип 1 '35Ф</t>
  </si>
  <si>
    <t>Usystems штуцер с внутренней резьбой латунный для труб PE-Xa 32-G1"ВР, тип 1 '20Ф</t>
  </si>
  <si>
    <t>Usystems штуцер с накидной гайкой латунный для труб PE-Xa 16-G1/2"НГ, тип 1 '100Ф</t>
  </si>
  <si>
    <t>Usystems штуцер с накидной гайкой латунный для труб PE-Xa 20-G1/2"НГ, тип 1 '60Ф</t>
  </si>
  <si>
    <t>Usystems штуцер с накидной гайкой латунный для труб PE-Xa 20-G3/4"НГ, тип 1 '50Ф</t>
  </si>
  <si>
    <t>Usystems штуцер с накидной гайкой латунный для труб PE-Xa 25-G3/4"НГ, тип 1 '45Ф</t>
  </si>
  <si>
    <t>Usystems штуцер с накидной гайкой латунный для труб PE-Xa 25-G1"НГ, тип 1 '40И</t>
  </si>
  <si>
    <t>Usystems штуцер с наружной резьбой латунный для труб PE-Xa 16-R1/2"НР, тип 2 '5Ф</t>
  </si>
  <si>
    <t>Usystems штуцер с наружной резьбой латунный для труб PE-Xa 16-R3/4"НР, тип 2 '?Ф</t>
  </si>
  <si>
    <t>Usystems штуцер с наружной резьбой латунный для труб PE-Xa 20-R1/2"НР, тип 2 '?Ф</t>
  </si>
  <si>
    <t>Usystems штуцер с наружной резьбой латунный для труб PE-Xa 20-R3/4"НР, тип 2 '?Ф</t>
  </si>
  <si>
    <t>Usystems штуцер с наружной резьбой латунный для труб PE-Xa 25-R3/4"НР, тип 2 '?Ф</t>
  </si>
  <si>
    <t>Usystems штуцер с наружной резьбой латунный для труб PE-Xa 25-R1"НР, тип 2 '?Ф</t>
  </si>
  <si>
    <t>Usystems штуцер с наружной резьбой латунный для труб PE-Xa 32-R1"НР, тип 2 '?Ф</t>
  </si>
  <si>
    <t>Usystems штуцер с внутренней резьбой латунный для труб PE-Xa 16-G1/2"ВР, тип 2 '?Ф</t>
  </si>
  <si>
    <t>Usystems штуцер с внутренней резьбой латунный для труб PE-Xa 16-G3/4"ВР, тип 2 '?И</t>
  </si>
  <si>
    <t>Usystems штуцер с внутренней резьбой латунный для труб PE-Xa 20-G1/2"ВР, тип 2 '?Ф</t>
  </si>
  <si>
    <t>Usystems штуцер с внутренней резьбой латунный для труб PE-Xa 20-G3/4"ВР, тип 2 '?Ф</t>
  </si>
  <si>
    <t>Usystems штуцер с внутренней резьбой латунный для труб PE-Xa 25-G3/4"ВР, тип 2 '?Ф</t>
  </si>
  <si>
    <t>Usystems штуцер с внутренней резьбой латунный для труб PE-Xa 25-G1"ВР, тип 2 '?Ф</t>
  </si>
  <si>
    <t>Usystems штуцер с внутренней резьбой латунный для труб PE-Xa 32-G1"ВР, тип 2 '?Ф</t>
  </si>
  <si>
    <t>Usystems штуцер с накидной гайкой латунный для труб PE-Xa 16-G1/2"НГ, тип 2 '?Ф</t>
  </si>
  <si>
    <t>Usystems штуцер с накидной гайкой латунный для труб PE-Xa 16-G3/4"НГ, тип 2 '?И</t>
  </si>
  <si>
    <t>Usystems штуцер с накидной гайкой латунный для труб PE-Xa 20-G3/4"НГ, тип 2 '?Ф</t>
  </si>
  <si>
    <t>Usystems штуцер с накидной гайкой латунный для труб PE-Xa 20-G1"НГ, тип 2 '?И</t>
  </si>
  <si>
    <t>Usystems штуцер с накидной гайкой латунный для труб PE-Xa 25-G1"НГ, тип 2 '?И</t>
  </si>
  <si>
    <t>Usystems угольник с наружной резьбой латунный для труб PE-Xa 16-G1/2"НР, тип 1 '80Ф</t>
  </si>
  <si>
    <t>Usystems угольник с наружной резьбой латунный для труб PE-Xa 20-G1/2"НР, тип 1 '50Ф</t>
  </si>
  <si>
    <t>Usystems угольник с наружной резьбой латунный для труб PE-Xa 20-G3/4"НР, тип 1 '40И</t>
  </si>
  <si>
    <t>Usystems угольник с наружной резьбой латунный для труб PE-Xa 25-G3/4"НР, тип 1 '40И</t>
  </si>
  <si>
    <t>Usystems угольник с наружной резьбой латунный для труб PE-Xa 32-G1"НР, тип 1 '20И</t>
  </si>
  <si>
    <t>Usystems угольник с внутренней резьбой латунный для труб PE-Xa 16-Rp1/2"ВР, тип 1 '70Ф</t>
  </si>
  <si>
    <t>Usystems угольник с внутренней резьбой латунный для труб PE-Xa 20-Rp1/2"ВР, тип 1 '50И</t>
  </si>
  <si>
    <t>Usystems угольник с внутренней резьбой латунный для труб PE-Xa 20-Rp3/4"ВР, тип 1 '30И</t>
  </si>
  <si>
    <t>Usystems угольник с внутренней резьбой латунный для труб PE-Xa 25-Rp3/4"ВР, тип 1 '35И</t>
  </si>
  <si>
    <t>Usystems угольник с накидной гайкой латунный для труб PE-Xa 16-G1/2"НГ, тип 1 '70А</t>
  </si>
  <si>
    <t>Usystems угольник с накидной гайкой латунный для труб PE-Xa 20-G1/2"НГ, тип 1 '50И</t>
  </si>
  <si>
    <t>Usystems угольник с накидной гайкой латунный для труб PE-Xa 20-G3/4"НГ, тип 1 '35С</t>
  </si>
  <si>
    <t>Usystems угольник с накидной гайкой латунный для труб PE-Xa 25-G3/4"НГ, тип 1 '35И</t>
  </si>
  <si>
    <t>Usystems тройник с внутренней резьбой латунный для труб PE-Xa 16-Rp1/2"ВР-16, тип 1 '50И</t>
  </si>
  <si>
    <t>Usystems тройник с внутренней резьбой латунный для труб PE-Xa 20-Rp1/2"ВР-20, тип 1 '30И</t>
  </si>
  <si>
    <t>Usystems тройник с внутренней резьбой латунный для труб PE-Xa 25-Rp1/2"ВР-25, тип 1 '25И</t>
  </si>
  <si>
    <t>Usystems тройник с внутренней резьбой латунный для труб PE-Xa 25-Rp3/4"ВР-25, тип 1 '20А</t>
  </si>
  <si>
    <t>Usystems тройник с внутренней резьбой латунный для труб PE-Xa 32-Rp1"ВР-32, тип 1 '10И</t>
  </si>
  <si>
    <t>Usystems коллектор с расходомерами стальной, выходы 3x3/4 Евроконус '1И</t>
  </si>
  <si>
    <t>Usystems коллектор с расходомерами стальной, выходы 4x3/4 Евроконус '1Ф</t>
  </si>
  <si>
    <t>Usystems коллектор с расходомерами стальной, выходы 5x3/4 Евроконус '1Ф</t>
  </si>
  <si>
    <t>Usystems коллектор с расходомерами стальной, выходы 6x3/4 Евроконус '1Ф</t>
  </si>
  <si>
    <t>Usystems коллектор с расходомерами стальной, выходы 8x3/4 Евроконус '1Ф</t>
  </si>
  <si>
    <t>Usystems коллектор с расходомерами стальной, выходы 9x3/4 Евроконус '1Ф</t>
  </si>
  <si>
    <t>Usystems коллектор с расходомерами стальной, выходы 10x3/4 Евроконус '1Ф</t>
  </si>
  <si>
    <t>Usystems накидная гайка для коллектора из нержавеющей стали '10И</t>
  </si>
  <si>
    <t>Usystems зажимной наконечник с наружной резьбой для полимерных труб PN6 25x2,3-R1"НР '1Ф</t>
  </si>
  <si>
    <t>Usystems зажимной наконечник с наружной резьбой для полимерных труб PN6 32x2,9-R1"НР '1Ф</t>
  </si>
  <si>
    <t>Usystems зажимной наконечник с наружной резьбой для полимерных труб PN6 40x3,7-R1 1/4"НР '1Ф</t>
  </si>
  <si>
    <t>Usystems зажимной наконечник с наружной резьбой для полимерных труб PN6 50x4,6-R1 1/2"НР '1Ф</t>
  </si>
  <si>
    <t>Usystems зажимной наконечник с наружной резьбой для полимерных труб PN6 63x5,8-R2"НР '1Ф</t>
  </si>
  <si>
    <t>Usystems зажимной наконечник с наружной резьбой для полимерных труб PN6 75x6,8-R2 1/2"НР '1И</t>
  </si>
  <si>
    <t>Usystems зажимной наконечник с наружной резьбой для полимерных труб PN6 90x8,2-R3"НР '1И</t>
  </si>
  <si>
    <t>Usystems зажимной наконечник с наружной резьбой для полимерных труб PN6 110x10,0-R4"НР '1Ф</t>
  </si>
  <si>
    <t>Usystems зажимной наконечник с наружной резьбой для полимерных труб PN6 125x11,4-R4"НР '1И</t>
  </si>
  <si>
    <t>Usystems зажимной наконечник с наружной резьбой для полимерных труб PN10 25x3,5-R1"НР '1Ф</t>
  </si>
  <si>
    <t>Usystems зажимной наконечник с наружной резьбой для полимерных труб PN10 32x4,4-R1"НР '1И</t>
  </si>
  <si>
    <t>Usystems зажимной наконечник с наружной резьбой для полимерных труб PN10 40x5,5-R1 1/4"НР '1И</t>
  </si>
  <si>
    <t>Usystems зажимной наконечник с наружной резьбой для полимерных труб PN10 50x6,9-R1 1/2"НР '1И</t>
  </si>
  <si>
    <t>Usystems зажимной наконечник с наружной резьбой для полимерных труб PN10 63x8,6-R2"НР '1И</t>
  </si>
  <si>
    <t>Usystems зажимной наконечник с наружной резьбой для полимерных труб PN10 75x10,3-R2 1/2"НР '1И</t>
  </si>
  <si>
    <t>Usystems зажимной наконечник с наружной резьбой для полимерных труб PN10 90x12,3-R3"НР '1Ф</t>
  </si>
  <si>
    <t>Usystems зажимной наконечник с наружной резьбой для полимерных труб PN10 110x15,1-R4"НР '1Ф</t>
  </si>
  <si>
    <t>Usystems тройник с внутренней резьбой Rp1"ВР-Rp1"ВР-Rp1"ВР '1С</t>
  </si>
  <si>
    <t>Usystems тройник с внутренней резьбой Rp1 1/4"ВР-Rp1 1/4"ВР-Rp1 1/4"ВР '1И</t>
  </si>
  <si>
    <t>Usystems тройник с внутренней резьбой Rp2"ВР-Rp2"ВР-Rp2"ВР '1И</t>
  </si>
  <si>
    <t>Usystems тройник с внутренней резьбой Rp3"ВР-Rp3"ВР-Rp3"ВР '1И</t>
  </si>
  <si>
    <t>Usystems угольник с внутренней резьбой Rp4"Вр-Rp4"Вр '1C</t>
  </si>
  <si>
    <t>Usystems зажимной соединитель для полимерных труб PN6 25x2,3-25x2,3 '1И</t>
  </si>
  <si>
    <t>Usystems зажимной соединитель для полимерных труб PN6 32x2,9-32x2,9 '1И</t>
  </si>
  <si>
    <t>Usystems зажимной соединитель для полимерных труб PN6 40x3,7-40x3,7 '1И</t>
  </si>
  <si>
    <t>Usystems зажимной соединитель для полимерных труб PN6 50x4,6-50x4,6 '1И</t>
  </si>
  <si>
    <t>Usystems зажимной соединитель для полимерных труб PN6 63x5,8-63x5,8 '1А</t>
  </si>
  <si>
    <t>Usystems зажимной соединитель для полимерных труб PN6 75x6,8-75x6,8 '1С</t>
  </si>
  <si>
    <t>Usystems зажимной соединитель для полимерных труб PN6 90x8,2-90x8,2 '1С</t>
  </si>
  <si>
    <t>Usystems зажимной соединитель для полимерных труб PN6 110x10-110x10 '1А</t>
  </si>
  <si>
    <t>Usystems зажимной соединитель для полимерных труб PN6 125x11,4-125x11,4 '1С</t>
  </si>
  <si>
    <t>Usystems зажимной соединитель для полимерных труб PN10 25x3,5-25x3,5 '1С</t>
  </si>
  <si>
    <t>Usystems зажимной соединитель для полимерных труб PN10 32x4,4-32x4,4 '1И</t>
  </si>
  <si>
    <t>Usystems зажимной соединитель для полимерных труб PN10 40x5,5-40x5,5 '1С</t>
  </si>
  <si>
    <t>Usystems зажимной соединитель для полимерных труб PN10 50x6,9-50x6,9 '1А</t>
  </si>
  <si>
    <t>Usystems зажимной соединитель для полимерных труб PN10 63x8,7-63x8,7 '1А</t>
  </si>
  <si>
    <t>Usystems зажимной соединитель для полимерных труб PN10 75x10,3-75x10,3 '1С</t>
  </si>
  <si>
    <t>Usystems зажимной соединитель для полимерных труб PN10 90x12,3-90x12,3 '1С</t>
  </si>
  <si>
    <t>Usystems зажимной соединитель для полимерных труб PN10 110x15,1-110x15,1 '1С</t>
  </si>
  <si>
    <t>Usystems труба Radi Pipe белая PN10 16x2,2 бухта 100м '100Ф</t>
  </si>
  <si>
    <t>Usystems труба Radi Pipe белая PN10 16x2,2 бухта 400м '400Ф</t>
  </si>
  <si>
    <t>Usystems труба Radi Pipe белая PN10 20x2,8 бухта 100м '100Ф</t>
  </si>
  <si>
    <t>Usystems труба Radi Pipe белая PN10 20x2,8 бухта 300м '300Ф</t>
  </si>
  <si>
    <t>Usystems труба Radi Pipe белая PN10 25x3,5 бухта 50м '50Ф</t>
  </si>
  <si>
    <t>Usystems труба Radi Pipe белая PN10 32x4,4 бухта 50м '50Ф</t>
  </si>
  <si>
    <t>Usystems угловой фиксатор Multi для труб 14-17 '100Ф</t>
  </si>
  <si>
    <t>Usystems угловой фиксатор Multi для труб 20 '50Ф</t>
  </si>
  <si>
    <t>Usystems угловой фиксатор Multi для труб 25 '25Ф</t>
  </si>
  <si>
    <t>Usystems водорозетка Smart Aqua латунная для труб PE-Xa 16-Rp1/2"ВР L=43мм, тип 1 '40Ф</t>
  </si>
  <si>
    <t>Usystems водорозетка Smart Aqua латунная для труб PE-Xa 20-Rp1/2"ВР L=43мм, тип 1 '40Ф</t>
  </si>
  <si>
    <t>Usystems водорозетка Smart Aqua латунная для труб PE-Xa длинная 16-Rp1/2"ВР L=49мм, тип 1 '40Ф</t>
  </si>
  <si>
    <t>Usystems водорозетка Smart Aqua латунная для труб PE-Xa длинная 20-Rp1/2"ВР L=49мм, тип 1 '30Ф</t>
  </si>
  <si>
    <t>Usystems водорозетка Smart Aqua под планку 16-G1/2"Вр, тип 2 '50Ф</t>
  </si>
  <si>
    <t>Usystems водорозетка Smart Aqua под планку 20-G1/2"Вр, тип 2 '50Ф</t>
  </si>
  <si>
    <t>Usystems зажимной адаптер Flex-X латунный PE-X 16x2,2-3/4"ВР Евроконус '50Ф</t>
  </si>
  <si>
    <t>Usystems зажимной адаптер Flex-X латунный PE-X 16x2,2-1/2"ВР '50И</t>
  </si>
  <si>
    <t>Usystems зажимной адаптер Flex-X латунный PE-X 16x2,0-3/4"ВР Евроконус '50Ф</t>
  </si>
  <si>
    <t>Usystems зажимной адаптер Flex-X латунный PE-X 20x2,0-3/4"ВР Евроконус '50Ф</t>
  </si>
  <si>
    <t>Usystems зажимной адаптер Smart Radi 15CU-3/4"ВР Евроконус '50Ф</t>
  </si>
  <si>
    <t>Usystems фиксатор колена Smart Radi для труб 16 '10Ф</t>
  </si>
  <si>
    <t>Usystems труба MLC белая 16x2,0 бухта 200м '200Ф</t>
  </si>
  <si>
    <t>Usystems зажимной адаптер Uni-X латунный MLC 16x2,0-3/4"ВР Евроконус '50Ф</t>
  </si>
  <si>
    <t>Usystems зажимной адаптер латунный Uni-X MLC 20x2,25-3/4"ВР Евроконус '50И</t>
  </si>
  <si>
    <t>Usystems коллектор Uni-C SH 3/4" с вентилями НР/ВР 2x1/2"НР, ц/ц 38мм '5И</t>
  </si>
  <si>
    <t>Usystems коллектор Uni-C SH 3/4" с вентилями НР/ВР 3x1/2"НР, ц/ц 38мм '5И</t>
  </si>
  <si>
    <t>Usystems коллектор Uni-C SH 3/4" с вентилями НР/ВР 4x1/2"НР, ц/ц 38мм '4И</t>
  </si>
  <si>
    <t>Usystems коллектор Uni-C SH 1" с вентилями НР/ВР 2x1/2"НР, ц/ц 38мм '5И</t>
  </si>
  <si>
    <t>Usystems коллектор Uni-C SH 1" с вентилями НР/ВР 3x1/2"НР, ц/ц 38мм '5И</t>
  </si>
  <si>
    <t>Usystems коллектор Uni-C SH 1" с вентилями НР/ВР 4x1/2"НР, ц/ц 38мм '4И</t>
  </si>
  <si>
    <t>Usystems коллектор Uni-C SH 1" с вентилями НР/ВР 2x1/2"НР, ц/ц 50мм '5И</t>
  </si>
  <si>
    <t>Usystems коллектор Uni-C SH 1" с вентилями НР/ВР 3x1/2"НР, ц/ц 50мм '3И</t>
  </si>
  <si>
    <t>Usystems коллектор Uni-C SH 1" с вентилями НР/ВР 4x1/2"НР, ц/ц 50мм '3И</t>
  </si>
  <si>
    <t>Uponor Nubos панель, пенополистирол EPS 30 мм для труб 14-17мм '8,8У</t>
  </si>
  <si>
    <t>Uponor Nubos панель, пенополистирол EPS 20 мм для труб 14-17мм '8,8У</t>
  </si>
  <si>
    <t>Uponor Nubos панель без теплоизоляции для труб 14-17 '17,6У</t>
  </si>
  <si>
    <t>Usystems демпферная лента Multi с плёнкой 50м 150x8мм '200И</t>
  </si>
  <si>
    <t>Usystems расширительный профиль Multi 1200x100x10мм '40Ф</t>
  </si>
  <si>
    <t>Usystems коллектор с клапанами стальной, выходы 2x3/4" Евроконус '1И</t>
  </si>
  <si>
    <t>Usystems коллектор с клапанами стальной, выходы 3x3/4" Евроконус '1Ф</t>
  </si>
  <si>
    <t>Usystems коллектор с клапанами стальной, выходы 4x3/4" Евроконус '1Ф</t>
  </si>
  <si>
    <t>Usystems коллектор с клапанами стальной, выходы 5x3/4" Евроконус '1Ф</t>
  </si>
  <si>
    <t>Usystems коллектор с клапанами стальной, выходы 6x3/4" Евроконус '1И</t>
  </si>
  <si>
    <t>Usystems коллектор с клапанами стальной, выходы 7x3/4" Евроконус '1Ф</t>
  </si>
  <si>
    <t>Usystems коллектор с клапанами стальной, выходы 8x3/4" Евроконус '1Ф</t>
  </si>
  <si>
    <t>Usystems коллектор с клапанами стальной, выходы 9x3/4" Евроконус '1И</t>
  </si>
  <si>
    <t>Usystems коллектор с клапанами стальной, выходы 10x3/4" Евроконус '1И</t>
  </si>
  <si>
    <t>Usystems коллектор с клапанами стальной, выходы 11x3/4" Евроконус '1И</t>
  </si>
  <si>
    <t>Usystems коллектор с клапанами стальной, выходы 12x3/4" Евроконус '1И</t>
  </si>
  <si>
    <t>Usystems коллектор с расходомерами стальной, выходы 2x3/4 Евроконус '1И</t>
  </si>
  <si>
    <t>Usystems коллектор с расходомерами стальной, выходы 7x3/4 Евроконус '1Ф</t>
  </si>
  <si>
    <t>Usystems коллектор с расходомерами стальной, выходы 11x3/4 Евроконус '1И</t>
  </si>
  <si>
    <t>Usystems коллектор с расходомерами стальной, выходы 12x3/4 Евроконус '1Ф</t>
  </si>
  <si>
    <t>Usystems кран шаровой 1"НР-1"ВР, комплект '1И</t>
  </si>
  <si>
    <t>Usystems кран шаровой 1"НР-1"ВР с термометром, комплект '1И</t>
  </si>
  <si>
    <t>Usystems кран шаровой угловой 1"НР-3/4"ВР, комплект '1И</t>
  </si>
  <si>
    <t>Usystems кран шаровой угловой 1"НР-3/4"ВР с термометром, комплект '1И</t>
  </si>
  <si>
    <t>Usystems насосно-смесительный блок Smart без насоса с автоматическим терморегулятором '1С</t>
  </si>
  <si>
    <t>Usystems насосно-смесительный блок Smart без насоса с термостатической головкой '1С</t>
  </si>
  <si>
    <t>Usystems труба Smart красная PE-RT тип II/EVOH/PE-RT тип II 16x2,0 бухта 200м '200Ф</t>
  </si>
  <si>
    <t>Usystems труба Smart красная PE-RT тип II/EVOH/PE-RT тип II 16x2,0 бухта 500м '500Ф</t>
  </si>
  <si>
    <t>Usystems труба Smart красная PE-RT тип II/EVOH/PE-RT тип II 20x2,0 бухта 200м '200Ф</t>
  </si>
  <si>
    <t>Usystems труба Smart Melt Away 25x2,3 бухта 350м '350У</t>
  </si>
  <si>
    <t>Usystems химический реагент WehoPuts 30л '1И</t>
  </si>
  <si>
    <t>Usystems осаждающий химический реагент Clean, 20Л '1И</t>
  </si>
  <si>
    <t>Uponor Ecoflex Thermo Smart Twin труба PE-RT 2x40x3,7/175 PN6 бухта 95-98м '1Ф</t>
  </si>
  <si>
    <t>UPONOR ECOFLEX THERMO SINGLE ТРУБА PE-XA 25X2,3/140 PN6 БУХТА 200М '1А</t>
  </si>
  <si>
    <t>UPONOR ECOFLEX THERMO SINGLE ТРУБА PE-XA 32X2,9/140 PN6 БУХТА 200М '1А</t>
  </si>
  <si>
    <t>UPONOR ECOFLEX THERMO SINGLE ТРУБА PE-XA 40X3,7/175 PN6 БУХТА 200М '1А</t>
  </si>
  <si>
    <t>UPONOR ECOFLEX THERMO SINGLE ТРУБА PE-XA 50X4,6/175 PN6 БУХТА 200М '1Ф</t>
  </si>
  <si>
    <t>UPONOR ECOFLEX THERMO SINGLE ТРУБА PE-XA 63X5,8/175 PN6 БУХТА 200М '1Ф</t>
  </si>
  <si>
    <t>UPONOR ECOFLEX THERMO SINGLE ТРУБА PE-XA 75X6,8/200 PN6 БУХТА 100М '1Ф</t>
  </si>
  <si>
    <t>UPONOR ECOFLEX THERMO SINGLE ТРУБА PE-XA 90X8,2/200 PN6 БУХТА 100М '1Ф</t>
  </si>
  <si>
    <t>UPONOR ECOFLEX THERMO SINGLE ТРУБА PE-XA 110X10,0/200 PN6 БУХТА 100М '1Ф</t>
  </si>
  <si>
    <t>UPONOR ECOFLEX THERMO SINGLE ТРУБА PE-XA  40X5,5/175 PN10 БУХТА 200М '1C</t>
  </si>
  <si>
    <t>UPONOR ECOFLEX THERMO SINGLE ТРУБА PE-XA  50X6,9/175 PN10 БУХТА 200М '1C</t>
  </si>
  <si>
    <t>UPONOR ECOFLEX THERMO SINGLE ТРУБА PE-XA  63X8,6/175 PN10 БУХТА 200М '1C</t>
  </si>
  <si>
    <t>UPONOR ECOFLEX THERMO SINGLE ТРУБА PE-XA 75X10,3/200 PN10 БУХТА 100М '1C</t>
  </si>
  <si>
    <t>UPONOR ECOFLEX THERMO SINGLE ТРУБА PE-XA 90X12,3/200 PN10 БУХТА 100М '1С</t>
  </si>
  <si>
    <t>UPONOR ECOFLEX THERMO SINGLE ТРУБА PE-XA 110X15,1/200 PN10 БУХТА 100М '1С</t>
  </si>
  <si>
    <t>UPONOR ECOFLEX THERMO TWIN ТРУБА PE-XA 2X25X2,3/175 PN6 БУХТА 200М '1Ф</t>
  </si>
  <si>
    <t>UPONOR ECOFLEX THERMO TWIN ТРУБА PE-XA 2X32X2,9/175 PN6 БУХТА 200М '1Ф</t>
  </si>
  <si>
    <t>UPONOR ECOFLEX THERMO TWIN ТРУБА PE-XA 2X40X3,7/175 PN6 БУХТА 200М '1Ф</t>
  </si>
  <si>
    <t>UPONOR ECOFLEX THERMO TWIN ТРУБА PE-XA 2X50X4,6/200 PN6 БУХТА 100М '1Ф</t>
  </si>
  <si>
    <t>UPONOR ECOFLEX THERMO TWIN ТРУБА PE-XA 2X63X5,8/200 PN6 БУХТА 100М '1Ф</t>
  </si>
  <si>
    <t>UPONOR ECOFLEX VARIA SINGLE ТРУБА PE-XA 40X3,7/140 PN6 БУХТА 200М '1Ф</t>
  </si>
  <si>
    <t>UPONOR ECOFLEX VARIA SINGLE ТРУБА PE-XA 50X4,6/140 PN6 БУХТА 200М '1Ф</t>
  </si>
  <si>
    <t>UPONOR ECOFLEX VARIA SINGLE ТРУБА PE-XA 63X5,8/140 PN6 БУХТА 200М '1И</t>
  </si>
  <si>
    <t>UPONOR ECOFLEX VARIA SINGLE ТРУБА PE-XA 75X6,8/175 PN6 БУХТА 200М '1И</t>
  </si>
  <si>
    <t>UPONOR ECOFLEX VARIA SINGLE ТРУБА PE-XA 90X8,2/175 PN6 БУХТА 100М '1А</t>
  </si>
  <si>
    <t>UPONOR ECOFLEX VARIA SINGLE ТРУБА PE-XA 110X10,0/175 PN6 БУХТА 100М '1И</t>
  </si>
  <si>
    <t>UPONOR ECOFLEX VARIA SINGLE ТРУБА PE-XA 125X11,4/200 PN6 БУХТА 120М '1А</t>
  </si>
  <si>
    <t>UPONOR ECOFLEX VARIA TWIN ТРУБА PE-XA 2X25X2,3/140 PN6 БУХТА 200М '1Ф</t>
  </si>
  <si>
    <t>UPONOR ECOFLEX VARIA TWIN ТРУБА PE-XA 2X32X2,9/140 PN6 БУХТА 200М '1Ф</t>
  </si>
  <si>
    <t>UPONOR ECOFLEX VARIA TWIN ТРУБА PE-XA 2X40X3,7/140 PN6 БУХТА 200М '1Ф</t>
  </si>
  <si>
    <t>UPONOR ECOFLEX VARIA TWIN ТРУБА PE-XA 2X50X4,6/175 PN6 БУХТА 200М '1И</t>
  </si>
  <si>
    <t>UPONOR ECOFLEX AQUA SINGLE ТРУБА PE-XA 25X3,5/140 PN10 БУХТА 200 '1С</t>
  </si>
  <si>
    <t>UPONOR ECOFLEX AQUA SINGLE ТРУБА PE-XA 32X4,4/140 PN10 БУХТА 200М '1И</t>
  </si>
  <si>
    <t>UPONOR ECOFLEX AQUA SINGLE ТРУБА PE-XA 40X5,5/175 PN10 БУХТА 200М '1С</t>
  </si>
  <si>
    <t>UPONOR ECOFLEX AQUA SINGLE ТРУБА PE-XA 50X6,9/175 PN10 БУХТА 200М '1C</t>
  </si>
  <si>
    <t>UPONOR ECOFLEX AQUA TWIN ТРУБА PE-XA 25X3,5-20X2,8/140 PN10 БУХТА 200М '1А</t>
  </si>
  <si>
    <t>UPONOR ECOFLEX AQUA TWIN ТРУБА PE-XA 32X4,4-20X2,8/175 PN10 БУХТА 200М '1И</t>
  </si>
  <si>
    <t>UPONOR ECOFLEX AQUA TWIN ТРУБА PE-XA 32X4,4-25X3,5/175 PN10 БУХТА 200М '1А</t>
  </si>
  <si>
    <t>UPONOR ECOFLEX AQUA TWIN ТРУБА PE-XA 40X5,5-25X3,5/175 PN10 БУХТА 200М '1У</t>
  </si>
  <si>
    <t>UPONOR ECOFLEX AQUA TWIN ТРУБА PE-XA 40X5,5-32X4,4/175 PN10 БУХТА 200М '1А</t>
  </si>
  <si>
    <t>UPONOR ECOFLEX AQUA TWIN ТРУБА PE-XA 50X6,9-32X4,4/175 PN10 БУХТА 200М '1С</t>
  </si>
  <si>
    <t>UPONOR ECOFLEX AQUA TWIN ТРУБА PE-XA 50X6,9-40X5,5/200 PN10 БУХТА 100М '1А</t>
  </si>
  <si>
    <t>UPONOR ECOFLEX AQUA TWIN ТРУБА PE-XA 50X6,9-25X3,5/175 PN10 БУХТА 200М '1Щ</t>
  </si>
  <si>
    <t>UPONOR ECOFLEX QUATTRO ТРУБА PE-XA 2X25X2,3-25X3,5-20X2,8/175 БУХТА 200М '1Ф</t>
  </si>
  <si>
    <t>UPONOR ECOFLEX QUATTRO ТРУБА PE-XA 2X32X2,9-25X3,5-20X2,8/175 БУХТА 200М '1Ф</t>
  </si>
  <si>
    <t>UPONOR ECOFLEX QUATTRO ТРУБА PE-XA 2X32X2,9-32X4,4-20X2,8/175 БУХТА 200М '1И</t>
  </si>
  <si>
    <t>UPONOR ECOFLEX QUATTRO ТРУБА PE-XA 2X32X2,9-2X25X3,5/175 БУХТА 200М '1Ф</t>
  </si>
  <si>
    <t>UPONOR ECOFLEX QUATTRO ТРУБА PE-XA 2X32X2,9-2X32X4,4/175 БУХТА 200М '1А</t>
  </si>
  <si>
    <t>UPONOR ECOFLEX QUATTRO ТРУБА PE-XA 2X40X3,7-32X4,4-20X2,8/200 БУХТА 100М '1Ф</t>
  </si>
  <si>
    <t>UPONOR ECOFLEX QUATTRO ТРУБА PE-XA 2X40X3,7-40X5,5-25X3,5/200 БУХТА 100М '1Ф</t>
  </si>
  <si>
    <t>UPONOR ECOFLEX QUATTRO ТРУБА PE-XA 2X32X2,9-32X4,4-25X3,5/175 БУХТА 200М '1И</t>
  </si>
  <si>
    <t>UPONOR ECOFLEX QUATTRO ТРУБА PE-XA 2X25X2,3-2X25X3,5/175 БУХТА 200М '1И</t>
  </si>
  <si>
    <t>UPONOR ECOFLEX QUATTRO MIDI ТРУБА PE-XA 2X25X2,3-25X3,5-20X2,8/140 БУХТА 200М '1Ф</t>
  </si>
  <si>
    <t>UPONOR ECOFLEX QUATTRO MIDI ТРУБА PE-XA 2X32X2,9-25X3,5-20X2,8/140 БУХТА 200М '1Ф</t>
  </si>
  <si>
    <t>UPONOR ECOFLEX QUATTRO MIDI ТРУБА PE-XA 2X40X3,7-32X4,4-25X3,5/175 БУХТА 200М '1У</t>
  </si>
  <si>
    <t>UPONOR ECOFLEX AQUA SINGLE ТРУБА PE-XA 75X10,3/200 PN10 БУХТА 100М '1А</t>
  </si>
  <si>
    <t>UPONOR ECOFLEX AQUA SINGLE ТРУБА PE-XA 90X12,3/200 PN10 БУХТА 100М '1И</t>
  </si>
  <si>
    <t>UPONOR ECOFLEX AQUA SINGLE ТРУБА PE-XA 110X15,1/200 PN10 БУХТА 100М '1А</t>
  </si>
  <si>
    <t>UPONOR ECOFLEX VARIA SINGLE ТРУБА PE-XA PN10 90X12,3/175 БУХТА 100М '1Щ</t>
  </si>
  <si>
    <t>UPONOR ECOFLEX VARIA SINGLE ТРУБА PE-XA PN10 110X15,1/175 БУХТА 100М '1Щ</t>
  </si>
  <si>
    <t>UPONOR ECOFLEX THERMO TWIN ТРУБА 2X32X4,4/175 PN10 БУХТА 200М '1C</t>
  </si>
  <si>
    <t>UPONOR ECOFLEX THERMO TWIN ТРУБА 2X40X5,5/175 PN10 БУХТА 200М '1C</t>
  </si>
  <si>
    <t>UPONOR ECOFLEX THERMO TWIN ТРУБА 2X50X6,9/200 PN10 БУХТА 100М '1С</t>
  </si>
  <si>
    <t>UPONOR ECOFLEX AQUA SINGLE ТРУБА PE-XA 63X8,6/175 PN10 БУХТА 200М '1C</t>
  </si>
  <si>
    <t>Недоступен для заказа</t>
  </si>
  <si>
    <t>1135613, 1135974</t>
  </si>
  <si>
    <t>1135614, 1135975</t>
  </si>
  <si>
    <t>1135720, 1136070</t>
  </si>
  <si>
    <t>1135751, 1136006</t>
  </si>
  <si>
    <t>1135752, 1136007</t>
  </si>
  <si>
    <t>1135753, 1136008</t>
  </si>
  <si>
    <t>1135754, 1136009</t>
  </si>
  <si>
    <t>1135755, 1136010</t>
  </si>
  <si>
    <t>1135756, 1136011</t>
  </si>
  <si>
    <t>1135757, 1136012</t>
  </si>
  <si>
    <t>1135758, 1136013</t>
  </si>
  <si>
    <t>1135759, 1136015</t>
  </si>
  <si>
    <t>1135760, 1136016</t>
  </si>
  <si>
    <t>1135761, 1136017</t>
  </si>
  <si>
    <t>1135762, 1136018</t>
  </si>
  <si>
    <t>1135763, 1136019</t>
  </si>
  <si>
    <t>1135764, 1136020</t>
  </si>
  <si>
    <t>1135766, 1136022</t>
  </si>
  <si>
    <t>1135768, 1136024</t>
  </si>
  <si>
    <t>1057441, 1065284</t>
  </si>
  <si>
    <t>1057442, 1065290</t>
  </si>
  <si>
    <t>1014137, 1048520</t>
  </si>
  <si>
    <t>1014138, 1048521</t>
  </si>
  <si>
    <t>1014139, 1048522</t>
  </si>
  <si>
    <t>1013371, 1084909</t>
  </si>
  <si>
    <t>1000079, 1000080</t>
  </si>
  <si>
    <t>Ограниченно доступен</t>
  </si>
  <si>
    <t>Riifo Omni pipes</t>
  </si>
  <si>
    <t>Riifo Omni components</t>
  </si>
  <si>
    <t>RIIFO Vita</t>
  </si>
  <si>
    <t>Del Sced</t>
  </si>
  <si>
    <t>NEW</t>
  </si>
  <si>
    <t>По запросу</t>
  </si>
  <si>
    <t>=proper(F1781)</t>
  </si>
  <si>
    <r>
      <t xml:space="preserve">PL for </t>
    </r>
    <r>
      <rPr>
        <b/>
        <sz val="10"/>
        <color rgb="FFFF0000"/>
        <rFont val="Verdana"/>
        <family val="2"/>
        <charset val="204"/>
      </rPr>
      <t>1C</t>
    </r>
    <r>
      <rPr>
        <b/>
        <sz val="10"/>
        <color indexed="8"/>
        <rFont val="Verdana"/>
        <family val="2"/>
        <charset val="204"/>
      </rPr>
      <t>?</t>
    </r>
  </si>
  <si>
    <t>Текущее наименование</t>
  </si>
  <si>
    <t>1135798*</t>
  </si>
  <si>
    <t>Теплоизолированные трубы для наружных сетей</t>
  </si>
  <si>
    <t>Геотермальные системы</t>
  </si>
  <si>
    <t>Комплектующие для системы электрического напольного отопления</t>
  </si>
  <si>
    <t>Системы управления</t>
  </si>
  <si>
    <t>Фитинги и аксессуары для теплоизолированных труб</t>
  </si>
  <si>
    <t>Compare w.Plsent</t>
  </si>
  <si>
    <t>Compare w.AnOld</t>
  </si>
  <si>
    <t>Compare w.PL previous</t>
  </si>
  <si>
    <t>NF</t>
  </si>
  <si>
    <t>Total Sales Qty 01-07.2022</t>
  </si>
  <si>
    <t>Total Sales Qty 01-08.08.2022</t>
  </si>
  <si>
    <t>USYSTEMS зажимной штуцер с наружной резьбой 20x2,8-3/4"НР '1И</t>
  </si>
  <si>
    <t>USYSTEMS труба Radi Pipe белая PN6 25x2,3 бухта 300м '300Ф</t>
  </si>
  <si>
    <t>USYSTEMS труба Radi Pipe белая PN6 16x2,0 бухта 100м '100Ф</t>
  </si>
  <si>
    <t>USYSTEMS труба Radi Pipe белая PN6 16x2,0 бухта 200м '200Ф</t>
  </si>
  <si>
    <t>USYSTEMS труба Radi Pipe белая PN6 16x2,0 бухта 300м '300Ф</t>
  </si>
  <si>
    <t>USYSTEMS труба Radi Pipe белая PN6 20x2,0 бухта 100м '100Ф</t>
  </si>
  <si>
    <t>USYSTEMS труба Radi Pipe белая PN6 20x2,0 бухта 200м '200Ф</t>
  </si>
  <si>
    <t>USYSTEMS труба Radi Pipe белая PN6 20x2,0 бухта 300м '300Ф</t>
  </si>
  <si>
    <t>USYSTEMS труба Radi Pipe белая PN6 25x2,3 бухта 50м '50Ф</t>
  </si>
  <si>
    <t>USYSTEMS труба Radi Pipe белая PN6 32x2,9 бухта 50м '50Ф</t>
  </si>
  <si>
    <t>USYSTEMS труба Radi Pipe белая PN6 40x3,7 бухта 50м '50Ф</t>
  </si>
  <si>
    <t>USYSTEMS труба Radi Pipe белая PN6 40x3,7 отрезок 6м '6И</t>
  </si>
  <si>
    <t>USYSTEMS труба Radi Pipe белая PN6 50x4,6 бухта 50м '50Ф</t>
  </si>
  <si>
    <t>USYSTEMS труба Radi Pipe белая PN6 50x4,6 отрезок 6м '6И</t>
  </si>
  <si>
    <t>USYSTEMS труба Radi Pipe белая PN6 63x5,8 бухта 50м '50Ф</t>
  </si>
  <si>
    <t>USYSTEMS труба Radi Pipe белая PN6 63x5,8 отрезок 6м '6Ф</t>
  </si>
  <si>
    <t>USYSTEMS труба Radi Pipe белая PN6 75x6,8 бухта 50м '50С</t>
  </si>
  <si>
    <t>USYSTEMS труба Radi Pipe белая PN6 75x6,8 отрезок 6м '6C</t>
  </si>
  <si>
    <t>USYSTEMS труба Radi Pipe белая PN6 90x8,2 отрезок 6м '6Ф</t>
  </si>
  <si>
    <t>USYSTEMS труба Radi Pipe белая PN6 110x10,0 отрезок 6м '6С</t>
  </si>
  <si>
    <t>USYSTEMS труба Radi Pipe белая PN10 40x5,5 отрезок 6м '6Ф</t>
  </si>
  <si>
    <t>USYSTEMS труба Radi Pipe белая PN10 50x6,9 отрезок 6м '6Ф</t>
  </si>
  <si>
    <t>USYSTEMS труба Radi Pipe белая PN10 63x8,6 отрезок 6м '6И</t>
  </si>
  <si>
    <t>USYSTEMS труба Radi Pipe белая PN10 75x10,3 отрезок 6м '6И</t>
  </si>
  <si>
    <t>USYSTEMS труба Radi Pipe белая PN10 90x12,3 отрезок 6м '6С</t>
  </si>
  <si>
    <t>USYSTEMS труба Radi Pipe белая PN10 110x15,1 отрезок 6м '6С</t>
  </si>
  <si>
    <t>USYSTEMS труба Thermo Single PE-Xa 25x2,3/140 PN6 бухта 200м '1А</t>
  </si>
  <si>
    <t>USYSTEMS труба Thermo Single PE-Xa 32x2,9/140 PN6 бухта 200м '1А</t>
  </si>
  <si>
    <t>USYSTEMS труба Thermo Single PE-Xa 40x3,7/175 PN6 бухта 200м '1А</t>
  </si>
  <si>
    <t>USYSTEMS труба Thermo Single PE-Xa 50x4,6/175 PN6 бухта 200м '1Ф</t>
  </si>
  <si>
    <t>USYSTEMS труба Thermo Single PE-Xa 63x5,8/175 PN6 бухта 200м '1Ф</t>
  </si>
  <si>
    <t>USYSTEMS труба Thermo Single PE-Xa 75x6,8/200 PN6 бухта 100м '1Ф</t>
  </si>
  <si>
    <t>USYSTEMS труба Thermo Single PE-Xa 90x8,2/200 PN6 бухта 100м '1Ф</t>
  </si>
  <si>
    <t>USYSTEMS труба Thermo Single PE-Xa 110x10,0/200 PN6 бухта 100м '1Ф</t>
  </si>
  <si>
    <t>USYSTEMS труба Thermo Single PE-Xa 75x10,3/200 PN10 бухта 100м '1C</t>
  </si>
  <si>
    <t>USYSTEMS труба Thermo Single PE-Xa 90x12,3/200 PN10 бухта 100м '1С</t>
  </si>
  <si>
    <t>USYSTEMS труба Thermo Single PE-Xa 110x15,1/200 PN10 бухта 100м '1С</t>
  </si>
  <si>
    <t>USYSTEMS труба Thermo Twin PE-Xa 2x25x2,3/175 PN6 бухта 200м '1Ф</t>
  </si>
  <si>
    <t>USYSTEMS труба Thermo Twin PE-Xa 2x32x2,9/175 PN6 бухта 200м '1Ф</t>
  </si>
  <si>
    <t>USYSTEMS труба Thermo Twin PE-Xa 2x40x3,7/175 PN6 бухта 200м '1Ф</t>
  </si>
  <si>
    <t>USYSTEMS труба Thermo Twin PE-Xa 2x50x4,6/200 PN6 бухта 100м '1Ф</t>
  </si>
  <si>
    <t>USYSTEMS труба Thermo Twin PE-Xa 2x63x5,8/200 PN6 бухта 100м '1Ф</t>
  </si>
  <si>
    <t>USYSTEMS труба Thermo Twin Труба 2x40x5,5/175 PN10 бухта 200м '1C</t>
  </si>
  <si>
    <t>USYSTEMS труба Thermo Twin Труба 2x50x6,9/200 PN10 бухта 100м '1С</t>
  </si>
  <si>
    <t>USYSTEMS труба Thermo Twin PE-Xa 2x63x8,6/200 PN10 бухта 100м '1Ф</t>
  </si>
  <si>
    <t>USYSTEMS труба Varia Single PE-Xa 40x3,7/140 PN6 бухта 200м '1Ф</t>
  </si>
  <si>
    <t>USYSTEMS труба Varia Single PE-Xa 50x4,6/140 PN6 бухта 200м '1Ф</t>
  </si>
  <si>
    <t>USYSTEMS труба Varia Single PE-Xa 63x5,8/140 PN6 бухта 200м '1И</t>
  </si>
  <si>
    <t>USYSTEMS труба Varia Single PE-Xa 75x6,8/175 PN6 бухта 200м '1И</t>
  </si>
  <si>
    <t>USYSTEMS труба Varia Single PE-Xa 90x8,2/175 PN6 бухта 100м '1А</t>
  </si>
  <si>
    <t>USYSTEMS труба Varia Single PE-Xa 110x10,0/175 PN6 бухта 100м '1И</t>
  </si>
  <si>
    <t>USYSTEMS труба Varia Single PE-Xa 125x11,4/200 PN6 бухта 120м '1А</t>
  </si>
  <si>
    <t>USYSTEMS труба Varia Twin PE-Xa 2x25x2,3/140 PN6 бухта 200м '1Ф</t>
  </si>
  <si>
    <t>USYSTEMS труба Varia Twin PE-Xa 2x32x2,9/140 PN6 бухта 200м '1Ф</t>
  </si>
  <si>
    <t>USYSTEMS труба Varia Twin PE-Xa 2x40x3,7/140 PN6 бухта 200м '1Ф</t>
  </si>
  <si>
    <t>USYSTEMS труба Varia Twin PE-Xa 2x50x4,6/175 PN6 бухта 200м '1И</t>
  </si>
  <si>
    <t>USYSTEMS труба Aqua Single PE-Xa 25x3,5/140 PN10 бухта 200 '1С</t>
  </si>
  <si>
    <t>USYSTEMS труба Aqua Single PE-Xa 32x4,4/140 PN10 бухта 200м '1И</t>
  </si>
  <si>
    <t>USYSTEMS труба Aqua Single PE-Xa 40x5,5/175 PN10 бухта 200м '1С</t>
  </si>
  <si>
    <t>USYSTEMS труба Aqua Single PE-Xa 50x6,9/175 PN10 бухта 200м '1C</t>
  </si>
  <si>
    <t>USYSTEMS труба Aqua Single PE-Xa 63x8,6/175 PN10 бухта 200м '1C</t>
  </si>
  <si>
    <t>USYSTEMS труба Aqua Single PE-Xa 75x10,3/200 PN10 бухта 100м '1А</t>
  </si>
  <si>
    <t>USYSTEMS труба Aqua Single PE-Xa 90x12,3/200 PN10 бухта 100м '1И</t>
  </si>
  <si>
    <t>USYSTEMS труба Aqua Single PE-Xa 110x15,1/200 PN10 бухта 100м '1А</t>
  </si>
  <si>
    <t>USYSTEMS труба Aqua Twin PE-Xa 25x3,5-20X2,8/140 PN10 бухта 200м '1А</t>
  </si>
  <si>
    <t>USYSTEMS труба Aqua Twin PE-Xa 32x4,4-20X2,8/175 PN10 бухта 200м '1И</t>
  </si>
  <si>
    <t>USYSTEMS труба Aqua Twin PE-Xa 32x4,4-25x3,5/175 PN10 бухта 200м '1А</t>
  </si>
  <si>
    <t>USYSTEMS труба Aqua Twin PE-Xa 40x5,5-25x3,5/175 PN10 бухта 200м '1У</t>
  </si>
  <si>
    <t>USYSTEMS труба Aqua Twin PE-Xa 40x5,5-32x4,4/175 PN10 бухта 200м '1А</t>
  </si>
  <si>
    <t>USYSTEMS труба Aqua Twin PE-Xa 50x6,9-32x4,4/175 PN10 бухта 200м '1С</t>
  </si>
  <si>
    <t>USYSTEMS труба Aqua Twin PE-Xa 50x6,9-40x5,5/200 PN10 бухта 100м '1А</t>
  </si>
  <si>
    <t>USYSTEMS труба Quattro PE-Xa 2x25x2,3-25x3,5-20X2,8/175 бухта 200м '1Ф</t>
  </si>
  <si>
    <t>USYSTEMS труба Quattro PE-Xa 2x25x2,3-2x25x3,5/175 бухта 200м '1И</t>
  </si>
  <si>
    <t>USYSTEMS труба Quattro PE-Xa 2x32x2,9-25x3,5-20X2,8/175 бухта 200м '1Ф</t>
  </si>
  <si>
    <t>USYSTEMS труба Quattro PE-Xa 2x32x2,9-2x25x3,5/175 бухта 200м '1Ф</t>
  </si>
  <si>
    <t>USYSTEMS труба Quattro PE-Xa 2x32x2,9-32x4,4-20X2,8/175 бухта 200м '1И</t>
  </si>
  <si>
    <t>USYSTEMS труба Quattro PE-Xa 2x32x2,9-32x4,4-25x3,5/175 бухта 200м '1И</t>
  </si>
  <si>
    <t>USYSTEMS труба Quattro PE-Xa 2x32x2,9-2x32x4,4/175 бухта 200м '1А</t>
  </si>
  <si>
    <t>USYSTEMS труба Quattro PE-Xa 2x40x3,7-32x4,4-20X2,8/200 бухта 100м '1Ф</t>
  </si>
  <si>
    <t>USYSTEMS труба Quattro PE-Xa 2x40x3,7-40x5,5-25x3,5/200 бухта 100м '1Ф</t>
  </si>
  <si>
    <t>USYSTEMS труба Quattro Midi PE-Xa 2x25x2,3-25x3,5-20X2,8/140 бухта 200м '1Ф</t>
  </si>
  <si>
    <t>USYSTEMS труба Quattro Midi PE-Xa 2x32x2,9-25x3,5-20X2,8/140 бухта 200м '1Ф</t>
  </si>
  <si>
    <t>USYSTEMS труба Quattro Midi PE-Xa 2x40x3,7-32x4,4-25x3,5/175 бухта 200м '1У</t>
  </si>
  <si>
    <t>USYSTEMS труба Supra 40x3,7/140 бухта 150м '1А</t>
  </si>
  <si>
    <t>USYSTEMS труба Supra 50x4,6/140 бухта 150м '1C</t>
  </si>
  <si>
    <t>USYSTEMS труба Supra 63x5,8/140 бухта 150м '1C</t>
  </si>
  <si>
    <t>USYSTEMS труба Supra 75x6,8/175 бухта 150м '1C</t>
  </si>
  <si>
    <t>USYSTEMS труба Supra 90x8,2/175 бухта 100м '1C</t>
  </si>
  <si>
    <t>USYSTEMS труба Supra 110x10,0/200 бухта 100м '1C</t>
  </si>
  <si>
    <t xml:space="preserve">USYSTEMS труба Supra Plus с двумя кабелями 2x10Вт/м 32x2,9/140 бухта 100м '1У </t>
  </si>
  <si>
    <t>USYSTEMS труба Supra Plus с двумя кабелями 2x10Вт/м 40x3,7/175 бухта 150м '1С</t>
  </si>
  <si>
    <t>USYSTEMS труба Supra Plus с двумя кабелями 2x10Вт/м 50x4,6/175 бухта 150м '1У</t>
  </si>
  <si>
    <t>USYSTEMS труба Supra Plus с двумя кабелями 2x10Вт/м 63x5,8/175 бухта 150м '1С</t>
  </si>
  <si>
    <t>USYSTEMS труба Supra Plus с двумя кабелями 2x10Вт/м 75x6,8/175 бухта 150 '1С</t>
  </si>
  <si>
    <t>USYSTEMS труба Supra Plus с двумя кабелями 2x10Вт/м 90x8,2/200 бухта 100 '1С</t>
  </si>
  <si>
    <t>USYSTEMS труба Supra Plus с двумя кабелями 2x10Вт/м 110x10,0/200 бухта 100м '1C</t>
  </si>
  <si>
    <t>USYSTEMS труба Radi Pipe белая PN10 16x2,2 бухта 400м '400Ф</t>
  </si>
  <si>
    <t>USYSTEMS труба Radi Pipe белая PN10 20x2,8 бухта 100м '100Ф</t>
  </si>
  <si>
    <t>USYSTEMS труба Radi Pipe белая PN10 20x2,8 бухта 300м '300Ф</t>
  </si>
  <si>
    <t>USYSTEMS труба Radi Pipe белая PN10 25x3,5 бухта 50м '50Ф</t>
  </si>
  <si>
    <t>USYSTEMS труба Radi Pipe белая PN10 32x4,4 бухта 50м '50Ф</t>
  </si>
  <si>
    <t>USYSTEMS кожух Teck красный 25/20 бухта 50м (для труб 16) '50Ф</t>
  </si>
  <si>
    <t>USYSTEMS кожух Teck красный 32/25 бухта 50м (для труб 20) '50Ф</t>
  </si>
  <si>
    <t>USYSTEMS кожух Teck красный 35/29 бухта 50м (для труб 25) '50И</t>
  </si>
  <si>
    <t>USYSTEMS кожух Teck синий 25/20 бухта 50м (для труб 16) '50Ф</t>
  </si>
  <si>
    <t>USYSTEMS кожух Teck синий 32/25 бухта 50м (для труб 20) '50И</t>
  </si>
  <si>
    <t>USYSTEMS кожух Teck синий 35/29 бухта 50м (для труб 25) '50И</t>
  </si>
  <si>
    <t>USYSTEMS кожух Teck чёрный 25/20 бухта 50м (для труб 16) '50Ф</t>
  </si>
  <si>
    <t>USYSTEMS кожух Teck чёрный 28/23 бухта 50м (для труб 20) '50Ф</t>
  </si>
  <si>
    <t>USYSTEMS кожух Teck чёрный 35/29 бухта 50м (для труб 25) '50Ф</t>
  </si>
  <si>
    <t>USYSTEMS кожух Teck чёрный 43/36 бухта 25м (для труб 32) '25Ф</t>
  </si>
  <si>
    <t>USYSTEMS кожух Teck чёрный 54/48 бухта 25м (для труб 40) '25И</t>
  </si>
  <si>
    <t>USYSTEMS кольцо для труб PE-Xa с упором белое 16 '1000Ф</t>
  </si>
  <si>
    <t>USYSTEMS кольцо для труб PE-Xa с упором белое 20 '500И</t>
  </si>
  <si>
    <t>USYSTEMS кольцо для труб PE-Xa с упором белое 25 '300И</t>
  </si>
  <si>
    <t>USYSTEMS кольцо для труб PE-Xa с упором белое 32 '160И</t>
  </si>
  <si>
    <t>USYSTEMS кольцо для труб PE-Xa с упором белое 40 '80Ф</t>
  </si>
  <si>
    <t>USYSTEMS угольник PPSU для труб PE-Xa 16-16 '50Ф</t>
  </si>
  <si>
    <t>USYSTEMS угольник PPSU для труб PE-Xa 20-20 '50Ф</t>
  </si>
  <si>
    <t>USYSTEMS угольник PPSU для труб PE-Xa 25-25 '25Ф</t>
  </si>
  <si>
    <t>USYSTEMS угольник PPSU для труб PE-Xa 32-32 '10Ф</t>
  </si>
  <si>
    <t>USYSTEMS угольник PPSU для труб PE-Xa 40-40 '5Ф</t>
  </si>
  <si>
    <t>USYSTEMS соединитель PPSU для труб PE-Xa 16-16 '50Ф</t>
  </si>
  <si>
    <t>USYSTEMS соединитель PPSU для труб PE-Xa 20-20 '50Ф</t>
  </si>
  <si>
    <t>USYSTEMS соединитель PPSU для труб PE-Xa 25-25 '25Ф</t>
  </si>
  <si>
    <t>USYSTEMS соединитель PPSU для труб PE-Xa 32-32 '10Ф</t>
  </si>
  <si>
    <t>USYSTEMS соединитель PPSU для труб PE-Xa 40-40 '10Ф</t>
  </si>
  <si>
    <t>USYSTEMS переходнк PPSU для труб PE-Xa 20-16 '50Ф</t>
  </si>
  <si>
    <t>USYSTEMS переходнк PPSU для труб PE-Xa 25-16 '25И</t>
  </si>
  <si>
    <t>USYSTEMS переходнк PPSU для труб PE-Xa 25-20 '25Ф</t>
  </si>
  <si>
    <t>USYSTEMS переходнк PPSU для труб PE-Xa 32-25 '20И</t>
  </si>
  <si>
    <t>USYSTEMS переходнк PPSU для труб PE-Xa 40-32 '10И</t>
  </si>
  <si>
    <t>USYSTEMS заглушка для трубы PE-Xa 16 '50И</t>
  </si>
  <si>
    <t>USYSTEMS тройник равнопроходной PPSU для труб PE-Xa 16-16-16 '50Ф</t>
  </si>
  <si>
    <t>USYSTEMS тройник равнопроходной PPSU для труб PE-Xa 20-20-20 '25Ф</t>
  </si>
  <si>
    <t>USYSTEMS тройник равнопроходной PPSU для труб PE-Xa 25-25-25 '20Ф</t>
  </si>
  <si>
    <t>USYSTEMS тройник равнопроходной PPSU для труб PE-Xa 32-32-32 '10Ф</t>
  </si>
  <si>
    <t>USYSTEMS тройник равнопроходной PPSU для труб PE-Xa 40-40-40 '5И</t>
  </si>
  <si>
    <t>USYSTEMS тройник редукционный PPSU для труб PE-Xa 16-20-16 '25Ф</t>
  </si>
  <si>
    <t>USYSTEMS тройник редукционный PPSU для труб PE-Xa 20-16-16 '25Ф</t>
  </si>
  <si>
    <t>USYSTEMS тройник редукционный PPSU для труб PE-Xa 20-16-20 '25Ф</t>
  </si>
  <si>
    <t>USYSTEMS тройник редукционный PPSU для труб PE-Xa 20-20-16 '25Ф</t>
  </si>
  <si>
    <t>USYSTEMS тройник редукционный PPSU для труб PE-Xa 20-25-20 '20И</t>
  </si>
  <si>
    <t>USYSTEMS тройник редукционный PPSU для труб PE-Xa 25-16-16 '20И</t>
  </si>
  <si>
    <t>USYSTEMS тройник редукционный PPSU для труб PE-Xa 25-16-20 '20Ф</t>
  </si>
  <si>
    <t>USYSTEMS тройник редукционный PPSU для труб PE-Xa 25-16-25 '20Ф</t>
  </si>
  <si>
    <t>USYSTEMS тройник редукционный PPSU для труб PE-Xa 25-20-16 '20И</t>
  </si>
  <si>
    <t>USYSTEMS тройник редукционный PPSU для труб PE-Xa 25-20-20 '20Ф</t>
  </si>
  <si>
    <t>USYSTEMS тройник редукционный PPSU для труб PE-Xa 25-20-25 '20Ф</t>
  </si>
  <si>
    <t>USYSTEMS тройник редукционный PPSU для труб PE-Xa 25-25-20 '20И</t>
  </si>
  <si>
    <t>USYSTEMS тройник редукционный PPSU для труб PE-Xa 25-32-25 '10И</t>
  </si>
  <si>
    <t>USYSTEMS тройник редукционный PPSU для труб PE-Xa 32-20-25 '10Ф</t>
  </si>
  <si>
    <t>USYSTEMS тройник редукционный PPSU для труб PE-Xa 32-20-32 '10Ф</t>
  </si>
  <si>
    <t>USYSTEMS тройник редукционный PPSU для труб PE-Xa 32-25-20 '10И</t>
  </si>
  <si>
    <t>USYSTEMS тройник редукционный PPSU для труб PE-Xa 32-25-25 '10И</t>
  </si>
  <si>
    <t>USYSTEMS тройник редукционный PPSU для труб PE-Xa 32-25-32 '10И</t>
  </si>
  <si>
    <t>USYSTEMS тройник редукционный PPSU для труб PE-Xa 32-40-32 '-И</t>
  </si>
  <si>
    <t>USYSTEMS тройник редукционный PPSU для труб PE-Xa 40-20-32 '-И</t>
  </si>
  <si>
    <t>USYSTEMS тройник редукционный PPSU для труб PE-Xa 40-20-40 '5Ф</t>
  </si>
  <si>
    <t>USYSTEMS тройник редукционный PPSU для труб PE-Xa 40-25-32 '-И</t>
  </si>
  <si>
    <t>USYSTEMS тройник редукционный PPSU для труб PE-Xa 40-25-40 '5Ф</t>
  </si>
  <si>
    <t>USYSTEMS тройник редукционный PPSU для труб PE-Xa 40-32-32 '10И</t>
  </si>
  <si>
    <t>USYSTEMS тройник редукционный PPSU для труб PE-Xa 40-32-40 '5И</t>
  </si>
  <si>
    <t>USYSTEMS штуцер с наружной резьбой латунный для труб PE-Xa 16-R1/2"НР, тип 1 '100Ф</t>
  </si>
  <si>
    <t>USYSTEMS штуцер с наружной резьбой латунный для труб PE-Xa 16-R3/4"НР, тип 1 '80И</t>
  </si>
  <si>
    <t>USYSTEMS штуцер с наружной резьбой латунный для труб PE-Xa 20-R1/2"НР, тип 1 '90Ф</t>
  </si>
  <si>
    <t>USYSTEMS штуцер с наружной резьбой латунный для труб PE-Xa 20-R3/4"НР, тип 1 '70Ф</t>
  </si>
  <si>
    <t>USYSTEMS штуцер с наружной резьбой латунный для труб PE-Xa 25-R3/4"НР, тип 1 '40Ф</t>
  </si>
  <si>
    <t>USYSTEMS штуцер с наружной резьбой латунный для труб PE-Xa 25-R1"НР, тип 1 '40Ф</t>
  </si>
  <si>
    <t>USYSTEMS штуцер с наружной резьбой латунный для труб PE-Xa 32-R1"НР, тип 1 '10Ф</t>
  </si>
  <si>
    <t>USYSTEMS штуцер с внутренней резьбой латунный для труб PE-Xa 16-Rp1/2"ВР, тип 1 '60Ф</t>
  </si>
  <si>
    <t>USYSTEMS штуцер с внутренней резьбой латунный для труб PE-Xa 20-Rp1/2"ВР, тип 1 '60Ф</t>
  </si>
  <si>
    <t>USYSTEMS штуцер с внутренней резьбой латунный для труб PE-Xa 20-Rp3/4"ВР, тип 1 '40Ф</t>
  </si>
  <si>
    <t>USYSTEMS штуцер с внутренней резьбой латунный для труб PE-Xa 25-Rp3/4"ВР, тип 1 '40Ф</t>
  </si>
  <si>
    <t>USYSTEMS штуцер с внутренней резьбой латунный для труб PE-Xa 25-Rp1"ВР, тип 1 '35Ф</t>
  </si>
  <si>
    <t>USYSTEMS штуцер с внутренней резьбой латунный для труб PE-Xa 32-Rp1"ВР, тип 1 '20Ф</t>
  </si>
  <si>
    <t>USYSTEMS штуцер с накидной гайкой латунный для труб PE-Xa 16-G1/2"НГ, тип 1 '100Ф</t>
  </si>
  <si>
    <t>USYSTEMS штуцер с накидной гайкой латунный для труб PE-Xa 20-G1/2"НГ, тип 1 '60Ф</t>
  </si>
  <si>
    <t>USYSTEMS штуцер с накидной гайкой латунный для труб PE-Xa 20-G3/4"НГ, тип 1 '50Ф</t>
  </si>
  <si>
    <t>USYSTEMS штуцер с накидной гайкой латунный для труб PE-Xa 25-G3/4"НГ, тип 1 '45Ф</t>
  </si>
  <si>
    <t>USYSTEMS штуцер с накидной гайкой латунный для труб PE-Xa 25-G1"НГ, тип 1 '40И</t>
  </si>
  <si>
    <t>USYSTEMS угольник с внутренней резьбой латунный для труб PE-Xa 16-G1/2"ВР, тип 2 '70Ф</t>
  </si>
  <si>
    <t>USYSTEMS штуцер с наружной резьбой латунный для труб PE-Xa 16-R1/2"НР, тип 2 '100Ф</t>
  </si>
  <si>
    <t>USYSTEMS штуцер с наружной резьбой латунный для труб PE-Xa 16-R3/4"НР, тип 2 '80Ф</t>
  </si>
  <si>
    <t>USYSTEMS штуцер с наружной резьбой латунный для труб PE-Xa 20-R1/2"НР, тип 2 '90Ф</t>
  </si>
  <si>
    <t>USYSTEMS штуцер с наружной резьбой латунный для труб PE-Xa 20-R3/4"НР, тип 2 '70Ф</t>
  </si>
  <si>
    <t>USYSTEMS штуцер с наружной резьбой латунный для труб PE-Xa 25-R3/4"НР, тип 2 '40Ф</t>
  </si>
  <si>
    <t>USYSTEMS штуцер с наружной резьбой латунный для труб PE-Xa 25-R1"НР, тип 2 '40Ф</t>
  </si>
  <si>
    <t>USYSTEMS штуцер с наружной резьбой латунный для труб PE-Xa 32-R1"НР, тип 2 '10Ф</t>
  </si>
  <si>
    <t>USYSTEMS штуцер с внутренней резьбой латунный для труб PE-Xa 16-G1/2"ВР, тип 2 '60Ф</t>
  </si>
  <si>
    <t>USYSTEMS штуцер с внутренней резьбой латунный для труб PE-Xa 16-G3/4"ВР, тип 2 '50И</t>
  </si>
  <si>
    <t>USYSTEMS штуцер с внутренней резьбой латунный для труб PE-Xa 20-G1/2"ВР, тип 2 '60Ф</t>
  </si>
  <si>
    <t>USYSTEMS штуцер с внутренней резьбой латунный для труб PE-Xa 20-G3/4"ВР, тип 2 '40Ф</t>
  </si>
  <si>
    <t>USYSTEMS штуцер с внутренней резьбой латунный для труб PE-Xa 25-G3/4"ВР, тип 2 '40Ф</t>
  </si>
  <si>
    <t>USYSTEMS штуцер с внутренней резьбой латунный для труб PE-Xa 25-G1"ВР, тип 2 '35Ф</t>
  </si>
  <si>
    <t>USYSTEMS штуцер с внутренней резьбой латунный для труб PE-Xa 32-G1"ВР, тип 2 '20Ф</t>
  </si>
  <si>
    <t>USYSTEMS штуцер с накидной гайкой латунный для труб PE-Xa 16-G1/2"НГ, тип 2 '100Ф</t>
  </si>
  <si>
    <t>USYSTEMS штуцер с накидной гайкой латунный для труб PE-Xa 16-G3/4"НГ, тип 2 '80И</t>
  </si>
  <si>
    <t>USYSTEMS штуцер с накидной гайкой латунный для труб PE-Xa 20-G3/4"НГ, тип 2 '50Ф</t>
  </si>
  <si>
    <t>USYSTEMS штуцер с накидной гайкой латунный для труб PE-Xa 20-G1"НГ, тип 2 '40И</t>
  </si>
  <si>
    <t>USYSTEMS штуцер с накидной гайкой латунный для труб PE-Xa 25-G1"НГ, тип 2 '40И</t>
  </si>
  <si>
    <t>USYSTEMS ниппель переходной Smart Radi G3/4"НР-G1/2"НР Евроконус (с уплотнением) '10Ф</t>
  </si>
  <si>
    <t>USYSTEMS штуцер с накидной гайкой латунный для труб PE-Xa 16-G3/4"НГ Евроконус, тип 2 '80И</t>
  </si>
  <si>
    <t>USYSTEMS штуцер с накидной гайкой латунный для труб PE-Xa 20-G3/4"НГ Евроконус, тип 2 '50Ф</t>
  </si>
  <si>
    <t>USYSTEMS заглушка латунная для труб PE-Xa 16, тип 2 '100С</t>
  </si>
  <si>
    <t>USYSTEMS угольник с наружной резьбой латунный для труб PE-Xa 16-R1/2"НР, тип 1 '80Ф</t>
  </si>
  <si>
    <t>USYSTEMS угольник с наружной резьбой латунный для труб PE-Xa 20-R1/2"НР, тип 1 '50Ф</t>
  </si>
  <si>
    <t>USYSTEMS угольник с наружной резьбой латунный для труб PE-Xa 20-R3/4"НР, тип 1 '40И</t>
  </si>
  <si>
    <t>USYSTEMS угольник с наружной резьбой латунный для труб PE-Xa 25-R3/4"НР, тип 1 '40И</t>
  </si>
  <si>
    <t>USYSTEMS угольник с наружной резьбой латунный для труб PE-Xa 32-R1"НР, тип 1 '20И</t>
  </si>
  <si>
    <t>USYSTEMS угольник с внутренней резьбой латунный для труб PE-Xa 16-Rp1/2"ВР, тип 1 '70Ф</t>
  </si>
  <si>
    <t>USYSTEMS угольник с внутренней резьбой латунный для труб PE-Xa 20-Rp1/2"ВР, тип 1 '50И</t>
  </si>
  <si>
    <t>USYSTEMS угольник с внутренней резьбой латунный для труб PE-Xa 20-Rp3/4"ВР, тип 1 '30И</t>
  </si>
  <si>
    <t>USYSTEMS угольник с внутренней резьбой латунный для труб PE-Xa 25-Rp3/4"ВР, тип 1 '35И</t>
  </si>
  <si>
    <t>USYSTEMS угольник с накидной гайкой латунный для труб PE-Xa 16-G1/2"НГ, тип 1 '70А</t>
  </si>
  <si>
    <t>USYSTEMS угольник с накидной гайкой латунный для труб PE-Xa 20-G1/2"НГ, тип 1 '50И</t>
  </si>
  <si>
    <t>USYSTEMS угольник с накидной гайкой латунный для труб PE-Xa 20-G3/4"НГ, тип 1 '35С</t>
  </si>
  <si>
    <t>USYSTEMS угольник с накидной гайкой латунный для труб PE-Xa 25-G3/4"НГ, тип 1 '35И</t>
  </si>
  <si>
    <t>USYSTEMS тройник с внутренней резьбой латунный для труб PE-Xa 16-Rp1/2"ВР-16, тип 1 '50И</t>
  </si>
  <si>
    <t>USYSTEMS тройник с внутренней резьбой латунный для труб PE-Xa 20-Rp1/2"ВР-20, тип 1 '30И</t>
  </si>
  <si>
    <t>USYSTEMS тройник с внутренней резьбой латунный для труб PE-Xa 25-Rp1/2"ВР-25, тип 1 '25И</t>
  </si>
  <si>
    <t>USYSTEMS тройник с внутренней резьбой латунный для труб PE-Xa 25-Rp3/4"ВР-25, тип 1 '20А</t>
  </si>
  <si>
    <t>USYSTEMS тройник с внутренней резьбой латунный для труб PE-Xa 32-Rp1"ВР-32, тип 1 '10И</t>
  </si>
  <si>
    <t>USYSTEMS угловой фиксатор Multi для труб 14-17 '100Ф</t>
  </si>
  <si>
    <t>USYSTEMS угловой фиксатор Multi для труб 20 '50Ф</t>
  </si>
  <si>
    <t>USYSTEMS угловой фиксатор Multi для труб 25 '25Ф</t>
  </si>
  <si>
    <t>USYSTEMS водорозетка Smart Aqua латунная для труб PE-Xa 16-Rp1/2"ВР L=43мм, тип 1 '40Ф</t>
  </si>
  <si>
    <t>USYSTEMS водорозетка Smart Aqua латунная для труб PE-Xa 20-Rp1/2"ВР L=43мм, тип 1 '40Ф</t>
  </si>
  <si>
    <t>USYSTEMS водорозетка Smart Aqua латунная для труб PE-Xa длинная 16-Rp1/2"ВР L=49мм, тип 1 '40Ф</t>
  </si>
  <si>
    <t>USYSTEMS водорозетка Smart Aqua латунная для труб PE-Xa длинная 20-Rp1/2"ВР L=49мм, тип 1 '30Ф</t>
  </si>
  <si>
    <t>USYSTEMS водорозетка Smart Aqua под планку 16-G1/2"ВР, тип 2 '50Ф</t>
  </si>
  <si>
    <t>USYSTEMS водорозетка Smart Aqua под планку 20-G1/2"ВР, тип 2 '50Ф</t>
  </si>
  <si>
    <t>USYSTEMS зажимной адаптер Flex-X латунный PE-X 16x2,2-1/2"ВР '50И</t>
  </si>
  <si>
    <t>USYSTEMS зажимной адаптер Flex-X латунный PE-X 16x2,2-3/4"ВР Евроконус '50Ф</t>
  </si>
  <si>
    <t>USYSTEMS зажимной адаптер Flex-X латунный PE-X 16x2,0-3/4"ВР Евроконус '50Ф</t>
  </si>
  <si>
    <t>USYSTEMS зажимной адаптер Flex-X латунный PE-X 20x2,0-3/4"ВР Евроконус '50Ф</t>
  </si>
  <si>
    <t>USYSTEMS зажимной адаптер Smart Radi 15CU-3/4"ВР Евроконус '50Ф</t>
  </si>
  <si>
    <t>USYSTEMS узел нижнего подключения радиатора Smart Radi G3/4"НР Евроконус-G3/4"НГ '10Ф</t>
  </si>
  <si>
    <t>USYSTEMS угловой узел нижнего подключения радиатора Smart Radi G3/4"НР Евроконус-G3/4"НГ '10И</t>
  </si>
  <si>
    <t>USYSTEMS фиксатор колена Smart Radi для труб 16 '10Ф</t>
  </si>
  <si>
    <t>USYSTEMS зажимной адаптер Uni-X латунный MLC 16x2,0-3/4"ВР Евроконус '50Ф</t>
  </si>
  <si>
    <t>USYSTEMS зажимной адаптер Uni-X латунный MLC 20x2,25-3/4"ВР Евроконус '50И</t>
  </si>
  <si>
    <t>USYSTEMS коллектор SH 3/4" с вентилями НР/ВР 2x1/2"НР, ц/ц 38мм '5И</t>
  </si>
  <si>
    <t>USYSTEMS коллектор SH 3/4" с вентилями НР/ВР 3x1/2"НР, ц/ц 38мм '5И</t>
  </si>
  <si>
    <t>USYSTEMS коллектор SH 3/4" с вентилями НР/ВР 4x1/2"НР, ц/ц 38мм '4И</t>
  </si>
  <si>
    <t>USYSTEMS коллектор SH 1" с вентилями НР/ВР 2x1/2"НР, ц/ц 38мм '5И</t>
  </si>
  <si>
    <t>USYSTEMS коллектор SH 1" с вентилями НР/ВР 3x1/2"НР, ц/ц 38мм '5И</t>
  </si>
  <si>
    <t>USYSTEMS коллектор SH 1" с вентилями НР/ВР 4x1/2"НР, ц/ц 38мм '4И</t>
  </si>
  <si>
    <t>USYSTEMS коллектор SH 1" с вентилями НР/ВР 2x1/2"НР, ц/ц 50мм '5И</t>
  </si>
  <si>
    <t>USYSTEMS коллектор SH 1" с вентилями НР/ВР 3x1/2"НР, ц/ц 50мм '3И</t>
  </si>
  <si>
    <t>USYSTEMS коллектор SH 1" с вентилями НР/ВР 4x1/2"НР, ц/ц 50мм '3И</t>
  </si>
  <si>
    <t>USYSTEMS заглушка для коллектора SH 3/4"ВР (с плоским уплотнением) '20А</t>
  </si>
  <si>
    <t>USYSTEMS заглушка для коллектора SH 1"ВР (с плоским уплотнением) '20И</t>
  </si>
  <si>
    <t>USYSTEMS кронштейн для коллектора SH 3/4-1" '25И</t>
  </si>
  <si>
    <t>USYSTEMS труба Smart красная PE-RT тип II/EVOH/PE-RT тип II 16x2,0 бухта 200м '200Ф</t>
  </si>
  <si>
    <t>USYSTEMS труба Smart красная PE-RT тип II/EVOH/PE-RT тип II 16x2,0 бухта 500м '500Ф</t>
  </si>
  <si>
    <t>USYSTEMS труба Smart красная PE-RT тип II/EVOH/PE-RT тип II 20x2,0 бухта 200м '200Ф</t>
  </si>
  <si>
    <t>USYSTEMS труба Smart белая PE-RT тип II/EVOH/PE-RT тип II 16x2,0 бухта 200м '200Ф</t>
  </si>
  <si>
    <t>USYSTEMS труба Smart белая PE-RT тип II/EVOH/PE-RT тип II 16x2,0 бухта 500м '500Ф</t>
  </si>
  <si>
    <t>USYSTEMS труба Smart белая PE-RT тип II/EVOH/PE-RT тип II 20x2,0 бухта 200м '200Ф</t>
  </si>
  <si>
    <t>USYSTEMS труба Smart Melt Away 25x2,3 бухта 350м '350У</t>
  </si>
  <si>
    <t>USYSTEMS расширительный профиль Multi 1200x100x10мм '40Ф</t>
  </si>
  <si>
    <t>USYSTEMS коллектор с клапанами стальной, выходы 2x3/4" Евроконус '1И</t>
  </si>
  <si>
    <t>USYSTEMS коллектор с клапанами стальной, выходы 3x3/4" Евроконус '1Ф</t>
  </si>
  <si>
    <t>USYSTEMS коллектор с клапанами стальной, выходы 4x3/4" Евроконус '1Ф</t>
  </si>
  <si>
    <t>USYSTEMS коллектор с клапанами стальной, выходы 5x3/4" Евроконус '1Ф</t>
  </si>
  <si>
    <t>USYSTEMS коллектор с клапанами стальной, выходы 6x3/4" Евроконус '1И</t>
  </si>
  <si>
    <t>USYSTEMS коллектор с клапанами стальной, выходы 7x3/4" Евроконус '1Ф</t>
  </si>
  <si>
    <t>USYSTEMS коллектор с клапанами стальной, выходы 8x3/4" Евроконус '1Ф</t>
  </si>
  <si>
    <t>USYSTEMS коллектор с клапанами стальной, выходы 9x3/4" Евроконус '1И</t>
  </si>
  <si>
    <t>USYSTEMS коллектор с клапанами стальной, выходы 10x3/4" Евроконус '1И</t>
  </si>
  <si>
    <t>USYSTEMS коллектор с клапанами стальной, выходы 11x3/4" Евроконус '1И</t>
  </si>
  <si>
    <t>USYSTEMS коллектор с клапанами стальной, выходы 12x3/4" Евроконус '1И</t>
  </si>
  <si>
    <t>USYSTEMS коллектор с расходомерами стальной, выходы 2x3/4 Евроконус '1И</t>
  </si>
  <si>
    <t>USYSTEMS коллектор с расходомерами стальной, выходы 3x3/4 Евроконус '1И</t>
  </si>
  <si>
    <t>USYSTEMS коллектор с расходомерами стальной, выходы 4x3/4 Евроконус '1Ф</t>
  </si>
  <si>
    <t>USYSTEMS коллектор с расходомерами стальной, выходы 5x3/4 Евроконус '1Ф</t>
  </si>
  <si>
    <t>USYSTEMS коллектор с расходомерами стальной, выходы 6x3/4 Евроконус '1Ф</t>
  </si>
  <si>
    <t>USYSTEMS коллектор с расходомерами стальной, выходы 7x3/4 Евроконус '1Ф</t>
  </si>
  <si>
    <t>USYSTEMS коллектор с расходомерами стальной, выходы 8x3/4 Евроконус '1Ф</t>
  </si>
  <si>
    <t>USYSTEMS коллектор с расходомерами стальной, выходы 9x3/4 Евроконус '1Ф</t>
  </si>
  <si>
    <t>USYSTEMS коллектор с расходомерами стальной, выходы 10x3/4 Евроконус '1Ф</t>
  </si>
  <si>
    <t>USYSTEMS коллектор с расходомерами стальной, выходы 11x3/4 Евроконус '1И</t>
  </si>
  <si>
    <t>USYSTEMS коллектор с расходомерами стальной, выходы 12x3/4 Евроконус '1Ф</t>
  </si>
  <si>
    <t>USYSTEMS накидная гайка для коллектора из нержавеющей стали '10И</t>
  </si>
  <si>
    <t>USYSTEMS кран шаровой 1"НР-1"ВР, комплект '1И</t>
  </si>
  <si>
    <t>USYSTEMS кран шаровой 1"НР-1"ВР с термометром, комплект '1И</t>
  </si>
  <si>
    <t>USYSTEMS кран шаровой угловой 1"НР-3/4"ВР, комплект '1И</t>
  </si>
  <si>
    <t>USYSTEMS кран шаровой угловой 1"НР-3/4"ВР с термометром, комплект '1И</t>
  </si>
  <si>
    <t>USYSTEMS сегмент промышленного коллектора Magna 1 1/2" с клапаном, ответвление G3/4"НР Евроконус '1И</t>
  </si>
  <si>
    <t>USYSTEMS сегмент промышленного коллектора Magna 1 1/2" с клапаном и адаптером для трубы 25x2,3 мм '1И</t>
  </si>
  <si>
    <t>USYSTEMS сегмент промышленного коллектора Magna 1 1/2" с расходомером, ответвление G3/4"НР Евроконус '1И</t>
  </si>
  <si>
    <t>USYSTEMS сегмент промышленного коллектора Magna 1 1/2" с расходомером и адаптером для трубы 25x2,3 мм '1И</t>
  </si>
  <si>
    <t>USYSTEMS базовый комплект для промышленного коллектора Magna '1И</t>
  </si>
  <si>
    <t>USYSTEMS манометр с монтажным вентилем '1С</t>
  </si>
  <si>
    <t>USYSTEMS кронштейны для промышленного коллектора Magna, комплект '1И</t>
  </si>
  <si>
    <t>USYSTEMS кран шаровой для промышленного коллектора Magna G 1 1/2", комплект '1И</t>
  </si>
  <si>
    <t>USYSTEMS ключ монтажный для коллектора Magna '2С</t>
  </si>
  <si>
    <t>USYSTEMS насосно-смесительный блок с автоматическим терморегулятором '1Ф</t>
  </si>
  <si>
    <t>USYSTEMS насосно-смесительный блок с термостатической головкой '1Ф</t>
  </si>
  <si>
    <t>USYSTEMS насосно-смесительный блок без насоса с автоматическим терморегулятором '1С</t>
  </si>
  <si>
    <t>USYSTEMS насосно-смесительный блок без насоса с термостатической головкой '1С</t>
  </si>
  <si>
    <t>USYSTEMS труба Thermo Smart Single PE-RT 25x3,5/140 бухта 200м '1А</t>
  </si>
  <si>
    <t>USYSTEMS труба Thermo Smart Single PE-RT 32x4,4/140 бухта 200м '1А</t>
  </si>
  <si>
    <t>USYSTEMS труба Thermo Smart Twin PE-RT 2x25x3,5/175 бухта 200м '1Ф</t>
  </si>
  <si>
    <t>USYSTEMS Thermo Smart Twin труба PE-RT 2x32x2,9/175 PN6 бухта 200м '1Ф</t>
  </si>
  <si>
    <t>USYSTEMS труба Thermo Smart Twin PE-RT 2x32x4,4/175 PN10 бухта 200м '1С</t>
  </si>
  <si>
    <t>USYSTEMS труба Varia Smart Twin PE-RT 2x25x3,5/140 бухта 200м '1Ф</t>
  </si>
  <si>
    <t>USYSTEMS труба Varia Smart Twin PE-RT 2x32x4,4/140 бухта 200м '1Ф</t>
  </si>
  <si>
    <t>USYSTEMS труба Aqua Smart Single PE-RT 25x3,5/140 бухта 200м '1С</t>
  </si>
  <si>
    <t>USYSTEMS труба Aqua Smart Single PE-RT 32x4,4/140 бухта 145-148м '1И</t>
  </si>
  <si>
    <t>USYSTEMS труба Aqua Smart Single PE-RT 40x5,5/175 бухта 95-98м '1С</t>
  </si>
  <si>
    <t>USYSTEMS труба Aqua Smart Single PE-RT 50x6,9/175 бухта 95-98м '1С</t>
  </si>
  <si>
    <t>USYSTEMS труба Aqua Smart Single PE-RT 63x8,6/175 бухта 95-98м '1С</t>
  </si>
  <si>
    <t>USYSTEMS труба Aqua Smart Single PE-RT 75x10,3/200 бухта 95-98м '1А</t>
  </si>
  <si>
    <t>USYSTEMS труба Aqua Smart Single PE-RT 90x12,3/200 бухта 95-98м '1И</t>
  </si>
  <si>
    <t>USYSTEMS труба Aqua Smart Single PE-RT 110x15,1/200 бухта 95-98м '1А</t>
  </si>
  <si>
    <t>USYSTEMS труба Aqua Smart Twin PE-RT 25x3,5-20x2,8/140 бухта 200м '1А</t>
  </si>
  <si>
    <t>USYSTEMS труба Aqua Smart Twin PE-RT 32x4,4-20x2,8/175 бухта 145-148м '1И</t>
  </si>
  <si>
    <t>USYSTEMS труба Aqua Smart Twin PE-RT 32x4,4-25x3,5/175 бухта 145-148м '1А</t>
  </si>
  <si>
    <t>USYSTEMS труба Aqua Smart Twin PE-RT 40x5,5-25x3,5/175 бухта 95-98м '1А</t>
  </si>
  <si>
    <t>USYSTEMS труба Aqua Smart Twin PE-RT 40x5,5-32x4,4/175 бухта 95-98м '1А</t>
  </si>
  <si>
    <t>USYSTEMS труба Aqua Smart Twin PE-RT 50x6,9-32x4,4/175 бухта 95-98м '1С</t>
  </si>
  <si>
    <t>USYSTEMS труба Aqua Smart Twin PE-RT 50x6,9-40x5,5/200 бухта 95-98м '1А</t>
  </si>
  <si>
    <t>USYSTEMS труба Quattro Smart PE-RT 2x25x3,5-25x3,5-20x2,8/175 бухта 200м '1Ф</t>
  </si>
  <si>
    <t>USYSTEMS труба Quattro Smart PE-RT 2x25x3,5-2x25x3,5/175 бухта 200м '1И</t>
  </si>
  <si>
    <t>USYSTEMS труба Quattro Smart PE-RT 2x32x4,4-25x3,5-20x2,8/175 бухта 200м '1Ф</t>
  </si>
  <si>
    <t>USYSTEMS труба Quattro Smart PE-RT 2x32x4,4-2x25x3,5/175 бухта 200м '1Ф</t>
  </si>
  <si>
    <t>USYSTEMS труба Quattro Smart PE-RT 2x32x4,4-32x4,4-20x2,8/175 бухта 200м '1И</t>
  </si>
  <si>
    <t>USYSTEMS труба Quattro Smart PE-RT 2x32x4,4-32x4,4-25x3,5/175 бухта 200м '1И</t>
  </si>
  <si>
    <t>USYSTEMS труба Quattro Smart PE-RT 2x32x4,4-2x32x4,4/175 бухта 200м '1А</t>
  </si>
  <si>
    <t>USYSTEMS труба Quattro Smart PE-RT 2x40x3,7-32x4,4-20x2,8/200 бухта 95-98м '1Ф</t>
  </si>
  <si>
    <t>USYSTEMS труба Quattro Smart PE-RT 2x40x3,7-40x5,5-25x3,5/200 бухта 95-98м '1Ф</t>
  </si>
  <si>
    <t>USYSTEMS труба Quattro Smart Midi PE-RT 2x25x3,5-25x3,5-20x2,8/140 бухта 200м '1Ф</t>
  </si>
  <si>
    <t>USYSTEMS труба Quattro Smart Midi PE-RT 2x32x4,4-25x3,5-20x2,8/140 бухта 200м '1Ф</t>
  </si>
  <si>
    <t>USYSTEMS труба Quattro Smart Midi PE-RT 2x40x3,7-32x4,4-25x3,5/175 бухта 95-98м '1Ф</t>
  </si>
  <si>
    <t>USYSTEMS труба Supra 25x2,3/140 бухта 200м '1Ф</t>
  </si>
  <si>
    <t>USYSTEMS труба Supra 32x2,9/140 бухта 200м '1И</t>
  </si>
  <si>
    <t>USYSTEMS зажимной наконечник с наружной резьбой для полимерных труб PN6 25x2,3-R1"НР '1Ф</t>
  </si>
  <si>
    <t>USYSTEMS зажимной наконечник с наружной резьбой для полимерных труб PN6 32x2,9-R1"НР '1Ф</t>
  </si>
  <si>
    <t>USYSTEMS зажимной наконечник с наружной резьбой для полимерных труб PN6 40x3,7-R1 1/4"НР '1Ф</t>
  </si>
  <si>
    <t>USYSTEMS зажимной наконечник с наружной резьбой для полимерных труб PN6 50x4,6-R1 1/2"НР '1Ф</t>
  </si>
  <si>
    <t>USYSTEMS зажимной наконечник с наружной резьбой для полимерных труб PN6 63x5,8-R2"НР '1Ф</t>
  </si>
  <si>
    <t>USYSTEMS зажимной наконечник с наружной резьбой для полимерных труб PN6 75x6,8-R2 1/2"НР '1И</t>
  </si>
  <si>
    <t>USYSTEMS зажимной наконечник с наружной резьбой для полимерных труб PN6 90x8,2-R3"НР '1И</t>
  </si>
  <si>
    <t>USYSTEMS зажимной наконечник с наружной резьбой для полимерных труб PN6 110x10,0-R4"НР '1Ф</t>
  </si>
  <si>
    <t>USYSTEMS зажимной наконечник с наружной резьбой для полимерных труб PN6 125x11,4-R4"НР '1И</t>
  </si>
  <si>
    <t>USYSTEMS зажимной наконечник с наружной резьбой для полимерных труб PN10 25x3,5-R1"НР '1Ф</t>
  </si>
  <si>
    <t>USYSTEMS зажимной наконечник с наружной резьбой для полимерных труб PN10 32x4,4-R1"НР '1И</t>
  </si>
  <si>
    <t>USYSTEMS зажимной наконечник с наружной резьбой для полимерных труб PN10 40x5,5-R1 1/4"НР '1И</t>
  </si>
  <si>
    <t>USYSTEMS зажимной наконечник с наружной резьбой для полимерных труб PN10 50x6,9-R1 1/2"НР '1И</t>
  </si>
  <si>
    <t>USYSTEMS зажимной наконечник с наружной резьбой для полимерных труб PN10 63x8,6-R2"НР '1И</t>
  </si>
  <si>
    <t>USYSTEMS зажимной наконечник с наружной резьбой для полимерных труб PN10 75x10,3-R2 1/2"НР '1И</t>
  </si>
  <si>
    <t>USYSTEMS зажимной наконечник с наружной резьбой для полимерных труб PN10 90x12,3-R3"НР '1Ф</t>
  </si>
  <si>
    <t>USYSTEMS зажимной наконечник с наружной резьбой для полимерных труб PN10 110x15,1-R4"НР '1Ф</t>
  </si>
  <si>
    <t>USYSTEMS тройник с внутренней резьбой Rp1"ВР-Rp1"ВР-Rp1"ВР '1С</t>
  </si>
  <si>
    <t>USYSTEMS тройник с внутренней резьбой Rp1 1/4"ВР-Rp1 1/4"ВР-Rp1 1/4"ВР '1И</t>
  </si>
  <si>
    <t>USYSTEMS тройник с внутренней резьбой Rp2"ВР-Rp2"ВР-Rp2"ВР '1И</t>
  </si>
  <si>
    <t>USYSTEMS тройник с внутренней резьбой Rp3"ВР-Rp3"ВР-Rp3"ВР '1И</t>
  </si>
  <si>
    <t>USYSTEMS угольник с внутренней резьбой Rp4"Вр-Rp4"Вр '1C</t>
  </si>
  <si>
    <t>USYSTEMS зажимной соединитель для полимерных труб PN6 25x2,3-25x2,3 '1И</t>
  </si>
  <si>
    <t>USYSTEMS зажимной соединитель для полимерных труб PN6 32x2,9-32x2,9 '1И</t>
  </si>
  <si>
    <t>USYSTEMS зажимной соединитель для полимерных труб PN6 40x3,7-40x3,7 '1И</t>
  </si>
  <si>
    <t>USYSTEMS зажимной соединитель для полимерных труб PN6 50x4,6-50x4,6 '1И</t>
  </si>
  <si>
    <t>USYSTEMS зажимной соединитель для полимерных труб PN6 63x5,8-63x5,8 '1А</t>
  </si>
  <si>
    <t>USYSTEMS зажимной соединитель для полимерных труб PN6 75x6,8-75x6,8 '1С</t>
  </si>
  <si>
    <t>USYSTEMS зажимной соединитель для полимерных труб PN6 90x8,2-90x8,2 '1С</t>
  </si>
  <si>
    <t>USYSTEMS зажимной соединитель для полимерных труб PN6 110x10-110x10 '1А</t>
  </si>
  <si>
    <t>USYSTEMS зажимной соединитель для полимерных труб PN6 125x11,4-125x11,4 '1С</t>
  </si>
  <si>
    <t>USYSTEMS зажимной соединитель для полимерных труб PN10 25x3,5-25x3,5 '1С</t>
  </si>
  <si>
    <t>USYSTEMS зажимной соединитель для полимерных труб PN10 32x4,4-32x4,4 '1И</t>
  </si>
  <si>
    <t>USYSTEMS зажимной соединитель для полимерных труб PN10 40x5,5-40x5,5 '1С</t>
  </si>
  <si>
    <t>USYSTEMS зажимной соединитель для полимерных труб PN10 50x6,9-50x6,9 '1А</t>
  </si>
  <si>
    <t>USYSTEMS зажимной соединитель для полимерных труб PN10 63x8,6-63x8,6 '1А</t>
  </si>
  <si>
    <t>USYSTEMS зажимной соединитель для полимерных труб PN10 75x10,3-75x10,3 '1С</t>
  </si>
  <si>
    <t>USYSTEMS зажимной соединитель для полимерных труб PN10 90x12,3-90x12,3 '1С</t>
  </si>
  <si>
    <t>USYSTEMS зажимной соединитель для полимерных труб PN10 110x15,1-110x15,1 '1С</t>
  </si>
  <si>
    <t>USYSTEMS химический реагент WehoPuts 30л '1И</t>
  </si>
  <si>
    <t>USYSTEMS осаждающий химический реагент Clean, 20Л '1И</t>
  </si>
  <si>
    <t>USYSTEMS труба Radi Pipe белая PN10 16x2,2 бухта 100м '100Ф</t>
  </si>
  <si>
    <t>USYSTEMS труба Supra Plus с греющим кабелем 10Вт/м 32x2,9/140 бухта  150м '1В</t>
  </si>
  <si>
    <t>USYSTEMS труба Supra Plus с греющим кабелем 10Вт/м 40x3,7/140 бухта 150м '1И</t>
  </si>
  <si>
    <t>USYSTEMS труба Supra Plus с греющим кабелем 10Вт/м 50x4,6/140 бухта 150м '1И</t>
  </si>
  <si>
    <t>USYSTEMS труба Supra Plus с греющим кабелем 10Вт/м 63x5,8/140 бухта 150м '1А</t>
  </si>
  <si>
    <t>USYSTEMS труба Supra Plus с греющим кабелем 10Вт/м 75x6,8/175 бухта 150м '1C</t>
  </si>
  <si>
    <t>USYSTEMS труба Supra Plus с греющим кабелем 10Вт/м 90x8,2/200 бухта 100м '1C</t>
  </si>
  <si>
    <t>USYSTEMS труба Supra Plus с греющим кабелем 10Вт/м 110x10,0/200 бухта 100м '1C</t>
  </si>
  <si>
    <t>USYSTEMS труба Supra Plus с греющим кабелем 10Вт/м 25x2,3/140 бухта 150м '1Ф</t>
  </si>
  <si>
    <t>AO1</t>
  </si>
  <si>
    <t>AO2</t>
  </si>
  <si>
    <t>AO3</t>
  </si>
  <si>
    <t>AN1</t>
  </si>
  <si>
    <t>AN2</t>
  </si>
  <si>
    <t>AN3</t>
  </si>
  <si>
    <t>USYSTEMS труба Thermo Single PE-Xa 40x5,5/175 PN10 бухта 200м '1C</t>
  </si>
  <si>
    <t>USYSTEMS труба Thermo Single PE-Xa 50x6,9/175 PN10 бухта 200м '1C</t>
  </si>
  <si>
    <t>USYSTEMS труба Thermo Single PE-Xa 63x8,6/175 PN10 бухта 200м '1C</t>
  </si>
  <si>
    <t>USYSTEMS труба Thermo Single PE-Xa 25x3,5/140 PN10 бухта 200м '1А</t>
  </si>
  <si>
    <t>USYSTEMS труба Thermo Single PE-Xa 32x4,4/140 PN10 бухта 200м '1А</t>
  </si>
  <si>
    <t>USYSTEMS коллекторный шкаф встраиваемый 550x730x110 мм '1И</t>
  </si>
  <si>
    <t>USYSTEMS коллекторный шкаф встраиваемый 700x730x110 мм '1И</t>
  </si>
  <si>
    <t>USYSTEMS коллекторный шкаф встраиваемый 850x730x110 мм '1И</t>
  </si>
  <si>
    <t>USYSTEMS коллекторный шкаф встраиваемый 1000x730x110 мм '1Ф</t>
  </si>
  <si>
    <t>USYSTEMS коллекторный шкаф встраиваемый 1150x730x110 мм '1С</t>
  </si>
  <si>
    <t>USYSTEMS коллекторный шкаф встраиваемый 1300x730x110 мм '1С</t>
  </si>
  <si>
    <t>USYSTEMS коллекторный шкаф накладной 555x160 мм '1И</t>
  </si>
  <si>
    <t>USYSTEMS коллекторный шкаф накладной 705x160 мм '1И</t>
  </si>
  <si>
    <t>USYSTEMS коллекторный шкаф накладной 785x160 мм '1И</t>
  </si>
  <si>
    <t>USYSTEMS коллекторный шкаф накладной 950x160 мм '1И</t>
  </si>
  <si>
    <t>USYSTEMS демпферная лента Multi с плёнкой 25м 100x8мм '100И</t>
  </si>
  <si>
    <t>USYSTEMS демпферная лента Multi с плёнкой 25м 150x8мм '100И</t>
  </si>
  <si>
    <t>USYSTEMS односторонний крюк Teck 100мм, d 8мм (для труб &lt;=32мм) '200И</t>
  </si>
  <si>
    <t>USYSTEMS двухсторонний крюк Teck 100мм, d 8мм (для труб &lt;=32мм) '200Ф</t>
  </si>
  <si>
    <t>USYSTEMS осаждающий химический реагент Clean, 30Л '1И</t>
  </si>
  <si>
    <t>1C stock 26.09.2022</t>
  </si>
  <si>
    <t>Заланирован к выводу из ассортимента и замене на новый аналог</t>
  </si>
  <si>
    <t>Труба Maincor Mainpress MLC белая 16x2,0 бухта 200м '200Ф</t>
  </si>
  <si>
    <t>1057453, 1042388</t>
  </si>
  <si>
    <t>1057454, 1042836</t>
  </si>
  <si>
    <t>1057455, 1042840</t>
  </si>
  <si>
    <t>1057456, 1044993</t>
  </si>
  <si>
    <t>Цена за ед.изм., с НДС, Руб</t>
  </si>
  <si>
    <t>USYSTEMS заглушка латунная для труб PE-Xa 20, тип 2 '10С</t>
  </si>
  <si>
    <t>USYSTEMS заглушка латунная для труб PE-Xa 25, тип 2 '10С</t>
  </si>
  <si>
    <t>USYSTEMS труба Thermo Twin 2x25x3,5/175 PN10 бухта 200м '1C</t>
  </si>
  <si>
    <t>USYSTEMS труба Thermo Twin 2x32x4,4/175 PN10 бухта 200м '1C</t>
  </si>
  <si>
    <t>USYSTEMS труба Varia Twin PE-Xa 2x25x3,5/140 PN10 бухта 200м '1Ф</t>
  </si>
  <si>
    <t>USYSTEMS труба Varia Twin PE-Xa 2x32x4,4/140 PN10 бухта 200м '1Ф</t>
  </si>
  <si>
    <t>USYSTEMS труба Quattro PE-Xa 2x25x3,5-25x3,5-20X2,8/175 PN10 бухта 200м '1Ф</t>
  </si>
  <si>
    <t>USYSTEMS труба Quattro PE-Xa 2x25x3,5-2x25x3,5/175 PN10 бухта 200м '1И</t>
  </si>
  <si>
    <t>USYSTEMS труба Quattro PE-Xa 2x32x4,4-25x3,5-20X2,8/175 PN10 бухта 200м '1Ф</t>
  </si>
  <si>
    <t>USYSTEMS труба Quattro PE-Xa 2x32x4,4-2x25x3,5/175 PN10 бухта 200м '1Ф</t>
  </si>
  <si>
    <t>USYSTEMS труба Quattro PE-Xa 2x32x4,4-32x4,4-20X2,8/175 PN10 бухта 200м '1И</t>
  </si>
  <si>
    <t>USYSTEMS труба Quattro PE-Xa 2x32x4,4-32x4,4-25x3,5/175 PN10 бухта 200м '1И</t>
  </si>
  <si>
    <t>USYSTEMS труба Quattro PE-Xa 2x32x4,4-2x32x4,4/175 PN10 бухта 200м '1А</t>
  </si>
  <si>
    <t>USYSTEMS труба Quattro Midi PE-Xa 2x25x3,5-25x3,5-20X2,8/140 PN10 бухта 200м '1Ф</t>
  </si>
  <si>
    <t>USYSTEMS труба Quattro Midi PE-Xa 2x32x4,4-25x3,5-20X2,8/140 PN10 бухта 200м '1Ф</t>
  </si>
  <si>
    <t>1100046870 RIIFO Omni труба PE-Xb/AL/PE-Xb 16x2,0 бухта 200 м белая '200С</t>
  </si>
  <si>
    <t>1100046871 RIIFO Omni труба PE-Xb/AL/PE-Xb 20x2,0 бухта 100 м белая '100С</t>
  </si>
  <si>
    <t>1100046872 RIIFO Omni труба PE-Xb/AL/PE-Xb 26x3,0 бухта 50 м белая '50С</t>
  </si>
  <si>
    <t>1100046873 RIIFO Omni труба PE-Xb/AL/PE-Xb 32x3,0 бухта 50 м белая '50С</t>
  </si>
  <si>
    <t>1100045772 RIIFO Omni заглушка пресс латунь 16 '5С</t>
  </si>
  <si>
    <t>1100046407 RIIFO Omni угольник пресс латунь 90° 16-16 '5С</t>
  </si>
  <si>
    <t>1100046408 RIIFO Omni угольник пресс латунь 90° 20-20 '5С</t>
  </si>
  <si>
    <t>1100047049 RIIFO Omni угольник пресс латунь 90° 26-26 '5С</t>
  </si>
  <si>
    <t>1100046409 RIIFO Omni угольник пресс латунь 90° 32-32 '4С</t>
  </si>
  <si>
    <t>1100045830 RIIFO Omni угольник пресс латунь 90° 40-40 '1С</t>
  </si>
  <si>
    <t>1100046410 RIIFO Omni угольник пресс латунь 45° 26-26 '5С</t>
  </si>
  <si>
    <t>1100046411 RIIFO Omni угольник пресс латунь 45° 32-32 '5С</t>
  </si>
  <si>
    <t>1100045831 RIIFO Omni угольник пресс латунь 45° 40-40 '1С</t>
  </si>
  <si>
    <t>1100046393 RIIFO Omni соединитель пресс латунь 16-16 '10С</t>
  </si>
  <si>
    <t>1100046394 RIIFO Omni соединитель пресс латунь 20-20 '5С</t>
  </si>
  <si>
    <t>1100046405 RIIFO Omni соединитель пресс латунь 26-26 '5С</t>
  </si>
  <si>
    <t>1100046406 RIIFO Omni соединитель пресс латунь 32-32 '5С</t>
  </si>
  <si>
    <t>1100045768 RIIFO Omni соединитель пресс латунь 40-40 '1С</t>
  </si>
  <si>
    <t>1100046415 RIIFO Omni переходник пресс латунь 20-16 '10С</t>
  </si>
  <si>
    <t>1100047050 RIIFO Omni переходник пресс латунь 26-16 '5С</t>
  </si>
  <si>
    <t>1100045755 RIIFO Omni переходник пресс латунь 26-20 '5С</t>
  </si>
  <si>
    <t>1100045758 RIIFO Omni переходник пресс латунь 32-26 '4С</t>
  </si>
  <si>
    <t>1100046416 RIIFO Omni переходник пресс латунь 32-20 '5С</t>
  </si>
  <si>
    <t>1100045760 RIIFO Omni переходник пресс латунь 40-32 '1С</t>
  </si>
  <si>
    <t>1100046412 RIIFO Omni тройник равнопроходной пресс латунь 16 '5С</t>
  </si>
  <si>
    <t>1100046413 RIIFO Omni тройник равнопроходной пресс латунь 20 '5С</t>
  </si>
  <si>
    <t>1100045902 RIIFO Omni тройник равнопроходной пресс латунь 26 '1С</t>
  </si>
  <si>
    <t>1100046414 RIIFO Omni тройник равнопроходной пресс латунь 32 '4С</t>
  </si>
  <si>
    <t>1100045876 RIIFO Omni тройник редукционный пресс латунь 16-20-16 '5С</t>
  </si>
  <si>
    <t>1100046417 RIIFO Omni тройник редукционный пресс латунь 20-16-16 '5С</t>
  </si>
  <si>
    <t>1100046418 RIIFO Omni тройник редукционный пресс латунь 20-16-20 '5С</t>
  </si>
  <si>
    <t>1100046419 RIIFO Omni тройник редукционный пресс латунь 20-20-16 '5С</t>
  </si>
  <si>
    <t>1100045880 RIIFO Omni тройник редукционный пресс латунь 20-26-20 '4С</t>
  </si>
  <si>
    <t>1100045881 RIIFO Omni тройник редукционный пресс латунь 26-16-16 '1С</t>
  </si>
  <si>
    <t>1100045882 RIIFO Omni тройник редукционный пресс латунь 26-16-20 '4С</t>
  </si>
  <si>
    <t>1100045883 RIIFO Omni тройник редукционный пресс латунь 26-16-26 '4С</t>
  </si>
  <si>
    <t>1100045884 RIIFO Omni тройник редукционный пресс латунь 26-20-20 '4С</t>
  </si>
  <si>
    <t>1100045885 RIIFO Omni тройник редукционный пресс латунь 26-20-26 '4С</t>
  </si>
  <si>
    <t>1100047055 RIIFO Omni тройник редукционный пресс латунь 32-16-32 '1С</t>
  </si>
  <si>
    <t>1100046421 RIIFO Omni тройник редукционный пресс латунь 32-20-32 '5С</t>
  </si>
  <si>
    <t>1100045888 RIIFO Omni тройник редукционный пресс латунь 32-26-32 '1С</t>
  </si>
  <si>
    <t>1100045889 RIIFO Omni тройник редукционный пресс латунь 40-20-40 '1С</t>
  </si>
  <si>
    <t>1100045890 RIIFO Omni тройник редукционный пресс латунь 40-26-40 '1С</t>
  </si>
  <si>
    <t>1100046433 RIIFO Omni штуцер с наружной резьбой пресс латунь 16-1/2"НР '5С</t>
  </si>
  <si>
    <t>1100046434 RIIFO Omni штуцер с наружной резьбой пресс латунь 16-3/4"НР '4С</t>
  </si>
  <si>
    <t>1100046435 RIIFO Omni штуцер с наружной резьбой пресс латунь 20-1/2"НР '10С</t>
  </si>
  <si>
    <t>1100046436 RIIFO Omni штуцер с наружной резьбой пресс латунь 20-3/4"НР '10С</t>
  </si>
  <si>
    <t>1100046437 RIIFO Omni штуцер с наружной резьбой пресс латунь 20-1"НР '1С</t>
  </si>
  <si>
    <t>1100045805 RIIFO Omni штуцер с наружной резьбой пресс латунь 26-3/4"НР '5С</t>
  </si>
  <si>
    <t>1100045806 RIIFO Omni штуцер с наружной резьбой пресс латунь 26-1"НР '5С</t>
  </si>
  <si>
    <t>1100047058 RIIFO Omni штуцер с наружной резьбой пресс латунь 32-1"НР '6С</t>
  </si>
  <si>
    <t>1100045812 RIIFO Omni штуцер с наружной резьбой пресс латунь 40-1 1/4"НР '1С</t>
  </si>
  <si>
    <t>1100046424 RIIFO Omni штуцер с внутренней резьбой пресс латунь 16-1/2"ВР '5С</t>
  </si>
  <si>
    <t>1100046425 RIIFO Omni штуцер с внутренней резьбой пресс латунь 16-3/4"ВР '5С</t>
  </si>
  <si>
    <t>1100046426 RIIFO Omni штуцер с внутренней резьбой пресс латунь 20-1/2"ВР '10С</t>
  </si>
  <si>
    <t>1100046427 RIIFO Omni штуцер с внутренней резьбой пресс латунь 20-3/4"ВР '10С</t>
  </si>
  <si>
    <t>1100046428 RIIFO Omni штуцер с внутренней резьбой пресс латунь 20-1"ВР '5С</t>
  </si>
  <si>
    <t>1100045798 RIIFO Omni штуцер с внутренней резьбой пресс латунь 26-3/4"ВР '5С</t>
  </si>
  <si>
    <t>1100045799 RIIFO Omni штуцер с внутренней резьбой пресс латунь 26-1"ВР '5С</t>
  </si>
  <si>
    <t>1100046431 RIIFO Omni штуцер с внутренней резьбой пресс латунь 32-1"ВР '5С</t>
  </si>
  <si>
    <t>1100045800 RIIFO Omni штуцер с внутренней резьбой пресс латунь 40-1 1/4"ВР '1С</t>
  </si>
  <si>
    <t>1100045784 RIIFO Omni штуцер с накидной гайкой пресс латунь 16-1/2"НГ '5С</t>
  </si>
  <si>
    <t>1100045785 RIIFO Omni штуцер с накидной гайкой пресс латунь 16-3/4"НГ '5С</t>
  </si>
  <si>
    <t>1100045786 RIIFO Omni штуцер с накидной гайкой пресс латунь 20-1/2"НГ '5С</t>
  </si>
  <si>
    <t>1100045787 RIIFO Omni штуцер с накидной гайкой пресс латунь 20-3/4"НГ '5С</t>
  </si>
  <si>
    <t>1100049723 RIIFO Omni штуцер с накидной гайкой пресс латунь 20-1"НГ '96С</t>
  </si>
  <si>
    <t>1100045788 RIIFO Omni штуцер с накидной гайкой пресс латунь 26-3/4"НГ '5С</t>
  </si>
  <si>
    <t>1100045789 RIIFO Omni штуцер с накидной гайкой пресс латунь 26-1"НГ '1С</t>
  </si>
  <si>
    <t>1100045790 RIIFO Omni штуцер с накидной гайкой пресс латунь 32-1"НГ '1С</t>
  </si>
  <si>
    <t>1100045793 RIIFO Omni штуцер с накидной гайкой пресс латунь 40-1 1/4"НГ '1С</t>
  </si>
  <si>
    <t>1100046445 RIIFO Omni угольник с наружной резьбой пресс латунь 90° 16-1/2"НР '5С</t>
  </si>
  <si>
    <t>1100046446 RIIFO Omni угольник с наружной резьбой пресс латунь 90° 20-1/2"НР '5С</t>
  </si>
  <si>
    <t>1100046447 RIIFO Omni угольник с наружной резьбой пресс латунь 90° 20-3/4"НР '5С</t>
  </si>
  <si>
    <t>1100045818 RIIFO Omni угольник с наружной резьбой пресс латунь 90° 26-1"НР '5С</t>
  </si>
  <si>
    <t>1100046438 RIIFO Omni угольник с внутренней резьбой пресс латунь 90° 16-1/2"ВР '5С</t>
  </si>
  <si>
    <t>1100046439 RIIFO Omni угольник с внутренней резьбой пресс латунь 90° 20-1/2"ВР '5С</t>
  </si>
  <si>
    <t>1100046440 RIIFO Omni угольник с внутренней резьбой пресс латунь 90° 20-3/4"ВР '5С</t>
  </si>
  <si>
    <t>1100045828 RIIFO Omni угольник с внутренней резьбой пресс латунь 90° 26-3/4"ВР '1С</t>
  </si>
  <si>
    <t>1100046449 RIIFO Omni тройник с внутренней резьбой пресс латунь 16-1/2"ВР-16 '5С</t>
  </si>
  <si>
    <t>1100046450 RIIFO Omni тройник с внутренней резьбой пресс латунь 20-1/2"ВР-20 '5С</t>
  </si>
  <si>
    <t>1100045874 RIIFO Omni тройник с внутренней резьбой пресс латунь 26-1/2"ВР-26 '1С</t>
  </si>
  <si>
    <t>1100045875 RIIFO Omni тройник с внутренней резьбой пресс латунь 26-3/4"ВР-26 '1С</t>
  </si>
  <si>
    <t>1100046452 RIIFO Omni тройник с внутренней резьбой пресс латунь 32-1/2"ВР-32 '5С</t>
  </si>
  <si>
    <t>1100046442 RIIFO Omni водорозетка пресс латунь 16-1/2"ВР L=40,5 '7С</t>
  </si>
  <si>
    <t>1100046443 RIIFO Omni водорозетка пресс латунь 20-1/2"ВР L41,5 '1С</t>
  </si>
  <si>
    <t>1100049753 RIIFO Omni водорозетка U-образная пресс латунь 16-1/2"ВР-16 '48С</t>
  </si>
  <si>
    <t>1100047351 RIIFO Omni водорозетка 2 шт на монтажной планке комплект пресс латунь 16-1/2"ВР 150 мм L40,5 '1С</t>
  </si>
  <si>
    <t>1100042668 RIIFO Omni адаптер для труб PE-X/AL/PE-X зажимной латунь 16x2,0-3/4"ВР Евроконус '6С</t>
  </si>
  <si>
    <t>1100044439 RIIFO Omni адаптер для труб PE-X/AL/PE-X зажимной латунь 20x2,0-3/4"ВР Евроконус '6С</t>
  </si>
  <si>
    <t>1100041679 RIIFO Omni адаптер для труб PE-X/AL/PE-X зажимной латунь 16x2,0-1/2"ВР Конус '12С</t>
  </si>
  <si>
    <t>1100047344 RIIFO Omni штуцер с накидной гайкой пресс латунь 16-3/4"НГ Евроконус '4С</t>
  </si>
  <si>
    <t>1100047345 RIIFO Omni штуцер с накидной гайкой пресс латунь 20-3/4"НГ Евроконус '1С</t>
  </si>
  <si>
    <t>1100049754 RIIFO Omni штуцер с накидной гайкой пресс латунь 16-1/2"НГ Конус '240С</t>
  </si>
  <si>
    <t>1100048707 RIIFO Omni угольник радиаторный с хромированной трубкой пресс медь 16x2,0-15Cu L250 '100С</t>
  </si>
  <si>
    <t>1100048708 RIIFO Omni угольник радиаторный с хромированной трубкой пресс медь 16x2,0-15Cu L1000 '40С</t>
  </si>
  <si>
    <t>1100048710 RIIFO Omni тройник радиаторный с хромированной трубкой пресс медь 16x2,0-15Cu-16x2,0 L250 '75С</t>
  </si>
  <si>
    <t>1100048709 RIIFO Omni тройник радиаторный с хромированной трубкой пресс медь 20x2,0-15Cu-20x2,0 L250 '75С</t>
  </si>
  <si>
    <t>1100048649 RIIFO Omni адаптер для медной трубы зажимной латунь 15-3/4"ВР Евроконус '0С</t>
  </si>
  <si>
    <t>1100047346 RIIFO Omni гильза ремонтная пресс нерж.сталь 16 '1С</t>
  </si>
  <si>
    <t>1100047347 RIIFO Omni гильза ремонтная пресс нерж.сталь 20 '1С</t>
  </si>
  <si>
    <t>1100047348 RIIFO Omni гильза ремонтная пресс нерж.сталь 26 '1С</t>
  </si>
  <si>
    <t>1100047349 RIIFO Omni гильза ремонтная пресс нерж.сталь 32 '1С</t>
  </si>
  <si>
    <t>1100047350 RIIFO Omni гильза ремонтная пресс нерж.сталь 40 '1С</t>
  </si>
  <si>
    <t>1100047360 RIIFO Vita труба PE-Xb 16x2,0 SDR 8/S 3,5 бухта 200 м красная  '200С</t>
  </si>
  <si>
    <t>1100047355 RIIFO Vita труба PE-Xb 20x2,0 SDR 10/S 4,5 бухта 200 м красная  '200С</t>
  </si>
  <si>
    <t>1100047356 RIIFO Vita труба PE-Xb/EVOH 16x2,0 SDR 8/S 3,5 бухта 200 м красная  '200С</t>
  </si>
  <si>
    <t>1100047357 RIIFO Vita труба PE-Xb/EVOH 20x2,0 SDR 10/S 4,5 бухта 200 м красная  '200С</t>
  </si>
  <si>
    <t>1100047362 RIIFO Vita адаптер для труб PE-X зажимной латунь 16x2,0-3/4"ВР Евроконус '1С</t>
  </si>
  <si>
    <t>1100047363 RIIFO Vita адаптер для труб PE-X зажимной латунь 20x2,0-3/4"ВР Евроконус '1С</t>
  </si>
  <si>
    <t>1100015493 RIIFO Vita фиксатор угловой сталь 16 '10С</t>
  </si>
  <si>
    <t>1100015494 RIIFO Vita фиксатор угловой сталь 20 '16С</t>
  </si>
  <si>
    <t>1100033464 RIIFO Omni пружина гибочная внутренняя 16 '1С</t>
  </si>
  <si>
    <t>1100033487 RIIFO Omni пружина гибочная внутренняя 20 '1С</t>
  </si>
  <si>
    <t>1100033489 RIIFO Omni пружина гибочная внутренняя 26 '1С</t>
  </si>
  <si>
    <t>1100033490 RIIFO Omni пружина гибочная внутренняя 32 '1С</t>
  </si>
  <si>
    <t>1100033492 RIIFO Omni пружина гибочная наружная 16 '1С</t>
  </si>
  <si>
    <t>1100033494 RIIFO Omni пружина гибочная наружная 20 '1С</t>
  </si>
  <si>
    <t>1100018778 RIIFO Omni пружина гибочная наружная 26 '1С</t>
  </si>
  <si>
    <t>1100033497 RIIFO Omni пружина гибочная наружная 32 '1С</t>
  </si>
  <si>
    <t>1100026291 RIIFO Omni труборез 09-32 мм '1С</t>
  </si>
  <si>
    <t>1100015653 RIIFO Omni труборез 16-75 '1С</t>
  </si>
  <si>
    <t>2100020832 RIIFO Omni лезвие запасное для трубореза 16-75 '1С</t>
  </si>
  <si>
    <t>1100018271 RIIFO Omni калибратор для труб пластиковый 16-20-26 '1С</t>
  </si>
  <si>
    <t>1100018254 RIIFO Omni держатель для калибратора сталь '1С</t>
  </si>
  <si>
    <t>1100018263 RIIFO Omni калибратор для труб сталь 32 '1С</t>
  </si>
  <si>
    <t>1100018264 RIIFO Omni калибратор для труб сталь 40 '1С</t>
  </si>
  <si>
    <t>1100015725 RIIFO Omni пресс-инструмент ручной без вкладышей в пластиковом кейсе 16-32 '1С</t>
  </si>
  <si>
    <t>1100015753 RIIFO Omni вкладыши для пресс-инструмента ручного TH-профиль 16 '1С</t>
  </si>
  <si>
    <t>1100015754 RIIFO Omni вкладыши для пресс-инструмента ручного TH-профиль 20 '12С</t>
  </si>
  <si>
    <t>1100028969 RIIFO Omni вкладыши для пресс-инструмента ручного TH-профиль 26 '12С</t>
  </si>
  <si>
    <t>1100028970 RIIFO Omni вкладыши для пресс-инструмента ручного TH-профиль 32 '12С</t>
  </si>
  <si>
    <t>Действителен с 28.09.2022</t>
  </si>
  <si>
    <t>1100046862 RIIFO Omni труба PE-Xb/AL/PE-Xb 40x4,0 отрезок 5 м белая '25С</t>
  </si>
  <si>
    <t>1100046878 RIIFO Omni труба PE-Xb/AL/PE-Xb 32x3,0 отрезок 5 м белая '30С</t>
  </si>
  <si>
    <t>Альтернативный аналог, в т.ч. не 100% аналог</t>
  </si>
  <si>
    <t>1136610, 1136611</t>
  </si>
  <si>
    <t>1136609, 1136611</t>
  </si>
  <si>
    <t>1136609, 1136610</t>
  </si>
  <si>
    <t>1136613, 1136614</t>
  </si>
  <si>
    <t>1136612, 1136614</t>
  </si>
  <si>
    <t>1136612, 1136613</t>
  </si>
  <si>
    <t>1100046991 RIIFO Omni труба PE-Xb/AL/PE-Xb 16x2,0 бухта 500 м белая '500С</t>
  </si>
  <si>
    <t>1100050278 RIIFO Omni труба PE-Xb/AL/PE-Xb 20x2,0 бухта 50 м белая '50С</t>
  </si>
  <si>
    <t>1100046863 RIIFO Omni труба PE-Xb/AL/PE-Xb 50x4,5 отрезок 5 м белая '15С</t>
  </si>
  <si>
    <t>1100046865 RIIFO Omni труба PE-Xb/AL/PE-Xb 75x7,5 отрезок 5 м белая '15С</t>
  </si>
  <si>
    <t>1100046952 RIIFO Omni труба PE-Xb/AL/PE-Xb в красном кожухе PE-HD 25/20 16x2,0 бухта 50 м белая '50С</t>
  </si>
  <si>
    <t>1100046953 RIIFO Omni труба PE-Xb/AL/PE-Xb в синем кожухе PE-HD 25/20 16x2,0 бухта 50 м белая '50С</t>
  </si>
  <si>
    <t>1100045769 RIIFO Omni соединитель пресс латунь 50-50 '1С</t>
  </si>
  <si>
    <t>1100045770 RIIFO Omni соединитель пресс латунь 63-63 '1С</t>
  </si>
  <si>
    <t>1100045771 RIIFO Omni соединитель пресс латунь 75-75 '1С</t>
  </si>
  <si>
    <t>1100045808 RIIFO Omni штуцер с наружной резьбой пресс латунь 32-1 1/4"НР '6С</t>
  </si>
  <si>
    <t>1100045813 RIIFO Omni штуцер с наружной резьбой пресс латунь 50-1 1/2"НР '1С</t>
  </si>
  <si>
    <t>1100045814 RIIFO Omni штуцер с наружной резьбой пресс латунь 63-2"НР '1С</t>
  </si>
  <si>
    <t>1100045815 RIIFO Omni штуцер с наружной резьбой пресс латунь 75-2 1/2"НР '1С</t>
  </si>
  <si>
    <t>1100045807 RIIFO Omni штуцер с внутренней резьбой пресс латунь 32-1 1/4"ВР '1С</t>
  </si>
  <si>
    <t>1100045801 RIIFO Omni штуцер с внутренней резьбой пресс латунь 50-1 1/2"ВР '1С</t>
  </si>
  <si>
    <t>1100045802 RIIFO Omni штуцер с внутренней резьбой пресс латунь 63-2"ВР '1С</t>
  </si>
  <si>
    <t>1100045803 RIIFO Omni штуцер с внутренней резьбой пресс латунь 75-2 1/2"ВР '1С</t>
  </si>
  <si>
    <t>1100052876 RIIFO Omni переходник пресс латунь 40-20 '1С</t>
  </si>
  <si>
    <t>1100045761 RIIFO Omni переходник пресс латунь 50-32 '1С</t>
  </si>
  <si>
    <t>1100045762 RIIFO Omni переходник пресс латунь 50-40 '1С</t>
  </si>
  <si>
    <t>1100045764 RIIFO Omni переходник пресс латунь 63-50 '1С</t>
  </si>
  <si>
    <t>1100045767 RIIFO Omni переходник пресс латунь 75-40 '1С</t>
  </si>
  <si>
    <t>1100045765 RIIFO Omni переходник пресс латунь 75-50 '1С</t>
  </si>
  <si>
    <t>1100045766 RIIFO Omni переходник пресс латунь 75-63 '1С</t>
  </si>
  <si>
    <t>1100045904 RIIFO Omni тройник равнопроходной пресс латунь 50 '1С</t>
  </si>
  <si>
    <t>1100045905 RIIFO Omni тройник равнопроходной пресс латунь 63 '1С</t>
  </si>
  <si>
    <t>1100045906 RIIFO Omni тройник равнопроходной пресс латунь 75 '1С</t>
  </si>
  <si>
    <t>1100046453 RIIFO Omni тройник с внутренней резьбой пресс латунь 32-3/4"ВР-32 '4С</t>
  </si>
  <si>
    <t>1100046454 RIIFO Omni тройник с внутренней резьбой пресс латунь 32-1"ВР-32 '4С</t>
  </si>
  <si>
    <t>1100045862 RIIFO Omni тройник с внутренней резьбой пресс латунь 40-1/2"ВР-40 '1С</t>
  </si>
  <si>
    <t>1100045859 RIIFO Omni тройник с внутренней резьбой пресс латунь 40-3/4"ВР-40 '1С</t>
  </si>
  <si>
    <t>1100045863 RIIFO Omni тройник с внутренней резьбой пресс латунь 40-1"ВР-40 '1С</t>
  </si>
  <si>
    <t>1100045864 RIIFO Omni тройник с внутренней резьбой пресс латунь 40-1 1/4"ВР-40 '1С</t>
  </si>
  <si>
    <t>1100045865 RIIFO Omni тройник с внутренней резьбой пресс латунь 50-1/2"ВР-50 '1С</t>
  </si>
  <si>
    <t>1100045866 RIIFO Omni тройник с внутренней резьбой пресс латунь 50-3/4"ВР-50 '1С</t>
  </si>
  <si>
    <t>1100045860 RIIFO Omni тройник с внутренней резьбой пресс латунь 50-1"ВР-50 '1С</t>
  </si>
  <si>
    <t>1100045867 RIIFO Omni тройник с внутренней резьбой пресс латунь 50-1 1/2"ВР-50 '1С</t>
  </si>
  <si>
    <t>1100045868 RIIFO Omni тройник с внутренней резьбой пресс латунь 63-1/2"ВР-63 '1С</t>
  </si>
  <si>
    <t>1100045869 RIIFO Omni тройник с внутренней резьбой пресс латунь 63-3/4"ВР-63 '1С</t>
  </si>
  <si>
    <t>1100045870 RIIFO Omni тройник с внутренней резьбой пресс латунь 63-1"ВР-63 '1С</t>
  </si>
  <si>
    <t>1100045861 RIIFO Omni тройник с внутренней резьбой пресс латунь 63-2"ВР-63 '1С</t>
  </si>
  <si>
    <t>1100045871 RIIFO Omni тройник с внутренней резьбой пресс латунь 75-1"ВР-75 '1С</t>
  </si>
  <si>
    <t>1100045872 RIIFO Omni тройник с внутренней резьбой пресс латунь 75-2"ВР-75 '1С</t>
  </si>
  <si>
    <t>1100045873 RIIFO Omni тройник с внутренней резьбой пресс латунь 75-2 1/2"ВР-75 '1С</t>
  </si>
  <si>
    <t>1100045855 RIIFO Omni тройник с наружной резьбой пресс латунь 16-1/2"НР-16 '5С</t>
  </si>
  <si>
    <t>1100045856 RIIFO Omni тройник с наружной резьбой пресс латунь 20-1/2"НР-20 '5С</t>
  </si>
  <si>
    <t>1100045857 RIIFO Omni тройник с наружной резьбой пресс латунь 26-3/4"НР-26 '4С</t>
  </si>
  <si>
    <t>1100045842 RIIFO Omni тройник с наружной резьбой пресс латунь 32-3/4"НР-32 '5С</t>
  </si>
  <si>
    <t>1100045858 RIIFO Omni тройник с наружной резьбой пресс латунь 32-1"НР-32 '1С</t>
  </si>
  <si>
    <t>1100045843 RIIFO Omni тройник с наружной резьбой пресс латунь 40-1/2"НР-40 '1С</t>
  </si>
  <si>
    <t>1100045844 RIIFO Omni тройник с наружной резьбой пресс латунь 40-3/4"НР-40 '1С</t>
  </si>
  <si>
    <t>1100045845 RIIFO Omni тройник с наружной резьбой пресс латунь 40-1"НР-40 '1С</t>
  </si>
  <si>
    <t>1100045853 RIIFO Omni тройник с наружной резьбой пресс латунь 40-1 1/4"НР-40 '1С</t>
  </si>
  <si>
    <t>1100045847 RIIFO Omni тройник с наружной резьбой пресс латунь 50-1/2"НР-50 '1С</t>
  </si>
  <si>
    <t>1100045846 RIIFO Omni тройник с наружной резьбой пресс латунь 50-3/4"НР-50 '1С</t>
  </si>
  <si>
    <t>1100045848 RIIFO Omni тройник с наружной резьбой пресс латунь 50-1"НР-50 '1С</t>
  </si>
  <si>
    <t>1100045854 RIIFO Omni тройник с наружной резьбой пресс латунь 50-1 1/2"НР-50 '1С</t>
  </si>
  <si>
    <t>1100045849 RIIFO Omni тройник с наружной резьбой пресс латунь 63-1/2"НР-63 '1С</t>
  </si>
  <si>
    <t>1100045850 RIIFO Omni тройник с наружной резьбой пресс латунь 63-3/4"НР-63 '1С</t>
  </si>
  <si>
    <t>1100045851 RIIFO Omni тройник с наружной резьбой пресс латунь 63-1"НР-63 '1С</t>
  </si>
  <si>
    <t>1100045852 RIIFO Omni тройник с наружной резьбой пресс латунь 63-2"НР-63 '1С</t>
  </si>
  <si>
    <t>1100047052 RIIFO Omni тройник редукционный пресс латунь 26-26-16 '4С</t>
  </si>
  <si>
    <t>1100047053 RIIFO Omni тройник редукционный пресс латунь 26-26-20 '4С</t>
  </si>
  <si>
    <t>1100045887 RIIFO Omni тройник редукционный пресс латунь 32-26-26 '4С</t>
  </si>
  <si>
    <t>1100045891 RIIFO Omni тройник редукционный пресс латунь 40-32-32 '1С</t>
  </si>
  <si>
    <t>1100045892 RIIFO Omni тройник редукционный пресс латунь 40-32-40 '1С</t>
  </si>
  <si>
    <t>1100045893 RIIFO Omni тройник редукционный пресс латунь 50-26-50 '1С</t>
  </si>
  <si>
    <t>1100045894 RIIFO Omni тройник редукционный пресс латунь 50-32-50 '1С</t>
  </si>
  <si>
    <t>1100045895 RIIFO Omni тройник редукционный пресс латунь 50-40-50 '1С</t>
  </si>
  <si>
    <t>1100045897 RIIFO Omni тройник редукционный пресс латунь 63-32-63 '1С</t>
  </si>
  <si>
    <t>1100045899 RIIFO Omni тройник редукционный пресс латунь 63-50-63 '1С</t>
  </si>
  <si>
    <t>1100045900 RIIFO Omni тройник редукционный пресс латунь 75-40-75 '1С</t>
  </si>
  <si>
    <t>1100045901 RIIFO Omni тройник редукционный пресс латунь 75-50-75 '1С</t>
  </si>
  <si>
    <t>1100045879 RIIFO Omni тройник редукционный пресс латунь 75-63-75 '1С</t>
  </si>
  <si>
    <t>1100045832 RIIFO Omni угольник пресс латунь 90° 50-50 '1С</t>
  </si>
  <si>
    <t>1100045836 RIIFO Omni угольник пресс латунь 90° 75-75 '1С</t>
  </si>
  <si>
    <t>1100045833 RIIFO Omni угольник пресс латунь 45° 50-50 '1С</t>
  </si>
  <si>
    <t>1100045835 RIIFO Omni угольник пресс латунь 45° 63-63 '1С</t>
  </si>
  <si>
    <t>1100045837 RIIFO Omni угольник пресс латунь 45° 75-75 '1С</t>
  </si>
  <si>
    <t>1100045817 RIIFO Omni угольник с наружной резьбой пресс латунь 90° 26-3/4"НР '5С</t>
  </si>
  <si>
    <t>1100046448 RIIFO Omni угольник с наружной резьбой пресс латунь 90° 32-1"НР '4С</t>
  </si>
  <si>
    <t>1100045819 RIIFO Omni угольник с наружной резьбой пресс латунь 90° 40-1 1/4"НР '1С</t>
  </si>
  <si>
    <t>1100045820 RIIFO Omni угольник с наружной резьбой пресс латунь 90° 50-1 1/2"НР '1С</t>
  </si>
  <si>
    <t>1100045821 RIIFO Omni угольник с наружной резьбой пресс латунь 90° 63-2"НР '1С</t>
  </si>
  <si>
    <t>1100045822 RIIFO Omni угольник с наружной резьбой пресс латунь 90° 75-2 1/2"НР '1С</t>
  </si>
  <si>
    <t>1100045829 RIIFO Omni угольник с внутренней резьбой пресс латунь 90° 26-1"ВР '6С</t>
  </si>
  <si>
    <t>1100046441 RIIFO Omni угольник с внутренней резьбой пресс латунь 90° 32-1"ВР '4С</t>
  </si>
  <si>
    <t>1100045824 RIIFO Omni угольник с внутренней резьбой пресс латунь 90° 40-1 1/4"ВР '1С</t>
  </si>
  <si>
    <t>1100045825 RIIFO Omni угольник с внутренней резьбой пресс латунь 90° 40-1 1/2"ВР '1С</t>
  </si>
  <si>
    <t>1100045826 RIIFO Omni угольник с внутренней резьбой пресс латунь 90° 50-1 1/2"ВР '1С</t>
  </si>
  <si>
    <t>1100045827 RIIFO Omni угольник с внутренней резьбой пресс латунь 90° 63-2"ВР '1С</t>
  </si>
  <si>
    <t>1100045823 RIIFO Omni угольник с внутренней резьбой пресс латунь 90° 75-2 1/2"ВР '1С</t>
  </si>
  <si>
    <t>1100045838 RIIFO Omni угольник с накидной гайкой пресс латунь 90° 16-3/4"НГ '5С</t>
  </si>
  <si>
    <t>1100047043 RIIFO Omni угольник с накидной гайкой пресс латунь 90° 20-3/4"НГ '1С</t>
  </si>
  <si>
    <t>1100045839 RIIFO Omni угольник с накидной гайкой пресс латунь 90° 26-3/4"НГ '5С</t>
  </si>
  <si>
    <t>1100046444 RIIFO Omni водорозетка пресс латунь 20-3/4"ВР '6С</t>
  </si>
  <si>
    <t>1100045841 RIIFO Omni водорозетка пресс латунь 26-3/4"ВР '1С</t>
  </si>
  <si>
    <t>1100045773 RIIFO Omni заглушка пресс латунь 20 '10С</t>
  </si>
  <si>
    <t>1100045774 RIIFO Omni заглушка пресс латунь 26 '5С</t>
  </si>
  <si>
    <t>1100045792 RIIFO Omni штуцер с накидной гайкой пресс латунь 40-1 1/2"НГ '1С</t>
  </si>
  <si>
    <t>1100045794 RIIFO Omni штуцер с накидной гайкой пресс латунь 50-1 1/2"НГ '1С</t>
  </si>
  <si>
    <t>1100045797 RIIFO Omni штуцер с накидной гайкой пресс латунь 50-2"НГ '1С</t>
  </si>
  <si>
    <t>1100045795 RIIFO Omni штуцер с накидной гайкой пресс латунь 63-2"НГ '1С</t>
  </si>
  <si>
    <t>1100045796 RIIFO Omni штуцер с накидной гайкой пресс латунь 75-2 1/2"НГ '1С</t>
  </si>
  <si>
    <t>1100049896 RIIFO Vita труба PE-Xb/EVOH 16x2,0 SDR 8/S 3,5 бухта 500 м красная '500С</t>
  </si>
  <si>
    <t>1100050287 RIIFO Flow кран шаровой с внутренней-наружной резьбой красная ручка-бабочка латунь 3/4"ВР-3/4"НР '1С</t>
  </si>
  <si>
    <t>1100046864 RIIFO Omni труба PE-Xb/AL/PE-Xb 63x6,0 отрезок 5 м белая '-С</t>
  </si>
  <si>
    <t>1100045759 RIIFO Omni переходник пресс латунь 40-26 '1С</t>
  </si>
  <si>
    <t>1100045763 RIIFO Omni переходник пресс латунь 63-40 '1С</t>
  </si>
  <si>
    <t>1100045903 RIIFO Omni тройник равнопроходной пресс латунь 40 '1С</t>
  </si>
  <si>
    <t>1100045896 RIIFO Omni тройник редукционный пресс латунь 63-26-63 '1С</t>
  </si>
  <si>
    <t>1100045898 RIIFO Omni тройник редукционный пресс латунь 63-40-63 '1С</t>
  </si>
  <si>
    <t>1100045834 RIIFO Omni угольник пресс латунь 90° 63-63 '1С</t>
  </si>
  <si>
    <t>USYSTEMS коллекторный шкаф накладной 950x810x160 мм '1И</t>
  </si>
  <si>
    <t>USYSTEMS коллекторный шкаф накладной 785x810x160 мм '1И</t>
  </si>
  <si>
    <t>USYSTEMS коллекторный шкаф накладной 705x810x160 мм '1И</t>
  </si>
  <si>
    <t>USYSTEMS коллекторный шкаф накладной 555x810x160 мм '1И</t>
  </si>
  <si>
    <t>USYSTEMS коллектор SH 1" с вентилями НР/ВР 4x3/4"НР Евроконус, ц/ц 50мм '3И</t>
  </si>
  <si>
    <t>USYSTEMS коллектор SH 1" с вентилями НР/ВР 3x3/4"НР Евроконус, ц/ц 50мм '3И</t>
  </si>
  <si>
    <t>USYSTEMS коллектор SH 1" с вентилями НР/ВР 2x3/4"НР Евроконус, ц/ц 50мм '5И</t>
  </si>
  <si>
    <t>USYSTEMS водорозетка Smart Aqua под планку 20-G1/2"ВР, тип 2 '5Ф</t>
  </si>
  <si>
    <t>USYSTEMS водорозетка Smart Aqua под планку 16-G1/2"ВР, тип 2 '5Ф</t>
  </si>
  <si>
    <t>USYSTEMS кольцо для труб PE-Xa с упором белое 20 '100И</t>
  </si>
  <si>
    <t>USYSTEMS кольцо для труб PE-Xa с упором белое 16 '100Ф</t>
  </si>
  <si>
    <t>СОО</t>
  </si>
  <si>
    <t>ALL new analogues</t>
  </si>
  <si>
    <t>Usystems</t>
  </si>
  <si>
    <t>Наименование системы</t>
  </si>
  <si>
    <t>Примечание</t>
  </si>
  <si>
    <t>Масса 1 ед., кг</t>
  </si>
  <si>
    <t>Кол.</t>
  </si>
  <si>
    <t>Единица измерения</t>
  </si>
  <si>
    <t>Поставщик</t>
  </si>
  <si>
    <t>Код продукции</t>
  </si>
  <si>
    <t>Тип, марка, обозначение документа, опросного листа</t>
  </si>
  <si>
    <t>Наименование и техническая характеристика</t>
  </si>
  <si>
    <t>Поз.</t>
  </si>
  <si>
    <t>1135613</t>
  </si>
  <si>
    <t>Задача</t>
  </si>
  <si>
    <t>Стальная сетка</t>
  </si>
  <si>
    <t>М2</t>
  </si>
  <si>
    <t>Система снеготаяния</t>
  </si>
  <si>
    <t>L000067</t>
  </si>
  <si>
    <t>Комплект системы управления для снеготаяния</t>
  </si>
  <si>
    <t xml:space="preserve">состав комплекта: </t>
  </si>
  <si>
    <t>Контроллер Teploluxe-2000</t>
  </si>
  <si>
    <t>Датчик температуры TST01-5,0-П (-55 до +60)</t>
  </si>
  <si>
    <t>Датчик осадков TSP01-25,0</t>
  </si>
  <si>
    <t>Блок питания для датчика осадков БПДО</t>
  </si>
  <si>
    <t>Клапан двухходовой с электроприводом</t>
  </si>
  <si>
    <t>Реле 220В с двумя перекидными контактами</t>
  </si>
  <si>
    <t xml:space="preserve">Кран шаровой с электроприводом </t>
  </si>
  <si>
    <t>Автоматика</t>
  </si>
  <si>
    <t xml:space="preserve">Контроллер температуры подачи в комплекте с датчиками (например MyHeatPRO) </t>
  </si>
  <si>
    <t>Перед теплообменником</t>
  </si>
  <si>
    <t xml:space="preserve">Для поддержания температуры подачи в первичном контуре </t>
  </si>
  <si>
    <t>Стягивающий пластиковый хомут</t>
  </si>
  <si>
    <t>1135969</t>
  </si>
  <si>
    <t>Column1</t>
  </si>
  <si>
    <t>Площадь системы, м2</t>
  </si>
  <si>
    <t>Диаметр трубы, мм</t>
  </si>
  <si>
    <t>Шаг укладки, мм</t>
  </si>
  <si>
    <t xml:space="preserve">Кол-во коллекторных групп </t>
  </si>
  <si>
    <t>Общее</t>
  </si>
  <si>
    <t>Столбец1</t>
  </si>
  <si>
    <t>Каждым коллектором</t>
  </si>
  <si>
    <t xml:space="preserve">Управление </t>
  </si>
  <si>
    <t xml:space="preserve">Расчет комплектующих системы снеготаяния </t>
  </si>
  <si>
    <t xml:space="preserve">Автоматика: </t>
  </si>
  <si>
    <t>После теплообменника</t>
  </si>
  <si>
    <t xml:space="preserve">Артикул </t>
  </si>
  <si>
    <t xml:space="preserve">Наименование </t>
  </si>
  <si>
    <t xml:space="preserve">Количество </t>
  </si>
  <si>
    <t xml:space="preserve">Ед. изм. </t>
  </si>
  <si>
    <t>Спецификация</t>
  </si>
  <si>
    <t xml:space="preserve">Примечание </t>
  </si>
  <si>
    <t>Usystems расходомер для промышленного коллектора '1С</t>
  </si>
  <si>
    <t xml:space="preserve">Опционально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</si>
</sst>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%"/>
    <numFmt numFmtId="166" formatCode="0.000%"/>
    <numFmt numFmtId="167" formatCode="#,##0.000000"/>
    <numFmt numFmtId="168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Verdana"/>
      <family val="2"/>
      <charset val="204"/>
    </font>
    <font>
      <b/>
      <sz val="10"/>
      <color indexed="8"/>
      <name val="Verdana"/>
      <family val="2"/>
      <charset val="204"/>
    </font>
    <font>
      <i/>
      <sz val="10"/>
      <name val="Verdana"/>
      <family val="2"/>
      <charset val="204"/>
    </font>
    <font>
      <b/>
      <sz val="10"/>
      <color rgb="FF0070C0"/>
      <name val="Verdana"/>
      <family val="2"/>
      <charset val="204"/>
    </font>
    <font>
      <b/>
      <sz val="10"/>
      <color rgb="FF00B050"/>
      <name val="Verdana"/>
      <family val="2"/>
      <charset val="204"/>
    </font>
    <font>
      <sz val="10"/>
      <color rgb="FFFF0000"/>
      <name val="Verdana"/>
      <family val="2"/>
      <charset val="204"/>
    </font>
    <font>
      <sz val="10"/>
      <color rgb="FF00B05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0"/>
      <color rgb="FF000000"/>
      <name val="Verdana"/>
      <family val="2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strike/>
      <sz val="10"/>
      <name val="Verdana"/>
      <family val="2"/>
      <charset val="204"/>
    </font>
    <font>
      <strike/>
      <sz val="10"/>
      <color indexed="8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Verdana"/>
      <family val="2"/>
      <charset val="204"/>
    </font>
    <font>
      <sz val="11"/>
      <color theme="1"/>
      <name val="Verdana"/>
      <family val="2"/>
      <charset val="204"/>
    </font>
    <font>
      <sz val="11"/>
      <color theme="1"/>
      <name val="GOST Common"/>
      <family val="2"/>
      <charset val="204"/>
    </font>
    <font>
      <sz val="10"/>
      <color theme="1"/>
      <name val="GOST Common"/>
      <family val="2"/>
      <charset val="204"/>
    </font>
    <font>
      <sz val="12"/>
      <color theme="1"/>
      <name val="GOST Common"/>
      <family val="2"/>
      <charset val="204"/>
    </font>
    <font>
      <b/>
      <sz val="12"/>
      <color theme="1"/>
      <name val="GOST Common"/>
      <family val="2"/>
      <charset val="204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Roboto"/>
    </font>
    <font>
      <b/>
      <sz val="16"/>
      <color theme="0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0"/>
      <name val="Roboto"/>
    </font>
    <font>
      <sz val="11"/>
      <color indexed="8"/>
      <name val="Roboto"/>
    </font>
    <font>
      <sz val="11"/>
      <name val="Roboto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871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8926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965D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/>
    <xf numFmtId="0" fontId="23" fillId="0" borderId="0"/>
  </cellStyleXfs>
  <cellXfs count="2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2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/>
    <xf numFmtId="49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1" xfId="1" applyNumberFormat="1" applyFont="1" applyFill="1" applyBorder="1" applyAlignment="1">
      <alignment horizontal="right" vertical="center"/>
    </xf>
    <xf numFmtId="49" fontId="0" fillId="0" borderId="0" xfId="0" applyNumberFormat="1"/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center" vertical="center"/>
    </xf>
    <xf numFmtId="4" fontId="3" fillId="12" borderId="1" xfId="0" applyNumberFormat="1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14" fontId="11" fillId="12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4" fontId="7" fillId="12" borderId="1" xfId="0" applyNumberFormat="1" applyFont="1" applyFill="1" applyBorder="1" applyAlignment="1">
      <alignment vertical="center"/>
    </xf>
    <xf numFmtId="4" fontId="8" fillId="12" borderId="1" xfId="0" applyNumberFormat="1" applyFont="1" applyFill="1" applyBorder="1" applyAlignment="1">
      <alignment horizontal="right" vertical="center"/>
    </xf>
    <xf numFmtId="165" fontId="3" fillId="12" borderId="1" xfId="1" applyNumberFormat="1" applyFont="1" applyFill="1" applyBorder="1" applyAlignment="1">
      <alignment horizontal="right" vertical="center"/>
    </xf>
    <xf numFmtId="164" fontId="3" fillId="12" borderId="1" xfId="0" applyNumberFormat="1" applyFont="1" applyFill="1" applyBorder="1" applyAlignment="1">
      <alignment horizontal="right" vertical="center"/>
    </xf>
    <xf numFmtId="0" fontId="3" fillId="12" borderId="1" xfId="1" applyNumberFormat="1" applyFont="1" applyFill="1" applyBorder="1" applyAlignment="1">
      <alignment horizontal="right" vertical="center"/>
    </xf>
    <xf numFmtId="0" fontId="11" fillId="12" borderId="1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68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13" borderId="0" xfId="0" applyFill="1"/>
    <xf numFmtId="4" fontId="0" fillId="13" borderId="0" xfId="0" applyNumberFormat="1" applyFill="1"/>
    <xf numFmtId="0" fontId="21" fillId="13" borderId="0" xfId="0" applyFont="1" applyFill="1" applyAlignment="1">
      <alignment vertical="top" wrapText="1"/>
    </xf>
    <xf numFmtId="4" fontId="8" fillId="14" borderId="1" xfId="0" applyNumberFormat="1" applyFont="1" applyFill="1" applyBorder="1" applyAlignment="1">
      <alignment horizontal="right" vertical="center"/>
    </xf>
    <xf numFmtId="49" fontId="3" fillId="15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7" fillId="0" borderId="0" xfId="0" applyNumberFormat="1" applyFont="1"/>
    <xf numFmtId="4" fontId="3" fillId="0" borderId="1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23" fillId="0" borderId="0" xfId="4"/>
    <xf numFmtId="0" fontId="23" fillId="0" borderId="1" xfId="4" applyBorder="1"/>
    <xf numFmtId="0" fontId="24" fillId="0" borderId="1" xfId="4" applyFont="1" applyBorder="1" applyAlignment="1">
      <alignment vertical="center"/>
    </xf>
    <xf numFmtId="3" fontId="24" fillId="0" borderId="1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5" fillId="11" borderId="1" xfId="3" applyFont="1" applyFill="1" applyBorder="1" applyAlignment="1">
      <alignment horizontal="left" vertical="center" wrapText="1"/>
    </xf>
    <xf numFmtId="0" fontId="26" fillId="11" borderId="1" xfId="3" applyFont="1" applyFill="1" applyBorder="1" applyAlignment="1">
      <alignment horizontal="left" vertical="center" wrapText="1"/>
    </xf>
    <xf numFmtId="0" fontId="24" fillId="0" borderId="1" xfId="4" applyFont="1" applyBorder="1"/>
    <xf numFmtId="3" fontId="24" fillId="0" borderId="1" xfId="4" applyNumberFormat="1" applyFont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27" fillId="11" borderId="1" xfId="3" applyFont="1" applyFill="1" applyBorder="1" applyAlignment="1">
      <alignment horizontal="center" vertical="center" wrapText="1"/>
    </xf>
    <xf numFmtId="1" fontId="24" fillId="0" borderId="1" xfId="4" applyNumberFormat="1" applyFont="1" applyBorder="1" applyAlignment="1">
      <alignment horizontal="center"/>
    </xf>
    <xf numFmtId="0" fontId="27" fillId="11" borderId="1" xfId="4" applyFont="1" applyFill="1" applyBorder="1" applyAlignment="1">
      <alignment horizontal="center" vertical="center"/>
    </xf>
    <xf numFmtId="0" fontId="23" fillId="0" borderId="0" xfId="4" applyAlignment="1">
      <alignment horizontal="center" vertical="center"/>
    </xf>
    <xf numFmtId="0" fontId="24" fillId="11" borderId="1" xfId="4" applyFont="1" applyFill="1" applyBorder="1" applyAlignment="1">
      <alignment horizontal="center" vertical="center"/>
    </xf>
    <xf numFmtId="0" fontId="27" fillId="11" borderId="1" xfId="4" applyFont="1" applyFill="1" applyBorder="1" applyAlignment="1">
      <alignment horizontal="center" vertical="center" wrapText="1"/>
    </xf>
    <xf numFmtId="0" fontId="27" fillId="11" borderId="1" xfId="4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3" fillId="0" borderId="1" xfId="0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1" xfId="0" applyFont="1" applyBorder="1"/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3" fontId="31" fillId="11" borderId="1" xfId="3" applyNumberFormat="1" applyFont="1" applyFill="1" applyBorder="1" applyAlignment="1">
      <alignment horizontal="center" vertical="center"/>
    </xf>
    <xf numFmtId="0" fontId="31" fillId="11" borderId="1" xfId="3" applyFont="1" applyFill="1" applyBorder="1" applyAlignment="1">
      <alignment horizontal="center" vertical="center" wrapText="1"/>
    </xf>
    <xf numFmtId="0" fontId="31" fillId="11" borderId="1" xfId="3" applyFont="1" applyFill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center" vertical="center"/>
    </xf>
    <xf numFmtId="0" fontId="31" fillId="11" borderId="1" xfId="3" applyFont="1" applyFill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5" fillId="11" borderId="1" xfId="3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wrapText="1"/>
    </xf>
    <xf numFmtId="49" fontId="39" fillId="0" borderId="1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3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right"/>
    </xf>
    <xf numFmtId="0" fontId="35" fillId="0" borderId="7" xfId="0" applyFont="1" applyBorder="1" applyAlignment="1">
      <alignment horizontal="center" vertical="center"/>
    </xf>
    <xf numFmtId="0" fontId="32" fillId="17" borderId="0" xfId="0" applyFont="1" applyFill="1" applyAlignment="1">
      <alignment horizontal="left" vertical="center" wrapText="1"/>
    </xf>
    <xf numFmtId="0" fontId="31" fillId="18" borderId="1" xfId="0" applyFont="1" applyFill="1" applyBorder="1" applyAlignment="1">
      <alignment horizontal="right"/>
    </xf>
    <xf numFmtId="0" fontId="34" fillId="18" borderId="1" xfId="0" applyFont="1" applyFill="1" applyBorder="1" applyAlignment="1">
      <alignment horizontal="right"/>
    </xf>
    <xf numFmtId="0" fontId="34" fillId="0" borderId="1" xfId="0" applyFont="1" applyBorder="1" applyAlignment="1">
      <alignment horizontal="right"/>
    </xf>
    <xf numFmtId="0" fontId="33" fillId="0" borderId="0" xfId="0" applyFont="1" applyAlignment="1">
      <alignment horizontal="center"/>
    </xf>
  </cellXfs>
  <cellStyles count="5">
    <cellStyle name="Normal 2" xfId="3" xr:uid="{00000000-0005-0000-0000-000000000000}"/>
    <cellStyle name="Normal 3" xfId="4" xr:uid="{00000000-0005-0000-0000-000001000000}"/>
    <cellStyle name="Гиперссылка" xfId="2" builtinId="8"/>
    <cellStyle name="Обычный" xfId="0" builtinId="0"/>
    <cellStyle name="Процентный" xfId="1" builtinId="5"/>
  </cellStyles>
  <dxfs count="151"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strike val="0"/>
        <outline val="0"/>
        <shadow val="0"/>
        <u val="none"/>
        <vertAlign val="baseline"/>
        <name val="Roboto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00FF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65D1"/>
      <color rgb="FF1DA2A9"/>
      <color rgb="FF9C2A9C"/>
      <color rgb="FFFF99CC"/>
      <color rgb="FFFFFF66"/>
      <color rgb="FFFFFF99"/>
      <color rgb="FFFF6D6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491622</xdr:colOff>
      <xdr:row>2</xdr:row>
      <xdr:rowOff>50637</xdr:rowOff>
    </xdr:from>
    <xdr:to>
      <xdr:col>5</xdr:col>
      <xdr:colOff>1097134</xdr:colOff>
      <xdr:row>7</xdr:row>
      <xdr:rowOff>151571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70E89-57ED-4E96-9BFE-9CE42699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1834" y="233810"/>
          <a:ext cx="4584031" cy="1060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opov  Anton" id="{BE1677B3-C7B7-43F5-A2C4-0B1F164CC047}" userId="S::anton.popov@usystems.ru::1b35636c-4293-4e0c-8992-c4a4e5ac418d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DAF46F-D443-4E09-AEF3-F4D106334DE8}" name="Table1" displayName="Table1" ref="K6:K8" totalsRowShown="0" headerRowDxfId="110" dataDxfId="109">
  <autoFilter ref="K6:K8" xr:uid="{93DAF46F-D443-4E09-AEF3-F4D106334DE8}"/>
  <tableColumns count="1">
    <tableColumn id="1" xr3:uid="{69D90987-B6D4-4C18-8B0D-B3BB88227CC1}" name="Column1" dataDxfId="10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49A9E9-C436-4AAC-BB2F-767D8A8814D8}" name="Таблица2" displayName="Таблица2" ref="K9:K11" totalsRowShown="0" headerRowDxfId="107" dataDxfId="106">
  <autoFilter ref="K9:K11" xr:uid="{0049A9E9-C436-4AAC-BB2F-767D8A8814D8}"/>
  <tableColumns count="1">
    <tableColumn id="1" xr3:uid="{53ED5A3F-2878-42E2-AF4F-B7460A358EEC}" name="Столбец1" dataDxfId="10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27T12:48:11.38" personId="{BE1677B3-C7B7-43F5-A2C4-0B1F164CC047}" id="{B11ED058-9557-4A2C-9C69-D2AD16F2CB2F}">
    <text>Из расчета - максимальное кол-во выходов &lt;= 16</text>
  </threadedComment>
  <threadedComment ref="C9" dT="2023-03-27T12:48:48.01" personId="{BE1677B3-C7B7-43F5-A2C4-0B1F164CC047}" id="{E193EB47-490B-4BCF-83F2-B8383C91696D}" parentId="{B11ED058-9557-4A2C-9C69-D2AD16F2CB2F}">
    <text>Длина петли 120 м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736"/>
  <sheetViews>
    <sheetView topLeftCell="B1" zoomScale="70" zoomScaleNormal="70" workbookViewId="0">
      <pane xSplit="4" ySplit="5" topLeftCell="F1483" activePane="bottomRight" state="frozen"/>
      <selection activeCell="B1" sqref="B1"/>
      <selection pane="topRight" activeCell="G1" sqref="G1"/>
      <selection pane="bottomLeft" activeCell="B6" sqref="B6"/>
      <selection pane="bottomRight" activeCell="I1493" sqref="I1493"/>
    </sheetView>
  </sheetViews>
  <sheetFormatPr defaultRowHeight="14.4" x14ac:dyDescent="0.3"/>
  <cols>
    <col min="1" max="1" width="1.6640625" hidden="1" customWidth="1"/>
    <col min="2" max="2" width="6.33203125" customWidth="1"/>
    <col min="3" max="3" width="13.6640625" customWidth="1"/>
    <col min="4" max="4" width="13.44140625" customWidth="1"/>
    <col min="5" max="6" width="76.44140625" customWidth="1"/>
    <col min="7" max="7" width="7.5546875" customWidth="1"/>
    <col min="8" max="8" width="31.44140625" customWidth="1"/>
    <col min="9" max="10" width="12.44140625" customWidth="1"/>
    <col min="11" max="11" width="15.6640625" customWidth="1"/>
    <col min="12" max="12" width="12.44140625" customWidth="1"/>
    <col min="13" max="13" width="18.44140625" customWidth="1"/>
    <col min="14" max="14" width="13.33203125" customWidth="1"/>
    <col min="15" max="21" width="13.6640625" customWidth="1"/>
  </cols>
  <sheetData>
    <row r="1" spans="1:21" x14ac:dyDescent="0.3">
      <c r="A1" s="1"/>
      <c r="B1" s="1" t="s">
        <v>5873</v>
      </c>
      <c r="C1" s="2"/>
      <c r="D1" s="2"/>
      <c r="E1" s="3"/>
      <c r="F1" s="3"/>
      <c r="G1" s="4"/>
      <c r="H1" s="5"/>
      <c r="I1" s="5"/>
      <c r="J1" s="5"/>
      <c r="K1" s="6"/>
      <c r="L1" s="7"/>
      <c r="M1" s="8"/>
      <c r="N1" s="7"/>
      <c r="O1" s="7"/>
      <c r="P1" s="7"/>
      <c r="Q1" s="7"/>
      <c r="R1" s="7"/>
      <c r="S1" s="7"/>
      <c r="T1" s="7"/>
      <c r="U1" s="7"/>
    </row>
    <row r="2" spans="1:21" x14ac:dyDescent="0.3">
      <c r="A2" s="1"/>
      <c r="B2" s="1" t="s">
        <v>0</v>
      </c>
      <c r="C2" s="2"/>
      <c r="D2" s="2"/>
      <c r="E2" s="3"/>
      <c r="F2" s="3"/>
      <c r="G2" s="3"/>
      <c r="H2" s="7"/>
      <c r="I2" s="7"/>
      <c r="J2" s="7"/>
      <c r="K2" s="6"/>
      <c r="L2" s="7"/>
      <c r="M2" s="8"/>
      <c r="N2" s="11"/>
      <c r="O2" s="11"/>
      <c r="P2" s="7"/>
      <c r="Q2" s="7"/>
      <c r="R2" s="7"/>
      <c r="S2" s="7"/>
      <c r="T2" s="7"/>
      <c r="U2" s="7"/>
    </row>
    <row r="3" spans="1:21" x14ac:dyDescent="0.3">
      <c r="A3" s="1"/>
      <c r="B3" s="1"/>
      <c r="C3" s="2"/>
      <c r="D3" s="2"/>
      <c r="E3" s="3"/>
      <c r="F3" s="3"/>
      <c r="G3" s="3"/>
      <c r="H3" s="7"/>
      <c r="I3" s="7"/>
      <c r="J3" s="7"/>
      <c r="K3" s="6"/>
      <c r="L3" s="7"/>
      <c r="M3" s="8"/>
      <c r="N3" s="11"/>
      <c r="O3" s="11"/>
      <c r="P3" s="7"/>
      <c r="Q3" s="7"/>
      <c r="R3" s="7"/>
      <c r="S3" s="7"/>
      <c r="T3" s="7"/>
      <c r="U3" s="7"/>
    </row>
    <row r="4" spans="1:21" ht="75.599999999999994" x14ac:dyDescent="0.3">
      <c r="A4" s="10"/>
      <c r="B4" s="12" t="s">
        <v>1</v>
      </c>
      <c r="C4" s="13" t="s">
        <v>2</v>
      </c>
      <c r="D4" s="13" t="s">
        <v>3</v>
      </c>
      <c r="E4" s="13" t="s">
        <v>4</v>
      </c>
      <c r="F4" s="13" t="s">
        <v>6021</v>
      </c>
      <c r="G4" s="13" t="s">
        <v>5</v>
      </c>
      <c r="H4" s="14" t="s">
        <v>6</v>
      </c>
      <c r="I4" s="14" t="s">
        <v>8</v>
      </c>
      <c r="J4" s="14" t="s">
        <v>5876</v>
      </c>
      <c r="K4" s="14" t="s">
        <v>9</v>
      </c>
      <c r="L4" s="12" t="s">
        <v>10</v>
      </c>
      <c r="M4" s="16" t="s">
        <v>5726</v>
      </c>
      <c r="N4" s="14" t="s">
        <v>13</v>
      </c>
      <c r="O4" s="14" t="s">
        <v>14</v>
      </c>
      <c r="P4" s="14" t="s">
        <v>17</v>
      </c>
      <c r="Q4" s="234" t="s">
        <v>18</v>
      </c>
      <c r="R4" s="234"/>
      <c r="S4" s="234"/>
      <c r="T4" s="14" t="s">
        <v>19</v>
      </c>
      <c r="U4" s="14" t="s">
        <v>20</v>
      </c>
    </row>
    <row r="5" spans="1:21" x14ac:dyDescent="0.3">
      <c r="A5" s="18"/>
      <c r="B5" s="12"/>
      <c r="C5" s="19" t="s">
        <v>4782</v>
      </c>
      <c r="D5" s="103"/>
      <c r="E5" s="35"/>
      <c r="F5" s="35"/>
      <c r="G5" s="35"/>
      <c r="H5" s="103"/>
      <c r="I5" s="29"/>
      <c r="J5" s="29"/>
      <c r="K5" s="107"/>
      <c r="L5" s="12"/>
      <c r="M5" s="33"/>
      <c r="N5" s="29"/>
      <c r="O5" s="29"/>
      <c r="P5" s="29"/>
      <c r="Q5" s="29"/>
      <c r="R5" s="29"/>
      <c r="S5" s="29"/>
      <c r="T5" s="29"/>
      <c r="U5" s="29"/>
    </row>
    <row r="6" spans="1:21" x14ac:dyDescent="0.3">
      <c r="A6" s="59"/>
      <c r="B6" s="47">
        <v>1</v>
      </c>
      <c r="C6" s="45">
        <v>1135974</v>
      </c>
      <c r="D6" s="40">
        <v>1033896</v>
      </c>
      <c r="E6" s="30" t="s">
        <v>5684</v>
      </c>
      <c r="F6" s="103"/>
      <c r="G6" s="101" t="s">
        <v>42</v>
      </c>
      <c r="H6" s="139" t="s">
        <v>4781</v>
      </c>
      <c r="I6" s="27"/>
      <c r="J6" s="40">
        <v>1135613</v>
      </c>
      <c r="K6" s="38" t="s">
        <v>34</v>
      </c>
      <c r="L6" s="37" t="s">
        <v>1268</v>
      </c>
      <c r="M6" s="33">
        <v>245.09</v>
      </c>
      <c r="N6" s="29">
        <v>9.9000000000000005E-2</v>
      </c>
      <c r="O6" s="29">
        <v>6.69E-4</v>
      </c>
      <c r="P6" s="29">
        <v>100</v>
      </c>
      <c r="Q6" s="29">
        <v>780</v>
      </c>
      <c r="R6" s="29">
        <v>780</v>
      </c>
      <c r="S6" s="29">
        <v>110</v>
      </c>
      <c r="T6" s="29">
        <v>9.9</v>
      </c>
      <c r="U6" s="29">
        <v>6.6923999999999997E-2</v>
      </c>
    </row>
    <row r="7" spans="1:21" x14ac:dyDescent="0.3">
      <c r="A7" s="59"/>
      <c r="B7" s="47">
        <v>2</v>
      </c>
      <c r="C7" s="45" t="s">
        <v>6020</v>
      </c>
      <c r="D7" s="28">
        <v>1033896</v>
      </c>
      <c r="E7" s="30" t="s">
        <v>5401</v>
      </c>
      <c r="F7" s="103"/>
      <c r="G7" s="29" t="s">
        <v>42</v>
      </c>
      <c r="H7" s="139" t="s">
        <v>4781</v>
      </c>
      <c r="I7" s="29"/>
      <c r="J7" s="40">
        <v>1135974</v>
      </c>
      <c r="K7" s="32" t="s">
        <v>34</v>
      </c>
      <c r="L7" s="29" t="s">
        <v>35</v>
      </c>
      <c r="M7" s="33">
        <v>245.09</v>
      </c>
      <c r="N7" s="29">
        <v>9.9000000000000005E-2</v>
      </c>
      <c r="O7" s="29">
        <v>6.69E-4</v>
      </c>
      <c r="P7" s="29">
        <v>400</v>
      </c>
      <c r="Q7" s="29"/>
      <c r="R7" s="29"/>
      <c r="S7" s="29"/>
      <c r="T7" s="29">
        <v>39.6</v>
      </c>
      <c r="U7" s="29">
        <v>0.2676</v>
      </c>
    </row>
    <row r="8" spans="1:21" x14ac:dyDescent="0.3">
      <c r="A8" s="59"/>
      <c r="B8" s="47">
        <v>3</v>
      </c>
      <c r="C8" s="45">
        <v>1135975</v>
      </c>
      <c r="D8" s="40">
        <v>1033222</v>
      </c>
      <c r="E8" s="30" t="s">
        <v>5402</v>
      </c>
      <c r="F8" s="103"/>
      <c r="G8" s="101" t="s">
        <v>42</v>
      </c>
      <c r="H8" s="139" t="s">
        <v>4781</v>
      </c>
      <c r="I8" s="27"/>
      <c r="J8" s="40">
        <v>1135614</v>
      </c>
      <c r="K8" s="38" t="s">
        <v>34</v>
      </c>
      <c r="L8" s="37" t="s">
        <v>1268</v>
      </c>
      <c r="M8" s="33">
        <v>327.9</v>
      </c>
      <c r="N8" s="29">
        <v>0.154</v>
      </c>
      <c r="O8" s="29">
        <v>9.3000000000000005E-4</v>
      </c>
      <c r="P8" s="29">
        <v>100</v>
      </c>
      <c r="Q8" s="29">
        <v>800</v>
      </c>
      <c r="R8" s="29">
        <v>775</v>
      </c>
      <c r="S8" s="29">
        <v>150</v>
      </c>
      <c r="T8" s="29">
        <v>15.4</v>
      </c>
      <c r="U8" s="29">
        <v>9.2999999999999999E-2</v>
      </c>
    </row>
    <row r="9" spans="1:21" x14ac:dyDescent="0.3">
      <c r="A9" s="59"/>
      <c r="B9" s="47">
        <v>4</v>
      </c>
      <c r="C9" s="45">
        <v>1135614</v>
      </c>
      <c r="D9" s="28">
        <v>1033222</v>
      </c>
      <c r="E9" s="30" t="s">
        <v>5403</v>
      </c>
      <c r="F9" s="103"/>
      <c r="G9" s="29" t="s">
        <v>42</v>
      </c>
      <c r="H9" s="139" t="s">
        <v>4781</v>
      </c>
      <c r="I9" s="29"/>
      <c r="J9" s="40">
        <v>1135975</v>
      </c>
      <c r="K9" s="32" t="s">
        <v>34</v>
      </c>
      <c r="L9" s="29" t="s">
        <v>35</v>
      </c>
      <c r="M9" s="33">
        <v>327.9</v>
      </c>
      <c r="N9" s="29">
        <v>0.154</v>
      </c>
      <c r="O9" s="29">
        <v>9.3000000000000005E-4</v>
      </c>
      <c r="P9" s="29">
        <v>300</v>
      </c>
      <c r="Q9" s="29"/>
      <c r="R9" s="29"/>
      <c r="S9" s="29"/>
      <c r="T9" s="29">
        <v>46.2</v>
      </c>
      <c r="U9" s="29">
        <v>0.27900000000000003</v>
      </c>
    </row>
    <row r="10" spans="1:21" x14ac:dyDescent="0.3">
      <c r="A10" s="59"/>
      <c r="B10" s="47">
        <v>5</v>
      </c>
      <c r="C10" s="45">
        <v>1135615</v>
      </c>
      <c r="D10" s="28">
        <v>1033305</v>
      </c>
      <c r="E10" s="30" t="s">
        <v>5404</v>
      </c>
      <c r="F10" s="103"/>
      <c r="G10" s="29" t="s">
        <v>42</v>
      </c>
      <c r="H10" s="139" t="s">
        <v>4781</v>
      </c>
      <c r="I10" s="29"/>
      <c r="J10" s="46"/>
      <c r="K10" s="32" t="s">
        <v>34</v>
      </c>
      <c r="L10" s="29" t="s">
        <v>35</v>
      </c>
      <c r="M10" s="33">
        <v>514</v>
      </c>
      <c r="N10" s="29">
        <v>0.23699999999999999</v>
      </c>
      <c r="O10" s="29">
        <v>1.4120000000000001E-3</v>
      </c>
      <c r="P10" s="29">
        <v>50</v>
      </c>
      <c r="Q10" s="29">
        <v>780</v>
      </c>
      <c r="R10" s="29">
        <v>780</v>
      </c>
      <c r="S10" s="29">
        <v>780</v>
      </c>
      <c r="T10" s="29">
        <v>11.85</v>
      </c>
      <c r="U10" s="29">
        <v>7.0599999999999996E-2</v>
      </c>
    </row>
    <row r="11" spans="1:21" x14ac:dyDescent="0.3">
      <c r="A11" s="59"/>
      <c r="B11" s="47">
        <v>6</v>
      </c>
      <c r="C11" s="45">
        <v>1135616</v>
      </c>
      <c r="D11" s="28">
        <v>1094118</v>
      </c>
      <c r="E11" s="30" t="s">
        <v>5405</v>
      </c>
      <c r="F11" s="103"/>
      <c r="G11" s="29" t="s">
        <v>42</v>
      </c>
      <c r="H11" s="139" t="s">
        <v>4781</v>
      </c>
      <c r="I11" s="29"/>
      <c r="J11" s="46"/>
      <c r="K11" s="32" t="s">
        <v>34</v>
      </c>
      <c r="L11" s="29" t="s">
        <v>35</v>
      </c>
      <c r="M11" s="33">
        <v>817</v>
      </c>
      <c r="N11" s="29">
        <v>0.39800000000000002</v>
      </c>
      <c r="O11" s="29">
        <v>4.4180000000000001E-3</v>
      </c>
      <c r="P11" s="29">
        <v>50</v>
      </c>
      <c r="Q11" s="29">
        <v>940</v>
      </c>
      <c r="R11" s="29">
        <v>250</v>
      </c>
      <c r="S11" s="29">
        <v>940</v>
      </c>
      <c r="T11" s="29">
        <v>19.900000000000002</v>
      </c>
      <c r="U11" s="29">
        <v>0.22090000000000001</v>
      </c>
    </row>
    <row r="12" spans="1:21" x14ac:dyDescent="0.3">
      <c r="A12" s="59"/>
      <c r="B12" s="47">
        <v>7</v>
      </c>
      <c r="C12" s="45">
        <v>1136603</v>
      </c>
      <c r="D12" s="28">
        <v>1033418</v>
      </c>
      <c r="E12" s="30" t="s">
        <v>5325</v>
      </c>
      <c r="F12" s="103"/>
      <c r="G12" s="29" t="s">
        <v>42</v>
      </c>
      <c r="H12" s="139" t="s">
        <v>4781</v>
      </c>
      <c r="I12" s="29"/>
      <c r="J12" s="46"/>
      <c r="K12" s="55" t="s">
        <v>34</v>
      </c>
      <c r="L12" s="29" t="s">
        <v>35</v>
      </c>
      <c r="M12" s="33">
        <v>1814</v>
      </c>
      <c r="N12" s="29">
        <v>0.59499999999999997</v>
      </c>
      <c r="O12" s="29">
        <v>1.6000000000000001E-3</v>
      </c>
      <c r="P12" s="29">
        <v>6</v>
      </c>
      <c r="Q12" s="29">
        <v>6000</v>
      </c>
      <c r="R12" s="29">
        <v>42</v>
      </c>
      <c r="S12" s="29">
        <v>42</v>
      </c>
      <c r="T12" s="29">
        <v>3.57</v>
      </c>
      <c r="U12" s="29">
        <v>9.6000000000000009E-3</v>
      </c>
    </row>
    <row r="13" spans="1:21" x14ac:dyDescent="0.3">
      <c r="A13" s="59"/>
      <c r="B13" s="47">
        <v>8</v>
      </c>
      <c r="C13" s="45">
        <v>1136604</v>
      </c>
      <c r="D13" s="28">
        <v>1033482</v>
      </c>
      <c r="E13" s="30" t="s">
        <v>5326</v>
      </c>
      <c r="F13" s="103"/>
      <c r="G13" s="29" t="s">
        <v>42</v>
      </c>
      <c r="H13" s="139" t="s">
        <v>4781</v>
      </c>
      <c r="I13" s="29"/>
      <c r="J13" s="46"/>
      <c r="K13" s="55" t="s">
        <v>3784</v>
      </c>
      <c r="L13" s="29" t="s">
        <v>35</v>
      </c>
      <c r="M13" s="33" t="s">
        <v>5289</v>
      </c>
      <c r="N13" s="29">
        <v>0.92800000000000005</v>
      </c>
      <c r="O13" s="29">
        <v>2.5000000000000001E-3</v>
      </c>
      <c r="P13" s="29">
        <v>6</v>
      </c>
      <c r="Q13" s="29">
        <v>6000</v>
      </c>
      <c r="R13" s="29">
        <v>50</v>
      </c>
      <c r="S13" s="29">
        <v>50</v>
      </c>
      <c r="T13" s="29">
        <v>5.5680000000000005</v>
      </c>
      <c r="U13" s="29">
        <v>1.4999999999999999E-2</v>
      </c>
    </row>
    <row r="14" spans="1:21" x14ac:dyDescent="0.3">
      <c r="A14" s="59"/>
      <c r="B14" s="47">
        <v>9</v>
      </c>
      <c r="C14" s="45">
        <v>1136605</v>
      </c>
      <c r="D14" s="28">
        <v>1033503</v>
      </c>
      <c r="E14" s="30" t="s">
        <v>5327</v>
      </c>
      <c r="F14" s="103"/>
      <c r="G14" s="29" t="s">
        <v>47</v>
      </c>
      <c r="H14" s="139" t="s">
        <v>4781</v>
      </c>
      <c r="I14" s="29"/>
      <c r="J14" s="46"/>
      <c r="K14" s="55" t="s">
        <v>3784</v>
      </c>
      <c r="L14" s="29" t="s">
        <v>35</v>
      </c>
      <c r="M14" s="33" t="s">
        <v>5289</v>
      </c>
      <c r="N14" s="29">
        <v>1.4650000000000001</v>
      </c>
      <c r="O14" s="29">
        <v>3.9690000000000003E-3</v>
      </c>
      <c r="P14" s="29">
        <v>6</v>
      </c>
      <c r="Q14" s="29">
        <v>6000</v>
      </c>
      <c r="R14" s="29">
        <v>63</v>
      </c>
      <c r="S14" s="29">
        <v>63</v>
      </c>
      <c r="T14" s="29">
        <v>8.7900000000000009</v>
      </c>
      <c r="U14" s="29">
        <v>2.3814000000000002E-2</v>
      </c>
    </row>
    <row r="15" spans="1:21" x14ac:dyDescent="0.3">
      <c r="A15" s="59"/>
      <c r="B15" s="47">
        <v>10</v>
      </c>
      <c r="C15" s="45">
        <v>1136606</v>
      </c>
      <c r="D15" s="28">
        <v>1033521</v>
      </c>
      <c r="E15" s="30" t="s">
        <v>5328</v>
      </c>
      <c r="F15" s="103"/>
      <c r="G15" s="29" t="s">
        <v>47</v>
      </c>
      <c r="H15" s="139" t="s">
        <v>4781</v>
      </c>
      <c r="I15" s="29"/>
      <c r="J15" s="46"/>
      <c r="K15" s="55" t="s">
        <v>3784</v>
      </c>
      <c r="L15" s="29" t="s">
        <v>35</v>
      </c>
      <c r="M15" s="33" t="s">
        <v>5289</v>
      </c>
      <c r="N15" s="29">
        <v>2.0760000000000001</v>
      </c>
      <c r="O15" s="29">
        <v>5.6249999999999998E-3</v>
      </c>
      <c r="P15" s="29">
        <v>6</v>
      </c>
      <c r="Q15" s="29">
        <v>6000</v>
      </c>
      <c r="R15" s="29">
        <v>75</v>
      </c>
      <c r="S15" s="29">
        <v>75</v>
      </c>
      <c r="T15" s="29">
        <v>12.456</v>
      </c>
      <c r="U15" s="29">
        <v>3.3750000000000002E-2</v>
      </c>
    </row>
    <row r="16" spans="1:21" x14ac:dyDescent="0.3">
      <c r="A16" s="59"/>
      <c r="B16" s="47">
        <v>11</v>
      </c>
      <c r="C16" s="45">
        <v>1136607</v>
      </c>
      <c r="D16" s="28">
        <v>1033536</v>
      </c>
      <c r="E16" s="30" t="s">
        <v>5329</v>
      </c>
      <c r="F16" s="103"/>
      <c r="G16" s="29" t="s">
        <v>31</v>
      </c>
      <c r="H16" s="139" t="s">
        <v>4781</v>
      </c>
      <c r="I16" s="29"/>
      <c r="J16" s="46"/>
      <c r="K16" s="55" t="s">
        <v>3784</v>
      </c>
      <c r="L16" s="29" t="s">
        <v>35</v>
      </c>
      <c r="M16" s="33" t="s">
        <v>5289</v>
      </c>
      <c r="N16" s="29">
        <v>2.9729999999999999</v>
      </c>
      <c r="O16" s="29">
        <v>8.0999999999999996E-3</v>
      </c>
      <c r="P16" s="29">
        <v>6</v>
      </c>
      <c r="Q16" s="29">
        <v>6000</v>
      </c>
      <c r="R16" s="29">
        <v>90</v>
      </c>
      <c r="S16" s="29">
        <v>90</v>
      </c>
      <c r="T16" s="29">
        <v>17.838000000000001</v>
      </c>
      <c r="U16" s="29">
        <v>4.8599999999999997E-2</v>
      </c>
    </row>
    <row r="17" spans="1:21" x14ac:dyDescent="0.3">
      <c r="A17" s="59"/>
      <c r="B17" s="47">
        <v>12</v>
      </c>
      <c r="C17" s="45">
        <v>1136608</v>
      </c>
      <c r="D17" s="28">
        <v>1033587</v>
      </c>
      <c r="E17" s="30" t="s">
        <v>5330</v>
      </c>
      <c r="F17" s="103"/>
      <c r="G17" s="29" t="s">
        <v>31</v>
      </c>
      <c r="H17" s="139" t="s">
        <v>4781</v>
      </c>
      <c r="I17" s="29"/>
      <c r="J17" s="46"/>
      <c r="K17" s="55" t="s">
        <v>3784</v>
      </c>
      <c r="L17" s="29" t="s">
        <v>35</v>
      </c>
      <c r="M17" s="33" t="s">
        <v>5289</v>
      </c>
      <c r="N17" s="29">
        <v>4.41</v>
      </c>
      <c r="O17" s="29">
        <v>1.21E-2</v>
      </c>
      <c r="P17" s="29">
        <v>6</v>
      </c>
      <c r="Q17" s="29">
        <v>6000</v>
      </c>
      <c r="R17" s="29">
        <v>110</v>
      </c>
      <c r="S17" s="29">
        <v>110</v>
      </c>
      <c r="T17" s="29">
        <v>26.46</v>
      </c>
      <c r="U17" s="29">
        <v>7.2599999999999998E-2</v>
      </c>
    </row>
    <row r="18" spans="1:21" ht="25.2" x14ac:dyDescent="0.3">
      <c r="A18" s="59"/>
      <c r="B18" s="47">
        <v>13</v>
      </c>
      <c r="C18" s="45">
        <v>1136609</v>
      </c>
      <c r="D18" s="28">
        <v>1062044</v>
      </c>
      <c r="E18" s="30" t="s">
        <v>5307</v>
      </c>
      <c r="F18" s="103"/>
      <c r="G18" s="29" t="s">
        <v>42</v>
      </c>
      <c r="H18" s="139" t="s">
        <v>4781</v>
      </c>
      <c r="I18" s="29"/>
      <c r="J18" s="46" t="s">
        <v>5877</v>
      </c>
      <c r="K18" s="32" t="s">
        <v>34</v>
      </c>
      <c r="L18" s="29" t="s">
        <v>35</v>
      </c>
      <c r="M18" s="33">
        <v>232.62</v>
      </c>
      <c r="N18" s="29">
        <v>9.0999999999999998E-2</v>
      </c>
      <c r="O18" s="29">
        <v>6.2399999999999999E-4</v>
      </c>
      <c r="P18" s="29">
        <v>100</v>
      </c>
      <c r="Q18" s="29"/>
      <c r="R18" s="29"/>
      <c r="S18" s="29"/>
      <c r="T18" s="29"/>
      <c r="U18" s="29"/>
    </row>
    <row r="19" spans="1:21" ht="25.2" x14ac:dyDescent="0.3">
      <c r="A19" s="59"/>
      <c r="B19" s="47">
        <v>14</v>
      </c>
      <c r="C19" s="45">
        <v>1136610</v>
      </c>
      <c r="D19" s="28">
        <v>1062045</v>
      </c>
      <c r="E19" s="30" t="s">
        <v>5308</v>
      </c>
      <c r="F19" s="103"/>
      <c r="G19" s="29" t="s">
        <v>42</v>
      </c>
      <c r="H19" s="139" t="s">
        <v>4781</v>
      </c>
      <c r="I19" s="29"/>
      <c r="J19" s="46" t="s">
        <v>5878</v>
      </c>
      <c r="K19" s="32" t="s">
        <v>34</v>
      </c>
      <c r="L19" s="29" t="s">
        <v>35</v>
      </c>
      <c r="M19" s="33">
        <v>232.62</v>
      </c>
      <c r="N19" s="29">
        <v>9.0999999999999998E-2</v>
      </c>
      <c r="O19" s="29">
        <v>5.2300000000000003E-4</v>
      </c>
      <c r="P19" s="29">
        <v>200</v>
      </c>
      <c r="Q19" s="29"/>
      <c r="R19" s="29"/>
      <c r="S19" s="29"/>
      <c r="T19" s="29"/>
      <c r="U19" s="29"/>
    </row>
    <row r="20" spans="1:21" ht="25.2" x14ac:dyDescent="0.3">
      <c r="A20" s="59"/>
      <c r="B20" s="47">
        <v>15</v>
      </c>
      <c r="C20" s="45">
        <v>1136611</v>
      </c>
      <c r="D20" s="28">
        <v>1062046</v>
      </c>
      <c r="E20" s="30" t="s">
        <v>5309</v>
      </c>
      <c r="F20" s="103"/>
      <c r="G20" s="29" t="s">
        <v>42</v>
      </c>
      <c r="H20" s="139" t="s">
        <v>4781</v>
      </c>
      <c r="I20" s="29"/>
      <c r="J20" s="46" t="s">
        <v>5879</v>
      </c>
      <c r="K20" s="32" t="s">
        <v>34</v>
      </c>
      <c r="L20" s="29" t="s">
        <v>35</v>
      </c>
      <c r="M20" s="33">
        <v>232.62</v>
      </c>
      <c r="N20" s="29">
        <v>9.0999999999999998E-2</v>
      </c>
      <c r="O20" s="29">
        <v>5.5099999999999995E-4</v>
      </c>
      <c r="P20" s="29">
        <v>300</v>
      </c>
      <c r="Q20" s="29"/>
      <c r="R20" s="29"/>
      <c r="S20" s="29"/>
      <c r="T20" s="29"/>
      <c r="U20" s="29"/>
    </row>
    <row r="21" spans="1:21" ht="25.2" x14ac:dyDescent="0.3">
      <c r="A21" s="59"/>
      <c r="B21" s="47">
        <v>16</v>
      </c>
      <c r="C21" s="45">
        <v>1136612</v>
      </c>
      <c r="D21" s="28">
        <v>1009228</v>
      </c>
      <c r="E21" s="30" t="s">
        <v>5310</v>
      </c>
      <c r="F21" s="103"/>
      <c r="G21" s="29" t="s">
        <v>42</v>
      </c>
      <c r="H21" s="139" t="s">
        <v>4781</v>
      </c>
      <c r="I21" s="29"/>
      <c r="J21" s="46" t="s">
        <v>5880</v>
      </c>
      <c r="K21" s="32" t="s">
        <v>34</v>
      </c>
      <c r="L21" s="29" t="s">
        <v>35</v>
      </c>
      <c r="M21" s="33">
        <v>299.79000000000002</v>
      </c>
      <c r="N21" s="29">
        <v>0.115</v>
      </c>
      <c r="O21" s="29">
        <v>8.2700000000000004E-4</v>
      </c>
      <c r="P21" s="29">
        <v>100</v>
      </c>
      <c r="Q21" s="29"/>
      <c r="R21" s="29"/>
      <c r="S21" s="29"/>
      <c r="T21" s="29"/>
      <c r="U21" s="29"/>
    </row>
    <row r="22" spans="1:21" ht="25.2" x14ac:dyDescent="0.3">
      <c r="A22" s="59"/>
      <c r="B22" s="47">
        <v>17</v>
      </c>
      <c r="C22" s="45">
        <v>1136613</v>
      </c>
      <c r="D22" s="28">
        <v>1009230</v>
      </c>
      <c r="E22" s="30" t="s">
        <v>5311</v>
      </c>
      <c r="F22" s="103"/>
      <c r="G22" s="29" t="s">
        <v>42</v>
      </c>
      <c r="H22" s="139" t="s">
        <v>4781</v>
      </c>
      <c r="I22" s="29"/>
      <c r="J22" s="46" t="s">
        <v>5881</v>
      </c>
      <c r="K22" s="32" t="s">
        <v>34</v>
      </c>
      <c r="L22" s="29" t="s">
        <v>35</v>
      </c>
      <c r="M22" s="33">
        <v>299.79000000000002</v>
      </c>
      <c r="N22" s="29">
        <v>0.115</v>
      </c>
      <c r="O22" s="29">
        <v>7.3300000000000004E-4</v>
      </c>
      <c r="P22" s="29">
        <v>200</v>
      </c>
      <c r="Q22" s="29"/>
      <c r="R22" s="29"/>
      <c r="S22" s="29"/>
      <c r="T22" s="29"/>
      <c r="U22" s="29"/>
    </row>
    <row r="23" spans="1:21" ht="25.2" x14ac:dyDescent="0.3">
      <c r="A23" s="59"/>
      <c r="B23" s="47">
        <v>18</v>
      </c>
      <c r="C23" s="45">
        <v>1136614</v>
      </c>
      <c r="D23" s="28">
        <v>1009231</v>
      </c>
      <c r="E23" s="30" t="s">
        <v>5312</v>
      </c>
      <c r="F23" s="103"/>
      <c r="G23" s="29" t="s">
        <v>42</v>
      </c>
      <c r="H23" s="139" t="s">
        <v>4781</v>
      </c>
      <c r="I23" s="29"/>
      <c r="J23" s="46" t="s">
        <v>5882</v>
      </c>
      <c r="K23" s="32" t="s">
        <v>34</v>
      </c>
      <c r="L23" s="29" t="s">
        <v>35</v>
      </c>
      <c r="M23" s="33">
        <v>299.79000000000002</v>
      </c>
      <c r="N23" s="29">
        <v>0.115</v>
      </c>
      <c r="O23" s="29">
        <v>1.067E-3</v>
      </c>
      <c r="P23" s="29">
        <v>300</v>
      </c>
      <c r="Q23" s="29"/>
      <c r="R23" s="29"/>
      <c r="S23" s="29"/>
      <c r="T23" s="29"/>
      <c r="U23" s="29"/>
    </row>
    <row r="24" spans="1:21" x14ac:dyDescent="0.3">
      <c r="A24" s="59"/>
      <c r="B24" s="47">
        <v>19</v>
      </c>
      <c r="C24" s="45">
        <v>1136615</v>
      </c>
      <c r="D24" s="28">
        <v>1062887</v>
      </c>
      <c r="E24" s="30" t="s">
        <v>5313</v>
      </c>
      <c r="F24" s="103"/>
      <c r="G24" s="29" t="s">
        <v>42</v>
      </c>
      <c r="H24" s="139" t="s">
        <v>4781</v>
      </c>
      <c r="I24" s="29"/>
      <c r="J24" s="46">
        <v>1135977</v>
      </c>
      <c r="K24" s="32" t="s">
        <v>34</v>
      </c>
      <c r="L24" s="29" t="s">
        <v>35</v>
      </c>
      <c r="M24" s="33">
        <v>484.82</v>
      </c>
      <c r="N24" s="29">
        <v>0.16800000000000001</v>
      </c>
      <c r="O24" s="29">
        <v>2.1329999999999999E-3</v>
      </c>
      <c r="P24" s="29">
        <v>50</v>
      </c>
      <c r="Q24" s="29"/>
      <c r="R24" s="29"/>
      <c r="S24" s="29"/>
      <c r="T24" s="29"/>
      <c r="U24" s="29"/>
    </row>
    <row r="25" spans="1:21" x14ac:dyDescent="0.3">
      <c r="A25" s="59"/>
      <c r="B25" s="47">
        <v>20</v>
      </c>
      <c r="C25" s="45">
        <v>1135977</v>
      </c>
      <c r="D25" s="28">
        <v>1062889</v>
      </c>
      <c r="E25" s="30" t="s">
        <v>5306</v>
      </c>
      <c r="F25" s="103"/>
      <c r="G25" s="29" t="s">
        <v>42</v>
      </c>
      <c r="H25" s="139" t="s">
        <v>4781</v>
      </c>
      <c r="I25" s="29"/>
      <c r="J25" s="46">
        <v>1136615</v>
      </c>
      <c r="K25" s="32" t="s">
        <v>34</v>
      </c>
      <c r="L25" s="29" t="s">
        <v>35</v>
      </c>
      <c r="M25" s="33">
        <v>484.82</v>
      </c>
      <c r="N25" s="29">
        <v>0.16800000000000001</v>
      </c>
      <c r="O25" s="29">
        <v>1.2589999999999999E-3</v>
      </c>
      <c r="P25" s="29">
        <v>300</v>
      </c>
      <c r="Q25" s="29">
        <v>800</v>
      </c>
      <c r="R25" s="29">
        <v>800</v>
      </c>
      <c r="S25" s="29">
        <v>590</v>
      </c>
      <c r="T25" s="29">
        <v>50.400000000000006</v>
      </c>
      <c r="U25" s="29">
        <v>0.37769999999999998</v>
      </c>
    </row>
    <row r="26" spans="1:21" x14ac:dyDescent="0.3">
      <c r="A26" s="59"/>
      <c r="B26" s="47">
        <v>21</v>
      </c>
      <c r="C26" s="45">
        <v>1136616</v>
      </c>
      <c r="D26" s="28">
        <v>1001220</v>
      </c>
      <c r="E26" s="30" t="s">
        <v>5314</v>
      </c>
      <c r="F26" s="103"/>
      <c r="G26" s="29" t="s">
        <v>42</v>
      </c>
      <c r="H26" s="139" t="s">
        <v>4781</v>
      </c>
      <c r="I26" s="29"/>
      <c r="J26" s="46"/>
      <c r="K26" s="32" t="s">
        <v>34</v>
      </c>
      <c r="L26" s="29" t="s">
        <v>35</v>
      </c>
      <c r="M26" s="33">
        <v>778</v>
      </c>
      <c r="N26" s="29">
        <v>0.28000000000000003</v>
      </c>
      <c r="O26" s="29">
        <v>2.5950000000000001E-3</v>
      </c>
      <c r="P26" s="29">
        <v>50</v>
      </c>
      <c r="Q26" s="29">
        <v>1300</v>
      </c>
      <c r="R26" s="29">
        <v>130</v>
      </c>
      <c r="S26" s="29">
        <v>1300</v>
      </c>
      <c r="T26" s="29">
        <v>14.000000000000002</v>
      </c>
      <c r="U26" s="29">
        <v>0.12975</v>
      </c>
    </row>
    <row r="27" spans="1:21" x14ac:dyDescent="0.3">
      <c r="A27" s="59"/>
      <c r="B27" s="47">
        <v>22</v>
      </c>
      <c r="C27" s="45">
        <v>1136617</v>
      </c>
      <c r="D27" s="28">
        <v>1008979</v>
      </c>
      <c r="E27" s="30" t="s">
        <v>5315</v>
      </c>
      <c r="F27" s="103"/>
      <c r="G27" s="29" t="s">
        <v>42</v>
      </c>
      <c r="H27" s="139" t="s">
        <v>4781</v>
      </c>
      <c r="I27" s="29"/>
      <c r="J27" s="46">
        <v>1136618</v>
      </c>
      <c r="K27" s="32" t="s">
        <v>34</v>
      </c>
      <c r="L27" s="29" t="s">
        <v>35</v>
      </c>
      <c r="M27" s="33">
        <v>1455</v>
      </c>
      <c r="N27" s="29">
        <v>0.47</v>
      </c>
      <c r="O27" s="29">
        <v>5.267E-3</v>
      </c>
      <c r="P27" s="29">
        <v>50</v>
      </c>
      <c r="Q27" s="29">
        <v>1070</v>
      </c>
      <c r="R27" s="29">
        <v>1070</v>
      </c>
      <c r="S27" s="29">
        <v>230</v>
      </c>
      <c r="T27" s="29">
        <v>23.5</v>
      </c>
      <c r="U27" s="29">
        <v>0.26334999999999997</v>
      </c>
    </row>
    <row r="28" spans="1:21" x14ac:dyDescent="0.3">
      <c r="A28" s="59"/>
      <c r="B28" s="47">
        <v>23</v>
      </c>
      <c r="C28" s="45">
        <v>1136618</v>
      </c>
      <c r="D28" s="28">
        <v>1008939</v>
      </c>
      <c r="E28" s="30" t="s">
        <v>5316</v>
      </c>
      <c r="F28" s="103"/>
      <c r="G28" s="29" t="s">
        <v>47</v>
      </c>
      <c r="H28" s="139" t="s">
        <v>4781</v>
      </c>
      <c r="I28" s="29"/>
      <c r="J28" s="46">
        <v>1136617</v>
      </c>
      <c r="K28" s="32" t="s">
        <v>34</v>
      </c>
      <c r="L28" s="29" t="s">
        <v>35</v>
      </c>
      <c r="M28" s="33">
        <v>1455</v>
      </c>
      <c r="N28" s="29">
        <v>0.40100000000000002</v>
      </c>
      <c r="O28" s="29">
        <v>1.7639999999999999E-3</v>
      </c>
      <c r="P28" s="29">
        <v>6</v>
      </c>
      <c r="Q28" s="29">
        <v>6000</v>
      </c>
      <c r="R28" s="29">
        <v>40</v>
      </c>
      <c r="S28" s="29">
        <v>40</v>
      </c>
      <c r="T28" s="29">
        <v>2.4060000000000001</v>
      </c>
      <c r="U28" s="29">
        <v>1.0584E-2</v>
      </c>
    </row>
    <row r="29" spans="1:21" x14ac:dyDescent="0.3">
      <c r="A29" s="59"/>
      <c r="B29" s="47">
        <v>24</v>
      </c>
      <c r="C29" s="45">
        <v>1136619</v>
      </c>
      <c r="D29" s="28">
        <v>1008980</v>
      </c>
      <c r="E29" s="30" t="s">
        <v>5317</v>
      </c>
      <c r="F29" s="103"/>
      <c r="G29" s="29" t="s">
        <v>42</v>
      </c>
      <c r="H29" s="139" t="s">
        <v>4781</v>
      </c>
      <c r="I29" s="29"/>
      <c r="J29" s="46">
        <v>1136620</v>
      </c>
      <c r="K29" s="32" t="s">
        <v>3784</v>
      </c>
      <c r="L29" s="29" t="s">
        <v>35</v>
      </c>
      <c r="M29" s="33" t="s">
        <v>5289</v>
      </c>
      <c r="N29" s="29">
        <v>0.70399999999999996</v>
      </c>
      <c r="O29" s="29">
        <v>5.9379999999999997E-3</v>
      </c>
      <c r="P29" s="29">
        <v>50</v>
      </c>
      <c r="Q29" s="29">
        <v>1250</v>
      </c>
      <c r="R29" s="29">
        <v>1250</v>
      </c>
      <c r="S29" s="29">
        <v>190</v>
      </c>
      <c r="T29" s="29">
        <v>35.199999999999996</v>
      </c>
      <c r="U29" s="29">
        <v>0.2969</v>
      </c>
    </row>
    <row r="30" spans="1:21" x14ac:dyDescent="0.3">
      <c r="A30" s="59"/>
      <c r="B30" s="47">
        <v>25</v>
      </c>
      <c r="C30" s="45">
        <v>1136620</v>
      </c>
      <c r="D30" s="28">
        <v>1008940</v>
      </c>
      <c r="E30" s="30" t="s">
        <v>5318</v>
      </c>
      <c r="F30" s="103"/>
      <c r="G30" s="29" t="s">
        <v>47</v>
      </c>
      <c r="H30" s="139" t="s">
        <v>4781</v>
      </c>
      <c r="I30" s="29"/>
      <c r="J30" s="46">
        <v>1136619</v>
      </c>
      <c r="K30" s="32" t="s">
        <v>3784</v>
      </c>
      <c r="L30" s="29" t="s">
        <v>35</v>
      </c>
      <c r="M30" s="33" t="s">
        <v>5289</v>
      </c>
      <c r="N30" s="29">
        <v>0.66500000000000004</v>
      </c>
      <c r="O30" s="29">
        <v>2.5000000000000001E-3</v>
      </c>
      <c r="P30" s="29">
        <v>6</v>
      </c>
      <c r="Q30" s="29">
        <v>6000</v>
      </c>
      <c r="R30" s="29">
        <v>50</v>
      </c>
      <c r="S30" s="29">
        <v>50</v>
      </c>
      <c r="T30" s="29">
        <v>3.99</v>
      </c>
      <c r="U30" s="29">
        <v>1.4999999999999999E-2</v>
      </c>
    </row>
    <row r="31" spans="1:21" x14ac:dyDescent="0.3">
      <c r="A31" s="59"/>
      <c r="B31" s="47">
        <v>26</v>
      </c>
      <c r="C31" s="45">
        <v>1136621</v>
      </c>
      <c r="D31" s="28">
        <v>1008981</v>
      </c>
      <c r="E31" s="30" t="s">
        <v>5319</v>
      </c>
      <c r="F31" s="103"/>
      <c r="G31" s="29" t="s">
        <v>42</v>
      </c>
      <c r="H31" s="139" t="s">
        <v>4781</v>
      </c>
      <c r="I31" s="29"/>
      <c r="J31" s="46">
        <v>1136622</v>
      </c>
      <c r="K31" s="32" t="s">
        <v>3784</v>
      </c>
      <c r="L31" s="29" t="s">
        <v>35</v>
      </c>
      <c r="M31" s="33" t="s">
        <v>5289</v>
      </c>
      <c r="N31" s="29">
        <v>1.1160000000000001</v>
      </c>
      <c r="O31" s="29">
        <v>1.6021000000000001E-2</v>
      </c>
      <c r="P31" s="29">
        <v>50</v>
      </c>
      <c r="Q31" s="29">
        <v>1790</v>
      </c>
      <c r="R31" s="29">
        <v>1790</v>
      </c>
      <c r="S31" s="29">
        <v>250</v>
      </c>
      <c r="T31" s="29">
        <v>55.800000000000004</v>
      </c>
      <c r="U31" s="29">
        <v>0.80105000000000004</v>
      </c>
    </row>
    <row r="32" spans="1:21" x14ac:dyDescent="0.3">
      <c r="A32" s="59"/>
      <c r="B32" s="47">
        <v>27</v>
      </c>
      <c r="C32" s="45">
        <v>1136622</v>
      </c>
      <c r="D32" s="28">
        <v>1008941</v>
      </c>
      <c r="E32" s="30" t="s">
        <v>5320</v>
      </c>
      <c r="F32" s="103"/>
      <c r="G32" s="29" t="s">
        <v>42</v>
      </c>
      <c r="H32" s="139" t="s">
        <v>4781</v>
      </c>
      <c r="I32" s="29"/>
      <c r="J32" s="46">
        <v>1136621</v>
      </c>
      <c r="K32" s="32" t="s">
        <v>3784</v>
      </c>
      <c r="L32" s="29" t="s">
        <v>35</v>
      </c>
      <c r="M32" s="33" t="s">
        <v>5289</v>
      </c>
      <c r="N32" s="29">
        <v>1.048</v>
      </c>
      <c r="O32" s="29">
        <v>3.9690000000000003E-3</v>
      </c>
      <c r="P32" s="29">
        <v>6</v>
      </c>
      <c r="Q32" s="29">
        <v>6000</v>
      </c>
      <c r="R32" s="29">
        <v>65</v>
      </c>
      <c r="S32" s="29">
        <v>65</v>
      </c>
      <c r="T32" s="29">
        <v>6.2880000000000003</v>
      </c>
      <c r="U32" s="29">
        <v>2.3814000000000002E-2</v>
      </c>
    </row>
    <row r="33" spans="1:21" x14ac:dyDescent="0.3">
      <c r="A33" s="59"/>
      <c r="B33" s="47">
        <v>28</v>
      </c>
      <c r="C33" s="45">
        <v>1136623</v>
      </c>
      <c r="D33" s="28">
        <v>1008982</v>
      </c>
      <c r="E33" s="30" t="s">
        <v>5321</v>
      </c>
      <c r="F33" s="103"/>
      <c r="G33" s="29" t="s">
        <v>31</v>
      </c>
      <c r="H33" s="139" t="s">
        <v>4781</v>
      </c>
      <c r="I33" s="29"/>
      <c r="J33" s="46">
        <v>1136624</v>
      </c>
      <c r="K33" s="32" t="s">
        <v>3784</v>
      </c>
      <c r="L33" s="29" t="s">
        <v>35</v>
      </c>
      <c r="M33" s="33" t="s">
        <v>5289</v>
      </c>
      <c r="N33" s="29">
        <v>1.4610000000000001</v>
      </c>
      <c r="O33" s="29">
        <v>3.6979999999999999E-2</v>
      </c>
      <c r="P33" s="29">
        <v>50</v>
      </c>
      <c r="Q33" s="29">
        <v>2150</v>
      </c>
      <c r="R33" s="29">
        <v>400</v>
      </c>
      <c r="S33" s="29">
        <v>2150</v>
      </c>
      <c r="T33" s="29">
        <v>73.05</v>
      </c>
      <c r="U33" s="29">
        <v>1.849</v>
      </c>
    </row>
    <row r="34" spans="1:21" x14ac:dyDescent="0.3">
      <c r="A34" s="59"/>
      <c r="B34" s="47">
        <v>29</v>
      </c>
      <c r="C34" s="45">
        <v>1136624</v>
      </c>
      <c r="D34" s="28">
        <v>1008864</v>
      </c>
      <c r="E34" s="30" t="s">
        <v>5322</v>
      </c>
      <c r="F34" s="103"/>
      <c r="G34" s="29" t="s">
        <v>31</v>
      </c>
      <c r="H34" s="139" t="s">
        <v>4781</v>
      </c>
      <c r="I34" s="29"/>
      <c r="J34" s="46">
        <v>1136623</v>
      </c>
      <c r="K34" s="32" t="s">
        <v>3784</v>
      </c>
      <c r="L34" s="29" t="s">
        <v>35</v>
      </c>
      <c r="M34" s="33" t="s">
        <v>5289</v>
      </c>
      <c r="N34" s="29">
        <v>1.4350000000000001</v>
      </c>
      <c r="O34" s="29">
        <v>0.01</v>
      </c>
      <c r="P34" s="29">
        <v>6</v>
      </c>
      <c r="Q34" s="29">
        <v>6000</v>
      </c>
      <c r="R34" s="29">
        <v>77</v>
      </c>
      <c r="S34" s="29">
        <v>77</v>
      </c>
      <c r="T34" s="29">
        <v>8.61</v>
      </c>
      <c r="U34" s="29">
        <v>0.06</v>
      </c>
    </row>
    <row r="35" spans="1:21" x14ac:dyDescent="0.3">
      <c r="A35" s="59"/>
      <c r="B35" s="47">
        <v>30</v>
      </c>
      <c r="C35" s="45">
        <v>1136625</v>
      </c>
      <c r="D35" s="28">
        <v>1008874</v>
      </c>
      <c r="E35" s="30" t="s">
        <v>5323</v>
      </c>
      <c r="F35" s="103"/>
      <c r="G35" s="29" t="s">
        <v>31</v>
      </c>
      <c r="H35" s="139" t="s">
        <v>4781</v>
      </c>
      <c r="I35" s="29"/>
      <c r="J35" s="46"/>
      <c r="K35" s="32" t="s">
        <v>3784</v>
      </c>
      <c r="L35" s="29" t="s">
        <v>35</v>
      </c>
      <c r="M35" s="33" t="s">
        <v>5289</v>
      </c>
      <c r="N35" s="29">
        <v>2.113</v>
      </c>
      <c r="O35" s="29">
        <v>9.0329999999999994E-3</v>
      </c>
      <c r="P35" s="29">
        <v>6</v>
      </c>
      <c r="Q35" s="29">
        <v>6000</v>
      </c>
      <c r="R35" s="29">
        <v>90</v>
      </c>
      <c r="S35" s="29">
        <v>90</v>
      </c>
      <c r="T35" s="29">
        <v>12.678000000000001</v>
      </c>
      <c r="U35" s="29">
        <v>5.4197999999999996E-2</v>
      </c>
    </row>
    <row r="36" spans="1:21" x14ac:dyDescent="0.3">
      <c r="A36" s="59"/>
      <c r="B36" s="47">
        <v>31</v>
      </c>
      <c r="C36" s="45">
        <v>1136626</v>
      </c>
      <c r="D36" s="28">
        <v>1008879</v>
      </c>
      <c r="E36" s="30" t="s">
        <v>5324</v>
      </c>
      <c r="F36" s="103"/>
      <c r="G36" s="29" t="s">
        <v>31</v>
      </c>
      <c r="H36" s="139" t="s">
        <v>4781</v>
      </c>
      <c r="I36" s="29"/>
      <c r="J36" s="46"/>
      <c r="K36" s="32" t="s">
        <v>3784</v>
      </c>
      <c r="L36" s="29" t="s">
        <v>35</v>
      </c>
      <c r="M36" s="33" t="s">
        <v>5289</v>
      </c>
      <c r="N36" s="29">
        <v>3.0950000000000002</v>
      </c>
      <c r="O36" s="29">
        <v>1.21E-2</v>
      </c>
      <c r="P36" s="29">
        <v>6</v>
      </c>
      <c r="Q36" s="29">
        <v>6000</v>
      </c>
      <c r="R36" s="29">
        <v>112</v>
      </c>
      <c r="S36" s="29">
        <v>112</v>
      </c>
      <c r="T36" s="29">
        <v>18.57</v>
      </c>
      <c r="U36" s="29">
        <v>7.2599999999999998E-2</v>
      </c>
    </row>
    <row r="37" spans="1:21" ht="25.2" x14ac:dyDescent="0.3">
      <c r="A37" s="1"/>
      <c r="B37" s="47">
        <v>32</v>
      </c>
      <c r="C37" s="45">
        <v>1062885</v>
      </c>
      <c r="D37" s="29"/>
      <c r="E37" s="31" t="s">
        <v>40</v>
      </c>
      <c r="F37" s="31"/>
      <c r="G37" s="29" t="s">
        <v>31</v>
      </c>
      <c r="H37" s="41" t="s">
        <v>4779</v>
      </c>
      <c r="I37" s="29"/>
      <c r="J37" s="46"/>
      <c r="K37" s="32" t="s">
        <v>34</v>
      </c>
      <c r="L37" s="29" t="s">
        <v>35</v>
      </c>
      <c r="M37" s="33">
        <v>225.86</v>
      </c>
      <c r="N37" s="29">
        <v>8.2000000000000003E-2</v>
      </c>
      <c r="O37" s="29">
        <v>1.9000000000000001E-4</v>
      </c>
      <c r="P37" s="29">
        <v>960</v>
      </c>
      <c r="Q37" s="29">
        <v>780</v>
      </c>
      <c r="R37" s="29">
        <v>780</v>
      </c>
      <c r="S37" s="29">
        <v>300</v>
      </c>
      <c r="T37" s="29">
        <v>78.72</v>
      </c>
      <c r="U37" s="29">
        <v>0.18251999999999999</v>
      </c>
    </row>
    <row r="38" spans="1:21" ht="25.2" x14ac:dyDescent="0.3">
      <c r="A38" s="1"/>
      <c r="B38" s="47">
        <v>33</v>
      </c>
      <c r="C38" s="45">
        <v>1062044</v>
      </c>
      <c r="D38" s="29"/>
      <c r="E38" s="31" t="s">
        <v>41</v>
      </c>
      <c r="F38" s="31"/>
      <c r="G38" s="29" t="s">
        <v>42</v>
      </c>
      <c r="H38" s="41" t="s">
        <v>59</v>
      </c>
      <c r="I38" s="29">
        <v>1136609</v>
      </c>
      <c r="J38" s="46"/>
      <c r="K38" s="32" t="s">
        <v>34</v>
      </c>
      <c r="L38" s="29" t="s">
        <v>35</v>
      </c>
      <c r="M38" s="33">
        <v>232.62</v>
      </c>
      <c r="N38" s="29">
        <v>9.0999999999999998E-2</v>
      </c>
      <c r="O38" s="29">
        <v>6.2399999999999999E-4</v>
      </c>
      <c r="P38" s="29">
        <v>120</v>
      </c>
      <c r="Q38" s="29">
        <v>800</v>
      </c>
      <c r="R38" s="29">
        <v>780</v>
      </c>
      <c r="S38" s="29">
        <v>120</v>
      </c>
      <c r="T38" s="29">
        <v>10.92</v>
      </c>
      <c r="U38" s="29">
        <v>7.4880000000000002E-2</v>
      </c>
    </row>
    <row r="39" spans="1:21" ht="37.799999999999997" x14ac:dyDescent="0.3">
      <c r="A39" s="1"/>
      <c r="B39" s="47">
        <v>34</v>
      </c>
      <c r="C39" s="45">
        <v>1062045</v>
      </c>
      <c r="D39" s="29"/>
      <c r="E39" s="31" t="s">
        <v>43</v>
      </c>
      <c r="F39" s="31"/>
      <c r="G39" s="29" t="s">
        <v>42</v>
      </c>
      <c r="H39" s="41" t="s">
        <v>62</v>
      </c>
      <c r="I39" s="29">
        <v>1136610</v>
      </c>
      <c r="J39" s="46"/>
      <c r="K39" s="32" t="s">
        <v>34</v>
      </c>
      <c r="L39" s="29" t="s">
        <v>35</v>
      </c>
      <c r="M39" s="33">
        <v>232.62</v>
      </c>
      <c r="N39" s="29">
        <v>9.0999999999999998E-2</v>
      </c>
      <c r="O39" s="29">
        <v>5.2300000000000003E-4</v>
      </c>
      <c r="P39" s="29">
        <v>240</v>
      </c>
      <c r="Q39" s="29">
        <v>800</v>
      </c>
      <c r="R39" s="29">
        <v>785</v>
      </c>
      <c r="S39" s="29">
        <v>200</v>
      </c>
      <c r="T39" s="29">
        <v>21.84</v>
      </c>
      <c r="U39" s="29">
        <v>0.12559999999999999</v>
      </c>
    </row>
    <row r="40" spans="1:21" ht="37.799999999999997" x14ac:dyDescent="0.3">
      <c r="A40" s="1"/>
      <c r="B40" s="47">
        <v>35</v>
      </c>
      <c r="C40" s="45">
        <v>1062046</v>
      </c>
      <c r="D40" s="29">
        <v>1047612</v>
      </c>
      <c r="E40" s="31" t="s">
        <v>44</v>
      </c>
      <c r="F40" s="31"/>
      <c r="G40" s="29" t="s">
        <v>42</v>
      </c>
      <c r="H40" s="41" t="s">
        <v>4780</v>
      </c>
      <c r="I40" s="29">
        <v>1136611</v>
      </c>
      <c r="J40" s="46"/>
      <c r="K40" s="32" t="s">
        <v>34</v>
      </c>
      <c r="L40" s="29" t="s">
        <v>35</v>
      </c>
      <c r="M40" s="33">
        <v>232.62</v>
      </c>
      <c r="N40" s="29">
        <v>9.0999999999999998E-2</v>
      </c>
      <c r="O40" s="29">
        <v>5.5099999999999995E-4</v>
      </c>
      <c r="P40" s="29">
        <v>640</v>
      </c>
      <c r="Q40" s="29">
        <v>780</v>
      </c>
      <c r="R40" s="29">
        <v>780</v>
      </c>
      <c r="S40" s="29">
        <v>580</v>
      </c>
      <c r="T40" s="29">
        <v>58.24</v>
      </c>
      <c r="U40" s="29">
        <v>0.35287200000000002</v>
      </c>
    </row>
    <row r="41" spans="1:21" ht="25.2" x14ac:dyDescent="0.3">
      <c r="A41" s="1"/>
      <c r="B41" s="47">
        <v>36</v>
      </c>
      <c r="C41" s="45">
        <v>1009227</v>
      </c>
      <c r="D41" s="29"/>
      <c r="E41" s="39" t="s">
        <v>48</v>
      </c>
      <c r="F41" s="39"/>
      <c r="G41" s="29" t="s">
        <v>42</v>
      </c>
      <c r="H41" s="41" t="s">
        <v>4779</v>
      </c>
      <c r="I41" s="29"/>
      <c r="J41" s="46"/>
      <c r="K41" s="38" t="s">
        <v>34</v>
      </c>
      <c r="L41" s="29" t="s">
        <v>35</v>
      </c>
      <c r="M41" s="33">
        <v>216.97</v>
      </c>
      <c r="N41" s="29">
        <v>0.115</v>
      </c>
      <c r="O41" s="29">
        <v>5.9500000000000004E-4</v>
      </c>
      <c r="P41" s="29">
        <v>640</v>
      </c>
      <c r="Q41" s="29">
        <v>780</v>
      </c>
      <c r="R41" s="29">
        <v>780</v>
      </c>
      <c r="S41" s="29">
        <v>580</v>
      </c>
      <c r="T41" s="29">
        <v>73.599999999999994</v>
      </c>
      <c r="U41" s="29">
        <v>0.35287200000000002</v>
      </c>
    </row>
    <row r="42" spans="1:21" ht="37.799999999999997" x14ac:dyDescent="0.3">
      <c r="A42" s="1"/>
      <c r="B42" s="47">
        <v>37</v>
      </c>
      <c r="C42" s="45">
        <v>1009230</v>
      </c>
      <c r="D42" s="40" t="s">
        <v>33</v>
      </c>
      <c r="E42" s="31" t="s">
        <v>50</v>
      </c>
      <c r="F42" s="31"/>
      <c r="G42" s="29" t="s">
        <v>42</v>
      </c>
      <c r="H42" s="41" t="s">
        <v>62</v>
      </c>
      <c r="I42" s="29">
        <v>1136613</v>
      </c>
      <c r="J42" s="46"/>
      <c r="K42" s="38" t="s">
        <v>34</v>
      </c>
      <c r="L42" s="29" t="s">
        <v>35</v>
      </c>
      <c r="M42" s="33">
        <v>299.79000000000002</v>
      </c>
      <c r="N42" s="29">
        <v>0.115</v>
      </c>
      <c r="O42" s="29">
        <v>7.3300000000000004E-4</v>
      </c>
      <c r="P42" s="29">
        <v>240</v>
      </c>
      <c r="Q42" s="29">
        <v>780</v>
      </c>
      <c r="R42" s="29">
        <v>275</v>
      </c>
      <c r="S42" s="29">
        <v>780</v>
      </c>
      <c r="T42" s="29">
        <v>27.6</v>
      </c>
      <c r="U42" s="29">
        <v>0.16730999999999999</v>
      </c>
    </row>
    <row r="43" spans="1:21" ht="37.799999999999997" x14ac:dyDescent="0.3">
      <c r="A43" s="1"/>
      <c r="B43" s="47">
        <v>38</v>
      </c>
      <c r="C43" s="45">
        <v>1009231</v>
      </c>
      <c r="D43" s="40" t="s">
        <v>33</v>
      </c>
      <c r="E43" s="31" t="s">
        <v>51</v>
      </c>
      <c r="F43" s="31"/>
      <c r="G43" s="29" t="s">
        <v>42</v>
      </c>
      <c r="H43" s="41" t="s">
        <v>62</v>
      </c>
      <c r="I43" s="29">
        <v>1136614</v>
      </c>
      <c r="J43" s="46"/>
      <c r="K43" s="38" t="s">
        <v>34</v>
      </c>
      <c r="L43" s="29" t="s">
        <v>35</v>
      </c>
      <c r="M43" s="33">
        <v>299.79000000000002</v>
      </c>
      <c r="N43" s="29">
        <v>0.115</v>
      </c>
      <c r="O43" s="29">
        <v>1.067E-3</v>
      </c>
      <c r="P43" s="29">
        <v>480</v>
      </c>
      <c r="Q43" s="29">
        <v>950</v>
      </c>
      <c r="R43" s="29">
        <v>380</v>
      </c>
      <c r="S43" s="29">
        <v>950</v>
      </c>
      <c r="T43" s="29">
        <v>55.2</v>
      </c>
      <c r="U43" s="29">
        <v>0.34294999999999998</v>
      </c>
    </row>
    <row r="44" spans="1:21" ht="25.2" x14ac:dyDescent="0.3">
      <c r="A44" s="1"/>
      <c r="B44" s="47">
        <v>39</v>
      </c>
      <c r="C44" s="45">
        <v>1009232</v>
      </c>
      <c r="D44" s="41"/>
      <c r="E44" s="39" t="s">
        <v>52</v>
      </c>
      <c r="F44" s="39"/>
      <c r="G44" s="29" t="s">
        <v>47</v>
      </c>
      <c r="H44" s="41" t="s">
        <v>59</v>
      </c>
      <c r="I44" s="29">
        <v>1136614</v>
      </c>
      <c r="J44" s="46"/>
      <c r="K44" s="32" t="s">
        <v>34</v>
      </c>
      <c r="L44" s="29" t="s">
        <v>35</v>
      </c>
      <c r="M44" s="33">
        <v>299.79000000000002</v>
      </c>
      <c r="N44" s="29">
        <v>0.11</v>
      </c>
      <c r="O44" s="29">
        <v>6.4700000000000001E-4</v>
      </c>
      <c r="P44" s="29">
        <v>1000</v>
      </c>
      <c r="Q44" s="29">
        <v>1040</v>
      </c>
      <c r="R44" s="29">
        <v>1040</v>
      </c>
      <c r="S44" s="29">
        <v>620</v>
      </c>
      <c r="T44" s="29">
        <v>110</v>
      </c>
      <c r="U44" s="29">
        <v>0.67059199999999997</v>
      </c>
    </row>
    <row r="45" spans="1:21" ht="25.2" x14ac:dyDescent="0.3">
      <c r="A45" s="1"/>
      <c r="B45" s="47">
        <v>40</v>
      </c>
      <c r="C45" s="45">
        <v>1062887</v>
      </c>
      <c r="D45" s="29"/>
      <c r="E45" s="31" t="s">
        <v>53</v>
      </c>
      <c r="F45" s="31"/>
      <c r="G45" s="29" t="s">
        <v>42</v>
      </c>
      <c r="H45" s="41" t="s">
        <v>59</v>
      </c>
      <c r="I45" s="29">
        <v>1136615</v>
      </c>
      <c r="J45" s="46"/>
      <c r="K45" s="38" t="s">
        <v>34</v>
      </c>
      <c r="L45" s="29" t="s">
        <v>35</v>
      </c>
      <c r="M45" s="33">
        <v>484.82</v>
      </c>
      <c r="N45" s="29">
        <v>0.16800000000000001</v>
      </c>
      <c r="O45" s="29">
        <v>2.1329999999999999E-3</v>
      </c>
      <c r="P45" s="29">
        <v>60</v>
      </c>
      <c r="Q45" s="29">
        <v>800</v>
      </c>
      <c r="R45" s="29">
        <v>800</v>
      </c>
      <c r="S45" s="29">
        <v>160</v>
      </c>
      <c r="T45" s="29">
        <v>10.08</v>
      </c>
      <c r="U45" s="29">
        <v>0.1024</v>
      </c>
    </row>
    <row r="46" spans="1:21" ht="37.799999999999997" x14ac:dyDescent="0.3">
      <c r="A46" s="1"/>
      <c r="B46" s="47">
        <v>41</v>
      </c>
      <c r="C46" s="45">
        <v>1062888</v>
      </c>
      <c r="D46" s="29"/>
      <c r="E46" s="31" t="s">
        <v>54</v>
      </c>
      <c r="F46" s="31"/>
      <c r="G46" s="29" t="s">
        <v>42</v>
      </c>
      <c r="H46" s="41" t="s">
        <v>62</v>
      </c>
      <c r="I46" s="29"/>
      <c r="J46" s="46"/>
      <c r="K46" s="32" t="s">
        <v>34</v>
      </c>
      <c r="L46" s="29" t="s">
        <v>35</v>
      </c>
      <c r="M46" s="33">
        <v>484.82</v>
      </c>
      <c r="N46" s="29">
        <v>0.16800000000000001</v>
      </c>
      <c r="O46" s="29">
        <v>2.0730000000000002E-3</v>
      </c>
      <c r="P46" s="29">
        <v>220</v>
      </c>
      <c r="Q46" s="29">
        <v>800</v>
      </c>
      <c r="R46" s="29">
        <v>800</v>
      </c>
      <c r="S46" s="29">
        <v>600</v>
      </c>
      <c r="T46" s="29">
        <v>36.96</v>
      </c>
      <c r="U46" s="29">
        <v>0.38400000000000001</v>
      </c>
    </row>
    <row r="47" spans="1:21" ht="25.2" x14ac:dyDescent="0.3">
      <c r="A47" s="1"/>
      <c r="B47" s="47">
        <v>42</v>
      </c>
      <c r="C47" s="45">
        <v>1062889</v>
      </c>
      <c r="D47" s="29"/>
      <c r="E47" s="31" t="s">
        <v>55</v>
      </c>
      <c r="F47" s="31"/>
      <c r="G47" s="29" t="s">
        <v>42</v>
      </c>
      <c r="H47" s="41" t="s">
        <v>59</v>
      </c>
      <c r="I47" s="29">
        <v>1135977</v>
      </c>
      <c r="J47" s="46"/>
      <c r="K47" s="32" t="s">
        <v>34</v>
      </c>
      <c r="L47" s="29" t="s">
        <v>35</v>
      </c>
      <c r="M47" s="33">
        <v>484.82</v>
      </c>
      <c r="N47" s="29">
        <v>0.16800000000000001</v>
      </c>
      <c r="O47" s="29">
        <v>1.2589999999999999E-3</v>
      </c>
      <c r="P47" s="29">
        <v>300</v>
      </c>
      <c r="Q47" s="29">
        <v>800</v>
      </c>
      <c r="R47" s="29">
        <v>800</v>
      </c>
      <c r="S47" s="29">
        <v>590</v>
      </c>
      <c r="T47" s="29">
        <v>50.4</v>
      </c>
      <c r="U47" s="29">
        <v>0.37759999999999999</v>
      </c>
    </row>
    <row r="48" spans="1:21" ht="37.799999999999997" x14ac:dyDescent="0.3">
      <c r="A48" s="1"/>
      <c r="B48" s="47">
        <v>43</v>
      </c>
      <c r="C48" s="45">
        <v>1063907</v>
      </c>
      <c r="D48" s="29"/>
      <c r="E48" s="31" t="s">
        <v>56</v>
      </c>
      <c r="F48" s="31"/>
      <c r="G48" s="29" t="s">
        <v>42</v>
      </c>
      <c r="H48" s="41" t="s">
        <v>4780</v>
      </c>
      <c r="I48" s="29"/>
      <c r="J48" s="46"/>
      <c r="K48" s="32" t="s">
        <v>34</v>
      </c>
      <c r="L48" s="29" t="s">
        <v>35</v>
      </c>
      <c r="M48" s="33">
        <v>484.82</v>
      </c>
      <c r="N48" s="29">
        <v>0.16</v>
      </c>
      <c r="O48" s="29">
        <v>9.2400000000000002E-4</v>
      </c>
      <c r="P48" s="29">
        <v>640</v>
      </c>
      <c r="Q48" s="29">
        <v>1050</v>
      </c>
      <c r="R48" s="29">
        <v>1050</v>
      </c>
      <c r="S48" s="29">
        <v>580</v>
      </c>
      <c r="T48" s="29">
        <v>102.4</v>
      </c>
      <c r="U48" s="29">
        <v>0.63944999999999996</v>
      </c>
    </row>
    <row r="49" spans="1:21" ht="37.799999999999997" x14ac:dyDescent="0.3">
      <c r="A49" s="1"/>
      <c r="B49" s="47">
        <v>44</v>
      </c>
      <c r="C49" s="45">
        <v>1001220</v>
      </c>
      <c r="D49" s="40" t="s">
        <v>33</v>
      </c>
      <c r="E49" s="31" t="s">
        <v>63</v>
      </c>
      <c r="F49" s="31"/>
      <c r="G49" s="29" t="s">
        <v>42</v>
      </c>
      <c r="H49" s="41" t="s">
        <v>62</v>
      </c>
      <c r="I49" s="29">
        <v>1136616</v>
      </c>
      <c r="J49" s="46"/>
      <c r="K49" s="38" t="s">
        <v>34</v>
      </c>
      <c r="L49" s="29" t="s">
        <v>35</v>
      </c>
      <c r="M49" s="33">
        <v>778</v>
      </c>
      <c r="N49" s="29">
        <v>0.28000000000000003</v>
      </c>
      <c r="O49" s="29">
        <v>2.5950000000000001E-3</v>
      </c>
      <c r="P49" s="29">
        <v>50</v>
      </c>
      <c r="Q49" s="29">
        <v>1300</v>
      </c>
      <c r="R49" s="29">
        <v>130</v>
      </c>
      <c r="S49" s="29">
        <v>1300</v>
      </c>
      <c r="T49" s="29">
        <v>14</v>
      </c>
      <c r="U49" s="29">
        <v>0.21970000000000001</v>
      </c>
    </row>
    <row r="50" spans="1:21" ht="25.2" x14ac:dyDescent="0.3">
      <c r="A50" s="1"/>
      <c r="B50" s="47">
        <v>45</v>
      </c>
      <c r="C50" s="45">
        <v>1008979</v>
      </c>
      <c r="D50" s="40" t="s">
        <v>33</v>
      </c>
      <c r="E50" s="31" t="s">
        <v>64</v>
      </c>
      <c r="F50" s="31"/>
      <c r="G50" s="29" t="s">
        <v>42</v>
      </c>
      <c r="H50" s="41" t="s">
        <v>59</v>
      </c>
      <c r="I50" s="29">
        <v>1136617</v>
      </c>
      <c r="J50" s="46"/>
      <c r="K50" s="38" t="s">
        <v>34</v>
      </c>
      <c r="L50" s="29" t="s">
        <v>35</v>
      </c>
      <c r="M50" s="33">
        <v>1455</v>
      </c>
      <c r="N50" s="29">
        <v>0.47</v>
      </c>
      <c r="O50" s="29">
        <v>5.267E-3</v>
      </c>
      <c r="P50" s="29">
        <v>50</v>
      </c>
      <c r="Q50" s="29">
        <v>1070</v>
      </c>
      <c r="R50" s="29">
        <v>1070</v>
      </c>
      <c r="S50" s="29">
        <v>230</v>
      </c>
      <c r="T50" s="29">
        <v>23.5</v>
      </c>
      <c r="U50" s="29">
        <v>0.26332699999999998</v>
      </c>
    </row>
    <row r="51" spans="1:21" ht="25.2" x14ac:dyDescent="0.3">
      <c r="A51" s="1"/>
      <c r="B51" s="47">
        <v>46</v>
      </c>
      <c r="C51" s="45">
        <v>1008980</v>
      </c>
      <c r="D51" s="40" t="s">
        <v>33</v>
      </c>
      <c r="E51" s="31" t="s">
        <v>65</v>
      </c>
      <c r="F51" s="31"/>
      <c r="G51" s="29" t="s">
        <v>42</v>
      </c>
      <c r="H51" s="41" t="s">
        <v>59</v>
      </c>
      <c r="I51" s="29">
        <v>1136619</v>
      </c>
      <c r="J51" s="46"/>
      <c r="K51" s="38" t="s">
        <v>3784</v>
      </c>
      <c r="L51" s="29" t="s">
        <v>35</v>
      </c>
      <c r="M51" s="33" t="s">
        <v>5289</v>
      </c>
      <c r="N51" s="29">
        <v>0.70399999999999996</v>
      </c>
      <c r="O51" s="29">
        <v>5.9379999999999997E-3</v>
      </c>
      <c r="P51" s="29">
        <v>50</v>
      </c>
      <c r="Q51" s="29">
        <v>1250</v>
      </c>
      <c r="R51" s="29">
        <v>1250</v>
      </c>
      <c r="S51" s="29">
        <v>190</v>
      </c>
      <c r="T51" s="29">
        <v>35.200000000000003</v>
      </c>
      <c r="U51" s="29">
        <v>0.296875</v>
      </c>
    </row>
    <row r="52" spans="1:21" ht="25.2" x14ac:dyDescent="0.3">
      <c r="A52" s="1"/>
      <c r="B52" s="47">
        <v>47</v>
      </c>
      <c r="C52" s="45">
        <v>1008981</v>
      </c>
      <c r="D52" s="40" t="s">
        <v>33</v>
      </c>
      <c r="E52" s="39" t="s">
        <v>66</v>
      </c>
      <c r="F52" s="39"/>
      <c r="G52" s="29" t="s">
        <v>42</v>
      </c>
      <c r="H52" s="41" t="s">
        <v>59</v>
      </c>
      <c r="I52" s="29">
        <v>1136621</v>
      </c>
      <c r="J52" s="46"/>
      <c r="K52" s="38" t="s">
        <v>3784</v>
      </c>
      <c r="L52" s="29" t="s">
        <v>35</v>
      </c>
      <c r="M52" s="33" t="s">
        <v>5289</v>
      </c>
      <c r="N52" s="29">
        <v>1.1160000000000001</v>
      </c>
      <c r="O52" s="29">
        <v>1.6021000000000001E-2</v>
      </c>
      <c r="P52" s="29">
        <v>50</v>
      </c>
      <c r="Q52" s="29">
        <v>1790</v>
      </c>
      <c r="R52" s="29">
        <v>1790</v>
      </c>
      <c r="S52" s="29">
        <v>250</v>
      </c>
      <c r="T52" s="29">
        <v>55.8</v>
      </c>
      <c r="U52" s="29">
        <v>0.80102499999999999</v>
      </c>
    </row>
    <row r="53" spans="1:21" ht="25.2" x14ac:dyDescent="0.3">
      <c r="A53" s="1"/>
      <c r="B53" s="47">
        <v>48</v>
      </c>
      <c r="C53" s="45">
        <v>1008982</v>
      </c>
      <c r="D53" s="40" t="s">
        <v>33</v>
      </c>
      <c r="E53" s="39" t="s">
        <v>67</v>
      </c>
      <c r="F53" s="39"/>
      <c r="G53" s="29" t="s">
        <v>31</v>
      </c>
      <c r="H53" s="41" t="s">
        <v>59</v>
      </c>
      <c r="I53" s="29">
        <v>1136623</v>
      </c>
      <c r="J53" s="46"/>
      <c r="K53" s="38" t="s">
        <v>3784</v>
      </c>
      <c r="L53" s="29" t="s">
        <v>35</v>
      </c>
      <c r="M53" s="33" t="s">
        <v>5289</v>
      </c>
      <c r="N53" s="29">
        <v>1.4610000000000001</v>
      </c>
      <c r="O53" s="29">
        <v>3.6979999999999999E-2</v>
      </c>
      <c r="P53" s="29">
        <v>50</v>
      </c>
      <c r="Q53" s="29">
        <v>2150</v>
      </c>
      <c r="R53" s="29">
        <v>400</v>
      </c>
      <c r="S53" s="29">
        <v>2150</v>
      </c>
      <c r="T53" s="29">
        <v>73.05</v>
      </c>
      <c r="U53" s="29">
        <v>1.849</v>
      </c>
    </row>
    <row r="54" spans="1:21" ht="25.2" x14ac:dyDescent="0.3">
      <c r="A54" s="1"/>
      <c r="B54" s="47">
        <v>49</v>
      </c>
      <c r="C54" s="45">
        <v>1008983</v>
      </c>
      <c r="D54" s="40" t="s">
        <v>33</v>
      </c>
      <c r="E54" s="39" t="s">
        <v>68</v>
      </c>
      <c r="F54" s="39"/>
      <c r="G54" s="29" t="s">
        <v>61</v>
      </c>
      <c r="H54" s="41" t="s">
        <v>59</v>
      </c>
      <c r="I54" s="28">
        <v>1008874</v>
      </c>
      <c r="J54" s="46"/>
      <c r="K54" s="38" t="s">
        <v>3784</v>
      </c>
      <c r="L54" s="29" t="s">
        <v>35</v>
      </c>
      <c r="M54" s="33" t="s">
        <v>5289</v>
      </c>
      <c r="N54" s="29">
        <v>2.113</v>
      </c>
      <c r="O54" s="29">
        <v>3.9782999999999999E-2</v>
      </c>
      <c r="P54" s="29">
        <v>50</v>
      </c>
      <c r="Q54" s="29">
        <v>2230</v>
      </c>
      <c r="R54" s="29">
        <v>400</v>
      </c>
      <c r="S54" s="29">
        <v>2230</v>
      </c>
      <c r="T54" s="29">
        <v>105.65</v>
      </c>
      <c r="U54" s="29">
        <v>1.98916</v>
      </c>
    </row>
    <row r="55" spans="1:21" ht="25.2" x14ac:dyDescent="0.3">
      <c r="A55" s="1"/>
      <c r="B55" s="47">
        <v>50</v>
      </c>
      <c r="C55" s="45">
        <v>1008984</v>
      </c>
      <c r="D55" s="40" t="s">
        <v>33</v>
      </c>
      <c r="E55" s="39" t="s">
        <v>71</v>
      </c>
      <c r="F55" s="39"/>
      <c r="G55" s="29" t="s">
        <v>61</v>
      </c>
      <c r="H55" s="41" t="s">
        <v>59</v>
      </c>
      <c r="I55" s="28">
        <v>1008879</v>
      </c>
      <c r="J55" s="46"/>
      <c r="K55" s="38" t="s">
        <v>3784</v>
      </c>
      <c r="L55" s="29" t="s">
        <v>35</v>
      </c>
      <c r="M55" s="33" t="s">
        <v>5289</v>
      </c>
      <c r="N55" s="29">
        <v>3.1890000000000001</v>
      </c>
      <c r="O55" s="29">
        <v>5.4080000000000003E-2</v>
      </c>
      <c r="P55" s="29">
        <v>50</v>
      </c>
      <c r="Q55" s="29">
        <v>2600</v>
      </c>
      <c r="R55" s="29">
        <v>400</v>
      </c>
      <c r="S55" s="29">
        <v>2600</v>
      </c>
      <c r="T55" s="29">
        <v>159.44999999999999</v>
      </c>
      <c r="U55" s="29">
        <v>2.7040000000000002</v>
      </c>
    </row>
    <row r="56" spans="1:21" ht="25.2" x14ac:dyDescent="0.3">
      <c r="A56" s="1"/>
      <c r="B56" s="47">
        <v>51</v>
      </c>
      <c r="C56" s="45">
        <v>1023083</v>
      </c>
      <c r="D56" s="44"/>
      <c r="E56" s="31" t="s">
        <v>72</v>
      </c>
      <c r="F56" s="31"/>
      <c r="G56" s="29" t="s">
        <v>58</v>
      </c>
      <c r="H56" s="41" t="s">
        <v>4779</v>
      </c>
      <c r="I56" s="29"/>
      <c r="J56" s="46"/>
      <c r="K56" s="38" t="s">
        <v>34</v>
      </c>
      <c r="L56" s="29" t="s">
        <v>35</v>
      </c>
      <c r="M56" s="33">
        <v>560</v>
      </c>
      <c r="N56" s="29">
        <v>0.13</v>
      </c>
      <c r="O56" s="29">
        <v>4.0000000000000002E-4</v>
      </c>
      <c r="P56" s="29">
        <v>30</v>
      </c>
      <c r="Q56" s="29">
        <v>6</v>
      </c>
      <c r="R56" s="29">
        <v>20</v>
      </c>
      <c r="S56" s="29">
        <v>20</v>
      </c>
      <c r="T56" s="29">
        <v>3.9</v>
      </c>
      <c r="U56" s="29">
        <v>1.9999999999999999E-6</v>
      </c>
    </row>
    <row r="57" spans="1:21" ht="25.2" x14ac:dyDescent="0.3">
      <c r="A57" s="1"/>
      <c r="B57" s="47">
        <v>52</v>
      </c>
      <c r="C57" s="45">
        <v>1008939</v>
      </c>
      <c r="D57" s="40" t="s">
        <v>33</v>
      </c>
      <c r="E57" s="31" t="s">
        <v>76</v>
      </c>
      <c r="F57" s="31"/>
      <c r="G57" s="29" t="s">
        <v>47</v>
      </c>
      <c r="H57" s="41" t="s">
        <v>59</v>
      </c>
      <c r="I57" s="29">
        <v>1136618</v>
      </c>
      <c r="J57" s="46"/>
      <c r="K57" s="38" t="s">
        <v>34</v>
      </c>
      <c r="L57" s="29" t="s">
        <v>35</v>
      </c>
      <c r="M57" s="33">
        <v>1455</v>
      </c>
      <c r="N57" s="29">
        <v>0.40100000000000002</v>
      </c>
      <c r="O57" s="29">
        <v>1.7639999999999999E-3</v>
      </c>
      <c r="P57" s="29">
        <v>6</v>
      </c>
      <c r="Q57" s="29">
        <v>6000</v>
      </c>
      <c r="R57" s="29">
        <v>40</v>
      </c>
      <c r="S57" s="29">
        <v>40</v>
      </c>
      <c r="T57" s="29">
        <v>2.4060000000000001</v>
      </c>
      <c r="U57" s="29">
        <v>9.5999999999999992E-3</v>
      </c>
    </row>
    <row r="58" spans="1:21" ht="25.2" x14ac:dyDescent="0.3">
      <c r="A58" s="1"/>
      <c r="B58" s="47">
        <v>53</v>
      </c>
      <c r="C58" s="45">
        <v>1008940</v>
      </c>
      <c r="D58" s="40" t="s">
        <v>33</v>
      </c>
      <c r="E58" s="31" t="s">
        <v>77</v>
      </c>
      <c r="F58" s="31"/>
      <c r="G58" s="29" t="s">
        <v>47</v>
      </c>
      <c r="H58" s="41" t="s">
        <v>59</v>
      </c>
      <c r="I58" s="29">
        <v>1136620</v>
      </c>
      <c r="J58" s="46"/>
      <c r="K58" s="38" t="s">
        <v>3784</v>
      </c>
      <c r="L58" s="29" t="s">
        <v>35</v>
      </c>
      <c r="M58" s="33" t="s">
        <v>5289</v>
      </c>
      <c r="N58" s="29">
        <v>0.66500000000000004</v>
      </c>
      <c r="O58" s="29">
        <v>2.5000000000000001E-3</v>
      </c>
      <c r="P58" s="29">
        <v>6</v>
      </c>
      <c r="Q58" s="29">
        <v>6000</v>
      </c>
      <c r="R58" s="29">
        <v>50</v>
      </c>
      <c r="S58" s="29">
        <v>50</v>
      </c>
      <c r="T58" s="29">
        <v>3.99</v>
      </c>
      <c r="U58" s="29">
        <v>1.4999999999999999E-2</v>
      </c>
    </row>
    <row r="59" spans="1:21" ht="37.799999999999997" x14ac:dyDescent="0.3">
      <c r="A59" s="1"/>
      <c r="B59" s="47">
        <v>54</v>
      </c>
      <c r="C59" s="45">
        <v>1008941</v>
      </c>
      <c r="D59" s="40" t="s">
        <v>33</v>
      </c>
      <c r="E59" s="31" t="s">
        <v>78</v>
      </c>
      <c r="F59" s="31"/>
      <c r="G59" s="29" t="s">
        <v>42</v>
      </c>
      <c r="H59" s="41" t="s">
        <v>62</v>
      </c>
      <c r="I59" s="29">
        <v>1136622</v>
      </c>
      <c r="J59" s="46"/>
      <c r="K59" s="38" t="s">
        <v>3784</v>
      </c>
      <c r="L59" s="29" t="s">
        <v>35</v>
      </c>
      <c r="M59" s="33" t="s">
        <v>5289</v>
      </c>
      <c r="N59" s="29">
        <v>1.048</v>
      </c>
      <c r="O59" s="29">
        <v>3.9690000000000003E-3</v>
      </c>
      <c r="P59" s="29">
        <v>6</v>
      </c>
      <c r="Q59" s="29">
        <v>6000</v>
      </c>
      <c r="R59" s="29">
        <v>65</v>
      </c>
      <c r="S59" s="29">
        <v>65</v>
      </c>
      <c r="T59" s="29">
        <v>6.2880000000000003</v>
      </c>
      <c r="U59" s="29">
        <v>2.5350000000000001E-2</v>
      </c>
    </row>
    <row r="60" spans="1:21" ht="37.799999999999997" x14ac:dyDescent="0.3">
      <c r="A60" s="1"/>
      <c r="B60" s="47">
        <v>55</v>
      </c>
      <c r="C60" s="45">
        <v>1008864</v>
      </c>
      <c r="D60" s="29"/>
      <c r="E60" s="31" t="s">
        <v>79</v>
      </c>
      <c r="F60" s="31"/>
      <c r="G60" s="29" t="s">
        <v>31</v>
      </c>
      <c r="H60" s="41" t="s">
        <v>62</v>
      </c>
      <c r="I60" s="29">
        <v>1136624</v>
      </c>
      <c r="J60" s="46"/>
      <c r="K60" s="38" t="s">
        <v>3784</v>
      </c>
      <c r="L60" s="29" t="s">
        <v>35</v>
      </c>
      <c r="M60" s="33" t="s">
        <v>5289</v>
      </c>
      <c r="N60" s="29">
        <v>1.4350000000000001</v>
      </c>
      <c r="O60" s="29">
        <v>0.01</v>
      </c>
      <c r="P60" s="29">
        <v>6</v>
      </c>
      <c r="Q60" s="29">
        <v>6000</v>
      </c>
      <c r="R60" s="29">
        <v>77</v>
      </c>
      <c r="S60" s="29">
        <v>77</v>
      </c>
      <c r="T60" s="29">
        <v>8.61</v>
      </c>
      <c r="U60" s="29">
        <v>3.5574000000000001E-2</v>
      </c>
    </row>
    <row r="61" spans="1:21" ht="37.799999999999997" x14ac:dyDescent="0.3">
      <c r="A61" s="1"/>
      <c r="B61" s="47">
        <v>56</v>
      </c>
      <c r="C61" s="45">
        <v>1008874</v>
      </c>
      <c r="D61" s="29"/>
      <c r="E61" s="31" t="s">
        <v>80</v>
      </c>
      <c r="F61" s="31"/>
      <c r="G61" s="29" t="s">
        <v>31</v>
      </c>
      <c r="H61" s="41" t="s">
        <v>62</v>
      </c>
      <c r="I61" s="29">
        <v>1136625</v>
      </c>
      <c r="J61" s="46"/>
      <c r="K61" s="38" t="s">
        <v>3784</v>
      </c>
      <c r="L61" s="29" t="s">
        <v>35</v>
      </c>
      <c r="M61" s="33" t="s">
        <v>5289</v>
      </c>
      <c r="N61" s="29">
        <v>2.113</v>
      </c>
      <c r="O61" s="29">
        <v>9.0329999999999994E-3</v>
      </c>
      <c r="P61" s="29">
        <v>6</v>
      </c>
      <c r="Q61" s="29">
        <v>6000</v>
      </c>
      <c r="R61" s="29">
        <v>90</v>
      </c>
      <c r="S61" s="29">
        <v>90</v>
      </c>
      <c r="T61" s="29">
        <v>12.678000000000001</v>
      </c>
      <c r="U61" s="29">
        <v>4.8599999999999997E-2</v>
      </c>
    </row>
    <row r="62" spans="1:21" ht="37.799999999999997" x14ac:dyDescent="0.3">
      <c r="A62" s="1"/>
      <c r="B62" s="47">
        <v>57</v>
      </c>
      <c r="C62" s="45">
        <v>1008879</v>
      </c>
      <c r="D62" s="29"/>
      <c r="E62" s="39" t="s">
        <v>81</v>
      </c>
      <c r="F62" s="39"/>
      <c r="G62" s="29" t="s">
        <v>61</v>
      </c>
      <c r="H62" s="41" t="s">
        <v>62</v>
      </c>
      <c r="I62" s="29">
        <v>1136626</v>
      </c>
      <c r="J62" s="46"/>
      <c r="K62" s="38" t="s">
        <v>3784</v>
      </c>
      <c r="L62" s="29" t="s">
        <v>35</v>
      </c>
      <c r="M62" s="33" t="s">
        <v>5289</v>
      </c>
      <c r="N62" s="29">
        <v>3.0950000000000002</v>
      </c>
      <c r="O62" s="29">
        <v>1.21E-2</v>
      </c>
      <c r="P62" s="29">
        <v>6</v>
      </c>
      <c r="Q62" s="29">
        <v>6000</v>
      </c>
      <c r="R62" s="29">
        <v>112</v>
      </c>
      <c r="S62" s="29">
        <v>112</v>
      </c>
      <c r="T62" s="29">
        <v>18.57</v>
      </c>
      <c r="U62" s="29">
        <v>7.5263999999999998E-2</v>
      </c>
    </row>
    <row r="63" spans="1:21" ht="25.2" x14ac:dyDescent="0.3">
      <c r="A63" s="1"/>
      <c r="B63" s="47">
        <v>58</v>
      </c>
      <c r="C63" s="45">
        <v>1033896</v>
      </c>
      <c r="D63" s="40">
        <v>1088097</v>
      </c>
      <c r="E63" s="31" t="s">
        <v>84</v>
      </c>
      <c r="F63" s="31"/>
      <c r="G63" s="29" t="s">
        <v>42</v>
      </c>
      <c r="H63" s="41" t="s">
        <v>59</v>
      </c>
      <c r="I63" s="41" t="s">
        <v>5257</v>
      </c>
      <c r="J63" s="46"/>
      <c r="K63" s="38" t="s">
        <v>34</v>
      </c>
      <c r="L63" s="29" t="s">
        <v>35</v>
      </c>
      <c r="M63" s="33">
        <v>245.09</v>
      </c>
      <c r="N63" s="29">
        <v>9.9000000000000005E-2</v>
      </c>
      <c r="O63" s="29">
        <v>6.69E-4</v>
      </c>
      <c r="P63" s="29">
        <v>100</v>
      </c>
      <c r="Q63" s="29">
        <v>780</v>
      </c>
      <c r="R63" s="29">
        <v>780</v>
      </c>
      <c r="S63" s="29">
        <v>110</v>
      </c>
      <c r="T63" s="29">
        <v>9.9</v>
      </c>
      <c r="U63" s="29">
        <v>6.6923999999999997E-2</v>
      </c>
    </row>
    <row r="64" spans="1:21" ht="37.799999999999997" x14ac:dyDescent="0.3">
      <c r="A64" s="1"/>
      <c r="B64" s="47">
        <v>59</v>
      </c>
      <c r="C64" s="45">
        <v>1033222</v>
      </c>
      <c r="D64" s="40">
        <v>1088098</v>
      </c>
      <c r="E64" s="31" t="s">
        <v>87</v>
      </c>
      <c r="F64" s="31"/>
      <c r="G64" s="29" t="s">
        <v>42</v>
      </c>
      <c r="H64" s="41" t="s">
        <v>62</v>
      </c>
      <c r="I64" s="41" t="s">
        <v>5258</v>
      </c>
      <c r="J64" s="46"/>
      <c r="K64" s="38" t="s">
        <v>34</v>
      </c>
      <c r="L64" s="29" t="s">
        <v>35</v>
      </c>
      <c r="M64" s="33">
        <v>327.9</v>
      </c>
      <c r="N64" s="29">
        <v>0.154</v>
      </c>
      <c r="O64" s="29">
        <v>9.3000000000000005E-4</v>
      </c>
      <c r="P64" s="29">
        <v>100</v>
      </c>
      <c r="Q64" s="29">
        <v>800</v>
      </c>
      <c r="R64" s="29">
        <v>775</v>
      </c>
      <c r="S64" s="29">
        <v>150</v>
      </c>
      <c r="T64" s="29">
        <v>15.4</v>
      </c>
      <c r="U64" s="29">
        <v>9.2999999999999999E-2</v>
      </c>
    </row>
    <row r="65" spans="1:21" ht="37.799999999999997" x14ac:dyDescent="0.3">
      <c r="A65" s="1"/>
      <c r="B65" s="47">
        <v>60</v>
      </c>
      <c r="C65" s="45">
        <v>1033305</v>
      </c>
      <c r="D65" s="40">
        <v>1088099</v>
      </c>
      <c r="E65" s="31" t="s">
        <v>89</v>
      </c>
      <c r="F65" s="31"/>
      <c r="G65" s="29" t="s">
        <v>42</v>
      </c>
      <c r="H65" s="41" t="s">
        <v>62</v>
      </c>
      <c r="I65" s="45">
        <v>1135615</v>
      </c>
      <c r="J65" s="46"/>
      <c r="K65" s="38" t="s">
        <v>34</v>
      </c>
      <c r="L65" s="29" t="s">
        <v>35</v>
      </c>
      <c r="M65" s="33">
        <v>514</v>
      </c>
      <c r="N65" s="29">
        <v>0.23699999999999999</v>
      </c>
      <c r="O65" s="29">
        <v>1.4120000000000001E-3</v>
      </c>
      <c r="P65" s="29">
        <v>50</v>
      </c>
      <c r="Q65" s="29">
        <v>780</v>
      </c>
      <c r="R65" s="29">
        <v>780</v>
      </c>
      <c r="S65" s="29">
        <v>780</v>
      </c>
      <c r="T65" s="29">
        <v>11.85</v>
      </c>
      <c r="U65" s="29">
        <v>0.47455199999999997</v>
      </c>
    </row>
    <row r="66" spans="1:21" ht="25.2" x14ac:dyDescent="0.3">
      <c r="A66" s="1"/>
      <c r="B66" s="47">
        <v>61</v>
      </c>
      <c r="C66" s="45">
        <v>1033395</v>
      </c>
      <c r="D66" s="40" t="s">
        <v>33</v>
      </c>
      <c r="E66" s="31" t="s">
        <v>94</v>
      </c>
      <c r="F66" s="31"/>
      <c r="G66" s="29" t="s">
        <v>42</v>
      </c>
      <c r="H66" s="41" t="s">
        <v>59</v>
      </c>
      <c r="I66" s="40" t="s">
        <v>33</v>
      </c>
      <c r="J66" s="46"/>
      <c r="K66" s="38" t="s">
        <v>34</v>
      </c>
      <c r="L66" s="29" t="s">
        <v>35</v>
      </c>
      <c r="M66" s="33">
        <v>816</v>
      </c>
      <c r="N66" s="29">
        <v>0.39800000000000002</v>
      </c>
      <c r="O66" s="29">
        <v>3.192E-3</v>
      </c>
      <c r="P66" s="29">
        <v>100</v>
      </c>
      <c r="Q66" s="29">
        <v>1130</v>
      </c>
      <c r="R66" s="29">
        <v>1130</v>
      </c>
      <c r="S66" s="29">
        <v>250</v>
      </c>
      <c r="T66" s="29">
        <v>39.799999999999997</v>
      </c>
      <c r="U66" s="29">
        <v>0.31922499999999998</v>
      </c>
    </row>
    <row r="67" spans="1:21" ht="37.799999999999997" x14ac:dyDescent="0.3">
      <c r="A67" s="1"/>
      <c r="B67" s="47">
        <v>62</v>
      </c>
      <c r="C67" s="45">
        <v>1033418</v>
      </c>
      <c r="D67" s="43" t="s">
        <v>33</v>
      </c>
      <c r="E67" s="31" t="s">
        <v>95</v>
      </c>
      <c r="F67" s="31"/>
      <c r="G67" s="29" t="s">
        <v>42</v>
      </c>
      <c r="H67" s="41" t="s">
        <v>62</v>
      </c>
      <c r="I67" s="40">
        <v>1136603</v>
      </c>
      <c r="J67" s="46"/>
      <c r="K67" s="38" t="s">
        <v>34</v>
      </c>
      <c r="L67" s="29" t="s">
        <v>35</v>
      </c>
      <c r="M67" s="33">
        <v>1814</v>
      </c>
      <c r="N67" s="29">
        <v>0.59499999999999997</v>
      </c>
      <c r="O67" s="29">
        <v>1.6000000000000001E-3</v>
      </c>
      <c r="P67" s="29">
        <v>6</v>
      </c>
      <c r="Q67" s="29">
        <v>6000</v>
      </c>
      <c r="R67" s="29">
        <v>42</v>
      </c>
      <c r="S67" s="29">
        <v>42</v>
      </c>
      <c r="T67" s="29">
        <v>3.57</v>
      </c>
      <c r="U67" s="29">
        <v>1.0584E-2</v>
      </c>
    </row>
    <row r="68" spans="1:21" ht="37.799999999999997" x14ac:dyDescent="0.3">
      <c r="A68" s="1"/>
      <c r="B68" s="47">
        <v>63</v>
      </c>
      <c r="C68" s="45">
        <v>1033503</v>
      </c>
      <c r="D68" s="43" t="s">
        <v>33</v>
      </c>
      <c r="E68" s="39" t="s">
        <v>97</v>
      </c>
      <c r="F68" s="39"/>
      <c r="G68" s="29" t="s">
        <v>47</v>
      </c>
      <c r="H68" s="41" t="s">
        <v>62</v>
      </c>
      <c r="I68" s="40">
        <v>1136605</v>
      </c>
      <c r="J68" s="46"/>
      <c r="K68" s="38" t="s">
        <v>3784</v>
      </c>
      <c r="L68" s="29" t="s">
        <v>35</v>
      </c>
      <c r="M68" s="33" t="s">
        <v>5289</v>
      </c>
      <c r="N68" s="29">
        <v>1.4650000000000001</v>
      </c>
      <c r="O68" s="29">
        <v>3.9690000000000003E-3</v>
      </c>
      <c r="P68" s="29">
        <v>6</v>
      </c>
      <c r="Q68" s="29">
        <v>6000</v>
      </c>
      <c r="R68" s="29">
        <v>63</v>
      </c>
      <c r="S68" s="29">
        <v>63</v>
      </c>
      <c r="T68" s="29">
        <v>8.7899999999999991</v>
      </c>
      <c r="U68" s="29">
        <v>2.3813999999999998E-2</v>
      </c>
    </row>
    <row r="69" spans="1:21" ht="37.799999999999997" x14ac:dyDescent="0.3">
      <c r="A69" s="1"/>
      <c r="B69" s="47">
        <v>64</v>
      </c>
      <c r="C69" s="45">
        <v>1033521</v>
      </c>
      <c r="D69" s="44"/>
      <c r="E69" s="39" t="s">
        <v>98</v>
      </c>
      <c r="F69" s="39"/>
      <c r="G69" s="29" t="s">
        <v>47</v>
      </c>
      <c r="H69" s="41" t="s">
        <v>62</v>
      </c>
      <c r="I69" s="40">
        <v>1136606</v>
      </c>
      <c r="J69" s="46"/>
      <c r="K69" s="38" t="s">
        <v>3784</v>
      </c>
      <c r="L69" s="29" t="s">
        <v>35</v>
      </c>
      <c r="M69" s="33" t="s">
        <v>5289</v>
      </c>
      <c r="N69" s="29">
        <v>2.0760000000000001</v>
      </c>
      <c r="O69" s="29">
        <v>5.6249999999999998E-3</v>
      </c>
      <c r="P69" s="29">
        <v>6</v>
      </c>
      <c r="Q69" s="29">
        <v>6000</v>
      </c>
      <c r="R69" s="29">
        <v>75</v>
      </c>
      <c r="S69" s="29">
        <v>75</v>
      </c>
      <c r="T69" s="29">
        <v>12.456</v>
      </c>
      <c r="U69" s="29">
        <v>3.3750000000000002E-2</v>
      </c>
    </row>
    <row r="70" spans="1:21" ht="25.2" x14ac:dyDescent="0.3">
      <c r="A70" s="1"/>
      <c r="B70" s="47">
        <v>65</v>
      </c>
      <c r="C70" s="45">
        <v>1033536</v>
      </c>
      <c r="D70" s="44"/>
      <c r="E70" s="31" t="s">
        <v>99</v>
      </c>
      <c r="F70" s="31"/>
      <c r="G70" s="29" t="s">
        <v>31</v>
      </c>
      <c r="H70" s="41" t="s">
        <v>59</v>
      </c>
      <c r="I70" s="40">
        <v>1136607</v>
      </c>
      <c r="J70" s="46"/>
      <c r="K70" s="38" t="s">
        <v>3784</v>
      </c>
      <c r="L70" s="29" t="s">
        <v>35</v>
      </c>
      <c r="M70" s="33" t="s">
        <v>5289</v>
      </c>
      <c r="N70" s="29">
        <v>2.9729999999999999</v>
      </c>
      <c r="O70" s="29">
        <v>8.0999999999999996E-3</v>
      </c>
      <c r="P70" s="29">
        <v>6</v>
      </c>
      <c r="Q70" s="29">
        <v>6000</v>
      </c>
      <c r="R70" s="29">
        <v>90</v>
      </c>
      <c r="S70" s="29">
        <v>90</v>
      </c>
      <c r="T70" s="29">
        <v>17.838000000000001</v>
      </c>
      <c r="U70" s="29">
        <v>4.8599999999999997E-2</v>
      </c>
    </row>
    <row r="71" spans="1:21" ht="25.2" x14ac:dyDescent="0.3">
      <c r="A71" s="1"/>
      <c r="B71" s="47">
        <v>66</v>
      </c>
      <c r="C71" s="45">
        <v>1033587</v>
      </c>
      <c r="D71" s="44"/>
      <c r="E71" s="31" t="s">
        <v>100</v>
      </c>
      <c r="F71" s="31"/>
      <c r="G71" s="29" t="s">
        <v>31</v>
      </c>
      <c r="H71" s="41" t="s">
        <v>59</v>
      </c>
      <c r="I71" s="40">
        <v>1136608</v>
      </c>
      <c r="J71" s="46"/>
      <c r="K71" s="38" t="s">
        <v>3784</v>
      </c>
      <c r="L71" s="29" t="s">
        <v>35</v>
      </c>
      <c r="M71" s="33" t="s">
        <v>5289</v>
      </c>
      <c r="N71" s="29">
        <v>4.41</v>
      </c>
      <c r="O71" s="29">
        <v>1.21E-2</v>
      </c>
      <c r="P71" s="29">
        <v>6</v>
      </c>
      <c r="Q71" s="29">
        <v>6000</v>
      </c>
      <c r="R71" s="29">
        <v>110</v>
      </c>
      <c r="S71" s="29">
        <v>110</v>
      </c>
      <c r="T71" s="29">
        <v>26.46</v>
      </c>
      <c r="U71" s="29">
        <v>7.2599999999999998E-2</v>
      </c>
    </row>
    <row r="72" spans="1:21" ht="25.2" x14ac:dyDescent="0.3">
      <c r="A72" s="1"/>
      <c r="B72" s="47">
        <v>67</v>
      </c>
      <c r="C72" s="45">
        <v>1033506</v>
      </c>
      <c r="D72" s="29"/>
      <c r="E72" s="31" t="s">
        <v>111</v>
      </c>
      <c r="F72" s="31"/>
      <c r="G72" s="29" t="s">
        <v>31</v>
      </c>
      <c r="H72" s="41" t="s">
        <v>4779</v>
      </c>
      <c r="I72" s="29"/>
      <c r="J72" s="46"/>
      <c r="K72" s="38" t="s">
        <v>3784</v>
      </c>
      <c r="L72" s="29" t="s">
        <v>35</v>
      </c>
      <c r="M72" s="33" t="s">
        <v>5289</v>
      </c>
      <c r="N72" s="29">
        <v>0.76</v>
      </c>
      <c r="O72" s="29">
        <v>3.9690000000000003E-3</v>
      </c>
      <c r="P72" s="29">
        <v>5</v>
      </c>
      <c r="Q72" s="29">
        <v>5000</v>
      </c>
      <c r="R72" s="29">
        <v>63</v>
      </c>
      <c r="S72" s="29">
        <v>63</v>
      </c>
      <c r="T72" s="29">
        <v>3.8</v>
      </c>
      <c r="U72" s="29">
        <v>1.9845000000000002E-2</v>
      </c>
    </row>
    <row r="73" spans="1:21" ht="25.2" x14ac:dyDescent="0.3">
      <c r="A73" s="1"/>
      <c r="B73" s="47">
        <v>68</v>
      </c>
      <c r="C73" s="45">
        <v>1008424</v>
      </c>
      <c r="D73" s="29"/>
      <c r="E73" s="39" t="s">
        <v>118</v>
      </c>
      <c r="F73" s="39"/>
      <c r="G73" s="29" t="s">
        <v>47</v>
      </c>
      <c r="H73" s="41" t="s">
        <v>4779</v>
      </c>
      <c r="I73" s="29"/>
      <c r="J73" s="46"/>
      <c r="K73" s="38" t="s">
        <v>34</v>
      </c>
      <c r="L73" s="29" t="s">
        <v>35</v>
      </c>
      <c r="M73" s="33">
        <v>877</v>
      </c>
      <c r="N73" s="29">
        <v>0.214</v>
      </c>
      <c r="O73" s="29">
        <v>6.2500000000000001E-4</v>
      </c>
      <c r="P73" s="29">
        <v>12</v>
      </c>
      <c r="Q73" s="29">
        <v>145</v>
      </c>
      <c r="R73" s="29">
        <v>195</v>
      </c>
      <c r="S73" s="29">
        <v>6000</v>
      </c>
      <c r="T73" s="29">
        <v>2.5680000000000001</v>
      </c>
      <c r="U73" s="29">
        <v>0.16965</v>
      </c>
    </row>
    <row r="74" spans="1:21" ht="25.2" x14ac:dyDescent="0.3">
      <c r="A74" s="1"/>
      <c r="B74" s="47">
        <v>69</v>
      </c>
      <c r="C74" s="45">
        <v>1033864</v>
      </c>
      <c r="D74" s="43" t="s">
        <v>33</v>
      </c>
      <c r="E74" s="31" t="s">
        <v>120</v>
      </c>
      <c r="F74" s="31"/>
      <c r="G74" s="47" t="s">
        <v>42</v>
      </c>
      <c r="H74" s="41" t="s">
        <v>4779</v>
      </c>
      <c r="I74" s="40" t="s">
        <v>33</v>
      </c>
      <c r="J74" s="46"/>
      <c r="K74" s="38" t="s">
        <v>34</v>
      </c>
      <c r="L74" s="29" t="s">
        <v>35</v>
      </c>
      <c r="M74" s="33">
        <v>1904</v>
      </c>
      <c r="N74" s="29">
        <v>0.60399999999999998</v>
      </c>
      <c r="O74" s="29">
        <v>1.6000000000000001E-3</v>
      </c>
      <c r="P74" s="29">
        <v>6</v>
      </c>
      <c r="Q74" s="29">
        <v>6000</v>
      </c>
      <c r="R74" s="29">
        <v>41</v>
      </c>
      <c r="S74" s="29">
        <v>41</v>
      </c>
      <c r="T74" s="29">
        <v>3.6240000000000001</v>
      </c>
      <c r="U74" s="29">
        <v>1.0085999999999999E-2</v>
      </c>
    </row>
    <row r="75" spans="1:21" ht="25.2" x14ac:dyDescent="0.3">
      <c r="A75" s="1"/>
      <c r="B75" s="47">
        <v>70</v>
      </c>
      <c r="C75" s="45">
        <v>1033865</v>
      </c>
      <c r="D75" s="43" t="s">
        <v>33</v>
      </c>
      <c r="E75" s="31" t="s">
        <v>121</v>
      </c>
      <c r="F75" s="31"/>
      <c r="G75" s="47" t="s">
        <v>31</v>
      </c>
      <c r="H75" s="41" t="s">
        <v>4779</v>
      </c>
      <c r="I75" s="40" t="s">
        <v>33</v>
      </c>
      <c r="J75" s="46"/>
      <c r="K75" s="38" t="s">
        <v>3784</v>
      </c>
      <c r="L75" s="29" t="s">
        <v>35</v>
      </c>
      <c r="M75" s="33" t="s">
        <v>5289</v>
      </c>
      <c r="N75" s="29">
        <v>0.93899999999999995</v>
      </c>
      <c r="O75" s="29">
        <v>2.5000000000000001E-3</v>
      </c>
      <c r="P75" s="29">
        <v>6</v>
      </c>
      <c r="Q75" s="29">
        <v>6000</v>
      </c>
      <c r="R75" s="29">
        <v>51</v>
      </c>
      <c r="S75" s="29">
        <v>51</v>
      </c>
      <c r="T75" s="29">
        <v>5.6340000000000003</v>
      </c>
      <c r="U75" s="29">
        <v>1.5606E-2</v>
      </c>
    </row>
    <row r="76" spans="1:21" ht="25.2" x14ac:dyDescent="0.3">
      <c r="A76" s="1"/>
      <c r="B76" s="47">
        <v>71</v>
      </c>
      <c r="C76" s="45">
        <v>1033866</v>
      </c>
      <c r="D76" s="40" t="s">
        <v>33</v>
      </c>
      <c r="E76" s="48" t="s">
        <v>124</v>
      </c>
      <c r="F76" s="48"/>
      <c r="G76" s="47" t="s">
        <v>58</v>
      </c>
      <c r="H76" s="41" t="s">
        <v>4779</v>
      </c>
      <c r="I76" s="40">
        <v>1033536</v>
      </c>
      <c r="J76" s="46"/>
      <c r="K76" s="38" t="s">
        <v>3784</v>
      </c>
      <c r="L76" s="29" t="s">
        <v>35</v>
      </c>
      <c r="M76" s="33" t="s">
        <v>5289</v>
      </c>
      <c r="N76" s="29">
        <v>2.9649999999999999</v>
      </c>
      <c r="O76" s="29">
        <v>8.0999999999999996E-3</v>
      </c>
      <c r="P76" s="29">
        <v>6</v>
      </c>
      <c r="Q76" s="29">
        <v>6000</v>
      </c>
      <c r="R76" s="29">
        <v>90</v>
      </c>
      <c r="S76" s="29">
        <v>90</v>
      </c>
      <c r="T76" s="29">
        <v>17.79</v>
      </c>
      <c r="U76" s="29">
        <v>4.8599999999999997E-2</v>
      </c>
    </row>
    <row r="77" spans="1:21" ht="25.2" x14ac:dyDescent="0.3">
      <c r="A77" s="1"/>
      <c r="B77" s="47">
        <v>72</v>
      </c>
      <c r="C77" s="45">
        <v>1008993</v>
      </c>
      <c r="D77" s="40" t="s">
        <v>33</v>
      </c>
      <c r="E77" s="31" t="s">
        <v>126</v>
      </c>
      <c r="F77" s="31"/>
      <c r="G77" s="29" t="s">
        <v>39</v>
      </c>
      <c r="H77" s="41" t="s">
        <v>4779</v>
      </c>
      <c r="I77" s="40" t="s">
        <v>33</v>
      </c>
      <c r="J77" s="46"/>
      <c r="K77" s="38" t="s">
        <v>34</v>
      </c>
      <c r="L77" s="29" t="s">
        <v>35</v>
      </c>
      <c r="M77" s="33">
        <v>478.48</v>
      </c>
      <c r="N77" s="29">
        <v>0.16200000000000001</v>
      </c>
      <c r="O77" s="29">
        <v>1.2800000000000001E-3</v>
      </c>
      <c r="P77" s="29">
        <v>50</v>
      </c>
      <c r="Q77" s="29">
        <v>780</v>
      </c>
      <c r="R77" s="29">
        <v>100</v>
      </c>
      <c r="S77" s="29">
        <v>780</v>
      </c>
      <c r="T77" s="29">
        <v>8.1</v>
      </c>
      <c r="U77" s="29">
        <v>6.0839999999999998E-2</v>
      </c>
    </row>
    <row r="78" spans="1:21" x14ac:dyDescent="0.3">
      <c r="A78" s="49" t="s">
        <v>33</v>
      </c>
      <c r="B78" s="47">
        <v>73</v>
      </c>
      <c r="C78" s="124" t="s">
        <v>4783</v>
      </c>
      <c r="D78" s="108"/>
      <c r="E78" s="39"/>
      <c r="F78" s="39"/>
      <c r="G78" s="29"/>
      <c r="H78" s="140"/>
      <c r="I78" s="73"/>
      <c r="J78" s="46"/>
      <c r="K78" s="32"/>
      <c r="L78" s="29"/>
      <c r="M78" s="33"/>
      <c r="N78" s="29"/>
      <c r="O78" s="29"/>
      <c r="P78" s="29" t="s">
        <v>33</v>
      </c>
      <c r="Q78" s="29"/>
      <c r="R78" s="29"/>
      <c r="S78" s="29"/>
      <c r="T78" s="29"/>
      <c r="U78" s="29"/>
    </row>
    <row r="79" spans="1:21" ht="25.2" x14ac:dyDescent="0.3">
      <c r="A79" s="51"/>
      <c r="B79" s="47">
        <v>74</v>
      </c>
      <c r="C79" s="45">
        <v>1136073</v>
      </c>
      <c r="D79" s="47">
        <v>1012858</v>
      </c>
      <c r="E79" s="30" t="s">
        <v>5406</v>
      </c>
      <c r="F79" s="30"/>
      <c r="G79" s="37" t="s">
        <v>42</v>
      </c>
      <c r="H79" s="139" t="s">
        <v>4781</v>
      </c>
      <c r="I79" s="29"/>
      <c r="J79" s="46"/>
      <c r="K79" s="38" t="s">
        <v>157</v>
      </c>
      <c r="L79" s="37" t="s">
        <v>35</v>
      </c>
      <c r="M79" s="33">
        <v>155.88</v>
      </c>
      <c r="N79" s="29">
        <v>6.6000000000000003E-2</v>
      </c>
      <c r="O79" s="29">
        <v>1.17E-3</v>
      </c>
      <c r="P79" s="29">
        <v>50</v>
      </c>
      <c r="Q79" s="29">
        <v>580</v>
      </c>
      <c r="R79" s="29">
        <v>580</v>
      </c>
      <c r="S79" s="29">
        <v>180</v>
      </c>
      <c r="T79" s="29">
        <v>3.4</v>
      </c>
      <c r="U79" s="29">
        <v>6.0552000000000002E-2</v>
      </c>
    </row>
    <row r="80" spans="1:21" ht="25.2" x14ac:dyDescent="0.3">
      <c r="A80" s="51"/>
      <c r="B80" s="47">
        <v>75</v>
      </c>
      <c r="C80" s="45">
        <v>1136074</v>
      </c>
      <c r="D80" s="47">
        <v>1012862</v>
      </c>
      <c r="E80" s="30" t="s">
        <v>5407</v>
      </c>
      <c r="F80" s="30"/>
      <c r="G80" s="37" t="s">
        <v>42</v>
      </c>
      <c r="H80" s="139" t="s">
        <v>4781</v>
      </c>
      <c r="I80" s="29"/>
      <c r="J80" s="46"/>
      <c r="K80" s="38" t="s">
        <v>157</v>
      </c>
      <c r="L80" s="37" t="s">
        <v>35</v>
      </c>
      <c r="M80" s="33">
        <v>174.1</v>
      </c>
      <c r="N80" s="29">
        <v>6.8000000000000005E-2</v>
      </c>
      <c r="O80" s="29">
        <v>1.5590000000000001E-3</v>
      </c>
      <c r="P80" s="29">
        <v>50</v>
      </c>
      <c r="Q80" s="29">
        <v>570</v>
      </c>
      <c r="R80" s="29">
        <v>570</v>
      </c>
      <c r="S80" s="29">
        <v>230</v>
      </c>
      <c r="T80" s="29">
        <v>3.6</v>
      </c>
      <c r="U80" s="29">
        <v>7.4727000000000002E-2</v>
      </c>
    </row>
    <row r="81" spans="1:21" ht="25.2" x14ac:dyDescent="0.3">
      <c r="A81" s="51"/>
      <c r="B81" s="47">
        <v>76</v>
      </c>
      <c r="C81" s="45">
        <v>1136076</v>
      </c>
      <c r="D81" s="47">
        <v>1012859</v>
      </c>
      <c r="E81" s="30" t="s">
        <v>5409</v>
      </c>
      <c r="F81" s="30"/>
      <c r="G81" s="37" t="s">
        <v>42</v>
      </c>
      <c r="H81" s="139" t="s">
        <v>4781</v>
      </c>
      <c r="I81" s="29"/>
      <c r="J81" s="46"/>
      <c r="K81" s="38" t="s">
        <v>157</v>
      </c>
      <c r="L81" s="37" t="s">
        <v>35</v>
      </c>
      <c r="M81" s="33">
        <v>155.88</v>
      </c>
      <c r="N81" s="29">
        <v>6.6000000000000003E-2</v>
      </c>
      <c r="O81" s="29">
        <v>1.17E-3</v>
      </c>
      <c r="P81" s="29">
        <v>50</v>
      </c>
      <c r="Q81" s="29">
        <v>580</v>
      </c>
      <c r="R81" s="29">
        <v>580</v>
      </c>
      <c r="S81" s="29">
        <v>180</v>
      </c>
      <c r="T81" s="29">
        <v>3.4</v>
      </c>
      <c r="U81" s="29">
        <v>6.0552000000000002E-2</v>
      </c>
    </row>
    <row r="82" spans="1:21" ht="25.2" x14ac:dyDescent="0.3">
      <c r="A82" s="51"/>
      <c r="B82" s="47">
        <v>77</v>
      </c>
      <c r="C82" s="45">
        <v>1136077</v>
      </c>
      <c r="D82" s="47">
        <v>1012863</v>
      </c>
      <c r="E82" s="30" t="s">
        <v>5410</v>
      </c>
      <c r="F82" s="30"/>
      <c r="G82" s="37" t="s">
        <v>47</v>
      </c>
      <c r="H82" s="139" t="s">
        <v>4781</v>
      </c>
      <c r="I82" s="29"/>
      <c r="J82" s="46"/>
      <c r="K82" s="38" t="s">
        <v>157</v>
      </c>
      <c r="L82" s="37" t="s">
        <v>35</v>
      </c>
      <c r="M82" s="33">
        <v>174.1</v>
      </c>
      <c r="N82" s="29">
        <v>6.8000000000000005E-2</v>
      </c>
      <c r="O82" s="29">
        <v>1.5590000000000001E-3</v>
      </c>
      <c r="P82" s="29">
        <v>50</v>
      </c>
      <c r="Q82" s="29">
        <v>570</v>
      </c>
      <c r="R82" s="29">
        <v>570</v>
      </c>
      <c r="S82" s="29">
        <v>230</v>
      </c>
      <c r="T82" s="29">
        <v>3.6</v>
      </c>
      <c r="U82" s="29">
        <v>7.4727000000000002E-2</v>
      </c>
    </row>
    <row r="83" spans="1:21" ht="25.2" x14ac:dyDescent="0.3">
      <c r="A83" s="51"/>
      <c r="B83" s="47">
        <v>78</v>
      </c>
      <c r="C83" s="45">
        <v>1135700</v>
      </c>
      <c r="D83" s="136" t="s">
        <v>5722</v>
      </c>
      <c r="E83" s="30" t="s">
        <v>5417</v>
      </c>
      <c r="F83" s="30"/>
      <c r="G83" s="29" t="s">
        <v>42</v>
      </c>
      <c r="H83" s="139" t="s">
        <v>4781</v>
      </c>
      <c r="I83" s="73"/>
      <c r="J83" s="46"/>
      <c r="K83" s="32" t="s">
        <v>157</v>
      </c>
      <c r="L83" s="29" t="s">
        <v>158</v>
      </c>
      <c r="M83" s="33">
        <v>72.08</v>
      </c>
      <c r="N83" s="29">
        <v>2E-3</v>
      </c>
      <c r="O83" s="29">
        <v>1.4E-5</v>
      </c>
      <c r="P83" s="29">
        <v>1000</v>
      </c>
      <c r="Q83" s="29"/>
      <c r="R83" s="29"/>
      <c r="S83" s="29"/>
      <c r="T83" s="29"/>
      <c r="U83" s="29"/>
    </row>
    <row r="84" spans="1:21" ht="25.2" x14ac:dyDescent="0.3">
      <c r="A84" s="51"/>
      <c r="B84" s="47">
        <v>79</v>
      </c>
      <c r="C84" s="45">
        <v>1135701</v>
      </c>
      <c r="D84" s="136" t="s">
        <v>5723</v>
      </c>
      <c r="E84" s="30" t="s">
        <v>5418</v>
      </c>
      <c r="F84" s="30"/>
      <c r="G84" s="29" t="s">
        <v>47</v>
      </c>
      <c r="H84" s="139" t="s">
        <v>4781</v>
      </c>
      <c r="I84" s="73"/>
      <c r="J84" s="46"/>
      <c r="K84" s="32" t="s">
        <v>157</v>
      </c>
      <c r="L84" s="29" t="s">
        <v>158</v>
      </c>
      <c r="M84" s="33">
        <v>97.95</v>
      </c>
      <c r="N84" s="29">
        <v>4.0000000000000001E-3</v>
      </c>
      <c r="O84" s="29">
        <v>1.5999999999999999E-5</v>
      </c>
      <c r="P84" s="29">
        <v>500</v>
      </c>
      <c r="Q84" s="29"/>
      <c r="R84" s="29"/>
      <c r="S84" s="29"/>
      <c r="T84" s="29"/>
      <c r="U84" s="29"/>
    </row>
    <row r="85" spans="1:21" ht="25.2" x14ac:dyDescent="0.3">
      <c r="A85" s="51"/>
      <c r="B85" s="47">
        <v>80</v>
      </c>
      <c r="C85" s="45">
        <v>1135702</v>
      </c>
      <c r="D85" s="136" t="s">
        <v>5724</v>
      </c>
      <c r="E85" s="30" t="s">
        <v>5419</v>
      </c>
      <c r="F85" s="30"/>
      <c r="G85" s="29" t="s">
        <v>47</v>
      </c>
      <c r="H85" s="139" t="s">
        <v>4781</v>
      </c>
      <c r="I85" s="73"/>
      <c r="J85" s="46"/>
      <c r="K85" s="32" t="s">
        <v>157</v>
      </c>
      <c r="L85" s="29" t="s">
        <v>158</v>
      </c>
      <c r="M85" s="33">
        <v>126.84</v>
      </c>
      <c r="N85" s="29">
        <v>7.0000000000000001E-3</v>
      </c>
      <c r="O85" s="29">
        <v>2.9E-5</v>
      </c>
      <c r="P85" s="29">
        <v>300</v>
      </c>
      <c r="Q85" s="29"/>
      <c r="R85" s="29"/>
      <c r="S85" s="29"/>
      <c r="T85" s="29"/>
      <c r="U85" s="29"/>
    </row>
    <row r="86" spans="1:21" ht="25.2" x14ac:dyDescent="0.3">
      <c r="A86" s="51"/>
      <c r="B86" s="47">
        <v>81</v>
      </c>
      <c r="C86" s="45">
        <v>1135703</v>
      </c>
      <c r="D86" s="136" t="s">
        <v>5725</v>
      </c>
      <c r="E86" s="30" t="s">
        <v>5420</v>
      </c>
      <c r="F86" s="30"/>
      <c r="G86" s="29" t="s">
        <v>47</v>
      </c>
      <c r="H86" s="139" t="s">
        <v>4781</v>
      </c>
      <c r="I86" s="73"/>
      <c r="J86" s="46"/>
      <c r="K86" s="32" t="s">
        <v>157</v>
      </c>
      <c r="L86" s="29" t="s">
        <v>158</v>
      </c>
      <c r="M86" s="33">
        <v>214.38</v>
      </c>
      <c r="N86" s="29">
        <v>0.01</v>
      </c>
      <c r="O86" s="29">
        <v>5.5999999999999999E-5</v>
      </c>
      <c r="P86" s="29">
        <v>160</v>
      </c>
      <c r="Q86" s="29"/>
      <c r="R86" s="29"/>
      <c r="S86" s="29"/>
      <c r="T86" s="29"/>
      <c r="U86" s="29"/>
    </row>
    <row r="87" spans="1:21" ht="25.2" x14ac:dyDescent="0.3">
      <c r="A87" s="51"/>
      <c r="B87" s="47">
        <v>82</v>
      </c>
      <c r="C87" s="45">
        <v>1135704</v>
      </c>
      <c r="D87" s="28">
        <v>1045464</v>
      </c>
      <c r="E87" s="30" t="s">
        <v>5421</v>
      </c>
      <c r="F87" s="30"/>
      <c r="G87" s="29" t="s">
        <v>42</v>
      </c>
      <c r="H87" s="139" t="s">
        <v>4781</v>
      </c>
      <c r="I87" s="73"/>
      <c r="J87" s="46"/>
      <c r="K87" s="32" t="s">
        <v>157</v>
      </c>
      <c r="L87" s="29" t="s">
        <v>158</v>
      </c>
      <c r="M87" s="33">
        <v>268.85000000000002</v>
      </c>
      <c r="N87" s="29">
        <v>0.03</v>
      </c>
      <c r="O87" s="29">
        <v>1.6899999999999999E-4</v>
      </c>
      <c r="P87" s="29">
        <v>80</v>
      </c>
      <c r="Q87" s="29"/>
      <c r="R87" s="29"/>
      <c r="S87" s="29"/>
      <c r="T87" s="29"/>
      <c r="U87" s="29"/>
    </row>
    <row r="88" spans="1:21" ht="25.2" x14ac:dyDescent="0.3">
      <c r="A88" s="51"/>
      <c r="B88" s="47">
        <v>83</v>
      </c>
      <c r="C88" s="45">
        <v>1135705</v>
      </c>
      <c r="D88" s="28">
        <v>1008679</v>
      </c>
      <c r="E88" s="30" t="s">
        <v>5422</v>
      </c>
      <c r="F88" s="30"/>
      <c r="G88" s="29" t="s">
        <v>42</v>
      </c>
      <c r="H88" s="139" t="s">
        <v>4781</v>
      </c>
      <c r="I88" s="73"/>
      <c r="J88" s="46"/>
      <c r="K88" s="32" t="s">
        <v>157</v>
      </c>
      <c r="L88" s="29" t="s">
        <v>158</v>
      </c>
      <c r="M88" s="33">
        <v>532</v>
      </c>
      <c r="N88" s="29">
        <v>8.0000000000000002E-3</v>
      </c>
      <c r="O88" s="29">
        <v>4.6E-5</v>
      </c>
      <c r="P88" s="29">
        <v>50</v>
      </c>
      <c r="Q88" s="29"/>
      <c r="R88" s="29"/>
      <c r="S88" s="29"/>
      <c r="T88" s="29"/>
      <c r="U88" s="29"/>
    </row>
    <row r="89" spans="1:21" ht="25.2" x14ac:dyDescent="0.3">
      <c r="A89" s="51"/>
      <c r="B89" s="47">
        <v>84</v>
      </c>
      <c r="C89" s="45">
        <v>1135706</v>
      </c>
      <c r="D89" s="28">
        <v>1008680</v>
      </c>
      <c r="E89" s="30" t="s">
        <v>5423</v>
      </c>
      <c r="F89" s="30"/>
      <c r="G89" s="29" t="s">
        <v>42</v>
      </c>
      <c r="H89" s="139" t="s">
        <v>4781</v>
      </c>
      <c r="I89" s="73"/>
      <c r="J89" s="46"/>
      <c r="K89" s="32" t="s">
        <v>157</v>
      </c>
      <c r="L89" s="29" t="s">
        <v>158</v>
      </c>
      <c r="M89" s="33">
        <v>701</v>
      </c>
      <c r="N89" s="29">
        <v>1.2E-2</v>
      </c>
      <c r="O89" s="29">
        <v>7.3999999999999996E-5</v>
      </c>
      <c r="P89" s="29">
        <v>50</v>
      </c>
      <c r="Q89" s="29"/>
      <c r="R89" s="29"/>
      <c r="S89" s="29"/>
      <c r="T89" s="29"/>
      <c r="U89" s="29"/>
    </row>
    <row r="90" spans="1:21" ht="25.2" x14ac:dyDescent="0.3">
      <c r="A90" s="51"/>
      <c r="B90" s="47">
        <v>85</v>
      </c>
      <c r="C90" s="45">
        <v>1135707</v>
      </c>
      <c r="D90" s="28">
        <v>1008681</v>
      </c>
      <c r="E90" s="30" t="s">
        <v>5424</v>
      </c>
      <c r="F90" s="30"/>
      <c r="G90" s="29" t="s">
        <v>42</v>
      </c>
      <c r="H90" s="139" t="s">
        <v>4781</v>
      </c>
      <c r="I90" s="73"/>
      <c r="J90" s="46"/>
      <c r="K90" s="32" t="s">
        <v>157</v>
      </c>
      <c r="L90" s="29" t="s">
        <v>158</v>
      </c>
      <c r="M90" s="33">
        <v>977</v>
      </c>
      <c r="N90" s="29">
        <v>2.1999999999999999E-2</v>
      </c>
      <c r="O90" s="29">
        <v>1E-4</v>
      </c>
      <c r="P90" s="29">
        <v>25</v>
      </c>
      <c r="Q90" s="29"/>
      <c r="R90" s="29"/>
      <c r="S90" s="29"/>
      <c r="T90" s="29"/>
      <c r="U90" s="29"/>
    </row>
    <row r="91" spans="1:21" ht="25.2" x14ac:dyDescent="0.3">
      <c r="A91" s="51"/>
      <c r="B91" s="47">
        <v>86</v>
      </c>
      <c r="C91" s="45">
        <v>1135708</v>
      </c>
      <c r="D91" s="28">
        <v>1001245</v>
      </c>
      <c r="E91" s="30" t="s">
        <v>5425</v>
      </c>
      <c r="F91" s="30"/>
      <c r="G91" s="29" t="s">
        <v>42</v>
      </c>
      <c r="H91" s="139" t="s">
        <v>4781</v>
      </c>
      <c r="I91" s="73"/>
      <c r="J91" s="46"/>
      <c r="K91" s="32" t="s">
        <v>157</v>
      </c>
      <c r="L91" s="29" t="s">
        <v>158</v>
      </c>
      <c r="M91" s="33">
        <v>1839</v>
      </c>
      <c r="N91" s="29">
        <v>4.8000000000000001E-2</v>
      </c>
      <c r="O91" s="29">
        <v>2.0000000000000001E-4</v>
      </c>
      <c r="P91" s="29">
        <v>10</v>
      </c>
      <c r="Q91" s="29"/>
      <c r="R91" s="29"/>
      <c r="S91" s="29"/>
      <c r="T91" s="29"/>
      <c r="U91" s="29"/>
    </row>
    <row r="92" spans="1:21" ht="25.2" x14ac:dyDescent="0.3">
      <c r="A92" s="51"/>
      <c r="B92" s="47">
        <v>87</v>
      </c>
      <c r="C92" s="45">
        <v>1135709</v>
      </c>
      <c r="D92" s="28">
        <v>1008683</v>
      </c>
      <c r="E92" s="30" t="s">
        <v>5426</v>
      </c>
      <c r="F92" s="30"/>
      <c r="G92" s="29" t="s">
        <v>42</v>
      </c>
      <c r="H92" s="139" t="s">
        <v>4781</v>
      </c>
      <c r="I92" s="73"/>
      <c r="J92" s="46"/>
      <c r="K92" s="32" t="s">
        <v>157</v>
      </c>
      <c r="L92" s="29" t="s">
        <v>158</v>
      </c>
      <c r="M92" s="33">
        <v>3894</v>
      </c>
      <c r="N92" s="29">
        <v>0.09</v>
      </c>
      <c r="O92" s="29">
        <v>2.4000000000000001E-4</v>
      </c>
      <c r="P92" s="29">
        <v>5</v>
      </c>
      <c r="Q92" s="29"/>
      <c r="R92" s="29"/>
      <c r="S92" s="29"/>
      <c r="T92" s="29"/>
      <c r="U92" s="29"/>
    </row>
    <row r="93" spans="1:21" ht="25.2" x14ac:dyDescent="0.3">
      <c r="A93" s="51"/>
      <c r="B93" s="47">
        <v>88</v>
      </c>
      <c r="C93" s="45">
        <v>1135710</v>
      </c>
      <c r="D93" s="28">
        <v>1008669</v>
      </c>
      <c r="E93" s="30" t="s">
        <v>5427</v>
      </c>
      <c r="F93" s="30"/>
      <c r="G93" s="29" t="s">
        <v>42</v>
      </c>
      <c r="H93" s="139" t="s">
        <v>4781</v>
      </c>
      <c r="I93" s="73"/>
      <c r="J93" s="46"/>
      <c r="K93" s="32" t="s">
        <v>157</v>
      </c>
      <c r="L93" s="29" t="s">
        <v>158</v>
      </c>
      <c r="M93" s="33">
        <v>474.75</v>
      </c>
      <c r="N93" s="29">
        <v>5.0000000000000001E-3</v>
      </c>
      <c r="O93" s="29">
        <v>2.0999999999999999E-5</v>
      </c>
      <c r="P93" s="29">
        <v>50</v>
      </c>
      <c r="Q93" s="29"/>
      <c r="R93" s="29"/>
      <c r="S93" s="29"/>
      <c r="T93" s="29"/>
      <c r="U93" s="29"/>
    </row>
    <row r="94" spans="1:21" ht="25.2" x14ac:dyDescent="0.3">
      <c r="A94" s="51"/>
      <c r="B94" s="47">
        <v>89</v>
      </c>
      <c r="C94" s="45">
        <v>1135711</v>
      </c>
      <c r="D94" s="28">
        <v>1008932</v>
      </c>
      <c r="E94" s="30" t="s">
        <v>5428</v>
      </c>
      <c r="F94" s="30"/>
      <c r="G94" s="29" t="s">
        <v>42</v>
      </c>
      <c r="H94" s="139" t="s">
        <v>4781</v>
      </c>
      <c r="I94" s="73"/>
      <c r="J94" s="46"/>
      <c r="K94" s="32" t="s">
        <v>157</v>
      </c>
      <c r="L94" s="29" t="s">
        <v>158</v>
      </c>
      <c r="M94" s="33">
        <v>596</v>
      </c>
      <c r="N94" s="29">
        <v>8.0000000000000002E-3</v>
      </c>
      <c r="O94" s="29">
        <v>3.1000000000000001E-5</v>
      </c>
      <c r="P94" s="29">
        <v>50</v>
      </c>
      <c r="Q94" s="29"/>
      <c r="R94" s="29"/>
      <c r="S94" s="29"/>
      <c r="T94" s="29"/>
      <c r="U94" s="29"/>
    </row>
    <row r="95" spans="1:21" ht="25.2" x14ac:dyDescent="0.3">
      <c r="A95" s="51"/>
      <c r="B95" s="47">
        <v>90</v>
      </c>
      <c r="C95" s="45">
        <v>1135712</v>
      </c>
      <c r="D95" s="28">
        <v>1008671</v>
      </c>
      <c r="E95" s="30" t="s">
        <v>5429</v>
      </c>
      <c r="F95" s="30"/>
      <c r="G95" s="29" t="s">
        <v>42</v>
      </c>
      <c r="H95" s="139" t="s">
        <v>4781</v>
      </c>
      <c r="I95" s="73"/>
      <c r="J95" s="46"/>
      <c r="K95" s="32" t="s">
        <v>157</v>
      </c>
      <c r="L95" s="29" t="s">
        <v>158</v>
      </c>
      <c r="M95" s="33">
        <v>841</v>
      </c>
      <c r="N95" s="29">
        <v>0.01</v>
      </c>
      <c r="O95" s="29">
        <v>3.4999999999999997E-5</v>
      </c>
      <c r="P95" s="29">
        <v>25</v>
      </c>
      <c r="Q95" s="29"/>
      <c r="R95" s="29"/>
      <c r="S95" s="29"/>
      <c r="T95" s="29"/>
      <c r="U95" s="29"/>
    </row>
    <row r="96" spans="1:21" ht="25.2" x14ac:dyDescent="0.3">
      <c r="A96" s="51"/>
      <c r="B96" s="47">
        <v>91</v>
      </c>
      <c r="C96" s="45">
        <v>1135713</v>
      </c>
      <c r="D96" s="28">
        <v>1001235</v>
      </c>
      <c r="E96" s="30" t="s">
        <v>5430</v>
      </c>
      <c r="F96" s="30"/>
      <c r="G96" s="29" t="s">
        <v>42</v>
      </c>
      <c r="H96" s="139" t="s">
        <v>4781</v>
      </c>
      <c r="I96" s="73"/>
      <c r="J96" s="46"/>
      <c r="K96" s="32" t="s">
        <v>157</v>
      </c>
      <c r="L96" s="29" t="s">
        <v>158</v>
      </c>
      <c r="M96" s="33">
        <v>1394</v>
      </c>
      <c r="N96" s="29">
        <v>0.03</v>
      </c>
      <c r="O96" s="29">
        <v>1.37E-4</v>
      </c>
      <c r="P96" s="29">
        <v>10</v>
      </c>
      <c r="Q96" s="29"/>
      <c r="R96" s="29"/>
      <c r="S96" s="29"/>
      <c r="T96" s="29"/>
      <c r="U96" s="29"/>
    </row>
    <row r="97" spans="1:21" ht="25.2" x14ac:dyDescent="0.3">
      <c r="A97" s="51"/>
      <c r="B97" s="47">
        <v>92</v>
      </c>
      <c r="C97" s="45">
        <v>1135714</v>
      </c>
      <c r="D97" s="28">
        <v>1008673</v>
      </c>
      <c r="E97" s="30" t="s">
        <v>5431</v>
      </c>
      <c r="F97" s="30"/>
      <c r="G97" s="29" t="s">
        <v>42</v>
      </c>
      <c r="H97" s="139" t="s">
        <v>4781</v>
      </c>
      <c r="I97" s="73"/>
      <c r="J97" s="46"/>
      <c r="K97" s="32" t="s">
        <v>157</v>
      </c>
      <c r="L97" s="29" t="s">
        <v>158</v>
      </c>
      <c r="M97" s="33">
        <v>2555</v>
      </c>
      <c r="N97" s="29">
        <v>5.5E-2</v>
      </c>
      <c r="O97" s="29">
        <v>1.7000000000000001E-4</v>
      </c>
      <c r="P97" s="29">
        <v>10</v>
      </c>
      <c r="Q97" s="29"/>
      <c r="R97" s="29"/>
      <c r="S97" s="29"/>
      <c r="T97" s="29"/>
      <c r="U97" s="29"/>
    </row>
    <row r="98" spans="1:21" ht="25.2" x14ac:dyDescent="0.3">
      <c r="A98" s="51"/>
      <c r="B98" s="47">
        <v>93</v>
      </c>
      <c r="C98" s="45">
        <v>1135715</v>
      </c>
      <c r="D98" s="28">
        <v>1008674</v>
      </c>
      <c r="E98" s="30" t="s">
        <v>5432</v>
      </c>
      <c r="F98" s="30"/>
      <c r="G98" s="29" t="s">
        <v>42</v>
      </c>
      <c r="H98" s="139" t="s">
        <v>4781</v>
      </c>
      <c r="I98" s="73"/>
      <c r="J98" s="46"/>
      <c r="K98" s="32" t="s">
        <v>157</v>
      </c>
      <c r="L98" s="29" t="s">
        <v>158</v>
      </c>
      <c r="M98" s="33">
        <v>634</v>
      </c>
      <c r="N98" s="29">
        <v>7.0000000000000001E-3</v>
      </c>
      <c r="O98" s="29">
        <v>2.6999999999999999E-5</v>
      </c>
      <c r="P98" s="29">
        <v>50</v>
      </c>
      <c r="Q98" s="29"/>
      <c r="R98" s="29"/>
      <c r="S98" s="29"/>
      <c r="T98" s="29"/>
      <c r="U98" s="29"/>
    </row>
    <row r="99" spans="1:21" ht="25.2" x14ac:dyDescent="0.3">
      <c r="A99" s="51"/>
      <c r="B99" s="47">
        <v>94</v>
      </c>
      <c r="C99" s="45">
        <v>1135716</v>
      </c>
      <c r="D99" s="28">
        <v>1008675</v>
      </c>
      <c r="E99" s="30" t="s">
        <v>5433</v>
      </c>
      <c r="F99" s="30"/>
      <c r="G99" s="29" t="s">
        <v>47</v>
      </c>
      <c r="H99" s="139" t="s">
        <v>4781</v>
      </c>
      <c r="I99" s="73"/>
      <c r="J99" s="46"/>
      <c r="K99" s="32" t="s">
        <v>157</v>
      </c>
      <c r="L99" s="29" t="s">
        <v>158</v>
      </c>
      <c r="M99" s="33">
        <v>877</v>
      </c>
      <c r="N99" s="29">
        <v>1.0999999999999999E-2</v>
      </c>
      <c r="O99" s="29">
        <v>5.1E-5</v>
      </c>
      <c r="P99" s="29">
        <v>25</v>
      </c>
      <c r="Q99" s="29"/>
      <c r="R99" s="29"/>
      <c r="S99" s="29"/>
      <c r="T99" s="29"/>
      <c r="U99" s="29"/>
    </row>
    <row r="100" spans="1:21" ht="25.2" x14ac:dyDescent="0.3">
      <c r="A100" s="51"/>
      <c r="B100" s="47">
        <v>95</v>
      </c>
      <c r="C100" s="45">
        <v>1135717</v>
      </c>
      <c r="D100" s="28">
        <v>1008676</v>
      </c>
      <c r="E100" s="30" t="s">
        <v>5434</v>
      </c>
      <c r="F100" s="30"/>
      <c r="G100" s="29" t="s">
        <v>42</v>
      </c>
      <c r="H100" s="139" t="s">
        <v>4781</v>
      </c>
      <c r="I100" s="73"/>
      <c r="J100" s="46"/>
      <c r="K100" s="32" t="s">
        <v>157</v>
      </c>
      <c r="L100" s="29" t="s">
        <v>158</v>
      </c>
      <c r="M100" s="33">
        <v>877</v>
      </c>
      <c r="N100" s="29">
        <v>1.2E-2</v>
      </c>
      <c r="O100" s="29">
        <v>7.2000000000000002E-5</v>
      </c>
      <c r="P100" s="29">
        <v>25</v>
      </c>
      <c r="Q100" s="29"/>
      <c r="R100" s="29"/>
      <c r="S100" s="29"/>
      <c r="T100" s="29"/>
      <c r="U100" s="29"/>
    </row>
    <row r="101" spans="1:21" ht="25.2" x14ac:dyDescent="0.3">
      <c r="A101" s="51"/>
      <c r="B101" s="47">
        <v>96</v>
      </c>
      <c r="C101" s="45">
        <v>1135718</v>
      </c>
      <c r="D101" s="28">
        <v>1001240</v>
      </c>
      <c r="E101" s="30" t="s">
        <v>5435</v>
      </c>
      <c r="F101" s="30"/>
      <c r="G101" s="29" t="s">
        <v>47</v>
      </c>
      <c r="H101" s="139" t="s">
        <v>4781</v>
      </c>
      <c r="I101" s="73"/>
      <c r="J101" s="46"/>
      <c r="K101" s="32" t="s">
        <v>157</v>
      </c>
      <c r="L101" s="29" t="s">
        <v>158</v>
      </c>
      <c r="M101" s="33">
        <v>1394</v>
      </c>
      <c r="N101" s="29">
        <v>0.03</v>
      </c>
      <c r="O101" s="29">
        <v>6.0000000000000002E-5</v>
      </c>
      <c r="P101" s="29">
        <v>20</v>
      </c>
      <c r="Q101" s="29"/>
      <c r="R101" s="29"/>
      <c r="S101" s="29"/>
      <c r="T101" s="29"/>
      <c r="U101" s="29"/>
    </row>
    <row r="102" spans="1:21" ht="25.2" x14ac:dyDescent="0.3">
      <c r="A102" s="51"/>
      <c r="B102" s="47">
        <v>97</v>
      </c>
      <c r="C102" s="45">
        <v>1135719</v>
      </c>
      <c r="D102" s="28">
        <v>1008678</v>
      </c>
      <c r="E102" s="30" t="s">
        <v>5436</v>
      </c>
      <c r="F102" s="30"/>
      <c r="G102" s="29" t="s">
        <v>47</v>
      </c>
      <c r="H102" s="139" t="s">
        <v>4781</v>
      </c>
      <c r="I102" s="73"/>
      <c r="J102" s="46"/>
      <c r="K102" s="32" t="s">
        <v>157</v>
      </c>
      <c r="L102" s="29" t="s">
        <v>158</v>
      </c>
      <c r="M102" s="33">
        <v>2555</v>
      </c>
      <c r="N102" s="29">
        <v>0.06</v>
      </c>
      <c r="O102" s="29">
        <v>1.5E-5</v>
      </c>
      <c r="P102" s="29">
        <v>10</v>
      </c>
      <c r="Q102" s="29"/>
      <c r="R102" s="29"/>
      <c r="S102" s="29"/>
      <c r="T102" s="29"/>
      <c r="U102" s="29"/>
    </row>
    <row r="103" spans="1:21" ht="25.2" x14ac:dyDescent="0.3">
      <c r="A103" s="51"/>
      <c r="B103" s="47">
        <v>98</v>
      </c>
      <c r="C103" s="45">
        <v>1135720</v>
      </c>
      <c r="D103" s="28">
        <v>1084671</v>
      </c>
      <c r="E103" s="30" t="s">
        <v>5437</v>
      </c>
      <c r="F103" s="30"/>
      <c r="G103" s="29" t="s">
        <v>47</v>
      </c>
      <c r="H103" s="139" t="s">
        <v>4781</v>
      </c>
      <c r="I103" s="73"/>
      <c r="J103" s="46"/>
      <c r="K103" s="32" t="s">
        <v>157</v>
      </c>
      <c r="L103" s="29" t="s">
        <v>158</v>
      </c>
      <c r="M103" s="33">
        <v>331.66</v>
      </c>
      <c r="N103" s="29">
        <v>2E-3</v>
      </c>
      <c r="O103" s="29">
        <v>1.9000000000000001E-5</v>
      </c>
      <c r="P103" s="29">
        <v>50</v>
      </c>
      <c r="Q103" s="29"/>
      <c r="R103" s="29"/>
      <c r="S103" s="29"/>
      <c r="T103" s="29"/>
      <c r="U103" s="29"/>
    </row>
    <row r="104" spans="1:21" ht="25.2" x14ac:dyDescent="0.3">
      <c r="A104" s="51"/>
      <c r="B104" s="47">
        <v>99</v>
      </c>
      <c r="C104" s="45">
        <v>1135721</v>
      </c>
      <c r="D104" s="28">
        <v>1008684</v>
      </c>
      <c r="E104" s="30" t="s">
        <v>5438</v>
      </c>
      <c r="F104" s="30"/>
      <c r="G104" s="29" t="s">
        <v>42</v>
      </c>
      <c r="H104" s="139" t="s">
        <v>4781</v>
      </c>
      <c r="I104" s="73"/>
      <c r="J104" s="46"/>
      <c r="K104" s="32" t="s">
        <v>157</v>
      </c>
      <c r="L104" s="29" t="s">
        <v>158</v>
      </c>
      <c r="M104" s="33">
        <v>620</v>
      </c>
      <c r="N104" s="29">
        <v>8.9999999999999993E-3</v>
      </c>
      <c r="O104" s="29">
        <v>6.4999999999999994E-5</v>
      </c>
      <c r="P104" s="29">
        <v>50</v>
      </c>
      <c r="Q104" s="29"/>
      <c r="R104" s="29"/>
      <c r="S104" s="29"/>
      <c r="T104" s="29"/>
      <c r="U104" s="29"/>
    </row>
    <row r="105" spans="1:21" ht="25.2" x14ac:dyDescent="0.3">
      <c r="A105" s="51"/>
      <c r="B105" s="47">
        <v>100</v>
      </c>
      <c r="C105" s="45">
        <v>1135722</v>
      </c>
      <c r="D105" s="28">
        <v>1008685</v>
      </c>
      <c r="E105" s="30" t="s">
        <v>5439</v>
      </c>
      <c r="F105" s="30"/>
      <c r="G105" s="29" t="s">
        <v>42</v>
      </c>
      <c r="H105" s="139" t="s">
        <v>4781</v>
      </c>
      <c r="I105" s="73"/>
      <c r="J105" s="46"/>
      <c r="K105" s="32" t="s">
        <v>157</v>
      </c>
      <c r="L105" s="29" t="s">
        <v>158</v>
      </c>
      <c r="M105" s="33">
        <v>839</v>
      </c>
      <c r="N105" s="29">
        <v>1.7000000000000001E-2</v>
      </c>
      <c r="O105" s="29">
        <v>9.0000000000000006E-5</v>
      </c>
      <c r="P105" s="29">
        <v>25</v>
      </c>
      <c r="Q105" s="29"/>
      <c r="R105" s="29"/>
      <c r="S105" s="29"/>
      <c r="T105" s="29"/>
      <c r="U105" s="29"/>
    </row>
    <row r="106" spans="1:21" ht="25.2" x14ac:dyDescent="0.3">
      <c r="A106" s="51"/>
      <c r="B106" s="47">
        <v>101</v>
      </c>
      <c r="C106" s="45">
        <v>1135723</v>
      </c>
      <c r="D106" s="28">
        <v>1008686</v>
      </c>
      <c r="E106" s="30" t="s">
        <v>5440</v>
      </c>
      <c r="F106" s="30"/>
      <c r="G106" s="29" t="s">
        <v>42</v>
      </c>
      <c r="H106" s="139" t="s">
        <v>4781</v>
      </c>
      <c r="I106" s="73"/>
      <c r="J106" s="46"/>
      <c r="K106" s="32" t="s">
        <v>157</v>
      </c>
      <c r="L106" s="29" t="s">
        <v>158</v>
      </c>
      <c r="M106" s="33">
        <v>1334</v>
      </c>
      <c r="N106" s="29">
        <v>0.03</v>
      </c>
      <c r="O106" s="29">
        <v>1.3799999999999999E-4</v>
      </c>
      <c r="P106" s="29">
        <v>20</v>
      </c>
      <c r="Q106" s="29"/>
      <c r="R106" s="29"/>
      <c r="S106" s="29"/>
      <c r="T106" s="29"/>
      <c r="U106" s="29"/>
    </row>
    <row r="107" spans="1:21" ht="25.2" x14ac:dyDescent="0.3">
      <c r="A107" s="51"/>
      <c r="B107" s="47">
        <v>102</v>
      </c>
      <c r="C107" s="45">
        <v>1135724</v>
      </c>
      <c r="D107" s="28">
        <v>1001250</v>
      </c>
      <c r="E107" s="30" t="s">
        <v>5441</v>
      </c>
      <c r="F107" s="30"/>
      <c r="G107" s="29" t="s">
        <v>42</v>
      </c>
      <c r="H107" s="139" t="s">
        <v>4781</v>
      </c>
      <c r="I107" s="73"/>
      <c r="J107" s="46"/>
      <c r="K107" s="32" t="s">
        <v>157</v>
      </c>
      <c r="L107" s="29" t="s">
        <v>158</v>
      </c>
      <c r="M107" s="33">
        <v>2775</v>
      </c>
      <c r="N107" s="29">
        <v>7.0000000000000007E-2</v>
      </c>
      <c r="O107" s="29">
        <v>9.9799999999999997E-4</v>
      </c>
      <c r="P107" s="29">
        <v>10</v>
      </c>
      <c r="Q107" s="29"/>
      <c r="R107" s="29"/>
      <c r="S107" s="29"/>
      <c r="T107" s="29"/>
      <c r="U107" s="29"/>
    </row>
    <row r="108" spans="1:21" ht="25.2" x14ac:dyDescent="0.3">
      <c r="A108" s="51"/>
      <c r="B108" s="47">
        <v>103</v>
      </c>
      <c r="C108" s="45">
        <v>1135725</v>
      </c>
      <c r="D108" s="28">
        <v>1008688</v>
      </c>
      <c r="E108" s="30" t="s">
        <v>5442</v>
      </c>
      <c r="F108" s="30"/>
      <c r="G108" s="29" t="s">
        <v>47</v>
      </c>
      <c r="H108" s="139" t="s">
        <v>4781</v>
      </c>
      <c r="I108" s="73"/>
      <c r="J108" s="46"/>
      <c r="K108" s="32" t="s">
        <v>157</v>
      </c>
      <c r="L108" s="29" t="s">
        <v>158</v>
      </c>
      <c r="M108" s="33">
        <v>5176</v>
      </c>
      <c r="N108" s="29">
        <v>0.121</v>
      </c>
      <c r="O108" s="29">
        <v>6.3400000000000001E-4</v>
      </c>
      <c r="P108" s="29">
        <v>5</v>
      </c>
      <c r="Q108" s="29"/>
      <c r="R108" s="29"/>
      <c r="S108" s="29"/>
      <c r="T108" s="29"/>
      <c r="U108" s="29"/>
    </row>
    <row r="109" spans="1:21" ht="25.2" x14ac:dyDescent="0.3">
      <c r="A109" s="51"/>
      <c r="B109" s="47">
        <v>104</v>
      </c>
      <c r="C109" s="45">
        <v>1135726</v>
      </c>
      <c r="D109" s="28">
        <v>1008710</v>
      </c>
      <c r="E109" s="30" t="s">
        <v>5443</v>
      </c>
      <c r="F109" s="30"/>
      <c r="G109" s="29" t="s">
        <v>42</v>
      </c>
      <c r="H109" s="139" t="s">
        <v>4781</v>
      </c>
      <c r="I109" s="73"/>
      <c r="J109" s="46"/>
      <c r="K109" s="32" t="s">
        <v>157</v>
      </c>
      <c r="L109" s="29" t="s">
        <v>158</v>
      </c>
      <c r="M109" s="33">
        <v>788</v>
      </c>
      <c r="N109" s="29">
        <v>1.2E-2</v>
      </c>
      <c r="O109" s="29">
        <v>8.1000000000000004E-5</v>
      </c>
      <c r="P109" s="29">
        <v>25</v>
      </c>
      <c r="Q109" s="29"/>
      <c r="R109" s="29"/>
      <c r="S109" s="29"/>
      <c r="T109" s="29"/>
      <c r="U109" s="29"/>
    </row>
    <row r="110" spans="1:21" ht="25.2" x14ac:dyDescent="0.3">
      <c r="A110" s="51"/>
      <c r="B110" s="47">
        <v>105</v>
      </c>
      <c r="C110" s="45">
        <v>1135727</v>
      </c>
      <c r="D110" s="28">
        <v>1008700</v>
      </c>
      <c r="E110" s="30" t="s">
        <v>5444</v>
      </c>
      <c r="F110" s="30"/>
      <c r="G110" s="29" t="s">
        <v>42</v>
      </c>
      <c r="H110" s="139" t="s">
        <v>4781</v>
      </c>
      <c r="I110" s="73"/>
      <c r="J110" s="46"/>
      <c r="K110" s="32" t="s">
        <v>157</v>
      </c>
      <c r="L110" s="29" t="s">
        <v>158</v>
      </c>
      <c r="M110" s="33">
        <v>788</v>
      </c>
      <c r="N110" s="29">
        <v>0.01</v>
      </c>
      <c r="O110" s="29">
        <v>2.5999999999999998E-5</v>
      </c>
      <c r="P110" s="29">
        <v>25</v>
      </c>
      <c r="Q110" s="29"/>
      <c r="R110" s="29"/>
      <c r="S110" s="29"/>
      <c r="T110" s="29"/>
      <c r="U110" s="29"/>
    </row>
    <row r="111" spans="1:21" ht="25.2" x14ac:dyDescent="0.3">
      <c r="A111" s="51"/>
      <c r="B111" s="47">
        <v>106</v>
      </c>
      <c r="C111" s="45">
        <v>1135728</v>
      </c>
      <c r="D111" s="28">
        <v>1008689</v>
      </c>
      <c r="E111" s="30" t="s">
        <v>5445</v>
      </c>
      <c r="F111" s="30"/>
      <c r="G111" s="29" t="s">
        <v>42</v>
      </c>
      <c r="H111" s="139" t="s">
        <v>4781</v>
      </c>
      <c r="I111" s="73"/>
      <c r="J111" s="46"/>
      <c r="K111" s="32" t="s">
        <v>157</v>
      </c>
      <c r="L111" s="29" t="s">
        <v>158</v>
      </c>
      <c r="M111" s="33">
        <v>839</v>
      </c>
      <c r="N111" s="29">
        <v>1.4E-2</v>
      </c>
      <c r="O111" s="29">
        <v>6.7000000000000002E-5</v>
      </c>
      <c r="P111" s="29">
        <v>25</v>
      </c>
      <c r="Q111" s="29"/>
      <c r="R111" s="29"/>
      <c r="S111" s="29"/>
      <c r="T111" s="29"/>
      <c r="U111" s="29"/>
    </row>
    <row r="112" spans="1:21" ht="25.2" x14ac:dyDescent="0.3">
      <c r="A112" s="51"/>
      <c r="B112" s="47">
        <v>107</v>
      </c>
      <c r="C112" s="45">
        <v>1135729</v>
      </c>
      <c r="D112" s="28">
        <v>1008697</v>
      </c>
      <c r="E112" s="30" t="s">
        <v>5446</v>
      </c>
      <c r="F112" s="30"/>
      <c r="G112" s="29" t="s">
        <v>42</v>
      </c>
      <c r="H112" s="139" t="s">
        <v>4781</v>
      </c>
      <c r="I112" s="73"/>
      <c r="J112" s="46"/>
      <c r="K112" s="32" t="s">
        <v>157</v>
      </c>
      <c r="L112" s="29" t="s">
        <v>158</v>
      </c>
      <c r="M112" s="33">
        <v>839</v>
      </c>
      <c r="N112" s="29">
        <v>1.4E-2</v>
      </c>
      <c r="O112" s="29">
        <v>6.9999999999999994E-5</v>
      </c>
      <c r="P112" s="29">
        <v>25</v>
      </c>
      <c r="Q112" s="29"/>
      <c r="R112" s="29"/>
      <c r="S112" s="29"/>
      <c r="T112" s="29"/>
      <c r="U112" s="29"/>
    </row>
    <row r="113" spans="1:21" ht="25.2" x14ac:dyDescent="0.3">
      <c r="A113" s="51"/>
      <c r="B113" s="47">
        <v>108</v>
      </c>
      <c r="C113" s="45">
        <v>1135730</v>
      </c>
      <c r="D113" s="28">
        <v>1008711</v>
      </c>
      <c r="E113" s="30" t="s">
        <v>5447</v>
      </c>
      <c r="F113" s="30"/>
      <c r="G113" s="29" t="s">
        <v>47</v>
      </c>
      <c r="H113" s="139" t="s">
        <v>4781</v>
      </c>
      <c r="I113" s="73"/>
      <c r="J113" s="46"/>
      <c r="K113" s="32" t="s">
        <v>157</v>
      </c>
      <c r="L113" s="29" t="s">
        <v>158</v>
      </c>
      <c r="M113" s="33">
        <v>1334</v>
      </c>
      <c r="N113" s="29">
        <v>0.02</v>
      </c>
      <c r="O113" s="29">
        <v>1.6000000000000001E-4</v>
      </c>
      <c r="P113" s="29">
        <v>20</v>
      </c>
      <c r="Q113" s="29"/>
      <c r="R113" s="29"/>
      <c r="S113" s="29"/>
      <c r="T113" s="29"/>
      <c r="U113" s="29"/>
    </row>
    <row r="114" spans="1:21" ht="25.2" x14ac:dyDescent="0.3">
      <c r="A114" s="51"/>
      <c r="B114" s="47">
        <v>109</v>
      </c>
      <c r="C114" s="45">
        <v>1135731</v>
      </c>
      <c r="D114" s="28">
        <v>1008702</v>
      </c>
      <c r="E114" s="30" t="s">
        <v>5448</v>
      </c>
      <c r="F114" s="30"/>
      <c r="G114" s="29" t="s">
        <v>47</v>
      </c>
      <c r="H114" s="139" t="s">
        <v>4781</v>
      </c>
      <c r="I114" s="73"/>
      <c r="J114" s="46"/>
      <c r="K114" s="32" t="s">
        <v>157</v>
      </c>
      <c r="L114" s="29" t="s">
        <v>158</v>
      </c>
      <c r="M114" s="33">
        <v>1334</v>
      </c>
      <c r="N114" s="29">
        <v>1.7999999999999999E-2</v>
      </c>
      <c r="O114" s="29">
        <v>9.2999999999999997E-5</v>
      </c>
      <c r="P114" s="29">
        <v>20</v>
      </c>
      <c r="Q114" s="29"/>
      <c r="R114" s="29"/>
      <c r="S114" s="29"/>
      <c r="T114" s="29"/>
      <c r="U114" s="29"/>
    </row>
    <row r="115" spans="1:21" ht="25.2" x14ac:dyDescent="0.3">
      <c r="A115" s="51"/>
      <c r="B115" s="47">
        <v>110</v>
      </c>
      <c r="C115" s="45">
        <v>1135732</v>
      </c>
      <c r="D115" s="28">
        <v>1008699</v>
      </c>
      <c r="E115" s="30" t="s">
        <v>5449</v>
      </c>
      <c r="F115" s="30"/>
      <c r="G115" s="29" t="s">
        <v>42</v>
      </c>
      <c r="H115" s="139" t="s">
        <v>4781</v>
      </c>
      <c r="I115" s="73"/>
      <c r="J115" s="46"/>
      <c r="K115" s="32" t="s">
        <v>157</v>
      </c>
      <c r="L115" s="29" t="s">
        <v>158</v>
      </c>
      <c r="M115" s="33">
        <v>1334</v>
      </c>
      <c r="N115" s="29">
        <v>1.9E-2</v>
      </c>
      <c r="O115" s="29">
        <v>1E-4</v>
      </c>
      <c r="P115" s="29">
        <v>20</v>
      </c>
      <c r="Q115" s="29"/>
      <c r="R115" s="29"/>
      <c r="S115" s="29"/>
      <c r="T115" s="29"/>
      <c r="U115" s="29"/>
    </row>
    <row r="116" spans="1:21" ht="25.2" x14ac:dyDescent="0.3">
      <c r="A116" s="51"/>
      <c r="B116" s="47">
        <v>111</v>
      </c>
      <c r="C116" s="45">
        <v>1135733</v>
      </c>
      <c r="D116" s="28">
        <v>1008690</v>
      </c>
      <c r="E116" s="30" t="s">
        <v>5450</v>
      </c>
      <c r="F116" s="30"/>
      <c r="G116" s="29" t="s">
        <v>42</v>
      </c>
      <c r="H116" s="139" t="s">
        <v>4781</v>
      </c>
      <c r="I116" s="73"/>
      <c r="J116" s="46"/>
      <c r="K116" s="32" t="s">
        <v>157</v>
      </c>
      <c r="L116" s="29" t="s">
        <v>158</v>
      </c>
      <c r="M116" s="33">
        <v>1334</v>
      </c>
      <c r="N116" s="29">
        <v>0.02</v>
      </c>
      <c r="O116" s="29">
        <v>1.0399999999999999E-4</v>
      </c>
      <c r="P116" s="29">
        <v>20</v>
      </c>
      <c r="Q116" s="29"/>
      <c r="R116" s="29"/>
      <c r="S116" s="29"/>
      <c r="T116" s="29"/>
      <c r="U116" s="29"/>
    </row>
    <row r="117" spans="1:21" ht="25.2" x14ac:dyDescent="0.3">
      <c r="A117" s="51"/>
      <c r="B117" s="47">
        <v>112</v>
      </c>
      <c r="C117" s="45">
        <v>1135734</v>
      </c>
      <c r="D117" s="28">
        <v>1008701</v>
      </c>
      <c r="E117" s="30" t="s">
        <v>5451</v>
      </c>
      <c r="F117" s="30"/>
      <c r="G117" s="29" t="s">
        <v>47</v>
      </c>
      <c r="H117" s="139" t="s">
        <v>4781</v>
      </c>
      <c r="I117" s="73"/>
      <c r="J117" s="46"/>
      <c r="K117" s="32" t="s">
        <v>157</v>
      </c>
      <c r="L117" s="29" t="s">
        <v>158</v>
      </c>
      <c r="M117" s="33">
        <v>1334</v>
      </c>
      <c r="N117" s="29">
        <v>2.1000000000000001E-2</v>
      </c>
      <c r="O117" s="29">
        <v>1.44E-4</v>
      </c>
      <c r="P117" s="29">
        <v>20</v>
      </c>
      <c r="Q117" s="29"/>
      <c r="R117" s="29"/>
      <c r="S117" s="29"/>
      <c r="T117" s="29"/>
      <c r="U117" s="29"/>
    </row>
    <row r="118" spans="1:21" ht="25.2" x14ac:dyDescent="0.3">
      <c r="A118" s="51"/>
      <c r="B118" s="47">
        <v>113</v>
      </c>
      <c r="C118" s="45">
        <v>1135735</v>
      </c>
      <c r="D118" s="28">
        <v>1008703</v>
      </c>
      <c r="E118" s="30" t="s">
        <v>5452</v>
      </c>
      <c r="F118" s="30"/>
      <c r="G118" s="29" t="s">
        <v>42</v>
      </c>
      <c r="H118" s="139" t="s">
        <v>4781</v>
      </c>
      <c r="I118" s="73"/>
      <c r="J118" s="46"/>
      <c r="K118" s="32" t="s">
        <v>157</v>
      </c>
      <c r="L118" s="29" t="s">
        <v>158</v>
      </c>
      <c r="M118" s="33">
        <v>1334</v>
      </c>
      <c r="N118" s="29">
        <v>0.02</v>
      </c>
      <c r="O118" s="29">
        <v>8.7999999999999998E-5</v>
      </c>
      <c r="P118" s="29">
        <v>20</v>
      </c>
      <c r="Q118" s="29"/>
      <c r="R118" s="29"/>
      <c r="S118" s="29"/>
      <c r="T118" s="29"/>
      <c r="U118" s="29"/>
    </row>
    <row r="119" spans="1:21" ht="25.2" x14ac:dyDescent="0.3">
      <c r="A119" s="51"/>
      <c r="B119" s="47">
        <v>114</v>
      </c>
      <c r="C119" s="45">
        <v>1135736</v>
      </c>
      <c r="D119" s="28">
        <v>1008691</v>
      </c>
      <c r="E119" s="30" t="s">
        <v>5453</v>
      </c>
      <c r="F119" s="30"/>
      <c r="G119" s="29" t="s">
        <v>42</v>
      </c>
      <c r="H119" s="139" t="s">
        <v>4781</v>
      </c>
      <c r="I119" s="73"/>
      <c r="J119" s="46"/>
      <c r="K119" s="32" t="s">
        <v>157</v>
      </c>
      <c r="L119" s="29" t="s">
        <v>158</v>
      </c>
      <c r="M119" s="33">
        <v>1334</v>
      </c>
      <c r="N119" s="29">
        <v>2.5000000000000001E-2</v>
      </c>
      <c r="O119" s="29">
        <v>1.2999999999999999E-4</v>
      </c>
      <c r="P119" s="29">
        <v>20</v>
      </c>
      <c r="Q119" s="29"/>
      <c r="R119" s="29"/>
      <c r="S119" s="29"/>
      <c r="T119" s="29"/>
      <c r="U119" s="29"/>
    </row>
    <row r="120" spans="1:21" ht="25.2" x14ac:dyDescent="0.3">
      <c r="A120" s="51"/>
      <c r="B120" s="47">
        <v>115</v>
      </c>
      <c r="C120" s="45">
        <v>1135737</v>
      </c>
      <c r="D120" s="28">
        <v>1001420</v>
      </c>
      <c r="E120" s="30" t="s">
        <v>5454</v>
      </c>
      <c r="F120" s="30"/>
      <c r="G120" s="29" t="s">
        <v>47</v>
      </c>
      <c r="H120" s="139" t="s">
        <v>4781</v>
      </c>
      <c r="I120" s="73"/>
      <c r="J120" s="46"/>
      <c r="K120" s="32" t="s">
        <v>157</v>
      </c>
      <c r="L120" s="29" t="s">
        <v>158</v>
      </c>
      <c r="M120" s="33">
        <v>1334</v>
      </c>
      <c r="N120" s="29">
        <v>2.7E-2</v>
      </c>
      <c r="O120" s="29">
        <v>1.5699999999999999E-4</v>
      </c>
      <c r="P120" s="29">
        <v>20</v>
      </c>
      <c r="Q120" s="29"/>
      <c r="R120" s="29"/>
      <c r="S120" s="29"/>
      <c r="T120" s="29"/>
      <c r="U120" s="29"/>
    </row>
    <row r="121" spans="1:21" ht="25.2" x14ac:dyDescent="0.3">
      <c r="A121" s="51"/>
      <c r="B121" s="47">
        <v>116</v>
      </c>
      <c r="C121" s="45">
        <v>1135738</v>
      </c>
      <c r="D121" s="28">
        <v>1008712</v>
      </c>
      <c r="E121" s="30" t="s">
        <v>5455</v>
      </c>
      <c r="F121" s="30"/>
      <c r="G121" s="29" t="s">
        <v>47</v>
      </c>
      <c r="H121" s="139" t="s">
        <v>4781</v>
      </c>
      <c r="I121" s="73"/>
      <c r="J121" s="46"/>
      <c r="K121" s="32" t="s">
        <v>157</v>
      </c>
      <c r="L121" s="29" t="s">
        <v>158</v>
      </c>
      <c r="M121" s="33">
        <v>2775</v>
      </c>
      <c r="N121" s="29">
        <v>4.2000000000000003E-2</v>
      </c>
      <c r="O121" s="29">
        <v>3.6000000000000002E-4</v>
      </c>
      <c r="P121" s="29">
        <v>10</v>
      </c>
      <c r="Q121" s="29"/>
      <c r="R121" s="29"/>
      <c r="S121" s="29"/>
      <c r="T121" s="29"/>
      <c r="U121" s="29"/>
    </row>
    <row r="122" spans="1:21" ht="25.2" x14ac:dyDescent="0.3">
      <c r="A122" s="51"/>
      <c r="B122" s="47">
        <v>117</v>
      </c>
      <c r="C122" s="45">
        <v>1135739</v>
      </c>
      <c r="D122" s="28">
        <v>1001422</v>
      </c>
      <c r="E122" s="30" t="s">
        <v>5456</v>
      </c>
      <c r="F122" s="30"/>
      <c r="G122" s="29" t="s">
        <v>42</v>
      </c>
      <c r="H122" s="139" t="s">
        <v>4781</v>
      </c>
      <c r="I122" s="73"/>
      <c r="J122" s="46"/>
      <c r="K122" s="32" t="s">
        <v>157</v>
      </c>
      <c r="L122" s="29" t="s">
        <v>158</v>
      </c>
      <c r="M122" s="33">
        <v>2775</v>
      </c>
      <c r="N122" s="29">
        <v>3.7999999999999999E-2</v>
      </c>
      <c r="O122" s="29">
        <v>1.5799999999999999E-4</v>
      </c>
      <c r="P122" s="29">
        <v>10</v>
      </c>
      <c r="Q122" s="29"/>
      <c r="R122" s="29"/>
      <c r="S122" s="29"/>
      <c r="T122" s="29"/>
      <c r="U122" s="29"/>
    </row>
    <row r="123" spans="1:21" ht="25.2" x14ac:dyDescent="0.3">
      <c r="A123" s="51"/>
      <c r="B123" s="47">
        <v>118</v>
      </c>
      <c r="C123" s="45">
        <v>1135740</v>
      </c>
      <c r="D123" s="28">
        <v>1001424</v>
      </c>
      <c r="E123" s="30" t="s">
        <v>5457</v>
      </c>
      <c r="F123" s="30"/>
      <c r="G123" s="29" t="s">
        <v>42</v>
      </c>
      <c r="H123" s="139" t="s">
        <v>4781</v>
      </c>
      <c r="I123" s="73"/>
      <c r="J123" s="46"/>
      <c r="K123" s="32" t="s">
        <v>157</v>
      </c>
      <c r="L123" s="29" t="s">
        <v>158</v>
      </c>
      <c r="M123" s="33">
        <v>2775</v>
      </c>
      <c r="N123" s="29">
        <v>0.05</v>
      </c>
      <c r="O123" s="29">
        <v>1.7200000000000001E-4</v>
      </c>
      <c r="P123" s="29">
        <v>10</v>
      </c>
      <c r="Q123" s="29"/>
      <c r="R123" s="29"/>
      <c r="S123" s="29"/>
      <c r="T123" s="29"/>
      <c r="U123" s="29"/>
    </row>
    <row r="124" spans="1:21" ht="25.2" x14ac:dyDescent="0.3">
      <c r="A124" s="51"/>
      <c r="B124" s="47">
        <v>119</v>
      </c>
      <c r="C124" s="45">
        <v>1135741</v>
      </c>
      <c r="D124" s="28">
        <v>1008704</v>
      </c>
      <c r="E124" s="30" t="s">
        <v>5458</v>
      </c>
      <c r="F124" s="30"/>
      <c r="G124" s="29" t="s">
        <v>47</v>
      </c>
      <c r="H124" s="139" t="s">
        <v>4781</v>
      </c>
      <c r="I124" s="73"/>
      <c r="J124" s="46"/>
      <c r="K124" s="32" t="s">
        <v>157</v>
      </c>
      <c r="L124" s="29" t="s">
        <v>158</v>
      </c>
      <c r="M124" s="33">
        <v>2775</v>
      </c>
      <c r="N124" s="29">
        <v>4.1000000000000002E-2</v>
      </c>
      <c r="O124" s="29">
        <v>2.3000000000000001E-4</v>
      </c>
      <c r="P124" s="29">
        <v>10</v>
      </c>
      <c r="Q124" s="29"/>
      <c r="R124" s="29"/>
      <c r="S124" s="29"/>
      <c r="T124" s="29"/>
      <c r="U124" s="29"/>
    </row>
    <row r="125" spans="1:21" ht="25.2" x14ac:dyDescent="0.3">
      <c r="A125" s="51"/>
      <c r="B125" s="47">
        <v>120</v>
      </c>
      <c r="C125" s="45">
        <v>1135742</v>
      </c>
      <c r="D125" s="28">
        <v>1001426</v>
      </c>
      <c r="E125" s="30" t="s">
        <v>5459</v>
      </c>
      <c r="F125" s="30"/>
      <c r="G125" s="29" t="s">
        <v>47</v>
      </c>
      <c r="H125" s="139" t="s">
        <v>4781</v>
      </c>
      <c r="I125" s="73"/>
      <c r="J125" s="46"/>
      <c r="K125" s="32" t="s">
        <v>157</v>
      </c>
      <c r="L125" s="29" t="s">
        <v>158</v>
      </c>
      <c r="M125" s="33">
        <v>2775</v>
      </c>
      <c r="N125" s="29">
        <v>4.3999999999999997E-2</v>
      </c>
      <c r="O125" s="29">
        <v>2.5300000000000002E-4</v>
      </c>
      <c r="P125" s="29">
        <v>10</v>
      </c>
      <c r="Q125" s="29"/>
      <c r="R125" s="29"/>
      <c r="S125" s="29"/>
      <c r="T125" s="29"/>
      <c r="U125" s="29"/>
    </row>
    <row r="126" spans="1:21" ht="25.2" x14ac:dyDescent="0.3">
      <c r="A126" s="51"/>
      <c r="B126" s="47">
        <v>121</v>
      </c>
      <c r="C126" s="45">
        <v>1135743</v>
      </c>
      <c r="D126" s="28">
        <v>1001428</v>
      </c>
      <c r="E126" s="30" t="s">
        <v>5460</v>
      </c>
      <c r="F126" s="30"/>
      <c r="G126" s="29" t="s">
        <v>47</v>
      </c>
      <c r="H126" s="139" t="s">
        <v>4781</v>
      </c>
      <c r="I126" s="73"/>
      <c r="J126" s="46"/>
      <c r="K126" s="32" t="s">
        <v>157</v>
      </c>
      <c r="L126" s="29" t="s">
        <v>158</v>
      </c>
      <c r="M126" s="33">
        <v>2775</v>
      </c>
      <c r="N126" s="29">
        <v>5.1999999999999998E-2</v>
      </c>
      <c r="O126" s="29">
        <v>2.43E-4</v>
      </c>
      <c r="P126" s="29">
        <v>10</v>
      </c>
      <c r="Q126" s="29"/>
      <c r="R126" s="29"/>
      <c r="S126" s="29"/>
      <c r="T126" s="29"/>
      <c r="U126" s="29"/>
    </row>
    <row r="127" spans="1:21" ht="25.2" x14ac:dyDescent="0.3">
      <c r="A127" s="51"/>
      <c r="B127" s="47">
        <v>122</v>
      </c>
      <c r="C127" s="45">
        <v>1135744</v>
      </c>
      <c r="D127" s="28">
        <v>1008713</v>
      </c>
      <c r="E127" s="30" t="s">
        <v>5461</v>
      </c>
      <c r="F127" s="30"/>
      <c r="G127" s="29" t="s">
        <v>47</v>
      </c>
      <c r="H127" s="139" t="s">
        <v>4781</v>
      </c>
      <c r="I127" s="73"/>
      <c r="J127" s="46"/>
      <c r="K127" s="32" t="s">
        <v>157</v>
      </c>
      <c r="L127" s="29" t="s">
        <v>158</v>
      </c>
      <c r="M127" s="33">
        <v>5176</v>
      </c>
      <c r="N127" s="29">
        <v>8.3000000000000004E-2</v>
      </c>
      <c r="O127" s="29">
        <v>3.6000000000000002E-4</v>
      </c>
      <c r="P127" s="29"/>
      <c r="Q127" s="29"/>
      <c r="R127" s="29"/>
      <c r="S127" s="29"/>
      <c r="T127" s="29"/>
      <c r="U127" s="29"/>
    </row>
    <row r="128" spans="1:21" ht="25.2" x14ac:dyDescent="0.3">
      <c r="A128" s="51"/>
      <c r="B128" s="47">
        <v>123</v>
      </c>
      <c r="C128" s="45">
        <v>1135745</v>
      </c>
      <c r="D128" s="28">
        <v>1008707</v>
      </c>
      <c r="E128" s="30" t="s">
        <v>5462</v>
      </c>
      <c r="F128" s="30"/>
      <c r="G128" s="29" t="s">
        <v>47</v>
      </c>
      <c r="H128" s="139" t="s">
        <v>4781</v>
      </c>
      <c r="I128" s="73"/>
      <c r="J128" s="46"/>
      <c r="K128" s="32" t="s">
        <v>157</v>
      </c>
      <c r="L128" s="29" t="s">
        <v>158</v>
      </c>
      <c r="M128" s="33">
        <v>5176</v>
      </c>
      <c r="N128" s="29">
        <v>6.6000000000000003E-2</v>
      </c>
      <c r="O128" s="29">
        <v>3.6000000000000002E-4</v>
      </c>
      <c r="P128" s="29"/>
      <c r="Q128" s="29"/>
      <c r="R128" s="29"/>
      <c r="S128" s="29"/>
      <c r="T128" s="29"/>
      <c r="U128" s="29"/>
    </row>
    <row r="129" spans="1:21" ht="25.2" x14ac:dyDescent="0.3">
      <c r="A129" s="51"/>
      <c r="B129" s="47">
        <v>124</v>
      </c>
      <c r="C129" s="45">
        <v>1135746</v>
      </c>
      <c r="D129" s="28">
        <v>1008694</v>
      </c>
      <c r="E129" s="30" t="s">
        <v>5463</v>
      </c>
      <c r="F129" s="30"/>
      <c r="G129" s="29" t="s">
        <v>42</v>
      </c>
      <c r="H129" s="139" t="s">
        <v>4781</v>
      </c>
      <c r="I129" s="73"/>
      <c r="J129" s="46"/>
      <c r="K129" s="32" t="s">
        <v>157</v>
      </c>
      <c r="L129" s="29" t="s">
        <v>158</v>
      </c>
      <c r="M129" s="33">
        <v>5176</v>
      </c>
      <c r="N129" s="29">
        <v>7.8E-2</v>
      </c>
      <c r="O129" s="29">
        <v>2.2000000000000001E-4</v>
      </c>
      <c r="P129" s="29">
        <v>5</v>
      </c>
      <c r="Q129" s="29"/>
      <c r="R129" s="29"/>
      <c r="S129" s="29"/>
      <c r="T129" s="29"/>
      <c r="U129" s="29"/>
    </row>
    <row r="130" spans="1:21" ht="25.2" x14ac:dyDescent="0.3">
      <c r="A130" s="51"/>
      <c r="B130" s="47">
        <v>125</v>
      </c>
      <c r="C130" s="45">
        <v>1135747</v>
      </c>
      <c r="D130" s="28">
        <v>1008708</v>
      </c>
      <c r="E130" s="30" t="s">
        <v>5464</v>
      </c>
      <c r="F130" s="30"/>
      <c r="G130" s="29" t="s">
        <v>47</v>
      </c>
      <c r="H130" s="139" t="s">
        <v>4781</v>
      </c>
      <c r="I130" s="73"/>
      <c r="J130" s="46"/>
      <c r="K130" s="32" t="s">
        <v>157</v>
      </c>
      <c r="L130" s="29" t="s">
        <v>158</v>
      </c>
      <c r="M130" s="33">
        <v>5176</v>
      </c>
      <c r="N130" s="29">
        <v>7.2999999999999995E-2</v>
      </c>
      <c r="O130" s="29">
        <v>8.1000000000000004E-5</v>
      </c>
      <c r="P130" s="29"/>
      <c r="Q130" s="29"/>
      <c r="R130" s="29"/>
      <c r="S130" s="29"/>
      <c r="T130" s="29"/>
      <c r="U130" s="29"/>
    </row>
    <row r="131" spans="1:21" ht="25.2" x14ac:dyDescent="0.3">
      <c r="A131" s="51"/>
      <c r="B131" s="47">
        <v>126</v>
      </c>
      <c r="C131" s="45">
        <v>1135748</v>
      </c>
      <c r="D131" s="28">
        <v>1008695</v>
      </c>
      <c r="E131" s="30" t="s">
        <v>5465</v>
      </c>
      <c r="F131" s="30"/>
      <c r="G131" s="29" t="s">
        <v>42</v>
      </c>
      <c r="H131" s="139" t="s">
        <v>4781</v>
      </c>
      <c r="I131" s="73"/>
      <c r="J131" s="46"/>
      <c r="K131" s="32" t="s">
        <v>157</v>
      </c>
      <c r="L131" s="29" t="s">
        <v>158</v>
      </c>
      <c r="M131" s="33">
        <v>5176</v>
      </c>
      <c r="N131" s="29">
        <v>8.5999999999999993E-2</v>
      </c>
      <c r="O131" s="29">
        <v>4.5399999999999998E-4</v>
      </c>
      <c r="P131" s="29">
        <v>5</v>
      </c>
      <c r="Q131" s="29"/>
      <c r="R131" s="29"/>
      <c r="S131" s="29"/>
      <c r="T131" s="29"/>
      <c r="U131" s="29"/>
    </row>
    <row r="132" spans="1:21" ht="25.2" x14ac:dyDescent="0.3">
      <c r="A132" s="51"/>
      <c r="B132" s="47">
        <v>127</v>
      </c>
      <c r="C132" s="45">
        <v>1135749</v>
      </c>
      <c r="D132" s="28">
        <v>1008709</v>
      </c>
      <c r="E132" s="30" t="s">
        <v>5466</v>
      </c>
      <c r="F132" s="30"/>
      <c r="G132" s="29" t="s">
        <v>47</v>
      </c>
      <c r="H132" s="139" t="s">
        <v>4781</v>
      </c>
      <c r="I132" s="73"/>
      <c r="J132" s="46"/>
      <c r="K132" s="32" t="s">
        <v>157</v>
      </c>
      <c r="L132" s="29" t="s">
        <v>158</v>
      </c>
      <c r="M132" s="33">
        <v>5176</v>
      </c>
      <c r="N132" s="29">
        <v>8.6999999999999994E-2</v>
      </c>
      <c r="O132" s="29">
        <v>6.8999999999999997E-4</v>
      </c>
      <c r="P132" s="29">
        <v>10</v>
      </c>
      <c r="Q132" s="29"/>
      <c r="R132" s="29"/>
      <c r="S132" s="29"/>
      <c r="T132" s="29"/>
      <c r="U132" s="29"/>
    </row>
    <row r="133" spans="1:21" ht="25.2" x14ac:dyDescent="0.3">
      <c r="A133" s="51"/>
      <c r="B133" s="47">
        <v>128</v>
      </c>
      <c r="C133" s="45">
        <v>1135750</v>
      </c>
      <c r="D133" s="28">
        <v>1008696</v>
      </c>
      <c r="E133" s="30" t="s">
        <v>5467</v>
      </c>
      <c r="F133" s="30"/>
      <c r="G133" s="29" t="s">
        <v>47</v>
      </c>
      <c r="H133" s="139" t="s">
        <v>4781</v>
      </c>
      <c r="I133" s="73"/>
      <c r="J133" s="46"/>
      <c r="K133" s="32" t="s">
        <v>157</v>
      </c>
      <c r="L133" s="29" t="s">
        <v>158</v>
      </c>
      <c r="M133" s="33">
        <v>5176</v>
      </c>
      <c r="N133" s="29">
        <v>0.99299999999999999</v>
      </c>
      <c r="O133" s="29">
        <v>3.7199999999999999E-4</v>
      </c>
      <c r="P133" s="29">
        <v>5</v>
      </c>
      <c r="Q133" s="29"/>
      <c r="R133" s="29"/>
      <c r="S133" s="29"/>
      <c r="T133" s="29"/>
      <c r="U133" s="29"/>
    </row>
    <row r="134" spans="1:21" ht="25.2" x14ac:dyDescent="0.3">
      <c r="A134" s="51"/>
      <c r="B134" s="47">
        <v>129</v>
      </c>
      <c r="C134" s="45">
        <v>1135751</v>
      </c>
      <c r="D134" s="28">
        <v>1023003</v>
      </c>
      <c r="E134" s="30" t="s">
        <v>5468</v>
      </c>
      <c r="F134" s="30"/>
      <c r="G134" s="29" t="s">
        <v>42</v>
      </c>
      <c r="H134" s="139" t="s">
        <v>4781</v>
      </c>
      <c r="I134" s="73"/>
      <c r="J134" s="46">
        <v>1136006</v>
      </c>
      <c r="K134" s="32" t="s">
        <v>157</v>
      </c>
      <c r="L134" s="29" t="s">
        <v>158</v>
      </c>
      <c r="M134" s="33">
        <v>666</v>
      </c>
      <c r="N134" s="29">
        <v>5.1999999999999998E-2</v>
      </c>
      <c r="O134" s="29">
        <v>3.4E-5</v>
      </c>
      <c r="P134" s="29">
        <v>100</v>
      </c>
      <c r="Q134" s="29">
        <v>277</v>
      </c>
      <c r="R134" s="29">
        <v>179</v>
      </c>
      <c r="S134" s="29">
        <v>95</v>
      </c>
      <c r="T134" s="29">
        <v>5.2</v>
      </c>
      <c r="U134" s="29">
        <v>3.3999999999999998E-3</v>
      </c>
    </row>
    <row r="135" spans="1:21" ht="25.2" x14ac:dyDescent="0.3">
      <c r="A135" s="51"/>
      <c r="B135" s="47">
        <v>130</v>
      </c>
      <c r="C135" s="45">
        <v>1135752</v>
      </c>
      <c r="D135" s="28">
        <v>1023004</v>
      </c>
      <c r="E135" s="30" t="s">
        <v>5469</v>
      </c>
      <c r="F135" s="30"/>
      <c r="G135" s="29" t="s">
        <v>47</v>
      </c>
      <c r="H135" s="139" t="s">
        <v>4781</v>
      </c>
      <c r="I135" s="73"/>
      <c r="J135" s="46">
        <v>1136007</v>
      </c>
      <c r="K135" s="32" t="s">
        <v>157</v>
      </c>
      <c r="L135" s="29" t="s">
        <v>158</v>
      </c>
      <c r="M135" s="33">
        <v>893</v>
      </c>
      <c r="N135" s="29">
        <v>8.7999999999999995E-2</v>
      </c>
      <c r="O135" s="29">
        <v>6.7000000000000002E-5</v>
      </c>
      <c r="P135" s="29">
        <v>80</v>
      </c>
      <c r="Q135" s="29">
        <v>277</v>
      </c>
      <c r="R135" s="29">
        <v>179</v>
      </c>
      <c r="S135" s="29">
        <v>95</v>
      </c>
      <c r="T135" s="29">
        <v>7.0399999999999991</v>
      </c>
      <c r="U135" s="29">
        <v>5.3600000000000002E-3</v>
      </c>
    </row>
    <row r="136" spans="1:21" ht="25.2" x14ac:dyDescent="0.3">
      <c r="A136" s="51"/>
      <c r="B136" s="47">
        <v>131</v>
      </c>
      <c r="C136" s="45">
        <v>1135753</v>
      </c>
      <c r="D136" s="28">
        <v>1033437</v>
      </c>
      <c r="E136" s="30" t="s">
        <v>5470</v>
      </c>
      <c r="F136" s="30"/>
      <c r="G136" s="29" t="s">
        <v>42</v>
      </c>
      <c r="H136" s="139" t="s">
        <v>4781</v>
      </c>
      <c r="I136" s="73"/>
      <c r="J136" s="46">
        <v>1136008</v>
      </c>
      <c r="K136" s="32" t="s">
        <v>157</v>
      </c>
      <c r="L136" s="29" t="s">
        <v>158</v>
      </c>
      <c r="M136" s="33">
        <v>809</v>
      </c>
      <c r="N136" s="29">
        <v>4.9000000000000002E-2</v>
      </c>
      <c r="O136" s="29">
        <v>4.1999999999999998E-5</v>
      </c>
      <c r="P136" s="29">
        <v>90</v>
      </c>
      <c r="Q136" s="29">
        <v>280</v>
      </c>
      <c r="R136" s="29">
        <v>187</v>
      </c>
      <c r="S136" s="29">
        <v>95</v>
      </c>
      <c r="T136" s="29">
        <v>4.41</v>
      </c>
      <c r="U136" s="29">
        <v>3.7799999999999999E-3</v>
      </c>
    </row>
    <row r="137" spans="1:21" ht="25.2" x14ac:dyDescent="0.3">
      <c r="A137" s="51"/>
      <c r="B137" s="47">
        <v>132</v>
      </c>
      <c r="C137" s="45">
        <v>1135754</v>
      </c>
      <c r="D137" s="28">
        <v>1033438</v>
      </c>
      <c r="E137" s="30" t="s">
        <v>5471</v>
      </c>
      <c r="F137" s="30"/>
      <c r="G137" s="29" t="s">
        <v>42</v>
      </c>
      <c r="H137" s="139" t="s">
        <v>4781</v>
      </c>
      <c r="I137" s="73"/>
      <c r="J137" s="46">
        <v>1136009</v>
      </c>
      <c r="K137" s="32" t="s">
        <v>157</v>
      </c>
      <c r="L137" s="29" t="s">
        <v>158</v>
      </c>
      <c r="M137" s="33">
        <v>1038</v>
      </c>
      <c r="N137" s="29">
        <v>7.5999999999999998E-2</v>
      </c>
      <c r="O137" s="29">
        <v>6.3E-5</v>
      </c>
      <c r="P137" s="29">
        <v>70</v>
      </c>
      <c r="Q137" s="29">
        <v>280</v>
      </c>
      <c r="R137" s="29">
        <v>187</v>
      </c>
      <c r="S137" s="29">
        <v>95</v>
      </c>
      <c r="T137" s="29">
        <v>5.32</v>
      </c>
      <c r="U137" s="29">
        <v>4.4099999999999999E-3</v>
      </c>
    </row>
    <row r="138" spans="1:21" ht="25.2" x14ac:dyDescent="0.3">
      <c r="A138" s="51"/>
      <c r="B138" s="47">
        <v>133</v>
      </c>
      <c r="C138" s="45">
        <v>1135755</v>
      </c>
      <c r="D138" s="28">
        <v>1047862</v>
      </c>
      <c r="E138" s="30" t="s">
        <v>5472</v>
      </c>
      <c r="F138" s="30"/>
      <c r="G138" s="29" t="s">
        <v>42</v>
      </c>
      <c r="H138" s="139" t="s">
        <v>4781</v>
      </c>
      <c r="I138" s="73"/>
      <c r="J138" s="46">
        <v>1136010</v>
      </c>
      <c r="K138" s="32" t="s">
        <v>157</v>
      </c>
      <c r="L138" s="29" t="s">
        <v>158</v>
      </c>
      <c r="M138" s="33">
        <v>1219</v>
      </c>
      <c r="N138" s="29">
        <v>0.09</v>
      </c>
      <c r="O138" s="29">
        <v>6.0000000000000002E-5</v>
      </c>
      <c r="P138" s="29">
        <v>40</v>
      </c>
      <c r="Q138" s="29">
        <v>277</v>
      </c>
      <c r="R138" s="29">
        <v>179</v>
      </c>
      <c r="S138" s="29">
        <v>95</v>
      </c>
      <c r="T138" s="29">
        <v>3.5999999999999996</v>
      </c>
      <c r="U138" s="29">
        <v>2.4000000000000002E-3</v>
      </c>
    </row>
    <row r="139" spans="1:21" ht="25.2" x14ac:dyDescent="0.3">
      <c r="A139" s="51"/>
      <c r="B139" s="47">
        <v>134</v>
      </c>
      <c r="C139" s="45">
        <v>1135756</v>
      </c>
      <c r="D139" s="28">
        <v>1047863</v>
      </c>
      <c r="E139" s="30" t="s">
        <v>5473</v>
      </c>
      <c r="F139" s="30"/>
      <c r="G139" s="29" t="s">
        <v>42</v>
      </c>
      <c r="H139" s="139" t="s">
        <v>4781</v>
      </c>
      <c r="I139" s="73"/>
      <c r="J139" s="46">
        <v>1136011</v>
      </c>
      <c r="K139" s="32" t="s">
        <v>157</v>
      </c>
      <c r="L139" s="29" t="s">
        <v>158</v>
      </c>
      <c r="M139" s="33">
        <v>2043</v>
      </c>
      <c r="N139" s="29">
        <v>0.111</v>
      </c>
      <c r="O139" s="29">
        <v>2.5999999999999998E-5</v>
      </c>
      <c r="P139" s="29">
        <v>40</v>
      </c>
      <c r="Q139" s="29">
        <v>277</v>
      </c>
      <c r="R139" s="29">
        <v>179</v>
      </c>
      <c r="S139" s="29">
        <v>95</v>
      </c>
      <c r="T139" s="29">
        <v>4.4400000000000004</v>
      </c>
      <c r="U139" s="29">
        <v>1.0399999999999999E-3</v>
      </c>
    </row>
    <row r="140" spans="1:21" ht="25.2" x14ac:dyDescent="0.3">
      <c r="A140" s="51"/>
      <c r="B140" s="47">
        <v>135</v>
      </c>
      <c r="C140" s="45">
        <v>1135757</v>
      </c>
      <c r="D140" s="28">
        <v>1047191</v>
      </c>
      <c r="E140" s="30" t="s">
        <v>5474</v>
      </c>
      <c r="F140" s="30"/>
      <c r="G140" s="29" t="s">
        <v>42</v>
      </c>
      <c r="H140" s="139" t="s">
        <v>4781</v>
      </c>
      <c r="I140" s="73"/>
      <c r="J140" s="46">
        <v>1136012</v>
      </c>
      <c r="K140" s="32" t="s">
        <v>157</v>
      </c>
      <c r="L140" s="29" t="s">
        <v>158</v>
      </c>
      <c r="M140" s="33">
        <v>3169</v>
      </c>
      <c r="N140" s="29">
        <v>0.17</v>
      </c>
      <c r="O140" s="29">
        <v>8.3999999999999995E-5</v>
      </c>
      <c r="P140" s="29">
        <v>10</v>
      </c>
      <c r="Q140" s="29">
        <v>185</v>
      </c>
      <c r="R140" s="29">
        <v>92</v>
      </c>
      <c r="S140" s="29">
        <v>185</v>
      </c>
      <c r="T140" s="29">
        <v>1.7000000000000002</v>
      </c>
      <c r="U140" s="29">
        <v>8.3999999999999993E-4</v>
      </c>
    </row>
    <row r="141" spans="1:21" ht="25.2" x14ac:dyDescent="0.3">
      <c r="A141" s="51"/>
      <c r="B141" s="47">
        <v>136</v>
      </c>
      <c r="C141" s="45">
        <v>1135758</v>
      </c>
      <c r="D141" s="28">
        <v>1023009</v>
      </c>
      <c r="E141" s="30" t="s">
        <v>5475</v>
      </c>
      <c r="F141" s="30"/>
      <c r="G141" s="29" t="s">
        <v>42</v>
      </c>
      <c r="H141" s="139" t="s">
        <v>4781</v>
      </c>
      <c r="I141" s="73"/>
      <c r="J141" s="46">
        <v>1136013</v>
      </c>
      <c r="K141" s="32" t="s">
        <v>157</v>
      </c>
      <c r="L141" s="29" t="s">
        <v>158</v>
      </c>
      <c r="M141" s="33">
        <v>930</v>
      </c>
      <c r="N141" s="29">
        <v>7.3999999999999996E-2</v>
      </c>
      <c r="O141" s="29">
        <v>5.8E-5</v>
      </c>
      <c r="P141" s="29">
        <v>60</v>
      </c>
      <c r="Q141" s="29">
        <v>280</v>
      </c>
      <c r="R141" s="29">
        <v>187</v>
      </c>
      <c r="S141" s="29">
        <v>95</v>
      </c>
      <c r="T141" s="29">
        <v>4.4399999999999995</v>
      </c>
      <c r="U141" s="29">
        <v>3.48E-3</v>
      </c>
    </row>
    <row r="142" spans="1:21" ht="25.2" x14ac:dyDescent="0.3">
      <c r="A142" s="51"/>
      <c r="B142" s="47">
        <v>137</v>
      </c>
      <c r="C142" s="45">
        <v>1135759</v>
      </c>
      <c r="D142" s="28">
        <v>1023010</v>
      </c>
      <c r="E142" s="30" t="s">
        <v>5476</v>
      </c>
      <c r="F142" s="30"/>
      <c r="G142" s="29" t="s">
        <v>42</v>
      </c>
      <c r="H142" s="139" t="s">
        <v>4781</v>
      </c>
      <c r="I142" s="73"/>
      <c r="J142" s="46">
        <v>1136015</v>
      </c>
      <c r="K142" s="32" t="s">
        <v>157</v>
      </c>
      <c r="L142" s="29" t="s">
        <v>158</v>
      </c>
      <c r="M142" s="33">
        <v>1112</v>
      </c>
      <c r="N142" s="29">
        <v>0.08</v>
      </c>
      <c r="O142" s="29">
        <v>5.0000000000000002E-5</v>
      </c>
      <c r="P142" s="29">
        <v>60</v>
      </c>
      <c r="Q142" s="29">
        <v>280</v>
      </c>
      <c r="R142" s="29">
        <v>187</v>
      </c>
      <c r="S142" s="29">
        <v>95</v>
      </c>
      <c r="T142" s="29">
        <v>4.8</v>
      </c>
      <c r="U142" s="29">
        <v>3.0000000000000001E-3</v>
      </c>
    </row>
    <row r="143" spans="1:21" ht="25.2" x14ac:dyDescent="0.3">
      <c r="A143" s="51"/>
      <c r="B143" s="47">
        <v>138</v>
      </c>
      <c r="C143" s="45">
        <v>1135760</v>
      </c>
      <c r="D143" s="28">
        <v>1023011</v>
      </c>
      <c r="E143" s="30" t="s">
        <v>5477</v>
      </c>
      <c r="F143" s="30"/>
      <c r="G143" s="29" t="s">
        <v>42</v>
      </c>
      <c r="H143" s="139" t="s">
        <v>4781</v>
      </c>
      <c r="I143" s="73"/>
      <c r="J143" s="46">
        <v>1136016</v>
      </c>
      <c r="K143" s="32" t="s">
        <v>157</v>
      </c>
      <c r="L143" s="29" t="s">
        <v>158</v>
      </c>
      <c r="M143" s="33">
        <v>1435</v>
      </c>
      <c r="N143" s="29">
        <v>9.8000000000000004E-2</v>
      </c>
      <c r="O143" s="29">
        <v>7.3999999999999996E-5</v>
      </c>
      <c r="P143" s="29">
        <v>40</v>
      </c>
      <c r="Q143" s="29">
        <v>277</v>
      </c>
      <c r="R143" s="29">
        <v>179</v>
      </c>
      <c r="S143" s="29">
        <v>95</v>
      </c>
      <c r="T143" s="29">
        <v>3.92</v>
      </c>
      <c r="U143" s="29">
        <v>2.96E-3</v>
      </c>
    </row>
    <row r="144" spans="1:21" ht="25.2" x14ac:dyDescent="0.3">
      <c r="A144" s="51"/>
      <c r="B144" s="47">
        <v>139</v>
      </c>
      <c r="C144" s="45">
        <v>1135761</v>
      </c>
      <c r="D144" s="28">
        <v>1023012</v>
      </c>
      <c r="E144" s="30" t="s">
        <v>5478</v>
      </c>
      <c r="F144" s="30"/>
      <c r="G144" s="29" t="s">
        <v>42</v>
      </c>
      <c r="H144" s="139" t="s">
        <v>4781</v>
      </c>
      <c r="I144" s="73"/>
      <c r="J144" s="46">
        <v>1136017</v>
      </c>
      <c r="K144" s="32" t="s">
        <v>157</v>
      </c>
      <c r="L144" s="29" t="s">
        <v>158</v>
      </c>
      <c r="M144" s="33">
        <v>1896</v>
      </c>
      <c r="N144" s="29">
        <v>0.115</v>
      </c>
      <c r="O144" s="29">
        <v>1.02E-4</v>
      </c>
      <c r="P144" s="29">
        <v>40</v>
      </c>
      <c r="Q144" s="29">
        <v>277</v>
      </c>
      <c r="R144" s="29">
        <v>179</v>
      </c>
      <c r="S144" s="29">
        <v>95</v>
      </c>
      <c r="T144" s="29">
        <v>4.6000000000000005</v>
      </c>
      <c r="U144" s="29">
        <v>4.0800000000000003E-3</v>
      </c>
    </row>
    <row r="145" spans="1:21" ht="25.2" x14ac:dyDescent="0.3">
      <c r="A145" s="51"/>
      <c r="B145" s="47">
        <v>140</v>
      </c>
      <c r="C145" s="45">
        <v>1135762</v>
      </c>
      <c r="D145" s="28">
        <v>1023013</v>
      </c>
      <c r="E145" s="30" t="s">
        <v>5479</v>
      </c>
      <c r="F145" s="30"/>
      <c r="G145" s="29" t="s">
        <v>42</v>
      </c>
      <c r="H145" s="139" t="s">
        <v>4781</v>
      </c>
      <c r="I145" s="73"/>
      <c r="J145" s="46">
        <v>1136018</v>
      </c>
      <c r="K145" s="32" t="s">
        <v>157</v>
      </c>
      <c r="L145" s="29" t="s">
        <v>158</v>
      </c>
      <c r="M145" s="33">
        <v>2920</v>
      </c>
      <c r="N145" s="29">
        <v>0.186</v>
      </c>
      <c r="O145" s="29">
        <v>2.2900000000000001E-4</v>
      </c>
      <c r="P145" s="29">
        <v>35</v>
      </c>
      <c r="Q145" s="29">
        <v>380</v>
      </c>
      <c r="R145" s="29">
        <v>190</v>
      </c>
      <c r="S145" s="29">
        <v>95</v>
      </c>
      <c r="T145" s="29">
        <v>6.51</v>
      </c>
      <c r="U145" s="29">
        <v>8.0149999999999996E-3</v>
      </c>
    </row>
    <row r="146" spans="1:21" ht="25.2" x14ac:dyDescent="0.3">
      <c r="A146" s="51"/>
      <c r="B146" s="47">
        <v>141</v>
      </c>
      <c r="C146" s="45">
        <v>1135763</v>
      </c>
      <c r="D146" s="28">
        <v>1047866</v>
      </c>
      <c r="E146" s="30" t="s">
        <v>5480</v>
      </c>
      <c r="F146" s="30"/>
      <c r="G146" s="29" t="s">
        <v>42</v>
      </c>
      <c r="H146" s="139" t="s">
        <v>4781</v>
      </c>
      <c r="I146" s="73"/>
      <c r="J146" s="46">
        <v>1136019</v>
      </c>
      <c r="K146" s="32" t="s">
        <v>157</v>
      </c>
      <c r="L146" s="29" t="s">
        <v>158</v>
      </c>
      <c r="M146" s="33">
        <v>3236</v>
      </c>
      <c r="N146" s="29">
        <v>0.184</v>
      </c>
      <c r="O146" s="29">
        <v>1.02E-4</v>
      </c>
      <c r="P146" s="29">
        <v>20</v>
      </c>
      <c r="Q146" s="29">
        <v>277</v>
      </c>
      <c r="R146" s="29">
        <v>179</v>
      </c>
      <c r="S146" s="29">
        <v>95</v>
      </c>
      <c r="T146" s="29">
        <v>3.6799999999999997</v>
      </c>
      <c r="U146" s="29">
        <v>2.0400000000000001E-3</v>
      </c>
    </row>
    <row r="147" spans="1:21" ht="25.2" x14ac:dyDescent="0.3">
      <c r="A147" s="51"/>
      <c r="B147" s="47">
        <v>142</v>
      </c>
      <c r="C147" s="45">
        <v>1135764</v>
      </c>
      <c r="D147" s="28">
        <v>1023014</v>
      </c>
      <c r="E147" s="30" t="s">
        <v>5481</v>
      </c>
      <c r="F147" s="30"/>
      <c r="G147" s="29" t="s">
        <v>42</v>
      </c>
      <c r="H147" s="139" t="s">
        <v>4781</v>
      </c>
      <c r="I147" s="73"/>
      <c r="J147" s="46">
        <v>1136020</v>
      </c>
      <c r="K147" s="32" t="s">
        <v>157</v>
      </c>
      <c r="L147" s="29" t="s">
        <v>158</v>
      </c>
      <c r="M147" s="33">
        <v>1203</v>
      </c>
      <c r="N147" s="29">
        <v>4.4999999999999998E-2</v>
      </c>
      <c r="O147" s="29">
        <v>3.4999999999999997E-5</v>
      </c>
      <c r="P147" s="29">
        <v>100</v>
      </c>
      <c r="Q147" s="29">
        <v>277</v>
      </c>
      <c r="R147" s="29">
        <v>179</v>
      </c>
      <c r="S147" s="29">
        <v>95</v>
      </c>
      <c r="T147" s="29">
        <v>4.5</v>
      </c>
      <c r="U147" s="29">
        <v>3.4999999999999996E-3</v>
      </c>
    </row>
    <row r="148" spans="1:21" ht="25.2" x14ac:dyDescent="0.3">
      <c r="A148" s="51"/>
      <c r="B148" s="47">
        <v>143</v>
      </c>
      <c r="C148" s="45">
        <v>1135765</v>
      </c>
      <c r="D148" s="28">
        <v>1023015</v>
      </c>
      <c r="E148" s="30" t="s">
        <v>5482</v>
      </c>
      <c r="F148" s="30"/>
      <c r="G148" s="29" t="s">
        <v>42</v>
      </c>
      <c r="H148" s="139" t="s">
        <v>4781</v>
      </c>
      <c r="I148" s="73"/>
      <c r="J148" s="46"/>
      <c r="K148" s="32" t="s">
        <v>157</v>
      </c>
      <c r="L148" s="29" t="s">
        <v>158</v>
      </c>
      <c r="M148" s="33">
        <v>1550</v>
      </c>
      <c r="N148" s="29">
        <v>6.3E-2</v>
      </c>
      <c r="O148" s="29">
        <v>4.8000000000000001E-5</v>
      </c>
      <c r="P148" s="29">
        <v>60</v>
      </c>
      <c r="Q148" s="29">
        <v>280</v>
      </c>
      <c r="R148" s="29">
        <v>187</v>
      </c>
      <c r="S148" s="29">
        <v>95</v>
      </c>
      <c r="T148" s="29">
        <v>3.7800000000000002</v>
      </c>
      <c r="U148" s="29">
        <v>2.8800000000000002E-3</v>
      </c>
    </row>
    <row r="149" spans="1:21" ht="25.2" x14ac:dyDescent="0.3">
      <c r="A149" s="51"/>
      <c r="B149" s="47">
        <v>144</v>
      </c>
      <c r="C149" s="45">
        <v>1135766</v>
      </c>
      <c r="D149" s="28">
        <v>1023016</v>
      </c>
      <c r="E149" s="30" t="s">
        <v>5483</v>
      </c>
      <c r="F149" s="30"/>
      <c r="G149" s="29" t="s">
        <v>42</v>
      </c>
      <c r="H149" s="139" t="s">
        <v>4781</v>
      </c>
      <c r="I149" s="73"/>
      <c r="J149" s="46">
        <v>1136022</v>
      </c>
      <c r="K149" s="32" t="s">
        <v>157</v>
      </c>
      <c r="L149" s="29" t="s">
        <v>158</v>
      </c>
      <c r="M149" s="33">
        <v>1550</v>
      </c>
      <c r="N149" s="29">
        <v>7.0000000000000007E-2</v>
      </c>
      <c r="O149" s="29">
        <v>4.3999999999999999E-5</v>
      </c>
      <c r="P149" s="29">
        <v>50</v>
      </c>
      <c r="Q149" s="29">
        <v>185</v>
      </c>
      <c r="R149" s="29">
        <v>92</v>
      </c>
      <c r="S149" s="29">
        <v>185</v>
      </c>
      <c r="T149" s="29">
        <v>3.5000000000000004</v>
      </c>
      <c r="U149" s="29">
        <v>2.2000000000000001E-3</v>
      </c>
    </row>
    <row r="150" spans="1:21" ht="25.2" x14ac:dyDescent="0.3">
      <c r="A150" s="51"/>
      <c r="B150" s="47">
        <v>145</v>
      </c>
      <c r="C150" s="45">
        <v>1135767</v>
      </c>
      <c r="D150" s="28">
        <v>1023017</v>
      </c>
      <c r="E150" s="30" t="s">
        <v>5484</v>
      </c>
      <c r="F150" s="30"/>
      <c r="G150" s="29" t="s">
        <v>42</v>
      </c>
      <c r="H150" s="139" t="s">
        <v>4781</v>
      </c>
      <c r="I150" s="73"/>
      <c r="J150" s="46"/>
      <c r="K150" s="32" t="s">
        <v>157</v>
      </c>
      <c r="L150" s="29" t="s">
        <v>158</v>
      </c>
      <c r="M150" s="33">
        <v>2487</v>
      </c>
      <c r="N150" s="29">
        <v>9.2999999999999999E-2</v>
      </c>
      <c r="O150" s="29">
        <v>7.7999999999999999E-5</v>
      </c>
      <c r="P150" s="29">
        <v>45</v>
      </c>
      <c r="Q150" s="29">
        <v>280</v>
      </c>
      <c r="R150" s="29">
        <v>187</v>
      </c>
      <c r="S150" s="29">
        <v>95</v>
      </c>
      <c r="T150" s="29">
        <v>4.1849999999999996</v>
      </c>
      <c r="U150" s="29">
        <v>3.5100000000000001E-3</v>
      </c>
    </row>
    <row r="151" spans="1:21" ht="25.2" x14ac:dyDescent="0.3">
      <c r="A151" s="51"/>
      <c r="B151" s="47">
        <v>146</v>
      </c>
      <c r="C151" s="45">
        <v>1135768</v>
      </c>
      <c r="D151" s="28">
        <v>1023018</v>
      </c>
      <c r="E151" s="30" t="s">
        <v>5485</v>
      </c>
      <c r="F151" s="30"/>
      <c r="G151" s="29" t="s">
        <v>47</v>
      </c>
      <c r="H151" s="139" t="s">
        <v>4781</v>
      </c>
      <c r="I151" s="73"/>
      <c r="J151" s="46">
        <v>1136024</v>
      </c>
      <c r="K151" s="32" t="s">
        <v>157</v>
      </c>
      <c r="L151" s="29" t="s">
        <v>158</v>
      </c>
      <c r="M151" s="33">
        <v>3152</v>
      </c>
      <c r="N151" s="29">
        <v>0.126</v>
      </c>
      <c r="O151" s="29">
        <v>9.0000000000000006E-5</v>
      </c>
      <c r="P151" s="29">
        <v>40</v>
      </c>
      <c r="Q151" s="29">
        <v>277</v>
      </c>
      <c r="R151" s="29">
        <v>179</v>
      </c>
      <c r="S151" s="29">
        <v>95</v>
      </c>
      <c r="T151" s="29">
        <v>5.04</v>
      </c>
      <c r="U151" s="29">
        <v>3.6000000000000003E-3</v>
      </c>
    </row>
    <row r="152" spans="1:21" ht="25.2" x14ac:dyDescent="0.3">
      <c r="A152" s="51"/>
      <c r="B152" s="47">
        <v>147</v>
      </c>
      <c r="C152" s="45">
        <v>1136006</v>
      </c>
      <c r="D152" s="29">
        <v>1023003</v>
      </c>
      <c r="E152" s="30" t="s">
        <v>5487</v>
      </c>
      <c r="F152" s="30"/>
      <c r="G152" s="101" t="s">
        <v>42</v>
      </c>
      <c r="H152" s="139" t="s">
        <v>4781</v>
      </c>
      <c r="I152" s="27"/>
      <c r="J152" s="46">
        <v>1135751</v>
      </c>
      <c r="K152" s="38" t="s">
        <v>157</v>
      </c>
      <c r="L152" s="37" t="s">
        <v>158</v>
      </c>
      <c r="M152" s="33">
        <v>666</v>
      </c>
      <c r="N152" s="29">
        <v>5.1999999999999998E-2</v>
      </c>
      <c r="O152" s="29">
        <v>3.375E-5</v>
      </c>
      <c r="P152" s="29">
        <v>100</v>
      </c>
      <c r="Q152" s="29">
        <v>277</v>
      </c>
      <c r="R152" s="29">
        <v>179</v>
      </c>
      <c r="S152" s="29">
        <v>95</v>
      </c>
      <c r="T152" s="29">
        <v>5.3</v>
      </c>
      <c r="U152" s="29">
        <v>4.7103850000000001E-3</v>
      </c>
    </row>
    <row r="153" spans="1:21" ht="25.2" x14ac:dyDescent="0.3">
      <c r="A153" s="51"/>
      <c r="B153" s="47">
        <v>148</v>
      </c>
      <c r="C153" s="45">
        <v>1136007</v>
      </c>
      <c r="D153" s="29">
        <v>1023004</v>
      </c>
      <c r="E153" s="30" t="s">
        <v>5488</v>
      </c>
      <c r="F153" s="30"/>
      <c r="G153" s="101" t="s">
        <v>47</v>
      </c>
      <c r="H153" s="139" t="s">
        <v>4781</v>
      </c>
      <c r="I153" s="27"/>
      <c r="J153" s="46">
        <v>1135752</v>
      </c>
      <c r="K153" s="38" t="s">
        <v>157</v>
      </c>
      <c r="L153" s="37" t="s">
        <v>158</v>
      </c>
      <c r="M153" s="33">
        <v>893</v>
      </c>
      <c r="N153" s="29">
        <v>8.7999999999999995E-2</v>
      </c>
      <c r="O153" s="29">
        <v>6.669E-5</v>
      </c>
      <c r="P153" s="29">
        <v>80</v>
      </c>
      <c r="Q153" s="29">
        <v>277</v>
      </c>
      <c r="R153" s="29">
        <v>179</v>
      </c>
      <c r="S153" s="29">
        <v>95</v>
      </c>
      <c r="T153" s="29">
        <v>7.14</v>
      </c>
      <c r="U153" s="29">
        <v>4.7103850000000001E-3</v>
      </c>
    </row>
    <row r="154" spans="1:21" ht="25.2" x14ac:dyDescent="0.3">
      <c r="A154" s="51"/>
      <c r="B154" s="47">
        <v>149</v>
      </c>
      <c r="C154" s="45">
        <v>1136008</v>
      </c>
      <c r="D154" s="29">
        <v>1033437</v>
      </c>
      <c r="E154" s="30" t="s">
        <v>5489</v>
      </c>
      <c r="F154" s="30"/>
      <c r="G154" s="101" t="s">
        <v>42</v>
      </c>
      <c r="H154" s="139" t="s">
        <v>4781</v>
      </c>
      <c r="I154" s="27"/>
      <c r="J154" s="46">
        <v>1135753</v>
      </c>
      <c r="K154" s="38" t="s">
        <v>157</v>
      </c>
      <c r="L154" s="37" t="s">
        <v>158</v>
      </c>
      <c r="M154" s="33">
        <v>809</v>
      </c>
      <c r="N154" s="29">
        <v>4.9000000000000002E-2</v>
      </c>
      <c r="O154" s="29">
        <v>4.1999999999999998E-5</v>
      </c>
      <c r="P154" s="29">
        <v>90</v>
      </c>
      <c r="Q154" s="29">
        <v>280</v>
      </c>
      <c r="R154" s="29">
        <v>187</v>
      </c>
      <c r="S154" s="29">
        <v>95</v>
      </c>
      <c r="T154" s="29">
        <v>4.5389999999999997</v>
      </c>
      <c r="U154" s="29">
        <v>4.9741999999999998E-3</v>
      </c>
    </row>
    <row r="155" spans="1:21" ht="25.2" x14ac:dyDescent="0.3">
      <c r="A155" s="51"/>
      <c r="B155" s="47">
        <v>150</v>
      </c>
      <c r="C155" s="45">
        <v>1136009</v>
      </c>
      <c r="D155" s="29">
        <v>1033438</v>
      </c>
      <c r="E155" s="30" t="s">
        <v>5490</v>
      </c>
      <c r="F155" s="30"/>
      <c r="G155" s="101" t="s">
        <v>42</v>
      </c>
      <c r="H155" s="139" t="s">
        <v>4781</v>
      </c>
      <c r="I155" s="27"/>
      <c r="J155" s="46">
        <v>1135754</v>
      </c>
      <c r="K155" s="38" t="s">
        <v>157</v>
      </c>
      <c r="L155" s="37" t="s">
        <v>158</v>
      </c>
      <c r="M155" s="33">
        <v>1038</v>
      </c>
      <c r="N155" s="29">
        <v>7.5999999999999998E-2</v>
      </c>
      <c r="O155" s="29">
        <v>6.3E-5</v>
      </c>
      <c r="P155" s="29">
        <v>70</v>
      </c>
      <c r="Q155" s="29">
        <v>280</v>
      </c>
      <c r="R155" s="29">
        <v>187</v>
      </c>
      <c r="S155" s="29">
        <v>95</v>
      </c>
      <c r="T155" s="29">
        <v>5.452</v>
      </c>
      <c r="U155" s="29">
        <v>4.9741999999999998E-3</v>
      </c>
    </row>
    <row r="156" spans="1:21" ht="25.2" x14ac:dyDescent="0.3">
      <c r="A156" s="51"/>
      <c r="B156" s="47">
        <v>151</v>
      </c>
      <c r="C156" s="45">
        <v>1136010</v>
      </c>
      <c r="D156" s="29">
        <v>1047862</v>
      </c>
      <c r="E156" s="30" t="s">
        <v>5491</v>
      </c>
      <c r="F156" s="30"/>
      <c r="G156" s="101" t="s">
        <v>42</v>
      </c>
      <c r="H156" s="139" t="s">
        <v>4781</v>
      </c>
      <c r="I156" s="27"/>
      <c r="J156" s="46">
        <v>1135755</v>
      </c>
      <c r="K156" s="38" t="s">
        <v>157</v>
      </c>
      <c r="L156" s="37" t="s">
        <v>158</v>
      </c>
      <c r="M156" s="33">
        <v>1219</v>
      </c>
      <c r="N156" s="29">
        <v>0.09</v>
      </c>
      <c r="O156" s="29">
        <v>6.0000000000000002E-5</v>
      </c>
      <c r="P156" s="29">
        <v>40</v>
      </c>
      <c r="Q156" s="29">
        <v>277</v>
      </c>
      <c r="R156" s="29">
        <v>179</v>
      </c>
      <c r="S156" s="29">
        <v>95</v>
      </c>
      <c r="T156" s="29">
        <v>3.7</v>
      </c>
      <c r="U156" s="29">
        <v>4.7103850000000001E-3</v>
      </c>
    </row>
    <row r="157" spans="1:21" ht="25.2" x14ac:dyDescent="0.3">
      <c r="A157" s="51"/>
      <c r="B157" s="47">
        <v>152</v>
      </c>
      <c r="C157" s="45">
        <v>1136011</v>
      </c>
      <c r="D157" s="29">
        <v>1047863</v>
      </c>
      <c r="E157" s="30" t="s">
        <v>5492</v>
      </c>
      <c r="F157" s="30"/>
      <c r="G157" s="101" t="s">
        <v>42</v>
      </c>
      <c r="H157" s="139" t="s">
        <v>4781</v>
      </c>
      <c r="I157" s="27"/>
      <c r="J157" s="46">
        <v>1135756</v>
      </c>
      <c r="K157" s="38" t="s">
        <v>157</v>
      </c>
      <c r="L157" s="37" t="s">
        <v>158</v>
      </c>
      <c r="M157" s="33">
        <v>2043</v>
      </c>
      <c r="N157" s="29">
        <v>0.111</v>
      </c>
      <c r="O157" s="29">
        <v>2.5899999999999999E-5</v>
      </c>
      <c r="P157" s="29">
        <v>40</v>
      </c>
      <c r="Q157" s="29">
        <v>277</v>
      </c>
      <c r="R157" s="29">
        <v>179</v>
      </c>
      <c r="S157" s="29">
        <v>95</v>
      </c>
      <c r="T157" s="29">
        <v>4.54</v>
      </c>
      <c r="U157" s="29">
        <v>4.7103850000000001E-3</v>
      </c>
    </row>
    <row r="158" spans="1:21" ht="25.2" x14ac:dyDescent="0.3">
      <c r="A158" s="51"/>
      <c r="B158" s="47">
        <v>153</v>
      </c>
      <c r="C158" s="45">
        <v>1136012</v>
      </c>
      <c r="D158" s="29">
        <v>1047191</v>
      </c>
      <c r="E158" s="30" t="s">
        <v>5493</v>
      </c>
      <c r="F158" s="30"/>
      <c r="G158" s="101" t="s">
        <v>42</v>
      </c>
      <c r="H158" s="139" t="s">
        <v>4781</v>
      </c>
      <c r="I158" s="27"/>
      <c r="J158" s="46">
        <v>1135757</v>
      </c>
      <c r="K158" s="38" t="s">
        <v>157</v>
      </c>
      <c r="L158" s="37" t="s">
        <v>158</v>
      </c>
      <c r="M158" s="33">
        <v>3169</v>
      </c>
      <c r="N158" s="29">
        <v>0.17</v>
      </c>
      <c r="O158" s="29">
        <v>8.3999999999999995E-5</v>
      </c>
      <c r="P158" s="29">
        <v>10</v>
      </c>
      <c r="Q158" s="29">
        <v>185</v>
      </c>
      <c r="R158" s="29">
        <v>92</v>
      </c>
      <c r="S158" s="29">
        <v>185</v>
      </c>
      <c r="T158" s="29">
        <v>1.7</v>
      </c>
      <c r="U158" s="29">
        <v>3.1486999999999999E-3</v>
      </c>
    </row>
    <row r="159" spans="1:21" ht="25.2" x14ac:dyDescent="0.3">
      <c r="A159" s="51"/>
      <c r="B159" s="47">
        <v>154</v>
      </c>
      <c r="C159" s="45">
        <v>1136013</v>
      </c>
      <c r="D159" s="29">
        <v>1023009</v>
      </c>
      <c r="E159" s="30" t="s">
        <v>5494</v>
      </c>
      <c r="F159" s="30"/>
      <c r="G159" s="101" t="s">
        <v>42</v>
      </c>
      <c r="H159" s="139" t="s">
        <v>4781</v>
      </c>
      <c r="I159" s="27"/>
      <c r="J159" s="46">
        <v>1135758</v>
      </c>
      <c r="K159" s="38" t="s">
        <v>157</v>
      </c>
      <c r="L159" s="37" t="s">
        <v>158</v>
      </c>
      <c r="M159" s="33">
        <v>930</v>
      </c>
      <c r="N159" s="29">
        <v>7.3999999999999996E-2</v>
      </c>
      <c r="O159" s="29">
        <v>5.8032000000000003E-5</v>
      </c>
      <c r="P159" s="29">
        <v>60</v>
      </c>
      <c r="Q159" s="29">
        <v>280</v>
      </c>
      <c r="R159" s="29">
        <v>187</v>
      </c>
      <c r="S159" s="29">
        <v>95</v>
      </c>
      <c r="T159" s="29">
        <v>4.641</v>
      </c>
      <c r="U159" s="29">
        <v>4.9741999999999998E-3</v>
      </c>
    </row>
    <row r="160" spans="1:21" ht="25.2" x14ac:dyDescent="0.3">
      <c r="A160" s="51"/>
      <c r="B160" s="47">
        <v>155</v>
      </c>
      <c r="C160" s="45">
        <v>1136014</v>
      </c>
      <c r="D160" s="29"/>
      <c r="E160" s="30" t="s">
        <v>5495</v>
      </c>
      <c r="F160" s="30"/>
      <c r="G160" s="101" t="s">
        <v>47</v>
      </c>
      <c r="H160" s="139" t="s">
        <v>4781</v>
      </c>
      <c r="I160" s="27"/>
      <c r="J160" s="46"/>
      <c r="K160" s="38" t="s">
        <v>157</v>
      </c>
      <c r="L160" s="37" t="s">
        <v>158</v>
      </c>
      <c r="M160" s="33">
        <v>1250</v>
      </c>
      <c r="N160" s="29"/>
      <c r="O160" s="29"/>
      <c r="P160" s="29">
        <v>50</v>
      </c>
      <c r="Q160" s="29"/>
      <c r="R160" s="29"/>
      <c r="S160" s="29"/>
      <c r="T160" s="29">
        <v>0</v>
      </c>
      <c r="U160" s="29">
        <v>0</v>
      </c>
    </row>
    <row r="161" spans="1:21" ht="25.2" x14ac:dyDescent="0.3">
      <c r="A161" s="51"/>
      <c r="B161" s="47">
        <v>156</v>
      </c>
      <c r="C161" s="45">
        <v>1136015</v>
      </c>
      <c r="D161" s="29">
        <v>1023010</v>
      </c>
      <c r="E161" s="30" t="s">
        <v>5496</v>
      </c>
      <c r="F161" s="30"/>
      <c r="G161" s="101" t="s">
        <v>42</v>
      </c>
      <c r="H161" s="139" t="s">
        <v>4781</v>
      </c>
      <c r="I161" s="27"/>
      <c r="J161" s="46">
        <v>1135759</v>
      </c>
      <c r="K161" s="38" t="s">
        <v>157</v>
      </c>
      <c r="L161" s="37" t="s">
        <v>158</v>
      </c>
      <c r="M161" s="33">
        <v>1112</v>
      </c>
      <c r="N161" s="29">
        <v>0.08</v>
      </c>
      <c r="O161" s="29">
        <v>5.0399999999999999E-5</v>
      </c>
      <c r="P161" s="29">
        <v>60</v>
      </c>
      <c r="Q161" s="29">
        <v>280</v>
      </c>
      <c r="R161" s="29">
        <v>187</v>
      </c>
      <c r="S161" s="29">
        <v>95</v>
      </c>
      <c r="T161" s="29">
        <v>4.9059999999999997</v>
      </c>
      <c r="U161" s="29">
        <v>4.9741999999999998E-3</v>
      </c>
    </row>
    <row r="162" spans="1:21" ht="25.2" x14ac:dyDescent="0.3">
      <c r="A162" s="51"/>
      <c r="B162" s="47">
        <v>157</v>
      </c>
      <c r="C162" s="45">
        <v>1136016</v>
      </c>
      <c r="D162" s="29">
        <v>1023011</v>
      </c>
      <c r="E162" s="30" t="s">
        <v>5497</v>
      </c>
      <c r="F162" s="30"/>
      <c r="G162" s="101" t="s">
        <v>42</v>
      </c>
      <c r="H162" s="139" t="s">
        <v>4781</v>
      </c>
      <c r="I162" s="27"/>
      <c r="J162" s="46">
        <v>1135760</v>
      </c>
      <c r="K162" s="38" t="s">
        <v>157</v>
      </c>
      <c r="L162" s="37" t="s">
        <v>158</v>
      </c>
      <c r="M162" s="33">
        <v>1435</v>
      </c>
      <c r="N162" s="29">
        <v>9.8000000000000004E-2</v>
      </c>
      <c r="O162" s="29">
        <v>7.4250000000000002E-5</v>
      </c>
      <c r="P162" s="29">
        <v>40</v>
      </c>
      <c r="Q162" s="29">
        <v>277</v>
      </c>
      <c r="R162" s="29">
        <v>179</v>
      </c>
      <c r="S162" s="29">
        <v>95</v>
      </c>
      <c r="T162" s="29">
        <v>4.0199999999999996</v>
      </c>
      <c r="U162" s="29">
        <v>4.7103850000000001E-3</v>
      </c>
    </row>
    <row r="163" spans="1:21" ht="25.2" x14ac:dyDescent="0.3">
      <c r="A163" s="51"/>
      <c r="B163" s="47">
        <v>158</v>
      </c>
      <c r="C163" s="45">
        <v>1136017</v>
      </c>
      <c r="D163" s="29">
        <v>1023012</v>
      </c>
      <c r="E163" s="30" t="s">
        <v>5498</v>
      </c>
      <c r="F163" s="30"/>
      <c r="G163" s="101" t="s">
        <v>42</v>
      </c>
      <c r="H163" s="139" t="s">
        <v>4781</v>
      </c>
      <c r="I163" s="27"/>
      <c r="J163" s="46">
        <v>1135761</v>
      </c>
      <c r="K163" s="38" t="s">
        <v>157</v>
      </c>
      <c r="L163" s="37" t="s">
        <v>158</v>
      </c>
      <c r="M163" s="33">
        <v>1896</v>
      </c>
      <c r="N163" s="29">
        <v>0.115</v>
      </c>
      <c r="O163" s="29">
        <v>1.024E-4</v>
      </c>
      <c r="P163" s="29">
        <v>40</v>
      </c>
      <c r="Q163" s="29">
        <v>277</v>
      </c>
      <c r="R163" s="29">
        <v>179</v>
      </c>
      <c r="S163" s="29">
        <v>95</v>
      </c>
      <c r="T163" s="29">
        <v>4.7</v>
      </c>
      <c r="U163" s="29">
        <v>4.7103850000000001E-3</v>
      </c>
    </row>
    <row r="164" spans="1:21" ht="25.2" x14ac:dyDescent="0.3">
      <c r="A164" s="51"/>
      <c r="B164" s="47">
        <v>159</v>
      </c>
      <c r="C164" s="45">
        <v>1136018</v>
      </c>
      <c r="D164" s="29">
        <v>1023013</v>
      </c>
      <c r="E164" s="30" t="s">
        <v>5499</v>
      </c>
      <c r="F164" s="30"/>
      <c r="G164" s="101" t="s">
        <v>42</v>
      </c>
      <c r="H164" s="139" t="s">
        <v>4781</v>
      </c>
      <c r="I164" s="27"/>
      <c r="J164" s="46">
        <v>1135762</v>
      </c>
      <c r="K164" s="38" t="s">
        <v>157</v>
      </c>
      <c r="L164" s="37" t="s">
        <v>158</v>
      </c>
      <c r="M164" s="33">
        <v>2920</v>
      </c>
      <c r="N164" s="29">
        <v>0.186</v>
      </c>
      <c r="O164" s="29">
        <v>2.2932000000000001E-4</v>
      </c>
      <c r="P164" s="29">
        <v>35</v>
      </c>
      <c r="Q164" s="29">
        <v>380</v>
      </c>
      <c r="R164" s="29">
        <v>190</v>
      </c>
      <c r="S164" s="29">
        <v>95</v>
      </c>
      <c r="T164" s="29">
        <v>6.7</v>
      </c>
      <c r="U164" s="29">
        <v>6.8589999999999996E-3</v>
      </c>
    </row>
    <row r="165" spans="1:21" ht="25.2" x14ac:dyDescent="0.3">
      <c r="A165" s="51"/>
      <c r="B165" s="47">
        <v>160</v>
      </c>
      <c r="C165" s="45">
        <v>1136019</v>
      </c>
      <c r="D165" s="29">
        <v>1047866</v>
      </c>
      <c r="E165" s="30" t="s">
        <v>5500</v>
      </c>
      <c r="F165" s="30"/>
      <c r="G165" s="101" t="s">
        <v>42</v>
      </c>
      <c r="H165" s="139" t="s">
        <v>4781</v>
      </c>
      <c r="I165" s="27"/>
      <c r="J165" s="46">
        <v>1135763</v>
      </c>
      <c r="K165" s="38" t="s">
        <v>157</v>
      </c>
      <c r="L165" s="37" t="s">
        <v>158</v>
      </c>
      <c r="M165" s="33">
        <v>3236</v>
      </c>
      <c r="N165" s="29">
        <v>0.184</v>
      </c>
      <c r="O165" s="29">
        <v>1.0231200000000001E-4</v>
      </c>
      <c r="P165" s="29">
        <v>20</v>
      </c>
      <c r="Q165" s="29">
        <v>277</v>
      </c>
      <c r="R165" s="29">
        <v>179</v>
      </c>
      <c r="S165" s="29">
        <v>95</v>
      </c>
      <c r="T165" s="29">
        <v>3.78</v>
      </c>
      <c r="U165" s="29">
        <v>4.7103850000000001E-3</v>
      </c>
    </row>
    <row r="166" spans="1:21" ht="25.2" x14ac:dyDescent="0.3">
      <c r="A166" s="51"/>
      <c r="B166" s="47">
        <v>161</v>
      </c>
      <c r="C166" s="45">
        <v>1136020</v>
      </c>
      <c r="D166" s="29">
        <v>1023014</v>
      </c>
      <c r="E166" s="30" t="s">
        <v>5501</v>
      </c>
      <c r="F166" s="30"/>
      <c r="G166" s="101" t="s">
        <v>42</v>
      </c>
      <c r="H166" s="139" t="s">
        <v>4781</v>
      </c>
      <c r="I166" s="27"/>
      <c r="J166" s="46">
        <v>1135764</v>
      </c>
      <c r="K166" s="38" t="s">
        <v>157</v>
      </c>
      <c r="L166" s="37" t="s">
        <v>158</v>
      </c>
      <c r="M166" s="33">
        <v>1203</v>
      </c>
      <c r="N166" s="29">
        <v>4.4999999999999998E-2</v>
      </c>
      <c r="O166" s="29">
        <v>3.4999999999999997E-5</v>
      </c>
      <c r="P166" s="29">
        <v>100</v>
      </c>
      <c r="Q166" s="29">
        <v>277</v>
      </c>
      <c r="R166" s="29">
        <v>179</v>
      </c>
      <c r="S166" s="29">
        <v>95</v>
      </c>
      <c r="T166" s="29">
        <v>4.5999999999999996</v>
      </c>
      <c r="U166" s="29">
        <v>4.7103850000000001E-3</v>
      </c>
    </row>
    <row r="167" spans="1:21" ht="25.2" x14ac:dyDescent="0.3">
      <c r="A167" s="51"/>
      <c r="B167" s="47">
        <v>162</v>
      </c>
      <c r="C167" s="45">
        <v>1136021</v>
      </c>
      <c r="D167" s="29"/>
      <c r="E167" s="30" t="s">
        <v>5502</v>
      </c>
      <c r="F167" s="30"/>
      <c r="G167" s="101" t="s">
        <v>47</v>
      </c>
      <c r="H167" s="139" t="s">
        <v>4781</v>
      </c>
      <c r="I167" s="27"/>
      <c r="J167" s="46"/>
      <c r="K167" s="38" t="s">
        <v>157</v>
      </c>
      <c r="L167" s="37" t="s">
        <v>158</v>
      </c>
      <c r="M167" s="33">
        <v>1490</v>
      </c>
      <c r="N167" s="29"/>
      <c r="O167" s="29"/>
      <c r="P167" s="29">
        <v>80</v>
      </c>
      <c r="Q167" s="29"/>
      <c r="R167" s="29"/>
      <c r="S167" s="29"/>
      <c r="T167" s="29"/>
      <c r="U167" s="29"/>
    </row>
    <row r="168" spans="1:21" ht="25.2" x14ac:dyDescent="0.3">
      <c r="A168" s="51"/>
      <c r="B168" s="47">
        <v>163</v>
      </c>
      <c r="C168" s="45">
        <v>1136022</v>
      </c>
      <c r="D168" s="29">
        <v>1023016</v>
      </c>
      <c r="E168" s="30" t="s">
        <v>5503</v>
      </c>
      <c r="F168" s="30"/>
      <c r="G168" s="101" t="s">
        <v>42</v>
      </c>
      <c r="H168" s="139" t="s">
        <v>4781</v>
      </c>
      <c r="I168" s="27"/>
      <c r="J168" s="46">
        <v>1135766</v>
      </c>
      <c r="K168" s="38" t="s">
        <v>157</v>
      </c>
      <c r="L168" s="37" t="s">
        <v>158</v>
      </c>
      <c r="M168" s="33">
        <v>1550</v>
      </c>
      <c r="N168" s="29">
        <v>7.0000000000000007E-2</v>
      </c>
      <c r="O168" s="29">
        <v>4.4351999999999998E-5</v>
      </c>
      <c r="P168" s="29">
        <v>50</v>
      </c>
      <c r="Q168" s="29">
        <v>185</v>
      </c>
      <c r="R168" s="29">
        <v>92</v>
      </c>
      <c r="S168" s="29">
        <v>185</v>
      </c>
      <c r="T168" s="29">
        <v>3.56</v>
      </c>
      <c r="U168" s="29">
        <v>3.1486999999999999E-3</v>
      </c>
    </row>
    <row r="169" spans="1:21" ht="25.2" x14ac:dyDescent="0.3">
      <c r="A169" s="51"/>
      <c r="B169" s="47">
        <v>164</v>
      </c>
      <c r="C169" s="45">
        <v>1136023</v>
      </c>
      <c r="D169" s="29"/>
      <c r="E169" s="30" t="s">
        <v>5504</v>
      </c>
      <c r="F169" s="30"/>
      <c r="G169" s="101" t="s">
        <v>47</v>
      </c>
      <c r="H169" s="139" t="s">
        <v>4781</v>
      </c>
      <c r="I169" s="27"/>
      <c r="J169" s="46"/>
      <c r="K169" s="38" t="s">
        <v>157</v>
      </c>
      <c r="L169" s="37" t="s">
        <v>158</v>
      </c>
      <c r="M169" s="33">
        <v>2990</v>
      </c>
      <c r="N169" s="29"/>
      <c r="O169" s="29"/>
      <c r="P169" s="29">
        <v>40</v>
      </c>
      <c r="Q169" s="29"/>
      <c r="R169" s="29"/>
      <c r="S169" s="29"/>
      <c r="T169" s="29"/>
      <c r="U169" s="29"/>
    </row>
    <row r="170" spans="1:21" ht="25.2" x14ac:dyDescent="0.3">
      <c r="A170" s="51"/>
      <c r="B170" s="47">
        <v>165</v>
      </c>
      <c r="C170" s="45">
        <v>1136024</v>
      </c>
      <c r="D170" s="29">
        <v>1023018</v>
      </c>
      <c r="E170" s="30" t="s">
        <v>5505</v>
      </c>
      <c r="F170" s="30"/>
      <c r="G170" s="101" t="s">
        <v>47</v>
      </c>
      <c r="H170" s="139" t="s">
        <v>4781</v>
      </c>
      <c r="I170" s="27"/>
      <c r="J170" s="46">
        <v>1135768</v>
      </c>
      <c r="K170" s="38" t="s">
        <v>157</v>
      </c>
      <c r="L170" s="37" t="s">
        <v>158</v>
      </c>
      <c r="M170" s="33">
        <v>3152</v>
      </c>
      <c r="N170" s="29">
        <v>0.126</v>
      </c>
      <c r="O170" s="29">
        <v>9.0000000000000006E-5</v>
      </c>
      <c r="P170" s="29">
        <v>40</v>
      </c>
      <c r="Q170" s="29">
        <v>277</v>
      </c>
      <c r="R170" s="29">
        <v>179</v>
      </c>
      <c r="S170" s="29">
        <v>95</v>
      </c>
      <c r="T170" s="29">
        <v>5.14</v>
      </c>
      <c r="U170" s="29">
        <v>4.7103850000000001E-3</v>
      </c>
    </row>
    <row r="171" spans="1:21" ht="25.2" x14ac:dyDescent="0.3">
      <c r="A171" s="51"/>
      <c r="B171" s="47">
        <v>166</v>
      </c>
      <c r="C171" s="45">
        <v>1136067</v>
      </c>
      <c r="D171" s="29">
        <v>1013906</v>
      </c>
      <c r="E171" s="30" t="s">
        <v>5506</v>
      </c>
      <c r="F171" s="30"/>
      <c r="G171" s="101" t="s">
        <v>42</v>
      </c>
      <c r="H171" s="139" t="s">
        <v>4781</v>
      </c>
      <c r="I171" s="27"/>
      <c r="J171" s="46"/>
      <c r="K171" s="38" t="s">
        <v>157</v>
      </c>
      <c r="L171" s="37" t="s">
        <v>158</v>
      </c>
      <c r="M171" s="33">
        <v>675</v>
      </c>
      <c r="N171" s="29"/>
      <c r="O171" s="29"/>
      <c r="P171" s="29">
        <v>10</v>
      </c>
      <c r="Q171" s="29"/>
      <c r="R171" s="29"/>
      <c r="S171" s="29"/>
      <c r="T171" s="29"/>
      <c r="U171" s="29"/>
    </row>
    <row r="172" spans="1:21" ht="25.2" x14ac:dyDescent="0.3">
      <c r="A172" s="51"/>
      <c r="B172" s="47">
        <v>167</v>
      </c>
      <c r="C172" s="45">
        <v>1136068</v>
      </c>
      <c r="D172" s="29"/>
      <c r="E172" s="30" t="s">
        <v>5507</v>
      </c>
      <c r="F172" s="30"/>
      <c r="G172" s="101" t="s">
        <v>92</v>
      </c>
      <c r="H172" s="139" t="s">
        <v>4781</v>
      </c>
      <c r="I172" s="27"/>
      <c r="J172" s="46"/>
      <c r="K172" s="38" t="s">
        <v>157</v>
      </c>
      <c r="L172" s="37" t="s">
        <v>158</v>
      </c>
      <c r="M172" s="33">
        <v>1032</v>
      </c>
      <c r="N172" s="29"/>
      <c r="O172" s="29"/>
      <c r="P172" s="29">
        <v>80</v>
      </c>
      <c r="Q172" s="29"/>
      <c r="R172" s="29"/>
      <c r="S172" s="29"/>
      <c r="T172" s="29"/>
      <c r="U172" s="29"/>
    </row>
    <row r="173" spans="1:21" ht="25.2" x14ac:dyDescent="0.3">
      <c r="A173" s="51"/>
      <c r="B173" s="47">
        <v>168</v>
      </c>
      <c r="C173" s="45">
        <v>1136069</v>
      </c>
      <c r="D173" s="29"/>
      <c r="E173" s="30" t="s">
        <v>5508</v>
      </c>
      <c r="F173" s="30"/>
      <c r="G173" s="101" t="s">
        <v>92</v>
      </c>
      <c r="H173" s="139" t="s">
        <v>4781</v>
      </c>
      <c r="I173" s="27"/>
      <c r="J173" s="46"/>
      <c r="K173" s="38" t="s">
        <v>157</v>
      </c>
      <c r="L173" s="37" t="s">
        <v>158</v>
      </c>
      <c r="M173" s="33">
        <v>1182</v>
      </c>
      <c r="N173" s="29"/>
      <c r="O173" s="29"/>
      <c r="P173" s="29">
        <v>50</v>
      </c>
      <c r="Q173" s="29"/>
      <c r="R173" s="29"/>
      <c r="S173" s="29"/>
      <c r="T173" s="29"/>
      <c r="U173" s="29"/>
    </row>
    <row r="174" spans="1:21" ht="25.2" x14ac:dyDescent="0.3">
      <c r="A174" s="51"/>
      <c r="B174" s="47">
        <v>169</v>
      </c>
      <c r="C174" s="45">
        <v>1136070</v>
      </c>
      <c r="D174" s="29">
        <v>1084671</v>
      </c>
      <c r="E174" s="30" t="s">
        <v>5509</v>
      </c>
      <c r="F174" s="30"/>
      <c r="G174" s="101" t="s">
        <v>92</v>
      </c>
      <c r="H174" s="139" t="s">
        <v>4781</v>
      </c>
      <c r="I174" s="27"/>
      <c r="J174" s="46"/>
      <c r="K174" s="38" t="s">
        <v>157</v>
      </c>
      <c r="L174" s="37" t="s">
        <v>158</v>
      </c>
      <c r="M174" s="33">
        <v>331.66</v>
      </c>
      <c r="N174" s="29"/>
      <c r="O174" s="29"/>
      <c r="P174" s="29">
        <v>100</v>
      </c>
      <c r="Q174" s="29"/>
      <c r="R174" s="29"/>
      <c r="S174" s="29"/>
      <c r="T174" s="29"/>
      <c r="U174" s="29"/>
    </row>
    <row r="175" spans="1:21" ht="25.2" x14ac:dyDescent="0.3">
      <c r="A175" s="51"/>
      <c r="B175" s="47">
        <v>170</v>
      </c>
      <c r="C175" s="45">
        <v>1136071</v>
      </c>
      <c r="D175" s="29"/>
      <c r="E175" s="30" t="s">
        <v>5727</v>
      </c>
      <c r="F175" s="30"/>
      <c r="G175" s="101" t="s">
        <v>92</v>
      </c>
      <c r="H175" s="139" t="s">
        <v>4781</v>
      </c>
      <c r="I175" s="27"/>
      <c r="J175" s="46"/>
      <c r="K175" s="38" t="s">
        <v>157</v>
      </c>
      <c r="L175" s="37" t="s">
        <v>158</v>
      </c>
      <c r="M175" s="33">
        <v>520</v>
      </c>
      <c r="N175" s="29"/>
      <c r="O175" s="29"/>
      <c r="P175" s="29">
        <v>80</v>
      </c>
      <c r="Q175" s="29"/>
      <c r="R175" s="29"/>
      <c r="S175" s="29"/>
      <c r="T175" s="29"/>
      <c r="U175" s="29"/>
    </row>
    <row r="176" spans="1:21" ht="25.2" x14ac:dyDescent="0.3">
      <c r="A176" s="51"/>
      <c r="B176" s="47">
        <v>171</v>
      </c>
      <c r="C176" s="45">
        <v>1136072</v>
      </c>
      <c r="D176" s="29"/>
      <c r="E176" s="30" t="s">
        <v>5728</v>
      </c>
      <c r="F176" s="30"/>
      <c r="G176" s="101" t="s">
        <v>92</v>
      </c>
      <c r="H176" s="139" t="s">
        <v>4781</v>
      </c>
      <c r="I176" s="27"/>
      <c r="J176" s="46"/>
      <c r="K176" s="38" t="s">
        <v>157</v>
      </c>
      <c r="L176" s="37" t="s">
        <v>158</v>
      </c>
      <c r="M176" s="33">
        <v>790</v>
      </c>
      <c r="N176" s="29"/>
      <c r="O176" s="29"/>
      <c r="P176" s="29">
        <v>40</v>
      </c>
      <c r="Q176" s="29"/>
      <c r="R176" s="29"/>
      <c r="S176" s="29"/>
      <c r="T176" s="29"/>
      <c r="U176" s="29"/>
    </row>
    <row r="177" spans="1:21" ht="25.2" x14ac:dyDescent="0.3">
      <c r="A177" s="51"/>
      <c r="B177" s="47">
        <v>172</v>
      </c>
      <c r="C177" s="45">
        <v>1135769</v>
      </c>
      <c r="D177" s="28">
        <v>1023019</v>
      </c>
      <c r="E177" s="30" t="s">
        <v>5510</v>
      </c>
      <c r="F177" s="30"/>
      <c r="G177" s="29" t="s">
        <v>42</v>
      </c>
      <c r="H177" s="139" t="s">
        <v>4781</v>
      </c>
      <c r="I177" s="73"/>
      <c r="J177" s="46"/>
      <c r="K177" s="32" t="s">
        <v>157</v>
      </c>
      <c r="L177" s="29" t="s">
        <v>158</v>
      </c>
      <c r="M177" s="33">
        <v>1444</v>
      </c>
      <c r="N177" s="29">
        <v>3.2000000000000001E-2</v>
      </c>
      <c r="O177" s="29">
        <v>9.8400000000000007E-4</v>
      </c>
      <c r="P177" s="29">
        <v>80</v>
      </c>
      <c r="Q177" s="29">
        <v>130</v>
      </c>
      <c r="R177" s="29">
        <v>90</v>
      </c>
      <c r="S177" s="29">
        <v>20</v>
      </c>
      <c r="T177" s="29">
        <v>2.56</v>
      </c>
      <c r="U177" s="29">
        <v>7.8720000000000012E-2</v>
      </c>
    </row>
    <row r="178" spans="1:21" ht="25.2" x14ac:dyDescent="0.3">
      <c r="A178" s="51"/>
      <c r="B178" s="47">
        <v>173</v>
      </c>
      <c r="C178" s="45">
        <v>1135770</v>
      </c>
      <c r="D178" s="28">
        <v>1023020</v>
      </c>
      <c r="E178" s="30" t="s">
        <v>5511</v>
      </c>
      <c r="F178" s="30"/>
      <c r="G178" s="29" t="s">
        <v>42</v>
      </c>
      <c r="H178" s="139" t="s">
        <v>4781</v>
      </c>
      <c r="I178" s="73"/>
      <c r="J178" s="46"/>
      <c r="K178" s="32" t="s">
        <v>157</v>
      </c>
      <c r="L178" s="29" t="s">
        <v>158</v>
      </c>
      <c r="M178" s="33">
        <v>1633</v>
      </c>
      <c r="N178" s="29">
        <v>6.3E-2</v>
      </c>
      <c r="O178" s="29">
        <v>4.3999999999999999E-5</v>
      </c>
      <c r="P178" s="29">
        <v>50</v>
      </c>
      <c r="Q178" s="29">
        <v>185</v>
      </c>
      <c r="R178" s="29">
        <v>92</v>
      </c>
      <c r="S178" s="29">
        <v>185</v>
      </c>
      <c r="T178" s="29">
        <v>3.15</v>
      </c>
      <c r="U178" s="29">
        <v>2.2000000000000001E-3</v>
      </c>
    </row>
    <row r="179" spans="1:21" ht="25.2" x14ac:dyDescent="0.3">
      <c r="A179" s="51"/>
      <c r="B179" s="47">
        <v>174</v>
      </c>
      <c r="C179" s="45">
        <v>1135771</v>
      </c>
      <c r="D179" s="28">
        <v>1023021</v>
      </c>
      <c r="E179" s="30" t="s">
        <v>5512</v>
      </c>
      <c r="F179" s="30"/>
      <c r="G179" s="29" t="s">
        <v>47</v>
      </c>
      <c r="H179" s="139" t="s">
        <v>4781</v>
      </c>
      <c r="I179" s="73"/>
      <c r="J179" s="46"/>
      <c r="K179" s="32" t="s">
        <v>157</v>
      </c>
      <c r="L179" s="29" t="s">
        <v>158</v>
      </c>
      <c r="M179" s="33">
        <v>2058</v>
      </c>
      <c r="N179" s="29">
        <v>0.108</v>
      </c>
      <c r="O179" s="29">
        <v>1.26E-4</v>
      </c>
      <c r="P179" s="29">
        <v>40</v>
      </c>
      <c r="Q179" s="29">
        <v>185</v>
      </c>
      <c r="R179" s="29">
        <v>92</v>
      </c>
      <c r="S179" s="29">
        <v>185</v>
      </c>
      <c r="T179" s="29">
        <v>4.32</v>
      </c>
      <c r="U179" s="29">
        <v>5.0400000000000002E-3</v>
      </c>
    </row>
    <row r="180" spans="1:21" ht="25.2" x14ac:dyDescent="0.3">
      <c r="A180" s="51"/>
      <c r="B180" s="47">
        <v>175</v>
      </c>
      <c r="C180" s="45">
        <v>1135772</v>
      </c>
      <c r="D180" s="28">
        <v>1023022</v>
      </c>
      <c r="E180" s="30" t="s">
        <v>5513</v>
      </c>
      <c r="F180" s="30"/>
      <c r="G180" s="29" t="s">
        <v>47</v>
      </c>
      <c r="H180" s="139" t="s">
        <v>4781</v>
      </c>
      <c r="I180" s="73"/>
      <c r="J180" s="46"/>
      <c r="K180" s="32" t="s">
        <v>157</v>
      </c>
      <c r="L180" s="29" t="s">
        <v>158</v>
      </c>
      <c r="M180" s="33">
        <v>2274</v>
      </c>
      <c r="N180" s="29">
        <v>0.12</v>
      </c>
      <c r="O180" s="29">
        <v>6.6000000000000005E-5</v>
      </c>
      <c r="P180" s="29">
        <v>40</v>
      </c>
      <c r="Q180" s="29">
        <v>277</v>
      </c>
      <c r="R180" s="29">
        <v>179</v>
      </c>
      <c r="S180" s="29">
        <v>95</v>
      </c>
      <c r="T180" s="29">
        <v>4.8</v>
      </c>
      <c r="U180" s="29">
        <v>2.64E-3</v>
      </c>
    </row>
    <row r="181" spans="1:21" ht="25.2" x14ac:dyDescent="0.3">
      <c r="A181" s="51"/>
      <c r="B181" s="47">
        <v>176</v>
      </c>
      <c r="C181" s="45">
        <v>1135773</v>
      </c>
      <c r="D181" s="28">
        <v>1047877</v>
      </c>
      <c r="E181" s="30" t="s">
        <v>5514</v>
      </c>
      <c r="F181" s="30"/>
      <c r="G181" s="29" t="s">
        <v>47</v>
      </c>
      <c r="H181" s="139" t="s">
        <v>4781</v>
      </c>
      <c r="I181" s="73"/>
      <c r="J181" s="46"/>
      <c r="K181" s="32" t="s">
        <v>157</v>
      </c>
      <c r="L181" s="29" t="s">
        <v>158</v>
      </c>
      <c r="M181" s="33">
        <v>4215</v>
      </c>
      <c r="N181" s="29">
        <v>0.25600000000000001</v>
      </c>
      <c r="O181" s="29">
        <v>2.3599999999999999E-4</v>
      </c>
      <c r="P181" s="29">
        <v>20</v>
      </c>
      <c r="Q181" s="29">
        <v>277</v>
      </c>
      <c r="R181" s="29">
        <v>179</v>
      </c>
      <c r="S181" s="29">
        <v>95</v>
      </c>
      <c r="T181" s="29">
        <v>5.12</v>
      </c>
      <c r="U181" s="29">
        <v>4.7200000000000002E-3</v>
      </c>
    </row>
    <row r="182" spans="1:21" ht="25.2" x14ac:dyDescent="0.3">
      <c r="A182" s="51"/>
      <c r="B182" s="47">
        <v>177</v>
      </c>
      <c r="C182" s="45">
        <v>1135774</v>
      </c>
      <c r="D182" s="28">
        <v>1023023</v>
      </c>
      <c r="E182" s="30" t="s">
        <v>5515</v>
      </c>
      <c r="F182" s="30"/>
      <c r="G182" s="29" t="s">
        <v>42</v>
      </c>
      <c r="H182" s="139" t="s">
        <v>4781</v>
      </c>
      <c r="I182" s="73"/>
      <c r="J182" s="46"/>
      <c r="K182" s="32" t="s">
        <v>157</v>
      </c>
      <c r="L182" s="29" t="s">
        <v>158</v>
      </c>
      <c r="M182" s="33">
        <v>1228</v>
      </c>
      <c r="N182" s="29">
        <v>6.0999999999999999E-2</v>
      </c>
      <c r="O182" s="29">
        <v>3.6000000000000001E-5</v>
      </c>
      <c r="P182" s="29">
        <v>70</v>
      </c>
      <c r="Q182" s="29">
        <v>280</v>
      </c>
      <c r="R182" s="29">
        <v>187</v>
      </c>
      <c r="S182" s="29">
        <v>95</v>
      </c>
      <c r="T182" s="29">
        <v>4.2699999999999996</v>
      </c>
      <c r="U182" s="29">
        <v>2.5200000000000001E-3</v>
      </c>
    </row>
    <row r="183" spans="1:21" ht="25.2" x14ac:dyDescent="0.3">
      <c r="A183" s="51"/>
      <c r="B183" s="47">
        <v>178</v>
      </c>
      <c r="C183" s="45">
        <v>1135775</v>
      </c>
      <c r="D183" s="28">
        <v>1023024</v>
      </c>
      <c r="E183" s="30" t="s">
        <v>5516</v>
      </c>
      <c r="F183" s="30"/>
      <c r="G183" s="29" t="s">
        <v>47</v>
      </c>
      <c r="H183" s="139" t="s">
        <v>4781</v>
      </c>
      <c r="I183" s="73"/>
      <c r="J183" s="46"/>
      <c r="K183" s="32" t="s">
        <v>157</v>
      </c>
      <c r="L183" s="29" t="s">
        <v>158</v>
      </c>
      <c r="M183" s="33">
        <v>1449</v>
      </c>
      <c r="N183" s="29">
        <v>8.1000000000000003E-2</v>
      </c>
      <c r="O183" s="29">
        <v>9.7999999999999997E-5</v>
      </c>
      <c r="P183" s="29">
        <v>50</v>
      </c>
      <c r="Q183" s="29">
        <v>277</v>
      </c>
      <c r="R183" s="29">
        <v>179</v>
      </c>
      <c r="S183" s="29">
        <v>95</v>
      </c>
      <c r="T183" s="29">
        <v>4.05</v>
      </c>
      <c r="U183" s="29">
        <v>4.8999999999999998E-3</v>
      </c>
    </row>
    <row r="184" spans="1:21" ht="25.2" x14ac:dyDescent="0.3">
      <c r="A184" s="51"/>
      <c r="B184" s="47">
        <v>179</v>
      </c>
      <c r="C184" s="45">
        <v>1135776</v>
      </c>
      <c r="D184" s="28">
        <v>1023025</v>
      </c>
      <c r="E184" s="30" t="s">
        <v>5517</v>
      </c>
      <c r="F184" s="30"/>
      <c r="G184" s="29" t="s">
        <v>47</v>
      </c>
      <c r="H184" s="139" t="s">
        <v>4781</v>
      </c>
      <c r="I184" s="73"/>
      <c r="J184" s="46"/>
      <c r="K184" s="32" t="s">
        <v>157</v>
      </c>
      <c r="L184" s="29" t="s">
        <v>158</v>
      </c>
      <c r="M184" s="33">
        <v>2058</v>
      </c>
      <c r="N184" s="29">
        <v>0.128</v>
      </c>
      <c r="O184" s="29">
        <v>8.2999999999999998E-5</v>
      </c>
      <c r="P184" s="29">
        <v>30</v>
      </c>
      <c r="Q184" s="29">
        <v>280</v>
      </c>
      <c r="R184" s="29">
        <v>187</v>
      </c>
      <c r="S184" s="29">
        <v>95</v>
      </c>
      <c r="T184" s="29">
        <v>3.84</v>
      </c>
      <c r="U184" s="29">
        <v>2.49E-3</v>
      </c>
    </row>
    <row r="185" spans="1:21" ht="25.2" x14ac:dyDescent="0.3">
      <c r="A185" s="51"/>
      <c r="B185" s="47">
        <v>180</v>
      </c>
      <c r="C185" s="45">
        <v>1135777</v>
      </c>
      <c r="D185" s="28">
        <v>1023026</v>
      </c>
      <c r="E185" s="30" t="s">
        <v>5518</v>
      </c>
      <c r="F185" s="30"/>
      <c r="G185" s="29" t="s">
        <v>47</v>
      </c>
      <c r="H185" s="139" t="s">
        <v>4781</v>
      </c>
      <c r="I185" s="73"/>
      <c r="J185" s="46"/>
      <c r="K185" s="32" t="s">
        <v>157</v>
      </c>
      <c r="L185" s="29" t="s">
        <v>158</v>
      </c>
      <c r="M185" s="33">
        <v>2274</v>
      </c>
      <c r="N185" s="29">
        <v>0.128</v>
      </c>
      <c r="O185" s="29">
        <v>9.0000000000000006E-5</v>
      </c>
      <c r="P185" s="29">
        <v>35</v>
      </c>
      <c r="Q185" s="29">
        <v>280</v>
      </c>
      <c r="R185" s="29">
        <v>187</v>
      </c>
      <c r="S185" s="29">
        <v>95</v>
      </c>
      <c r="T185" s="29">
        <v>4.4800000000000004</v>
      </c>
      <c r="U185" s="29">
        <v>3.15E-3</v>
      </c>
    </row>
    <row r="186" spans="1:21" ht="25.2" x14ac:dyDescent="0.3">
      <c r="A186" s="51"/>
      <c r="B186" s="47">
        <v>181</v>
      </c>
      <c r="C186" s="45">
        <v>1135778</v>
      </c>
      <c r="D186" s="28">
        <v>1047879</v>
      </c>
      <c r="E186" s="30" t="s">
        <v>5519</v>
      </c>
      <c r="F186" s="30"/>
      <c r="G186" s="29" t="s">
        <v>39</v>
      </c>
      <c r="H186" s="139" t="s">
        <v>4781</v>
      </c>
      <c r="I186" s="73"/>
      <c r="J186" s="46"/>
      <c r="K186" s="32" t="s">
        <v>157</v>
      </c>
      <c r="L186" s="29" t="s">
        <v>158</v>
      </c>
      <c r="M186" s="33">
        <v>1984</v>
      </c>
      <c r="N186" s="29">
        <v>7.5999999999999998E-2</v>
      </c>
      <c r="O186" s="29">
        <v>4.8999999999999998E-5</v>
      </c>
      <c r="P186" s="29">
        <v>70</v>
      </c>
      <c r="Q186" s="29">
        <v>280</v>
      </c>
      <c r="R186" s="29">
        <v>180</v>
      </c>
      <c r="S186" s="29">
        <v>95</v>
      </c>
      <c r="T186" s="29">
        <v>5.32</v>
      </c>
      <c r="U186" s="29">
        <v>3.4299999999999999E-3</v>
      </c>
    </row>
    <row r="187" spans="1:21" ht="25.2" x14ac:dyDescent="0.3">
      <c r="A187" s="51"/>
      <c r="B187" s="47">
        <v>182</v>
      </c>
      <c r="C187" s="45">
        <v>1135779</v>
      </c>
      <c r="D187" s="28">
        <v>1047880</v>
      </c>
      <c r="E187" s="30" t="s">
        <v>5520</v>
      </c>
      <c r="F187" s="30"/>
      <c r="G187" s="29" t="s">
        <v>47</v>
      </c>
      <c r="H187" s="139" t="s">
        <v>4781</v>
      </c>
      <c r="I187" s="73"/>
      <c r="J187" s="46"/>
      <c r="K187" s="32" t="s">
        <v>157</v>
      </c>
      <c r="L187" s="29" t="s">
        <v>158</v>
      </c>
      <c r="M187" s="33">
        <v>2141</v>
      </c>
      <c r="N187" s="29">
        <v>8.3000000000000004E-2</v>
      </c>
      <c r="O187" s="29">
        <v>6.9999999999999994E-5</v>
      </c>
      <c r="P187" s="29">
        <v>50</v>
      </c>
      <c r="Q187" s="29">
        <v>277</v>
      </c>
      <c r="R187" s="29">
        <v>179</v>
      </c>
      <c r="S187" s="29">
        <v>95</v>
      </c>
      <c r="T187" s="29">
        <v>4.1500000000000004</v>
      </c>
      <c r="U187" s="29">
        <v>3.4999999999999996E-3</v>
      </c>
    </row>
    <row r="188" spans="1:21" ht="25.2" x14ac:dyDescent="0.3">
      <c r="A188" s="51"/>
      <c r="B188" s="47">
        <v>183</v>
      </c>
      <c r="C188" s="45">
        <v>1135780</v>
      </c>
      <c r="D188" s="28">
        <v>1047881</v>
      </c>
      <c r="E188" s="30" t="s">
        <v>5521</v>
      </c>
      <c r="F188" s="30"/>
      <c r="G188" s="29" t="s">
        <v>31</v>
      </c>
      <c r="H188" s="139" t="s">
        <v>4781</v>
      </c>
      <c r="I188" s="73"/>
      <c r="J188" s="46"/>
      <c r="K188" s="32" t="s">
        <v>157</v>
      </c>
      <c r="L188" s="29" t="s">
        <v>158</v>
      </c>
      <c r="M188" s="33">
        <v>2314</v>
      </c>
      <c r="N188" s="29">
        <v>0.14899999999999999</v>
      </c>
      <c r="O188" s="29">
        <v>1.08E-4</v>
      </c>
      <c r="P188" s="29">
        <v>35</v>
      </c>
      <c r="Q188" s="29">
        <v>280</v>
      </c>
      <c r="R188" s="29">
        <v>187</v>
      </c>
      <c r="S188" s="29">
        <v>95</v>
      </c>
      <c r="T188" s="29">
        <v>5.2149999999999999</v>
      </c>
      <c r="U188" s="29">
        <v>3.7799999999999999E-3</v>
      </c>
    </row>
    <row r="189" spans="1:21" ht="25.2" x14ac:dyDescent="0.3">
      <c r="A189" s="51"/>
      <c r="B189" s="47">
        <v>184</v>
      </c>
      <c r="C189" s="45">
        <v>1135781</v>
      </c>
      <c r="D189" s="28">
        <v>1047882</v>
      </c>
      <c r="E189" s="30" t="s">
        <v>5522</v>
      </c>
      <c r="F189" s="30"/>
      <c r="G189" s="29" t="s">
        <v>47</v>
      </c>
      <c r="H189" s="139" t="s">
        <v>4781</v>
      </c>
      <c r="I189" s="73"/>
      <c r="J189" s="46"/>
      <c r="K189" s="32" t="s">
        <v>157</v>
      </c>
      <c r="L189" s="29" t="s">
        <v>158</v>
      </c>
      <c r="M189" s="33">
        <v>2390</v>
      </c>
      <c r="N189" s="29">
        <v>0.13600000000000001</v>
      </c>
      <c r="O189" s="29">
        <v>1.2799999999999999E-4</v>
      </c>
      <c r="P189" s="29">
        <v>35</v>
      </c>
      <c r="Q189" s="29">
        <v>280</v>
      </c>
      <c r="R189" s="29">
        <v>187</v>
      </c>
      <c r="S189" s="29">
        <v>95</v>
      </c>
      <c r="T189" s="29">
        <v>4.7600000000000007</v>
      </c>
      <c r="U189" s="29">
        <v>4.4799999999999996E-3</v>
      </c>
    </row>
    <row r="190" spans="1:21" ht="25.2" x14ac:dyDescent="0.3">
      <c r="A190" s="51"/>
      <c r="B190" s="47">
        <v>185</v>
      </c>
      <c r="C190" s="45">
        <v>1135782</v>
      </c>
      <c r="D190" s="28">
        <v>1047885</v>
      </c>
      <c r="E190" s="30" t="s">
        <v>5523</v>
      </c>
      <c r="F190" s="30"/>
      <c r="G190" s="29" t="s">
        <v>47</v>
      </c>
      <c r="H190" s="139" t="s">
        <v>4781</v>
      </c>
      <c r="I190" s="73"/>
      <c r="J190" s="46"/>
      <c r="K190" s="32" t="s">
        <v>157</v>
      </c>
      <c r="L190" s="29" t="s">
        <v>158</v>
      </c>
      <c r="M190" s="33">
        <v>2022</v>
      </c>
      <c r="N190" s="29">
        <v>0.08</v>
      </c>
      <c r="O190" s="29">
        <v>6.2000000000000003E-5</v>
      </c>
      <c r="P190" s="29">
        <v>50</v>
      </c>
      <c r="Q190" s="29">
        <v>277</v>
      </c>
      <c r="R190" s="29">
        <v>179</v>
      </c>
      <c r="S190" s="29">
        <v>95</v>
      </c>
      <c r="T190" s="29">
        <v>4</v>
      </c>
      <c r="U190" s="29">
        <v>3.1000000000000003E-3</v>
      </c>
    </row>
    <row r="191" spans="1:21" ht="25.2" x14ac:dyDescent="0.3">
      <c r="A191" s="51"/>
      <c r="B191" s="47">
        <v>186</v>
      </c>
      <c r="C191" s="45">
        <v>1135783</v>
      </c>
      <c r="D191" s="28">
        <v>1047886</v>
      </c>
      <c r="E191" s="30" t="s">
        <v>5524</v>
      </c>
      <c r="F191" s="30"/>
      <c r="G191" s="29" t="s">
        <v>47</v>
      </c>
      <c r="H191" s="139" t="s">
        <v>4781</v>
      </c>
      <c r="I191" s="73"/>
      <c r="J191" s="46"/>
      <c r="K191" s="32" t="s">
        <v>157</v>
      </c>
      <c r="L191" s="29" t="s">
        <v>158</v>
      </c>
      <c r="M191" s="33">
        <v>2022</v>
      </c>
      <c r="N191" s="29">
        <v>0.112</v>
      </c>
      <c r="O191" s="29">
        <v>9.6000000000000002E-5</v>
      </c>
      <c r="P191" s="29">
        <v>30</v>
      </c>
      <c r="Q191" s="29">
        <v>280</v>
      </c>
      <c r="R191" s="29">
        <v>187</v>
      </c>
      <c r="S191" s="29">
        <v>95</v>
      </c>
      <c r="T191" s="29">
        <v>3.36</v>
      </c>
      <c r="U191" s="29">
        <v>2.8800000000000002E-3</v>
      </c>
    </row>
    <row r="192" spans="1:21" ht="25.2" x14ac:dyDescent="0.3">
      <c r="A192" s="51"/>
      <c r="B192" s="47">
        <v>187</v>
      </c>
      <c r="C192" s="45">
        <v>1135784</v>
      </c>
      <c r="D192" s="28">
        <v>1047887</v>
      </c>
      <c r="E192" s="30" t="s">
        <v>5525</v>
      </c>
      <c r="F192" s="30"/>
      <c r="G192" s="29" t="s">
        <v>47</v>
      </c>
      <c r="H192" s="139" t="s">
        <v>4781</v>
      </c>
      <c r="I192" s="73"/>
      <c r="J192" s="46"/>
      <c r="K192" s="32" t="s">
        <v>157</v>
      </c>
      <c r="L192" s="29" t="s">
        <v>158</v>
      </c>
      <c r="M192" s="33">
        <v>3276</v>
      </c>
      <c r="N192" s="29">
        <v>0.16</v>
      </c>
      <c r="O192" s="29">
        <v>1.35E-4</v>
      </c>
      <c r="P192" s="29">
        <v>25</v>
      </c>
      <c r="Q192" s="29">
        <v>185</v>
      </c>
      <c r="R192" s="29">
        <v>92</v>
      </c>
      <c r="S192" s="29">
        <v>185</v>
      </c>
      <c r="T192" s="29">
        <v>4</v>
      </c>
      <c r="U192" s="29">
        <v>3.375E-3</v>
      </c>
    </row>
    <row r="193" spans="1:21" ht="25.2" x14ac:dyDescent="0.3">
      <c r="A193" s="51"/>
      <c r="B193" s="47">
        <v>188</v>
      </c>
      <c r="C193" s="45">
        <v>1135785</v>
      </c>
      <c r="D193" s="28">
        <v>1047888</v>
      </c>
      <c r="E193" s="30" t="s">
        <v>5526</v>
      </c>
      <c r="F193" s="30"/>
      <c r="G193" s="29" t="s">
        <v>39</v>
      </c>
      <c r="H193" s="139" t="s">
        <v>4781</v>
      </c>
      <c r="I193" s="73"/>
      <c r="J193" s="46"/>
      <c r="K193" s="32" t="s">
        <v>157</v>
      </c>
      <c r="L193" s="29" t="s">
        <v>158</v>
      </c>
      <c r="M193" s="33">
        <v>4300</v>
      </c>
      <c r="N193" s="29">
        <v>0.2</v>
      </c>
      <c r="O193" s="29">
        <v>1.37E-4</v>
      </c>
      <c r="P193" s="29">
        <v>20</v>
      </c>
      <c r="Q193" s="29">
        <v>277</v>
      </c>
      <c r="R193" s="29">
        <v>179</v>
      </c>
      <c r="S193" s="29">
        <v>95</v>
      </c>
      <c r="T193" s="29">
        <v>4</v>
      </c>
      <c r="U193" s="29">
        <v>2.7399999999999998E-3</v>
      </c>
    </row>
    <row r="194" spans="1:21" ht="25.2" x14ac:dyDescent="0.3">
      <c r="A194" s="51"/>
      <c r="B194" s="47">
        <v>189</v>
      </c>
      <c r="C194" s="45">
        <v>1135786</v>
      </c>
      <c r="D194" s="28">
        <v>1047201</v>
      </c>
      <c r="E194" s="30" t="s">
        <v>5527</v>
      </c>
      <c r="F194" s="30"/>
      <c r="G194" s="29" t="s">
        <v>47</v>
      </c>
      <c r="H194" s="139" t="s">
        <v>4781</v>
      </c>
      <c r="I194" s="73"/>
      <c r="J194" s="46"/>
      <c r="K194" s="32" t="s">
        <v>157</v>
      </c>
      <c r="L194" s="29" t="s">
        <v>158</v>
      </c>
      <c r="M194" s="33">
        <v>5439</v>
      </c>
      <c r="N194" s="29">
        <v>0.36</v>
      </c>
      <c r="O194" s="29">
        <v>3.2000000000000003E-4</v>
      </c>
      <c r="P194" s="29">
        <v>10</v>
      </c>
      <c r="Q194" s="29">
        <v>250</v>
      </c>
      <c r="R194" s="29">
        <v>135</v>
      </c>
      <c r="S194" s="29">
        <v>140</v>
      </c>
      <c r="T194" s="29">
        <v>3.5999999999999996</v>
      </c>
      <c r="U194" s="29">
        <v>3.2000000000000002E-3</v>
      </c>
    </row>
    <row r="195" spans="1:21" ht="25.2" x14ac:dyDescent="0.3">
      <c r="A195" s="51"/>
      <c r="B195" s="47">
        <v>190</v>
      </c>
      <c r="C195" s="45">
        <v>1012860</v>
      </c>
      <c r="D195" s="40" t="s">
        <v>33</v>
      </c>
      <c r="E195" s="31" t="s">
        <v>144</v>
      </c>
      <c r="F195" s="31"/>
      <c r="G195" s="29" t="s">
        <v>42</v>
      </c>
      <c r="H195" s="41" t="s">
        <v>4779</v>
      </c>
      <c r="I195" s="40"/>
      <c r="J195" s="46"/>
      <c r="K195" s="38" t="s">
        <v>145</v>
      </c>
      <c r="L195" s="29" t="s">
        <v>35</v>
      </c>
      <c r="M195" s="33">
        <v>139.26</v>
      </c>
      <c r="N195" s="29">
        <v>6.6000000000000003E-2</v>
      </c>
      <c r="O195" s="29">
        <v>1.17E-3</v>
      </c>
      <c r="P195" s="29">
        <v>50</v>
      </c>
      <c r="Q195" s="29">
        <v>580</v>
      </c>
      <c r="R195" s="29">
        <v>580</v>
      </c>
      <c r="S195" s="29">
        <v>180</v>
      </c>
      <c r="T195" s="29">
        <v>3.4</v>
      </c>
      <c r="U195" s="29">
        <v>6.0552000000000002E-2</v>
      </c>
    </row>
    <row r="196" spans="1:21" ht="25.2" x14ac:dyDescent="0.3">
      <c r="A196" s="51"/>
      <c r="B196" s="47">
        <v>191</v>
      </c>
      <c r="C196" s="45">
        <v>1012864</v>
      </c>
      <c r="D196" s="40" t="s">
        <v>33</v>
      </c>
      <c r="E196" s="31" t="s">
        <v>146</v>
      </c>
      <c r="F196" s="31"/>
      <c r="G196" s="29" t="s">
        <v>42</v>
      </c>
      <c r="H196" s="41" t="s">
        <v>4779</v>
      </c>
      <c r="I196" s="40"/>
      <c r="J196" s="46"/>
      <c r="K196" s="38" t="s">
        <v>145</v>
      </c>
      <c r="L196" s="29" t="s">
        <v>35</v>
      </c>
      <c r="M196" s="33">
        <v>155.88</v>
      </c>
      <c r="N196" s="29">
        <v>6.8000000000000005E-2</v>
      </c>
      <c r="O196" s="29">
        <v>1.5590000000000001E-3</v>
      </c>
      <c r="P196" s="29">
        <v>50</v>
      </c>
      <c r="Q196" s="29">
        <v>586</v>
      </c>
      <c r="R196" s="29">
        <v>586</v>
      </c>
      <c r="S196" s="29">
        <v>227</v>
      </c>
      <c r="T196" s="29">
        <v>3.6</v>
      </c>
      <c r="U196" s="29">
        <v>7.7951000000000006E-2</v>
      </c>
    </row>
    <row r="197" spans="1:21" ht="25.2" x14ac:dyDescent="0.3">
      <c r="A197" s="51"/>
      <c r="B197" s="47">
        <v>192</v>
      </c>
      <c r="C197" s="45">
        <v>1012869</v>
      </c>
      <c r="D197" s="40" t="s">
        <v>33</v>
      </c>
      <c r="E197" s="31" t="s">
        <v>147</v>
      </c>
      <c r="F197" s="31"/>
      <c r="G197" s="37" t="s">
        <v>42</v>
      </c>
      <c r="H197" s="41" t="s">
        <v>4779</v>
      </c>
      <c r="I197" s="40"/>
      <c r="J197" s="46"/>
      <c r="K197" s="38" t="s">
        <v>145</v>
      </c>
      <c r="L197" s="29" t="s">
        <v>35</v>
      </c>
      <c r="M197" s="33">
        <v>200.56</v>
      </c>
      <c r="N197" s="29">
        <v>0.1</v>
      </c>
      <c r="O197" s="29">
        <v>1.848E-3</v>
      </c>
      <c r="P197" s="29">
        <v>50</v>
      </c>
      <c r="Q197" s="29">
        <v>580</v>
      </c>
      <c r="R197" s="29">
        <v>580</v>
      </c>
      <c r="S197" s="29">
        <v>310</v>
      </c>
      <c r="T197" s="29">
        <v>5.2</v>
      </c>
      <c r="U197" s="29">
        <v>0.104284</v>
      </c>
    </row>
    <row r="198" spans="1:21" ht="25.2" x14ac:dyDescent="0.3">
      <c r="A198" s="51"/>
      <c r="B198" s="47">
        <v>193</v>
      </c>
      <c r="C198" s="45">
        <v>1012872</v>
      </c>
      <c r="D198" s="40" t="s">
        <v>33</v>
      </c>
      <c r="E198" s="31" t="s">
        <v>148</v>
      </c>
      <c r="F198" s="31"/>
      <c r="G198" s="29" t="s">
        <v>42</v>
      </c>
      <c r="H198" s="41" t="s">
        <v>4779</v>
      </c>
      <c r="I198" s="40"/>
      <c r="J198" s="46"/>
      <c r="K198" s="38" t="s">
        <v>145</v>
      </c>
      <c r="L198" s="29" t="s">
        <v>35</v>
      </c>
      <c r="M198" s="33">
        <v>386.3</v>
      </c>
      <c r="N198" s="29">
        <v>0.16300000000000001</v>
      </c>
      <c r="O198" s="29">
        <v>4.8999999999999998E-3</v>
      </c>
      <c r="P198" s="29">
        <v>25</v>
      </c>
      <c r="Q198" s="29">
        <v>700</v>
      </c>
      <c r="R198" s="29">
        <v>700</v>
      </c>
      <c r="S198" s="29">
        <v>250</v>
      </c>
      <c r="T198" s="29">
        <v>4.7</v>
      </c>
      <c r="U198" s="29">
        <v>0.1225</v>
      </c>
    </row>
    <row r="199" spans="1:21" ht="25.2" x14ac:dyDescent="0.3">
      <c r="A199" s="51"/>
      <c r="B199" s="47">
        <v>194</v>
      </c>
      <c r="C199" s="45">
        <v>1023127</v>
      </c>
      <c r="D199" s="40" t="s">
        <v>33</v>
      </c>
      <c r="E199" s="31" t="s">
        <v>149</v>
      </c>
      <c r="F199" s="31"/>
      <c r="G199" s="29" t="s">
        <v>47</v>
      </c>
      <c r="H199" s="41" t="s">
        <v>4779</v>
      </c>
      <c r="I199" s="40"/>
      <c r="J199" s="46"/>
      <c r="K199" s="38" t="s">
        <v>145</v>
      </c>
      <c r="L199" s="29" t="s">
        <v>35</v>
      </c>
      <c r="M199" s="33">
        <v>667</v>
      </c>
      <c r="N199" s="29">
        <v>0.20499999999999999</v>
      </c>
      <c r="O199" s="29">
        <v>4.4450000000000002E-3</v>
      </c>
      <c r="P199" s="29">
        <v>25</v>
      </c>
      <c r="Q199" s="29">
        <v>650</v>
      </c>
      <c r="R199" s="29">
        <v>280</v>
      </c>
      <c r="S199" s="29">
        <v>650</v>
      </c>
      <c r="T199" s="29">
        <v>5.45</v>
      </c>
      <c r="U199" s="29">
        <v>0.1183</v>
      </c>
    </row>
    <row r="200" spans="1:21" ht="37.799999999999997" x14ac:dyDescent="0.3">
      <c r="A200" s="51"/>
      <c r="B200" s="47">
        <v>195</v>
      </c>
      <c r="C200" s="45">
        <v>1012858</v>
      </c>
      <c r="D200" s="40" t="s">
        <v>33</v>
      </c>
      <c r="E200" s="31" t="s">
        <v>150</v>
      </c>
      <c r="F200" s="31"/>
      <c r="G200" s="29" t="s">
        <v>42</v>
      </c>
      <c r="H200" s="41" t="s">
        <v>62</v>
      </c>
      <c r="I200" s="40">
        <v>1136073</v>
      </c>
      <c r="J200" s="46"/>
      <c r="K200" s="38" t="s">
        <v>145</v>
      </c>
      <c r="L200" s="29" t="s">
        <v>35</v>
      </c>
      <c r="M200" s="33">
        <v>155.88</v>
      </c>
      <c r="N200" s="29">
        <v>6.6000000000000003E-2</v>
      </c>
      <c r="O200" s="29">
        <v>1.17E-3</v>
      </c>
      <c r="P200" s="29">
        <v>50</v>
      </c>
      <c r="Q200" s="29">
        <v>580</v>
      </c>
      <c r="R200" s="29">
        <v>580</v>
      </c>
      <c r="S200" s="29">
        <v>180</v>
      </c>
      <c r="T200" s="29">
        <v>3.4</v>
      </c>
      <c r="U200" s="29">
        <v>6.0552000000000002E-2</v>
      </c>
    </row>
    <row r="201" spans="1:21" ht="37.799999999999997" x14ac:dyDescent="0.3">
      <c r="A201" s="51"/>
      <c r="B201" s="47">
        <v>196</v>
      </c>
      <c r="C201" s="45">
        <v>1012859</v>
      </c>
      <c r="D201" s="40" t="s">
        <v>33</v>
      </c>
      <c r="E201" s="31" t="s">
        <v>151</v>
      </c>
      <c r="F201" s="31"/>
      <c r="G201" s="29" t="s">
        <v>42</v>
      </c>
      <c r="H201" s="41" t="s">
        <v>62</v>
      </c>
      <c r="I201" s="40">
        <v>1136076</v>
      </c>
      <c r="J201" s="46"/>
      <c r="K201" s="38" t="s">
        <v>145</v>
      </c>
      <c r="L201" s="29" t="s">
        <v>35</v>
      </c>
      <c r="M201" s="33">
        <v>155.88</v>
      </c>
      <c r="N201" s="29">
        <v>6.6000000000000003E-2</v>
      </c>
      <c r="O201" s="29">
        <v>1.17E-3</v>
      </c>
      <c r="P201" s="29">
        <v>50</v>
      </c>
      <c r="Q201" s="29">
        <v>580</v>
      </c>
      <c r="R201" s="29">
        <v>580</v>
      </c>
      <c r="S201" s="29">
        <v>180</v>
      </c>
      <c r="T201" s="29">
        <v>3.4</v>
      </c>
      <c r="U201" s="29">
        <v>6.0552000000000002E-2</v>
      </c>
    </row>
    <row r="202" spans="1:21" ht="25.2" x14ac:dyDescent="0.3">
      <c r="A202" s="51"/>
      <c r="B202" s="47">
        <v>197</v>
      </c>
      <c r="C202" s="45">
        <v>1012862</v>
      </c>
      <c r="D202" s="40" t="s">
        <v>33</v>
      </c>
      <c r="E202" s="31" t="s">
        <v>152</v>
      </c>
      <c r="F202" s="31"/>
      <c r="G202" s="37" t="s">
        <v>42</v>
      </c>
      <c r="H202" s="41" t="s">
        <v>59</v>
      </c>
      <c r="I202" s="40">
        <v>1136074</v>
      </c>
      <c r="J202" s="46"/>
      <c r="K202" s="38" t="s">
        <v>145</v>
      </c>
      <c r="L202" s="29" t="s">
        <v>35</v>
      </c>
      <c r="M202" s="33">
        <v>174.1</v>
      </c>
      <c r="N202" s="29">
        <v>6.8000000000000005E-2</v>
      </c>
      <c r="O202" s="29">
        <v>1.5590000000000001E-3</v>
      </c>
      <c r="P202" s="29">
        <v>50</v>
      </c>
      <c r="Q202" s="29">
        <v>570</v>
      </c>
      <c r="R202" s="29">
        <v>570</v>
      </c>
      <c r="S202" s="29">
        <v>230</v>
      </c>
      <c r="T202" s="29">
        <v>3.6</v>
      </c>
      <c r="U202" s="29">
        <v>7.4727000000000002E-2</v>
      </c>
    </row>
    <row r="203" spans="1:21" ht="25.2" x14ac:dyDescent="0.3">
      <c r="A203" s="51"/>
      <c r="B203" s="47">
        <v>198</v>
      </c>
      <c r="C203" s="45">
        <v>1012863</v>
      </c>
      <c r="D203" s="40" t="s">
        <v>33</v>
      </c>
      <c r="E203" s="31" t="s">
        <v>153</v>
      </c>
      <c r="F203" s="31"/>
      <c r="G203" s="29" t="s">
        <v>47</v>
      </c>
      <c r="H203" s="41" t="s">
        <v>59</v>
      </c>
      <c r="I203" s="40">
        <v>1136077</v>
      </c>
      <c r="J203" s="46"/>
      <c r="K203" s="38" t="s">
        <v>145</v>
      </c>
      <c r="L203" s="29" t="s">
        <v>35</v>
      </c>
      <c r="M203" s="33">
        <v>174.1</v>
      </c>
      <c r="N203" s="29">
        <v>6.8000000000000005E-2</v>
      </c>
      <c r="O203" s="29">
        <v>1.5590000000000001E-3</v>
      </c>
      <c r="P203" s="29">
        <v>50</v>
      </c>
      <c r="Q203" s="29">
        <v>570</v>
      </c>
      <c r="R203" s="29">
        <v>570</v>
      </c>
      <c r="S203" s="29">
        <v>230</v>
      </c>
      <c r="T203" s="29">
        <v>3.6</v>
      </c>
      <c r="U203" s="29">
        <v>7.4727000000000002E-2</v>
      </c>
    </row>
    <row r="204" spans="1:21" ht="37.799999999999997" x14ac:dyDescent="0.3">
      <c r="A204" s="51"/>
      <c r="B204" s="47">
        <v>199</v>
      </c>
      <c r="C204" s="45">
        <v>1012866</v>
      </c>
      <c r="D204" s="40" t="s">
        <v>33</v>
      </c>
      <c r="E204" s="31" t="s">
        <v>154</v>
      </c>
      <c r="F204" s="31"/>
      <c r="G204" s="29" t="s">
        <v>47</v>
      </c>
      <c r="H204" s="41" t="s">
        <v>62</v>
      </c>
      <c r="I204" s="40"/>
      <c r="J204" s="46"/>
      <c r="K204" s="38" t="s">
        <v>145</v>
      </c>
      <c r="L204" s="29" t="s">
        <v>35</v>
      </c>
      <c r="M204" s="33">
        <v>225.44</v>
      </c>
      <c r="N204" s="29">
        <v>0.1</v>
      </c>
      <c r="O204" s="29">
        <v>1.848E-3</v>
      </c>
      <c r="P204" s="29">
        <v>50</v>
      </c>
      <c r="Q204" s="29">
        <v>580</v>
      </c>
      <c r="R204" s="29">
        <v>580</v>
      </c>
      <c r="S204" s="29">
        <v>310</v>
      </c>
      <c r="T204" s="29">
        <v>5.2</v>
      </c>
      <c r="U204" s="29">
        <v>0.104284</v>
      </c>
    </row>
    <row r="205" spans="1:21" ht="37.799999999999997" x14ac:dyDescent="0.3">
      <c r="A205" s="51"/>
      <c r="B205" s="47">
        <v>200</v>
      </c>
      <c r="C205" s="45">
        <v>1012867</v>
      </c>
      <c r="D205" s="40" t="s">
        <v>33</v>
      </c>
      <c r="E205" s="31" t="s">
        <v>155</v>
      </c>
      <c r="F205" s="31"/>
      <c r="G205" s="29" t="s">
        <v>47</v>
      </c>
      <c r="H205" s="41" t="s">
        <v>62</v>
      </c>
      <c r="I205" s="40"/>
      <c r="J205" s="46"/>
      <c r="K205" s="38" t="s">
        <v>145</v>
      </c>
      <c r="L205" s="29" t="s">
        <v>35</v>
      </c>
      <c r="M205" s="33">
        <v>225.44</v>
      </c>
      <c r="N205" s="29">
        <v>0.1</v>
      </c>
      <c r="O205" s="29">
        <v>1.848E-3</v>
      </c>
      <c r="P205" s="29">
        <v>50</v>
      </c>
      <c r="Q205" s="29">
        <v>580</v>
      </c>
      <c r="R205" s="29">
        <v>580</v>
      </c>
      <c r="S205" s="29">
        <v>310</v>
      </c>
      <c r="T205" s="29">
        <v>5.2</v>
      </c>
      <c r="U205" s="29">
        <v>0.104284</v>
      </c>
    </row>
    <row r="206" spans="1:21" ht="25.2" x14ac:dyDescent="0.3">
      <c r="A206" s="51"/>
      <c r="B206" s="47">
        <v>201</v>
      </c>
      <c r="C206" s="45">
        <v>1023181</v>
      </c>
      <c r="D206" s="29"/>
      <c r="E206" s="52" t="s">
        <v>162</v>
      </c>
      <c r="F206" s="52"/>
      <c r="G206" s="29" t="s">
        <v>39</v>
      </c>
      <c r="H206" s="41" t="s">
        <v>4779</v>
      </c>
      <c r="I206" s="46" t="s">
        <v>33</v>
      </c>
      <c r="J206" s="46"/>
      <c r="K206" s="38" t="s">
        <v>157</v>
      </c>
      <c r="L206" s="29" t="s">
        <v>158</v>
      </c>
      <c r="M206" s="33">
        <v>5751</v>
      </c>
      <c r="N206" s="29">
        <v>1.5</v>
      </c>
      <c r="O206" s="29">
        <v>1.2149999999999999E-3</v>
      </c>
      <c r="P206" s="29">
        <v>1</v>
      </c>
      <c r="Q206" s="29">
        <v>3000</v>
      </c>
      <c r="R206" s="29">
        <v>40</v>
      </c>
      <c r="S206" s="29">
        <v>25</v>
      </c>
      <c r="T206" s="29">
        <v>1.5</v>
      </c>
      <c r="U206" s="29">
        <v>3.0000000000000001E-3</v>
      </c>
    </row>
    <row r="207" spans="1:21" ht="25.2" x14ac:dyDescent="0.3">
      <c r="A207" s="51"/>
      <c r="B207" s="47">
        <v>202</v>
      </c>
      <c r="C207" s="45">
        <v>1023182</v>
      </c>
      <c r="D207" s="29"/>
      <c r="E207" s="31" t="s">
        <v>163</v>
      </c>
      <c r="F207" s="31"/>
      <c r="G207" s="29" t="s">
        <v>31</v>
      </c>
      <c r="H207" s="41" t="s">
        <v>4779</v>
      </c>
      <c r="I207" s="46" t="s">
        <v>33</v>
      </c>
      <c r="J207" s="46"/>
      <c r="K207" s="38" t="s">
        <v>3785</v>
      </c>
      <c r="L207" s="29" t="s">
        <v>158</v>
      </c>
      <c r="M207" s="33" t="s">
        <v>5289</v>
      </c>
      <c r="N207" s="29">
        <v>1.5</v>
      </c>
      <c r="O207" s="29">
        <v>2.16E-3</v>
      </c>
      <c r="P207" s="29">
        <v>1</v>
      </c>
      <c r="Q207" s="29">
        <v>3000</v>
      </c>
      <c r="R207" s="29">
        <v>50</v>
      </c>
      <c r="S207" s="29">
        <v>25</v>
      </c>
      <c r="T207" s="29">
        <v>1.5</v>
      </c>
      <c r="U207" s="29">
        <v>3.7499999999999999E-3</v>
      </c>
    </row>
    <row r="208" spans="1:21" ht="25.2" x14ac:dyDescent="0.3">
      <c r="A208" s="51"/>
      <c r="B208" s="47">
        <v>203</v>
      </c>
      <c r="C208" s="45">
        <v>1023183</v>
      </c>
      <c r="D208" s="29"/>
      <c r="E208" s="31" t="s">
        <v>164</v>
      </c>
      <c r="F208" s="31"/>
      <c r="G208" s="29" t="s">
        <v>31</v>
      </c>
      <c r="H208" s="41" t="s">
        <v>4779</v>
      </c>
      <c r="I208" s="46" t="s">
        <v>33</v>
      </c>
      <c r="J208" s="46"/>
      <c r="K208" s="38" t="s">
        <v>3785</v>
      </c>
      <c r="L208" s="29" t="s">
        <v>158</v>
      </c>
      <c r="M208" s="33" t="s">
        <v>5289</v>
      </c>
      <c r="N208" s="29">
        <v>1.4</v>
      </c>
      <c r="O208" s="29">
        <v>5.9540000000000001E-3</v>
      </c>
      <c r="P208" s="29">
        <v>1</v>
      </c>
      <c r="Q208" s="29">
        <v>3000</v>
      </c>
      <c r="R208" s="29">
        <v>63</v>
      </c>
      <c r="S208" s="29">
        <v>32</v>
      </c>
      <c r="T208" s="29">
        <v>1.4</v>
      </c>
      <c r="U208" s="29">
        <v>6.0480000000000004E-3</v>
      </c>
    </row>
    <row r="209" spans="1:21" ht="25.2" x14ac:dyDescent="0.3">
      <c r="A209" s="51"/>
      <c r="B209" s="47">
        <v>204</v>
      </c>
      <c r="C209" s="45">
        <v>1135622</v>
      </c>
      <c r="D209" s="40">
        <v>1000118</v>
      </c>
      <c r="E209" s="30" t="s">
        <v>5528</v>
      </c>
      <c r="F209" s="30"/>
      <c r="G209" s="101" t="s">
        <v>42</v>
      </c>
      <c r="H209" s="139" t="s">
        <v>4781</v>
      </c>
      <c r="I209" s="27"/>
      <c r="J209" s="46"/>
      <c r="K209" s="38" t="s">
        <v>157</v>
      </c>
      <c r="L209" s="37" t="s">
        <v>158</v>
      </c>
      <c r="M209" s="33">
        <v>207.5</v>
      </c>
      <c r="N209" s="29">
        <v>0.04</v>
      </c>
      <c r="O209" s="29">
        <v>4.1800000000000002E-4</v>
      </c>
      <c r="P209" s="29">
        <v>100</v>
      </c>
      <c r="Q209" s="27"/>
      <c r="R209" s="27"/>
      <c r="S209" s="27"/>
      <c r="T209" s="29">
        <v>4</v>
      </c>
      <c r="U209" s="29">
        <v>4.1800000000000004E-2</v>
      </c>
    </row>
    <row r="210" spans="1:21" ht="25.2" x14ac:dyDescent="0.3">
      <c r="A210" s="51"/>
      <c r="B210" s="47">
        <v>205</v>
      </c>
      <c r="C210" s="45">
        <v>1135623</v>
      </c>
      <c r="D210" s="40">
        <v>1001229</v>
      </c>
      <c r="E210" s="30" t="s">
        <v>5529</v>
      </c>
      <c r="F210" s="30"/>
      <c r="G210" s="101" t="s">
        <v>42</v>
      </c>
      <c r="H210" s="139" t="s">
        <v>4781</v>
      </c>
      <c r="I210" s="27"/>
      <c r="J210" s="46"/>
      <c r="K210" s="38" t="s">
        <v>157</v>
      </c>
      <c r="L210" s="37" t="s">
        <v>158</v>
      </c>
      <c r="M210" s="33">
        <v>258.76</v>
      </c>
      <c r="N210" s="29">
        <v>0.06</v>
      </c>
      <c r="O210" s="29">
        <v>3.2299999999999999E-4</v>
      </c>
      <c r="P210" s="29">
        <v>50</v>
      </c>
      <c r="Q210" s="29">
        <v>400</v>
      </c>
      <c r="R210" s="29">
        <v>245</v>
      </c>
      <c r="S210" s="29">
        <v>165</v>
      </c>
      <c r="T210" s="29">
        <v>3</v>
      </c>
      <c r="U210" s="29">
        <v>1.6150000000000001E-2</v>
      </c>
    </row>
    <row r="211" spans="1:21" ht="25.2" x14ac:dyDescent="0.3">
      <c r="A211" s="51"/>
      <c r="B211" s="47">
        <v>206</v>
      </c>
      <c r="C211" s="45">
        <v>1135624</v>
      </c>
      <c r="D211" s="40">
        <v>1001230</v>
      </c>
      <c r="E211" s="30" t="s">
        <v>5530</v>
      </c>
      <c r="F211" s="30"/>
      <c r="G211" s="101" t="s">
        <v>42</v>
      </c>
      <c r="H211" s="139" t="s">
        <v>4781</v>
      </c>
      <c r="I211" s="27"/>
      <c r="J211" s="46"/>
      <c r="K211" s="38" t="s">
        <v>157</v>
      </c>
      <c r="L211" s="37" t="s">
        <v>158</v>
      </c>
      <c r="M211" s="33">
        <v>440.01</v>
      </c>
      <c r="N211" s="29">
        <v>0.106</v>
      </c>
      <c r="O211" s="29">
        <v>3.8699999999999997E-4</v>
      </c>
      <c r="P211" s="29">
        <v>50</v>
      </c>
      <c r="Q211" s="29">
        <v>212</v>
      </c>
      <c r="R211" s="29">
        <v>285</v>
      </c>
      <c r="S211" s="29">
        <v>320</v>
      </c>
      <c r="T211" s="29">
        <v>5.3</v>
      </c>
      <c r="U211" s="29">
        <v>1.9349999999999999E-2</v>
      </c>
    </row>
    <row r="212" spans="1:21" ht="25.2" x14ac:dyDescent="0.3">
      <c r="A212" s="51"/>
      <c r="B212" s="47">
        <v>207</v>
      </c>
      <c r="C212" s="45">
        <v>1000118</v>
      </c>
      <c r="D212" s="37" t="s">
        <v>165</v>
      </c>
      <c r="E212" s="31" t="s">
        <v>166</v>
      </c>
      <c r="F212" s="31"/>
      <c r="G212" s="29" t="s">
        <v>42</v>
      </c>
      <c r="H212" s="41" t="s">
        <v>59</v>
      </c>
      <c r="I212" s="29">
        <v>1135622</v>
      </c>
      <c r="J212" s="46"/>
      <c r="K212" s="38" t="s">
        <v>157</v>
      </c>
      <c r="L212" s="29" t="s">
        <v>158</v>
      </c>
      <c r="M212" s="33">
        <v>207.5</v>
      </c>
      <c r="N212" s="29">
        <v>0.04</v>
      </c>
      <c r="O212" s="29">
        <v>4.1800000000000002E-4</v>
      </c>
      <c r="P212" s="29">
        <v>50</v>
      </c>
      <c r="Q212" s="29">
        <v>580</v>
      </c>
      <c r="R212" s="29">
        <v>400</v>
      </c>
      <c r="S212" s="29">
        <v>280</v>
      </c>
      <c r="T212" s="29">
        <v>1.1000000000000001</v>
      </c>
      <c r="U212" s="29">
        <v>6.4960000000000004E-2</v>
      </c>
    </row>
    <row r="213" spans="1:21" ht="25.2" x14ac:dyDescent="0.3">
      <c r="A213" s="51"/>
      <c r="B213" s="47">
        <v>208</v>
      </c>
      <c r="C213" s="45">
        <v>1001229</v>
      </c>
      <c r="D213" s="29">
        <v>1009233</v>
      </c>
      <c r="E213" s="31" t="s">
        <v>167</v>
      </c>
      <c r="F213" s="31"/>
      <c r="G213" s="29" t="s">
        <v>42</v>
      </c>
      <c r="H213" s="41" t="s">
        <v>59</v>
      </c>
      <c r="I213" s="29">
        <v>1135623</v>
      </c>
      <c r="J213" s="46"/>
      <c r="K213" s="38" t="s">
        <v>157</v>
      </c>
      <c r="L213" s="29" t="s">
        <v>158</v>
      </c>
      <c r="M213" s="33">
        <v>258.76</v>
      </c>
      <c r="N213" s="29">
        <v>0.06</v>
      </c>
      <c r="O213" s="29">
        <v>3.2299999999999999E-4</v>
      </c>
      <c r="P213" s="29">
        <v>50</v>
      </c>
      <c r="Q213" s="29">
        <v>400</v>
      </c>
      <c r="R213" s="29">
        <v>245</v>
      </c>
      <c r="S213" s="29">
        <v>165</v>
      </c>
      <c r="T213" s="29">
        <v>3</v>
      </c>
      <c r="U213" s="29">
        <v>1.617E-2</v>
      </c>
    </row>
    <row r="214" spans="1:21" ht="25.2" x14ac:dyDescent="0.3">
      <c r="A214" s="51"/>
      <c r="B214" s="47">
        <v>209</v>
      </c>
      <c r="C214" s="45">
        <v>1001230</v>
      </c>
      <c r="D214" s="40">
        <v>1009006</v>
      </c>
      <c r="E214" s="39" t="s">
        <v>169</v>
      </c>
      <c r="F214" s="39"/>
      <c r="G214" s="29" t="s">
        <v>42</v>
      </c>
      <c r="H214" s="41" t="s">
        <v>59</v>
      </c>
      <c r="I214" s="29">
        <v>1135624</v>
      </c>
      <c r="J214" s="46"/>
      <c r="K214" s="38" t="s">
        <v>157</v>
      </c>
      <c r="L214" s="29" t="s">
        <v>158</v>
      </c>
      <c r="M214" s="33">
        <v>440.01</v>
      </c>
      <c r="N214" s="29">
        <v>0.106</v>
      </c>
      <c r="O214" s="29">
        <v>3.8699999999999997E-4</v>
      </c>
      <c r="P214" s="29">
        <v>50</v>
      </c>
      <c r="Q214" s="29">
        <v>212</v>
      </c>
      <c r="R214" s="29">
        <v>285</v>
      </c>
      <c r="S214" s="29">
        <v>320</v>
      </c>
      <c r="T214" s="29">
        <v>5.25</v>
      </c>
      <c r="U214" s="29">
        <v>1.9334E-2</v>
      </c>
    </row>
    <row r="215" spans="1:21" ht="25.2" x14ac:dyDescent="0.3">
      <c r="A215" s="51"/>
      <c r="B215" s="47">
        <v>210</v>
      </c>
      <c r="C215" s="45">
        <v>1063472</v>
      </c>
      <c r="D215" s="29"/>
      <c r="E215" s="31" t="s">
        <v>175</v>
      </c>
      <c r="F215" s="31"/>
      <c r="G215" s="37" t="s">
        <v>39</v>
      </c>
      <c r="H215" s="41" t="s">
        <v>4779</v>
      </c>
      <c r="I215" s="29"/>
      <c r="J215" s="46"/>
      <c r="K215" s="53" t="s">
        <v>157</v>
      </c>
      <c r="L215" s="29" t="s">
        <v>158</v>
      </c>
      <c r="M215" s="33">
        <v>159.36000000000001</v>
      </c>
      <c r="N215" s="29">
        <v>0.01</v>
      </c>
      <c r="O215" s="29">
        <v>5.7000000000000003E-5</v>
      </c>
      <c r="P215" s="29" t="s">
        <v>176</v>
      </c>
      <c r="Q215" s="29">
        <v>450</v>
      </c>
      <c r="R215" s="29">
        <v>450</v>
      </c>
      <c r="S215" s="29">
        <v>200</v>
      </c>
      <c r="T215" s="29">
        <v>1</v>
      </c>
      <c r="U215" s="29">
        <v>4.0500000000000001E-2</v>
      </c>
    </row>
    <row r="216" spans="1:21" ht="25.2" x14ac:dyDescent="0.3">
      <c r="A216" s="51"/>
      <c r="B216" s="47">
        <v>211</v>
      </c>
      <c r="C216" s="45">
        <v>1063473</v>
      </c>
      <c r="D216" s="29"/>
      <c r="E216" s="31" t="s">
        <v>178</v>
      </c>
      <c r="F216" s="31"/>
      <c r="G216" s="37" t="s">
        <v>39</v>
      </c>
      <c r="H216" s="41" t="s">
        <v>4779</v>
      </c>
      <c r="I216" s="29"/>
      <c r="J216" s="46"/>
      <c r="K216" s="53" t="s">
        <v>157</v>
      </c>
      <c r="L216" s="29" t="s">
        <v>158</v>
      </c>
      <c r="M216" s="33">
        <v>183.45</v>
      </c>
      <c r="N216" s="29">
        <v>1.0999999999999999E-2</v>
      </c>
      <c r="O216" s="29">
        <v>4.6E-5</v>
      </c>
      <c r="P216" s="29" t="s">
        <v>179</v>
      </c>
      <c r="Q216" s="29">
        <v>450</v>
      </c>
      <c r="R216" s="29">
        <v>450</v>
      </c>
      <c r="S216" s="29">
        <v>200</v>
      </c>
      <c r="T216" s="29">
        <v>0.66</v>
      </c>
      <c r="U216" s="29">
        <v>4.0500000000000001E-2</v>
      </c>
    </row>
    <row r="217" spans="1:21" ht="25.2" x14ac:dyDescent="0.3">
      <c r="A217" s="51"/>
      <c r="B217" s="47">
        <v>212</v>
      </c>
      <c r="C217" s="45">
        <v>1136092</v>
      </c>
      <c r="D217" s="29">
        <v>1013138</v>
      </c>
      <c r="E217" s="31" t="s">
        <v>5716</v>
      </c>
      <c r="F217" s="31"/>
      <c r="G217" s="29" t="s">
        <v>47</v>
      </c>
      <c r="H217" s="139" t="s">
        <v>4781</v>
      </c>
      <c r="I217" s="29"/>
      <c r="J217" s="46"/>
      <c r="K217" s="38" t="s">
        <v>145</v>
      </c>
      <c r="L217" s="29" t="s">
        <v>158</v>
      </c>
      <c r="M217" s="33">
        <v>22</v>
      </c>
      <c r="N217" s="29">
        <v>7.0000000000000001E-3</v>
      </c>
      <c r="O217" s="29">
        <v>6.0000000000000002E-5</v>
      </c>
      <c r="P217" s="29">
        <v>50</v>
      </c>
      <c r="Q217" s="29"/>
      <c r="R217" s="29"/>
      <c r="S217" s="29"/>
      <c r="T217" s="29"/>
      <c r="U217" s="29"/>
    </row>
    <row r="218" spans="1:21" ht="25.2" x14ac:dyDescent="0.3">
      <c r="A218" s="51"/>
      <c r="B218" s="47">
        <v>213</v>
      </c>
      <c r="C218" s="45">
        <v>1136093</v>
      </c>
      <c r="D218" s="29">
        <v>1013140</v>
      </c>
      <c r="E218" s="31" t="s">
        <v>5717</v>
      </c>
      <c r="F218" s="31"/>
      <c r="G218" s="29" t="s">
        <v>42</v>
      </c>
      <c r="H218" s="139" t="s">
        <v>4781</v>
      </c>
      <c r="I218" s="29"/>
      <c r="J218" s="46"/>
      <c r="K218" s="38" t="s">
        <v>145</v>
      </c>
      <c r="L218" s="29" t="s">
        <v>158</v>
      </c>
      <c r="M218" s="33">
        <v>25</v>
      </c>
      <c r="N218" s="29">
        <v>0.01</v>
      </c>
      <c r="O218" s="29">
        <v>2.1999999999999999E-5</v>
      </c>
      <c r="P218" s="29">
        <v>50</v>
      </c>
      <c r="Q218" s="29">
        <v>585</v>
      </c>
      <c r="R218" s="29">
        <v>398</v>
      </c>
      <c r="S218" s="29">
        <v>280</v>
      </c>
      <c r="T218" s="29">
        <v>0.45</v>
      </c>
      <c r="U218" s="29">
        <v>6.5192E-2</v>
      </c>
    </row>
    <row r="219" spans="1:21" ht="37.799999999999997" x14ac:dyDescent="0.3">
      <c r="A219" s="51"/>
      <c r="B219" s="47">
        <v>214</v>
      </c>
      <c r="C219" s="45">
        <v>1013137</v>
      </c>
      <c r="D219" s="40" t="s">
        <v>33</v>
      </c>
      <c r="E219" s="31" t="s">
        <v>181</v>
      </c>
      <c r="F219" s="31"/>
      <c r="G219" s="29" t="s">
        <v>47</v>
      </c>
      <c r="H219" s="41" t="s">
        <v>5720</v>
      </c>
      <c r="I219" s="40">
        <v>1136092</v>
      </c>
      <c r="J219" s="46"/>
      <c r="K219" s="38" t="s">
        <v>145</v>
      </c>
      <c r="L219" s="29" t="s">
        <v>158</v>
      </c>
      <c r="M219" s="33">
        <v>72.56</v>
      </c>
      <c r="N219" s="29">
        <v>4.0000000000000001E-3</v>
      </c>
      <c r="O219" s="29">
        <v>2.9E-5</v>
      </c>
      <c r="P219" s="29">
        <v>50</v>
      </c>
      <c r="Q219" s="29">
        <v>390</v>
      </c>
      <c r="R219" s="29">
        <v>273</v>
      </c>
      <c r="S219" s="29">
        <v>260</v>
      </c>
      <c r="T219" s="29">
        <v>0.3</v>
      </c>
      <c r="U219" s="29">
        <v>2.7681999999999998E-2</v>
      </c>
    </row>
    <row r="220" spans="1:21" ht="25.2" x14ac:dyDescent="0.3">
      <c r="A220" s="51"/>
      <c r="B220" s="47">
        <v>215</v>
      </c>
      <c r="C220" s="45">
        <v>1013138</v>
      </c>
      <c r="D220" s="40" t="s">
        <v>33</v>
      </c>
      <c r="E220" s="31" t="s">
        <v>182</v>
      </c>
      <c r="F220" s="31"/>
      <c r="G220" s="29" t="s">
        <v>47</v>
      </c>
      <c r="H220" s="41" t="s">
        <v>59</v>
      </c>
      <c r="I220" s="40">
        <v>1136092</v>
      </c>
      <c r="J220" s="46"/>
      <c r="K220" s="38" t="s">
        <v>145</v>
      </c>
      <c r="L220" s="29" t="s">
        <v>158</v>
      </c>
      <c r="M220" s="33">
        <v>72.56</v>
      </c>
      <c r="N220" s="29">
        <v>7.0000000000000001E-3</v>
      </c>
      <c r="O220" s="29">
        <v>6.0000000000000002E-5</v>
      </c>
      <c r="P220" s="29">
        <v>50</v>
      </c>
      <c r="Q220" s="29">
        <v>270</v>
      </c>
      <c r="R220" s="29">
        <v>260</v>
      </c>
      <c r="S220" s="29">
        <v>35</v>
      </c>
      <c r="T220" s="29">
        <v>0.35</v>
      </c>
      <c r="U220" s="29">
        <v>2.457E-3</v>
      </c>
    </row>
    <row r="221" spans="1:21" ht="25.2" x14ac:dyDescent="0.3">
      <c r="A221" s="51"/>
      <c r="B221" s="47">
        <v>216</v>
      </c>
      <c r="C221" s="45">
        <v>1013139</v>
      </c>
      <c r="D221" s="40" t="s">
        <v>33</v>
      </c>
      <c r="E221" s="39" t="s">
        <v>184</v>
      </c>
      <c r="F221" s="39"/>
      <c r="G221" s="29" t="s">
        <v>47</v>
      </c>
      <c r="H221" s="41" t="s">
        <v>59</v>
      </c>
      <c r="I221" s="40">
        <v>1136093</v>
      </c>
      <c r="J221" s="46"/>
      <c r="K221" s="38" t="s">
        <v>145</v>
      </c>
      <c r="L221" s="29" t="s">
        <v>158</v>
      </c>
      <c r="M221" s="33">
        <v>87.11</v>
      </c>
      <c r="N221" s="29">
        <v>8.0000000000000002E-3</v>
      </c>
      <c r="O221" s="29">
        <v>5.3000000000000001E-5</v>
      </c>
      <c r="P221" s="29">
        <v>50</v>
      </c>
      <c r="Q221" s="29">
        <v>420</v>
      </c>
      <c r="R221" s="29">
        <v>280</v>
      </c>
      <c r="S221" s="29">
        <v>325</v>
      </c>
      <c r="T221" s="29">
        <v>0.35</v>
      </c>
      <c r="U221" s="29">
        <v>3.8219999999999997E-2</v>
      </c>
    </row>
    <row r="222" spans="1:21" ht="25.2" x14ac:dyDescent="0.3">
      <c r="A222" s="51"/>
      <c r="B222" s="47">
        <v>217</v>
      </c>
      <c r="C222" s="45">
        <v>1013140</v>
      </c>
      <c r="D222" s="40" t="s">
        <v>33</v>
      </c>
      <c r="E222" s="31" t="s">
        <v>185</v>
      </c>
      <c r="F222" s="31"/>
      <c r="G222" s="29" t="s">
        <v>42</v>
      </c>
      <c r="H222" s="41" t="s">
        <v>59</v>
      </c>
      <c r="I222" s="40">
        <v>1136093</v>
      </c>
      <c r="J222" s="46"/>
      <c r="K222" s="38" t="s">
        <v>145</v>
      </c>
      <c r="L222" s="29" t="s">
        <v>158</v>
      </c>
      <c r="M222" s="33">
        <v>87.11</v>
      </c>
      <c r="N222" s="29">
        <v>0.01</v>
      </c>
      <c r="O222" s="29">
        <v>2.1999999999999999E-5</v>
      </c>
      <c r="P222" s="29">
        <v>50</v>
      </c>
      <c r="Q222" s="29">
        <v>585</v>
      </c>
      <c r="R222" s="29">
        <v>398</v>
      </c>
      <c r="S222" s="29">
        <v>280</v>
      </c>
      <c r="T222" s="29">
        <v>0.45</v>
      </c>
      <c r="U222" s="29">
        <v>6.5192E-2</v>
      </c>
    </row>
    <row r="223" spans="1:21" ht="25.2" x14ac:dyDescent="0.3">
      <c r="A223" s="51"/>
      <c r="B223" s="47">
        <v>218</v>
      </c>
      <c r="C223" s="45">
        <v>1013142</v>
      </c>
      <c r="D223" s="40" t="s">
        <v>33</v>
      </c>
      <c r="E223" s="31" t="s">
        <v>187</v>
      </c>
      <c r="F223" s="31"/>
      <c r="G223" s="29" t="s">
        <v>47</v>
      </c>
      <c r="H223" s="41" t="s">
        <v>4779</v>
      </c>
      <c r="I223" s="40" t="s">
        <v>33</v>
      </c>
      <c r="J223" s="46"/>
      <c r="K223" s="38" t="s">
        <v>145</v>
      </c>
      <c r="L223" s="29" t="s">
        <v>158</v>
      </c>
      <c r="M223" s="33">
        <v>75.53</v>
      </c>
      <c r="N223" s="29">
        <v>6.0000000000000001E-3</v>
      </c>
      <c r="O223" s="29">
        <v>3.4E-5</v>
      </c>
      <c r="P223" s="29">
        <v>100</v>
      </c>
      <c r="Q223" s="29">
        <v>210</v>
      </c>
      <c r="R223" s="29">
        <v>125</v>
      </c>
      <c r="S223" s="29">
        <v>130</v>
      </c>
      <c r="T223" s="29">
        <v>0.5</v>
      </c>
      <c r="U223" s="29">
        <v>3.4129999999999998E-3</v>
      </c>
    </row>
    <row r="224" spans="1:21" ht="25.2" x14ac:dyDescent="0.3">
      <c r="A224" s="51"/>
      <c r="B224" s="47">
        <v>219</v>
      </c>
      <c r="C224" s="45">
        <v>1013144</v>
      </c>
      <c r="D224" s="40" t="s">
        <v>33</v>
      </c>
      <c r="E224" s="31" t="s">
        <v>188</v>
      </c>
      <c r="F224" s="31"/>
      <c r="G224" s="29" t="s">
        <v>47</v>
      </c>
      <c r="H224" s="41" t="s">
        <v>4779</v>
      </c>
      <c r="I224" s="40" t="s">
        <v>33</v>
      </c>
      <c r="J224" s="46"/>
      <c r="K224" s="38" t="s">
        <v>145</v>
      </c>
      <c r="L224" s="29" t="s">
        <v>158</v>
      </c>
      <c r="M224" s="33">
        <v>90</v>
      </c>
      <c r="N224" s="29">
        <v>7.0000000000000001E-3</v>
      </c>
      <c r="O224" s="29">
        <v>6.9999999999999994E-5</v>
      </c>
      <c r="P224" s="29">
        <v>50</v>
      </c>
      <c r="Q224" s="29">
        <v>205</v>
      </c>
      <c r="R224" s="29">
        <v>128</v>
      </c>
      <c r="S224" s="29">
        <v>133</v>
      </c>
      <c r="T224" s="29">
        <v>0.3</v>
      </c>
      <c r="U224" s="29">
        <v>3.49E-3</v>
      </c>
    </row>
    <row r="225" spans="1:21" ht="25.2" x14ac:dyDescent="0.3">
      <c r="A225" s="51"/>
      <c r="B225" s="47">
        <v>220</v>
      </c>
      <c r="C225" s="45">
        <v>1013145</v>
      </c>
      <c r="D225" s="40" t="s">
        <v>33</v>
      </c>
      <c r="E225" s="31" t="s">
        <v>189</v>
      </c>
      <c r="F225" s="31"/>
      <c r="G225" s="37" t="s">
        <v>39</v>
      </c>
      <c r="H225" s="41" t="s">
        <v>4779</v>
      </c>
      <c r="I225" s="40" t="s">
        <v>33</v>
      </c>
      <c r="J225" s="46"/>
      <c r="K225" s="38" t="s">
        <v>145</v>
      </c>
      <c r="L225" s="29" t="s">
        <v>158</v>
      </c>
      <c r="M225" s="33">
        <v>110.88</v>
      </c>
      <c r="N225" s="29">
        <v>8.9999999999999993E-3</v>
      </c>
      <c r="O225" s="29">
        <v>6.9999999999999994E-5</v>
      </c>
      <c r="P225" s="29">
        <v>50</v>
      </c>
      <c r="Q225" s="29">
        <v>205</v>
      </c>
      <c r="R225" s="29">
        <v>128</v>
      </c>
      <c r="S225" s="29">
        <v>133</v>
      </c>
      <c r="T225" s="29">
        <v>0.45</v>
      </c>
      <c r="U225" s="29">
        <v>3.49E-3</v>
      </c>
    </row>
    <row r="226" spans="1:21" ht="25.2" x14ac:dyDescent="0.3">
      <c r="A226" s="51"/>
      <c r="B226" s="47">
        <v>221</v>
      </c>
      <c r="C226" s="45">
        <v>1013146</v>
      </c>
      <c r="D226" s="40" t="s">
        <v>33</v>
      </c>
      <c r="E226" s="31" t="s">
        <v>190</v>
      </c>
      <c r="F226" s="31"/>
      <c r="G226" s="29" t="s">
        <v>31</v>
      </c>
      <c r="H226" s="41" t="s">
        <v>4779</v>
      </c>
      <c r="I226" s="40" t="s">
        <v>33</v>
      </c>
      <c r="J226" s="46"/>
      <c r="K226" s="38" t="s">
        <v>145</v>
      </c>
      <c r="L226" s="29" t="s">
        <v>158</v>
      </c>
      <c r="M226" s="33">
        <v>508</v>
      </c>
      <c r="N226" s="29">
        <v>1.2999999999999999E-2</v>
      </c>
      <c r="O226" s="29">
        <v>1.4300000000000001E-4</v>
      </c>
      <c r="P226" s="29">
        <v>50</v>
      </c>
      <c r="Q226" s="29">
        <v>210</v>
      </c>
      <c r="R226" s="29">
        <v>200</v>
      </c>
      <c r="S226" s="29">
        <v>170</v>
      </c>
      <c r="T226" s="29">
        <v>0.65</v>
      </c>
      <c r="U226" s="29">
        <v>7.1399999999999996E-3</v>
      </c>
    </row>
    <row r="227" spans="1:21" ht="37.799999999999997" x14ac:dyDescent="0.3">
      <c r="A227" s="1"/>
      <c r="B227" s="47">
        <v>222</v>
      </c>
      <c r="C227" s="45">
        <v>1057453</v>
      </c>
      <c r="D227" s="40">
        <v>1042388</v>
      </c>
      <c r="E227" s="31" t="s">
        <v>193</v>
      </c>
      <c r="F227" s="31"/>
      <c r="G227" s="29" t="s">
        <v>42</v>
      </c>
      <c r="H227" s="41" t="s">
        <v>62</v>
      </c>
      <c r="I227" s="40">
        <v>1135700</v>
      </c>
      <c r="J227" s="46"/>
      <c r="K227" s="38" t="s">
        <v>157</v>
      </c>
      <c r="L227" s="29" t="s">
        <v>158</v>
      </c>
      <c r="M227" s="33">
        <v>75.67</v>
      </c>
      <c r="N227" s="29">
        <v>3.0000000000000001E-3</v>
      </c>
      <c r="O227" s="29">
        <v>1.7E-5</v>
      </c>
      <c r="P227" s="29">
        <v>900</v>
      </c>
      <c r="Q227" s="29">
        <v>275</v>
      </c>
      <c r="R227" s="29">
        <v>255</v>
      </c>
      <c r="S227" s="29">
        <v>290</v>
      </c>
      <c r="T227" s="29">
        <v>2.7</v>
      </c>
      <c r="U227" s="29">
        <v>2.0336E-2</v>
      </c>
    </row>
    <row r="228" spans="1:21" ht="37.799999999999997" x14ac:dyDescent="0.3">
      <c r="A228" s="1"/>
      <c r="B228" s="47">
        <v>223</v>
      </c>
      <c r="C228" s="45">
        <v>1057454</v>
      </c>
      <c r="D228" s="40">
        <v>1042836</v>
      </c>
      <c r="E228" s="31" t="s">
        <v>194</v>
      </c>
      <c r="F228" s="31"/>
      <c r="G228" s="29" t="s">
        <v>42</v>
      </c>
      <c r="H228" s="41" t="s">
        <v>62</v>
      </c>
      <c r="I228" s="40">
        <v>1135701</v>
      </c>
      <c r="J228" s="46"/>
      <c r="K228" s="38" t="s">
        <v>157</v>
      </c>
      <c r="L228" s="29" t="s">
        <v>158</v>
      </c>
      <c r="M228" s="33">
        <v>102.87</v>
      </c>
      <c r="N228" s="29">
        <v>0.01</v>
      </c>
      <c r="O228" s="29">
        <v>1.75E-4</v>
      </c>
      <c r="P228" s="29">
        <v>520</v>
      </c>
      <c r="Q228" s="29">
        <v>280</v>
      </c>
      <c r="R228" s="29">
        <v>253</v>
      </c>
      <c r="S228" s="29">
        <v>290</v>
      </c>
      <c r="T228" s="29">
        <v>5.2</v>
      </c>
      <c r="U228" s="29">
        <v>2.0544E-2</v>
      </c>
    </row>
    <row r="229" spans="1:21" ht="37.799999999999997" x14ac:dyDescent="0.3">
      <c r="A229" s="1"/>
      <c r="B229" s="47">
        <v>224</v>
      </c>
      <c r="C229" s="45">
        <v>1057455</v>
      </c>
      <c r="D229" s="40">
        <v>1042840</v>
      </c>
      <c r="E229" s="31" t="s">
        <v>195</v>
      </c>
      <c r="F229" s="31"/>
      <c r="G229" s="29" t="s">
        <v>42</v>
      </c>
      <c r="H229" s="41" t="s">
        <v>62</v>
      </c>
      <c r="I229" s="40">
        <v>1135702</v>
      </c>
      <c r="J229" s="46"/>
      <c r="K229" s="38" t="s">
        <v>157</v>
      </c>
      <c r="L229" s="29" t="s">
        <v>158</v>
      </c>
      <c r="M229" s="33">
        <v>133.19</v>
      </c>
      <c r="N229" s="29">
        <v>0.01</v>
      </c>
      <c r="O229" s="29">
        <v>1.5200000000000001E-4</v>
      </c>
      <c r="P229" s="29">
        <v>300</v>
      </c>
      <c r="Q229" s="29">
        <v>280</v>
      </c>
      <c r="R229" s="29">
        <v>253</v>
      </c>
      <c r="S229" s="29">
        <v>290</v>
      </c>
      <c r="T229" s="29">
        <v>3</v>
      </c>
      <c r="U229" s="29">
        <v>2.0544E-2</v>
      </c>
    </row>
    <row r="230" spans="1:21" ht="37.799999999999997" x14ac:dyDescent="0.3">
      <c r="A230" s="1"/>
      <c r="B230" s="47">
        <v>225</v>
      </c>
      <c r="C230" s="45">
        <v>1057456</v>
      </c>
      <c r="D230" s="40">
        <v>1044993</v>
      </c>
      <c r="E230" s="31" t="s">
        <v>196</v>
      </c>
      <c r="F230" s="31"/>
      <c r="G230" s="29" t="s">
        <v>42</v>
      </c>
      <c r="H230" s="41" t="s">
        <v>62</v>
      </c>
      <c r="I230" s="40">
        <v>1135703</v>
      </c>
      <c r="J230" s="46"/>
      <c r="K230" s="38" t="s">
        <v>157</v>
      </c>
      <c r="L230" s="29" t="s">
        <v>158</v>
      </c>
      <c r="M230" s="33">
        <v>215.77</v>
      </c>
      <c r="N230" s="29">
        <v>0.01</v>
      </c>
      <c r="O230" s="29">
        <v>1.0399999999999999E-4</v>
      </c>
      <c r="P230" s="29">
        <v>150</v>
      </c>
      <c r="Q230" s="29">
        <v>280</v>
      </c>
      <c r="R230" s="29">
        <v>253</v>
      </c>
      <c r="S230" s="29">
        <v>290</v>
      </c>
      <c r="T230" s="29">
        <v>1.5</v>
      </c>
      <c r="U230" s="29">
        <v>2.0544E-2</v>
      </c>
    </row>
    <row r="231" spans="1:21" ht="37.799999999999997" x14ac:dyDescent="0.3">
      <c r="A231" s="1"/>
      <c r="B231" s="47">
        <v>226</v>
      </c>
      <c r="C231" s="45">
        <v>1058010</v>
      </c>
      <c r="D231" s="40">
        <v>1042387</v>
      </c>
      <c r="E231" s="31" t="s">
        <v>197</v>
      </c>
      <c r="F231" s="31"/>
      <c r="G231" s="29" t="s">
        <v>47</v>
      </c>
      <c r="H231" s="41" t="s">
        <v>62</v>
      </c>
      <c r="I231" s="40">
        <v>1135700</v>
      </c>
      <c r="J231" s="46"/>
      <c r="K231" s="38" t="s">
        <v>157</v>
      </c>
      <c r="L231" s="29" t="s">
        <v>158</v>
      </c>
      <c r="M231" s="33">
        <v>75.67</v>
      </c>
      <c r="N231" s="29">
        <v>3.0000000000000001E-3</v>
      </c>
      <c r="O231" s="29">
        <v>1.4E-5</v>
      </c>
      <c r="P231" s="29">
        <v>900</v>
      </c>
      <c r="Q231" s="29">
        <v>275</v>
      </c>
      <c r="R231" s="29">
        <v>255</v>
      </c>
      <c r="S231" s="29">
        <v>290</v>
      </c>
      <c r="T231" s="29">
        <v>2.7</v>
      </c>
      <c r="U231" s="29">
        <v>2.0336E-2</v>
      </c>
    </row>
    <row r="232" spans="1:21" ht="25.2" x14ac:dyDescent="0.3">
      <c r="A232" s="1"/>
      <c r="B232" s="47">
        <v>227</v>
      </c>
      <c r="C232" s="45">
        <v>1058011</v>
      </c>
      <c r="D232" s="40">
        <v>1042835</v>
      </c>
      <c r="E232" s="39" t="s">
        <v>198</v>
      </c>
      <c r="F232" s="39"/>
      <c r="G232" s="29" t="s">
        <v>42</v>
      </c>
      <c r="H232" s="41" t="s">
        <v>59</v>
      </c>
      <c r="I232" s="40">
        <v>1135701</v>
      </c>
      <c r="J232" s="46"/>
      <c r="K232" s="38" t="s">
        <v>157</v>
      </c>
      <c r="L232" s="29" t="s">
        <v>158</v>
      </c>
      <c r="M232" s="33">
        <v>102.87</v>
      </c>
      <c r="N232" s="29">
        <v>6.0000000000000001E-3</v>
      </c>
      <c r="O232" s="29">
        <v>3.4999999999999997E-5</v>
      </c>
      <c r="P232" s="29">
        <v>520</v>
      </c>
      <c r="Q232" s="29">
        <v>280</v>
      </c>
      <c r="R232" s="29">
        <v>253</v>
      </c>
      <c r="S232" s="29">
        <v>290</v>
      </c>
      <c r="T232" s="29">
        <v>3.12</v>
      </c>
      <c r="U232" s="29">
        <v>2.0544E-2</v>
      </c>
    </row>
    <row r="233" spans="1:21" ht="37.799999999999997" x14ac:dyDescent="0.3">
      <c r="A233" s="1"/>
      <c r="B233" s="47">
        <v>228</v>
      </c>
      <c r="C233" s="45">
        <v>1058012</v>
      </c>
      <c r="D233" s="40">
        <v>1042839</v>
      </c>
      <c r="E233" s="31" t="s">
        <v>199</v>
      </c>
      <c r="F233" s="31"/>
      <c r="G233" s="29" t="s">
        <v>47</v>
      </c>
      <c r="H233" s="41" t="s">
        <v>62</v>
      </c>
      <c r="I233" s="40">
        <v>1135702</v>
      </c>
      <c r="J233" s="46"/>
      <c r="K233" s="38" t="s">
        <v>157</v>
      </c>
      <c r="L233" s="29" t="s">
        <v>158</v>
      </c>
      <c r="M233" s="33">
        <v>133.19</v>
      </c>
      <c r="N233" s="29">
        <v>0.01</v>
      </c>
      <c r="O233" s="29">
        <v>4.6E-5</v>
      </c>
      <c r="P233" s="29">
        <v>300</v>
      </c>
      <c r="Q233" s="29">
        <v>285</v>
      </c>
      <c r="R233" s="29">
        <v>250</v>
      </c>
      <c r="S233" s="29">
        <v>295</v>
      </c>
      <c r="T233" s="29">
        <v>3</v>
      </c>
      <c r="U233" s="29">
        <v>2.1018999999999999E-2</v>
      </c>
    </row>
    <row r="234" spans="1:21" ht="25.2" x14ac:dyDescent="0.3">
      <c r="A234" s="1"/>
      <c r="B234" s="47">
        <v>229</v>
      </c>
      <c r="C234" s="45">
        <v>1058013</v>
      </c>
      <c r="D234" s="40">
        <v>1042386</v>
      </c>
      <c r="E234" s="31" t="s">
        <v>200</v>
      </c>
      <c r="F234" s="31"/>
      <c r="G234" s="29" t="s">
        <v>47</v>
      </c>
      <c r="H234" s="41" t="s">
        <v>59</v>
      </c>
      <c r="I234" s="40">
        <v>1135700</v>
      </c>
      <c r="J234" s="46"/>
      <c r="K234" s="38" t="s">
        <v>157</v>
      </c>
      <c r="L234" s="29" t="s">
        <v>158</v>
      </c>
      <c r="M234" s="33">
        <v>75.67</v>
      </c>
      <c r="N234" s="29">
        <v>4.0000000000000001E-3</v>
      </c>
      <c r="O234" s="29">
        <v>1.8E-5</v>
      </c>
      <c r="P234" s="29">
        <v>900</v>
      </c>
      <c r="Q234" s="29">
        <v>275</v>
      </c>
      <c r="R234" s="29">
        <v>255</v>
      </c>
      <c r="S234" s="29">
        <v>290</v>
      </c>
      <c r="T234" s="29">
        <v>3.6</v>
      </c>
      <c r="U234" s="29">
        <v>2.0336E-2</v>
      </c>
    </row>
    <row r="235" spans="1:21" ht="25.2" x14ac:dyDescent="0.3">
      <c r="A235" s="1"/>
      <c r="B235" s="47">
        <v>230</v>
      </c>
      <c r="C235" s="45">
        <v>1058014</v>
      </c>
      <c r="D235" s="40">
        <v>1042834</v>
      </c>
      <c r="E235" s="39" t="s">
        <v>201</v>
      </c>
      <c r="F235" s="39"/>
      <c r="G235" s="29" t="s">
        <v>42</v>
      </c>
      <c r="H235" s="41" t="s">
        <v>59</v>
      </c>
      <c r="I235" s="40">
        <v>1135701</v>
      </c>
      <c r="J235" s="46"/>
      <c r="K235" s="38" t="s">
        <v>157</v>
      </c>
      <c r="L235" s="29" t="s">
        <v>158</v>
      </c>
      <c r="M235" s="33">
        <v>102.87</v>
      </c>
      <c r="N235" s="29">
        <v>5.0000000000000001E-3</v>
      </c>
      <c r="O235" s="29">
        <v>3.6000000000000001E-5</v>
      </c>
      <c r="P235" s="29">
        <v>520</v>
      </c>
      <c r="Q235" s="29">
        <v>275</v>
      </c>
      <c r="R235" s="29">
        <v>255</v>
      </c>
      <c r="S235" s="29">
        <v>290</v>
      </c>
      <c r="T235" s="29">
        <v>2.6</v>
      </c>
      <c r="U235" s="29">
        <v>2.0336E-2</v>
      </c>
    </row>
    <row r="236" spans="1:21" ht="25.2" x14ac:dyDescent="0.3">
      <c r="A236" s="1"/>
      <c r="B236" s="47">
        <v>231</v>
      </c>
      <c r="C236" s="45">
        <v>1058015</v>
      </c>
      <c r="D236" s="40">
        <v>1042838</v>
      </c>
      <c r="E236" s="31" t="s">
        <v>202</v>
      </c>
      <c r="F236" s="31"/>
      <c r="G236" s="29" t="s">
        <v>47</v>
      </c>
      <c r="H236" s="41" t="s">
        <v>59</v>
      </c>
      <c r="I236" s="40">
        <v>1135702</v>
      </c>
      <c r="J236" s="46"/>
      <c r="K236" s="38" t="s">
        <v>157</v>
      </c>
      <c r="L236" s="29" t="s">
        <v>158</v>
      </c>
      <c r="M236" s="33">
        <v>133.19</v>
      </c>
      <c r="N236" s="29">
        <v>0.01</v>
      </c>
      <c r="O236" s="29">
        <v>4.6E-5</v>
      </c>
      <c r="P236" s="29">
        <v>300</v>
      </c>
      <c r="Q236" s="29">
        <v>285</v>
      </c>
      <c r="R236" s="29">
        <v>250</v>
      </c>
      <c r="S236" s="29">
        <v>295</v>
      </c>
      <c r="T236" s="29">
        <v>3</v>
      </c>
      <c r="U236" s="29">
        <v>2.1018999999999999E-2</v>
      </c>
    </row>
    <row r="237" spans="1:21" ht="25.2" x14ac:dyDescent="0.3">
      <c r="A237" s="1"/>
      <c r="B237" s="47">
        <v>232</v>
      </c>
      <c r="C237" s="45">
        <v>1042838</v>
      </c>
      <c r="D237" s="44"/>
      <c r="E237" s="31" t="s">
        <v>203</v>
      </c>
      <c r="F237" s="31"/>
      <c r="G237" s="29" t="s">
        <v>61</v>
      </c>
      <c r="H237" s="41" t="s">
        <v>59</v>
      </c>
      <c r="I237" s="40">
        <v>1135702</v>
      </c>
      <c r="J237" s="46"/>
      <c r="K237" s="54" t="s">
        <v>157</v>
      </c>
      <c r="L237" s="29" t="s">
        <v>158</v>
      </c>
      <c r="M237" s="33">
        <v>109</v>
      </c>
      <c r="N237" s="29">
        <v>6.0000000000000001E-3</v>
      </c>
      <c r="O237" s="29">
        <v>2.0000000000000002E-5</v>
      </c>
      <c r="P237" s="29">
        <v>300</v>
      </c>
      <c r="Q237" s="29">
        <v>280</v>
      </c>
      <c r="R237" s="29">
        <v>250</v>
      </c>
      <c r="S237" s="29">
        <v>280</v>
      </c>
      <c r="T237" s="29">
        <v>1.8</v>
      </c>
      <c r="U237" s="29">
        <v>1.9599999999999999E-2</v>
      </c>
    </row>
    <row r="238" spans="1:21" ht="25.2" x14ac:dyDescent="0.3">
      <c r="A238" s="1"/>
      <c r="B238" s="47">
        <v>233</v>
      </c>
      <c r="C238" s="45">
        <v>1042387</v>
      </c>
      <c r="D238" s="44"/>
      <c r="E238" s="31" t="s">
        <v>204</v>
      </c>
      <c r="F238" s="31"/>
      <c r="G238" s="29" t="s">
        <v>61</v>
      </c>
      <c r="H238" s="41" t="s">
        <v>59</v>
      </c>
      <c r="I238" s="40">
        <v>1135700</v>
      </c>
      <c r="J238" s="46"/>
      <c r="K238" s="54" t="s">
        <v>157</v>
      </c>
      <c r="L238" s="29" t="s">
        <v>158</v>
      </c>
      <c r="M238" s="33">
        <v>59.22</v>
      </c>
      <c r="N238" s="29">
        <v>2E-3</v>
      </c>
      <c r="O238" s="29">
        <v>1.2E-5</v>
      </c>
      <c r="P238" s="29">
        <v>900</v>
      </c>
      <c r="Q238" s="29"/>
      <c r="R238" s="29"/>
      <c r="S238" s="29"/>
      <c r="T238" s="29"/>
      <c r="U238" s="29"/>
    </row>
    <row r="239" spans="1:21" ht="37.799999999999997" x14ac:dyDescent="0.3">
      <c r="A239" s="1"/>
      <c r="B239" s="47">
        <v>234</v>
      </c>
      <c r="C239" s="45">
        <v>1042839</v>
      </c>
      <c r="D239" s="44"/>
      <c r="E239" s="31" t="s">
        <v>205</v>
      </c>
      <c r="F239" s="31"/>
      <c r="G239" s="29" t="s">
        <v>61</v>
      </c>
      <c r="H239" s="41" t="s">
        <v>62</v>
      </c>
      <c r="I239" s="40">
        <v>1135702</v>
      </c>
      <c r="J239" s="46"/>
      <c r="K239" s="54" t="s">
        <v>157</v>
      </c>
      <c r="L239" s="29" t="s">
        <v>158</v>
      </c>
      <c r="M239" s="33">
        <v>126.84</v>
      </c>
      <c r="N239" s="29">
        <v>7.0000000000000001E-3</v>
      </c>
      <c r="O239" s="29">
        <v>4.6E-5</v>
      </c>
      <c r="P239" s="29">
        <v>300</v>
      </c>
      <c r="Q239" s="29">
        <v>255</v>
      </c>
      <c r="R239" s="29">
        <v>280</v>
      </c>
      <c r="S239" s="29">
        <v>290</v>
      </c>
      <c r="T239" s="29">
        <v>2.1</v>
      </c>
      <c r="U239" s="29">
        <v>2.0705999999999999E-2</v>
      </c>
    </row>
    <row r="240" spans="1:21" ht="25.2" x14ac:dyDescent="0.3">
      <c r="A240" s="1"/>
      <c r="B240" s="47">
        <v>235</v>
      </c>
      <c r="C240" s="45">
        <v>1042388</v>
      </c>
      <c r="D240" s="44"/>
      <c r="E240" s="31" t="s">
        <v>207</v>
      </c>
      <c r="F240" s="31"/>
      <c r="G240" s="29" t="s">
        <v>42</v>
      </c>
      <c r="H240" s="41" t="s">
        <v>59</v>
      </c>
      <c r="I240" s="40">
        <v>1135700</v>
      </c>
      <c r="J240" s="46"/>
      <c r="K240" s="54" t="s">
        <v>157</v>
      </c>
      <c r="L240" s="29" t="s">
        <v>158</v>
      </c>
      <c r="M240" s="33">
        <v>72.08</v>
      </c>
      <c r="N240" s="29">
        <v>2E-3</v>
      </c>
      <c r="O240" s="29">
        <v>1.4E-5</v>
      </c>
      <c r="P240" s="29">
        <v>900</v>
      </c>
      <c r="Q240" s="29">
        <v>280</v>
      </c>
      <c r="R240" s="29">
        <v>250</v>
      </c>
      <c r="S240" s="29">
        <v>280</v>
      </c>
      <c r="T240" s="29">
        <v>1.8</v>
      </c>
      <c r="U240" s="29">
        <v>1.9599999999999999E-2</v>
      </c>
    </row>
    <row r="241" spans="1:21" ht="37.799999999999997" x14ac:dyDescent="0.3">
      <c r="A241" s="1"/>
      <c r="B241" s="47">
        <v>236</v>
      </c>
      <c r="C241" s="45">
        <v>1042836</v>
      </c>
      <c r="D241" s="44"/>
      <c r="E241" s="31" t="s">
        <v>208</v>
      </c>
      <c r="F241" s="31"/>
      <c r="G241" s="37" t="s">
        <v>47</v>
      </c>
      <c r="H241" s="41" t="s">
        <v>62</v>
      </c>
      <c r="I241" s="40">
        <v>1135701</v>
      </c>
      <c r="J241" s="46"/>
      <c r="K241" s="54" t="s">
        <v>157</v>
      </c>
      <c r="L241" s="29" t="s">
        <v>158</v>
      </c>
      <c r="M241" s="33">
        <v>97.95</v>
      </c>
      <c r="N241" s="29">
        <v>4.0000000000000001E-3</v>
      </c>
      <c r="O241" s="29">
        <v>1.5999999999999999E-5</v>
      </c>
      <c r="P241" s="29">
        <v>520</v>
      </c>
      <c r="Q241" s="29">
        <v>280</v>
      </c>
      <c r="R241" s="29">
        <v>255</v>
      </c>
      <c r="S241" s="29">
        <v>290</v>
      </c>
      <c r="T241" s="29">
        <v>2.08</v>
      </c>
      <c r="U241" s="29">
        <v>2.0705999999999999E-2</v>
      </c>
    </row>
    <row r="242" spans="1:21" ht="37.799999999999997" x14ac:dyDescent="0.3">
      <c r="A242" s="1"/>
      <c r="B242" s="47">
        <v>237</v>
      </c>
      <c r="C242" s="45">
        <v>1042840</v>
      </c>
      <c r="D242" s="44"/>
      <c r="E242" s="31" t="s">
        <v>209</v>
      </c>
      <c r="F242" s="31"/>
      <c r="G242" s="29" t="s">
        <v>47</v>
      </c>
      <c r="H242" s="41" t="s">
        <v>62</v>
      </c>
      <c r="I242" s="40">
        <v>1135702</v>
      </c>
      <c r="J242" s="46"/>
      <c r="K242" s="54" t="s">
        <v>157</v>
      </c>
      <c r="L242" s="29" t="s">
        <v>158</v>
      </c>
      <c r="M242" s="33">
        <v>126.84</v>
      </c>
      <c r="N242" s="29">
        <v>7.0000000000000001E-3</v>
      </c>
      <c r="O242" s="29">
        <v>2.9E-5</v>
      </c>
      <c r="P242" s="29">
        <v>300</v>
      </c>
      <c r="Q242" s="29">
        <v>285</v>
      </c>
      <c r="R242" s="29">
        <v>250</v>
      </c>
      <c r="S242" s="29">
        <v>290</v>
      </c>
      <c r="T242" s="29">
        <v>2.1</v>
      </c>
      <c r="U242" s="29">
        <v>2.0663000000000001E-2</v>
      </c>
    </row>
    <row r="243" spans="1:21" ht="25.2" x14ac:dyDescent="0.3">
      <c r="A243" s="1"/>
      <c r="B243" s="47">
        <v>238</v>
      </c>
      <c r="C243" s="45">
        <v>1044993</v>
      </c>
      <c r="D243" s="44"/>
      <c r="E243" s="31" t="s">
        <v>210</v>
      </c>
      <c r="F243" s="31"/>
      <c r="G243" s="29" t="s">
        <v>61</v>
      </c>
      <c r="H243" s="41" t="s">
        <v>59</v>
      </c>
      <c r="I243" s="40">
        <v>1135703</v>
      </c>
      <c r="J243" s="46"/>
      <c r="K243" s="54" t="s">
        <v>157</v>
      </c>
      <c r="L243" s="29" t="s">
        <v>158</v>
      </c>
      <c r="M243" s="33">
        <v>214.38</v>
      </c>
      <c r="N243" s="29">
        <v>0.01</v>
      </c>
      <c r="O243" s="29">
        <v>5.5999999999999999E-5</v>
      </c>
      <c r="P243" s="29">
        <v>150</v>
      </c>
      <c r="Q243" s="29">
        <v>285</v>
      </c>
      <c r="R243" s="29">
        <v>260</v>
      </c>
      <c r="S243" s="29">
        <v>290</v>
      </c>
      <c r="T243" s="29">
        <v>1.5</v>
      </c>
      <c r="U243" s="29">
        <v>2.1489000000000001E-2</v>
      </c>
    </row>
    <row r="244" spans="1:21" ht="37.799999999999997" x14ac:dyDescent="0.3">
      <c r="A244" s="1"/>
      <c r="B244" s="47">
        <v>239</v>
      </c>
      <c r="C244" s="45">
        <v>1045464</v>
      </c>
      <c r="D244" s="40" t="s">
        <v>33</v>
      </c>
      <c r="E244" s="31" t="s">
        <v>211</v>
      </c>
      <c r="F244" s="31"/>
      <c r="G244" s="37" t="s">
        <v>42</v>
      </c>
      <c r="H244" s="41" t="s">
        <v>62</v>
      </c>
      <c r="I244" s="40">
        <v>1135704</v>
      </c>
      <c r="J244" s="46"/>
      <c r="K244" s="38" t="s">
        <v>157</v>
      </c>
      <c r="L244" s="29" t="s">
        <v>158</v>
      </c>
      <c r="M244" s="33">
        <v>268.85000000000002</v>
      </c>
      <c r="N244" s="29">
        <v>0.03</v>
      </c>
      <c r="O244" s="29">
        <v>1.6899999999999999E-4</v>
      </c>
      <c r="P244" s="29">
        <v>80</v>
      </c>
      <c r="Q244" s="29">
        <v>280</v>
      </c>
      <c r="R244" s="29">
        <v>253</v>
      </c>
      <c r="S244" s="29">
        <v>290</v>
      </c>
      <c r="T244" s="29">
        <v>2.4</v>
      </c>
      <c r="U244" s="29">
        <v>2.0544E-2</v>
      </c>
    </row>
    <row r="245" spans="1:21" ht="25.2" x14ac:dyDescent="0.3">
      <c r="A245" s="1"/>
      <c r="B245" s="47">
        <v>240</v>
      </c>
      <c r="C245" s="45">
        <v>1045490</v>
      </c>
      <c r="D245" s="40" t="s">
        <v>33</v>
      </c>
      <c r="E245" s="31" t="s">
        <v>213</v>
      </c>
      <c r="F245" s="31"/>
      <c r="G245" s="37" t="s">
        <v>42</v>
      </c>
      <c r="H245" s="41" t="s">
        <v>4779</v>
      </c>
      <c r="I245" s="40" t="s">
        <v>33</v>
      </c>
      <c r="J245" s="46"/>
      <c r="K245" s="38" t="s">
        <v>3785</v>
      </c>
      <c r="L245" s="29" t="s">
        <v>158</v>
      </c>
      <c r="M245" s="33" t="s">
        <v>5289</v>
      </c>
      <c r="N245" s="29">
        <v>7.0000000000000007E-2</v>
      </c>
      <c r="O245" s="29">
        <v>4.5399999999999998E-4</v>
      </c>
      <c r="P245" s="29">
        <v>35</v>
      </c>
      <c r="Q245" s="29">
        <v>75</v>
      </c>
      <c r="R245" s="29">
        <v>65</v>
      </c>
      <c r="S245" s="29">
        <v>65</v>
      </c>
      <c r="T245" s="29">
        <v>2.4500000000000002</v>
      </c>
      <c r="U245" s="29">
        <v>3.1700000000000001E-4</v>
      </c>
    </row>
    <row r="246" spans="1:21" ht="25.2" x14ac:dyDescent="0.3">
      <c r="A246" s="1"/>
      <c r="B246" s="47">
        <v>241</v>
      </c>
      <c r="C246" s="45">
        <v>1085087</v>
      </c>
      <c r="D246" s="29"/>
      <c r="E246" s="31" t="s">
        <v>214</v>
      </c>
      <c r="F246" s="31"/>
      <c r="G246" s="37" t="s">
        <v>47</v>
      </c>
      <c r="H246" s="41" t="s">
        <v>4779</v>
      </c>
      <c r="I246" s="29"/>
      <c r="J246" s="46"/>
      <c r="K246" s="38" t="s">
        <v>3785</v>
      </c>
      <c r="L246" s="29" t="s">
        <v>158</v>
      </c>
      <c r="M246" s="33" t="s">
        <v>5289</v>
      </c>
      <c r="N246" s="29">
        <v>0.13900000000000001</v>
      </c>
      <c r="O246" s="29">
        <v>1.191E-3</v>
      </c>
      <c r="P246" s="29">
        <v>18</v>
      </c>
      <c r="Q246" s="29">
        <v>280</v>
      </c>
      <c r="R246" s="29">
        <v>280</v>
      </c>
      <c r="S246" s="29">
        <v>250</v>
      </c>
      <c r="T246" s="29">
        <v>2.5019999999999998</v>
      </c>
      <c r="U246" s="29">
        <v>1.9599999999999999E-2</v>
      </c>
    </row>
    <row r="247" spans="1:21" ht="37.799999999999997" x14ac:dyDescent="0.3">
      <c r="A247" s="1"/>
      <c r="B247" s="47">
        <v>242</v>
      </c>
      <c r="C247" s="45">
        <v>1008679</v>
      </c>
      <c r="D247" s="45"/>
      <c r="E247" s="31" t="s">
        <v>215</v>
      </c>
      <c r="F247" s="31"/>
      <c r="G247" s="29" t="s">
        <v>42</v>
      </c>
      <c r="H247" s="41" t="s">
        <v>62</v>
      </c>
      <c r="I247" s="45">
        <v>1135705</v>
      </c>
      <c r="J247" s="46"/>
      <c r="K247" s="38" t="s">
        <v>157</v>
      </c>
      <c r="L247" s="29" t="s">
        <v>158</v>
      </c>
      <c r="M247" s="33">
        <v>532</v>
      </c>
      <c r="N247" s="29">
        <v>8.0000000000000002E-3</v>
      </c>
      <c r="O247" s="29">
        <v>4.6E-5</v>
      </c>
      <c r="P247" s="29">
        <v>100</v>
      </c>
      <c r="Q247" s="29">
        <v>280</v>
      </c>
      <c r="R247" s="29">
        <v>187</v>
      </c>
      <c r="S247" s="29">
        <v>107</v>
      </c>
      <c r="T247" s="29">
        <v>0.8</v>
      </c>
      <c r="U247" s="29">
        <v>5.6030000000000003E-3</v>
      </c>
    </row>
    <row r="248" spans="1:21" ht="37.799999999999997" x14ac:dyDescent="0.3">
      <c r="A248" s="1"/>
      <c r="B248" s="47">
        <v>243</v>
      </c>
      <c r="C248" s="45">
        <v>1008680</v>
      </c>
      <c r="D248" s="45"/>
      <c r="E248" s="31" t="s">
        <v>216</v>
      </c>
      <c r="F248" s="31"/>
      <c r="G248" s="29" t="s">
        <v>42</v>
      </c>
      <c r="H248" s="41" t="s">
        <v>62</v>
      </c>
      <c r="I248" s="45">
        <v>1135706</v>
      </c>
      <c r="J248" s="46"/>
      <c r="K248" s="38" t="s">
        <v>157</v>
      </c>
      <c r="L248" s="29" t="s">
        <v>158</v>
      </c>
      <c r="M248" s="33">
        <v>701</v>
      </c>
      <c r="N248" s="29">
        <v>1.2E-2</v>
      </c>
      <c r="O248" s="29">
        <v>7.3999999999999996E-5</v>
      </c>
      <c r="P248" s="29">
        <v>40</v>
      </c>
      <c r="Q248" s="29">
        <v>280</v>
      </c>
      <c r="R248" s="29">
        <v>187</v>
      </c>
      <c r="S248" s="29">
        <v>107</v>
      </c>
      <c r="T248" s="29">
        <v>0.48</v>
      </c>
      <c r="U248" s="29">
        <v>5.6030000000000003E-3</v>
      </c>
    </row>
    <row r="249" spans="1:21" ht="37.799999999999997" x14ac:dyDescent="0.3">
      <c r="A249" s="1"/>
      <c r="B249" s="47">
        <v>244</v>
      </c>
      <c r="C249" s="45">
        <v>1008681</v>
      </c>
      <c r="D249" s="45"/>
      <c r="E249" s="31" t="s">
        <v>217</v>
      </c>
      <c r="F249" s="31"/>
      <c r="G249" s="29" t="s">
        <v>42</v>
      </c>
      <c r="H249" s="41" t="s">
        <v>62</v>
      </c>
      <c r="I249" s="45">
        <v>1135707</v>
      </c>
      <c r="J249" s="46"/>
      <c r="K249" s="38" t="s">
        <v>157</v>
      </c>
      <c r="L249" s="29" t="s">
        <v>158</v>
      </c>
      <c r="M249" s="33">
        <v>977</v>
      </c>
      <c r="N249" s="29">
        <v>2.1999999999999999E-2</v>
      </c>
      <c r="O249" s="29">
        <v>1E-4</v>
      </c>
      <c r="P249" s="29">
        <v>25</v>
      </c>
      <c r="Q249" s="29">
        <v>280</v>
      </c>
      <c r="R249" s="29">
        <v>187</v>
      </c>
      <c r="S249" s="29">
        <v>107</v>
      </c>
      <c r="T249" s="29">
        <v>0.55000000000000004</v>
      </c>
      <c r="U249" s="29">
        <v>5.6030000000000003E-3</v>
      </c>
    </row>
    <row r="250" spans="1:21" ht="25.2" x14ac:dyDescent="0.3">
      <c r="A250" s="1"/>
      <c r="B250" s="47">
        <v>245</v>
      </c>
      <c r="C250" s="45">
        <v>1001245</v>
      </c>
      <c r="D250" s="40" t="s">
        <v>33</v>
      </c>
      <c r="E250" s="31" t="s">
        <v>4108</v>
      </c>
      <c r="F250" s="31"/>
      <c r="G250" s="29" t="s">
        <v>42</v>
      </c>
      <c r="H250" s="41" t="s">
        <v>59</v>
      </c>
      <c r="I250" s="45">
        <v>1135708</v>
      </c>
      <c r="J250" s="46"/>
      <c r="K250" s="38" t="s">
        <v>157</v>
      </c>
      <c r="L250" s="29" t="s">
        <v>158</v>
      </c>
      <c r="M250" s="33">
        <v>1839</v>
      </c>
      <c r="N250" s="29">
        <v>4.8000000000000001E-2</v>
      </c>
      <c r="O250" s="29">
        <v>2.0000000000000001E-4</v>
      </c>
      <c r="P250" s="29">
        <v>10</v>
      </c>
      <c r="Q250" s="29">
        <v>280</v>
      </c>
      <c r="R250" s="29">
        <v>187</v>
      </c>
      <c r="S250" s="29">
        <v>107</v>
      </c>
      <c r="T250" s="29">
        <v>0.72</v>
      </c>
      <c r="U250" s="29">
        <v>5.6030000000000003E-3</v>
      </c>
    </row>
    <row r="251" spans="1:21" ht="37.799999999999997" x14ac:dyDescent="0.3">
      <c r="A251" s="1"/>
      <c r="B251" s="47">
        <v>246</v>
      </c>
      <c r="C251" s="45">
        <v>1008683</v>
      </c>
      <c r="D251" s="40" t="s">
        <v>33</v>
      </c>
      <c r="E251" s="31" t="s">
        <v>218</v>
      </c>
      <c r="F251" s="31"/>
      <c r="G251" s="29" t="s">
        <v>42</v>
      </c>
      <c r="H251" s="41" t="s">
        <v>62</v>
      </c>
      <c r="I251" s="45">
        <v>1135709</v>
      </c>
      <c r="J251" s="46"/>
      <c r="K251" s="38" t="s">
        <v>157</v>
      </c>
      <c r="L251" s="29" t="s">
        <v>158</v>
      </c>
      <c r="M251" s="33">
        <v>3894</v>
      </c>
      <c r="N251" s="29">
        <v>0.09</v>
      </c>
      <c r="O251" s="29">
        <v>2.4000000000000001E-4</v>
      </c>
      <c r="P251" s="29">
        <v>10</v>
      </c>
      <c r="Q251" s="29">
        <v>284</v>
      </c>
      <c r="R251" s="29">
        <v>190</v>
      </c>
      <c r="S251" s="29">
        <v>110</v>
      </c>
      <c r="T251" s="29">
        <v>0.9</v>
      </c>
      <c r="U251" s="29">
        <v>5.9360000000000003E-3</v>
      </c>
    </row>
    <row r="252" spans="1:21" ht="25.2" x14ac:dyDescent="0.3">
      <c r="A252" s="1"/>
      <c r="B252" s="47">
        <v>247</v>
      </c>
      <c r="C252" s="45">
        <v>1042859</v>
      </c>
      <c r="D252" s="40" t="s">
        <v>33</v>
      </c>
      <c r="E252" s="31" t="s">
        <v>219</v>
      </c>
      <c r="F252" s="31"/>
      <c r="G252" s="37" t="s">
        <v>42</v>
      </c>
      <c r="H252" s="41" t="s">
        <v>4779</v>
      </c>
      <c r="I252" s="40" t="s">
        <v>33</v>
      </c>
      <c r="J252" s="46"/>
      <c r="K252" s="38" t="s">
        <v>3785</v>
      </c>
      <c r="L252" s="29" t="s">
        <v>158</v>
      </c>
      <c r="M252" s="33" t="s">
        <v>5289</v>
      </c>
      <c r="N252" s="29">
        <v>0.18</v>
      </c>
      <c r="O252" s="29">
        <v>9.1E-4</v>
      </c>
      <c r="P252" s="29">
        <v>5</v>
      </c>
      <c r="Q252" s="29">
        <v>280</v>
      </c>
      <c r="R252" s="29">
        <v>187</v>
      </c>
      <c r="S252" s="29">
        <v>107</v>
      </c>
      <c r="T252" s="29">
        <v>0.9</v>
      </c>
      <c r="U252" s="29">
        <v>5.6030000000000003E-3</v>
      </c>
    </row>
    <row r="253" spans="1:21" ht="25.2" x14ac:dyDescent="0.3">
      <c r="A253" s="1"/>
      <c r="B253" s="47">
        <v>248</v>
      </c>
      <c r="C253" s="45">
        <v>1042858</v>
      </c>
      <c r="D253" s="40" t="s">
        <v>33</v>
      </c>
      <c r="E253" s="31" t="s">
        <v>220</v>
      </c>
      <c r="F253" s="31"/>
      <c r="G253" s="29" t="s">
        <v>42</v>
      </c>
      <c r="H253" s="41" t="s">
        <v>4779</v>
      </c>
      <c r="I253" s="40" t="s">
        <v>33</v>
      </c>
      <c r="J253" s="46"/>
      <c r="K253" s="38" t="s">
        <v>3785</v>
      </c>
      <c r="L253" s="29" t="s">
        <v>158</v>
      </c>
      <c r="M253" s="33" t="s">
        <v>5289</v>
      </c>
      <c r="N253" s="29">
        <v>0.33500000000000002</v>
      </c>
      <c r="O253" s="29">
        <v>1.3649999999999999E-3</v>
      </c>
      <c r="P253" s="29">
        <v>3</v>
      </c>
      <c r="Q253" s="29">
        <v>280</v>
      </c>
      <c r="R253" s="29">
        <v>190</v>
      </c>
      <c r="S253" s="29">
        <v>110</v>
      </c>
      <c r="T253" s="29">
        <v>1.0049999999999999</v>
      </c>
      <c r="U253" s="29">
        <v>5.8520000000000004E-3</v>
      </c>
    </row>
    <row r="254" spans="1:21" ht="25.2" x14ac:dyDescent="0.3">
      <c r="A254" s="1"/>
      <c r="B254" s="47">
        <v>249</v>
      </c>
      <c r="C254" s="45">
        <v>1085080</v>
      </c>
      <c r="D254" s="29"/>
      <c r="E254" s="39" t="s">
        <v>221</v>
      </c>
      <c r="F254" s="39"/>
      <c r="G254" s="29" t="s">
        <v>47</v>
      </c>
      <c r="H254" s="41" t="s">
        <v>4779</v>
      </c>
      <c r="I254" s="29"/>
      <c r="J254" s="46"/>
      <c r="K254" s="38" t="s">
        <v>3785</v>
      </c>
      <c r="L254" s="29" t="s">
        <v>158</v>
      </c>
      <c r="M254" s="33" t="s">
        <v>5289</v>
      </c>
      <c r="N254" s="29">
        <v>0.68</v>
      </c>
      <c r="O254" s="29">
        <v>3.2000000000000002E-3</v>
      </c>
      <c r="P254" s="29">
        <v>2</v>
      </c>
      <c r="Q254" s="29">
        <v>254</v>
      </c>
      <c r="R254" s="29">
        <v>197</v>
      </c>
      <c r="S254" s="29">
        <v>203</v>
      </c>
      <c r="T254" s="29">
        <v>1.36</v>
      </c>
      <c r="U254" s="29">
        <v>1.0158E-2</v>
      </c>
    </row>
    <row r="255" spans="1:21" ht="37.799999999999997" x14ac:dyDescent="0.3">
      <c r="A255" s="1"/>
      <c r="B255" s="47">
        <v>250</v>
      </c>
      <c r="C255" s="45">
        <v>1008669</v>
      </c>
      <c r="D255" s="40" t="s">
        <v>33</v>
      </c>
      <c r="E255" s="31" t="s">
        <v>222</v>
      </c>
      <c r="F255" s="31"/>
      <c r="G255" s="29" t="s">
        <v>42</v>
      </c>
      <c r="H255" s="41" t="s">
        <v>62</v>
      </c>
      <c r="I255" s="45">
        <v>1135710</v>
      </c>
      <c r="J255" s="46"/>
      <c r="K255" s="38" t="s">
        <v>157</v>
      </c>
      <c r="L255" s="29" t="s">
        <v>158</v>
      </c>
      <c r="M255" s="33">
        <v>474.75</v>
      </c>
      <c r="N255" s="29">
        <v>5.0000000000000001E-3</v>
      </c>
      <c r="O255" s="29">
        <v>2.0999999999999999E-5</v>
      </c>
      <c r="P255" s="29">
        <v>100</v>
      </c>
      <c r="Q255" s="29">
        <v>280</v>
      </c>
      <c r="R255" s="29">
        <v>187</v>
      </c>
      <c r="S255" s="29">
        <v>107</v>
      </c>
      <c r="T255" s="29">
        <v>0.5</v>
      </c>
      <c r="U255" s="29">
        <v>5.6030000000000003E-3</v>
      </c>
    </row>
    <row r="256" spans="1:21" ht="37.799999999999997" x14ac:dyDescent="0.3">
      <c r="A256" s="1"/>
      <c r="B256" s="47">
        <v>251</v>
      </c>
      <c r="C256" s="45">
        <v>1008932</v>
      </c>
      <c r="D256" s="40" t="s">
        <v>33</v>
      </c>
      <c r="E256" s="31" t="s">
        <v>223</v>
      </c>
      <c r="F256" s="31"/>
      <c r="G256" s="29" t="s">
        <v>42</v>
      </c>
      <c r="H256" s="41" t="s">
        <v>62</v>
      </c>
      <c r="I256" s="45">
        <v>1135711</v>
      </c>
      <c r="J256" s="46"/>
      <c r="K256" s="38" t="s">
        <v>157</v>
      </c>
      <c r="L256" s="29" t="s">
        <v>158</v>
      </c>
      <c r="M256" s="33">
        <v>596</v>
      </c>
      <c r="N256" s="29">
        <v>8.0000000000000002E-3</v>
      </c>
      <c r="O256" s="29">
        <v>3.1000000000000001E-5</v>
      </c>
      <c r="P256" s="29">
        <v>80</v>
      </c>
      <c r="Q256" s="29">
        <v>280</v>
      </c>
      <c r="R256" s="29">
        <v>187</v>
      </c>
      <c r="S256" s="29">
        <v>107</v>
      </c>
      <c r="T256" s="29">
        <v>0.64</v>
      </c>
      <c r="U256" s="29">
        <v>5.6030000000000003E-3</v>
      </c>
    </row>
    <row r="257" spans="1:21" ht="37.799999999999997" x14ac:dyDescent="0.3">
      <c r="A257" s="1"/>
      <c r="B257" s="47">
        <v>252</v>
      </c>
      <c r="C257" s="45">
        <v>1008671</v>
      </c>
      <c r="D257" s="40" t="s">
        <v>33</v>
      </c>
      <c r="E257" s="31" t="s">
        <v>224</v>
      </c>
      <c r="F257" s="31"/>
      <c r="G257" s="29" t="s">
        <v>42</v>
      </c>
      <c r="H257" s="41" t="s">
        <v>62</v>
      </c>
      <c r="I257" s="45">
        <v>1135712</v>
      </c>
      <c r="J257" s="46"/>
      <c r="K257" s="38" t="s">
        <v>157</v>
      </c>
      <c r="L257" s="29" t="s">
        <v>158</v>
      </c>
      <c r="M257" s="33">
        <v>841</v>
      </c>
      <c r="N257" s="29">
        <v>0.01</v>
      </c>
      <c r="O257" s="29">
        <v>3.4999999999999997E-5</v>
      </c>
      <c r="P257" s="29">
        <v>50</v>
      </c>
      <c r="Q257" s="29">
        <v>287</v>
      </c>
      <c r="R257" s="29">
        <v>190</v>
      </c>
      <c r="S257" s="29">
        <v>105</v>
      </c>
      <c r="T257" s="29">
        <v>0.5</v>
      </c>
      <c r="U257" s="29">
        <v>5.7260000000000002E-3</v>
      </c>
    </row>
    <row r="258" spans="1:21" ht="37.799999999999997" x14ac:dyDescent="0.3">
      <c r="A258" s="1"/>
      <c r="B258" s="47">
        <v>253</v>
      </c>
      <c r="C258" s="45">
        <v>1001235</v>
      </c>
      <c r="D258" s="40" t="s">
        <v>33</v>
      </c>
      <c r="E258" s="39" t="s">
        <v>4109</v>
      </c>
      <c r="F258" s="39"/>
      <c r="G258" s="29" t="s">
        <v>42</v>
      </c>
      <c r="H258" s="41" t="s">
        <v>62</v>
      </c>
      <c r="I258" s="45">
        <v>1135713</v>
      </c>
      <c r="J258" s="46"/>
      <c r="K258" s="38" t="s">
        <v>157</v>
      </c>
      <c r="L258" s="29" t="s">
        <v>158</v>
      </c>
      <c r="M258" s="33">
        <v>1394</v>
      </c>
      <c r="N258" s="29">
        <v>0.03</v>
      </c>
      <c r="O258" s="29">
        <v>1.37E-4</v>
      </c>
      <c r="P258" s="29">
        <v>15</v>
      </c>
      <c r="Q258" s="29">
        <v>280</v>
      </c>
      <c r="R258" s="29">
        <v>187</v>
      </c>
      <c r="S258" s="29">
        <v>107</v>
      </c>
      <c r="T258" s="29">
        <v>0.6</v>
      </c>
      <c r="U258" s="29">
        <v>5.6030000000000003E-3</v>
      </c>
    </row>
    <row r="259" spans="1:21" ht="37.799999999999997" x14ac:dyDescent="0.3">
      <c r="A259" s="1"/>
      <c r="B259" s="47">
        <v>254</v>
      </c>
      <c r="C259" s="45">
        <v>1008673</v>
      </c>
      <c r="D259" s="40" t="s">
        <v>33</v>
      </c>
      <c r="E259" s="31" t="s">
        <v>225</v>
      </c>
      <c r="F259" s="31"/>
      <c r="G259" s="37" t="s">
        <v>42</v>
      </c>
      <c r="H259" s="41" t="s">
        <v>62</v>
      </c>
      <c r="I259" s="45">
        <v>1135714</v>
      </c>
      <c r="J259" s="46"/>
      <c r="K259" s="38" t="s">
        <v>157</v>
      </c>
      <c r="L259" s="29" t="s">
        <v>158</v>
      </c>
      <c r="M259" s="33">
        <v>2555</v>
      </c>
      <c r="N259" s="29">
        <v>5.5E-2</v>
      </c>
      <c r="O259" s="29">
        <v>1.7000000000000001E-4</v>
      </c>
      <c r="P259" s="29">
        <v>10</v>
      </c>
      <c r="Q259" s="29">
        <v>280</v>
      </c>
      <c r="R259" s="29">
        <v>187</v>
      </c>
      <c r="S259" s="29">
        <v>107</v>
      </c>
      <c r="T259" s="29">
        <v>0.55000000000000004</v>
      </c>
      <c r="U259" s="29">
        <v>5.6030000000000003E-3</v>
      </c>
    </row>
    <row r="260" spans="1:21" ht="25.2" x14ac:dyDescent="0.3">
      <c r="A260" s="1"/>
      <c r="B260" s="47">
        <v>255</v>
      </c>
      <c r="C260" s="45">
        <v>1042866</v>
      </c>
      <c r="D260" s="40" t="s">
        <v>33</v>
      </c>
      <c r="E260" s="39" t="s">
        <v>226</v>
      </c>
      <c r="F260" s="39"/>
      <c r="G260" s="29" t="s">
        <v>47</v>
      </c>
      <c r="H260" s="41" t="s">
        <v>4779</v>
      </c>
      <c r="I260" s="40" t="s">
        <v>33</v>
      </c>
      <c r="J260" s="46"/>
      <c r="K260" s="38" t="s">
        <v>3785</v>
      </c>
      <c r="L260" s="29" t="s">
        <v>158</v>
      </c>
      <c r="M260" s="33" t="s">
        <v>5289</v>
      </c>
      <c r="N260" s="29">
        <v>0.111</v>
      </c>
      <c r="O260" s="29">
        <v>3.8000000000000002E-4</v>
      </c>
      <c r="P260" s="29">
        <v>10</v>
      </c>
      <c r="Q260" s="29">
        <v>280</v>
      </c>
      <c r="R260" s="29">
        <v>187</v>
      </c>
      <c r="S260" s="29">
        <v>107</v>
      </c>
      <c r="T260" s="29">
        <v>1.1100000000000001</v>
      </c>
      <c r="U260" s="29">
        <v>5.6030000000000003E-3</v>
      </c>
    </row>
    <row r="261" spans="1:21" ht="25.2" x14ac:dyDescent="0.3">
      <c r="A261" s="1"/>
      <c r="B261" s="47">
        <v>256</v>
      </c>
      <c r="C261" s="45">
        <v>1042865</v>
      </c>
      <c r="D261" s="40" t="s">
        <v>33</v>
      </c>
      <c r="E261" s="39" t="s">
        <v>227</v>
      </c>
      <c r="F261" s="39"/>
      <c r="G261" s="29" t="s">
        <v>47</v>
      </c>
      <c r="H261" s="41" t="s">
        <v>4779</v>
      </c>
      <c r="I261" s="40" t="s">
        <v>33</v>
      </c>
      <c r="J261" s="46"/>
      <c r="K261" s="38" t="s">
        <v>3785</v>
      </c>
      <c r="L261" s="29" t="s">
        <v>158</v>
      </c>
      <c r="M261" s="33" t="s">
        <v>5289</v>
      </c>
      <c r="N261" s="29">
        <v>0.106</v>
      </c>
      <c r="O261" s="29">
        <v>2.1000000000000001E-4</v>
      </c>
      <c r="P261" s="29">
        <v>5</v>
      </c>
      <c r="Q261" s="29">
        <v>250</v>
      </c>
      <c r="R261" s="29">
        <v>150</v>
      </c>
      <c r="S261" s="29">
        <v>145</v>
      </c>
      <c r="T261" s="29">
        <v>0.53</v>
      </c>
      <c r="U261" s="29">
        <v>5.4380000000000001E-3</v>
      </c>
    </row>
    <row r="262" spans="1:21" ht="37.799999999999997" x14ac:dyDescent="0.3">
      <c r="A262" s="1"/>
      <c r="B262" s="47">
        <v>257</v>
      </c>
      <c r="C262" s="45">
        <v>1008674</v>
      </c>
      <c r="D262" s="40" t="s">
        <v>33</v>
      </c>
      <c r="E262" s="31" t="s">
        <v>229</v>
      </c>
      <c r="F262" s="31"/>
      <c r="G262" s="29" t="s">
        <v>42</v>
      </c>
      <c r="H262" s="41" t="s">
        <v>62</v>
      </c>
      <c r="I262" s="45">
        <v>1135715</v>
      </c>
      <c r="J262" s="46"/>
      <c r="K262" s="38" t="s">
        <v>157</v>
      </c>
      <c r="L262" s="29" t="s">
        <v>158</v>
      </c>
      <c r="M262" s="33">
        <v>634</v>
      </c>
      <c r="N262" s="29">
        <v>7.0000000000000001E-3</v>
      </c>
      <c r="O262" s="29">
        <v>2.6999999999999999E-5</v>
      </c>
      <c r="P262" s="29">
        <v>100</v>
      </c>
      <c r="Q262" s="29">
        <v>280</v>
      </c>
      <c r="R262" s="29">
        <v>187</v>
      </c>
      <c r="S262" s="29">
        <v>107</v>
      </c>
      <c r="T262" s="29">
        <v>0.7</v>
      </c>
      <c r="U262" s="29">
        <v>5.6030000000000003E-3</v>
      </c>
    </row>
    <row r="263" spans="1:21" ht="37.799999999999997" x14ac:dyDescent="0.3">
      <c r="A263" s="1"/>
      <c r="B263" s="47">
        <v>258</v>
      </c>
      <c r="C263" s="45">
        <v>1008675</v>
      </c>
      <c r="D263" s="40" t="s">
        <v>33</v>
      </c>
      <c r="E263" s="31" t="s">
        <v>230</v>
      </c>
      <c r="F263" s="31"/>
      <c r="G263" s="29" t="s">
        <v>47</v>
      </c>
      <c r="H263" s="41" t="s">
        <v>62</v>
      </c>
      <c r="I263" s="45">
        <v>1135716</v>
      </c>
      <c r="J263" s="46"/>
      <c r="K263" s="38" t="s">
        <v>157</v>
      </c>
      <c r="L263" s="29" t="s">
        <v>158</v>
      </c>
      <c r="M263" s="33">
        <v>877</v>
      </c>
      <c r="N263" s="29">
        <v>1.0999999999999999E-2</v>
      </c>
      <c r="O263" s="29">
        <v>5.1E-5</v>
      </c>
      <c r="P263" s="29">
        <v>40</v>
      </c>
      <c r="Q263" s="29">
        <v>280</v>
      </c>
      <c r="R263" s="29">
        <v>187</v>
      </c>
      <c r="S263" s="29">
        <v>107</v>
      </c>
      <c r="T263" s="29">
        <v>0.44</v>
      </c>
      <c r="U263" s="29">
        <v>5.6030000000000003E-3</v>
      </c>
    </row>
    <row r="264" spans="1:21" ht="25.2" x14ac:dyDescent="0.3">
      <c r="A264" s="1"/>
      <c r="B264" s="47">
        <v>259</v>
      </c>
      <c r="C264" s="45">
        <v>1008676</v>
      </c>
      <c r="D264" s="40" t="s">
        <v>33</v>
      </c>
      <c r="E264" s="31" t="s">
        <v>231</v>
      </c>
      <c r="F264" s="31"/>
      <c r="G264" s="29" t="s">
        <v>42</v>
      </c>
      <c r="H264" s="41" t="s">
        <v>59</v>
      </c>
      <c r="I264" s="45">
        <v>1135717</v>
      </c>
      <c r="J264" s="46"/>
      <c r="K264" s="38" t="s">
        <v>157</v>
      </c>
      <c r="L264" s="29" t="s">
        <v>158</v>
      </c>
      <c r="M264" s="33">
        <v>877</v>
      </c>
      <c r="N264" s="29">
        <v>1.2E-2</v>
      </c>
      <c r="O264" s="29">
        <v>7.2000000000000002E-5</v>
      </c>
      <c r="P264" s="29">
        <v>40</v>
      </c>
      <c r="Q264" s="29">
        <v>280</v>
      </c>
      <c r="R264" s="29">
        <v>187</v>
      </c>
      <c r="S264" s="29">
        <v>107</v>
      </c>
      <c r="T264" s="29">
        <v>0.48</v>
      </c>
      <c r="U264" s="29">
        <v>5.6030000000000003E-3</v>
      </c>
    </row>
    <row r="265" spans="1:21" ht="37.799999999999997" x14ac:dyDescent="0.3">
      <c r="A265" s="1"/>
      <c r="B265" s="47">
        <v>260</v>
      </c>
      <c r="C265" s="45">
        <v>1001240</v>
      </c>
      <c r="D265" s="40" t="s">
        <v>33</v>
      </c>
      <c r="E265" s="31" t="s">
        <v>232</v>
      </c>
      <c r="F265" s="31"/>
      <c r="G265" s="29" t="s">
        <v>47</v>
      </c>
      <c r="H265" s="41" t="s">
        <v>62</v>
      </c>
      <c r="I265" s="45">
        <v>1135718</v>
      </c>
      <c r="J265" s="46"/>
      <c r="K265" s="38" t="s">
        <v>157</v>
      </c>
      <c r="L265" s="29" t="s">
        <v>158</v>
      </c>
      <c r="M265" s="33">
        <v>1394</v>
      </c>
      <c r="N265" s="29">
        <v>0.03</v>
      </c>
      <c r="O265" s="29">
        <v>6.0000000000000002E-5</v>
      </c>
      <c r="P265" s="29">
        <v>20</v>
      </c>
      <c r="Q265" s="29">
        <v>290</v>
      </c>
      <c r="R265" s="29">
        <v>190</v>
      </c>
      <c r="S265" s="29">
        <v>110</v>
      </c>
      <c r="T265" s="29">
        <v>0.6</v>
      </c>
      <c r="U265" s="29">
        <v>6.0610000000000004E-3</v>
      </c>
    </row>
    <row r="266" spans="1:21" ht="25.2" x14ac:dyDescent="0.3">
      <c r="A266" s="1"/>
      <c r="B266" s="47">
        <v>261</v>
      </c>
      <c r="C266" s="45">
        <v>1008678</v>
      </c>
      <c r="D266" s="40" t="s">
        <v>33</v>
      </c>
      <c r="E266" s="31" t="s">
        <v>233</v>
      </c>
      <c r="F266" s="31"/>
      <c r="G266" s="29" t="s">
        <v>47</v>
      </c>
      <c r="H266" s="41" t="s">
        <v>59</v>
      </c>
      <c r="I266" s="45">
        <v>1135719</v>
      </c>
      <c r="J266" s="46"/>
      <c r="K266" s="38" t="s">
        <v>157</v>
      </c>
      <c r="L266" s="29" t="s">
        <v>158</v>
      </c>
      <c r="M266" s="33">
        <v>2555</v>
      </c>
      <c r="N266" s="29">
        <v>0.06</v>
      </c>
      <c r="O266" s="29">
        <v>1.5E-5</v>
      </c>
      <c r="P266" s="29">
        <v>10</v>
      </c>
      <c r="Q266" s="29">
        <v>250</v>
      </c>
      <c r="R266" s="29">
        <v>150</v>
      </c>
      <c r="S266" s="29">
        <v>145</v>
      </c>
      <c r="T266" s="29">
        <v>0.6</v>
      </c>
      <c r="U266" s="29">
        <v>5.4380000000000001E-3</v>
      </c>
    </row>
    <row r="267" spans="1:21" ht="25.2" x14ac:dyDescent="0.3">
      <c r="A267" s="1"/>
      <c r="B267" s="47">
        <v>262</v>
      </c>
      <c r="C267" s="45">
        <v>1042867</v>
      </c>
      <c r="D267" s="40" t="s">
        <v>33</v>
      </c>
      <c r="E267" s="31" t="s">
        <v>235</v>
      </c>
      <c r="F267" s="31"/>
      <c r="G267" s="29" t="s">
        <v>47</v>
      </c>
      <c r="H267" s="41" t="s">
        <v>4779</v>
      </c>
      <c r="I267" s="40" t="s">
        <v>33</v>
      </c>
      <c r="J267" s="46"/>
      <c r="K267" s="38" t="s">
        <v>3785</v>
      </c>
      <c r="L267" s="29" t="s">
        <v>158</v>
      </c>
      <c r="M267" s="33" t="s">
        <v>5289</v>
      </c>
      <c r="N267" s="29">
        <v>8.7999999999999995E-2</v>
      </c>
      <c r="O267" s="29">
        <v>3.6699999999999998E-4</v>
      </c>
      <c r="P267" s="29">
        <v>10</v>
      </c>
      <c r="Q267" s="29">
        <v>280</v>
      </c>
      <c r="R267" s="29">
        <v>187</v>
      </c>
      <c r="S267" s="29">
        <v>107</v>
      </c>
      <c r="T267" s="29">
        <v>0.88</v>
      </c>
      <c r="U267" s="29">
        <v>5.6030000000000003E-3</v>
      </c>
    </row>
    <row r="268" spans="1:21" ht="25.2" x14ac:dyDescent="0.3">
      <c r="A268" s="1"/>
      <c r="B268" s="47">
        <v>263</v>
      </c>
      <c r="C268" s="45">
        <v>1042878</v>
      </c>
      <c r="D268" s="40" t="s">
        <v>33</v>
      </c>
      <c r="E268" s="31" t="s">
        <v>236</v>
      </c>
      <c r="F268" s="31"/>
      <c r="G268" s="37" t="s">
        <v>47</v>
      </c>
      <c r="H268" s="41" t="s">
        <v>4779</v>
      </c>
      <c r="I268" s="40" t="s">
        <v>33</v>
      </c>
      <c r="J268" s="46"/>
      <c r="K268" s="38" t="s">
        <v>3785</v>
      </c>
      <c r="L268" s="29" t="s">
        <v>158</v>
      </c>
      <c r="M268" s="33" t="s">
        <v>5289</v>
      </c>
      <c r="N268" s="29">
        <v>0.14699999999999999</v>
      </c>
      <c r="O268" s="29">
        <v>5.7600000000000001E-4</v>
      </c>
      <c r="P268" s="29">
        <v>5</v>
      </c>
      <c r="Q268" s="29">
        <v>280</v>
      </c>
      <c r="R268" s="29">
        <v>187</v>
      </c>
      <c r="S268" s="29">
        <v>107</v>
      </c>
      <c r="T268" s="29">
        <v>0.73499999999999999</v>
      </c>
      <c r="U268" s="29">
        <v>5.6030000000000003E-3</v>
      </c>
    </row>
    <row r="269" spans="1:21" ht="25.2" x14ac:dyDescent="0.3">
      <c r="A269" s="1"/>
      <c r="B269" s="47">
        <v>264</v>
      </c>
      <c r="C269" s="45">
        <v>1085085</v>
      </c>
      <c r="D269" s="29"/>
      <c r="E269" s="52" t="s">
        <v>238</v>
      </c>
      <c r="F269" s="52"/>
      <c r="G269" s="29" t="s">
        <v>39</v>
      </c>
      <c r="H269" s="41" t="s">
        <v>4779</v>
      </c>
      <c r="I269" s="29"/>
      <c r="J269" s="46"/>
      <c r="K269" s="38" t="s">
        <v>3785</v>
      </c>
      <c r="L269" s="29" t="s">
        <v>158</v>
      </c>
      <c r="M269" s="33" t="s">
        <v>5289</v>
      </c>
      <c r="N269" s="29">
        <v>0.32200000000000001</v>
      </c>
      <c r="O269" s="29">
        <v>1.2999999999999999E-3</v>
      </c>
      <c r="P269" s="29">
        <v>10</v>
      </c>
      <c r="Q269" s="29">
        <v>381</v>
      </c>
      <c r="R269" s="29">
        <v>298</v>
      </c>
      <c r="S269" s="29">
        <v>203</v>
      </c>
      <c r="T269" s="29">
        <v>3.22</v>
      </c>
      <c r="U269" s="29">
        <v>2.3047999999999999E-2</v>
      </c>
    </row>
    <row r="270" spans="1:21" ht="37.799999999999997" x14ac:dyDescent="0.3">
      <c r="A270" s="1"/>
      <c r="B270" s="47">
        <v>265</v>
      </c>
      <c r="C270" s="45">
        <v>1084671</v>
      </c>
      <c r="D270" s="29"/>
      <c r="E270" s="31" t="s">
        <v>240</v>
      </c>
      <c r="F270" s="31"/>
      <c r="G270" s="37" t="s">
        <v>47</v>
      </c>
      <c r="H270" s="41" t="s">
        <v>62</v>
      </c>
      <c r="I270" s="63" t="s">
        <v>5259</v>
      </c>
      <c r="J270" s="46"/>
      <c r="K270" s="38" t="s">
        <v>157</v>
      </c>
      <c r="L270" s="29" t="s">
        <v>158</v>
      </c>
      <c r="M270" s="33">
        <v>331.66</v>
      </c>
      <c r="N270" s="29">
        <v>2E-3</v>
      </c>
      <c r="O270" s="29">
        <v>1.9000000000000001E-5</v>
      </c>
      <c r="P270" s="29">
        <v>20</v>
      </c>
      <c r="Q270" s="29">
        <v>245</v>
      </c>
      <c r="R270" s="29">
        <v>202</v>
      </c>
      <c r="S270" s="29">
        <v>145</v>
      </c>
      <c r="T270" s="29">
        <v>0.04</v>
      </c>
      <c r="U270" s="29">
        <v>7.1760000000000001E-3</v>
      </c>
    </row>
    <row r="271" spans="1:21" ht="37.799999999999997" x14ac:dyDescent="0.3">
      <c r="A271" s="1"/>
      <c r="B271" s="47">
        <v>266</v>
      </c>
      <c r="C271" s="45">
        <v>1008684</v>
      </c>
      <c r="D271" s="40" t="s">
        <v>33</v>
      </c>
      <c r="E271" s="31" t="s">
        <v>4110</v>
      </c>
      <c r="F271" s="31"/>
      <c r="G271" s="29" t="s">
        <v>42</v>
      </c>
      <c r="H271" s="41" t="s">
        <v>62</v>
      </c>
      <c r="I271" s="45">
        <v>1135721</v>
      </c>
      <c r="J271" s="46"/>
      <c r="K271" s="38" t="s">
        <v>157</v>
      </c>
      <c r="L271" s="29" t="s">
        <v>158</v>
      </c>
      <c r="M271" s="33">
        <v>620</v>
      </c>
      <c r="N271" s="29">
        <v>8.9999999999999993E-3</v>
      </c>
      <c r="O271" s="29">
        <v>6.4999999999999994E-5</v>
      </c>
      <c r="P271" s="29">
        <v>60</v>
      </c>
      <c r="Q271" s="29">
        <v>280</v>
      </c>
      <c r="R271" s="29">
        <v>187</v>
      </c>
      <c r="S271" s="29">
        <v>107</v>
      </c>
      <c r="T271" s="29">
        <v>0.63</v>
      </c>
      <c r="U271" s="29">
        <v>5.6030000000000003E-3</v>
      </c>
    </row>
    <row r="272" spans="1:21" ht="37.799999999999997" x14ac:dyDescent="0.3">
      <c r="A272" s="1"/>
      <c r="B272" s="47">
        <v>267</v>
      </c>
      <c r="C272" s="45">
        <v>1008685</v>
      </c>
      <c r="D272" s="40" t="s">
        <v>33</v>
      </c>
      <c r="E272" s="31" t="s">
        <v>4114</v>
      </c>
      <c r="F272" s="31"/>
      <c r="G272" s="29" t="s">
        <v>42</v>
      </c>
      <c r="H272" s="41" t="s">
        <v>62</v>
      </c>
      <c r="I272" s="45">
        <v>1135722</v>
      </c>
      <c r="J272" s="46"/>
      <c r="K272" s="38" t="s">
        <v>157</v>
      </c>
      <c r="L272" s="29" t="s">
        <v>158</v>
      </c>
      <c r="M272" s="33">
        <v>839</v>
      </c>
      <c r="N272" s="29">
        <v>1.7000000000000001E-2</v>
      </c>
      <c r="O272" s="29">
        <v>9.0000000000000006E-5</v>
      </c>
      <c r="P272" s="29">
        <v>30</v>
      </c>
      <c r="Q272" s="29">
        <v>280</v>
      </c>
      <c r="R272" s="29">
        <v>187</v>
      </c>
      <c r="S272" s="29">
        <v>107</v>
      </c>
      <c r="T272" s="29">
        <v>0.59499999999999997</v>
      </c>
      <c r="U272" s="29">
        <v>5.6030000000000003E-3</v>
      </c>
    </row>
    <row r="273" spans="1:21" ht="37.799999999999997" x14ac:dyDescent="0.3">
      <c r="A273" s="1"/>
      <c r="B273" s="47">
        <v>268</v>
      </c>
      <c r="C273" s="45">
        <v>1008686</v>
      </c>
      <c r="D273" s="40" t="s">
        <v>33</v>
      </c>
      <c r="E273" s="31" t="s">
        <v>4111</v>
      </c>
      <c r="F273" s="31"/>
      <c r="G273" s="29" t="s">
        <v>42</v>
      </c>
      <c r="H273" s="41" t="s">
        <v>62</v>
      </c>
      <c r="I273" s="45">
        <v>1135723</v>
      </c>
      <c r="J273" s="46"/>
      <c r="K273" s="38" t="s">
        <v>157</v>
      </c>
      <c r="L273" s="29" t="s">
        <v>158</v>
      </c>
      <c r="M273" s="33">
        <v>1334</v>
      </c>
      <c r="N273" s="29">
        <v>0.03</v>
      </c>
      <c r="O273" s="29">
        <v>1.3799999999999999E-4</v>
      </c>
      <c r="P273" s="29">
        <v>20</v>
      </c>
      <c r="Q273" s="29">
        <v>280</v>
      </c>
      <c r="R273" s="29">
        <v>187</v>
      </c>
      <c r="S273" s="29">
        <v>107</v>
      </c>
      <c r="T273" s="29">
        <v>0.75</v>
      </c>
      <c r="U273" s="29">
        <v>5.6030000000000003E-3</v>
      </c>
    </row>
    <row r="274" spans="1:21" ht="37.799999999999997" x14ac:dyDescent="0.3">
      <c r="A274" s="1"/>
      <c r="B274" s="47">
        <v>269</v>
      </c>
      <c r="C274" s="45">
        <v>1001250</v>
      </c>
      <c r="D274" s="40" t="s">
        <v>33</v>
      </c>
      <c r="E274" s="39" t="s">
        <v>241</v>
      </c>
      <c r="F274" s="39"/>
      <c r="G274" s="29" t="s">
        <v>42</v>
      </c>
      <c r="H274" s="41" t="s">
        <v>62</v>
      </c>
      <c r="I274" s="45">
        <v>1135724</v>
      </c>
      <c r="J274" s="46"/>
      <c r="K274" s="38" t="s">
        <v>157</v>
      </c>
      <c r="L274" s="29" t="s">
        <v>158</v>
      </c>
      <c r="M274" s="33">
        <v>2775</v>
      </c>
      <c r="N274" s="29">
        <v>7.0000000000000007E-2</v>
      </c>
      <c r="O274" s="29">
        <v>9.9799999999999997E-4</v>
      </c>
      <c r="P274" s="29">
        <v>10</v>
      </c>
      <c r="Q274" s="29">
        <v>290</v>
      </c>
      <c r="R274" s="29">
        <v>190</v>
      </c>
      <c r="S274" s="29">
        <v>115</v>
      </c>
      <c r="T274" s="29">
        <v>0.7</v>
      </c>
      <c r="U274" s="29">
        <v>6.3369999999999998E-3</v>
      </c>
    </row>
    <row r="275" spans="1:21" ht="37.799999999999997" x14ac:dyDescent="0.3">
      <c r="A275" s="1"/>
      <c r="B275" s="47">
        <v>270</v>
      </c>
      <c r="C275" s="45">
        <v>1008688</v>
      </c>
      <c r="D275" s="40" t="s">
        <v>33</v>
      </c>
      <c r="E275" s="31" t="s">
        <v>242</v>
      </c>
      <c r="F275" s="31"/>
      <c r="G275" s="29" t="s">
        <v>47</v>
      </c>
      <c r="H275" s="41" t="s">
        <v>62</v>
      </c>
      <c r="I275" s="45">
        <v>1135725</v>
      </c>
      <c r="J275" s="46"/>
      <c r="K275" s="38" t="s">
        <v>157</v>
      </c>
      <c r="L275" s="29" t="s">
        <v>158</v>
      </c>
      <c r="M275" s="33">
        <v>5176</v>
      </c>
      <c r="N275" s="29">
        <v>0.121</v>
      </c>
      <c r="O275" s="29">
        <v>6.3400000000000001E-4</v>
      </c>
      <c r="P275" s="29">
        <v>5</v>
      </c>
      <c r="Q275" s="29">
        <v>280</v>
      </c>
      <c r="R275" s="29">
        <v>187</v>
      </c>
      <c r="S275" s="29">
        <v>107</v>
      </c>
      <c r="T275" s="29">
        <v>0.60499999999999998</v>
      </c>
      <c r="U275" s="29">
        <v>5.6030000000000003E-3</v>
      </c>
    </row>
    <row r="276" spans="1:21" ht="25.2" x14ac:dyDescent="0.3">
      <c r="A276" s="1"/>
      <c r="B276" s="47">
        <v>271</v>
      </c>
      <c r="C276" s="45">
        <v>1042861</v>
      </c>
      <c r="D276" s="40" t="s">
        <v>33</v>
      </c>
      <c r="E276" s="31" t="s">
        <v>243</v>
      </c>
      <c r="F276" s="31"/>
      <c r="G276" s="29" t="s">
        <v>47</v>
      </c>
      <c r="H276" s="41" t="s">
        <v>4779</v>
      </c>
      <c r="I276" s="40" t="s">
        <v>33</v>
      </c>
      <c r="J276" s="46"/>
      <c r="K276" s="38" t="s">
        <v>3785</v>
      </c>
      <c r="L276" s="29" t="s">
        <v>158</v>
      </c>
      <c r="M276" s="33" t="s">
        <v>5289</v>
      </c>
      <c r="N276" s="29">
        <v>0.245</v>
      </c>
      <c r="O276" s="29">
        <v>1.34E-3</v>
      </c>
      <c r="P276" s="29">
        <v>3</v>
      </c>
      <c r="Q276" s="29">
        <v>280</v>
      </c>
      <c r="R276" s="29">
        <v>187</v>
      </c>
      <c r="S276" s="29">
        <v>107</v>
      </c>
      <c r="T276" s="29">
        <v>0.73499999999999999</v>
      </c>
      <c r="U276" s="29">
        <v>5.6030000000000003E-3</v>
      </c>
    </row>
    <row r="277" spans="1:21" ht="37.799999999999997" x14ac:dyDescent="0.3">
      <c r="A277" s="1"/>
      <c r="B277" s="47">
        <v>272</v>
      </c>
      <c r="C277" s="45">
        <v>1008710</v>
      </c>
      <c r="D277" s="40" t="s">
        <v>33</v>
      </c>
      <c r="E277" s="31" t="s">
        <v>246</v>
      </c>
      <c r="F277" s="31"/>
      <c r="G277" s="29" t="s">
        <v>42</v>
      </c>
      <c r="H277" s="41" t="s">
        <v>62</v>
      </c>
      <c r="I277" s="45">
        <v>1135726</v>
      </c>
      <c r="J277" s="46"/>
      <c r="K277" s="38" t="s">
        <v>157</v>
      </c>
      <c r="L277" s="29" t="s">
        <v>158</v>
      </c>
      <c r="M277" s="33">
        <v>788</v>
      </c>
      <c r="N277" s="29">
        <v>1.2E-2</v>
      </c>
      <c r="O277" s="29">
        <v>8.1000000000000004E-5</v>
      </c>
      <c r="P277" s="29">
        <v>40</v>
      </c>
      <c r="Q277" s="29">
        <v>280</v>
      </c>
      <c r="R277" s="29">
        <v>187</v>
      </c>
      <c r="S277" s="29">
        <v>107</v>
      </c>
      <c r="T277" s="29">
        <v>0.48</v>
      </c>
      <c r="U277" s="29">
        <v>5.6030000000000003E-3</v>
      </c>
    </row>
    <row r="278" spans="1:21" ht="37.799999999999997" x14ac:dyDescent="0.3">
      <c r="A278" s="1"/>
      <c r="B278" s="47">
        <v>273</v>
      </c>
      <c r="C278" s="45">
        <v>1008700</v>
      </c>
      <c r="D278" s="40" t="s">
        <v>33</v>
      </c>
      <c r="E278" s="31" t="s">
        <v>247</v>
      </c>
      <c r="F278" s="31"/>
      <c r="G278" s="29" t="s">
        <v>42</v>
      </c>
      <c r="H278" s="41" t="s">
        <v>62</v>
      </c>
      <c r="I278" s="45">
        <v>1135727</v>
      </c>
      <c r="J278" s="46"/>
      <c r="K278" s="38" t="s">
        <v>157</v>
      </c>
      <c r="L278" s="29" t="s">
        <v>158</v>
      </c>
      <c r="M278" s="33">
        <v>788</v>
      </c>
      <c r="N278" s="29">
        <v>0.01</v>
      </c>
      <c r="O278" s="29">
        <v>2.5999999999999998E-5</v>
      </c>
      <c r="P278" s="29">
        <v>40</v>
      </c>
      <c r="Q278" s="29">
        <v>287</v>
      </c>
      <c r="R278" s="29">
        <v>190</v>
      </c>
      <c r="S278" s="29">
        <v>105</v>
      </c>
      <c r="T278" s="29">
        <v>0.4</v>
      </c>
      <c r="U278" s="29">
        <v>5.7260000000000002E-3</v>
      </c>
    </row>
    <row r="279" spans="1:21" ht="25.2" x14ac:dyDescent="0.3">
      <c r="A279" s="1"/>
      <c r="B279" s="47">
        <v>274</v>
      </c>
      <c r="C279" s="45">
        <v>1008689</v>
      </c>
      <c r="D279" s="40" t="s">
        <v>33</v>
      </c>
      <c r="E279" s="31" t="s">
        <v>248</v>
      </c>
      <c r="F279" s="31"/>
      <c r="G279" s="29" t="s">
        <v>42</v>
      </c>
      <c r="H279" s="41" t="s">
        <v>59</v>
      </c>
      <c r="I279" s="45">
        <v>1135728</v>
      </c>
      <c r="J279" s="46"/>
      <c r="K279" s="38" t="s">
        <v>157</v>
      </c>
      <c r="L279" s="29" t="s">
        <v>158</v>
      </c>
      <c r="M279" s="33">
        <v>839</v>
      </c>
      <c r="N279" s="29">
        <v>1.4E-2</v>
      </c>
      <c r="O279" s="29">
        <v>6.7000000000000002E-5</v>
      </c>
      <c r="P279" s="29">
        <v>40</v>
      </c>
      <c r="Q279" s="29">
        <v>280</v>
      </c>
      <c r="R279" s="29">
        <v>187</v>
      </c>
      <c r="S279" s="29">
        <v>107</v>
      </c>
      <c r="T279" s="29">
        <v>0.56000000000000005</v>
      </c>
      <c r="U279" s="29">
        <v>5.6030000000000003E-3</v>
      </c>
    </row>
    <row r="280" spans="1:21" ht="37.799999999999997" x14ac:dyDescent="0.3">
      <c r="A280" s="1"/>
      <c r="B280" s="47">
        <v>275</v>
      </c>
      <c r="C280" s="45">
        <v>1008697</v>
      </c>
      <c r="D280" s="40" t="s">
        <v>33</v>
      </c>
      <c r="E280" s="31" t="s">
        <v>249</v>
      </c>
      <c r="F280" s="31"/>
      <c r="G280" s="29" t="s">
        <v>42</v>
      </c>
      <c r="H280" s="41" t="s">
        <v>62</v>
      </c>
      <c r="I280" s="45">
        <v>1135729</v>
      </c>
      <c r="J280" s="46"/>
      <c r="K280" s="38" t="s">
        <v>157</v>
      </c>
      <c r="L280" s="29" t="s">
        <v>158</v>
      </c>
      <c r="M280" s="33">
        <v>839</v>
      </c>
      <c r="N280" s="29">
        <v>1.4E-2</v>
      </c>
      <c r="O280" s="29">
        <v>6.9999999999999994E-5</v>
      </c>
      <c r="P280" s="29">
        <v>40</v>
      </c>
      <c r="Q280" s="29">
        <v>280</v>
      </c>
      <c r="R280" s="29">
        <v>187</v>
      </c>
      <c r="S280" s="29">
        <v>107</v>
      </c>
      <c r="T280" s="29">
        <v>0.56000000000000005</v>
      </c>
      <c r="U280" s="29">
        <v>5.6030000000000003E-3</v>
      </c>
    </row>
    <row r="281" spans="1:21" ht="25.2" x14ac:dyDescent="0.3">
      <c r="A281" s="1"/>
      <c r="B281" s="47">
        <v>276</v>
      </c>
      <c r="C281" s="45">
        <v>1008711</v>
      </c>
      <c r="D281" s="40" t="s">
        <v>33</v>
      </c>
      <c r="E281" s="31" t="s">
        <v>250</v>
      </c>
      <c r="F281" s="31"/>
      <c r="G281" s="29" t="s">
        <v>47</v>
      </c>
      <c r="H281" s="41" t="s">
        <v>59</v>
      </c>
      <c r="I281" s="45">
        <v>1135730</v>
      </c>
      <c r="J281" s="46"/>
      <c r="K281" s="38" t="s">
        <v>157</v>
      </c>
      <c r="L281" s="29" t="s">
        <v>158</v>
      </c>
      <c r="M281" s="33">
        <v>1334</v>
      </c>
      <c r="N281" s="29">
        <v>0.02</v>
      </c>
      <c r="O281" s="29">
        <v>1.6000000000000001E-4</v>
      </c>
      <c r="P281" s="29">
        <v>25</v>
      </c>
      <c r="Q281" s="29">
        <v>285</v>
      </c>
      <c r="R281" s="29">
        <v>185</v>
      </c>
      <c r="S281" s="29">
        <v>110</v>
      </c>
      <c r="T281" s="29">
        <v>0.5</v>
      </c>
      <c r="U281" s="29">
        <v>5.7999999999999996E-3</v>
      </c>
    </row>
    <row r="282" spans="1:21" ht="37.799999999999997" x14ac:dyDescent="0.3">
      <c r="A282" s="1"/>
      <c r="B282" s="47">
        <v>277</v>
      </c>
      <c r="C282" s="45">
        <v>1008702</v>
      </c>
      <c r="D282" s="40" t="s">
        <v>33</v>
      </c>
      <c r="E282" s="31" t="s">
        <v>251</v>
      </c>
      <c r="F282" s="31"/>
      <c r="G282" s="29" t="s">
        <v>47</v>
      </c>
      <c r="H282" s="41" t="s">
        <v>62</v>
      </c>
      <c r="I282" s="45">
        <v>1135731</v>
      </c>
      <c r="J282" s="46"/>
      <c r="K282" s="38" t="s">
        <v>157</v>
      </c>
      <c r="L282" s="29" t="s">
        <v>158</v>
      </c>
      <c r="M282" s="33">
        <v>1334</v>
      </c>
      <c r="N282" s="29">
        <v>1.7999999999999999E-2</v>
      </c>
      <c r="O282" s="29">
        <v>9.2999999999999997E-5</v>
      </c>
      <c r="P282" s="29">
        <v>25</v>
      </c>
      <c r="Q282" s="29">
        <v>280</v>
      </c>
      <c r="R282" s="29">
        <v>187</v>
      </c>
      <c r="S282" s="29">
        <v>107</v>
      </c>
      <c r="T282" s="29">
        <v>0.45</v>
      </c>
      <c r="U282" s="29">
        <v>5.6030000000000003E-3</v>
      </c>
    </row>
    <row r="283" spans="1:21" ht="37.799999999999997" x14ac:dyDescent="0.3">
      <c r="A283" s="1"/>
      <c r="B283" s="47">
        <v>278</v>
      </c>
      <c r="C283" s="45">
        <v>1008699</v>
      </c>
      <c r="D283" s="40" t="s">
        <v>33</v>
      </c>
      <c r="E283" s="31" t="s">
        <v>252</v>
      </c>
      <c r="F283" s="31"/>
      <c r="G283" s="29" t="s">
        <v>42</v>
      </c>
      <c r="H283" s="41" t="s">
        <v>62</v>
      </c>
      <c r="I283" s="45">
        <v>1135732</v>
      </c>
      <c r="J283" s="46"/>
      <c r="K283" s="38" t="s">
        <v>157</v>
      </c>
      <c r="L283" s="29" t="s">
        <v>158</v>
      </c>
      <c r="M283" s="33">
        <v>1334</v>
      </c>
      <c r="N283" s="29">
        <v>1.9E-2</v>
      </c>
      <c r="O283" s="29">
        <v>1E-4</v>
      </c>
      <c r="P283" s="29">
        <v>25</v>
      </c>
      <c r="Q283" s="29">
        <v>170</v>
      </c>
      <c r="R283" s="29">
        <v>140</v>
      </c>
      <c r="S283" s="29">
        <v>30</v>
      </c>
      <c r="T283" s="29">
        <v>0.47499999999999998</v>
      </c>
      <c r="U283" s="29">
        <v>7.1400000000000001E-4</v>
      </c>
    </row>
    <row r="284" spans="1:21" ht="25.2" x14ac:dyDescent="0.3">
      <c r="A284" s="1"/>
      <c r="B284" s="47">
        <v>279</v>
      </c>
      <c r="C284" s="45">
        <v>1008690</v>
      </c>
      <c r="D284" s="40" t="s">
        <v>33</v>
      </c>
      <c r="E284" s="31" t="s">
        <v>253</v>
      </c>
      <c r="F284" s="31"/>
      <c r="G284" s="29" t="s">
        <v>42</v>
      </c>
      <c r="H284" s="41" t="s">
        <v>59</v>
      </c>
      <c r="I284" s="45">
        <v>1135733</v>
      </c>
      <c r="J284" s="46"/>
      <c r="K284" s="38" t="s">
        <v>157</v>
      </c>
      <c r="L284" s="29" t="s">
        <v>158</v>
      </c>
      <c r="M284" s="33">
        <v>1334</v>
      </c>
      <c r="N284" s="29">
        <v>0.02</v>
      </c>
      <c r="O284" s="29">
        <v>1.0399999999999999E-4</v>
      </c>
      <c r="P284" s="29">
        <v>25</v>
      </c>
      <c r="Q284" s="29">
        <v>285</v>
      </c>
      <c r="R284" s="29">
        <v>195</v>
      </c>
      <c r="S284" s="29">
        <v>105</v>
      </c>
      <c r="T284" s="29">
        <v>0.5</v>
      </c>
      <c r="U284" s="29">
        <v>5.8349999999999999E-3</v>
      </c>
    </row>
    <row r="285" spans="1:21" ht="37.799999999999997" x14ac:dyDescent="0.3">
      <c r="A285" s="1"/>
      <c r="B285" s="47">
        <v>280</v>
      </c>
      <c r="C285" s="45">
        <v>1008701</v>
      </c>
      <c r="D285" s="40" t="s">
        <v>33</v>
      </c>
      <c r="E285" s="31" t="s">
        <v>254</v>
      </c>
      <c r="F285" s="31"/>
      <c r="G285" s="29" t="s">
        <v>47</v>
      </c>
      <c r="H285" s="41" t="s">
        <v>62</v>
      </c>
      <c r="I285" s="45">
        <v>1135734</v>
      </c>
      <c r="J285" s="46"/>
      <c r="K285" s="38" t="s">
        <v>157</v>
      </c>
      <c r="L285" s="29" t="s">
        <v>158</v>
      </c>
      <c r="M285" s="33">
        <v>1334</v>
      </c>
      <c r="N285" s="29">
        <v>2.1000000000000001E-2</v>
      </c>
      <c r="O285" s="29">
        <v>1.44E-4</v>
      </c>
      <c r="P285" s="29">
        <v>25</v>
      </c>
      <c r="Q285" s="29">
        <v>280</v>
      </c>
      <c r="R285" s="29">
        <v>187</v>
      </c>
      <c r="S285" s="29">
        <v>107</v>
      </c>
      <c r="T285" s="29">
        <v>0.52500000000000002</v>
      </c>
      <c r="U285" s="29">
        <v>5.6030000000000003E-3</v>
      </c>
    </row>
    <row r="286" spans="1:21" ht="37.799999999999997" x14ac:dyDescent="0.3">
      <c r="A286" s="1"/>
      <c r="B286" s="47">
        <v>281</v>
      </c>
      <c r="C286" s="45">
        <v>1008703</v>
      </c>
      <c r="D286" s="40" t="s">
        <v>33</v>
      </c>
      <c r="E286" s="31" t="s">
        <v>255</v>
      </c>
      <c r="F286" s="31"/>
      <c r="G286" s="37" t="s">
        <v>42</v>
      </c>
      <c r="H286" s="41" t="s">
        <v>62</v>
      </c>
      <c r="I286" s="45">
        <v>1135735</v>
      </c>
      <c r="J286" s="46"/>
      <c r="K286" s="38" t="s">
        <v>157</v>
      </c>
      <c r="L286" s="29" t="s">
        <v>158</v>
      </c>
      <c r="M286" s="33">
        <v>1334</v>
      </c>
      <c r="N286" s="29">
        <v>0.02</v>
      </c>
      <c r="O286" s="29">
        <v>8.7999999999999998E-5</v>
      </c>
      <c r="P286" s="29">
        <v>25</v>
      </c>
      <c r="Q286" s="29">
        <v>190</v>
      </c>
      <c r="R286" s="29">
        <v>190</v>
      </c>
      <c r="S286" s="29">
        <v>40</v>
      </c>
      <c r="T286" s="29">
        <v>0.5</v>
      </c>
      <c r="U286" s="29">
        <v>1.444E-3</v>
      </c>
    </row>
    <row r="287" spans="1:21" ht="25.2" x14ac:dyDescent="0.3">
      <c r="A287" s="1"/>
      <c r="B287" s="47">
        <v>282</v>
      </c>
      <c r="C287" s="45">
        <v>1008691</v>
      </c>
      <c r="D287" s="40" t="s">
        <v>33</v>
      </c>
      <c r="E287" s="31" t="s">
        <v>4112</v>
      </c>
      <c r="F287" s="31"/>
      <c r="G287" s="29" t="s">
        <v>42</v>
      </c>
      <c r="H287" s="41" t="s">
        <v>59</v>
      </c>
      <c r="I287" s="45">
        <v>1135736</v>
      </c>
      <c r="J287" s="46"/>
      <c r="K287" s="38" t="s">
        <v>157</v>
      </c>
      <c r="L287" s="29" t="s">
        <v>158</v>
      </c>
      <c r="M287" s="33">
        <v>1334</v>
      </c>
      <c r="N287" s="29">
        <v>2.5000000000000001E-2</v>
      </c>
      <c r="O287" s="29">
        <v>1.2999999999999999E-4</v>
      </c>
      <c r="P287" s="29">
        <v>20</v>
      </c>
      <c r="Q287" s="29">
        <v>280</v>
      </c>
      <c r="R287" s="29">
        <v>187</v>
      </c>
      <c r="S287" s="29">
        <v>107</v>
      </c>
      <c r="T287" s="29">
        <v>0.625</v>
      </c>
      <c r="U287" s="29">
        <v>5.6030000000000003E-3</v>
      </c>
    </row>
    <row r="288" spans="1:21" ht="25.2" x14ac:dyDescent="0.3">
      <c r="A288" s="1"/>
      <c r="B288" s="47">
        <v>283</v>
      </c>
      <c r="C288" s="45">
        <v>1001420</v>
      </c>
      <c r="D288" s="40" t="s">
        <v>33</v>
      </c>
      <c r="E288" s="31" t="s">
        <v>4113</v>
      </c>
      <c r="F288" s="31"/>
      <c r="G288" s="29" t="s">
        <v>47</v>
      </c>
      <c r="H288" s="41" t="s">
        <v>59</v>
      </c>
      <c r="I288" s="45">
        <v>1135737</v>
      </c>
      <c r="J288" s="46"/>
      <c r="K288" s="38" t="s">
        <v>157</v>
      </c>
      <c r="L288" s="29" t="s">
        <v>158</v>
      </c>
      <c r="M288" s="33">
        <v>1334</v>
      </c>
      <c r="N288" s="29">
        <v>2.7E-2</v>
      </c>
      <c r="O288" s="29">
        <v>1.5699999999999999E-4</v>
      </c>
      <c r="P288" s="29">
        <v>20</v>
      </c>
      <c r="Q288" s="29">
        <v>170</v>
      </c>
      <c r="R288" s="29">
        <v>170</v>
      </c>
      <c r="S288" s="29">
        <v>40</v>
      </c>
      <c r="T288" s="29">
        <v>0.67500000000000004</v>
      </c>
      <c r="U288" s="29">
        <v>1.1559999999999999E-3</v>
      </c>
    </row>
    <row r="289" spans="1:21" ht="37.799999999999997" x14ac:dyDescent="0.3">
      <c r="A289" s="1"/>
      <c r="B289" s="47">
        <v>284</v>
      </c>
      <c r="C289" s="45">
        <v>1008712</v>
      </c>
      <c r="D289" s="40" t="s">
        <v>33</v>
      </c>
      <c r="E289" s="31" t="s">
        <v>256</v>
      </c>
      <c r="F289" s="31"/>
      <c r="G289" s="29" t="s">
        <v>47</v>
      </c>
      <c r="H289" s="41" t="s">
        <v>62</v>
      </c>
      <c r="I289" s="45">
        <v>1135738</v>
      </c>
      <c r="J289" s="46"/>
      <c r="K289" s="38" t="s">
        <v>157</v>
      </c>
      <c r="L289" s="29" t="s">
        <v>158</v>
      </c>
      <c r="M289" s="33">
        <v>2775</v>
      </c>
      <c r="N289" s="29">
        <v>4.2000000000000003E-2</v>
      </c>
      <c r="O289" s="29">
        <v>3.6000000000000002E-4</v>
      </c>
      <c r="P289" s="29">
        <v>15</v>
      </c>
      <c r="Q289" s="29">
        <v>247</v>
      </c>
      <c r="R289" s="29">
        <v>147</v>
      </c>
      <c r="S289" s="29">
        <v>155</v>
      </c>
      <c r="T289" s="29">
        <v>0.63</v>
      </c>
      <c r="U289" s="29">
        <v>5.6280000000000002E-3</v>
      </c>
    </row>
    <row r="290" spans="1:21" ht="25.2" x14ac:dyDescent="0.3">
      <c r="A290" s="1"/>
      <c r="B290" s="47">
        <v>285</v>
      </c>
      <c r="C290" s="45">
        <v>1001422</v>
      </c>
      <c r="D290" s="40" t="s">
        <v>33</v>
      </c>
      <c r="E290" s="31" t="s">
        <v>257</v>
      </c>
      <c r="F290" s="31"/>
      <c r="G290" s="29" t="s">
        <v>42</v>
      </c>
      <c r="H290" s="41" t="s">
        <v>59</v>
      </c>
      <c r="I290" s="45">
        <v>1135739</v>
      </c>
      <c r="J290" s="46"/>
      <c r="K290" s="38" t="s">
        <v>157</v>
      </c>
      <c r="L290" s="29" t="s">
        <v>158</v>
      </c>
      <c r="M290" s="33">
        <v>2775</v>
      </c>
      <c r="N290" s="29">
        <v>3.7999999999999999E-2</v>
      </c>
      <c r="O290" s="29">
        <v>1.5799999999999999E-4</v>
      </c>
      <c r="P290" s="29">
        <v>15</v>
      </c>
      <c r="Q290" s="29">
        <v>280</v>
      </c>
      <c r="R290" s="29">
        <v>187</v>
      </c>
      <c r="S290" s="29">
        <v>107</v>
      </c>
      <c r="T290" s="29">
        <v>0.56999999999999995</v>
      </c>
      <c r="U290" s="29">
        <v>5.6030000000000003E-3</v>
      </c>
    </row>
    <row r="291" spans="1:21" ht="25.2" x14ac:dyDescent="0.3">
      <c r="A291" s="1"/>
      <c r="B291" s="47">
        <v>286</v>
      </c>
      <c r="C291" s="45">
        <v>1001424</v>
      </c>
      <c r="D291" s="40" t="s">
        <v>33</v>
      </c>
      <c r="E291" s="31" t="s">
        <v>258</v>
      </c>
      <c r="F291" s="31"/>
      <c r="G291" s="29" t="s">
        <v>42</v>
      </c>
      <c r="H291" s="41" t="s">
        <v>59</v>
      </c>
      <c r="I291" s="45">
        <v>1135740</v>
      </c>
      <c r="J291" s="46"/>
      <c r="K291" s="38" t="s">
        <v>157</v>
      </c>
      <c r="L291" s="29" t="s">
        <v>158</v>
      </c>
      <c r="M291" s="33">
        <v>2775</v>
      </c>
      <c r="N291" s="29">
        <v>0.05</v>
      </c>
      <c r="O291" s="29">
        <v>1.7200000000000001E-4</v>
      </c>
      <c r="P291" s="29">
        <v>15</v>
      </c>
      <c r="Q291" s="29">
        <v>285</v>
      </c>
      <c r="R291" s="29">
        <v>185</v>
      </c>
      <c r="S291" s="29">
        <v>110</v>
      </c>
      <c r="T291" s="29">
        <v>0.75</v>
      </c>
      <c r="U291" s="29">
        <v>5.7999999999999996E-3</v>
      </c>
    </row>
    <row r="292" spans="1:21" ht="37.799999999999997" x14ac:dyDescent="0.3">
      <c r="A292" s="1"/>
      <c r="B292" s="47">
        <v>287</v>
      </c>
      <c r="C292" s="45">
        <v>1008704</v>
      </c>
      <c r="D292" s="40" t="s">
        <v>33</v>
      </c>
      <c r="E292" s="31" t="s">
        <v>259</v>
      </c>
      <c r="F292" s="31"/>
      <c r="G292" s="29" t="s">
        <v>47</v>
      </c>
      <c r="H292" s="41" t="s">
        <v>62</v>
      </c>
      <c r="I292" s="29">
        <v>1135741</v>
      </c>
      <c r="J292" s="46"/>
      <c r="K292" s="38" t="s">
        <v>157</v>
      </c>
      <c r="L292" s="29" t="s">
        <v>158</v>
      </c>
      <c r="M292" s="33">
        <v>2775</v>
      </c>
      <c r="N292" s="29">
        <v>4.1000000000000002E-2</v>
      </c>
      <c r="O292" s="29">
        <v>2.3000000000000001E-4</v>
      </c>
      <c r="P292" s="29">
        <v>15</v>
      </c>
      <c r="Q292" s="29">
        <v>280</v>
      </c>
      <c r="R292" s="29">
        <v>187</v>
      </c>
      <c r="S292" s="29">
        <v>107</v>
      </c>
      <c r="T292" s="29">
        <v>0.61499999999999999</v>
      </c>
      <c r="U292" s="29">
        <v>5.6030000000000003E-3</v>
      </c>
    </row>
    <row r="293" spans="1:21" ht="25.2" x14ac:dyDescent="0.3">
      <c r="A293" s="1"/>
      <c r="B293" s="47">
        <v>288</v>
      </c>
      <c r="C293" s="45">
        <v>1001426</v>
      </c>
      <c r="D293" s="40" t="s">
        <v>33</v>
      </c>
      <c r="E293" s="31" t="s">
        <v>260</v>
      </c>
      <c r="F293" s="31"/>
      <c r="G293" s="29" t="s">
        <v>47</v>
      </c>
      <c r="H293" s="41" t="s">
        <v>59</v>
      </c>
      <c r="I293" s="29">
        <v>1135742</v>
      </c>
      <c r="J293" s="46"/>
      <c r="K293" s="38" t="s">
        <v>157</v>
      </c>
      <c r="L293" s="29" t="s">
        <v>158</v>
      </c>
      <c r="M293" s="33">
        <v>2775</v>
      </c>
      <c r="N293" s="29">
        <v>4.3999999999999997E-2</v>
      </c>
      <c r="O293" s="29">
        <v>2.5300000000000002E-4</v>
      </c>
      <c r="P293" s="29">
        <v>15</v>
      </c>
      <c r="Q293" s="29">
        <v>280</v>
      </c>
      <c r="R293" s="29">
        <v>187</v>
      </c>
      <c r="S293" s="29">
        <v>107</v>
      </c>
      <c r="T293" s="29">
        <v>0.66</v>
      </c>
      <c r="U293" s="29">
        <v>5.6030000000000003E-3</v>
      </c>
    </row>
    <row r="294" spans="1:21" ht="37.799999999999997" x14ac:dyDescent="0.3">
      <c r="A294" s="1"/>
      <c r="B294" s="47">
        <v>289</v>
      </c>
      <c r="C294" s="45">
        <v>1001428</v>
      </c>
      <c r="D294" s="40" t="s">
        <v>33</v>
      </c>
      <c r="E294" s="31" t="s">
        <v>261</v>
      </c>
      <c r="F294" s="31"/>
      <c r="G294" s="29" t="s">
        <v>47</v>
      </c>
      <c r="H294" s="41" t="s">
        <v>62</v>
      </c>
      <c r="I294" s="29">
        <v>1135743</v>
      </c>
      <c r="J294" s="46"/>
      <c r="K294" s="38" t="s">
        <v>157</v>
      </c>
      <c r="L294" s="29" t="s">
        <v>158</v>
      </c>
      <c r="M294" s="33">
        <v>2775</v>
      </c>
      <c r="N294" s="29">
        <v>5.1999999999999998E-2</v>
      </c>
      <c r="O294" s="29">
        <v>2.43E-4</v>
      </c>
      <c r="P294" s="29">
        <v>15</v>
      </c>
      <c r="Q294" s="29">
        <v>280</v>
      </c>
      <c r="R294" s="29">
        <v>187</v>
      </c>
      <c r="S294" s="29">
        <v>107</v>
      </c>
      <c r="T294" s="29">
        <v>0.78</v>
      </c>
      <c r="U294" s="29">
        <v>5.6030000000000003E-3</v>
      </c>
    </row>
    <row r="295" spans="1:21" ht="37.799999999999997" x14ac:dyDescent="0.3">
      <c r="A295" s="1"/>
      <c r="B295" s="47">
        <v>290</v>
      </c>
      <c r="C295" s="45">
        <v>1008713</v>
      </c>
      <c r="D295" s="40" t="s">
        <v>33</v>
      </c>
      <c r="E295" s="39" t="s">
        <v>262</v>
      </c>
      <c r="F295" s="39"/>
      <c r="G295" s="29" t="s">
        <v>47</v>
      </c>
      <c r="H295" s="41" t="s">
        <v>62</v>
      </c>
      <c r="I295" s="29">
        <v>1135744</v>
      </c>
      <c r="J295" s="46"/>
      <c r="K295" s="38" t="s">
        <v>157</v>
      </c>
      <c r="L295" s="29" t="s">
        <v>158</v>
      </c>
      <c r="M295" s="33">
        <v>5176</v>
      </c>
      <c r="N295" s="29">
        <v>8.3000000000000004E-2</v>
      </c>
      <c r="O295" s="29">
        <v>3.6000000000000002E-4</v>
      </c>
      <c r="P295" s="29">
        <v>10</v>
      </c>
      <c r="Q295" s="29">
        <v>250</v>
      </c>
      <c r="R295" s="29">
        <v>145</v>
      </c>
      <c r="S295" s="29">
        <v>153</v>
      </c>
      <c r="T295" s="29">
        <v>0.83</v>
      </c>
      <c r="U295" s="29">
        <v>5.5459999999999997E-3</v>
      </c>
    </row>
    <row r="296" spans="1:21" ht="37.799999999999997" x14ac:dyDescent="0.3">
      <c r="A296" s="1"/>
      <c r="B296" s="47">
        <v>291</v>
      </c>
      <c r="C296" s="45">
        <v>1008707</v>
      </c>
      <c r="D296" s="40" t="s">
        <v>33</v>
      </c>
      <c r="E296" s="31" t="s">
        <v>263</v>
      </c>
      <c r="F296" s="31"/>
      <c r="G296" s="29" t="s">
        <v>47</v>
      </c>
      <c r="H296" s="41" t="s">
        <v>62</v>
      </c>
      <c r="I296" s="29">
        <v>1135745</v>
      </c>
      <c r="J296" s="46"/>
      <c r="K296" s="38" t="s">
        <v>157</v>
      </c>
      <c r="L296" s="29" t="s">
        <v>158</v>
      </c>
      <c r="M296" s="33">
        <v>5176</v>
      </c>
      <c r="N296" s="29">
        <v>6.6000000000000003E-2</v>
      </c>
      <c r="O296" s="29">
        <v>3.6000000000000002E-4</v>
      </c>
      <c r="P296" s="29">
        <v>5</v>
      </c>
      <c r="Q296" s="29">
        <v>280</v>
      </c>
      <c r="R296" s="29">
        <v>187</v>
      </c>
      <c r="S296" s="29">
        <v>107</v>
      </c>
      <c r="T296" s="29">
        <v>0.33</v>
      </c>
      <c r="U296" s="29">
        <v>5.6030000000000003E-3</v>
      </c>
    </row>
    <row r="297" spans="1:21" ht="37.799999999999997" x14ac:dyDescent="0.3">
      <c r="A297" s="1"/>
      <c r="B297" s="47">
        <v>292</v>
      </c>
      <c r="C297" s="45">
        <v>1008694</v>
      </c>
      <c r="D297" s="40" t="s">
        <v>33</v>
      </c>
      <c r="E297" s="31" t="s">
        <v>264</v>
      </c>
      <c r="F297" s="31"/>
      <c r="G297" s="29" t="s">
        <v>42</v>
      </c>
      <c r="H297" s="41" t="s">
        <v>62</v>
      </c>
      <c r="I297" s="29">
        <v>1135746</v>
      </c>
      <c r="J297" s="46"/>
      <c r="K297" s="38" t="s">
        <v>157</v>
      </c>
      <c r="L297" s="29" t="s">
        <v>158</v>
      </c>
      <c r="M297" s="33">
        <v>5176</v>
      </c>
      <c r="N297" s="29">
        <v>7.8E-2</v>
      </c>
      <c r="O297" s="29">
        <v>2.2000000000000001E-4</v>
      </c>
      <c r="P297" s="29">
        <v>5</v>
      </c>
      <c r="Q297" s="29">
        <v>280</v>
      </c>
      <c r="R297" s="29">
        <v>187</v>
      </c>
      <c r="S297" s="29">
        <v>107</v>
      </c>
      <c r="T297" s="29">
        <v>0.39</v>
      </c>
      <c r="U297" s="29">
        <v>5.6030000000000003E-3</v>
      </c>
    </row>
    <row r="298" spans="1:21" ht="37.799999999999997" x14ac:dyDescent="0.3">
      <c r="A298" s="1"/>
      <c r="B298" s="47">
        <v>293</v>
      </c>
      <c r="C298" s="45">
        <v>1008708</v>
      </c>
      <c r="D298" s="40" t="s">
        <v>33</v>
      </c>
      <c r="E298" s="31" t="s">
        <v>265</v>
      </c>
      <c r="F298" s="31"/>
      <c r="G298" s="37" t="s">
        <v>47</v>
      </c>
      <c r="H298" s="41" t="s">
        <v>62</v>
      </c>
      <c r="I298" s="29">
        <v>1135747</v>
      </c>
      <c r="J298" s="46"/>
      <c r="K298" s="38" t="s">
        <v>157</v>
      </c>
      <c r="L298" s="29" t="s">
        <v>158</v>
      </c>
      <c r="M298" s="33">
        <v>5176</v>
      </c>
      <c r="N298" s="29">
        <v>7.2999999999999995E-2</v>
      </c>
      <c r="O298" s="29">
        <v>8.1000000000000004E-5</v>
      </c>
      <c r="P298" s="29">
        <v>5</v>
      </c>
      <c r="Q298" s="29">
        <v>250</v>
      </c>
      <c r="R298" s="29">
        <v>150</v>
      </c>
      <c r="S298" s="29">
        <v>145</v>
      </c>
      <c r="T298" s="29">
        <v>0.36499999999999999</v>
      </c>
      <c r="U298" s="29">
        <v>5.4380000000000001E-3</v>
      </c>
    </row>
    <row r="299" spans="1:21" ht="37.799999999999997" x14ac:dyDescent="0.3">
      <c r="A299" s="1"/>
      <c r="B299" s="47">
        <v>294</v>
      </c>
      <c r="C299" s="45">
        <v>1008695</v>
      </c>
      <c r="D299" s="40" t="s">
        <v>33</v>
      </c>
      <c r="E299" s="39" t="s">
        <v>266</v>
      </c>
      <c r="F299" s="39"/>
      <c r="G299" s="29" t="s">
        <v>42</v>
      </c>
      <c r="H299" s="41" t="s">
        <v>62</v>
      </c>
      <c r="I299" s="29">
        <v>1135748</v>
      </c>
      <c r="J299" s="46"/>
      <c r="K299" s="38" t="s">
        <v>157</v>
      </c>
      <c r="L299" s="29" t="s">
        <v>158</v>
      </c>
      <c r="M299" s="33">
        <v>5176</v>
      </c>
      <c r="N299" s="29">
        <v>8.5999999999999993E-2</v>
      </c>
      <c r="O299" s="29">
        <v>4.5399999999999998E-4</v>
      </c>
      <c r="P299" s="29">
        <v>5</v>
      </c>
      <c r="Q299" s="29">
        <v>280</v>
      </c>
      <c r="R299" s="29">
        <v>187</v>
      </c>
      <c r="S299" s="29">
        <v>107</v>
      </c>
      <c r="T299" s="29">
        <v>0.43</v>
      </c>
      <c r="U299" s="29">
        <v>5.6030000000000003E-3</v>
      </c>
    </row>
    <row r="300" spans="1:21" ht="37.799999999999997" x14ac:dyDescent="0.3">
      <c r="A300" s="1"/>
      <c r="B300" s="47">
        <v>295</v>
      </c>
      <c r="C300" s="45">
        <v>1008709</v>
      </c>
      <c r="D300" s="40" t="s">
        <v>33</v>
      </c>
      <c r="E300" s="31" t="s">
        <v>267</v>
      </c>
      <c r="F300" s="31"/>
      <c r="G300" s="37" t="s">
        <v>47</v>
      </c>
      <c r="H300" s="41" t="s">
        <v>62</v>
      </c>
      <c r="I300" s="29">
        <v>1135749</v>
      </c>
      <c r="J300" s="46"/>
      <c r="K300" s="38" t="s">
        <v>157</v>
      </c>
      <c r="L300" s="29" t="s">
        <v>158</v>
      </c>
      <c r="M300" s="33">
        <v>5176</v>
      </c>
      <c r="N300" s="29">
        <v>8.6999999999999994E-2</v>
      </c>
      <c r="O300" s="29">
        <v>6.8999999999999997E-4</v>
      </c>
      <c r="P300" s="29">
        <v>5</v>
      </c>
      <c r="Q300" s="29">
        <v>250</v>
      </c>
      <c r="R300" s="29">
        <v>150</v>
      </c>
      <c r="S300" s="29">
        <v>145</v>
      </c>
      <c r="T300" s="29">
        <v>0.435</v>
      </c>
      <c r="U300" s="29">
        <v>5.4380000000000001E-3</v>
      </c>
    </row>
    <row r="301" spans="1:21" ht="37.799999999999997" x14ac:dyDescent="0.3">
      <c r="A301" s="1"/>
      <c r="B301" s="47">
        <v>296</v>
      </c>
      <c r="C301" s="45">
        <v>1008696</v>
      </c>
      <c r="D301" s="40" t="s">
        <v>33</v>
      </c>
      <c r="E301" s="39" t="s">
        <v>268</v>
      </c>
      <c r="F301" s="39"/>
      <c r="G301" s="29" t="s">
        <v>47</v>
      </c>
      <c r="H301" s="41" t="s">
        <v>62</v>
      </c>
      <c r="I301" s="29">
        <v>1135750</v>
      </c>
      <c r="J301" s="46"/>
      <c r="K301" s="38" t="s">
        <v>157</v>
      </c>
      <c r="L301" s="29" t="s">
        <v>158</v>
      </c>
      <c r="M301" s="33">
        <v>5176</v>
      </c>
      <c r="N301" s="29">
        <v>0.99299999999999999</v>
      </c>
      <c r="O301" s="29">
        <v>3.7199999999999999E-4</v>
      </c>
      <c r="P301" s="29">
        <v>5</v>
      </c>
      <c r="Q301" s="29">
        <v>250</v>
      </c>
      <c r="R301" s="29">
        <v>150</v>
      </c>
      <c r="S301" s="29">
        <v>145</v>
      </c>
      <c r="T301" s="29">
        <v>4.9649999999999999</v>
      </c>
      <c r="U301" s="29">
        <v>5.4380000000000001E-3</v>
      </c>
    </row>
    <row r="302" spans="1:21" ht="25.2" x14ac:dyDescent="0.3">
      <c r="A302" s="1"/>
      <c r="B302" s="47">
        <v>297</v>
      </c>
      <c r="C302" s="45">
        <v>1042862</v>
      </c>
      <c r="D302" s="40" t="s">
        <v>33</v>
      </c>
      <c r="E302" s="31" t="s">
        <v>272</v>
      </c>
      <c r="F302" s="31"/>
      <c r="G302" s="37" t="s">
        <v>47</v>
      </c>
      <c r="H302" s="41" t="s">
        <v>4779</v>
      </c>
      <c r="I302" s="40" t="s">
        <v>33</v>
      </c>
      <c r="J302" s="46"/>
      <c r="K302" s="38" t="s">
        <v>3785</v>
      </c>
      <c r="L302" s="29" t="s">
        <v>158</v>
      </c>
      <c r="M302" s="33" t="s">
        <v>5289</v>
      </c>
      <c r="N302" s="29">
        <v>0.187</v>
      </c>
      <c r="O302" s="29">
        <v>1.0300000000000001E-3</v>
      </c>
      <c r="P302" s="29">
        <v>4</v>
      </c>
      <c r="Q302" s="29">
        <v>280</v>
      </c>
      <c r="R302" s="29">
        <v>187</v>
      </c>
      <c r="S302" s="29">
        <v>107</v>
      </c>
      <c r="T302" s="29">
        <v>0.748</v>
      </c>
      <c r="U302" s="29">
        <v>5.6030000000000003E-3</v>
      </c>
    </row>
    <row r="303" spans="1:21" ht="25.2" x14ac:dyDescent="0.3">
      <c r="A303" s="1"/>
      <c r="B303" s="47">
        <v>298</v>
      </c>
      <c r="C303" s="45">
        <v>1042875</v>
      </c>
      <c r="D303" s="40" t="s">
        <v>33</v>
      </c>
      <c r="E303" s="39" t="s">
        <v>273</v>
      </c>
      <c r="F303" s="39"/>
      <c r="G303" s="29" t="s">
        <v>47</v>
      </c>
      <c r="H303" s="41" t="s">
        <v>4779</v>
      </c>
      <c r="I303" s="40" t="s">
        <v>33</v>
      </c>
      <c r="J303" s="46"/>
      <c r="K303" s="38" t="s">
        <v>3785</v>
      </c>
      <c r="L303" s="29" t="s">
        <v>158</v>
      </c>
      <c r="M303" s="33" t="s">
        <v>5289</v>
      </c>
      <c r="N303" s="29">
        <v>0.214</v>
      </c>
      <c r="O303" s="29">
        <v>1.1529999999999999E-3</v>
      </c>
      <c r="P303" s="29">
        <v>4</v>
      </c>
      <c r="Q303" s="29">
        <v>280</v>
      </c>
      <c r="R303" s="29">
        <v>187</v>
      </c>
      <c r="S303" s="29">
        <v>107</v>
      </c>
      <c r="T303" s="29">
        <v>0.85599999999999998</v>
      </c>
      <c r="U303" s="29">
        <v>5.6030000000000003E-3</v>
      </c>
    </row>
    <row r="304" spans="1:21" ht="25.2" x14ac:dyDescent="0.3">
      <c r="A304" s="1"/>
      <c r="B304" s="47">
        <v>299</v>
      </c>
      <c r="C304" s="45">
        <v>1042873</v>
      </c>
      <c r="D304" s="40" t="s">
        <v>33</v>
      </c>
      <c r="E304" s="31" t="s">
        <v>275</v>
      </c>
      <c r="F304" s="31"/>
      <c r="G304" s="37" t="s">
        <v>47</v>
      </c>
      <c r="H304" s="41" t="s">
        <v>4779</v>
      </c>
      <c r="I304" s="40" t="s">
        <v>33</v>
      </c>
      <c r="J304" s="46"/>
      <c r="K304" s="38" t="s">
        <v>3785</v>
      </c>
      <c r="L304" s="29" t="s">
        <v>158</v>
      </c>
      <c r="M304" s="33" t="s">
        <v>5289</v>
      </c>
      <c r="N304" s="29">
        <v>0.35</v>
      </c>
      <c r="O304" s="29">
        <v>5.4400000000000004E-3</v>
      </c>
      <c r="P304" s="29">
        <v>2</v>
      </c>
      <c r="Q304" s="29">
        <v>250</v>
      </c>
      <c r="R304" s="29">
        <v>150</v>
      </c>
      <c r="S304" s="29">
        <v>145</v>
      </c>
      <c r="T304" s="29">
        <v>0.7</v>
      </c>
      <c r="U304" s="29">
        <v>5.4380000000000001E-3</v>
      </c>
    </row>
    <row r="305" spans="1:21" ht="25.2" x14ac:dyDescent="0.3">
      <c r="A305" s="1"/>
      <c r="B305" s="47">
        <v>300</v>
      </c>
      <c r="C305" s="45">
        <v>1042870</v>
      </c>
      <c r="D305" s="40" t="s">
        <v>33</v>
      </c>
      <c r="E305" s="31" t="s">
        <v>276</v>
      </c>
      <c r="F305" s="31"/>
      <c r="G305" s="37" t="s">
        <v>47</v>
      </c>
      <c r="H305" s="41" t="s">
        <v>4779</v>
      </c>
      <c r="I305" s="40" t="s">
        <v>33</v>
      </c>
      <c r="J305" s="46"/>
      <c r="K305" s="38" t="s">
        <v>3785</v>
      </c>
      <c r="L305" s="29" t="s">
        <v>158</v>
      </c>
      <c r="M305" s="33" t="s">
        <v>5289</v>
      </c>
      <c r="N305" s="29">
        <v>0.34599999999999997</v>
      </c>
      <c r="O305" s="29">
        <v>2E-3</v>
      </c>
      <c r="P305" s="29">
        <v>2</v>
      </c>
      <c r="Q305" s="29">
        <v>280</v>
      </c>
      <c r="R305" s="29">
        <v>187</v>
      </c>
      <c r="S305" s="29">
        <v>107</v>
      </c>
      <c r="T305" s="29">
        <v>0.69199999999999995</v>
      </c>
      <c r="U305" s="29">
        <v>5.6030000000000003E-3</v>
      </c>
    </row>
    <row r="306" spans="1:21" ht="25.2" x14ac:dyDescent="0.3">
      <c r="A306" s="1"/>
      <c r="B306" s="47">
        <v>301</v>
      </c>
      <c r="C306" s="45">
        <v>1042868</v>
      </c>
      <c r="D306" s="40" t="s">
        <v>33</v>
      </c>
      <c r="E306" s="31" t="s">
        <v>280</v>
      </c>
      <c r="F306" s="31"/>
      <c r="G306" s="37" t="s">
        <v>47</v>
      </c>
      <c r="H306" s="41" t="s">
        <v>4779</v>
      </c>
      <c r="I306" s="40" t="s">
        <v>33</v>
      </c>
      <c r="J306" s="46"/>
      <c r="K306" s="38" t="s">
        <v>3785</v>
      </c>
      <c r="L306" s="29" t="s">
        <v>158</v>
      </c>
      <c r="M306" s="33" t="s">
        <v>5289</v>
      </c>
      <c r="N306" s="29">
        <v>0.35199999999999998</v>
      </c>
      <c r="O306" s="29">
        <v>1.2099999999999999E-3</v>
      </c>
      <c r="P306" s="29">
        <v>2</v>
      </c>
      <c r="Q306" s="29">
        <v>280</v>
      </c>
      <c r="R306" s="29">
        <v>187</v>
      </c>
      <c r="S306" s="29">
        <v>107</v>
      </c>
      <c r="T306" s="29">
        <v>0.70399999999999996</v>
      </c>
      <c r="U306" s="29">
        <v>5.6030000000000003E-3</v>
      </c>
    </row>
    <row r="307" spans="1:21" ht="25.2" x14ac:dyDescent="0.3">
      <c r="A307" s="1"/>
      <c r="B307" s="47">
        <v>302</v>
      </c>
      <c r="C307" s="45">
        <v>1085082</v>
      </c>
      <c r="D307" s="29"/>
      <c r="E307" s="31" t="s">
        <v>281</v>
      </c>
      <c r="F307" s="31"/>
      <c r="G307" s="37" t="s">
        <v>39</v>
      </c>
      <c r="H307" s="41" t="s">
        <v>4779</v>
      </c>
      <c r="I307" s="29"/>
      <c r="J307" s="46"/>
      <c r="K307" s="38" t="s">
        <v>3785</v>
      </c>
      <c r="L307" s="29" t="s">
        <v>158</v>
      </c>
      <c r="M307" s="33" t="s">
        <v>5289</v>
      </c>
      <c r="N307" s="29">
        <v>0.56799999999999995</v>
      </c>
      <c r="O307" s="29">
        <v>3.1199999999999999E-3</v>
      </c>
      <c r="P307" s="29">
        <v>4</v>
      </c>
      <c r="Q307" s="29">
        <v>298</v>
      </c>
      <c r="R307" s="29">
        <v>254</v>
      </c>
      <c r="S307" s="29">
        <v>254</v>
      </c>
      <c r="T307" s="29">
        <v>2.2719999999999998</v>
      </c>
      <c r="U307" s="29">
        <v>1.9226E-2</v>
      </c>
    </row>
    <row r="308" spans="1:21" ht="37.799999999999997" x14ac:dyDescent="0.3">
      <c r="A308" s="1"/>
      <c r="B308" s="47">
        <v>303</v>
      </c>
      <c r="C308" s="45">
        <v>1023003</v>
      </c>
      <c r="D308" s="29">
        <v>1033435</v>
      </c>
      <c r="E308" s="31" t="s">
        <v>284</v>
      </c>
      <c r="F308" s="31"/>
      <c r="G308" s="37" t="s">
        <v>42</v>
      </c>
      <c r="H308" s="41" t="s">
        <v>62</v>
      </c>
      <c r="I308" s="37" t="s">
        <v>5260</v>
      </c>
      <c r="J308" s="46"/>
      <c r="K308" s="30" t="s">
        <v>157</v>
      </c>
      <c r="L308" s="29" t="s">
        <v>158</v>
      </c>
      <c r="M308" s="33">
        <v>666</v>
      </c>
      <c r="N308" s="29">
        <v>5.1999999999999998E-2</v>
      </c>
      <c r="O308" s="29">
        <v>3.4E-5</v>
      </c>
      <c r="P308" s="29">
        <v>100</v>
      </c>
      <c r="Q308" s="29">
        <v>277</v>
      </c>
      <c r="R308" s="29">
        <v>179</v>
      </c>
      <c r="S308" s="29">
        <v>95</v>
      </c>
      <c r="T308" s="29">
        <v>5.2</v>
      </c>
      <c r="U308" s="29">
        <v>4.7099999999999998E-3</v>
      </c>
    </row>
    <row r="309" spans="1:21" ht="37.799999999999997" x14ac:dyDescent="0.3">
      <c r="A309" s="1"/>
      <c r="B309" s="47">
        <v>304</v>
      </c>
      <c r="C309" s="45">
        <v>1023004</v>
      </c>
      <c r="D309" s="40" t="s">
        <v>33</v>
      </c>
      <c r="E309" s="31" t="s">
        <v>285</v>
      </c>
      <c r="F309" s="31"/>
      <c r="G309" s="29" t="s">
        <v>47</v>
      </c>
      <c r="H309" s="41" t="s">
        <v>62</v>
      </c>
      <c r="I309" s="37" t="s">
        <v>5261</v>
      </c>
      <c r="J309" s="46"/>
      <c r="K309" s="38" t="s">
        <v>157</v>
      </c>
      <c r="L309" s="29" t="s">
        <v>158</v>
      </c>
      <c r="M309" s="33">
        <v>893</v>
      </c>
      <c r="N309" s="29">
        <v>8.7999999999999995E-2</v>
      </c>
      <c r="O309" s="29">
        <v>6.7000000000000002E-5</v>
      </c>
      <c r="P309" s="29">
        <v>80</v>
      </c>
      <c r="Q309" s="29">
        <v>277</v>
      </c>
      <c r="R309" s="29">
        <v>179</v>
      </c>
      <c r="S309" s="29">
        <v>95</v>
      </c>
      <c r="T309" s="29">
        <v>7.04</v>
      </c>
      <c r="U309" s="29">
        <v>4.7099999999999998E-3</v>
      </c>
    </row>
    <row r="310" spans="1:21" ht="37.799999999999997" x14ac:dyDescent="0.3">
      <c r="A310" s="1"/>
      <c r="B310" s="47">
        <v>305</v>
      </c>
      <c r="C310" s="45">
        <v>1033437</v>
      </c>
      <c r="D310" s="40">
        <v>1008739</v>
      </c>
      <c r="E310" s="31" t="s">
        <v>286</v>
      </c>
      <c r="F310" s="31"/>
      <c r="G310" s="29" t="s">
        <v>42</v>
      </c>
      <c r="H310" s="41" t="s">
        <v>62</v>
      </c>
      <c r="I310" s="37" t="s">
        <v>5262</v>
      </c>
      <c r="J310" s="46"/>
      <c r="K310" s="38" t="s">
        <v>157</v>
      </c>
      <c r="L310" s="29" t="s">
        <v>158</v>
      </c>
      <c r="M310" s="33">
        <v>809</v>
      </c>
      <c r="N310" s="29">
        <v>4.9000000000000002E-2</v>
      </c>
      <c r="O310" s="29">
        <v>4.1999999999999998E-5</v>
      </c>
      <c r="P310" s="29">
        <v>90</v>
      </c>
      <c r="Q310" s="29">
        <v>280</v>
      </c>
      <c r="R310" s="29">
        <v>187</v>
      </c>
      <c r="S310" s="29">
        <v>95</v>
      </c>
      <c r="T310" s="29">
        <v>4.41</v>
      </c>
      <c r="U310" s="29">
        <v>4.9740000000000001E-3</v>
      </c>
    </row>
    <row r="311" spans="1:21" ht="37.799999999999997" x14ac:dyDescent="0.3">
      <c r="A311" s="1"/>
      <c r="B311" s="47">
        <v>306</v>
      </c>
      <c r="C311" s="45">
        <v>1033438</v>
      </c>
      <c r="D311" s="40">
        <v>1008740</v>
      </c>
      <c r="E311" s="31" t="s">
        <v>287</v>
      </c>
      <c r="F311" s="31"/>
      <c r="G311" s="29" t="s">
        <v>42</v>
      </c>
      <c r="H311" s="41" t="s">
        <v>62</v>
      </c>
      <c r="I311" s="37" t="s">
        <v>5263</v>
      </c>
      <c r="J311" s="46"/>
      <c r="K311" s="38" t="s">
        <v>157</v>
      </c>
      <c r="L311" s="29" t="s">
        <v>158</v>
      </c>
      <c r="M311" s="33">
        <v>1038</v>
      </c>
      <c r="N311" s="29">
        <v>7.5999999999999998E-2</v>
      </c>
      <c r="O311" s="29">
        <v>6.3E-5</v>
      </c>
      <c r="P311" s="29">
        <v>70</v>
      </c>
      <c r="Q311" s="29">
        <v>280</v>
      </c>
      <c r="R311" s="29">
        <v>187</v>
      </c>
      <c r="S311" s="29">
        <v>95</v>
      </c>
      <c r="T311" s="29">
        <v>5.32</v>
      </c>
      <c r="U311" s="29">
        <v>4.9740000000000001E-3</v>
      </c>
    </row>
    <row r="312" spans="1:21" ht="25.2" x14ac:dyDescent="0.3">
      <c r="A312" s="1"/>
      <c r="B312" s="47">
        <v>307</v>
      </c>
      <c r="C312" s="45">
        <v>1047862</v>
      </c>
      <c r="D312" s="40">
        <v>1008741</v>
      </c>
      <c r="E312" s="31" t="s">
        <v>288</v>
      </c>
      <c r="F312" s="31"/>
      <c r="G312" s="29" t="s">
        <v>42</v>
      </c>
      <c r="H312" s="41" t="s">
        <v>59</v>
      </c>
      <c r="I312" s="37" t="s">
        <v>5264</v>
      </c>
      <c r="J312" s="46"/>
      <c r="K312" s="38" t="s">
        <v>157</v>
      </c>
      <c r="L312" s="29" t="s">
        <v>158</v>
      </c>
      <c r="M312" s="33">
        <v>1219</v>
      </c>
      <c r="N312" s="29">
        <v>0.09</v>
      </c>
      <c r="O312" s="29">
        <v>6.0000000000000002E-5</v>
      </c>
      <c r="P312" s="29">
        <v>40</v>
      </c>
      <c r="Q312" s="29">
        <v>277</v>
      </c>
      <c r="R312" s="29">
        <v>179</v>
      </c>
      <c r="S312" s="29">
        <v>95</v>
      </c>
      <c r="T312" s="29">
        <v>3.6</v>
      </c>
      <c r="U312" s="29">
        <v>4.7099999999999998E-3</v>
      </c>
    </row>
    <row r="313" spans="1:21" ht="25.2" x14ac:dyDescent="0.3">
      <c r="A313" s="1"/>
      <c r="B313" s="47">
        <v>308</v>
      </c>
      <c r="C313" s="45">
        <v>1047863</v>
      </c>
      <c r="D313" s="40">
        <v>1008742</v>
      </c>
      <c r="E313" s="31" t="s">
        <v>289</v>
      </c>
      <c r="F313" s="31"/>
      <c r="G313" s="29" t="s">
        <v>42</v>
      </c>
      <c r="H313" s="41" t="s">
        <v>59</v>
      </c>
      <c r="I313" s="37" t="s">
        <v>5265</v>
      </c>
      <c r="J313" s="46"/>
      <c r="K313" s="38" t="s">
        <v>157</v>
      </c>
      <c r="L313" s="29" t="s">
        <v>158</v>
      </c>
      <c r="M313" s="33">
        <v>2043</v>
      </c>
      <c r="N313" s="29">
        <v>0.111</v>
      </c>
      <c r="O313" s="29">
        <v>2.5999999999999998E-5</v>
      </c>
      <c r="P313" s="29">
        <v>40</v>
      </c>
      <c r="Q313" s="29">
        <v>277</v>
      </c>
      <c r="R313" s="29">
        <v>179</v>
      </c>
      <c r="S313" s="29">
        <v>95</v>
      </c>
      <c r="T313" s="29">
        <v>4.4400000000000004</v>
      </c>
      <c r="U313" s="29">
        <v>4.7099999999999998E-3</v>
      </c>
    </row>
    <row r="314" spans="1:21" ht="25.2" x14ac:dyDescent="0.3">
      <c r="A314" s="1"/>
      <c r="B314" s="47">
        <v>309</v>
      </c>
      <c r="C314" s="45">
        <v>1047191</v>
      </c>
      <c r="D314" s="29"/>
      <c r="E314" s="31" t="s">
        <v>290</v>
      </c>
      <c r="F314" s="31"/>
      <c r="G314" s="37" t="s">
        <v>42</v>
      </c>
      <c r="H314" s="41" t="s">
        <v>59</v>
      </c>
      <c r="I314" s="37" t="s">
        <v>5266</v>
      </c>
      <c r="J314" s="46"/>
      <c r="K314" s="38" t="s">
        <v>157</v>
      </c>
      <c r="L314" s="29" t="s">
        <v>158</v>
      </c>
      <c r="M314" s="33">
        <v>3169</v>
      </c>
      <c r="N314" s="29">
        <v>0.17</v>
      </c>
      <c r="O314" s="29">
        <v>8.3999999999999995E-5</v>
      </c>
      <c r="P314" s="29">
        <v>10</v>
      </c>
      <c r="Q314" s="29">
        <v>185</v>
      </c>
      <c r="R314" s="29">
        <v>92</v>
      </c>
      <c r="S314" s="29">
        <v>185</v>
      </c>
      <c r="T314" s="29">
        <v>1.7</v>
      </c>
      <c r="U314" s="29">
        <v>3.1489999999999999E-3</v>
      </c>
    </row>
    <row r="315" spans="1:21" ht="25.2" x14ac:dyDescent="0.3">
      <c r="A315" s="1"/>
      <c r="B315" s="47">
        <v>310</v>
      </c>
      <c r="C315" s="45">
        <v>1085074</v>
      </c>
      <c r="D315" s="29"/>
      <c r="E315" s="31" t="s">
        <v>295</v>
      </c>
      <c r="F315" s="31"/>
      <c r="G315" s="37" t="s">
        <v>39</v>
      </c>
      <c r="H315" s="41" t="s">
        <v>4779</v>
      </c>
      <c r="I315" s="29"/>
      <c r="J315" s="46"/>
      <c r="K315" s="38" t="s">
        <v>3785</v>
      </c>
      <c r="L315" s="29" t="s">
        <v>158</v>
      </c>
      <c r="M315" s="33" t="s">
        <v>5289</v>
      </c>
      <c r="N315" s="29">
        <v>1.6519999999999999</v>
      </c>
      <c r="O315" s="29">
        <v>1.2600000000000001E-3</v>
      </c>
      <c r="P315" s="29">
        <v>1</v>
      </c>
      <c r="Q315" s="29">
        <v>280</v>
      </c>
      <c r="R315" s="29">
        <v>185</v>
      </c>
      <c r="S315" s="29">
        <v>195</v>
      </c>
      <c r="T315" s="29">
        <v>1.6519999999999999</v>
      </c>
      <c r="U315" s="29">
        <v>1.0101000000000001E-2</v>
      </c>
    </row>
    <row r="316" spans="1:21" ht="37.799999999999997" x14ac:dyDescent="0.3">
      <c r="A316" s="1"/>
      <c r="B316" s="47">
        <v>311</v>
      </c>
      <c r="C316" s="45">
        <v>1023009</v>
      </c>
      <c r="D316" s="40">
        <v>1008744</v>
      </c>
      <c r="E316" s="31" t="s">
        <v>296</v>
      </c>
      <c r="F316" s="31"/>
      <c r="G316" s="29" t="s">
        <v>42</v>
      </c>
      <c r="H316" s="41" t="s">
        <v>62</v>
      </c>
      <c r="I316" s="37" t="s">
        <v>5267</v>
      </c>
      <c r="J316" s="46"/>
      <c r="K316" s="38" t="s">
        <v>157</v>
      </c>
      <c r="L316" s="29" t="s">
        <v>158</v>
      </c>
      <c r="M316" s="33">
        <v>930</v>
      </c>
      <c r="N316" s="29">
        <v>7.3999999999999996E-2</v>
      </c>
      <c r="O316" s="29">
        <v>5.8E-5</v>
      </c>
      <c r="P316" s="29">
        <v>60</v>
      </c>
      <c r="Q316" s="29">
        <v>280</v>
      </c>
      <c r="R316" s="29">
        <v>187</v>
      </c>
      <c r="S316" s="29">
        <v>95</v>
      </c>
      <c r="T316" s="29">
        <v>4.4400000000000004</v>
      </c>
      <c r="U316" s="29">
        <v>4.9740000000000001E-3</v>
      </c>
    </row>
    <row r="317" spans="1:21" ht="37.799999999999997" x14ac:dyDescent="0.3">
      <c r="A317" s="1"/>
      <c r="B317" s="47">
        <v>312</v>
      </c>
      <c r="C317" s="45">
        <v>1023010</v>
      </c>
      <c r="D317" s="40">
        <v>1022264</v>
      </c>
      <c r="E317" s="31" t="s">
        <v>297</v>
      </c>
      <c r="F317" s="31"/>
      <c r="G317" s="29" t="s">
        <v>42</v>
      </c>
      <c r="H317" s="41" t="s">
        <v>62</v>
      </c>
      <c r="I317" s="37" t="s">
        <v>5268</v>
      </c>
      <c r="J317" s="46"/>
      <c r="K317" s="38" t="s">
        <v>157</v>
      </c>
      <c r="L317" s="29" t="s">
        <v>158</v>
      </c>
      <c r="M317" s="33">
        <v>1112</v>
      </c>
      <c r="N317" s="29">
        <v>0.08</v>
      </c>
      <c r="O317" s="29">
        <v>5.0000000000000002E-5</v>
      </c>
      <c r="P317" s="29">
        <v>60</v>
      </c>
      <c r="Q317" s="29">
        <v>280</v>
      </c>
      <c r="R317" s="29">
        <v>187</v>
      </c>
      <c r="S317" s="29">
        <v>95</v>
      </c>
      <c r="T317" s="29">
        <v>4.8</v>
      </c>
      <c r="U317" s="29">
        <v>4.9740000000000001E-3</v>
      </c>
    </row>
    <row r="318" spans="1:21" ht="37.799999999999997" x14ac:dyDescent="0.3">
      <c r="A318" s="1"/>
      <c r="B318" s="47">
        <v>313</v>
      </c>
      <c r="C318" s="45">
        <v>1023011</v>
      </c>
      <c r="D318" s="40">
        <v>1008746</v>
      </c>
      <c r="E318" s="31" t="s">
        <v>298</v>
      </c>
      <c r="F318" s="31"/>
      <c r="G318" s="29" t="s">
        <v>42</v>
      </c>
      <c r="H318" s="41" t="s">
        <v>62</v>
      </c>
      <c r="I318" s="37" t="s">
        <v>5269</v>
      </c>
      <c r="J318" s="46"/>
      <c r="K318" s="38" t="s">
        <v>157</v>
      </c>
      <c r="L318" s="29" t="s">
        <v>158</v>
      </c>
      <c r="M318" s="33">
        <v>1435</v>
      </c>
      <c r="N318" s="29">
        <v>9.8000000000000004E-2</v>
      </c>
      <c r="O318" s="29">
        <v>7.3999999999999996E-5</v>
      </c>
      <c r="P318" s="29">
        <v>40</v>
      </c>
      <c r="Q318" s="29">
        <v>277</v>
      </c>
      <c r="R318" s="29">
        <v>179</v>
      </c>
      <c r="S318" s="29">
        <v>95</v>
      </c>
      <c r="T318" s="29">
        <v>3.92</v>
      </c>
      <c r="U318" s="29">
        <v>4.7099999999999998E-3</v>
      </c>
    </row>
    <row r="319" spans="1:21" ht="37.799999999999997" x14ac:dyDescent="0.3">
      <c r="A319" s="1"/>
      <c r="B319" s="47">
        <v>314</v>
      </c>
      <c r="C319" s="45">
        <v>1023012</v>
      </c>
      <c r="D319" s="40">
        <v>1008747</v>
      </c>
      <c r="E319" s="31" t="s">
        <v>299</v>
      </c>
      <c r="F319" s="31"/>
      <c r="G319" s="29" t="s">
        <v>42</v>
      </c>
      <c r="H319" s="41" t="s">
        <v>62</v>
      </c>
      <c r="I319" s="37" t="s">
        <v>5270</v>
      </c>
      <c r="J319" s="46"/>
      <c r="K319" s="38" t="s">
        <v>157</v>
      </c>
      <c r="L319" s="29" t="s">
        <v>158</v>
      </c>
      <c r="M319" s="33">
        <v>1896</v>
      </c>
      <c r="N319" s="29">
        <v>0.115</v>
      </c>
      <c r="O319" s="29">
        <v>1.02E-4</v>
      </c>
      <c r="P319" s="29">
        <v>40</v>
      </c>
      <c r="Q319" s="29">
        <v>277</v>
      </c>
      <c r="R319" s="29">
        <v>179</v>
      </c>
      <c r="S319" s="29">
        <v>95</v>
      </c>
      <c r="T319" s="29">
        <v>4.5999999999999996</v>
      </c>
      <c r="U319" s="29">
        <v>4.7099999999999998E-3</v>
      </c>
    </row>
    <row r="320" spans="1:21" ht="25.2" x14ac:dyDescent="0.3">
      <c r="A320" s="1"/>
      <c r="B320" s="47">
        <v>315</v>
      </c>
      <c r="C320" s="45">
        <v>1023013</v>
      </c>
      <c r="D320" s="40">
        <v>1008748</v>
      </c>
      <c r="E320" s="31" t="s">
        <v>300</v>
      </c>
      <c r="F320" s="31"/>
      <c r="G320" s="37" t="s">
        <v>42</v>
      </c>
      <c r="H320" s="41" t="s">
        <v>59</v>
      </c>
      <c r="I320" s="37" t="s">
        <v>5271</v>
      </c>
      <c r="J320" s="46"/>
      <c r="K320" s="38" t="s">
        <v>157</v>
      </c>
      <c r="L320" s="29" t="s">
        <v>158</v>
      </c>
      <c r="M320" s="33">
        <v>2920</v>
      </c>
      <c r="N320" s="29">
        <v>0.186</v>
      </c>
      <c r="O320" s="29">
        <v>2.2900000000000001E-4</v>
      </c>
      <c r="P320" s="29">
        <v>35</v>
      </c>
      <c r="Q320" s="29">
        <v>380</v>
      </c>
      <c r="R320" s="29">
        <v>190</v>
      </c>
      <c r="S320" s="29">
        <v>95</v>
      </c>
      <c r="T320" s="29">
        <v>6.51</v>
      </c>
      <c r="U320" s="29">
        <v>6.8589999999999996E-3</v>
      </c>
    </row>
    <row r="321" spans="1:21" ht="25.2" x14ac:dyDescent="0.3">
      <c r="A321" s="1"/>
      <c r="B321" s="47">
        <v>316</v>
      </c>
      <c r="C321" s="45">
        <v>1047866</v>
      </c>
      <c r="D321" s="40">
        <v>1001270</v>
      </c>
      <c r="E321" s="31" t="s">
        <v>301</v>
      </c>
      <c r="F321" s="31"/>
      <c r="G321" s="29" t="s">
        <v>42</v>
      </c>
      <c r="H321" s="41" t="s">
        <v>59</v>
      </c>
      <c r="I321" s="37" t="s">
        <v>5272</v>
      </c>
      <c r="J321" s="46"/>
      <c r="K321" s="38" t="s">
        <v>157</v>
      </c>
      <c r="L321" s="29" t="s">
        <v>158</v>
      </c>
      <c r="M321" s="33">
        <v>3236</v>
      </c>
      <c r="N321" s="29">
        <v>0.184</v>
      </c>
      <c r="O321" s="29">
        <v>1.02E-4</v>
      </c>
      <c r="P321" s="29">
        <v>20</v>
      </c>
      <c r="Q321" s="29">
        <v>277</v>
      </c>
      <c r="R321" s="29">
        <v>179</v>
      </c>
      <c r="S321" s="29">
        <v>95</v>
      </c>
      <c r="T321" s="29">
        <v>3.68</v>
      </c>
      <c r="U321" s="29">
        <v>4.7099999999999998E-3</v>
      </c>
    </row>
    <row r="322" spans="1:21" ht="25.2" x14ac:dyDescent="0.3">
      <c r="A322" s="1"/>
      <c r="B322" s="47">
        <v>317</v>
      </c>
      <c r="C322" s="45">
        <v>1023014</v>
      </c>
      <c r="D322" s="40">
        <v>1008755</v>
      </c>
      <c r="E322" s="31" t="s">
        <v>304</v>
      </c>
      <c r="F322" s="31"/>
      <c r="G322" s="29" t="s">
        <v>42</v>
      </c>
      <c r="H322" s="41" t="s">
        <v>59</v>
      </c>
      <c r="I322" s="37" t="s">
        <v>5273</v>
      </c>
      <c r="J322" s="46"/>
      <c r="K322" s="38" t="s">
        <v>157</v>
      </c>
      <c r="L322" s="29" t="s">
        <v>158</v>
      </c>
      <c r="M322" s="33">
        <v>1203</v>
      </c>
      <c r="N322" s="29">
        <v>4.4999999999999998E-2</v>
      </c>
      <c r="O322" s="29">
        <v>3.4999999999999997E-5</v>
      </c>
      <c r="P322" s="29">
        <v>100</v>
      </c>
      <c r="Q322" s="29">
        <v>277</v>
      </c>
      <c r="R322" s="29">
        <v>179</v>
      </c>
      <c r="S322" s="29">
        <v>95</v>
      </c>
      <c r="T322" s="29">
        <v>4.5</v>
      </c>
      <c r="U322" s="29">
        <v>4.7099999999999998E-3</v>
      </c>
    </row>
    <row r="323" spans="1:21" ht="25.2" x14ac:dyDescent="0.3">
      <c r="A323" s="1"/>
      <c r="B323" s="47">
        <v>318</v>
      </c>
      <c r="C323" s="45">
        <v>1023015</v>
      </c>
      <c r="D323" s="40">
        <v>1022291</v>
      </c>
      <c r="E323" s="31" t="s">
        <v>305</v>
      </c>
      <c r="F323" s="31"/>
      <c r="G323" s="29" t="s">
        <v>42</v>
      </c>
      <c r="H323" s="41" t="s">
        <v>59</v>
      </c>
      <c r="I323" s="29">
        <v>1135765</v>
      </c>
      <c r="J323" s="46"/>
      <c r="K323" s="38" t="s">
        <v>157</v>
      </c>
      <c r="L323" s="29" t="s">
        <v>158</v>
      </c>
      <c r="M323" s="33">
        <v>1550</v>
      </c>
      <c r="N323" s="29">
        <v>6.3E-2</v>
      </c>
      <c r="O323" s="29">
        <v>4.8000000000000001E-5</v>
      </c>
      <c r="P323" s="29">
        <v>60</v>
      </c>
      <c r="Q323" s="29">
        <v>280</v>
      </c>
      <c r="R323" s="29">
        <v>187</v>
      </c>
      <c r="S323" s="29">
        <v>95</v>
      </c>
      <c r="T323" s="29">
        <v>3.78</v>
      </c>
      <c r="U323" s="29">
        <v>4.9740000000000001E-3</v>
      </c>
    </row>
    <row r="324" spans="1:21" ht="25.2" x14ac:dyDescent="0.3">
      <c r="A324" s="1"/>
      <c r="B324" s="47">
        <v>319</v>
      </c>
      <c r="C324" s="45">
        <v>1023016</v>
      </c>
      <c r="D324" s="40">
        <v>1008757</v>
      </c>
      <c r="E324" s="31" t="s">
        <v>306</v>
      </c>
      <c r="F324" s="31"/>
      <c r="G324" s="29" t="s">
        <v>42</v>
      </c>
      <c r="H324" s="41" t="s">
        <v>59</v>
      </c>
      <c r="I324" s="37" t="s">
        <v>5274</v>
      </c>
      <c r="J324" s="46"/>
      <c r="K324" s="38" t="s">
        <v>157</v>
      </c>
      <c r="L324" s="29" t="s">
        <v>158</v>
      </c>
      <c r="M324" s="33">
        <v>1550</v>
      </c>
      <c r="N324" s="29">
        <v>7.0000000000000007E-2</v>
      </c>
      <c r="O324" s="29">
        <v>4.3999999999999999E-5</v>
      </c>
      <c r="P324" s="29">
        <v>50</v>
      </c>
      <c r="Q324" s="29">
        <v>185</v>
      </c>
      <c r="R324" s="29">
        <v>92</v>
      </c>
      <c r="S324" s="29">
        <v>185</v>
      </c>
      <c r="T324" s="29">
        <v>3.5</v>
      </c>
      <c r="U324" s="29">
        <v>3.1489999999999999E-3</v>
      </c>
    </row>
    <row r="325" spans="1:21" ht="37.799999999999997" x14ac:dyDescent="0.3">
      <c r="A325" s="1"/>
      <c r="B325" s="47">
        <v>320</v>
      </c>
      <c r="C325" s="45">
        <v>1023017</v>
      </c>
      <c r="D325" s="40">
        <v>1008758</v>
      </c>
      <c r="E325" s="31" t="s">
        <v>307</v>
      </c>
      <c r="F325" s="31"/>
      <c r="G325" s="37" t="s">
        <v>42</v>
      </c>
      <c r="H325" s="41" t="s">
        <v>62</v>
      </c>
      <c r="I325" s="29">
        <v>1135767</v>
      </c>
      <c r="J325" s="46"/>
      <c r="K325" s="38" t="s">
        <v>157</v>
      </c>
      <c r="L325" s="29" t="s">
        <v>158</v>
      </c>
      <c r="M325" s="33">
        <v>2487</v>
      </c>
      <c r="N325" s="29">
        <v>9.2999999999999999E-2</v>
      </c>
      <c r="O325" s="29">
        <v>7.7999999999999999E-5</v>
      </c>
      <c r="P325" s="29">
        <v>45</v>
      </c>
      <c r="Q325" s="29">
        <v>280</v>
      </c>
      <c r="R325" s="29">
        <v>187</v>
      </c>
      <c r="S325" s="29">
        <v>95</v>
      </c>
      <c r="T325" s="29">
        <v>4.1849999999999996</v>
      </c>
      <c r="U325" s="29">
        <v>4.9740000000000001E-3</v>
      </c>
    </row>
    <row r="326" spans="1:21" ht="25.2" x14ac:dyDescent="0.3">
      <c r="A326" s="1"/>
      <c r="B326" s="47">
        <v>321</v>
      </c>
      <c r="C326" s="45">
        <v>1023018</v>
      </c>
      <c r="D326" s="40">
        <v>1008759</v>
      </c>
      <c r="E326" s="31" t="s">
        <v>308</v>
      </c>
      <c r="F326" s="31"/>
      <c r="G326" s="29" t="s">
        <v>47</v>
      </c>
      <c r="H326" s="41" t="s">
        <v>59</v>
      </c>
      <c r="I326" s="37" t="s">
        <v>5275</v>
      </c>
      <c r="J326" s="46"/>
      <c r="K326" s="38" t="s">
        <v>157</v>
      </c>
      <c r="L326" s="29" t="s">
        <v>158</v>
      </c>
      <c r="M326" s="33">
        <v>3152</v>
      </c>
      <c r="N326" s="29">
        <v>0.126</v>
      </c>
      <c r="O326" s="29">
        <v>9.0000000000000006E-5</v>
      </c>
      <c r="P326" s="29">
        <v>40</v>
      </c>
      <c r="Q326" s="29">
        <v>277</v>
      </c>
      <c r="R326" s="29">
        <v>179</v>
      </c>
      <c r="S326" s="29">
        <v>95</v>
      </c>
      <c r="T326" s="29">
        <v>5.04</v>
      </c>
      <c r="U326" s="29">
        <v>4.7099999999999998E-3</v>
      </c>
    </row>
    <row r="327" spans="1:21" ht="25.2" x14ac:dyDescent="0.3">
      <c r="A327" s="1"/>
      <c r="B327" s="47">
        <v>322</v>
      </c>
      <c r="C327" s="45">
        <v>1023019</v>
      </c>
      <c r="D327" s="40">
        <v>1022530</v>
      </c>
      <c r="E327" s="31" t="s">
        <v>309</v>
      </c>
      <c r="F327" s="31"/>
      <c r="G327" s="29" t="s">
        <v>42</v>
      </c>
      <c r="H327" s="41" t="s">
        <v>59</v>
      </c>
      <c r="I327" s="29">
        <v>1135769</v>
      </c>
      <c r="J327" s="46"/>
      <c r="K327" s="38" t="s">
        <v>157</v>
      </c>
      <c r="L327" s="29" t="s">
        <v>158</v>
      </c>
      <c r="M327" s="33">
        <v>1444</v>
      </c>
      <c r="N327" s="29">
        <v>3.2000000000000001E-2</v>
      </c>
      <c r="O327" s="29">
        <v>9.8400000000000007E-4</v>
      </c>
      <c r="P327" s="29">
        <v>80</v>
      </c>
      <c r="Q327" s="29">
        <v>130</v>
      </c>
      <c r="R327" s="29">
        <v>90</v>
      </c>
      <c r="S327" s="29">
        <v>20</v>
      </c>
      <c r="T327" s="29">
        <v>2.56</v>
      </c>
      <c r="U327" s="29">
        <v>2.34E-4</v>
      </c>
    </row>
    <row r="328" spans="1:21" ht="25.2" x14ac:dyDescent="0.3">
      <c r="A328" s="1"/>
      <c r="B328" s="47">
        <v>323</v>
      </c>
      <c r="C328" s="45">
        <v>1023020</v>
      </c>
      <c r="D328" s="40">
        <v>1022531</v>
      </c>
      <c r="E328" s="31" t="s">
        <v>310</v>
      </c>
      <c r="F328" s="31"/>
      <c r="G328" s="29" t="s">
        <v>42</v>
      </c>
      <c r="H328" s="41" t="s">
        <v>59</v>
      </c>
      <c r="I328" s="29">
        <v>1135770</v>
      </c>
      <c r="J328" s="46"/>
      <c r="K328" s="38" t="s">
        <v>157</v>
      </c>
      <c r="L328" s="29" t="s">
        <v>158</v>
      </c>
      <c r="M328" s="33">
        <v>1633</v>
      </c>
      <c r="N328" s="29">
        <v>6.3E-2</v>
      </c>
      <c r="O328" s="29">
        <v>4.3999999999999999E-5</v>
      </c>
      <c r="P328" s="29">
        <v>50</v>
      </c>
      <c r="Q328" s="29">
        <v>185</v>
      </c>
      <c r="R328" s="29">
        <v>92</v>
      </c>
      <c r="S328" s="29">
        <v>185</v>
      </c>
      <c r="T328" s="29">
        <v>3.15</v>
      </c>
      <c r="U328" s="29">
        <v>3.1489999999999999E-3</v>
      </c>
    </row>
    <row r="329" spans="1:21" ht="25.2" x14ac:dyDescent="0.3">
      <c r="A329" s="1"/>
      <c r="B329" s="47">
        <v>324</v>
      </c>
      <c r="C329" s="45">
        <v>1023021</v>
      </c>
      <c r="D329" s="40">
        <v>1022532</v>
      </c>
      <c r="E329" s="31" t="s">
        <v>311</v>
      </c>
      <c r="F329" s="31"/>
      <c r="G329" s="29" t="s">
        <v>47</v>
      </c>
      <c r="H329" s="41" t="s">
        <v>59</v>
      </c>
      <c r="I329" s="29">
        <v>1135771</v>
      </c>
      <c r="J329" s="46"/>
      <c r="K329" s="38" t="s">
        <v>157</v>
      </c>
      <c r="L329" s="29" t="s">
        <v>158</v>
      </c>
      <c r="M329" s="33">
        <v>2058</v>
      </c>
      <c r="N329" s="29">
        <v>0.108</v>
      </c>
      <c r="O329" s="29">
        <v>1.26E-4</v>
      </c>
      <c r="P329" s="29">
        <v>40</v>
      </c>
      <c r="Q329" s="29">
        <v>185</v>
      </c>
      <c r="R329" s="29">
        <v>92</v>
      </c>
      <c r="S329" s="29">
        <v>185</v>
      </c>
      <c r="T329" s="29">
        <v>4.32</v>
      </c>
      <c r="U329" s="29">
        <v>3.1489999999999999E-3</v>
      </c>
    </row>
    <row r="330" spans="1:21" ht="25.2" x14ac:dyDescent="0.3">
      <c r="A330" s="1"/>
      <c r="B330" s="47">
        <v>325</v>
      </c>
      <c r="C330" s="45">
        <v>1023022</v>
      </c>
      <c r="D330" s="40">
        <v>1025960</v>
      </c>
      <c r="E330" s="31" t="s">
        <v>312</v>
      </c>
      <c r="F330" s="31"/>
      <c r="G330" s="29" t="s">
        <v>47</v>
      </c>
      <c r="H330" s="41" t="s">
        <v>59</v>
      </c>
      <c r="I330" s="29">
        <v>1135772</v>
      </c>
      <c r="J330" s="46"/>
      <c r="K330" s="38" t="s">
        <v>157</v>
      </c>
      <c r="L330" s="29" t="s">
        <v>158</v>
      </c>
      <c r="M330" s="33">
        <v>2274</v>
      </c>
      <c r="N330" s="29">
        <v>0.12</v>
      </c>
      <c r="O330" s="29">
        <v>6.6000000000000005E-5</v>
      </c>
      <c r="P330" s="29">
        <v>40</v>
      </c>
      <c r="Q330" s="29">
        <v>277</v>
      </c>
      <c r="R330" s="29">
        <v>179</v>
      </c>
      <c r="S330" s="29">
        <v>95</v>
      </c>
      <c r="T330" s="29">
        <v>4.8</v>
      </c>
      <c r="U330" s="29">
        <v>4.7099999999999998E-3</v>
      </c>
    </row>
    <row r="331" spans="1:21" ht="37.799999999999997" x14ac:dyDescent="0.3">
      <c r="A331" s="1"/>
      <c r="B331" s="47">
        <v>326</v>
      </c>
      <c r="C331" s="45">
        <v>1047877</v>
      </c>
      <c r="D331" s="29"/>
      <c r="E331" s="52" t="s">
        <v>313</v>
      </c>
      <c r="F331" s="52"/>
      <c r="G331" s="29" t="s">
        <v>47</v>
      </c>
      <c r="H331" s="41" t="s">
        <v>62</v>
      </c>
      <c r="I331" s="29">
        <v>1135773</v>
      </c>
      <c r="J331" s="46"/>
      <c r="K331" s="38" t="s">
        <v>157</v>
      </c>
      <c r="L331" s="29" t="s">
        <v>158</v>
      </c>
      <c r="M331" s="33">
        <v>4215</v>
      </c>
      <c r="N331" s="29">
        <v>0.25600000000000001</v>
      </c>
      <c r="O331" s="29">
        <v>2.3599999999999999E-4</v>
      </c>
      <c r="P331" s="29">
        <v>20</v>
      </c>
      <c r="Q331" s="29">
        <v>277</v>
      </c>
      <c r="R331" s="29">
        <v>179</v>
      </c>
      <c r="S331" s="29">
        <v>95</v>
      </c>
      <c r="T331" s="29">
        <v>5.12</v>
      </c>
      <c r="U331" s="29">
        <v>4.7099999999999998E-3</v>
      </c>
    </row>
    <row r="332" spans="1:21" ht="37.799999999999997" x14ac:dyDescent="0.3">
      <c r="A332" s="1"/>
      <c r="B332" s="47">
        <v>327</v>
      </c>
      <c r="C332" s="45">
        <v>1023023</v>
      </c>
      <c r="D332" s="40">
        <v>1008772</v>
      </c>
      <c r="E332" s="31" t="s">
        <v>315</v>
      </c>
      <c r="F332" s="31"/>
      <c r="G332" s="29" t="s">
        <v>42</v>
      </c>
      <c r="H332" s="41" t="s">
        <v>62</v>
      </c>
      <c r="I332" s="29">
        <v>1135774</v>
      </c>
      <c r="J332" s="46"/>
      <c r="K332" s="38" t="s">
        <v>157</v>
      </c>
      <c r="L332" s="29" t="s">
        <v>158</v>
      </c>
      <c r="M332" s="33">
        <v>1228</v>
      </c>
      <c r="N332" s="29">
        <v>6.0999999999999999E-2</v>
      </c>
      <c r="O332" s="29">
        <v>3.6000000000000001E-5</v>
      </c>
      <c r="P332" s="29">
        <v>70</v>
      </c>
      <c r="Q332" s="29">
        <v>280</v>
      </c>
      <c r="R332" s="29">
        <v>187</v>
      </c>
      <c r="S332" s="29">
        <v>95</v>
      </c>
      <c r="T332" s="29">
        <v>4.2699999999999996</v>
      </c>
      <c r="U332" s="29">
        <v>4.9740000000000001E-3</v>
      </c>
    </row>
    <row r="333" spans="1:21" ht="37.799999999999997" x14ac:dyDescent="0.3">
      <c r="A333" s="1"/>
      <c r="B333" s="47">
        <v>328</v>
      </c>
      <c r="C333" s="45">
        <v>1023024</v>
      </c>
      <c r="D333" s="40">
        <v>1008773</v>
      </c>
      <c r="E333" s="31" t="s">
        <v>316</v>
      </c>
      <c r="F333" s="31"/>
      <c r="G333" s="29" t="s">
        <v>47</v>
      </c>
      <c r="H333" s="41" t="s">
        <v>62</v>
      </c>
      <c r="I333" s="29">
        <v>1135775</v>
      </c>
      <c r="J333" s="46"/>
      <c r="K333" s="38" t="s">
        <v>157</v>
      </c>
      <c r="L333" s="29" t="s">
        <v>158</v>
      </c>
      <c r="M333" s="33">
        <v>1449</v>
      </c>
      <c r="N333" s="29">
        <v>8.1000000000000003E-2</v>
      </c>
      <c r="O333" s="29">
        <v>9.7999999999999997E-5</v>
      </c>
      <c r="P333" s="29">
        <v>50</v>
      </c>
      <c r="Q333" s="29">
        <v>277</v>
      </c>
      <c r="R333" s="29">
        <v>179</v>
      </c>
      <c r="S333" s="29">
        <v>95</v>
      </c>
      <c r="T333" s="29">
        <v>4.05</v>
      </c>
      <c r="U333" s="29">
        <v>4.7099999999999998E-3</v>
      </c>
    </row>
    <row r="334" spans="1:21" ht="37.799999999999997" x14ac:dyDescent="0.3">
      <c r="A334" s="1"/>
      <c r="B334" s="47">
        <v>329</v>
      </c>
      <c r="C334" s="45">
        <v>1023025</v>
      </c>
      <c r="D334" s="40">
        <v>1023132</v>
      </c>
      <c r="E334" s="31" t="s">
        <v>317</v>
      </c>
      <c r="F334" s="31"/>
      <c r="G334" s="29" t="s">
        <v>47</v>
      </c>
      <c r="H334" s="41" t="s">
        <v>62</v>
      </c>
      <c r="I334" s="29">
        <v>1135776</v>
      </c>
      <c r="J334" s="46"/>
      <c r="K334" s="38" t="s">
        <v>157</v>
      </c>
      <c r="L334" s="29" t="s">
        <v>158</v>
      </c>
      <c r="M334" s="33">
        <v>2058</v>
      </c>
      <c r="N334" s="29">
        <v>0.128</v>
      </c>
      <c r="O334" s="29">
        <v>8.2999999999999998E-5</v>
      </c>
      <c r="P334" s="29">
        <v>30</v>
      </c>
      <c r="Q334" s="29">
        <v>280</v>
      </c>
      <c r="R334" s="29">
        <v>187</v>
      </c>
      <c r="S334" s="29">
        <v>95</v>
      </c>
      <c r="T334" s="29">
        <v>3.84</v>
      </c>
      <c r="U334" s="29">
        <v>4.9740000000000001E-3</v>
      </c>
    </row>
    <row r="335" spans="1:21" ht="37.799999999999997" x14ac:dyDescent="0.3">
      <c r="A335" s="1"/>
      <c r="B335" s="47">
        <v>330</v>
      </c>
      <c r="C335" s="45">
        <v>1023026</v>
      </c>
      <c r="D335" s="40">
        <v>1008775</v>
      </c>
      <c r="E335" s="31" t="s">
        <v>318</v>
      </c>
      <c r="F335" s="31"/>
      <c r="G335" s="29" t="s">
        <v>47</v>
      </c>
      <c r="H335" s="41" t="s">
        <v>62</v>
      </c>
      <c r="I335" s="29">
        <v>1135777</v>
      </c>
      <c r="J335" s="46"/>
      <c r="K335" s="38" t="s">
        <v>157</v>
      </c>
      <c r="L335" s="29" t="s">
        <v>158</v>
      </c>
      <c r="M335" s="33">
        <v>2274</v>
      </c>
      <c r="N335" s="29">
        <v>0.128</v>
      </c>
      <c r="O335" s="29">
        <v>9.0000000000000006E-5</v>
      </c>
      <c r="P335" s="29">
        <v>35</v>
      </c>
      <c r="Q335" s="29">
        <v>280</v>
      </c>
      <c r="R335" s="29">
        <v>187</v>
      </c>
      <c r="S335" s="29">
        <v>95</v>
      </c>
      <c r="T335" s="29">
        <v>4.4800000000000004</v>
      </c>
      <c r="U335" s="29">
        <v>4.9740000000000001E-3</v>
      </c>
    </row>
    <row r="336" spans="1:21" ht="37.799999999999997" x14ac:dyDescent="0.3">
      <c r="A336" s="1"/>
      <c r="B336" s="47">
        <v>331</v>
      </c>
      <c r="C336" s="45">
        <v>1047879</v>
      </c>
      <c r="D336" s="29"/>
      <c r="E336" s="31" t="s">
        <v>319</v>
      </c>
      <c r="F336" s="31"/>
      <c r="G336" s="37" t="s">
        <v>39</v>
      </c>
      <c r="H336" s="41" t="s">
        <v>62</v>
      </c>
      <c r="I336" s="29">
        <v>1135778</v>
      </c>
      <c r="J336" s="46"/>
      <c r="K336" s="38" t="s">
        <v>157</v>
      </c>
      <c r="L336" s="29" t="s">
        <v>158</v>
      </c>
      <c r="M336" s="33">
        <v>1984</v>
      </c>
      <c r="N336" s="29">
        <v>7.5999999999999998E-2</v>
      </c>
      <c r="O336" s="29">
        <v>4.8999999999999998E-5</v>
      </c>
      <c r="P336" s="29">
        <v>70</v>
      </c>
      <c r="Q336" s="29">
        <v>280</v>
      </c>
      <c r="R336" s="29">
        <v>180</v>
      </c>
      <c r="S336" s="29">
        <v>95</v>
      </c>
      <c r="T336" s="29">
        <v>5.32</v>
      </c>
      <c r="U336" s="29">
        <v>4.7879999999999997E-3</v>
      </c>
    </row>
    <row r="337" spans="1:21" ht="37.799999999999997" x14ac:dyDescent="0.3">
      <c r="A337" s="1"/>
      <c r="B337" s="47">
        <v>332</v>
      </c>
      <c r="C337" s="45">
        <v>1047880</v>
      </c>
      <c r="D337" s="29"/>
      <c r="E337" s="39" t="s">
        <v>320</v>
      </c>
      <c r="F337" s="39"/>
      <c r="G337" s="29" t="s">
        <v>47</v>
      </c>
      <c r="H337" s="41" t="s">
        <v>62</v>
      </c>
      <c r="I337" s="29">
        <v>1135779</v>
      </c>
      <c r="J337" s="46"/>
      <c r="K337" s="38" t="s">
        <v>157</v>
      </c>
      <c r="L337" s="29" t="s">
        <v>158</v>
      </c>
      <c r="M337" s="33">
        <v>2141</v>
      </c>
      <c r="N337" s="29">
        <v>8.3000000000000004E-2</v>
      </c>
      <c r="O337" s="29">
        <v>6.9999999999999994E-5</v>
      </c>
      <c r="P337" s="29" t="s">
        <v>321</v>
      </c>
      <c r="Q337" s="29">
        <v>277</v>
      </c>
      <c r="R337" s="29">
        <v>179</v>
      </c>
      <c r="S337" s="29">
        <v>95</v>
      </c>
      <c r="T337" s="29">
        <v>4.1500000000000004</v>
      </c>
      <c r="U337" s="29">
        <v>4.7099999999999998E-3</v>
      </c>
    </row>
    <row r="338" spans="1:21" ht="25.2" x14ac:dyDescent="0.3">
      <c r="A338" s="1"/>
      <c r="B338" s="47">
        <v>333</v>
      </c>
      <c r="C338" s="45">
        <v>1047881</v>
      </c>
      <c r="D338" s="29"/>
      <c r="E338" s="39" t="s">
        <v>322</v>
      </c>
      <c r="F338" s="39"/>
      <c r="G338" s="29" t="s">
        <v>31</v>
      </c>
      <c r="H338" s="41" t="s">
        <v>59</v>
      </c>
      <c r="I338" s="29">
        <v>1135780</v>
      </c>
      <c r="J338" s="46"/>
      <c r="K338" s="38" t="s">
        <v>157</v>
      </c>
      <c r="L338" s="29" t="s">
        <v>158</v>
      </c>
      <c r="M338" s="33">
        <v>2314</v>
      </c>
      <c r="N338" s="29">
        <v>0.14899999999999999</v>
      </c>
      <c r="O338" s="29">
        <v>1.08E-4</v>
      </c>
      <c r="P338" s="29" t="s">
        <v>323</v>
      </c>
      <c r="Q338" s="29">
        <v>280</v>
      </c>
      <c r="R338" s="29">
        <v>187</v>
      </c>
      <c r="S338" s="29">
        <v>95</v>
      </c>
      <c r="T338" s="29">
        <v>5.2149999999999999</v>
      </c>
      <c r="U338" s="29">
        <v>4.9740000000000001E-3</v>
      </c>
    </row>
    <row r="339" spans="1:21" ht="37.799999999999997" x14ac:dyDescent="0.3">
      <c r="A339" s="1"/>
      <c r="B339" s="47">
        <v>334</v>
      </c>
      <c r="C339" s="45">
        <v>1047882</v>
      </c>
      <c r="D339" s="29"/>
      <c r="E339" s="31" t="s">
        <v>324</v>
      </c>
      <c r="F339" s="31"/>
      <c r="G339" s="29" t="s">
        <v>47</v>
      </c>
      <c r="H339" s="41" t="s">
        <v>62</v>
      </c>
      <c r="I339" s="29">
        <v>1135781</v>
      </c>
      <c r="J339" s="46"/>
      <c r="K339" s="38" t="s">
        <v>157</v>
      </c>
      <c r="L339" s="29" t="s">
        <v>158</v>
      </c>
      <c r="M339" s="33">
        <v>2390</v>
      </c>
      <c r="N339" s="29">
        <v>0.13600000000000001</v>
      </c>
      <c r="O339" s="29">
        <v>1.2799999999999999E-4</v>
      </c>
      <c r="P339" s="29">
        <v>35</v>
      </c>
      <c r="Q339" s="29">
        <v>280</v>
      </c>
      <c r="R339" s="29">
        <v>187</v>
      </c>
      <c r="S339" s="29">
        <v>95</v>
      </c>
      <c r="T339" s="29">
        <v>4.76</v>
      </c>
      <c r="U339" s="29">
        <v>4.9740000000000001E-3</v>
      </c>
    </row>
    <row r="340" spans="1:21" ht="25.2" x14ac:dyDescent="0.3">
      <c r="A340" s="1"/>
      <c r="B340" s="47">
        <v>335</v>
      </c>
      <c r="C340" s="45">
        <v>1047885</v>
      </c>
      <c r="D340" s="40">
        <v>1008781</v>
      </c>
      <c r="E340" s="31" t="s">
        <v>325</v>
      </c>
      <c r="F340" s="31"/>
      <c r="G340" s="29" t="s">
        <v>47</v>
      </c>
      <c r="H340" s="41" t="s">
        <v>59</v>
      </c>
      <c r="I340" s="29">
        <v>1135782</v>
      </c>
      <c r="J340" s="46"/>
      <c r="K340" s="38" t="s">
        <v>157</v>
      </c>
      <c r="L340" s="29" t="s">
        <v>158</v>
      </c>
      <c r="M340" s="33">
        <v>2022</v>
      </c>
      <c r="N340" s="29">
        <v>0.08</v>
      </c>
      <c r="O340" s="29">
        <v>6.2000000000000003E-5</v>
      </c>
      <c r="P340" s="29">
        <v>50</v>
      </c>
      <c r="Q340" s="29">
        <v>277</v>
      </c>
      <c r="R340" s="29">
        <v>179</v>
      </c>
      <c r="S340" s="29">
        <v>95</v>
      </c>
      <c r="T340" s="29">
        <v>4</v>
      </c>
      <c r="U340" s="29">
        <v>4.7099999999999998E-3</v>
      </c>
    </row>
    <row r="341" spans="1:21" ht="37.799999999999997" x14ac:dyDescent="0.3">
      <c r="A341" s="1"/>
      <c r="B341" s="47">
        <v>336</v>
      </c>
      <c r="C341" s="45">
        <v>1047886</v>
      </c>
      <c r="D341" s="40">
        <v>1008782</v>
      </c>
      <c r="E341" s="31" t="s">
        <v>326</v>
      </c>
      <c r="F341" s="31"/>
      <c r="G341" s="29" t="s">
        <v>47</v>
      </c>
      <c r="H341" s="41" t="s">
        <v>62</v>
      </c>
      <c r="I341" s="29">
        <v>1135783</v>
      </c>
      <c r="J341" s="46"/>
      <c r="K341" s="38" t="s">
        <v>157</v>
      </c>
      <c r="L341" s="29" t="s">
        <v>158</v>
      </c>
      <c r="M341" s="33">
        <v>2022</v>
      </c>
      <c r="N341" s="29">
        <v>0.112</v>
      </c>
      <c r="O341" s="29">
        <v>9.6000000000000002E-5</v>
      </c>
      <c r="P341" s="29">
        <v>30</v>
      </c>
      <c r="Q341" s="29">
        <v>280</v>
      </c>
      <c r="R341" s="29">
        <v>187</v>
      </c>
      <c r="S341" s="29">
        <v>95</v>
      </c>
      <c r="T341" s="29">
        <v>3.36</v>
      </c>
      <c r="U341" s="29">
        <v>4.9740000000000001E-3</v>
      </c>
    </row>
    <row r="342" spans="1:21" ht="37.799999999999997" x14ac:dyDescent="0.3">
      <c r="A342" s="1"/>
      <c r="B342" s="47">
        <v>337</v>
      </c>
      <c r="C342" s="45">
        <v>1047887</v>
      </c>
      <c r="D342" s="29"/>
      <c r="E342" s="31" t="s">
        <v>327</v>
      </c>
      <c r="F342" s="31"/>
      <c r="G342" s="29" t="s">
        <v>47</v>
      </c>
      <c r="H342" s="41" t="s">
        <v>62</v>
      </c>
      <c r="I342" s="29">
        <v>1135784</v>
      </c>
      <c r="J342" s="46"/>
      <c r="K342" s="38" t="s">
        <v>157</v>
      </c>
      <c r="L342" s="29" t="s">
        <v>158</v>
      </c>
      <c r="M342" s="33">
        <v>3276</v>
      </c>
      <c r="N342" s="29">
        <v>0.16</v>
      </c>
      <c r="O342" s="29">
        <v>1.35E-4</v>
      </c>
      <c r="P342" s="29" t="s">
        <v>328</v>
      </c>
      <c r="Q342" s="29">
        <v>185</v>
      </c>
      <c r="R342" s="29">
        <v>92</v>
      </c>
      <c r="S342" s="29">
        <v>185</v>
      </c>
      <c r="T342" s="29">
        <v>4</v>
      </c>
      <c r="U342" s="29">
        <v>3.1489999999999999E-3</v>
      </c>
    </row>
    <row r="343" spans="1:21" ht="37.799999999999997" x14ac:dyDescent="0.3">
      <c r="A343" s="1"/>
      <c r="B343" s="47">
        <v>338</v>
      </c>
      <c r="C343" s="45">
        <v>1047888</v>
      </c>
      <c r="D343" s="40">
        <v>1025992</v>
      </c>
      <c r="E343" s="52" t="s">
        <v>330</v>
      </c>
      <c r="F343" s="52"/>
      <c r="G343" s="29" t="s">
        <v>39</v>
      </c>
      <c r="H343" s="41" t="s">
        <v>62</v>
      </c>
      <c r="I343" s="29">
        <v>1135785</v>
      </c>
      <c r="J343" s="46"/>
      <c r="K343" s="38" t="s">
        <v>157</v>
      </c>
      <c r="L343" s="29" t="s">
        <v>158</v>
      </c>
      <c r="M343" s="33">
        <v>4300</v>
      </c>
      <c r="N343" s="29">
        <v>0.2</v>
      </c>
      <c r="O343" s="29">
        <v>1.37E-4</v>
      </c>
      <c r="P343" s="29">
        <v>20</v>
      </c>
      <c r="Q343" s="29">
        <v>277</v>
      </c>
      <c r="R343" s="29">
        <v>179</v>
      </c>
      <c r="S343" s="29">
        <v>95</v>
      </c>
      <c r="T343" s="29">
        <v>4</v>
      </c>
      <c r="U343" s="29">
        <v>4.7099999999999998E-3</v>
      </c>
    </row>
    <row r="344" spans="1:21" ht="37.799999999999997" x14ac:dyDescent="0.3">
      <c r="A344" s="1"/>
      <c r="B344" s="47">
        <v>339</v>
      </c>
      <c r="C344" s="45">
        <v>1047201</v>
      </c>
      <c r="D344" s="40">
        <v>1025993</v>
      </c>
      <c r="E344" s="31" t="s">
        <v>331</v>
      </c>
      <c r="F344" s="31"/>
      <c r="G344" s="37" t="s">
        <v>47</v>
      </c>
      <c r="H344" s="41" t="s">
        <v>62</v>
      </c>
      <c r="I344" s="29">
        <v>1135786</v>
      </c>
      <c r="J344" s="46"/>
      <c r="K344" s="38" t="s">
        <v>157</v>
      </c>
      <c r="L344" s="29" t="s">
        <v>158</v>
      </c>
      <c r="M344" s="33">
        <v>5439</v>
      </c>
      <c r="N344" s="29">
        <v>0.36</v>
      </c>
      <c r="O344" s="29">
        <v>3.2000000000000003E-4</v>
      </c>
      <c r="P344" s="29">
        <v>10</v>
      </c>
      <c r="Q344" s="29">
        <v>250</v>
      </c>
      <c r="R344" s="29">
        <v>135</v>
      </c>
      <c r="S344" s="29">
        <v>140</v>
      </c>
      <c r="T344" s="29">
        <v>3.6</v>
      </c>
      <c r="U344" s="29">
        <v>4.725E-3</v>
      </c>
    </row>
    <row r="345" spans="1:21" ht="25.2" x14ac:dyDescent="0.3">
      <c r="A345" s="1"/>
      <c r="B345" s="47">
        <v>340</v>
      </c>
      <c r="C345" s="45">
        <v>1008866</v>
      </c>
      <c r="D345" s="40" t="s">
        <v>33</v>
      </c>
      <c r="E345" s="31" t="s">
        <v>337</v>
      </c>
      <c r="F345" s="31"/>
      <c r="G345" s="29" t="s">
        <v>47</v>
      </c>
      <c r="H345" s="41" t="s">
        <v>4779</v>
      </c>
      <c r="I345" s="40" t="s">
        <v>33</v>
      </c>
      <c r="J345" s="46"/>
      <c r="K345" s="38" t="s">
        <v>3785</v>
      </c>
      <c r="L345" s="29" t="s">
        <v>158</v>
      </c>
      <c r="M345" s="33" t="s">
        <v>5289</v>
      </c>
      <c r="N345" s="29">
        <v>0.47699999999999998</v>
      </c>
      <c r="O345" s="29">
        <v>2.7999999999999998E-4</v>
      </c>
      <c r="P345" s="29">
        <v>8</v>
      </c>
      <c r="Q345" s="29">
        <v>185</v>
      </c>
      <c r="R345" s="29">
        <v>92</v>
      </c>
      <c r="S345" s="29">
        <v>185</v>
      </c>
      <c r="T345" s="29">
        <v>3.8159999999999998</v>
      </c>
      <c r="U345" s="29">
        <v>3.1489999999999999E-3</v>
      </c>
    </row>
    <row r="346" spans="1:21" ht="25.2" x14ac:dyDescent="0.3">
      <c r="A346" s="1"/>
      <c r="B346" s="47">
        <v>341</v>
      </c>
      <c r="C346" s="45">
        <v>1047021</v>
      </c>
      <c r="D346" s="40" t="s">
        <v>33</v>
      </c>
      <c r="E346" s="31" t="s">
        <v>339</v>
      </c>
      <c r="F346" s="31"/>
      <c r="G346" s="29" t="s">
        <v>31</v>
      </c>
      <c r="H346" s="41" t="s">
        <v>4779</v>
      </c>
      <c r="I346" s="40" t="s">
        <v>33</v>
      </c>
      <c r="J346" s="46"/>
      <c r="K346" s="38" t="s">
        <v>157</v>
      </c>
      <c r="L346" s="29" t="s">
        <v>158</v>
      </c>
      <c r="M346" s="33">
        <v>6472</v>
      </c>
      <c r="N346" s="29">
        <v>0.33</v>
      </c>
      <c r="O346" s="29">
        <v>9.6000000000000002E-4</v>
      </c>
      <c r="P346" s="29">
        <v>1</v>
      </c>
      <c r="Q346" s="29">
        <v>92</v>
      </c>
      <c r="R346" s="29">
        <v>92</v>
      </c>
      <c r="S346" s="29">
        <v>77</v>
      </c>
      <c r="T346" s="29">
        <v>0.33</v>
      </c>
      <c r="U346" s="29">
        <v>6.5200000000000002E-4</v>
      </c>
    </row>
    <row r="347" spans="1:21" ht="25.2" x14ac:dyDescent="0.3">
      <c r="A347" s="1"/>
      <c r="B347" s="47">
        <v>342</v>
      </c>
      <c r="C347" s="45">
        <v>1047022</v>
      </c>
      <c r="D347" s="40" t="s">
        <v>33</v>
      </c>
      <c r="E347" s="31" t="s">
        <v>340</v>
      </c>
      <c r="F347" s="31"/>
      <c r="G347" s="29" t="s">
        <v>31</v>
      </c>
      <c r="H347" s="41" t="s">
        <v>4779</v>
      </c>
      <c r="I347" s="40" t="s">
        <v>33</v>
      </c>
      <c r="J347" s="46"/>
      <c r="K347" s="38" t="s">
        <v>157</v>
      </c>
      <c r="L347" s="29" t="s">
        <v>158</v>
      </c>
      <c r="M347" s="33">
        <v>9266</v>
      </c>
      <c r="N347" s="29">
        <v>0.32800000000000001</v>
      </c>
      <c r="O347" s="29">
        <v>9.41E-4</v>
      </c>
      <c r="P347" s="29">
        <v>1</v>
      </c>
      <c r="Q347" s="29">
        <v>92</v>
      </c>
      <c r="R347" s="29">
        <v>92</v>
      </c>
      <c r="S347" s="29">
        <v>77</v>
      </c>
      <c r="T347" s="29">
        <v>0.32800000000000001</v>
      </c>
      <c r="U347" s="29">
        <v>6.5200000000000002E-4</v>
      </c>
    </row>
    <row r="348" spans="1:21" ht="25.2" x14ac:dyDescent="0.3">
      <c r="A348" s="1"/>
      <c r="B348" s="47">
        <v>343</v>
      </c>
      <c r="C348" s="45">
        <v>1085079</v>
      </c>
      <c r="D348" s="29"/>
      <c r="E348" s="31" t="s">
        <v>344</v>
      </c>
      <c r="F348" s="31"/>
      <c r="G348" s="29" t="s">
        <v>31</v>
      </c>
      <c r="H348" s="41" t="s">
        <v>4779</v>
      </c>
      <c r="I348" s="29"/>
      <c r="J348" s="46"/>
      <c r="K348" s="38" t="s">
        <v>3785</v>
      </c>
      <c r="L348" s="29" t="s">
        <v>158</v>
      </c>
      <c r="M348" s="33" t="s">
        <v>5289</v>
      </c>
      <c r="N348" s="29">
        <v>1.327</v>
      </c>
      <c r="O348" s="29">
        <v>1.1100000000000001E-3</v>
      </c>
      <c r="P348" s="29">
        <v>1</v>
      </c>
      <c r="Q348" s="29">
        <v>280</v>
      </c>
      <c r="R348" s="29">
        <v>185</v>
      </c>
      <c r="S348" s="29">
        <v>195</v>
      </c>
      <c r="T348" s="29">
        <v>1.327</v>
      </c>
      <c r="U348" s="29">
        <v>1.0101000000000001E-2</v>
      </c>
    </row>
    <row r="349" spans="1:21" ht="25.2" x14ac:dyDescent="0.3">
      <c r="A349" s="1"/>
      <c r="B349" s="47">
        <v>344</v>
      </c>
      <c r="C349" s="45">
        <v>1008714</v>
      </c>
      <c r="D349" s="40" t="s">
        <v>33</v>
      </c>
      <c r="E349" s="31" t="s">
        <v>345</v>
      </c>
      <c r="F349" s="31"/>
      <c r="G349" s="29" t="s">
        <v>31</v>
      </c>
      <c r="H349" s="41" t="s">
        <v>4779</v>
      </c>
      <c r="I349" s="40" t="s">
        <v>33</v>
      </c>
      <c r="J349" s="46"/>
      <c r="K349" s="38" t="s">
        <v>157</v>
      </c>
      <c r="L349" s="29" t="s">
        <v>158</v>
      </c>
      <c r="M349" s="33">
        <v>2505</v>
      </c>
      <c r="N349" s="29">
        <v>4.2999999999999997E-2</v>
      </c>
      <c r="O349" s="29">
        <v>1.2999999999999999E-4</v>
      </c>
      <c r="P349" s="29">
        <v>10</v>
      </c>
      <c r="Q349" s="29">
        <v>280</v>
      </c>
      <c r="R349" s="29">
        <v>187</v>
      </c>
      <c r="S349" s="29">
        <v>107</v>
      </c>
      <c r="T349" s="29">
        <v>0.43</v>
      </c>
      <c r="U349" s="29">
        <v>5.6030000000000003E-3</v>
      </c>
    </row>
    <row r="350" spans="1:21" ht="25.2" x14ac:dyDescent="0.3">
      <c r="A350" s="1"/>
      <c r="B350" s="47">
        <v>345</v>
      </c>
      <c r="C350" s="45">
        <v>1008715</v>
      </c>
      <c r="D350" s="40" t="s">
        <v>33</v>
      </c>
      <c r="E350" s="31" t="s">
        <v>346</v>
      </c>
      <c r="F350" s="31"/>
      <c r="G350" s="29" t="s">
        <v>31</v>
      </c>
      <c r="H350" s="41" t="s">
        <v>4779</v>
      </c>
      <c r="I350" s="40" t="s">
        <v>33</v>
      </c>
      <c r="J350" s="46"/>
      <c r="K350" s="38" t="s">
        <v>157</v>
      </c>
      <c r="L350" s="29" t="s">
        <v>158</v>
      </c>
      <c r="M350" s="33">
        <v>2505</v>
      </c>
      <c r="N350" s="29">
        <v>0.06</v>
      </c>
      <c r="O350" s="29">
        <v>2.14E-4</v>
      </c>
      <c r="P350" s="29">
        <v>10</v>
      </c>
      <c r="Q350" s="29">
        <v>280</v>
      </c>
      <c r="R350" s="29">
        <v>183</v>
      </c>
      <c r="S350" s="29">
        <v>98</v>
      </c>
      <c r="T350" s="29">
        <v>0.6</v>
      </c>
      <c r="U350" s="29">
        <v>5.0220000000000004E-3</v>
      </c>
    </row>
    <row r="351" spans="1:21" ht="25.2" x14ac:dyDescent="0.3">
      <c r="A351" s="1"/>
      <c r="B351" s="47">
        <v>346</v>
      </c>
      <c r="C351" s="45">
        <v>1135787</v>
      </c>
      <c r="D351" s="28">
        <v>1023034</v>
      </c>
      <c r="E351" s="30" t="s">
        <v>5531</v>
      </c>
      <c r="F351" s="30"/>
      <c r="G351" s="29" t="s">
        <v>42</v>
      </c>
      <c r="H351" s="139" t="s">
        <v>4781</v>
      </c>
      <c r="I351" s="73"/>
      <c r="J351" s="46"/>
      <c r="K351" s="32" t="s">
        <v>157</v>
      </c>
      <c r="L351" s="29" t="s">
        <v>158</v>
      </c>
      <c r="M351" s="33">
        <v>1221</v>
      </c>
      <c r="N351" s="29">
        <v>0.10199999999999999</v>
      </c>
      <c r="O351" s="29">
        <v>8.2999999999999998E-5</v>
      </c>
      <c r="P351" s="29">
        <v>40</v>
      </c>
      <c r="Q351" s="29">
        <v>277</v>
      </c>
      <c r="R351" s="29">
        <v>179</v>
      </c>
      <c r="S351" s="29">
        <v>95</v>
      </c>
      <c r="T351" s="29">
        <v>4.08</v>
      </c>
      <c r="U351" s="29">
        <v>3.32E-3</v>
      </c>
    </row>
    <row r="352" spans="1:21" ht="25.2" x14ac:dyDescent="0.3">
      <c r="A352" s="1"/>
      <c r="B352" s="47">
        <v>347</v>
      </c>
      <c r="C352" s="45">
        <v>1135788</v>
      </c>
      <c r="D352" s="28">
        <v>1023035</v>
      </c>
      <c r="E352" s="30" t="s">
        <v>5532</v>
      </c>
      <c r="F352" s="30"/>
      <c r="G352" s="29" t="s">
        <v>42</v>
      </c>
      <c r="H352" s="139" t="s">
        <v>4781</v>
      </c>
      <c r="I352" s="73"/>
      <c r="J352" s="46"/>
      <c r="K352" s="32" t="s">
        <v>157</v>
      </c>
      <c r="L352" s="29" t="s">
        <v>158</v>
      </c>
      <c r="M352" s="33">
        <v>1437</v>
      </c>
      <c r="N352" s="29">
        <v>0.105</v>
      </c>
      <c r="O352" s="29">
        <v>1.2E-4</v>
      </c>
      <c r="P352" s="29">
        <v>40</v>
      </c>
      <c r="Q352" s="29">
        <v>277</v>
      </c>
      <c r="R352" s="29">
        <v>179</v>
      </c>
      <c r="S352" s="29">
        <v>95</v>
      </c>
      <c r="T352" s="29">
        <v>4.2</v>
      </c>
      <c r="U352" s="29">
        <v>4.8000000000000004E-3</v>
      </c>
    </row>
    <row r="353" spans="1:21" ht="25.2" x14ac:dyDescent="0.3">
      <c r="A353" s="1"/>
      <c r="B353" s="47">
        <v>348</v>
      </c>
      <c r="C353" s="45">
        <v>1136001</v>
      </c>
      <c r="D353" s="28">
        <v>1047936</v>
      </c>
      <c r="E353" s="30" t="s">
        <v>5533</v>
      </c>
      <c r="F353" s="30"/>
      <c r="G353" s="29" t="s">
        <v>42</v>
      </c>
      <c r="H353" s="139" t="s">
        <v>4781</v>
      </c>
      <c r="I353" s="73"/>
      <c r="J353" s="46"/>
      <c r="K353" s="32" t="s">
        <v>157</v>
      </c>
      <c r="L353" s="29" t="s">
        <v>158</v>
      </c>
      <c r="M353" s="33">
        <v>1343</v>
      </c>
      <c r="N353" s="29">
        <v>0.1</v>
      </c>
      <c r="O353" s="29">
        <v>1.35E-4</v>
      </c>
      <c r="P353" s="29">
        <v>40</v>
      </c>
      <c r="Q353" s="29">
        <v>277</v>
      </c>
      <c r="R353" s="29">
        <v>179</v>
      </c>
      <c r="S353" s="29">
        <v>95</v>
      </c>
      <c r="T353" s="29">
        <v>4</v>
      </c>
      <c r="U353" s="29">
        <v>5.4000000000000003E-3</v>
      </c>
    </row>
    <row r="354" spans="1:21" ht="25.2" x14ac:dyDescent="0.3">
      <c r="A354" s="1"/>
      <c r="B354" s="47">
        <v>349</v>
      </c>
      <c r="C354" s="45">
        <v>1136002</v>
      </c>
      <c r="D354" s="28">
        <v>1047937</v>
      </c>
      <c r="E354" s="30" t="s">
        <v>5534</v>
      </c>
      <c r="F354" s="30"/>
      <c r="G354" s="29" t="s">
        <v>42</v>
      </c>
      <c r="H354" s="139" t="s">
        <v>4781</v>
      </c>
      <c r="I354" s="73"/>
      <c r="J354" s="46"/>
      <c r="K354" s="32" t="s">
        <v>157</v>
      </c>
      <c r="L354" s="29" t="s">
        <v>158</v>
      </c>
      <c r="M354" s="33">
        <v>1572</v>
      </c>
      <c r="N354" s="29">
        <v>1.9E-2</v>
      </c>
      <c r="O354" s="29">
        <v>6.9999999999999994E-5</v>
      </c>
      <c r="P354" s="29">
        <v>30</v>
      </c>
      <c r="Q354" s="29">
        <v>280</v>
      </c>
      <c r="R354" s="29">
        <v>187</v>
      </c>
      <c r="S354" s="29">
        <v>95</v>
      </c>
      <c r="T354" s="29">
        <v>0.56999999999999995</v>
      </c>
      <c r="U354" s="29">
        <v>2.0999999999999999E-3</v>
      </c>
    </row>
    <row r="355" spans="1:21" ht="25.2" x14ac:dyDescent="0.3">
      <c r="A355" s="1"/>
      <c r="B355" s="47">
        <v>350</v>
      </c>
      <c r="C355" s="45">
        <v>1136003</v>
      </c>
      <c r="D355" s="40">
        <v>1059822</v>
      </c>
      <c r="E355" s="30" t="s">
        <v>5535</v>
      </c>
      <c r="F355" s="30"/>
      <c r="G355" s="101" t="s">
        <v>42</v>
      </c>
      <c r="H355" s="139" t="s">
        <v>4781</v>
      </c>
      <c r="I355" s="27"/>
      <c r="J355" s="46"/>
      <c r="K355" s="38" t="s">
        <v>157</v>
      </c>
      <c r="L355" s="37" t="s">
        <v>158</v>
      </c>
      <c r="M355" s="33">
        <v>1094.55</v>
      </c>
      <c r="N355" s="29">
        <v>0.14699999999999999</v>
      </c>
      <c r="O355" s="29">
        <v>1.2999999999999999E-4</v>
      </c>
      <c r="P355" s="29">
        <v>50</v>
      </c>
      <c r="Q355" s="29">
        <v>277</v>
      </c>
      <c r="R355" s="29">
        <v>179</v>
      </c>
      <c r="S355" s="29">
        <v>95</v>
      </c>
      <c r="T355" s="29">
        <v>5.88</v>
      </c>
      <c r="U355" s="29">
        <v>4.7099999999999998E-3</v>
      </c>
    </row>
    <row r="356" spans="1:21" ht="25.2" x14ac:dyDescent="0.3">
      <c r="A356" s="1"/>
      <c r="B356" s="47">
        <v>351</v>
      </c>
      <c r="C356" s="45">
        <v>1136004</v>
      </c>
      <c r="D356" s="40">
        <v>1059823</v>
      </c>
      <c r="E356" s="30" t="s">
        <v>5536</v>
      </c>
      <c r="F356" s="30"/>
      <c r="G356" s="101" t="s">
        <v>42</v>
      </c>
      <c r="H356" s="139" t="s">
        <v>4781</v>
      </c>
      <c r="I356" s="27"/>
      <c r="J356" s="46"/>
      <c r="K356" s="38" t="s">
        <v>157</v>
      </c>
      <c r="L356" s="37" t="s">
        <v>158</v>
      </c>
      <c r="M356" s="33">
        <v>1324.55</v>
      </c>
      <c r="N356" s="29">
        <v>0.16600000000000001</v>
      </c>
      <c r="O356" s="29">
        <v>1.0900000000000001E-4</v>
      </c>
      <c r="P356" s="29">
        <v>50</v>
      </c>
      <c r="Q356" s="29">
        <v>280</v>
      </c>
      <c r="R356" s="29">
        <v>187</v>
      </c>
      <c r="S356" s="29">
        <v>95</v>
      </c>
      <c r="T356" s="29">
        <v>6.64</v>
      </c>
      <c r="U356" s="29">
        <v>4.9740000000000001E-3</v>
      </c>
    </row>
    <row r="357" spans="1:21" ht="37.799999999999997" x14ac:dyDescent="0.3">
      <c r="A357" s="1"/>
      <c r="B357" s="47">
        <v>352</v>
      </c>
      <c r="C357" s="45">
        <v>1023034</v>
      </c>
      <c r="D357" s="40">
        <v>1008821</v>
      </c>
      <c r="E357" s="31" t="s">
        <v>355</v>
      </c>
      <c r="F357" s="31"/>
      <c r="G357" s="29" t="s">
        <v>42</v>
      </c>
      <c r="H357" s="41" t="s">
        <v>62</v>
      </c>
      <c r="I357" s="46">
        <v>1135787</v>
      </c>
      <c r="J357" s="46"/>
      <c r="K357" s="38" t="s">
        <v>157</v>
      </c>
      <c r="L357" s="29" t="s">
        <v>158</v>
      </c>
      <c r="M357" s="33">
        <v>1221</v>
      </c>
      <c r="N357" s="29">
        <v>0.10199999999999999</v>
      </c>
      <c r="O357" s="29">
        <v>8.2999999999999998E-5</v>
      </c>
      <c r="P357" s="29">
        <v>40</v>
      </c>
      <c r="Q357" s="29">
        <v>277</v>
      </c>
      <c r="R357" s="29">
        <v>179</v>
      </c>
      <c r="S357" s="29">
        <v>95</v>
      </c>
      <c r="T357" s="29">
        <v>4.08</v>
      </c>
      <c r="U357" s="29">
        <v>4.7099999999999998E-3</v>
      </c>
    </row>
    <row r="358" spans="1:21" ht="37.799999999999997" x14ac:dyDescent="0.3">
      <c r="A358" s="1"/>
      <c r="B358" s="47">
        <v>353</v>
      </c>
      <c r="C358" s="45">
        <v>1023035</v>
      </c>
      <c r="D358" s="40">
        <v>1008822</v>
      </c>
      <c r="E358" s="31" t="s">
        <v>356</v>
      </c>
      <c r="F358" s="31"/>
      <c r="G358" s="29" t="s">
        <v>42</v>
      </c>
      <c r="H358" s="41" t="s">
        <v>62</v>
      </c>
      <c r="I358" s="46">
        <v>1135788</v>
      </c>
      <c r="J358" s="46"/>
      <c r="K358" s="38" t="s">
        <v>157</v>
      </c>
      <c r="L358" s="29" t="s">
        <v>158</v>
      </c>
      <c r="M358" s="33">
        <v>1437</v>
      </c>
      <c r="N358" s="29">
        <v>0.105</v>
      </c>
      <c r="O358" s="29">
        <v>1.2E-4</v>
      </c>
      <c r="P358" s="29">
        <v>40</v>
      </c>
      <c r="Q358" s="29">
        <v>277</v>
      </c>
      <c r="R358" s="29">
        <v>179</v>
      </c>
      <c r="S358" s="29">
        <v>95</v>
      </c>
      <c r="T358" s="29">
        <v>4.2</v>
      </c>
      <c r="U358" s="29">
        <v>4.7099999999999998E-3</v>
      </c>
    </row>
    <row r="359" spans="1:21" ht="25.2" x14ac:dyDescent="0.3">
      <c r="A359" s="1"/>
      <c r="B359" s="47">
        <v>354</v>
      </c>
      <c r="C359" s="45">
        <v>1047936</v>
      </c>
      <c r="D359" s="40"/>
      <c r="E359" s="31" t="s">
        <v>357</v>
      </c>
      <c r="F359" s="31"/>
      <c r="G359" s="29" t="s">
        <v>92</v>
      </c>
      <c r="H359" s="41" t="s">
        <v>59</v>
      </c>
      <c r="I359" s="46">
        <v>1136001</v>
      </c>
      <c r="J359" s="46"/>
      <c r="K359" s="38" t="s">
        <v>157</v>
      </c>
      <c r="L359" s="29" t="s">
        <v>158</v>
      </c>
      <c r="M359" s="33">
        <v>1343</v>
      </c>
      <c r="N359" s="29">
        <v>0.1</v>
      </c>
      <c r="O359" s="29">
        <v>1.35E-4</v>
      </c>
      <c r="P359" s="29">
        <v>40</v>
      </c>
      <c r="Q359" s="29">
        <v>277</v>
      </c>
      <c r="R359" s="29">
        <v>179</v>
      </c>
      <c r="S359" s="29">
        <v>95</v>
      </c>
      <c r="T359" s="29">
        <v>4</v>
      </c>
      <c r="U359" s="29">
        <v>4.7099999999999998E-3</v>
      </c>
    </row>
    <row r="360" spans="1:21" ht="25.2" x14ac:dyDescent="0.3">
      <c r="A360" s="1"/>
      <c r="B360" s="47">
        <v>355</v>
      </c>
      <c r="C360" s="45">
        <v>1047937</v>
      </c>
      <c r="D360" s="40"/>
      <c r="E360" s="31" t="s">
        <v>358</v>
      </c>
      <c r="F360" s="31"/>
      <c r="G360" s="29" t="s">
        <v>92</v>
      </c>
      <c r="H360" s="41" t="s">
        <v>59</v>
      </c>
      <c r="I360" s="46">
        <v>1136002</v>
      </c>
      <c r="J360" s="46"/>
      <c r="K360" s="38" t="s">
        <v>157</v>
      </c>
      <c r="L360" s="29" t="s">
        <v>158</v>
      </c>
      <c r="M360" s="33">
        <v>1572</v>
      </c>
      <c r="N360" s="29">
        <v>1.9E-2</v>
      </c>
      <c r="O360" s="29">
        <v>6.9999999999999994E-5</v>
      </c>
      <c r="P360" s="29">
        <v>30</v>
      </c>
      <c r="Q360" s="29">
        <v>280</v>
      </c>
      <c r="R360" s="29">
        <v>187</v>
      </c>
      <c r="S360" s="29">
        <v>95</v>
      </c>
      <c r="T360" s="29">
        <v>0.56999999999999995</v>
      </c>
      <c r="U360" s="29">
        <v>4.9740000000000001E-3</v>
      </c>
    </row>
    <row r="361" spans="1:21" ht="25.2" x14ac:dyDescent="0.3">
      <c r="A361" s="1"/>
      <c r="B361" s="47">
        <v>356</v>
      </c>
      <c r="C361" s="45">
        <v>1059822</v>
      </c>
      <c r="D361" s="29"/>
      <c r="E361" s="31" t="s">
        <v>359</v>
      </c>
      <c r="F361" s="31"/>
      <c r="G361" s="37" t="s">
        <v>42</v>
      </c>
      <c r="H361" s="41" t="s">
        <v>59</v>
      </c>
      <c r="I361" s="40">
        <v>1136003</v>
      </c>
      <c r="J361" s="46"/>
      <c r="K361" s="38" t="s">
        <v>157</v>
      </c>
      <c r="L361" s="29" t="s">
        <v>158</v>
      </c>
      <c r="M361" s="33">
        <v>1204</v>
      </c>
      <c r="N361" s="29">
        <v>0.14699999999999999</v>
      </c>
      <c r="O361" s="29">
        <v>1.2999999999999999E-4</v>
      </c>
      <c r="P361" s="29">
        <v>40</v>
      </c>
      <c r="Q361" s="29">
        <v>277</v>
      </c>
      <c r="R361" s="29">
        <v>179</v>
      </c>
      <c r="S361" s="29">
        <v>95</v>
      </c>
      <c r="T361" s="29">
        <v>5.88</v>
      </c>
      <c r="U361" s="29">
        <v>4.7099999999999998E-3</v>
      </c>
    </row>
    <row r="362" spans="1:21" ht="37.799999999999997" x14ac:dyDescent="0.3">
      <c r="A362" s="1"/>
      <c r="B362" s="47">
        <v>357</v>
      </c>
      <c r="C362" s="45">
        <v>1059823</v>
      </c>
      <c r="D362" s="29"/>
      <c r="E362" s="39" t="s">
        <v>361</v>
      </c>
      <c r="F362" s="39"/>
      <c r="G362" s="29" t="s">
        <v>42</v>
      </c>
      <c r="H362" s="41" t="s">
        <v>62</v>
      </c>
      <c r="I362" s="40">
        <v>1136004</v>
      </c>
      <c r="J362" s="46"/>
      <c r="K362" s="38" t="s">
        <v>157</v>
      </c>
      <c r="L362" s="29" t="s">
        <v>158</v>
      </c>
      <c r="M362" s="33">
        <v>1457</v>
      </c>
      <c r="N362" s="29">
        <v>0.16600000000000001</v>
      </c>
      <c r="O362" s="29">
        <v>1.0900000000000001E-4</v>
      </c>
      <c r="P362" s="29">
        <v>40</v>
      </c>
      <c r="Q362" s="29">
        <v>280</v>
      </c>
      <c r="R362" s="29">
        <v>187</v>
      </c>
      <c r="S362" s="29">
        <v>95</v>
      </c>
      <c r="T362" s="29">
        <v>6.64</v>
      </c>
      <c r="U362" s="29">
        <v>4.9740000000000001E-3</v>
      </c>
    </row>
    <row r="363" spans="1:21" ht="37.799999999999997" x14ac:dyDescent="0.3">
      <c r="A363" s="1"/>
      <c r="B363" s="47">
        <v>358</v>
      </c>
      <c r="C363" s="45">
        <v>1121197</v>
      </c>
      <c r="D363" s="29">
        <v>1057840</v>
      </c>
      <c r="E363" s="39" t="s">
        <v>4300</v>
      </c>
      <c r="F363" s="39"/>
      <c r="G363" s="29" t="s">
        <v>47</v>
      </c>
      <c r="H363" s="41" t="s">
        <v>4780</v>
      </c>
      <c r="I363" s="40"/>
      <c r="J363" s="46"/>
      <c r="K363" s="38" t="s">
        <v>145</v>
      </c>
      <c r="L363" s="29" t="s">
        <v>158</v>
      </c>
      <c r="M363" s="33">
        <v>755</v>
      </c>
      <c r="N363" s="29">
        <v>0.217</v>
      </c>
      <c r="O363" s="29">
        <v>7.8999999999999996E-5</v>
      </c>
      <c r="P363" s="29">
        <v>5</v>
      </c>
      <c r="Q363" s="29">
        <v>291</v>
      </c>
      <c r="R363" s="29">
        <v>90</v>
      </c>
      <c r="S363" s="29">
        <v>65</v>
      </c>
      <c r="T363" s="29">
        <v>0.217</v>
      </c>
      <c r="U363" s="29">
        <v>7.8839999999999997E-5</v>
      </c>
    </row>
    <row r="364" spans="1:21" ht="37.799999999999997" x14ac:dyDescent="0.3">
      <c r="A364" s="1"/>
      <c r="B364" s="47">
        <v>359</v>
      </c>
      <c r="C364" s="45">
        <v>1121195</v>
      </c>
      <c r="D364" s="29">
        <v>1057842</v>
      </c>
      <c r="E364" s="39" t="s">
        <v>4299</v>
      </c>
      <c r="F364" s="39"/>
      <c r="G364" s="29" t="s">
        <v>47</v>
      </c>
      <c r="H364" s="41" t="s">
        <v>4780</v>
      </c>
      <c r="I364" s="40"/>
      <c r="J364" s="46"/>
      <c r="K364" s="38" t="s">
        <v>145</v>
      </c>
      <c r="L364" s="29" t="s">
        <v>158</v>
      </c>
      <c r="M364" s="33">
        <v>1011</v>
      </c>
      <c r="N364" s="29">
        <v>0.435</v>
      </c>
      <c r="O364" s="29">
        <v>8.7799999999999998E-4</v>
      </c>
      <c r="P364" s="29">
        <v>5</v>
      </c>
      <c r="Q364" s="29">
        <v>477</v>
      </c>
      <c r="R364" s="29">
        <v>190</v>
      </c>
      <c r="S364" s="29">
        <v>72</v>
      </c>
      <c r="T364" s="29">
        <v>0.435</v>
      </c>
      <c r="U364" s="29">
        <v>8.7779999999999998E-4</v>
      </c>
    </row>
    <row r="365" spans="1:21" ht="25.2" x14ac:dyDescent="0.3">
      <c r="A365" s="1"/>
      <c r="B365" s="47">
        <v>360</v>
      </c>
      <c r="C365" s="45">
        <v>1057844</v>
      </c>
      <c r="D365" s="40">
        <v>1015392</v>
      </c>
      <c r="E365" s="31" t="s">
        <v>364</v>
      </c>
      <c r="F365" s="31"/>
      <c r="G365" s="29" t="s">
        <v>31</v>
      </c>
      <c r="H365" s="41" t="s">
        <v>4779</v>
      </c>
      <c r="I365" s="40" t="s">
        <v>33</v>
      </c>
      <c r="J365" s="46"/>
      <c r="K365" s="38" t="s">
        <v>145</v>
      </c>
      <c r="L365" s="29" t="s">
        <v>158</v>
      </c>
      <c r="M365" s="33">
        <v>3139</v>
      </c>
      <c r="N365" s="29">
        <v>2.1549999999999998</v>
      </c>
      <c r="O365" s="29">
        <v>2.9999999999999997E-4</v>
      </c>
      <c r="P365" s="29">
        <v>10</v>
      </c>
      <c r="Q365" s="29">
        <v>2000</v>
      </c>
      <c r="R365" s="29">
        <v>50</v>
      </c>
      <c r="S365" s="29">
        <v>30</v>
      </c>
      <c r="T365" s="29">
        <v>21.55</v>
      </c>
      <c r="U365" s="29">
        <v>3.0000000000000001E-3</v>
      </c>
    </row>
    <row r="366" spans="1:21" ht="25.2" x14ac:dyDescent="0.3">
      <c r="A366" s="1"/>
      <c r="B366" s="47">
        <v>361</v>
      </c>
      <c r="C366" s="45">
        <v>1047935</v>
      </c>
      <c r="D366" s="40">
        <v>1008823</v>
      </c>
      <c r="E366" s="31" t="s">
        <v>367</v>
      </c>
      <c r="F366" s="31"/>
      <c r="G366" s="29" t="s">
        <v>47</v>
      </c>
      <c r="H366" s="41" t="s">
        <v>4779</v>
      </c>
      <c r="I366" s="46" t="s">
        <v>33</v>
      </c>
      <c r="J366" s="46"/>
      <c r="K366" s="38" t="s">
        <v>157</v>
      </c>
      <c r="L366" s="29" t="s">
        <v>158</v>
      </c>
      <c r="M366" s="33">
        <v>1797</v>
      </c>
      <c r="N366" s="29">
        <v>9.1999999999999998E-2</v>
      </c>
      <c r="O366" s="29">
        <v>7.7999999999999999E-5</v>
      </c>
      <c r="P366" s="29">
        <v>40</v>
      </c>
      <c r="Q366" s="29">
        <v>250</v>
      </c>
      <c r="R366" s="29">
        <v>135</v>
      </c>
      <c r="S366" s="29">
        <v>140</v>
      </c>
      <c r="T366" s="29">
        <v>3.68</v>
      </c>
      <c r="U366" s="29">
        <v>4.725E-3</v>
      </c>
    </row>
    <row r="367" spans="1:21" ht="25.2" x14ac:dyDescent="0.3">
      <c r="A367" s="1"/>
      <c r="B367" s="47">
        <v>362</v>
      </c>
      <c r="C367" s="45">
        <v>1008845</v>
      </c>
      <c r="D367" s="40" t="s">
        <v>33</v>
      </c>
      <c r="E367" s="31" t="s">
        <v>370</v>
      </c>
      <c r="F367" s="31"/>
      <c r="G367" s="29" t="s">
        <v>39</v>
      </c>
      <c r="H367" s="41" t="s">
        <v>4779</v>
      </c>
      <c r="I367" s="40" t="s">
        <v>33</v>
      </c>
      <c r="J367" s="46"/>
      <c r="K367" s="38" t="s">
        <v>157</v>
      </c>
      <c r="L367" s="29" t="s">
        <v>158</v>
      </c>
      <c r="M367" s="33">
        <v>529</v>
      </c>
      <c r="N367" s="29">
        <v>0.03</v>
      </c>
      <c r="O367" s="29">
        <v>2.42E-4</v>
      </c>
      <c r="P367" s="29">
        <v>10</v>
      </c>
      <c r="Q367" s="29">
        <v>510</v>
      </c>
      <c r="R367" s="29">
        <v>360</v>
      </c>
      <c r="S367" s="29">
        <v>480</v>
      </c>
      <c r="T367" s="29">
        <v>0.3</v>
      </c>
      <c r="U367" s="29">
        <v>8.8127999999999998E-2</v>
      </c>
    </row>
    <row r="368" spans="1:21" ht="25.2" x14ac:dyDescent="0.3">
      <c r="A368" s="1"/>
      <c r="B368" s="47">
        <v>363</v>
      </c>
      <c r="C368" s="45">
        <v>1135970</v>
      </c>
      <c r="D368" s="40">
        <v>1020039</v>
      </c>
      <c r="E368" s="30" t="s">
        <v>5537</v>
      </c>
      <c r="F368" s="30"/>
      <c r="G368" s="101" t="s">
        <v>47</v>
      </c>
      <c r="H368" s="139" t="s">
        <v>4781</v>
      </c>
      <c r="I368" s="27"/>
      <c r="J368" s="46"/>
      <c r="K368" s="38" t="s">
        <v>157</v>
      </c>
      <c r="L368" s="37" t="s">
        <v>158</v>
      </c>
      <c r="M368" s="33">
        <v>617</v>
      </c>
      <c r="N368" s="27"/>
      <c r="O368" s="27"/>
      <c r="P368" s="29">
        <v>50</v>
      </c>
      <c r="Q368" s="29"/>
      <c r="R368" s="29"/>
      <c r="S368" s="29"/>
      <c r="T368" s="27"/>
      <c r="U368" s="27"/>
    </row>
    <row r="369" spans="1:21" ht="25.2" x14ac:dyDescent="0.3">
      <c r="A369" s="1"/>
      <c r="B369" s="47">
        <v>364</v>
      </c>
      <c r="C369" s="45">
        <v>1135968</v>
      </c>
      <c r="D369" s="40">
        <v>1045542</v>
      </c>
      <c r="E369" s="30" t="s">
        <v>5538</v>
      </c>
      <c r="F369" s="30"/>
      <c r="G369" s="101" t="s">
        <v>42</v>
      </c>
      <c r="H369" s="139" t="s">
        <v>4781</v>
      </c>
      <c r="I369" s="27"/>
      <c r="J369" s="46"/>
      <c r="K369" s="38" t="s">
        <v>157</v>
      </c>
      <c r="L369" s="37" t="s">
        <v>158</v>
      </c>
      <c r="M369" s="33">
        <v>1032</v>
      </c>
      <c r="N369" s="27"/>
      <c r="O369" s="27"/>
      <c r="P369" s="29">
        <v>50</v>
      </c>
      <c r="Q369" s="29"/>
      <c r="R369" s="29"/>
      <c r="S369" s="29"/>
      <c r="T369" s="27"/>
      <c r="U369" s="27"/>
    </row>
    <row r="370" spans="1:21" ht="25.2" x14ac:dyDescent="0.3">
      <c r="A370" s="1"/>
      <c r="B370" s="47">
        <v>365</v>
      </c>
      <c r="C370" s="45">
        <v>1135967</v>
      </c>
      <c r="D370" s="46" t="s">
        <v>5276</v>
      </c>
      <c r="E370" s="30" t="s">
        <v>5539</v>
      </c>
      <c r="F370" s="30"/>
      <c r="G370" s="101" t="s">
        <v>42</v>
      </c>
      <c r="H370" s="139" t="s">
        <v>4781</v>
      </c>
      <c r="I370" s="27"/>
      <c r="J370" s="46"/>
      <c r="K370" s="38" t="s">
        <v>157</v>
      </c>
      <c r="L370" s="37" t="s">
        <v>158</v>
      </c>
      <c r="M370" s="33">
        <v>1032</v>
      </c>
      <c r="N370" s="27"/>
      <c r="O370" s="27"/>
      <c r="P370" s="29">
        <v>50</v>
      </c>
      <c r="Q370" s="29"/>
      <c r="R370" s="29"/>
      <c r="S370" s="29"/>
      <c r="T370" s="27"/>
      <c r="U370" s="27"/>
    </row>
    <row r="371" spans="1:21" ht="25.2" x14ac:dyDescent="0.3">
      <c r="A371" s="1"/>
      <c r="B371" s="47">
        <v>366</v>
      </c>
      <c r="C371" s="45" t="s">
        <v>6040</v>
      </c>
      <c r="D371" s="46" t="s">
        <v>5277</v>
      </c>
      <c r="E371" s="30" t="s">
        <v>5540</v>
      </c>
      <c r="F371" s="30"/>
      <c r="G371" s="101" t="s">
        <v>42</v>
      </c>
      <c r="H371" s="139" t="s">
        <v>4781</v>
      </c>
      <c r="I371" s="27"/>
      <c r="J371" s="46"/>
      <c r="K371" s="38" t="s">
        <v>157</v>
      </c>
      <c r="L371" s="37" t="s">
        <v>158</v>
      </c>
      <c r="M371" s="33">
        <v>1032</v>
      </c>
      <c r="N371" s="27"/>
      <c r="O371" s="27"/>
      <c r="P371" s="29">
        <v>50</v>
      </c>
      <c r="Q371" s="29"/>
      <c r="R371" s="29"/>
      <c r="S371" s="29"/>
      <c r="T371" s="27"/>
      <c r="U371" s="27"/>
    </row>
    <row r="372" spans="1:21" ht="25.2" x14ac:dyDescent="0.3">
      <c r="A372" s="1"/>
      <c r="B372" s="47">
        <v>367</v>
      </c>
      <c r="C372" s="45">
        <v>1135966</v>
      </c>
      <c r="D372" s="40">
        <v>1013830</v>
      </c>
      <c r="E372" s="30" t="s">
        <v>5541</v>
      </c>
      <c r="F372" s="30"/>
      <c r="G372" s="101" t="s">
        <v>42</v>
      </c>
      <c r="H372" s="139" t="s">
        <v>4781</v>
      </c>
      <c r="I372" s="27"/>
      <c r="J372" s="46"/>
      <c r="K372" s="38" t="s">
        <v>145</v>
      </c>
      <c r="L372" s="37" t="s">
        <v>158</v>
      </c>
      <c r="M372" s="33">
        <v>727</v>
      </c>
      <c r="N372" s="27"/>
      <c r="O372" s="27"/>
      <c r="P372" s="29">
        <v>50</v>
      </c>
      <c r="Q372" s="29"/>
      <c r="R372" s="29"/>
      <c r="S372" s="29"/>
      <c r="T372" s="27"/>
      <c r="U372" s="27"/>
    </row>
    <row r="373" spans="1:21" ht="25.2" x14ac:dyDescent="0.3">
      <c r="A373" s="1"/>
      <c r="B373" s="47">
        <v>368</v>
      </c>
      <c r="C373" s="45">
        <v>1136090</v>
      </c>
      <c r="D373" s="29">
        <v>1084685</v>
      </c>
      <c r="E373" s="30" t="s">
        <v>5542</v>
      </c>
      <c r="F373" s="30"/>
      <c r="G373" s="101" t="s">
        <v>42</v>
      </c>
      <c r="H373" s="139" t="s">
        <v>4781</v>
      </c>
      <c r="I373" s="27"/>
      <c r="J373" s="46"/>
      <c r="K373" s="38" t="s">
        <v>157</v>
      </c>
      <c r="L373" s="37" t="s">
        <v>158</v>
      </c>
      <c r="M373" s="33">
        <v>3185</v>
      </c>
      <c r="N373" s="27"/>
      <c r="O373" s="27"/>
      <c r="P373" s="29">
        <v>10</v>
      </c>
      <c r="Q373" s="29"/>
      <c r="R373" s="29"/>
      <c r="S373" s="29"/>
      <c r="T373" s="27"/>
      <c r="U373" s="27"/>
    </row>
    <row r="374" spans="1:21" ht="25.2" x14ac:dyDescent="0.3">
      <c r="A374" s="1"/>
      <c r="B374" s="47">
        <v>369</v>
      </c>
      <c r="C374" s="45">
        <v>1136091</v>
      </c>
      <c r="D374" s="29">
        <v>1084687</v>
      </c>
      <c r="E374" s="30" t="s">
        <v>5543</v>
      </c>
      <c r="F374" s="30"/>
      <c r="G374" s="101" t="s">
        <v>47</v>
      </c>
      <c r="H374" s="139" t="s">
        <v>4781</v>
      </c>
      <c r="I374" s="27"/>
      <c r="J374" s="46"/>
      <c r="K374" s="38" t="s">
        <v>157</v>
      </c>
      <c r="L374" s="37" t="s">
        <v>158</v>
      </c>
      <c r="M374" s="33">
        <v>3456</v>
      </c>
      <c r="N374" s="27"/>
      <c r="O374" s="27"/>
      <c r="P374" s="29">
        <v>10</v>
      </c>
      <c r="Q374" s="29"/>
      <c r="R374" s="29"/>
      <c r="S374" s="29"/>
      <c r="T374" s="27"/>
      <c r="U374" s="27"/>
    </row>
    <row r="375" spans="1:21" ht="37.799999999999997" x14ac:dyDescent="0.3">
      <c r="A375" s="1"/>
      <c r="B375" s="47">
        <v>370</v>
      </c>
      <c r="C375" s="45">
        <v>1045542</v>
      </c>
      <c r="D375" s="40" t="s">
        <v>33</v>
      </c>
      <c r="E375" s="31" t="s">
        <v>376</v>
      </c>
      <c r="F375" s="31"/>
      <c r="G375" s="29" t="s">
        <v>42</v>
      </c>
      <c r="H375" s="41" t="s">
        <v>62</v>
      </c>
      <c r="I375" s="40">
        <v>1135968</v>
      </c>
      <c r="J375" s="46"/>
      <c r="K375" s="38" t="s">
        <v>157</v>
      </c>
      <c r="L375" s="29" t="s">
        <v>158</v>
      </c>
      <c r="M375" s="33">
        <v>1032</v>
      </c>
      <c r="N375" s="29">
        <v>7.0000000000000007E-2</v>
      </c>
      <c r="O375" s="29">
        <v>2.0000000000000002E-5</v>
      </c>
      <c r="P375" s="29">
        <v>10</v>
      </c>
      <c r="Q375" s="29">
        <v>277</v>
      </c>
      <c r="R375" s="29">
        <v>179</v>
      </c>
      <c r="S375" s="29">
        <v>95</v>
      </c>
      <c r="T375" s="29">
        <v>0.7</v>
      </c>
      <c r="U375" s="29">
        <v>4.7099999999999998E-3</v>
      </c>
    </row>
    <row r="376" spans="1:21" ht="37.799999999999997" x14ac:dyDescent="0.3">
      <c r="A376" s="1"/>
      <c r="B376" s="47">
        <v>371</v>
      </c>
      <c r="C376" s="45">
        <v>1045543</v>
      </c>
      <c r="D376" s="40" t="s">
        <v>33</v>
      </c>
      <c r="E376" s="31" t="s">
        <v>377</v>
      </c>
      <c r="F376" s="31"/>
      <c r="G376" s="29" t="s">
        <v>42</v>
      </c>
      <c r="H376" s="41" t="s">
        <v>4780</v>
      </c>
      <c r="I376" s="40" t="s">
        <v>33</v>
      </c>
      <c r="J376" s="46"/>
      <c r="K376" s="38" t="s">
        <v>157</v>
      </c>
      <c r="L376" s="29" t="s">
        <v>158</v>
      </c>
      <c r="M376" s="33">
        <v>1032</v>
      </c>
      <c r="N376" s="29">
        <v>9.5000000000000001E-2</v>
      </c>
      <c r="O376" s="29">
        <v>3.4999999999999997E-5</v>
      </c>
      <c r="P376" s="29">
        <v>10</v>
      </c>
      <c r="Q376" s="29">
        <v>277</v>
      </c>
      <c r="R376" s="29">
        <v>179</v>
      </c>
      <c r="S376" s="29">
        <v>95</v>
      </c>
      <c r="T376" s="29">
        <v>0.95</v>
      </c>
      <c r="U376" s="29">
        <v>4.7099999999999998E-3</v>
      </c>
    </row>
    <row r="377" spans="1:21" ht="37.799999999999997" x14ac:dyDescent="0.3">
      <c r="A377" s="1"/>
      <c r="B377" s="47">
        <v>372</v>
      </c>
      <c r="C377" s="45">
        <v>1057441</v>
      </c>
      <c r="D377" s="40">
        <v>1045538</v>
      </c>
      <c r="E377" s="31" t="s">
        <v>378</v>
      </c>
      <c r="F377" s="31"/>
      <c r="G377" s="29" t="s">
        <v>42</v>
      </c>
      <c r="H377" s="41" t="s">
        <v>62</v>
      </c>
      <c r="I377" s="40">
        <v>1135967</v>
      </c>
      <c r="J377" s="46"/>
      <c r="K377" s="38" t="s">
        <v>157</v>
      </c>
      <c r="L377" s="29" t="s">
        <v>158</v>
      </c>
      <c r="M377" s="33">
        <v>1032</v>
      </c>
      <c r="N377" s="29">
        <v>7.2999999999999995E-2</v>
      </c>
      <c r="O377" s="29">
        <v>3.4999999999999997E-5</v>
      </c>
      <c r="P377" s="29">
        <v>10</v>
      </c>
      <c r="Q377" s="29">
        <v>277</v>
      </c>
      <c r="R377" s="29">
        <v>179</v>
      </c>
      <c r="S377" s="29">
        <v>95</v>
      </c>
      <c r="T377" s="29">
        <v>0.73</v>
      </c>
      <c r="U377" s="29">
        <v>4.7099999999999998E-3</v>
      </c>
    </row>
    <row r="378" spans="1:21" ht="37.799999999999997" x14ac:dyDescent="0.3">
      <c r="A378" s="1"/>
      <c r="B378" s="47">
        <v>373</v>
      </c>
      <c r="C378" s="45">
        <v>1057442</v>
      </c>
      <c r="D378" s="40">
        <v>1045539</v>
      </c>
      <c r="E378" s="31" t="s">
        <v>379</v>
      </c>
      <c r="F378" s="31"/>
      <c r="G378" s="29" t="s">
        <v>42</v>
      </c>
      <c r="H378" s="41" t="s">
        <v>62</v>
      </c>
      <c r="I378" s="40">
        <v>1135969</v>
      </c>
      <c r="J378" s="46"/>
      <c r="K378" s="38" t="s">
        <v>157</v>
      </c>
      <c r="L378" s="29" t="s">
        <v>158</v>
      </c>
      <c r="M378" s="33">
        <v>1032</v>
      </c>
      <c r="N378" s="29">
        <v>9.4E-2</v>
      </c>
      <c r="O378" s="29">
        <v>7.7999999999999999E-5</v>
      </c>
      <c r="P378" s="29">
        <v>10</v>
      </c>
      <c r="Q378" s="29">
        <v>277</v>
      </c>
      <c r="R378" s="29">
        <v>179</v>
      </c>
      <c r="S378" s="29">
        <v>95</v>
      </c>
      <c r="T378" s="29">
        <v>0.94</v>
      </c>
      <c r="U378" s="29">
        <v>4.7099999999999998E-3</v>
      </c>
    </row>
    <row r="379" spans="1:21" ht="25.2" x14ac:dyDescent="0.3">
      <c r="A379" s="1"/>
      <c r="B379" s="47">
        <v>374</v>
      </c>
      <c r="C379" s="45">
        <v>1020039</v>
      </c>
      <c r="D379" s="40"/>
      <c r="E379" s="31" t="s">
        <v>380</v>
      </c>
      <c r="F379" s="31"/>
      <c r="G379" s="29" t="s">
        <v>47</v>
      </c>
      <c r="H379" s="41" t="s">
        <v>59</v>
      </c>
      <c r="I379" s="40">
        <v>1135970</v>
      </c>
      <c r="J379" s="46"/>
      <c r="K379" s="38" t="s">
        <v>157</v>
      </c>
      <c r="L379" s="29" t="s">
        <v>158</v>
      </c>
      <c r="M379" s="33">
        <v>617</v>
      </c>
      <c r="N379" s="29">
        <v>3.7999999999999999E-2</v>
      </c>
      <c r="O379" s="29">
        <v>7.9999999999999996E-6</v>
      </c>
      <c r="P379" s="29">
        <v>100</v>
      </c>
      <c r="Q379" s="29">
        <v>240</v>
      </c>
      <c r="R379" s="29">
        <v>180</v>
      </c>
      <c r="S379" s="29">
        <v>100</v>
      </c>
      <c r="T379" s="29">
        <v>3.8</v>
      </c>
      <c r="U379" s="29">
        <v>4.3200000000000001E-3</v>
      </c>
    </row>
    <row r="380" spans="1:21" ht="25.2" x14ac:dyDescent="0.3">
      <c r="A380" s="1"/>
      <c r="B380" s="47">
        <v>375</v>
      </c>
      <c r="C380" s="45">
        <v>1023045</v>
      </c>
      <c r="D380" s="40" t="s">
        <v>33</v>
      </c>
      <c r="E380" s="31" t="s">
        <v>381</v>
      </c>
      <c r="F380" s="31"/>
      <c r="G380" s="29" t="s">
        <v>42</v>
      </c>
      <c r="H380" s="41" t="s">
        <v>4779</v>
      </c>
      <c r="I380" s="40" t="s">
        <v>33</v>
      </c>
      <c r="J380" s="46"/>
      <c r="K380" s="38" t="s">
        <v>157</v>
      </c>
      <c r="L380" s="29" t="s">
        <v>158</v>
      </c>
      <c r="M380" s="33">
        <v>2038</v>
      </c>
      <c r="N380" s="29">
        <v>0.15</v>
      </c>
      <c r="O380" s="29">
        <v>2.5000000000000001E-4</v>
      </c>
      <c r="P380" s="29">
        <v>2</v>
      </c>
      <c r="Q380" s="29">
        <v>425</v>
      </c>
      <c r="R380" s="29">
        <v>250</v>
      </c>
      <c r="S380" s="29">
        <v>95</v>
      </c>
      <c r="T380" s="29">
        <v>0.3</v>
      </c>
      <c r="U380" s="29">
        <v>1.0094000000000001E-2</v>
      </c>
    </row>
    <row r="381" spans="1:21" ht="25.2" x14ac:dyDescent="0.3">
      <c r="A381" s="1"/>
      <c r="B381" s="47">
        <v>376</v>
      </c>
      <c r="C381" s="45">
        <v>1023046</v>
      </c>
      <c r="D381" s="40" t="s">
        <v>33</v>
      </c>
      <c r="E381" s="31" t="s">
        <v>382</v>
      </c>
      <c r="F381" s="31"/>
      <c r="G381" s="29" t="s">
        <v>42</v>
      </c>
      <c r="H381" s="41" t="s">
        <v>4779</v>
      </c>
      <c r="I381" s="40" t="s">
        <v>33</v>
      </c>
      <c r="J381" s="46"/>
      <c r="K381" s="38" t="s">
        <v>157</v>
      </c>
      <c r="L381" s="29" t="s">
        <v>158</v>
      </c>
      <c r="M381" s="33">
        <v>2206</v>
      </c>
      <c r="N381" s="29">
        <v>0.16</v>
      </c>
      <c r="O381" s="29">
        <v>6.3500000000000004E-4</v>
      </c>
      <c r="P381" s="29">
        <v>2</v>
      </c>
      <c r="Q381" s="29">
        <v>425</v>
      </c>
      <c r="R381" s="29">
        <v>255</v>
      </c>
      <c r="S381" s="29">
        <v>100</v>
      </c>
      <c r="T381" s="29">
        <v>0.32</v>
      </c>
      <c r="U381" s="29">
        <v>1.0838E-2</v>
      </c>
    </row>
    <row r="382" spans="1:21" ht="25.2" x14ac:dyDescent="0.3">
      <c r="A382" s="1"/>
      <c r="B382" s="47">
        <v>377</v>
      </c>
      <c r="C382" s="45">
        <v>1023047</v>
      </c>
      <c r="D382" s="40" t="s">
        <v>33</v>
      </c>
      <c r="E382" s="39" t="s">
        <v>383</v>
      </c>
      <c r="F382" s="39"/>
      <c r="G382" s="29" t="s">
        <v>47</v>
      </c>
      <c r="H382" s="41" t="s">
        <v>4779</v>
      </c>
      <c r="I382" s="40" t="s">
        <v>33</v>
      </c>
      <c r="J382" s="46"/>
      <c r="K382" s="38" t="s">
        <v>157</v>
      </c>
      <c r="L382" s="29" t="s">
        <v>158</v>
      </c>
      <c r="M382" s="33">
        <v>4431</v>
      </c>
      <c r="N382" s="29">
        <v>0.46</v>
      </c>
      <c r="O382" s="29">
        <v>1.008E-3</v>
      </c>
      <c r="P382" s="29">
        <v>2</v>
      </c>
      <c r="Q382" s="29">
        <v>1160</v>
      </c>
      <c r="R382" s="29">
        <v>120</v>
      </c>
      <c r="S382" s="29">
        <v>200</v>
      </c>
      <c r="T382" s="29">
        <v>0.92</v>
      </c>
      <c r="U382" s="29">
        <v>2.784E-2</v>
      </c>
    </row>
    <row r="383" spans="1:21" ht="25.2" x14ac:dyDescent="0.3">
      <c r="A383" s="1"/>
      <c r="B383" s="47">
        <v>378</v>
      </c>
      <c r="C383" s="45">
        <v>1023049</v>
      </c>
      <c r="D383" s="40" t="s">
        <v>33</v>
      </c>
      <c r="E383" s="31" t="s">
        <v>384</v>
      </c>
      <c r="F383" s="31"/>
      <c r="G383" s="37" t="s">
        <v>42</v>
      </c>
      <c r="H383" s="41" t="s">
        <v>4779</v>
      </c>
      <c r="I383" s="40" t="s">
        <v>33</v>
      </c>
      <c r="J383" s="46"/>
      <c r="K383" s="38" t="s">
        <v>157</v>
      </c>
      <c r="L383" s="29" t="s">
        <v>158</v>
      </c>
      <c r="M383" s="33">
        <v>3216</v>
      </c>
      <c r="N383" s="29">
        <v>0.21</v>
      </c>
      <c r="O383" s="29">
        <v>1.2869999999999999E-3</v>
      </c>
      <c r="P383" s="29">
        <v>2</v>
      </c>
      <c r="Q383" s="29">
        <v>427</v>
      </c>
      <c r="R383" s="29">
        <v>255</v>
      </c>
      <c r="S383" s="29">
        <v>107</v>
      </c>
      <c r="T383" s="29">
        <v>0.42</v>
      </c>
      <c r="U383" s="29">
        <v>1.1651E-2</v>
      </c>
    </row>
    <row r="384" spans="1:21" ht="25.2" x14ac:dyDescent="0.3">
      <c r="A384" s="1"/>
      <c r="B384" s="47">
        <v>379</v>
      </c>
      <c r="C384" s="45">
        <v>1023050</v>
      </c>
      <c r="D384" s="40" t="s">
        <v>33</v>
      </c>
      <c r="E384" s="31" t="s">
        <v>385</v>
      </c>
      <c r="F384" s="31"/>
      <c r="G384" s="37" t="s">
        <v>42</v>
      </c>
      <c r="H384" s="41" t="s">
        <v>4779</v>
      </c>
      <c r="I384" s="40" t="s">
        <v>33</v>
      </c>
      <c r="J384" s="46"/>
      <c r="K384" s="38" t="s">
        <v>157</v>
      </c>
      <c r="L384" s="29" t="s">
        <v>158</v>
      </c>
      <c r="M384" s="33">
        <v>3301</v>
      </c>
      <c r="N384" s="29">
        <v>0.20899999999999999</v>
      </c>
      <c r="O384" s="29">
        <v>9.19E-4</v>
      </c>
      <c r="P384" s="29">
        <v>2</v>
      </c>
      <c r="Q384" s="29">
        <v>355</v>
      </c>
      <c r="R384" s="29">
        <v>240</v>
      </c>
      <c r="S384" s="29">
        <v>130</v>
      </c>
      <c r="T384" s="29">
        <v>0.41799999999999998</v>
      </c>
      <c r="U384" s="29">
        <v>1.1076000000000001E-2</v>
      </c>
    </row>
    <row r="385" spans="1:21" ht="37.799999999999997" x14ac:dyDescent="0.3">
      <c r="A385" s="1"/>
      <c r="B385" s="47">
        <v>380</v>
      </c>
      <c r="C385" s="45">
        <v>1013830</v>
      </c>
      <c r="D385" s="40" t="s">
        <v>33</v>
      </c>
      <c r="E385" s="31" t="s">
        <v>388</v>
      </c>
      <c r="F385" s="31"/>
      <c r="G385" s="29" t="s">
        <v>42</v>
      </c>
      <c r="H385" s="41" t="s">
        <v>62</v>
      </c>
      <c r="I385" s="40">
        <v>1135966</v>
      </c>
      <c r="J385" s="46"/>
      <c r="K385" s="38" t="s">
        <v>145</v>
      </c>
      <c r="L385" s="29" t="s">
        <v>158</v>
      </c>
      <c r="M385" s="33">
        <v>727</v>
      </c>
      <c r="N385" s="29">
        <v>4.5999999999999999E-2</v>
      </c>
      <c r="O385" s="29">
        <v>1.1900000000000001E-4</v>
      </c>
      <c r="P385" s="29">
        <v>10</v>
      </c>
      <c r="Q385" s="29">
        <v>160</v>
      </c>
      <c r="R385" s="29">
        <v>330</v>
      </c>
      <c r="S385" s="29">
        <v>125</v>
      </c>
      <c r="T385" s="29">
        <v>0.46</v>
      </c>
      <c r="U385" s="29">
        <v>6.6E-3</v>
      </c>
    </row>
    <row r="386" spans="1:21" ht="37.799999999999997" x14ac:dyDescent="0.3">
      <c r="A386" s="1"/>
      <c r="B386" s="47">
        <v>381</v>
      </c>
      <c r="C386" s="45">
        <v>1013906</v>
      </c>
      <c r="D386" s="40" t="s">
        <v>33</v>
      </c>
      <c r="E386" s="31" t="s">
        <v>4973</v>
      </c>
      <c r="F386" s="31"/>
      <c r="G386" s="37" t="s">
        <v>42</v>
      </c>
      <c r="H386" s="41" t="s">
        <v>62</v>
      </c>
      <c r="I386" s="40">
        <v>1136067</v>
      </c>
      <c r="J386" s="46"/>
      <c r="K386" s="38" t="s">
        <v>145</v>
      </c>
      <c r="L386" s="29" t="s">
        <v>158</v>
      </c>
      <c r="M386" s="33">
        <v>675</v>
      </c>
      <c r="N386" s="29">
        <v>4.8000000000000001E-2</v>
      </c>
      <c r="O386" s="29">
        <v>2.6999999999999999E-5</v>
      </c>
      <c r="P386" s="29">
        <v>10</v>
      </c>
      <c r="Q386" s="29">
        <v>228</v>
      </c>
      <c r="R386" s="29">
        <v>160</v>
      </c>
      <c r="S386" s="29">
        <v>120</v>
      </c>
      <c r="T386" s="29">
        <v>0.48</v>
      </c>
      <c r="U386" s="29">
        <v>4.3779999999999999E-3</v>
      </c>
    </row>
    <row r="387" spans="1:21" ht="25.2" x14ac:dyDescent="0.3">
      <c r="A387" s="1"/>
      <c r="B387" s="47">
        <v>382</v>
      </c>
      <c r="C387" s="45">
        <v>1084685</v>
      </c>
      <c r="D387" s="29"/>
      <c r="E387" s="31" t="s">
        <v>389</v>
      </c>
      <c r="F387" s="31"/>
      <c r="G387" s="37" t="s">
        <v>42</v>
      </c>
      <c r="H387" s="41" t="s">
        <v>59</v>
      </c>
      <c r="I387" s="29">
        <v>1136090</v>
      </c>
      <c r="J387" s="46"/>
      <c r="K387" s="38" t="s">
        <v>157</v>
      </c>
      <c r="L387" s="29" t="s">
        <v>158</v>
      </c>
      <c r="M387" s="33">
        <v>3185</v>
      </c>
      <c r="N387" s="29">
        <v>0.19400000000000001</v>
      </c>
      <c r="O387" s="29">
        <v>1.008E-2</v>
      </c>
      <c r="P387" s="29">
        <v>1</v>
      </c>
      <c r="Q387" s="29">
        <v>300</v>
      </c>
      <c r="R387" s="29">
        <v>160</v>
      </c>
      <c r="S387" s="29">
        <v>210</v>
      </c>
      <c r="T387" s="29">
        <v>0.191</v>
      </c>
      <c r="U387" s="29">
        <v>1.008E-2</v>
      </c>
    </row>
    <row r="388" spans="1:21" ht="25.2" x14ac:dyDescent="0.3">
      <c r="A388" s="1"/>
      <c r="B388" s="47">
        <v>383</v>
      </c>
      <c r="C388" s="45">
        <v>1084686</v>
      </c>
      <c r="D388" s="29"/>
      <c r="E388" s="31" t="s">
        <v>391</v>
      </c>
      <c r="F388" s="31"/>
      <c r="G388" s="37" t="s">
        <v>31</v>
      </c>
      <c r="H388" s="41" t="s">
        <v>4779</v>
      </c>
      <c r="I388" s="29"/>
      <c r="J388" s="46"/>
      <c r="K388" s="38" t="s">
        <v>157</v>
      </c>
      <c r="L388" s="29" t="s">
        <v>158</v>
      </c>
      <c r="M388" s="33">
        <v>7614</v>
      </c>
      <c r="N388" s="29">
        <v>0.27</v>
      </c>
      <c r="O388" s="29">
        <v>1.014E-2</v>
      </c>
      <c r="P388" s="29">
        <v>1</v>
      </c>
      <c r="Q388" s="29">
        <v>260</v>
      </c>
      <c r="R388" s="29">
        <v>260</v>
      </c>
      <c r="S388" s="29">
        <v>150</v>
      </c>
      <c r="T388" s="29">
        <v>0.27</v>
      </c>
      <c r="U388" s="29">
        <v>1.014E-2</v>
      </c>
    </row>
    <row r="389" spans="1:21" ht="37.799999999999997" x14ac:dyDescent="0.3">
      <c r="A389" s="1"/>
      <c r="B389" s="47">
        <v>384</v>
      </c>
      <c r="C389" s="45">
        <v>1084687</v>
      </c>
      <c r="D389" s="29"/>
      <c r="E389" s="31" t="s">
        <v>392</v>
      </c>
      <c r="F389" s="31"/>
      <c r="G389" s="37" t="s">
        <v>47</v>
      </c>
      <c r="H389" s="41" t="s">
        <v>62</v>
      </c>
      <c r="I389" s="29">
        <v>1136091</v>
      </c>
      <c r="J389" s="46"/>
      <c r="K389" s="38" t="s">
        <v>157</v>
      </c>
      <c r="L389" s="29" t="s">
        <v>158</v>
      </c>
      <c r="M389" s="33">
        <v>3456</v>
      </c>
      <c r="N389" s="29">
        <v>0.22600000000000001</v>
      </c>
      <c r="O389" s="29">
        <v>1.008E-2</v>
      </c>
      <c r="P389" s="29">
        <v>1</v>
      </c>
      <c r="Q389" s="29">
        <v>300</v>
      </c>
      <c r="R389" s="29">
        <v>160</v>
      </c>
      <c r="S389" s="29">
        <v>210</v>
      </c>
      <c r="T389" s="29">
        <v>0.23499999999999999</v>
      </c>
      <c r="U389" s="29">
        <v>1.008E-2</v>
      </c>
    </row>
    <row r="390" spans="1:21" ht="25.2" x14ac:dyDescent="0.3">
      <c r="A390" s="1"/>
      <c r="B390" s="47">
        <v>385</v>
      </c>
      <c r="C390" s="45">
        <v>1084688</v>
      </c>
      <c r="D390" s="29"/>
      <c r="E390" s="31" t="s">
        <v>393</v>
      </c>
      <c r="F390" s="31"/>
      <c r="G390" s="37" t="s">
        <v>31</v>
      </c>
      <c r="H390" s="41" t="s">
        <v>4779</v>
      </c>
      <c r="I390" s="29"/>
      <c r="J390" s="46"/>
      <c r="K390" s="38" t="s">
        <v>157</v>
      </c>
      <c r="L390" s="29" t="s">
        <v>158</v>
      </c>
      <c r="M390" s="33">
        <v>7219</v>
      </c>
      <c r="N390" s="29">
        <v>0.28999999999999998</v>
      </c>
      <c r="O390" s="29">
        <v>1.014E-2</v>
      </c>
      <c r="P390" s="29">
        <v>1</v>
      </c>
      <c r="Q390" s="29">
        <v>260</v>
      </c>
      <c r="R390" s="29">
        <v>260</v>
      </c>
      <c r="S390" s="29">
        <v>150</v>
      </c>
      <c r="T390" s="29">
        <v>0.28999999999999998</v>
      </c>
      <c r="U390" s="29">
        <v>1.014E-2</v>
      </c>
    </row>
    <row r="391" spans="1:21" ht="25.2" x14ac:dyDescent="0.3">
      <c r="A391" s="1"/>
      <c r="B391" s="47">
        <v>386</v>
      </c>
      <c r="C391" s="45">
        <v>1135621</v>
      </c>
      <c r="D391" s="29">
        <v>1009008</v>
      </c>
      <c r="E391" s="30" t="s">
        <v>5544</v>
      </c>
      <c r="F391" s="30"/>
      <c r="G391" s="29" t="s">
        <v>42</v>
      </c>
      <c r="H391" s="139" t="s">
        <v>4781</v>
      </c>
      <c r="J391" s="46"/>
      <c r="K391" s="38" t="s">
        <v>157</v>
      </c>
      <c r="L391" s="29" t="s">
        <v>158</v>
      </c>
      <c r="M391" s="33" t="s">
        <v>5289</v>
      </c>
      <c r="N391" s="29">
        <v>0.06</v>
      </c>
      <c r="O391" s="29">
        <v>9.4499999999999998E-4</v>
      </c>
      <c r="P391" s="29">
        <v>10</v>
      </c>
      <c r="Q391" s="29">
        <v>315</v>
      </c>
      <c r="R391" s="29">
        <v>240</v>
      </c>
      <c r="S391" s="29">
        <v>125</v>
      </c>
      <c r="T391" s="29">
        <v>0.6</v>
      </c>
      <c r="U391" s="29">
        <v>9.4500000000000001E-3</v>
      </c>
    </row>
    <row r="392" spans="1:21" ht="37.799999999999997" x14ac:dyDescent="0.3">
      <c r="A392" s="1"/>
      <c r="B392" s="47">
        <v>387</v>
      </c>
      <c r="C392" s="45">
        <v>1009008</v>
      </c>
      <c r="D392" s="40" t="s">
        <v>33</v>
      </c>
      <c r="E392" s="31" t="s">
        <v>394</v>
      </c>
      <c r="F392" s="31"/>
      <c r="G392" s="29" t="s">
        <v>42</v>
      </c>
      <c r="H392" s="41" t="s">
        <v>62</v>
      </c>
      <c r="I392" s="40">
        <v>1135621</v>
      </c>
      <c r="J392" s="46"/>
      <c r="K392" s="38" t="s">
        <v>157</v>
      </c>
      <c r="L392" s="29" t="s">
        <v>158</v>
      </c>
      <c r="M392" s="33">
        <v>732</v>
      </c>
      <c r="N392" s="29">
        <v>0.06</v>
      </c>
      <c r="O392" s="29">
        <v>9.4499999999999998E-4</v>
      </c>
      <c r="P392" s="29">
        <v>10</v>
      </c>
      <c r="Q392" s="29">
        <v>315</v>
      </c>
      <c r="R392" s="29">
        <v>240</v>
      </c>
      <c r="S392" s="29">
        <v>125</v>
      </c>
      <c r="T392" s="29">
        <v>0.6</v>
      </c>
      <c r="U392" s="29">
        <v>9.4500000000000001E-3</v>
      </c>
    </row>
    <row r="393" spans="1:21" ht="25.2" x14ac:dyDescent="0.3">
      <c r="A393" s="1"/>
      <c r="B393" s="47">
        <v>388</v>
      </c>
      <c r="C393" s="125">
        <v>1086087</v>
      </c>
      <c r="D393" s="40"/>
      <c r="E393" s="39" t="s">
        <v>395</v>
      </c>
      <c r="F393" s="39"/>
      <c r="G393" s="29" t="s">
        <v>31</v>
      </c>
      <c r="H393" s="41" t="s">
        <v>4779</v>
      </c>
      <c r="I393" s="29"/>
      <c r="J393" s="46"/>
      <c r="K393" s="38" t="s">
        <v>157</v>
      </c>
      <c r="L393" s="37" t="s">
        <v>366</v>
      </c>
      <c r="M393" s="33">
        <v>846</v>
      </c>
      <c r="N393" s="29">
        <v>0.1</v>
      </c>
      <c r="O393" s="29">
        <v>3.5100000000000001E-3</v>
      </c>
      <c r="P393" s="29">
        <v>50</v>
      </c>
      <c r="Q393" s="29">
        <v>995</v>
      </c>
      <c r="R393" s="29">
        <v>50</v>
      </c>
      <c r="S393" s="29">
        <v>17</v>
      </c>
      <c r="T393" s="29">
        <v>0.1</v>
      </c>
      <c r="U393" s="29">
        <v>3.5100000000000001E-3</v>
      </c>
    </row>
    <row r="394" spans="1:21" ht="25.2" x14ac:dyDescent="0.3">
      <c r="A394" s="1"/>
      <c r="B394" s="47">
        <v>389</v>
      </c>
      <c r="C394" s="45">
        <v>1023176</v>
      </c>
      <c r="D394" s="40" t="s">
        <v>33</v>
      </c>
      <c r="E394" s="39" t="s">
        <v>397</v>
      </c>
      <c r="F394" s="39"/>
      <c r="G394" s="29" t="s">
        <v>42</v>
      </c>
      <c r="H394" s="41" t="s">
        <v>4779</v>
      </c>
      <c r="I394" s="40" t="s">
        <v>33</v>
      </c>
      <c r="J394" s="46"/>
      <c r="K394" s="38" t="s">
        <v>157</v>
      </c>
      <c r="L394" s="29" t="s">
        <v>366</v>
      </c>
      <c r="M394" s="33">
        <v>1003</v>
      </c>
      <c r="N394" s="29">
        <v>6.3E-2</v>
      </c>
      <c r="O394" s="29">
        <v>1.25E-3</v>
      </c>
      <c r="P394" s="29">
        <v>50</v>
      </c>
      <c r="Q394" s="29">
        <v>200</v>
      </c>
      <c r="R394" s="29">
        <v>125</v>
      </c>
      <c r="S394" s="29">
        <v>50</v>
      </c>
      <c r="T394" s="29">
        <v>3.15</v>
      </c>
      <c r="U394" s="29">
        <v>1.25E-3</v>
      </c>
    </row>
    <row r="395" spans="1:21" ht="25.2" x14ac:dyDescent="0.3">
      <c r="A395" s="1"/>
      <c r="B395" s="47">
        <v>390</v>
      </c>
      <c r="C395" s="45">
        <v>1088873</v>
      </c>
      <c r="D395" s="29">
        <v>1012877</v>
      </c>
      <c r="E395" s="31" t="s">
        <v>398</v>
      </c>
      <c r="F395" s="31"/>
      <c r="G395" s="29" t="s">
        <v>47</v>
      </c>
      <c r="H395" s="41" t="s">
        <v>4779</v>
      </c>
      <c r="I395" s="29"/>
      <c r="J395" s="46"/>
      <c r="K395" s="30" t="s">
        <v>145</v>
      </c>
      <c r="L395" s="37" t="s">
        <v>158</v>
      </c>
      <c r="M395" s="33">
        <v>15539</v>
      </c>
      <c r="N395" s="29">
        <v>1.44</v>
      </c>
      <c r="O395" s="29">
        <v>4.9280000000000001E-3</v>
      </c>
      <c r="P395" s="29">
        <v>1</v>
      </c>
      <c r="Q395" s="29">
        <v>365</v>
      </c>
      <c r="R395" s="29">
        <v>235</v>
      </c>
      <c r="S395" s="29">
        <v>85</v>
      </c>
      <c r="T395" s="29">
        <v>1.44</v>
      </c>
      <c r="U395" s="29">
        <v>7.2909999999999997E-3</v>
      </c>
    </row>
    <row r="396" spans="1:21" ht="25.2" x14ac:dyDescent="0.3">
      <c r="A396" s="1"/>
      <c r="B396" s="47">
        <v>391</v>
      </c>
      <c r="C396" s="45">
        <v>1088874</v>
      </c>
      <c r="D396" s="29">
        <v>1012878</v>
      </c>
      <c r="E396" s="39" t="s">
        <v>400</v>
      </c>
      <c r="F396" s="39"/>
      <c r="G396" s="29" t="s">
        <v>47</v>
      </c>
      <c r="H396" s="41" t="s">
        <v>4779</v>
      </c>
      <c r="I396" s="29"/>
      <c r="J396" s="46"/>
      <c r="K396" s="30" t="s">
        <v>145</v>
      </c>
      <c r="L396" s="37" t="s">
        <v>158</v>
      </c>
      <c r="M396" s="33">
        <v>17086</v>
      </c>
      <c r="N396" s="29">
        <v>2.1</v>
      </c>
      <c r="O396" s="29">
        <v>4.8999999999999998E-3</v>
      </c>
      <c r="P396" s="29">
        <v>1</v>
      </c>
      <c r="Q396" s="29">
        <v>365</v>
      </c>
      <c r="R396" s="29">
        <v>235</v>
      </c>
      <c r="S396" s="29">
        <v>85</v>
      </c>
      <c r="T396" s="29">
        <v>2.1</v>
      </c>
      <c r="U396" s="29">
        <v>7.2909999999999997E-3</v>
      </c>
    </row>
    <row r="397" spans="1:21" ht="25.2" x14ac:dyDescent="0.3">
      <c r="A397" s="1"/>
      <c r="B397" s="47">
        <v>392</v>
      </c>
      <c r="C397" s="45">
        <v>1088875</v>
      </c>
      <c r="D397" s="29">
        <v>1012879</v>
      </c>
      <c r="E397" s="39" t="s">
        <v>401</v>
      </c>
      <c r="F397" s="39"/>
      <c r="G397" s="29" t="s">
        <v>47</v>
      </c>
      <c r="H397" s="41" t="s">
        <v>4779</v>
      </c>
      <c r="I397" s="29"/>
      <c r="J397" s="46"/>
      <c r="K397" s="30" t="s">
        <v>145</v>
      </c>
      <c r="L397" s="37" t="s">
        <v>158</v>
      </c>
      <c r="M397" s="33">
        <v>19267</v>
      </c>
      <c r="N397" s="29">
        <v>2.2999999999999998</v>
      </c>
      <c r="O397" s="29">
        <v>4.8999999999999998E-3</v>
      </c>
      <c r="P397" s="29">
        <v>1</v>
      </c>
      <c r="Q397" s="29">
        <v>365</v>
      </c>
      <c r="R397" s="29">
        <v>235</v>
      </c>
      <c r="S397" s="29">
        <v>85</v>
      </c>
      <c r="T397" s="29">
        <v>2.2999999999999998</v>
      </c>
      <c r="U397" s="29">
        <v>7.2909999999999997E-3</v>
      </c>
    </row>
    <row r="398" spans="1:21" ht="25.2" x14ac:dyDescent="0.3">
      <c r="A398" s="1"/>
      <c r="B398" s="47">
        <v>393</v>
      </c>
      <c r="C398" s="45">
        <v>1088876</v>
      </c>
      <c r="D398" s="29">
        <v>1012880</v>
      </c>
      <c r="E398" s="39" t="s">
        <v>402</v>
      </c>
      <c r="F398" s="39"/>
      <c r="G398" s="29" t="s">
        <v>47</v>
      </c>
      <c r="H398" s="41" t="s">
        <v>4779</v>
      </c>
      <c r="I398" s="29"/>
      <c r="J398" s="46"/>
      <c r="K398" s="30" t="s">
        <v>145</v>
      </c>
      <c r="L398" s="37" t="s">
        <v>158</v>
      </c>
      <c r="M398" s="33">
        <v>21704</v>
      </c>
      <c r="N398" s="29">
        <v>2.6</v>
      </c>
      <c r="O398" s="29">
        <v>4.8999999999999998E-3</v>
      </c>
      <c r="P398" s="29">
        <v>1</v>
      </c>
      <c r="Q398" s="29">
        <v>365</v>
      </c>
      <c r="R398" s="29">
        <v>235</v>
      </c>
      <c r="S398" s="29">
        <v>85</v>
      </c>
      <c r="T398" s="29">
        <v>2.6</v>
      </c>
      <c r="U398" s="29">
        <v>7.2909999999999997E-3</v>
      </c>
    </row>
    <row r="399" spans="1:21" ht="25.2" x14ac:dyDescent="0.3">
      <c r="A399" s="1"/>
      <c r="B399" s="47">
        <v>394</v>
      </c>
      <c r="C399" s="45">
        <v>1088877</v>
      </c>
      <c r="D399" s="29">
        <v>1012881</v>
      </c>
      <c r="E399" s="39" t="s">
        <v>403</v>
      </c>
      <c r="F399" s="39"/>
      <c r="G399" s="29" t="s">
        <v>47</v>
      </c>
      <c r="H399" s="41" t="s">
        <v>4779</v>
      </c>
      <c r="I399" s="29"/>
      <c r="J399" s="46"/>
      <c r="K399" s="30" t="s">
        <v>145</v>
      </c>
      <c r="L399" s="37" t="s">
        <v>158</v>
      </c>
      <c r="M399" s="33">
        <v>24506</v>
      </c>
      <c r="N399" s="29">
        <v>2.74</v>
      </c>
      <c r="O399" s="29">
        <v>6.9899999999999997E-3</v>
      </c>
      <c r="P399" s="29">
        <v>1</v>
      </c>
      <c r="Q399" s="29">
        <v>565</v>
      </c>
      <c r="R399" s="29">
        <v>235</v>
      </c>
      <c r="S399" s="29">
        <v>85</v>
      </c>
      <c r="T399" s="29">
        <v>2.74</v>
      </c>
      <c r="U399" s="29">
        <v>1.1285999999999999E-2</v>
      </c>
    </row>
    <row r="400" spans="1:21" ht="25.2" x14ac:dyDescent="0.3">
      <c r="A400" s="1"/>
      <c r="B400" s="47">
        <v>395</v>
      </c>
      <c r="C400" s="45">
        <v>1088878</v>
      </c>
      <c r="D400" s="29">
        <v>1012882</v>
      </c>
      <c r="E400" s="39" t="s">
        <v>404</v>
      </c>
      <c r="F400" s="39"/>
      <c r="G400" s="29" t="s">
        <v>47</v>
      </c>
      <c r="H400" s="41" t="s">
        <v>4779</v>
      </c>
      <c r="I400" s="29"/>
      <c r="J400" s="46"/>
      <c r="K400" s="30" t="s">
        <v>145</v>
      </c>
      <c r="L400" s="37" t="s">
        <v>158</v>
      </c>
      <c r="M400" s="33">
        <v>26764</v>
      </c>
      <c r="N400" s="29">
        <v>3.1</v>
      </c>
      <c r="O400" s="29">
        <v>6.9899999999999997E-3</v>
      </c>
      <c r="P400" s="29">
        <v>1</v>
      </c>
      <c r="Q400" s="29">
        <v>565</v>
      </c>
      <c r="R400" s="29">
        <v>235</v>
      </c>
      <c r="S400" s="29">
        <v>85</v>
      </c>
      <c r="T400" s="29">
        <v>3.1</v>
      </c>
      <c r="U400" s="29">
        <v>1.1285999999999999E-2</v>
      </c>
    </row>
    <row r="401" spans="1:21" ht="25.2" x14ac:dyDescent="0.3">
      <c r="A401" s="1"/>
      <c r="B401" s="47">
        <v>396</v>
      </c>
      <c r="C401" s="45">
        <v>1088879</v>
      </c>
      <c r="D401" s="29">
        <v>1012883</v>
      </c>
      <c r="E401" s="39" t="s">
        <v>405</v>
      </c>
      <c r="F401" s="39"/>
      <c r="G401" s="29" t="s">
        <v>47</v>
      </c>
      <c r="H401" s="41" t="s">
        <v>4779</v>
      </c>
      <c r="I401" s="29"/>
      <c r="J401" s="46"/>
      <c r="K401" s="30" t="s">
        <v>145</v>
      </c>
      <c r="L401" s="37" t="s">
        <v>158</v>
      </c>
      <c r="M401" s="33">
        <v>29348</v>
      </c>
      <c r="N401" s="29">
        <v>3.45</v>
      </c>
      <c r="O401" s="29">
        <v>6.9899999999999997E-3</v>
      </c>
      <c r="P401" s="29">
        <v>1</v>
      </c>
      <c r="Q401" s="29">
        <v>565</v>
      </c>
      <c r="R401" s="29">
        <v>235</v>
      </c>
      <c r="S401" s="29">
        <v>85</v>
      </c>
      <c r="T401" s="29">
        <v>3.45</v>
      </c>
      <c r="U401" s="29">
        <v>1.1285999999999999E-2</v>
      </c>
    </row>
    <row r="402" spans="1:21" ht="37.799999999999997" x14ac:dyDescent="0.3">
      <c r="A402" s="1"/>
      <c r="B402" s="47">
        <v>397</v>
      </c>
      <c r="C402" s="45">
        <v>1065284</v>
      </c>
      <c r="D402" s="29"/>
      <c r="E402" s="39" t="s">
        <v>408</v>
      </c>
      <c r="F402" s="39"/>
      <c r="G402" s="29" t="s">
        <v>42</v>
      </c>
      <c r="H402" s="41" t="s">
        <v>62</v>
      </c>
      <c r="I402" s="29">
        <v>1135967</v>
      </c>
      <c r="J402" s="46"/>
      <c r="K402" s="38" t="s">
        <v>157</v>
      </c>
      <c r="L402" s="29" t="s">
        <v>158</v>
      </c>
      <c r="M402" s="33">
        <v>853</v>
      </c>
      <c r="N402" s="29">
        <v>0.05</v>
      </c>
      <c r="O402" s="29">
        <v>3.0000000000000001E-5</v>
      </c>
      <c r="P402" s="29">
        <v>25</v>
      </c>
      <c r="Q402" s="29">
        <v>176</v>
      </c>
      <c r="R402" s="29">
        <v>135</v>
      </c>
      <c r="S402" s="29">
        <v>89</v>
      </c>
      <c r="T402" s="29">
        <v>1.25</v>
      </c>
      <c r="U402" s="29">
        <v>2.1150000000000001E-3</v>
      </c>
    </row>
    <row r="403" spans="1:21" ht="25.2" x14ac:dyDescent="0.3">
      <c r="A403" s="1"/>
      <c r="B403" s="47">
        <v>398</v>
      </c>
      <c r="C403" s="45">
        <v>1065290</v>
      </c>
      <c r="D403" s="29"/>
      <c r="E403" s="31" t="s">
        <v>410</v>
      </c>
      <c r="F403" s="31"/>
      <c r="G403" s="29" t="s">
        <v>47</v>
      </c>
      <c r="H403" s="41" t="s">
        <v>59</v>
      </c>
      <c r="I403" s="45">
        <v>1135969</v>
      </c>
      <c r="J403" s="46"/>
      <c r="K403" s="38" t="s">
        <v>157</v>
      </c>
      <c r="L403" s="29" t="s">
        <v>158</v>
      </c>
      <c r="M403" s="33">
        <v>853</v>
      </c>
      <c r="N403" s="29">
        <v>6.7000000000000004E-2</v>
      </c>
      <c r="O403" s="29">
        <v>3.4E-5</v>
      </c>
      <c r="P403" s="29">
        <v>25</v>
      </c>
      <c r="Q403" s="29">
        <v>176</v>
      </c>
      <c r="R403" s="29">
        <v>135</v>
      </c>
      <c r="S403" s="29">
        <v>89</v>
      </c>
      <c r="T403" s="29">
        <v>1.675</v>
      </c>
      <c r="U403" s="29">
        <v>2.1150000000000001E-3</v>
      </c>
    </row>
    <row r="404" spans="1:21" ht="25.2" x14ac:dyDescent="0.3">
      <c r="A404" s="1"/>
      <c r="B404" s="47">
        <v>399</v>
      </c>
      <c r="C404" s="45">
        <v>1023027</v>
      </c>
      <c r="D404" s="40">
        <v>1023164</v>
      </c>
      <c r="E404" s="31" t="s">
        <v>418</v>
      </c>
      <c r="F404" s="31"/>
      <c r="G404" s="29" t="s">
        <v>47</v>
      </c>
      <c r="H404" s="41" t="s">
        <v>4779</v>
      </c>
      <c r="I404" s="46" t="s">
        <v>33</v>
      </c>
      <c r="J404" s="46"/>
      <c r="K404" s="38" t="s">
        <v>157</v>
      </c>
      <c r="L404" s="29" t="s">
        <v>158</v>
      </c>
      <c r="M404" s="33">
        <v>3416</v>
      </c>
      <c r="N404" s="29">
        <v>0.2</v>
      </c>
      <c r="O404" s="29">
        <v>1.7699999999999999E-4</v>
      </c>
      <c r="P404" s="29">
        <v>20</v>
      </c>
      <c r="Q404" s="29">
        <v>250</v>
      </c>
      <c r="R404" s="29">
        <v>138</v>
      </c>
      <c r="S404" s="29">
        <v>145</v>
      </c>
      <c r="T404" s="29">
        <v>4</v>
      </c>
      <c r="U404" s="29">
        <v>5.0029999999999996E-3</v>
      </c>
    </row>
    <row r="405" spans="1:21" ht="25.2" x14ac:dyDescent="0.3">
      <c r="A405" s="1"/>
      <c r="B405" s="47">
        <v>400</v>
      </c>
      <c r="C405" s="45">
        <v>1023028</v>
      </c>
      <c r="D405" s="40">
        <v>1023165</v>
      </c>
      <c r="E405" s="31" t="s">
        <v>419</v>
      </c>
      <c r="F405" s="31"/>
      <c r="G405" s="29" t="s">
        <v>47</v>
      </c>
      <c r="H405" s="41" t="s">
        <v>4779</v>
      </c>
      <c r="I405" s="46" t="s">
        <v>33</v>
      </c>
      <c r="J405" s="46"/>
      <c r="K405" s="38" t="s">
        <v>157</v>
      </c>
      <c r="L405" s="29" t="s">
        <v>158</v>
      </c>
      <c r="M405" s="33">
        <v>4224</v>
      </c>
      <c r="N405" s="29">
        <v>0.26100000000000001</v>
      </c>
      <c r="O405" s="29">
        <v>2.0000000000000001E-4</v>
      </c>
      <c r="P405" s="29">
        <v>15</v>
      </c>
      <c r="Q405" s="29">
        <v>250</v>
      </c>
      <c r="R405" s="29">
        <v>135</v>
      </c>
      <c r="S405" s="29">
        <v>140</v>
      </c>
      <c r="T405" s="29">
        <v>3.915</v>
      </c>
      <c r="U405" s="29">
        <v>4.725E-3</v>
      </c>
    </row>
    <row r="406" spans="1:21" ht="25.2" x14ac:dyDescent="0.3">
      <c r="A406" s="1"/>
      <c r="B406" s="47">
        <v>401</v>
      </c>
      <c r="C406" s="45">
        <v>1023029</v>
      </c>
      <c r="D406" s="40">
        <v>1023166</v>
      </c>
      <c r="E406" s="31" t="s">
        <v>420</v>
      </c>
      <c r="F406" s="31"/>
      <c r="G406" s="29" t="s">
        <v>47</v>
      </c>
      <c r="H406" s="41" t="s">
        <v>4779</v>
      </c>
      <c r="I406" s="46" t="s">
        <v>33</v>
      </c>
      <c r="J406" s="46"/>
      <c r="K406" s="38" t="s">
        <v>157</v>
      </c>
      <c r="L406" s="29" t="s">
        <v>158</v>
      </c>
      <c r="M406" s="33">
        <v>5481</v>
      </c>
      <c r="N406" s="29">
        <v>0.33200000000000002</v>
      </c>
      <c r="O406" s="29">
        <v>2.4000000000000001E-4</v>
      </c>
      <c r="P406" s="29">
        <v>10</v>
      </c>
      <c r="Q406" s="29">
        <v>250</v>
      </c>
      <c r="R406" s="29">
        <v>135</v>
      </c>
      <c r="S406" s="29">
        <v>140</v>
      </c>
      <c r="T406" s="29">
        <v>3.32</v>
      </c>
      <c r="U406" s="29">
        <v>4.725E-3</v>
      </c>
    </row>
    <row r="407" spans="1:21" ht="25.2" x14ac:dyDescent="0.3">
      <c r="A407" s="1"/>
      <c r="B407" s="47">
        <v>402</v>
      </c>
      <c r="C407" s="45">
        <v>1048520</v>
      </c>
      <c r="D407" s="40" t="s">
        <v>33</v>
      </c>
      <c r="E407" s="31" t="s">
        <v>421</v>
      </c>
      <c r="F407" s="31"/>
      <c r="G407" s="29" t="s">
        <v>47</v>
      </c>
      <c r="H407" s="41" t="s">
        <v>59</v>
      </c>
      <c r="I407" s="46">
        <v>1135953</v>
      </c>
      <c r="J407" s="46"/>
      <c r="K407" s="38" t="s">
        <v>157</v>
      </c>
      <c r="L407" s="29" t="s">
        <v>158</v>
      </c>
      <c r="M407" s="33">
        <v>7308</v>
      </c>
      <c r="N407" s="29">
        <v>0.41299999999999998</v>
      </c>
      <c r="O407" s="29">
        <v>1.237E-3</v>
      </c>
      <c r="P407" s="29">
        <v>1</v>
      </c>
      <c r="Q407" s="29">
        <v>140</v>
      </c>
      <c r="R407" s="29">
        <v>93</v>
      </c>
      <c r="S407" s="29">
        <v>95</v>
      </c>
      <c r="T407" s="29">
        <v>0.41299999999999998</v>
      </c>
      <c r="U407" s="29">
        <v>1.237E-3</v>
      </c>
    </row>
    <row r="408" spans="1:21" ht="25.2" x14ac:dyDescent="0.3">
      <c r="A408" s="1"/>
      <c r="B408" s="47">
        <v>403</v>
      </c>
      <c r="C408" s="45">
        <v>1048521</v>
      </c>
      <c r="D408" s="40" t="s">
        <v>33</v>
      </c>
      <c r="E408" s="31" t="s">
        <v>422</v>
      </c>
      <c r="F408" s="31"/>
      <c r="G408" s="29" t="s">
        <v>42</v>
      </c>
      <c r="H408" s="41" t="s">
        <v>59</v>
      </c>
      <c r="I408" s="46">
        <v>1135954</v>
      </c>
      <c r="J408" s="46"/>
      <c r="K408" s="38" t="s">
        <v>157</v>
      </c>
      <c r="L408" s="29" t="s">
        <v>158</v>
      </c>
      <c r="M408" s="33">
        <v>10906</v>
      </c>
      <c r="N408" s="29">
        <v>0.56699999999999995</v>
      </c>
      <c r="O408" s="29">
        <v>4.6999999999999999E-4</v>
      </c>
      <c r="P408" s="29">
        <v>1</v>
      </c>
      <c r="Q408" s="29">
        <v>143</v>
      </c>
      <c r="R408" s="29">
        <v>94</v>
      </c>
      <c r="S408" s="29">
        <v>92</v>
      </c>
      <c r="T408" s="29">
        <v>0.56699999999999995</v>
      </c>
      <c r="U408" s="29">
        <v>1.237E-3</v>
      </c>
    </row>
    <row r="409" spans="1:21" ht="25.2" x14ac:dyDescent="0.3">
      <c r="A409" s="1"/>
      <c r="B409" s="47">
        <v>404</v>
      </c>
      <c r="C409" s="45">
        <v>1048522</v>
      </c>
      <c r="D409" s="40" t="s">
        <v>33</v>
      </c>
      <c r="E409" s="31" t="s">
        <v>423</v>
      </c>
      <c r="F409" s="31"/>
      <c r="G409" s="29" t="s">
        <v>42</v>
      </c>
      <c r="H409" s="41" t="s">
        <v>59</v>
      </c>
      <c r="I409" s="46">
        <v>1135955</v>
      </c>
      <c r="J409" s="46"/>
      <c r="K409" s="38" t="s">
        <v>157</v>
      </c>
      <c r="L409" s="29" t="s">
        <v>158</v>
      </c>
      <c r="M409" s="33">
        <v>13918</v>
      </c>
      <c r="N409" s="29">
        <v>0.75</v>
      </c>
      <c r="O409" s="29">
        <v>1.624E-3</v>
      </c>
      <c r="P409" s="29">
        <v>1</v>
      </c>
      <c r="Q409" s="29">
        <v>188</v>
      </c>
      <c r="R409" s="29">
        <v>90</v>
      </c>
      <c r="S409" s="29">
        <v>96</v>
      </c>
      <c r="T409" s="29">
        <v>0.75</v>
      </c>
      <c r="U409" s="29">
        <v>1.624E-3</v>
      </c>
    </row>
    <row r="410" spans="1:21" ht="25.2" x14ac:dyDescent="0.3">
      <c r="A410" s="1"/>
      <c r="B410" s="47">
        <v>405</v>
      </c>
      <c r="C410" s="45">
        <v>1001337</v>
      </c>
      <c r="D410" s="40" t="s">
        <v>33</v>
      </c>
      <c r="E410" s="31" t="s">
        <v>425</v>
      </c>
      <c r="F410" s="31"/>
      <c r="G410" s="29" t="s">
        <v>39</v>
      </c>
      <c r="H410" s="41" t="s">
        <v>4779</v>
      </c>
      <c r="I410" s="40">
        <v>1136087</v>
      </c>
      <c r="J410" s="46"/>
      <c r="K410" s="38" t="s">
        <v>157</v>
      </c>
      <c r="L410" s="29" t="s">
        <v>158</v>
      </c>
      <c r="M410" s="33">
        <v>873</v>
      </c>
      <c r="N410" s="29">
        <v>0.04</v>
      </c>
      <c r="O410" s="29">
        <v>1.2999999999999999E-5</v>
      </c>
      <c r="P410" s="29">
        <v>10</v>
      </c>
      <c r="Q410" s="29">
        <v>210</v>
      </c>
      <c r="R410" s="29">
        <v>205</v>
      </c>
      <c r="S410" s="29">
        <v>180</v>
      </c>
      <c r="T410" s="29">
        <v>0.35</v>
      </c>
      <c r="U410" s="29">
        <v>7.7489999999999998E-3</v>
      </c>
    </row>
    <row r="411" spans="1:21" ht="25.2" x14ac:dyDescent="0.3">
      <c r="A411" s="1"/>
      <c r="B411" s="47">
        <v>406</v>
      </c>
      <c r="C411" s="45">
        <v>1047999</v>
      </c>
      <c r="D411" s="40" t="s">
        <v>33</v>
      </c>
      <c r="E411" s="31" t="s">
        <v>429</v>
      </c>
      <c r="F411" s="31"/>
      <c r="G411" s="29" t="s">
        <v>39</v>
      </c>
      <c r="H411" s="41" t="s">
        <v>4779</v>
      </c>
      <c r="I411" s="46" t="s">
        <v>33</v>
      </c>
      <c r="J411" s="46"/>
      <c r="K411" s="38" t="s">
        <v>157</v>
      </c>
      <c r="L411" s="29" t="s">
        <v>158</v>
      </c>
      <c r="M411" s="33">
        <v>1408</v>
      </c>
      <c r="N411" s="29">
        <v>5.6000000000000001E-2</v>
      </c>
      <c r="O411" s="29">
        <v>2.4000000000000001E-4</v>
      </c>
      <c r="P411" s="29">
        <v>10</v>
      </c>
      <c r="Q411" s="29">
        <v>280</v>
      </c>
      <c r="R411" s="29">
        <v>187</v>
      </c>
      <c r="S411" s="29">
        <v>107</v>
      </c>
      <c r="T411" s="29">
        <v>0.56000000000000005</v>
      </c>
      <c r="U411" s="29">
        <v>5.6030000000000003E-3</v>
      </c>
    </row>
    <row r="412" spans="1:21" ht="25.2" x14ac:dyDescent="0.3">
      <c r="A412" s="1"/>
      <c r="B412" s="47">
        <v>407</v>
      </c>
      <c r="C412" s="45">
        <v>1048002</v>
      </c>
      <c r="D412" s="40" t="s">
        <v>33</v>
      </c>
      <c r="E412" s="31" t="s">
        <v>432</v>
      </c>
      <c r="F412" s="31"/>
      <c r="G412" s="29" t="s">
        <v>39</v>
      </c>
      <c r="H412" s="41" t="s">
        <v>4779</v>
      </c>
      <c r="I412" s="46" t="s">
        <v>33</v>
      </c>
      <c r="J412" s="46"/>
      <c r="K412" s="38" t="s">
        <v>157</v>
      </c>
      <c r="L412" s="29" t="s">
        <v>158</v>
      </c>
      <c r="M412" s="33">
        <v>2134</v>
      </c>
      <c r="N412" s="29">
        <v>2.9000000000000001E-2</v>
      </c>
      <c r="O412" s="29">
        <v>9.6000000000000002E-5</v>
      </c>
      <c r="P412" s="29">
        <v>20</v>
      </c>
      <c r="Q412" s="29">
        <v>280</v>
      </c>
      <c r="R412" s="29">
        <v>187</v>
      </c>
      <c r="S412" s="29">
        <v>107</v>
      </c>
      <c r="T412" s="29">
        <v>0.57999999999999996</v>
      </c>
      <c r="U412" s="29">
        <v>5.6030000000000003E-3</v>
      </c>
    </row>
    <row r="413" spans="1:21" ht="25.2" x14ac:dyDescent="0.3">
      <c r="A413" s="9"/>
      <c r="B413" s="47">
        <v>408</v>
      </c>
      <c r="C413" s="45">
        <v>1005393</v>
      </c>
      <c r="D413" s="41"/>
      <c r="E413" s="31" t="s">
        <v>442</v>
      </c>
      <c r="F413" s="31"/>
      <c r="G413" s="37" t="s">
        <v>31</v>
      </c>
      <c r="H413" s="41" t="s">
        <v>4779</v>
      </c>
      <c r="I413" s="42" t="s">
        <v>33</v>
      </c>
      <c r="J413" s="46"/>
      <c r="K413" s="32" t="s">
        <v>157</v>
      </c>
      <c r="L413" s="29" t="s">
        <v>158</v>
      </c>
      <c r="M413" s="33">
        <v>13.74</v>
      </c>
      <c r="N413" s="29">
        <v>1E-3</v>
      </c>
      <c r="O413" s="29">
        <v>2.3E-5</v>
      </c>
      <c r="P413" s="29">
        <v>1</v>
      </c>
      <c r="Q413" s="29" t="s">
        <v>33</v>
      </c>
      <c r="R413" s="29" t="s">
        <v>33</v>
      </c>
      <c r="S413" s="29" t="s">
        <v>33</v>
      </c>
      <c r="T413" s="29">
        <v>0</v>
      </c>
      <c r="U413" s="137" t="e">
        <v>#VALUE!</v>
      </c>
    </row>
    <row r="414" spans="1:21" ht="25.2" x14ac:dyDescent="0.3">
      <c r="A414" s="1"/>
      <c r="B414" s="47">
        <v>409</v>
      </c>
      <c r="C414" s="45">
        <v>1008736</v>
      </c>
      <c r="D414" s="29"/>
      <c r="E414" s="52" t="s">
        <v>448</v>
      </c>
      <c r="F414" s="52"/>
      <c r="G414" s="29" t="s">
        <v>92</v>
      </c>
      <c r="H414" s="41" t="s">
        <v>4779</v>
      </c>
      <c r="I414" s="29"/>
      <c r="J414" s="46"/>
      <c r="K414" s="30" t="s">
        <v>157</v>
      </c>
      <c r="L414" s="29" t="s">
        <v>158</v>
      </c>
      <c r="M414" s="33">
        <v>1466</v>
      </c>
      <c r="N414" s="29">
        <v>5.0999999999999997E-2</v>
      </c>
      <c r="O414" s="29">
        <v>4.0000000000000003E-5</v>
      </c>
      <c r="P414" s="29">
        <v>100</v>
      </c>
      <c r="Q414" s="29">
        <v>277</v>
      </c>
      <c r="R414" s="29">
        <v>179</v>
      </c>
      <c r="S414" s="29">
        <v>95</v>
      </c>
      <c r="T414" s="29">
        <v>5.0999999999999996</v>
      </c>
      <c r="U414" s="29">
        <v>4.7099999999999998E-3</v>
      </c>
    </row>
    <row r="415" spans="1:21" ht="25.2" x14ac:dyDescent="0.3">
      <c r="A415" s="1"/>
      <c r="B415" s="47">
        <v>410</v>
      </c>
      <c r="C415" s="45">
        <v>1062845</v>
      </c>
      <c r="D415" s="29"/>
      <c r="E415" s="39" t="s">
        <v>449</v>
      </c>
      <c r="F415" s="39"/>
      <c r="G415" s="29" t="s">
        <v>47</v>
      </c>
      <c r="H415" s="41" t="s">
        <v>4779</v>
      </c>
      <c r="I415" s="29"/>
      <c r="J415" s="46"/>
      <c r="K415" s="38" t="s">
        <v>157</v>
      </c>
      <c r="L415" s="29" t="s">
        <v>158</v>
      </c>
      <c r="M415" s="33">
        <v>1418</v>
      </c>
      <c r="N415" s="29">
        <v>0.03</v>
      </c>
      <c r="O415" s="29">
        <v>1.9000000000000001E-5</v>
      </c>
      <c r="P415" s="29">
        <v>20</v>
      </c>
      <c r="Q415" s="29">
        <v>87</v>
      </c>
      <c r="R415" s="29">
        <v>67</v>
      </c>
      <c r="S415" s="29">
        <v>89</v>
      </c>
      <c r="T415" s="29">
        <v>0.3</v>
      </c>
      <c r="U415" s="29">
        <v>5.1900000000000004E-4</v>
      </c>
    </row>
    <row r="416" spans="1:21" ht="25.2" x14ac:dyDescent="0.3">
      <c r="A416" s="1"/>
      <c r="B416" s="47">
        <v>411</v>
      </c>
      <c r="C416" s="125">
        <v>1086208</v>
      </c>
      <c r="D416" s="40"/>
      <c r="E416" s="39" t="s">
        <v>3871</v>
      </c>
      <c r="F416" s="39"/>
      <c r="G416" s="29" t="s">
        <v>31</v>
      </c>
      <c r="H416" s="41" t="s">
        <v>4779</v>
      </c>
      <c r="I416" s="29"/>
      <c r="J416" s="46"/>
      <c r="K416" s="38" t="s">
        <v>157</v>
      </c>
      <c r="L416" s="37" t="s">
        <v>158</v>
      </c>
      <c r="M416" s="33">
        <v>2726</v>
      </c>
      <c r="N416" s="29">
        <v>0.27</v>
      </c>
      <c r="O416" s="29">
        <v>5.4000000000000001E-4</v>
      </c>
      <c r="P416" s="29">
        <v>1</v>
      </c>
      <c r="Q416" s="29">
        <v>260</v>
      </c>
      <c r="R416" s="29">
        <v>167</v>
      </c>
      <c r="S416" s="29">
        <v>60</v>
      </c>
      <c r="T416" s="29"/>
      <c r="U416" s="29"/>
    </row>
    <row r="417" spans="1:21" ht="25.2" x14ac:dyDescent="0.3">
      <c r="A417" s="1"/>
      <c r="B417" s="47">
        <v>412</v>
      </c>
      <c r="C417" s="45">
        <v>1034144</v>
      </c>
      <c r="D417" s="27"/>
      <c r="E417" s="30" t="s">
        <v>3853</v>
      </c>
      <c r="F417" s="30"/>
      <c r="G417" s="101" t="s">
        <v>92</v>
      </c>
      <c r="H417" s="41" t="s">
        <v>4779</v>
      </c>
      <c r="I417" s="27"/>
      <c r="J417" s="46"/>
      <c r="K417" s="38" t="s">
        <v>157</v>
      </c>
      <c r="L417" s="37" t="s">
        <v>158</v>
      </c>
      <c r="M417" s="33">
        <v>2176</v>
      </c>
      <c r="N417" s="29">
        <v>0.14899999999999999</v>
      </c>
      <c r="O417" s="27"/>
      <c r="P417" s="29">
        <v>1</v>
      </c>
      <c r="Q417" s="29">
        <v>200</v>
      </c>
      <c r="R417" s="29">
        <v>150</v>
      </c>
      <c r="S417" s="29">
        <v>25</v>
      </c>
      <c r="T417" s="27"/>
      <c r="U417" s="27"/>
    </row>
    <row r="418" spans="1:21" ht="25.2" x14ac:dyDescent="0.3">
      <c r="A418" s="1"/>
      <c r="B418" s="47">
        <v>413</v>
      </c>
      <c r="C418" s="45">
        <v>1085747</v>
      </c>
      <c r="D418" s="27"/>
      <c r="E418" s="30" t="s">
        <v>3848</v>
      </c>
      <c r="F418" s="30"/>
      <c r="G418" s="101" t="s">
        <v>92</v>
      </c>
      <c r="H418" s="41" t="s">
        <v>4779</v>
      </c>
      <c r="I418" s="27"/>
      <c r="J418" s="46"/>
      <c r="K418" s="38" t="s">
        <v>157</v>
      </c>
      <c r="L418" s="37" t="s">
        <v>158</v>
      </c>
      <c r="M418" s="33">
        <v>1152</v>
      </c>
      <c r="N418" s="29">
        <v>0.127</v>
      </c>
      <c r="O418" s="29" t="s">
        <v>33</v>
      </c>
      <c r="P418" s="29">
        <v>1</v>
      </c>
      <c r="Q418" s="29">
        <v>240</v>
      </c>
      <c r="R418" s="29">
        <v>80</v>
      </c>
      <c r="S418" s="29">
        <v>7</v>
      </c>
      <c r="T418" s="27"/>
      <c r="U418" s="27"/>
    </row>
    <row r="419" spans="1:21" ht="25.2" x14ac:dyDescent="0.3">
      <c r="A419" s="1"/>
      <c r="B419" s="47">
        <v>414</v>
      </c>
      <c r="C419" s="45">
        <v>1063467</v>
      </c>
      <c r="D419" s="27"/>
      <c r="E419" s="30" t="s">
        <v>3852</v>
      </c>
      <c r="F419" s="30"/>
      <c r="G419" s="101" t="s">
        <v>92</v>
      </c>
      <c r="H419" s="41" t="s">
        <v>4779</v>
      </c>
      <c r="I419" s="27"/>
      <c r="J419" s="46"/>
      <c r="K419" s="38" t="s">
        <v>157</v>
      </c>
      <c r="L419" s="37" t="s">
        <v>158</v>
      </c>
      <c r="M419" s="33">
        <v>640</v>
      </c>
      <c r="N419" s="29">
        <v>2.5999999999999999E-2</v>
      </c>
      <c r="O419" s="29" t="s">
        <v>33</v>
      </c>
      <c r="P419" s="29">
        <v>1</v>
      </c>
      <c r="Q419" s="29">
        <v>70</v>
      </c>
      <c r="R419" s="29">
        <v>70</v>
      </c>
      <c r="S419" s="29">
        <v>30</v>
      </c>
      <c r="T419" s="27"/>
      <c r="U419" s="27"/>
    </row>
    <row r="420" spans="1:21" ht="25.2" x14ac:dyDescent="0.3">
      <c r="A420" s="1"/>
      <c r="B420" s="47">
        <v>415</v>
      </c>
      <c r="C420" s="125">
        <v>1088759</v>
      </c>
      <c r="D420" s="40"/>
      <c r="E420" s="39" t="s">
        <v>3670</v>
      </c>
      <c r="F420" s="39"/>
      <c r="G420" s="29" t="s">
        <v>31</v>
      </c>
      <c r="H420" s="41" t="s">
        <v>4779</v>
      </c>
      <c r="I420" s="29"/>
      <c r="J420" s="46"/>
      <c r="K420" s="38" t="s">
        <v>157</v>
      </c>
      <c r="L420" s="37" t="s">
        <v>158</v>
      </c>
      <c r="M420" s="33">
        <v>42331</v>
      </c>
      <c r="N420" s="29">
        <v>8.2100000000000009</v>
      </c>
      <c r="O420" s="29">
        <v>3.8584E-2</v>
      </c>
      <c r="P420" s="29">
        <v>1</v>
      </c>
      <c r="Q420" s="29">
        <v>560</v>
      </c>
      <c r="R420" s="29">
        <v>130</v>
      </c>
      <c r="S420" s="29">
        <v>530</v>
      </c>
      <c r="T420" s="29"/>
      <c r="U420" s="29"/>
    </row>
    <row r="421" spans="1:21" ht="25.2" x14ac:dyDescent="0.3">
      <c r="A421" s="1"/>
      <c r="B421" s="47">
        <v>416</v>
      </c>
      <c r="C421" s="125">
        <v>1063404</v>
      </c>
      <c r="D421" s="40"/>
      <c r="E421" s="39" t="s">
        <v>3672</v>
      </c>
      <c r="F421" s="39"/>
      <c r="G421" s="29" t="s">
        <v>31</v>
      </c>
      <c r="H421" s="41" t="s">
        <v>4779</v>
      </c>
      <c r="I421" s="29"/>
      <c r="J421" s="46"/>
      <c r="K421" s="38" t="s">
        <v>157</v>
      </c>
      <c r="L421" s="37" t="s">
        <v>158</v>
      </c>
      <c r="M421" s="33">
        <v>170.75</v>
      </c>
      <c r="N421" s="29">
        <v>1.4E-2</v>
      </c>
      <c r="O421" s="29">
        <v>2.7E-4</v>
      </c>
      <c r="P421" s="29">
        <v>10</v>
      </c>
      <c r="Q421" s="29">
        <v>260</v>
      </c>
      <c r="R421" s="29">
        <v>167</v>
      </c>
      <c r="S421" s="29">
        <v>75</v>
      </c>
      <c r="T421" s="29"/>
      <c r="U421" s="29"/>
    </row>
    <row r="422" spans="1:21" ht="25.2" x14ac:dyDescent="0.3">
      <c r="A422" s="1"/>
      <c r="B422" s="47">
        <v>417</v>
      </c>
      <c r="C422" s="45">
        <v>1088762</v>
      </c>
      <c r="E422" s="30" t="s">
        <v>3847</v>
      </c>
      <c r="F422" s="30"/>
      <c r="G422" s="101" t="s">
        <v>92</v>
      </c>
      <c r="H422" s="41" t="s">
        <v>4779</v>
      </c>
      <c r="I422" s="27"/>
      <c r="J422" s="46"/>
      <c r="K422" s="38" t="s">
        <v>157</v>
      </c>
      <c r="L422" s="37" t="s">
        <v>158</v>
      </c>
      <c r="M422" s="33">
        <v>10112</v>
      </c>
      <c r="N422" s="29">
        <v>1.82</v>
      </c>
      <c r="O422" s="29">
        <v>1.2999999999999999E-2</v>
      </c>
      <c r="P422" s="29">
        <v>1</v>
      </c>
      <c r="Q422" s="29">
        <v>700</v>
      </c>
      <c r="R422" s="29">
        <v>30</v>
      </c>
      <c r="S422" s="29">
        <v>600</v>
      </c>
      <c r="T422" s="27"/>
      <c r="U422" s="27"/>
    </row>
    <row r="423" spans="1:21" ht="25.2" x14ac:dyDescent="0.3">
      <c r="A423" s="1"/>
      <c r="B423" s="47">
        <v>418</v>
      </c>
      <c r="C423" s="125">
        <v>1088761</v>
      </c>
      <c r="D423" s="40"/>
      <c r="E423" s="39" t="s">
        <v>3671</v>
      </c>
      <c r="F423" s="39"/>
      <c r="G423" s="29" t="s">
        <v>31</v>
      </c>
      <c r="H423" s="41" t="s">
        <v>4779</v>
      </c>
      <c r="I423" s="29"/>
      <c r="J423" s="46"/>
      <c r="K423" s="38" t="s">
        <v>157</v>
      </c>
      <c r="L423" s="37" t="s">
        <v>158</v>
      </c>
      <c r="M423" s="33">
        <v>7461</v>
      </c>
      <c r="N423" s="29">
        <v>2.5350000000000001</v>
      </c>
      <c r="O423" s="29">
        <v>1.0999999999999999E-2</v>
      </c>
      <c r="P423" s="29">
        <v>1</v>
      </c>
      <c r="Q423" s="29">
        <v>550</v>
      </c>
      <c r="R423" s="29">
        <v>40</v>
      </c>
      <c r="S423" s="29">
        <v>500</v>
      </c>
      <c r="T423" s="29"/>
      <c r="U423" s="29"/>
    </row>
    <row r="424" spans="1:21" ht="25.2" x14ac:dyDescent="0.3">
      <c r="A424" s="1"/>
      <c r="B424" s="47">
        <v>419</v>
      </c>
      <c r="C424" s="45">
        <v>1088815</v>
      </c>
      <c r="D424" s="27"/>
      <c r="E424" s="30" t="s">
        <v>3854</v>
      </c>
      <c r="F424" s="30"/>
      <c r="G424" s="101" t="s">
        <v>92</v>
      </c>
      <c r="H424" s="41" t="s">
        <v>4779</v>
      </c>
      <c r="I424" s="27"/>
      <c r="J424" s="46"/>
      <c r="K424" s="38" t="s">
        <v>157</v>
      </c>
      <c r="L424" s="37" t="s">
        <v>366</v>
      </c>
      <c r="M424" s="33">
        <v>1024</v>
      </c>
      <c r="N424" s="29">
        <v>5.3999999999999999E-2</v>
      </c>
      <c r="O424" s="29" t="s">
        <v>33</v>
      </c>
      <c r="P424" s="29">
        <v>1</v>
      </c>
      <c r="Q424" s="29">
        <v>150</v>
      </c>
      <c r="R424" s="29">
        <v>90</v>
      </c>
      <c r="S424" s="29">
        <v>10</v>
      </c>
      <c r="T424" s="27"/>
      <c r="U424" s="27"/>
    </row>
    <row r="425" spans="1:21" ht="25.2" x14ac:dyDescent="0.3">
      <c r="A425" s="1"/>
      <c r="B425" s="47">
        <v>420</v>
      </c>
      <c r="C425" s="45">
        <v>1091334</v>
      </c>
      <c r="D425" s="27"/>
      <c r="E425" s="30" t="s">
        <v>3851</v>
      </c>
      <c r="F425" s="30"/>
      <c r="G425" s="101" t="s">
        <v>92</v>
      </c>
      <c r="H425" s="41" t="s">
        <v>4779</v>
      </c>
      <c r="I425" s="27"/>
      <c r="J425" s="46"/>
      <c r="K425" s="38" t="s">
        <v>157</v>
      </c>
      <c r="L425" s="37" t="s">
        <v>158</v>
      </c>
      <c r="M425" s="33">
        <v>512</v>
      </c>
      <c r="N425" s="29">
        <v>0.41</v>
      </c>
      <c r="O425" s="29">
        <v>1E-3</v>
      </c>
      <c r="P425" s="29">
        <v>1</v>
      </c>
      <c r="Q425" s="29">
        <v>500</v>
      </c>
      <c r="R425" s="29">
        <v>295</v>
      </c>
      <c r="S425" s="29">
        <v>40</v>
      </c>
      <c r="T425" s="27"/>
      <c r="U425" s="27"/>
    </row>
    <row r="426" spans="1:21" ht="25.2" x14ac:dyDescent="0.3">
      <c r="A426" s="1"/>
      <c r="B426" s="47">
        <v>421</v>
      </c>
      <c r="C426" s="125">
        <v>1062958</v>
      </c>
      <c r="D426" s="27"/>
      <c r="E426" s="30" t="s">
        <v>3862</v>
      </c>
      <c r="F426" s="30"/>
      <c r="G426" s="101" t="s">
        <v>92</v>
      </c>
      <c r="H426" s="41" t="s">
        <v>4779</v>
      </c>
      <c r="I426" s="27"/>
      <c r="J426" s="46"/>
      <c r="K426" s="38" t="s">
        <v>157</v>
      </c>
      <c r="L426" s="37" t="s">
        <v>158</v>
      </c>
      <c r="M426" s="33">
        <v>2304</v>
      </c>
      <c r="N426" s="29">
        <v>0.15</v>
      </c>
      <c r="O426" s="29">
        <v>1E-3</v>
      </c>
      <c r="P426" s="29">
        <v>1</v>
      </c>
      <c r="Q426" s="29">
        <v>260</v>
      </c>
      <c r="R426" s="29">
        <v>160</v>
      </c>
      <c r="S426" s="29">
        <v>55</v>
      </c>
      <c r="T426" s="27"/>
      <c r="U426" s="27"/>
    </row>
    <row r="427" spans="1:21" x14ac:dyDescent="0.3">
      <c r="A427" s="18" t="s">
        <v>33</v>
      </c>
      <c r="B427" s="47">
        <v>422</v>
      </c>
      <c r="C427" s="124" t="s">
        <v>4954</v>
      </c>
      <c r="D427" s="103"/>
      <c r="E427" s="39"/>
      <c r="F427" s="39"/>
      <c r="G427" s="29"/>
      <c r="H427" s="141"/>
      <c r="I427" s="40"/>
      <c r="J427" s="46"/>
      <c r="K427" s="32"/>
      <c r="L427" s="29"/>
      <c r="M427" s="33"/>
      <c r="N427" s="29"/>
      <c r="O427" s="29"/>
      <c r="P427" s="29" t="s">
        <v>33</v>
      </c>
      <c r="Q427" s="29"/>
      <c r="R427" s="29"/>
      <c r="S427" s="29"/>
      <c r="T427" s="29"/>
      <c r="U427" s="29"/>
    </row>
    <row r="428" spans="1:21" ht="25.2" x14ac:dyDescent="0.3">
      <c r="A428" s="59"/>
      <c r="B428" s="47">
        <v>423</v>
      </c>
      <c r="C428" s="45">
        <v>1089673</v>
      </c>
      <c r="D428" s="45">
        <v>1001369</v>
      </c>
      <c r="E428" s="39" t="s">
        <v>462</v>
      </c>
      <c r="F428" s="39"/>
      <c r="G428" s="29" t="s">
        <v>47</v>
      </c>
      <c r="H428" s="41" t="s">
        <v>4779</v>
      </c>
      <c r="I428" s="40"/>
      <c r="J428" s="46"/>
      <c r="K428" s="38" t="s">
        <v>463</v>
      </c>
      <c r="L428" s="29" t="s">
        <v>158</v>
      </c>
      <c r="M428" s="33">
        <v>5425</v>
      </c>
      <c r="N428" s="29">
        <v>0.22</v>
      </c>
      <c r="O428" s="29">
        <v>5.9999999999999995E-4</v>
      </c>
      <c r="P428" s="29">
        <v>1</v>
      </c>
      <c r="Q428" s="29">
        <v>230</v>
      </c>
      <c r="R428" s="29">
        <v>87</v>
      </c>
      <c r="S428" s="29">
        <v>30</v>
      </c>
      <c r="T428" s="29">
        <v>0.22</v>
      </c>
      <c r="U428" s="29">
        <v>5.9999999999999995E-4</v>
      </c>
    </row>
    <row r="429" spans="1:21" ht="25.2" x14ac:dyDescent="0.3">
      <c r="A429" s="1"/>
      <c r="B429" s="47">
        <v>424</v>
      </c>
      <c r="C429" s="45">
        <v>1004059</v>
      </c>
      <c r="D429" s="40" t="s">
        <v>33</v>
      </c>
      <c r="E429" s="39" t="s">
        <v>468</v>
      </c>
      <c r="F429" s="39"/>
      <c r="G429" s="29" t="s">
        <v>39</v>
      </c>
      <c r="H429" s="41" t="s">
        <v>4779</v>
      </c>
      <c r="I429" s="40" t="s">
        <v>33</v>
      </c>
      <c r="J429" s="46"/>
      <c r="K429" s="38" t="s">
        <v>463</v>
      </c>
      <c r="L429" s="29" t="s">
        <v>158</v>
      </c>
      <c r="M429" s="33">
        <v>12024</v>
      </c>
      <c r="N429" s="29">
        <v>0.186</v>
      </c>
      <c r="O429" s="29">
        <v>1.8799999999999999E-4</v>
      </c>
      <c r="P429" s="29">
        <v>1</v>
      </c>
      <c r="Q429" s="29">
        <v>50</v>
      </c>
      <c r="R429" s="29">
        <v>50</v>
      </c>
      <c r="S429" s="29">
        <v>75</v>
      </c>
      <c r="T429" s="29">
        <v>0.186</v>
      </c>
      <c r="U429" s="29">
        <v>1.8799999999999999E-4</v>
      </c>
    </row>
    <row r="430" spans="1:21" ht="25.2" x14ac:dyDescent="0.3">
      <c r="A430" s="1"/>
      <c r="B430" s="47">
        <v>425</v>
      </c>
      <c r="C430" s="45">
        <v>1035807</v>
      </c>
      <c r="D430" s="40" t="s">
        <v>33</v>
      </c>
      <c r="E430" s="31" t="s">
        <v>485</v>
      </c>
      <c r="F430" s="31"/>
      <c r="G430" s="29" t="s">
        <v>47</v>
      </c>
      <c r="H430" s="41" t="s">
        <v>4779</v>
      </c>
      <c r="I430" s="40" t="s">
        <v>33</v>
      </c>
      <c r="J430" s="46"/>
      <c r="K430" s="38" t="s">
        <v>463</v>
      </c>
      <c r="L430" s="29" t="s">
        <v>158</v>
      </c>
      <c r="M430" s="33">
        <v>30030</v>
      </c>
      <c r="N430" s="29">
        <v>12.6</v>
      </c>
      <c r="O430" s="29">
        <v>0.18240000000000001</v>
      </c>
      <c r="P430" s="29">
        <v>1</v>
      </c>
      <c r="Q430" s="29">
        <v>800</v>
      </c>
      <c r="R430" s="29">
        <v>800</v>
      </c>
      <c r="S430" s="29">
        <v>285</v>
      </c>
      <c r="T430" s="29">
        <v>12.6</v>
      </c>
      <c r="U430" s="29">
        <v>0.18240000000000001</v>
      </c>
    </row>
    <row r="431" spans="1:21" ht="25.2" x14ac:dyDescent="0.3">
      <c r="A431" s="1"/>
      <c r="B431" s="47">
        <v>426</v>
      </c>
      <c r="C431" s="45">
        <v>1046408</v>
      </c>
      <c r="D431" s="45" t="s">
        <v>33</v>
      </c>
      <c r="E431" s="31" t="s">
        <v>488</v>
      </c>
      <c r="F431" s="31"/>
      <c r="G431" s="29" t="s">
        <v>31</v>
      </c>
      <c r="H431" s="41" t="s">
        <v>4779</v>
      </c>
      <c r="I431" s="46" t="s">
        <v>33</v>
      </c>
      <c r="J431" s="46"/>
      <c r="K431" s="38" t="s">
        <v>463</v>
      </c>
      <c r="L431" s="29" t="s">
        <v>158</v>
      </c>
      <c r="M431" s="33">
        <v>4554</v>
      </c>
      <c r="N431" s="29">
        <v>0.26</v>
      </c>
      <c r="O431" s="29">
        <v>2.0599999999999999E-4</v>
      </c>
      <c r="P431" s="29">
        <v>1</v>
      </c>
      <c r="Q431" s="29">
        <v>280</v>
      </c>
      <c r="R431" s="29">
        <v>187</v>
      </c>
      <c r="S431" s="29">
        <v>95</v>
      </c>
      <c r="T431" s="29">
        <v>0.26</v>
      </c>
      <c r="U431" s="29">
        <v>4.9740000000000001E-3</v>
      </c>
    </row>
    <row r="432" spans="1:21" ht="25.2" x14ac:dyDescent="0.3">
      <c r="A432" s="1"/>
      <c r="B432" s="47">
        <v>427</v>
      </c>
      <c r="C432" s="45">
        <v>1132663</v>
      </c>
      <c r="D432" s="45">
        <v>1057166</v>
      </c>
      <c r="E432" s="31" t="s">
        <v>4297</v>
      </c>
      <c r="F432" s="31"/>
      <c r="G432" s="29" t="s">
        <v>42</v>
      </c>
      <c r="H432" s="41" t="s">
        <v>4779</v>
      </c>
      <c r="I432" s="46"/>
      <c r="J432" s="46"/>
      <c r="K432" s="38" t="s">
        <v>463</v>
      </c>
      <c r="L432" s="29" t="s">
        <v>158</v>
      </c>
      <c r="M432" s="33">
        <v>72490</v>
      </c>
      <c r="N432" s="29">
        <v>4.8890000000000002</v>
      </c>
      <c r="O432" s="29">
        <v>1.2675000000000001E-2</v>
      </c>
      <c r="P432" s="29">
        <v>1</v>
      </c>
      <c r="Q432" s="29">
        <v>325</v>
      </c>
      <c r="R432" s="29">
        <v>312</v>
      </c>
      <c r="S432" s="29">
        <v>125</v>
      </c>
      <c r="T432" s="29"/>
      <c r="U432" s="29"/>
    </row>
    <row r="433" spans="1:21" ht="25.2" x14ac:dyDescent="0.3">
      <c r="A433" s="1"/>
      <c r="B433" s="47">
        <v>428</v>
      </c>
      <c r="C433" s="45">
        <v>1132664</v>
      </c>
      <c r="D433" s="45">
        <v>1057167</v>
      </c>
      <c r="E433" s="31" t="s">
        <v>4298</v>
      </c>
      <c r="F433" s="31"/>
      <c r="G433" s="29" t="s">
        <v>42</v>
      </c>
      <c r="H433" s="41" t="s">
        <v>4779</v>
      </c>
      <c r="I433" s="46"/>
      <c r="J433" s="46"/>
      <c r="K433" s="38" t="s">
        <v>463</v>
      </c>
      <c r="L433" s="29" t="s">
        <v>158</v>
      </c>
      <c r="M433" s="33">
        <v>72490</v>
      </c>
      <c r="N433" s="29">
        <v>4.8890000000000002</v>
      </c>
      <c r="O433" s="29">
        <v>1.2675000000000001E-2</v>
      </c>
      <c r="P433" s="29">
        <v>1</v>
      </c>
      <c r="Q433" s="29">
        <v>376</v>
      </c>
      <c r="R433" s="29">
        <v>316</v>
      </c>
      <c r="S433" s="29">
        <v>120</v>
      </c>
      <c r="T433" s="29"/>
      <c r="U433" s="29"/>
    </row>
    <row r="434" spans="1:21" ht="25.2" x14ac:dyDescent="0.3">
      <c r="A434" s="1"/>
      <c r="B434" s="47">
        <v>429</v>
      </c>
      <c r="C434" s="45">
        <v>1057166</v>
      </c>
      <c r="D434" s="41"/>
      <c r="E434" s="31" t="s">
        <v>490</v>
      </c>
      <c r="F434" s="31"/>
      <c r="G434" s="29" t="s">
        <v>42</v>
      </c>
      <c r="H434" s="41" t="s">
        <v>4779</v>
      </c>
      <c r="I434" s="40">
        <v>1132663</v>
      </c>
      <c r="J434" s="46"/>
      <c r="K434" s="38" t="s">
        <v>463</v>
      </c>
      <c r="L434" s="29" t="s">
        <v>366</v>
      </c>
      <c r="M434" s="33">
        <v>60990</v>
      </c>
      <c r="N434" s="29">
        <v>4.8890000000000002</v>
      </c>
      <c r="O434" s="29">
        <v>1.2675000000000001E-2</v>
      </c>
      <c r="P434" s="29">
        <v>1</v>
      </c>
      <c r="Q434" s="29">
        <v>325</v>
      </c>
      <c r="R434" s="29">
        <v>312</v>
      </c>
      <c r="S434" s="29">
        <v>125</v>
      </c>
      <c r="T434" s="29">
        <v>4.8890000000000002</v>
      </c>
      <c r="U434" s="29">
        <v>1.2675000000000001E-2</v>
      </c>
    </row>
    <row r="435" spans="1:21" ht="25.2" x14ac:dyDescent="0.3">
      <c r="A435" s="1"/>
      <c r="B435" s="47">
        <v>430</v>
      </c>
      <c r="C435" s="45">
        <v>1057167</v>
      </c>
      <c r="D435" s="29"/>
      <c r="E435" s="31" t="s">
        <v>491</v>
      </c>
      <c r="F435" s="31"/>
      <c r="G435" s="29" t="s">
        <v>42</v>
      </c>
      <c r="H435" s="41" t="s">
        <v>4781</v>
      </c>
      <c r="I435" s="29">
        <v>1132664</v>
      </c>
      <c r="J435" s="46"/>
      <c r="K435" s="38" t="s">
        <v>463</v>
      </c>
      <c r="L435" s="29" t="s">
        <v>366</v>
      </c>
      <c r="M435" s="33">
        <v>60990</v>
      </c>
      <c r="N435" s="29">
        <v>4.8890000000000002</v>
      </c>
      <c r="O435" s="29">
        <v>1.4337000000000001E-2</v>
      </c>
      <c r="P435" s="29">
        <v>1</v>
      </c>
      <c r="Q435" s="29">
        <v>376</v>
      </c>
      <c r="R435" s="29">
        <v>120</v>
      </c>
      <c r="S435" s="29">
        <v>316</v>
      </c>
      <c r="T435" s="29">
        <v>4.8890000000000002</v>
      </c>
      <c r="U435" s="29">
        <v>1.4258E-2</v>
      </c>
    </row>
    <row r="436" spans="1:21" ht="25.2" x14ac:dyDescent="0.3">
      <c r="A436" s="1"/>
      <c r="B436" s="47">
        <v>431</v>
      </c>
      <c r="C436" s="45">
        <v>1119381</v>
      </c>
      <c r="D436" s="29">
        <v>1057172</v>
      </c>
      <c r="E436" s="39" t="s">
        <v>4101</v>
      </c>
      <c r="F436" s="39"/>
      <c r="G436" s="29" t="s">
        <v>47</v>
      </c>
      <c r="H436" s="41" t="s">
        <v>4779</v>
      </c>
      <c r="I436" s="29"/>
      <c r="J436" s="46"/>
      <c r="K436" s="38" t="s">
        <v>463</v>
      </c>
      <c r="L436" s="29" t="s">
        <v>158</v>
      </c>
      <c r="M436" s="33">
        <v>8100</v>
      </c>
      <c r="N436" s="29">
        <v>0.19</v>
      </c>
      <c r="O436" s="29">
        <v>5.1500000000000005E-4</v>
      </c>
      <c r="P436" s="29">
        <v>1</v>
      </c>
      <c r="Q436" s="29">
        <v>105</v>
      </c>
      <c r="R436" s="29">
        <v>70</v>
      </c>
      <c r="S436" s="29">
        <v>105</v>
      </c>
      <c r="T436" s="29">
        <v>0.19</v>
      </c>
      <c r="U436" s="29">
        <v>7.7200000000000001E-4</v>
      </c>
    </row>
    <row r="437" spans="1:21" ht="25.2" x14ac:dyDescent="0.3">
      <c r="A437" s="1"/>
      <c r="B437" s="47">
        <v>432</v>
      </c>
      <c r="C437" s="45">
        <v>1119382</v>
      </c>
      <c r="D437" s="29">
        <v>1057173</v>
      </c>
      <c r="E437" s="39" t="s">
        <v>4102</v>
      </c>
      <c r="F437" s="39"/>
      <c r="G437" s="29" t="s">
        <v>47</v>
      </c>
      <c r="H437" s="41" t="s">
        <v>4779</v>
      </c>
      <c r="I437" s="27"/>
      <c r="J437" s="46"/>
      <c r="K437" s="38" t="s">
        <v>463</v>
      </c>
      <c r="L437" s="29" t="s">
        <v>158</v>
      </c>
      <c r="M437" s="33">
        <v>8100</v>
      </c>
      <c r="N437" s="29">
        <v>0.20200000000000001</v>
      </c>
      <c r="O437" s="29">
        <v>4.06E-4</v>
      </c>
      <c r="P437" s="29">
        <v>1</v>
      </c>
      <c r="Q437" s="29">
        <v>125</v>
      </c>
      <c r="R437" s="29">
        <v>57</v>
      </c>
      <c r="S437" s="29">
        <v>125</v>
      </c>
      <c r="T437" s="29">
        <v>0.20200000000000001</v>
      </c>
      <c r="U437" s="29">
        <v>8.9099999999999997E-4</v>
      </c>
    </row>
    <row r="438" spans="1:21" ht="25.2" x14ac:dyDescent="0.3">
      <c r="A438" s="1"/>
      <c r="B438" s="47">
        <v>433</v>
      </c>
      <c r="C438" s="45">
        <v>1119384</v>
      </c>
      <c r="D438" s="29">
        <v>1057175</v>
      </c>
      <c r="E438" s="39" t="s">
        <v>4104</v>
      </c>
      <c r="F438" s="39"/>
      <c r="G438" s="29" t="s">
        <v>47</v>
      </c>
      <c r="H438" s="41" t="s">
        <v>4779</v>
      </c>
      <c r="I438" s="27"/>
      <c r="J438" s="46"/>
      <c r="K438" s="38" t="s">
        <v>463</v>
      </c>
      <c r="L438" s="29" t="s">
        <v>158</v>
      </c>
      <c r="M438" s="33">
        <v>8100</v>
      </c>
      <c r="N438" s="29">
        <v>0.23699999999999999</v>
      </c>
      <c r="O438" s="29">
        <v>3.3599999999999998E-4</v>
      </c>
      <c r="P438" s="29">
        <v>1</v>
      </c>
      <c r="Q438" s="29">
        <v>58</v>
      </c>
      <c r="R438" s="29">
        <v>58</v>
      </c>
      <c r="S438" s="29">
        <v>58</v>
      </c>
      <c r="T438" s="29">
        <v>0.23699999999999999</v>
      </c>
      <c r="U438" s="29">
        <v>1.95E-4</v>
      </c>
    </row>
    <row r="439" spans="1:21" x14ac:dyDescent="0.3">
      <c r="A439" s="1"/>
      <c r="B439" s="47">
        <v>434</v>
      </c>
      <c r="C439" s="45">
        <v>1057172</v>
      </c>
      <c r="D439" s="41"/>
      <c r="E439" s="31" t="s">
        <v>494</v>
      </c>
      <c r="F439" s="31"/>
      <c r="G439" s="37" t="s">
        <v>47</v>
      </c>
      <c r="H439" s="139" t="s">
        <v>4781</v>
      </c>
      <c r="I439" s="40">
        <v>1119381</v>
      </c>
      <c r="J439" s="46"/>
      <c r="K439" s="38" t="s">
        <v>463</v>
      </c>
      <c r="L439" s="29" t="s">
        <v>158</v>
      </c>
      <c r="M439" s="33">
        <v>6900</v>
      </c>
      <c r="N439" s="29">
        <v>0.19</v>
      </c>
      <c r="O439" s="29">
        <v>3.2899999999999997E-4</v>
      </c>
      <c r="P439" s="29">
        <v>1</v>
      </c>
      <c r="Q439" s="29">
        <v>105</v>
      </c>
      <c r="R439" s="29">
        <v>70</v>
      </c>
      <c r="S439" s="29">
        <v>70</v>
      </c>
      <c r="T439" s="29">
        <v>0.19</v>
      </c>
      <c r="U439" s="29">
        <v>5.1500000000000005E-4</v>
      </c>
    </row>
    <row r="440" spans="1:21" x14ac:dyDescent="0.3">
      <c r="A440" s="1"/>
      <c r="B440" s="47">
        <v>435</v>
      </c>
      <c r="C440" s="45">
        <v>1057173</v>
      </c>
      <c r="D440" s="41"/>
      <c r="E440" s="39" t="s">
        <v>495</v>
      </c>
      <c r="F440" s="39"/>
      <c r="G440" s="29" t="s">
        <v>47</v>
      </c>
      <c r="H440" s="139" t="s">
        <v>4781</v>
      </c>
      <c r="I440" s="40">
        <v>1119382</v>
      </c>
      <c r="J440" s="46"/>
      <c r="K440" s="38" t="s">
        <v>463</v>
      </c>
      <c r="L440" s="29" t="s">
        <v>158</v>
      </c>
      <c r="M440" s="33">
        <v>6900</v>
      </c>
      <c r="N440" s="29">
        <v>0.20200000000000001</v>
      </c>
      <c r="O440" s="29">
        <v>3.1500000000000001E-4</v>
      </c>
      <c r="P440" s="29">
        <v>1</v>
      </c>
      <c r="Q440" s="29">
        <v>125</v>
      </c>
      <c r="R440" s="29">
        <v>57</v>
      </c>
      <c r="S440" s="29">
        <v>57</v>
      </c>
      <c r="T440" s="29">
        <v>0.20200000000000001</v>
      </c>
      <c r="U440" s="29">
        <v>4.06E-4</v>
      </c>
    </row>
    <row r="441" spans="1:21" x14ac:dyDescent="0.3">
      <c r="A441" s="1"/>
      <c r="B441" s="47">
        <v>436</v>
      </c>
      <c r="C441" s="45">
        <v>1057174</v>
      </c>
      <c r="D441" s="41"/>
      <c r="E441" s="31" t="s">
        <v>496</v>
      </c>
      <c r="F441" s="31"/>
      <c r="G441" s="37" t="s">
        <v>47</v>
      </c>
      <c r="H441" s="139" t="s">
        <v>4781</v>
      </c>
      <c r="I441" s="40">
        <v>1119383</v>
      </c>
      <c r="J441" s="46"/>
      <c r="K441" s="38" t="s">
        <v>463</v>
      </c>
      <c r="L441" s="29" t="s">
        <v>158</v>
      </c>
      <c r="M441" s="33">
        <v>6900</v>
      </c>
      <c r="N441" s="29">
        <v>0.218</v>
      </c>
      <c r="O441" s="29">
        <v>3.7100000000000002E-4</v>
      </c>
      <c r="P441" s="29">
        <v>1</v>
      </c>
      <c r="Q441" s="29">
        <v>125</v>
      </c>
      <c r="R441" s="29">
        <v>57</v>
      </c>
      <c r="S441" s="29">
        <v>57</v>
      </c>
      <c r="T441" s="29">
        <v>0.218</v>
      </c>
      <c r="U441" s="29">
        <v>4.06E-4</v>
      </c>
    </row>
    <row r="442" spans="1:21" x14ac:dyDescent="0.3">
      <c r="A442" s="1"/>
      <c r="B442" s="47">
        <v>437</v>
      </c>
      <c r="C442" s="45">
        <v>1057175</v>
      </c>
      <c r="D442" s="41"/>
      <c r="E442" s="39" t="s">
        <v>497</v>
      </c>
      <c r="F442" s="39"/>
      <c r="G442" s="29" t="s">
        <v>47</v>
      </c>
      <c r="H442" s="139" t="s">
        <v>4781</v>
      </c>
      <c r="I442" s="40">
        <v>1119384</v>
      </c>
      <c r="J442" s="46"/>
      <c r="K442" s="38" t="s">
        <v>463</v>
      </c>
      <c r="L442" s="29" t="s">
        <v>158</v>
      </c>
      <c r="M442" s="33">
        <v>6900</v>
      </c>
      <c r="N442" s="29">
        <v>0.23699999999999999</v>
      </c>
      <c r="O442" s="29">
        <v>3.3599999999999998E-4</v>
      </c>
      <c r="P442" s="29">
        <v>1</v>
      </c>
      <c r="Q442" s="29">
        <v>58</v>
      </c>
      <c r="R442" s="29">
        <v>58</v>
      </c>
      <c r="S442" s="29">
        <v>100</v>
      </c>
      <c r="T442" s="29">
        <v>0.23699999999999999</v>
      </c>
      <c r="U442" s="29">
        <v>3.3599999999999998E-4</v>
      </c>
    </row>
    <row r="443" spans="1:21" x14ac:dyDescent="0.3">
      <c r="A443" s="1"/>
      <c r="B443" s="47">
        <v>438</v>
      </c>
      <c r="C443" s="45">
        <v>1057176</v>
      </c>
      <c r="D443" s="41"/>
      <c r="E443" s="31" t="s">
        <v>498</v>
      </c>
      <c r="F443" s="31"/>
      <c r="G443" s="37" t="s">
        <v>47</v>
      </c>
      <c r="H443" s="139" t="s">
        <v>4781</v>
      </c>
      <c r="I443" s="40">
        <v>1119385</v>
      </c>
      <c r="J443" s="46"/>
      <c r="K443" s="38" t="s">
        <v>463</v>
      </c>
      <c r="L443" s="29" t="s">
        <v>158</v>
      </c>
      <c r="M443" s="33">
        <v>6900</v>
      </c>
      <c r="N443" s="29">
        <v>0.254</v>
      </c>
      <c r="O443" s="29">
        <v>3.2499999999999999E-4</v>
      </c>
      <c r="P443" s="29">
        <v>1</v>
      </c>
      <c r="Q443" s="29">
        <v>125</v>
      </c>
      <c r="R443" s="29">
        <v>57</v>
      </c>
      <c r="S443" s="29">
        <v>57</v>
      </c>
      <c r="T443" s="29">
        <v>0.254</v>
      </c>
      <c r="U443" s="29">
        <v>4.06E-4</v>
      </c>
    </row>
    <row r="444" spans="1:21" x14ac:dyDescent="0.3">
      <c r="A444" s="1"/>
      <c r="B444" s="47">
        <v>439</v>
      </c>
      <c r="C444" s="45">
        <v>1057177</v>
      </c>
      <c r="D444" s="41"/>
      <c r="E444" s="31" t="s">
        <v>499</v>
      </c>
      <c r="F444" s="31"/>
      <c r="G444" s="37" t="s">
        <v>47</v>
      </c>
      <c r="H444" s="139" t="s">
        <v>4781</v>
      </c>
      <c r="I444" s="40">
        <v>1119386</v>
      </c>
      <c r="J444" s="46"/>
      <c r="K444" s="38" t="s">
        <v>463</v>
      </c>
      <c r="L444" s="29" t="s">
        <v>158</v>
      </c>
      <c r="M444" s="33">
        <v>6900</v>
      </c>
      <c r="N444" s="29">
        <v>0.35899999999999999</v>
      </c>
      <c r="O444" s="29">
        <v>3.3300000000000002E-4</v>
      </c>
      <c r="P444" s="29">
        <v>1</v>
      </c>
      <c r="Q444" s="29">
        <v>332</v>
      </c>
      <c r="R444" s="29">
        <v>283</v>
      </c>
      <c r="S444" s="29">
        <v>230</v>
      </c>
      <c r="T444" s="29">
        <v>0.35899999999999999</v>
      </c>
      <c r="U444" s="29">
        <v>2.1610000000000001E-2</v>
      </c>
    </row>
    <row r="445" spans="1:21" x14ac:dyDescent="0.3">
      <c r="A445" s="1"/>
      <c r="B445" s="47">
        <v>440</v>
      </c>
      <c r="C445" s="45">
        <v>1057184</v>
      </c>
      <c r="D445" s="29"/>
      <c r="E445" s="31" t="s">
        <v>493</v>
      </c>
      <c r="F445" s="31"/>
      <c r="G445" s="29" t="s">
        <v>31</v>
      </c>
      <c r="H445" s="139" t="s">
        <v>5256</v>
      </c>
      <c r="I445" s="29"/>
      <c r="J445" s="46"/>
      <c r="K445" s="38" t="s">
        <v>463</v>
      </c>
      <c r="L445" s="29" t="s">
        <v>158</v>
      </c>
      <c r="M445" s="33">
        <v>6900</v>
      </c>
      <c r="N445" s="29">
        <v>0.16900000000000001</v>
      </c>
      <c r="O445" s="29">
        <v>2.92E-4</v>
      </c>
      <c r="P445" s="29">
        <v>1</v>
      </c>
      <c r="Q445" s="29">
        <v>95</v>
      </c>
      <c r="R445" s="29">
        <v>60</v>
      </c>
      <c r="S445" s="29">
        <v>95</v>
      </c>
      <c r="T445" s="29">
        <v>0.16900000000000001</v>
      </c>
      <c r="U445" s="29">
        <v>5.4199999999999995E-4</v>
      </c>
    </row>
    <row r="446" spans="1:21" x14ac:dyDescent="0.3">
      <c r="A446" s="1"/>
      <c r="B446" s="47">
        <v>441</v>
      </c>
      <c r="C446" s="45">
        <v>1057185</v>
      </c>
      <c r="D446" s="29"/>
      <c r="E446" s="31" t="s">
        <v>500</v>
      </c>
      <c r="F446" s="31"/>
      <c r="G446" s="29" t="s">
        <v>31</v>
      </c>
      <c r="H446" s="139" t="s">
        <v>5256</v>
      </c>
      <c r="I446" s="29"/>
      <c r="J446" s="46"/>
      <c r="K446" s="38" t="s">
        <v>463</v>
      </c>
      <c r="L446" s="29" t="s">
        <v>158</v>
      </c>
      <c r="M446" s="33">
        <v>6900</v>
      </c>
      <c r="N446" s="29">
        <v>0.189</v>
      </c>
      <c r="O446" s="29">
        <v>6.9399999999999996E-4</v>
      </c>
      <c r="P446" s="29">
        <v>1</v>
      </c>
      <c r="Q446" s="29">
        <v>85</v>
      </c>
      <c r="R446" s="29">
        <v>85</v>
      </c>
      <c r="S446" s="29">
        <v>96</v>
      </c>
      <c r="T446" s="29">
        <v>0.189</v>
      </c>
      <c r="U446" s="29">
        <v>6.9399999999999996E-4</v>
      </c>
    </row>
    <row r="447" spans="1:21" ht="25.2" x14ac:dyDescent="0.3">
      <c r="A447" s="1"/>
      <c r="B447" s="47">
        <v>442</v>
      </c>
      <c r="C447" s="45">
        <v>1057187</v>
      </c>
      <c r="D447" s="29"/>
      <c r="E447" s="31" t="s">
        <v>501</v>
      </c>
      <c r="F447" s="31"/>
      <c r="G447" s="29" t="s">
        <v>31</v>
      </c>
      <c r="H447" s="41" t="s">
        <v>4779</v>
      </c>
      <c r="I447" s="29"/>
      <c r="J447" s="46"/>
      <c r="K447" s="38" t="s">
        <v>463</v>
      </c>
      <c r="L447" s="29" t="s">
        <v>158</v>
      </c>
      <c r="M447" s="33">
        <v>6900</v>
      </c>
      <c r="N447" s="29">
        <v>0.245</v>
      </c>
      <c r="O447" s="29">
        <v>3.3599999999999998E-4</v>
      </c>
      <c r="P447" s="29">
        <v>1</v>
      </c>
      <c r="Q447" s="29">
        <v>100</v>
      </c>
      <c r="R447" s="29">
        <v>58</v>
      </c>
      <c r="S447" s="29">
        <v>58</v>
      </c>
      <c r="T447" s="29">
        <v>0.245</v>
      </c>
      <c r="U447" s="29">
        <v>3.3599999999999998E-4</v>
      </c>
    </row>
    <row r="448" spans="1:21" x14ac:dyDescent="0.3">
      <c r="A448" s="1"/>
      <c r="B448" s="47">
        <v>443</v>
      </c>
      <c r="C448" s="45">
        <v>1061185</v>
      </c>
      <c r="D448" s="29"/>
      <c r="E448" s="31" t="s">
        <v>502</v>
      </c>
      <c r="F448" s="31"/>
      <c r="G448" s="29" t="s">
        <v>503</v>
      </c>
      <c r="H448" s="139" t="s">
        <v>4781</v>
      </c>
      <c r="I448" s="29"/>
      <c r="J448" s="46"/>
      <c r="K448" s="38" t="s">
        <v>463</v>
      </c>
      <c r="L448" s="29" t="s">
        <v>158</v>
      </c>
      <c r="M448" s="33">
        <v>9400</v>
      </c>
      <c r="N448" s="29">
        <v>0.46700000000000003</v>
      </c>
      <c r="O448" s="29">
        <v>7.5600000000000005E-4</v>
      </c>
      <c r="P448" s="29">
        <v>1</v>
      </c>
      <c r="Q448" s="29">
        <v>90</v>
      </c>
      <c r="R448" s="29">
        <v>70</v>
      </c>
      <c r="S448" s="29">
        <v>120</v>
      </c>
      <c r="T448" s="29">
        <v>0.46700000000000003</v>
      </c>
      <c r="U448" s="29">
        <v>7.5600000000000005E-4</v>
      </c>
    </row>
    <row r="449" spans="1:21" x14ac:dyDescent="0.3">
      <c r="A449" s="1"/>
      <c r="B449" s="47">
        <v>444</v>
      </c>
      <c r="C449" s="45">
        <v>1057182</v>
      </c>
      <c r="D449" s="40" t="s">
        <v>33</v>
      </c>
      <c r="E449" s="39" t="s">
        <v>504</v>
      </c>
      <c r="F449" s="39"/>
      <c r="G449" s="29" t="s">
        <v>47</v>
      </c>
      <c r="H449" s="139" t="s">
        <v>4781</v>
      </c>
      <c r="I449" s="40" t="s">
        <v>33</v>
      </c>
      <c r="J449" s="46"/>
      <c r="K449" s="38" t="s">
        <v>463</v>
      </c>
      <c r="L449" s="29" t="s">
        <v>158</v>
      </c>
      <c r="M449" s="33">
        <v>6900</v>
      </c>
      <c r="N449" s="29">
        <v>0.39300000000000002</v>
      </c>
      <c r="O449" s="29">
        <v>4.7699999999999999E-4</v>
      </c>
      <c r="P449" s="29">
        <v>1</v>
      </c>
      <c r="Q449" s="29">
        <v>100</v>
      </c>
      <c r="R449" s="29">
        <v>80</v>
      </c>
      <c r="S449" s="29">
        <v>100</v>
      </c>
      <c r="T449" s="29">
        <v>0.39300000000000002</v>
      </c>
      <c r="U449" s="29">
        <v>8.0000000000000004E-4</v>
      </c>
    </row>
    <row r="450" spans="1:21" x14ac:dyDescent="0.3">
      <c r="A450" s="1"/>
      <c r="B450" s="47">
        <v>445</v>
      </c>
      <c r="C450" s="45">
        <v>1057183</v>
      </c>
      <c r="D450" s="40" t="s">
        <v>33</v>
      </c>
      <c r="E450" s="39" t="s">
        <v>505</v>
      </c>
      <c r="F450" s="39"/>
      <c r="G450" s="29" t="s">
        <v>47</v>
      </c>
      <c r="H450" s="139" t="s">
        <v>4781</v>
      </c>
      <c r="I450" s="40" t="s">
        <v>33</v>
      </c>
      <c r="J450" s="46"/>
      <c r="K450" s="38" t="s">
        <v>463</v>
      </c>
      <c r="L450" s="29" t="s">
        <v>158</v>
      </c>
      <c r="M450" s="33">
        <v>6900</v>
      </c>
      <c r="N450" s="29">
        <v>0.61599999999999999</v>
      </c>
      <c r="O450" s="29">
        <v>5.44E-4</v>
      </c>
      <c r="P450" s="29">
        <v>1</v>
      </c>
      <c r="Q450" s="29">
        <v>72</v>
      </c>
      <c r="R450" s="29">
        <v>72</v>
      </c>
      <c r="S450" s="29">
        <v>105</v>
      </c>
      <c r="T450" s="29">
        <v>0.61599999999999999</v>
      </c>
      <c r="U450" s="29">
        <v>5.44E-4</v>
      </c>
    </row>
    <row r="451" spans="1:21" ht="25.2" x14ac:dyDescent="0.3">
      <c r="A451" s="1"/>
      <c r="B451" s="47">
        <v>446</v>
      </c>
      <c r="C451" s="45">
        <v>1062487</v>
      </c>
      <c r="D451" s="29"/>
      <c r="E451" s="31" t="s">
        <v>508</v>
      </c>
      <c r="F451" s="31"/>
      <c r="G451" s="37" t="s">
        <v>42</v>
      </c>
      <c r="H451" s="41" t="s">
        <v>4779</v>
      </c>
      <c r="I451" s="29"/>
      <c r="J451" s="46"/>
      <c r="K451" s="32" t="s">
        <v>463</v>
      </c>
      <c r="L451" s="29" t="s">
        <v>158</v>
      </c>
      <c r="M451" s="33">
        <v>115333</v>
      </c>
      <c r="N451" s="29">
        <v>13.62</v>
      </c>
      <c r="O451" s="29">
        <v>4.1286000000000003E-2</v>
      </c>
      <c r="P451" s="29">
        <v>1</v>
      </c>
      <c r="Q451" s="29">
        <v>450</v>
      </c>
      <c r="R451" s="29">
        <v>375</v>
      </c>
      <c r="S451" s="29">
        <v>275</v>
      </c>
      <c r="T451" s="29">
        <v>13.62</v>
      </c>
      <c r="U451" s="29">
        <v>4.6406000000000003E-2</v>
      </c>
    </row>
    <row r="452" spans="1:21" ht="25.2" x14ac:dyDescent="0.3">
      <c r="A452" s="61">
        <v>7</v>
      </c>
      <c r="B452" s="47">
        <v>447</v>
      </c>
      <c r="C452" s="45">
        <v>1063908</v>
      </c>
      <c r="D452" s="62"/>
      <c r="E452" s="39" t="s">
        <v>509</v>
      </c>
      <c r="F452" s="39"/>
      <c r="G452" s="29" t="s">
        <v>42</v>
      </c>
      <c r="H452" s="41" t="s">
        <v>4779</v>
      </c>
      <c r="I452" s="62"/>
      <c r="J452" s="46"/>
      <c r="K452" s="32" t="s">
        <v>463</v>
      </c>
      <c r="L452" s="29" t="s">
        <v>366</v>
      </c>
      <c r="M452" s="33">
        <v>116990</v>
      </c>
      <c r="N452" s="29">
        <v>7.7229999999999999</v>
      </c>
      <c r="O452" s="29">
        <v>9.9500000000000005E-3</v>
      </c>
      <c r="P452" s="29">
        <v>1</v>
      </c>
      <c r="Q452" s="29">
        <v>445</v>
      </c>
      <c r="R452" s="29">
        <v>375</v>
      </c>
      <c r="S452" s="29">
        <v>145</v>
      </c>
      <c r="T452" s="29">
        <v>7.7229999999999999</v>
      </c>
      <c r="U452" s="29">
        <v>2.4197E-2</v>
      </c>
    </row>
    <row r="453" spans="1:21" ht="25.2" x14ac:dyDescent="0.3">
      <c r="A453" s="61">
        <v>8</v>
      </c>
      <c r="B453" s="47">
        <v>448</v>
      </c>
      <c r="C453" s="45">
        <v>1063909</v>
      </c>
      <c r="D453" s="45">
        <v>1057170</v>
      </c>
      <c r="E453" s="31" t="s">
        <v>510</v>
      </c>
      <c r="F453" s="31"/>
      <c r="G453" s="29" t="s">
        <v>42</v>
      </c>
      <c r="H453" s="139" t="s">
        <v>4781</v>
      </c>
      <c r="I453" s="62"/>
      <c r="J453" s="46"/>
      <c r="K453" s="32" t="s">
        <v>463</v>
      </c>
      <c r="L453" s="29" t="s">
        <v>366</v>
      </c>
      <c r="M453" s="33">
        <v>116990</v>
      </c>
      <c r="N453" s="29">
        <v>7.7229999999999999</v>
      </c>
      <c r="O453" s="29">
        <v>1.1469999999999999E-2</v>
      </c>
      <c r="P453" s="29">
        <v>1</v>
      </c>
      <c r="Q453" s="29">
        <v>455</v>
      </c>
      <c r="R453" s="29">
        <v>370</v>
      </c>
      <c r="S453" s="29">
        <v>125</v>
      </c>
      <c r="T453" s="29">
        <v>7.7229999999999999</v>
      </c>
      <c r="U453" s="29">
        <v>2.1044E-2</v>
      </c>
    </row>
    <row r="454" spans="1:21" ht="25.2" x14ac:dyDescent="0.3">
      <c r="A454" s="1"/>
      <c r="B454" s="47">
        <v>449</v>
      </c>
      <c r="C454" s="45">
        <v>1085099</v>
      </c>
      <c r="D454" s="29"/>
      <c r="E454" s="39" t="s">
        <v>511</v>
      </c>
      <c r="F454" s="39"/>
      <c r="G454" s="29" t="s">
        <v>42</v>
      </c>
      <c r="H454" s="139" t="s">
        <v>4781</v>
      </c>
      <c r="I454" s="29"/>
      <c r="J454" s="46"/>
      <c r="K454" s="38" t="s">
        <v>463</v>
      </c>
      <c r="L454" s="29" t="s">
        <v>158</v>
      </c>
      <c r="M454" s="33">
        <v>272490</v>
      </c>
      <c r="N454" s="29">
        <v>15</v>
      </c>
      <c r="O454" s="29">
        <v>7.3027999999999996E-2</v>
      </c>
      <c r="P454" s="29">
        <v>1</v>
      </c>
      <c r="Q454" s="29">
        <v>700</v>
      </c>
      <c r="R454" s="29">
        <v>195</v>
      </c>
      <c r="S454" s="29">
        <v>535</v>
      </c>
      <c r="T454" s="29">
        <v>15</v>
      </c>
      <c r="U454" s="29">
        <v>7.3027999999999996E-2</v>
      </c>
    </row>
    <row r="455" spans="1:21" ht="25.2" x14ac:dyDescent="0.3">
      <c r="A455" s="1"/>
      <c r="B455" s="47">
        <v>450</v>
      </c>
      <c r="C455" s="45">
        <v>1085100</v>
      </c>
      <c r="D455" s="29"/>
      <c r="E455" s="39" t="s">
        <v>513</v>
      </c>
      <c r="F455" s="39"/>
      <c r="G455" s="29" t="s">
        <v>31</v>
      </c>
      <c r="H455" s="139" t="s">
        <v>4781</v>
      </c>
      <c r="I455" s="29"/>
      <c r="J455" s="46"/>
      <c r="K455" s="38" t="s">
        <v>463</v>
      </c>
      <c r="L455" s="29" t="s">
        <v>158</v>
      </c>
      <c r="M455" s="33">
        <v>16300</v>
      </c>
      <c r="N455" s="29">
        <v>0.90300000000000002</v>
      </c>
      <c r="O455" s="29">
        <v>3.5200000000000001E-3</v>
      </c>
      <c r="P455" s="29">
        <v>1</v>
      </c>
      <c r="Q455" s="29">
        <v>200</v>
      </c>
      <c r="R455" s="29">
        <v>160</v>
      </c>
      <c r="S455" s="29">
        <v>110</v>
      </c>
      <c r="T455" s="29">
        <v>0.90300000000000002</v>
      </c>
      <c r="U455" s="29">
        <v>3.5200000000000001E-3</v>
      </c>
    </row>
    <row r="456" spans="1:21" ht="25.2" x14ac:dyDescent="0.3">
      <c r="A456" s="1"/>
      <c r="B456" s="47">
        <v>451</v>
      </c>
      <c r="C456" s="45">
        <v>1085101</v>
      </c>
      <c r="D456" s="29"/>
      <c r="E456" s="39" t="s">
        <v>514</v>
      </c>
      <c r="F456" s="39"/>
      <c r="G456" s="29" t="s">
        <v>31</v>
      </c>
      <c r="H456" s="139" t="s">
        <v>4781</v>
      </c>
      <c r="I456" s="29"/>
      <c r="J456" s="46"/>
      <c r="K456" s="38" t="s">
        <v>463</v>
      </c>
      <c r="L456" s="29" t="s">
        <v>158</v>
      </c>
      <c r="M456" s="33">
        <v>6900</v>
      </c>
      <c r="N456" s="29">
        <v>0.81200000000000006</v>
      </c>
      <c r="O456" s="29">
        <v>3.5200000000000001E-3</v>
      </c>
      <c r="P456" s="29">
        <v>1</v>
      </c>
      <c r="Q456" s="29">
        <v>200</v>
      </c>
      <c r="R456" s="29">
        <v>160</v>
      </c>
      <c r="S456" s="29">
        <v>110</v>
      </c>
      <c r="T456" s="29">
        <v>0.81200000000000006</v>
      </c>
      <c r="U456" s="29">
        <v>3.5200000000000001E-3</v>
      </c>
    </row>
    <row r="457" spans="1:21" x14ac:dyDescent="0.3">
      <c r="A457" s="1"/>
      <c r="B457" s="47">
        <v>452</v>
      </c>
      <c r="C457" s="45">
        <v>1085095</v>
      </c>
      <c r="D457" s="29"/>
      <c r="E457" s="31" t="s">
        <v>515</v>
      </c>
      <c r="F457" s="31"/>
      <c r="G457" s="37" t="s">
        <v>47</v>
      </c>
      <c r="H457" s="139" t="s">
        <v>4781</v>
      </c>
      <c r="I457" s="29"/>
      <c r="J457" s="46"/>
      <c r="K457" s="38" t="s">
        <v>463</v>
      </c>
      <c r="L457" s="29" t="s">
        <v>158</v>
      </c>
      <c r="M457" s="33">
        <v>49000</v>
      </c>
      <c r="N457" s="29">
        <v>3.2</v>
      </c>
      <c r="O457" s="29">
        <v>6.8589999999999996E-3</v>
      </c>
      <c r="P457" s="29">
        <v>1</v>
      </c>
      <c r="Q457" s="29">
        <v>190</v>
      </c>
      <c r="R457" s="29">
        <v>190</v>
      </c>
      <c r="S457" s="29">
        <v>190</v>
      </c>
      <c r="T457" s="29">
        <v>3.2</v>
      </c>
      <c r="U457" s="29">
        <v>6.8589999999999996E-3</v>
      </c>
    </row>
    <row r="458" spans="1:21" x14ac:dyDescent="0.3">
      <c r="A458" s="1"/>
      <c r="B458" s="47">
        <v>453</v>
      </c>
      <c r="C458" s="45">
        <v>1085096</v>
      </c>
      <c r="D458" s="29"/>
      <c r="E458" s="31" t="s">
        <v>516</v>
      </c>
      <c r="F458" s="31"/>
      <c r="G458" s="37" t="s">
        <v>47</v>
      </c>
      <c r="H458" s="139" t="s">
        <v>4781</v>
      </c>
      <c r="I458" s="29"/>
      <c r="J458" s="46"/>
      <c r="K458" s="38" t="s">
        <v>463</v>
      </c>
      <c r="L458" s="29" t="s">
        <v>158</v>
      </c>
      <c r="M458" s="33">
        <v>49000</v>
      </c>
      <c r="N458" s="29">
        <v>2.2000000000000002</v>
      </c>
      <c r="O458" s="29">
        <v>6.8589999999999996E-3</v>
      </c>
      <c r="P458" s="29">
        <v>1</v>
      </c>
      <c r="Q458" s="29">
        <v>190</v>
      </c>
      <c r="R458" s="29">
        <v>190</v>
      </c>
      <c r="S458" s="29">
        <v>190</v>
      </c>
      <c r="T458" s="29">
        <v>2.2000000000000002</v>
      </c>
      <c r="U458" s="29">
        <v>6.8589999999999996E-3</v>
      </c>
    </row>
    <row r="459" spans="1:21" x14ac:dyDescent="0.3">
      <c r="A459" s="1"/>
      <c r="B459" s="47">
        <v>454</v>
      </c>
      <c r="C459" s="45">
        <v>1085097</v>
      </c>
      <c r="D459" s="29"/>
      <c r="E459" s="31" t="s">
        <v>517</v>
      </c>
      <c r="F459" s="31"/>
      <c r="G459" s="29" t="s">
        <v>47</v>
      </c>
      <c r="H459" s="139" t="s">
        <v>4781</v>
      </c>
      <c r="I459" s="29"/>
      <c r="J459" s="46"/>
      <c r="K459" s="38" t="s">
        <v>463</v>
      </c>
      <c r="L459" s="29" t="s">
        <v>158</v>
      </c>
      <c r="M459" s="33">
        <v>49000</v>
      </c>
      <c r="N459" s="29">
        <v>2.6</v>
      </c>
      <c r="O459" s="29">
        <v>6.8589999999999996E-3</v>
      </c>
      <c r="P459" s="29">
        <v>1</v>
      </c>
      <c r="Q459" s="29">
        <v>190</v>
      </c>
      <c r="R459" s="29">
        <v>190</v>
      </c>
      <c r="S459" s="29">
        <v>190</v>
      </c>
      <c r="T459" s="29">
        <v>2.6</v>
      </c>
      <c r="U459" s="29">
        <v>6.8589999999999996E-3</v>
      </c>
    </row>
    <row r="460" spans="1:21" x14ac:dyDescent="0.3">
      <c r="A460" s="1"/>
      <c r="B460" s="47">
        <v>455</v>
      </c>
      <c r="C460" s="45">
        <v>1085098</v>
      </c>
      <c r="D460" s="29"/>
      <c r="E460" s="31" t="s">
        <v>518</v>
      </c>
      <c r="F460" s="31"/>
      <c r="G460" s="37" t="s">
        <v>47</v>
      </c>
      <c r="H460" s="139" t="s">
        <v>4781</v>
      </c>
      <c r="I460" s="29"/>
      <c r="J460" s="46"/>
      <c r="K460" s="38" t="s">
        <v>463</v>
      </c>
      <c r="L460" s="29" t="s">
        <v>158</v>
      </c>
      <c r="M460" s="33">
        <v>57300</v>
      </c>
      <c r="N460" s="29">
        <v>3.5</v>
      </c>
      <c r="O460" s="29">
        <v>7.7619999999999998E-3</v>
      </c>
      <c r="P460" s="29">
        <v>1</v>
      </c>
      <c r="Q460" s="29">
        <v>190</v>
      </c>
      <c r="R460" s="29">
        <v>190</v>
      </c>
      <c r="S460" s="29">
        <v>215</v>
      </c>
      <c r="T460" s="29">
        <v>3.5</v>
      </c>
      <c r="U460" s="29">
        <v>7.7619999999999998E-3</v>
      </c>
    </row>
    <row r="461" spans="1:21" x14ac:dyDescent="0.3">
      <c r="A461" s="18" t="s">
        <v>33</v>
      </c>
      <c r="B461" s="47">
        <v>456</v>
      </c>
      <c r="C461" s="124" t="s">
        <v>4955</v>
      </c>
      <c r="D461" s="103"/>
      <c r="E461" s="39"/>
      <c r="F461" s="39"/>
      <c r="G461" s="29"/>
      <c r="H461" s="141"/>
      <c r="I461" s="40"/>
      <c r="J461" s="46"/>
      <c r="K461" s="32"/>
      <c r="L461" s="29"/>
      <c r="M461" s="33"/>
      <c r="N461" s="29"/>
      <c r="O461" s="29"/>
      <c r="P461" s="29" t="s">
        <v>33</v>
      </c>
      <c r="Q461" s="29"/>
      <c r="R461" s="29"/>
      <c r="S461" s="29"/>
      <c r="T461" s="29"/>
      <c r="U461" s="29"/>
    </row>
    <row r="462" spans="1:21" ht="25.2" x14ac:dyDescent="0.3">
      <c r="A462" s="59"/>
      <c r="B462" s="47">
        <v>457</v>
      </c>
      <c r="C462" s="45">
        <v>1135973</v>
      </c>
      <c r="D462" s="46" t="s">
        <v>5281</v>
      </c>
      <c r="E462" s="30" t="s">
        <v>5721</v>
      </c>
      <c r="F462" s="30"/>
      <c r="G462" s="101" t="s">
        <v>42</v>
      </c>
      <c r="H462" s="139" t="s">
        <v>4781</v>
      </c>
      <c r="I462" s="27"/>
      <c r="J462" s="46"/>
      <c r="K462" s="38" t="s">
        <v>520</v>
      </c>
      <c r="L462" s="37" t="s">
        <v>1268</v>
      </c>
      <c r="M462" s="33">
        <v>172.23</v>
      </c>
      <c r="N462" s="27"/>
      <c r="O462" s="27"/>
      <c r="P462" s="29">
        <v>200</v>
      </c>
      <c r="Q462" s="29">
        <v>800</v>
      </c>
      <c r="R462" s="29">
        <v>790</v>
      </c>
      <c r="S462" s="29">
        <v>195</v>
      </c>
      <c r="T462" s="29">
        <v>21</v>
      </c>
      <c r="U462" s="29">
        <v>0.112651</v>
      </c>
    </row>
    <row r="463" spans="1:21" ht="50.4" x14ac:dyDescent="0.3">
      <c r="A463" s="1"/>
      <c r="B463" s="47">
        <v>458</v>
      </c>
      <c r="C463" s="45">
        <v>1084909</v>
      </c>
      <c r="D463" s="46" t="s">
        <v>521</v>
      </c>
      <c r="E463" s="31" t="s">
        <v>522</v>
      </c>
      <c r="F463" s="31"/>
      <c r="G463" s="29" t="s">
        <v>42</v>
      </c>
      <c r="H463" s="41" t="s">
        <v>62</v>
      </c>
      <c r="I463" s="29">
        <v>1135973</v>
      </c>
      <c r="J463" s="46"/>
      <c r="K463" s="38" t="s">
        <v>520</v>
      </c>
      <c r="L463" s="29" t="s">
        <v>35</v>
      </c>
      <c r="M463" s="33">
        <v>218.54</v>
      </c>
      <c r="N463" s="29">
        <v>0.11700000000000001</v>
      </c>
      <c r="O463" s="29">
        <v>6.1600000000000001E-4</v>
      </c>
      <c r="P463" s="29">
        <v>200</v>
      </c>
      <c r="Q463" s="29">
        <v>780</v>
      </c>
      <c r="R463" s="29">
        <v>780</v>
      </c>
      <c r="S463" s="29">
        <v>130</v>
      </c>
      <c r="T463" s="29">
        <v>23.4</v>
      </c>
      <c r="U463" s="29">
        <v>7.9091999999999996E-2</v>
      </c>
    </row>
    <row r="464" spans="1:21" ht="37.799999999999997" x14ac:dyDescent="0.3">
      <c r="A464" s="1"/>
      <c r="B464" s="47">
        <v>459</v>
      </c>
      <c r="C464" s="45">
        <v>1084911</v>
      </c>
      <c r="D464" s="46" t="s">
        <v>526</v>
      </c>
      <c r="E464" s="31" t="s">
        <v>527</v>
      </c>
      <c r="F464" s="31"/>
      <c r="G464" s="29" t="s">
        <v>42</v>
      </c>
      <c r="H464" s="41" t="s">
        <v>4779</v>
      </c>
      <c r="I464" s="29"/>
      <c r="J464" s="46"/>
      <c r="K464" s="38" t="s">
        <v>520</v>
      </c>
      <c r="L464" s="29" t="s">
        <v>35</v>
      </c>
      <c r="M464" s="33">
        <v>586</v>
      </c>
      <c r="N464" s="29">
        <v>0.24399999999999999</v>
      </c>
      <c r="O464" s="29">
        <v>3.6389999999999999E-3</v>
      </c>
      <c r="P464" s="29">
        <v>50</v>
      </c>
      <c r="Q464" s="29">
        <v>1140</v>
      </c>
      <c r="R464" s="29">
        <v>1140</v>
      </c>
      <c r="S464" s="29">
        <v>130</v>
      </c>
      <c r="T464" s="29">
        <v>12.2</v>
      </c>
      <c r="U464" s="29">
        <v>0.16894799999999999</v>
      </c>
    </row>
    <row r="465" spans="1:21" ht="25.2" x14ac:dyDescent="0.3">
      <c r="A465" s="1"/>
      <c r="B465" s="47">
        <v>460</v>
      </c>
      <c r="C465" s="45">
        <v>1059572</v>
      </c>
      <c r="D465" s="40">
        <v>1013432</v>
      </c>
      <c r="E465" s="31" t="s">
        <v>530</v>
      </c>
      <c r="F465" s="31"/>
      <c r="G465" s="37" t="s">
        <v>31</v>
      </c>
      <c r="H465" s="41" t="s">
        <v>4779</v>
      </c>
      <c r="I465" s="29"/>
      <c r="J465" s="46"/>
      <c r="K465" s="38" t="s">
        <v>520</v>
      </c>
      <c r="L465" s="29" t="s">
        <v>35</v>
      </c>
      <c r="M465" s="33">
        <v>584</v>
      </c>
      <c r="N465" s="29">
        <v>0.124</v>
      </c>
      <c r="O465" s="29">
        <v>2.5599999999999999E-4</v>
      </c>
      <c r="P465" s="29">
        <v>125</v>
      </c>
      <c r="Q465" s="29">
        <v>5000</v>
      </c>
      <c r="R465" s="29">
        <v>16</v>
      </c>
      <c r="S465" s="29">
        <v>16</v>
      </c>
      <c r="T465" s="29">
        <v>15.5</v>
      </c>
      <c r="U465" s="29">
        <v>1.2800000000000001E-3</v>
      </c>
    </row>
    <row r="466" spans="1:21" ht="25.2" x14ac:dyDescent="0.3">
      <c r="A466" s="1"/>
      <c r="B466" s="47">
        <v>461</v>
      </c>
      <c r="C466" s="45">
        <v>1059573</v>
      </c>
      <c r="D466" s="40">
        <v>1013438</v>
      </c>
      <c r="E466" s="31" t="s">
        <v>531</v>
      </c>
      <c r="F466" s="31"/>
      <c r="G466" s="37" t="s">
        <v>31</v>
      </c>
      <c r="H466" s="41" t="s">
        <v>4779</v>
      </c>
      <c r="I466" s="29"/>
      <c r="J466" s="46"/>
      <c r="K466" s="38" t="s">
        <v>520</v>
      </c>
      <c r="L466" s="29" t="s">
        <v>35</v>
      </c>
      <c r="M466" s="33">
        <v>747</v>
      </c>
      <c r="N466" s="29">
        <v>0.18099999999999999</v>
      </c>
      <c r="O466" s="29">
        <v>4.0000000000000002E-4</v>
      </c>
      <c r="P466" s="29">
        <v>85</v>
      </c>
      <c r="Q466" s="29">
        <v>5000</v>
      </c>
      <c r="R466" s="29">
        <v>20</v>
      </c>
      <c r="S466" s="29">
        <v>20</v>
      </c>
      <c r="T466" s="29">
        <v>15.385</v>
      </c>
      <c r="U466" s="29">
        <v>2E-3</v>
      </c>
    </row>
    <row r="467" spans="1:21" ht="25.2" x14ac:dyDescent="0.3">
      <c r="A467" s="1"/>
      <c r="B467" s="47">
        <v>462</v>
      </c>
      <c r="C467" s="45">
        <v>1059574</v>
      </c>
      <c r="D467" s="40">
        <v>1013442</v>
      </c>
      <c r="E467" s="31" t="s">
        <v>3874</v>
      </c>
      <c r="F467" s="31"/>
      <c r="G467" s="37" t="s">
        <v>31</v>
      </c>
      <c r="H467" s="41" t="s">
        <v>4779</v>
      </c>
      <c r="I467" s="29"/>
      <c r="J467" s="46"/>
      <c r="K467" s="38" t="s">
        <v>520</v>
      </c>
      <c r="L467" s="29" t="s">
        <v>35</v>
      </c>
      <c r="M467" s="33">
        <v>818</v>
      </c>
      <c r="N467" s="29">
        <v>0.26400000000000001</v>
      </c>
      <c r="O467" s="29">
        <v>6.2500000000000001E-4</v>
      </c>
      <c r="P467" s="29">
        <v>50</v>
      </c>
      <c r="Q467" s="29">
        <v>5000</v>
      </c>
      <c r="R467" s="29">
        <v>25</v>
      </c>
      <c r="S467" s="29">
        <v>25</v>
      </c>
      <c r="T467" s="29">
        <v>14.52</v>
      </c>
      <c r="U467" s="29">
        <v>3.1250000000000002E-3</v>
      </c>
    </row>
    <row r="468" spans="1:21" ht="25.2" x14ac:dyDescent="0.3">
      <c r="A468" s="1"/>
      <c r="B468" s="47">
        <v>463</v>
      </c>
      <c r="C468" s="45">
        <v>1013455</v>
      </c>
      <c r="D468" s="40" t="s">
        <v>33</v>
      </c>
      <c r="E468" s="39" t="s">
        <v>547</v>
      </c>
      <c r="F468" s="39"/>
      <c r="G468" s="29" t="s">
        <v>47</v>
      </c>
      <c r="H468" s="41" t="s">
        <v>4779</v>
      </c>
      <c r="I468" s="40" t="s">
        <v>33</v>
      </c>
      <c r="J468" s="46"/>
      <c r="K468" s="38" t="s">
        <v>3786</v>
      </c>
      <c r="L468" s="29" t="s">
        <v>35</v>
      </c>
      <c r="M468" s="33" t="s">
        <v>5289</v>
      </c>
      <c r="N468" s="29">
        <v>2.5680000000000001</v>
      </c>
      <c r="O468" s="29">
        <v>8.0999999999999996E-3</v>
      </c>
      <c r="P468" s="29">
        <v>5</v>
      </c>
      <c r="Q468" s="29">
        <v>5000</v>
      </c>
      <c r="R468" s="29">
        <v>90</v>
      </c>
      <c r="S468" s="29">
        <v>90</v>
      </c>
      <c r="T468" s="29">
        <v>12.84</v>
      </c>
      <c r="U468" s="29">
        <v>4.0500000000000001E-2</v>
      </c>
    </row>
    <row r="469" spans="1:21" ht="25.2" x14ac:dyDescent="0.3">
      <c r="A469" s="1"/>
      <c r="B469" s="47">
        <v>464</v>
      </c>
      <c r="C469" s="45">
        <v>1013457</v>
      </c>
      <c r="D469" s="40" t="s">
        <v>33</v>
      </c>
      <c r="E469" s="39" t="s">
        <v>548</v>
      </c>
      <c r="F469" s="39"/>
      <c r="G469" s="29" t="s">
        <v>47</v>
      </c>
      <c r="H469" s="41" t="s">
        <v>4779</v>
      </c>
      <c r="I469" s="40" t="s">
        <v>33</v>
      </c>
      <c r="J469" s="46"/>
      <c r="K469" s="38" t="s">
        <v>3786</v>
      </c>
      <c r="L469" s="29" t="s">
        <v>35</v>
      </c>
      <c r="M469" s="33" t="s">
        <v>5289</v>
      </c>
      <c r="N469" s="29">
        <v>3.66</v>
      </c>
      <c r="O469" s="29">
        <v>1.21E-2</v>
      </c>
      <c r="P469" s="29">
        <v>5</v>
      </c>
      <c r="Q469" s="29">
        <v>5000</v>
      </c>
      <c r="R469" s="29">
        <v>110</v>
      </c>
      <c r="S469" s="29">
        <v>110</v>
      </c>
      <c r="T469" s="29">
        <v>18.3</v>
      </c>
      <c r="U469" s="29">
        <v>6.0499999999999998E-2</v>
      </c>
    </row>
    <row r="470" spans="1:21" ht="37.799999999999997" x14ac:dyDescent="0.3">
      <c r="A470" s="1"/>
      <c r="B470" s="47">
        <v>465</v>
      </c>
      <c r="C470" s="45">
        <v>1013371</v>
      </c>
      <c r="D470" s="40">
        <v>1096009</v>
      </c>
      <c r="E470" s="39" t="s">
        <v>4116</v>
      </c>
      <c r="F470" s="39"/>
      <c r="G470" s="29" t="s">
        <v>42</v>
      </c>
      <c r="H470" s="41" t="s">
        <v>62</v>
      </c>
      <c r="I470" s="40">
        <v>1135973</v>
      </c>
      <c r="J470" s="46"/>
      <c r="K470" s="38" t="s">
        <v>520</v>
      </c>
      <c r="L470" s="29" t="s">
        <v>35</v>
      </c>
      <c r="M470" s="33">
        <v>172.23</v>
      </c>
      <c r="N470" s="29">
        <v>0.105</v>
      </c>
      <c r="O470" s="29">
        <v>6.3199999999999997E-4</v>
      </c>
      <c r="P470" s="29">
        <v>200</v>
      </c>
      <c r="Q470" s="29">
        <v>800</v>
      </c>
      <c r="R470" s="29">
        <v>790</v>
      </c>
      <c r="S470" s="29">
        <v>195</v>
      </c>
      <c r="T470" s="29"/>
      <c r="U470" s="29"/>
    </row>
    <row r="471" spans="1:21" x14ac:dyDescent="0.3">
      <c r="A471" s="18" t="s">
        <v>33</v>
      </c>
      <c r="B471" s="47">
        <v>466</v>
      </c>
      <c r="C471" s="124" t="s">
        <v>4956</v>
      </c>
      <c r="D471" s="103"/>
      <c r="E471" s="39"/>
      <c r="F471" s="39"/>
      <c r="G471" s="29"/>
      <c r="H471" s="141"/>
      <c r="I471" s="40"/>
      <c r="J471" s="46"/>
      <c r="K471" s="32"/>
      <c r="L471" s="29"/>
      <c r="M471" s="33"/>
      <c r="N471" s="29"/>
      <c r="O471" s="29"/>
      <c r="P471" s="29" t="s">
        <v>33</v>
      </c>
      <c r="Q471" s="29"/>
      <c r="R471" s="29"/>
      <c r="S471" s="29"/>
      <c r="T471" s="29"/>
      <c r="U471" s="29"/>
    </row>
    <row r="472" spans="1:21" ht="25.2" x14ac:dyDescent="0.3">
      <c r="A472" s="1"/>
      <c r="B472" s="47">
        <v>467</v>
      </c>
      <c r="C472" s="45">
        <v>1039929</v>
      </c>
      <c r="D472" s="29">
        <v>1022714</v>
      </c>
      <c r="E472" s="39" t="s">
        <v>555</v>
      </c>
      <c r="F472" s="39"/>
      <c r="G472" s="29" t="s">
        <v>42</v>
      </c>
      <c r="H472" s="41" t="s">
        <v>4779</v>
      </c>
      <c r="I472" s="29"/>
      <c r="J472" s="46"/>
      <c r="K472" s="55" t="s">
        <v>145</v>
      </c>
      <c r="L472" s="29" t="s">
        <v>158</v>
      </c>
      <c r="M472" s="33">
        <v>604</v>
      </c>
      <c r="N472" s="29">
        <v>1.7000000000000001E-2</v>
      </c>
      <c r="O472" s="29">
        <v>4.1999999999999998E-5</v>
      </c>
      <c r="P472" s="29">
        <v>20</v>
      </c>
      <c r="Q472" s="29">
        <v>87</v>
      </c>
      <c r="R472" s="29">
        <v>67</v>
      </c>
      <c r="S472" s="29">
        <v>89</v>
      </c>
      <c r="T472" s="29">
        <v>0.17</v>
      </c>
      <c r="U472" s="29">
        <v>5.1900000000000004E-4</v>
      </c>
    </row>
    <row r="473" spans="1:21" ht="37.799999999999997" x14ac:dyDescent="0.3">
      <c r="A473" s="1"/>
      <c r="B473" s="47">
        <v>468</v>
      </c>
      <c r="C473" s="45">
        <v>1039930</v>
      </c>
      <c r="D473" s="29">
        <v>1022715</v>
      </c>
      <c r="E473" s="39" t="s">
        <v>556</v>
      </c>
      <c r="F473" s="39"/>
      <c r="G473" s="29" t="s">
        <v>42</v>
      </c>
      <c r="H473" s="41" t="s">
        <v>4780</v>
      </c>
      <c r="I473" s="29"/>
      <c r="J473" s="46"/>
      <c r="K473" s="55" t="s">
        <v>145</v>
      </c>
      <c r="L473" s="29" t="s">
        <v>158</v>
      </c>
      <c r="M473" s="33">
        <v>816</v>
      </c>
      <c r="N473" s="29">
        <v>2.7E-2</v>
      </c>
      <c r="O473" s="29">
        <v>6.3999999999999997E-5</v>
      </c>
      <c r="P473" s="29">
        <v>10</v>
      </c>
      <c r="Q473" s="29">
        <v>176</v>
      </c>
      <c r="R473" s="29">
        <v>67</v>
      </c>
      <c r="S473" s="29">
        <v>89</v>
      </c>
      <c r="T473" s="29">
        <v>0.27200000000000002</v>
      </c>
      <c r="U473" s="29">
        <v>1.049E-3</v>
      </c>
    </row>
    <row r="474" spans="1:21" ht="25.2" x14ac:dyDescent="0.3">
      <c r="A474" s="1"/>
      <c r="B474" s="47">
        <v>469</v>
      </c>
      <c r="C474" s="45">
        <v>1039931</v>
      </c>
      <c r="D474" s="29">
        <v>1022716</v>
      </c>
      <c r="E474" s="39" t="s">
        <v>557</v>
      </c>
      <c r="F474" s="39"/>
      <c r="G474" s="29" t="s">
        <v>42</v>
      </c>
      <c r="H474" s="41" t="s">
        <v>4779</v>
      </c>
      <c r="I474" s="29"/>
      <c r="J474" s="46"/>
      <c r="K474" s="55" t="s">
        <v>145</v>
      </c>
      <c r="L474" s="29" t="s">
        <v>158</v>
      </c>
      <c r="M474" s="33">
        <v>1506</v>
      </c>
      <c r="N474" s="29">
        <v>5.7000000000000002E-2</v>
      </c>
      <c r="O474" s="29">
        <v>1.2999999999999999E-4</v>
      </c>
      <c r="P474" s="29">
        <v>10</v>
      </c>
      <c r="Q474" s="29">
        <v>176</v>
      </c>
      <c r="R474" s="29">
        <v>67</v>
      </c>
      <c r="S474" s="29">
        <v>89</v>
      </c>
      <c r="T474" s="29">
        <v>0.28499999999999998</v>
      </c>
      <c r="U474" s="29">
        <v>1.049E-3</v>
      </c>
    </row>
    <row r="475" spans="1:21" ht="25.2" x14ac:dyDescent="0.3">
      <c r="A475" s="1"/>
      <c r="B475" s="47">
        <v>470</v>
      </c>
      <c r="C475" s="45">
        <v>1039932</v>
      </c>
      <c r="D475" s="29">
        <v>1022717</v>
      </c>
      <c r="E475" s="39" t="s">
        <v>558</v>
      </c>
      <c r="F475" s="39"/>
      <c r="G475" s="29" t="s">
        <v>42</v>
      </c>
      <c r="H475" s="41" t="s">
        <v>4779</v>
      </c>
      <c r="I475" s="29"/>
      <c r="J475" s="46"/>
      <c r="K475" s="55" t="s">
        <v>145</v>
      </c>
      <c r="L475" s="29" t="s">
        <v>158</v>
      </c>
      <c r="M475" s="33">
        <v>2274</v>
      </c>
      <c r="N475" s="29">
        <v>0.08</v>
      </c>
      <c r="O475" s="29">
        <v>1.9599999999999999E-4</v>
      </c>
      <c r="P475" s="29">
        <v>5</v>
      </c>
      <c r="Q475" s="29">
        <v>176</v>
      </c>
      <c r="R475" s="29">
        <v>135</v>
      </c>
      <c r="S475" s="29">
        <v>89</v>
      </c>
      <c r="T475" s="29">
        <v>0.40100000000000002</v>
      </c>
      <c r="U475" s="29">
        <v>2.1150000000000001E-3</v>
      </c>
    </row>
    <row r="476" spans="1:21" ht="25.2" x14ac:dyDescent="0.3">
      <c r="A476" s="1"/>
      <c r="B476" s="47">
        <v>471</v>
      </c>
      <c r="C476" s="45">
        <v>1046386</v>
      </c>
      <c r="D476" s="40" t="s">
        <v>33</v>
      </c>
      <c r="E476" s="39" t="s">
        <v>559</v>
      </c>
      <c r="F476" s="39"/>
      <c r="G476" s="29" t="s">
        <v>47</v>
      </c>
      <c r="H476" s="41" t="s">
        <v>4779</v>
      </c>
      <c r="I476" s="40" t="s">
        <v>33</v>
      </c>
      <c r="J476" s="46"/>
      <c r="K476" s="38" t="s">
        <v>145</v>
      </c>
      <c r="L476" s="29" t="s">
        <v>158</v>
      </c>
      <c r="M476" s="33">
        <v>4005</v>
      </c>
      <c r="N476" s="29">
        <v>0.13600000000000001</v>
      </c>
      <c r="O476" s="29">
        <v>4.2499999999999998E-4</v>
      </c>
      <c r="P476" s="29">
        <v>5</v>
      </c>
      <c r="Q476" s="29">
        <v>176</v>
      </c>
      <c r="R476" s="29">
        <v>135</v>
      </c>
      <c r="S476" s="29">
        <v>89</v>
      </c>
      <c r="T476" s="29">
        <v>0.68</v>
      </c>
      <c r="U476" s="29">
        <v>2.1150000000000001E-3</v>
      </c>
    </row>
    <row r="477" spans="1:21" ht="25.2" x14ac:dyDescent="0.3">
      <c r="A477" s="1"/>
      <c r="B477" s="47">
        <v>472</v>
      </c>
      <c r="C477" s="45">
        <v>1046388</v>
      </c>
      <c r="D477" s="40" t="s">
        <v>33</v>
      </c>
      <c r="E477" s="39" t="s">
        <v>563</v>
      </c>
      <c r="F477" s="39"/>
      <c r="G477" s="29" t="s">
        <v>31</v>
      </c>
      <c r="H477" s="41" t="s">
        <v>4779</v>
      </c>
      <c r="I477" s="40" t="s">
        <v>33</v>
      </c>
      <c r="J477" s="46"/>
      <c r="K477" s="38" t="s">
        <v>145</v>
      </c>
      <c r="L477" s="29" t="s">
        <v>158</v>
      </c>
      <c r="M477" s="33">
        <v>5679</v>
      </c>
      <c r="N477" s="29">
        <v>0.123</v>
      </c>
      <c r="O477" s="29">
        <v>4.2499999999999998E-4</v>
      </c>
      <c r="P477" s="29">
        <v>5</v>
      </c>
      <c r="Q477" s="29">
        <v>176</v>
      </c>
      <c r="R477" s="29">
        <v>135</v>
      </c>
      <c r="S477" s="29">
        <v>89</v>
      </c>
      <c r="T477" s="29">
        <v>0.61499999999999999</v>
      </c>
      <c r="U477" s="29">
        <v>2.1150000000000001E-3</v>
      </c>
    </row>
    <row r="478" spans="1:21" ht="25.2" x14ac:dyDescent="0.3">
      <c r="A478" s="1"/>
      <c r="B478" s="47">
        <v>473</v>
      </c>
      <c r="C478" s="45">
        <v>1039933</v>
      </c>
      <c r="D478" s="29">
        <v>1022736</v>
      </c>
      <c r="E478" s="39" t="s">
        <v>567</v>
      </c>
      <c r="F478" s="39"/>
      <c r="G478" s="29" t="s">
        <v>47</v>
      </c>
      <c r="H478" s="41" t="s">
        <v>4779</v>
      </c>
      <c r="I478" s="29"/>
      <c r="J478" s="46"/>
      <c r="K478" s="55" t="s">
        <v>145</v>
      </c>
      <c r="L478" s="29" t="s">
        <v>158</v>
      </c>
      <c r="M478" s="33">
        <v>604</v>
      </c>
      <c r="N478" s="29">
        <v>1.4999999999999999E-2</v>
      </c>
      <c r="O478" s="29">
        <v>2.4000000000000001E-5</v>
      </c>
      <c r="P478" s="29">
        <v>20</v>
      </c>
      <c r="Q478" s="29">
        <v>87</v>
      </c>
      <c r="R478" s="29">
        <v>67</v>
      </c>
      <c r="S478" s="29">
        <v>89</v>
      </c>
      <c r="T478" s="29">
        <v>0.153</v>
      </c>
      <c r="U478" s="29">
        <v>5.1900000000000004E-4</v>
      </c>
    </row>
    <row r="479" spans="1:21" ht="25.2" x14ac:dyDescent="0.3">
      <c r="A479" s="1"/>
      <c r="B479" s="47">
        <v>474</v>
      </c>
      <c r="C479" s="45">
        <v>1039934</v>
      </c>
      <c r="D479" s="29">
        <v>1022737</v>
      </c>
      <c r="E479" s="39" t="s">
        <v>568</v>
      </c>
      <c r="F479" s="39"/>
      <c r="G479" s="29" t="s">
        <v>47</v>
      </c>
      <c r="H479" s="41" t="s">
        <v>4779</v>
      </c>
      <c r="I479" s="29"/>
      <c r="J479" s="46"/>
      <c r="K479" s="55" t="s">
        <v>145</v>
      </c>
      <c r="L479" s="29" t="s">
        <v>158</v>
      </c>
      <c r="M479" s="33">
        <v>747</v>
      </c>
      <c r="N479" s="29">
        <v>2.3E-2</v>
      </c>
      <c r="O479" s="29">
        <v>3.6000000000000001E-5</v>
      </c>
      <c r="P479" s="29">
        <v>10</v>
      </c>
      <c r="Q479" s="29">
        <v>176</v>
      </c>
      <c r="R479" s="29">
        <v>67</v>
      </c>
      <c r="S479" s="29">
        <v>89</v>
      </c>
      <c r="T479" s="29">
        <v>0.22800000000000001</v>
      </c>
      <c r="U479" s="29">
        <v>1.049E-3</v>
      </c>
    </row>
    <row r="480" spans="1:21" ht="25.2" x14ac:dyDescent="0.3">
      <c r="A480" s="1"/>
      <c r="B480" s="47">
        <v>475</v>
      </c>
      <c r="C480" s="45">
        <v>1039935</v>
      </c>
      <c r="D480" s="29">
        <v>1022738</v>
      </c>
      <c r="E480" s="39" t="s">
        <v>569</v>
      </c>
      <c r="F480" s="39"/>
      <c r="G480" s="29" t="s">
        <v>47</v>
      </c>
      <c r="H480" s="41" t="s">
        <v>4779</v>
      </c>
      <c r="I480" s="29"/>
      <c r="J480" s="46"/>
      <c r="K480" s="55" t="s">
        <v>145</v>
      </c>
      <c r="L480" s="29" t="s">
        <v>158</v>
      </c>
      <c r="M480" s="33">
        <v>1203</v>
      </c>
      <c r="N480" s="29">
        <v>4.9000000000000002E-2</v>
      </c>
      <c r="O480" s="29">
        <v>7.1000000000000005E-5</v>
      </c>
      <c r="P480" s="29">
        <v>10</v>
      </c>
      <c r="Q480" s="29">
        <v>176</v>
      </c>
      <c r="R480" s="29">
        <v>67</v>
      </c>
      <c r="S480" s="29">
        <v>89</v>
      </c>
      <c r="T480" s="29">
        <v>0.246</v>
      </c>
      <c r="U480" s="29">
        <v>1.049E-3</v>
      </c>
    </row>
    <row r="481" spans="1:21" ht="25.2" x14ac:dyDescent="0.3">
      <c r="A481" s="1"/>
      <c r="B481" s="47">
        <v>476</v>
      </c>
      <c r="C481" s="45">
        <v>1039936</v>
      </c>
      <c r="D481" s="29">
        <v>1022739</v>
      </c>
      <c r="E481" s="39" t="s">
        <v>570</v>
      </c>
      <c r="F481" s="39"/>
      <c r="G481" s="29" t="s">
        <v>47</v>
      </c>
      <c r="H481" s="41" t="s">
        <v>4779</v>
      </c>
      <c r="I481" s="29"/>
      <c r="J481" s="46"/>
      <c r="K481" s="55" t="s">
        <v>145</v>
      </c>
      <c r="L481" s="29" t="s">
        <v>158</v>
      </c>
      <c r="M481" s="33">
        <v>1844</v>
      </c>
      <c r="N481" s="29">
        <v>6.7000000000000004E-2</v>
      </c>
      <c r="O481" s="29">
        <v>1.07E-4</v>
      </c>
      <c r="P481" s="29">
        <v>10</v>
      </c>
      <c r="Q481" s="29">
        <v>176</v>
      </c>
      <c r="R481" s="29">
        <v>67</v>
      </c>
      <c r="S481" s="29">
        <v>89</v>
      </c>
      <c r="T481" s="29">
        <v>0.33400000000000002</v>
      </c>
      <c r="U481" s="29">
        <v>1.049E-3</v>
      </c>
    </row>
    <row r="482" spans="1:21" ht="25.2" x14ac:dyDescent="0.3">
      <c r="A482" s="1"/>
      <c r="B482" s="47">
        <v>477</v>
      </c>
      <c r="C482" s="45">
        <v>1046401</v>
      </c>
      <c r="D482" s="40" t="s">
        <v>33</v>
      </c>
      <c r="E482" s="39" t="s">
        <v>571</v>
      </c>
      <c r="F482" s="39"/>
      <c r="G482" s="29" t="s">
        <v>47</v>
      </c>
      <c r="H482" s="41" t="s">
        <v>4779</v>
      </c>
      <c r="I482" s="40" t="s">
        <v>33</v>
      </c>
      <c r="J482" s="46"/>
      <c r="K482" s="38" t="s">
        <v>145</v>
      </c>
      <c r="L482" s="29" t="s">
        <v>158</v>
      </c>
      <c r="M482" s="33">
        <v>2922</v>
      </c>
      <c r="N482" s="29">
        <v>0.11</v>
      </c>
      <c r="O482" s="29">
        <v>4.4900000000000002E-4</v>
      </c>
      <c r="P482" s="29">
        <v>5</v>
      </c>
      <c r="Q482" s="29">
        <v>176</v>
      </c>
      <c r="R482" s="29">
        <v>135</v>
      </c>
      <c r="S482" s="29">
        <v>89</v>
      </c>
      <c r="T482" s="29">
        <v>0.55000000000000004</v>
      </c>
      <c r="U482" s="29">
        <v>2.1150000000000001E-3</v>
      </c>
    </row>
    <row r="483" spans="1:21" ht="25.2" x14ac:dyDescent="0.3">
      <c r="A483" s="1"/>
      <c r="B483" s="47">
        <v>478</v>
      </c>
      <c r="C483" s="45">
        <v>1039937</v>
      </c>
      <c r="D483" s="29">
        <v>1022740</v>
      </c>
      <c r="E483" s="39" t="s">
        <v>575</v>
      </c>
      <c r="F483" s="39"/>
      <c r="G483" s="29" t="s">
        <v>47</v>
      </c>
      <c r="H483" s="41" t="s">
        <v>4779</v>
      </c>
      <c r="I483" s="29"/>
      <c r="J483" s="46"/>
      <c r="K483" s="55" t="s">
        <v>145</v>
      </c>
      <c r="L483" s="29" t="s">
        <v>158</v>
      </c>
      <c r="M483" s="33">
        <v>747</v>
      </c>
      <c r="N483" s="29">
        <v>0.02</v>
      </c>
      <c r="O483" s="29">
        <v>3.4999999999999997E-5</v>
      </c>
      <c r="P483" s="29">
        <v>20</v>
      </c>
      <c r="Q483" s="29">
        <v>87</v>
      </c>
      <c r="R483" s="29">
        <v>67</v>
      </c>
      <c r="S483" s="29">
        <v>89</v>
      </c>
      <c r="T483" s="29">
        <v>0.19900000000000001</v>
      </c>
      <c r="U483" s="29">
        <v>5.1900000000000004E-4</v>
      </c>
    </row>
    <row r="484" spans="1:21" ht="25.2" x14ac:dyDescent="0.3">
      <c r="A484" s="1"/>
      <c r="B484" s="47">
        <v>479</v>
      </c>
      <c r="C484" s="45">
        <v>1039938</v>
      </c>
      <c r="D484" s="29">
        <v>1022741</v>
      </c>
      <c r="E484" s="39" t="s">
        <v>576</v>
      </c>
      <c r="F484" s="39"/>
      <c r="G484" s="29" t="s">
        <v>47</v>
      </c>
      <c r="H484" s="41" t="s">
        <v>4779</v>
      </c>
      <c r="I484" s="29"/>
      <c r="J484" s="46"/>
      <c r="K484" s="55" t="s">
        <v>145</v>
      </c>
      <c r="L484" s="29" t="s">
        <v>158</v>
      </c>
      <c r="M484" s="33">
        <v>1203</v>
      </c>
      <c r="N484" s="29">
        <v>3.4000000000000002E-2</v>
      </c>
      <c r="O484" s="29">
        <v>6.2000000000000003E-5</v>
      </c>
      <c r="P484" s="29">
        <v>10</v>
      </c>
      <c r="Q484" s="29">
        <v>87</v>
      </c>
      <c r="R484" s="29">
        <v>67</v>
      </c>
      <c r="S484" s="29">
        <v>89</v>
      </c>
      <c r="T484" s="29">
        <v>0.16900000000000001</v>
      </c>
      <c r="U484" s="29">
        <v>5.1900000000000004E-4</v>
      </c>
    </row>
    <row r="485" spans="1:21" ht="25.2" x14ac:dyDescent="0.3">
      <c r="A485" s="1"/>
      <c r="B485" s="47">
        <v>480</v>
      </c>
      <c r="C485" s="45">
        <v>1039939</v>
      </c>
      <c r="D485" s="29">
        <v>1022742</v>
      </c>
      <c r="E485" s="39" t="s">
        <v>577</v>
      </c>
      <c r="F485" s="39"/>
      <c r="G485" s="29" t="s">
        <v>47</v>
      </c>
      <c r="H485" s="41" t="s">
        <v>4779</v>
      </c>
      <c r="I485" s="29"/>
      <c r="J485" s="46"/>
      <c r="K485" s="55" t="s">
        <v>145</v>
      </c>
      <c r="L485" s="29" t="s">
        <v>158</v>
      </c>
      <c r="M485" s="33">
        <v>1203</v>
      </c>
      <c r="N485" s="29">
        <v>3.6999999999999998E-2</v>
      </c>
      <c r="O485" s="29">
        <v>6.3E-5</v>
      </c>
      <c r="P485" s="29">
        <v>10</v>
      </c>
      <c r="Q485" s="29">
        <v>87</v>
      </c>
      <c r="R485" s="29">
        <v>67</v>
      </c>
      <c r="S485" s="29">
        <v>89</v>
      </c>
      <c r="T485" s="29">
        <v>0.187</v>
      </c>
      <c r="U485" s="29">
        <v>5.1900000000000004E-4</v>
      </c>
    </row>
    <row r="486" spans="1:21" ht="25.2" x14ac:dyDescent="0.3">
      <c r="A486" s="1"/>
      <c r="B486" s="47">
        <v>481</v>
      </c>
      <c r="C486" s="45">
        <v>1039940</v>
      </c>
      <c r="D486" s="29">
        <v>1022743</v>
      </c>
      <c r="E486" s="39" t="s">
        <v>578</v>
      </c>
      <c r="F486" s="39"/>
      <c r="G486" s="29" t="s">
        <v>47</v>
      </c>
      <c r="H486" s="41" t="s">
        <v>4779</v>
      </c>
      <c r="I486" s="29"/>
      <c r="J486" s="46"/>
      <c r="K486" s="55" t="s">
        <v>145</v>
      </c>
      <c r="L486" s="29" t="s">
        <v>158</v>
      </c>
      <c r="M486" s="33">
        <v>1844</v>
      </c>
      <c r="N486" s="29">
        <v>5.8000000000000003E-2</v>
      </c>
      <c r="O486" s="29">
        <v>1.07E-4</v>
      </c>
      <c r="P486" s="29">
        <v>10</v>
      </c>
      <c r="Q486" s="29">
        <v>176</v>
      </c>
      <c r="R486" s="29">
        <v>67</v>
      </c>
      <c r="S486" s="29">
        <v>89</v>
      </c>
      <c r="T486" s="29">
        <v>0.29199999999999998</v>
      </c>
      <c r="U486" s="29">
        <v>1.049E-3</v>
      </c>
    </row>
    <row r="487" spans="1:21" ht="25.2" x14ac:dyDescent="0.3">
      <c r="A487" s="1"/>
      <c r="B487" s="47">
        <v>482</v>
      </c>
      <c r="C487" s="45">
        <v>1039942</v>
      </c>
      <c r="D487" s="29">
        <v>1046404</v>
      </c>
      <c r="E487" s="39" t="s">
        <v>580</v>
      </c>
      <c r="F487" s="39"/>
      <c r="G487" s="29" t="s">
        <v>47</v>
      </c>
      <c r="H487" s="41" t="s">
        <v>4779</v>
      </c>
      <c r="I487" s="29"/>
      <c r="J487" s="46"/>
      <c r="K487" s="55" t="s">
        <v>145</v>
      </c>
      <c r="L487" s="29" t="s">
        <v>158</v>
      </c>
      <c r="M487" s="33">
        <v>2922</v>
      </c>
      <c r="N487" s="29">
        <v>8.8999999999999996E-2</v>
      </c>
      <c r="O487" s="29">
        <v>1.66E-4</v>
      </c>
      <c r="P487" s="29">
        <v>5</v>
      </c>
      <c r="Q487" s="29">
        <v>176</v>
      </c>
      <c r="R487" s="29">
        <v>135</v>
      </c>
      <c r="S487" s="29">
        <v>89</v>
      </c>
      <c r="T487" s="29">
        <v>0.443</v>
      </c>
      <c r="U487" s="29">
        <v>2.1150000000000001E-3</v>
      </c>
    </row>
    <row r="488" spans="1:21" ht="25.2" x14ac:dyDescent="0.3">
      <c r="A488" s="1"/>
      <c r="B488" s="47">
        <v>483</v>
      </c>
      <c r="C488" s="45">
        <v>1039943</v>
      </c>
      <c r="D488" s="29">
        <v>1046405</v>
      </c>
      <c r="E488" s="39" t="s">
        <v>581</v>
      </c>
      <c r="F488" s="39"/>
      <c r="G488" s="29" t="s">
        <v>31</v>
      </c>
      <c r="H488" s="41" t="s">
        <v>4779</v>
      </c>
      <c r="I488" s="29"/>
      <c r="J488" s="46"/>
      <c r="K488" s="38" t="s">
        <v>3787</v>
      </c>
      <c r="L488" s="29" t="s">
        <v>158</v>
      </c>
      <c r="M488" s="33" t="s">
        <v>5289</v>
      </c>
      <c r="N488" s="29">
        <v>0.109</v>
      </c>
      <c r="O488" s="29">
        <v>2.4399999999999999E-4</v>
      </c>
      <c r="P488" s="29">
        <v>3</v>
      </c>
      <c r="Q488" s="29">
        <v>176</v>
      </c>
      <c r="R488" s="29">
        <v>67</v>
      </c>
      <c r="S488" s="29">
        <v>89</v>
      </c>
      <c r="T488" s="29">
        <v>0.32800000000000001</v>
      </c>
      <c r="U488" s="29">
        <v>1.049E-3</v>
      </c>
    </row>
    <row r="489" spans="1:21" ht="25.2" x14ac:dyDescent="0.3">
      <c r="A489" s="1"/>
      <c r="B489" s="47">
        <v>484</v>
      </c>
      <c r="C489" s="45">
        <v>1046406</v>
      </c>
      <c r="D489" s="40" t="s">
        <v>33</v>
      </c>
      <c r="E489" s="31" t="s">
        <v>582</v>
      </c>
      <c r="F489" s="31"/>
      <c r="G489" s="29" t="s">
        <v>47</v>
      </c>
      <c r="H489" s="41" t="s">
        <v>4779</v>
      </c>
      <c r="I489" s="40" t="s">
        <v>33</v>
      </c>
      <c r="J489" s="46"/>
      <c r="K489" s="38" t="s">
        <v>3787</v>
      </c>
      <c r="L489" s="29" t="s">
        <v>158</v>
      </c>
      <c r="M489" s="33" t="s">
        <v>5289</v>
      </c>
      <c r="N489" s="29">
        <v>0.13</v>
      </c>
      <c r="O489" s="29">
        <v>7.0899999999999999E-4</v>
      </c>
      <c r="P489" s="29">
        <v>3</v>
      </c>
      <c r="Q489" s="29">
        <v>175</v>
      </c>
      <c r="R489" s="29">
        <v>135</v>
      </c>
      <c r="S489" s="29">
        <v>90</v>
      </c>
      <c r="T489" s="29">
        <v>0.39</v>
      </c>
      <c r="U489" s="29">
        <v>2.1259999999999999E-3</v>
      </c>
    </row>
    <row r="490" spans="1:21" ht="25.2" x14ac:dyDescent="0.3">
      <c r="A490" s="1"/>
      <c r="B490" s="47">
        <v>485</v>
      </c>
      <c r="C490" s="45">
        <v>1039944</v>
      </c>
      <c r="D490" s="29">
        <v>1022718</v>
      </c>
      <c r="E490" s="39" t="s">
        <v>587</v>
      </c>
      <c r="F490" s="39"/>
      <c r="G490" s="29" t="s">
        <v>42</v>
      </c>
      <c r="H490" s="41" t="s">
        <v>4779</v>
      </c>
      <c r="I490" s="29"/>
      <c r="J490" s="46"/>
      <c r="K490" s="55" t="s">
        <v>145</v>
      </c>
      <c r="L490" s="29" t="s">
        <v>158</v>
      </c>
      <c r="M490" s="33">
        <v>841</v>
      </c>
      <c r="N490" s="29">
        <v>2.5000000000000001E-2</v>
      </c>
      <c r="O490" s="29">
        <v>6.3999999999999997E-5</v>
      </c>
      <c r="P490" s="29">
        <v>10</v>
      </c>
      <c r="Q490" s="29">
        <v>176</v>
      </c>
      <c r="R490" s="29">
        <v>67</v>
      </c>
      <c r="S490" s="29">
        <v>89</v>
      </c>
      <c r="T490" s="29">
        <v>0.247</v>
      </c>
      <c r="U490" s="29">
        <v>1.049E-3</v>
      </c>
    </row>
    <row r="491" spans="1:21" ht="25.2" x14ac:dyDescent="0.3">
      <c r="A491" s="1"/>
      <c r="B491" s="47">
        <v>486</v>
      </c>
      <c r="C491" s="45">
        <v>1039945</v>
      </c>
      <c r="D491" s="29">
        <v>1022719</v>
      </c>
      <c r="E491" s="39" t="s">
        <v>588</v>
      </c>
      <c r="F491" s="39"/>
      <c r="G491" s="29" t="s">
        <v>42</v>
      </c>
      <c r="H491" s="41" t="s">
        <v>4779</v>
      </c>
      <c r="I491" s="29"/>
      <c r="J491" s="46"/>
      <c r="K491" s="55" t="s">
        <v>145</v>
      </c>
      <c r="L491" s="29" t="s">
        <v>158</v>
      </c>
      <c r="M491" s="33">
        <v>1122</v>
      </c>
      <c r="N491" s="29">
        <v>3.9E-2</v>
      </c>
      <c r="O491" s="29">
        <v>9.5000000000000005E-5</v>
      </c>
      <c r="P491" s="29">
        <v>10</v>
      </c>
      <c r="Q491" s="29">
        <v>176</v>
      </c>
      <c r="R491" s="29">
        <v>135</v>
      </c>
      <c r="S491" s="29">
        <v>89</v>
      </c>
      <c r="T491" s="29">
        <v>0.38800000000000001</v>
      </c>
      <c r="U491" s="29">
        <v>2.1150000000000001E-3</v>
      </c>
    </row>
    <row r="492" spans="1:21" ht="25.2" x14ac:dyDescent="0.3">
      <c r="A492" s="1"/>
      <c r="B492" s="47">
        <v>487</v>
      </c>
      <c r="C492" s="45">
        <v>1039946</v>
      </c>
      <c r="D492" s="29">
        <v>1022720</v>
      </c>
      <c r="E492" s="39" t="s">
        <v>589</v>
      </c>
      <c r="F492" s="39"/>
      <c r="G492" s="29" t="s">
        <v>47</v>
      </c>
      <c r="H492" s="41" t="s">
        <v>4779</v>
      </c>
      <c r="I492" s="29"/>
      <c r="J492" s="46"/>
      <c r="K492" s="55" t="s">
        <v>145</v>
      </c>
      <c r="L492" s="29" t="s">
        <v>158</v>
      </c>
      <c r="M492" s="33">
        <v>1807</v>
      </c>
      <c r="N492" s="29">
        <v>8.3000000000000004E-2</v>
      </c>
      <c r="O492" s="29">
        <v>1.47E-4</v>
      </c>
      <c r="P492" s="29">
        <v>5</v>
      </c>
      <c r="Q492" s="29">
        <v>176</v>
      </c>
      <c r="R492" s="29">
        <v>135</v>
      </c>
      <c r="S492" s="29">
        <v>89</v>
      </c>
      <c r="T492" s="29">
        <v>0.41399999999999998</v>
      </c>
      <c r="U492" s="29">
        <v>2.1150000000000001E-3</v>
      </c>
    </row>
    <row r="493" spans="1:21" ht="25.2" x14ac:dyDescent="0.3">
      <c r="A493" s="1"/>
      <c r="B493" s="47">
        <v>488</v>
      </c>
      <c r="C493" s="45">
        <v>1039947</v>
      </c>
      <c r="D493" s="29">
        <v>1022721</v>
      </c>
      <c r="E493" s="39" t="s">
        <v>590</v>
      </c>
      <c r="F493" s="39"/>
      <c r="G493" s="29" t="s">
        <v>47</v>
      </c>
      <c r="H493" s="41" t="s">
        <v>4779</v>
      </c>
      <c r="I493" s="29"/>
      <c r="J493" s="46"/>
      <c r="K493" s="55" t="s">
        <v>145</v>
      </c>
      <c r="L493" s="29" t="s">
        <v>158</v>
      </c>
      <c r="M493" s="33">
        <v>2785</v>
      </c>
      <c r="N493" s="29">
        <v>0.115</v>
      </c>
      <c r="O493" s="29">
        <v>2.8299999999999999E-4</v>
      </c>
      <c r="P493" s="29">
        <v>5</v>
      </c>
      <c r="Q493" s="29">
        <v>176</v>
      </c>
      <c r="R493" s="29">
        <v>135</v>
      </c>
      <c r="S493" s="29">
        <v>89</v>
      </c>
      <c r="T493" s="29">
        <v>0.57299999999999995</v>
      </c>
      <c r="U493" s="29">
        <v>2.1150000000000001E-3</v>
      </c>
    </row>
    <row r="494" spans="1:21" ht="25.2" x14ac:dyDescent="0.3">
      <c r="A494" s="1"/>
      <c r="B494" s="47">
        <v>489</v>
      </c>
      <c r="C494" s="45">
        <v>1046391</v>
      </c>
      <c r="D494" s="40" t="s">
        <v>33</v>
      </c>
      <c r="E494" s="31" t="s">
        <v>592</v>
      </c>
      <c r="F494" s="31"/>
      <c r="G494" s="29" t="s">
        <v>31</v>
      </c>
      <c r="H494" s="41"/>
      <c r="I494" s="40" t="s">
        <v>33</v>
      </c>
      <c r="J494" s="46"/>
      <c r="K494" s="38" t="s">
        <v>3787</v>
      </c>
      <c r="L494" s="29" t="s">
        <v>158</v>
      </c>
      <c r="M494" s="33" t="s">
        <v>5289</v>
      </c>
      <c r="N494" s="29">
        <v>0.26800000000000002</v>
      </c>
      <c r="O494" s="29">
        <v>1.658E-3</v>
      </c>
      <c r="P494" s="29">
        <v>3</v>
      </c>
      <c r="Q494" s="29">
        <v>280</v>
      </c>
      <c r="R494" s="29">
        <v>187</v>
      </c>
      <c r="S494" s="29">
        <v>95</v>
      </c>
      <c r="T494" s="29">
        <v>0.80400000000000005</v>
      </c>
      <c r="U494" s="29">
        <v>4.9740000000000001E-3</v>
      </c>
    </row>
    <row r="495" spans="1:21" ht="25.2" x14ac:dyDescent="0.3">
      <c r="A495" s="1"/>
      <c r="B495" s="47">
        <v>490</v>
      </c>
      <c r="C495" s="45">
        <v>1032887</v>
      </c>
      <c r="D495" s="29"/>
      <c r="E495" s="32" t="s">
        <v>593</v>
      </c>
      <c r="F495" s="32"/>
      <c r="G495" s="29" t="s">
        <v>92</v>
      </c>
      <c r="H495" s="41" t="s">
        <v>4779</v>
      </c>
      <c r="I495" s="29"/>
      <c r="J495" s="46"/>
      <c r="K495" s="38" t="s">
        <v>3787</v>
      </c>
      <c r="L495" s="29" t="s">
        <v>158</v>
      </c>
      <c r="M495" s="33" t="s">
        <v>5289</v>
      </c>
      <c r="N495" s="29">
        <v>0.63</v>
      </c>
      <c r="O495" s="29">
        <v>3.7629999999999999E-3</v>
      </c>
      <c r="P495" s="29">
        <v>1</v>
      </c>
      <c r="Q495" s="29">
        <v>224</v>
      </c>
      <c r="R495" s="29">
        <v>160</v>
      </c>
      <c r="S495" s="29">
        <v>105</v>
      </c>
      <c r="T495" s="29">
        <v>0.63</v>
      </c>
      <c r="U495" s="29">
        <v>3.7629999999999999E-3</v>
      </c>
    </row>
    <row r="496" spans="1:21" ht="25.2" x14ac:dyDescent="0.3">
      <c r="A496" s="1"/>
      <c r="B496" s="47">
        <v>491</v>
      </c>
      <c r="C496" s="45">
        <v>1032888</v>
      </c>
      <c r="D496" s="29"/>
      <c r="E496" s="32" t="s">
        <v>594</v>
      </c>
      <c r="F496" s="32"/>
      <c r="G496" s="29" t="s">
        <v>92</v>
      </c>
      <c r="H496" s="41" t="s">
        <v>4779</v>
      </c>
      <c r="I496" s="29"/>
      <c r="J496" s="46"/>
      <c r="K496" s="38" t="s">
        <v>3787</v>
      </c>
      <c r="L496" s="29" t="s">
        <v>158</v>
      </c>
      <c r="M496" s="33" t="s">
        <v>5289</v>
      </c>
      <c r="N496" s="29">
        <v>0.94099999999999995</v>
      </c>
      <c r="O496" s="29">
        <v>3.7629999999999999E-3</v>
      </c>
      <c r="P496" s="29">
        <v>1</v>
      </c>
      <c r="Q496" s="29">
        <v>224</v>
      </c>
      <c r="R496" s="29">
        <v>160</v>
      </c>
      <c r="S496" s="29">
        <v>105</v>
      </c>
      <c r="T496" s="29">
        <v>0.94099999999999995</v>
      </c>
      <c r="U496" s="29">
        <v>3.7629999999999999E-3</v>
      </c>
    </row>
    <row r="497" spans="1:21" ht="25.2" x14ac:dyDescent="0.3">
      <c r="A497" s="1"/>
      <c r="B497" s="47">
        <v>492</v>
      </c>
      <c r="C497" s="45">
        <v>1039948</v>
      </c>
      <c r="D497" s="29">
        <v>1022722</v>
      </c>
      <c r="E497" s="39" t="s">
        <v>595</v>
      </c>
      <c r="F497" s="39"/>
      <c r="G497" s="29" t="s">
        <v>47</v>
      </c>
      <c r="H497" s="41" t="s">
        <v>4779</v>
      </c>
      <c r="I497" s="29"/>
      <c r="J497" s="46"/>
      <c r="K497" s="55" t="s">
        <v>145</v>
      </c>
      <c r="L497" s="29" t="s">
        <v>158</v>
      </c>
      <c r="M497" s="33">
        <v>1122</v>
      </c>
      <c r="N497" s="29">
        <v>0.03</v>
      </c>
      <c r="O497" s="29">
        <v>8.2000000000000001E-5</v>
      </c>
      <c r="P497" s="29">
        <v>10</v>
      </c>
      <c r="Q497" s="29">
        <v>176</v>
      </c>
      <c r="R497" s="29">
        <v>67</v>
      </c>
      <c r="S497" s="29">
        <v>89</v>
      </c>
      <c r="T497" s="29">
        <v>0.29899999999999999</v>
      </c>
      <c r="U497" s="29">
        <v>1.049E-3</v>
      </c>
    </row>
    <row r="498" spans="1:21" ht="25.2" x14ac:dyDescent="0.3">
      <c r="A498" s="1"/>
      <c r="B498" s="47">
        <v>493</v>
      </c>
      <c r="C498" s="45">
        <v>1039949</v>
      </c>
      <c r="D498" s="29">
        <v>1022723</v>
      </c>
      <c r="E498" s="39" t="s">
        <v>596</v>
      </c>
      <c r="F498" s="39"/>
      <c r="G498" s="29" t="s">
        <v>42</v>
      </c>
      <c r="H498" s="41" t="s">
        <v>4779</v>
      </c>
      <c r="I498" s="29"/>
      <c r="J498" s="46"/>
      <c r="K498" s="55" t="s">
        <v>145</v>
      </c>
      <c r="L498" s="29" t="s">
        <v>158</v>
      </c>
      <c r="M498" s="33">
        <v>1122</v>
      </c>
      <c r="N498" s="29">
        <v>3.2000000000000001E-2</v>
      </c>
      <c r="O498" s="29">
        <v>9.0000000000000006E-5</v>
      </c>
      <c r="P498" s="29">
        <v>10</v>
      </c>
      <c r="Q498" s="29">
        <v>176</v>
      </c>
      <c r="R498" s="29">
        <v>67</v>
      </c>
      <c r="S498" s="29">
        <v>89</v>
      </c>
      <c r="T498" s="29">
        <v>0.32</v>
      </c>
      <c r="U498" s="29">
        <v>1.049E-3</v>
      </c>
    </row>
    <row r="499" spans="1:21" ht="25.2" x14ac:dyDescent="0.3">
      <c r="A499" s="1"/>
      <c r="B499" s="47">
        <v>494</v>
      </c>
      <c r="C499" s="45">
        <v>1039950</v>
      </c>
      <c r="D499" s="29">
        <v>1022724</v>
      </c>
      <c r="E499" s="39" t="s">
        <v>597</v>
      </c>
      <c r="F499" s="39"/>
      <c r="G499" s="29" t="s">
        <v>42</v>
      </c>
      <c r="H499" s="41" t="s">
        <v>4779</v>
      </c>
      <c r="I499" s="29"/>
      <c r="J499" s="46"/>
      <c r="K499" s="55" t="s">
        <v>145</v>
      </c>
      <c r="L499" s="29" t="s">
        <v>158</v>
      </c>
      <c r="M499" s="33">
        <v>1122</v>
      </c>
      <c r="N499" s="29">
        <v>3.9E-2</v>
      </c>
      <c r="O499" s="29">
        <v>9.2E-5</v>
      </c>
      <c r="P499" s="29">
        <v>10</v>
      </c>
      <c r="Q499" s="29">
        <v>176</v>
      </c>
      <c r="R499" s="29">
        <v>135</v>
      </c>
      <c r="S499" s="29">
        <v>89</v>
      </c>
      <c r="T499" s="29">
        <v>0.38900000000000001</v>
      </c>
      <c r="U499" s="29">
        <v>2.1150000000000001E-3</v>
      </c>
    </row>
    <row r="500" spans="1:21" ht="25.2" x14ac:dyDescent="0.3">
      <c r="A500" s="1"/>
      <c r="B500" s="47">
        <v>495</v>
      </c>
      <c r="C500" s="45">
        <v>1039951</v>
      </c>
      <c r="D500" s="29">
        <v>1022725</v>
      </c>
      <c r="E500" s="39" t="s">
        <v>598</v>
      </c>
      <c r="F500" s="39"/>
      <c r="G500" s="29" t="s">
        <v>42</v>
      </c>
      <c r="H500" s="41" t="s">
        <v>4779</v>
      </c>
      <c r="I500" s="29"/>
      <c r="J500" s="46"/>
      <c r="K500" s="55" t="s">
        <v>145</v>
      </c>
      <c r="L500" s="29" t="s">
        <v>158</v>
      </c>
      <c r="M500" s="33">
        <v>1122</v>
      </c>
      <c r="N500" s="29">
        <v>3.5000000000000003E-2</v>
      </c>
      <c r="O500" s="29">
        <v>9.2999999999999997E-5</v>
      </c>
      <c r="P500" s="29">
        <v>10</v>
      </c>
      <c r="Q500" s="29">
        <v>176</v>
      </c>
      <c r="R500" s="29">
        <v>135</v>
      </c>
      <c r="S500" s="29">
        <v>89</v>
      </c>
      <c r="T500" s="29">
        <v>0.35399999999999998</v>
      </c>
      <c r="U500" s="29">
        <v>2.1150000000000001E-3</v>
      </c>
    </row>
    <row r="501" spans="1:21" ht="25.2" x14ac:dyDescent="0.3">
      <c r="A501" s="1"/>
      <c r="B501" s="47">
        <v>496</v>
      </c>
      <c r="C501" s="45">
        <v>1039952</v>
      </c>
      <c r="D501" s="29">
        <v>1022726</v>
      </c>
      <c r="E501" s="39" t="s">
        <v>599</v>
      </c>
      <c r="F501" s="39"/>
      <c r="G501" s="29" t="s">
        <v>47</v>
      </c>
      <c r="H501" s="41" t="s">
        <v>4779</v>
      </c>
      <c r="I501" s="29"/>
      <c r="J501" s="46"/>
      <c r="K501" s="55" t="s">
        <v>145</v>
      </c>
      <c r="L501" s="29" t="s">
        <v>158</v>
      </c>
      <c r="M501" s="33">
        <v>1807</v>
      </c>
      <c r="N501" s="29">
        <v>5.8999999999999997E-2</v>
      </c>
      <c r="O501" s="29">
        <v>1.66E-4</v>
      </c>
      <c r="P501" s="29">
        <v>10</v>
      </c>
      <c r="Q501" s="29">
        <v>176</v>
      </c>
      <c r="R501" s="29">
        <v>135</v>
      </c>
      <c r="S501" s="29">
        <v>89</v>
      </c>
      <c r="T501" s="29">
        <v>0.58899999999999997</v>
      </c>
      <c r="U501" s="29">
        <v>2.1150000000000001E-3</v>
      </c>
    </row>
    <row r="502" spans="1:21" ht="25.2" x14ac:dyDescent="0.3">
      <c r="A502" s="1"/>
      <c r="B502" s="47">
        <v>497</v>
      </c>
      <c r="C502" s="45">
        <v>1039953</v>
      </c>
      <c r="D502" s="29">
        <v>1022727</v>
      </c>
      <c r="E502" s="39" t="s">
        <v>600</v>
      </c>
      <c r="F502" s="39"/>
      <c r="G502" s="29" t="s">
        <v>47</v>
      </c>
      <c r="H502" s="41" t="s">
        <v>4779</v>
      </c>
      <c r="I502" s="29"/>
      <c r="J502" s="46"/>
      <c r="K502" s="55" t="s">
        <v>145</v>
      </c>
      <c r="L502" s="29" t="s">
        <v>158</v>
      </c>
      <c r="M502" s="33">
        <v>1807</v>
      </c>
      <c r="N502" s="29">
        <v>5.2999999999999999E-2</v>
      </c>
      <c r="O502" s="29">
        <v>1.5300000000000001E-4</v>
      </c>
      <c r="P502" s="29">
        <v>10</v>
      </c>
      <c r="Q502" s="29">
        <v>176</v>
      </c>
      <c r="R502" s="29">
        <v>67</v>
      </c>
      <c r="S502" s="29">
        <v>89</v>
      </c>
      <c r="T502" s="29">
        <v>0.26600000000000001</v>
      </c>
      <c r="U502" s="29">
        <v>1.049E-3</v>
      </c>
    </row>
    <row r="503" spans="1:21" ht="25.2" x14ac:dyDescent="0.3">
      <c r="A503" s="1"/>
      <c r="B503" s="47">
        <v>498</v>
      </c>
      <c r="C503" s="45">
        <v>1039954</v>
      </c>
      <c r="D503" s="29">
        <v>1022728</v>
      </c>
      <c r="E503" s="39" t="s">
        <v>601</v>
      </c>
      <c r="F503" s="39"/>
      <c r="G503" s="29" t="s">
        <v>47</v>
      </c>
      <c r="H503" s="41" t="s">
        <v>4779</v>
      </c>
      <c r="I503" s="29"/>
      <c r="J503" s="46"/>
      <c r="K503" s="55" t="s">
        <v>145</v>
      </c>
      <c r="L503" s="29" t="s">
        <v>158</v>
      </c>
      <c r="M503" s="33">
        <v>1807</v>
      </c>
      <c r="N503" s="29">
        <v>5.5E-2</v>
      </c>
      <c r="O503" s="29">
        <v>1.56E-4</v>
      </c>
      <c r="P503" s="29">
        <v>10</v>
      </c>
      <c r="Q503" s="29">
        <v>176</v>
      </c>
      <c r="R503" s="29">
        <v>67</v>
      </c>
      <c r="S503" s="29">
        <v>89</v>
      </c>
      <c r="T503" s="29">
        <v>0.27500000000000002</v>
      </c>
      <c r="U503" s="29">
        <v>1.049E-3</v>
      </c>
    </row>
    <row r="504" spans="1:21" ht="25.2" x14ac:dyDescent="0.3">
      <c r="A504" s="1"/>
      <c r="B504" s="47">
        <v>499</v>
      </c>
      <c r="C504" s="45">
        <v>1039955</v>
      </c>
      <c r="D504" s="29">
        <v>1022729</v>
      </c>
      <c r="E504" s="39" t="s">
        <v>602</v>
      </c>
      <c r="F504" s="39"/>
      <c r="G504" s="29" t="s">
        <v>47</v>
      </c>
      <c r="H504" s="41" t="s">
        <v>4779</v>
      </c>
      <c r="I504" s="29"/>
      <c r="J504" s="46"/>
      <c r="K504" s="55" t="s">
        <v>145</v>
      </c>
      <c r="L504" s="29" t="s">
        <v>158</v>
      </c>
      <c r="M504" s="33">
        <v>1807</v>
      </c>
      <c r="N504" s="29">
        <v>6.8000000000000005E-2</v>
      </c>
      <c r="O504" s="29">
        <v>1.6899999999999999E-4</v>
      </c>
      <c r="P504" s="29">
        <v>10</v>
      </c>
      <c r="Q504" s="29">
        <v>176</v>
      </c>
      <c r="R504" s="29">
        <v>67</v>
      </c>
      <c r="S504" s="29">
        <v>89</v>
      </c>
      <c r="T504" s="29">
        <v>0.33800000000000002</v>
      </c>
      <c r="U504" s="29">
        <v>1.049E-3</v>
      </c>
    </row>
    <row r="505" spans="1:21" ht="25.2" x14ac:dyDescent="0.3">
      <c r="A505" s="1"/>
      <c r="B505" s="47">
        <v>500</v>
      </c>
      <c r="C505" s="45">
        <v>1039958</v>
      </c>
      <c r="D505" s="29">
        <v>1022732</v>
      </c>
      <c r="E505" s="39" t="s">
        <v>605</v>
      </c>
      <c r="F505" s="39"/>
      <c r="G505" s="29" t="s">
        <v>47</v>
      </c>
      <c r="H505" s="41" t="s">
        <v>4779</v>
      </c>
      <c r="I505" s="29"/>
      <c r="J505" s="46"/>
      <c r="K505" s="55" t="s">
        <v>145</v>
      </c>
      <c r="L505" s="29" t="s">
        <v>158</v>
      </c>
      <c r="M505" s="33">
        <v>2785</v>
      </c>
      <c r="N505" s="29">
        <v>9.2999999999999999E-2</v>
      </c>
      <c r="O505" s="29">
        <v>2.4899999999999998E-4</v>
      </c>
      <c r="P505" s="29">
        <v>5</v>
      </c>
      <c r="Q505" s="29">
        <v>176</v>
      </c>
      <c r="R505" s="29">
        <v>135</v>
      </c>
      <c r="S505" s="29">
        <v>89</v>
      </c>
      <c r="T505" s="29">
        <v>0.46700000000000003</v>
      </c>
      <c r="U505" s="29">
        <v>2.1150000000000001E-3</v>
      </c>
    </row>
    <row r="506" spans="1:21" ht="25.2" x14ac:dyDescent="0.3">
      <c r="A506" s="1"/>
      <c r="B506" s="47">
        <v>501</v>
      </c>
      <c r="C506" s="45">
        <v>1039959</v>
      </c>
      <c r="D506" s="29">
        <v>1022733</v>
      </c>
      <c r="E506" s="39" t="s">
        <v>606</v>
      </c>
      <c r="F506" s="39"/>
      <c r="G506" s="29" t="s">
        <v>47</v>
      </c>
      <c r="H506" s="41" t="s">
        <v>4779</v>
      </c>
      <c r="I506" s="29"/>
      <c r="J506" s="46"/>
      <c r="K506" s="55" t="s">
        <v>145</v>
      </c>
      <c r="L506" s="29" t="s">
        <v>158</v>
      </c>
      <c r="M506" s="33">
        <v>2785</v>
      </c>
      <c r="N506" s="29">
        <v>9.7000000000000003E-2</v>
      </c>
      <c r="O506" s="29">
        <v>2.5500000000000002E-4</v>
      </c>
      <c r="P506" s="29">
        <v>5</v>
      </c>
      <c r="Q506" s="29">
        <v>176</v>
      </c>
      <c r="R506" s="29">
        <v>135</v>
      </c>
      <c r="S506" s="29">
        <v>89</v>
      </c>
      <c r="T506" s="29">
        <v>0.48399999999999999</v>
      </c>
      <c r="U506" s="29">
        <v>2.1150000000000001E-3</v>
      </c>
    </row>
    <row r="507" spans="1:21" ht="25.2" x14ac:dyDescent="0.3">
      <c r="A507" s="1"/>
      <c r="B507" s="47">
        <v>502</v>
      </c>
      <c r="C507" s="45">
        <v>1039960</v>
      </c>
      <c r="D507" s="29">
        <v>1022734</v>
      </c>
      <c r="E507" s="39" t="s">
        <v>607</v>
      </c>
      <c r="F507" s="39"/>
      <c r="G507" s="29" t="s">
        <v>47</v>
      </c>
      <c r="H507" s="41" t="s">
        <v>4779</v>
      </c>
      <c r="I507" s="29"/>
      <c r="J507" s="46"/>
      <c r="K507" s="55" t="s">
        <v>145</v>
      </c>
      <c r="L507" s="29" t="s">
        <v>158</v>
      </c>
      <c r="M507" s="33">
        <v>2785</v>
      </c>
      <c r="N507" s="29">
        <v>0.10100000000000001</v>
      </c>
      <c r="O507" s="29">
        <v>2.8299999999999999E-4</v>
      </c>
      <c r="P507" s="29">
        <v>5</v>
      </c>
      <c r="Q507" s="29">
        <v>176</v>
      </c>
      <c r="R507" s="29">
        <v>135</v>
      </c>
      <c r="S507" s="29">
        <v>89</v>
      </c>
      <c r="T507" s="29">
        <v>0.50700000000000001</v>
      </c>
      <c r="U507" s="29">
        <v>2.1150000000000001E-3</v>
      </c>
    </row>
    <row r="508" spans="1:21" ht="25.2" x14ac:dyDescent="0.3">
      <c r="A508" s="1"/>
      <c r="B508" s="47">
        <v>503</v>
      </c>
      <c r="C508" s="45">
        <v>1039961</v>
      </c>
      <c r="D508" s="29">
        <v>1022735</v>
      </c>
      <c r="E508" s="39" t="s">
        <v>608</v>
      </c>
      <c r="F508" s="39"/>
      <c r="G508" s="29" t="s">
        <v>47</v>
      </c>
      <c r="H508" s="41" t="s">
        <v>4779</v>
      </c>
      <c r="I508" s="29"/>
      <c r="J508" s="46"/>
      <c r="K508" s="55" t="s">
        <v>145</v>
      </c>
      <c r="L508" s="29" t="s">
        <v>158</v>
      </c>
      <c r="M508" s="33">
        <v>2785</v>
      </c>
      <c r="N508" s="29">
        <v>0.109</v>
      </c>
      <c r="O508" s="29">
        <v>2.8299999999999999E-4</v>
      </c>
      <c r="P508" s="29">
        <v>5</v>
      </c>
      <c r="Q508" s="29">
        <v>176</v>
      </c>
      <c r="R508" s="29">
        <v>135</v>
      </c>
      <c r="S508" s="29">
        <v>89</v>
      </c>
      <c r="T508" s="29">
        <v>0.54500000000000004</v>
      </c>
      <c r="U508" s="29">
        <v>2.1150000000000001E-3</v>
      </c>
    </row>
    <row r="509" spans="1:21" ht="25.2" x14ac:dyDescent="0.3">
      <c r="A509" s="1"/>
      <c r="B509" s="47">
        <v>504</v>
      </c>
      <c r="C509" s="45">
        <v>1039962</v>
      </c>
      <c r="D509" s="29">
        <v>1046392</v>
      </c>
      <c r="E509" s="39" t="s">
        <v>609</v>
      </c>
      <c r="F509" s="39"/>
      <c r="G509" s="29" t="s">
        <v>47</v>
      </c>
      <c r="H509" s="41" t="s">
        <v>4779</v>
      </c>
      <c r="I509" s="29"/>
      <c r="J509" s="46"/>
      <c r="K509" s="55" t="s">
        <v>145</v>
      </c>
      <c r="L509" s="29" t="s">
        <v>158</v>
      </c>
      <c r="M509" s="33">
        <v>4629</v>
      </c>
      <c r="N509" s="29">
        <v>0.14699999999999999</v>
      </c>
      <c r="O509" s="29">
        <v>4.44E-4</v>
      </c>
      <c r="P509" s="29">
        <v>5</v>
      </c>
      <c r="Q509" s="29">
        <v>176</v>
      </c>
      <c r="R509" s="29">
        <v>135</v>
      </c>
      <c r="S509" s="29">
        <v>89</v>
      </c>
      <c r="T509" s="29">
        <v>0.73299999999999998</v>
      </c>
      <c r="U509" s="29">
        <v>2.1150000000000001E-3</v>
      </c>
    </row>
    <row r="510" spans="1:21" ht="25.2" x14ac:dyDescent="0.3">
      <c r="A510" s="1"/>
      <c r="B510" s="47">
        <v>505</v>
      </c>
      <c r="C510" s="45">
        <v>1039963</v>
      </c>
      <c r="D510" s="29">
        <v>1046393</v>
      </c>
      <c r="E510" s="39" t="s">
        <v>610</v>
      </c>
      <c r="F510" s="39"/>
      <c r="G510" s="29" t="s">
        <v>31</v>
      </c>
      <c r="H510" s="41" t="s">
        <v>4779</v>
      </c>
      <c r="I510" s="29"/>
      <c r="J510" s="46"/>
      <c r="K510" s="55" t="s">
        <v>145</v>
      </c>
      <c r="L510" s="29" t="s">
        <v>158</v>
      </c>
      <c r="M510" s="33">
        <v>4629</v>
      </c>
      <c r="N510" s="29">
        <v>0.14099999999999999</v>
      </c>
      <c r="O510" s="29">
        <v>4.46E-4</v>
      </c>
      <c r="P510" s="29">
        <v>5</v>
      </c>
      <c r="Q510" s="29">
        <v>176</v>
      </c>
      <c r="R510" s="29">
        <v>135</v>
      </c>
      <c r="S510" s="29">
        <v>89</v>
      </c>
      <c r="T510" s="29">
        <v>0.70599999999999996</v>
      </c>
      <c r="U510" s="29">
        <v>2.1150000000000001E-3</v>
      </c>
    </row>
    <row r="511" spans="1:21" ht="25.2" x14ac:dyDescent="0.3">
      <c r="A511" s="1"/>
      <c r="B511" s="47">
        <v>506</v>
      </c>
      <c r="C511" s="45">
        <v>1039964</v>
      </c>
      <c r="D511" s="29">
        <v>1046394</v>
      </c>
      <c r="E511" s="39" t="s">
        <v>611</v>
      </c>
      <c r="F511" s="39"/>
      <c r="G511" s="29" t="s">
        <v>47</v>
      </c>
      <c r="H511" s="41" t="s">
        <v>4779</v>
      </c>
      <c r="I511" s="29"/>
      <c r="J511" s="46"/>
      <c r="K511" s="55" t="s">
        <v>145</v>
      </c>
      <c r="L511" s="29" t="s">
        <v>158</v>
      </c>
      <c r="M511" s="33">
        <v>4629</v>
      </c>
      <c r="N511" s="29">
        <v>0.16</v>
      </c>
      <c r="O511" s="29">
        <v>4.8799999999999999E-4</v>
      </c>
      <c r="P511" s="29">
        <v>5</v>
      </c>
      <c r="Q511" s="29">
        <v>185</v>
      </c>
      <c r="R511" s="29">
        <v>92</v>
      </c>
      <c r="S511" s="29">
        <v>185</v>
      </c>
      <c r="T511" s="29">
        <v>0.80200000000000005</v>
      </c>
      <c r="U511" s="29">
        <v>3.1489999999999999E-3</v>
      </c>
    </row>
    <row r="512" spans="1:21" ht="25.2" x14ac:dyDescent="0.3">
      <c r="A512" s="1"/>
      <c r="B512" s="47">
        <v>507</v>
      </c>
      <c r="C512" s="45">
        <v>1039965</v>
      </c>
      <c r="D512" s="29">
        <v>1046395</v>
      </c>
      <c r="E512" s="39" t="s">
        <v>612</v>
      </c>
      <c r="F512" s="39"/>
      <c r="G512" s="29" t="s">
        <v>31</v>
      </c>
      <c r="H512" s="41" t="s">
        <v>4779</v>
      </c>
      <c r="I512" s="29"/>
      <c r="J512" s="46"/>
      <c r="K512" s="55" t="s">
        <v>145</v>
      </c>
      <c r="L512" s="29" t="s">
        <v>158</v>
      </c>
      <c r="M512" s="33">
        <v>4629</v>
      </c>
      <c r="N512" s="29">
        <v>0.151</v>
      </c>
      <c r="O512" s="29">
        <v>4.46E-4</v>
      </c>
      <c r="P512" s="29">
        <v>5</v>
      </c>
      <c r="Q512" s="29">
        <v>176</v>
      </c>
      <c r="R512" s="29">
        <v>135</v>
      </c>
      <c r="S512" s="29">
        <v>89</v>
      </c>
      <c r="T512" s="29">
        <v>0.75700000000000001</v>
      </c>
      <c r="U512" s="29">
        <v>2.1150000000000001E-3</v>
      </c>
    </row>
    <row r="513" spans="1:21" ht="25.2" x14ac:dyDescent="0.3">
      <c r="A513" s="1"/>
      <c r="B513" s="47">
        <v>508</v>
      </c>
      <c r="C513" s="45">
        <v>1039966</v>
      </c>
      <c r="D513" s="29">
        <v>1046396</v>
      </c>
      <c r="E513" s="39" t="s">
        <v>613</v>
      </c>
      <c r="F513" s="39"/>
      <c r="G513" s="29" t="s">
        <v>47</v>
      </c>
      <c r="H513" s="41" t="s">
        <v>4779</v>
      </c>
      <c r="I513" s="29"/>
      <c r="J513" s="46"/>
      <c r="K513" s="55" t="s">
        <v>145</v>
      </c>
      <c r="L513" s="29" t="s">
        <v>158</v>
      </c>
      <c r="M513" s="33">
        <v>4629</v>
      </c>
      <c r="N513" s="29">
        <v>0.16900000000000001</v>
      </c>
      <c r="O513" s="29">
        <v>4.8799999999999999E-4</v>
      </c>
      <c r="P513" s="29">
        <v>5</v>
      </c>
      <c r="Q513" s="29">
        <v>185</v>
      </c>
      <c r="R513" s="29">
        <v>92</v>
      </c>
      <c r="S513" s="29">
        <v>185</v>
      </c>
      <c r="T513" s="29">
        <v>0.84699999999999998</v>
      </c>
      <c r="U513" s="29">
        <v>3.1489999999999999E-3</v>
      </c>
    </row>
    <row r="514" spans="1:21" ht="25.2" x14ac:dyDescent="0.3">
      <c r="A514" s="1"/>
      <c r="B514" s="47">
        <v>509</v>
      </c>
      <c r="C514" s="45">
        <v>1039967</v>
      </c>
      <c r="D514" s="29">
        <v>1046397</v>
      </c>
      <c r="E514" s="39" t="s">
        <v>614</v>
      </c>
      <c r="F514" s="39"/>
      <c r="G514" s="29" t="s">
        <v>31</v>
      </c>
      <c r="H514" s="41" t="s">
        <v>4779</v>
      </c>
      <c r="I514" s="29"/>
      <c r="J514" s="46"/>
      <c r="K514" s="38" t="s">
        <v>3787</v>
      </c>
      <c r="L514" s="29" t="s">
        <v>158</v>
      </c>
      <c r="M514" s="33" t="s">
        <v>5289</v>
      </c>
      <c r="N514" s="29">
        <v>0.2</v>
      </c>
      <c r="O514" s="29">
        <v>7.1400000000000001E-4</v>
      </c>
      <c r="P514" s="29">
        <v>3</v>
      </c>
      <c r="Q514" s="29">
        <v>185</v>
      </c>
      <c r="R514" s="29">
        <v>92</v>
      </c>
      <c r="S514" s="29">
        <v>185</v>
      </c>
      <c r="T514" s="29">
        <v>0.60099999999999998</v>
      </c>
      <c r="U514" s="29">
        <v>3.1489999999999999E-3</v>
      </c>
    </row>
    <row r="515" spans="1:21" ht="25.2" x14ac:dyDescent="0.3">
      <c r="A515" s="1"/>
      <c r="B515" s="47">
        <v>510</v>
      </c>
      <c r="C515" s="45">
        <v>1039968</v>
      </c>
      <c r="D515" s="29">
        <v>1046398</v>
      </c>
      <c r="E515" s="39" t="s">
        <v>615</v>
      </c>
      <c r="F515" s="39"/>
      <c r="G515" s="29" t="s">
        <v>47</v>
      </c>
      <c r="H515" s="41" t="s">
        <v>4779</v>
      </c>
      <c r="I515" s="29"/>
      <c r="J515" s="46"/>
      <c r="K515" s="38" t="s">
        <v>3787</v>
      </c>
      <c r="L515" s="29" t="s">
        <v>158</v>
      </c>
      <c r="M515" s="33" t="s">
        <v>5289</v>
      </c>
      <c r="N515" s="29">
        <v>0.217</v>
      </c>
      <c r="O515" s="29">
        <v>7.1400000000000001E-4</v>
      </c>
      <c r="P515" s="29">
        <v>3</v>
      </c>
      <c r="Q515" s="29">
        <v>185</v>
      </c>
      <c r="R515" s="29">
        <v>92</v>
      </c>
      <c r="S515" s="29">
        <v>185</v>
      </c>
      <c r="T515" s="29">
        <v>0.65200000000000002</v>
      </c>
      <c r="U515" s="29">
        <v>3.1489999999999999E-3</v>
      </c>
    </row>
    <row r="516" spans="1:21" ht="25.2" x14ac:dyDescent="0.3">
      <c r="A516" s="1"/>
      <c r="B516" s="47">
        <v>511</v>
      </c>
      <c r="C516" s="45">
        <v>1039969</v>
      </c>
      <c r="D516" s="29">
        <v>1046399</v>
      </c>
      <c r="E516" s="39" t="s">
        <v>616</v>
      </c>
      <c r="F516" s="39"/>
      <c r="G516" s="29" t="s">
        <v>47</v>
      </c>
      <c r="H516" s="41" t="s">
        <v>4779</v>
      </c>
      <c r="I516" s="29"/>
      <c r="J516" s="46"/>
      <c r="K516" s="38" t="s">
        <v>3787</v>
      </c>
      <c r="L516" s="29" t="s">
        <v>158</v>
      </c>
      <c r="M516" s="33" t="s">
        <v>5289</v>
      </c>
      <c r="N516" s="29">
        <v>0.22600000000000001</v>
      </c>
      <c r="O516" s="29">
        <v>7.1400000000000001E-4</v>
      </c>
      <c r="P516" s="29">
        <v>3</v>
      </c>
      <c r="Q516" s="29">
        <v>185</v>
      </c>
      <c r="R516" s="29">
        <v>92</v>
      </c>
      <c r="S516" s="29">
        <v>185</v>
      </c>
      <c r="T516" s="29">
        <v>0.67700000000000005</v>
      </c>
      <c r="U516" s="29">
        <v>3.1489999999999999E-3</v>
      </c>
    </row>
    <row r="517" spans="1:21" ht="25.2" x14ac:dyDescent="0.3">
      <c r="A517" s="1"/>
      <c r="B517" s="47">
        <v>512</v>
      </c>
      <c r="C517" s="45">
        <v>1032889</v>
      </c>
      <c r="D517" s="29"/>
      <c r="E517" s="32" t="s">
        <v>618</v>
      </c>
      <c r="F517" s="32"/>
      <c r="G517" s="29" t="s">
        <v>92</v>
      </c>
      <c r="H517" s="41" t="s">
        <v>4779</v>
      </c>
      <c r="I517" s="29"/>
      <c r="J517" s="46"/>
      <c r="K517" s="38" t="s">
        <v>3787</v>
      </c>
      <c r="L517" s="29" t="s">
        <v>158</v>
      </c>
      <c r="M517" s="33" t="s">
        <v>5289</v>
      </c>
      <c r="N517" s="29">
        <v>0.47199999999999998</v>
      </c>
      <c r="O517" s="29">
        <v>3.7629999999999999E-3</v>
      </c>
      <c r="P517" s="29">
        <v>1</v>
      </c>
      <c r="Q517" s="29">
        <v>224</v>
      </c>
      <c r="R517" s="29">
        <v>160</v>
      </c>
      <c r="S517" s="29">
        <v>105</v>
      </c>
      <c r="T517" s="29">
        <v>0.47199999999999998</v>
      </c>
      <c r="U517" s="29">
        <v>3.7629999999999999E-3</v>
      </c>
    </row>
    <row r="518" spans="1:21" ht="25.2" x14ac:dyDescent="0.3">
      <c r="A518" s="1"/>
      <c r="B518" s="47">
        <v>513</v>
      </c>
      <c r="C518" s="45">
        <v>1032892</v>
      </c>
      <c r="D518" s="29"/>
      <c r="E518" s="32" t="s">
        <v>621</v>
      </c>
      <c r="F518" s="32"/>
      <c r="G518" s="29" t="s">
        <v>92</v>
      </c>
      <c r="H518" s="41" t="s">
        <v>4779</v>
      </c>
      <c r="I518" s="29"/>
      <c r="J518" s="46"/>
      <c r="K518" s="38" t="s">
        <v>3787</v>
      </c>
      <c r="L518" s="29" t="s">
        <v>158</v>
      </c>
      <c r="M518" s="33" t="s">
        <v>5289</v>
      </c>
      <c r="N518" s="29">
        <v>0.71099999999999997</v>
      </c>
      <c r="O518" s="29">
        <v>3.7629999999999999E-3</v>
      </c>
      <c r="P518" s="29">
        <v>1</v>
      </c>
      <c r="Q518" s="29">
        <v>224</v>
      </c>
      <c r="R518" s="29">
        <v>160</v>
      </c>
      <c r="S518" s="29">
        <v>105</v>
      </c>
      <c r="T518" s="29">
        <v>0.71099999999999997</v>
      </c>
      <c r="U518" s="29">
        <v>3.7629999999999999E-3</v>
      </c>
    </row>
    <row r="519" spans="1:21" ht="25.2" x14ac:dyDescent="0.3">
      <c r="A519" s="1"/>
      <c r="B519" s="47">
        <v>514</v>
      </c>
      <c r="C519" s="45">
        <v>1032893</v>
      </c>
      <c r="D519" s="29"/>
      <c r="E519" s="32" t="s">
        <v>622</v>
      </c>
      <c r="F519" s="32"/>
      <c r="G519" s="29" t="s">
        <v>92</v>
      </c>
      <c r="H519" s="41" t="s">
        <v>4779</v>
      </c>
      <c r="I519" s="29"/>
      <c r="J519" s="46"/>
      <c r="K519" s="38" t="s">
        <v>3787</v>
      </c>
      <c r="L519" s="29" t="s">
        <v>158</v>
      </c>
      <c r="M519" s="33" t="s">
        <v>5289</v>
      </c>
      <c r="N519" s="29">
        <v>0.73299999999999998</v>
      </c>
      <c r="O519" s="29">
        <v>3.7629999999999999E-3</v>
      </c>
      <c r="P519" s="29">
        <v>1</v>
      </c>
      <c r="Q519" s="29">
        <v>224</v>
      </c>
      <c r="R519" s="29">
        <v>160</v>
      </c>
      <c r="S519" s="29">
        <v>105</v>
      </c>
      <c r="T519" s="29">
        <v>0.73299999999999998</v>
      </c>
      <c r="U519" s="29">
        <v>3.7629999999999999E-3</v>
      </c>
    </row>
    <row r="520" spans="1:21" ht="25.2" x14ac:dyDescent="0.3">
      <c r="A520" s="1"/>
      <c r="B520" s="47">
        <v>515</v>
      </c>
      <c r="C520" s="45">
        <v>1032894</v>
      </c>
      <c r="D520" s="29"/>
      <c r="E520" s="32" t="s">
        <v>623</v>
      </c>
      <c r="F520" s="32"/>
      <c r="G520" s="29" t="s">
        <v>92</v>
      </c>
      <c r="H520" s="41" t="s">
        <v>4779</v>
      </c>
      <c r="I520" s="29"/>
      <c r="J520" s="46"/>
      <c r="K520" s="38" t="s">
        <v>3787</v>
      </c>
      <c r="L520" s="29" t="s">
        <v>158</v>
      </c>
      <c r="M520" s="33" t="s">
        <v>5289</v>
      </c>
      <c r="N520" s="29">
        <v>0.752</v>
      </c>
      <c r="O520" s="29">
        <v>3.7629999999999999E-3</v>
      </c>
      <c r="P520" s="29">
        <v>1</v>
      </c>
      <c r="Q520" s="29">
        <v>224</v>
      </c>
      <c r="R520" s="29">
        <v>160</v>
      </c>
      <c r="S520" s="29">
        <v>105</v>
      </c>
      <c r="T520" s="29">
        <v>0.752</v>
      </c>
      <c r="U520" s="29">
        <v>3.7629999999999999E-3</v>
      </c>
    </row>
    <row r="521" spans="1:21" ht="37.799999999999997" x14ac:dyDescent="0.3">
      <c r="A521" s="1"/>
      <c r="B521" s="47">
        <v>516</v>
      </c>
      <c r="C521" s="45">
        <v>1070502</v>
      </c>
      <c r="D521" s="29">
        <v>1014525</v>
      </c>
      <c r="E521" s="39" t="s">
        <v>624</v>
      </c>
      <c r="F521" s="39"/>
      <c r="G521" s="29" t="s">
        <v>42</v>
      </c>
      <c r="H521" s="41" t="s">
        <v>4780</v>
      </c>
      <c r="I521" s="29"/>
      <c r="J521" s="46"/>
      <c r="K521" s="55" t="s">
        <v>145</v>
      </c>
      <c r="L521" s="29" t="s">
        <v>158</v>
      </c>
      <c r="M521" s="33">
        <v>811</v>
      </c>
      <c r="N521" s="29">
        <v>4.3999999999999997E-2</v>
      </c>
      <c r="O521" s="29">
        <v>2.3E-5</v>
      </c>
      <c r="P521" s="29">
        <v>20</v>
      </c>
      <c r="Q521" s="29">
        <v>87</v>
      </c>
      <c r="R521" s="29">
        <v>67</v>
      </c>
      <c r="S521" s="29">
        <v>89</v>
      </c>
      <c r="T521" s="29">
        <v>0.44</v>
      </c>
      <c r="U521" s="29">
        <v>5.1900000000000004E-4</v>
      </c>
    </row>
    <row r="522" spans="1:21" ht="25.2" x14ac:dyDescent="0.3">
      <c r="A522" s="1"/>
      <c r="B522" s="47">
        <v>517</v>
      </c>
      <c r="C522" s="45">
        <v>1070503</v>
      </c>
      <c r="D522" s="29">
        <v>1014534</v>
      </c>
      <c r="E522" s="32" t="s">
        <v>625</v>
      </c>
      <c r="F522" s="32"/>
      <c r="G522" s="29" t="s">
        <v>39</v>
      </c>
      <c r="H522" s="41" t="s">
        <v>4779</v>
      </c>
      <c r="I522" s="29"/>
      <c r="J522" s="46"/>
      <c r="K522" s="55" t="s">
        <v>145</v>
      </c>
      <c r="L522" s="29" t="s">
        <v>158</v>
      </c>
      <c r="M522" s="33">
        <v>1211</v>
      </c>
      <c r="N522" s="29">
        <v>7.5999999999999998E-2</v>
      </c>
      <c r="O522" s="29">
        <v>3.8000000000000002E-5</v>
      </c>
      <c r="P522" s="29">
        <v>15</v>
      </c>
      <c r="Q522" s="29">
        <v>176</v>
      </c>
      <c r="R522" s="29">
        <v>67</v>
      </c>
      <c r="S522" s="29">
        <v>89</v>
      </c>
      <c r="T522" s="29">
        <v>1.1399999999999999</v>
      </c>
      <c r="U522" s="29">
        <v>1.049E-3</v>
      </c>
    </row>
    <row r="523" spans="1:21" ht="25.2" x14ac:dyDescent="0.3">
      <c r="A523" s="1"/>
      <c r="B523" s="47">
        <v>518</v>
      </c>
      <c r="C523" s="45">
        <v>1070505</v>
      </c>
      <c r="D523" s="29">
        <v>1014564</v>
      </c>
      <c r="E523" s="32" t="s">
        <v>627</v>
      </c>
      <c r="F523" s="32"/>
      <c r="G523" s="29" t="s">
        <v>47</v>
      </c>
      <c r="H523" s="41" t="s">
        <v>4779</v>
      </c>
      <c r="I523" s="29"/>
      <c r="J523" s="46"/>
      <c r="K523" s="55" t="s">
        <v>145</v>
      </c>
      <c r="L523" s="29" t="s">
        <v>158</v>
      </c>
      <c r="M523" s="33">
        <v>1211</v>
      </c>
      <c r="N523" s="29">
        <v>7.6999999999999999E-2</v>
      </c>
      <c r="O523" s="29">
        <v>3.8999999999999999E-5</v>
      </c>
      <c r="P523" s="29">
        <v>10</v>
      </c>
      <c r="Q523" s="29">
        <v>176</v>
      </c>
      <c r="R523" s="29">
        <v>67</v>
      </c>
      <c r="S523" s="29">
        <v>89</v>
      </c>
      <c r="T523" s="29">
        <v>0.77</v>
      </c>
      <c r="U523" s="29">
        <v>1.049E-3</v>
      </c>
    </row>
    <row r="524" spans="1:21" ht="25.2" x14ac:dyDescent="0.3">
      <c r="A524" s="1"/>
      <c r="B524" s="47">
        <v>519</v>
      </c>
      <c r="C524" s="45">
        <v>1070506</v>
      </c>
      <c r="D524" s="29">
        <v>1014567</v>
      </c>
      <c r="E524" s="39" t="s">
        <v>628</v>
      </c>
      <c r="F524" s="39"/>
      <c r="G524" s="29" t="s">
        <v>39</v>
      </c>
      <c r="H524" s="41" t="s">
        <v>4779</v>
      </c>
      <c r="I524" s="29"/>
      <c r="J524" s="46"/>
      <c r="K524" s="55" t="s">
        <v>145</v>
      </c>
      <c r="L524" s="29" t="s">
        <v>158</v>
      </c>
      <c r="M524" s="33">
        <v>1941</v>
      </c>
      <c r="N524" s="29">
        <v>0.128</v>
      </c>
      <c r="O524" s="29">
        <v>6.9999999999999994E-5</v>
      </c>
      <c r="P524" s="29">
        <v>10</v>
      </c>
      <c r="Q524" s="29">
        <v>176</v>
      </c>
      <c r="R524" s="29">
        <v>67</v>
      </c>
      <c r="S524" s="29">
        <v>89</v>
      </c>
      <c r="T524" s="29">
        <v>1.28</v>
      </c>
      <c r="U524" s="29">
        <v>1.049E-3</v>
      </c>
    </row>
    <row r="525" spans="1:21" ht="25.2" x14ac:dyDescent="0.3">
      <c r="A525" s="1"/>
      <c r="B525" s="47">
        <v>520</v>
      </c>
      <c r="C525" s="45">
        <v>1070507</v>
      </c>
      <c r="D525" s="29">
        <v>1014589</v>
      </c>
      <c r="E525" s="39" t="s">
        <v>629</v>
      </c>
      <c r="F525" s="39"/>
      <c r="G525" s="29" t="s">
        <v>42</v>
      </c>
      <c r="H525" s="41" t="s">
        <v>4779</v>
      </c>
      <c r="I525" s="29"/>
      <c r="J525" s="46"/>
      <c r="K525" s="55" t="s">
        <v>145</v>
      </c>
      <c r="L525" s="29" t="s">
        <v>158</v>
      </c>
      <c r="M525" s="33">
        <v>1941</v>
      </c>
      <c r="N525" s="29">
        <v>0.10100000000000001</v>
      </c>
      <c r="O525" s="29">
        <v>5.7000000000000003E-5</v>
      </c>
      <c r="P525" s="29">
        <v>10</v>
      </c>
      <c r="Q525" s="29">
        <v>87</v>
      </c>
      <c r="R525" s="29">
        <v>67</v>
      </c>
      <c r="S525" s="29">
        <v>89</v>
      </c>
      <c r="T525" s="29">
        <v>0.505</v>
      </c>
      <c r="U525" s="29">
        <v>5.1900000000000004E-4</v>
      </c>
    </row>
    <row r="526" spans="1:21" ht="25.2" x14ac:dyDescent="0.3">
      <c r="A526" s="1"/>
      <c r="B526" s="47">
        <v>521</v>
      </c>
      <c r="C526" s="45">
        <v>1070510</v>
      </c>
      <c r="D526" s="29">
        <v>1014613</v>
      </c>
      <c r="E526" s="32" t="s">
        <v>632</v>
      </c>
      <c r="F526" s="32"/>
      <c r="G526" s="29" t="s">
        <v>47</v>
      </c>
      <c r="H526" s="41" t="s">
        <v>4779</v>
      </c>
      <c r="I526" s="29"/>
      <c r="J526" s="46"/>
      <c r="K526" s="55" t="s">
        <v>145</v>
      </c>
      <c r="L526" s="29" t="s">
        <v>158</v>
      </c>
      <c r="M526" s="33">
        <v>3620</v>
      </c>
      <c r="N526" s="29">
        <v>0.252</v>
      </c>
      <c r="O526" s="29">
        <v>1.4899999999999999E-4</v>
      </c>
      <c r="P526" s="29">
        <v>5</v>
      </c>
      <c r="Q526" s="29">
        <v>176</v>
      </c>
      <c r="R526" s="29">
        <v>135</v>
      </c>
      <c r="S526" s="29">
        <v>89</v>
      </c>
      <c r="T526" s="29">
        <v>1.26</v>
      </c>
      <c r="U526" s="29">
        <v>2.1150000000000001E-3</v>
      </c>
    </row>
    <row r="527" spans="1:21" ht="25.2" x14ac:dyDescent="0.3">
      <c r="A527" s="1"/>
      <c r="B527" s="47">
        <v>522</v>
      </c>
      <c r="C527" s="45">
        <v>1046902</v>
      </c>
      <c r="D527" s="40">
        <v>1014628</v>
      </c>
      <c r="E527" s="39" t="s">
        <v>634</v>
      </c>
      <c r="F527" s="39"/>
      <c r="G527" s="29" t="s">
        <v>47</v>
      </c>
      <c r="H527" s="41" t="s">
        <v>4779</v>
      </c>
      <c r="I527" s="46" t="s">
        <v>33</v>
      </c>
      <c r="J527" s="46"/>
      <c r="K527" s="38" t="s">
        <v>145</v>
      </c>
      <c r="L527" s="29" t="s">
        <v>158</v>
      </c>
      <c r="M527" s="33">
        <v>6825</v>
      </c>
      <c r="N527" s="29">
        <v>0.47399999999999998</v>
      </c>
      <c r="O527" s="29">
        <v>4.2499999999999998E-4</v>
      </c>
      <c r="P527" s="29">
        <v>5</v>
      </c>
      <c r="Q527" s="29">
        <v>176</v>
      </c>
      <c r="R527" s="29">
        <v>135</v>
      </c>
      <c r="S527" s="29">
        <v>89</v>
      </c>
      <c r="T527" s="29">
        <v>2.37</v>
      </c>
      <c r="U527" s="29">
        <v>2.1150000000000001E-3</v>
      </c>
    </row>
    <row r="528" spans="1:21" ht="25.2" x14ac:dyDescent="0.3">
      <c r="A528" s="1"/>
      <c r="B528" s="47">
        <v>523</v>
      </c>
      <c r="C528" s="45">
        <v>1046905</v>
      </c>
      <c r="D528" s="40">
        <v>1014636</v>
      </c>
      <c r="E528" s="39" t="s">
        <v>635</v>
      </c>
      <c r="F528" s="39"/>
      <c r="G528" s="29" t="s">
        <v>47</v>
      </c>
      <c r="H528" s="41" t="s">
        <v>4779</v>
      </c>
      <c r="I528" s="46" t="s">
        <v>33</v>
      </c>
      <c r="J528" s="46"/>
      <c r="K528" s="38" t="s">
        <v>3787</v>
      </c>
      <c r="L528" s="29" t="s">
        <v>158</v>
      </c>
      <c r="M528" s="33" t="s">
        <v>5289</v>
      </c>
      <c r="N528" s="29">
        <v>0.49099999999999999</v>
      </c>
      <c r="O528" s="29">
        <v>3.68E-4</v>
      </c>
      <c r="P528" s="29">
        <v>3</v>
      </c>
      <c r="Q528" s="29">
        <v>70</v>
      </c>
      <c r="R528" s="29">
        <v>175</v>
      </c>
      <c r="S528" s="29">
        <v>90</v>
      </c>
      <c r="T528" s="29">
        <v>1.4730000000000001</v>
      </c>
      <c r="U528" s="29">
        <v>1.103E-3</v>
      </c>
    </row>
    <row r="529" spans="1:21" ht="25.2" x14ac:dyDescent="0.3">
      <c r="A529" s="1"/>
      <c r="B529" s="47">
        <v>524</v>
      </c>
      <c r="C529" s="45">
        <v>1070515</v>
      </c>
      <c r="D529" s="29">
        <v>1014536</v>
      </c>
      <c r="E529" s="39" t="s">
        <v>639</v>
      </c>
      <c r="F529" s="39"/>
      <c r="G529" s="29" t="s">
        <v>47</v>
      </c>
      <c r="H529" s="41" t="s">
        <v>4779</v>
      </c>
      <c r="I529" s="29"/>
      <c r="J529" s="46"/>
      <c r="K529" s="55" t="s">
        <v>145</v>
      </c>
      <c r="L529" s="29" t="s">
        <v>158</v>
      </c>
      <c r="M529" s="33">
        <v>811</v>
      </c>
      <c r="N529" s="29">
        <v>7.2999999999999995E-2</v>
      </c>
      <c r="O529" s="29">
        <v>3.8000000000000002E-5</v>
      </c>
      <c r="P529" s="29">
        <v>20</v>
      </c>
      <c r="Q529" s="29">
        <v>87</v>
      </c>
      <c r="R529" s="29">
        <v>67</v>
      </c>
      <c r="S529" s="29">
        <v>89</v>
      </c>
      <c r="T529" s="29">
        <v>0.73</v>
      </c>
      <c r="U529" s="29">
        <v>5.1900000000000004E-4</v>
      </c>
    </row>
    <row r="530" spans="1:21" ht="25.2" x14ac:dyDescent="0.3">
      <c r="A530" s="1"/>
      <c r="B530" s="47">
        <v>525</v>
      </c>
      <c r="C530" s="45">
        <v>1070516</v>
      </c>
      <c r="D530" s="29">
        <v>1014574</v>
      </c>
      <c r="E530" s="32" t="s">
        <v>640</v>
      </c>
      <c r="F530" s="32"/>
      <c r="G530" s="29" t="s">
        <v>42</v>
      </c>
      <c r="H530" s="41" t="s">
        <v>4779</v>
      </c>
      <c r="I530" s="29"/>
      <c r="J530" s="46"/>
      <c r="K530" s="55" t="s">
        <v>145</v>
      </c>
      <c r="L530" s="29" t="s">
        <v>158</v>
      </c>
      <c r="M530" s="33">
        <v>1211</v>
      </c>
      <c r="N530" s="29">
        <v>7.9000000000000001E-2</v>
      </c>
      <c r="O530" s="29">
        <v>3.8000000000000002E-5</v>
      </c>
      <c r="P530" s="29">
        <v>15</v>
      </c>
      <c r="Q530" s="29">
        <v>176</v>
      </c>
      <c r="R530" s="29">
        <v>67</v>
      </c>
      <c r="S530" s="29">
        <v>89</v>
      </c>
      <c r="T530" s="29">
        <v>1.1850000000000001</v>
      </c>
      <c r="U530" s="29">
        <v>1.049E-3</v>
      </c>
    </row>
    <row r="531" spans="1:21" ht="25.2" x14ac:dyDescent="0.3">
      <c r="A531" s="1"/>
      <c r="B531" s="47">
        <v>526</v>
      </c>
      <c r="C531" s="45">
        <v>1070517</v>
      </c>
      <c r="D531" s="29">
        <v>1014577</v>
      </c>
      <c r="E531" s="32" t="s">
        <v>641</v>
      </c>
      <c r="F531" s="32"/>
      <c r="G531" s="29" t="s">
        <v>47</v>
      </c>
      <c r="H531" s="41" t="s">
        <v>4779</v>
      </c>
      <c r="I531" s="29"/>
      <c r="J531" s="46"/>
      <c r="K531" s="55" t="s">
        <v>145</v>
      </c>
      <c r="L531" s="29" t="s">
        <v>158</v>
      </c>
      <c r="M531" s="33">
        <v>1549</v>
      </c>
      <c r="N531" s="29">
        <v>0.104</v>
      </c>
      <c r="O531" s="29">
        <v>5.7000000000000003E-5</v>
      </c>
      <c r="P531" s="29">
        <v>10</v>
      </c>
      <c r="Q531" s="29">
        <v>176</v>
      </c>
      <c r="R531" s="29">
        <v>67</v>
      </c>
      <c r="S531" s="29">
        <v>89</v>
      </c>
      <c r="T531" s="29">
        <v>1.04</v>
      </c>
      <c r="U531" s="29">
        <v>1.049E-3</v>
      </c>
    </row>
    <row r="532" spans="1:21" ht="25.2" x14ac:dyDescent="0.3">
      <c r="A532" s="1"/>
      <c r="B532" s="47">
        <v>527</v>
      </c>
      <c r="C532" s="45">
        <v>1070518</v>
      </c>
      <c r="D532" s="29">
        <v>1014580</v>
      </c>
      <c r="E532" s="32" t="s">
        <v>642</v>
      </c>
      <c r="F532" s="32"/>
      <c r="G532" s="29" t="s">
        <v>31</v>
      </c>
      <c r="H532" s="41" t="s">
        <v>4779</v>
      </c>
      <c r="I532" s="29"/>
      <c r="J532" s="46"/>
      <c r="K532" s="55" t="s">
        <v>145</v>
      </c>
      <c r="L532" s="29" t="s">
        <v>158</v>
      </c>
      <c r="M532" s="33">
        <v>2048</v>
      </c>
      <c r="N532" s="29">
        <v>0.157</v>
      </c>
      <c r="O532" s="29">
        <v>9.3999999999999994E-5</v>
      </c>
      <c r="P532" s="29">
        <v>20</v>
      </c>
      <c r="Q532" s="29">
        <v>176</v>
      </c>
      <c r="R532" s="29">
        <v>135</v>
      </c>
      <c r="S532" s="29">
        <v>89</v>
      </c>
      <c r="T532" s="29">
        <v>3.14</v>
      </c>
      <c r="U532" s="29">
        <v>2.1150000000000001E-3</v>
      </c>
    </row>
    <row r="533" spans="1:21" ht="25.2" x14ac:dyDescent="0.3">
      <c r="A533" s="1"/>
      <c r="B533" s="47">
        <v>528</v>
      </c>
      <c r="C533" s="45">
        <v>1070519</v>
      </c>
      <c r="D533" s="29">
        <v>1014599</v>
      </c>
      <c r="E533" s="32" t="s">
        <v>643</v>
      </c>
      <c r="F533" s="32"/>
      <c r="G533" s="29" t="s">
        <v>47</v>
      </c>
      <c r="H533" s="41" t="s">
        <v>4779</v>
      </c>
      <c r="I533" s="29"/>
      <c r="J533" s="46"/>
      <c r="K533" s="55" t="s">
        <v>145</v>
      </c>
      <c r="L533" s="29" t="s">
        <v>158</v>
      </c>
      <c r="M533" s="33">
        <v>2048</v>
      </c>
      <c r="N533" s="29">
        <v>0.13200000000000001</v>
      </c>
      <c r="O533" s="29">
        <v>6.3E-5</v>
      </c>
      <c r="P533" s="29">
        <v>5</v>
      </c>
      <c r="Q533" s="29">
        <v>176</v>
      </c>
      <c r="R533" s="29">
        <v>67</v>
      </c>
      <c r="S533" s="29">
        <v>89</v>
      </c>
      <c r="T533" s="29">
        <v>0.66</v>
      </c>
      <c r="U533" s="29">
        <v>1.049E-3</v>
      </c>
    </row>
    <row r="534" spans="1:21" ht="25.2" x14ac:dyDescent="0.3">
      <c r="A534" s="1"/>
      <c r="B534" s="47">
        <v>529</v>
      </c>
      <c r="C534" s="45">
        <v>1070522</v>
      </c>
      <c r="D534" s="29">
        <v>1014621</v>
      </c>
      <c r="E534" s="32" t="s">
        <v>646</v>
      </c>
      <c r="F534" s="32"/>
      <c r="G534" s="29" t="s">
        <v>39</v>
      </c>
      <c r="H534" s="41" t="s">
        <v>4779</v>
      </c>
      <c r="I534" s="29"/>
      <c r="J534" s="46"/>
      <c r="K534" s="55" t="s">
        <v>145</v>
      </c>
      <c r="L534" s="29" t="s">
        <v>158</v>
      </c>
      <c r="M534" s="33">
        <v>4154</v>
      </c>
      <c r="N534" s="29">
        <v>0.26100000000000001</v>
      </c>
      <c r="O534" s="29">
        <v>1.6799999999999999E-4</v>
      </c>
      <c r="P534" s="29">
        <v>5</v>
      </c>
      <c r="Q534" s="29">
        <v>176</v>
      </c>
      <c r="R534" s="29">
        <v>135</v>
      </c>
      <c r="S534" s="29">
        <v>89</v>
      </c>
      <c r="T534" s="29">
        <v>1.3049999999999999</v>
      </c>
      <c r="U534" s="29">
        <v>2.1150000000000001E-3</v>
      </c>
    </row>
    <row r="535" spans="1:21" ht="25.2" x14ac:dyDescent="0.3">
      <c r="A535" s="1"/>
      <c r="B535" s="47">
        <v>530</v>
      </c>
      <c r="C535" s="45">
        <v>1046904</v>
      </c>
      <c r="D535" s="40">
        <v>1014633</v>
      </c>
      <c r="E535" s="31" t="s">
        <v>648</v>
      </c>
      <c r="F535" s="31"/>
      <c r="G535" s="29" t="s">
        <v>39</v>
      </c>
      <c r="H535" s="41" t="s">
        <v>4779</v>
      </c>
      <c r="I535" s="46" t="s">
        <v>33</v>
      </c>
      <c r="J535" s="46"/>
      <c r="K535" s="38" t="s">
        <v>145</v>
      </c>
      <c r="L535" s="29" t="s">
        <v>158</v>
      </c>
      <c r="M535" s="33">
        <v>6825</v>
      </c>
      <c r="N535" s="29">
        <v>0.4</v>
      </c>
      <c r="O535" s="29">
        <v>4.2499999999999998E-4</v>
      </c>
      <c r="P535" s="29">
        <v>5</v>
      </c>
      <c r="Q535" s="29">
        <v>176</v>
      </c>
      <c r="R535" s="29">
        <v>135</v>
      </c>
      <c r="S535" s="29">
        <v>89</v>
      </c>
      <c r="T535" s="29">
        <v>2</v>
      </c>
      <c r="U535" s="29">
        <v>2.1150000000000001E-3</v>
      </c>
    </row>
    <row r="536" spans="1:21" ht="25.2" x14ac:dyDescent="0.3">
      <c r="A536" s="1"/>
      <c r="B536" s="47">
        <v>531</v>
      </c>
      <c r="C536" s="45">
        <v>1046907</v>
      </c>
      <c r="D536" s="40">
        <v>1014641</v>
      </c>
      <c r="E536" s="31" t="s">
        <v>649</v>
      </c>
      <c r="F536" s="31"/>
      <c r="G536" s="29" t="s">
        <v>39</v>
      </c>
      <c r="H536" s="41" t="s">
        <v>4779</v>
      </c>
      <c r="I536" s="46" t="s">
        <v>33</v>
      </c>
      <c r="J536" s="46"/>
      <c r="K536" s="38" t="s">
        <v>3787</v>
      </c>
      <c r="L536" s="29" t="s">
        <v>158</v>
      </c>
      <c r="M536" s="33" t="s">
        <v>5289</v>
      </c>
      <c r="N536" s="29">
        <v>0.376</v>
      </c>
      <c r="O536" s="29">
        <v>3.68E-4</v>
      </c>
      <c r="P536" s="29">
        <v>3</v>
      </c>
      <c r="Q536" s="29">
        <v>70</v>
      </c>
      <c r="R536" s="29">
        <v>175</v>
      </c>
      <c r="S536" s="29">
        <v>90</v>
      </c>
      <c r="T536" s="29">
        <v>1.1279999999999999</v>
      </c>
      <c r="U536" s="29">
        <v>1.103E-3</v>
      </c>
    </row>
    <row r="537" spans="1:21" ht="25.2" x14ac:dyDescent="0.3">
      <c r="A537" s="1"/>
      <c r="B537" s="47">
        <v>532</v>
      </c>
      <c r="C537" s="45">
        <v>1070602</v>
      </c>
      <c r="D537" s="29">
        <v>1015270</v>
      </c>
      <c r="E537" s="32" t="s">
        <v>650</v>
      </c>
      <c r="F537" s="32"/>
      <c r="G537" s="29" t="s">
        <v>47</v>
      </c>
      <c r="H537" s="41" t="s">
        <v>4779</v>
      </c>
      <c r="I537" s="29"/>
      <c r="J537" s="46"/>
      <c r="K537" s="55" t="s">
        <v>145</v>
      </c>
      <c r="L537" s="29" t="s">
        <v>158</v>
      </c>
      <c r="M537" s="33">
        <v>1729</v>
      </c>
      <c r="N537" s="29">
        <v>6.7000000000000004E-2</v>
      </c>
      <c r="O537" s="29">
        <v>2.9E-5</v>
      </c>
      <c r="P537" s="29">
        <v>30</v>
      </c>
      <c r="Q537" s="29">
        <v>176</v>
      </c>
      <c r="R537" s="29">
        <v>135</v>
      </c>
      <c r="S537" s="29">
        <v>89</v>
      </c>
      <c r="T537" s="29">
        <v>2.0099999999999998</v>
      </c>
      <c r="U537" s="29">
        <v>2.1150000000000001E-3</v>
      </c>
    </row>
    <row r="538" spans="1:21" ht="25.2" x14ac:dyDescent="0.3">
      <c r="A538" s="1"/>
      <c r="B538" s="47">
        <v>533</v>
      </c>
      <c r="C538" s="45">
        <v>1070603</v>
      </c>
      <c r="D538" s="29">
        <v>1015274</v>
      </c>
      <c r="E538" s="32" t="s">
        <v>651</v>
      </c>
      <c r="F538" s="32"/>
      <c r="G538" s="29" t="s">
        <v>47</v>
      </c>
      <c r="H538" s="41" t="s">
        <v>4779</v>
      </c>
      <c r="I538" s="29"/>
      <c r="J538" s="46"/>
      <c r="K538" s="55" t="s">
        <v>145</v>
      </c>
      <c r="L538" s="29" t="s">
        <v>158</v>
      </c>
      <c r="M538" s="33">
        <v>1986</v>
      </c>
      <c r="N538" s="29">
        <v>7.6999999999999999E-2</v>
      </c>
      <c r="O538" s="29">
        <v>3.4999999999999997E-5</v>
      </c>
      <c r="P538" s="29">
        <v>20</v>
      </c>
      <c r="Q538" s="29">
        <v>176</v>
      </c>
      <c r="R538" s="29">
        <v>135</v>
      </c>
      <c r="S538" s="29">
        <v>89</v>
      </c>
      <c r="T538" s="29">
        <v>1.54</v>
      </c>
      <c r="U538" s="29">
        <v>2.1150000000000001E-3</v>
      </c>
    </row>
    <row r="539" spans="1:21" ht="25.2" x14ac:dyDescent="0.3">
      <c r="A539" s="1"/>
      <c r="B539" s="47">
        <v>534</v>
      </c>
      <c r="C539" s="45">
        <v>1070604</v>
      </c>
      <c r="D539" s="29">
        <v>1015283</v>
      </c>
      <c r="E539" s="32" t="s">
        <v>652</v>
      </c>
      <c r="F539" s="32"/>
      <c r="G539" s="29" t="s">
        <v>47</v>
      </c>
      <c r="H539" s="41" t="s">
        <v>4779</v>
      </c>
      <c r="I539" s="29"/>
      <c r="J539" s="46"/>
      <c r="K539" s="55" t="s">
        <v>145</v>
      </c>
      <c r="L539" s="29" t="s">
        <v>158</v>
      </c>
      <c r="M539" s="33">
        <v>1986</v>
      </c>
      <c r="N539" s="29">
        <v>8.3000000000000004E-2</v>
      </c>
      <c r="O539" s="29">
        <v>3.4999999999999997E-5</v>
      </c>
      <c r="P539" s="29">
        <v>20</v>
      </c>
      <c r="Q539" s="29">
        <v>176</v>
      </c>
      <c r="R539" s="29">
        <v>135</v>
      </c>
      <c r="S539" s="29">
        <v>89</v>
      </c>
      <c r="T539" s="29">
        <v>1.66</v>
      </c>
      <c r="U539" s="29">
        <v>2.1150000000000001E-3</v>
      </c>
    </row>
    <row r="540" spans="1:21" ht="25.2" x14ac:dyDescent="0.3">
      <c r="A540" s="1"/>
      <c r="B540" s="47">
        <v>535</v>
      </c>
      <c r="C540" s="45">
        <v>1070605</v>
      </c>
      <c r="D540" s="29">
        <v>1015286</v>
      </c>
      <c r="E540" s="32" t="s">
        <v>653</v>
      </c>
      <c r="F540" s="32"/>
      <c r="G540" s="29" t="s">
        <v>47</v>
      </c>
      <c r="H540" s="41" t="s">
        <v>4779</v>
      </c>
      <c r="I540" s="29"/>
      <c r="J540" s="46"/>
      <c r="K540" s="55" t="s">
        <v>145</v>
      </c>
      <c r="L540" s="29" t="s">
        <v>158</v>
      </c>
      <c r="M540" s="33">
        <v>3051</v>
      </c>
      <c r="N540" s="29">
        <v>4.5999999999999999E-2</v>
      </c>
      <c r="O540" s="29">
        <v>4.0000000000000003E-5</v>
      </c>
      <c r="P540" s="29">
        <v>20</v>
      </c>
      <c r="Q540" s="29">
        <v>176</v>
      </c>
      <c r="R540" s="29">
        <v>135</v>
      </c>
      <c r="S540" s="29">
        <v>89</v>
      </c>
      <c r="T540" s="29">
        <v>0.92</v>
      </c>
      <c r="U540" s="29">
        <v>2.1150000000000001E-3</v>
      </c>
    </row>
    <row r="541" spans="1:21" ht="25.2" x14ac:dyDescent="0.3">
      <c r="A541" s="1"/>
      <c r="B541" s="47">
        <v>536</v>
      </c>
      <c r="C541" s="45">
        <v>1070606</v>
      </c>
      <c r="D541" s="29">
        <v>1015295</v>
      </c>
      <c r="E541" s="32" t="s">
        <v>654</v>
      </c>
      <c r="F541" s="32"/>
      <c r="G541" s="29" t="s">
        <v>47</v>
      </c>
      <c r="H541" s="41" t="s">
        <v>4779</v>
      </c>
      <c r="I541" s="29"/>
      <c r="J541" s="46"/>
      <c r="K541" s="55" t="s">
        <v>145</v>
      </c>
      <c r="L541" s="29" t="s">
        <v>158</v>
      </c>
      <c r="M541" s="33">
        <v>3478</v>
      </c>
      <c r="N541" s="29">
        <v>0.13200000000000001</v>
      </c>
      <c r="O541" s="29">
        <v>6.0999999999999999E-5</v>
      </c>
      <c r="P541" s="29">
        <v>15</v>
      </c>
      <c r="Q541" s="29">
        <v>176</v>
      </c>
      <c r="R541" s="29">
        <v>135</v>
      </c>
      <c r="S541" s="29">
        <v>89</v>
      </c>
      <c r="T541" s="29">
        <v>1.98</v>
      </c>
      <c r="U541" s="29">
        <v>2.1150000000000001E-3</v>
      </c>
    </row>
    <row r="542" spans="1:21" ht="25.2" x14ac:dyDescent="0.3">
      <c r="A542" s="1"/>
      <c r="B542" s="47">
        <v>537</v>
      </c>
      <c r="C542" s="45">
        <v>1070607</v>
      </c>
      <c r="D542" s="29">
        <v>1015297</v>
      </c>
      <c r="E542" s="32" t="s">
        <v>655</v>
      </c>
      <c r="F542" s="32"/>
      <c r="G542" s="29" t="s">
        <v>47</v>
      </c>
      <c r="H542" s="41" t="s">
        <v>4779</v>
      </c>
      <c r="I542" s="29"/>
      <c r="J542" s="46"/>
      <c r="K542" s="55" t="s">
        <v>145</v>
      </c>
      <c r="L542" s="29" t="s">
        <v>158</v>
      </c>
      <c r="M542" s="33">
        <v>3478</v>
      </c>
      <c r="N542" s="29">
        <v>0.14299999999999999</v>
      </c>
      <c r="O542" s="29">
        <v>6.7000000000000002E-5</v>
      </c>
      <c r="P542" s="29">
        <v>15</v>
      </c>
      <c r="Q542" s="29">
        <v>176</v>
      </c>
      <c r="R542" s="29">
        <v>135</v>
      </c>
      <c r="S542" s="29">
        <v>89</v>
      </c>
      <c r="T542" s="29">
        <v>2.145</v>
      </c>
      <c r="U542" s="29">
        <v>2.1150000000000001E-3</v>
      </c>
    </row>
    <row r="543" spans="1:21" ht="25.2" x14ac:dyDescent="0.3">
      <c r="A543" s="1"/>
      <c r="B543" s="47">
        <v>538</v>
      </c>
      <c r="C543" s="45">
        <v>1070523</v>
      </c>
      <c r="D543" s="29">
        <v>1014679</v>
      </c>
      <c r="E543" s="39" t="s">
        <v>664</v>
      </c>
      <c r="F543" s="39"/>
      <c r="G543" s="29" t="s">
        <v>47</v>
      </c>
      <c r="H543" s="41" t="s">
        <v>4779</v>
      </c>
      <c r="I543" s="29"/>
      <c r="J543" s="46"/>
      <c r="K543" s="55" t="s">
        <v>145</v>
      </c>
      <c r="L543" s="29" t="s">
        <v>158</v>
      </c>
      <c r="M543" s="33">
        <v>1157</v>
      </c>
      <c r="N543" s="29">
        <v>0.05</v>
      </c>
      <c r="O543" s="29">
        <v>4.3999999999999999E-5</v>
      </c>
      <c r="P543" s="29">
        <v>20</v>
      </c>
      <c r="Q543" s="29">
        <v>87</v>
      </c>
      <c r="R543" s="29">
        <v>67</v>
      </c>
      <c r="S543" s="29">
        <v>89</v>
      </c>
      <c r="T543" s="29">
        <v>0.5</v>
      </c>
      <c r="U543" s="29">
        <v>5.1900000000000004E-4</v>
      </c>
    </row>
    <row r="544" spans="1:21" ht="25.2" x14ac:dyDescent="0.3">
      <c r="A544" s="1"/>
      <c r="B544" s="47">
        <v>539</v>
      </c>
      <c r="C544" s="45">
        <v>1046908</v>
      </c>
      <c r="D544" s="40">
        <v>1014779</v>
      </c>
      <c r="E544" s="31" t="s">
        <v>668</v>
      </c>
      <c r="F544" s="31"/>
      <c r="G544" s="37" t="s">
        <v>47</v>
      </c>
      <c r="H544" s="41" t="s">
        <v>4779</v>
      </c>
      <c r="I544" s="46" t="s">
        <v>33</v>
      </c>
      <c r="J544" s="46"/>
      <c r="K544" s="38" t="s">
        <v>145</v>
      </c>
      <c r="L544" s="29" t="s">
        <v>158</v>
      </c>
      <c r="M544" s="33">
        <v>6907</v>
      </c>
      <c r="N544" s="29">
        <v>0.47599999999999998</v>
      </c>
      <c r="O544" s="29">
        <v>8.0000000000000004E-4</v>
      </c>
      <c r="P544" s="29">
        <v>5</v>
      </c>
      <c r="Q544" s="29">
        <v>180</v>
      </c>
      <c r="R544" s="29">
        <v>202</v>
      </c>
      <c r="S544" s="29">
        <v>110</v>
      </c>
      <c r="T544" s="29">
        <v>2.38</v>
      </c>
      <c r="U544" s="29">
        <v>4.0000000000000001E-3</v>
      </c>
    </row>
    <row r="545" spans="1:21" ht="25.2" x14ac:dyDescent="0.3">
      <c r="A545" s="1"/>
      <c r="B545" s="47">
        <v>540</v>
      </c>
      <c r="C545" s="45">
        <v>1046911</v>
      </c>
      <c r="D545" s="40">
        <v>1014791</v>
      </c>
      <c r="E545" s="31" t="s">
        <v>670</v>
      </c>
      <c r="F545" s="31"/>
      <c r="G545" s="37" t="s">
        <v>47</v>
      </c>
      <c r="H545" s="41" t="s">
        <v>4779</v>
      </c>
      <c r="I545" s="46" t="s">
        <v>33</v>
      </c>
      <c r="J545" s="46"/>
      <c r="K545" s="38" t="s">
        <v>3787</v>
      </c>
      <c r="L545" s="29" t="s">
        <v>158</v>
      </c>
      <c r="M545" s="33" t="s">
        <v>5289</v>
      </c>
      <c r="N545" s="29">
        <v>0.71099999999999997</v>
      </c>
      <c r="O545" s="29">
        <v>1.33E-3</v>
      </c>
      <c r="P545" s="29">
        <v>3</v>
      </c>
      <c r="Q545" s="29">
        <v>205</v>
      </c>
      <c r="R545" s="29">
        <v>177</v>
      </c>
      <c r="S545" s="29">
        <v>110</v>
      </c>
      <c r="T545" s="29">
        <v>2.133</v>
      </c>
      <c r="U545" s="29">
        <v>3.9909999999999998E-3</v>
      </c>
    </row>
    <row r="546" spans="1:21" ht="25.2" x14ac:dyDescent="0.3">
      <c r="A546" s="1"/>
      <c r="B546" s="47">
        <v>541</v>
      </c>
      <c r="C546" s="45">
        <v>1070533</v>
      </c>
      <c r="D546" s="29">
        <v>1014729</v>
      </c>
      <c r="E546" s="32" t="s">
        <v>672</v>
      </c>
      <c r="F546" s="32"/>
      <c r="G546" s="29" t="s">
        <v>47</v>
      </c>
      <c r="H546" s="41" t="s">
        <v>4779</v>
      </c>
      <c r="I546" s="29"/>
      <c r="J546" s="46"/>
      <c r="K546" s="55" t="s">
        <v>145</v>
      </c>
      <c r="L546" s="29" t="s">
        <v>158</v>
      </c>
      <c r="M546" s="33">
        <v>1822</v>
      </c>
      <c r="N546" s="29">
        <v>8.2000000000000003E-2</v>
      </c>
      <c r="O546" s="29">
        <v>6.0000000000000002E-5</v>
      </c>
      <c r="P546" s="29">
        <v>10</v>
      </c>
      <c r="Q546" s="29">
        <v>176</v>
      </c>
      <c r="R546" s="29">
        <v>67</v>
      </c>
      <c r="S546" s="29">
        <v>89</v>
      </c>
      <c r="T546" s="29">
        <v>0.82</v>
      </c>
      <c r="U546" s="29">
        <v>1.049E-3</v>
      </c>
    </row>
    <row r="547" spans="1:21" ht="25.2" x14ac:dyDescent="0.3">
      <c r="A547" s="1"/>
      <c r="B547" s="47">
        <v>542</v>
      </c>
      <c r="C547" s="45">
        <v>1070534</v>
      </c>
      <c r="D547" s="29">
        <v>1014732</v>
      </c>
      <c r="E547" s="32" t="s">
        <v>673</v>
      </c>
      <c r="F547" s="32"/>
      <c r="G547" s="29" t="s">
        <v>39</v>
      </c>
      <c r="H547" s="41" t="s">
        <v>4779</v>
      </c>
      <c r="I547" s="29"/>
      <c r="J547" s="46"/>
      <c r="K547" s="55" t="s">
        <v>145</v>
      </c>
      <c r="L547" s="29" t="s">
        <v>158</v>
      </c>
      <c r="M547" s="33">
        <v>2090</v>
      </c>
      <c r="N547" s="29">
        <v>0.10100000000000001</v>
      </c>
      <c r="O547" s="29">
        <v>6.7999999999999999E-5</v>
      </c>
      <c r="P547" s="29">
        <v>10</v>
      </c>
      <c r="Q547" s="29">
        <v>176</v>
      </c>
      <c r="R547" s="29">
        <v>67</v>
      </c>
      <c r="S547" s="29">
        <v>89</v>
      </c>
      <c r="T547" s="29">
        <v>1.01</v>
      </c>
      <c r="U547" s="29">
        <v>1.049E-3</v>
      </c>
    </row>
    <row r="548" spans="1:21" ht="25.2" x14ac:dyDescent="0.3">
      <c r="A548" s="1"/>
      <c r="B548" s="47">
        <v>543</v>
      </c>
      <c r="C548" s="45">
        <v>1070535</v>
      </c>
      <c r="D548" s="29">
        <v>1014751</v>
      </c>
      <c r="E548" s="32" t="s">
        <v>674</v>
      </c>
      <c r="F548" s="32"/>
      <c r="G548" s="29" t="s">
        <v>39</v>
      </c>
      <c r="H548" s="41" t="s">
        <v>4779</v>
      </c>
      <c r="I548" s="29"/>
      <c r="J548" s="46"/>
      <c r="K548" s="55" t="s">
        <v>145</v>
      </c>
      <c r="L548" s="29" t="s">
        <v>158</v>
      </c>
      <c r="M548" s="33">
        <v>2683</v>
      </c>
      <c r="N548" s="29">
        <v>0.14299999999999999</v>
      </c>
      <c r="O548" s="29">
        <v>1.03E-4</v>
      </c>
      <c r="P548" s="29">
        <v>5</v>
      </c>
      <c r="Q548" s="29">
        <v>176</v>
      </c>
      <c r="R548" s="29">
        <v>67</v>
      </c>
      <c r="S548" s="29">
        <v>89</v>
      </c>
      <c r="T548" s="29">
        <v>0.71499999999999997</v>
      </c>
      <c r="U548" s="29">
        <v>1.049E-3</v>
      </c>
    </row>
    <row r="549" spans="1:21" ht="25.2" x14ac:dyDescent="0.3">
      <c r="A549" s="1"/>
      <c r="B549" s="47">
        <v>544</v>
      </c>
      <c r="C549" s="45">
        <v>1070536</v>
      </c>
      <c r="D549" s="29">
        <v>1014755</v>
      </c>
      <c r="E549" s="32" t="s">
        <v>675</v>
      </c>
      <c r="F549" s="32"/>
      <c r="G549" s="29" t="s">
        <v>47</v>
      </c>
      <c r="H549" s="41" t="s">
        <v>4779</v>
      </c>
      <c r="I549" s="29"/>
      <c r="J549" s="46"/>
      <c r="K549" s="55" t="s">
        <v>145</v>
      </c>
      <c r="L549" s="29" t="s">
        <v>158</v>
      </c>
      <c r="M549" s="33">
        <v>3262</v>
      </c>
      <c r="N549" s="29">
        <v>0.254</v>
      </c>
      <c r="O549" s="29">
        <v>1.3899999999999999E-4</v>
      </c>
      <c r="P549" s="29">
        <v>5</v>
      </c>
      <c r="Q549" s="29">
        <v>176</v>
      </c>
      <c r="R549" s="29">
        <v>67</v>
      </c>
      <c r="S549" s="29">
        <v>89</v>
      </c>
      <c r="T549" s="29">
        <v>1.27</v>
      </c>
      <c r="U549" s="29">
        <v>1.049E-3</v>
      </c>
    </row>
    <row r="550" spans="1:21" ht="25.2" x14ac:dyDescent="0.3">
      <c r="A550" s="1"/>
      <c r="B550" s="47">
        <v>545</v>
      </c>
      <c r="C550" s="45">
        <v>1070537</v>
      </c>
      <c r="D550" s="29">
        <v>1014770</v>
      </c>
      <c r="E550" s="32" t="s">
        <v>676</v>
      </c>
      <c r="F550" s="32"/>
      <c r="G550" s="29" t="s">
        <v>39</v>
      </c>
      <c r="H550" s="41" t="s">
        <v>4779</v>
      </c>
      <c r="I550" s="29"/>
      <c r="J550" s="46"/>
      <c r="K550" s="55" t="s">
        <v>145</v>
      </c>
      <c r="L550" s="29" t="s">
        <v>158</v>
      </c>
      <c r="M550" s="33">
        <v>4018</v>
      </c>
      <c r="N550" s="29">
        <v>0.22700000000000001</v>
      </c>
      <c r="O550" s="29">
        <v>1.6799999999999999E-4</v>
      </c>
      <c r="P550" s="29">
        <v>5</v>
      </c>
      <c r="Q550" s="29">
        <v>176</v>
      </c>
      <c r="R550" s="29">
        <v>67</v>
      </c>
      <c r="S550" s="29">
        <v>89</v>
      </c>
      <c r="T550" s="29">
        <v>1.135</v>
      </c>
      <c r="U550" s="29">
        <v>1.049E-3</v>
      </c>
    </row>
    <row r="551" spans="1:21" ht="25.2" x14ac:dyDescent="0.3">
      <c r="A551" s="1"/>
      <c r="B551" s="47">
        <v>546</v>
      </c>
      <c r="C551" s="45">
        <v>1070540</v>
      </c>
      <c r="D551" s="29">
        <v>1014736</v>
      </c>
      <c r="E551" s="32" t="s">
        <v>4308</v>
      </c>
      <c r="F551" s="32"/>
      <c r="G551" s="29" t="s">
        <v>47</v>
      </c>
      <c r="H551" s="41" t="s">
        <v>4779</v>
      </c>
      <c r="I551" s="29"/>
      <c r="J551" s="46"/>
      <c r="K551" s="55" t="s">
        <v>145</v>
      </c>
      <c r="L551" s="29" t="s">
        <v>158</v>
      </c>
      <c r="M551" s="33">
        <v>1908</v>
      </c>
      <c r="N551" s="29">
        <v>9.7000000000000003E-2</v>
      </c>
      <c r="O551" s="29">
        <v>6.7999999999999999E-5</v>
      </c>
      <c r="P551" s="29">
        <v>10</v>
      </c>
      <c r="Q551" s="29">
        <v>176</v>
      </c>
      <c r="R551" s="29">
        <v>67</v>
      </c>
      <c r="S551" s="29">
        <v>89</v>
      </c>
      <c r="T551" s="29">
        <v>0.97</v>
      </c>
      <c r="U551" s="29">
        <v>1.049E-3</v>
      </c>
    </row>
    <row r="552" spans="1:21" ht="25.2" x14ac:dyDescent="0.3">
      <c r="A552" s="1"/>
      <c r="B552" s="47">
        <v>547</v>
      </c>
      <c r="C552" s="45">
        <v>1070542</v>
      </c>
      <c r="D552" s="29">
        <v>1014757</v>
      </c>
      <c r="E552" s="32" t="s">
        <v>4310</v>
      </c>
      <c r="F552" s="32"/>
      <c r="G552" s="29" t="s">
        <v>39</v>
      </c>
      <c r="H552" s="41" t="s">
        <v>4779</v>
      </c>
      <c r="I552" s="29"/>
      <c r="J552" s="46"/>
      <c r="K552" s="55" t="s">
        <v>145</v>
      </c>
      <c r="L552" s="29" t="s">
        <v>158</v>
      </c>
      <c r="M552" s="33">
        <v>2942</v>
      </c>
      <c r="N552" s="29">
        <v>0.17399999999999999</v>
      </c>
      <c r="O552" s="29">
        <v>1.22E-4</v>
      </c>
      <c r="P552" s="29">
        <v>5</v>
      </c>
      <c r="Q552" s="29">
        <v>176</v>
      </c>
      <c r="R552" s="29">
        <v>67</v>
      </c>
      <c r="S552" s="29">
        <v>89</v>
      </c>
      <c r="T552" s="29">
        <v>0.87</v>
      </c>
      <c r="U552" s="29">
        <v>1.049E-3</v>
      </c>
    </row>
    <row r="553" spans="1:21" ht="25.2" x14ac:dyDescent="0.3">
      <c r="A553" s="1"/>
      <c r="B553" s="47">
        <v>548</v>
      </c>
      <c r="C553" s="45">
        <v>1070543</v>
      </c>
      <c r="D553" s="29">
        <v>1014761</v>
      </c>
      <c r="E553" s="32" t="s">
        <v>4311</v>
      </c>
      <c r="F553" s="32"/>
      <c r="G553" s="29" t="s">
        <v>39</v>
      </c>
      <c r="H553" s="41" t="s">
        <v>4779</v>
      </c>
      <c r="I553" s="29"/>
      <c r="J553" s="46"/>
      <c r="K553" s="55" t="s">
        <v>145</v>
      </c>
      <c r="L553" s="29" t="s">
        <v>158</v>
      </c>
      <c r="M553" s="33">
        <v>3450</v>
      </c>
      <c r="N553" s="29">
        <v>0.22800000000000001</v>
      </c>
      <c r="O553" s="29">
        <v>1.7799999999999999E-4</v>
      </c>
      <c r="P553" s="29">
        <v>5</v>
      </c>
      <c r="Q553" s="29">
        <v>135</v>
      </c>
      <c r="R553" s="29">
        <v>87</v>
      </c>
      <c r="S553" s="29">
        <v>89</v>
      </c>
      <c r="T553" s="29">
        <v>1.1399999999999999</v>
      </c>
      <c r="U553" s="29">
        <v>1.0449999999999999E-3</v>
      </c>
    </row>
    <row r="554" spans="1:21" ht="25.2" x14ac:dyDescent="0.3">
      <c r="A554" s="1"/>
      <c r="B554" s="47">
        <v>549</v>
      </c>
      <c r="C554" s="45">
        <v>1046932</v>
      </c>
      <c r="D554" s="40">
        <v>1015236</v>
      </c>
      <c r="E554" s="39" t="s">
        <v>691</v>
      </c>
      <c r="F554" s="39"/>
      <c r="G554" s="29" t="s">
        <v>47</v>
      </c>
      <c r="H554" s="41" t="s">
        <v>4779</v>
      </c>
      <c r="I554" s="46" t="s">
        <v>33</v>
      </c>
      <c r="J554" s="46"/>
      <c r="K554" s="38" t="s">
        <v>145</v>
      </c>
      <c r="L554" s="29" t="s">
        <v>158</v>
      </c>
      <c r="M554" s="33">
        <v>4834</v>
      </c>
      <c r="N554" s="29">
        <v>0.27</v>
      </c>
      <c r="O554" s="29">
        <v>4.2499999999999998E-4</v>
      </c>
      <c r="P554" s="29">
        <v>5</v>
      </c>
      <c r="Q554" s="29">
        <v>135</v>
      </c>
      <c r="R554" s="29">
        <v>87</v>
      </c>
      <c r="S554" s="29">
        <v>89</v>
      </c>
      <c r="T554" s="29">
        <v>1.35</v>
      </c>
      <c r="U554" s="29">
        <v>1.0449999999999999E-3</v>
      </c>
    </row>
    <row r="555" spans="1:21" ht="25.2" x14ac:dyDescent="0.3">
      <c r="A555" s="1"/>
      <c r="B555" s="47">
        <v>550</v>
      </c>
      <c r="C555" s="45">
        <v>1046935</v>
      </c>
      <c r="D555" s="40">
        <v>1015248</v>
      </c>
      <c r="E555" s="31" t="s">
        <v>692</v>
      </c>
      <c r="F555" s="31"/>
      <c r="G555" s="29" t="s">
        <v>31</v>
      </c>
      <c r="H555" s="41" t="s">
        <v>4779</v>
      </c>
      <c r="I555" s="46" t="s">
        <v>33</v>
      </c>
      <c r="J555" s="46"/>
      <c r="K555" s="38" t="s">
        <v>3787</v>
      </c>
      <c r="L555" s="29" t="s">
        <v>158</v>
      </c>
      <c r="M555" s="33" t="s">
        <v>5289</v>
      </c>
      <c r="N555" s="29">
        <v>0.35499999999999998</v>
      </c>
      <c r="O555" s="29">
        <v>7.0899999999999999E-4</v>
      </c>
      <c r="P555" s="29">
        <v>3</v>
      </c>
      <c r="Q555" s="29">
        <v>175</v>
      </c>
      <c r="R555" s="29">
        <v>135</v>
      </c>
      <c r="S555" s="29">
        <v>90</v>
      </c>
      <c r="T555" s="29">
        <v>1.0649999999999999</v>
      </c>
      <c r="U555" s="29">
        <v>2.1259999999999999E-3</v>
      </c>
    </row>
    <row r="556" spans="1:21" ht="25.2" x14ac:dyDescent="0.3">
      <c r="A556" s="1"/>
      <c r="B556" s="47">
        <v>551</v>
      </c>
      <c r="C556" s="45">
        <v>1070552</v>
      </c>
      <c r="D556" s="29">
        <v>1015179</v>
      </c>
      <c r="E556" s="39" t="s">
        <v>696</v>
      </c>
      <c r="F556" s="39"/>
      <c r="G556" s="29" t="s">
        <v>39</v>
      </c>
      <c r="H556" s="41" t="s">
        <v>4779</v>
      </c>
      <c r="I556" s="29"/>
      <c r="J556" s="46"/>
      <c r="K556" s="55" t="s">
        <v>145</v>
      </c>
      <c r="L556" s="29" t="s">
        <v>158</v>
      </c>
      <c r="M556" s="33">
        <v>1192</v>
      </c>
      <c r="N556" s="29">
        <v>0.05</v>
      </c>
      <c r="O556" s="29">
        <v>3.6000000000000001E-5</v>
      </c>
      <c r="P556" s="29">
        <v>20</v>
      </c>
      <c r="Q556" s="29">
        <v>87</v>
      </c>
      <c r="R556" s="29">
        <v>67</v>
      </c>
      <c r="S556" s="29">
        <v>89</v>
      </c>
      <c r="T556" s="29">
        <v>0.5</v>
      </c>
      <c r="U556" s="29">
        <v>5.1900000000000004E-4</v>
      </c>
    </row>
    <row r="557" spans="1:21" ht="25.2" x14ac:dyDescent="0.3">
      <c r="A557" s="1"/>
      <c r="B557" s="47">
        <v>552</v>
      </c>
      <c r="C557" s="45">
        <v>1070553</v>
      </c>
      <c r="D557" s="29">
        <v>1015194</v>
      </c>
      <c r="E557" s="39" t="s">
        <v>697</v>
      </c>
      <c r="F557" s="39"/>
      <c r="G557" s="29" t="s">
        <v>39</v>
      </c>
      <c r="H557" s="41" t="s">
        <v>4779</v>
      </c>
      <c r="I557" s="29"/>
      <c r="J557" s="46"/>
      <c r="K557" s="55" t="s">
        <v>145</v>
      </c>
      <c r="L557" s="29" t="s">
        <v>158</v>
      </c>
      <c r="M557" s="33">
        <v>1883</v>
      </c>
      <c r="N557" s="29">
        <v>8.2000000000000003E-2</v>
      </c>
      <c r="O557" s="29">
        <v>6.2000000000000003E-5</v>
      </c>
      <c r="P557" s="29">
        <v>10</v>
      </c>
      <c r="Q557" s="29">
        <v>87</v>
      </c>
      <c r="R557" s="29">
        <v>67</v>
      </c>
      <c r="S557" s="29">
        <v>89</v>
      </c>
      <c r="T557" s="29">
        <v>0.41</v>
      </c>
      <c r="U557" s="29">
        <v>5.1900000000000004E-4</v>
      </c>
    </row>
    <row r="558" spans="1:21" ht="25.2" x14ac:dyDescent="0.3">
      <c r="A558" s="1"/>
      <c r="B558" s="47">
        <v>553</v>
      </c>
      <c r="C558" s="45">
        <v>1070554</v>
      </c>
      <c r="D558" s="29">
        <v>1015202</v>
      </c>
      <c r="E558" s="39" t="s">
        <v>698</v>
      </c>
      <c r="F558" s="39"/>
      <c r="G558" s="29" t="s">
        <v>47</v>
      </c>
      <c r="H558" s="41" t="s">
        <v>4779</v>
      </c>
      <c r="I558" s="29"/>
      <c r="J558" s="46"/>
      <c r="K558" s="55" t="s">
        <v>145</v>
      </c>
      <c r="L558" s="29" t="s">
        <v>158</v>
      </c>
      <c r="M558" s="33">
        <v>1883</v>
      </c>
      <c r="N558" s="29">
        <v>8.8999999999999996E-2</v>
      </c>
      <c r="O558" s="29">
        <v>6.3999999999999997E-5</v>
      </c>
      <c r="P558" s="29">
        <v>10</v>
      </c>
      <c r="Q558" s="29">
        <v>87</v>
      </c>
      <c r="R558" s="29">
        <v>67</v>
      </c>
      <c r="S558" s="29">
        <v>89</v>
      </c>
      <c r="T558" s="29">
        <v>0.44500000000000001</v>
      </c>
      <c r="U558" s="29">
        <v>5.1900000000000004E-4</v>
      </c>
    </row>
    <row r="559" spans="1:21" ht="25.2" x14ac:dyDescent="0.3">
      <c r="A559" s="1"/>
      <c r="B559" s="47">
        <v>554</v>
      </c>
      <c r="C559" s="45">
        <v>1070555</v>
      </c>
      <c r="D559" s="29">
        <v>1015215</v>
      </c>
      <c r="E559" s="39" t="s">
        <v>699</v>
      </c>
      <c r="F559" s="39"/>
      <c r="G559" s="29" t="s">
        <v>39</v>
      </c>
      <c r="H559" s="41" t="s">
        <v>4779</v>
      </c>
      <c r="I559" s="29"/>
      <c r="J559" s="46"/>
      <c r="K559" s="55" t="s">
        <v>145</v>
      </c>
      <c r="L559" s="29" t="s">
        <v>158</v>
      </c>
      <c r="M559" s="33">
        <v>2786</v>
      </c>
      <c r="N559" s="29">
        <v>0.12</v>
      </c>
      <c r="O559" s="29">
        <v>9.5000000000000005E-5</v>
      </c>
      <c r="P559" s="29">
        <v>10</v>
      </c>
      <c r="Q559" s="29">
        <v>176</v>
      </c>
      <c r="R559" s="29">
        <v>67</v>
      </c>
      <c r="S559" s="29">
        <v>89</v>
      </c>
      <c r="T559" s="29">
        <v>0.6</v>
      </c>
      <c r="U559" s="29">
        <v>1.049E-3</v>
      </c>
    </row>
    <row r="560" spans="1:21" ht="25.2" x14ac:dyDescent="0.3">
      <c r="A560" s="1"/>
      <c r="B560" s="47">
        <v>555</v>
      </c>
      <c r="C560" s="45">
        <v>1070563</v>
      </c>
      <c r="D560" s="29">
        <v>1015073</v>
      </c>
      <c r="E560" s="32" t="s">
        <v>709</v>
      </c>
      <c r="F560" s="32"/>
      <c r="G560" s="29" t="s">
        <v>47</v>
      </c>
      <c r="H560" s="41" t="s">
        <v>4779</v>
      </c>
      <c r="I560" s="29"/>
      <c r="J560" s="46"/>
      <c r="K560" s="55" t="s">
        <v>145</v>
      </c>
      <c r="L560" s="29" t="s">
        <v>158</v>
      </c>
      <c r="M560" s="33">
        <v>5300</v>
      </c>
      <c r="N560" s="29">
        <v>0.34</v>
      </c>
      <c r="O560" s="29">
        <v>2.8499999999999999E-4</v>
      </c>
      <c r="P560" s="29">
        <v>5</v>
      </c>
      <c r="Q560" s="29">
        <v>176</v>
      </c>
      <c r="R560" s="29">
        <v>135</v>
      </c>
      <c r="S560" s="29">
        <v>89</v>
      </c>
      <c r="T560" s="29">
        <v>1.7</v>
      </c>
      <c r="U560" s="29">
        <v>2.1150000000000001E-3</v>
      </c>
    </row>
    <row r="561" spans="1:21" ht="25.2" x14ac:dyDescent="0.3">
      <c r="A561" s="1"/>
      <c r="B561" s="47">
        <v>556</v>
      </c>
      <c r="C561" s="45">
        <v>1070566</v>
      </c>
      <c r="D561" s="29">
        <v>1014923</v>
      </c>
      <c r="E561" s="32" t="s">
        <v>715</v>
      </c>
      <c r="F561" s="32"/>
      <c r="G561" s="29" t="s">
        <v>39</v>
      </c>
      <c r="H561" s="41" t="s">
        <v>4779</v>
      </c>
      <c r="I561" s="29"/>
      <c r="J561" s="46"/>
      <c r="K561" s="55" t="s">
        <v>145</v>
      </c>
      <c r="L561" s="29" t="s">
        <v>158</v>
      </c>
      <c r="M561" s="33">
        <v>1908</v>
      </c>
      <c r="N561" s="29">
        <v>0.106</v>
      </c>
      <c r="O561" s="29">
        <v>9.0000000000000006E-5</v>
      </c>
      <c r="P561" s="29">
        <v>10</v>
      </c>
      <c r="Q561" s="29">
        <v>176</v>
      </c>
      <c r="R561" s="29">
        <v>67</v>
      </c>
      <c r="S561" s="29">
        <v>89</v>
      </c>
      <c r="T561" s="29">
        <v>1.06</v>
      </c>
      <c r="U561" s="29">
        <v>1.049E-3</v>
      </c>
    </row>
    <row r="562" spans="1:21" ht="25.2" x14ac:dyDescent="0.3">
      <c r="A562" s="1"/>
      <c r="B562" s="47">
        <v>557</v>
      </c>
      <c r="C562" s="45">
        <v>1070567</v>
      </c>
      <c r="D562" s="29">
        <v>1014957</v>
      </c>
      <c r="E562" s="32" t="s">
        <v>716</v>
      </c>
      <c r="F562" s="32"/>
      <c r="G562" s="29" t="s">
        <v>47</v>
      </c>
      <c r="H562" s="41" t="s">
        <v>4779</v>
      </c>
      <c r="I562" s="29"/>
      <c r="J562" s="46"/>
      <c r="K562" s="55" t="s">
        <v>145</v>
      </c>
      <c r="L562" s="29" t="s">
        <v>158</v>
      </c>
      <c r="M562" s="33">
        <v>1908</v>
      </c>
      <c r="N562" s="29">
        <v>8.7999999999999995E-2</v>
      </c>
      <c r="O562" s="29">
        <v>8.7000000000000001E-5</v>
      </c>
      <c r="P562" s="29">
        <v>10</v>
      </c>
      <c r="Q562" s="29">
        <v>176</v>
      </c>
      <c r="R562" s="29">
        <v>67</v>
      </c>
      <c r="S562" s="29">
        <v>89</v>
      </c>
      <c r="T562" s="29">
        <v>0.88</v>
      </c>
      <c r="U562" s="29">
        <v>1.049E-3</v>
      </c>
    </row>
    <row r="563" spans="1:21" ht="25.2" x14ac:dyDescent="0.3">
      <c r="A563" s="1"/>
      <c r="B563" s="47">
        <v>558</v>
      </c>
      <c r="C563" s="45">
        <v>1070569</v>
      </c>
      <c r="D563" s="29">
        <v>1014970</v>
      </c>
      <c r="E563" s="32" t="s">
        <v>718</v>
      </c>
      <c r="F563" s="32"/>
      <c r="G563" s="29" t="s">
        <v>47</v>
      </c>
      <c r="H563" s="41" t="s">
        <v>4779</v>
      </c>
      <c r="I563" s="29"/>
      <c r="J563" s="46"/>
      <c r="K563" s="55" t="s">
        <v>145</v>
      </c>
      <c r="L563" s="29" t="s">
        <v>158</v>
      </c>
      <c r="M563" s="33">
        <v>1908</v>
      </c>
      <c r="N563" s="29">
        <v>0.10100000000000001</v>
      </c>
      <c r="O563" s="29">
        <v>9.5000000000000005E-5</v>
      </c>
      <c r="P563" s="29">
        <v>20</v>
      </c>
      <c r="Q563" s="29">
        <v>176</v>
      </c>
      <c r="R563" s="29">
        <v>135</v>
      </c>
      <c r="S563" s="29">
        <v>89</v>
      </c>
      <c r="T563" s="29">
        <v>2.02</v>
      </c>
      <c r="U563" s="29">
        <v>2.1150000000000001E-3</v>
      </c>
    </row>
    <row r="564" spans="1:21" ht="25.2" x14ac:dyDescent="0.3">
      <c r="A564" s="1"/>
      <c r="B564" s="47">
        <v>559</v>
      </c>
      <c r="C564" s="45">
        <v>1070570</v>
      </c>
      <c r="D564" s="29">
        <v>1014981</v>
      </c>
      <c r="E564" s="32" t="s">
        <v>719</v>
      </c>
      <c r="F564" s="32"/>
      <c r="G564" s="29" t="s">
        <v>39</v>
      </c>
      <c r="H564" s="41" t="s">
        <v>4779</v>
      </c>
      <c r="I564" s="29"/>
      <c r="J564" s="46"/>
      <c r="K564" s="55" t="s">
        <v>145</v>
      </c>
      <c r="L564" s="29" t="s">
        <v>158</v>
      </c>
      <c r="M564" s="33">
        <v>3115</v>
      </c>
      <c r="N564" s="29">
        <v>0.16700000000000001</v>
      </c>
      <c r="O564" s="29">
        <v>1.5200000000000001E-4</v>
      </c>
      <c r="P564" s="29">
        <v>10</v>
      </c>
      <c r="Q564" s="29">
        <v>176</v>
      </c>
      <c r="R564" s="29">
        <v>135</v>
      </c>
      <c r="S564" s="29">
        <v>89</v>
      </c>
      <c r="T564" s="29">
        <v>1.67</v>
      </c>
      <c r="U564" s="29">
        <v>2.1150000000000001E-3</v>
      </c>
    </row>
    <row r="565" spans="1:21" ht="25.2" x14ac:dyDescent="0.3">
      <c r="A565" s="1"/>
      <c r="B565" s="47">
        <v>560</v>
      </c>
      <c r="C565" s="45">
        <v>1070571</v>
      </c>
      <c r="D565" s="29">
        <v>1014983</v>
      </c>
      <c r="E565" s="32" t="s">
        <v>720</v>
      </c>
      <c r="F565" s="32"/>
      <c r="G565" s="29" t="s">
        <v>39</v>
      </c>
      <c r="H565" s="41" t="s">
        <v>4779</v>
      </c>
      <c r="I565" s="29"/>
      <c r="J565" s="46"/>
      <c r="K565" s="55" t="s">
        <v>145</v>
      </c>
      <c r="L565" s="29" t="s">
        <v>158</v>
      </c>
      <c r="M565" s="33">
        <v>3115</v>
      </c>
      <c r="N565" s="29">
        <v>0.17299999999999999</v>
      </c>
      <c r="O565" s="29">
        <v>1.55E-4</v>
      </c>
      <c r="P565" s="29">
        <v>10</v>
      </c>
      <c r="Q565" s="29">
        <v>176</v>
      </c>
      <c r="R565" s="29">
        <v>135</v>
      </c>
      <c r="S565" s="29">
        <v>89</v>
      </c>
      <c r="T565" s="29">
        <v>1.73</v>
      </c>
      <c r="U565" s="29">
        <v>2.1150000000000001E-3</v>
      </c>
    </row>
    <row r="566" spans="1:21" ht="25.2" x14ac:dyDescent="0.3">
      <c r="A566" s="1"/>
      <c r="B566" s="47">
        <v>561</v>
      </c>
      <c r="C566" s="45">
        <v>1070572</v>
      </c>
      <c r="D566" s="29">
        <v>1014996</v>
      </c>
      <c r="E566" s="32" t="s">
        <v>721</v>
      </c>
      <c r="F566" s="32"/>
      <c r="G566" s="29" t="s">
        <v>39</v>
      </c>
      <c r="H566" s="41" t="s">
        <v>4779</v>
      </c>
      <c r="I566" s="29"/>
      <c r="J566" s="46"/>
      <c r="K566" s="55" t="s">
        <v>145</v>
      </c>
      <c r="L566" s="29" t="s">
        <v>158</v>
      </c>
      <c r="M566" s="33">
        <v>3115</v>
      </c>
      <c r="N566" s="29">
        <v>0.13700000000000001</v>
      </c>
      <c r="O566" s="29">
        <v>1.4100000000000001E-4</v>
      </c>
      <c r="P566" s="29">
        <v>5</v>
      </c>
      <c r="Q566" s="29">
        <v>176</v>
      </c>
      <c r="R566" s="29">
        <v>67</v>
      </c>
      <c r="S566" s="29">
        <v>89</v>
      </c>
      <c r="T566" s="29">
        <v>0.68500000000000005</v>
      </c>
      <c r="U566" s="29">
        <v>1.049E-3</v>
      </c>
    </row>
    <row r="567" spans="1:21" ht="25.2" x14ac:dyDescent="0.3">
      <c r="A567" s="1"/>
      <c r="B567" s="47">
        <v>562</v>
      </c>
      <c r="C567" s="45">
        <v>1070574</v>
      </c>
      <c r="D567" s="29">
        <v>1015002</v>
      </c>
      <c r="E567" s="32" t="s">
        <v>723</v>
      </c>
      <c r="F567" s="32"/>
      <c r="G567" s="29" t="s">
        <v>47</v>
      </c>
      <c r="H567" s="41" t="s">
        <v>4779</v>
      </c>
      <c r="I567" s="29"/>
      <c r="J567" s="46"/>
      <c r="K567" s="55" t="s">
        <v>145</v>
      </c>
      <c r="L567" s="29" t="s">
        <v>158</v>
      </c>
      <c r="M567" s="33">
        <v>3115</v>
      </c>
      <c r="N567" s="29">
        <v>0.159</v>
      </c>
      <c r="O567" s="29">
        <v>1.4799999999999999E-4</v>
      </c>
      <c r="P567" s="29">
        <v>5</v>
      </c>
      <c r="Q567" s="29">
        <v>176</v>
      </c>
      <c r="R567" s="29">
        <v>67</v>
      </c>
      <c r="S567" s="29">
        <v>89</v>
      </c>
      <c r="T567" s="29">
        <v>0.79500000000000004</v>
      </c>
      <c r="U567" s="29">
        <v>1.049E-3</v>
      </c>
    </row>
    <row r="568" spans="1:21" ht="25.2" x14ac:dyDescent="0.3">
      <c r="A568" s="1"/>
      <c r="B568" s="47">
        <v>563</v>
      </c>
      <c r="C568" s="45">
        <v>1070575</v>
      </c>
      <c r="D568" s="29">
        <v>1015015</v>
      </c>
      <c r="E568" s="32" t="s">
        <v>724</v>
      </c>
      <c r="F568" s="32"/>
      <c r="G568" s="29" t="s">
        <v>39</v>
      </c>
      <c r="H568" s="41" t="s">
        <v>4779</v>
      </c>
      <c r="I568" s="29"/>
      <c r="J568" s="46"/>
      <c r="K568" s="55" t="s">
        <v>145</v>
      </c>
      <c r="L568" s="29" t="s">
        <v>158</v>
      </c>
      <c r="M568" s="33">
        <v>3115</v>
      </c>
      <c r="N568" s="29">
        <v>0.14000000000000001</v>
      </c>
      <c r="O568" s="29">
        <v>1.45E-4</v>
      </c>
      <c r="P568" s="29">
        <v>5</v>
      </c>
      <c r="Q568" s="29">
        <v>176</v>
      </c>
      <c r="R568" s="29">
        <v>67</v>
      </c>
      <c r="S568" s="29">
        <v>89</v>
      </c>
      <c r="T568" s="29">
        <v>0.7</v>
      </c>
      <c r="U568" s="29">
        <v>1.049E-3</v>
      </c>
    </row>
    <row r="569" spans="1:21" ht="25.2" x14ac:dyDescent="0.3">
      <c r="A569" s="1"/>
      <c r="B569" s="47">
        <v>564</v>
      </c>
      <c r="C569" s="45">
        <v>1070577</v>
      </c>
      <c r="D569" s="29">
        <v>1015021</v>
      </c>
      <c r="E569" s="32" t="s">
        <v>726</v>
      </c>
      <c r="F569" s="32"/>
      <c r="G569" s="29" t="s">
        <v>47</v>
      </c>
      <c r="H569" s="41" t="s">
        <v>4779</v>
      </c>
      <c r="I569" s="29"/>
      <c r="J569" s="46"/>
      <c r="K569" s="55" t="s">
        <v>145</v>
      </c>
      <c r="L569" s="29" t="s">
        <v>158</v>
      </c>
      <c r="M569" s="33">
        <v>3115</v>
      </c>
      <c r="N569" s="29">
        <v>0.17399999999999999</v>
      </c>
      <c r="O569" s="29">
        <v>1.6000000000000001E-4</v>
      </c>
      <c r="P569" s="29">
        <v>5</v>
      </c>
      <c r="Q569" s="29">
        <v>176</v>
      </c>
      <c r="R569" s="29">
        <v>67</v>
      </c>
      <c r="S569" s="29">
        <v>89</v>
      </c>
      <c r="T569" s="29">
        <v>0.87</v>
      </c>
      <c r="U569" s="29">
        <v>1.049E-3</v>
      </c>
    </row>
    <row r="570" spans="1:21" ht="25.2" x14ac:dyDescent="0.3">
      <c r="A570" s="1"/>
      <c r="B570" s="47">
        <v>565</v>
      </c>
      <c r="C570" s="45">
        <v>1070578</v>
      </c>
      <c r="D570" s="29">
        <v>1015025</v>
      </c>
      <c r="E570" s="32" t="s">
        <v>727</v>
      </c>
      <c r="F570" s="32"/>
      <c r="G570" s="29" t="s">
        <v>39</v>
      </c>
      <c r="H570" s="41" t="s">
        <v>4779</v>
      </c>
      <c r="I570" s="29"/>
      <c r="J570" s="46"/>
      <c r="K570" s="55" t="s">
        <v>145</v>
      </c>
      <c r="L570" s="29" t="s">
        <v>158</v>
      </c>
      <c r="M570" s="33">
        <v>3115</v>
      </c>
      <c r="N570" s="29">
        <v>0.17899999999999999</v>
      </c>
      <c r="O570" s="29">
        <v>1.7200000000000001E-4</v>
      </c>
      <c r="P570" s="29">
        <v>5</v>
      </c>
      <c r="Q570" s="29">
        <v>135</v>
      </c>
      <c r="R570" s="29">
        <v>87</v>
      </c>
      <c r="S570" s="29">
        <v>89</v>
      </c>
      <c r="T570" s="29">
        <v>0.89500000000000002</v>
      </c>
      <c r="U570" s="29">
        <v>1.0449999999999999E-3</v>
      </c>
    </row>
    <row r="571" spans="1:21" ht="25.2" x14ac:dyDescent="0.3">
      <c r="A571" s="1"/>
      <c r="B571" s="47">
        <v>566</v>
      </c>
      <c r="C571" s="45">
        <v>1070580</v>
      </c>
      <c r="D571" s="29">
        <v>1015053</v>
      </c>
      <c r="E571" s="32" t="s">
        <v>729</v>
      </c>
      <c r="F571" s="32"/>
      <c r="G571" s="29" t="s">
        <v>39</v>
      </c>
      <c r="H571" s="41" t="s">
        <v>4779</v>
      </c>
      <c r="I571" s="29"/>
      <c r="J571" s="46"/>
      <c r="K571" s="55" t="s">
        <v>145</v>
      </c>
      <c r="L571" s="29" t="s">
        <v>158</v>
      </c>
      <c r="M571" s="33">
        <v>5300</v>
      </c>
      <c r="N571" s="29">
        <v>0.22500000000000001</v>
      </c>
      <c r="O571" s="29">
        <v>2.0799999999999999E-4</v>
      </c>
      <c r="P571" s="29">
        <v>5</v>
      </c>
      <c r="Q571" s="29">
        <v>176</v>
      </c>
      <c r="R571" s="29">
        <v>135</v>
      </c>
      <c r="S571" s="29">
        <v>89</v>
      </c>
      <c r="T571" s="29">
        <v>1.125</v>
      </c>
      <c r="U571" s="29">
        <v>2.1150000000000001E-3</v>
      </c>
    </row>
    <row r="572" spans="1:21" ht="25.2" x14ac:dyDescent="0.3">
      <c r="A572" s="1"/>
      <c r="B572" s="47">
        <v>567</v>
      </c>
      <c r="C572" s="45">
        <v>1070581</v>
      </c>
      <c r="D572" s="29">
        <v>1015060</v>
      </c>
      <c r="E572" s="32" t="s">
        <v>730</v>
      </c>
      <c r="F572" s="32"/>
      <c r="G572" s="29" t="s">
        <v>39</v>
      </c>
      <c r="H572" s="41" t="s">
        <v>4779</v>
      </c>
      <c r="I572" s="29"/>
      <c r="J572" s="46"/>
      <c r="K572" s="55" t="s">
        <v>145</v>
      </c>
      <c r="L572" s="29" t="s">
        <v>158</v>
      </c>
      <c r="M572" s="33">
        <v>5300</v>
      </c>
      <c r="N572" s="29">
        <v>0.24099999999999999</v>
      </c>
      <c r="O572" s="29">
        <v>2.23E-4</v>
      </c>
      <c r="P572" s="29">
        <v>5</v>
      </c>
      <c r="Q572" s="29">
        <v>176</v>
      </c>
      <c r="R572" s="29">
        <v>135</v>
      </c>
      <c r="S572" s="29">
        <v>89</v>
      </c>
      <c r="T572" s="29">
        <v>1.2050000000000001</v>
      </c>
      <c r="U572" s="29">
        <v>2.1150000000000001E-3</v>
      </c>
    </row>
    <row r="573" spans="1:21" ht="25.2" x14ac:dyDescent="0.3">
      <c r="A573" s="1"/>
      <c r="B573" s="47">
        <v>568</v>
      </c>
      <c r="C573" s="45">
        <v>1070582</v>
      </c>
      <c r="D573" s="29">
        <v>1015064</v>
      </c>
      <c r="E573" s="32" t="s">
        <v>731</v>
      </c>
      <c r="F573" s="32"/>
      <c r="G573" s="29" t="s">
        <v>39</v>
      </c>
      <c r="H573" s="41" t="s">
        <v>4779</v>
      </c>
      <c r="I573" s="29"/>
      <c r="J573" s="46"/>
      <c r="K573" s="55" t="s">
        <v>145</v>
      </c>
      <c r="L573" s="29" t="s">
        <v>158</v>
      </c>
      <c r="M573" s="33">
        <v>5300</v>
      </c>
      <c r="N573" s="29">
        <v>0.26400000000000001</v>
      </c>
      <c r="O573" s="29">
        <v>2.6200000000000003E-4</v>
      </c>
      <c r="P573" s="29">
        <v>5</v>
      </c>
      <c r="Q573" s="29">
        <v>176</v>
      </c>
      <c r="R573" s="29">
        <v>135</v>
      </c>
      <c r="S573" s="29">
        <v>89</v>
      </c>
      <c r="T573" s="29">
        <v>1.32</v>
      </c>
      <c r="U573" s="29">
        <v>2.1150000000000001E-3</v>
      </c>
    </row>
    <row r="574" spans="1:21" ht="25.2" x14ac:dyDescent="0.3">
      <c r="A574" s="1"/>
      <c r="B574" s="47">
        <v>569</v>
      </c>
      <c r="C574" s="45">
        <v>1070583</v>
      </c>
      <c r="D574" s="29">
        <v>1015068</v>
      </c>
      <c r="E574" s="32" t="s">
        <v>732</v>
      </c>
      <c r="F574" s="32"/>
      <c r="G574" s="29" t="s">
        <v>39</v>
      </c>
      <c r="H574" s="41" t="s">
        <v>4779</v>
      </c>
      <c r="I574" s="29"/>
      <c r="J574" s="46"/>
      <c r="K574" s="55" t="s">
        <v>145</v>
      </c>
      <c r="L574" s="29" t="s">
        <v>158</v>
      </c>
      <c r="M574" s="33">
        <v>5300</v>
      </c>
      <c r="N574" s="29">
        <v>0.27800000000000002</v>
      </c>
      <c r="O574" s="29">
        <v>2.6200000000000003E-4</v>
      </c>
      <c r="P574" s="29">
        <v>5</v>
      </c>
      <c r="Q574" s="29">
        <v>176</v>
      </c>
      <c r="R574" s="29">
        <v>135</v>
      </c>
      <c r="S574" s="29">
        <v>89</v>
      </c>
      <c r="T574" s="29">
        <v>1.39</v>
      </c>
      <c r="U574" s="29">
        <v>2.1150000000000001E-3</v>
      </c>
    </row>
    <row r="575" spans="1:21" ht="25.2" x14ac:dyDescent="0.3">
      <c r="A575" s="1"/>
      <c r="B575" s="47">
        <v>570</v>
      </c>
      <c r="C575" s="45">
        <v>1046917</v>
      </c>
      <c r="D575" s="40">
        <v>1015100</v>
      </c>
      <c r="E575" s="39" t="s">
        <v>734</v>
      </c>
      <c r="F575" s="39"/>
      <c r="G575" s="29" t="s">
        <v>58</v>
      </c>
      <c r="H575" s="41" t="s">
        <v>4779</v>
      </c>
      <c r="I575" s="46" t="s">
        <v>33</v>
      </c>
      <c r="J575" s="46"/>
      <c r="K575" s="38" t="s">
        <v>145</v>
      </c>
      <c r="L575" s="29" t="s">
        <v>158</v>
      </c>
      <c r="M575" s="33">
        <v>9323</v>
      </c>
      <c r="N575" s="29">
        <v>0.44</v>
      </c>
      <c r="O575" s="29">
        <v>7.94E-4</v>
      </c>
      <c r="P575" s="29">
        <v>5</v>
      </c>
      <c r="Q575" s="29">
        <v>205</v>
      </c>
      <c r="R575" s="29">
        <v>176</v>
      </c>
      <c r="S575" s="29">
        <v>110</v>
      </c>
      <c r="T575" s="29">
        <v>2.2000000000000002</v>
      </c>
      <c r="U575" s="29">
        <v>3.9690000000000003E-3</v>
      </c>
    </row>
    <row r="576" spans="1:21" ht="25.2" x14ac:dyDescent="0.3">
      <c r="A576" s="1"/>
      <c r="B576" s="47">
        <v>571</v>
      </c>
      <c r="C576" s="45">
        <v>1046919</v>
      </c>
      <c r="D576" s="40">
        <v>1015107</v>
      </c>
      <c r="E576" s="39" t="s">
        <v>736</v>
      </c>
      <c r="F576" s="39"/>
      <c r="G576" s="29" t="s">
        <v>58</v>
      </c>
      <c r="H576" s="41" t="s">
        <v>4779</v>
      </c>
      <c r="I576" s="46" t="s">
        <v>33</v>
      </c>
      <c r="J576" s="46"/>
      <c r="K576" s="38" t="s">
        <v>145</v>
      </c>
      <c r="L576" s="29" t="s">
        <v>158</v>
      </c>
      <c r="M576" s="33">
        <v>9323</v>
      </c>
      <c r="N576" s="29">
        <v>0.49</v>
      </c>
      <c r="O576" s="29">
        <v>7.9299999999999998E-4</v>
      </c>
      <c r="P576" s="29">
        <v>5</v>
      </c>
      <c r="Q576" s="29">
        <v>200</v>
      </c>
      <c r="R576" s="29">
        <v>177</v>
      </c>
      <c r="S576" s="29">
        <v>112</v>
      </c>
      <c r="T576" s="29">
        <v>2.4500000000000002</v>
      </c>
      <c r="U576" s="29">
        <v>3.9649999999999998E-3</v>
      </c>
    </row>
    <row r="577" spans="1:21" ht="25.2" x14ac:dyDescent="0.3">
      <c r="A577" s="1"/>
      <c r="B577" s="47">
        <v>572</v>
      </c>
      <c r="C577" s="45">
        <v>1046924</v>
      </c>
      <c r="D577" s="40">
        <v>1015131</v>
      </c>
      <c r="E577" s="39" t="s">
        <v>738</v>
      </c>
      <c r="F577" s="39"/>
      <c r="G577" s="29" t="s">
        <v>58</v>
      </c>
      <c r="H577" s="41" t="s">
        <v>4779</v>
      </c>
      <c r="I577" s="46" t="s">
        <v>33</v>
      </c>
      <c r="J577" s="46"/>
      <c r="K577" s="38" t="s">
        <v>3787</v>
      </c>
      <c r="L577" s="29" t="s">
        <v>158</v>
      </c>
      <c r="M577" s="33" t="s">
        <v>5289</v>
      </c>
      <c r="N577" s="29">
        <v>0.61499999999999999</v>
      </c>
      <c r="O577" s="29">
        <v>1.3320000000000001E-3</v>
      </c>
      <c r="P577" s="29">
        <v>3</v>
      </c>
      <c r="Q577" s="29">
        <v>203</v>
      </c>
      <c r="R577" s="29">
        <v>179</v>
      </c>
      <c r="S577" s="29">
        <v>110</v>
      </c>
      <c r="T577" s="29">
        <v>1.845</v>
      </c>
      <c r="U577" s="29">
        <v>3.9969999999999997E-3</v>
      </c>
    </row>
    <row r="578" spans="1:21" ht="25.2" x14ac:dyDescent="0.3">
      <c r="A578" s="1"/>
      <c r="B578" s="47">
        <v>573</v>
      </c>
      <c r="C578" s="45">
        <v>1070593</v>
      </c>
      <c r="D578" s="29">
        <v>1015038</v>
      </c>
      <c r="E578" s="32" t="s">
        <v>743</v>
      </c>
      <c r="F578" s="32"/>
      <c r="G578" s="29" t="s">
        <v>39</v>
      </c>
      <c r="H578" s="41" t="s">
        <v>4779</v>
      </c>
      <c r="I578" s="29"/>
      <c r="J578" s="46"/>
      <c r="K578" s="55" t="s">
        <v>145</v>
      </c>
      <c r="L578" s="29" t="s">
        <v>158</v>
      </c>
      <c r="M578" s="33">
        <v>3527</v>
      </c>
      <c r="N578" s="29">
        <v>0.2</v>
      </c>
      <c r="O578" s="29">
        <v>1.6000000000000001E-4</v>
      </c>
      <c r="P578" s="29">
        <v>5</v>
      </c>
      <c r="Q578" s="29">
        <v>176</v>
      </c>
      <c r="R578" s="29">
        <v>135</v>
      </c>
      <c r="S578" s="29">
        <v>89</v>
      </c>
      <c r="T578" s="29">
        <v>1</v>
      </c>
      <c r="U578" s="29">
        <v>2.1150000000000001E-3</v>
      </c>
    </row>
    <row r="579" spans="1:21" ht="25.2" x14ac:dyDescent="0.3">
      <c r="A579" s="1"/>
      <c r="B579" s="47">
        <v>574</v>
      </c>
      <c r="C579" s="45">
        <v>1070595</v>
      </c>
      <c r="D579" s="29">
        <v>1014931</v>
      </c>
      <c r="E579" s="32" t="s">
        <v>745</v>
      </c>
      <c r="F579" s="32"/>
      <c r="G579" s="29" t="s">
        <v>39</v>
      </c>
      <c r="H579" s="41" t="s">
        <v>4779</v>
      </c>
      <c r="I579" s="29"/>
      <c r="J579" s="46"/>
      <c r="K579" s="55" t="s">
        <v>145</v>
      </c>
      <c r="L579" s="29" t="s">
        <v>158</v>
      </c>
      <c r="M579" s="33">
        <v>2342</v>
      </c>
      <c r="N579" s="29">
        <v>0.106</v>
      </c>
      <c r="O579" s="29">
        <v>8.7000000000000001E-5</v>
      </c>
      <c r="P579" s="29">
        <v>10</v>
      </c>
      <c r="Q579" s="29">
        <v>176</v>
      </c>
      <c r="R579" s="29">
        <v>67</v>
      </c>
      <c r="S579" s="29">
        <v>89</v>
      </c>
      <c r="T579" s="29">
        <v>1.06</v>
      </c>
      <c r="U579" s="29">
        <v>1.049E-3</v>
      </c>
    </row>
    <row r="580" spans="1:21" ht="25.2" x14ac:dyDescent="0.3">
      <c r="A580" s="1"/>
      <c r="B580" s="47">
        <v>575</v>
      </c>
      <c r="C580" s="45">
        <v>1070596</v>
      </c>
      <c r="D580" s="29">
        <v>1014987</v>
      </c>
      <c r="E580" s="32" t="s">
        <v>746</v>
      </c>
      <c r="F580" s="32"/>
      <c r="G580" s="29" t="s">
        <v>39</v>
      </c>
      <c r="H580" s="41" t="s">
        <v>4779</v>
      </c>
      <c r="I580" s="29"/>
      <c r="J580" s="46"/>
      <c r="K580" s="55" t="s">
        <v>145</v>
      </c>
      <c r="L580" s="29" t="s">
        <v>158</v>
      </c>
      <c r="M580" s="33">
        <v>2624</v>
      </c>
      <c r="N580" s="29">
        <v>0.13400000000000001</v>
      </c>
      <c r="O580" s="29">
        <v>1E-4</v>
      </c>
      <c r="P580" s="29">
        <v>15</v>
      </c>
      <c r="Q580" s="29">
        <v>176</v>
      </c>
      <c r="R580" s="29">
        <v>135</v>
      </c>
      <c r="S580" s="29">
        <v>89</v>
      </c>
      <c r="T580" s="29">
        <v>2.0099999999999998</v>
      </c>
      <c r="U580" s="29">
        <v>2.1150000000000001E-3</v>
      </c>
    </row>
    <row r="581" spans="1:21" ht="25.2" x14ac:dyDescent="0.3">
      <c r="A581" s="1"/>
      <c r="B581" s="47">
        <v>576</v>
      </c>
      <c r="C581" s="45">
        <v>1070599</v>
      </c>
      <c r="D581" s="29">
        <v>1015048</v>
      </c>
      <c r="E581" s="32" t="s">
        <v>749</v>
      </c>
      <c r="F581" s="32"/>
      <c r="G581" s="29" t="s">
        <v>39</v>
      </c>
      <c r="H581" s="41" t="s">
        <v>4779</v>
      </c>
      <c r="I581" s="29"/>
      <c r="J581" s="46"/>
      <c r="K581" s="55" t="s">
        <v>145</v>
      </c>
      <c r="L581" s="29" t="s">
        <v>158</v>
      </c>
      <c r="M581" s="33">
        <v>3527</v>
      </c>
      <c r="N581" s="29">
        <v>0.249</v>
      </c>
      <c r="O581" s="29">
        <v>1.83E-4</v>
      </c>
      <c r="P581" s="29">
        <v>5</v>
      </c>
      <c r="Q581" s="29">
        <v>176</v>
      </c>
      <c r="R581" s="29">
        <v>135</v>
      </c>
      <c r="S581" s="29">
        <v>89</v>
      </c>
      <c r="T581" s="29">
        <v>1.2450000000000001</v>
      </c>
      <c r="U581" s="29">
        <v>2.1150000000000001E-3</v>
      </c>
    </row>
    <row r="582" spans="1:21" ht="25.2" x14ac:dyDescent="0.3">
      <c r="A582" s="1"/>
      <c r="B582" s="47">
        <v>577</v>
      </c>
      <c r="C582" s="45">
        <v>1070600</v>
      </c>
      <c r="D582" s="29">
        <v>1015088</v>
      </c>
      <c r="E582" s="32" t="s">
        <v>750</v>
      </c>
      <c r="F582" s="32"/>
      <c r="G582" s="29" t="s">
        <v>47</v>
      </c>
      <c r="H582" s="41" t="s">
        <v>4779</v>
      </c>
      <c r="I582" s="29"/>
      <c r="J582" s="46"/>
      <c r="K582" s="55" t="s">
        <v>145</v>
      </c>
      <c r="L582" s="29" t="s">
        <v>158</v>
      </c>
      <c r="M582" s="33">
        <v>4798</v>
      </c>
      <c r="N582" s="29">
        <v>0.26100000000000001</v>
      </c>
      <c r="O582" s="29">
        <v>2.1900000000000001E-4</v>
      </c>
      <c r="P582" s="29">
        <v>5</v>
      </c>
      <c r="Q582" s="29">
        <v>176</v>
      </c>
      <c r="R582" s="29">
        <v>135</v>
      </c>
      <c r="S582" s="29">
        <v>89</v>
      </c>
      <c r="T582" s="29">
        <v>1.3049999999999999</v>
      </c>
      <c r="U582" s="29">
        <v>2.1150000000000001E-3</v>
      </c>
    </row>
    <row r="583" spans="1:21" ht="25.2" x14ac:dyDescent="0.3">
      <c r="A583" s="1"/>
      <c r="B583" s="47">
        <v>578</v>
      </c>
      <c r="C583" s="45">
        <v>1070615</v>
      </c>
      <c r="D583" s="29"/>
      <c r="E583" s="32" t="s">
        <v>759</v>
      </c>
      <c r="F583" s="32"/>
      <c r="G583" s="29" t="s">
        <v>92</v>
      </c>
      <c r="H583" s="41" t="s">
        <v>4779</v>
      </c>
      <c r="I583" s="29"/>
      <c r="J583" s="46"/>
      <c r="K583" s="55" t="s">
        <v>145</v>
      </c>
      <c r="L583" s="29" t="s">
        <v>158</v>
      </c>
      <c r="M583" s="33">
        <v>1277</v>
      </c>
      <c r="N583" s="29">
        <v>4.3999999999999997E-2</v>
      </c>
      <c r="O583" s="29">
        <v>3.6000000000000001E-5</v>
      </c>
      <c r="P583" s="29">
        <v>20</v>
      </c>
      <c r="Q583" s="29">
        <v>176</v>
      </c>
      <c r="R583" s="29">
        <v>67</v>
      </c>
      <c r="S583" s="29">
        <v>89</v>
      </c>
      <c r="T583" s="29">
        <v>0.88</v>
      </c>
      <c r="U583" s="29">
        <v>1.049E-3</v>
      </c>
    </row>
    <row r="584" spans="1:21" ht="25.2" x14ac:dyDescent="0.3">
      <c r="A584" s="1"/>
      <c r="B584" s="47">
        <v>579</v>
      </c>
      <c r="C584" s="45">
        <v>1089031</v>
      </c>
      <c r="D584" s="29"/>
      <c r="E584" s="31" t="s">
        <v>891</v>
      </c>
      <c r="F584" s="31"/>
      <c r="G584" s="37" t="s">
        <v>92</v>
      </c>
      <c r="H584" s="41" t="s">
        <v>4779</v>
      </c>
      <c r="I584" s="29"/>
      <c r="J584" s="46"/>
      <c r="K584" s="30" t="s">
        <v>145</v>
      </c>
      <c r="L584" s="37" t="s">
        <v>158</v>
      </c>
      <c r="M584" s="33">
        <v>2629</v>
      </c>
      <c r="N584" s="29">
        <v>0.19800000000000001</v>
      </c>
      <c r="O584" s="29">
        <v>2.7399999999999999E-4</v>
      </c>
      <c r="P584" s="29">
        <v>10</v>
      </c>
      <c r="Q584" s="29">
        <v>265</v>
      </c>
      <c r="R584" s="29">
        <v>400</v>
      </c>
      <c r="S584" s="29">
        <v>320</v>
      </c>
      <c r="T584" s="29">
        <v>1.98</v>
      </c>
      <c r="U584" s="29">
        <v>3.3919999999999999E-2</v>
      </c>
    </row>
    <row r="585" spans="1:21" ht="25.2" x14ac:dyDescent="0.3">
      <c r="A585" s="1"/>
      <c r="B585" s="47">
        <v>580</v>
      </c>
      <c r="C585" s="45">
        <v>1089030</v>
      </c>
      <c r="D585" s="29"/>
      <c r="E585" s="31" t="s">
        <v>892</v>
      </c>
      <c r="F585" s="31"/>
      <c r="G585" s="37" t="s">
        <v>92</v>
      </c>
      <c r="H585" s="41" t="s">
        <v>4779</v>
      </c>
      <c r="I585" s="29"/>
      <c r="J585" s="46"/>
      <c r="K585" s="30" t="s">
        <v>145</v>
      </c>
      <c r="L585" s="37" t="s">
        <v>158</v>
      </c>
      <c r="M585" s="33">
        <v>2629</v>
      </c>
      <c r="N585" s="29">
        <v>0.21299999999999999</v>
      </c>
      <c r="O585" s="29">
        <v>2.7399999999999999E-4</v>
      </c>
      <c r="P585" s="29">
        <v>10</v>
      </c>
      <c r="Q585" s="29">
        <v>265</v>
      </c>
      <c r="R585" s="29">
        <v>400</v>
      </c>
      <c r="S585" s="29">
        <v>320</v>
      </c>
      <c r="T585" s="29">
        <v>2.13</v>
      </c>
      <c r="U585" s="29">
        <v>3.3919999999999999E-2</v>
      </c>
    </row>
    <row r="586" spans="1:21" ht="25.2" x14ac:dyDescent="0.3">
      <c r="A586" s="1"/>
      <c r="B586" s="47">
        <v>581</v>
      </c>
      <c r="C586" s="45">
        <v>1089029</v>
      </c>
      <c r="D586" s="29"/>
      <c r="E586" s="31" t="s">
        <v>893</v>
      </c>
      <c r="F586" s="31"/>
      <c r="G586" s="37" t="s">
        <v>92</v>
      </c>
      <c r="H586" s="41" t="s">
        <v>4779</v>
      </c>
      <c r="I586" s="29"/>
      <c r="J586" s="46"/>
      <c r="K586" s="30" t="s">
        <v>145</v>
      </c>
      <c r="L586" s="37" t="s">
        <v>158</v>
      </c>
      <c r="M586" s="33">
        <v>3292</v>
      </c>
      <c r="N586" s="29">
        <v>0.30299999999999999</v>
      </c>
      <c r="O586" s="29">
        <v>2.7399999999999999E-4</v>
      </c>
      <c r="P586" s="29">
        <v>10</v>
      </c>
      <c r="Q586" s="29">
        <v>265</v>
      </c>
      <c r="R586" s="29">
        <v>400</v>
      </c>
      <c r="S586" s="29">
        <v>320</v>
      </c>
      <c r="T586" s="29">
        <v>3.03</v>
      </c>
      <c r="U586" s="29">
        <v>3.3919999999999999E-2</v>
      </c>
    </row>
    <row r="587" spans="1:21" ht="25.2" x14ac:dyDescent="0.3">
      <c r="A587" s="1"/>
      <c r="B587" s="47">
        <v>582</v>
      </c>
      <c r="C587" s="45">
        <v>1088566</v>
      </c>
      <c r="D587" s="29"/>
      <c r="E587" s="39" t="s">
        <v>894</v>
      </c>
      <c r="F587" s="39"/>
      <c r="G587" s="29" t="s">
        <v>31</v>
      </c>
      <c r="H587" s="41" t="s">
        <v>4779</v>
      </c>
      <c r="I587" s="29"/>
      <c r="J587" s="46"/>
      <c r="K587" s="38" t="s">
        <v>145</v>
      </c>
      <c r="L587" s="37" t="s">
        <v>366</v>
      </c>
      <c r="M587" s="33">
        <v>1406</v>
      </c>
      <c r="N587" s="29">
        <v>8.7999999999999995E-2</v>
      </c>
      <c r="O587" s="29">
        <v>2.1599999999999999E-4</v>
      </c>
      <c r="P587" s="29">
        <v>10</v>
      </c>
      <c r="Q587" s="29">
        <v>265</v>
      </c>
      <c r="R587" s="29">
        <v>400</v>
      </c>
      <c r="S587" s="29">
        <v>320</v>
      </c>
      <c r="T587" s="29">
        <v>0.88</v>
      </c>
      <c r="U587" s="29">
        <v>3.3919999999999999E-2</v>
      </c>
    </row>
    <row r="588" spans="1:21" ht="25.2" x14ac:dyDescent="0.3">
      <c r="A588" s="1"/>
      <c r="B588" s="47">
        <v>583</v>
      </c>
      <c r="C588" s="45">
        <v>1088569</v>
      </c>
      <c r="D588" s="29"/>
      <c r="E588" s="39" t="s">
        <v>895</v>
      </c>
      <c r="F588" s="39"/>
      <c r="G588" s="29" t="s">
        <v>31</v>
      </c>
      <c r="H588" s="41" t="s">
        <v>4779</v>
      </c>
      <c r="I588" s="29"/>
      <c r="J588" s="46"/>
      <c r="K588" s="38" t="s">
        <v>145</v>
      </c>
      <c r="L588" s="37" t="s">
        <v>366</v>
      </c>
      <c r="M588" s="33">
        <v>1515</v>
      </c>
      <c r="N588" s="29">
        <v>0.105</v>
      </c>
      <c r="O588" s="29">
        <v>2.1599999999999999E-4</v>
      </c>
      <c r="P588" s="29">
        <v>10</v>
      </c>
      <c r="Q588" s="29">
        <v>265</v>
      </c>
      <c r="R588" s="29">
        <v>400</v>
      </c>
      <c r="S588" s="29">
        <v>320</v>
      </c>
      <c r="T588" s="29">
        <v>1.05</v>
      </c>
      <c r="U588" s="29">
        <v>3.3919999999999999E-2</v>
      </c>
    </row>
    <row r="589" spans="1:21" ht="25.2" x14ac:dyDescent="0.3">
      <c r="A589" s="1"/>
      <c r="B589" s="47">
        <v>584</v>
      </c>
      <c r="C589" s="45">
        <v>1070640</v>
      </c>
      <c r="D589" s="29">
        <v>1015512</v>
      </c>
      <c r="E589" s="60" t="s">
        <v>897</v>
      </c>
      <c r="F589" s="60"/>
      <c r="G589" s="29" t="s">
        <v>47</v>
      </c>
      <c r="H589" s="41" t="s">
        <v>4779</v>
      </c>
      <c r="I589" s="29"/>
      <c r="J589" s="46"/>
      <c r="K589" s="55" t="s">
        <v>145</v>
      </c>
      <c r="L589" s="29" t="s">
        <v>158</v>
      </c>
      <c r="M589" s="33">
        <v>1883</v>
      </c>
      <c r="N589" s="29">
        <v>0.152</v>
      </c>
      <c r="O589" s="29">
        <v>1.46E-4</v>
      </c>
      <c r="P589" s="29">
        <v>10</v>
      </c>
      <c r="Q589" s="29">
        <v>176</v>
      </c>
      <c r="R589" s="29">
        <v>135</v>
      </c>
      <c r="S589" s="29">
        <v>89</v>
      </c>
      <c r="T589" s="29">
        <v>1.52</v>
      </c>
      <c r="U589" s="29">
        <v>2.1150000000000001E-3</v>
      </c>
    </row>
    <row r="590" spans="1:21" ht="25.2" x14ac:dyDescent="0.3">
      <c r="A590" s="1"/>
      <c r="B590" s="47">
        <v>585</v>
      </c>
      <c r="C590" s="45">
        <v>1070641</v>
      </c>
      <c r="D590" s="29">
        <v>1015515</v>
      </c>
      <c r="E590" s="60" t="s">
        <v>898</v>
      </c>
      <c r="F590" s="60"/>
      <c r="G590" s="29" t="s">
        <v>39</v>
      </c>
      <c r="H590" s="41" t="s">
        <v>4779</v>
      </c>
      <c r="I590" s="29"/>
      <c r="J590" s="46"/>
      <c r="K590" s="55" t="s">
        <v>145</v>
      </c>
      <c r="L590" s="29" t="s">
        <v>158</v>
      </c>
      <c r="M590" s="33">
        <v>1883</v>
      </c>
      <c r="N590" s="29">
        <v>0.17399999999999999</v>
      </c>
      <c r="O590" s="29">
        <v>1.54E-4</v>
      </c>
      <c r="P590" s="29">
        <v>5</v>
      </c>
      <c r="Q590" s="29">
        <v>176</v>
      </c>
      <c r="R590" s="29">
        <v>67</v>
      </c>
      <c r="S590" s="29">
        <v>89</v>
      </c>
      <c r="T590" s="29">
        <v>0.87</v>
      </c>
      <c r="U590" s="29">
        <v>1.049E-3</v>
      </c>
    </row>
    <row r="591" spans="1:21" ht="25.2" x14ac:dyDescent="0.3">
      <c r="A591" s="1"/>
      <c r="B591" s="47">
        <v>586</v>
      </c>
      <c r="C591" s="45">
        <v>1070644</v>
      </c>
      <c r="D591" s="29">
        <v>1015345</v>
      </c>
      <c r="E591" s="32" t="s">
        <v>899</v>
      </c>
      <c r="F591" s="32"/>
      <c r="G591" s="29" t="s">
        <v>47</v>
      </c>
      <c r="H591" s="41" t="s">
        <v>4779</v>
      </c>
      <c r="I591" s="29"/>
      <c r="J591" s="46"/>
      <c r="K591" s="55" t="s">
        <v>145</v>
      </c>
      <c r="L591" s="29" t="s">
        <v>158</v>
      </c>
      <c r="M591" s="33">
        <v>1557</v>
      </c>
      <c r="N591" s="29">
        <v>0.16400000000000001</v>
      </c>
      <c r="O591" s="29">
        <v>1.7200000000000001E-4</v>
      </c>
      <c r="P591" s="29">
        <v>10</v>
      </c>
      <c r="Q591" s="29">
        <v>176</v>
      </c>
      <c r="R591" s="29">
        <v>135</v>
      </c>
      <c r="S591" s="29">
        <v>89</v>
      </c>
      <c r="T591" s="29">
        <v>1.64</v>
      </c>
      <c r="U591" s="29">
        <v>2.1150000000000001E-3</v>
      </c>
    </row>
    <row r="592" spans="1:21" ht="25.2" x14ac:dyDescent="0.3">
      <c r="A592" s="1"/>
      <c r="B592" s="47">
        <v>587</v>
      </c>
      <c r="C592" s="45">
        <v>1070645</v>
      </c>
      <c r="D592" s="29">
        <v>1057835</v>
      </c>
      <c r="E592" s="32" t="s">
        <v>900</v>
      </c>
      <c r="F592" s="32"/>
      <c r="G592" s="29" t="s">
        <v>47</v>
      </c>
      <c r="H592" s="41" t="s">
        <v>4779</v>
      </c>
      <c r="I592" s="29"/>
      <c r="J592" s="46"/>
      <c r="K592" s="55" t="s">
        <v>145</v>
      </c>
      <c r="L592" s="29" t="s">
        <v>158</v>
      </c>
      <c r="M592" s="33">
        <v>2095</v>
      </c>
      <c r="N592" s="29">
        <v>0.17299999999999999</v>
      </c>
      <c r="O592" s="29">
        <v>1.84E-4</v>
      </c>
      <c r="P592" s="29">
        <v>10</v>
      </c>
      <c r="Q592" s="29">
        <v>176</v>
      </c>
      <c r="R592" s="29">
        <v>135</v>
      </c>
      <c r="S592" s="29">
        <v>89</v>
      </c>
      <c r="T592" s="29">
        <v>1.73</v>
      </c>
      <c r="U592" s="29">
        <v>2.1150000000000001E-3</v>
      </c>
    </row>
    <row r="593" spans="1:21" ht="25.2" x14ac:dyDescent="0.3">
      <c r="A593" s="1"/>
      <c r="B593" s="47">
        <v>588</v>
      </c>
      <c r="C593" s="45">
        <v>1070629</v>
      </c>
      <c r="D593" s="29">
        <v>1015454</v>
      </c>
      <c r="E593" s="32" t="s">
        <v>903</v>
      </c>
      <c r="F593" s="32"/>
      <c r="G593" s="29" t="s">
        <v>39</v>
      </c>
      <c r="H593" s="41" t="s">
        <v>4779</v>
      </c>
      <c r="I593" s="29"/>
      <c r="J593" s="46"/>
      <c r="K593" s="55" t="s">
        <v>145</v>
      </c>
      <c r="L593" s="29" t="s">
        <v>158</v>
      </c>
      <c r="M593" s="33">
        <v>5708</v>
      </c>
      <c r="N593" s="29">
        <v>0.22900000000000001</v>
      </c>
      <c r="O593" s="29">
        <v>2.34E-4</v>
      </c>
      <c r="P593" s="29">
        <v>5</v>
      </c>
      <c r="Q593" s="29">
        <v>176</v>
      </c>
      <c r="R593" s="29">
        <v>135</v>
      </c>
      <c r="S593" s="29">
        <v>89</v>
      </c>
      <c r="T593" s="29">
        <v>1.145</v>
      </c>
      <c r="U593" s="29">
        <v>2.1150000000000001E-3</v>
      </c>
    </row>
    <row r="594" spans="1:21" ht="25.2" x14ac:dyDescent="0.3">
      <c r="A594" s="1"/>
      <c r="B594" s="47">
        <v>589</v>
      </c>
      <c r="C594" s="45">
        <v>1070631</v>
      </c>
      <c r="D594" s="29"/>
      <c r="E594" s="32" t="s">
        <v>905</v>
      </c>
      <c r="F594" s="32"/>
      <c r="G594" s="29" t="s">
        <v>92</v>
      </c>
      <c r="H594" s="41" t="s">
        <v>4779</v>
      </c>
      <c r="I594" s="29"/>
      <c r="J594" s="46"/>
      <c r="K594" s="55" t="s">
        <v>145</v>
      </c>
      <c r="L594" s="29" t="s">
        <v>158</v>
      </c>
      <c r="M594" s="33">
        <v>7047</v>
      </c>
      <c r="N594" s="29">
        <v>0.246</v>
      </c>
      <c r="O594" s="29">
        <v>2.4600000000000002E-4</v>
      </c>
      <c r="P594" s="29">
        <v>5</v>
      </c>
      <c r="Q594" s="29">
        <v>176</v>
      </c>
      <c r="R594" s="29">
        <v>135</v>
      </c>
      <c r="S594" s="29">
        <v>89</v>
      </c>
      <c r="T594" s="29">
        <v>1.23</v>
      </c>
      <c r="U594" s="29">
        <v>2.1150000000000001E-3</v>
      </c>
    </row>
    <row r="595" spans="1:21" ht="25.2" x14ac:dyDescent="0.3">
      <c r="A595" s="1"/>
      <c r="B595" s="47">
        <v>590</v>
      </c>
      <c r="C595" s="45">
        <v>1070632</v>
      </c>
      <c r="D595" s="29"/>
      <c r="E595" s="32" t="s">
        <v>906</v>
      </c>
      <c r="F595" s="32"/>
      <c r="G595" s="29" t="s">
        <v>92</v>
      </c>
      <c r="H595" s="41" t="s">
        <v>4779</v>
      </c>
      <c r="I595" s="29"/>
      <c r="J595" s="46"/>
      <c r="K595" s="55" t="s">
        <v>145</v>
      </c>
      <c r="L595" s="29" t="s">
        <v>158</v>
      </c>
      <c r="M595" s="33">
        <v>7047</v>
      </c>
      <c r="N595" s="29">
        <v>0.246</v>
      </c>
      <c r="O595" s="29">
        <v>2.4600000000000002E-4</v>
      </c>
      <c r="P595" s="29">
        <v>5</v>
      </c>
      <c r="Q595" s="29">
        <v>176</v>
      </c>
      <c r="R595" s="29">
        <v>135</v>
      </c>
      <c r="S595" s="29">
        <v>89</v>
      </c>
      <c r="T595" s="29">
        <v>1.23</v>
      </c>
      <c r="U595" s="29">
        <v>2.1150000000000001E-3</v>
      </c>
    </row>
    <row r="596" spans="1:21" ht="25.2" x14ac:dyDescent="0.3">
      <c r="A596" s="1"/>
      <c r="B596" s="47">
        <v>591</v>
      </c>
      <c r="C596" s="45">
        <v>1070634</v>
      </c>
      <c r="D596" s="29"/>
      <c r="E596" s="32" t="s">
        <v>908</v>
      </c>
      <c r="F596" s="32"/>
      <c r="G596" s="29" t="s">
        <v>92</v>
      </c>
      <c r="H596" s="41" t="s">
        <v>4779</v>
      </c>
      <c r="I596" s="29"/>
      <c r="J596" s="46"/>
      <c r="K596" s="55" t="s">
        <v>145</v>
      </c>
      <c r="L596" s="29" t="s">
        <v>158</v>
      </c>
      <c r="M596" s="33">
        <v>12365</v>
      </c>
      <c r="N596" s="29">
        <v>0.33700000000000002</v>
      </c>
      <c r="O596" s="29">
        <v>4.1100000000000002E-4</v>
      </c>
      <c r="P596" s="29">
        <v>3</v>
      </c>
      <c r="Q596" s="29">
        <v>176</v>
      </c>
      <c r="R596" s="29">
        <v>135</v>
      </c>
      <c r="S596" s="29">
        <v>89</v>
      </c>
      <c r="T596" s="29">
        <v>1.0109999999999999</v>
      </c>
      <c r="U596" s="29">
        <v>2.1150000000000001E-3</v>
      </c>
    </row>
    <row r="597" spans="1:21" ht="25.2" x14ac:dyDescent="0.3">
      <c r="A597" s="1"/>
      <c r="B597" s="47">
        <v>592</v>
      </c>
      <c r="C597" s="45">
        <v>1070635</v>
      </c>
      <c r="D597" s="29"/>
      <c r="E597" s="32" t="s">
        <v>909</v>
      </c>
      <c r="F597" s="32"/>
      <c r="G597" s="29" t="s">
        <v>92</v>
      </c>
      <c r="H597" s="41" t="s">
        <v>4779</v>
      </c>
      <c r="I597" s="29"/>
      <c r="J597" s="46"/>
      <c r="K597" s="55" t="s">
        <v>145</v>
      </c>
      <c r="L597" s="29" t="s">
        <v>158</v>
      </c>
      <c r="M597" s="33">
        <v>12365</v>
      </c>
      <c r="N597" s="29">
        <v>0.33700000000000002</v>
      </c>
      <c r="O597" s="29">
        <v>4.1100000000000002E-4</v>
      </c>
      <c r="P597" s="29">
        <v>3</v>
      </c>
      <c r="Q597" s="29">
        <v>176</v>
      </c>
      <c r="R597" s="29">
        <v>135</v>
      </c>
      <c r="S597" s="29">
        <v>89</v>
      </c>
      <c r="T597" s="29">
        <v>1.0109999999999999</v>
      </c>
      <c r="U597" s="29">
        <v>2.1150000000000001E-3</v>
      </c>
    </row>
    <row r="598" spans="1:21" ht="25.2" x14ac:dyDescent="0.3">
      <c r="A598" s="1"/>
      <c r="B598" s="47">
        <v>593</v>
      </c>
      <c r="C598" s="45">
        <v>1070636</v>
      </c>
      <c r="D598" s="29"/>
      <c r="E598" s="32" t="s">
        <v>910</v>
      </c>
      <c r="F598" s="32"/>
      <c r="G598" s="29" t="s">
        <v>92</v>
      </c>
      <c r="H598" s="41" t="s">
        <v>4779</v>
      </c>
      <c r="I598" s="29"/>
      <c r="J598" s="46"/>
      <c r="K598" s="55" t="s">
        <v>145</v>
      </c>
      <c r="L598" s="29" t="s">
        <v>158</v>
      </c>
      <c r="M598" s="33">
        <v>8114</v>
      </c>
      <c r="N598" s="29">
        <v>0.23699999999999999</v>
      </c>
      <c r="O598" s="29">
        <v>1.76E-4</v>
      </c>
      <c r="P598" s="29">
        <v>5</v>
      </c>
      <c r="Q598" s="29">
        <v>176</v>
      </c>
      <c r="R598" s="29">
        <v>135</v>
      </c>
      <c r="S598" s="29">
        <v>89</v>
      </c>
      <c r="T598" s="29">
        <v>1.1850000000000001</v>
      </c>
      <c r="U598" s="29">
        <v>2.1150000000000001E-3</v>
      </c>
    </row>
    <row r="599" spans="1:21" ht="25.2" x14ac:dyDescent="0.3">
      <c r="A599" s="1"/>
      <c r="B599" s="47">
        <v>594</v>
      </c>
      <c r="C599" s="45">
        <v>1070637</v>
      </c>
      <c r="D599" s="29"/>
      <c r="E599" s="32" t="s">
        <v>911</v>
      </c>
      <c r="F599" s="32"/>
      <c r="G599" s="29" t="s">
        <v>92</v>
      </c>
      <c r="H599" s="41" t="s">
        <v>4779</v>
      </c>
      <c r="I599" s="29"/>
      <c r="J599" s="46"/>
      <c r="K599" s="55" t="s">
        <v>145</v>
      </c>
      <c r="L599" s="29" t="s">
        <v>158</v>
      </c>
      <c r="M599" s="33">
        <v>8114</v>
      </c>
      <c r="N599" s="29">
        <v>0.28100000000000003</v>
      </c>
      <c r="O599" s="29">
        <v>2.3800000000000001E-4</v>
      </c>
      <c r="P599" s="29">
        <v>5</v>
      </c>
      <c r="Q599" s="29">
        <v>176</v>
      </c>
      <c r="R599" s="29">
        <v>135</v>
      </c>
      <c r="S599" s="29">
        <v>89</v>
      </c>
      <c r="T599" s="29">
        <v>1.405</v>
      </c>
      <c r="U599" s="29">
        <v>2.1150000000000001E-3</v>
      </c>
    </row>
    <row r="600" spans="1:21" ht="25.2" x14ac:dyDescent="0.3">
      <c r="A600" s="1"/>
      <c r="B600" s="47">
        <v>595</v>
      </c>
      <c r="C600" s="45">
        <v>1070643</v>
      </c>
      <c r="D600" s="29">
        <v>1044211</v>
      </c>
      <c r="E600" s="32" t="s">
        <v>912</v>
      </c>
      <c r="F600" s="32"/>
      <c r="G600" s="29" t="s">
        <v>31</v>
      </c>
      <c r="H600" s="41" t="s">
        <v>4779</v>
      </c>
      <c r="I600" s="29"/>
      <c r="J600" s="46"/>
      <c r="K600" s="55" t="s">
        <v>145</v>
      </c>
      <c r="L600" s="29" t="s">
        <v>158</v>
      </c>
      <c r="M600" s="33">
        <v>6805</v>
      </c>
      <c r="N600" s="29">
        <v>0.23799999999999999</v>
      </c>
      <c r="O600" s="29">
        <v>3.1700000000000001E-4</v>
      </c>
      <c r="P600" s="29">
        <v>1</v>
      </c>
      <c r="Q600" s="29">
        <v>259</v>
      </c>
      <c r="R600" s="29">
        <v>230</v>
      </c>
      <c r="S600" s="29">
        <v>127</v>
      </c>
      <c r="T600" s="29">
        <v>0.23799999999999999</v>
      </c>
      <c r="U600" s="29">
        <v>7.5649999999999997E-3</v>
      </c>
    </row>
    <row r="601" spans="1:21" ht="25.2" x14ac:dyDescent="0.3">
      <c r="A601" s="1"/>
      <c r="B601" s="47">
        <v>596</v>
      </c>
      <c r="C601" s="45">
        <v>1070649</v>
      </c>
      <c r="D601" s="29">
        <v>1057838</v>
      </c>
      <c r="E601" s="32" t="s">
        <v>914</v>
      </c>
      <c r="F601" s="32"/>
      <c r="G601" s="29" t="s">
        <v>31</v>
      </c>
      <c r="H601" s="41" t="s">
        <v>4779</v>
      </c>
      <c r="I601" s="29"/>
      <c r="J601" s="46"/>
      <c r="K601" s="55" t="s">
        <v>145</v>
      </c>
      <c r="L601" s="29" t="s">
        <v>158</v>
      </c>
      <c r="M601" s="33">
        <v>3177</v>
      </c>
      <c r="N601" s="29">
        <v>0.23699999999999999</v>
      </c>
      <c r="O601" s="29">
        <v>2.5599999999999999E-4</v>
      </c>
      <c r="P601" s="29">
        <v>10</v>
      </c>
      <c r="Q601" s="29">
        <v>176</v>
      </c>
      <c r="R601" s="29">
        <v>135</v>
      </c>
      <c r="S601" s="29">
        <v>89</v>
      </c>
      <c r="T601" s="29">
        <v>2.37</v>
      </c>
      <c r="U601" s="29">
        <v>2.1150000000000001E-3</v>
      </c>
    </row>
    <row r="602" spans="1:21" ht="25.2" x14ac:dyDescent="0.3">
      <c r="A602" s="1"/>
      <c r="B602" s="47">
        <v>597</v>
      </c>
      <c r="C602" s="45">
        <v>1070652</v>
      </c>
      <c r="D602" s="29">
        <v>1015572</v>
      </c>
      <c r="E602" s="32" t="s">
        <v>915</v>
      </c>
      <c r="F602" s="32"/>
      <c r="G602" s="29" t="s">
        <v>31</v>
      </c>
      <c r="H602" s="41" t="s">
        <v>4779</v>
      </c>
      <c r="I602" s="29"/>
      <c r="J602" s="46"/>
      <c r="K602" s="55" t="s">
        <v>145</v>
      </c>
      <c r="L602" s="29" t="s">
        <v>158</v>
      </c>
      <c r="M602" s="33">
        <v>2358</v>
      </c>
      <c r="N602" s="29">
        <v>0.14000000000000001</v>
      </c>
      <c r="O602" s="29">
        <v>2.6400000000000002E-4</v>
      </c>
      <c r="P602" s="29">
        <v>5</v>
      </c>
      <c r="Q602" s="29">
        <v>176</v>
      </c>
      <c r="R602" s="29">
        <v>135</v>
      </c>
      <c r="S602" s="29">
        <v>89</v>
      </c>
      <c r="T602" s="29">
        <v>0.7</v>
      </c>
      <c r="U602" s="29">
        <v>2.1150000000000001E-3</v>
      </c>
    </row>
    <row r="603" spans="1:21" ht="25.2" x14ac:dyDescent="0.3">
      <c r="A603" s="1"/>
      <c r="B603" s="47">
        <v>598</v>
      </c>
      <c r="C603" s="45">
        <v>1070654</v>
      </c>
      <c r="D603" s="29"/>
      <c r="E603" s="32" t="s">
        <v>917</v>
      </c>
      <c r="F603" s="32"/>
      <c r="G603" s="29" t="s">
        <v>92</v>
      </c>
      <c r="H603" s="41" t="s">
        <v>4779</v>
      </c>
      <c r="I603" s="29"/>
      <c r="J603" s="46"/>
      <c r="K603" s="55" t="s">
        <v>145</v>
      </c>
      <c r="L603" s="29" t="s">
        <v>158</v>
      </c>
      <c r="M603" s="33">
        <v>7374</v>
      </c>
      <c r="N603" s="29">
        <v>0.27600000000000002</v>
      </c>
      <c r="O603" s="29">
        <v>3.5199999999999999E-4</v>
      </c>
      <c r="P603" s="29">
        <v>5</v>
      </c>
      <c r="Q603" s="29">
        <v>176</v>
      </c>
      <c r="R603" s="29">
        <v>135</v>
      </c>
      <c r="S603" s="29">
        <v>89</v>
      </c>
      <c r="T603" s="29">
        <v>1.38</v>
      </c>
      <c r="U603" s="29">
        <v>2.1150000000000001E-3</v>
      </c>
    </row>
    <row r="604" spans="1:21" ht="25.2" x14ac:dyDescent="0.3">
      <c r="A604" s="1"/>
      <c r="B604" s="47">
        <v>599</v>
      </c>
      <c r="C604" s="45">
        <v>1070656</v>
      </c>
      <c r="D604" s="29"/>
      <c r="E604" s="32" t="s">
        <v>919</v>
      </c>
      <c r="F604" s="32"/>
      <c r="G604" s="29" t="s">
        <v>92</v>
      </c>
      <c r="H604" s="41" t="s">
        <v>4779</v>
      </c>
      <c r="I604" s="29"/>
      <c r="J604" s="46"/>
      <c r="K604" s="55" t="s">
        <v>145</v>
      </c>
      <c r="L604" s="29" t="s">
        <v>158</v>
      </c>
      <c r="M604" s="33">
        <v>11995</v>
      </c>
      <c r="N604" s="29">
        <v>0.34599999999999997</v>
      </c>
      <c r="O604" s="29">
        <v>4.0200000000000001E-4</v>
      </c>
      <c r="P604" s="29">
        <v>5</v>
      </c>
      <c r="Q604" s="29">
        <v>176</v>
      </c>
      <c r="R604" s="29">
        <v>135</v>
      </c>
      <c r="S604" s="29">
        <v>89</v>
      </c>
      <c r="T604" s="29">
        <v>1.73</v>
      </c>
      <c r="U604" s="29">
        <v>2.1150000000000001E-3</v>
      </c>
    </row>
    <row r="605" spans="1:21" ht="25.2" x14ac:dyDescent="0.3">
      <c r="A605" s="1"/>
      <c r="B605" s="47">
        <v>600</v>
      </c>
      <c r="C605" s="45">
        <v>1135971</v>
      </c>
      <c r="D605" s="40">
        <v>1058090</v>
      </c>
      <c r="E605" s="30" t="s">
        <v>5545</v>
      </c>
      <c r="F605" s="30"/>
      <c r="G605" s="101" t="s">
        <v>42</v>
      </c>
      <c r="H605" s="139" t="s">
        <v>4781</v>
      </c>
      <c r="I605" s="27"/>
      <c r="J605" s="46"/>
      <c r="K605" s="38" t="s">
        <v>145</v>
      </c>
      <c r="L605" s="37" t="s">
        <v>158</v>
      </c>
      <c r="M605" s="33">
        <v>784</v>
      </c>
      <c r="N605" s="27"/>
      <c r="O605" s="27"/>
      <c r="P605" s="29">
        <v>50</v>
      </c>
      <c r="Q605" s="27"/>
      <c r="R605" s="27"/>
      <c r="S605" s="27"/>
      <c r="T605" s="27"/>
      <c r="U605" s="27"/>
    </row>
    <row r="606" spans="1:21" ht="25.2" x14ac:dyDescent="0.3">
      <c r="A606" s="1"/>
      <c r="B606" s="47">
        <v>601</v>
      </c>
      <c r="C606" s="45">
        <v>1135972</v>
      </c>
      <c r="D606" s="40">
        <v>1058092</v>
      </c>
      <c r="E606" s="30" t="s">
        <v>5546</v>
      </c>
      <c r="F606" s="30"/>
      <c r="G606" s="101" t="s">
        <v>47</v>
      </c>
      <c r="H606" s="139" t="s">
        <v>4781</v>
      </c>
      <c r="I606" s="27"/>
      <c r="J606" s="46"/>
      <c r="K606" s="38" t="s">
        <v>145</v>
      </c>
      <c r="L606" s="37" t="s">
        <v>158</v>
      </c>
      <c r="M606" s="33">
        <v>930</v>
      </c>
      <c r="N606" s="27"/>
      <c r="O606" s="27"/>
      <c r="P606" s="29">
        <v>50</v>
      </c>
      <c r="Q606" s="27"/>
      <c r="R606" s="27"/>
      <c r="S606" s="27"/>
      <c r="T606" s="27"/>
      <c r="U606" s="27"/>
    </row>
    <row r="607" spans="1:21" ht="25.2" x14ac:dyDescent="0.3">
      <c r="A607" s="1"/>
      <c r="B607" s="47">
        <v>602</v>
      </c>
      <c r="C607" s="45">
        <v>1135966</v>
      </c>
      <c r="D607" s="40">
        <v>1013830</v>
      </c>
      <c r="E607" s="30" t="s">
        <v>5541</v>
      </c>
      <c r="F607" s="30"/>
      <c r="G607" s="101" t="s">
        <v>42</v>
      </c>
      <c r="H607" s="139" t="s">
        <v>4781</v>
      </c>
      <c r="I607" s="27"/>
      <c r="J607" s="46"/>
      <c r="K607" s="38" t="s">
        <v>145</v>
      </c>
      <c r="L607" s="37" t="s">
        <v>158</v>
      </c>
      <c r="M607" s="33">
        <v>727</v>
      </c>
      <c r="N607" s="27"/>
      <c r="O607" s="27"/>
      <c r="P607" s="29">
        <v>50</v>
      </c>
      <c r="Q607" s="27"/>
      <c r="R607" s="27"/>
      <c r="S607" s="27"/>
      <c r="T607" s="27"/>
      <c r="U607" s="27"/>
    </row>
    <row r="608" spans="1:21" ht="25.2" x14ac:dyDescent="0.3">
      <c r="A608" s="1"/>
      <c r="B608" s="47">
        <v>603</v>
      </c>
      <c r="C608" s="45">
        <v>1058086</v>
      </c>
      <c r="D608" s="40">
        <v>1013846</v>
      </c>
      <c r="E608" s="31" t="s">
        <v>924</v>
      </c>
      <c r="F608" s="31"/>
      <c r="G608" s="29" t="s">
        <v>47</v>
      </c>
      <c r="H608" s="41" t="s">
        <v>4779</v>
      </c>
      <c r="I608" s="40" t="s">
        <v>33</v>
      </c>
      <c r="J608" s="46"/>
      <c r="K608" s="38" t="s">
        <v>145</v>
      </c>
      <c r="L608" s="29" t="s">
        <v>158</v>
      </c>
      <c r="M608" s="33">
        <v>588</v>
      </c>
      <c r="N608" s="29">
        <v>4.2000000000000003E-2</v>
      </c>
      <c r="O608" s="29">
        <v>2.0999999999999999E-5</v>
      </c>
      <c r="P608" s="29">
        <v>25</v>
      </c>
      <c r="Q608" s="29">
        <v>176</v>
      </c>
      <c r="R608" s="29">
        <v>135</v>
      </c>
      <c r="S608" s="29">
        <v>89</v>
      </c>
      <c r="T608" s="29">
        <v>1.05</v>
      </c>
      <c r="U608" s="29">
        <v>2.1150000000000001E-3</v>
      </c>
    </row>
    <row r="609" spans="1:21" ht="25.2" x14ac:dyDescent="0.3">
      <c r="A609" s="1"/>
      <c r="B609" s="47">
        <v>604</v>
      </c>
      <c r="C609" s="45">
        <v>1058088</v>
      </c>
      <c r="D609" s="40">
        <v>1013832</v>
      </c>
      <c r="E609" s="31" t="s">
        <v>925</v>
      </c>
      <c r="F609" s="31"/>
      <c r="G609" s="29" t="s">
        <v>47</v>
      </c>
      <c r="H609" s="41" t="s">
        <v>4779</v>
      </c>
      <c r="I609" s="40" t="s">
        <v>33</v>
      </c>
      <c r="J609" s="46"/>
      <c r="K609" s="38" t="s">
        <v>145</v>
      </c>
      <c r="L609" s="29" t="s">
        <v>158</v>
      </c>
      <c r="M609" s="33">
        <v>1270</v>
      </c>
      <c r="N609" s="29">
        <v>8.4000000000000005E-2</v>
      </c>
      <c r="O609" s="29">
        <v>2.8E-5</v>
      </c>
      <c r="P609" s="29">
        <v>25</v>
      </c>
      <c r="Q609" s="29">
        <v>277</v>
      </c>
      <c r="R609" s="29">
        <v>179</v>
      </c>
      <c r="S609" s="29">
        <v>95</v>
      </c>
      <c r="T609" s="29">
        <v>2.1</v>
      </c>
      <c r="U609" s="29">
        <v>4.7099999999999998E-3</v>
      </c>
    </row>
    <row r="610" spans="1:21" ht="37.799999999999997" x14ac:dyDescent="0.3">
      <c r="A610" s="1"/>
      <c r="B610" s="47">
        <v>605</v>
      </c>
      <c r="C610" s="45">
        <v>1058090</v>
      </c>
      <c r="D610" s="40">
        <v>1013989</v>
      </c>
      <c r="E610" s="31" t="s">
        <v>926</v>
      </c>
      <c r="F610" s="31"/>
      <c r="G610" s="29" t="s">
        <v>42</v>
      </c>
      <c r="H610" s="41" t="s">
        <v>62</v>
      </c>
      <c r="I610" s="45">
        <v>1135971</v>
      </c>
      <c r="J610" s="46"/>
      <c r="K610" s="38" t="s">
        <v>145</v>
      </c>
      <c r="L610" s="29" t="s">
        <v>158</v>
      </c>
      <c r="M610" s="33">
        <v>784</v>
      </c>
      <c r="N610" s="29">
        <v>6.2E-2</v>
      </c>
      <c r="O610" s="29">
        <v>2.0000000000000002E-5</v>
      </c>
      <c r="P610" s="29">
        <v>25</v>
      </c>
      <c r="Q610" s="29">
        <v>176</v>
      </c>
      <c r="R610" s="29">
        <v>135</v>
      </c>
      <c r="S610" s="29">
        <v>89</v>
      </c>
      <c r="T610" s="29">
        <v>1.55</v>
      </c>
      <c r="U610" s="29">
        <v>2.1150000000000001E-3</v>
      </c>
    </row>
    <row r="611" spans="1:21" ht="37.799999999999997" x14ac:dyDescent="0.3">
      <c r="A611" s="1"/>
      <c r="B611" s="47">
        <v>606</v>
      </c>
      <c r="C611" s="45">
        <v>1058092</v>
      </c>
      <c r="D611" s="40">
        <v>1014004</v>
      </c>
      <c r="E611" s="31" t="s">
        <v>927</v>
      </c>
      <c r="F611" s="31"/>
      <c r="G611" s="29" t="s">
        <v>47</v>
      </c>
      <c r="H611" s="41" t="s">
        <v>62</v>
      </c>
      <c r="I611" s="45">
        <v>1135972</v>
      </c>
      <c r="J611" s="46"/>
      <c r="K611" s="38" t="s">
        <v>145</v>
      </c>
      <c r="L611" s="29" t="s">
        <v>158</v>
      </c>
      <c r="M611" s="33">
        <v>930</v>
      </c>
      <c r="N611" s="29">
        <v>0.05</v>
      </c>
      <c r="O611" s="29">
        <v>2.3E-5</v>
      </c>
      <c r="P611" s="29">
        <v>25</v>
      </c>
      <c r="Q611" s="29">
        <v>176</v>
      </c>
      <c r="R611" s="29">
        <v>135</v>
      </c>
      <c r="S611" s="29">
        <v>89</v>
      </c>
      <c r="T611" s="29">
        <v>1.25</v>
      </c>
      <c r="U611" s="29">
        <v>2.1150000000000001E-3</v>
      </c>
    </row>
    <row r="612" spans="1:21" ht="25.2" x14ac:dyDescent="0.3">
      <c r="A612" s="1"/>
      <c r="B612" s="47">
        <v>607</v>
      </c>
      <c r="C612" s="45">
        <v>1011372</v>
      </c>
      <c r="D612" s="40" t="s">
        <v>33</v>
      </c>
      <c r="E612" s="39" t="s">
        <v>931</v>
      </c>
      <c r="F612" s="39"/>
      <c r="G612" s="29" t="s">
        <v>47</v>
      </c>
      <c r="H612" s="41" t="s">
        <v>4779</v>
      </c>
      <c r="I612" s="40" t="s">
        <v>33</v>
      </c>
      <c r="J612" s="46"/>
      <c r="K612" s="38" t="s">
        <v>145</v>
      </c>
      <c r="L612" s="29" t="s">
        <v>158</v>
      </c>
      <c r="M612" s="33">
        <v>67.06</v>
      </c>
      <c r="N612" s="29">
        <v>3.0000000000000001E-3</v>
      </c>
      <c r="O612" s="29">
        <v>4.0000000000000003E-5</v>
      </c>
      <c r="P612" s="29">
        <v>50</v>
      </c>
      <c r="Q612" s="29">
        <v>150</v>
      </c>
      <c r="R612" s="29">
        <v>150</v>
      </c>
      <c r="S612" s="29">
        <v>75</v>
      </c>
      <c r="T612" s="29">
        <v>0.15</v>
      </c>
      <c r="U612" s="29">
        <v>1.688E-3</v>
      </c>
    </row>
    <row r="613" spans="1:21" ht="25.2" x14ac:dyDescent="0.3">
      <c r="A613" s="1"/>
      <c r="B613" s="47">
        <v>608</v>
      </c>
      <c r="C613" s="45">
        <v>1013894</v>
      </c>
      <c r="D613" s="40" t="s">
        <v>33</v>
      </c>
      <c r="E613" s="39" t="s">
        <v>933</v>
      </c>
      <c r="F613" s="39"/>
      <c r="G613" s="29" t="s">
        <v>47</v>
      </c>
      <c r="H613" s="41" t="s">
        <v>4779</v>
      </c>
      <c r="I613" s="40" t="s">
        <v>33</v>
      </c>
      <c r="J613" s="46"/>
      <c r="K613" s="38" t="s">
        <v>145</v>
      </c>
      <c r="L613" s="29" t="s">
        <v>158</v>
      </c>
      <c r="M613" s="33">
        <v>497</v>
      </c>
      <c r="N613" s="29">
        <v>0.04</v>
      </c>
      <c r="O613" s="29">
        <v>2.5999999999999998E-5</v>
      </c>
      <c r="P613" s="29">
        <v>40</v>
      </c>
      <c r="Q613" s="29">
        <v>87</v>
      </c>
      <c r="R613" s="29">
        <v>67</v>
      </c>
      <c r="S613" s="29">
        <v>89</v>
      </c>
      <c r="T613" s="29">
        <v>0.8</v>
      </c>
      <c r="U613" s="29">
        <v>5.1900000000000004E-4</v>
      </c>
    </row>
    <row r="614" spans="1:21" ht="25.2" x14ac:dyDescent="0.3">
      <c r="A614" s="1"/>
      <c r="B614" s="47">
        <v>609</v>
      </c>
      <c r="C614" s="45">
        <v>1015559</v>
      </c>
      <c r="D614" s="40" t="s">
        <v>33</v>
      </c>
      <c r="E614" s="52" t="s">
        <v>942</v>
      </c>
      <c r="F614" s="52"/>
      <c r="G614" s="29" t="s">
        <v>39</v>
      </c>
      <c r="H614" s="41" t="s">
        <v>4779</v>
      </c>
      <c r="I614" s="40" t="s">
        <v>33</v>
      </c>
      <c r="J614" s="46"/>
      <c r="K614" s="38" t="s">
        <v>145</v>
      </c>
      <c r="L614" s="29" t="s">
        <v>158</v>
      </c>
      <c r="M614" s="33">
        <v>1557</v>
      </c>
      <c r="N614" s="29">
        <v>0.17</v>
      </c>
      <c r="O614" s="29">
        <v>2.13E-4</v>
      </c>
      <c r="P614" s="29">
        <v>10</v>
      </c>
      <c r="Q614" s="29">
        <v>175</v>
      </c>
      <c r="R614" s="29">
        <v>135</v>
      </c>
      <c r="S614" s="29">
        <v>90</v>
      </c>
      <c r="T614" s="29">
        <v>1.7</v>
      </c>
      <c r="U614" s="29">
        <v>2.1259999999999999E-3</v>
      </c>
    </row>
    <row r="615" spans="1:21" ht="25.2" x14ac:dyDescent="0.3">
      <c r="A615" s="1"/>
      <c r="B615" s="47">
        <v>610</v>
      </c>
      <c r="C615" s="45">
        <v>1070650</v>
      </c>
      <c r="D615" s="29"/>
      <c r="E615" s="60" t="s">
        <v>945</v>
      </c>
      <c r="F615" s="60"/>
      <c r="G615" s="29" t="s">
        <v>92</v>
      </c>
      <c r="H615" s="41" t="s">
        <v>4779</v>
      </c>
      <c r="I615" s="29"/>
      <c r="J615" s="46"/>
      <c r="K615" s="55" t="s">
        <v>145</v>
      </c>
      <c r="L615" s="29" t="s">
        <v>158</v>
      </c>
      <c r="M615" s="33">
        <v>1647</v>
      </c>
      <c r="N615" s="29">
        <v>0.1</v>
      </c>
      <c r="O615" s="29">
        <v>1.7799999999999999E-4</v>
      </c>
      <c r="P615" s="29">
        <v>20</v>
      </c>
      <c r="Q615" s="29">
        <v>185</v>
      </c>
      <c r="R615" s="29">
        <v>92</v>
      </c>
      <c r="S615" s="29">
        <v>185</v>
      </c>
      <c r="T615" s="29">
        <v>2</v>
      </c>
      <c r="U615" s="29">
        <v>3.1489999999999999E-3</v>
      </c>
    </row>
    <row r="616" spans="1:21" ht="25.2" x14ac:dyDescent="0.3">
      <c r="A616" s="1"/>
      <c r="B616" s="47">
        <v>611</v>
      </c>
      <c r="C616" s="45">
        <v>1070687</v>
      </c>
      <c r="D616" s="29"/>
      <c r="E616" s="60" t="s">
        <v>950</v>
      </c>
      <c r="F616" s="60"/>
      <c r="G616" s="29" t="s">
        <v>92</v>
      </c>
      <c r="H616" s="41" t="s">
        <v>4779</v>
      </c>
      <c r="I616" s="29"/>
      <c r="J616" s="46"/>
      <c r="K616" s="55" t="s">
        <v>145</v>
      </c>
      <c r="L616" s="29" t="s">
        <v>158</v>
      </c>
      <c r="M616" s="33">
        <v>7930</v>
      </c>
      <c r="N616" s="29">
        <v>0.56299999999999994</v>
      </c>
      <c r="O616" s="29">
        <v>4.15E-4</v>
      </c>
      <c r="P616" s="29">
        <v>1</v>
      </c>
      <c r="Q616" s="29">
        <v>176</v>
      </c>
      <c r="R616" s="29">
        <v>135</v>
      </c>
      <c r="S616" s="29">
        <v>89</v>
      </c>
      <c r="T616" s="29">
        <v>0.56299999999999994</v>
      </c>
      <c r="U616" s="29">
        <v>2.1150000000000001E-3</v>
      </c>
    </row>
    <row r="617" spans="1:21" ht="25.2" x14ac:dyDescent="0.3">
      <c r="A617" s="1"/>
      <c r="B617" s="47">
        <v>612</v>
      </c>
      <c r="C617" s="45">
        <v>1029144</v>
      </c>
      <c r="D617" s="40" t="s">
        <v>33</v>
      </c>
      <c r="E617" s="31" t="s">
        <v>963</v>
      </c>
      <c r="F617" s="31"/>
      <c r="G617" s="29" t="s">
        <v>47</v>
      </c>
      <c r="H617" s="41" t="s">
        <v>4779</v>
      </c>
      <c r="I617" s="40" t="s">
        <v>33</v>
      </c>
      <c r="J617" s="46"/>
      <c r="K617" s="38" t="s">
        <v>145</v>
      </c>
      <c r="L617" s="29" t="s">
        <v>158</v>
      </c>
      <c r="M617" s="33">
        <v>7550</v>
      </c>
      <c r="N617" s="29">
        <v>0.35099999999999998</v>
      </c>
      <c r="O617" s="29">
        <v>1.109E-3</v>
      </c>
      <c r="P617" s="29">
        <v>2</v>
      </c>
      <c r="Q617" s="29">
        <v>140</v>
      </c>
      <c r="R617" s="29">
        <v>99</v>
      </c>
      <c r="S617" s="29">
        <v>80</v>
      </c>
      <c r="T617" s="29">
        <v>0.70199999999999996</v>
      </c>
      <c r="U617" s="29">
        <v>1.109E-3</v>
      </c>
    </row>
    <row r="618" spans="1:21" ht="25.2" x14ac:dyDescent="0.3">
      <c r="A618" s="1"/>
      <c r="B618" s="47">
        <v>613</v>
      </c>
      <c r="C618" s="45">
        <v>1029145</v>
      </c>
      <c r="D618" s="40" t="s">
        <v>33</v>
      </c>
      <c r="E618" s="31" t="s">
        <v>964</v>
      </c>
      <c r="F618" s="31"/>
      <c r="G618" s="37" t="s">
        <v>47</v>
      </c>
      <c r="H618" s="41" t="s">
        <v>4779</v>
      </c>
      <c r="I618" s="40" t="s">
        <v>33</v>
      </c>
      <c r="J618" s="46"/>
      <c r="K618" s="38" t="s">
        <v>145</v>
      </c>
      <c r="L618" s="29" t="s">
        <v>158</v>
      </c>
      <c r="M618" s="33">
        <v>18060</v>
      </c>
      <c r="N618" s="29">
        <v>0.73</v>
      </c>
      <c r="O618" s="29">
        <v>1.3649999999999999E-3</v>
      </c>
      <c r="P618" s="29">
        <v>2</v>
      </c>
      <c r="Q618" s="29">
        <v>150</v>
      </c>
      <c r="R618" s="29">
        <v>130</v>
      </c>
      <c r="S618" s="29">
        <v>70</v>
      </c>
      <c r="T618" s="29">
        <v>1.46</v>
      </c>
      <c r="U618" s="29">
        <v>1.3649999999999999E-3</v>
      </c>
    </row>
    <row r="619" spans="1:21" ht="25.2" x14ac:dyDescent="0.3">
      <c r="A619" s="1"/>
      <c r="B619" s="47">
        <v>614</v>
      </c>
      <c r="C619" s="45">
        <v>1029142</v>
      </c>
      <c r="D619" s="40" t="s">
        <v>33</v>
      </c>
      <c r="E619" s="39" t="s">
        <v>965</v>
      </c>
      <c r="F619" s="39"/>
      <c r="G619" s="29" t="s">
        <v>42</v>
      </c>
      <c r="H619" s="41" t="s">
        <v>4779</v>
      </c>
      <c r="I619" s="40" t="s">
        <v>33</v>
      </c>
      <c r="J619" s="46"/>
      <c r="K619" s="38" t="s">
        <v>145</v>
      </c>
      <c r="L619" s="29" t="s">
        <v>158</v>
      </c>
      <c r="M619" s="33">
        <v>12026</v>
      </c>
      <c r="N619" s="29">
        <v>0.78</v>
      </c>
      <c r="O619" s="29">
        <v>1.3320000000000001E-3</v>
      </c>
      <c r="P619" s="29">
        <v>1</v>
      </c>
      <c r="Q619" s="29">
        <v>150</v>
      </c>
      <c r="R619" s="29">
        <v>111</v>
      </c>
      <c r="S619" s="29">
        <v>80</v>
      </c>
      <c r="T619" s="29">
        <v>0.78</v>
      </c>
      <c r="U619" s="29">
        <v>1.3320000000000001E-3</v>
      </c>
    </row>
    <row r="620" spans="1:21" ht="25.2" x14ac:dyDescent="0.3">
      <c r="A620" s="1"/>
      <c r="B620" s="47">
        <v>615</v>
      </c>
      <c r="C620" s="45">
        <v>1029143</v>
      </c>
      <c r="D620" s="40" t="s">
        <v>33</v>
      </c>
      <c r="E620" s="31" t="s">
        <v>966</v>
      </c>
      <c r="F620" s="31"/>
      <c r="G620" s="37" t="s">
        <v>47</v>
      </c>
      <c r="H620" s="41" t="s">
        <v>4779</v>
      </c>
      <c r="I620" s="40" t="s">
        <v>33</v>
      </c>
      <c r="J620" s="46"/>
      <c r="K620" s="38" t="s">
        <v>145</v>
      </c>
      <c r="L620" s="29" t="s">
        <v>158</v>
      </c>
      <c r="M620" s="33">
        <v>30153</v>
      </c>
      <c r="N620" s="29">
        <v>1</v>
      </c>
      <c r="O620" s="29">
        <v>2.944E-3</v>
      </c>
      <c r="P620" s="29">
        <v>1</v>
      </c>
      <c r="Q620" s="29">
        <v>160</v>
      </c>
      <c r="R620" s="29">
        <v>160</v>
      </c>
      <c r="S620" s="29">
        <v>115</v>
      </c>
      <c r="T620" s="29">
        <v>1</v>
      </c>
      <c r="U620" s="29">
        <v>2.944E-3</v>
      </c>
    </row>
    <row r="621" spans="1:21" ht="25.2" x14ac:dyDescent="0.3">
      <c r="A621" s="1"/>
      <c r="B621" s="47">
        <v>616</v>
      </c>
      <c r="C621" s="45">
        <v>1029138</v>
      </c>
      <c r="D621" s="40" t="s">
        <v>33</v>
      </c>
      <c r="E621" s="39" t="s">
        <v>967</v>
      </c>
      <c r="F621" s="39"/>
      <c r="G621" s="29" t="s">
        <v>42</v>
      </c>
      <c r="H621" s="41" t="s">
        <v>4779</v>
      </c>
      <c r="I621" s="40" t="s">
        <v>33</v>
      </c>
      <c r="J621" s="46"/>
      <c r="K621" s="38" t="s">
        <v>145</v>
      </c>
      <c r="L621" s="29" t="s">
        <v>158</v>
      </c>
      <c r="M621" s="33">
        <v>10096</v>
      </c>
      <c r="N621" s="29">
        <v>0.53800000000000003</v>
      </c>
      <c r="O621" s="29">
        <v>4.8999999999999998E-4</v>
      </c>
      <c r="P621" s="29">
        <v>1</v>
      </c>
      <c r="Q621" s="29">
        <v>150</v>
      </c>
      <c r="R621" s="29">
        <v>115</v>
      </c>
      <c r="S621" s="29">
        <v>81</v>
      </c>
      <c r="T621" s="29">
        <v>0.53800000000000003</v>
      </c>
      <c r="U621" s="29">
        <v>1.397E-3</v>
      </c>
    </row>
    <row r="622" spans="1:21" ht="25.2" x14ac:dyDescent="0.3">
      <c r="A622" s="1"/>
      <c r="B622" s="47">
        <v>617</v>
      </c>
      <c r="C622" s="45">
        <v>1029139</v>
      </c>
      <c r="D622" s="40" t="s">
        <v>33</v>
      </c>
      <c r="E622" s="39" t="s">
        <v>968</v>
      </c>
      <c r="F622" s="39"/>
      <c r="G622" s="29" t="s">
        <v>42</v>
      </c>
      <c r="H622" s="41" t="s">
        <v>4779</v>
      </c>
      <c r="I622" s="40" t="s">
        <v>33</v>
      </c>
      <c r="J622" s="46"/>
      <c r="K622" s="38" t="s">
        <v>145</v>
      </c>
      <c r="L622" s="29" t="s">
        <v>158</v>
      </c>
      <c r="M622" s="33">
        <v>23618</v>
      </c>
      <c r="N622" s="29">
        <v>1.54</v>
      </c>
      <c r="O622" s="29">
        <v>2.0739999999999999E-3</v>
      </c>
      <c r="P622" s="29">
        <v>1</v>
      </c>
      <c r="Q622" s="29">
        <v>145</v>
      </c>
      <c r="R622" s="29">
        <v>130</v>
      </c>
      <c r="S622" s="29">
        <v>110</v>
      </c>
      <c r="T622" s="29">
        <v>1.54</v>
      </c>
      <c r="U622" s="29">
        <v>2.0739999999999999E-3</v>
      </c>
    </row>
    <row r="623" spans="1:21" ht="25.2" x14ac:dyDescent="0.3">
      <c r="A623" s="1"/>
      <c r="B623" s="47">
        <v>618</v>
      </c>
      <c r="C623" s="45">
        <v>1029140</v>
      </c>
      <c r="D623" s="40" t="s">
        <v>33</v>
      </c>
      <c r="E623" s="39" t="s">
        <v>969</v>
      </c>
      <c r="F623" s="39"/>
      <c r="G623" s="29" t="s">
        <v>31</v>
      </c>
      <c r="H623" s="41" t="s">
        <v>4779</v>
      </c>
      <c r="I623" s="40" t="s">
        <v>33</v>
      </c>
      <c r="J623" s="46"/>
      <c r="K623" s="38" t="s">
        <v>145</v>
      </c>
      <c r="L623" s="29" t="s">
        <v>158</v>
      </c>
      <c r="M623" s="33">
        <v>12026</v>
      </c>
      <c r="N623" s="29">
        <v>0.68200000000000005</v>
      </c>
      <c r="O623" s="29">
        <v>1.5529999999999999E-3</v>
      </c>
      <c r="P623" s="29">
        <v>1</v>
      </c>
      <c r="Q623" s="29">
        <v>150</v>
      </c>
      <c r="R623" s="29">
        <v>115</v>
      </c>
      <c r="S623" s="29">
        <v>90</v>
      </c>
      <c r="T623" s="29">
        <v>0.68200000000000005</v>
      </c>
      <c r="U623" s="29">
        <v>1.5529999999999999E-3</v>
      </c>
    </row>
    <row r="624" spans="1:21" ht="25.2" x14ac:dyDescent="0.3">
      <c r="A624" s="1"/>
      <c r="B624" s="47">
        <v>619</v>
      </c>
      <c r="C624" s="45">
        <v>1029146</v>
      </c>
      <c r="D624" s="40" t="s">
        <v>33</v>
      </c>
      <c r="E624" s="52" t="s">
        <v>971</v>
      </c>
      <c r="F624" s="52"/>
      <c r="G624" s="29" t="s">
        <v>47</v>
      </c>
      <c r="H624" s="41" t="s">
        <v>4779</v>
      </c>
      <c r="I624" s="40" t="s">
        <v>33</v>
      </c>
      <c r="J624" s="46"/>
      <c r="K624" s="38" t="s">
        <v>145</v>
      </c>
      <c r="L624" s="29" t="s">
        <v>158</v>
      </c>
      <c r="M624" s="33">
        <v>10539</v>
      </c>
      <c r="N624" s="29">
        <v>0.68</v>
      </c>
      <c r="O624" s="29">
        <v>1.4109999999999999E-3</v>
      </c>
      <c r="P624" s="29">
        <v>2</v>
      </c>
      <c r="Q624" s="29">
        <v>155</v>
      </c>
      <c r="R624" s="29">
        <v>70</v>
      </c>
      <c r="S624" s="29">
        <v>130</v>
      </c>
      <c r="T624" s="29">
        <v>1.36</v>
      </c>
      <c r="U624" s="29">
        <v>1.4109999999999999E-3</v>
      </c>
    </row>
    <row r="625" spans="1:21" ht="25.2" x14ac:dyDescent="0.3">
      <c r="A625" s="1"/>
      <c r="B625" s="47">
        <v>620</v>
      </c>
      <c r="C625" s="45">
        <v>1095819</v>
      </c>
      <c r="D625" s="29">
        <v>1029121</v>
      </c>
      <c r="E625" s="31" t="s">
        <v>974</v>
      </c>
      <c r="F625" s="31"/>
      <c r="G625" s="37" t="s">
        <v>47</v>
      </c>
      <c r="H625" s="41" t="s">
        <v>4779</v>
      </c>
      <c r="I625" s="29"/>
      <c r="J625" s="46"/>
      <c r="K625" s="30" t="s">
        <v>145</v>
      </c>
      <c r="L625" s="37" t="s">
        <v>158</v>
      </c>
      <c r="M625" s="33">
        <v>7367</v>
      </c>
      <c r="N625" s="29">
        <v>0.36</v>
      </c>
      <c r="O625" s="29">
        <v>3.68E-4</v>
      </c>
      <c r="P625" s="29">
        <v>1</v>
      </c>
      <c r="Q625" s="29">
        <v>120</v>
      </c>
      <c r="R625" s="29">
        <v>100</v>
      </c>
      <c r="S625" s="29">
        <v>80</v>
      </c>
      <c r="T625" s="29">
        <v>0.36</v>
      </c>
      <c r="U625" s="29">
        <v>9.6000000000000002E-4</v>
      </c>
    </row>
    <row r="626" spans="1:21" ht="25.2" x14ac:dyDescent="0.3">
      <c r="A626" s="1"/>
      <c r="B626" s="47">
        <v>621</v>
      </c>
      <c r="C626" s="45">
        <v>1095820</v>
      </c>
      <c r="D626" s="29">
        <v>1029122</v>
      </c>
      <c r="E626" s="31" t="s">
        <v>975</v>
      </c>
      <c r="F626" s="31"/>
      <c r="G626" s="37" t="s">
        <v>47</v>
      </c>
      <c r="H626" s="41" t="s">
        <v>4779</v>
      </c>
      <c r="I626" s="29"/>
      <c r="J626" s="46"/>
      <c r="K626" s="30" t="s">
        <v>145</v>
      </c>
      <c r="L626" s="37" t="s">
        <v>158</v>
      </c>
      <c r="M626" s="33">
        <v>7367</v>
      </c>
      <c r="N626" s="29">
        <v>0.38400000000000001</v>
      </c>
      <c r="O626" s="29">
        <v>3.68E-4</v>
      </c>
      <c r="P626" s="29">
        <v>1</v>
      </c>
      <c r="Q626" s="29">
        <v>120</v>
      </c>
      <c r="R626" s="29">
        <v>100</v>
      </c>
      <c r="S626" s="29">
        <v>80</v>
      </c>
      <c r="T626" s="29">
        <v>0.38400000000000001</v>
      </c>
      <c r="U626" s="29">
        <v>9.6000000000000002E-4</v>
      </c>
    </row>
    <row r="627" spans="1:21" ht="25.2" x14ac:dyDescent="0.3">
      <c r="A627" s="1"/>
      <c r="B627" s="47">
        <v>622</v>
      </c>
      <c r="C627" s="45">
        <v>1135950</v>
      </c>
      <c r="D627" s="40"/>
      <c r="E627" s="30" t="s">
        <v>5547</v>
      </c>
      <c r="F627" s="30"/>
      <c r="G627" s="101" t="s">
        <v>47</v>
      </c>
      <c r="H627" s="139" t="s">
        <v>4781</v>
      </c>
      <c r="I627" s="27"/>
      <c r="J627" s="46"/>
      <c r="K627" s="38" t="s">
        <v>145</v>
      </c>
      <c r="L627" s="37" t="s">
        <v>158</v>
      </c>
      <c r="M627" s="33">
        <v>2950</v>
      </c>
      <c r="N627" s="27"/>
      <c r="O627" s="27"/>
      <c r="P627" s="29">
        <v>5</v>
      </c>
      <c r="Q627" s="27"/>
      <c r="R627" s="27"/>
      <c r="S627" s="27"/>
      <c r="T627" s="27"/>
      <c r="U627" s="27"/>
    </row>
    <row r="628" spans="1:21" ht="25.2" x14ac:dyDescent="0.3">
      <c r="A628" s="1"/>
      <c r="B628" s="47">
        <v>623</v>
      </c>
      <c r="C628" s="45">
        <v>1135951</v>
      </c>
      <c r="D628" s="40"/>
      <c r="E628" s="30" t="s">
        <v>5548</v>
      </c>
      <c r="F628" s="30"/>
      <c r="G628" s="101" t="s">
        <v>47</v>
      </c>
      <c r="H628" s="139" t="s">
        <v>4781</v>
      </c>
      <c r="I628" s="27"/>
      <c r="J628" s="46"/>
      <c r="K628" s="38" t="s">
        <v>145</v>
      </c>
      <c r="L628" s="37" t="s">
        <v>158</v>
      </c>
      <c r="M628" s="33">
        <v>3250</v>
      </c>
      <c r="N628" s="27"/>
      <c r="O628" s="27"/>
      <c r="P628" s="29">
        <v>5</v>
      </c>
      <c r="Q628" s="27"/>
      <c r="R628" s="27"/>
      <c r="S628" s="27"/>
      <c r="T628" s="27"/>
      <c r="U628" s="27"/>
    </row>
    <row r="629" spans="1:21" ht="25.2" x14ac:dyDescent="0.3">
      <c r="A629" s="1"/>
      <c r="B629" s="47">
        <v>624</v>
      </c>
      <c r="C629" s="45">
        <v>1135952</v>
      </c>
      <c r="D629" s="40"/>
      <c r="E629" s="30" t="s">
        <v>5549</v>
      </c>
      <c r="F629" s="30"/>
      <c r="G629" s="101" t="s">
        <v>47</v>
      </c>
      <c r="H629" s="139" t="s">
        <v>4781</v>
      </c>
      <c r="I629" s="27"/>
      <c r="J629" s="46"/>
      <c r="K629" s="38" t="s">
        <v>145</v>
      </c>
      <c r="L629" s="37" t="s">
        <v>158</v>
      </c>
      <c r="M629" s="33">
        <v>4750</v>
      </c>
      <c r="N629" s="27"/>
      <c r="O629" s="27"/>
      <c r="P629" s="29">
        <v>5</v>
      </c>
      <c r="Q629" s="27"/>
      <c r="R629" s="27"/>
      <c r="S629" s="27"/>
      <c r="T629" s="27"/>
      <c r="U629" s="27"/>
    </row>
    <row r="630" spans="1:21" ht="25.2" x14ac:dyDescent="0.3">
      <c r="A630" s="1"/>
      <c r="B630" s="47">
        <v>625</v>
      </c>
      <c r="C630" s="45">
        <v>1135953</v>
      </c>
      <c r="D630" s="46" t="s">
        <v>5278</v>
      </c>
      <c r="E630" s="30" t="s">
        <v>5550</v>
      </c>
      <c r="F630" s="30"/>
      <c r="G630" s="101" t="s">
        <v>47</v>
      </c>
      <c r="H630" s="139" t="s">
        <v>4781</v>
      </c>
      <c r="I630" s="27"/>
      <c r="J630" s="46"/>
      <c r="K630" s="38" t="s">
        <v>145</v>
      </c>
      <c r="L630" s="37" t="s">
        <v>158</v>
      </c>
      <c r="M630" s="33">
        <v>3900</v>
      </c>
      <c r="N630" s="29">
        <v>0.4</v>
      </c>
      <c r="O630" s="29">
        <v>4.4099999999999999E-4</v>
      </c>
      <c r="P630" s="29">
        <v>5</v>
      </c>
      <c r="Q630" s="27"/>
      <c r="R630" s="27"/>
      <c r="S630" s="27"/>
      <c r="T630" s="27"/>
      <c r="U630" s="27"/>
    </row>
    <row r="631" spans="1:21" ht="25.2" x14ac:dyDescent="0.3">
      <c r="A631" s="1"/>
      <c r="B631" s="47">
        <v>626</v>
      </c>
      <c r="C631" s="45">
        <v>1135954</v>
      </c>
      <c r="D631" s="46" t="s">
        <v>5279</v>
      </c>
      <c r="E631" s="30" t="s">
        <v>5551</v>
      </c>
      <c r="F631" s="30"/>
      <c r="G631" s="101" t="s">
        <v>47</v>
      </c>
      <c r="H631" s="139" t="s">
        <v>4781</v>
      </c>
      <c r="I631" s="27"/>
      <c r="J631" s="46"/>
      <c r="K631" s="38" t="s">
        <v>145</v>
      </c>
      <c r="L631" s="37" t="s">
        <v>158</v>
      </c>
      <c r="M631" s="33">
        <v>4850</v>
      </c>
      <c r="N631" s="29">
        <v>0.56799999999999995</v>
      </c>
      <c r="O631" s="29">
        <v>6.3400000000000001E-4</v>
      </c>
      <c r="P631" s="29">
        <v>5</v>
      </c>
      <c r="Q631" s="27"/>
      <c r="R631" s="27"/>
      <c r="S631" s="27"/>
      <c r="T631" s="27"/>
      <c r="U631" s="27"/>
    </row>
    <row r="632" spans="1:21" ht="25.2" x14ac:dyDescent="0.3">
      <c r="A632" s="1"/>
      <c r="B632" s="47">
        <v>627</v>
      </c>
      <c r="C632" s="45">
        <v>1135955</v>
      </c>
      <c r="D632" s="46" t="s">
        <v>5280</v>
      </c>
      <c r="E632" s="30" t="s">
        <v>5552</v>
      </c>
      <c r="F632" s="30"/>
      <c r="G632" s="101" t="s">
        <v>47</v>
      </c>
      <c r="H632" s="139" t="s">
        <v>4781</v>
      </c>
      <c r="I632" s="27"/>
      <c r="J632" s="46"/>
      <c r="K632" s="38" t="s">
        <v>145</v>
      </c>
      <c r="L632" s="37" t="s">
        <v>158</v>
      </c>
      <c r="M632" s="33">
        <v>7150</v>
      </c>
      <c r="N632" s="29">
        <v>0.74</v>
      </c>
      <c r="O632" s="29">
        <v>9.19E-4</v>
      </c>
      <c r="P632" s="29">
        <v>5</v>
      </c>
      <c r="Q632" s="27"/>
      <c r="R632" s="27"/>
      <c r="S632" s="27"/>
      <c r="T632" s="27"/>
      <c r="U632" s="27"/>
    </row>
    <row r="633" spans="1:21" ht="25.2" x14ac:dyDescent="0.3">
      <c r="A633" s="1"/>
      <c r="B633" s="47">
        <v>628</v>
      </c>
      <c r="C633" s="45">
        <v>1135956</v>
      </c>
      <c r="D633" s="40"/>
      <c r="E633" s="30" t="s">
        <v>5553</v>
      </c>
      <c r="F633" s="30"/>
      <c r="G633" s="101" t="s">
        <v>47</v>
      </c>
      <c r="H633" s="139" t="s">
        <v>4781</v>
      </c>
      <c r="I633" s="27"/>
      <c r="J633" s="46"/>
      <c r="K633" s="38" t="s">
        <v>145</v>
      </c>
      <c r="L633" s="37" t="s">
        <v>158</v>
      </c>
      <c r="M633" s="33">
        <v>4250</v>
      </c>
      <c r="N633" s="27"/>
      <c r="O633" s="27"/>
      <c r="P633" s="29">
        <v>5</v>
      </c>
      <c r="Q633" s="27"/>
      <c r="R633" s="27"/>
      <c r="S633" s="27"/>
      <c r="T633" s="27"/>
      <c r="U633" s="27"/>
    </row>
    <row r="634" spans="1:21" ht="25.2" x14ac:dyDescent="0.3">
      <c r="A634" s="1"/>
      <c r="B634" s="47">
        <v>629</v>
      </c>
      <c r="C634" s="45">
        <v>1135957</v>
      </c>
      <c r="D634" s="40"/>
      <c r="E634" s="30" t="s">
        <v>5554</v>
      </c>
      <c r="F634" s="30"/>
      <c r="G634" s="101" t="s">
        <v>47</v>
      </c>
      <c r="H634" s="139" t="s">
        <v>4781</v>
      </c>
      <c r="I634" s="27"/>
      <c r="J634" s="46"/>
      <c r="K634" s="38" t="s">
        <v>145</v>
      </c>
      <c r="L634" s="37" t="s">
        <v>158</v>
      </c>
      <c r="M634" s="33">
        <v>5950</v>
      </c>
      <c r="N634" s="27"/>
      <c r="O634" s="27"/>
      <c r="P634" s="29">
        <v>5</v>
      </c>
      <c r="Q634" s="27"/>
      <c r="R634" s="27"/>
      <c r="S634" s="27"/>
      <c r="T634" s="27"/>
      <c r="U634" s="27"/>
    </row>
    <row r="635" spans="1:21" ht="25.2" x14ac:dyDescent="0.3">
      <c r="A635" s="1"/>
      <c r="B635" s="47">
        <v>630</v>
      </c>
      <c r="C635" s="45">
        <v>1135958</v>
      </c>
      <c r="D635" s="40"/>
      <c r="E635" s="30" t="s">
        <v>5555</v>
      </c>
      <c r="F635" s="30"/>
      <c r="G635" s="101" t="s">
        <v>47</v>
      </c>
      <c r="H635" s="139" t="s">
        <v>4781</v>
      </c>
      <c r="I635" s="27"/>
      <c r="J635" s="46"/>
      <c r="K635" s="38" t="s">
        <v>145</v>
      </c>
      <c r="L635" s="37" t="s">
        <v>158</v>
      </c>
      <c r="M635" s="33">
        <v>7450</v>
      </c>
      <c r="N635" s="27"/>
      <c r="O635" s="27"/>
      <c r="P635" s="29">
        <v>5</v>
      </c>
      <c r="Q635" s="27"/>
      <c r="R635" s="27"/>
      <c r="S635" s="27"/>
      <c r="T635" s="27"/>
      <c r="U635" s="27"/>
    </row>
    <row r="636" spans="1:21" ht="25.2" x14ac:dyDescent="0.3">
      <c r="A636" s="1"/>
      <c r="B636" s="47">
        <v>631</v>
      </c>
      <c r="C636" s="45">
        <v>1136087</v>
      </c>
      <c r="D636" s="29">
        <v>1001337</v>
      </c>
      <c r="E636" s="30" t="s">
        <v>5556</v>
      </c>
      <c r="F636" s="30"/>
      <c r="G636" s="101" t="s">
        <v>39</v>
      </c>
      <c r="H636" s="139" t="s">
        <v>4781</v>
      </c>
      <c r="I636" s="27"/>
      <c r="J636" s="46"/>
      <c r="K636" s="38" t="s">
        <v>145</v>
      </c>
      <c r="L636" s="37" t="s">
        <v>158</v>
      </c>
      <c r="M636" s="33">
        <v>873</v>
      </c>
      <c r="N636" s="27"/>
      <c r="O636" s="27"/>
      <c r="P636" s="29">
        <v>20</v>
      </c>
      <c r="Q636" s="27"/>
      <c r="R636" s="27"/>
      <c r="S636" s="27"/>
      <c r="T636" s="27"/>
      <c r="U636" s="27"/>
    </row>
    <row r="637" spans="1:21" ht="25.2" x14ac:dyDescent="0.3">
      <c r="A637" s="1"/>
      <c r="B637" s="47">
        <v>632</v>
      </c>
      <c r="C637" s="45">
        <v>1136088</v>
      </c>
      <c r="D637" s="29">
        <v>1014121</v>
      </c>
      <c r="E637" s="30" t="s">
        <v>5557</v>
      </c>
      <c r="F637" s="30"/>
      <c r="G637" s="101" t="s">
        <v>47</v>
      </c>
      <c r="H637" s="139" t="s">
        <v>4781</v>
      </c>
      <c r="I637" s="27"/>
      <c r="J637" s="46"/>
      <c r="K637" s="38" t="s">
        <v>145</v>
      </c>
      <c r="L637" s="37" t="s">
        <v>158</v>
      </c>
      <c r="M637" s="33">
        <v>1080</v>
      </c>
      <c r="N637" s="29">
        <v>7.9000000000000001E-2</v>
      </c>
      <c r="O637" s="29">
        <v>4.8000000000000001E-5</v>
      </c>
      <c r="P637" s="29">
        <v>20</v>
      </c>
      <c r="Q637" s="29">
        <v>280</v>
      </c>
      <c r="R637" s="29">
        <v>187</v>
      </c>
      <c r="S637" s="29">
        <v>95</v>
      </c>
      <c r="T637" s="29">
        <v>1.58</v>
      </c>
      <c r="U637" s="29">
        <v>4.9740000000000001E-3</v>
      </c>
    </row>
    <row r="638" spans="1:21" ht="25.2" x14ac:dyDescent="0.3">
      <c r="A638" s="1"/>
      <c r="B638" s="47">
        <v>633</v>
      </c>
      <c r="C638" s="45">
        <v>1136089</v>
      </c>
      <c r="D638" s="29">
        <v>1045451</v>
      </c>
      <c r="E638" s="30" t="s">
        <v>5558</v>
      </c>
      <c r="F638" s="30"/>
      <c r="G638" s="101" t="s">
        <v>47</v>
      </c>
      <c r="H638" s="139" t="s">
        <v>4781</v>
      </c>
      <c r="I638" s="27"/>
      <c r="J638" s="46"/>
      <c r="K638" s="38" t="s">
        <v>145</v>
      </c>
      <c r="L638" s="37" t="s">
        <v>158</v>
      </c>
      <c r="M638" s="33">
        <v>4411</v>
      </c>
      <c r="N638" s="29">
        <v>0.41</v>
      </c>
      <c r="O638" s="29">
        <v>6.0000000000000002E-5</v>
      </c>
      <c r="P638" s="29">
        <v>25</v>
      </c>
      <c r="Q638" s="29">
        <v>340</v>
      </c>
      <c r="R638" s="29">
        <v>385</v>
      </c>
      <c r="S638" s="29">
        <v>215</v>
      </c>
      <c r="T638" s="29">
        <v>10.25</v>
      </c>
      <c r="U638" s="29">
        <v>2.8143999999999999E-2</v>
      </c>
    </row>
    <row r="639" spans="1:21" ht="25.2" x14ac:dyDescent="0.3">
      <c r="A639" s="1"/>
      <c r="B639" s="47">
        <v>634</v>
      </c>
      <c r="C639" s="45">
        <v>1014107</v>
      </c>
      <c r="D639" s="40" t="s">
        <v>33</v>
      </c>
      <c r="E639" s="31" t="s">
        <v>976</v>
      </c>
      <c r="F639" s="31"/>
      <c r="G639" s="29" t="s">
        <v>39</v>
      </c>
      <c r="H639" s="41" t="s">
        <v>4779</v>
      </c>
      <c r="I639" s="40" t="s">
        <v>33</v>
      </c>
      <c r="J639" s="46"/>
      <c r="K639" s="38" t="s">
        <v>145</v>
      </c>
      <c r="L639" s="29" t="s">
        <v>158</v>
      </c>
      <c r="M639" s="33">
        <v>4090</v>
      </c>
      <c r="N639" s="29">
        <v>0.36</v>
      </c>
      <c r="O639" s="29">
        <v>2.3800000000000001E-4</v>
      </c>
      <c r="P639" s="29">
        <v>1</v>
      </c>
      <c r="Q639" s="29">
        <v>125</v>
      </c>
      <c r="R639" s="29">
        <v>50</v>
      </c>
      <c r="S639" s="29">
        <v>40</v>
      </c>
      <c r="T639" s="29">
        <v>0.36</v>
      </c>
      <c r="U639" s="29">
        <v>2.5000000000000001E-4</v>
      </c>
    </row>
    <row r="640" spans="1:21" ht="25.2" x14ac:dyDescent="0.3">
      <c r="A640" s="1"/>
      <c r="B640" s="47">
        <v>635</v>
      </c>
      <c r="C640" s="45">
        <v>1014111</v>
      </c>
      <c r="D640" s="40" t="s">
        <v>33</v>
      </c>
      <c r="E640" s="39" t="s">
        <v>977</v>
      </c>
      <c r="F640" s="39"/>
      <c r="G640" s="29" t="s">
        <v>31</v>
      </c>
      <c r="H640" s="41" t="s">
        <v>4779</v>
      </c>
      <c r="I640" s="40" t="s">
        <v>33</v>
      </c>
      <c r="J640" s="46"/>
      <c r="K640" s="38" t="s">
        <v>145</v>
      </c>
      <c r="L640" s="29" t="s">
        <v>158</v>
      </c>
      <c r="M640" s="33">
        <v>5745</v>
      </c>
      <c r="N640" s="29">
        <v>0.46500000000000002</v>
      </c>
      <c r="O640" s="29">
        <v>3.3E-4</v>
      </c>
      <c r="P640" s="29">
        <v>1</v>
      </c>
      <c r="Q640" s="29">
        <v>175</v>
      </c>
      <c r="R640" s="29">
        <v>50</v>
      </c>
      <c r="S640" s="29">
        <v>40</v>
      </c>
      <c r="T640" s="29">
        <v>0.46500000000000002</v>
      </c>
      <c r="U640" s="29">
        <v>3.5E-4</v>
      </c>
    </row>
    <row r="641" spans="1:21" ht="37.799999999999997" x14ac:dyDescent="0.3">
      <c r="A641" s="1"/>
      <c r="B641" s="47">
        <v>636</v>
      </c>
      <c r="C641" s="45">
        <v>1014137</v>
      </c>
      <c r="D641" s="40" t="s">
        <v>33</v>
      </c>
      <c r="E641" s="31" t="s">
        <v>979</v>
      </c>
      <c r="F641" s="31"/>
      <c r="G641" s="29" t="s">
        <v>47</v>
      </c>
      <c r="H641" s="41" t="s">
        <v>62</v>
      </c>
      <c r="I641" s="40">
        <v>1135953</v>
      </c>
      <c r="J641" s="46"/>
      <c r="K641" s="38" t="s">
        <v>145</v>
      </c>
      <c r="L641" s="29" t="s">
        <v>158</v>
      </c>
      <c r="M641" s="33">
        <v>6250</v>
      </c>
      <c r="N641" s="29">
        <v>0.4</v>
      </c>
      <c r="O641" s="29">
        <v>4.4099999999999999E-4</v>
      </c>
      <c r="P641" s="29">
        <v>6</v>
      </c>
      <c r="Q641" s="29">
        <v>280</v>
      </c>
      <c r="R641" s="29">
        <v>175</v>
      </c>
      <c r="S641" s="29">
        <v>75</v>
      </c>
      <c r="T641" s="29">
        <v>2.4</v>
      </c>
      <c r="U641" s="29">
        <v>3.6749999999999999E-3</v>
      </c>
    </row>
    <row r="642" spans="1:21" ht="37.799999999999997" x14ac:dyDescent="0.3">
      <c r="A642" s="1"/>
      <c r="B642" s="47">
        <v>637</v>
      </c>
      <c r="C642" s="45">
        <v>1014138</v>
      </c>
      <c r="D642" s="40" t="s">
        <v>33</v>
      </c>
      <c r="E642" s="31" t="s">
        <v>980</v>
      </c>
      <c r="F642" s="31"/>
      <c r="G642" s="29" t="s">
        <v>47</v>
      </c>
      <c r="H642" s="41" t="s">
        <v>62</v>
      </c>
      <c r="I642" s="40">
        <v>1135954</v>
      </c>
      <c r="J642" s="46"/>
      <c r="K642" s="38" t="s">
        <v>145</v>
      </c>
      <c r="L642" s="29" t="s">
        <v>158</v>
      </c>
      <c r="M642" s="33">
        <v>9320</v>
      </c>
      <c r="N642" s="29">
        <v>0.56799999999999995</v>
      </c>
      <c r="O642" s="29">
        <v>6.3400000000000001E-4</v>
      </c>
      <c r="P642" s="29">
        <v>4</v>
      </c>
      <c r="Q642" s="29">
        <v>195</v>
      </c>
      <c r="R642" s="29">
        <v>130</v>
      </c>
      <c r="S642" s="29">
        <v>100</v>
      </c>
      <c r="T642" s="29">
        <v>2.2719999999999998</v>
      </c>
      <c r="U642" s="29">
        <v>2.5349999999999999E-3</v>
      </c>
    </row>
    <row r="643" spans="1:21" ht="37.799999999999997" x14ac:dyDescent="0.3">
      <c r="A643" s="1"/>
      <c r="B643" s="47">
        <v>638</v>
      </c>
      <c r="C643" s="45">
        <v>1014139</v>
      </c>
      <c r="D643" s="40" t="s">
        <v>33</v>
      </c>
      <c r="E643" s="31" t="s">
        <v>981</v>
      </c>
      <c r="F643" s="31"/>
      <c r="G643" s="29" t="s">
        <v>47</v>
      </c>
      <c r="H643" s="41" t="s">
        <v>62</v>
      </c>
      <c r="I643" s="40">
        <v>1135955</v>
      </c>
      <c r="J643" s="46"/>
      <c r="K643" s="38" t="s">
        <v>145</v>
      </c>
      <c r="L643" s="29" t="s">
        <v>158</v>
      </c>
      <c r="M643" s="33">
        <v>11901</v>
      </c>
      <c r="N643" s="29">
        <v>0.74</v>
      </c>
      <c r="O643" s="29">
        <v>9.19E-4</v>
      </c>
      <c r="P643" s="29">
        <v>3</v>
      </c>
      <c r="Q643" s="29">
        <v>275</v>
      </c>
      <c r="R643" s="29">
        <v>175</v>
      </c>
      <c r="S643" s="29">
        <v>80</v>
      </c>
      <c r="T643" s="29">
        <v>2.2200000000000002</v>
      </c>
      <c r="U643" s="29">
        <v>3.8500000000000001E-3</v>
      </c>
    </row>
    <row r="644" spans="1:21" ht="25.2" x14ac:dyDescent="0.3">
      <c r="A644" s="1"/>
      <c r="B644" s="47">
        <v>639</v>
      </c>
      <c r="C644" s="45">
        <v>1014123</v>
      </c>
      <c r="D644" s="40" t="s">
        <v>33</v>
      </c>
      <c r="E644" s="31" t="s">
        <v>983</v>
      </c>
      <c r="F644" s="31"/>
      <c r="G644" s="29" t="s">
        <v>47</v>
      </c>
      <c r="H644" s="41" t="s">
        <v>4779</v>
      </c>
      <c r="I644" s="40" t="s">
        <v>33</v>
      </c>
      <c r="J644" s="46"/>
      <c r="K644" s="38" t="s">
        <v>145</v>
      </c>
      <c r="L644" s="29" t="s">
        <v>158</v>
      </c>
      <c r="M644" s="33">
        <v>1080</v>
      </c>
      <c r="N644" s="29">
        <v>0.08</v>
      </c>
      <c r="O644" s="29">
        <v>3.8000000000000002E-5</v>
      </c>
      <c r="P644" s="29">
        <v>20</v>
      </c>
      <c r="Q644" s="29">
        <v>180</v>
      </c>
      <c r="R644" s="29">
        <v>135</v>
      </c>
      <c r="S644" s="29">
        <v>45</v>
      </c>
      <c r="T644" s="29">
        <v>1.6</v>
      </c>
      <c r="U644" s="29">
        <v>1.0939999999999999E-3</v>
      </c>
    </row>
    <row r="645" spans="1:21" ht="37.799999999999997" x14ac:dyDescent="0.3">
      <c r="A645" s="1"/>
      <c r="B645" s="47">
        <v>640</v>
      </c>
      <c r="C645" s="45">
        <v>1014121</v>
      </c>
      <c r="D645" s="40" t="s">
        <v>33</v>
      </c>
      <c r="E645" s="31" t="s">
        <v>984</v>
      </c>
      <c r="F645" s="31"/>
      <c r="G645" s="29" t="s">
        <v>47</v>
      </c>
      <c r="H645" s="41" t="s">
        <v>62</v>
      </c>
      <c r="I645" s="45">
        <v>1136088</v>
      </c>
      <c r="J645" s="46"/>
      <c r="K645" s="38" t="s">
        <v>145</v>
      </c>
      <c r="L645" s="29" t="s">
        <v>158</v>
      </c>
      <c r="M645" s="33">
        <v>1080</v>
      </c>
      <c r="N645" s="29">
        <v>7.9000000000000001E-2</v>
      </c>
      <c r="O645" s="29">
        <v>4.8000000000000001E-5</v>
      </c>
      <c r="P645" s="29">
        <v>20</v>
      </c>
      <c r="Q645" s="29">
        <v>280</v>
      </c>
      <c r="R645" s="29">
        <v>187</v>
      </c>
      <c r="S645" s="29">
        <v>95</v>
      </c>
      <c r="T645" s="29">
        <v>1.58</v>
      </c>
      <c r="U645" s="29">
        <v>4.9740000000000001E-3</v>
      </c>
    </row>
    <row r="646" spans="1:21" ht="25.2" x14ac:dyDescent="0.3">
      <c r="A646" s="1"/>
      <c r="B646" s="47">
        <v>641</v>
      </c>
      <c r="C646" s="45">
        <v>1014117</v>
      </c>
      <c r="D646" s="40" t="s">
        <v>33</v>
      </c>
      <c r="E646" s="31" t="s">
        <v>985</v>
      </c>
      <c r="F646" s="31"/>
      <c r="G646" s="29" t="s">
        <v>39</v>
      </c>
      <c r="H646" s="41" t="s">
        <v>4779</v>
      </c>
      <c r="I646" s="40" t="s">
        <v>33</v>
      </c>
      <c r="J646" s="46"/>
      <c r="K646" s="38" t="s">
        <v>145</v>
      </c>
      <c r="L646" s="29" t="s">
        <v>158</v>
      </c>
      <c r="M646" s="33">
        <v>2658</v>
      </c>
      <c r="N646" s="29">
        <v>0.28799999999999998</v>
      </c>
      <c r="O646" s="29">
        <v>4.2110000000000003E-3</v>
      </c>
      <c r="P646" s="29">
        <v>1</v>
      </c>
      <c r="Q646" s="29">
        <v>390</v>
      </c>
      <c r="R646" s="29">
        <v>290</v>
      </c>
      <c r="S646" s="29">
        <v>145</v>
      </c>
      <c r="T646" s="29">
        <v>0.28799999999999998</v>
      </c>
      <c r="U646" s="29">
        <v>1.6400000000000001E-2</v>
      </c>
    </row>
    <row r="647" spans="1:21" ht="37.799999999999997" x14ac:dyDescent="0.3">
      <c r="A647" s="1"/>
      <c r="B647" s="47">
        <v>642</v>
      </c>
      <c r="C647" s="45">
        <v>1045451</v>
      </c>
      <c r="D647" s="40" t="s">
        <v>33</v>
      </c>
      <c r="E647" s="31" t="s">
        <v>986</v>
      </c>
      <c r="F647" s="31"/>
      <c r="G647" s="29" t="s">
        <v>47</v>
      </c>
      <c r="H647" s="41" t="s">
        <v>62</v>
      </c>
      <c r="I647" s="45">
        <v>1136089</v>
      </c>
      <c r="J647" s="46"/>
      <c r="K647" s="38" t="s">
        <v>145</v>
      </c>
      <c r="L647" s="29" t="s">
        <v>366</v>
      </c>
      <c r="M647" s="33">
        <v>4411</v>
      </c>
      <c r="N647" s="29">
        <v>0.41</v>
      </c>
      <c r="O647" s="29">
        <v>6.0000000000000002E-5</v>
      </c>
      <c r="P647" s="29">
        <v>25</v>
      </c>
      <c r="Q647" s="29">
        <v>340</v>
      </c>
      <c r="R647" s="29">
        <v>385</v>
      </c>
      <c r="S647" s="29">
        <v>215</v>
      </c>
      <c r="T647" s="29">
        <v>10.25</v>
      </c>
      <c r="U647" s="29">
        <v>2.8143999999999999E-2</v>
      </c>
    </row>
    <row r="648" spans="1:21" ht="25.2" x14ac:dyDescent="0.3">
      <c r="A648" s="1"/>
      <c r="B648" s="47">
        <v>643</v>
      </c>
      <c r="C648" s="45">
        <v>1046940</v>
      </c>
      <c r="D648" s="40">
        <v>1029123</v>
      </c>
      <c r="E648" s="31" t="s">
        <v>1021</v>
      </c>
      <c r="F648" s="31"/>
      <c r="G648" s="37" t="s">
        <v>47</v>
      </c>
      <c r="H648" s="41" t="s">
        <v>4779</v>
      </c>
      <c r="I648" s="46" t="s">
        <v>33</v>
      </c>
      <c r="J648" s="46"/>
      <c r="K648" s="38" t="s">
        <v>145</v>
      </c>
      <c r="L648" s="29" t="s">
        <v>158</v>
      </c>
      <c r="M648" s="33">
        <v>7367</v>
      </c>
      <c r="N648" s="29">
        <v>0.38</v>
      </c>
      <c r="O648" s="29">
        <v>1.0200000000000001E-3</v>
      </c>
      <c r="P648" s="29">
        <v>1</v>
      </c>
      <c r="Q648" s="29">
        <v>120</v>
      </c>
      <c r="R648" s="29">
        <v>100</v>
      </c>
      <c r="S648" s="29">
        <v>85</v>
      </c>
      <c r="T648" s="29">
        <v>0.38</v>
      </c>
      <c r="U648" s="29">
        <v>1.0200000000000001E-3</v>
      </c>
    </row>
    <row r="649" spans="1:21" ht="25.2" x14ac:dyDescent="0.3">
      <c r="A649" s="1"/>
      <c r="B649" s="47">
        <v>644</v>
      </c>
      <c r="C649" s="45">
        <v>1029125</v>
      </c>
      <c r="D649" s="40" t="s">
        <v>33</v>
      </c>
      <c r="E649" s="31" t="s">
        <v>1023</v>
      </c>
      <c r="F649" s="31"/>
      <c r="G649" s="29" t="s">
        <v>42</v>
      </c>
      <c r="H649" s="41" t="s">
        <v>4779</v>
      </c>
      <c r="I649" s="40" t="s">
        <v>33</v>
      </c>
      <c r="J649" s="46"/>
      <c r="K649" s="38" t="s">
        <v>3787</v>
      </c>
      <c r="L649" s="29" t="s">
        <v>158</v>
      </c>
      <c r="M649" s="33" t="s">
        <v>5289</v>
      </c>
      <c r="N649" s="29">
        <v>0.56999999999999995</v>
      </c>
      <c r="O649" s="29">
        <v>4.5100000000000001E-4</v>
      </c>
      <c r="P649" s="29">
        <v>1</v>
      </c>
      <c r="Q649" s="29">
        <v>96</v>
      </c>
      <c r="R649" s="29">
        <v>92</v>
      </c>
      <c r="S649" s="29">
        <v>100</v>
      </c>
      <c r="T649" s="29">
        <v>0.56999999999999995</v>
      </c>
      <c r="U649" s="29">
        <v>8.83E-4</v>
      </c>
    </row>
    <row r="650" spans="1:21" ht="25.2" x14ac:dyDescent="0.3">
      <c r="A650" s="1"/>
      <c r="B650" s="47">
        <v>645</v>
      </c>
      <c r="C650" s="45">
        <v>1029127</v>
      </c>
      <c r="D650" s="40" t="s">
        <v>33</v>
      </c>
      <c r="E650" s="39" t="s">
        <v>1025</v>
      </c>
      <c r="F650" s="39"/>
      <c r="G650" s="29" t="s">
        <v>42</v>
      </c>
      <c r="H650" s="41" t="s">
        <v>4779</v>
      </c>
      <c r="I650" s="40" t="s">
        <v>33</v>
      </c>
      <c r="J650" s="46"/>
      <c r="K650" s="38" t="s">
        <v>3787</v>
      </c>
      <c r="L650" s="29" t="s">
        <v>158</v>
      </c>
      <c r="M650" s="33" t="s">
        <v>5289</v>
      </c>
      <c r="N650" s="29">
        <v>1.337</v>
      </c>
      <c r="O650" s="29">
        <v>2.2430000000000002E-3</v>
      </c>
      <c r="P650" s="29">
        <v>1</v>
      </c>
      <c r="Q650" s="29">
        <v>150</v>
      </c>
      <c r="R650" s="29">
        <v>130</v>
      </c>
      <c r="S650" s="29">
        <v>115</v>
      </c>
      <c r="T650" s="29">
        <v>1.337</v>
      </c>
      <c r="U650" s="29">
        <v>2.2430000000000002E-3</v>
      </c>
    </row>
    <row r="651" spans="1:21" ht="37.799999999999997" x14ac:dyDescent="0.3">
      <c r="A651" s="1"/>
      <c r="B651" s="47">
        <v>646</v>
      </c>
      <c r="C651" s="45">
        <v>1029128</v>
      </c>
      <c r="D651" s="40" t="s">
        <v>33</v>
      </c>
      <c r="E651" s="39" t="s">
        <v>1026</v>
      </c>
      <c r="F651" s="39"/>
      <c r="G651" s="29" t="s">
        <v>47</v>
      </c>
      <c r="H651" s="41" t="s">
        <v>4780</v>
      </c>
      <c r="I651" s="40" t="s">
        <v>33</v>
      </c>
      <c r="J651" s="46"/>
      <c r="K651" s="38" t="s">
        <v>3787</v>
      </c>
      <c r="L651" s="29" t="s">
        <v>158</v>
      </c>
      <c r="M651" s="33" t="s">
        <v>5289</v>
      </c>
      <c r="N651" s="29">
        <v>1.625</v>
      </c>
      <c r="O651" s="29">
        <v>1.3500000000000001E-3</v>
      </c>
      <c r="P651" s="29">
        <v>1</v>
      </c>
      <c r="Q651" s="29">
        <v>150</v>
      </c>
      <c r="R651" s="29">
        <v>135</v>
      </c>
      <c r="S651" s="29">
        <v>115</v>
      </c>
      <c r="T651" s="29">
        <v>1.625</v>
      </c>
      <c r="U651" s="29">
        <v>2.3289999999999999E-3</v>
      </c>
    </row>
    <row r="652" spans="1:21" ht="25.2" x14ac:dyDescent="0.3">
      <c r="A652" s="1"/>
      <c r="B652" s="47">
        <v>647</v>
      </c>
      <c r="C652" s="45">
        <v>1029129</v>
      </c>
      <c r="D652" s="40" t="s">
        <v>33</v>
      </c>
      <c r="E652" s="39" t="s">
        <v>1041</v>
      </c>
      <c r="F652" s="39"/>
      <c r="G652" s="29" t="s">
        <v>47</v>
      </c>
      <c r="H652" s="41" t="s">
        <v>4779</v>
      </c>
      <c r="I652" s="40" t="s">
        <v>33</v>
      </c>
      <c r="J652" s="46"/>
      <c r="K652" s="38" t="s">
        <v>3787</v>
      </c>
      <c r="L652" s="29" t="s">
        <v>158</v>
      </c>
      <c r="M652" s="33" t="s">
        <v>5289</v>
      </c>
      <c r="N652" s="29">
        <v>4.452</v>
      </c>
      <c r="O652" s="29">
        <v>3.173E-3</v>
      </c>
      <c r="P652" s="29">
        <v>1</v>
      </c>
      <c r="Q652" s="29">
        <v>250</v>
      </c>
      <c r="R652" s="29">
        <v>235</v>
      </c>
      <c r="S652" s="29">
        <v>54</v>
      </c>
      <c r="T652" s="29">
        <v>4.452</v>
      </c>
      <c r="U652" s="29">
        <v>3.173E-3</v>
      </c>
    </row>
    <row r="653" spans="1:21" ht="25.2" x14ac:dyDescent="0.3">
      <c r="A653" s="1"/>
      <c r="B653" s="47">
        <v>648</v>
      </c>
      <c r="C653" s="45">
        <v>1029130</v>
      </c>
      <c r="D653" s="40" t="s">
        <v>33</v>
      </c>
      <c r="E653" s="31" t="s">
        <v>1042</v>
      </c>
      <c r="F653" s="31"/>
      <c r="G653" s="37" t="s">
        <v>39</v>
      </c>
      <c r="H653" s="41" t="s">
        <v>4779</v>
      </c>
      <c r="I653" s="40" t="s">
        <v>33</v>
      </c>
      <c r="J653" s="46"/>
      <c r="K653" s="38" t="s">
        <v>3787</v>
      </c>
      <c r="L653" s="29" t="s">
        <v>158</v>
      </c>
      <c r="M653" s="33" t="s">
        <v>5289</v>
      </c>
      <c r="N653" s="29">
        <v>5.23</v>
      </c>
      <c r="O653" s="29">
        <v>4.9350000000000002E-3</v>
      </c>
      <c r="P653" s="29">
        <v>1</v>
      </c>
      <c r="Q653" s="29">
        <v>350</v>
      </c>
      <c r="R653" s="29">
        <v>235</v>
      </c>
      <c r="S653" s="29">
        <v>60</v>
      </c>
      <c r="T653" s="29">
        <v>5.23</v>
      </c>
      <c r="U653" s="29">
        <v>4.9350000000000002E-3</v>
      </c>
    </row>
    <row r="654" spans="1:21" ht="25.2" x14ac:dyDescent="0.3">
      <c r="A654" s="1"/>
      <c r="B654" s="47">
        <v>649</v>
      </c>
      <c r="C654" s="45">
        <v>1046478</v>
      </c>
      <c r="D654" s="40" t="s">
        <v>33</v>
      </c>
      <c r="E654" s="31" t="s">
        <v>1044</v>
      </c>
      <c r="F654" s="31"/>
      <c r="G654" s="29" t="s">
        <v>31</v>
      </c>
      <c r="H654" s="41" t="s">
        <v>4779</v>
      </c>
      <c r="I654" s="40" t="s">
        <v>33</v>
      </c>
      <c r="J654" s="46"/>
      <c r="K654" s="38" t="s">
        <v>3787</v>
      </c>
      <c r="L654" s="29" t="s">
        <v>158</v>
      </c>
      <c r="M654" s="33" t="s">
        <v>5289</v>
      </c>
      <c r="N654" s="29">
        <v>2.7170000000000001</v>
      </c>
      <c r="O654" s="29">
        <v>2.81E-3</v>
      </c>
      <c r="P654" s="29">
        <v>1</v>
      </c>
      <c r="Q654" s="29">
        <v>285</v>
      </c>
      <c r="R654" s="29">
        <v>131</v>
      </c>
      <c r="S654" s="29">
        <v>131</v>
      </c>
      <c r="T654" s="29">
        <v>2.7170000000000001</v>
      </c>
      <c r="U654" s="29">
        <v>4.8910000000000004E-3</v>
      </c>
    </row>
    <row r="655" spans="1:21" ht="25.2" x14ac:dyDescent="0.3">
      <c r="A655" s="1"/>
      <c r="B655" s="47">
        <v>650</v>
      </c>
      <c r="C655" s="45">
        <v>1015425</v>
      </c>
      <c r="D655" s="29"/>
      <c r="E655" s="31" t="s">
        <v>1056</v>
      </c>
      <c r="F655" s="31"/>
      <c r="G655" s="29" t="s">
        <v>31</v>
      </c>
      <c r="H655" s="41" t="s">
        <v>4779</v>
      </c>
      <c r="I655" s="29"/>
      <c r="J655" s="46"/>
      <c r="K655" s="38" t="s">
        <v>145</v>
      </c>
      <c r="L655" s="29" t="s">
        <v>158</v>
      </c>
      <c r="M655" s="33">
        <v>2311</v>
      </c>
      <c r="N655" s="29">
        <v>0.183</v>
      </c>
      <c r="O655" s="29">
        <v>5.13E-4</v>
      </c>
      <c r="P655" s="29">
        <v>20</v>
      </c>
      <c r="Q655" s="29">
        <v>360</v>
      </c>
      <c r="R655" s="29">
        <v>259</v>
      </c>
      <c r="S655" s="29">
        <v>110</v>
      </c>
      <c r="T655" s="29">
        <v>3.66</v>
      </c>
      <c r="U655" s="29">
        <v>1.0255999999999999E-2</v>
      </c>
    </row>
    <row r="656" spans="1:21" x14ac:dyDescent="0.3">
      <c r="A656" s="18" t="s">
        <v>33</v>
      </c>
      <c r="B656" s="47">
        <v>651</v>
      </c>
      <c r="C656" s="124" t="s">
        <v>4957</v>
      </c>
      <c r="D656" s="40"/>
      <c r="E656" s="39"/>
      <c r="F656" s="39"/>
      <c r="G656" s="29"/>
      <c r="H656" s="45"/>
      <c r="I656" s="40"/>
      <c r="J656" s="46"/>
      <c r="K656" s="32"/>
      <c r="L656" s="29"/>
      <c r="M656" s="33"/>
      <c r="N656" s="29"/>
      <c r="O656" s="29"/>
      <c r="P656" s="29" t="s">
        <v>33</v>
      </c>
      <c r="Q656" s="29"/>
      <c r="R656" s="29"/>
      <c r="S656" s="29"/>
      <c r="T656" s="29"/>
      <c r="U656" s="29"/>
    </row>
    <row r="657" spans="1:21" ht="25.2" x14ac:dyDescent="0.3">
      <c r="A657" s="59"/>
      <c r="B657" s="47">
        <v>652</v>
      </c>
      <c r="C657" s="45">
        <v>1089677</v>
      </c>
      <c r="D657" s="40">
        <v>1013719</v>
      </c>
      <c r="E657" s="39" t="s">
        <v>1057</v>
      </c>
      <c r="F657" s="39"/>
      <c r="G657" s="29" t="s">
        <v>47</v>
      </c>
      <c r="H657" s="41" t="s">
        <v>4779</v>
      </c>
      <c r="I657" s="40"/>
      <c r="J657" s="46"/>
      <c r="K657" s="38" t="s">
        <v>463</v>
      </c>
      <c r="L657" s="29" t="s">
        <v>158</v>
      </c>
      <c r="M657" s="33">
        <v>7360</v>
      </c>
      <c r="N657" s="29">
        <v>0.44</v>
      </c>
      <c r="O657" s="29">
        <v>1.0679999999999999E-3</v>
      </c>
      <c r="P657" s="29">
        <v>1</v>
      </c>
      <c r="Q657" s="29">
        <v>258</v>
      </c>
      <c r="R657" s="29">
        <v>110</v>
      </c>
      <c r="S657" s="29">
        <v>42</v>
      </c>
      <c r="T657" s="29">
        <v>0.44</v>
      </c>
      <c r="U657" s="29">
        <v>1.1919999999999999E-3</v>
      </c>
    </row>
    <row r="658" spans="1:21" ht="25.2" x14ac:dyDescent="0.3">
      <c r="A658" s="59"/>
      <c r="B658" s="47">
        <v>653</v>
      </c>
      <c r="C658" s="45">
        <v>1089779</v>
      </c>
      <c r="D658" s="40"/>
      <c r="E658" s="31" t="s">
        <v>1058</v>
      </c>
      <c r="F658" s="31"/>
      <c r="G658" s="29" t="s">
        <v>503</v>
      </c>
      <c r="H658" s="41" t="s">
        <v>4779</v>
      </c>
      <c r="I658" s="40"/>
      <c r="J658" s="46"/>
      <c r="K658" s="38" t="s">
        <v>463</v>
      </c>
      <c r="L658" s="29" t="s">
        <v>158</v>
      </c>
      <c r="M658" s="33">
        <v>3601</v>
      </c>
      <c r="N658" s="29">
        <v>7.2999999999999995E-2</v>
      </c>
      <c r="O658" s="29">
        <v>6.3E-5</v>
      </c>
      <c r="P658" s="29">
        <v>1</v>
      </c>
      <c r="Q658" s="29">
        <v>187</v>
      </c>
      <c r="R658" s="29">
        <v>86</v>
      </c>
      <c r="S658" s="29">
        <v>3.9</v>
      </c>
      <c r="T658" s="29">
        <v>7.2999999999999995E-2</v>
      </c>
      <c r="U658" s="29">
        <v>6.3E-5</v>
      </c>
    </row>
    <row r="659" spans="1:21" ht="25.2" x14ac:dyDescent="0.3">
      <c r="A659" s="59"/>
      <c r="B659" s="47">
        <v>654</v>
      </c>
      <c r="C659" s="45">
        <v>1089675</v>
      </c>
      <c r="D659" s="40">
        <v>1006634</v>
      </c>
      <c r="E659" s="39" t="s">
        <v>1059</v>
      </c>
      <c r="F659" s="39"/>
      <c r="G659" s="29" t="s">
        <v>47</v>
      </c>
      <c r="H659" s="41" t="s">
        <v>4779</v>
      </c>
      <c r="I659" s="40"/>
      <c r="J659" s="46"/>
      <c r="K659" s="38" t="s">
        <v>463</v>
      </c>
      <c r="L659" s="29" t="s">
        <v>158</v>
      </c>
      <c r="M659" s="33">
        <v>11266</v>
      </c>
      <c r="N659" s="29">
        <v>0.9</v>
      </c>
      <c r="O659" s="29">
        <v>1.0679999999999999E-3</v>
      </c>
      <c r="P659" s="29">
        <v>1</v>
      </c>
      <c r="Q659" s="29">
        <v>258</v>
      </c>
      <c r="R659" s="29">
        <v>110</v>
      </c>
      <c r="S659" s="29">
        <v>42</v>
      </c>
      <c r="T659" s="29">
        <v>0.9</v>
      </c>
      <c r="U659" s="29">
        <v>1.1919999999999999E-3</v>
      </c>
    </row>
    <row r="660" spans="1:21" ht="25.2" x14ac:dyDescent="0.3">
      <c r="A660" s="59"/>
      <c r="B660" s="47">
        <v>655</v>
      </c>
      <c r="C660" s="45">
        <v>1089676</v>
      </c>
      <c r="D660" s="40">
        <v>1014171</v>
      </c>
      <c r="E660" s="31" t="s">
        <v>1061</v>
      </c>
      <c r="F660" s="31"/>
      <c r="G660" s="29" t="s">
        <v>39</v>
      </c>
      <c r="H660" s="41" t="s">
        <v>4779</v>
      </c>
      <c r="I660" s="40"/>
      <c r="J660" s="46"/>
      <c r="K660" s="38" t="s">
        <v>463</v>
      </c>
      <c r="L660" s="29" t="s">
        <v>158</v>
      </c>
      <c r="M660" s="33">
        <v>19651</v>
      </c>
      <c r="N660" s="29">
        <v>1.62</v>
      </c>
      <c r="O660" s="29">
        <v>2.673E-3</v>
      </c>
      <c r="P660" s="29">
        <v>1</v>
      </c>
      <c r="Q660" s="29">
        <v>357</v>
      </c>
      <c r="R660" s="29">
        <v>159</v>
      </c>
      <c r="S660" s="29">
        <v>48</v>
      </c>
      <c r="T660" s="29">
        <v>1.62</v>
      </c>
      <c r="U660" s="29">
        <v>2.725E-3</v>
      </c>
    </row>
    <row r="661" spans="1:21" ht="25.2" x14ac:dyDescent="0.3">
      <c r="A661" s="59"/>
      <c r="B661" s="47">
        <v>656</v>
      </c>
      <c r="C661" s="45">
        <v>1089778</v>
      </c>
      <c r="D661" s="40"/>
      <c r="E661" s="31" t="s">
        <v>1062</v>
      </c>
      <c r="F661" s="31"/>
      <c r="G661" s="29" t="s">
        <v>503</v>
      </c>
      <c r="H661" s="41" t="s">
        <v>4779</v>
      </c>
      <c r="I661" s="40"/>
      <c r="J661" s="46"/>
      <c r="K661" s="38" t="s">
        <v>463</v>
      </c>
      <c r="L661" s="29" t="s">
        <v>158</v>
      </c>
      <c r="M661" s="33">
        <v>1787</v>
      </c>
      <c r="N661" s="29">
        <v>1.4999999999999999E-2</v>
      </c>
      <c r="O661" s="29">
        <v>1.34E-4</v>
      </c>
      <c r="P661" s="29">
        <v>1</v>
      </c>
      <c r="Q661" s="29">
        <v>330</v>
      </c>
      <c r="R661" s="29">
        <v>140</v>
      </c>
      <c r="S661" s="29">
        <v>55</v>
      </c>
      <c r="T661" s="29">
        <v>1.4999999999999999E-2</v>
      </c>
      <c r="U661" s="29">
        <v>2.5409999999999999E-3</v>
      </c>
    </row>
    <row r="662" spans="1:21" ht="25.2" x14ac:dyDescent="0.3">
      <c r="A662" s="1"/>
      <c r="B662" s="47">
        <v>657</v>
      </c>
      <c r="C662" s="45">
        <v>1014320</v>
      </c>
      <c r="D662" s="40" t="s">
        <v>33</v>
      </c>
      <c r="E662" s="31" t="s">
        <v>1069</v>
      </c>
      <c r="F662" s="31"/>
      <c r="G662" s="29" t="s">
        <v>503</v>
      </c>
      <c r="H662" s="41" t="s">
        <v>4779</v>
      </c>
      <c r="I662" s="40" t="s">
        <v>33</v>
      </c>
      <c r="J662" s="46"/>
      <c r="K662" s="38" t="s">
        <v>463</v>
      </c>
      <c r="L662" s="29" t="s">
        <v>158</v>
      </c>
      <c r="M662" s="33">
        <v>7785</v>
      </c>
      <c r="N662" s="29">
        <v>1.4E-2</v>
      </c>
      <c r="O662" s="29">
        <v>1.7E-5</v>
      </c>
      <c r="P662" s="29">
        <v>1</v>
      </c>
      <c r="Q662" s="29">
        <v>155</v>
      </c>
      <c r="R662" s="29">
        <v>90</v>
      </c>
      <c r="S662" s="29">
        <v>32</v>
      </c>
      <c r="T662" s="29">
        <v>1.4E-2</v>
      </c>
      <c r="U662" s="29">
        <v>4.46E-4</v>
      </c>
    </row>
    <row r="663" spans="1:21" ht="25.2" x14ac:dyDescent="0.3">
      <c r="A663" s="1"/>
      <c r="B663" s="47">
        <v>658</v>
      </c>
      <c r="C663" s="45">
        <v>1013739</v>
      </c>
      <c r="D663" s="40" t="s">
        <v>33</v>
      </c>
      <c r="E663" s="52" t="s">
        <v>1083</v>
      </c>
      <c r="F663" s="52"/>
      <c r="G663" s="29" t="s">
        <v>39</v>
      </c>
      <c r="H663" s="41" t="s">
        <v>4779</v>
      </c>
      <c r="I663" s="40" t="s">
        <v>33</v>
      </c>
      <c r="J663" s="46"/>
      <c r="K663" s="38" t="s">
        <v>463</v>
      </c>
      <c r="L663" s="29" t="s">
        <v>158</v>
      </c>
      <c r="M663" s="33">
        <v>1352</v>
      </c>
      <c r="N663" s="29">
        <v>0.63</v>
      </c>
      <c r="O663" s="29">
        <v>1.2E-4</v>
      </c>
      <c r="P663" s="29">
        <v>1</v>
      </c>
      <c r="Q663" s="29">
        <v>700</v>
      </c>
      <c r="R663" s="29">
        <v>210</v>
      </c>
      <c r="S663" s="29">
        <v>210</v>
      </c>
      <c r="T663" s="29">
        <v>0.63</v>
      </c>
      <c r="U663" s="29">
        <v>3.0870000000000002E-2</v>
      </c>
    </row>
    <row r="664" spans="1:21" ht="25.2" x14ac:dyDescent="0.3">
      <c r="A664" s="1"/>
      <c r="B664" s="47">
        <v>659</v>
      </c>
      <c r="C664" s="45">
        <v>1013794</v>
      </c>
      <c r="D664" s="40" t="s">
        <v>33</v>
      </c>
      <c r="E664" s="31" t="s">
        <v>1086</v>
      </c>
      <c r="F664" s="31"/>
      <c r="G664" s="29" t="s">
        <v>39</v>
      </c>
      <c r="H664" s="41" t="s">
        <v>4779</v>
      </c>
      <c r="I664" s="40" t="s">
        <v>33</v>
      </c>
      <c r="J664" s="46"/>
      <c r="K664" s="38" t="s">
        <v>463</v>
      </c>
      <c r="L664" s="29" t="s">
        <v>158</v>
      </c>
      <c r="M664" s="33">
        <v>1702</v>
      </c>
      <c r="N664" s="29">
        <v>0.64600000000000002</v>
      </c>
      <c r="O664" s="29">
        <v>2.52E-4</v>
      </c>
      <c r="P664" s="29">
        <v>1</v>
      </c>
      <c r="Q664" s="29">
        <v>700</v>
      </c>
      <c r="R664" s="29">
        <v>210</v>
      </c>
      <c r="S664" s="29">
        <v>210</v>
      </c>
      <c r="T664" s="29">
        <v>0.64600000000000002</v>
      </c>
      <c r="U664" s="29">
        <v>3.0870000000000002E-2</v>
      </c>
    </row>
    <row r="665" spans="1:21" ht="25.2" x14ac:dyDescent="0.3">
      <c r="A665" s="1"/>
      <c r="B665" s="47">
        <v>660</v>
      </c>
      <c r="C665" s="45">
        <v>1015777</v>
      </c>
      <c r="D665" s="40" t="s">
        <v>33</v>
      </c>
      <c r="E665" s="39" t="s">
        <v>1092</v>
      </c>
      <c r="F665" s="39"/>
      <c r="G665" s="29" t="s">
        <v>47</v>
      </c>
      <c r="H665" s="41" t="s">
        <v>4779</v>
      </c>
      <c r="I665" s="40" t="s">
        <v>33</v>
      </c>
      <c r="J665" s="46"/>
      <c r="K665" s="38" t="s">
        <v>463</v>
      </c>
      <c r="L665" s="29" t="s">
        <v>158</v>
      </c>
      <c r="M665" s="33">
        <v>7350</v>
      </c>
      <c r="N665" s="29">
        <v>7.1999999999999995E-2</v>
      </c>
      <c r="O665" s="29">
        <v>5.5000000000000002E-5</v>
      </c>
      <c r="P665" s="29">
        <v>1</v>
      </c>
      <c r="Q665" s="29">
        <v>55</v>
      </c>
      <c r="R665" s="29">
        <v>50</v>
      </c>
      <c r="S665" s="29">
        <v>20</v>
      </c>
      <c r="T665" s="29">
        <v>7.1999999999999995E-2</v>
      </c>
      <c r="U665" s="29">
        <v>5.5000000000000002E-5</v>
      </c>
    </row>
    <row r="666" spans="1:21" ht="25.2" x14ac:dyDescent="0.3">
      <c r="A666" s="1"/>
      <c r="B666" s="47">
        <v>661</v>
      </c>
      <c r="C666" s="45">
        <v>1015780</v>
      </c>
      <c r="D666" s="40" t="s">
        <v>33</v>
      </c>
      <c r="E666" s="39" t="s">
        <v>1093</v>
      </c>
      <c r="F666" s="39"/>
      <c r="G666" s="29" t="s">
        <v>47</v>
      </c>
      <c r="H666" s="41" t="s">
        <v>4779</v>
      </c>
      <c r="I666" s="40" t="s">
        <v>33</v>
      </c>
      <c r="J666" s="46"/>
      <c r="K666" s="38" t="s">
        <v>463</v>
      </c>
      <c r="L666" s="29" t="s">
        <v>158</v>
      </c>
      <c r="M666" s="33">
        <v>7350</v>
      </c>
      <c r="N666" s="29">
        <v>0.06</v>
      </c>
      <c r="O666" s="29">
        <v>2.0000000000000002E-5</v>
      </c>
      <c r="P666" s="29">
        <v>1</v>
      </c>
      <c r="Q666" s="29">
        <v>36</v>
      </c>
      <c r="R666" s="29">
        <v>29</v>
      </c>
      <c r="S666" s="29">
        <v>22</v>
      </c>
      <c r="T666" s="29">
        <v>0.06</v>
      </c>
      <c r="U666" s="29">
        <v>2.3E-5</v>
      </c>
    </row>
    <row r="667" spans="1:21" ht="25.2" x14ac:dyDescent="0.3">
      <c r="A667" s="1"/>
      <c r="B667" s="47">
        <v>662</v>
      </c>
      <c r="C667" s="45">
        <v>1007084</v>
      </c>
      <c r="D667" s="40" t="s">
        <v>33</v>
      </c>
      <c r="E667" s="39" t="s">
        <v>1109</v>
      </c>
      <c r="F667" s="39"/>
      <c r="G667" s="29" t="s">
        <v>47</v>
      </c>
      <c r="H667" s="41" t="s">
        <v>4779</v>
      </c>
      <c r="I667" s="40" t="s">
        <v>33</v>
      </c>
      <c r="J667" s="46"/>
      <c r="K667" s="38" t="s">
        <v>463</v>
      </c>
      <c r="L667" s="29" t="s">
        <v>158</v>
      </c>
      <c r="M667" s="33">
        <v>19651</v>
      </c>
      <c r="N667" s="29">
        <v>1.91</v>
      </c>
      <c r="O667" s="29">
        <v>6.0000000000000002E-5</v>
      </c>
      <c r="P667" s="29">
        <v>1</v>
      </c>
      <c r="Q667" s="29">
        <v>180</v>
      </c>
      <c r="R667" s="29">
        <v>120</v>
      </c>
      <c r="S667" s="29">
        <v>55</v>
      </c>
      <c r="T667" s="29">
        <v>1.91</v>
      </c>
      <c r="U667" s="29">
        <v>1.188E-3</v>
      </c>
    </row>
    <row r="668" spans="1:21" ht="25.2" x14ac:dyDescent="0.3">
      <c r="A668" s="1"/>
      <c r="B668" s="47">
        <v>663</v>
      </c>
      <c r="C668" s="45">
        <v>1007086</v>
      </c>
      <c r="D668" s="40" t="s">
        <v>33</v>
      </c>
      <c r="E668" s="39" t="s">
        <v>1110</v>
      </c>
      <c r="F668" s="39"/>
      <c r="G668" s="29" t="s">
        <v>47</v>
      </c>
      <c r="H668" s="41" t="s">
        <v>4779</v>
      </c>
      <c r="I668" s="40" t="s">
        <v>33</v>
      </c>
      <c r="J668" s="46"/>
      <c r="K668" s="38" t="s">
        <v>463</v>
      </c>
      <c r="L668" s="29" t="s">
        <v>158</v>
      </c>
      <c r="M668" s="33">
        <v>19651</v>
      </c>
      <c r="N668" s="29">
        <v>1.9</v>
      </c>
      <c r="O668" s="29">
        <v>1.3320000000000001E-3</v>
      </c>
      <c r="P668" s="29">
        <v>1</v>
      </c>
      <c r="Q668" s="29">
        <v>185</v>
      </c>
      <c r="R668" s="29">
        <v>120</v>
      </c>
      <c r="S668" s="29">
        <v>60</v>
      </c>
      <c r="T668" s="29">
        <v>1.9</v>
      </c>
      <c r="U668" s="29">
        <v>1.3320000000000001E-3</v>
      </c>
    </row>
    <row r="669" spans="1:21" ht="25.2" x14ac:dyDescent="0.3">
      <c r="A669" s="1"/>
      <c r="B669" s="47">
        <v>664</v>
      </c>
      <c r="C669" s="45">
        <v>1007087</v>
      </c>
      <c r="D669" s="40" t="s">
        <v>33</v>
      </c>
      <c r="E669" s="39" t="s">
        <v>1111</v>
      </c>
      <c r="F669" s="39"/>
      <c r="G669" s="29" t="s">
        <v>47</v>
      </c>
      <c r="H669" s="41" t="s">
        <v>4779</v>
      </c>
      <c r="I669" s="40" t="s">
        <v>33</v>
      </c>
      <c r="J669" s="46"/>
      <c r="K669" s="38" t="s">
        <v>463</v>
      </c>
      <c r="L669" s="29" t="s">
        <v>158</v>
      </c>
      <c r="M669" s="33">
        <v>19651</v>
      </c>
      <c r="N669" s="29">
        <v>2.16</v>
      </c>
      <c r="O669" s="29">
        <v>1.2210000000000001E-3</v>
      </c>
      <c r="P669" s="29">
        <v>1</v>
      </c>
      <c r="Q669" s="29">
        <v>185</v>
      </c>
      <c r="R669" s="29">
        <v>120</v>
      </c>
      <c r="S669" s="29">
        <v>55</v>
      </c>
      <c r="T669" s="29">
        <v>2.16</v>
      </c>
      <c r="U669" s="29">
        <v>1.2210000000000001E-3</v>
      </c>
    </row>
    <row r="670" spans="1:21" ht="25.2" x14ac:dyDescent="0.3">
      <c r="A670" s="1"/>
      <c r="B670" s="47">
        <v>665</v>
      </c>
      <c r="C670" s="45">
        <v>1007088</v>
      </c>
      <c r="D670" s="40" t="s">
        <v>33</v>
      </c>
      <c r="E670" s="39" t="s">
        <v>1112</v>
      </c>
      <c r="F670" s="39"/>
      <c r="G670" s="29" t="s">
        <v>47</v>
      </c>
      <c r="H670" s="41" t="s">
        <v>4779</v>
      </c>
      <c r="I670" s="40" t="s">
        <v>33</v>
      </c>
      <c r="J670" s="46"/>
      <c r="K670" s="38" t="s">
        <v>463</v>
      </c>
      <c r="L670" s="29" t="s">
        <v>158</v>
      </c>
      <c r="M670" s="33">
        <v>19651</v>
      </c>
      <c r="N670" s="29">
        <v>2</v>
      </c>
      <c r="O670" s="29">
        <v>5.5999999999999995E-4</v>
      </c>
      <c r="P670" s="29">
        <v>1</v>
      </c>
      <c r="Q670" s="29">
        <v>180</v>
      </c>
      <c r="R670" s="29">
        <v>120</v>
      </c>
      <c r="S670" s="29">
        <v>55</v>
      </c>
      <c r="T670" s="29">
        <v>2</v>
      </c>
      <c r="U670" s="29">
        <v>1.188E-3</v>
      </c>
    </row>
    <row r="671" spans="1:21" ht="25.2" x14ac:dyDescent="0.3">
      <c r="A671" s="1"/>
      <c r="B671" s="47">
        <v>666</v>
      </c>
      <c r="C671" s="45">
        <v>1015768</v>
      </c>
      <c r="D671" s="40" t="s">
        <v>33</v>
      </c>
      <c r="E671" s="39" t="s">
        <v>1113</v>
      </c>
      <c r="F671" s="39"/>
      <c r="G671" s="29" t="s">
        <v>47</v>
      </c>
      <c r="H671" s="41" t="s">
        <v>4779</v>
      </c>
      <c r="I671" s="40" t="s">
        <v>33</v>
      </c>
      <c r="J671" s="46"/>
      <c r="K671" s="38" t="s">
        <v>463</v>
      </c>
      <c r="L671" s="29" t="s">
        <v>158</v>
      </c>
      <c r="M671" s="33">
        <v>38502</v>
      </c>
      <c r="N671" s="29">
        <v>2.89</v>
      </c>
      <c r="O671" s="29">
        <v>2.0790000000000001E-3</v>
      </c>
      <c r="P671" s="29">
        <v>1</v>
      </c>
      <c r="Q671" s="29">
        <v>210</v>
      </c>
      <c r="R671" s="29">
        <v>175</v>
      </c>
      <c r="S671" s="29">
        <v>60</v>
      </c>
      <c r="T671" s="29">
        <v>2.89</v>
      </c>
      <c r="U671" s="29">
        <v>2.2049999999999999E-3</v>
      </c>
    </row>
    <row r="672" spans="1:21" ht="25.2" x14ac:dyDescent="0.3">
      <c r="A672" s="1"/>
      <c r="B672" s="47">
        <v>667</v>
      </c>
      <c r="C672" s="45">
        <v>1015792</v>
      </c>
      <c r="D672" s="40" t="s">
        <v>33</v>
      </c>
      <c r="E672" s="39" t="s">
        <v>1114</v>
      </c>
      <c r="F672" s="39"/>
      <c r="G672" s="29" t="s">
        <v>47</v>
      </c>
      <c r="H672" s="41" t="s">
        <v>4779</v>
      </c>
      <c r="I672" s="40" t="s">
        <v>33</v>
      </c>
      <c r="J672" s="46"/>
      <c r="K672" s="38" t="s">
        <v>463</v>
      </c>
      <c r="L672" s="29" t="s">
        <v>158</v>
      </c>
      <c r="M672" s="33">
        <v>38502</v>
      </c>
      <c r="N672" s="29">
        <v>2.6</v>
      </c>
      <c r="O672" s="29">
        <v>2.1289999999999998E-3</v>
      </c>
      <c r="P672" s="29">
        <v>1</v>
      </c>
      <c r="Q672" s="29">
        <v>210</v>
      </c>
      <c r="R672" s="29">
        <v>175</v>
      </c>
      <c r="S672" s="29">
        <v>60</v>
      </c>
      <c r="T672" s="29">
        <v>2.6</v>
      </c>
      <c r="U672" s="29">
        <v>2.2049999999999999E-3</v>
      </c>
    </row>
    <row r="673" spans="1:21" ht="25.2" x14ac:dyDescent="0.3">
      <c r="A673" s="1"/>
      <c r="B673" s="47">
        <v>668</v>
      </c>
      <c r="C673" s="45">
        <v>1046541</v>
      </c>
      <c r="D673" s="40" t="s">
        <v>33</v>
      </c>
      <c r="E673" s="31" t="s">
        <v>1115</v>
      </c>
      <c r="F673" s="31"/>
      <c r="G673" s="29" t="s">
        <v>39</v>
      </c>
      <c r="H673" s="41" t="s">
        <v>4779</v>
      </c>
      <c r="I673" s="40" t="s">
        <v>33</v>
      </c>
      <c r="J673" s="46"/>
      <c r="K673" s="38" t="s">
        <v>463</v>
      </c>
      <c r="L673" s="29" t="s">
        <v>158</v>
      </c>
      <c r="M673" s="33">
        <v>123399</v>
      </c>
      <c r="N673" s="29">
        <v>2.2970000000000002</v>
      </c>
      <c r="O673" s="29">
        <v>4.5469999999999998E-3</v>
      </c>
      <c r="P673" s="29">
        <v>1</v>
      </c>
      <c r="Q673" s="29">
        <v>265</v>
      </c>
      <c r="R673" s="29">
        <v>220</v>
      </c>
      <c r="S673" s="29">
        <v>78</v>
      </c>
      <c r="T673" s="29">
        <v>2.2970000000000002</v>
      </c>
      <c r="U673" s="29">
        <v>4.5469999999999998E-3</v>
      </c>
    </row>
    <row r="674" spans="1:21" ht="25.2" x14ac:dyDescent="0.3">
      <c r="A674" s="1"/>
      <c r="B674" s="47">
        <v>669</v>
      </c>
      <c r="C674" s="45">
        <v>1046544</v>
      </c>
      <c r="D674" s="40" t="s">
        <v>33</v>
      </c>
      <c r="E674" s="31" t="s">
        <v>1118</v>
      </c>
      <c r="F674" s="31"/>
      <c r="G674" s="29" t="s">
        <v>31</v>
      </c>
      <c r="H674" s="41" t="s">
        <v>4779</v>
      </c>
      <c r="I674" s="40" t="s">
        <v>33</v>
      </c>
      <c r="J674" s="46"/>
      <c r="K674" s="38" t="s">
        <v>463</v>
      </c>
      <c r="L674" s="29" t="s">
        <v>158</v>
      </c>
      <c r="M674" s="33">
        <v>177389</v>
      </c>
      <c r="N674" s="29">
        <v>3.88</v>
      </c>
      <c r="O674" s="29">
        <v>7.208E-3</v>
      </c>
      <c r="P674" s="29">
        <v>1</v>
      </c>
      <c r="Q674" s="29">
        <v>320</v>
      </c>
      <c r="R674" s="29">
        <v>265</v>
      </c>
      <c r="S674" s="29">
        <v>85</v>
      </c>
      <c r="T674" s="29">
        <v>3.88</v>
      </c>
      <c r="U674" s="29">
        <v>7.208E-3</v>
      </c>
    </row>
    <row r="675" spans="1:21" ht="25.2" x14ac:dyDescent="0.3">
      <c r="A675" s="1"/>
      <c r="B675" s="47">
        <v>670</v>
      </c>
      <c r="C675" s="45">
        <v>1046545</v>
      </c>
      <c r="D675" s="40" t="s">
        <v>33</v>
      </c>
      <c r="E675" s="31" t="s">
        <v>1119</v>
      </c>
      <c r="F675" s="31"/>
      <c r="G675" s="29" t="s">
        <v>39</v>
      </c>
      <c r="H675" s="41" t="s">
        <v>4779</v>
      </c>
      <c r="I675" s="40" t="s">
        <v>33</v>
      </c>
      <c r="J675" s="46"/>
      <c r="K675" s="38" t="s">
        <v>463</v>
      </c>
      <c r="L675" s="29" t="s">
        <v>158</v>
      </c>
      <c r="M675" s="33">
        <v>49166</v>
      </c>
      <c r="N675" s="29">
        <v>2.4300000000000002</v>
      </c>
      <c r="O675" s="29">
        <v>9.1E-4</v>
      </c>
      <c r="P675" s="29">
        <v>1</v>
      </c>
      <c r="Q675" s="29">
        <v>275</v>
      </c>
      <c r="R675" s="29">
        <v>210</v>
      </c>
      <c r="S675" s="29">
        <v>83</v>
      </c>
      <c r="T675" s="29">
        <v>2.4300000000000002</v>
      </c>
      <c r="U675" s="29">
        <v>4.7930000000000004E-3</v>
      </c>
    </row>
    <row r="676" spans="1:21" x14ac:dyDescent="0.3">
      <c r="A676" s="1"/>
      <c r="B676" s="47">
        <v>671</v>
      </c>
      <c r="C676" s="124" t="s">
        <v>1124</v>
      </c>
      <c r="D676" s="40"/>
      <c r="E676" s="39"/>
      <c r="F676" s="39"/>
      <c r="G676" s="29"/>
      <c r="H676" s="47"/>
      <c r="I676" s="40"/>
      <c r="J676" s="46"/>
      <c r="K676" s="32"/>
      <c r="L676" s="29"/>
      <c r="M676" s="33"/>
      <c r="N676" s="29"/>
      <c r="O676" s="29"/>
      <c r="P676" s="29" t="s">
        <v>33</v>
      </c>
      <c r="Q676" s="29"/>
      <c r="R676" s="29"/>
      <c r="S676" s="29"/>
      <c r="T676" s="29"/>
      <c r="U676" s="29"/>
    </row>
    <row r="677" spans="1:21" ht="25.2" x14ac:dyDescent="0.3">
      <c r="A677" s="1"/>
      <c r="B677" s="47">
        <v>672</v>
      </c>
      <c r="C677" s="45">
        <v>1048539</v>
      </c>
      <c r="D677" s="47"/>
      <c r="E677" s="31" t="s">
        <v>1126</v>
      </c>
      <c r="F677" s="31"/>
      <c r="G677" s="29" t="s">
        <v>31</v>
      </c>
      <c r="H677" s="41" t="s">
        <v>4779</v>
      </c>
      <c r="I677" s="29"/>
      <c r="J677" s="46"/>
      <c r="K677" s="38" t="s">
        <v>1127</v>
      </c>
      <c r="L677" s="29" t="s">
        <v>158</v>
      </c>
      <c r="M677" s="33">
        <v>898</v>
      </c>
      <c r="N677" s="29">
        <v>2.3E-2</v>
      </c>
      <c r="O677" s="29">
        <v>4.0000000000000003E-5</v>
      </c>
      <c r="P677" s="29">
        <v>48</v>
      </c>
      <c r="Q677" s="29">
        <v>280</v>
      </c>
      <c r="R677" s="29">
        <v>187</v>
      </c>
      <c r="S677" s="29">
        <v>95</v>
      </c>
      <c r="T677" s="29">
        <v>1.2</v>
      </c>
      <c r="U677" s="29">
        <v>4.9740000000000001E-3</v>
      </c>
    </row>
    <row r="678" spans="1:21" ht="25.2" x14ac:dyDescent="0.3">
      <c r="A678" s="1"/>
      <c r="B678" s="47">
        <v>673</v>
      </c>
      <c r="C678" s="45">
        <v>1048540</v>
      </c>
      <c r="D678" s="47"/>
      <c r="E678" s="31" t="s">
        <v>1128</v>
      </c>
      <c r="F678" s="31"/>
      <c r="G678" s="29" t="s">
        <v>31</v>
      </c>
      <c r="H678" s="41" t="s">
        <v>4779</v>
      </c>
      <c r="I678" s="29"/>
      <c r="J678" s="46"/>
      <c r="K678" s="38" t="s">
        <v>1127</v>
      </c>
      <c r="L678" s="29" t="s">
        <v>158</v>
      </c>
      <c r="M678" s="33">
        <v>1343</v>
      </c>
      <c r="N678" s="29">
        <v>3.5999999999999997E-2</v>
      </c>
      <c r="O678" s="29">
        <v>6.9999999999999994E-5</v>
      </c>
      <c r="P678" s="29">
        <v>36</v>
      </c>
      <c r="Q678" s="29">
        <v>280</v>
      </c>
      <c r="R678" s="29">
        <v>187</v>
      </c>
      <c r="S678" s="29">
        <v>95</v>
      </c>
      <c r="T678" s="29">
        <v>1.3320000000000001</v>
      </c>
      <c r="U678" s="29">
        <v>4.9740000000000001E-3</v>
      </c>
    </row>
    <row r="679" spans="1:21" ht="25.2" x14ac:dyDescent="0.3">
      <c r="A679" s="1"/>
      <c r="B679" s="47">
        <v>674</v>
      </c>
      <c r="C679" s="45">
        <v>1048541</v>
      </c>
      <c r="D679" s="47"/>
      <c r="E679" s="31" t="s">
        <v>1129</v>
      </c>
      <c r="F679" s="31"/>
      <c r="G679" s="29" t="s">
        <v>31</v>
      </c>
      <c r="H679" s="41" t="s">
        <v>4779</v>
      </c>
      <c r="I679" s="29"/>
      <c r="J679" s="46"/>
      <c r="K679" s="38" t="s">
        <v>1127</v>
      </c>
      <c r="L679" s="29" t="s">
        <v>158</v>
      </c>
      <c r="M679" s="33">
        <v>2153</v>
      </c>
      <c r="N679" s="29">
        <v>5.8999999999999997E-2</v>
      </c>
      <c r="O679" s="29">
        <v>6.0000000000000002E-5</v>
      </c>
      <c r="P679" s="29">
        <v>20</v>
      </c>
      <c r="Q679" s="29">
        <v>280</v>
      </c>
      <c r="R679" s="29">
        <v>180</v>
      </c>
      <c r="S679" s="29">
        <v>90</v>
      </c>
      <c r="T679" s="29">
        <v>1.2</v>
      </c>
      <c r="U679" s="29">
        <v>4.5360000000000001E-3</v>
      </c>
    </row>
    <row r="680" spans="1:21" ht="25.2" x14ac:dyDescent="0.3">
      <c r="A680" s="1"/>
      <c r="B680" s="47">
        <v>675</v>
      </c>
      <c r="C680" s="45">
        <v>1048558</v>
      </c>
      <c r="D680" s="47"/>
      <c r="E680" s="31" t="s">
        <v>1130</v>
      </c>
      <c r="F680" s="31"/>
      <c r="G680" s="29" t="s">
        <v>31</v>
      </c>
      <c r="H680" s="41" t="s">
        <v>4779</v>
      </c>
      <c r="I680" s="29"/>
      <c r="J680" s="46"/>
      <c r="K680" s="38" t="s">
        <v>1127</v>
      </c>
      <c r="L680" s="29" t="s">
        <v>158</v>
      </c>
      <c r="M680" s="33">
        <v>898</v>
      </c>
      <c r="N680" s="29">
        <v>5.8000000000000003E-2</v>
      </c>
      <c r="O680" s="29">
        <v>5.0000000000000002E-5</v>
      </c>
      <c r="P680" s="29">
        <v>40</v>
      </c>
      <c r="Q680" s="29">
        <v>280</v>
      </c>
      <c r="R680" s="29">
        <v>187</v>
      </c>
      <c r="S680" s="29">
        <v>95</v>
      </c>
      <c r="T680" s="29">
        <v>2.48</v>
      </c>
      <c r="U680" s="29">
        <v>4.9740000000000001E-3</v>
      </c>
    </row>
    <row r="681" spans="1:21" ht="25.2" x14ac:dyDescent="0.3">
      <c r="A681" s="1"/>
      <c r="B681" s="47">
        <v>676</v>
      </c>
      <c r="C681" s="45">
        <v>1048559</v>
      </c>
      <c r="D681" s="47"/>
      <c r="E681" s="31" t="s">
        <v>1131</v>
      </c>
      <c r="F681" s="31"/>
      <c r="G681" s="29" t="s">
        <v>31</v>
      </c>
      <c r="H681" s="41" t="s">
        <v>4779</v>
      </c>
      <c r="I681" s="29"/>
      <c r="J681" s="46"/>
      <c r="K681" s="38" t="s">
        <v>1127</v>
      </c>
      <c r="L681" s="29" t="s">
        <v>158</v>
      </c>
      <c r="M681" s="33">
        <v>1343</v>
      </c>
      <c r="N681" s="29">
        <v>7.0999999999999994E-2</v>
      </c>
      <c r="O681" s="29">
        <v>6.9999999999999994E-5</v>
      </c>
      <c r="P681" s="29">
        <v>36</v>
      </c>
      <c r="Q681" s="29">
        <v>280</v>
      </c>
      <c r="R681" s="29">
        <v>187</v>
      </c>
      <c r="S681" s="29">
        <v>90</v>
      </c>
      <c r="T681" s="29">
        <v>2.52</v>
      </c>
      <c r="U681" s="29">
        <v>4.712E-3</v>
      </c>
    </row>
    <row r="682" spans="1:21" ht="25.2" x14ac:dyDescent="0.3">
      <c r="A682" s="1"/>
      <c r="B682" s="47">
        <v>677</v>
      </c>
      <c r="C682" s="45">
        <v>1048560</v>
      </c>
      <c r="D682" s="47"/>
      <c r="E682" s="31" t="s">
        <v>1132</v>
      </c>
      <c r="F682" s="31"/>
      <c r="G682" s="29" t="s">
        <v>31</v>
      </c>
      <c r="H682" s="41" t="s">
        <v>4779</v>
      </c>
      <c r="I682" s="29"/>
      <c r="J682" s="46"/>
      <c r="K682" s="38" t="s">
        <v>1127</v>
      </c>
      <c r="L682" s="29" t="s">
        <v>158</v>
      </c>
      <c r="M682" s="33">
        <v>2274</v>
      </c>
      <c r="N682" s="29">
        <v>5.8999999999999997E-2</v>
      </c>
      <c r="O682" s="29">
        <v>1E-4</v>
      </c>
      <c r="P682" s="29">
        <v>20</v>
      </c>
      <c r="Q682" s="29">
        <v>280</v>
      </c>
      <c r="R682" s="29">
        <v>187</v>
      </c>
      <c r="S682" s="29">
        <v>95</v>
      </c>
      <c r="T682" s="29">
        <v>2.3199999999999998</v>
      </c>
      <c r="U682" s="29">
        <v>4.9740000000000001E-3</v>
      </c>
    </row>
    <row r="683" spans="1:21" ht="25.2" x14ac:dyDescent="0.3">
      <c r="A683" s="1"/>
      <c r="B683" s="47">
        <v>678</v>
      </c>
      <c r="C683" s="45">
        <v>1048561</v>
      </c>
      <c r="D683" s="47"/>
      <c r="E683" s="31" t="s">
        <v>1133</v>
      </c>
      <c r="F683" s="31"/>
      <c r="G683" s="29" t="s">
        <v>31</v>
      </c>
      <c r="H683" s="41" t="s">
        <v>4779</v>
      </c>
      <c r="I683" s="29"/>
      <c r="J683" s="46"/>
      <c r="K683" s="38" t="s">
        <v>1127</v>
      </c>
      <c r="L683" s="29" t="s">
        <v>158</v>
      </c>
      <c r="M683" s="33">
        <v>1297</v>
      </c>
      <c r="N683" s="29">
        <v>6.0999999999999999E-2</v>
      </c>
      <c r="O683" s="29">
        <v>8.0000000000000007E-5</v>
      </c>
      <c r="P683" s="29">
        <v>30</v>
      </c>
      <c r="Q683" s="29">
        <v>280</v>
      </c>
      <c r="R683" s="29">
        <v>187</v>
      </c>
      <c r="S683" s="29">
        <v>95</v>
      </c>
      <c r="T683" s="29">
        <v>1.92</v>
      </c>
      <c r="U683" s="29">
        <v>4.9740000000000001E-3</v>
      </c>
    </row>
    <row r="684" spans="1:21" ht="25.2" x14ac:dyDescent="0.3">
      <c r="A684" s="1"/>
      <c r="B684" s="47">
        <v>679</v>
      </c>
      <c r="C684" s="45">
        <v>1048562</v>
      </c>
      <c r="D684" s="47"/>
      <c r="E684" s="31" t="s">
        <v>1134</v>
      </c>
      <c r="F684" s="31"/>
      <c r="G684" s="29" t="s">
        <v>31</v>
      </c>
      <c r="H684" s="41" t="s">
        <v>4779</v>
      </c>
      <c r="I684" s="29"/>
      <c r="J684" s="46"/>
      <c r="K684" s="38" t="s">
        <v>1127</v>
      </c>
      <c r="L684" s="29" t="s">
        <v>158</v>
      </c>
      <c r="M684" s="33">
        <v>2112</v>
      </c>
      <c r="N684" s="29">
        <v>3.5999999999999997E-2</v>
      </c>
      <c r="O684" s="29">
        <v>9.0000000000000006E-5</v>
      </c>
      <c r="P684" s="29">
        <v>20</v>
      </c>
      <c r="Q684" s="29">
        <v>280</v>
      </c>
      <c r="R684" s="29">
        <v>187</v>
      </c>
      <c r="S684" s="29">
        <v>95</v>
      </c>
      <c r="T684" s="29">
        <v>1.52</v>
      </c>
      <c r="U684" s="29">
        <v>4.9740000000000001E-3</v>
      </c>
    </row>
    <row r="685" spans="1:21" ht="25.2" x14ac:dyDescent="0.3">
      <c r="A685" s="1"/>
      <c r="B685" s="47">
        <v>680</v>
      </c>
      <c r="C685" s="45">
        <v>1048563</v>
      </c>
      <c r="D685" s="47"/>
      <c r="E685" s="31" t="s">
        <v>1135</v>
      </c>
      <c r="F685" s="31"/>
      <c r="G685" s="29" t="s">
        <v>31</v>
      </c>
      <c r="H685" s="41" t="s">
        <v>4779</v>
      </c>
      <c r="I685" s="29"/>
      <c r="J685" s="46"/>
      <c r="K685" s="38" t="s">
        <v>1127</v>
      </c>
      <c r="L685" s="29" t="s">
        <v>158</v>
      </c>
      <c r="M685" s="33">
        <v>3252</v>
      </c>
      <c r="N685" s="29">
        <v>6.6000000000000003E-2</v>
      </c>
      <c r="O685" s="29">
        <v>1.8000000000000001E-4</v>
      </c>
      <c r="P685" s="29">
        <v>20</v>
      </c>
      <c r="Q685" s="29">
        <v>280</v>
      </c>
      <c r="R685" s="29">
        <v>187</v>
      </c>
      <c r="S685" s="29">
        <v>95</v>
      </c>
      <c r="T685" s="29">
        <v>2.48</v>
      </c>
      <c r="U685" s="29">
        <v>4.9740000000000001E-3</v>
      </c>
    </row>
    <row r="686" spans="1:21" ht="25.2" x14ac:dyDescent="0.3">
      <c r="A686" s="1"/>
      <c r="B686" s="47">
        <v>681</v>
      </c>
      <c r="C686" s="45">
        <v>1048564</v>
      </c>
      <c r="D686" s="47"/>
      <c r="E686" s="31" t="s">
        <v>1136</v>
      </c>
      <c r="F686" s="31"/>
      <c r="G686" s="29" t="s">
        <v>31</v>
      </c>
      <c r="H686" s="41" t="s">
        <v>4779</v>
      </c>
      <c r="I686" s="29"/>
      <c r="J686" s="46"/>
      <c r="K686" s="38" t="s">
        <v>1127</v>
      </c>
      <c r="L686" s="29" t="s">
        <v>158</v>
      </c>
      <c r="M686" s="33">
        <v>1712</v>
      </c>
      <c r="N686" s="29">
        <v>3.2000000000000001E-2</v>
      </c>
      <c r="O686" s="29">
        <v>1.3999999999999999E-4</v>
      </c>
      <c r="P686" s="29">
        <v>20</v>
      </c>
      <c r="Q686" s="29">
        <v>280</v>
      </c>
      <c r="R686" s="29">
        <v>187</v>
      </c>
      <c r="S686" s="29">
        <v>95</v>
      </c>
      <c r="T686" s="29">
        <v>1.44</v>
      </c>
      <c r="U686" s="29">
        <v>4.9740000000000001E-3</v>
      </c>
    </row>
    <row r="687" spans="1:21" ht="25.2" x14ac:dyDescent="0.3">
      <c r="A687" s="1"/>
      <c r="B687" s="47">
        <v>682</v>
      </c>
      <c r="C687" s="45">
        <v>1048565</v>
      </c>
      <c r="D687" s="47"/>
      <c r="E687" s="31" t="s">
        <v>1137</v>
      </c>
      <c r="F687" s="31"/>
      <c r="G687" s="29" t="s">
        <v>31</v>
      </c>
      <c r="H687" s="41" t="s">
        <v>4779</v>
      </c>
      <c r="I687" s="29"/>
      <c r="J687" s="46"/>
      <c r="K687" s="38" t="s">
        <v>1127</v>
      </c>
      <c r="L687" s="29" t="s">
        <v>158</v>
      </c>
      <c r="M687" s="33">
        <v>2083</v>
      </c>
      <c r="N687" s="29">
        <v>7.5999999999999998E-2</v>
      </c>
      <c r="O687" s="29">
        <v>1.8000000000000001E-4</v>
      </c>
      <c r="P687" s="29">
        <v>20</v>
      </c>
      <c r="Q687" s="29">
        <v>280</v>
      </c>
      <c r="R687" s="29">
        <v>187</v>
      </c>
      <c r="S687" s="29">
        <v>95</v>
      </c>
      <c r="T687" s="29">
        <v>1.7</v>
      </c>
      <c r="U687" s="29">
        <v>4.9740000000000001E-3</v>
      </c>
    </row>
    <row r="688" spans="1:21" ht="25.2" x14ac:dyDescent="0.3">
      <c r="A688" s="1"/>
      <c r="B688" s="47">
        <v>683</v>
      </c>
      <c r="C688" s="45">
        <v>1048544</v>
      </c>
      <c r="D688" s="47"/>
      <c r="E688" s="31" t="s">
        <v>1140</v>
      </c>
      <c r="F688" s="31"/>
      <c r="G688" s="29" t="s">
        <v>31</v>
      </c>
      <c r="H688" s="41" t="s">
        <v>4779</v>
      </c>
      <c r="I688" s="29"/>
      <c r="J688" s="46"/>
      <c r="K688" s="38" t="s">
        <v>1127</v>
      </c>
      <c r="L688" s="29" t="s">
        <v>158</v>
      </c>
      <c r="M688" s="33">
        <v>2243</v>
      </c>
      <c r="N688" s="29">
        <v>9.2999999999999999E-2</v>
      </c>
      <c r="O688" s="29">
        <v>1E-4</v>
      </c>
      <c r="P688" s="29">
        <v>20</v>
      </c>
      <c r="Q688" s="29">
        <v>280</v>
      </c>
      <c r="R688" s="29">
        <v>187</v>
      </c>
      <c r="S688" s="29">
        <v>95</v>
      </c>
      <c r="T688" s="29">
        <v>1.92</v>
      </c>
      <c r="U688" s="29">
        <v>4.9740000000000001E-3</v>
      </c>
    </row>
    <row r="689" spans="1:21" ht="25.2" x14ac:dyDescent="0.3">
      <c r="A689" s="1"/>
      <c r="B689" s="47">
        <v>684</v>
      </c>
      <c r="C689" s="45">
        <v>1048545</v>
      </c>
      <c r="D689" s="47"/>
      <c r="E689" s="31" t="s">
        <v>1141</v>
      </c>
      <c r="F689" s="31"/>
      <c r="G689" s="29" t="s">
        <v>31</v>
      </c>
      <c r="H689" s="41" t="s">
        <v>4779</v>
      </c>
      <c r="I689" s="29"/>
      <c r="J689" s="46"/>
      <c r="K689" s="38" t="s">
        <v>1127</v>
      </c>
      <c r="L689" s="29" t="s">
        <v>158</v>
      </c>
      <c r="M689" s="33">
        <v>1420</v>
      </c>
      <c r="N689" s="29">
        <v>4.7E-2</v>
      </c>
      <c r="O689" s="29">
        <v>6.0000000000000002E-5</v>
      </c>
      <c r="P689" s="29">
        <v>35</v>
      </c>
      <c r="Q689" s="29">
        <v>280</v>
      </c>
      <c r="R689" s="29">
        <v>187</v>
      </c>
      <c r="S689" s="29">
        <v>95</v>
      </c>
      <c r="T689" s="29">
        <v>1.645</v>
      </c>
      <c r="U689" s="29">
        <v>4.9740000000000001E-3</v>
      </c>
    </row>
    <row r="690" spans="1:21" ht="25.2" x14ac:dyDescent="0.3">
      <c r="A690" s="1"/>
      <c r="B690" s="47">
        <v>685</v>
      </c>
      <c r="C690" s="45">
        <v>1048573</v>
      </c>
      <c r="D690" s="47"/>
      <c r="E690" s="39" t="s">
        <v>1143</v>
      </c>
      <c r="F690" s="39"/>
      <c r="G690" s="29" t="s">
        <v>58</v>
      </c>
      <c r="H690" s="41" t="s">
        <v>4779</v>
      </c>
      <c r="I690" s="29"/>
      <c r="J690" s="46"/>
      <c r="K690" s="38" t="s">
        <v>1127</v>
      </c>
      <c r="L690" s="29" t="s">
        <v>158</v>
      </c>
      <c r="M690" s="33">
        <v>2243</v>
      </c>
      <c r="N690" s="29">
        <v>0.155</v>
      </c>
      <c r="O690" s="29">
        <v>1.2999999999999999E-4</v>
      </c>
      <c r="P690" s="29">
        <v>20</v>
      </c>
      <c r="Q690" s="29">
        <v>280</v>
      </c>
      <c r="R690" s="29">
        <v>185</v>
      </c>
      <c r="S690" s="29">
        <v>90</v>
      </c>
      <c r="T690" s="29">
        <v>2.96</v>
      </c>
      <c r="U690" s="29">
        <v>4.6620000000000003E-3</v>
      </c>
    </row>
    <row r="691" spans="1:21" ht="25.2" x14ac:dyDescent="0.3">
      <c r="A691" s="1"/>
      <c r="B691" s="47">
        <v>686</v>
      </c>
      <c r="C691" s="45">
        <v>1048566</v>
      </c>
      <c r="D691" s="44"/>
      <c r="E691" s="31" t="s">
        <v>1146</v>
      </c>
      <c r="F691" s="31"/>
      <c r="G691" s="29" t="s">
        <v>31</v>
      </c>
      <c r="H691" s="41" t="s">
        <v>4779</v>
      </c>
      <c r="I691" s="29"/>
      <c r="J691" s="46"/>
      <c r="K691" s="38" t="s">
        <v>1127</v>
      </c>
      <c r="L691" s="29" t="s">
        <v>158</v>
      </c>
      <c r="M691" s="33">
        <v>965</v>
      </c>
      <c r="N691" s="29">
        <v>8.7999999999999995E-2</v>
      </c>
      <c r="O691" s="29">
        <v>3.0000000000000001E-5</v>
      </c>
      <c r="P691" s="29">
        <v>48</v>
      </c>
      <c r="Q691" s="29">
        <v>280</v>
      </c>
      <c r="R691" s="29">
        <v>180</v>
      </c>
      <c r="S691" s="29">
        <v>90</v>
      </c>
      <c r="T691" s="29">
        <v>3.36</v>
      </c>
      <c r="U691" s="29">
        <v>4.5360000000000001E-3</v>
      </c>
    </row>
    <row r="692" spans="1:21" ht="25.2" x14ac:dyDescent="0.3">
      <c r="A692" s="1"/>
      <c r="B692" s="47">
        <v>687</v>
      </c>
      <c r="C692" s="45">
        <v>1048568</v>
      </c>
      <c r="D692" s="44"/>
      <c r="E692" s="31" t="s">
        <v>1148</v>
      </c>
      <c r="F692" s="31"/>
      <c r="G692" s="29" t="s">
        <v>31</v>
      </c>
      <c r="H692" s="41" t="s">
        <v>4779</v>
      </c>
      <c r="I692" s="29"/>
      <c r="J692" s="46"/>
      <c r="K692" s="38" t="s">
        <v>1127</v>
      </c>
      <c r="L692" s="29" t="s">
        <v>158</v>
      </c>
      <c r="M692" s="33">
        <v>1445</v>
      </c>
      <c r="N692" s="29">
        <v>0.11799999999999999</v>
      </c>
      <c r="O692" s="29">
        <v>5.0000000000000002E-5</v>
      </c>
      <c r="P692" s="29">
        <v>25</v>
      </c>
      <c r="Q692" s="29">
        <v>280</v>
      </c>
      <c r="R692" s="29">
        <v>187</v>
      </c>
      <c r="S692" s="29">
        <v>95</v>
      </c>
      <c r="T692" s="29">
        <v>2.7749999999999999</v>
      </c>
      <c r="U692" s="29">
        <v>4.9740000000000001E-3</v>
      </c>
    </row>
    <row r="693" spans="1:21" ht="25.2" x14ac:dyDescent="0.3">
      <c r="A693" s="1"/>
      <c r="B693" s="47">
        <v>688</v>
      </c>
      <c r="C693" s="45">
        <v>1048570</v>
      </c>
      <c r="D693" s="44"/>
      <c r="E693" s="31" t="s">
        <v>1150</v>
      </c>
      <c r="F693" s="31"/>
      <c r="G693" s="29" t="s">
        <v>31</v>
      </c>
      <c r="H693" s="41" t="s">
        <v>4779</v>
      </c>
      <c r="I693" s="29"/>
      <c r="J693" s="46"/>
      <c r="K693" s="38" t="s">
        <v>1127</v>
      </c>
      <c r="L693" s="29" t="s">
        <v>158</v>
      </c>
      <c r="M693" s="33">
        <v>2307</v>
      </c>
      <c r="N693" s="29">
        <v>0.156</v>
      </c>
      <c r="O693" s="29">
        <v>6.9999999999999994E-5</v>
      </c>
      <c r="P693" s="29">
        <v>20</v>
      </c>
      <c r="Q693" s="29">
        <v>280</v>
      </c>
      <c r="R693" s="29">
        <v>187</v>
      </c>
      <c r="S693" s="29">
        <v>90</v>
      </c>
      <c r="T693" s="29">
        <v>3.4</v>
      </c>
      <c r="U693" s="29">
        <v>4.712E-3</v>
      </c>
    </row>
    <row r="694" spans="1:21" ht="25.2" x14ac:dyDescent="0.3">
      <c r="A694" s="1"/>
      <c r="B694" s="47">
        <v>689</v>
      </c>
      <c r="C694" s="45">
        <v>1048581</v>
      </c>
      <c r="D694" s="47"/>
      <c r="E694" s="31" t="s">
        <v>1152</v>
      </c>
      <c r="F694" s="31"/>
      <c r="G694" s="29" t="s">
        <v>31</v>
      </c>
      <c r="H694" s="41" t="s">
        <v>4779</v>
      </c>
      <c r="I694" s="29"/>
      <c r="J694" s="46"/>
      <c r="K694" s="38" t="s">
        <v>1127</v>
      </c>
      <c r="L694" s="29" t="s">
        <v>158</v>
      </c>
      <c r="M694" s="33">
        <v>1032</v>
      </c>
      <c r="N694" s="29">
        <v>7.4999999999999997E-2</v>
      </c>
      <c r="O694" s="29">
        <v>3.0000000000000001E-5</v>
      </c>
      <c r="P694" s="29">
        <v>48</v>
      </c>
      <c r="Q694" s="29">
        <v>280</v>
      </c>
      <c r="R694" s="29">
        <v>180</v>
      </c>
      <c r="S694" s="29">
        <v>90</v>
      </c>
      <c r="T694" s="29">
        <v>3.36</v>
      </c>
      <c r="U694" s="29">
        <v>4.5360000000000001E-3</v>
      </c>
    </row>
    <row r="695" spans="1:21" ht="25.2" x14ac:dyDescent="0.3">
      <c r="A695" s="1"/>
      <c r="B695" s="47">
        <v>690</v>
      </c>
      <c r="C695" s="45">
        <v>1048583</v>
      </c>
      <c r="D695" s="47"/>
      <c r="E695" s="31" t="s">
        <v>1154</v>
      </c>
      <c r="F695" s="31"/>
      <c r="G695" s="29" t="s">
        <v>31</v>
      </c>
      <c r="H695" s="41" t="s">
        <v>4779</v>
      </c>
      <c r="I695" s="29"/>
      <c r="J695" s="46"/>
      <c r="K695" s="38" t="s">
        <v>1127</v>
      </c>
      <c r="L695" s="29" t="s">
        <v>158</v>
      </c>
      <c r="M695" s="33">
        <v>1839</v>
      </c>
      <c r="N695" s="29">
        <v>0.152</v>
      </c>
      <c r="O695" s="29">
        <v>6.9999999999999994E-5</v>
      </c>
      <c r="P695" s="29">
        <v>25</v>
      </c>
      <c r="Q695" s="29">
        <v>280</v>
      </c>
      <c r="R695" s="29">
        <v>187</v>
      </c>
      <c r="S695" s="29">
        <v>95</v>
      </c>
      <c r="T695" s="29">
        <v>3.35</v>
      </c>
      <c r="U695" s="29">
        <v>4.9740000000000001E-3</v>
      </c>
    </row>
    <row r="696" spans="1:21" ht="25.2" x14ac:dyDescent="0.3">
      <c r="A696" s="1"/>
      <c r="B696" s="47">
        <v>691</v>
      </c>
      <c r="C696" s="45">
        <v>1048584</v>
      </c>
      <c r="D696" s="47"/>
      <c r="E696" s="31" t="s">
        <v>1155</v>
      </c>
      <c r="F696" s="31"/>
      <c r="G696" s="29" t="s">
        <v>31</v>
      </c>
      <c r="H696" s="41" t="s">
        <v>4779</v>
      </c>
      <c r="I696" s="29"/>
      <c r="J696" s="46"/>
      <c r="K696" s="38" t="s">
        <v>1127</v>
      </c>
      <c r="L696" s="29" t="s">
        <v>158</v>
      </c>
      <c r="M696" s="33">
        <v>2442</v>
      </c>
      <c r="N696" s="29">
        <v>0.16800000000000001</v>
      </c>
      <c r="O696" s="29">
        <v>1.2E-4</v>
      </c>
      <c r="P696" s="29">
        <v>25</v>
      </c>
      <c r="Q696" s="29">
        <v>280</v>
      </c>
      <c r="R696" s="29">
        <v>187</v>
      </c>
      <c r="S696" s="29">
        <v>95</v>
      </c>
      <c r="T696" s="29">
        <v>4.25</v>
      </c>
      <c r="U696" s="29">
        <v>4.9740000000000001E-3</v>
      </c>
    </row>
    <row r="697" spans="1:21" ht="25.2" x14ac:dyDescent="0.3">
      <c r="A697" s="1"/>
      <c r="B697" s="47">
        <v>692</v>
      </c>
      <c r="C697" s="45">
        <v>1048585</v>
      </c>
      <c r="D697" s="47"/>
      <c r="E697" s="39" t="s">
        <v>1156</v>
      </c>
      <c r="F697" s="39"/>
      <c r="G697" s="29" t="s">
        <v>58</v>
      </c>
      <c r="H697" s="41" t="s">
        <v>4779</v>
      </c>
      <c r="I697" s="29"/>
      <c r="J697" s="46"/>
      <c r="K697" s="38" t="s">
        <v>1127</v>
      </c>
      <c r="L697" s="29" t="s">
        <v>158</v>
      </c>
      <c r="M697" s="33">
        <v>3276</v>
      </c>
      <c r="N697" s="29">
        <v>0.245</v>
      </c>
      <c r="O697" s="29">
        <v>1.2E-4</v>
      </c>
      <c r="P697" s="29">
        <v>20</v>
      </c>
      <c r="Q697" s="29">
        <v>280</v>
      </c>
      <c r="R697" s="29">
        <v>187</v>
      </c>
      <c r="S697" s="29">
        <v>95</v>
      </c>
      <c r="T697" s="29">
        <v>5.0199999999999996</v>
      </c>
      <c r="U697" s="29">
        <v>4.9740000000000001E-3</v>
      </c>
    </row>
    <row r="698" spans="1:21" ht="25.2" x14ac:dyDescent="0.3">
      <c r="A698" s="1"/>
      <c r="B698" s="47">
        <v>693</v>
      </c>
      <c r="C698" s="45">
        <v>1048599</v>
      </c>
      <c r="D698" s="47"/>
      <c r="E698" s="31" t="s">
        <v>1160</v>
      </c>
      <c r="F698" s="31"/>
      <c r="G698" s="29" t="s">
        <v>31</v>
      </c>
      <c r="H698" s="41" t="s">
        <v>4779</v>
      </c>
      <c r="I698" s="29"/>
      <c r="J698" s="46"/>
      <c r="K698" s="38" t="s">
        <v>1127</v>
      </c>
      <c r="L698" s="29" t="s">
        <v>158</v>
      </c>
      <c r="M698" s="33">
        <v>1394</v>
      </c>
      <c r="N698" s="29">
        <v>0.10299999999999999</v>
      </c>
      <c r="O698" s="29">
        <v>6.9999999999999994E-5</v>
      </c>
      <c r="P698" s="29">
        <v>30</v>
      </c>
      <c r="Q698" s="29">
        <v>280</v>
      </c>
      <c r="R698" s="29">
        <v>187</v>
      </c>
      <c r="S698" s="29">
        <v>95</v>
      </c>
      <c r="T698" s="29">
        <v>3.03</v>
      </c>
      <c r="U698" s="29">
        <v>4.9740000000000001E-3</v>
      </c>
    </row>
    <row r="699" spans="1:21" ht="25.2" x14ac:dyDescent="0.3">
      <c r="A699" s="1"/>
      <c r="B699" s="47">
        <v>694</v>
      </c>
      <c r="C699" s="45">
        <v>1048600</v>
      </c>
      <c r="D699" s="47"/>
      <c r="E699" s="31" t="s">
        <v>1161</v>
      </c>
      <c r="F699" s="31"/>
      <c r="G699" s="29" t="s">
        <v>31</v>
      </c>
      <c r="H699" s="41" t="s">
        <v>4779</v>
      </c>
      <c r="I699" s="29"/>
      <c r="J699" s="46"/>
      <c r="K699" s="38" t="s">
        <v>1127</v>
      </c>
      <c r="L699" s="29" t="s">
        <v>158</v>
      </c>
      <c r="M699" s="33">
        <v>2166</v>
      </c>
      <c r="N699" s="29">
        <v>0.124</v>
      </c>
      <c r="O699" s="29">
        <v>6.9999999999999994E-5</v>
      </c>
      <c r="P699" s="29">
        <v>20</v>
      </c>
      <c r="Q699" s="29">
        <v>280</v>
      </c>
      <c r="R699" s="29">
        <v>187</v>
      </c>
      <c r="S699" s="29">
        <v>95</v>
      </c>
      <c r="T699" s="29">
        <v>2.48</v>
      </c>
      <c r="U699" s="29">
        <v>4.9740000000000001E-3</v>
      </c>
    </row>
    <row r="700" spans="1:21" ht="25.2" x14ac:dyDescent="0.3">
      <c r="A700" s="1"/>
      <c r="B700" s="47">
        <v>695</v>
      </c>
      <c r="C700" s="45">
        <v>1048601</v>
      </c>
      <c r="D700" s="47"/>
      <c r="E700" s="31" t="s">
        <v>1162</v>
      </c>
      <c r="F700" s="31"/>
      <c r="G700" s="29" t="s">
        <v>31</v>
      </c>
      <c r="H700" s="41" t="s">
        <v>4779</v>
      </c>
      <c r="I700" s="29"/>
      <c r="J700" s="46"/>
      <c r="K700" s="38" t="s">
        <v>1127</v>
      </c>
      <c r="L700" s="29" t="s">
        <v>158</v>
      </c>
      <c r="M700" s="33">
        <v>2487</v>
      </c>
      <c r="N700" s="29">
        <v>0.18</v>
      </c>
      <c r="O700" s="29">
        <v>6.9999999999999994E-5</v>
      </c>
      <c r="P700" s="29">
        <v>20</v>
      </c>
      <c r="Q700" s="29">
        <v>280</v>
      </c>
      <c r="R700" s="29">
        <v>187</v>
      </c>
      <c r="S700" s="29">
        <v>95</v>
      </c>
      <c r="T700" s="29">
        <v>3.54</v>
      </c>
      <c r="U700" s="29">
        <v>4.9740000000000001E-3</v>
      </c>
    </row>
    <row r="701" spans="1:21" ht="25.2" x14ac:dyDescent="0.3">
      <c r="A701" s="1"/>
      <c r="B701" s="47">
        <v>696</v>
      </c>
      <c r="C701" s="45">
        <v>1048602</v>
      </c>
      <c r="D701" s="47"/>
      <c r="E701" s="31" t="s">
        <v>1163</v>
      </c>
      <c r="F701" s="31"/>
      <c r="G701" s="29" t="s">
        <v>31</v>
      </c>
      <c r="H701" s="41" t="s">
        <v>4779</v>
      </c>
      <c r="I701" s="29"/>
      <c r="J701" s="46"/>
      <c r="K701" s="38" t="s">
        <v>1127</v>
      </c>
      <c r="L701" s="29" t="s">
        <v>158</v>
      </c>
      <c r="M701" s="33">
        <v>3194</v>
      </c>
      <c r="N701" s="29">
        <v>0.22500000000000001</v>
      </c>
      <c r="O701" s="29">
        <v>1.4999999999999999E-4</v>
      </c>
      <c r="P701" s="29">
        <v>15</v>
      </c>
      <c r="Q701" s="29">
        <v>275</v>
      </c>
      <c r="R701" s="29">
        <v>180</v>
      </c>
      <c r="S701" s="29">
        <v>90</v>
      </c>
      <c r="T701" s="29">
        <v>3</v>
      </c>
      <c r="U701" s="29">
        <v>4.4549999999999998E-3</v>
      </c>
    </row>
    <row r="702" spans="1:21" ht="25.2" x14ac:dyDescent="0.3">
      <c r="A702" s="1"/>
      <c r="B702" s="47">
        <v>697</v>
      </c>
      <c r="C702" s="45">
        <v>1048590</v>
      </c>
      <c r="D702" s="47"/>
      <c r="E702" s="31" t="s">
        <v>1164</v>
      </c>
      <c r="F702" s="31"/>
      <c r="G702" s="29" t="s">
        <v>31</v>
      </c>
      <c r="H702" s="41" t="s">
        <v>4779</v>
      </c>
      <c r="I702" s="29"/>
      <c r="J702" s="46"/>
      <c r="K702" s="38" t="s">
        <v>1127</v>
      </c>
      <c r="L702" s="29" t="s">
        <v>158</v>
      </c>
      <c r="M702" s="33">
        <v>1394</v>
      </c>
      <c r="N702" s="29">
        <v>8.7999999999999995E-2</v>
      </c>
      <c r="O702" s="29">
        <v>3.0000000000000001E-5</v>
      </c>
      <c r="P702" s="29">
        <v>48</v>
      </c>
      <c r="Q702" s="29">
        <v>280</v>
      </c>
      <c r="R702" s="29">
        <v>187</v>
      </c>
      <c r="S702" s="29">
        <v>90</v>
      </c>
      <c r="T702" s="29">
        <v>3.84</v>
      </c>
      <c r="U702" s="29">
        <v>4.712E-3</v>
      </c>
    </row>
    <row r="703" spans="1:21" ht="25.2" x14ac:dyDescent="0.3">
      <c r="A703" s="1"/>
      <c r="B703" s="47">
        <v>698</v>
      </c>
      <c r="C703" s="45">
        <v>1048591</v>
      </c>
      <c r="D703" s="47"/>
      <c r="E703" s="31" t="s">
        <v>1165</v>
      </c>
      <c r="F703" s="31"/>
      <c r="G703" s="29" t="s">
        <v>31</v>
      </c>
      <c r="H703" s="41" t="s">
        <v>4779</v>
      </c>
      <c r="I703" s="29"/>
      <c r="J703" s="46"/>
      <c r="K703" s="38" t="s">
        <v>1127</v>
      </c>
      <c r="L703" s="29" t="s">
        <v>158</v>
      </c>
      <c r="M703" s="33">
        <v>2274</v>
      </c>
      <c r="N703" s="29">
        <v>0.13</v>
      </c>
      <c r="O703" s="29">
        <v>6.0000000000000002E-5</v>
      </c>
      <c r="P703" s="29">
        <v>30</v>
      </c>
      <c r="Q703" s="29">
        <v>290</v>
      </c>
      <c r="R703" s="29">
        <v>180</v>
      </c>
      <c r="S703" s="29">
        <v>95</v>
      </c>
      <c r="T703" s="29">
        <v>3.6</v>
      </c>
      <c r="U703" s="29">
        <v>4.9589999999999999E-3</v>
      </c>
    </row>
    <row r="704" spans="1:21" ht="25.2" x14ac:dyDescent="0.3">
      <c r="A704" s="1"/>
      <c r="B704" s="47">
        <v>699</v>
      </c>
      <c r="C704" s="45">
        <v>1048592</v>
      </c>
      <c r="D704" s="47"/>
      <c r="E704" s="39" t="s">
        <v>1166</v>
      </c>
      <c r="F704" s="39"/>
      <c r="G704" s="29" t="s">
        <v>58</v>
      </c>
      <c r="H704" s="41" t="s">
        <v>4779</v>
      </c>
      <c r="I704" s="29"/>
      <c r="J704" s="46"/>
      <c r="K704" s="38" t="s">
        <v>1127</v>
      </c>
      <c r="L704" s="29" t="s">
        <v>158</v>
      </c>
      <c r="M704" s="33">
        <v>2534</v>
      </c>
      <c r="N704" s="29">
        <v>0.161</v>
      </c>
      <c r="O704" s="29">
        <v>8.0000000000000007E-5</v>
      </c>
      <c r="P704" s="29">
        <v>20</v>
      </c>
      <c r="Q704" s="29">
        <v>280</v>
      </c>
      <c r="R704" s="29">
        <v>187</v>
      </c>
      <c r="S704" s="29">
        <v>95</v>
      </c>
      <c r="T704" s="29">
        <v>3.1</v>
      </c>
      <c r="U704" s="29">
        <v>4.9740000000000001E-3</v>
      </c>
    </row>
    <row r="705" spans="1:21" ht="25.2" x14ac:dyDescent="0.3">
      <c r="A705" s="1"/>
      <c r="B705" s="47">
        <v>700</v>
      </c>
      <c r="C705" s="45">
        <v>1048593</v>
      </c>
      <c r="D705" s="47"/>
      <c r="E705" s="31" t="s">
        <v>1167</v>
      </c>
      <c r="F705" s="31"/>
      <c r="G705" s="29" t="s">
        <v>31</v>
      </c>
      <c r="H705" s="41" t="s">
        <v>4779</v>
      </c>
      <c r="I705" s="29"/>
      <c r="J705" s="46"/>
      <c r="K705" s="38" t="s">
        <v>1127</v>
      </c>
      <c r="L705" s="29" t="s">
        <v>158</v>
      </c>
      <c r="M705" s="33">
        <v>3497</v>
      </c>
      <c r="N705" s="29">
        <v>0.21199999999999999</v>
      </c>
      <c r="O705" s="29">
        <v>1.2999999999999999E-4</v>
      </c>
      <c r="P705" s="29">
        <v>20</v>
      </c>
      <c r="Q705" s="29">
        <v>280</v>
      </c>
      <c r="R705" s="29">
        <v>187</v>
      </c>
      <c r="S705" s="29">
        <v>95</v>
      </c>
      <c r="T705" s="29">
        <v>3.84</v>
      </c>
      <c r="U705" s="29">
        <v>4.9740000000000001E-3</v>
      </c>
    </row>
    <row r="706" spans="1:21" ht="25.2" x14ac:dyDescent="0.3">
      <c r="A706" s="1"/>
      <c r="B706" s="47">
        <v>701</v>
      </c>
      <c r="C706" s="45">
        <v>1048594</v>
      </c>
      <c r="D706" s="47"/>
      <c r="E706" s="31" t="s">
        <v>1168</v>
      </c>
      <c r="F706" s="31"/>
      <c r="G706" s="29" t="s">
        <v>31</v>
      </c>
      <c r="H706" s="41" t="s">
        <v>4779</v>
      </c>
      <c r="I706" s="29"/>
      <c r="J706" s="46"/>
      <c r="K706" s="38" t="s">
        <v>1127</v>
      </c>
      <c r="L706" s="29" t="s">
        <v>158</v>
      </c>
      <c r="M706" s="33">
        <v>4098</v>
      </c>
      <c r="N706" s="29">
        <v>0.254</v>
      </c>
      <c r="O706" s="29">
        <v>1.4999999999999999E-4</v>
      </c>
      <c r="P706" s="29">
        <v>20</v>
      </c>
      <c r="Q706" s="29">
        <v>280</v>
      </c>
      <c r="R706" s="29">
        <v>187</v>
      </c>
      <c r="S706" s="29">
        <v>95</v>
      </c>
      <c r="T706" s="29">
        <v>5.0199999999999996</v>
      </c>
      <c r="U706" s="29">
        <v>4.9740000000000001E-3</v>
      </c>
    </row>
    <row r="707" spans="1:21" ht="25.2" x14ac:dyDescent="0.3">
      <c r="A707" s="1"/>
      <c r="B707" s="47">
        <v>702</v>
      </c>
      <c r="C707" s="45">
        <v>1048550</v>
      </c>
      <c r="D707" s="47"/>
      <c r="E707" s="31" t="s">
        <v>1169</v>
      </c>
      <c r="F707" s="31"/>
      <c r="G707" s="29" t="s">
        <v>31</v>
      </c>
      <c r="H707" s="41" t="s">
        <v>4779</v>
      </c>
      <c r="I707" s="29"/>
      <c r="J707" s="46"/>
      <c r="K707" s="38" t="s">
        <v>1127</v>
      </c>
      <c r="L707" s="29" t="s">
        <v>158</v>
      </c>
      <c r="M707" s="33">
        <v>1659</v>
      </c>
      <c r="N707" s="29">
        <v>5.2999999999999999E-2</v>
      </c>
      <c r="O707" s="29">
        <v>8.0000000000000007E-5</v>
      </c>
      <c r="P707" s="29">
        <v>24</v>
      </c>
      <c r="Q707" s="29">
        <v>280</v>
      </c>
      <c r="R707" s="29">
        <v>180</v>
      </c>
      <c r="S707" s="29">
        <v>90</v>
      </c>
      <c r="T707" s="29">
        <v>1.2</v>
      </c>
      <c r="U707" s="29">
        <v>4.5360000000000001E-3</v>
      </c>
    </row>
    <row r="708" spans="1:21" ht="25.2" x14ac:dyDescent="0.3">
      <c r="A708" s="1"/>
      <c r="B708" s="47">
        <v>703</v>
      </c>
      <c r="C708" s="45">
        <v>1048551</v>
      </c>
      <c r="D708" s="47"/>
      <c r="E708" s="31" t="s">
        <v>1170</v>
      </c>
      <c r="F708" s="31"/>
      <c r="G708" s="29" t="s">
        <v>31</v>
      </c>
      <c r="H708" s="41" t="s">
        <v>4779</v>
      </c>
      <c r="I708" s="29"/>
      <c r="J708" s="46"/>
      <c r="K708" s="38" t="s">
        <v>1127</v>
      </c>
      <c r="L708" s="29" t="s">
        <v>158</v>
      </c>
      <c r="M708" s="33">
        <v>2274</v>
      </c>
      <c r="N708" s="29">
        <v>9.0999999999999998E-2</v>
      </c>
      <c r="O708" s="29">
        <v>1.9000000000000001E-4</v>
      </c>
      <c r="P708" s="29">
        <v>20</v>
      </c>
      <c r="Q708" s="29">
        <v>280</v>
      </c>
      <c r="R708" s="29">
        <v>187</v>
      </c>
      <c r="S708" s="29">
        <v>95</v>
      </c>
      <c r="T708" s="29">
        <v>1.78</v>
      </c>
      <c r="U708" s="29">
        <v>4.9740000000000001E-3</v>
      </c>
    </row>
    <row r="709" spans="1:21" ht="25.2" x14ac:dyDescent="0.3">
      <c r="A709" s="1"/>
      <c r="B709" s="47">
        <v>704</v>
      </c>
      <c r="C709" s="45">
        <v>1048552</v>
      </c>
      <c r="D709" s="47"/>
      <c r="E709" s="31" t="s">
        <v>1171</v>
      </c>
      <c r="F709" s="31"/>
      <c r="G709" s="29" t="s">
        <v>31</v>
      </c>
      <c r="H709" s="41" t="s">
        <v>4779</v>
      </c>
      <c r="I709" s="29"/>
      <c r="J709" s="46"/>
      <c r="K709" s="38" t="s">
        <v>1127</v>
      </c>
      <c r="L709" s="29" t="s">
        <v>158</v>
      </c>
      <c r="M709" s="33">
        <v>3704</v>
      </c>
      <c r="N709" s="29">
        <v>0.155</v>
      </c>
      <c r="O709" s="29">
        <v>3.4000000000000002E-4</v>
      </c>
      <c r="P709" s="29">
        <v>10</v>
      </c>
      <c r="Q709" s="29">
        <v>280</v>
      </c>
      <c r="R709" s="29">
        <v>187</v>
      </c>
      <c r="S709" s="29">
        <v>95</v>
      </c>
      <c r="T709" s="29">
        <v>1.59</v>
      </c>
      <c r="U709" s="29">
        <v>4.9740000000000001E-3</v>
      </c>
    </row>
    <row r="710" spans="1:21" ht="25.2" x14ac:dyDescent="0.3">
      <c r="A710" s="1"/>
      <c r="B710" s="47">
        <v>705</v>
      </c>
      <c r="C710" s="45">
        <v>1048554</v>
      </c>
      <c r="D710" s="47"/>
      <c r="E710" s="31" t="s">
        <v>1172</v>
      </c>
      <c r="F710" s="31"/>
      <c r="G710" s="29" t="s">
        <v>31</v>
      </c>
      <c r="H710" s="41" t="s">
        <v>4779</v>
      </c>
      <c r="I710" s="29"/>
      <c r="J710" s="46"/>
      <c r="K710" s="38" t="s">
        <v>1127</v>
      </c>
      <c r="L710" s="29" t="s">
        <v>158</v>
      </c>
      <c r="M710" s="33">
        <v>2274</v>
      </c>
      <c r="N710" s="29">
        <v>6.8000000000000005E-2</v>
      </c>
      <c r="O710" s="29">
        <v>1E-4</v>
      </c>
      <c r="P710" s="29">
        <v>20</v>
      </c>
      <c r="Q710" s="29">
        <v>280</v>
      </c>
      <c r="R710" s="29">
        <v>180</v>
      </c>
      <c r="S710" s="29">
        <v>90</v>
      </c>
      <c r="T710" s="29">
        <v>1.2</v>
      </c>
      <c r="U710" s="29">
        <v>4.5360000000000001E-3</v>
      </c>
    </row>
    <row r="711" spans="1:21" ht="25.2" x14ac:dyDescent="0.3">
      <c r="A711" s="1"/>
      <c r="B711" s="47">
        <v>706</v>
      </c>
      <c r="C711" s="45">
        <v>1048555</v>
      </c>
      <c r="D711" s="47"/>
      <c r="E711" s="39" t="s">
        <v>1174</v>
      </c>
      <c r="F711" s="39"/>
      <c r="G711" s="29" t="s">
        <v>58</v>
      </c>
      <c r="H711" s="41" t="s">
        <v>4779</v>
      </c>
      <c r="I711" s="29"/>
      <c r="J711" s="46"/>
      <c r="K711" s="38" t="s">
        <v>1127</v>
      </c>
      <c r="L711" s="29" t="s">
        <v>158</v>
      </c>
      <c r="M711" s="33">
        <v>2274</v>
      </c>
      <c r="N711" s="29">
        <v>0.08</v>
      </c>
      <c r="O711" s="29">
        <v>1.2E-4</v>
      </c>
      <c r="P711" s="29">
        <v>20</v>
      </c>
      <c r="Q711" s="29">
        <v>280</v>
      </c>
      <c r="R711" s="29">
        <v>185</v>
      </c>
      <c r="S711" s="29">
        <v>95</v>
      </c>
      <c r="T711" s="29">
        <v>1.4</v>
      </c>
      <c r="U711" s="29">
        <v>4.921E-3</v>
      </c>
    </row>
    <row r="712" spans="1:21" ht="25.2" x14ac:dyDescent="0.3">
      <c r="A712" s="1"/>
      <c r="B712" s="47">
        <v>707</v>
      </c>
      <c r="C712" s="45">
        <v>1048556</v>
      </c>
      <c r="D712" s="47"/>
      <c r="E712" s="39" t="s">
        <v>1176</v>
      </c>
      <c r="F712" s="39"/>
      <c r="G712" s="29" t="s">
        <v>58</v>
      </c>
      <c r="H712" s="41" t="s">
        <v>4779</v>
      </c>
      <c r="I712" s="29"/>
      <c r="J712" s="46"/>
      <c r="K712" s="38" t="s">
        <v>1127</v>
      </c>
      <c r="L712" s="29" t="s">
        <v>158</v>
      </c>
      <c r="M712" s="33">
        <v>3704</v>
      </c>
      <c r="N712" s="29">
        <v>0.13200000000000001</v>
      </c>
      <c r="O712" s="29">
        <v>2.3000000000000001E-4</v>
      </c>
      <c r="P712" s="29">
        <v>14</v>
      </c>
      <c r="Q712" s="29">
        <v>280</v>
      </c>
      <c r="R712" s="29">
        <v>187</v>
      </c>
      <c r="S712" s="29">
        <v>95</v>
      </c>
      <c r="T712" s="29">
        <v>1.82</v>
      </c>
      <c r="U712" s="29">
        <v>4.9740000000000001E-3</v>
      </c>
    </row>
    <row r="713" spans="1:21" ht="25.2" x14ac:dyDescent="0.3">
      <c r="A713" s="1"/>
      <c r="B713" s="47">
        <v>708</v>
      </c>
      <c r="C713" s="45">
        <v>1059011</v>
      </c>
      <c r="D713" s="47"/>
      <c r="E713" s="39" t="s">
        <v>1177</v>
      </c>
      <c r="F713" s="39"/>
      <c r="G713" s="29" t="s">
        <v>58</v>
      </c>
      <c r="H713" s="41" t="s">
        <v>4779</v>
      </c>
      <c r="I713" s="29"/>
      <c r="J713" s="46"/>
      <c r="K713" s="38" t="s">
        <v>1127</v>
      </c>
      <c r="L713" s="29" t="s">
        <v>158</v>
      </c>
      <c r="M713" s="33">
        <v>2274</v>
      </c>
      <c r="N713" s="29">
        <v>0.193</v>
      </c>
      <c r="O713" s="29">
        <v>1.2E-4</v>
      </c>
      <c r="P713" s="29">
        <v>20</v>
      </c>
      <c r="Q713" s="29">
        <v>280</v>
      </c>
      <c r="R713" s="29">
        <v>187</v>
      </c>
      <c r="S713" s="29">
        <v>90</v>
      </c>
      <c r="T713" s="29">
        <v>3.8</v>
      </c>
      <c r="U713" s="29">
        <v>4.712E-3</v>
      </c>
    </row>
    <row r="714" spans="1:21" ht="25.2" x14ac:dyDescent="0.3">
      <c r="A714" s="1"/>
      <c r="B714" s="47">
        <v>709</v>
      </c>
      <c r="C714" s="45">
        <v>1048587</v>
      </c>
      <c r="D714" s="47"/>
      <c r="E714" s="31" t="s">
        <v>1180</v>
      </c>
      <c r="F714" s="31"/>
      <c r="G714" s="29" t="s">
        <v>31</v>
      </c>
      <c r="H714" s="41" t="s">
        <v>4779</v>
      </c>
      <c r="I714" s="29"/>
      <c r="J714" s="46"/>
      <c r="K714" s="38" t="s">
        <v>1127</v>
      </c>
      <c r="L714" s="29" t="s">
        <v>158</v>
      </c>
      <c r="M714" s="33">
        <v>2788</v>
      </c>
      <c r="N714" s="29">
        <v>0.13100000000000001</v>
      </c>
      <c r="O714" s="29">
        <v>9.2999999999999997E-5</v>
      </c>
      <c r="P714" s="29">
        <v>30</v>
      </c>
      <c r="Q714" s="29">
        <v>280</v>
      </c>
      <c r="R714" s="29">
        <v>187</v>
      </c>
      <c r="S714" s="29">
        <v>95</v>
      </c>
      <c r="T714" s="29">
        <v>3.99</v>
      </c>
      <c r="U714" s="29">
        <v>4.9740000000000001E-3</v>
      </c>
    </row>
    <row r="715" spans="1:21" ht="25.2" x14ac:dyDescent="0.3">
      <c r="A715" s="1"/>
      <c r="B715" s="47">
        <v>710</v>
      </c>
      <c r="C715" s="45">
        <v>1048588</v>
      </c>
      <c r="D715" s="47"/>
      <c r="E715" s="31" t="s">
        <v>1181</v>
      </c>
      <c r="F715" s="31"/>
      <c r="G715" s="29" t="s">
        <v>31</v>
      </c>
      <c r="H715" s="41" t="s">
        <v>4779</v>
      </c>
      <c r="I715" s="29"/>
      <c r="J715" s="46"/>
      <c r="K715" s="38" t="s">
        <v>1127</v>
      </c>
      <c r="L715" s="29" t="s">
        <v>158</v>
      </c>
      <c r="M715" s="33">
        <v>3131</v>
      </c>
      <c r="N715" s="29">
        <v>0.188</v>
      </c>
      <c r="O715" s="29">
        <v>1E-4</v>
      </c>
      <c r="P715" s="29">
        <v>20</v>
      </c>
      <c r="Q715" s="29">
        <v>280</v>
      </c>
      <c r="R715" s="29">
        <v>187</v>
      </c>
      <c r="S715" s="29">
        <v>95</v>
      </c>
      <c r="T715" s="29">
        <v>3.78</v>
      </c>
      <c r="U715" s="29">
        <v>4.9740000000000001E-3</v>
      </c>
    </row>
    <row r="716" spans="1:21" ht="25.2" x14ac:dyDescent="0.3">
      <c r="A716" s="1"/>
      <c r="B716" s="47">
        <v>711</v>
      </c>
      <c r="C716" s="45">
        <v>1048589</v>
      </c>
      <c r="D716" s="47"/>
      <c r="E716" s="39" t="s">
        <v>1182</v>
      </c>
      <c r="F716" s="39"/>
      <c r="G716" s="29" t="s">
        <v>58</v>
      </c>
      <c r="H716" s="41" t="s">
        <v>4779</v>
      </c>
      <c r="I716" s="29"/>
      <c r="J716" s="46"/>
      <c r="K716" s="38" t="s">
        <v>1127</v>
      </c>
      <c r="L716" s="29" t="s">
        <v>158</v>
      </c>
      <c r="M716" s="33">
        <v>3657</v>
      </c>
      <c r="N716" s="29">
        <v>0.22</v>
      </c>
      <c r="O716" s="29">
        <v>1.8000000000000001E-4</v>
      </c>
      <c r="P716" s="29">
        <v>20</v>
      </c>
      <c r="Q716" s="29">
        <v>280</v>
      </c>
      <c r="R716" s="29">
        <v>185</v>
      </c>
      <c r="S716" s="29">
        <v>95</v>
      </c>
      <c r="T716" s="29">
        <v>4.5</v>
      </c>
      <c r="U716" s="29">
        <v>4.921E-3</v>
      </c>
    </row>
    <row r="717" spans="1:21" ht="25.2" x14ac:dyDescent="0.3">
      <c r="A717" s="1"/>
      <c r="B717" s="47">
        <v>712</v>
      </c>
      <c r="C717" s="45">
        <v>1048604</v>
      </c>
      <c r="D717" s="47"/>
      <c r="E717" s="31" t="s">
        <v>1188</v>
      </c>
      <c r="F717" s="31"/>
      <c r="G717" s="29" t="s">
        <v>31</v>
      </c>
      <c r="H717" s="41" t="s">
        <v>4779</v>
      </c>
      <c r="I717" s="29"/>
      <c r="J717" s="46"/>
      <c r="K717" s="38" t="s">
        <v>1127</v>
      </c>
      <c r="L717" s="29" t="s">
        <v>158</v>
      </c>
      <c r="M717" s="33">
        <v>1453</v>
      </c>
      <c r="N717" s="29">
        <v>7.0999999999999994E-2</v>
      </c>
      <c r="O717" s="29">
        <v>6.0000000000000002E-5</v>
      </c>
      <c r="P717" s="29">
        <v>25</v>
      </c>
      <c r="Q717" s="29">
        <v>280</v>
      </c>
      <c r="R717" s="29">
        <v>187</v>
      </c>
      <c r="S717" s="29">
        <v>95</v>
      </c>
      <c r="T717" s="29">
        <v>2.625</v>
      </c>
      <c r="U717" s="29">
        <v>4.9740000000000001E-3</v>
      </c>
    </row>
    <row r="718" spans="1:21" ht="25.2" x14ac:dyDescent="0.3">
      <c r="A718" s="1"/>
      <c r="B718" s="47">
        <v>713</v>
      </c>
      <c r="C718" s="45">
        <v>1048605</v>
      </c>
      <c r="D718" s="47"/>
      <c r="E718" s="39" t="s">
        <v>1189</v>
      </c>
      <c r="F718" s="39"/>
      <c r="G718" s="29" t="s">
        <v>58</v>
      </c>
      <c r="H718" s="41" t="s">
        <v>4779</v>
      </c>
      <c r="I718" s="29"/>
      <c r="J718" s="46"/>
      <c r="K718" s="38" t="s">
        <v>1127</v>
      </c>
      <c r="L718" s="29" t="s">
        <v>158</v>
      </c>
      <c r="M718" s="33">
        <v>1647</v>
      </c>
      <c r="N718" s="29">
        <v>9.8000000000000004E-2</v>
      </c>
      <c r="O718" s="29">
        <v>6.0000000000000002E-5</v>
      </c>
      <c r="P718" s="29">
        <v>25</v>
      </c>
      <c r="Q718" s="29">
        <v>280</v>
      </c>
      <c r="R718" s="29">
        <v>187</v>
      </c>
      <c r="S718" s="29">
        <v>95</v>
      </c>
      <c r="T718" s="29">
        <v>3.2749999999999999</v>
      </c>
      <c r="U718" s="29">
        <v>4.9740000000000001E-3</v>
      </c>
    </row>
    <row r="719" spans="1:21" ht="25.2" x14ac:dyDescent="0.3">
      <c r="A719" s="1"/>
      <c r="B719" s="47">
        <v>714</v>
      </c>
      <c r="C719" s="45">
        <v>1057375</v>
      </c>
      <c r="D719" s="47"/>
      <c r="E719" s="31" t="s">
        <v>1191</v>
      </c>
      <c r="F719" s="31"/>
      <c r="G719" s="29" t="s">
        <v>31</v>
      </c>
      <c r="H719" s="41" t="s">
        <v>4779</v>
      </c>
      <c r="I719" s="29"/>
      <c r="J719" s="46"/>
      <c r="K719" s="38" t="s">
        <v>1127</v>
      </c>
      <c r="L719" s="29" t="s">
        <v>158</v>
      </c>
      <c r="M719" s="33">
        <v>2055</v>
      </c>
      <c r="N719" s="29">
        <v>6.9000000000000006E-2</v>
      </c>
      <c r="O719" s="29">
        <v>3.0000000000000001E-5</v>
      </c>
      <c r="P719" s="29">
        <v>24</v>
      </c>
      <c r="Q719" s="29">
        <v>280</v>
      </c>
      <c r="R719" s="29">
        <v>187</v>
      </c>
      <c r="S719" s="29">
        <v>95</v>
      </c>
      <c r="T719" s="29">
        <v>1.8</v>
      </c>
      <c r="U719" s="29">
        <v>4.9740000000000001E-3</v>
      </c>
    </row>
    <row r="720" spans="1:21" ht="25.2" x14ac:dyDescent="0.3">
      <c r="A720" s="1"/>
      <c r="B720" s="47">
        <v>715</v>
      </c>
      <c r="C720" s="45">
        <v>1057376</v>
      </c>
      <c r="D720" s="47"/>
      <c r="E720" s="31" t="s">
        <v>1192</v>
      </c>
      <c r="F720" s="31"/>
      <c r="G720" s="29" t="s">
        <v>31</v>
      </c>
      <c r="H720" s="41" t="s">
        <v>4779</v>
      </c>
      <c r="I720" s="29"/>
      <c r="J720" s="46"/>
      <c r="K720" s="38" t="s">
        <v>1127</v>
      </c>
      <c r="L720" s="29" t="s">
        <v>158</v>
      </c>
      <c r="M720" s="33">
        <v>3635</v>
      </c>
      <c r="N720" s="29">
        <v>0.11899999999999999</v>
      </c>
      <c r="O720" s="29">
        <v>6.0000000000000002E-5</v>
      </c>
      <c r="P720" s="29">
        <v>24</v>
      </c>
      <c r="Q720" s="29">
        <v>280</v>
      </c>
      <c r="R720" s="29">
        <v>180</v>
      </c>
      <c r="S720" s="29">
        <v>90</v>
      </c>
      <c r="T720" s="29">
        <v>2.88</v>
      </c>
      <c r="U720" s="29">
        <v>4.5360000000000001E-3</v>
      </c>
    </row>
    <row r="721" spans="1:21" ht="25.2" x14ac:dyDescent="0.3">
      <c r="A721" s="1"/>
      <c r="B721" s="47">
        <v>716</v>
      </c>
      <c r="C721" s="45">
        <v>1048606</v>
      </c>
      <c r="D721" s="47"/>
      <c r="E721" s="31" t="s">
        <v>1196</v>
      </c>
      <c r="F721" s="31"/>
      <c r="G721" s="29" t="s">
        <v>31</v>
      </c>
      <c r="H721" s="41" t="s">
        <v>4779</v>
      </c>
      <c r="I721" s="29"/>
      <c r="J721" s="46"/>
      <c r="K721" s="38" t="s">
        <v>1127</v>
      </c>
      <c r="L721" s="29" t="s">
        <v>158</v>
      </c>
      <c r="M721" s="33">
        <v>406.24</v>
      </c>
      <c r="N721" s="29">
        <v>0.04</v>
      </c>
      <c r="O721" s="29">
        <v>2.2699999999999999E-4</v>
      </c>
      <c r="P721" s="29">
        <v>20</v>
      </c>
      <c r="Q721" s="29">
        <v>280</v>
      </c>
      <c r="R721" s="29">
        <v>180</v>
      </c>
      <c r="S721" s="29">
        <v>90</v>
      </c>
      <c r="T721" s="29">
        <v>0.8</v>
      </c>
      <c r="U721" s="29">
        <v>4.5360000000000001E-3</v>
      </c>
    </row>
    <row r="722" spans="1:21" x14ac:dyDescent="0.3">
      <c r="A722" s="1"/>
      <c r="B722" s="47">
        <v>717</v>
      </c>
      <c r="C722" s="124" t="s">
        <v>4125</v>
      </c>
      <c r="D722" s="40"/>
      <c r="E722" s="39"/>
      <c r="F722" s="39"/>
      <c r="G722" s="29"/>
      <c r="H722" s="47"/>
      <c r="I722" s="40"/>
      <c r="J722" s="46"/>
      <c r="K722" s="32"/>
      <c r="L722" s="29"/>
      <c r="M722" s="33"/>
      <c r="N722" s="29"/>
      <c r="O722" s="29"/>
      <c r="P722" s="29" t="s">
        <v>33</v>
      </c>
      <c r="Q722" s="29"/>
      <c r="R722" s="29"/>
      <c r="S722" s="29"/>
      <c r="T722" s="29"/>
      <c r="U722" s="29"/>
    </row>
    <row r="723" spans="1:21" ht="25.2" x14ac:dyDescent="0.3">
      <c r="A723" s="1"/>
      <c r="B723" s="47">
        <v>718</v>
      </c>
      <c r="C723" s="45">
        <v>1119060</v>
      </c>
      <c r="D723" s="47"/>
      <c r="E723" s="39" t="s">
        <v>4129</v>
      </c>
      <c r="F723" s="39"/>
      <c r="G723" s="29" t="s">
        <v>31</v>
      </c>
      <c r="H723" s="41" t="s">
        <v>4779</v>
      </c>
      <c r="I723" s="29"/>
      <c r="J723" s="46"/>
      <c r="K723" s="38" t="s">
        <v>4126</v>
      </c>
      <c r="L723" s="29" t="s">
        <v>1268</v>
      </c>
      <c r="M723" s="33">
        <v>1707</v>
      </c>
      <c r="N723" s="29">
        <v>0.625</v>
      </c>
      <c r="O723" s="29">
        <v>2.9039999999999999E-3</v>
      </c>
      <c r="P723" s="29">
        <v>6</v>
      </c>
      <c r="Q723" s="29">
        <v>6000</v>
      </c>
      <c r="R723" s="29">
        <v>22</v>
      </c>
      <c r="S723" s="29">
        <v>22</v>
      </c>
      <c r="T723" s="29">
        <v>3.75</v>
      </c>
      <c r="U723" s="29">
        <v>2.9039999999999999E-3</v>
      </c>
    </row>
    <row r="724" spans="1:21" ht="25.2" x14ac:dyDescent="0.3">
      <c r="A724" s="1"/>
      <c r="B724" s="47">
        <v>719</v>
      </c>
      <c r="C724" s="45">
        <v>1119061</v>
      </c>
      <c r="D724" s="47"/>
      <c r="E724" s="39" t="s">
        <v>4130</v>
      </c>
      <c r="F724" s="39"/>
      <c r="G724" s="29" t="s">
        <v>31</v>
      </c>
      <c r="H724" s="41" t="s">
        <v>4779</v>
      </c>
      <c r="I724" s="29"/>
      <c r="J724" s="46"/>
      <c r="K724" s="38" t="s">
        <v>4126</v>
      </c>
      <c r="L724" s="29" t="s">
        <v>1268</v>
      </c>
      <c r="M724" s="33">
        <v>2113</v>
      </c>
      <c r="N724" s="29">
        <v>0.80500000000000005</v>
      </c>
      <c r="O724" s="29">
        <v>4.7039999999999998E-3</v>
      </c>
      <c r="P724" s="29">
        <v>6</v>
      </c>
      <c r="Q724" s="29">
        <v>6000</v>
      </c>
      <c r="R724" s="29">
        <v>28</v>
      </c>
      <c r="S724" s="29">
        <v>28</v>
      </c>
      <c r="T724" s="29">
        <v>4.83</v>
      </c>
      <c r="U724" s="29">
        <v>4.7039999999999998E-3</v>
      </c>
    </row>
    <row r="725" spans="1:21" ht="25.2" x14ac:dyDescent="0.3">
      <c r="A725" s="1"/>
      <c r="B725" s="47">
        <v>720</v>
      </c>
      <c r="C725" s="45">
        <v>1119062</v>
      </c>
      <c r="D725" s="47"/>
      <c r="E725" s="39" t="s">
        <v>4131</v>
      </c>
      <c r="F725" s="39"/>
      <c r="G725" s="29" t="s">
        <v>31</v>
      </c>
      <c r="H725" s="41" t="s">
        <v>4779</v>
      </c>
      <c r="I725" s="29"/>
      <c r="J725" s="46"/>
      <c r="K725" s="38" t="s">
        <v>4126</v>
      </c>
      <c r="L725" s="29" t="s">
        <v>1268</v>
      </c>
      <c r="M725" s="33">
        <v>3107</v>
      </c>
      <c r="N725" s="29">
        <v>1.258</v>
      </c>
      <c r="O725" s="29">
        <v>7.3499999999999998E-3</v>
      </c>
      <c r="P725" s="29">
        <v>6</v>
      </c>
      <c r="Q725" s="29">
        <v>6000</v>
      </c>
      <c r="R725" s="29">
        <v>35</v>
      </c>
      <c r="S725" s="29">
        <v>35</v>
      </c>
      <c r="T725" s="29">
        <v>7.548</v>
      </c>
      <c r="U725" s="29">
        <v>7.3499999999999998E-3</v>
      </c>
    </row>
    <row r="726" spans="1:21" ht="25.2" x14ac:dyDescent="0.3">
      <c r="A726" s="1"/>
      <c r="B726" s="47">
        <v>721</v>
      </c>
      <c r="C726" s="45">
        <v>1119063</v>
      </c>
      <c r="D726" s="47"/>
      <c r="E726" s="39" t="s">
        <v>4132</v>
      </c>
      <c r="F726" s="39"/>
      <c r="G726" s="29" t="s">
        <v>31</v>
      </c>
      <c r="H726" s="41" t="s">
        <v>4779</v>
      </c>
      <c r="I726" s="29"/>
      <c r="J726" s="46"/>
      <c r="K726" s="38" t="s">
        <v>4126</v>
      </c>
      <c r="L726" s="29" t="s">
        <v>1268</v>
      </c>
      <c r="M726" s="33">
        <v>3764</v>
      </c>
      <c r="N726" s="29">
        <v>1.5209999999999999</v>
      </c>
      <c r="O726" s="29">
        <v>1.0584E-2</v>
      </c>
      <c r="P726" s="29">
        <v>6</v>
      </c>
      <c r="Q726" s="29">
        <v>6000</v>
      </c>
      <c r="R726" s="29">
        <v>42</v>
      </c>
      <c r="S726" s="29">
        <v>42</v>
      </c>
      <c r="T726" s="29">
        <v>9.1259999999999994</v>
      </c>
      <c r="U726" s="29">
        <v>1.0584E-2</v>
      </c>
    </row>
    <row r="727" spans="1:21" ht="25.2" x14ac:dyDescent="0.3">
      <c r="A727" s="1"/>
      <c r="B727" s="47">
        <v>722</v>
      </c>
      <c r="C727" s="45">
        <v>1119065</v>
      </c>
      <c r="D727" s="47"/>
      <c r="E727" s="39" t="s">
        <v>4134</v>
      </c>
      <c r="F727" s="39"/>
      <c r="G727" s="29" t="s">
        <v>31</v>
      </c>
      <c r="H727" s="41" t="s">
        <v>4779</v>
      </c>
      <c r="I727" s="29"/>
      <c r="J727" s="46"/>
      <c r="K727" s="38" t="s">
        <v>4126</v>
      </c>
      <c r="L727" s="29" t="s">
        <v>158</v>
      </c>
      <c r="M727" s="33">
        <v>994</v>
      </c>
      <c r="N727" s="29">
        <v>5.6000000000000001E-2</v>
      </c>
      <c r="O727" s="29">
        <v>8.6399999999999999E-5</v>
      </c>
      <c r="P727" s="29">
        <v>10</v>
      </c>
      <c r="Q727" s="29">
        <v>60</v>
      </c>
      <c r="R727" s="29">
        <v>122</v>
      </c>
      <c r="S727" s="29">
        <v>122</v>
      </c>
      <c r="T727" s="29">
        <v>0.56000000000000005</v>
      </c>
      <c r="U727" s="29">
        <v>8.9304E-4</v>
      </c>
    </row>
    <row r="728" spans="1:21" ht="25.2" x14ac:dyDescent="0.3">
      <c r="A728" s="1"/>
      <c r="B728" s="47">
        <v>723</v>
      </c>
      <c r="C728" s="45">
        <v>1119067</v>
      </c>
      <c r="D728" s="47"/>
      <c r="E728" s="39" t="s">
        <v>4136</v>
      </c>
      <c r="F728" s="39"/>
      <c r="G728" s="29" t="s">
        <v>31</v>
      </c>
      <c r="H728" s="41" t="s">
        <v>4779</v>
      </c>
      <c r="I728" s="29"/>
      <c r="J728" s="46"/>
      <c r="K728" s="38" t="s">
        <v>4126</v>
      </c>
      <c r="L728" s="29" t="s">
        <v>158</v>
      </c>
      <c r="M728" s="33">
        <v>1228</v>
      </c>
      <c r="N728" s="29">
        <v>0.1</v>
      </c>
      <c r="O728" s="29">
        <v>1.897E-4</v>
      </c>
      <c r="P728" s="29">
        <v>10</v>
      </c>
      <c r="Q728" s="29">
        <v>77</v>
      </c>
      <c r="R728" s="29">
        <v>140</v>
      </c>
      <c r="S728" s="29">
        <v>140</v>
      </c>
      <c r="T728" s="29">
        <v>1</v>
      </c>
      <c r="U728" s="29">
        <v>1.5092E-3</v>
      </c>
    </row>
    <row r="729" spans="1:21" ht="25.2" x14ac:dyDescent="0.3">
      <c r="A729" s="1"/>
      <c r="B729" s="47">
        <v>724</v>
      </c>
      <c r="C729" s="45">
        <v>1119068</v>
      </c>
      <c r="D729" s="47"/>
      <c r="E729" s="39" t="s">
        <v>4137</v>
      </c>
      <c r="F729" s="39"/>
      <c r="G729" s="29" t="s">
        <v>31</v>
      </c>
      <c r="H729" s="41" t="s">
        <v>4779</v>
      </c>
      <c r="I729" s="29"/>
      <c r="J729" s="46"/>
      <c r="K729" s="38" t="s">
        <v>4126</v>
      </c>
      <c r="L729" s="29" t="s">
        <v>158</v>
      </c>
      <c r="M729" s="33">
        <v>1421</v>
      </c>
      <c r="N729" s="29">
        <v>0.14399999999999999</v>
      </c>
      <c r="O729" s="29">
        <v>3.1470000000000001E-4</v>
      </c>
      <c r="P729" s="29">
        <v>10</v>
      </c>
      <c r="Q729" s="29">
        <v>91</v>
      </c>
      <c r="R729" s="29">
        <v>182</v>
      </c>
      <c r="S729" s="29">
        <v>182</v>
      </c>
      <c r="T729" s="29">
        <v>1.44</v>
      </c>
      <c r="U729" s="29">
        <v>3.0142839999999999E-3</v>
      </c>
    </row>
    <row r="730" spans="1:21" ht="25.2" x14ac:dyDescent="0.3">
      <c r="A730" s="1"/>
      <c r="B730" s="47">
        <v>725</v>
      </c>
      <c r="C730" s="45">
        <v>1119069</v>
      </c>
      <c r="D730" s="47"/>
      <c r="E730" s="39" t="s">
        <v>4138</v>
      </c>
      <c r="F730" s="39"/>
      <c r="G730" s="29" t="s">
        <v>31</v>
      </c>
      <c r="H730" s="41" t="s">
        <v>4779</v>
      </c>
      <c r="I730" s="29"/>
      <c r="J730" s="46"/>
      <c r="K730" s="38" t="s">
        <v>4126</v>
      </c>
      <c r="L730" s="29" t="s">
        <v>158</v>
      </c>
      <c r="M730" s="33">
        <v>2737</v>
      </c>
      <c r="N730" s="29">
        <v>0.20599999999999999</v>
      </c>
      <c r="O730" s="29">
        <v>5.4449999999999995E-4</v>
      </c>
      <c r="P730" s="29">
        <v>10</v>
      </c>
      <c r="Q730" s="29">
        <v>110</v>
      </c>
      <c r="R730" s="29">
        <v>202</v>
      </c>
      <c r="S730" s="29">
        <v>202</v>
      </c>
      <c r="T730" s="29">
        <v>2.06</v>
      </c>
      <c r="U730" s="29">
        <v>4.4884399999999998E-3</v>
      </c>
    </row>
    <row r="731" spans="1:21" ht="25.2" x14ac:dyDescent="0.3">
      <c r="A731" s="1"/>
      <c r="B731" s="47">
        <v>726</v>
      </c>
      <c r="C731" s="45">
        <v>1119070</v>
      </c>
      <c r="D731" s="47"/>
      <c r="E731" s="39" t="s">
        <v>4139</v>
      </c>
      <c r="F731" s="39"/>
      <c r="G731" s="29" t="s">
        <v>31</v>
      </c>
      <c r="H731" s="41" t="s">
        <v>4779</v>
      </c>
      <c r="I731" s="29"/>
      <c r="J731" s="46"/>
      <c r="K731" s="38" t="s">
        <v>4126</v>
      </c>
      <c r="L731" s="29" t="s">
        <v>158</v>
      </c>
      <c r="M731" s="33">
        <v>4254</v>
      </c>
      <c r="N731" s="29">
        <v>0.33</v>
      </c>
      <c r="O731" s="29">
        <v>1.1247E-3</v>
      </c>
      <c r="P731" s="29">
        <v>2</v>
      </c>
      <c r="Q731" s="29">
        <v>143</v>
      </c>
      <c r="R731" s="29">
        <v>125</v>
      </c>
      <c r="S731" s="29">
        <v>125</v>
      </c>
      <c r="T731" s="29">
        <v>0.66</v>
      </c>
      <c r="U731" s="29">
        <v>2.2343749999999998E-3</v>
      </c>
    </row>
    <row r="732" spans="1:21" ht="25.2" x14ac:dyDescent="0.3">
      <c r="A732" s="1"/>
      <c r="B732" s="47">
        <v>727</v>
      </c>
      <c r="C732" s="45">
        <v>1119072</v>
      </c>
      <c r="D732" s="47"/>
      <c r="E732" s="39" t="s">
        <v>4141</v>
      </c>
      <c r="F732" s="39"/>
      <c r="G732" s="29" t="s">
        <v>31</v>
      </c>
      <c r="H732" s="41" t="s">
        <v>4779</v>
      </c>
      <c r="I732" s="29"/>
      <c r="J732" s="46"/>
      <c r="K732" s="38" t="s">
        <v>4126</v>
      </c>
      <c r="L732" s="29" t="s">
        <v>158</v>
      </c>
      <c r="M732" s="33">
        <v>1030</v>
      </c>
      <c r="N732" s="29">
        <v>0.06</v>
      </c>
      <c r="O732" s="29">
        <v>9.2999999999999997E-5</v>
      </c>
      <c r="P732" s="29">
        <v>10</v>
      </c>
      <c r="Q732" s="29">
        <v>57</v>
      </c>
      <c r="R732" s="29">
        <v>126</v>
      </c>
      <c r="S732" s="29">
        <v>126</v>
      </c>
      <c r="T732" s="29">
        <v>0.6</v>
      </c>
      <c r="U732" s="29">
        <v>9.04932E-4</v>
      </c>
    </row>
    <row r="733" spans="1:21" ht="25.2" x14ac:dyDescent="0.3">
      <c r="A733" s="1"/>
      <c r="B733" s="47">
        <v>728</v>
      </c>
      <c r="C733" s="45">
        <v>1119073</v>
      </c>
      <c r="D733" s="47"/>
      <c r="E733" s="39" t="s">
        <v>4142</v>
      </c>
      <c r="F733" s="39"/>
      <c r="G733" s="29" t="s">
        <v>31</v>
      </c>
      <c r="H733" s="41" t="s">
        <v>4779</v>
      </c>
      <c r="I733" s="29"/>
      <c r="J733" s="46"/>
      <c r="K733" s="38" t="s">
        <v>4126</v>
      </c>
      <c r="L733" s="29" t="s">
        <v>158</v>
      </c>
      <c r="M733" s="33">
        <v>1095</v>
      </c>
      <c r="N733" s="29">
        <v>7.1999999999999995E-2</v>
      </c>
      <c r="O733" s="29">
        <v>1.392E-4</v>
      </c>
      <c r="P733" s="29">
        <v>10</v>
      </c>
      <c r="Q733" s="29">
        <v>67</v>
      </c>
      <c r="R733" s="29">
        <v>130</v>
      </c>
      <c r="S733" s="29">
        <v>130</v>
      </c>
      <c r="T733" s="29">
        <v>0.72</v>
      </c>
      <c r="U733" s="29">
        <v>1.1322999999999999E-3</v>
      </c>
    </row>
    <row r="734" spans="1:21" ht="25.2" x14ac:dyDescent="0.3">
      <c r="A734" s="1"/>
      <c r="B734" s="47">
        <v>729</v>
      </c>
      <c r="C734" s="45">
        <v>1119074</v>
      </c>
      <c r="D734" s="47"/>
      <c r="E734" s="39" t="s">
        <v>4143</v>
      </c>
      <c r="F734" s="39"/>
      <c r="G734" s="29" t="s">
        <v>31</v>
      </c>
      <c r="H734" s="41" t="s">
        <v>4779</v>
      </c>
      <c r="I734" s="29"/>
      <c r="J734" s="46"/>
      <c r="K734" s="38" t="s">
        <v>4126</v>
      </c>
      <c r="L734" s="29" t="s">
        <v>158</v>
      </c>
      <c r="M734" s="33">
        <v>1252</v>
      </c>
      <c r="N734" s="29">
        <v>0.1</v>
      </c>
      <c r="O734" s="29">
        <v>2.0320000000000001E-4</v>
      </c>
      <c r="P734" s="29">
        <v>10</v>
      </c>
      <c r="Q734" s="29">
        <v>74</v>
      </c>
      <c r="R734" s="29">
        <v>142</v>
      </c>
      <c r="S734" s="29">
        <v>142</v>
      </c>
      <c r="T734" s="29">
        <v>1</v>
      </c>
      <c r="U734" s="29">
        <v>1.492136E-3</v>
      </c>
    </row>
    <row r="735" spans="1:21" ht="25.2" x14ac:dyDescent="0.3">
      <c r="A735" s="1"/>
      <c r="B735" s="47">
        <v>730</v>
      </c>
      <c r="C735" s="45">
        <v>1119075</v>
      </c>
      <c r="D735" s="47"/>
      <c r="E735" s="39" t="s">
        <v>4144</v>
      </c>
      <c r="F735" s="39"/>
      <c r="G735" s="29" t="s">
        <v>31</v>
      </c>
      <c r="H735" s="41" t="s">
        <v>4779</v>
      </c>
      <c r="I735" s="29"/>
      <c r="J735" s="46"/>
      <c r="K735" s="38" t="s">
        <v>4126</v>
      </c>
      <c r="L735" s="29" t="s">
        <v>158</v>
      </c>
      <c r="M735" s="33">
        <v>1376</v>
      </c>
      <c r="N735" s="29">
        <v>0.14399999999999999</v>
      </c>
      <c r="O735" s="29">
        <v>3.2919999999999998E-4</v>
      </c>
      <c r="P735" s="29">
        <v>10</v>
      </c>
      <c r="Q735" s="29">
        <v>88</v>
      </c>
      <c r="R735" s="29">
        <v>185</v>
      </c>
      <c r="S735" s="29">
        <v>185</v>
      </c>
      <c r="T735" s="29">
        <v>1.44</v>
      </c>
      <c r="U735" s="29">
        <v>3.0117999999999998E-3</v>
      </c>
    </row>
    <row r="736" spans="1:21" ht="25.2" x14ac:dyDescent="0.3">
      <c r="A736" s="1"/>
      <c r="B736" s="47">
        <v>731</v>
      </c>
      <c r="C736" s="45">
        <v>1119079</v>
      </c>
      <c r="D736" s="47"/>
      <c r="E736" s="39" t="s">
        <v>4148</v>
      </c>
      <c r="F736" s="39"/>
      <c r="G736" s="29" t="s">
        <v>31</v>
      </c>
      <c r="H736" s="41" t="s">
        <v>4779</v>
      </c>
      <c r="I736" s="29"/>
      <c r="J736" s="46"/>
      <c r="K736" s="38" t="s">
        <v>4126</v>
      </c>
      <c r="L736" s="29" t="s">
        <v>158</v>
      </c>
      <c r="M736" s="33">
        <v>1040</v>
      </c>
      <c r="N736" s="29">
        <v>5.0999999999999997E-2</v>
      </c>
      <c r="O736" s="29">
        <v>7.5799999999999999E-5</v>
      </c>
      <c r="P736" s="29">
        <v>10</v>
      </c>
      <c r="Q736" s="29">
        <v>71</v>
      </c>
      <c r="R736" s="29">
        <v>113</v>
      </c>
      <c r="S736" s="29">
        <v>113</v>
      </c>
      <c r="T736" s="29">
        <v>0.51</v>
      </c>
      <c r="U736" s="29">
        <v>9.0659900000000001E-4</v>
      </c>
    </row>
    <row r="737" spans="1:21" ht="25.2" x14ac:dyDescent="0.3">
      <c r="A737" s="1"/>
      <c r="B737" s="47">
        <v>732</v>
      </c>
      <c r="C737" s="45">
        <v>1119081</v>
      </c>
      <c r="D737" s="47"/>
      <c r="E737" s="39" t="s">
        <v>4150</v>
      </c>
      <c r="F737" s="39"/>
      <c r="G737" s="29" t="s">
        <v>31</v>
      </c>
      <c r="H737" s="41" t="s">
        <v>4779</v>
      </c>
      <c r="I737" s="29"/>
      <c r="J737" s="46"/>
      <c r="K737" s="38" t="s">
        <v>4126</v>
      </c>
      <c r="L737" s="29" t="s">
        <v>158</v>
      </c>
      <c r="M737" s="33">
        <v>1241</v>
      </c>
      <c r="N737" s="29">
        <v>0.08</v>
      </c>
      <c r="O737" s="29">
        <v>1.5980000000000001E-4</v>
      </c>
      <c r="P737" s="29">
        <v>10</v>
      </c>
      <c r="Q737" s="29">
        <v>86</v>
      </c>
      <c r="R737" s="29">
        <v>132</v>
      </c>
      <c r="S737" s="29">
        <v>132</v>
      </c>
      <c r="T737" s="29">
        <v>0.8</v>
      </c>
      <c r="U737" s="29">
        <v>1.4984639999999999E-3</v>
      </c>
    </row>
    <row r="738" spans="1:21" ht="25.2" x14ac:dyDescent="0.3">
      <c r="A738" s="1"/>
      <c r="B738" s="47">
        <v>733</v>
      </c>
      <c r="C738" s="45">
        <v>1119086</v>
      </c>
      <c r="D738" s="47"/>
      <c r="E738" s="39" t="s">
        <v>4155</v>
      </c>
      <c r="F738" s="39"/>
      <c r="G738" s="29" t="s">
        <v>31</v>
      </c>
      <c r="H738" s="41" t="s">
        <v>4779</v>
      </c>
      <c r="I738" s="29"/>
      <c r="J738" s="46"/>
      <c r="K738" s="38" t="s">
        <v>4126</v>
      </c>
      <c r="L738" s="29" t="s">
        <v>158</v>
      </c>
      <c r="M738" s="33">
        <v>1135</v>
      </c>
      <c r="N738" s="29">
        <v>0.06</v>
      </c>
      <c r="O738" s="29">
        <v>9.2999999999999997E-5</v>
      </c>
      <c r="P738" s="29">
        <v>10</v>
      </c>
      <c r="Q738" s="29">
        <v>76</v>
      </c>
      <c r="R738" s="29">
        <v>99</v>
      </c>
      <c r="S738" s="29">
        <v>99</v>
      </c>
      <c r="T738" s="29">
        <v>0.6</v>
      </c>
      <c r="U738" s="29">
        <v>7.44876E-4</v>
      </c>
    </row>
    <row r="739" spans="1:21" ht="25.2" x14ac:dyDescent="0.3">
      <c r="A739" s="1"/>
      <c r="B739" s="47">
        <v>734</v>
      </c>
      <c r="C739" s="45">
        <v>1119087</v>
      </c>
      <c r="D739" s="47"/>
      <c r="E739" s="39" t="s">
        <v>4156</v>
      </c>
      <c r="F739" s="39"/>
      <c r="G739" s="29" t="s">
        <v>31</v>
      </c>
      <c r="H739" s="41" t="s">
        <v>4779</v>
      </c>
      <c r="I739" s="29"/>
      <c r="J739" s="46"/>
      <c r="K739" s="38" t="s">
        <v>4126</v>
      </c>
      <c r="L739" s="29" t="s">
        <v>158</v>
      </c>
      <c r="M739" s="33">
        <v>1204</v>
      </c>
      <c r="N739" s="29">
        <v>0.06</v>
      </c>
      <c r="O739" s="29">
        <v>1.0569999999999999E-4</v>
      </c>
      <c r="P739" s="29">
        <v>10</v>
      </c>
      <c r="Q739" s="29">
        <v>76</v>
      </c>
      <c r="R739" s="29">
        <v>109</v>
      </c>
      <c r="S739" s="29">
        <v>109</v>
      </c>
      <c r="T739" s="29">
        <v>0.6</v>
      </c>
      <c r="U739" s="29">
        <v>9.0295600000000001E-4</v>
      </c>
    </row>
    <row r="740" spans="1:21" ht="25.2" x14ac:dyDescent="0.3">
      <c r="A740" s="1"/>
      <c r="B740" s="47">
        <v>735</v>
      </c>
      <c r="C740" s="45">
        <v>1119088</v>
      </c>
      <c r="D740" s="47"/>
      <c r="E740" s="39" t="s">
        <v>4157</v>
      </c>
      <c r="F740" s="39"/>
      <c r="G740" s="29" t="s">
        <v>31</v>
      </c>
      <c r="H740" s="41" t="s">
        <v>4779</v>
      </c>
      <c r="I740" s="29"/>
      <c r="J740" s="46"/>
      <c r="K740" s="38" t="s">
        <v>4126</v>
      </c>
      <c r="L740" s="29" t="s">
        <v>158</v>
      </c>
      <c r="M740" s="33">
        <v>1189</v>
      </c>
      <c r="N740" s="29">
        <v>0.08</v>
      </c>
      <c r="O740" s="29">
        <v>1.7369999999999999E-4</v>
      </c>
      <c r="P740" s="29">
        <v>10</v>
      </c>
      <c r="Q740" s="29">
        <v>89</v>
      </c>
      <c r="R740" s="29">
        <v>130</v>
      </c>
      <c r="S740" s="29">
        <v>130</v>
      </c>
      <c r="T740" s="29">
        <v>0.8</v>
      </c>
      <c r="U740" s="29">
        <v>1.5041E-3</v>
      </c>
    </row>
    <row r="741" spans="1:21" ht="25.2" x14ac:dyDescent="0.3">
      <c r="A741" s="1"/>
      <c r="B741" s="47">
        <v>736</v>
      </c>
      <c r="C741" s="45">
        <v>1119089</v>
      </c>
      <c r="D741" s="47"/>
      <c r="E741" s="39" t="s">
        <v>4158</v>
      </c>
      <c r="F741" s="39"/>
      <c r="G741" s="29" t="s">
        <v>31</v>
      </c>
      <c r="H741" s="41" t="s">
        <v>4779</v>
      </c>
      <c r="I741" s="29"/>
      <c r="J741" s="46"/>
      <c r="K741" s="38" t="s">
        <v>4126</v>
      </c>
      <c r="L741" s="29" t="s">
        <v>158</v>
      </c>
      <c r="M741" s="33">
        <v>1452</v>
      </c>
      <c r="N741" s="29">
        <v>0.115</v>
      </c>
      <c r="O741" s="29">
        <v>2.698E-4</v>
      </c>
      <c r="P741" s="29">
        <v>10</v>
      </c>
      <c r="Q741" s="29">
        <v>100</v>
      </c>
      <c r="R741" s="29">
        <v>150</v>
      </c>
      <c r="S741" s="29">
        <v>150</v>
      </c>
      <c r="T741" s="29">
        <v>1.1500000000000001</v>
      </c>
      <c r="U741" s="29">
        <v>2.2499999999999998E-3</v>
      </c>
    </row>
    <row r="742" spans="1:21" ht="25.2" x14ac:dyDescent="0.3">
      <c r="A742" s="1"/>
      <c r="B742" s="47">
        <v>737</v>
      </c>
      <c r="C742" s="45">
        <v>1119090</v>
      </c>
      <c r="D742" s="47"/>
      <c r="E742" s="39" t="s">
        <v>4159</v>
      </c>
      <c r="F742" s="39"/>
      <c r="G742" s="29" t="s">
        <v>31</v>
      </c>
      <c r="H742" s="41" t="s">
        <v>4779</v>
      </c>
      <c r="I742" s="29"/>
      <c r="J742" s="46"/>
      <c r="K742" s="38" t="s">
        <v>4126</v>
      </c>
      <c r="L742" s="29" t="s">
        <v>158</v>
      </c>
      <c r="M742" s="33">
        <v>2768</v>
      </c>
      <c r="N742" s="29">
        <v>0.16600000000000001</v>
      </c>
      <c r="O742" s="29">
        <v>4.5469999999999999E-4</v>
      </c>
      <c r="P742" s="29">
        <v>10</v>
      </c>
      <c r="Q742" s="29">
        <v>121</v>
      </c>
      <c r="R742" s="29">
        <v>193</v>
      </c>
      <c r="S742" s="29">
        <v>193</v>
      </c>
      <c r="T742" s="29">
        <v>1.6600000000000001</v>
      </c>
      <c r="U742" s="29">
        <v>4.5071290000000003E-3</v>
      </c>
    </row>
    <row r="743" spans="1:21" ht="25.2" x14ac:dyDescent="0.3">
      <c r="A743" s="1"/>
      <c r="B743" s="47">
        <v>738</v>
      </c>
      <c r="C743" s="45">
        <v>1119093</v>
      </c>
      <c r="D743" s="47"/>
      <c r="E743" s="39" t="s">
        <v>4162</v>
      </c>
      <c r="F743" s="39"/>
      <c r="G743" s="29" t="s">
        <v>31</v>
      </c>
      <c r="H743" s="41" t="s">
        <v>4779</v>
      </c>
      <c r="I743" s="29"/>
      <c r="J743" s="46"/>
      <c r="K743" s="38" t="s">
        <v>4126</v>
      </c>
      <c r="L743" s="29" t="s">
        <v>158</v>
      </c>
      <c r="M743" s="33">
        <v>1546</v>
      </c>
      <c r="N743" s="29">
        <v>7.0999999999999994E-2</v>
      </c>
      <c r="O743" s="29">
        <v>8.3499999999999997E-5</v>
      </c>
      <c r="P743" s="29">
        <v>10</v>
      </c>
      <c r="Q743" s="29">
        <v>74</v>
      </c>
      <c r="R743" s="29">
        <v>123</v>
      </c>
      <c r="S743" s="29">
        <v>123</v>
      </c>
      <c r="T743" s="29">
        <v>0.71</v>
      </c>
      <c r="U743" s="29">
        <v>1.1195459999999999E-3</v>
      </c>
    </row>
    <row r="744" spans="1:21" ht="25.2" x14ac:dyDescent="0.3">
      <c r="A744" s="1"/>
      <c r="B744" s="47">
        <v>739</v>
      </c>
      <c r="C744" s="45">
        <v>1119096</v>
      </c>
      <c r="D744" s="47"/>
      <c r="E744" s="39" t="s">
        <v>4165</v>
      </c>
      <c r="F744" s="39"/>
      <c r="G744" s="29" t="s">
        <v>31</v>
      </c>
      <c r="H744" s="41" t="s">
        <v>4779</v>
      </c>
      <c r="I744" s="29"/>
      <c r="J744" s="46"/>
      <c r="K744" s="38" t="s">
        <v>4126</v>
      </c>
      <c r="L744" s="29" t="s">
        <v>158</v>
      </c>
      <c r="M744" s="33">
        <v>1823</v>
      </c>
      <c r="N744" s="29">
        <v>0.14599999999999999</v>
      </c>
      <c r="O744" s="29">
        <v>2.307E-4</v>
      </c>
      <c r="P744" s="29">
        <v>10</v>
      </c>
      <c r="Q744" s="29">
        <v>92</v>
      </c>
      <c r="R744" s="29">
        <v>181</v>
      </c>
      <c r="S744" s="29">
        <v>181</v>
      </c>
      <c r="T744" s="29">
        <v>1.46</v>
      </c>
      <c r="U744" s="29">
        <v>3.0140119999999999E-3</v>
      </c>
    </row>
    <row r="745" spans="1:21" ht="25.2" x14ac:dyDescent="0.3">
      <c r="A745" s="1"/>
      <c r="B745" s="47">
        <v>740</v>
      </c>
      <c r="C745" s="45">
        <v>1119098</v>
      </c>
      <c r="D745" s="47"/>
      <c r="E745" s="39" t="s">
        <v>4167</v>
      </c>
      <c r="F745" s="39"/>
      <c r="G745" s="29" t="s">
        <v>31</v>
      </c>
      <c r="H745" s="41" t="s">
        <v>4779</v>
      </c>
      <c r="I745" s="29"/>
      <c r="J745" s="46"/>
      <c r="K745" s="38" t="s">
        <v>4126</v>
      </c>
      <c r="L745" s="29" t="s">
        <v>158</v>
      </c>
      <c r="M745" s="33">
        <v>4076</v>
      </c>
      <c r="N745" s="29">
        <v>0.27800000000000002</v>
      </c>
      <c r="O745" s="29">
        <v>5.6709999999999996E-4</v>
      </c>
      <c r="P745" s="29">
        <v>4</v>
      </c>
      <c r="Q745" s="29">
        <v>118</v>
      </c>
      <c r="R745" s="29">
        <v>159</v>
      </c>
      <c r="S745" s="29">
        <v>159</v>
      </c>
      <c r="T745" s="29">
        <v>1.1120000000000001</v>
      </c>
      <c r="U745" s="29">
        <v>2.9831580000000001E-3</v>
      </c>
    </row>
    <row r="746" spans="1:21" ht="25.2" x14ac:dyDescent="0.3">
      <c r="A746" s="1"/>
      <c r="B746" s="47">
        <v>741</v>
      </c>
      <c r="C746" s="45">
        <v>1119105</v>
      </c>
      <c r="D746" s="47"/>
      <c r="E746" s="39" t="s">
        <v>4174</v>
      </c>
      <c r="F746" s="39"/>
      <c r="G746" s="29" t="s">
        <v>31</v>
      </c>
      <c r="H746" s="41" t="s">
        <v>4779</v>
      </c>
      <c r="I746" s="29"/>
      <c r="J746" s="46"/>
      <c r="K746" s="38" t="s">
        <v>4126</v>
      </c>
      <c r="L746" s="29" t="s">
        <v>158</v>
      </c>
      <c r="M746" s="33">
        <v>2163</v>
      </c>
      <c r="N746" s="29">
        <v>0.14000000000000001</v>
      </c>
      <c r="O746" s="29">
        <v>2.2020000000000001E-4</v>
      </c>
      <c r="P746" s="29">
        <v>10</v>
      </c>
      <c r="Q746" s="29">
        <v>92</v>
      </c>
      <c r="R746" s="29">
        <v>181</v>
      </c>
      <c r="S746" s="29">
        <v>181</v>
      </c>
      <c r="T746" s="29">
        <v>1.4000000000000001</v>
      </c>
      <c r="U746" s="29">
        <v>3.0140119999999999E-3</v>
      </c>
    </row>
    <row r="747" spans="1:21" ht="25.2" x14ac:dyDescent="0.3">
      <c r="A747" s="1"/>
      <c r="B747" s="47">
        <v>742</v>
      </c>
      <c r="C747" s="45">
        <v>1119113</v>
      </c>
      <c r="D747" s="47"/>
      <c r="E747" s="39" t="s">
        <v>4182</v>
      </c>
      <c r="F747" s="39"/>
      <c r="G747" s="29" t="s">
        <v>31</v>
      </c>
      <c r="H747" s="41" t="s">
        <v>4779</v>
      </c>
      <c r="I747" s="29"/>
      <c r="J747" s="46"/>
      <c r="K747" s="38" t="s">
        <v>4126</v>
      </c>
      <c r="L747" s="29" t="s">
        <v>158</v>
      </c>
      <c r="M747" s="33">
        <v>4610</v>
      </c>
      <c r="N747" s="29">
        <v>0.25</v>
      </c>
      <c r="O747" s="29">
        <v>5.3839999999999997E-4</v>
      </c>
      <c r="P747" s="29">
        <v>4</v>
      </c>
      <c r="Q747" s="29">
        <v>118</v>
      </c>
      <c r="R747" s="29">
        <v>159</v>
      </c>
      <c r="S747" s="29">
        <v>159</v>
      </c>
      <c r="T747" s="29">
        <v>1</v>
      </c>
      <c r="U747" s="29">
        <v>2.9831580000000001E-3</v>
      </c>
    </row>
    <row r="748" spans="1:21" ht="25.2" x14ac:dyDescent="0.3">
      <c r="A748" s="1"/>
      <c r="B748" s="47">
        <v>743</v>
      </c>
      <c r="C748" s="45">
        <v>1119122</v>
      </c>
      <c r="D748" s="47"/>
      <c r="E748" s="39" t="s">
        <v>4191</v>
      </c>
      <c r="F748" s="39"/>
      <c r="G748" s="29" t="s">
        <v>31</v>
      </c>
      <c r="H748" s="41" t="s">
        <v>4779</v>
      </c>
      <c r="I748" s="29"/>
      <c r="J748" s="46"/>
      <c r="K748" s="38" t="s">
        <v>4126</v>
      </c>
      <c r="L748" s="29" t="s">
        <v>158</v>
      </c>
      <c r="M748" s="33">
        <v>2075</v>
      </c>
      <c r="N748" s="29">
        <v>0.11799999999999999</v>
      </c>
      <c r="O748" s="29">
        <v>1.472E-4</v>
      </c>
      <c r="P748" s="29">
        <v>10</v>
      </c>
      <c r="Q748" s="29">
        <v>82</v>
      </c>
      <c r="R748" s="29">
        <v>148</v>
      </c>
      <c r="S748" s="29">
        <v>148</v>
      </c>
      <c r="T748" s="29">
        <v>1.18</v>
      </c>
      <c r="U748" s="29">
        <v>1.7961279999999999E-3</v>
      </c>
    </row>
    <row r="749" spans="1:21" ht="25.2" x14ac:dyDescent="0.3">
      <c r="A749" s="1"/>
      <c r="B749" s="47">
        <v>744</v>
      </c>
      <c r="C749" s="45">
        <v>1119124</v>
      </c>
      <c r="D749" s="47"/>
      <c r="E749" s="39" t="s">
        <v>4193</v>
      </c>
      <c r="F749" s="39"/>
      <c r="G749" s="29" t="s">
        <v>31</v>
      </c>
      <c r="H749" s="41" t="s">
        <v>4779</v>
      </c>
      <c r="I749" s="29"/>
      <c r="J749" s="46"/>
      <c r="K749" s="38" t="s">
        <v>4126</v>
      </c>
      <c r="L749" s="29" t="s">
        <v>158</v>
      </c>
      <c r="M749" s="33">
        <v>2110</v>
      </c>
      <c r="N749" s="29">
        <v>0.14599999999999999</v>
      </c>
      <c r="O749" s="29">
        <v>2.1910000000000001E-4</v>
      </c>
      <c r="P749" s="29">
        <v>10</v>
      </c>
      <c r="Q749" s="29">
        <v>92</v>
      </c>
      <c r="R749" s="29">
        <v>181</v>
      </c>
      <c r="S749" s="29">
        <v>181</v>
      </c>
      <c r="T749" s="29">
        <v>1.46</v>
      </c>
      <c r="U749" s="29">
        <v>3.0140119999999999E-3</v>
      </c>
    </row>
    <row r="750" spans="1:21" ht="25.2" x14ac:dyDescent="0.3">
      <c r="A750" s="1"/>
      <c r="B750" s="47">
        <v>745</v>
      </c>
      <c r="C750" s="45">
        <v>1119126</v>
      </c>
      <c r="D750" s="47"/>
      <c r="E750" s="39" t="s">
        <v>4195</v>
      </c>
      <c r="F750" s="39"/>
      <c r="G750" s="29" t="s">
        <v>31</v>
      </c>
      <c r="H750" s="41" t="s">
        <v>4779</v>
      </c>
      <c r="I750" s="29"/>
      <c r="J750" s="46"/>
      <c r="K750" s="38" t="s">
        <v>4126</v>
      </c>
      <c r="L750" s="29" t="s">
        <v>158</v>
      </c>
      <c r="M750" s="33">
        <v>4510</v>
      </c>
      <c r="N750" s="29">
        <v>0.17599999999999999</v>
      </c>
      <c r="O750" s="29">
        <v>3.1770000000000002E-4</v>
      </c>
      <c r="P750" s="29">
        <v>10</v>
      </c>
      <c r="Q750" s="29">
        <v>102</v>
      </c>
      <c r="R750" s="29">
        <v>210</v>
      </c>
      <c r="S750" s="29">
        <v>210</v>
      </c>
      <c r="T750" s="29">
        <v>1.7599999999999998</v>
      </c>
      <c r="U750" s="29">
        <v>4.4981999999999999E-3</v>
      </c>
    </row>
    <row r="751" spans="1:21" ht="25.2" x14ac:dyDescent="0.3">
      <c r="A751" s="1"/>
      <c r="B751" s="47">
        <v>746</v>
      </c>
      <c r="C751" s="45">
        <v>1119127</v>
      </c>
      <c r="D751" s="47"/>
      <c r="E751" s="39" t="s">
        <v>4196</v>
      </c>
      <c r="F751" s="39"/>
      <c r="G751" s="29" t="s">
        <v>31</v>
      </c>
      <c r="H751" s="41" t="s">
        <v>4779</v>
      </c>
      <c r="I751" s="29"/>
      <c r="J751" s="46"/>
      <c r="K751" s="38" t="s">
        <v>4126</v>
      </c>
      <c r="L751" s="29" t="s">
        <v>158</v>
      </c>
      <c r="M751" s="33">
        <v>4510</v>
      </c>
      <c r="N751" s="29">
        <v>0.19400000000000001</v>
      </c>
      <c r="O751" s="29">
        <v>3.1770000000000002E-4</v>
      </c>
      <c r="P751" s="29">
        <v>10</v>
      </c>
      <c r="Q751" s="29">
        <v>102</v>
      </c>
      <c r="R751" s="29">
        <v>210</v>
      </c>
      <c r="S751" s="29">
        <v>210</v>
      </c>
      <c r="T751" s="29">
        <v>1.94</v>
      </c>
      <c r="U751" s="29">
        <v>4.4981999999999999E-3</v>
      </c>
    </row>
    <row r="752" spans="1:21" ht="25.2" x14ac:dyDescent="0.3">
      <c r="A752" s="1"/>
      <c r="B752" s="47">
        <v>747</v>
      </c>
      <c r="C752" s="45">
        <v>1119133</v>
      </c>
      <c r="D752" s="47"/>
      <c r="E752" s="39" t="s">
        <v>4202</v>
      </c>
      <c r="F752" s="39"/>
      <c r="G752" s="29" t="s">
        <v>31</v>
      </c>
      <c r="H752" s="41" t="s">
        <v>4779</v>
      </c>
      <c r="I752" s="29"/>
      <c r="J752" s="46"/>
      <c r="K752" s="38" t="s">
        <v>4126</v>
      </c>
      <c r="L752" s="29" t="s">
        <v>158</v>
      </c>
      <c r="M752" s="33">
        <v>1173</v>
      </c>
      <c r="N752" s="29">
        <v>5.2999999999999999E-2</v>
      </c>
      <c r="O752" s="29">
        <v>2.97E-5</v>
      </c>
      <c r="P752" s="29">
        <v>20</v>
      </c>
      <c r="Q752" s="29">
        <v>54</v>
      </c>
      <c r="R752" s="29">
        <v>129</v>
      </c>
      <c r="S752" s="29">
        <v>129</v>
      </c>
      <c r="T752" s="29">
        <v>1.06</v>
      </c>
      <c r="U752" s="29">
        <v>8.9861400000000005E-4</v>
      </c>
    </row>
    <row r="753" spans="1:21" ht="25.2" x14ac:dyDescent="0.3">
      <c r="A753" s="1"/>
      <c r="B753" s="47">
        <v>748</v>
      </c>
      <c r="C753" s="45">
        <v>1119135</v>
      </c>
      <c r="D753" s="47"/>
      <c r="E753" s="39" t="s">
        <v>4204</v>
      </c>
      <c r="F753" s="39"/>
      <c r="G753" s="29" t="s">
        <v>31</v>
      </c>
      <c r="H753" s="41" t="s">
        <v>4779</v>
      </c>
      <c r="I753" s="29"/>
      <c r="J753" s="46"/>
      <c r="K753" s="38" t="s">
        <v>4126</v>
      </c>
      <c r="L753" s="29" t="s">
        <v>158</v>
      </c>
      <c r="M753" s="33">
        <v>1408</v>
      </c>
      <c r="N753" s="29">
        <v>5.7000000000000002E-2</v>
      </c>
      <c r="O753" s="29">
        <v>2.97E-5</v>
      </c>
      <c r="P753" s="29">
        <v>20</v>
      </c>
      <c r="Q753" s="29">
        <v>54</v>
      </c>
      <c r="R753" s="29">
        <v>144</v>
      </c>
      <c r="S753" s="29">
        <v>144</v>
      </c>
      <c r="T753" s="29">
        <v>1.1400000000000001</v>
      </c>
      <c r="U753" s="29">
        <v>1.119744E-3</v>
      </c>
    </row>
    <row r="754" spans="1:21" ht="25.2" x14ac:dyDescent="0.3">
      <c r="A754" s="1"/>
      <c r="B754" s="47">
        <v>749</v>
      </c>
      <c r="C754" s="45">
        <v>1119138</v>
      </c>
      <c r="D754" s="47"/>
      <c r="E754" s="39" t="s">
        <v>4207</v>
      </c>
      <c r="F754" s="39"/>
      <c r="G754" s="29" t="s">
        <v>31</v>
      </c>
      <c r="H754" s="41" t="s">
        <v>4779</v>
      </c>
      <c r="I754" s="29"/>
      <c r="J754" s="46"/>
      <c r="K754" s="38" t="s">
        <v>4126</v>
      </c>
      <c r="L754" s="29" t="s">
        <v>158</v>
      </c>
      <c r="M754" s="33">
        <v>1655</v>
      </c>
      <c r="N754" s="29">
        <v>7.4999999999999997E-2</v>
      </c>
      <c r="O754" s="29">
        <v>4.8099999999999997E-5</v>
      </c>
      <c r="P754" s="29">
        <v>10</v>
      </c>
      <c r="Q754" s="29">
        <v>58</v>
      </c>
      <c r="R754" s="29">
        <v>139</v>
      </c>
      <c r="S754" s="29">
        <v>139</v>
      </c>
      <c r="T754" s="29">
        <v>0.75</v>
      </c>
      <c r="U754" s="29">
        <v>1.1206180000000001E-3</v>
      </c>
    </row>
    <row r="755" spans="1:21" ht="25.2" x14ac:dyDescent="0.3">
      <c r="A755" s="1"/>
      <c r="B755" s="47">
        <v>750</v>
      </c>
      <c r="C755" s="45">
        <v>1119141</v>
      </c>
      <c r="D755" s="47"/>
      <c r="E755" s="39" t="s">
        <v>4210</v>
      </c>
      <c r="F755" s="39"/>
      <c r="G755" s="29" t="s">
        <v>31</v>
      </c>
      <c r="H755" s="41" t="s">
        <v>4779</v>
      </c>
      <c r="I755" s="29"/>
      <c r="J755" s="46"/>
      <c r="K755" s="38" t="s">
        <v>4126</v>
      </c>
      <c r="L755" s="29" t="s">
        <v>158</v>
      </c>
      <c r="M755" s="33">
        <v>2172</v>
      </c>
      <c r="N755" s="29">
        <v>0.11799999999999999</v>
      </c>
      <c r="O755" s="29">
        <v>9.3300000000000005E-5</v>
      </c>
      <c r="P755" s="29">
        <v>10</v>
      </c>
      <c r="Q755" s="29">
        <v>64</v>
      </c>
      <c r="R755" s="29">
        <v>153</v>
      </c>
      <c r="S755" s="29">
        <v>153</v>
      </c>
      <c r="T755" s="29">
        <v>1.18</v>
      </c>
      <c r="U755" s="29">
        <v>1.4981759999999999E-3</v>
      </c>
    </row>
    <row r="756" spans="1:21" ht="25.2" x14ac:dyDescent="0.3">
      <c r="A756" s="1"/>
      <c r="B756" s="47">
        <v>751</v>
      </c>
      <c r="C756" s="45">
        <v>1119142</v>
      </c>
      <c r="D756" s="47"/>
      <c r="E756" s="39" t="s">
        <v>4211</v>
      </c>
      <c r="F756" s="39"/>
      <c r="G756" s="29" t="s">
        <v>31</v>
      </c>
      <c r="H756" s="41" t="s">
        <v>4779</v>
      </c>
      <c r="I756" s="29"/>
      <c r="J756" s="46"/>
      <c r="K756" s="38" t="s">
        <v>4126</v>
      </c>
      <c r="L756" s="29" t="s">
        <v>158</v>
      </c>
      <c r="M756" s="33">
        <v>3543</v>
      </c>
      <c r="N756" s="29">
        <v>0.15</v>
      </c>
      <c r="O756" s="29">
        <v>1.21E-4</v>
      </c>
      <c r="P756" s="29">
        <v>10</v>
      </c>
      <c r="Q756" s="29">
        <v>83</v>
      </c>
      <c r="R756" s="29">
        <v>165</v>
      </c>
      <c r="S756" s="29">
        <v>165</v>
      </c>
      <c r="T756" s="29">
        <v>1.5</v>
      </c>
      <c r="U756" s="29">
        <v>2.2596750000000001E-3</v>
      </c>
    </row>
    <row r="757" spans="1:21" ht="25.2" x14ac:dyDescent="0.3">
      <c r="A757" s="1"/>
      <c r="B757" s="47">
        <v>752</v>
      </c>
      <c r="C757" s="45">
        <v>1119144</v>
      </c>
      <c r="D757" s="47"/>
      <c r="E757" s="39" t="s">
        <v>4213</v>
      </c>
      <c r="F757" s="39"/>
      <c r="G757" s="29" t="s">
        <v>31</v>
      </c>
      <c r="H757" s="41" t="s">
        <v>4779</v>
      </c>
      <c r="I757" s="29"/>
      <c r="J757" s="46"/>
      <c r="K757" s="38" t="s">
        <v>4126</v>
      </c>
      <c r="L757" s="29" t="s">
        <v>158</v>
      </c>
      <c r="M757" s="33">
        <v>4975</v>
      </c>
      <c r="N757" s="29">
        <v>0.20399999999999999</v>
      </c>
      <c r="O757" s="29">
        <v>2.1139999999999999E-4</v>
      </c>
      <c r="P757" s="29">
        <v>4</v>
      </c>
      <c r="Q757" s="29">
        <v>76</v>
      </c>
      <c r="R757" s="29">
        <v>140</v>
      </c>
      <c r="S757" s="29">
        <v>140</v>
      </c>
      <c r="T757" s="29">
        <v>0.81599999999999995</v>
      </c>
      <c r="U757" s="29">
        <v>1.4896E-3</v>
      </c>
    </row>
    <row r="758" spans="1:21" ht="25.2" x14ac:dyDescent="0.3">
      <c r="A758" s="1"/>
      <c r="B758" s="47">
        <v>753</v>
      </c>
      <c r="C758" s="45">
        <v>1119146</v>
      </c>
      <c r="D758" s="47"/>
      <c r="E758" s="39" t="s">
        <v>4215</v>
      </c>
      <c r="F758" s="39"/>
      <c r="G758" s="29" t="s">
        <v>31</v>
      </c>
      <c r="H758" s="41" t="s">
        <v>4779</v>
      </c>
      <c r="I758" s="29"/>
      <c r="J758" s="46"/>
      <c r="K758" s="38" t="s">
        <v>4126</v>
      </c>
      <c r="L758" s="29" t="s">
        <v>158</v>
      </c>
      <c r="M758" s="33">
        <v>1050</v>
      </c>
      <c r="N758" s="29">
        <v>5.2999999999999999E-2</v>
      </c>
      <c r="O758" s="29">
        <v>3.6600000000000002E-5</v>
      </c>
      <c r="P758" s="29">
        <v>10</v>
      </c>
      <c r="Q758" s="29">
        <v>55</v>
      </c>
      <c r="R758" s="29">
        <v>117</v>
      </c>
      <c r="S758" s="29">
        <v>117</v>
      </c>
      <c r="T758" s="29">
        <v>0.53</v>
      </c>
      <c r="U758" s="29">
        <v>7.5289499999999995E-4</v>
      </c>
    </row>
    <row r="759" spans="1:21" ht="25.2" x14ac:dyDescent="0.3">
      <c r="A759" s="1"/>
      <c r="B759" s="47">
        <v>754</v>
      </c>
      <c r="C759" s="45">
        <v>1119147</v>
      </c>
      <c r="D759" s="47"/>
      <c r="E759" s="39" t="s">
        <v>4216</v>
      </c>
      <c r="F759" s="39"/>
      <c r="G759" s="29" t="s">
        <v>31</v>
      </c>
      <c r="H759" s="41" t="s">
        <v>4779</v>
      </c>
      <c r="I759" s="29"/>
      <c r="J759" s="46"/>
      <c r="K759" s="38" t="s">
        <v>4126</v>
      </c>
      <c r="L759" s="29" t="s">
        <v>158</v>
      </c>
      <c r="M759" s="33">
        <v>1364</v>
      </c>
      <c r="N759" s="29">
        <v>7.9000000000000001E-2</v>
      </c>
      <c r="O759" s="29">
        <v>7.0400000000000004E-5</v>
      </c>
      <c r="P759" s="29">
        <v>10</v>
      </c>
      <c r="Q759" s="29">
        <v>67</v>
      </c>
      <c r="R759" s="29">
        <v>122</v>
      </c>
      <c r="S759" s="29">
        <v>122</v>
      </c>
      <c r="T759" s="29">
        <v>0.79</v>
      </c>
      <c r="U759" s="29">
        <v>9.9722799999999996E-4</v>
      </c>
    </row>
    <row r="760" spans="1:21" ht="25.2" x14ac:dyDescent="0.3">
      <c r="A760" s="1"/>
      <c r="B760" s="47">
        <v>755</v>
      </c>
      <c r="C760" s="45">
        <v>1119148</v>
      </c>
      <c r="D760" s="47"/>
      <c r="E760" s="39" t="s">
        <v>4217</v>
      </c>
      <c r="F760" s="39"/>
      <c r="G760" s="29" t="s">
        <v>31</v>
      </c>
      <c r="H760" s="41" t="s">
        <v>4779</v>
      </c>
      <c r="I760" s="29"/>
      <c r="J760" s="46"/>
      <c r="K760" s="38" t="s">
        <v>4126</v>
      </c>
      <c r="L760" s="29" t="s">
        <v>158</v>
      </c>
      <c r="M760" s="33">
        <v>1381</v>
      </c>
      <c r="N760" s="29">
        <v>5.2999999999999999E-2</v>
      </c>
      <c r="O760" s="29">
        <v>3.4900000000000001E-5</v>
      </c>
      <c r="P760" s="29">
        <v>20</v>
      </c>
      <c r="Q760" s="29">
        <v>52</v>
      </c>
      <c r="R760" s="29">
        <v>170</v>
      </c>
      <c r="S760" s="29">
        <v>170</v>
      </c>
      <c r="T760" s="29">
        <v>1.06</v>
      </c>
      <c r="U760" s="29">
        <v>1.5028000000000001E-3</v>
      </c>
    </row>
    <row r="761" spans="1:21" ht="25.2" x14ac:dyDescent="0.3">
      <c r="A761" s="1"/>
      <c r="B761" s="47">
        <v>756</v>
      </c>
      <c r="C761" s="45">
        <v>1119150</v>
      </c>
      <c r="D761" s="47"/>
      <c r="E761" s="39" t="s">
        <v>4219</v>
      </c>
      <c r="F761" s="39"/>
      <c r="G761" s="29" t="s">
        <v>31</v>
      </c>
      <c r="H761" s="41" t="s">
        <v>4779</v>
      </c>
      <c r="I761" s="29"/>
      <c r="J761" s="46"/>
      <c r="K761" s="38" t="s">
        <v>4126</v>
      </c>
      <c r="L761" s="29" t="s">
        <v>158</v>
      </c>
      <c r="M761" s="33">
        <v>1663</v>
      </c>
      <c r="N761" s="29">
        <v>7.8E-2</v>
      </c>
      <c r="O761" s="29">
        <v>4.4199999999999997E-5</v>
      </c>
      <c r="P761" s="29">
        <v>10</v>
      </c>
      <c r="Q761" s="29">
        <v>52</v>
      </c>
      <c r="R761" s="29">
        <v>132</v>
      </c>
      <c r="S761" s="29">
        <v>132</v>
      </c>
      <c r="T761" s="29">
        <v>0.78</v>
      </c>
      <c r="U761" s="29">
        <v>9.0604800000000001E-4</v>
      </c>
    </row>
    <row r="762" spans="1:21" ht="25.2" x14ac:dyDescent="0.3">
      <c r="A762" s="1"/>
      <c r="B762" s="47">
        <v>757</v>
      </c>
      <c r="C762" s="45">
        <v>1119151</v>
      </c>
      <c r="D762" s="47"/>
      <c r="E762" s="39" t="s">
        <v>4220</v>
      </c>
      <c r="F762" s="39"/>
      <c r="G762" s="29" t="s">
        <v>31</v>
      </c>
      <c r="H762" s="41" t="s">
        <v>4779</v>
      </c>
      <c r="I762" s="29"/>
      <c r="J762" s="46"/>
      <c r="K762" s="38" t="s">
        <v>4126</v>
      </c>
      <c r="L762" s="29" t="s">
        <v>158</v>
      </c>
      <c r="M762" s="33">
        <v>1679</v>
      </c>
      <c r="N762" s="29">
        <v>7.9000000000000001E-2</v>
      </c>
      <c r="O762" s="29">
        <v>5.9299999999999998E-5</v>
      </c>
      <c r="P762" s="29">
        <v>10</v>
      </c>
      <c r="Q762" s="29">
        <v>57</v>
      </c>
      <c r="R762" s="29">
        <v>140</v>
      </c>
      <c r="S762" s="29">
        <v>140</v>
      </c>
      <c r="T762" s="29">
        <v>0.79</v>
      </c>
      <c r="U762" s="29">
        <v>1.1172000000000001E-3</v>
      </c>
    </row>
    <row r="763" spans="1:21" ht="25.2" x14ac:dyDescent="0.3">
      <c r="A763" s="1"/>
      <c r="B763" s="47">
        <v>758</v>
      </c>
      <c r="C763" s="45">
        <v>1119156</v>
      </c>
      <c r="D763" s="47"/>
      <c r="E763" s="39" t="s">
        <v>4225</v>
      </c>
      <c r="F763" s="39"/>
      <c r="G763" s="29" t="s">
        <v>31</v>
      </c>
      <c r="H763" s="41" t="s">
        <v>4779</v>
      </c>
      <c r="I763" s="29"/>
      <c r="J763" s="46"/>
      <c r="K763" s="38" t="s">
        <v>4126</v>
      </c>
      <c r="L763" s="29" t="s">
        <v>158</v>
      </c>
      <c r="M763" s="33">
        <v>4004</v>
      </c>
      <c r="N763" s="29">
        <v>0.17399999999999999</v>
      </c>
      <c r="O763" s="29">
        <v>1.7469999999999999E-4</v>
      </c>
      <c r="P763" s="29">
        <v>10</v>
      </c>
      <c r="Q763" s="29">
        <v>71</v>
      </c>
      <c r="R763" s="29">
        <v>206</v>
      </c>
      <c r="S763" s="29">
        <v>206</v>
      </c>
      <c r="T763" s="29">
        <v>1.7399999999999998</v>
      </c>
      <c r="U763" s="29">
        <v>3.0129559999999998E-3</v>
      </c>
    </row>
    <row r="764" spans="1:21" ht="25.2" x14ac:dyDescent="0.3">
      <c r="A764" s="1"/>
      <c r="B764" s="47">
        <v>759</v>
      </c>
      <c r="C764" s="45">
        <v>1119168</v>
      </c>
      <c r="D764" s="47"/>
      <c r="E764" s="39" t="s">
        <v>4237</v>
      </c>
      <c r="F764" s="39"/>
      <c r="G764" s="29" t="s">
        <v>31</v>
      </c>
      <c r="H764" s="41" t="s">
        <v>4779</v>
      </c>
      <c r="I764" s="29"/>
      <c r="J764" s="46"/>
      <c r="K764" s="38" t="s">
        <v>4126</v>
      </c>
      <c r="L764" s="29" t="s">
        <v>158</v>
      </c>
      <c r="M764" s="33">
        <v>674</v>
      </c>
      <c r="N764" s="29">
        <v>6.2E-2</v>
      </c>
      <c r="O764" s="29">
        <v>6.0399999999999998E-5</v>
      </c>
      <c r="P764" s="29">
        <v>10</v>
      </c>
      <c r="Q764" s="29">
        <v>59</v>
      </c>
      <c r="R764" s="29">
        <v>138</v>
      </c>
      <c r="S764" s="29">
        <v>138</v>
      </c>
      <c r="T764" s="29">
        <v>0.62</v>
      </c>
      <c r="U764" s="29">
        <v>1.1235959999999999E-3</v>
      </c>
    </row>
    <row r="765" spans="1:21" ht="25.2" x14ac:dyDescent="0.3">
      <c r="A765" s="1"/>
      <c r="B765" s="47">
        <v>760</v>
      </c>
      <c r="C765" s="45">
        <v>1119170</v>
      </c>
      <c r="D765" s="47"/>
      <c r="E765" s="39" t="s">
        <v>4239</v>
      </c>
      <c r="F765" s="39"/>
      <c r="G765" s="29" t="s">
        <v>31</v>
      </c>
      <c r="H765" s="41" t="s">
        <v>4779</v>
      </c>
      <c r="I765" s="29"/>
      <c r="J765" s="46"/>
      <c r="K765" s="38" t="s">
        <v>4126</v>
      </c>
      <c r="L765" s="29" t="s">
        <v>158</v>
      </c>
      <c r="M765" s="33">
        <v>1158</v>
      </c>
      <c r="N765" s="29">
        <v>0.107</v>
      </c>
      <c r="O765" s="29">
        <v>1.4579999999999999E-4</v>
      </c>
      <c r="P765" s="29">
        <v>10</v>
      </c>
      <c r="Q765" s="29">
        <v>72</v>
      </c>
      <c r="R765" s="29">
        <v>177</v>
      </c>
      <c r="S765" s="29">
        <v>177</v>
      </c>
      <c r="T765" s="29">
        <v>1.07</v>
      </c>
      <c r="U765" s="29">
        <v>2.2556880000000001E-3</v>
      </c>
    </row>
    <row r="766" spans="1:21" ht="25.2" x14ac:dyDescent="0.3">
      <c r="A766" s="1"/>
      <c r="B766" s="47">
        <v>761</v>
      </c>
      <c r="C766" s="45">
        <v>1119171</v>
      </c>
      <c r="D766" s="47"/>
      <c r="E766" s="39" t="s">
        <v>4240</v>
      </c>
      <c r="F766" s="39"/>
      <c r="G766" s="29" t="s">
        <v>31</v>
      </c>
      <c r="H766" s="41" t="s">
        <v>4779</v>
      </c>
      <c r="I766" s="29"/>
      <c r="J766" s="46"/>
      <c r="K766" s="38" t="s">
        <v>4126</v>
      </c>
      <c r="L766" s="29" t="s">
        <v>158</v>
      </c>
      <c r="M766" s="33">
        <v>1666</v>
      </c>
      <c r="N766" s="29">
        <v>0.14799999999999999</v>
      </c>
      <c r="O766" s="29">
        <v>2.3330000000000001E-4</v>
      </c>
      <c r="P766" s="29">
        <v>4</v>
      </c>
      <c r="Q766" s="29">
        <v>80</v>
      </c>
      <c r="R766" s="29">
        <v>137</v>
      </c>
      <c r="S766" s="29">
        <v>137</v>
      </c>
      <c r="T766" s="29">
        <v>0.59199999999999997</v>
      </c>
      <c r="U766" s="29">
        <v>1.5015199999999999E-3</v>
      </c>
    </row>
    <row r="767" spans="1:21" ht="25.2" x14ac:dyDescent="0.3">
      <c r="A767" s="1"/>
      <c r="B767" s="47">
        <v>762</v>
      </c>
      <c r="C767" s="45">
        <v>1119180</v>
      </c>
      <c r="D767" s="47"/>
      <c r="E767" s="39" t="s">
        <v>4249</v>
      </c>
      <c r="F767" s="39"/>
      <c r="G767" s="29" t="s">
        <v>31</v>
      </c>
      <c r="H767" s="41" t="s">
        <v>4779</v>
      </c>
      <c r="I767" s="29"/>
      <c r="J767" s="46"/>
      <c r="K767" s="38" t="s">
        <v>4126</v>
      </c>
      <c r="L767" s="29" t="s">
        <v>158</v>
      </c>
      <c r="M767" s="33">
        <v>1598</v>
      </c>
      <c r="N767" s="29">
        <v>8.7999999999999995E-2</v>
      </c>
      <c r="O767" s="29">
        <v>9.3700000000000001E-5</v>
      </c>
      <c r="P767" s="29">
        <v>10</v>
      </c>
      <c r="Q767" s="29">
        <v>77</v>
      </c>
      <c r="R767" s="29">
        <v>140</v>
      </c>
      <c r="S767" s="29">
        <v>140</v>
      </c>
      <c r="T767" s="29">
        <v>0.87999999999999989</v>
      </c>
      <c r="U767" s="29">
        <v>1.5092E-3</v>
      </c>
    </row>
    <row r="768" spans="1:21" ht="25.2" x14ac:dyDescent="0.3">
      <c r="A768" s="1"/>
      <c r="B768" s="47">
        <v>763</v>
      </c>
      <c r="C768" s="45">
        <v>1119183</v>
      </c>
      <c r="D768" s="47"/>
      <c r="E768" s="39" t="s">
        <v>4252</v>
      </c>
      <c r="F768" s="39"/>
      <c r="G768" s="29" t="s">
        <v>31</v>
      </c>
      <c r="H768" s="41" t="s">
        <v>4779</v>
      </c>
      <c r="I768" s="29"/>
      <c r="J768" s="46"/>
      <c r="K768" s="38" t="s">
        <v>4126</v>
      </c>
      <c r="L768" s="29" t="s">
        <v>158</v>
      </c>
      <c r="M768" s="33">
        <v>2077</v>
      </c>
      <c r="N768" s="29">
        <v>0.11600000000000001</v>
      </c>
      <c r="O768" s="29">
        <v>1.605E-4</v>
      </c>
      <c r="P768" s="29">
        <v>5</v>
      </c>
      <c r="Q768" s="29">
        <v>91</v>
      </c>
      <c r="R768" s="29">
        <v>128</v>
      </c>
      <c r="S768" s="29">
        <v>128</v>
      </c>
      <c r="T768" s="29">
        <v>0.58000000000000007</v>
      </c>
      <c r="U768" s="29">
        <v>1.4909439999999999E-3</v>
      </c>
    </row>
    <row r="769" spans="1:21" ht="25.2" x14ac:dyDescent="0.3">
      <c r="A769" s="1"/>
      <c r="B769" s="47">
        <v>764</v>
      </c>
      <c r="C769" s="45">
        <v>1119185</v>
      </c>
      <c r="D769" s="47"/>
      <c r="E769" s="39" t="s">
        <v>4254</v>
      </c>
      <c r="F769" s="39"/>
      <c r="G769" s="29" t="s">
        <v>31</v>
      </c>
      <c r="H769" s="41" t="s">
        <v>4779</v>
      </c>
      <c r="I769" s="29"/>
      <c r="J769" s="46"/>
      <c r="K769" s="38" t="s">
        <v>4126</v>
      </c>
      <c r="L769" s="29" t="s">
        <v>158</v>
      </c>
      <c r="M769" s="33">
        <v>2028</v>
      </c>
      <c r="N769" s="29">
        <v>0.114</v>
      </c>
      <c r="O769" s="29">
        <v>1.6000000000000001E-4</v>
      </c>
      <c r="P769" s="29">
        <v>5</v>
      </c>
      <c r="Q769" s="29">
        <v>79</v>
      </c>
      <c r="R769" s="29">
        <v>138</v>
      </c>
      <c r="S769" s="29">
        <v>138</v>
      </c>
      <c r="T769" s="29">
        <v>0.57000000000000006</v>
      </c>
      <c r="U769" s="29">
        <v>1.504476E-3</v>
      </c>
    </row>
    <row r="770" spans="1:21" ht="25.2" x14ac:dyDescent="0.3">
      <c r="A770" s="1"/>
      <c r="B770" s="47">
        <v>765</v>
      </c>
      <c r="C770" s="45">
        <v>1119189</v>
      </c>
      <c r="D770" s="47"/>
      <c r="E770" s="39" t="s">
        <v>4258</v>
      </c>
      <c r="F770" s="39"/>
      <c r="G770" s="29" t="s">
        <v>31</v>
      </c>
      <c r="H770" s="41" t="s">
        <v>4779</v>
      </c>
      <c r="I770" s="29"/>
      <c r="J770" s="46"/>
      <c r="K770" s="38" t="s">
        <v>4126</v>
      </c>
      <c r="L770" s="29" t="s">
        <v>158</v>
      </c>
      <c r="M770" s="33">
        <v>25574</v>
      </c>
      <c r="N770" s="29">
        <v>1.91</v>
      </c>
      <c r="O770" s="29">
        <v>3.702E-4</v>
      </c>
      <c r="P770" s="29">
        <v>1</v>
      </c>
      <c r="Q770" s="29">
        <v>160</v>
      </c>
      <c r="R770" s="29">
        <v>110</v>
      </c>
      <c r="S770" s="29">
        <v>60</v>
      </c>
      <c r="T770" s="29">
        <v>1.91</v>
      </c>
      <c r="U770" s="29">
        <v>1.0560000000000001E-3</v>
      </c>
    </row>
    <row r="771" spans="1:21" ht="25.2" x14ac:dyDescent="0.3">
      <c r="A771" s="1"/>
      <c r="B771" s="47">
        <v>766</v>
      </c>
      <c r="C771" s="45">
        <v>1119190</v>
      </c>
      <c r="D771" s="47"/>
      <c r="E771" s="39" t="s">
        <v>4259</v>
      </c>
      <c r="F771" s="39"/>
      <c r="G771" s="29" t="s">
        <v>31</v>
      </c>
      <c r="H771" s="41" t="s">
        <v>4779</v>
      </c>
      <c r="I771" s="29"/>
      <c r="J771" s="46"/>
      <c r="K771" s="38" t="s">
        <v>4126</v>
      </c>
      <c r="L771" s="29" t="s">
        <v>158</v>
      </c>
      <c r="M771" s="33">
        <v>25574</v>
      </c>
      <c r="N771" s="29">
        <v>1.944</v>
      </c>
      <c r="O771" s="29">
        <v>3.702E-4</v>
      </c>
      <c r="P771" s="29">
        <v>1</v>
      </c>
      <c r="Q771" s="29">
        <v>160</v>
      </c>
      <c r="R771" s="29">
        <v>110</v>
      </c>
      <c r="S771" s="29">
        <v>60</v>
      </c>
      <c r="T771" s="29">
        <v>1.944</v>
      </c>
      <c r="U771" s="29">
        <v>1.0560000000000001E-3</v>
      </c>
    </row>
    <row r="772" spans="1:21" ht="25.2" x14ac:dyDescent="0.3">
      <c r="A772" s="1"/>
      <c r="B772" s="47">
        <v>767</v>
      </c>
      <c r="C772" s="45">
        <v>1119193</v>
      </c>
      <c r="D772" s="47"/>
      <c r="E772" s="39" t="s">
        <v>4262</v>
      </c>
      <c r="F772" s="39"/>
      <c r="G772" s="29" t="s">
        <v>31</v>
      </c>
      <c r="H772" s="41" t="s">
        <v>4779</v>
      </c>
      <c r="I772" s="29"/>
      <c r="J772" s="46"/>
      <c r="K772" s="38" t="s">
        <v>4126</v>
      </c>
      <c r="L772" s="29" t="s">
        <v>158</v>
      </c>
      <c r="M772" s="33">
        <v>29312</v>
      </c>
      <c r="N772" s="29">
        <v>2.0939999999999999</v>
      </c>
      <c r="O772" s="29">
        <v>4.3150000000000003E-4</v>
      </c>
      <c r="P772" s="29">
        <v>1</v>
      </c>
      <c r="Q772" s="29">
        <v>160</v>
      </c>
      <c r="R772" s="29">
        <v>110</v>
      </c>
      <c r="S772" s="29">
        <v>60</v>
      </c>
      <c r="T772" s="29">
        <v>2.0939999999999999</v>
      </c>
      <c r="U772" s="29">
        <v>1.0560000000000001E-3</v>
      </c>
    </row>
    <row r="773" spans="1:21" ht="25.2" x14ac:dyDescent="0.3">
      <c r="A773" s="1"/>
      <c r="B773" s="47">
        <v>768</v>
      </c>
      <c r="C773" s="45">
        <v>1119196</v>
      </c>
      <c r="D773" s="47"/>
      <c r="E773" s="39" t="s">
        <v>4263</v>
      </c>
      <c r="F773" s="39"/>
      <c r="G773" s="29" t="s">
        <v>31</v>
      </c>
      <c r="H773" s="41" t="s">
        <v>4779</v>
      </c>
      <c r="I773" s="29"/>
      <c r="J773" s="46"/>
      <c r="K773" s="38" t="s">
        <v>4126</v>
      </c>
      <c r="L773" s="29" t="s">
        <v>158</v>
      </c>
      <c r="M773" s="33">
        <v>34432</v>
      </c>
      <c r="N773" s="29">
        <v>1.71</v>
      </c>
      <c r="O773" s="29">
        <v>4.5889999999999999E-4</v>
      </c>
      <c r="P773" s="29">
        <v>1</v>
      </c>
      <c r="Q773" s="29">
        <v>270</v>
      </c>
      <c r="R773" s="29">
        <v>140</v>
      </c>
      <c r="S773" s="29">
        <v>25</v>
      </c>
      <c r="T773" s="29">
        <v>1.71</v>
      </c>
      <c r="U773" s="29">
        <v>9.4499999999999998E-4</v>
      </c>
    </row>
    <row r="774" spans="1:21" ht="25.2" x14ac:dyDescent="0.3">
      <c r="A774" s="1"/>
      <c r="B774" s="47">
        <v>769</v>
      </c>
      <c r="C774" s="45">
        <v>1119194</v>
      </c>
      <c r="D774" s="47"/>
      <c r="E774" s="39" t="s">
        <v>4264</v>
      </c>
      <c r="F774" s="39"/>
      <c r="G774" s="29" t="s">
        <v>31</v>
      </c>
      <c r="H774" s="41" t="s">
        <v>4779</v>
      </c>
      <c r="I774" s="29"/>
      <c r="J774" s="46"/>
      <c r="K774" s="38" t="s">
        <v>4126</v>
      </c>
      <c r="L774" s="29" t="s">
        <v>158</v>
      </c>
      <c r="M774" s="33">
        <v>140288</v>
      </c>
      <c r="N774" s="29">
        <v>1.97</v>
      </c>
      <c r="O774" s="29">
        <v>6.4110000000000002E-4</v>
      </c>
      <c r="P774" s="29">
        <v>1</v>
      </c>
      <c r="Q774" s="29">
        <v>160</v>
      </c>
      <c r="R774" s="29">
        <v>110</v>
      </c>
      <c r="S774" s="29">
        <v>60</v>
      </c>
      <c r="T774" s="29">
        <v>1.97</v>
      </c>
      <c r="U774" s="29">
        <v>1.0560000000000001E-3</v>
      </c>
    </row>
    <row r="775" spans="1:21" ht="25.2" x14ac:dyDescent="0.3">
      <c r="A775" s="1"/>
      <c r="B775" s="47">
        <v>770</v>
      </c>
      <c r="C775" s="45">
        <v>1119195</v>
      </c>
      <c r="D775" s="47"/>
      <c r="E775" s="39" t="s">
        <v>4265</v>
      </c>
      <c r="F775" s="39"/>
      <c r="G775" s="29" t="s">
        <v>31</v>
      </c>
      <c r="H775" s="41" t="s">
        <v>4779</v>
      </c>
      <c r="I775" s="29"/>
      <c r="J775" s="46"/>
      <c r="K775" s="38" t="s">
        <v>4126</v>
      </c>
      <c r="L775" s="29" t="s">
        <v>158</v>
      </c>
      <c r="M775" s="33">
        <v>140288</v>
      </c>
      <c r="N775" s="29">
        <v>1.76</v>
      </c>
      <c r="O775" s="29">
        <v>6.4110000000000002E-4</v>
      </c>
      <c r="P775" s="29">
        <v>1</v>
      </c>
      <c r="Q775" s="29">
        <v>160</v>
      </c>
      <c r="R775" s="29">
        <v>110</v>
      </c>
      <c r="S775" s="29">
        <v>60</v>
      </c>
      <c r="T775" s="29">
        <v>1.76</v>
      </c>
      <c r="U775" s="29">
        <v>1.0560000000000001E-3</v>
      </c>
    </row>
    <row r="776" spans="1:21" ht="25.2" x14ac:dyDescent="0.3">
      <c r="A776" s="1"/>
      <c r="B776" s="47">
        <v>771</v>
      </c>
      <c r="C776" s="45">
        <v>1119197</v>
      </c>
      <c r="D776" s="47"/>
      <c r="E776" s="39" t="s">
        <v>4266</v>
      </c>
      <c r="F776" s="39"/>
      <c r="G776" s="29" t="s">
        <v>31</v>
      </c>
      <c r="H776" s="41" t="s">
        <v>4779</v>
      </c>
      <c r="I776" s="29"/>
      <c r="J776" s="46"/>
      <c r="K776" s="38" t="s">
        <v>4126</v>
      </c>
      <c r="L776" s="29" t="s">
        <v>158</v>
      </c>
      <c r="M776" s="33">
        <v>9984</v>
      </c>
      <c r="N776" s="29">
        <v>0.90500000000000003</v>
      </c>
      <c r="O776" s="29">
        <v>3.5129999999999997E-4</v>
      </c>
      <c r="P776" s="29">
        <v>1</v>
      </c>
      <c r="Q776" s="29">
        <v>258</v>
      </c>
      <c r="R776" s="29">
        <v>110</v>
      </c>
      <c r="S776" s="29">
        <v>42</v>
      </c>
      <c r="T776" s="29">
        <v>0.90500000000000003</v>
      </c>
      <c r="U776" s="29">
        <v>1.1919599999999999E-3</v>
      </c>
    </row>
    <row r="777" spans="1:21" ht="25.2" x14ac:dyDescent="0.3">
      <c r="A777" s="1"/>
      <c r="B777" s="47">
        <v>772</v>
      </c>
      <c r="C777" s="45">
        <v>1119198</v>
      </c>
      <c r="D777" s="47"/>
      <c r="E777" s="39" t="s">
        <v>4267</v>
      </c>
      <c r="F777" s="39"/>
      <c r="G777" s="29" t="s">
        <v>31</v>
      </c>
      <c r="H777" s="41" t="s">
        <v>4779</v>
      </c>
      <c r="I777" s="29"/>
      <c r="J777" s="46"/>
      <c r="K777" s="38" t="s">
        <v>4126</v>
      </c>
      <c r="L777" s="29" t="s">
        <v>158</v>
      </c>
      <c r="M777" s="33">
        <v>1280</v>
      </c>
      <c r="N777" s="29">
        <v>0.05</v>
      </c>
      <c r="O777" s="29">
        <v>2.5000000000000002E-6</v>
      </c>
      <c r="P777" s="29">
        <v>1</v>
      </c>
      <c r="Q777" s="29">
        <v>25</v>
      </c>
      <c r="R777" s="29">
        <v>25</v>
      </c>
      <c r="S777" s="29">
        <v>11</v>
      </c>
      <c r="T777" s="29">
        <v>0.05</v>
      </c>
      <c r="U777" s="29">
        <v>6.8750000000000002E-6</v>
      </c>
    </row>
    <row r="778" spans="1:21" ht="25.2" x14ac:dyDescent="0.3">
      <c r="A778" s="1"/>
      <c r="B778" s="47">
        <v>773</v>
      </c>
      <c r="C778" s="45">
        <v>1119199</v>
      </c>
      <c r="D778" s="47"/>
      <c r="E778" s="39" t="s">
        <v>4268</v>
      </c>
      <c r="F778" s="39"/>
      <c r="G778" s="29" t="s">
        <v>31</v>
      </c>
      <c r="H778" s="41" t="s">
        <v>4779</v>
      </c>
      <c r="I778" s="29"/>
      <c r="J778" s="46"/>
      <c r="K778" s="38" t="s">
        <v>4126</v>
      </c>
      <c r="L778" s="29" t="s">
        <v>158</v>
      </c>
      <c r="M778" s="33">
        <v>10214</v>
      </c>
      <c r="N778" s="29">
        <v>0.44</v>
      </c>
      <c r="O778" s="29">
        <v>4.1649999999999999E-4</v>
      </c>
      <c r="P778" s="29">
        <v>1</v>
      </c>
      <c r="Q778" s="29">
        <v>78</v>
      </c>
      <c r="R778" s="29">
        <v>76</v>
      </c>
      <c r="S778" s="29">
        <v>99</v>
      </c>
      <c r="T778" s="29">
        <v>0.44</v>
      </c>
      <c r="U778" s="29">
        <v>5.86872E-4</v>
      </c>
    </row>
    <row r="779" spans="1:21" ht="25.2" x14ac:dyDescent="0.3">
      <c r="A779" s="1"/>
      <c r="B779" s="47">
        <v>774</v>
      </c>
      <c r="C779" s="45">
        <v>1119200</v>
      </c>
      <c r="D779" s="47"/>
      <c r="E779" s="39" t="s">
        <v>4269</v>
      </c>
      <c r="F779" s="39"/>
      <c r="G779" s="29" t="s">
        <v>31</v>
      </c>
      <c r="H779" s="41" t="s">
        <v>4779</v>
      </c>
      <c r="I779" s="29"/>
      <c r="J779" s="46"/>
      <c r="K779" s="38" t="s">
        <v>4126</v>
      </c>
      <c r="L779" s="29" t="s">
        <v>158</v>
      </c>
      <c r="M779" s="33">
        <v>384</v>
      </c>
      <c r="N779" s="29">
        <v>0.32</v>
      </c>
      <c r="O779" s="29">
        <v>1.9249999999999999E-4</v>
      </c>
      <c r="P779" s="29">
        <v>1</v>
      </c>
      <c r="Q779" s="29">
        <v>180</v>
      </c>
      <c r="R779" s="29">
        <v>60</v>
      </c>
      <c r="S779" s="29">
        <v>105</v>
      </c>
      <c r="T779" s="29">
        <v>0.32</v>
      </c>
      <c r="U779" s="29">
        <v>1.134E-3</v>
      </c>
    </row>
    <row r="780" spans="1:21" x14ac:dyDescent="0.3">
      <c r="A780" s="1"/>
      <c r="B780" s="47">
        <v>775</v>
      </c>
      <c r="C780" s="124" t="s">
        <v>4820</v>
      </c>
      <c r="D780" s="40"/>
      <c r="E780" s="39"/>
      <c r="F780" s="39"/>
      <c r="G780" s="29"/>
      <c r="H780" s="41"/>
      <c r="I780" s="40"/>
      <c r="J780" s="46"/>
      <c r="K780" s="32"/>
      <c r="L780" s="29"/>
      <c r="M780" s="33"/>
      <c r="N780" s="29"/>
      <c r="O780" s="29"/>
      <c r="P780" s="29" t="s">
        <v>33</v>
      </c>
      <c r="Q780" s="29"/>
      <c r="R780" s="29"/>
      <c r="S780" s="29"/>
      <c r="T780" s="29"/>
      <c r="U780" s="29"/>
    </row>
    <row r="781" spans="1:21" ht="25.2" x14ac:dyDescent="0.3">
      <c r="A781" s="1"/>
      <c r="B781" s="47">
        <v>776</v>
      </c>
      <c r="C781" s="45">
        <v>1135647</v>
      </c>
      <c r="D781" s="47"/>
      <c r="E781" s="39" t="s">
        <v>5742</v>
      </c>
      <c r="F781" s="39"/>
      <c r="G781" s="29" t="s">
        <v>31</v>
      </c>
      <c r="H781" s="139" t="s">
        <v>4781</v>
      </c>
      <c r="I781" s="29"/>
      <c r="J781" s="46"/>
      <c r="K781" s="38" t="s">
        <v>5284</v>
      </c>
      <c r="L781" s="37" t="s">
        <v>1268</v>
      </c>
      <c r="M781" s="33">
        <v>115.78</v>
      </c>
      <c r="N781" s="29">
        <v>0.111</v>
      </c>
      <c r="O781" s="29"/>
      <c r="P781" s="29">
        <v>200</v>
      </c>
      <c r="Q781" s="29">
        <v>755</v>
      </c>
      <c r="R781" s="29">
        <v>755</v>
      </c>
      <c r="S781" s="29">
        <v>175</v>
      </c>
      <c r="T781" s="127">
        <v>22.2</v>
      </c>
      <c r="U781" s="29">
        <v>9.9753999999999995E-2</v>
      </c>
    </row>
    <row r="782" spans="1:21" ht="25.2" x14ac:dyDescent="0.3">
      <c r="A782" s="1"/>
      <c r="B782" s="47">
        <v>777</v>
      </c>
      <c r="C782" s="45">
        <v>1135648</v>
      </c>
      <c r="D782" s="47"/>
      <c r="E782" s="39" t="s">
        <v>5743</v>
      </c>
      <c r="F782" s="39"/>
      <c r="G782" s="29" t="s">
        <v>31</v>
      </c>
      <c r="H782" s="139" t="s">
        <v>4781</v>
      </c>
      <c r="I782" s="29"/>
      <c r="J782" s="46"/>
      <c r="K782" s="38" t="s">
        <v>5284</v>
      </c>
      <c r="L782" s="37" t="s">
        <v>1268</v>
      </c>
      <c r="M782" s="33">
        <v>184.96</v>
      </c>
      <c r="N782" s="29">
        <v>0.15</v>
      </c>
      <c r="O782" s="29"/>
      <c r="P782" s="29">
        <v>100</v>
      </c>
      <c r="Q782" s="29">
        <v>760</v>
      </c>
      <c r="R782" s="29">
        <v>760</v>
      </c>
      <c r="S782" s="29">
        <v>145</v>
      </c>
      <c r="T782" s="127">
        <v>15</v>
      </c>
      <c r="U782" s="29">
        <v>8.3751999999999993E-2</v>
      </c>
    </row>
    <row r="783" spans="1:21" ht="25.2" x14ac:dyDescent="0.3">
      <c r="A783" s="1"/>
      <c r="B783" s="47">
        <v>778</v>
      </c>
      <c r="C783" s="45">
        <v>1135649</v>
      </c>
      <c r="D783" s="47"/>
      <c r="E783" s="39" t="s">
        <v>5744</v>
      </c>
      <c r="F783" s="39"/>
      <c r="G783" s="29" t="s">
        <v>31</v>
      </c>
      <c r="H783" s="139" t="s">
        <v>4781</v>
      </c>
      <c r="I783" s="29"/>
      <c r="J783" s="46"/>
      <c r="K783" s="38" t="s">
        <v>5284</v>
      </c>
      <c r="L783" s="37" t="s">
        <v>1268</v>
      </c>
      <c r="M783" s="33">
        <v>282.88</v>
      </c>
      <c r="N783" s="29">
        <v>0.26600000000000001</v>
      </c>
      <c r="O783" s="29"/>
      <c r="P783" s="29">
        <v>50</v>
      </c>
      <c r="Q783" s="29">
        <v>750</v>
      </c>
      <c r="R783" s="29">
        <v>750</v>
      </c>
      <c r="S783" s="29">
        <v>140</v>
      </c>
      <c r="T783" s="127">
        <v>13.3</v>
      </c>
      <c r="U783" s="29">
        <v>7.8750000000000001E-2</v>
      </c>
    </row>
    <row r="784" spans="1:21" ht="25.2" x14ac:dyDescent="0.3">
      <c r="A784" s="1"/>
      <c r="B784" s="47">
        <v>779</v>
      </c>
      <c r="C784" s="45">
        <v>1135650</v>
      </c>
      <c r="D784" s="47"/>
      <c r="E784" s="39" t="s">
        <v>5745</v>
      </c>
      <c r="F784" s="39"/>
      <c r="G784" s="29" t="s">
        <v>31</v>
      </c>
      <c r="H784" s="139" t="s">
        <v>4781</v>
      </c>
      <c r="I784" s="29"/>
      <c r="J784" s="46"/>
      <c r="K784" s="38" t="s">
        <v>5284</v>
      </c>
      <c r="L784" s="37" t="s">
        <v>1268</v>
      </c>
      <c r="M784" s="33">
        <v>365.44</v>
      </c>
      <c r="N784" s="29">
        <v>0.34599999999999997</v>
      </c>
      <c r="O784" s="29"/>
      <c r="P784" s="29">
        <v>50</v>
      </c>
      <c r="Q784" s="29">
        <v>900</v>
      </c>
      <c r="R784" s="29">
        <v>900</v>
      </c>
      <c r="S784" s="29">
        <v>150</v>
      </c>
      <c r="T784" s="127">
        <v>17.3</v>
      </c>
      <c r="U784" s="29">
        <v>0.1215</v>
      </c>
    </row>
    <row r="785" spans="1:21" ht="25.2" x14ac:dyDescent="0.3">
      <c r="A785" s="1"/>
      <c r="B785" s="47">
        <v>780</v>
      </c>
      <c r="C785" s="45">
        <v>1135847</v>
      </c>
      <c r="D785" s="47"/>
      <c r="E785" s="39" t="s">
        <v>5875</v>
      </c>
      <c r="F785" s="39"/>
      <c r="G785" s="29" t="s">
        <v>31</v>
      </c>
      <c r="H785" s="139" t="s">
        <v>4781</v>
      </c>
      <c r="I785" s="29"/>
      <c r="J785" s="46"/>
      <c r="K785" s="38" t="s">
        <v>5284</v>
      </c>
      <c r="L785" s="37" t="s">
        <v>1268</v>
      </c>
      <c r="M785" s="33">
        <v>494.08</v>
      </c>
      <c r="N785" s="29">
        <v>0.34</v>
      </c>
      <c r="O785" s="29"/>
      <c r="P785" s="29">
        <v>30</v>
      </c>
      <c r="Q785" s="29">
        <v>5000</v>
      </c>
      <c r="R785" s="29">
        <v>120</v>
      </c>
      <c r="S785" s="29">
        <v>120</v>
      </c>
      <c r="T785" s="127">
        <v>10.199999999999999</v>
      </c>
      <c r="U785" s="29">
        <v>7.1999999999999995E-2</v>
      </c>
    </row>
    <row r="786" spans="1:21" ht="25.2" x14ac:dyDescent="0.3">
      <c r="A786" s="1"/>
      <c r="B786" s="47">
        <v>781</v>
      </c>
      <c r="C786" s="45">
        <v>1135848</v>
      </c>
      <c r="D786" s="47"/>
      <c r="E786" s="39" t="s">
        <v>5874</v>
      </c>
      <c r="F786" s="39"/>
      <c r="G786" s="29" t="s">
        <v>31</v>
      </c>
      <c r="H786" s="139" t="s">
        <v>4781</v>
      </c>
      <c r="I786" s="29"/>
      <c r="J786" s="46"/>
      <c r="K786" s="38" t="s">
        <v>5284</v>
      </c>
      <c r="L786" s="37" t="s">
        <v>1268</v>
      </c>
      <c r="M786" s="33">
        <v>736</v>
      </c>
      <c r="N786" s="29">
        <v>0.52500000000000002</v>
      </c>
      <c r="O786" s="29"/>
      <c r="P786" s="29">
        <v>25</v>
      </c>
      <c r="Q786" s="29">
        <v>5000</v>
      </c>
      <c r="R786" s="29">
        <v>120</v>
      </c>
      <c r="S786" s="29">
        <v>120</v>
      </c>
      <c r="T786" s="127">
        <v>13.1</v>
      </c>
      <c r="U786" s="29">
        <v>7.1999999999999995E-2</v>
      </c>
    </row>
    <row r="787" spans="1:21" ht="25.2" x14ac:dyDescent="0.3">
      <c r="A787" s="1"/>
      <c r="B787" s="47">
        <v>782</v>
      </c>
      <c r="C787" s="45">
        <v>1135885</v>
      </c>
      <c r="D787" s="47"/>
      <c r="E787" s="39" t="s">
        <v>5746</v>
      </c>
      <c r="F787" s="39"/>
      <c r="G787" s="29" t="s">
        <v>31</v>
      </c>
      <c r="H787" s="139" t="s">
        <v>4781</v>
      </c>
      <c r="I787" s="29"/>
      <c r="J787" s="46"/>
      <c r="K787" s="38" t="s">
        <v>5285</v>
      </c>
      <c r="L787" s="37" t="s">
        <v>158</v>
      </c>
      <c r="M787" s="33">
        <v>152.32</v>
      </c>
      <c r="N787" s="29">
        <v>1.6E-2</v>
      </c>
      <c r="O787" s="29"/>
      <c r="P787" s="29">
        <v>600</v>
      </c>
      <c r="Q787" s="29">
        <v>370</v>
      </c>
      <c r="R787" s="29">
        <v>225</v>
      </c>
      <c r="S787" s="29">
        <v>165</v>
      </c>
      <c r="T787" s="127">
        <v>9.6</v>
      </c>
      <c r="U787" s="29">
        <v>1.3736E-2</v>
      </c>
    </row>
    <row r="788" spans="1:21" ht="25.2" x14ac:dyDescent="0.3">
      <c r="A788" s="1"/>
      <c r="B788" s="47">
        <v>783</v>
      </c>
      <c r="C788" s="45">
        <v>1135688</v>
      </c>
      <c r="D788" s="47"/>
      <c r="E788" s="39" t="s">
        <v>5747</v>
      </c>
      <c r="F788" s="39"/>
      <c r="G788" s="29" t="s">
        <v>31</v>
      </c>
      <c r="H788" s="139" t="s">
        <v>4781</v>
      </c>
      <c r="I788" s="29"/>
      <c r="J788" s="46"/>
      <c r="K788" s="38" t="s">
        <v>5285</v>
      </c>
      <c r="L788" s="37" t="s">
        <v>158</v>
      </c>
      <c r="M788" s="33">
        <v>353.92</v>
      </c>
      <c r="N788" s="29">
        <v>0.06</v>
      </c>
      <c r="O788" s="29"/>
      <c r="P788" s="29">
        <v>200</v>
      </c>
      <c r="Q788" s="29">
        <v>370</v>
      </c>
      <c r="R788" s="29">
        <v>225</v>
      </c>
      <c r="S788" s="29">
        <v>165</v>
      </c>
      <c r="T788" s="127">
        <v>12</v>
      </c>
      <c r="U788" s="29">
        <v>1.3736E-2</v>
      </c>
    </row>
    <row r="789" spans="1:21" ht="25.2" x14ac:dyDescent="0.3">
      <c r="A789" s="1"/>
      <c r="B789" s="47">
        <v>784</v>
      </c>
      <c r="C789" s="45">
        <v>1135689</v>
      </c>
      <c r="D789" s="47"/>
      <c r="E789" s="39" t="s">
        <v>5748</v>
      </c>
      <c r="F789" s="39"/>
      <c r="G789" s="29" t="s">
        <v>31</v>
      </c>
      <c r="H789" s="139" t="s">
        <v>4781</v>
      </c>
      <c r="I789" s="29"/>
      <c r="J789" s="46"/>
      <c r="K789" s="38" t="s">
        <v>5285</v>
      </c>
      <c r="L789" s="37" t="s">
        <v>158</v>
      </c>
      <c r="M789" s="33">
        <v>478.08</v>
      </c>
      <c r="N789" s="29">
        <v>7.9000000000000001E-2</v>
      </c>
      <c r="O789" s="29"/>
      <c r="P789" s="29">
        <v>150</v>
      </c>
      <c r="Q789" s="29">
        <v>370</v>
      </c>
      <c r="R789" s="29">
        <v>225</v>
      </c>
      <c r="S789" s="29">
        <v>165</v>
      </c>
      <c r="T789" s="127">
        <v>11.9</v>
      </c>
      <c r="U789" s="29">
        <v>1.3736E-2</v>
      </c>
    </row>
    <row r="790" spans="1:21" ht="25.2" x14ac:dyDescent="0.3">
      <c r="A790" s="1"/>
      <c r="B790" s="47">
        <v>785</v>
      </c>
      <c r="C790" s="45">
        <v>1135690</v>
      </c>
      <c r="D790" s="47"/>
      <c r="E790" s="39" t="s">
        <v>5749</v>
      </c>
      <c r="F790" s="39"/>
      <c r="G790" s="29" t="s">
        <v>31</v>
      </c>
      <c r="H790" s="139" t="s">
        <v>4781</v>
      </c>
      <c r="I790" s="29"/>
      <c r="J790" s="46"/>
      <c r="K790" s="38" t="s">
        <v>5285</v>
      </c>
      <c r="L790" s="37" t="s">
        <v>158</v>
      </c>
      <c r="M790" s="33">
        <v>764.8</v>
      </c>
      <c r="N790" s="29">
        <v>0.14199999999999999</v>
      </c>
      <c r="O790" s="29"/>
      <c r="P790" s="29">
        <v>80</v>
      </c>
      <c r="Q790" s="29">
        <v>370</v>
      </c>
      <c r="R790" s="29">
        <v>225</v>
      </c>
      <c r="S790" s="29">
        <v>165</v>
      </c>
      <c r="T790" s="127">
        <v>11.4</v>
      </c>
      <c r="U790" s="29">
        <v>1.3736E-2</v>
      </c>
    </row>
    <row r="791" spans="1:21" ht="25.2" x14ac:dyDescent="0.3">
      <c r="A791" s="1"/>
      <c r="B791" s="47">
        <v>786</v>
      </c>
      <c r="C791" s="45">
        <v>1135691</v>
      </c>
      <c r="D791" s="47"/>
      <c r="E791" s="39" t="s">
        <v>5750</v>
      </c>
      <c r="F791" s="39"/>
      <c r="G791" s="29" t="s">
        <v>31</v>
      </c>
      <c r="H791" s="139" t="s">
        <v>4781</v>
      </c>
      <c r="I791" s="29"/>
      <c r="J791" s="46"/>
      <c r="K791" s="38" t="s">
        <v>5285</v>
      </c>
      <c r="L791" s="37" t="s">
        <v>158</v>
      </c>
      <c r="M791" s="33">
        <v>1103.3599999999999</v>
      </c>
      <c r="N791" s="29">
        <v>0.20499999999999999</v>
      </c>
      <c r="O791" s="29"/>
      <c r="P791" s="29">
        <v>40</v>
      </c>
      <c r="Q791" s="29">
        <v>370</v>
      </c>
      <c r="R791" s="29">
        <v>225</v>
      </c>
      <c r="S791" s="29">
        <v>165</v>
      </c>
      <c r="T791" s="127">
        <v>8.1999999999999993</v>
      </c>
      <c r="U791" s="29">
        <v>1.3736E-2</v>
      </c>
    </row>
    <row r="792" spans="1:21" ht="25.2" x14ac:dyDescent="0.3">
      <c r="A792" s="1"/>
      <c r="B792" s="47">
        <v>787</v>
      </c>
      <c r="C792" s="45">
        <v>1135865</v>
      </c>
      <c r="D792" s="47"/>
      <c r="E792" s="39" t="s">
        <v>5751</v>
      </c>
      <c r="F792" s="39"/>
      <c r="G792" s="29" t="s">
        <v>31</v>
      </c>
      <c r="H792" s="139" t="s">
        <v>4781</v>
      </c>
      <c r="I792" s="29"/>
      <c r="J792" s="46"/>
      <c r="K792" s="38" t="s">
        <v>5285</v>
      </c>
      <c r="L792" s="37" t="s">
        <v>158</v>
      </c>
      <c r="M792" s="33">
        <v>2144</v>
      </c>
      <c r="N792" s="29">
        <v>0.4</v>
      </c>
      <c r="O792" s="29"/>
      <c r="P792" s="29">
        <v>36</v>
      </c>
      <c r="Q792" s="29">
        <v>370</v>
      </c>
      <c r="R792" s="29">
        <v>225</v>
      </c>
      <c r="S792" s="29">
        <v>165</v>
      </c>
      <c r="T792" s="127">
        <v>14.4</v>
      </c>
      <c r="U792" s="29">
        <v>1.3736E-2</v>
      </c>
    </row>
    <row r="793" spans="1:21" ht="25.2" x14ac:dyDescent="0.3">
      <c r="A793" s="1"/>
      <c r="B793" s="47">
        <v>788</v>
      </c>
      <c r="C793" s="45">
        <v>1135866</v>
      </c>
      <c r="D793" s="47"/>
      <c r="E793" s="39" t="s">
        <v>5752</v>
      </c>
      <c r="F793" s="39"/>
      <c r="G793" s="29" t="s">
        <v>31</v>
      </c>
      <c r="H793" s="139" t="s">
        <v>4781</v>
      </c>
      <c r="I793" s="29"/>
      <c r="J793" s="46"/>
      <c r="K793" s="38" t="s">
        <v>5285</v>
      </c>
      <c r="L793" s="37" t="s">
        <v>158</v>
      </c>
      <c r="M793" s="33">
        <v>615.04</v>
      </c>
      <c r="N793" s="29">
        <v>0.12</v>
      </c>
      <c r="O793" s="29"/>
      <c r="P793" s="29">
        <v>80</v>
      </c>
      <c r="Q793" s="29">
        <v>370</v>
      </c>
      <c r="R793" s="29">
        <v>225</v>
      </c>
      <c r="S793" s="29">
        <v>165</v>
      </c>
      <c r="T793" s="127">
        <v>9.6</v>
      </c>
      <c r="U793" s="29">
        <v>1.3736E-2</v>
      </c>
    </row>
    <row r="794" spans="1:21" ht="25.2" x14ac:dyDescent="0.3">
      <c r="A794" s="1"/>
      <c r="B794" s="47">
        <v>789</v>
      </c>
      <c r="C794" s="45">
        <v>1135867</v>
      </c>
      <c r="D794" s="47"/>
      <c r="E794" s="39" t="s">
        <v>5753</v>
      </c>
      <c r="F794" s="39"/>
      <c r="G794" s="29" t="s">
        <v>31</v>
      </c>
      <c r="H794" s="139" t="s">
        <v>4781</v>
      </c>
      <c r="I794" s="29"/>
      <c r="J794" s="46"/>
      <c r="K794" s="38" t="s">
        <v>5285</v>
      </c>
      <c r="L794" s="37" t="s">
        <v>158</v>
      </c>
      <c r="M794" s="33">
        <v>870.4</v>
      </c>
      <c r="N794" s="29">
        <v>0.19</v>
      </c>
      <c r="O794" s="29"/>
      <c r="P794" s="29">
        <v>60</v>
      </c>
      <c r="Q794" s="29">
        <v>370</v>
      </c>
      <c r="R794" s="29">
        <v>225</v>
      </c>
      <c r="S794" s="29">
        <v>165</v>
      </c>
      <c r="T794" s="127">
        <v>11.4</v>
      </c>
      <c r="U794" s="29">
        <v>1.3736E-2</v>
      </c>
    </row>
    <row r="795" spans="1:21" ht="25.2" x14ac:dyDescent="0.3">
      <c r="A795" s="1"/>
      <c r="B795" s="47">
        <v>790</v>
      </c>
      <c r="C795" s="45">
        <v>1135868</v>
      </c>
      <c r="D795" s="47"/>
      <c r="E795" s="39" t="s">
        <v>5754</v>
      </c>
      <c r="F795" s="39"/>
      <c r="G795" s="29" t="s">
        <v>31</v>
      </c>
      <c r="H795" s="139" t="s">
        <v>4781</v>
      </c>
      <c r="I795" s="29"/>
      <c r="J795" s="46"/>
      <c r="K795" s="38" t="s">
        <v>5285</v>
      </c>
      <c r="L795" s="37" t="s">
        <v>158</v>
      </c>
      <c r="M795" s="33">
        <v>1867.52</v>
      </c>
      <c r="N795" s="29">
        <v>0.38200000000000001</v>
      </c>
      <c r="O795" s="29"/>
      <c r="P795" s="29">
        <v>20</v>
      </c>
      <c r="Q795" s="29">
        <v>370</v>
      </c>
      <c r="R795" s="29">
        <v>225</v>
      </c>
      <c r="S795" s="29">
        <v>165</v>
      </c>
      <c r="T795" s="127">
        <v>7.6</v>
      </c>
      <c r="U795" s="29">
        <v>1.3736E-2</v>
      </c>
    </row>
    <row r="796" spans="1:21" ht="25.2" x14ac:dyDescent="0.3">
      <c r="A796" s="1"/>
      <c r="B796" s="47">
        <v>791</v>
      </c>
      <c r="C796" s="45">
        <v>1135651</v>
      </c>
      <c r="D796" s="47"/>
      <c r="E796" s="39" t="s">
        <v>5755</v>
      </c>
      <c r="F796" s="39"/>
      <c r="G796" s="29" t="s">
        <v>31</v>
      </c>
      <c r="H796" s="139" t="s">
        <v>4781</v>
      </c>
      <c r="I796" s="29"/>
      <c r="J796" s="46"/>
      <c r="K796" s="38" t="s">
        <v>5285</v>
      </c>
      <c r="L796" s="37" t="s">
        <v>158</v>
      </c>
      <c r="M796" s="33">
        <v>269.44</v>
      </c>
      <c r="N796" s="29">
        <v>4.3999999999999997E-2</v>
      </c>
      <c r="O796" s="29"/>
      <c r="P796" s="29">
        <v>240</v>
      </c>
      <c r="Q796" s="29">
        <v>370</v>
      </c>
      <c r="R796" s="29">
        <v>225</v>
      </c>
      <c r="S796" s="29">
        <v>165</v>
      </c>
      <c r="T796" s="127">
        <v>10.6</v>
      </c>
      <c r="U796" s="29">
        <v>1.3736E-2</v>
      </c>
    </row>
    <row r="797" spans="1:21" ht="25.2" x14ac:dyDescent="0.3">
      <c r="A797" s="1"/>
      <c r="B797" s="47">
        <v>792</v>
      </c>
      <c r="C797" s="45">
        <v>1135652</v>
      </c>
      <c r="D797" s="47"/>
      <c r="E797" s="39" t="s">
        <v>5756</v>
      </c>
      <c r="F797" s="39"/>
      <c r="G797" s="29" t="s">
        <v>31</v>
      </c>
      <c r="H797" s="139" t="s">
        <v>4781</v>
      </c>
      <c r="I797" s="29"/>
      <c r="J797" s="46"/>
      <c r="K797" s="38" t="s">
        <v>5285</v>
      </c>
      <c r="L797" s="37" t="s">
        <v>158</v>
      </c>
      <c r="M797" s="33">
        <v>346.24</v>
      </c>
      <c r="N797" s="29">
        <v>4.8000000000000001E-2</v>
      </c>
      <c r="O797" s="29"/>
      <c r="P797" s="29">
        <v>200</v>
      </c>
      <c r="Q797" s="29">
        <v>370</v>
      </c>
      <c r="R797" s="29">
        <v>225</v>
      </c>
      <c r="S797" s="29">
        <v>165</v>
      </c>
      <c r="T797" s="127">
        <v>9.6</v>
      </c>
      <c r="U797" s="29">
        <v>1.3736E-2</v>
      </c>
    </row>
    <row r="798" spans="1:21" ht="25.2" x14ac:dyDescent="0.3">
      <c r="A798" s="1"/>
      <c r="B798" s="47">
        <v>793</v>
      </c>
      <c r="C798" s="45">
        <v>1135653</v>
      </c>
      <c r="D798" s="47"/>
      <c r="E798" s="39" t="s">
        <v>5757</v>
      </c>
      <c r="F798" s="39"/>
      <c r="G798" s="29" t="s">
        <v>31</v>
      </c>
      <c r="H798" s="139" t="s">
        <v>4781</v>
      </c>
      <c r="I798" s="29"/>
      <c r="J798" s="46"/>
      <c r="K798" s="38" t="s">
        <v>5285</v>
      </c>
      <c r="L798" s="37" t="s">
        <v>158</v>
      </c>
      <c r="M798" s="33">
        <v>554.88</v>
      </c>
      <c r="N798" s="29">
        <v>0.106</v>
      </c>
      <c r="O798" s="29"/>
      <c r="P798" s="29">
        <v>120</v>
      </c>
      <c r="Q798" s="29">
        <v>370</v>
      </c>
      <c r="R798" s="29">
        <v>225</v>
      </c>
      <c r="S798" s="29">
        <v>165</v>
      </c>
      <c r="T798" s="127">
        <v>12.7</v>
      </c>
      <c r="U798" s="29">
        <v>1.3736E-2</v>
      </c>
    </row>
    <row r="799" spans="1:21" ht="25.2" x14ac:dyDescent="0.3">
      <c r="A799" s="1"/>
      <c r="B799" s="47">
        <v>794</v>
      </c>
      <c r="C799" s="45">
        <v>1135654</v>
      </c>
      <c r="D799" s="47"/>
      <c r="E799" s="39" t="s">
        <v>5758</v>
      </c>
      <c r="F799" s="39"/>
      <c r="G799" s="29" t="s">
        <v>31</v>
      </c>
      <c r="H799" s="139" t="s">
        <v>4781</v>
      </c>
      <c r="I799" s="29"/>
      <c r="J799" s="46"/>
      <c r="K799" s="38" t="s">
        <v>5285</v>
      </c>
      <c r="L799" s="37" t="s">
        <v>158</v>
      </c>
      <c r="M799" s="33">
        <v>720</v>
      </c>
      <c r="N799" s="29">
        <v>0.14099999999999999</v>
      </c>
      <c r="O799" s="29"/>
      <c r="P799" s="29">
        <v>100</v>
      </c>
      <c r="Q799" s="29">
        <v>370</v>
      </c>
      <c r="R799" s="29">
        <v>225</v>
      </c>
      <c r="S799" s="29">
        <v>165</v>
      </c>
      <c r="T799" s="127">
        <v>14.1</v>
      </c>
      <c r="U799" s="29">
        <v>1.3736E-2</v>
      </c>
    </row>
    <row r="800" spans="1:21" ht="25.2" x14ac:dyDescent="0.3">
      <c r="A800" s="1"/>
      <c r="B800" s="47">
        <v>795</v>
      </c>
      <c r="C800" s="45">
        <v>1135849</v>
      </c>
      <c r="D800" s="47"/>
      <c r="E800" s="39" t="s">
        <v>5759</v>
      </c>
      <c r="F800" s="39"/>
      <c r="G800" s="29" t="s">
        <v>31</v>
      </c>
      <c r="H800" s="139" t="s">
        <v>4781</v>
      </c>
      <c r="I800" s="29"/>
      <c r="J800" s="46"/>
      <c r="K800" s="38" t="s">
        <v>5285</v>
      </c>
      <c r="L800" s="37" t="s">
        <v>158</v>
      </c>
      <c r="M800" s="33">
        <v>1587.2</v>
      </c>
      <c r="N800" s="29">
        <v>0.28499999999999998</v>
      </c>
      <c r="O800" s="29"/>
      <c r="P800" s="29">
        <v>48</v>
      </c>
      <c r="Q800" s="29">
        <v>370</v>
      </c>
      <c r="R800" s="29">
        <v>225</v>
      </c>
      <c r="S800" s="29">
        <v>165</v>
      </c>
      <c r="T800" s="127">
        <v>13.7</v>
      </c>
      <c r="U800" s="29">
        <v>1.3736E-2</v>
      </c>
    </row>
    <row r="801" spans="1:21" ht="25.2" x14ac:dyDescent="0.3">
      <c r="A801" s="1"/>
      <c r="B801" s="47">
        <v>796</v>
      </c>
      <c r="C801" s="45">
        <v>1135666</v>
      </c>
      <c r="D801" s="47"/>
      <c r="E801" s="39" t="s">
        <v>5760</v>
      </c>
      <c r="F801" s="39"/>
      <c r="G801" s="29" t="s">
        <v>31</v>
      </c>
      <c r="H801" s="139" t="s">
        <v>4781</v>
      </c>
      <c r="I801" s="29"/>
      <c r="J801" s="46"/>
      <c r="K801" s="38" t="s">
        <v>5285</v>
      </c>
      <c r="L801" s="37" t="s">
        <v>158</v>
      </c>
      <c r="M801" s="33">
        <v>313.60000000000002</v>
      </c>
      <c r="N801" s="29">
        <v>4.9000000000000002E-2</v>
      </c>
      <c r="O801" s="29"/>
      <c r="P801" s="29">
        <v>240</v>
      </c>
      <c r="Q801" s="29">
        <v>370</v>
      </c>
      <c r="R801" s="29">
        <v>225</v>
      </c>
      <c r="S801" s="29">
        <v>165</v>
      </c>
      <c r="T801" s="127">
        <v>11.8</v>
      </c>
      <c r="U801" s="29">
        <v>1.3736E-2</v>
      </c>
    </row>
    <row r="802" spans="1:21" ht="25.2" x14ac:dyDescent="0.3">
      <c r="A802" s="1"/>
      <c r="B802" s="47">
        <v>797</v>
      </c>
      <c r="C802" s="45">
        <v>1135667</v>
      </c>
      <c r="D802" s="47"/>
      <c r="E802" s="39" t="s">
        <v>5761</v>
      </c>
      <c r="F802" s="39"/>
      <c r="G802" s="29" t="s">
        <v>31</v>
      </c>
      <c r="H802" s="139" t="s">
        <v>4781</v>
      </c>
      <c r="I802" s="29"/>
      <c r="J802" s="46"/>
      <c r="K802" s="38" t="s">
        <v>5285</v>
      </c>
      <c r="L802" s="37" t="s">
        <v>158</v>
      </c>
      <c r="M802" s="33">
        <v>438.4</v>
      </c>
      <c r="N802" s="29">
        <v>7.6999999999999999E-2</v>
      </c>
      <c r="O802" s="29"/>
      <c r="P802" s="29">
        <v>120</v>
      </c>
      <c r="Q802" s="29">
        <v>370</v>
      </c>
      <c r="R802" s="29">
        <v>225</v>
      </c>
      <c r="S802" s="29">
        <v>165</v>
      </c>
      <c r="T802" s="127">
        <v>9.1999999999999993</v>
      </c>
      <c r="U802" s="29">
        <v>1.3736E-2</v>
      </c>
    </row>
    <row r="803" spans="1:21" ht="25.2" x14ac:dyDescent="0.3">
      <c r="A803" s="1"/>
      <c r="B803" s="47">
        <v>798</v>
      </c>
      <c r="C803" s="45">
        <v>1135668</v>
      </c>
      <c r="D803" s="47"/>
      <c r="E803" s="39" t="s">
        <v>5762</v>
      </c>
      <c r="F803" s="39"/>
      <c r="G803" s="29" t="s">
        <v>31</v>
      </c>
      <c r="H803" s="139" t="s">
        <v>4781</v>
      </c>
      <c r="I803" s="29"/>
      <c r="J803" s="46"/>
      <c r="K803" s="38" t="s">
        <v>5285</v>
      </c>
      <c r="L803" s="37" t="s">
        <v>158</v>
      </c>
      <c r="M803" s="33">
        <v>469.12</v>
      </c>
      <c r="N803" s="29">
        <v>8.3000000000000004E-2</v>
      </c>
      <c r="O803" s="29"/>
      <c r="P803" s="29">
        <v>120</v>
      </c>
      <c r="Q803" s="29">
        <v>370</v>
      </c>
      <c r="R803" s="29">
        <v>225</v>
      </c>
      <c r="S803" s="29">
        <v>165</v>
      </c>
      <c r="T803" s="127">
        <v>10</v>
      </c>
      <c r="U803" s="29">
        <v>1.3736E-2</v>
      </c>
    </row>
    <row r="804" spans="1:21" ht="25.2" x14ac:dyDescent="0.3">
      <c r="A804" s="1"/>
      <c r="B804" s="47">
        <v>799</v>
      </c>
      <c r="C804" s="45">
        <v>1135669</v>
      </c>
      <c r="D804" s="47"/>
      <c r="E804" s="39" t="s">
        <v>5763</v>
      </c>
      <c r="F804" s="39"/>
      <c r="G804" s="29" t="s">
        <v>31</v>
      </c>
      <c r="H804" s="139" t="s">
        <v>4781</v>
      </c>
      <c r="I804" s="29"/>
      <c r="J804" s="46"/>
      <c r="K804" s="38" t="s">
        <v>5285</v>
      </c>
      <c r="L804" s="37" t="s">
        <v>158</v>
      </c>
      <c r="M804" s="33">
        <v>664.96</v>
      </c>
      <c r="N804" s="29">
        <v>0.129</v>
      </c>
      <c r="O804" s="29"/>
      <c r="P804" s="29">
        <v>64</v>
      </c>
      <c r="Q804" s="29">
        <v>370</v>
      </c>
      <c r="R804" s="29">
        <v>225</v>
      </c>
      <c r="S804" s="29">
        <v>165</v>
      </c>
      <c r="T804" s="127">
        <v>8.3000000000000007</v>
      </c>
      <c r="U804" s="29">
        <v>1.3736E-2</v>
      </c>
    </row>
    <row r="805" spans="1:21" ht="25.2" x14ac:dyDescent="0.3">
      <c r="A805" s="1"/>
      <c r="B805" s="47">
        <v>800</v>
      </c>
      <c r="C805" s="45">
        <v>1135857</v>
      </c>
      <c r="D805" s="47"/>
      <c r="E805" s="39" t="s">
        <v>5764</v>
      </c>
      <c r="F805" s="39"/>
      <c r="G805" s="29" t="s">
        <v>31</v>
      </c>
      <c r="H805" s="139" t="s">
        <v>4781</v>
      </c>
      <c r="I805" s="29"/>
      <c r="J805" s="46"/>
      <c r="K805" s="38" t="s">
        <v>5285</v>
      </c>
      <c r="L805" s="37" t="s">
        <v>158</v>
      </c>
      <c r="M805" s="33">
        <v>569.6</v>
      </c>
      <c r="N805" s="29">
        <v>0.10299999999999999</v>
      </c>
      <c r="O805" s="29"/>
      <c r="P805" s="29">
        <v>80</v>
      </c>
      <c r="Q805" s="29">
        <v>370</v>
      </c>
      <c r="R805" s="29">
        <v>225</v>
      </c>
      <c r="S805" s="29">
        <v>165</v>
      </c>
      <c r="T805" s="127">
        <v>8.1999999999999993</v>
      </c>
      <c r="U805" s="29">
        <v>1.3736E-2</v>
      </c>
    </row>
    <row r="806" spans="1:21" ht="25.2" x14ac:dyDescent="0.3">
      <c r="A806" s="1"/>
      <c r="B806" s="47">
        <v>801</v>
      </c>
      <c r="C806" s="45">
        <v>1135858</v>
      </c>
      <c r="D806" s="47"/>
      <c r="E806" s="39" t="s">
        <v>5765</v>
      </c>
      <c r="F806" s="39"/>
      <c r="G806" s="29" t="s">
        <v>31</v>
      </c>
      <c r="H806" s="139" t="s">
        <v>4781</v>
      </c>
      <c r="I806" s="29"/>
      <c r="J806" s="46"/>
      <c r="K806" s="38" t="s">
        <v>5285</v>
      </c>
      <c r="L806" s="37" t="s">
        <v>158</v>
      </c>
      <c r="M806" s="33">
        <v>1213.44</v>
      </c>
      <c r="N806" s="29">
        <v>0.19500000000000001</v>
      </c>
      <c r="O806" s="29"/>
      <c r="P806" s="29">
        <v>60</v>
      </c>
      <c r="Q806" s="29">
        <v>370</v>
      </c>
      <c r="R806" s="29">
        <v>225</v>
      </c>
      <c r="S806" s="29">
        <v>165</v>
      </c>
      <c r="T806" s="127">
        <v>11.7</v>
      </c>
      <c r="U806" s="29">
        <v>1.3736E-2</v>
      </c>
    </row>
    <row r="807" spans="1:21" ht="25.2" x14ac:dyDescent="0.3">
      <c r="A807" s="1"/>
      <c r="B807" s="47">
        <v>802</v>
      </c>
      <c r="C807" s="45">
        <v>1135670</v>
      </c>
      <c r="D807" s="47"/>
      <c r="E807" s="39" t="s">
        <v>5766</v>
      </c>
      <c r="F807" s="39"/>
      <c r="G807" s="29" t="s">
        <v>31</v>
      </c>
      <c r="H807" s="139" t="s">
        <v>4781</v>
      </c>
      <c r="I807" s="29"/>
      <c r="J807" s="46"/>
      <c r="K807" s="38" t="s">
        <v>5285</v>
      </c>
      <c r="L807" s="37" t="s">
        <v>158</v>
      </c>
      <c r="M807" s="33">
        <v>479.36</v>
      </c>
      <c r="N807" s="29">
        <v>7.9000000000000001E-2</v>
      </c>
      <c r="O807" s="29"/>
      <c r="P807" s="29">
        <v>120</v>
      </c>
      <c r="Q807" s="29">
        <v>370</v>
      </c>
      <c r="R807" s="29">
        <v>225</v>
      </c>
      <c r="S807" s="29">
        <v>165</v>
      </c>
      <c r="T807" s="127">
        <v>9.5</v>
      </c>
      <c r="U807" s="29">
        <v>1.3736E-2</v>
      </c>
    </row>
    <row r="808" spans="1:21" ht="25.2" x14ac:dyDescent="0.3">
      <c r="A808" s="1"/>
      <c r="B808" s="47">
        <v>803</v>
      </c>
      <c r="C808" s="45">
        <v>1135671</v>
      </c>
      <c r="D808" s="47"/>
      <c r="E808" s="39" t="s">
        <v>5767</v>
      </c>
      <c r="F808" s="39"/>
      <c r="G808" s="29" t="s">
        <v>31</v>
      </c>
      <c r="H808" s="139" t="s">
        <v>4781</v>
      </c>
      <c r="I808" s="29"/>
      <c r="J808" s="46"/>
      <c r="K808" s="38" t="s">
        <v>5285</v>
      </c>
      <c r="L808" s="37" t="s">
        <v>158</v>
      </c>
      <c r="M808" s="33">
        <v>639.36</v>
      </c>
      <c r="N808" s="29">
        <v>0.115</v>
      </c>
      <c r="O808" s="29"/>
      <c r="P808" s="29">
        <v>80</v>
      </c>
      <c r="Q808" s="29">
        <v>370</v>
      </c>
      <c r="R808" s="29">
        <v>225</v>
      </c>
      <c r="S808" s="29">
        <v>165</v>
      </c>
      <c r="T808" s="127">
        <v>9.1999999999999993</v>
      </c>
      <c r="U808" s="29">
        <v>1.3736E-2</v>
      </c>
    </row>
    <row r="809" spans="1:21" ht="25.2" x14ac:dyDescent="0.3">
      <c r="A809" s="1"/>
      <c r="B809" s="47">
        <v>804</v>
      </c>
      <c r="C809" s="45">
        <v>1135672</v>
      </c>
      <c r="D809" s="47"/>
      <c r="E809" s="39" t="s">
        <v>5768</v>
      </c>
      <c r="F809" s="39"/>
      <c r="G809" s="29" t="s">
        <v>31</v>
      </c>
      <c r="H809" s="139" t="s">
        <v>4781</v>
      </c>
      <c r="I809" s="29"/>
      <c r="J809" s="46"/>
      <c r="K809" s="38" t="s">
        <v>5285</v>
      </c>
      <c r="L809" s="37" t="s">
        <v>158</v>
      </c>
      <c r="M809" s="33">
        <v>1064.96</v>
      </c>
      <c r="N809" s="29">
        <v>0.20399999999999999</v>
      </c>
      <c r="O809" s="29"/>
      <c r="P809" s="29">
        <v>48</v>
      </c>
      <c r="Q809" s="29">
        <v>370</v>
      </c>
      <c r="R809" s="29">
        <v>225</v>
      </c>
      <c r="S809" s="29">
        <v>165</v>
      </c>
      <c r="T809" s="127">
        <v>9.8000000000000007</v>
      </c>
      <c r="U809" s="29">
        <v>1.3736E-2</v>
      </c>
    </row>
    <row r="810" spans="1:21" ht="25.2" x14ac:dyDescent="0.3">
      <c r="A810" s="1"/>
      <c r="B810" s="47">
        <v>805</v>
      </c>
      <c r="C810" s="45">
        <v>1135673</v>
      </c>
      <c r="D810" s="47"/>
      <c r="E810" s="39" t="s">
        <v>5769</v>
      </c>
      <c r="F810" s="39"/>
      <c r="G810" s="29" t="s">
        <v>31</v>
      </c>
      <c r="H810" s="139" t="s">
        <v>4781</v>
      </c>
      <c r="I810" s="29"/>
      <c r="J810" s="46"/>
      <c r="K810" s="38" t="s">
        <v>5285</v>
      </c>
      <c r="L810" s="37" t="s">
        <v>158</v>
      </c>
      <c r="M810" s="33">
        <v>1497.6</v>
      </c>
      <c r="N810" s="29">
        <v>0.30499999999999999</v>
      </c>
      <c r="O810" s="29"/>
      <c r="P810" s="29">
        <v>40</v>
      </c>
      <c r="Q810" s="29">
        <v>370</v>
      </c>
      <c r="R810" s="29">
        <v>225</v>
      </c>
      <c r="S810" s="29">
        <v>165</v>
      </c>
      <c r="T810" s="127">
        <v>12.2</v>
      </c>
      <c r="U810" s="29">
        <v>1.3736E-2</v>
      </c>
    </row>
    <row r="811" spans="1:21" ht="25.2" x14ac:dyDescent="0.3">
      <c r="A811" s="1"/>
      <c r="B811" s="47">
        <v>806</v>
      </c>
      <c r="C811" s="45">
        <v>1135678</v>
      </c>
      <c r="D811" s="47"/>
      <c r="E811" s="39" t="s">
        <v>5770</v>
      </c>
      <c r="F811" s="39"/>
      <c r="G811" s="29" t="s">
        <v>31</v>
      </c>
      <c r="H811" s="139" t="s">
        <v>4781</v>
      </c>
      <c r="I811" s="29"/>
      <c r="J811" s="46"/>
      <c r="K811" s="38" t="s">
        <v>5285</v>
      </c>
      <c r="L811" s="37" t="s">
        <v>158</v>
      </c>
      <c r="M811" s="33">
        <v>541.44000000000005</v>
      </c>
      <c r="N811" s="29">
        <v>0.122</v>
      </c>
      <c r="O811" s="29"/>
      <c r="P811" s="29">
        <v>120</v>
      </c>
      <c r="Q811" s="29">
        <v>370</v>
      </c>
      <c r="R811" s="29">
        <v>225</v>
      </c>
      <c r="S811" s="29">
        <v>165</v>
      </c>
      <c r="T811" s="127">
        <v>14.6</v>
      </c>
      <c r="U811" s="29">
        <v>1.3736E-2</v>
      </c>
    </row>
    <row r="812" spans="1:21" ht="25.2" x14ac:dyDescent="0.3">
      <c r="A812" s="1"/>
      <c r="B812" s="47">
        <v>807</v>
      </c>
      <c r="C812" s="45">
        <v>1135679</v>
      </c>
      <c r="D812" s="47"/>
      <c r="E812" s="39" t="s">
        <v>5771</v>
      </c>
      <c r="F812" s="39"/>
      <c r="G812" s="29" t="s">
        <v>31</v>
      </c>
      <c r="H812" s="139" t="s">
        <v>4781</v>
      </c>
      <c r="I812" s="29"/>
      <c r="J812" s="46"/>
      <c r="K812" s="38" t="s">
        <v>5285</v>
      </c>
      <c r="L812" s="37" t="s">
        <v>158</v>
      </c>
      <c r="M812" s="33">
        <v>558.72</v>
      </c>
      <c r="N812" s="29">
        <v>9.4E-2</v>
      </c>
      <c r="O812" s="29"/>
      <c r="P812" s="29">
        <v>120</v>
      </c>
      <c r="Q812" s="29">
        <v>370</v>
      </c>
      <c r="R812" s="29">
        <v>225</v>
      </c>
      <c r="S812" s="29">
        <v>165</v>
      </c>
      <c r="T812" s="127">
        <v>11.3</v>
      </c>
      <c r="U812" s="29">
        <v>1.3736E-2</v>
      </c>
    </row>
    <row r="813" spans="1:21" ht="25.2" x14ac:dyDescent="0.3">
      <c r="A813" s="1"/>
      <c r="B813" s="47">
        <v>808</v>
      </c>
      <c r="C813" s="45">
        <v>1135680</v>
      </c>
      <c r="D813" s="47"/>
      <c r="E813" s="39" t="s">
        <v>5772</v>
      </c>
      <c r="F813" s="39"/>
      <c r="G813" s="29" t="s">
        <v>31</v>
      </c>
      <c r="H813" s="139" t="s">
        <v>4781</v>
      </c>
      <c r="I813" s="29"/>
      <c r="J813" s="46"/>
      <c r="K813" s="38" t="s">
        <v>5285</v>
      </c>
      <c r="L813" s="37" t="s">
        <v>158</v>
      </c>
      <c r="M813" s="33">
        <v>586.88</v>
      </c>
      <c r="N813" s="29">
        <v>0.10299999999999999</v>
      </c>
      <c r="O813" s="29"/>
      <c r="P813" s="29">
        <v>120</v>
      </c>
      <c r="Q813" s="29">
        <v>370</v>
      </c>
      <c r="R813" s="29">
        <v>225</v>
      </c>
      <c r="S813" s="29">
        <v>165</v>
      </c>
      <c r="T813" s="127">
        <v>12.4</v>
      </c>
      <c r="U813" s="29">
        <v>1.3736E-2</v>
      </c>
    </row>
    <row r="814" spans="1:21" ht="25.2" x14ac:dyDescent="0.3">
      <c r="A814" s="1"/>
      <c r="B814" s="47">
        <v>809</v>
      </c>
      <c r="C814" s="45">
        <v>1135681</v>
      </c>
      <c r="D814" s="47"/>
      <c r="E814" s="39" t="s">
        <v>5773</v>
      </c>
      <c r="F814" s="39"/>
      <c r="G814" s="29" t="s">
        <v>31</v>
      </c>
      <c r="H814" s="139" t="s">
        <v>4781</v>
      </c>
      <c r="I814" s="29"/>
      <c r="J814" s="46"/>
      <c r="K814" s="38" t="s">
        <v>5285</v>
      </c>
      <c r="L814" s="37" t="s">
        <v>158</v>
      </c>
      <c r="M814" s="33">
        <v>616.32000000000005</v>
      </c>
      <c r="N814" s="29">
        <v>0.107</v>
      </c>
      <c r="O814" s="29"/>
      <c r="P814" s="29">
        <v>100</v>
      </c>
      <c r="Q814" s="29">
        <v>370</v>
      </c>
      <c r="R814" s="29">
        <v>225</v>
      </c>
      <c r="S814" s="29">
        <v>165</v>
      </c>
      <c r="T814" s="127">
        <v>10.7</v>
      </c>
      <c r="U814" s="29">
        <v>1.3736E-2</v>
      </c>
    </row>
    <row r="815" spans="1:21" ht="25.2" x14ac:dyDescent="0.3">
      <c r="A815" s="1"/>
      <c r="B815" s="47">
        <v>810</v>
      </c>
      <c r="C815" s="45">
        <v>1135682</v>
      </c>
      <c r="D815" s="47"/>
      <c r="E815" s="39" t="s">
        <v>5774</v>
      </c>
      <c r="F815" s="39"/>
      <c r="G815" s="29" t="s">
        <v>31</v>
      </c>
      <c r="H815" s="139" t="s">
        <v>4781</v>
      </c>
      <c r="I815" s="29"/>
      <c r="J815" s="46"/>
      <c r="K815" s="38" t="s">
        <v>5285</v>
      </c>
      <c r="L815" s="37" t="s">
        <v>158</v>
      </c>
      <c r="M815" s="33">
        <v>810.24</v>
      </c>
      <c r="N815" s="29">
        <v>0.14599999999999999</v>
      </c>
      <c r="O815" s="29"/>
      <c r="P815" s="29">
        <v>64</v>
      </c>
      <c r="Q815" s="29">
        <v>370</v>
      </c>
      <c r="R815" s="29">
        <v>225</v>
      </c>
      <c r="S815" s="29">
        <v>165</v>
      </c>
      <c r="T815" s="127">
        <v>9.3000000000000007</v>
      </c>
      <c r="U815" s="29">
        <v>1.3736E-2</v>
      </c>
    </row>
    <row r="816" spans="1:21" ht="25.2" x14ac:dyDescent="0.3">
      <c r="A816" s="1"/>
      <c r="B816" s="47">
        <v>811</v>
      </c>
      <c r="C816" s="45">
        <v>1135860</v>
      </c>
      <c r="D816" s="47"/>
      <c r="E816" s="39" t="s">
        <v>5775</v>
      </c>
      <c r="F816" s="39"/>
      <c r="G816" s="29" t="s">
        <v>31</v>
      </c>
      <c r="H816" s="139" t="s">
        <v>4781</v>
      </c>
      <c r="I816" s="29"/>
      <c r="J816" s="46"/>
      <c r="K816" s="38" t="s">
        <v>5285</v>
      </c>
      <c r="L816" s="37" t="s">
        <v>158</v>
      </c>
      <c r="M816" s="33">
        <v>723.2</v>
      </c>
      <c r="N816" s="29">
        <v>0.13600000000000001</v>
      </c>
      <c r="O816" s="29"/>
      <c r="P816" s="29">
        <v>80</v>
      </c>
      <c r="Q816" s="29">
        <v>370</v>
      </c>
      <c r="R816" s="29">
        <v>225</v>
      </c>
      <c r="S816" s="29">
        <v>165</v>
      </c>
      <c r="T816" s="127">
        <v>10.9</v>
      </c>
      <c r="U816" s="29">
        <v>1.3736E-2</v>
      </c>
    </row>
    <row r="817" spans="1:21" ht="25.2" x14ac:dyDescent="0.3">
      <c r="A817" s="1"/>
      <c r="B817" s="47">
        <v>812</v>
      </c>
      <c r="C817" s="45">
        <v>1135683</v>
      </c>
      <c r="D817" s="47"/>
      <c r="E817" s="39" t="s">
        <v>5776</v>
      </c>
      <c r="F817" s="39"/>
      <c r="G817" s="29" t="s">
        <v>31</v>
      </c>
      <c r="H817" s="139" t="s">
        <v>4781</v>
      </c>
      <c r="I817" s="29"/>
      <c r="J817" s="46"/>
      <c r="K817" s="38" t="s">
        <v>5285</v>
      </c>
      <c r="L817" s="37" t="s">
        <v>158</v>
      </c>
      <c r="M817" s="33">
        <v>763.52</v>
      </c>
      <c r="N817" s="29">
        <v>0.13300000000000001</v>
      </c>
      <c r="O817" s="29"/>
      <c r="P817" s="29">
        <v>64</v>
      </c>
      <c r="Q817" s="29">
        <v>370</v>
      </c>
      <c r="R817" s="29">
        <v>225</v>
      </c>
      <c r="S817" s="29">
        <v>165</v>
      </c>
      <c r="T817" s="127">
        <v>8.5</v>
      </c>
      <c r="U817" s="29">
        <v>1.3736E-2</v>
      </c>
    </row>
    <row r="818" spans="1:21" ht="25.2" x14ac:dyDescent="0.3">
      <c r="A818" s="1"/>
      <c r="B818" s="47">
        <v>813</v>
      </c>
      <c r="C818" s="45">
        <v>1135684</v>
      </c>
      <c r="D818" s="47"/>
      <c r="E818" s="39" t="s">
        <v>5777</v>
      </c>
      <c r="F818" s="39"/>
      <c r="G818" s="29" t="s">
        <v>31</v>
      </c>
      <c r="H818" s="139" t="s">
        <v>4781</v>
      </c>
      <c r="I818" s="29"/>
      <c r="J818" s="46"/>
      <c r="K818" s="38" t="s">
        <v>5285</v>
      </c>
      <c r="L818" s="37" t="s">
        <v>158</v>
      </c>
      <c r="M818" s="33">
        <v>871.04</v>
      </c>
      <c r="N818" s="29">
        <v>0.16</v>
      </c>
      <c r="O818" s="29"/>
      <c r="P818" s="29">
        <v>64</v>
      </c>
      <c r="Q818" s="29">
        <v>370</v>
      </c>
      <c r="R818" s="29">
        <v>225</v>
      </c>
      <c r="S818" s="29">
        <v>165</v>
      </c>
      <c r="T818" s="127">
        <v>10.199999999999999</v>
      </c>
      <c r="U818" s="29">
        <v>1.3736E-2</v>
      </c>
    </row>
    <row r="819" spans="1:21" ht="25.2" x14ac:dyDescent="0.3">
      <c r="A819" s="1"/>
      <c r="B819" s="47">
        <v>814</v>
      </c>
      <c r="C819" s="45">
        <v>1135685</v>
      </c>
      <c r="D819" s="47"/>
      <c r="E819" s="39" t="s">
        <v>5778</v>
      </c>
      <c r="F819" s="39"/>
      <c r="G819" s="29" t="s">
        <v>31</v>
      </c>
      <c r="H819" s="139" t="s">
        <v>4781</v>
      </c>
      <c r="I819" s="29"/>
      <c r="J819" s="46"/>
      <c r="K819" s="38" t="s">
        <v>5285</v>
      </c>
      <c r="L819" s="37" t="s">
        <v>158</v>
      </c>
      <c r="M819" s="33">
        <v>828.8</v>
      </c>
      <c r="N819" s="29">
        <v>0.14799999999999999</v>
      </c>
      <c r="O819" s="29"/>
      <c r="P819" s="29">
        <v>64</v>
      </c>
      <c r="Q819" s="29">
        <v>370</v>
      </c>
      <c r="R819" s="29">
        <v>225</v>
      </c>
      <c r="S819" s="29">
        <v>165</v>
      </c>
      <c r="T819" s="127">
        <v>9.5</v>
      </c>
      <c r="U819" s="29">
        <v>1.3736E-2</v>
      </c>
    </row>
    <row r="820" spans="1:21" ht="25.2" x14ac:dyDescent="0.3">
      <c r="A820" s="1"/>
      <c r="B820" s="47">
        <v>815</v>
      </c>
      <c r="C820" s="45">
        <v>1135686</v>
      </c>
      <c r="D820" s="47"/>
      <c r="E820" s="39" t="s">
        <v>5779</v>
      </c>
      <c r="F820" s="39"/>
      <c r="G820" s="29" t="s">
        <v>31</v>
      </c>
      <c r="H820" s="139" t="s">
        <v>4781</v>
      </c>
      <c r="I820" s="29"/>
      <c r="J820" s="46"/>
      <c r="K820" s="38" t="s">
        <v>5285</v>
      </c>
      <c r="L820" s="37" t="s">
        <v>158</v>
      </c>
      <c r="M820" s="33">
        <v>912</v>
      </c>
      <c r="N820" s="29">
        <v>0.17199999999999999</v>
      </c>
      <c r="O820" s="29"/>
      <c r="P820" s="29">
        <v>64</v>
      </c>
      <c r="Q820" s="29">
        <v>370</v>
      </c>
      <c r="R820" s="29">
        <v>225</v>
      </c>
      <c r="S820" s="29">
        <v>165</v>
      </c>
      <c r="T820" s="127">
        <v>11</v>
      </c>
      <c r="U820" s="29">
        <v>1.3736E-2</v>
      </c>
    </row>
    <row r="821" spans="1:21" ht="25.2" x14ac:dyDescent="0.3">
      <c r="A821" s="1"/>
      <c r="B821" s="47">
        <v>816</v>
      </c>
      <c r="C821" s="45">
        <v>1135861</v>
      </c>
      <c r="D821" s="47"/>
      <c r="E821" s="39" t="s">
        <v>5780</v>
      </c>
      <c r="F821" s="39"/>
      <c r="G821" s="29" t="s">
        <v>31</v>
      </c>
      <c r="H821" s="139" t="s">
        <v>4781</v>
      </c>
      <c r="I821" s="29"/>
      <c r="J821" s="46"/>
      <c r="K821" s="38" t="s">
        <v>5285</v>
      </c>
      <c r="L821" s="37" t="s">
        <v>158</v>
      </c>
      <c r="M821" s="33">
        <v>1148.1600000000001</v>
      </c>
      <c r="N821" s="29">
        <v>0.221</v>
      </c>
      <c r="O821" s="29"/>
      <c r="P821" s="29">
        <v>48</v>
      </c>
      <c r="Q821" s="29">
        <v>370</v>
      </c>
      <c r="R821" s="29">
        <v>225</v>
      </c>
      <c r="S821" s="29">
        <v>165</v>
      </c>
      <c r="T821" s="127">
        <v>10.6</v>
      </c>
      <c r="U821" s="29">
        <v>1.3736E-2</v>
      </c>
    </row>
    <row r="822" spans="1:21" ht="25.2" x14ac:dyDescent="0.3">
      <c r="A822" s="1"/>
      <c r="B822" s="47">
        <v>817</v>
      </c>
      <c r="C822" s="45">
        <v>1135687</v>
      </c>
      <c r="D822" s="47"/>
      <c r="E822" s="39" t="s">
        <v>5781</v>
      </c>
      <c r="F822" s="39"/>
      <c r="G822" s="29" t="s">
        <v>31</v>
      </c>
      <c r="H822" s="139" t="s">
        <v>4781</v>
      </c>
      <c r="I822" s="29"/>
      <c r="J822" s="46"/>
      <c r="K822" s="38" t="s">
        <v>5285</v>
      </c>
      <c r="L822" s="37" t="s">
        <v>158</v>
      </c>
      <c r="M822" s="33">
        <v>1206.4000000000001</v>
      </c>
      <c r="N822" s="29">
        <v>0.23799999999999999</v>
      </c>
      <c r="O822" s="29"/>
      <c r="P822" s="29">
        <v>40</v>
      </c>
      <c r="Q822" s="29">
        <v>370</v>
      </c>
      <c r="R822" s="29">
        <v>225</v>
      </c>
      <c r="S822" s="29">
        <v>165</v>
      </c>
      <c r="T822" s="127">
        <v>9.5</v>
      </c>
      <c r="U822" s="29">
        <v>1.3736E-2</v>
      </c>
    </row>
    <row r="823" spans="1:21" ht="25.2" x14ac:dyDescent="0.3">
      <c r="A823" s="1"/>
      <c r="B823" s="47">
        <v>818</v>
      </c>
      <c r="C823" s="45">
        <v>1135862</v>
      </c>
      <c r="D823" s="47"/>
      <c r="E823" s="39" t="s">
        <v>5782</v>
      </c>
      <c r="F823" s="39"/>
      <c r="G823" s="29" t="s">
        <v>31</v>
      </c>
      <c r="H823" s="139" t="s">
        <v>4781</v>
      </c>
      <c r="I823" s="29"/>
      <c r="J823" s="46"/>
      <c r="K823" s="38" t="s">
        <v>5285</v>
      </c>
      <c r="L823" s="37" t="s">
        <v>158</v>
      </c>
      <c r="M823" s="33">
        <v>1363.2</v>
      </c>
      <c r="N823" s="29">
        <v>0.26900000000000002</v>
      </c>
      <c r="O823" s="29"/>
      <c r="P823" s="29">
        <v>40</v>
      </c>
      <c r="Q823" s="29">
        <v>370</v>
      </c>
      <c r="R823" s="29">
        <v>225</v>
      </c>
      <c r="S823" s="29">
        <v>165</v>
      </c>
      <c r="T823" s="127">
        <v>10.8</v>
      </c>
      <c r="U823" s="29">
        <v>1.3736E-2</v>
      </c>
    </row>
    <row r="824" spans="1:21" ht="25.2" x14ac:dyDescent="0.3">
      <c r="A824" s="1"/>
      <c r="B824" s="47">
        <v>819</v>
      </c>
      <c r="C824" s="45">
        <v>1135863</v>
      </c>
      <c r="D824" s="47"/>
      <c r="E824" s="39" t="s">
        <v>5783</v>
      </c>
      <c r="F824" s="39"/>
      <c r="G824" s="29" t="s">
        <v>31</v>
      </c>
      <c r="H824" s="139" t="s">
        <v>4781</v>
      </c>
      <c r="I824" s="29"/>
      <c r="J824" s="46"/>
      <c r="K824" s="38" t="s">
        <v>5285</v>
      </c>
      <c r="L824" s="37" t="s">
        <v>158</v>
      </c>
      <c r="M824" s="33">
        <v>2352.64</v>
      </c>
      <c r="N824" s="29">
        <v>0.39500000000000002</v>
      </c>
      <c r="O824" s="29"/>
      <c r="P824" s="29">
        <v>28</v>
      </c>
      <c r="Q824" s="29">
        <v>370</v>
      </c>
      <c r="R824" s="29">
        <v>225</v>
      </c>
      <c r="S824" s="29">
        <v>165</v>
      </c>
      <c r="T824" s="127">
        <v>11.1</v>
      </c>
      <c r="U824" s="29">
        <v>1.3736E-2</v>
      </c>
    </row>
    <row r="825" spans="1:21" ht="25.2" x14ac:dyDescent="0.3">
      <c r="A825" s="1"/>
      <c r="B825" s="47">
        <v>820</v>
      </c>
      <c r="C825" s="45">
        <v>1135864</v>
      </c>
      <c r="D825" s="47"/>
      <c r="E825" s="39" t="s">
        <v>5784</v>
      </c>
      <c r="F825" s="39"/>
      <c r="G825" s="29" t="s">
        <v>31</v>
      </c>
      <c r="H825" s="139" t="s">
        <v>4781</v>
      </c>
      <c r="I825" s="29"/>
      <c r="J825" s="46"/>
      <c r="K825" s="38" t="s">
        <v>5285</v>
      </c>
      <c r="L825" s="37" t="s">
        <v>158</v>
      </c>
      <c r="M825" s="33">
        <v>2372.48</v>
      </c>
      <c r="N825" s="29">
        <v>0.41399999999999998</v>
      </c>
      <c r="O825" s="29"/>
      <c r="P825" s="29">
        <v>24</v>
      </c>
      <c r="Q825" s="29">
        <v>370</v>
      </c>
      <c r="R825" s="29">
        <v>225</v>
      </c>
      <c r="S825" s="29">
        <v>165</v>
      </c>
      <c r="T825" s="127">
        <v>9.9</v>
      </c>
      <c r="U825" s="29">
        <v>1.3736E-2</v>
      </c>
    </row>
    <row r="826" spans="1:21" ht="25.2" x14ac:dyDescent="0.3">
      <c r="A826" s="1"/>
      <c r="B826" s="47">
        <v>821</v>
      </c>
      <c r="C826" s="45">
        <v>1135655</v>
      </c>
      <c r="D826" s="47"/>
      <c r="E826" s="39" t="s">
        <v>5785</v>
      </c>
      <c r="F826" s="39"/>
      <c r="G826" s="29" t="s">
        <v>31</v>
      </c>
      <c r="H826" s="139" t="s">
        <v>4781</v>
      </c>
      <c r="I826" s="29"/>
      <c r="J826" s="46"/>
      <c r="K826" s="38" t="s">
        <v>5285</v>
      </c>
      <c r="L826" s="37" t="s">
        <v>158</v>
      </c>
      <c r="M826" s="33">
        <v>265.60000000000002</v>
      </c>
      <c r="N826" s="29">
        <v>0.05</v>
      </c>
      <c r="O826" s="29"/>
      <c r="P826" s="29">
        <v>280</v>
      </c>
      <c r="Q826" s="29">
        <v>370</v>
      </c>
      <c r="R826" s="29">
        <v>225</v>
      </c>
      <c r="S826" s="29">
        <v>165</v>
      </c>
      <c r="T826" s="127">
        <v>14</v>
      </c>
      <c r="U826" s="29">
        <v>1.3736E-2</v>
      </c>
    </row>
    <row r="827" spans="1:21" ht="25.2" x14ac:dyDescent="0.3">
      <c r="A827" s="1"/>
      <c r="B827" s="47">
        <v>822</v>
      </c>
      <c r="C827" s="45">
        <v>1135850</v>
      </c>
      <c r="D827" s="47"/>
      <c r="E827" s="39" t="s">
        <v>5786</v>
      </c>
      <c r="F827" s="39"/>
      <c r="G827" s="29" t="s">
        <v>31</v>
      </c>
      <c r="H827" s="139" t="s">
        <v>4781</v>
      </c>
      <c r="I827" s="29"/>
      <c r="J827" s="46"/>
      <c r="K827" s="38" t="s">
        <v>5285</v>
      </c>
      <c r="L827" s="37" t="s">
        <v>158</v>
      </c>
      <c r="M827" s="33">
        <v>325.76</v>
      </c>
      <c r="N827" s="29">
        <v>7.0000000000000007E-2</v>
      </c>
      <c r="O827" s="29"/>
      <c r="P827" s="29">
        <v>224</v>
      </c>
      <c r="Q827" s="29">
        <v>370</v>
      </c>
      <c r="R827" s="29">
        <v>225</v>
      </c>
      <c r="S827" s="29">
        <v>165</v>
      </c>
      <c r="T827" s="127">
        <v>15.7</v>
      </c>
      <c r="U827" s="29">
        <v>1.3736E-2</v>
      </c>
    </row>
    <row r="828" spans="1:21" ht="25.2" x14ac:dyDescent="0.3">
      <c r="A828" s="1"/>
      <c r="B828" s="47">
        <v>823</v>
      </c>
      <c r="C828" s="45">
        <v>1135656</v>
      </c>
      <c r="D828" s="47"/>
      <c r="E828" s="39" t="s">
        <v>5787</v>
      </c>
      <c r="F828" s="39"/>
      <c r="G828" s="29" t="s">
        <v>31</v>
      </c>
      <c r="H828" s="139" t="s">
        <v>4781</v>
      </c>
      <c r="I828" s="29"/>
      <c r="J828" s="46"/>
      <c r="K828" s="38" t="s">
        <v>5285</v>
      </c>
      <c r="L828" s="37" t="s">
        <v>158</v>
      </c>
      <c r="M828" s="33">
        <v>289.27999999999997</v>
      </c>
      <c r="N828" s="29">
        <v>5.5E-2</v>
      </c>
      <c r="O828" s="29"/>
      <c r="P828" s="29">
        <v>250</v>
      </c>
      <c r="Q828" s="29">
        <v>370</v>
      </c>
      <c r="R828" s="29">
        <v>225</v>
      </c>
      <c r="S828" s="29">
        <v>165</v>
      </c>
      <c r="T828" s="127">
        <v>13.8</v>
      </c>
      <c r="U828" s="29">
        <v>1.3736E-2</v>
      </c>
    </row>
    <row r="829" spans="1:21" ht="25.2" x14ac:dyDescent="0.3">
      <c r="A829" s="1"/>
      <c r="B829" s="47">
        <v>824</v>
      </c>
      <c r="C829" s="45">
        <v>1135657</v>
      </c>
      <c r="D829" s="47"/>
      <c r="E829" s="39" t="s">
        <v>5788</v>
      </c>
      <c r="F829" s="39"/>
      <c r="G829" s="29" t="s">
        <v>31</v>
      </c>
      <c r="H829" s="139" t="s">
        <v>4781</v>
      </c>
      <c r="I829" s="29"/>
      <c r="J829" s="46"/>
      <c r="K829" s="38" t="s">
        <v>5285</v>
      </c>
      <c r="L829" s="37" t="s">
        <v>158</v>
      </c>
      <c r="M829" s="33">
        <v>356.48</v>
      </c>
      <c r="N829" s="29">
        <v>7.2999999999999995E-2</v>
      </c>
      <c r="O829" s="29"/>
      <c r="P829" s="29">
        <v>192</v>
      </c>
      <c r="Q829" s="29">
        <v>370</v>
      </c>
      <c r="R829" s="29">
        <v>225</v>
      </c>
      <c r="S829" s="29">
        <v>165</v>
      </c>
      <c r="T829" s="127">
        <v>14</v>
      </c>
      <c r="U829" s="29">
        <v>1.3736E-2</v>
      </c>
    </row>
    <row r="830" spans="1:21" ht="25.2" x14ac:dyDescent="0.3">
      <c r="A830" s="1"/>
      <c r="B830" s="47">
        <v>825</v>
      </c>
      <c r="C830" s="45">
        <v>1135851</v>
      </c>
      <c r="D830" s="47"/>
      <c r="E830" s="39" t="s">
        <v>5789</v>
      </c>
      <c r="F830" s="39"/>
      <c r="G830" s="29" t="s">
        <v>31</v>
      </c>
      <c r="H830" s="139" t="s">
        <v>4781</v>
      </c>
      <c r="I830" s="29"/>
      <c r="J830" s="46"/>
      <c r="K830" s="38" t="s">
        <v>5285</v>
      </c>
      <c r="L830" s="37" t="s">
        <v>158</v>
      </c>
      <c r="M830" s="33">
        <v>472.32</v>
      </c>
      <c r="N830" s="29">
        <v>0.104</v>
      </c>
      <c r="O830" s="29"/>
      <c r="P830" s="29">
        <v>160</v>
      </c>
      <c r="Q830" s="29">
        <v>370</v>
      </c>
      <c r="R830" s="29">
        <v>225</v>
      </c>
      <c r="S830" s="29">
        <v>165</v>
      </c>
      <c r="T830" s="127">
        <v>16.600000000000001</v>
      </c>
      <c r="U830" s="29">
        <v>1.3736E-2</v>
      </c>
    </row>
    <row r="831" spans="1:21" ht="25.2" x14ac:dyDescent="0.3">
      <c r="A831" s="1"/>
      <c r="B831" s="47">
        <v>826</v>
      </c>
      <c r="C831" s="45">
        <v>1135658</v>
      </c>
      <c r="D831" s="47"/>
      <c r="E831" s="39" t="s">
        <v>5790</v>
      </c>
      <c r="F831" s="39"/>
      <c r="G831" s="29" t="s">
        <v>31</v>
      </c>
      <c r="H831" s="139" t="s">
        <v>4781</v>
      </c>
      <c r="I831" s="29"/>
      <c r="J831" s="46"/>
      <c r="K831" s="38" t="s">
        <v>5285</v>
      </c>
      <c r="L831" s="37" t="s">
        <v>158</v>
      </c>
      <c r="M831" s="33">
        <v>453.12</v>
      </c>
      <c r="N831" s="29">
        <v>0.1</v>
      </c>
      <c r="O831" s="29"/>
      <c r="P831" s="29">
        <v>120</v>
      </c>
      <c r="Q831" s="29">
        <v>370</v>
      </c>
      <c r="R831" s="29">
        <v>225</v>
      </c>
      <c r="S831" s="29">
        <v>165</v>
      </c>
      <c r="T831" s="127">
        <v>12</v>
      </c>
      <c r="U831" s="29">
        <v>1.3736E-2</v>
      </c>
    </row>
    <row r="832" spans="1:21" ht="25.2" x14ac:dyDescent="0.3">
      <c r="A832" s="1"/>
      <c r="B832" s="47">
        <v>827</v>
      </c>
      <c r="C832" s="45">
        <v>1135659</v>
      </c>
      <c r="D832" s="47"/>
      <c r="E832" s="39" t="s">
        <v>5791</v>
      </c>
      <c r="F832" s="39"/>
      <c r="G832" s="29" t="s">
        <v>31</v>
      </c>
      <c r="H832" s="139" t="s">
        <v>4781</v>
      </c>
      <c r="I832" s="29"/>
      <c r="J832" s="46"/>
      <c r="K832" s="38" t="s">
        <v>5285</v>
      </c>
      <c r="L832" s="37" t="s">
        <v>158</v>
      </c>
      <c r="M832" s="33">
        <v>550.4</v>
      </c>
      <c r="N832" s="29">
        <v>0.122</v>
      </c>
      <c r="O832" s="29"/>
      <c r="P832" s="29">
        <v>120</v>
      </c>
      <c r="Q832" s="29">
        <v>370</v>
      </c>
      <c r="R832" s="29">
        <v>225</v>
      </c>
      <c r="S832" s="29">
        <v>165</v>
      </c>
      <c r="T832" s="127">
        <v>14.6</v>
      </c>
      <c r="U832" s="29">
        <v>1.3736E-2</v>
      </c>
    </row>
    <row r="833" spans="1:21" ht="25.2" x14ac:dyDescent="0.3">
      <c r="A833" s="1"/>
      <c r="B833" s="47">
        <v>828</v>
      </c>
      <c r="C833" s="45">
        <v>1135660</v>
      </c>
      <c r="D833" s="47"/>
      <c r="E833" s="39" t="s">
        <v>5792</v>
      </c>
      <c r="F833" s="39"/>
      <c r="G833" s="29" t="s">
        <v>31</v>
      </c>
      <c r="H833" s="139" t="s">
        <v>4781</v>
      </c>
      <c r="I833" s="29"/>
      <c r="J833" s="46"/>
      <c r="K833" s="38" t="s">
        <v>5285</v>
      </c>
      <c r="L833" s="37" t="s">
        <v>158</v>
      </c>
      <c r="M833" s="33">
        <v>602.24</v>
      </c>
      <c r="N833" s="29">
        <v>0.13</v>
      </c>
      <c r="O833" s="29"/>
      <c r="P833" s="29">
        <v>108</v>
      </c>
      <c r="Q833" s="29">
        <v>370</v>
      </c>
      <c r="R833" s="29">
        <v>225</v>
      </c>
      <c r="S833" s="29">
        <v>165</v>
      </c>
      <c r="T833" s="127">
        <v>14</v>
      </c>
      <c r="U833" s="29">
        <v>1.3736E-2</v>
      </c>
    </row>
    <row r="834" spans="1:21" ht="25.2" x14ac:dyDescent="0.3">
      <c r="A834" s="1"/>
      <c r="B834" s="47">
        <v>829</v>
      </c>
      <c r="C834" s="45">
        <v>1135852</v>
      </c>
      <c r="D834" s="47"/>
      <c r="E834" s="39" t="s">
        <v>5793</v>
      </c>
      <c r="F834" s="39"/>
      <c r="G834" s="29" t="s">
        <v>31</v>
      </c>
      <c r="H834" s="139" t="s">
        <v>4781</v>
      </c>
      <c r="I834" s="29"/>
      <c r="J834" s="46"/>
      <c r="K834" s="38" t="s">
        <v>5285</v>
      </c>
      <c r="L834" s="37" t="s">
        <v>158</v>
      </c>
      <c r="M834" s="33">
        <v>1379.84</v>
      </c>
      <c r="N834" s="29">
        <v>0.313</v>
      </c>
      <c r="O834" s="29"/>
      <c r="P834" s="29">
        <v>60</v>
      </c>
      <c r="Q834" s="29">
        <v>370</v>
      </c>
      <c r="R834" s="29">
        <v>225</v>
      </c>
      <c r="S834" s="29">
        <v>165</v>
      </c>
      <c r="T834" s="127">
        <v>18.8</v>
      </c>
      <c r="U834" s="29">
        <v>1.3736E-2</v>
      </c>
    </row>
    <row r="835" spans="1:21" ht="25.2" x14ac:dyDescent="0.3">
      <c r="A835" s="1"/>
      <c r="B835" s="47">
        <v>830</v>
      </c>
      <c r="C835" s="45">
        <v>1135661</v>
      </c>
      <c r="D835" s="47"/>
      <c r="E835" s="39" t="s">
        <v>5794</v>
      </c>
      <c r="F835" s="39"/>
      <c r="G835" s="29" t="s">
        <v>31</v>
      </c>
      <c r="H835" s="139" t="s">
        <v>4781</v>
      </c>
      <c r="I835" s="29"/>
      <c r="J835" s="46"/>
      <c r="K835" s="38" t="s">
        <v>5285</v>
      </c>
      <c r="L835" s="37" t="s">
        <v>158</v>
      </c>
      <c r="M835" s="33">
        <v>279.04000000000002</v>
      </c>
      <c r="N835" s="29">
        <v>5.1999999999999998E-2</v>
      </c>
      <c r="O835" s="29"/>
      <c r="P835" s="29">
        <v>280</v>
      </c>
      <c r="Q835" s="29">
        <v>370</v>
      </c>
      <c r="R835" s="29">
        <v>225</v>
      </c>
      <c r="S835" s="29">
        <v>165</v>
      </c>
      <c r="T835" s="127">
        <v>14.6</v>
      </c>
      <c r="U835" s="29">
        <v>1.3736E-2</v>
      </c>
    </row>
    <row r="836" spans="1:21" ht="25.2" x14ac:dyDescent="0.3">
      <c r="A836" s="1"/>
      <c r="B836" s="47">
        <v>831</v>
      </c>
      <c r="C836" s="45">
        <v>1135853</v>
      </c>
      <c r="D836" s="47"/>
      <c r="E836" s="39" t="s">
        <v>5795</v>
      </c>
      <c r="F836" s="39"/>
      <c r="G836" s="29" t="s">
        <v>31</v>
      </c>
      <c r="H836" s="139" t="s">
        <v>4781</v>
      </c>
      <c r="I836" s="29"/>
      <c r="J836" s="46"/>
      <c r="K836" s="38" t="s">
        <v>5285</v>
      </c>
      <c r="L836" s="37" t="s">
        <v>158</v>
      </c>
      <c r="M836" s="33">
        <v>343.04</v>
      </c>
      <c r="N836" s="29">
        <v>7.1999999999999995E-2</v>
      </c>
      <c r="O836" s="29"/>
      <c r="P836" s="29">
        <v>240</v>
      </c>
      <c r="Q836" s="29">
        <v>370</v>
      </c>
      <c r="R836" s="29">
        <v>225</v>
      </c>
      <c r="S836" s="29">
        <v>165</v>
      </c>
      <c r="T836" s="127">
        <v>17.3</v>
      </c>
      <c r="U836" s="29">
        <v>1.3736E-2</v>
      </c>
    </row>
    <row r="837" spans="1:21" ht="25.2" x14ac:dyDescent="0.3">
      <c r="A837" s="1"/>
      <c r="B837" s="47">
        <v>832</v>
      </c>
      <c r="C837" s="45">
        <v>1135662</v>
      </c>
      <c r="D837" s="47"/>
      <c r="E837" s="39" t="s">
        <v>5796</v>
      </c>
      <c r="F837" s="39"/>
      <c r="G837" s="29" t="s">
        <v>31</v>
      </c>
      <c r="H837" s="139" t="s">
        <v>4781</v>
      </c>
      <c r="I837" s="29"/>
      <c r="J837" s="46"/>
      <c r="K837" s="38" t="s">
        <v>5285</v>
      </c>
      <c r="L837" s="37" t="s">
        <v>158</v>
      </c>
      <c r="M837" s="33">
        <v>309.76</v>
      </c>
      <c r="N837" s="29">
        <v>5.8000000000000003E-2</v>
      </c>
      <c r="O837" s="29"/>
      <c r="P837" s="29">
        <v>240</v>
      </c>
      <c r="Q837" s="29">
        <v>370</v>
      </c>
      <c r="R837" s="29">
        <v>225</v>
      </c>
      <c r="S837" s="29">
        <v>165</v>
      </c>
      <c r="T837" s="127">
        <v>13.9</v>
      </c>
      <c r="U837" s="29">
        <v>1.3736E-2</v>
      </c>
    </row>
    <row r="838" spans="1:21" ht="25.2" x14ac:dyDescent="0.3">
      <c r="A838" s="1"/>
      <c r="B838" s="47">
        <v>833</v>
      </c>
      <c r="C838" s="45">
        <v>1135663</v>
      </c>
      <c r="D838" s="47"/>
      <c r="E838" s="39" t="s">
        <v>5797</v>
      </c>
      <c r="F838" s="39"/>
      <c r="G838" s="29" t="s">
        <v>31</v>
      </c>
      <c r="H838" s="139" t="s">
        <v>4781</v>
      </c>
      <c r="I838" s="29"/>
      <c r="J838" s="46"/>
      <c r="K838" s="38" t="s">
        <v>5285</v>
      </c>
      <c r="L838" s="37" t="s">
        <v>158</v>
      </c>
      <c r="M838" s="33">
        <v>375.04</v>
      </c>
      <c r="N838" s="29">
        <v>7.9000000000000001E-2</v>
      </c>
      <c r="O838" s="29"/>
      <c r="P838" s="29">
        <v>160</v>
      </c>
      <c r="Q838" s="29">
        <v>370</v>
      </c>
      <c r="R838" s="29">
        <v>225</v>
      </c>
      <c r="S838" s="29">
        <v>165</v>
      </c>
      <c r="T838" s="127">
        <v>12.6</v>
      </c>
      <c r="U838" s="29">
        <v>1.3736E-2</v>
      </c>
    </row>
    <row r="839" spans="1:21" ht="25.2" x14ac:dyDescent="0.3">
      <c r="A839" s="1"/>
      <c r="B839" s="47">
        <v>834</v>
      </c>
      <c r="C839" s="45">
        <v>1135854</v>
      </c>
      <c r="D839" s="47"/>
      <c r="E839" s="39" t="s">
        <v>5798</v>
      </c>
      <c r="F839" s="39"/>
      <c r="G839" s="29" t="s">
        <v>31</v>
      </c>
      <c r="H839" s="139" t="s">
        <v>4781</v>
      </c>
      <c r="I839" s="29"/>
      <c r="J839" s="46"/>
      <c r="K839" s="38" t="s">
        <v>5285</v>
      </c>
      <c r="L839" s="37" t="s">
        <v>158</v>
      </c>
      <c r="M839" s="33">
        <v>520.96</v>
      </c>
      <c r="N839" s="29">
        <v>0.11600000000000001</v>
      </c>
      <c r="O839" s="29"/>
      <c r="P839" s="29">
        <v>120</v>
      </c>
      <c r="Q839" s="29">
        <v>370</v>
      </c>
      <c r="R839" s="29">
        <v>225</v>
      </c>
      <c r="S839" s="29">
        <v>165</v>
      </c>
      <c r="T839" s="127">
        <v>13.9</v>
      </c>
      <c r="U839" s="29">
        <v>1.3736E-2</v>
      </c>
    </row>
    <row r="840" spans="1:21" ht="25.2" x14ac:dyDescent="0.3">
      <c r="A840" s="1"/>
      <c r="B840" s="47">
        <v>835</v>
      </c>
      <c r="C840" s="45">
        <v>1135664</v>
      </c>
      <c r="D840" s="47"/>
      <c r="E840" s="39" t="s">
        <v>5799</v>
      </c>
      <c r="F840" s="39"/>
      <c r="G840" s="29" t="s">
        <v>31</v>
      </c>
      <c r="H840" s="139" t="s">
        <v>4781</v>
      </c>
      <c r="I840" s="29"/>
      <c r="J840" s="46"/>
      <c r="K840" s="38" t="s">
        <v>5285</v>
      </c>
      <c r="L840" s="37" t="s">
        <v>158</v>
      </c>
      <c r="M840" s="33">
        <v>444.16</v>
      </c>
      <c r="N840" s="29">
        <v>9.1999999999999998E-2</v>
      </c>
      <c r="O840" s="29"/>
      <c r="P840" s="29">
        <v>120</v>
      </c>
      <c r="Q840" s="29">
        <v>370</v>
      </c>
      <c r="R840" s="29">
        <v>225</v>
      </c>
      <c r="S840" s="29">
        <v>165</v>
      </c>
      <c r="T840" s="127">
        <v>11</v>
      </c>
      <c r="U840" s="29">
        <v>1.3736E-2</v>
      </c>
    </row>
    <row r="841" spans="1:21" ht="25.2" x14ac:dyDescent="0.3">
      <c r="A841" s="1"/>
      <c r="B841" s="47">
        <v>836</v>
      </c>
      <c r="C841" s="45">
        <v>1135665</v>
      </c>
      <c r="D841" s="47"/>
      <c r="E841" s="39" t="s">
        <v>5800</v>
      </c>
      <c r="F841" s="39"/>
      <c r="G841" s="29" t="s">
        <v>31</v>
      </c>
      <c r="H841" s="139" t="s">
        <v>4781</v>
      </c>
      <c r="I841" s="29"/>
      <c r="J841" s="46"/>
      <c r="K841" s="38" t="s">
        <v>5285</v>
      </c>
      <c r="L841" s="37" t="s">
        <v>158</v>
      </c>
      <c r="M841" s="33">
        <v>603.52</v>
      </c>
      <c r="N841" s="29">
        <v>0.13300000000000001</v>
      </c>
      <c r="O841" s="29"/>
      <c r="P841" s="29">
        <v>96</v>
      </c>
      <c r="Q841" s="29">
        <v>370</v>
      </c>
      <c r="R841" s="29">
        <v>225</v>
      </c>
      <c r="S841" s="29">
        <v>165</v>
      </c>
      <c r="T841" s="127">
        <v>12.8</v>
      </c>
      <c r="U841" s="29">
        <v>1.3736E-2</v>
      </c>
    </row>
    <row r="842" spans="1:21" ht="25.2" x14ac:dyDescent="0.3">
      <c r="A842" s="1"/>
      <c r="B842" s="47">
        <v>837</v>
      </c>
      <c r="C842" s="45">
        <v>1135855</v>
      </c>
      <c r="D842" s="47"/>
      <c r="E842" s="39" t="s">
        <v>5801</v>
      </c>
      <c r="F842" s="39"/>
      <c r="G842" s="29" t="s">
        <v>31</v>
      </c>
      <c r="H842" s="139" t="s">
        <v>4781</v>
      </c>
      <c r="I842" s="29"/>
      <c r="J842" s="46"/>
      <c r="K842" s="38" t="s">
        <v>5285</v>
      </c>
      <c r="L842" s="37" t="s">
        <v>158</v>
      </c>
      <c r="M842" s="33">
        <v>639.36</v>
      </c>
      <c r="N842" s="29">
        <v>0.14099999999999999</v>
      </c>
      <c r="O842" s="29"/>
      <c r="P842" s="29">
        <v>80</v>
      </c>
      <c r="Q842" s="29">
        <v>370</v>
      </c>
      <c r="R842" s="29">
        <v>225</v>
      </c>
      <c r="S842" s="29">
        <v>165</v>
      </c>
      <c r="T842" s="127">
        <v>11.3</v>
      </c>
      <c r="U842" s="29">
        <v>1.3736E-2</v>
      </c>
    </row>
    <row r="843" spans="1:21" ht="25.2" x14ac:dyDescent="0.3">
      <c r="A843" s="1"/>
      <c r="B843" s="47">
        <v>838</v>
      </c>
      <c r="C843" s="45">
        <v>1135856</v>
      </c>
      <c r="D843" s="47"/>
      <c r="E843" s="39" t="s">
        <v>5802</v>
      </c>
      <c r="F843" s="39"/>
      <c r="G843" s="29" t="s">
        <v>31</v>
      </c>
      <c r="H843" s="139" t="s">
        <v>4781</v>
      </c>
      <c r="I843" s="29"/>
      <c r="J843" s="46"/>
      <c r="K843" s="38" t="s">
        <v>5285</v>
      </c>
      <c r="L843" s="37" t="s">
        <v>158</v>
      </c>
      <c r="M843" s="33">
        <v>1354.24</v>
      </c>
      <c r="N843" s="29">
        <v>0.28899999999999998</v>
      </c>
      <c r="O843" s="29"/>
      <c r="P843" s="29">
        <v>52</v>
      </c>
      <c r="Q843" s="29">
        <v>370</v>
      </c>
      <c r="R843" s="29">
        <v>225</v>
      </c>
      <c r="S843" s="29">
        <v>165</v>
      </c>
      <c r="T843" s="127">
        <v>15</v>
      </c>
      <c r="U843" s="29">
        <v>1.3736E-2</v>
      </c>
    </row>
    <row r="844" spans="1:21" ht="25.2" x14ac:dyDescent="0.3">
      <c r="A844" s="1"/>
      <c r="B844" s="47">
        <v>839</v>
      </c>
      <c r="C844" s="45">
        <v>1135693</v>
      </c>
      <c r="D844" s="47"/>
      <c r="E844" s="39" t="s">
        <v>5803</v>
      </c>
      <c r="F844" s="39"/>
      <c r="G844" s="29" t="s">
        <v>31</v>
      </c>
      <c r="H844" s="139" t="s">
        <v>4781</v>
      </c>
      <c r="I844" s="29"/>
      <c r="J844" s="46"/>
      <c r="K844" s="38" t="s">
        <v>5285</v>
      </c>
      <c r="L844" s="37" t="s">
        <v>158</v>
      </c>
      <c r="M844" s="33">
        <v>360.96</v>
      </c>
      <c r="N844" s="29">
        <v>5.8000000000000003E-2</v>
      </c>
      <c r="O844" s="29"/>
      <c r="P844" s="29">
        <v>280</v>
      </c>
      <c r="Q844" s="29">
        <v>370</v>
      </c>
      <c r="R844" s="29">
        <v>225</v>
      </c>
      <c r="S844" s="29">
        <v>165</v>
      </c>
      <c r="T844" s="127">
        <v>16.2</v>
      </c>
      <c r="U844" s="29">
        <v>1.3736E-2</v>
      </c>
    </row>
    <row r="845" spans="1:21" ht="25.2" x14ac:dyDescent="0.3">
      <c r="A845" s="1"/>
      <c r="B845" s="47">
        <v>840</v>
      </c>
      <c r="C845" s="45">
        <v>1135694</v>
      </c>
      <c r="D845" s="47"/>
      <c r="E845" s="39" t="s">
        <v>5804</v>
      </c>
      <c r="F845" s="39"/>
      <c r="G845" s="29" t="s">
        <v>31</v>
      </c>
      <c r="H845" s="139" t="s">
        <v>4781</v>
      </c>
      <c r="I845" s="29"/>
      <c r="J845" s="46"/>
      <c r="K845" s="38" t="s">
        <v>5285</v>
      </c>
      <c r="L845" s="37" t="s">
        <v>158</v>
      </c>
      <c r="M845" s="33">
        <v>386.56</v>
      </c>
      <c r="N845" s="29">
        <v>3.7999999999999999E-2</v>
      </c>
      <c r="O845" s="29"/>
      <c r="P845" s="29">
        <v>240</v>
      </c>
      <c r="Q845" s="29">
        <v>370</v>
      </c>
      <c r="R845" s="29">
        <v>225</v>
      </c>
      <c r="S845" s="29">
        <v>165</v>
      </c>
      <c r="T845" s="127">
        <v>9.1</v>
      </c>
      <c r="U845" s="29">
        <v>1.3736E-2</v>
      </c>
    </row>
    <row r="846" spans="1:21" ht="25.2" x14ac:dyDescent="0.3">
      <c r="A846" s="1"/>
      <c r="B846" s="47">
        <v>841</v>
      </c>
      <c r="C846" s="45">
        <v>1135886</v>
      </c>
      <c r="D846" s="47"/>
      <c r="E846" s="39" t="s">
        <v>5805</v>
      </c>
      <c r="F846" s="39"/>
      <c r="G846" s="29" t="s">
        <v>31</v>
      </c>
      <c r="H846" s="139" t="s">
        <v>4781</v>
      </c>
      <c r="I846" s="29"/>
      <c r="J846" s="46"/>
      <c r="K846" s="38" t="s">
        <v>5285</v>
      </c>
      <c r="L846" s="37" t="s">
        <v>158</v>
      </c>
      <c r="M846" s="33">
        <v>391.68</v>
      </c>
      <c r="N846" s="29">
        <v>6.6000000000000003E-2</v>
      </c>
      <c r="O846" s="29"/>
      <c r="P846" s="29">
        <v>240</v>
      </c>
      <c r="Q846" s="29">
        <v>370</v>
      </c>
      <c r="R846" s="29">
        <v>225</v>
      </c>
      <c r="S846" s="29">
        <v>165</v>
      </c>
      <c r="T846" s="127">
        <v>15.8</v>
      </c>
      <c r="U846" s="29">
        <v>1.3736E-2</v>
      </c>
    </row>
    <row r="847" spans="1:21" ht="25.2" x14ac:dyDescent="0.3">
      <c r="A847" s="1"/>
      <c r="B847" s="47">
        <v>842</v>
      </c>
      <c r="C847" s="45">
        <v>1135695</v>
      </c>
      <c r="D847" s="47"/>
      <c r="E847" s="39" t="s">
        <v>5806</v>
      </c>
      <c r="F847" s="39"/>
      <c r="G847" s="29" t="s">
        <v>31</v>
      </c>
      <c r="H847" s="139" t="s">
        <v>4781</v>
      </c>
      <c r="I847" s="29"/>
      <c r="J847" s="46"/>
      <c r="K847" s="38" t="s">
        <v>5285</v>
      </c>
      <c r="L847" s="37" t="s">
        <v>158</v>
      </c>
      <c r="M847" s="33">
        <v>435.84</v>
      </c>
      <c r="N847" s="29">
        <v>8.1000000000000003E-2</v>
      </c>
      <c r="O847" s="29"/>
      <c r="P847" s="29">
        <v>160</v>
      </c>
      <c r="Q847" s="29">
        <v>370</v>
      </c>
      <c r="R847" s="29">
        <v>225</v>
      </c>
      <c r="S847" s="29">
        <v>165</v>
      </c>
      <c r="T847" s="127">
        <v>13</v>
      </c>
      <c r="U847" s="29">
        <v>1.3736E-2</v>
      </c>
    </row>
    <row r="848" spans="1:21" ht="25.2" x14ac:dyDescent="0.3">
      <c r="A848" s="1"/>
      <c r="B848" s="47">
        <v>843</v>
      </c>
      <c r="C848" s="45">
        <v>1135887</v>
      </c>
      <c r="D848" s="47"/>
      <c r="E848" s="39" t="s">
        <v>5807</v>
      </c>
      <c r="F848" s="39"/>
      <c r="G848" s="29" t="s">
        <v>31</v>
      </c>
      <c r="H848" s="139" t="s">
        <v>4781</v>
      </c>
      <c r="I848" s="29"/>
      <c r="J848" s="46"/>
      <c r="K848" s="38" t="s">
        <v>5285</v>
      </c>
      <c r="L848" s="37" t="s">
        <v>158</v>
      </c>
      <c r="M848" s="33">
        <v>528.64</v>
      </c>
      <c r="N848" s="29">
        <v>8.8999999999999996E-2</v>
      </c>
      <c r="O848" s="29"/>
      <c r="P848" s="29">
        <v>96</v>
      </c>
      <c r="Q848" s="29">
        <v>380</v>
      </c>
      <c r="R848" s="29">
        <v>235</v>
      </c>
      <c r="S848" s="29">
        <v>180</v>
      </c>
      <c r="T848" s="127">
        <v>8.5</v>
      </c>
      <c r="U848" s="29">
        <v>1.6074000000000001E-2</v>
      </c>
    </row>
    <row r="849" spans="1:21" ht="25.2" x14ac:dyDescent="0.3">
      <c r="A849" s="1"/>
      <c r="B849" s="47">
        <v>844</v>
      </c>
      <c r="C849" s="45">
        <v>1135888</v>
      </c>
      <c r="D849" s="47"/>
      <c r="E849" s="39" t="s">
        <v>5808</v>
      </c>
      <c r="F849" s="39"/>
      <c r="G849" s="29" t="s">
        <v>31</v>
      </c>
      <c r="H849" s="139" t="s">
        <v>4781</v>
      </c>
      <c r="I849" s="29"/>
      <c r="J849" s="46"/>
      <c r="K849" s="38" t="s">
        <v>5285</v>
      </c>
      <c r="L849" s="37" t="s">
        <v>158</v>
      </c>
      <c r="M849" s="33">
        <v>537.6</v>
      </c>
      <c r="N849" s="29">
        <v>0.106</v>
      </c>
      <c r="O849" s="29"/>
      <c r="P849" s="29">
        <v>120</v>
      </c>
      <c r="Q849" s="29">
        <v>370</v>
      </c>
      <c r="R849" s="29">
        <v>225</v>
      </c>
      <c r="S849" s="29">
        <v>165</v>
      </c>
      <c r="T849" s="127">
        <v>12.7</v>
      </c>
      <c r="U849" s="29">
        <v>1.3736E-2</v>
      </c>
    </row>
    <row r="850" spans="1:21" ht="25.2" x14ac:dyDescent="0.3">
      <c r="A850" s="1"/>
      <c r="B850" s="47">
        <v>845</v>
      </c>
      <c r="C850" s="45">
        <v>1135696</v>
      </c>
      <c r="D850" s="47"/>
      <c r="E850" s="39" t="s">
        <v>5809</v>
      </c>
      <c r="F850" s="39"/>
      <c r="G850" s="29" t="s">
        <v>31</v>
      </c>
      <c r="H850" s="139" t="s">
        <v>4781</v>
      </c>
      <c r="I850" s="29"/>
      <c r="J850" s="46"/>
      <c r="K850" s="38" t="s">
        <v>5285</v>
      </c>
      <c r="L850" s="37" t="s">
        <v>158</v>
      </c>
      <c r="M850" s="33">
        <v>659.2</v>
      </c>
      <c r="N850" s="29">
        <v>0.125</v>
      </c>
      <c r="O850" s="29"/>
      <c r="P850" s="29">
        <v>120</v>
      </c>
      <c r="Q850" s="29">
        <v>370</v>
      </c>
      <c r="R850" s="29">
        <v>225</v>
      </c>
      <c r="S850" s="29">
        <v>165</v>
      </c>
      <c r="T850" s="127">
        <v>15</v>
      </c>
      <c r="U850" s="29">
        <v>1.3736E-2</v>
      </c>
    </row>
    <row r="851" spans="1:21" ht="25.2" x14ac:dyDescent="0.3">
      <c r="A851" s="1"/>
      <c r="B851" s="47">
        <v>846</v>
      </c>
      <c r="C851" s="45">
        <v>1135697</v>
      </c>
      <c r="D851" s="47"/>
      <c r="E851" s="39" t="s">
        <v>5810</v>
      </c>
      <c r="F851" s="39"/>
      <c r="G851" s="29" t="s">
        <v>31</v>
      </c>
      <c r="H851" s="139" t="s">
        <v>4781</v>
      </c>
      <c r="I851" s="29"/>
      <c r="J851" s="46"/>
      <c r="K851" s="38" t="s">
        <v>5285</v>
      </c>
      <c r="L851" s="37" t="s">
        <v>158</v>
      </c>
      <c r="M851" s="33">
        <v>744.96</v>
      </c>
      <c r="N851" s="29">
        <v>0.10100000000000001</v>
      </c>
      <c r="O851" s="29"/>
      <c r="P851" s="29">
        <v>96</v>
      </c>
      <c r="Q851" s="29">
        <v>370</v>
      </c>
      <c r="R851" s="29">
        <v>225</v>
      </c>
      <c r="S851" s="29">
        <v>165</v>
      </c>
      <c r="T851" s="127">
        <v>9.6999999999999993</v>
      </c>
      <c r="U851" s="29">
        <v>1.3736E-2</v>
      </c>
    </row>
    <row r="852" spans="1:21" ht="25.2" x14ac:dyDescent="0.3">
      <c r="A852" s="1"/>
      <c r="B852" s="47">
        <v>847</v>
      </c>
      <c r="C852" s="45">
        <v>1135889</v>
      </c>
      <c r="D852" s="47"/>
      <c r="E852" s="39" t="s">
        <v>5811</v>
      </c>
      <c r="F852" s="39"/>
      <c r="G852" s="29" t="s">
        <v>31</v>
      </c>
      <c r="H852" s="139" t="s">
        <v>4781</v>
      </c>
      <c r="I852" s="29"/>
      <c r="J852" s="46"/>
      <c r="K852" s="38" t="s">
        <v>5285</v>
      </c>
      <c r="L852" s="37" t="s">
        <v>158</v>
      </c>
      <c r="M852" s="33">
        <v>1486.72</v>
      </c>
      <c r="N852" s="29">
        <v>0.26</v>
      </c>
      <c r="O852" s="29"/>
      <c r="P852" s="29">
        <v>56</v>
      </c>
      <c r="Q852" s="29">
        <v>370</v>
      </c>
      <c r="R852" s="29">
        <v>225</v>
      </c>
      <c r="S852" s="29">
        <v>165</v>
      </c>
      <c r="T852" s="127">
        <v>14.6</v>
      </c>
      <c r="U852" s="29">
        <v>1.3736E-2</v>
      </c>
    </row>
    <row r="853" spans="1:21" ht="25.2" x14ac:dyDescent="0.3">
      <c r="A853" s="1"/>
      <c r="B853" s="47">
        <v>848</v>
      </c>
      <c r="C853" s="45">
        <v>1135869</v>
      </c>
      <c r="D853" s="47"/>
      <c r="E853" s="39" t="s">
        <v>5812</v>
      </c>
      <c r="F853" s="39"/>
      <c r="G853" s="29" t="s">
        <v>31</v>
      </c>
      <c r="H853" s="139" t="s">
        <v>4781</v>
      </c>
      <c r="I853" s="29"/>
      <c r="J853" s="46"/>
      <c r="K853" s="38" t="s">
        <v>5285</v>
      </c>
      <c r="L853" s="37" t="s">
        <v>158</v>
      </c>
      <c r="M853" s="33">
        <v>362.24</v>
      </c>
      <c r="N853" s="29">
        <v>6.5000000000000002E-2</v>
      </c>
      <c r="O853" s="29"/>
      <c r="P853" s="29">
        <v>200</v>
      </c>
      <c r="Q853" s="29">
        <v>370</v>
      </c>
      <c r="R853" s="29">
        <v>225</v>
      </c>
      <c r="S853" s="29">
        <v>165</v>
      </c>
      <c r="T853" s="127">
        <v>13</v>
      </c>
      <c r="U853" s="29">
        <v>1.3736E-2</v>
      </c>
    </row>
    <row r="854" spans="1:21" ht="25.2" x14ac:dyDescent="0.3">
      <c r="A854" s="1"/>
      <c r="B854" s="47">
        <v>849</v>
      </c>
      <c r="C854" s="45">
        <v>1135870</v>
      </c>
      <c r="D854" s="47"/>
      <c r="E854" s="39" t="s">
        <v>5813</v>
      </c>
      <c r="F854" s="39"/>
      <c r="G854" s="29" t="s">
        <v>31</v>
      </c>
      <c r="H854" s="139" t="s">
        <v>4781</v>
      </c>
      <c r="I854" s="29"/>
      <c r="J854" s="46"/>
      <c r="K854" s="38" t="s">
        <v>5285</v>
      </c>
      <c r="L854" s="37" t="s">
        <v>158</v>
      </c>
      <c r="M854" s="33">
        <v>428.8</v>
      </c>
      <c r="N854" s="29">
        <v>0.08</v>
      </c>
      <c r="O854" s="29"/>
      <c r="P854" s="29">
        <v>160</v>
      </c>
      <c r="Q854" s="29">
        <v>370</v>
      </c>
      <c r="R854" s="29">
        <v>225</v>
      </c>
      <c r="S854" s="29">
        <v>165</v>
      </c>
      <c r="T854" s="127">
        <v>12.8</v>
      </c>
      <c r="U854" s="29">
        <v>1.3736E-2</v>
      </c>
    </row>
    <row r="855" spans="1:21" ht="25.2" x14ac:dyDescent="0.3">
      <c r="A855" s="1"/>
      <c r="B855" s="47">
        <v>850</v>
      </c>
      <c r="C855" s="45">
        <v>1135871</v>
      </c>
      <c r="D855" s="47"/>
      <c r="E855" s="39" t="s">
        <v>5814</v>
      </c>
      <c r="F855" s="39"/>
      <c r="G855" s="29" t="s">
        <v>31</v>
      </c>
      <c r="H855" s="139" t="s">
        <v>4781</v>
      </c>
      <c r="I855" s="29"/>
      <c r="J855" s="46"/>
      <c r="K855" s="38" t="s">
        <v>5285</v>
      </c>
      <c r="L855" s="37" t="s">
        <v>158</v>
      </c>
      <c r="M855" s="33">
        <v>489.6</v>
      </c>
      <c r="N855" s="29">
        <v>9.4E-2</v>
      </c>
      <c r="O855" s="29"/>
      <c r="P855" s="29">
        <v>120</v>
      </c>
      <c r="Q855" s="29">
        <v>370</v>
      </c>
      <c r="R855" s="29">
        <v>225</v>
      </c>
      <c r="S855" s="29">
        <v>165</v>
      </c>
      <c r="T855" s="127">
        <v>11.3</v>
      </c>
      <c r="U855" s="29">
        <v>1.3736E-2</v>
      </c>
    </row>
    <row r="856" spans="1:21" ht="25.2" x14ac:dyDescent="0.3">
      <c r="A856" s="1"/>
      <c r="B856" s="47">
        <v>851</v>
      </c>
      <c r="C856" s="45">
        <v>1135872</v>
      </c>
      <c r="D856" s="47"/>
      <c r="E856" s="39" t="s">
        <v>5815</v>
      </c>
      <c r="F856" s="39"/>
      <c r="G856" s="29" t="s">
        <v>31</v>
      </c>
      <c r="H856" s="139" t="s">
        <v>4781</v>
      </c>
      <c r="I856" s="29"/>
      <c r="J856" s="46"/>
      <c r="K856" s="38" t="s">
        <v>5285</v>
      </c>
      <c r="L856" s="37" t="s">
        <v>158</v>
      </c>
      <c r="M856" s="33">
        <v>872.96</v>
      </c>
      <c r="N856" s="29">
        <v>0.17899999999999999</v>
      </c>
      <c r="O856" s="29"/>
      <c r="P856" s="29">
        <v>80</v>
      </c>
      <c r="Q856" s="29">
        <v>370</v>
      </c>
      <c r="R856" s="29">
        <v>225</v>
      </c>
      <c r="S856" s="29">
        <v>165</v>
      </c>
      <c r="T856" s="127">
        <v>14.3</v>
      </c>
      <c r="U856" s="29">
        <v>1.3736E-2</v>
      </c>
    </row>
    <row r="857" spans="1:21" ht="25.2" x14ac:dyDescent="0.3">
      <c r="A857" s="1"/>
      <c r="B857" s="47">
        <v>852</v>
      </c>
      <c r="C857" s="45">
        <v>1135873</v>
      </c>
      <c r="D857" s="47"/>
      <c r="E857" s="39" t="s">
        <v>5816</v>
      </c>
      <c r="F857" s="39"/>
      <c r="G857" s="29" t="s">
        <v>31</v>
      </c>
      <c r="H857" s="139" t="s">
        <v>4781</v>
      </c>
      <c r="I857" s="29"/>
      <c r="J857" s="46"/>
      <c r="K857" s="38" t="s">
        <v>5285</v>
      </c>
      <c r="L857" s="37" t="s">
        <v>158</v>
      </c>
      <c r="M857" s="33">
        <v>369.28</v>
      </c>
      <c r="N857" s="29">
        <v>6.5000000000000002E-2</v>
      </c>
      <c r="O857" s="29"/>
      <c r="P857" s="29">
        <v>200</v>
      </c>
      <c r="Q857" s="29">
        <v>370</v>
      </c>
      <c r="R857" s="29">
        <v>225</v>
      </c>
      <c r="S857" s="29">
        <v>165</v>
      </c>
      <c r="T857" s="127">
        <v>13</v>
      </c>
      <c r="U857" s="29">
        <v>1.3736E-2</v>
      </c>
    </row>
    <row r="858" spans="1:21" ht="25.2" x14ac:dyDescent="0.3">
      <c r="A858" s="1"/>
      <c r="B858" s="47">
        <v>853</v>
      </c>
      <c r="C858" s="45">
        <v>1135874</v>
      </c>
      <c r="D858" s="47"/>
      <c r="E858" s="39" t="s">
        <v>5817</v>
      </c>
      <c r="F858" s="39"/>
      <c r="G858" s="29" t="s">
        <v>31</v>
      </c>
      <c r="H858" s="139" t="s">
        <v>4781</v>
      </c>
      <c r="I858" s="29"/>
      <c r="J858" s="46"/>
      <c r="K858" s="38" t="s">
        <v>5285</v>
      </c>
      <c r="L858" s="37" t="s">
        <v>158</v>
      </c>
      <c r="M858" s="33">
        <v>421.76</v>
      </c>
      <c r="N858" s="29">
        <v>7.9000000000000001E-2</v>
      </c>
      <c r="O858" s="29"/>
      <c r="P858" s="29">
        <v>200</v>
      </c>
      <c r="Q858" s="29">
        <v>370</v>
      </c>
      <c r="R858" s="29">
        <v>225</v>
      </c>
      <c r="S858" s="29">
        <v>165</v>
      </c>
      <c r="T858" s="127">
        <v>15.8</v>
      </c>
      <c r="U858" s="29">
        <v>1.3736E-2</v>
      </c>
    </row>
    <row r="859" spans="1:21" ht="25.2" x14ac:dyDescent="0.3">
      <c r="A859" s="1"/>
      <c r="B859" s="47">
        <v>854</v>
      </c>
      <c r="C859" s="45">
        <v>1135875</v>
      </c>
      <c r="D859" s="47"/>
      <c r="E859" s="39" t="s">
        <v>5818</v>
      </c>
      <c r="F859" s="39"/>
      <c r="G859" s="29" t="s">
        <v>31</v>
      </c>
      <c r="H859" s="139" t="s">
        <v>4781</v>
      </c>
      <c r="I859" s="29"/>
      <c r="J859" s="46"/>
      <c r="K859" s="38" t="s">
        <v>5285</v>
      </c>
      <c r="L859" s="37" t="s">
        <v>158</v>
      </c>
      <c r="M859" s="33">
        <v>506.88</v>
      </c>
      <c r="N859" s="29">
        <v>9.5000000000000001E-2</v>
      </c>
      <c r="O859" s="29"/>
      <c r="P859" s="29">
        <v>120</v>
      </c>
      <c r="Q859" s="29">
        <v>370</v>
      </c>
      <c r="R859" s="29">
        <v>225</v>
      </c>
      <c r="S859" s="29">
        <v>165</v>
      </c>
      <c r="T859" s="127">
        <v>11.4</v>
      </c>
      <c r="U859" s="29">
        <v>1.3736E-2</v>
      </c>
    </row>
    <row r="860" spans="1:21" ht="25.2" x14ac:dyDescent="0.3">
      <c r="A860" s="1"/>
      <c r="B860" s="47">
        <v>855</v>
      </c>
      <c r="C860" s="45">
        <v>1135876</v>
      </c>
      <c r="D860" s="47"/>
      <c r="E860" s="39" t="s">
        <v>5819</v>
      </c>
      <c r="F860" s="39"/>
      <c r="G860" s="29" t="s">
        <v>31</v>
      </c>
      <c r="H860" s="139" t="s">
        <v>4781</v>
      </c>
      <c r="I860" s="29"/>
      <c r="J860" s="46"/>
      <c r="K860" s="38" t="s">
        <v>5285</v>
      </c>
      <c r="L860" s="37" t="s">
        <v>158</v>
      </c>
      <c r="M860" s="33">
        <v>637.44000000000005</v>
      </c>
      <c r="N860" s="29">
        <v>0.123</v>
      </c>
      <c r="O860" s="29"/>
      <c r="P860" s="29">
        <v>120</v>
      </c>
      <c r="Q860" s="29">
        <v>370</v>
      </c>
      <c r="R860" s="29">
        <v>225</v>
      </c>
      <c r="S860" s="29">
        <v>165</v>
      </c>
      <c r="T860" s="127">
        <v>14.8</v>
      </c>
      <c r="U860" s="29">
        <v>1.3736E-2</v>
      </c>
    </row>
    <row r="861" spans="1:21" ht="25.2" x14ac:dyDescent="0.3">
      <c r="A861" s="1"/>
      <c r="B861" s="47">
        <v>856</v>
      </c>
      <c r="C861" s="45">
        <v>1135674</v>
      </c>
      <c r="D861" s="47"/>
      <c r="E861" s="39" t="s">
        <v>5820</v>
      </c>
      <c r="F861" s="39"/>
      <c r="G861" s="29" t="s">
        <v>31</v>
      </c>
      <c r="H861" s="139" t="s">
        <v>4781</v>
      </c>
      <c r="I861" s="29"/>
      <c r="J861" s="46"/>
      <c r="K861" s="38" t="s">
        <v>5285</v>
      </c>
      <c r="L861" s="37" t="s">
        <v>158</v>
      </c>
      <c r="M861" s="33">
        <v>503.04</v>
      </c>
      <c r="N861" s="29">
        <v>9.0999999999999998E-2</v>
      </c>
      <c r="O861" s="29"/>
      <c r="P861" s="29">
        <v>120</v>
      </c>
      <c r="Q861" s="29">
        <v>370</v>
      </c>
      <c r="R861" s="29">
        <v>225</v>
      </c>
      <c r="S861" s="29">
        <v>165</v>
      </c>
      <c r="T861" s="127">
        <v>10.9</v>
      </c>
      <c r="U861" s="29">
        <v>1.3736E-2</v>
      </c>
    </row>
    <row r="862" spans="1:21" ht="25.2" x14ac:dyDescent="0.3">
      <c r="A862" s="1"/>
      <c r="B862" s="47">
        <v>857</v>
      </c>
      <c r="C862" s="45">
        <v>1135675</v>
      </c>
      <c r="D862" s="47"/>
      <c r="E862" s="39" t="s">
        <v>5821</v>
      </c>
      <c r="F862" s="39"/>
      <c r="G862" s="29" t="s">
        <v>31</v>
      </c>
      <c r="H862" s="139" t="s">
        <v>4781</v>
      </c>
      <c r="I862" s="29"/>
      <c r="J862" s="46"/>
      <c r="K862" s="38" t="s">
        <v>5285</v>
      </c>
      <c r="L862" s="37" t="s">
        <v>158</v>
      </c>
      <c r="M862" s="33">
        <v>592.64</v>
      </c>
      <c r="N862" s="29">
        <v>0.111</v>
      </c>
      <c r="O862" s="29"/>
      <c r="P862" s="29">
        <v>120</v>
      </c>
      <c r="Q862" s="29">
        <v>370</v>
      </c>
      <c r="R862" s="29">
        <v>225</v>
      </c>
      <c r="S862" s="29">
        <v>165</v>
      </c>
      <c r="T862" s="127">
        <v>13.3</v>
      </c>
      <c r="U862" s="29">
        <v>1.3736E-2</v>
      </c>
    </row>
    <row r="863" spans="1:21" ht="25.2" x14ac:dyDescent="0.3">
      <c r="A863" s="1"/>
      <c r="B863" s="47">
        <v>858</v>
      </c>
      <c r="C863" s="45">
        <v>1135676</v>
      </c>
      <c r="D863" s="47"/>
      <c r="E863" s="39" t="s">
        <v>5822</v>
      </c>
      <c r="F863" s="39"/>
      <c r="G863" s="29" t="s">
        <v>31</v>
      </c>
      <c r="H863" s="139" t="s">
        <v>4781</v>
      </c>
      <c r="I863" s="29"/>
      <c r="J863" s="46"/>
      <c r="K863" s="38" t="s">
        <v>5285</v>
      </c>
      <c r="L863" s="37" t="s">
        <v>158</v>
      </c>
      <c r="M863" s="33">
        <v>875.52</v>
      </c>
      <c r="N863" s="29">
        <v>0.17399999999999999</v>
      </c>
      <c r="O863" s="29"/>
      <c r="P863" s="29">
        <v>65</v>
      </c>
      <c r="Q863" s="29">
        <v>370</v>
      </c>
      <c r="R863" s="29">
        <v>225</v>
      </c>
      <c r="S863" s="29">
        <v>165</v>
      </c>
      <c r="T863" s="127">
        <v>11.3</v>
      </c>
      <c r="U863" s="29">
        <v>1.3736E-2</v>
      </c>
    </row>
    <row r="864" spans="1:21" ht="25.2" x14ac:dyDescent="0.3">
      <c r="A864" s="1"/>
      <c r="B864" s="47">
        <v>859</v>
      </c>
      <c r="C864" s="45">
        <v>1135859</v>
      </c>
      <c r="D864" s="47"/>
      <c r="E864" s="39" t="s">
        <v>5823</v>
      </c>
      <c r="F864" s="39"/>
      <c r="G864" s="29" t="s">
        <v>31</v>
      </c>
      <c r="H864" s="139" t="s">
        <v>4781</v>
      </c>
      <c r="I864" s="29"/>
      <c r="J864" s="46"/>
      <c r="K864" s="38" t="s">
        <v>5285</v>
      </c>
      <c r="L864" s="37" t="s">
        <v>158</v>
      </c>
      <c r="M864" s="33">
        <v>990.08</v>
      </c>
      <c r="N864" s="29">
        <v>0.186</v>
      </c>
      <c r="O864" s="29"/>
      <c r="P864" s="29">
        <v>64</v>
      </c>
      <c r="Q864" s="29">
        <v>370</v>
      </c>
      <c r="R864" s="29">
        <v>225</v>
      </c>
      <c r="S864" s="29">
        <v>165</v>
      </c>
      <c r="T864" s="127">
        <v>11.9</v>
      </c>
      <c r="U864" s="29">
        <v>1.3736E-2</v>
      </c>
    </row>
    <row r="865" spans="1:21" ht="25.2" x14ac:dyDescent="0.3">
      <c r="A865" s="1"/>
      <c r="B865" s="47">
        <v>860</v>
      </c>
      <c r="C865" s="45">
        <v>1135677</v>
      </c>
      <c r="D865" s="47"/>
      <c r="E865" s="39" t="s">
        <v>5824</v>
      </c>
      <c r="F865" s="39"/>
      <c r="G865" s="29" t="s">
        <v>31</v>
      </c>
      <c r="H865" s="139" t="s">
        <v>4781</v>
      </c>
      <c r="I865" s="29"/>
      <c r="J865" s="46"/>
      <c r="K865" s="38" t="s">
        <v>5285</v>
      </c>
      <c r="L865" s="37" t="s">
        <v>158</v>
      </c>
      <c r="M865" s="33">
        <v>1116.8</v>
      </c>
      <c r="N865" s="29">
        <v>0.20799999999999999</v>
      </c>
      <c r="O865" s="29"/>
      <c r="P865" s="29">
        <v>40</v>
      </c>
      <c r="Q865" s="29">
        <v>370</v>
      </c>
      <c r="R865" s="29">
        <v>225</v>
      </c>
      <c r="S865" s="29">
        <v>165</v>
      </c>
      <c r="T865" s="127">
        <v>8.3000000000000007</v>
      </c>
      <c r="U865" s="29">
        <v>1.3736E-2</v>
      </c>
    </row>
    <row r="866" spans="1:21" ht="25.2" x14ac:dyDescent="0.3">
      <c r="A866" s="1"/>
      <c r="B866" s="47">
        <v>861</v>
      </c>
      <c r="C866" s="45">
        <v>1135692</v>
      </c>
      <c r="D866" s="47"/>
      <c r="E866" s="39" t="s">
        <v>5825</v>
      </c>
      <c r="F866" s="39"/>
      <c r="G866" s="29" t="s">
        <v>31</v>
      </c>
      <c r="H866" s="139" t="s">
        <v>4781</v>
      </c>
      <c r="I866" s="29"/>
      <c r="J866" s="46"/>
      <c r="K866" s="38" t="s">
        <v>5285</v>
      </c>
      <c r="L866" s="37" t="s">
        <v>158</v>
      </c>
      <c r="M866" s="33">
        <v>507.52</v>
      </c>
      <c r="N866" s="29">
        <v>9.5000000000000001E-2</v>
      </c>
      <c r="O866" s="29"/>
      <c r="P866" s="29">
        <v>168</v>
      </c>
      <c r="Q866" s="29">
        <v>370</v>
      </c>
      <c r="R866" s="29">
        <v>225</v>
      </c>
      <c r="S866" s="29">
        <v>165</v>
      </c>
      <c r="T866" s="127">
        <v>16</v>
      </c>
      <c r="U866" s="29">
        <v>1.3736E-2</v>
      </c>
    </row>
    <row r="867" spans="1:21" ht="25.2" x14ac:dyDescent="0.3">
      <c r="A867" s="1"/>
      <c r="B867" s="47">
        <v>862</v>
      </c>
      <c r="C867" s="45">
        <v>1135877</v>
      </c>
      <c r="D867" s="47"/>
      <c r="E867" s="39" t="s">
        <v>5826</v>
      </c>
      <c r="F867" s="39"/>
      <c r="G867" s="29" t="s">
        <v>31</v>
      </c>
      <c r="H867" s="139" t="s">
        <v>4781</v>
      </c>
      <c r="I867" s="29"/>
      <c r="J867" s="46"/>
      <c r="K867" s="38" t="s">
        <v>5285</v>
      </c>
      <c r="L867" s="37" t="s">
        <v>158</v>
      </c>
      <c r="M867" s="33">
        <v>575.36</v>
      </c>
      <c r="N867" s="29">
        <v>0.11</v>
      </c>
      <c r="O867" s="29"/>
      <c r="P867" s="29">
        <v>96</v>
      </c>
      <c r="Q867" s="29">
        <v>370</v>
      </c>
      <c r="R867" s="29">
        <v>225</v>
      </c>
      <c r="S867" s="29">
        <v>165</v>
      </c>
      <c r="T867" s="127">
        <v>10.6</v>
      </c>
      <c r="U867" s="29">
        <v>1.3736E-2</v>
      </c>
    </row>
    <row r="868" spans="1:21" ht="25.2" x14ac:dyDescent="0.3">
      <c r="A868" s="1"/>
      <c r="B868" s="47">
        <v>863</v>
      </c>
      <c r="C868" s="45">
        <v>1135879</v>
      </c>
      <c r="D868" s="47"/>
      <c r="E868" s="39" t="s">
        <v>5827</v>
      </c>
      <c r="F868" s="39"/>
      <c r="G868" s="29" t="s">
        <v>31</v>
      </c>
      <c r="H868" s="139" t="s">
        <v>4781</v>
      </c>
      <c r="I868" s="29"/>
      <c r="J868" s="46"/>
      <c r="K868" s="38" t="s">
        <v>5285</v>
      </c>
      <c r="L868" s="37" t="s">
        <v>158</v>
      </c>
      <c r="M868" s="33">
        <v>1553.92</v>
      </c>
      <c r="N868" s="29">
        <v>0.17</v>
      </c>
      <c r="O868" s="29"/>
      <c r="P868" s="29">
        <v>48</v>
      </c>
      <c r="Q868" s="29">
        <v>380</v>
      </c>
      <c r="R868" s="29">
        <v>235</v>
      </c>
      <c r="S868" s="29">
        <v>180</v>
      </c>
      <c r="T868" s="127">
        <v>8.1999999999999993</v>
      </c>
      <c r="U868" s="29">
        <v>1.6074000000000001E-2</v>
      </c>
    </row>
    <row r="869" spans="1:21" ht="25.2" x14ac:dyDescent="0.3">
      <c r="A869" s="1"/>
      <c r="B869" s="47">
        <v>864</v>
      </c>
      <c r="C869" s="45">
        <v>1135878</v>
      </c>
      <c r="D869" s="47"/>
      <c r="E869" s="39" t="s">
        <v>5828</v>
      </c>
      <c r="F869" s="39"/>
      <c r="G869" s="29" t="s">
        <v>31</v>
      </c>
      <c r="H869" s="139" t="s">
        <v>4781</v>
      </c>
      <c r="I869" s="29"/>
      <c r="J869" s="46"/>
      <c r="K869" s="38" t="s">
        <v>5285</v>
      </c>
      <c r="L869" s="37" t="s">
        <v>158</v>
      </c>
      <c r="M869" s="33">
        <v>1796.48</v>
      </c>
      <c r="N869" s="29">
        <v>0.39500000000000002</v>
      </c>
      <c r="O869" s="29"/>
      <c r="P869" s="29">
        <v>15</v>
      </c>
      <c r="Q869" s="29">
        <v>370</v>
      </c>
      <c r="R869" s="29">
        <v>225</v>
      </c>
      <c r="S869" s="29">
        <v>165</v>
      </c>
      <c r="T869" s="127">
        <v>5.9</v>
      </c>
      <c r="U869" s="29">
        <v>1.3736E-2</v>
      </c>
    </row>
    <row r="870" spans="1:21" ht="25.2" x14ac:dyDescent="0.3">
      <c r="A870" s="1"/>
      <c r="B870" s="47">
        <v>865</v>
      </c>
      <c r="C870" s="45">
        <v>1135698</v>
      </c>
      <c r="D870" s="47"/>
      <c r="E870" s="39" t="s">
        <v>5829</v>
      </c>
      <c r="F870" s="39"/>
      <c r="G870" s="29" t="s">
        <v>31</v>
      </c>
      <c r="H870" s="139" t="s">
        <v>4781</v>
      </c>
      <c r="I870" s="29"/>
      <c r="J870" s="46"/>
      <c r="K870" s="38" t="s">
        <v>5285</v>
      </c>
      <c r="L870" s="37" t="s">
        <v>158</v>
      </c>
      <c r="M870" s="33">
        <v>355.84</v>
      </c>
      <c r="N870" s="29">
        <v>5.8999999999999997E-2</v>
      </c>
      <c r="O870" s="29"/>
      <c r="P870" s="29">
        <v>384</v>
      </c>
      <c r="Q870" s="29">
        <v>370</v>
      </c>
      <c r="R870" s="29">
        <v>225</v>
      </c>
      <c r="S870" s="29">
        <v>165</v>
      </c>
      <c r="T870" s="127">
        <v>22.7</v>
      </c>
      <c r="U870" s="29">
        <v>1.3736E-2</v>
      </c>
    </row>
    <row r="871" spans="1:21" ht="25.2" x14ac:dyDescent="0.3">
      <c r="A871" s="1"/>
      <c r="B871" s="47">
        <v>866</v>
      </c>
      <c r="C871" s="45">
        <v>1135699</v>
      </c>
      <c r="D871" s="47"/>
      <c r="E871" s="39" t="s">
        <v>5830</v>
      </c>
      <c r="F871" s="39"/>
      <c r="G871" s="29" t="s">
        <v>31</v>
      </c>
      <c r="H871" s="139" t="s">
        <v>4781</v>
      </c>
      <c r="I871" s="29"/>
      <c r="J871" s="46"/>
      <c r="K871" s="38" t="s">
        <v>5285</v>
      </c>
      <c r="L871" s="37" t="s">
        <v>158</v>
      </c>
      <c r="M871" s="33">
        <v>382.72</v>
      </c>
      <c r="N871" s="29">
        <v>6.4000000000000001E-2</v>
      </c>
      <c r="O871" s="29"/>
      <c r="P871" s="29">
        <v>384</v>
      </c>
      <c r="Q871" s="29">
        <v>370</v>
      </c>
      <c r="R871" s="29">
        <v>225</v>
      </c>
      <c r="S871" s="29">
        <v>165</v>
      </c>
      <c r="T871" s="127">
        <v>24.6</v>
      </c>
      <c r="U871" s="29">
        <v>1.3736E-2</v>
      </c>
    </row>
    <row r="872" spans="1:21" ht="25.2" x14ac:dyDescent="0.3">
      <c r="A872" s="1"/>
      <c r="B872" s="47">
        <v>867</v>
      </c>
      <c r="C872" s="45">
        <v>1135893</v>
      </c>
      <c r="D872" s="47"/>
      <c r="E872" s="39" t="s">
        <v>5831</v>
      </c>
      <c r="F872" s="39"/>
      <c r="G872" s="29" t="s">
        <v>31</v>
      </c>
      <c r="H872" s="139" t="s">
        <v>4781</v>
      </c>
      <c r="I872" s="29"/>
      <c r="J872" s="46"/>
      <c r="K872" s="38" t="s">
        <v>5285</v>
      </c>
      <c r="L872" s="37" t="s">
        <v>158</v>
      </c>
      <c r="M872" s="33">
        <v>261.76</v>
      </c>
      <c r="N872" s="29">
        <v>4.4999999999999998E-2</v>
      </c>
      <c r="O872" s="29"/>
      <c r="P872" s="29">
        <v>576</v>
      </c>
      <c r="Q872" s="29">
        <v>370</v>
      </c>
      <c r="R872" s="29">
        <v>225</v>
      </c>
      <c r="S872" s="29">
        <v>165</v>
      </c>
      <c r="T872" s="127">
        <v>25.9</v>
      </c>
      <c r="U872" s="29">
        <v>1.3736E-2</v>
      </c>
    </row>
    <row r="873" spans="1:21" ht="25.2" x14ac:dyDescent="0.3">
      <c r="A873" s="1"/>
      <c r="B873" s="47">
        <v>868</v>
      </c>
      <c r="C873" s="45">
        <v>1135890</v>
      </c>
      <c r="D873" s="47"/>
      <c r="E873" s="39" t="s">
        <v>5832</v>
      </c>
      <c r="F873" s="39"/>
      <c r="G873" s="29" t="s">
        <v>31</v>
      </c>
      <c r="H873" s="139" t="s">
        <v>4781</v>
      </c>
      <c r="I873" s="29"/>
      <c r="J873" s="46"/>
      <c r="K873" s="38" t="s">
        <v>5285</v>
      </c>
      <c r="L873" s="37" t="s">
        <v>158</v>
      </c>
      <c r="M873" s="33">
        <v>449.28</v>
      </c>
      <c r="N873" s="29">
        <v>8.5000000000000006E-2</v>
      </c>
      <c r="O873" s="29"/>
      <c r="P873" s="29">
        <v>220</v>
      </c>
      <c r="Q873" s="29">
        <v>370</v>
      </c>
      <c r="R873" s="29">
        <v>225</v>
      </c>
      <c r="S873" s="29">
        <v>165</v>
      </c>
      <c r="T873" s="127">
        <v>18.7</v>
      </c>
      <c r="U873" s="29">
        <v>1.3736E-2</v>
      </c>
    </row>
    <row r="874" spans="1:21" ht="25.2" x14ac:dyDescent="0.3">
      <c r="A874" s="1"/>
      <c r="B874" s="47">
        <v>869</v>
      </c>
      <c r="C874" s="45">
        <v>1135891</v>
      </c>
      <c r="D874" s="47"/>
      <c r="E874" s="39" t="s">
        <v>5833</v>
      </c>
      <c r="F874" s="39"/>
      <c r="G874" s="29" t="s">
        <v>31</v>
      </c>
      <c r="H874" s="139" t="s">
        <v>4781</v>
      </c>
      <c r="I874" s="29"/>
      <c r="J874" s="46"/>
      <c r="K874" s="38" t="s">
        <v>5285</v>
      </c>
      <c r="L874" s="37" t="s">
        <v>158</v>
      </c>
      <c r="M874" s="33">
        <v>501.12</v>
      </c>
      <c r="N874" s="29">
        <v>8.7999999999999995E-2</v>
      </c>
      <c r="O874" s="29"/>
      <c r="P874" s="29">
        <v>220</v>
      </c>
      <c r="Q874" s="29">
        <v>370</v>
      </c>
      <c r="R874" s="29">
        <v>225</v>
      </c>
      <c r="S874" s="29">
        <v>165</v>
      </c>
      <c r="T874" s="127">
        <v>19.399999999999999</v>
      </c>
      <c r="U874" s="29">
        <v>1.3736E-2</v>
      </c>
    </row>
    <row r="875" spans="1:21" ht="25.2" x14ac:dyDescent="0.3">
      <c r="A875" s="1"/>
      <c r="B875" s="47">
        <v>870</v>
      </c>
      <c r="C875" s="45">
        <v>1135892</v>
      </c>
      <c r="D875" s="47"/>
      <c r="E875" s="39" t="s">
        <v>5834</v>
      </c>
      <c r="F875" s="39"/>
      <c r="G875" s="29" t="s">
        <v>31</v>
      </c>
      <c r="H875" s="139" t="s">
        <v>4781</v>
      </c>
      <c r="I875" s="29"/>
      <c r="J875" s="46"/>
      <c r="K875" s="38" t="s">
        <v>5285</v>
      </c>
      <c r="L875" s="37" t="s">
        <v>158</v>
      </c>
      <c r="M875" s="33">
        <v>369.28</v>
      </c>
      <c r="N875" s="29">
        <v>5.6000000000000001E-2</v>
      </c>
      <c r="O875" s="29"/>
      <c r="P875" s="29">
        <v>240</v>
      </c>
      <c r="Q875" s="29">
        <v>380</v>
      </c>
      <c r="R875" s="29">
        <v>235</v>
      </c>
      <c r="S875" s="29">
        <v>180</v>
      </c>
      <c r="T875" s="127">
        <v>13.4</v>
      </c>
      <c r="U875" s="29">
        <v>1.6074000000000001E-2</v>
      </c>
    </row>
    <row r="876" spans="1:21" ht="25.2" x14ac:dyDescent="0.3">
      <c r="A876" s="1"/>
      <c r="B876" s="47">
        <v>871</v>
      </c>
      <c r="C876" s="45">
        <v>1135894</v>
      </c>
      <c r="D876" s="47"/>
      <c r="E876" s="39" t="s">
        <v>5835</v>
      </c>
      <c r="F876" s="39"/>
      <c r="G876" s="29" t="s">
        <v>31</v>
      </c>
      <c r="H876" s="139" t="s">
        <v>4781</v>
      </c>
      <c r="I876" s="29"/>
      <c r="J876" s="46"/>
      <c r="K876" s="38" t="s">
        <v>5285</v>
      </c>
      <c r="L876" s="37" t="s">
        <v>158</v>
      </c>
      <c r="M876" s="33">
        <v>2102.4</v>
      </c>
      <c r="N876" s="29">
        <v>0.13600000000000001</v>
      </c>
      <c r="O876" s="29"/>
      <c r="P876" s="29">
        <v>100</v>
      </c>
      <c r="Q876" s="29">
        <v>380</v>
      </c>
      <c r="R876" s="29">
        <v>235</v>
      </c>
      <c r="S876" s="29">
        <v>180</v>
      </c>
      <c r="T876" s="127">
        <v>13.6</v>
      </c>
      <c r="U876" s="29">
        <v>1.6074000000000001E-2</v>
      </c>
    </row>
    <row r="877" spans="1:21" ht="25.2" x14ac:dyDescent="0.3">
      <c r="A877" s="1"/>
      <c r="B877" s="47">
        <v>872</v>
      </c>
      <c r="C877" s="45">
        <v>1135895</v>
      </c>
      <c r="D877" s="47"/>
      <c r="E877" s="39" t="s">
        <v>5836</v>
      </c>
      <c r="F877" s="39"/>
      <c r="G877" s="29" t="s">
        <v>31</v>
      </c>
      <c r="H877" s="139" t="s">
        <v>4781</v>
      </c>
      <c r="I877" s="29"/>
      <c r="J877" s="46"/>
      <c r="K877" s="38" t="s">
        <v>5285</v>
      </c>
      <c r="L877" s="37" t="s">
        <v>158</v>
      </c>
      <c r="M877" s="33">
        <v>6055.04</v>
      </c>
      <c r="N877" s="29">
        <v>0.41499999999999998</v>
      </c>
      <c r="O877" s="29"/>
      <c r="P877" s="29">
        <v>40</v>
      </c>
      <c r="Q877" s="29">
        <v>1040</v>
      </c>
      <c r="R877" s="29">
        <v>330</v>
      </c>
      <c r="S877" s="29">
        <v>235</v>
      </c>
      <c r="T877" s="127">
        <v>16.600000000000001</v>
      </c>
      <c r="U877" s="29">
        <v>8.0652000000000001E-2</v>
      </c>
    </row>
    <row r="878" spans="1:21" ht="25.2" x14ac:dyDescent="0.3">
      <c r="A878" s="1"/>
      <c r="B878" s="47">
        <v>873</v>
      </c>
      <c r="C878" s="45">
        <v>1135896</v>
      </c>
      <c r="D878" s="47"/>
      <c r="E878" s="39" t="s">
        <v>5837</v>
      </c>
      <c r="F878" s="39"/>
      <c r="G878" s="29" t="s">
        <v>31</v>
      </c>
      <c r="H878" s="139" t="s">
        <v>4781</v>
      </c>
      <c r="I878" s="29"/>
      <c r="J878" s="46"/>
      <c r="K878" s="38" t="s">
        <v>5285</v>
      </c>
      <c r="L878" s="37" t="s">
        <v>158</v>
      </c>
      <c r="M878" s="33">
        <v>2284.8000000000002</v>
      </c>
      <c r="N878" s="29">
        <v>0.16400000000000001</v>
      </c>
      <c r="O878" s="29"/>
      <c r="P878" s="29">
        <v>75</v>
      </c>
      <c r="Q878" s="29">
        <v>415</v>
      </c>
      <c r="R878" s="29">
        <v>280</v>
      </c>
      <c r="S878" s="29">
        <v>245</v>
      </c>
      <c r="T878" s="127">
        <v>12.3</v>
      </c>
      <c r="U878" s="29">
        <v>2.8469000000000001E-2</v>
      </c>
    </row>
    <row r="879" spans="1:21" ht="25.2" x14ac:dyDescent="0.3">
      <c r="A879" s="1"/>
      <c r="B879" s="47">
        <v>874</v>
      </c>
      <c r="C879" s="45">
        <v>1135897</v>
      </c>
      <c r="D879" s="47"/>
      <c r="E879" s="39" t="s">
        <v>5838</v>
      </c>
      <c r="F879" s="39"/>
      <c r="G879" s="29" t="s">
        <v>31</v>
      </c>
      <c r="H879" s="139" t="s">
        <v>4781</v>
      </c>
      <c r="I879" s="29"/>
      <c r="J879" s="46"/>
      <c r="K879" s="38" t="s">
        <v>5285</v>
      </c>
      <c r="L879" s="37" t="s">
        <v>158</v>
      </c>
      <c r="M879" s="33">
        <v>2471.04</v>
      </c>
      <c r="N879" s="29">
        <v>0.16600000000000001</v>
      </c>
      <c r="O879" s="29"/>
      <c r="P879" s="29">
        <v>75</v>
      </c>
      <c r="Q879" s="29">
        <v>415</v>
      </c>
      <c r="R879" s="29">
        <v>280</v>
      </c>
      <c r="S879" s="29">
        <v>245</v>
      </c>
      <c r="T879" s="127">
        <v>12.5</v>
      </c>
      <c r="U879" s="29">
        <v>2.8469000000000001E-2</v>
      </c>
    </row>
    <row r="880" spans="1:21" ht="25.2" x14ac:dyDescent="0.3">
      <c r="A880" s="1"/>
      <c r="B880" s="47">
        <v>875</v>
      </c>
      <c r="C880" s="45">
        <v>1135898</v>
      </c>
      <c r="D880" s="47"/>
      <c r="E880" s="39" t="s">
        <v>5839</v>
      </c>
      <c r="F880" s="39"/>
      <c r="G880" s="29" t="s">
        <v>31</v>
      </c>
      <c r="H880" s="139" t="s">
        <v>4781</v>
      </c>
      <c r="I880" s="29"/>
      <c r="J880" s="46"/>
      <c r="K880" s="38" t="s">
        <v>5285</v>
      </c>
      <c r="L880" s="37" t="s">
        <v>158</v>
      </c>
      <c r="M880" s="33">
        <v>362.24</v>
      </c>
      <c r="N880" s="29">
        <v>5.5E-2</v>
      </c>
      <c r="O880" s="29"/>
      <c r="P880" s="29">
        <v>384</v>
      </c>
      <c r="Q880" s="29">
        <v>380</v>
      </c>
      <c r="R880" s="29">
        <v>235</v>
      </c>
      <c r="S880" s="29">
        <v>180</v>
      </c>
      <c r="T880" s="127">
        <v>21.1</v>
      </c>
      <c r="U880" s="29">
        <v>1.6074000000000001E-2</v>
      </c>
    </row>
    <row r="881" spans="1:21" ht="25.2" x14ac:dyDescent="0.3">
      <c r="A881" s="1"/>
      <c r="B881" s="47">
        <v>876</v>
      </c>
      <c r="C881" s="45">
        <v>1135880</v>
      </c>
      <c r="D881" s="47"/>
      <c r="E881" s="39" t="s">
        <v>5840</v>
      </c>
      <c r="F881" s="39"/>
      <c r="G881" s="29" t="s">
        <v>31</v>
      </c>
      <c r="H881" s="139" t="s">
        <v>4781</v>
      </c>
      <c r="I881" s="29"/>
      <c r="J881" s="46"/>
      <c r="K881" s="38" t="s">
        <v>5285</v>
      </c>
      <c r="L881" s="37" t="s">
        <v>158</v>
      </c>
      <c r="M881" s="33">
        <v>35.200000000000003</v>
      </c>
      <c r="N881" s="29">
        <v>8.0000000000000002E-3</v>
      </c>
      <c r="O881" s="29"/>
      <c r="P881" s="29">
        <v>1500</v>
      </c>
      <c r="Q881" s="29">
        <v>370</v>
      </c>
      <c r="R881" s="29">
        <v>225</v>
      </c>
      <c r="S881" s="29">
        <v>165</v>
      </c>
      <c r="T881" s="127">
        <v>12</v>
      </c>
      <c r="U881" s="29">
        <v>1.3736E-2</v>
      </c>
    </row>
    <row r="882" spans="1:21" ht="25.2" x14ac:dyDescent="0.3">
      <c r="A882" s="1"/>
      <c r="B882" s="47">
        <v>877</v>
      </c>
      <c r="C882" s="45">
        <v>1135881</v>
      </c>
      <c r="D882" s="47"/>
      <c r="E882" s="39" t="s">
        <v>5841</v>
      </c>
      <c r="F882" s="39"/>
      <c r="G882" s="29" t="s">
        <v>31</v>
      </c>
      <c r="H882" s="139" t="s">
        <v>4781</v>
      </c>
      <c r="I882" s="29"/>
      <c r="J882" s="46"/>
      <c r="K882" s="38" t="s">
        <v>5285</v>
      </c>
      <c r="L882" s="37" t="s">
        <v>158</v>
      </c>
      <c r="M882" s="33">
        <v>43.52</v>
      </c>
      <c r="N882" s="29">
        <v>0.01</v>
      </c>
      <c r="O882" s="29"/>
      <c r="P882" s="29">
        <v>400</v>
      </c>
      <c r="Q882" s="29">
        <v>370</v>
      </c>
      <c r="R882" s="29">
        <v>225</v>
      </c>
      <c r="S882" s="29">
        <v>165</v>
      </c>
      <c r="T882" s="127">
        <v>4</v>
      </c>
      <c r="U882" s="29">
        <v>1.3736E-2</v>
      </c>
    </row>
    <row r="883" spans="1:21" ht="25.2" x14ac:dyDescent="0.3">
      <c r="A883" s="1"/>
      <c r="B883" s="47">
        <v>878</v>
      </c>
      <c r="C883" s="45">
        <v>1135882</v>
      </c>
      <c r="D883" s="47"/>
      <c r="E883" s="39" t="s">
        <v>5842</v>
      </c>
      <c r="F883" s="39"/>
      <c r="G883" s="29" t="s">
        <v>31</v>
      </c>
      <c r="H883" s="139" t="s">
        <v>4781</v>
      </c>
      <c r="I883" s="29"/>
      <c r="J883" s="46"/>
      <c r="K883" s="38" t="s">
        <v>5285</v>
      </c>
      <c r="L883" s="37" t="s">
        <v>158</v>
      </c>
      <c r="M883" s="33">
        <v>76.8</v>
      </c>
      <c r="N883" s="29">
        <v>1.9E-2</v>
      </c>
      <c r="O883" s="29"/>
      <c r="P883" s="29">
        <v>400</v>
      </c>
      <c r="Q883" s="29">
        <v>370</v>
      </c>
      <c r="R883" s="29">
        <v>225</v>
      </c>
      <c r="S883" s="29">
        <v>165</v>
      </c>
      <c r="T883" s="127">
        <v>7.6</v>
      </c>
      <c r="U883" s="29">
        <v>1.3736E-2</v>
      </c>
    </row>
    <row r="884" spans="1:21" ht="25.2" x14ac:dyDescent="0.3">
      <c r="A884" s="1"/>
      <c r="B884" s="47">
        <v>879</v>
      </c>
      <c r="C884" s="45">
        <v>1135883</v>
      </c>
      <c r="D884" s="47"/>
      <c r="E884" s="39" t="s">
        <v>5843</v>
      </c>
      <c r="F884" s="39"/>
      <c r="G884" s="29" t="s">
        <v>31</v>
      </c>
      <c r="H884" s="139" t="s">
        <v>4781</v>
      </c>
      <c r="I884" s="29"/>
      <c r="J884" s="46"/>
      <c r="K884" s="38" t="s">
        <v>5285</v>
      </c>
      <c r="L884" s="37" t="s">
        <v>158</v>
      </c>
      <c r="M884" s="33">
        <v>88.32</v>
      </c>
      <c r="N884" s="29">
        <v>2.3E-2</v>
      </c>
      <c r="O884" s="29"/>
      <c r="P884" s="29">
        <v>250</v>
      </c>
      <c r="Q884" s="29">
        <v>370</v>
      </c>
      <c r="R884" s="29">
        <v>225</v>
      </c>
      <c r="S884" s="29">
        <v>165</v>
      </c>
      <c r="T884" s="127">
        <v>5.8</v>
      </c>
      <c r="U884" s="29">
        <v>1.3736E-2</v>
      </c>
    </row>
    <row r="885" spans="1:21" ht="25.2" x14ac:dyDescent="0.3">
      <c r="A885" s="1"/>
      <c r="B885" s="47">
        <v>880</v>
      </c>
      <c r="C885" s="45">
        <v>1135884</v>
      </c>
      <c r="D885" s="47"/>
      <c r="E885" s="39" t="s">
        <v>5844</v>
      </c>
      <c r="F885" s="39"/>
      <c r="G885" s="29" t="s">
        <v>31</v>
      </c>
      <c r="H885" s="139" t="s">
        <v>4781</v>
      </c>
      <c r="I885" s="29"/>
      <c r="J885" s="46"/>
      <c r="K885" s="38" t="s">
        <v>5285</v>
      </c>
      <c r="L885" s="37" t="s">
        <v>158</v>
      </c>
      <c r="M885" s="33">
        <v>214.4</v>
      </c>
      <c r="N885" s="29">
        <v>4.1000000000000002E-2</v>
      </c>
      <c r="O885" s="29"/>
      <c r="P885" s="29">
        <v>80</v>
      </c>
      <c r="Q885" s="29">
        <v>370</v>
      </c>
      <c r="R885" s="29">
        <v>225</v>
      </c>
      <c r="S885" s="29">
        <v>165</v>
      </c>
      <c r="T885" s="127">
        <v>3.3</v>
      </c>
      <c r="U885" s="29">
        <v>1.3736E-2</v>
      </c>
    </row>
    <row r="886" spans="1:21" x14ac:dyDescent="0.3">
      <c r="A886" s="1"/>
      <c r="B886" s="47">
        <v>881</v>
      </c>
      <c r="C886" s="45">
        <v>1135899</v>
      </c>
      <c r="D886" s="47"/>
      <c r="E886" s="39" t="s">
        <v>5853</v>
      </c>
      <c r="F886" s="39"/>
      <c r="G886" s="29" t="s">
        <v>31</v>
      </c>
      <c r="H886" s="139" t="s">
        <v>4781</v>
      </c>
      <c r="I886" s="29"/>
      <c r="J886" s="46"/>
      <c r="K886" s="38" t="s">
        <v>463</v>
      </c>
      <c r="L886" s="37" t="s">
        <v>158</v>
      </c>
      <c r="M886" s="33">
        <v>364.8</v>
      </c>
      <c r="N886" s="29">
        <v>0.2</v>
      </c>
      <c r="O886" s="29"/>
      <c r="P886" s="29">
        <v>150</v>
      </c>
      <c r="Q886" s="29">
        <v>692</v>
      </c>
      <c r="R886" s="29">
        <v>150</v>
      </c>
      <c r="S886" s="29">
        <v>200</v>
      </c>
      <c r="T886" s="127">
        <v>30</v>
      </c>
      <c r="U886" s="29">
        <v>2.0760000000000001E-2</v>
      </c>
    </row>
    <row r="887" spans="1:21" x14ac:dyDescent="0.3">
      <c r="A887" s="1"/>
      <c r="B887" s="47">
        <v>882</v>
      </c>
      <c r="C887" s="45">
        <v>1135900</v>
      </c>
      <c r="D887" s="47"/>
      <c r="E887" s="39" t="s">
        <v>5854</v>
      </c>
      <c r="F887" s="39"/>
      <c r="G887" s="29" t="s">
        <v>31</v>
      </c>
      <c r="H887" s="139" t="s">
        <v>4781</v>
      </c>
      <c r="I887" s="29"/>
      <c r="J887" s="46"/>
      <c r="K887" s="38" t="s">
        <v>463</v>
      </c>
      <c r="L887" s="37" t="s">
        <v>158</v>
      </c>
      <c r="M887" s="33">
        <v>625.91999999999996</v>
      </c>
      <c r="N887" s="29">
        <v>0.36</v>
      </c>
      <c r="O887" s="29"/>
      <c r="P887" s="29">
        <v>90</v>
      </c>
      <c r="Q887" s="29">
        <v>692</v>
      </c>
      <c r="R887" s="29">
        <v>150</v>
      </c>
      <c r="S887" s="29">
        <v>200</v>
      </c>
      <c r="T887" s="127">
        <v>32.4</v>
      </c>
      <c r="U887" s="29">
        <v>2.0760000000000001E-2</v>
      </c>
    </row>
    <row r="888" spans="1:21" x14ac:dyDescent="0.3">
      <c r="A888" s="1"/>
      <c r="B888" s="47">
        <v>883</v>
      </c>
      <c r="C888" s="45">
        <v>1135901</v>
      </c>
      <c r="D888" s="47"/>
      <c r="E888" s="39" t="s">
        <v>5855</v>
      </c>
      <c r="F888" s="39"/>
      <c r="G888" s="29" t="s">
        <v>31</v>
      </c>
      <c r="H888" s="139" t="s">
        <v>4781</v>
      </c>
      <c r="I888" s="29"/>
      <c r="J888" s="46"/>
      <c r="K888" s="38" t="s">
        <v>463</v>
      </c>
      <c r="L888" s="37" t="s">
        <v>158</v>
      </c>
      <c r="M888" s="33">
        <v>748.16</v>
      </c>
      <c r="N888" s="29">
        <v>0.51100000000000001</v>
      </c>
      <c r="O888" s="29"/>
      <c r="P888" s="29">
        <v>54</v>
      </c>
      <c r="Q888" s="29">
        <v>692</v>
      </c>
      <c r="R888" s="29">
        <v>150</v>
      </c>
      <c r="S888" s="29">
        <v>200</v>
      </c>
      <c r="T888" s="127">
        <v>27.6</v>
      </c>
      <c r="U888" s="29">
        <v>2.0760000000000001E-2</v>
      </c>
    </row>
    <row r="889" spans="1:21" x14ac:dyDescent="0.3">
      <c r="A889" s="1"/>
      <c r="B889" s="47">
        <v>884</v>
      </c>
      <c r="C889" s="45">
        <v>1135902</v>
      </c>
      <c r="D889" s="47"/>
      <c r="E889" s="39" t="s">
        <v>5856</v>
      </c>
      <c r="F889" s="39"/>
      <c r="G889" s="29" t="s">
        <v>31</v>
      </c>
      <c r="H889" s="139" t="s">
        <v>4781</v>
      </c>
      <c r="I889" s="29"/>
      <c r="J889" s="46"/>
      <c r="K889" s="38" t="s">
        <v>463</v>
      </c>
      <c r="L889" s="37" t="s">
        <v>158</v>
      </c>
      <c r="M889" s="33">
        <v>1114.24</v>
      </c>
      <c r="N889" s="29">
        <v>0.75</v>
      </c>
      <c r="O889" s="29"/>
      <c r="P889" s="29">
        <v>24</v>
      </c>
      <c r="Q889" s="29">
        <v>692</v>
      </c>
      <c r="R889" s="29">
        <v>150</v>
      </c>
      <c r="S889" s="29">
        <v>200</v>
      </c>
      <c r="T889" s="127">
        <v>18</v>
      </c>
      <c r="U889" s="29">
        <v>2.0760000000000001E-2</v>
      </c>
    </row>
    <row r="890" spans="1:21" x14ac:dyDescent="0.3">
      <c r="A890" s="1"/>
      <c r="B890" s="47">
        <v>885</v>
      </c>
      <c r="C890" s="45">
        <v>1135903</v>
      </c>
      <c r="D890" s="47"/>
      <c r="E890" s="39" t="s">
        <v>5857</v>
      </c>
      <c r="F890" s="39"/>
      <c r="G890" s="29" t="s">
        <v>31</v>
      </c>
      <c r="H890" s="139" t="s">
        <v>4781</v>
      </c>
      <c r="I890" s="29"/>
      <c r="J890" s="46"/>
      <c r="K890" s="38" t="s">
        <v>463</v>
      </c>
      <c r="L890" s="37" t="s">
        <v>158</v>
      </c>
      <c r="M890" s="33">
        <v>876.8</v>
      </c>
      <c r="N890" s="29">
        <v>0.48299999999999998</v>
      </c>
      <c r="O890" s="29"/>
      <c r="P890" s="29">
        <v>36</v>
      </c>
      <c r="Q890" s="29">
        <v>692</v>
      </c>
      <c r="R890" s="29">
        <v>150</v>
      </c>
      <c r="S890" s="29">
        <v>200</v>
      </c>
      <c r="T890" s="127">
        <v>17.399999999999999</v>
      </c>
      <c r="U890" s="29">
        <v>2.0760000000000001E-2</v>
      </c>
    </row>
    <row r="891" spans="1:21" x14ac:dyDescent="0.3">
      <c r="A891" s="1"/>
      <c r="B891" s="47">
        <v>886</v>
      </c>
      <c r="C891" s="45">
        <v>1135904</v>
      </c>
      <c r="D891" s="47"/>
      <c r="E891" s="39" t="s">
        <v>5858</v>
      </c>
      <c r="F891" s="39"/>
      <c r="G891" s="29" t="s">
        <v>31</v>
      </c>
      <c r="H891" s="139" t="s">
        <v>4781</v>
      </c>
      <c r="I891" s="29"/>
      <c r="J891" s="46"/>
      <c r="K891" s="38" t="s">
        <v>463</v>
      </c>
      <c r="L891" s="37" t="s">
        <v>158</v>
      </c>
      <c r="M891" s="33">
        <v>1341.44</v>
      </c>
      <c r="N891" s="29">
        <v>0.72499999999999998</v>
      </c>
      <c r="O891" s="29"/>
      <c r="P891" s="29">
        <v>24</v>
      </c>
      <c r="Q891" s="29">
        <v>692</v>
      </c>
      <c r="R891" s="29">
        <v>150</v>
      </c>
      <c r="S891" s="29">
        <v>200</v>
      </c>
      <c r="T891" s="127">
        <v>17.399999999999999</v>
      </c>
      <c r="U891" s="29">
        <v>2.0760000000000001E-2</v>
      </c>
    </row>
    <row r="892" spans="1:21" x14ac:dyDescent="0.3">
      <c r="A892" s="1"/>
      <c r="B892" s="47">
        <v>887</v>
      </c>
      <c r="C892" s="45">
        <v>1135905</v>
      </c>
      <c r="D892" s="47"/>
      <c r="E892" s="39" t="s">
        <v>5859</v>
      </c>
      <c r="F892" s="39"/>
      <c r="G892" s="29" t="s">
        <v>31</v>
      </c>
      <c r="H892" s="139" t="s">
        <v>4781</v>
      </c>
      <c r="I892" s="29"/>
      <c r="J892" s="46"/>
      <c r="K892" s="38" t="s">
        <v>463</v>
      </c>
      <c r="L892" s="37" t="s">
        <v>158</v>
      </c>
      <c r="M892" s="33">
        <v>1650.56</v>
      </c>
      <c r="N892" s="29">
        <v>1.133</v>
      </c>
      <c r="O892" s="29"/>
      <c r="P892" s="29">
        <v>12</v>
      </c>
      <c r="Q892" s="29">
        <v>692</v>
      </c>
      <c r="R892" s="29">
        <v>150</v>
      </c>
      <c r="S892" s="29">
        <v>200</v>
      </c>
      <c r="T892" s="127">
        <v>13.6</v>
      </c>
      <c r="U892" s="29">
        <v>2.0760000000000001E-2</v>
      </c>
    </row>
    <row r="893" spans="1:21" x14ac:dyDescent="0.3">
      <c r="A893" s="1"/>
      <c r="B893" s="47">
        <v>888</v>
      </c>
      <c r="C893" s="45">
        <v>1135906</v>
      </c>
      <c r="D893" s="47"/>
      <c r="E893" s="39" t="s">
        <v>5860</v>
      </c>
      <c r="F893" s="39"/>
      <c r="G893" s="29" t="s">
        <v>31</v>
      </c>
      <c r="H893" s="139" t="s">
        <v>4781</v>
      </c>
      <c r="I893" s="29"/>
      <c r="J893" s="46"/>
      <c r="K893" s="38" t="s">
        <v>463</v>
      </c>
      <c r="L893" s="37" t="s">
        <v>158</v>
      </c>
      <c r="M893" s="33">
        <v>2573.44</v>
      </c>
      <c r="N893" s="29">
        <v>1.333</v>
      </c>
      <c r="O893" s="29"/>
      <c r="P893" s="29">
        <v>6</v>
      </c>
      <c r="Q893" s="29">
        <v>692</v>
      </c>
      <c r="R893" s="29">
        <v>150</v>
      </c>
      <c r="S893" s="29">
        <v>200</v>
      </c>
      <c r="T893" s="127">
        <v>8</v>
      </c>
      <c r="U893" s="29">
        <v>2.0760000000000001E-2</v>
      </c>
    </row>
    <row r="894" spans="1:21" x14ac:dyDescent="0.3">
      <c r="A894" s="1"/>
      <c r="B894" s="47">
        <v>889</v>
      </c>
      <c r="C894" s="45">
        <v>1135909</v>
      </c>
      <c r="D894" s="47"/>
      <c r="E894" s="39" t="s">
        <v>5861</v>
      </c>
      <c r="F894" s="39"/>
      <c r="G894" s="29" t="s">
        <v>31</v>
      </c>
      <c r="H894" s="139" t="s">
        <v>4781</v>
      </c>
      <c r="I894" s="29"/>
      <c r="J894" s="46"/>
      <c r="K894" s="38" t="s">
        <v>463</v>
      </c>
      <c r="L894" s="37" t="s">
        <v>158</v>
      </c>
      <c r="M894" s="33">
        <v>1153.28</v>
      </c>
      <c r="N894" s="29">
        <v>0.46</v>
      </c>
      <c r="O894" s="29"/>
      <c r="P894" s="29">
        <v>50</v>
      </c>
      <c r="Q894" s="29">
        <v>500</v>
      </c>
      <c r="R894" s="29">
        <v>290</v>
      </c>
      <c r="S894" s="29">
        <v>290</v>
      </c>
      <c r="T894" s="127">
        <v>23</v>
      </c>
      <c r="U894" s="29">
        <v>4.2049999999999997E-2</v>
      </c>
    </row>
    <row r="895" spans="1:21" x14ac:dyDescent="0.3">
      <c r="A895" s="1"/>
      <c r="B895" s="47">
        <v>890</v>
      </c>
      <c r="C895" s="45">
        <v>1135907</v>
      </c>
      <c r="D895" s="47"/>
      <c r="E895" s="39" t="s">
        <v>5862</v>
      </c>
      <c r="F895" s="39"/>
      <c r="G895" s="29" t="s">
        <v>31</v>
      </c>
      <c r="H895" s="139" t="s">
        <v>4781</v>
      </c>
      <c r="I895" s="29"/>
      <c r="J895" s="46"/>
      <c r="K895" s="38" t="s">
        <v>463</v>
      </c>
      <c r="L895" s="37" t="s">
        <v>158</v>
      </c>
      <c r="M895" s="33">
        <v>4759.68</v>
      </c>
      <c r="N895" s="29">
        <v>0.625</v>
      </c>
      <c r="O895" s="29"/>
      <c r="P895" s="29">
        <v>28</v>
      </c>
      <c r="Q895" s="29">
        <v>702</v>
      </c>
      <c r="R895" s="29">
        <v>302</v>
      </c>
      <c r="S895" s="29">
        <v>245</v>
      </c>
      <c r="T895" s="127">
        <v>17.5</v>
      </c>
      <c r="U895" s="29">
        <v>5.1941000000000001E-2</v>
      </c>
    </row>
    <row r="896" spans="1:21" x14ac:dyDescent="0.3">
      <c r="A896" s="1"/>
      <c r="B896" s="47">
        <v>891</v>
      </c>
      <c r="C896" s="45">
        <v>1135908</v>
      </c>
      <c r="D896" s="47"/>
      <c r="E896" s="39" t="s">
        <v>5863</v>
      </c>
      <c r="F896" s="39"/>
      <c r="G896" s="29" t="s">
        <v>31</v>
      </c>
      <c r="H896" s="139" t="s">
        <v>4781</v>
      </c>
      <c r="I896" s="29"/>
      <c r="J896" s="46"/>
      <c r="K896" s="38" t="s">
        <v>463</v>
      </c>
      <c r="L896" s="37" t="s">
        <v>158</v>
      </c>
      <c r="M896" s="33">
        <v>571.52</v>
      </c>
      <c r="N896" s="29">
        <v>0.48</v>
      </c>
      <c r="O896" s="29"/>
      <c r="P896" s="29">
        <v>50</v>
      </c>
      <c r="Q896" s="29">
        <v>500</v>
      </c>
      <c r="R896" s="29">
        <v>290</v>
      </c>
      <c r="S896" s="29">
        <v>290</v>
      </c>
      <c r="T896" s="127">
        <v>24</v>
      </c>
      <c r="U896" s="29">
        <v>4.2049999999999997E-2</v>
      </c>
    </row>
    <row r="897" spans="1:21" x14ac:dyDescent="0.3">
      <c r="A897" s="1"/>
      <c r="B897" s="47">
        <v>892</v>
      </c>
      <c r="C897" s="45">
        <v>1135910</v>
      </c>
      <c r="D897" s="47"/>
      <c r="E897" s="39" t="s">
        <v>5864</v>
      </c>
      <c r="F897" s="39"/>
      <c r="G897" s="29" t="s">
        <v>31</v>
      </c>
      <c r="H897" s="139" t="s">
        <v>4781</v>
      </c>
      <c r="I897" s="29"/>
      <c r="J897" s="46"/>
      <c r="K897" s="38" t="s">
        <v>463</v>
      </c>
      <c r="L897" s="37" t="s">
        <v>158</v>
      </c>
      <c r="M897" s="33">
        <v>524.79999999999995</v>
      </c>
      <c r="N897" s="29">
        <v>7.6999999999999999E-2</v>
      </c>
      <c r="O897" s="29"/>
      <c r="P897" s="29">
        <v>180</v>
      </c>
      <c r="Q897" s="29">
        <v>692</v>
      </c>
      <c r="R897" s="29">
        <v>292</v>
      </c>
      <c r="S897" s="29">
        <v>230</v>
      </c>
      <c r="T897" s="127">
        <v>13.9</v>
      </c>
      <c r="U897" s="29">
        <v>4.6475000000000002E-2</v>
      </c>
    </row>
    <row r="898" spans="1:21" x14ac:dyDescent="0.3">
      <c r="A898" s="1"/>
      <c r="B898" s="47">
        <v>893</v>
      </c>
      <c r="C898" s="45">
        <v>1135911</v>
      </c>
      <c r="D898" s="47"/>
      <c r="E898" s="39" t="s">
        <v>5865</v>
      </c>
      <c r="F898" s="39"/>
      <c r="G898" s="29" t="s">
        <v>31</v>
      </c>
      <c r="H898" s="139" t="s">
        <v>4781</v>
      </c>
      <c r="I898" s="29"/>
      <c r="J898" s="46"/>
      <c r="K898" s="38" t="s">
        <v>463</v>
      </c>
      <c r="L898" s="37" t="s">
        <v>158</v>
      </c>
      <c r="M898" s="33">
        <v>2317.44</v>
      </c>
      <c r="N898" s="29">
        <v>9.8000000000000004E-2</v>
      </c>
      <c r="O898" s="29"/>
      <c r="P898" s="29">
        <v>50</v>
      </c>
      <c r="Q898" s="29">
        <v>370</v>
      </c>
      <c r="R898" s="29">
        <v>225</v>
      </c>
      <c r="S898" s="29">
        <v>165</v>
      </c>
      <c r="T898" s="127">
        <v>4.9000000000000004</v>
      </c>
      <c r="U898" s="29">
        <v>1.3736E-2</v>
      </c>
    </row>
    <row r="899" spans="1:21" x14ac:dyDescent="0.3">
      <c r="A899" s="1"/>
      <c r="B899" s="47">
        <v>894</v>
      </c>
      <c r="C899" s="45">
        <v>1135912</v>
      </c>
      <c r="D899" s="47"/>
      <c r="E899" s="39" t="s">
        <v>5866</v>
      </c>
      <c r="F899" s="39"/>
      <c r="G899" s="29" t="s">
        <v>31</v>
      </c>
      <c r="H899" s="139" t="s">
        <v>4781</v>
      </c>
      <c r="I899" s="29"/>
      <c r="J899" s="46"/>
      <c r="K899" s="38" t="s">
        <v>463</v>
      </c>
      <c r="L899" s="37" t="s">
        <v>158</v>
      </c>
      <c r="M899" s="33">
        <v>3315.2</v>
      </c>
      <c r="N899" s="29">
        <v>0.16700000000000001</v>
      </c>
      <c r="O899" s="29"/>
      <c r="P899" s="29">
        <v>24</v>
      </c>
      <c r="Q899" s="29">
        <v>275</v>
      </c>
      <c r="R899" s="29">
        <v>210</v>
      </c>
      <c r="S899" s="29">
        <v>190</v>
      </c>
      <c r="T899" s="127">
        <v>4</v>
      </c>
      <c r="U899" s="29">
        <v>1.0973E-2</v>
      </c>
    </row>
    <row r="900" spans="1:21" x14ac:dyDescent="0.3">
      <c r="A900" s="1"/>
      <c r="B900" s="47">
        <v>895</v>
      </c>
      <c r="C900" s="45">
        <v>1135913</v>
      </c>
      <c r="D900" s="47"/>
      <c r="E900" s="39" t="s">
        <v>5867</v>
      </c>
      <c r="F900" s="39"/>
      <c r="G900" s="29" t="s">
        <v>31</v>
      </c>
      <c r="H900" s="139" t="s">
        <v>4781</v>
      </c>
      <c r="I900" s="29"/>
      <c r="J900" s="46"/>
      <c r="K900" s="38" t="s">
        <v>463</v>
      </c>
      <c r="L900" s="37" t="s">
        <v>158</v>
      </c>
      <c r="M900" s="33">
        <v>2702.08</v>
      </c>
      <c r="N900" s="29">
        <v>0.16700000000000001</v>
      </c>
      <c r="O900" s="29"/>
      <c r="P900" s="29">
        <v>12</v>
      </c>
      <c r="Q900" s="29">
        <v>285</v>
      </c>
      <c r="R900" s="29">
        <v>195</v>
      </c>
      <c r="S900" s="29">
        <v>225</v>
      </c>
      <c r="T900" s="127">
        <v>2</v>
      </c>
      <c r="U900" s="29">
        <v>1.2503999999999999E-2</v>
      </c>
    </row>
    <row r="901" spans="1:21" ht="25.2" x14ac:dyDescent="0.3">
      <c r="A901" s="1"/>
      <c r="B901" s="47">
        <v>896</v>
      </c>
      <c r="C901" s="45">
        <v>1135914</v>
      </c>
      <c r="D901" s="47"/>
      <c r="E901" s="39" t="s">
        <v>5868</v>
      </c>
      <c r="F901" s="39"/>
      <c r="G901" s="29" t="s">
        <v>31</v>
      </c>
      <c r="H901" s="139" t="s">
        <v>4781</v>
      </c>
      <c r="I901" s="29"/>
      <c r="J901" s="46"/>
      <c r="K901" s="38" t="s">
        <v>463</v>
      </c>
      <c r="L901" s="37" t="s">
        <v>158</v>
      </c>
      <c r="M901" s="33">
        <v>14610.56</v>
      </c>
      <c r="N901" s="29">
        <v>4.9000000000000004</v>
      </c>
      <c r="O901" s="29"/>
      <c r="P901" s="29">
        <v>5</v>
      </c>
      <c r="Q901" s="29">
        <v>692</v>
      </c>
      <c r="R901" s="29">
        <v>292</v>
      </c>
      <c r="S901" s="29">
        <v>230</v>
      </c>
      <c r="T901" s="127">
        <v>24.5</v>
      </c>
      <c r="U901" s="29">
        <v>4.6475000000000002E-2</v>
      </c>
    </row>
    <row r="902" spans="1:21" ht="25.2" x14ac:dyDescent="0.3">
      <c r="A902" s="1"/>
      <c r="B902" s="47">
        <v>897</v>
      </c>
      <c r="C902" s="45">
        <v>1135915</v>
      </c>
      <c r="D902" s="47"/>
      <c r="E902" s="39" t="s">
        <v>5869</v>
      </c>
      <c r="F902" s="39"/>
      <c r="G902" s="29" t="s">
        <v>31</v>
      </c>
      <c r="H902" s="139" t="s">
        <v>4781</v>
      </c>
      <c r="I902" s="29"/>
      <c r="J902" s="46"/>
      <c r="K902" s="38" t="s">
        <v>463</v>
      </c>
      <c r="L902" s="37" t="s">
        <v>158</v>
      </c>
      <c r="M902" s="33">
        <v>1696</v>
      </c>
      <c r="N902" s="29">
        <v>0.42</v>
      </c>
      <c r="O902" s="29"/>
      <c r="P902" s="29">
        <v>48</v>
      </c>
      <c r="Q902" s="29">
        <v>225</v>
      </c>
      <c r="R902" s="29">
        <v>200</v>
      </c>
      <c r="S902" s="29">
        <v>175</v>
      </c>
      <c r="T902" s="127">
        <v>20.2</v>
      </c>
      <c r="U902" s="29">
        <v>7.8750000000000001E-3</v>
      </c>
    </row>
    <row r="903" spans="1:21" ht="25.2" x14ac:dyDescent="0.3">
      <c r="A903" s="1"/>
      <c r="B903" s="47">
        <v>898</v>
      </c>
      <c r="C903" s="45">
        <v>1135916</v>
      </c>
      <c r="D903" s="47"/>
      <c r="E903" s="39" t="s">
        <v>5870</v>
      </c>
      <c r="F903" s="39"/>
      <c r="G903" s="29" t="s">
        <v>31</v>
      </c>
      <c r="H903" s="139" t="s">
        <v>4781</v>
      </c>
      <c r="I903" s="29"/>
      <c r="J903" s="46"/>
      <c r="K903" s="38" t="s">
        <v>463</v>
      </c>
      <c r="L903" s="37" t="s">
        <v>158</v>
      </c>
      <c r="M903" s="33">
        <v>1696</v>
      </c>
      <c r="N903" s="29">
        <v>0.42</v>
      </c>
      <c r="O903" s="29"/>
      <c r="P903" s="29">
        <v>48</v>
      </c>
      <c r="Q903" s="29">
        <v>225</v>
      </c>
      <c r="R903" s="29">
        <v>200</v>
      </c>
      <c r="S903" s="29">
        <v>175</v>
      </c>
      <c r="T903" s="127">
        <v>20.2</v>
      </c>
      <c r="U903" s="29">
        <v>7.8750000000000001E-3</v>
      </c>
    </row>
    <row r="904" spans="1:21" ht="25.2" x14ac:dyDescent="0.3">
      <c r="A904" s="1"/>
      <c r="B904" s="47">
        <v>899</v>
      </c>
      <c r="C904" s="45">
        <v>1135917</v>
      </c>
      <c r="D904" s="47"/>
      <c r="E904" s="39" t="s">
        <v>5871</v>
      </c>
      <c r="F904" s="39"/>
      <c r="G904" s="29" t="s">
        <v>31</v>
      </c>
      <c r="H904" s="139" t="s">
        <v>4781</v>
      </c>
      <c r="I904" s="29"/>
      <c r="J904" s="46"/>
      <c r="K904" s="38" t="s">
        <v>463</v>
      </c>
      <c r="L904" s="37" t="s">
        <v>158</v>
      </c>
      <c r="M904" s="33">
        <v>1694.72</v>
      </c>
      <c r="N904" s="29">
        <v>0.42</v>
      </c>
      <c r="O904" s="29"/>
      <c r="P904" s="29">
        <v>48</v>
      </c>
      <c r="Q904" s="29">
        <v>225</v>
      </c>
      <c r="R904" s="29">
        <v>200</v>
      </c>
      <c r="S904" s="29">
        <v>175</v>
      </c>
      <c r="T904" s="127">
        <v>20.2</v>
      </c>
      <c r="U904" s="29">
        <v>7.8750000000000001E-3</v>
      </c>
    </row>
    <row r="905" spans="1:21" ht="25.2" x14ac:dyDescent="0.3">
      <c r="A905" s="1"/>
      <c r="B905" s="47">
        <v>900</v>
      </c>
      <c r="C905" s="45">
        <v>1135918</v>
      </c>
      <c r="D905" s="47"/>
      <c r="E905" s="39" t="s">
        <v>5872</v>
      </c>
      <c r="F905" s="39"/>
      <c r="G905" s="29" t="s">
        <v>31</v>
      </c>
      <c r="H905" s="139" t="s">
        <v>4781</v>
      </c>
      <c r="I905" s="29"/>
      <c r="J905" s="46"/>
      <c r="K905" s="38" t="s">
        <v>463</v>
      </c>
      <c r="L905" s="37" t="s">
        <v>158</v>
      </c>
      <c r="M905" s="33">
        <v>1697.92</v>
      </c>
      <c r="N905" s="29">
        <v>0.42</v>
      </c>
      <c r="O905" s="29"/>
      <c r="P905" s="29">
        <v>48</v>
      </c>
      <c r="Q905" s="29">
        <v>225</v>
      </c>
      <c r="R905" s="29">
        <v>200</v>
      </c>
      <c r="S905" s="29">
        <v>175</v>
      </c>
      <c r="T905" s="127">
        <v>20.2</v>
      </c>
      <c r="U905" s="29">
        <v>7.8750000000000001E-3</v>
      </c>
    </row>
    <row r="906" spans="1:21" ht="25.2" x14ac:dyDescent="0.3">
      <c r="A906" s="1"/>
      <c r="B906" s="47">
        <v>901</v>
      </c>
      <c r="C906" s="45">
        <v>1135923</v>
      </c>
      <c r="D906" s="47"/>
      <c r="E906" s="39" t="s">
        <v>5845</v>
      </c>
      <c r="F906" s="39"/>
      <c r="G906" s="29" t="s">
        <v>31</v>
      </c>
      <c r="H906" s="139" t="s">
        <v>4781</v>
      </c>
      <c r="I906" s="29"/>
      <c r="J906" s="46"/>
      <c r="K906" s="38" t="s">
        <v>5286</v>
      </c>
      <c r="L906" s="37" t="s">
        <v>1268</v>
      </c>
      <c r="M906" s="33">
        <v>80.64</v>
      </c>
      <c r="N906" s="29">
        <v>0.09</v>
      </c>
      <c r="O906" s="29"/>
      <c r="P906" s="29">
        <v>200</v>
      </c>
      <c r="Q906" s="29">
        <v>760</v>
      </c>
      <c r="R906" s="29">
        <v>760</v>
      </c>
      <c r="S906" s="29">
        <v>185</v>
      </c>
      <c r="T906" s="127">
        <v>18</v>
      </c>
      <c r="U906" s="29">
        <v>0.10685600000000001</v>
      </c>
    </row>
    <row r="907" spans="1:21" ht="25.2" x14ac:dyDescent="0.3">
      <c r="A907" s="1"/>
      <c r="B907" s="47">
        <v>902</v>
      </c>
      <c r="C907" s="45">
        <v>1135924</v>
      </c>
      <c r="D907" s="47"/>
      <c r="E907" s="39" t="s">
        <v>5846</v>
      </c>
      <c r="F907" s="39"/>
      <c r="G907" s="29" t="s">
        <v>31</v>
      </c>
      <c r="H907" s="139" t="s">
        <v>4781</v>
      </c>
      <c r="I907" s="29"/>
      <c r="J907" s="46"/>
      <c r="K907" s="38" t="s">
        <v>5286</v>
      </c>
      <c r="L907" s="37" t="s">
        <v>1268</v>
      </c>
      <c r="M907" s="33">
        <v>103.04</v>
      </c>
      <c r="N907" s="29">
        <v>0.11700000000000001</v>
      </c>
      <c r="O907" s="29"/>
      <c r="P907" s="29">
        <v>200</v>
      </c>
      <c r="Q907" s="29">
        <v>760</v>
      </c>
      <c r="R907" s="29">
        <v>760</v>
      </c>
      <c r="S907" s="29">
        <v>275</v>
      </c>
      <c r="T907" s="127">
        <v>23.4</v>
      </c>
      <c r="U907" s="29">
        <v>0.15884000000000001</v>
      </c>
    </row>
    <row r="908" spans="1:21" ht="25.2" x14ac:dyDescent="0.3">
      <c r="A908" s="1"/>
      <c r="B908" s="47">
        <v>903</v>
      </c>
      <c r="C908" s="45">
        <v>1135925</v>
      </c>
      <c r="D908" s="47"/>
      <c r="E908" s="39" t="s">
        <v>5847</v>
      </c>
      <c r="F908" s="39"/>
      <c r="G908" s="29" t="s">
        <v>31</v>
      </c>
      <c r="H908" s="139" t="s">
        <v>4781</v>
      </c>
      <c r="I908" s="29"/>
      <c r="J908" s="46"/>
      <c r="K908" s="38" t="s">
        <v>5286</v>
      </c>
      <c r="L908" s="37" t="s">
        <v>1268</v>
      </c>
      <c r="M908" s="33">
        <v>99.84</v>
      </c>
      <c r="N908" s="29">
        <v>0.09</v>
      </c>
      <c r="O908" s="29"/>
      <c r="P908" s="29">
        <v>200</v>
      </c>
      <c r="Q908" s="29">
        <v>760</v>
      </c>
      <c r="R908" s="29">
        <v>760</v>
      </c>
      <c r="S908" s="29">
        <v>185</v>
      </c>
      <c r="T908" s="127">
        <v>18</v>
      </c>
      <c r="U908" s="29">
        <v>0.10685600000000001</v>
      </c>
    </row>
    <row r="909" spans="1:21" ht="25.2" x14ac:dyDescent="0.3">
      <c r="A909" s="1"/>
      <c r="B909" s="47">
        <v>904</v>
      </c>
      <c r="C909" s="45">
        <v>1135926</v>
      </c>
      <c r="D909" s="47"/>
      <c r="E909" s="39" t="s">
        <v>5848</v>
      </c>
      <c r="F909" s="39"/>
      <c r="G909" s="29" t="s">
        <v>31</v>
      </c>
      <c r="H909" s="139" t="s">
        <v>4781</v>
      </c>
      <c r="I909" s="29"/>
      <c r="J909" s="46"/>
      <c r="K909" s="38" t="s">
        <v>5286</v>
      </c>
      <c r="L909" s="37" t="s">
        <v>1268</v>
      </c>
      <c r="M909" s="33">
        <v>128</v>
      </c>
      <c r="N909" s="29">
        <v>0.11700000000000001</v>
      </c>
      <c r="O909" s="29"/>
      <c r="P909" s="29">
        <v>200</v>
      </c>
      <c r="Q909" s="29">
        <v>760</v>
      </c>
      <c r="R909" s="29">
        <v>760</v>
      </c>
      <c r="S909" s="29">
        <v>275</v>
      </c>
      <c r="T909" s="127">
        <v>23.4</v>
      </c>
      <c r="U909" s="29">
        <v>0.15884000000000001</v>
      </c>
    </row>
    <row r="910" spans="1:21" ht="25.2" x14ac:dyDescent="0.3">
      <c r="A910" s="1"/>
      <c r="B910" s="47">
        <v>905</v>
      </c>
      <c r="C910" s="45">
        <v>1135919</v>
      </c>
      <c r="D910" s="47"/>
      <c r="E910" s="39" t="s">
        <v>5849</v>
      </c>
      <c r="F910" s="39"/>
      <c r="G910" s="29" t="s">
        <v>31</v>
      </c>
      <c r="H910" s="139" t="s">
        <v>4781</v>
      </c>
      <c r="I910" s="29"/>
      <c r="J910" s="46"/>
      <c r="K910" s="38" t="s">
        <v>5286</v>
      </c>
      <c r="L910" s="37" t="s">
        <v>158</v>
      </c>
      <c r="M910" s="33">
        <v>280.32</v>
      </c>
      <c r="N910" s="29">
        <v>5.8000000000000003E-2</v>
      </c>
      <c r="O910" s="29"/>
      <c r="P910" s="29">
        <v>384</v>
      </c>
      <c r="Q910" s="29">
        <v>370</v>
      </c>
      <c r="R910" s="29">
        <v>225</v>
      </c>
      <c r="S910" s="29">
        <v>165</v>
      </c>
      <c r="T910" s="127">
        <v>22.3</v>
      </c>
      <c r="U910" s="29">
        <v>1.3736E-2</v>
      </c>
    </row>
    <row r="911" spans="1:21" ht="25.2" x14ac:dyDescent="0.3">
      <c r="A911" s="1"/>
      <c r="B911" s="47">
        <v>906</v>
      </c>
      <c r="C911" s="45">
        <v>1135920</v>
      </c>
      <c r="D911" s="47"/>
      <c r="E911" s="39" t="s">
        <v>5850</v>
      </c>
      <c r="F911" s="39"/>
      <c r="G911" s="29" t="s">
        <v>31</v>
      </c>
      <c r="H911" s="139" t="s">
        <v>4781</v>
      </c>
      <c r="I911" s="29"/>
      <c r="J911" s="46"/>
      <c r="K911" s="38" t="s">
        <v>5286</v>
      </c>
      <c r="L911" s="37" t="s">
        <v>158</v>
      </c>
      <c r="M911" s="33">
        <v>282.24</v>
      </c>
      <c r="N911" s="29">
        <v>6.5000000000000002E-2</v>
      </c>
      <c r="O911" s="29"/>
      <c r="P911" s="29">
        <v>384</v>
      </c>
      <c r="Q911" s="29">
        <v>370</v>
      </c>
      <c r="R911" s="29">
        <v>225</v>
      </c>
      <c r="S911" s="29">
        <v>165</v>
      </c>
      <c r="T911" s="127">
        <v>25</v>
      </c>
      <c r="U911" s="29">
        <v>1.3736E-2</v>
      </c>
    </row>
    <row r="912" spans="1:21" x14ac:dyDescent="0.3">
      <c r="A912" s="1"/>
      <c r="B912" s="47">
        <v>907</v>
      </c>
      <c r="C912" s="45">
        <v>1135921</v>
      </c>
      <c r="D912" s="47"/>
      <c r="E912" s="39" t="s">
        <v>5851</v>
      </c>
      <c r="F912" s="39"/>
      <c r="G912" s="29" t="s">
        <v>31</v>
      </c>
      <c r="H912" s="139" t="s">
        <v>4781</v>
      </c>
      <c r="I912" s="29"/>
      <c r="J912" s="46"/>
      <c r="K912" s="38" t="s">
        <v>5286</v>
      </c>
      <c r="L912" s="37" t="s">
        <v>158</v>
      </c>
      <c r="M912" s="33">
        <v>85.12</v>
      </c>
      <c r="N912" s="29">
        <v>3.6999999999999998E-2</v>
      </c>
      <c r="O912" s="29"/>
      <c r="P912" s="29">
        <v>600</v>
      </c>
      <c r="Q912" s="29">
        <v>415</v>
      </c>
      <c r="R912" s="29">
        <v>280</v>
      </c>
      <c r="S912" s="29">
        <v>245</v>
      </c>
      <c r="T912" s="127">
        <v>22.2</v>
      </c>
      <c r="U912" s="29">
        <v>2.8469000000000001E-2</v>
      </c>
    </row>
    <row r="913" spans="1:21" x14ac:dyDescent="0.3">
      <c r="A913" s="1"/>
      <c r="B913" s="47">
        <v>908</v>
      </c>
      <c r="C913" s="45">
        <v>1135922</v>
      </c>
      <c r="D913" s="47"/>
      <c r="E913" s="39" t="s">
        <v>5852</v>
      </c>
      <c r="F913" s="39"/>
      <c r="G913" s="29" t="s">
        <v>31</v>
      </c>
      <c r="H913" s="139" t="s">
        <v>4781</v>
      </c>
      <c r="I913" s="29"/>
      <c r="J913" s="46"/>
      <c r="K913" s="38" t="s">
        <v>5286</v>
      </c>
      <c r="L913" s="37" t="s">
        <v>158</v>
      </c>
      <c r="M913" s="33">
        <v>110.72</v>
      </c>
      <c r="N913" s="29">
        <v>0.06</v>
      </c>
      <c r="O913" s="29"/>
      <c r="P913" s="29">
        <v>256</v>
      </c>
      <c r="Q913" s="29">
        <v>415</v>
      </c>
      <c r="R913" s="29">
        <v>280</v>
      </c>
      <c r="S913" s="29">
        <v>245</v>
      </c>
      <c r="T913" s="127">
        <v>15.4</v>
      </c>
      <c r="U913" s="29">
        <v>2.8469000000000001E-2</v>
      </c>
    </row>
    <row r="914" spans="1:21" ht="25.2" x14ac:dyDescent="0.3">
      <c r="A914" s="1"/>
      <c r="B914" s="47">
        <v>909</v>
      </c>
      <c r="C914" s="45">
        <v>1136796</v>
      </c>
      <c r="D914" s="47"/>
      <c r="E914" s="39" t="s">
        <v>5883</v>
      </c>
      <c r="F914" s="39"/>
      <c r="G914" s="29" t="s">
        <v>31</v>
      </c>
      <c r="H914" s="139" t="s">
        <v>4781</v>
      </c>
      <c r="I914" s="29"/>
      <c r="J914" s="46"/>
      <c r="K914" s="39" t="s">
        <v>5284</v>
      </c>
      <c r="L914" s="37" t="s">
        <v>1268</v>
      </c>
      <c r="M914" s="33">
        <v>127.36</v>
      </c>
      <c r="N914" s="37">
        <v>0.11899999999999999</v>
      </c>
      <c r="O914" s="29"/>
      <c r="P914" s="37">
        <v>0.11899999999999999</v>
      </c>
      <c r="Q914" s="37">
        <v>98</v>
      </c>
      <c r="R914" s="37">
        <v>98</v>
      </c>
      <c r="S914" s="37">
        <v>20.5</v>
      </c>
      <c r="T914" s="37">
        <v>0.11899999999999999</v>
      </c>
      <c r="U914" s="37">
        <v>0.11899999999999999</v>
      </c>
    </row>
    <row r="915" spans="1:21" ht="25.2" x14ac:dyDescent="0.3">
      <c r="A915" s="1"/>
      <c r="B915" s="47">
        <v>910</v>
      </c>
      <c r="C915" s="45">
        <v>1136797</v>
      </c>
      <c r="D915" s="47"/>
      <c r="E915" s="39" t="s">
        <v>5884</v>
      </c>
      <c r="F915" s="39"/>
      <c r="G915" s="29" t="s">
        <v>31</v>
      </c>
      <c r="H915" s="139" t="s">
        <v>4781</v>
      </c>
      <c r="I915" s="29"/>
      <c r="J915" s="46"/>
      <c r="K915" s="39" t="s">
        <v>5284</v>
      </c>
      <c r="L915" s="37" t="s">
        <v>1268</v>
      </c>
      <c r="M915" s="33">
        <v>184.96</v>
      </c>
      <c r="N915" s="37">
        <v>0.30599999999999999</v>
      </c>
      <c r="O915" s="29"/>
      <c r="P915" s="37">
        <v>0.30599999999999999</v>
      </c>
      <c r="Q915" s="37">
        <v>65</v>
      </c>
      <c r="R915" s="37">
        <v>65</v>
      </c>
      <c r="S915" s="37">
        <v>14</v>
      </c>
      <c r="T915" s="37">
        <v>0.30599999999999999</v>
      </c>
      <c r="U915" s="37">
        <v>0.30599999999999999</v>
      </c>
    </row>
    <row r="916" spans="1:21" ht="25.2" x14ac:dyDescent="0.3">
      <c r="A916" s="1"/>
      <c r="B916" s="47">
        <v>911</v>
      </c>
      <c r="C916" s="45">
        <v>1136798</v>
      </c>
      <c r="D916" s="47"/>
      <c r="E916" s="39" t="s">
        <v>5885</v>
      </c>
      <c r="F916" s="39"/>
      <c r="G916" s="29" t="s">
        <v>31</v>
      </c>
      <c r="H916" s="139" t="s">
        <v>4781</v>
      </c>
      <c r="I916" s="29"/>
      <c r="J916" s="46"/>
      <c r="K916" s="39" t="s">
        <v>5284</v>
      </c>
      <c r="L916" s="37" t="s">
        <v>1268</v>
      </c>
      <c r="M916" s="33">
        <v>1450.88</v>
      </c>
      <c r="N916" s="37">
        <v>1.3220000000000001</v>
      </c>
      <c r="O916" s="29"/>
      <c r="P916" s="37">
        <v>1.3220000000000001</v>
      </c>
      <c r="Q916" s="37"/>
      <c r="R916" s="37"/>
      <c r="S916" s="37"/>
      <c r="T916" s="37">
        <v>1.3220000000000001</v>
      </c>
      <c r="U916" s="37">
        <v>1.3220000000000001</v>
      </c>
    </row>
    <row r="917" spans="1:21" ht="25.2" x14ac:dyDescent="0.3">
      <c r="A917" s="1"/>
      <c r="B917" s="47">
        <v>912</v>
      </c>
      <c r="C917" s="45">
        <v>1136799</v>
      </c>
      <c r="D917" s="47"/>
      <c r="E917" s="39" t="s">
        <v>5886</v>
      </c>
      <c r="F917" s="39"/>
      <c r="G917" s="29" t="s">
        <v>31</v>
      </c>
      <c r="H917" s="139" t="s">
        <v>4781</v>
      </c>
      <c r="I917" s="29"/>
      <c r="J917" s="46"/>
      <c r="K917" s="39" t="s">
        <v>5284</v>
      </c>
      <c r="L917" s="37" t="s">
        <v>1268</v>
      </c>
      <c r="M917" s="33">
        <v>4108.8</v>
      </c>
      <c r="N917" s="37">
        <v>2.617</v>
      </c>
      <c r="O917" s="29"/>
      <c r="P917" s="37">
        <v>2.617</v>
      </c>
      <c r="Q917" s="37"/>
      <c r="R917" s="37"/>
      <c r="S917" s="37"/>
      <c r="T917" s="37">
        <v>2.617</v>
      </c>
      <c r="U917" s="37">
        <v>2.617</v>
      </c>
    </row>
    <row r="918" spans="1:21" ht="25.2" x14ac:dyDescent="0.3">
      <c r="A918" s="1"/>
      <c r="B918" s="47">
        <v>913</v>
      </c>
      <c r="C918" s="45">
        <v>1136800</v>
      </c>
      <c r="D918" s="47"/>
      <c r="E918" s="39" t="s">
        <v>5887</v>
      </c>
      <c r="F918" s="39"/>
      <c r="G918" s="29" t="s">
        <v>31</v>
      </c>
      <c r="H918" s="139" t="s">
        <v>4781</v>
      </c>
      <c r="I918" s="29"/>
      <c r="J918" s="46"/>
      <c r="K918" s="39" t="s">
        <v>5284</v>
      </c>
      <c r="L918" s="37" t="s">
        <v>1268</v>
      </c>
      <c r="M918" s="33">
        <v>241.92</v>
      </c>
      <c r="N918" s="37">
        <v>0.161</v>
      </c>
      <c r="O918" s="29"/>
      <c r="P918" s="37">
        <v>0.161</v>
      </c>
      <c r="Q918" s="37"/>
      <c r="R918" s="37"/>
      <c r="S918" s="37"/>
      <c r="T918" s="37">
        <v>0.161</v>
      </c>
      <c r="U918" s="37">
        <v>0.161</v>
      </c>
    </row>
    <row r="919" spans="1:21" ht="25.2" x14ac:dyDescent="0.3">
      <c r="A919" s="1"/>
      <c r="B919" s="47">
        <v>914</v>
      </c>
      <c r="C919" s="45">
        <v>1136801</v>
      </c>
      <c r="D919" s="47"/>
      <c r="E919" s="39" t="s">
        <v>5888</v>
      </c>
      <c r="F919" s="39"/>
      <c r="G919" s="29" t="s">
        <v>31</v>
      </c>
      <c r="H919" s="139" t="s">
        <v>4781</v>
      </c>
      <c r="I919" s="29"/>
      <c r="J919" s="46"/>
      <c r="K919" s="39" t="s">
        <v>5284</v>
      </c>
      <c r="L919" s="37" t="s">
        <v>1268</v>
      </c>
      <c r="M919" s="33">
        <v>241.92</v>
      </c>
      <c r="N919" s="37">
        <v>0.161</v>
      </c>
      <c r="O919" s="29"/>
      <c r="P919" s="37">
        <v>0.161</v>
      </c>
      <c r="Q919" s="37"/>
      <c r="R919" s="37"/>
      <c r="S919" s="37"/>
      <c r="T919" s="37">
        <v>0.161</v>
      </c>
      <c r="U919" s="37">
        <v>0.161</v>
      </c>
    </row>
    <row r="920" spans="1:21" ht="25.2" x14ac:dyDescent="0.3">
      <c r="A920" s="1"/>
      <c r="B920" s="47">
        <v>915</v>
      </c>
      <c r="C920" s="45">
        <v>1136802</v>
      </c>
      <c r="D920" s="47"/>
      <c r="E920" s="39" t="s">
        <v>5889</v>
      </c>
      <c r="F920" s="39"/>
      <c r="G920" s="29" t="s">
        <v>31</v>
      </c>
      <c r="H920" s="139" t="s">
        <v>4781</v>
      </c>
      <c r="I920" s="29"/>
      <c r="J920" s="46"/>
      <c r="K920" s="39" t="s">
        <v>5285</v>
      </c>
      <c r="L920" s="37" t="s">
        <v>158</v>
      </c>
      <c r="M920" s="33">
        <v>2131.84</v>
      </c>
      <c r="N920" s="37">
        <v>0.41599999999999998</v>
      </c>
      <c r="O920" s="29"/>
      <c r="P920" s="37">
        <v>0.41599999999999998</v>
      </c>
      <c r="Q920" s="37"/>
      <c r="R920" s="37"/>
      <c r="S920" s="37"/>
      <c r="T920" s="37">
        <v>0.41599999999999998</v>
      </c>
      <c r="U920" s="37">
        <v>0.41599999999999998</v>
      </c>
    </row>
    <row r="921" spans="1:21" ht="25.2" x14ac:dyDescent="0.3">
      <c r="A921" s="1"/>
      <c r="B921" s="47">
        <v>916</v>
      </c>
      <c r="C921" s="45">
        <v>1136803</v>
      </c>
      <c r="D921" s="47"/>
      <c r="E921" s="39" t="s">
        <v>5890</v>
      </c>
      <c r="F921" s="39"/>
      <c r="G921" s="29" t="s">
        <v>31</v>
      </c>
      <c r="H921" s="139" t="s">
        <v>4781</v>
      </c>
      <c r="I921" s="29"/>
      <c r="J921" s="46"/>
      <c r="K921" s="39" t="s">
        <v>5285</v>
      </c>
      <c r="L921" s="37" t="s">
        <v>158</v>
      </c>
      <c r="M921" s="33">
        <v>4163.84</v>
      </c>
      <c r="N921" s="37">
        <v>0.89300000000000002</v>
      </c>
      <c r="O921" s="29"/>
      <c r="P921" s="37">
        <v>0.89300000000000002</v>
      </c>
      <c r="Q921" s="37"/>
      <c r="R921" s="37"/>
      <c r="S921" s="37"/>
      <c r="T921" s="37">
        <v>0.89300000000000002</v>
      </c>
      <c r="U921" s="37">
        <v>0.89300000000000002</v>
      </c>
    </row>
    <row r="922" spans="1:21" ht="25.2" x14ac:dyDescent="0.3">
      <c r="A922" s="1"/>
      <c r="B922" s="47">
        <v>917</v>
      </c>
      <c r="C922" s="45">
        <v>1136804</v>
      </c>
      <c r="D922" s="47"/>
      <c r="E922" s="39" t="s">
        <v>5891</v>
      </c>
      <c r="F922" s="39"/>
      <c r="G922" s="29" t="s">
        <v>31</v>
      </c>
      <c r="H922" s="139" t="s">
        <v>4781</v>
      </c>
      <c r="I922" s="29"/>
      <c r="J922" s="46"/>
      <c r="K922" s="39" t="s">
        <v>5285</v>
      </c>
      <c r="L922" s="37" t="s">
        <v>158</v>
      </c>
      <c r="M922" s="33">
        <v>5236.4799999999996</v>
      </c>
      <c r="N922" s="37">
        <v>1.131</v>
      </c>
      <c r="O922" s="29"/>
      <c r="P922" s="37">
        <v>1.131</v>
      </c>
      <c r="Q922" s="37"/>
      <c r="R922" s="37"/>
      <c r="S922" s="37"/>
      <c r="T922" s="37">
        <v>1.131</v>
      </c>
      <c r="U922" s="37">
        <v>1.131</v>
      </c>
    </row>
    <row r="923" spans="1:21" ht="25.2" x14ac:dyDescent="0.3">
      <c r="A923" s="1"/>
      <c r="B923" s="47">
        <v>918</v>
      </c>
      <c r="C923" s="45">
        <v>1136805</v>
      </c>
      <c r="D923" s="47"/>
      <c r="E923" s="39" t="s">
        <v>5892</v>
      </c>
      <c r="F923" s="39"/>
      <c r="G923" s="29" t="s">
        <v>31</v>
      </c>
      <c r="H923" s="139" t="s">
        <v>4781</v>
      </c>
      <c r="I923" s="29"/>
      <c r="J923" s="46"/>
      <c r="K923" s="39" t="s">
        <v>5285</v>
      </c>
      <c r="L923" s="37" t="s">
        <v>158</v>
      </c>
      <c r="M923" s="33">
        <v>766.08</v>
      </c>
      <c r="N923" s="37">
        <v>0.2</v>
      </c>
      <c r="O923" s="29"/>
      <c r="P923" s="37">
        <v>0.2</v>
      </c>
      <c r="Q923" s="37"/>
      <c r="R923" s="37"/>
      <c r="S923" s="37"/>
      <c r="T923" s="37">
        <v>0.2</v>
      </c>
      <c r="U923" s="37">
        <v>0.2</v>
      </c>
    </row>
    <row r="924" spans="1:21" ht="25.2" x14ac:dyDescent="0.3">
      <c r="A924" s="1"/>
      <c r="B924" s="47">
        <v>919</v>
      </c>
      <c r="C924" s="45">
        <v>1136806</v>
      </c>
      <c r="D924" s="47"/>
      <c r="E924" s="39" t="s">
        <v>5893</v>
      </c>
      <c r="F924" s="39"/>
      <c r="G924" s="29" t="s">
        <v>31</v>
      </c>
      <c r="H924" s="139" t="s">
        <v>4781</v>
      </c>
      <c r="I924" s="29"/>
      <c r="J924" s="46"/>
      <c r="K924" s="39" t="s">
        <v>5285</v>
      </c>
      <c r="L924" s="37" t="s">
        <v>158</v>
      </c>
      <c r="M924" s="33">
        <v>1971.84</v>
      </c>
      <c r="N924" s="37">
        <v>0.39800000000000002</v>
      </c>
      <c r="O924" s="29"/>
      <c r="P924" s="37">
        <v>0.39800000000000002</v>
      </c>
      <c r="Q924" s="37"/>
      <c r="R924" s="37"/>
      <c r="S924" s="37"/>
      <c r="T924" s="37">
        <v>0.39800000000000002</v>
      </c>
      <c r="U924" s="37">
        <v>0.39800000000000002</v>
      </c>
    </row>
    <row r="925" spans="1:21" ht="25.2" x14ac:dyDescent="0.3">
      <c r="A925" s="1"/>
      <c r="B925" s="47">
        <v>920</v>
      </c>
      <c r="C925" s="45">
        <v>1136807</v>
      </c>
      <c r="D925" s="47"/>
      <c r="E925" s="39" t="s">
        <v>5894</v>
      </c>
      <c r="F925" s="39"/>
      <c r="G925" s="29" t="s">
        <v>31</v>
      </c>
      <c r="H925" s="139" t="s">
        <v>4781</v>
      </c>
      <c r="I925" s="29"/>
      <c r="J925" s="46"/>
      <c r="K925" s="39" t="s">
        <v>5285</v>
      </c>
      <c r="L925" s="37" t="s">
        <v>158</v>
      </c>
      <c r="M925" s="33">
        <v>3639.04</v>
      </c>
      <c r="N925" s="37">
        <v>0.79300000000000004</v>
      </c>
      <c r="O925" s="29"/>
      <c r="P925" s="37">
        <v>0.79300000000000004</v>
      </c>
      <c r="Q925" s="37"/>
      <c r="R925" s="37"/>
      <c r="S925" s="37"/>
      <c r="T925" s="37">
        <v>0.79300000000000004</v>
      </c>
      <c r="U925" s="37">
        <v>0.79300000000000004</v>
      </c>
    </row>
    <row r="926" spans="1:21" ht="25.2" x14ac:dyDescent="0.3">
      <c r="A926" s="1"/>
      <c r="B926" s="47">
        <v>921</v>
      </c>
      <c r="C926" s="45">
        <v>1136808</v>
      </c>
      <c r="D926" s="47"/>
      <c r="E926" s="39" t="s">
        <v>5895</v>
      </c>
      <c r="F926" s="39"/>
      <c r="G926" s="29" t="s">
        <v>31</v>
      </c>
      <c r="H926" s="139" t="s">
        <v>4781</v>
      </c>
      <c r="I926" s="29"/>
      <c r="J926" s="46"/>
      <c r="K926" s="39" t="s">
        <v>5285</v>
      </c>
      <c r="L926" s="37" t="s">
        <v>158</v>
      </c>
      <c r="M926" s="33">
        <v>5319.68</v>
      </c>
      <c r="N926" s="37">
        <v>1.151</v>
      </c>
      <c r="O926" s="29"/>
      <c r="P926" s="37">
        <v>1.151</v>
      </c>
      <c r="Q926" s="37"/>
      <c r="R926" s="37"/>
      <c r="S926" s="37"/>
      <c r="T926" s="37">
        <v>1.151</v>
      </c>
      <c r="U926" s="37">
        <v>1.151</v>
      </c>
    </row>
    <row r="927" spans="1:21" ht="25.2" x14ac:dyDescent="0.3">
      <c r="A927" s="1"/>
      <c r="B927" s="47">
        <v>922</v>
      </c>
      <c r="C927" s="45">
        <v>1136809</v>
      </c>
      <c r="D927" s="47"/>
      <c r="E927" s="39" t="s">
        <v>5896</v>
      </c>
      <c r="F927" s="39"/>
      <c r="G927" s="29" t="s">
        <v>31</v>
      </c>
      <c r="H927" s="139" t="s">
        <v>4781</v>
      </c>
      <c r="I927" s="29"/>
      <c r="J927" s="46"/>
      <c r="K927" s="39" t="s">
        <v>5285</v>
      </c>
      <c r="L927" s="37" t="s">
        <v>158</v>
      </c>
      <c r="M927" s="33">
        <v>944.64</v>
      </c>
      <c r="N927" s="37">
        <v>0.22</v>
      </c>
      <c r="O927" s="29"/>
      <c r="P927" s="37">
        <v>0.22</v>
      </c>
      <c r="Q927" s="37"/>
      <c r="R927" s="37"/>
      <c r="S927" s="37"/>
      <c r="T927" s="37">
        <v>0.22</v>
      </c>
      <c r="U927" s="37">
        <v>0.22</v>
      </c>
    </row>
    <row r="928" spans="1:21" ht="25.2" x14ac:dyDescent="0.3">
      <c r="A928" s="1"/>
      <c r="B928" s="47">
        <v>923</v>
      </c>
      <c r="C928" s="45">
        <v>1136810</v>
      </c>
      <c r="D928" s="47"/>
      <c r="E928" s="39" t="s">
        <v>5897</v>
      </c>
      <c r="F928" s="39"/>
      <c r="G928" s="29" t="s">
        <v>31</v>
      </c>
      <c r="H928" s="139" t="s">
        <v>4781</v>
      </c>
      <c r="I928" s="29"/>
      <c r="J928" s="46"/>
      <c r="K928" s="39" t="s">
        <v>5285</v>
      </c>
      <c r="L928" s="37" t="s">
        <v>158</v>
      </c>
      <c r="M928" s="33">
        <v>1985.28</v>
      </c>
      <c r="N928" s="37"/>
      <c r="O928" s="29"/>
      <c r="P928" s="37">
        <v>40</v>
      </c>
      <c r="Q928" s="37"/>
      <c r="R928" s="37"/>
      <c r="S928" s="37"/>
      <c r="T928" s="37"/>
      <c r="U928" s="37"/>
    </row>
    <row r="929" spans="1:21" ht="25.2" x14ac:dyDescent="0.3">
      <c r="A929" s="1"/>
      <c r="B929" s="47">
        <v>924</v>
      </c>
      <c r="C929" s="45">
        <v>1136811</v>
      </c>
      <c r="D929" s="47"/>
      <c r="E929" s="39" t="s">
        <v>5898</v>
      </c>
      <c r="F929" s="39"/>
      <c r="G929" s="29" t="s">
        <v>31</v>
      </c>
      <c r="H929" s="139" t="s">
        <v>4781</v>
      </c>
      <c r="I929" s="29"/>
      <c r="J929" s="46"/>
      <c r="K929" s="39" t="s">
        <v>5285</v>
      </c>
      <c r="L929" s="37" t="s">
        <v>158</v>
      </c>
      <c r="M929" s="33">
        <v>3548.8</v>
      </c>
      <c r="N929" s="37">
        <v>0.76600000000000001</v>
      </c>
      <c r="O929" s="29"/>
      <c r="P929" s="37">
        <v>0.76600000000000001</v>
      </c>
      <c r="Q929" s="37"/>
      <c r="R929" s="37"/>
      <c r="S929" s="37"/>
      <c r="T929" s="37">
        <v>0.76600000000000001</v>
      </c>
      <c r="U929" s="37">
        <v>0.76600000000000001</v>
      </c>
    </row>
    <row r="930" spans="1:21" ht="25.2" x14ac:dyDescent="0.3">
      <c r="A930" s="1"/>
      <c r="B930" s="47">
        <v>925</v>
      </c>
      <c r="C930" s="45">
        <v>1136812</v>
      </c>
      <c r="D930" s="47"/>
      <c r="E930" s="39" t="s">
        <v>5899</v>
      </c>
      <c r="F930" s="39"/>
      <c r="G930" s="29" t="s">
        <v>31</v>
      </c>
      <c r="H930" s="139" t="s">
        <v>4781</v>
      </c>
      <c r="I930" s="29"/>
      <c r="J930" s="46"/>
      <c r="K930" s="39" t="s">
        <v>5285</v>
      </c>
      <c r="L930" s="37" t="s">
        <v>158</v>
      </c>
      <c r="M930" s="33">
        <v>5174.3999999999996</v>
      </c>
      <c r="N930" s="37">
        <v>1.111</v>
      </c>
      <c r="O930" s="29"/>
      <c r="P930" s="37">
        <v>1.111</v>
      </c>
      <c r="Q930" s="37"/>
      <c r="R930" s="37"/>
      <c r="S930" s="37"/>
      <c r="T930" s="37">
        <v>1.111</v>
      </c>
      <c r="U930" s="37">
        <v>1.111</v>
      </c>
    </row>
    <row r="931" spans="1:21" ht="25.2" x14ac:dyDescent="0.3">
      <c r="A931" s="1"/>
      <c r="B931" s="47">
        <v>926</v>
      </c>
      <c r="C931" s="45">
        <v>1136813</v>
      </c>
      <c r="D931" s="47"/>
      <c r="E931" s="39" t="s">
        <v>5900</v>
      </c>
      <c r="F931" s="39"/>
      <c r="G931" s="29" t="s">
        <v>31</v>
      </c>
      <c r="H931" s="139" t="s">
        <v>4781</v>
      </c>
      <c r="I931" s="29"/>
      <c r="J931" s="46"/>
      <c r="K931" s="39" t="s">
        <v>5285</v>
      </c>
      <c r="L931" s="37" t="s">
        <v>158</v>
      </c>
      <c r="M931" s="33">
        <v>1150.08</v>
      </c>
      <c r="N931" s="37"/>
      <c r="O931" s="29"/>
      <c r="P931" s="37">
        <v>60</v>
      </c>
      <c r="Q931" s="37"/>
      <c r="R931" s="37"/>
      <c r="S931" s="37"/>
      <c r="T931" s="37"/>
      <c r="U931" s="37"/>
    </row>
    <row r="932" spans="1:21" ht="25.2" x14ac:dyDescent="0.3">
      <c r="A932" s="1"/>
      <c r="B932" s="47">
        <v>927</v>
      </c>
      <c r="C932" s="45">
        <v>1136814</v>
      </c>
      <c r="D932" s="47"/>
      <c r="E932" s="39" t="s">
        <v>5901</v>
      </c>
      <c r="F932" s="39"/>
      <c r="G932" s="29" t="s">
        <v>31</v>
      </c>
      <c r="H932" s="139" t="s">
        <v>4781</v>
      </c>
      <c r="I932" s="29"/>
      <c r="J932" s="46"/>
      <c r="K932" s="39" t="s">
        <v>5285</v>
      </c>
      <c r="L932" s="37" t="s">
        <v>158</v>
      </c>
      <c r="M932" s="33">
        <v>1592.32</v>
      </c>
      <c r="N932" s="37">
        <v>0.30199999999999999</v>
      </c>
      <c r="O932" s="29"/>
      <c r="P932" s="37">
        <v>0.30199999999999999</v>
      </c>
      <c r="Q932" s="37"/>
      <c r="R932" s="37"/>
      <c r="S932" s="37"/>
      <c r="T932" s="37">
        <v>0.30199999999999999</v>
      </c>
      <c r="U932" s="37">
        <v>0.30199999999999999</v>
      </c>
    </row>
    <row r="933" spans="1:21" ht="25.2" x14ac:dyDescent="0.3">
      <c r="A933" s="1"/>
      <c r="B933" s="47">
        <v>928</v>
      </c>
      <c r="C933" s="45">
        <v>1136815</v>
      </c>
      <c r="D933" s="47"/>
      <c r="E933" s="39" t="s">
        <v>5902</v>
      </c>
      <c r="F933" s="39"/>
      <c r="G933" s="29" t="s">
        <v>31</v>
      </c>
      <c r="H933" s="139" t="s">
        <v>4781</v>
      </c>
      <c r="I933" s="29"/>
      <c r="J933" s="46"/>
      <c r="K933" s="39" t="s">
        <v>5285</v>
      </c>
      <c r="L933" s="37" t="s">
        <v>158</v>
      </c>
      <c r="M933" s="33">
        <v>1893.12</v>
      </c>
      <c r="N933" s="37">
        <v>0.35199999999999998</v>
      </c>
      <c r="O933" s="29"/>
      <c r="P933" s="37">
        <v>0.35199999999999998</v>
      </c>
      <c r="Q933" s="37"/>
      <c r="R933" s="37"/>
      <c r="S933" s="37"/>
      <c r="T933" s="37">
        <v>0.35199999999999998</v>
      </c>
      <c r="U933" s="37">
        <v>0.35199999999999998</v>
      </c>
    </row>
    <row r="934" spans="1:21" ht="25.2" x14ac:dyDescent="0.3">
      <c r="A934" s="1"/>
      <c r="B934" s="47">
        <v>929</v>
      </c>
      <c r="C934" s="45">
        <v>1136816</v>
      </c>
      <c r="D934" s="47"/>
      <c r="E934" s="39" t="s">
        <v>5903</v>
      </c>
      <c r="F934" s="39"/>
      <c r="G934" s="29" t="s">
        <v>31</v>
      </c>
      <c r="H934" s="139" t="s">
        <v>4781</v>
      </c>
      <c r="I934" s="29"/>
      <c r="J934" s="46"/>
      <c r="K934" s="39" t="s">
        <v>5285</v>
      </c>
      <c r="L934" s="37" t="s">
        <v>158</v>
      </c>
      <c r="M934" s="33">
        <v>3202.56</v>
      </c>
      <c r="N934" s="37">
        <v>0.64700000000000002</v>
      </c>
      <c r="O934" s="29"/>
      <c r="P934" s="37">
        <v>0.64700000000000002</v>
      </c>
      <c r="Q934" s="37"/>
      <c r="R934" s="37"/>
      <c r="S934" s="37"/>
      <c r="T934" s="37">
        <v>0.64700000000000002</v>
      </c>
      <c r="U934" s="37">
        <v>0.64700000000000002</v>
      </c>
    </row>
    <row r="935" spans="1:21" ht="25.2" x14ac:dyDescent="0.3">
      <c r="A935" s="1"/>
      <c r="B935" s="47">
        <v>930</v>
      </c>
      <c r="C935" s="45">
        <v>1136817</v>
      </c>
      <c r="D935" s="47"/>
      <c r="E935" s="39" t="s">
        <v>5904</v>
      </c>
      <c r="F935" s="39"/>
      <c r="G935" s="29" t="s">
        <v>31</v>
      </c>
      <c r="H935" s="139" t="s">
        <v>4781</v>
      </c>
      <c r="I935" s="29"/>
      <c r="J935" s="46"/>
      <c r="K935" s="39" t="s">
        <v>5285</v>
      </c>
      <c r="L935" s="37" t="s">
        <v>158</v>
      </c>
      <c r="M935" s="33">
        <v>3849.6</v>
      </c>
      <c r="N935" s="37">
        <v>0.83599999999999997</v>
      </c>
      <c r="O935" s="29"/>
      <c r="P935" s="37">
        <v>0.83599999999999997</v>
      </c>
      <c r="Q935" s="37"/>
      <c r="R935" s="37"/>
      <c r="S935" s="37"/>
      <c r="T935" s="37">
        <v>0.83599999999999997</v>
      </c>
      <c r="U935" s="37">
        <v>0.83599999999999997</v>
      </c>
    </row>
    <row r="936" spans="1:21" ht="25.2" x14ac:dyDescent="0.3">
      <c r="A936" s="1"/>
      <c r="B936" s="47">
        <v>931</v>
      </c>
      <c r="C936" s="45">
        <v>1136818</v>
      </c>
      <c r="D936" s="47"/>
      <c r="E936" s="39" t="s">
        <v>5905</v>
      </c>
      <c r="F936" s="39"/>
      <c r="G936" s="29" t="s">
        <v>31</v>
      </c>
      <c r="H936" s="139" t="s">
        <v>4781</v>
      </c>
      <c r="I936" s="29"/>
      <c r="J936" s="46"/>
      <c r="K936" s="39" t="s">
        <v>5285</v>
      </c>
      <c r="L936" s="37" t="s">
        <v>158</v>
      </c>
      <c r="M936" s="33">
        <v>3986.56</v>
      </c>
      <c r="N936" s="37">
        <v>0.83</v>
      </c>
      <c r="O936" s="29"/>
      <c r="P936" s="37">
        <v>0.83</v>
      </c>
      <c r="Q936" s="37"/>
      <c r="R936" s="37"/>
      <c r="S936" s="37"/>
      <c r="T936" s="37">
        <v>0.83</v>
      </c>
      <c r="U936" s="37">
        <v>0.83</v>
      </c>
    </row>
    <row r="937" spans="1:21" ht="25.2" x14ac:dyDescent="0.3">
      <c r="A937" s="1"/>
      <c r="B937" s="47">
        <v>932</v>
      </c>
      <c r="C937" s="45">
        <v>1136819</v>
      </c>
      <c r="D937" s="47"/>
      <c r="E937" s="39" t="s">
        <v>5906</v>
      </c>
      <c r="F937" s="39"/>
      <c r="G937" s="29" t="s">
        <v>31</v>
      </c>
      <c r="H937" s="139" t="s">
        <v>4781</v>
      </c>
      <c r="I937" s="29"/>
      <c r="J937" s="46"/>
      <c r="K937" s="39" t="s">
        <v>5285</v>
      </c>
      <c r="L937" s="37" t="s">
        <v>158</v>
      </c>
      <c r="M937" s="33">
        <v>4735.3599999999997</v>
      </c>
      <c r="N937" s="37">
        <v>0.95499999999999996</v>
      </c>
      <c r="O937" s="29"/>
      <c r="P937" s="37">
        <v>0.95499999999999996</v>
      </c>
      <c r="Q937" s="37"/>
      <c r="R937" s="37"/>
      <c r="S937" s="37"/>
      <c r="T937" s="37">
        <v>0.95499999999999996</v>
      </c>
      <c r="U937" s="37">
        <v>0.95499999999999996</v>
      </c>
    </row>
    <row r="938" spans="1:21" ht="25.2" x14ac:dyDescent="0.3">
      <c r="A938" s="1"/>
      <c r="B938" s="47">
        <v>933</v>
      </c>
      <c r="C938" s="45">
        <v>1136820</v>
      </c>
      <c r="D938" s="47"/>
      <c r="E938" s="39" t="s">
        <v>5907</v>
      </c>
      <c r="F938" s="39"/>
      <c r="G938" s="29" t="s">
        <v>31</v>
      </c>
      <c r="H938" s="139" t="s">
        <v>4781</v>
      </c>
      <c r="I938" s="29"/>
      <c r="J938" s="46"/>
      <c r="K938" s="39" t="s">
        <v>5285</v>
      </c>
      <c r="L938" s="37" t="s">
        <v>158</v>
      </c>
      <c r="M938" s="33">
        <v>4340.4799999999996</v>
      </c>
      <c r="N938" s="37">
        <v>0.85499999999999998</v>
      </c>
      <c r="O938" s="29"/>
      <c r="P938" s="37">
        <v>0.85499999999999998</v>
      </c>
      <c r="Q938" s="37"/>
      <c r="R938" s="37"/>
      <c r="S938" s="37"/>
      <c r="T938" s="37">
        <v>0.85499999999999998</v>
      </c>
      <c r="U938" s="37">
        <v>0.85499999999999998</v>
      </c>
    </row>
    <row r="939" spans="1:21" ht="25.2" x14ac:dyDescent="0.3">
      <c r="A939" s="1"/>
      <c r="B939" s="47">
        <v>934</v>
      </c>
      <c r="C939" s="45">
        <v>1136821</v>
      </c>
      <c r="D939" s="47"/>
      <c r="E939" s="39" t="s">
        <v>5908</v>
      </c>
      <c r="F939" s="39"/>
      <c r="G939" s="29" t="s">
        <v>31</v>
      </c>
      <c r="H939" s="139" t="s">
        <v>4781</v>
      </c>
      <c r="I939" s="29"/>
      <c r="J939" s="46"/>
      <c r="K939" s="39" t="s">
        <v>5285</v>
      </c>
      <c r="L939" s="37" t="s">
        <v>158</v>
      </c>
      <c r="M939" s="33">
        <v>8026.24</v>
      </c>
      <c r="N939" s="37">
        <v>1.7629999999999999</v>
      </c>
      <c r="O939" s="29"/>
      <c r="P939" s="37">
        <v>1.7629999999999999</v>
      </c>
      <c r="Q939" s="37"/>
      <c r="R939" s="37"/>
      <c r="S939" s="37"/>
      <c r="T939" s="37">
        <v>1.7629999999999999</v>
      </c>
      <c r="U939" s="37">
        <v>1.7629999999999999</v>
      </c>
    </row>
    <row r="940" spans="1:21" ht="25.2" x14ac:dyDescent="0.3">
      <c r="A940" s="1"/>
      <c r="B940" s="47">
        <v>935</v>
      </c>
      <c r="C940" s="45">
        <v>1136822</v>
      </c>
      <c r="D940" s="47"/>
      <c r="E940" s="39" t="s">
        <v>5909</v>
      </c>
      <c r="F940" s="39"/>
      <c r="G940" s="29" t="s">
        <v>31</v>
      </c>
      <c r="H940" s="139" t="s">
        <v>4781</v>
      </c>
      <c r="I940" s="29"/>
      <c r="J940" s="46"/>
      <c r="K940" s="39" t="s">
        <v>5285</v>
      </c>
      <c r="L940" s="37" t="s">
        <v>158</v>
      </c>
      <c r="M940" s="33">
        <v>10791.04</v>
      </c>
      <c r="N940" s="37">
        <v>2.4060000000000001</v>
      </c>
      <c r="O940" s="29"/>
      <c r="P940" s="37">
        <v>2.4060000000000001</v>
      </c>
      <c r="Q940" s="37"/>
      <c r="R940" s="37"/>
      <c r="S940" s="37"/>
      <c r="T940" s="37">
        <v>2.4060000000000001</v>
      </c>
      <c r="U940" s="37">
        <v>2.4060000000000001</v>
      </c>
    </row>
    <row r="941" spans="1:21" ht="25.2" x14ac:dyDescent="0.3">
      <c r="A941" s="1"/>
      <c r="B941" s="47">
        <v>936</v>
      </c>
      <c r="C941" s="45">
        <v>1136823</v>
      </c>
      <c r="D941" s="47"/>
      <c r="E941" s="39" t="s">
        <v>5910</v>
      </c>
      <c r="F941" s="39"/>
      <c r="G941" s="29" t="s">
        <v>31</v>
      </c>
      <c r="H941" s="139" t="s">
        <v>4781</v>
      </c>
      <c r="I941" s="29"/>
      <c r="J941" s="46"/>
      <c r="K941" s="39" t="s">
        <v>5285</v>
      </c>
      <c r="L941" s="37" t="s">
        <v>158</v>
      </c>
      <c r="M941" s="33">
        <v>1216</v>
      </c>
      <c r="N941" s="37">
        <v>0.245</v>
      </c>
      <c r="O941" s="29"/>
      <c r="P941" s="37">
        <v>0.245</v>
      </c>
      <c r="Q941" s="37"/>
      <c r="R941" s="37"/>
      <c r="S941" s="37"/>
      <c r="T941" s="37">
        <v>0.245</v>
      </c>
      <c r="U941" s="37">
        <v>0.245</v>
      </c>
    </row>
    <row r="942" spans="1:21" ht="25.2" x14ac:dyDescent="0.3">
      <c r="A942" s="1"/>
      <c r="B942" s="47">
        <v>937</v>
      </c>
      <c r="C942" s="45">
        <v>1136824</v>
      </c>
      <c r="D942" s="47"/>
      <c r="E942" s="39" t="s">
        <v>5911</v>
      </c>
      <c r="F942" s="39"/>
      <c r="G942" s="29" t="s">
        <v>31</v>
      </c>
      <c r="H942" s="139" t="s">
        <v>4781</v>
      </c>
      <c r="I942" s="29"/>
      <c r="J942" s="46"/>
      <c r="K942" s="39" t="s">
        <v>5285</v>
      </c>
      <c r="L942" s="37" t="s">
        <v>158</v>
      </c>
      <c r="M942" s="33">
        <v>1385.6</v>
      </c>
      <c r="N942" s="37">
        <v>0.28299999999999997</v>
      </c>
      <c r="O942" s="29"/>
      <c r="P942" s="37">
        <v>0.28299999999999997</v>
      </c>
      <c r="Q942" s="37"/>
      <c r="R942" s="37"/>
      <c r="S942" s="37"/>
      <c r="T942" s="37">
        <v>0.28299999999999997</v>
      </c>
      <c r="U942" s="37">
        <v>0.28299999999999997</v>
      </c>
    </row>
    <row r="943" spans="1:21" ht="25.2" x14ac:dyDescent="0.3">
      <c r="A943" s="1"/>
      <c r="B943" s="47">
        <v>938</v>
      </c>
      <c r="C943" s="45">
        <v>1136825</v>
      </c>
      <c r="D943" s="47"/>
      <c r="E943" s="39" t="s">
        <v>5912</v>
      </c>
      <c r="F943" s="39"/>
      <c r="G943" s="29" t="s">
        <v>31</v>
      </c>
      <c r="H943" s="139" t="s">
        <v>4781</v>
      </c>
      <c r="I943" s="29"/>
      <c r="J943" s="46"/>
      <c r="K943" s="39" t="s">
        <v>5285</v>
      </c>
      <c r="L943" s="37" t="s">
        <v>158</v>
      </c>
      <c r="M943" s="33">
        <v>2070.4</v>
      </c>
      <c r="N943" s="37"/>
      <c r="O943" s="29"/>
      <c r="P943" s="37">
        <v>24</v>
      </c>
      <c r="Q943" s="37"/>
      <c r="R943" s="37"/>
      <c r="S943" s="37"/>
      <c r="T943" s="37"/>
      <c r="U943" s="37"/>
    </row>
    <row r="944" spans="1:21" ht="25.2" x14ac:dyDescent="0.3">
      <c r="A944" s="1"/>
      <c r="B944" s="47">
        <v>939</v>
      </c>
      <c r="C944" s="45">
        <v>1136826</v>
      </c>
      <c r="D944" s="47"/>
      <c r="E944" s="39" t="s">
        <v>5913</v>
      </c>
      <c r="F944" s="39"/>
      <c r="G944" s="29" t="s">
        <v>31</v>
      </c>
      <c r="H944" s="139" t="s">
        <v>4781</v>
      </c>
      <c r="I944" s="29"/>
      <c r="J944" s="46"/>
      <c r="K944" s="39" t="s">
        <v>5285</v>
      </c>
      <c r="L944" s="37" t="s">
        <v>158</v>
      </c>
      <c r="M944" s="33">
        <v>2208</v>
      </c>
      <c r="N944" s="37"/>
      <c r="O944" s="29"/>
      <c r="P944" s="37">
        <v>25</v>
      </c>
      <c r="Q944" s="37"/>
      <c r="R944" s="37"/>
      <c r="S944" s="37"/>
      <c r="T944" s="37"/>
      <c r="U944" s="37"/>
    </row>
    <row r="945" spans="1:21" ht="25.2" x14ac:dyDescent="0.3">
      <c r="A945" s="1"/>
      <c r="B945" s="47">
        <v>940</v>
      </c>
      <c r="C945" s="45">
        <v>1136827</v>
      </c>
      <c r="D945" s="47"/>
      <c r="E945" s="39" t="s">
        <v>5914</v>
      </c>
      <c r="F945" s="39"/>
      <c r="G945" s="29" t="s">
        <v>31</v>
      </c>
      <c r="H945" s="139" t="s">
        <v>4781</v>
      </c>
      <c r="I945" s="29"/>
      <c r="J945" s="46"/>
      <c r="K945" s="39" t="s">
        <v>5285</v>
      </c>
      <c r="L945" s="37" t="s">
        <v>158</v>
      </c>
      <c r="M945" s="33">
        <v>2487.04</v>
      </c>
      <c r="N945" s="37"/>
      <c r="O945" s="29"/>
      <c r="P945" s="37">
        <v>24</v>
      </c>
      <c r="Q945" s="37"/>
      <c r="R945" s="37"/>
      <c r="S945" s="37"/>
      <c r="T945" s="37"/>
      <c r="U945" s="37"/>
    </row>
    <row r="946" spans="1:21" ht="25.2" x14ac:dyDescent="0.3">
      <c r="A946" s="1"/>
      <c r="B946" s="47">
        <v>941</v>
      </c>
      <c r="C946" s="45">
        <v>1136828</v>
      </c>
      <c r="D946" s="47"/>
      <c r="E946" s="39" t="s">
        <v>5915</v>
      </c>
      <c r="F946" s="39"/>
      <c r="G946" s="29" t="s">
        <v>31</v>
      </c>
      <c r="H946" s="139" t="s">
        <v>4781</v>
      </c>
      <c r="I946" s="29"/>
      <c r="J946" s="46"/>
      <c r="K946" s="39" t="s">
        <v>5285</v>
      </c>
      <c r="L946" s="37" t="s">
        <v>158</v>
      </c>
      <c r="M946" s="33">
        <v>2790.4</v>
      </c>
      <c r="N946" s="37"/>
      <c r="O946" s="29"/>
      <c r="P946" s="37">
        <v>24</v>
      </c>
      <c r="Q946" s="37"/>
      <c r="R946" s="37"/>
      <c r="S946" s="37"/>
      <c r="T946" s="37"/>
      <c r="U946" s="37"/>
    </row>
    <row r="947" spans="1:21" ht="25.2" x14ac:dyDescent="0.3">
      <c r="A947" s="1"/>
      <c r="B947" s="47">
        <v>942</v>
      </c>
      <c r="C947" s="45">
        <v>1136829</v>
      </c>
      <c r="D947" s="47"/>
      <c r="E947" s="39" t="s">
        <v>5916</v>
      </c>
      <c r="F947" s="39"/>
      <c r="G947" s="29" t="s">
        <v>31</v>
      </c>
      <c r="H947" s="139" t="s">
        <v>4781</v>
      </c>
      <c r="I947" s="29"/>
      <c r="J947" s="46"/>
      <c r="K947" s="39" t="s">
        <v>5285</v>
      </c>
      <c r="L947" s="37" t="s">
        <v>158</v>
      </c>
      <c r="M947" s="33">
        <v>2847.36</v>
      </c>
      <c r="N947" s="37">
        <v>0.20599999999999999</v>
      </c>
      <c r="O947" s="29"/>
      <c r="P947" s="37">
        <v>0.20599999999999999</v>
      </c>
      <c r="Q947" s="37"/>
      <c r="R947" s="37"/>
      <c r="S947" s="37"/>
      <c r="T947" s="37">
        <v>0.20599999999999999</v>
      </c>
      <c r="U947" s="37">
        <v>0.20599999999999999</v>
      </c>
    </row>
    <row r="948" spans="1:21" ht="25.2" x14ac:dyDescent="0.3">
      <c r="A948" s="1"/>
      <c r="B948" s="47">
        <v>943</v>
      </c>
      <c r="C948" s="45">
        <v>1136830</v>
      </c>
      <c r="D948" s="47"/>
      <c r="E948" s="39" t="s">
        <v>5917</v>
      </c>
      <c r="F948" s="39"/>
      <c r="G948" s="29" t="s">
        <v>31</v>
      </c>
      <c r="H948" s="139" t="s">
        <v>4781</v>
      </c>
      <c r="I948" s="29"/>
      <c r="J948" s="46"/>
      <c r="K948" s="39" t="s">
        <v>5285</v>
      </c>
      <c r="L948" s="37" t="s">
        <v>158</v>
      </c>
      <c r="M948" s="33">
        <v>2864.64</v>
      </c>
      <c r="N948" s="37">
        <v>0.25</v>
      </c>
      <c r="O948" s="29"/>
      <c r="P948" s="37">
        <v>0.25</v>
      </c>
      <c r="Q948" s="37"/>
      <c r="R948" s="37"/>
      <c r="S948" s="37"/>
      <c r="T948" s="37">
        <v>0.25</v>
      </c>
      <c r="U948" s="37">
        <v>0.25</v>
      </c>
    </row>
    <row r="949" spans="1:21" ht="25.2" x14ac:dyDescent="0.3">
      <c r="A949" s="1"/>
      <c r="B949" s="47">
        <v>944</v>
      </c>
      <c r="C949" s="45">
        <v>1136831</v>
      </c>
      <c r="D949" s="47"/>
      <c r="E949" s="39" t="s">
        <v>5918</v>
      </c>
      <c r="F949" s="39"/>
      <c r="G949" s="29" t="s">
        <v>31</v>
      </c>
      <c r="H949" s="139" t="s">
        <v>4781</v>
      </c>
      <c r="I949" s="29"/>
      <c r="J949" s="46"/>
      <c r="K949" s="39" t="s">
        <v>5285</v>
      </c>
      <c r="L949" s="37" t="s">
        <v>158</v>
      </c>
      <c r="M949" s="33">
        <v>3122.56</v>
      </c>
      <c r="N949" s="37">
        <v>0.32100000000000001</v>
      </c>
      <c r="O949" s="29"/>
      <c r="P949" s="37">
        <v>0.32100000000000001</v>
      </c>
      <c r="Q949" s="37"/>
      <c r="R949" s="37"/>
      <c r="S949" s="37"/>
      <c r="T949" s="37">
        <v>0.32100000000000001</v>
      </c>
      <c r="U949" s="37">
        <v>0.32100000000000001</v>
      </c>
    </row>
    <row r="950" spans="1:21" ht="25.2" x14ac:dyDescent="0.3">
      <c r="A950" s="1"/>
      <c r="B950" s="47">
        <v>945</v>
      </c>
      <c r="C950" s="45">
        <v>1136832</v>
      </c>
      <c r="D950" s="47"/>
      <c r="E950" s="39" t="s">
        <v>5919</v>
      </c>
      <c r="F950" s="39"/>
      <c r="G950" s="29" t="s">
        <v>31</v>
      </c>
      <c r="H950" s="139" t="s">
        <v>4781</v>
      </c>
      <c r="I950" s="29"/>
      <c r="J950" s="46"/>
      <c r="K950" s="39" t="s">
        <v>5285</v>
      </c>
      <c r="L950" s="37" t="s">
        <v>158</v>
      </c>
      <c r="M950" s="33">
        <v>3664</v>
      </c>
      <c r="N950" s="37">
        <v>0.125</v>
      </c>
      <c r="O950" s="29"/>
      <c r="P950" s="37">
        <v>0.125</v>
      </c>
      <c r="Q950" s="37"/>
      <c r="R950" s="37"/>
      <c r="S950" s="37"/>
      <c r="T950" s="37">
        <v>0.125</v>
      </c>
      <c r="U950" s="37">
        <v>0.125</v>
      </c>
    </row>
    <row r="951" spans="1:21" ht="25.2" x14ac:dyDescent="0.3">
      <c r="A951" s="1"/>
      <c r="B951" s="47">
        <v>946</v>
      </c>
      <c r="C951" s="45">
        <v>1136833</v>
      </c>
      <c r="D951" s="47"/>
      <c r="E951" s="39" t="s">
        <v>5920</v>
      </c>
      <c r="F951" s="39"/>
      <c r="G951" s="29" t="s">
        <v>31</v>
      </c>
      <c r="H951" s="139" t="s">
        <v>4781</v>
      </c>
      <c r="I951" s="29"/>
      <c r="J951" s="46"/>
      <c r="K951" s="39" t="s">
        <v>5285</v>
      </c>
      <c r="L951" s="37" t="s">
        <v>158</v>
      </c>
      <c r="M951" s="33">
        <v>5419.52</v>
      </c>
      <c r="N951" s="37">
        <v>0.55800000000000005</v>
      </c>
      <c r="O951" s="29"/>
      <c r="P951" s="37">
        <v>0.55800000000000005</v>
      </c>
      <c r="Q951" s="37"/>
      <c r="R951" s="37"/>
      <c r="S951" s="37"/>
      <c r="T951" s="37">
        <v>0.55800000000000005</v>
      </c>
      <c r="U951" s="37">
        <v>0.55800000000000005</v>
      </c>
    </row>
    <row r="952" spans="1:21" ht="25.2" x14ac:dyDescent="0.3">
      <c r="A952" s="1"/>
      <c r="B952" s="47">
        <v>947</v>
      </c>
      <c r="C952" s="45">
        <v>1136834</v>
      </c>
      <c r="D952" s="47"/>
      <c r="E952" s="39" t="s">
        <v>5921</v>
      </c>
      <c r="F952" s="39"/>
      <c r="G952" s="29" t="s">
        <v>31</v>
      </c>
      <c r="H952" s="139" t="s">
        <v>4781</v>
      </c>
      <c r="I952" s="29"/>
      <c r="J952" s="46"/>
      <c r="K952" s="39" t="s">
        <v>5285</v>
      </c>
      <c r="L952" s="37" t="s">
        <v>158</v>
      </c>
      <c r="M952" s="33">
        <v>5501.44</v>
      </c>
      <c r="N952" s="37">
        <v>0.45700000000000002</v>
      </c>
      <c r="O952" s="29"/>
      <c r="P952" s="37">
        <v>0.45700000000000002</v>
      </c>
      <c r="Q952" s="37"/>
      <c r="R952" s="37"/>
      <c r="S952" s="37"/>
      <c r="T952" s="37">
        <v>0.45700000000000002</v>
      </c>
      <c r="U952" s="37">
        <v>0.45700000000000002</v>
      </c>
    </row>
    <row r="953" spans="1:21" ht="25.2" x14ac:dyDescent="0.3">
      <c r="A953" s="1"/>
      <c r="B953" s="47">
        <v>948</v>
      </c>
      <c r="C953" s="45">
        <v>1136835</v>
      </c>
      <c r="D953" s="47"/>
      <c r="E953" s="39" t="s">
        <v>5922</v>
      </c>
      <c r="F953" s="39"/>
      <c r="G953" s="29" t="s">
        <v>31</v>
      </c>
      <c r="H953" s="139" t="s">
        <v>4781</v>
      </c>
      <c r="I953" s="29"/>
      <c r="J953" s="46"/>
      <c r="K953" s="39" t="s">
        <v>5285</v>
      </c>
      <c r="L953" s="37" t="s">
        <v>158</v>
      </c>
      <c r="M953" s="33">
        <v>5710.72</v>
      </c>
      <c r="N953" s="37">
        <v>0.437</v>
      </c>
      <c r="O953" s="29"/>
      <c r="P953" s="37">
        <v>0.437</v>
      </c>
      <c r="Q953" s="37"/>
      <c r="R953" s="37"/>
      <c r="S953" s="37"/>
      <c r="T953" s="37">
        <v>0.437</v>
      </c>
      <c r="U953" s="37">
        <v>0.437</v>
      </c>
    </row>
    <row r="954" spans="1:21" ht="25.2" x14ac:dyDescent="0.3">
      <c r="A954" s="1"/>
      <c r="B954" s="47">
        <v>949</v>
      </c>
      <c r="C954" s="45">
        <v>1136836</v>
      </c>
      <c r="D954" s="47"/>
      <c r="E954" s="39" t="s">
        <v>5923</v>
      </c>
      <c r="F954" s="39"/>
      <c r="G954" s="29" t="s">
        <v>31</v>
      </c>
      <c r="H954" s="139" t="s">
        <v>4781</v>
      </c>
      <c r="I954" s="29"/>
      <c r="J954" s="46"/>
      <c r="K954" s="39" t="s">
        <v>5285</v>
      </c>
      <c r="L954" s="37" t="s">
        <v>158</v>
      </c>
      <c r="M954" s="33">
        <v>6860.8</v>
      </c>
      <c r="N954" s="37">
        <v>0.497</v>
      </c>
      <c r="O954" s="29"/>
      <c r="P954" s="37">
        <v>0.497</v>
      </c>
      <c r="Q954" s="37"/>
      <c r="R954" s="37"/>
      <c r="S954" s="37"/>
      <c r="T954" s="37">
        <v>0.497</v>
      </c>
      <c r="U954" s="37">
        <v>0.497</v>
      </c>
    </row>
    <row r="955" spans="1:21" ht="25.2" x14ac:dyDescent="0.3">
      <c r="A955" s="1"/>
      <c r="B955" s="47">
        <v>950</v>
      </c>
      <c r="C955" s="45">
        <v>1136837</v>
      </c>
      <c r="D955" s="47"/>
      <c r="E955" s="39" t="s">
        <v>5924</v>
      </c>
      <c r="F955" s="39"/>
      <c r="G955" s="29" t="s">
        <v>31</v>
      </c>
      <c r="H955" s="139" t="s">
        <v>4781</v>
      </c>
      <c r="I955" s="29"/>
      <c r="J955" s="46"/>
      <c r="K955" s="39" t="s">
        <v>5285</v>
      </c>
      <c r="L955" s="37" t="s">
        <v>158</v>
      </c>
      <c r="M955" s="33">
        <v>7475.2</v>
      </c>
      <c r="N955" s="37">
        <v>1.63</v>
      </c>
      <c r="O955" s="29"/>
      <c r="P955" s="37">
        <v>1.63</v>
      </c>
      <c r="Q955" s="37"/>
      <c r="R955" s="37"/>
      <c r="S955" s="37"/>
      <c r="T955" s="37">
        <v>1.63</v>
      </c>
      <c r="U955" s="37">
        <v>1.63</v>
      </c>
    </row>
    <row r="956" spans="1:21" ht="25.2" x14ac:dyDescent="0.3">
      <c r="A956" s="1"/>
      <c r="B956" s="47">
        <v>951</v>
      </c>
      <c r="C956" s="45">
        <v>1136838</v>
      </c>
      <c r="D956" s="47"/>
      <c r="E956" s="39" t="s">
        <v>5925</v>
      </c>
      <c r="F956" s="39"/>
      <c r="G956" s="29" t="s">
        <v>31</v>
      </c>
      <c r="H956" s="139" t="s">
        <v>4781</v>
      </c>
      <c r="I956" s="29"/>
      <c r="J956" s="46"/>
      <c r="K956" s="39" t="s">
        <v>5285</v>
      </c>
      <c r="L956" s="37" t="s">
        <v>158</v>
      </c>
      <c r="M956" s="33">
        <v>8958.7199999999993</v>
      </c>
      <c r="N956" s="37">
        <v>1.9990000000000001</v>
      </c>
      <c r="O956" s="29"/>
      <c r="P956" s="37">
        <v>1.9990000000000001</v>
      </c>
      <c r="Q956" s="37"/>
      <c r="R956" s="37"/>
      <c r="S956" s="37"/>
      <c r="T956" s="37">
        <v>1.9990000000000001</v>
      </c>
      <c r="U956" s="37">
        <v>1.9990000000000001</v>
      </c>
    </row>
    <row r="957" spans="1:21" ht="25.2" x14ac:dyDescent="0.3">
      <c r="A957" s="1"/>
      <c r="B957" s="47">
        <v>952</v>
      </c>
      <c r="C957" s="45">
        <v>1136839</v>
      </c>
      <c r="D957" s="47"/>
      <c r="E957" s="39" t="s">
        <v>5926</v>
      </c>
      <c r="F957" s="39"/>
      <c r="G957" s="29" t="s">
        <v>31</v>
      </c>
      <c r="H957" s="139" t="s">
        <v>4781</v>
      </c>
      <c r="I957" s="29"/>
      <c r="J957" s="46"/>
      <c r="K957" s="39" t="s">
        <v>5285</v>
      </c>
      <c r="L957" s="37" t="s">
        <v>158</v>
      </c>
      <c r="M957" s="33">
        <v>10209.280000000001</v>
      </c>
      <c r="N957" s="37">
        <v>2.2909999999999999</v>
      </c>
      <c r="O957" s="29"/>
      <c r="P957" s="37">
        <v>2.2909999999999999</v>
      </c>
      <c r="Q957" s="37"/>
      <c r="R957" s="37"/>
      <c r="S957" s="37"/>
      <c r="T957" s="37">
        <v>2.2909999999999999</v>
      </c>
      <c r="U957" s="37">
        <v>2.2909999999999999</v>
      </c>
    </row>
    <row r="958" spans="1:21" ht="25.2" x14ac:dyDescent="0.3">
      <c r="A958" s="1"/>
      <c r="B958" s="47">
        <v>953</v>
      </c>
      <c r="C958" s="45">
        <v>1136840</v>
      </c>
      <c r="D958" s="47"/>
      <c r="E958" s="39" t="s">
        <v>5927</v>
      </c>
      <c r="F958" s="39"/>
      <c r="G958" s="29" t="s">
        <v>31</v>
      </c>
      <c r="H958" s="139" t="s">
        <v>4781</v>
      </c>
      <c r="I958" s="29"/>
      <c r="J958" s="46"/>
      <c r="K958" s="39" t="s">
        <v>5285</v>
      </c>
      <c r="L958" s="37" t="s">
        <v>158</v>
      </c>
      <c r="M958" s="33">
        <v>508.16</v>
      </c>
      <c r="N958" s="37">
        <v>9.7000000000000003E-2</v>
      </c>
      <c r="O958" s="29"/>
      <c r="P958" s="37">
        <v>9.7000000000000003E-2</v>
      </c>
      <c r="Q958" s="37"/>
      <c r="R958" s="37"/>
      <c r="S958" s="37"/>
      <c r="T958" s="37">
        <v>9.7000000000000003E-2</v>
      </c>
      <c r="U958" s="37">
        <v>9.7000000000000003E-2</v>
      </c>
    </row>
    <row r="959" spans="1:21" ht="25.2" x14ac:dyDescent="0.3">
      <c r="A959" s="1"/>
      <c r="B959" s="47">
        <v>954</v>
      </c>
      <c r="C959" s="45">
        <v>1136841</v>
      </c>
      <c r="D959" s="47"/>
      <c r="E959" s="39" t="s">
        <v>5928</v>
      </c>
      <c r="F959" s="39"/>
      <c r="G959" s="29" t="s">
        <v>31</v>
      </c>
      <c r="H959" s="139" t="s">
        <v>4781</v>
      </c>
      <c r="I959" s="29"/>
      <c r="J959" s="46"/>
      <c r="K959" s="39" t="s">
        <v>5285</v>
      </c>
      <c r="L959" s="37" t="s">
        <v>158</v>
      </c>
      <c r="M959" s="33">
        <v>613.76</v>
      </c>
      <c r="N959" s="37">
        <v>0.125</v>
      </c>
      <c r="O959" s="29"/>
      <c r="P959" s="37">
        <v>0.125</v>
      </c>
      <c r="Q959" s="37"/>
      <c r="R959" s="37"/>
      <c r="S959" s="37"/>
      <c r="T959" s="37">
        <v>0.125</v>
      </c>
      <c r="U959" s="37">
        <v>0.125</v>
      </c>
    </row>
    <row r="960" spans="1:21" ht="25.2" x14ac:dyDescent="0.3">
      <c r="A960" s="1"/>
      <c r="B960" s="47">
        <v>955</v>
      </c>
      <c r="C960" s="45">
        <v>1136842</v>
      </c>
      <c r="D960" s="47"/>
      <c r="E960" s="39" t="s">
        <v>5929</v>
      </c>
      <c r="F960" s="39"/>
      <c r="G960" s="29" t="s">
        <v>31</v>
      </c>
      <c r="H960" s="139" t="s">
        <v>4781</v>
      </c>
      <c r="I960" s="29"/>
      <c r="J960" s="46"/>
      <c r="K960" s="39" t="s">
        <v>5285</v>
      </c>
      <c r="L960" s="37" t="s">
        <v>158</v>
      </c>
      <c r="M960" s="33">
        <v>968.96</v>
      </c>
      <c r="N960" s="37">
        <v>0.20599999999999999</v>
      </c>
      <c r="O960" s="29"/>
      <c r="P960" s="37">
        <v>0.20599999999999999</v>
      </c>
      <c r="Q960" s="37"/>
      <c r="R960" s="37"/>
      <c r="S960" s="37"/>
      <c r="T960" s="37">
        <v>0.20599999999999999</v>
      </c>
      <c r="U960" s="37">
        <v>0.20599999999999999</v>
      </c>
    </row>
    <row r="961" spans="1:21" ht="25.2" x14ac:dyDescent="0.3">
      <c r="A961" s="1"/>
      <c r="B961" s="47">
        <v>956</v>
      </c>
      <c r="C961" s="45">
        <v>1136843</v>
      </c>
      <c r="D961" s="47"/>
      <c r="E961" s="39" t="s">
        <v>5930</v>
      </c>
      <c r="F961" s="39"/>
      <c r="G961" s="29" t="s">
        <v>31</v>
      </c>
      <c r="H961" s="139" t="s">
        <v>4781</v>
      </c>
      <c r="I961" s="29"/>
      <c r="J961" s="46"/>
      <c r="K961" s="39" t="s">
        <v>5285</v>
      </c>
      <c r="L961" s="37" t="s">
        <v>158</v>
      </c>
      <c r="M961" s="33">
        <v>1235.8399999999999</v>
      </c>
      <c r="N961" s="37">
        <v>0.25</v>
      </c>
      <c r="O961" s="29"/>
      <c r="P961" s="37">
        <v>0.25</v>
      </c>
      <c r="Q961" s="37"/>
      <c r="R961" s="37"/>
      <c r="S961" s="37"/>
      <c r="T961" s="37">
        <v>0.25</v>
      </c>
      <c r="U961" s="37">
        <v>0.25</v>
      </c>
    </row>
    <row r="962" spans="1:21" ht="25.2" x14ac:dyDescent="0.3">
      <c r="A962" s="1"/>
      <c r="B962" s="47">
        <v>957</v>
      </c>
      <c r="C962" s="45">
        <v>1136844</v>
      </c>
      <c r="D962" s="47"/>
      <c r="E962" s="39" t="s">
        <v>5931</v>
      </c>
      <c r="F962" s="39"/>
      <c r="G962" s="29" t="s">
        <v>31</v>
      </c>
      <c r="H962" s="139" t="s">
        <v>4781</v>
      </c>
      <c r="I962" s="29"/>
      <c r="J962" s="46"/>
      <c r="K962" s="39" t="s">
        <v>5285</v>
      </c>
      <c r="L962" s="37" t="s">
        <v>158</v>
      </c>
      <c r="M962" s="33">
        <v>1488</v>
      </c>
      <c r="N962" s="37">
        <v>0.32100000000000001</v>
      </c>
      <c r="O962" s="29"/>
      <c r="P962" s="37">
        <v>0.32100000000000001</v>
      </c>
      <c r="Q962" s="37"/>
      <c r="R962" s="37"/>
      <c r="S962" s="37"/>
      <c r="T962" s="37">
        <v>0.32100000000000001</v>
      </c>
      <c r="U962" s="37">
        <v>0.32100000000000001</v>
      </c>
    </row>
    <row r="963" spans="1:21" ht="25.2" x14ac:dyDescent="0.3">
      <c r="A963" s="1"/>
      <c r="B963" s="47">
        <v>958</v>
      </c>
      <c r="C963" s="45">
        <v>1136845</v>
      </c>
      <c r="D963" s="47"/>
      <c r="E963" s="39" t="s">
        <v>5932</v>
      </c>
      <c r="F963" s="39"/>
      <c r="G963" s="29" t="s">
        <v>31</v>
      </c>
      <c r="H963" s="139" t="s">
        <v>4781</v>
      </c>
      <c r="I963" s="29"/>
      <c r="J963" s="46"/>
      <c r="K963" s="39" t="s">
        <v>5285</v>
      </c>
      <c r="L963" s="37" t="s">
        <v>158</v>
      </c>
      <c r="M963" s="33">
        <v>2227.1999999999998</v>
      </c>
      <c r="N963" s="37">
        <v>0.437</v>
      </c>
      <c r="O963" s="29"/>
      <c r="P963" s="37">
        <v>0.437</v>
      </c>
      <c r="Q963" s="37"/>
      <c r="R963" s="37"/>
      <c r="S963" s="37"/>
      <c r="T963" s="37">
        <v>0.437</v>
      </c>
      <c r="U963" s="37">
        <v>0.437</v>
      </c>
    </row>
    <row r="964" spans="1:21" ht="25.2" x14ac:dyDescent="0.3">
      <c r="A964" s="1"/>
      <c r="B964" s="47">
        <v>959</v>
      </c>
      <c r="C964" s="45">
        <v>1136846</v>
      </c>
      <c r="D964" s="47"/>
      <c r="E964" s="39" t="s">
        <v>5933</v>
      </c>
      <c r="F964" s="39"/>
      <c r="G964" s="29" t="s">
        <v>31</v>
      </c>
      <c r="H964" s="139" t="s">
        <v>4781</v>
      </c>
      <c r="I964" s="29"/>
      <c r="J964" s="46"/>
      <c r="K964" s="39" t="s">
        <v>5285</v>
      </c>
      <c r="L964" s="37" t="s">
        <v>158</v>
      </c>
      <c r="M964" s="33">
        <v>2312.96</v>
      </c>
      <c r="N964" s="37">
        <v>0.45700000000000002</v>
      </c>
      <c r="O964" s="29"/>
      <c r="P964" s="37">
        <v>0.45700000000000002</v>
      </c>
      <c r="Q964" s="37"/>
      <c r="R964" s="37"/>
      <c r="S964" s="37"/>
      <c r="T964" s="37">
        <v>0.45700000000000002</v>
      </c>
      <c r="U964" s="37">
        <v>0.45700000000000002</v>
      </c>
    </row>
    <row r="965" spans="1:21" ht="25.2" x14ac:dyDescent="0.3">
      <c r="A965" s="1"/>
      <c r="B965" s="47">
        <v>960</v>
      </c>
      <c r="C965" s="45">
        <v>1136847</v>
      </c>
      <c r="D965" s="47"/>
      <c r="E965" s="39" t="s">
        <v>5934</v>
      </c>
      <c r="F965" s="39"/>
      <c r="G965" s="29" t="s">
        <v>31</v>
      </c>
      <c r="H965" s="139" t="s">
        <v>4781</v>
      </c>
      <c r="I965" s="29"/>
      <c r="J965" s="46"/>
      <c r="K965" s="39" t="s">
        <v>5285</v>
      </c>
      <c r="L965" s="37" t="s">
        <v>158</v>
      </c>
      <c r="M965" s="33">
        <v>2464</v>
      </c>
      <c r="N965" s="37">
        <v>0.497</v>
      </c>
      <c r="O965" s="29"/>
      <c r="P965" s="37">
        <v>0.497</v>
      </c>
      <c r="Q965" s="37"/>
      <c r="R965" s="37"/>
      <c r="S965" s="37"/>
      <c r="T965" s="37">
        <v>0.497</v>
      </c>
      <c r="U965" s="37">
        <v>0.497</v>
      </c>
    </row>
    <row r="966" spans="1:21" ht="25.2" x14ac:dyDescent="0.3">
      <c r="A966" s="1"/>
      <c r="B966" s="47">
        <v>961</v>
      </c>
      <c r="C966" s="45">
        <v>1136848</v>
      </c>
      <c r="D966" s="47"/>
      <c r="E966" s="39" t="s">
        <v>5935</v>
      </c>
      <c r="F966" s="39"/>
      <c r="G966" s="29" t="s">
        <v>31</v>
      </c>
      <c r="H966" s="139" t="s">
        <v>4781</v>
      </c>
      <c r="I966" s="29"/>
      <c r="J966" s="46"/>
      <c r="K966" s="39" t="s">
        <v>5285</v>
      </c>
      <c r="L966" s="37" t="s">
        <v>158</v>
      </c>
      <c r="M966" s="33">
        <v>2693.76</v>
      </c>
      <c r="N966" s="37">
        <v>0.55800000000000005</v>
      </c>
      <c r="O966" s="29"/>
      <c r="P966" s="37">
        <v>0.55800000000000005</v>
      </c>
      <c r="Q966" s="37"/>
      <c r="R966" s="37"/>
      <c r="S966" s="37"/>
      <c r="T966" s="37">
        <v>0.55800000000000005</v>
      </c>
      <c r="U966" s="37">
        <v>0.55800000000000005</v>
      </c>
    </row>
    <row r="967" spans="1:21" ht="25.2" x14ac:dyDescent="0.3">
      <c r="A967" s="1"/>
      <c r="B967" s="47">
        <v>962</v>
      </c>
      <c r="C967" s="45">
        <v>1136849</v>
      </c>
      <c r="D967" s="47"/>
      <c r="E967" s="39" t="s">
        <v>5936</v>
      </c>
      <c r="F967" s="39"/>
      <c r="G967" s="29" t="s">
        <v>31</v>
      </c>
      <c r="H967" s="139" t="s">
        <v>4781</v>
      </c>
      <c r="I967" s="29"/>
      <c r="J967" s="46"/>
      <c r="K967" s="39" t="s">
        <v>5285</v>
      </c>
      <c r="L967" s="37" t="s">
        <v>158</v>
      </c>
      <c r="M967" s="33">
        <v>2881.28</v>
      </c>
      <c r="N967" s="37">
        <v>0.59899999999999998</v>
      </c>
      <c r="O967" s="29"/>
      <c r="P967" s="37">
        <v>0.59899999999999998</v>
      </c>
      <c r="Q967" s="37"/>
      <c r="R967" s="37"/>
      <c r="S967" s="37"/>
      <c r="T967" s="37">
        <v>0.59899999999999998</v>
      </c>
      <c r="U967" s="37">
        <v>0.59899999999999998</v>
      </c>
    </row>
    <row r="968" spans="1:21" ht="25.2" x14ac:dyDescent="0.3">
      <c r="A968" s="1"/>
      <c r="B968" s="47">
        <v>963</v>
      </c>
      <c r="C968" s="45">
        <v>1136850</v>
      </c>
      <c r="D968" s="47"/>
      <c r="E968" s="39" t="s">
        <v>5937</v>
      </c>
      <c r="F968" s="39"/>
      <c r="G968" s="29" t="s">
        <v>31</v>
      </c>
      <c r="H968" s="139" t="s">
        <v>4781</v>
      </c>
      <c r="I968" s="29"/>
      <c r="J968" s="46"/>
      <c r="K968" s="39" t="s">
        <v>5285</v>
      </c>
      <c r="L968" s="37" t="s">
        <v>158</v>
      </c>
      <c r="M968" s="33">
        <v>2972.8</v>
      </c>
      <c r="N968" s="37">
        <v>0.62</v>
      </c>
      <c r="O968" s="29"/>
      <c r="P968" s="37">
        <v>0.62</v>
      </c>
      <c r="Q968" s="37"/>
      <c r="R968" s="37"/>
      <c r="S968" s="37"/>
      <c r="T968" s="37">
        <v>0.62</v>
      </c>
      <c r="U968" s="37">
        <v>0.62</v>
      </c>
    </row>
    <row r="969" spans="1:21" ht="25.2" x14ac:dyDescent="0.3">
      <c r="A969" s="1"/>
      <c r="B969" s="47">
        <v>964</v>
      </c>
      <c r="C969" s="45">
        <v>1136851</v>
      </c>
      <c r="D969" s="47"/>
      <c r="E969" s="39" t="s">
        <v>5938</v>
      </c>
      <c r="F969" s="39"/>
      <c r="G969" s="29" t="s">
        <v>31</v>
      </c>
      <c r="H969" s="139" t="s">
        <v>4781</v>
      </c>
      <c r="I969" s="29"/>
      <c r="J969" s="46"/>
      <c r="K969" s="39" t="s">
        <v>5285</v>
      </c>
      <c r="L969" s="37" t="s">
        <v>158</v>
      </c>
      <c r="M969" s="33">
        <v>3168</v>
      </c>
      <c r="N969" s="37">
        <v>0.65200000000000002</v>
      </c>
      <c r="O969" s="29"/>
      <c r="P969" s="37">
        <v>0.65200000000000002</v>
      </c>
      <c r="Q969" s="37"/>
      <c r="R969" s="37"/>
      <c r="S969" s="37"/>
      <c r="T969" s="37">
        <v>0.65200000000000002</v>
      </c>
      <c r="U969" s="37">
        <v>0.65200000000000002</v>
      </c>
    </row>
    <row r="970" spans="1:21" ht="25.2" x14ac:dyDescent="0.3">
      <c r="A970" s="1"/>
      <c r="B970" s="47">
        <v>965</v>
      </c>
      <c r="C970" s="45">
        <v>1136852</v>
      </c>
      <c r="D970" s="47"/>
      <c r="E970" s="39" t="s">
        <v>5939</v>
      </c>
      <c r="F970" s="39"/>
      <c r="G970" s="29" t="s">
        <v>31</v>
      </c>
      <c r="H970" s="139" t="s">
        <v>4781</v>
      </c>
      <c r="I970" s="29"/>
      <c r="J970" s="46"/>
      <c r="K970" s="39" t="s">
        <v>5285</v>
      </c>
      <c r="L970" s="37" t="s">
        <v>158</v>
      </c>
      <c r="M970" s="33">
        <v>3753.6</v>
      </c>
      <c r="N970" s="37">
        <v>0.77300000000000002</v>
      </c>
      <c r="O970" s="29"/>
      <c r="P970" s="37">
        <v>0.77300000000000002</v>
      </c>
      <c r="Q970" s="37"/>
      <c r="R970" s="37"/>
      <c r="S970" s="37"/>
      <c r="T970" s="37">
        <v>0.77300000000000002</v>
      </c>
      <c r="U970" s="37">
        <v>0.77300000000000002</v>
      </c>
    </row>
    <row r="971" spans="1:21" ht="25.2" x14ac:dyDescent="0.3">
      <c r="A971" s="1"/>
      <c r="B971" s="47">
        <v>966</v>
      </c>
      <c r="C971" s="45">
        <v>1136853</v>
      </c>
      <c r="D971" s="47"/>
      <c r="E971" s="39" t="s">
        <v>5940</v>
      </c>
      <c r="F971" s="39"/>
      <c r="G971" s="29" t="s">
        <v>31</v>
      </c>
      <c r="H971" s="139" t="s">
        <v>4781</v>
      </c>
      <c r="I971" s="29"/>
      <c r="J971" s="46"/>
      <c r="K971" s="39" t="s">
        <v>5285</v>
      </c>
      <c r="L971" s="37" t="s">
        <v>158</v>
      </c>
      <c r="M971" s="33">
        <v>5157.76</v>
      </c>
      <c r="N971" s="37">
        <v>1.1100000000000001</v>
      </c>
      <c r="O971" s="29"/>
      <c r="P971" s="37">
        <v>1.1100000000000001</v>
      </c>
      <c r="Q971" s="37"/>
      <c r="R971" s="37"/>
      <c r="S971" s="37"/>
      <c r="T971" s="37">
        <v>1.1100000000000001</v>
      </c>
      <c r="U971" s="37">
        <v>1.1100000000000001</v>
      </c>
    </row>
    <row r="972" spans="1:21" ht="25.2" x14ac:dyDescent="0.3">
      <c r="A972" s="1"/>
      <c r="B972" s="47">
        <v>967</v>
      </c>
      <c r="C972" s="45">
        <v>1136854</v>
      </c>
      <c r="D972" s="47"/>
      <c r="E972" s="39" t="s">
        <v>5941</v>
      </c>
      <c r="F972" s="39"/>
      <c r="G972" s="29" t="s">
        <v>31</v>
      </c>
      <c r="H972" s="139" t="s">
        <v>4781</v>
      </c>
      <c r="I972" s="29"/>
      <c r="J972" s="46"/>
      <c r="K972" s="39" t="s">
        <v>5285</v>
      </c>
      <c r="L972" s="37" t="s">
        <v>158</v>
      </c>
      <c r="M972" s="33">
        <v>5287.04</v>
      </c>
      <c r="N972" s="37">
        <v>1.165</v>
      </c>
      <c r="O972" s="29"/>
      <c r="P972" s="37">
        <v>1.165</v>
      </c>
      <c r="Q972" s="37"/>
      <c r="R972" s="37"/>
      <c r="S972" s="37"/>
      <c r="T972" s="37">
        <v>1.165</v>
      </c>
      <c r="U972" s="37">
        <v>1.165</v>
      </c>
    </row>
    <row r="973" spans="1:21" ht="25.2" x14ac:dyDescent="0.3">
      <c r="A973" s="1"/>
      <c r="B973" s="47">
        <v>968</v>
      </c>
      <c r="C973" s="45">
        <v>1136855</v>
      </c>
      <c r="D973" s="47"/>
      <c r="E973" s="39" t="s">
        <v>5942</v>
      </c>
      <c r="F973" s="39"/>
      <c r="G973" s="29" t="s">
        <v>31</v>
      </c>
      <c r="H973" s="139" t="s">
        <v>4781</v>
      </c>
      <c r="I973" s="29"/>
      <c r="J973" s="46"/>
      <c r="K973" s="39" t="s">
        <v>5285</v>
      </c>
      <c r="L973" s="37" t="s">
        <v>158</v>
      </c>
      <c r="M973" s="33">
        <v>5470.72</v>
      </c>
      <c r="N973" s="37">
        <v>1.2090000000000001</v>
      </c>
      <c r="O973" s="29"/>
      <c r="P973" s="37">
        <v>1.2090000000000001</v>
      </c>
      <c r="Q973" s="37"/>
      <c r="R973" s="37"/>
      <c r="S973" s="37"/>
      <c r="T973" s="37">
        <v>1.2090000000000001</v>
      </c>
      <c r="U973" s="37">
        <v>1.2090000000000001</v>
      </c>
    </row>
    <row r="974" spans="1:21" ht="25.2" x14ac:dyDescent="0.3">
      <c r="A974" s="1"/>
      <c r="B974" s="47">
        <v>969</v>
      </c>
      <c r="C974" s="45">
        <v>1136856</v>
      </c>
      <c r="D974" s="47"/>
      <c r="E974" s="39" t="s">
        <v>5943</v>
      </c>
      <c r="F974" s="39"/>
      <c r="G974" s="29" t="s">
        <v>31</v>
      </c>
      <c r="H974" s="139" t="s">
        <v>4781</v>
      </c>
      <c r="I974" s="29"/>
      <c r="J974" s="46"/>
      <c r="K974" s="39" t="s">
        <v>5285</v>
      </c>
      <c r="L974" s="37" t="s">
        <v>158</v>
      </c>
      <c r="M974" s="33">
        <v>6704.64</v>
      </c>
      <c r="N974" s="37">
        <v>1.534</v>
      </c>
      <c r="O974" s="29"/>
      <c r="P974" s="37">
        <v>1.534</v>
      </c>
      <c r="Q974" s="37"/>
      <c r="R974" s="37"/>
      <c r="S974" s="37"/>
      <c r="T974" s="37">
        <v>1.534</v>
      </c>
      <c r="U974" s="37">
        <v>1.534</v>
      </c>
    </row>
    <row r="975" spans="1:21" ht="25.2" x14ac:dyDescent="0.3">
      <c r="A975" s="1"/>
      <c r="B975" s="47">
        <v>970</v>
      </c>
      <c r="C975" s="45">
        <v>1136857</v>
      </c>
      <c r="D975" s="47"/>
      <c r="E975" s="39" t="s">
        <v>5944</v>
      </c>
      <c r="F975" s="39"/>
      <c r="G975" s="29" t="s">
        <v>31</v>
      </c>
      <c r="H975" s="139" t="s">
        <v>4781</v>
      </c>
      <c r="I975" s="29"/>
      <c r="J975" s="46"/>
      <c r="K975" s="39" t="s">
        <v>5285</v>
      </c>
      <c r="L975" s="37" t="s">
        <v>158</v>
      </c>
      <c r="M975" s="33">
        <v>988.8</v>
      </c>
      <c r="N975" s="37"/>
      <c r="O975" s="29"/>
      <c r="P975" s="37">
        <v>64</v>
      </c>
      <c r="Q975" s="37"/>
      <c r="R975" s="37"/>
      <c r="S975" s="37"/>
      <c r="T975" s="37"/>
      <c r="U975" s="37"/>
    </row>
    <row r="976" spans="1:21" ht="25.2" x14ac:dyDescent="0.3">
      <c r="A976" s="1"/>
      <c r="B976" s="47">
        <v>971</v>
      </c>
      <c r="C976" s="45">
        <v>1136858</v>
      </c>
      <c r="D976" s="47"/>
      <c r="E976" s="39" t="s">
        <v>5945</v>
      </c>
      <c r="F976" s="39"/>
      <c r="G976" s="29" t="s">
        <v>31</v>
      </c>
      <c r="H976" s="139" t="s">
        <v>4781</v>
      </c>
      <c r="I976" s="29"/>
      <c r="J976" s="46"/>
      <c r="K976" s="39" t="s">
        <v>5285</v>
      </c>
      <c r="L976" s="37" t="s">
        <v>158</v>
      </c>
      <c r="M976" s="33">
        <v>1064.96</v>
      </c>
      <c r="N976" s="37"/>
      <c r="O976" s="29"/>
      <c r="P976" s="37">
        <v>64</v>
      </c>
      <c r="Q976" s="37"/>
      <c r="R976" s="37"/>
      <c r="S976" s="37"/>
      <c r="T976" s="37"/>
      <c r="U976" s="37"/>
    </row>
    <row r="977" spans="1:21" ht="25.2" x14ac:dyDescent="0.3">
      <c r="A977" s="1"/>
      <c r="B977" s="47">
        <v>972</v>
      </c>
      <c r="C977" s="45">
        <v>1136859</v>
      </c>
      <c r="D977" s="47"/>
      <c r="E977" s="39" t="s">
        <v>5946</v>
      </c>
      <c r="F977" s="39"/>
      <c r="G977" s="29" t="s">
        <v>31</v>
      </c>
      <c r="H977" s="139" t="s">
        <v>4781</v>
      </c>
      <c r="I977" s="29"/>
      <c r="J977" s="46"/>
      <c r="K977" s="39" t="s">
        <v>5285</v>
      </c>
      <c r="L977" s="37" t="s">
        <v>158</v>
      </c>
      <c r="M977" s="33">
        <v>1281.28</v>
      </c>
      <c r="N977" s="37"/>
      <c r="O977" s="29"/>
      <c r="P977" s="37">
        <v>40</v>
      </c>
      <c r="Q977" s="37"/>
      <c r="R977" s="37"/>
      <c r="S977" s="37"/>
      <c r="T977" s="37"/>
      <c r="U977" s="37"/>
    </row>
    <row r="978" spans="1:21" ht="25.2" x14ac:dyDescent="0.3">
      <c r="A978" s="1"/>
      <c r="B978" s="47">
        <v>973</v>
      </c>
      <c r="C978" s="45">
        <v>1136860</v>
      </c>
      <c r="D978" s="47"/>
      <c r="E978" s="39" t="s">
        <v>5947</v>
      </c>
      <c r="F978" s="39"/>
      <c r="G978" s="29" t="s">
        <v>31</v>
      </c>
      <c r="H978" s="139" t="s">
        <v>4781</v>
      </c>
      <c r="I978" s="29"/>
      <c r="J978" s="46"/>
      <c r="K978" s="39" t="s">
        <v>5285</v>
      </c>
      <c r="L978" s="37" t="s">
        <v>158</v>
      </c>
      <c r="M978" s="33">
        <v>2352.64</v>
      </c>
      <c r="N978" s="37">
        <v>0.42499999999999999</v>
      </c>
      <c r="O978" s="29"/>
      <c r="P978" s="37">
        <v>0.42499999999999999</v>
      </c>
      <c r="Q978" s="37"/>
      <c r="R978" s="37"/>
      <c r="S978" s="37"/>
      <c r="T978" s="37">
        <v>0.42499999999999999</v>
      </c>
      <c r="U978" s="37">
        <v>0.42499999999999999</v>
      </c>
    </row>
    <row r="979" spans="1:21" ht="25.2" x14ac:dyDescent="0.3">
      <c r="A979" s="1"/>
      <c r="B979" s="47">
        <v>974</v>
      </c>
      <c r="C979" s="45">
        <v>1136861</v>
      </c>
      <c r="D979" s="47"/>
      <c r="E979" s="39" t="s">
        <v>5948</v>
      </c>
      <c r="F979" s="39"/>
      <c r="G979" s="29" t="s">
        <v>31</v>
      </c>
      <c r="H979" s="139" t="s">
        <v>4781</v>
      </c>
      <c r="I979" s="29"/>
      <c r="J979" s="46"/>
      <c r="K979" s="39" t="s">
        <v>5285</v>
      </c>
      <c r="L979" s="37" t="s">
        <v>158</v>
      </c>
      <c r="M979" s="33">
        <v>2532.48</v>
      </c>
      <c r="N979" s="37">
        <v>0.495</v>
      </c>
      <c r="O979" s="29"/>
      <c r="P979" s="37">
        <v>0.495</v>
      </c>
      <c r="Q979" s="37"/>
      <c r="R979" s="37"/>
      <c r="S979" s="37"/>
      <c r="T979" s="37">
        <v>0.495</v>
      </c>
      <c r="U979" s="37">
        <v>0.495</v>
      </c>
    </row>
    <row r="980" spans="1:21" ht="25.2" x14ac:dyDescent="0.3">
      <c r="A980" s="1"/>
      <c r="B980" s="47">
        <v>975</v>
      </c>
      <c r="C980" s="45">
        <v>1136862</v>
      </c>
      <c r="D980" s="47"/>
      <c r="E980" s="39" t="s">
        <v>5949</v>
      </c>
      <c r="F980" s="39"/>
      <c r="G980" s="29" t="s">
        <v>31</v>
      </c>
      <c r="H980" s="139" t="s">
        <v>4781</v>
      </c>
      <c r="I980" s="29"/>
      <c r="J980" s="46"/>
      <c r="K980" s="39" t="s">
        <v>5285</v>
      </c>
      <c r="L980" s="37" t="s">
        <v>158</v>
      </c>
      <c r="M980" s="33">
        <v>2977.28</v>
      </c>
      <c r="N980" s="37">
        <v>0.60899999999999999</v>
      </c>
      <c r="O980" s="29"/>
      <c r="P980" s="37">
        <v>0.60899999999999999</v>
      </c>
      <c r="Q980" s="37"/>
      <c r="R980" s="37"/>
      <c r="S980" s="37"/>
      <c r="T980" s="37">
        <v>0.60899999999999999</v>
      </c>
      <c r="U980" s="37">
        <v>0.60899999999999999</v>
      </c>
    </row>
    <row r="981" spans="1:21" ht="25.2" x14ac:dyDescent="0.3">
      <c r="A981" s="1"/>
      <c r="B981" s="47">
        <v>976</v>
      </c>
      <c r="C981" s="45">
        <v>1136863</v>
      </c>
      <c r="D981" s="47"/>
      <c r="E981" s="39" t="s">
        <v>5950</v>
      </c>
      <c r="F981" s="39"/>
      <c r="G981" s="29" t="s">
        <v>31</v>
      </c>
      <c r="H981" s="139" t="s">
        <v>4781</v>
      </c>
      <c r="I981" s="29"/>
      <c r="J981" s="46"/>
      <c r="K981" s="39" t="s">
        <v>5285</v>
      </c>
      <c r="L981" s="37" t="s">
        <v>158</v>
      </c>
      <c r="M981" s="33">
        <v>3250.56</v>
      </c>
      <c r="N981" s="37"/>
      <c r="O981" s="29"/>
      <c r="P981" s="37">
        <v>16</v>
      </c>
      <c r="Q981" s="37"/>
      <c r="R981" s="37"/>
      <c r="S981" s="37"/>
      <c r="T981" s="37"/>
      <c r="U981" s="37"/>
    </row>
    <row r="982" spans="1:21" ht="25.2" x14ac:dyDescent="0.3">
      <c r="A982" s="1"/>
      <c r="B982" s="47">
        <v>977</v>
      </c>
      <c r="C982" s="45">
        <v>1136864</v>
      </c>
      <c r="D982" s="47"/>
      <c r="E982" s="39" t="s">
        <v>5951</v>
      </c>
      <c r="F982" s="39"/>
      <c r="G982" s="29" t="s">
        <v>31</v>
      </c>
      <c r="H982" s="139" t="s">
        <v>4781</v>
      </c>
      <c r="I982" s="29"/>
      <c r="J982" s="46"/>
      <c r="K982" s="39" t="s">
        <v>5285</v>
      </c>
      <c r="L982" s="37" t="s">
        <v>158</v>
      </c>
      <c r="M982" s="33">
        <v>3877.12</v>
      </c>
      <c r="N982" s="37">
        <v>0.73899999999999999</v>
      </c>
      <c r="O982" s="29"/>
      <c r="P982" s="37">
        <v>0.73899999999999999</v>
      </c>
      <c r="Q982" s="37"/>
      <c r="R982" s="37"/>
      <c r="S982" s="37"/>
      <c r="T982" s="37">
        <v>0.73899999999999999</v>
      </c>
      <c r="U982" s="37">
        <v>0.73899999999999999</v>
      </c>
    </row>
    <row r="983" spans="1:21" ht="25.2" x14ac:dyDescent="0.3">
      <c r="A983" s="1"/>
      <c r="B983" s="47">
        <v>978</v>
      </c>
      <c r="C983" s="45">
        <v>1136865</v>
      </c>
      <c r="D983" s="47"/>
      <c r="E983" s="39" t="s">
        <v>5952</v>
      </c>
      <c r="F983" s="39"/>
      <c r="G983" s="29" t="s">
        <v>31</v>
      </c>
      <c r="H983" s="139" t="s">
        <v>4781</v>
      </c>
      <c r="I983" s="29"/>
      <c r="J983" s="46"/>
      <c r="K983" s="39" t="s">
        <v>5285</v>
      </c>
      <c r="L983" s="37" t="s">
        <v>158</v>
      </c>
      <c r="M983" s="33">
        <v>5617.92</v>
      </c>
      <c r="N983" s="37">
        <v>1.163</v>
      </c>
      <c r="O983" s="29"/>
      <c r="P983" s="37">
        <v>1.163</v>
      </c>
      <c r="Q983" s="37"/>
      <c r="R983" s="37"/>
      <c r="S983" s="37"/>
      <c r="T983" s="37">
        <v>1.163</v>
      </c>
      <c r="U983" s="37">
        <v>1.163</v>
      </c>
    </row>
    <row r="984" spans="1:21" ht="25.2" x14ac:dyDescent="0.3">
      <c r="A984" s="1"/>
      <c r="B984" s="47">
        <v>979</v>
      </c>
      <c r="C984" s="45">
        <v>1136866</v>
      </c>
      <c r="D984" s="47"/>
      <c r="E984" s="39" t="s">
        <v>5953</v>
      </c>
      <c r="F984" s="39"/>
      <c r="G984" s="29" t="s">
        <v>31</v>
      </c>
      <c r="H984" s="139" t="s">
        <v>4781</v>
      </c>
      <c r="I984" s="29"/>
      <c r="J984" s="46"/>
      <c r="K984" s="39" t="s">
        <v>5285</v>
      </c>
      <c r="L984" s="37" t="s">
        <v>158</v>
      </c>
      <c r="M984" s="33">
        <v>6716.8</v>
      </c>
      <c r="N984" s="37">
        <v>1.4</v>
      </c>
      <c r="O984" s="29"/>
      <c r="P984" s="37">
        <v>1.4</v>
      </c>
      <c r="Q984" s="37"/>
      <c r="R984" s="37"/>
      <c r="S984" s="37"/>
      <c r="T984" s="37">
        <v>1.4</v>
      </c>
      <c r="U984" s="37">
        <v>1.4</v>
      </c>
    </row>
    <row r="985" spans="1:21" ht="25.2" x14ac:dyDescent="0.3">
      <c r="A985" s="1"/>
      <c r="B985" s="47">
        <v>980</v>
      </c>
      <c r="C985" s="45">
        <v>1136867</v>
      </c>
      <c r="D985" s="47"/>
      <c r="E985" s="39" t="s">
        <v>5954</v>
      </c>
      <c r="F985" s="39"/>
      <c r="G985" s="29" t="s">
        <v>31</v>
      </c>
      <c r="H985" s="139" t="s">
        <v>4781</v>
      </c>
      <c r="I985" s="29"/>
      <c r="J985" s="46"/>
      <c r="K985" s="39" t="s">
        <v>5285</v>
      </c>
      <c r="L985" s="37" t="s">
        <v>158</v>
      </c>
      <c r="M985" s="33">
        <v>8448</v>
      </c>
      <c r="N985" s="37">
        <v>1.8280000000000001</v>
      </c>
      <c r="O985" s="29"/>
      <c r="P985" s="37">
        <v>1.8280000000000001</v>
      </c>
      <c r="Q985" s="37"/>
      <c r="R985" s="37"/>
      <c r="S985" s="37"/>
      <c r="T985" s="37">
        <v>1.8280000000000001</v>
      </c>
      <c r="U985" s="37">
        <v>1.8280000000000001</v>
      </c>
    </row>
    <row r="986" spans="1:21" ht="25.2" x14ac:dyDescent="0.3">
      <c r="A986" s="1"/>
      <c r="B986" s="47">
        <v>981</v>
      </c>
      <c r="C986" s="45">
        <v>1136868</v>
      </c>
      <c r="D986" s="47"/>
      <c r="E986" s="39" t="s">
        <v>5955</v>
      </c>
      <c r="F986" s="39"/>
      <c r="G986" s="29" t="s">
        <v>31</v>
      </c>
      <c r="H986" s="139" t="s">
        <v>4781</v>
      </c>
      <c r="I986" s="29"/>
      <c r="J986" s="46"/>
      <c r="K986" s="39" t="s">
        <v>5285</v>
      </c>
      <c r="L986" s="37" t="s">
        <v>158</v>
      </c>
      <c r="M986" s="33">
        <v>8724.48</v>
      </c>
      <c r="N986" s="37">
        <v>1.881</v>
      </c>
      <c r="O986" s="29"/>
      <c r="P986" s="37">
        <v>1.881</v>
      </c>
      <c r="Q986" s="37"/>
      <c r="R986" s="37"/>
      <c r="S986" s="37"/>
      <c r="T986" s="37">
        <v>1.881</v>
      </c>
      <c r="U986" s="37">
        <v>1.881</v>
      </c>
    </row>
    <row r="987" spans="1:21" ht="25.2" x14ac:dyDescent="0.3">
      <c r="A987" s="1"/>
      <c r="B987" s="47">
        <v>982</v>
      </c>
      <c r="C987" s="45">
        <v>1136869</v>
      </c>
      <c r="D987" s="47"/>
      <c r="E987" s="39" t="s">
        <v>5956</v>
      </c>
      <c r="F987" s="39"/>
      <c r="G987" s="29" t="s">
        <v>31</v>
      </c>
      <c r="H987" s="139" t="s">
        <v>4781</v>
      </c>
      <c r="I987" s="29"/>
      <c r="J987" s="46"/>
      <c r="K987" s="39" t="s">
        <v>5285</v>
      </c>
      <c r="L987" s="37" t="s">
        <v>158</v>
      </c>
      <c r="M987" s="33">
        <v>9953.2800000000007</v>
      </c>
      <c r="N987" s="37">
        <v>2.0299999999999998</v>
      </c>
      <c r="O987" s="29"/>
      <c r="P987" s="37">
        <v>2.0299999999999998</v>
      </c>
      <c r="Q987" s="37"/>
      <c r="R987" s="37"/>
      <c r="S987" s="37"/>
      <c r="T987" s="37">
        <v>2.0299999999999998</v>
      </c>
      <c r="U987" s="37">
        <v>2.0299999999999998</v>
      </c>
    </row>
    <row r="988" spans="1:21" ht="25.2" x14ac:dyDescent="0.3">
      <c r="A988" s="1"/>
      <c r="B988" s="47">
        <v>983</v>
      </c>
      <c r="C988" s="45">
        <v>1136870</v>
      </c>
      <c r="D988" s="47"/>
      <c r="E988" s="39" t="s">
        <v>5957</v>
      </c>
      <c r="F988" s="39"/>
      <c r="G988" s="29" t="s">
        <v>31</v>
      </c>
      <c r="H988" s="139" t="s">
        <v>4781</v>
      </c>
      <c r="I988" s="29"/>
      <c r="J988" s="46"/>
      <c r="K988" s="39" t="s">
        <v>5285</v>
      </c>
      <c r="L988" s="37" t="s">
        <v>158</v>
      </c>
      <c r="M988" s="33">
        <v>3185.92</v>
      </c>
      <c r="N988" s="37">
        <v>0.61299999999999999</v>
      </c>
      <c r="O988" s="29"/>
      <c r="P988" s="37">
        <v>0.61299999999999999</v>
      </c>
      <c r="Q988" s="37"/>
      <c r="R988" s="37"/>
      <c r="S988" s="37"/>
      <c r="T988" s="37">
        <v>0.61299999999999999</v>
      </c>
      <c r="U988" s="37">
        <v>0.61299999999999999</v>
      </c>
    </row>
    <row r="989" spans="1:21" ht="25.2" x14ac:dyDescent="0.3">
      <c r="A989" s="1"/>
      <c r="B989" s="47">
        <v>984</v>
      </c>
      <c r="C989" s="45">
        <v>1136871</v>
      </c>
      <c r="D989" s="47"/>
      <c r="E989" s="39" t="s">
        <v>5958</v>
      </c>
      <c r="F989" s="39"/>
      <c r="G989" s="29" t="s">
        <v>31</v>
      </c>
      <c r="H989" s="139" t="s">
        <v>4781</v>
      </c>
      <c r="I989" s="29"/>
      <c r="J989" s="46"/>
      <c r="K989" s="39" t="s">
        <v>5285</v>
      </c>
      <c r="L989" s="37" t="s">
        <v>158</v>
      </c>
      <c r="M989" s="33">
        <v>7708.8</v>
      </c>
      <c r="N989" s="37">
        <v>1.659</v>
      </c>
      <c r="O989" s="29"/>
      <c r="P989" s="37">
        <v>1.659</v>
      </c>
      <c r="Q989" s="37"/>
      <c r="R989" s="37"/>
      <c r="S989" s="37"/>
      <c r="T989" s="37">
        <v>1.659</v>
      </c>
      <c r="U989" s="37">
        <v>1.659</v>
      </c>
    </row>
    <row r="990" spans="1:21" ht="25.2" x14ac:dyDescent="0.3">
      <c r="A990" s="1"/>
      <c r="B990" s="47">
        <v>985</v>
      </c>
      <c r="C990" s="45">
        <v>1136872</v>
      </c>
      <c r="D990" s="47"/>
      <c r="E990" s="39" t="s">
        <v>5959</v>
      </c>
      <c r="F990" s="39"/>
      <c r="G990" s="29" t="s">
        <v>31</v>
      </c>
      <c r="H990" s="139" t="s">
        <v>4781</v>
      </c>
      <c r="I990" s="29"/>
      <c r="J990" s="46"/>
      <c r="K990" s="39" t="s">
        <v>5285</v>
      </c>
      <c r="L990" s="37" t="s">
        <v>158</v>
      </c>
      <c r="M990" s="33">
        <v>3080.32</v>
      </c>
      <c r="N990" s="37">
        <v>9.0449999999999999</v>
      </c>
      <c r="O990" s="29"/>
      <c r="P990" s="37">
        <v>9.0449999999999999</v>
      </c>
      <c r="Q990" s="37"/>
      <c r="R990" s="37"/>
      <c r="S990" s="37"/>
      <c r="T990" s="37">
        <v>9.0449999999999999</v>
      </c>
      <c r="U990" s="37">
        <v>9.0449999999999999</v>
      </c>
    </row>
    <row r="991" spans="1:21" ht="25.2" x14ac:dyDescent="0.3">
      <c r="A991" s="1"/>
      <c r="B991" s="47">
        <v>986</v>
      </c>
      <c r="C991" s="45">
        <v>1136873</v>
      </c>
      <c r="D991" s="47"/>
      <c r="E991" s="39" t="s">
        <v>5960</v>
      </c>
      <c r="F991" s="39"/>
      <c r="G991" s="29" t="s">
        <v>31</v>
      </c>
      <c r="H991" s="139" t="s">
        <v>4781</v>
      </c>
      <c r="I991" s="29"/>
      <c r="J991" s="46"/>
      <c r="K991" s="39" t="s">
        <v>5285</v>
      </c>
      <c r="L991" s="37" t="s">
        <v>158</v>
      </c>
      <c r="M991" s="33">
        <v>5532.16</v>
      </c>
      <c r="N991" s="37">
        <v>11.52</v>
      </c>
      <c r="O991" s="29"/>
      <c r="P991" s="37">
        <v>11.52</v>
      </c>
      <c r="Q991" s="37"/>
      <c r="R991" s="37"/>
      <c r="S991" s="37"/>
      <c r="T991" s="37">
        <v>11.52</v>
      </c>
      <c r="U991" s="37">
        <v>11.52</v>
      </c>
    </row>
    <row r="992" spans="1:21" ht="25.2" x14ac:dyDescent="0.3">
      <c r="A992" s="1"/>
      <c r="B992" s="47">
        <v>987</v>
      </c>
      <c r="C992" s="45">
        <v>1136874</v>
      </c>
      <c r="D992" s="47"/>
      <c r="E992" s="39" t="s">
        <v>5961</v>
      </c>
      <c r="F992" s="39"/>
      <c r="G992" s="29" t="s">
        <v>31</v>
      </c>
      <c r="H992" s="139" t="s">
        <v>4781</v>
      </c>
      <c r="I992" s="29"/>
      <c r="J992" s="46"/>
      <c r="K992" s="39" t="s">
        <v>5285</v>
      </c>
      <c r="L992" s="37" t="s">
        <v>158</v>
      </c>
      <c r="M992" s="33">
        <v>7153.92</v>
      </c>
      <c r="N992" s="37">
        <v>9.1080000000000005</v>
      </c>
      <c r="O992" s="29"/>
      <c r="P992" s="37">
        <v>9.1080000000000005</v>
      </c>
      <c r="Q992" s="37"/>
      <c r="R992" s="37"/>
      <c r="S992" s="37"/>
      <c r="T992" s="37">
        <v>9.1080000000000005</v>
      </c>
      <c r="U992" s="37">
        <v>9.1080000000000005</v>
      </c>
    </row>
    <row r="993" spans="1:21" ht="25.2" x14ac:dyDescent="0.3">
      <c r="A993" s="1"/>
      <c r="B993" s="47">
        <v>988</v>
      </c>
      <c r="C993" s="45">
        <v>1136875</v>
      </c>
      <c r="D993" s="47"/>
      <c r="E993" s="39" t="s">
        <v>5962</v>
      </c>
      <c r="F993" s="39"/>
      <c r="G993" s="29" t="s">
        <v>31</v>
      </c>
      <c r="H993" s="139" t="s">
        <v>4781</v>
      </c>
      <c r="I993" s="29"/>
      <c r="J993" s="46"/>
      <c r="K993" s="39" t="s">
        <v>5285</v>
      </c>
      <c r="L993" s="37" t="s">
        <v>158</v>
      </c>
      <c r="M993" s="33">
        <v>643.20000000000005</v>
      </c>
      <c r="N993" s="37">
        <v>0.14000000000000001</v>
      </c>
      <c r="O993" s="29"/>
      <c r="P993" s="37">
        <v>0.14000000000000001</v>
      </c>
      <c r="Q993" s="37"/>
      <c r="R993" s="37"/>
      <c r="S993" s="37"/>
      <c r="T993" s="37">
        <v>0.14000000000000001</v>
      </c>
      <c r="U993" s="37">
        <v>0.14000000000000001</v>
      </c>
    </row>
    <row r="994" spans="1:21" ht="25.2" x14ac:dyDescent="0.3">
      <c r="A994" s="1"/>
      <c r="B994" s="47">
        <v>989</v>
      </c>
      <c r="C994" s="45">
        <v>1136876</v>
      </c>
      <c r="D994" s="47"/>
      <c r="E994" s="39" t="s">
        <v>5963</v>
      </c>
      <c r="F994" s="39"/>
      <c r="G994" s="29" t="s">
        <v>31</v>
      </c>
      <c r="H994" s="139" t="s">
        <v>4781</v>
      </c>
      <c r="I994" s="29"/>
      <c r="J994" s="46"/>
      <c r="K994" s="39" t="s">
        <v>5285</v>
      </c>
      <c r="L994" s="37" t="s">
        <v>158</v>
      </c>
      <c r="M994" s="33">
        <v>938.24</v>
      </c>
      <c r="N994" s="37">
        <v>0.21299999999999999</v>
      </c>
      <c r="O994" s="29"/>
      <c r="P994" s="37">
        <v>0.21299999999999999</v>
      </c>
      <c r="Q994" s="37"/>
      <c r="R994" s="37"/>
      <c r="S994" s="37"/>
      <c r="T994" s="37">
        <v>0.21299999999999999</v>
      </c>
      <c r="U994" s="37">
        <v>0.21299999999999999</v>
      </c>
    </row>
    <row r="995" spans="1:21" ht="25.2" x14ac:dyDescent="0.3">
      <c r="A995" s="1"/>
      <c r="B995" s="47">
        <v>990</v>
      </c>
      <c r="C995" s="45">
        <v>1136877</v>
      </c>
      <c r="D995" s="47"/>
      <c r="E995" s="39" t="s">
        <v>5964</v>
      </c>
      <c r="F995" s="39"/>
      <c r="G995" s="29" t="s">
        <v>31</v>
      </c>
      <c r="H995" s="139" t="s">
        <v>4781</v>
      </c>
      <c r="I995" s="29"/>
      <c r="J995" s="46"/>
      <c r="K995" s="39" t="s">
        <v>5285</v>
      </c>
      <c r="L995" s="37" t="s">
        <v>158</v>
      </c>
      <c r="M995" s="33">
        <v>1688.96</v>
      </c>
      <c r="N995" s="37">
        <v>0.373</v>
      </c>
      <c r="O995" s="29"/>
      <c r="P995" s="37">
        <v>0.373</v>
      </c>
      <c r="Q995" s="37"/>
      <c r="R995" s="37"/>
      <c r="S995" s="37"/>
      <c r="T995" s="37">
        <v>0.373</v>
      </c>
      <c r="U995" s="37">
        <v>0.373</v>
      </c>
    </row>
    <row r="996" spans="1:21" ht="25.2" x14ac:dyDescent="0.3">
      <c r="A996" s="1"/>
      <c r="B996" s="47">
        <v>991</v>
      </c>
      <c r="C996" s="45">
        <v>1136878</v>
      </c>
      <c r="D996" s="47"/>
      <c r="E996" s="39" t="s">
        <v>5965</v>
      </c>
      <c r="F996" s="39"/>
      <c r="G996" s="29" t="s">
        <v>31</v>
      </c>
      <c r="H996" s="139" t="s">
        <v>4781</v>
      </c>
      <c r="I996" s="29"/>
      <c r="J996" s="46"/>
      <c r="K996" s="39" t="s">
        <v>5285</v>
      </c>
      <c r="L996" s="37" t="s">
        <v>158</v>
      </c>
      <c r="M996" s="33">
        <v>2622.72</v>
      </c>
      <c r="N996" s="37">
        <v>0.51900000000000002</v>
      </c>
      <c r="O996" s="29"/>
      <c r="P996" s="37">
        <v>0.51900000000000002</v>
      </c>
      <c r="Q996" s="37"/>
      <c r="R996" s="37"/>
      <c r="S996" s="37"/>
      <c r="T996" s="37">
        <v>0.51900000000000002</v>
      </c>
      <c r="U996" s="37">
        <v>0.51900000000000002</v>
      </c>
    </row>
    <row r="997" spans="1:21" ht="25.2" x14ac:dyDescent="0.3">
      <c r="A997" s="1"/>
      <c r="B997" s="47">
        <v>992</v>
      </c>
      <c r="C997" s="45">
        <v>1136879</v>
      </c>
      <c r="D997" s="47"/>
      <c r="E997" s="39" t="s">
        <v>5966</v>
      </c>
      <c r="F997" s="39"/>
      <c r="G997" s="29" t="s">
        <v>31</v>
      </c>
      <c r="H997" s="139" t="s">
        <v>4781</v>
      </c>
      <c r="I997" s="29"/>
      <c r="J997" s="46"/>
      <c r="K997" s="39" t="s">
        <v>5285</v>
      </c>
      <c r="L997" s="37" t="s">
        <v>158</v>
      </c>
      <c r="M997" s="33">
        <v>4631.68</v>
      </c>
      <c r="N997" s="37">
        <v>0.999</v>
      </c>
      <c r="O997" s="29"/>
      <c r="P997" s="37">
        <v>0.999</v>
      </c>
      <c r="Q997" s="37"/>
      <c r="R997" s="37"/>
      <c r="S997" s="37"/>
      <c r="T997" s="37">
        <v>0.999</v>
      </c>
      <c r="U997" s="37">
        <v>0.999</v>
      </c>
    </row>
    <row r="998" spans="1:21" ht="25.2" x14ac:dyDescent="0.3">
      <c r="A998" s="1"/>
      <c r="B998" s="47">
        <v>993</v>
      </c>
      <c r="C998" s="45">
        <v>1136880</v>
      </c>
      <c r="D998" s="47"/>
      <c r="E998" s="39" t="s">
        <v>5967</v>
      </c>
      <c r="F998" s="39"/>
      <c r="G998" s="29" t="s">
        <v>31</v>
      </c>
      <c r="H998" s="139" t="s">
        <v>4781</v>
      </c>
      <c r="I998" s="29"/>
      <c r="J998" s="46"/>
      <c r="K998" s="39" t="s">
        <v>5285</v>
      </c>
      <c r="L998" s="37" t="s">
        <v>158</v>
      </c>
      <c r="M998" s="33">
        <v>7401.6</v>
      </c>
      <c r="N998" s="37">
        <v>1.7030000000000001</v>
      </c>
      <c r="O998" s="29"/>
      <c r="P998" s="37">
        <v>1.7030000000000001</v>
      </c>
      <c r="Q998" s="37"/>
      <c r="R998" s="37"/>
      <c r="S998" s="37"/>
      <c r="T998" s="37">
        <v>1.7030000000000001</v>
      </c>
      <c r="U998" s="37">
        <v>1.7030000000000001</v>
      </c>
    </row>
    <row r="999" spans="1:21" ht="25.2" x14ac:dyDescent="0.3">
      <c r="A999" s="1"/>
      <c r="B999" s="47">
        <v>994</v>
      </c>
      <c r="C999" s="45">
        <v>1136881</v>
      </c>
      <c r="D999" s="47"/>
      <c r="E999" s="39" t="s">
        <v>5968</v>
      </c>
      <c r="F999" s="39"/>
      <c r="G999" s="29" t="s">
        <v>31</v>
      </c>
      <c r="H999" s="139" t="s">
        <v>4781</v>
      </c>
      <c r="I999" s="29"/>
      <c r="J999" s="46"/>
      <c r="K999" s="39" t="s">
        <v>5285</v>
      </c>
      <c r="L999" s="37" t="s">
        <v>158</v>
      </c>
      <c r="M999" s="33">
        <v>842.88</v>
      </c>
      <c r="N999" s="37">
        <v>0.17799999999999999</v>
      </c>
      <c r="O999" s="29"/>
      <c r="P999" s="37">
        <v>0.17799999999999999</v>
      </c>
      <c r="Q999" s="37"/>
      <c r="R999" s="37"/>
      <c r="S999" s="37"/>
      <c r="T999" s="37">
        <v>0.17799999999999999</v>
      </c>
      <c r="U999" s="37">
        <v>0.17799999999999999</v>
      </c>
    </row>
    <row r="1000" spans="1:21" ht="25.2" x14ac:dyDescent="0.3">
      <c r="A1000" s="1"/>
      <c r="B1000" s="47">
        <v>995</v>
      </c>
      <c r="C1000" s="45">
        <v>1136882</v>
      </c>
      <c r="D1000" s="47"/>
      <c r="E1000" s="39" t="s">
        <v>5969</v>
      </c>
      <c r="F1000" s="39"/>
      <c r="G1000" s="29" t="s">
        <v>31</v>
      </c>
      <c r="H1000" s="139" t="s">
        <v>4781</v>
      </c>
      <c r="I1000" s="29"/>
      <c r="J1000" s="46"/>
      <c r="K1000" s="39" t="s">
        <v>5285</v>
      </c>
      <c r="L1000" s="37" t="s">
        <v>158</v>
      </c>
      <c r="M1000" s="33">
        <v>956.8</v>
      </c>
      <c r="N1000" s="37">
        <v>0.19800000000000001</v>
      </c>
      <c r="O1000" s="29"/>
      <c r="P1000" s="37">
        <v>0.19800000000000001</v>
      </c>
      <c r="Q1000" s="37"/>
      <c r="R1000" s="37"/>
      <c r="S1000" s="37"/>
      <c r="T1000" s="37">
        <v>0.19800000000000001</v>
      </c>
      <c r="U1000" s="37">
        <v>0.19800000000000001</v>
      </c>
    </row>
    <row r="1001" spans="1:21" ht="25.2" x14ac:dyDescent="0.3">
      <c r="A1001" s="1"/>
      <c r="B1001" s="47">
        <v>996</v>
      </c>
      <c r="C1001" s="45">
        <v>1136883</v>
      </c>
      <c r="D1001" s="47"/>
      <c r="E1001" s="39" t="s">
        <v>5970</v>
      </c>
      <c r="F1001" s="39"/>
      <c r="G1001" s="29" t="s">
        <v>31</v>
      </c>
      <c r="H1001" s="139" t="s">
        <v>4781</v>
      </c>
      <c r="I1001" s="29"/>
      <c r="J1001" s="46"/>
      <c r="K1001" s="39" t="s">
        <v>5285</v>
      </c>
      <c r="L1001" s="37" t="s">
        <v>158</v>
      </c>
      <c r="M1001" s="33">
        <v>1855.36</v>
      </c>
      <c r="N1001" s="37">
        <v>0.40699999999999997</v>
      </c>
      <c r="O1001" s="29"/>
      <c r="P1001" s="37">
        <v>0.40699999999999997</v>
      </c>
      <c r="Q1001" s="37"/>
      <c r="R1001" s="37"/>
      <c r="S1001" s="37"/>
      <c r="T1001" s="37">
        <v>0.40699999999999997</v>
      </c>
      <c r="U1001" s="37">
        <v>0.40699999999999997</v>
      </c>
    </row>
    <row r="1002" spans="1:21" ht="25.2" x14ac:dyDescent="0.3">
      <c r="A1002" s="1"/>
      <c r="B1002" s="47">
        <v>997</v>
      </c>
      <c r="C1002" s="45">
        <v>1136884</v>
      </c>
      <c r="D1002" s="47"/>
      <c r="E1002" s="39" t="s">
        <v>5971</v>
      </c>
      <c r="F1002" s="39"/>
      <c r="G1002" s="29" t="s">
        <v>31</v>
      </c>
      <c r="H1002" s="139" t="s">
        <v>4781</v>
      </c>
      <c r="I1002" s="29"/>
      <c r="J1002" s="46"/>
      <c r="K1002" s="39" t="s">
        <v>5285</v>
      </c>
      <c r="L1002" s="37" t="s">
        <v>158</v>
      </c>
      <c r="M1002" s="33">
        <v>1986.56</v>
      </c>
      <c r="N1002" s="37">
        <v>0.435</v>
      </c>
      <c r="O1002" s="29"/>
      <c r="P1002" s="37">
        <v>0.435</v>
      </c>
      <c r="Q1002" s="37"/>
      <c r="R1002" s="37"/>
      <c r="S1002" s="37"/>
      <c r="T1002" s="37">
        <v>0.435</v>
      </c>
      <c r="U1002" s="37">
        <v>0.435</v>
      </c>
    </row>
    <row r="1003" spans="1:21" ht="25.2" x14ac:dyDescent="0.3">
      <c r="A1003" s="1"/>
      <c r="B1003" s="47">
        <v>998</v>
      </c>
      <c r="C1003" s="45">
        <v>1136885</v>
      </c>
      <c r="D1003" s="47"/>
      <c r="E1003" s="39" t="s">
        <v>5972</v>
      </c>
      <c r="F1003" s="39"/>
      <c r="G1003" s="29" t="s">
        <v>31</v>
      </c>
      <c r="H1003" s="139" t="s">
        <v>4781</v>
      </c>
      <c r="I1003" s="29"/>
      <c r="J1003" s="46"/>
      <c r="K1003" s="39" t="s">
        <v>5285</v>
      </c>
      <c r="L1003" s="37" t="s">
        <v>158</v>
      </c>
      <c r="M1003" s="33">
        <v>2638.08</v>
      </c>
      <c r="N1003" s="37">
        <v>0.51400000000000001</v>
      </c>
      <c r="O1003" s="29"/>
      <c r="P1003" s="37">
        <v>0.51400000000000001</v>
      </c>
      <c r="Q1003" s="37"/>
      <c r="R1003" s="37"/>
      <c r="S1003" s="37"/>
      <c r="T1003" s="37">
        <v>0.51400000000000001</v>
      </c>
      <c r="U1003" s="37">
        <v>0.51400000000000001</v>
      </c>
    </row>
    <row r="1004" spans="1:21" ht="25.2" x14ac:dyDescent="0.3">
      <c r="A1004" s="1"/>
      <c r="B1004" s="47">
        <v>999</v>
      </c>
      <c r="C1004" s="45">
        <v>1136886</v>
      </c>
      <c r="D1004" s="47"/>
      <c r="E1004" s="39" t="s">
        <v>5973</v>
      </c>
      <c r="F1004" s="39"/>
      <c r="G1004" s="29" t="s">
        <v>31</v>
      </c>
      <c r="H1004" s="139" t="s">
        <v>4781</v>
      </c>
      <c r="I1004" s="29"/>
      <c r="J1004" s="46"/>
      <c r="K1004" s="39" t="s">
        <v>5285</v>
      </c>
      <c r="L1004" s="37" t="s">
        <v>158</v>
      </c>
      <c r="M1004" s="33">
        <v>4561.28</v>
      </c>
      <c r="N1004" s="37">
        <v>0.999</v>
      </c>
      <c r="O1004" s="29"/>
      <c r="P1004" s="37">
        <v>0.999</v>
      </c>
      <c r="Q1004" s="37"/>
      <c r="R1004" s="37"/>
      <c r="S1004" s="37"/>
      <c r="T1004" s="37">
        <v>0.999</v>
      </c>
      <c r="U1004" s="37">
        <v>0.999</v>
      </c>
    </row>
    <row r="1005" spans="1:21" ht="25.2" x14ac:dyDescent="0.3">
      <c r="A1005" s="1"/>
      <c r="B1005" s="47">
        <v>1000</v>
      </c>
      <c r="C1005" s="45">
        <v>1136887</v>
      </c>
      <c r="D1005" s="47"/>
      <c r="E1005" s="39" t="s">
        <v>5974</v>
      </c>
      <c r="F1005" s="39"/>
      <c r="G1005" s="29" t="s">
        <v>31</v>
      </c>
      <c r="H1005" s="139" t="s">
        <v>4781</v>
      </c>
      <c r="I1005" s="29"/>
      <c r="J1005" s="46"/>
      <c r="K1005" s="39" t="s">
        <v>5285</v>
      </c>
      <c r="L1005" s="37" t="s">
        <v>158</v>
      </c>
      <c r="M1005" s="33">
        <v>7248</v>
      </c>
      <c r="N1005" s="37">
        <v>1.663</v>
      </c>
      <c r="O1005" s="29"/>
      <c r="P1005" s="37">
        <v>1.663</v>
      </c>
      <c r="Q1005" s="37"/>
      <c r="R1005" s="37"/>
      <c r="S1005" s="37"/>
      <c r="T1005" s="37">
        <v>1.663</v>
      </c>
      <c r="U1005" s="37">
        <v>1.663</v>
      </c>
    </row>
    <row r="1006" spans="1:21" ht="25.2" x14ac:dyDescent="0.3">
      <c r="A1006" s="1"/>
      <c r="B1006" s="47">
        <v>1001</v>
      </c>
      <c r="C1006" s="45">
        <v>1136888</v>
      </c>
      <c r="D1006" s="47"/>
      <c r="E1006" s="39" t="s">
        <v>5975</v>
      </c>
      <c r="F1006" s="39"/>
      <c r="G1006" s="29" t="s">
        <v>31</v>
      </c>
      <c r="H1006" s="139" t="s">
        <v>4781</v>
      </c>
      <c r="I1006" s="29"/>
      <c r="J1006" s="46"/>
      <c r="K1006" s="39" t="s">
        <v>5285</v>
      </c>
      <c r="L1006" s="37" t="s">
        <v>158</v>
      </c>
      <c r="M1006" s="33">
        <v>603.52</v>
      </c>
      <c r="N1006" s="37">
        <v>8.2000000000000003E-2</v>
      </c>
      <c r="O1006" s="29"/>
      <c r="P1006" s="37">
        <v>8.2000000000000003E-2</v>
      </c>
      <c r="Q1006" s="37"/>
      <c r="R1006" s="37"/>
      <c r="S1006" s="37"/>
      <c r="T1006" s="37">
        <v>8.2000000000000003E-2</v>
      </c>
      <c r="U1006" s="37">
        <v>8.2000000000000003E-2</v>
      </c>
    </row>
    <row r="1007" spans="1:21" ht="25.2" x14ac:dyDescent="0.3">
      <c r="A1007" s="1"/>
      <c r="B1007" s="47">
        <v>1002</v>
      </c>
      <c r="C1007" s="45">
        <v>1136889</v>
      </c>
      <c r="D1007" s="47"/>
      <c r="E1007" s="39" t="s">
        <v>5976</v>
      </c>
      <c r="F1007" s="39"/>
      <c r="G1007" s="29" t="s">
        <v>31</v>
      </c>
      <c r="H1007" s="139" t="s">
        <v>4781</v>
      </c>
      <c r="I1007" s="29"/>
      <c r="J1007" s="46"/>
      <c r="K1007" s="39" t="s">
        <v>5285</v>
      </c>
      <c r="L1007" s="37" t="s">
        <v>158</v>
      </c>
      <c r="M1007" s="33">
        <v>670.08</v>
      </c>
      <c r="N1007" s="37">
        <v>0.126</v>
      </c>
      <c r="O1007" s="29"/>
      <c r="P1007" s="37">
        <v>0.126</v>
      </c>
      <c r="Q1007" s="37"/>
      <c r="R1007" s="37"/>
      <c r="S1007" s="37"/>
      <c r="T1007" s="37">
        <v>0.126</v>
      </c>
      <c r="U1007" s="37">
        <v>0.126</v>
      </c>
    </row>
    <row r="1008" spans="1:21" ht="25.2" x14ac:dyDescent="0.3">
      <c r="A1008" s="1"/>
      <c r="B1008" s="47">
        <v>1003</v>
      </c>
      <c r="C1008" s="45">
        <v>1136890</v>
      </c>
      <c r="D1008" s="47"/>
      <c r="E1008" s="39" t="s">
        <v>5977</v>
      </c>
      <c r="F1008" s="39"/>
      <c r="G1008" s="29" t="s">
        <v>31</v>
      </c>
      <c r="H1008" s="139" t="s">
        <v>4781</v>
      </c>
      <c r="I1008" s="29"/>
      <c r="J1008" s="46"/>
      <c r="K1008" s="39" t="s">
        <v>5285</v>
      </c>
      <c r="L1008" s="37" t="s">
        <v>158</v>
      </c>
      <c r="M1008" s="33">
        <v>830.72</v>
      </c>
      <c r="N1008" s="37">
        <v>0.156</v>
      </c>
      <c r="O1008" s="29"/>
      <c r="P1008" s="37">
        <v>0.156</v>
      </c>
      <c r="Q1008" s="37"/>
      <c r="R1008" s="37"/>
      <c r="S1008" s="37"/>
      <c r="T1008" s="37">
        <v>0.156</v>
      </c>
      <c r="U1008" s="37">
        <v>0.156</v>
      </c>
    </row>
    <row r="1009" spans="1:21" ht="25.2" x14ac:dyDescent="0.3">
      <c r="A1009" s="1"/>
      <c r="B1009" s="47">
        <v>1004</v>
      </c>
      <c r="C1009" s="45">
        <v>1136891</v>
      </c>
      <c r="D1009" s="47"/>
      <c r="E1009" s="39" t="s">
        <v>5978</v>
      </c>
      <c r="F1009" s="39"/>
      <c r="G1009" s="29" t="s">
        <v>31</v>
      </c>
      <c r="H1009" s="139" t="s">
        <v>4781</v>
      </c>
      <c r="I1009" s="29"/>
      <c r="J1009" s="46"/>
      <c r="K1009" s="39" t="s">
        <v>5285</v>
      </c>
      <c r="L1009" s="37" t="s">
        <v>158</v>
      </c>
      <c r="M1009" s="33">
        <v>667.52</v>
      </c>
      <c r="N1009" s="37">
        <v>0.15</v>
      </c>
      <c r="O1009" s="29"/>
      <c r="P1009" s="37">
        <v>0.15</v>
      </c>
      <c r="Q1009" s="37"/>
      <c r="R1009" s="37"/>
      <c r="S1009" s="37"/>
      <c r="T1009" s="37">
        <v>0.15</v>
      </c>
      <c r="U1009" s="37">
        <v>0.15</v>
      </c>
    </row>
    <row r="1010" spans="1:21" ht="25.2" x14ac:dyDescent="0.3">
      <c r="A1010" s="1"/>
      <c r="B1010" s="47">
        <v>1005</v>
      </c>
      <c r="C1010" s="45">
        <v>1136892</v>
      </c>
      <c r="D1010" s="47"/>
      <c r="E1010" s="39" t="s">
        <v>5979</v>
      </c>
      <c r="F1010" s="39"/>
      <c r="G1010" s="29" t="s">
        <v>31</v>
      </c>
      <c r="H1010" s="139" t="s">
        <v>4781</v>
      </c>
      <c r="I1010" s="29"/>
      <c r="J1010" s="46"/>
      <c r="K1010" s="39" t="s">
        <v>5285</v>
      </c>
      <c r="L1010" s="37" t="s">
        <v>158</v>
      </c>
      <c r="M1010" s="33">
        <v>823.04</v>
      </c>
      <c r="N1010" s="37">
        <v>0.17899999999999999</v>
      </c>
      <c r="O1010" s="29"/>
      <c r="P1010" s="37">
        <v>0.17899999999999999</v>
      </c>
      <c r="Q1010" s="37"/>
      <c r="R1010" s="37"/>
      <c r="S1010" s="37"/>
      <c r="T1010" s="37">
        <v>0.17899999999999999</v>
      </c>
      <c r="U1010" s="37">
        <v>0.17899999999999999</v>
      </c>
    </row>
    <row r="1011" spans="1:21" ht="25.2" x14ac:dyDescent="0.3">
      <c r="A1011" s="1"/>
      <c r="B1011" s="47">
        <v>1006</v>
      </c>
      <c r="C1011" s="45">
        <v>1136893</v>
      </c>
      <c r="D1011" s="47"/>
      <c r="E1011" s="39" t="s">
        <v>5980</v>
      </c>
      <c r="F1011" s="39"/>
      <c r="G1011" s="29" t="s">
        <v>31</v>
      </c>
      <c r="H1011" s="139" t="s">
        <v>4781</v>
      </c>
      <c r="I1011" s="29"/>
      <c r="J1011" s="46"/>
      <c r="K1011" s="39" t="s">
        <v>5285</v>
      </c>
      <c r="L1011" s="37" t="s">
        <v>158</v>
      </c>
      <c r="M1011" s="33">
        <v>200.32</v>
      </c>
      <c r="N1011" s="37">
        <v>3.7999999999999999E-2</v>
      </c>
      <c r="O1011" s="29"/>
      <c r="P1011" s="37">
        <v>3.7999999999999999E-2</v>
      </c>
      <c r="Q1011" s="37"/>
      <c r="R1011" s="37"/>
      <c r="S1011" s="37"/>
      <c r="T1011" s="37">
        <v>3.7999999999999999E-2</v>
      </c>
      <c r="U1011" s="37">
        <v>3.7999999999999999E-2</v>
      </c>
    </row>
    <row r="1012" spans="1:21" ht="25.2" x14ac:dyDescent="0.3">
      <c r="A1012" s="1"/>
      <c r="B1012" s="47">
        <v>1007</v>
      </c>
      <c r="C1012" s="45">
        <v>1136894</v>
      </c>
      <c r="D1012" s="47"/>
      <c r="E1012" s="39" t="s">
        <v>5981</v>
      </c>
      <c r="F1012" s="39"/>
      <c r="G1012" s="29" t="s">
        <v>31</v>
      </c>
      <c r="H1012" s="139" t="s">
        <v>4781</v>
      </c>
      <c r="I1012" s="29"/>
      <c r="J1012" s="46"/>
      <c r="K1012" s="39" t="s">
        <v>5285</v>
      </c>
      <c r="L1012" s="37" t="s">
        <v>158</v>
      </c>
      <c r="M1012" s="33">
        <v>305.92</v>
      </c>
      <c r="N1012" s="37">
        <v>6.6000000000000003E-2</v>
      </c>
      <c r="O1012" s="29"/>
      <c r="P1012" s="37">
        <v>6.6000000000000003E-2</v>
      </c>
      <c r="Q1012" s="37"/>
      <c r="R1012" s="37"/>
      <c r="S1012" s="37"/>
      <c r="T1012" s="37">
        <v>6.6000000000000003E-2</v>
      </c>
      <c r="U1012" s="37">
        <v>6.6000000000000003E-2</v>
      </c>
    </row>
    <row r="1013" spans="1:21" ht="25.2" x14ac:dyDescent="0.3">
      <c r="A1013" s="1"/>
      <c r="B1013" s="47">
        <v>1008</v>
      </c>
      <c r="C1013" s="45">
        <v>1136895</v>
      </c>
      <c r="D1013" s="47"/>
      <c r="E1013" s="39" t="s">
        <v>5982</v>
      </c>
      <c r="F1013" s="39"/>
      <c r="G1013" s="29" t="s">
        <v>31</v>
      </c>
      <c r="H1013" s="139" t="s">
        <v>4781</v>
      </c>
      <c r="I1013" s="29"/>
      <c r="J1013" s="46"/>
      <c r="K1013" s="39" t="s">
        <v>5285</v>
      </c>
      <c r="L1013" s="37" t="s">
        <v>158</v>
      </c>
      <c r="M1013" s="33">
        <v>1767.04</v>
      </c>
      <c r="N1013" s="37">
        <v>0.20399999999999999</v>
      </c>
      <c r="O1013" s="29"/>
      <c r="P1013" s="37">
        <v>0.20399999999999999</v>
      </c>
      <c r="Q1013" s="37"/>
      <c r="R1013" s="37"/>
      <c r="S1013" s="37"/>
      <c r="T1013" s="37">
        <v>0.20399999999999999</v>
      </c>
      <c r="U1013" s="37">
        <v>0.20399999999999999</v>
      </c>
    </row>
    <row r="1014" spans="1:21" ht="25.2" x14ac:dyDescent="0.3">
      <c r="A1014" s="1"/>
      <c r="B1014" s="47">
        <v>1009</v>
      </c>
      <c r="C1014" s="45">
        <v>1136896</v>
      </c>
      <c r="D1014" s="47"/>
      <c r="E1014" s="39" t="s">
        <v>5983</v>
      </c>
      <c r="F1014" s="39"/>
      <c r="G1014" s="29" t="s">
        <v>31</v>
      </c>
      <c r="H1014" s="139" t="s">
        <v>4781</v>
      </c>
      <c r="I1014" s="29"/>
      <c r="J1014" s="46"/>
      <c r="K1014" s="39" t="s">
        <v>5285</v>
      </c>
      <c r="L1014" s="37" t="s">
        <v>158</v>
      </c>
      <c r="M1014" s="33">
        <v>2096</v>
      </c>
      <c r="N1014" s="37">
        <v>0.27300000000000002</v>
      </c>
      <c r="O1014" s="29"/>
      <c r="P1014" s="37">
        <v>0.27300000000000002</v>
      </c>
      <c r="Q1014" s="37"/>
      <c r="R1014" s="37"/>
      <c r="S1014" s="37"/>
      <c r="T1014" s="37">
        <v>0.27300000000000002</v>
      </c>
      <c r="U1014" s="37">
        <v>0.27300000000000002</v>
      </c>
    </row>
    <row r="1015" spans="1:21" ht="25.2" x14ac:dyDescent="0.3">
      <c r="A1015" s="1"/>
      <c r="B1015" s="47">
        <v>1010</v>
      </c>
      <c r="C1015" s="45">
        <v>1136897</v>
      </c>
      <c r="D1015" s="47"/>
      <c r="E1015" s="39" t="s">
        <v>5984</v>
      </c>
      <c r="F1015" s="39"/>
      <c r="G1015" s="29" t="s">
        <v>31</v>
      </c>
      <c r="H1015" s="139" t="s">
        <v>4781</v>
      </c>
      <c r="I1015" s="29"/>
      <c r="J1015" s="46"/>
      <c r="K1015" s="39" t="s">
        <v>5285</v>
      </c>
      <c r="L1015" s="37" t="s">
        <v>158</v>
      </c>
      <c r="M1015" s="33">
        <v>3139.2</v>
      </c>
      <c r="N1015" s="37">
        <v>0.625</v>
      </c>
      <c r="O1015" s="29"/>
      <c r="P1015" s="37">
        <v>0.625</v>
      </c>
      <c r="Q1015" s="37"/>
      <c r="R1015" s="37"/>
      <c r="S1015" s="37"/>
      <c r="T1015" s="37">
        <v>0.625</v>
      </c>
      <c r="U1015" s="37">
        <v>0.625</v>
      </c>
    </row>
    <row r="1016" spans="1:21" ht="25.2" x14ac:dyDescent="0.3">
      <c r="A1016" s="1"/>
      <c r="B1016" s="47">
        <v>1011</v>
      </c>
      <c r="C1016" s="45">
        <v>1136898</v>
      </c>
      <c r="D1016" s="47"/>
      <c r="E1016" s="39" t="s">
        <v>5985</v>
      </c>
      <c r="F1016" s="39"/>
      <c r="G1016" s="29" t="s">
        <v>31</v>
      </c>
      <c r="H1016" s="139" t="s">
        <v>4781</v>
      </c>
      <c r="I1016" s="29"/>
      <c r="J1016" s="46"/>
      <c r="K1016" s="39" t="s">
        <v>5285</v>
      </c>
      <c r="L1016" s="37" t="s">
        <v>158</v>
      </c>
      <c r="M1016" s="33">
        <v>4041.6</v>
      </c>
      <c r="N1016" s="37">
        <v>0.58199999999999996</v>
      </c>
      <c r="O1016" s="29"/>
      <c r="P1016" s="37">
        <v>0.58199999999999996</v>
      </c>
      <c r="Q1016" s="37"/>
      <c r="R1016" s="37"/>
      <c r="S1016" s="37"/>
      <c r="T1016" s="37">
        <v>0.58199999999999996</v>
      </c>
      <c r="U1016" s="37">
        <v>0.58199999999999996</v>
      </c>
    </row>
    <row r="1017" spans="1:21" ht="25.2" x14ac:dyDescent="0.3">
      <c r="A1017" s="1"/>
      <c r="B1017" s="47">
        <v>1012</v>
      </c>
      <c r="C1017" s="45">
        <v>1136899</v>
      </c>
      <c r="D1017" s="47"/>
      <c r="E1017" s="39" t="s">
        <v>5986</v>
      </c>
      <c r="F1017" s="39"/>
      <c r="G1017" s="29" t="s">
        <v>31</v>
      </c>
      <c r="H1017" s="139" t="s">
        <v>4781</v>
      </c>
      <c r="I1017" s="29"/>
      <c r="J1017" s="46"/>
      <c r="K1017" s="39" t="s">
        <v>5285</v>
      </c>
      <c r="L1017" s="37" t="s">
        <v>158</v>
      </c>
      <c r="M1017" s="33">
        <v>5776</v>
      </c>
      <c r="N1017" s="37">
        <v>1.1619999999999999</v>
      </c>
      <c r="O1017" s="29"/>
      <c r="P1017" s="37">
        <v>1.1619999999999999</v>
      </c>
      <c r="Q1017" s="37"/>
      <c r="R1017" s="37"/>
      <c r="S1017" s="37"/>
      <c r="T1017" s="37">
        <v>1.1619999999999999</v>
      </c>
      <c r="U1017" s="37">
        <v>1.1619999999999999</v>
      </c>
    </row>
    <row r="1018" spans="1:21" ht="25.2" x14ac:dyDescent="0.3">
      <c r="A1018" s="1"/>
      <c r="B1018" s="47">
        <v>1013</v>
      </c>
      <c r="C1018" s="45">
        <v>1136900</v>
      </c>
      <c r="D1018" s="47"/>
      <c r="E1018" s="39" t="s">
        <v>5987</v>
      </c>
      <c r="F1018" s="39"/>
      <c r="G1018" s="29" t="s">
        <v>31</v>
      </c>
      <c r="H1018" s="139" t="s">
        <v>4781</v>
      </c>
      <c r="I1018" s="29"/>
      <c r="J1018" s="46"/>
      <c r="K1018" s="39" t="s">
        <v>5286</v>
      </c>
      <c r="L1018" s="37" t="s">
        <v>1268</v>
      </c>
      <c r="M1018" s="33">
        <v>99.84</v>
      </c>
      <c r="N1018" s="37">
        <v>0.112</v>
      </c>
      <c r="O1018" s="29"/>
      <c r="P1018" s="37">
        <v>0.112</v>
      </c>
      <c r="Q1018" s="37"/>
      <c r="R1018" s="37"/>
      <c r="S1018" s="37"/>
      <c r="T1018" s="37">
        <v>0.112</v>
      </c>
      <c r="U1018" s="37">
        <v>0.112</v>
      </c>
    </row>
    <row r="1019" spans="1:21" ht="25.2" x14ac:dyDescent="0.3">
      <c r="A1019" s="1"/>
      <c r="B1019" s="47">
        <v>1014</v>
      </c>
      <c r="C1019" s="45">
        <v>1136901</v>
      </c>
      <c r="D1019" s="47"/>
      <c r="E1019" s="39" t="s">
        <v>5988</v>
      </c>
      <c r="F1019" s="39"/>
      <c r="G1019" s="29" t="s">
        <v>31</v>
      </c>
      <c r="H1019" s="139" t="s">
        <v>4781</v>
      </c>
      <c r="I1019" s="29"/>
      <c r="J1019" s="46"/>
      <c r="K1019" s="39" t="s">
        <v>5285</v>
      </c>
      <c r="L1019" s="37" t="s">
        <v>158</v>
      </c>
      <c r="M1019" s="33">
        <v>1086.72</v>
      </c>
      <c r="N1019" s="37">
        <v>0.26</v>
      </c>
      <c r="O1019" s="29"/>
      <c r="P1019" s="37">
        <v>0.26</v>
      </c>
      <c r="Q1019" s="37"/>
      <c r="R1019" s="37"/>
      <c r="S1019" s="37"/>
      <c r="T1019" s="37">
        <v>0.26</v>
      </c>
      <c r="U1019" s="37">
        <v>0.26</v>
      </c>
    </row>
    <row r="1020" spans="1:21" ht="25.2" x14ac:dyDescent="0.3">
      <c r="A1020" s="1"/>
      <c r="B1020" s="47">
        <v>1015</v>
      </c>
      <c r="C1020" s="45">
        <v>1136902</v>
      </c>
      <c r="D1020" s="47"/>
      <c r="E1020" s="39" t="s">
        <v>5989</v>
      </c>
      <c r="F1020" s="39"/>
      <c r="G1020" s="29" t="s">
        <v>31</v>
      </c>
      <c r="H1020" s="139" t="s">
        <v>4781</v>
      </c>
      <c r="I1020" s="29"/>
      <c r="J1020" s="46"/>
      <c r="K1020" s="39" t="s">
        <v>5285</v>
      </c>
      <c r="L1020" s="37" t="s">
        <v>158</v>
      </c>
      <c r="M1020" s="33">
        <v>3014.4</v>
      </c>
      <c r="N1020" s="37">
        <v>1.9930000000000001</v>
      </c>
      <c r="O1020" s="29"/>
      <c r="P1020" s="37">
        <v>1.9930000000000001</v>
      </c>
      <c r="Q1020" s="37"/>
      <c r="R1020" s="37"/>
      <c r="S1020" s="37"/>
      <c r="T1020" s="37">
        <v>1.9930000000000001</v>
      </c>
      <c r="U1020" s="37">
        <v>1.9930000000000001</v>
      </c>
    </row>
    <row r="1021" spans="1:21" ht="25.2" x14ac:dyDescent="0.3">
      <c r="A1021" s="1"/>
      <c r="B1021" s="47">
        <v>1016</v>
      </c>
      <c r="C1021" s="45">
        <v>1136903</v>
      </c>
      <c r="D1021" s="47"/>
      <c r="E1021" s="39" t="s">
        <v>5990</v>
      </c>
      <c r="F1021" s="39"/>
      <c r="G1021" s="29" t="s">
        <v>31</v>
      </c>
      <c r="H1021" s="139" t="s">
        <v>4781</v>
      </c>
      <c r="I1021" s="29"/>
      <c r="J1021" s="46"/>
      <c r="K1021" s="39" t="s">
        <v>5285</v>
      </c>
      <c r="L1021" s="37" t="s">
        <v>158</v>
      </c>
      <c r="M1021" s="33">
        <v>1213.44</v>
      </c>
      <c r="N1021" s="37"/>
      <c r="O1021" s="29"/>
      <c r="P1021" s="37">
        <v>24</v>
      </c>
      <c r="Q1021" s="37"/>
      <c r="R1021" s="37"/>
      <c r="S1021" s="37"/>
      <c r="T1021" s="37"/>
      <c r="U1021" s="37"/>
    </row>
    <row r="1022" spans="1:21" ht="25.2" x14ac:dyDescent="0.3">
      <c r="A1022" s="1"/>
      <c r="B1022" s="47">
        <v>1017</v>
      </c>
      <c r="C1022" s="45">
        <v>1136904</v>
      </c>
      <c r="D1022" s="47"/>
      <c r="E1022" s="39" t="s">
        <v>5991</v>
      </c>
      <c r="F1022" s="39"/>
      <c r="G1022" s="29" t="s">
        <v>31</v>
      </c>
      <c r="H1022" s="139" t="s">
        <v>4781</v>
      </c>
      <c r="I1022" s="29"/>
      <c r="J1022" s="46"/>
      <c r="K1022" s="39" t="s">
        <v>5285</v>
      </c>
      <c r="L1022" s="37" t="s">
        <v>158</v>
      </c>
      <c r="M1022" s="33">
        <v>3104</v>
      </c>
      <c r="N1022" s="37">
        <v>0.63700000000000001</v>
      </c>
      <c r="O1022" s="29"/>
      <c r="P1022" s="37">
        <v>0.63700000000000001</v>
      </c>
      <c r="Q1022" s="37"/>
      <c r="R1022" s="37"/>
      <c r="S1022" s="37"/>
      <c r="T1022" s="37">
        <v>0.63700000000000001</v>
      </c>
      <c r="U1022" s="37">
        <v>0.63700000000000001</v>
      </c>
    </row>
    <row r="1023" spans="1:21" ht="25.2" x14ac:dyDescent="0.3">
      <c r="A1023" s="1"/>
      <c r="B1023" s="47">
        <v>1018</v>
      </c>
      <c r="C1023" s="45">
        <v>1136905</v>
      </c>
      <c r="D1023" s="47"/>
      <c r="E1023" s="39" t="s">
        <v>5992</v>
      </c>
      <c r="F1023" s="39"/>
      <c r="G1023" s="29" t="s">
        <v>31</v>
      </c>
      <c r="H1023" s="139" t="s">
        <v>4781</v>
      </c>
      <c r="I1023" s="29"/>
      <c r="J1023" s="46"/>
      <c r="K1023" s="39" t="s">
        <v>5285</v>
      </c>
      <c r="L1023" s="37" t="s">
        <v>158</v>
      </c>
      <c r="M1023" s="33">
        <v>3133.44</v>
      </c>
      <c r="N1023" s="37"/>
      <c r="O1023" s="29"/>
      <c r="P1023" s="37">
        <v>24</v>
      </c>
      <c r="Q1023" s="37"/>
      <c r="R1023" s="37"/>
      <c r="S1023" s="37"/>
      <c r="T1023" s="37"/>
      <c r="U1023" s="37"/>
    </row>
    <row r="1024" spans="1:21" ht="25.2" x14ac:dyDescent="0.3">
      <c r="A1024" s="1"/>
      <c r="B1024" s="47">
        <v>1019</v>
      </c>
      <c r="C1024" s="45">
        <v>1136906</v>
      </c>
      <c r="D1024" s="47"/>
      <c r="E1024" s="39" t="s">
        <v>5993</v>
      </c>
      <c r="F1024" s="39"/>
      <c r="G1024" s="29" t="s">
        <v>31</v>
      </c>
      <c r="H1024" s="139" t="s">
        <v>4781</v>
      </c>
      <c r="I1024" s="29"/>
      <c r="J1024" s="46"/>
      <c r="K1024" s="39" t="s">
        <v>5285</v>
      </c>
      <c r="L1024" s="37" t="s">
        <v>158</v>
      </c>
      <c r="M1024" s="33">
        <v>5617.92</v>
      </c>
      <c r="N1024" s="37">
        <v>1.2969999999999999</v>
      </c>
      <c r="O1024" s="29"/>
      <c r="P1024" s="37">
        <v>1.2969999999999999</v>
      </c>
      <c r="Q1024" s="37"/>
      <c r="R1024" s="37"/>
      <c r="S1024" s="37"/>
      <c r="T1024" s="37">
        <v>1.2969999999999999</v>
      </c>
      <c r="U1024" s="37">
        <v>1.2969999999999999</v>
      </c>
    </row>
    <row r="1025" spans="1:21" ht="25.2" x14ac:dyDescent="0.3">
      <c r="A1025" s="1"/>
      <c r="B1025" s="47">
        <v>1020</v>
      </c>
      <c r="C1025" s="45">
        <v>1136907</v>
      </c>
      <c r="D1025" s="47"/>
      <c r="E1025" s="39" t="s">
        <v>5994</v>
      </c>
      <c r="F1025" s="39"/>
      <c r="G1025" s="29" t="s">
        <v>31</v>
      </c>
      <c r="H1025" s="139" t="s">
        <v>4781</v>
      </c>
      <c r="I1025" s="29"/>
      <c r="J1025" s="46"/>
      <c r="K1025" s="39" t="s">
        <v>5285</v>
      </c>
      <c r="L1025" s="37" t="s">
        <v>158</v>
      </c>
      <c r="M1025" s="33">
        <v>6214.4</v>
      </c>
      <c r="N1025" s="37">
        <v>1.288</v>
      </c>
      <c r="O1025" s="29"/>
      <c r="P1025" s="37">
        <v>1.288</v>
      </c>
      <c r="Q1025" s="37"/>
      <c r="R1025" s="37"/>
      <c r="S1025" s="37"/>
      <c r="T1025" s="37">
        <v>1.288</v>
      </c>
      <c r="U1025" s="37">
        <v>1.288</v>
      </c>
    </row>
    <row r="1026" spans="1:21" ht="25.2" x14ac:dyDescent="0.3">
      <c r="A1026" s="1"/>
      <c r="B1026" s="47">
        <v>1021</v>
      </c>
      <c r="C1026" s="45">
        <v>1136908</v>
      </c>
      <c r="D1026" s="47"/>
      <c r="E1026" s="39" t="s">
        <v>5995</v>
      </c>
      <c r="F1026" s="39"/>
      <c r="G1026" s="29" t="s">
        <v>31</v>
      </c>
      <c r="H1026" s="139" t="s">
        <v>4781</v>
      </c>
      <c r="I1026" s="29"/>
      <c r="J1026" s="46"/>
      <c r="K1026" s="39" t="s">
        <v>5285</v>
      </c>
      <c r="L1026" s="37" t="s">
        <v>158</v>
      </c>
      <c r="M1026" s="33">
        <v>5713.28</v>
      </c>
      <c r="N1026" s="37">
        <v>1.2190000000000001</v>
      </c>
      <c r="O1026" s="29"/>
      <c r="P1026" s="37">
        <v>1.2190000000000001</v>
      </c>
      <c r="Q1026" s="37"/>
      <c r="R1026" s="37"/>
      <c r="S1026" s="37"/>
      <c r="T1026" s="37">
        <v>1.2190000000000001</v>
      </c>
      <c r="U1026" s="37">
        <v>1.2190000000000001</v>
      </c>
    </row>
    <row r="1027" spans="1:21" x14ac:dyDescent="0.3">
      <c r="A1027" s="1"/>
      <c r="B1027" s="47">
        <v>1022</v>
      </c>
      <c r="C1027" s="124" t="s">
        <v>4958</v>
      </c>
      <c r="D1027" s="40"/>
      <c r="E1027" s="39"/>
      <c r="F1027" s="39"/>
      <c r="G1027" s="29"/>
      <c r="H1027" s="41"/>
      <c r="I1027" s="40"/>
      <c r="J1027" s="46"/>
      <c r="K1027" s="32"/>
      <c r="L1027" s="29"/>
      <c r="M1027" s="33"/>
      <c r="N1027" s="29"/>
      <c r="O1027" s="29"/>
      <c r="P1027" s="29" t="s">
        <v>33</v>
      </c>
      <c r="Q1027" s="29"/>
      <c r="R1027" s="29"/>
      <c r="S1027" s="29"/>
      <c r="T1027" s="29"/>
      <c r="U1027" s="29"/>
    </row>
    <row r="1028" spans="1:21" ht="37.799999999999997" x14ac:dyDescent="0.3">
      <c r="A1028" s="1"/>
      <c r="B1028" s="47">
        <v>1023</v>
      </c>
      <c r="C1028" s="45">
        <v>1063288</v>
      </c>
      <c r="D1028" s="29"/>
      <c r="E1028" s="31" t="s">
        <v>1199</v>
      </c>
      <c r="F1028" s="31"/>
      <c r="G1028" s="29" t="s">
        <v>47</v>
      </c>
      <c r="H1028" s="41" t="s">
        <v>4780</v>
      </c>
      <c r="I1028" s="29"/>
      <c r="J1028" s="46"/>
      <c r="K1028" s="38" t="s">
        <v>34</v>
      </c>
      <c r="L1028" s="29" t="s">
        <v>35</v>
      </c>
      <c r="M1028" s="33">
        <v>218.07</v>
      </c>
      <c r="N1028" s="29">
        <v>3.9E-2</v>
      </c>
      <c r="O1028" s="29">
        <v>3.6999999999999998E-5</v>
      </c>
      <c r="P1028" s="29">
        <v>120</v>
      </c>
      <c r="Q1028" s="29">
        <v>780</v>
      </c>
      <c r="R1028" s="29">
        <v>780</v>
      </c>
      <c r="S1028" s="29">
        <v>67</v>
      </c>
      <c r="T1028" s="29">
        <v>4.68</v>
      </c>
      <c r="U1028" s="29">
        <v>4.0763000000000001E-2</v>
      </c>
    </row>
    <row r="1029" spans="1:21" ht="37.799999999999997" x14ac:dyDescent="0.3">
      <c r="A1029" s="1"/>
      <c r="B1029" s="47">
        <v>1024</v>
      </c>
      <c r="C1029" s="45">
        <v>1063289</v>
      </c>
      <c r="D1029" s="40">
        <v>1033026</v>
      </c>
      <c r="E1029" s="39" t="s">
        <v>1200</v>
      </c>
      <c r="F1029" s="39"/>
      <c r="G1029" s="29" t="s">
        <v>42</v>
      </c>
      <c r="H1029" s="41" t="s">
        <v>4780</v>
      </c>
      <c r="I1029" s="29"/>
      <c r="J1029" s="46"/>
      <c r="K1029" s="32" t="s">
        <v>34</v>
      </c>
      <c r="L1029" s="29" t="s">
        <v>35</v>
      </c>
      <c r="M1029" s="33">
        <v>218.07</v>
      </c>
      <c r="N1029" s="29">
        <v>3.9E-2</v>
      </c>
      <c r="O1029" s="29">
        <v>2.7700000000000001E-4</v>
      </c>
      <c r="P1029" s="29">
        <v>240</v>
      </c>
      <c r="Q1029" s="29">
        <v>780</v>
      </c>
      <c r="R1029" s="29">
        <v>780</v>
      </c>
      <c r="S1029" s="29">
        <v>100</v>
      </c>
      <c r="T1029" s="29">
        <v>9.36</v>
      </c>
      <c r="U1029" s="29">
        <v>6.0839999999999998E-2</v>
      </c>
    </row>
    <row r="1030" spans="1:21" ht="25.2" x14ac:dyDescent="0.3">
      <c r="A1030" s="1"/>
      <c r="B1030" s="47">
        <v>1025</v>
      </c>
      <c r="C1030" s="45">
        <v>1135617</v>
      </c>
      <c r="D1030" s="40">
        <v>1086575</v>
      </c>
      <c r="E1030" s="30" t="s">
        <v>5559</v>
      </c>
      <c r="F1030" s="30"/>
      <c r="G1030" s="37" t="s">
        <v>42</v>
      </c>
      <c r="H1030" s="41" t="s">
        <v>4781</v>
      </c>
      <c r="I1030" s="29"/>
      <c r="J1030" s="46"/>
      <c r="K1030" s="32" t="s">
        <v>538</v>
      </c>
      <c r="L1030" s="29" t="s">
        <v>35</v>
      </c>
      <c r="M1030" s="33">
        <v>175.01</v>
      </c>
      <c r="N1030" s="29">
        <v>9.1999999999999998E-2</v>
      </c>
      <c r="O1030" s="29">
        <v>5.3300000000000005E-4</v>
      </c>
      <c r="P1030" s="29">
        <v>200</v>
      </c>
      <c r="Q1030" s="29">
        <v>800</v>
      </c>
      <c r="R1030" s="29">
        <v>200</v>
      </c>
      <c r="S1030" s="29">
        <v>800</v>
      </c>
      <c r="T1030" s="29">
        <v>18.399999999999999</v>
      </c>
      <c r="U1030" s="29">
        <v>0.10660000000000001</v>
      </c>
    </row>
    <row r="1031" spans="1:21" ht="25.2" x14ac:dyDescent="0.3">
      <c r="A1031" s="1"/>
      <c r="B1031" s="47">
        <v>1026</v>
      </c>
      <c r="C1031" s="45">
        <v>1135618</v>
      </c>
      <c r="D1031" s="40">
        <v>1086576</v>
      </c>
      <c r="E1031" s="30" t="s">
        <v>5560</v>
      </c>
      <c r="F1031" s="30"/>
      <c r="G1031" s="37" t="s">
        <v>42</v>
      </c>
      <c r="H1031" s="41" t="s">
        <v>4781</v>
      </c>
      <c r="I1031" s="29"/>
      <c r="J1031" s="46"/>
      <c r="K1031" s="32" t="s">
        <v>538</v>
      </c>
      <c r="L1031" s="29" t="s">
        <v>35</v>
      </c>
      <c r="M1031" s="33">
        <v>175.01</v>
      </c>
      <c r="N1031" s="29">
        <v>9.1999999999999998E-2</v>
      </c>
      <c r="O1031" s="29">
        <v>4.8500000000000003E-4</v>
      </c>
      <c r="P1031" s="29">
        <v>500</v>
      </c>
      <c r="Q1031" s="29">
        <v>710</v>
      </c>
      <c r="R1031" s="29">
        <v>710</v>
      </c>
      <c r="S1031" s="29">
        <v>580</v>
      </c>
      <c r="T1031" s="29">
        <v>46</v>
      </c>
      <c r="U1031" s="29">
        <v>0.24250000000000002</v>
      </c>
    </row>
    <row r="1032" spans="1:21" ht="25.2" x14ac:dyDescent="0.3">
      <c r="A1032" s="1"/>
      <c r="B1032" s="47">
        <v>1027</v>
      </c>
      <c r="C1032" s="45">
        <v>1135619</v>
      </c>
      <c r="D1032" s="40">
        <v>1086577</v>
      </c>
      <c r="E1032" s="30" t="s">
        <v>5561</v>
      </c>
      <c r="F1032" s="30"/>
      <c r="G1032" s="37" t="s">
        <v>42</v>
      </c>
      <c r="H1032" s="41" t="s">
        <v>4781</v>
      </c>
      <c r="I1032" s="29"/>
      <c r="J1032" s="46"/>
      <c r="K1032" s="32" t="s">
        <v>538</v>
      </c>
      <c r="L1032" s="29" t="s">
        <v>35</v>
      </c>
      <c r="M1032" s="33">
        <v>217.45</v>
      </c>
      <c r="N1032" s="29">
        <v>0.11799999999999999</v>
      </c>
      <c r="O1032" s="29">
        <v>7.6099999999999996E-4</v>
      </c>
      <c r="P1032" s="29">
        <v>200</v>
      </c>
      <c r="Q1032" s="29">
        <v>780</v>
      </c>
      <c r="R1032" s="29">
        <v>780</v>
      </c>
      <c r="S1032" s="29">
        <v>275</v>
      </c>
      <c r="T1032" s="29">
        <v>23.599999999999998</v>
      </c>
      <c r="U1032" s="29">
        <v>0.1522</v>
      </c>
    </row>
    <row r="1033" spans="1:21" ht="37.799999999999997" x14ac:dyDescent="0.3">
      <c r="A1033" s="1"/>
      <c r="B1033" s="47">
        <v>1028</v>
      </c>
      <c r="C1033" s="45">
        <v>1086577</v>
      </c>
      <c r="D1033" s="29"/>
      <c r="E1033" s="31" t="s">
        <v>1206</v>
      </c>
      <c r="F1033" s="31"/>
      <c r="G1033" s="29" t="s">
        <v>42</v>
      </c>
      <c r="H1033" s="41" t="s">
        <v>62</v>
      </c>
      <c r="I1033" s="45">
        <v>1135619</v>
      </c>
      <c r="J1033" s="46"/>
      <c r="K1033" s="38" t="s">
        <v>538</v>
      </c>
      <c r="L1033" s="29" t="s">
        <v>35</v>
      </c>
      <c r="M1033" s="33">
        <v>217.45</v>
      </c>
      <c r="N1033" s="29">
        <v>0.11799999999999999</v>
      </c>
      <c r="O1033" s="29">
        <v>7.6099999999999996E-4</v>
      </c>
      <c r="P1033" s="29">
        <v>240</v>
      </c>
      <c r="Q1033" s="29">
        <v>780</v>
      </c>
      <c r="R1033" s="29">
        <v>780</v>
      </c>
      <c r="S1033" s="29">
        <v>275</v>
      </c>
      <c r="T1033" s="29">
        <v>28.32</v>
      </c>
      <c r="U1033" s="29">
        <v>0.16730999999999999</v>
      </c>
    </row>
    <row r="1034" spans="1:21" ht="37.799999999999997" x14ac:dyDescent="0.3">
      <c r="A1034" s="1"/>
      <c r="B1034" s="47">
        <v>1029</v>
      </c>
      <c r="C1034" s="45">
        <v>1087526</v>
      </c>
      <c r="D1034" s="37" t="s">
        <v>1210</v>
      </c>
      <c r="E1034" s="39" t="s">
        <v>1211</v>
      </c>
      <c r="F1034" s="39"/>
      <c r="G1034" s="29" t="s">
        <v>31</v>
      </c>
      <c r="H1034" s="41" t="s">
        <v>62</v>
      </c>
      <c r="I1034" s="29"/>
      <c r="J1034" s="46"/>
      <c r="K1034" s="38" t="s">
        <v>34</v>
      </c>
      <c r="L1034" s="37" t="s">
        <v>35</v>
      </c>
      <c r="M1034" s="33">
        <v>460.57</v>
      </c>
      <c r="N1034" s="29">
        <v>0.17</v>
      </c>
      <c r="O1034" s="29">
        <v>9.990000000000001E-4</v>
      </c>
      <c r="P1034" s="29">
        <v>640</v>
      </c>
      <c r="Q1034" s="29">
        <v>950</v>
      </c>
      <c r="R1034" s="29">
        <v>950</v>
      </c>
      <c r="S1034" s="29">
        <v>150</v>
      </c>
      <c r="T1034" s="29">
        <v>108.8</v>
      </c>
      <c r="U1034" s="29">
        <v>0.135375</v>
      </c>
    </row>
    <row r="1035" spans="1:21" ht="25.2" x14ac:dyDescent="0.3">
      <c r="A1035" s="1"/>
      <c r="B1035" s="47">
        <v>1030</v>
      </c>
      <c r="C1035" s="45">
        <v>1089647</v>
      </c>
      <c r="D1035" s="29"/>
      <c r="E1035" s="39" t="s">
        <v>1215</v>
      </c>
      <c r="F1035" s="39"/>
      <c r="G1035" s="37" t="s">
        <v>92</v>
      </c>
      <c r="H1035" s="41" t="s">
        <v>4779</v>
      </c>
      <c r="I1035" s="29"/>
      <c r="J1035" s="46"/>
      <c r="K1035" s="38" t="s">
        <v>1216</v>
      </c>
      <c r="L1035" s="37" t="s">
        <v>158</v>
      </c>
      <c r="M1035" s="33">
        <v>826</v>
      </c>
      <c r="N1035" s="29">
        <v>3.5999999999999997E-2</v>
      </c>
      <c r="O1035" s="29">
        <v>2.5999999999999998E-5</v>
      </c>
      <c r="P1035" s="29">
        <v>20</v>
      </c>
      <c r="Q1035" s="29">
        <v>87</v>
      </c>
      <c r="R1035" s="29">
        <v>67</v>
      </c>
      <c r="S1035" s="29">
        <v>89</v>
      </c>
      <c r="T1035" s="29">
        <v>0.36</v>
      </c>
      <c r="U1035" s="29">
        <v>5.1900000000000004E-4</v>
      </c>
    </row>
    <row r="1036" spans="1:21" ht="25.2" x14ac:dyDescent="0.3">
      <c r="A1036" s="1"/>
      <c r="B1036" s="47">
        <v>1031</v>
      </c>
      <c r="C1036" s="45">
        <v>1089648</v>
      </c>
      <c r="D1036" s="29"/>
      <c r="E1036" s="39" t="s">
        <v>1217</v>
      </c>
      <c r="F1036" s="39"/>
      <c r="G1036" s="29" t="s">
        <v>31</v>
      </c>
      <c r="H1036" s="41" t="s">
        <v>4779</v>
      </c>
      <c r="I1036" s="29"/>
      <c r="J1036" s="46"/>
      <c r="K1036" s="38" t="s">
        <v>1216</v>
      </c>
      <c r="L1036" s="37" t="s">
        <v>158</v>
      </c>
      <c r="M1036" s="33">
        <v>1138</v>
      </c>
      <c r="N1036" s="29">
        <v>5.6000000000000001E-2</v>
      </c>
      <c r="O1036" s="29">
        <v>3.6999999999999998E-5</v>
      </c>
      <c r="P1036" s="29">
        <v>20</v>
      </c>
      <c r="Q1036" s="29">
        <v>87</v>
      </c>
      <c r="R1036" s="29">
        <v>67</v>
      </c>
      <c r="S1036" s="29">
        <v>89</v>
      </c>
      <c r="T1036" s="29">
        <v>0.56000000000000005</v>
      </c>
      <c r="U1036" s="29">
        <v>5.1900000000000004E-4</v>
      </c>
    </row>
    <row r="1037" spans="1:21" ht="25.2" x14ac:dyDescent="0.3">
      <c r="A1037" s="1"/>
      <c r="B1037" s="47">
        <v>1032</v>
      </c>
      <c r="C1037" s="45">
        <v>1058659</v>
      </c>
      <c r="D1037" s="29"/>
      <c r="E1037" s="39" t="s">
        <v>1218</v>
      </c>
      <c r="F1037" s="39"/>
      <c r="G1037" s="29" t="s">
        <v>31</v>
      </c>
      <c r="H1037" s="41" t="s">
        <v>4779</v>
      </c>
      <c r="I1037" s="29"/>
      <c r="J1037" s="46"/>
      <c r="K1037" s="38" t="s">
        <v>157</v>
      </c>
      <c r="L1037" s="29" t="s">
        <v>158</v>
      </c>
      <c r="M1037" s="33">
        <v>1723</v>
      </c>
      <c r="N1037" s="29">
        <v>2.9000000000000001E-2</v>
      </c>
      <c r="O1037" s="29">
        <v>5.8E-5</v>
      </c>
      <c r="P1037" s="29">
        <v>100</v>
      </c>
      <c r="Q1037" s="29">
        <v>256</v>
      </c>
      <c r="R1037" s="29">
        <v>215</v>
      </c>
      <c r="S1037" s="29">
        <v>150</v>
      </c>
      <c r="T1037" s="29">
        <v>2.9</v>
      </c>
      <c r="U1037" s="29">
        <v>8.2559999999999995E-3</v>
      </c>
    </row>
    <row r="1038" spans="1:21" ht="25.2" x14ac:dyDescent="0.3">
      <c r="A1038" s="1"/>
      <c r="B1038" s="47">
        <v>1033</v>
      </c>
      <c r="C1038" s="45">
        <v>1005274</v>
      </c>
      <c r="D1038" s="40" t="s">
        <v>33</v>
      </c>
      <c r="E1038" s="31" t="s">
        <v>1223</v>
      </c>
      <c r="F1038" s="31"/>
      <c r="G1038" s="29" t="s">
        <v>47</v>
      </c>
      <c r="H1038" s="41" t="s">
        <v>4779</v>
      </c>
      <c r="I1038" s="46" t="s">
        <v>33</v>
      </c>
      <c r="J1038" s="46"/>
      <c r="K1038" s="38" t="s">
        <v>1214</v>
      </c>
      <c r="L1038" s="29" t="s">
        <v>35</v>
      </c>
      <c r="M1038" s="33">
        <v>317.92</v>
      </c>
      <c r="N1038" s="29">
        <v>0.12</v>
      </c>
      <c r="O1038" s="29">
        <v>3.3599999999999998E-4</v>
      </c>
      <c r="P1038" s="29">
        <v>25</v>
      </c>
      <c r="Q1038" s="29">
        <v>2500</v>
      </c>
      <c r="R1038" s="29">
        <v>85</v>
      </c>
      <c r="S1038" s="29">
        <v>25</v>
      </c>
      <c r="T1038" s="29">
        <v>3</v>
      </c>
      <c r="U1038" s="29">
        <v>5.313E-3</v>
      </c>
    </row>
    <row r="1039" spans="1:21" ht="25.2" x14ac:dyDescent="0.3">
      <c r="A1039" s="1"/>
      <c r="B1039" s="47">
        <v>1034</v>
      </c>
      <c r="C1039" s="45">
        <v>1005269</v>
      </c>
      <c r="D1039" s="29"/>
      <c r="E1039" s="52" t="s">
        <v>1227</v>
      </c>
      <c r="F1039" s="52"/>
      <c r="G1039" s="29" t="s">
        <v>31</v>
      </c>
      <c r="H1039" s="41" t="s">
        <v>4779</v>
      </c>
      <c r="I1039" s="29"/>
      <c r="J1039" s="46"/>
      <c r="K1039" s="38" t="s">
        <v>1214</v>
      </c>
      <c r="L1039" s="29" t="s">
        <v>158</v>
      </c>
      <c r="M1039" s="33">
        <v>228.29</v>
      </c>
      <c r="N1039" s="29">
        <v>2E-3</v>
      </c>
      <c r="O1039" s="29">
        <v>5.0000000000000002E-5</v>
      </c>
      <c r="P1039" s="29">
        <v>30</v>
      </c>
      <c r="Q1039" s="29">
        <v>320</v>
      </c>
      <c r="R1039" s="29">
        <v>100</v>
      </c>
      <c r="S1039" s="29">
        <v>50</v>
      </c>
      <c r="T1039" s="29">
        <v>0.06</v>
      </c>
      <c r="U1039" s="29">
        <v>1.6000000000000001E-3</v>
      </c>
    </row>
    <row r="1040" spans="1:21" ht="37.799999999999997" x14ac:dyDescent="0.3">
      <c r="A1040" s="1"/>
      <c r="B1040" s="47">
        <v>1035</v>
      </c>
      <c r="C1040" s="45">
        <v>1094446</v>
      </c>
      <c r="D1040" s="37" t="s">
        <v>1229</v>
      </c>
      <c r="E1040" s="39" t="s">
        <v>1230</v>
      </c>
      <c r="F1040" s="39"/>
      <c r="G1040" s="29" t="s">
        <v>92</v>
      </c>
      <c r="H1040" s="139" t="s">
        <v>4781</v>
      </c>
      <c r="I1040" s="29"/>
      <c r="J1040" s="46"/>
      <c r="K1040" s="38" t="s">
        <v>1214</v>
      </c>
      <c r="L1040" s="37" t="s">
        <v>1221</v>
      </c>
      <c r="M1040" s="33">
        <v>2355</v>
      </c>
      <c r="N1040" s="29">
        <v>1.3</v>
      </c>
      <c r="O1040" s="29">
        <v>0.04</v>
      </c>
      <c r="P1040" s="29">
        <v>8.8000000000000007</v>
      </c>
      <c r="Q1040" s="29">
        <v>1220</v>
      </c>
      <c r="R1040" s="29">
        <v>870</v>
      </c>
      <c r="S1040" s="29">
        <v>444</v>
      </c>
      <c r="T1040" s="29">
        <v>11.44</v>
      </c>
      <c r="U1040" s="29">
        <v>0.47126200000000001</v>
      </c>
    </row>
    <row r="1041" spans="1:21" ht="25.2" x14ac:dyDescent="0.3">
      <c r="A1041" s="1"/>
      <c r="B1041" s="47">
        <v>1036</v>
      </c>
      <c r="C1041" s="45">
        <v>1094447</v>
      </c>
      <c r="D1041" s="30"/>
      <c r="E1041" s="39" t="s">
        <v>1231</v>
      </c>
      <c r="F1041" s="39"/>
      <c r="G1041" s="29" t="s">
        <v>92</v>
      </c>
      <c r="H1041" s="139" t="s">
        <v>4781</v>
      </c>
      <c r="I1041" s="29"/>
      <c r="J1041" s="46"/>
      <c r="K1041" s="38" t="s">
        <v>1214</v>
      </c>
      <c r="L1041" s="37" t="s">
        <v>1221</v>
      </c>
      <c r="M1041" s="33">
        <v>2035</v>
      </c>
      <c r="N1041" s="29">
        <v>1.05</v>
      </c>
      <c r="O1041" s="29">
        <v>2.3E-2</v>
      </c>
      <c r="P1041" s="29">
        <v>8.8000000000000007</v>
      </c>
      <c r="Q1041" s="29">
        <v>1220</v>
      </c>
      <c r="R1041" s="29">
        <v>870</v>
      </c>
      <c r="S1041" s="29">
        <v>333</v>
      </c>
      <c r="T1041" s="29">
        <v>9.24</v>
      </c>
      <c r="U1041" s="29">
        <v>0.35344599999999998</v>
      </c>
    </row>
    <row r="1042" spans="1:21" ht="25.2" x14ac:dyDescent="0.3">
      <c r="A1042" s="1"/>
      <c r="B1042" s="47">
        <v>1037</v>
      </c>
      <c r="C1042" s="45">
        <v>1094448</v>
      </c>
      <c r="D1042" s="37" t="s">
        <v>1232</v>
      </c>
      <c r="E1042" s="39" t="s">
        <v>1233</v>
      </c>
      <c r="F1042" s="39"/>
      <c r="G1042" s="29" t="s">
        <v>92</v>
      </c>
      <c r="H1042" s="139" t="s">
        <v>4781</v>
      </c>
      <c r="I1042" s="29"/>
      <c r="J1042" s="46"/>
      <c r="K1042" s="38" t="s">
        <v>1214</v>
      </c>
      <c r="L1042" s="37" t="s">
        <v>1221</v>
      </c>
      <c r="M1042" s="33">
        <v>1443</v>
      </c>
      <c r="N1042" s="29">
        <v>0.53</v>
      </c>
      <c r="O1042" s="29">
        <v>1.7000000000000001E-2</v>
      </c>
      <c r="P1042" s="29">
        <v>17.600000000000001</v>
      </c>
      <c r="Q1042" s="29">
        <v>1220</v>
      </c>
      <c r="R1042" s="29">
        <v>870</v>
      </c>
      <c r="S1042" s="29">
        <v>246</v>
      </c>
      <c r="T1042" s="29">
        <v>9.3279999999999994</v>
      </c>
      <c r="U1042" s="29">
        <v>0.261104</v>
      </c>
    </row>
    <row r="1043" spans="1:21" ht="25.2" x14ac:dyDescent="0.3">
      <c r="A1043" s="1"/>
      <c r="B1043" s="47">
        <v>1038</v>
      </c>
      <c r="C1043" s="45">
        <v>1090918</v>
      </c>
      <c r="D1043" s="37"/>
      <c r="E1043" s="31" t="s">
        <v>1239</v>
      </c>
      <c r="F1043" s="31"/>
      <c r="G1043" s="37" t="s">
        <v>92</v>
      </c>
      <c r="H1043" s="41" t="s">
        <v>4779</v>
      </c>
      <c r="I1043" s="29"/>
      <c r="J1043" s="46"/>
      <c r="K1043" s="30" t="s">
        <v>1216</v>
      </c>
      <c r="L1043" s="37" t="s">
        <v>1221</v>
      </c>
      <c r="M1043" s="33">
        <v>1892</v>
      </c>
      <c r="N1043" s="29">
        <v>1.034</v>
      </c>
      <c r="O1043" s="29">
        <v>2.9399999999999999E-2</v>
      </c>
      <c r="P1043" s="29">
        <v>10</v>
      </c>
      <c r="Q1043" s="29">
        <v>2000</v>
      </c>
      <c r="R1043" s="29">
        <v>1000</v>
      </c>
      <c r="S1043" s="29">
        <v>300</v>
      </c>
      <c r="T1043" s="29">
        <v>10.34</v>
      </c>
      <c r="U1043" s="29">
        <v>0.6</v>
      </c>
    </row>
    <row r="1044" spans="1:21" ht="25.2" x14ac:dyDescent="0.3">
      <c r="A1044" s="1"/>
      <c r="B1044" s="47">
        <v>1039</v>
      </c>
      <c r="C1044" s="45">
        <v>1090921</v>
      </c>
      <c r="D1044" s="37">
        <v>1022947</v>
      </c>
      <c r="E1044" s="31" t="s">
        <v>1240</v>
      </c>
      <c r="F1044" s="31"/>
      <c r="G1044" s="37" t="s">
        <v>31</v>
      </c>
      <c r="H1044" s="41" t="s">
        <v>4779</v>
      </c>
      <c r="I1044" s="29"/>
      <c r="J1044" s="46"/>
      <c r="K1044" s="30" t="s">
        <v>1216</v>
      </c>
      <c r="L1044" s="37" t="s">
        <v>1221</v>
      </c>
      <c r="M1044" s="33">
        <v>1411</v>
      </c>
      <c r="N1044" s="29">
        <v>0.374</v>
      </c>
      <c r="O1044" s="29">
        <v>2.205E-2</v>
      </c>
      <c r="P1044" s="29">
        <v>10</v>
      </c>
      <c r="Q1044" s="29">
        <v>1050</v>
      </c>
      <c r="R1044" s="29">
        <v>1000</v>
      </c>
      <c r="S1044" s="29">
        <v>200</v>
      </c>
      <c r="T1044" s="29">
        <v>3.74</v>
      </c>
      <c r="U1044" s="29">
        <v>0.21</v>
      </c>
    </row>
    <row r="1045" spans="1:21" ht="25.2" x14ac:dyDescent="0.3">
      <c r="A1045" s="1"/>
      <c r="B1045" s="47">
        <v>1040</v>
      </c>
      <c r="C1045" s="45">
        <v>1090924</v>
      </c>
      <c r="D1045" s="37">
        <v>1086516</v>
      </c>
      <c r="E1045" s="31" t="s">
        <v>1241</v>
      </c>
      <c r="F1045" s="31"/>
      <c r="G1045" s="37" t="s">
        <v>92</v>
      </c>
      <c r="H1045" s="41" t="s">
        <v>4779</v>
      </c>
      <c r="I1045" s="29"/>
      <c r="J1045" s="46"/>
      <c r="K1045" s="30" t="s">
        <v>1216</v>
      </c>
      <c r="L1045" s="37" t="s">
        <v>1221</v>
      </c>
      <c r="M1045" s="33">
        <v>1784</v>
      </c>
      <c r="N1045" s="29">
        <v>0.48399999999999999</v>
      </c>
      <c r="O1045" s="29">
        <v>3.15E-2</v>
      </c>
      <c r="P1045" s="29">
        <v>10</v>
      </c>
      <c r="Q1045" s="29">
        <v>1050</v>
      </c>
      <c r="R1045" s="29">
        <v>1000</v>
      </c>
      <c r="S1045" s="29">
        <v>300</v>
      </c>
      <c r="T1045" s="29">
        <v>4.84</v>
      </c>
      <c r="U1045" s="29">
        <v>0.315</v>
      </c>
    </row>
    <row r="1046" spans="1:21" ht="37.799999999999997" x14ac:dyDescent="0.3">
      <c r="A1046" s="1"/>
      <c r="B1046" s="47">
        <v>1041</v>
      </c>
      <c r="C1046" s="45">
        <v>1086529</v>
      </c>
      <c r="D1046" s="29">
        <v>1002296</v>
      </c>
      <c r="E1046" s="31" t="s">
        <v>1244</v>
      </c>
      <c r="F1046" s="31"/>
      <c r="G1046" s="29" t="s">
        <v>42</v>
      </c>
      <c r="H1046" s="41" t="s">
        <v>4780</v>
      </c>
      <c r="I1046" s="29"/>
      <c r="J1046" s="46"/>
      <c r="K1046" s="38" t="s">
        <v>1216</v>
      </c>
      <c r="L1046" s="29" t="s">
        <v>158</v>
      </c>
      <c r="M1046" s="33">
        <v>6.35</v>
      </c>
      <c r="N1046" s="29">
        <v>2E-3</v>
      </c>
      <c r="O1046" s="29">
        <v>1.0000000000000001E-5</v>
      </c>
      <c r="P1046" s="29">
        <v>1000</v>
      </c>
      <c r="Q1046" s="29">
        <v>190</v>
      </c>
      <c r="R1046" s="29">
        <v>170</v>
      </c>
      <c r="S1046" s="29">
        <v>320</v>
      </c>
      <c r="T1046" s="29">
        <v>2</v>
      </c>
      <c r="U1046" s="29">
        <v>1.0336E-2</v>
      </c>
    </row>
    <row r="1047" spans="1:21" ht="25.2" x14ac:dyDescent="0.3">
      <c r="A1047" s="1"/>
      <c r="B1047" s="47">
        <v>1042</v>
      </c>
      <c r="C1047" s="45">
        <v>1000018</v>
      </c>
      <c r="D1047" s="40" t="s">
        <v>33</v>
      </c>
      <c r="E1047" s="39" t="s">
        <v>1247</v>
      </c>
      <c r="F1047" s="39"/>
      <c r="G1047" s="29" t="s">
        <v>47</v>
      </c>
      <c r="H1047" s="41" t="s">
        <v>4779</v>
      </c>
      <c r="I1047" s="40" t="s">
        <v>33</v>
      </c>
      <c r="J1047" s="46"/>
      <c r="K1047" s="38" t="s">
        <v>1214</v>
      </c>
      <c r="L1047" s="29" t="s">
        <v>35</v>
      </c>
      <c r="M1047" s="33">
        <v>526</v>
      </c>
      <c r="N1047" s="29">
        <v>0.2</v>
      </c>
      <c r="O1047" s="29">
        <v>9.6100000000000005E-4</v>
      </c>
      <c r="P1047" s="29">
        <v>100</v>
      </c>
      <c r="Q1047" s="29">
        <v>1055</v>
      </c>
      <c r="R1047" s="29">
        <v>272</v>
      </c>
      <c r="S1047" s="29">
        <v>335</v>
      </c>
      <c r="T1047" s="29">
        <v>39</v>
      </c>
      <c r="U1047" s="29">
        <v>9.6131999999999995E-2</v>
      </c>
    </row>
    <row r="1048" spans="1:21" ht="25.2" x14ac:dyDescent="0.3">
      <c r="A1048" s="1"/>
      <c r="B1048" s="47">
        <v>1043</v>
      </c>
      <c r="C1048" s="45">
        <v>1086533</v>
      </c>
      <c r="D1048" s="29">
        <v>1000019</v>
      </c>
      <c r="E1048" s="31" t="s">
        <v>1249</v>
      </c>
      <c r="F1048" s="31"/>
      <c r="G1048" s="37" t="s">
        <v>39</v>
      </c>
      <c r="H1048" s="41" t="s">
        <v>4779</v>
      </c>
      <c r="I1048" s="29"/>
      <c r="J1048" s="46"/>
      <c r="K1048" s="38" t="s">
        <v>1216</v>
      </c>
      <c r="L1048" s="29" t="s">
        <v>158</v>
      </c>
      <c r="M1048" s="33">
        <v>18.39</v>
      </c>
      <c r="N1048" s="29">
        <v>1E-3</v>
      </c>
      <c r="O1048" s="29">
        <v>7.9999999999999996E-6</v>
      </c>
      <c r="P1048" s="29">
        <v>500</v>
      </c>
      <c r="Q1048" s="29">
        <v>300</v>
      </c>
      <c r="R1048" s="29">
        <v>250</v>
      </c>
      <c r="S1048" s="29">
        <v>50</v>
      </c>
      <c r="T1048" s="29">
        <v>1</v>
      </c>
      <c r="U1048" s="29">
        <v>3.7499999999999999E-3</v>
      </c>
    </row>
    <row r="1049" spans="1:21" ht="25.2" x14ac:dyDescent="0.3">
      <c r="A1049" s="1"/>
      <c r="B1049" s="47">
        <v>1044</v>
      </c>
      <c r="C1049" s="45">
        <v>1005290</v>
      </c>
      <c r="D1049" s="40" t="s">
        <v>33</v>
      </c>
      <c r="E1049" s="52" t="s">
        <v>1250</v>
      </c>
      <c r="F1049" s="52"/>
      <c r="G1049" s="29" t="s">
        <v>31</v>
      </c>
      <c r="H1049" s="41" t="s">
        <v>4779</v>
      </c>
      <c r="I1049" s="40" t="s">
        <v>33</v>
      </c>
      <c r="J1049" s="46"/>
      <c r="K1049" s="38" t="s">
        <v>1214</v>
      </c>
      <c r="L1049" s="29" t="s">
        <v>35</v>
      </c>
      <c r="M1049" s="33">
        <v>938</v>
      </c>
      <c r="N1049" s="29">
        <v>0.44</v>
      </c>
      <c r="O1049" s="29">
        <v>1.8910000000000001E-3</v>
      </c>
      <c r="P1049" s="29">
        <v>30</v>
      </c>
      <c r="Q1049" s="29">
        <v>3000</v>
      </c>
      <c r="R1049" s="29">
        <v>650</v>
      </c>
      <c r="S1049" s="29">
        <v>180</v>
      </c>
      <c r="T1049" s="29">
        <v>13.2</v>
      </c>
      <c r="U1049" s="29">
        <v>0.35099999999999998</v>
      </c>
    </row>
    <row r="1050" spans="1:21" ht="25.2" x14ac:dyDescent="0.3">
      <c r="A1050" s="1"/>
      <c r="B1050" s="47">
        <v>1045</v>
      </c>
      <c r="C1050" s="45">
        <v>1005291</v>
      </c>
      <c r="D1050" s="40" t="s">
        <v>33</v>
      </c>
      <c r="E1050" s="31" t="s">
        <v>1251</v>
      </c>
      <c r="F1050" s="31"/>
      <c r="G1050" s="29" t="s">
        <v>31</v>
      </c>
      <c r="H1050" s="41" t="s">
        <v>4779</v>
      </c>
      <c r="I1050" s="40" t="s">
        <v>33</v>
      </c>
      <c r="J1050" s="46"/>
      <c r="K1050" s="38" t="s">
        <v>1214</v>
      </c>
      <c r="L1050" s="29" t="s">
        <v>158</v>
      </c>
      <c r="M1050" s="33">
        <v>20.239999999999998</v>
      </c>
      <c r="N1050" s="29">
        <v>1E-3</v>
      </c>
      <c r="O1050" s="29">
        <v>1.1E-5</v>
      </c>
      <c r="P1050" s="29">
        <v>500</v>
      </c>
      <c r="Q1050" s="29">
        <v>500</v>
      </c>
      <c r="R1050" s="29">
        <v>300</v>
      </c>
      <c r="S1050" s="29">
        <v>100</v>
      </c>
      <c r="T1050" s="29">
        <v>0.5</v>
      </c>
      <c r="U1050" s="29">
        <v>1.092E-5</v>
      </c>
    </row>
    <row r="1051" spans="1:21" ht="25.2" x14ac:dyDescent="0.3">
      <c r="A1051" s="1"/>
      <c r="B1051" s="47">
        <v>1046</v>
      </c>
      <c r="C1051" s="45">
        <v>1009132</v>
      </c>
      <c r="D1051" s="40" t="s">
        <v>33</v>
      </c>
      <c r="E1051" s="31" t="s">
        <v>1256</v>
      </c>
      <c r="F1051" s="31"/>
      <c r="G1051" s="29" t="s">
        <v>47</v>
      </c>
      <c r="H1051" s="41" t="s">
        <v>4779</v>
      </c>
      <c r="I1051" s="40" t="s">
        <v>33</v>
      </c>
      <c r="J1051" s="46"/>
      <c r="K1051" s="38" t="s">
        <v>1214</v>
      </c>
      <c r="L1051" s="29" t="s">
        <v>158</v>
      </c>
      <c r="M1051" s="33">
        <v>1706</v>
      </c>
      <c r="N1051" s="29">
        <v>0.52</v>
      </c>
      <c r="O1051" s="29">
        <v>3.5400000000000002E-3</v>
      </c>
      <c r="P1051" s="29">
        <v>40</v>
      </c>
      <c r="Q1051" s="29">
        <v>1200</v>
      </c>
      <c r="R1051" s="29">
        <v>800</v>
      </c>
      <c r="S1051" s="29">
        <v>125</v>
      </c>
      <c r="T1051" s="29">
        <v>20.8</v>
      </c>
      <c r="U1051" s="29">
        <v>0.12</v>
      </c>
    </row>
    <row r="1052" spans="1:21" ht="25.2" x14ac:dyDescent="0.3">
      <c r="A1052" s="1"/>
      <c r="B1052" s="47">
        <v>1047</v>
      </c>
      <c r="C1052" s="45">
        <v>1005485</v>
      </c>
      <c r="D1052" s="29"/>
      <c r="E1052" s="31" t="s">
        <v>1258</v>
      </c>
      <c r="F1052" s="31"/>
      <c r="G1052" s="29" t="s">
        <v>31</v>
      </c>
      <c r="H1052" s="41" t="s">
        <v>4779</v>
      </c>
      <c r="I1052" s="29"/>
      <c r="J1052" s="46"/>
      <c r="K1052" s="32" t="s">
        <v>1214</v>
      </c>
      <c r="L1052" s="29" t="s">
        <v>1221</v>
      </c>
      <c r="M1052" s="33">
        <v>2153</v>
      </c>
      <c r="N1052" s="29">
        <v>1</v>
      </c>
      <c r="O1052" s="29">
        <v>2.7966000000000001E-2</v>
      </c>
      <c r="P1052" s="29">
        <v>12.5</v>
      </c>
      <c r="Q1052" s="29">
        <v>1210</v>
      </c>
      <c r="R1052" s="29">
        <v>1070</v>
      </c>
      <c r="S1052" s="29">
        <v>270</v>
      </c>
      <c r="T1052" s="29">
        <v>12.5</v>
      </c>
      <c r="U1052" s="29">
        <v>0.34956900000000002</v>
      </c>
    </row>
    <row r="1053" spans="1:21" ht="25.2" x14ac:dyDescent="0.3">
      <c r="A1053" s="1"/>
      <c r="B1053" s="47">
        <v>1048</v>
      </c>
      <c r="C1053" s="45">
        <v>1005486</v>
      </c>
      <c r="D1053" s="29"/>
      <c r="E1053" s="31" t="s">
        <v>1259</v>
      </c>
      <c r="F1053" s="31"/>
      <c r="G1053" s="37" t="s">
        <v>31</v>
      </c>
      <c r="H1053" s="41" t="s">
        <v>4779</v>
      </c>
      <c r="I1053" s="29"/>
      <c r="J1053" s="46"/>
      <c r="K1053" s="32" t="s">
        <v>1214</v>
      </c>
      <c r="L1053" s="29" t="s">
        <v>158</v>
      </c>
      <c r="M1053" s="33">
        <v>806</v>
      </c>
      <c r="N1053" s="29">
        <v>0.2</v>
      </c>
      <c r="O1053" s="29">
        <v>1.041E-3</v>
      </c>
      <c r="P1053" s="29">
        <v>48</v>
      </c>
      <c r="Q1053" s="29">
        <v>1220</v>
      </c>
      <c r="R1053" s="29">
        <v>390</v>
      </c>
      <c r="S1053" s="29">
        <v>105</v>
      </c>
      <c r="T1053" s="29">
        <v>9.6</v>
      </c>
      <c r="U1053" s="29">
        <v>4.9959000000000003E-2</v>
      </c>
    </row>
    <row r="1054" spans="1:21" ht="25.2" x14ac:dyDescent="0.3">
      <c r="A1054" s="1"/>
      <c r="B1054" s="47">
        <v>1049</v>
      </c>
      <c r="C1054" s="45">
        <v>1135452</v>
      </c>
      <c r="D1054" s="29">
        <v>1000017</v>
      </c>
      <c r="E1054" s="39" t="s">
        <v>4784</v>
      </c>
      <c r="F1054" s="39"/>
      <c r="G1054" s="29" t="s">
        <v>42</v>
      </c>
      <c r="H1054" s="139" t="s">
        <v>4781</v>
      </c>
      <c r="I1054" s="29"/>
      <c r="J1054" s="46"/>
      <c r="K1054" s="38" t="s">
        <v>1214</v>
      </c>
      <c r="L1054" s="29" t="s">
        <v>1221</v>
      </c>
      <c r="M1054" s="33">
        <v>268.74</v>
      </c>
      <c r="N1054" s="29">
        <v>0.19</v>
      </c>
      <c r="O1054" s="29">
        <v>0.19</v>
      </c>
      <c r="P1054" s="29">
        <v>30</v>
      </c>
      <c r="Q1054" s="29">
        <v>500</v>
      </c>
      <c r="R1054" s="29">
        <v>500</v>
      </c>
      <c r="S1054" s="29">
        <v>1000</v>
      </c>
      <c r="T1054" s="29">
        <v>19.900000000000002</v>
      </c>
      <c r="U1054" s="29">
        <v>0.22090000000000001</v>
      </c>
    </row>
    <row r="1055" spans="1:21" ht="37.799999999999997" x14ac:dyDescent="0.3">
      <c r="A1055" s="1"/>
      <c r="B1055" s="47">
        <v>1050</v>
      </c>
      <c r="C1055" s="45">
        <v>1000017</v>
      </c>
      <c r="D1055" s="40" t="s">
        <v>33</v>
      </c>
      <c r="E1055" s="31" t="s">
        <v>1261</v>
      </c>
      <c r="F1055" s="31"/>
      <c r="G1055" s="29" t="s">
        <v>42</v>
      </c>
      <c r="H1055" s="41" t="s">
        <v>62</v>
      </c>
      <c r="I1055" s="40">
        <v>1135452</v>
      </c>
      <c r="J1055" s="46"/>
      <c r="K1055" s="38" t="s">
        <v>1214</v>
      </c>
      <c r="L1055" s="29" t="s">
        <v>1221</v>
      </c>
      <c r="M1055" s="33">
        <v>937</v>
      </c>
      <c r="N1055" s="29">
        <v>0.19</v>
      </c>
      <c r="O1055" s="29">
        <v>4.1669999999999997E-3</v>
      </c>
      <c r="P1055" s="29">
        <v>60</v>
      </c>
      <c r="Q1055" s="29">
        <v>500</v>
      </c>
      <c r="R1055" s="29">
        <v>500</v>
      </c>
      <c r="S1055" s="29">
        <v>1000</v>
      </c>
      <c r="T1055" s="29">
        <v>11.4</v>
      </c>
      <c r="U1055" s="29">
        <v>0.25</v>
      </c>
    </row>
    <row r="1056" spans="1:21" ht="25.2" x14ac:dyDescent="0.3">
      <c r="A1056" s="1"/>
      <c r="B1056" s="47">
        <v>1051</v>
      </c>
      <c r="C1056" s="45">
        <v>1086527</v>
      </c>
      <c r="D1056" s="29"/>
      <c r="E1056" s="31" t="s">
        <v>1263</v>
      </c>
      <c r="F1056" s="31"/>
      <c r="G1056" s="29" t="s">
        <v>39</v>
      </c>
      <c r="H1056" s="41" t="s">
        <v>4779</v>
      </c>
      <c r="I1056" s="29"/>
      <c r="J1056" s="46"/>
      <c r="K1056" s="38" t="s">
        <v>1216</v>
      </c>
      <c r="L1056" s="29" t="s">
        <v>1221</v>
      </c>
      <c r="M1056" s="33">
        <v>518</v>
      </c>
      <c r="N1056" s="29">
        <v>0.19</v>
      </c>
      <c r="O1056" s="29">
        <v>9.2E-5</v>
      </c>
      <c r="P1056" s="29">
        <v>100</v>
      </c>
      <c r="Q1056" s="29">
        <v>100</v>
      </c>
      <c r="R1056" s="29">
        <v>1030</v>
      </c>
      <c r="S1056" s="29">
        <v>177</v>
      </c>
      <c r="T1056" s="29">
        <v>19</v>
      </c>
      <c r="U1056" s="29">
        <v>1.8231000000000001E-2</v>
      </c>
    </row>
    <row r="1057" spans="1:21" ht="25.2" x14ac:dyDescent="0.3">
      <c r="A1057" s="1"/>
      <c r="B1057" s="47">
        <v>1052</v>
      </c>
      <c r="C1057" s="45">
        <v>1135798</v>
      </c>
      <c r="D1057" s="46" t="s">
        <v>5282</v>
      </c>
      <c r="E1057" s="30" t="s">
        <v>5715</v>
      </c>
      <c r="F1057" s="30"/>
      <c r="G1057" s="101" t="s">
        <v>47</v>
      </c>
      <c r="H1057" s="139" t="s">
        <v>4781</v>
      </c>
      <c r="I1057" s="27"/>
      <c r="J1057" s="46"/>
      <c r="K1057" s="38" t="s">
        <v>1214</v>
      </c>
      <c r="L1057" s="37" t="s">
        <v>1268</v>
      </c>
      <c r="M1057" s="33">
        <v>161.99</v>
      </c>
      <c r="N1057" s="29">
        <v>2.7E-2</v>
      </c>
      <c r="O1057" s="29">
        <v>1.47E-3</v>
      </c>
      <c r="P1057" s="29">
        <v>200</v>
      </c>
      <c r="Q1057" s="29">
        <v>750</v>
      </c>
      <c r="R1057" s="29">
        <v>750</v>
      </c>
      <c r="S1057" s="29">
        <v>600</v>
      </c>
      <c r="T1057" s="29">
        <v>5.4</v>
      </c>
      <c r="U1057" s="29">
        <v>0.33750000000000002</v>
      </c>
    </row>
    <row r="1058" spans="1:21" ht="25.2" x14ac:dyDescent="0.3">
      <c r="A1058" s="1"/>
      <c r="B1058" s="47">
        <v>1053</v>
      </c>
      <c r="C1058" s="45">
        <v>1135800</v>
      </c>
      <c r="D1058" s="40">
        <v>1090229</v>
      </c>
      <c r="E1058" s="30" t="s">
        <v>5566</v>
      </c>
      <c r="F1058" s="30"/>
      <c r="G1058" s="101" t="s">
        <v>42</v>
      </c>
      <c r="H1058" s="139" t="s">
        <v>4781</v>
      </c>
      <c r="I1058" s="27"/>
      <c r="J1058" s="46"/>
      <c r="K1058" s="38" t="s">
        <v>1214</v>
      </c>
      <c r="L1058" s="29" t="s">
        <v>158</v>
      </c>
      <c r="M1058" s="33">
        <v>1321.2</v>
      </c>
      <c r="N1058" s="27"/>
      <c r="O1058" s="27"/>
      <c r="P1058" s="29">
        <v>40</v>
      </c>
      <c r="Q1058" s="27"/>
      <c r="R1058" s="27"/>
      <c r="S1058" s="27"/>
      <c r="T1058" s="27"/>
      <c r="U1058" s="27"/>
    </row>
    <row r="1059" spans="1:21" ht="25.2" x14ac:dyDescent="0.3">
      <c r="A1059" s="1"/>
      <c r="B1059" s="47">
        <v>1054</v>
      </c>
      <c r="C1059" s="45">
        <v>1000085</v>
      </c>
      <c r="D1059" s="29"/>
      <c r="E1059" s="31" t="s">
        <v>1272</v>
      </c>
      <c r="F1059" s="31"/>
      <c r="G1059" s="29" t="s">
        <v>47</v>
      </c>
      <c r="H1059" s="41" t="s">
        <v>4779</v>
      </c>
      <c r="I1059" s="29"/>
      <c r="J1059" s="46"/>
      <c r="K1059" s="38" t="s">
        <v>1214</v>
      </c>
      <c r="L1059" s="29" t="s">
        <v>1271</v>
      </c>
      <c r="M1059" s="33">
        <v>1282</v>
      </c>
      <c r="N1059" s="29">
        <v>1.1200000000000001</v>
      </c>
      <c r="O1059" s="29">
        <v>1.183E-3</v>
      </c>
      <c r="P1059" s="29">
        <v>25</v>
      </c>
      <c r="Q1059" s="29">
        <v>350</v>
      </c>
      <c r="R1059" s="29">
        <v>270</v>
      </c>
      <c r="S1059" s="29">
        <v>440</v>
      </c>
      <c r="T1059" s="29">
        <v>28</v>
      </c>
      <c r="U1059" s="29">
        <v>4.1579999999999999E-2</v>
      </c>
    </row>
    <row r="1060" spans="1:21" ht="25.2" x14ac:dyDescent="0.3">
      <c r="A1060" s="1"/>
      <c r="B1060" s="47">
        <v>1055</v>
      </c>
      <c r="C1060" s="45">
        <v>1044712</v>
      </c>
      <c r="D1060" s="29"/>
      <c r="E1060" s="52" t="s">
        <v>1277</v>
      </c>
      <c r="F1060" s="52"/>
      <c r="G1060" s="29" t="s">
        <v>31</v>
      </c>
      <c r="H1060" s="41" t="s">
        <v>4779</v>
      </c>
      <c r="I1060" s="29"/>
      <c r="J1060" s="46"/>
      <c r="K1060" s="38" t="s">
        <v>1214</v>
      </c>
      <c r="L1060" s="29" t="s">
        <v>1275</v>
      </c>
      <c r="M1060" s="33">
        <v>16701</v>
      </c>
      <c r="N1060" s="29">
        <v>0.7</v>
      </c>
      <c r="O1060" s="29">
        <v>2.898E-3</v>
      </c>
      <c r="P1060" s="29">
        <v>1</v>
      </c>
      <c r="Q1060" s="29">
        <v>228</v>
      </c>
      <c r="R1060" s="29">
        <v>88</v>
      </c>
      <c r="S1060" s="29">
        <v>145</v>
      </c>
      <c r="T1060" s="29">
        <v>0.73</v>
      </c>
      <c r="U1060" s="29">
        <v>2.9090000000000001E-3</v>
      </c>
    </row>
    <row r="1061" spans="1:21" ht="25.2" x14ac:dyDescent="0.3">
      <c r="A1061" s="1"/>
      <c r="B1061" s="47">
        <v>1056</v>
      </c>
      <c r="C1061" s="45">
        <v>1044713</v>
      </c>
      <c r="D1061" s="29"/>
      <c r="E1061" s="52" t="s">
        <v>1278</v>
      </c>
      <c r="F1061" s="52"/>
      <c r="G1061" s="29" t="s">
        <v>31</v>
      </c>
      <c r="H1061" s="41" t="s">
        <v>4779</v>
      </c>
      <c r="I1061" s="29"/>
      <c r="J1061" s="46"/>
      <c r="K1061" s="38" t="s">
        <v>1214</v>
      </c>
      <c r="L1061" s="29" t="s">
        <v>1275</v>
      </c>
      <c r="M1061" s="33">
        <v>24376</v>
      </c>
      <c r="N1061" s="29">
        <v>1</v>
      </c>
      <c r="O1061" s="29">
        <v>4.1580000000000002E-3</v>
      </c>
      <c r="P1061" s="29">
        <v>1</v>
      </c>
      <c r="Q1061" s="29">
        <v>328</v>
      </c>
      <c r="R1061" s="29">
        <v>88</v>
      </c>
      <c r="S1061" s="29">
        <v>145</v>
      </c>
      <c r="T1061" s="29">
        <v>1.08</v>
      </c>
      <c r="U1061" s="29">
        <v>4.1850000000000004E-3</v>
      </c>
    </row>
    <row r="1062" spans="1:21" ht="25.2" x14ac:dyDescent="0.3">
      <c r="A1062" s="1"/>
      <c r="B1062" s="47">
        <v>1057</v>
      </c>
      <c r="C1062" s="45">
        <v>1034514</v>
      </c>
      <c r="D1062" s="29"/>
      <c r="E1062" s="31" t="s">
        <v>1279</v>
      </c>
      <c r="F1062" s="31"/>
      <c r="G1062" s="29" t="s">
        <v>31</v>
      </c>
      <c r="H1062" s="41" t="s">
        <v>4779</v>
      </c>
      <c r="I1062" s="29"/>
      <c r="J1062" s="46"/>
      <c r="K1062" s="38" t="s">
        <v>1214</v>
      </c>
      <c r="L1062" s="29" t="s">
        <v>1275</v>
      </c>
      <c r="M1062" s="33">
        <v>4805</v>
      </c>
      <c r="N1062" s="29">
        <v>0.19900000000000001</v>
      </c>
      <c r="O1062" s="29">
        <v>9.1E-4</v>
      </c>
      <c r="P1062" s="29">
        <v>1</v>
      </c>
      <c r="Q1062" s="29">
        <v>140</v>
      </c>
      <c r="R1062" s="29">
        <v>48</v>
      </c>
      <c r="S1062" s="29">
        <v>138</v>
      </c>
      <c r="T1062" s="29">
        <v>0.19900000000000001</v>
      </c>
      <c r="U1062" s="29">
        <v>9.2699999999999998E-4</v>
      </c>
    </row>
    <row r="1063" spans="1:21" ht="25.2" x14ac:dyDescent="0.3">
      <c r="A1063" s="1"/>
      <c r="B1063" s="47">
        <v>1058</v>
      </c>
      <c r="C1063" s="45">
        <v>1032703</v>
      </c>
      <c r="D1063" s="29"/>
      <c r="E1063" s="31" t="s">
        <v>1280</v>
      </c>
      <c r="F1063" s="31"/>
      <c r="G1063" s="29" t="s">
        <v>31</v>
      </c>
      <c r="H1063" s="41" t="s">
        <v>4779</v>
      </c>
      <c r="I1063" s="29"/>
      <c r="J1063" s="46"/>
      <c r="K1063" s="38" t="s">
        <v>1214</v>
      </c>
      <c r="L1063" s="29" t="s">
        <v>1275</v>
      </c>
      <c r="M1063" s="33">
        <v>12752</v>
      </c>
      <c r="N1063" s="29">
        <v>0.56999999999999995</v>
      </c>
      <c r="O1063" s="29">
        <v>2.189E-3</v>
      </c>
      <c r="P1063" s="29">
        <v>1</v>
      </c>
      <c r="Q1063" s="29">
        <v>178</v>
      </c>
      <c r="R1063" s="29">
        <v>88</v>
      </c>
      <c r="S1063" s="29">
        <v>145</v>
      </c>
      <c r="T1063" s="29">
        <v>0.56999999999999995</v>
      </c>
      <c r="U1063" s="29">
        <v>2.271E-3</v>
      </c>
    </row>
    <row r="1064" spans="1:21" ht="25.2" x14ac:dyDescent="0.3">
      <c r="A1064" s="1"/>
      <c r="B1064" s="47">
        <v>1059</v>
      </c>
      <c r="C1064" s="45">
        <v>1042420</v>
      </c>
      <c r="D1064" s="40" t="s">
        <v>33</v>
      </c>
      <c r="E1064" s="31" t="s">
        <v>1283</v>
      </c>
      <c r="F1064" s="31"/>
      <c r="G1064" s="29" t="s">
        <v>47</v>
      </c>
      <c r="H1064" s="41" t="s">
        <v>4779</v>
      </c>
      <c r="I1064" s="40" t="s">
        <v>33</v>
      </c>
      <c r="J1064" s="46"/>
      <c r="K1064" s="38" t="s">
        <v>1214</v>
      </c>
      <c r="L1064" s="29" t="s">
        <v>1275</v>
      </c>
      <c r="M1064" s="33">
        <v>4954</v>
      </c>
      <c r="N1064" s="29">
        <v>0.27200000000000002</v>
      </c>
      <c r="O1064" s="29">
        <v>8.1999999999999998E-4</v>
      </c>
      <c r="P1064" s="29">
        <v>1</v>
      </c>
      <c r="Q1064" s="29">
        <v>140</v>
      </c>
      <c r="R1064" s="29">
        <v>48</v>
      </c>
      <c r="S1064" s="29">
        <v>138</v>
      </c>
      <c r="T1064" s="29">
        <v>0.27200000000000002</v>
      </c>
      <c r="U1064" s="29">
        <v>9.2699999999999998E-4</v>
      </c>
    </row>
    <row r="1065" spans="1:21" ht="25.2" x14ac:dyDescent="0.3">
      <c r="A1065" s="1"/>
      <c r="B1065" s="47">
        <v>1060</v>
      </c>
      <c r="C1065" s="45">
        <v>1032702</v>
      </c>
      <c r="D1065" s="40" t="s">
        <v>33</v>
      </c>
      <c r="E1065" s="31" t="s">
        <v>1293</v>
      </c>
      <c r="F1065" s="31"/>
      <c r="G1065" s="37" t="s">
        <v>47</v>
      </c>
      <c r="H1065" s="41" t="s">
        <v>4779</v>
      </c>
      <c r="I1065" s="40" t="s">
        <v>33</v>
      </c>
      <c r="J1065" s="46"/>
      <c r="K1065" s="38" t="s">
        <v>1214</v>
      </c>
      <c r="L1065" s="29" t="s">
        <v>1275</v>
      </c>
      <c r="M1065" s="33">
        <v>3227</v>
      </c>
      <c r="N1065" s="29">
        <v>0.12</v>
      </c>
      <c r="O1065" s="29">
        <v>8.3600000000000005E-4</v>
      </c>
      <c r="P1065" s="29">
        <v>1</v>
      </c>
      <c r="Q1065" s="29">
        <v>255</v>
      </c>
      <c r="R1065" s="29">
        <v>195</v>
      </c>
      <c r="S1065" s="29">
        <v>100</v>
      </c>
      <c r="T1065" s="29">
        <v>0.12</v>
      </c>
      <c r="U1065" s="29">
        <v>4.973E-3</v>
      </c>
    </row>
    <row r="1066" spans="1:21" ht="25.2" x14ac:dyDescent="0.3">
      <c r="A1066" s="1"/>
      <c r="B1066" s="47">
        <v>1061</v>
      </c>
      <c r="C1066" s="45">
        <v>1038166</v>
      </c>
      <c r="D1066" s="29"/>
      <c r="E1066" s="31" t="s">
        <v>1299</v>
      </c>
      <c r="F1066" s="31"/>
      <c r="G1066" s="29" t="s">
        <v>47</v>
      </c>
      <c r="H1066" s="41" t="s">
        <v>4779</v>
      </c>
      <c r="I1066" s="29"/>
      <c r="J1066" s="46"/>
      <c r="K1066" s="38" t="s">
        <v>1214</v>
      </c>
      <c r="L1066" s="29" t="s">
        <v>158</v>
      </c>
      <c r="M1066" s="33">
        <v>1420</v>
      </c>
      <c r="N1066" s="29">
        <v>0.04</v>
      </c>
      <c r="O1066" s="29">
        <v>1.6000000000000001E-4</v>
      </c>
      <c r="P1066" s="29">
        <v>1</v>
      </c>
      <c r="Q1066" s="29">
        <v>75</v>
      </c>
      <c r="R1066" s="29">
        <v>50</v>
      </c>
      <c r="S1066" s="29">
        <v>50</v>
      </c>
      <c r="T1066" s="29">
        <v>0.04</v>
      </c>
      <c r="U1066" s="29">
        <v>1.8799999999999999E-4</v>
      </c>
    </row>
    <row r="1067" spans="1:21" ht="25.2" x14ac:dyDescent="0.3">
      <c r="A1067" s="1"/>
      <c r="B1067" s="47">
        <v>1062</v>
      </c>
      <c r="C1067" s="45">
        <v>1135928</v>
      </c>
      <c r="D1067" s="40">
        <v>1088045</v>
      </c>
      <c r="E1067" s="30" t="s">
        <v>5567</v>
      </c>
      <c r="F1067" s="30"/>
      <c r="G1067" s="101" t="s">
        <v>47</v>
      </c>
      <c r="H1067" s="139" t="s">
        <v>4781</v>
      </c>
      <c r="I1067" s="27"/>
      <c r="J1067" s="46"/>
      <c r="K1067" s="38" t="s">
        <v>1301</v>
      </c>
      <c r="L1067" s="37" t="s">
        <v>158</v>
      </c>
      <c r="M1067" s="33">
        <v>12880</v>
      </c>
      <c r="N1067" s="27"/>
      <c r="O1067" s="27"/>
      <c r="P1067" s="29">
        <v>1</v>
      </c>
      <c r="Q1067" s="27"/>
      <c r="R1067" s="27"/>
      <c r="S1067" s="27"/>
      <c r="T1067" s="27"/>
      <c r="U1067" s="27"/>
    </row>
    <row r="1068" spans="1:21" ht="25.2" x14ac:dyDescent="0.3">
      <c r="A1068" s="1"/>
      <c r="B1068" s="47">
        <v>1063</v>
      </c>
      <c r="C1068" s="45">
        <v>1135929</v>
      </c>
      <c r="D1068" s="40">
        <v>1088046</v>
      </c>
      <c r="E1068" s="30" t="s">
        <v>5568</v>
      </c>
      <c r="F1068" s="30"/>
      <c r="G1068" s="101" t="s">
        <v>42</v>
      </c>
      <c r="H1068" s="139" t="s">
        <v>4781</v>
      </c>
      <c r="I1068" s="27"/>
      <c r="J1068" s="46"/>
      <c r="K1068" s="38" t="s">
        <v>1301</v>
      </c>
      <c r="L1068" s="37" t="s">
        <v>158</v>
      </c>
      <c r="M1068" s="33">
        <v>16756</v>
      </c>
      <c r="N1068" s="27"/>
      <c r="O1068" s="27"/>
      <c r="P1068" s="29">
        <v>1</v>
      </c>
      <c r="Q1068" s="27"/>
      <c r="R1068" s="27"/>
      <c r="S1068" s="27"/>
      <c r="T1068" s="27"/>
      <c r="U1068" s="27"/>
    </row>
    <row r="1069" spans="1:21" ht="25.2" x14ac:dyDescent="0.3">
      <c r="A1069" s="1"/>
      <c r="B1069" s="47">
        <v>1064</v>
      </c>
      <c r="C1069" s="45">
        <v>1135930</v>
      </c>
      <c r="D1069" s="40">
        <v>1088047</v>
      </c>
      <c r="E1069" s="30" t="s">
        <v>5569</v>
      </c>
      <c r="F1069" s="30"/>
      <c r="G1069" s="101" t="s">
        <v>42</v>
      </c>
      <c r="H1069" s="139" t="s">
        <v>4781</v>
      </c>
      <c r="I1069" s="27"/>
      <c r="J1069" s="46"/>
      <c r="K1069" s="38" t="s">
        <v>1301</v>
      </c>
      <c r="L1069" s="37" t="s">
        <v>158</v>
      </c>
      <c r="M1069" s="33">
        <v>20489</v>
      </c>
      <c r="N1069" s="27"/>
      <c r="O1069" s="27"/>
      <c r="P1069" s="29">
        <v>1</v>
      </c>
      <c r="Q1069" s="27"/>
      <c r="R1069" s="27"/>
      <c r="S1069" s="27"/>
      <c r="T1069" s="27"/>
      <c r="U1069" s="27"/>
    </row>
    <row r="1070" spans="1:21" ht="25.2" x14ac:dyDescent="0.3">
      <c r="A1070" s="1"/>
      <c r="B1070" s="47">
        <v>1065</v>
      </c>
      <c r="C1070" s="45">
        <v>1135931</v>
      </c>
      <c r="D1070" s="40">
        <v>1088048</v>
      </c>
      <c r="E1070" s="30" t="s">
        <v>5570</v>
      </c>
      <c r="F1070" s="30"/>
      <c r="G1070" s="101" t="s">
        <v>42</v>
      </c>
      <c r="H1070" s="139" t="s">
        <v>4781</v>
      </c>
      <c r="I1070" s="27"/>
      <c r="J1070" s="46"/>
      <c r="K1070" s="38" t="s">
        <v>1301</v>
      </c>
      <c r="L1070" s="37" t="s">
        <v>158</v>
      </c>
      <c r="M1070" s="33">
        <v>24221</v>
      </c>
      <c r="N1070" s="27"/>
      <c r="O1070" s="27"/>
      <c r="P1070" s="29">
        <v>1</v>
      </c>
      <c r="Q1070" s="27"/>
      <c r="R1070" s="27"/>
      <c r="S1070" s="27"/>
      <c r="T1070" s="27"/>
      <c r="U1070" s="27"/>
    </row>
    <row r="1071" spans="1:21" ht="25.2" x14ac:dyDescent="0.3">
      <c r="A1071" s="1"/>
      <c r="B1071" s="47">
        <v>1066</v>
      </c>
      <c r="C1071" s="45">
        <v>1135932</v>
      </c>
      <c r="D1071" s="40">
        <v>1088049</v>
      </c>
      <c r="E1071" s="30" t="s">
        <v>5571</v>
      </c>
      <c r="F1071" s="30"/>
      <c r="G1071" s="101" t="s">
        <v>47</v>
      </c>
      <c r="H1071" s="139" t="s">
        <v>4781</v>
      </c>
      <c r="I1071" s="27"/>
      <c r="J1071" s="46"/>
      <c r="K1071" s="38" t="s">
        <v>1301</v>
      </c>
      <c r="L1071" s="37" t="s">
        <v>158</v>
      </c>
      <c r="M1071" s="33">
        <v>28097</v>
      </c>
      <c r="N1071" s="27"/>
      <c r="O1071" s="27"/>
      <c r="P1071" s="29">
        <v>1</v>
      </c>
      <c r="Q1071" s="27"/>
      <c r="R1071" s="27"/>
      <c r="S1071" s="27"/>
      <c r="T1071" s="27"/>
      <c r="U1071" s="27"/>
    </row>
    <row r="1072" spans="1:21" ht="25.2" x14ac:dyDescent="0.3">
      <c r="A1072" s="1"/>
      <c r="B1072" s="47">
        <v>1067</v>
      </c>
      <c r="C1072" s="45">
        <v>1135933</v>
      </c>
      <c r="D1072" s="40">
        <v>1088050</v>
      </c>
      <c r="E1072" s="30" t="s">
        <v>5572</v>
      </c>
      <c r="F1072" s="30"/>
      <c r="G1072" s="101" t="s">
        <v>42</v>
      </c>
      <c r="H1072" s="139" t="s">
        <v>4781</v>
      </c>
      <c r="I1072" s="27"/>
      <c r="J1072" s="46"/>
      <c r="K1072" s="38" t="s">
        <v>1301</v>
      </c>
      <c r="L1072" s="37" t="s">
        <v>158</v>
      </c>
      <c r="M1072" s="33">
        <v>31830</v>
      </c>
      <c r="N1072" s="27"/>
      <c r="O1072" s="27"/>
      <c r="P1072" s="29">
        <v>1</v>
      </c>
      <c r="Q1072" s="27"/>
      <c r="R1072" s="27"/>
      <c r="S1072" s="27"/>
      <c r="T1072" s="27"/>
      <c r="U1072" s="27"/>
    </row>
    <row r="1073" spans="1:21" ht="25.2" x14ac:dyDescent="0.3">
      <c r="A1073" s="1"/>
      <c r="B1073" s="47">
        <v>1068</v>
      </c>
      <c r="C1073" s="45">
        <v>1135934</v>
      </c>
      <c r="D1073" s="40">
        <v>1088051</v>
      </c>
      <c r="E1073" s="30" t="s">
        <v>5573</v>
      </c>
      <c r="F1073" s="30"/>
      <c r="G1073" s="101" t="s">
        <v>42</v>
      </c>
      <c r="H1073" s="139" t="s">
        <v>4781</v>
      </c>
      <c r="I1073" s="27"/>
      <c r="J1073" s="46"/>
      <c r="K1073" s="38" t="s">
        <v>1301</v>
      </c>
      <c r="L1073" s="37" t="s">
        <v>158</v>
      </c>
      <c r="M1073" s="33">
        <v>35707</v>
      </c>
      <c r="N1073" s="27"/>
      <c r="O1073" s="27"/>
      <c r="P1073" s="29">
        <v>1</v>
      </c>
      <c r="Q1073" s="27"/>
      <c r="R1073" s="27"/>
      <c r="S1073" s="27"/>
      <c r="T1073" s="27"/>
      <c r="U1073" s="27"/>
    </row>
    <row r="1074" spans="1:21" ht="25.2" x14ac:dyDescent="0.3">
      <c r="A1074" s="1"/>
      <c r="B1074" s="47">
        <v>1069</v>
      </c>
      <c r="C1074" s="45">
        <v>1135935</v>
      </c>
      <c r="D1074" s="40">
        <v>1088052</v>
      </c>
      <c r="E1074" s="30" t="s">
        <v>5574</v>
      </c>
      <c r="F1074" s="30"/>
      <c r="G1074" s="101" t="s">
        <v>47</v>
      </c>
      <c r="H1074" s="139" t="s">
        <v>4781</v>
      </c>
      <c r="I1074" s="27"/>
      <c r="J1074" s="46"/>
      <c r="K1074" s="38" t="s">
        <v>1301</v>
      </c>
      <c r="L1074" s="37" t="s">
        <v>158</v>
      </c>
      <c r="M1074" s="33">
        <v>39439</v>
      </c>
      <c r="N1074" s="27"/>
      <c r="O1074" s="27"/>
      <c r="P1074" s="29">
        <v>1</v>
      </c>
      <c r="Q1074" s="27"/>
      <c r="R1074" s="27"/>
      <c r="S1074" s="27"/>
      <c r="T1074" s="27"/>
      <c r="U1074" s="27"/>
    </row>
    <row r="1075" spans="1:21" ht="25.2" x14ac:dyDescent="0.3">
      <c r="A1075" s="1"/>
      <c r="B1075" s="47">
        <v>1070</v>
      </c>
      <c r="C1075" s="45">
        <v>1135936</v>
      </c>
      <c r="D1075" s="40">
        <v>1088053</v>
      </c>
      <c r="E1075" s="30" t="s">
        <v>5575</v>
      </c>
      <c r="F1075" s="30"/>
      <c r="G1075" s="101" t="s">
        <v>47</v>
      </c>
      <c r="H1075" s="139" t="s">
        <v>4781</v>
      </c>
      <c r="I1075" s="27"/>
      <c r="J1075" s="46"/>
      <c r="K1075" s="38" t="s">
        <v>1301</v>
      </c>
      <c r="L1075" s="37" t="s">
        <v>158</v>
      </c>
      <c r="M1075" s="33">
        <v>43171</v>
      </c>
      <c r="N1075" s="27"/>
      <c r="O1075" s="27"/>
      <c r="P1075" s="29">
        <v>1</v>
      </c>
      <c r="Q1075" s="27"/>
      <c r="R1075" s="27"/>
      <c r="S1075" s="27"/>
      <c r="T1075" s="27"/>
      <c r="U1075" s="27"/>
    </row>
    <row r="1076" spans="1:21" ht="25.2" x14ac:dyDescent="0.3">
      <c r="A1076" s="1"/>
      <c r="B1076" s="47">
        <v>1071</v>
      </c>
      <c r="C1076" s="45">
        <v>1135937</v>
      </c>
      <c r="D1076" s="40">
        <v>1088054</v>
      </c>
      <c r="E1076" s="30" t="s">
        <v>5576</v>
      </c>
      <c r="F1076" s="30"/>
      <c r="G1076" s="101" t="s">
        <v>47</v>
      </c>
      <c r="H1076" s="139" t="s">
        <v>4781</v>
      </c>
      <c r="I1076" s="27"/>
      <c r="J1076" s="46"/>
      <c r="K1076" s="38" t="s">
        <v>1301</v>
      </c>
      <c r="L1076" s="37" t="s">
        <v>158</v>
      </c>
      <c r="M1076" s="33">
        <v>47048</v>
      </c>
      <c r="N1076" s="27"/>
      <c r="O1076" s="27"/>
      <c r="P1076" s="29">
        <v>1</v>
      </c>
      <c r="Q1076" s="27"/>
      <c r="R1076" s="27"/>
      <c r="S1076" s="27"/>
      <c r="T1076" s="27"/>
      <c r="U1076" s="27"/>
    </row>
    <row r="1077" spans="1:21" ht="25.2" x14ac:dyDescent="0.3">
      <c r="A1077" s="1"/>
      <c r="B1077" s="47">
        <v>1072</v>
      </c>
      <c r="C1077" s="45">
        <v>1135938</v>
      </c>
      <c r="D1077" s="40">
        <v>1088055</v>
      </c>
      <c r="E1077" s="30" t="s">
        <v>5577</v>
      </c>
      <c r="F1077" s="30"/>
      <c r="G1077" s="101" t="s">
        <v>47</v>
      </c>
      <c r="H1077" s="139" t="s">
        <v>4781</v>
      </c>
      <c r="I1077" s="27"/>
      <c r="J1077" s="46"/>
      <c r="K1077" s="38" t="s">
        <v>1301</v>
      </c>
      <c r="L1077" s="37" t="s">
        <v>158</v>
      </c>
      <c r="M1077" s="33">
        <v>50779</v>
      </c>
      <c r="N1077" s="27"/>
      <c r="O1077" s="27"/>
      <c r="P1077" s="29">
        <v>1</v>
      </c>
      <c r="Q1077" s="27"/>
      <c r="R1077" s="27"/>
      <c r="S1077" s="27"/>
      <c r="T1077" s="27"/>
      <c r="U1077" s="27"/>
    </row>
    <row r="1078" spans="1:21" ht="25.2" x14ac:dyDescent="0.3">
      <c r="A1078" s="1"/>
      <c r="B1078" s="47">
        <v>1073</v>
      </c>
      <c r="C1078" s="45">
        <v>1135939</v>
      </c>
      <c r="D1078" s="40">
        <v>1086538</v>
      </c>
      <c r="E1078" s="30" t="s">
        <v>5578</v>
      </c>
      <c r="F1078" s="30"/>
      <c r="G1078" s="101" t="s">
        <v>47</v>
      </c>
      <c r="H1078" s="139" t="s">
        <v>4781</v>
      </c>
      <c r="I1078" s="27"/>
      <c r="J1078" s="46"/>
      <c r="K1078" s="38" t="s">
        <v>1301</v>
      </c>
      <c r="L1078" s="37" t="s">
        <v>158</v>
      </c>
      <c r="M1078" s="33">
        <v>15178</v>
      </c>
      <c r="N1078" s="27"/>
      <c r="O1078" s="27"/>
      <c r="P1078" s="29">
        <v>1</v>
      </c>
      <c r="Q1078" s="27"/>
      <c r="R1078" s="27"/>
      <c r="S1078" s="27"/>
      <c r="T1078" s="27"/>
      <c r="U1078" s="27"/>
    </row>
    <row r="1079" spans="1:21" ht="25.2" x14ac:dyDescent="0.3">
      <c r="A1079" s="1"/>
      <c r="B1079" s="47">
        <v>1074</v>
      </c>
      <c r="C1079" s="45">
        <v>1135940</v>
      </c>
      <c r="D1079" s="40">
        <v>1086539</v>
      </c>
      <c r="E1079" s="30" t="s">
        <v>5579</v>
      </c>
      <c r="F1079" s="30"/>
      <c r="G1079" s="101" t="s">
        <v>47</v>
      </c>
      <c r="H1079" s="139" t="s">
        <v>4781</v>
      </c>
      <c r="I1079" s="27"/>
      <c r="J1079" s="46"/>
      <c r="K1079" s="38" t="s">
        <v>1301</v>
      </c>
      <c r="L1079" s="37" t="s">
        <v>158</v>
      </c>
      <c r="M1079" s="33">
        <v>19627</v>
      </c>
      <c r="N1079" s="27"/>
      <c r="O1079" s="27"/>
      <c r="P1079" s="29">
        <v>1</v>
      </c>
      <c r="Q1079" s="27"/>
      <c r="R1079" s="27"/>
      <c r="S1079" s="27"/>
      <c r="T1079" s="27"/>
      <c r="U1079" s="27"/>
    </row>
    <row r="1080" spans="1:21" ht="25.2" x14ac:dyDescent="0.3">
      <c r="A1080" s="1"/>
      <c r="B1080" s="47">
        <v>1075</v>
      </c>
      <c r="C1080" s="45">
        <v>1135941</v>
      </c>
      <c r="D1080" s="40">
        <v>1086540</v>
      </c>
      <c r="E1080" s="30" t="s">
        <v>5580</v>
      </c>
      <c r="F1080" s="30"/>
      <c r="G1080" s="101" t="s">
        <v>42</v>
      </c>
      <c r="H1080" s="139" t="s">
        <v>4781</v>
      </c>
      <c r="I1080" s="27"/>
      <c r="J1080" s="46"/>
      <c r="K1080" s="38" t="s">
        <v>1301</v>
      </c>
      <c r="L1080" s="37" t="s">
        <v>158</v>
      </c>
      <c r="M1080" s="33">
        <v>24221</v>
      </c>
      <c r="N1080" s="27"/>
      <c r="O1080" s="27"/>
      <c r="P1080" s="29">
        <v>1</v>
      </c>
      <c r="Q1080" s="27"/>
      <c r="R1080" s="27"/>
      <c r="S1080" s="27"/>
      <c r="T1080" s="27"/>
      <c r="U1080" s="27"/>
    </row>
    <row r="1081" spans="1:21" ht="25.2" x14ac:dyDescent="0.3">
      <c r="A1081" s="1"/>
      <c r="B1081" s="47">
        <v>1076</v>
      </c>
      <c r="C1081" s="45">
        <v>1135942</v>
      </c>
      <c r="D1081" s="40">
        <v>1086541</v>
      </c>
      <c r="E1081" s="30" t="s">
        <v>5581</v>
      </c>
      <c r="F1081" s="30"/>
      <c r="G1081" s="101" t="s">
        <v>42</v>
      </c>
      <c r="H1081" s="139" t="s">
        <v>4781</v>
      </c>
      <c r="I1081" s="27"/>
      <c r="J1081" s="46"/>
      <c r="K1081" s="38" t="s">
        <v>1301</v>
      </c>
      <c r="L1081" s="37" t="s">
        <v>158</v>
      </c>
      <c r="M1081" s="33">
        <v>28672</v>
      </c>
      <c r="N1081" s="27"/>
      <c r="O1081" s="27"/>
      <c r="P1081" s="29">
        <v>1</v>
      </c>
      <c r="Q1081" s="27"/>
      <c r="R1081" s="27"/>
      <c r="S1081" s="27"/>
      <c r="T1081" s="27"/>
      <c r="U1081" s="27"/>
    </row>
    <row r="1082" spans="1:21" ht="25.2" x14ac:dyDescent="0.3">
      <c r="A1082" s="1"/>
      <c r="B1082" s="47">
        <v>1077</v>
      </c>
      <c r="C1082" s="45">
        <v>1135943</v>
      </c>
      <c r="D1082" s="40">
        <v>1086542</v>
      </c>
      <c r="E1082" s="30" t="s">
        <v>5582</v>
      </c>
      <c r="F1082" s="30"/>
      <c r="G1082" s="101" t="s">
        <v>42</v>
      </c>
      <c r="H1082" s="139" t="s">
        <v>4781</v>
      </c>
      <c r="I1082" s="27"/>
      <c r="J1082" s="46"/>
      <c r="K1082" s="38" t="s">
        <v>1301</v>
      </c>
      <c r="L1082" s="37" t="s">
        <v>158</v>
      </c>
      <c r="M1082" s="33">
        <v>33123</v>
      </c>
      <c r="N1082" s="27"/>
      <c r="O1082" s="27"/>
      <c r="P1082" s="29">
        <v>1</v>
      </c>
      <c r="Q1082" s="27"/>
      <c r="R1082" s="27"/>
      <c r="S1082" s="27"/>
      <c r="T1082" s="27"/>
      <c r="U1082" s="27"/>
    </row>
    <row r="1083" spans="1:21" ht="25.2" x14ac:dyDescent="0.3">
      <c r="A1083" s="1"/>
      <c r="B1083" s="47">
        <v>1078</v>
      </c>
      <c r="C1083" s="45">
        <v>1135944</v>
      </c>
      <c r="D1083" s="40">
        <v>1086543</v>
      </c>
      <c r="E1083" s="30" t="s">
        <v>5583</v>
      </c>
      <c r="F1083" s="30"/>
      <c r="G1083" s="101" t="s">
        <v>42</v>
      </c>
      <c r="H1083" s="139" t="s">
        <v>4781</v>
      </c>
      <c r="I1083" s="27"/>
      <c r="J1083" s="46"/>
      <c r="K1083" s="38" t="s">
        <v>1301</v>
      </c>
      <c r="L1083" s="37" t="s">
        <v>158</v>
      </c>
      <c r="M1083" s="33">
        <v>37717</v>
      </c>
      <c r="N1083" s="27"/>
      <c r="O1083" s="27"/>
      <c r="P1083" s="29">
        <v>1</v>
      </c>
      <c r="Q1083" s="27"/>
      <c r="R1083" s="27"/>
      <c r="S1083" s="27"/>
      <c r="T1083" s="27"/>
      <c r="U1083" s="27"/>
    </row>
    <row r="1084" spans="1:21" ht="25.2" x14ac:dyDescent="0.3">
      <c r="A1084" s="1"/>
      <c r="B1084" s="47">
        <v>1079</v>
      </c>
      <c r="C1084" s="45">
        <v>1135945</v>
      </c>
      <c r="D1084" s="40">
        <v>1086544</v>
      </c>
      <c r="E1084" s="30" t="s">
        <v>5584</v>
      </c>
      <c r="F1084" s="30"/>
      <c r="G1084" s="101" t="s">
        <v>42</v>
      </c>
      <c r="H1084" s="139" t="s">
        <v>4781</v>
      </c>
      <c r="I1084" s="27"/>
      <c r="J1084" s="46"/>
      <c r="K1084" s="38" t="s">
        <v>1301</v>
      </c>
      <c r="L1084" s="37" t="s">
        <v>158</v>
      </c>
      <c r="M1084" s="33">
        <v>42166</v>
      </c>
      <c r="N1084" s="27"/>
      <c r="O1084" s="27"/>
      <c r="P1084" s="29">
        <v>1</v>
      </c>
      <c r="Q1084" s="27"/>
      <c r="R1084" s="27"/>
      <c r="S1084" s="27"/>
      <c r="T1084" s="27"/>
      <c r="U1084" s="27"/>
    </row>
    <row r="1085" spans="1:21" ht="25.2" x14ac:dyDescent="0.3">
      <c r="A1085" s="1"/>
      <c r="B1085" s="47">
        <v>1080</v>
      </c>
      <c r="C1085" s="45">
        <v>1135946</v>
      </c>
      <c r="D1085" s="40">
        <v>1086545</v>
      </c>
      <c r="E1085" s="30" t="s">
        <v>5585</v>
      </c>
      <c r="F1085" s="30"/>
      <c r="G1085" s="101" t="s">
        <v>42</v>
      </c>
      <c r="H1085" s="139" t="s">
        <v>4781</v>
      </c>
      <c r="I1085" s="27"/>
      <c r="J1085" s="46"/>
      <c r="K1085" s="38" t="s">
        <v>1301</v>
      </c>
      <c r="L1085" s="37" t="s">
        <v>158</v>
      </c>
      <c r="M1085" s="33">
        <v>46616</v>
      </c>
      <c r="N1085" s="27"/>
      <c r="O1085" s="27"/>
      <c r="P1085" s="29">
        <v>1</v>
      </c>
      <c r="Q1085" s="27"/>
      <c r="R1085" s="27"/>
      <c r="S1085" s="27"/>
      <c r="T1085" s="27"/>
      <c r="U1085" s="27"/>
    </row>
    <row r="1086" spans="1:21" ht="25.2" x14ac:dyDescent="0.3">
      <c r="A1086" s="1"/>
      <c r="B1086" s="47">
        <v>1081</v>
      </c>
      <c r="C1086" s="45">
        <v>1135947</v>
      </c>
      <c r="D1086" s="40">
        <v>1086546</v>
      </c>
      <c r="E1086" s="30" t="s">
        <v>5586</v>
      </c>
      <c r="F1086" s="30"/>
      <c r="G1086" s="101" t="s">
        <v>42</v>
      </c>
      <c r="H1086" s="139" t="s">
        <v>4781</v>
      </c>
      <c r="I1086" s="27"/>
      <c r="J1086" s="46"/>
      <c r="K1086" s="38" t="s">
        <v>1301</v>
      </c>
      <c r="L1086" s="37" t="s">
        <v>158</v>
      </c>
      <c r="M1086" s="33">
        <v>51210</v>
      </c>
      <c r="N1086" s="27"/>
      <c r="O1086" s="27"/>
      <c r="P1086" s="29">
        <v>1</v>
      </c>
      <c r="Q1086" s="27"/>
      <c r="R1086" s="27"/>
      <c r="S1086" s="27"/>
      <c r="T1086" s="27"/>
      <c r="U1086" s="27"/>
    </row>
    <row r="1087" spans="1:21" ht="25.2" x14ac:dyDescent="0.3">
      <c r="A1087" s="1"/>
      <c r="B1087" s="47">
        <v>1082</v>
      </c>
      <c r="C1087" s="45">
        <v>1135948</v>
      </c>
      <c r="D1087" s="40">
        <v>1086547</v>
      </c>
      <c r="E1087" s="30" t="s">
        <v>5587</v>
      </c>
      <c r="F1087" s="30"/>
      <c r="G1087" s="101" t="s">
        <v>47</v>
      </c>
      <c r="H1087" s="139" t="s">
        <v>4781</v>
      </c>
      <c r="I1087" s="27"/>
      <c r="J1087" s="46"/>
      <c r="K1087" s="38" t="s">
        <v>1301</v>
      </c>
      <c r="L1087" s="37" t="s">
        <v>158</v>
      </c>
      <c r="M1087" s="33">
        <v>55661</v>
      </c>
      <c r="N1087" s="27"/>
      <c r="O1087" s="27"/>
      <c r="P1087" s="29">
        <v>1</v>
      </c>
      <c r="Q1087" s="27"/>
      <c r="R1087" s="27"/>
      <c r="S1087" s="27"/>
      <c r="T1087" s="27"/>
      <c r="U1087" s="27"/>
    </row>
    <row r="1088" spans="1:21" ht="25.2" x14ac:dyDescent="0.3">
      <c r="A1088" s="1"/>
      <c r="B1088" s="47">
        <v>1083</v>
      </c>
      <c r="C1088" s="45">
        <v>1135949</v>
      </c>
      <c r="D1088" s="40">
        <v>1086548</v>
      </c>
      <c r="E1088" s="30" t="s">
        <v>5588</v>
      </c>
      <c r="F1088" s="30"/>
      <c r="G1088" s="101" t="s">
        <v>42</v>
      </c>
      <c r="H1088" s="139" t="s">
        <v>4781</v>
      </c>
      <c r="I1088" s="27"/>
      <c r="J1088" s="46"/>
      <c r="K1088" s="38" t="s">
        <v>1301</v>
      </c>
      <c r="L1088" s="37" t="s">
        <v>158</v>
      </c>
      <c r="M1088" s="33">
        <v>60110</v>
      </c>
      <c r="N1088" s="27"/>
      <c r="O1088" s="27"/>
      <c r="P1088" s="29">
        <v>1</v>
      </c>
      <c r="Q1088" s="27"/>
      <c r="R1088" s="27"/>
      <c r="S1088" s="27"/>
      <c r="T1088" s="27"/>
      <c r="U1088" s="27"/>
    </row>
    <row r="1089" spans="1:21" ht="25.2" x14ac:dyDescent="0.3">
      <c r="A1089" s="1"/>
      <c r="B1089" s="47">
        <v>1084</v>
      </c>
      <c r="C1089" s="45">
        <v>1135961</v>
      </c>
      <c r="D1089" s="40"/>
      <c r="E1089" s="30" t="s">
        <v>5589</v>
      </c>
      <c r="F1089" s="30"/>
      <c r="G1089" s="101" t="s">
        <v>47</v>
      </c>
      <c r="H1089" s="139" t="s">
        <v>4781</v>
      </c>
      <c r="I1089" s="27"/>
      <c r="J1089" s="46"/>
      <c r="K1089" s="38" t="s">
        <v>1216</v>
      </c>
      <c r="L1089" s="37" t="s">
        <v>366</v>
      </c>
      <c r="M1089" s="33">
        <v>1300</v>
      </c>
      <c r="N1089" s="27"/>
      <c r="O1089" s="27"/>
      <c r="P1089" s="29">
        <v>10</v>
      </c>
      <c r="Q1089" s="27"/>
      <c r="R1089" s="27"/>
      <c r="S1089" s="27"/>
      <c r="T1089" s="27"/>
      <c r="U1089" s="27"/>
    </row>
    <row r="1090" spans="1:21" ht="25.2" x14ac:dyDescent="0.3">
      <c r="A1090" s="1"/>
      <c r="B1090" s="47">
        <v>1085</v>
      </c>
      <c r="C1090" s="45">
        <v>1135962</v>
      </c>
      <c r="D1090" s="45">
        <v>1059132</v>
      </c>
      <c r="E1090" s="30" t="s">
        <v>5590</v>
      </c>
      <c r="F1090" s="30"/>
      <c r="G1090" s="101" t="s">
        <v>47</v>
      </c>
      <c r="H1090" s="139" t="s">
        <v>4781</v>
      </c>
      <c r="I1090" s="27"/>
      <c r="J1090" s="46"/>
      <c r="K1090" s="38" t="s">
        <v>1216</v>
      </c>
      <c r="L1090" s="37" t="s">
        <v>366</v>
      </c>
      <c r="M1090" s="33">
        <v>7677</v>
      </c>
      <c r="N1090" s="27"/>
      <c r="O1090" s="27"/>
      <c r="P1090" s="29">
        <v>1</v>
      </c>
      <c r="Q1090" s="27"/>
      <c r="R1090" s="27"/>
      <c r="S1090" s="27"/>
      <c r="T1090" s="27"/>
      <c r="U1090" s="27"/>
    </row>
    <row r="1091" spans="1:21" ht="25.2" x14ac:dyDescent="0.3">
      <c r="A1091" s="1"/>
      <c r="B1091" s="47">
        <v>1086</v>
      </c>
      <c r="C1091" s="45">
        <v>1135963</v>
      </c>
      <c r="D1091" s="40"/>
      <c r="E1091" s="30" t="s">
        <v>5591</v>
      </c>
      <c r="F1091" s="30"/>
      <c r="G1091" s="101" t="s">
        <v>47</v>
      </c>
      <c r="H1091" s="139" t="s">
        <v>4781</v>
      </c>
      <c r="I1091" s="27"/>
      <c r="J1091" s="46"/>
      <c r="K1091" s="38" t="s">
        <v>1216</v>
      </c>
      <c r="L1091" s="37" t="s">
        <v>366</v>
      </c>
      <c r="M1091" s="33">
        <v>9400</v>
      </c>
      <c r="N1091" s="27"/>
      <c r="O1091" s="27"/>
      <c r="P1091" s="29">
        <v>1</v>
      </c>
      <c r="Q1091" s="27"/>
      <c r="R1091" s="27"/>
      <c r="S1091" s="27"/>
      <c r="T1091" s="27"/>
      <c r="U1091" s="27"/>
    </row>
    <row r="1092" spans="1:21" ht="25.2" x14ac:dyDescent="0.3">
      <c r="A1092" s="1"/>
      <c r="B1092" s="47">
        <v>1087</v>
      </c>
      <c r="C1092" s="45">
        <v>1135964</v>
      </c>
      <c r="D1092" s="40">
        <v>1086559</v>
      </c>
      <c r="E1092" s="30" t="s">
        <v>5592</v>
      </c>
      <c r="F1092" s="30"/>
      <c r="G1092" s="101" t="s">
        <v>47</v>
      </c>
      <c r="H1092" s="139" t="s">
        <v>4781</v>
      </c>
      <c r="I1092" s="27"/>
      <c r="J1092" s="46"/>
      <c r="K1092" s="38" t="s">
        <v>1216</v>
      </c>
      <c r="L1092" s="37" t="s">
        <v>366</v>
      </c>
      <c r="M1092" s="33">
        <v>8800</v>
      </c>
      <c r="N1092" s="27"/>
      <c r="O1092" s="27"/>
      <c r="P1092" s="29">
        <v>1</v>
      </c>
      <c r="Q1092" s="27"/>
      <c r="R1092" s="27"/>
      <c r="S1092" s="27"/>
      <c r="T1092" s="27"/>
      <c r="U1092" s="27"/>
    </row>
    <row r="1093" spans="1:21" ht="25.2" x14ac:dyDescent="0.3">
      <c r="A1093" s="1"/>
      <c r="B1093" s="47">
        <v>1088</v>
      </c>
      <c r="C1093" s="45">
        <v>1135965</v>
      </c>
      <c r="D1093" s="40"/>
      <c r="E1093" s="30" t="s">
        <v>5593</v>
      </c>
      <c r="F1093" s="30"/>
      <c r="G1093" s="101" t="s">
        <v>47</v>
      </c>
      <c r="H1093" s="139" t="s">
        <v>4781</v>
      </c>
      <c r="I1093" s="27"/>
      <c r="J1093" s="46"/>
      <c r="K1093" s="38" t="s">
        <v>1216</v>
      </c>
      <c r="L1093" s="37" t="s">
        <v>366</v>
      </c>
      <c r="M1093" s="33">
        <v>9900</v>
      </c>
      <c r="N1093" s="27"/>
      <c r="O1093" s="27"/>
      <c r="P1093" s="29">
        <v>1</v>
      </c>
      <c r="Q1093" s="27"/>
      <c r="R1093" s="27"/>
      <c r="S1093" s="27"/>
      <c r="T1093" s="27"/>
      <c r="U1093" s="27"/>
    </row>
    <row r="1094" spans="1:21" ht="37.799999999999997" x14ac:dyDescent="0.3">
      <c r="A1094" s="1"/>
      <c r="B1094" s="47">
        <v>1089</v>
      </c>
      <c r="C1094" s="45">
        <v>1088045</v>
      </c>
      <c r="D1094" s="29">
        <v>1013062</v>
      </c>
      <c r="E1094" s="32" t="s">
        <v>1300</v>
      </c>
      <c r="F1094" s="32"/>
      <c r="G1094" s="29" t="s">
        <v>47</v>
      </c>
      <c r="H1094" s="41" t="s">
        <v>62</v>
      </c>
      <c r="I1094" s="29">
        <v>1135928</v>
      </c>
      <c r="J1094" s="46"/>
      <c r="K1094" s="38" t="s">
        <v>1301</v>
      </c>
      <c r="L1094" s="37" t="s">
        <v>158</v>
      </c>
      <c r="M1094" s="33">
        <v>12880</v>
      </c>
      <c r="N1094" s="29">
        <v>1.7</v>
      </c>
      <c r="O1094" s="29">
        <v>5.62E-3</v>
      </c>
      <c r="P1094" s="29">
        <v>1</v>
      </c>
      <c r="Q1094" s="29">
        <v>365</v>
      </c>
      <c r="R1094" s="29">
        <v>235</v>
      </c>
      <c r="S1094" s="29">
        <v>85</v>
      </c>
      <c r="T1094" s="29">
        <v>1.7</v>
      </c>
      <c r="U1094" s="29">
        <v>7.2909999999999997E-3</v>
      </c>
    </row>
    <row r="1095" spans="1:21" ht="37.799999999999997" x14ac:dyDescent="0.3">
      <c r="A1095" s="1"/>
      <c r="B1095" s="47">
        <v>1090</v>
      </c>
      <c r="C1095" s="45">
        <v>1088046</v>
      </c>
      <c r="D1095" s="29">
        <v>1013063</v>
      </c>
      <c r="E1095" s="39" t="s">
        <v>1302</v>
      </c>
      <c r="F1095" s="39"/>
      <c r="G1095" s="29" t="s">
        <v>42</v>
      </c>
      <c r="H1095" s="41" t="s">
        <v>62</v>
      </c>
      <c r="I1095" s="29">
        <v>1135929</v>
      </c>
      <c r="J1095" s="46"/>
      <c r="K1095" s="38" t="s">
        <v>1301</v>
      </c>
      <c r="L1095" s="37" t="s">
        <v>158</v>
      </c>
      <c r="M1095" s="33">
        <v>16756</v>
      </c>
      <c r="N1095" s="29">
        <v>2.7</v>
      </c>
      <c r="O1095" s="29">
        <v>6.96E-3</v>
      </c>
      <c r="P1095" s="29">
        <v>1</v>
      </c>
      <c r="Q1095" s="29">
        <v>365</v>
      </c>
      <c r="R1095" s="29">
        <v>235</v>
      </c>
      <c r="S1095" s="29">
        <v>85</v>
      </c>
      <c r="T1095" s="29">
        <v>2.7</v>
      </c>
      <c r="U1095" s="29">
        <v>7.2909999999999997E-3</v>
      </c>
    </row>
    <row r="1096" spans="1:21" ht="25.2" x14ac:dyDescent="0.3">
      <c r="A1096" s="1"/>
      <c r="B1096" s="47">
        <v>1091</v>
      </c>
      <c r="C1096" s="45">
        <v>1088047</v>
      </c>
      <c r="D1096" s="29">
        <v>1013064</v>
      </c>
      <c r="E1096" s="39" t="s">
        <v>1303</v>
      </c>
      <c r="F1096" s="39"/>
      <c r="G1096" s="29" t="s">
        <v>42</v>
      </c>
      <c r="H1096" s="41" t="s">
        <v>59</v>
      </c>
      <c r="I1096" s="29">
        <v>1135930</v>
      </c>
      <c r="J1096" s="46"/>
      <c r="K1096" s="38" t="s">
        <v>1301</v>
      </c>
      <c r="L1096" s="37" t="s">
        <v>158</v>
      </c>
      <c r="M1096" s="33">
        <v>20489</v>
      </c>
      <c r="N1096" s="29">
        <v>3.1</v>
      </c>
      <c r="O1096" s="29">
        <v>7.2899999999999996E-3</v>
      </c>
      <c r="P1096" s="29">
        <v>1</v>
      </c>
      <c r="Q1096" s="29">
        <v>365</v>
      </c>
      <c r="R1096" s="29">
        <v>235</v>
      </c>
      <c r="S1096" s="29">
        <v>85</v>
      </c>
      <c r="T1096" s="29">
        <v>3.1</v>
      </c>
      <c r="U1096" s="29">
        <v>7.2909999999999997E-3</v>
      </c>
    </row>
    <row r="1097" spans="1:21" ht="25.2" x14ac:dyDescent="0.3">
      <c r="A1097" s="1"/>
      <c r="B1097" s="47">
        <v>1092</v>
      </c>
      <c r="C1097" s="45">
        <v>1088048</v>
      </c>
      <c r="D1097" s="29">
        <v>1013065</v>
      </c>
      <c r="E1097" s="39" t="s">
        <v>1304</v>
      </c>
      <c r="F1097" s="39"/>
      <c r="G1097" s="29" t="s">
        <v>42</v>
      </c>
      <c r="H1097" s="41" t="s">
        <v>59</v>
      </c>
      <c r="I1097" s="29">
        <v>1135931</v>
      </c>
      <c r="J1097" s="46"/>
      <c r="K1097" s="38" t="s">
        <v>1301</v>
      </c>
      <c r="L1097" s="37" t="s">
        <v>158</v>
      </c>
      <c r="M1097" s="33">
        <v>24221</v>
      </c>
      <c r="N1097" s="29">
        <v>3.7</v>
      </c>
      <c r="O1097" s="29">
        <v>7.2899999999999996E-3</v>
      </c>
      <c r="P1097" s="29">
        <v>1</v>
      </c>
      <c r="Q1097" s="29">
        <v>365</v>
      </c>
      <c r="R1097" s="29">
        <v>235</v>
      </c>
      <c r="S1097" s="29">
        <v>85</v>
      </c>
      <c r="T1097" s="29">
        <v>3.7</v>
      </c>
      <c r="U1097" s="29">
        <v>7.2909999999999997E-3</v>
      </c>
    </row>
    <row r="1098" spans="1:21" ht="37.799999999999997" x14ac:dyDescent="0.3">
      <c r="A1098" s="1"/>
      <c r="B1098" s="47">
        <v>1093</v>
      </c>
      <c r="C1098" s="45">
        <v>1088049</v>
      </c>
      <c r="D1098" s="29">
        <v>1013066</v>
      </c>
      <c r="E1098" s="32" t="s">
        <v>1305</v>
      </c>
      <c r="F1098" s="32"/>
      <c r="G1098" s="29" t="s">
        <v>47</v>
      </c>
      <c r="H1098" s="41" t="s">
        <v>62</v>
      </c>
      <c r="I1098" s="29">
        <v>1135932</v>
      </c>
      <c r="J1098" s="46"/>
      <c r="K1098" s="38" t="s">
        <v>1301</v>
      </c>
      <c r="L1098" s="37" t="s">
        <v>158</v>
      </c>
      <c r="M1098" s="33">
        <v>28097</v>
      </c>
      <c r="N1098" s="29">
        <v>4.0999999999999996</v>
      </c>
      <c r="O1098" s="29">
        <v>1.098E-2</v>
      </c>
      <c r="P1098" s="29">
        <v>1</v>
      </c>
      <c r="Q1098" s="29">
        <v>565</v>
      </c>
      <c r="R1098" s="29">
        <v>235</v>
      </c>
      <c r="S1098" s="29">
        <v>85</v>
      </c>
      <c r="T1098" s="29">
        <v>4.0999999999999996</v>
      </c>
      <c r="U1098" s="29">
        <v>1.1285999999999999E-2</v>
      </c>
    </row>
    <row r="1099" spans="1:21" ht="37.799999999999997" x14ac:dyDescent="0.3">
      <c r="A1099" s="1"/>
      <c r="B1099" s="47">
        <v>1094</v>
      </c>
      <c r="C1099" s="45">
        <v>1088050</v>
      </c>
      <c r="D1099" s="29">
        <v>1013067</v>
      </c>
      <c r="E1099" s="39" t="s">
        <v>1306</v>
      </c>
      <c r="F1099" s="39"/>
      <c r="G1099" s="29" t="s">
        <v>42</v>
      </c>
      <c r="H1099" s="41" t="s">
        <v>62</v>
      </c>
      <c r="I1099" s="29">
        <v>1135933</v>
      </c>
      <c r="J1099" s="46"/>
      <c r="K1099" s="38" t="s">
        <v>1301</v>
      </c>
      <c r="L1099" s="37" t="s">
        <v>158</v>
      </c>
      <c r="M1099" s="33">
        <v>31830</v>
      </c>
      <c r="N1099" s="29">
        <v>4.5999999999999996</v>
      </c>
      <c r="O1099" s="29">
        <v>1.129E-2</v>
      </c>
      <c r="P1099" s="29">
        <v>1</v>
      </c>
      <c r="Q1099" s="29">
        <v>565</v>
      </c>
      <c r="R1099" s="29">
        <v>235</v>
      </c>
      <c r="S1099" s="29">
        <v>85</v>
      </c>
      <c r="T1099" s="29">
        <v>4.5999999999999996</v>
      </c>
      <c r="U1099" s="29">
        <v>1.1285999999999999E-2</v>
      </c>
    </row>
    <row r="1100" spans="1:21" ht="25.2" x14ac:dyDescent="0.3">
      <c r="A1100" s="1"/>
      <c r="B1100" s="47">
        <v>1095</v>
      </c>
      <c r="C1100" s="45">
        <v>1088051</v>
      </c>
      <c r="D1100" s="29">
        <v>1013068</v>
      </c>
      <c r="E1100" s="39" t="s">
        <v>1307</v>
      </c>
      <c r="F1100" s="39"/>
      <c r="G1100" s="29" t="s">
        <v>42</v>
      </c>
      <c r="H1100" s="41" t="s">
        <v>59</v>
      </c>
      <c r="I1100" s="29">
        <v>1135934</v>
      </c>
      <c r="J1100" s="46"/>
      <c r="K1100" s="38" t="s">
        <v>1301</v>
      </c>
      <c r="L1100" s="37" t="s">
        <v>158</v>
      </c>
      <c r="M1100" s="33">
        <v>35707</v>
      </c>
      <c r="N1100" s="29">
        <v>5</v>
      </c>
      <c r="O1100" s="29">
        <v>1.129E-2</v>
      </c>
      <c r="P1100" s="29">
        <v>1</v>
      </c>
      <c r="Q1100" s="29">
        <v>565</v>
      </c>
      <c r="R1100" s="29">
        <v>235</v>
      </c>
      <c r="S1100" s="29">
        <v>85</v>
      </c>
      <c r="T1100" s="29">
        <v>5</v>
      </c>
      <c r="U1100" s="29">
        <v>1.1285999999999999E-2</v>
      </c>
    </row>
    <row r="1101" spans="1:21" ht="25.2" x14ac:dyDescent="0.3">
      <c r="A1101" s="1"/>
      <c r="B1101" s="47">
        <v>1096</v>
      </c>
      <c r="C1101" s="45">
        <v>1088052</v>
      </c>
      <c r="D1101" s="29">
        <v>1013069</v>
      </c>
      <c r="E1101" s="32" t="s">
        <v>1308</v>
      </c>
      <c r="F1101" s="32"/>
      <c r="G1101" s="29" t="s">
        <v>47</v>
      </c>
      <c r="H1101" s="41" t="s">
        <v>59</v>
      </c>
      <c r="I1101" s="29">
        <v>1135935</v>
      </c>
      <c r="J1101" s="46"/>
      <c r="K1101" s="38" t="s">
        <v>1301</v>
      </c>
      <c r="L1101" s="37" t="s">
        <v>158</v>
      </c>
      <c r="M1101" s="33">
        <v>39439</v>
      </c>
      <c r="N1101" s="29">
        <v>5.5</v>
      </c>
      <c r="O1101" s="29">
        <v>1.129E-2</v>
      </c>
      <c r="P1101" s="29">
        <v>1</v>
      </c>
      <c r="Q1101" s="29">
        <v>565</v>
      </c>
      <c r="R1101" s="29">
        <v>235</v>
      </c>
      <c r="S1101" s="29">
        <v>85</v>
      </c>
      <c r="T1101" s="29">
        <v>5.5</v>
      </c>
      <c r="U1101" s="29">
        <v>1.1285999999999999E-2</v>
      </c>
    </row>
    <row r="1102" spans="1:21" ht="25.2" x14ac:dyDescent="0.3">
      <c r="A1102" s="1"/>
      <c r="B1102" s="47">
        <v>1097</v>
      </c>
      <c r="C1102" s="45">
        <v>1088053</v>
      </c>
      <c r="D1102" s="29">
        <v>1013070</v>
      </c>
      <c r="E1102" s="32" t="s">
        <v>1309</v>
      </c>
      <c r="F1102" s="32"/>
      <c r="G1102" s="29" t="s">
        <v>47</v>
      </c>
      <c r="H1102" s="41" t="s">
        <v>59</v>
      </c>
      <c r="I1102" s="29">
        <v>1135936</v>
      </c>
      <c r="J1102" s="46"/>
      <c r="K1102" s="38" t="s">
        <v>1301</v>
      </c>
      <c r="L1102" s="37" t="s">
        <v>158</v>
      </c>
      <c r="M1102" s="33">
        <v>43171</v>
      </c>
      <c r="N1102" s="29">
        <v>6</v>
      </c>
      <c r="O1102" s="29">
        <v>1.528E-2</v>
      </c>
      <c r="P1102" s="29">
        <v>1</v>
      </c>
      <c r="Q1102" s="29">
        <v>765</v>
      </c>
      <c r="R1102" s="29">
        <v>235</v>
      </c>
      <c r="S1102" s="29">
        <v>85</v>
      </c>
      <c r="T1102" s="29">
        <v>6</v>
      </c>
      <c r="U1102" s="29">
        <v>1.5280999999999999E-2</v>
      </c>
    </row>
    <row r="1103" spans="1:21" ht="25.2" x14ac:dyDescent="0.3">
      <c r="A1103" s="1"/>
      <c r="B1103" s="47">
        <v>1098</v>
      </c>
      <c r="C1103" s="45">
        <v>1088054</v>
      </c>
      <c r="D1103" s="29">
        <v>1013071</v>
      </c>
      <c r="E1103" s="31" t="s">
        <v>1310</v>
      </c>
      <c r="F1103" s="31"/>
      <c r="G1103" s="37" t="s">
        <v>47</v>
      </c>
      <c r="H1103" s="41" t="s">
        <v>59</v>
      </c>
      <c r="I1103" s="29">
        <v>1135937</v>
      </c>
      <c r="J1103" s="46"/>
      <c r="K1103" s="38" t="s">
        <v>1301</v>
      </c>
      <c r="L1103" s="37" t="s">
        <v>158</v>
      </c>
      <c r="M1103" s="33">
        <v>47048</v>
      </c>
      <c r="N1103" s="29">
        <v>6.4</v>
      </c>
      <c r="O1103" s="29">
        <v>1.528E-2</v>
      </c>
      <c r="P1103" s="29">
        <v>1</v>
      </c>
      <c r="Q1103" s="29">
        <v>765</v>
      </c>
      <c r="R1103" s="29">
        <v>235</v>
      </c>
      <c r="S1103" s="29">
        <v>85</v>
      </c>
      <c r="T1103" s="29">
        <v>6.4</v>
      </c>
      <c r="U1103" s="29">
        <v>1.5280999999999999E-2</v>
      </c>
    </row>
    <row r="1104" spans="1:21" ht="25.2" x14ac:dyDescent="0.3">
      <c r="A1104" s="1"/>
      <c r="B1104" s="47">
        <v>1099</v>
      </c>
      <c r="C1104" s="45">
        <v>1088055</v>
      </c>
      <c r="D1104" s="29">
        <v>1013072</v>
      </c>
      <c r="E1104" s="32" t="s">
        <v>1311</v>
      </c>
      <c r="F1104" s="32"/>
      <c r="G1104" s="29" t="s">
        <v>47</v>
      </c>
      <c r="H1104" s="41" t="s">
        <v>59</v>
      </c>
      <c r="I1104" s="29">
        <v>1135938</v>
      </c>
      <c r="J1104" s="46"/>
      <c r="K1104" s="38" t="s">
        <v>1301</v>
      </c>
      <c r="L1104" s="37" t="s">
        <v>158</v>
      </c>
      <c r="M1104" s="33">
        <v>50779</v>
      </c>
      <c r="N1104" s="29">
        <v>6.9</v>
      </c>
      <c r="O1104" s="29">
        <v>1.528E-2</v>
      </c>
      <c r="P1104" s="29">
        <v>1</v>
      </c>
      <c r="Q1104" s="29">
        <v>765</v>
      </c>
      <c r="R1104" s="29">
        <v>235</v>
      </c>
      <c r="S1104" s="29">
        <v>85</v>
      </c>
      <c r="T1104" s="29">
        <v>6.9</v>
      </c>
      <c r="U1104" s="29">
        <v>1.5280999999999999E-2</v>
      </c>
    </row>
    <row r="1105" spans="1:21" ht="25.2" x14ac:dyDescent="0.3">
      <c r="A1105" s="1"/>
      <c r="B1105" s="47">
        <v>1100</v>
      </c>
      <c r="C1105" s="45">
        <v>1088869</v>
      </c>
      <c r="D1105" s="37"/>
      <c r="E1105" s="52" t="s">
        <v>1313</v>
      </c>
      <c r="F1105" s="52"/>
      <c r="G1105" s="29" t="s">
        <v>39</v>
      </c>
      <c r="H1105" s="41" t="s">
        <v>4779</v>
      </c>
      <c r="I1105" s="29"/>
      <c r="J1105" s="46"/>
      <c r="K1105" s="38" t="s">
        <v>1301</v>
      </c>
      <c r="L1105" s="37" t="s">
        <v>158</v>
      </c>
      <c r="M1105" s="33">
        <v>71498</v>
      </c>
      <c r="N1105" s="29">
        <v>7.9</v>
      </c>
      <c r="O1105" s="29">
        <v>1.8280000000000001E-2</v>
      </c>
      <c r="P1105" s="29">
        <v>1</v>
      </c>
      <c r="Q1105" s="29">
        <v>915</v>
      </c>
      <c r="R1105" s="29">
        <v>235</v>
      </c>
      <c r="S1105" s="29">
        <v>85</v>
      </c>
      <c r="T1105" s="29">
        <v>7.9</v>
      </c>
      <c r="U1105" s="29">
        <v>1.8277000000000002E-2</v>
      </c>
    </row>
    <row r="1106" spans="1:21" ht="25.2" x14ac:dyDescent="0.3">
      <c r="A1106" s="1"/>
      <c r="B1106" s="47">
        <v>1101</v>
      </c>
      <c r="C1106" s="45">
        <v>1088870</v>
      </c>
      <c r="D1106" s="37"/>
      <c r="E1106" s="31" t="s">
        <v>1314</v>
      </c>
      <c r="F1106" s="31"/>
      <c r="G1106" s="37" t="s">
        <v>92</v>
      </c>
      <c r="H1106" s="41" t="s">
        <v>4779</v>
      </c>
      <c r="I1106" s="29"/>
      <c r="J1106" s="46"/>
      <c r="K1106" s="38" t="s">
        <v>1301</v>
      </c>
      <c r="L1106" s="37" t="s">
        <v>158</v>
      </c>
      <c r="M1106" s="33">
        <v>75845</v>
      </c>
      <c r="N1106" s="29">
        <v>8.4</v>
      </c>
      <c r="O1106" s="29">
        <v>1.8280000000000001E-2</v>
      </c>
      <c r="P1106" s="29">
        <v>1</v>
      </c>
      <c r="Q1106" s="29">
        <v>915</v>
      </c>
      <c r="R1106" s="29">
        <v>235</v>
      </c>
      <c r="S1106" s="29">
        <v>85</v>
      </c>
      <c r="T1106" s="29">
        <v>8.4</v>
      </c>
      <c r="U1106" s="29">
        <v>1.8277000000000002E-2</v>
      </c>
    </row>
    <row r="1107" spans="1:21" ht="25.2" x14ac:dyDescent="0.3">
      <c r="A1107" s="1"/>
      <c r="B1107" s="47">
        <v>1102</v>
      </c>
      <c r="C1107" s="45">
        <v>1088871</v>
      </c>
      <c r="D1107" s="37"/>
      <c r="E1107" s="31" t="s">
        <v>1315</v>
      </c>
      <c r="F1107" s="31"/>
      <c r="G1107" s="37" t="s">
        <v>92</v>
      </c>
      <c r="H1107" s="41" t="s">
        <v>4779</v>
      </c>
      <c r="I1107" s="29"/>
      <c r="J1107" s="46"/>
      <c r="K1107" s="38" t="s">
        <v>1301</v>
      </c>
      <c r="L1107" s="37" t="s">
        <v>158</v>
      </c>
      <c r="M1107" s="33">
        <v>80194</v>
      </c>
      <c r="N1107" s="29">
        <v>8.9</v>
      </c>
      <c r="O1107" s="29">
        <v>1.8280000000000001E-2</v>
      </c>
      <c r="P1107" s="29">
        <v>1</v>
      </c>
      <c r="Q1107" s="29">
        <v>915</v>
      </c>
      <c r="R1107" s="29">
        <v>235</v>
      </c>
      <c r="S1107" s="29">
        <v>85</v>
      </c>
      <c r="T1107" s="29">
        <v>8.9</v>
      </c>
      <c r="U1107" s="29">
        <v>1.8277000000000002E-2</v>
      </c>
    </row>
    <row r="1108" spans="1:21" ht="25.2" x14ac:dyDescent="0.3">
      <c r="A1108" s="1"/>
      <c r="B1108" s="47">
        <v>1103</v>
      </c>
      <c r="C1108" s="45">
        <v>1086538</v>
      </c>
      <c r="D1108" s="29">
        <v>1013051</v>
      </c>
      <c r="E1108" s="31" t="s">
        <v>1318</v>
      </c>
      <c r="F1108" s="31"/>
      <c r="G1108" s="37" t="s">
        <v>47</v>
      </c>
      <c r="H1108" s="41" t="s">
        <v>59</v>
      </c>
      <c r="I1108" s="29">
        <v>1135939</v>
      </c>
      <c r="J1108" s="46"/>
      <c r="K1108" s="38" t="s">
        <v>1301</v>
      </c>
      <c r="L1108" s="29" t="s">
        <v>158</v>
      </c>
      <c r="M1108" s="33">
        <v>15178</v>
      </c>
      <c r="N1108" s="29">
        <v>1.7</v>
      </c>
      <c r="O1108" s="29">
        <v>5.62E-3</v>
      </c>
      <c r="P1108" s="29">
        <v>1</v>
      </c>
      <c r="Q1108" s="29">
        <v>365</v>
      </c>
      <c r="R1108" s="29">
        <v>235</v>
      </c>
      <c r="S1108" s="29">
        <v>85</v>
      </c>
      <c r="T1108" s="29">
        <v>1.7</v>
      </c>
      <c r="U1108" s="29">
        <v>7.2909999999999997E-3</v>
      </c>
    </row>
    <row r="1109" spans="1:21" ht="37.799999999999997" x14ac:dyDescent="0.3">
      <c r="A1109" s="1"/>
      <c r="B1109" s="47">
        <v>1104</v>
      </c>
      <c r="C1109" s="45">
        <v>1086539</v>
      </c>
      <c r="D1109" s="29">
        <v>1013052</v>
      </c>
      <c r="E1109" s="31" t="s">
        <v>1319</v>
      </c>
      <c r="F1109" s="31"/>
      <c r="G1109" s="37" t="s">
        <v>47</v>
      </c>
      <c r="H1109" s="41" t="s">
        <v>62</v>
      </c>
      <c r="I1109" s="29">
        <v>1135940</v>
      </c>
      <c r="J1109" s="46"/>
      <c r="K1109" s="38" t="s">
        <v>1301</v>
      </c>
      <c r="L1109" s="29" t="s">
        <v>158</v>
      </c>
      <c r="M1109" s="33">
        <v>19627</v>
      </c>
      <c r="N1109" s="29">
        <v>2.7</v>
      </c>
      <c r="O1109" s="29">
        <v>6.96E-3</v>
      </c>
      <c r="P1109" s="29">
        <v>1</v>
      </c>
      <c r="Q1109" s="29">
        <v>260</v>
      </c>
      <c r="R1109" s="29">
        <v>85</v>
      </c>
      <c r="S1109" s="29">
        <v>365</v>
      </c>
      <c r="T1109" s="29">
        <v>2.7</v>
      </c>
      <c r="U1109" s="29">
        <v>8.0669999999999995E-3</v>
      </c>
    </row>
    <row r="1110" spans="1:21" ht="25.2" x14ac:dyDescent="0.3">
      <c r="A1110" s="1"/>
      <c r="B1110" s="47">
        <v>1105</v>
      </c>
      <c r="C1110" s="45">
        <v>1086540</v>
      </c>
      <c r="D1110" s="29">
        <v>1013053</v>
      </c>
      <c r="E1110" s="39" t="s">
        <v>1320</v>
      </c>
      <c r="F1110" s="39"/>
      <c r="G1110" s="29" t="s">
        <v>42</v>
      </c>
      <c r="H1110" s="41" t="s">
        <v>59</v>
      </c>
      <c r="I1110" s="29">
        <v>1135941</v>
      </c>
      <c r="J1110" s="46"/>
      <c r="K1110" s="38" t="s">
        <v>1301</v>
      </c>
      <c r="L1110" s="29" t="s">
        <v>158</v>
      </c>
      <c r="M1110" s="33">
        <v>24221</v>
      </c>
      <c r="N1110" s="29">
        <v>3.1</v>
      </c>
      <c r="O1110" s="29">
        <v>7.2899999999999996E-3</v>
      </c>
      <c r="P1110" s="29">
        <v>1</v>
      </c>
      <c r="Q1110" s="29">
        <v>365</v>
      </c>
      <c r="R1110" s="29">
        <v>235</v>
      </c>
      <c r="S1110" s="29">
        <v>85</v>
      </c>
      <c r="T1110" s="29">
        <v>3.1</v>
      </c>
      <c r="U1110" s="29">
        <v>7.2909999999999997E-3</v>
      </c>
    </row>
    <row r="1111" spans="1:21" ht="25.2" x14ac:dyDescent="0.3">
      <c r="A1111" s="1"/>
      <c r="B1111" s="47">
        <v>1106</v>
      </c>
      <c r="C1111" s="45">
        <v>1086541</v>
      </c>
      <c r="D1111" s="29">
        <v>1013054</v>
      </c>
      <c r="E1111" s="39" t="s">
        <v>1321</v>
      </c>
      <c r="F1111" s="39"/>
      <c r="G1111" s="29" t="s">
        <v>42</v>
      </c>
      <c r="H1111" s="41" t="s">
        <v>59</v>
      </c>
      <c r="I1111" s="29">
        <v>1135942</v>
      </c>
      <c r="J1111" s="46"/>
      <c r="K1111" s="38" t="s">
        <v>1301</v>
      </c>
      <c r="L1111" s="29" t="s">
        <v>158</v>
      </c>
      <c r="M1111" s="33">
        <v>28672</v>
      </c>
      <c r="N1111" s="29">
        <v>3.7</v>
      </c>
      <c r="O1111" s="29">
        <v>7.2899999999999996E-3</v>
      </c>
      <c r="P1111" s="29">
        <v>1</v>
      </c>
      <c r="Q1111" s="29">
        <v>365</v>
      </c>
      <c r="R1111" s="29">
        <v>235</v>
      </c>
      <c r="S1111" s="29">
        <v>85</v>
      </c>
      <c r="T1111" s="29">
        <v>3.7</v>
      </c>
      <c r="U1111" s="29">
        <v>7.2909999999999997E-3</v>
      </c>
    </row>
    <row r="1112" spans="1:21" ht="25.2" x14ac:dyDescent="0.3">
      <c r="A1112" s="1"/>
      <c r="B1112" s="47">
        <v>1107</v>
      </c>
      <c r="C1112" s="45">
        <v>1086542</v>
      </c>
      <c r="D1112" s="29">
        <v>1013055</v>
      </c>
      <c r="E1112" s="31" t="s">
        <v>1322</v>
      </c>
      <c r="F1112" s="31"/>
      <c r="G1112" s="37" t="s">
        <v>42</v>
      </c>
      <c r="H1112" s="41" t="s">
        <v>59</v>
      </c>
      <c r="I1112" s="29">
        <v>1135943</v>
      </c>
      <c r="J1112" s="46"/>
      <c r="K1112" s="38" t="s">
        <v>1301</v>
      </c>
      <c r="L1112" s="29" t="s">
        <v>158</v>
      </c>
      <c r="M1112" s="33">
        <v>33123</v>
      </c>
      <c r="N1112" s="29">
        <v>4.0999999999999996</v>
      </c>
      <c r="O1112" s="29">
        <v>1.098E-2</v>
      </c>
      <c r="P1112" s="29">
        <v>1</v>
      </c>
      <c r="Q1112" s="29">
        <v>565</v>
      </c>
      <c r="R1112" s="29">
        <v>235</v>
      </c>
      <c r="S1112" s="29">
        <v>85</v>
      </c>
      <c r="T1112" s="29">
        <v>4.0999999999999996</v>
      </c>
      <c r="U1112" s="29">
        <v>1.1285999999999999E-2</v>
      </c>
    </row>
    <row r="1113" spans="1:21" ht="25.2" x14ac:dyDescent="0.3">
      <c r="A1113" s="1"/>
      <c r="B1113" s="47">
        <v>1108</v>
      </c>
      <c r="C1113" s="45">
        <v>1086543</v>
      </c>
      <c r="D1113" s="29">
        <v>1013056</v>
      </c>
      <c r="E1113" s="31" t="s">
        <v>1323</v>
      </c>
      <c r="F1113" s="31"/>
      <c r="G1113" s="37" t="s">
        <v>42</v>
      </c>
      <c r="H1113" s="41" t="s">
        <v>59</v>
      </c>
      <c r="I1113" s="29">
        <v>1135944</v>
      </c>
      <c r="J1113" s="46"/>
      <c r="K1113" s="38" t="s">
        <v>1301</v>
      </c>
      <c r="L1113" s="29" t="s">
        <v>158</v>
      </c>
      <c r="M1113" s="33">
        <v>37717</v>
      </c>
      <c r="N1113" s="29">
        <v>4.5999999999999996</v>
      </c>
      <c r="O1113" s="29">
        <v>1.129E-2</v>
      </c>
      <c r="P1113" s="29">
        <v>1</v>
      </c>
      <c r="Q1113" s="29">
        <v>565</v>
      </c>
      <c r="R1113" s="29">
        <v>235</v>
      </c>
      <c r="S1113" s="29">
        <v>85</v>
      </c>
      <c r="T1113" s="29">
        <v>4.5999999999999996</v>
      </c>
      <c r="U1113" s="29">
        <v>1.1285999999999999E-2</v>
      </c>
    </row>
    <row r="1114" spans="1:21" ht="25.2" x14ac:dyDescent="0.3">
      <c r="A1114" s="1"/>
      <c r="B1114" s="47">
        <v>1109</v>
      </c>
      <c r="C1114" s="45">
        <v>1086544</v>
      </c>
      <c r="D1114" s="29">
        <v>1013057</v>
      </c>
      <c r="E1114" s="31" t="s">
        <v>1324</v>
      </c>
      <c r="F1114" s="31"/>
      <c r="G1114" s="37" t="s">
        <v>42</v>
      </c>
      <c r="H1114" s="41" t="s">
        <v>59</v>
      </c>
      <c r="I1114" s="29">
        <v>1135945</v>
      </c>
      <c r="J1114" s="46"/>
      <c r="K1114" s="38" t="s">
        <v>1301</v>
      </c>
      <c r="L1114" s="29" t="s">
        <v>158</v>
      </c>
      <c r="M1114" s="33">
        <v>42166</v>
      </c>
      <c r="N1114" s="29">
        <v>5</v>
      </c>
      <c r="O1114" s="29">
        <v>1.129E-2</v>
      </c>
      <c r="P1114" s="29">
        <v>1</v>
      </c>
      <c r="Q1114" s="29">
        <v>565</v>
      </c>
      <c r="R1114" s="29">
        <v>235</v>
      </c>
      <c r="S1114" s="29">
        <v>85</v>
      </c>
      <c r="T1114" s="29">
        <v>5</v>
      </c>
      <c r="U1114" s="29">
        <v>1.1285999999999999E-2</v>
      </c>
    </row>
    <row r="1115" spans="1:21" ht="25.2" x14ac:dyDescent="0.3">
      <c r="A1115" s="1"/>
      <c r="B1115" s="47">
        <v>1110</v>
      </c>
      <c r="C1115" s="45">
        <v>1086545</v>
      </c>
      <c r="D1115" s="29">
        <v>1013058</v>
      </c>
      <c r="E1115" s="39" t="s">
        <v>1325</v>
      </c>
      <c r="F1115" s="39"/>
      <c r="G1115" s="29" t="s">
        <v>42</v>
      </c>
      <c r="H1115" s="41" t="s">
        <v>59</v>
      </c>
      <c r="I1115" s="29">
        <v>1135946</v>
      </c>
      <c r="J1115" s="46"/>
      <c r="K1115" s="38" t="s">
        <v>1301</v>
      </c>
      <c r="L1115" s="29" t="s">
        <v>158</v>
      </c>
      <c r="M1115" s="33">
        <v>46616</v>
      </c>
      <c r="N1115" s="29">
        <v>5.5</v>
      </c>
      <c r="O1115" s="29">
        <v>1.129E-2</v>
      </c>
      <c r="P1115" s="29">
        <v>1</v>
      </c>
      <c r="Q1115" s="29">
        <v>565</v>
      </c>
      <c r="R1115" s="29">
        <v>235</v>
      </c>
      <c r="S1115" s="29">
        <v>85</v>
      </c>
      <c r="T1115" s="29">
        <v>5.5</v>
      </c>
      <c r="U1115" s="29">
        <v>1.1285999999999999E-2</v>
      </c>
    </row>
    <row r="1116" spans="1:21" ht="25.2" x14ac:dyDescent="0.3">
      <c r="A1116" s="1"/>
      <c r="B1116" s="47">
        <v>1111</v>
      </c>
      <c r="C1116" s="45">
        <v>1086546</v>
      </c>
      <c r="D1116" s="29">
        <v>1013059</v>
      </c>
      <c r="E1116" s="39" t="s">
        <v>1326</v>
      </c>
      <c r="F1116" s="39"/>
      <c r="G1116" s="29" t="s">
        <v>42</v>
      </c>
      <c r="H1116" s="41" t="s">
        <v>59</v>
      </c>
      <c r="I1116" s="29">
        <v>1135947</v>
      </c>
      <c r="J1116" s="46"/>
      <c r="K1116" s="38" t="s">
        <v>1301</v>
      </c>
      <c r="L1116" s="29" t="s">
        <v>158</v>
      </c>
      <c r="M1116" s="33">
        <v>51210</v>
      </c>
      <c r="N1116" s="29">
        <v>6</v>
      </c>
      <c r="O1116" s="29">
        <v>1.528E-2</v>
      </c>
      <c r="P1116" s="29">
        <v>1</v>
      </c>
      <c r="Q1116" s="29">
        <v>765</v>
      </c>
      <c r="R1116" s="29">
        <v>235</v>
      </c>
      <c r="S1116" s="29">
        <v>85</v>
      </c>
      <c r="T1116" s="29">
        <v>6</v>
      </c>
      <c r="U1116" s="29">
        <v>1.5280999999999999E-2</v>
      </c>
    </row>
    <row r="1117" spans="1:21" ht="37.799999999999997" x14ac:dyDescent="0.3">
      <c r="A1117" s="1"/>
      <c r="B1117" s="47">
        <v>1112</v>
      </c>
      <c r="C1117" s="45">
        <v>1086547</v>
      </c>
      <c r="D1117" s="29">
        <v>1013060</v>
      </c>
      <c r="E1117" s="31" t="s">
        <v>1327</v>
      </c>
      <c r="F1117" s="31"/>
      <c r="G1117" s="37" t="s">
        <v>47</v>
      </c>
      <c r="H1117" s="41" t="s">
        <v>62</v>
      </c>
      <c r="I1117" s="29">
        <v>1135948</v>
      </c>
      <c r="J1117" s="46"/>
      <c r="K1117" s="38" t="s">
        <v>1301</v>
      </c>
      <c r="L1117" s="29" t="s">
        <v>158</v>
      </c>
      <c r="M1117" s="33">
        <v>55661</v>
      </c>
      <c r="N1117" s="29">
        <v>6.4</v>
      </c>
      <c r="O1117" s="29">
        <v>1.528E-2</v>
      </c>
      <c r="P1117" s="29">
        <v>1</v>
      </c>
      <c r="Q1117" s="29">
        <v>765</v>
      </c>
      <c r="R1117" s="29">
        <v>235</v>
      </c>
      <c r="S1117" s="29">
        <v>85</v>
      </c>
      <c r="T1117" s="29">
        <v>6.4</v>
      </c>
      <c r="U1117" s="29">
        <v>1.5280999999999999E-2</v>
      </c>
    </row>
    <row r="1118" spans="1:21" ht="25.2" x14ac:dyDescent="0.3">
      <c r="A1118" s="1"/>
      <c r="B1118" s="47">
        <v>1113</v>
      </c>
      <c r="C1118" s="45">
        <v>1086548</v>
      </c>
      <c r="D1118" s="29">
        <v>1013061</v>
      </c>
      <c r="E1118" s="31" t="s">
        <v>1328</v>
      </c>
      <c r="F1118" s="31"/>
      <c r="G1118" s="37" t="s">
        <v>42</v>
      </c>
      <c r="H1118" s="41" t="s">
        <v>59</v>
      </c>
      <c r="I1118" s="29">
        <v>1135949</v>
      </c>
      <c r="J1118" s="46"/>
      <c r="K1118" s="38" t="s">
        <v>1301</v>
      </c>
      <c r="L1118" s="29" t="s">
        <v>158</v>
      </c>
      <c r="M1118" s="33">
        <v>60110</v>
      </c>
      <c r="N1118" s="29">
        <v>6.9</v>
      </c>
      <c r="O1118" s="29">
        <v>1.528E-2</v>
      </c>
      <c r="P1118" s="29">
        <v>1</v>
      </c>
      <c r="Q1118" s="29">
        <v>765</v>
      </c>
      <c r="R1118" s="29">
        <v>235</v>
      </c>
      <c r="S1118" s="29">
        <v>85</v>
      </c>
      <c r="T1118" s="29">
        <v>6.9</v>
      </c>
      <c r="U1118" s="29">
        <v>1.5280999999999999E-2</v>
      </c>
    </row>
    <row r="1119" spans="1:21" ht="25.2" x14ac:dyDescent="0.3">
      <c r="A1119" s="1"/>
      <c r="B1119" s="47">
        <v>1114</v>
      </c>
      <c r="C1119" s="45">
        <v>1059132</v>
      </c>
      <c r="D1119" s="37">
        <v>1032701</v>
      </c>
      <c r="E1119" s="39" t="s">
        <v>1339</v>
      </c>
      <c r="F1119" s="39"/>
      <c r="G1119" s="29" t="s">
        <v>47</v>
      </c>
      <c r="H1119" s="41" t="s">
        <v>59</v>
      </c>
      <c r="I1119" s="29">
        <v>1135962</v>
      </c>
      <c r="J1119" s="46"/>
      <c r="K1119" s="38" t="s">
        <v>1214</v>
      </c>
      <c r="L1119" s="29" t="s">
        <v>366</v>
      </c>
      <c r="M1119" s="33">
        <v>4994</v>
      </c>
      <c r="N1119" s="29">
        <v>0.95</v>
      </c>
      <c r="O1119" s="29">
        <v>4.7600000000000002E-4</v>
      </c>
      <c r="P1119" s="29">
        <v>1</v>
      </c>
      <c r="Q1119" s="29">
        <v>144</v>
      </c>
      <c r="R1119" s="29">
        <v>73</v>
      </c>
      <c r="S1119" s="29">
        <v>44</v>
      </c>
      <c r="T1119" s="29">
        <v>0.95</v>
      </c>
      <c r="U1119" s="29">
        <v>4.6299999999999998E-4</v>
      </c>
    </row>
    <row r="1120" spans="1:21" ht="25.2" x14ac:dyDescent="0.3">
      <c r="A1120" s="1"/>
      <c r="B1120" s="47">
        <v>1115</v>
      </c>
      <c r="C1120" s="45">
        <v>1086559</v>
      </c>
      <c r="D1120" s="29"/>
      <c r="E1120" s="31" t="s">
        <v>1340</v>
      </c>
      <c r="F1120" s="31"/>
      <c r="G1120" s="37" t="s">
        <v>47</v>
      </c>
      <c r="H1120" s="41" t="s">
        <v>59</v>
      </c>
      <c r="I1120" s="29">
        <v>1135964</v>
      </c>
      <c r="J1120" s="46"/>
      <c r="K1120" s="38" t="s">
        <v>1216</v>
      </c>
      <c r="L1120" s="29" t="s">
        <v>366</v>
      </c>
      <c r="M1120" s="33">
        <v>7965</v>
      </c>
      <c r="N1120" s="29">
        <v>0.78</v>
      </c>
      <c r="O1120" s="29">
        <v>1.047E-3</v>
      </c>
      <c r="P1120" s="29">
        <v>1</v>
      </c>
      <c r="Q1120" s="29">
        <v>115</v>
      </c>
      <c r="R1120" s="29">
        <v>70</v>
      </c>
      <c r="S1120" s="29">
        <v>130</v>
      </c>
      <c r="T1120" s="29">
        <v>0.78</v>
      </c>
      <c r="U1120" s="29">
        <v>1.047E-3</v>
      </c>
    </row>
    <row r="1121" spans="1:21" x14ac:dyDescent="0.3">
      <c r="A1121" s="1"/>
      <c r="B1121" s="47">
        <v>1116</v>
      </c>
      <c r="C1121" s="45">
        <v>1136593</v>
      </c>
      <c r="D1121" s="40">
        <v>1093473</v>
      </c>
      <c r="E1121" s="39" t="s">
        <v>5704</v>
      </c>
      <c r="F1121" s="39"/>
      <c r="G1121" s="29" t="s">
        <v>47</v>
      </c>
      <c r="H1121" s="139" t="s">
        <v>4781</v>
      </c>
      <c r="I1121" s="29"/>
      <c r="J1121" s="46"/>
      <c r="K1121" s="55" t="s">
        <v>1214</v>
      </c>
      <c r="L1121" s="29" t="s">
        <v>158</v>
      </c>
      <c r="M1121" s="33">
        <v>19636</v>
      </c>
      <c r="N1121" s="29">
        <v>8.32</v>
      </c>
      <c r="O1121" s="29">
        <v>6.0062999999999998E-2</v>
      </c>
      <c r="P1121" s="29">
        <v>1</v>
      </c>
      <c r="Q1121" s="29">
        <v>620</v>
      </c>
      <c r="R1121" s="29">
        <v>125</v>
      </c>
      <c r="S1121" s="29">
        <v>775</v>
      </c>
      <c r="T1121" s="29">
        <v>8.6170000000000009</v>
      </c>
      <c r="U1121" s="29">
        <v>6.0062999999999998E-2</v>
      </c>
    </row>
    <row r="1122" spans="1:21" x14ac:dyDescent="0.3">
      <c r="A1122" s="1"/>
      <c r="B1122" s="47">
        <v>1117</v>
      </c>
      <c r="C1122" s="45">
        <v>1136594</v>
      </c>
      <c r="D1122" s="40">
        <v>1093474</v>
      </c>
      <c r="E1122" s="39" t="s">
        <v>5705</v>
      </c>
      <c r="F1122" s="39"/>
      <c r="G1122" s="29" t="s">
        <v>47</v>
      </c>
      <c r="H1122" s="139" t="s">
        <v>4781</v>
      </c>
      <c r="I1122" s="29"/>
      <c r="J1122" s="46"/>
      <c r="K1122" s="55" t="s">
        <v>1214</v>
      </c>
      <c r="L1122" s="29" t="s">
        <v>158</v>
      </c>
      <c r="M1122" s="33">
        <v>22607</v>
      </c>
      <c r="N1122" s="29">
        <v>9.86</v>
      </c>
      <c r="O1122" s="29">
        <v>6.8860000000000005E-2</v>
      </c>
      <c r="P1122" s="29">
        <v>1</v>
      </c>
      <c r="Q1122" s="29">
        <v>770</v>
      </c>
      <c r="R1122" s="29">
        <v>125</v>
      </c>
      <c r="S1122" s="29">
        <v>775</v>
      </c>
      <c r="T1122" s="29">
        <v>10.162000000000001</v>
      </c>
      <c r="U1122" s="29">
        <v>7.4593999999999994E-2</v>
      </c>
    </row>
    <row r="1123" spans="1:21" x14ac:dyDescent="0.3">
      <c r="A1123" s="1"/>
      <c r="B1123" s="47">
        <v>1118</v>
      </c>
      <c r="C1123" s="45">
        <v>1136595</v>
      </c>
      <c r="D1123" s="40">
        <v>1093475</v>
      </c>
      <c r="E1123" s="39" t="s">
        <v>5706</v>
      </c>
      <c r="F1123" s="39"/>
      <c r="G1123" s="29" t="s">
        <v>47</v>
      </c>
      <c r="H1123" s="139" t="s">
        <v>4781</v>
      </c>
      <c r="I1123" s="29"/>
      <c r="J1123" s="46"/>
      <c r="K1123" s="55" t="s">
        <v>1214</v>
      </c>
      <c r="L1123" s="29" t="s">
        <v>158</v>
      </c>
      <c r="M1123" s="33">
        <v>25907</v>
      </c>
      <c r="N1123" s="29">
        <v>11.41</v>
      </c>
      <c r="O1123" s="29">
        <v>8.9124999999999996E-2</v>
      </c>
      <c r="P1123" s="29">
        <v>1</v>
      </c>
      <c r="Q1123" s="29">
        <v>920</v>
      </c>
      <c r="R1123" s="29">
        <v>125</v>
      </c>
      <c r="S1123" s="29">
        <v>775</v>
      </c>
      <c r="T1123" s="29">
        <v>11.707000000000001</v>
      </c>
      <c r="U1123" s="29">
        <v>8.9124999999999996E-2</v>
      </c>
    </row>
    <row r="1124" spans="1:21" x14ac:dyDescent="0.3">
      <c r="A1124" s="1"/>
      <c r="B1124" s="47">
        <v>1119</v>
      </c>
      <c r="C1124" s="45">
        <v>1136596</v>
      </c>
      <c r="D1124" s="40">
        <v>1093476</v>
      </c>
      <c r="E1124" s="39" t="s">
        <v>5707</v>
      </c>
      <c r="F1124" s="39"/>
      <c r="G1124" s="29" t="s">
        <v>42</v>
      </c>
      <c r="H1124" s="139" t="s">
        <v>4781</v>
      </c>
      <c r="I1124" s="29"/>
      <c r="J1124" s="46"/>
      <c r="K1124" s="55" t="s">
        <v>1214</v>
      </c>
      <c r="L1124" s="29" t="s">
        <v>158</v>
      </c>
      <c r="M1124" s="33">
        <v>28878</v>
      </c>
      <c r="N1124" s="29">
        <v>12.95</v>
      </c>
      <c r="O1124" s="29">
        <v>9.622E-2</v>
      </c>
      <c r="P1124" s="29">
        <v>1</v>
      </c>
      <c r="Q1124" s="29">
        <v>1070</v>
      </c>
      <c r="R1124" s="29">
        <v>125</v>
      </c>
      <c r="S1124" s="29">
        <v>775</v>
      </c>
      <c r="T1124" s="29">
        <v>13.252000000000001</v>
      </c>
      <c r="U1124" s="29">
        <v>0.103656</v>
      </c>
    </row>
    <row r="1125" spans="1:21" x14ac:dyDescent="0.3">
      <c r="A1125" s="1"/>
      <c r="B1125" s="47">
        <v>1120</v>
      </c>
      <c r="C1125" s="45">
        <v>1136597</v>
      </c>
      <c r="D1125" s="40">
        <v>1093477</v>
      </c>
      <c r="E1125" s="39" t="s">
        <v>5708</v>
      </c>
      <c r="F1125" s="39"/>
      <c r="G1125" s="29" t="s">
        <v>31</v>
      </c>
      <c r="H1125" s="139" t="s">
        <v>4781</v>
      </c>
      <c r="I1125" s="29"/>
      <c r="J1125" s="46"/>
      <c r="K1125" s="55" t="s">
        <v>1214</v>
      </c>
      <c r="L1125" s="29" t="s">
        <v>158</v>
      </c>
      <c r="M1125" s="33">
        <v>31848</v>
      </c>
      <c r="N1125" s="29">
        <v>14.5</v>
      </c>
      <c r="O1125" s="29">
        <v>0.118188</v>
      </c>
      <c r="P1125" s="29">
        <v>1</v>
      </c>
      <c r="Q1125" s="29">
        <v>1220</v>
      </c>
      <c r="R1125" s="29">
        <v>125</v>
      </c>
      <c r="S1125" s="29">
        <v>775</v>
      </c>
      <c r="T1125" s="29">
        <v>14.797000000000001</v>
      </c>
      <c r="U1125" s="29">
        <v>0.118188</v>
      </c>
    </row>
    <row r="1126" spans="1:21" x14ac:dyDescent="0.3">
      <c r="A1126" s="1"/>
      <c r="B1126" s="47">
        <v>1121</v>
      </c>
      <c r="C1126" s="45">
        <v>1136598</v>
      </c>
      <c r="D1126" s="40">
        <v>1093478</v>
      </c>
      <c r="E1126" s="39" t="s">
        <v>5709</v>
      </c>
      <c r="F1126" s="39"/>
      <c r="G1126" s="29" t="s">
        <v>31</v>
      </c>
      <c r="H1126" s="139" t="s">
        <v>4781</v>
      </c>
      <c r="I1126" s="29"/>
      <c r="J1126" s="46"/>
      <c r="K1126" s="55" t="s">
        <v>1214</v>
      </c>
      <c r="L1126" s="29" t="s">
        <v>158</v>
      </c>
      <c r="M1126" s="33">
        <v>37789</v>
      </c>
      <c r="N1126" s="29">
        <v>16.04</v>
      </c>
      <c r="O1126" s="29">
        <v>0.12358</v>
      </c>
      <c r="P1126" s="29">
        <v>1</v>
      </c>
      <c r="Q1126" s="29">
        <v>1370</v>
      </c>
      <c r="R1126" s="29">
        <v>125</v>
      </c>
      <c r="S1126" s="29">
        <v>775</v>
      </c>
      <c r="T1126" s="29">
        <v>16.343</v>
      </c>
      <c r="U1126" s="29">
        <v>0.132719</v>
      </c>
    </row>
    <row r="1127" spans="1:21" x14ac:dyDescent="0.3">
      <c r="A1127" s="1"/>
      <c r="B1127" s="47">
        <v>1122</v>
      </c>
      <c r="C1127" s="45">
        <v>1136599</v>
      </c>
      <c r="D1127" s="40">
        <v>1046996</v>
      </c>
      <c r="E1127" s="39" t="s">
        <v>5710</v>
      </c>
      <c r="F1127" s="39"/>
      <c r="G1127" s="29" t="s">
        <v>47</v>
      </c>
      <c r="H1127" s="139" t="s">
        <v>4781</v>
      </c>
      <c r="I1127" s="29"/>
      <c r="J1127" s="46"/>
      <c r="K1127" s="55" t="s">
        <v>1214</v>
      </c>
      <c r="L1127" s="29" t="s">
        <v>158</v>
      </c>
      <c r="M1127" s="33">
        <v>23689</v>
      </c>
      <c r="N1127" s="29">
        <v>9.33</v>
      </c>
      <c r="O1127" s="29">
        <v>8.0426999999999998E-2</v>
      </c>
      <c r="P1127" s="29">
        <v>1</v>
      </c>
      <c r="Q1127" s="29">
        <v>830</v>
      </c>
      <c r="R1127" s="29">
        <v>570</v>
      </c>
      <c r="S1127" s="29">
        <v>170</v>
      </c>
      <c r="T1127" s="29">
        <v>9.33</v>
      </c>
      <c r="U1127" s="29">
        <v>8.0426999999999998E-2</v>
      </c>
    </row>
    <row r="1128" spans="1:21" x14ac:dyDescent="0.3">
      <c r="A1128" s="1"/>
      <c r="B1128" s="47">
        <v>1123</v>
      </c>
      <c r="C1128" s="45">
        <v>1136600</v>
      </c>
      <c r="D1128" s="40">
        <v>1046997</v>
      </c>
      <c r="E1128" s="39" t="s">
        <v>5711</v>
      </c>
      <c r="F1128" s="39"/>
      <c r="G1128" s="29" t="s">
        <v>47</v>
      </c>
      <c r="H1128" s="139" t="s">
        <v>4781</v>
      </c>
      <c r="I1128" s="29"/>
      <c r="J1128" s="46"/>
      <c r="K1128" s="55" t="s">
        <v>1214</v>
      </c>
      <c r="L1128" s="29" t="s">
        <v>158</v>
      </c>
      <c r="M1128" s="33">
        <v>27740</v>
      </c>
      <c r="N1128" s="29">
        <v>11.22</v>
      </c>
      <c r="O1128" s="29">
        <v>9.1370000000000007E-2</v>
      </c>
      <c r="P1128" s="29">
        <v>1</v>
      </c>
      <c r="Q1128" s="29">
        <v>835</v>
      </c>
      <c r="R1128" s="29">
        <v>715</v>
      </c>
      <c r="S1128" s="29">
        <v>170</v>
      </c>
      <c r="T1128" s="29">
        <v>11.22</v>
      </c>
      <c r="U1128" s="29">
        <v>0.101494</v>
      </c>
    </row>
    <row r="1129" spans="1:21" x14ac:dyDescent="0.3">
      <c r="A1129" s="1"/>
      <c r="B1129" s="47">
        <v>1124</v>
      </c>
      <c r="C1129" s="45">
        <v>1136601</v>
      </c>
      <c r="D1129" s="40">
        <v>1046998</v>
      </c>
      <c r="E1129" s="39" t="s">
        <v>5712</v>
      </c>
      <c r="F1129" s="39"/>
      <c r="G1129" s="29" t="s">
        <v>47</v>
      </c>
      <c r="H1129" s="139" t="s">
        <v>4781</v>
      </c>
      <c r="I1129" s="29"/>
      <c r="J1129" s="46"/>
      <c r="K1129" s="55" t="s">
        <v>1214</v>
      </c>
      <c r="L1129" s="29" t="s">
        <v>158</v>
      </c>
      <c r="M1129" s="33">
        <v>28052</v>
      </c>
      <c r="N1129" s="29">
        <v>12.19</v>
      </c>
      <c r="O1129" s="29">
        <v>0.110058</v>
      </c>
      <c r="P1129" s="29">
        <v>1</v>
      </c>
      <c r="Q1129" s="29">
        <v>830</v>
      </c>
      <c r="R1129" s="29">
        <v>780</v>
      </c>
      <c r="S1129" s="29">
        <v>170</v>
      </c>
      <c r="T1129" s="29">
        <v>12.19</v>
      </c>
      <c r="U1129" s="29">
        <v>0.110058</v>
      </c>
    </row>
    <row r="1130" spans="1:21" x14ac:dyDescent="0.3">
      <c r="A1130" s="1"/>
      <c r="B1130" s="47">
        <v>1125</v>
      </c>
      <c r="C1130" s="45">
        <v>1136602</v>
      </c>
      <c r="D1130" s="40">
        <v>1046999</v>
      </c>
      <c r="E1130" s="39" t="s">
        <v>5713</v>
      </c>
      <c r="F1130" s="39"/>
      <c r="G1130" s="29" t="s">
        <v>47</v>
      </c>
      <c r="H1130" s="139" t="s">
        <v>4781</v>
      </c>
      <c r="I1130" s="29"/>
      <c r="J1130" s="46"/>
      <c r="K1130" s="55" t="s">
        <v>1214</v>
      </c>
      <c r="L1130" s="29" t="s">
        <v>158</v>
      </c>
      <c r="M1130" s="33">
        <v>34435</v>
      </c>
      <c r="N1130" s="29">
        <v>14</v>
      </c>
      <c r="O1130" s="29">
        <v>0.13727500000000001</v>
      </c>
      <c r="P1130" s="29">
        <v>1</v>
      </c>
      <c r="Q1130" s="29">
        <v>950</v>
      </c>
      <c r="R1130" s="29">
        <v>850</v>
      </c>
      <c r="S1130" s="29">
        <v>170</v>
      </c>
      <c r="T1130" s="29">
        <v>14</v>
      </c>
      <c r="U1130" s="29">
        <v>0.13727500000000001</v>
      </c>
    </row>
    <row r="1131" spans="1:21" ht="37.799999999999997" x14ac:dyDescent="0.3">
      <c r="A1131" s="1"/>
      <c r="B1131" s="47">
        <v>1126</v>
      </c>
      <c r="C1131" s="45">
        <v>1093473</v>
      </c>
      <c r="D1131" s="29">
        <v>1046991</v>
      </c>
      <c r="E1131" s="39" t="s">
        <v>1342</v>
      </c>
      <c r="F1131" s="39"/>
      <c r="G1131" s="29" t="s">
        <v>47</v>
      </c>
      <c r="H1131" s="41" t="s">
        <v>62</v>
      </c>
      <c r="I1131" s="29"/>
      <c r="J1131" s="46"/>
      <c r="K1131" s="55" t="s">
        <v>1214</v>
      </c>
      <c r="L1131" s="29" t="s">
        <v>158</v>
      </c>
      <c r="M1131" s="33">
        <v>19636</v>
      </c>
      <c r="N1131" s="29">
        <v>8.32</v>
      </c>
      <c r="O1131" s="29">
        <v>6.0062999999999998E-2</v>
      </c>
      <c r="P1131" s="29">
        <v>1</v>
      </c>
      <c r="Q1131" s="29">
        <v>620</v>
      </c>
      <c r="R1131" s="29">
        <v>125</v>
      </c>
      <c r="S1131" s="29">
        <v>775</v>
      </c>
      <c r="T1131" s="29">
        <v>8.6170000000000009</v>
      </c>
      <c r="U1131" s="29">
        <v>6.0062999999999998E-2</v>
      </c>
    </row>
    <row r="1132" spans="1:21" ht="37.799999999999997" x14ac:dyDescent="0.3">
      <c r="A1132" s="1"/>
      <c r="B1132" s="47">
        <v>1127</v>
      </c>
      <c r="C1132" s="45">
        <v>1093474</v>
      </c>
      <c r="D1132" s="29">
        <v>1046992</v>
      </c>
      <c r="E1132" s="39" t="s">
        <v>1343</v>
      </c>
      <c r="F1132" s="39"/>
      <c r="G1132" s="29" t="s">
        <v>47</v>
      </c>
      <c r="H1132" s="41" t="s">
        <v>62</v>
      </c>
      <c r="I1132" s="29"/>
      <c r="J1132" s="46"/>
      <c r="K1132" s="55" t="s">
        <v>1214</v>
      </c>
      <c r="L1132" s="29" t="s">
        <v>158</v>
      </c>
      <c r="M1132" s="33">
        <v>22607</v>
      </c>
      <c r="N1132" s="29">
        <v>9.86</v>
      </c>
      <c r="O1132" s="29">
        <v>6.8860000000000005E-2</v>
      </c>
      <c r="P1132" s="29">
        <v>1</v>
      </c>
      <c r="Q1132" s="29">
        <v>770</v>
      </c>
      <c r="R1132" s="29">
        <v>125</v>
      </c>
      <c r="S1132" s="29">
        <v>775</v>
      </c>
      <c r="T1132" s="29">
        <v>10.162000000000001</v>
      </c>
      <c r="U1132" s="29">
        <v>7.4593999999999994E-2</v>
      </c>
    </row>
    <row r="1133" spans="1:21" ht="37.799999999999997" x14ac:dyDescent="0.3">
      <c r="A1133" s="1"/>
      <c r="B1133" s="47">
        <v>1128</v>
      </c>
      <c r="C1133" s="45">
        <v>1093475</v>
      </c>
      <c r="D1133" s="29">
        <v>1046993</v>
      </c>
      <c r="E1133" s="32" t="s">
        <v>1344</v>
      </c>
      <c r="F1133" s="32"/>
      <c r="G1133" s="29" t="s">
        <v>47</v>
      </c>
      <c r="H1133" s="41" t="s">
        <v>62</v>
      </c>
      <c r="I1133" s="29"/>
      <c r="J1133" s="46"/>
      <c r="K1133" s="55" t="s">
        <v>1214</v>
      </c>
      <c r="L1133" s="29" t="s">
        <v>158</v>
      </c>
      <c r="M1133" s="33">
        <v>25907</v>
      </c>
      <c r="N1133" s="29">
        <v>11.41</v>
      </c>
      <c r="O1133" s="29">
        <v>8.9124999999999996E-2</v>
      </c>
      <c r="P1133" s="29">
        <v>1</v>
      </c>
      <c r="Q1133" s="29">
        <v>920</v>
      </c>
      <c r="R1133" s="29">
        <v>125</v>
      </c>
      <c r="S1133" s="29">
        <v>775</v>
      </c>
      <c r="T1133" s="29">
        <v>11.707000000000001</v>
      </c>
      <c r="U1133" s="29">
        <v>8.9124999999999996E-2</v>
      </c>
    </row>
    <row r="1134" spans="1:21" ht="37.799999999999997" x14ac:dyDescent="0.3">
      <c r="A1134" s="1"/>
      <c r="B1134" s="47">
        <v>1129</v>
      </c>
      <c r="C1134" s="45">
        <v>1093476</v>
      </c>
      <c r="D1134" s="29">
        <v>1046994</v>
      </c>
      <c r="E1134" s="32" t="s">
        <v>1345</v>
      </c>
      <c r="F1134" s="32"/>
      <c r="G1134" s="29" t="s">
        <v>47</v>
      </c>
      <c r="H1134" s="41" t="s">
        <v>62</v>
      </c>
      <c r="I1134" s="29"/>
      <c r="J1134" s="46"/>
      <c r="K1134" s="55" t="s">
        <v>1214</v>
      </c>
      <c r="L1134" s="29" t="s">
        <v>158</v>
      </c>
      <c r="M1134" s="33">
        <v>28878</v>
      </c>
      <c r="N1134" s="29">
        <v>12.95</v>
      </c>
      <c r="O1134" s="29">
        <v>9.622E-2</v>
      </c>
      <c r="P1134" s="29">
        <v>1</v>
      </c>
      <c r="Q1134" s="29">
        <v>1070</v>
      </c>
      <c r="R1134" s="29">
        <v>125</v>
      </c>
      <c r="S1134" s="29">
        <v>775</v>
      </c>
      <c r="T1134" s="29">
        <v>13.252000000000001</v>
      </c>
      <c r="U1134" s="29">
        <v>0.103656</v>
      </c>
    </row>
    <row r="1135" spans="1:21" ht="25.2" x14ac:dyDescent="0.3">
      <c r="A1135" s="1"/>
      <c r="B1135" s="47">
        <v>1130</v>
      </c>
      <c r="C1135" s="45">
        <v>1093477</v>
      </c>
      <c r="D1135" s="29"/>
      <c r="E1135" s="39" t="s">
        <v>1346</v>
      </c>
      <c r="F1135" s="39"/>
      <c r="G1135" s="29" t="s">
        <v>31</v>
      </c>
      <c r="H1135" s="41" t="s">
        <v>59</v>
      </c>
      <c r="I1135" s="29"/>
      <c r="J1135" s="46"/>
      <c r="K1135" s="55" t="s">
        <v>1214</v>
      </c>
      <c r="L1135" s="29" t="s">
        <v>158</v>
      </c>
      <c r="M1135" s="33">
        <v>31848</v>
      </c>
      <c r="N1135" s="29">
        <v>14.5</v>
      </c>
      <c r="O1135" s="29">
        <v>0.118188</v>
      </c>
      <c r="P1135" s="29">
        <v>1</v>
      </c>
      <c r="Q1135" s="29">
        <v>1220</v>
      </c>
      <c r="R1135" s="29">
        <v>125</v>
      </c>
      <c r="S1135" s="29">
        <v>775</v>
      </c>
      <c r="T1135" s="29">
        <v>14.797000000000001</v>
      </c>
      <c r="U1135" s="29">
        <v>0.118188</v>
      </c>
    </row>
    <row r="1136" spans="1:21" ht="25.2" x14ac:dyDescent="0.3">
      <c r="A1136" s="1"/>
      <c r="B1136" s="47">
        <v>1131</v>
      </c>
      <c r="C1136" s="45">
        <v>1093478</v>
      </c>
      <c r="D1136" s="29">
        <v>1045477</v>
      </c>
      <c r="E1136" s="39" t="s">
        <v>1347</v>
      </c>
      <c r="F1136" s="39"/>
      <c r="G1136" s="29" t="s">
        <v>31</v>
      </c>
      <c r="H1136" s="41" t="s">
        <v>59</v>
      </c>
      <c r="I1136" s="29"/>
      <c r="J1136" s="46"/>
      <c r="K1136" s="55" t="s">
        <v>1214</v>
      </c>
      <c r="L1136" s="29" t="s">
        <v>158</v>
      </c>
      <c r="M1136" s="33">
        <v>37789</v>
      </c>
      <c r="N1136" s="29">
        <v>16.04</v>
      </c>
      <c r="O1136" s="29">
        <v>0.12358</v>
      </c>
      <c r="P1136" s="29">
        <v>1</v>
      </c>
      <c r="Q1136" s="29">
        <v>1370</v>
      </c>
      <c r="R1136" s="29">
        <v>125</v>
      </c>
      <c r="S1136" s="29">
        <v>775</v>
      </c>
      <c r="T1136" s="29">
        <v>16.343</v>
      </c>
      <c r="U1136" s="29">
        <v>0.132719</v>
      </c>
    </row>
    <row r="1137" spans="1:21" ht="37.799999999999997" x14ac:dyDescent="0.3">
      <c r="A1137" s="1"/>
      <c r="B1137" s="47">
        <v>1132</v>
      </c>
      <c r="C1137" s="45">
        <v>1046996</v>
      </c>
      <c r="D1137" s="40" t="s">
        <v>33</v>
      </c>
      <c r="E1137" s="31" t="s">
        <v>1349</v>
      </c>
      <c r="F1137" s="31"/>
      <c r="G1137" s="29" t="s">
        <v>47</v>
      </c>
      <c r="H1137" s="41" t="s">
        <v>62</v>
      </c>
      <c r="I1137" s="40"/>
      <c r="J1137" s="46"/>
      <c r="K1137" s="38" t="s">
        <v>1214</v>
      </c>
      <c r="L1137" s="29" t="s">
        <v>158</v>
      </c>
      <c r="M1137" s="33">
        <v>23689</v>
      </c>
      <c r="N1137" s="29">
        <v>9.33</v>
      </c>
      <c r="O1137" s="29">
        <v>8.0426999999999998E-2</v>
      </c>
      <c r="P1137" s="29">
        <v>1</v>
      </c>
      <c r="Q1137" s="29">
        <v>830</v>
      </c>
      <c r="R1137" s="29">
        <v>570</v>
      </c>
      <c r="S1137" s="29">
        <v>170</v>
      </c>
      <c r="T1137" s="29">
        <v>9.33</v>
      </c>
      <c r="U1137" s="29">
        <v>8.0426999999999998E-2</v>
      </c>
    </row>
    <row r="1138" spans="1:21" ht="37.799999999999997" x14ac:dyDescent="0.3">
      <c r="A1138" s="1"/>
      <c r="B1138" s="47">
        <v>1133</v>
      </c>
      <c r="C1138" s="45">
        <v>1046997</v>
      </c>
      <c r="D1138" s="40" t="s">
        <v>33</v>
      </c>
      <c r="E1138" s="39" t="s">
        <v>1351</v>
      </c>
      <c r="F1138" s="39"/>
      <c r="G1138" s="29" t="s">
        <v>47</v>
      </c>
      <c r="H1138" s="41" t="s">
        <v>62</v>
      </c>
      <c r="I1138" s="40"/>
      <c r="J1138" s="46"/>
      <c r="K1138" s="38" t="s">
        <v>1214</v>
      </c>
      <c r="L1138" s="29" t="s">
        <v>158</v>
      </c>
      <c r="M1138" s="33">
        <v>27740</v>
      </c>
      <c r="N1138" s="29">
        <v>11.22</v>
      </c>
      <c r="O1138" s="29">
        <v>9.1370000000000007E-2</v>
      </c>
      <c r="P1138" s="29">
        <v>1</v>
      </c>
      <c r="Q1138" s="29">
        <v>835</v>
      </c>
      <c r="R1138" s="29">
        <v>715</v>
      </c>
      <c r="S1138" s="29">
        <v>170</v>
      </c>
      <c r="T1138" s="29">
        <v>11.22</v>
      </c>
      <c r="U1138" s="29">
        <v>0.101494</v>
      </c>
    </row>
    <row r="1139" spans="1:21" ht="37.799999999999997" x14ac:dyDescent="0.3">
      <c r="A1139" s="1"/>
      <c r="B1139" s="47">
        <v>1134</v>
      </c>
      <c r="C1139" s="45">
        <v>1046998</v>
      </c>
      <c r="D1139" s="40" t="s">
        <v>33</v>
      </c>
      <c r="E1139" s="39" t="s">
        <v>1352</v>
      </c>
      <c r="F1139" s="39"/>
      <c r="G1139" s="29" t="s">
        <v>47</v>
      </c>
      <c r="H1139" s="41" t="s">
        <v>62</v>
      </c>
      <c r="I1139" s="40"/>
      <c r="J1139" s="46"/>
      <c r="K1139" s="38" t="s">
        <v>1214</v>
      </c>
      <c r="L1139" s="29" t="s">
        <v>158</v>
      </c>
      <c r="M1139" s="33">
        <v>28052</v>
      </c>
      <c r="N1139" s="29">
        <v>12.19</v>
      </c>
      <c r="O1139" s="29">
        <v>0.110058</v>
      </c>
      <c r="P1139" s="29">
        <v>1</v>
      </c>
      <c r="Q1139" s="29">
        <v>830</v>
      </c>
      <c r="R1139" s="29">
        <v>780</v>
      </c>
      <c r="S1139" s="29">
        <v>170</v>
      </c>
      <c r="T1139" s="29">
        <v>12.19</v>
      </c>
      <c r="U1139" s="29">
        <v>0.110058</v>
      </c>
    </row>
    <row r="1140" spans="1:21" ht="37.799999999999997" x14ac:dyDescent="0.3">
      <c r="A1140" s="1"/>
      <c r="B1140" s="47">
        <v>1135</v>
      </c>
      <c r="C1140" s="45">
        <v>1046999</v>
      </c>
      <c r="D1140" s="40" t="s">
        <v>33</v>
      </c>
      <c r="E1140" s="31" t="s">
        <v>1353</v>
      </c>
      <c r="F1140" s="31"/>
      <c r="G1140" s="37" t="s">
        <v>47</v>
      </c>
      <c r="H1140" s="41" t="s">
        <v>62</v>
      </c>
      <c r="I1140" s="40"/>
      <c r="J1140" s="46"/>
      <c r="K1140" s="38" t="s">
        <v>1214</v>
      </c>
      <c r="L1140" s="29" t="s">
        <v>158</v>
      </c>
      <c r="M1140" s="33">
        <v>34435</v>
      </c>
      <c r="N1140" s="29">
        <v>14</v>
      </c>
      <c r="O1140" s="29">
        <v>0.13727500000000001</v>
      </c>
      <c r="P1140" s="29">
        <v>1</v>
      </c>
      <c r="Q1140" s="29">
        <v>950</v>
      </c>
      <c r="R1140" s="29">
        <v>850</v>
      </c>
      <c r="S1140" s="29">
        <v>170</v>
      </c>
      <c r="T1140" s="29">
        <v>14</v>
      </c>
      <c r="U1140" s="29">
        <v>0.13727500000000001</v>
      </c>
    </row>
    <row r="1141" spans="1:21" ht="25.2" x14ac:dyDescent="0.3">
      <c r="A1141" s="1"/>
      <c r="B1141" s="47">
        <v>1136</v>
      </c>
      <c r="C1141" s="45">
        <v>1135791</v>
      </c>
      <c r="D1141" s="29">
        <v>1045814</v>
      </c>
      <c r="E1141" s="31" t="s">
        <v>5594</v>
      </c>
      <c r="F1141" s="31"/>
      <c r="G1141" s="37" t="s">
        <v>47</v>
      </c>
      <c r="H1141" s="139" t="s">
        <v>4781</v>
      </c>
      <c r="I1141" s="40"/>
      <c r="J1141" s="46"/>
      <c r="K1141" s="38" t="s">
        <v>1214</v>
      </c>
      <c r="L1141" s="29" t="s">
        <v>158</v>
      </c>
      <c r="M1141" s="33">
        <v>13737</v>
      </c>
      <c r="N1141" s="29"/>
      <c r="O1141" s="29"/>
      <c r="P1141" s="29">
        <v>1</v>
      </c>
      <c r="Q1141" s="29"/>
      <c r="R1141" s="29"/>
      <c r="S1141" s="29"/>
      <c r="T1141" s="29"/>
      <c r="U1141" s="29"/>
    </row>
    <row r="1142" spans="1:21" ht="25.2" x14ac:dyDescent="0.3">
      <c r="A1142" s="1"/>
      <c r="B1142" s="47">
        <v>1137</v>
      </c>
      <c r="C1142" s="45">
        <v>1135792</v>
      </c>
      <c r="D1142" s="29">
        <v>1045813</v>
      </c>
      <c r="E1142" s="31" t="s">
        <v>5595</v>
      </c>
      <c r="F1142" s="31"/>
      <c r="G1142" s="37" t="s">
        <v>47</v>
      </c>
      <c r="H1142" s="139" t="s">
        <v>4781</v>
      </c>
      <c r="I1142" s="40"/>
      <c r="J1142" s="46"/>
      <c r="K1142" s="38" t="s">
        <v>1214</v>
      </c>
      <c r="L1142" s="29" t="s">
        <v>158</v>
      </c>
      <c r="M1142" s="33">
        <v>15580</v>
      </c>
      <c r="N1142" s="29"/>
      <c r="O1142" s="29"/>
      <c r="P1142" s="29">
        <v>1</v>
      </c>
      <c r="Q1142" s="29"/>
      <c r="R1142" s="29"/>
      <c r="S1142" s="29"/>
      <c r="T1142" s="29"/>
      <c r="U1142" s="29"/>
    </row>
    <row r="1143" spans="1:21" ht="25.2" x14ac:dyDescent="0.3">
      <c r="A1143" s="1"/>
      <c r="B1143" s="47">
        <v>1138</v>
      </c>
      <c r="C1143" s="45">
        <v>1135793</v>
      </c>
      <c r="D1143" s="29"/>
      <c r="E1143" s="31" t="s">
        <v>5596</v>
      </c>
      <c r="F1143" s="31"/>
      <c r="G1143" s="37" t="s">
        <v>47</v>
      </c>
      <c r="H1143" s="139" t="s">
        <v>4781</v>
      </c>
      <c r="I1143" s="40"/>
      <c r="J1143" s="46"/>
      <c r="K1143" s="38" t="s">
        <v>1214</v>
      </c>
      <c r="L1143" s="29" t="s">
        <v>158</v>
      </c>
      <c r="M1143" s="33">
        <v>15900</v>
      </c>
      <c r="N1143" s="29"/>
      <c r="O1143" s="29"/>
      <c r="P1143" s="29">
        <v>1</v>
      </c>
      <c r="Q1143" s="29"/>
      <c r="R1143" s="29"/>
      <c r="S1143" s="29"/>
      <c r="T1143" s="29"/>
      <c r="U1143" s="29"/>
    </row>
    <row r="1144" spans="1:21" ht="25.2" x14ac:dyDescent="0.3">
      <c r="A1144" s="1"/>
      <c r="B1144" s="47">
        <v>1139</v>
      </c>
      <c r="C1144" s="45">
        <v>1135794</v>
      </c>
      <c r="D1144" s="29"/>
      <c r="E1144" s="31" t="s">
        <v>5597</v>
      </c>
      <c r="F1144" s="31"/>
      <c r="G1144" s="37" t="s">
        <v>47</v>
      </c>
      <c r="H1144" s="139" t="s">
        <v>4781</v>
      </c>
      <c r="I1144" s="40"/>
      <c r="J1144" s="46"/>
      <c r="K1144" s="38" t="s">
        <v>1214</v>
      </c>
      <c r="L1144" s="29" t="s">
        <v>158</v>
      </c>
      <c r="M1144" s="33">
        <v>17900</v>
      </c>
      <c r="N1144" s="29"/>
      <c r="O1144" s="29"/>
      <c r="P1144" s="29">
        <v>1</v>
      </c>
      <c r="Q1144" s="29"/>
      <c r="R1144" s="29"/>
      <c r="S1144" s="29"/>
      <c r="T1144" s="29"/>
      <c r="U1144" s="29"/>
    </row>
    <row r="1145" spans="1:21" ht="25.2" x14ac:dyDescent="0.3">
      <c r="A1145" s="1"/>
      <c r="B1145" s="47">
        <v>1140</v>
      </c>
      <c r="C1145" s="45">
        <v>1135795</v>
      </c>
      <c r="D1145" s="29">
        <v>1045815</v>
      </c>
      <c r="E1145" s="31" t="s">
        <v>5598</v>
      </c>
      <c r="F1145" s="31"/>
      <c r="G1145" s="37" t="s">
        <v>47</v>
      </c>
      <c r="H1145" s="139" t="s">
        <v>4781</v>
      </c>
      <c r="I1145" s="40"/>
      <c r="J1145" s="46"/>
      <c r="K1145" s="38" t="s">
        <v>1214</v>
      </c>
      <c r="L1145" s="29" t="s">
        <v>158</v>
      </c>
      <c r="M1145" s="33">
        <v>33495</v>
      </c>
      <c r="N1145" s="29"/>
      <c r="O1145" s="29"/>
      <c r="P1145" s="29">
        <v>1</v>
      </c>
      <c r="Q1145" s="29"/>
      <c r="R1145" s="29"/>
      <c r="S1145" s="29"/>
      <c r="T1145" s="29"/>
      <c r="U1145" s="29"/>
    </row>
    <row r="1146" spans="1:21" ht="25.2" x14ac:dyDescent="0.3">
      <c r="A1146" s="1"/>
      <c r="B1146" s="47">
        <v>1141</v>
      </c>
      <c r="C1146" s="45">
        <v>1135789</v>
      </c>
      <c r="D1146" s="29"/>
      <c r="E1146" s="31" t="s">
        <v>5599</v>
      </c>
      <c r="F1146" s="31"/>
      <c r="G1146" s="37" t="s">
        <v>31</v>
      </c>
      <c r="H1146" s="139" t="s">
        <v>4781</v>
      </c>
      <c r="I1146" s="40"/>
      <c r="J1146" s="46"/>
      <c r="K1146" s="38" t="s">
        <v>1214</v>
      </c>
      <c r="L1146" s="29" t="s">
        <v>158</v>
      </c>
      <c r="M1146" s="33">
        <v>3190</v>
      </c>
      <c r="N1146" s="29"/>
      <c r="O1146" s="29"/>
      <c r="P1146" s="29">
        <v>1</v>
      </c>
      <c r="Q1146" s="29"/>
      <c r="R1146" s="29"/>
      <c r="S1146" s="29"/>
      <c r="T1146" s="29"/>
      <c r="U1146" s="29"/>
    </row>
    <row r="1147" spans="1:21" ht="25.2" x14ac:dyDescent="0.3">
      <c r="A1147" s="1"/>
      <c r="B1147" s="47">
        <v>1142</v>
      </c>
      <c r="C1147" s="45">
        <v>1135796</v>
      </c>
      <c r="D1147" s="29">
        <v>1045816</v>
      </c>
      <c r="E1147" s="31" t="s">
        <v>5600</v>
      </c>
      <c r="F1147" s="31"/>
      <c r="G1147" s="37" t="s">
        <v>47</v>
      </c>
      <c r="H1147" s="139" t="s">
        <v>4781</v>
      </c>
      <c r="I1147" s="40"/>
      <c r="J1147" s="46"/>
      <c r="K1147" s="38" t="s">
        <v>1214</v>
      </c>
      <c r="L1147" s="29" t="s">
        <v>158</v>
      </c>
      <c r="M1147" s="33">
        <v>4031</v>
      </c>
      <c r="N1147" s="29"/>
      <c r="O1147" s="29"/>
      <c r="P1147" s="29">
        <v>1</v>
      </c>
      <c r="Q1147" s="29"/>
      <c r="R1147" s="29"/>
      <c r="S1147" s="29"/>
      <c r="T1147" s="29"/>
      <c r="U1147" s="29"/>
    </row>
    <row r="1148" spans="1:21" ht="25.2" x14ac:dyDescent="0.3">
      <c r="A1148" s="1"/>
      <c r="B1148" s="47">
        <v>1143</v>
      </c>
      <c r="C1148" s="45">
        <v>1135797</v>
      </c>
      <c r="D1148" s="29">
        <v>1030135</v>
      </c>
      <c r="E1148" s="31" t="s">
        <v>5601</v>
      </c>
      <c r="F1148" s="31"/>
      <c r="G1148" s="37" t="s">
        <v>47</v>
      </c>
      <c r="H1148" s="139" t="s">
        <v>4781</v>
      </c>
      <c r="I1148" s="40"/>
      <c r="J1148" s="46"/>
      <c r="K1148" s="38" t="s">
        <v>1214</v>
      </c>
      <c r="L1148" s="29" t="s">
        <v>158</v>
      </c>
      <c r="M1148" s="33">
        <v>18900</v>
      </c>
      <c r="N1148" s="29"/>
      <c r="O1148" s="29"/>
      <c r="P1148" s="29">
        <v>1</v>
      </c>
      <c r="Q1148" s="29"/>
      <c r="R1148" s="29"/>
      <c r="S1148" s="29"/>
      <c r="T1148" s="29"/>
      <c r="U1148" s="29"/>
    </row>
    <row r="1149" spans="1:21" x14ac:dyDescent="0.3">
      <c r="A1149" s="1"/>
      <c r="B1149" s="47">
        <v>1144</v>
      </c>
      <c r="C1149" s="45">
        <v>1135790</v>
      </c>
      <c r="D1149" s="29">
        <v>1009216</v>
      </c>
      <c r="E1149" s="31" t="s">
        <v>5602</v>
      </c>
      <c r="F1149" s="31"/>
      <c r="G1149" s="37" t="s">
        <v>31</v>
      </c>
      <c r="H1149" s="139" t="s">
        <v>4781</v>
      </c>
      <c r="I1149" s="40"/>
      <c r="J1149" s="46"/>
      <c r="K1149" s="38" t="s">
        <v>512</v>
      </c>
      <c r="L1149" s="29" t="s">
        <v>158</v>
      </c>
      <c r="M1149" s="33">
        <v>924</v>
      </c>
      <c r="N1149" s="29"/>
      <c r="O1149" s="29"/>
      <c r="P1149" s="29">
        <v>1</v>
      </c>
      <c r="Q1149" s="29"/>
      <c r="R1149" s="29"/>
      <c r="S1149" s="29"/>
      <c r="T1149" s="29"/>
      <c r="U1149" s="29"/>
    </row>
    <row r="1150" spans="1:21" ht="25.2" x14ac:dyDescent="0.3">
      <c r="A1150" s="1"/>
      <c r="B1150" s="47">
        <v>1145</v>
      </c>
      <c r="C1150" s="45">
        <v>1045813</v>
      </c>
      <c r="D1150" s="40" t="s">
        <v>33</v>
      </c>
      <c r="E1150" s="31" t="s">
        <v>1356</v>
      </c>
      <c r="F1150" s="31"/>
      <c r="G1150" s="29" t="s">
        <v>47</v>
      </c>
      <c r="H1150" s="41" t="s">
        <v>59</v>
      </c>
      <c r="I1150" s="40">
        <v>1135792</v>
      </c>
      <c r="J1150" s="46"/>
      <c r="K1150" s="38" t="s">
        <v>1214</v>
      </c>
      <c r="L1150" s="29" t="s">
        <v>158</v>
      </c>
      <c r="M1150" s="33">
        <v>15580</v>
      </c>
      <c r="N1150" s="29">
        <v>0.69699999999999995</v>
      </c>
      <c r="O1150" s="29">
        <v>1.8259999999999999E-3</v>
      </c>
      <c r="P1150" s="29">
        <v>1</v>
      </c>
      <c r="Q1150" s="29">
        <v>520</v>
      </c>
      <c r="R1150" s="29">
        <v>220</v>
      </c>
      <c r="S1150" s="29">
        <v>200</v>
      </c>
      <c r="T1150" s="29">
        <v>0.69699999999999995</v>
      </c>
      <c r="U1150" s="29">
        <v>2.2880000000000001E-2</v>
      </c>
    </row>
    <row r="1151" spans="1:21" ht="25.2" x14ac:dyDescent="0.3">
      <c r="A1151" s="1"/>
      <c r="B1151" s="47">
        <v>1146</v>
      </c>
      <c r="C1151" s="45">
        <v>1045814</v>
      </c>
      <c r="D1151" s="40" t="s">
        <v>33</v>
      </c>
      <c r="E1151" s="31" t="s">
        <v>1357</v>
      </c>
      <c r="F1151" s="31"/>
      <c r="G1151" s="37" t="s">
        <v>47</v>
      </c>
      <c r="H1151" s="41" t="s">
        <v>59</v>
      </c>
      <c r="I1151" s="46">
        <v>1135791</v>
      </c>
      <c r="J1151" s="46"/>
      <c r="K1151" s="38" t="s">
        <v>1214</v>
      </c>
      <c r="L1151" s="29" t="s">
        <v>158</v>
      </c>
      <c r="M1151" s="33">
        <v>13737</v>
      </c>
      <c r="N1151" s="29">
        <v>0.4</v>
      </c>
      <c r="O1151" s="29">
        <v>1.4400000000000001E-3</v>
      </c>
      <c r="P1151" s="29">
        <v>1</v>
      </c>
      <c r="Q1151" s="29">
        <v>520</v>
      </c>
      <c r="R1151" s="29">
        <v>220</v>
      </c>
      <c r="S1151" s="29">
        <v>200</v>
      </c>
      <c r="T1151" s="29">
        <v>0.40799999999999997</v>
      </c>
      <c r="U1151" s="29">
        <v>2.2880000000000001E-2</v>
      </c>
    </row>
    <row r="1152" spans="1:21" ht="37.799999999999997" x14ac:dyDescent="0.3">
      <c r="A1152" s="1"/>
      <c r="B1152" s="47">
        <v>1147</v>
      </c>
      <c r="C1152" s="45">
        <v>1045815</v>
      </c>
      <c r="D1152" s="40" t="s">
        <v>33</v>
      </c>
      <c r="E1152" s="31" t="s">
        <v>1360</v>
      </c>
      <c r="F1152" s="31"/>
      <c r="G1152" s="29" t="s">
        <v>47</v>
      </c>
      <c r="H1152" s="41" t="s">
        <v>62</v>
      </c>
      <c r="I1152" s="40">
        <v>1135795</v>
      </c>
      <c r="J1152" s="46"/>
      <c r="K1152" s="38" t="s">
        <v>1214</v>
      </c>
      <c r="L1152" s="29" t="s">
        <v>158</v>
      </c>
      <c r="M1152" s="33">
        <v>33495</v>
      </c>
      <c r="N1152" s="29">
        <v>1.4</v>
      </c>
      <c r="O1152" s="29">
        <v>1.6795999999999998E-2</v>
      </c>
      <c r="P1152" s="29">
        <v>1</v>
      </c>
      <c r="Q1152" s="29">
        <v>250</v>
      </c>
      <c r="R1152" s="29">
        <v>195</v>
      </c>
      <c r="S1152" s="29">
        <v>100</v>
      </c>
      <c r="T1152" s="29">
        <v>1.4</v>
      </c>
      <c r="U1152" s="29">
        <v>4.875E-3</v>
      </c>
    </row>
    <row r="1153" spans="1:21" ht="37.799999999999997" x14ac:dyDescent="0.3">
      <c r="A1153" s="1"/>
      <c r="B1153" s="47">
        <v>1148</v>
      </c>
      <c r="C1153" s="45">
        <v>1045816</v>
      </c>
      <c r="D1153" s="40" t="s">
        <v>33</v>
      </c>
      <c r="E1153" s="39" t="s">
        <v>1361</v>
      </c>
      <c r="F1153" s="39"/>
      <c r="G1153" s="29" t="s">
        <v>47</v>
      </c>
      <c r="H1153" s="41" t="s">
        <v>62</v>
      </c>
      <c r="I1153" s="40">
        <v>1135796</v>
      </c>
      <c r="J1153" s="46"/>
      <c r="K1153" s="38" t="s">
        <v>1214</v>
      </c>
      <c r="L1153" s="29" t="s">
        <v>158</v>
      </c>
      <c r="M1153" s="33">
        <v>4031</v>
      </c>
      <c r="N1153" s="29">
        <v>0.314</v>
      </c>
      <c r="O1153" s="29">
        <v>2.2049999999999999E-3</v>
      </c>
      <c r="P1153" s="29">
        <v>1</v>
      </c>
      <c r="Q1153" s="29">
        <v>390</v>
      </c>
      <c r="R1153" s="29">
        <v>135</v>
      </c>
      <c r="S1153" s="29">
        <v>70</v>
      </c>
      <c r="T1153" s="29">
        <v>0.314</v>
      </c>
      <c r="U1153" s="29">
        <v>3.686E-3</v>
      </c>
    </row>
    <row r="1154" spans="1:21" ht="25.2" x14ac:dyDescent="0.3">
      <c r="A1154" s="1"/>
      <c r="B1154" s="47">
        <v>1149</v>
      </c>
      <c r="C1154" s="45">
        <v>1030135</v>
      </c>
      <c r="D1154" s="40" t="s">
        <v>33</v>
      </c>
      <c r="E1154" s="39" t="s">
        <v>1362</v>
      </c>
      <c r="F1154" s="39"/>
      <c r="G1154" s="29" t="s">
        <v>47</v>
      </c>
      <c r="H1154" s="41" t="s">
        <v>59</v>
      </c>
      <c r="I1154" s="40">
        <v>1135797</v>
      </c>
      <c r="J1154" s="46"/>
      <c r="K1154" s="38" t="s">
        <v>1214</v>
      </c>
      <c r="L1154" s="29" t="s">
        <v>158</v>
      </c>
      <c r="M1154" s="33">
        <v>14013</v>
      </c>
      <c r="N1154" s="29">
        <v>0.91</v>
      </c>
      <c r="O1154" s="29">
        <v>7.9799999999999999E-4</v>
      </c>
      <c r="P1154" s="29">
        <v>1</v>
      </c>
      <c r="Q1154" s="29">
        <v>250</v>
      </c>
      <c r="R1154" s="29">
        <v>195</v>
      </c>
      <c r="S1154" s="29">
        <v>105</v>
      </c>
      <c r="T1154" s="29">
        <v>0.91</v>
      </c>
      <c r="U1154" s="29">
        <v>5.1190000000000003E-3</v>
      </c>
    </row>
    <row r="1155" spans="1:21" ht="25.2" x14ac:dyDescent="0.3">
      <c r="A1155" s="1"/>
      <c r="B1155" s="47">
        <v>1150</v>
      </c>
      <c r="C1155" s="45">
        <v>1136094</v>
      </c>
      <c r="D1155" s="29">
        <v>1078304</v>
      </c>
      <c r="E1155" s="31" t="s">
        <v>5603</v>
      </c>
      <c r="F1155" s="31"/>
      <c r="G1155" s="29" t="s">
        <v>42</v>
      </c>
      <c r="H1155" s="139" t="s">
        <v>4781</v>
      </c>
      <c r="I1155" s="29"/>
      <c r="J1155" s="46"/>
      <c r="K1155" s="32" t="s">
        <v>1214</v>
      </c>
      <c r="L1155" s="29" t="s">
        <v>158</v>
      </c>
      <c r="M1155" s="33">
        <v>69000</v>
      </c>
      <c r="N1155" s="29"/>
      <c r="O1155" s="29"/>
      <c r="P1155" s="29">
        <v>1</v>
      </c>
      <c r="Q1155" s="29"/>
      <c r="R1155" s="29"/>
      <c r="S1155" s="29"/>
      <c r="T1155" s="29"/>
      <c r="U1155" s="29"/>
    </row>
    <row r="1156" spans="1:21" ht="25.2" x14ac:dyDescent="0.3">
      <c r="A1156" s="1"/>
      <c r="B1156" s="47">
        <v>1151</v>
      </c>
      <c r="C1156" s="45">
        <v>1136095</v>
      </c>
      <c r="D1156" s="29">
        <v>1119443</v>
      </c>
      <c r="E1156" s="31" t="s">
        <v>5604</v>
      </c>
      <c r="F1156" s="31"/>
      <c r="G1156" s="29" t="s">
        <v>42</v>
      </c>
      <c r="H1156" s="139" t="s">
        <v>4781</v>
      </c>
      <c r="I1156" s="29"/>
      <c r="J1156" s="46"/>
      <c r="K1156" s="32" t="s">
        <v>1214</v>
      </c>
      <c r="L1156" s="29" t="s">
        <v>158</v>
      </c>
      <c r="M1156" s="33">
        <v>59000</v>
      </c>
      <c r="N1156" s="29"/>
      <c r="O1156" s="29"/>
      <c r="P1156" s="29">
        <v>1</v>
      </c>
      <c r="Q1156" s="29"/>
      <c r="R1156" s="29"/>
      <c r="S1156" s="29"/>
      <c r="T1156" s="29"/>
      <c r="U1156" s="29"/>
    </row>
    <row r="1157" spans="1:21" ht="25.2" x14ac:dyDescent="0.3">
      <c r="A1157" s="1"/>
      <c r="B1157" s="47">
        <v>1152</v>
      </c>
      <c r="C1157" s="45">
        <v>1135959</v>
      </c>
      <c r="D1157" s="40"/>
      <c r="E1157" s="30" t="s">
        <v>5605</v>
      </c>
      <c r="F1157" s="30"/>
      <c r="G1157" s="101" t="s">
        <v>31</v>
      </c>
      <c r="H1157" s="139" t="s">
        <v>4781</v>
      </c>
      <c r="I1157" s="27"/>
      <c r="J1157" s="46"/>
      <c r="K1157" s="38" t="s">
        <v>1216</v>
      </c>
      <c r="L1157" s="37" t="s">
        <v>158</v>
      </c>
      <c r="M1157" s="33">
        <v>40900</v>
      </c>
      <c r="N1157" s="27"/>
      <c r="O1157" s="27"/>
      <c r="P1157" s="29">
        <v>1</v>
      </c>
      <c r="Q1157" s="27"/>
      <c r="R1157" s="27"/>
      <c r="S1157" s="27"/>
      <c r="T1157" s="27"/>
      <c r="U1157" s="27"/>
    </row>
    <row r="1158" spans="1:21" ht="25.2" x14ac:dyDescent="0.3">
      <c r="A1158" s="1"/>
      <c r="B1158" s="47">
        <v>1153</v>
      </c>
      <c r="C1158" s="45">
        <v>1135960</v>
      </c>
      <c r="D1158" s="40"/>
      <c r="E1158" s="30" t="s">
        <v>5606</v>
      </c>
      <c r="F1158" s="30"/>
      <c r="G1158" s="101" t="s">
        <v>31</v>
      </c>
      <c r="H1158" s="139" t="s">
        <v>4781</v>
      </c>
      <c r="I1158" s="29"/>
      <c r="J1158" s="46"/>
      <c r="K1158" s="38" t="s">
        <v>1216</v>
      </c>
      <c r="L1158" s="37" t="s">
        <v>158</v>
      </c>
      <c r="M1158" s="33">
        <v>34400</v>
      </c>
      <c r="N1158" s="27"/>
      <c r="O1158" s="27"/>
      <c r="P1158" s="29">
        <v>1</v>
      </c>
      <c r="Q1158" s="27"/>
      <c r="R1158" s="27"/>
      <c r="S1158" s="27"/>
      <c r="T1158" s="27"/>
      <c r="U1158" s="27"/>
    </row>
    <row r="1159" spans="1:21" ht="37.799999999999997" x14ac:dyDescent="0.3">
      <c r="A1159" s="1"/>
      <c r="B1159" s="47">
        <v>1154</v>
      </c>
      <c r="C1159" s="45">
        <v>1119443</v>
      </c>
      <c r="D1159" s="40">
        <v>1000171</v>
      </c>
      <c r="E1159" s="30" t="s">
        <v>3835</v>
      </c>
      <c r="F1159" s="30"/>
      <c r="G1159" s="101" t="s">
        <v>39</v>
      </c>
      <c r="H1159" s="41" t="s">
        <v>62</v>
      </c>
      <c r="I1159" s="45">
        <v>1136095</v>
      </c>
      <c r="J1159" s="46"/>
      <c r="K1159" s="38" t="s">
        <v>1214</v>
      </c>
      <c r="L1159" s="37" t="s">
        <v>158</v>
      </c>
      <c r="M1159" s="33">
        <v>96640</v>
      </c>
      <c r="N1159" s="29">
        <v>4.4000000000000004</v>
      </c>
      <c r="O1159" s="29">
        <v>8.9999999999999993E-3</v>
      </c>
      <c r="P1159" s="29">
        <v>1</v>
      </c>
      <c r="Q1159" s="29">
        <v>360</v>
      </c>
      <c r="R1159" s="29">
        <v>220</v>
      </c>
      <c r="S1159" s="29">
        <v>115</v>
      </c>
      <c r="T1159" s="29">
        <v>4.4000000000000004</v>
      </c>
      <c r="U1159" s="29">
        <v>9.1090000000000008E-3</v>
      </c>
    </row>
    <row r="1160" spans="1:21" ht="37.799999999999997" x14ac:dyDescent="0.3">
      <c r="A1160" s="1"/>
      <c r="B1160" s="47">
        <v>1155</v>
      </c>
      <c r="C1160" s="45">
        <v>1078304</v>
      </c>
      <c r="D1160" s="40">
        <v>1046870</v>
      </c>
      <c r="E1160" s="31" t="s">
        <v>1368</v>
      </c>
      <c r="F1160" s="31"/>
      <c r="G1160" s="29" t="s">
        <v>42</v>
      </c>
      <c r="H1160" s="41" t="s">
        <v>62</v>
      </c>
      <c r="I1160" s="45">
        <v>1136094</v>
      </c>
      <c r="J1160" s="46"/>
      <c r="K1160" s="38" t="s">
        <v>1214</v>
      </c>
      <c r="L1160" s="29" t="s">
        <v>158</v>
      </c>
      <c r="M1160" s="33">
        <v>109252</v>
      </c>
      <c r="N1160" s="29">
        <v>3.99</v>
      </c>
      <c r="O1160" s="29">
        <v>8.8330000000000006E-3</v>
      </c>
      <c r="P1160" s="29" t="s">
        <v>1369</v>
      </c>
      <c r="Q1160" s="29">
        <v>365</v>
      </c>
      <c r="R1160" s="29">
        <v>220</v>
      </c>
      <c r="S1160" s="29">
        <v>110</v>
      </c>
      <c r="T1160" s="29">
        <v>3.99</v>
      </c>
      <c r="U1160" s="29">
        <v>8.8330000000000006E-3</v>
      </c>
    </row>
    <row r="1161" spans="1:21" ht="25.2" x14ac:dyDescent="0.3">
      <c r="A1161" s="1"/>
      <c r="B1161" s="47">
        <v>1156</v>
      </c>
      <c r="C1161" s="45">
        <v>1078306</v>
      </c>
      <c r="D1161" s="29">
        <v>1048780</v>
      </c>
      <c r="E1161" s="39" t="s">
        <v>1370</v>
      </c>
      <c r="F1161" s="39"/>
      <c r="G1161" s="29" t="s">
        <v>31</v>
      </c>
      <c r="H1161" s="41" t="s">
        <v>4779</v>
      </c>
      <c r="I1161" s="29"/>
      <c r="J1161" s="46"/>
      <c r="K1161" s="38" t="s">
        <v>1214</v>
      </c>
      <c r="L1161" s="29" t="s">
        <v>158</v>
      </c>
      <c r="M1161" s="33">
        <v>247004</v>
      </c>
      <c r="N1161" s="29">
        <v>4.5</v>
      </c>
      <c r="O1161" s="29">
        <v>1.9656E-2</v>
      </c>
      <c r="P1161" s="29" t="s">
        <v>1369</v>
      </c>
      <c r="Q1161" s="29">
        <v>360</v>
      </c>
      <c r="R1161" s="29">
        <v>390</v>
      </c>
      <c r="S1161" s="29">
        <v>140</v>
      </c>
      <c r="T1161" s="29">
        <v>4.5</v>
      </c>
      <c r="U1161" s="29">
        <v>1.9656E-2</v>
      </c>
    </row>
    <row r="1162" spans="1:21" ht="25.2" x14ac:dyDescent="0.3">
      <c r="A1162" s="1"/>
      <c r="B1162" s="47">
        <v>1157</v>
      </c>
      <c r="C1162" s="45">
        <v>1078307</v>
      </c>
      <c r="D1162" s="29"/>
      <c r="E1162" s="39" t="s">
        <v>1371</v>
      </c>
      <c r="F1162" s="39"/>
      <c r="G1162" s="29" t="s">
        <v>31</v>
      </c>
      <c r="H1162" s="41" t="s">
        <v>4779</v>
      </c>
      <c r="I1162" s="29"/>
      <c r="J1162" s="46"/>
      <c r="K1162" s="38" t="s">
        <v>1214</v>
      </c>
      <c r="L1162" s="29" t="s">
        <v>158</v>
      </c>
      <c r="M1162" s="33">
        <v>142130</v>
      </c>
      <c r="N1162" s="29">
        <v>3.98</v>
      </c>
      <c r="O1162" s="29">
        <v>8.8330000000000006E-3</v>
      </c>
      <c r="P1162" s="29" t="s">
        <v>1369</v>
      </c>
      <c r="Q1162" s="29">
        <v>365</v>
      </c>
      <c r="R1162" s="29">
        <v>220</v>
      </c>
      <c r="S1162" s="29">
        <v>110</v>
      </c>
      <c r="T1162" s="29">
        <v>3.98</v>
      </c>
      <c r="U1162" s="29">
        <v>8.8330000000000006E-3</v>
      </c>
    </row>
    <row r="1163" spans="1:21" ht="37.799999999999997" x14ac:dyDescent="0.3">
      <c r="A1163" s="1"/>
      <c r="B1163" s="47">
        <v>1158</v>
      </c>
      <c r="C1163" s="45">
        <v>1033633</v>
      </c>
      <c r="D1163" s="40" t="s">
        <v>33</v>
      </c>
      <c r="E1163" s="52" t="s">
        <v>1381</v>
      </c>
      <c r="F1163" s="52"/>
      <c r="G1163" s="29" t="s">
        <v>31</v>
      </c>
      <c r="H1163" s="41" t="s">
        <v>62</v>
      </c>
      <c r="I1163" s="40" t="s">
        <v>33</v>
      </c>
      <c r="J1163" s="46"/>
      <c r="K1163" s="38" t="s">
        <v>1214</v>
      </c>
      <c r="L1163" s="29" t="s">
        <v>158</v>
      </c>
      <c r="M1163" s="33">
        <v>129969</v>
      </c>
      <c r="N1163" s="29">
        <v>29</v>
      </c>
      <c r="O1163" s="29">
        <v>0.15359999999999999</v>
      </c>
      <c r="P1163" s="29">
        <v>1</v>
      </c>
      <c r="Q1163" s="29">
        <v>6000</v>
      </c>
      <c r="R1163" s="29">
        <v>160</v>
      </c>
      <c r="S1163" s="29">
        <v>160</v>
      </c>
      <c r="T1163" s="29">
        <v>29</v>
      </c>
      <c r="U1163" s="29">
        <v>0.15359999999999999</v>
      </c>
    </row>
    <row r="1164" spans="1:21" ht="37.799999999999997" x14ac:dyDescent="0.3">
      <c r="A1164" s="9"/>
      <c r="B1164" s="47">
        <v>1159</v>
      </c>
      <c r="C1164" s="45">
        <v>1052123</v>
      </c>
      <c r="D1164" s="45">
        <v>1033664</v>
      </c>
      <c r="E1164" s="31" t="s">
        <v>1397</v>
      </c>
      <c r="F1164" s="31"/>
      <c r="G1164" s="29" t="s">
        <v>31</v>
      </c>
      <c r="H1164" s="41" t="s">
        <v>62</v>
      </c>
      <c r="I1164" s="45" t="s">
        <v>33</v>
      </c>
      <c r="J1164" s="46"/>
      <c r="K1164" s="38" t="s">
        <v>1214</v>
      </c>
      <c r="L1164" s="29" t="s">
        <v>158</v>
      </c>
      <c r="M1164" s="33">
        <v>8702</v>
      </c>
      <c r="N1164" s="29">
        <v>1.07</v>
      </c>
      <c r="O1164" s="29">
        <v>0.01</v>
      </c>
      <c r="P1164" s="29">
        <v>1</v>
      </c>
      <c r="Q1164" s="29">
        <v>400</v>
      </c>
      <c r="R1164" s="29">
        <v>590</v>
      </c>
      <c r="S1164" s="29">
        <v>365</v>
      </c>
      <c r="T1164" s="29">
        <v>1.07</v>
      </c>
      <c r="U1164" s="29">
        <v>8.6139999999999994E-2</v>
      </c>
    </row>
    <row r="1165" spans="1:21" ht="37.799999999999997" x14ac:dyDescent="0.3">
      <c r="A1165" s="1"/>
      <c r="B1165" s="47">
        <v>1160</v>
      </c>
      <c r="C1165" s="45">
        <v>1033668</v>
      </c>
      <c r="D1165" s="40" t="s">
        <v>33</v>
      </c>
      <c r="E1165" s="31" t="s">
        <v>1400</v>
      </c>
      <c r="F1165" s="31"/>
      <c r="G1165" s="29" t="s">
        <v>31</v>
      </c>
      <c r="H1165" s="41" t="s">
        <v>62</v>
      </c>
      <c r="I1165" s="40" t="s">
        <v>33</v>
      </c>
      <c r="J1165" s="46"/>
      <c r="K1165" s="38" t="s">
        <v>1214</v>
      </c>
      <c r="L1165" s="29" t="s">
        <v>158</v>
      </c>
      <c r="M1165" s="33">
        <v>12945</v>
      </c>
      <c r="N1165" s="29">
        <v>2.5499999999999998</v>
      </c>
      <c r="O1165" s="29">
        <v>1.6249999999999999E-3</v>
      </c>
      <c r="P1165" s="29">
        <v>1</v>
      </c>
      <c r="Q1165" s="29">
        <v>288</v>
      </c>
      <c r="R1165" s="29">
        <v>288</v>
      </c>
      <c r="S1165" s="29">
        <v>53</v>
      </c>
      <c r="T1165" s="29">
        <v>2.5499999999999998</v>
      </c>
      <c r="U1165" s="29">
        <v>4.3959999999999997E-3</v>
      </c>
    </row>
    <row r="1166" spans="1:21" ht="37.799999999999997" x14ac:dyDescent="0.3">
      <c r="A1166" s="9"/>
      <c r="B1166" s="47">
        <v>1161</v>
      </c>
      <c r="C1166" s="45">
        <v>1033654</v>
      </c>
      <c r="D1166" s="45"/>
      <c r="E1166" s="52" t="s">
        <v>1405</v>
      </c>
      <c r="F1166" s="52"/>
      <c r="G1166" s="29" t="s">
        <v>31</v>
      </c>
      <c r="H1166" s="41" t="s">
        <v>62</v>
      </c>
      <c r="I1166" s="45" t="s">
        <v>33</v>
      </c>
      <c r="J1166" s="46"/>
      <c r="K1166" s="38" t="s">
        <v>1214</v>
      </c>
      <c r="L1166" s="29" t="s">
        <v>158</v>
      </c>
      <c r="M1166" s="33">
        <v>17446</v>
      </c>
      <c r="N1166" s="29">
        <v>2.36</v>
      </c>
      <c r="O1166" s="29">
        <v>1.5376000000000001E-2</v>
      </c>
      <c r="P1166" s="29">
        <v>1</v>
      </c>
      <c r="Q1166" s="29" t="s">
        <v>33</v>
      </c>
      <c r="R1166" s="29" t="s">
        <v>33</v>
      </c>
      <c r="S1166" s="29" t="s">
        <v>33</v>
      </c>
      <c r="T1166" s="29"/>
      <c r="U1166" s="29"/>
    </row>
    <row r="1167" spans="1:21" ht="25.2" x14ac:dyDescent="0.3">
      <c r="A1167" s="1"/>
      <c r="B1167" s="47">
        <v>1162</v>
      </c>
      <c r="C1167" s="45">
        <v>1005295</v>
      </c>
      <c r="D1167" s="40" t="s">
        <v>33</v>
      </c>
      <c r="E1167" s="31" t="s">
        <v>1412</v>
      </c>
      <c r="F1167" s="31"/>
      <c r="G1167" s="29" t="s">
        <v>31</v>
      </c>
      <c r="H1167" s="41" t="s">
        <v>4779</v>
      </c>
      <c r="I1167" s="40" t="s">
        <v>33</v>
      </c>
      <c r="J1167" s="46"/>
      <c r="K1167" s="38" t="s">
        <v>1214</v>
      </c>
      <c r="L1167" s="29" t="s">
        <v>158</v>
      </c>
      <c r="M1167" s="33">
        <v>4326</v>
      </c>
      <c r="N1167" s="29">
        <v>0.14699999999999999</v>
      </c>
      <c r="O1167" s="29">
        <v>1.2899999999999999E-4</v>
      </c>
      <c r="P1167" s="29">
        <v>10</v>
      </c>
      <c r="Q1167" s="29">
        <v>280</v>
      </c>
      <c r="R1167" s="29">
        <v>185</v>
      </c>
      <c r="S1167" s="29">
        <v>205</v>
      </c>
      <c r="T1167" s="29">
        <v>1.47</v>
      </c>
      <c r="U1167" s="29">
        <v>1.0619E-2</v>
      </c>
    </row>
    <row r="1168" spans="1:21" ht="25.2" x14ac:dyDescent="0.3">
      <c r="A1168" s="1"/>
      <c r="B1168" s="47">
        <v>1163</v>
      </c>
      <c r="C1168" s="45">
        <v>1005263</v>
      </c>
      <c r="D1168" s="40" t="s">
        <v>33</v>
      </c>
      <c r="E1168" s="31" t="s">
        <v>1417</v>
      </c>
      <c r="F1168" s="31"/>
      <c r="G1168" s="29" t="s">
        <v>47</v>
      </c>
      <c r="H1168" s="41" t="s">
        <v>4779</v>
      </c>
      <c r="I1168" s="46" t="s">
        <v>33</v>
      </c>
      <c r="J1168" s="46"/>
      <c r="K1168" s="38" t="s">
        <v>1214</v>
      </c>
      <c r="L1168" s="29" t="s">
        <v>158</v>
      </c>
      <c r="M1168" s="33">
        <v>51.89</v>
      </c>
      <c r="N1168" s="29">
        <v>1E-3</v>
      </c>
      <c r="O1168" s="29">
        <v>5.0000000000000004E-6</v>
      </c>
      <c r="P1168" s="29">
        <v>10</v>
      </c>
      <c r="Q1168" s="29">
        <v>280</v>
      </c>
      <c r="R1168" s="29">
        <v>250</v>
      </c>
      <c r="S1168" s="29">
        <v>280</v>
      </c>
      <c r="T1168" s="29">
        <v>0.01</v>
      </c>
      <c r="U1168" s="29">
        <v>1.9599999999999999E-2</v>
      </c>
    </row>
    <row r="1169" spans="1:21" ht="25.2" x14ac:dyDescent="0.3">
      <c r="A1169" s="1"/>
      <c r="B1169" s="47">
        <v>1164</v>
      </c>
      <c r="C1169" s="45">
        <v>1063781</v>
      </c>
      <c r="D1169" s="40">
        <v>1047000</v>
      </c>
      <c r="E1169" s="31" t="s">
        <v>1426</v>
      </c>
      <c r="F1169" s="31"/>
      <c r="G1169" s="29" t="s">
        <v>47</v>
      </c>
      <c r="H1169" s="41" t="s">
        <v>4779</v>
      </c>
      <c r="I1169" s="29"/>
      <c r="J1169" s="46"/>
      <c r="K1169" s="38" t="s">
        <v>1214</v>
      </c>
      <c r="L1169" s="29" t="s">
        <v>158</v>
      </c>
      <c r="M1169" s="33">
        <v>102.88</v>
      </c>
      <c r="N1169" s="29">
        <v>1.6E-2</v>
      </c>
      <c r="O1169" s="29">
        <v>1.8000000000000001E-4</v>
      </c>
      <c r="P1169" s="29">
        <v>50</v>
      </c>
      <c r="Q1169" s="29">
        <v>306</v>
      </c>
      <c r="R1169" s="29">
        <v>415</v>
      </c>
      <c r="S1169" s="29">
        <v>330</v>
      </c>
      <c r="T1169" s="29">
        <v>0.8</v>
      </c>
      <c r="U1169" s="29">
        <v>4.1907E-2</v>
      </c>
    </row>
    <row r="1170" spans="1:21" ht="25.2" x14ac:dyDescent="0.3">
      <c r="A1170" s="1"/>
      <c r="B1170" s="47">
        <v>1165</v>
      </c>
      <c r="C1170" s="45">
        <v>1095128</v>
      </c>
      <c r="D1170" s="29">
        <v>1067387</v>
      </c>
      <c r="E1170" s="31" t="s">
        <v>1432</v>
      </c>
      <c r="F1170" s="31"/>
      <c r="G1170" s="37" t="s">
        <v>47</v>
      </c>
      <c r="H1170" s="41" t="s">
        <v>4779</v>
      </c>
      <c r="I1170" s="29"/>
      <c r="J1170" s="46"/>
      <c r="K1170" s="38" t="s">
        <v>1214</v>
      </c>
      <c r="L1170" s="37" t="s">
        <v>158</v>
      </c>
      <c r="M1170" s="33">
        <v>92365</v>
      </c>
      <c r="N1170" s="29">
        <v>0.87</v>
      </c>
      <c r="O1170" s="29">
        <v>7.8960000000000002E-3</v>
      </c>
      <c r="P1170" s="29">
        <v>1</v>
      </c>
      <c r="Q1170" s="29">
        <v>320</v>
      </c>
      <c r="R1170" s="29">
        <v>235</v>
      </c>
      <c r="S1170" s="29">
        <v>105</v>
      </c>
      <c r="T1170" s="29">
        <v>2.33</v>
      </c>
      <c r="U1170" s="29">
        <v>7.8960000000000002E-3</v>
      </c>
    </row>
    <row r="1171" spans="1:21" ht="25.2" x14ac:dyDescent="0.3">
      <c r="A1171" s="1"/>
      <c r="B1171" s="47">
        <v>1166</v>
      </c>
      <c r="C1171" s="45">
        <v>1061802</v>
      </c>
      <c r="D1171" s="29"/>
      <c r="E1171" s="31" t="s">
        <v>1435</v>
      </c>
      <c r="F1171" s="31"/>
      <c r="G1171" s="29" t="s">
        <v>31</v>
      </c>
      <c r="H1171" s="41" t="s">
        <v>4779</v>
      </c>
      <c r="I1171" s="29"/>
      <c r="J1171" s="46"/>
      <c r="K1171" s="38" t="s">
        <v>1214</v>
      </c>
      <c r="L1171" s="29" t="s">
        <v>366</v>
      </c>
      <c r="M1171" s="33">
        <v>8154</v>
      </c>
      <c r="N1171" s="29">
        <v>0.59599999999999997</v>
      </c>
      <c r="O1171" s="29">
        <v>5.0900000000000001E-4</v>
      </c>
      <c r="P1171" s="29">
        <v>1</v>
      </c>
      <c r="Q1171" s="29">
        <v>115</v>
      </c>
      <c r="R1171" s="29">
        <v>82</v>
      </c>
      <c r="S1171" s="29">
        <v>54</v>
      </c>
      <c r="T1171" s="29">
        <v>0.59599999999999997</v>
      </c>
      <c r="U1171" s="29">
        <v>5.0900000000000001E-4</v>
      </c>
    </row>
    <row r="1172" spans="1:21" ht="25.2" x14ac:dyDescent="0.3">
      <c r="A1172" s="1"/>
      <c r="B1172" s="47">
        <v>1167</v>
      </c>
      <c r="C1172" s="45">
        <v>1086587</v>
      </c>
      <c r="D1172" s="29"/>
      <c r="E1172" s="39" t="s">
        <v>1453</v>
      </c>
      <c r="F1172" s="39"/>
      <c r="G1172" s="29" t="s">
        <v>61</v>
      </c>
      <c r="H1172" s="41" t="s">
        <v>4779</v>
      </c>
      <c r="I1172" s="29"/>
      <c r="J1172" s="46"/>
      <c r="K1172" s="38" t="s">
        <v>1216</v>
      </c>
      <c r="L1172" s="29" t="s">
        <v>158</v>
      </c>
      <c r="M1172" s="33">
        <v>2371</v>
      </c>
      <c r="N1172" s="29">
        <v>0.188</v>
      </c>
      <c r="O1172" s="29">
        <v>6.0000000000000002E-5</v>
      </c>
      <c r="P1172" s="29">
        <v>25</v>
      </c>
      <c r="Q1172" s="29">
        <v>277</v>
      </c>
      <c r="R1172" s="29">
        <v>179</v>
      </c>
      <c r="S1172" s="29">
        <v>95</v>
      </c>
      <c r="T1172" s="29">
        <v>4.7</v>
      </c>
      <c r="U1172" s="29">
        <v>4.7099999999999998E-3</v>
      </c>
    </row>
    <row r="1173" spans="1:21" ht="25.2" x14ac:dyDescent="0.3">
      <c r="A1173" s="1"/>
      <c r="B1173" s="47">
        <v>1168</v>
      </c>
      <c r="C1173" s="45">
        <v>1086588</v>
      </c>
      <c r="D1173" s="29"/>
      <c r="E1173" s="39" t="s">
        <v>1454</v>
      </c>
      <c r="F1173" s="39"/>
      <c r="G1173" s="29" t="s">
        <v>61</v>
      </c>
      <c r="H1173" s="41" t="s">
        <v>4779</v>
      </c>
      <c r="I1173" s="29"/>
      <c r="J1173" s="46"/>
      <c r="K1173" s="38" t="s">
        <v>1216</v>
      </c>
      <c r="L1173" s="29" t="s">
        <v>158</v>
      </c>
      <c r="M1173" s="33">
        <v>2542</v>
      </c>
      <c r="N1173" s="29">
        <v>0.20100000000000001</v>
      </c>
      <c r="O1173" s="29">
        <v>1E-4</v>
      </c>
      <c r="P1173" s="29">
        <v>25</v>
      </c>
      <c r="Q1173" s="29">
        <v>277</v>
      </c>
      <c r="R1173" s="29">
        <v>179</v>
      </c>
      <c r="S1173" s="29">
        <v>95</v>
      </c>
      <c r="T1173" s="29">
        <v>5.0250000000000004</v>
      </c>
      <c r="U1173" s="29">
        <v>4.7099999999999998E-3</v>
      </c>
    </row>
    <row r="1174" spans="1:21" ht="25.2" x14ac:dyDescent="0.3">
      <c r="A1174" s="1"/>
      <c r="B1174" s="47">
        <v>1169</v>
      </c>
      <c r="C1174" s="45">
        <v>1006243</v>
      </c>
      <c r="D1174" s="40" t="s">
        <v>33</v>
      </c>
      <c r="E1174" s="39" t="s">
        <v>1458</v>
      </c>
      <c r="F1174" s="39"/>
      <c r="G1174" s="29" t="s">
        <v>47</v>
      </c>
      <c r="H1174" s="41" t="s">
        <v>4779</v>
      </c>
      <c r="I1174" s="40" t="s">
        <v>33</v>
      </c>
      <c r="J1174" s="46"/>
      <c r="K1174" s="38" t="s">
        <v>463</v>
      </c>
      <c r="L1174" s="29" t="s">
        <v>158</v>
      </c>
      <c r="M1174" s="33">
        <v>3463</v>
      </c>
      <c r="N1174" s="29">
        <v>0.39</v>
      </c>
      <c r="O1174" s="29">
        <v>2.7500000000000002E-4</v>
      </c>
      <c r="P1174" s="29">
        <v>1</v>
      </c>
      <c r="Q1174" s="29">
        <v>305</v>
      </c>
      <c r="R1174" s="29">
        <v>30</v>
      </c>
      <c r="S1174" s="29">
        <v>30</v>
      </c>
      <c r="T1174" s="29">
        <v>0.39</v>
      </c>
      <c r="U1174" s="29">
        <v>2.7500000000000002E-4</v>
      </c>
    </row>
    <row r="1175" spans="1:21" ht="25.2" x14ac:dyDescent="0.3">
      <c r="A1175" s="1"/>
      <c r="B1175" s="47">
        <v>1170</v>
      </c>
      <c r="C1175" s="45">
        <v>1033689</v>
      </c>
      <c r="D1175" s="43" t="s">
        <v>33</v>
      </c>
      <c r="E1175" s="39" t="s">
        <v>1460</v>
      </c>
      <c r="F1175" s="39"/>
      <c r="G1175" s="29" t="s">
        <v>31</v>
      </c>
      <c r="H1175" s="41" t="s">
        <v>4779</v>
      </c>
      <c r="I1175" s="40" t="s">
        <v>33</v>
      </c>
      <c r="J1175" s="46"/>
      <c r="K1175" s="38" t="s">
        <v>463</v>
      </c>
      <c r="L1175" s="29" t="s">
        <v>158</v>
      </c>
      <c r="M1175" s="33">
        <v>15104</v>
      </c>
      <c r="N1175" s="29">
        <v>0.19400000000000001</v>
      </c>
      <c r="O1175" s="29">
        <v>3.5199999999999999E-4</v>
      </c>
      <c r="P1175" s="29">
        <v>1</v>
      </c>
      <c r="Q1175" s="29"/>
      <c r="R1175" s="29"/>
      <c r="S1175" s="29"/>
      <c r="T1175" s="29"/>
      <c r="U1175" s="29"/>
    </row>
    <row r="1176" spans="1:21" ht="25.2" x14ac:dyDescent="0.3">
      <c r="A1176" s="1"/>
      <c r="B1176" s="47">
        <v>1171</v>
      </c>
      <c r="C1176" s="45">
        <v>1119039</v>
      </c>
      <c r="D1176" s="28">
        <v>1002295</v>
      </c>
      <c r="E1176" s="39" t="s">
        <v>3873</v>
      </c>
      <c r="F1176" s="39"/>
      <c r="G1176" s="29" t="s">
        <v>47</v>
      </c>
      <c r="H1176" s="41" t="s">
        <v>4779</v>
      </c>
      <c r="I1176" s="40"/>
      <c r="J1176" s="46"/>
      <c r="K1176" s="38" t="s">
        <v>463</v>
      </c>
      <c r="L1176" s="29" t="s">
        <v>158</v>
      </c>
      <c r="M1176" s="33">
        <v>35776</v>
      </c>
      <c r="N1176" s="29">
        <v>2.59</v>
      </c>
      <c r="O1176" s="29">
        <v>1.5880999999999999E-2</v>
      </c>
      <c r="P1176" s="29">
        <v>1</v>
      </c>
      <c r="Q1176" s="29">
        <v>785</v>
      </c>
      <c r="R1176" s="29">
        <v>238</v>
      </c>
      <c r="S1176" s="29">
        <v>85</v>
      </c>
      <c r="T1176" s="29">
        <v>2.59</v>
      </c>
      <c r="U1176" s="29">
        <v>1.5880999999999999E-2</v>
      </c>
    </row>
    <row r="1177" spans="1:21" ht="25.2" x14ac:dyDescent="0.3">
      <c r="A1177" s="1"/>
      <c r="B1177" s="47">
        <v>1172</v>
      </c>
      <c r="C1177" s="45">
        <v>1000012</v>
      </c>
      <c r="D1177" s="29"/>
      <c r="E1177" s="31" t="s">
        <v>1463</v>
      </c>
      <c r="F1177" s="31"/>
      <c r="G1177" s="37" t="s">
        <v>92</v>
      </c>
      <c r="H1177" s="41" t="s">
        <v>4779</v>
      </c>
      <c r="I1177" s="29"/>
      <c r="J1177" s="46"/>
      <c r="K1177" s="30" t="s">
        <v>1214</v>
      </c>
      <c r="L1177" s="29" t="s">
        <v>158</v>
      </c>
      <c r="M1177" s="33">
        <v>1075</v>
      </c>
      <c r="N1177" s="29">
        <v>0.24</v>
      </c>
      <c r="O1177" s="29">
        <v>6.8999999999999997E-5</v>
      </c>
      <c r="P1177" s="29">
        <v>1</v>
      </c>
      <c r="Q1177" s="29">
        <v>105</v>
      </c>
      <c r="R1177" s="29">
        <v>105</v>
      </c>
      <c r="S1177" s="29">
        <v>55</v>
      </c>
      <c r="T1177" s="29"/>
      <c r="U1177" s="29"/>
    </row>
    <row r="1178" spans="1:21" ht="25.2" x14ac:dyDescent="0.3">
      <c r="A1178" s="1"/>
      <c r="B1178" s="47">
        <v>1173</v>
      </c>
      <c r="C1178" s="45">
        <v>1061171</v>
      </c>
      <c r="D1178" s="29"/>
      <c r="E1178" s="39" t="s">
        <v>1474</v>
      </c>
      <c r="F1178" s="39"/>
      <c r="G1178" s="29" t="s">
        <v>47</v>
      </c>
      <c r="H1178" s="41" t="s">
        <v>4779</v>
      </c>
      <c r="I1178" s="29"/>
      <c r="J1178" s="46"/>
      <c r="K1178" s="32" t="s">
        <v>1467</v>
      </c>
      <c r="L1178" s="29" t="s">
        <v>158</v>
      </c>
      <c r="M1178" s="33">
        <v>19549</v>
      </c>
      <c r="N1178" s="29">
        <v>19</v>
      </c>
      <c r="O1178" s="29">
        <v>1.89E-2</v>
      </c>
      <c r="P1178" s="29">
        <v>1</v>
      </c>
      <c r="Q1178" s="29">
        <v>2010</v>
      </c>
      <c r="R1178" s="29">
        <v>640</v>
      </c>
      <c r="S1178" s="29">
        <v>370</v>
      </c>
      <c r="T1178" s="29"/>
      <c r="U1178" s="29"/>
    </row>
    <row r="1179" spans="1:21" ht="25.2" x14ac:dyDescent="0.3">
      <c r="A1179" s="1"/>
      <c r="B1179" s="47">
        <v>1174</v>
      </c>
      <c r="C1179" s="45">
        <v>1063926</v>
      </c>
      <c r="D1179" s="28">
        <v>1061645</v>
      </c>
      <c r="E1179" s="31" t="s">
        <v>1478</v>
      </c>
      <c r="F1179" s="31"/>
      <c r="G1179" s="37" t="s">
        <v>31</v>
      </c>
      <c r="H1179" s="41" t="s">
        <v>4779</v>
      </c>
      <c r="I1179" s="29"/>
      <c r="J1179" s="46"/>
      <c r="K1179" s="32" t="s">
        <v>1467</v>
      </c>
      <c r="L1179" s="29" t="s">
        <v>158</v>
      </c>
      <c r="M1179" s="33">
        <v>5898</v>
      </c>
      <c r="N1179" s="29">
        <v>19</v>
      </c>
      <c r="O1179" s="29">
        <v>1.89E-2</v>
      </c>
      <c r="P1179" s="29">
        <v>1</v>
      </c>
      <c r="Q1179" s="29">
        <v>2050</v>
      </c>
      <c r="R1179" s="29">
        <v>675</v>
      </c>
      <c r="S1179" s="29">
        <v>500</v>
      </c>
      <c r="T1179" s="29"/>
      <c r="U1179" s="29"/>
    </row>
    <row r="1180" spans="1:21" ht="25.2" x14ac:dyDescent="0.3">
      <c r="A1180" s="1"/>
      <c r="B1180" s="47">
        <v>1175</v>
      </c>
      <c r="C1180" s="45">
        <v>1090168</v>
      </c>
      <c r="D1180" s="29" t="s">
        <v>1498</v>
      </c>
      <c r="E1180" s="39" t="s">
        <v>1499</v>
      </c>
      <c r="F1180" s="39"/>
      <c r="G1180" s="29" t="s">
        <v>47</v>
      </c>
      <c r="H1180" s="41" t="s">
        <v>4779</v>
      </c>
      <c r="I1180" s="29"/>
      <c r="J1180" s="46"/>
      <c r="K1180" s="30" t="s">
        <v>1447</v>
      </c>
      <c r="L1180" s="37" t="s">
        <v>158</v>
      </c>
      <c r="M1180" s="33">
        <v>15578</v>
      </c>
      <c r="N1180" s="29">
        <v>0.12</v>
      </c>
      <c r="O1180" s="29">
        <v>3.4200000000000002E-4</v>
      </c>
      <c r="P1180" s="29">
        <v>1</v>
      </c>
      <c r="Q1180" s="29">
        <v>100</v>
      </c>
      <c r="R1180" s="29">
        <v>90</v>
      </c>
      <c r="S1180" s="29">
        <v>38</v>
      </c>
      <c r="T1180" s="29">
        <v>0.10299999999999999</v>
      </c>
      <c r="U1180" s="29">
        <v>3.4200000000000002E-4</v>
      </c>
    </row>
    <row r="1181" spans="1:21" ht="25.2" x14ac:dyDescent="0.3">
      <c r="A1181" s="1"/>
      <c r="B1181" s="47">
        <v>1176</v>
      </c>
      <c r="C1181" s="45">
        <v>1090163</v>
      </c>
      <c r="D1181" s="29" t="s">
        <v>1502</v>
      </c>
      <c r="E1181" s="39" t="s">
        <v>1503</v>
      </c>
      <c r="F1181" s="39"/>
      <c r="G1181" s="29" t="s">
        <v>47</v>
      </c>
      <c r="H1181" s="41" t="s">
        <v>4779</v>
      </c>
      <c r="I1181" s="29"/>
      <c r="J1181" s="46"/>
      <c r="K1181" s="30" t="s">
        <v>1447</v>
      </c>
      <c r="L1181" s="37" t="s">
        <v>158</v>
      </c>
      <c r="M1181" s="33">
        <v>12784</v>
      </c>
      <c r="N1181" s="29">
        <v>0.11600000000000001</v>
      </c>
      <c r="O1181" s="29">
        <v>3.4200000000000002E-4</v>
      </c>
      <c r="P1181" s="29">
        <v>1</v>
      </c>
      <c r="Q1181" s="29">
        <v>100</v>
      </c>
      <c r="R1181" s="29">
        <v>90</v>
      </c>
      <c r="S1181" s="29">
        <v>38</v>
      </c>
      <c r="T1181" s="29">
        <v>0.10299999999999999</v>
      </c>
      <c r="U1181" s="29">
        <v>3.4200000000000002E-4</v>
      </c>
    </row>
    <row r="1182" spans="1:21" ht="25.2" x14ac:dyDescent="0.3">
      <c r="A1182" s="1"/>
      <c r="B1182" s="47">
        <v>1177</v>
      </c>
      <c r="C1182" s="45">
        <v>1090154</v>
      </c>
      <c r="D1182" s="29" t="s">
        <v>1504</v>
      </c>
      <c r="E1182" s="39" t="s">
        <v>1505</v>
      </c>
      <c r="F1182" s="39"/>
      <c r="G1182" s="29" t="s">
        <v>47</v>
      </c>
      <c r="H1182" s="41" t="s">
        <v>4779</v>
      </c>
      <c r="I1182" s="29"/>
      <c r="J1182" s="46"/>
      <c r="K1182" s="30" t="s">
        <v>1447</v>
      </c>
      <c r="L1182" s="37" t="s">
        <v>158</v>
      </c>
      <c r="M1182" s="33">
        <v>9991</v>
      </c>
      <c r="N1182" s="29">
        <v>0.108</v>
      </c>
      <c r="O1182" s="29">
        <v>3.4200000000000002E-4</v>
      </c>
      <c r="P1182" s="29">
        <v>1</v>
      </c>
      <c r="Q1182" s="29">
        <v>100</v>
      </c>
      <c r="R1182" s="29">
        <v>90</v>
      </c>
      <c r="S1182" s="29">
        <v>38</v>
      </c>
      <c r="T1182" s="29">
        <v>9.6000000000000002E-2</v>
      </c>
      <c r="U1182" s="29">
        <v>3.4200000000000002E-4</v>
      </c>
    </row>
    <row r="1183" spans="1:21" ht="25.2" x14ac:dyDescent="0.3">
      <c r="A1183" s="1"/>
      <c r="B1183" s="47">
        <v>1178</v>
      </c>
      <c r="C1183" s="45">
        <v>1090155</v>
      </c>
      <c r="D1183" s="29" t="s">
        <v>1506</v>
      </c>
      <c r="E1183" s="31" t="s">
        <v>1507</v>
      </c>
      <c r="F1183" s="31"/>
      <c r="G1183" s="37" t="s">
        <v>42</v>
      </c>
      <c r="H1183" s="41" t="s">
        <v>4779</v>
      </c>
      <c r="I1183" s="29"/>
      <c r="J1183" s="46"/>
      <c r="K1183" s="30" t="s">
        <v>1447</v>
      </c>
      <c r="L1183" s="37" t="s">
        <v>158</v>
      </c>
      <c r="M1183" s="33">
        <v>11153</v>
      </c>
      <c r="N1183" s="29">
        <v>9.6000000000000002E-2</v>
      </c>
      <c r="O1183" s="29">
        <v>3.4200000000000002E-4</v>
      </c>
      <c r="P1183" s="29">
        <v>1</v>
      </c>
      <c r="Q1183" s="29">
        <v>100</v>
      </c>
      <c r="R1183" s="29">
        <v>90</v>
      </c>
      <c r="S1183" s="29">
        <v>38</v>
      </c>
      <c r="T1183" s="29">
        <v>0.08</v>
      </c>
      <c r="U1183" s="29">
        <v>3.4200000000000002E-4</v>
      </c>
    </row>
    <row r="1184" spans="1:21" ht="25.2" x14ac:dyDescent="0.3">
      <c r="A1184" s="1"/>
      <c r="B1184" s="47">
        <v>1179</v>
      </c>
      <c r="C1184" s="45">
        <v>1087818</v>
      </c>
      <c r="D1184" s="29"/>
      <c r="E1184" s="31" t="s">
        <v>1509</v>
      </c>
      <c r="F1184" s="31"/>
      <c r="G1184" s="37" t="s">
        <v>92</v>
      </c>
      <c r="H1184" s="41" t="s">
        <v>4779</v>
      </c>
      <c r="I1184" s="29"/>
      <c r="J1184" s="46"/>
      <c r="K1184" s="30" t="s">
        <v>1447</v>
      </c>
      <c r="L1184" s="37" t="s">
        <v>158</v>
      </c>
      <c r="M1184" s="33">
        <v>11634</v>
      </c>
      <c r="N1184" s="29">
        <v>2.7E-2</v>
      </c>
      <c r="O1184" s="29">
        <v>3.4200000000000002E-4</v>
      </c>
      <c r="P1184" s="29">
        <v>1</v>
      </c>
      <c r="Q1184" s="29">
        <v>100</v>
      </c>
      <c r="R1184" s="29">
        <v>90</v>
      </c>
      <c r="S1184" s="29">
        <v>38</v>
      </c>
      <c r="T1184" s="29">
        <v>5.6000000000000001E-2</v>
      </c>
      <c r="U1184" s="29">
        <v>3.4200000000000002E-4</v>
      </c>
    </row>
    <row r="1185" spans="1:21" ht="25.2" x14ac:dyDescent="0.3">
      <c r="A1185" s="1"/>
      <c r="B1185" s="47">
        <v>1180</v>
      </c>
      <c r="C1185" s="45">
        <v>1087162</v>
      </c>
      <c r="D1185" s="37"/>
      <c r="E1185" s="39" t="s">
        <v>1522</v>
      </c>
      <c r="F1185" s="39"/>
      <c r="G1185" s="29" t="s">
        <v>42</v>
      </c>
      <c r="H1185" s="41" t="s">
        <v>4779</v>
      </c>
      <c r="I1185" s="29"/>
      <c r="J1185" s="46"/>
      <c r="K1185" s="38" t="s">
        <v>1447</v>
      </c>
      <c r="L1185" s="37" t="s">
        <v>158</v>
      </c>
      <c r="M1185" s="33">
        <v>47183</v>
      </c>
      <c r="N1185" s="29">
        <v>1.474</v>
      </c>
      <c r="O1185" s="29">
        <v>2.0330000000000001E-3</v>
      </c>
      <c r="P1185" s="29">
        <v>1</v>
      </c>
      <c r="Q1185" s="29">
        <v>382</v>
      </c>
      <c r="R1185" s="29">
        <v>152</v>
      </c>
      <c r="S1185" s="29">
        <v>77</v>
      </c>
      <c r="T1185" s="29">
        <v>2.72</v>
      </c>
      <c r="U1185" s="29">
        <v>4.4710000000000001E-3</v>
      </c>
    </row>
    <row r="1186" spans="1:21" ht="25.2" x14ac:dyDescent="0.3">
      <c r="A1186" s="1"/>
      <c r="B1186" s="47">
        <v>1181</v>
      </c>
      <c r="C1186" s="45">
        <v>1087821</v>
      </c>
      <c r="D1186" s="29"/>
      <c r="E1186" s="31" t="s">
        <v>1538</v>
      </c>
      <c r="F1186" s="31"/>
      <c r="G1186" s="37" t="s">
        <v>92</v>
      </c>
      <c r="H1186" s="41" t="s">
        <v>4779</v>
      </c>
      <c r="I1186" s="29"/>
      <c r="J1186" s="46"/>
      <c r="K1186" s="30" t="s">
        <v>1447</v>
      </c>
      <c r="L1186" s="37" t="s">
        <v>158</v>
      </c>
      <c r="M1186" s="33">
        <v>794</v>
      </c>
      <c r="N1186" s="29">
        <v>2.3E-2</v>
      </c>
      <c r="O1186" s="29">
        <v>3.4200000000000002E-4</v>
      </c>
      <c r="P1186" s="29">
        <v>1</v>
      </c>
      <c r="Q1186" s="29">
        <v>100</v>
      </c>
      <c r="R1186" s="29">
        <v>90</v>
      </c>
      <c r="S1186" s="29">
        <v>38</v>
      </c>
      <c r="T1186" s="29">
        <v>0.05</v>
      </c>
      <c r="U1186" s="29">
        <v>3.4200000000000002E-4</v>
      </c>
    </row>
    <row r="1187" spans="1:21" ht="25.2" x14ac:dyDescent="0.3">
      <c r="A1187" s="1"/>
      <c r="B1187" s="47">
        <v>1182</v>
      </c>
      <c r="C1187" s="45">
        <v>1087822</v>
      </c>
      <c r="D1187" s="29"/>
      <c r="E1187" s="31" t="s">
        <v>1539</v>
      </c>
      <c r="F1187" s="31"/>
      <c r="G1187" s="37" t="s">
        <v>92</v>
      </c>
      <c r="H1187" s="41" t="s">
        <v>4779</v>
      </c>
      <c r="I1187" s="29"/>
      <c r="J1187" s="46"/>
      <c r="K1187" s="30" t="s">
        <v>1447</v>
      </c>
      <c r="L1187" s="37" t="s">
        <v>158</v>
      </c>
      <c r="M1187" s="33">
        <v>794</v>
      </c>
      <c r="N1187" s="29">
        <v>2.3E-2</v>
      </c>
      <c r="O1187" s="29">
        <v>3.4200000000000002E-4</v>
      </c>
      <c r="P1187" s="29">
        <v>1</v>
      </c>
      <c r="Q1187" s="29">
        <v>100</v>
      </c>
      <c r="R1187" s="29">
        <v>90</v>
      </c>
      <c r="S1187" s="29">
        <v>38</v>
      </c>
      <c r="T1187" s="29">
        <v>0.05</v>
      </c>
      <c r="U1187" s="29">
        <v>3.4200000000000002E-4</v>
      </c>
    </row>
    <row r="1188" spans="1:21" ht="25.2" x14ac:dyDescent="0.3">
      <c r="A1188" s="1"/>
      <c r="B1188" s="47">
        <v>1183</v>
      </c>
      <c r="C1188" s="45">
        <v>1086986</v>
      </c>
      <c r="D1188" s="29">
        <v>1071675</v>
      </c>
      <c r="E1188" s="31" t="s">
        <v>1540</v>
      </c>
      <c r="F1188" s="31"/>
      <c r="G1188" s="29" t="s">
        <v>47</v>
      </c>
      <c r="H1188" s="41" t="s">
        <v>4779</v>
      </c>
      <c r="I1188" s="29"/>
      <c r="J1188" s="46"/>
      <c r="K1188" s="38" t="s">
        <v>1447</v>
      </c>
      <c r="L1188" s="29" t="s">
        <v>158</v>
      </c>
      <c r="M1188" s="33">
        <v>536</v>
      </c>
      <c r="N1188" s="29">
        <v>1.9E-2</v>
      </c>
      <c r="O1188" s="29">
        <v>1.44E-4</v>
      </c>
      <c r="P1188" s="29">
        <v>1</v>
      </c>
      <c r="Q1188" s="29">
        <v>100</v>
      </c>
      <c r="R1188" s="29">
        <v>90</v>
      </c>
      <c r="S1188" s="29">
        <v>38</v>
      </c>
      <c r="T1188" s="29">
        <v>0.02</v>
      </c>
      <c r="U1188" s="29">
        <v>3.4200000000000002E-4</v>
      </c>
    </row>
    <row r="1189" spans="1:21" ht="25.2" x14ac:dyDescent="0.3">
      <c r="A1189" s="1"/>
      <c r="B1189" s="47">
        <v>1184</v>
      </c>
      <c r="C1189" s="45">
        <v>1071693</v>
      </c>
      <c r="D1189" s="29">
        <v>1047844</v>
      </c>
      <c r="E1189" s="52" t="s">
        <v>1556</v>
      </c>
      <c r="F1189" s="52"/>
      <c r="G1189" s="29" t="s">
        <v>47</v>
      </c>
      <c r="H1189" s="41" t="s">
        <v>4779</v>
      </c>
      <c r="I1189" s="29"/>
      <c r="J1189" s="46"/>
      <c r="K1189" s="38" t="s">
        <v>1447</v>
      </c>
      <c r="L1189" s="29" t="s">
        <v>366</v>
      </c>
      <c r="M1189" s="33">
        <v>39559</v>
      </c>
      <c r="N1189" s="29">
        <v>1.4379999999999999</v>
      </c>
      <c r="O1189" s="29">
        <v>4.7739999999999996E-3</v>
      </c>
      <c r="P1189" s="29">
        <v>1</v>
      </c>
      <c r="Q1189" s="29">
        <v>385</v>
      </c>
      <c r="R1189" s="29">
        <v>155</v>
      </c>
      <c r="S1189" s="29">
        <v>80</v>
      </c>
      <c r="T1189" s="29">
        <v>0.51100000000000001</v>
      </c>
      <c r="U1189" s="29">
        <v>4.7739999999999996E-3</v>
      </c>
    </row>
    <row r="1190" spans="1:21" ht="25.2" x14ac:dyDescent="0.3">
      <c r="A1190" s="1"/>
      <c r="B1190" s="47">
        <v>1185</v>
      </c>
      <c r="C1190" s="45">
        <v>1071661</v>
      </c>
      <c r="D1190" s="29">
        <v>1047847</v>
      </c>
      <c r="E1190" s="39" t="s">
        <v>1560</v>
      </c>
      <c r="F1190" s="39"/>
      <c r="G1190" s="29" t="s">
        <v>31</v>
      </c>
      <c r="H1190" s="41" t="s">
        <v>4779</v>
      </c>
      <c r="I1190" s="29"/>
      <c r="J1190" s="46"/>
      <c r="K1190" s="38" t="s">
        <v>1447</v>
      </c>
      <c r="L1190" s="29" t="s">
        <v>158</v>
      </c>
      <c r="M1190" s="33">
        <v>1676</v>
      </c>
      <c r="N1190" s="29">
        <v>6.5000000000000002E-2</v>
      </c>
      <c r="O1190" s="29">
        <v>1.3999999999999999E-4</v>
      </c>
      <c r="P1190" s="29">
        <v>1</v>
      </c>
      <c r="Q1190" s="29">
        <v>80</v>
      </c>
      <c r="R1190" s="29">
        <v>80</v>
      </c>
      <c r="S1190" s="29">
        <v>25</v>
      </c>
      <c r="T1190" s="29">
        <v>4.7E-2</v>
      </c>
      <c r="U1190" s="29">
        <v>1.6000000000000001E-4</v>
      </c>
    </row>
    <row r="1191" spans="1:21" ht="25.2" x14ac:dyDescent="0.3">
      <c r="A1191" s="1"/>
      <c r="B1191" s="47">
        <v>1186</v>
      </c>
      <c r="C1191" s="45">
        <v>1071671</v>
      </c>
      <c r="D1191" s="29">
        <v>1047848</v>
      </c>
      <c r="E1191" s="31" t="s">
        <v>1561</v>
      </c>
      <c r="F1191" s="31"/>
      <c r="G1191" s="29" t="s">
        <v>39</v>
      </c>
      <c r="H1191" s="41" t="s">
        <v>4779</v>
      </c>
      <c r="I1191" s="29"/>
      <c r="J1191" s="46"/>
      <c r="K1191" s="38" t="s">
        <v>1447</v>
      </c>
      <c r="L1191" s="29" t="s">
        <v>158</v>
      </c>
      <c r="M1191" s="33">
        <v>5800</v>
      </c>
      <c r="N1191" s="29">
        <v>6.3E-2</v>
      </c>
      <c r="O1191" s="29">
        <v>2.52E-4</v>
      </c>
      <c r="P1191" s="29">
        <v>1</v>
      </c>
      <c r="Q1191" s="29">
        <v>105</v>
      </c>
      <c r="R1191" s="29">
        <v>60</v>
      </c>
      <c r="S1191" s="29">
        <v>40</v>
      </c>
      <c r="T1191" s="29">
        <v>7.0999999999999994E-2</v>
      </c>
      <c r="U1191" s="29">
        <v>2.52E-4</v>
      </c>
    </row>
    <row r="1192" spans="1:21" ht="25.2" x14ac:dyDescent="0.3">
      <c r="A1192" s="1"/>
      <c r="B1192" s="47">
        <v>1187</v>
      </c>
      <c r="C1192" s="45">
        <v>1087159</v>
      </c>
      <c r="D1192" s="37"/>
      <c r="E1192" s="39" t="s">
        <v>1565</v>
      </c>
      <c r="F1192" s="39"/>
      <c r="G1192" s="29" t="s">
        <v>31</v>
      </c>
      <c r="H1192" s="41" t="s">
        <v>4779</v>
      </c>
      <c r="I1192" s="29"/>
      <c r="J1192" s="46"/>
      <c r="K1192" s="38" t="s">
        <v>1447</v>
      </c>
      <c r="L1192" s="37" t="s">
        <v>158</v>
      </c>
      <c r="M1192" s="33">
        <v>10519</v>
      </c>
      <c r="N1192" s="29">
        <v>0.1</v>
      </c>
      <c r="O1192" s="29">
        <v>7.5199999999999996E-4</v>
      </c>
      <c r="P1192" s="29">
        <v>1</v>
      </c>
      <c r="Q1192" s="29">
        <v>165</v>
      </c>
      <c r="R1192" s="29">
        <v>120</v>
      </c>
      <c r="S1192" s="29">
        <v>38</v>
      </c>
      <c r="T1192" s="29">
        <v>0.1</v>
      </c>
      <c r="U1192" s="29">
        <v>7.5199999999999996E-4</v>
      </c>
    </row>
    <row r="1193" spans="1:21" ht="25.2" x14ac:dyDescent="0.3">
      <c r="A1193" s="1"/>
      <c r="B1193" s="47">
        <v>1188</v>
      </c>
      <c r="C1193" s="45">
        <v>1089088</v>
      </c>
      <c r="D1193" s="41"/>
      <c r="E1193" s="31" t="s">
        <v>1572</v>
      </c>
      <c r="F1193" s="31"/>
      <c r="G1193" s="29" t="s">
        <v>92</v>
      </c>
      <c r="H1193" s="41" t="s">
        <v>4779</v>
      </c>
      <c r="I1193" s="42"/>
      <c r="J1193" s="46"/>
      <c r="K1193" s="38" t="s">
        <v>1447</v>
      </c>
      <c r="L1193" s="29" t="s">
        <v>158</v>
      </c>
      <c r="M1193" s="33">
        <v>26202</v>
      </c>
      <c r="N1193" s="29">
        <v>0.8</v>
      </c>
      <c r="O1193" s="29">
        <v>2.7299999999999998E-3</v>
      </c>
      <c r="P1193" s="29">
        <v>1</v>
      </c>
      <c r="Q1193" s="29">
        <v>390</v>
      </c>
      <c r="R1193" s="29">
        <v>70</v>
      </c>
      <c r="S1193" s="29">
        <v>100</v>
      </c>
      <c r="T1193" s="29">
        <v>0.8</v>
      </c>
      <c r="U1193" s="29">
        <v>2.7299999999999998E-3</v>
      </c>
    </row>
    <row r="1194" spans="1:21" ht="25.2" x14ac:dyDescent="0.3">
      <c r="A1194" s="1"/>
      <c r="B1194" s="47">
        <v>1189</v>
      </c>
      <c r="C1194" s="45">
        <v>1058423</v>
      </c>
      <c r="D1194" s="29"/>
      <c r="E1194" s="39" t="s">
        <v>1577</v>
      </c>
      <c r="F1194" s="39"/>
      <c r="G1194" s="29" t="s">
        <v>31</v>
      </c>
      <c r="H1194" s="41" t="s">
        <v>4779</v>
      </c>
      <c r="I1194" s="29"/>
      <c r="J1194" s="46"/>
      <c r="K1194" s="38" t="s">
        <v>1447</v>
      </c>
      <c r="L1194" s="29" t="s">
        <v>158</v>
      </c>
      <c r="M1194" s="33">
        <v>10446</v>
      </c>
      <c r="N1194" s="29">
        <v>0.08</v>
      </c>
      <c r="O1194" s="29">
        <v>4.5399999999999998E-4</v>
      </c>
      <c r="P1194" s="29">
        <v>1</v>
      </c>
      <c r="Q1194" s="29">
        <v>87</v>
      </c>
      <c r="R1194" s="29">
        <v>87</v>
      </c>
      <c r="S1194" s="29">
        <v>60</v>
      </c>
      <c r="T1194" s="29">
        <v>0.08</v>
      </c>
      <c r="U1194" s="29">
        <v>4.5399999999999998E-4</v>
      </c>
    </row>
    <row r="1195" spans="1:21" ht="25.2" x14ac:dyDescent="0.3">
      <c r="A1195" s="1"/>
      <c r="B1195" s="47">
        <v>1190</v>
      </c>
      <c r="C1195" s="45">
        <v>1058424</v>
      </c>
      <c r="D1195" s="29"/>
      <c r="E1195" s="31" t="s">
        <v>1578</v>
      </c>
      <c r="F1195" s="31"/>
      <c r="G1195" s="29" t="s">
        <v>31</v>
      </c>
      <c r="H1195" s="41" t="s">
        <v>4779</v>
      </c>
      <c r="I1195" s="29"/>
      <c r="J1195" s="46"/>
      <c r="K1195" s="38" t="s">
        <v>1447</v>
      </c>
      <c r="L1195" s="29" t="s">
        <v>158</v>
      </c>
      <c r="M1195" s="33">
        <v>8875</v>
      </c>
      <c r="N1195" s="29">
        <v>0.04</v>
      </c>
      <c r="O1195" s="29">
        <v>1.36E-4</v>
      </c>
      <c r="P1195" s="29">
        <v>1</v>
      </c>
      <c r="Q1195" s="29">
        <v>85</v>
      </c>
      <c r="R1195" s="29">
        <v>80</v>
      </c>
      <c r="S1195" s="29">
        <v>20</v>
      </c>
      <c r="T1195" s="29">
        <v>0.04</v>
      </c>
      <c r="U1195" s="29">
        <v>1.36E-4</v>
      </c>
    </row>
    <row r="1196" spans="1:21" ht="25.2" x14ac:dyDescent="0.3">
      <c r="A1196" s="1"/>
      <c r="B1196" s="47">
        <v>1191</v>
      </c>
      <c r="C1196" s="45">
        <v>1047459</v>
      </c>
      <c r="D1196" s="29"/>
      <c r="E1196" s="39" t="s">
        <v>1580</v>
      </c>
      <c r="F1196" s="39"/>
      <c r="G1196" s="29" t="s">
        <v>47</v>
      </c>
      <c r="H1196" s="41" t="s">
        <v>4779</v>
      </c>
      <c r="I1196" s="29"/>
      <c r="J1196" s="46"/>
      <c r="K1196" s="38" t="s">
        <v>1447</v>
      </c>
      <c r="L1196" s="29" t="s">
        <v>158</v>
      </c>
      <c r="M1196" s="33">
        <v>3344</v>
      </c>
      <c r="N1196" s="29">
        <v>3.4000000000000002E-2</v>
      </c>
      <c r="O1196" s="29">
        <v>1.17E-4</v>
      </c>
      <c r="P1196" s="29">
        <v>1</v>
      </c>
      <c r="Q1196" s="29">
        <v>78</v>
      </c>
      <c r="R1196" s="29">
        <v>75</v>
      </c>
      <c r="S1196" s="29">
        <v>20</v>
      </c>
      <c r="T1196" s="29">
        <v>3.4000000000000002E-2</v>
      </c>
      <c r="U1196" s="29">
        <v>1.17E-4</v>
      </c>
    </row>
    <row r="1197" spans="1:21" x14ac:dyDescent="0.3">
      <c r="A1197" s="1"/>
      <c r="B1197" s="47">
        <v>1192</v>
      </c>
      <c r="C1197" s="124" t="s">
        <v>5296</v>
      </c>
      <c r="D1197" s="40"/>
      <c r="E1197" s="39"/>
      <c r="F1197" s="39"/>
      <c r="G1197" s="29"/>
      <c r="H1197" s="41"/>
      <c r="I1197" s="40"/>
      <c r="J1197" s="46"/>
      <c r="K1197" s="32"/>
      <c r="L1197" s="29"/>
      <c r="M1197" s="33"/>
      <c r="N1197" s="29"/>
      <c r="O1197" s="29"/>
      <c r="P1197" s="29"/>
      <c r="Q1197" s="29"/>
      <c r="R1197" s="29"/>
      <c r="S1197" s="29"/>
      <c r="T1197" s="29"/>
      <c r="U1197" s="29"/>
    </row>
    <row r="1198" spans="1:21" ht="25.2" x14ac:dyDescent="0.3">
      <c r="A1198" s="1"/>
      <c r="B1198" s="47">
        <v>1193</v>
      </c>
      <c r="C1198" s="45">
        <v>1088686</v>
      </c>
      <c r="D1198" s="29"/>
      <c r="E1198" s="31" t="s">
        <v>1597</v>
      </c>
      <c r="F1198" s="31"/>
      <c r="G1198" s="37" t="s">
        <v>92</v>
      </c>
      <c r="H1198" s="41" t="s">
        <v>4779</v>
      </c>
      <c r="I1198" s="29"/>
      <c r="J1198" s="46"/>
      <c r="K1198" s="38" t="s">
        <v>1583</v>
      </c>
      <c r="L1198" s="37" t="s">
        <v>366</v>
      </c>
      <c r="M1198" s="33">
        <v>26510</v>
      </c>
      <c r="N1198" s="29">
        <v>2.1</v>
      </c>
      <c r="O1198" s="29">
        <v>9.2669999999999992E-3</v>
      </c>
      <c r="P1198" s="29">
        <v>1</v>
      </c>
      <c r="Q1198" s="29">
        <v>620</v>
      </c>
      <c r="R1198" s="29">
        <v>155</v>
      </c>
      <c r="S1198" s="29">
        <v>135</v>
      </c>
      <c r="T1198" s="29">
        <v>2.58</v>
      </c>
      <c r="U1198" s="29">
        <v>1.2973999999999999E-2</v>
      </c>
    </row>
    <row r="1199" spans="1:21" ht="25.2" x14ac:dyDescent="0.3">
      <c r="A1199" s="1"/>
      <c r="B1199" s="47">
        <v>1194</v>
      </c>
      <c r="C1199" s="45">
        <v>1088687</v>
      </c>
      <c r="D1199" s="29"/>
      <c r="E1199" s="31" t="s">
        <v>1598</v>
      </c>
      <c r="F1199" s="31"/>
      <c r="G1199" s="37" t="s">
        <v>92</v>
      </c>
      <c r="H1199" s="41" t="s">
        <v>4779</v>
      </c>
      <c r="I1199" s="29"/>
      <c r="J1199" s="46"/>
      <c r="K1199" s="38" t="s">
        <v>1583</v>
      </c>
      <c r="L1199" s="37" t="s">
        <v>366</v>
      </c>
      <c r="M1199" s="33">
        <v>31452</v>
      </c>
      <c r="N1199" s="29">
        <v>2.2999999999999998</v>
      </c>
      <c r="O1199" s="29">
        <v>1.4614E-2</v>
      </c>
      <c r="P1199" s="29">
        <v>1</v>
      </c>
      <c r="Q1199" s="29">
        <v>620</v>
      </c>
      <c r="R1199" s="29">
        <v>200</v>
      </c>
      <c r="S1199" s="29">
        <v>165</v>
      </c>
      <c r="T1199" s="29">
        <v>2.8740000000000001</v>
      </c>
      <c r="U1199" s="29">
        <v>2.0459999999999999E-2</v>
      </c>
    </row>
    <row r="1200" spans="1:21" ht="25.2" x14ac:dyDescent="0.3">
      <c r="A1200" s="1"/>
      <c r="B1200" s="47">
        <v>1195</v>
      </c>
      <c r="C1200" s="45">
        <v>1088690</v>
      </c>
      <c r="D1200" s="29"/>
      <c r="E1200" s="31" t="s">
        <v>1601</v>
      </c>
      <c r="F1200" s="31"/>
      <c r="G1200" s="37" t="s">
        <v>92</v>
      </c>
      <c r="H1200" s="41" t="s">
        <v>4779</v>
      </c>
      <c r="I1200" s="29"/>
      <c r="J1200" s="46"/>
      <c r="K1200" s="38" t="s">
        <v>1583</v>
      </c>
      <c r="L1200" s="37" t="s">
        <v>366</v>
      </c>
      <c r="M1200" s="33">
        <v>45190</v>
      </c>
      <c r="N1200" s="29">
        <v>5</v>
      </c>
      <c r="O1200" s="29">
        <v>3.8262999999999998E-2</v>
      </c>
      <c r="P1200" s="29">
        <v>1</v>
      </c>
      <c r="Q1200" s="29">
        <v>620</v>
      </c>
      <c r="R1200" s="29">
        <v>320</v>
      </c>
      <c r="S1200" s="29">
        <v>270</v>
      </c>
      <c r="T1200" s="29">
        <v>5.75</v>
      </c>
      <c r="U1200" s="29">
        <v>5.3567999999999998E-2</v>
      </c>
    </row>
    <row r="1201" spans="1:21" ht="25.2" x14ac:dyDescent="0.3">
      <c r="A1201" s="1"/>
      <c r="B1201" s="47">
        <v>1196</v>
      </c>
      <c r="C1201" s="45">
        <v>1088691</v>
      </c>
      <c r="D1201" s="29"/>
      <c r="E1201" s="39" t="s">
        <v>1602</v>
      </c>
      <c r="F1201" s="39"/>
      <c r="G1201" s="29" t="s">
        <v>31</v>
      </c>
      <c r="H1201" s="41" t="s">
        <v>4779</v>
      </c>
      <c r="I1201" s="29"/>
      <c r="J1201" s="46"/>
      <c r="K1201" s="38" t="s">
        <v>1583</v>
      </c>
      <c r="L1201" s="37" t="s">
        <v>366</v>
      </c>
      <c r="M1201" s="33">
        <v>50836</v>
      </c>
      <c r="N1201" s="29">
        <v>5.6</v>
      </c>
      <c r="O1201" s="29">
        <v>3.8262999999999998E-2</v>
      </c>
      <c r="P1201" s="29">
        <v>1</v>
      </c>
      <c r="Q1201" s="29">
        <v>620</v>
      </c>
      <c r="R1201" s="29">
        <v>320</v>
      </c>
      <c r="S1201" s="29">
        <v>270</v>
      </c>
      <c r="T1201" s="29">
        <v>6.35</v>
      </c>
      <c r="U1201" s="29">
        <v>5.3567999999999998E-2</v>
      </c>
    </row>
    <row r="1202" spans="1:21" ht="25.2" x14ac:dyDescent="0.3">
      <c r="A1202" s="1"/>
      <c r="B1202" s="47">
        <v>1197</v>
      </c>
      <c r="C1202" s="45">
        <v>1088692</v>
      </c>
      <c r="D1202" s="29"/>
      <c r="E1202" s="31" t="s">
        <v>1603</v>
      </c>
      <c r="F1202" s="31"/>
      <c r="G1202" s="37" t="s">
        <v>92</v>
      </c>
      <c r="H1202" s="41" t="s">
        <v>4779</v>
      </c>
      <c r="I1202" s="29"/>
      <c r="J1202" s="46"/>
      <c r="K1202" s="38" t="s">
        <v>1583</v>
      </c>
      <c r="L1202" s="37" t="s">
        <v>366</v>
      </c>
      <c r="M1202" s="33">
        <v>55544</v>
      </c>
      <c r="N1202" s="29">
        <v>6.3</v>
      </c>
      <c r="O1202" s="29">
        <v>3.8262999999999998E-2</v>
      </c>
      <c r="P1202" s="29">
        <v>1</v>
      </c>
      <c r="Q1202" s="29">
        <v>620</v>
      </c>
      <c r="R1202" s="29">
        <v>320</v>
      </c>
      <c r="S1202" s="29">
        <v>270</v>
      </c>
      <c r="T1202" s="29">
        <v>7.05</v>
      </c>
      <c r="U1202" s="29">
        <v>5.3567999999999998E-2</v>
      </c>
    </row>
    <row r="1203" spans="1:21" ht="25.2" x14ac:dyDescent="0.3">
      <c r="A1203" s="1"/>
      <c r="B1203" s="47">
        <v>1198</v>
      </c>
      <c r="C1203" s="45">
        <v>1088693</v>
      </c>
      <c r="D1203" s="29"/>
      <c r="E1203" s="31" t="s">
        <v>1604</v>
      </c>
      <c r="F1203" s="31"/>
      <c r="G1203" s="37" t="s">
        <v>92</v>
      </c>
      <c r="H1203" s="41" t="s">
        <v>4779</v>
      </c>
      <c r="I1203" s="29"/>
      <c r="J1203" s="46"/>
      <c r="K1203" s="38" t="s">
        <v>1583</v>
      </c>
      <c r="L1203" s="37" t="s">
        <v>366</v>
      </c>
      <c r="M1203" s="33">
        <v>60251</v>
      </c>
      <c r="N1203" s="29">
        <v>7</v>
      </c>
      <c r="O1203" s="29">
        <v>3.8262999999999998E-2</v>
      </c>
      <c r="P1203" s="29">
        <v>1</v>
      </c>
      <c r="Q1203" s="29">
        <v>620</v>
      </c>
      <c r="R1203" s="29">
        <v>320</v>
      </c>
      <c r="S1203" s="29">
        <v>270</v>
      </c>
      <c r="T1203" s="29">
        <v>7.75</v>
      </c>
      <c r="U1203" s="29">
        <v>5.3567999999999998E-2</v>
      </c>
    </row>
    <row r="1204" spans="1:21" ht="25.2" x14ac:dyDescent="0.3">
      <c r="A1204" s="1"/>
      <c r="B1204" s="47">
        <v>1199</v>
      </c>
      <c r="C1204" s="45">
        <v>1088707</v>
      </c>
      <c r="D1204" s="29"/>
      <c r="E1204" s="39" t="s">
        <v>1605</v>
      </c>
      <c r="F1204" s="39"/>
      <c r="G1204" s="29" t="s">
        <v>31</v>
      </c>
      <c r="H1204" s="41" t="s">
        <v>4779</v>
      </c>
      <c r="I1204" s="29"/>
      <c r="J1204" s="46"/>
      <c r="K1204" s="38" t="s">
        <v>1583</v>
      </c>
      <c r="L1204" s="37" t="s">
        <v>1221</v>
      </c>
      <c r="M1204" s="33">
        <v>724</v>
      </c>
      <c r="N1204" s="29">
        <v>0.19600000000000001</v>
      </c>
      <c r="O1204" s="29">
        <v>5.0000000000000001E-3</v>
      </c>
      <c r="P1204" s="29">
        <v>5</v>
      </c>
      <c r="Q1204" s="29">
        <v>625</v>
      </c>
      <c r="R1204" s="29">
        <v>800</v>
      </c>
      <c r="S1204" s="29">
        <v>50</v>
      </c>
      <c r="T1204" s="29">
        <v>0.98</v>
      </c>
      <c r="U1204" s="29">
        <v>2.5000000000000001E-2</v>
      </c>
    </row>
    <row r="1205" spans="1:21" ht="25.2" x14ac:dyDescent="0.3">
      <c r="A1205" s="1"/>
      <c r="B1205" s="47">
        <v>1200</v>
      </c>
      <c r="C1205" s="45">
        <v>1088705</v>
      </c>
      <c r="D1205" s="29"/>
      <c r="E1205" s="52" t="s">
        <v>3864</v>
      </c>
      <c r="F1205" s="52"/>
      <c r="G1205" s="29" t="s">
        <v>58</v>
      </c>
      <c r="H1205" s="41" t="s">
        <v>4779</v>
      </c>
      <c r="I1205" s="29"/>
      <c r="J1205" s="46"/>
      <c r="K1205" s="38" t="s">
        <v>1583</v>
      </c>
      <c r="L1205" s="37" t="s">
        <v>366</v>
      </c>
      <c r="M1205" s="33">
        <v>10135</v>
      </c>
      <c r="N1205" s="29">
        <v>0.28000000000000003</v>
      </c>
      <c r="O1205" s="29">
        <v>5.3399999999999997E-4</v>
      </c>
      <c r="P1205" s="29">
        <v>1</v>
      </c>
      <c r="Q1205" s="29">
        <v>115</v>
      </c>
      <c r="R1205" s="29">
        <v>100</v>
      </c>
      <c r="S1205" s="29">
        <v>65</v>
      </c>
      <c r="T1205" s="29">
        <v>0.28000000000000003</v>
      </c>
      <c r="U1205" s="29">
        <v>7.4799999999999997E-4</v>
      </c>
    </row>
    <row r="1206" spans="1:21" x14ac:dyDescent="0.3">
      <c r="A1206" s="18" t="s">
        <v>33</v>
      </c>
      <c r="B1206" s="47">
        <v>1201</v>
      </c>
      <c r="C1206" s="124" t="s">
        <v>5294</v>
      </c>
      <c r="D1206" s="103"/>
      <c r="E1206" s="39"/>
      <c r="F1206" s="39"/>
      <c r="G1206" s="29"/>
      <c r="H1206" s="141"/>
      <c r="I1206" s="40"/>
      <c r="J1206" s="46"/>
      <c r="K1206" s="32"/>
      <c r="L1206" s="29"/>
      <c r="M1206" s="33"/>
      <c r="N1206" s="29"/>
      <c r="O1206" s="29"/>
      <c r="P1206" s="29"/>
      <c r="Q1206" s="29"/>
      <c r="R1206" s="29"/>
      <c r="S1206" s="29"/>
      <c r="T1206" s="29"/>
      <c r="U1206" s="29"/>
    </row>
    <row r="1207" spans="1:21" x14ac:dyDescent="0.3">
      <c r="A1207" s="59"/>
      <c r="B1207" s="47">
        <v>1202</v>
      </c>
      <c r="C1207" s="45">
        <v>1135801</v>
      </c>
      <c r="D1207" s="29"/>
      <c r="E1207" s="39" t="s">
        <v>5607</v>
      </c>
      <c r="F1207" s="39"/>
      <c r="G1207" s="29" t="s">
        <v>39</v>
      </c>
      <c r="H1207" s="139" t="s">
        <v>4781</v>
      </c>
      <c r="I1207" s="29"/>
      <c r="J1207" s="46"/>
      <c r="K1207" s="32" t="s">
        <v>1615</v>
      </c>
      <c r="L1207" s="29" t="s">
        <v>35</v>
      </c>
      <c r="M1207" s="33">
        <v>3695.7</v>
      </c>
      <c r="N1207" s="29">
        <v>1.18</v>
      </c>
      <c r="O1207" s="29">
        <v>3.6299999999999999E-2</v>
      </c>
      <c r="P1207" s="29">
        <v>1</v>
      </c>
      <c r="Q1207" s="29"/>
      <c r="R1207" s="29"/>
      <c r="S1207" s="29"/>
      <c r="T1207" s="29">
        <v>1.18</v>
      </c>
      <c r="U1207" s="29">
        <v>3.6299999999999999E-2</v>
      </c>
    </row>
    <row r="1208" spans="1:21" x14ac:dyDescent="0.3">
      <c r="A1208" s="59"/>
      <c r="B1208" s="47">
        <v>1203</v>
      </c>
      <c r="C1208" s="45">
        <v>1135802</v>
      </c>
      <c r="D1208" s="29"/>
      <c r="E1208" s="39" t="s">
        <v>5608</v>
      </c>
      <c r="F1208" s="39"/>
      <c r="G1208" s="29" t="s">
        <v>39</v>
      </c>
      <c r="H1208" s="139" t="s">
        <v>4781</v>
      </c>
      <c r="I1208" s="29"/>
      <c r="J1208" s="46"/>
      <c r="K1208" s="32" t="s">
        <v>1615</v>
      </c>
      <c r="L1208" s="29" t="s">
        <v>35</v>
      </c>
      <c r="M1208" s="33">
        <v>4043.1</v>
      </c>
      <c r="N1208" s="29">
        <v>1.31</v>
      </c>
      <c r="O1208" s="29">
        <v>3.6299999999999999E-2</v>
      </c>
      <c r="P1208" s="29">
        <v>1</v>
      </c>
      <c r="Q1208" s="29"/>
      <c r="R1208" s="29"/>
      <c r="S1208" s="29"/>
      <c r="T1208" s="29">
        <v>1.31</v>
      </c>
      <c r="U1208" s="29">
        <v>3.6299999999999999E-2</v>
      </c>
    </row>
    <row r="1209" spans="1:21" x14ac:dyDescent="0.3">
      <c r="A1209" s="59"/>
      <c r="B1209" s="47">
        <v>1204</v>
      </c>
      <c r="C1209" s="45">
        <v>1135803</v>
      </c>
      <c r="D1209" s="29"/>
      <c r="E1209" s="39" t="s">
        <v>5609</v>
      </c>
      <c r="F1209" s="39"/>
      <c r="G1209" s="29" t="s">
        <v>42</v>
      </c>
      <c r="H1209" s="139" t="s">
        <v>4781</v>
      </c>
      <c r="I1209" s="29"/>
      <c r="J1209" s="46"/>
      <c r="K1209" s="32" t="s">
        <v>1615</v>
      </c>
      <c r="L1209" s="29" t="s">
        <v>35</v>
      </c>
      <c r="M1209" s="33">
        <v>5572.1249999999991</v>
      </c>
      <c r="N1209" s="29">
        <v>1.92</v>
      </c>
      <c r="O1209" s="29">
        <v>5.1839999999999997E-2</v>
      </c>
      <c r="P1209" s="29">
        <v>1</v>
      </c>
      <c r="Q1209" s="29"/>
      <c r="R1209" s="29"/>
      <c r="S1209" s="29"/>
      <c r="T1209" s="29">
        <v>1.92</v>
      </c>
      <c r="U1209" s="29">
        <v>5.1839999999999997E-2</v>
      </c>
    </row>
    <row r="1210" spans="1:21" ht="25.2" x14ac:dyDescent="0.3">
      <c r="A1210" s="59"/>
      <c r="B1210" s="47">
        <v>1205</v>
      </c>
      <c r="C1210" s="45">
        <v>1135805</v>
      </c>
      <c r="D1210" s="29"/>
      <c r="E1210" s="39" t="s">
        <v>5611</v>
      </c>
      <c r="F1210" s="39"/>
      <c r="G1210" s="29" t="s">
        <v>31</v>
      </c>
      <c r="H1210" s="139" t="s">
        <v>4781</v>
      </c>
      <c r="I1210" s="29"/>
      <c r="J1210" s="46"/>
      <c r="K1210" s="32" t="s">
        <v>1615</v>
      </c>
      <c r="L1210" s="29" t="s">
        <v>35</v>
      </c>
      <c r="M1210" s="33">
        <v>5938.3249999999998</v>
      </c>
      <c r="N1210" s="29">
        <v>2.7</v>
      </c>
      <c r="O1210" s="29">
        <v>5.7000000000000002E-2</v>
      </c>
      <c r="P1210" s="29">
        <v>1</v>
      </c>
      <c r="Q1210" s="29"/>
      <c r="R1210" s="29"/>
      <c r="S1210" s="29"/>
      <c r="T1210" s="29">
        <v>2.7</v>
      </c>
      <c r="U1210" s="29">
        <v>5.7000000000000002E-2</v>
      </c>
    </row>
    <row r="1211" spans="1:21" ht="25.2" x14ac:dyDescent="0.3">
      <c r="A1211" s="59"/>
      <c r="B1211" s="47">
        <v>1206</v>
      </c>
      <c r="C1211" s="45">
        <v>1135823</v>
      </c>
      <c r="D1211" s="29"/>
      <c r="E1211" s="39" t="s">
        <v>5629</v>
      </c>
      <c r="F1211" s="39"/>
      <c r="G1211" s="29" t="s">
        <v>42</v>
      </c>
      <c r="H1211" s="139" t="s">
        <v>4781</v>
      </c>
      <c r="I1211" s="29"/>
      <c r="J1211" s="46"/>
      <c r="K1211" s="32" t="s">
        <v>1615</v>
      </c>
      <c r="L1211" s="29" t="s">
        <v>35</v>
      </c>
      <c r="M1211" s="33">
        <v>6384.0249999999996</v>
      </c>
      <c r="N1211" s="29">
        <v>2.5</v>
      </c>
      <c r="O1211" s="29">
        <v>5.3280000000000001E-2</v>
      </c>
      <c r="P1211" s="29">
        <v>1</v>
      </c>
      <c r="Q1211" s="29"/>
      <c r="R1211" s="29"/>
      <c r="S1211" s="29"/>
      <c r="T1211" s="29">
        <v>2.5</v>
      </c>
      <c r="U1211" s="29">
        <v>5.3280000000000001E-2</v>
      </c>
    </row>
    <row r="1212" spans="1:21" ht="25.2" x14ac:dyDescent="0.3">
      <c r="A1212" s="59"/>
      <c r="B1212" s="47">
        <v>1207</v>
      </c>
      <c r="C1212" s="45">
        <v>1135824</v>
      </c>
      <c r="D1212" s="29"/>
      <c r="E1212" s="39" t="s">
        <v>5630</v>
      </c>
      <c r="F1212" s="39"/>
      <c r="G1212" s="29" t="s">
        <v>47</v>
      </c>
      <c r="H1212" s="139" t="s">
        <v>4781</v>
      </c>
      <c r="I1212" s="29"/>
      <c r="J1212" s="46"/>
      <c r="K1212" s="32" t="s">
        <v>1615</v>
      </c>
      <c r="L1212" s="29" t="s">
        <v>35</v>
      </c>
      <c r="M1212" s="33">
        <v>6384.0249999999996</v>
      </c>
      <c r="N1212" s="29">
        <v>2.41</v>
      </c>
      <c r="O1212" s="29">
        <v>5.1839999999999997E-2</v>
      </c>
      <c r="P1212" s="29">
        <v>1</v>
      </c>
      <c r="Q1212" s="29"/>
      <c r="R1212" s="29"/>
      <c r="S1212" s="29"/>
      <c r="T1212" s="29">
        <v>2.41</v>
      </c>
      <c r="U1212" s="29">
        <v>5.1839999999999997E-2</v>
      </c>
    </row>
    <row r="1213" spans="1:21" ht="25.2" x14ac:dyDescent="0.3">
      <c r="A1213" s="59"/>
      <c r="B1213" s="47">
        <v>1208</v>
      </c>
      <c r="C1213" s="45">
        <v>1135825</v>
      </c>
      <c r="D1213" s="29"/>
      <c r="E1213" s="39" t="s">
        <v>5631</v>
      </c>
      <c r="F1213" s="39"/>
      <c r="G1213" s="29" t="s">
        <v>42</v>
      </c>
      <c r="H1213" s="139" t="s">
        <v>4781</v>
      </c>
      <c r="I1213" s="29"/>
      <c r="J1213" s="46"/>
      <c r="K1213" s="32" t="s">
        <v>1615</v>
      </c>
      <c r="L1213" s="29" t="s">
        <v>35</v>
      </c>
      <c r="M1213" s="33">
        <v>7226.5999999999995</v>
      </c>
      <c r="N1213" s="29">
        <v>2.75</v>
      </c>
      <c r="O1213" s="29">
        <v>5.3280000000000001E-2</v>
      </c>
      <c r="P1213" s="29">
        <v>1</v>
      </c>
      <c r="Q1213" s="29"/>
      <c r="R1213" s="29"/>
      <c r="S1213" s="29"/>
      <c r="T1213" s="29">
        <v>2.75</v>
      </c>
      <c r="U1213" s="29">
        <v>5.3280000000000001E-2</v>
      </c>
    </row>
    <row r="1214" spans="1:21" ht="25.2" x14ac:dyDescent="0.3">
      <c r="A1214" s="59"/>
      <c r="B1214" s="47">
        <v>1209</v>
      </c>
      <c r="C1214" s="45">
        <v>1135826</v>
      </c>
      <c r="D1214" s="29"/>
      <c r="E1214" s="39" t="s">
        <v>5632</v>
      </c>
      <c r="F1214" s="39"/>
      <c r="G1214" s="29" t="s">
        <v>42</v>
      </c>
      <c r="H1214" s="139" t="s">
        <v>4781</v>
      </c>
      <c r="I1214" s="29"/>
      <c r="J1214" s="46"/>
      <c r="K1214" s="32" t="s">
        <v>1615</v>
      </c>
      <c r="L1214" s="29" t="s">
        <v>35</v>
      </c>
      <c r="M1214" s="33">
        <v>7419.9749999999995</v>
      </c>
      <c r="N1214" s="29">
        <v>2.64</v>
      </c>
      <c r="O1214" s="29">
        <v>5.1839999999999997E-2</v>
      </c>
      <c r="P1214" s="29">
        <v>1</v>
      </c>
      <c r="Q1214" s="29"/>
      <c r="R1214" s="29"/>
      <c r="S1214" s="29"/>
      <c r="T1214" s="29">
        <v>2.64</v>
      </c>
      <c r="U1214" s="29">
        <v>5.1839999999999997E-2</v>
      </c>
    </row>
    <row r="1215" spans="1:21" ht="25.2" x14ac:dyDescent="0.3">
      <c r="A1215" s="59"/>
      <c r="B1215" s="47">
        <v>1210</v>
      </c>
      <c r="C1215" s="45">
        <v>1135827</v>
      </c>
      <c r="D1215" s="29"/>
      <c r="E1215" s="39" t="s">
        <v>5633</v>
      </c>
      <c r="F1215" s="39"/>
      <c r="G1215" s="29" t="s">
        <v>47</v>
      </c>
      <c r="H1215" s="139" t="s">
        <v>4781</v>
      </c>
      <c r="I1215" s="29"/>
      <c r="J1215" s="46"/>
      <c r="K1215" s="32" t="s">
        <v>1615</v>
      </c>
      <c r="L1215" s="29" t="s">
        <v>35</v>
      </c>
      <c r="M1215" s="33">
        <v>7672.3249999999989</v>
      </c>
      <c r="N1215" s="29">
        <v>3</v>
      </c>
      <c r="O1215" s="29">
        <v>5.3280000000000001E-2</v>
      </c>
      <c r="P1215" s="29">
        <v>1</v>
      </c>
      <c r="Q1215" s="29"/>
      <c r="R1215" s="29"/>
      <c r="S1215" s="29"/>
      <c r="T1215" s="29">
        <v>3</v>
      </c>
      <c r="U1215" s="29">
        <v>5.3280000000000001E-2</v>
      </c>
    </row>
    <row r="1216" spans="1:21" ht="25.2" x14ac:dyDescent="0.3">
      <c r="A1216" s="59"/>
      <c r="B1216" s="47">
        <v>1211</v>
      </c>
      <c r="C1216" s="45">
        <v>1135828</v>
      </c>
      <c r="D1216" s="29"/>
      <c r="E1216" s="39" t="s">
        <v>5634</v>
      </c>
      <c r="F1216" s="39"/>
      <c r="G1216" s="29" t="s">
        <v>47</v>
      </c>
      <c r="H1216" s="139" t="s">
        <v>4781</v>
      </c>
      <c r="I1216" s="29"/>
      <c r="J1216" s="46"/>
      <c r="K1216" s="32" t="s">
        <v>1615</v>
      </c>
      <c r="L1216" s="29" t="s">
        <v>35</v>
      </c>
      <c r="M1216" s="33">
        <v>7672.3249999999989</v>
      </c>
      <c r="N1216" s="29">
        <v>2.78</v>
      </c>
      <c r="O1216" s="29">
        <v>5.1839999999999997E-2</v>
      </c>
      <c r="P1216" s="29">
        <v>1</v>
      </c>
      <c r="Q1216" s="29"/>
      <c r="R1216" s="29"/>
      <c r="S1216" s="29"/>
      <c r="T1216" s="29">
        <v>2.78</v>
      </c>
      <c r="U1216" s="29">
        <v>5.1839999999999997E-2</v>
      </c>
    </row>
    <row r="1217" spans="1:21" ht="25.2" x14ac:dyDescent="0.3">
      <c r="A1217" s="59"/>
      <c r="B1217" s="47">
        <v>1212</v>
      </c>
      <c r="C1217" s="45">
        <v>1135829</v>
      </c>
      <c r="D1217" s="29"/>
      <c r="E1217" s="39" t="s">
        <v>5635</v>
      </c>
      <c r="F1217" s="39"/>
      <c r="G1217" s="29" t="s">
        <v>39</v>
      </c>
      <c r="H1217" s="139" t="s">
        <v>4781</v>
      </c>
      <c r="I1217" s="29"/>
      <c r="J1217" s="46"/>
      <c r="K1217" s="32" t="s">
        <v>1615</v>
      </c>
      <c r="L1217" s="29" t="s">
        <v>35</v>
      </c>
      <c r="M1217" s="33">
        <v>8643.4499999999989</v>
      </c>
      <c r="N1217" s="29">
        <v>2.9</v>
      </c>
      <c r="O1217" s="29">
        <v>5.0999999999999997E-2</v>
      </c>
      <c r="P1217" s="29">
        <v>1</v>
      </c>
      <c r="Q1217" s="29"/>
      <c r="R1217" s="29"/>
      <c r="S1217" s="29"/>
      <c r="T1217" s="29">
        <v>2.9</v>
      </c>
      <c r="U1217" s="29">
        <v>5.0999999999999997E-2</v>
      </c>
    </row>
    <row r="1218" spans="1:21" ht="25.2" x14ac:dyDescent="0.3">
      <c r="A1218" s="59"/>
      <c r="B1218" s="47">
        <v>1213</v>
      </c>
      <c r="C1218" s="45">
        <v>1135832</v>
      </c>
      <c r="D1218" s="29"/>
      <c r="E1218" s="39" t="s">
        <v>5638</v>
      </c>
      <c r="F1218" s="39"/>
      <c r="G1218" s="29" t="s">
        <v>42</v>
      </c>
      <c r="H1218" s="139" t="s">
        <v>4781</v>
      </c>
      <c r="I1218" s="29"/>
      <c r="J1218" s="46"/>
      <c r="K1218" s="32" t="s">
        <v>1615</v>
      </c>
      <c r="L1218" s="29" t="s">
        <v>35</v>
      </c>
      <c r="M1218" s="33">
        <v>4523.5999999999995</v>
      </c>
      <c r="N1218" s="29">
        <v>1.839</v>
      </c>
      <c r="O1218" s="29">
        <v>3.6299999999999999E-2</v>
      </c>
      <c r="P1218" s="29">
        <v>1</v>
      </c>
      <c r="Q1218" s="29"/>
      <c r="R1218" s="29"/>
      <c r="S1218" s="29"/>
      <c r="T1218" s="29">
        <v>1.839</v>
      </c>
      <c r="U1218" s="29">
        <v>3.6299999999999999E-2</v>
      </c>
    </row>
    <row r="1219" spans="1:21" ht="25.2" x14ac:dyDescent="0.3">
      <c r="A1219" s="59"/>
      <c r="B1219" s="47">
        <v>1214</v>
      </c>
      <c r="C1219" s="45">
        <v>1135833</v>
      </c>
      <c r="D1219" s="29"/>
      <c r="E1219" s="39" t="s">
        <v>5639</v>
      </c>
      <c r="F1219" s="39"/>
      <c r="G1219" s="29" t="s">
        <v>42</v>
      </c>
      <c r="H1219" s="139" t="s">
        <v>4781</v>
      </c>
      <c r="I1219" s="29"/>
      <c r="J1219" s="46"/>
      <c r="K1219" s="32" t="s">
        <v>1615</v>
      </c>
      <c r="L1219" s="29" t="s">
        <v>35</v>
      </c>
      <c r="M1219" s="33">
        <v>4865.7249999999995</v>
      </c>
      <c r="N1219" s="29">
        <v>2</v>
      </c>
      <c r="O1219" s="29">
        <v>3.6299999999999999E-2</v>
      </c>
      <c r="P1219" s="29">
        <v>1</v>
      </c>
      <c r="Q1219" s="29"/>
      <c r="R1219" s="29"/>
      <c r="S1219" s="29"/>
      <c r="T1219" s="29">
        <v>2</v>
      </c>
      <c r="U1219" s="29">
        <v>3.6299999999999999E-2</v>
      </c>
    </row>
    <row r="1220" spans="1:21" x14ac:dyDescent="0.3">
      <c r="A1220" s="59"/>
      <c r="B1220" s="47">
        <v>1215</v>
      </c>
      <c r="C1220" s="45">
        <v>1136701</v>
      </c>
      <c r="D1220" s="40">
        <v>1018109</v>
      </c>
      <c r="E1220" s="30" t="s">
        <v>5331</v>
      </c>
      <c r="F1220" s="30"/>
      <c r="G1220" s="29" t="s">
        <v>39</v>
      </c>
      <c r="H1220" s="41" t="s">
        <v>4781</v>
      </c>
      <c r="I1220" s="27"/>
      <c r="J1220" s="46"/>
      <c r="K1220" s="32" t="s">
        <v>1615</v>
      </c>
      <c r="L1220" s="29" t="s">
        <v>35</v>
      </c>
      <c r="M1220" s="33">
        <v>4969</v>
      </c>
      <c r="N1220" s="29">
        <v>1.18</v>
      </c>
      <c r="O1220" s="29">
        <v>3.6299999999999999E-2</v>
      </c>
      <c r="P1220" s="29">
        <v>1</v>
      </c>
      <c r="Q1220" s="29"/>
      <c r="R1220" s="29"/>
      <c r="S1220" s="29"/>
      <c r="T1220" s="27"/>
      <c r="U1220" s="27"/>
    </row>
    <row r="1221" spans="1:21" x14ac:dyDescent="0.3">
      <c r="A1221" s="59"/>
      <c r="B1221" s="47">
        <v>1216</v>
      </c>
      <c r="C1221" s="45">
        <v>1136702</v>
      </c>
      <c r="D1221" s="40">
        <v>1018110</v>
      </c>
      <c r="E1221" s="30" t="s">
        <v>5332</v>
      </c>
      <c r="F1221" s="30"/>
      <c r="G1221" s="29" t="s">
        <v>39</v>
      </c>
      <c r="H1221" s="41" t="s">
        <v>4781</v>
      </c>
      <c r="I1221" s="27"/>
      <c r="J1221" s="46"/>
      <c r="K1221" s="32" t="s">
        <v>1615</v>
      </c>
      <c r="L1221" s="29" t="s">
        <v>35</v>
      </c>
      <c r="M1221" s="33">
        <v>5596</v>
      </c>
      <c r="N1221" s="29">
        <v>1.31</v>
      </c>
      <c r="O1221" s="29">
        <v>3.6299999999999999E-2</v>
      </c>
      <c r="P1221" s="29">
        <v>1</v>
      </c>
      <c r="Q1221" s="29"/>
      <c r="R1221" s="29"/>
      <c r="S1221" s="29"/>
      <c r="T1221" s="27"/>
      <c r="U1221" s="27"/>
    </row>
    <row r="1222" spans="1:21" x14ac:dyDescent="0.3">
      <c r="A1222" s="59"/>
      <c r="B1222" s="47">
        <v>1217</v>
      </c>
      <c r="C1222" s="45">
        <v>1136703</v>
      </c>
      <c r="D1222" s="40">
        <v>1018111</v>
      </c>
      <c r="E1222" s="30" t="s">
        <v>5333</v>
      </c>
      <c r="F1222" s="30"/>
      <c r="G1222" s="29" t="s">
        <v>39</v>
      </c>
      <c r="H1222" s="41" t="s">
        <v>4781</v>
      </c>
      <c r="I1222" s="27"/>
      <c r="J1222" s="46"/>
      <c r="K1222" s="32" t="s">
        <v>1615</v>
      </c>
      <c r="L1222" s="29" t="s">
        <v>35</v>
      </c>
      <c r="M1222" s="33">
        <v>8997</v>
      </c>
      <c r="N1222" s="29">
        <v>2.0299999999999998</v>
      </c>
      <c r="O1222" s="29">
        <v>5.1839999999999997E-2</v>
      </c>
      <c r="P1222" s="29">
        <v>1</v>
      </c>
      <c r="Q1222" s="29"/>
      <c r="R1222" s="29"/>
      <c r="S1222" s="29"/>
      <c r="T1222" s="27"/>
      <c r="U1222" s="27"/>
    </row>
    <row r="1223" spans="1:21" x14ac:dyDescent="0.3">
      <c r="A1223" s="59"/>
      <c r="B1223" s="47">
        <v>1218</v>
      </c>
      <c r="C1223" s="45">
        <v>1136704</v>
      </c>
      <c r="D1223" s="40">
        <v>1018112</v>
      </c>
      <c r="E1223" s="30" t="s">
        <v>5334</v>
      </c>
      <c r="F1223" s="30"/>
      <c r="G1223" s="29" t="s">
        <v>42</v>
      </c>
      <c r="H1223" s="41" t="s">
        <v>4781</v>
      </c>
      <c r="I1223" s="27"/>
      <c r="J1223" s="46"/>
      <c r="K1223" s="32" t="s">
        <v>3788</v>
      </c>
      <c r="L1223" s="29" t="s">
        <v>35</v>
      </c>
      <c r="M1223" s="33" t="s">
        <v>5289</v>
      </c>
      <c r="N1223" s="29">
        <v>2.2599999999999998</v>
      </c>
      <c r="O1223" s="29">
        <v>5.1839999999999997E-2</v>
      </c>
      <c r="P1223" s="29">
        <v>1</v>
      </c>
      <c r="Q1223" s="29"/>
      <c r="R1223" s="29"/>
      <c r="S1223" s="29"/>
      <c r="T1223" s="27"/>
      <c r="U1223" s="27"/>
    </row>
    <row r="1224" spans="1:21" x14ac:dyDescent="0.3">
      <c r="A1224" s="59"/>
      <c r="B1224" s="47">
        <v>1219</v>
      </c>
      <c r="C1224" s="45">
        <v>1136705</v>
      </c>
      <c r="D1224" s="40">
        <v>1018113</v>
      </c>
      <c r="E1224" s="30" t="s">
        <v>5335</v>
      </c>
      <c r="F1224" s="30"/>
      <c r="G1224" s="29" t="s">
        <v>42</v>
      </c>
      <c r="H1224" s="41" t="s">
        <v>4781</v>
      </c>
      <c r="I1224" s="27"/>
      <c r="J1224" s="46"/>
      <c r="K1224" s="32" t="s">
        <v>3788</v>
      </c>
      <c r="L1224" s="29" t="s">
        <v>35</v>
      </c>
      <c r="M1224" s="33" t="s">
        <v>5289</v>
      </c>
      <c r="N1224" s="29">
        <v>2.56</v>
      </c>
      <c r="O1224" s="29">
        <v>5.1839999999999997E-2</v>
      </c>
      <c r="P1224" s="29">
        <v>1</v>
      </c>
      <c r="Q1224" s="29"/>
      <c r="R1224" s="29"/>
      <c r="S1224" s="29"/>
      <c r="T1224" s="27"/>
      <c r="U1224" s="27"/>
    </row>
    <row r="1225" spans="1:21" x14ac:dyDescent="0.3">
      <c r="A1225" s="59"/>
      <c r="B1225" s="47">
        <v>1220</v>
      </c>
      <c r="C1225" s="45">
        <v>1136706</v>
      </c>
      <c r="D1225" s="40">
        <v>1018114</v>
      </c>
      <c r="E1225" s="30" t="s">
        <v>5336</v>
      </c>
      <c r="F1225" s="30"/>
      <c r="G1225" s="29" t="s">
        <v>42</v>
      </c>
      <c r="H1225" s="41" t="s">
        <v>4781</v>
      </c>
      <c r="I1225" s="27"/>
      <c r="J1225" s="46"/>
      <c r="K1225" s="32" t="s">
        <v>3788</v>
      </c>
      <c r="L1225" s="29" t="s">
        <v>35</v>
      </c>
      <c r="M1225" s="33" t="s">
        <v>5289</v>
      </c>
      <c r="N1225" s="29">
        <v>3.74</v>
      </c>
      <c r="O1225" s="29">
        <v>8.0640000000000003E-2</v>
      </c>
      <c r="P1225" s="29">
        <v>1</v>
      </c>
      <c r="Q1225" s="29"/>
      <c r="R1225" s="29"/>
      <c r="S1225" s="29"/>
      <c r="T1225" s="27"/>
      <c r="U1225" s="27"/>
    </row>
    <row r="1226" spans="1:21" x14ac:dyDescent="0.3">
      <c r="A1226" s="59"/>
      <c r="B1226" s="47">
        <v>1221</v>
      </c>
      <c r="C1226" s="45">
        <v>1136707</v>
      </c>
      <c r="D1226" s="40">
        <v>1018115</v>
      </c>
      <c r="E1226" s="30" t="s">
        <v>5337</v>
      </c>
      <c r="F1226" s="30"/>
      <c r="G1226" s="29" t="s">
        <v>42</v>
      </c>
      <c r="H1226" s="41" t="s">
        <v>4781</v>
      </c>
      <c r="I1226" s="27"/>
      <c r="J1226" s="46"/>
      <c r="K1226" s="32" t="s">
        <v>3788</v>
      </c>
      <c r="L1226" s="29" t="s">
        <v>35</v>
      </c>
      <c r="M1226" s="33" t="s">
        <v>5289</v>
      </c>
      <c r="N1226" s="29">
        <v>4.2</v>
      </c>
      <c r="O1226" s="29">
        <v>8.0640000000000003E-2</v>
      </c>
      <c r="P1226" s="29">
        <v>1</v>
      </c>
      <c r="Q1226" s="29"/>
      <c r="R1226" s="29"/>
      <c r="S1226" s="29"/>
      <c r="T1226" s="27"/>
      <c r="U1226" s="27"/>
    </row>
    <row r="1227" spans="1:21" x14ac:dyDescent="0.3">
      <c r="A1227" s="59"/>
      <c r="B1227" s="47">
        <v>1222</v>
      </c>
      <c r="C1227" s="45">
        <v>1136708</v>
      </c>
      <c r="D1227" s="40">
        <v>1018116</v>
      </c>
      <c r="E1227" s="30" t="s">
        <v>5338</v>
      </c>
      <c r="F1227" s="30"/>
      <c r="G1227" s="29" t="s">
        <v>42</v>
      </c>
      <c r="H1227" s="41" t="s">
        <v>4781</v>
      </c>
      <c r="I1227" s="27"/>
      <c r="J1227" s="46"/>
      <c r="K1227" s="32" t="s">
        <v>3788</v>
      </c>
      <c r="L1227" s="29" t="s">
        <v>35</v>
      </c>
      <c r="M1227" s="33" t="s">
        <v>5289</v>
      </c>
      <c r="N1227" s="29">
        <v>5.24</v>
      </c>
      <c r="O1227" s="29">
        <v>8.0640000000000003E-2</v>
      </c>
      <c r="P1227" s="29">
        <v>1</v>
      </c>
      <c r="Q1227" s="29"/>
      <c r="R1227" s="29"/>
      <c r="S1227" s="29"/>
      <c r="T1227" s="27"/>
      <c r="U1227" s="27"/>
    </row>
    <row r="1228" spans="1:21" x14ac:dyDescent="0.3">
      <c r="A1228" s="59"/>
      <c r="B1228" s="47">
        <v>1223</v>
      </c>
      <c r="C1228" s="45">
        <v>1136709</v>
      </c>
      <c r="D1228" s="63"/>
      <c r="E1228" s="31" t="s">
        <v>5702</v>
      </c>
      <c r="F1228" s="31"/>
      <c r="G1228" s="29" t="s">
        <v>39</v>
      </c>
      <c r="H1228" s="139" t="s">
        <v>4781</v>
      </c>
      <c r="I1228" s="29"/>
      <c r="J1228" s="46"/>
      <c r="K1228" s="32" t="s">
        <v>1615</v>
      </c>
      <c r="L1228" s="29" t="s">
        <v>35</v>
      </c>
      <c r="M1228" s="33">
        <v>5990</v>
      </c>
      <c r="N1228" s="29"/>
      <c r="O1228" s="29"/>
      <c r="P1228" s="29">
        <v>1</v>
      </c>
      <c r="Q1228" s="29"/>
      <c r="R1228" s="29"/>
      <c r="S1228" s="29"/>
      <c r="T1228" s="29"/>
      <c r="U1228" s="29"/>
    </row>
    <row r="1229" spans="1:21" x14ac:dyDescent="0.3">
      <c r="A1229" s="59"/>
      <c r="B1229" s="47">
        <v>1224</v>
      </c>
      <c r="C1229" s="45">
        <v>1136710</v>
      </c>
      <c r="D1229" s="63"/>
      <c r="E1229" s="31" t="s">
        <v>5703</v>
      </c>
      <c r="F1229" s="31"/>
      <c r="G1229" s="29" t="s">
        <v>39</v>
      </c>
      <c r="H1229" s="139" t="s">
        <v>4781</v>
      </c>
      <c r="I1229" s="29"/>
      <c r="J1229" s="46"/>
      <c r="K1229" s="32" t="s">
        <v>1615</v>
      </c>
      <c r="L1229" s="29" t="s">
        <v>35</v>
      </c>
      <c r="M1229" s="33">
        <v>6490</v>
      </c>
      <c r="N1229" s="29"/>
      <c r="O1229" s="29"/>
      <c r="P1229" s="29">
        <v>1</v>
      </c>
      <c r="Q1229" s="29"/>
      <c r="R1229" s="29"/>
      <c r="S1229" s="29"/>
      <c r="T1229" s="29"/>
      <c r="U1229" s="29"/>
    </row>
    <row r="1230" spans="1:21" x14ac:dyDescent="0.3">
      <c r="A1230" s="59"/>
      <c r="B1230" s="47">
        <v>1225</v>
      </c>
      <c r="C1230" s="45">
        <v>1136711</v>
      </c>
      <c r="D1230" s="40">
        <v>1045877</v>
      </c>
      <c r="E1230" s="30" t="s">
        <v>5699</v>
      </c>
      <c r="F1230" s="30"/>
      <c r="G1230" s="29" t="s">
        <v>31</v>
      </c>
      <c r="H1230" s="41" t="s">
        <v>4781</v>
      </c>
      <c r="I1230" s="27"/>
      <c r="J1230" s="46"/>
      <c r="K1230" s="32" t="s">
        <v>1615</v>
      </c>
      <c r="L1230" s="29" t="s">
        <v>35</v>
      </c>
      <c r="M1230" s="33">
        <v>11290</v>
      </c>
      <c r="N1230" s="29">
        <v>2.4</v>
      </c>
      <c r="O1230" s="29">
        <v>5.7000000000000002E-2</v>
      </c>
      <c r="P1230" s="29">
        <v>1</v>
      </c>
      <c r="Q1230" s="29"/>
      <c r="R1230" s="29"/>
      <c r="S1230" s="29"/>
      <c r="T1230" s="27"/>
      <c r="U1230" s="27"/>
    </row>
    <row r="1231" spans="1:21" x14ac:dyDescent="0.3">
      <c r="A1231" s="59"/>
      <c r="B1231" s="47">
        <v>1226</v>
      </c>
      <c r="C1231" s="45">
        <v>1136712</v>
      </c>
      <c r="D1231" s="40">
        <v>1045878</v>
      </c>
      <c r="E1231" s="30" t="s">
        <v>5700</v>
      </c>
      <c r="F1231" s="30"/>
      <c r="G1231" s="29" t="s">
        <v>31</v>
      </c>
      <c r="H1231" s="41" t="s">
        <v>4781</v>
      </c>
      <c r="I1231" s="27"/>
      <c r="J1231" s="46"/>
      <c r="K1231" s="32" t="s">
        <v>3788</v>
      </c>
      <c r="L1231" s="29" t="s">
        <v>35</v>
      </c>
      <c r="M1231" s="33" t="s">
        <v>5289</v>
      </c>
      <c r="N1231" s="29">
        <v>2</v>
      </c>
      <c r="O1231" s="29">
        <v>4.3999999999999997E-2</v>
      </c>
      <c r="P1231" s="29">
        <v>1</v>
      </c>
      <c r="Q1231" s="29"/>
      <c r="R1231" s="29"/>
      <c r="S1231" s="29"/>
      <c r="T1231" s="27"/>
      <c r="U1231" s="27"/>
    </row>
    <row r="1232" spans="1:21" x14ac:dyDescent="0.3">
      <c r="A1232" s="59"/>
      <c r="B1232" s="47">
        <v>1227</v>
      </c>
      <c r="C1232" s="45">
        <v>1136713</v>
      </c>
      <c r="D1232" s="40">
        <v>1045879</v>
      </c>
      <c r="E1232" s="30" t="s">
        <v>5701</v>
      </c>
      <c r="F1232" s="30"/>
      <c r="G1232" s="29" t="s">
        <v>31</v>
      </c>
      <c r="H1232" s="41" t="s">
        <v>4781</v>
      </c>
      <c r="I1232" s="27"/>
      <c r="J1232" s="46"/>
      <c r="K1232" s="32" t="s">
        <v>3788</v>
      </c>
      <c r="L1232" s="29" t="s">
        <v>35</v>
      </c>
      <c r="M1232" s="33" t="s">
        <v>5289</v>
      </c>
      <c r="N1232" s="29">
        <v>3.2</v>
      </c>
      <c r="O1232" s="29">
        <v>5.7000000000000002E-2</v>
      </c>
      <c r="P1232" s="29">
        <v>1</v>
      </c>
      <c r="Q1232" s="29"/>
      <c r="R1232" s="29"/>
      <c r="S1232" s="29"/>
      <c r="T1232" s="27"/>
      <c r="U1232" s="27"/>
    </row>
    <row r="1233" spans="1:21" x14ac:dyDescent="0.3">
      <c r="A1233" s="59"/>
      <c r="B1233" s="47">
        <v>1228</v>
      </c>
      <c r="C1233" s="45">
        <v>1136714</v>
      </c>
      <c r="D1233" s="40">
        <v>1061041</v>
      </c>
      <c r="E1233" s="30" t="s">
        <v>5339</v>
      </c>
      <c r="F1233" s="30"/>
      <c r="G1233" s="29" t="s">
        <v>31</v>
      </c>
      <c r="H1233" s="41" t="s">
        <v>4781</v>
      </c>
      <c r="I1233" s="27"/>
      <c r="J1233" s="46"/>
      <c r="K1233" s="32" t="s">
        <v>3788</v>
      </c>
      <c r="L1233" s="29" t="s">
        <v>35</v>
      </c>
      <c r="M1233" s="33" t="s">
        <v>5289</v>
      </c>
      <c r="N1233" s="29">
        <v>4.3</v>
      </c>
      <c r="O1233" s="29">
        <v>8.0640000000000003E-2</v>
      </c>
      <c r="P1233" s="29">
        <v>1</v>
      </c>
      <c r="Q1233" s="29"/>
      <c r="R1233" s="29"/>
      <c r="S1233" s="29"/>
      <c r="T1233" s="27"/>
      <c r="U1233" s="27"/>
    </row>
    <row r="1234" spans="1:21" x14ac:dyDescent="0.3">
      <c r="A1234" s="59"/>
      <c r="B1234" s="47">
        <v>1229</v>
      </c>
      <c r="C1234" s="45">
        <v>1136715</v>
      </c>
      <c r="D1234" s="40">
        <v>1061042</v>
      </c>
      <c r="E1234" s="30" t="s">
        <v>5340</v>
      </c>
      <c r="F1234" s="30"/>
      <c r="G1234" s="29" t="s">
        <v>31</v>
      </c>
      <c r="H1234" s="41" t="s">
        <v>4781</v>
      </c>
      <c r="I1234" s="27"/>
      <c r="J1234" s="46"/>
      <c r="K1234" s="32" t="s">
        <v>3788</v>
      </c>
      <c r="L1234" s="29" t="s">
        <v>35</v>
      </c>
      <c r="M1234" s="33" t="s">
        <v>5289</v>
      </c>
      <c r="N1234" s="29">
        <v>5</v>
      </c>
      <c r="O1234" s="29">
        <v>8.0640000000000003E-2</v>
      </c>
      <c r="P1234" s="29">
        <v>1</v>
      </c>
      <c r="Q1234" s="29"/>
      <c r="R1234" s="29"/>
      <c r="S1234" s="29"/>
      <c r="T1234" s="27"/>
      <c r="U1234" s="27"/>
    </row>
    <row r="1235" spans="1:21" x14ac:dyDescent="0.3">
      <c r="A1235" s="59"/>
      <c r="B1235" s="47">
        <v>1230</v>
      </c>
      <c r="C1235" s="45">
        <v>1136716</v>
      </c>
      <c r="D1235" s="40">
        <v>1061043</v>
      </c>
      <c r="E1235" s="30" t="s">
        <v>5341</v>
      </c>
      <c r="F1235" s="30"/>
      <c r="G1235" s="29" t="s">
        <v>31</v>
      </c>
      <c r="H1235" s="41" t="s">
        <v>4781</v>
      </c>
      <c r="I1235" s="27"/>
      <c r="J1235" s="46"/>
      <c r="K1235" s="32" t="s">
        <v>3788</v>
      </c>
      <c r="L1235" s="29" t="s">
        <v>35</v>
      </c>
      <c r="M1235" s="33" t="s">
        <v>5289</v>
      </c>
      <c r="N1235" s="29">
        <v>6.4</v>
      </c>
      <c r="O1235" s="29">
        <v>8.0640000000000003E-2</v>
      </c>
      <c r="P1235" s="29">
        <v>1</v>
      </c>
      <c r="Q1235" s="29"/>
      <c r="R1235" s="29"/>
      <c r="S1235" s="29"/>
      <c r="T1235" s="27"/>
      <c r="U1235" s="27"/>
    </row>
    <row r="1236" spans="1:21" x14ac:dyDescent="0.3">
      <c r="A1236" s="59"/>
      <c r="B1236" s="47">
        <v>1231</v>
      </c>
      <c r="C1236" s="45">
        <v>1136717</v>
      </c>
      <c r="D1236" s="40">
        <v>1018134</v>
      </c>
      <c r="E1236" s="30" t="s">
        <v>5342</v>
      </c>
      <c r="F1236" s="30"/>
      <c r="G1236" s="29" t="s">
        <v>42</v>
      </c>
      <c r="H1236" s="41" t="s">
        <v>4781</v>
      </c>
      <c r="I1236" s="27"/>
      <c r="J1236" s="46"/>
      <c r="K1236" s="32" t="s">
        <v>1615</v>
      </c>
      <c r="L1236" s="29" t="s">
        <v>35</v>
      </c>
      <c r="M1236" s="33">
        <v>7946</v>
      </c>
      <c r="N1236" s="29">
        <v>1.92</v>
      </c>
      <c r="O1236" s="29">
        <v>5.1839999999999997E-2</v>
      </c>
      <c r="P1236" s="29">
        <v>1</v>
      </c>
      <c r="Q1236" s="29">
        <v>1800</v>
      </c>
      <c r="R1236" s="29">
        <v>2400</v>
      </c>
      <c r="S1236" s="29">
        <v>2400</v>
      </c>
      <c r="T1236" s="27"/>
      <c r="U1236" s="27"/>
    </row>
    <row r="1237" spans="1:21" x14ac:dyDescent="0.3">
      <c r="A1237" s="59"/>
      <c r="B1237" s="47">
        <v>1232</v>
      </c>
      <c r="C1237" s="45">
        <v>1136718</v>
      </c>
      <c r="D1237" s="40">
        <v>1018135</v>
      </c>
      <c r="E1237" s="30" t="s">
        <v>5343</v>
      </c>
      <c r="F1237" s="30"/>
      <c r="G1237" s="29" t="s">
        <v>42</v>
      </c>
      <c r="H1237" s="41" t="s">
        <v>4781</v>
      </c>
      <c r="I1237" s="27"/>
      <c r="J1237" s="46"/>
      <c r="K1237" s="32" t="s">
        <v>1615</v>
      </c>
      <c r="L1237" s="29" t="s">
        <v>35</v>
      </c>
      <c r="M1237" s="33">
        <v>8670</v>
      </c>
      <c r="N1237" s="29">
        <v>1.99</v>
      </c>
      <c r="O1237" s="29">
        <v>5.1839999999999997E-2</v>
      </c>
      <c r="P1237" s="29">
        <v>1</v>
      </c>
      <c r="Q1237" s="29">
        <v>1800</v>
      </c>
      <c r="R1237" s="29">
        <v>2400</v>
      </c>
      <c r="S1237" s="29">
        <v>2400</v>
      </c>
      <c r="T1237" s="27"/>
      <c r="U1237" s="27"/>
    </row>
    <row r="1238" spans="1:21" x14ac:dyDescent="0.3">
      <c r="A1238" s="59"/>
      <c r="B1238" s="47">
        <v>1233</v>
      </c>
      <c r="C1238" s="45">
        <v>1136719</v>
      </c>
      <c r="D1238" s="40">
        <v>1018136</v>
      </c>
      <c r="E1238" s="30" t="s">
        <v>5344</v>
      </c>
      <c r="F1238" s="30"/>
      <c r="G1238" s="29" t="s">
        <v>42</v>
      </c>
      <c r="H1238" s="41" t="s">
        <v>4781</v>
      </c>
      <c r="I1238" s="27"/>
      <c r="J1238" s="46"/>
      <c r="K1238" s="32" t="s">
        <v>1615</v>
      </c>
      <c r="L1238" s="29" t="s">
        <v>35</v>
      </c>
      <c r="M1238" s="33">
        <v>9861</v>
      </c>
      <c r="N1238" s="29">
        <v>2.33</v>
      </c>
      <c r="O1238" s="29">
        <v>5.1839999999999997E-2</v>
      </c>
      <c r="P1238" s="29">
        <v>1</v>
      </c>
      <c r="Q1238" s="29">
        <v>1800</v>
      </c>
      <c r="R1238" s="29">
        <v>2400</v>
      </c>
      <c r="S1238" s="29">
        <v>2400</v>
      </c>
      <c r="T1238" s="27"/>
      <c r="U1238" s="27"/>
    </row>
    <row r="1239" spans="1:21" x14ac:dyDescent="0.3">
      <c r="A1239" s="59"/>
      <c r="B1239" s="47">
        <v>1234</v>
      </c>
      <c r="C1239" s="45">
        <v>1136720</v>
      </c>
      <c r="D1239" s="40">
        <v>1018137</v>
      </c>
      <c r="E1239" s="30" t="s">
        <v>5345</v>
      </c>
      <c r="F1239" s="30"/>
      <c r="G1239" s="29" t="s">
        <v>42</v>
      </c>
      <c r="H1239" s="41" t="s">
        <v>4781</v>
      </c>
      <c r="I1239" s="27"/>
      <c r="J1239" s="46"/>
      <c r="K1239" s="32" t="s">
        <v>3788</v>
      </c>
      <c r="L1239" s="29" t="s">
        <v>35</v>
      </c>
      <c r="M1239" s="33" t="s">
        <v>5289</v>
      </c>
      <c r="N1239" s="29">
        <v>3.59</v>
      </c>
      <c r="O1239" s="29">
        <v>8.0640000000000003E-2</v>
      </c>
      <c r="P1239" s="29">
        <v>1</v>
      </c>
      <c r="Q1239" s="29">
        <v>1400</v>
      </c>
      <c r="R1239" s="29">
        <v>2400</v>
      </c>
      <c r="S1239" s="29">
        <v>2400</v>
      </c>
      <c r="T1239" s="27"/>
      <c r="U1239" s="27"/>
    </row>
    <row r="1240" spans="1:21" x14ac:dyDescent="0.3">
      <c r="A1240" s="59"/>
      <c r="B1240" s="47">
        <v>1235</v>
      </c>
      <c r="C1240" s="45">
        <v>1136721</v>
      </c>
      <c r="D1240" s="40">
        <v>1018138</v>
      </c>
      <c r="E1240" s="30" t="s">
        <v>5346</v>
      </c>
      <c r="F1240" s="30"/>
      <c r="G1240" s="29" t="s">
        <v>42</v>
      </c>
      <c r="H1240" s="41" t="s">
        <v>4781</v>
      </c>
      <c r="I1240" s="27"/>
      <c r="J1240" s="46"/>
      <c r="K1240" s="32" t="s">
        <v>3788</v>
      </c>
      <c r="L1240" s="29" t="s">
        <v>35</v>
      </c>
      <c r="M1240" s="33" t="s">
        <v>5289</v>
      </c>
      <c r="N1240" s="29">
        <v>4.55</v>
      </c>
      <c r="O1240" s="29">
        <v>8.0640000000000003E-2</v>
      </c>
      <c r="P1240" s="29">
        <v>1</v>
      </c>
      <c r="Q1240" s="29">
        <v>1400</v>
      </c>
      <c r="R1240" s="29">
        <v>2400</v>
      </c>
      <c r="S1240" s="29">
        <v>2400</v>
      </c>
      <c r="T1240" s="27"/>
      <c r="U1240" s="27"/>
    </row>
    <row r="1241" spans="1:21" x14ac:dyDescent="0.3">
      <c r="A1241" s="59"/>
      <c r="B1241" s="47">
        <v>1236</v>
      </c>
      <c r="C1241" s="45">
        <v>1136722</v>
      </c>
      <c r="D1241" s="29"/>
      <c r="E1241" s="39" t="s">
        <v>5729</v>
      </c>
      <c r="F1241" s="39"/>
      <c r="G1241" s="29" t="s">
        <v>31</v>
      </c>
      <c r="H1241" s="139" t="s">
        <v>4781</v>
      </c>
      <c r="I1241" s="29"/>
      <c r="J1241" s="46"/>
      <c r="K1241" s="38" t="s">
        <v>1615</v>
      </c>
      <c r="L1241" s="37" t="s">
        <v>35</v>
      </c>
      <c r="M1241" s="33">
        <v>8490</v>
      </c>
      <c r="N1241" s="29"/>
      <c r="O1241" s="29"/>
      <c r="P1241" s="29">
        <v>1</v>
      </c>
      <c r="Q1241" s="29"/>
      <c r="R1241" s="29"/>
      <c r="S1241" s="29"/>
      <c r="T1241" s="29"/>
      <c r="U1241" s="29"/>
    </row>
    <row r="1242" spans="1:21" x14ac:dyDescent="0.3">
      <c r="A1242" s="59"/>
      <c r="B1242" s="47">
        <v>1237</v>
      </c>
      <c r="C1242" s="45">
        <v>1136723</v>
      </c>
      <c r="D1242" s="29">
        <v>1045881</v>
      </c>
      <c r="E1242" s="39" t="s">
        <v>5730</v>
      </c>
      <c r="F1242" s="39"/>
      <c r="G1242" s="29" t="s">
        <v>31</v>
      </c>
      <c r="H1242" s="139" t="s">
        <v>4781</v>
      </c>
      <c r="I1242" s="29"/>
      <c r="J1242" s="46"/>
      <c r="K1242" s="38" t="s">
        <v>1615</v>
      </c>
      <c r="L1242" s="37" t="s">
        <v>35</v>
      </c>
      <c r="M1242" s="33">
        <v>10839</v>
      </c>
      <c r="N1242" s="29"/>
      <c r="O1242" s="29"/>
      <c r="P1242" s="29">
        <v>1</v>
      </c>
      <c r="Q1242" s="29"/>
      <c r="R1242" s="29"/>
      <c r="S1242" s="29"/>
      <c r="T1242" s="29"/>
      <c r="U1242" s="29"/>
    </row>
    <row r="1243" spans="1:21" x14ac:dyDescent="0.3">
      <c r="A1243" s="59"/>
      <c r="B1243" s="47">
        <v>1238</v>
      </c>
      <c r="C1243" s="45">
        <v>1136724</v>
      </c>
      <c r="D1243" s="40">
        <v>1045882</v>
      </c>
      <c r="E1243" s="30" t="s">
        <v>5347</v>
      </c>
      <c r="F1243" s="30"/>
      <c r="G1243" s="29" t="s">
        <v>31</v>
      </c>
      <c r="H1243" s="41" t="s">
        <v>4781</v>
      </c>
      <c r="I1243" s="27"/>
      <c r="J1243" s="46"/>
      <c r="K1243" s="32" t="s">
        <v>1615</v>
      </c>
      <c r="L1243" s="29" t="s">
        <v>35</v>
      </c>
      <c r="M1243" s="33">
        <v>12325</v>
      </c>
      <c r="N1243" s="29">
        <v>2.9</v>
      </c>
      <c r="O1243" s="29">
        <v>5.7000000000000002E-2</v>
      </c>
      <c r="P1243" s="29">
        <v>1</v>
      </c>
      <c r="Q1243" s="29">
        <v>1850</v>
      </c>
      <c r="R1243" s="29">
        <v>2400</v>
      </c>
      <c r="S1243" s="29">
        <v>2400</v>
      </c>
      <c r="T1243" s="27"/>
      <c r="U1243" s="27"/>
    </row>
    <row r="1244" spans="1:21" x14ac:dyDescent="0.3">
      <c r="A1244" s="59"/>
      <c r="B1244" s="47">
        <v>1239</v>
      </c>
      <c r="C1244" s="45">
        <v>1136725</v>
      </c>
      <c r="D1244" s="40">
        <v>1045883</v>
      </c>
      <c r="E1244" s="30" t="s">
        <v>5348</v>
      </c>
      <c r="F1244" s="30"/>
      <c r="G1244" s="29" t="s">
        <v>31</v>
      </c>
      <c r="H1244" s="41" t="s">
        <v>4781</v>
      </c>
      <c r="I1244" s="27"/>
      <c r="J1244" s="46"/>
      <c r="K1244" s="32" t="s">
        <v>3788</v>
      </c>
      <c r="L1244" s="29" t="s">
        <v>35</v>
      </c>
      <c r="M1244" s="33" t="s">
        <v>5289</v>
      </c>
      <c r="N1244" s="29">
        <v>3.8</v>
      </c>
      <c r="O1244" s="29">
        <v>8.5000000000000006E-2</v>
      </c>
      <c r="P1244" s="29">
        <v>1</v>
      </c>
      <c r="Q1244" s="29">
        <v>1400</v>
      </c>
      <c r="R1244" s="29">
        <v>2400</v>
      </c>
      <c r="S1244" s="29">
        <v>2400</v>
      </c>
      <c r="T1244" s="27"/>
      <c r="U1244" s="27"/>
    </row>
    <row r="1245" spans="1:21" x14ac:dyDescent="0.3">
      <c r="A1245" s="59"/>
      <c r="B1245" s="47">
        <v>1240</v>
      </c>
      <c r="C1245" s="45">
        <v>1136726</v>
      </c>
      <c r="D1245" s="40">
        <v>1018138</v>
      </c>
      <c r="E1245" s="30" t="s">
        <v>5349</v>
      </c>
      <c r="F1245" s="30"/>
      <c r="G1245" s="29" t="s">
        <v>42</v>
      </c>
      <c r="H1245" s="41" t="s">
        <v>4781</v>
      </c>
      <c r="I1245" s="27"/>
      <c r="J1245" s="46"/>
      <c r="K1245" s="32" t="s">
        <v>3788</v>
      </c>
      <c r="L1245" s="29" t="s">
        <v>35</v>
      </c>
      <c r="M1245" s="33" t="s">
        <v>5289</v>
      </c>
      <c r="N1245" s="29">
        <v>4.55</v>
      </c>
      <c r="O1245" s="29">
        <v>8.0640000000000003E-2</v>
      </c>
      <c r="P1245" s="29">
        <v>1</v>
      </c>
      <c r="Q1245" s="29">
        <v>1400</v>
      </c>
      <c r="R1245" s="29">
        <v>2400</v>
      </c>
      <c r="S1245" s="29">
        <v>2400</v>
      </c>
      <c r="T1245" s="27"/>
      <c r="U1245" s="27"/>
    </row>
    <row r="1246" spans="1:21" x14ac:dyDescent="0.3">
      <c r="A1246" s="59"/>
      <c r="B1246" s="47">
        <v>1241</v>
      </c>
      <c r="C1246" s="45">
        <v>1136727</v>
      </c>
      <c r="D1246" s="40">
        <v>1018232</v>
      </c>
      <c r="E1246" s="30" t="s">
        <v>5350</v>
      </c>
      <c r="F1246" s="30"/>
      <c r="G1246" s="29" t="s">
        <v>31</v>
      </c>
      <c r="H1246" s="41" t="s">
        <v>4781</v>
      </c>
      <c r="I1246" s="27"/>
      <c r="J1246" s="46"/>
      <c r="K1246" s="32" t="s">
        <v>1615</v>
      </c>
      <c r="L1246" s="29" t="s">
        <v>35</v>
      </c>
      <c r="M1246" s="33">
        <v>7196</v>
      </c>
      <c r="N1246" s="29">
        <v>1.47</v>
      </c>
      <c r="O1246" s="29">
        <v>3.6299999999999999E-2</v>
      </c>
      <c r="P1246" s="29">
        <v>1</v>
      </c>
      <c r="Q1246" s="29">
        <v>1500</v>
      </c>
      <c r="R1246" s="29">
        <v>2200</v>
      </c>
      <c r="S1246" s="29">
        <v>2200</v>
      </c>
      <c r="T1246" s="27"/>
      <c r="U1246" s="27"/>
    </row>
    <row r="1247" spans="1:21" x14ac:dyDescent="0.3">
      <c r="A1247" s="59"/>
      <c r="B1247" s="47">
        <v>1242</v>
      </c>
      <c r="C1247" s="45">
        <v>1136728</v>
      </c>
      <c r="D1247" s="40">
        <v>1018233</v>
      </c>
      <c r="E1247" s="30" t="s">
        <v>5351</v>
      </c>
      <c r="F1247" s="30"/>
      <c r="G1247" s="29" t="s">
        <v>31</v>
      </c>
      <c r="H1247" s="41" t="s">
        <v>4781</v>
      </c>
      <c r="I1247" s="27"/>
      <c r="J1247" s="46"/>
      <c r="K1247" s="32" t="s">
        <v>3788</v>
      </c>
      <c r="L1247" s="29" t="s">
        <v>35</v>
      </c>
      <c r="M1247" s="33" t="s">
        <v>5289</v>
      </c>
      <c r="N1247" s="29">
        <v>1.67</v>
      </c>
      <c r="O1247" s="29">
        <v>3.6299999999999999E-2</v>
      </c>
      <c r="P1247" s="29">
        <v>1</v>
      </c>
      <c r="Q1247" s="29">
        <v>1500</v>
      </c>
      <c r="R1247" s="29">
        <v>2200</v>
      </c>
      <c r="S1247" s="29">
        <v>2200</v>
      </c>
      <c r="T1247" s="27"/>
      <c r="U1247" s="27"/>
    </row>
    <row r="1248" spans="1:21" x14ac:dyDescent="0.3">
      <c r="A1248" s="59"/>
      <c r="B1248" s="47">
        <v>1243</v>
      </c>
      <c r="C1248" s="45">
        <v>1136729</v>
      </c>
      <c r="D1248" s="40">
        <v>1018234</v>
      </c>
      <c r="E1248" s="30" t="s">
        <v>5352</v>
      </c>
      <c r="F1248" s="30"/>
      <c r="G1248" s="29" t="s">
        <v>47</v>
      </c>
      <c r="H1248" s="41" t="s">
        <v>4781</v>
      </c>
      <c r="I1248" s="27"/>
      <c r="J1248" s="46"/>
      <c r="K1248" s="32" t="s">
        <v>3788</v>
      </c>
      <c r="L1248" s="29" t="s">
        <v>35</v>
      </c>
      <c r="M1248" s="33" t="s">
        <v>5289</v>
      </c>
      <c r="N1248" s="29">
        <v>1.97</v>
      </c>
      <c r="O1248" s="29">
        <v>3.6299999999999999E-2</v>
      </c>
      <c r="P1248" s="29">
        <v>1</v>
      </c>
      <c r="Q1248" s="29">
        <v>1500</v>
      </c>
      <c r="R1248" s="29">
        <v>2200</v>
      </c>
      <c r="S1248" s="29">
        <v>2200</v>
      </c>
      <c r="T1248" s="27"/>
      <c r="U1248" s="27"/>
    </row>
    <row r="1249" spans="1:21" x14ac:dyDescent="0.3">
      <c r="A1249" s="59"/>
      <c r="B1249" s="47">
        <v>1244</v>
      </c>
      <c r="C1249" s="45">
        <v>1136730</v>
      </c>
      <c r="D1249" s="40">
        <v>1018235</v>
      </c>
      <c r="E1249" s="30" t="s">
        <v>5353</v>
      </c>
      <c r="F1249" s="30"/>
      <c r="G1249" s="29" t="s">
        <v>47</v>
      </c>
      <c r="H1249" s="41" t="s">
        <v>4781</v>
      </c>
      <c r="I1249" s="27"/>
      <c r="J1249" s="46"/>
      <c r="K1249" s="32" t="s">
        <v>3788</v>
      </c>
      <c r="L1249" s="29" t="s">
        <v>35</v>
      </c>
      <c r="M1249" s="33" t="s">
        <v>5289</v>
      </c>
      <c r="N1249" s="29">
        <v>2.72</v>
      </c>
      <c r="O1249" s="29">
        <v>5.1839999999999997E-2</v>
      </c>
      <c r="P1249" s="29">
        <v>1</v>
      </c>
      <c r="Q1249" s="29">
        <v>2000</v>
      </c>
      <c r="R1249" s="29">
        <v>2200</v>
      </c>
      <c r="S1249" s="29">
        <v>2200</v>
      </c>
      <c r="T1249" s="27"/>
      <c r="U1249" s="27"/>
    </row>
    <row r="1250" spans="1:21" x14ac:dyDescent="0.3">
      <c r="A1250" s="59"/>
      <c r="B1250" s="47">
        <v>1245</v>
      </c>
      <c r="C1250" s="45">
        <v>1136731</v>
      </c>
      <c r="D1250" s="40">
        <v>1018236</v>
      </c>
      <c r="E1250" s="30" t="s">
        <v>5354</v>
      </c>
      <c r="F1250" s="30"/>
      <c r="G1250" s="29" t="s">
        <v>39</v>
      </c>
      <c r="H1250" s="41" t="s">
        <v>4781</v>
      </c>
      <c r="I1250" s="27"/>
      <c r="J1250" s="46"/>
      <c r="K1250" s="32" t="s">
        <v>3788</v>
      </c>
      <c r="L1250" s="29" t="s">
        <v>35</v>
      </c>
      <c r="M1250" s="33" t="s">
        <v>5289</v>
      </c>
      <c r="N1250" s="29">
        <v>3.14</v>
      </c>
      <c r="O1250" s="29">
        <v>6.2920000000000004E-2</v>
      </c>
      <c r="P1250" s="29">
        <v>1</v>
      </c>
      <c r="Q1250" s="29">
        <v>2000</v>
      </c>
      <c r="R1250" s="29">
        <v>2200</v>
      </c>
      <c r="S1250" s="29">
        <v>2200</v>
      </c>
      <c r="T1250" s="27"/>
      <c r="U1250" s="27"/>
    </row>
    <row r="1251" spans="1:21" x14ac:dyDescent="0.3">
      <c r="A1251" s="59"/>
      <c r="B1251" s="47">
        <v>1246</v>
      </c>
      <c r="C1251" s="45">
        <v>1136732</v>
      </c>
      <c r="D1251" s="40">
        <v>1018237</v>
      </c>
      <c r="E1251" s="30" t="s">
        <v>5355</v>
      </c>
      <c r="F1251" s="30"/>
      <c r="G1251" s="29" t="s">
        <v>47</v>
      </c>
      <c r="H1251" s="41" t="s">
        <v>4781</v>
      </c>
      <c r="I1251" s="27"/>
      <c r="J1251" s="46"/>
      <c r="K1251" s="32" t="s">
        <v>3788</v>
      </c>
      <c r="L1251" s="29" t="s">
        <v>35</v>
      </c>
      <c r="M1251" s="33" t="s">
        <v>5289</v>
      </c>
      <c r="N1251" s="29">
        <v>4.1399999999999997</v>
      </c>
      <c r="O1251" s="29">
        <v>6.2920000000000004E-2</v>
      </c>
      <c r="P1251" s="29">
        <v>1</v>
      </c>
      <c r="Q1251" s="29">
        <v>2000</v>
      </c>
      <c r="R1251" s="29">
        <v>2200</v>
      </c>
      <c r="S1251" s="29">
        <v>2200</v>
      </c>
      <c r="T1251" s="27"/>
      <c r="U1251" s="27"/>
    </row>
    <row r="1252" spans="1:21" x14ac:dyDescent="0.3">
      <c r="A1252" s="59"/>
      <c r="B1252" s="47">
        <v>1247</v>
      </c>
      <c r="C1252" s="45">
        <v>1136733</v>
      </c>
      <c r="D1252" s="40">
        <v>1062886</v>
      </c>
      <c r="E1252" s="30" t="s">
        <v>5356</v>
      </c>
      <c r="F1252" s="30"/>
      <c r="G1252" s="29" t="s">
        <v>39</v>
      </c>
      <c r="H1252" s="41" t="s">
        <v>4781</v>
      </c>
      <c r="I1252" s="27"/>
      <c r="J1252" s="46"/>
      <c r="K1252" s="32" t="s">
        <v>3788</v>
      </c>
      <c r="L1252" s="29" t="s">
        <v>35</v>
      </c>
      <c r="M1252" s="33" t="s">
        <v>5289</v>
      </c>
      <c r="N1252" s="29">
        <v>5.75</v>
      </c>
      <c r="O1252" s="29">
        <v>9.0200000000000002E-2</v>
      </c>
      <c r="P1252" s="29">
        <v>1</v>
      </c>
      <c r="Q1252" s="29">
        <v>2200</v>
      </c>
      <c r="R1252" s="29">
        <v>1600</v>
      </c>
      <c r="S1252" s="29">
        <v>2050</v>
      </c>
      <c r="T1252" s="27"/>
      <c r="U1252" s="27"/>
    </row>
    <row r="1253" spans="1:21" x14ac:dyDescent="0.3">
      <c r="A1253" s="59"/>
      <c r="B1253" s="47">
        <v>1248</v>
      </c>
      <c r="C1253" s="45">
        <v>1136734</v>
      </c>
      <c r="D1253" s="40">
        <v>1018238</v>
      </c>
      <c r="E1253" s="30" t="s">
        <v>5357</v>
      </c>
      <c r="F1253" s="30"/>
      <c r="G1253" s="29" t="s">
        <v>42</v>
      </c>
      <c r="H1253" s="41" t="s">
        <v>4781</v>
      </c>
      <c r="I1253" s="27"/>
      <c r="J1253" s="46"/>
      <c r="K1253" s="32" t="s">
        <v>1615</v>
      </c>
      <c r="L1253" s="29" t="s">
        <v>35</v>
      </c>
      <c r="M1253" s="33">
        <v>5867</v>
      </c>
      <c r="N1253" s="29">
        <v>1.36</v>
      </c>
      <c r="O1253" s="29">
        <v>3.6299999999999999E-2</v>
      </c>
      <c r="P1253" s="29">
        <v>1</v>
      </c>
      <c r="Q1253" s="29">
        <v>1500</v>
      </c>
      <c r="R1253" s="29">
        <v>2200</v>
      </c>
      <c r="S1253" s="29">
        <v>2200</v>
      </c>
      <c r="T1253" s="27"/>
      <c r="U1253" s="27"/>
    </row>
    <row r="1254" spans="1:21" x14ac:dyDescent="0.3">
      <c r="A1254" s="59"/>
      <c r="B1254" s="47">
        <v>1249</v>
      </c>
      <c r="C1254" s="45">
        <v>1136735</v>
      </c>
      <c r="D1254" s="40">
        <v>1018239</v>
      </c>
      <c r="E1254" s="30" t="s">
        <v>5358</v>
      </c>
      <c r="F1254" s="30"/>
      <c r="G1254" s="29" t="s">
        <v>42</v>
      </c>
      <c r="H1254" s="41" t="s">
        <v>4781</v>
      </c>
      <c r="I1254" s="27"/>
      <c r="J1254" s="46"/>
      <c r="K1254" s="32" t="s">
        <v>1615</v>
      </c>
      <c r="L1254" s="29" t="s">
        <v>35</v>
      </c>
      <c r="M1254" s="33">
        <v>6487</v>
      </c>
      <c r="N1254" s="29">
        <v>1.43</v>
      </c>
      <c r="O1254" s="29">
        <v>3.6299999999999999E-2</v>
      </c>
      <c r="P1254" s="29">
        <v>1</v>
      </c>
      <c r="Q1254" s="29">
        <v>1500</v>
      </c>
      <c r="R1254" s="29">
        <v>2200</v>
      </c>
      <c r="S1254" s="29">
        <v>2200</v>
      </c>
      <c r="T1254" s="27"/>
      <c r="U1254" s="27"/>
    </row>
    <row r="1255" spans="1:21" x14ac:dyDescent="0.3">
      <c r="A1255" s="59"/>
      <c r="B1255" s="47">
        <v>1250</v>
      </c>
      <c r="C1255" s="45">
        <v>1136736</v>
      </c>
      <c r="D1255" s="40">
        <v>1018240</v>
      </c>
      <c r="E1255" s="30" t="s">
        <v>5359</v>
      </c>
      <c r="F1255" s="30"/>
      <c r="G1255" s="29" t="s">
        <v>42</v>
      </c>
      <c r="H1255" s="41" t="s">
        <v>4781</v>
      </c>
      <c r="I1255" s="27"/>
      <c r="J1255" s="46"/>
      <c r="K1255" s="32" t="s">
        <v>1615</v>
      </c>
      <c r="L1255" s="29" t="s">
        <v>35</v>
      </c>
      <c r="M1255" s="33">
        <v>7395</v>
      </c>
      <c r="N1255" s="29">
        <v>2.08</v>
      </c>
      <c r="O1255" s="29">
        <v>3.6299999999999999E-2</v>
      </c>
      <c r="P1255" s="29">
        <v>1</v>
      </c>
      <c r="Q1255" s="29">
        <v>1500</v>
      </c>
      <c r="R1255" s="29">
        <v>2200</v>
      </c>
      <c r="S1255" s="29">
        <v>2200</v>
      </c>
      <c r="T1255" s="27"/>
      <c r="U1255" s="27"/>
    </row>
    <row r="1256" spans="1:21" x14ac:dyDescent="0.3">
      <c r="A1256" s="59"/>
      <c r="B1256" s="47">
        <v>1251</v>
      </c>
      <c r="C1256" s="45">
        <v>1136737</v>
      </c>
      <c r="D1256" s="40">
        <v>1018241</v>
      </c>
      <c r="E1256" s="30" t="s">
        <v>5360</v>
      </c>
      <c r="F1256" s="30"/>
      <c r="G1256" s="29" t="s">
        <v>47</v>
      </c>
      <c r="H1256" s="41" t="s">
        <v>4781</v>
      </c>
      <c r="I1256" s="27"/>
      <c r="J1256" s="46"/>
      <c r="K1256" s="32" t="s">
        <v>3788</v>
      </c>
      <c r="L1256" s="29" t="s">
        <v>35</v>
      </c>
      <c r="M1256" s="33" t="s">
        <v>5289</v>
      </c>
      <c r="N1256" s="29">
        <v>2.84</v>
      </c>
      <c r="O1256" s="29">
        <v>5.1839999999999997E-2</v>
      </c>
      <c r="P1256" s="29">
        <v>1</v>
      </c>
      <c r="Q1256" s="29">
        <v>1800</v>
      </c>
      <c r="R1256" s="29">
        <v>2400</v>
      </c>
      <c r="S1256" s="29">
        <v>2400</v>
      </c>
      <c r="T1256" s="27"/>
      <c r="U1256" s="27"/>
    </row>
    <row r="1257" spans="1:21" x14ac:dyDescent="0.3">
      <c r="A1257" s="59"/>
      <c r="B1257" s="47">
        <v>1252</v>
      </c>
      <c r="C1257" s="45">
        <v>1136738</v>
      </c>
      <c r="D1257" s="29"/>
      <c r="E1257" s="31" t="s">
        <v>5731</v>
      </c>
      <c r="F1257" s="31"/>
      <c r="G1257" s="29" t="s">
        <v>42</v>
      </c>
      <c r="H1257" s="139" t="s">
        <v>4781</v>
      </c>
      <c r="I1257" s="29"/>
      <c r="J1257" s="46"/>
      <c r="K1257" s="38" t="s">
        <v>1615</v>
      </c>
      <c r="L1257" s="29" t="s">
        <v>35</v>
      </c>
      <c r="M1257" s="33">
        <v>5867</v>
      </c>
      <c r="N1257" s="29"/>
      <c r="O1257" s="29"/>
      <c r="P1257" s="29">
        <v>1</v>
      </c>
      <c r="Q1257" s="29"/>
      <c r="R1257" s="29"/>
      <c r="S1257" s="29"/>
      <c r="T1257" s="29"/>
      <c r="U1257" s="29"/>
    </row>
    <row r="1258" spans="1:21" x14ac:dyDescent="0.3">
      <c r="A1258" s="59"/>
      <c r="B1258" s="47">
        <v>1253</v>
      </c>
      <c r="C1258" s="45">
        <v>1136739</v>
      </c>
      <c r="D1258" s="29"/>
      <c r="E1258" s="31" t="s">
        <v>5732</v>
      </c>
      <c r="F1258" s="31"/>
      <c r="G1258" s="29" t="s">
        <v>42</v>
      </c>
      <c r="H1258" s="139" t="s">
        <v>4781</v>
      </c>
      <c r="I1258" s="29"/>
      <c r="J1258" s="46"/>
      <c r="K1258" s="38" t="s">
        <v>1615</v>
      </c>
      <c r="L1258" s="29" t="s">
        <v>35</v>
      </c>
      <c r="M1258" s="33">
        <v>6487</v>
      </c>
      <c r="N1258" s="29"/>
      <c r="O1258" s="29"/>
      <c r="P1258" s="29">
        <v>1</v>
      </c>
      <c r="Q1258" s="29"/>
      <c r="R1258" s="29"/>
      <c r="S1258" s="29"/>
      <c r="T1258" s="29"/>
      <c r="U1258" s="29"/>
    </row>
    <row r="1259" spans="1:21" ht="25.2" x14ac:dyDescent="0.3">
      <c r="A1259" s="59"/>
      <c r="B1259" s="47">
        <v>1254</v>
      </c>
      <c r="C1259" s="45">
        <v>1136748</v>
      </c>
      <c r="D1259" s="40">
        <v>1084885</v>
      </c>
      <c r="E1259" s="30" t="s">
        <v>5369</v>
      </c>
      <c r="F1259" s="30"/>
      <c r="G1259" s="29" t="s">
        <v>39</v>
      </c>
      <c r="H1259" s="41" t="s">
        <v>4781</v>
      </c>
      <c r="I1259" s="29"/>
      <c r="J1259" s="46"/>
      <c r="K1259" s="32" t="s">
        <v>1615</v>
      </c>
      <c r="L1259" s="29" t="s">
        <v>35</v>
      </c>
      <c r="M1259" s="33">
        <v>6808</v>
      </c>
      <c r="N1259" s="29">
        <v>1.5</v>
      </c>
      <c r="O1259" s="29">
        <v>3.5437999999999997E-2</v>
      </c>
      <c r="P1259" s="29">
        <v>1</v>
      </c>
      <c r="Q1259" s="29">
        <v>1400</v>
      </c>
      <c r="R1259" s="29">
        <v>2250</v>
      </c>
      <c r="S1259" s="29">
        <v>2250</v>
      </c>
      <c r="T1259" s="27"/>
      <c r="U1259" s="27"/>
    </row>
    <row r="1260" spans="1:21" ht="25.2" x14ac:dyDescent="0.3">
      <c r="A1260" s="59"/>
      <c r="B1260" s="47">
        <v>1255</v>
      </c>
      <c r="C1260" s="45">
        <v>1136749</v>
      </c>
      <c r="D1260" s="40">
        <v>1084886</v>
      </c>
      <c r="E1260" s="30" t="s">
        <v>5370</v>
      </c>
      <c r="F1260" s="30"/>
      <c r="G1260" s="29" t="s">
        <v>47</v>
      </c>
      <c r="H1260" s="41" t="s">
        <v>4781</v>
      </c>
      <c r="I1260" s="27"/>
      <c r="J1260" s="46"/>
      <c r="K1260" s="32" t="s">
        <v>1615</v>
      </c>
      <c r="L1260" s="29" t="s">
        <v>35</v>
      </c>
      <c r="M1260" s="33">
        <v>8292</v>
      </c>
      <c r="N1260" s="29">
        <v>2.5</v>
      </c>
      <c r="O1260" s="29">
        <v>5.3280000000000001E-2</v>
      </c>
      <c r="P1260" s="29">
        <v>1</v>
      </c>
      <c r="Q1260" s="29">
        <v>1850</v>
      </c>
      <c r="R1260" s="29">
        <v>2400</v>
      </c>
      <c r="S1260" s="29">
        <v>2400</v>
      </c>
      <c r="T1260" s="27"/>
      <c r="U1260" s="27"/>
    </row>
    <row r="1261" spans="1:21" ht="25.2" x14ac:dyDescent="0.3">
      <c r="A1261" s="59"/>
      <c r="B1261" s="47">
        <v>1256</v>
      </c>
      <c r="C1261" s="45">
        <v>1136750</v>
      </c>
      <c r="D1261" s="40">
        <v>1018140</v>
      </c>
      <c r="E1261" s="30" t="s">
        <v>5371</v>
      </c>
      <c r="F1261" s="30"/>
      <c r="G1261" s="29" t="s">
        <v>39</v>
      </c>
      <c r="H1261" s="41" t="s">
        <v>4781</v>
      </c>
      <c r="I1261" s="27"/>
      <c r="J1261" s="46"/>
      <c r="K1261" s="32" t="s">
        <v>1615</v>
      </c>
      <c r="L1261" s="29" t="s">
        <v>35</v>
      </c>
      <c r="M1261" s="33">
        <v>8289</v>
      </c>
      <c r="N1261" s="29">
        <v>2.2000000000000002</v>
      </c>
      <c r="O1261" s="29">
        <v>5.1839999999999997E-2</v>
      </c>
      <c r="P1261" s="29">
        <v>1</v>
      </c>
      <c r="Q1261" s="29">
        <v>1800</v>
      </c>
      <c r="R1261" s="29">
        <v>2400</v>
      </c>
      <c r="S1261" s="29">
        <v>2400</v>
      </c>
      <c r="T1261" s="27"/>
      <c r="U1261" s="27"/>
    </row>
    <row r="1262" spans="1:21" ht="25.2" x14ac:dyDescent="0.3">
      <c r="A1262" s="59"/>
      <c r="B1262" s="47">
        <v>1257</v>
      </c>
      <c r="C1262" s="45">
        <v>1136751</v>
      </c>
      <c r="D1262" s="40">
        <v>1018141</v>
      </c>
      <c r="E1262" s="30" t="s">
        <v>5372</v>
      </c>
      <c r="F1262" s="30"/>
      <c r="G1262" s="29" t="s">
        <v>92</v>
      </c>
      <c r="H1262" s="41" t="s">
        <v>4781</v>
      </c>
      <c r="I1262" s="27"/>
      <c r="J1262" s="46"/>
      <c r="K1262" s="32" t="s">
        <v>1615</v>
      </c>
      <c r="L1262" s="29" t="s">
        <v>35</v>
      </c>
      <c r="M1262" s="33">
        <v>9432</v>
      </c>
      <c r="N1262" s="29">
        <v>2.4500000000000002</v>
      </c>
      <c r="O1262" s="29">
        <v>5.1839999999999997E-2</v>
      </c>
      <c r="P1262" s="29">
        <v>1</v>
      </c>
      <c r="Q1262" s="29">
        <v>1800</v>
      </c>
      <c r="R1262" s="29">
        <v>2400</v>
      </c>
      <c r="S1262" s="29">
        <v>2400</v>
      </c>
      <c r="T1262" s="27"/>
      <c r="U1262" s="27"/>
    </row>
    <row r="1263" spans="1:21" ht="25.2" x14ac:dyDescent="0.3">
      <c r="A1263" s="59"/>
      <c r="B1263" s="47">
        <v>1258</v>
      </c>
      <c r="C1263" s="45">
        <v>1136752</v>
      </c>
      <c r="D1263" s="40">
        <v>1044015</v>
      </c>
      <c r="E1263" s="30" t="s">
        <v>5373</v>
      </c>
      <c r="F1263" s="30"/>
      <c r="G1263" s="29" t="s">
        <v>39</v>
      </c>
      <c r="H1263" s="41" t="s">
        <v>4781</v>
      </c>
      <c r="I1263" s="27"/>
      <c r="J1263" s="46"/>
      <c r="K1263" s="32" t="s">
        <v>1615</v>
      </c>
      <c r="L1263" s="29" t="s">
        <v>35</v>
      </c>
      <c r="M1263" s="33">
        <v>11325</v>
      </c>
      <c r="N1263" s="29">
        <v>2.8</v>
      </c>
      <c r="O1263" s="29">
        <v>5.3280000000000001E-2</v>
      </c>
      <c r="P1263" s="29">
        <v>1</v>
      </c>
      <c r="Q1263" s="29">
        <v>2400</v>
      </c>
      <c r="R1263" s="29">
        <v>1850</v>
      </c>
      <c r="S1263" s="29">
        <v>2400</v>
      </c>
      <c r="T1263" s="27"/>
      <c r="U1263" s="27"/>
    </row>
    <row r="1264" spans="1:21" ht="25.2" x14ac:dyDescent="0.3">
      <c r="A1264" s="59"/>
      <c r="B1264" s="47">
        <v>1259</v>
      </c>
      <c r="C1264" s="45">
        <v>1136753</v>
      </c>
      <c r="D1264" s="40">
        <v>1034188</v>
      </c>
      <c r="E1264" s="30" t="s">
        <v>5374</v>
      </c>
      <c r="F1264" s="30"/>
      <c r="G1264" s="29" t="s">
        <v>31</v>
      </c>
      <c r="H1264" s="41" t="s">
        <v>4781</v>
      </c>
      <c r="I1264" s="27"/>
      <c r="J1264" s="46"/>
      <c r="K1264" s="32" t="s">
        <v>3788</v>
      </c>
      <c r="L1264" s="29" t="s">
        <v>35</v>
      </c>
      <c r="M1264" s="33" t="s">
        <v>5289</v>
      </c>
      <c r="N1264" s="29">
        <v>3.1</v>
      </c>
      <c r="O1264" s="29">
        <v>5.7000000000000002E-2</v>
      </c>
      <c r="P1264" s="29">
        <v>1</v>
      </c>
      <c r="Q1264" s="29">
        <v>1850</v>
      </c>
      <c r="R1264" s="29">
        <v>2400</v>
      </c>
      <c r="S1264" s="29">
        <v>2400</v>
      </c>
      <c r="T1264" s="27"/>
      <c r="U1264" s="27"/>
    </row>
    <row r="1265" spans="1:21" ht="25.2" x14ac:dyDescent="0.3">
      <c r="A1265" s="59"/>
      <c r="B1265" s="47">
        <v>1260</v>
      </c>
      <c r="C1265" s="45">
        <v>1136754</v>
      </c>
      <c r="D1265" s="40">
        <v>1044016</v>
      </c>
      <c r="E1265" s="30" t="s">
        <v>5375</v>
      </c>
      <c r="F1265" s="30"/>
      <c r="G1265" s="29" t="s">
        <v>39</v>
      </c>
      <c r="H1265" s="41" t="s">
        <v>4781</v>
      </c>
      <c r="I1265" s="27"/>
      <c r="J1265" s="46"/>
      <c r="K1265" s="32" t="s">
        <v>3788</v>
      </c>
      <c r="L1265" s="29" t="s">
        <v>35</v>
      </c>
      <c r="M1265" s="33" t="s">
        <v>5289</v>
      </c>
      <c r="N1265" s="29">
        <v>3.5</v>
      </c>
      <c r="O1265" s="29">
        <v>8.5000000000000006E-2</v>
      </c>
      <c r="P1265" s="29">
        <v>1</v>
      </c>
      <c r="Q1265" s="29">
        <v>1400</v>
      </c>
      <c r="R1265" s="29">
        <v>2400</v>
      </c>
      <c r="S1265" s="29">
        <v>2400</v>
      </c>
      <c r="T1265" s="27"/>
      <c r="U1265" s="27"/>
    </row>
    <row r="1266" spans="1:21" ht="25.2" x14ac:dyDescent="0.3">
      <c r="A1266" s="59"/>
      <c r="B1266" s="47">
        <v>1261</v>
      </c>
      <c r="C1266" s="45">
        <v>1136755</v>
      </c>
      <c r="D1266" s="40">
        <v>1084887</v>
      </c>
      <c r="E1266" s="30" t="s">
        <v>5376</v>
      </c>
      <c r="F1266" s="30"/>
      <c r="G1266" s="29" t="s">
        <v>42</v>
      </c>
      <c r="H1266" s="41" t="s">
        <v>4781</v>
      </c>
      <c r="I1266" s="27"/>
      <c r="J1266" s="46"/>
      <c r="K1266" s="32" t="s">
        <v>1615</v>
      </c>
      <c r="L1266" s="29" t="s">
        <v>35</v>
      </c>
      <c r="M1266" s="33">
        <v>12017</v>
      </c>
      <c r="N1266" s="29">
        <v>2.5</v>
      </c>
      <c r="O1266" s="29">
        <v>5.3280000000000001E-2</v>
      </c>
      <c r="P1266" s="29">
        <v>1</v>
      </c>
      <c r="Q1266" s="29">
        <v>1850</v>
      </c>
      <c r="R1266" s="29">
        <v>2400</v>
      </c>
      <c r="S1266" s="29">
        <v>2400</v>
      </c>
      <c r="T1266" s="27"/>
      <c r="U1266" s="27"/>
    </row>
    <row r="1267" spans="1:21" x14ac:dyDescent="0.3">
      <c r="A1267" s="59"/>
      <c r="B1267" s="47">
        <v>1262</v>
      </c>
      <c r="C1267" s="45">
        <v>1136756</v>
      </c>
      <c r="D1267" s="40">
        <v>1018147</v>
      </c>
      <c r="E1267" s="30" t="s">
        <v>5377</v>
      </c>
      <c r="F1267" s="30"/>
      <c r="G1267" s="29" t="s">
        <v>47</v>
      </c>
      <c r="H1267" s="41" t="s">
        <v>4781</v>
      </c>
      <c r="I1267" s="27"/>
      <c r="J1267" s="46"/>
      <c r="K1267" s="32" t="s">
        <v>1615</v>
      </c>
      <c r="L1267" s="29" t="s">
        <v>35</v>
      </c>
      <c r="M1267" s="33">
        <v>12017</v>
      </c>
      <c r="N1267" s="29">
        <v>2.41</v>
      </c>
      <c r="O1267" s="29">
        <v>5.1839999999999997E-2</v>
      </c>
      <c r="P1267" s="29">
        <v>1</v>
      </c>
      <c r="Q1267" s="29">
        <v>1800</v>
      </c>
      <c r="R1267" s="29">
        <v>2400</v>
      </c>
      <c r="S1267" s="29">
        <v>2400</v>
      </c>
      <c r="T1267" s="27"/>
      <c r="U1267" s="27"/>
    </row>
    <row r="1268" spans="1:21" ht="25.2" x14ac:dyDescent="0.3">
      <c r="A1268" s="59"/>
      <c r="B1268" s="47">
        <v>1263</v>
      </c>
      <c r="C1268" s="45">
        <v>1136757</v>
      </c>
      <c r="D1268" s="40">
        <v>1084888</v>
      </c>
      <c r="E1268" s="30" t="s">
        <v>5378</v>
      </c>
      <c r="F1268" s="30"/>
      <c r="G1268" s="29" t="s">
        <v>42</v>
      </c>
      <c r="H1268" s="41" t="s">
        <v>4781</v>
      </c>
      <c r="I1268" s="27"/>
      <c r="J1268" s="46"/>
      <c r="K1268" s="32" t="s">
        <v>1615</v>
      </c>
      <c r="L1268" s="29" t="s">
        <v>35</v>
      </c>
      <c r="M1268" s="33">
        <v>13603</v>
      </c>
      <c r="N1268" s="29">
        <v>2.75</v>
      </c>
      <c r="O1268" s="29">
        <v>5.3280000000000001E-2</v>
      </c>
      <c r="P1268" s="29">
        <v>1</v>
      </c>
      <c r="Q1268" s="29">
        <v>1850</v>
      </c>
      <c r="R1268" s="29">
        <v>2400</v>
      </c>
      <c r="S1268" s="29">
        <v>2400</v>
      </c>
      <c r="T1268" s="27"/>
      <c r="U1268" s="27"/>
    </row>
    <row r="1269" spans="1:21" x14ac:dyDescent="0.3">
      <c r="A1269" s="59"/>
      <c r="B1269" s="47">
        <v>1264</v>
      </c>
      <c r="C1269" s="45">
        <v>1136758</v>
      </c>
      <c r="D1269" s="40">
        <v>1018148</v>
      </c>
      <c r="E1269" s="30" t="s">
        <v>5379</v>
      </c>
      <c r="F1269" s="30"/>
      <c r="G1269" s="29" t="s">
        <v>42</v>
      </c>
      <c r="H1269" s="41" t="s">
        <v>4781</v>
      </c>
      <c r="I1269" s="27"/>
      <c r="J1269" s="46"/>
      <c r="K1269" s="32" t="s">
        <v>1615</v>
      </c>
      <c r="L1269" s="29" t="s">
        <v>35</v>
      </c>
      <c r="M1269" s="33">
        <v>13967</v>
      </c>
      <c r="N1269" s="29">
        <v>2.64</v>
      </c>
      <c r="O1269" s="29">
        <v>5.1839999999999997E-2</v>
      </c>
      <c r="P1269" s="29">
        <v>1</v>
      </c>
      <c r="Q1269" s="29">
        <v>1800</v>
      </c>
      <c r="R1269" s="29">
        <v>2400</v>
      </c>
      <c r="S1269" s="29">
        <v>2400</v>
      </c>
      <c r="T1269" s="27"/>
      <c r="U1269" s="27"/>
    </row>
    <row r="1270" spans="1:21" ht="25.2" x14ac:dyDescent="0.3">
      <c r="A1270" s="59"/>
      <c r="B1270" s="47">
        <v>1265</v>
      </c>
      <c r="C1270" s="45">
        <v>1136759</v>
      </c>
      <c r="D1270" s="40">
        <v>1084889</v>
      </c>
      <c r="E1270" s="30" t="s">
        <v>5380</v>
      </c>
      <c r="F1270" s="30"/>
      <c r="G1270" s="29" t="s">
        <v>47</v>
      </c>
      <c r="H1270" s="41" t="s">
        <v>4781</v>
      </c>
      <c r="I1270" s="27"/>
      <c r="J1270" s="46"/>
      <c r="K1270" s="32" t="s">
        <v>1615</v>
      </c>
      <c r="L1270" s="29" t="s">
        <v>35</v>
      </c>
      <c r="M1270" s="33">
        <v>14442</v>
      </c>
      <c r="N1270" s="29">
        <v>3</v>
      </c>
      <c r="O1270" s="29">
        <v>5.3280000000000001E-2</v>
      </c>
      <c r="P1270" s="29">
        <v>1</v>
      </c>
      <c r="Q1270" s="29">
        <v>1850</v>
      </c>
      <c r="R1270" s="29">
        <v>2400</v>
      </c>
      <c r="S1270" s="29">
        <v>2400</v>
      </c>
      <c r="T1270" s="27"/>
      <c r="U1270" s="27"/>
    </row>
    <row r="1271" spans="1:21" ht="25.2" x14ac:dyDescent="0.3">
      <c r="A1271" s="59"/>
      <c r="B1271" s="47">
        <v>1266</v>
      </c>
      <c r="C1271" s="45">
        <v>1136760</v>
      </c>
      <c r="D1271" s="40">
        <v>1018149</v>
      </c>
      <c r="E1271" s="30" t="s">
        <v>5381</v>
      </c>
      <c r="F1271" s="30"/>
      <c r="G1271" s="29" t="s">
        <v>47</v>
      </c>
      <c r="H1271" s="41" t="s">
        <v>4781</v>
      </c>
      <c r="I1271" s="27"/>
      <c r="J1271" s="46"/>
      <c r="K1271" s="32" t="s">
        <v>1615</v>
      </c>
      <c r="L1271" s="29" t="s">
        <v>35</v>
      </c>
      <c r="M1271" s="33">
        <v>14442</v>
      </c>
      <c r="N1271" s="29">
        <v>2.78</v>
      </c>
      <c r="O1271" s="29">
        <v>5.1839999999999997E-2</v>
      </c>
      <c r="P1271" s="29">
        <v>1</v>
      </c>
      <c r="Q1271" s="29">
        <v>1800</v>
      </c>
      <c r="R1271" s="29">
        <v>2400</v>
      </c>
      <c r="S1271" s="29">
        <v>2400</v>
      </c>
      <c r="T1271" s="27"/>
      <c r="U1271" s="27"/>
    </row>
    <row r="1272" spans="1:21" x14ac:dyDescent="0.3">
      <c r="A1272" s="59"/>
      <c r="B1272" s="47">
        <v>1267</v>
      </c>
      <c r="C1272" s="45">
        <v>1136761</v>
      </c>
      <c r="D1272" s="40">
        <v>1044018</v>
      </c>
      <c r="E1272" s="30" t="s">
        <v>5382</v>
      </c>
      <c r="F1272" s="30"/>
      <c r="G1272" s="29" t="s">
        <v>39</v>
      </c>
      <c r="H1272" s="41" t="s">
        <v>4781</v>
      </c>
      <c r="I1272" s="27"/>
      <c r="J1272" s="46"/>
      <c r="K1272" s="32" t="s">
        <v>1615</v>
      </c>
      <c r="L1272" s="29" t="s">
        <v>35</v>
      </c>
      <c r="M1272" s="33">
        <v>16270</v>
      </c>
      <c r="N1272" s="29">
        <v>2.9</v>
      </c>
      <c r="O1272" s="29">
        <v>5.0999999999999997E-2</v>
      </c>
      <c r="P1272" s="29">
        <v>1</v>
      </c>
      <c r="Q1272" s="29">
        <v>1850</v>
      </c>
      <c r="R1272" s="29">
        <v>2400</v>
      </c>
      <c r="S1272" s="29">
        <v>2400</v>
      </c>
      <c r="T1272" s="27"/>
      <c r="U1272" s="27"/>
    </row>
    <row r="1273" spans="1:21" ht="25.2" x14ac:dyDescent="0.3">
      <c r="A1273" s="59"/>
      <c r="B1273" s="47">
        <v>1268</v>
      </c>
      <c r="C1273" s="45">
        <v>1136762</v>
      </c>
      <c r="D1273" s="40">
        <v>1084891</v>
      </c>
      <c r="E1273" s="30" t="s">
        <v>5383</v>
      </c>
      <c r="F1273" s="30"/>
      <c r="G1273" s="29" t="s">
        <v>42</v>
      </c>
      <c r="H1273" s="41" t="s">
        <v>4781</v>
      </c>
      <c r="I1273" s="27"/>
      <c r="J1273" s="46"/>
      <c r="K1273" s="32" t="s">
        <v>1615</v>
      </c>
      <c r="L1273" s="29" t="s">
        <v>35</v>
      </c>
      <c r="M1273" s="33">
        <v>15766</v>
      </c>
      <c r="N1273" s="29">
        <v>3.5</v>
      </c>
      <c r="O1273" s="29">
        <v>0.10656</v>
      </c>
      <c r="P1273" s="29">
        <v>1</v>
      </c>
      <c r="Q1273" s="29">
        <v>1400</v>
      </c>
      <c r="R1273" s="29">
        <v>2400</v>
      </c>
      <c r="S1273" s="29">
        <v>2400</v>
      </c>
      <c r="T1273" s="27"/>
      <c r="U1273" s="27"/>
    </row>
    <row r="1274" spans="1:21" ht="25.2" x14ac:dyDescent="0.3">
      <c r="A1274" s="59"/>
      <c r="B1274" s="47">
        <v>1269</v>
      </c>
      <c r="C1274" s="45">
        <v>1136763</v>
      </c>
      <c r="D1274" s="40">
        <v>1084890</v>
      </c>
      <c r="E1274" s="30" t="s">
        <v>5384</v>
      </c>
      <c r="F1274" s="30"/>
      <c r="G1274" s="29" t="s">
        <v>42</v>
      </c>
      <c r="H1274" s="41" t="s">
        <v>4781</v>
      </c>
      <c r="I1274" s="27"/>
      <c r="J1274" s="46"/>
      <c r="K1274" s="32" t="s">
        <v>1615</v>
      </c>
      <c r="L1274" s="29" t="s">
        <v>35</v>
      </c>
      <c r="M1274" s="33">
        <v>16596</v>
      </c>
      <c r="N1274" s="29">
        <v>4</v>
      </c>
      <c r="O1274" s="29">
        <v>0.10656</v>
      </c>
      <c r="P1274" s="29">
        <v>1</v>
      </c>
      <c r="Q1274" s="29">
        <v>1400</v>
      </c>
      <c r="R1274" s="29">
        <v>2400</v>
      </c>
      <c r="S1274" s="29">
        <v>2400</v>
      </c>
      <c r="T1274" s="27"/>
      <c r="U1274" s="27"/>
    </row>
    <row r="1275" spans="1:21" ht="25.2" x14ac:dyDescent="0.3">
      <c r="A1275" s="59"/>
      <c r="B1275" s="47">
        <v>1270</v>
      </c>
      <c r="C1275" s="45">
        <v>1136771</v>
      </c>
      <c r="D1275" s="40">
        <v>1086836</v>
      </c>
      <c r="E1275" s="30" t="s">
        <v>5385</v>
      </c>
      <c r="F1275" s="30"/>
      <c r="G1275" s="29" t="s">
        <v>42</v>
      </c>
      <c r="H1275" s="41" t="s">
        <v>4781</v>
      </c>
      <c r="I1275" s="27"/>
      <c r="J1275" s="46"/>
      <c r="K1275" s="32" t="s">
        <v>1615</v>
      </c>
      <c r="L1275" s="29" t="s">
        <v>35</v>
      </c>
      <c r="M1275" s="33">
        <v>8515</v>
      </c>
      <c r="N1275" s="29">
        <v>1.839</v>
      </c>
      <c r="O1275" s="29">
        <v>3.6299999999999999E-2</v>
      </c>
      <c r="P1275" s="29">
        <v>1</v>
      </c>
      <c r="Q1275" s="29">
        <v>2200</v>
      </c>
      <c r="R1275" s="29">
        <v>1500</v>
      </c>
      <c r="S1275" s="29">
        <v>2200</v>
      </c>
      <c r="T1275" s="27"/>
      <c r="U1275" s="27"/>
    </row>
    <row r="1276" spans="1:21" ht="25.2" x14ac:dyDescent="0.3">
      <c r="A1276" s="59"/>
      <c r="B1276" s="47">
        <v>1271</v>
      </c>
      <c r="C1276" s="45">
        <v>1136772</v>
      </c>
      <c r="D1276" s="40">
        <v>1086837</v>
      </c>
      <c r="E1276" s="30" t="s">
        <v>5386</v>
      </c>
      <c r="F1276" s="30"/>
      <c r="G1276" s="29" t="s">
        <v>42</v>
      </c>
      <c r="H1276" s="41" t="s">
        <v>4781</v>
      </c>
      <c r="I1276" s="27"/>
      <c r="J1276" s="46"/>
      <c r="K1276" s="32" t="s">
        <v>1615</v>
      </c>
      <c r="L1276" s="29" t="s">
        <v>35</v>
      </c>
      <c r="M1276" s="33">
        <v>9159</v>
      </c>
      <c r="N1276" s="29">
        <v>2</v>
      </c>
      <c r="O1276" s="29">
        <v>3.6299999999999999E-2</v>
      </c>
      <c r="P1276" s="29">
        <v>1</v>
      </c>
      <c r="Q1276" s="29">
        <v>2200</v>
      </c>
      <c r="R1276" s="29">
        <v>1500</v>
      </c>
      <c r="S1276" s="29">
        <v>2200</v>
      </c>
      <c r="T1276" s="27"/>
      <c r="U1276" s="27"/>
    </row>
    <row r="1277" spans="1:21" ht="25.2" x14ac:dyDescent="0.3">
      <c r="A1277" s="59"/>
      <c r="B1277" s="47">
        <v>1272</v>
      </c>
      <c r="C1277" s="45">
        <v>1136773</v>
      </c>
      <c r="D1277" s="40">
        <v>1095572</v>
      </c>
      <c r="E1277" s="30" t="s">
        <v>5387</v>
      </c>
      <c r="F1277" s="30"/>
      <c r="G1277" s="29" t="s">
        <v>92</v>
      </c>
      <c r="H1277" s="41" t="s">
        <v>4781</v>
      </c>
      <c r="I1277" s="27"/>
      <c r="J1277" s="46"/>
      <c r="K1277" s="32" t="s">
        <v>1615</v>
      </c>
      <c r="L1277" s="29" t="s">
        <v>35</v>
      </c>
      <c r="M1277" s="33">
        <v>11906</v>
      </c>
      <c r="N1277" s="29">
        <v>3.2</v>
      </c>
      <c r="O1277" s="29">
        <v>5.3280000000000001E-2</v>
      </c>
      <c r="P1277" s="29">
        <v>1</v>
      </c>
      <c r="Q1277" s="29">
        <v>2350</v>
      </c>
      <c r="R1277" s="29">
        <v>1800</v>
      </c>
      <c r="S1277" s="29">
        <v>2350</v>
      </c>
      <c r="T1277" s="27"/>
      <c r="U1277" s="27"/>
    </row>
    <row r="1278" spans="1:21" ht="25.2" x14ac:dyDescent="0.3">
      <c r="A1278" s="59"/>
      <c r="B1278" s="47">
        <v>1273</v>
      </c>
      <c r="C1278" s="45">
        <v>1136764</v>
      </c>
      <c r="D1278" s="29"/>
      <c r="E1278" s="31" t="s">
        <v>5733</v>
      </c>
      <c r="F1278" s="31"/>
      <c r="G1278" s="29" t="s">
        <v>42</v>
      </c>
      <c r="H1278" s="139" t="s">
        <v>4781</v>
      </c>
      <c r="I1278" s="29"/>
      <c r="J1278" s="46"/>
      <c r="K1278" s="30" t="s">
        <v>1615</v>
      </c>
      <c r="L1278" s="37" t="s">
        <v>35</v>
      </c>
      <c r="M1278" s="33">
        <v>12017</v>
      </c>
      <c r="N1278" s="29"/>
      <c r="O1278" s="29"/>
      <c r="P1278" s="29">
        <v>1</v>
      </c>
      <c r="Q1278" s="29"/>
      <c r="R1278" s="29"/>
      <c r="S1278" s="29"/>
      <c r="T1278" s="29"/>
      <c r="U1278" s="29"/>
    </row>
    <row r="1279" spans="1:21" ht="25.2" x14ac:dyDescent="0.3">
      <c r="A1279" s="59"/>
      <c r="B1279" s="47">
        <v>1274</v>
      </c>
      <c r="C1279" s="45">
        <v>1136765</v>
      </c>
      <c r="D1279" s="29"/>
      <c r="E1279" s="31" t="s">
        <v>5734</v>
      </c>
      <c r="F1279" s="31"/>
      <c r="G1279" s="29" t="s">
        <v>47</v>
      </c>
      <c r="H1279" s="139" t="s">
        <v>4781</v>
      </c>
      <c r="I1279" s="29"/>
      <c r="J1279" s="46"/>
      <c r="K1279" s="30" t="s">
        <v>1615</v>
      </c>
      <c r="L1279" s="37" t="s">
        <v>35</v>
      </c>
      <c r="M1279" s="33">
        <v>8490</v>
      </c>
      <c r="N1279" s="29"/>
      <c r="O1279" s="29"/>
      <c r="P1279" s="29">
        <v>1</v>
      </c>
      <c r="Q1279" s="29"/>
      <c r="R1279" s="29"/>
      <c r="S1279" s="29"/>
      <c r="T1279" s="29"/>
      <c r="U1279" s="29"/>
    </row>
    <row r="1280" spans="1:21" ht="25.2" x14ac:dyDescent="0.3">
      <c r="A1280" s="59"/>
      <c r="B1280" s="47">
        <v>1275</v>
      </c>
      <c r="C1280" s="45">
        <v>1136766</v>
      </c>
      <c r="D1280" s="29"/>
      <c r="E1280" s="31" t="s">
        <v>5735</v>
      </c>
      <c r="F1280" s="31"/>
      <c r="G1280" s="29" t="s">
        <v>42</v>
      </c>
      <c r="H1280" s="139" t="s">
        <v>4781</v>
      </c>
      <c r="I1280" s="29"/>
      <c r="J1280" s="46"/>
      <c r="K1280" s="30" t="s">
        <v>1615</v>
      </c>
      <c r="L1280" s="37" t="s">
        <v>35</v>
      </c>
      <c r="M1280" s="33">
        <v>13603</v>
      </c>
      <c r="N1280" s="29"/>
      <c r="O1280" s="29"/>
      <c r="P1280" s="29">
        <v>1</v>
      </c>
      <c r="Q1280" s="29"/>
      <c r="R1280" s="29"/>
      <c r="S1280" s="29"/>
      <c r="T1280" s="29"/>
      <c r="U1280" s="29"/>
    </row>
    <row r="1281" spans="1:21" ht="25.2" x14ac:dyDescent="0.3">
      <c r="A1281" s="59"/>
      <c r="B1281" s="47">
        <v>1276</v>
      </c>
      <c r="C1281" s="45">
        <v>1136767</v>
      </c>
      <c r="D1281" s="29"/>
      <c r="E1281" s="31" t="s">
        <v>5736</v>
      </c>
      <c r="F1281" s="31"/>
      <c r="G1281" s="29" t="s">
        <v>42</v>
      </c>
      <c r="H1281" s="139" t="s">
        <v>4781</v>
      </c>
      <c r="I1281" s="29"/>
      <c r="J1281" s="46"/>
      <c r="K1281" s="30" t="s">
        <v>1615</v>
      </c>
      <c r="L1281" s="37" t="s">
        <v>35</v>
      </c>
      <c r="M1281" s="33">
        <v>13967</v>
      </c>
      <c r="N1281" s="29"/>
      <c r="O1281" s="29"/>
      <c r="P1281" s="29">
        <v>1</v>
      </c>
      <c r="Q1281" s="29"/>
      <c r="R1281" s="29"/>
      <c r="S1281" s="29"/>
      <c r="T1281" s="29"/>
      <c r="U1281" s="29"/>
    </row>
    <row r="1282" spans="1:21" ht="25.2" x14ac:dyDescent="0.3">
      <c r="A1282" s="59"/>
      <c r="B1282" s="47">
        <v>1277</v>
      </c>
      <c r="C1282" s="45">
        <v>1136768</v>
      </c>
      <c r="D1282" s="29"/>
      <c r="E1282" s="31" t="s">
        <v>5737</v>
      </c>
      <c r="F1282" s="31"/>
      <c r="G1282" s="29" t="s">
        <v>47</v>
      </c>
      <c r="H1282" s="139" t="s">
        <v>4781</v>
      </c>
      <c r="I1282" s="29"/>
      <c r="J1282" s="46"/>
      <c r="K1282" s="30" t="s">
        <v>1615</v>
      </c>
      <c r="L1282" s="37" t="s">
        <v>35</v>
      </c>
      <c r="M1282" s="33">
        <v>14442</v>
      </c>
      <c r="N1282" s="29"/>
      <c r="O1282" s="29"/>
      <c r="P1282" s="29">
        <v>1</v>
      </c>
      <c r="Q1282" s="29"/>
      <c r="R1282" s="29"/>
      <c r="S1282" s="29"/>
      <c r="T1282" s="29"/>
      <c r="U1282" s="29"/>
    </row>
    <row r="1283" spans="1:21" ht="25.2" x14ac:dyDescent="0.3">
      <c r="A1283" s="59"/>
      <c r="B1283" s="47">
        <v>1278</v>
      </c>
      <c r="C1283" s="45">
        <v>1136769</v>
      </c>
      <c r="D1283" s="29"/>
      <c r="E1283" s="31" t="s">
        <v>5738</v>
      </c>
      <c r="F1283" s="31"/>
      <c r="G1283" s="29" t="s">
        <v>47</v>
      </c>
      <c r="H1283" s="139" t="s">
        <v>4781</v>
      </c>
      <c r="I1283" s="29"/>
      <c r="J1283" s="46"/>
      <c r="K1283" s="30" t="s">
        <v>1615</v>
      </c>
      <c r="L1283" s="37" t="s">
        <v>35</v>
      </c>
      <c r="M1283" s="33">
        <v>14442</v>
      </c>
      <c r="N1283" s="29"/>
      <c r="O1283" s="29"/>
      <c r="P1283" s="29">
        <v>1</v>
      </c>
      <c r="Q1283" s="29"/>
      <c r="R1283" s="29"/>
      <c r="S1283" s="29"/>
      <c r="T1283" s="29"/>
      <c r="U1283" s="29"/>
    </row>
    <row r="1284" spans="1:21" ht="25.2" x14ac:dyDescent="0.3">
      <c r="A1284" s="59"/>
      <c r="B1284" s="47">
        <v>1279</v>
      </c>
      <c r="C1284" s="45">
        <v>1136770</v>
      </c>
      <c r="D1284" s="29"/>
      <c r="E1284" s="31" t="s">
        <v>5739</v>
      </c>
      <c r="F1284" s="31"/>
      <c r="G1284" s="29" t="s">
        <v>39</v>
      </c>
      <c r="H1284" s="139" t="s">
        <v>4781</v>
      </c>
      <c r="I1284" s="29"/>
      <c r="J1284" s="46"/>
      <c r="K1284" s="30" t="s">
        <v>1615</v>
      </c>
      <c r="L1284" s="37" t="s">
        <v>35</v>
      </c>
      <c r="M1284" s="33">
        <v>16270</v>
      </c>
      <c r="N1284" s="29"/>
      <c r="O1284" s="29"/>
      <c r="P1284" s="29">
        <v>1</v>
      </c>
      <c r="Q1284" s="29"/>
      <c r="R1284" s="29"/>
      <c r="S1284" s="29"/>
      <c r="T1284" s="29"/>
      <c r="U1284" s="29"/>
    </row>
    <row r="1285" spans="1:21" ht="25.2" x14ac:dyDescent="0.3">
      <c r="A1285" s="59"/>
      <c r="B1285" s="47">
        <v>1280</v>
      </c>
      <c r="C1285" s="45">
        <v>1136774</v>
      </c>
      <c r="D1285" s="29"/>
      <c r="E1285" s="31" t="s">
        <v>5740</v>
      </c>
      <c r="F1285" s="31"/>
      <c r="G1285" s="29" t="s">
        <v>42</v>
      </c>
      <c r="H1285" s="139" t="s">
        <v>4781</v>
      </c>
      <c r="I1285" s="29"/>
      <c r="J1285" s="46"/>
      <c r="K1285" s="30" t="s">
        <v>1615</v>
      </c>
      <c r="L1285" s="37" t="s">
        <v>35</v>
      </c>
      <c r="M1285" s="33">
        <v>8515</v>
      </c>
      <c r="N1285" s="29"/>
      <c r="O1285" s="29"/>
      <c r="P1285" s="29">
        <v>1</v>
      </c>
      <c r="Q1285" s="29"/>
      <c r="R1285" s="29"/>
      <c r="S1285" s="29"/>
      <c r="T1285" s="29"/>
      <c r="U1285" s="29"/>
    </row>
    <row r="1286" spans="1:21" ht="25.2" x14ac:dyDescent="0.3">
      <c r="A1286" s="59"/>
      <c r="B1286" s="47">
        <v>1281</v>
      </c>
      <c r="C1286" s="45">
        <v>1136775</v>
      </c>
      <c r="D1286" s="29"/>
      <c r="E1286" s="31" t="s">
        <v>5741</v>
      </c>
      <c r="F1286" s="31"/>
      <c r="G1286" s="29" t="s">
        <v>42</v>
      </c>
      <c r="H1286" s="139" t="s">
        <v>4781</v>
      </c>
      <c r="I1286" s="29"/>
      <c r="J1286" s="46"/>
      <c r="K1286" s="30" t="s">
        <v>1615</v>
      </c>
      <c r="L1286" s="37" t="s">
        <v>35</v>
      </c>
      <c r="M1286" s="33">
        <v>9159</v>
      </c>
      <c r="N1286" s="29"/>
      <c r="O1286" s="29"/>
      <c r="P1286" s="29">
        <v>1</v>
      </c>
      <c r="Q1286" s="29"/>
      <c r="R1286" s="29"/>
      <c r="S1286" s="29"/>
      <c r="T1286" s="29"/>
      <c r="U1286" s="29"/>
    </row>
    <row r="1287" spans="1:21" ht="37.799999999999997" x14ac:dyDescent="0.3">
      <c r="A1287" s="59"/>
      <c r="B1287" s="47">
        <v>1282</v>
      </c>
      <c r="C1287" s="45">
        <v>1018109</v>
      </c>
      <c r="D1287" s="63" t="s">
        <v>33</v>
      </c>
      <c r="E1287" s="39" t="s">
        <v>5193</v>
      </c>
      <c r="F1287" s="39"/>
      <c r="G1287" s="29" t="s">
        <v>39</v>
      </c>
      <c r="H1287" s="41" t="s">
        <v>62</v>
      </c>
      <c r="I1287" s="29">
        <v>1136701</v>
      </c>
      <c r="J1287" s="46"/>
      <c r="K1287" s="32" t="s">
        <v>1615</v>
      </c>
      <c r="L1287" s="29" t="s">
        <v>35</v>
      </c>
      <c r="M1287" s="33">
        <v>4969</v>
      </c>
      <c r="N1287" s="29">
        <v>1.18</v>
      </c>
      <c r="O1287" s="29">
        <v>3.6299999999999999E-2</v>
      </c>
      <c r="P1287" s="29">
        <v>1</v>
      </c>
      <c r="Q1287" s="29">
        <v>1500</v>
      </c>
      <c r="R1287" s="29">
        <v>2200</v>
      </c>
      <c r="S1287" s="29">
        <v>2200</v>
      </c>
      <c r="T1287" s="29">
        <v>1.18</v>
      </c>
      <c r="U1287" s="29">
        <v>7.26</v>
      </c>
    </row>
    <row r="1288" spans="1:21" ht="37.799999999999997" x14ac:dyDescent="0.3">
      <c r="A1288" s="59"/>
      <c r="B1288" s="47">
        <v>1283</v>
      </c>
      <c r="C1288" s="45">
        <v>1018110</v>
      </c>
      <c r="D1288" s="63" t="s">
        <v>33</v>
      </c>
      <c r="E1288" s="52" t="s">
        <v>5194</v>
      </c>
      <c r="F1288" s="52"/>
      <c r="G1288" s="29" t="s">
        <v>39</v>
      </c>
      <c r="H1288" s="41" t="s">
        <v>62</v>
      </c>
      <c r="I1288" s="29">
        <v>1136702</v>
      </c>
      <c r="J1288" s="46"/>
      <c r="K1288" s="38" t="s">
        <v>1615</v>
      </c>
      <c r="L1288" s="29" t="s">
        <v>35</v>
      </c>
      <c r="M1288" s="33">
        <v>5596</v>
      </c>
      <c r="N1288" s="29">
        <v>1.31</v>
      </c>
      <c r="O1288" s="29">
        <v>3.6299999999999999E-2</v>
      </c>
      <c r="P1288" s="29">
        <v>1</v>
      </c>
      <c r="Q1288" s="29">
        <v>1500</v>
      </c>
      <c r="R1288" s="29">
        <v>2200</v>
      </c>
      <c r="S1288" s="29">
        <v>2200</v>
      </c>
      <c r="T1288" s="29">
        <v>1.31</v>
      </c>
      <c r="U1288" s="29">
        <v>7.26</v>
      </c>
    </row>
    <row r="1289" spans="1:21" ht="25.2" x14ac:dyDescent="0.3">
      <c r="A1289" s="59"/>
      <c r="B1289" s="47">
        <v>1284</v>
      </c>
      <c r="C1289" s="45">
        <v>1018111</v>
      </c>
      <c r="D1289" s="63" t="s">
        <v>33</v>
      </c>
      <c r="E1289" s="39" t="s">
        <v>5195</v>
      </c>
      <c r="F1289" s="39"/>
      <c r="G1289" s="29" t="s">
        <v>39</v>
      </c>
      <c r="H1289" s="41" t="s">
        <v>59</v>
      </c>
      <c r="I1289" s="29">
        <v>1136703</v>
      </c>
      <c r="J1289" s="46"/>
      <c r="K1289" s="38" t="s">
        <v>1615</v>
      </c>
      <c r="L1289" s="29" t="s">
        <v>35</v>
      </c>
      <c r="M1289" s="33">
        <v>8997</v>
      </c>
      <c r="N1289" s="29">
        <v>2.0299999999999998</v>
      </c>
      <c r="O1289" s="29">
        <v>5.1839999999999997E-2</v>
      </c>
      <c r="P1289" s="29">
        <v>1</v>
      </c>
      <c r="Q1289" s="29">
        <v>1800</v>
      </c>
      <c r="R1289" s="29">
        <v>2400</v>
      </c>
      <c r="S1289" s="29">
        <v>2400</v>
      </c>
      <c r="T1289" s="29">
        <v>2.0299999999999998</v>
      </c>
      <c r="U1289" s="29">
        <v>10.368</v>
      </c>
    </row>
    <row r="1290" spans="1:21" ht="37.799999999999997" x14ac:dyDescent="0.3">
      <c r="A1290" s="59"/>
      <c r="B1290" s="47">
        <v>1285</v>
      </c>
      <c r="C1290" s="45">
        <v>1018112</v>
      </c>
      <c r="D1290" s="63" t="s">
        <v>33</v>
      </c>
      <c r="E1290" s="31" t="s">
        <v>5196</v>
      </c>
      <c r="F1290" s="31"/>
      <c r="G1290" s="29" t="s">
        <v>42</v>
      </c>
      <c r="H1290" s="41" t="s">
        <v>62</v>
      </c>
      <c r="I1290" s="29">
        <v>1136704</v>
      </c>
      <c r="J1290" s="46"/>
      <c r="K1290" s="38" t="s">
        <v>3788</v>
      </c>
      <c r="L1290" s="29" t="s">
        <v>35</v>
      </c>
      <c r="M1290" s="33" t="s">
        <v>5289</v>
      </c>
      <c r="N1290" s="29">
        <v>2.2599999999999998</v>
      </c>
      <c r="O1290" s="29">
        <v>5.1839999999999997E-2</v>
      </c>
      <c r="P1290" s="29">
        <v>1</v>
      </c>
      <c r="Q1290" s="29">
        <v>1800</v>
      </c>
      <c r="R1290" s="29">
        <v>2400</v>
      </c>
      <c r="S1290" s="29">
        <v>2400</v>
      </c>
      <c r="T1290" s="29">
        <v>2.2599999999999998</v>
      </c>
      <c r="U1290" s="29">
        <v>10.368</v>
      </c>
    </row>
    <row r="1291" spans="1:21" ht="37.799999999999997" x14ac:dyDescent="0.3">
      <c r="A1291" s="59"/>
      <c r="B1291" s="47">
        <v>1286</v>
      </c>
      <c r="C1291" s="45">
        <v>1018113</v>
      </c>
      <c r="D1291" s="63" t="s">
        <v>33</v>
      </c>
      <c r="E1291" s="31" t="s">
        <v>5197</v>
      </c>
      <c r="F1291" s="31"/>
      <c r="G1291" s="29" t="s">
        <v>42</v>
      </c>
      <c r="H1291" s="41" t="s">
        <v>62</v>
      </c>
      <c r="I1291" s="29">
        <v>1136705</v>
      </c>
      <c r="J1291" s="46"/>
      <c r="K1291" s="38" t="s">
        <v>3788</v>
      </c>
      <c r="L1291" s="29" t="s">
        <v>35</v>
      </c>
      <c r="M1291" s="33" t="s">
        <v>5289</v>
      </c>
      <c r="N1291" s="29">
        <v>2.56</v>
      </c>
      <c r="O1291" s="29">
        <v>5.1839999999999997E-2</v>
      </c>
      <c r="P1291" s="29">
        <v>1</v>
      </c>
      <c r="Q1291" s="29">
        <v>1800</v>
      </c>
      <c r="R1291" s="29">
        <v>2400</v>
      </c>
      <c r="S1291" s="29">
        <v>2400</v>
      </c>
      <c r="T1291" s="29">
        <v>2.56</v>
      </c>
      <c r="U1291" s="29">
        <v>10.368</v>
      </c>
    </row>
    <row r="1292" spans="1:21" ht="37.799999999999997" x14ac:dyDescent="0.3">
      <c r="A1292" s="59"/>
      <c r="B1292" s="47">
        <v>1287</v>
      </c>
      <c r="C1292" s="45">
        <v>1018114</v>
      </c>
      <c r="D1292" s="63" t="s">
        <v>33</v>
      </c>
      <c r="E1292" s="31" t="s">
        <v>5198</v>
      </c>
      <c r="F1292" s="31"/>
      <c r="G1292" s="29" t="s">
        <v>42</v>
      </c>
      <c r="H1292" s="41" t="s">
        <v>62</v>
      </c>
      <c r="I1292" s="29">
        <v>1136706</v>
      </c>
      <c r="J1292" s="46"/>
      <c r="K1292" s="38" t="s">
        <v>3788</v>
      </c>
      <c r="L1292" s="29" t="s">
        <v>35</v>
      </c>
      <c r="M1292" s="33" t="s">
        <v>5289</v>
      </c>
      <c r="N1292" s="29">
        <v>3.74</v>
      </c>
      <c r="O1292" s="29">
        <v>8.0640000000000003E-2</v>
      </c>
      <c r="P1292" s="29">
        <v>1</v>
      </c>
      <c r="Q1292" s="29">
        <v>1400</v>
      </c>
      <c r="R1292" s="29">
        <v>2400</v>
      </c>
      <c r="S1292" s="29">
        <v>2400</v>
      </c>
      <c r="T1292" s="29">
        <v>3.74</v>
      </c>
      <c r="U1292" s="29">
        <v>8.0640000000000001</v>
      </c>
    </row>
    <row r="1293" spans="1:21" ht="37.799999999999997" x14ac:dyDescent="0.3">
      <c r="A1293" s="59"/>
      <c r="B1293" s="47">
        <v>1288</v>
      </c>
      <c r="C1293" s="45">
        <v>1018115</v>
      </c>
      <c r="D1293" s="63" t="s">
        <v>33</v>
      </c>
      <c r="E1293" s="31" t="s">
        <v>5199</v>
      </c>
      <c r="F1293" s="31"/>
      <c r="G1293" s="29" t="s">
        <v>42</v>
      </c>
      <c r="H1293" s="41" t="s">
        <v>62</v>
      </c>
      <c r="I1293" s="29">
        <v>1136707</v>
      </c>
      <c r="J1293" s="46"/>
      <c r="K1293" s="38" t="s">
        <v>3788</v>
      </c>
      <c r="L1293" s="29" t="s">
        <v>35</v>
      </c>
      <c r="M1293" s="33" t="s">
        <v>5289</v>
      </c>
      <c r="N1293" s="29">
        <v>4.2</v>
      </c>
      <c r="O1293" s="29">
        <v>8.0640000000000003E-2</v>
      </c>
      <c r="P1293" s="29">
        <v>1</v>
      </c>
      <c r="Q1293" s="29">
        <v>1400</v>
      </c>
      <c r="R1293" s="29">
        <v>2400</v>
      </c>
      <c r="S1293" s="29">
        <v>2400</v>
      </c>
      <c r="T1293" s="29">
        <v>4.2</v>
      </c>
      <c r="U1293" s="29">
        <v>8.0640000000000001</v>
      </c>
    </row>
    <row r="1294" spans="1:21" ht="37.799999999999997" x14ac:dyDescent="0.3">
      <c r="A1294" s="59"/>
      <c r="B1294" s="47">
        <v>1289</v>
      </c>
      <c r="C1294" s="45">
        <v>1018116</v>
      </c>
      <c r="D1294" s="63" t="s">
        <v>33</v>
      </c>
      <c r="E1294" s="31" t="s">
        <v>5200</v>
      </c>
      <c r="F1294" s="31"/>
      <c r="G1294" s="29" t="s">
        <v>42</v>
      </c>
      <c r="H1294" s="41" t="s">
        <v>62</v>
      </c>
      <c r="I1294" s="29">
        <v>1136708</v>
      </c>
      <c r="J1294" s="46"/>
      <c r="K1294" s="38" t="s">
        <v>3788</v>
      </c>
      <c r="L1294" s="29" t="s">
        <v>35</v>
      </c>
      <c r="M1294" s="33" t="s">
        <v>5289</v>
      </c>
      <c r="N1294" s="29">
        <v>5.24</v>
      </c>
      <c r="O1294" s="29">
        <v>8.0640000000000003E-2</v>
      </c>
      <c r="P1294" s="29">
        <v>1</v>
      </c>
      <c r="Q1294" s="29">
        <v>1400</v>
      </c>
      <c r="R1294" s="29">
        <v>2400</v>
      </c>
      <c r="S1294" s="29">
        <v>2400</v>
      </c>
      <c r="T1294" s="29">
        <v>5.24</v>
      </c>
      <c r="U1294" s="29">
        <v>8.0640000000000001</v>
      </c>
    </row>
    <row r="1295" spans="1:21" ht="37.799999999999997" x14ac:dyDescent="0.3">
      <c r="A1295" s="59"/>
      <c r="B1295" s="47">
        <v>1290</v>
      </c>
      <c r="C1295" s="45">
        <v>1083868</v>
      </c>
      <c r="D1295" s="29"/>
      <c r="E1295" s="39" t="s">
        <v>1628</v>
      </c>
      <c r="F1295" s="39"/>
      <c r="G1295" s="29" t="s">
        <v>39</v>
      </c>
      <c r="H1295" s="41" t="s">
        <v>62</v>
      </c>
      <c r="I1295" s="29">
        <v>1062886</v>
      </c>
      <c r="J1295" s="46"/>
      <c r="K1295" s="38" t="s">
        <v>3788</v>
      </c>
      <c r="L1295" s="29" t="s">
        <v>35</v>
      </c>
      <c r="M1295" s="33" t="s">
        <v>5289</v>
      </c>
      <c r="N1295" s="29">
        <v>7.25</v>
      </c>
      <c r="O1295" s="29">
        <v>0.1368</v>
      </c>
      <c r="P1295" s="29">
        <v>1</v>
      </c>
      <c r="Q1295" s="29">
        <v>1900</v>
      </c>
      <c r="R1295" s="29">
        <v>2800</v>
      </c>
      <c r="S1295" s="29">
        <v>2800</v>
      </c>
      <c r="T1295" s="29">
        <v>7.25</v>
      </c>
      <c r="U1295" s="29">
        <v>14.896000000000001</v>
      </c>
    </row>
    <row r="1296" spans="1:21" ht="25.2" x14ac:dyDescent="0.3">
      <c r="A1296" s="59"/>
      <c r="B1296" s="47">
        <v>1291</v>
      </c>
      <c r="C1296" s="45">
        <v>1045877</v>
      </c>
      <c r="D1296" s="63" t="s">
        <v>33</v>
      </c>
      <c r="E1296" s="31" t="s">
        <v>5201</v>
      </c>
      <c r="F1296" s="31"/>
      <c r="G1296" s="29" t="s">
        <v>31</v>
      </c>
      <c r="H1296" s="41" t="s">
        <v>59</v>
      </c>
      <c r="I1296" s="29">
        <v>1136711</v>
      </c>
      <c r="J1296" s="46"/>
      <c r="K1296" s="38" t="s">
        <v>1615</v>
      </c>
      <c r="L1296" s="29" t="s">
        <v>35</v>
      </c>
      <c r="M1296" s="33">
        <v>11290</v>
      </c>
      <c r="N1296" s="29">
        <v>2.4</v>
      </c>
      <c r="O1296" s="29">
        <v>5.7000000000000002E-2</v>
      </c>
      <c r="P1296" s="29">
        <v>1</v>
      </c>
      <c r="Q1296" s="29">
        <v>1850</v>
      </c>
      <c r="R1296" s="29">
        <v>2400</v>
      </c>
      <c r="S1296" s="29">
        <v>2400</v>
      </c>
      <c r="T1296" s="29">
        <v>2.4</v>
      </c>
      <c r="U1296" s="29">
        <v>10.656000000000001</v>
      </c>
    </row>
    <row r="1297" spans="1:21" ht="25.2" x14ac:dyDescent="0.3">
      <c r="A1297" s="59"/>
      <c r="B1297" s="47">
        <v>1292</v>
      </c>
      <c r="C1297" s="45">
        <v>1045878</v>
      </c>
      <c r="D1297" s="63" t="s">
        <v>33</v>
      </c>
      <c r="E1297" s="31" t="s">
        <v>5202</v>
      </c>
      <c r="F1297" s="31"/>
      <c r="G1297" s="29" t="s">
        <v>31</v>
      </c>
      <c r="H1297" s="41" t="s">
        <v>59</v>
      </c>
      <c r="I1297" s="29">
        <v>1136712</v>
      </c>
      <c r="J1297" s="46"/>
      <c r="K1297" s="38" t="s">
        <v>3788</v>
      </c>
      <c r="L1297" s="29" t="s">
        <v>35</v>
      </c>
      <c r="M1297" s="33" t="s">
        <v>5289</v>
      </c>
      <c r="N1297" s="29">
        <v>2</v>
      </c>
      <c r="O1297" s="29">
        <v>4.3999999999999997E-2</v>
      </c>
      <c r="P1297" s="29">
        <v>1</v>
      </c>
      <c r="Q1297" s="29">
        <v>1850</v>
      </c>
      <c r="R1297" s="29">
        <v>2400</v>
      </c>
      <c r="S1297" s="29">
        <v>2400</v>
      </c>
      <c r="T1297" s="29">
        <v>2</v>
      </c>
      <c r="U1297" s="29">
        <v>10.656000000000001</v>
      </c>
    </row>
    <row r="1298" spans="1:21" ht="37.799999999999997" x14ac:dyDescent="0.3">
      <c r="A1298" s="59"/>
      <c r="B1298" s="47">
        <v>1293</v>
      </c>
      <c r="C1298" s="45">
        <v>1045879</v>
      </c>
      <c r="D1298" s="63" t="s">
        <v>33</v>
      </c>
      <c r="E1298" s="31" t="s">
        <v>5203</v>
      </c>
      <c r="F1298" s="31"/>
      <c r="G1298" s="29" t="s">
        <v>31</v>
      </c>
      <c r="H1298" s="41" t="s">
        <v>62</v>
      </c>
      <c r="I1298" s="29">
        <v>1136713</v>
      </c>
      <c r="J1298" s="46"/>
      <c r="K1298" s="38" t="s">
        <v>3788</v>
      </c>
      <c r="L1298" s="29" t="s">
        <v>35</v>
      </c>
      <c r="M1298" s="33" t="s">
        <v>5289</v>
      </c>
      <c r="N1298" s="29">
        <v>3.2</v>
      </c>
      <c r="O1298" s="29">
        <v>5.7000000000000002E-2</v>
      </c>
      <c r="P1298" s="29">
        <v>1</v>
      </c>
      <c r="Q1298" s="29">
        <v>1850</v>
      </c>
      <c r="R1298" s="29">
        <v>2400</v>
      </c>
      <c r="S1298" s="29">
        <v>2400</v>
      </c>
      <c r="T1298" s="29">
        <v>3.2</v>
      </c>
      <c r="U1298" s="29">
        <v>10.656000000000001</v>
      </c>
    </row>
    <row r="1299" spans="1:21" ht="37.799999999999997" x14ac:dyDescent="0.3">
      <c r="A1299" s="59"/>
      <c r="B1299" s="47">
        <v>1294</v>
      </c>
      <c r="C1299" s="45">
        <v>1061041</v>
      </c>
      <c r="D1299" s="29"/>
      <c r="E1299" s="31" t="s">
        <v>5204</v>
      </c>
      <c r="F1299" s="31"/>
      <c r="G1299" s="29" t="s">
        <v>31</v>
      </c>
      <c r="H1299" s="41" t="s">
        <v>62</v>
      </c>
      <c r="I1299" s="29">
        <v>1136714</v>
      </c>
      <c r="J1299" s="46"/>
      <c r="K1299" s="38" t="s">
        <v>3788</v>
      </c>
      <c r="L1299" s="29" t="s">
        <v>35</v>
      </c>
      <c r="M1299" s="33" t="s">
        <v>5289</v>
      </c>
      <c r="N1299" s="29">
        <v>4.3</v>
      </c>
      <c r="O1299" s="29">
        <v>8.0640000000000003E-2</v>
      </c>
      <c r="P1299" s="29">
        <v>1</v>
      </c>
      <c r="Q1299" s="29">
        <v>1400</v>
      </c>
      <c r="R1299" s="29">
        <v>2400</v>
      </c>
      <c r="S1299" s="29">
        <v>2400</v>
      </c>
      <c r="T1299" s="29">
        <v>4.3</v>
      </c>
      <c r="U1299" s="29">
        <v>8.0640000000000001</v>
      </c>
    </row>
    <row r="1300" spans="1:21" ht="37.799999999999997" x14ac:dyDescent="0.3">
      <c r="A1300" s="59"/>
      <c r="B1300" s="47">
        <v>1295</v>
      </c>
      <c r="C1300" s="45">
        <v>1061042</v>
      </c>
      <c r="D1300" s="29"/>
      <c r="E1300" s="52" t="s">
        <v>5205</v>
      </c>
      <c r="F1300" s="52"/>
      <c r="G1300" s="29" t="s">
        <v>31</v>
      </c>
      <c r="H1300" s="41" t="s">
        <v>62</v>
      </c>
      <c r="I1300" s="29">
        <v>1136715</v>
      </c>
      <c r="J1300" s="46"/>
      <c r="K1300" s="38" t="s">
        <v>3788</v>
      </c>
      <c r="L1300" s="29" t="s">
        <v>35</v>
      </c>
      <c r="M1300" s="33" t="s">
        <v>5289</v>
      </c>
      <c r="N1300" s="29">
        <v>5</v>
      </c>
      <c r="O1300" s="29">
        <v>8.0640000000000003E-2</v>
      </c>
      <c r="P1300" s="29">
        <v>1</v>
      </c>
      <c r="Q1300" s="29">
        <v>1400</v>
      </c>
      <c r="R1300" s="29">
        <v>2400</v>
      </c>
      <c r="S1300" s="29">
        <v>2400</v>
      </c>
      <c r="T1300" s="29">
        <v>5</v>
      </c>
      <c r="U1300" s="29">
        <v>8.0640000000000001</v>
      </c>
    </row>
    <row r="1301" spans="1:21" ht="37.799999999999997" x14ac:dyDescent="0.3">
      <c r="A1301" s="59"/>
      <c r="B1301" s="47">
        <v>1296</v>
      </c>
      <c r="C1301" s="45">
        <v>1061043</v>
      </c>
      <c r="D1301" s="29"/>
      <c r="E1301" s="52" t="s">
        <v>5206</v>
      </c>
      <c r="F1301" s="52"/>
      <c r="G1301" s="29" t="s">
        <v>31</v>
      </c>
      <c r="H1301" s="41" t="s">
        <v>62</v>
      </c>
      <c r="I1301" s="29">
        <v>1136716</v>
      </c>
      <c r="J1301" s="46"/>
      <c r="K1301" s="38" t="s">
        <v>3788</v>
      </c>
      <c r="L1301" s="29" t="s">
        <v>35</v>
      </c>
      <c r="M1301" s="33" t="s">
        <v>5289</v>
      </c>
      <c r="N1301" s="29">
        <v>6.4</v>
      </c>
      <c r="O1301" s="29">
        <v>8.0640000000000003E-2</v>
      </c>
      <c r="P1301" s="29">
        <v>1</v>
      </c>
      <c r="Q1301" s="29">
        <v>1400</v>
      </c>
      <c r="R1301" s="29">
        <v>2400</v>
      </c>
      <c r="S1301" s="29">
        <v>2400</v>
      </c>
      <c r="T1301" s="29">
        <v>6.4</v>
      </c>
      <c r="U1301" s="29">
        <v>8.0640000000000001</v>
      </c>
    </row>
    <row r="1302" spans="1:21" ht="37.799999999999997" x14ac:dyDescent="0.3">
      <c r="A1302" s="59"/>
      <c r="B1302" s="47">
        <v>1297</v>
      </c>
      <c r="C1302" s="45">
        <v>1018134</v>
      </c>
      <c r="D1302" s="63" t="s">
        <v>33</v>
      </c>
      <c r="E1302" s="31" t="s">
        <v>5207</v>
      </c>
      <c r="F1302" s="31"/>
      <c r="G1302" s="29" t="s">
        <v>42</v>
      </c>
      <c r="H1302" s="41" t="s">
        <v>62</v>
      </c>
      <c r="I1302" s="29">
        <v>1136717</v>
      </c>
      <c r="J1302" s="46"/>
      <c r="K1302" s="38" t="s">
        <v>1615</v>
      </c>
      <c r="L1302" s="29" t="s">
        <v>35</v>
      </c>
      <c r="M1302" s="33">
        <v>7946</v>
      </c>
      <c r="N1302" s="29">
        <v>1.92</v>
      </c>
      <c r="O1302" s="29">
        <v>5.1839999999999997E-2</v>
      </c>
      <c r="P1302" s="29">
        <v>1</v>
      </c>
      <c r="Q1302" s="29">
        <v>1800</v>
      </c>
      <c r="R1302" s="29">
        <v>2400</v>
      </c>
      <c r="S1302" s="29">
        <v>2400</v>
      </c>
      <c r="T1302" s="29">
        <v>1.92</v>
      </c>
      <c r="U1302" s="29">
        <v>10.368</v>
      </c>
    </row>
    <row r="1303" spans="1:21" ht="37.799999999999997" x14ac:dyDescent="0.3">
      <c r="A1303" s="59"/>
      <c r="B1303" s="47">
        <v>1298</v>
      </c>
      <c r="C1303" s="45">
        <v>1018135</v>
      </c>
      <c r="D1303" s="63" t="s">
        <v>33</v>
      </c>
      <c r="E1303" s="31" t="s">
        <v>5208</v>
      </c>
      <c r="F1303" s="31"/>
      <c r="G1303" s="29" t="s">
        <v>42</v>
      </c>
      <c r="H1303" s="41" t="s">
        <v>62</v>
      </c>
      <c r="I1303" s="29">
        <v>1136718</v>
      </c>
      <c r="J1303" s="46"/>
      <c r="K1303" s="38" t="s">
        <v>1615</v>
      </c>
      <c r="L1303" s="29" t="s">
        <v>35</v>
      </c>
      <c r="M1303" s="33">
        <v>8670</v>
      </c>
      <c r="N1303" s="29">
        <v>1.99</v>
      </c>
      <c r="O1303" s="29">
        <v>5.1839999999999997E-2</v>
      </c>
      <c r="P1303" s="29">
        <v>1</v>
      </c>
      <c r="Q1303" s="29">
        <v>1800</v>
      </c>
      <c r="R1303" s="29">
        <v>2400</v>
      </c>
      <c r="S1303" s="29">
        <v>2400</v>
      </c>
      <c r="T1303" s="29">
        <v>1.99</v>
      </c>
      <c r="U1303" s="29">
        <v>10.368</v>
      </c>
    </row>
    <row r="1304" spans="1:21" ht="37.799999999999997" x14ac:dyDescent="0.3">
      <c r="A1304" s="59"/>
      <c r="B1304" s="47">
        <v>1299</v>
      </c>
      <c r="C1304" s="45">
        <v>1018136</v>
      </c>
      <c r="D1304" s="63" t="s">
        <v>33</v>
      </c>
      <c r="E1304" s="31" t="s">
        <v>5209</v>
      </c>
      <c r="F1304" s="31"/>
      <c r="G1304" s="29" t="s">
        <v>42</v>
      </c>
      <c r="H1304" s="41" t="s">
        <v>62</v>
      </c>
      <c r="I1304" s="29">
        <v>1136719</v>
      </c>
      <c r="J1304" s="46"/>
      <c r="K1304" s="38" t="s">
        <v>1615</v>
      </c>
      <c r="L1304" s="29" t="s">
        <v>35</v>
      </c>
      <c r="M1304" s="33">
        <v>9861</v>
      </c>
      <c r="N1304" s="29">
        <v>2.33</v>
      </c>
      <c r="O1304" s="29">
        <v>5.1839999999999997E-2</v>
      </c>
      <c r="P1304" s="29">
        <v>1</v>
      </c>
      <c r="Q1304" s="29">
        <v>1800</v>
      </c>
      <c r="R1304" s="29">
        <v>2400</v>
      </c>
      <c r="S1304" s="29">
        <v>2400</v>
      </c>
      <c r="T1304" s="29">
        <v>2.33</v>
      </c>
      <c r="U1304" s="29">
        <v>10.368</v>
      </c>
    </row>
    <row r="1305" spans="1:21" ht="37.799999999999997" x14ac:dyDescent="0.3">
      <c r="A1305" s="59"/>
      <c r="B1305" s="47">
        <v>1300</v>
      </c>
      <c r="C1305" s="45">
        <v>1018137</v>
      </c>
      <c r="D1305" s="63" t="s">
        <v>33</v>
      </c>
      <c r="E1305" s="31" t="s">
        <v>5210</v>
      </c>
      <c r="F1305" s="31"/>
      <c r="G1305" s="29" t="s">
        <v>42</v>
      </c>
      <c r="H1305" s="41" t="s">
        <v>62</v>
      </c>
      <c r="I1305" s="29">
        <v>1136720</v>
      </c>
      <c r="J1305" s="46"/>
      <c r="K1305" s="38" t="s">
        <v>3788</v>
      </c>
      <c r="L1305" s="29" t="s">
        <v>35</v>
      </c>
      <c r="M1305" s="33" t="s">
        <v>5289</v>
      </c>
      <c r="N1305" s="29">
        <v>3.59</v>
      </c>
      <c r="O1305" s="29">
        <v>8.0640000000000003E-2</v>
      </c>
      <c r="P1305" s="29">
        <v>1</v>
      </c>
      <c r="Q1305" s="29">
        <v>1400</v>
      </c>
      <c r="R1305" s="29">
        <v>2400</v>
      </c>
      <c r="S1305" s="29">
        <v>2400</v>
      </c>
      <c r="T1305" s="29">
        <v>3.59</v>
      </c>
      <c r="U1305" s="29">
        <v>8.0640000000000001</v>
      </c>
    </row>
    <row r="1306" spans="1:21" ht="37.799999999999997" x14ac:dyDescent="0.3">
      <c r="A1306" s="59"/>
      <c r="B1306" s="47">
        <v>1301</v>
      </c>
      <c r="C1306" s="45">
        <v>1018138</v>
      </c>
      <c r="D1306" s="63" t="s">
        <v>33</v>
      </c>
      <c r="E1306" s="31" t="s">
        <v>5211</v>
      </c>
      <c r="F1306" s="31"/>
      <c r="G1306" s="29" t="s">
        <v>42</v>
      </c>
      <c r="H1306" s="41" t="s">
        <v>62</v>
      </c>
      <c r="I1306" s="29">
        <v>1136721</v>
      </c>
      <c r="J1306" s="46"/>
      <c r="K1306" s="38" t="s">
        <v>3788</v>
      </c>
      <c r="L1306" s="29" t="s">
        <v>35</v>
      </c>
      <c r="M1306" s="33" t="s">
        <v>5289</v>
      </c>
      <c r="N1306" s="29">
        <v>4.55</v>
      </c>
      <c r="O1306" s="29">
        <v>8.0640000000000003E-2</v>
      </c>
      <c r="P1306" s="29">
        <v>1</v>
      </c>
      <c r="Q1306" s="29">
        <v>1400</v>
      </c>
      <c r="R1306" s="29">
        <v>2400</v>
      </c>
      <c r="S1306" s="29">
        <v>2400</v>
      </c>
      <c r="T1306" s="29">
        <v>4.55</v>
      </c>
      <c r="U1306" s="29">
        <v>8.0640000000000001</v>
      </c>
    </row>
    <row r="1307" spans="1:21" ht="25.2" x14ac:dyDescent="0.3">
      <c r="A1307" s="59"/>
      <c r="B1307" s="47">
        <v>1302</v>
      </c>
      <c r="C1307" s="45">
        <v>1088276</v>
      </c>
      <c r="D1307" s="29"/>
      <c r="E1307" s="39" t="s">
        <v>1634</v>
      </c>
      <c r="F1307" s="39"/>
      <c r="G1307" s="29" t="s">
        <v>39</v>
      </c>
      <c r="H1307" s="41" t="s">
        <v>4779</v>
      </c>
      <c r="I1307" s="29"/>
      <c r="J1307" s="46"/>
      <c r="K1307" s="38" t="s">
        <v>3788</v>
      </c>
      <c r="L1307" s="37" t="s">
        <v>35</v>
      </c>
      <c r="M1307" s="33" t="s">
        <v>5289</v>
      </c>
      <c r="N1307" s="29">
        <v>6.5</v>
      </c>
      <c r="O1307" s="29">
        <v>0.1368</v>
      </c>
      <c r="P1307" s="29">
        <v>1</v>
      </c>
      <c r="Q1307" s="29">
        <v>1900</v>
      </c>
      <c r="R1307" s="29">
        <v>2400</v>
      </c>
      <c r="S1307" s="29">
        <v>2400</v>
      </c>
      <c r="T1307" s="29">
        <v>6.5</v>
      </c>
      <c r="U1307" s="29">
        <v>10.944000000000001</v>
      </c>
    </row>
    <row r="1308" spans="1:21" ht="37.799999999999997" x14ac:dyDescent="0.3">
      <c r="A1308" s="59"/>
      <c r="B1308" s="47">
        <v>1303</v>
      </c>
      <c r="C1308" s="45">
        <v>1018232</v>
      </c>
      <c r="D1308" s="29"/>
      <c r="E1308" s="31" t="s">
        <v>5212</v>
      </c>
      <c r="F1308" s="31"/>
      <c r="G1308" s="29" t="s">
        <v>31</v>
      </c>
      <c r="H1308" s="41" t="s">
        <v>62</v>
      </c>
      <c r="I1308" s="29">
        <v>1136727</v>
      </c>
      <c r="J1308" s="46"/>
      <c r="K1308" s="38" t="s">
        <v>1615</v>
      </c>
      <c r="L1308" s="29" t="s">
        <v>35</v>
      </c>
      <c r="M1308" s="33">
        <v>7196</v>
      </c>
      <c r="N1308" s="29">
        <v>1.47</v>
      </c>
      <c r="O1308" s="29">
        <v>3.6299999999999999E-2</v>
      </c>
      <c r="P1308" s="29">
        <v>1</v>
      </c>
      <c r="Q1308" s="29">
        <v>1500</v>
      </c>
      <c r="R1308" s="29">
        <v>2200</v>
      </c>
      <c r="S1308" s="29">
        <v>2200</v>
      </c>
      <c r="T1308" s="29">
        <v>1.47</v>
      </c>
      <c r="U1308" s="29">
        <v>7.26</v>
      </c>
    </row>
    <row r="1309" spans="1:21" ht="25.2" x14ac:dyDescent="0.3">
      <c r="A1309" s="59"/>
      <c r="B1309" s="47">
        <v>1304</v>
      </c>
      <c r="C1309" s="45">
        <v>1018233</v>
      </c>
      <c r="D1309" s="29"/>
      <c r="E1309" s="31" t="s">
        <v>5213</v>
      </c>
      <c r="F1309" s="31"/>
      <c r="G1309" s="29" t="s">
        <v>31</v>
      </c>
      <c r="H1309" s="41" t="s">
        <v>59</v>
      </c>
      <c r="I1309" s="29">
        <v>1136728</v>
      </c>
      <c r="J1309" s="46"/>
      <c r="K1309" s="38" t="s">
        <v>3788</v>
      </c>
      <c r="L1309" s="29" t="s">
        <v>35</v>
      </c>
      <c r="M1309" s="33" t="s">
        <v>5289</v>
      </c>
      <c r="N1309" s="29">
        <v>1.67</v>
      </c>
      <c r="O1309" s="29">
        <v>3.6299999999999999E-2</v>
      </c>
      <c r="P1309" s="29">
        <v>1</v>
      </c>
      <c r="Q1309" s="29">
        <v>1500</v>
      </c>
      <c r="R1309" s="29">
        <v>2200</v>
      </c>
      <c r="S1309" s="29">
        <v>2200</v>
      </c>
      <c r="T1309" s="29">
        <v>1.67</v>
      </c>
      <c r="U1309" s="29">
        <v>7.26</v>
      </c>
    </row>
    <row r="1310" spans="1:21" ht="37.799999999999997" x14ac:dyDescent="0.3">
      <c r="A1310" s="59"/>
      <c r="B1310" s="47">
        <v>1305</v>
      </c>
      <c r="C1310" s="45">
        <v>1018234</v>
      </c>
      <c r="D1310" s="29"/>
      <c r="E1310" s="31" t="s">
        <v>5214</v>
      </c>
      <c r="F1310" s="31"/>
      <c r="G1310" s="29" t="s">
        <v>47</v>
      </c>
      <c r="H1310" s="41" t="s">
        <v>62</v>
      </c>
      <c r="I1310" s="29">
        <v>1136729</v>
      </c>
      <c r="J1310" s="46"/>
      <c r="K1310" s="38" t="s">
        <v>3788</v>
      </c>
      <c r="L1310" s="29" t="s">
        <v>35</v>
      </c>
      <c r="M1310" s="33" t="s">
        <v>5289</v>
      </c>
      <c r="N1310" s="29">
        <v>1.97</v>
      </c>
      <c r="O1310" s="29">
        <v>3.6299999999999999E-2</v>
      </c>
      <c r="P1310" s="29">
        <v>1</v>
      </c>
      <c r="Q1310" s="29">
        <v>1500</v>
      </c>
      <c r="R1310" s="29">
        <v>2200</v>
      </c>
      <c r="S1310" s="29">
        <v>2200</v>
      </c>
      <c r="T1310" s="29">
        <v>1.97</v>
      </c>
      <c r="U1310" s="29">
        <v>7.26</v>
      </c>
    </row>
    <row r="1311" spans="1:21" ht="37.799999999999997" x14ac:dyDescent="0.3">
      <c r="A1311" s="59"/>
      <c r="B1311" s="47">
        <v>1306</v>
      </c>
      <c r="C1311" s="45">
        <v>1018235</v>
      </c>
      <c r="D1311" s="29"/>
      <c r="E1311" s="31" t="s">
        <v>5215</v>
      </c>
      <c r="F1311" s="31"/>
      <c r="G1311" s="37" t="s">
        <v>47</v>
      </c>
      <c r="H1311" s="41" t="s">
        <v>62</v>
      </c>
      <c r="I1311" s="29">
        <v>1136730</v>
      </c>
      <c r="J1311" s="46"/>
      <c r="K1311" s="38" t="s">
        <v>3788</v>
      </c>
      <c r="L1311" s="29" t="s">
        <v>35</v>
      </c>
      <c r="M1311" s="33" t="s">
        <v>5289</v>
      </c>
      <c r="N1311" s="29">
        <v>2.72</v>
      </c>
      <c r="O1311" s="29">
        <v>5.1839999999999997E-2</v>
      </c>
      <c r="P1311" s="29">
        <v>1</v>
      </c>
      <c r="Q1311" s="29">
        <v>2000</v>
      </c>
      <c r="R1311" s="29">
        <v>2200</v>
      </c>
      <c r="S1311" s="29">
        <v>2200</v>
      </c>
      <c r="T1311" s="29">
        <v>2.72</v>
      </c>
      <c r="U1311" s="29">
        <v>9.68</v>
      </c>
    </row>
    <row r="1312" spans="1:21" ht="37.799999999999997" x14ac:dyDescent="0.3">
      <c r="A1312" s="59"/>
      <c r="B1312" s="47">
        <v>1307</v>
      </c>
      <c r="C1312" s="45">
        <v>1018236</v>
      </c>
      <c r="D1312" s="29"/>
      <c r="E1312" s="39" t="s">
        <v>5216</v>
      </c>
      <c r="F1312" s="39"/>
      <c r="G1312" s="29" t="s">
        <v>39</v>
      </c>
      <c r="H1312" s="41" t="s">
        <v>62</v>
      </c>
      <c r="I1312" s="29">
        <v>1136731</v>
      </c>
      <c r="J1312" s="46"/>
      <c r="K1312" s="38" t="s">
        <v>3788</v>
      </c>
      <c r="L1312" s="29" t="s">
        <v>35</v>
      </c>
      <c r="M1312" s="33" t="s">
        <v>5289</v>
      </c>
      <c r="N1312" s="29">
        <v>3.14</v>
      </c>
      <c r="O1312" s="29">
        <v>6.2920000000000004E-2</v>
      </c>
      <c r="P1312" s="29">
        <v>1</v>
      </c>
      <c r="Q1312" s="29">
        <v>2000</v>
      </c>
      <c r="R1312" s="29">
        <v>2200</v>
      </c>
      <c r="S1312" s="29">
        <v>2200</v>
      </c>
      <c r="T1312" s="29">
        <v>3.14</v>
      </c>
      <c r="U1312" s="29">
        <v>9.68</v>
      </c>
    </row>
    <row r="1313" spans="1:21" ht="37.799999999999997" x14ac:dyDescent="0.3">
      <c r="A1313" s="59"/>
      <c r="B1313" s="47">
        <v>1308</v>
      </c>
      <c r="C1313" s="45">
        <v>1018237</v>
      </c>
      <c r="D1313" s="29"/>
      <c r="E1313" s="31" t="s">
        <v>5217</v>
      </c>
      <c r="F1313" s="31"/>
      <c r="G1313" s="37" t="s">
        <v>47</v>
      </c>
      <c r="H1313" s="41" t="s">
        <v>62</v>
      </c>
      <c r="I1313" s="29">
        <v>1136732</v>
      </c>
      <c r="J1313" s="46"/>
      <c r="K1313" s="38" t="s">
        <v>3788</v>
      </c>
      <c r="L1313" s="29" t="s">
        <v>35</v>
      </c>
      <c r="M1313" s="33" t="s">
        <v>5289</v>
      </c>
      <c r="N1313" s="29">
        <v>4.1399999999999997</v>
      </c>
      <c r="O1313" s="29">
        <v>6.2920000000000004E-2</v>
      </c>
      <c r="P1313" s="29">
        <v>1</v>
      </c>
      <c r="Q1313" s="29">
        <v>2000</v>
      </c>
      <c r="R1313" s="29">
        <v>2200</v>
      </c>
      <c r="S1313" s="29">
        <v>2200</v>
      </c>
      <c r="T1313" s="29">
        <v>4.1399999999999997</v>
      </c>
      <c r="U1313" s="29">
        <v>9.68</v>
      </c>
    </row>
    <row r="1314" spans="1:21" ht="37.799999999999997" x14ac:dyDescent="0.3">
      <c r="A1314" s="59"/>
      <c r="B1314" s="47">
        <v>1309</v>
      </c>
      <c r="C1314" s="45">
        <v>1062886</v>
      </c>
      <c r="D1314" s="29"/>
      <c r="E1314" s="39" t="s">
        <v>5218</v>
      </c>
      <c r="F1314" s="39"/>
      <c r="G1314" s="29" t="s">
        <v>39</v>
      </c>
      <c r="H1314" s="41" t="s">
        <v>62</v>
      </c>
      <c r="I1314" s="29">
        <v>1136733</v>
      </c>
      <c r="J1314" s="46"/>
      <c r="K1314" s="38" t="s">
        <v>3788</v>
      </c>
      <c r="L1314" s="29" t="s">
        <v>35</v>
      </c>
      <c r="M1314" s="33" t="s">
        <v>5289</v>
      </c>
      <c r="N1314" s="29">
        <v>5.75</v>
      </c>
      <c r="O1314" s="29">
        <v>9.0200000000000002E-2</v>
      </c>
      <c r="P1314" s="29">
        <v>1</v>
      </c>
      <c r="Q1314" s="29">
        <v>2200</v>
      </c>
      <c r="R1314" s="29">
        <v>1600</v>
      </c>
      <c r="S1314" s="29">
        <v>2050</v>
      </c>
      <c r="T1314" s="29">
        <v>5.75</v>
      </c>
      <c r="U1314" s="29">
        <v>7.2160000000000002</v>
      </c>
    </row>
    <row r="1315" spans="1:21" ht="25.2" x14ac:dyDescent="0.3">
      <c r="A1315" s="59"/>
      <c r="B1315" s="47">
        <v>1310</v>
      </c>
      <c r="C1315" s="45">
        <v>1018238</v>
      </c>
      <c r="D1315" s="29"/>
      <c r="E1315" s="39" t="s">
        <v>5219</v>
      </c>
      <c r="F1315" s="39"/>
      <c r="G1315" s="29" t="s">
        <v>42</v>
      </c>
      <c r="H1315" s="139" t="s">
        <v>5283</v>
      </c>
      <c r="I1315" s="29">
        <v>1136734</v>
      </c>
      <c r="J1315" s="46"/>
      <c r="K1315" s="38" t="s">
        <v>1615</v>
      </c>
      <c r="L1315" s="29" t="s">
        <v>35</v>
      </c>
      <c r="M1315" s="33">
        <v>5867</v>
      </c>
      <c r="N1315" s="29">
        <v>1.36</v>
      </c>
      <c r="O1315" s="29">
        <v>3.6299999999999999E-2</v>
      </c>
      <c r="P1315" s="29">
        <v>1</v>
      </c>
      <c r="Q1315" s="29">
        <v>1500</v>
      </c>
      <c r="R1315" s="29">
        <v>2200</v>
      </c>
      <c r="S1315" s="29">
        <v>2200</v>
      </c>
      <c r="T1315" s="29">
        <v>1.36</v>
      </c>
      <c r="U1315" s="29">
        <v>7.26</v>
      </c>
    </row>
    <row r="1316" spans="1:21" ht="25.2" x14ac:dyDescent="0.3">
      <c r="A1316" s="59"/>
      <c r="B1316" s="47">
        <v>1311</v>
      </c>
      <c r="C1316" s="45">
        <v>1018239</v>
      </c>
      <c r="D1316" s="29"/>
      <c r="E1316" s="39" t="s">
        <v>5220</v>
      </c>
      <c r="F1316" s="39"/>
      <c r="G1316" s="29" t="s">
        <v>42</v>
      </c>
      <c r="H1316" s="139" t="s">
        <v>5283</v>
      </c>
      <c r="I1316" s="29">
        <v>1136735</v>
      </c>
      <c r="J1316" s="46"/>
      <c r="K1316" s="38" t="s">
        <v>1615</v>
      </c>
      <c r="L1316" s="29" t="s">
        <v>35</v>
      </c>
      <c r="M1316" s="33">
        <v>6487</v>
      </c>
      <c r="N1316" s="29">
        <v>1.43</v>
      </c>
      <c r="O1316" s="29">
        <v>3.6299999999999999E-2</v>
      </c>
      <c r="P1316" s="29">
        <v>1</v>
      </c>
      <c r="Q1316" s="29">
        <v>1500</v>
      </c>
      <c r="R1316" s="29">
        <v>2200</v>
      </c>
      <c r="S1316" s="29">
        <v>2200</v>
      </c>
      <c r="T1316" s="29">
        <v>1.43</v>
      </c>
      <c r="U1316" s="29">
        <v>7.26</v>
      </c>
    </row>
    <row r="1317" spans="1:21" ht="37.799999999999997" x14ac:dyDescent="0.3">
      <c r="A1317" s="59"/>
      <c r="B1317" s="47">
        <v>1312</v>
      </c>
      <c r="C1317" s="45">
        <v>1018240</v>
      </c>
      <c r="D1317" s="29"/>
      <c r="E1317" s="39" t="s">
        <v>5221</v>
      </c>
      <c r="F1317" s="39"/>
      <c r="G1317" s="29" t="s">
        <v>42</v>
      </c>
      <c r="H1317" s="41" t="s">
        <v>62</v>
      </c>
      <c r="I1317" s="29">
        <v>1136736</v>
      </c>
      <c r="J1317" s="46"/>
      <c r="K1317" s="38" t="s">
        <v>1615</v>
      </c>
      <c r="L1317" s="29" t="s">
        <v>35</v>
      </c>
      <c r="M1317" s="33">
        <v>7395</v>
      </c>
      <c r="N1317" s="29">
        <v>2.08</v>
      </c>
      <c r="O1317" s="29">
        <v>3.6299999999999999E-2</v>
      </c>
      <c r="P1317" s="29">
        <v>1</v>
      </c>
      <c r="Q1317" s="29">
        <v>1500</v>
      </c>
      <c r="R1317" s="29">
        <v>2200</v>
      </c>
      <c r="S1317" s="29">
        <v>2200</v>
      </c>
      <c r="T1317" s="29">
        <v>2.08</v>
      </c>
      <c r="U1317" s="29">
        <v>7.26</v>
      </c>
    </row>
    <row r="1318" spans="1:21" ht="37.799999999999997" x14ac:dyDescent="0.3">
      <c r="A1318" s="59"/>
      <c r="B1318" s="47">
        <v>1313</v>
      </c>
      <c r="C1318" s="45">
        <v>1018241</v>
      </c>
      <c r="D1318" s="29"/>
      <c r="E1318" s="31" t="s">
        <v>5222</v>
      </c>
      <c r="F1318" s="31"/>
      <c r="G1318" s="29" t="s">
        <v>47</v>
      </c>
      <c r="H1318" s="41" t="s">
        <v>62</v>
      </c>
      <c r="I1318" s="29">
        <v>1136737</v>
      </c>
      <c r="J1318" s="46"/>
      <c r="K1318" s="38" t="s">
        <v>3788</v>
      </c>
      <c r="L1318" s="29" t="s">
        <v>35</v>
      </c>
      <c r="M1318" s="33" t="s">
        <v>5289</v>
      </c>
      <c r="N1318" s="29">
        <v>2.84</v>
      </c>
      <c r="O1318" s="29">
        <v>5.1839999999999997E-2</v>
      </c>
      <c r="P1318" s="29">
        <v>1</v>
      </c>
      <c r="Q1318" s="29">
        <v>1800</v>
      </c>
      <c r="R1318" s="29">
        <v>2400</v>
      </c>
      <c r="S1318" s="29">
        <v>2400</v>
      </c>
      <c r="T1318" s="29">
        <v>2.84</v>
      </c>
      <c r="U1318" s="29">
        <v>10.368</v>
      </c>
    </row>
    <row r="1319" spans="1:21" ht="25.2" x14ac:dyDescent="0.3">
      <c r="A1319" s="59"/>
      <c r="B1319" s="47">
        <v>1314</v>
      </c>
      <c r="C1319" s="45">
        <v>1018117</v>
      </c>
      <c r="D1319" s="29"/>
      <c r="E1319" s="48" t="s">
        <v>5223</v>
      </c>
      <c r="F1319" s="48"/>
      <c r="G1319" s="29" t="s">
        <v>31</v>
      </c>
      <c r="H1319" s="41" t="s">
        <v>59</v>
      </c>
      <c r="I1319" s="29">
        <v>1136709</v>
      </c>
      <c r="J1319" s="46"/>
      <c r="K1319" s="38" t="s">
        <v>1615</v>
      </c>
      <c r="L1319" s="37" t="s">
        <v>35</v>
      </c>
      <c r="M1319" s="33">
        <v>5502</v>
      </c>
      <c r="N1319" s="29">
        <v>1.24</v>
      </c>
      <c r="O1319" s="29">
        <v>3.6299999999999999E-2</v>
      </c>
      <c r="P1319" s="29">
        <v>1</v>
      </c>
      <c r="Q1319" s="29">
        <v>1500</v>
      </c>
      <c r="R1319" s="29">
        <v>2200</v>
      </c>
      <c r="S1319" s="29">
        <v>2200</v>
      </c>
      <c r="T1319" s="29">
        <v>1.24</v>
      </c>
      <c r="U1319" s="29">
        <v>7.26</v>
      </c>
    </row>
    <row r="1320" spans="1:21" ht="37.799999999999997" x14ac:dyDescent="0.3">
      <c r="A1320" s="59"/>
      <c r="B1320" s="47">
        <v>1315</v>
      </c>
      <c r="C1320" s="45">
        <v>1018118</v>
      </c>
      <c r="D1320" s="63" t="s">
        <v>33</v>
      </c>
      <c r="E1320" s="31" t="s">
        <v>5224</v>
      </c>
      <c r="F1320" s="31"/>
      <c r="G1320" s="29" t="s">
        <v>47</v>
      </c>
      <c r="H1320" s="41" t="s">
        <v>62</v>
      </c>
      <c r="I1320" s="29">
        <v>1136710</v>
      </c>
      <c r="J1320" s="46"/>
      <c r="K1320" s="38" t="s">
        <v>1615</v>
      </c>
      <c r="L1320" s="29" t="s">
        <v>35</v>
      </c>
      <c r="M1320" s="33">
        <v>5997</v>
      </c>
      <c r="N1320" s="29">
        <v>1.42</v>
      </c>
      <c r="O1320" s="29">
        <v>3.6299999999999999E-2</v>
      </c>
      <c r="P1320" s="29">
        <v>1</v>
      </c>
      <c r="Q1320" s="29">
        <v>1500</v>
      </c>
      <c r="R1320" s="29">
        <v>2200</v>
      </c>
      <c r="S1320" s="29">
        <v>2200</v>
      </c>
      <c r="T1320" s="29">
        <v>1.42</v>
      </c>
      <c r="U1320" s="29">
        <v>7.26</v>
      </c>
    </row>
    <row r="1321" spans="1:21" ht="37.799999999999997" x14ac:dyDescent="0.3">
      <c r="A1321" s="59"/>
      <c r="B1321" s="47">
        <v>1316</v>
      </c>
      <c r="C1321" s="45">
        <v>1018119</v>
      </c>
      <c r="D1321" s="63" t="s">
        <v>33</v>
      </c>
      <c r="E1321" s="31" t="s">
        <v>5225</v>
      </c>
      <c r="F1321" s="31"/>
      <c r="G1321" s="37" t="s">
        <v>31</v>
      </c>
      <c r="H1321" s="41" t="s">
        <v>62</v>
      </c>
      <c r="I1321" s="29">
        <v>1136711</v>
      </c>
      <c r="J1321" s="46"/>
      <c r="K1321" s="38" t="s">
        <v>1615</v>
      </c>
      <c r="L1321" s="29" t="s">
        <v>35</v>
      </c>
      <c r="M1321" s="33">
        <v>9381</v>
      </c>
      <c r="N1321" s="29">
        <v>2.2000000000000002</v>
      </c>
      <c r="O1321" s="29">
        <v>5.1839999999999997E-2</v>
      </c>
      <c r="P1321" s="29">
        <v>1</v>
      </c>
      <c r="Q1321" s="29">
        <v>1800</v>
      </c>
      <c r="R1321" s="29">
        <v>2400</v>
      </c>
      <c r="S1321" s="29">
        <v>2400</v>
      </c>
      <c r="T1321" s="29">
        <v>2.2000000000000002</v>
      </c>
      <c r="U1321" s="29">
        <v>10.368</v>
      </c>
    </row>
    <row r="1322" spans="1:21" ht="25.2" x14ac:dyDescent="0.3">
      <c r="A1322" s="59"/>
      <c r="B1322" s="47">
        <v>1317</v>
      </c>
      <c r="C1322" s="45">
        <v>1018120</v>
      </c>
      <c r="D1322" s="63" t="s">
        <v>33</v>
      </c>
      <c r="E1322" s="31" t="s">
        <v>5226</v>
      </c>
      <c r="F1322" s="31"/>
      <c r="G1322" s="29" t="s">
        <v>31</v>
      </c>
      <c r="H1322" s="41" t="s">
        <v>59</v>
      </c>
      <c r="I1322" s="29">
        <v>1136712</v>
      </c>
      <c r="J1322" s="46"/>
      <c r="K1322" s="38" t="s">
        <v>3788</v>
      </c>
      <c r="L1322" s="29" t="s">
        <v>35</v>
      </c>
      <c r="M1322" s="33" t="s">
        <v>5289</v>
      </c>
      <c r="N1322" s="29">
        <v>2.54</v>
      </c>
      <c r="O1322" s="29">
        <v>5.1839999999999997E-2</v>
      </c>
      <c r="P1322" s="29">
        <v>1</v>
      </c>
      <c r="Q1322" s="29">
        <v>1800</v>
      </c>
      <c r="R1322" s="29">
        <v>2400</v>
      </c>
      <c r="S1322" s="29">
        <v>2400</v>
      </c>
      <c r="T1322" s="29">
        <v>2.54</v>
      </c>
      <c r="U1322" s="29">
        <v>10.368</v>
      </c>
    </row>
    <row r="1323" spans="1:21" ht="37.799999999999997" x14ac:dyDescent="0.3">
      <c r="A1323" s="59"/>
      <c r="B1323" s="47">
        <v>1318</v>
      </c>
      <c r="C1323" s="45">
        <v>1018121</v>
      </c>
      <c r="D1323" s="63" t="s">
        <v>33</v>
      </c>
      <c r="E1323" s="31" t="s">
        <v>5255</v>
      </c>
      <c r="F1323" s="31"/>
      <c r="G1323" s="29" t="s">
        <v>31</v>
      </c>
      <c r="H1323" s="41" t="s">
        <v>62</v>
      </c>
      <c r="I1323" s="29">
        <v>1136713</v>
      </c>
      <c r="J1323" s="46"/>
      <c r="K1323" s="38" t="s">
        <v>3788</v>
      </c>
      <c r="L1323" s="29" t="s">
        <v>35</v>
      </c>
      <c r="M1323" s="33" t="s">
        <v>5289</v>
      </c>
      <c r="N1323" s="29">
        <v>3</v>
      </c>
      <c r="O1323" s="29">
        <v>5.1839999999999997E-2</v>
      </c>
      <c r="P1323" s="29">
        <v>1</v>
      </c>
      <c r="Q1323" s="29">
        <v>1800</v>
      </c>
      <c r="R1323" s="29">
        <v>2400</v>
      </c>
      <c r="S1323" s="29">
        <v>2400</v>
      </c>
      <c r="T1323" s="29">
        <v>3</v>
      </c>
      <c r="U1323" s="29">
        <v>10.368</v>
      </c>
    </row>
    <row r="1324" spans="1:21" ht="37.799999999999997" x14ac:dyDescent="0.3">
      <c r="A1324" s="59"/>
      <c r="B1324" s="47">
        <v>1319</v>
      </c>
      <c r="C1324" s="45">
        <v>1018122</v>
      </c>
      <c r="D1324" s="63" t="s">
        <v>33</v>
      </c>
      <c r="E1324" s="39" t="s">
        <v>5247</v>
      </c>
      <c r="F1324" s="39"/>
      <c r="G1324" s="29" t="s">
        <v>39</v>
      </c>
      <c r="H1324" s="41" t="s">
        <v>62</v>
      </c>
      <c r="I1324" s="29">
        <v>1136714</v>
      </c>
      <c r="J1324" s="46"/>
      <c r="K1324" s="38" t="s">
        <v>3788</v>
      </c>
      <c r="L1324" s="29" t="s">
        <v>35</v>
      </c>
      <c r="M1324" s="33" t="s">
        <v>5289</v>
      </c>
      <c r="N1324" s="29">
        <v>4.3419999999999996</v>
      </c>
      <c r="O1324" s="29">
        <v>8.5000000000000006E-2</v>
      </c>
      <c r="P1324" s="29">
        <v>1</v>
      </c>
      <c r="Q1324" s="29">
        <v>1400</v>
      </c>
      <c r="R1324" s="29">
        <v>2400</v>
      </c>
      <c r="S1324" s="29">
        <v>2400</v>
      </c>
      <c r="T1324" s="29">
        <v>4.3419999999999996</v>
      </c>
      <c r="U1324" s="29">
        <v>8.0640000000000001</v>
      </c>
    </row>
    <row r="1325" spans="1:21" ht="37.799999999999997" x14ac:dyDescent="0.3">
      <c r="A1325" s="59"/>
      <c r="B1325" s="47">
        <v>1320</v>
      </c>
      <c r="C1325" s="45">
        <v>1018123</v>
      </c>
      <c r="D1325" s="63" t="s">
        <v>33</v>
      </c>
      <c r="E1325" s="39" t="s">
        <v>5248</v>
      </c>
      <c r="F1325" s="39"/>
      <c r="G1325" s="29" t="s">
        <v>47</v>
      </c>
      <c r="H1325" s="41" t="s">
        <v>62</v>
      </c>
      <c r="I1325" s="29">
        <v>1136715</v>
      </c>
      <c r="J1325" s="46"/>
      <c r="K1325" s="38" t="s">
        <v>3788</v>
      </c>
      <c r="L1325" s="29" t="s">
        <v>35</v>
      </c>
      <c r="M1325" s="33" t="s">
        <v>5289</v>
      </c>
      <c r="N1325" s="29">
        <v>5.3</v>
      </c>
      <c r="O1325" s="29">
        <v>8.5000000000000006E-2</v>
      </c>
      <c r="P1325" s="29">
        <v>1</v>
      </c>
      <c r="Q1325" s="29">
        <v>1400</v>
      </c>
      <c r="R1325" s="29">
        <v>2400</v>
      </c>
      <c r="S1325" s="29">
        <v>2400</v>
      </c>
      <c r="T1325" s="29">
        <v>5.3</v>
      </c>
      <c r="U1325" s="29">
        <v>8.0640000000000001</v>
      </c>
    </row>
    <row r="1326" spans="1:21" ht="37.799999999999997" x14ac:dyDescent="0.3">
      <c r="A1326" s="59"/>
      <c r="B1326" s="47">
        <v>1321</v>
      </c>
      <c r="C1326" s="45">
        <v>1036036</v>
      </c>
      <c r="D1326" s="63" t="s">
        <v>33</v>
      </c>
      <c r="E1326" s="39" t="s">
        <v>5249</v>
      </c>
      <c r="F1326" s="39"/>
      <c r="G1326" s="29" t="s">
        <v>39</v>
      </c>
      <c r="H1326" s="41" t="s">
        <v>62</v>
      </c>
      <c r="I1326" s="29">
        <v>1136716</v>
      </c>
      <c r="J1326" s="46"/>
      <c r="K1326" s="38" t="s">
        <v>3788</v>
      </c>
      <c r="L1326" s="29" t="s">
        <v>35</v>
      </c>
      <c r="M1326" s="33" t="s">
        <v>5289</v>
      </c>
      <c r="N1326" s="29">
        <v>6.5</v>
      </c>
      <c r="O1326" s="29">
        <v>8.5000000000000006E-2</v>
      </c>
      <c r="P1326" s="29">
        <v>1</v>
      </c>
      <c r="Q1326" s="29">
        <v>1400</v>
      </c>
      <c r="R1326" s="29">
        <v>2400</v>
      </c>
      <c r="S1326" s="29">
        <v>2400</v>
      </c>
      <c r="T1326" s="29">
        <v>6.5</v>
      </c>
      <c r="U1326" s="29">
        <v>8.0640000000000001</v>
      </c>
    </row>
    <row r="1327" spans="1:21" ht="37.799999999999997" x14ac:dyDescent="0.3">
      <c r="A1327" s="59"/>
      <c r="B1327" s="47">
        <v>1322</v>
      </c>
      <c r="C1327" s="45">
        <v>1084885</v>
      </c>
      <c r="D1327" s="29">
        <v>1034185</v>
      </c>
      <c r="E1327" s="39" t="s">
        <v>5227</v>
      </c>
      <c r="F1327" s="39"/>
      <c r="G1327" s="29" t="s">
        <v>39</v>
      </c>
      <c r="H1327" s="41" t="s">
        <v>62</v>
      </c>
      <c r="I1327" s="29">
        <v>1136748</v>
      </c>
      <c r="J1327" s="46"/>
      <c r="K1327" s="38" t="s">
        <v>1615</v>
      </c>
      <c r="L1327" s="29" t="s">
        <v>35</v>
      </c>
      <c r="M1327" s="33">
        <v>6808</v>
      </c>
      <c r="N1327" s="29">
        <v>1.5</v>
      </c>
      <c r="O1327" s="29">
        <v>3.5437999999999997E-2</v>
      </c>
      <c r="P1327" s="29">
        <v>1</v>
      </c>
      <c r="Q1327" s="29">
        <v>1400</v>
      </c>
      <c r="R1327" s="29">
        <v>2250</v>
      </c>
      <c r="S1327" s="29">
        <v>2250</v>
      </c>
      <c r="T1327" s="29">
        <v>1.5</v>
      </c>
      <c r="U1327" s="29">
        <v>7.0875000000000004</v>
      </c>
    </row>
    <row r="1328" spans="1:21" ht="25.2" x14ac:dyDescent="0.3">
      <c r="A1328" s="59"/>
      <c r="B1328" s="47">
        <v>1323</v>
      </c>
      <c r="C1328" s="45">
        <v>1084886</v>
      </c>
      <c r="D1328" s="29">
        <v>1034186</v>
      </c>
      <c r="E1328" s="39" t="s">
        <v>5228</v>
      </c>
      <c r="F1328" s="39"/>
      <c r="G1328" s="29" t="s">
        <v>47</v>
      </c>
      <c r="H1328" s="41" t="s">
        <v>59</v>
      </c>
      <c r="I1328" s="29">
        <v>1136749</v>
      </c>
      <c r="J1328" s="46"/>
      <c r="K1328" s="38" t="s">
        <v>1615</v>
      </c>
      <c r="L1328" s="29" t="s">
        <v>35</v>
      </c>
      <c r="M1328" s="33">
        <v>8292</v>
      </c>
      <c r="N1328" s="29">
        <v>2.5</v>
      </c>
      <c r="O1328" s="29">
        <v>5.3280000000000001E-2</v>
      </c>
      <c r="P1328" s="29">
        <v>1</v>
      </c>
      <c r="Q1328" s="29">
        <v>1850</v>
      </c>
      <c r="R1328" s="29">
        <v>2400</v>
      </c>
      <c r="S1328" s="29">
        <v>2400</v>
      </c>
      <c r="T1328" s="29">
        <v>2.5</v>
      </c>
      <c r="U1328" s="29">
        <v>10.656000000000001</v>
      </c>
    </row>
    <row r="1329" spans="1:21" ht="37.799999999999997" x14ac:dyDescent="0.3">
      <c r="A1329" s="59"/>
      <c r="B1329" s="47">
        <v>1324</v>
      </c>
      <c r="C1329" s="45">
        <v>1018140</v>
      </c>
      <c r="D1329" s="28">
        <v>1044014</v>
      </c>
      <c r="E1329" s="39" t="s">
        <v>5229</v>
      </c>
      <c r="F1329" s="39"/>
      <c r="G1329" s="29" t="s">
        <v>39</v>
      </c>
      <c r="H1329" s="41" t="s">
        <v>62</v>
      </c>
      <c r="I1329" s="29">
        <v>1136750</v>
      </c>
      <c r="J1329" s="46"/>
      <c r="K1329" s="38" t="s">
        <v>1615</v>
      </c>
      <c r="L1329" s="29" t="s">
        <v>35</v>
      </c>
      <c r="M1329" s="33">
        <v>8289</v>
      </c>
      <c r="N1329" s="29">
        <v>2.2000000000000002</v>
      </c>
      <c r="O1329" s="29">
        <v>5.1839999999999997E-2</v>
      </c>
      <c r="P1329" s="29">
        <v>1</v>
      </c>
      <c r="Q1329" s="29">
        <v>1800</v>
      </c>
      <c r="R1329" s="29">
        <v>2400</v>
      </c>
      <c r="S1329" s="29">
        <v>2400</v>
      </c>
      <c r="T1329" s="29">
        <v>2.2000000000000002</v>
      </c>
      <c r="U1329" s="29">
        <v>10.368</v>
      </c>
    </row>
    <row r="1330" spans="1:21" ht="37.799999999999997" x14ac:dyDescent="0.3">
      <c r="A1330" s="59"/>
      <c r="B1330" s="47">
        <v>1325</v>
      </c>
      <c r="C1330" s="45">
        <v>1018141</v>
      </c>
      <c r="D1330" s="29"/>
      <c r="E1330" s="31" t="s">
        <v>5230</v>
      </c>
      <c r="F1330" s="31"/>
      <c r="G1330" s="29" t="s">
        <v>92</v>
      </c>
      <c r="H1330" s="41" t="s">
        <v>62</v>
      </c>
      <c r="I1330" s="29">
        <v>1136751</v>
      </c>
      <c r="J1330" s="46"/>
      <c r="K1330" s="38" t="s">
        <v>1615</v>
      </c>
      <c r="L1330" s="29" t="s">
        <v>35</v>
      </c>
      <c r="M1330" s="33">
        <v>9432</v>
      </c>
      <c r="N1330" s="29">
        <v>2.4500000000000002</v>
      </c>
      <c r="O1330" s="29">
        <v>5.1839999999999997E-2</v>
      </c>
      <c r="P1330" s="29">
        <v>1</v>
      </c>
      <c r="Q1330" s="29">
        <v>1800</v>
      </c>
      <c r="R1330" s="29">
        <v>2400</v>
      </c>
      <c r="S1330" s="29">
        <v>2400</v>
      </c>
      <c r="T1330" s="29">
        <v>2.4500000000000002</v>
      </c>
      <c r="U1330" s="29">
        <v>10.368</v>
      </c>
    </row>
    <row r="1331" spans="1:21" ht="37.799999999999997" x14ac:dyDescent="0.3">
      <c r="A1331" s="59"/>
      <c r="B1331" s="47">
        <v>1326</v>
      </c>
      <c r="C1331" s="45">
        <v>1044015</v>
      </c>
      <c r="D1331" s="63" t="s">
        <v>33</v>
      </c>
      <c r="E1331" s="39" t="s">
        <v>5231</v>
      </c>
      <c r="F1331" s="39"/>
      <c r="G1331" s="29" t="s">
        <v>39</v>
      </c>
      <c r="H1331" s="41" t="s">
        <v>62</v>
      </c>
      <c r="I1331" s="29">
        <v>1136752</v>
      </c>
      <c r="J1331" s="46"/>
      <c r="K1331" s="38" t="s">
        <v>1615</v>
      </c>
      <c r="L1331" s="29" t="s">
        <v>35</v>
      </c>
      <c r="M1331" s="33">
        <v>11325</v>
      </c>
      <c r="N1331" s="29">
        <v>2.8</v>
      </c>
      <c r="O1331" s="29">
        <v>5.3280000000000001E-2</v>
      </c>
      <c r="P1331" s="29">
        <v>1</v>
      </c>
      <c r="Q1331" s="29">
        <v>2400</v>
      </c>
      <c r="R1331" s="29">
        <v>1850</v>
      </c>
      <c r="S1331" s="29">
        <v>2400</v>
      </c>
      <c r="T1331" s="29">
        <v>2.8</v>
      </c>
      <c r="U1331" s="29">
        <v>10.656000000000001</v>
      </c>
    </row>
    <row r="1332" spans="1:21" ht="37.799999999999997" x14ac:dyDescent="0.3">
      <c r="A1332" s="59"/>
      <c r="B1332" s="47">
        <v>1327</v>
      </c>
      <c r="C1332" s="45">
        <v>1034188</v>
      </c>
      <c r="D1332" s="63" t="s">
        <v>33</v>
      </c>
      <c r="E1332" s="39" t="s">
        <v>5232</v>
      </c>
      <c r="F1332" s="39"/>
      <c r="G1332" s="29" t="s">
        <v>31</v>
      </c>
      <c r="H1332" s="41" t="s">
        <v>62</v>
      </c>
      <c r="I1332" s="29">
        <v>1136753</v>
      </c>
      <c r="J1332" s="46"/>
      <c r="K1332" s="38" t="s">
        <v>3788</v>
      </c>
      <c r="L1332" s="29" t="s">
        <v>35</v>
      </c>
      <c r="M1332" s="33" t="s">
        <v>5289</v>
      </c>
      <c r="N1332" s="29">
        <v>3.1</v>
      </c>
      <c r="O1332" s="29">
        <v>5.7000000000000002E-2</v>
      </c>
      <c r="P1332" s="29">
        <v>1</v>
      </c>
      <c r="Q1332" s="29">
        <v>1850</v>
      </c>
      <c r="R1332" s="29">
        <v>2400</v>
      </c>
      <c r="S1332" s="29">
        <v>2400</v>
      </c>
      <c r="T1332" s="29">
        <v>3.1</v>
      </c>
      <c r="U1332" s="29">
        <v>10.656000000000001</v>
      </c>
    </row>
    <row r="1333" spans="1:21" ht="37.799999999999997" x14ac:dyDescent="0.3">
      <c r="A1333" s="59"/>
      <c r="B1333" s="47">
        <v>1328</v>
      </c>
      <c r="C1333" s="45">
        <v>1044016</v>
      </c>
      <c r="D1333" s="63" t="s">
        <v>33</v>
      </c>
      <c r="E1333" s="39" t="s">
        <v>5233</v>
      </c>
      <c r="F1333" s="39"/>
      <c r="G1333" s="29" t="s">
        <v>39</v>
      </c>
      <c r="H1333" s="41" t="s">
        <v>62</v>
      </c>
      <c r="I1333" s="29">
        <v>1136754</v>
      </c>
      <c r="J1333" s="46"/>
      <c r="K1333" s="38" t="s">
        <v>3788</v>
      </c>
      <c r="L1333" s="29" t="s">
        <v>35</v>
      </c>
      <c r="M1333" s="33" t="s">
        <v>5289</v>
      </c>
      <c r="N1333" s="29">
        <v>3.5</v>
      </c>
      <c r="O1333" s="29">
        <v>8.5000000000000006E-2</v>
      </c>
      <c r="P1333" s="29">
        <v>1</v>
      </c>
      <c r="Q1333" s="29">
        <v>1400</v>
      </c>
      <c r="R1333" s="29">
        <v>2400</v>
      </c>
      <c r="S1333" s="29">
        <v>2400</v>
      </c>
      <c r="T1333" s="29">
        <v>3.5</v>
      </c>
      <c r="U1333" s="29">
        <v>8.0640000000000001</v>
      </c>
    </row>
    <row r="1334" spans="1:21" ht="37.799999999999997" x14ac:dyDescent="0.3">
      <c r="A1334" s="59"/>
      <c r="B1334" s="47">
        <v>1329</v>
      </c>
      <c r="C1334" s="45">
        <v>1084887</v>
      </c>
      <c r="D1334" s="29">
        <v>1034173</v>
      </c>
      <c r="E1334" s="31" t="s">
        <v>5235</v>
      </c>
      <c r="F1334" s="31"/>
      <c r="G1334" s="29" t="s">
        <v>42</v>
      </c>
      <c r="H1334" s="41" t="s">
        <v>62</v>
      </c>
      <c r="I1334" s="29">
        <v>1136755</v>
      </c>
      <c r="J1334" s="46"/>
      <c r="K1334" s="38" t="s">
        <v>1615</v>
      </c>
      <c r="L1334" s="29" t="s">
        <v>35</v>
      </c>
      <c r="M1334" s="33">
        <v>12017</v>
      </c>
      <c r="N1334" s="29">
        <v>2.5</v>
      </c>
      <c r="O1334" s="29">
        <v>5.3280000000000001E-2</v>
      </c>
      <c r="P1334" s="29">
        <v>1</v>
      </c>
      <c r="Q1334" s="29">
        <v>1850</v>
      </c>
      <c r="R1334" s="29">
        <v>2400</v>
      </c>
      <c r="S1334" s="29">
        <v>2400</v>
      </c>
      <c r="T1334" s="29">
        <v>2.5</v>
      </c>
      <c r="U1334" s="29">
        <v>10.656000000000001</v>
      </c>
    </row>
    <row r="1335" spans="1:21" ht="37.799999999999997" x14ac:dyDescent="0.3">
      <c r="A1335" s="59"/>
      <c r="B1335" s="47">
        <v>1330</v>
      </c>
      <c r="C1335" s="45">
        <v>1018147</v>
      </c>
      <c r="D1335" s="29"/>
      <c r="E1335" s="31" t="s">
        <v>5243</v>
      </c>
      <c r="F1335" s="31"/>
      <c r="G1335" s="37" t="s">
        <v>47</v>
      </c>
      <c r="H1335" s="41" t="s">
        <v>62</v>
      </c>
      <c r="I1335" s="29">
        <v>1136756</v>
      </c>
      <c r="J1335" s="46"/>
      <c r="K1335" s="38" t="s">
        <v>1615</v>
      </c>
      <c r="L1335" s="29" t="s">
        <v>35</v>
      </c>
      <c r="M1335" s="33">
        <v>12017</v>
      </c>
      <c r="N1335" s="29">
        <v>2.41</v>
      </c>
      <c r="O1335" s="29">
        <v>5.1839999999999997E-2</v>
      </c>
      <c r="P1335" s="29">
        <v>1</v>
      </c>
      <c r="Q1335" s="29">
        <v>1800</v>
      </c>
      <c r="R1335" s="29">
        <v>2400</v>
      </c>
      <c r="S1335" s="29">
        <v>2400</v>
      </c>
      <c r="T1335" s="29">
        <v>2.41</v>
      </c>
      <c r="U1335" s="29">
        <v>10.368</v>
      </c>
    </row>
    <row r="1336" spans="1:21" ht="37.799999999999997" x14ac:dyDescent="0.3">
      <c r="A1336" s="59"/>
      <c r="B1336" s="47">
        <v>1331</v>
      </c>
      <c r="C1336" s="45">
        <v>1084888</v>
      </c>
      <c r="D1336" s="29">
        <v>1034174</v>
      </c>
      <c r="E1336" s="31" t="s">
        <v>5236</v>
      </c>
      <c r="F1336" s="31"/>
      <c r="G1336" s="29" t="s">
        <v>42</v>
      </c>
      <c r="H1336" s="41" t="s">
        <v>62</v>
      </c>
      <c r="I1336" s="29">
        <v>1136757</v>
      </c>
      <c r="J1336" s="46"/>
      <c r="K1336" s="38" t="s">
        <v>1615</v>
      </c>
      <c r="L1336" s="29" t="s">
        <v>35</v>
      </c>
      <c r="M1336" s="33">
        <v>13603</v>
      </c>
      <c r="N1336" s="29">
        <v>2.75</v>
      </c>
      <c r="O1336" s="29">
        <v>5.3280000000000001E-2</v>
      </c>
      <c r="P1336" s="29">
        <v>1</v>
      </c>
      <c r="Q1336" s="29">
        <v>1850</v>
      </c>
      <c r="R1336" s="29">
        <v>2400</v>
      </c>
      <c r="S1336" s="29">
        <v>2400</v>
      </c>
      <c r="T1336" s="29">
        <v>2.75</v>
      </c>
      <c r="U1336" s="29">
        <v>10.656000000000001</v>
      </c>
    </row>
    <row r="1337" spans="1:21" ht="25.2" x14ac:dyDescent="0.3">
      <c r="A1337" s="59"/>
      <c r="B1337" s="47">
        <v>1332</v>
      </c>
      <c r="C1337" s="45">
        <v>1018148</v>
      </c>
      <c r="D1337" s="29"/>
      <c r="E1337" s="31" t="s">
        <v>5238</v>
      </c>
      <c r="F1337" s="31"/>
      <c r="G1337" s="29" t="s">
        <v>42</v>
      </c>
      <c r="H1337" s="41" t="s">
        <v>59</v>
      </c>
      <c r="I1337" s="29">
        <v>1136758</v>
      </c>
      <c r="J1337" s="46"/>
      <c r="K1337" s="38" t="s">
        <v>1615</v>
      </c>
      <c r="L1337" s="29" t="s">
        <v>35</v>
      </c>
      <c r="M1337" s="33">
        <v>13967</v>
      </c>
      <c r="N1337" s="29">
        <v>2.64</v>
      </c>
      <c r="O1337" s="29">
        <v>5.1839999999999997E-2</v>
      </c>
      <c r="P1337" s="29">
        <v>1</v>
      </c>
      <c r="Q1337" s="29">
        <v>1800</v>
      </c>
      <c r="R1337" s="29">
        <v>2400</v>
      </c>
      <c r="S1337" s="29">
        <v>2400</v>
      </c>
      <c r="T1337" s="29">
        <v>2.64</v>
      </c>
      <c r="U1337" s="29">
        <v>10.368</v>
      </c>
    </row>
    <row r="1338" spans="1:21" ht="25.2" x14ac:dyDescent="0.3">
      <c r="A1338" s="59"/>
      <c r="B1338" s="47">
        <v>1333</v>
      </c>
      <c r="C1338" s="45">
        <v>1084889</v>
      </c>
      <c r="D1338" s="29">
        <v>1034175</v>
      </c>
      <c r="E1338" s="31" t="s">
        <v>5237</v>
      </c>
      <c r="F1338" s="31"/>
      <c r="G1338" s="37" t="s">
        <v>47</v>
      </c>
      <c r="H1338" s="41" t="s">
        <v>59</v>
      </c>
      <c r="I1338" s="29">
        <v>1136759</v>
      </c>
      <c r="J1338" s="46"/>
      <c r="K1338" s="38" t="s">
        <v>1615</v>
      </c>
      <c r="L1338" s="29" t="s">
        <v>35</v>
      </c>
      <c r="M1338" s="33">
        <v>14442</v>
      </c>
      <c r="N1338" s="29">
        <v>3</v>
      </c>
      <c r="O1338" s="29">
        <v>5.3280000000000001E-2</v>
      </c>
      <c r="P1338" s="29">
        <v>1</v>
      </c>
      <c r="Q1338" s="29">
        <v>1850</v>
      </c>
      <c r="R1338" s="29">
        <v>2400</v>
      </c>
      <c r="S1338" s="29">
        <v>2400</v>
      </c>
      <c r="T1338" s="29">
        <v>3</v>
      </c>
      <c r="U1338" s="29">
        <v>10.656000000000001</v>
      </c>
    </row>
    <row r="1339" spans="1:21" ht="37.799999999999997" x14ac:dyDescent="0.3">
      <c r="A1339" s="59"/>
      <c r="B1339" s="47">
        <v>1334</v>
      </c>
      <c r="C1339" s="45">
        <v>1018149</v>
      </c>
      <c r="D1339" s="29"/>
      <c r="E1339" s="31" t="s">
        <v>5242</v>
      </c>
      <c r="F1339" s="31"/>
      <c r="G1339" s="29" t="s">
        <v>47</v>
      </c>
      <c r="H1339" s="41" t="s">
        <v>62</v>
      </c>
      <c r="I1339" s="29">
        <v>1136760</v>
      </c>
      <c r="J1339" s="46"/>
      <c r="K1339" s="38" t="s">
        <v>1615</v>
      </c>
      <c r="L1339" s="29" t="s">
        <v>35</v>
      </c>
      <c r="M1339" s="33">
        <v>14442</v>
      </c>
      <c r="N1339" s="29">
        <v>2.78</v>
      </c>
      <c r="O1339" s="29">
        <v>5.1839999999999997E-2</v>
      </c>
      <c r="P1339" s="29">
        <v>1</v>
      </c>
      <c r="Q1339" s="29">
        <v>1800</v>
      </c>
      <c r="R1339" s="29">
        <v>2400</v>
      </c>
      <c r="S1339" s="29">
        <v>2400</v>
      </c>
      <c r="T1339" s="29">
        <v>2.78</v>
      </c>
      <c r="U1339" s="29">
        <v>10.368</v>
      </c>
    </row>
    <row r="1340" spans="1:21" ht="37.799999999999997" x14ac:dyDescent="0.3">
      <c r="A1340" s="59"/>
      <c r="B1340" s="47">
        <v>1335</v>
      </c>
      <c r="C1340" s="45">
        <v>1044018</v>
      </c>
      <c r="D1340" s="63" t="s">
        <v>33</v>
      </c>
      <c r="E1340" s="39" t="s">
        <v>5239</v>
      </c>
      <c r="F1340" s="39"/>
      <c r="G1340" s="29" t="s">
        <v>39</v>
      </c>
      <c r="H1340" s="41" t="s">
        <v>62</v>
      </c>
      <c r="I1340" s="29">
        <v>1136761</v>
      </c>
      <c r="J1340" s="46"/>
      <c r="K1340" s="38" t="s">
        <v>1615</v>
      </c>
      <c r="L1340" s="29" t="s">
        <v>35</v>
      </c>
      <c r="M1340" s="33">
        <v>16270</v>
      </c>
      <c r="N1340" s="29">
        <v>2.9</v>
      </c>
      <c r="O1340" s="29">
        <v>5.0999999999999997E-2</v>
      </c>
      <c r="P1340" s="29">
        <v>1</v>
      </c>
      <c r="Q1340" s="29">
        <v>1850</v>
      </c>
      <c r="R1340" s="29">
        <v>2400</v>
      </c>
      <c r="S1340" s="29">
        <v>2400</v>
      </c>
      <c r="T1340" s="29">
        <v>2.9</v>
      </c>
      <c r="U1340" s="29">
        <v>10.656000000000001</v>
      </c>
    </row>
    <row r="1341" spans="1:21" ht="25.2" x14ac:dyDescent="0.3">
      <c r="A1341" s="59"/>
      <c r="B1341" s="47">
        <v>1336</v>
      </c>
      <c r="C1341" s="45">
        <v>1084891</v>
      </c>
      <c r="D1341" s="29">
        <v>1044020</v>
      </c>
      <c r="E1341" s="31" t="s">
        <v>5240</v>
      </c>
      <c r="F1341" s="31"/>
      <c r="G1341" s="29" t="s">
        <v>42</v>
      </c>
      <c r="H1341" s="41" t="s">
        <v>59</v>
      </c>
      <c r="I1341" s="29">
        <v>1136762</v>
      </c>
      <c r="J1341" s="46"/>
      <c r="K1341" s="38" t="s">
        <v>1615</v>
      </c>
      <c r="L1341" s="29" t="s">
        <v>35</v>
      </c>
      <c r="M1341" s="33">
        <v>15766</v>
      </c>
      <c r="N1341" s="29">
        <v>3.5</v>
      </c>
      <c r="O1341" s="29">
        <v>0.10656</v>
      </c>
      <c r="P1341" s="29">
        <v>1</v>
      </c>
      <c r="Q1341" s="29">
        <v>1400</v>
      </c>
      <c r="R1341" s="29">
        <v>2400</v>
      </c>
      <c r="S1341" s="29">
        <v>2400</v>
      </c>
      <c r="T1341" s="29">
        <v>3.5</v>
      </c>
      <c r="U1341" s="29">
        <v>8.0640000000000001</v>
      </c>
    </row>
    <row r="1342" spans="1:21" ht="25.2" x14ac:dyDescent="0.3">
      <c r="A1342" s="59"/>
      <c r="B1342" s="47">
        <v>1337</v>
      </c>
      <c r="C1342" s="45">
        <v>1084890</v>
      </c>
      <c r="D1342" s="29">
        <v>1034176</v>
      </c>
      <c r="E1342" s="31" t="s">
        <v>5241</v>
      </c>
      <c r="F1342" s="31"/>
      <c r="G1342" s="29" t="s">
        <v>42</v>
      </c>
      <c r="H1342" s="41" t="s">
        <v>59</v>
      </c>
      <c r="I1342" s="29">
        <v>1136763</v>
      </c>
      <c r="J1342" s="46"/>
      <c r="K1342" s="38" t="s">
        <v>1615</v>
      </c>
      <c r="L1342" s="29" t="s">
        <v>35</v>
      </c>
      <c r="M1342" s="33">
        <v>16596</v>
      </c>
      <c r="N1342" s="29">
        <v>4</v>
      </c>
      <c r="O1342" s="29">
        <v>0.10656</v>
      </c>
      <c r="P1342" s="29">
        <v>1</v>
      </c>
      <c r="Q1342" s="29">
        <v>1400</v>
      </c>
      <c r="R1342" s="29">
        <v>2400</v>
      </c>
      <c r="S1342" s="29">
        <v>2400</v>
      </c>
      <c r="T1342" s="29">
        <v>4</v>
      </c>
      <c r="U1342" s="29">
        <v>8.0640000000000001</v>
      </c>
    </row>
    <row r="1343" spans="1:21" ht="37.799999999999997" x14ac:dyDescent="0.3">
      <c r="A1343" s="59"/>
      <c r="B1343" s="47">
        <v>1338</v>
      </c>
      <c r="C1343" s="45">
        <v>1086836</v>
      </c>
      <c r="D1343" s="29"/>
      <c r="E1343" s="31" t="s">
        <v>5244</v>
      </c>
      <c r="F1343" s="31"/>
      <c r="G1343" s="29" t="s">
        <v>42</v>
      </c>
      <c r="H1343" s="41" t="s">
        <v>62</v>
      </c>
      <c r="I1343" s="29">
        <v>1136771</v>
      </c>
      <c r="J1343" s="46"/>
      <c r="K1343" s="38" t="s">
        <v>1615</v>
      </c>
      <c r="L1343" s="37" t="s">
        <v>35</v>
      </c>
      <c r="M1343" s="33">
        <v>8515</v>
      </c>
      <c r="N1343" s="29">
        <v>1.839</v>
      </c>
      <c r="O1343" s="29">
        <v>3.6299999999999999E-2</v>
      </c>
      <c r="P1343" s="29">
        <v>1</v>
      </c>
      <c r="Q1343" s="29">
        <v>2200</v>
      </c>
      <c r="R1343" s="29">
        <v>1500</v>
      </c>
      <c r="S1343" s="29">
        <v>2200</v>
      </c>
      <c r="T1343" s="29">
        <v>1.839</v>
      </c>
      <c r="U1343" s="29">
        <v>7.26</v>
      </c>
    </row>
    <row r="1344" spans="1:21" ht="37.799999999999997" x14ac:dyDescent="0.3">
      <c r="A1344" s="59"/>
      <c r="B1344" s="47">
        <v>1339</v>
      </c>
      <c r="C1344" s="45">
        <v>1086837</v>
      </c>
      <c r="D1344" s="29"/>
      <c r="E1344" s="31" t="s">
        <v>5245</v>
      </c>
      <c r="F1344" s="31"/>
      <c r="G1344" s="29" t="s">
        <v>42</v>
      </c>
      <c r="H1344" s="41" t="s">
        <v>62</v>
      </c>
      <c r="I1344" s="29">
        <v>1136772</v>
      </c>
      <c r="J1344" s="46"/>
      <c r="K1344" s="38" t="s">
        <v>1615</v>
      </c>
      <c r="L1344" s="37" t="s">
        <v>35</v>
      </c>
      <c r="M1344" s="33">
        <v>9159</v>
      </c>
      <c r="N1344" s="29">
        <v>2</v>
      </c>
      <c r="O1344" s="29">
        <v>3.6299999999999999E-2</v>
      </c>
      <c r="P1344" s="29">
        <v>1</v>
      </c>
      <c r="Q1344" s="29">
        <v>2200</v>
      </c>
      <c r="R1344" s="29">
        <v>1500</v>
      </c>
      <c r="S1344" s="29">
        <v>2200</v>
      </c>
      <c r="T1344" s="29">
        <v>2</v>
      </c>
      <c r="U1344" s="29">
        <v>7.26</v>
      </c>
    </row>
    <row r="1345" spans="1:21" ht="25.2" x14ac:dyDescent="0.3">
      <c r="A1345" s="59"/>
      <c r="B1345" s="47">
        <v>1340</v>
      </c>
      <c r="C1345" s="45">
        <v>1095572</v>
      </c>
      <c r="D1345" s="29"/>
      <c r="E1345" s="31" t="s">
        <v>5246</v>
      </c>
      <c r="F1345" s="31"/>
      <c r="G1345" s="37" t="s">
        <v>92</v>
      </c>
      <c r="H1345" s="41" t="s">
        <v>59</v>
      </c>
      <c r="I1345" s="29">
        <v>1136773</v>
      </c>
      <c r="J1345" s="46"/>
      <c r="K1345" s="30" t="s">
        <v>1615</v>
      </c>
      <c r="L1345" s="37" t="s">
        <v>35</v>
      </c>
      <c r="M1345" s="33">
        <v>11906</v>
      </c>
      <c r="N1345" s="29">
        <v>3.2</v>
      </c>
      <c r="O1345" s="29">
        <v>5.3280000000000001E-2</v>
      </c>
      <c r="P1345" s="29">
        <v>1</v>
      </c>
      <c r="Q1345" s="29">
        <v>2350</v>
      </c>
      <c r="R1345" s="29">
        <v>1800</v>
      </c>
      <c r="S1345" s="29">
        <v>2350</v>
      </c>
      <c r="T1345" s="29">
        <v>3.2</v>
      </c>
      <c r="U1345" s="29">
        <v>9.9405000000000001</v>
      </c>
    </row>
    <row r="1346" spans="1:21" x14ac:dyDescent="0.3">
      <c r="A1346" s="59"/>
      <c r="B1346" s="47">
        <v>1341</v>
      </c>
      <c r="C1346" s="45">
        <v>1136084</v>
      </c>
      <c r="D1346" s="29">
        <v>1095722</v>
      </c>
      <c r="E1346" s="31" t="s">
        <v>5641</v>
      </c>
      <c r="F1346" s="31"/>
      <c r="G1346" s="29" t="s">
        <v>42</v>
      </c>
      <c r="H1346" s="139" t="s">
        <v>4781</v>
      </c>
      <c r="I1346" s="29"/>
      <c r="J1346" s="46"/>
      <c r="K1346" s="30" t="s">
        <v>1615</v>
      </c>
      <c r="L1346" s="37" t="s">
        <v>35</v>
      </c>
      <c r="M1346" s="33">
        <v>4800</v>
      </c>
      <c r="N1346" s="29"/>
      <c r="O1346" s="29"/>
      <c r="P1346" s="29">
        <v>1</v>
      </c>
      <c r="Q1346" s="29"/>
      <c r="R1346" s="29"/>
      <c r="S1346" s="29"/>
      <c r="T1346" s="29"/>
      <c r="U1346" s="29"/>
    </row>
    <row r="1347" spans="1:21" x14ac:dyDescent="0.3">
      <c r="A1347" s="59"/>
      <c r="B1347" s="47">
        <v>1342</v>
      </c>
      <c r="C1347" s="45">
        <v>1136085</v>
      </c>
      <c r="D1347" s="29">
        <v>1095723</v>
      </c>
      <c r="E1347" s="31" t="s">
        <v>5642</v>
      </c>
      <c r="F1347" s="31"/>
      <c r="G1347" s="29" t="s">
        <v>47</v>
      </c>
      <c r="H1347" s="139" t="s">
        <v>4781</v>
      </c>
      <c r="I1347" s="29"/>
      <c r="J1347" s="46"/>
      <c r="K1347" s="30" t="s">
        <v>1615</v>
      </c>
      <c r="L1347" s="37" t="s">
        <v>35</v>
      </c>
      <c r="M1347" s="33">
        <v>5200</v>
      </c>
      <c r="N1347" s="29"/>
      <c r="O1347" s="29"/>
      <c r="P1347" s="29">
        <v>1</v>
      </c>
      <c r="Q1347" s="29"/>
      <c r="R1347" s="29"/>
      <c r="S1347" s="29"/>
      <c r="T1347" s="29"/>
      <c r="U1347" s="29"/>
    </row>
    <row r="1348" spans="1:21" x14ac:dyDescent="0.3">
      <c r="A1348" s="59"/>
      <c r="B1348" s="47">
        <v>1343</v>
      </c>
      <c r="C1348" s="45">
        <v>1136776</v>
      </c>
      <c r="D1348" s="40">
        <v>1095724</v>
      </c>
      <c r="E1348" s="30" t="s">
        <v>5388</v>
      </c>
      <c r="F1348" s="30"/>
      <c r="G1348" s="29" t="s">
        <v>39</v>
      </c>
      <c r="H1348" s="41" t="s">
        <v>4781</v>
      </c>
      <c r="I1348" s="27"/>
      <c r="J1348" s="46"/>
      <c r="K1348" s="30" t="s">
        <v>1615</v>
      </c>
      <c r="L1348" s="37" t="s">
        <v>35</v>
      </c>
      <c r="M1348" s="33">
        <v>5900</v>
      </c>
      <c r="N1348" s="29">
        <v>1.47</v>
      </c>
      <c r="O1348" s="29">
        <v>1.9599999999999999E-2</v>
      </c>
      <c r="P1348" s="29">
        <v>1</v>
      </c>
      <c r="Q1348" s="29">
        <v>2200</v>
      </c>
      <c r="R1348" s="29">
        <v>1500</v>
      </c>
      <c r="S1348" s="29">
        <v>2200</v>
      </c>
      <c r="T1348" s="27"/>
      <c r="U1348" s="27"/>
    </row>
    <row r="1349" spans="1:21" x14ac:dyDescent="0.3">
      <c r="A1349" s="59"/>
      <c r="B1349" s="47">
        <v>1344</v>
      </c>
      <c r="C1349" s="45">
        <v>1136777</v>
      </c>
      <c r="D1349" s="40">
        <v>1095725</v>
      </c>
      <c r="E1349" s="30" t="s">
        <v>5389</v>
      </c>
      <c r="F1349" s="30"/>
      <c r="G1349" s="29" t="s">
        <v>31</v>
      </c>
      <c r="H1349" s="41" t="s">
        <v>4781</v>
      </c>
      <c r="I1349" s="27"/>
      <c r="J1349" s="46"/>
      <c r="K1349" s="30" t="s">
        <v>3788</v>
      </c>
      <c r="L1349" s="37" t="s">
        <v>35</v>
      </c>
      <c r="M1349" s="33" t="s">
        <v>5289</v>
      </c>
      <c r="N1349" s="29">
        <v>1.67</v>
      </c>
      <c r="O1349" s="29">
        <v>1.9599999999999999E-2</v>
      </c>
      <c r="P1349" s="29">
        <v>1</v>
      </c>
      <c r="Q1349" s="29">
        <v>2200</v>
      </c>
      <c r="R1349" s="29">
        <v>1500</v>
      </c>
      <c r="S1349" s="29">
        <v>2200</v>
      </c>
      <c r="T1349" s="27"/>
      <c r="U1349" s="27"/>
    </row>
    <row r="1350" spans="1:21" x14ac:dyDescent="0.3">
      <c r="A1350" s="59"/>
      <c r="B1350" s="47">
        <v>1345</v>
      </c>
      <c r="C1350" s="45">
        <v>1136778</v>
      </c>
      <c r="D1350" s="40">
        <v>1095726</v>
      </c>
      <c r="E1350" s="30" t="s">
        <v>5390</v>
      </c>
      <c r="F1350" s="30"/>
      <c r="G1350" s="29" t="s">
        <v>31</v>
      </c>
      <c r="H1350" s="41" t="s">
        <v>4781</v>
      </c>
      <c r="I1350" s="27"/>
      <c r="J1350" s="46"/>
      <c r="K1350" s="30" t="s">
        <v>3788</v>
      </c>
      <c r="L1350" s="37" t="s">
        <v>35</v>
      </c>
      <c r="M1350" s="33" t="s">
        <v>5289</v>
      </c>
      <c r="N1350" s="29">
        <v>1.97</v>
      </c>
      <c r="O1350" s="29">
        <v>1.9599999999999999E-2</v>
      </c>
      <c r="P1350" s="29">
        <v>1</v>
      </c>
      <c r="Q1350" s="29">
        <v>2200</v>
      </c>
      <c r="R1350" s="29">
        <v>1500</v>
      </c>
      <c r="S1350" s="29">
        <v>2200</v>
      </c>
      <c r="T1350" s="27"/>
      <c r="U1350" s="27"/>
    </row>
    <row r="1351" spans="1:21" x14ac:dyDescent="0.3">
      <c r="A1351" s="59"/>
      <c r="B1351" s="47">
        <v>1346</v>
      </c>
      <c r="C1351" s="45">
        <v>1136779</v>
      </c>
      <c r="D1351" s="40">
        <v>1095727</v>
      </c>
      <c r="E1351" s="30" t="s">
        <v>5391</v>
      </c>
      <c r="F1351" s="30"/>
      <c r="G1351" s="29" t="s">
        <v>31</v>
      </c>
      <c r="H1351" s="41" t="s">
        <v>4781</v>
      </c>
      <c r="I1351" s="27"/>
      <c r="J1351" s="46"/>
      <c r="K1351" s="30" t="s">
        <v>3788</v>
      </c>
      <c r="L1351" s="37" t="s">
        <v>35</v>
      </c>
      <c r="M1351" s="33" t="s">
        <v>5289</v>
      </c>
      <c r="N1351" s="29">
        <v>2.72</v>
      </c>
      <c r="O1351" s="29">
        <v>3.0624999999999999E-2</v>
      </c>
      <c r="P1351" s="29">
        <v>1</v>
      </c>
      <c r="Q1351" s="29">
        <v>2200</v>
      </c>
      <c r="R1351" s="29">
        <v>1300</v>
      </c>
      <c r="S1351" s="29">
        <v>2200</v>
      </c>
      <c r="T1351" s="27"/>
      <c r="U1351" s="27"/>
    </row>
    <row r="1352" spans="1:21" x14ac:dyDescent="0.3">
      <c r="A1352" s="59"/>
      <c r="B1352" s="47">
        <v>1347</v>
      </c>
      <c r="C1352" s="45">
        <v>1136780</v>
      </c>
      <c r="D1352" s="40">
        <v>1095728</v>
      </c>
      <c r="E1352" s="30" t="s">
        <v>5392</v>
      </c>
      <c r="F1352" s="30"/>
      <c r="G1352" s="29" t="s">
        <v>31</v>
      </c>
      <c r="H1352" s="41" t="s">
        <v>4781</v>
      </c>
      <c r="I1352" s="27"/>
      <c r="J1352" s="46"/>
      <c r="K1352" s="30" t="s">
        <v>3788</v>
      </c>
      <c r="L1352" s="37" t="s">
        <v>35</v>
      </c>
      <c r="M1352" s="33" t="s">
        <v>5289</v>
      </c>
      <c r="N1352" s="29">
        <v>3.14</v>
      </c>
      <c r="O1352" s="29">
        <v>3.0624999999999999E-2</v>
      </c>
      <c r="P1352" s="29">
        <v>1</v>
      </c>
      <c r="Q1352" s="29">
        <v>2200</v>
      </c>
      <c r="R1352" s="29">
        <v>1300</v>
      </c>
      <c r="S1352" s="29">
        <v>2200</v>
      </c>
      <c r="T1352" s="27"/>
      <c r="U1352" s="27"/>
    </row>
    <row r="1353" spans="1:21" x14ac:dyDescent="0.3">
      <c r="A1353" s="59"/>
      <c r="B1353" s="47">
        <v>1348</v>
      </c>
      <c r="C1353" s="45">
        <v>1136781</v>
      </c>
      <c r="D1353" s="40">
        <v>1095729</v>
      </c>
      <c r="E1353" s="30" t="s">
        <v>5393</v>
      </c>
      <c r="F1353" s="30"/>
      <c r="G1353" s="29" t="s">
        <v>31</v>
      </c>
      <c r="H1353" s="41" t="s">
        <v>4781</v>
      </c>
      <c r="I1353" s="27"/>
      <c r="J1353" s="46"/>
      <c r="K1353" s="30" t="s">
        <v>3788</v>
      </c>
      <c r="L1353" s="37" t="s">
        <v>35</v>
      </c>
      <c r="M1353" s="33" t="s">
        <v>5289</v>
      </c>
      <c r="N1353" s="29">
        <v>5.24</v>
      </c>
      <c r="O1353" s="29">
        <v>0.04</v>
      </c>
      <c r="P1353" s="29">
        <v>1</v>
      </c>
      <c r="Q1353" s="29">
        <v>2400</v>
      </c>
      <c r="R1353" s="29">
        <v>1500</v>
      </c>
      <c r="S1353" s="29">
        <v>2400</v>
      </c>
      <c r="T1353" s="27"/>
      <c r="U1353" s="27"/>
    </row>
    <row r="1354" spans="1:21" ht="25.2" x14ac:dyDescent="0.3">
      <c r="A1354" s="59"/>
      <c r="B1354" s="47">
        <v>1349</v>
      </c>
      <c r="C1354" s="45">
        <v>1136086</v>
      </c>
      <c r="D1354" s="29">
        <v>1095730</v>
      </c>
      <c r="E1354" s="39" t="s">
        <v>5692</v>
      </c>
      <c r="F1354" s="39"/>
      <c r="G1354" s="37" t="s">
        <v>42</v>
      </c>
      <c r="H1354" s="139" t="s">
        <v>4781</v>
      </c>
      <c r="I1354" s="29"/>
      <c r="J1354" s="46"/>
      <c r="K1354" s="30" t="s">
        <v>1615</v>
      </c>
      <c r="L1354" s="37" t="s">
        <v>35</v>
      </c>
      <c r="M1354" s="33">
        <v>7300</v>
      </c>
      <c r="N1354" s="29"/>
      <c r="O1354" s="29"/>
      <c r="P1354" s="29">
        <v>1</v>
      </c>
      <c r="Q1354" s="29"/>
      <c r="R1354" s="29"/>
      <c r="S1354" s="29"/>
      <c r="T1354" s="29"/>
      <c r="U1354" s="29"/>
    </row>
    <row r="1355" spans="1:21" ht="25.2" x14ac:dyDescent="0.3">
      <c r="A1355" s="59"/>
      <c r="B1355" s="47">
        <v>1350</v>
      </c>
      <c r="C1355" s="45">
        <v>1136782</v>
      </c>
      <c r="D1355" s="40">
        <v>1095732</v>
      </c>
      <c r="E1355" s="30" t="s">
        <v>5685</v>
      </c>
      <c r="F1355" s="30"/>
      <c r="G1355" s="29" t="s">
        <v>58</v>
      </c>
      <c r="H1355" s="41" t="s">
        <v>4781</v>
      </c>
      <c r="I1355" s="27"/>
      <c r="J1355" s="46"/>
      <c r="K1355" s="30" t="s">
        <v>1615</v>
      </c>
      <c r="L1355" s="37" t="s">
        <v>35</v>
      </c>
      <c r="M1355" s="33">
        <v>7610</v>
      </c>
      <c r="N1355" s="29">
        <v>1.2</v>
      </c>
      <c r="O1355" s="29">
        <v>1.9599999999999999E-2</v>
      </c>
      <c r="P1355" s="29">
        <v>1</v>
      </c>
      <c r="Q1355" s="29">
        <v>2250</v>
      </c>
      <c r="R1355" s="29">
        <v>1400</v>
      </c>
      <c r="S1355" s="29">
        <v>2250</v>
      </c>
      <c r="T1355" s="27"/>
      <c r="U1355" s="27"/>
    </row>
    <row r="1356" spans="1:21" ht="25.2" x14ac:dyDescent="0.3">
      <c r="A1356" s="59"/>
      <c r="B1356" s="47">
        <v>1351</v>
      </c>
      <c r="C1356" s="45">
        <v>1136783</v>
      </c>
      <c r="D1356" s="40">
        <v>1095734</v>
      </c>
      <c r="E1356" s="30" t="s">
        <v>5686</v>
      </c>
      <c r="F1356" s="30"/>
      <c r="G1356" s="29" t="s">
        <v>47</v>
      </c>
      <c r="H1356" s="41" t="s">
        <v>4781</v>
      </c>
      <c r="I1356" s="27"/>
      <c r="J1356" s="46"/>
      <c r="K1356" s="30" t="s">
        <v>1615</v>
      </c>
      <c r="L1356" s="37" t="s">
        <v>35</v>
      </c>
      <c r="M1356" s="33">
        <v>7687</v>
      </c>
      <c r="N1356" s="29">
        <v>1.5</v>
      </c>
      <c r="O1356" s="29">
        <v>1.9599999999999999E-2</v>
      </c>
      <c r="P1356" s="29">
        <v>1</v>
      </c>
      <c r="Q1356" s="29">
        <v>2250</v>
      </c>
      <c r="R1356" s="29">
        <v>1400</v>
      </c>
      <c r="S1356" s="29">
        <v>2250</v>
      </c>
      <c r="T1356" s="27"/>
      <c r="U1356" s="27"/>
    </row>
    <row r="1357" spans="1:21" ht="25.2" x14ac:dyDescent="0.3">
      <c r="A1357" s="59"/>
      <c r="B1357" s="47">
        <v>1352</v>
      </c>
      <c r="C1357" s="45">
        <v>1136784</v>
      </c>
      <c r="D1357" s="40">
        <v>1095736</v>
      </c>
      <c r="E1357" s="30" t="s">
        <v>5687</v>
      </c>
      <c r="F1357" s="30"/>
      <c r="G1357" s="29" t="s">
        <v>47</v>
      </c>
      <c r="H1357" s="41" t="s">
        <v>4781</v>
      </c>
      <c r="I1357" s="27"/>
      <c r="J1357" s="46"/>
      <c r="K1357" s="30" t="s">
        <v>3788</v>
      </c>
      <c r="L1357" s="37" t="s">
        <v>35</v>
      </c>
      <c r="M1357" s="33" t="s">
        <v>5289</v>
      </c>
      <c r="N1357" s="29">
        <v>1.7</v>
      </c>
      <c r="O1357" s="29">
        <v>1.9599999999999999E-2</v>
      </c>
      <c r="P1357" s="29">
        <v>1</v>
      </c>
      <c r="Q1357" s="29">
        <v>2250</v>
      </c>
      <c r="R1357" s="29">
        <v>1400</v>
      </c>
      <c r="S1357" s="29">
        <v>2250</v>
      </c>
      <c r="T1357" s="27"/>
      <c r="U1357" s="27"/>
    </row>
    <row r="1358" spans="1:21" ht="25.2" x14ac:dyDescent="0.3">
      <c r="A1358" s="59"/>
      <c r="B1358" s="47">
        <v>1353</v>
      </c>
      <c r="C1358" s="45">
        <v>1136785</v>
      </c>
      <c r="D1358" s="40">
        <v>1095737</v>
      </c>
      <c r="E1358" s="30" t="s">
        <v>5688</v>
      </c>
      <c r="F1358" s="30"/>
      <c r="G1358" s="29" t="s">
        <v>39</v>
      </c>
      <c r="H1358" s="41" t="s">
        <v>4781</v>
      </c>
      <c r="I1358" s="27"/>
      <c r="J1358" s="46"/>
      <c r="K1358" s="30" t="s">
        <v>3788</v>
      </c>
      <c r="L1358" s="37" t="s">
        <v>35</v>
      </c>
      <c r="M1358" s="33" t="s">
        <v>5289</v>
      </c>
      <c r="N1358" s="29">
        <v>2.1</v>
      </c>
      <c r="O1358" s="29">
        <v>1.9599999999999999E-2</v>
      </c>
      <c r="P1358" s="29">
        <v>1</v>
      </c>
      <c r="Q1358" s="29">
        <v>2250</v>
      </c>
      <c r="R1358" s="29">
        <v>1400</v>
      </c>
      <c r="S1358" s="29">
        <v>2250</v>
      </c>
      <c r="T1358" s="27"/>
      <c r="U1358" s="27"/>
    </row>
    <row r="1359" spans="1:21" ht="25.2" x14ac:dyDescent="0.3">
      <c r="A1359" s="59"/>
      <c r="B1359" s="47">
        <v>1354</v>
      </c>
      <c r="C1359" s="45">
        <v>1136786</v>
      </c>
      <c r="D1359" s="40">
        <v>1095738</v>
      </c>
      <c r="E1359" s="30" t="s">
        <v>5689</v>
      </c>
      <c r="F1359" s="30"/>
      <c r="G1359" s="29" t="s">
        <v>31</v>
      </c>
      <c r="H1359" s="41" t="s">
        <v>4781</v>
      </c>
      <c r="I1359" s="27"/>
      <c r="J1359" s="46"/>
      <c r="K1359" s="30" t="s">
        <v>3788</v>
      </c>
      <c r="L1359" s="37" t="s">
        <v>35</v>
      </c>
      <c r="M1359" s="33" t="s">
        <v>5289</v>
      </c>
      <c r="N1359" s="29">
        <v>2.9</v>
      </c>
      <c r="O1359" s="29">
        <v>3.0624999999999999E-2</v>
      </c>
      <c r="P1359" s="29">
        <v>1</v>
      </c>
      <c r="Q1359" s="29">
        <v>2000</v>
      </c>
      <c r="R1359" s="29">
        <v>1850</v>
      </c>
      <c r="S1359" s="29">
        <v>2000</v>
      </c>
      <c r="T1359" s="27"/>
      <c r="U1359" s="27"/>
    </row>
    <row r="1360" spans="1:21" ht="25.2" x14ac:dyDescent="0.3">
      <c r="A1360" s="59"/>
      <c r="B1360" s="47">
        <v>1355</v>
      </c>
      <c r="C1360" s="45">
        <v>1136787</v>
      </c>
      <c r="D1360" s="40">
        <v>1095739</v>
      </c>
      <c r="E1360" s="30" t="s">
        <v>5690</v>
      </c>
      <c r="F1360" s="30"/>
      <c r="G1360" s="29" t="s">
        <v>31</v>
      </c>
      <c r="H1360" s="41" t="s">
        <v>4781</v>
      </c>
      <c r="I1360" s="27"/>
      <c r="J1360" s="46"/>
      <c r="K1360" s="30" t="s">
        <v>3788</v>
      </c>
      <c r="L1360" s="37" t="s">
        <v>35</v>
      </c>
      <c r="M1360" s="33" t="s">
        <v>5289</v>
      </c>
      <c r="N1360" s="29">
        <v>4.4000000000000004</v>
      </c>
      <c r="O1360" s="29">
        <v>0.04</v>
      </c>
      <c r="P1360" s="29">
        <v>1</v>
      </c>
      <c r="Q1360" s="29">
        <v>2400</v>
      </c>
      <c r="R1360" s="29">
        <v>1400</v>
      </c>
      <c r="S1360" s="29">
        <v>2400</v>
      </c>
      <c r="T1360" s="27"/>
      <c r="U1360" s="27"/>
    </row>
    <row r="1361" spans="1:21" ht="25.2" x14ac:dyDescent="0.3">
      <c r="A1361" s="59"/>
      <c r="B1361" s="47">
        <v>1356</v>
      </c>
      <c r="C1361" s="45">
        <v>1136788</v>
      </c>
      <c r="D1361" s="40">
        <v>1095740</v>
      </c>
      <c r="E1361" s="30" t="s">
        <v>5691</v>
      </c>
      <c r="F1361" s="30"/>
      <c r="G1361" s="29" t="s">
        <v>31</v>
      </c>
      <c r="H1361" s="41" t="s">
        <v>4781</v>
      </c>
      <c r="I1361" s="27"/>
      <c r="J1361" s="46"/>
      <c r="K1361" s="30" t="s">
        <v>3788</v>
      </c>
      <c r="L1361" s="37" t="s">
        <v>35</v>
      </c>
      <c r="M1361" s="33" t="s">
        <v>5289</v>
      </c>
      <c r="N1361" s="29">
        <v>5.3</v>
      </c>
      <c r="O1361" s="29">
        <v>0.04</v>
      </c>
      <c r="P1361" s="29">
        <v>1</v>
      </c>
      <c r="Q1361" s="29">
        <v>2400</v>
      </c>
      <c r="R1361" s="29">
        <v>1500</v>
      </c>
      <c r="S1361" s="29">
        <v>2400</v>
      </c>
      <c r="T1361" s="27"/>
      <c r="U1361" s="27"/>
    </row>
    <row r="1362" spans="1:21" ht="25.2" x14ac:dyDescent="0.3">
      <c r="A1362" s="59"/>
      <c r="B1362" s="47">
        <v>1357</v>
      </c>
      <c r="C1362" s="45">
        <v>1136789</v>
      </c>
      <c r="D1362" s="40">
        <v>1095741</v>
      </c>
      <c r="E1362" s="30" t="s">
        <v>5394</v>
      </c>
      <c r="F1362" s="30"/>
      <c r="G1362" s="29" t="s">
        <v>92</v>
      </c>
      <c r="H1362" s="41" t="s">
        <v>4781</v>
      </c>
      <c r="I1362" s="27"/>
      <c r="J1362" s="46"/>
      <c r="K1362" s="30" t="s">
        <v>1615</v>
      </c>
      <c r="L1362" s="37" t="s">
        <v>35</v>
      </c>
      <c r="M1362" s="33">
        <v>9446</v>
      </c>
      <c r="N1362" s="29">
        <v>1.47</v>
      </c>
      <c r="O1362" s="29">
        <v>1.9599999999999999E-2</v>
      </c>
      <c r="P1362" s="29">
        <v>1</v>
      </c>
      <c r="Q1362" s="29">
        <v>2000</v>
      </c>
      <c r="R1362" s="29">
        <v>1300</v>
      </c>
      <c r="S1362" s="29">
        <v>2000</v>
      </c>
      <c r="T1362" s="27"/>
      <c r="U1362" s="27"/>
    </row>
    <row r="1363" spans="1:21" ht="25.2" x14ac:dyDescent="0.3">
      <c r="A1363" s="59"/>
      <c r="B1363" s="47">
        <v>1358</v>
      </c>
      <c r="C1363" s="45">
        <v>1136790</v>
      </c>
      <c r="D1363" s="40">
        <v>1095742</v>
      </c>
      <c r="E1363" s="30" t="s">
        <v>5395</v>
      </c>
      <c r="F1363" s="30"/>
      <c r="G1363" s="29" t="s">
        <v>31</v>
      </c>
      <c r="H1363" s="41" t="s">
        <v>4781</v>
      </c>
      <c r="I1363" s="27"/>
      <c r="J1363" s="46"/>
      <c r="K1363" s="30" t="s">
        <v>1615</v>
      </c>
      <c r="L1363" s="37" t="s">
        <v>35</v>
      </c>
      <c r="M1363" s="33">
        <v>10626</v>
      </c>
      <c r="N1363" s="29">
        <v>2.37</v>
      </c>
      <c r="O1363" s="29">
        <v>3.0624999999999999E-2</v>
      </c>
      <c r="P1363" s="29">
        <v>1</v>
      </c>
      <c r="Q1363" s="29">
        <v>2000</v>
      </c>
      <c r="R1363" s="29">
        <v>1850</v>
      </c>
      <c r="S1363" s="29">
        <v>2000</v>
      </c>
      <c r="T1363" s="27"/>
      <c r="U1363" s="27"/>
    </row>
    <row r="1364" spans="1:21" ht="25.2" x14ac:dyDescent="0.3">
      <c r="A1364" s="59"/>
      <c r="B1364" s="47">
        <v>1359</v>
      </c>
      <c r="C1364" s="45">
        <v>1136791</v>
      </c>
      <c r="D1364" s="40">
        <v>1095743</v>
      </c>
      <c r="E1364" s="30" t="s">
        <v>5396</v>
      </c>
      <c r="F1364" s="30"/>
      <c r="G1364" s="29" t="s">
        <v>92</v>
      </c>
      <c r="H1364" s="41" t="s">
        <v>4781</v>
      </c>
      <c r="I1364" s="27"/>
      <c r="J1364" s="46"/>
      <c r="K1364" s="30" t="s">
        <v>3788</v>
      </c>
      <c r="L1364" s="37" t="s">
        <v>35</v>
      </c>
      <c r="M1364" s="33" t="s">
        <v>5289</v>
      </c>
      <c r="N1364" s="29">
        <v>2.57</v>
      </c>
      <c r="O1364" s="29">
        <v>3.0624999999999999E-2</v>
      </c>
      <c r="P1364" s="29">
        <v>1</v>
      </c>
      <c r="Q1364" s="29">
        <v>2000</v>
      </c>
      <c r="R1364" s="29">
        <v>1850</v>
      </c>
      <c r="S1364" s="29">
        <v>2000</v>
      </c>
      <c r="T1364" s="27"/>
      <c r="U1364" s="27"/>
    </row>
    <row r="1365" spans="1:21" ht="25.2" x14ac:dyDescent="0.3">
      <c r="A1365" s="59"/>
      <c r="B1365" s="47">
        <v>1360</v>
      </c>
      <c r="C1365" s="45">
        <v>1136792</v>
      </c>
      <c r="D1365" s="40">
        <v>1095744</v>
      </c>
      <c r="E1365" s="30" t="s">
        <v>5397</v>
      </c>
      <c r="F1365" s="30"/>
      <c r="G1365" s="29" t="s">
        <v>31</v>
      </c>
      <c r="H1365" s="41" t="s">
        <v>4781</v>
      </c>
      <c r="I1365" s="27"/>
      <c r="J1365" s="46"/>
      <c r="K1365" s="30" t="s">
        <v>3788</v>
      </c>
      <c r="L1365" s="37" t="s">
        <v>35</v>
      </c>
      <c r="M1365" s="33" t="s">
        <v>5289</v>
      </c>
      <c r="N1365" s="29">
        <v>2.97</v>
      </c>
      <c r="O1365" s="29">
        <v>3.0624999999999999E-2</v>
      </c>
      <c r="P1365" s="29">
        <v>1</v>
      </c>
      <c r="Q1365" s="29">
        <v>2000</v>
      </c>
      <c r="R1365" s="29">
        <v>1850</v>
      </c>
      <c r="S1365" s="29">
        <v>2000</v>
      </c>
      <c r="T1365" s="27"/>
      <c r="U1365" s="27"/>
    </row>
    <row r="1366" spans="1:21" ht="25.2" x14ac:dyDescent="0.3">
      <c r="A1366" s="59"/>
      <c r="B1366" s="47">
        <v>1361</v>
      </c>
      <c r="C1366" s="45">
        <v>1136793</v>
      </c>
      <c r="D1366" s="40">
        <v>1095745</v>
      </c>
      <c r="E1366" s="30" t="s">
        <v>5398</v>
      </c>
      <c r="F1366" s="30"/>
      <c r="G1366" s="29" t="s">
        <v>31</v>
      </c>
      <c r="H1366" s="41" t="s">
        <v>4781</v>
      </c>
      <c r="I1366" s="27"/>
      <c r="J1366" s="46"/>
      <c r="K1366" s="30" t="s">
        <v>3788</v>
      </c>
      <c r="L1366" s="37" t="s">
        <v>35</v>
      </c>
      <c r="M1366" s="33" t="s">
        <v>5289</v>
      </c>
      <c r="N1366" s="29">
        <v>3.2</v>
      </c>
      <c r="O1366" s="29">
        <v>3.0624999999999999E-2</v>
      </c>
      <c r="P1366" s="29">
        <v>1</v>
      </c>
      <c r="Q1366" s="29">
        <v>2000</v>
      </c>
      <c r="R1366" s="29">
        <v>1850</v>
      </c>
      <c r="S1366" s="29">
        <v>2000</v>
      </c>
      <c r="T1366" s="27"/>
      <c r="U1366" s="27"/>
    </row>
    <row r="1367" spans="1:21" ht="25.2" x14ac:dyDescent="0.3">
      <c r="A1367" s="59"/>
      <c r="B1367" s="47">
        <v>1362</v>
      </c>
      <c r="C1367" s="45">
        <v>1136794</v>
      </c>
      <c r="D1367" s="40">
        <v>1095746</v>
      </c>
      <c r="E1367" s="30" t="s">
        <v>5399</v>
      </c>
      <c r="F1367" s="30"/>
      <c r="G1367" s="29" t="s">
        <v>31</v>
      </c>
      <c r="H1367" s="41" t="s">
        <v>4781</v>
      </c>
      <c r="I1367" s="27"/>
      <c r="J1367" s="46"/>
      <c r="K1367" s="30" t="s">
        <v>3788</v>
      </c>
      <c r="L1367" s="37" t="s">
        <v>35</v>
      </c>
      <c r="M1367" s="33" t="s">
        <v>5289</v>
      </c>
      <c r="N1367" s="29">
        <v>4.5999999999999996</v>
      </c>
      <c r="O1367" s="29">
        <v>0.04</v>
      </c>
      <c r="P1367" s="29">
        <v>1</v>
      </c>
      <c r="Q1367" s="29">
        <v>2400</v>
      </c>
      <c r="R1367" s="29">
        <v>1400</v>
      </c>
      <c r="S1367" s="29">
        <v>2400</v>
      </c>
      <c r="T1367" s="27"/>
      <c r="U1367" s="27"/>
    </row>
    <row r="1368" spans="1:21" ht="25.2" x14ac:dyDescent="0.3">
      <c r="A1368" s="59"/>
      <c r="B1368" s="47">
        <v>1363</v>
      </c>
      <c r="C1368" s="45">
        <v>1136795</v>
      </c>
      <c r="D1368" s="40">
        <v>1095747</v>
      </c>
      <c r="E1368" s="30" t="s">
        <v>5400</v>
      </c>
      <c r="F1368" s="30"/>
      <c r="G1368" s="29" t="s">
        <v>31</v>
      </c>
      <c r="H1368" s="41" t="s">
        <v>4781</v>
      </c>
      <c r="I1368" s="27"/>
      <c r="J1368" s="46"/>
      <c r="K1368" s="30" t="s">
        <v>3788</v>
      </c>
      <c r="L1368" s="37" t="s">
        <v>35</v>
      </c>
      <c r="M1368" s="33" t="s">
        <v>5289</v>
      </c>
      <c r="N1368" s="29">
        <v>5.37</v>
      </c>
      <c r="O1368" s="29">
        <v>0.04</v>
      </c>
      <c r="P1368" s="29">
        <v>1</v>
      </c>
      <c r="Q1368" s="29">
        <v>2400</v>
      </c>
      <c r="R1368" s="29">
        <v>1400</v>
      </c>
      <c r="S1368" s="29">
        <v>2400</v>
      </c>
      <c r="T1368" s="27"/>
      <c r="U1368" s="27"/>
    </row>
    <row r="1369" spans="1:21" ht="37.799999999999997" x14ac:dyDescent="0.3">
      <c r="A1369" s="59"/>
      <c r="B1369" s="47">
        <v>1364</v>
      </c>
      <c r="C1369" s="45">
        <v>1095722</v>
      </c>
      <c r="D1369" s="29">
        <v>1018124</v>
      </c>
      <c r="E1369" s="31" t="s">
        <v>1674</v>
      </c>
      <c r="F1369" s="31"/>
      <c r="G1369" s="37" t="s">
        <v>42</v>
      </c>
      <c r="H1369" s="41" t="s">
        <v>62</v>
      </c>
      <c r="I1369" s="29">
        <v>1136084</v>
      </c>
      <c r="J1369" s="46"/>
      <c r="K1369" s="30" t="s">
        <v>1615</v>
      </c>
      <c r="L1369" s="37" t="s">
        <v>35</v>
      </c>
      <c r="M1369" s="33">
        <v>3578</v>
      </c>
      <c r="N1369" s="29">
        <v>0.52</v>
      </c>
      <c r="O1369" s="29">
        <v>4.6239999999999996E-3</v>
      </c>
      <c r="P1369" s="29">
        <v>1</v>
      </c>
      <c r="Q1369" s="29">
        <v>1600</v>
      </c>
      <c r="R1369" s="29">
        <v>740</v>
      </c>
      <c r="S1369" s="29">
        <v>1600</v>
      </c>
      <c r="T1369" s="29">
        <v>0.52</v>
      </c>
      <c r="U1369" s="29">
        <v>1.8944000000000001</v>
      </c>
    </row>
    <row r="1370" spans="1:21" ht="37.799999999999997" x14ac:dyDescent="0.3">
      <c r="A1370" s="59"/>
      <c r="B1370" s="47">
        <v>1365</v>
      </c>
      <c r="C1370" s="45">
        <v>1095723</v>
      </c>
      <c r="D1370" s="29">
        <v>1018125</v>
      </c>
      <c r="E1370" s="31" t="s">
        <v>1675</v>
      </c>
      <c r="F1370" s="31"/>
      <c r="G1370" s="37" t="s">
        <v>47</v>
      </c>
      <c r="H1370" s="41" t="s">
        <v>62</v>
      </c>
      <c r="I1370" s="29">
        <v>1136085</v>
      </c>
      <c r="J1370" s="46"/>
      <c r="K1370" s="30" t="s">
        <v>1615</v>
      </c>
      <c r="L1370" s="37" t="s">
        <v>35</v>
      </c>
      <c r="M1370" s="33">
        <v>3817</v>
      </c>
      <c r="N1370" s="29">
        <v>0.62</v>
      </c>
      <c r="O1370" s="29">
        <v>4.6239999999999996E-3</v>
      </c>
      <c r="P1370" s="29">
        <v>1</v>
      </c>
      <c r="Q1370" s="29">
        <v>1600</v>
      </c>
      <c r="R1370" s="29">
        <v>740</v>
      </c>
      <c r="S1370" s="29">
        <v>1600</v>
      </c>
      <c r="T1370" s="29">
        <v>0.62</v>
      </c>
      <c r="U1370" s="29">
        <v>1.8944000000000001</v>
      </c>
    </row>
    <row r="1371" spans="1:21" ht="25.2" x14ac:dyDescent="0.3">
      <c r="A1371" s="59"/>
      <c r="B1371" s="47">
        <v>1366</v>
      </c>
      <c r="C1371" s="45">
        <v>1095724</v>
      </c>
      <c r="D1371" s="29">
        <v>1018126</v>
      </c>
      <c r="E1371" s="31" t="s">
        <v>1676</v>
      </c>
      <c r="F1371" s="31"/>
      <c r="G1371" s="37" t="s">
        <v>39</v>
      </c>
      <c r="H1371" s="41" t="s">
        <v>59</v>
      </c>
      <c r="I1371" s="29">
        <v>1136776</v>
      </c>
      <c r="J1371" s="46"/>
      <c r="K1371" s="30" t="s">
        <v>1615</v>
      </c>
      <c r="L1371" s="37" t="s">
        <v>35</v>
      </c>
      <c r="M1371" s="33">
        <v>5900</v>
      </c>
      <c r="N1371" s="29">
        <v>1.47</v>
      </c>
      <c r="O1371" s="29">
        <v>1.9599999999999999E-2</v>
      </c>
      <c r="P1371" s="29">
        <v>1</v>
      </c>
      <c r="Q1371" s="29">
        <v>2200</v>
      </c>
      <c r="R1371" s="29">
        <v>1500</v>
      </c>
      <c r="S1371" s="29">
        <v>2200</v>
      </c>
      <c r="T1371" s="29">
        <v>1.47</v>
      </c>
      <c r="U1371" s="29">
        <v>7.26</v>
      </c>
    </row>
    <row r="1372" spans="1:21" ht="25.2" x14ac:dyDescent="0.3">
      <c r="A1372" s="59"/>
      <c r="B1372" s="47">
        <v>1367</v>
      </c>
      <c r="C1372" s="45">
        <v>1095725</v>
      </c>
      <c r="D1372" s="29">
        <v>1018127</v>
      </c>
      <c r="E1372" s="31" t="s">
        <v>1677</v>
      </c>
      <c r="F1372" s="31"/>
      <c r="G1372" s="37" t="s">
        <v>31</v>
      </c>
      <c r="H1372" s="41" t="s">
        <v>59</v>
      </c>
      <c r="I1372" s="29">
        <v>1136777</v>
      </c>
      <c r="J1372" s="46"/>
      <c r="K1372" s="38" t="s">
        <v>3788</v>
      </c>
      <c r="L1372" s="37" t="s">
        <v>35</v>
      </c>
      <c r="M1372" s="33" t="s">
        <v>5289</v>
      </c>
      <c r="N1372" s="29">
        <v>1.67</v>
      </c>
      <c r="O1372" s="29">
        <v>1.9599999999999999E-2</v>
      </c>
      <c r="P1372" s="29">
        <v>1</v>
      </c>
      <c r="Q1372" s="29">
        <v>2200</v>
      </c>
      <c r="R1372" s="29">
        <v>1500</v>
      </c>
      <c r="S1372" s="29">
        <v>2200</v>
      </c>
      <c r="T1372" s="29">
        <v>1.67</v>
      </c>
      <c r="U1372" s="29">
        <v>7.26</v>
      </c>
    </row>
    <row r="1373" spans="1:21" ht="25.2" x14ac:dyDescent="0.3">
      <c r="A1373" s="59"/>
      <c r="B1373" s="47">
        <v>1368</v>
      </c>
      <c r="C1373" s="45">
        <v>1095726</v>
      </c>
      <c r="D1373" s="29">
        <v>1018128</v>
      </c>
      <c r="E1373" s="31" t="s">
        <v>1678</v>
      </c>
      <c r="F1373" s="31"/>
      <c r="G1373" s="37" t="s">
        <v>31</v>
      </c>
      <c r="H1373" s="41" t="s">
        <v>59</v>
      </c>
      <c r="I1373" s="29">
        <v>1136778</v>
      </c>
      <c r="J1373" s="46"/>
      <c r="K1373" s="38" t="s">
        <v>3788</v>
      </c>
      <c r="L1373" s="37" t="s">
        <v>35</v>
      </c>
      <c r="M1373" s="33" t="s">
        <v>5289</v>
      </c>
      <c r="N1373" s="29">
        <v>1.97</v>
      </c>
      <c r="O1373" s="29">
        <v>1.9599999999999999E-2</v>
      </c>
      <c r="P1373" s="29">
        <v>1</v>
      </c>
      <c r="Q1373" s="29">
        <v>2200</v>
      </c>
      <c r="R1373" s="29">
        <v>1500</v>
      </c>
      <c r="S1373" s="29">
        <v>2200</v>
      </c>
      <c r="T1373" s="29">
        <v>1.97</v>
      </c>
      <c r="U1373" s="29">
        <v>7.26</v>
      </c>
    </row>
    <row r="1374" spans="1:21" ht="25.2" x14ac:dyDescent="0.3">
      <c r="A1374" s="59"/>
      <c r="B1374" s="47">
        <v>1369</v>
      </c>
      <c r="C1374" s="45">
        <v>1095727</v>
      </c>
      <c r="D1374" s="29">
        <v>1018129</v>
      </c>
      <c r="E1374" s="31" t="s">
        <v>1679</v>
      </c>
      <c r="F1374" s="31"/>
      <c r="G1374" s="37" t="s">
        <v>31</v>
      </c>
      <c r="H1374" s="41" t="s">
        <v>59</v>
      </c>
      <c r="I1374" s="29">
        <v>1136779</v>
      </c>
      <c r="J1374" s="46"/>
      <c r="K1374" s="38" t="s">
        <v>3788</v>
      </c>
      <c r="L1374" s="37" t="s">
        <v>35</v>
      </c>
      <c r="M1374" s="33" t="s">
        <v>5289</v>
      </c>
      <c r="N1374" s="29">
        <v>2.72</v>
      </c>
      <c r="O1374" s="29">
        <v>3.0624999999999999E-2</v>
      </c>
      <c r="P1374" s="29">
        <v>1</v>
      </c>
      <c r="Q1374" s="29">
        <v>2200</v>
      </c>
      <c r="R1374" s="29">
        <v>1300</v>
      </c>
      <c r="S1374" s="29">
        <v>2200</v>
      </c>
      <c r="T1374" s="29">
        <v>2.72</v>
      </c>
      <c r="U1374" s="29">
        <v>6.2919999999999998</v>
      </c>
    </row>
    <row r="1375" spans="1:21" ht="25.2" x14ac:dyDescent="0.3">
      <c r="A1375" s="59"/>
      <c r="B1375" s="47">
        <v>1370</v>
      </c>
      <c r="C1375" s="45">
        <v>1095728</v>
      </c>
      <c r="D1375" s="29">
        <v>1018130</v>
      </c>
      <c r="E1375" s="31" t="s">
        <v>1680</v>
      </c>
      <c r="F1375" s="31"/>
      <c r="G1375" s="37" t="s">
        <v>31</v>
      </c>
      <c r="H1375" s="41" t="s">
        <v>59</v>
      </c>
      <c r="I1375" s="29">
        <v>1136780</v>
      </c>
      <c r="J1375" s="46"/>
      <c r="K1375" s="38" t="s">
        <v>3788</v>
      </c>
      <c r="L1375" s="37" t="s">
        <v>35</v>
      </c>
      <c r="M1375" s="33" t="s">
        <v>5289</v>
      </c>
      <c r="N1375" s="29">
        <v>3.14</v>
      </c>
      <c r="O1375" s="29">
        <v>3.0624999999999999E-2</v>
      </c>
      <c r="P1375" s="29">
        <v>1</v>
      </c>
      <c r="Q1375" s="29">
        <v>2200</v>
      </c>
      <c r="R1375" s="29">
        <v>1300</v>
      </c>
      <c r="S1375" s="29">
        <v>2200</v>
      </c>
      <c r="T1375" s="29">
        <v>3.14</v>
      </c>
      <c r="U1375" s="29">
        <v>6.2919999999999998</v>
      </c>
    </row>
    <row r="1376" spans="1:21" ht="25.2" x14ac:dyDescent="0.3">
      <c r="A1376" s="59"/>
      <c r="B1376" s="47">
        <v>1371</v>
      </c>
      <c r="C1376" s="45">
        <v>1095729</v>
      </c>
      <c r="D1376" s="29">
        <v>1018131</v>
      </c>
      <c r="E1376" s="31" t="s">
        <v>1681</v>
      </c>
      <c r="F1376" s="31"/>
      <c r="G1376" s="37" t="s">
        <v>31</v>
      </c>
      <c r="H1376" s="41" t="s">
        <v>59</v>
      </c>
      <c r="I1376" s="29">
        <v>1136781</v>
      </c>
      <c r="J1376" s="46"/>
      <c r="K1376" s="38" t="s">
        <v>3788</v>
      </c>
      <c r="L1376" s="37" t="s">
        <v>35</v>
      </c>
      <c r="M1376" s="33" t="s">
        <v>5289</v>
      </c>
      <c r="N1376" s="29">
        <v>5.24</v>
      </c>
      <c r="O1376" s="29">
        <v>0.04</v>
      </c>
      <c r="P1376" s="29">
        <v>1</v>
      </c>
      <c r="Q1376" s="29">
        <v>2400</v>
      </c>
      <c r="R1376" s="29">
        <v>1500</v>
      </c>
      <c r="S1376" s="29">
        <v>2400</v>
      </c>
      <c r="T1376" s="29">
        <v>5.24</v>
      </c>
      <c r="U1376" s="29">
        <v>8.64</v>
      </c>
    </row>
    <row r="1377" spans="1:21" ht="37.799999999999997" x14ac:dyDescent="0.3">
      <c r="A1377" s="59"/>
      <c r="B1377" s="47">
        <v>1372</v>
      </c>
      <c r="C1377" s="45">
        <v>1095730</v>
      </c>
      <c r="D1377" s="29">
        <v>1048687</v>
      </c>
      <c r="E1377" s="31" t="s">
        <v>1684</v>
      </c>
      <c r="F1377" s="31"/>
      <c r="G1377" s="37" t="s">
        <v>42</v>
      </c>
      <c r="H1377" s="41" t="s">
        <v>62</v>
      </c>
      <c r="I1377" s="29">
        <v>1136086</v>
      </c>
      <c r="J1377" s="46"/>
      <c r="K1377" s="30" t="s">
        <v>1615</v>
      </c>
      <c r="L1377" s="37" t="s">
        <v>35</v>
      </c>
      <c r="M1377" s="33">
        <v>5347</v>
      </c>
      <c r="N1377" s="29">
        <v>0.57999999999999996</v>
      </c>
      <c r="O1377" s="29">
        <v>4.6239999999999996E-3</v>
      </c>
      <c r="P1377" s="29">
        <v>1</v>
      </c>
      <c r="Q1377" s="29">
        <v>1600</v>
      </c>
      <c r="R1377" s="29">
        <v>700</v>
      </c>
      <c r="S1377" s="29">
        <v>1600</v>
      </c>
      <c r="T1377" s="29">
        <v>0.57999999999999996</v>
      </c>
      <c r="U1377" s="29">
        <v>1.792</v>
      </c>
    </row>
    <row r="1378" spans="1:21" ht="25.2" x14ac:dyDescent="0.3">
      <c r="A1378" s="59"/>
      <c r="B1378" s="47">
        <v>1373</v>
      </c>
      <c r="C1378" s="45">
        <v>1095731</v>
      </c>
      <c r="D1378" s="29">
        <v>1048688</v>
      </c>
      <c r="E1378" s="31" t="s">
        <v>1685</v>
      </c>
      <c r="F1378" s="31"/>
      <c r="G1378" s="37" t="s">
        <v>42</v>
      </c>
      <c r="H1378" s="41" t="s">
        <v>59</v>
      </c>
      <c r="I1378" s="45">
        <v>1136782</v>
      </c>
      <c r="J1378" s="46"/>
      <c r="K1378" s="30" t="s">
        <v>1615</v>
      </c>
      <c r="L1378" s="37" t="s">
        <v>35</v>
      </c>
      <c r="M1378" s="33">
        <v>5402</v>
      </c>
      <c r="N1378" s="29">
        <v>0.67</v>
      </c>
      <c r="O1378" s="29">
        <v>4.6239999999999996E-3</v>
      </c>
      <c r="P1378" s="29">
        <v>1</v>
      </c>
      <c r="Q1378" s="29">
        <v>1600</v>
      </c>
      <c r="R1378" s="29">
        <v>700</v>
      </c>
      <c r="S1378" s="29">
        <v>1600</v>
      </c>
      <c r="T1378" s="29">
        <v>0.67</v>
      </c>
      <c r="U1378" s="29">
        <v>1.792</v>
      </c>
    </row>
    <row r="1379" spans="1:21" ht="37.799999999999997" x14ac:dyDescent="0.3">
      <c r="A1379" s="59"/>
      <c r="B1379" s="47">
        <v>1374</v>
      </c>
      <c r="C1379" s="45">
        <v>1095732</v>
      </c>
      <c r="D1379" s="29">
        <v>1035935</v>
      </c>
      <c r="E1379" s="39" t="s">
        <v>1686</v>
      </c>
      <c r="F1379" s="39"/>
      <c r="G1379" s="29" t="s">
        <v>58</v>
      </c>
      <c r="H1379" s="41" t="s">
        <v>62</v>
      </c>
      <c r="I1379" s="29">
        <v>1136782</v>
      </c>
      <c r="J1379" s="46"/>
      <c r="K1379" s="30" t="s">
        <v>1615</v>
      </c>
      <c r="L1379" s="37" t="s">
        <v>35</v>
      </c>
      <c r="M1379" s="33">
        <v>7610</v>
      </c>
      <c r="N1379" s="29">
        <v>1.2</v>
      </c>
      <c r="O1379" s="29">
        <v>1.9599999999999999E-2</v>
      </c>
      <c r="P1379" s="29">
        <v>1</v>
      </c>
      <c r="Q1379" s="29">
        <v>2250</v>
      </c>
      <c r="R1379" s="29">
        <v>1400</v>
      </c>
      <c r="S1379" s="29">
        <v>2250</v>
      </c>
      <c r="T1379" s="29">
        <v>1.2</v>
      </c>
      <c r="U1379" s="29">
        <v>7.0875000000000004</v>
      </c>
    </row>
    <row r="1380" spans="1:21" ht="25.2" x14ac:dyDescent="0.3">
      <c r="A1380" s="59"/>
      <c r="B1380" s="47">
        <v>1375</v>
      </c>
      <c r="C1380" s="45">
        <v>1095733</v>
      </c>
      <c r="D1380" s="29">
        <v>1048689</v>
      </c>
      <c r="E1380" s="31" t="s">
        <v>1687</v>
      </c>
      <c r="F1380" s="31"/>
      <c r="G1380" s="37" t="s">
        <v>47</v>
      </c>
      <c r="H1380" s="41" t="s">
        <v>59</v>
      </c>
      <c r="I1380" s="45">
        <v>1136783</v>
      </c>
      <c r="J1380" s="46"/>
      <c r="K1380" s="30" t="s">
        <v>1615</v>
      </c>
      <c r="L1380" s="37" t="s">
        <v>35</v>
      </c>
      <c r="M1380" s="33">
        <v>7014</v>
      </c>
      <c r="N1380" s="29">
        <v>1.4</v>
      </c>
      <c r="O1380" s="29">
        <v>8.0999999999999996E-3</v>
      </c>
      <c r="P1380" s="29">
        <v>1</v>
      </c>
      <c r="Q1380" s="29">
        <v>1600</v>
      </c>
      <c r="R1380" s="29">
        <v>900</v>
      </c>
      <c r="S1380" s="29">
        <v>1600</v>
      </c>
      <c r="T1380" s="29">
        <v>1.4</v>
      </c>
      <c r="U1380" s="29">
        <v>2.3039999999999998</v>
      </c>
    </row>
    <row r="1381" spans="1:21" ht="25.2" x14ac:dyDescent="0.3">
      <c r="A1381" s="59"/>
      <c r="B1381" s="47">
        <v>1376</v>
      </c>
      <c r="C1381" s="45">
        <v>1095734</v>
      </c>
      <c r="D1381" s="29">
        <v>1048690</v>
      </c>
      <c r="E1381" s="31" t="s">
        <v>1688</v>
      </c>
      <c r="F1381" s="31"/>
      <c r="G1381" s="37" t="s">
        <v>47</v>
      </c>
      <c r="H1381" s="41" t="s">
        <v>59</v>
      </c>
      <c r="I1381" s="29">
        <v>1136783</v>
      </c>
      <c r="J1381" s="46"/>
      <c r="K1381" s="30" t="s">
        <v>1615</v>
      </c>
      <c r="L1381" s="37" t="s">
        <v>35</v>
      </c>
      <c r="M1381" s="33">
        <v>7687</v>
      </c>
      <c r="N1381" s="29">
        <v>1.5</v>
      </c>
      <c r="O1381" s="29">
        <v>1.9599999999999999E-2</v>
      </c>
      <c r="P1381" s="29">
        <v>1</v>
      </c>
      <c r="Q1381" s="29">
        <v>2250</v>
      </c>
      <c r="R1381" s="29">
        <v>1400</v>
      </c>
      <c r="S1381" s="29">
        <v>2250</v>
      </c>
      <c r="T1381" s="29">
        <v>1.5</v>
      </c>
      <c r="U1381" s="29">
        <v>7.0875000000000004</v>
      </c>
    </row>
    <row r="1382" spans="1:21" ht="25.2" x14ac:dyDescent="0.3">
      <c r="A1382" s="59"/>
      <c r="B1382" s="47">
        <v>1377</v>
      </c>
      <c r="C1382" s="45">
        <v>1095735</v>
      </c>
      <c r="D1382" s="29">
        <v>1048691</v>
      </c>
      <c r="E1382" s="31" t="s">
        <v>1689</v>
      </c>
      <c r="F1382" s="31"/>
      <c r="G1382" s="37" t="s">
        <v>47</v>
      </c>
      <c r="H1382" s="41" t="s">
        <v>59</v>
      </c>
      <c r="I1382" s="45">
        <v>1136783</v>
      </c>
      <c r="J1382" s="46"/>
      <c r="K1382" s="38" t="s">
        <v>3788</v>
      </c>
      <c r="L1382" s="37" t="s">
        <v>35</v>
      </c>
      <c r="M1382" s="33" t="s">
        <v>5289</v>
      </c>
      <c r="N1382" s="29">
        <v>1.26</v>
      </c>
      <c r="O1382" s="29">
        <v>8.0999999999999996E-3</v>
      </c>
      <c r="P1382" s="29">
        <v>1</v>
      </c>
      <c r="Q1382" s="29">
        <v>1600</v>
      </c>
      <c r="R1382" s="29">
        <v>900</v>
      </c>
      <c r="S1382" s="29">
        <v>1600</v>
      </c>
      <c r="T1382" s="29">
        <v>1.26</v>
      </c>
      <c r="U1382" s="29">
        <v>2.3039999999999998</v>
      </c>
    </row>
    <row r="1383" spans="1:21" ht="25.2" x14ac:dyDescent="0.3">
      <c r="A1383" s="59"/>
      <c r="B1383" s="47">
        <v>1378</v>
      </c>
      <c r="C1383" s="45">
        <v>1095736</v>
      </c>
      <c r="D1383" s="29">
        <v>1048692</v>
      </c>
      <c r="E1383" s="31" t="s">
        <v>1690</v>
      </c>
      <c r="F1383" s="31"/>
      <c r="G1383" s="37" t="s">
        <v>47</v>
      </c>
      <c r="H1383" s="41" t="s">
        <v>59</v>
      </c>
      <c r="I1383" s="29">
        <v>1136784</v>
      </c>
      <c r="J1383" s="46"/>
      <c r="K1383" s="38" t="s">
        <v>3788</v>
      </c>
      <c r="L1383" s="37" t="s">
        <v>35</v>
      </c>
      <c r="M1383" s="33" t="s">
        <v>5289</v>
      </c>
      <c r="N1383" s="29">
        <v>1.7</v>
      </c>
      <c r="O1383" s="29">
        <v>1.9599999999999999E-2</v>
      </c>
      <c r="P1383" s="29">
        <v>1</v>
      </c>
      <c r="Q1383" s="29">
        <v>2250</v>
      </c>
      <c r="R1383" s="29">
        <v>1400</v>
      </c>
      <c r="S1383" s="29">
        <v>2250</v>
      </c>
      <c r="T1383" s="29">
        <v>1.7</v>
      </c>
      <c r="U1383" s="29">
        <v>7.0875000000000004</v>
      </c>
    </row>
    <row r="1384" spans="1:21" ht="25.2" x14ac:dyDescent="0.3">
      <c r="A1384" s="59"/>
      <c r="B1384" s="47">
        <v>1379</v>
      </c>
      <c r="C1384" s="45">
        <v>1095737</v>
      </c>
      <c r="D1384" s="29">
        <v>1048693</v>
      </c>
      <c r="E1384" s="31" t="s">
        <v>1691</v>
      </c>
      <c r="F1384" s="31"/>
      <c r="G1384" s="37" t="s">
        <v>39</v>
      </c>
      <c r="H1384" s="41" t="s">
        <v>59</v>
      </c>
      <c r="I1384" s="29">
        <v>1136785</v>
      </c>
      <c r="J1384" s="46"/>
      <c r="K1384" s="38" t="s">
        <v>3788</v>
      </c>
      <c r="L1384" s="37" t="s">
        <v>35</v>
      </c>
      <c r="M1384" s="33" t="s">
        <v>5289</v>
      </c>
      <c r="N1384" s="29">
        <v>2.1</v>
      </c>
      <c r="O1384" s="29">
        <v>1.9599999999999999E-2</v>
      </c>
      <c r="P1384" s="29">
        <v>1</v>
      </c>
      <c r="Q1384" s="29">
        <v>2250</v>
      </c>
      <c r="R1384" s="29">
        <v>1400</v>
      </c>
      <c r="S1384" s="29">
        <v>2250</v>
      </c>
      <c r="T1384" s="29">
        <v>2.1</v>
      </c>
      <c r="U1384" s="29">
        <v>7.0875000000000004</v>
      </c>
    </row>
    <row r="1385" spans="1:21" ht="25.2" x14ac:dyDescent="0.3">
      <c r="A1385" s="59"/>
      <c r="B1385" s="47">
        <v>1380</v>
      </c>
      <c r="C1385" s="45">
        <v>1095738</v>
      </c>
      <c r="D1385" s="29">
        <v>1048694</v>
      </c>
      <c r="E1385" s="31" t="s">
        <v>1692</v>
      </c>
      <c r="F1385" s="31"/>
      <c r="G1385" s="37" t="s">
        <v>31</v>
      </c>
      <c r="H1385" s="41" t="s">
        <v>59</v>
      </c>
      <c r="I1385" s="29">
        <v>1136786</v>
      </c>
      <c r="J1385" s="46"/>
      <c r="K1385" s="38" t="s">
        <v>3788</v>
      </c>
      <c r="L1385" s="37" t="s">
        <v>35</v>
      </c>
      <c r="M1385" s="33" t="s">
        <v>5289</v>
      </c>
      <c r="N1385" s="29">
        <v>2.9</v>
      </c>
      <c r="O1385" s="29">
        <v>3.0624999999999999E-2</v>
      </c>
      <c r="P1385" s="29">
        <v>1</v>
      </c>
      <c r="Q1385" s="29">
        <v>2000</v>
      </c>
      <c r="R1385" s="29">
        <v>1850</v>
      </c>
      <c r="S1385" s="29">
        <v>2000</v>
      </c>
      <c r="T1385" s="29">
        <v>2.9</v>
      </c>
      <c r="U1385" s="29">
        <v>7.4</v>
      </c>
    </row>
    <row r="1386" spans="1:21" ht="25.2" x14ac:dyDescent="0.3">
      <c r="A1386" s="59"/>
      <c r="B1386" s="47">
        <v>1381</v>
      </c>
      <c r="C1386" s="45">
        <v>1095739</v>
      </c>
      <c r="D1386" s="29">
        <v>1048695</v>
      </c>
      <c r="E1386" s="31" t="s">
        <v>1693</v>
      </c>
      <c r="F1386" s="31"/>
      <c r="G1386" s="37" t="s">
        <v>31</v>
      </c>
      <c r="H1386" s="41" t="s">
        <v>59</v>
      </c>
      <c r="I1386" s="29">
        <v>1136787</v>
      </c>
      <c r="J1386" s="46"/>
      <c r="K1386" s="38" t="s">
        <v>3788</v>
      </c>
      <c r="L1386" s="37" t="s">
        <v>35</v>
      </c>
      <c r="M1386" s="33" t="s">
        <v>5289</v>
      </c>
      <c r="N1386" s="29">
        <v>4.4000000000000004</v>
      </c>
      <c r="O1386" s="29">
        <v>0.04</v>
      </c>
      <c r="P1386" s="29">
        <v>1</v>
      </c>
      <c r="Q1386" s="29">
        <v>2400</v>
      </c>
      <c r="R1386" s="29">
        <v>1400</v>
      </c>
      <c r="S1386" s="29">
        <v>2400</v>
      </c>
      <c r="T1386" s="29">
        <v>4.4000000000000004</v>
      </c>
      <c r="U1386" s="29">
        <v>8.0640000000000001</v>
      </c>
    </row>
    <row r="1387" spans="1:21" ht="25.2" x14ac:dyDescent="0.3">
      <c r="A1387" s="59"/>
      <c r="B1387" s="47">
        <v>1382</v>
      </c>
      <c r="C1387" s="45">
        <v>1095740</v>
      </c>
      <c r="D1387" s="29">
        <v>1048696</v>
      </c>
      <c r="E1387" s="31" t="s">
        <v>1694</v>
      </c>
      <c r="F1387" s="31"/>
      <c r="G1387" s="37" t="s">
        <v>31</v>
      </c>
      <c r="H1387" s="41" t="s">
        <v>59</v>
      </c>
      <c r="I1387" s="29">
        <v>1136788</v>
      </c>
      <c r="J1387" s="46"/>
      <c r="K1387" s="38" t="s">
        <v>3788</v>
      </c>
      <c r="L1387" s="37" t="s">
        <v>35</v>
      </c>
      <c r="M1387" s="33" t="s">
        <v>5289</v>
      </c>
      <c r="N1387" s="29">
        <v>5.3</v>
      </c>
      <c r="O1387" s="29">
        <v>0.04</v>
      </c>
      <c r="P1387" s="29">
        <v>1</v>
      </c>
      <c r="Q1387" s="29">
        <v>2400</v>
      </c>
      <c r="R1387" s="29">
        <v>1500</v>
      </c>
      <c r="S1387" s="29">
        <v>2400</v>
      </c>
      <c r="T1387" s="29">
        <v>5.0999999999999996</v>
      </c>
      <c r="U1387" s="29">
        <v>8.64</v>
      </c>
    </row>
    <row r="1388" spans="1:21" ht="25.2" x14ac:dyDescent="0.3">
      <c r="A1388" s="59"/>
      <c r="B1388" s="47">
        <v>1383</v>
      </c>
      <c r="C1388" s="45">
        <v>1095741</v>
      </c>
      <c r="D1388" s="29">
        <v>1035944</v>
      </c>
      <c r="E1388" s="31" t="s">
        <v>1695</v>
      </c>
      <c r="F1388" s="31"/>
      <c r="G1388" s="37" t="s">
        <v>92</v>
      </c>
      <c r="H1388" s="41" t="s">
        <v>59</v>
      </c>
      <c r="I1388" s="29">
        <v>1136789</v>
      </c>
      <c r="J1388" s="46"/>
      <c r="K1388" s="30" t="s">
        <v>1615</v>
      </c>
      <c r="L1388" s="37" t="s">
        <v>35</v>
      </c>
      <c r="M1388" s="33">
        <v>9446</v>
      </c>
      <c r="N1388" s="29">
        <v>1.47</v>
      </c>
      <c r="O1388" s="29">
        <v>1.9599999999999999E-2</v>
      </c>
      <c r="P1388" s="29">
        <v>1</v>
      </c>
      <c r="Q1388" s="29">
        <v>2000</v>
      </c>
      <c r="R1388" s="29">
        <v>1300</v>
      </c>
      <c r="S1388" s="29">
        <v>2000</v>
      </c>
      <c r="T1388" s="29">
        <v>1.47</v>
      </c>
      <c r="U1388" s="29">
        <v>5.2</v>
      </c>
    </row>
    <row r="1389" spans="1:21" ht="25.2" x14ac:dyDescent="0.3">
      <c r="A1389" s="59"/>
      <c r="B1389" s="47">
        <v>1384</v>
      </c>
      <c r="C1389" s="45">
        <v>1095742</v>
      </c>
      <c r="D1389" s="29">
        <v>1035945</v>
      </c>
      <c r="E1389" s="31" t="s">
        <v>1696</v>
      </c>
      <c r="F1389" s="31"/>
      <c r="G1389" s="37" t="s">
        <v>31</v>
      </c>
      <c r="H1389" s="41" t="s">
        <v>59</v>
      </c>
      <c r="I1389" s="29">
        <v>1136790</v>
      </c>
      <c r="J1389" s="46"/>
      <c r="K1389" s="30" t="s">
        <v>1615</v>
      </c>
      <c r="L1389" s="37" t="s">
        <v>35</v>
      </c>
      <c r="M1389" s="33">
        <v>10626</v>
      </c>
      <c r="N1389" s="29">
        <v>2.37</v>
      </c>
      <c r="O1389" s="29">
        <v>3.0624999999999999E-2</v>
      </c>
      <c r="P1389" s="29">
        <v>1</v>
      </c>
      <c r="Q1389" s="29">
        <v>2000</v>
      </c>
      <c r="R1389" s="29">
        <v>1850</v>
      </c>
      <c r="S1389" s="29">
        <v>2000</v>
      </c>
      <c r="T1389" s="29">
        <v>2.37</v>
      </c>
      <c r="U1389" s="29">
        <v>7.4</v>
      </c>
    </row>
    <row r="1390" spans="1:21" ht="25.2" x14ac:dyDescent="0.3">
      <c r="A1390" s="59"/>
      <c r="B1390" s="47">
        <v>1385</v>
      </c>
      <c r="C1390" s="45">
        <v>1095743</v>
      </c>
      <c r="D1390" s="29">
        <v>1035946</v>
      </c>
      <c r="E1390" s="31" t="s">
        <v>1697</v>
      </c>
      <c r="F1390" s="31"/>
      <c r="G1390" s="37" t="s">
        <v>92</v>
      </c>
      <c r="H1390" s="41" t="s">
        <v>59</v>
      </c>
      <c r="I1390" s="29">
        <v>1136791</v>
      </c>
      <c r="J1390" s="46"/>
      <c r="K1390" s="38" t="s">
        <v>3788</v>
      </c>
      <c r="L1390" s="37" t="s">
        <v>35</v>
      </c>
      <c r="M1390" s="33" t="s">
        <v>5289</v>
      </c>
      <c r="N1390" s="29">
        <v>2.57</v>
      </c>
      <c r="O1390" s="29">
        <v>3.0624999999999999E-2</v>
      </c>
      <c r="P1390" s="29">
        <v>1</v>
      </c>
      <c r="Q1390" s="29">
        <v>2000</v>
      </c>
      <c r="R1390" s="29">
        <v>1850</v>
      </c>
      <c r="S1390" s="29">
        <v>2000</v>
      </c>
      <c r="T1390" s="29">
        <v>2.57</v>
      </c>
      <c r="U1390" s="29">
        <v>7.4</v>
      </c>
    </row>
    <row r="1391" spans="1:21" ht="25.2" x14ac:dyDescent="0.3">
      <c r="A1391" s="59"/>
      <c r="B1391" s="47">
        <v>1386</v>
      </c>
      <c r="C1391" s="45">
        <v>1095744</v>
      </c>
      <c r="D1391" s="29">
        <v>1035947</v>
      </c>
      <c r="E1391" s="31" t="s">
        <v>1698</v>
      </c>
      <c r="F1391" s="31"/>
      <c r="G1391" s="37" t="s">
        <v>31</v>
      </c>
      <c r="H1391" s="41" t="s">
        <v>59</v>
      </c>
      <c r="I1391" s="29">
        <v>1136792</v>
      </c>
      <c r="J1391" s="46"/>
      <c r="K1391" s="38" t="s">
        <v>3788</v>
      </c>
      <c r="L1391" s="37" t="s">
        <v>35</v>
      </c>
      <c r="M1391" s="33" t="s">
        <v>5289</v>
      </c>
      <c r="N1391" s="29">
        <v>2.97</v>
      </c>
      <c r="O1391" s="29">
        <v>3.0624999999999999E-2</v>
      </c>
      <c r="P1391" s="29">
        <v>1</v>
      </c>
      <c r="Q1391" s="29">
        <v>2000</v>
      </c>
      <c r="R1391" s="29">
        <v>1850</v>
      </c>
      <c r="S1391" s="29">
        <v>2000</v>
      </c>
      <c r="T1391" s="29">
        <v>2.97</v>
      </c>
      <c r="U1391" s="29">
        <v>7.4</v>
      </c>
    </row>
    <row r="1392" spans="1:21" ht="25.2" x14ac:dyDescent="0.3">
      <c r="A1392" s="59"/>
      <c r="B1392" s="47">
        <v>1387</v>
      </c>
      <c r="C1392" s="45">
        <v>1095745</v>
      </c>
      <c r="D1392" s="29">
        <v>1035923</v>
      </c>
      <c r="E1392" s="31" t="s">
        <v>1699</v>
      </c>
      <c r="F1392" s="31"/>
      <c r="G1392" s="37" t="s">
        <v>31</v>
      </c>
      <c r="H1392" s="41" t="s">
        <v>59</v>
      </c>
      <c r="I1392" s="29">
        <v>1136793</v>
      </c>
      <c r="J1392" s="46"/>
      <c r="K1392" s="38" t="s">
        <v>3788</v>
      </c>
      <c r="L1392" s="37" t="s">
        <v>35</v>
      </c>
      <c r="M1392" s="33" t="s">
        <v>5289</v>
      </c>
      <c r="N1392" s="29">
        <v>3.2</v>
      </c>
      <c r="O1392" s="29">
        <v>3.0624999999999999E-2</v>
      </c>
      <c r="P1392" s="29">
        <v>1</v>
      </c>
      <c r="Q1392" s="29">
        <v>2000</v>
      </c>
      <c r="R1392" s="29">
        <v>1850</v>
      </c>
      <c r="S1392" s="29">
        <v>2000</v>
      </c>
      <c r="T1392" s="29">
        <v>3.2</v>
      </c>
      <c r="U1392" s="29">
        <v>7.4</v>
      </c>
    </row>
    <row r="1393" spans="1:21" ht="25.2" x14ac:dyDescent="0.3">
      <c r="A1393" s="59"/>
      <c r="B1393" s="47">
        <v>1388</v>
      </c>
      <c r="C1393" s="45">
        <v>1095746</v>
      </c>
      <c r="D1393" s="29">
        <v>1035949</v>
      </c>
      <c r="E1393" s="31" t="s">
        <v>1700</v>
      </c>
      <c r="F1393" s="31"/>
      <c r="G1393" s="37" t="s">
        <v>31</v>
      </c>
      <c r="H1393" s="41" t="s">
        <v>59</v>
      </c>
      <c r="I1393" s="29">
        <v>1136794</v>
      </c>
      <c r="J1393" s="46"/>
      <c r="K1393" s="38" t="s">
        <v>3788</v>
      </c>
      <c r="L1393" s="37" t="s">
        <v>35</v>
      </c>
      <c r="M1393" s="33" t="s">
        <v>5289</v>
      </c>
      <c r="N1393" s="29">
        <v>4.5999999999999996</v>
      </c>
      <c r="O1393" s="29">
        <v>0.04</v>
      </c>
      <c r="P1393" s="29">
        <v>1</v>
      </c>
      <c r="Q1393" s="29">
        <v>2400</v>
      </c>
      <c r="R1393" s="29">
        <v>1400</v>
      </c>
      <c r="S1393" s="29">
        <v>2400</v>
      </c>
      <c r="T1393" s="29">
        <v>4.37</v>
      </c>
      <c r="U1393" s="29">
        <v>8.0640000000000001</v>
      </c>
    </row>
    <row r="1394" spans="1:21" ht="25.2" x14ac:dyDescent="0.3">
      <c r="A1394" s="59"/>
      <c r="B1394" s="47">
        <v>1389</v>
      </c>
      <c r="C1394" s="45">
        <v>1095747</v>
      </c>
      <c r="D1394" s="29">
        <v>1035950</v>
      </c>
      <c r="E1394" s="31" t="s">
        <v>1701</v>
      </c>
      <c r="F1394" s="31"/>
      <c r="G1394" s="37" t="s">
        <v>31</v>
      </c>
      <c r="H1394" s="41" t="s">
        <v>59</v>
      </c>
      <c r="I1394" s="29">
        <v>1136795</v>
      </c>
      <c r="J1394" s="46"/>
      <c r="K1394" s="38" t="s">
        <v>3788</v>
      </c>
      <c r="L1394" s="37" t="s">
        <v>35</v>
      </c>
      <c r="M1394" s="33" t="s">
        <v>5289</v>
      </c>
      <c r="N1394" s="29">
        <v>5.37</v>
      </c>
      <c r="O1394" s="29">
        <v>0.04</v>
      </c>
      <c r="P1394" s="29">
        <v>1</v>
      </c>
      <c r="Q1394" s="29">
        <v>2400</v>
      </c>
      <c r="R1394" s="29">
        <v>1400</v>
      </c>
      <c r="S1394" s="29">
        <v>2400</v>
      </c>
      <c r="T1394" s="29">
        <v>5.37</v>
      </c>
      <c r="U1394" s="29">
        <v>8.0640000000000001</v>
      </c>
    </row>
    <row r="1395" spans="1:21" ht="25.2" x14ac:dyDescent="0.3">
      <c r="A1395" s="1"/>
      <c r="B1395" s="47">
        <v>1390</v>
      </c>
      <c r="C1395" s="45">
        <v>1095756</v>
      </c>
      <c r="D1395" s="29">
        <v>1034222</v>
      </c>
      <c r="E1395" s="31" t="s">
        <v>1708</v>
      </c>
      <c r="F1395" s="31"/>
      <c r="G1395" s="37" t="s">
        <v>31</v>
      </c>
      <c r="H1395" s="41" t="s">
        <v>4779</v>
      </c>
      <c r="I1395" s="29"/>
      <c r="J1395" s="46"/>
      <c r="K1395" s="38" t="s">
        <v>3788</v>
      </c>
      <c r="L1395" s="37" t="s">
        <v>35</v>
      </c>
      <c r="M1395" s="33" t="s">
        <v>5289</v>
      </c>
      <c r="N1395" s="29">
        <v>5.0999999999999996</v>
      </c>
      <c r="O1395" s="29">
        <v>0.04</v>
      </c>
      <c r="P1395" s="29">
        <v>1</v>
      </c>
      <c r="Q1395" s="29">
        <v>2400</v>
      </c>
      <c r="R1395" s="29">
        <v>1400</v>
      </c>
      <c r="S1395" s="29">
        <v>2400</v>
      </c>
      <c r="T1395" s="29">
        <v>5.0999999999999996</v>
      </c>
      <c r="U1395" s="29">
        <v>8.0640000000000001</v>
      </c>
    </row>
    <row r="1396" spans="1:21" x14ac:dyDescent="0.3">
      <c r="A1396" s="18" t="s">
        <v>33</v>
      </c>
      <c r="B1396" s="47">
        <v>1391</v>
      </c>
      <c r="C1396" s="124" t="s">
        <v>5298</v>
      </c>
      <c r="D1396" s="103"/>
      <c r="E1396" s="39"/>
      <c r="F1396" s="39"/>
      <c r="G1396" s="29"/>
      <c r="H1396" s="141"/>
      <c r="I1396" s="40"/>
      <c r="J1396" s="46"/>
      <c r="K1396" s="32"/>
      <c r="L1396" s="29"/>
      <c r="M1396" s="33"/>
      <c r="N1396" s="29"/>
      <c r="O1396" s="29"/>
      <c r="P1396" s="29"/>
      <c r="Q1396" s="29" t="s">
        <v>33</v>
      </c>
      <c r="R1396" s="29" t="s">
        <v>33</v>
      </c>
      <c r="S1396" s="29" t="s">
        <v>33</v>
      </c>
      <c r="T1396" s="29"/>
      <c r="U1396" s="29"/>
    </row>
    <row r="1397" spans="1:21" ht="25.2" x14ac:dyDescent="0.3">
      <c r="A1397" s="59"/>
      <c r="B1397" s="47">
        <v>1392</v>
      </c>
      <c r="C1397" s="45">
        <v>1120124</v>
      </c>
      <c r="D1397" s="63">
        <v>1048697</v>
      </c>
      <c r="E1397" s="39" t="s">
        <v>1719</v>
      </c>
      <c r="F1397" s="39"/>
      <c r="G1397" s="29" t="s">
        <v>47</v>
      </c>
      <c r="H1397" s="41" t="s">
        <v>4779</v>
      </c>
      <c r="I1397" s="40"/>
      <c r="J1397" s="46"/>
      <c r="K1397" s="38" t="s">
        <v>1720</v>
      </c>
      <c r="L1397" s="29" t="s">
        <v>158</v>
      </c>
      <c r="M1397" s="33">
        <v>53840</v>
      </c>
      <c r="N1397" s="29">
        <v>0.85899999999999999</v>
      </c>
      <c r="O1397" s="29">
        <v>7.0000000000000001E-3</v>
      </c>
      <c r="P1397" s="29">
        <v>1</v>
      </c>
      <c r="Q1397" s="29">
        <v>290</v>
      </c>
      <c r="R1397" s="29">
        <v>190</v>
      </c>
      <c r="S1397" s="29">
        <v>145</v>
      </c>
      <c r="T1397" s="29">
        <v>0.85899999999999999</v>
      </c>
      <c r="U1397" s="29">
        <v>7.9895000000000001E-3</v>
      </c>
    </row>
    <row r="1398" spans="1:21" ht="25.2" x14ac:dyDescent="0.3">
      <c r="A1398" s="59"/>
      <c r="B1398" s="47">
        <v>1393</v>
      </c>
      <c r="C1398" s="45">
        <v>1120126</v>
      </c>
      <c r="D1398" s="63">
        <v>1048699</v>
      </c>
      <c r="E1398" s="39" t="s">
        <v>1721</v>
      </c>
      <c r="F1398" s="39"/>
      <c r="G1398" s="29" t="s">
        <v>47</v>
      </c>
      <c r="H1398" s="41" t="s">
        <v>4779</v>
      </c>
      <c r="I1398" s="40"/>
      <c r="J1398" s="46"/>
      <c r="K1398" s="38" t="s">
        <v>1720</v>
      </c>
      <c r="L1398" s="29" t="s">
        <v>158</v>
      </c>
      <c r="M1398" s="33">
        <v>60949</v>
      </c>
      <c r="N1398" s="29">
        <v>1.1970000000000001</v>
      </c>
      <c r="O1398" s="29">
        <v>1.4999999999999999E-2</v>
      </c>
      <c r="P1398" s="29">
        <v>1</v>
      </c>
      <c r="Q1398" s="29">
        <v>390</v>
      </c>
      <c r="R1398" s="29">
        <v>290</v>
      </c>
      <c r="S1398" s="29">
        <v>145</v>
      </c>
      <c r="T1398" s="29">
        <v>1.1970000000000001</v>
      </c>
      <c r="U1398" s="29">
        <v>1.6399500000000001E-2</v>
      </c>
    </row>
    <row r="1399" spans="1:21" ht="25.2" x14ac:dyDescent="0.3">
      <c r="A1399" s="59"/>
      <c r="B1399" s="47">
        <v>1394</v>
      </c>
      <c r="C1399" s="45">
        <v>1120123</v>
      </c>
      <c r="D1399" s="63">
        <v>1048703</v>
      </c>
      <c r="E1399" s="39" t="s">
        <v>4118</v>
      </c>
      <c r="F1399" s="39"/>
      <c r="G1399" s="29" t="s">
        <v>503</v>
      </c>
      <c r="H1399" s="41" t="s">
        <v>4779</v>
      </c>
      <c r="I1399" s="40"/>
      <c r="J1399" s="46"/>
      <c r="K1399" s="38" t="s">
        <v>1720</v>
      </c>
      <c r="L1399" s="29" t="s">
        <v>158</v>
      </c>
      <c r="M1399" s="33">
        <v>19866</v>
      </c>
      <c r="N1399" s="29">
        <v>0.438</v>
      </c>
      <c r="O1399" s="29">
        <v>1.6447E-3</v>
      </c>
      <c r="P1399" s="29">
        <v>1</v>
      </c>
      <c r="Q1399" s="29">
        <v>230</v>
      </c>
      <c r="R1399" s="29">
        <v>170</v>
      </c>
      <c r="S1399" s="29">
        <v>50</v>
      </c>
      <c r="T1399" s="29">
        <v>0.438</v>
      </c>
      <c r="U1399" s="29">
        <v>1.9550000000000001E-3</v>
      </c>
    </row>
    <row r="1400" spans="1:21" ht="25.2" x14ac:dyDescent="0.3">
      <c r="A1400" s="1"/>
      <c r="B1400" s="47">
        <v>1395</v>
      </c>
      <c r="C1400" s="45">
        <v>1018316</v>
      </c>
      <c r="D1400" s="63" t="s">
        <v>33</v>
      </c>
      <c r="E1400" s="31" t="s">
        <v>1740</v>
      </c>
      <c r="F1400" s="31"/>
      <c r="G1400" s="37" t="s">
        <v>47</v>
      </c>
      <c r="H1400" s="41" t="s">
        <v>4779</v>
      </c>
      <c r="I1400" s="40" t="s">
        <v>33</v>
      </c>
      <c r="J1400" s="46"/>
      <c r="K1400" s="38" t="s">
        <v>1720</v>
      </c>
      <c r="L1400" s="29" t="s">
        <v>158</v>
      </c>
      <c r="M1400" s="33">
        <v>8984</v>
      </c>
      <c r="N1400" s="29">
        <v>0.15</v>
      </c>
      <c r="O1400" s="29">
        <v>1.1050000000000001E-3</v>
      </c>
      <c r="P1400" s="29">
        <v>1</v>
      </c>
      <c r="Q1400" s="29">
        <v>130</v>
      </c>
      <c r="R1400" s="29">
        <v>100</v>
      </c>
      <c r="S1400" s="29">
        <v>85</v>
      </c>
      <c r="T1400" s="29">
        <v>0.15</v>
      </c>
      <c r="U1400" s="29">
        <v>1.1050000000000001E-3</v>
      </c>
    </row>
    <row r="1401" spans="1:21" ht="25.2" x14ac:dyDescent="0.3">
      <c r="A1401" s="1"/>
      <c r="B1401" s="47">
        <v>1396</v>
      </c>
      <c r="C1401" s="45">
        <v>1018313</v>
      </c>
      <c r="D1401" s="63" t="s">
        <v>33</v>
      </c>
      <c r="E1401" s="31" t="s">
        <v>1747</v>
      </c>
      <c r="F1401" s="31"/>
      <c r="G1401" s="29" t="s">
        <v>47</v>
      </c>
      <c r="H1401" s="41" t="s">
        <v>4779</v>
      </c>
      <c r="I1401" s="40" t="s">
        <v>33</v>
      </c>
      <c r="J1401" s="46"/>
      <c r="K1401" s="38" t="s">
        <v>1720</v>
      </c>
      <c r="L1401" s="29" t="s">
        <v>158</v>
      </c>
      <c r="M1401" s="33">
        <v>19721</v>
      </c>
      <c r="N1401" s="29">
        <v>0.42</v>
      </c>
      <c r="O1401" s="29">
        <v>8.1899999999999994E-3</v>
      </c>
      <c r="P1401" s="29">
        <v>1</v>
      </c>
      <c r="Q1401" s="29">
        <v>191</v>
      </c>
      <c r="R1401" s="29">
        <v>204</v>
      </c>
      <c r="S1401" s="29">
        <v>223</v>
      </c>
      <c r="T1401" s="29">
        <v>0.42</v>
      </c>
      <c r="U1401" s="29">
        <v>8.6889719999999997E-3</v>
      </c>
    </row>
    <row r="1402" spans="1:21" ht="25.2" x14ac:dyDescent="0.3">
      <c r="A1402" s="1"/>
      <c r="B1402" s="47">
        <v>1397</v>
      </c>
      <c r="C1402" s="45">
        <v>1018267</v>
      </c>
      <c r="D1402" s="63">
        <v>1044495</v>
      </c>
      <c r="E1402" s="39" t="s">
        <v>1793</v>
      </c>
      <c r="F1402" s="39"/>
      <c r="G1402" s="29" t="s">
        <v>47</v>
      </c>
      <c r="H1402" s="41" t="s">
        <v>4779</v>
      </c>
      <c r="I1402" s="46" t="s">
        <v>33</v>
      </c>
      <c r="J1402" s="46"/>
      <c r="K1402" s="38" t="s">
        <v>1720</v>
      </c>
      <c r="L1402" s="29" t="s">
        <v>158</v>
      </c>
      <c r="M1402" s="33">
        <v>16566</v>
      </c>
      <c r="N1402" s="29">
        <v>1</v>
      </c>
      <c r="O1402" s="29">
        <v>6.6550000000000003E-3</v>
      </c>
      <c r="P1402" s="29">
        <v>1</v>
      </c>
      <c r="Q1402" s="29">
        <v>550</v>
      </c>
      <c r="R1402" s="29">
        <v>110</v>
      </c>
      <c r="S1402" s="29">
        <v>110</v>
      </c>
      <c r="T1402" s="29">
        <v>1</v>
      </c>
      <c r="U1402" s="29">
        <v>6.6550000000000003E-3</v>
      </c>
    </row>
    <row r="1403" spans="1:21" ht="25.2" x14ac:dyDescent="0.3">
      <c r="A1403" s="1"/>
      <c r="B1403" s="47">
        <v>1398</v>
      </c>
      <c r="C1403" s="45">
        <v>1034203</v>
      </c>
      <c r="D1403" s="63" t="s">
        <v>33</v>
      </c>
      <c r="E1403" s="31" t="s">
        <v>1798</v>
      </c>
      <c r="F1403" s="31"/>
      <c r="G1403" s="37" t="s">
        <v>39</v>
      </c>
      <c r="H1403" s="41" t="s">
        <v>4779</v>
      </c>
      <c r="I1403" s="40" t="s">
        <v>33</v>
      </c>
      <c r="J1403" s="46"/>
      <c r="K1403" s="38" t="s">
        <v>1720</v>
      </c>
      <c r="L1403" s="29" t="s">
        <v>158</v>
      </c>
      <c r="M1403" s="33">
        <v>17450</v>
      </c>
      <c r="N1403" s="29">
        <v>0.43</v>
      </c>
      <c r="O1403" s="29">
        <v>2.0249999999999999E-3</v>
      </c>
      <c r="P1403" s="29">
        <v>1</v>
      </c>
      <c r="Q1403" s="29">
        <v>600</v>
      </c>
      <c r="R1403" s="29">
        <v>400</v>
      </c>
      <c r="S1403" s="29">
        <v>260</v>
      </c>
      <c r="T1403" s="29">
        <v>0.43</v>
      </c>
      <c r="U1403" s="29">
        <v>6.2399999999999997E-2</v>
      </c>
    </row>
    <row r="1404" spans="1:21" ht="25.2" x14ac:dyDescent="0.3">
      <c r="A1404" s="1"/>
      <c r="B1404" s="47">
        <v>1399</v>
      </c>
      <c r="C1404" s="45">
        <v>1007355</v>
      </c>
      <c r="D1404" s="40" t="s">
        <v>33</v>
      </c>
      <c r="E1404" s="39" t="s">
        <v>1800</v>
      </c>
      <c r="F1404" s="39"/>
      <c r="G1404" s="29" t="s">
        <v>39</v>
      </c>
      <c r="H1404" s="41" t="s">
        <v>4779</v>
      </c>
      <c r="I1404" s="40" t="s">
        <v>33</v>
      </c>
      <c r="J1404" s="46"/>
      <c r="K1404" s="38" t="s">
        <v>1720</v>
      </c>
      <c r="L1404" s="29" t="s">
        <v>158</v>
      </c>
      <c r="M1404" s="33">
        <v>155941</v>
      </c>
      <c r="N1404" s="29">
        <v>16.399999999999999</v>
      </c>
      <c r="O1404" s="29">
        <v>4.2436000000000001E-2</v>
      </c>
      <c r="P1404" s="29">
        <v>1</v>
      </c>
      <c r="Q1404" s="29">
        <v>1500</v>
      </c>
      <c r="R1404" s="29">
        <v>1500</v>
      </c>
      <c r="S1404" s="29">
        <v>650</v>
      </c>
      <c r="T1404" s="29">
        <v>16.399999999999999</v>
      </c>
      <c r="U1404" s="29">
        <v>1.4624999999999999</v>
      </c>
    </row>
    <row r="1405" spans="1:21" ht="25.2" x14ac:dyDescent="0.3">
      <c r="A1405" s="1"/>
      <c r="B1405" s="47">
        <v>1400</v>
      </c>
      <c r="C1405" s="45">
        <v>1018384</v>
      </c>
      <c r="D1405" s="63" t="s">
        <v>33</v>
      </c>
      <c r="E1405" s="31" t="s">
        <v>1806</v>
      </c>
      <c r="F1405" s="31"/>
      <c r="G1405" s="29" t="s">
        <v>503</v>
      </c>
      <c r="H1405" s="41" t="s">
        <v>4779</v>
      </c>
      <c r="I1405" s="46" t="s">
        <v>33</v>
      </c>
      <c r="J1405" s="46"/>
      <c r="K1405" s="38" t="s">
        <v>1720</v>
      </c>
      <c r="L1405" s="29" t="s">
        <v>158</v>
      </c>
      <c r="M1405" s="33">
        <v>82442</v>
      </c>
      <c r="N1405" s="29">
        <v>14.88</v>
      </c>
      <c r="O1405" s="29">
        <v>0.110592</v>
      </c>
      <c r="P1405" s="29">
        <v>1</v>
      </c>
      <c r="Q1405" s="29">
        <v>960</v>
      </c>
      <c r="R1405" s="29">
        <v>960</v>
      </c>
      <c r="S1405" s="29">
        <v>120</v>
      </c>
      <c r="T1405" s="29">
        <v>14.88</v>
      </c>
      <c r="U1405" s="29">
        <v>0.110592</v>
      </c>
    </row>
    <row r="1406" spans="1:21" ht="25.2" x14ac:dyDescent="0.3">
      <c r="A1406" s="1"/>
      <c r="B1406" s="47">
        <v>1401</v>
      </c>
      <c r="C1406" s="45">
        <v>1034312</v>
      </c>
      <c r="D1406" s="63" t="s">
        <v>33</v>
      </c>
      <c r="E1406" s="31" t="s">
        <v>1807</v>
      </c>
      <c r="F1406" s="31"/>
      <c r="G1406" s="37" t="s">
        <v>47</v>
      </c>
      <c r="H1406" s="41" t="s">
        <v>4779</v>
      </c>
      <c r="I1406" s="40" t="s">
        <v>33</v>
      </c>
      <c r="J1406" s="46"/>
      <c r="K1406" s="38" t="s">
        <v>1720</v>
      </c>
      <c r="L1406" s="29" t="s">
        <v>158</v>
      </c>
      <c r="M1406" s="33">
        <v>25842</v>
      </c>
      <c r="N1406" s="29">
        <v>0.48099999999999998</v>
      </c>
      <c r="O1406" s="29">
        <v>2.5600000000000002E-3</v>
      </c>
      <c r="P1406" s="29">
        <v>1</v>
      </c>
      <c r="Q1406" s="29">
        <v>390</v>
      </c>
      <c r="R1406" s="29">
        <v>290</v>
      </c>
      <c r="S1406" s="29">
        <v>305</v>
      </c>
      <c r="T1406" s="29">
        <v>0.48099999999999998</v>
      </c>
      <c r="U1406" s="29">
        <v>3.4495499999999998E-2</v>
      </c>
    </row>
    <row r="1407" spans="1:21" ht="25.2" x14ac:dyDescent="0.3">
      <c r="A1407" s="1"/>
      <c r="B1407" s="47">
        <v>1402</v>
      </c>
      <c r="C1407" s="45">
        <v>1034302</v>
      </c>
      <c r="D1407" s="63" t="s">
        <v>33</v>
      </c>
      <c r="E1407" s="31" t="s">
        <v>1812</v>
      </c>
      <c r="F1407" s="31"/>
      <c r="G1407" s="29" t="s">
        <v>39</v>
      </c>
      <c r="H1407" s="41" t="s">
        <v>4779</v>
      </c>
      <c r="I1407" s="40" t="s">
        <v>33</v>
      </c>
      <c r="J1407" s="46"/>
      <c r="K1407" s="38" t="s">
        <v>1720</v>
      </c>
      <c r="L1407" s="29" t="s">
        <v>158</v>
      </c>
      <c r="M1407" s="33">
        <v>39749</v>
      </c>
      <c r="N1407" s="29">
        <v>8</v>
      </c>
      <c r="O1407" s="29">
        <v>2.7040000000000002E-2</v>
      </c>
      <c r="P1407" s="29">
        <v>1</v>
      </c>
      <c r="Q1407" s="29">
        <v>1300</v>
      </c>
      <c r="R1407" s="29">
        <v>160</v>
      </c>
      <c r="S1407" s="29">
        <v>130</v>
      </c>
      <c r="T1407" s="29">
        <v>8</v>
      </c>
      <c r="U1407" s="29">
        <v>2.7040000000000002E-2</v>
      </c>
    </row>
    <row r="1408" spans="1:21" ht="25.2" x14ac:dyDescent="0.3">
      <c r="A1408" s="1"/>
      <c r="B1408" s="47">
        <v>1403</v>
      </c>
      <c r="C1408" s="45">
        <v>1042310</v>
      </c>
      <c r="D1408" s="63" t="s">
        <v>33</v>
      </c>
      <c r="E1408" s="39" t="s">
        <v>1817</v>
      </c>
      <c r="F1408" s="39"/>
      <c r="G1408" s="29" t="s">
        <v>47</v>
      </c>
      <c r="H1408" s="41" t="s">
        <v>4779</v>
      </c>
      <c r="I1408" s="40" t="s">
        <v>33</v>
      </c>
      <c r="J1408" s="46"/>
      <c r="K1408" s="38" t="s">
        <v>1720</v>
      </c>
      <c r="L1408" s="29" t="s">
        <v>158</v>
      </c>
      <c r="M1408" s="33">
        <v>11271</v>
      </c>
      <c r="N1408" s="29">
        <v>2.1999999999999999E-2</v>
      </c>
      <c r="O1408" s="29">
        <v>7.8999999999999996E-5</v>
      </c>
      <c r="P1408" s="29">
        <v>1</v>
      </c>
      <c r="Q1408" s="29">
        <v>220</v>
      </c>
      <c r="R1408" s="29">
        <v>160</v>
      </c>
      <c r="S1408" s="29">
        <v>50</v>
      </c>
      <c r="T1408" s="29">
        <v>2.1999999999999999E-2</v>
      </c>
      <c r="U1408" s="29">
        <v>1.7600000000000001E-3</v>
      </c>
    </row>
    <row r="1409" spans="1:21" ht="25.2" x14ac:dyDescent="0.3">
      <c r="A1409" s="1"/>
      <c r="B1409" s="47">
        <v>1404</v>
      </c>
      <c r="C1409" s="45">
        <v>1042311</v>
      </c>
      <c r="D1409" s="29"/>
      <c r="E1409" s="32" t="s">
        <v>1818</v>
      </c>
      <c r="F1409" s="32"/>
      <c r="G1409" s="37" t="s">
        <v>39</v>
      </c>
      <c r="H1409" s="41" t="s">
        <v>4779</v>
      </c>
      <c r="I1409" s="29"/>
      <c r="J1409" s="46"/>
      <c r="K1409" s="30" t="s">
        <v>1720</v>
      </c>
      <c r="L1409" s="29" t="s">
        <v>158</v>
      </c>
      <c r="M1409" s="33">
        <v>37324</v>
      </c>
      <c r="N1409" s="29">
        <v>3.7999999999999999E-2</v>
      </c>
      <c r="O1409" s="29">
        <v>1.505E-3</v>
      </c>
      <c r="P1409" s="29">
        <v>1</v>
      </c>
      <c r="Q1409" s="29">
        <v>220</v>
      </c>
      <c r="R1409" s="29">
        <v>160</v>
      </c>
      <c r="S1409" s="29">
        <v>50</v>
      </c>
      <c r="T1409" s="29">
        <v>3.7999999999999999E-2</v>
      </c>
      <c r="U1409" s="29">
        <v>1.7600000000000001E-3</v>
      </c>
    </row>
    <row r="1410" spans="1:21" ht="25.2" x14ac:dyDescent="0.3">
      <c r="A1410" s="1"/>
      <c r="B1410" s="47">
        <v>1405</v>
      </c>
      <c r="C1410" s="45">
        <v>1036606</v>
      </c>
      <c r="D1410" s="40" t="s">
        <v>33</v>
      </c>
      <c r="E1410" s="31" t="s">
        <v>1821</v>
      </c>
      <c r="F1410" s="31"/>
      <c r="G1410" s="29" t="s">
        <v>503</v>
      </c>
      <c r="H1410" s="41" t="s">
        <v>4779</v>
      </c>
      <c r="I1410" s="40" t="s">
        <v>33</v>
      </c>
      <c r="J1410" s="46"/>
      <c r="K1410" s="38" t="s">
        <v>1720</v>
      </c>
      <c r="L1410" s="29" t="s">
        <v>158</v>
      </c>
      <c r="M1410" s="33">
        <v>24269</v>
      </c>
      <c r="N1410" s="29">
        <v>0.14000000000000001</v>
      </c>
      <c r="O1410" s="29">
        <v>1.0000000000000001E-5</v>
      </c>
      <c r="P1410" s="29">
        <v>1</v>
      </c>
      <c r="Q1410" s="29">
        <v>15</v>
      </c>
      <c r="R1410" s="29">
        <v>270</v>
      </c>
      <c r="S1410" s="29">
        <v>145</v>
      </c>
      <c r="T1410" s="29">
        <v>0.14000000000000001</v>
      </c>
      <c r="U1410" s="29">
        <v>5.8724999999999999E-4</v>
      </c>
    </row>
    <row r="1411" spans="1:21" ht="25.2" x14ac:dyDescent="0.3">
      <c r="A1411" s="1"/>
      <c r="B1411" s="47">
        <v>1406</v>
      </c>
      <c r="C1411" s="45">
        <v>1135979</v>
      </c>
      <c r="D1411" s="29">
        <v>1018328</v>
      </c>
      <c r="E1411" s="30" t="s">
        <v>5643</v>
      </c>
      <c r="F1411" s="30"/>
      <c r="G1411" s="101" t="s">
        <v>42</v>
      </c>
      <c r="H1411" s="139" t="s">
        <v>4781</v>
      </c>
      <c r="I1411" s="27"/>
      <c r="J1411" s="46"/>
      <c r="K1411" s="38" t="s">
        <v>1720</v>
      </c>
      <c r="L1411" s="37" t="s">
        <v>158</v>
      </c>
      <c r="M1411" s="33">
        <v>5654</v>
      </c>
      <c r="N1411" s="29">
        <v>0.19</v>
      </c>
      <c r="O1411" s="29">
        <v>8.8999999999999995E-5</v>
      </c>
      <c r="P1411" s="29">
        <v>1</v>
      </c>
      <c r="Q1411" s="29">
        <v>1</v>
      </c>
      <c r="R1411" s="29">
        <v>44</v>
      </c>
      <c r="S1411" s="29">
        <v>42</v>
      </c>
      <c r="T1411" s="29">
        <v>48</v>
      </c>
      <c r="U1411" s="29">
        <v>0.19</v>
      </c>
    </row>
    <row r="1412" spans="1:21" ht="25.2" x14ac:dyDescent="0.3">
      <c r="A1412" s="1"/>
      <c r="B1412" s="47">
        <v>1407</v>
      </c>
      <c r="C1412" s="45">
        <v>1135630</v>
      </c>
      <c r="D1412" s="29">
        <v>1018329</v>
      </c>
      <c r="E1412" s="30" t="s">
        <v>5644</v>
      </c>
      <c r="F1412" s="30"/>
      <c r="G1412" s="29" t="s">
        <v>42</v>
      </c>
      <c r="H1412" s="139" t="s">
        <v>4781</v>
      </c>
      <c r="I1412" s="29"/>
      <c r="J1412" s="46"/>
      <c r="K1412" s="38" t="s">
        <v>1720</v>
      </c>
      <c r="L1412" s="29" t="s">
        <v>158</v>
      </c>
      <c r="M1412" s="33">
        <v>6299</v>
      </c>
      <c r="N1412" s="29">
        <v>0.27900000000000003</v>
      </c>
      <c r="O1412" s="29">
        <v>1.18E-4</v>
      </c>
      <c r="P1412" s="29">
        <v>1</v>
      </c>
      <c r="Q1412" s="29">
        <v>51</v>
      </c>
      <c r="R1412" s="29">
        <v>40</v>
      </c>
      <c r="S1412" s="29">
        <v>58</v>
      </c>
      <c r="T1412" s="29">
        <v>0.27900000000000003</v>
      </c>
      <c r="U1412" s="29">
        <v>1.18E-4</v>
      </c>
    </row>
    <row r="1413" spans="1:21" ht="25.2" x14ac:dyDescent="0.3">
      <c r="A1413" s="1"/>
      <c r="B1413" s="47">
        <v>1408</v>
      </c>
      <c r="C1413" s="45">
        <v>1135631</v>
      </c>
      <c r="D1413" s="29">
        <v>1018330</v>
      </c>
      <c r="E1413" s="30" t="s">
        <v>5645</v>
      </c>
      <c r="F1413" s="30"/>
      <c r="G1413" s="29" t="s">
        <v>42</v>
      </c>
      <c r="H1413" s="139" t="s">
        <v>4781</v>
      </c>
      <c r="I1413" s="29"/>
      <c r="J1413" s="46"/>
      <c r="K1413" s="38" t="s">
        <v>1720</v>
      </c>
      <c r="L1413" s="29" t="s">
        <v>158</v>
      </c>
      <c r="M1413" s="33">
        <v>8059</v>
      </c>
      <c r="N1413" s="29">
        <v>0.436</v>
      </c>
      <c r="O1413" s="29">
        <v>2.1000000000000001E-4</v>
      </c>
      <c r="P1413" s="29">
        <v>1</v>
      </c>
      <c r="Q1413" s="29">
        <v>68</v>
      </c>
      <c r="R1413" s="29">
        <v>51</v>
      </c>
      <c r="S1413" s="29">
        <v>66</v>
      </c>
      <c r="T1413" s="29">
        <v>0.436</v>
      </c>
      <c r="U1413" s="29">
        <v>2.1000000000000001E-4</v>
      </c>
    </row>
    <row r="1414" spans="1:21" ht="25.2" x14ac:dyDescent="0.3">
      <c r="A1414" s="1"/>
      <c r="B1414" s="47">
        <v>1409</v>
      </c>
      <c r="C1414" s="45">
        <v>1135632</v>
      </c>
      <c r="D1414" s="29">
        <v>1018331</v>
      </c>
      <c r="E1414" s="30" t="s">
        <v>5646</v>
      </c>
      <c r="F1414" s="30"/>
      <c r="G1414" s="29" t="s">
        <v>42</v>
      </c>
      <c r="H1414" s="139" t="s">
        <v>4781</v>
      </c>
      <c r="I1414" s="29"/>
      <c r="J1414" s="46"/>
      <c r="K1414" s="38" t="s">
        <v>3789</v>
      </c>
      <c r="L1414" s="29" t="s">
        <v>158</v>
      </c>
      <c r="M1414" s="33" t="s">
        <v>5289</v>
      </c>
      <c r="N1414" s="29">
        <v>0.64700000000000002</v>
      </c>
      <c r="O1414" s="29">
        <v>3.0800000000000001E-4</v>
      </c>
      <c r="P1414" s="29">
        <v>1</v>
      </c>
      <c r="Q1414" s="29">
        <v>68</v>
      </c>
      <c r="R1414" s="29">
        <v>63</v>
      </c>
      <c r="S1414" s="29">
        <v>72</v>
      </c>
      <c r="T1414" s="29">
        <v>0.64700000000000002</v>
      </c>
      <c r="U1414" s="29">
        <v>3.0800000000000001E-4</v>
      </c>
    </row>
    <row r="1415" spans="1:21" ht="25.2" x14ac:dyDescent="0.3">
      <c r="A1415" s="1"/>
      <c r="B1415" s="47">
        <v>1410</v>
      </c>
      <c r="C1415" s="45">
        <v>1135633</v>
      </c>
      <c r="D1415" s="29">
        <v>1018332</v>
      </c>
      <c r="E1415" s="30" t="s">
        <v>5647</v>
      </c>
      <c r="F1415" s="30"/>
      <c r="G1415" s="29" t="s">
        <v>42</v>
      </c>
      <c r="H1415" s="139" t="s">
        <v>4781</v>
      </c>
      <c r="I1415" s="29"/>
      <c r="J1415" s="46"/>
      <c r="K1415" s="38" t="s">
        <v>3789</v>
      </c>
      <c r="L1415" s="29" t="s">
        <v>158</v>
      </c>
      <c r="M1415" s="33" t="s">
        <v>5289</v>
      </c>
      <c r="N1415" s="29">
        <v>1.1419999999999999</v>
      </c>
      <c r="O1415" s="29">
        <v>6.4499999999999996E-4</v>
      </c>
      <c r="P1415" s="29">
        <v>1</v>
      </c>
      <c r="Q1415" s="29">
        <v>91</v>
      </c>
      <c r="R1415" s="29">
        <v>77</v>
      </c>
      <c r="S1415" s="29">
        <v>92</v>
      </c>
      <c r="T1415" s="29">
        <v>1.1419999999999999</v>
      </c>
      <c r="U1415" s="29">
        <v>6.4499999999999996E-4</v>
      </c>
    </row>
    <row r="1416" spans="1:21" ht="25.2" x14ac:dyDescent="0.3">
      <c r="A1416" s="1"/>
      <c r="B1416" s="47">
        <v>1411</v>
      </c>
      <c r="C1416" s="45">
        <v>1135980</v>
      </c>
      <c r="D1416" s="40">
        <v>1018333</v>
      </c>
      <c r="E1416" s="30" t="s">
        <v>5648</v>
      </c>
      <c r="F1416" s="30"/>
      <c r="G1416" s="101" t="s">
        <v>47</v>
      </c>
      <c r="H1416" s="139" t="s">
        <v>4781</v>
      </c>
      <c r="I1416" s="27"/>
      <c r="J1416" s="46"/>
      <c r="K1416" s="38" t="s">
        <v>3789</v>
      </c>
      <c r="L1416" s="37" t="s">
        <v>158</v>
      </c>
      <c r="M1416" s="33" t="s">
        <v>5289</v>
      </c>
      <c r="N1416" s="29">
        <v>1.446</v>
      </c>
      <c r="O1416" s="29">
        <v>8.8999999999999995E-4</v>
      </c>
      <c r="P1416" s="29">
        <v>1</v>
      </c>
      <c r="Q1416" s="29">
        <v>1</v>
      </c>
      <c r="R1416" s="29">
        <v>108</v>
      </c>
      <c r="S1416" s="29">
        <v>93</v>
      </c>
      <c r="T1416" s="29">
        <v>97</v>
      </c>
      <c r="U1416" s="29">
        <v>1.446</v>
      </c>
    </row>
    <row r="1417" spans="1:21" ht="25.2" x14ac:dyDescent="0.3">
      <c r="A1417" s="1"/>
      <c r="B1417" s="47">
        <v>1412</v>
      </c>
      <c r="C1417" s="45">
        <v>1135634</v>
      </c>
      <c r="D1417" s="29">
        <v>1018334</v>
      </c>
      <c r="E1417" s="30" t="s">
        <v>5649</v>
      </c>
      <c r="F1417" s="30"/>
      <c r="G1417" s="29" t="s">
        <v>47</v>
      </c>
      <c r="H1417" s="139" t="s">
        <v>4781</v>
      </c>
      <c r="I1417" s="29"/>
      <c r="J1417" s="46"/>
      <c r="K1417" s="38" t="s">
        <v>3789</v>
      </c>
      <c r="L1417" s="29" t="s">
        <v>158</v>
      </c>
      <c r="M1417" s="33" t="s">
        <v>5289</v>
      </c>
      <c r="N1417" s="29">
        <v>2.359</v>
      </c>
      <c r="O1417" s="29">
        <v>1.41E-3</v>
      </c>
      <c r="P1417" s="29">
        <v>1</v>
      </c>
      <c r="Q1417" s="29">
        <v>122</v>
      </c>
      <c r="R1417" s="29">
        <v>112</v>
      </c>
      <c r="S1417" s="29">
        <v>109</v>
      </c>
      <c r="T1417" s="29">
        <v>2.359</v>
      </c>
      <c r="U1417" s="29">
        <v>1.41E-3</v>
      </c>
    </row>
    <row r="1418" spans="1:21" ht="25.2" x14ac:dyDescent="0.3">
      <c r="A1418" s="1"/>
      <c r="B1418" s="47">
        <v>1413</v>
      </c>
      <c r="C1418" s="45">
        <v>1135635</v>
      </c>
      <c r="D1418" s="29">
        <v>1018335</v>
      </c>
      <c r="E1418" s="30" t="s">
        <v>5650</v>
      </c>
      <c r="F1418" s="30"/>
      <c r="G1418" s="29" t="s">
        <v>42</v>
      </c>
      <c r="H1418" s="139" t="s">
        <v>4781</v>
      </c>
      <c r="I1418" s="29"/>
      <c r="J1418" s="46"/>
      <c r="K1418" s="38" t="s">
        <v>3789</v>
      </c>
      <c r="L1418" s="29" t="s">
        <v>158</v>
      </c>
      <c r="M1418" s="33" t="s">
        <v>5289</v>
      </c>
      <c r="N1418" s="29">
        <v>2.9980000000000002</v>
      </c>
      <c r="O1418" s="29">
        <v>2.0500000000000002E-3</v>
      </c>
      <c r="P1418" s="29">
        <v>1</v>
      </c>
      <c r="Q1418" s="29">
        <v>143</v>
      </c>
      <c r="R1418" s="29">
        <v>128</v>
      </c>
      <c r="S1418" s="29">
        <v>120</v>
      </c>
      <c r="T1418" s="29">
        <v>2.9980000000000002</v>
      </c>
      <c r="U1418" s="29">
        <v>2.0500000000000002E-3</v>
      </c>
    </row>
    <row r="1419" spans="1:21" ht="25.2" x14ac:dyDescent="0.3">
      <c r="A1419" s="1"/>
      <c r="B1419" s="47">
        <v>1414</v>
      </c>
      <c r="C1419" s="45">
        <v>1135636</v>
      </c>
      <c r="D1419" s="29">
        <v>1078368</v>
      </c>
      <c r="E1419" s="30" t="s">
        <v>5651</v>
      </c>
      <c r="F1419" s="30"/>
      <c r="G1419" s="29" t="s">
        <v>47</v>
      </c>
      <c r="H1419" s="139" t="s">
        <v>4781</v>
      </c>
      <c r="I1419" s="29"/>
      <c r="J1419" s="46"/>
      <c r="K1419" s="38" t="s">
        <v>3789</v>
      </c>
      <c r="L1419" s="29" t="s">
        <v>158</v>
      </c>
      <c r="M1419" s="33" t="s">
        <v>5289</v>
      </c>
      <c r="N1419" s="29">
        <v>5.24</v>
      </c>
      <c r="O1419" s="29">
        <v>5.9199999999999997E-4</v>
      </c>
      <c r="P1419" s="29">
        <v>1</v>
      </c>
      <c r="Q1419" s="29">
        <v>140</v>
      </c>
      <c r="R1419" s="29">
        <v>160</v>
      </c>
      <c r="S1419" s="29">
        <v>140</v>
      </c>
      <c r="T1419" s="29">
        <v>5.24</v>
      </c>
      <c r="U1419" s="29">
        <v>5.9199999999999997E-4</v>
      </c>
    </row>
    <row r="1420" spans="1:21" ht="25.2" x14ac:dyDescent="0.3">
      <c r="A1420" s="1"/>
      <c r="B1420" s="47">
        <v>1415</v>
      </c>
      <c r="C1420" s="45">
        <v>1135976</v>
      </c>
      <c r="D1420" s="29">
        <v>1091505</v>
      </c>
      <c r="E1420" s="31" t="s">
        <v>5305</v>
      </c>
      <c r="F1420" s="31"/>
      <c r="G1420" s="29" t="s">
        <v>47</v>
      </c>
      <c r="H1420" s="139"/>
      <c r="I1420" s="29"/>
      <c r="J1420" s="46"/>
      <c r="K1420" s="38" t="s">
        <v>1720</v>
      </c>
      <c r="L1420" s="37" t="s">
        <v>158</v>
      </c>
      <c r="M1420" s="33">
        <v>1700</v>
      </c>
      <c r="N1420" s="29"/>
      <c r="O1420" s="29"/>
      <c r="P1420" s="29">
        <v>1</v>
      </c>
      <c r="Q1420" s="29"/>
      <c r="R1420" s="29"/>
      <c r="S1420" s="29"/>
      <c r="T1420" s="29"/>
      <c r="U1420" s="29"/>
    </row>
    <row r="1421" spans="1:21" ht="25.2" x14ac:dyDescent="0.3">
      <c r="A1421" s="1"/>
      <c r="B1421" s="47">
        <v>1416</v>
      </c>
      <c r="C1421" s="45">
        <v>1135981</v>
      </c>
      <c r="D1421" s="40">
        <v>1018336</v>
      </c>
      <c r="E1421" s="30" t="s">
        <v>5652</v>
      </c>
      <c r="F1421" s="30"/>
      <c r="G1421" s="101" t="s">
        <v>42</v>
      </c>
      <c r="H1421" s="139" t="s">
        <v>4781</v>
      </c>
      <c r="I1421" s="27"/>
      <c r="J1421" s="46"/>
      <c r="K1421" s="38" t="s">
        <v>1720</v>
      </c>
      <c r="L1421" s="37" t="s">
        <v>158</v>
      </c>
      <c r="M1421" s="33">
        <v>5654</v>
      </c>
      <c r="N1421" s="29">
        <v>0.19400000000000001</v>
      </c>
      <c r="O1421" s="29">
        <v>8.0000000000000007E-5</v>
      </c>
      <c r="P1421" s="29">
        <v>1</v>
      </c>
      <c r="Q1421" s="29">
        <v>1</v>
      </c>
      <c r="R1421" s="29">
        <v>49</v>
      </c>
      <c r="S1421" s="29">
        <v>40</v>
      </c>
      <c r="T1421" s="29">
        <v>48</v>
      </c>
      <c r="U1421" s="29">
        <v>0.19400000000000001</v>
      </c>
    </row>
    <row r="1422" spans="1:21" ht="25.2" x14ac:dyDescent="0.3">
      <c r="A1422" s="1"/>
      <c r="B1422" s="47">
        <v>1417</v>
      </c>
      <c r="C1422" s="45">
        <v>1135637</v>
      </c>
      <c r="D1422" s="29">
        <v>1018338</v>
      </c>
      <c r="E1422" s="30" t="s">
        <v>5653</v>
      </c>
      <c r="F1422" s="30"/>
      <c r="G1422" s="29" t="s">
        <v>47</v>
      </c>
      <c r="H1422" s="139" t="s">
        <v>4781</v>
      </c>
      <c r="I1422" s="29"/>
      <c r="J1422" s="46"/>
      <c r="K1422" s="38" t="s">
        <v>1720</v>
      </c>
      <c r="L1422" s="29" t="s">
        <v>158</v>
      </c>
      <c r="M1422" s="33">
        <v>6299</v>
      </c>
      <c r="N1422" s="29">
        <v>0.26100000000000001</v>
      </c>
      <c r="O1422" s="29">
        <v>1.3999999999999999E-4</v>
      </c>
      <c r="P1422" s="29">
        <v>1</v>
      </c>
      <c r="Q1422" s="29">
        <v>56</v>
      </c>
      <c r="R1422" s="29">
        <v>51</v>
      </c>
      <c r="S1422" s="29">
        <v>51</v>
      </c>
      <c r="T1422" s="29">
        <v>0.26100000000000001</v>
      </c>
      <c r="U1422" s="29">
        <v>1.3999999999999999E-4</v>
      </c>
    </row>
    <row r="1423" spans="1:21" ht="25.2" x14ac:dyDescent="0.3">
      <c r="A1423" s="1"/>
      <c r="B1423" s="47">
        <v>1418</v>
      </c>
      <c r="C1423" s="45">
        <v>1135638</v>
      </c>
      <c r="D1423" s="29">
        <v>1018339</v>
      </c>
      <c r="E1423" s="30" t="s">
        <v>5654</v>
      </c>
      <c r="F1423" s="30"/>
      <c r="G1423" s="29" t="s">
        <v>47</v>
      </c>
      <c r="H1423" s="139" t="s">
        <v>4781</v>
      </c>
      <c r="I1423" s="29"/>
      <c r="J1423" s="46"/>
      <c r="K1423" s="38" t="s">
        <v>1720</v>
      </c>
      <c r="L1423" s="29" t="s">
        <v>158</v>
      </c>
      <c r="M1423" s="33">
        <v>8059</v>
      </c>
      <c r="N1423" s="29">
        <v>0.44400000000000001</v>
      </c>
      <c r="O1423" s="29">
        <v>2.24E-4</v>
      </c>
      <c r="P1423" s="29">
        <v>1</v>
      </c>
      <c r="Q1423" s="29">
        <v>62</v>
      </c>
      <c r="R1423" s="29">
        <v>54</v>
      </c>
      <c r="S1423" s="29">
        <v>67</v>
      </c>
      <c r="T1423" s="29">
        <v>0.44400000000000001</v>
      </c>
      <c r="U1423" s="29">
        <v>2.24E-4</v>
      </c>
    </row>
    <row r="1424" spans="1:21" ht="25.2" x14ac:dyDescent="0.3">
      <c r="A1424" s="1"/>
      <c r="B1424" s="47">
        <v>1419</v>
      </c>
      <c r="C1424" s="45">
        <v>1135639</v>
      </c>
      <c r="D1424" s="29">
        <v>1018340</v>
      </c>
      <c r="E1424" s="30" t="s">
        <v>5655</v>
      </c>
      <c r="F1424" s="30"/>
      <c r="G1424" s="29" t="s">
        <v>47</v>
      </c>
      <c r="H1424" s="139" t="s">
        <v>4781</v>
      </c>
      <c r="I1424" s="29"/>
      <c r="J1424" s="46"/>
      <c r="K1424" s="38" t="s">
        <v>3789</v>
      </c>
      <c r="L1424" s="29" t="s">
        <v>158</v>
      </c>
      <c r="M1424" s="33" t="s">
        <v>5289</v>
      </c>
      <c r="N1424" s="29">
        <v>0.66700000000000004</v>
      </c>
      <c r="O1424" s="29">
        <v>2.7999999999999998E-4</v>
      </c>
      <c r="P1424" s="29">
        <v>1</v>
      </c>
      <c r="Q1424" s="29">
        <v>73</v>
      </c>
      <c r="R1424" s="29">
        <v>78</v>
      </c>
      <c r="S1424" s="29">
        <v>56</v>
      </c>
      <c r="T1424" s="29">
        <v>0.66700000000000004</v>
      </c>
      <c r="U1424" s="29">
        <v>2.7999999999999998E-4</v>
      </c>
    </row>
    <row r="1425" spans="1:21" ht="25.2" x14ac:dyDescent="0.3">
      <c r="A1425" s="1"/>
      <c r="B1425" s="47">
        <v>1420</v>
      </c>
      <c r="C1425" s="45">
        <v>1135982</v>
      </c>
      <c r="D1425" s="40">
        <v>1018341</v>
      </c>
      <c r="E1425" s="30" t="s">
        <v>5656</v>
      </c>
      <c r="F1425" s="30"/>
      <c r="G1425" s="101" t="s">
        <v>47</v>
      </c>
      <c r="H1425" s="139" t="s">
        <v>4781</v>
      </c>
      <c r="I1425" s="27"/>
      <c r="J1425" s="46"/>
      <c r="K1425" s="38" t="s">
        <v>3789</v>
      </c>
      <c r="L1425" s="37" t="s">
        <v>158</v>
      </c>
      <c r="M1425" s="33" t="s">
        <v>5289</v>
      </c>
      <c r="N1425" s="29">
        <v>1.123</v>
      </c>
      <c r="O1425" s="29">
        <v>6.8000000000000005E-4</v>
      </c>
      <c r="P1425" s="29">
        <v>1</v>
      </c>
      <c r="Q1425" s="29">
        <v>1</v>
      </c>
      <c r="R1425" s="29">
        <v>87</v>
      </c>
      <c r="S1425" s="29">
        <v>101</v>
      </c>
      <c r="T1425" s="29">
        <v>85</v>
      </c>
      <c r="U1425" s="29">
        <v>1.123</v>
      </c>
    </row>
    <row r="1426" spans="1:21" ht="25.2" x14ac:dyDescent="0.3">
      <c r="A1426" s="1"/>
      <c r="B1426" s="47">
        <v>1421</v>
      </c>
      <c r="C1426" s="45">
        <v>1135640</v>
      </c>
      <c r="D1426" s="29">
        <v>1018342</v>
      </c>
      <c r="E1426" s="30" t="s">
        <v>5657</v>
      </c>
      <c r="F1426" s="30"/>
      <c r="G1426" s="29" t="s">
        <v>47</v>
      </c>
      <c r="H1426" s="139" t="s">
        <v>4781</v>
      </c>
      <c r="I1426" s="29"/>
      <c r="J1426" s="46"/>
      <c r="K1426" s="38" t="s">
        <v>3789</v>
      </c>
      <c r="L1426" s="29" t="s">
        <v>158</v>
      </c>
      <c r="M1426" s="33" t="s">
        <v>5289</v>
      </c>
      <c r="N1426" s="29">
        <v>1.4810000000000001</v>
      </c>
      <c r="O1426" s="29">
        <v>8.4999999999999995E-4</v>
      </c>
      <c r="P1426" s="29">
        <v>1</v>
      </c>
      <c r="Q1426" s="29">
        <v>103</v>
      </c>
      <c r="R1426" s="29">
        <v>93</v>
      </c>
      <c r="S1426" s="29">
        <v>97</v>
      </c>
      <c r="T1426" s="29">
        <v>1.4810000000000001</v>
      </c>
      <c r="U1426" s="29">
        <v>8.4999999999999995E-4</v>
      </c>
    </row>
    <row r="1427" spans="1:21" ht="25.2" x14ac:dyDescent="0.3">
      <c r="A1427" s="1"/>
      <c r="B1427" s="47">
        <v>1422</v>
      </c>
      <c r="C1427" s="45">
        <v>1135641</v>
      </c>
      <c r="D1427" s="29">
        <v>1018343</v>
      </c>
      <c r="E1427" s="30" t="s">
        <v>5658</v>
      </c>
      <c r="F1427" s="30"/>
      <c r="G1427" s="29" t="s">
        <v>42</v>
      </c>
      <c r="H1427" s="139" t="s">
        <v>4781</v>
      </c>
      <c r="I1427" s="29"/>
      <c r="J1427" s="46"/>
      <c r="K1427" s="38" t="s">
        <v>3789</v>
      </c>
      <c r="L1427" s="29" t="s">
        <v>158</v>
      </c>
      <c r="M1427" s="33" t="s">
        <v>5289</v>
      </c>
      <c r="N1427" s="29">
        <v>2.5030000000000001</v>
      </c>
      <c r="O1427" s="29">
        <v>1.6559999999999999E-3</v>
      </c>
      <c r="P1427" s="29">
        <v>1</v>
      </c>
      <c r="Q1427" s="29">
        <v>132</v>
      </c>
      <c r="R1427" s="29">
        <v>112</v>
      </c>
      <c r="S1427" s="29">
        <v>112</v>
      </c>
      <c r="T1427" s="29">
        <v>2.5030000000000001</v>
      </c>
      <c r="U1427" s="29">
        <v>1.6559999999999999E-3</v>
      </c>
    </row>
    <row r="1428" spans="1:21" ht="25.2" x14ac:dyDescent="0.3">
      <c r="A1428" s="1"/>
      <c r="B1428" s="47">
        <v>1423</v>
      </c>
      <c r="C1428" s="45">
        <v>1135983</v>
      </c>
      <c r="D1428" s="40">
        <v>1023170</v>
      </c>
      <c r="E1428" s="30" t="s">
        <v>5659</v>
      </c>
      <c r="F1428" s="30"/>
      <c r="G1428" s="101" t="s">
        <v>42</v>
      </c>
      <c r="H1428" s="139" t="s">
        <v>4781</v>
      </c>
      <c r="I1428" s="27"/>
      <c r="J1428" s="46"/>
      <c r="K1428" s="38" t="s">
        <v>3789</v>
      </c>
      <c r="L1428" s="37" t="s">
        <v>158</v>
      </c>
      <c r="M1428" s="33" t="s">
        <v>5289</v>
      </c>
      <c r="N1428" s="29">
        <v>3.177</v>
      </c>
      <c r="O1428" s="29">
        <v>2.3869999999999998E-3</v>
      </c>
      <c r="P1428" s="29">
        <v>1</v>
      </c>
      <c r="Q1428" s="29">
        <v>1</v>
      </c>
      <c r="R1428" s="29">
        <v>120</v>
      </c>
      <c r="S1428" s="29">
        <v>153</v>
      </c>
      <c r="T1428" s="29">
        <v>130</v>
      </c>
      <c r="U1428" s="29">
        <v>3.177</v>
      </c>
    </row>
    <row r="1429" spans="1:21" ht="25.2" x14ac:dyDescent="0.3">
      <c r="A1429" s="1"/>
      <c r="B1429" s="47">
        <v>1424</v>
      </c>
      <c r="C1429" s="45">
        <v>1135642</v>
      </c>
      <c r="D1429" s="29">
        <v>1018345</v>
      </c>
      <c r="E1429" s="30" t="s">
        <v>5660</v>
      </c>
      <c r="F1429" s="30"/>
      <c r="G1429" s="29" t="s">
        <v>31</v>
      </c>
      <c r="H1429" s="139" t="s">
        <v>4781</v>
      </c>
      <c r="I1429" s="29"/>
      <c r="J1429" s="46"/>
      <c r="K1429" s="38" t="s">
        <v>1720</v>
      </c>
      <c r="L1429" s="29" t="s">
        <v>158</v>
      </c>
      <c r="M1429" s="33">
        <v>5878</v>
      </c>
      <c r="N1429" s="29">
        <v>0.33300000000000002</v>
      </c>
      <c r="O1429" s="29">
        <v>1.9000000000000001E-4</v>
      </c>
      <c r="P1429" s="29">
        <v>1</v>
      </c>
      <c r="Q1429" s="29">
        <v>73</v>
      </c>
      <c r="R1429" s="29">
        <v>63</v>
      </c>
      <c r="S1429" s="29">
        <v>48</v>
      </c>
      <c r="T1429" s="29">
        <v>0.33300000000000002</v>
      </c>
      <c r="U1429" s="29">
        <v>1.9000000000000001E-4</v>
      </c>
    </row>
    <row r="1430" spans="1:21" ht="25.2" x14ac:dyDescent="0.3">
      <c r="A1430" s="1"/>
      <c r="B1430" s="47">
        <v>1425</v>
      </c>
      <c r="C1430" s="45">
        <v>1135643</v>
      </c>
      <c r="D1430" s="29">
        <v>1018346</v>
      </c>
      <c r="E1430" s="30" t="s">
        <v>5661</v>
      </c>
      <c r="F1430" s="30"/>
      <c r="G1430" s="29" t="s">
        <v>47</v>
      </c>
      <c r="H1430" s="139" t="s">
        <v>4781</v>
      </c>
      <c r="I1430" s="29"/>
      <c r="J1430" s="46"/>
      <c r="K1430" s="38" t="s">
        <v>1720</v>
      </c>
      <c r="L1430" s="29" t="s">
        <v>158</v>
      </c>
      <c r="M1430" s="33">
        <v>7142</v>
      </c>
      <c r="N1430" s="29">
        <v>0.503</v>
      </c>
      <c r="O1430" s="29">
        <v>5.9199999999999997E-4</v>
      </c>
      <c r="P1430" s="29">
        <v>1</v>
      </c>
      <c r="Q1430" s="29">
        <v>85</v>
      </c>
      <c r="R1430" s="29">
        <v>80</v>
      </c>
      <c r="S1430" s="29">
        <v>87</v>
      </c>
      <c r="T1430" s="29">
        <v>0.503</v>
      </c>
      <c r="U1430" s="29">
        <v>5.9199999999999997E-4</v>
      </c>
    </row>
    <row r="1431" spans="1:21" ht="25.2" x14ac:dyDescent="0.3">
      <c r="A1431" s="1"/>
      <c r="B1431" s="47">
        <v>1426</v>
      </c>
      <c r="C1431" s="45">
        <v>1135644</v>
      </c>
      <c r="D1431" s="29">
        <v>1018347</v>
      </c>
      <c r="E1431" s="30" t="s">
        <v>5662</v>
      </c>
      <c r="F1431" s="30"/>
      <c r="G1431" s="29" t="s">
        <v>47</v>
      </c>
      <c r="H1431" s="139" t="s">
        <v>4781</v>
      </c>
      <c r="I1431" s="29"/>
      <c r="J1431" s="46"/>
      <c r="K1431" s="38" t="s">
        <v>3789</v>
      </c>
      <c r="L1431" s="29" t="s">
        <v>158</v>
      </c>
      <c r="M1431" s="33" t="s">
        <v>5289</v>
      </c>
      <c r="N1431" s="29">
        <v>1.0249999999999999</v>
      </c>
      <c r="O1431" s="29">
        <v>7.9699999999999997E-4</v>
      </c>
      <c r="P1431" s="29">
        <v>1</v>
      </c>
      <c r="Q1431" s="29">
        <v>90</v>
      </c>
      <c r="R1431" s="29">
        <v>75</v>
      </c>
      <c r="S1431" s="29">
        <v>118</v>
      </c>
      <c r="T1431" s="29">
        <v>1.0249999999999999</v>
      </c>
      <c r="U1431" s="29">
        <v>7.9699999999999997E-4</v>
      </c>
    </row>
    <row r="1432" spans="1:21" ht="25.2" x14ac:dyDescent="0.3">
      <c r="A1432" s="1"/>
      <c r="B1432" s="47">
        <v>1427</v>
      </c>
      <c r="C1432" s="45">
        <v>1135645</v>
      </c>
      <c r="D1432" s="29">
        <v>1018348</v>
      </c>
      <c r="E1432" s="30" t="s">
        <v>5663</v>
      </c>
      <c r="F1432" s="30"/>
      <c r="G1432" s="29" t="s">
        <v>47</v>
      </c>
      <c r="H1432" s="139" t="s">
        <v>4781</v>
      </c>
      <c r="I1432" s="29"/>
      <c r="J1432" s="46"/>
      <c r="K1432" s="38" t="s">
        <v>3789</v>
      </c>
      <c r="L1432" s="29" t="s">
        <v>158</v>
      </c>
      <c r="M1432" s="33" t="s">
        <v>5289</v>
      </c>
      <c r="N1432" s="29">
        <v>2.4990000000000001</v>
      </c>
      <c r="O1432" s="29">
        <v>3.9399999999999999E-3</v>
      </c>
      <c r="P1432" s="29">
        <v>1</v>
      </c>
      <c r="Q1432" s="29">
        <v>155</v>
      </c>
      <c r="R1432" s="29">
        <v>223</v>
      </c>
      <c r="S1432" s="29">
        <v>114</v>
      </c>
      <c r="T1432" s="29">
        <v>2.4990000000000001</v>
      </c>
      <c r="U1432" s="29">
        <v>3.9399999999999999E-3</v>
      </c>
    </row>
    <row r="1433" spans="1:21" ht="25.2" x14ac:dyDescent="0.3">
      <c r="A1433" s="1"/>
      <c r="B1433" s="47">
        <v>1428</v>
      </c>
      <c r="C1433" s="45">
        <v>1135646</v>
      </c>
      <c r="D1433" s="29">
        <v>1078366</v>
      </c>
      <c r="E1433" s="30" t="s">
        <v>5664</v>
      </c>
      <c r="F1433" s="30"/>
      <c r="G1433" s="29" t="s">
        <v>31</v>
      </c>
      <c r="H1433" s="139" t="s">
        <v>4781</v>
      </c>
      <c r="I1433" s="29"/>
      <c r="J1433" s="46"/>
      <c r="K1433" s="38" t="s">
        <v>3789</v>
      </c>
      <c r="L1433" s="29" t="s">
        <v>158</v>
      </c>
      <c r="M1433" s="33" t="s">
        <v>5289</v>
      </c>
      <c r="N1433" s="29">
        <v>2.8380000000000001</v>
      </c>
      <c r="O1433" s="29">
        <v>3.143E-3</v>
      </c>
      <c r="P1433" s="29">
        <v>1</v>
      </c>
      <c r="Q1433" s="29">
        <v>153</v>
      </c>
      <c r="R1433" s="29">
        <v>158</v>
      </c>
      <c r="S1433" s="29">
        <v>130</v>
      </c>
      <c r="T1433" s="29">
        <v>2.8380000000000001</v>
      </c>
      <c r="U1433" s="29">
        <v>3.143E-3</v>
      </c>
    </row>
    <row r="1434" spans="1:21" ht="25.2" x14ac:dyDescent="0.3">
      <c r="A1434" s="1"/>
      <c r="B1434" s="47">
        <v>1429</v>
      </c>
      <c r="C1434" s="45">
        <v>1135984</v>
      </c>
      <c r="D1434" s="40">
        <v>1042972</v>
      </c>
      <c r="E1434" s="30" t="s">
        <v>5665</v>
      </c>
      <c r="F1434" s="30"/>
      <c r="G1434" s="101" t="s">
        <v>47</v>
      </c>
      <c r="H1434" s="139" t="s">
        <v>4781</v>
      </c>
      <c r="I1434" s="27"/>
      <c r="J1434" s="46"/>
      <c r="K1434" s="38" t="s">
        <v>1720</v>
      </c>
      <c r="L1434" s="37" t="s">
        <v>158</v>
      </c>
      <c r="M1434" s="33">
        <v>4494</v>
      </c>
      <c r="N1434" s="29">
        <v>0.184</v>
      </c>
      <c r="O1434" s="29">
        <v>1.13E-4</v>
      </c>
      <c r="P1434" s="29">
        <v>1</v>
      </c>
      <c r="Q1434" s="29">
        <v>1</v>
      </c>
      <c r="R1434" s="29">
        <v>57</v>
      </c>
      <c r="S1434" s="29">
        <v>43</v>
      </c>
      <c r="T1434" s="29">
        <v>46</v>
      </c>
      <c r="U1434" s="29">
        <v>0.184</v>
      </c>
    </row>
    <row r="1435" spans="1:21" ht="25.2" x14ac:dyDescent="0.3">
      <c r="A1435" s="1"/>
      <c r="B1435" s="47">
        <v>1430</v>
      </c>
      <c r="C1435" s="45">
        <v>1135985</v>
      </c>
      <c r="D1435" s="40">
        <v>1042973</v>
      </c>
      <c r="E1435" s="30" t="s">
        <v>5666</v>
      </c>
      <c r="F1435" s="30"/>
      <c r="G1435" s="101" t="s">
        <v>47</v>
      </c>
      <c r="H1435" s="139" t="s">
        <v>4781</v>
      </c>
      <c r="I1435" s="27"/>
      <c r="J1435" s="46"/>
      <c r="K1435" s="38" t="s">
        <v>1720</v>
      </c>
      <c r="L1435" s="37" t="s">
        <v>158</v>
      </c>
      <c r="M1435" s="33">
        <v>9310</v>
      </c>
      <c r="N1435" s="29">
        <v>0.33800000000000002</v>
      </c>
      <c r="O1435" s="29">
        <v>1.1E-4</v>
      </c>
      <c r="P1435" s="29">
        <v>1</v>
      </c>
      <c r="Q1435" s="29">
        <v>1</v>
      </c>
      <c r="R1435" s="29">
        <v>52</v>
      </c>
      <c r="S1435" s="29">
        <v>79</v>
      </c>
      <c r="T1435" s="29">
        <v>34</v>
      </c>
      <c r="U1435" s="29">
        <v>0.33800000000000002</v>
      </c>
    </row>
    <row r="1436" spans="1:21" ht="25.2" x14ac:dyDescent="0.3">
      <c r="A1436" s="1"/>
      <c r="B1436" s="47">
        <v>1431</v>
      </c>
      <c r="C1436" s="45">
        <v>1135986</v>
      </c>
      <c r="D1436" s="40">
        <v>1042980</v>
      </c>
      <c r="E1436" s="30" t="s">
        <v>5667</v>
      </c>
      <c r="F1436" s="30"/>
      <c r="G1436" s="101" t="s">
        <v>47</v>
      </c>
      <c r="H1436" s="139" t="s">
        <v>4781</v>
      </c>
      <c r="I1436" s="27"/>
      <c r="J1436" s="46"/>
      <c r="K1436" s="38" t="s">
        <v>1720</v>
      </c>
      <c r="L1436" s="37" t="s">
        <v>158</v>
      </c>
      <c r="M1436" s="33">
        <v>12015</v>
      </c>
      <c r="N1436" s="29">
        <v>0.53800000000000003</v>
      </c>
      <c r="O1436" s="29">
        <v>2.3499999999999999E-4</v>
      </c>
      <c r="P1436" s="29">
        <v>1</v>
      </c>
      <c r="Q1436" s="29">
        <v>1</v>
      </c>
      <c r="R1436" s="29">
        <v>62</v>
      </c>
      <c r="S1436" s="29">
        <v>48</v>
      </c>
      <c r="T1436" s="29">
        <v>79</v>
      </c>
      <c r="U1436" s="29">
        <v>0.53800000000000003</v>
      </c>
    </row>
    <row r="1437" spans="1:21" ht="25.2" x14ac:dyDescent="0.3">
      <c r="A1437" s="1"/>
      <c r="B1437" s="47">
        <v>1432</v>
      </c>
      <c r="C1437" s="45">
        <v>1135987</v>
      </c>
      <c r="D1437" s="40">
        <v>1042984</v>
      </c>
      <c r="E1437" s="30" t="s">
        <v>5668</v>
      </c>
      <c r="F1437" s="30"/>
      <c r="G1437" s="101" t="s">
        <v>47</v>
      </c>
      <c r="H1437" s="139" t="s">
        <v>4781</v>
      </c>
      <c r="I1437" s="27"/>
      <c r="J1437" s="46"/>
      <c r="K1437" s="38" t="s">
        <v>3789</v>
      </c>
      <c r="L1437" s="37" t="s">
        <v>158</v>
      </c>
      <c r="M1437" s="33" t="s">
        <v>5289</v>
      </c>
      <c r="N1437" s="29">
        <v>0.93799999999999994</v>
      </c>
      <c r="O1437" s="29">
        <v>3.8999999999999999E-4</v>
      </c>
      <c r="P1437" s="29">
        <v>1</v>
      </c>
      <c r="Q1437" s="29">
        <v>1</v>
      </c>
      <c r="R1437" s="29">
        <v>79</v>
      </c>
      <c r="S1437" s="29">
        <v>59</v>
      </c>
      <c r="T1437" s="29">
        <v>90</v>
      </c>
      <c r="U1437" s="29">
        <v>0.93799999999999994</v>
      </c>
    </row>
    <row r="1438" spans="1:21" ht="25.2" x14ac:dyDescent="0.3">
      <c r="A1438" s="1"/>
      <c r="B1438" s="47">
        <v>1433</v>
      </c>
      <c r="C1438" s="45">
        <v>1135988</v>
      </c>
      <c r="D1438" s="40">
        <v>1042981</v>
      </c>
      <c r="E1438" s="30" t="s">
        <v>5669</v>
      </c>
      <c r="F1438" s="30"/>
      <c r="G1438" s="101" t="s">
        <v>39</v>
      </c>
      <c r="H1438" s="139" t="s">
        <v>4781</v>
      </c>
      <c r="I1438" s="27"/>
      <c r="J1438" s="46"/>
      <c r="K1438" s="38" t="s">
        <v>3789</v>
      </c>
      <c r="L1438" s="37" t="s">
        <v>158</v>
      </c>
      <c r="M1438" s="33" t="s">
        <v>5289</v>
      </c>
      <c r="N1438" s="29">
        <v>1.5009999999999999</v>
      </c>
      <c r="O1438" s="29">
        <v>7.2000000000000005E-4</v>
      </c>
      <c r="P1438" s="29">
        <v>1</v>
      </c>
      <c r="Q1438" s="29">
        <v>1</v>
      </c>
      <c r="R1438" s="29">
        <v>87</v>
      </c>
      <c r="S1438" s="29">
        <v>79</v>
      </c>
      <c r="T1438" s="29">
        <v>112</v>
      </c>
      <c r="U1438" s="29">
        <v>1.5009999999999999</v>
      </c>
    </row>
    <row r="1439" spans="1:21" ht="25.2" x14ac:dyDescent="0.3">
      <c r="A1439" s="1"/>
      <c r="B1439" s="47">
        <v>1434</v>
      </c>
      <c r="C1439" s="45">
        <v>1135989</v>
      </c>
      <c r="D1439" s="40">
        <v>1042985</v>
      </c>
      <c r="E1439" s="30" t="s">
        <v>5670</v>
      </c>
      <c r="F1439" s="30"/>
      <c r="G1439" s="101" t="s">
        <v>31</v>
      </c>
      <c r="H1439" s="139" t="s">
        <v>4781</v>
      </c>
      <c r="I1439" s="27"/>
      <c r="J1439" s="46"/>
      <c r="K1439" s="38" t="s">
        <v>3789</v>
      </c>
      <c r="L1439" s="37" t="s">
        <v>158</v>
      </c>
      <c r="M1439" s="33" t="s">
        <v>5289</v>
      </c>
      <c r="N1439" s="29">
        <v>2.331</v>
      </c>
      <c r="O1439" s="29">
        <v>1.25E-3</v>
      </c>
      <c r="P1439" s="29">
        <v>1</v>
      </c>
      <c r="Q1439" s="29">
        <v>1</v>
      </c>
      <c r="R1439" s="29">
        <v>128</v>
      </c>
      <c r="S1439" s="29">
        <v>103</v>
      </c>
      <c r="T1439" s="29">
        <v>103</v>
      </c>
      <c r="U1439" s="29">
        <v>2.331</v>
      </c>
    </row>
    <row r="1440" spans="1:21" ht="25.2" x14ac:dyDescent="0.3">
      <c r="A1440" s="1"/>
      <c r="B1440" s="47">
        <v>1435</v>
      </c>
      <c r="C1440" s="45">
        <v>1135990</v>
      </c>
      <c r="D1440" s="40">
        <v>1042986</v>
      </c>
      <c r="E1440" s="30" t="s">
        <v>5671</v>
      </c>
      <c r="F1440" s="30"/>
      <c r="G1440" s="101" t="s">
        <v>31</v>
      </c>
      <c r="H1440" s="139" t="s">
        <v>4781</v>
      </c>
      <c r="I1440" s="27"/>
      <c r="J1440" s="46"/>
      <c r="K1440" s="38" t="s">
        <v>3789</v>
      </c>
      <c r="L1440" s="37" t="s">
        <v>158</v>
      </c>
      <c r="M1440" s="33" t="s">
        <v>5289</v>
      </c>
      <c r="N1440" s="29">
        <v>3.6190000000000002</v>
      </c>
      <c r="O1440" s="29">
        <v>1.6590000000000001E-3</v>
      </c>
      <c r="P1440" s="29">
        <v>1</v>
      </c>
      <c r="Q1440" s="29">
        <v>1</v>
      </c>
      <c r="R1440" s="29">
        <v>147</v>
      </c>
      <c r="S1440" s="29">
        <v>114</v>
      </c>
      <c r="T1440" s="29">
        <v>99</v>
      </c>
      <c r="U1440" s="29">
        <v>3.6190000000000002</v>
      </c>
    </row>
    <row r="1441" spans="1:21" ht="25.2" x14ac:dyDescent="0.3">
      <c r="A1441" s="1"/>
      <c r="B1441" s="47">
        <v>1436</v>
      </c>
      <c r="C1441" s="45">
        <v>1135991</v>
      </c>
      <c r="D1441" s="40">
        <v>1042987</v>
      </c>
      <c r="E1441" s="30" t="s">
        <v>5672</v>
      </c>
      <c r="F1441" s="30"/>
      <c r="G1441" s="101" t="s">
        <v>39</v>
      </c>
      <c r="H1441" s="139" t="s">
        <v>4781</v>
      </c>
      <c r="I1441" s="27"/>
      <c r="J1441" s="46"/>
      <c r="K1441" s="38" t="s">
        <v>3789</v>
      </c>
      <c r="L1441" s="37" t="s">
        <v>158</v>
      </c>
      <c r="M1441" s="33" t="s">
        <v>5289</v>
      </c>
      <c r="N1441" s="29">
        <v>0.50800000000000001</v>
      </c>
      <c r="O1441" s="29">
        <v>2.81E-3</v>
      </c>
      <c r="P1441" s="29">
        <v>1</v>
      </c>
      <c r="Q1441" s="29">
        <v>1</v>
      </c>
      <c r="R1441" s="29">
        <v>169</v>
      </c>
      <c r="S1441" s="29">
        <v>122</v>
      </c>
      <c r="T1441" s="29">
        <v>142</v>
      </c>
      <c r="U1441" s="29">
        <v>0.50800000000000001</v>
      </c>
    </row>
    <row r="1442" spans="1:21" ht="25.2" x14ac:dyDescent="0.3">
      <c r="A1442" s="1"/>
      <c r="B1442" s="47">
        <v>1437</v>
      </c>
      <c r="C1442" s="45">
        <v>1135992</v>
      </c>
      <c r="D1442" s="40">
        <v>1078365</v>
      </c>
      <c r="E1442" s="30" t="s">
        <v>5673</v>
      </c>
      <c r="F1442" s="30"/>
      <c r="G1442" s="101" t="s">
        <v>31</v>
      </c>
      <c r="H1442" s="139" t="s">
        <v>4781</v>
      </c>
      <c r="I1442" s="27"/>
      <c r="J1442" s="46"/>
      <c r="K1442" s="38" t="s">
        <v>3789</v>
      </c>
      <c r="L1442" s="37" t="s">
        <v>158</v>
      </c>
      <c r="M1442" s="33" t="s">
        <v>5289</v>
      </c>
      <c r="N1442" s="29">
        <v>7.5960000000000001</v>
      </c>
      <c r="O1442" s="29">
        <v>3.7299999999999998E-3</v>
      </c>
      <c r="P1442" s="29">
        <v>1</v>
      </c>
      <c r="Q1442" s="29">
        <v>1</v>
      </c>
      <c r="R1442" s="29">
        <v>140</v>
      </c>
      <c r="S1442" s="29">
        <v>159</v>
      </c>
      <c r="T1442" s="29">
        <v>171</v>
      </c>
      <c r="U1442" s="29">
        <v>7.5960000000000001</v>
      </c>
    </row>
    <row r="1443" spans="1:21" ht="25.2" x14ac:dyDescent="0.3">
      <c r="A1443" s="1"/>
      <c r="B1443" s="47">
        <v>1438</v>
      </c>
      <c r="C1443" s="45">
        <v>1135993</v>
      </c>
      <c r="D1443" s="40">
        <v>1042970</v>
      </c>
      <c r="E1443" s="30" t="s">
        <v>5674</v>
      </c>
      <c r="F1443" s="30"/>
      <c r="G1443" s="101" t="s">
        <v>31</v>
      </c>
      <c r="H1443" s="139" t="s">
        <v>4781</v>
      </c>
      <c r="I1443" s="27"/>
      <c r="J1443" s="46"/>
      <c r="K1443" s="38" t="s">
        <v>1720</v>
      </c>
      <c r="L1443" s="37" t="s">
        <v>158</v>
      </c>
      <c r="M1443" s="33">
        <v>7464</v>
      </c>
      <c r="N1443" s="29">
        <v>0.17599999999999999</v>
      </c>
      <c r="O1443" s="29">
        <v>8.0000000000000007E-5</v>
      </c>
      <c r="P1443" s="29">
        <v>1</v>
      </c>
      <c r="Q1443" s="29">
        <v>1</v>
      </c>
      <c r="R1443" s="29">
        <v>56</v>
      </c>
      <c r="S1443" s="29">
        <v>42</v>
      </c>
      <c r="T1443" s="29">
        <v>44</v>
      </c>
      <c r="U1443" s="29">
        <v>0.17599999999999999</v>
      </c>
    </row>
    <row r="1444" spans="1:21" ht="25.2" x14ac:dyDescent="0.3">
      <c r="A1444" s="1"/>
      <c r="B1444" s="47">
        <v>1439</v>
      </c>
      <c r="C1444" s="45">
        <v>1135994</v>
      </c>
      <c r="D1444" s="40">
        <v>1042974</v>
      </c>
      <c r="E1444" s="30" t="s">
        <v>5675</v>
      </c>
      <c r="F1444" s="30"/>
      <c r="G1444" s="101" t="s">
        <v>47</v>
      </c>
      <c r="H1444" s="139" t="s">
        <v>4781</v>
      </c>
      <c r="I1444" s="27"/>
      <c r="J1444" s="46"/>
      <c r="K1444" s="38" t="s">
        <v>1720</v>
      </c>
      <c r="L1444" s="37" t="s">
        <v>158</v>
      </c>
      <c r="M1444" s="33">
        <v>9310</v>
      </c>
      <c r="N1444" s="29">
        <v>0.33300000000000002</v>
      </c>
      <c r="O1444" s="29">
        <v>1.18E-4</v>
      </c>
      <c r="P1444" s="29">
        <v>1</v>
      </c>
      <c r="Q1444" s="29">
        <v>1</v>
      </c>
      <c r="R1444" s="29">
        <v>38</v>
      </c>
      <c r="S1444" s="29">
        <v>50</v>
      </c>
      <c r="T1444" s="29">
        <v>62</v>
      </c>
      <c r="U1444" s="29">
        <v>0.33300000000000002</v>
      </c>
    </row>
    <row r="1445" spans="1:21" ht="25.2" x14ac:dyDescent="0.3">
      <c r="A1445" s="1"/>
      <c r="B1445" s="47">
        <v>1440</v>
      </c>
      <c r="C1445" s="45">
        <v>1135995</v>
      </c>
      <c r="D1445" s="40">
        <v>1042979</v>
      </c>
      <c r="E1445" s="30" t="s">
        <v>5676</v>
      </c>
      <c r="F1445" s="30"/>
      <c r="G1445" s="101" t="s">
        <v>31</v>
      </c>
      <c r="H1445" s="139" t="s">
        <v>4781</v>
      </c>
      <c r="I1445" s="27"/>
      <c r="J1445" s="46"/>
      <c r="K1445" s="38" t="s">
        <v>1720</v>
      </c>
      <c r="L1445" s="37" t="s">
        <v>158</v>
      </c>
      <c r="M1445" s="33">
        <v>12015</v>
      </c>
      <c r="N1445" s="29">
        <v>0.53900000000000003</v>
      </c>
      <c r="O1445" s="29">
        <v>2.03E-4</v>
      </c>
      <c r="P1445" s="29">
        <v>1</v>
      </c>
      <c r="Q1445" s="29">
        <v>1</v>
      </c>
      <c r="R1445" s="29">
        <v>58</v>
      </c>
      <c r="S1445" s="29">
        <v>48</v>
      </c>
      <c r="T1445" s="29">
        <v>73</v>
      </c>
      <c r="U1445" s="29">
        <v>0.53900000000000003</v>
      </c>
    </row>
    <row r="1446" spans="1:21" ht="25.2" x14ac:dyDescent="0.3">
      <c r="A1446" s="1"/>
      <c r="B1446" s="47">
        <v>1441</v>
      </c>
      <c r="C1446" s="45">
        <v>1135996</v>
      </c>
      <c r="D1446" s="40">
        <v>1042983</v>
      </c>
      <c r="E1446" s="30" t="s">
        <v>5677</v>
      </c>
      <c r="F1446" s="30"/>
      <c r="G1446" s="101" t="s">
        <v>39</v>
      </c>
      <c r="H1446" s="139" t="s">
        <v>4781</v>
      </c>
      <c r="I1446" s="27"/>
      <c r="J1446" s="46"/>
      <c r="K1446" s="38" t="s">
        <v>3789</v>
      </c>
      <c r="L1446" s="37" t="s">
        <v>158</v>
      </c>
      <c r="M1446" s="33" t="s">
        <v>5289</v>
      </c>
      <c r="N1446" s="29">
        <v>0.93500000000000005</v>
      </c>
      <c r="O1446" s="29">
        <v>3.3E-4</v>
      </c>
      <c r="P1446" s="29">
        <v>1</v>
      </c>
      <c r="Q1446" s="29">
        <v>1</v>
      </c>
      <c r="R1446" s="29">
        <v>76</v>
      </c>
      <c r="S1446" s="29">
        <v>57</v>
      </c>
      <c r="T1446" s="29">
        <v>84</v>
      </c>
      <c r="U1446" s="29">
        <v>0.93500000000000005</v>
      </c>
    </row>
    <row r="1447" spans="1:21" ht="25.2" x14ac:dyDescent="0.3">
      <c r="A1447" s="1"/>
      <c r="B1447" s="47">
        <v>1442</v>
      </c>
      <c r="C1447" s="45">
        <v>1135997</v>
      </c>
      <c r="D1447" s="40">
        <v>1042982</v>
      </c>
      <c r="E1447" s="30" t="s">
        <v>5678</v>
      </c>
      <c r="F1447" s="30"/>
      <c r="G1447" s="101" t="s">
        <v>39</v>
      </c>
      <c r="H1447" s="139" t="s">
        <v>4781</v>
      </c>
      <c r="I1447" s="27"/>
      <c r="J1447" s="46"/>
      <c r="K1447" s="38" t="s">
        <v>3789</v>
      </c>
      <c r="L1447" s="37" t="s">
        <v>158</v>
      </c>
      <c r="M1447" s="33" t="s">
        <v>5289</v>
      </c>
      <c r="N1447" s="29">
        <v>1.546</v>
      </c>
      <c r="O1447" s="29">
        <v>6.4999999999999997E-4</v>
      </c>
      <c r="P1447" s="29">
        <v>1</v>
      </c>
      <c r="Q1447" s="29">
        <v>1</v>
      </c>
      <c r="R1447" s="29">
        <v>92</v>
      </c>
      <c r="S1447" s="29">
        <v>69</v>
      </c>
      <c r="T1447" s="29">
        <v>110</v>
      </c>
      <c r="U1447" s="29">
        <v>1.546</v>
      </c>
    </row>
    <row r="1448" spans="1:21" ht="37.799999999999997" x14ac:dyDescent="0.3">
      <c r="A1448" s="1"/>
      <c r="B1448" s="47">
        <v>1443</v>
      </c>
      <c r="C1448" s="45">
        <v>1018336</v>
      </c>
      <c r="D1448" s="63" t="s">
        <v>33</v>
      </c>
      <c r="E1448" s="39" t="s">
        <v>1842</v>
      </c>
      <c r="F1448" s="39"/>
      <c r="G1448" s="29" t="s">
        <v>42</v>
      </c>
      <c r="H1448" s="41" t="s">
        <v>62</v>
      </c>
      <c r="I1448" s="29">
        <v>1135981</v>
      </c>
      <c r="J1448" s="46"/>
      <c r="K1448" s="38" t="s">
        <v>1720</v>
      </c>
      <c r="L1448" s="29" t="s">
        <v>158</v>
      </c>
      <c r="M1448" s="33">
        <v>5654</v>
      </c>
      <c r="N1448" s="29">
        <v>0.19400000000000001</v>
      </c>
      <c r="O1448" s="29">
        <v>8.0000000000000007E-5</v>
      </c>
      <c r="P1448" s="29">
        <v>1</v>
      </c>
      <c r="Q1448" s="29">
        <v>49</v>
      </c>
      <c r="R1448" s="29">
        <v>40</v>
      </c>
      <c r="S1448" s="29">
        <v>48</v>
      </c>
      <c r="T1448" s="29">
        <v>0.19400000000000001</v>
      </c>
      <c r="U1448" s="29">
        <v>9.4079999999999994E-5</v>
      </c>
    </row>
    <row r="1449" spans="1:21" ht="37.799999999999997" x14ac:dyDescent="0.3">
      <c r="A1449" s="1"/>
      <c r="B1449" s="47">
        <v>1444</v>
      </c>
      <c r="C1449" s="45">
        <v>1018338</v>
      </c>
      <c r="D1449" s="63" t="s">
        <v>33</v>
      </c>
      <c r="E1449" s="31" t="s">
        <v>1844</v>
      </c>
      <c r="F1449" s="31"/>
      <c r="G1449" s="29" t="s">
        <v>47</v>
      </c>
      <c r="H1449" s="41" t="s">
        <v>62</v>
      </c>
      <c r="I1449" s="29">
        <v>1135637</v>
      </c>
      <c r="J1449" s="46"/>
      <c r="K1449" s="38" t="s">
        <v>1720</v>
      </c>
      <c r="L1449" s="29" t="s">
        <v>158</v>
      </c>
      <c r="M1449" s="33">
        <v>6299</v>
      </c>
      <c r="N1449" s="29">
        <v>0.26100000000000001</v>
      </c>
      <c r="O1449" s="29">
        <v>1.3999999999999999E-4</v>
      </c>
      <c r="P1449" s="29">
        <v>1</v>
      </c>
      <c r="Q1449" s="29">
        <v>56</v>
      </c>
      <c r="R1449" s="29">
        <v>51</v>
      </c>
      <c r="S1449" s="29">
        <v>51</v>
      </c>
      <c r="T1449" s="29">
        <v>0.26100000000000001</v>
      </c>
      <c r="U1449" s="29">
        <v>1.45656E-4</v>
      </c>
    </row>
    <row r="1450" spans="1:21" ht="37.799999999999997" x14ac:dyDescent="0.3">
      <c r="A1450" s="1"/>
      <c r="B1450" s="47">
        <v>1445</v>
      </c>
      <c r="C1450" s="45">
        <v>1018339</v>
      </c>
      <c r="D1450" s="63" t="s">
        <v>33</v>
      </c>
      <c r="E1450" s="31" t="s">
        <v>1845</v>
      </c>
      <c r="F1450" s="31"/>
      <c r="G1450" s="29" t="s">
        <v>47</v>
      </c>
      <c r="H1450" s="41" t="s">
        <v>62</v>
      </c>
      <c r="I1450" s="29">
        <v>1135638</v>
      </c>
      <c r="J1450" s="46"/>
      <c r="K1450" s="38" t="s">
        <v>1720</v>
      </c>
      <c r="L1450" s="29" t="s">
        <v>158</v>
      </c>
      <c r="M1450" s="33">
        <v>8059</v>
      </c>
      <c r="N1450" s="29">
        <v>0.44400000000000001</v>
      </c>
      <c r="O1450" s="29">
        <v>2.24E-4</v>
      </c>
      <c r="P1450" s="29">
        <v>1</v>
      </c>
      <c r="Q1450" s="29">
        <v>62</v>
      </c>
      <c r="R1450" s="29">
        <v>54</v>
      </c>
      <c r="S1450" s="29">
        <v>67</v>
      </c>
      <c r="T1450" s="29">
        <v>0.44400000000000001</v>
      </c>
      <c r="U1450" s="29">
        <v>2.2431600000000001E-4</v>
      </c>
    </row>
    <row r="1451" spans="1:21" ht="25.2" x14ac:dyDescent="0.3">
      <c r="A1451" s="1"/>
      <c r="B1451" s="47">
        <v>1446</v>
      </c>
      <c r="C1451" s="45">
        <v>1018340</v>
      </c>
      <c r="D1451" s="63" t="s">
        <v>33</v>
      </c>
      <c r="E1451" s="31" t="s">
        <v>1846</v>
      </c>
      <c r="F1451" s="31"/>
      <c r="G1451" s="29" t="s">
        <v>47</v>
      </c>
      <c r="H1451" s="41" t="s">
        <v>59</v>
      </c>
      <c r="I1451" s="29">
        <v>1135639</v>
      </c>
      <c r="J1451" s="46"/>
      <c r="K1451" s="38" t="s">
        <v>3789</v>
      </c>
      <c r="L1451" s="29" t="s">
        <v>158</v>
      </c>
      <c r="M1451" s="33" t="s">
        <v>5289</v>
      </c>
      <c r="N1451" s="29">
        <v>0.66700000000000004</v>
      </c>
      <c r="O1451" s="29">
        <v>2.7999999999999998E-4</v>
      </c>
      <c r="P1451" s="29">
        <v>1</v>
      </c>
      <c r="Q1451" s="29">
        <v>73</v>
      </c>
      <c r="R1451" s="29">
        <v>78</v>
      </c>
      <c r="S1451" s="29">
        <v>56</v>
      </c>
      <c r="T1451" s="29">
        <v>0.66700000000000004</v>
      </c>
      <c r="U1451" s="29">
        <v>3.1886399999999997E-4</v>
      </c>
    </row>
    <row r="1452" spans="1:21" ht="25.2" x14ac:dyDescent="0.3">
      <c r="A1452" s="1"/>
      <c r="B1452" s="47">
        <v>1447</v>
      </c>
      <c r="C1452" s="45">
        <v>1018341</v>
      </c>
      <c r="D1452" s="63" t="s">
        <v>33</v>
      </c>
      <c r="E1452" s="31" t="s">
        <v>1847</v>
      </c>
      <c r="F1452" s="31"/>
      <c r="G1452" s="29" t="s">
        <v>47</v>
      </c>
      <c r="H1452" s="41" t="s">
        <v>59</v>
      </c>
      <c r="I1452" s="29">
        <v>1135982</v>
      </c>
      <c r="J1452" s="46"/>
      <c r="K1452" s="38" t="s">
        <v>3789</v>
      </c>
      <c r="L1452" s="29" t="s">
        <v>158</v>
      </c>
      <c r="M1452" s="33" t="s">
        <v>5289</v>
      </c>
      <c r="N1452" s="29">
        <v>1.123</v>
      </c>
      <c r="O1452" s="29">
        <v>6.8000000000000005E-4</v>
      </c>
      <c r="P1452" s="29">
        <v>1</v>
      </c>
      <c r="Q1452" s="29">
        <v>87</v>
      </c>
      <c r="R1452" s="29">
        <v>101</v>
      </c>
      <c r="S1452" s="29">
        <v>85</v>
      </c>
      <c r="T1452" s="29">
        <v>1.123</v>
      </c>
      <c r="U1452" s="29">
        <v>7.4689500000000002E-4</v>
      </c>
    </row>
    <row r="1453" spans="1:21" ht="37.799999999999997" x14ac:dyDescent="0.3">
      <c r="A1453" s="1"/>
      <c r="B1453" s="47">
        <v>1448</v>
      </c>
      <c r="C1453" s="45">
        <v>1018342</v>
      </c>
      <c r="D1453" s="40" t="s">
        <v>33</v>
      </c>
      <c r="E1453" s="31" t="s">
        <v>1848</v>
      </c>
      <c r="F1453" s="31"/>
      <c r="G1453" s="29" t="s">
        <v>47</v>
      </c>
      <c r="H1453" s="41" t="s">
        <v>62</v>
      </c>
      <c r="I1453" s="29">
        <v>1135640</v>
      </c>
      <c r="J1453" s="46"/>
      <c r="K1453" s="38" t="s">
        <v>3789</v>
      </c>
      <c r="L1453" s="29" t="s">
        <v>158</v>
      </c>
      <c r="M1453" s="33" t="s">
        <v>5289</v>
      </c>
      <c r="N1453" s="29">
        <v>1.4810000000000001</v>
      </c>
      <c r="O1453" s="29">
        <v>8.4999999999999995E-4</v>
      </c>
      <c r="P1453" s="29">
        <v>1</v>
      </c>
      <c r="Q1453" s="29">
        <v>103</v>
      </c>
      <c r="R1453" s="29">
        <v>93</v>
      </c>
      <c r="S1453" s="29">
        <v>97</v>
      </c>
      <c r="T1453" s="29">
        <v>1.4810000000000001</v>
      </c>
      <c r="U1453" s="29">
        <v>9.2916299999999999E-4</v>
      </c>
    </row>
    <row r="1454" spans="1:21" ht="37.799999999999997" x14ac:dyDescent="0.3">
      <c r="A1454" s="1"/>
      <c r="B1454" s="47">
        <v>1449</v>
      </c>
      <c r="C1454" s="45">
        <v>1018343</v>
      </c>
      <c r="D1454" s="40" t="s">
        <v>33</v>
      </c>
      <c r="E1454" s="39" t="s">
        <v>1849</v>
      </c>
      <c r="F1454" s="39"/>
      <c r="G1454" s="29" t="s">
        <v>42</v>
      </c>
      <c r="H1454" s="41" t="s">
        <v>62</v>
      </c>
      <c r="I1454" s="29">
        <v>1135641</v>
      </c>
      <c r="J1454" s="46"/>
      <c r="K1454" s="38" t="s">
        <v>3789</v>
      </c>
      <c r="L1454" s="29" t="s">
        <v>158</v>
      </c>
      <c r="M1454" s="33" t="s">
        <v>5289</v>
      </c>
      <c r="N1454" s="29">
        <v>2.5030000000000001</v>
      </c>
      <c r="O1454" s="29">
        <v>1.6559999999999999E-3</v>
      </c>
      <c r="P1454" s="29">
        <v>1</v>
      </c>
      <c r="Q1454" s="29">
        <v>132</v>
      </c>
      <c r="R1454" s="29">
        <v>112</v>
      </c>
      <c r="S1454" s="29">
        <v>112</v>
      </c>
      <c r="T1454" s="29">
        <v>2.5030000000000001</v>
      </c>
      <c r="U1454" s="29">
        <v>1.6558079999999999E-3</v>
      </c>
    </row>
    <row r="1455" spans="1:21" ht="37.799999999999997" x14ac:dyDescent="0.3">
      <c r="A1455" s="1"/>
      <c r="B1455" s="47">
        <v>1450</v>
      </c>
      <c r="C1455" s="45">
        <v>1023170</v>
      </c>
      <c r="D1455" s="40" t="s">
        <v>33</v>
      </c>
      <c r="E1455" s="39" t="s">
        <v>1850</v>
      </c>
      <c r="F1455" s="39"/>
      <c r="G1455" s="29" t="s">
        <v>42</v>
      </c>
      <c r="H1455" s="41" t="s">
        <v>62</v>
      </c>
      <c r="I1455" s="29">
        <v>1135983</v>
      </c>
      <c r="J1455" s="46"/>
      <c r="K1455" s="38" t="s">
        <v>3789</v>
      </c>
      <c r="L1455" s="29" t="s">
        <v>158</v>
      </c>
      <c r="M1455" s="33" t="s">
        <v>5289</v>
      </c>
      <c r="N1455" s="29">
        <v>3.177</v>
      </c>
      <c r="O1455" s="29">
        <v>2.3869999999999998E-3</v>
      </c>
      <c r="P1455" s="29">
        <v>1</v>
      </c>
      <c r="Q1455" s="29">
        <v>120</v>
      </c>
      <c r="R1455" s="29">
        <v>153</v>
      </c>
      <c r="S1455" s="29">
        <v>130</v>
      </c>
      <c r="T1455" s="29">
        <v>3.177</v>
      </c>
      <c r="U1455" s="29">
        <v>2.3868000000000001E-3</v>
      </c>
    </row>
    <row r="1456" spans="1:21" ht="25.2" x14ac:dyDescent="0.3">
      <c r="A1456" s="1"/>
      <c r="B1456" s="47">
        <v>1451</v>
      </c>
      <c r="C1456" s="45">
        <v>1018328</v>
      </c>
      <c r="D1456" s="63" t="s">
        <v>33</v>
      </c>
      <c r="E1456" s="31" t="s">
        <v>1851</v>
      </c>
      <c r="F1456" s="31"/>
      <c r="G1456" s="29" t="s">
        <v>42</v>
      </c>
      <c r="H1456" s="41" t="s">
        <v>59</v>
      </c>
      <c r="I1456" s="29">
        <v>1135979</v>
      </c>
      <c r="J1456" s="46"/>
      <c r="K1456" s="38" t="s">
        <v>1720</v>
      </c>
      <c r="L1456" s="29" t="s">
        <v>158</v>
      </c>
      <c r="M1456" s="33">
        <v>5654</v>
      </c>
      <c r="N1456" s="29">
        <v>0.19</v>
      </c>
      <c r="O1456" s="29">
        <v>8.8999999999999995E-5</v>
      </c>
      <c r="P1456" s="29">
        <v>1</v>
      </c>
      <c r="Q1456" s="29">
        <v>44</v>
      </c>
      <c r="R1456" s="29">
        <v>42</v>
      </c>
      <c r="S1456" s="29">
        <v>48</v>
      </c>
      <c r="T1456" s="29">
        <v>0.19</v>
      </c>
      <c r="U1456" s="29">
        <v>8.8703999999999996E-5</v>
      </c>
    </row>
    <row r="1457" spans="1:21" ht="25.2" x14ac:dyDescent="0.3">
      <c r="A1457" s="1"/>
      <c r="B1457" s="47">
        <v>1452</v>
      </c>
      <c r="C1457" s="45">
        <v>1018329</v>
      </c>
      <c r="D1457" s="63" t="s">
        <v>33</v>
      </c>
      <c r="E1457" s="31" t="s">
        <v>1852</v>
      </c>
      <c r="F1457" s="31"/>
      <c r="G1457" s="29" t="s">
        <v>42</v>
      </c>
      <c r="H1457" s="41" t="s">
        <v>59</v>
      </c>
      <c r="I1457" s="29">
        <v>1135630</v>
      </c>
      <c r="J1457" s="46"/>
      <c r="K1457" s="38" t="s">
        <v>1720</v>
      </c>
      <c r="L1457" s="29" t="s">
        <v>158</v>
      </c>
      <c r="M1457" s="33">
        <v>6299</v>
      </c>
      <c r="N1457" s="29">
        <v>0.27900000000000003</v>
      </c>
      <c r="O1457" s="29">
        <v>1.18E-4</v>
      </c>
      <c r="P1457" s="29">
        <v>1</v>
      </c>
      <c r="Q1457" s="29">
        <v>51</v>
      </c>
      <c r="R1457" s="29">
        <v>40</v>
      </c>
      <c r="S1457" s="29">
        <v>58</v>
      </c>
      <c r="T1457" s="29">
        <v>0.27900000000000003</v>
      </c>
      <c r="U1457" s="29">
        <v>1.1832000000000001E-4</v>
      </c>
    </row>
    <row r="1458" spans="1:21" ht="25.2" x14ac:dyDescent="0.3">
      <c r="A1458" s="1"/>
      <c r="B1458" s="47">
        <v>1453</v>
      </c>
      <c r="C1458" s="45">
        <v>1018330</v>
      </c>
      <c r="D1458" s="63" t="s">
        <v>33</v>
      </c>
      <c r="E1458" s="31" t="s">
        <v>1853</v>
      </c>
      <c r="F1458" s="31"/>
      <c r="G1458" s="29" t="s">
        <v>42</v>
      </c>
      <c r="H1458" s="41" t="s">
        <v>59</v>
      </c>
      <c r="I1458" s="29">
        <v>1135631</v>
      </c>
      <c r="J1458" s="46"/>
      <c r="K1458" s="38" t="s">
        <v>1720</v>
      </c>
      <c r="L1458" s="29" t="s">
        <v>158</v>
      </c>
      <c r="M1458" s="33">
        <v>8059</v>
      </c>
      <c r="N1458" s="29">
        <v>0.436</v>
      </c>
      <c r="O1458" s="29">
        <v>2.1000000000000001E-4</v>
      </c>
      <c r="P1458" s="29">
        <v>1</v>
      </c>
      <c r="Q1458" s="29">
        <v>68</v>
      </c>
      <c r="R1458" s="29">
        <v>51</v>
      </c>
      <c r="S1458" s="29">
        <v>66</v>
      </c>
      <c r="T1458" s="29">
        <v>0.436</v>
      </c>
      <c r="U1458" s="29">
        <v>2.2888800000000001E-4</v>
      </c>
    </row>
    <row r="1459" spans="1:21" ht="25.2" x14ac:dyDescent="0.3">
      <c r="A1459" s="1"/>
      <c r="B1459" s="47">
        <v>1454</v>
      </c>
      <c r="C1459" s="45">
        <v>1018331</v>
      </c>
      <c r="D1459" s="63" t="s">
        <v>33</v>
      </c>
      <c r="E1459" s="31" t="s">
        <v>1854</v>
      </c>
      <c r="F1459" s="31"/>
      <c r="G1459" s="37" t="s">
        <v>42</v>
      </c>
      <c r="H1459" s="41" t="s">
        <v>59</v>
      </c>
      <c r="I1459" s="29">
        <v>1135632</v>
      </c>
      <c r="J1459" s="46"/>
      <c r="K1459" s="38" t="s">
        <v>3789</v>
      </c>
      <c r="L1459" s="29" t="s">
        <v>158</v>
      </c>
      <c r="M1459" s="33" t="s">
        <v>5289</v>
      </c>
      <c r="N1459" s="29">
        <v>0.64700000000000002</v>
      </c>
      <c r="O1459" s="29">
        <v>3.0800000000000001E-4</v>
      </c>
      <c r="P1459" s="29">
        <v>1</v>
      </c>
      <c r="Q1459" s="29">
        <v>68</v>
      </c>
      <c r="R1459" s="29">
        <v>63</v>
      </c>
      <c r="S1459" s="29">
        <v>72</v>
      </c>
      <c r="T1459" s="29">
        <v>0.64700000000000002</v>
      </c>
      <c r="U1459" s="29">
        <v>3.0844800000000001E-4</v>
      </c>
    </row>
    <row r="1460" spans="1:21" ht="25.2" x14ac:dyDescent="0.3">
      <c r="A1460" s="1"/>
      <c r="B1460" s="47">
        <v>1455</v>
      </c>
      <c r="C1460" s="45">
        <v>1018332</v>
      </c>
      <c r="D1460" s="63" t="s">
        <v>33</v>
      </c>
      <c r="E1460" s="31" t="s">
        <v>1855</v>
      </c>
      <c r="F1460" s="31"/>
      <c r="G1460" s="29" t="s">
        <v>42</v>
      </c>
      <c r="H1460" s="41" t="s">
        <v>59</v>
      </c>
      <c r="I1460" s="29">
        <v>1135633</v>
      </c>
      <c r="J1460" s="46"/>
      <c r="K1460" s="38" t="s">
        <v>3789</v>
      </c>
      <c r="L1460" s="29" t="s">
        <v>158</v>
      </c>
      <c r="M1460" s="33" t="s">
        <v>5289</v>
      </c>
      <c r="N1460" s="29">
        <v>1.1419999999999999</v>
      </c>
      <c r="O1460" s="29">
        <v>6.4499999999999996E-4</v>
      </c>
      <c r="P1460" s="29">
        <v>1</v>
      </c>
      <c r="Q1460" s="29">
        <v>91</v>
      </c>
      <c r="R1460" s="29">
        <v>77</v>
      </c>
      <c r="S1460" s="29">
        <v>92</v>
      </c>
      <c r="T1460" s="29">
        <v>1.1419999999999999</v>
      </c>
      <c r="U1460" s="29">
        <v>6.4464399999999999E-4</v>
      </c>
    </row>
    <row r="1461" spans="1:21" ht="25.2" x14ac:dyDescent="0.3">
      <c r="A1461" s="1"/>
      <c r="B1461" s="47">
        <v>1456</v>
      </c>
      <c r="C1461" s="45">
        <v>1018333</v>
      </c>
      <c r="D1461" s="63" t="s">
        <v>33</v>
      </c>
      <c r="E1461" s="31" t="s">
        <v>1856</v>
      </c>
      <c r="F1461" s="31"/>
      <c r="G1461" s="29" t="s">
        <v>47</v>
      </c>
      <c r="H1461" s="41" t="s">
        <v>59</v>
      </c>
      <c r="I1461" s="29">
        <v>1135980</v>
      </c>
      <c r="J1461" s="46"/>
      <c r="K1461" s="38" t="s">
        <v>3789</v>
      </c>
      <c r="L1461" s="29" t="s">
        <v>158</v>
      </c>
      <c r="M1461" s="33" t="s">
        <v>5289</v>
      </c>
      <c r="N1461" s="29">
        <v>1.446</v>
      </c>
      <c r="O1461" s="29">
        <v>8.8999999999999995E-4</v>
      </c>
      <c r="P1461" s="29">
        <v>1</v>
      </c>
      <c r="Q1461" s="29">
        <v>108</v>
      </c>
      <c r="R1461" s="29">
        <v>93</v>
      </c>
      <c r="S1461" s="29">
        <v>97</v>
      </c>
      <c r="T1461" s="29">
        <v>1.446</v>
      </c>
      <c r="U1461" s="29">
        <v>9.7426800000000003E-4</v>
      </c>
    </row>
    <row r="1462" spans="1:21" ht="25.2" x14ac:dyDescent="0.3">
      <c r="A1462" s="1"/>
      <c r="B1462" s="47">
        <v>1457</v>
      </c>
      <c r="C1462" s="45">
        <v>1018334</v>
      </c>
      <c r="D1462" s="63" t="s">
        <v>33</v>
      </c>
      <c r="E1462" s="39" t="s">
        <v>1857</v>
      </c>
      <c r="F1462" s="39"/>
      <c r="G1462" s="29" t="s">
        <v>47</v>
      </c>
      <c r="H1462" s="41" t="s">
        <v>59</v>
      </c>
      <c r="I1462" s="29">
        <v>1135634</v>
      </c>
      <c r="J1462" s="46"/>
      <c r="K1462" s="38" t="s">
        <v>3789</v>
      </c>
      <c r="L1462" s="29" t="s">
        <v>158</v>
      </c>
      <c r="M1462" s="33" t="s">
        <v>5289</v>
      </c>
      <c r="N1462" s="29">
        <v>2.359</v>
      </c>
      <c r="O1462" s="29">
        <v>1.41E-3</v>
      </c>
      <c r="P1462" s="29">
        <v>1</v>
      </c>
      <c r="Q1462" s="29">
        <v>122</v>
      </c>
      <c r="R1462" s="29">
        <v>112</v>
      </c>
      <c r="S1462" s="29">
        <v>109</v>
      </c>
      <c r="T1462" s="29">
        <v>2.359</v>
      </c>
      <c r="U1462" s="29">
        <v>1.4893759999999999E-3</v>
      </c>
    </row>
    <row r="1463" spans="1:21" ht="25.2" x14ac:dyDescent="0.3">
      <c r="A1463" s="1"/>
      <c r="B1463" s="47">
        <v>1458</v>
      </c>
      <c r="C1463" s="45">
        <v>1018335</v>
      </c>
      <c r="D1463" s="63" t="s">
        <v>33</v>
      </c>
      <c r="E1463" s="31" t="s">
        <v>1858</v>
      </c>
      <c r="F1463" s="31"/>
      <c r="G1463" s="29" t="s">
        <v>42</v>
      </c>
      <c r="H1463" s="41" t="s">
        <v>59</v>
      </c>
      <c r="I1463" s="29">
        <v>1135635</v>
      </c>
      <c r="J1463" s="46"/>
      <c r="K1463" s="38" t="s">
        <v>3789</v>
      </c>
      <c r="L1463" s="29" t="s">
        <v>158</v>
      </c>
      <c r="M1463" s="33" t="s">
        <v>5289</v>
      </c>
      <c r="N1463" s="29">
        <v>2.9980000000000002</v>
      </c>
      <c r="O1463" s="29">
        <v>2.0500000000000002E-3</v>
      </c>
      <c r="P1463" s="29">
        <v>1</v>
      </c>
      <c r="Q1463" s="29">
        <v>143</v>
      </c>
      <c r="R1463" s="29">
        <v>128</v>
      </c>
      <c r="S1463" s="29">
        <v>120</v>
      </c>
      <c r="T1463" s="29">
        <v>2.9980000000000002</v>
      </c>
      <c r="U1463" s="29">
        <v>2.1964799999999998E-3</v>
      </c>
    </row>
    <row r="1464" spans="1:21" ht="25.2" x14ac:dyDescent="0.3">
      <c r="A1464" s="1"/>
      <c r="B1464" s="47">
        <v>1459</v>
      </c>
      <c r="C1464" s="45">
        <v>1078368</v>
      </c>
      <c r="D1464" s="29"/>
      <c r="E1464" s="31" t="s">
        <v>1860</v>
      </c>
      <c r="F1464" s="31"/>
      <c r="G1464" s="37" t="s">
        <v>47</v>
      </c>
      <c r="H1464" s="41" t="s">
        <v>59</v>
      </c>
      <c r="I1464" s="29">
        <v>1135636</v>
      </c>
      <c r="J1464" s="46"/>
      <c r="K1464" s="38" t="s">
        <v>3789</v>
      </c>
      <c r="L1464" s="29" t="s">
        <v>158</v>
      </c>
      <c r="M1464" s="33" t="s">
        <v>5289</v>
      </c>
      <c r="N1464" s="29">
        <v>5.24</v>
      </c>
      <c r="O1464" s="29">
        <v>5.9199999999999997E-4</v>
      </c>
      <c r="P1464" s="29">
        <v>1</v>
      </c>
      <c r="Q1464" s="29">
        <v>140</v>
      </c>
      <c r="R1464" s="29">
        <v>160</v>
      </c>
      <c r="S1464" s="29">
        <v>140</v>
      </c>
      <c r="T1464" s="29">
        <v>5.24</v>
      </c>
      <c r="U1464" s="29">
        <v>3.1359999999999999E-3</v>
      </c>
    </row>
    <row r="1465" spans="1:21" ht="25.2" x14ac:dyDescent="0.3">
      <c r="A1465" s="1"/>
      <c r="B1465" s="47">
        <v>1460</v>
      </c>
      <c r="C1465" s="45">
        <v>1047013</v>
      </c>
      <c r="D1465" s="63" t="s">
        <v>33</v>
      </c>
      <c r="E1465" s="31" t="s">
        <v>1861</v>
      </c>
      <c r="F1465" s="31"/>
      <c r="G1465" s="29" t="s">
        <v>31</v>
      </c>
      <c r="H1465" s="41" t="s">
        <v>4779</v>
      </c>
      <c r="I1465" s="46" t="s">
        <v>33</v>
      </c>
      <c r="J1465" s="46"/>
      <c r="K1465" s="38" t="s">
        <v>3789</v>
      </c>
      <c r="L1465" s="29" t="s">
        <v>158</v>
      </c>
      <c r="M1465" s="33" t="s">
        <v>5289</v>
      </c>
      <c r="N1465" s="29">
        <v>0.92900000000000005</v>
      </c>
      <c r="O1465" s="29">
        <v>1.8600000000000001E-3</v>
      </c>
      <c r="P1465" s="29">
        <v>1</v>
      </c>
      <c r="Q1465" s="29">
        <v>154</v>
      </c>
      <c r="R1465" s="29">
        <v>115</v>
      </c>
      <c r="S1465" s="29">
        <v>102</v>
      </c>
      <c r="T1465" s="29">
        <v>0.92900000000000005</v>
      </c>
      <c r="U1465" s="29">
        <v>1.80642E-3</v>
      </c>
    </row>
    <row r="1466" spans="1:21" ht="25.2" x14ac:dyDescent="0.3">
      <c r="A1466" s="1"/>
      <c r="B1466" s="47">
        <v>1461</v>
      </c>
      <c r="C1466" s="45">
        <v>1047020</v>
      </c>
      <c r="D1466" s="40" t="s">
        <v>33</v>
      </c>
      <c r="E1466" s="31" t="s">
        <v>1868</v>
      </c>
      <c r="F1466" s="31"/>
      <c r="G1466" s="29" t="s">
        <v>31</v>
      </c>
      <c r="H1466" s="41" t="s">
        <v>4779</v>
      </c>
      <c r="I1466" s="46" t="s">
        <v>33</v>
      </c>
      <c r="J1466" s="46"/>
      <c r="K1466" s="38" t="s">
        <v>3789</v>
      </c>
      <c r="L1466" s="29" t="s">
        <v>158</v>
      </c>
      <c r="M1466" s="33" t="s">
        <v>5289</v>
      </c>
      <c r="N1466" s="29">
        <v>2.907</v>
      </c>
      <c r="O1466" s="29">
        <v>4.0299999999999997E-3</v>
      </c>
      <c r="P1466" s="29">
        <v>1</v>
      </c>
      <c r="Q1466" s="29">
        <v>198</v>
      </c>
      <c r="R1466" s="29">
        <v>150</v>
      </c>
      <c r="S1466" s="29">
        <v>126</v>
      </c>
      <c r="T1466" s="29">
        <v>2.907</v>
      </c>
      <c r="U1466" s="29">
        <v>3.7422000000000002E-3</v>
      </c>
    </row>
    <row r="1467" spans="1:21" ht="25.2" x14ac:dyDescent="0.3">
      <c r="A1467" s="1"/>
      <c r="B1467" s="47">
        <v>1462</v>
      </c>
      <c r="C1467" s="45">
        <v>1118939</v>
      </c>
      <c r="D1467" s="40"/>
      <c r="E1467" s="31" t="s">
        <v>1870</v>
      </c>
      <c r="F1467" s="31"/>
      <c r="G1467" s="29" t="s">
        <v>31</v>
      </c>
      <c r="H1467" s="41" t="s">
        <v>4779</v>
      </c>
      <c r="I1467" s="46"/>
      <c r="J1467" s="46"/>
      <c r="K1467" s="38" t="s">
        <v>1720</v>
      </c>
      <c r="L1467" s="29" t="s">
        <v>158</v>
      </c>
      <c r="M1467" s="33">
        <v>9821</v>
      </c>
      <c r="N1467" s="29">
        <v>0.3</v>
      </c>
      <c r="O1467" s="29">
        <v>2.4699999999999999E-4</v>
      </c>
      <c r="P1467" s="29">
        <v>1</v>
      </c>
      <c r="Q1467" s="29">
        <v>78</v>
      </c>
      <c r="R1467" s="29">
        <v>62</v>
      </c>
      <c r="S1467" s="29">
        <v>51</v>
      </c>
      <c r="T1467" s="29">
        <v>0.3</v>
      </c>
      <c r="U1467" s="29">
        <v>2.46636E-4</v>
      </c>
    </row>
    <row r="1468" spans="1:21" ht="25.2" x14ac:dyDescent="0.3">
      <c r="A1468" s="1"/>
      <c r="B1468" s="47">
        <v>1463</v>
      </c>
      <c r="C1468" s="45">
        <v>1118940</v>
      </c>
      <c r="D1468" s="40"/>
      <c r="E1468" s="31" t="s">
        <v>1871</v>
      </c>
      <c r="F1468" s="31"/>
      <c r="G1468" s="29" t="s">
        <v>31</v>
      </c>
      <c r="H1468" s="41" t="s">
        <v>4779</v>
      </c>
      <c r="I1468" s="46"/>
      <c r="J1468" s="46"/>
      <c r="K1468" s="38" t="s">
        <v>1720</v>
      </c>
      <c r="L1468" s="29" t="s">
        <v>158</v>
      </c>
      <c r="M1468" s="33">
        <v>11607</v>
      </c>
      <c r="N1468" s="29">
        <v>0.5</v>
      </c>
      <c r="O1468" s="29">
        <v>3.4900000000000003E-4</v>
      </c>
      <c r="P1468" s="29">
        <v>1</v>
      </c>
      <c r="Q1468" s="29">
        <v>75</v>
      </c>
      <c r="R1468" s="29">
        <v>75</v>
      </c>
      <c r="S1468" s="29">
        <v>62</v>
      </c>
      <c r="T1468" s="29">
        <v>0.5</v>
      </c>
      <c r="U1468" s="29">
        <v>3.4874999999999999E-4</v>
      </c>
    </row>
    <row r="1469" spans="1:21" ht="25.2" x14ac:dyDescent="0.3">
      <c r="A1469" s="1"/>
      <c r="B1469" s="47">
        <v>1464</v>
      </c>
      <c r="C1469" s="45">
        <v>1118943</v>
      </c>
      <c r="D1469" s="40"/>
      <c r="E1469" s="31" t="s">
        <v>1876</v>
      </c>
      <c r="F1469" s="31"/>
      <c r="G1469" s="29" t="s">
        <v>31</v>
      </c>
      <c r="H1469" s="41" t="s">
        <v>4779</v>
      </c>
      <c r="I1469" s="46"/>
      <c r="J1469" s="46"/>
      <c r="K1469" s="38" t="s">
        <v>3789</v>
      </c>
      <c r="L1469" s="29" t="s">
        <v>158</v>
      </c>
      <c r="M1469" s="33" t="s">
        <v>5289</v>
      </c>
      <c r="N1469" s="29">
        <v>3.5</v>
      </c>
      <c r="O1469" s="29">
        <v>2.7360000000000002E-3</v>
      </c>
      <c r="P1469" s="29">
        <v>1</v>
      </c>
      <c r="Q1469" s="29">
        <v>114</v>
      </c>
      <c r="R1469" s="29">
        <v>160</v>
      </c>
      <c r="S1469" s="29">
        <v>150</v>
      </c>
      <c r="T1469" s="29">
        <v>3.5</v>
      </c>
      <c r="U1469" s="29">
        <v>2.7360000000000002E-3</v>
      </c>
    </row>
    <row r="1470" spans="1:21" ht="25.2" x14ac:dyDescent="0.3">
      <c r="A1470" s="1"/>
      <c r="B1470" s="47">
        <v>1465</v>
      </c>
      <c r="C1470" s="45">
        <v>1118944</v>
      </c>
      <c r="D1470" s="40"/>
      <c r="E1470" s="31" t="s">
        <v>1878</v>
      </c>
      <c r="F1470" s="31"/>
      <c r="G1470" s="29" t="s">
        <v>31</v>
      </c>
      <c r="H1470" s="41" t="s">
        <v>4779</v>
      </c>
      <c r="I1470" s="46"/>
      <c r="J1470" s="46"/>
      <c r="K1470" s="38" t="s">
        <v>1720</v>
      </c>
      <c r="L1470" s="29" t="s">
        <v>158</v>
      </c>
      <c r="M1470" s="33">
        <v>11607</v>
      </c>
      <c r="N1470" s="29">
        <v>0.5</v>
      </c>
      <c r="O1470" s="29">
        <v>3.4900000000000003E-4</v>
      </c>
      <c r="P1470" s="29">
        <v>1</v>
      </c>
      <c r="Q1470" s="29">
        <v>75</v>
      </c>
      <c r="R1470" s="29">
        <v>75</v>
      </c>
      <c r="S1470" s="29">
        <v>62</v>
      </c>
      <c r="T1470" s="29">
        <v>0.5</v>
      </c>
      <c r="U1470" s="29">
        <v>3.4874999999999999E-4</v>
      </c>
    </row>
    <row r="1471" spans="1:21" ht="25.2" x14ac:dyDescent="0.3">
      <c r="A1471" s="1"/>
      <c r="B1471" s="47">
        <v>1466</v>
      </c>
      <c r="C1471" s="45">
        <v>1118945</v>
      </c>
      <c r="D1471" s="40"/>
      <c r="E1471" s="31" t="s">
        <v>1879</v>
      </c>
      <c r="F1471" s="31"/>
      <c r="G1471" s="29" t="s">
        <v>31</v>
      </c>
      <c r="H1471" s="41" t="s">
        <v>4779</v>
      </c>
      <c r="I1471" s="46"/>
      <c r="J1471" s="46"/>
      <c r="K1471" s="38" t="s">
        <v>3789</v>
      </c>
      <c r="L1471" s="29" t="s">
        <v>158</v>
      </c>
      <c r="M1471" s="33" t="s">
        <v>5289</v>
      </c>
      <c r="N1471" s="29">
        <v>0.6</v>
      </c>
      <c r="O1471" s="29">
        <v>5.0799999999999999E-4</v>
      </c>
      <c r="P1471" s="29">
        <v>1</v>
      </c>
      <c r="Q1471" s="29">
        <v>84</v>
      </c>
      <c r="R1471" s="29">
        <v>84</v>
      </c>
      <c r="S1471" s="29">
        <v>72</v>
      </c>
      <c r="T1471" s="29">
        <v>0.6</v>
      </c>
      <c r="U1471" s="29">
        <v>5.0803199999999995E-4</v>
      </c>
    </row>
    <row r="1472" spans="1:21" ht="25.2" x14ac:dyDescent="0.3">
      <c r="A1472" s="1"/>
      <c r="B1472" s="47">
        <v>1467</v>
      </c>
      <c r="C1472" s="45">
        <v>1118946</v>
      </c>
      <c r="D1472" s="40"/>
      <c r="E1472" s="31" t="s">
        <v>1880</v>
      </c>
      <c r="F1472" s="31"/>
      <c r="G1472" s="29" t="s">
        <v>31</v>
      </c>
      <c r="H1472" s="41" t="s">
        <v>4779</v>
      </c>
      <c r="I1472" s="46"/>
      <c r="J1472" s="46"/>
      <c r="K1472" s="38" t="s">
        <v>3789</v>
      </c>
      <c r="L1472" s="29" t="s">
        <v>158</v>
      </c>
      <c r="M1472" s="33" t="s">
        <v>5289</v>
      </c>
      <c r="N1472" s="29">
        <v>1</v>
      </c>
      <c r="O1472" s="29">
        <v>7.9000000000000001E-4</v>
      </c>
      <c r="P1472" s="29">
        <v>1</v>
      </c>
      <c r="Q1472" s="29">
        <v>87</v>
      </c>
      <c r="R1472" s="29">
        <v>102</v>
      </c>
      <c r="S1472" s="29">
        <v>89</v>
      </c>
      <c r="T1472" s="29">
        <v>1</v>
      </c>
      <c r="U1472" s="29">
        <v>7.89786E-4</v>
      </c>
    </row>
    <row r="1473" spans="1:21" ht="25.2" x14ac:dyDescent="0.3">
      <c r="A1473" s="1"/>
      <c r="B1473" s="47">
        <v>1468</v>
      </c>
      <c r="C1473" s="45">
        <v>1118947</v>
      </c>
      <c r="D1473" s="40"/>
      <c r="E1473" s="31" t="s">
        <v>1881</v>
      </c>
      <c r="F1473" s="31"/>
      <c r="G1473" s="29" t="s">
        <v>31</v>
      </c>
      <c r="H1473" s="41" t="s">
        <v>4779</v>
      </c>
      <c r="I1473" s="46"/>
      <c r="J1473" s="46"/>
      <c r="K1473" s="38" t="s">
        <v>3789</v>
      </c>
      <c r="L1473" s="29" t="s">
        <v>158</v>
      </c>
      <c r="M1473" s="33" t="s">
        <v>5289</v>
      </c>
      <c r="N1473" s="29">
        <v>1.6</v>
      </c>
      <c r="O1473" s="29">
        <v>1.242E-3</v>
      </c>
      <c r="P1473" s="29">
        <v>1</v>
      </c>
      <c r="Q1473" s="29">
        <v>101</v>
      </c>
      <c r="R1473" s="29">
        <v>116</v>
      </c>
      <c r="S1473" s="29">
        <v>106</v>
      </c>
      <c r="T1473" s="29">
        <v>1.6</v>
      </c>
      <c r="U1473" s="29">
        <v>1.2418959999999999E-3</v>
      </c>
    </row>
    <row r="1474" spans="1:21" ht="25.2" x14ac:dyDescent="0.3">
      <c r="A1474" s="1"/>
      <c r="B1474" s="47">
        <v>1469</v>
      </c>
      <c r="C1474" s="45">
        <v>1118948</v>
      </c>
      <c r="D1474" s="40"/>
      <c r="E1474" s="31" t="s">
        <v>1882</v>
      </c>
      <c r="F1474" s="31"/>
      <c r="G1474" s="29" t="s">
        <v>31</v>
      </c>
      <c r="H1474" s="41" t="s">
        <v>4779</v>
      </c>
      <c r="I1474" s="46"/>
      <c r="J1474" s="46"/>
      <c r="K1474" s="38" t="s">
        <v>3789</v>
      </c>
      <c r="L1474" s="29" t="s">
        <v>158</v>
      </c>
      <c r="M1474" s="33" t="s">
        <v>5289</v>
      </c>
      <c r="N1474" s="29">
        <v>2.2999999999999998</v>
      </c>
      <c r="O1474" s="29">
        <v>1.9350000000000001E-3</v>
      </c>
      <c r="P1474" s="29">
        <v>1</v>
      </c>
      <c r="Q1474" s="29">
        <v>108</v>
      </c>
      <c r="R1474" s="29">
        <v>140</v>
      </c>
      <c r="S1474" s="29">
        <v>128</v>
      </c>
      <c r="T1474" s="29">
        <v>2.2999999999999998</v>
      </c>
      <c r="U1474" s="29">
        <v>1.9353599999999999E-3</v>
      </c>
    </row>
    <row r="1475" spans="1:21" ht="25.2" x14ac:dyDescent="0.3">
      <c r="A1475" s="1"/>
      <c r="B1475" s="47">
        <v>1470</v>
      </c>
      <c r="C1475" s="45">
        <v>1118949</v>
      </c>
      <c r="D1475" s="40"/>
      <c r="E1475" s="31" t="s">
        <v>1883</v>
      </c>
      <c r="F1475" s="31"/>
      <c r="G1475" s="29" t="s">
        <v>31</v>
      </c>
      <c r="H1475" s="41" t="s">
        <v>4779</v>
      </c>
      <c r="I1475" s="46"/>
      <c r="J1475" s="46"/>
      <c r="K1475" s="38" t="s">
        <v>3789</v>
      </c>
      <c r="L1475" s="29" t="s">
        <v>158</v>
      </c>
      <c r="M1475" s="33" t="s">
        <v>5289</v>
      </c>
      <c r="N1475" s="29">
        <v>3.5</v>
      </c>
      <c r="O1475" s="29">
        <v>2.7360000000000002E-3</v>
      </c>
      <c r="P1475" s="29">
        <v>1</v>
      </c>
      <c r="Q1475" s="29">
        <v>114</v>
      </c>
      <c r="R1475" s="29">
        <v>160</v>
      </c>
      <c r="S1475" s="29">
        <v>150</v>
      </c>
      <c r="T1475" s="29">
        <v>3.5</v>
      </c>
      <c r="U1475" s="29">
        <v>2.7360000000000002E-3</v>
      </c>
    </row>
    <row r="1476" spans="1:21" ht="25.2" x14ac:dyDescent="0.3">
      <c r="A1476" s="1"/>
      <c r="B1476" s="47">
        <v>1471</v>
      </c>
      <c r="C1476" s="45">
        <v>1042970</v>
      </c>
      <c r="D1476" s="63" t="s">
        <v>33</v>
      </c>
      <c r="E1476" s="39" t="s">
        <v>1884</v>
      </c>
      <c r="F1476" s="39"/>
      <c r="G1476" s="29" t="s">
        <v>31</v>
      </c>
      <c r="H1476" s="41" t="s">
        <v>59</v>
      </c>
      <c r="I1476" s="40">
        <v>1135993</v>
      </c>
      <c r="J1476" s="46"/>
      <c r="K1476" s="38" t="s">
        <v>1720</v>
      </c>
      <c r="L1476" s="29" t="s">
        <v>158</v>
      </c>
      <c r="M1476" s="33">
        <v>7464</v>
      </c>
      <c r="N1476" s="29">
        <v>0.17599999999999999</v>
      </c>
      <c r="O1476" s="29">
        <v>8.0000000000000007E-5</v>
      </c>
      <c r="P1476" s="29">
        <v>1</v>
      </c>
      <c r="Q1476" s="29">
        <v>56</v>
      </c>
      <c r="R1476" s="29">
        <v>42</v>
      </c>
      <c r="S1476" s="29">
        <v>44</v>
      </c>
      <c r="T1476" s="29">
        <v>0.17599999999999999</v>
      </c>
      <c r="U1476" s="29">
        <v>1.03488E-4</v>
      </c>
    </row>
    <row r="1477" spans="1:21" ht="25.2" x14ac:dyDescent="0.3">
      <c r="A1477" s="1"/>
      <c r="B1477" s="47">
        <v>1472</v>
      </c>
      <c r="C1477" s="45">
        <v>1042974</v>
      </c>
      <c r="D1477" s="63" t="s">
        <v>33</v>
      </c>
      <c r="E1477" s="39" t="s">
        <v>1885</v>
      </c>
      <c r="F1477" s="39"/>
      <c r="G1477" s="29" t="s">
        <v>47</v>
      </c>
      <c r="H1477" s="41" t="s">
        <v>59</v>
      </c>
      <c r="I1477" s="40">
        <v>1135994</v>
      </c>
      <c r="J1477" s="46"/>
      <c r="K1477" s="38" t="s">
        <v>1720</v>
      </c>
      <c r="L1477" s="29" t="s">
        <v>158</v>
      </c>
      <c r="M1477" s="33">
        <v>9310</v>
      </c>
      <c r="N1477" s="29">
        <v>0.33300000000000002</v>
      </c>
      <c r="O1477" s="29">
        <v>1.18E-4</v>
      </c>
      <c r="P1477" s="29">
        <v>1</v>
      </c>
      <c r="Q1477" s="29">
        <v>38</v>
      </c>
      <c r="R1477" s="29">
        <v>50</v>
      </c>
      <c r="S1477" s="29">
        <v>62</v>
      </c>
      <c r="T1477" s="29">
        <v>0.33300000000000002</v>
      </c>
      <c r="U1477" s="29">
        <v>1.178E-4</v>
      </c>
    </row>
    <row r="1478" spans="1:21" ht="25.2" x14ac:dyDescent="0.3">
      <c r="A1478" s="1"/>
      <c r="B1478" s="47">
        <v>1473</v>
      </c>
      <c r="C1478" s="45">
        <v>1042979</v>
      </c>
      <c r="D1478" s="63" t="s">
        <v>33</v>
      </c>
      <c r="E1478" s="31" t="s">
        <v>1886</v>
      </c>
      <c r="F1478" s="31"/>
      <c r="G1478" s="29" t="s">
        <v>31</v>
      </c>
      <c r="H1478" s="41" t="s">
        <v>59</v>
      </c>
      <c r="I1478" s="40">
        <v>1135995</v>
      </c>
      <c r="J1478" s="46"/>
      <c r="K1478" s="38" t="s">
        <v>1720</v>
      </c>
      <c r="L1478" s="29" t="s">
        <v>158</v>
      </c>
      <c r="M1478" s="33">
        <v>12015</v>
      </c>
      <c r="N1478" s="29">
        <v>0.53900000000000003</v>
      </c>
      <c r="O1478" s="29">
        <v>2.03E-4</v>
      </c>
      <c r="P1478" s="29">
        <v>1</v>
      </c>
      <c r="Q1478" s="29">
        <v>58</v>
      </c>
      <c r="R1478" s="29">
        <v>48</v>
      </c>
      <c r="S1478" s="29">
        <v>73</v>
      </c>
      <c r="T1478" s="29">
        <v>0.53900000000000003</v>
      </c>
      <c r="U1478" s="29">
        <v>2.0323199999999999E-4</v>
      </c>
    </row>
    <row r="1479" spans="1:21" ht="37.799999999999997" x14ac:dyDescent="0.3">
      <c r="A1479" s="1"/>
      <c r="B1479" s="47">
        <v>1474</v>
      </c>
      <c r="C1479" s="45">
        <v>1042983</v>
      </c>
      <c r="D1479" s="63" t="s">
        <v>33</v>
      </c>
      <c r="E1479" s="31" t="s">
        <v>1887</v>
      </c>
      <c r="F1479" s="31"/>
      <c r="G1479" s="29" t="s">
        <v>39</v>
      </c>
      <c r="H1479" s="41" t="s">
        <v>62</v>
      </c>
      <c r="I1479" s="40">
        <v>1135996</v>
      </c>
      <c r="J1479" s="46"/>
      <c r="K1479" s="38" t="s">
        <v>3789</v>
      </c>
      <c r="L1479" s="29" t="s">
        <v>158</v>
      </c>
      <c r="M1479" s="33" t="s">
        <v>5289</v>
      </c>
      <c r="N1479" s="29">
        <v>0.93500000000000005</v>
      </c>
      <c r="O1479" s="29">
        <v>3.3E-4</v>
      </c>
      <c r="P1479" s="29">
        <v>1</v>
      </c>
      <c r="Q1479" s="29">
        <v>76</v>
      </c>
      <c r="R1479" s="29">
        <v>57</v>
      </c>
      <c r="S1479" s="29">
        <v>84</v>
      </c>
      <c r="T1479" s="29">
        <v>0.93500000000000005</v>
      </c>
      <c r="U1479" s="29">
        <v>3.6388799999999998E-4</v>
      </c>
    </row>
    <row r="1480" spans="1:21" ht="37.799999999999997" x14ac:dyDescent="0.3">
      <c r="A1480" s="1"/>
      <c r="B1480" s="47">
        <v>1475</v>
      </c>
      <c r="C1480" s="45">
        <v>1042982</v>
      </c>
      <c r="D1480" s="63" t="s">
        <v>33</v>
      </c>
      <c r="E1480" s="31" t="s">
        <v>1888</v>
      </c>
      <c r="F1480" s="31"/>
      <c r="G1480" s="29" t="s">
        <v>31</v>
      </c>
      <c r="H1480" s="41" t="s">
        <v>62</v>
      </c>
      <c r="I1480" s="40">
        <v>1135997</v>
      </c>
      <c r="J1480" s="46"/>
      <c r="K1480" s="38" t="s">
        <v>3789</v>
      </c>
      <c r="L1480" s="29" t="s">
        <v>158</v>
      </c>
      <c r="M1480" s="33" t="s">
        <v>5289</v>
      </c>
      <c r="N1480" s="29">
        <v>1.546</v>
      </c>
      <c r="O1480" s="29">
        <v>6.4999999999999997E-4</v>
      </c>
      <c r="P1480" s="29">
        <v>1</v>
      </c>
      <c r="Q1480" s="29">
        <v>92</v>
      </c>
      <c r="R1480" s="29">
        <v>69</v>
      </c>
      <c r="S1480" s="29">
        <v>110</v>
      </c>
      <c r="T1480" s="29">
        <v>1.546</v>
      </c>
      <c r="U1480" s="29">
        <v>6.9828000000000002E-4</v>
      </c>
    </row>
    <row r="1481" spans="1:21" ht="25.2" x14ac:dyDescent="0.3">
      <c r="A1481" s="1"/>
      <c r="B1481" s="47">
        <v>1476</v>
      </c>
      <c r="C1481" s="45">
        <v>1042972</v>
      </c>
      <c r="D1481" s="63" t="s">
        <v>33</v>
      </c>
      <c r="E1481" s="39" t="s">
        <v>1889</v>
      </c>
      <c r="F1481" s="39"/>
      <c r="G1481" s="29" t="s">
        <v>47</v>
      </c>
      <c r="H1481" s="41" t="s">
        <v>59</v>
      </c>
      <c r="I1481" s="40">
        <v>1135984</v>
      </c>
      <c r="J1481" s="46"/>
      <c r="K1481" s="38" t="s">
        <v>1720</v>
      </c>
      <c r="L1481" s="29" t="s">
        <v>158</v>
      </c>
      <c r="M1481" s="33">
        <v>4494</v>
      </c>
      <c r="N1481" s="29">
        <v>0.184</v>
      </c>
      <c r="O1481" s="29">
        <v>1.13E-4</v>
      </c>
      <c r="P1481" s="29">
        <v>1</v>
      </c>
      <c r="Q1481" s="29">
        <v>57</v>
      </c>
      <c r="R1481" s="29">
        <v>43</v>
      </c>
      <c r="S1481" s="29">
        <v>46</v>
      </c>
      <c r="T1481" s="29">
        <v>0.184</v>
      </c>
      <c r="U1481" s="29">
        <v>1.1274599999999999E-4</v>
      </c>
    </row>
    <row r="1482" spans="1:21" ht="37.799999999999997" x14ac:dyDescent="0.3">
      <c r="A1482" s="1"/>
      <c r="B1482" s="47">
        <v>1477</v>
      </c>
      <c r="C1482" s="45">
        <v>1042973</v>
      </c>
      <c r="D1482" s="63" t="s">
        <v>33</v>
      </c>
      <c r="E1482" s="39" t="s">
        <v>1890</v>
      </c>
      <c r="F1482" s="39"/>
      <c r="G1482" s="29" t="s">
        <v>47</v>
      </c>
      <c r="H1482" s="41" t="s">
        <v>62</v>
      </c>
      <c r="I1482" s="40">
        <v>1135985</v>
      </c>
      <c r="J1482" s="46"/>
      <c r="K1482" s="38" t="s">
        <v>1720</v>
      </c>
      <c r="L1482" s="29" t="s">
        <v>158</v>
      </c>
      <c r="M1482" s="33">
        <v>9310</v>
      </c>
      <c r="N1482" s="29">
        <v>0.33800000000000002</v>
      </c>
      <c r="O1482" s="29">
        <v>1.1E-4</v>
      </c>
      <c r="P1482" s="29">
        <v>1</v>
      </c>
      <c r="Q1482" s="29">
        <v>52</v>
      </c>
      <c r="R1482" s="29">
        <v>79</v>
      </c>
      <c r="S1482" s="29">
        <v>34</v>
      </c>
      <c r="T1482" s="29">
        <v>0.33800000000000002</v>
      </c>
      <c r="U1482" s="29">
        <v>1.39672E-4</v>
      </c>
    </row>
    <row r="1483" spans="1:21" ht="37.799999999999997" x14ac:dyDescent="0.3">
      <c r="A1483" s="1"/>
      <c r="B1483" s="47">
        <v>1478</v>
      </c>
      <c r="C1483" s="45">
        <v>1042980</v>
      </c>
      <c r="D1483" s="63" t="s">
        <v>33</v>
      </c>
      <c r="E1483" s="39" t="s">
        <v>1891</v>
      </c>
      <c r="F1483" s="39"/>
      <c r="G1483" s="29" t="s">
        <v>47</v>
      </c>
      <c r="H1483" s="41" t="s">
        <v>62</v>
      </c>
      <c r="I1483" s="40">
        <v>1135986</v>
      </c>
      <c r="J1483" s="46"/>
      <c r="K1483" s="38" t="s">
        <v>1720</v>
      </c>
      <c r="L1483" s="29" t="s">
        <v>158</v>
      </c>
      <c r="M1483" s="33">
        <v>12015</v>
      </c>
      <c r="N1483" s="29">
        <v>0.53800000000000003</v>
      </c>
      <c r="O1483" s="29">
        <v>2.3499999999999999E-4</v>
      </c>
      <c r="P1483" s="29">
        <v>1</v>
      </c>
      <c r="Q1483" s="29">
        <v>62</v>
      </c>
      <c r="R1483" s="29">
        <v>48</v>
      </c>
      <c r="S1483" s="29">
        <v>79</v>
      </c>
      <c r="T1483" s="29">
        <v>0.53800000000000003</v>
      </c>
      <c r="U1483" s="29">
        <v>2.35104E-4</v>
      </c>
    </row>
    <row r="1484" spans="1:21" ht="37.799999999999997" x14ac:dyDescent="0.3">
      <c r="A1484" s="1"/>
      <c r="B1484" s="47">
        <v>1479</v>
      </c>
      <c r="C1484" s="45">
        <v>1042984</v>
      </c>
      <c r="D1484" s="63" t="s">
        <v>33</v>
      </c>
      <c r="E1484" s="39" t="s">
        <v>1892</v>
      </c>
      <c r="F1484" s="39"/>
      <c r="G1484" s="29" t="s">
        <v>47</v>
      </c>
      <c r="H1484" s="41" t="s">
        <v>62</v>
      </c>
      <c r="I1484" s="40">
        <v>1135987</v>
      </c>
      <c r="J1484" s="46"/>
      <c r="K1484" s="38" t="s">
        <v>3789</v>
      </c>
      <c r="L1484" s="29" t="s">
        <v>158</v>
      </c>
      <c r="M1484" s="33" t="s">
        <v>5289</v>
      </c>
      <c r="N1484" s="29">
        <v>0.93799999999999994</v>
      </c>
      <c r="O1484" s="29">
        <v>3.8999999999999999E-4</v>
      </c>
      <c r="P1484" s="29">
        <v>1</v>
      </c>
      <c r="Q1484" s="29">
        <v>79</v>
      </c>
      <c r="R1484" s="29">
        <v>59</v>
      </c>
      <c r="S1484" s="29">
        <v>90</v>
      </c>
      <c r="T1484" s="29">
        <v>0.93799999999999994</v>
      </c>
      <c r="U1484" s="29">
        <v>4.1949000000000001E-4</v>
      </c>
    </row>
    <row r="1485" spans="1:21" ht="37.799999999999997" x14ac:dyDescent="0.3">
      <c r="A1485" s="1"/>
      <c r="B1485" s="47">
        <v>1480</v>
      </c>
      <c r="C1485" s="45">
        <v>1042981</v>
      </c>
      <c r="D1485" s="63" t="s">
        <v>33</v>
      </c>
      <c r="E1485" s="31" t="s">
        <v>1893</v>
      </c>
      <c r="F1485" s="31"/>
      <c r="G1485" s="29" t="s">
        <v>39</v>
      </c>
      <c r="H1485" s="41" t="s">
        <v>62</v>
      </c>
      <c r="I1485" s="40">
        <v>1135988</v>
      </c>
      <c r="J1485" s="46"/>
      <c r="K1485" s="38" t="s">
        <v>3789</v>
      </c>
      <c r="L1485" s="29" t="s">
        <v>158</v>
      </c>
      <c r="M1485" s="33" t="s">
        <v>5289</v>
      </c>
      <c r="N1485" s="29">
        <v>1.5009999999999999</v>
      </c>
      <c r="O1485" s="29">
        <v>7.2000000000000005E-4</v>
      </c>
      <c r="P1485" s="29">
        <v>1</v>
      </c>
      <c r="Q1485" s="29">
        <v>87</v>
      </c>
      <c r="R1485" s="29">
        <v>79</v>
      </c>
      <c r="S1485" s="29">
        <v>112</v>
      </c>
      <c r="T1485" s="29">
        <v>1.5009999999999999</v>
      </c>
      <c r="U1485" s="29">
        <v>7.6977600000000001E-4</v>
      </c>
    </row>
    <row r="1486" spans="1:21" ht="25.2" x14ac:dyDescent="0.3">
      <c r="A1486" s="1"/>
      <c r="B1486" s="47">
        <v>1481</v>
      </c>
      <c r="C1486" s="45">
        <v>1042985</v>
      </c>
      <c r="D1486" s="63" t="s">
        <v>33</v>
      </c>
      <c r="E1486" s="52" t="s">
        <v>1894</v>
      </c>
      <c r="F1486" s="52"/>
      <c r="G1486" s="29" t="s">
        <v>31</v>
      </c>
      <c r="H1486" s="41" t="s">
        <v>59</v>
      </c>
      <c r="I1486" s="40">
        <v>1135989</v>
      </c>
      <c r="J1486" s="46"/>
      <c r="K1486" s="38" t="s">
        <v>3789</v>
      </c>
      <c r="L1486" s="29" t="s">
        <v>158</v>
      </c>
      <c r="M1486" s="33" t="s">
        <v>5289</v>
      </c>
      <c r="N1486" s="29">
        <v>2.331</v>
      </c>
      <c r="O1486" s="29">
        <v>1.25E-3</v>
      </c>
      <c r="P1486" s="29">
        <v>1</v>
      </c>
      <c r="Q1486" s="29">
        <v>128</v>
      </c>
      <c r="R1486" s="29">
        <v>103</v>
      </c>
      <c r="S1486" s="29">
        <v>103</v>
      </c>
      <c r="T1486" s="29">
        <v>2.331</v>
      </c>
      <c r="U1486" s="29">
        <v>1.3579519999999999E-3</v>
      </c>
    </row>
    <row r="1487" spans="1:21" ht="25.2" x14ac:dyDescent="0.3">
      <c r="A1487" s="1"/>
      <c r="B1487" s="47">
        <v>1482</v>
      </c>
      <c r="C1487" s="45">
        <v>1042986</v>
      </c>
      <c r="D1487" s="63" t="s">
        <v>33</v>
      </c>
      <c r="E1487" s="39" t="s">
        <v>1895</v>
      </c>
      <c r="F1487" s="39"/>
      <c r="G1487" s="29" t="s">
        <v>31</v>
      </c>
      <c r="H1487" s="41" t="s">
        <v>59</v>
      </c>
      <c r="I1487" s="40">
        <v>1135990</v>
      </c>
      <c r="J1487" s="46"/>
      <c r="K1487" s="38" t="s">
        <v>3789</v>
      </c>
      <c r="L1487" s="29" t="s">
        <v>158</v>
      </c>
      <c r="M1487" s="33" t="s">
        <v>5289</v>
      </c>
      <c r="N1487" s="29">
        <v>3.6190000000000002</v>
      </c>
      <c r="O1487" s="29">
        <v>1.6590000000000001E-3</v>
      </c>
      <c r="P1487" s="29">
        <v>1</v>
      </c>
      <c r="Q1487" s="29">
        <v>147</v>
      </c>
      <c r="R1487" s="29">
        <v>114</v>
      </c>
      <c r="S1487" s="29">
        <v>99</v>
      </c>
      <c r="T1487" s="29">
        <v>3.6190000000000002</v>
      </c>
      <c r="U1487" s="29">
        <v>1.6590419999999999E-3</v>
      </c>
    </row>
    <row r="1488" spans="1:21" ht="37.799999999999997" x14ac:dyDescent="0.3">
      <c r="A1488" s="1"/>
      <c r="B1488" s="47">
        <v>1483</v>
      </c>
      <c r="C1488" s="45">
        <v>1042987</v>
      </c>
      <c r="D1488" s="63" t="s">
        <v>33</v>
      </c>
      <c r="E1488" s="52" t="s">
        <v>1896</v>
      </c>
      <c r="F1488" s="52"/>
      <c r="G1488" s="29" t="s">
        <v>39</v>
      </c>
      <c r="H1488" s="41" t="s">
        <v>62</v>
      </c>
      <c r="I1488" s="40">
        <v>1135991</v>
      </c>
      <c r="J1488" s="46"/>
      <c r="K1488" s="38" t="s">
        <v>3789</v>
      </c>
      <c r="L1488" s="29" t="s">
        <v>158</v>
      </c>
      <c r="M1488" s="33" t="s">
        <v>5289</v>
      </c>
      <c r="N1488" s="29">
        <v>0.50800000000000001</v>
      </c>
      <c r="O1488" s="29">
        <v>2.81E-3</v>
      </c>
      <c r="P1488" s="29">
        <v>1</v>
      </c>
      <c r="Q1488" s="29">
        <v>169</v>
      </c>
      <c r="R1488" s="29">
        <v>122</v>
      </c>
      <c r="S1488" s="29">
        <v>142</v>
      </c>
      <c r="T1488" s="29">
        <v>0.50800000000000001</v>
      </c>
      <c r="U1488" s="29">
        <v>2.9277560000000001E-3</v>
      </c>
    </row>
    <row r="1489" spans="1:21" ht="25.2" x14ac:dyDescent="0.3">
      <c r="A1489" s="1"/>
      <c r="B1489" s="47">
        <v>1484</v>
      </c>
      <c r="C1489" s="45">
        <v>1078365</v>
      </c>
      <c r="D1489" s="29"/>
      <c r="E1489" s="39" t="s">
        <v>1897</v>
      </c>
      <c r="F1489" s="39"/>
      <c r="G1489" s="29" t="s">
        <v>31</v>
      </c>
      <c r="H1489" s="41" t="s">
        <v>59</v>
      </c>
      <c r="I1489" s="29">
        <v>1135992</v>
      </c>
      <c r="J1489" s="46"/>
      <c r="K1489" s="38" t="s">
        <v>3789</v>
      </c>
      <c r="L1489" s="29" t="s">
        <v>158</v>
      </c>
      <c r="M1489" s="33" t="s">
        <v>5289</v>
      </c>
      <c r="N1489" s="29">
        <v>7.5960000000000001</v>
      </c>
      <c r="O1489" s="29">
        <v>3.7299999999999998E-3</v>
      </c>
      <c r="P1489" s="29">
        <v>1</v>
      </c>
      <c r="Q1489" s="29">
        <v>140</v>
      </c>
      <c r="R1489" s="29">
        <v>159</v>
      </c>
      <c r="S1489" s="29">
        <v>171</v>
      </c>
      <c r="T1489" s="29">
        <v>7.5960000000000001</v>
      </c>
      <c r="U1489" s="29">
        <v>3.8064599999999998E-3</v>
      </c>
    </row>
    <row r="1490" spans="1:21" ht="37.799999999999997" x14ac:dyDescent="0.3">
      <c r="A1490" s="1"/>
      <c r="B1490" s="47">
        <v>1485</v>
      </c>
      <c r="C1490" s="45">
        <v>1018356</v>
      </c>
      <c r="D1490" s="63" t="s">
        <v>33</v>
      </c>
      <c r="E1490" s="31" t="s">
        <v>1899</v>
      </c>
      <c r="F1490" s="31"/>
      <c r="G1490" s="29" t="s">
        <v>39</v>
      </c>
      <c r="H1490" s="41" t="s">
        <v>62</v>
      </c>
      <c r="I1490" s="40" t="s">
        <v>33</v>
      </c>
      <c r="J1490" s="46"/>
      <c r="K1490" s="38" t="s">
        <v>1720</v>
      </c>
      <c r="L1490" s="29" t="s">
        <v>158</v>
      </c>
      <c r="M1490" s="33">
        <v>4922</v>
      </c>
      <c r="N1490" s="29">
        <v>0.21199999999999999</v>
      </c>
      <c r="O1490" s="29">
        <v>5.0000000000000002E-5</v>
      </c>
      <c r="P1490" s="29">
        <v>1</v>
      </c>
      <c r="Q1490" s="29">
        <v>55</v>
      </c>
      <c r="R1490" s="29">
        <v>35</v>
      </c>
      <c r="S1490" s="29">
        <v>35</v>
      </c>
      <c r="T1490" s="29">
        <v>0.21199999999999999</v>
      </c>
      <c r="U1490" s="29">
        <v>6.7374999999999998E-5</v>
      </c>
    </row>
    <row r="1491" spans="1:21" ht="37.799999999999997" x14ac:dyDescent="0.3">
      <c r="A1491" s="1"/>
      <c r="B1491" s="47">
        <v>1486</v>
      </c>
      <c r="C1491" s="45">
        <v>1018358</v>
      </c>
      <c r="D1491" s="63" t="s">
        <v>33</v>
      </c>
      <c r="E1491" s="31" t="s">
        <v>1901</v>
      </c>
      <c r="F1491" s="31"/>
      <c r="G1491" s="29" t="s">
        <v>31</v>
      </c>
      <c r="H1491" s="41" t="s">
        <v>62</v>
      </c>
      <c r="I1491" s="40" t="s">
        <v>33</v>
      </c>
      <c r="J1491" s="46"/>
      <c r="K1491" s="38" t="s">
        <v>3789</v>
      </c>
      <c r="L1491" s="29" t="s">
        <v>158</v>
      </c>
      <c r="M1491" s="33" t="s">
        <v>5289</v>
      </c>
      <c r="N1491" s="29">
        <v>0.73899999999999999</v>
      </c>
      <c r="O1491" s="29">
        <v>6.8000000000000005E-4</v>
      </c>
      <c r="P1491" s="29">
        <v>1</v>
      </c>
      <c r="Q1491" s="29">
        <v>67</v>
      </c>
      <c r="R1491" s="29">
        <v>104</v>
      </c>
      <c r="S1491" s="29">
        <v>104</v>
      </c>
      <c r="T1491" s="29">
        <v>0.73899999999999999</v>
      </c>
      <c r="U1491" s="29">
        <v>7.2467199999999999E-4</v>
      </c>
    </row>
    <row r="1492" spans="1:21" ht="37.799999999999997" x14ac:dyDescent="0.3">
      <c r="A1492" s="1"/>
      <c r="B1492" s="47">
        <v>1487</v>
      </c>
      <c r="C1492" s="45">
        <v>1018350</v>
      </c>
      <c r="D1492" s="63" t="s">
        <v>33</v>
      </c>
      <c r="E1492" s="39" t="s">
        <v>1902</v>
      </c>
      <c r="F1492" s="39"/>
      <c r="G1492" s="29" t="s">
        <v>47</v>
      </c>
      <c r="H1492" s="41" t="s">
        <v>62</v>
      </c>
      <c r="I1492" s="40">
        <v>1136049</v>
      </c>
      <c r="J1492" s="46"/>
      <c r="K1492" s="38" t="s">
        <v>1720</v>
      </c>
      <c r="L1492" s="29" t="s">
        <v>158</v>
      </c>
      <c r="M1492" s="33">
        <v>4842</v>
      </c>
      <c r="N1492" s="29">
        <v>0.27900000000000003</v>
      </c>
      <c r="O1492" s="29">
        <v>1.4799999999999999E-4</v>
      </c>
      <c r="P1492" s="29">
        <v>1</v>
      </c>
      <c r="Q1492" s="29">
        <v>56</v>
      </c>
      <c r="R1492" s="29">
        <v>55</v>
      </c>
      <c r="S1492" s="29">
        <v>48</v>
      </c>
      <c r="T1492" s="29">
        <v>0.27900000000000003</v>
      </c>
      <c r="U1492" s="29">
        <v>1.4783999999999999E-4</v>
      </c>
    </row>
    <row r="1493" spans="1:21" ht="37.799999999999997" x14ac:dyDescent="0.3">
      <c r="A1493" s="1"/>
      <c r="B1493" s="47">
        <v>1488</v>
      </c>
      <c r="C1493" s="45">
        <v>1018351</v>
      </c>
      <c r="D1493" s="63" t="s">
        <v>33</v>
      </c>
      <c r="E1493" s="39" t="s">
        <v>1903</v>
      </c>
      <c r="F1493" s="39"/>
      <c r="G1493" s="29" t="s">
        <v>47</v>
      </c>
      <c r="H1493" s="41" t="s">
        <v>62</v>
      </c>
      <c r="I1493" s="40">
        <v>1136050</v>
      </c>
      <c r="J1493" s="46"/>
      <c r="K1493" s="38" t="s">
        <v>1720</v>
      </c>
      <c r="L1493" s="29" t="s">
        <v>158</v>
      </c>
      <c r="M1493" s="33">
        <v>6385</v>
      </c>
      <c r="N1493" s="29">
        <v>0.45900000000000002</v>
      </c>
      <c r="O1493" s="29">
        <v>2.6600000000000001E-4</v>
      </c>
      <c r="P1493" s="29">
        <v>1</v>
      </c>
      <c r="Q1493" s="29">
        <v>66</v>
      </c>
      <c r="R1493" s="29">
        <v>72</v>
      </c>
      <c r="S1493" s="29">
        <v>56</v>
      </c>
      <c r="T1493" s="29">
        <v>0.45900000000000002</v>
      </c>
      <c r="U1493" s="29">
        <v>2.6611199999999999E-4</v>
      </c>
    </row>
    <row r="1494" spans="1:21" ht="37.799999999999997" x14ac:dyDescent="0.3">
      <c r="A1494" s="1"/>
      <c r="B1494" s="47">
        <v>1489</v>
      </c>
      <c r="C1494" s="45">
        <v>1018352</v>
      </c>
      <c r="D1494" s="63" t="s">
        <v>33</v>
      </c>
      <c r="E1494" s="31" t="s">
        <v>1904</v>
      </c>
      <c r="F1494" s="31"/>
      <c r="G1494" s="29" t="s">
        <v>47</v>
      </c>
      <c r="H1494" s="41" t="s">
        <v>62</v>
      </c>
      <c r="I1494" s="40">
        <v>1136052</v>
      </c>
      <c r="J1494" s="46"/>
      <c r="K1494" s="38" t="s">
        <v>3789</v>
      </c>
      <c r="L1494" s="29" t="s">
        <v>158</v>
      </c>
      <c r="M1494" s="33" t="s">
        <v>5289</v>
      </c>
      <c r="N1494" s="29">
        <v>0.85399999999999998</v>
      </c>
      <c r="O1494" s="29">
        <v>7.2999999999999996E-4</v>
      </c>
      <c r="P1494" s="29">
        <v>1</v>
      </c>
      <c r="Q1494" s="29">
        <v>100</v>
      </c>
      <c r="R1494" s="29">
        <v>100</v>
      </c>
      <c r="S1494" s="29">
        <v>73</v>
      </c>
      <c r="T1494" s="29">
        <v>0.85399999999999998</v>
      </c>
      <c r="U1494" s="29">
        <v>7.2999999999999996E-4</v>
      </c>
    </row>
    <row r="1495" spans="1:21" ht="37.799999999999997" x14ac:dyDescent="0.3">
      <c r="A1495" s="1"/>
      <c r="B1495" s="47">
        <v>1490</v>
      </c>
      <c r="C1495" s="45">
        <v>1018353</v>
      </c>
      <c r="D1495" s="63" t="s">
        <v>33</v>
      </c>
      <c r="E1495" s="52" t="s">
        <v>1905</v>
      </c>
      <c r="F1495" s="52"/>
      <c r="G1495" s="29" t="s">
        <v>47</v>
      </c>
      <c r="H1495" s="41" t="s">
        <v>62</v>
      </c>
      <c r="I1495" s="40">
        <v>1136054</v>
      </c>
      <c r="J1495" s="46"/>
      <c r="K1495" s="38" t="s">
        <v>3789</v>
      </c>
      <c r="L1495" s="29" t="s">
        <v>158</v>
      </c>
      <c r="M1495" s="33" t="s">
        <v>5289</v>
      </c>
      <c r="N1495" s="29">
        <v>2.1840000000000002</v>
      </c>
      <c r="O1495" s="29">
        <v>1.5889999999999999E-3</v>
      </c>
      <c r="P1495" s="29">
        <v>1</v>
      </c>
      <c r="Q1495" s="29">
        <v>248</v>
      </c>
      <c r="R1495" s="29">
        <v>138</v>
      </c>
      <c r="S1495" s="29">
        <v>140</v>
      </c>
      <c r="T1495" s="29">
        <v>2.1840000000000002</v>
      </c>
      <c r="U1495" s="29">
        <v>4.7913599999999997E-3</v>
      </c>
    </row>
    <row r="1496" spans="1:21" ht="25.2" x14ac:dyDescent="0.3">
      <c r="A1496" s="1"/>
      <c r="B1496" s="47">
        <v>1491</v>
      </c>
      <c r="C1496" s="45">
        <v>1078366</v>
      </c>
      <c r="D1496" s="29"/>
      <c r="E1496" s="31" t="s">
        <v>1906</v>
      </c>
      <c r="F1496" s="31"/>
      <c r="G1496" s="29" t="s">
        <v>31</v>
      </c>
      <c r="H1496" s="41" t="s">
        <v>59</v>
      </c>
      <c r="I1496" s="29">
        <v>1135646</v>
      </c>
      <c r="J1496" s="46"/>
      <c r="K1496" s="38" t="s">
        <v>3789</v>
      </c>
      <c r="L1496" s="29" t="s">
        <v>158</v>
      </c>
      <c r="M1496" s="33" t="s">
        <v>5289</v>
      </c>
      <c r="N1496" s="29">
        <v>2.8380000000000001</v>
      </c>
      <c r="O1496" s="29">
        <v>3.143E-3</v>
      </c>
      <c r="P1496" s="29">
        <v>1</v>
      </c>
      <c r="Q1496" s="29">
        <v>153</v>
      </c>
      <c r="R1496" s="29">
        <v>158</v>
      </c>
      <c r="S1496" s="29">
        <v>130</v>
      </c>
      <c r="T1496" s="29">
        <v>2.8380000000000001</v>
      </c>
      <c r="U1496" s="29">
        <v>3.14262E-3</v>
      </c>
    </row>
    <row r="1497" spans="1:21" ht="37.799999999999997" x14ac:dyDescent="0.3">
      <c r="A1497" s="1"/>
      <c r="B1497" s="47">
        <v>1492</v>
      </c>
      <c r="C1497" s="45">
        <v>1018345</v>
      </c>
      <c r="D1497" s="63" t="s">
        <v>33</v>
      </c>
      <c r="E1497" s="31" t="s">
        <v>1911</v>
      </c>
      <c r="F1497" s="31"/>
      <c r="G1497" s="37" t="s">
        <v>31</v>
      </c>
      <c r="H1497" s="41" t="s">
        <v>62</v>
      </c>
      <c r="I1497" s="40">
        <v>1135642</v>
      </c>
      <c r="J1497" s="46"/>
      <c r="K1497" s="38" t="s">
        <v>1720</v>
      </c>
      <c r="L1497" s="29" t="s">
        <v>158</v>
      </c>
      <c r="M1497" s="33">
        <v>5878</v>
      </c>
      <c r="N1497" s="29">
        <v>0.33300000000000002</v>
      </c>
      <c r="O1497" s="29">
        <v>1.9000000000000001E-4</v>
      </c>
      <c r="P1497" s="29">
        <v>1</v>
      </c>
      <c r="Q1497" s="29">
        <v>73</v>
      </c>
      <c r="R1497" s="29">
        <v>63</v>
      </c>
      <c r="S1497" s="29">
        <v>48</v>
      </c>
      <c r="T1497" s="29">
        <v>0.33300000000000002</v>
      </c>
      <c r="U1497" s="29">
        <v>2.20752E-4</v>
      </c>
    </row>
    <row r="1498" spans="1:21" ht="37.799999999999997" x14ac:dyDescent="0.3">
      <c r="A1498" s="1"/>
      <c r="B1498" s="47">
        <v>1493</v>
      </c>
      <c r="C1498" s="45">
        <v>1018346</v>
      </c>
      <c r="D1498" s="63" t="s">
        <v>33</v>
      </c>
      <c r="E1498" s="39" t="s">
        <v>1912</v>
      </c>
      <c r="F1498" s="39"/>
      <c r="G1498" s="29" t="s">
        <v>47</v>
      </c>
      <c r="H1498" s="41" t="s">
        <v>62</v>
      </c>
      <c r="I1498" s="40">
        <v>1135643</v>
      </c>
      <c r="J1498" s="46"/>
      <c r="K1498" s="38" t="s">
        <v>1720</v>
      </c>
      <c r="L1498" s="29" t="s">
        <v>158</v>
      </c>
      <c r="M1498" s="33">
        <v>7142</v>
      </c>
      <c r="N1498" s="29">
        <v>0.503</v>
      </c>
      <c r="O1498" s="29">
        <v>5.9199999999999997E-4</v>
      </c>
      <c r="P1498" s="29">
        <v>1</v>
      </c>
      <c r="Q1498" s="29">
        <v>85</v>
      </c>
      <c r="R1498" s="29">
        <v>80</v>
      </c>
      <c r="S1498" s="29">
        <v>87</v>
      </c>
      <c r="T1498" s="29">
        <v>0.503</v>
      </c>
      <c r="U1498" s="29">
        <v>5.9159999999999996E-4</v>
      </c>
    </row>
    <row r="1499" spans="1:21" ht="25.2" x14ac:dyDescent="0.3">
      <c r="A1499" s="1"/>
      <c r="B1499" s="47">
        <v>1494</v>
      </c>
      <c r="C1499" s="45">
        <v>1018347</v>
      </c>
      <c r="D1499" s="63" t="s">
        <v>33</v>
      </c>
      <c r="E1499" s="31" t="s">
        <v>1913</v>
      </c>
      <c r="F1499" s="31"/>
      <c r="G1499" s="29" t="s">
        <v>47</v>
      </c>
      <c r="H1499" s="41" t="s">
        <v>59</v>
      </c>
      <c r="I1499" s="40">
        <v>1135644</v>
      </c>
      <c r="J1499" s="46"/>
      <c r="K1499" s="38" t="s">
        <v>3789</v>
      </c>
      <c r="L1499" s="29" t="s">
        <v>158</v>
      </c>
      <c r="M1499" s="33" t="s">
        <v>5289</v>
      </c>
      <c r="N1499" s="29">
        <v>1.0249999999999999</v>
      </c>
      <c r="O1499" s="29">
        <v>7.9699999999999997E-4</v>
      </c>
      <c r="P1499" s="29">
        <v>1</v>
      </c>
      <c r="Q1499" s="29">
        <v>90</v>
      </c>
      <c r="R1499" s="29">
        <v>75</v>
      </c>
      <c r="S1499" s="29">
        <v>118</v>
      </c>
      <c r="T1499" s="29">
        <v>1.0249999999999999</v>
      </c>
      <c r="U1499" s="29">
        <v>7.9650000000000001E-4</v>
      </c>
    </row>
    <row r="1500" spans="1:21" ht="37.799999999999997" x14ac:dyDescent="0.3">
      <c r="A1500" s="1"/>
      <c r="B1500" s="47">
        <v>1495</v>
      </c>
      <c r="C1500" s="45">
        <v>1018348</v>
      </c>
      <c r="D1500" s="63" t="s">
        <v>33</v>
      </c>
      <c r="E1500" s="31" t="s">
        <v>1914</v>
      </c>
      <c r="F1500" s="31"/>
      <c r="G1500" s="29" t="s">
        <v>47</v>
      </c>
      <c r="H1500" s="41" t="s">
        <v>62</v>
      </c>
      <c r="I1500" s="40">
        <v>1135645</v>
      </c>
      <c r="J1500" s="46"/>
      <c r="K1500" s="38" t="s">
        <v>3789</v>
      </c>
      <c r="L1500" s="29" t="s">
        <v>158</v>
      </c>
      <c r="M1500" s="33" t="s">
        <v>5289</v>
      </c>
      <c r="N1500" s="29">
        <v>2.4990000000000001</v>
      </c>
      <c r="O1500" s="29">
        <v>3.9399999999999999E-3</v>
      </c>
      <c r="P1500" s="29">
        <v>1</v>
      </c>
      <c r="Q1500" s="29">
        <v>155</v>
      </c>
      <c r="R1500" s="29">
        <v>223</v>
      </c>
      <c r="S1500" s="29">
        <v>114</v>
      </c>
      <c r="T1500" s="29">
        <v>2.4990000000000001</v>
      </c>
      <c r="U1500" s="29">
        <v>3.9404100000000001E-3</v>
      </c>
    </row>
    <row r="1501" spans="1:21" ht="37.799999999999997" x14ac:dyDescent="0.3">
      <c r="A1501" s="1"/>
      <c r="B1501" s="47">
        <v>1496</v>
      </c>
      <c r="C1501" s="45">
        <v>1078367</v>
      </c>
      <c r="D1501" s="29"/>
      <c r="E1501" s="31" t="s">
        <v>1915</v>
      </c>
      <c r="F1501" s="31"/>
      <c r="G1501" s="29" t="s">
        <v>31</v>
      </c>
      <c r="H1501" s="41" t="s">
        <v>62</v>
      </c>
      <c r="I1501" s="29">
        <v>1136048</v>
      </c>
      <c r="J1501" s="46"/>
      <c r="K1501" s="38" t="s">
        <v>3789</v>
      </c>
      <c r="L1501" s="29" t="s">
        <v>158</v>
      </c>
      <c r="M1501" s="33" t="s">
        <v>5289</v>
      </c>
      <c r="N1501" s="29">
        <v>3.52</v>
      </c>
      <c r="O1501" s="29">
        <v>3.7799999999999999E-3</v>
      </c>
      <c r="P1501" s="29">
        <v>1</v>
      </c>
      <c r="Q1501" s="29">
        <v>162</v>
      </c>
      <c r="R1501" s="29">
        <v>131</v>
      </c>
      <c r="S1501" s="29">
        <v>185</v>
      </c>
      <c r="T1501" s="29">
        <v>3.52</v>
      </c>
      <c r="U1501" s="29">
        <v>3.9260700000000003E-3</v>
      </c>
    </row>
    <row r="1502" spans="1:21" ht="25.2" x14ac:dyDescent="0.3">
      <c r="A1502" s="1"/>
      <c r="B1502" s="47">
        <v>1497</v>
      </c>
      <c r="C1502" s="45">
        <v>1018359</v>
      </c>
      <c r="D1502" s="63" t="s">
        <v>33</v>
      </c>
      <c r="E1502" s="39" t="s">
        <v>1916</v>
      </c>
      <c r="F1502" s="39"/>
      <c r="G1502" s="29" t="s">
        <v>47</v>
      </c>
      <c r="H1502" s="41" t="s">
        <v>4779</v>
      </c>
      <c r="I1502" s="40" t="s">
        <v>33</v>
      </c>
      <c r="J1502" s="46"/>
      <c r="K1502" s="38" t="s">
        <v>1720</v>
      </c>
      <c r="L1502" s="29" t="s">
        <v>158</v>
      </c>
      <c r="M1502" s="33">
        <v>19134</v>
      </c>
      <c r="N1502" s="29">
        <v>1.2450000000000001</v>
      </c>
      <c r="O1502" s="29">
        <v>3.1E-4</v>
      </c>
      <c r="P1502" s="29">
        <v>1</v>
      </c>
      <c r="Q1502" s="29">
        <v>114</v>
      </c>
      <c r="R1502" s="29">
        <v>114</v>
      </c>
      <c r="S1502" s="29">
        <v>28</v>
      </c>
      <c r="T1502" s="29">
        <v>1.2450000000000001</v>
      </c>
      <c r="U1502" s="29">
        <v>3.6388799999999998E-4</v>
      </c>
    </row>
    <row r="1503" spans="1:21" ht="25.2" x14ac:dyDescent="0.3">
      <c r="A1503" s="1"/>
      <c r="B1503" s="47">
        <v>1498</v>
      </c>
      <c r="C1503" s="45">
        <v>1018360</v>
      </c>
      <c r="D1503" s="63" t="s">
        <v>33</v>
      </c>
      <c r="E1503" s="31" t="s">
        <v>1917</v>
      </c>
      <c r="F1503" s="31"/>
      <c r="G1503" s="37" t="s">
        <v>47</v>
      </c>
      <c r="H1503" s="41" t="s">
        <v>4779</v>
      </c>
      <c r="I1503" s="40" t="s">
        <v>33</v>
      </c>
      <c r="J1503" s="46"/>
      <c r="K1503" s="38" t="s">
        <v>1720</v>
      </c>
      <c r="L1503" s="29" t="s">
        <v>158</v>
      </c>
      <c r="M1503" s="33">
        <v>29400</v>
      </c>
      <c r="N1503" s="29">
        <v>1.9590000000000001</v>
      </c>
      <c r="O1503" s="29">
        <v>6.3400000000000001E-4</v>
      </c>
      <c r="P1503" s="29">
        <v>1</v>
      </c>
      <c r="Q1503" s="29">
        <v>143</v>
      </c>
      <c r="R1503" s="29">
        <v>143</v>
      </c>
      <c r="S1503" s="29">
        <v>31</v>
      </c>
      <c r="T1503" s="29">
        <v>1.9590000000000001</v>
      </c>
      <c r="U1503" s="29">
        <v>6.3391900000000004E-4</v>
      </c>
    </row>
    <row r="1504" spans="1:21" ht="25.2" x14ac:dyDescent="0.3">
      <c r="A1504" s="1"/>
      <c r="B1504" s="47">
        <v>1499</v>
      </c>
      <c r="C1504" s="45">
        <v>1018362</v>
      </c>
      <c r="D1504" s="63" t="s">
        <v>33</v>
      </c>
      <c r="E1504" s="39" t="s">
        <v>1918</v>
      </c>
      <c r="F1504" s="39"/>
      <c r="G1504" s="29" t="s">
        <v>47</v>
      </c>
      <c r="H1504" s="41" t="s">
        <v>4779</v>
      </c>
      <c r="I1504" s="40" t="s">
        <v>33</v>
      </c>
      <c r="J1504" s="46"/>
      <c r="K1504" s="38" t="s">
        <v>3789</v>
      </c>
      <c r="L1504" s="29" t="s">
        <v>158</v>
      </c>
      <c r="M1504" s="33" t="s">
        <v>5289</v>
      </c>
      <c r="N1504" s="29">
        <v>3.028</v>
      </c>
      <c r="O1504" s="29">
        <v>7.0600000000000003E-4</v>
      </c>
      <c r="P1504" s="29">
        <v>1</v>
      </c>
      <c r="Q1504" s="29">
        <v>168</v>
      </c>
      <c r="R1504" s="29">
        <v>168</v>
      </c>
      <c r="S1504" s="29">
        <v>25</v>
      </c>
      <c r="T1504" s="29">
        <v>3.028</v>
      </c>
      <c r="U1504" s="29">
        <v>7.0560000000000002E-4</v>
      </c>
    </row>
    <row r="1505" spans="1:21" ht="25.2" x14ac:dyDescent="0.3">
      <c r="A1505" s="1"/>
      <c r="B1505" s="47">
        <v>1500</v>
      </c>
      <c r="C1505" s="45">
        <v>1018364</v>
      </c>
      <c r="D1505" s="63" t="s">
        <v>33</v>
      </c>
      <c r="E1505" s="39" t="s">
        <v>1919</v>
      </c>
      <c r="F1505" s="39"/>
      <c r="G1505" s="29" t="s">
        <v>47</v>
      </c>
      <c r="H1505" s="41" t="s">
        <v>4779</v>
      </c>
      <c r="I1505" s="40" t="s">
        <v>33</v>
      </c>
      <c r="J1505" s="46"/>
      <c r="K1505" s="38" t="s">
        <v>3789</v>
      </c>
      <c r="L1505" s="29" t="s">
        <v>158</v>
      </c>
      <c r="M1505" s="33" t="s">
        <v>5289</v>
      </c>
      <c r="N1505" s="29">
        <v>4.1829999999999998</v>
      </c>
      <c r="O1505" s="29">
        <v>1.224E-3</v>
      </c>
      <c r="P1505" s="29">
        <v>1</v>
      </c>
      <c r="Q1505" s="29">
        <v>202</v>
      </c>
      <c r="R1505" s="29">
        <v>202</v>
      </c>
      <c r="S1505" s="29">
        <v>30</v>
      </c>
      <c r="T1505" s="29">
        <v>4.1829999999999998</v>
      </c>
      <c r="U1505" s="29">
        <v>1.22412E-3</v>
      </c>
    </row>
    <row r="1506" spans="1:21" ht="25.2" x14ac:dyDescent="0.3">
      <c r="A1506" s="1"/>
      <c r="B1506" s="47">
        <v>1501</v>
      </c>
      <c r="C1506" s="45">
        <v>1018368</v>
      </c>
      <c r="D1506" s="63" t="s">
        <v>33</v>
      </c>
      <c r="E1506" s="31" t="s">
        <v>1938</v>
      </c>
      <c r="F1506" s="31"/>
      <c r="G1506" s="29" t="s">
        <v>39</v>
      </c>
      <c r="H1506" s="41" t="s">
        <v>4779</v>
      </c>
      <c r="I1506" s="40" t="s">
        <v>33</v>
      </c>
      <c r="J1506" s="46"/>
      <c r="K1506" s="38" t="s">
        <v>1720</v>
      </c>
      <c r="L1506" s="29" t="s">
        <v>158</v>
      </c>
      <c r="M1506" s="33" t="s">
        <v>5289</v>
      </c>
      <c r="N1506" s="29">
        <v>0.23599999999999999</v>
      </c>
      <c r="O1506" s="29">
        <v>1E-4</v>
      </c>
      <c r="P1506" s="29">
        <v>1</v>
      </c>
      <c r="Q1506" s="29">
        <v>52</v>
      </c>
      <c r="R1506" s="29">
        <v>52</v>
      </c>
      <c r="S1506" s="29">
        <v>41</v>
      </c>
      <c r="T1506" s="29">
        <v>0.23599999999999999</v>
      </c>
      <c r="U1506" s="29">
        <v>1.10864E-4</v>
      </c>
    </row>
    <row r="1507" spans="1:21" ht="25.2" x14ac:dyDescent="0.3">
      <c r="A1507" s="1"/>
      <c r="B1507" s="47">
        <v>1502</v>
      </c>
      <c r="C1507" s="45">
        <v>1018371</v>
      </c>
      <c r="D1507" s="63" t="s">
        <v>33</v>
      </c>
      <c r="E1507" s="39" t="s">
        <v>1939</v>
      </c>
      <c r="F1507" s="39"/>
      <c r="G1507" s="29" t="s">
        <v>47</v>
      </c>
      <c r="H1507" s="41" t="s">
        <v>4779</v>
      </c>
      <c r="I1507" s="40" t="s">
        <v>33</v>
      </c>
      <c r="J1507" s="46"/>
      <c r="K1507" s="38" t="s">
        <v>3789</v>
      </c>
      <c r="L1507" s="29" t="s">
        <v>158</v>
      </c>
      <c r="M1507" s="33" t="s">
        <v>5289</v>
      </c>
      <c r="N1507" s="29">
        <v>0.40600000000000003</v>
      </c>
      <c r="O1507" s="29">
        <v>2.99E-4</v>
      </c>
      <c r="P1507" s="29">
        <v>1</v>
      </c>
      <c r="Q1507" s="29">
        <v>45</v>
      </c>
      <c r="R1507" s="29">
        <v>80</v>
      </c>
      <c r="S1507" s="29">
        <v>83</v>
      </c>
      <c r="T1507" s="29">
        <v>0.40600000000000003</v>
      </c>
      <c r="U1507" s="29">
        <v>2.988E-4</v>
      </c>
    </row>
    <row r="1508" spans="1:21" ht="25.2" x14ac:dyDescent="0.3">
      <c r="A1508" s="1"/>
      <c r="B1508" s="47">
        <v>1503</v>
      </c>
      <c r="C1508" s="45">
        <v>1018372</v>
      </c>
      <c r="D1508" s="63" t="s">
        <v>33</v>
      </c>
      <c r="E1508" s="39" t="s">
        <v>1940</v>
      </c>
      <c r="F1508" s="39"/>
      <c r="G1508" s="29" t="s">
        <v>47</v>
      </c>
      <c r="H1508" s="41" t="s">
        <v>4779</v>
      </c>
      <c r="I1508" s="40" t="s">
        <v>33</v>
      </c>
      <c r="J1508" s="46"/>
      <c r="K1508" s="38" t="s">
        <v>3789</v>
      </c>
      <c r="L1508" s="29" t="s">
        <v>158</v>
      </c>
      <c r="M1508" s="33" t="s">
        <v>5289</v>
      </c>
      <c r="N1508" s="29">
        <v>0.44800000000000001</v>
      </c>
      <c r="O1508" s="29">
        <v>2.9799999999999998E-4</v>
      </c>
      <c r="P1508" s="29">
        <v>1</v>
      </c>
      <c r="Q1508" s="29">
        <v>78</v>
      </c>
      <c r="R1508" s="29">
        <v>78</v>
      </c>
      <c r="S1508" s="29">
        <v>49</v>
      </c>
      <c r="T1508" s="29">
        <v>0.44800000000000001</v>
      </c>
      <c r="U1508" s="29">
        <v>2.9811600000000002E-4</v>
      </c>
    </row>
    <row r="1509" spans="1:21" ht="25.2" x14ac:dyDescent="0.3">
      <c r="A1509" s="1"/>
      <c r="B1509" s="47">
        <v>1504</v>
      </c>
      <c r="C1509" s="45">
        <v>1018375</v>
      </c>
      <c r="D1509" s="63" t="s">
        <v>33</v>
      </c>
      <c r="E1509" s="31" t="s">
        <v>1942</v>
      </c>
      <c r="F1509" s="31"/>
      <c r="G1509" s="29" t="s">
        <v>39</v>
      </c>
      <c r="H1509" s="41" t="s">
        <v>4779</v>
      </c>
      <c r="I1509" s="40" t="s">
        <v>33</v>
      </c>
      <c r="J1509" s="46"/>
      <c r="K1509" s="38" t="s">
        <v>3789</v>
      </c>
      <c r="L1509" s="29" t="s">
        <v>158</v>
      </c>
      <c r="M1509" s="33" t="s">
        <v>5289</v>
      </c>
      <c r="N1509" s="29">
        <v>1.04</v>
      </c>
      <c r="O1509" s="29">
        <v>6.7699999999999998E-4</v>
      </c>
      <c r="P1509" s="29">
        <v>1</v>
      </c>
      <c r="Q1509" s="29">
        <v>108</v>
      </c>
      <c r="R1509" s="29">
        <v>108</v>
      </c>
      <c r="S1509" s="29">
        <v>58</v>
      </c>
      <c r="T1509" s="29">
        <v>1.04</v>
      </c>
      <c r="U1509" s="29">
        <v>6.7651199999999999E-4</v>
      </c>
    </row>
    <row r="1510" spans="1:21" ht="25.2" x14ac:dyDescent="0.3">
      <c r="A1510" s="1"/>
      <c r="B1510" s="47">
        <v>1505</v>
      </c>
      <c r="C1510" s="45">
        <v>1018376</v>
      </c>
      <c r="D1510" s="63" t="s">
        <v>33</v>
      </c>
      <c r="E1510" s="39" t="s">
        <v>1943</v>
      </c>
      <c r="F1510" s="39"/>
      <c r="G1510" s="29" t="s">
        <v>47</v>
      </c>
      <c r="H1510" s="41" t="s">
        <v>4779</v>
      </c>
      <c r="I1510" s="40" t="s">
        <v>33</v>
      </c>
      <c r="J1510" s="46"/>
      <c r="K1510" s="38" t="s">
        <v>3789</v>
      </c>
      <c r="L1510" s="29" t="s">
        <v>158</v>
      </c>
      <c r="M1510" s="33" t="s">
        <v>5289</v>
      </c>
      <c r="N1510" s="29">
        <v>1.018</v>
      </c>
      <c r="O1510" s="29">
        <v>7.4100000000000001E-4</v>
      </c>
      <c r="P1510" s="29">
        <v>1</v>
      </c>
      <c r="Q1510" s="29">
        <v>58</v>
      </c>
      <c r="R1510" s="29">
        <v>113</v>
      </c>
      <c r="S1510" s="29">
        <v>113</v>
      </c>
      <c r="T1510" s="29">
        <v>1.018</v>
      </c>
      <c r="U1510" s="29">
        <v>7.4060200000000004E-4</v>
      </c>
    </row>
    <row r="1511" spans="1:21" ht="25.2" x14ac:dyDescent="0.3">
      <c r="A1511" s="1"/>
      <c r="B1511" s="47">
        <v>1506</v>
      </c>
      <c r="C1511" s="45">
        <v>1078369</v>
      </c>
      <c r="D1511" s="29"/>
      <c r="E1511" s="31" t="s">
        <v>1944</v>
      </c>
      <c r="F1511" s="31"/>
      <c r="G1511" s="29" t="s">
        <v>31</v>
      </c>
      <c r="H1511" s="41" t="s">
        <v>4779</v>
      </c>
      <c r="I1511" s="29"/>
      <c r="J1511" s="46"/>
      <c r="K1511" s="38" t="s">
        <v>3789</v>
      </c>
      <c r="L1511" s="29" t="s">
        <v>158</v>
      </c>
      <c r="M1511" s="33" t="s">
        <v>5289</v>
      </c>
      <c r="N1511" s="29">
        <v>1.24</v>
      </c>
      <c r="O1511" s="29">
        <v>6.8999999999999997E-4</v>
      </c>
      <c r="P1511" s="29">
        <v>1</v>
      </c>
      <c r="Q1511" s="29">
        <v>135</v>
      </c>
      <c r="R1511" s="29">
        <v>125</v>
      </c>
      <c r="S1511" s="29">
        <v>50</v>
      </c>
      <c r="T1511" s="29">
        <v>1.24</v>
      </c>
      <c r="U1511" s="29">
        <v>8.4374999999999999E-4</v>
      </c>
    </row>
    <row r="1512" spans="1:21" ht="25.2" x14ac:dyDescent="0.3">
      <c r="A1512" s="1"/>
      <c r="B1512" s="47">
        <v>1507</v>
      </c>
      <c r="C1512" s="45">
        <v>1018302</v>
      </c>
      <c r="D1512" s="63" t="s">
        <v>33</v>
      </c>
      <c r="E1512" s="31" t="s">
        <v>1945</v>
      </c>
      <c r="F1512" s="31"/>
      <c r="G1512" s="29" t="s">
        <v>47</v>
      </c>
      <c r="H1512" s="41" t="s">
        <v>4779</v>
      </c>
      <c r="I1512" s="40" t="s">
        <v>33</v>
      </c>
      <c r="J1512" s="46"/>
      <c r="K1512" s="38" t="s">
        <v>1720</v>
      </c>
      <c r="L1512" s="29" t="s">
        <v>158</v>
      </c>
      <c r="M1512" s="33">
        <v>9378</v>
      </c>
      <c r="N1512" s="29">
        <v>0.22</v>
      </c>
      <c r="O1512" s="29">
        <v>1.224E-3</v>
      </c>
      <c r="P1512" s="29">
        <v>1</v>
      </c>
      <c r="Q1512" s="29">
        <v>160</v>
      </c>
      <c r="R1512" s="29">
        <v>45</v>
      </c>
      <c r="S1512" s="29">
        <v>170</v>
      </c>
      <c r="T1512" s="29">
        <v>0.22</v>
      </c>
      <c r="U1512" s="29">
        <v>1.224E-3</v>
      </c>
    </row>
    <row r="1513" spans="1:21" ht="25.2" x14ac:dyDescent="0.3">
      <c r="A1513" s="1"/>
      <c r="B1513" s="47">
        <v>1508</v>
      </c>
      <c r="C1513" s="45">
        <v>1018303</v>
      </c>
      <c r="D1513" s="63" t="s">
        <v>33</v>
      </c>
      <c r="E1513" s="31" t="s">
        <v>1946</v>
      </c>
      <c r="F1513" s="31"/>
      <c r="G1513" s="29" t="s">
        <v>39</v>
      </c>
      <c r="H1513" s="41" t="s">
        <v>4779</v>
      </c>
      <c r="I1513" s="40" t="s">
        <v>33</v>
      </c>
      <c r="J1513" s="46"/>
      <c r="K1513" s="38" t="s">
        <v>1720</v>
      </c>
      <c r="L1513" s="29" t="s">
        <v>158</v>
      </c>
      <c r="M1513" s="33">
        <v>12098</v>
      </c>
      <c r="N1513" s="29">
        <v>0.46800000000000003</v>
      </c>
      <c r="O1513" s="29">
        <v>2.5999999999999998E-4</v>
      </c>
      <c r="P1513" s="29">
        <v>1</v>
      </c>
      <c r="Q1513" s="29">
        <v>293</v>
      </c>
      <c r="R1513" s="29">
        <v>58</v>
      </c>
      <c r="S1513" s="29">
        <v>58</v>
      </c>
      <c r="T1513" s="29">
        <v>0.46800000000000003</v>
      </c>
      <c r="U1513" s="29">
        <v>9.8565200000000006E-4</v>
      </c>
    </row>
    <row r="1514" spans="1:21" ht="25.2" x14ac:dyDescent="0.3">
      <c r="A1514" s="1"/>
      <c r="B1514" s="47">
        <v>1509</v>
      </c>
      <c r="C1514" s="45">
        <v>1018363</v>
      </c>
      <c r="D1514" s="29"/>
      <c r="E1514" s="31" t="s">
        <v>1977</v>
      </c>
      <c r="F1514" s="31"/>
      <c r="G1514" s="37" t="s">
        <v>47</v>
      </c>
      <c r="H1514" s="41" t="s">
        <v>4779</v>
      </c>
      <c r="I1514" s="29"/>
      <c r="J1514" s="46"/>
      <c r="K1514" s="38" t="s">
        <v>3789</v>
      </c>
      <c r="L1514" s="29" t="s">
        <v>158</v>
      </c>
      <c r="M1514" s="33" t="s">
        <v>5289</v>
      </c>
      <c r="N1514" s="29">
        <v>3.7130000000000001</v>
      </c>
      <c r="O1514" s="29">
        <v>9.7900000000000005E-4</v>
      </c>
      <c r="P1514" s="29">
        <v>1</v>
      </c>
      <c r="Q1514" s="29">
        <v>187</v>
      </c>
      <c r="R1514" s="29">
        <v>187</v>
      </c>
      <c r="S1514" s="29">
        <v>28</v>
      </c>
      <c r="T1514" s="29">
        <v>3.7130000000000001</v>
      </c>
      <c r="U1514" s="29">
        <v>9.7913199999999996E-4</v>
      </c>
    </row>
    <row r="1515" spans="1:21" ht="25.2" x14ac:dyDescent="0.3">
      <c r="A1515" s="1"/>
      <c r="B1515" s="47">
        <v>1510</v>
      </c>
      <c r="C1515" s="45">
        <v>1018365</v>
      </c>
      <c r="D1515" s="29"/>
      <c r="E1515" s="31" t="s">
        <v>1978</v>
      </c>
      <c r="F1515" s="31"/>
      <c r="G1515" s="37" t="s">
        <v>31</v>
      </c>
      <c r="H1515" s="41" t="s">
        <v>4779</v>
      </c>
      <c r="I1515" s="29"/>
      <c r="J1515" s="46"/>
      <c r="K1515" s="38" t="s">
        <v>3789</v>
      </c>
      <c r="L1515" s="29" t="s">
        <v>158</v>
      </c>
      <c r="M1515" s="33" t="s">
        <v>5289</v>
      </c>
      <c r="N1515" s="29">
        <v>4.4409999999999998</v>
      </c>
      <c r="O1515" s="29">
        <v>1.5900000000000001E-3</v>
      </c>
      <c r="P1515" s="29">
        <v>1</v>
      </c>
      <c r="Q1515" s="29">
        <v>225</v>
      </c>
      <c r="R1515" s="29">
        <v>225</v>
      </c>
      <c r="S1515" s="29">
        <v>34</v>
      </c>
      <c r="T1515" s="29">
        <v>4.4409999999999998</v>
      </c>
      <c r="U1515" s="29">
        <v>1.7212499999999999E-3</v>
      </c>
    </row>
    <row r="1516" spans="1:21" ht="25.2" x14ac:dyDescent="0.3">
      <c r="A1516" s="1"/>
      <c r="B1516" s="47">
        <v>1511</v>
      </c>
      <c r="C1516" s="45">
        <v>1009052</v>
      </c>
      <c r="D1516" s="29"/>
      <c r="E1516" s="39" t="s">
        <v>1981</v>
      </c>
      <c r="F1516" s="39"/>
      <c r="G1516" s="29" t="s">
        <v>58</v>
      </c>
      <c r="H1516" s="41" t="s">
        <v>4779</v>
      </c>
      <c r="I1516" s="29"/>
      <c r="J1516" s="46"/>
      <c r="K1516" s="38" t="s">
        <v>3789</v>
      </c>
      <c r="L1516" s="29" t="s">
        <v>158</v>
      </c>
      <c r="M1516" s="33" t="s">
        <v>5289</v>
      </c>
      <c r="N1516" s="29">
        <v>1.5369999999999999</v>
      </c>
      <c r="O1516" s="29">
        <v>1.114E-3</v>
      </c>
      <c r="P1516" s="29">
        <v>1</v>
      </c>
      <c r="Q1516" s="29">
        <v>133</v>
      </c>
      <c r="R1516" s="29">
        <v>133</v>
      </c>
      <c r="S1516" s="29">
        <v>63</v>
      </c>
      <c r="T1516" s="29">
        <v>1.5369999999999999</v>
      </c>
      <c r="U1516" s="29">
        <v>1.114407E-3</v>
      </c>
    </row>
    <row r="1517" spans="1:21" x14ac:dyDescent="0.3">
      <c r="A1517" s="1"/>
      <c r="B1517" s="47">
        <v>1512</v>
      </c>
      <c r="C1517" s="124" t="s">
        <v>2006</v>
      </c>
      <c r="D1517" s="29"/>
      <c r="E1517" s="39"/>
      <c r="F1517" s="39"/>
      <c r="G1517" s="29"/>
      <c r="H1517" s="47"/>
      <c r="I1517" s="40"/>
      <c r="J1517" s="46"/>
      <c r="K1517" s="32"/>
      <c r="L1517" s="29"/>
      <c r="M1517" s="33"/>
      <c r="N1517" s="29"/>
      <c r="O1517" s="29"/>
      <c r="P1517" s="29"/>
      <c r="Q1517" s="29" t="s">
        <v>33</v>
      </c>
      <c r="R1517" s="29" t="s">
        <v>33</v>
      </c>
      <c r="S1517" s="29" t="s">
        <v>33</v>
      </c>
      <c r="T1517" s="29"/>
      <c r="U1517" s="29"/>
    </row>
    <row r="1518" spans="1:21" ht="25.2" x14ac:dyDescent="0.3">
      <c r="A1518" s="1"/>
      <c r="B1518" s="47">
        <v>1513</v>
      </c>
      <c r="C1518" s="45">
        <v>1068038</v>
      </c>
      <c r="D1518" s="29">
        <v>1046153</v>
      </c>
      <c r="E1518" s="39" t="s">
        <v>2009</v>
      </c>
      <c r="F1518" s="39"/>
      <c r="G1518" s="29" t="s">
        <v>47</v>
      </c>
      <c r="H1518" s="41" t="s">
        <v>4779</v>
      </c>
      <c r="I1518" s="29"/>
      <c r="J1518" s="46"/>
      <c r="K1518" s="38" t="s">
        <v>2008</v>
      </c>
      <c r="L1518" s="29" t="s">
        <v>158</v>
      </c>
      <c r="M1518" s="33">
        <v>5468</v>
      </c>
      <c r="N1518" s="29">
        <v>2.91</v>
      </c>
      <c r="O1518" s="29">
        <v>7.1246000000000004E-2</v>
      </c>
      <c r="P1518" s="29">
        <v>1</v>
      </c>
      <c r="Q1518" s="29">
        <v>3050</v>
      </c>
      <c r="R1518" s="29">
        <v>1150</v>
      </c>
      <c r="S1518" s="29">
        <v>650</v>
      </c>
      <c r="T1518" s="29"/>
      <c r="U1518" s="29"/>
    </row>
    <row r="1519" spans="1:21" ht="25.2" x14ac:dyDescent="0.3">
      <c r="A1519" s="1"/>
      <c r="B1519" s="47">
        <v>1514</v>
      </c>
      <c r="C1519" s="45">
        <v>1068040</v>
      </c>
      <c r="D1519" s="29">
        <v>1046155</v>
      </c>
      <c r="E1519" s="31" t="s">
        <v>2011</v>
      </c>
      <c r="F1519" s="31"/>
      <c r="G1519" s="37" t="s">
        <v>47</v>
      </c>
      <c r="H1519" s="41" t="s">
        <v>4779</v>
      </c>
      <c r="I1519" s="29"/>
      <c r="J1519" s="46"/>
      <c r="K1519" s="38" t="s">
        <v>2008</v>
      </c>
      <c r="L1519" s="29" t="s">
        <v>158</v>
      </c>
      <c r="M1519" s="33">
        <v>11035</v>
      </c>
      <c r="N1519" s="29">
        <v>6.67</v>
      </c>
      <c r="O1519" s="29">
        <v>0.17484</v>
      </c>
      <c r="P1519" s="29">
        <v>1</v>
      </c>
      <c r="Q1519" s="29">
        <v>3100</v>
      </c>
      <c r="R1519" s="29">
        <v>1200</v>
      </c>
      <c r="S1519" s="29">
        <v>940</v>
      </c>
      <c r="T1519" s="29"/>
      <c r="U1519" s="29"/>
    </row>
    <row r="1520" spans="1:21" ht="25.2" x14ac:dyDescent="0.3">
      <c r="A1520" s="1"/>
      <c r="B1520" s="47">
        <v>1515</v>
      </c>
      <c r="C1520" s="45">
        <v>1068054</v>
      </c>
      <c r="D1520" s="29">
        <v>1046169</v>
      </c>
      <c r="E1520" s="31" t="s">
        <v>2013</v>
      </c>
      <c r="F1520" s="31"/>
      <c r="G1520" s="29" t="s">
        <v>47</v>
      </c>
      <c r="H1520" s="41" t="s">
        <v>4779</v>
      </c>
      <c r="I1520" s="29"/>
      <c r="J1520" s="46"/>
      <c r="K1520" s="38" t="s">
        <v>2008</v>
      </c>
      <c r="L1520" s="29" t="s">
        <v>158</v>
      </c>
      <c r="M1520" s="33">
        <v>1243</v>
      </c>
      <c r="N1520" s="29">
        <v>0.32</v>
      </c>
      <c r="O1520" s="29">
        <v>1.0829999999999999E-2</v>
      </c>
      <c r="P1520" s="29">
        <v>1</v>
      </c>
      <c r="Q1520" s="29">
        <v>226</v>
      </c>
      <c r="R1520" s="29">
        <v>135</v>
      </c>
      <c r="S1520" s="29">
        <v>226</v>
      </c>
      <c r="T1520" s="29">
        <v>0.28000000000000003</v>
      </c>
      <c r="U1520" s="29">
        <v>6.8952600000000003E-3</v>
      </c>
    </row>
    <row r="1521" spans="1:21" ht="25.2" x14ac:dyDescent="0.3">
      <c r="A1521" s="1"/>
      <c r="B1521" s="47">
        <v>1516</v>
      </c>
      <c r="C1521" s="45">
        <v>1068058</v>
      </c>
      <c r="D1521" s="29">
        <v>1046173</v>
      </c>
      <c r="E1521" s="31" t="s">
        <v>2017</v>
      </c>
      <c r="F1521" s="31"/>
      <c r="G1521" s="29" t="s">
        <v>31</v>
      </c>
      <c r="H1521" s="41" t="s">
        <v>4779</v>
      </c>
      <c r="I1521" s="29"/>
      <c r="J1521" s="46"/>
      <c r="K1521" s="38" t="s">
        <v>2008</v>
      </c>
      <c r="L1521" s="29" t="s">
        <v>158</v>
      </c>
      <c r="M1521" s="33">
        <v>1102</v>
      </c>
      <c r="N1521" s="29">
        <v>0.16500000000000001</v>
      </c>
      <c r="O1521" s="29">
        <v>7.7299999999999999E-3</v>
      </c>
      <c r="P1521" s="29">
        <v>1</v>
      </c>
      <c r="Q1521" s="29">
        <v>200</v>
      </c>
      <c r="R1521" s="29">
        <v>130</v>
      </c>
      <c r="S1521" s="29">
        <v>200</v>
      </c>
      <c r="T1521" s="29">
        <v>0.16</v>
      </c>
      <c r="U1521" s="29">
        <v>5.1999999999999998E-3</v>
      </c>
    </row>
    <row r="1522" spans="1:21" ht="25.2" x14ac:dyDescent="0.3">
      <c r="A1522" s="1"/>
      <c r="B1522" s="47">
        <v>1517</v>
      </c>
      <c r="C1522" s="45">
        <v>1068061</v>
      </c>
      <c r="D1522" s="29">
        <v>1046176</v>
      </c>
      <c r="E1522" s="31" t="s">
        <v>2026</v>
      </c>
      <c r="F1522" s="31"/>
      <c r="G1522" s="29" t="s">
        <v>31</v>
      </c>
      <c r="H1522" s="41" t="s">
        <v>4779</v>
      </c>
      <c r="I1522" s="29"/>
      <c r="J1522" s="46"/>
      <c r="K1522" s="38" t="s">
        <v>2008</v>
      </c>
      <c r="L1522" s="29" t="s">
        <v>158</v>
      </c>
      <c r="M1522" s="33">
        <v>1450</v>
      </c>
      <c r="N1522" s="29">
        <v>0.33</v>
      </c>
      <c r="O1522" s="29">
        <v>1.128E-2</v>
      </c>
      <c r="P1522" s="29">
        <v>1</v>
      </c>
      <c r="Q1522" s="29">
        <v>268</v>
      </c>
      <c r="R1522" s="29">
        <v>130</v>
      </c>
      <c r="S1522" s="29">
        <v>197</v>
      </c>
      <c r="T1522" s="29">
        <v>0.35</v>
      </c>
      <c r="U1522" s="29">
        <v>6.8634799999999999E-3</v>
      </c>
    </row>
    <row r="1523" spans="1:21" ht="25.2" x14ac:dyDescent="0.3">
      <c r="A1523" s="1"/>
      <c r="B1523" s="47">
        <v>1518</v>
      </c>
      <c r="C1523" s="45">
        <v>1068050</v>
      </c>
      <c r="D1523" s="29">
        <v>1046165</v>
      </c>
      <c r="E1523" s="31" t="s">
        <v>2032</v>
      </c>
      <c r="F1523" s="31"/>
      <c r="G1523" s="29" t="s">
        <v>47</v>
      </c>
      <c r="H1523" s="41" t="s">
        <v>4779</v>
      </c>
      <c r="I1523" s="29"/>
      <c r="J1523" s="46"/>
      <c r="K1523" s="38" t="s">
        <v>2008</v>
      </c>
      <c r="L1523" s="29" t="s">
        <v>158</v>
      </c>
      <c r="M1523" s="33">
        <v>719</v>
      </c>
      <c r="N1523" s="29">
        <v>9.5000000000000001E-2</v>
      </c>
      <c r="O1523" s="29">
        <v>2.48E-3</v>
      </c>
      <c r="P1523" s="29">
        <v>1</v>
      </c>
      <c r="Q1523" s="29">
        <v>103</v>
      </c>
      <c r="R1523" s="29">
        <v>130</v>
      </c>
      <c r="S1523" s="29">
        <v>130</v>
      </c>
      <c r="T1523" s="29">
        <v>9.8000000000000004E-2</v>
      </c>
      <c r="U1523" s="29">
        <v>1.7407E-3</v>
      </c>
    </row>
    <row r="1524" spans="1:21" ht="25.2" x14ac:dyDescent="0.3">
      <c r="A1524" s="1"/>
      <c r="B1524" s="47">
        <v>1519</v>
      </c>
      <c r="C1524" s="45">
        <v>1068067</v>
      </c>
      <c r="D1524" s="29">
        <v>1046182</v>
      </c>
      <c r="E1524" s="31" t="s">
        <v>2035</v>
      </c>
      <c r="F1524" s="31"/>
      <c r="G1524" s="29" t="s">
        <v>31</v>
      </c>
      <c r="H1524" s="41" t="s">
        <v>4779</v>
      </c>
      <c r="I1524" s="29"/>
      <c r="J1524" s="46"/>
      <c r="K1524" s="38" t="s">
        <v>2008</v>
      </c>
      <c r="L1524" s="29" t="s">
        <v>158</v>
      </c>
      <c r="M1524" s="33">
        <v>556</v>
      </c>
      <c r="N1524" s="29">
        <v>0.06</v>
      </c>
      <c r="O1524" s="29">
        <v>6.1899999999999998E-4</v>
      </c>
      <c r="P1524" s="29">
        <v>1</v>
      </c>
      <c r="Q1524" s="29">
        <v>120</v>
      </c>
      <c r="R1524" s="29">
        <v>120</v>
      </c>
      <c r="S1524" s="29">
        <v>43</v>
      </c>
      <c r="T1524" s="29">
        <v>5.3999999999999999E-2</v>
      </c>
      <c r="U1524" s="29">
        <v>6.1919999999999998E-4</v>
      </c>
    </row>
    <row r="1525" spans="1:21" ht="25.2" x14ac:dyDescent="0.3">
      <c r="A1525" s="1"/>
      <c r="B1525" s="47">
        <v>1520</v>
      </c>
      <c r="C1525" s="45">
        <v>1068068</v>
      </c>
      <c r="D1525" s="29">
        <v>1046183</v>
      </c>
      <c r="E1525" s="31" t="s">
        <v>2036</v>
      </c>
      <c r="F1525" s="31"/>
      <c r="G1525" s="29" t="s">
        <v>31</v>
      </c>
      <c r="H1525" s="41" t="s">
        <v>4779</v>
      </c>
      <c r="I1525" s="29"/>
      <c r="J1525" s="46"/>
      <c r="K1525" s="38" t="s">
        <v>2008</v>
      </c>
      <c r="L1525" s="29" t="s">
        <v>158</v>
      </c>
      <c r="M1525" s="33">
        <v>612</v>
      </c>
      <c r="N1525" s="29">
        <v>7.4999999999999997E-2</v>
      </c>
      <c r="O1525" s="29">
        <v>9.3000000000000005E-4</v>
      </c>
      <c r="P1525" s="29">
        <v>1</v>
      </c>
      <c r="Q1525" s="29">
        <v>125</v>
      </c>
      <c r="R1525" s="29">
        <v>125</v>
      </c>
      <c r="S1525" s="29">
        <v>33</v>
      </c>
      <c r="T1525" s="29">
        <v>7.0000000000000007E-2</v>
      </c>
      <c r="U1525" s="29">
        <v>5.1562500000000002E-4</v>
      </c>
    </row>
    <row r="1526" spans="1:21" ht="25.2" x14ac:dyDescent="0.3">
      <c r="A1526" s="1"/>
      <c r="B1526" s="47">
        <v>1521</v>
      </c>
      <c r="C1526" s="45">
        <v>1068069</v>
      </c>
      <c r="D1526" s="29">
        <v>1046184</v>
      </c>
      <c r="E1526" s="31" t="s">
        <v>2037</v>
      </c>
      <c r="F1526" s="31"/>
      <c r="G1526" s="29" t="s">
        <v>31</v>
      </c>
      <c r="H1526" s="41" t="s">
        <v>4779</v>
      </c>
      <c r="I1526" s="29"/>
      <c r="J1526" s="46"/>
      <c r="K1526" s="38" t="s">
        <v>2008</v>
      </c>
      <c r="L1526" s="29" t="s">
        <v>158</v>
      </c>
      <c r="M1526" s="33">
        <v>1111</v>
      </c>
      <c r="N1526" s="29">
        <v>0.21</v>
      </c>
      <c r="O1526" s="29">
        <v>2.48E-3</v>
      </c>
      <c r="P1526" s="29">
        <v>1</v>
      </c>
      <c r="Q1526" s="29">
        <v>180</v>
      </c>
      <c r="R1526" s="29">
        <v>180</v>
      </c>
      <c r="S1526" s="29">
        <v>53</v>
      </c>
      <c r="T1526" s="29">
        <v>0.19</v>
      </c>
      <c r="U1526" s="29">
        <v>1.7172000000000001E-3</v>
      </c>
    </row>
    <row r="1527" spans="1:21" ht="25.2" x14ac:dyDescent="0.3">
      <c r="A1527" s="1"/>
      <c r="B1527" s="47">
        <v>1522</v>
      </c>
      <c r="C1527" s="45">
        <v>1068072</v>
      </c>
      <c r="D1527" s="29">
        <v>1046187</v>
      </c>
      <c r="E1527" s="31" t="s">
        <v>2040</v>
      </c>
      <c r="F1527" s="31"/>
      <c r="G1527" s="29" t="s">
        <v>39</v>
      </c>
      <c r="H1527" s="41" t="s">
        <v>4779</v>
      </c>
      <c r="I1527" s="29"/>
      <c r="J1527" s="46"/>
      <c r="K1527" s="38" t="s">
        <v>2008</v>
      </c>
      <c r="L1527" s="29" t="s">
        <v>158</v>
      </c>
      <c r="M1527" s="33">
        <v>1285</v>
      </c>
      <c r="N1527" s="29">
        <v>0.23499999999999999</v>
      </c>
      <c r="O1527" s="29">
        <v>6.1999999999999998E-3</v>
      </c>
      <c r="P1527" s="29">
        <v>1</v>
      </c>
      <c r="Q1527" s="29">
        <v>205</v>
      </c>
      <c r="R1527" s="29">
        <v>205</v>
      </c>
      <c r="S1527" s="29">
        <v>141</v>
      </c>
      <c r="T1527" s="29">
        <v>0.23400000000000001</v>
      </c>
      <c r="U1527" s="29">
        <v>5.9255250000000001E-3</v>
      </c>
    </row>
    <row r="1528" spans="1:21" ht="25.2" x14ac:dyDescent="0.3">
      <c r="A1528" s="1"/>
      <c r="B1528" s="47">
        <v>1523</v>
      </c>
      <c r="C1528" s="45">
        <v>1068041</v>
      </c>
      <c r="D1528" s="29">
        <v>1046156</v>
      </c>
      <c r="E1528" s="31" t="s">
        <v>2047</v>
      </c>
      <c r="F1528" s="31"/>
      <c r="G1528" s="29" t="s">
        <v>31</v>
      </c>
      <c r="H1528" s="41" t="s">
        <v>4779</v>
      </c>
      <c r="I1528" s="29"/>
      <c r="J1528" s="46"/>
      <c r="K1528" s="38" t="s">
        <v>2008</v>
      </c>
      <c r="L1528" s="29" t="s">
        <v>158</v>
      </c>
      <c r="M1528" s="33">
        <v>7815</v>
      </c>
      <c r="N1528" s="29">
        <v>2.34</v>
      </c>
      <c r="O1528" s="29">
        <v>6.9750000000000006E-2</v>
      </c>
      <c r="P1528" s="29">
        <v>1</v>
      </c>
      <c r="Q1528" s="29">
        <v>3100</v>
      </c>
      <c r="R1528" s="29">
        <v>1200</v>
      </c>
      <c r="S1528" s="29">
        <v>750</v>
      </c>
      <c r="T1528" s="29"/>
      <c r="U1528" s="29"/>
    </row>
    <row r="1529" spans="1:21" ht="25.2" x14ac:dyDescent="0.3">
      <c r="A1529" s="1"/>
      <c r="B1529" s="47">
        <v>1524</v>
      </c>
      <c r="C1529" s="45">
        <v>1068042</v>
      </c>
      <c r="D1529" s="29">
        <v>1046157</v>
      </c>
      <c r="E1529" s="31" t="s">
        <v>2048</v>
      </c>
      <c r="F1529" s="31"/>
      <c r="G1529" s="29" t="s">
        <v>31</v>
      </c>
      <c r="H1529" s="41" t="s">
        <v>4779</v>
      </c>
      <c r="I1529" s="29"/>
      <c r="J1529" s="46"/>
      <c r="K1529" s="38" t="s">
        <v>2008</v>
      </c>
      <c r="L1529" s="29" t="s">
        <v>158</v>
      </c>
      <c r="M1529" s="33">
        <v>9239</v>
      </c>
      <c r="N1529" s="29">
        <v>2.94</v>
      </c>
      <c r="O1529" s="29">
        <v>9.9642999999999995E-2</v>
      </c>
      <c r="P1529" s="29">
        <v>1</v>
      </c>
      <c r="Q1529" s="29">
        <v>3100</v>
      </c>
      <c r="R1529" s="29">
        <v>1200</v>
      </c>
      <c r="S1529" s="29">
        <v>750</v>
      </c>
      <c r="T1529" s="29"/>
      <c r="U1529" s="29"/>
    </row>
    <row r="1530" spans="1:21" ht="25.2" x14ac:dyDescent="0.3">
      <c r="A1530" s="1"/>
      <c r="B1530" s="47">
        <v>1525</v>
      </c>
      <c r="C1530" s="45">
        <v>1068044</v>
      </c>
      <c r="D1530" s="29">
        <v>1046159</v>
      </c>
      <c r="E1530" s="52" t="s">
        <v>2050</v>
      </c>
      <c r="F1530" s="52"/>
      <c r="G1530" s="29" t="s">
        <v>31</v>
      </c>
      <c r="H1530" s="41" t="s">
        <v>4779</v>
      </c>
      <c r="I1530" s="29"/>
      <c r="J1530" s="46"/>
      <c r="K1530" s="38" t="s">
        <v>2008</v>
      </c>
      <c r="L1530" s="29" t="s">
        <v>158</v>
      </c>
      <c r="M1530" s="33">
        <v>16446</v>
      </c>
      <c r="N1530" s="29">
        <v>6.73</v>
      </c>
      <c r="O1530" s="29">
        <v>0.1767</v>
      </c>
      <c r="P1530" s="29">
        <v>1</v>
      </c>
      <c r="Q1530" s="29">
        <v>3100</v>
      </c>
      <c r="R1530" s="29">
        <v>1200</v>
      </c>
      <c r="S1530" s="29">
        <v>950</v>
      </c>
      <c r="T1530" s="29"/>
      <c r="U1530" s="29"/>
    </row>
    <row r="1531" spans="1:21" ht="25.2" x14ac:dyDescent="0.3">
      <c r="A1531" s="1"/>
      <c r="B1531" s="47">
        <v>1526</v>
      </c>
      <c r="C1531" s="45">
        <v>1068078</v>
      </c>
      <c r="D1531" s="29">
        <v>1046193</v>
      </c>
      <c r="E1531" s="31" t="s">
        <v>2052</v>
      </c>
      <c r="F1531" s="31"/>
      <c r="G1531" s="29" t="s">
        <v>31</v>
      </c>
      <c r="H1531" s="41" t="s">
        <v>4779</v>
      </c>
      <c r="I1531" s="29"/>
      <c r="J1531" s="46"/>
      <c r="K1531" s="38" t="s">
        <v>2008</v>
      </c>
      <c r="L1531" s="29" t="s">
        <v>158</v>
      </c>
      <c r="M1531" s="33">
        <v>7613</v>
      </c>
      <c r="N1531" s="29">
        <v>0.192</v>
      </c>
      <c r="O1531" s="29">
        <v>1.128E-2</v>
      </c>
      <c r="P1531" s="29">
        <v>1</v>
      </c>
      <c r="Q1531" s="29" t="s">
        <v>33</v>
      </c>
      <c r="R1531" s="29" t="s">
        <v>33</v>
      </c>
      <c r="S1531" s="29" t="s">
        <v>33</v>
      </c>
      <c r="T1531" s="29"/>
      <c r="U1531" s="29"/>
    </row>
    <row r="1532" spans="1:21" ht="25.2" x14ac:dyDescent="0.3">
      <c r="A1532" s="1"/>
      <c r="B1532" s="47">
        <v>1527</v>
      </c>
      <c r="C1532" s="45">
        <v>1068079</v>
      </c>
      <c r="D1532" s="29">
        <v>1046194</v>
      </c>
      <c r="E1532" s="31" t="s">
        <v>2053</v>
      </c>
      <c r="F1532" s="31"/>
      <c r="G1532" s="29" t="s">
        <v>31</v>
      </c>
      <c r="H1532" s="41" t="s">
        <v>4779</v>
      </c>
      <c r="I1532" s="29"/>
      <c r="J1532" s="46"/>
      <c r="K1532" s="38" t="s">
        <v>2008</v>
      </c>
      <c r="L1532" s="29" t="s">
        <v>158</v>
      </c>
      <c r="M1532" s="33">
        <v>8166</v>
      </c>
      <c r="N1532" s="29">
        <v>0.35499999999999998</v>
      </c>
      <c r="O1532" s="29">
        <v>1.6114E-2</v>
      </c>
      <c r="P1532" s="29">
        <v>1</v>
      </c>
      <c r="Q1532" s="29" t="s">
        <v>33</v>
      </c>
      <c r="R1532" s="29" t="s">
        <v>33</v>
      </c>
      <c r="S1532" s="29" t="s">
        <v>33</v>
      </c>
      <c r="T1532" s="29"/>
      <c r="U1532" s="29"/>
    </row>
    <row r="1533" spans="1:21" ht="25.2" x14ac:dyDescent="0.3">
      <c r="A1533" s="1"/>
      <c r="B1533" s="47">
        <v>1528</v>
      </c>
      <c r="C1533" s="45">
        <v>1068083</v>
      </c>
      <c r="D1533" s="29">
        <v>1046198</v>
      </c>
      <c r="E1533" s="31" t="s">
        <v>2058</v>
      </c>
      <c r="F1533" s="31"/>
      <c r="G1533" s="29" t="s">
        <v>31</v>
      </c>
      <c r="H1533" s="41" t="s">
        <v>4779</v>
      </c>
      <c r="I1533" s="29"/>
      <c r="J1533" s="46"/>
      <c r="K1533" s="38" t="s">
        <v>2008</v>
      </c>
      <c r="L1533" s="29" t="s">
        <v>158</v>
      </c>
      <c r="M1533" s="33">
        <v>8097</v>
      </c>
      <c r="N1533" s="29">
        <v>0.317</v>
      </c>
      <c r="O1533" s="29">
        <v>6.1999999999999998E-3</v>
      </c>
      <c r="P1533" s="29">
        <v>1</v>
      </c>
      <c r="Q1533" s="29" t="s">
        <v>33</v>
      </c>
      <c r="R1533" s="29" t="s">
        <v>33</v>
      </c>
      <c r="S1533" s="29" t="s">
        <v>33</v>
      </c>
      <c r="T1533" s="29"/>
      <c r="U1533" s="29"/>
    </row>
    <row r="1534" spans="1:21" ht="25.2" x14ac:dyDescent="0.3">
      <c r="A1534" s="1"/>
      <c r="B1534" s="47">
        <v>1529</v>
      </c>
      <c r="C1534" s="45">
        <v>1068085</v>
      </c>
      <c r="D1534" s="29">
        <v>1046200</v>
      </c>
      <c r="E1534" s="31" t="s">
        <v>2065</v>
      </c>
      <c r="F1534" s="31"/>
      <c r="G1534" s="29" t="s">
        <v>31</v>
      </c>
      <c r="H1534" s="41" t="s">
        <v>4779</v>
      </c>
      <c r="I1534" s="29"/>
      <c r="J1534" s="46"/>
      <c r="K1534" s="38" t="s">
        <v>2008</v>
      </c>
      <c r="L1534" s="29" t="s">
        <v>158</v>
      </c>
      <c r="M1534" s="33">
        <v>8306</v>
      </c>
      <c r="N1534" s="29">
        <v>0.23899999999999999</v>
      </c>
      <c r="O1534" s="29">
        <v>4.6499999999999996E-3</v>
      </c>
      <c r="P1534" s="29">
        <v>1</v>
      </c>
      <c r="Q1534" s="29" t="s">
        <v>33</v>
      </c>
      <c r="R1534" s="29" t="s">
        <v>33</v>
      </c>
      <c r="S1534" s="29" t="s">
        <v>33</v>
      </c>
      <c r="T1534" s="29"/>
      <c r="U1534" s="29"/>
    </row>
    <row r="1535" spans="1:21" ht="25.2" x14ac:dyDescent="0.3">
      <c r="A1535" s="1"/>
      <c r="B1535" s="47">
        <v>1530</v>
      </c>
      <c r="C1535" s="45">
        <v>1068089</v>
      </c>
      <c r="D1535" s="29">
        <v>1046204</v>
      </c>
      <c r="E1535" s="31" t="s">
        <v>2066</v>
      </c>
      <c r="F1535" s="31"/>
      <c r="G1535" s="29" t="s">
        <v>31</v>
      </c>
      <c r="H1535" s="41" t="s">
        <v>4779</v>
      </c>
      <c r="I1535" s="29"/>
      <c r="J1535" s="46"/>
      <c r="K1535" s="38" t="s">
        <v>2008</v>
      </c>
      <c r="L1535" s="29" t="s">
        <v>158</v>
      </c>
      <c r="M1535" s="33">
        <v>8919</v>
      </c>
      <c r="N1535" s="29">
        <v>0.317</v>
      </c>
      <c r="O1535" s="29">
        <v>1.41E-2</v>
      </c>
      <c r="P1535" s="29">
        <v>1</v>
      </c>
      <c r="Q1535" s="29" t="s">
        <v>33</v>
      </c>
      <c r="R1535" s="29" t="s">
        <v>33</v>
      </c>
      <c r="S1535" s="29" t="s">
        <v>33</v>
      </c>
      <c r="T1535" s="29"/>
      <c r="U1535" s="29"/>
    </row>
    <row r="1536" spans="1:21" ht="25.2" x14ac:dyDescent="0.3">
      <c r="A1536" s="1"/>
      <c r="B1536" s="47">
        <v>1531</v>
      </c>
      <c r="C1536" s="45">
        <v>1068086</v>
      </c>
      <c r="D1536" s="29">
        <v>1046201</v>
      </c>
      <c r="E1536" s="31" t="s">
        <v>2067</v>
      </c>
      <c r="F1536" s="31"/>
      <c r="G1536" s="29" t="s">
        <v>31</v>
      </c>
      <c r="H1536" s="41" t="s">
        <v>4779</v>
      </c>
      <c r="I1536" s="29"/>
      <c r="J1536" s="46"/>
      <c r="K1536" s="38" t="s">
        <v>2008</v>
      </c>
      <c r="L1536" s="29" t="s">
        <v>158</v>
      </c>
      <c r="M1536" s="33">
        <v>9814</v>
      </c>
      <c r="N1536" s="29">
        <v>0.59</v>
      </c>
      <c r="O1536" s="29">
        <v>4.3819999999999996E-3</v>
      </c>
      <c r="P1536" s="29">
        <v>1</v>
      </c>
      <c r="Q1536" s="29">
        <v>150</v>
      </c>
      <c r="R1536" s="29">
        <v>127</v>
      </c>
      <c r="S1536" s="29">
        <v>230</v>
      </c>
      <c r="T1536" s="29">
        <v>0.59</v>
      </c>
      <c r="U1536" s="29">
        <v>4.3815E-3</v>
      </c>
    </row>
    <row r="1537" spans="1:21" ht="25.2" x14ac:dyDescent="0.3">
      <c r="A1537" s="1"/>
      <c r="B1537" s="47">
        <v>1532</v>
      </c>
      <c r="C1537" s="45">
        <v>1068087</v>
      </c>
      <c r="D1537" s="29">
        <v>1046202</v>
      </c>
      <c r="E1537" s="31" t="s">
        <v>2069</v>
      </c>
      <c r="F1537" s="31"/>
      <c r="G1537" s="29" t="s">
        <v>31</v>
      </c>
      <c r="H1537" s="41" t="s">
        <v>4779</v>
      </c>
      <c r="I1537" s="29"/>
      <c r="J1537" s="46"/>
      <c r="K1537" s="38" t="s">
        <v>2008</v>
      </c>
      <c r="L1537" s="29" t="s">
        <v>158</v>
      </c>
      <c r="M1537" s="33">
        <v>11767</v>
      </c>
      <c r="N1537" s="29">
        <v>0.7</v>
      </c>
      <c r="O1537" s="29">
        <v>5.5890000000000002E-3</v>
      </c>
      <c r="P1537" s="29">
        <v>1</v>
      </c>
      <c r="Q1537" s="29">
        <v>150</v>
      </c>
      <c r="R1537" s="29">
        <v>162</v>
      </c>
      <c r="S1537" s="29">
        <v>230</v>
      </c>
      <c r="T1537" s="29">
        <v>0.7</v>
      </c>
      <c r="U1537" s="29">
        <v>5.5890000000000002E-3</v>
      </c>
    </row>
    <row r="1538" spans="1:21" ht="25.2" x14ac:dyDescent="0.3">
      <c r="A1538" s="1"/>
      <c r="B1538" s="47">
        <v>1533</v>
      </c>
      <c r="C1538" s="45">
        <v>1068088</v>
      </c>
      <c r="D1538" s="29">
        <v>1046203</v>
      </c>
      <c r="E1538" s="31" t="s">
        <v>2070</v>
      </c>
      <c r="F1538" s="31"/>
      <c r="G1538" s="29" t="s">
        <v>31</v>
      </c>
      <c r="H1538" s="41" t="s">
        <v>4779</v>
      </c>
      <c r="I1538" s="29"/>
      <c r="J1538" s="46"/>
      <c r="K1538" s="38" t="s">
        <v>2008</v>
      </c>
      <c r="L1538" s="29" t="s">
        <v>158</v>
      </c>
      <c r="M1538" s="33">
        <v>11928</v>
      </c>
      <c r="N1538" s="29">
        <v>0.74</v>
      </c>
      <c r="O1538" s="29">
        <v>5.5890000000000002E-3</v>
      </c>
      <c r="P1538" s="29">
        <v>1</v>
      </c>
      <c r="Q1538" s="29">
        <v>150</v>
      </c>
      <c r="R1538" s="29">
        <v>162</v>
      </c>
      <c r="S1538" s="29">
        <v>230</v>
      </c>
      <c r="T1538" s="29">
        <v>0.74</v>
      </c>
      <c r="U1538" s="29">
        <v>5.5890000000000002E-3</v>
      </c>
    </row>
    <row r="1539" spans="1:21" ht="25.2" x14ac:dyDescent="0.3">
      <c r="A1539" s="1"/>
      <c r="B1539" s="47">
        <v>1534</v>
      </c>
      <c r="C1539" s="45">
        <v>1068092</v>
      </c>
      <c r="D1539" s="29">
        <v>1046207</v>
      </c>
      <c r="E1539" s="31" t="s">
        <v>2076</v>
      </c>
      <c r="F1539" s="31"/>
      <c r="G1539" s="29" t="s">
        <v>31</v>
      </c>
      <c r="H1539" s="41" t="s">
        <v>4779</v>
      </c>
      <c r="I1539" s="29"/>
      <c r="J1539" s="46"/>
      <c r="K1539" s="38" t="s">
        <v>2008</v>
      </c>
      <c r="L1539" s="29" t="s">
        <v>158</v>
      </c>
      <c r="M1539" s="33">
        <v>2004</v>
      </c>
      <c r="N1539" s="29">
        <v>6.2E-2</v>
      </c>
      <c r="O1539" s="29">
        <v>1.8E-3</v>
      </c>
      <c r="P1539" s="29">
        <v>1</v>
      </c>
      <c r="Q1539" s="29" t="s">
        <v>33</v>
      </c>
      <c r="R1539" s="29" t="s">
        <v>33</v>
      </c>
      <c r="S1539" s="29" t="s">
        <v>33</v>
      </c>
      <c r="T1539" s="29"/>
      <c r="U1539" s="29"/>
    </row>
    <row r="1540" spans="1:21" ht="25.2" x14ac:dyDescent="0.3">
      <c r="A1540" s="1"/>
      <c r="B1540" s="47">
        <v>1535</v>
      </c>
      <c r="C1540" s="45">
        <v>1068093</v>
      </c>
      <c r="D1540" s="29">
        <v>1046208</v>
      </c>
      <c r="E1540" s="31" t="s">
        <v>2077</v>
      </c>
      <c r="F1540" s="31"/>
      <c r="G1540" s="29" t="s">
        <v>31</v>
      </c>
      <c r="H1540" s="41" t="s">
        <v>4779</v>
      </c>
      <c r="I1540" s="29"/>
      <c r="J1540" s="46"/>
      <c r="K1540" s="38" t="s">
        <v>2008</v>
      </c>
      <c r="L1540" s="29" t="s">
        <v>158</v>
      </c>
      <c r="M1540" s="33">
        <v>3543</v>
      </c>
      <c r="N1540" s="29">
        <v>8.2000000000000003E-2</v>
      </c>
      <c r="O1540" s="29">
        <v>6.7000000000000002E-4</v>
      </c>
      <c r="P1540" s="29">
        <v>1</v>
      </c>
      <c r="Q1540" s="29">
        <v>125</v>
      </c>
      <c r="R1540" s="29">
        <v>43</v>
      </c>
      <c r="S1540" s="29">
        <v>125</v>
      </c>
      <c r="T1540" s="29">
        <v>8.2000000000000003E-2</v>
      </c>
      <c r="U1540" s="29">
        <v>6.7187499999999995E-4</v>
      </c>
    </row>
    <row r="1541" spans="1:21" ht="25.2" x14ac:dyDescent="0.3">
      <c r="A1541" s="1"/>
      <c r="B1541" s="47">
        <v>1536</v>
      </c>
      <c r="C1541" s="45">
        <v>1068094</v>
      </c>
      <c r="D1541" s="29">
        <v>1046209</v>
      </c>
      <c r="E1541" s="31" t="s">
        <v>2078</v>
      </c>
      <c r="F1541" s="31"/>
      <c r="G1541" s="29" t="s">
        <v>31</v>
      </c>
      <c r="H1541" s="41" t="s">
        <v>4779</v>
      </c>
      <c r="I1541" s="29"/>
      <c r="J1541" s="46"/>
      <c r="K1541" s="38" t="s">
        <v>2008</v>
      </c>
      <c r="L1541" s="29" t="s">
        <v>158</v>
      </c>
      <c r="M1541" s="33">
        <v>3087</v>
      </c>
      <c r="N1541" s="29">
        <v>0.219</v>
      </c>
      <c r="O1541" s="29">
        <v>7.0299999999999996E-4</v>
      </c>
      <c r="P1541" s="29">
        <v>1</v>
      </c>
      <c r="Q1541" s="29">
        <v>125</v>
      </c>
      <c r="R1541" s="29">
        <v>45</v>
      </c>
      <c r="S1541" s="29">
        <v>125</v>
      </c>
      <c r="T1541" s="29">
        <v>0.219</v>
      </c>
      <c r="U1541" s="29">
        <v>7.0312499999999997E-4</v>
      </c>
    </row>
    <row r="1542" spans="1:21" ht="25.2" x14ac:dyDescent="0.3">
      <c r="A1542" s="1"/>
      <c r="B1542" s="47">
        <v>1537</v>
      </c>
      <c r="C1542" s="45">
        <v>1068096</v>
      </c>
      <c r="D1542" s="29">
        <v>1046211</v>
      </c>
      <c r="E1542" s="31" t="s">
        <v>2080</v>
      </c>
      <c r="F1542" s="31"/>
      <c r="G1542" s="29" t="s">
        <v>31</v>
      </c>
      <c r="H1542" s="41" t="s">
        <v>4779</v>
      </c>
      <c r="I1542" s="29"/>
      <c r="J1542" s="46"/>
      <c r="K1542" s="38" t="s">
        <v>2008</v>
      </c>
      <c r="L1542" s="29" t="s">
        <v>158</v>
      </c>
      <c r="M1542" s="33">
        <v>7219</v>
      </c>
      <c r="N1542" s="29">
        <v>0.189</v>
      </c>
      <c r="O1542" s="29">
        <v>2.8869999999999998E-3</v>
      </c>
      <c r="P1542" s="29">
        <v>1</v>
      </c>
      <c r="Q1542" s="29">
        <v>162</v>
      </c>
      <c r="R1542" s="29">
        <v>110</v>
      </c>
      <c r="S1542" s="29">
        <v>162</v>
      </c>
      <c r="T1542" s="29">
        <v>0.189</v>
      </c>
      <c r="U1542" s="29">
        <v>2.8868399999999999E-3</v>
      </c>
    </row>
    <row r="1543" spans="1:21" x14ac:dyDescent="0.3">
      <c r="A1543" s="1"/>
      <c r="B1543" s="47">
        <v>1538</v>
      </c>
      <c r="C1543" s="42" t="s">
        <v>2119</v>
      </c>
      <c r="D1543" s="29"/>
      <c r="E1543" s="39"/>
      <c r="F1543" s="39"/>
      <c r="G1543" s="37"/>
      <c r="H1543" s="47"/>
      <c r="I1543" s="29"/>
      <c r="J1543" s="46"/>
      <c r="K1543" s="38"/>
      <c r="L1543" s="29"/>
      <c r="M1543" s="33"/>
      <c r="N1543" s="29"/>
      <c r="O1543" s="29"/>
      <c r="P1543" s="29"/>
      <c r="Q1543" s="29"/>
      <c r="R1543" s="29"/>
      <c r="S1543" s="29"/>
      <c r="T1543" s="29"/>
      <c r="U1543" s="29"/>
    </row>
    <row r="1544" spans="1:21" x14ac:dyDescent="0.3">
      <c r="A1544" s="1"/>
      <c r="B1544" s="47">
        <v>1539</v>
      </c>
      <c r="C1544" s="126" t="s">
        <v>2120</v>
      </c>
      <c r="D1544" s="138"/>
      <c r="E1544" s="39"/>
      <c r="F1544" s="39"/>
      <c r="G1544" s="29"/>
      <c r="H1544" s="47"/>
      <c r="I1544" s="29"/>
      <c r="J1544" s="46"/>
      <c r="K1544" s="38"/>
      <c r="L1544" s="29"/>
      <c r="M1544" s="33"/>
      <c r="N1544" s="29"/>
      <c r="O1544" s="29"/>
      <c r="P1544" s="29"/>
      <c r="Q1544" s="29"/>
      <c r="R1544" s="29"/>
      <c r="S1544" s="29"/>
      <c r="T1544" s="29"/>
      <c r="U1544" s="29"/>
    </row>
    <row r="1545" spans="1:21" x14ac:dyDescent="0.3">
      <c r="A1545" s="1"/>
      <c r="B1545" s="47">
        <v>1540</v>
      </c>
      <c r="C1545" s="45">
        <v>1135625</v>
      </c>
      <c r="D1545" s="29">
        <v>1066946</v>
      </c>
      <c r="E1545" s="30" t="s">
        <v>5682</v>
      </c>
      <c r="F1545" s="30"/>
      <c r="G1545" s="29" t="s">
        <v>47</v>
      </c>
      <c r="H1545" s="139" t="s">
        <v>4781</v>
      </c>
      <c r="I1545" s="29"/>
      <c r="J1545" s="46"/>
      <c r="K1545" s="38" t="s">
        <v>2178</v>
      </c>
      <c r="L1545" s="29" t="s">
        <v>158</v>
      </c>
      <c r="M1545" s="33">
        <v>15159</v>
      </c>
      <c r="N1545" s="29">
        <v>40</v>
      </c>
      <c r="O1545" s="29"/>
      <c r="P1545" s="29">
        <v>1</v>
      </c>
      <c r="Q1545" s="29"/>
      <c r="R1545" s="29"/>
      <c r="S1545" s="29"/>
      <c r="T1545" s="29"/>
      <c r="U1545" s="29"/>
    </row>
    <row r="1546" spans="1:21" x14ac:dyDescent="0.3">
      <c r="A1546" s="1"/>
      <c r="B1546" s="47">
        <v>1541</v>
      </c>
      <c r="C1546" s="45">
        <v>1135978</v>
      </c>
      <c r="D1546" s="45">
        <v>1003575</v>
      </c>
      <c r="E1546" s="31" t="s">
        <v>5718</v>
      </c>
      <c r="F1546" s="31"/>
      <c r="G1546" s="29" t="s">
        <v>47</v>
      </c>
      <c r="H1546" s="41" t="s">
        <v>4781</v>
      </c>
      <c r="I1546" s="29"/>
      <c r="J1546" s="46"/>
      <c r="K1546" s="38" t="s">
        <v>2178</v>
      </c>
      <c r="L1546" s="29" t="s">
        <v>158</v>
      </c>
      <c r="M1546" s="33">
        <v>11843</v>
      </c>
      <c r="N1546" s="29"/>
      <c r="O1546" s="29"/>
      <c r="P1546" s="29">
        <v>1</v>
      </c>
      <c r="Q1546" s="29"/>
      <c r="R1546" s="29"/>
      <c r="S1546" s="29"/>
      <c r="T1546" s="29"/>
      <c r="U1546" s="29"/>
    </row>
    <row r="1547" spans="1:21" ht="25.2" x14ac:dyDescent="0.3">
      <c r="A1547" s="1"/>
      <c r="B1547" s="47">
        <v>1542</v>
      </c>
      <c r="C1547" s="45">
        <v>1003575</v>
      </c>
      <c r="D1547" s="29"/>
      <c r="E1547" s="30" t="s">
        <v>5683</v>
      </c>
      <c r="F1547" s="30"/>
      <c r="G1547" s="29" t="s">
        <v>47</v>
      </c>
      <c r="H1547" s="41" t="s">
        <v>59</v>
      </c>
      <c r="I1547" s="45">
        <v>1135978</v>
      </c>
      <c r="J1547" s="46"/>
      <c r="K1547" s="38" t="s">
        <v>2178</v>
      </c>
      <c r="L1547" s="29" t="s">
        <v>158</v>
      </c>
      <c r="M1547" s="33">
        <v>14120</v>
      </c>
      <c r="N1547" s="29">
        <v>20</v>
      </c>
      <c r="O1547" s="29">
        <v>3.7400000000000003E-2</v>
      </c>
      <c r="P1547" s="29">
        <v>1</v>
      </c>
      <c r="Q1547" s="29"/>
      <c r="R1547" s="29"/>
      <c r="S1547" s="29"/>
      <c r="T1547" s="29"/>
      <c r="U1547" s="29"/>
    </row>
    <row r="1548" spans="1:21" x14ac:dyDescent="0.3">
      <c r="A1548" s="1"/>
      <c r="B1548" s="47">
        <v>1543</v>
      </c>
      <c r="C1548" s="126" t="s">
        <v>2133</v>
      </c>
      <c r="D1548" s="138"/>
      <c r="E1548" s="39"/>
      <c r="F1548" s="39"/>
      <c r="G1548" s="29"/>
      <c r="H1548" s="47"/>
      <c r="I1548" s="29"/>
      <c r="J1548" s="46"/>
      <c r="K1548" s="38"/>
      <c r="L1548" s="29"/>
      <c r="M1548" s="33"/>
      <c r="N1548" s="29"/>
      <c r="O1548" s="29"/>
      <c r="P1548" s="29"/>
      <c r="Q1548" s="29"/>
      <c r="R1548" s="29"/>
      <c r="S1548" s="29"/>
      <c r="T1548" s="29"/>
      <c r="U1548" s="29"/>
    </row>
    <row r="1549" spans="1:21" ht="25.2" x14ac:dyDescent="0.3">
      <c r="A1549" s="1"/>
      <c r="B1549" s="47">
        <v>1544</v>
      </c>
      <c r="C1549" s="45">
        <v>1050917</v>
      </c>
      <c r="D1549" s="29"/>
      <c r="E1549" s="31" t="s">
        <v>2141</v>
      </c>
      <c r="F1549" s="31"/>
      <c r="G1549" s="29" t="s">
        <v>47</v>
      </c>
      <c r="H1549" s="41" t="s">
        <v>4779</v>
      </c>
      <c r="I1549" s="29"/>
      <c r="J1549" s="46"/>
      <c r="K1549" s="38" t="s">
        <v>2138</v>
      </c>
      <c r="L1549" s="29" t="s">
        <v>158</v>
      </c>
      <c r="M1549" s="33">
        <v>57859</v>
      </c>
      <c r="N1549" s="29">
        <v>13</v>
      </c>
      <c r="O1549" s="29">
        <v>0.37</v>
      </c>
      <c r="P1549" s="29">
        <v>1</v>
      </c>
      <c r="Q1549" s="29"/>
      <c r="R1549" s="29"/>
      <c r="S1549" s="29"/>
      <c r="T1549" s="29"/>
      <c r="U1549" s="29"/>
    </row>
    <row r="1550" spans="1:21" ht="25.2" x14ac:dyDescent="0.3">
      <c r="A1550" s="1"/>
      <c r="B1550" s="47">
        <v>1545</v>
      </c>
      <c r="C1550" s="45">
        <v>1050983</v>
      </c>
      <c r="D1550" s="29"/>
      <c r="E1550" s="31" t="s">
        <v>2142</v>
      </c>
      <c r="F1550" s="31"/>
      <c r="G1550" s="29" t="s">
        <v>47</v>
      </c>
      <c r="H1550" s="41" t="s">
        <v>4779</v>
      </c>
      <c r="I1550" s="29"/>
      <c r="J1550" s="46"/>
      <c r="K1550" s="38" t="s">
        <v>2138</v>
      </c>
      <c r="L1550" s="29" t="s">
        <v>158</v>
      </c>
      <c r="M1550" s="33">
        <v>1940</v>
      </c>
      <c r="N1550" s="29">
        <v>1.2250000000000001</v>
      </c>
      <c r="O1550" s="29">
        <v>2.964E-2</v>
      </c>
      <c r="P1550" s="29">
        <v>1</v>
      </c>
      <c r="Q1550" s="29"/>
      <c r="R1550" s="29"/>
      <c r="S1550" s="29"/>
      <c r="T1550" s="29"/>
      <c r="U1550" s="29"/>
    </row>
    <row r="1551" spans="1:21" ht="25.2" x14ac:dyDescent="0.3">
      <c r="A1551" s="1"/>
      <c r="B1551" s="47">
        <v>1546</v>
      </c>
      <c r="C1551" s="45">
        <v>1003580</v>
      </c>
      <c r="D1551" s="29"/>
      <c r="E1551" s="31" t="s">
        <v>2143</v>
      </c>
      <c r="F1551" s="31"/>
      <c r="G1551" s="29" t="s">
        <v>47</v>
      </c>
      <c r="H1551" s="41" t="s">
        <v>4779</v>
      </c>
      <c r="I1551" s="29"/>
      <c r="J1551" s="46"/>
      <c r="K1551" s="38" t="s">
        <v>2138</v>
      </c>
      <c r="L1551" s="29" t="s">
        <v>158</v>
      </c>
      <c r="M1551" s="33">
        <v>1352</v>
      </c>
      <c r="N1551" s="29">
        <v>0.26</v>
      </c>
      <c r="O1551" s="29">
        <v>1.04E-2</v>
      </c>
      <c r="P1551" s="29">
        <v>1</v>
      </c>
      <c r="Q1551" s="29"/>
      <c r="R1551" s="29"/>
      <c r="S1551" s="29"/>
      <c r="T1551" s="29"/>
      <c r="U1551" s="29"/>
    </row>
    <row r="1552" spans="1:21" ht="25.2" x14ac:dyDescent="0.3">
      <c r="A1552" s="1"/>
      <c r="B1552" s="47">
        <v>1547</v>
      </c>
      <c r="C1552" s="45">
        <v>1053699</v>
      </c>
      <c r="D1552" s="29"/>
      <c r="E1552" s="31" t="s">
        <v>2145</v>
      </c>
      <c r="F1552" s="31"/>
      <c r="G1552" s="29" t="s">
        <v>47</v>
      </c>
      <c r="H1552" s="41" t="s">
        <v>4779</v>
      </c>
      <c r="I1552" s="29"/>
      <c r="J1552" s="46"/>
      <c r="K1552" s="38" t="s">
        <v>2138</v>
      </c>
      <c r="L1552" s="29" t="s">
        <v>158</v>
      </c>
      <c r="M1552" s="33">
        <v>449.62</v>
      </c>
      <c r="N1552" s="29">
        <v>0.13</v>
      </c>
      <c r="O1552" s="29">
        <v>3.9300000000000003E-3</v>
      </c>
      <c r="P1552" s="29">
        <v>1</v>
      </c>
      <c r="Q1552" s="29"/>
      <c r="R1552" s="29"/>
      <c r="S1552" s="29"/>
      <c r="T1552" s="29"/>
      <c r="U1552" s="29"/>
    </row>
    <row r="1553" spans="1:21" ht="25.2" x14ac:dyDescent="0.3">
      <c r="A1553" s="1"/>
      <c r="B1553" s="47">
        <v>1548</v>
      </c>
      <c r="C1553" s="45">
        <v>1050894</v>
      </c>
      <c r="D1553" s="29"/>
      <c r="E1553" s="31" t="s">
        <v>2146</v>
      </c>
      <c r="F1553" s="31"/>
      <c r="G1553" s="29" t="s">
        <v>47</v>
      </c>
      <c r="H1553" s="41" t="s">
        <v>4779</v>
      </c>
      <c r="I1553" s="29"/>
      <c r="J1553" s="46"/>
      <c r="K1553" s="38" t="s">
        <v>2138</v>
      </c>
      <c r="L1553" s="29" t="s">
        <v>158</v>
      </c>
      <c r="M1553" s="33">
        <v>635</v>
      </c>
      <c r="N1553" s="29">
        <v>8.5000000000000006E-2</v>
      </c>
      <c r="O1553" s="29">
        <v>1.2700000000000001E-3</v>
      </c>
      <c r="P1553" s="29">
        <v>1</v>
      </c>
      <c r="Q1553" s="29"/>
      <c r="R1553" s="29"/>
      <c r="S1553" s="29"/>
      <c r="T1553" s="29"/>
      <c r="U1553" s="29"/>
    </row>
    <row r="1554" spans="1:21" ht="25.2" x14ac:dyDescent="0.3">
      <c r="A1554" s="1"/>
      <c r="B1554" s="47">
        <v>1549</v>
      </c>
      <c r="C1554" s="45">
        <v>1003566</v>
      </c>
      <c r="D1554" s="29"/>
      <c r="E1554" s="31" t="s">
        <v>2147</v>
      </c>
      <c r="F1554" s="31"/>
      <c r="G1554" s="29" t="s">
        <v>47</v>
      </c>
      <c r="H1554" s="41" t="s">
        <v>4779</v>
      </c>
      <c r="I1554" s="29"/>
      <c r="J1554" s="46"/>
      <c r="K1554" s="38" t="s">
        <v>2138</v>
      </c>
      <c r="L1554" s="29" t="s">
        <v>158</v>
      </c>
      <c r="M1554" s="33">
        <v>16947</v>
      </c>
      <c r="N1554" s="29">
        <v>4</v>
      </c>
      <c r="O1554" s="29">
        <v>3.4660000000000003E-2</v>
      </c>
      <c r="P1554" s="29">
        <v>1</v>
      </c>
      <c r="Q1554" s="29"/>
      <c r="R1554" s="29"/>
      <c r="S1554" s="29"/>
      <c r="T1554" s="29"/>
      <c r="U1554" s="29"/>
    </row>
    <row r="1555" spans="1:21" ht="25.2" x14ac:dyDescent="0.3">
      <c r="A1555" s="1"/>
      <c r="B1555" s="47">
        <v>1550</v>
      </c>
      <c r="C1555" s="45">
        <v>1050918</v>
      </c>
      <c r="D1555" s="29"/>
      <c r="E1555" s="31" t="s">
        <v>2148</v>
      </c>
      <c r="F1555" s="31"/>
      <c r="G1555" s="29" t="s">
        <v>47</v>
      </c>
      <c r="H1555" s="41" t="s">
        <v>4779</v>
      </c>
      <c r="I1555" s="29"/>
      <c r="J1555" s="46"/>
      <c r="K1555" s="38" t="s">
        <v>2138</v>
      </c>
      <c r="L1555" s="29" t="s">
        <v>158</v>
      </c>
      <c r="M1555" s="33">
        <v>3593</v>
      </c>
      <c r="N1555" s="29">
        <v>0.4</v>
      </c>
      <c r="O1555" s="29">
        <v>3.16E-3</v>
      </c>
      <c r="P1555" s="29">
        <v>1</v>
      </c>
      <c r="Q1555" s="29">
        <v>220</v>
      </c>
      <c r="R1555" s="29">
        <v>140</v>
      </c>
      <c r="S1555" s="29">
        <v>130</v>
      </c>
      <c r="T1555" s="29"/>
      <c r="U1555" s="29"/>
    </row>
    <row r="1556" spans="1:21" ht="25.2" x14ac:dyDescent="0.3">
      <c r="A1556" s="1"/>
      <c r="B1556" s="47">
        <v>1551</v>
      </c>
      <c r="C1556" s="45">
        <v>1044250</v>
      </c>
      <c r="D1556" s="29"/>
      <c r="E1556" s="31" t="s">
        <v>2152</v>
      </c>
      <c r="F1556" s="31"/>
      <c r="G1556" s="29" t="s">
        <v>47</v>
      </c>
      <c r="H1556" s="41" t="s">
        <v>4779</v>
      </c>
      <c r="I1556" s="29"/>
      <c r="J1556" s="46"/>
      <c r="K1556" s="38" t="s">
        <v>2138</v>
      </c>
      <c r="L1556" s="29" t="s">
        <v>158</v>
      </c>
      <c r="M1556" s="33">
        <v>3931</v>
      </c>
      <c r="N1556" s="29">
        <v>1.92</v>
      </c>
      <c r="O1556" s="29">
        <v>2.1000000000000001E-2</v>
      </c>
      <c r="P1556" s="29">
        <v>1</v>
      </c>
      <c r="Q1556" s="29"/>
      <c r="R1556" s="29"/>
      <c r="S1556" s="29"/>
      <c r="T1556" s="29"/>
      <c r="U1556" s="29"/>
    </row>
    <row r="1557" spans="1:21" ht="25.2" x14ac:dyDescent="0.3">
      <c r="A1557" s="1"/>
      <c r="B1557" s="47">
        <v>1552</v>
      </c>
      <c r="C1557" s="45">
        <v>1003606</v>
      </c>
      <c r="D1557" s="29"/>
      <c r="E1557" s="31" t="s">
        <v>2160</v>
      </c>
      <c r="F1557" s="31"/>
      <c r="G1557" s="29" t="s">
        <v>31</v>
      </c>
      <c r="H1557" s="41" t="s">
        <v>4779</v>
      </c>
      <c r="I1557" s="29"/>
      <c r="J1557" s="46"/>
      <c r="K1557" s="38" t="s">
        <v>2138</v>
      </c>
      <c r="L1557" s="29" t="s">
        <v>158</v>
      </c>
      <c r="M1557" s="33">
        <v>23409</v>
      </c>
      <c r="N1557" s="29">
        <v>18.942</v>
      </c>
      <c r="O1557" s="29">
        <v>0.439</v>
      </c>
      <c r="P1557" s="29">
        <v>1</v>
      </c>
      <c r="Q1557" s="29" t="s">
        <v>33</v>
      </c>
      <c r="R1557" s="29" t="s">
        <v>33</v>
      </c>
      <c r="S1557" s="29" t="s">
        <v>33</v>
      </c>
      <c r="T1557" s="29"/>
      <c r="U1557" s="29"/>
    </row>
    <row r="1558" spans="1:21" ht="25.2" x14ac:dyDescent="0.3">
      <c r="A1558" s="1"/>
      <c r="B1558" s="47">
        <v>1553</v>
      </c>
      <c r="C1558" s="45">
        <v>1003521</v>
      </c>
      <c r="D1558" s="29"/>
      <c r="E1558" s="39" t="s">
        <v>2161</v>
      </c>
      <c r="F1558" s="39"/>
      <c r="G1558" s="29" t="s">
        <v>47</v>
      </c>
      <c r="H1558" s="41" t="s">
        <v>4779</v>
      </c>
      <c r="I1558" s="29"/>
      <c r="J1558" s="46"/>
      <c r="K1558" s="38" t="s">
        <v>2138</v>
      </c>
      <c r="L1558" s="29" t="s">
        <v>158</v>
      </c>
      <c r="M1558" s="33">
        <v>1884</v>
      </c>
      <c r="N1558" s="29">
        <v>0.317</v>
      </c>
      <c r="O1558" s="29">
        <v>2.8800000000000002E-3</v>
      </c>
      <c r="P1558" s="29">
        <v>1</v>
      </c>
      <c r="Q1558" s="29" t="s">
        <v>33</v>
      </c>
      <c r="R1558" s="29" t="s">
        <v>33</v>
      </c>
      <c r="S1558" s="29" t="s">
        <v>33</v>
      </c>
      <c r="T1558" s="29"/>
      <c r="U1558" s="29"/>
    </row>
    <row r="1559" spans="1:21" ht="25.2" x14ac:dyDescent="0.3">
      <c r="A1559" s="1"/>
      <c r="B1559" s="47">
        <v>1554</v>
      </c>
      <c r="C1559" s="45">
        <v>1003600</v>
      </c>
      <c r="D1559" s="29"/>
      <c r="E1559" s="52" t="s">
        <v>2162</v>
      </c>
      <c r="F1559" s="52"/>
      <c r="G1559" s="29" t="s">
        <v>31</v>
      </c>
      <c r="H1559" s="41" t="s">
        <v>4779</v>
      </c>
      <c r="I1559" s="29"/>
      <c r="J1559" s="46"/>
      <c r="K1559" s="38" t="s">
        <v>2138</v>
      </c>
      <c r="L1559" s="29" t="s">
        <v>158</v>
      </c>
      <c r="M1559" s="33">
        <v>3037</v>
      </c>
      <c r="N1559" s="29">
        <v>0.6</v>
      </c>
      <c r="O1559" s="29">
        <v>1.5E-3</v>
      </c>
      <c r="P1559" s="29">
        <v>1</v>
      </c>
      <c r="Q1559" s="29" t="s">
        <v>33</v>
      </c>
      <c r="R1559" s="29" t="s">
        <v>33</v>
      </c>
      <c r="S1559" s="29" t="s">
        <v>33</v>
      </c>
      <c r="T1559" s="29"/>
      <c r="U1559" s="29"/>
    </row>
    <row r="1560" spans="1:21" x14ac:dyDescent="0.3">
      <c r="A1560" s="1"/>
      <c r="B1560" s="47">
        <v>1555</v>
      </c>
      <c r="C1560" s="126" t="s">
        <v>2176</v>
      </c>
      <c r="D1560" s="138"/>
      <c r="E1560" s="39"/>
      <c r="F1560" s="39"/>
      <c r="G1560" s="29"/>
      <c r="H1560" s="47"/>
      <c r="I1560" s="29"/>
      <c r="J1560" s="46"/>
      <c r="K1560" s="38"/>
      <c r="L1560" s="29"/>
      <c r="M1560" s="33"/>
      <c r="N1560" s="29"/>
      <c r="O1560" s="29"/>
      <c r="P1560" s="29"/>
      <c r="Q1560" s="29"/>
      <c r="R1560" s="29"/>
      <c r="S1560" s="29"/>
      <c r="T1560" s="29"/>
      <c r="U1560" s="29"/>
    </row>
    <row r="1561" spans="1:21" ht="25.2" x14ac:dyDescent="0.3">
      <c r="A1561" s="1"/>
      <c r="B1561" s="47">
        <v>1556</v>
      </c>
      <c r="C1561" s="45">
        <v>1067029</v>
      </c>
      <c r="D1561" s="29"/>
      <c r="E1561" s="31" t="s">
        <v>2177</v>
      </c>
      <c r="F1561" s="31"/>
      <c r="G1561" s="29" t="s">
        <v>503</v>
      </c>
      <c r="H1561" s="41" t="s">
        <v>4779</v>
      </c>
      <c r="I1561" s="29"/>
      <c r="J1561" s="46"/>
      <c r="K1561" s="38" t="s">
        <v>2178</v>
      </c>
      <c r="L1561" s="29" t="s">
        <v>158</v>
      </c>
      <c r="M1561" s="33">
        <v>65681</v>
      </c>
      <c r="N1561" s="29">
        <v>0.2</v>
      </c>
      <c r="O1561" s="29">
        <v>0</v>
      </c>
      <c r="P1561" s="29">
        <v>1</v>
      </c>
      <c r="Q1561" s="29" t="s">
        <v>33</v>
      </c>
      <c r="R1561" s="29" t="s">
        <v>33</v>
      </c>
      <c r="S1561" s="29" t="s">
        <v>33</v>
      </c>
      <c r="T1561" s="29"/>
      <c r="U1561" s="29"/>
    </row>
    <row r="1562" spans="1:21" ht="25.2" x14ac:dyDescent="0.3">
      <c r="A1562" s="1"/>
      <c r="B1562" s="47">
        <v>1557</v>
      </c>
      <c r="C1562" s="45">
        <v>1054725</v>
      </c>
      <c r="D1562" s="29"/>
      <c r="E1562" s="31" t="s">
        <v>2180</v>
      </c>
      <c r="F1562" s="31"/>
      <c r="G1562" s="29" t="s">
        <v>503</v>
      </c>
      <c r="H1562" s="41" t="s">
        <v>4779</v>
      </c>
      <c r="I1562" s="29"/>
      <c r="J1562" s="46"/>
      <c r="K1562" s="38" t="s">
        <v>2178</v>
      </c>
      <c r="L1562" s="29" t="s">
        <v>158</v>
      </c>
      <c r="M1562" s="33">
        <v>17175</v>
      </c>
      <c r="N1562" s="29">
        <v>0.03</v>
      </c>
      <c r="O1562" s="29">
        <v>1.0000000000000001E-5</v>
      </c>
      <c r="P1562" s="29">
        <v>1</v>
      </c>
      <c r="Q1562" s="29" t="s">
        <v>33</v>
      </c>
      <c r="R1562" s="29" t="s">
        <v>33</v>
      </c>
      <c r="S1562" s="29" t="s">
        <v>33</v>
      </c>
      <c r="T1562" s="29"/>
      <c r="U1562" s="29"/>
    </row>
    <row r="1563" spans="1:21" ht="25.2" x14ac:dyDescent="0.3">
      <c r="A1563" s="1"/>
      <c r="B1563" s="47">
        <v>1558</v>
      </c>
      <c r="C1563" s="45">
        <v>1067132</v>
      </c>
      <c r="D1563" s="29"/>
      <c r="E1563" s="32" t="s">
        <v>2182</v>
      </c>
      <c r="F1563" s="32"/>
      <c r="G1563" s="29" t="s">
        <v>31</v>
      </c>
      <c r="H1563" s="41" t="s">
        <v>4779</v>
      </c>
      <c r="I1563" s="29"/>
      <c r="J1563" s="46"/>
      <c r="K1563" s="38" t="s">
        <v>2178</v>
      </c>
      <c r="L1563" s="37" t="s">
        <v>158</v>
      </c>
      <c r="M1563" s="33">
        <v>4912</v>
      </c>
      <c r="N1563" s="29">
        <v>1</v>
      </c>
      <c r="O1563" s="29">
        <v>0.1</v>
      </c>
      <c r="P1563" s="29">
        <v>1</v>
      </c>
      <c r="Q1563" s="29" t="s">
        <v>33</v>
      </c>
      <c r="R1563" s="29" t="s">
        <v>33</v>
      </c>
      <c r="S1563" s="29" t="s">
        <v>33</v>
      </c>
      <c r="T1563" s="29"/>
      <c r="U1563" s="29"/>
    </row>
    <row r="1564" spans="1:21" ht="25.2" x14ac:dyDescent="0.3">
      <c r="A1564" s="1"/>
      <c r="B1564" s="47">
        <v>1559</v>
      </c>
      <c r="C1564" s="45">
        <v>1054718</v>
      </c>
      <c r="D1564" s="29"/>
      <c r="E1564" s="31" t="s">
        <v>2202</v>
      </c>
      <c r="F1564" s="31"/>
      <c r="G1564" s="29" t="s">
        <v>503</v>
      </c>
      <c r="H1564" s="41" t="s">
        <v>4779</v>
      </c>
      <c r="I1564" s="29"/>
      <c r="J1564" s="46"/>
      <c r="K1564" s="38" t="s">
        <v>2178</v>
      </c>
      <c r="L1564" s="29" t="s">
        <v>158</v>
      </c>
      <c r="M1564" s="33">
        <v>16783</v>
      </c>
      <c r="N1564" s="29">
        <v>0.1</v>
      </c>
      <c r="O1564" s="29">
        <v>1.0000000000000001E-5</v>
      </c>
      <c r="P1564" s="29">
        <v>1</v>
      </c>
      <c r="Q1564" s="29" t="s">
        <v>33</v>
      </c>
      <c r="R1564" s="29" t="s">
        <v>33</v>
      </c>
      <c r="S1564" s="29" t="s">
        <v>33</v>
      </c>
      <c r="T1564" s="29"/>
      <c r="U1564" s="29"/>
    </row>
    <row r="1565" spans="1:21" ht="25.2" x14ac:dyDescent="0.3">
      <c r="A1565" s="1"/>
      <c r="B1565" s="47">
        <v>1560</v>
      </c>
      <c r="C1565" s="45">
        <v>1054719</v>
      </c>
      <c r="D1565" s="29"/>
      <c r="E1565" s="31" t="s">
        <v>2203</v>
      </c>
      <c r="F1565" s="31"/>
      <c r="G1565" s="29" t="s">
        <v>503</v>
      </c>
      <c r="H1565" s="41" t="s">
        <v>4779</v>
      </c>
      <c r="I1565" s="29"/>
      <c r="J1565" s="46"/>
      <c r="K1565" s="38" t="s">
        <v>2178</v>
      </c>
      <c r="L1565" s="29" t="s">
        <v>158</v>
      </c>
      <c r="M1565" s="33">
        <v>25659</v>
      </c>
      <c r="N1565" s="29">
        <v>0.15</v>
      </c>
      <c r="O1565" s="29">
        <v>1.0000000000000001E-5</v>
      </c>
      <c r="P1565" s="29">
        <v>1</v>
      </c>
      <c r="Q1565" s="29" t="s">
        <v>33</v>
      </c>
      <c r="R1565" s="29" t="s">
        <v>33</v>
      </c>
      <c r="S1565" s="29" t="s">
        <v>33</v>
      </c>
      <c r="T1565" s="29"/>
      <c r="U1565" s="29"/>
    </row>
    <row r="1566" spans="1:21" ht="25.2" x14ac:dyDescent="0.3">
      <c r="A1566" s="1"/>
      <c r="B1566" s="47">
        <v>1561</v>
      </c>
      <c r="C1566" s="45">
        <v>1054724</v>
      </c>
      <c r="D1566" s="29"/>
      <c r="E1566" s="31" t="s">
        <v>2207</v>
      </c>
      <c r="F1566" s="31"/>
      <c r="G1566" s="29" t="s">
        <v>503</v>
      </c>
      <c r="H1566" s="41" t="s">
        <v>4779</v>
      </c>
      <c r="I1566" s="29"/>
      <c r="J1566" s="46"/>
      <c r="K1566" s="38" t="s">
        <v>2178</v>
      </c>
      <c r="L1566" s="29" t="s">
        <v>158</v>
      </c>
      <c r="M1566" s="33">
        <v>8301</v>
      </c>
      <c r="N1566" s="29">
        <v>2.5000000000000001E-2</v>
      </c>
      <c r="O1566" s="29">
        <v>5.0000000000000002E-5</v>
      </c>
      <c r="P1566" s="29">
        <v>1</v>
      </c>
      <c r="Q1566" s="29" t="s">
        <v>33</v>
      </c>
      <c r="R1566" s="29" t="s">
        <v>33</v>
      </c>
      <c r="S1566" s="29" t="s">
        <v>33</v>
      </c>
      <c r="T1566" s="29"/>
      <c r="U1566" s="29"/>
    </row>
    <row r="1567" spans="1:21" ht="25.2" x14ac:dyDescent="0.3">
      <c r="A1567" s="1"/>
      <c r="B1567" s="47">
        <v>1562</v>
      </c>
      <c r="C1567" s="45">
        <v>1054726</v>
      </c>
      <c r="D1567" s="29"/>
      <c r="E1567" s="31" t="s">
        <v>2208</v>
      </c>
      <c r="F1567" s="31"/>
      <c r="G1567" s="29" t="s">
        <v>503</v>
      </c>
      <c r="H1567" s="41" t="s">
        <v>4779</v>
      </c>
      <c r="I1567" s="29"/>
      <c r="J1567" s="46"/>
      <c r="K1567" s="38" t="s">
        <v>2178</v>
      </c>
      <c r="L1567" s="29" t="s">
        <v>158</v>
      </c>
      <c r="M1567" s="33">
        <v>11110</v>
      </c>
      <c r="N1567" s="29">
        <v>2E-3</v>
      </c>
      <c r="O1567" s="29">
        <v>1.0000000000000001E-5</v>
      </c>
      <c r="P1567" s="29">
        <v>1</v>
      </c>
      <c r="Q1567" s="29" t="s">
        <v>33</v>
      </c>
      <c r="R1567" s="29" t="s">
        <v>33</v>
      </c>
      <c r="S1567" s="29" t="s">
        <v>33</v>
      </c>
      <c r="T1567" s="29"/>
      <c r="U1567" s="29"/>
    </row>
    <row r="1568" spans="1:21" ht="25.2" x14ac:dyDescent="0.3">
      <c r="A1568" s="1"/>
      <c r="B1568" s="47">
        <v>1563</v>
      </c>
      <c r="C1568" s="45">
        <v>1066961</v>
      </c>
      <c r="D1568" s="29"/>
      <c r="E1568" s="31" t="s">
        <v>2225</v>
      </c>
      <c r="F1568" s="31"/>
      <c r="G1568" s="29" t="s">
        <v>31</v>
      </c>
      <c r="H1568" s="41" t="s">
        <v>4779</v>
      </c>
      <c r="I1568" s="29"/>
      <c r="J1568" s="46"/>
      <c r="K1568" s="38" t="s">
        <v>2178</v>
      </c>
      <c r="L1568" s="29" t="s">
        <v>158</v>
      </c>
      <c r="M1568" s="33">
        <v>61925</v>
      </c>
      <c r="N1568" s="29">
        <v>0.25</v>
      </c>
      <c r="O1568" s="29">
        <v>1.2999999999999999E-2</v>
      </c>
      <c r="P1568" s="29">
        <v>1</v>
      </c>
      <c r="Q1568" s="29" t="s">
        <v>33</v>
      </c>
      <c r="R1568" s="29" t="s">
        <v>33</v>
      </c>
      <c r="S1568" s="29" t="s">
        <v>33</v>
      </c>
      <c r="T1568" s="29"/>
      <c r="U1568" s="29"/>
    </row>
    <row r="1569" spans="1:21" ht="25.2" x14ac:dyDescent="0.3">
      <c r="A1569" s="1"/>
      <c r="B1569" s="47">
        <v>1564</v>
      </c>
      <c r="C1569" s="45">
        <v>1066965</v>
      </c>
      <c r="D1569" s="29"/>
      <c r="E1569" s="31" t="s">
        <v>2227</v>
      </c>
      <c r="F1569" s="31"/>
      <c r="G1569" s="29" t="s">
        <v>503</v>
      </c>
      <c r="H1569" s="41" t="s">
        <v>4779</v>
      </c>
      <c r="I1569" s="29"/>
      <c r="J1569" s="46"/>
      <c r="K1569" s="38" t="s">
        <v>2178</v>
      </c>
      <c r="L1569" s="29" t="s">
        <v>158</v>
      </c>
      <c r="M1569" s="33">
        <v>9948</v>
      </c>
      <c r="N1569" s="29">
        <v>0.252</v>
      </c>
      <c r="O1569" s="29">
        <v>2E-3</v>
      </c>
      <c r="P1569" s="29">
        <v>1</v>
      </c>
      <c r="Q1569" s="29" t="s">
        <v>33</v>
      </c>
      <c r="R1569" s="29" t="s">
        <v>33</v>
      </c>
      <c r="S1569" s="29" t="s">
        <v>33</v>
      </c>
      <c r="T1569" s="29"/>
      <c r="U1569" s="29"/>
    </row>
    <row r="1570" spans="1:21" ht="25.2" x14ac:dyDescent="0.3">
      <c r="A1570" s="1"/>
      <c r="B1570" s="47">
        <v>1565</v>
      </c>
      <c r="C1570" s="45">
        <v>1066966</v>
      </c>
      <c r="D1570" s="29"/>
      <c r="E1570" s="31" t="s">
        <v>2228</v>
      </c>
      <c r="F1570" s="31"/>
      <c r="G1570" s="29" t="s">
        <v>503</v>
      </c>
      <c r="H1570" s="41" t="s">
        <v>4779</v>
      </c>
      <c r="I1570" s="29"/>
      <c r="J1570" s="46"/>
      <c r="K1570" s="38" t="s">
        <v>2178</v>
      </c>
      <c r="L1570" s="29" t="s">
        <v>158</v>
      </c>
      <c r="M1570" s="33">
        <v>2109</v>
      </c>
      <c r="N1570" s="29">
        <v>1E-3</v>
      </c>
      <c r="O1570" s="29">
        <v>1E-3</v>
      </c>
      <c r="P1570" s="29">
        <v>1</v>
      </c>
      <c r="Q1570" s="29" t="s">
        <v>33</v>
      </c>
      <c r="R1570" s="29" t="s">
        <v>33</v>
      </c>
      <c r="S1570" s="29" t="s">
        <v>33</v>
      </c>
      <c r="T1570" s="29"/>
      <c r="U1570" s="29"/>
    </row>
    <row r="1571" spans="1:21" ht="25.2" x14ac:dyDescent="0.3">
      <c r="A1571" s="1"/>
      <c r="B1571" s="47">
        <v>1566</v>
      </c>
      <c r="C1571" s="45">
        <v>1066967</v>
      </c>
      <c r="D1571" s="29"/>
      <c r="E1571" s="31" t="s">
        <v>2229</v>
      </c>
      <c r="F1571" s="31"/>
      <c r="G1571" s="29" t="s">
        <v>503</v>
      </c>
      <c r="H1571" s="41" t="s">
        <v>4779</v>
      </c>
      <c r="I1571" s="29"/>
      <c r="J1571" s="46"/>
      <c r="K1571" s="38" t="s">
        <v>2178</v>
      </c>
      <c r="L1571" s="29" t="s">
        <v>158</v>
      </c>
      <c r="M1571" s="33">
        <v>7411</v>
      </c>
      <c r="N1571" s="29">
        <v>0.5</v>
      </c>
      <c r="O1571" s="29">
        <v>2E-3</v>
      </c>
      <c r="P1571" s="29">
        <v>1</v>
      </c>
      <c r="Q1571" s="29" t="s">
        <v>33</v>
      </c>
      <c r="R1571" s="29" t="s">
        <v>33</v>
      </c>
      <c r="S1571" s="29" t="s">
        <v>33</v>
      </c>
      <c r="T1571" s="29"/>
      <c r="U1571" s="29"/>
    </row>
    <row r="1572" spans="1:21" ht="25.2" x14ac:dyDescent="0.3">
      <c r="A1572" s="1"/>
      <c r="B1572" s="47">
        <v>1567</v>
      </c>
      <c r="C1572" s="45">
        <v>1066977</v>
      </c>
      <c r="D1572" s="29"/>
      <c r="E1572" s="31" t="s">
        <v>2230</v>
      </c>
      <c r="F1572" s="31"/>
      <c r="G1572" s="29" t="s">
        <v>31</v>
      </c>
      <c r="H1572" s="41" t="s">
        <v>4779</v>
      </c>
      <c r="I1572" s="29"/>
      <c r="J1572" s="46"/>
      <c r="K1572" s="38" t="s">
        <v>2178</v>
      </c>
      <c r="L1572" s="29" t="s">
        <v>158</v>
      </c>
      <c r="M1572" s="33">
        <v>74309</v>
      </c>
      <c r="N1572" s="29">
        <v>0.55000000000000004</v>
      </c>
      <c r="O1572" s="29">
        <v>1.0999999999999999E-2</v>
      </c>
      <c r="P1572" s="29">
        <v>1</v>
      </c>
      <c r="Q1572" s="29" t="s">
        <v>33</v>
      </c>
      <c r="R1572" s="29" t="s">
        <v>33</v>
      </c>
      <c r="S1572" s="29" t="s">
        <v>33</v>
      </c>
      <c r="T1572" s="29"/>
      <c r="U1572" s="29"/>
    </row>
    <row r="1573" spans="1:21" ht="25.2" x14ac:dyDescent="0.3">
      <c r="A1573" s="1"/>
      <c r="B1573" s="47">
        <v>1568</v>
      </c>
      <c r="C1573" s="45">
        <v>1066984</v>
      </c>
      <c r="D1573" s="29"/>
      <c r="E1573" s="31" t="s">
        <v>2234</v>
      </c>
      <c r="F1573" s="31"/>
      <c r="G1573" s="29" t="s">
        <v>503</v>
      </c>
      <c r="H1573" s="41" t="s">
        <v>4779</v>
      </c>
      <c r="I1573" s="29"/>
      <c r="J1573" s="46"/>
      <c r="K1573" s="38" t="s">
        <v>2178</v>
      </c>
      <c r="L1573" s="29" t="s">
        <v>158</v>
      </c>
      <c r="M1573" s="33">
        <v>59447</v>
      </c>
      <c r="N1573" s="29">
        <v>0.4</v>
      </c>
      <c r="O1573" s="29">
        <v>8.9999999999999993E-3</v>
      </c>
      <c r="P1573" s="29">
        <v>1</v>
      </c>
      <c r="Q1573" s="29" t="s">
        <v>33</v>
      </c>
      <c r="R1573" s="29" t="s">
        <v>33</v>
      </c>
      <c r="S1573" s="29" t="s">
        <v>33</v>
      </c>
      <c r="T1573" s="29"/>
      <c r="U1573" s="29"/>
    </row>
    <row r="1574" spans="1:21" x14ac:dyDescent="0.3">
      <c r="A1574" s="1"/>
      <c r="B1574" s="47">
        <v>1569</v>
      </c>
      <c r="C1574" s="126" t="s">
        <v>2239</v>
      </c>
      <c r="D1574" s="138"/>
      <c r="E1574" s="39"/>
      <c r="F1574" s="39"/>
      <c r="G1574" s="29"/>
      <c r="H1574" s="47"/>
      <c r="I1574" s="29"/>
      <c r="J1574" s="46"/>
      <c r="K1574" s="38"/>
      <c r="L1574" s="29"/>
      <c r="M1574" s="33"/>
      <c r="N1574" s="29"/>
      <c r="O1574" s="29"/>
      <c r="P1574" s="29"/>
      <c r="Q1574" s="29"/>
      <c r="R1574" s="29"/>
      <c r="S1574" s="29"/>
      <c r="T1574" s="29"/>
      <c r="U1574" s="29"/>
    </row>
    <row r="1575" spans="1:21" ht="25.2" x14ac:dyDescent="0.3">
      <c r="A1575" s="1"/>
      <c r="B1575" s="47">
        <v>1570</v>
      </c>
      <c r="C1575" s="45">
        <v>1051824</v>
      </c>
      <c r="D1575" s="29"/>
      <c r="E1575" s="31" t="s">
        <v>2251</v>
      </c>
      <c r="F1575" s="31"/>
      <c r="G1575" s="29" t="s">
        <v>31</v>
      </c>
      <c r="H1575" s="41" t="s">
        <v>4779</v>
      </c>
      <c r="I1575" s="29"/>
      <c r="J1575" s="46"/>
      <c r="K1575" s="38" t="s">
        <v>2241</v>
      </c>
      <c r="L1575" s="29" t="s">
        <v>158</v>
      </c>
      <c r="M1575" s="33">
        <v>37009</v>
      </c>
      <c r="N1575" s="29">
        <v>33.5</v>
      </c>
      <c r="O1575" s="29">
        <v>0.52854999999999996</v>
      </c>
      <c r="P1575" s="29">
        <v>1</v>
      </c>
      <c r="Q1575" s="29" t="s">
        <v>33</v>
      </c>
      <c r="R1575" s="29" t="s">
        <v>33</v>
      </c>
      <c r="S1575" s="29" t="s">
        <v>33</v>
      </c>
      <c r="T1575" s="29"/>
      <c r="U1575" s="29"/>
    </row>
    <row r="1576" spans="1:21" ht="25.2" x14ac:dyDescent="0.3">
      <c r="A1576" s="1"/>
      <c r="B1576" s="47">
        <v>1571</v>
      </c>
      <c r="C1576" s="45">
        <v>1051830</v>
      </c>
      <c r="D1576" s="29"/>
      <c r="E1576" s="39" t="s">
        <v>2256</v>
      </c>
      <c r="F1576" s="39"/>
      <c r="G1576" s="29" t="s">
        <v>39</v>
      </c>
      <c r="H1576" s="41" t="s">
        <v>4779</v>
      </c>
      <c r="I1576" s="29"/>
      <c r="J1576" s="46"/>
      <c r="K1576" s="38" t="s">
        <v>2241</v>
      </c>
      <c r="L1576" s="29" t="s">
        <v>158</v>
      </c>
      <c r="M1576" s="33">
        <v>19272</v>
      </c>
      <c r="N1576" s="29">
        <v>11.6</v>
      </c>
      <c r="O1576" s="29">
        <v>0.1239</v>
      </c>
      <c r="P1576" s="29">
        <v>1</v>
      </c>
      <c r="Q1576" s="29" t="s">
        <v>33</v>
      </c>
      <c r="R1576" s="29" t="s">
        <v>33</v>
      </c>
      <c r="S1576" s="29" t="s">
        <v>33</v>
      </c>
      <c r="T1576" s="29"/>
      <c r="U1576" s="29"/>
    </row>
    <row r="1577" spans="1:21" ht="25.2" x14ac:dyDescent="0.3">
      <c r="A1577" s="1"/>
      <c r="B1577" s="47">
        <v>1572</v>
      </c>
      <c r="C1577" s="45">
        <v>1051831</v>
      </c>
      <c r="D1577" s="29"/>
      <c r="E1577" s="39" t="s">
        <v>2257</v>
      </c>
      <c r="F1577" s="39"/>
      <c r="G1577" s="29" t="s">
        <v>39</v>
      </c>
      <c r="H1577" s="41" t="s">
        <v>4779</v>
      </c>
      <c r="I1577" s="29"/>
      <c r="J1577" s="46"/>
      <c r="K1577" s="38" t="s">
        <v>2241</v>
      </c>
      <c r="L1577" s="29" t="s">
        <v>158</v>
      </c>
      <c r="M1577" s="33">
        <v>22626</v>
      </c>
      <c r="N1577" s="29">
        <v>17</v>
      </c>
      <c r="O1577" s="29">
        <v>0.16900000000000001</v>
      </c>
      <c r="P1577" s="29">
        <v>1</v>
      </c>
      <c r="Q1577" s="29" t="s">
        <v>33</v>
      </c>
      <c r="R1577" s="29" t="s">
        <v>33</v>
      </c>
      <c r="S1577" s="29" t="s">
        <v>33</v>
      </c>
      <c r="T1577" s="29"/>
      <c r="U1577" s="29"/>
    </row>
    <row r="1578" spans="1:21" ht="25.2" x14ac:dyDescent="0.3">
      <c r="A1578" s="1"/>
      <c r="B1578" s="47">
        <v>1573</v>
      </c>
      <c r="C1578" s="45">
        <v>1051832</v>
      </c>
      <c r="D1578" s="29"/>
      <c r="E1578" s="31" t="s">
        <v>2258</v>
      </c>
      <c r="F1578" s="31"/>
      <c r="G1578" s="37" t="s">
        <v>47</v>
      </c>
      <c r="H1578" s="41" t="s">
        <v>4779</v>
      </c>
      <c r="I1578" s="29"/>
      <c r="J1578" s="46"/>
      <c r="K1578" s="38" t="s">
        <v>2241</v>
      </c>
      <c r="L1578" s="29" t="s">
        <v>158</v>
      </c>
      <c r="M1578" s="33">
        <v>31685</v>
      </c>
      <c r="N1578" s="29">
        <v>27.8</v>
      </c>
      <c r="O1578" s="29">
        <v>0.27829999999999999</v>
      </c>
      <c r="P1578" s="29">
        <v>1</v>
      </c>
      <c r="Q1578" s="29" t="s">
        <v>33</v>
      </c>
      <c r="R1578" s="29" t="s">
        <v>33</v>
      </c>
      <c r="S1578" s="29" t="s">
        <v>33</v>
      </c>
      <c r="T1578" s="29"/>
      <c r="U1578" s="29"/>
    </row>
    <row r="1579" spans="1:21" ht="25.2" x14ac:dyDescent="0.3">
      <c r="A1579" s="1"/>
      <c r="B1579" s="47">
        <v>1574</v>
      </c>
      <c r="C1579" s="45">
        <v>1051836</v>
      </c>
      <c r="D1579" s="29"/>
      <c r="E1579" s="31" t="s">
        <v>2262</v>
      </c>
      <c r="F1579" s="31"/>
      <c r="G1579" s="29" t="s">
        <v>31</v>
      </c>
      <c r="H1579" s="41" t="s">
        <v>4779</v>
      </c>
      <c r="I1579" s="29"/>
      <c r="J1579" s="46"/>
      <c r="K1579" s="38" t="s">
        <v>2241</v>
      </c>
      <c r="L1579" s="29" t="s">
        <v>158</v>
      </c>
      <c r="M1579" s="33">
        <v>168616</v>
      </c>
      <c r="N1579" s="29">
        <v>144.4</v>
      </c>
      <c r="O1579" s="29">
        <v>2.04</v>
      </c>
      <c r="P1579" s="29">
        <v>1</v>
      </c>
      <c r="Q1579" s="29" t="s">
        <v>33</v>
      </c>
      <c r="R1579" s="29" t="s">
        <v>33</v>
      </c>
      <c r="S1579" s="29" t="s">
        <v>33</v>
      </c>
      <c r="T1579" s="29"/>
      <c r="U1579" s="29"/>
    </row>
    <row r="1580" spans="1:21" ht="25.2" x14ac:dyDescent="0.3">
      <c r="A1580" s="1"/>
      <c r="B1580" s="47">
        <v>1575</v>
      </c>
      <c r="C1580" s="45">
        <v>1046821</v>
      </c>
      <c r="D1580" s="29"/>
      <c r="E1580" s="31" t="s">
        <v>2312</v>
      </c>
      <c r="F1580" s="31"/>
      <c r="G1580" s="37" t="s">
        <v>31</v>
      </c>
      <c r="H1580" s="41" t="s">
        <v>4779</v>
      </c>
      <c r="I1580" s="29"/>
      <c r="J1580" s="46"/>
      <c r="K1580" s="38" t="s">
        <v>2241</v>
      </c>
      <c r="L1580" s="37" t="s">
        <v>158</v>
      </c>
      <c r="M1580" s="33">
        <v>28336</v>
      </c>
      <c r="N1580" s="29">
        <v>26.28</v>
      </c>
      <c r="O1580" s="29">
        <v>0.14399999999999999</v>
      </c>
      <c r="P1580" s="29">
        <v>1</v>
      </c>
      <c r="Q1580" s="29" t="s">
        <v>33</v>
      </c>
      <c r="R1580" s="29" t="s">
        <v>33</v>
      </c>
      <c r="S1580" s="29" t="s">
        <v>33</v>
      </c>
      <c r="T1580" s="29"/>
      <c r="U1580" s="29"/>
    </row>
    <row r="1581" spans="1:21" ht="25.2" x14ac:dyDescent="0.3">
      <c r="A1581" s="1"/>
      <c r="B1581" s="47">
        <v>1576</v>
      </c>
      <c r="C1581" s="45">
        <v>1057386</v>
      </c>
      <c r="D1581" s="29"/>
      <c r="E1581" s="31" t="s">
        <v>2313</v>
      </c>
      <c r="F1581" s="31"/>
      <c r="G1581" s="37" t="s">
        <v>31</v>
      </c>
      <c r="H1581" s="41" t="s">
        <v>4779</v>
      </c>
      <c r="I1581" s="29"/>
      <c r="J1581" s="46"/>
      <c r="K1581" s="38" t="s">
        <v>2241</v>
      </c>
      <c r="L1581" s="37" t="s">
        <v>158</v>
      </c>
      <c r="M1581" s="33">
        <v>59134</v>
      </c>
      <c r="N1581" s="29">
        <v>54.96</v>
      </c>
      <c r="O1581" s="29">
        <v>0.31</v>
      </c>
      <c r="P1581" s="29">
        <v>1</v>
      </c>
      <c r="Q1581" s="29" t="s">
        <v>33</v>
      </c>
      <c r="R1581" s="29" t="s">
        <v>33</v>
      </c>
      <c r="S1581" s="29" t="s">
        <v>33</v>
      </c>
      <c r="T1581" s="29"/>
      <c r="U1581" s="29"/>
    </row>
    <row r="1582" spans="1:21" ht="25.2" x14ac:dyDescent="0.3">
      <c r="A1582" s="1"/>
      <c r="B1582" s="47">
        <v>1577</v>
      </c>
      <c r="C1582" s="45">
        <v>1000408</v>
      </c>
      <c r="D1582" s="29"/>
      <c r="E1582" s="31" t="s">
        <v>2361</v>
      </c>
      <c r="F1582" s="31"/>
      <c r="G1582" s="37" t="s">
        <v>31</v>
      </c>
      <c r="H1582" s="41" t="s">
        <v>4779</v>
      </c>
      <c r="I1582" s="29"/>
      <c r="J1582" s="46"/>
      <c r="K1582" s="30" t="s">
        <v>2241</v>
      </c>
      <c r="L1582" s="37" t="s">
        <v>158</v>
      </c>
      <c r="M1582" s="33">
        <v>18216</v>
      </c>
      <c r="N1582" s="29">
        <v>3.92</v>
      </c>
      <c r="O1582" s="29">
        <v>2.9600000000000001E-2</v>
      </c>
      <c r="P1582" s="29">
        <v>1</v>
      </c>
      <c r="Q1582" s="29" t="s">
        <v>33</v>
      </c>
      <c r="R1582" s="29" t="s">
        <v>33</v>
      </c>
      <c r="S1582" s="29" t="s">
        <v>33</v>
      </c>
      <c r="T1582" s="29"/>
      <c r="U1582" s="29"/>
    </row>
    <row r="1583" spans="1:21" ht="25.2" x14ac:dyDescent="0.3">
      <c r="A1583" s="1"/>
      <c r="B1583" s="47">
        <v>1578</v>
      </c>
      <c r="C1583" s="45">
        <v>1000421</v>
      </c>
      <c r="D1583" s="29"/>
      <c r="E1583" s="31" t="s">
        <v>2383</v>
      </c>
      <c r="F1583" s="31"/>
      <c r="G1583" s="37" t="s">
        <v>31</v>
      </c>
      <c r="H1583" s="41" t="s">
        <v>4779</v>
      </c>
      <c r="I1583" s="29"/>
      <c r="J1583" s="46"/>
      <c r="K1583" s="30" t="s">
        <v>2241</v>
      </c>
      <c r="L1583" s="37" t="s">
        <v>158</v>
      </c>
      <c r="M1583" s="33">
        <v>11181</v>
      </c>
      <c r="N1583" s="29">
        <v>2.84</v>
      </c>
      <c r="O1583" s="29">
        <v>1.2500000000000001E-2</v>
      </c>
      <c r="P1583" s="29">
        <v>1</v>
      </c>
      <c r="Q1583" s="29" t="s">
        <v>33</v>
      </c>
      <c r="R1583" s="29" t="s">
        <v>33</v>
      </c>
      <c r="S1583" s="29" t="s">
        <v>33</v>
      </c>
      <c r="T1583" s="29"/>
      <c r="U1583" s="29"/>
    </row>
    <row r="1584" spans="1:21" x14ac:dyDescent="0.3">
      <c r="A1584" s="1"/>
      <c r="B1584" s="47">
        <v>1579</v>
      </c>
      <c r="C1584" s="126" t="s">
        <v>2460</v>
      </c>
      <c r="D1584" s="138"/>
      <c r="E1584" s="39"/>
      <c r="F1584" s="39"/>
      <c r="G1584" s="29"/>
      <c r="H1584" s="47"/>
      <c r="I1584" s="29"/>
      <c r="J1584" s="46"/>
      <c r="K1584" s="38"/>
      <c r="L1584" s="29"/>
      <c r="M1584" s="33"/>
      <c r="N1584" s="29"/>
      <c r="O1584" s="29"/>
      <c r="P1584" s="29"/>
      <c r="Q1584" s="29"/>
      <c r="R1584" s="29"/>
      <c r="S1584" s="29"/>
      <c r="T1584" s="29"/>
      <c r="U1584" s="29"/>
    </row>
    <row r="1585" spans="1:21" ht="25.2" x14ac:dyDescent="0.3">
      <c r="A1585" s="1"/>
      <c r="B1585" s="47">
        <v>1580</v>
      </c>
      <c r="C1585" s="45">
        <v>1051078</v>
      </c>
      <c r="D1585" s="29"/>
      <c r="E1585" s="31" t="s">
        <v>2477</v>
      </c>
      <c r="F1585" s="31"/>
      <c r="G1585" s="29" t="s">
        <v>31</v>
      </c>
      <c r="H1585" s="41" t="s">
        <v>4779</v>
      </c>
      <c r="I1585" s="29"/>
      <c r="J1585" s="46"/>
      <c r="K1585" s="38" t="s">
        <v>2462</v>
      </c>
      <c r="L1585" s="29" t="s">
        <v>158</v>
      </c>
      <c r="M1585" s="33">
        <v>3735</v>
      </c>
      <c r="N1585" s="29">
        <v>0.88</v>
      </c>
      <c r="O1585" s="29">
        <v>1.5E-3</v>
      </c>
      <c r="P1585" s="29">
        <v>1</v>
      </c>
      <c r="Q1585" s="29"/>
      <c r="R1585" s="29"/>
      <c r="S1585" s="29"/>
      <c r="T1585" s="29"/>
      <c r="U1585" s="29"/>
    </row>
    <row r="1586" spans="1:21" ht="25.2" x14ac:dyDescent="0.3">
      <c r="A1586" s="1"/>
      <c r="B1586" s="47">
        <v>1581</v>
      </c>
      <c r="C1586" s="45">
        <v>1050162</v>
      </c>
      <c r="D1586" s="29"/>
      <c r="E1586" s="39" t="s">
        <v>2479</v>
      </c>
      <c r="F1586" s="39"/>
      <c r="G1586" s="29" t="s">
        <v>39</v>
      </c>
      <c r="H1586" s="41" t="s">
        <v>4779</v>
      </c>
      <c r="I1586" s="29"/>
      <c r="J1586" s="46"/>
      <c r="K1586" s="38" t="s">
        <v>2462</v>
      </c>
      <c r="L1586" s="29" t="s">
        <v>158</v>
      </c>
      <c r="M1586" s="33">
        <v>211.75</v>
      </c>
      <c r="N1586" s="29">
        <v>4.4999999999999998E-2</v>
      </c>
      <c r="O1586" s="29">
        <v>5.4000000000000001E-4</v>
      </c>
      <c r="P1586" s="29">
        <v>1</v>
      </c>
      <c r="Q1586" s="29"/>
      <c r="R1586" s="29"/>
      <c r="S1586" s="29"/>
      <c r="T1586" s="29"/>
      <c r="U1586" s="29"/>
    </row>
    <row r="1587" spans="1:21" ht="25.2" x14ac:dyDescent="0.3">
      <c r="A1587" s="1"/>
      <c r="B1587" s="47">
        <v>1582</v>
      </c>
      <c r="C1587" s="45">
        <v>1050852</v>
      </c>
      <c r="D1587" s="29"/>
      <c r="E1587" s="31" t="s">
        <v>2526</v>
      </c>
      <c r="F1587" s="31"/>
      <c r="G1587" s="29" t="s">
        <v>31</v>
      </c>
      <c r="H1587" s="41" t="s">
        <v>4779</v>
      </c>
      <c r="I1587" s="29"/>
      <c r="J1587" s="46"/>
      <c r="K1587" s="38" t="s">
        <v>2462</v>
      </c>
      <c r="L1587" s="29" t="s">
        <v>158</v>
      </c>
      <c r="M1587" s="33">
        <v>51338</v>
      </c>
      <c r="N1587" s="29">
        <v>40</v>
      </c>
      <c r="O1587" s="29">
        <v>1.1100000000000001</v>
      </c>
      <c r="P1587" s="29">
        <v>1</v>
      </c>
      <c r="Q1587" s="29"/>
      <c r="R1587" s="29"/>
      <c r="S1587" s="29"/>
      <c r="T1587" s="29"/>
      <c r="U1587" s="29"/>
    </row>
    <row r="1588" spans="1:21" ht="25.2" x14ac:dyDescent="0.3">
      <c r="A1588" s="1"/>
      <c r="B1588" s="47">
        <v>1583</v>
      </c>
      <c r="C1588" s="45">
        <v>1044534</v>
      </c>
      <c r="D1588" s="29"/>
      <c r="E1588" s="31" t="s">
        <v>2601</v>
      </c>
      <c r="F1588" s="31"/>
      <c r="G1588" s="29" t="s">
        <v>31</v>
      </c>
      <c r="H1588" s="41" t="s">
        <v>4779</v>
      </c>
      <c r="I1588" s="29"/>
      <c r="J1588" s="46"/>
      <c r="K1588" s="38" t="s">
        <v>2462</v>
      </c>
      <c r="L1588" s="29" t="s">
        <v>158</v>
      </c>
      <c r="M1588" s="33">
        <v>4513</v>
      </c>
      <c r="N1588" s="29">
        <v>3.3159999999999998</v>
      </c>
      <c r="O1588" s="29">
        <v>0.09</v>
      </c>
      <c r="P1588" s="29">
        <v>1</v>
      </c>
      <c r="Q1588" s="29" t="s">
        <v>33</v>
      </c>
      <c r="R1588" s="29" t="s">
        <v>33</v>
      </c>
      <c r="S1588" s="29" t="s">
        <v>33</v>
      </c>
      <c r="T1588" s="29"/>
      <c r="U1588" s="29"/>
    </row>
    <row r="1589" spans="1:21" ht="25.2" x14ac:dyDescent="0.3">
      <c r="A1589" s="1"/>
      <c r="B1589" s="47">
        <v>1584</v>
      </c>
      <c r="C1589" s="45">
        <v>1053647</v>
      </c>
      <c r="D1589" s="29"/>
      <c r="E1589" s="31" t="s">
        <v>2603</v>
      </c>
      <c r="F1589" s="31"/>
      <c r="G1589" s="29" t="s">
        <v>47</v>
      </c>
      <c r="H1589" s="41" t="s">
        <v>4779</v>
      </c>
      <c r="I1589" s="29">
        <v>1085350</v>
      </c>
      <c r="J1589" s="46"/>
      <c r="K1589" s="38" t="s">
        <v>2462</v>
      </c>
      <c r="L1589" s="29" t="s">
        <v>158</v>
      </c>
      <c r="M1589" s="33">
        <v>102.7</v>
      </c>
      <c r="N1589" s="29">
        <v>8.0000000000000002E-3</v>
      </c>
      <c r="O1589" s="29">
        <v>4.0000000000000003E-5</v>
      </c>
      <c r="P1589" s="29">
        <v>1</v>
      </c>
      <c r="Q1589" s="29" t="s">
        <v>33</v>
      </c>
      <c r="R1589" s="29" t="s">
        <v>33</v>
      </c>
      <c r="S1589" s="29" t="s">
        <v>33</v>
      </c>
      <c r="T1589" s="29"/>
      <c r="U1589" s="29"/>
    </row>
    <row r="1590" spans="1:21" x14ac:dyDescent="0.3">
      <c r="A1590" s="1"/>
      <c r="B1590" s="47">
        <v>1585</v>
      </c>
      <c r="C1590" s="126" t="s">
        <v>2612</v>
      </c>
      <c r="D1590" s="138"/>
      <c r="E1590" s="39"/>
      <c r="F1590" s="39"/>
      <c r="G1590" s="29"/>
      <c r="H1590" s="47"/>
      <c r="I1590" s="29"/>
      <c r="J1590" s="46"/>
      <c r="K1590" s="38"/>
      <c r="L1590" s="29"/>
      <c r="M1590" s="33"/>
      <c r="N1590" s="29"/>
      <c r="O1590" s="29"/>
      <c r="P1590" s="29"/>
      <c r="Q1590" s="29"/>
      <c r="R1590" s="29"/>
      <c r="S1590" s="29"/>
      <c r="T1590" s="29"/>
      <c r="U1590" s="29"/>
    </row>
    <row r="1591" spans="1:21" ht="25.2" x14ac:dyDescent="0.3">
      <c r="A1591" s="1"/>
      <c r="B1591" s="47">
        <v>1586</v>
      </c>
      <c r="C1591" s="45">
        <v>1056777</v>
      </c>
      <c r="D1591" s="29"/>
      <c r="E1591" s="39" t="s">
        <v>2629</v>
      </c>
      <c r="F1591" s="39"/>
      <c r="G1591" s="29" t="s">
        <v>47</v>
      </c>
      <c r="H1591" s="41" t="s">
        <v>4779</v>
      </c>
      <c r="I1591" s="29"/>
      <c r="J1591" s="46"/>
      <c r="K1591" s="38" t="s">
        <v>2614</v>
      </c>
      <c r="L1591" s="29" t="s">
        <v>158</v>
      </c>
      <c r="M1591" s="33">
        <v>6209</v>
      </c>
      <c r="N1591" s="29">
        <v>4.9560000000000004</v>
      </c>
      <c r="O1591" s="29">
        <v>7.3999999999999996E-2</v>
      </c>
      <c r="P1591" s="29">
        <v>1</v>
      </c>
      <c r="Q1591" s="29"/>
      <c r="R1591" s="29"/>
      <c r="S1591" s="29"/>
      <c r="T1591" s="29"/>
      <c r="U1591" s="29"/>
    </row>
    <row r="1592" spans="1:21" ht="25.2" x14ac:dyDescent="0.3">
      <c r="A1592" s="1"/>
      <c r="B1592" s="47">
        <v>1587</v>
      </c>
      <c r="C1592" s="45">
        <v>1071973</v>
      </c>
      <c r="D1592" s="29"/>
      <c r="E1592" s="31" t="s">
        <v>2641</v>
      </c>
      <c r="F1592" s="31"/>
      <c r="G1592" s="29" t="s">
        <v>31</v>
      </c>
      <c r="H1592" s="41" t="s">
        <v>4779</v>
      </c>
      <c r="I1592" s="29"/>
      <c r="J1592" s="46"/>
      <c r="K1592" s="38" t="s">
        <v>2614</v>
      </c>
      <c r="L1592" s="29" t="s">
        <v>158</v>
      </c>
      <c r="M1592" s="33">
        <v>1359</v>
      </c>
      <c r="N1592" s="29">
        <v>0.41299999999999998</v>
      </c>
      <c r="O1592" s="29">
        <v>1.146E-2</v>
      </c>
      <c r="P1592" s="29">
        <v>1</v>
      </c>
      <c r="Q1592" s="29"/>
      <c r="R1592" s="29"/>
      <c r="S1592" s="29"/>
      <c r="T1592" s="29"/>
      <c r="U1592" s="29"/>
    </row>
    <row r="1593" spans="1:21" ht="25.2" x14ac:dyDescent="0.3">
      <c r="A1593" s="1"/>
      <c r="B1593" s="47">
        <v>1588</v>
      </c>
      <c r="C1593" s="45">
        <v>1050093</v>
      </c>
      <c r="D1593" s="29"/>
      <c r="E1593" s="31" t="s">
        <v>2656</v>
      </c>
      <c r="F1593" s="31"/>
      <c r="G1593" s="29" t="s">
        <v>31</v>
      </c>
      <c r="H1593" s="41" t="s">
        <v>4779</v>
      </c>
      <c r="I1593" s="29"/>
      <c r="J1593" s="46"/>
      <c r="K1593" s="38" t="s">
        <v>2614</v>
      </c>
      <c r="L1593" s="29" t="s">
        <v>158</v>
      </c>
      <c r="M1593" s="33">
        <v>2967</v>
      </c>
      <c r="N1593" s="29">
        <v>1.1359999999999999</v>
      </c>
      <c r="O1593" s="29">
        <v>2.708E-2</v>
      </c>
      <c r="P1593" s="29">
        <v>1</v>
      </c>
      <c r="Q1593" s="29"/>
      <c r="R1593" s="29"/>
      <c r="S1593" s="29"/>
      <c r="T1593" s="29"/>
      <c r="U1593" s="29"/>
    </row>
    <row r="1594" spans="1:21" ht="25.2" x14ac:dyDescent="0.3">
      <c r="A1594" s="1"/>
      <c r="B1594" s="47">
        <v>1589</v>
      </c>
      <c r="C1594" s="45">
        <v>1104817</v>
      </c>
      <c r="D1594" s="29">
        <v>1051708</v>
      </c>
      <c r="E1594" s="39" t="s">
        <v>2694</v>
      </c>
      <c r="F1594" s="39"/>
      <c r="G1594" s="37" t="s">
        <v>31</v>
      </c>
      <c r="H1594" s="41" t="s">
        <v>4779</v>
      </c>
      <c r="I1594" s="29"/>
      <c r="J1594" s="46"/>
      <c r="K1594" s="30" t="s">
        <v>2614</v>
      </c>
      <c r="L1594" s="37" t="s">
        <v>158</v>
      </c>
      <c r="M1594" s="33">
        <v>11391</v>
      </c>
      <c r="N1594" s="29">
        <v>8.7650000000000006</v>
      </c>
      <c r="O1594" s="29">
        <v>0.15</v>
      </c>
      <c r="P1594" s="29">
        <v>1</v>
      </c>
      <c r="Q1594" s="29"/>
      <c r="R1594" s="29"/>
      <c r="S1594" s="29"/>
      <c r="T1594" s="29"/>
      <c r="U1594" s="29"/>
    </row>
    <row r="1595" spans="1:21" ht="25.2" x14ac:dyDescent="0.3">
      <c r="A1595" s="1"/>
      <c r="B1595" s="47">
        <v>1590</v>
      </c>
      <c r="C1595" s="45">
        <v>1050298</v>
      </c>
      <c r="D1595" s="29"/>
      <c r="E1595" s="31" t="s">
        <v>2832</v>
      </c>
      <c r="F1595" s="31"/>
      <c r="G1595" s="29" t="s">
        <v>31</v>
      </c>
      <c r="H1595" s="41" t="s">
        <v>4779</v>
      </c>
      <c r="I1595" s="29"/>
      <c r="J1595" s="46"/>
      <c r="K1595" s="38" t="s">
        <v>2614</v>
      </c>
      <c r="L1595" s="29" t="s">
        <v>158</v>
      </c>
      <c r="M1595" s="33">
        <v>2831</v>
      </c>
      <c r="N1595" s="29">
        <v>0.9</v>
      </c>
      <c r="O1595" s="29">
        <v>2.3269999999999999E-2</v>
      </c>
      <c r="P1595" s="29">
        <v>1</v>
      </c>
      <c r="Q1595" s="29"/>
      <c r="R1595" s="29"/>
      <c r="S1595" s="29"/>
      <c r="T1595" s="29"/>
      <c r="U1595" s="29"/>
    </row>
    <row r="1596" spans="1:21" x14ac:dyDescent="0.3">
      <c r="A1596" s="1"/>
      <c r="B1596" s="47">
        <v>1591</v>
      </c>
      <c r="C1596" s="126" t="s">
        <v>2866</v>
      </c>
      <c r="D1596" s="138"/>
      <c r="E1596" s="39"/>
      <c r="F1596" s="39"/>
      <c r="G1596" s="29"/>
      <c r="H1596" s="47"/>
      <c r="I1596" s="29"/>
      <c r="J1596" s="46"/>
      <c r="K1596" s="38"/>
      <c r="L1596" s="29"/>
      <c r="M1596" s="33"/>
      <c r="N1596" s="29"/>
      <c r="O1596" s="29"/>
      <c r="P1596" s="29"/>
      <c r="Q1596" s="29"/>
      <c r="R1596" s="29"/>
      <c r="S1596" s="29"/>
      <c r="T1596" s="29"/>
      <c r="U1596" s="29"/>
    </row>
    <row r="1597" spans="1:21" ht="25.2" x14ac:dyDescent="0.3">
      <c r="A1597" s="1"/>
      <c r="B1597" s="47">
        <v>1592</v>
      </c>
      <c r="C1597" s="45">
        <v>1067876</v>
      </c>
      <c r="D1597" s="29"/>
      <c r="E1597" s="31" t="s">
        <v>2897</v>
      </c>
      <c r="F1597" s="31"/>
      <c r="G1597" s="29" t="s">
        <v>47</v>
      </c>
      <c r="H1597" s="41" t="s">
        <v>4779</v>
      </c>
      <c r="I1597" s="29"/>
      <c r="J1597" s="46"/>
      <c r="K1597" s="38" t="s">
        <v>2868</v>
      </c>
      <c r="L1597" s="29" t="s">
        <v>158</v>
      </c>
      <c r="M1597" s="33">
        <v>7700</v>
      </c>
      <c r="N1597" s="29">
        <v>5</v>
      </c>
      <c r="O1597" s="29">
        <v>0.16500000000000001</v>
      </c>
      <c r="P1597" s="29">
        <v>1</v>
      </c>
      <c r="Q1597" s="29" t="s">
        <v>33</v>
      </c>
      <c r="R1597" s="29" t="s">
        <v>33</v>
      </c>
      <c r="S1597" s="29" t="s">
        <v>33</v>
      </c>
      <c r="T1597" s="29"/>
      <c r="U1597" s="29"/>
    </row>
    <row r="1598" spans="1:21" x14ac:dyDescent="0.3">
      <c r="A1598" s="1"/>
      <c r="B1598" s="47">
        <v>1593</v>
      </c>
      <c r="C1598" s="126" t="s">
        <v>2946</v>
      </c>
      <c r="D1598" s="29"/>
      <c r="E1598" s="39"/>
      <c r="F1598" s="39"/>
      <c r="G1598" s="29"/>
      <c r="H1598" s="47"/>
      <c r="I1598" s="29"/>
      <c r="J1598" s="46"/>
      <c r="K1598" s="38"/>
      <c r="L1598" s="37"/>
      <c r="M1598" s="33"/>
      <c r="N1598" s="29"/>
      <c r="O1598" s="29"/>
      <c r="P1598" s="29"/>
      <c r="Q1598" s="29"/>
      <c r="R1598" s="29"/>
      <c r="S1598" s="29"/>
      <c r="T1598" s="29"/>
      <c r="U1598" s="29"/>
    </row>
    <row r="1599" spans="1:21" ht="25.2" x14ac:dyDescent="0.3">
      <c r="A1599" s="1"/>
      <c r="B1599" s="47">
        <v>1594</v>
      </c>
      <c r="C1599" s="45">
        <v>1003520</v>
      </c>
      <c r="D1599" s="29"/>
      <c r="E1599" s="39" t="s">
        <v>2947</v>
      </c>
      <c r="F1599" s="39"/>
      <c r="G1599" s="29" t="s">
        <v>61</v>
      </c>
      <c r="H1599" s="41" t="s">
        <v>4779</v>
      </c>
      <c r="I1599" s="29"/>
      <c r="J1599" s="46"/>
      <c r="K1599" s="38" t="s">
        <v>2488</v>
      </c>
      <c r="L1599" s="29" t="s">
        <v>158</v>
      </c>
      <c r="M1599" s="33">
        <v>675</v>
      </c>
      <c r="N1599" s="29">
        <v>0.15</v>
      </c>
      <c r="O1599" s="29">
        <v>5.0000000000000004E-6</v>
      </c>
      <c r="P1599" s="29">
        <v>1</v>
      </c>
      <c r="Q1599" s="29" t="s">
        <v>33</v>
      </c>
      <c r="R1599" s="29" t="s">
        <v>33</v>
      </c>
      <c r="S1599" s="29" t="s">
        <v>33</v>
      </c>
      <c r="T1599" s="29"/>
      <c r="U1599" s="29"/>
    </row>
    <row r="1600" spans="1:21" ht="25.2" x14ac:dyDescent="0.3">
      <c r="A1600" s="1"/>
      <c r="B1600" s="47">
        <v>1595</v>
      </c>
      <c r="C1600" s="45">
        <v>1067877</v>
      </c>
      <c r="D1600" s="29"/>
      <c r="E1600" s="31" t="s">
        <v>2948</v>
      </c>
      <c r="F1600" s="31"/>
      <c r="G1600" s="29" t="s">
        <v>47</v>
      </c>
      <c r="H1600" s="41" t="s">
        <v>4779</v>
      </c>
      <c r="I1600" s="29"/>
      <c r="J1600" s="46"/>
      <c r="K1600" s="38" t="s">
        <v>2488</v>
      </c>
      <c r="L1600" s="29" t="s">
        <v>158</v>
      </c>
      <c r="M1600" s="33">
        <v>3009</v>
      </c>
      <c r="N1600" s="29">
        <v>1.66</v>
      </c>
      <c r="O1600" s="29">
        <v>9.7000000000000003E-2</v>
      </c>
      <c r="P1600" s="29">
        <v>1</v>
      </c>
      <c r="Q1600" s="29" t="s">
        <v>33</v>
      </c>
      <c r="R1600" s="29" t="s">
        <v>33</v>
      </c>
      <c r="S1600" s="29" t="s">
        <v>33</v>
      </c>
      <c r="T1600" s="29"/>
      <c r="U1600" s="29"/>
    </row>
    <row r="1601" spans="1:21" ht="25.2" x14ac:dyDescent="0.3">
      <c r="A1601" s="1"/>
      <c r="B1601" s="47">
        <v>1596</v>
      </c>
      <c r="C1601" s="45">
        <v>1120825</v>
      </c>
      <c r="D1601" s="27"/>
      <c r="E1601" s="30" t="s">
        <v>3839</v>
      </c>
      <c r="F1601" s="30"/>
      <c r="G1601" s="101" t="s">
        <v>31</v>
      </c>
      <c r="H1601" s="41" t="s">
        <v>4779</v>
      </c>
      <c r="I1601" s="27"/>
      <c r="J1601" s="46"/>
      <c r="K1601" s="38" t="s">
        <v>2488</v>
      </c>
      <c r="L1601" s="37" t="s">
        <v>158</v>
      </c>
      <c r="M1601" s="33">
        <v>2680</v>
      </c>
      <c r="N1601" s="29">
        <v>1.85</v>
      </c>
      <c r="O1601" s="29">
        <v>8.9999999999999993E-3</v>
      </c>
      <c r="P1601" s="29">
        <v>1</v>
      </c>
      <c r="Q1601" s="29"/>
      <c r="R1601" s="29"/>
      <c r="S1601" s="29"/>
      <c r="T1601" s="29"/>
      <c r="U1601" s="29"/>
    </row>
    <row r="1602" spans="1:21" ht="25.2" x14ac:dyDescent="0.3">
      <c r="A1602" s="1"/>
      <c r="B1602" s="47">
        <v>1597</v>
      </c>
      <c r="C1602" s="45">
        <v>1054488</v>
      </c>
      <c r="D1602" s="29"/>
      <c r="E1602" s="31" t="s">
        <v>3013</v>
      </c>
      <c r="F1602" s="31"/>
      <c r="G1602" s="29" t="s">
        <v>31</v>
      </c>
      <c r="H1602" s="41" t="s">
        <v>4779</v>
      </c>
      <c r="I1602" s="29"/>
      <c r="J1602" s="46"/>
      <c r="K1602" s="38" t="s">
        <v>2488</v>
      </c>
      <c r="L1602" s="29" t="s">
        <v>158</v>
      </c>
      <c r="M1602" s="33">
        <v>16085</v>
      </c>
      <c r="N1602" s="29">
        <v>5.6</v>
      </c>
      <c r="O1602" s="29">
        <v>0.19228999999999999</v>
      </c>
      <c r="P1602" s="29">
        <v>1</v>
      </c>
      <c r="Q1602" s="29" t="s">
        <v>33</v>
      </c>
      <c r="R1602" s="29" t="s">
        <v>33</v>
      </c>
      <c r="S1602" s="29" t="s">
        <v>33</v>
      </c>
      <c r="T1602" s="29"/>
      <c r="U1602" s="29"/>
    </row>
    <row r="1603" spans="1:21" ht="25.2" x14ac:dyDescent="0.3">
      <c r="A1603" s="1"/>
      <c r="B1603" s="47">
        <v>1598</v>
      </c>
      <c r="C1603" s="45">
        <v>1056165</v>
      </c>
      <c r="D1603" s="29"/>
      <c r="E1603" s="31" t="s">
        <v>3049</v>
      </c>
      <c r="F1603" s="31"/>
      <c r="G1603" s="29" t="s">
        <v>58</v>
      </c>
      <c r="H1603" s="41" t="s">
        <v>4779</v>
      </c>
      <c r="I1603" s="29"/>
      <c r="J1603" s="46"/>
      <c r="K1603" s="38" t="s">
        <v>2868</v>
      </c>
      <c r="L1603" s="29" t="s">
        <v>158</v>
      </c>
      <c r="M1603" s="33">
        <v>11651</v>
      </c>
      <c r="N1603" s="29">
        <v>9.1999999999999993</v>
      </c>
      <c r="O1603" s="29">
        <v>1.5900000000000001E-2</v>
      </c>
      <c r="P1603" s="29">
        <v>1</v>
      </c>
      <c r="Q1603" s="29" t="s">
        <v>33</v>
      </c>
      <c r="R1603" s="29" t="s">
        <v>33</v>
      </c>
      <c r="S1603" s="29" t="s">
        <v>33</v>
      </c>
      <c r="T1603" s="29"/>
      <c r="U1603" s="29"/>
    </row>
    <row r="1604" spans="1:21" ht="25.2" x14ac:dyDescent="0.3">
      <c r="A1604" s="1"/>
      <c r="B1604" s="47">
        <v>1599</v>
      </c>
      <c r="C1604" s="45">
        <v>1003532</v>
      </c>
      <c r="D1604" s="29"/>
      <c r="E1604" s="31" t="s">
        <v>3054</v>
      </c>
      <c r="F1604" s="31"/>
      <c r="G1604" s="29" t="s">
        <v>47</v>
      </c>
      <c r="H1604" s="41" t="s">
        <v>4779</v>
      </c>
      <c r="I1604" s="29"/>
      <c r="J1604" s="46"/>
      <c r="K1604" s="38" t="s">
        <v>2488</v>
      </c>
      <c r="L1604" s="29" t="s">
        <v>158</v>
      </c>
      <c r="M1604" s="33">
        <v>7037</v>
      </c>
      <c r="N1604" s="29">
        <v>1.2</v>
      </c>
      <c r="O1604" s="29">
        <v>7.0000000000000001E-3</v>
      </c>
      <c r="P1604" s="29">
        <v>1</v>
      </c>
      <c r="Q1604" s="29" t="s">
        <v>33</v>
      </c>
      <c r="R1604" s="29" t="s">
        <v>33</v>
      </c>
      <c r="S1604" s="29" t="s">
        <v>33</v>
      </c>
      <c r="T1604" s="29"/>
      <c r="U1604" s="29"/>
    </row>
    <row r="1605" spans="1:21" ht="25.2" x14ac:dyDescent="0.3">
      <c r="A1605" s="1"/>
      <c r="B1605" s="47">
        <v>1600</v>
      </c>
      <c r="C1605" s="45">
        <v>1053669</v>
      </c>
      <c r="D1605" s="29"/>
      <c r="E1605" s="31" t="s">
        <v>3056</v>
      </c>
      <c r="F1605" s="31"/>
      <c r="G1605" s="29" t="s">
        <v>47</v>
      </c>
      <c r="H1605" s="41" t="s">
        <v>4779</v>
      </c>
      <c r="I1605" s="29"/>
      <c r="J1605" s="46"/>
      <c r="K1605" s="38" t="s">
        <v>2488</v>
      </c>
      <c r="L1605" s="29" t="s">
        <v>158</v>
      </c>
      <c r="M1605" s="33">
        <v>469.06</v>
      </c>
      <c r="N1605" s="29">
        <v>0.11</v>
      </c>
      <c r="O1605" s="29">
        <v>1.0399999999999999E-3</v>
      </c>
      <c r="P1605" s="29">
        <v>1</v>
      </c>
      <c r="Q1605" s="29" t="s">
        <v>33</v>
      </c>
      <c r="R1605" s="29" t="s">
        <v>33</v>
      </c>
      <c r="S1605" s="29" t="s">
        <v>33</v>
      </c>
      <c r="T1605" s="29"/>
      <c r="U1605" s="29"/>
    </row>
    <row r="1606" spans="1:21" ht="25.2" x14ac:dyDescent="0.3">
      <c r="A1606" s="1"/>
      <c r="B1606" s="47">
        <v>1601</v>
      </c>
      <c r="C1606" s="45">
        <v>1050626</v>
      </c>
      <c r="D1606" s="29"/>
      <c r="E1606" s="31" t="s">
        <v>3057</v>
      </c>
      <c r="F1606" s="31"/>
      <c r="G1606" s="29" t="s">
        <v>31</v>
      </c>
      <c r="H1606" s="41" t="s">
        <v>4779</v>
      </c>
      <c r="I1606" s="29"/>
      <c r="J1606" s="46"/>
      <c r="K1606" s="38" t="s">
        <v>2488</v>
      </c>
      <c r="L1606" s="29" t="s">
        <v>158</v>
      </c>
      <c r="M1606" s="33">
        <v>688</v>
      </c>
      <c r="N1606" s="29">
        <v>0.17899999999999999</v>
      </c>
      <c r="O1606" s="29">
        <v>1E-3</v>
      </c>
      <c r="P1606" s="29">
        <v>1</v>
      </c>
      <c r="Q1606" s="29" t="s">
        <v>33</v>
      </c>
      <c r="R1606" s="29" t="s">
        <v>33</v>
      </c>
      <c r="S1606" s="29" t="s">
        <v>33</v>
      </c>
      <c r="T1606" s="29"/>
      <c r="U1606" s="29"/>
    </row>
    <row r="1607" spans="1:21" ht="25.2" x14ac:dyDescent="0.3">
      <c r="A1607" s="1"/>
      <c r="B1607" s="47">
        <v>1602</v>
      </c>
      <c r="C1607" s="45">
        <v>1003522</v>
      </c>
      <c r="D1607" s="29"/>
      <c r="E1607" s="39" t="s">
        <v>3112</v>
      </c>
      <c r="F1607" s="39"/>
      <c r="G1607" s="29" t="s">
        <v>31</v>
      </c>
      <c r="H1607" s="41" t="s">
        <v>4779</v>
      </c>
      <c r="I1607" s="29"/>
      <c r="J1607" s="46"/>
      <c r="K1607" s="38" t="s">
        <v>2488</v>
      </c>
      <c r="L1607" s="29" t="s">
        <v>158</v>
      </c>
      <c r="M1607" s="33">
        <v>1726</v>
      </c>
      <c r="N1607" s="29">
        <v>0.2</v>
      </c>
      <c r="O1607" s="29">
        <v>1.1559999999999999E-3</v>
      </c>
      <c r="P1607" s="29">
        <v>1</v>
      </c>
      <c r="Q1607" s="29" t="s">
        <v>33</v>
      </c>
      <c r="R1607" s="29" t="s">
        <v>33</v>
      </c>
      <c r="S1607" s="29" t="s">
        <v>33</v>
      </c>
      <c r="T1607" s="29"/>
      <c r="U1607" s="29"/>
    </row>
    <row r="1608" spans="1:21" ht="25.2" x14ac:dyDescent="0.3">
      <c r="A1608" s="1"/>
      <c r="B1608" s="47">
        <v>1603</v>
      </c>
      <c r="C1608" s="45">
        <v>1002367</v>
      </c>
      <c r="D1608" s="44"/>
      <c r="E1608" s="39" t="s">
        <v>3147</v>
      </c>
      <c r="F1608" s="39"/>
      <c r="G1608" s="29" t="s">
        <v>39</v>
      </c>
      <c r="H1608" s="41" t="s">
        <v>4779</v>
      </c>
      <c r="I1608" s="46" t="s">
        <v>33</v>
      </c>
      <c r="J1608" s="46"/>
      <c r="K1608" s="38" t="s">
        <v>2488</v>
      </c>
      <c r="L1608" s="29" t="s">
        <v>158</v>
      </c>
      <c r="M1608" s="33">
        <v>1925</v>
      </c>
      <c r="N1608" s="29">
        <v>0.56100000000000005</v>
      </c>
      <c r="O1608" s="29">
        <v>9.1999999999999998E-3</v>
      </c>
      <c r="P1608" s="29">
        <v>1</v>
      </c>
      <c r="Q1608" s="29"/>
      <c r="R1608" s="29"/>
      <c r="S1608" s="29"/>
      <c r="T1608" s="29"/>
      <c r="U1608" s="29"/>
    </row>
    <row r="1609" spans="1:21" x14ac:dyDescent="0.3">
      <c r="A1609" s="1"/>
      <c r="B1609" s="47">
        <v>1604</v>
      </c>
      <c r="C1609" s="126" t="s">
        <v>3178</v>
      </c>
      <c r="D1609" s="138"/>
      <c r="E1609" s="39"/>
      <c r="F1609" s="39"/>
      <c r="G1609" s="29"/>
      <c r="H1609" s="47"/>
      <c r="I1609" s="29"/>
      <c r="J1609" s="46"/>
      <c r="K1609" s="38"/>
      <c r="L1609" s="29"/>
      <c r="M1609" s="33"/>
      <c r="N1609" s="29"/>
      <c r="O1609" s="29"/>
      <c r="P1609" s="29"/>
      <c r="Q1609" s="29"/>
      <c r="R1609" s="29"/>
      <c r="S1609" s="29"/>
      <c r="T1609" s="29"/>
      <c r="U1609" s="29"/>
    </row>
    <row r="1610" spans="1:21" ht="25.2" x14ac:dyDescent="0.3">
      <c r="A1610" s="1"/>
      <c r="B1610" s="47">
        <v>1605</v>
      </c>
      <c r="C1610" s="45">
        <v>1051128</v>
      </c>
      <c r="D1610" s="29"/>
      <c r="E1610" s="31" t="s">
        <v>3181</v>
      </c>
      <c r="F1610" s="31"/>
      <c r="G1610" s="29" t="s">
        <v>31</v>
      </c>
      <c r="H1610" s="41" t="s">
        <v>4779</v>
      </c>
      <c r="I1610" s="29"/>
      <c r="J1610" s="46"/>
      <c r="K1610" s="38" t="s">
        <v>3180</v>
      </c>
      <c r="L1610" s="29" t="s">
        <v>158</v>
      </c>
      <c r="M1610" s="33">
        <v>1052</v>
      </c>
      <c r="N1610" s="29">
        <v>0.17100000000000001</v>
      </c>
      <c r="O1610" s="29">
        <v>1.8400000000000001E-3</v>
      </c>
      <c r="P1610" s="29">
        <v>1</v>
      </c>
      <c r="Q1610" s="29"/>
      <c r="R1610" s="29"/>
      <c r="S1610" s="29"/>
      <c r="T1610" s="29"/>
      <c r="U1610" s="29"/>
    </row>
    <row r="1611" spans="1:21" ht="25.2" x14ac:dyDescent="0.3">
      <c r="A1611" s="1"/>
      <c r="B1611" s="47">
        <v>1606</v>
      </c>
      <c r="C1611" s="45">
        <v>1051131</v>
      </c>
      <c r="D1611" s="29"/>
      <c r="E1611" s="39" t="s">
        <v>3182</v>
      </c>
      <c r="F1611" s="39"/>
      <c r="G1611" s="29" t="s">
        <v>61</v>
      </c>
      <c r="H1611" s="41" t="s">
        <v>4779</v>
      </c>
      <c r="I1611" s="29"/>
      <c r="J1611" s="46"/>
      <c r="K1611" s="38" t="s">
        <v>3180</v>
      </c>
      <c r="L1611" s="29" t="s">
        <v>158</v>
      </c>
      <c r="M1611" s="33">
        <v>1630</v>
      </c>
      <c r="N1611" s="29">
        <v>0.33300000000000002</v>
      </c>
      <c r="O1611" s="29">
        <v>3.7299999999999998E-3</v>
      </c>
      <c r="P1611" s="29">
        <v>1</v>
      </c>
      <c r="Q1611" s="29"/>
      <c r="R1611" s="29"/>
      <c r="S1611" s="29"/>
      <c r="T1611" s="29"/>
      <c r="U1611" s="29"/>
    </row>
    <row r="1612" spans="1:21" ht="25.2" x14ac:dyDescent="0.3">
      <c r="A1612" s="1"/>
      <c r="B1612" s="47">
        <v>1607</v>
      </c>
      <c r="C1612" s="45">
        <v>1051100</v>
      </c>
      <c r="D1612" s="29"/>
      <c r="E1612" s="31" t="s">
        <v>3200</v>
      </c>
      <c r="F1612" s="31"/>
      <c r="G1612" s="29" t="s">
        <v>31</v>
      </c>
      <c r="H1612" s="41" t="s">
        <v>4779</v>
      </c>
      <c r="I1612" s="29"/>
      <c r="J1612" s="46"/>
      <c r="K1612" s="38" t="s">
        <v>3180</v>
      </c>
      <c r="L1612" s="29" t="s">
        <v>158</v>
      </c>
      <c r="M1612" s="33">
        <v>2461</v>
      </c>
      <c r="N1612" s="29">
        <v>0.91100000000000003</v>
      </c>
      <c r="O1612" s="29">
        <v>1.6E-2</v>
      </c>
      <c r="P1612" s="29">
        <v>6</v>
      </c>
      <c r="Q1612" s="29"/>
      <c r="R1612" s="29"/>
      <c r="S1612" s="29"/>
      <c r="T1612" s="29"/>
      <c r="U1612" s="29"/>
    </row>
    <row r="1613" spans="1:21" ht="25.2" x14ac:dyDescent="0.3">
      <c r="A1613" s="1"/>
      <c r="B1613" s="47">
        <v>1608</v>
      </c>
      <c r="C1613" s="45">
        <v>1051087</v>
      </c>
      <c r="D1613" s="29"/>
      <c r="E1613" s="31" t="s">
        <v>3201</v>
      </c>
      <c r="F1613" s="31"/>
      <c r="G1613" s="29" t="s">
        <v>31</v>
      </c>
      <c r="H1613" s="41" t="s">
        <v>4779</v>
      </c>
      <c r="I1613" s="29"/>
      <c r="J1613" s="46"/>
      <c r="K1613" s="38" t="s">
        <v>3180</v>
      </c>
      <c r="L1613" s="29" t="s">
        <v>158</v>
      </c>
      <c r="M1613" s="33">
        <v>598</v>
      </c>
      <c r="N1613" s="29">
        <v>0.17499999999999999</v>
      </c>
      <c r="O1613" s="29">
        <v>5.4099999999999999E-3</v>
      </c>
      <c r="P1613" s="29">
        <v>20</v>
      </c>
      <c r="Q1613" s="29"/>
      <c r="R1613" s="29"/>
      <c r="S1613" s="29"/>
      <c r="T1613" s="29"/>
      <c r="U1613" s="29"/>
    </row>
    <row r="1614" spans="1:21" ht="25.2" x14ac:dyDescent="0.3">
      <c r="A1614" s="1"/>
      <c r="B1614" s="47">
        <v>1609</v>
      </c>
      <c r="C1614" s="45">
        <v>1051092</v>
      </c>
      <c r="D1614" s="29"/>
      <c r="E1614" s="31" t="s">
        <v>3203</v>
      </c>
      <c r="F1614" s="31"/>
      <c r="G1614" s="29" t="s">
        <v>31</v>
      </c>
      <c r="H1614" s="41" t="s">
        <v>4779</v>
      </c>
      <c r="I1614" s="29"/>
      <c r="J1614" s="46"/>
      <c r="K1614" s="38" t="s">
        <v>3180</v>
      </c>
      <c r="L1614" s="29" t="s">
        <v>158</v>
      </c>
      <c r="M1614" s="33">
        <v>1416</v>
      </c>
      <c r="N1614" s="29">
        <v>0.60699999999999998</v>
      </c>
      <c r="O1614" s="29">
        <v>8.0000000000000002E-3</v>
      </c>
      <c r="P1614" s="29">
        <v>4</v>
      </c>
      <c r="Q1614" s="29"/>
      <c r="R1614" s="29"/>
      <c r="S1614" s="29"/>
      <c r="T1614" s="29"/>
      <c r="U1614" s="29"/>
    </row>
    <row r="1615" spans="1:21" ht="25.2" x14ac:dyDescent="0.3">
      <c r="A1615" s="1"/>
      <c r="B1615" s="47">
        <v>1610</v>
      </c>
      <c r="C1615" s="45">
        <v>1051097</v>
      </c>
      <c r="D1615" s="29"/>
      <c r="E1615" s="31" t="s">
        <v>3204</v>
      </c>
      <c r="F1615" s="31"/>
      <c r="G1615" s="29" t="s">
        <v>31</v>
      </c>
      <c r="H1615" s="41" t="s">
        <v>4779</v>
      </c>
      <c r="I1615" s="29"/>
      <c r="J1615" s="46"/>
      <c r="K1615" s="38" t="s">
        <v>3180</v>
      </c>
      <c r="L1615" s="29" t="s">
        <v>158</v>
      </c>
      <c r="M1615" s="33">
        <v>2366</v>
      </c>
      <c r="N1615" s="29">
        <v>1.1819999999999999</v>
      </c>
      <c r="O1615" s="29">
        <v>1.9439999999999999E-2</v>
      </c>
      <c r="P1615" s="29">
        <v>4</v>
      </c>
      <c r="Q1615" s="29"/>
      <c r="R1615" s="29"/>
      <c r="S1615" s="29"/>
      <c r="T1615" s="29"/>
      <c r="U1615" s="29"/>
    </row>
    <row r="1616" spans="1:21" ht="25.2" x14ac:dyDescent="0.3">
      <c r="A1616" s="1"/>
      <c r="B1616" s="47">
        <v>1611</v>
      </c>
      <c r="C1616" s="45">
        <v>1051093</v>
      </c>
      <c r="D1616" s="29"/>
      <c r="E1616" s="52" t="s">
        <v>3208</v>
      </c>
      <c r="F1616" s="52"/>
      <c r="G1616" s="29" t="s">
        <v>47</v>
      </c>
      <c r="H1616" s="41" t="s">
        <v>4779</v>
      </c>
      <c r="I1616" s="29"/>
      <c r="J1616" s="46"/>
      <c r="K1616" s="38" t="s">
        <v>3180</v>
      </c>
      <c r="L1616" s="29" t="s">
        <v>158</v>
      </c>
      <c r="M1616" s="33">
        <v>2181</v>
      </c>
      <c r="N1616" s="29">
        <v>1.4670000000000001</v>
      </c>
      <c r="O1616" s="29">
        <v>2.0660000000000001E-2</v>
      </c>
      <c r="P1616" s="29">
        <v>4</v>
      </c>
      <c r="Q1616" s="29"/>
      <c r="R1616" s="29"/>
      <c r="S1616" s="29"/>
      <c r="T1616" s="29"/>
      <c r="U1616" s="29"/>
    </row>
    <row r="1617" spans="1:21" ht="25.2" x14ac:dyDescent="0.3">
      <c r="A1617" s="1"/>
      <c r="B1617" s="47">
        <v>1612</v>
      </c>
      <c r="C1617" s="45">
        <v>1051098</v>
      </c>
      <c r="D1617" s="29"/>
      <c r="E1617" s="31" t="s">
        <v>3209</v>
      </c>
      <c r="F1617" s="31"/>
      <c r="G1617" s="29" t="s">
        <v>47</v>
      </c>
      <c r="H1617" s="41" t="s">
        <v>4779</v>
      </c>
      <c r="I1617" s="29"/>
      <c r="J1617" s="46"/>
      <c r="K1617" s="38" t="s">
        <v>3180</v>
      </c>
      <c r="L1617" s="29" t="s">
        <v>158</v>
      </c>
      <c r="M1617" s="33">
        <v>3496</v>
      </c>
      <c r="N1617" s="29">
        <v>2.8450000000000002</v>
      </c>
      <c r="O1617" s="29">
        <v>3.6060000000000002E-2</v>
      </c>
      <c r="P1617" s="29">
        <v>4</v>
      </c>
      <c r="Q1617" s="29"/>
      <c r="R1617" s="29"/>
      <c r="S1617" s="29"/>
      <c r="T1617" s="29"/>
      <c r="U1617" s="29"/>
    </row>
    <row r="1618" spans="1:21" ht="25.2" x14ac:dyDescent="0.3">
      <c r="A1618" s="1"/>
      <c r="B1618" s="47">
        <v>1613</v>
      </c>
      <c r="C1618" s="45">
        <v>1053704</v>
      </c>
      <c r="D1618" s="29"/>
      <c r="E1618" s="39" t="s">
        <v>3210</v>
      </c>
      <c r="F1618" s="39"/>
      <c r="G1618" s="29" t="s">
        <v>47</v>
      </c>
      <c r="H1618" s="41" t="s">
        <v>4779</v>
      </c>
      <c r="I1618" s="29"/>
      <c r="J1618" s="46"/>
      <c r="K1618" s="38" t="s">
        <v>3180</v>
      </c>
      <c r="L1618" s="29" t="s">
        <v>158</v>
      </c>
      <c r="M1618" s="33">
        <v>5171</v>
      </c>
      <c r="N1618" s="29">
        <v>4.2229999999999999</v>
      </c>
      <c r="O1618" s="29">
        <v>0.05</v>
      </c>
      <c r="P1618" s="29">
        <v>4</v>
      </c>
      <c r="Q1618" s="29"/>
      <c r="R1618" s="29"/>
      <c r="S1618" s="29"/>
      <c r="T1618" s="29"/>
      <c r="U1618" s="29"/>
    </row>
    <row r="1619" spans="1:21" ht="25.2" x14ac:dyDescent="0.3">
      <c r="A1619" s="1"/>
      <c r="B1619" s="47">
        <v>1614</v>
      </c>
      <c r="C1619" s="45">
        <v>1053715</v>
      </c>
      <c r="D1619" s="29"/>
      <c r="E1619" s="31" t="s">
        <v>3216</v>
      </c>
      <c r="F1619" s="31"/>
      <c r="G1619" s="29" t="s">
        <v>31</v>
      </c>
      <c r="H1619" s="41" t="s">
        <v>4779</v>
      </c>
      <c r="I1619" s="29"/>
      <c r="J1619" s="46"/>
      <c r="K1619" s="38" t="s">
        <v>3180</v>
      </c>
      <c r="L1619" s="29" t="s">
        <v>158</v>
      </c>
      <c r="M1619" s="33">
        <v>395.61</v>
      </c>
      <c r="N1619" s="29">
        <v>6.7000000000000004E-2</v>
      </c>
      <c r="O1619" s="29">
        <v>2.0999999999999999E-3</v>
      </c>
      <c r="P1619" s="29">
        <v>25</v>
      </c>
      <c r="Q1619" s="29"/>
      <c r="R1619" s="29"/>
      <c r="S1619" s="29"/>
      <c r="T1619" s="29"/>
      <c r="U1619" s="29"/>
    </row>
    <row r="1620" spans="1:21" ht="25.2" x14ac:dyDescent="0.3">
      <c r="A1620" s="1"/>
      <c r="B1620" s="47">
        <v>1615</v>
      </c>
      <c r="C1620" s="45">
        <v>1051140</v>
      </c>
      <c r="D1620" s="29"/>
      <c r="E1620" s="31" t="s">
        <v>3219</v>
      </c>
      <c r="F1620" s="31"/>
      <c r="G1620" s="29" t="s">
        <v>31</v>
      </c>
      <c r="H1620" s="41" t="s">
        <v>4779</v>
      </c>
      <c r="I1620" s="29"/>
      <c r="J1620" s="46"/>
      <c r="K1620" s="38" t="s">
        <v>3180</v>
      </c>
      <c r="L1620" s="29" t="s">
        <v>158</v>
      </c>
      <c r="M1620" s="33">
        <v>305.58</v>
      </c>
      <c r="N1620" s="29">
        <v>1.7999999999999999E-2</v>
      </c>
      <c r="O1620" s="29">
        <v>3.4000000000000002E-4</v>
      </c>
      <c r="P1620" s="29">
        <v>1</v>
      </c>
      <c r="Q1620" s="29"/>
      <c r="R1620" s="29"/>
      <c r="S1620" s="29"/>
      <c r="T1620" s="29"/>
      <c r="U1620" s="29"/>
    </row>
    <row r="1621" spans="1:21" ht="25.2" x14ac:dyDescent="0.3">
      <c r="A1621" s="1"/>
      <c r="B1621" s="47">
        <v>1616</v>
      </c>
      <c r="C1621" s="45">
        <v>1053714</v>
      </c>
      <c r="D1621" s="29"/>
      <c r="E1621" s="39" t="s">
        <v>3223</v>
      </c>
      <c r="F1621" s="39"/>
      <c r="G1621" s="29" t="s">
        <v>42</v>
      </c>
      <c r="H1621" s="41" t="s">
        <v>4779</v>
      </c>
      <c r="I1621" s="29">
        <v>1122308</v>
      </c>
      <c r="J1621" s="46"/>
      <c r="K1621" s="38" t="s">
        <v>3180</v>
      </c>
      <c r="L1621" s="29" t="s">
        <v>158</v>
      </c>
      <c r="M1621" s="33">
        <v>542</v>
      </c>
      <c r="N1621" s="29">
        <v>0.16</v>
      </c>
      <c r="O1621" s="29">
        <v>4.1999999999999997E-3</v>
      </c>
      <c r="P1621" s="29">
        <v>25</v>
      </c>
      <c r="Q1621" s="29"/>
      <c r="R1621" s="29"/>
      <c r="S1621" s="29"/>
      <c r="T1621" s="29"/>
      <c r="U1621" s="29"/>
    </row>
    <row r="1622" spans="1:21" ht="25.2" x14ac:dyDescent="0.3">
      <c r="A1622" s="1"/>
      <c r="B1622" s="47">
        <v>1617</v>
      </c>
      <c r="C1622" s="45">
        <v>1051156</v>
      </c>
      <c r="D1622" s="29"/>
      <c r="E1622" s="39" t="s">
        <v>3224</v>
      </c>
      <c r="F1622" s="39"/>
      <c r="G1622" s="29" t="s">
        <v>31</v>
      </c>
      <c r="H1622" s="41" t="s">
        <v>4779</v>
      </c>
      <c r="I1622" s="29"/>
      <c r="J1622" s="46"/>
      <c r="K1622" s="38" t="s">
        <v>3180</v>
      </c>
      <c r="L1622" s="29" t="s">
        <v>158</v>
      </c>
      <c r="M1622" s="33">
        <v>334.03</v>
      </c>
      <c r="N1622" s="29">
        <v>2.5999999999999999E-2</v>
      </c>
      <c r="O1622" s="29">
        <v>5.4000000000000001E-4</v>
      </c>
      <c r="P1622" s="29">
        <v>50</v>
      </c>
      <c r="Q1622" s="29"/>
      <c r="R1622" s="29"/>
      <c r="S1622" s="29"/>
      <c r="T1622" s="29"/>
      <c r="U1622" s="29"/>
    </row>
    <row r="1623" spans="1:21" ht="25.2" x14ac:dyDescent="0.3">
      <c r="A1623" s="1"/>
      <c r="B1623" s="47">
        <v>1618</v>
      </c>
      <c r="C1623" s="45">
        <v>1051181</v>
      </c>
      <c r="D1623" s="29"/>
      <c r="E1623" s="39" t="s">
        <v>3240</v>
      </c>
      <c r="F1623" s="39"/>
      <c r="G1623" s="29" t="s">
        <v>31</v>
      </c>
      <c r="H1623" s="41" t="s">
        <v>4779</v>
      </c>
      <c r="I1623" s="29"/>
      <c r="J1623" s="46"/>
      <c r="K1623" s="38" t="s">
        <v>3180</v>
      </c>
      <c r="L1623" s="29" t="s">
        <v>158</v>
      </c>
      <c r="M1623" s="33">
        <v>258.20999999999998</v>
      </c>
      <c r="N1623" s="29">
        <v>0.02</v>
      </c>
      <c r="O1623" s="29">
        <v>3.6000000000000002E-4</v>
      </c>
      <c r="P1623" s="29">
        <v>1</v>
      </c>
      <c r="Q1623" s="29"/>
      <c r="R1623" s="29"/>
      <c r="S1623" s="29"/>
      <c r="T1623" s="29"/>
      <c r="U1623" s="29"/>
    </row>
    <row r="1624" spans="1:21" ht="25.2" x14ac:dyDescent="0.3">
      <c r="A1624" s="1"/>
      <c r="B1624" s="47">
        <v>1619</v>
      </c>
      <c r="C1624" s="45">
        <v>1051183</v>
      </c>
      <c r="D1624" s="29"/>
      <c r="E1624" s="39" t="s">
        <v>3242</v>
      </c>
      <c r="F1624" s="39"/>
      <c r="G1624" s="29" t="s">
        <v>39</v>
      </c>
      <c r="H1624" s="41" t="s">
        <v>4779</v>
      </c>
      <c r="I1624" s="29"/>
      <c r="J1624" s="46"/>
      <c r="K1624" s="38" t="s">
        <v>3180</v>
      </c>
      <c r="L1624" s="29" t="s">
        <v>158</v>
      </c>
      <c r="M1624" s="33">
        <v>322.2</v>
      </c>
      <c r="N1624" s="29">
        <v>3.4000000000000002E-2</v>
      </c>
      <c r="O1624" s="29">
        <v>1.3500000000000001E-3</v>
      </c>
      <c r="P1624" s="29">
        <v>20</v>
      </c>
      <c r="Q1624" s="29"/>
      <c r="R1624" s="29"/>
      <c r="S1624" s="29"/>
      <c r="T1624" s="29"/>
      <c r="U1624" s="29"/>
    </row>
    <row r="1625" spans="1:21" ht="25.2" x14ac:dyDescent="0.3">
      <c r="A1625" s="1"/>
      <c r="B1625" s="47">
        <v>1620</v>
      </c>
      <c r="C1625" s="45">
        <v>1053720</v>
      </c>
      <c r="D1625" s="29"/>
      <c r="E1625" s="31" t="s">
        <v>3243</v>
      </c>
      <c r="F1625" s="31"/>
      <c r="G1625" s="29" t="s">
        <v>31</v>
      </c>
      <c r="H1625" s="41" t="s">
        <v>4779</v>
      </c>
      <c r="I1625" s="29"/>
      <c r="J1625" s="46"/>
      <c r="K1625" s="38" t="s">
        <v>3180</v>
      </c>
      <c r="L1625" s="29" t="s">
        <v>158</v>
      </c>
      <c r="M1625" s="33">
        <v>322.2</v>
      </c>
      <c r="N1625" s="29">
        <v>8.2000000000000003E-2</v>
      </c>
      <c r="O1625" s="29">
        <v>2.7000000000000001E-3</v>
      </c>
      <c r="P1625" s="29">
        <v>20</v>
      </c>
      <c r="Q1625" s="29"/>
      <c r="R1625" s="29"/>
      <c r="S1625" s="29"/>
      <c r="T1625" s="29"/>
      <c r="U1625" s="29"/>
    </row>
    <row r="1626" spans="1:21" ht="25.2" x14ac:dyDescent="0.3">
      <c r="A1626" s="1"/>
      <c r="B1626" s="47">
        <v>1621</v>
      </c>
      <c r="C1626" s="45">
        <v>1053721</v>
      </c>
      <c r="D1626" s="29"/>
      <c r="E1626" s="31" t="s">
        <v>3244</v>
      </c>
      <c r="F1626" s="31"/>
      <c r="G1626" s="37" t="s">
        <v>47</v>
      </c>
      <c r="H1626" s="41" t="s">
        <v>4779</v>
      </c>
      <c r="I1626" s="29"/>
      <c r="J1626" s="46"/>
      <c r="K1626" s="38" t="s">
        <v>3180</v>
      </c>
      <c r="L1626" s="29" t="s">
        <v>158</v>
      </c>
      <c r="M1626" s="33">
        <v>519</v>
      </c>
      <c r="N1626" s="29">
        <v>0.20200000000000001</v>
      </c>
      <c r="O1626" s="29">
        <v>6.0099999999999997E-3</v>
      </c>
      <c r="P1626" s="29">
        <v>18</v>
      </c>
      <c r="Q1626" s="29"/>
      <c r="R1626" s="29"/>
      <c r="S1626" s="29"/>
      <c r="T1626" s="29"/>
      <c r="U1626" s="29"/>
    </row>
    <row r="1627" spans="1:21" ht="25.2" x14ac:dyDescent="0.3">
      <c r="A1627" s="1"/>
      <c r="B1627" s="47">
        <v>1622</v>
      </c>
      <c r="C1627" s="45">
        <v>1051186</v>
      </c>
      <c r="D1627" s="29"/>
      <c r="E1627" s="39" t="s">
        <v>3869</v>
      </c>
      <c r="F1627" s="39"/>
      <c r="G1627" s="29" t="s">
        <v>31</v>
      </c>
      <c r="H1627" s="41" t="s">
        <v>4779</v>
      </c>
      <c r="I1627" s="29"/>
      <c r="J1627" s="46"/>
      <c r="K1627" s="38" t="s">
        <v>3180</v>
      </c>
      <c r="L1627" s="29" t="s">
        <v>158</v>
      </c>
      <c r="M1627" s="33">
        <v>258.20999999999998</v>
      </c>
      <c r="N1627" s="29">
        <v>2.4E-2</v>
      </c>
      <c r="O1627" s="29">
        <v>5.4000000000000001E-4</v>
      </c>
      <c r="P1627" s="29">
        <v>1</v>
      </c>
      <c r="Q1627" s="29"/>
      <c r="R1627" s="29"/>
      <c r="S1627" s="29"/>
      <c r="T1627" s="29"/>
      <c r="U1627" s="29"/>
    </row>
    <row r="1628" spans="1:21" ht="25.2" x14ac:dyDescent="0.3">
      <c r="A1628" s="1"/>
      <c r="B1628" s="47">
        <v>1623</v>
      </c>
      <c r="C1628" s="45">
        <v>1051188</v>
      </c>
      <c r="D1628" s="29"/>
      <c r="E1628" s="39" t="s">
        <v>3246</v>
      </c>
      <c r="F1628" s="39"/>
      <c r="G1628" s="29" t="s">
        <v>39</v>
      </c>
      <c r="H1628" s="41" t="s">
        <v>4779</v>
      </c>
      <c r="I1628" s="29"/>
      <c r="J1628" s="46"/>
      <c r="K1628" s="38" t="s">
        <v>3180</v>
      </c>
      <c r="L1628" s="29" t="s">
        <v>158</v>
      </c>
      <c r="M1628" s="33">
        <v>278.83</v>
      </c>
      <c r="N1628" s="29">
        <v>4.2000000000000003E-2</v>
      </c>
      <c r="O1628" s="29">
        <v>1.3500000000000001E-3</v>
      </c>
      <c r="P1628" s="29">
        <v>20</v>
      </c>
      <c r="Q1628" s="29"/>
      <c r="R1628" s="29"/>
      <c r="S1628" s="29"/>
      <c r="T1628" s="29"/>
      <c r="U1628" s="29"/>
    </row>
    <row r="1629" spans="1:21" ht="25.2" x14ac:dyDescent="0.3">
      <c r="A1629" s="1"/>
      <c r="B1629" s="47">
        <v>1624</v>
      </c>
      <c r="C1629" s="45">
        <v>1051189</v>
      </c>
      <c r="D1629" s="29"/>
      <c r="E1629" s="31" t="s">
        <v>3247</v>
      </c>
      <c r="F1629" s="31"/>
      <c r="G1629" s="29" t="s">
        <v>31</v>
      </c>
      <c r="H1629" s="41" t="s">
        <v>4779</v>
      </c>
      <c r="I1629" s="29"/>
      <c r="J1629" s="46"/>
      <c r="K1629" s="38" t="s">
        <v>3180</v>
      </c>
      <c r="L1629" s="29" t="s">
        <v>158</v>
      </c>
      <c r="M1629" s="33">
        <v>348.03</v>
      </c>
      <c r="N1629" s="29">
        <v>0.1</v>
      </c>
      <c r="O1629" s="29">
        <v>2.7000000000000001E-3</v>
      </c>
      <c r="P1629" s="29">
        <v>20</v>
      </c>
      <c r="Q1629" s="29"/>
      <c r="R1629" s="29"/>
      <c r="S1629" s="29"/>
      <c r="T1629" s="29"/>
      <c r="U1629" s="29"/>
    </row>
    <row r="1630" spans="1:21" ht="25.2" x14ac:dyDescent="0.3">
      <c r="A1630" s="1"/>
      <c r="B1630" s="47">
        <v>1625</v>
      </c>
      <c r="C1630" s="45">
        <v>1051190</v>
      </c>
      <c r="D1630" s="29"/>
      <c r="E1630" s="31" t="s">
        <v>3248</v>
      </c>
      <c r="F1630" s="31"/>
      <c r="G1630" s="29" t="s">
        <v>47</v>
      </c>
      <c r="H1630" s="41" t="s">
        <v>4779</v>
      </c>
      <c r="I1630" s="29"/>
      <c r="J1630" s="46"/>
      <c r="K1630" s="38" t="s">
        <v>3180</v>
      </c>
      <c r="L1630" s="29" t="s">
        <v>158</v>
      </c>
      <c r="M1630" s="33">
        <v>674</v>
      </c>
      <c r="N1630" s="29">
        <v>0.26</v>
      </c>
      <c r="O1630" s="29">
        <v>1.0800000000000001E-2</v>
      </c>
      <c r="P1630" s="29">
        <v>10</v>
      </c>
      <c r="Q1630" s="29"/>
      <c r="R1630" s="29"/>
      <c r="S1630" s="29"/>
      <c r="T1630" s="29"/>
      <c r="U1630" s="29"/>
    </row>
    <row r="1631" spans="1:21" ht="25.2" x14ac:dyDescent="0.3">
      <c r="A1631" s="1"/>
      <c r="B1631" s="47">
        <v>1626</v>
      </c>
      <c r="C1631" s="45">
        <v>1053723</v>
      </c>
      <c r="D1631" s="29"/>
      <c r="E1631" s="31" t="s">
        <v>3259</v>
      </c>
      <c r="F1631" s="31"/>
      <c r="G1631" s="37" t="s">
        <v>31</v>
      </c>
      <c r="H1631" s="41" t="s">
        <v>4779</v>
      </c>
      <c r="I1631" s="29"/>
      <c r="J1631" s="46"/>
      <c r="K1631" s="38" t="s">
        <v>3180</v>
      </c>
      <c r="L1631" s="29" t="s">
        <v>158</v>
      </c>
      <c r="M1631" s="33">
        <v>322.2</v>
      </c>
      <c r="N1631" s="29">
        <v>2.1999999999999999E-2</v>
      </c>
      <c r="O1631" s="29">
        <v>3.6000000000000002E-4</v>
      </c>
      <c r="P1631" s="29">
        <v>1</v>
      </c>
      <c r="Q1631" s="29"/>
      <c r="R1631" s="29"/>
      <c r="S1631" s="29"/>
      <c r="T1631" s="29"/>
      <c r="U1631" s="29"/>
    </row>
    <row r="1632" spans="1:21" ht="25.2" x14ac:dyDescent="0.3">
      <c r="A1632" s="1"/>
      <c r="B1632" s="47">
        <v>1627</v>
      </c>
      <c r="C1632" s="45">
        <v>1057721</v>
      </c>
      <c r="D1632" s="29"/>
      <c r="E1632" s="31" t="s">
        <v>3268</v>
      </c>
      <c r="F1632" s="31"/>
      <c r="G1632" s="29" t="s">
        <v>31</v>
      </c>
      <c r="H1632" s="41" t="s">
        <v>4779</v>
      </c>
      <c r="I1632" s="29"/>
      <c r="J1632" s="46"/>
      <c r="K1632" s="38" t="s">
        <v>3180</v>
      </c>
      <c r="L1632" s="29" t="s">
        <v>158</v>
      </c>
      <c r="M1632" s="33">
        <v>1073</v>
      </c>
      <c r="N1632" s="29">
        <v>0.34100000000000003</v>
      </c>
      <c r="O1632" s="29">
        <v>2.7000000000000001E-3</v>
      </c>
      <c r="P1632" s="29">
        <v>10</v>
      </c>
      <c r="Q1632" s="29"/>
      <c r="R1632" s="29"/>
      <c r="S1632" s="29"/>
      <c r="T1632" s="29"/>
      <c r="U1632" s="29"/>
    </row>
    <row r="1633" spans="1:21" ht="25.2" x14ac:dyDescent="0.3">
      <c r="A1633" s="1"/>
      <c r="B1633" s="47">
        <v>1628</v>
      </c>
      <c r="C1633" s="45">
        <v>1051235</v>
      </c>
      <c r="D1633" s="29"/>
      <c r="E1633" s="31" t="s">
        <v>3278</v>
      </c>
      <c r="F1633" s="31"/>
      <c r="G1633" s="29" t="s">
        <v>31</v>
      </c>
      <c r="H1633" s="41" t="s">
        <v>4779</v>
      </c>
      <c r="I1633" s="29"/>
      <c r="J1633" s="46"/>
      <c r="K1633" s="38" t="s">
        <v>3180</v>
      </c>
      <c r="L1633" s="29" t="s">
        <v>158</v>
      </c>
      <c r="M1633" s="33">
        <v>1038</v>
      </c>
      <c r="N1633" s="29">
        <v>0.46300000000000002</v>
      </c>
      <c r="O1633" s="29">
        <v>1.6250000000000001E-2</v>
      </c>
      <c r="P1633" s="29">
        <v>10</v>
      </c>
      <c r="Q1633" s="29"/>
      <c r="R1633" s="29"/>
      <c r="S1633" s="29"/>
      <c r="T1633" s="29"/>
      <c r="U1633" s="29"/>
    </row>
    <row r="1634" spans="1:21" ht="25.2" x14ac:dyDescent="0.3">
      <c r="A1634" s="1"/>
      <c r="B1634" s="47">
        <v>1629</v>
      </c>
      <c r="C1634" s="45">
        <v>1051240</v>
      </c>
      <c r="D1634" s="29"/>
      <c r="E1634" s="39" t="s">
        <v>3282</v>
      </c>
      <c r="F1634" s="39"/>
      <c r="G1634" s="29" t="s">
        <v>47</v>
      </c>
      <c r="H1634" s="41" t="s">
        <v>4779</v>
      </c>
      <c r="I1634" s="29"/>
      <c r="J1634" s="46"/>
      <c r="K1634" s="38" t="s">
        <v>3180</v>
      </c>
      <c r="L1634" s="29" t="s">
        <v>158</v>
      </c>
      <c r="M1634" s="33">
        <v>1207</v>
      </c>
      <c r="N1634" s="29">
        <v>0.22500000000000001</v>
      </c>
      <c r="O1634" s="29">
        <v>7.2199999999999999E-3</v>
      </c>
      <c r="P1634" s="29">
        <v>15</v>
      </c>
      <c r="Q1634" s="29"/>
      <c r="R1634" s="29"/>
      <c r="S1634" s="29"/>
      <c r="T1634" s="29"/>
      <c r="U1634" s="29"/>
    </row>
    <row r="1635" spans="1:21" ht="25.2" x14ac:dyDescent="0.3">
      <c r="A1635" s="1"/>
      <c r="B1635" s="47">
        <v>1630</v>
      </c>
      <c r="C1635" s="45">
        <v>1051242</v>
      </c>
      <c r="D1635" s="29"/>
      <c r="E1635" s="52" t="s">
        <v>3284</v>
      </c>
      <c r="F1635" s="52"/>
      <c r="G1635" s="29" t="s">
        <v>39</v>
      </c>
      <c r="H1635" s="41" t="s">
        <v>4779</v>
      </c>
      <c r="I1635" s="29"/>
      <c r="J1635" s="46"/>
      <c r="K1635" s="38" t="s">
        <v>3180</v>
      </c>
      <c r="L1635" s="29" t="s">
        <v>158</v>
      </c>
      <c r="M1635" s="33">
        <v>1149</v>
      </c>
      <c r="N1635" s="29">
        <v>0.316</v>
      </c>
      <c r="O1635" s="29">
        <v>1.0829999999999999E-2</v>
      </c>
      <c r="P1635" s="29">
        <v>15</v>
      </c>
      <c r="Q1635" s="29"/>
      <c r="R1635" s="29"/>
      <c r="S1635" s="29"/>
      <c r="T1635" s="29"/>
      <c r="U1635" s="29"/>
    </row>
    <row r="1636" spans="1:21" ht="25.2" x14ac:dyDescent="0.3">
      <c r="A1636" s="1"/>
      <c r="B1636" s="47">
        <v>1631</v>
      </c>
      <c r="C1636" s="45">
        <v>1051243</v>
      </c>
      <c r="D1636" s="29"/>
      <c r="E1636" s="31" t="s">
        <v>3285</v>
      </c>
      <c r="F1636" s="31"/>
      <c r="G1636" s="37" t="s">
        <v>47</v>
      </c>
      <c r="H1636" s="41" t="s">
        <v>4779</v>
      </c>
      <c r="I1636" s="29"/>
      <c r="J1636" s="46"/>
      <c r="K1636" s="38" t="s">
        <v>3180</v>
      </c>
      <c r="L1636" s="29" t="s">
        <v>158</v>
      </c>
      <c r="M1636" s="33">
        <v>1014</v>
      </c>
      <c r="N1636" s="29">
        <v>0.42599999999999999</v>
      </c>
      <c r="O1636" s="29">
        <v>1.6250000000000001E-2</v>
      </c>
      <c r="P1636" s="29">
        <v>10</v>
      </c>
      <c r="Q1636" s="29"/>
      <c r="R1636" s="29"/>
      <c r="S1636" s="29"/>
      <c r="T1636" s="29"/>
      <c r="U1636" s="29"/>
    </row>
    <row r="1637" spans="1:21" ht="25.2" x14ac:dyDescent="0.3">
      <c r="A1637" s="1"/>
      <c r="B1637" s="47">
        <v>1632</v>
      </c>
      <c r="C1637" s="45">
        <v>1051206</v>
      </c>
      <c r="D1637" s="29"/>
      <c r="E1637" s="39" t="s">
        <v>3286</v>
      </c>
      <c r="F1637" s="39"/>
      <c r="G1637" s="29" t="s">
        <v>31</v>
      </c>
      <c r="H1637" s="41" t="s">
        <v>4779</v>
      </c>
      <c r="I1637" s="29"/>
      <c r="J1637" s="46"/>
      <c r="K1637" s="38" t="s">
        <v>3180</v>
      </c>
      <c r="L1637" s="29" t="s">
        <v>158</v>
      </c>
      <c r="M1637" s="33">
        <v>519</v>
      </c>
      <c r="N1637" s="29">
        <v>3.6999999999999998E-2</v>
      </c>
      <c r="O1637" s="29">
        <v>7.6999999999999996E-4</v>
      </c>
      <c r="P1637" s="29">
        <v>1</v>
      </c>
      <c r="Q1637" s="29"/>
      <c r="R1637" s="29"/>
      <c r="S1637" s="29"/>
      <c r="T1637" s="29"/>
      <c r="U1637" s="29"/>
    </row>
    <row r="1638" spans="1:21" ht="25.2" x14ac:dyDescent="0.3">
      <c r="A1638" s="1"/>
      <c r="B1638" s="47">
        <v>1633</v>
      </c>
      <c r="C1638" s="45">
        <v>1051211</v>
      </c>
      <c r="D1638" s="29"/>
      <c r="E1638" s="31" t="s">
        <v>3288</v>
      </c>
      <c r="F1638" s="31"/>
      <c r="G1638" s="29" t="s">
        <v>31</v>
      </c>
      <c r="H1638" s="41" t="s">
        <v>4779</v>
      </c>
      <c r="I1638" s="29"/>
      <c r="J1638" s="46"/>
      <c r="K1638" s="38" t="s">
        <v>3180</v>
      </c>
      <c r="L1638" s="29" t="s">
        <v>158</v>
      </c>
      <c r="M1638" s="33">
        <v>428.81</v>
      </c>
      <c r="N1638" s="29">
        <v>7.0000000000000007E-2</v>
      </c>
      <c r="O1638" s="29">
        <v>2.7000000000000001E-3</v>
      </c>
      <c r="P1638" s="29">
        <v>10</v>
      </c>
      <c r="Q1638" s="29"/>
      <c r="R1638" s="29"/>
      <c r="S1638" s="29"/>
      <c r="T1638" s="29"/>
      <c r="U1638" s="29"/>
    </row>
    <row r="1639" spans="1:21" ht="25.2" x14ac:dyDescent="0.3">
      <c r="A1639" s="1"/>
      <c r="B1639" s="47">
        <v>1634</v>
      </c>
      <c r="C1639" s="45">
        <v>1053728</v>
      </c>
      <c r="D1639" s="29"/>
      <c r="E1639" s="31" t="s">
        <v>3290</v>
      </c>
      <c r="F1639" s="31"/>
      <c r="G1639" s="29" t="s">
        <v>31</v>
      </c>
      <c r="H1639" s="41" t="s">
        <v>4779</v>
      </c>
      <c r="I1639" s="29"/>
      <c r="J1639" s="46"/>
      <c r="K1639" s="38" t="s">
        <v>3180</v>
      </c>
      <c r="L1639" s="29" t="s">
        <v>158</v>
      </c>
      <c r="M1639" s="33">
        <v>535</v>
      </c>
      <c r="N1639" s="29">
        <v>0.16500000000000001</v>
      </c>
      <c r="O1639" s="29">
        <v>5.4099999999999999E-3</v>
      </c>
      <c r="P1639" s="29">
        <v>20</v>
      </c>
      <c r="Q1639" s="29"/>
      <c r="R1639" s="29"/>
      <c r="S1639" s="29"/>
      <c r="T1639" s="29"/>
      <c r="U1639" s="29"/>
    </row>
    <row r="1640" spans="1:21" ht="25.2" x14ac:dyDescent="0.3">
      <c r="A1640" s="1"/>
      <c r="B1640" s="47">
        <v>1635</v>
      </c>
      <c r="C1640" s="45">
        <v>1053730</v>
      </c>
      <c r="D1640" s="29"/>
      <c r="E1640" s="31" t="s">
        <v>3293</v>
      </c>
      <c r="F1640" s="31"/>
      <c r="G1640" s="29" t="s">
        <v>31</v>
      </c>
      <c r="H1640" s="41" t="s">
        <v>4779</v>
      </c>
      <c r="I1640" s="29"/>
      <c r="J1640" s="46"/>
      <c r="K1640" s="38" t="s">
        <v>3180</v>
      </c>
      <c r="L1640" s="29" t="s">
        <v>158</v>
      </c>
      <c r="M1640" s="33">
        <v>970</v>
      </c>
      <c r="N1640" s="29">
        <v>0.44</v>
      </c>
      <c r="O1640" s="29">
        <v>1.6250000000000001E-2</v>
      </c>
      <c r="P1640" s="29">
        <v>10</v>
      </c>
      <c r="Q1640" s="29"/>
      <c r="R1640" s="29"/>
      <c r="S1640" s="29"/>
      <c r="T1640" s="29"/>
      <c r="U1640" s="29"/>
    </row>
    <row r="1641" spans="1:21" ht="25.2" x14ac:dyDescent="0.3">
      <c r="A1641" s="1"/>
      <c r="B1641" s="47">
        <v>1636</v>
      </c>
      <c r="C1641" s="45">
        <v>1050068</v>
      </c>
      <c r="D1641" s="29"/>
      <c r="E1641" s="31" t="s">
        <v>3294</v>
      </c>
      <c r="F1641" s="31"/>
      <c r="G1641" s="29" t="s">
        <v>31</v>
      </c>
      <c r="H1641" s="41" t="s">
        <v>4779</v>
      </c>
      <c r="I1641" s="29"/>
      <c r="J1641" s="46"/>
      <c r="K1641" s="38" t="s">
        <v>3180</v>
      </c>
      <c r="L1641" s="29" t="s">
        <v>158</v>
      </c>
      <c r="M1641" s="33">
        <v>3697</v>
      </c>
      <c r="N1641" s="29">
        <v>1.1100000000000001</v>
      </c>
      <c r="O1641" s="29">
        <v>2.2919999999999999E-2</v>
      </c>
      <c r="P1641" s="29">
        <v>1</v>
      </c>
      <c r="Q1641" s="29"/>
      <c r="R1641" s="29"/>
      <c r="S1641" s="29"/>
      <c r="T1641" s="29"/>
      <c r="U1641" s="29"/>
    </row>
    <row r="1642" spans="1:21" ht="25.2" x14ac:dyDescent="0.3">
      <c r="A1642" s="1"/>
      <c r="B1642" s="47">
        <v>1637</v>
      </c>
      <c r="C1642" s="45">
        <v>1053731</v>
      </c>
      <c r="D1642" s="29"/>
      <c r="E1642" s="31" t="s">
        <v>3299</v>
      </c>
      <c r="F1642" s="31"/>
      <c r="G1642" s="29" t="s">
        <v>31</v>
      </c>
      <c r="H1642" s="41" t="s">
        <v>4779</v>
      </c>
      <c r="I1642" s="29"/>
      <c r="J1642" s="46"/>
      <c r="K1642" s="38" t="s">
        <v>3180</v>
      </c>
      <c r="L1642" s="29" t="s">
        <v>158</v>
      </c>
      <c r="M1642" s="33">
        <v>702</v>
      </c>
      <c r="N1642" s="29">
        <v>0.13800000000000001</v>
      </c>
      <c r="O1642" s="29">
        <v>5.4099999999999999E-3</v>
      </c>
      <c r="P1642" s="29">
        <v>10</v>
      </c>
      <c r="Q1642" s="29"/>
      <c r="R1642" s="29"/>
      <c r="S1642" s="29"/>
      <c r="T1642" s="29"/>
      <c r="U1642" s="29"/>
    </row>
    <row r="1643" spans="1:21" ht="25.2" x14ac:dyDescent="0.3">
      <c r="A1643" s="1"/>
      <c r="B1643" s="47">
        <v>1638</v>
      </c>
      <c r="C1643" s="45">
        <v>1003581</v>
      </c>
      <c r="D1643" s="29"/>
      <c r="E1643" s="31" t="s">
        <v>3305</v>
      </c>
      <c r="F1643" s="31"/>
      <c r="G1643" s="29" t="s">
        <v>47</v>
      </c>
      <c r="H1643" s="41" t="s">
        <v>4779</v>
      </c>
      <c r="I1643" s="29"/>
      <c r="J1643" s="46"/>
      <c r="K1643" s="38" t="s">
        <v>3180</v>
      </c>
      <c r="L1643" s="29" t="s">
        <v>158</v>
      </c>
      <c r="M1643" s="33">
        <v>912</v>
      </c>
      <c r="N1643" s="29">
        <v>0.41</v>
      </c>
      <c r="O1643" s="29">
        <v>1.0829999999999999E-2</v>
      </c>
      <c r="P1643" s="29">
        <v>10</v>
      </c>
      <c r="Q1643" s="29"/>
      <c r="R1643" s="29"/>
      <c r="S1643" s="29"/>
      <c r="T1643" s="29"/>
      <c r="U1643" s="29"/>
    </row>
    <row r="1644" spans="1:21" ht="25.2" x14ac:dyDescent="0.3">
      <c r="A1644" s="1"/>
      <c r="B1644" s="47">
        <v>1639</v>
      </c>
      <c r="C1644" s="45">
        <v>1051244</v>
      </c>
      <c r="D1644" s="29"/>
      <c r="E1644" s="31" t="s">
        <v>3307</v>
      </c>
      <c r="F1644" s="31"/>
      <c r="G1644" s="37" t="s">
        <v>47</v>
      </c>
      <c r="H1644" s="41" t="s">
        <v>4779</v>
      </c>
      <c r="I1644" s="29"/>
      <c r="J1644" s="46"/>
      <c r="K1644" s="38" t="s">
        <v>3180</v>
      </c>
      <c r="L1644" s="29" t="s">
        <v>158</v>
      </c>
      <c r="M1644" s="33">
        <v>2366</v>
      </c>
      <c r="N1644" s="29">
        <v>0.52</v>
      </c>
      <c r="O1644" s="29">
        <v>3.2500000000000001E-2</v>
      </c>
      <c r="P1644" s="29">
        <v>5</v>
      </c>
      <c r="Q1644" s="29"/>
      <c r="R1644" s="29"/>
      <c r="S1644" s="29"/>
      <c r="T1644" s="29"/>
      <c r="U1644" s="29"/>
    </row>
    <row r="1645" spans="1:21" ht="25.2" x14ac:dyDescent="0.3">
      <c r="A1645" s="1"/>
      <c r="B1645" s="47">
        <v>1640</v>
      </c>
      <c r="C1645" s="45">
        <v>1053737</v>
      </c>
      <c r="D1645" s="29"/>
      <c r="E1645" s="39" t="s">
        <v>3312</v>
      </c>
      <c r="F1645" s="39"/>
      <c r="G1645" s="29" t="s">
        <v>61</v>
      </c>
      <c r="H1645" s="41" t="s">
        <v>4779</v>
      </c>
      <c r="I1645" s="29">
        <v>1118180</v>
      </c>
      <c r="J1645" s="46"/>
      <c r="K1645" s="38" t="s">
        <v>3180</v>
      </c>
      <c r="L1645" s="29" t="s">
        <v>158</v>
      </c>
      <c r="M1645" s="33">
        <v>1886</v>
      </c>
      <c r="N1645" s="29">
        <v>0.39300000000000002</v>
      </c>
      <c r="O1645" s="29">
        <v>1.0829999999999999E-2</v>
      </c>
      <c r="P1645" s="29">
        <v>10</v>
      </c>
      <c r="Q1645" s="29"/>
      <c r="R1645" s="29"/>
      <c r="S1645" s="29"/>
      <c r="T1645" s="29"/>
      <c r="U1645" s="29"/>
    </row>
    <row r="1646" spans="1:21" ht="25.2" x14ac:dyDescent="0.3">
      <c r="A1646" s="1"/>
      <c r="B1646" s="47">
        <v>1641</v>
      </c>
      <c r="C1646" s="45">
        <v>1051250</v>
      </c>
      <c r="D1646" s="29"/>
      <c r="E1646" s="39" t="s">
        <v>3321</v>
      </c>
      <c r="F1646" s="39"/>
      <c r="G1646" s="29" t="s">
        <v>47</v>
      </c>
      <c r="H1646" s="41" t="s">
        <v>4779</v>
      </c>
      <c r="I1646" s="29"/>
      <c r="J1646" s="46"/>
      <c r="K1646" s="38" t="s">
        <v>3180</v>
      </c>
      <c r="L1646" s="29" t="s">
        <v>158</v>
      </c>
      <c r="M1646" s="33">
        <v>170.59</v>
      </c>
      <c r="N1646" s="29">
        <v>0.02</v>
      </c>
      <c r="O1646" s="29">
        <v>3.8000000000000002E-4</v>
      </c>
      <c r="P1646" s="29">
        <v>1</v>
      </c>
      <c r="Q1646" s="29"/>
      <c r="R1646" s="29"/>
      <c r="S1646" s="29"/>
      <c r="T1646" s="29"/>
      <c r="U1646" s="29"/>
    </row>
    <row r="1647" spans="1:21" ht="25.2" x14ac:dyDescent="0.3">
      <c r="A1647" s="1"/>
      <c r="B1647" s="47">
        <v>1642</v>
      </c>
      <c r="C1647" s="45">
        <v>1053736</v>
      </c>
      <c r="D1647" s="29"/>
      <c r="E1647" s="39" t="s">
        <v>3323</v>
      </c>
      <c r="F1647" s="39"/>
      <c r="G1647" s="29" t="s">
        <v>47</v>
      </c>
      <c r="H1647" s="41" t="s">
        <v>4779</v>
      </c>
      <c r="I1647" s="29"/>
      <c r="J1647" s="46"/>
      <c r="K1647" s="38" t="s">
        <v>3180</v>
      </c>
      <c r="L1647" s="29" t="s">
        <v>158</v>
      </c>
      <c r="M1647" s="33">
        <v>606</v>
      </c>
      <c r="N1647" s="29">
        <v>0.10299999999999999</v>
      </c>
      <c r="O1647" s="29">
        <v>2.7000000000000001E-3</v>
      </c>
      <c r="P1647" s="29">
        <v>1</v>
      </c>
      <c r="Q1647" s="29"/>
      <c r="R1647" s="29"/>
      <c r="S1647" s="29"/>
      <c r="T1647" s="29"/>
      <c r="U1647" s="29"/>
    </row>
    <row r="1648" spans="1:21" ht="25.2" x14ac:dyDescent="0.3">
      <c r="A1648" s="1"/>
      <c r="B1648" s="47">
        <v>1643</v>
      </c>
      <c r="C1648" s="45">
        <v>1051259</v>
      </c>
      <c r="D1648" s="29">
        <v>1051261</v>
      </c>
      <c r="E1648" s="31" t="s">
        <v>3326</v>
      </c>
      <c r="F1648" s="31"/>
      <c r="G1648" s="29" t="s">
        <v>31</v>
      </c>
      <c r="H1648" s="41" t="s">
        <v>4779</v>
      </c>
      <c r="I1648" s="29"/>
      <c r="J1648" s="46"/>
      <c r="K1648" s="38" t="s">
        <v>3180</v>
      </c>
      <c r="L1648" s="29" t="s">
        <v>158</v>
      </c>
      <c r="M1648" s="33">
        <v>638</v>
      </c>
      <c r="N1648" s="29">
        <v>7.2999999999999995E-2</v>
      </c>
      <c r="O1648" s="29">
        <v>1.5399999999999999E-3</v>
      </c>
      <c r="P1648" s="29">
        <v>35</v>
      </c>
      <c r="Q1648" s="29"/>
      <c r="R1648" s="29"/>
      <c r="S1648" s="29"/>
      <c r="T1648" s="29"/>
      <c r="U1648" s="29"/>
    </row>
    <row r="1649" spans="1:21" ht="25.2" x14ac:dyDescent="0.3">
      <c r="A1649" s="1"/>
      <c r="B1649" s="47">
        <v>1644</v>
      </c>
      <c r="C1649" s="45">
        <v>1051260</v>
      </c>
      <c r="D1649" s="29"/>
      <c r="E1649" s="31" t="s">
        <v>3327</v>
      </c>
      <c r="F1649" s="31"/>
      <c r="G1649" s="29" t="s">
        <v>31</v>
      </c>
      <c r="H1649" s="41" t="s">
        <v>4779</v>
      </c>
      <c r="I1649" s="29"/>
      <c r="J1649" s="46"/>
      <c r="K1649" s="38" t="s">
        <v>3180</v>
      </c>
      <c r="L1649" s="29" t="s">
        <v>158</v>
      </c>
      <c r="M1649" s="33">
        <v>796</v>
      </c>
      <c r="N1649" s="29">
        <v>0.13500000000000001</v>
      </c>
      <c r="O1649" s="29">
        <v>3.6099999999999999E-3</v>
      </c>
      <c r="P1649" s="29">
        <v>15</v>
      </c>
      <c r="Q1649" s="29"/>
      <c r="R1649" s="29"/>
      <c r="S1649" s="29"/>
      <c r="T1649" s="29"/>
      <c r="U1649" s="29"/>
    </row>
    <row r="1650" spans="1:21" ht="25.2" x14ac:dyDescent="0.3">
      <c r="A1650" s="1"/>
      <c r="B1650" s="47">
        <v>1645</v>
      </c>
      <c r="C1650" s="45">
        <v>1051365</v>
      </c>
      <c r="D1650" s="29"/>
      <c r="E1650" s="31" t="s">
        <v>3335</v>
      </c>
      <c r="F1650" s="31"/>
      <c r="G1650" s="29" t="s">
        <v>31</v>
      </c>
      <c r="H1650" s="41" t="s">
        <v>4779</v>
      </c>
      <c r="I1650" s="29"/>
      <c r="J1650" s="46"/>
      <c r="K1650" s="38" t="s">
        <v>3180</v>
      </c>
      <c r="L1650" s="29" t="s">
        <v>158</v>
      </c>
      <c r="M1650" s="33">
        <v>281.94</v>
      </c>
      <c r="N1650" s="29">
        <v>0.01</v>
      </c>
      <c r="O1650" s="29">
        <v>6.0000000000000002E-5</v>
      </c>
      <c r="P1650" s="29">
        <v>1</v>
      </c>
      <c r="Q1650" s="29"/>
      <c r="R1650" s="29"/>
      <c r="S1650" s="29"/>
      <c r="T1650" s="29"/>
      <c r="U1650" s="29"/>
    </row>
    <row r="1651" spans="1:21" ht="25.2" x14ac:dyDescent="0.3">
      <c r="A1651" s="1"/>
      <c r="B1651" s="47">
        <v>1646</v>
      </c>
      <c r="C1651" s="45">
        <v>1051369</v>
      </c>
      <c r="D1651" s="29"/>
      <c r="E1651" s="31" t="s">
        <v>3338</v>
      </c>
      <c r="F1651" s="31"/>
      <c r="G1651" s="29" t="s">
        <v>31</v>
      </c>
      <c r="H1651" s="41" t="s">
        <v>4779</v>
      </c>
      <c r="I1651" s="29"/>
      <c r="J1651" s="46"/>
      <c r="K1651" s="38" t="s">
        <v>3180</v>
      </c>
      <c r="L1651" s="29" t="s">
        <v>158</v>
      </c>
      <c r="M1651" s="33">
        <v>535</v>
      </c>
      <c r="N1651" s="29">
        <v>0.02</v>
      </c>
      <c r="O1651" s="29">
        <v>1.2999999999999999E-4</v>
      </c>
      <c r="P1651" s="29">
        <v>100</v>
      </c>
      <c r="Q1651" s="29"/>
      <c r="R1651" s="29"/>
      <c r="S1651" s="29"/>
      <c r="T1651" s="29"/>
      <c r="U1651" s="29"/>
    </row>
    <row r="1652" spans="1:21" ht="25.2" x14ac:dyDescent="0.3">
      <c r="A1652" s="1"/>
      <c r="B1652" s="47">
        <v>1647</v>
      </c>
      <c r="C1652" s="45">
        <v>1051370</v>
      </c>
      <c r="D1652" s="29"/>
      <c r="E1652" s="31" t="s">
        <v>3340</v>
      </c>
      <c r="F1652" s="31"/>
      <c r="G1652" s="29" t="s">
        <v>31</v>
      </c>
      <c r="H1652" s="41" t="s">
        <v>4779</v>
      </c>
      <c r="I1652" s="29"/>
      <c r="J1652" s="46"/>
      <c r="K1652" s="38" t="s">
        <v>3180</v>
      </c>
      <c r="L1652" s="29" t="s">
        <v>158</v>
      </c>
      <c r="M1652" s="33">
        <v>547</v>
      </c>
      <c r="N1652" s="29">
        <v>0.03</v>
      </c>
      <c r="O1652" s="29">
        <v>5.4000000000000001E-4</v>
      </c>
      <c r="P1652" s="29">
        <v>100</v>
      </c>
      <c r="Q1652" s="29"/>
      <c r="R1652" s="29"/>
      <c r="S1652" s="29"/>
      <c r="T1652" s="29"/>
      <c r="U1652" s="29"/>
    </row>
    <row r="1653" spans="1:21" ht="25.2" x14ac:dyDescent="0.3">
      <c r="A1653" s="1"/>
      <c r="B1653" s="47">
        <v>1648</v>
      </c>
      <c r="C1653" s="45">
        <v>1051371</v>
      </c>
      <c r="D1653" s="29"/>
      <c r="E1653" s="31" t="s">
        <v>3341</v>
      </c>
      <c r="F1653" s="31"/>
      <c r="G1653" s="29" t="s">
        <v>31</v>
      </c>
      <c r="H1653" s="41" t="s">
        <v>4779</v>
      </c>
      <c r="I1653" s="29"/>
      <c r="J1653" s="46"/>
      <c r="K1653" s="38" t="s">
        <v>3180</v>
      </c>
      <c r="L1653" s="29" t="s">
        <v>158</v>
      </c>
      <c r="M1653" s="33">
        <v>585</v>
      </c>
      <c r="N1653" s="29">
        <v>0.05</v>
      </c>
      <c r="O1653" s="29">
        <v>7.2000000000000005E-4</v>
      </c>
      <c r="P1653" s="29">
        <v>1</v>
      </c>
      <c r="Q1653" s="29"/>
      <c r="R1653" s="29"/>
      <c r="S1653" s="29"/>
      <c r="T1653" s="29"/>
      <c r="U1653" s="29"/>
    </row>
    <row r="1654" spans="1:21" ht="25.2" x14ac:dyDescent="0.3">
      <c r="A1654" s="1"/>
      <c r="B1654" s="47">
        <v>1649</v>
      </c>
      <c r="C1654" s="45">
        <v>1051363</v>
      </c>
      <c r="D1654" s="29"/>
      <c r="E1654" s="31" t="s">
        <v>3342</v>
      </c>
      <c r="F1654" s="31"/>
      <c r="G1654" s="29" t="s">
        <v>31</v>
      </c>
      <c r="H1654" s="41" t="s">
        <v>4779</v>
      </c>
      <c r="I1654" s="29"/>
      <c r="J1654" s="46"/>
      <c r="K1654" s="38" t="s">
        <v>3180</v>
      </c>
      <c r="L1654" s="29" t="s">
        <v>158</v>
      </c>
      <c r="M1654" s="33">
        <v>305.58</v>
      </c>
      <c r="N1654" s="29">
        <v>0.05</v>
      </c>
      <c r="O1654" s="29">
        <v>1.08E-3</v>
      </c>
      <c r="P1654" s="29">
        <v>1</v>
      </c>
      <c r="Q1654" s="29"/>
      <c r="R1654" s="29"/>
      <c r="S1654" s="29"/>
      <c r="T1654" s="29"/>
      <c r="U1654" s="29"/>
    </row>
    <row r="1655" spans="1:21" ht="25.2" x14ac:dyDescent="0.3">
      <c r="A1655" s="1"/>
      <c r="B1655" s="47">
        <v>1650</v>
      </c>
      <c r="C1655" s="45">
        <v>1051266</v>
      </c>
      <c r="D1655" s="29"/>
      <c r="E1655" s="39" t="s">
        <v>3345</v>
      </c>
      <c r="F1655" s="39"/>
      <c r="G1655" s="29" t="s">
        <v>39</v>
      </c>
      <c r="H1655" s="41" t="s">
        <v>4779</v>
      </c>
      <c r="I1655" s="29"/>
      <c r="J1655" s="46"/>
      <c r="K1655" s="38" t="s">
        <v>3180</v>
      </c>
      <c r="L1655" s="29" t="s">
        <v>158</v>
      </c>
      <c r="M1655" s="33">
        <v>780</v>
      </c>
      <c r="N1655" s="29">
        <v>0.24199999999999999</v>
      </c>
      <c r="O1655" s="29">
        <v>7.2199999999999999E-3</v>
      </c>
      <c r="P1655" s="29">
        <v>15</v>
      </c>
      <c r="Q1655" s="29"/>
      <c r="R1655" s="29"/>
      <c r="S1655" s="29"/>
      <c r="T1655" s="29"/>
      <c r="U1655" s="29"/>
    </row>
    <row r="1656" spans="1:21" ht="25.2" x14ac:dyDescent="0.3">
      <c r="A1656" s="1"/>
      <c r="B1656" s="47">
        <v>1651</v>
      </c>
      <c r="C1656" s="45">
        <v>1053743</v>
      </c>
      <c r="D1656" s="29"/>
      <c r="E1656" s="31" t="s">
        <v>3357</v>
      </c>
      <c r="F1656" s="31"/>
      <c r="G1656" s="29" t="s">
        <v>31</v>
      </c>
      <c r="H1656" s="41" t="s">
        <v>4779</v>
      </c>
      <c r="I1656" s="29"/>
      <c r="J1656" s="46"/>
      <c r="K1656" s="38" t="s">
        <v>3180</v>
      </c>
      <c r="L1656" s="29" t="s">
        <v>158</v>
      </c>
      <c r="M1656" s="33">
        <v>42.64</v>
      </c>
      <c r="N1656" s="29">
        <v>8.9999999999999993E-3</v>
      </c>
      <c r="O1656" s="29">
        <v>1.0000000000000001E-5</v>
      </c>
      <c r="P1656" s="29">
        <v>35</v>
      </c>
      <c r="Q1656" s="29"/>
      <c r="R1656" s="29"/>
      <c r="S1656" s="29"/>
      <c r="T1656" s="29"/>
      <c r="U1656" s="29"/>
    </row>
    <row r="1657" spans="1:21" ht="25.2" x14ac:dyDescent="0.3">
      <c r="A1657" s="1"/>
      <c r="B1657" s="47">
        <v>1652</v>
      </c>
      <c r="C1657" s="45">
        <v>1051157</v>
      </c>
      <c r="D1657" s="29"/>
      <c r="E1657" s="31" t="s">
        <v>3365</v>
      </c>
      <c r="F1657" s="31"/>
      <c r="G1657" s="37" t="s">
        <v>31</v>
      </c>
      <c r="H1657" s="41" t="s">
        <v>4779</v>
      </c>
      <c r="I1657" s="29"/>
      <c r="J1657" s="46"/>
      <c r="K1657" s="38" t="s">
        <v>3180</v>
      </c>
      <c r="L1657" s="29" t="s">
        <v>158</v>
      </c>
      <c r="M1657" s="33">
        <v>298.47000000000003</v>
      </c>
      <c r="N1657" s="29">
        <v>2.5999999999999999E-2</v>
      </c>
      <c r="O1657" s="29">
        <v>5.4000000000000001E-4</v>
      </c>
      <c r="P1657" s="29">
        <v>50</v>
      </c>
      <c r="Q1657" s="29"/>
      <c r="R1657" s="29"/>
      <c r="S1657" s="29"/>
      <c r="T1657" s="29"/>
      <c r="U1657" s="29"/>
    </row>
    <row r="1658" spans="1:21" ht="25.2" x14ac:dyDescent="0.3">
      <c r="A1658" s="1"/>
      <c r="B1658" s="47">
        <v>1653</v>
      </c>
      <c r="C1658" s="45">
        <v>1057725</v>
      </c>
      <c r="D1658" s="29"/>
      <c r="E1658" s="31" t="s">
        <v>3368</v>
      </c>
      <c r="F1658" s="31"/>
      <c r="G1658" s="29" t="s">
        <v>31</v>
      </c>
      <c r="H1658" s="41" t="s">
        <v>4779</v>
      </c>
      <c r="I1658" s="29"/>
      <c r="J1658" s="46"/>
      <c r="K1658" s="38" t="s">
        <v>3180</v>
      </c>
      <c r="L1658" s="29" t="s">
        <v>158</v>
      </c>
      <c r="M1658" s="33">
        <v>1160</v>
      </c>
      <c r="N1658" s="29">
        <v>9.5000000000000001E-2</v>
      </c>
      <c r="O1658" s="29">
        <v>1.8E-3</v>
      </c>
      <c r="P1658" s="29">
        <v>15</v>
      </c>
      <c r="Q1658" s="29"/>
      <c r="R1658" s="29"/>
      <c r="S1658" s="29"/>
      <c r="T1658" s="29"/>
      <c r="U1658" s="29"/>
    </row>
    <row r="1659" spans="1:21" ht="25.2" x14ac:dyDescent="0.3">
      <c r="A1659" s="1"/>
      <c r="B1659" s="47">
        <v>1654</v>
      </c>
      <c r="C1659" s="45">
        <v>1053739</v>
      </c>
      <c r="D1659" s="29"/>
      <c r="E1659" s="31" t="s">
        <v>3377</v>
      </c>
      <c r="F1659" s="31"/>
      <c r="G1659" s="29" t="s">
        <v>31</v>
      </c>
      <c r="H1659" s="41" t="s">
        <v>4779</v>
      </c>
      <c r="I1659" s="29"/>
      <c r="J1659" s="46"/>
      <c r="K1659" s="38" t="s">
        <v>3180</v>
      </c>
      <c r="L1659" s="29" t="s">
        <v>158</v>
      </c>
      <c r="M1659" s="33">
        <v>520</v>
      </c>
      <c r="N1659" s="29">
        <v>8.3000000000000004E-2</v>
      </c>
      <c r="O1659" s="29">
        <v>2.7000000000000001E-3</v>
      </c>
      <c r="P1659" s="29">
        <v>10</v>
      </c>
      <c r="Q1659" s="29"/>
      <c r="R1659" s="29"/>
      <c r="S1659" s="29"/>
      <c r="T1659" s="29"/>
      <c r="U1659" s="29"/>
    </row>
    <row r="1660" spans="1:21" ht="25.2" x14ac:dyDescent="0.3">
      <c r="A1660" s="1"/>
      <c r="B1660" s="47">
        <v>1655</v>
      </c>
      <c r="C1660" s="45">
        <v>1051350</v>
      </c>
      <c r="D1660" s="29"/>
      <c r="E1660" s="31" t="s">
        <v>3378</v>
      </c>
      <c r="F1660" s="31"/>
      <c r="G1660" s="29" t="s">
        <v>31</v>
      </c>
      <c r="H1660" s="41" t="s">
        <v>4779</v>
      </c>
      <c r="I1660" s="29"/>
      <c r="J1660" s="46"/>
      <c r="K1660" s="38" t="s">
        <v>3180</v>
      </c>
      <c r="L1660" s="29" t="s">
        <v>158</v>
      </c>
      <c r="M1660" s="33">
        <v>15343</v>
      </c>
      <c r="N1660" s="29">
        <v>0.72</v>
      </c>
      <c r="O1660" s="29">
        <v>1.5469999999999999E-2</v>
      </c>
      <c r="P1660" s="29">
        <v>1</v>
      </c>
      <c r="Q1660" s="29"/>
      <c r="R1660" s="29"/>
      <c r="S1660" s="29"/>
      <c r="T1660" s="29"/>
      <c r="U1660" s="29"/>
    </row>
    <row r="1661" spans="1:21" ht="25.2" x14ac:dyDescent="0.3">
      <c r="A1661" s="1"/>
      <c r="B1661" s="47">
        <v>1656</v>
      </c>
      <c r="C1661" s="45">
        <v>1093057</v>
      </c>
      <c r="D1661" s="37" t="s">
        <v>3379</v>
      </c>
      <c r="E1661" s="32" t="s">
        <v>3380</v>
      </c>
      <c r="F1661" s="32"/>
      <c r="G1661" s="29" t="s">
        <v>47</v>
      </c>
      <c r="H1661" s="41" t="s">
        <v>4779</v>
      </c>
      <c r="I1661" s="29"/>
      <c r="J1661" s="46"/>
      <c r="K1661" s="55" t="s">
        <v>3381</v>
      </c>
      <c r="L1661" s="29" t="s">
        <v>158</v>
      </c>
      <c r="M1661" s="33">
        <v>5496</v>
      </c>
      <c r="N1661" s="29">
        <v>0.72</v>
      </c>
      <c r="O1661" s="29">
        <v>7.2630000000000004E-3</v>
      </c>
      <c r="P1661" s="29">
        <v>1</v>
      </c>
      <c r="Q1661" s="29"/>
      <c r="R1661" s="29"/>
      <c r="S1661" s="29"/>
      <c r="T1661" s="29"/>
      <c r="U1661" s="29"/>
    </row>
    <row r="1662" spans="1:21" ht="25.2" x14ac:dyDescent="0.3">
      <c r="A1662" s="1"/>
      <c r="B1662" s="47">
        <v>1657</v>
      </c>
      <c r="C1662" s="45">
        <v>1093058</v>
      </c>
      <c r="D1662" s="37" t="s">
        <v>3382</v>
      </c>
      <c r="E1662" s="32" t="s">
        <v>3383</v>
      </c>
      <c r="F1662" s="32"/>
      <c r="G1662" s="29" t="s">
        <v>47</v>
      </c>
      <c r="H1662" s="41" t="s">
        <v>4779</v>
      </c>
      <c r="I1662" s="29"/>
      <c r="J1662" s="46"/>
      <c r="K1662" s="55" t="s">
        <v>3381</v>
      </c>
      <c r="L1662" s="29" t="s">
        <v>158</v>
      </c>
      <c r="M1662" s="33">
        <v>2740</v>
      </c>
      <c r="N1662" s="29">
        <v>0.5</v>
      </c>
      <c r="O1662" s="29">
        <v>5.5760000000000002E-3</v>
      </c>
      <c r="P1662" s="29">
        <v>1</v>
      </c>
      <c r="Q1662" s="29"/>
      <c r="R1662" s="29"/>
      <c r="S1662" s="29"/>
      <c r="T1662" s="29"/>
      <c r="U1662" s="29"/>
    </row>
    <row r="1663" spans="1:21" ht="25.2" x14ac:dyDescent="0.3">
      <c r="A1663" s="1"/>
      <c r="B1663" s="47">
        <v>1658</v>
      </c>
      <c r="C1663" s="45">
        <v>1093059</v>
      </c>
      <c r="D1663" s="37" t="s">
        <v>3384</v>
      </c>
      <c r="E1663" s="32" t="s">
        <v>3385</v>
      </c>
      <c r="F1663" s="32"/>
      <c r="G1663" s="29" t="s">
        <v>47</v>
      </c>
      <c r="H1663" s="41" t="s">
        <v>4779</v>
      </c>
      <c r="I1663" s="29"/>
      <c r="J1663" s="46"/>
      <c r="K1663" s="55" t="s">
        <v>3381</v>
      </c>
      <c r="L1663" s="29" t="s">
        <v>158</v>
      </c>
      <c r="M1663" s="33">
        <v>2959</v>
      </c>
      <c r="N1663" s="29">
        <v>0.876</v>
      </c>
      <c r="O1663" s="29">
        <v>6.2449999999999997E-3</v>
      </c>
      <c r="P1663" s="29">
        <v>1</v>
      </c>
      <c r="Q1663" s="29"/>
      <c r="R1663" s="29"/>
      <c r="S1663" s="29"/>
      <c r="T1663" s="29"/>
      <c r="U1663" s="29"/>
    </row>
    <row r="1664" spans="1:21" ht="25.2" x14ac:dyDescent="0.3">
      <c r="A1664" s="1"/>
      <c r="B1664" s="47">
        <v>1659</v>
      </c>
      <c r="C1664" s="45">
        <v>1093060</v>
      </c>
      <c r="D1664" s="29">
        <v>1051374</v>
      </c>
      <c r="E1664" s="32" t="s">
        <v>3386</v>
      </c>
      <c r="F1664" s="32"/>
      <c r="G1664" s="29" t="s">
        <v>47</v>
      </c>
      <c r="H1664" s="41" t="s">
        <v>4779</v>
      </c>
      <c r="I1664" s="29"/>
      <c r="J1664" s="46"/>
      <c r="K1664" s="55" t="s">
        <v>3381</v>
      </c>
      <c r="L1664" s="29" t="s">
        <v>158</v>
      </c>
      <c r="M1664" s="33">
        <v>3392</v>
      </c>
      <c r="N1664" s="29">
        <v>0.5</v>
      </c>
      <c r="O1664" s="29">
        <v>4.6950000000000004E-3</v>
      </c>
      <c r="P1664" s="29">
        <v>1</v>
      </c>
      <c r="Q1664" s="29"/>
      <c r="R1664" s="29"/>
      <c r="S1664" s="29"/>
      <c r="T1664" s="29"/>
      <c r="U1664" s="29"/>
    </row>
    <row r="1665" spans="1:21" ht="25.2" x14ac:dyDescent="0.3">
      <c r="A1665" s="1"/>
      <c r="B1665" s="47">
        <v>1660</v>
      </c>
      <c r="C1665" s="45">
        <v>1093061</v>
      </c>
      <c r="D1665" s="29">
        <v>1060727</v>
      </c>
      <c r="E1665" s="32" t="s">
        <v>3387</v>
      </c>
      <c r="F1665" s="32"/>
      <c r="G1665" s="29" t="s">
        <v>47</v>
      </c>
      <c r="H1665" s="41" t="s">
        <v>4779</v>
      </c>
      <c r="I1665" s="29"/>
      <c r="J1665" s="46"/>
      <c r="K1665" s="55" t="s">
        <v>3381</v>
      </c>
      <c r="L1665" s="29" t="s">
        <v>158</v>
      </c>
      <c r="M1665" s="33">
        <v>7042</v>
      </c>
      <c r="N1665" s="29">
        <v>0.85</v>
      </c>
      <c r="O1665" s="29">
        <v>1.1712999999999999E-2</v>
      </c>
      <c r="P1665" s="29">
        <v>1</v>
      </c>
      <c r="Q1665" s="29"/>
      <c r="R1665" s="29"/>
      <c r="S1665" s="29"/>
      <c r="T1665" s="29"/>
      <c r="U1665" s="29"/>
    </row>
    <row r="1666" spans="1:21" ht="37.799999999999997" x14ac:dyDescent="0.3">
      <c r="A1666" s="1"/>
      <c r="B1666" s="47">
        <v>1661</v>
      </c>
      <c r="C1666" s="45">
        <v>1093062</v>
      </c>
      <c r="D1666" s="37" t="s">
        <v>3388</v>
      </c>
      <c r="E1666" s="39" t="s">
        <v>3389</v>
      </c>
      <c r="F1666" s="39"/>
      <c r="G1666" s="29" t="s">
        <v>61</v>
      </c>
      <c r="H1666" s="41" t="s">
        <v>4779</v>
      </c>
      <c r="I1666" s="29"/>
      <c r="J1666" s="46"/>
      <c r="K1666" s="55" t="s">
        <v>3381</v>
      </c>
      <c r="L1666" s="29" t="s">
        <v>158</v>
      </c>
      <c r="M1666" s="33">
        <v>2397</v>
      </c>
      <c r="N1666" s="29">
        <v>0.27</v>
      </c>
      <c r="O1666" s="29">
        <v>3.503E-3</v>
      </c>
      <c r="P1666" s="29">
        <v>1</v>
      </c>
      <c r="Q1666" s="29"/>
      <c r="R1666" s="29"/>
      <c r="S1666" s="29"/>
      <c r="T1666" s="29"/>
      <c r="U1666" s="29"/>
    </row>
    <row r="1667" spans="1:21" ht="25.2" x14ac:dyDescent="0.3">
      <c r="A1667" s="1"/>
      <c r="B1667" s="47">
        <v>1662</v>
      </c>
      <c r="C1667" s="45">
        <v>1093066</v>
      </c>
      <c r="D1667" s="29" t="s">
        <v>3394</v>
      </c>
      <c r="E1667" s="39" t="s">
        <v>3395</v>
      </c>
      <c r="F1667" s="39"/>
      <c r="G1667" s="29" t="s">
        <v>39</v>
      </c>
      <c r="H1667" s="41" t="s">
        <v>4779</v>
      </c>
      <c r="I1667" s="29"/>
      <c r="J1667" s="46"/>
      <c r="K1667" s="55" t="s">
        <v>3381</v>
      </c>
      <c r="L1667" s="29" t="s">
        <v>158</v>
      </c>
      <c r="M1667" s="33">
        <v>6366</v>
      </c>
      <c r="N1667" s="29">
        <v>0.3</v>
      </c>
      <c r="O1667" s="29">
        <v>1.44E-4</v>
      </c>
      <c r="P1667" s="29">
        <v>1</v>
      </c>
      <c r="Q1667" s="29"/>
      <c r="R1667" s="29"/>
      <c r="S1667" s="29"/>
      <c r="T1667" s="29"/>
      <c r="U1667" s="29"/>
    </row>
    <row r="1668" spans="1:21" ht="25.2" x14ac:dyDescent="0.3">
      <c r="A1668" s="1"/>
      <c r="B1668" s="47">
        <v>1663</v>
      </c>
      <c r="C1668" s="45">
        <v>1093069</v>
      </c>
      <c r="D1668" s="29" t="s">
        <v>3394</v>
      </c>
      <c r="E1668" s="39" t="s">
        <v>3398</v>
      </c>
      <c r="F1668" s="39"/>
      <c r="G1668" s="29" t="s">
        <v>39</v>
      </c>
      <c r="H1668" s="41" t="s">
        <v>4779</v>
      </c>
      <c r="I1668" s="29"/>
      <c r="J1668" s="46"/>
      <c r="K1668" s="55" t="s">
        <v>3381</v>
      </c>
      <c r="L1668" s="29" t="s">
        <v>158</v>
      </c>
      <c r="M1668" s="33">
        <v>5816</v>
      </c>
      <c r="N1668" s="29">
        <v>0.4</v>
      </c>
      <c r="O1668" s="29">
        <v>2.81E-4</v>
      </c>
      <c r="P1668" s="29">
        <v>1</v>
      </c>
      <c r="Q1668" s="29"/>
      <c r="R1668" s="29"/>
      <c r="S1668" s="29"/>
      <c r="T1668" s="29"/>
      <c r="U1668" s="29"/>
    </row>
    <row r="1669" spans="1:21" ht="25.2" x14ac:dyDescent="0.3">
      <c r="A1669" s="1"/>
      <c r="B1669" s="47">
        <v>1664</v>
      </c>
      <c r="C1669" s="45">
        <v>1093072</v>
      </c>
      <c r="D1669" s="29">
        <v>1051395</v>
      </c>
      <c r="E1669" s="39" t="s">
        <v>3402</v>
      </c>
      <c r="F1669" s="39"/>
      <c r="G1669" s="29" t="s">
        <v>39</v>
      </c>
      <c r="H1669" s="41" t="s">
        <v>4779</v>
      </c>
      <c r="I1669" s="29"/>
      <c r="J1669" s="46"/>
      <c r="K1669" s="55" t="s">
        <v>3381</v>
      </c>
      <c r="L1669" s="29" t="s">
        <v>158</v>
      </c>
      <c r="M1669" s="33">
        <v>535</v>
      </c>
      <c r="N1669" s="29">
        <v>0.1</v>
      </c>
      <c r="O1669" s="29">
        <v>1.35E-4</v>
      </c>
      <c r="P1669" s="29">
        <v>1</v>
      </c>
      <c r="Q1669" s="29"/>
      <c r="R1669" s="29"/>
      <c r="S1669" s="29"/>
      <c r="T1669" s="29"/>
      <c r="U1669" s="29"/>
    </row>
    <row r="1670" spans="1:21" ht="25.2" x14ac:dyDescent="0.3">
      <c r="A1670" s="1"/>
      <c r="B1670" s="47">
        <v>1665</v>
      </c>
      <c r="C1670" s="45">
        <v>1093089</v>
      </c>
      <c r="D1670" s="29"/>
      <c r="E1670" s="32" t="s">
        <v>3403</v>
      </c>
      <c r="F1670" s="32"/>
      <c r="G1670" s="29" t="s">
        <v>92</v>
      </c>
      <c r="H1670" s="41" t="s">
        <v>4779</v>
      </c>
      <c r="I1670" s="29"/>
      <c r="J1670" s="46"/>
      <c r="K1670" s="55" t="s">
        <v>3381</v>
      </c>
      <c r="L1670" s="29" t="s">
        <v>158</v>
      </c>
      <c r="M1670" s="33">
        <v>1154</v>
      </c>
      <c r="N1670" s="29">
        <v>0.51</v>
      </c>
      <c r="O1670" s="29">
        <v>1.936E-3</v>
      </c>
      <c r="P1670" s="29">
        <v>1</v>
      </c>
      <c r="Q1670" s="29"/>
      <c r="R1670" s="29"/>
      <c r="S1670" s="29"/>
      <c r="T1670" s="29"/>
      <c r="U1670" s="29"/>
    </row>
    <row r="1671" spans="1:21" ht="25.2" x14ac:dyDescent="0.3">
      <c r="A1671" s="1"/>
      <c r="B1671" s="47">
        <v>1666</v>
      </c>
      <c r="C1671" s="45">
        <v>1093090</v>
      </c>
      <c r="D1671" s="29"/>
      <c r="E1671" s="32" t="s">
        <v>3404</v>
      </c>
      <c r="F1671" s="32"/>
      <c r="G1671" s="29" t="s">
        <v>92</v>
      </c>
      <c r="H1671" s="41" t="s">
        <v>4779</v>
      </c>
      <c r="I1671" s="29"/>
      <c r="J1671" s="46"/>
      <c r="K1671" s="55" t="s">
        <v>3381</v>
      </c>
      <c r="L1671" s="29" t="s">
        <v>158</v>
      </c>
      <c r="M1671" s="33">
        <v>1501</v>
      </c>
      <c r="N1671" s="29">
        <v>0.2</v>
      </c>
      <c r="O1671" s="29">
        <v>2.4199999999999998E-3</v>
      </c>
      <c r="P1671" s="29">
        <v>1</v>
      </c>
      <c r="Q1671" s="29"/>
      <c r="R1671" s="29"/>
      <c r="S1671" s="29"/>
      <c r="T1671" s="29"/>
      <c r="U1671" s="29"/>
    </row>
    <row r="1672" spans="1:21" ht="25.2" x14ac:dyDescent="0.3">
      <c r="A1672" s="1"/>
      <c r="B1672" s="47">
        <v>1667</v>
      </c>
      <c r="C1672" s="45">
        <v>1093091</v>
      </c>
      <c r="D1672" s="29"/>
      <c r="E1672" s="32" t="s">
        <v>3405</v>
      </c>
      <c r="F1672" s="32"/>
      <c r="G1672" s="29" t="s">
        <v>92</v>
      </c>
      <c r="H1672" s="41" t="s">
        <v>4779</v>
      </c>
      <c r="I1672" s="29"/>
      <c r="J1672" s="46"/>
      <c r="K1672" s="55" t="s">
        <v>3381</v>
      </c>
      <c r="L1672" s="29" t="s">
        <v>158</v>
      </c>
      <c r="M1672" s="33">
        <v>3437</v>
      </c>
      <c r="N1672" s="29">
        <v>0.46</v>
      </c>
      <c r="O1672" s="29">
        <v>7.26E-3</v>
      </c>
      <c r="P1672" s="29">
        <v>1</v>
      </c>
      <c r="Q1672" s="29"/>
      <c r="R1672" s="29"/>
      <c r="S1672" s="29"/>
      <c r="T1672" s="29"/>
      <c r="U1672" s="29"/>
    </row>
    <row r="1673" spans="1:21" ht="25.2" x14ac:dyDescent="0.3">
      <c r="A1673" s="1"/>
      <c r="B1673" s="47">
        <v>1668</v>
      </c>
      <c r="C1673" s="45">
        <v>1093094</v>
      </c>
      <c r="D1673" s="29"/>
      <c r="E1673" s="32" t="s">
        <v>3406</v>
      </c>
      <c r="F1673" s="32"/>
      <c r="G1673" s="29" t="s">
        <v>92</v>
      </c>
      <c r="H1673" s="41" t="s">
        <v>4779</v>
      </c>
      <c r="I1673" s="29"/>
      <c r="J1673" s="46"/>
      <c r="K1673" s="55" t="s">
        <v>3381</v>
      </c>
      <c r="L1673" s="29" t="s">
        <v>158</v>
      </c>
      <c r="M1673" s="33">
        <v>1858</v>
      </c>
      <c r="N1673" s="29">
        <v>0.14000000000000001</v>
      </c>
      <c r="O1673" s="29">
        <v>1.936E-3</v>
      </c>
      <c r="P1673" s="29">
        <v>1</v>
      </c>
      <c r="Q1673" s="29"/>
      <c r="R1673" s="29"/>
      <c r="S1673" s="29"/>
      <c r="T1673" s="29"/>
      <c r="U1673" s="29"/>
    </row>
    <row r="1674" spans="1:21" ht="25.2" x14ac:dyDescent="0.3">
      <c r="A1674" s="1"/>
      <c r="B1674" s="47">
        <v>1669</v>
      </c>
      <c r="C1674" s="45">
        <v>1093095</v>
      </c>
      <c r="D1674" s="29"/>
      <c r="E1674" s="32" t="s">
        <v>4064</v>
      </c>
      <c r="F1674" s="32"/>
      <c r="G1674" s="29" t="s">
        <v>92</v>
      </c>
      <c r="H1674" s="41" t="s">
        <v>4779</v>
      </c>
      <c r="I1674" s="29"/>
      <c r="J1674" s="46"/>
      <c r="K1674" s="55" t="s">
        <v>3381</v>
      </c>
      <c r="L1674" s="29" t="s">
        <v>158</v>
      </c>
      <c r="M1674" s="33">
        <v>1975</v>
      </c>
      <c r="N1674" s="29">
        <v>0.17</v>
      </c>
      <c r="O1674" s="29">
        <v>2E-3</v>
      </c>
      <c r="P1674" s="29">
        <v>1</v>
      </c>
      <c r="Q1674" s="29"/>
      <c r="R1674" s="29"/>
      <c r="S1674" s="29"/>
      <c r="T1674" s="29"/>
      <c r="U1674" s="29"/>
    </row>
    <row r="1675" spans="1:21" ht="25.2" x14ac:dyDescent="0.3">
      <c r="A1675" s="1"/>
      <c r="B1675" s="47">
        <v>1670</v>
      </c>
      <c r="C1675" s="45">
        <v>1093096</v>
      </c>
      <c r="D1675" s="29"/>
      <c r="E1675" s="32" t="s">
        <v>3407</v>
      </c>
      <c r="F1675" s="32"/>
      <c r="G1675" s="29" t="s">
        <v>92</v>
      </c>
      <c r="H1675" s="41" t="s">
        <v>4779</v>
      </c>
      <c r="I1675" s="29"/>
      <c r="J1675" s="46"/>
      <c r="K1675" s="55" t="s">
        <v>3381</v>
      </c>
      <c r="L1675" s="29" t="s">
        <v>158</v>
      </c>
      <c r="M1675" s="33">
        <v>2245</v>
      </c>
      <c r="N1675" s="29">
        <v>0.22</v>
      </c>
      <c r="O1675" s="29">
        <v>2.0799999999999998E-3</v>
      </c>
      <c r="P1675" s="29">
        <v>1</v>
      </c>
      <c r="Q1675" s="29"/>
      <c r="R1675" s="29"/>
      <c r="S1675" s="29"/>
      <c r="T1675" s="29"/>
      <c r="U1675" s="29"/>
    </row>
    <row r="1676" spans="1:21" ht="25.2" x14ac:dyDescent="0.3">
      <c r="A1676" s="1"/>
      <c r="B1676" s="47">
        <v>1671</v>
      </c>
      <c r="C1676" s="45">
        <v>1093098</v>
      </c>
      <c r="D1676" s="29"/>
      <c r="E1676" s="39" t="s">
        <v>3409</v>
      </c>
      <c r="F1676" s="39"/>
      <c r="G1676" s="29" t="s">
        <v>92</v>
      </c>
      <c r="H1676" s="41" t="s">
        <v>4779</v>
      </c>
      <c r="I1676" s="29"/>
      <c r="J1676" s="46"/>
      <c r="K1676" s="55" t="s">
        <v>3381</v>
      </c>
      <c r="L1676" s="29" t="s">
        <v>158</v>
      </c>
      <c r="M1676" s="33">
        <v>2742</v>
      </c>
      <c r="N1676" s="29">
        <v>0.3</v>
      </c>
      <c r="O1676" s="29">
        <v>3.7499999999999999E-3</v>
      </c>
      <c r="P1676" s="29">
        <v>4</v>
      </c>
      <c r="Q1676" s="29"/>
      <c r="R1676" s="29"/>
      <c r="S1676" s="29"/>
      <c r="T1676" s="29"/>
      <c r="U1676" s="29"/>
    </row>
    <row r="1677" spans="1:21" ht="25.2" x14ac:dyDescent="0.3">
      <c r="A1677" s="1"/>
      <c r="B1677" s="47">
        <v>1672</v>
      </c>
      <c r="C1677" s="45">
        <v>1093100</v>
      </c>
      <c r="D1677" s="29"/>
      <c r="E1677" s="39" t="s">
        <v>3411</v>
      </c>
      <c r="F1677" s="39"/>
      <c r="G1677" s="29" t="s">
        <v>92</v>
      </c>
      <c r="H1677" s="41" t="s">
        <v>4779</v>
      </c>
      <c r="I1677" s="29"/>
      <c r="J1677" s="46"/>
      <c r="K1677" s="55" t="s">
        <v>3381</v>
      </c>
      <c r="L1677" s="29" t="s">
        <v>158</v>
      </c>
      <c r="M1677" s="33">
        <v>7181</v>
      </c>
      <c r="N1677" s="29">
        <v>0.08</v>
      </c>
      <c r="O1677" s="29">
        <v>7.6800000000000002E-4</v>
      </c>
      <c r="P1677" s="29">
        <v>1</v>
      </c>
      <c r="Q1677" s="29"/>
      <c r="R1677" s="29"/>
      <c r="S1677" s="29"/>
      <c r="T1677" s="29"/>
      <c r="U1677" s="29"/>
    </row>
    <row r="1678" spans="1:21" ht="25.2" x14ac:dyDescent="0.3">
      <c r="A1678" s="1"/>
      <c r="B1678" s="47">
        <v>1673</v>
      </c>
      <c r="C1678" s="45">
        <v>1093101</v>
      </c>
      <c r="D1678" s="29"/>
      <c r="E1678" s="32" t="s">
        <v>3412</v>
      </c>
      <c r="F1678" s="32"/>
      <c r="G1678" s="29" t="s">
        <v>92</v>
      </c>
      <c r="H1678" s="41" t="s">
        <v>4779</v>
      </c>
      <c r="I1678" s="29"/>
      <c r="J1678" s="46"/>
      <c r="K1678" s="55" t="s">
        <v>3381</v>
      </c>
      <c r="L1678" s="29" t="s">
        <v>158</v>
      </c>
      <c r="M1678" s="33">
        <v>1930</v>
      </c>
      <c r="N1678" s="29">
        <v>0.06</v>
      </c>
      <c r="O1678" s="29">
        <v>1.1249999999999999E-3</v>
      </c>
      <c r="P1678" s="29">
        <v>1</v>
      </c>
      <c r="Q1678" s="29"/>
      <c r="R1678" s="29"/>
      <c r="S1678" s="29"/>
      <c r="T1678" s="29"/>
      <c r="U1678" s="29"/>
    </row>
    <row r="1679" spans="1:21" ht="25.2" x14ac:dyDescent="0.3">
      <c r="A1679" s="1"/>
      <c r="B1679" s="47">
        <v>1674</v>
      </c>
      <c r="C1679" s="45">
        <v>1093102</v>
      </c>
      <c r="D1679" s="29"/>
      <c r="E1679" s="32" t="s">
        <v>3413</v>
      </c>
      <c r="F1679" s="32"/>
      <c r="G1679" s="29" t="s">
        <v>92</v>
      </c>
      <c r="H1679" s="41" t="s">
        <v>4779</v>
      </c>
      <c r="I1679" s="29"/>
      <c r="J1679" s="46"/>
      <c r="K1679" s="55" t="s">
        <v>3381</v>
      </c>
      <c r="L1679" s="29" t="s">
        <v>158</v>
      </c>
      <c r="M1679" s="33">
        <v>2686</v>
      </c>
      <c r="N1679" s="29">
        <v>0.05</v>
      </c>
      <c r="O1679" s="29">
        <v>6.7599999999999995E-4</v>
      </c>
      <c r="P1679" s="29">
        <v>1</v>
      </c>
      <c r="Q1679" s="29"/>
      <c r="R1679" s="29"/>
      <c r="S1679" s="29"/>
      <c r="T1679" s="29"/>
      <c r="U1679" s="29"/>
    </row>
    <row r="1680" spans="1:21" ht="25.2" x14ac:dyDescent="0.3">
      <c r="A1680" s="1"/>
      <c r="B1680" s="47">
        <v>1675</v>
      </c>
      <c r="C1680" s="45">
        <v>1094253</v>
      </c>
      <c r="D1680" s="29" t="s">
        <v>3418</v>
      </c>
      <c r="E1680" s="32" t="s">
        <v>3419</v>
      </c>
      <c r="F1680" s="32"/>
      <c r="G1680" s="29" t="s">
        <v>92</v>
      </c>
      <c r="H1680" s="41" t="s">
        <v>4779</v>
      </c>
      <c r="I1680" s="29"/>
      <c r="J1680" s="46"/>
      <c r="K1680" s="55" t="s">
        <v>3381</v>
      </c>
      <c r="L1680" s="29" t="s">
        <v>158</v>
      </c>
      <c r="M1680" s="33">
        <v>2972</v>
      </c>
      <c r="N1680" s="29">
        <v>0.67</v>
      </c>
      <c r="O1680" s="29">
        <v>1.3988E-2</v>
      </c>
      <c r="P1680" s="29">
        <v>1</v>
      </c>
      <c r="Q1680" s="29"/>
      <c r="R1680" s="29"/>
      <c r="S1680" s="29"/>
      <c r="T1680" s="29"/>
      <c r="U1680" s="29"/>
    </row>
    <row r="1681" spans="1:21" ht="25.2" x14ac:dyDescent="0.3">
      <c r="A1681" s="1"/>
      <c r="B1681" s="47">
        <v>1676</v>
      </c>
      <c r="C1681" s="45">
        <v>1094254</v>
      </c>
      <c r="D1681" s="29" t="s">
        <v>3418</v>
      </c>
      <c r="E1681" s="32" t="s">
        <v>3420</v>
      </c>
      <c r="F1681" s="32"/>
      <c r="G1681" s="29" t="s">
        <v>92</v>
      </c>
      <c r="H1681" s="41" t="s">
        <v>4779</v>
      </c>
      <c r="I1681" s="29"/>
      <c r="J1681" s="46"/>
      <c r="K1681" s="55" t="s">
        <v>3381</v>
      </c>
      <c r="L1681" s="29" t="s">
        <v>158</v>
      </c>
      <c r="M1681" s="33">
        <v>3568</v>
      </c>
      <c r="N1681" s="29">
        <v>0.56000000000000005</v>
      </c>
      <c r="O1681" s="29">
        <v>8.7119999999999993E-3</v>
      </c>
      <c r="P1681" s="29">
        <v>1</v>
      </c>
      <c r="Q1681" s="29"/>
      <c r="R1681" s="29"/>
      <c r="S1681" s="29"/>
      <c r="T1681" s="29"/>
      <c r="U1681" s="29"/>
    </row>
    <row r="1682" spans="1:21" ht="25.2" x14ac:dyDescent="0.3">
      <c r="A1682" s="1"/>
      <c r="B1682" s="47">
        <v>1677</v>
      </c>
      <c r="C1682" s="45">
        <v>1094257</v>
      </c>
      <c r="D1682" s="29" t="s">
        <v>3418</v>
      </c>
      <c r="E1682" s="32" t="s">
        <v>3421</v>
      </c>
      <c r="F1682" s="32"/>
      <c r="G1682" s="29" t="s">
        <v>92</v>
      </c>
      <c r="H1682" s="41" t="s">
        <v>4779</v>
      </c>
      <c r="I1682" s="29"/>
      <c r="J1682" s="46"/>
      <c r="K1682" s="55" t="s">
        <v>3381</v>
      </c>
      <c r="L1682" s="29" t="s">
        <v>158</v>
      </c>
      <c r="M1682" s="33">
        <v>5560</v>
      </c>
      <c r="N1682" s="29">
        <v>0.51</v>
      </c>
      <c r="O1682" s="29">
        <v>2.6259999999999999E-3</v>
      </c>
      <c r="P1682" s="29">
        <v>1</v>
      </c>
      <c r="Q1682" s="29"/>
      <c r="R1682" s="29"/>
      <c r="S1682" s="29"/>
      <c r="T1682" s="29"/>
      <c r="U1682" s="29"/>
    </row>
    <row r="1683" spans="1:21" ht="25.2" x14ac:dyDescent="0.3">
      <c r="A1683" s="1"/>
      <c r="B1683" s="47">
        <v>1678</v>
      </c>
      <c r="C1683" s="45">
        <v>1087241</v>
      </c>
      <c r="D1683" s="45">
        <v>1051375</v>
      </c>
      <c r="E1683" s="39" t="s">
        <v>3427</v>
      </c>
      <c r="F1683" s="39"/>
      <c r="G1683" s="29" t="s">
        <v>61</v>
      </c>
      <c r="H1683" s="41" t="s">
        <v>4779</v>
      </c>
      <c r="I1683" s="29"/>
      <c r="J1683" s="46"/>
      <c r="K1683" s="38" t="s">
        <v>3180</v>
      </c>
      <c r="L1683" s="29" t="s">
        <v>158</v>
      </c>
      <c r="M1683" s="33">
        <v>7959</v>
      </c>
      <c r="N1683" s="29">
        <v>0.9</v>
      </c>
      <c r="O1683" s="29">
        <v>8.0000000000000002E-3</v>
      </c>
      <c r="P1683" s="29">
        <v>1</v>
      </c>
      <c r="Q1683" s="29"/>
      <c r="R1683" s="29"/>
      <c r="S1683" s="29"/>
      <c r="T1683" s="29"/>
      <c r="U1683" s="29"/>
    </row>
    <row r="1684" spans="1:21" ht="25.2" x14ac:dyDescent="0.3">
      <c r="A1684" s="1"/>
      <c r="B1684" s="47">
        <v>1679</v>
      </c>
      <c r="C1684" s="45">
        <v>1051381</v>
      </c>
      <c r="D1684" s="29"/>
      <c r="E1684" s="39" t="s">
        <v>3430</v>
      </c>
      <c r="F1684" s="39"/>
      <c r="G1684" s="29" t="s">
        <v>61</v>
      </c>
      <c r="H1684" s="41" t="s">
        <v>4779</v>
      </c>
      <c r="I1684" s="29" t="s">
        <v>3431</v>
      </c>
      <c r="J1684" s="46"/>
      <c r="K1684" s="38" t="s">
        <v>3180</v>
      </c>
      <c r="L1684" s="29" t="s">
        <v>158</v>
      </c>
      <c r="M1684" s="33">
        <v>3446</v>
      </c>
      <c r="N1684" s="29">
        <v>0.32</v>
      </c>
      <c r="O1684" s="29">
        <v>2E-3</v>
      </c>
      <c r="P1684" s="29">
        <v>1</v>
      </c>
      <c r="Q1684" s="29"/>
      <c r="R1684" s="29"/>
      <c r="S1684" s="29"/>
      <c r="T1684" s="29"/>
      <c r="U1684" s="29"/>
    </row>
    <row r="1685" spans="1:21" ht="25.2" x14ac:dyDescent="0.3">
      <c r="A1685" s="1"/>
      <c r="B1685" s="47">
        <v>1680</v>
      </c>
      <c r="C1685" s="45">
        <v>1060729</v>
      </c>
      <c r="D1685" s="29"/>
      <c r="E1685" s="39" t="s">
        <v>3433</v>
      </c>
      <c r="F1685" s="39"/>
      <c r="G1685" s="29" t="s">
        <v>61</v>
      </c>
      <c r="H1685" s="41" t="s">
        <v>4779</v>
      </c>
      <c r="I1685" s="29"/>
      <c r="J1685" s="46"/>
      <c r="K1685" s="38" t="s">
        <v>3180</v>
      </c>
      <c r="L1685" s="29" t="s">
        <v>158</v>
      </c>
      <c r="M1685" s="33">
        <v>10717</v>
      </c>
      <c r="N1685" s="29">
        <v>0.1</v>
      </c>
      <c r="O1685" s="29">
        <v>7.2899999999999996E-3</v>
      </c>
      <c r="P1685" s="29">
        <v>1</v>
      </c>
      <c r="Q1685" s="29"/>
      <c r="R1685" s="29"/>
      <c r="S1685" s="29"/>
      <c r="T1685" s="29"/>
      <c r="U1685" s="29"/>
    </row>
    <row r="1686" spans="1:21" ht="25.2" x14ac:dyDescent="0.3">
      <c r="A1686" s="1"/>
      <c r="B1686" s="47">
        <v>1681</v>
      </c>
      <c r="C1686" s="45">
        <v>1051090</v>
      </c>
      <c r="D1686" s="29"/>
      <c r="E1686" s="31" t="s">
        <v>3434</v>
      </c>
      <c r="F1686" s="31"/>
      <c r="G1686" s="37" t="s">
        <v>47</v>
      </c>
      <c r="H1686" s="41" t="s">
        <v>4779</v>
      </c>
      <c r="I1686" s="29"/>
      <c r="J1686" s="46"/>
      <c r="K1686" s="38" t="s">
        <v>3180</v>
      </c>
      <c r="L1686" s="29" t="s">
        <v>158</v>
      </c>
      <c r="M1686" s="33">
        <v>1707</v>
      </c>
      <c r="N1686" s="29">
        <v>0.77800000000000002</v>
      </c>
      <c r="O1686" s="29">
        <v>1.6250000000000001E-2</v>
      </c>
      <c r="P1686" s="29">
        <v>10</v>
      </c>
      <c r="Q1686" s="29"/>
      <c r="R1686" s="29"/>
      <c r="S1686" s="29"/>
      <c r="T1686" s="29"/>
      <c r="U1686" s="29"/>
    </row>
    <row r="1687" spans="1:21" ht="25.2" x14ac:dyDescent="0.3">
      <c r="A1687" s="1"/>
      <c r="B1687" s="47">
        <v>1682</v>
      </c>
      <c r="C1687" s="45">
        <v>1053702</v>
      </c>
      <c r="D1687" s="29"/>
      <c r="E1687" s="39" t="s">
        <v>3435</v>
      </c>
      <c r="F1687" s="39"/>
      <c r="G1687" s="29" t="s">
        <v>31</v>
      </c>
      <c r="H1687" s="41" t="s">
        <v>4779</v>
      </c>
      <c r="I1687" s="29"/>
      <c r="J1687" s="46"/>
      <c r="K1687" s="38" t="s">
        <v>3180</v>
      </c>
      <c r="L1687" s="29" t="s">
        <v>158</v>
      </c>
      <c r="M1687" s="33">
        <v>1125</v>
      </c>
      <c r="N1687" s="29">
        <v>0.438</v>
      </c>
      <c r="O1687" s="29">
        <v>1.0829999999999999E-2</v>
      </c>
      <c r="P1687" s="29">
        <v>10</v>
      </c>
      <c r="Q1687" s="29"/>
      <c r="R1687" s="29"/>
      <c r="S1687" s="29"/>
      <c r="T1687" s="29"/>
      <c r="U1687" s="29"/>
    </row>
    <row r="1688" spans="1:21" x14ac:dyDescent="0.3">
      <c r="A1688" s="1"/>
      <c r="B1688" s="47">
        <v>1683</v>
      </c>
      <c r="C1688" s="126" t="s">
        <v>3439</v>
      </c>
      <c r="D1688" s="138"/>
      <c r="E1688" s="39"/>
      <c r="F1688" s="39"/>
      <c r="G1688" s="29"/>
      <c r="H1688" s="47"/>
      <c r="I1688" s="29"/>
      <c r="J1688" s="46"/>
      <c r="K1688" s="38"/>
      <c r="L1688" s="29"/>
      <c r="M1688" s="33"/>
      <c r="N1688" s="29"/>
      <c r="O1688" s="29"/>
      <c r="P1688" s="29"/>
      <c r="Q1688" s="29"/>
      <c r="R1688" s="29"/>
      <c r="S1688" s="29"/>
      <c r="T1688" s="29"/>
      <c r="U1688" s="29"/>
    </row>
    <row r="1689" spans="1:21" ht="25.2" x14ac:dyDescent="0.3">
      <c r="A1689" s="1"/>
      <c r="B1689" s="47">
        <v>1684</v>
      </c>
      <c r="C1689" s="45">
        <v>1000193</v>
      </c>
      <c r="D1689" s="29"/>
      <c r="E1689" s="31" t="s">
        <v>3444</v>
      </c>
      <c r="F1689" s="31"/>
      <c r="G1689" s="29" t="s">
        <v>47</v>
      </c>
      <c r="H1689" s="41" t="s">
        <v>4779</v>
      </c>
      <c r="I1689" s="29"/>
      <c r="J1689" s="46"/>
      <c r="K1689" s="38" t="s">
        <v>3441</v>
      </c>
      <c r="L1689" s="29" t="s">
        <v>158</v>
      </c>
      <c r="M1689" s="33">
        <v>2626</v>
      </c>
      <c r="N1689" s="29">
        <v>1.3460000000000001</v>
      </c>
      <c r="O1689" s="29">
        <v>1.299E-2</v>
      </c>
      <c r="P1689" s="29">
        <v>6</v>
      </c>
      <c r="Q1689" s="29">
        <v>3110</v>
      </c>
      <c r="R1689" s="29">
        <v>110</v>
      </c>
      <c r="S1689" s="29">
        <v>150</v>
      </c>
      <c r="T1689" s="29">
        <v>8.0760000000000005</v>
      </c>
      <c r="U1689" s="29">
        <v>5.1315E-2</v>
      </c>
    </row>
    <row r="1690" spans="1:21" ht="25.2" x14ac:dyDescent="0.3">
      <c r="A1690" s="1"/>
      <c r="B1690" s="47">
        <v>1685</v>
      </c>
      <c r="C1690" s="45">
        <v>1000197</v>
      </c>
      <c r="D1690" s="29"/>
      <c r="E1690" s="31" t="s">
        <v>3446</v>
      </c>
      <c r="F1690" s="31"/>
      <c r="G1690" s="29" t="s">
        <v>31</v>
      </c>
      <c r="H1690" s="41" t="s">
        <v>4779</v>
      </c>
      <c r="I1690" s="29"/>
      <c r="J1690" s="46"/>
      <c r="K1690" s="38" t="s">
        <v>3441</v>
      </c>
      <c r="L1690" s="29" t="s">
        <v>158</v>
      </c>
      <c r="M1690" s="33">
        <v>1449</v>
      </c>
      <c r="N1690" s="29">
        <v>0.97099999999999997</v>
      </c>
      <c r="O1690" s="29">
        <v>8.9999999999999993E-3</v>
      </c>
      <c r="P1690" s="29">
        <v>4</v>
      </c>
      <c r="Q1690" s="29">
        <v>1120</v>
      </c>
      <c r="R1690" s="29">
        <v>160</v>
      </c>
      <c r="S1690" s="29">
        <v>150</v>
      </c>
      <c r="T1690" s="29">
        <v>3.8839999999999999</v>
      </c>
      <c r="U1690" s="29">
        <v>2.6880000000000001E-2</v>
      </c>
    </row>
    <row r="1691" spans="1:21" ht="25.2" x14ac:dyDescent="0.3">
      <c r="A1691" s="1"/>
      <c r="B1691" s="47">
        <v>1686</v>
      </c>
      <c r="C1691" s="45">
        <v>1000194</v>
      </c>
      <c r="D1691" s="29"/>
      <c r="E1691" s="31" t="s">
        <v>3448</v>
      </c>
      <c r="F1691" s="31"/>
      <c r="G1691" s="29" t="s">
        <v>31</v>
      </c>
      <c r="H1691" s="41" t="s">
        <v>4779</v>
      </c>
      <c r="I1691" s="29"/>
      <c r="J1691" s="46"/>
      <c r="K1691" s="38" t="s">
        <v>3441</v>
      </c>
      <c r="L1691" s="29" t="s">
        <v>158</v>
      </c>
      <c r="M1691" s="33">
        <v>3683</v>
      </c>
      <c r="N1691" s="29">
        <v>2.6920000000000002</v>
      </c>
      <c r="O1691" s="29">
        <v>2.5000000000000001E-2</v>
      </c>
      <c r="P1691" s="29">
        <v>4</v>
      </c>
      <c r="Q1691" s="29">
        <v>3120</v>
      </c>
      <c r="R1691" s="29">
        <v>160</v>
      </c>
      <c r="S1691" s="29">
        <v>150</v>
      </c>
      <c r="T1691" s="29">
        <v>10.768000000000001</v>
      </c>
      <c r="U1691" s="29">
        <v>7.4880000000000002E-2</v>
      </c>
    </row>
    <row r="1692" spans="1:21" ht="25.2" x14ac:dyDescent="0.3">
      <c r="A1692" s="1"/>
      <c r="B1692" s="47">
        <v>1687</v>
      </c>
      <c r="C1692" s="45">
        <v>1000195</v>
      </c>
      <c r="D1692" s="29"/>
      <c r="E1692" s="39" t="s">
        <v>3453</v>
      </c>
      <c r="F1692" s="39"/>
      <c r="G1692" s="29" t="s">
        <v>42</v>
      </c>
      <c r="H1692" s="41" t="s">
        <v>4779</v>
      </c>
      <c r="I1692" s="29"/>
      <c r="J1692" s="46"/>
      <c r="K1692" s="38" t="s">
        <v>3441</v>
      </c>
      <c r="L1692" s="29" t="s">
        <v>158</v>
      </c>
      <c r="M1692" s="33">
        <v>5217</v>
      </c>
      <c r="N1692" s="29">
        <v>5.79</v>
      </c>
      <c r="O1692" s="29">
        <v>5.1999999999999998E-2</v>
      </c>
      <c r="P1692" s="29">
        <v>4</v>
      </c>
      <c r="Q1692" s="29">
        <v>3160</v>
      </c>
      <c r="R1692" s="29">
        <v>220</v>
      </c>
      <c r="S1692" s="29">
        <v>230</v>
      </c>
      <c r="T1692" s="29">
        <v>23.16</v>
      </c>
      <c r="U1692" s="29">
        <v>0.15989600000000001</v>
      </c>
    </row>
    <row r="1693" spans="1:21" ht="25.2" x14ac:dyDescent="0.3">
      <c r="A1693" s="1"/>
      <c r="B1693" s="47">
        <v>1688</v>
      </c>
      <c r="C1693" s="45">
        <v>1087215</v>
      </c>
      <c r="D1693" s="29"/>
      <c r="E1693" s="32" t="s">
        <v>3454</v>
      </c>
      <c r="F1693" s="32"/>
      <c r="G1693" s="29" t="s">
        <v>39</v>
      </c>
      <c r="H1693" s="41" t="s">
        <v>4779</v>
      </c>
      <c r="I1693" s="29"/>
      <c r="J1693" s="46"/>
      <c r="K1693" s="38" t="s">
        <v>3441</v>
      </c>
      <c r="L1693" s="37" t="s">
        <v>158</v>
      </c>
      <c r="M1693" s="33">
        <v>5864</v>
      </c>
      <c r="N1693" s="29">
        <v>4.32</v>
      </c>
      <c r="O1693" s="29">
        <v>3.6999999999999998E-2</v>
      </c>
      <c r="P1693" s="29">
        <v>28</v>
      </c>
      <c r="Q1693" s="29">
        <v>1190</v>
      </c>
      <c r="R1693" s="29">
        <v>740</v>
      </c>
      <c r="S1693" s="29">
        <v>1250</v>
      </c>
      <c r="T1693" s="29">
        <v>120.96</v>
      </c>
      <c r="U1693" s="29">
        <v>1.1007499999999999</v>
      </c>
    </row>
    <row r="1694" spans="1:21" ht="25.2" x14ac:dyDescent="0.3">
      <c r="A1694" s="1"/>
      <c r="B1694" s="47">
        <v>1689</v>
      </c>
      <c r="C1694" s="45">
        <v>1087214</v>
      </c>
      <c r="D1694" s="29"/>
      <c r="E1694" s="48" t="s">
        <v>3455</v>
      </c>
      <c r="F1694" s="48"/>
      <c r="G1694" s="29" t="s">
        <v>39</v>
      </c>
      <c r="H1694" s="41" t="s">
        <v>4779</v>
      </c>
      <c r="I1694" s="29"/>
      <c r="J1694" s="46"/>
      <c r="K1694" s="38" t="s">
        <v>3441</v>
      </c>
      <c r="L1694" s="37" t="s">
        <v>158</v>
      </c>
      <c r="M1694" s="33">
        <v>14838</v>
      </c>
      <c r="N1694" s="29">
        <v>12.32</v>
      </c>
      <c r="O1694" s="29">
        <v>0.106</v>
      </c>
      <c r="P1694" s="29">
        <v>28</v>
      </c>
      <c r="Q1694" s="29">
        <v>3190</v>
      </c>
      <c r="R1694" s="29">
        <v>740</v>
      </c>
      <c r="S1694" s="29">
        <v>1250</v>
      </c>
      <c r="T1694" s="29">
        <v>344.96</v>
      </c>
      <c r="U1694" s="29">
        <v>2.9507500000000002</v>
      </c>
    </row>
    <row r="1695" spans="1:21" ht="25.2" x14ac:dyDescent="0.3">
      <c r="A1695" s="1"/>
      <c r="B1695" s="47">
        <v>1690</v>
      </c>
      <c r="C1695" s="45">
        <v>1122299</v>
      </c>
      <c r="D1695" s="29">
        <v>1000228</v>
      </c>
      <c r="E1695" s="31" t="s">
        <v>3462</v>
      </c>
      <c r="F1695" s="31"/>
      <c r="G1695" s="29" t="s">
        <v>47</v>
      </c>
      <c r="H1695" s="41" t="s">
        <v>4779</v>
      </c>
      <c r="I1695" s="29"/>
      <c r="J1695" s="46"/>
      <c r="K1695" s="38" t="s">
        <v>3441</v>
      </c>
      <c r="L1695" s="29" t="s">
        <v>158</v>
      </c>
      <c r="M1695" s="33">
        <v>923</v>
      </c>
      <c r="N1695" s="29">
        <v>0.28499999999999998</v>
      </c>
      <c r="O1695" s="29">
        <v>4.1999999999999997E-3</v>
      </c>
      <c r="P1695" s="29">
        <v>1</v>
      </c>
      <c r="Q1695" s="29"/>
      <c r="R1695" s="29"/>
      <c r="S1695" s="29"/>
      <c r="T1695" s="29"/>
      <c r="U1695" s="29"/>
    </row>
    <row r="1696" spans="1:21" ht="25.2" x14ac:dyDescent="0.3">
      <c r="A1696" s="1"/>
      <c r="B1696" s="47">
        <v>1691</v>
      </c>
      <c r="C1696" s="45">
        <v>1000229</v>
      </c>
      <c r="D1696" s="29"/>
      <c r="E1696" s="31" t="s">
        <v>3463</v>
      </c>
      <c r="F1696" s="31"/>
      <c r="G1696" s="29" t="s">
        <v>58</v>
      </c>
      <c r="H1696" s="41" t="s">
        <v>4779</v>
      </c>
      <c r="I1696" s="29"/>
      <c r="J1696" s="46"/>
      <c r="K1696" s="38" t="s">
        <v>3441</v>
      </c>
      <c r="L1696" s="29" t="s">
        <v>158</v>
      </c>
      <c r="M1696" s="33">
        <v>330.47</v>
      </c>
      <c r="N1696" s="29">
        <v>5.2999999999999999E-2</v>
      </c>
      <c r="O1696" s="29">
        <v>8.9999999999999998E-4</v>
      </c>
      <c r="P1696" s="29">
        <v>1</v>
      </c>
      <c r="Q1696" s="29"/>
      <c r="R1696" s="29"/>
      <c r="S1696" s="29"/>
      <c r="T1696" s="29"/>
      <c r="U1696" s="29"/>
    </row>
    <row r="1697" spans="1:21" ht="25.2" x14ac:dyDescent="0.3">
      <c r="A1697" s="1"/>
      <c r="B1697" s="47">
        <v>1692</v>
      </c>
      <c r="C1697" s="45">
        <v>1122302</v>
      </c>
      <c r="D1697" s="29">
        <v>1000231</v>
      </c>
      <c r="E1697" s="31" t="s">
        <v>3465</v>
      </c>
      <c r="F1697" s="31"/>
      <c r="G1697" s="29" t="s">
        <v>58</v>
      </c>
      <c r="H1697" s="41" t="s">
        <v>4779</v>
      </c>
      <c r="I1697" s="29"/>
      <c r="J1697" s="46"/>
      <c r="K1697" s="38" t="s">
        <v>3441</v>
      </c>
      <c r="L1697" s="29" t="s">
        <v>158</v>
      </c>
      <c r="M1697" s="33">
        <v>923</v>
      </c>
      <c r="N1697" s="29">
        <v>0.28299999999999997</v>
      </c>
      <c r="O1697" s="29">
        <v>4.1999999999999997E-3</v>
      </c>
      <c r="P1697" s="29">
        <v>1</v>
      </c>
      <c r="Q1697" s="29"/>
      <c r="R1697" s="29"/>
      <c r="S1697" s="29"/>
      <c r="T1697" s="29"/>
      <c r="U1697" s="29"/>
    </row>
    <row r="1698" spans="1:21" ht="25.2" x14ac:dyDescent="0.3">
      <c r="A1698" s="1"/>
      <c r="B1698" s="47">
        <v>1693</v>
      </c>
      <c r="C1698" s="45">
        <v>1087222</v>
      </c>
      <c r="D1698" s="29"/>
      <c r="E1698" s="32" t="s">
        <v>3466</v>
      </c>
      <c r="F1698" s="32"/>
      <c r="G1698" s="29" t="s">
        <v>58</v>
      </c>
      <c r="H1698" s="41" t="s">
        <v>4779</v>
      </c>
      <c r="I1698" s="29"/>
      <c r="J1698" s="46"/>
      <c r="K1698" s="38" t="s">
        <v>3441</v>
      </c>
      <c r="L1698" s="37" t="s">
        <v>158</v>
      </c>
      <c r="M1698" s="33">
        <v>2114</v>
      </c>
      <c r="N1698" s="29">
        <v>0.73199999999999998</v>
      </c>
      <c r="O1698" s="29">
        <v>1.146E-2</v>
      </c>
      <c r="P1698" s="29">
        <v>1</v>
      </c>
      <c r="Q1698" s="29"/>
      <c r="R1698" s="29"/>
      <c r="S1698" s="29"/>
      <c r="T1698" s="29"/>
      <c r="U1698" s="29"/>
    </row>
    <row r="1699" spans="1:21" ht="25.2" x14ac:dyDescent="0.3">
      <c r="A1699" s="1"/>
      <c r="B1699" s="47">
        <v>1694</v>
      </c>
      <c r="C1699" s="45">
        <v>1105767</v>
      </c>
      <c r="D1699" s="29"/>
      <c r="E1699" s="31" t="s">
        <v>3471</v>
      </c>
      <c r="F1699" s="31"/>
      <c r="G1699" s="37" t="s">
        <v>58</v>
      </c>
      <c r="H1699" s="41" t="s">
        <v>4779</v>
      </c>
      <c r="I1699" s="29"/>
      <c r="J1699" s="46"/>
      <c r="K1699" s="30" t="s">
        <v>3441</v>
      </c>
      <c r="L1699" s="37" t="s">
        <v>158</v>
      </c>
      <c r="M1699" s="33">
        <v>533</v>
      </c>
      <c r="N1699" s="29">
        <v>6.3E-2</v>
      </c>
      <c r="O1699" s="29">
        <v>1.08E-3</v>
      </c>
      <c r="P1699" s="29">
        <v>1</v>
      </c>
      <c r="Q1699" s="29"/>
      <c r="R1699" s="29"/>
      <c r="S1699" s="29"/>
      <c r="T1699" s="29"/>
      <c r="U1699" s="29"/>
    </row>
    <row r="1700" spans="1:21" ht="25.2" x14ac:dyDescent="0.3">
      <c r="A1700" s="1"/>
      <c r="B1700" s="47">
        <v>1695</v>
      </c>
      <c r="C1700" s="45">
        <v>1089595</v>
      </c>
      <c r="D1700" s="29"/>
      <c r="E1700" s="31" t="s">
        <v>3473</v>
      </c>
      <c r="F1700" s="31"/>
      <c r="G1700" s="29" t="s">
        <v>58</v>
      </c>
      <c r="H1700" s="41" t="s">
        <v>4779</v>
      </c>
      <c r="I1700" s="29"/>
      <c r="J1700" s="46"/>
      <c r="K1700" s="38" t="s">
        <v>3441</v>
      </c>
      <c r="L1700" s="37" t="s">
        <v>158</v>
      </c>
      <c r="M1700" s="33">
        <v>383.1</v>
      </c>
      <c r="N1700" s="29">
        <v>0.157</v>
      </c>
      <c r="O1700" s="29">
        <v>2.7000000000000001E-3</v>
      </c>
      <c r="P1700" s="29">
        <v>1</v>
      </c>
      <c r="Q1700" s="29"/>
      <c r="R1700" s="29"/>
      <c r="S1700" s="29"/>
      <c r="T1700" s="29"/>
      <c r="U1700" s="29"/>
    </row>
    <row r="1701" spans="1:21" ht="25.2" x14ac:dyDescent="0.3">
      <c r="A1701" s="1"/>
      <c r="B1701" s="47">
        <v>1696</v>
      </c>
      <c r="C1701" s="45">
        <v>1089594</v>
      </c>
      <c r="D1701" s="29"/>
      <c r="E1701" s="31" t="s">
        <v>3479</v>
      </c>
      <c r="F1701" s="31"/>
      <c r="G1701" s="29" t="s">
        <v>58</v>
      </c>
      <c r="H1701" s="41" t="s">
        <v>4779</v>
      </c>
      <c r="I1701" s="29"/>
      <c r="J1701" s="46"/>
      <c r="K1701" s="38" t="s">
        <v>3441</v>
      </c>
      <c r="L1701" s="37" t="s">
        <v>158</v>
      </c>
      <c r="M1701" s="33">
        <v>1044</v>
      </c>
      <c r="N1701" s="29">
        <v>0.62</v>
      </c>
      <c r="O1701" s="29">
        <v>1.0829999999999999E-2</v>
      </c>
      <c r="P1701" s="29">
        <v>1</v>
      </c>
      <c r="Q1701" s="29"/>
      <c r="R1701" s="29"/>
      <c r="S1701" s="29"/>
      <c r="T1701" s="29"/>
      <c r="U1701" s="29"/>
    </row>
    <row r="1702" spans="1:21" ht="25.2" x14ac:dyDescent="0.3">
      <c r="A1702" s="1"/>
      <c r="B1702" s="47">
        <v>1697</v>
      </c>
      <c r="C1702" s="45">
        <v>1122297</v>
      </c>
      <c r="D1702" s="29">
        <v>1000207</v>
      </c>
      <c r="E1702" s="31" t="s">
        <v>3483</v>
      </c>
      <c r="F1702" s="31"/>
      <c r="G1702" s="29" t="s">
        <v>58</v>
      </c>
      <c r="H1702" s="41" t="s">
        <v>4779</v>
      </c>
      <c r="I1702" s="29"/>
      <c r="J1702" s="46"/>
      <c r="K1702" s="38" t="s">
        <v>3441</v>
      </c>
      <c r="L1702" s="29" t="s">
        <v>158</v>
      </c>
      <c r="M1702" s="33">
        <v>903</v>
      </c>
      <c r="N1702" s="29">
        <v>0.30299999999999999</v>
      </c>
      <c r="O1702" s="29">
        <v>5.4099999999999999E-3</v>
      </c>
      <c r="P1702" s="29">
        <v>1</v>
      </c>
      <c r="Q1702" s="29"/>
      <c r="R1702" s="29"/>
      <c r="S1702" s="29"/>
      <c r="T1702" s="29"/>
      <c r="U1702" s="29"/>
    </row>
    <row r="1703" spans="1:21" ht="25.2" x14ac:dyDescent="0.3">
      <c r="A1703" s="1"/>
      <c r="B1703" s="47">
        <v>1698</v>
      </c>
      <c r="C1703" s="45">
        <v>1087216</v>
      </c>
      <c r="D1703" s="29"/>
      <c r="E1703" s="32" t="s">
        <v>3484</v>
      </c>
      <c r="F1703" s="32"/>
      <c r="G1703" s="29" t="s">
        <v>31</v>
      </c>
      <c r="H1703" s="41" t="s">
        <v>4779</v>
      </c>
      <c r="I1703" s="29"/>
      <c r="J1703" s="46"/>
      <c r="K1703" s="38" t="s">
        <v>3441</v>
      </c>
      <c r="L1703" s="37" t="s">
        <v>158</v>
      </c>
      <c r="M1703" s="33">
        <v>3089</v>
      </c>
      <c r="N1703" s="29">
        <v>1.08</v>
      </c>
      <c r="O1703" s="29">
        <v>1.375E-2</v>
      </c>
      <c r="P1703" s="29">
        <v>1</v>
      </c>
      <c r="Q1703" s="29"/>
      <c r="R1703" s="29"/>
      <c r="S1703" s="29"/>
      <c r="T1703" s="29"/>
      <c r="U1703" s="29"/>
    </row>
    <row r="1704" spans="1:21" ht="25.2" x14ac:dyDescent="0.3">
      <c r="A1704" s="1"/>
      <c r="B1704" s="47">
        <v>1699</v>
      </c>
      <c r="C1704" s="45">
        <v>1122298</v>
      </c>
      <c r="D1704" s="29">
        <v>1000208</v>
      </c>
      <c r="E1704" s="31" t="s">
        <v>3487</v>
      </c>
      <c r="F1704" s="31"/>
      <c r="G1704" s="29" t="s">
        <v>47</v>
      </c>
      <c r="H1704" s="41" t="s">
        <v>4779</v>
      </c>
      <c r="I1704" s="29"/>
      <c r="J1704" s="46"/>
      <c r="K1704" s="38" t="s">
        <v>3441</v>
      </c>
      <c r="L1704" s="29" t="s">
        <v>158</v>
      </c>
      <c r="M1704" s="33">
        <v>903</v>
      </c>
      <c r="N1704" s="29">
        <v>0.32200000000000001</v>
      </c>
      <c r="O1704" s="29">
        <v>5.4099999999999999E-3</v>
      </c>
      <c r="P1704" s="29">
        <v>1</v>
      </c>
      <c r="Q1704" s="29"/>
      <c r="R1704" s="29"/>
      <c r="S1704" s="29"/>
      <c r="T1704" s="29"/>
      <c r="U1704" s="29"/>
    </row>
    <row r="1705" spans="1:21" ht="25.2" x14ac:dyDescent="0.3">
      <c r="A1705" s="1"/>
      <c r="B1705" s="47">
        <v>1700</v>
      </c>
      <c r="C1705" s="45">
        <v>1087217</v>
      </c>
      <c r="D1705" s="29"/>
      <c r="E1705" s="32" t="s">
        <v>3488</v>
      </c>
      <c r="F1705" s="32"/>
      <c r="G1705" s="29" t="s">
        <v>31</v>
      </c>
      <c r="H1705" s="41" t="s">
        <v>4779</v>
      </c>
      <c r="I1705" s="29"/>
      <c r="J1705" s="46"/>
      <c r="K1705" s="38" t="s">
        <v>3441</v>
      </c>
      <c r="L1705" s="37" t="s">
        <v>158</v>
      </c>
      <c r="M1705" s="33">
        <v>3199</v>
      </c>
      <c r="N1705" s="29">
        <v>1.157</v>
      </c>
      <c r="O1705" s="29">
        <v>1.6250000000000001E-2</v>
      </c>
      <c r="P1705" s="29">
        <v>1</v>
      </c>
      <c r="Q1705" s="29"/>
      <c r="R1705" s="29"/>
      <c r="S1705" s="29"/>
      <c r="T1705" s="29"/>
      <c r="U1705" s="29"/>
    </row>
    <row r="1706" spans="1:21" ht="25.2" x14ac:dyDescent="0.3">
      <c r="A1706" s="1"/>
      <c r="B1706" s="47">
        <v>1701</v>
      </c>
      <c r="C1706" s="45">
        <v>1087218</v>
      </c>
      <c r="D1706" s="29"/>
      <c r="E1706" s="32" t="s">
        <v>3492</v>
      </c>
      <c r="F1706" s="32"/>
      <c r="G1706" s="29" t="s">
        <v>31</v>
      </c>
      <c r="H1706" s="41" t="s">
        <v>4779</v>
      </c>
      <c r="I1706" s="29"/>
      <c r="J1706" s="46"/>
      <c r="K1706" s="38" t="s">
        <v>3441</v>
      </c>
      <c r="L1706" s="37" t="s">
        <v>158</v>
      </c>
      <c r="M1706" s="33">
        <v>3329</v>
      </c>
      <c r="N1706" s="29">
        <v>1.1539999999999999</v>
      </c>
      <c r="O1706" s="29">
        <v>1.72E-2</v>
      </c>
      <c r="P1706" s="29">
        <v>1</v>
      </c>
      <c r="Q1706" s="29"/>
      <c r="R1706" s="29"/>
      <c r="S1706" s="29"/>
      <c r="T1706" s="29"/>
      <c r="U1706" s="29"/>
    </row>
    <row r="1707" spans="1:21" ht="25.2" x14ac:dyDescent="0.3">
      <c r="A1707" s="1"/>
      <c r="B1707" s="47">
        <v>1702</v>
      </c>
      <c r="C1707" s="45">
        <v>1087219</v>
      </c>
      <c r="D1707" s="29"/>
      <c r="E1707" s="32" t="s">
        <v>3498</v>
      </c>
      <c r="F1707" s="32"/>
      <c r="G1707" s="29" t="s">
        <v>31</v>
      </c>
      <c r="H1707" s="41" t="s">
        <v>4779</v>
      </c>
      <c r="I1707" s="29"/>
      <c r="J1707" s="46"/>
      <c r="K1707" s="38" t="s">
        <v>3441</v>
      </c>
      <c r="L1707" s="37" t="s">
        <v>158</v>
      </c>
      <c r="M1707" s="33">
        <v>4205</v>
      </c>
      <c r="N1707" s="29">
        <v>1.742</v>
      </c>
      <c r="O1707" s="29">
        <v>2.35E-2</v>
      </c>
      <c r="P1707" s="29">
        <v>1</v>
      </c>
      <c r="Q1707" s="29"/>
      <c r="R1707" s="29"/>
      <c r="S1707" s="29"/>
      <c r="T1707" s="29"/>
      <c r="U1707" s="29"/>
    </row>
    <row r="1708" spans="1:21" ht="25.2" x14ac:dyDescent="0.3">
      <c r="A1708" s="1"/>
      <c r="B1708" s="47">
        <v>1703</v>
      </c>
      <c r="C1708" s="45">
        <v>1000216</v>
      </c>
      <c r="D1708" s="29"/>
      <c r="E1708" s="31" t="s">
        <v>3509</v>
      </c>
      <c r="F1708" s="31"/>
      <c r="G1708" s="29" t="s">
        <v>31</v>
      </c>
      <c r="H1708" s="41" t="s">
        <v>4779</v>
      </c>
      <c r="I1708" s="29"/>
      <c r="J1708" s="46"/>
      <c r="K1708" s="38" t="s">
        <v>3441</v>
      </c>
      <c r="L1708" s="29" t="s">
        <v>158</v>
      </c>
      <c r="M1708" s="33">
        <v>1374</v>
      </c>
      <c r="N1708" s="29">
        <v>0.53200000000000003</v>
      </c>
      <c r="O1708" s="29">
        <v>1.0829999999999999E-2</v>
      </c>
      <c r="P1708" s="29">
        <v>1</v>
      </c>
      <c r="Q1708" s="29"/>
      <c r="R1708" s="29"/>
      <c r="S1708" s="29"/>
      <c r="T1708" s="29"/>
      <c r="U1708" s="29"/>
    </row>
    <row r="1709" spans="1:21" ht="25.2" x14ac:dyDescent="0.3">
      <c r="A1709" s="1"/>
      <c r="B1709" s="47">
        <v>1704</v>
      </c>
      <c r="C1709" s="45">
        <v>1000221</v>
      </c>
      <c r="D1709" s="29"/>
      <c r="E1709" s="31" t="s">
        <v>3516</v>
      </c>
      <c r="F1709" s="31"/>
      <c r="G1709" s="29" t="s">
        <v>47</v>
      </c>
      <c r="H1709" s="41" t="s">
        <v>4779</v>
      </c>
      <c r="I1709" s="29"/>
      <c r="J1709" s="46"/>
      <c r="K1709" s="38" t="s">
        <v>3441</v>
      </c>
      <c r="L1709" s="29" t="s">
        <v>158</v>
      </c>
      <c r="M1709" s="33">
        <v>1074</v>
      </c>
      <c r="N1709" s="29">
        <v>0.39200000000000002</v>
      </c>
      <c r="O1709" s="29">
        <v>7.2199999999999999E-3</v>
      </c>
      <c r="P1709" s="29">
        <v>1</v>
      </c>
      <c r="Q1709" s="29"/>
      <c r="R1709" s="29"/>
      <c r="S1709" s="29"/>
      <c r="T1709" s="29"/>
      <c r="U1709" s="29"/>
    </row>
    <row r="1710" spans="1:21" ht="25.2" x14ac:dyDescent="0.3">
      <c r="A1710" s="1"/>
      <c r="B1710" s="47">
        <v>1705</v>
      </c>
      <c r="C1710" s="45">
        <v>1000222</v>
      </c>
      <c r="D1710" s="29"/>
      <c r="E1710" s="31" t="s">
        <v>3517</v>
      </c>
      <c r="F1710" s="31"/>
      <c r="G1710" s="29" t="s">
        <v>31</v>
      </c>
      <c r="H1710" s="41" t="s">
        <v>4779</v>
      </c>
      <c r="I1710" s="29"/>
      <c r="J1710" s="46"/>
      <c r="K1710" s="38" t="s">
        <v>3441</v>
      </c>
      <c r="L1710" s="29" t="s">
        <v>158</v>
      </c>
      <c r="M1710" s="33">
        <v>1374</v>
      </c>
      <c r="N1710" s="29">
        <v>0.46500000000000002</v>
      </c>
      <c r="O1710" s="29">
        <v>7.2199999999999999E-3</v>
      </c>
      <c r="P1710" s="29">
        <v>1</v>
      </c>
      <c r="Q1710" s="29"/>
      <c r="R1710" s="29"/>
      <c r="S1710" s="29"/>
      <c r="T1710" s="29"/>
      <c r="U1710" s="29"/>
    </row>
    <row r="1711" spans="1:21" ht="25.2" x14ac:dyDescent="0.3">
      <c r="A1711" s="1"/>
      <c r="B1711" s="47">
        <v>1706</v>
      </c>
      <c r="C1711" s="45">
        <v>1000223</v>
      </c>
      <c r="D1711" s="29"/>
      <c r="E1711" s="31" t="s">
        <v>3518</v>
      </c>
      <c r="F1711" s="31"/>
      <c r="G1711" s="29" t="s">
        <v>47</v>
      </c>
      <c r="H1711" s="41" t="s">
        <v>4779</v>
      </c>
      <c r="I1711" s="29"/>
      <c r="J1711" s="46"/>
      <c r="K1711" s="38" t="s">
        <v>3441</v>
      </c>
      <c r="L1711" s="29" t="s">
        <v>158</v>
      </c>
      <c r="M1711" s="33">
        <v>1652</v>
      </c>
      <c r="N1711" s="29">
        <v>0.60199999999999998</v>
      </c>
      <c r="O1711" s="29">
        <v>1.0829999999999999E-2</v>
      </c>
      <c r="P1711" s="29">
        <v>1</v>
      </c>
      <c r="Q1711" s="29"/>
      <c r="R1711" s="29"/>
      <c r="S1711" s="29"/>
      <c r="T1711" s="29"/>
      <c r="U1711" s="29"/>
    </row>
    <row r="1712" spans="1:21" ht="25.2" x14ac:dyDescent="0.3">
      <c r="A1712" s="1"/>
      <c r="B1712" s="47">
        <v>1707</v>
      </c>
      <c r="C1712" s="45">
        <v>1000224</v>
      </c>
      <c r="D1712" s="29"/>
      <c r="E1712" s="31" t="s">
        <v>3519</v>
      </c>
      <c r="F1712" s="31"/>
      <c r="G1712" s="29" t="s">
        <v>47</v>
      </c>
      <c r="H1712" s="41" t="s">
        <v>4779</v>
      </c>
      <c r="I1712" s="29"/>
      <c r="J1712" s="46"/>
      <c r="K1712" s="38" t="s">
        <v>3441</v>
      </c>
      <c r="L1712" s="29" t="s">
        <v>158</v>
      </c>
      <c r="M1712" s="33">
        <v>1804</v>
      </c>
      <c r="N1712" s="29">
        <v>0.73</v>
      </c>
      <c r="O1712" s="29">
        <v>1.0829999999999999E-2</v>
      </c>
      <c r="P1712" s="29">
        <v>1</v>
      </c>
      <c r="Q1712" s="29"/>
      <c r="R1712" s="29"/>
      <c r="S1712" s="29"/>
      <c r="T1712" s="29"/>
      <c r="U1712" s="29"/>
    </row>
    <row r="1713" spans="1:21" ht="25.2" x14ac:dyDescent="0.3">
      <c r="A1713" s="1"/>
      <c r="B1713" s="47">
        <v>1708</v>
      </c>
      <c r="C1713" s="45">
        <v>1120164</v>
      </c>
      <c r="D1713" s="29"/>
      <c r="E1713" s="31" t="s">
        <v>3521</v>
      </c>
      <c r="F1713" s="31"/>
      <c r="G1713" s="29" t="s">
        <v>31</v>
      </c>
      <c r="H1713" s="41" t="s">
        <v>4779</v>
      </c>
      <c r="I1713" s="29"/>
      <c r="J1713" s="46"/>
      <c r="K1713" s="38" t="s">
        <v>3441</v>
      </c>
      <c r="L1713" s="29" t="s">
        <v>158</v>
      </c>
      <c r="M1713" s="33">
        <v>13775</v>
      </c>
      <c r="N1713" s="29">
        <v>0.73799999999999999</v>
      </c>
      <c r="O1713" s="29">
        <v>8.0000000000000002E-3</v>
      </c>
      <c r="P1713" s="29">
        <v>1</v>
      </c>
      <c r="Q1713" s="29"/>
      <c r="R1713" s="29"/>
      <c r="S1713" s="29"/>
      <c r="T1713" s="29"/>
      <c r="U1713" s="29"/>
    </row>
    <row r="1714" spans="1:21" ht="25.2" x14ac:dyDescent="0.3">
      <c r="A1714" s="1"/>
      <c r="B1714" s="47">
        <v>1709</v>
      </c>
      <c r="C1714" s="45">
        <v>1120165</v>
      </c>
      <c r="D1714" s="29"/>
      <c r="E1714" s="31" t="s">
        <v>3522</v>
      </c>
      <c r="F1714" s="31"/>
      <c r="G1714" s="29" t="s">
        <v>31</v>
      </c>
      <c r="H1714" s="41" t="s">
        <v>4779</v>
      </c>
      <c r="I1714" s="29"/>
      <c r="J1714" s="46"/>
      <c r="K1714" s="38" t="s">
        <v>3441</v>
      </c>
      <c r="L1714" s="29" t="s">
        <v>158</v>
      </c>
      <c r="M1714" s="33">
        <v>13775</v>
      </c>
      <c r="N1714" s="29">
        <v>0.40300000000000002</v>
      </c>
      <c r="O1714" s="29">
        <v>5.0000000000000001E-3</v>
      </c>
      <c r="P1714" s="29">
        <v>1</v>
      </c>
      <c r="Q1714" s="29"/>
      <c r="R1714" s="29"/>
      <c r="S1714" s="29"/>
      <c r="T1714" s="29"/>
      <c r="U1714" s="29"/>
    </row>
    <row r="1715" spans="1:21" ht="25.2" x14ac:dyDescent="0.3">
      <c r="A1715" s="1"/>
      <c r="B1715" s="47">
        <v>1710</v>
      </c>
      <c r="C1715" s="45">
        <v>1118178</v>
      </c>
      <c r="D1715" s="29">
        <v>1092187</v>
      </c>
      <c r="E1715" s="31" t="s">
        <v>3526</v>
      </c>
      <c r="F1715" s="31"/>
      <c r="G1715" s="29" t="s">
        <v>92</v>
      </c>
      <c r="H1715" s="41" t="s">
        <v>4779</v>
      </c>
      <c r="I1715" s="29"/>
      <c r="J1715" s="46"/>
      <c r="K1715" s="38" t="s">
        <v>3441</v>
      </c>
      <c r="L1715" s="29" t="s">
        <v>158</v>
      </c>
      <c r="M1715" s="33">
        <v>1692</v>
      </c>
      <c r="N1715" s="29">
        <v>0.86199999999999999</v>
      </c>
      <c r="O1715" s="29">
        <v>5.0899999999999999E-3</v>
      </c>
      <c r="P1715" s="29">
        <v>1</v>
      </c>
      <c r="Q1715" s="29"/>
      <c r="R1715" s="29"/>
      <c r="S1715" s="29"/>
      <c r="T1715" s="29"/>
      <c r="U1715" s="29"/>
    </row>
    <row r="1716" spans="1:21" ht="25.2" x14ac:dyDescent="0.3">
      <c r="A1716" s="1"/>
      <c r="B1716" s="47">
        <v>1711</v>
      </c>
      <c r="C1716" s="45">
        <v>1087225</v>
      </c>
      <c r="D1716" s="29"/>
      <c r="E1716" s="31" t="s">
        <v>3529</v>
      </c>
      <c r="F1716" s="31"/>
      <c r="G1716" s="37" t="s">
        <v>31</v>
      </c>
      <c r="H1716" s="41" t="s">
        <v>4779</v>
      </c>
      <c r="I1716" s="29"/>
      <c r="J1716" s="46"/>
      <c r="K1716" s="30" t="s">
        <v>3441</v>
      </c>
      <c r="L1716" s="37" t="s">
        <v>158</v>
      </c>
      <c r="M1716" s="33">
        <v>3779</v>
      </c>
      <c r="N1716" s="29">
        <v>1.1339999999999999</v>
      </c>
      <c r="O1716" s="29">
        <v>2.35E-2</v>
      </c>
      <c r="P1716" s="29">
        <v>1</v>
      </c>
      <c r="Q1716" s="29"/>
      <c r="R1716" s="29"/>
      <c r="S1716" s="29"/>
      <c r="T1716" s="29"/>
      <c r="U1716" s="29"/>
    </row>
    <row r="1717" spans="1:21" ht="25.2" x14ac:dyDescent="0.3">
      <c r="A1717" s="1"/>
      <c r="B1717" s="47">
        <v>1712</v>
      </c>
      <c r="C1717" s="45">
        <v>1105772</v>
      </c>
      <c r="D1717" s="29"/>
      <c r="E1717" s="39" t="s">
        <v>3530</v>
      </c>
      <c r="F1717" s="39"/>
      <c r="G1717" s="29" t="s">
        <v>42</v>
      </c>
      <c r="H1717" s="41" t="s">
        <v>4779</v>
      </c>
      <c r="I1717" s="29"/>
      <c r="J1717" s="46"/>
      <c r="K1717" s="30" t="s">
        <v>3441</v>
      </c>
      <c r="L1717" s="37" t="s">
        <v>158</v>
      </c>
      <c r="M1717" s="33">
        <v>1192</v>
      </c>
      <c r="N1717" s="29">
        <v>0.31</v>
      </c>
      <c r="O1717" s="29">
        <v>3.6099999999999999E-3</v>
      </c>
      <c r="P1717" s="29">
        <v>1</v>
      </c>
      <c r="Q1717" s="29"/>
      <c r="R1717" s="29"/>
      <c r="S1717" s="29"/>
      <c r="T1717" s="29"/>
      <c r="U1717" s="29"/>
    </row>
    <row r="1718" spans="1:21" ht="25.2" x14ac:dyDescent="0.3">
      <c r="A1718" s="1"/>
      <c r="B1718" s="47">
        <v>1713</v>
      </c>
      <c r="C1718" s="45">
        <v>1105793</v>
      </c>
      <c r="D1718" s="29"/>
      <c r="E1718" s="31" t="s">
        <v>3531</v>
      </c>
      <c r="F1718" s="31"/>
      <c r="G1718" s="37" t="s">
        <v>42</v>
      </c>
      <c r="H1718" s="41" t="s">
        <v>4779</v>
      </c>
      <c r="I1718" s="29"/>
      <c r="J1718" s="46"/>
      <c r="K1718" s="30" t="s">
        <v>3441</v>
      </c>
      <c r="L1718" s="37" t="s">
        <v>158</v>
      </c>
      <c r="M1718" s="33">
        <v>157.94</v>
      </c>
      <c r="N1718" s="29">
        <v>7.4999999999999997E-2</v>
      </c>
      <c r="O1718" s="29">
        <v>3.8000000000000002E-4</v>
      </c>
      <c r="P1718" s="29">
        <v>1</v>
      </c>
      <c r="Q1718" s="29"/>
      <c r="R1718" s="29"/>
      <c r="S1718" s="29"/>
      <c r="T1718" s="29"/>
      <c r="U1718" s="29"/>
    </row>
    <row r="1719" spans="1:21" ht="25.2" x14ac:dyDescent="0.3">
      <c r="A1719" s="1"/>
      <c r="B1719" s="47">
        <v>1714</v>
      </c>
      <c r="C1719" s="45">
        <v>1104794</v>
      </c>
      <c r="D1719" s="29"/>
      <c r="E1719" s="39" t="s">
        <v>3533</v>
      </c>
      <c r="F1719" s="39"/>
      <c r="G1719" s="29" t="s">
        <v>42</v>
      </c>
      <c r="H1719" s="41" t="s">
        <v>4779</v>
      </c>
      <c r="I1719" s="29"/>
      <c r="J1719" s="46"/>
      <c r="K1719" s="30" t="s">
        <v>3441</v>
      </c>
      <c r="L1719" s="37" t="s">
        <v>158</v>
      </c>
      <c r="M1719" s="33">
        <v>562</v>
      </c>
      <c r="N1719" s="29">
        <v>0.187</v>
      </c>
      <c r="O1719" s="29">
        <v>2.7000000000000001E-3</v>
      </c>
      <c r="P1719" s="29">
        <v>1</v>
      </c>
      <c r="Q1719" s="29"/>
      <c r="R1719" s="29"/>
      <c r="S1719" s="29"/>
      <c r="T1719" s="29"/>
      <c r="U1719" s="29"/>
    </row>
    <row r="1720" spans="1:21" x14ac:dyDescent="0.3">
      <c r="A1720" s="1"/>
      <c r="B1720" s="47">
        <v>1715</v>
      </c>
      <c r="C1720" s="126" t="s">
        <v>3537</v>
      </c>
      <c r="D1720" s="29"/>
      <c r="E1720" s="39"/>
      <c r="F1720" s="39"/>
      <c r="G1720" s="29"/>
      <c r="H1720" s="47"/>
      <c r="I1720" s="29"/>
      <c r="J1720" s="46"/>
      <c r="K1720" s="38"/>
      <c r="L1720" s="29"/>
      <c r="M1720" s="33"/>
      <c r="N1720" s="29"/>
      <c r="O1720" s="29"/>
      <c r="P1720" s="29"/>
      <c r="Q1720" s="29"/>
      <c r="R1720" s="29"/>
      <c r="S1720" s="29"/>
      <c r="T1720" s="29"/>
      <c r="U1720" s="29"/>
    </row>
    <row r="1721" spans="1:21" ht="25.2" x14ac:dyDescent="0.3">
      <c r="A1721" s="1"/>
      <c r="B1721" s="47">
        <v>1716</v>
      </c>
      <c r="C1721" s="45">
        <v>1004081</v>
      </c>
      <c r="D1721" s="29"/>
      <c r="E1721" s="39" t="s">
        <v>3538</v>
      </c>
      <c r="F1721" s="39"/>
      <c r="G1721" s="29" t="s">
        <v>31</v>
      </c>
      <c r="H1721" s="41" t="s">
        <v>4779</v>
      </c>
      <c r="I1721" s="29"/>
      <c r="J1721" s="46"/>
      <c r="K1721" s="38" t="s">
        <v>2178</v>
      </c>
      <c r="L1721" s="37" t="s">
        <v>158</v>
      </c>
      <c r="M1721" s="33">
        <v>375969</v>
      </c>
      <c r="N1721" s="29">
        <v>0</v>
      </c>
      <c r="O1721" s="29" t="s">
        <v>33</v>
      </c>
      <c r="P1721" s="29">
        <v>1</v>
      </c>
      <c r="Q1721" s="29"/>
      <c r="R1721" s="29"/>
      <c r="S1721" s="29"/>
      <c r="T1721" s="29"/>
      <c r="U1721" s="29"/>
    </row>
    <row r="1722" spans="1:21" ht="25.2" x14ac:dyDescent="0.3">
      <c r="A1722" s="1"/>
      <c r="B1722" s="47">
        <v>1717</v>
      </c>
      <c r="C1722" s="45">
        <v>1004111</v>
      </c>
      <c r="D1722" s="29"/>
      <c r="E1722" s="39" t="s">
        <v>3539</v>
      </c>
      <c r="F1722" s="39"/>
      <c r="G1722" s="29" t="s">
        <v>31</v>
      </c>
      <c r="H1722" s="41" t="s">
        <v>4779</v>
      </c>
      <c r="I1722" s="29"/>
      <c r="J1722" s="46"/>
      <c r="K1722" s="38" t="s">
        <v>2178</v>
      </c>
      <c r="L1722" s="37" t="s">
        <v>158</v>
      </c>
      <c r="M1722" s="33">
        <v>157386</v>
      </c>
      <c r="N1722" s="29">
        <v>0</v>
      </c>
      <c r="O1722" s="29" t="s">
        <v>33</v>
      </c>
      <c r="P1722" s="29">
        <v>1</v>
      </c>
      <c r="Q1722" s="29"/>
      <c r="R1722" s="29"/>
      <c r="S1722" s="29"/>
      <c r="T1722" s="29"/>
      <c r="U1722" s="29"/>
    </row>
    <row r="1723" spans="1:21" ht="25.2" x14ac:dyDescent="0.3">
      <c r="A1723" s="1"/>
      <c r="B1723" s="47">
        <v>1718</v>
      </c>
      <c r="C1723" s="45">
        <v>1004115</v>
      </c>
      <c r="D1723" s="29"/>
      <c r="E1723" s="39" t="s">
        <v>3541</v>
      </c>
      <c r="F1723" s="39"/>
      <c r="G1723" s="29" t="s">
        <v>31</v>
      </c>
      <c r="H1723" s="41" t="s">
        <v>4779</v>
      </c>
      <c r="I1723" s="29"/>
      <c r="J1723" s="46"/>
      <c r="K1723" s="38" t="s">
        <v>2178</v>
      </c>
      <c r="L1723" s="37" t="s">
        <v>158</v>
      </c>
      <c r="M1723" s="33">
        <v>611803</v>
      </c>
      <c r="N1723" s="29">
        <v>0</v>
      </c>
      <c r="O1723" s="29" t="s">
        <v>33</v>
      </c>
      <c r="P1723" s="29">
        <v>1</v>
      </c>
      <c r="Q1723" s="29"/>
      <c r="R1723" s="29"/>
      <c r="S1723" s="29"/>
      <c r="T1723" s="29"/>
      <c r="U1723" s="29"/>
    </row>
    <row r="1724" spans="1:21" ht="25.2" x14ac:dyDescent="0.3">
      <c r="A1724" s="1"/>
      <c r="B1724" s="47">
        <v>1719</v>
      </c>
      <c r="C1724" s="45">
        <v>1004116</v>
      </c>
      <c r="D1724" s="29"/>
      <c r="E1724" s="39" t="s">
        <v>3542</v>
      </c>
      <c r="F1724" s="39"/>
      <c r="G1724" s="29" t="s">
        <v>31</v>
      </c>
      <c r="H1724" s="41" t="s">
        <v>4779</v>
      </c>
      <c r="I1724" s="29"/>
      <c r="J1724" s="46"/>
      <c r="K1724" s="38" t="s">
        <v>2178</v>
      </c>
      <c r="L1724" s="37" t="s">
        <v>158</v>
      </c>
      <c r="M1724" s="33">
        <v>128141</v>
      </c>
      <c r="N1724" s="29">
        <v>0</v>
      </c>
      <c r="O1724" s="29" t="s">
        <v>33</v>
      </c>
      <c r="P1724" s="29">
        <v>1</v>
      </c>
      <c r="Q1724" s="29"/>
      <c r="R1724" s="29"/>
      <c r="S1724" s="29"/>
      <c r="T1724" s="29"/>
      <c r="U1724" s="29"/>
    </row>
    <row r="1725" spans="1:21" ht="25.2" x14ac:dyDescent="0.3">
      <c r="A1725" s="1"/>
      <c r="B1725" s="47">
        <v>1720</v>
      </c>
      <c r="C1725" s="45">
        <v>1004154</v>
      </c>
      <c r="D1725" s="29"/>
      <c r="E1725" s="39" t="s">
        <v>3543</v>
      </c>
      <c r="F1725" s="39"/>
      <c r="G1725" s="29" t="s">
        <v>31</v>
      </c>
      <c r="H1725" s="41" t="s">
        <v>4779</v>
      </c>
      <c r="I1725" s="29"/>
      <c r="J1725" s="46"/>
      <c r="K1725" s="38" t="s">
        <v>2178</v>
      </c>
      <c r="L1725" s="37" t="s">
        <v>366</v>
      </c>
      <c r="M1725" s="33">
        <v>55966</v>
      </c>
      <c r="N1725" s="29">
        <v>0</v>
      </c>
      <c r="O1725" s="29" t="s">
        <v>33</v>
      </c>
      <c r="P1725" s="29">
        <v>1</v>
      </c>
      <c r="Q1725" s="29"/>
      <c r="R1725" s="29"/>
      <c r="S1725" s="29"/>
      <c r="T1725" s="29"/>
      <c r="U1725" s="29"/>
    </row>
    <row r="1726" spans="1:21" ht="25.2" x14ac:dyDescent="0.3">
      <c r="A1726" s="1"/>
      <c r="B1726" s="47">
        <v>1721</v>
      </c>
      <c r="C1726" s="45">
        <v>1004155</v>
      </c>
      <c r="D1726" s="29"/>
      <c r="E1726" s="39" t="s">
        <v>3544</v>
      </c>
      <c r="F1726" s="39"/>
      <c r="G1726" s="29" t="s">
        <v>31</v>
      </c>
      <c r="H1726" s="41" t="s">
        <v>4779</v>
      </c>
      <c r="I1726" s="29"/>
      <c r="J1726" s="46"/>
      <c r="K1726" s="38" t="s">
        <v>2178</v>
      </c>
      <c r="L1726" s="37" t="s">
        <v>366</v>
      </c>
      <c r="M1726" s="33">
        <v>11902</v>
      </c>
      <c r="N1726" s="29">
        <v>0</v>
      </c>
      <c r="O1726" s="29" t="s">
        <v>33</v>
      </c>
      <c r="P1726" s="29">
        <v>1</v>
      </c>
      <c r="Q1726" s="29"/>
      <c r="R1726" s="29"/>
      <c r="S1726" s="29"/>
      <c r="T1726" s="29"/>
      <c r="U1726" s="29"/>
    </row>
    <row r="1727" spans="1:21" ht="25.2" x14ac:dyDescent="0.3">
      <c r="A1727" s="1"/>
      <c r="B1727" s="47">
        <v>1722</v>
      </c>
      <c r="C1727" s="45">
        <v>1004157</v>
      </c>
      <c r="D1727" s="29"/>
      <c r="E1727" s="39" t="s">
        <v>3545</v>
      </c>
      <c r="F1727" s="39"/>
      <c r="G1727" s="29" t="s">
        <v>31</v>
      </c>
      <c r="H1727" s="41" t="s">
        <v>4779</v>
      </c>
      <c r="I1727" s="29"/>
      <c r="J1727" s="46"/>
      <c r="K1727" s="38" t="s">
        <v>2178</v>
      </c>
      <c r="L1727" s="37" t="s">
        <v>366</v>
      </c>
      <c r="M1727" s="33">
        <v>35009</v>
      </c>
      <c r="N1727" s="29">
        <v>0</v>
      </c>
      <c r="O1727" s="29" t="s">
        <v>33</v>
      </c>
      <c r="P1727" s="29">
        <v>1</v>
      </c>
      <c r="Q1727" s="29"/>
      <c r="R1727" s="29"/>
      <c r="S1727" s="29"/>
      <c r="T1727" s="29"/>
      <c r="U1727" s="29"/>
    </row>
    <row r="1728" spans="1:21" ht="25.2" x14ac:dyDescent="0.3">
      <c r="A1728" s="1"/>
      <c r="B1728" s="47">
        <v>1723</v>
      </c>
      <c r="C1728" s="45">
        <v>1004163</v>
      </c>
      <c r="D1728" s="29"/>
      <c r="E1728" s="39" t="s">
        <v>3550</v>
      </c>
      <c r="F1728" s="39"/>
      <c r="G1728" s="29" t="s">
        <v>31</v>
      </c>
      <c r="H1728" s="41" t="s">
        <v>4779</v>
      </c>
      <c r="I1728" s="29"/>
      <c r="J1728" s="46"/>
      <c r="K1728" s="38" t="s">
        <v>2178</v>
      </c>
      <c r="L1728" s="37" t="s">
        <v>366</v>
      </c>
      <c r="M1728" s="33">
        <v>9060</v>
      </c>
      <c r="N1728" s="29">
        <v>0</v>
      </c>
      <c r="O1728" s="29" t="s">
        <v>33</v>
      </c>
      <c r="P1728" s="29">
        <v>1</v>
      </c>
      <c r="Q1728" s="29"/>
      <c r="R1728" s="29"/>
      <c r="S1728" s="29"/>
      <c r="T1728" s="29"/>
      <c r="U1728" s="29"/>
    </row>
    <row r="1729" spans="1:21" ht="25.2" x14ac:dyDescent="0.3">
      <c r="A1729" s="1"/>
      <c r="B1729" s="47">
        <v>1724</v>
      </c>
      <c r="C1729" s="45">
        <v>1004164</v>
      </c>
      <c r="D1729" s="29"/>
      <c r="E1729" s="39" t="s">
        <v>3551</v>
      </c>
      <c r="F1729" s="39"/>
      <c r="G1729" s="29" t="s">
        <v>31</v>
      </c>
      <c r="H1729" s="41" t="s">
        <v>4779</v>
      </c>
      <c r="I1729" s="29"/>
      <c r="J1729" s="46"/>
      <c r="K1729" s="38" t="s">
        <v>2178</v>
      </c>
      <c r="L1729" s="37" t="s">
        <v>366</v>
      </c>
      <c r="M1729" s="33">
        <v>16660</v>
      </c>
      <c r="N1729" s="29">
        <v>0</v>
      </c>
      <c r="O1729" s="29" t="s">
        <v>33</v>
      </c>
      <c r="P1729" s="29">
        <v>1</v>
      </c>
      <c r="Q1729" s="29"/>
      <c r="R1729" s="29"/>
      <c r="S1729" s="29"/>
      <c r="T1729" s="29"/>
      <c r="U1729" s="29"/>
    </row>
    <row r="1730" spans="1:21" ht="25.2" x14ac:dyDescent="0.3">
      <c r="A1730" s="1"/>
      <c r="B1730" s="47">
        <v>1725</v>
      </c>
      <c r="C1730" s="45">
        <v>1004170</v>
      </c>
      <c r="D1730" s="29"/>
      <c r="E1730" s="39" t="s">
        <v>3554</v>
      </c>
      <c r="F1730" s="39"/>
      <c r="G1730" s="29" t="s">
        <v>31</v>
      </c>
      <c r="H1730" s="41" t="s">
        <v>4779</v>
      </c>
      <c r="I1730" s="29"/>
      <c r="J1730" s="46"/>
      <c r="K1730" s="38" t="s">
        <v>2178</v>
      </c>
      <c r="L1730" s="37" t="s">
        <v>366</v>
      </c>
      <c r="M1730" s="33">
        <v>19963</v>
      </c>
      <c r="N1730" s="29">
        <v>0</v>
      </c>
      <c r="O1730" s="29" t="s">
        <v>33</v>
      </c>
      <c r="P1730" s="29">
        <v>1</v>
      </c>
      <c r="Q1730" s="29"/>
      <c r="R1730" s="29"/>
      <c r="S1730" s="29"/>
      <c r="T1730" s="29"/>
      <c r="U1730" s="29"/>
    </row>
    <row r="1731" spans="1:21" ht="25.2" x14ac:dyDescent="0.3">
      <c r="A1731" s="1"/>
      <c r="B1731" s="47">
        <v>1726</v>
      </c>
      <c r="C1731" s="45">
        <v>1004171</v>
      </c>
      <c r="D1731" s="29"/>
      <c r="E1731" s="39" t="s">
        <v>3555</v>
      </c>
      <c r="F1731" s="39"/>
      <c r="G1731" s="29" t="s">
        <v>31</v>
      </c>
      <c r="H1731" s="41" t="s">
        <v>4779</v>
      </c>
      <c r="I1731" s="29"/>
      <c r="J1731" s="46"/>
      <c r="K1731" s="38" t="s">
        <v>2178</v>
      </c>
      <c r="L1731" s="37" t="s">
        <v>366</v>
      </c>
      <c r="M1731" s="33">
        <v>19806</v>
      </c>
      <c r="N1731" s="29">
        <v>0</v>
      </c>
      <c r="O1731" s="29" t="s">
        <v>33</v>
      </c>
      <c r="P1731" s="29">
        <v>1</v>
      </c>
      <c r="Q1731" s="29"/>
      <c r="R1731" s="29"/>
      <c r="S1731" s="29"/>
      <c r="T1731" s="29"/>
      <c r="U1731" s="29"/>
    </row>
    <row r="1732" spans="1:21" ht="25.2" x14ac:dyDescent="0.3">
      <c r="A1732" s="1"/>
      <c r="B1732" s="47">
        <v>1727</v>
      </c>
      <c r="C1732" s="45">
        <v>1004173</v>
      </c>
      <c r="D1732" s="29"/>
      <c r="E1732" s="39" t="s">
        <v>3556</v>
      </c>
      <c r="F1732" s="39"/>
      <c r="G1732" s="29" t="s">
        <v>31</v>
      </c>
      <c r="H1732" s="41" t="s">
        <v>4779</v>
      </c>
      <c r="I1732" s="29"/>
      <c r="J1732" s="46"/>
      <c r="K1732" s="38" t="s">
        <v>2178</v>
      </c>
      <c r="L1732" s="37" t="s">
        <v>366</v>
      </c>
      <c r="M1732" s="33">
        <v>18811</v>
      </c>
      <c r="N1732" s="29">
        <v>0</v>
      </c>
      <c r="O1732" s="29" t="s">
        <v>33</v>
      </c>
      <c r="P1732" s="29">
        <v>1</v>
      </c>
      <c r="Q1732" s="29"/>
      <c r="R1732" s="29"/>
      <c r="S1732" s="29"/>
      <c r="T1732" s="29"/>
      <c r="U1732" s="29"/>
    </row>
    <row r="1733" spans="1:21" ht="25.2" x14ac:dyDescent="0.3">
      <c r="A1733" s="1"/>
      <c r="B1733" s="47">
        <v>1728</v>
      </c>
      <c r="C1733" s="45">
        <v>1004184</v>
      </c>
      <c r="D1733" s="29"/>
      <c r="E1733" s="39" t="s">
        <v>3558</v>
      </c>
      <c r="F1733" s="39"/>
      <c r="G1733" s="29" t="s">
        <v>31</v>
      </c>
      <c r="H1733" s="41" t="s">
        <v>4779</v>
      </c>
      <c r="I1733" s="29"/>
      <c r="J1733" s="46"/>
      <c r="K1733" s="38" t="s">
        <v>2178</v>
      </c>
      <c r="L1733" s="37" t="s">
        <v>158</v>
      </c>
      <c r="M1733" s="33">
        <v>61112</v>
      </c>
      <c r="N1733" s="29">
        <v>0</v>
      </c>
      <c r="O1733" s="29" t="s">
        <v>33</v>
      </c>
      <c r="P1733" s="29">
        <v>1</v>
      </c>
      <c r="Q1733" s="29"/>
      <c r="R1733" s="29"/>
      <c r="S1733" s="29"/>
      <c r="T1733" s="29"/>
      <c r="U1733" s="29"/>
    </row>
    <row r="1734" spans="1:21" ht="25.2" x14ac:dyDescent="0.3">
      <c r="A1734" s="1"/>
      <c r="B1734" s="47">
        <v>1729</v>
      </c>
      <c r="C1734" s="45">
        <v>1004185</v>
      </c>
      <c r="D1734" s="29"/>
      <c r="E1734" s="39" t="s">
        <v>3559</v>
      </c>
      <c r="F1734" s="39"/>
      <c r="G1734" s="29" t="s">
        <v>31</v>
      </c>
      <c r="H1734" s="41" t="s">
        <v>4779</v>
      </c>
      <c r="I1734" s="29"/>
      <c r="J1734" s="46"/>
      <c r="K1734" s="38" t="s">
        <v>2178</v>
      </c>
      <c r="L1734" s="37" t="s">
        <v>158</v>
      </c>
      <c r="M1734" s="33">
        <v>85219</v>
      </c>
      <c r="N1734" s="29">
        <v>0</v>
      </c>
      <c r="O1734" s="29" t="s">
        <v>33</v>
      </c>
      <c r="P1734" s="29">
        <v>1</v>
      </c>
      <c r="Q1734" s="29"/>
      <c r="R1734" s="29"/>
      <c r="S1734" s="29"/>
      <c r="T1734" s="29"/>
      <c r="U1734" s="29"/>
    </row>
    <row r="1735" spans="1:21" ht="25.2" x14ac:dyDescent="0.3">
      <c r="A1735" s="1"/>
      <c r="B1735" s="47">
        <v>1730</v>
      </c>
      <c r="C1735" s="45">
        <v>1004186</v>
      </c>
      <c r="D1735" s="29"/>
      <c r="E1735" s="39" t="s">
        <v>3560</v>
      </c>
      <c r="F1735" s="39"/>
      <c r="G1735" s="29" t="s">
        <v>31</v>
      </c>
      <c r="H1735" s="41" t="s">
        <v>4779</v>
      </c>
      <c r="I1735" s="29"/>
      <c r="J1735" s="46"/>
      <c r="K1735" s="38" t="s">
        <v>2178</v>
      </c>
      <c r="L1735" s="37" t="s">
        <v>158</v>
      </c>
      <c r="M1735" s="33">
        <v>45219</v>
      </c>
      <c r="N1735" s="29">
        <v>0</v>
      </c>
      <c r="O1735" s="29" t="s">
        <v>33</v>
      </c>
      <c r="P1735" s="29">
        <v>1</v>
      </c>
      <c r="Q1735" s="29"/>
      <c r="R1735" s="29"/>
      <c r="S1735" s="29"/>
      <c r="T1735" s="29"/>
      <c r="U1735" s="29"/>
    </row>
    <row r="1736" spans="1:21" ht="25.2" x14ac:dyDescent="0.3">
      <c r="A1736" s="1"/>
      <c r="B1736" s="47">
        <v>1731</v>
      </c>
      <c r="C1736" s="45">
        <v>1004188</v>
      </c>
      <c r="D1736" s="29"/>
      <c r="E1736" s="39" t="s">
        <v>3562</v>
      </c>
      <c r="F1736" s="39"/>
      <c r="G1736" s="29" t="s">
        <v>31</v>
      </c>
      <c r="H1736" s="41" t="s">
        <v>4779</v>
      </c>
      <c r="I1736" s="29"/>
      <c r="J1736" s="46"/>
      <c r="K1736" s="38" t="s">
        <v>2178</v>
      </c>
      <c r="L1736" s="37" t="s">
        <v>158</v>
      </c>
      <c r="M1736" s="33">
        <v>30403</v>
      </c>
      <c r="N1736" s="29">
        <v>0</v>
      </c>
      <c r="O1736" s="29" t="s">
        <v>33</v>
      </c>
      <c r="P1736" s="29">
        <v>1</v>
      </c>
      <c r="Q1736" s="29"/>
      <c r="R1736" s="29"/>
      <c r="S1736" s="29"/>
      <c r="T1736" s="29"/>
      <c r="U1736" s="29"/>
    </row>
  </sheetData>
  <autoFilter ref="B4:U1736" xr:uid="{00000000-0009-0000-0000-000000000000}">
    <filterColumn colId="15" showButton="0"/>
    <filterColumn colId="16" showButton="0"/>
  </autoFilter>
  <customSheetViews>
    <customSheetView guid="{388B3522-21E1-4478-B6F9-D1FF1FDB6DC7}" scale="55" showAutoFilter="1" hiddenColumns="1" topLeftCell="B1">
      <pane xSplit="9" ySplit="5" topLeftCell="K6" activePane="bottomRight" state="frozen"/>
      <selection pane="bottomRight" activeCell="C6" sqref="C6"/>
      <pageMargins left="0.7" right="0.7" top="0.75" bottom="0.75" header="0.3" footer="0.3"/>
      <pageSetup paperSize="9" orientation="portrait" r:id="rId1"/>
      <autoFilter ref="B4:BK4370" xr:uid="{D2254C51-86DA-4674-9303-15812497BAA8}">
        <filterColumn colId="38" showButton="0"/>
        <filterColumn colId="39" showButton="0"/>
      </autoFilter>
    </customSheetView>
  </customSheetViews>
  <mergeCells count="1">
    <mergeCell ref="Q4:S4"/>
  </mergeCells>
  <conditionalFormatting sqref="C1:C1419 C1421:C1048576">
    <cfRule type="duplicateValues" dxfId="150" priority="2553711"/>
  </conditionalFormatting>
  <conditionalFormatting sqref="C1:C1048576">
    <cfRule type="duplicateValues" dxfId="149" priority="2553715"/>
  </conditionalFormatting>
  <conditionalFormatting sqref="C1420">
    <cfRule type="duplicateValues" dxfId="148" priority="68"/>
  </conditionalFormatting>
  <conditionalFormatting sqref="C1027:U1736 H5:U5 B5:G6 I6:U6 H6:H78 B7:E7 I7:I151 J7:U1026 C8:E20 B8:B1736 C21:G78 C79:H151 C152:I1026">
    <cfRule type="expression" dxfId="147" priority="448">
      <formula>q</formula>
    </cfRule>
  </conditionalFormatting>
  <conditionalFormatting sqref="D1546">
    <cfRule type="duplicateValues" dxfId="146" priority="5"/>
    <cfRule type="duplicateValues" dxfId="145" priority="6"/>
  </conditionalFormatting>
  <conditionalFormatting sqref="F7:G20">
    <cfRule type="expression" dxfId="144" priority="1">
      <formula>q</formula>
    </cfRule>
  </conditionalFormatting>
  <conditionalFormatting sqref="G1220">
    <cfRule type="expression" dxfId="143" priority="37">
      <formula>q</formula>
    </cfRule>
  </conditionalFormatting>
  <conditionalFormatting sqref="I1547">
    <cfRule type="duplicateValues" dxfId="142" priority="3"/>
    <cfRule type="duplicateValues" dxfId="141" priority="4"/>
  </conditionalFormatting>
  <conditionalFormatting sqref="N1220:O1220">
    <cfRule type="expression" dxfId="140" priority="49">
      <formula>q</formula>
    </cfRule>
  </conditionalFormatting>
  <conditionalFormatting sqref="Q1220:S1220">
    <cfRule type="expression" dxfId="139" priority="47">
      <formula>q</formula>
    </cfRule>
  </conditionalFormatting>
  <dataValidations disablePrompts="1" count="1">
    <dataValidation type="list" allowBlank="1" showInputMessage="1" showErrorMessage="1" sqref="E2:F2" xr:uid="{00000000-0002-0000-0000-000000000000}">
      <formula1>"ВКЛ,ВЫКЛ"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8"/>
  <sheetViews>
    <sheetView tabSelected="1" topLeftCell="B2" zoomScaleNormal="100" workbookViewId="0">
      <pane ySplit="11" topLeftCell="A13" activePane="bottomLeft" state="frozen"/>
      <selection activeCell="B2" sqref="B2"/>
      <selection pane="bottomLeft" activeCell="B11" sqref="B11:F11"/>
    </sheetView>
  </sheetViews>
  <sheetFormatPr defaultRowHeight="14.4" outlineLevelCol="1" x14ac:dyDescent="0.3"/>
  <cols>
    <col min="1" max="1" width="0" style="207" hidden="1" customWidth="1"/>
    <col min="2" max="2" width="33" style="207" customWidth="1"/>
    <col min="3" max="3" width="22.6640625" style="207" customWidth="1"/>
    <col min="4" max="4" width="9.21875" style="207" customWidth="1"/>
    <col min="5" max="5" width="66.88671875" style="207" customWidth="1"/>
    <col min="6" max="6" width="22" style="207" customWidth="1"/>
    <col min="7" max="7" width="14.5546875" style="207" hidden="1" customWidth="1" outlineLevel="1"/>
    <col min="8" max="8" width="13.5546875" style="207" hidden="1" customWidth="1" outlineLevel="1"/>
    <col min="9" max="9" width="7.33203125" style="207" hidden="1" customWidth="1" outlineLevel="1"/>
    <col min="10" max="10" width="8.88671875" style="207" hidden="1" customWidth="1" collapsed="1"/>
    <col min="11" max="11" width="21" style="207" hidden="1" customWidth="1"/>
    <col min="12" max="12" width="9.33203125" style="207" hidden="1" customWidth="1"/>
    <col min="13" max="16" width="8.88671875" style="207" customWidth="1"/>
    <col min="17" max="16384" width="8.88671875" style="207"/>
  </cols>
  <sheetData>
    <row r="1" spans="2:12" hidden="1" x14ac:dyDescent="0.3"/>
    <row r="2" spans="2:12" x14ac:dyDescent="0.3">
      <c r="B2" s="238" t="s">
        <v>6050</v>
      </c>
      <c r="C2" s="238"/>
      <c r="D2" s="238"/>
      <c r="E2" s="235"/>
      <c r="F2" s="235"/>
    </row>
    <row r="3" spans="2:12" x14ac:dyDescent="0.3">
      <c r="B3" s="238"/>
      <c r="C3" s="238"/>
      <c r="D3" s="238"/>
      <c r="E3" s="235"/>
      <c r="F3" s="235"/>
    </row>
    <row r="4" spans="2:12" x14ac:dyDescent="0.3">
      <c r="B4" s="238"/>
      <c r="C4" s="238"/>
      <c r="D4" s="238"/>
      <c r="E4" s="235"/>
      <c r="F4" s="235"/>
    </row>
    <row r="5" spans="2:12" ht="15.6" customHeight="1" x14ac:dyDescent="0.3">
      <c r="B5" s="209" t="s">
        <v>6042</v>
      </c>
      <c r="C5" s="239">
        <v>1000</v>
      </c>
      <c r="D5" s="239"/>
      <c r="E5" s="235"/>
      <c r="F5" s="235"/>
      <c r="H5" s="210"/>
      <c r="I5" s="210"/>
    </row>
    <row r="6" spans="2:12" ht="15.6" customHeight="1" x14ac:dyDescent="0.3">
      <c r="B6" s="209" t="s">
        <v>6043</v>
      </c>
      <c r="C6" s="240">
        <v>25</v>
      </c>
      <c r="D6" s="240"/>
      <c r="E6" s="235"/>
      <c r="F6" s="235"/>
      <c r="H6" s="210"/>
      <c r="I6" s="210"/>
      <c r="K6" s="207" t="s">
        <v>6041</v>
      </c>
    </row>
    <row r="7" spans="2:12" ht="15.6" customHeight="1" x14ac:dyDescent="0.3">
      <c r="B7" s="209" t="s">
        <v>6044</v>
      </c>
      <c r="C7" s="241">
        <f>IF(C6=20,L7,IF(C6=25,L8,""))</f>
        <v>250</v>
      </c>
      <c r="D7" s="241"/>
      <c r="E7" s="235"/>
      <c r="F7" s="235"/>
      <c r="H7" s="210"/>
      <c r="I7" s="210"/>
      <c r="K7" s="207">
        <v>20</v>
      </c>
      <c r="L7" s="207">
        <v>200</v>
      </c>
    </row>
    <row r="8" spans="2:12" ht="17.399999999999999" customHeight="1" x14ac:dyDescent="0.3">
      <c r="B8" s="209" t="s">
        <v>6049</v>
      </c>
      <c r="C8" s="240" t="s">
        <v>6046</v>
      </c>
      <c r="D8" s="240"/>
      <c r="E8" s="235"/>
      <c r="F8" s="235"/>
      <c r="H8" s="210"/>
      <c r="I8" s="210"/>
      <c r="K8" s="207">
        <v>25</v>
      </c>
      <c r="L8" s="207">
        <v>250</v>
      </c>
    </row>
    <row r="9" spans="2:12" ht="17.399999999999999" customHeight="1" x14ac:dyDescent="0.3">
      <c r="B9" s="209" t="s">
        <v>6045</v>
      </c>
      <c r="C9" s="236">
        <f>ROUNDUP(C17/10,0)</f>
        <v>4</v>
      </c>
      <c r="D9" s="236"/>
      <c r="E9" s="235"/>
      <c r="F9" s="235"/>
      <c r="H9" s="210"/>
      <c r="I9" s="210"/>
      <c r="K9" s="207" t="s">
        <v>6047</v>
      </c>
    </row>
    <row r="10" spans="2:12" ht="25.2" customHeight="1" x14ac:dyDescent="0.3">
      <c r="B10" s="242"/>
      <c r="C10" s="242"/>
      <c r="D10" s="242"/>
      <c r="E10" s="242"/>
      <c r="F10" s="242"/>
      <c r="H10" s="210"/>
      <c r="I10" s="210"/>
      <c r="K10" s="207" t="s">
        <v>6046</v>
      </c>
    </row>
    <row r="11" spans="2:12" ht="27" customHeight="1" x14ac:dyDescent="0.3">
      <c r="B11" s="237" t="s">
        <v>6057</v>
      </c>
      <c r="C11" s="237"/>
      <c r="D11" s="237"/>
      <c r="E11" s="237"/>
      <c r="F11" s="237"/>
      <c r="G11" s="207" t="e">
        <f t="shared" ref="G11:G40" si="0">IF(AND(I11="ДА",LEN(H11&gt;8)),MID(H11,10,7),"")</f>
        <v>#N/A</v>
      </c>
      <c r="H11" s="211" t="e">
        <f>VLOOKUP($B11,Portfolio!$C:$U,19,0)</f>
        <v>#N/A</v>
      </c>
      <c r="I11" s="208" t="str">
        <f t="shared" ref="I11:I40" si="1">IFERROR(IF(MID(H11,1,7)+0&gt;1130000,"ДА","НЕТ"),"")</f>
        <v/>
      </c>
      <c r="K11" s="207" t="s">
        <v>6048</v>
      </c>
    </row>
    <row r="12" spans="2:12" ht="27" customHeight="1" x14ac:dyDescent="0.3">
      <c r="B12" s="217" t="s">
        <v>6053</v>
      </c>
      <c r="C12" s="217" t="s">
        <v>6055</v>
      </c>
      <c r="D12" s="217" t="s">
        <v>6056</v>
      </c>
      <c r="E12" s="217" t="s">
        <v>6054</v>
      </c>
      <c r="F12" s="217" t="s">
        <v>6058</v>
      </c>
      <c r="H12" s="211"/>
      <c r="I12" s="208"/>
    </row>
    <row r="13" spans="2:12" ht="20.399999999999999" customHeight="1" x14ac:dyDescent="0.3">
      <c r="B13" s="212">
        <f>IF(C6=20,K21,IF(C6=25,K22))</f>
        <v>1135977</v>
      </c>
      <c r="C13" s="219">
        <f>C5/C7*1000</f>
        <v>4000</v>
      </c>
      <c r="D13" s="213" t="str">
        <f>IF(B13="-","-",IF(VLOOKUP($B13,Portfolio!$C:$X,22,0)=0," ",VLOOKUP($B13,Portfolio!$C:$X,22,0)))</f>
        <v>M</v>
      </c>
      <c r="E13" s="214" t="str">
        <f>IF(B13="-","",IF(VLOOKUP($B13,Portfolio!$C:$F,4,0)=0,"",VLOOKUP($B13,Portfolio!$C:$F,4,0)))</f>
        <v>USYSTEMS труба Radi Pipe белая PN6 25x2,3 бухта 300м '300Ф</v>
      </c>
      <c r="F13" s="215"/>
      <c r="G13" s="207" t="str">
        <f t="shared" si="0"/>
        <v/>
      </c>
      <c r="H13" s="211">
        <f>VLOOKUP($B13,Portfolio!$C:$U,19,0)</f>
        <v>0</v>
      </c>
      <c r="I13" s="208"/>
    </row>
    <row r="14" spans="2:12" ht="32.4" customHeight="1" x14ac:dyDescent="0.3">
      <c r="B14" s="212" t="str">
        <f>IF(C6=20,K15,IF(C6=25,"-",""))</f>
        <v>-</v>
      </c>
      <c r="C14" s="219" t="str">
        <f>IF(B14="-","-",C17*2)</f>
        <v>-</v>
      </c>
      <c r="D14" s="213" t="str">
        <f>IF(B14="-","-",IF(VLOOKUP($B14,Portfolio!$C:$X,22,0)=0," ",VLOOKUP($B14,Portfolio!$C:$X,22,0)))</f>
        <v>-</v>
      </c>
      <c r="E14" s="214" t="str">
        <f>IF(B14="-","-",IF(VLOOKUP($B14,Portfolio!$C:$F,4,0)=0,"",VLOOKUP($B14,Portfolio!$C:$F,4,0)))</f>
        <v>-</v>
      </c>
      <c r="F14" s="215"/>
      <c r="H14" s="211"/>
      <c r="I14" s="208"/>
    </row>
    <row r="15" spans="2:12" ht="28.8" x14ac:dyDescent="0.3">
      <c r="B15" s="212">
        <v>1135795</v>
      </c>
      <c r="C15" s="219">
        <f>C9</f>
        <v>4</v>
      </c>
      <c r="D15" s="213" t="str">
        <f>IF(VLOOKUP($B15,Portfolio!$C:$X,22,0)=0,"",VLOOKUP($B15,Portfolio!$C:$X,22,0))</f>
        <v>ШТ</v>
      </c>
      <c r="E15" s="214" t="str">
        <f>IF(VLOOKUP($B15,Portfolio!$C:$F,4,0)=0,"",VLOOKUP($B15,Portfolio!$C:$F,4,0))</f>
        <v>USYSTEMS базовый комплект для промышленного коллектора Magna '1И</v>
      </c>
      <c r="F15" s="215" t="str">
        <f t="shared" ref="F15:F40" si="2">IF($I15="ДА",LEFT(H15,7),"")</f>
        <v/>
      </c>
      <c r="G15" s="207" t="str">
        <f t="shared" si="0"/>
        <v/>
      </c>
      <c r="H15" s="211">
        <f>VLOOKUP($B15,Portfolio!$C:$U,19,0)</f>
        <v>0</v>
      </c>
      <c r="I15" s="208"/>
      <c r="K15" s="207">
        <v>1135969</v>
      </c>
    </row>
    <row r="16" spans="2:12" ht="28.8" x14ac:dyDescent="0.3">
      <c r="B16" s="212">
        <v>1135796</v>
      </c>
      <c r="C16" s="219">
        <f>C9*4-C15*2</f>
        <v>8</v>
      </c>
      <c r="D16" s="213" t="str">
        <f>IF(B16="-","-",IF(VLOOKUP($B16,Portfolio!$C:$X,22,0)=0," ",VLOOKUP($B16,Portfolio!$C:$X,22,0)))</f>
        <v>ШТ</v>
      </c>
      <c r="E16" s="214" t="str">
        <f>IF(B16="-","",IF(VLOOKUP($B16,Portfolio!$C:$F,4,0)=0,"",VLOOKUP($B16,Portfolio!$C:$F,4,0)))</f>
        <v>USYSTEMS кронштейны для промышленного коллектора Magna, комплект '1И</v>
      </c>
      <c r="F16" s="215" t="str">
        <f t="shared" si="2"/>
        <v/>
      </c>
      <c r="G16" s="207" t="str">
        <f t="shared" si="0"/>
        <v/>
      </c>
      <c r="H16" s="211">
        <f>VLOOKUP($B16,Portfolio!$C:$U,19,0)</f>
        <v>0</v>
      </c>
      <c r="I16" s="208"/>
      <c r="K16" s="207">
        <v>1135623</v>
      </c>
    </row>
    <row r="17" spans="2:18" ht="28.8" x14ac:dyDescent="0.3">
      <c r="B17" s="231">
        <f>IF(C6=20,K18,IF(C6=25,K19,""))</f>
        <v>1135792</v>
      </c>
      <c r="C17" s="219">
        <f>ROUNDUP(C13/100,0)</f>
        <v>40</v>
      </c>
      <c r="D17" s="213" t="str">
        <f>IF(VLOOKUP($B17,Portfolio!$C:$X,22,0)=0,"",VLOOKUP($B17,Portfolio!$C:$X,22,0))</f>
        <v>ШТ</v>
      </c>
      <c r="E17" s="214" t="str">
        <f>IF(VLOOKUP($B17,Portfolio!$C:$F,4,0)=0,"",VLOOKUP($B17,Portfolio!$C:$F,4,0))</f>
        <v>USYSTEMS сегмент промышленного коллектора Magna 1 1/2" с клапаном и адаптером для трубы 25x2,3 мм '1И</v>
      </c>
      <c r="F17" s="215" t="str">
        <f t="shared" si="2"/>
        <v/>
      </c>
      <c r="G17" s="207" t="str">
        <f t="shared" si="0"/>
        <v/>
      </c>
      <c r="H17" s="211">
        <f>VLOOKUP($B17,Portfolio!$C:$U,19,0)</f>
        <v>0</v>
      </c>
      <c r="I17" s="208"/>
      <c r="K17" s="207">
        <v>1135624</v>
      </c>
      <c r="R17" s="233"/>
    </row>
    <row r="18" spans="2:18" ht="28.8" x14ac:dyDescent="0.3">
      <c r="B18" s="212">
        <v>1135797</v>
      </c>
      <c r="C18" s="219">
        <f>C9</f>
        <v>4</v>
      </c>
      <c r="D18" s="213" t="str">
        <f>IF(VLOOKUP($B18,Portfolio!$C:$X,22,0)=0,"",VLOOKUP($B18,Portfolio!$C:$X,22,0))</f>
        <v>ШТ</v>
      </c>
      <c r="E18" s="214" t="str">
        <f>IF(VLOOKUP($B18,Portfolio!$C:$F,4,0)=0,"",VLOOKUP($B18,Portfolio!$C:$F,4,0))</f>
        <v>USYSTEMS кран шаровой для промышленного коллектора Magna G 1 1/2", комплект '1И</v>
      </c>
      <c r="F18" s="215" t="str">
        <f t="shared" si="2"/>
        <v/>
      </c>
      <c r="G18" s="207" t="str">
        <f t="shared" si="0"/>
        <v/>
      </c>
      <c r="H18" s="211">
        <f>VLOOKUP($B18,Portfolio!$C:$U,19,0)</f>
        <v>0</v>
      </c>
      <c r="I18" s="208"/>
      <c r="K18" s="207">
        <v>1135791</v>
      </c>
    </row>
    <row r="19" spans="2:18" ht="22.2" customHeight="1" x14ac:dyDescent="0.3">
      <c r="B19" s="212">
        <f>IF(C6=20,K16,IF(C6=25,K17,""))</f>
        <v>1135624</v>
      </c>
      <c r="C19" s="219">
        <f>C17*2</f>
        <v>80</v>
      </c>
      <c r="D19" s="213" t="s">
        <v>158</v>
      </c>
      <c r="E19" s="214" t="str">
        <f>IF(VLOOKUP($B19,Portfolio!$C:$F,4,0)=0,"",VLOOKUP($B19,Portfolio!$C:$F,4,0))</f>
        <v>USYSTEMS угловой фиксатор Multi для труб 25 '25Ф</v>
      </c>
      <c r="F19" s="215" t="str">
        <f t="shared" si="2"/>
        <v/>
      </c>
      <c r="G19" s="207" t="str">
        <f t="shared" si="0"/>
        <v/>
      </c>
      <c r="H19" s="211">
        <f>VLOOKUP($B19,Portfolio!$C:$U,19,0)</f>
        <v>0</v>
      </c>
      <c r="I19" s="208"/>
      <c r="K19" s="207">
        <v>1135792</v>
      </c>
    </row>
    <row r="20" spans="2:18" ht="33" customHeight="1" x14ac:dyDescent="0.3">
      <c r="B20" s="212">
        <v>1136005</v>
      </c>
      <c r="C20" s="219">
        <f>C17</f>
        <v>40</v>
      </c>
      <c r="D20" s="213" t="s">
        <v>158</v>
      </c>
      <c r="E20" s="214" t="s">
        <v>6059</v>
      </c>
      <c r="F20" s="232" t="s">
        <v>6060</v>
      </c>
      <c r="H20" s="211"/>
      <c r="I20" s="208"/>
    </row>
    <row r="21" spans="2:18" ht="21" customHeight="1" x14ac:dyDescent="0.3">
      <c r="B21" s="212"/>
      <c r="C21" s="219">
        <f>C13*3</f>
        <v>12000</v>
      </c>
      <c r="D21" s="213" t="s">
        <v>158</v>
      </c>
      <c r="E21" s="214" t="s">
        <v>6039</v>
      </c>
      <c r="F21" s="215" t="str">
        <f t="shared" si="2"/>
        <v/>
      </c>
      <c r="G21" s="207" t="e">
        <f t="shared" si="0"/>
        <v>#N/A</v>
      </c>
      <c r="H21" s="211" t="e">
        <f>VLOOKUP($B21,Portfolio!$C:$U,19,0)</f>
        <v>#N/A</v>
      </c>
      <c r="I21" s="208"/>
      <c r="K21">
        <v>1136614</v>
      </c>
    </row>
    <row r="22" spans="2:18" ht="25.95" customHeight="1" x14ac:dyDescent="0.3">
      <c r="B22" s="229"/>
      <c r="C22" s="219">
        <f>C5</f>
        <v>1000</v>
      </c>
      <c r="D22" s="213" t="s">
        <v>6023</v>
      </c>
      <c r="E22" s="216" t="s">
        <v>6022</v>
      </c>
      <c r="F22" s="215" t="str">
        <f t="shared" si="2"/>
        <v/>
      </c>
      <c r="G22" s="207" t="e">
        <f t="shared" si="0"/>
        <v>#N/A</v>
      </c>
      <c r="H22" s="211" t="e">
        <f>VLOOKUP($B22,Portfolio!$C:$U,19,0)</f>
        <v>#N/A</v>
      </c>
      <c r="I22" s="208" t="str">
        <f t="shared" si="1"/>
        <v/>
      </c>
      <c r="K22">
        <v>1135977</v>
      </c>
    </row>
    <row r="23" spans="2:18" x14ac:dyDescent="0.3">
      <c r="B23" s="217" t="s">
        <v>6051</v>
      </c>
      <c r="C23" s="215"/>
      <c r="D23" s="213"/>
      <c r="E23" s="214"/>
      <c r="F23" s="215" t="str">
        <f t="shared" si="2"/>
        <v/>
      </c>
      <c r="G23" s="207" t="e">
        <f t="shared" si="0"/>
        <v>#N/A</v>
      </c>
      <c r="H23" s="211" t="e">
        <f>VLOOKUP($B23,Portfolio!$C:$U,19,0)</f>
        <v>#N/A</v>
      </c>
      <c r="I23" s="208" t="str">
        <f t="shared" si="1"/>
        <v/>
      </c>
    </row>
    <row r="24" spans="2:18" ht="47.4" customHeight="1" x14ac:dyDescent="0.3">
      <c r="B24" s="218"/>
      <c r="C24" s="219">
        <v>1</v>
      </c>
      <c r="D24" s="220" t="s">
        <v>158</v>
      </c>
      <c r="E24" s="221" t="s">
        <v>6036</v>
      </c>
      <c r="F24" s="214" t="s">
        <v>6038</v>
      </c>
      <c r="G24" s="207" t="e">
        <f t="shared" si="0"/>
        <v>#N/A</v>
      </c>
      <c r="H24" s="211" t="e">
        <f>VLOOKUP($B24,Portfolio!$C:$U,19,0)</f>
        <v>#N/A</v>
      </c>
      <c r="I24" s="208" t="str">
        <f t="shared" si="1"/>
        <v/>
      </c>
    </row>
    <row r="25" spans="2:18" x14ac:dyDescent="0.3">
      <c r="B25" s="222" t="s">
        <v>6025</v>
      </c>
      <c r="C25" s="223">
        <f>IF(C8="Общее",1,IF(C8="Каждым коллектором",C9,""))</f>
        <v>1</v>
      </c>
      <c r="D25" s="220" t="s">
        <v>158</v>
      </c>
      <c r="E25" s="221" t="s">
        <v>6026</v>
      </c>
      <c r="F25" s="215" t="str">
        <f t="shared" si="2"/>
        <v/>
      </c>
      <c r="G25" s="207" t="e">
        <f t="shared" si="0"/>
        <v>#N/A</v>
      </c>
      <c r="H25" s="211" t="e">
        <f>VLOOKUP($B25,Portfolio!$C:$U,19,0)</f>
        <v>#N/A</v>
      </c>
      <c r="I25" s="208" t="str">
        <f t="shared" si="1"/>
        <v/>
      </c>
    </row>
    <row r="26" spans="2:18" ht="20.399999999999999" customHeight="1" x14ac:dyDescent="0.3">
      <c r="B26" s="218"/>
      <c r="C26" s="219"/>
      <c r="D26" s="220"/>
      <c r="E26" s="212" t="s">
        <v>6027</v>
      </c>
      <c r="F26" s="215" t="str">
        <f t="shared" si="2"/>
        <v/>
      </c>
      <c r="G26" s="207" t="e">
        <f t="shared" si="0"/>
        <v>#N/A</v>
      </c>
      <c r="H26" s="211" t="e">
        <f>VLOOKUP($B26,Portfolio!$C:$U,19,0)</f>
        <v>#N/A</v>
      </c>
      <c r="I26" s="208" t="str">
        <f t="shared" si="1"/>
        <v/>
      </c>
    </row>
    <row r="27" spans="2:18" x14ac:dyDescent="0.3">
      <c r="B27" s="224"/>
      <c r="C27" s="219">
        <v>1</v>
      </c>
      <c r="D27" s="220" t="s">
        <v>158</v>
      </c>
      <c r="E27" s="221" t="s">
        <v>6028</v>
      </c>
      <c r="F27" s="215" t="str">
        <f t="shared" si="2"/>
        <v/>
      </c>
      <c r="G27" s="207" t="e">
        <f t="shared" si="0"/>
        <v>#N/A</v>
      </c>
      <c r="H27" s="211" t="e">
        <f>VLOOKUP($B27,Portfolio!$C:$U,19,0)</f>
        <v>#N/A</v>
      </c>
      <c r="I27" s="208" t="str">
        <f t="shared" si="1"/>
        <v/>
      </c>
    </row>
    <row r="28" spans="2:18" x14ac:dyDescent="0.3">
      <c r="B28" s="224"/>
      <c r="C28" s="219">
        <v>1</v>
      </c>
      <c r="D28" s="220" t="s">
        <v>158</v>
      </c>
      <c r="E28" s="221" t="s">
        <v>6029</v>
      </c>
      <c r="F28" s="215" t="str">
        <f t="shared" si="2"/>
        <v/>
      </c>
      <c r="G28" s="207" t="e">
        <f t="shared" si="0"/>
        <v>#N/A</v>
      </c>
      <c r="H28" s="211" t="e">
        <f>VLOOKUP($B28,Portfolio!$C:$U,19,0)</f>
        <v>#N/A</v>
      </c>
      <c r="I28" s="208" t="str">
        <f t="shared" si="1"/>
        <v/>
      </c>
    </row>
    <row r="29" spans="2:18" x14ac:dyDescent="0.3">
      <c r="B29" s="224"/>
      <c r="C29" s="219">
        <v>1</v>
      </c>
      <c r="D29" s="220" t="s">
        <v>158</v>
      </c>
      <c r="E29" s="221" t="s">
        <v>6029</v>
      </c>
      <c r="F29" s="215" t="str">
        <f t="shared" si="2"/>
        <v/>
      </c>
      <c r="G29" s="207" t="e">
        <f t="shared" si="0"/>
        <v>#N/A</v>
      </c>
      <c r="H29" s="211" t="e">
        <f>VLOOKUP($B29,Portfolio!$C:$U,19,0)</f>
        <v>#N/A</v>
      </c>
      <c r="I29" s="208" t="str">
        <f t="shared" si="1"/>
        <v/>
      </c>
    </row>
    <row r="30" spans="2:18" x14ac:dyDescent="0.3">
      <c r="B30" s="218"/>
      <c r="C30" s="219">
        <v>1</v>
      </c>
      <c r="D30" s="220" t="s">
        <v>158</v>
      </c>
      <c r="E30" s="221" t="s">
        <v>6030</v>
      </c>
      <c r="F30" s="215" t="str">
        <f t="shared" si="2"/>
        <v/>
      </c>
      <c r="G30" s="207" t="e">
        <f t="shared" si="0"/>
        <v>#N/A</v>
      </c>
      <c r="H30" s="211" t="e">
        <f>VLOOKUP($B30,Portfolio!$C:$U,19,0)</f>
        <v>#N/A</v>
      </c>
      <c r="I30" s="208" t="str">
        <f t="shared" si="1"/>
        <v/>
      </c>
    </row>
    <row r="31" spans="2:18" x14ac:dyDescent="0.3">
      <c r="B31" s="218"/>
      <c r="C31" s="219">
        <v>1</v>
      </c>
      <c r="D31" s="220" t="s">
        <v>158</v>
      </c>
      <c r="E31" s="221" t="s">
        <v>6031</v>
      </c>
      <c r="F31" s="215" t="str">
        <f t="shared" si="2"/>
        <v/>
      </c>
      <c r="G31" s="207" t="e">
        <f t="shared" si="0"/>
        <v>#N/A</v>
      </c>
      <c r="H31" s="211" t="e">
        <f>VLOOKUP($B31,Portfolio!$C:$U,19,0)</f>
        <v>#N/A</v>
      </c>
      <c r="I31" s="208" t="str">
        <f t="shared" si="1"/>
        <v/>
      </c>
    </row>
    <row r="32" spans="2:18" x14ac:dyDescent="0.3">
      <c r="B32" s="218"/>
      <c r="C32" s="219"/>
      <c r="D32" s="220"/>
      <c r="E32" s="221"/>
      <c r="F32" s="215"/>
      <c r="H32" s="211"/>
      <c r="I32" s="208"/>
    </row>
    <row r="33" spans="2:9" ht="28.8" x14ac:dyDescent="0.3">
      <c r="B33" s="225"/>
      <c r="C33" s="219">
        <v>1</v>
      </c>
      <c r="D33" s="220" t="s">
        <v>158</v>
      </c>
      <c r="E33" s="221" t="s">
        <v>6032</v>
      </c>
      <c r="F33" s="214" t="s">
        <v>6037</v>
      </c>
      <c r="G33" s="207" t="e">
        <f t="shared" si="0"/>
        <v>#N/A</v>
      </c>
      <c r="H33" s="211" t="e">
        <f>VLOOKUP($B33,Portfolio!$C:$U,19,0)</f>
        <v>#N/A</v>
      </c>
      <c r="I33" s="208" t="str">
        <f t="shared" si="1"/>
        <v/>
      </c>
    </row>
    <row r="34" spans="2:9" ht="31.2" customHeight="1" x14ac:dyDescent="0.3">
      <c r="B34" s="222"/>
      <c r="C34" s="219">
        <f>C25</f>
        <v>1</v>
      </c>
      <c r="D34" s="220" t="s">
        <v>158</v>
      </c>
      <c r="E34" s="221" t="s">
        <v>6034</v>
      </c>
      <c r="F34" s="214" t="s">
        <v>6052</v>
      </c>
      <c r="G34" s="207" t="e">
        <f t="shared" si="0"/>
        <v>#N/A</v>
      </c>
      <c r="H34" s="211" t="e">
        <f>VLOOKUP($B34,Portfolio!$C:$U,19,0)</f>
        <v>#N/A</v>
      </c>
      <c r="I34" s="208" t="str">
        <f t="shared" si="1"/>
        <v/>
      </c>
    </row>
    <row r="35" spans="2:9" ht="20.399999999999999" customHeight="1" x14ac:dyDescent="0.3">
      <c r="B35" s="224"/>
      <c r="C35" s="219">
        <f>C25</f>
        <v>1</v>
      </c>
      <c r="D35" s="220" t="s">
        <v>158</v>
      </c>
      <c r="E35" s="221" t="s">
        <v>6033</v>
      </c>
      <c r="F35" s="215" t="str">
        <f t="shared" si="2"/>
        <v/>
      </c>
      <c r="G35" s="207" t="e">
        <f t="shared" si="0"/>
        <v>#N/A</v>
      </c>
      <c r="H35" s="211" t="e">
        <f>VLOOKUP($B35,Portfolio!$C:$U,19,0)</f>
        <v>#N/A</v>
      </c>
      <c r="I35" s="208" t="str">
        <f t="shared" si="1"/>
        <v/>
      </c>
    </row>
    <row r="36" spans="2:9" x14ac:dyDescent="0.3">
      <c r="B36" s="230"/>
      <c r="D36" s="210"/>
      <c r="E36" s="210"/>
      <c r="F36" s="207" t="str">
        <f t="shared" si="2"/>
        <v/>
      </c>
      <c r="G36" s="207" t="e">
        <f t="shared" si="0"/>
        <v>#N/A</v>
      </c>
      <c r="H36" s="211" t="e">
        <f>VLOOKUP($B36,Portfolio!$C:$U,19,0)</f>
        <v>#N/A</v>
      </c>
      <c r="I36" s="208" t="str">
        <f t="shared" si="1"/>
        <v/>
      </c>
    </row>
    <row r="37" spans="2:9" x14ac:dyDescent="0.3">
      <c r="B37" s="230"/>
      <c r="D37" s="210"/>
      <c r="E37" s="210"/>
      <c r="F37" s="207" t="str">
        <f t="shared" si="2"/>
        <v/>
      </c>
      <c r="G37" s="207" t="e">
        <f t="shared" si="0"/>
        <v>#N/A</v>
      </c>
      <c r="H37" s="211" t="e">
        <f>VLOOKUP($B37,Portfolio!$C:$U,19,0)</f>
        <v>#N/A</v>
      </c>
      <c r="I37" s="208" t="str">
        <f t="shared" si="1"/>
        <v/>
      </c>
    </row>
    <row r="38" spans="2:9" x14ac:dyDescent="0.3">
      <c r="B38" s="230"/>
      <c r="D38" s="210"/>
      <c r="E38" s="210"/>
      <c r="F38" s="207" t="str">
        <f t="shared" si="2"/>
        <v/>
      </c>
      <c r="G38" s="207" t="e">
        <f t="shared" si="0"/>
        <v>#N/A</v>
      </c>
      <c r="H38" s="211" t="e">
        <f>VLOOKUP($B38,Portfolio!$C:$U,19,0)</f>
        <v>#N/A</v>
      </c>
      <c r="I38" s="208" t="str">
        <f t="shared" si="1"/>
        <v/>
      </c>
    </row>
    <row r="39" spans="2:9" x14ac:dyDescent="0.3">
      <c r="B39" s="230"/>
      <c r="D39" s="210"/>
      <c r="E39" s="210"/>
      <c r="F39" s="207" t="str">
        <f t="shared" si="2"/>
        <v/>
      </c>
      <c r="G39" s="207" t="e">
        <f t="shared" si="0"/>
        <v>#N/A</v>
      </c>
      <c r="H39" s="211" t="e">
        <f>VLOOKUP($B39,Portfolio!$C:$U,19,0)</f>
        <v>#N/A</v>
      </c>
      <c r="I39" s="208" t="str">
        <f t="shared" si="1"/>
        <v/>
      </c>
    </row>
    <row r="40" spans="2:9" x14ac:dyDescent="0.3">
      <c r="B40" s="230"/>
      <c r="D40" s="210"/>
      <c r="E40" s="210"/>
      <c r="F40" s="207" t="str">
        <f t="shared" si="2"/>
        <v/>
      </c>
      <c r="G40" s="207" t="e">
        <f t="shared" si="0"/>
        <v>#N/A</v>
      </c>
      <c r="H40" s="211" t="e">
        <f>VLOOKUP($B40,Portfolio!$C:$U,19,0)</f>
        <v>#N/A</v>
      </c>
      <c r="I40" s="208" t="str">
        <f t="shared" si="1"/>
        <v/>
      </c>
    </row>
    <row r="41" spans="2:9" x14ac:dyDescent="0.3">
      <c r="B41" s="230"/>
      <c r="D41" s="210"/>
      <c r="E41" s="210"/>
      <c r="F41" s="207" t="str">
        <f t="shared" ref="F41:F58" si="3">IF($I41="ДА",LEFT(H41,7),"")</f>
        <v/>
      </c>
      <c r="G41" s="207" t="e">
        <f t="shared" ref="G41:G58" si="4">IF(AND(I41="ДА",LEN(H41&gt;8)),MID(H41,10,7),"")</f>
        <v>#N/A</v>
      </c>
      <c r="H41" s="211" t="e">
        <f>VLOOKUP($B41,Portfolio!$C:$U,19,0)</f>
        <v>#N/A</v>
      </c>
      <c r="I41" s="208" t="str">
        <f t="shared" ref="I41:I58" si="5">IFERROR(IF(MID(H41,1,7)+0&gt;1130000,"ДА","НЕТ"),"")</f>
        <v/>
      </c>
    </row>
    <row r="42" spans="2:9" x14ac:dyDescent="0.3">
      <c r="B42" s="230"/>
      <c r="D42" s="210"/>
      <c r="E42" s="210"/>
      <c r="F42" s="207" t="str">
        <f t="shared" si="3"/>
        <v/>
      </c>
      <c r="G42" s="207" t="e">
        <f t="shared" si="4"/>
        <v>#N/A</v>
      </c>
      <c r="H42" s="211" t="e">
        <f>VLOOKUP($B42,Portfolio!$C:$U,19,0)</f>
        <v>#N/A</v>
      </c>
      <c r="I42" s="208" t="str">
        <f t="shared" si="5"/>
        <v/>
      </c>
    </row>
    <row r="43" spans="2:9" x14ac:dyDescent="0.3">
      <c r="B43" s="230"/>
      <c r="D43" s="210"/>
      <c r="E43" s="210"/>
      <c r="F43" s="207" t="str">
        <f t="shared" si="3"/>
        <v/>
      </c>
      <c r="G43" s="207" t="e">
        <f t="shared" si="4"/>
        <v>#N/A</v>
      </c>
      <c r="H43" s="211" t="e">
        <f>VLOOKUP($B43,Portfolio!$C:$U,19,0)</f>
        <v>#N/A</v>
      </c>
      <c r="I43" s="208" t="str">
        <f t="shared" si="5"/>
        <v/>
      </c>
    </row>
    <row r="44" spans="2:9" x14ac:dyDescent="0.3">
      <c r="B44" s="230"/>
      <c r="D44" s="210"/>
      <c r="E44" s="210"/>
      <c r="F44" s="207" t="str">
        <f t="shared" si="3"/>
        <v/>
      </c>
      <c r="G44" s="207" t="e">
        <f t="shared" si="4"/>
        <v>#N/A</v>
      </c>
      <c r="H44" s="211" t="e">
        <f>VLOOKUP($B44,Portfolio!$C:$U,19,0)</f>
        <v>#N/A</v>
      </c>
      <c r="I44" s="208" t="str">
        <f t="shared" si="5"/>
        <v/>
      </c>
    </row>
    <row r="45" spans="2:9" x14ac:dyDescent="0.3">
      <c r="B45" s="230"/>
      <c r="D45" s="210"/>
      <c r="E45" s="210"/>
      <c r="F45" s="207" t="str">
        <f t="shared" si="3"/>
        <v/>
      </c>
      <c r="G45" s="207" t="e">
        <f t="shared" si="4"/>
        <v>#N/A</v>
      </c>
      <c r="H45" s="211" t="e">
        <f>VLOOKUP($B45,Portfolio!$C:$U,19,0)</f>
        <v>#N/A</v>
      </c>
      <c r="I45" s="208" t="str">
        <f t="shared" si="5"/>
        <v/>
      </c>
    </row>
    <row r="46" spans="2:9" x14ac:dyDescent="0.3">
      <c r="B46" s="230"/>
      <c r="D46" s="210"/>
      <c r="E46" s="210"/>
      <c r="F46" s="207" t="str">
        <f t="shared" si="3"/>
        <v/>
      </c>
      <c r="G46" s="207" t="e">
        <f t="shared" si="4"/>
        <v>#N/A</v>
      </c>
      <c r="H46" s="211" t="e">
        <f>VLOOKUP($B46,Portfolio!$C:$U,19,0)</f>
        <v>#N/A</v>
      </c>
      <c r="I46" s="208" t="str">
        <f t="shared" si="5"/>
        <v/>
      </c>
    </row>
    <row r="47" spans="2:9" x14ac:dyDescent="0.3">
      <c r="B47" s="230"/>
      <c r="D47" s="210"/>
      <c r="E47" s="210"/>
      <c r="F47" s="207" t="str">
        <f t="shared" si="3"/>
        <v/>
      </c>
      <c r="G47" s="207" t="e">
        <f t="shared" si="4"/>
        <v>#N/A</v>
      </c>
      <c r="H47" s="211" t="e">
        <f>VLOOKUP($B47,Portfolio!$C:$U,19,0)</f>
        <v>#N/A</v>
      </c>
      <c r="I47" s="208" t="str">
        <f t="shared" si="5"/>
        <v/>
      </c>
    </row>
    <row r="48" spans="2:9" x14ac:dyDescent="0.3">
      <c r="B48" s="226"/>
      <c r="C48" s="227"/>
      <c r="D48" s="228"/>
      <c r="E48" s="228"/>
      <c r="F48" s="207" t="str">
        <f t="shared" si="3"/>
        <v/>
      </c>
      <c r="G48" s="207" t="e">
        <f t="shared" si="4"/>
        <v>#N/A</v>
      </c>
      <c r="H48" s="211" t="e">
        <f>VLOOKUP($B48,Portfolio!$C:$U,19,0)</f>
        <v>#N/A</v>
      </c>
      <c r="I48" s="208" t="str">
        <f t="shared" si="5"/>
        <v/>
      </c>
    </row>
    <row r="49" spans="2:9" x14ac:dyDescent="0.3">
      <c r="B49" s="226"/>
      <c r="C49" s="227"/>
      <c r="D49" s="228"/>
      <c r="E49" s="228"/>
      <c r="F49" s="207" t="str">
        <f t="shared" si="3"/>
        <v/>
      </c>
      <c r="G49" s="207" t="e">
        <f t="shared" si="4"/>
        <v>#N/A</v>
      </c>
      <c r="H49" s="211" t="e">
        <f>VLOOKUP($B49,Portfolio!$C:$U,19,0)</f>
        <v>#N/A</v>
      </c>
      <c r="I49" s="208" t="str">
        <f t="shared" si="5"/>
        <v/>
      </c>
    </row>
    <row r="50" spans="2:9" x14ac:dyDescent="0.3">
      <c r="B50" s="226"/>
      <c r="C50" s="227"/>
      <c r="D50" s="228"/>
      <c r="E50" s="228"/>
      <c r="F50" s="207" t="str">
        <f t="shared" si="3"/>
        <v/>
      </c>
      <c r="G50" s="207" t="e">
        <f t="shared" si="4"/>
        <v>#N/A</v>
      </c>
      <c r="H50" s="211" t="e">
        <f>VLOOKUP($B50,Portfolio!$C:$U,19,0)</f>
        <v>#N/A</v>
      </c>
      <c r="I50" s="208" t="str">
        <f t="shared" si="5"/>
        <v/>
      </c>
    </row>
    <row r="51" spans="2:9" x14ac:dyDescent="0.3">
      <c r="B51" s="226"/>
      <c r="C51" s="227"/>
      <c r="D51" s="228"/>
      <c r="E51" s="228"/>
      <c r="F51" s="207" t="str">
        <f t="shared" si="3"/>
        <v/>
      </c>
      <c r="G51" s="207" t="e">
        <f t="shared" si="4"/>
        <v>#N/A</v>
      </c>
      <c r="H51" s="211" t="e">
        <f>VLOOKUP($B51,Portfolio!$C:$U,19,0)</f>
        <v>#N/A</v>
      </c>
      <c r="I51" s="208" t="str">
        <f t="shared" si="5"/>
        <v/>
      </c>
    </row>
    <row r="52" spans="2:9" x14ac:dyDescent="0.3">
      <c r="B52" s="226"/>
      <c r="C52" s="227"/>
      <c r="D52" s="228"/>
      <c r="E52" s="228"/>
      <c r="F52" s="207" t="str">
        <f t="shared" si="3"/>
        <v/>
      </c>
      <c r="G52" s="207" t="e">
        <f t="shared" si="4"/>
        <v>#N/A</v>
      </c>
      <c r="H52" s="211" t="e">
        <f>VLOOKUP($B52,Portfolio!$C:$U,19,0)</f>
        <v>#N/A</v>
      </c>
      <c r="I52" s="208" t="str">
        <f t="shared" si="5"/>
        <v/>
      </c>
    </row>
    <row r="53" spans="2:9" x14ac:dyDescent="0.3">
      <c r="B53" s="226"/>
      <c r="C53" s="227"/>
      <c r="D53" s="228"/>
      <c r="E53" s="228"/>
      <c r="F53" s="207" t="str">
        <f t="shared" si="3"/>
        <v/>
      </c>
      <c r="G53" s="207" t="e">
        <f t="shared" si="4"/>
        <v>#N/A</v>
      </c>
      <c r="H53" s="211" t="e">
        <f>VLOOKUP($B53,Portfolio!$C:$U,19,0)</f>
        <v>#N/A</v>
      </c>
      <c r="I53" s="208" t="str">
        <f t="shared" si="5"/>
        <v/>
      </c>
    </row>
    <row r="54" spans="2:9" x14ac:dyDescent="0.3">
      <c r="B54" s="226"/>
      <c r="C54" s="227"/>
      <c r="D54" s="228"/>
      <c r="E54" s="228"/>
      <c r="F54" s="207" t="str">
        <f t="shared" si="3"/>
        <v/>
      </c>
      <c r="G54" s="207" t="e">
        <f t="shared" si="4"/>
        <v>#N/A</v>
      </c>
      <c r="H54" s="211" t="e">
        <f>VLOOKUP($B54,Portfolio!$C:$U,19,0)</f>
        <v>#N/A</v>
      </c>
      <c r="I54" s="208" t="str">
        <f t="shared" si="5"/>
        <v/>
      </c>
    </row>
    <row r="55" spans="2:9" x14ac:dyDescent="0.3">
      <c r="B55" s="226"/>
      <c r="C55" s="227"/>
      <c r="D55" s="228"/>
      <c r="E55" s="228"/>
      <c r="F55" s="207" t="str">
        <f t="shared" si="3"/>
        <v/>
      </c>
      <c r="G55" s="207" t="e">
        <f t="shared" si="4"/>
        <v>#N/A</v>
      </c>
      <c r="H55" s="211" t="e">
        <f>VLOOKUP($B55,Portfolio!$C:$U,19,0)</f>
        <v>#N/A</v>
      </c>
      <c r="I55" s="208" t="str">
        <f t="shared" si="5"/>
        <v/>
      </c>
    </row>
    <row r="56" spans="2:9" x14ac:dyDescent="0.3">
      <c r="B56" s="226"/>
      <c r="C56" s="227"/>
      <c r="D56" s="228"/>
      <c r="E56" s="228"/>
      <c r="F56" s="207" t="str">
        <f t="shared" si="3"/>
        <v/>
      </c>
      <c r="G56" s="207" t="e">
        <f t="shared" si="4"/>
        <v>#N/A</v>
      </c>
      <c r="H56" s="211" t="e">
        <f>VLOOKUP($B56,Portfolio!$C:$U,19,0)</f>
        <v>#N/A</v>
      </c>
      <c r="I56" s="208" t="str">
        <f t="shared" si="5"/>
        <v/>
      </c>
    </row>
    <row r="57" spans="2:9" x14ac:dyDescent="0.3">
      <c r="B57" s="226"/>
      <c r="C57" s="227"/>
      <c r="D57" s="228"/>
      <c r="E57" s="228"/>
      <c r="F57" s="207" t="str">
        <f t="shared" si="3"/>
        <v/>
      </c>
      <c r="G57" s="207" t="e">
        <f t="shared" si="4"/>
        <v>#N/A</v>
      </c>
      <c r="H57" s="211" t="e">
        <f>VLOOKUP($B57,Portfolio!$C:$U,19,0)</f>
        <v>#N/A</v>
      </c>
      <c r="I57" s="208" t="str">
        <f t="shared" si="5"/>
        <v/>
      </c>
    </row>
    <row r="58" spans="2:9" x14ac:dyDescent="0.3">
      <c r="B58" s="226"/>
      <c r="C58" s="227"/>
      <c r="D58" s="228"/>
      <c r="E58" s="228"/>
      <c r="F58" s="207" t="str">
        <f t="shared" si="3"/>
        <v/>
      </c>
      <c r="G58" s="207" t="e">
        <f t="shared" si="4"/>
        <v>#N/A</v>
      </c>
      <c r="H58" s="211" t="e">
        <f>VLOOKUP($B58,Portfolio!$C:$U,19,0)</f>
        <v>#N/A</v>
      </c>
      <c r="I58" s="208" t="str">
        <f t="shared" si="5"/>
        <v/>
      </c>
    </row>
    <row r="59" spans="2:9" x14ac:dyDescent="0.3">
      <c r="B59" s="226"/>
      <c r="C59" s="227"/>
      <c r="D59" s="228"/>
      <c r="E59" s="228"/>
    </row>
    <row r="60" spans="2:9" x14ac:dyDescent="0.3">
      <c r="B60" s="226"/>
      <c r="C60" s="227"/>
      <c r="D60" s="228"/>
      <c r="E60" s="228"/>
    </row>
    <row r="61" spans="2:9" x14ac:dyDescent="0.3">
      <c r="B61" s="226"/>
      <c r="D61" s="210"/>
      <c r="E61" s="210"/>
    </row>
    <row r="62" spans="2:9" x14ac:dyDescent="0.3">
      <c r="B62" s="226"/>
      <c r="D62" s="210"/>
      <c r="E62" s="210"/>
    </row>
    <row r="63" spans="2:9" x14ac:dyDescent="0.3">
      <c r="E63" s="210"/>
    </row>
    <row r="64" spans="2:9" x14ac:dyDescent="0.3">
      <c r="E64" s="210"/>
    </row>
    <row r="65" spans="5:5" x14ac:dyDescent="0.3">
      <c r="E65" s="210"/>
    </row>
    <row r="66" spans="5:5" x14ac:dyDescent="0.3">
      <c r="E66" s="210"/>
    </row>
    <row r="67" spans="5:5" x14ac:dyDescent="0.3">
      <c r="E67" s="210" t="e">
        <f>IF(VLOOKUP($B67,Portfolio!$C:$F,4,0)=0,"",VLOOKUP($B67,Portfolio!$C:$F,4,0))</f>
        <v>#N/A</v>
      </c>
    </row>
    <row r="68" spans="5:5" x14ac:dyDescent="0.3">
      <c r="E68" s="210" t="e">
        <f>IF(VLOOKUP($B68,Portfolio!$C:$F,4,0)=0,"",VLOOKUP($B68,Portfolio!$C:$F,4,0))</f>
        <v>#N/A</v>
      </c>
    </row>
  </sheetData>
  <mergeCells count="9">
    <mergeCell ref="E2:F9"/>
    <mergeCell ref="C9:D9"/>
    <mergeCell ref="B11:F11"/>
    <mergeCell ref="B2:D4"/>
    <mergeCell ref="C5:D5"/>
    <mergeCell ref="C6:D6"/>
    <mergeCell ref="C7:D7"/>
    <mergeCell ref="C8:D8"/>
    <mergeCell ref="B10:F10"/>
  </mergeCells>
  <phoneticPr fontId="28" type="noConversion"/>
  <conditionalFormatting sqref="B22">
    <cfRule type="expression" dxfId="138" priority="36">
      <formula>q</formula>
    </cfRule>
  </conditionalFormatting>
  <conditionalFormatting sqref="B22">
    <cfRule type="duplicateValues" dxfId="137" priority="35"/>
  </conditionalFormatting>
  <conditionalFormatting sqref="B22">
    <cfRule type="duplicateValues" dxfId="136" priority="34"/>
  </conditionalFormatting>
  <conditionalFormatting sqref="B36:B43">
    <cfRule type="expression" dxfId="135" priority="30">
      <formula>q</formula>
    </cfRule>
  </conditionalFormatting>
  <conditionalFormatting sqref="B36:B43">
    <cfRule type="duplicateValues" dxfId="134" priority="28"/>
  </conditionalFormatting>
  <conditionalFormatting sqref="B36:B43">
    <cfRule type="duplicateValues" dxfId="133" priority="27"/>
  </conditionalFormatting>
  <conditionalFormatting sqref="B44:B57">
    <cfRule type="expression" dxfId="132" priority="26">
      <formula>q</formula>
    </cfRule>
  </conditionalFormatting>
  <conditionalFormatting sqref="B44:B57">
    <cfRule type="duplicateValues" dxfId="131" priority="25"/>
  </conditionalFormatting>
  <conditionalFormatting sqref="B44:B57">
    <cfRule type="duplicateValues" dxfId="130" priority="24"/>
  </conditionalFormatting>
  <conditionalFormatting sqref="B58:B62">
    <cfRule type="expression" dxfId="129" priority="23">
      <formula>q</formula>
    </cfRule>
  </conditionalFormatting>
  <conditionalFormatting sqref="B58:B62">
    <cfRule type="duplicateValues" dxfId="128" priority="22"/>
  </conditionalFormatting>
  <conditionalFormatting sqref="B58:B62">
    <cfRule type="duplicateValues" dxfId="127" priority="21"/>
  </conditionalFormatting>
  <conditionalFormatting sqref="B35 B31:B32">
    <cfRule type="expression" dxfId="126" priority="17">
      <formula>AND(G31&gt;0,H31="Да")</formula>
    </cfRule>
  </conditionalFormatting>
  <conditionalFormatting sqref="B27:B28">
    <cfRule type="expression" dxfId="125" priority="16">
      <formula>AND(G27&gt;0,H27="Да")</formula>
    </cfRule>
  </conditionalFormatting>
  <conditionalFormatting sqref="B29">
    <cfRule type="expression" dxfId="124" priority="15">
      <formula>AND(G29&gt;0,H29="Да")</formula>
    </cfRule>
  </conditionalFormatting>
  <conditionalFormatting sqref="B30">
    <cfRule type="expression" dxfId="123" priority="14">
      <formula>AND(G30&gt;0,H30="Да")</formula>
    </cfRule>
  </conditionalFormatting>
  <conditionalFormatting sqref="B24 B26">
    <cfRule type="expression" dxfId="122" priority="12">
      <formula>AND(G24&gt;0,H24="Да")</formula>
    </cfRule>
  </conditionalFormatting>
  <conditionalFormatting sqref="B25">
    <cfRule type="expression" dxfId="121" priority="9">
      <formula>q</formula>
    </cfRule>
  </conditionalFormatting>
  <conditionalFormatting sqref="B25">
    <cfRule type="expression" dxfId="120" priority="8">
      <formula>AND(ROW(B25)=CELL("ROW"),#REF!="ВКЛ")</formula>
    </cfRule>
  </conditionalFormatting>
  <conditionalFormatting sqref="B25">
    <cfRule type="duplicateValues" dxfId="119" priority="10"/>
  </conditionalFormatting>
  <conditionalFormatting sqref="B25">
    <cfRule type="duplicateValues" dxfId="118" priority="11"/>
  </conditionalFormatting>
  <conditionalFormatting sqref="B34">
    <cfRule type="expression" dxfId="117" priority="5">
      <formula>q</formula>
    </cfRule>
  </conditionalFormatting>
  <conditionalFormatting sqref="B34">
    <cfRule type="expression" dxfId="116" priority="4">
      <formula>AND(ROW(B34)=CELL("ROW"),#REF!="ВКЛ")</formula>
    </cfRule>
  </conditionalFormatting>
  <conditionalFormatting sqref="B34">
    <cfRule type="duplicateValues" dxfId="115" priority="6"/>
  </conditionalFormatting>
  <conditionalFormatting sqref="B34">
    <cfRule type="duplicateValues" dxfId="114" priority="7"/>
  </conditionalFormatting>
  <conditionalFormatting sqref="B17">
    <cfRule type="expression" dxfId="113" priority="3">
      <formula>q</formula>
    </cfRule>
  </conditionalFormatting>
  <conditionalFormatting sqref="B17">
    <cfRule type="duplicateValues" dxfId="112" priority="2"/>
  </conditionalFormatting>
  <conditionalFormatting sqref="B17">
    <cfRule type="duplicateValues" dxfId="111" priority="1"/>
  </conditionalFormatting>
  <dataValidations count="2">
    <dataValidation type="list" allowBlank="1" showInputMessage="1" showErrorMessage="1" sqref="C6" xr:uid="{D9077B3A-CFAC-41A1-A2A9-B4609A6EBA20}">
      <formula1>$K$7:$K$8</formula1>
    </dataValidation>
    <dataValidation type="list" allowBlank="1" showInputMessage="1" showErrorMessage="1" sqref="C8" xr:uid="{3CCBAD4F-F063-4EC6-99F7-1BF3AEFA8889}">
      <formula1>$K$10:$K$11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zoomScale="70" zoomScaleNormal="70" workbookViewId="0">
      <selection activeCell="E19" sqref="E19"/>
    </sheetView>
  </sheetViews>
  <sheetFormatPr defaultColWidth="12.44140625" defaultRowHeight="13.8" x14ac:dyDescent="0.25"/>
  <cols>
    <col min="1" max="1" width="12.44140625" style="190"/>
    <col min="2" max="2" width="69.109375" style="190" customWidth="1"/>
    <col min="3" max="3" width="57.6640625" style="190" customWidth="1"/>
    <col min="4" max="4" width="20" style="190" customWidth="1"/>
    <col min="5" max="5" width="19.33203125" style="190" customWidth="1"/>
    <col min="6" max="6" width="17.88671875" style="190" customWidth="1"/>
    <col min="7" max="7" width="12.44140625" style="190"/>
    <col min="8" max="8" width="17.44140625" style="190" customWidth="1"/>
    <col min="9" max="9" width="18.88671875" style="190" customWidth="1"/>
    <col min="10" max="10" width="12.5546875" style="190" customWidth="1"/>
    <col min="11" max="11" width="23" style="190" customWidth="1"/>
    <col min="12" max="12" width="28.33203125" style="190" customWidth="1"/>
    <col min="13" max="16384" width="12.44140625" style="190"/>
  </cols>
  <sheetData>
    <row r="1" spans="1:11" ht="60" customHeight="1" x14ac:dyDescent="0.25">
      <c r="A1" s="202" t="s">
        <v>6019</v>
      </c>
      <c r="B1" s="206" t="s">
        <v>6018</v>
      </c>
      <c r="C1" s="205" t="s">
        <v>6017</v>
      </c>
      <c r="D1" s="205" t="s">
        <v>6016</v>
      </c>
      <c r="E1" s="202" t="s">
        <v>6015</v>
      </c>
      <c r="F1" s="205" t="s">
        <v>6014</v>
      </c>
      <c r="G1" s="205" t="s">
        <v>6013</v>
      </c>
      <c r="H1" s="205" t="s">
        <v>6012</v>
      </c>
      <c r="I1" s="205" t="s">
        <v>6011</v>
      </c>
    </row>
    <row r="2" spans="1:11" s="203" customFormat="1" ht="19.95" customHeight="1" x14ac:dyDescent="0.3">
      <c r="A2" s="204">
        <v>1</v>
      </c>
      <c r="B2" s="204">
        <v>2</v>
      </c>
      <c r="C2" s="204">
        <v>3</v>
      </c>
      <c r="D2" s="204">
        <v>4</v>
      </c>
      <c r="E2" s="204">
        <v>5</v>
      </c>
      <c r="F2" s="204">
        <v>6</v>
      </c>
      <c r="G2" s="204">
        <v>7</v>
      </c>
      <c r="H2" s="204">
        <v>8</v>
      </c>
      <c r="I2" s="204">
        <v>9</v>
      </c>
    </row>
    <row r="3" spans="1:11" ht="15" x14ac:dyDescent="0.25">
      <c r="A3" s="197"/>
      <c r="B3" s="202" t="s">
        <v>6010</v>
      </c>
      <c r="C3" s="197"/>
      <c r="D3" s="199"/>
      <c r="E3" s="199"/>
      <c r="F3" s="199"/>
      <c r="G3" s="201"/>
      <c r="H3" s="197"/>
      <c r="I3" s="197"/>
    </row>
    <row r="4" spans="1:11" ht="15" x14ac:dyDescent="0.25">
      <c r="A4" s="197"/>
      <c r="B4" s="202"/>
      <c r="C4" s="197"/>
      <c r="D4" s="199"/>
      <c r="E4" s="199"/>
      <c r="F4" s="199"/>
      <c r="G4" s="201"/>
      <c r="H4" s="197"/>
      <c r="I4" s="197"/>
    </row>
    <row r="5" spans="1:11" ht="25.2" customHeight="1" x14ac:dyDescent="0.25">
      <c r="A5" s="197"/>
      <c r="B5" s="200" t="s">
        <v>6024</v>
      </c>
      <c r="C5" s="197"/>
      <c r="D5" s="199"/>
      <c r="E5" s="199"/>
      <c r="F5" s="199"/>
      <c r="G5" s="198"/>
      <c r="H5" s="197"/>
      <c r="I5" s="197"/>
    </row>
    <row r="6" spans="1:11" ht="25.2" customHeight="1" x14ac:dyDescent="0.25">
      <c r="A6" s="197"/>
      <c r="B6" s="196" t="str">
        <f>IF(КП!E11="","",IFERROR(IF(SEARCH("uponor",КП!E11)=1,RIGHT(КП!E11,LEN(КП!E11)-7),КП!E11),КП!E11))</f>
        <v/>
      </c>
      <c r="C6" s="197"/>
      <c r="D6" s="194"/>
      <c r="E6" s="194"/>
      <c r="F6" s="194" t="str">
        <f>IF(КП!D11="","",КП!D11)</f>
        <v/>
      </c>
      <c r="G6" s="193" t="str">
        <f>IF(КП!C11="","",КП!C11)</f>
        <v/>
      </c>
      <c r="H6" s="192" t="str">
        <f>IF(IFERROR(VLOOKUP(D6,Portfolio!C:AI,33,0),"")=0,"",IFERROR(VLOOKUP(D6,Portfolio!C:AI,33,0),""))</f>
        <v/>
      </c>
      <c r="I6" s="197"/>
      <c r="K6" s="195"/>
    </row>
    <row r="7" spans="1:11" ht="33" customHeight="1" x14ac:dyDescent="0.25">
      <c r="A7" s="197"/>
      <c r="B7" s="196" t="str">
        <f>IF(КП!E13="","",IFERROR(IF(SEARCH("uponor",КП!E13)=1,RIGHT(КП!E13,LEN(КП!E13)-7),КП!E13),КП!E13))</f>
        <v>USYSTEMS труба Radi Pipe белая PN6 25x2,3 бухта 300м '300Ф</v>
      </c>
      <c r="C7" s="197"/>
      <c r="D7" s="194">
        <f>IF(КП!B13="","",КП!B13)</f>
        <v>1135977</v>
      </c>
      <c r="E7" s="194" t="s">
        <v>6009</v>
      </c>
      <c r="F7" s="194" t="str">
        <f>IF(КП!D13="","",КП!D13)</f>
        <v>M</v>
      </c>
      <c r="G7" s="193">
        <f>IF(КП!C13="","",КП!C13)</f>
        <v>4000</v>
      </c>
      <c r="H7" s="192">
        <f>IF(IFERROR(VLOOKUP(D7,Portfolio!C:AI,33,0),"")=0,"",IFERROR(VLOOKUP(D7,Portfolio!C:AI,33,0),""))</f>
        <v>0.16800000000000001</v>
      </c>
      <c r="I7" s="197"/>
    </row>
    <row r="8" spans="1:11" ht="28.2" customHeight="1" x14ac:dyDescent="0.25">
      <c r="A8" s="197"/>
      <c r="B8" s="196" t="str">
        <f>IF(КП!E14="","",IFERROR(IF(SEARCH("uponor",КП!E14)=1,RIGHT(КП!E14,LEN(КП!E14)-7),КП!E14),КП!E14))</f>
        <v>-</v>
      </c>
      <c r="C8" s="197"/>
      <c r="D8" s="194" t="str">
        <f>IF(КП!B14="","",КП!B14)</f>
        <v>-</v>
      </c>
      <c r="E8" s="194" t="s">
        <v>6009</v>
      </c>
      <c r="F8" s="194" t="str">
        <f>IF(КП!D14="","",КП!D14)</f>
        <v>-</v>
      </c>
      <c r="G8" s="193" t="str">
        <f>IF(КП!C14="","",КП!C14)</f>
        <v>-</v>
      </c>
      <c r="H8" s="192" t="str">
        <f>IF(IFERROR(VLOOKUP(D8,Portfolio!C:AI,33,0),"")=0,"",IFERROR(VLOOKUP(D8,Portfolio!C:AI,33,0),""))</f>
        <v/>
      </c>
      <c r="I8" s="197"/>
    </row>
    <row r="9" spans="1:11" ht="33.6" customHeight="1" x14ac:dyDescent="0.25">
      <c r="A9" s="197"/>
      <c r="B9" s="196" t="str">
        <f>IF(КП!E15="","",IFERROR(IF(SEARCH("uponor",КП!E15)=1,RIGHT(КП!E15,LEN(КП!E15)-7),КП!E15),КП!E15))</f>
        <v>USYSTEMS базовый комплект для промышленного коллектора Magna '1И</v>
      </c>
      <c r="C9" s="197"/>
      <c r="D9" s="194">
        <f>IF(КП!B15="","",КП!B15)</f>
        <v>1135795</v>
      </c>
      <c r="E9" s="194" t="s">
        <v>6009</v>
      </c>
      <c r="F9" s="194" t="str">
        <f>IF(КП!D15="","",КП!D15)</f>
        <v>ШТ</v>
      </c>
      <c r="G9" s="193">
        <f>IF(КП!C15="","",КП!C15)</f>
        <v>4</v>
      </c>
      <c r="H9" s="192" t="str">
        <f>IF(IFERROR(VLOOKUP(D9,Portfolio!C:AI,33,0),"")=0,"",IFERROR(VLOOKUP(D9,Portfolio!C:AI,33,0),""))</f>
        <v/>
      </c>
      <c r="I9" s="197"/>
    </row>
    <row r="10" spans="1:11" ht="31.2" customHeight="1" x14ac:dyDescent="0.25">
      <c r="A10" s="197"/>
      <c r="B10" s="196" t="str">
        <f>IF(КП!E16="","",IFERROR(IF(SEARCH("uponor",КП!E16)=1,RIGHT(КП!E16,LEN(КП!E16)-7),КП!E16),КП!E16))</f>
        <v>USYSTEMS кронштейны для промышленного коллектора Magna, комплект '1И</v>
      </c>
      <c r="C10" s="197"/>
      <c r="D10" s="194">
        <f>IF(КП!B16="","",КП!B16)</f>
        <v>1135796</v>
      </c>
      <c r="E10" s="194" t="s">
        <v>6009</v>
      </c>
      <c r="F10" s="194" t="str">
        <f>IF(КП!D16="","",КП!D16)</f>
        <v>ШТ</v>
      </c>
      <c r="G10" s="193">
        <f>IF(КП!C16="","",КП!C16)</f>
        <v>8</v>
      </c>
      <c r="H10" s="192" t="str">
        <f>IF(IFERROR(VLOOKUP(D10,Portfolio!C:AI,33,0),"")=0,"",IFERROR(VLOOKUP(D10,Portfolio!C:AI,33,0),""))</f>
        <v/>
      </c>
      <c r="I10" s="197"/>
    </row>
    <row r="11" spans="1:11" ht="31.95" customHeight="1" x14ac:dyDescent="0.25">
      <c r="A11" s="197"/>
      <c r="B11" s="196" t="str">
        <f>IF(КП!E17="","",IFERROR(IF(SEARCH("uponor",КП!E17)=1,RIGHT(КП!E17,LEN(КП!E17)-7),КП!E17),КП!E17))</f>
        <v>USYSTEMS сегмент промышленного коллектора Magna 1 1/2" с клапаном и адаптером для трубы 25x2,3 мм '1И</v>
      </c>
      <c r="C11" s="197"/>
      <c r="D11" s="194">
        <f>IF(КП!B17="","",КП!B17)</f>
        <v>1135792</v>
      </c>
      <c r="E11" s="194" t="s">
        <v>6009</v>
      </c>
      <c r="F11" s="194" t="str">
        <f>IF(КП!D17="","",КП!D17)</f>
        <v>ШТ</v>
      </c>
      <c r="G11" s="193">
        <f>IF(КП!C17="","",КП!C17)</f>
        <v>40</v>
      </c>
      <c r="H11" s="192" t="str">
        <f>IF(IFERROR(VLOOKUP(D11,Portfolio!C:AI,33,0),"")=0,"",IFERROR(VLOOKUP(D11,Portfolio!C:AI,33,0),""))</f>
        <v/>
      </c>
      <c r="I11" s="197"/>
    </row>
    <row r="12" spans="1:11" ht="25.2" customHeight="1" x14ac:dyDescent="0.25">
      <c r="A12" s="197"/>
      <c r="B12" s="196" t="str">
        <f>IF(КП!E18="","",IFERROR(IF(SEARCH("uponor",КП!E18)=1,RIGHT(КП!E18,LEN(КП!E18)-7),КП!E18),КП!E18))</f>
        <v>USYSTEMS кран шаровой для промышленного коллектора Magna G 1 1/2", комплект '1И</v>
      </c>
      <c r="C12" s="197"/>
      <c r="D12" s="194">
        <f>IF(КП!B18="","",КП!B18)</f>
        <v>1135797</v>
      </c>
      <c r="E12" s="194" t="s">
        <v>6009</v>
      </c>
      <c r="F12" s="194" t="str">
        <f>IF(КП!D18="","",КП!D18)</f>
        <v>ШТ</v>
      </c>
      <c r="G12" s="193">
        <f>IF(КП!C18="","",КП!C18)</f>
        <v>4</v>
      </c>
      <c r="H12" s="192" t="str">
        <f>IF(IFERROR(VLOOKUP(D12,Portfolio!C:AI,33,0),"")=0,"",IFERROR(VLOOKUP(D12,Portfolio!C:AI,33,0),""))</f>
        <v/>
      </c>
      <c r="I12" s="197"/>
    </row>
    <row r="13" spans="1:11" ht="25.2" customHeight="1" x14ac:dyDescent="0.25">
      <c r="A13" s="197"/>
      <c r="B13" s="196" t="str">
        <f>IF(КП!E19="","",IFERROR(IF(SEARCH("uponor",КП!E19)=1,RIGHT(КП!E19,LEN(КП!E19)-7),КП!E19),КП!E19))</f>
        <v>USYSTEMS угловой фиксатор Multi для труб 25 '25Ф</v>
      </c>
      <c r="C13" s="197"/>
      <c r="D13" s="194">
        <f>IF(КП!B19="","",КП!B19)</f>
        <v>1135624</v>
      </c>
      <c r="E13" s="194" t="s">
        <v>6009</v>
      </c>
      <c r="F13" s="194" t="str">
        <f>IF(КП!D19="","",КП!D19)</f>
        <v>ШТ</v>
      </c>
      <c r="G13" s="193">
        <f>IF(КП!C19="","",КП!C19)</f>
        <v>80</v>
      </c>
      <c r="H13" s="192">
        <f>IF(IFERROR(VLOOKUP(D13,Portfolio!C:AI,33,0),"")=0,"",IFERROR(VLOOKUP(D13,Portfolio!C:AI,33,0),""))</f>
        <v>0.106</v>
      </c>
      <c r="I13" s="197"/>
    </row>
    <row r="14" spans="1:11" ht="25.2" customHeight="1" x14ac:dyDescent="0.25">
      <c r="A14" s="197"/>
      <c r="B14" s="196" t="str">
        <f>IF(КП!E20="","",IFERROR(IF(SEARCH("uponor",КП!E20)=1,RIGHT(КП!E20,LEN(КП!E20)-7),КП!E20),КП!E20))</f>
        <v>Usystems расходомер для промышленного коллектора '1С</v>
      </c>
      <c r="C14" s="197"/>
      <c r="D14" s="194">
        <f>IF(КП!B20="","",КП!B20)</f>
        <v>1136005</v>
      </c>
      <c r="E14" s="194" t="s">
        <v>6009</v>
      </c>
      <c r="F14" s="194" t="str">
        <f>IF(КП!D20="","",КП!D20)</f>
        <v>ШТ</v>
      </c>
      <c r="G14" s="193">
        <f>IF(КП!C20="","",КП!C20)</f>
        <v>40</v>
      </c>
      <c r="H14" s="192"/>
      <c r="I14" s="197"/>
    </row>
    <row r="15" spans="1:11" ht="25.2" customHeight="1" x14ac:dyDescent="0.25">
      <c r="A15" s="197"/>
      <c r="B15" s="196" t="str">
        <f>IF(КП!E21="","",IFERROR(IF(SEARCH("uponor",КП!E21)=1,RIGHT(КП!E21,LEN(КП!E21)-7),КП!E21),КП!E21))</f>
        <v>Стягивающий пластиковый хомут</v>
      </c>
      <c r="C15" s="197"/>
      <c r="D15" s="194" t="str">
        <f>IF(КП!B21="","",КП!B21)</f>
        <v/>
      </c>
      <c r="E15" s="194"/>
      <c r="F15" s="194" t="str">
        <f>IF(КП!D21="","",КП!D21)</f>
        <v>ШТ</v>
      </c>
      <c r="G15" s="193">
        <f>IF(КП!C21="","",КП!C21)</f>
        <v>12000</v>
      </c>
      <c r="H15" s="192" t="str">
        <f>IF(IFERROR(VLOOKUP(D15,Portfolio!C:AI,33,0),"")=0,"",IFERROR(VLOOKUP(D15,Portfolio!C:AI,33,0),""))</f>
        <v/>
      </c>
      <c r="I15" s="197"/>
    </row>
    <row r="16" spans="1:11" ht="25.2" customHeight="1" x14ac:dyDescent="0.25">
      <c r="A16" s="197"/>
      <c r="B16" s="196" t="str">
        <f>IF(КП!E22="","",IFERROR(IF(SEARCH("uponor",КП!E22)=1,RIGHT(КП!E22,LEN(КП!E22)-7),КП!E22),КП!E22))</f>
        <v>Стальная сетка</v>
      </c>
      <c r="C16" s="197"/>
      <c r="D16" s="194" t="str">
        <f>IF(КП!B22="","",КП!B22)</f>
        <v/>
      </c>
      <c r="E16" s="194"/>
      <c r="F16" s="194" t="str">
        <f>IF(КП!D22="","",КП!D22)</f>
        <v>М2</v>
      </c>
      <c r="G16" s="193">
        <f>IF(КП!C22="","",КП!C22)</f>
        <v>1000</v>
      </c>
      <c r="H16" s="192" t="str">
        <f>IF(IFERROR(VLOOKUP(D16,Portfolio!C:AI,33,0),"")=0,"",IFERROR(VLOOKUP(D16,Portfolio!C:AI,33,0),""))</f>
        <v/>
      </c>
      <c r="I16" s="197"/>
    </row>
    <row r="17" spans="1:9" ht="25.2" customHeight="1" x14ac:dyDescent="0.25">
      <c r="A17" s="197"/>
      <c r="B17" s="200" t="s">
        <v>6035</v>
      </c>
      <c r="C17" s="197"/>
      <c r="D17" s="194"/>
      <c r="E17" s="194"/>
      <c r="F17" s="194"/>
      <c r="G17" s="193" t="str">
        <f>IF(КП!C23="","",КП!C23)</f>
        <v/>
      </c>
      <c r="H17" s="192"/>
      <c r="I17" s="197"/>
    </row>
    <row r="18" spans="1:9" ht="25.2" customHeight="1" x14ac:dyDescent="0.25">
      <c r="A18" s="197"/>
      <c r="B18" s="196" t="str">
        <f>IF(КП!E24="","",IFERROR(IF(SEARCH("uponor",КП!E24)=1,RIGHT(КП!E24,LEN(КП!E24)-7),КП!E24),КП!E24))</f>
        <v xml:space="preserve">Контроллер температуры подачи в комплекте с датчиками (например MyHeatPRO) </v>
      </c>
      <c r="C18" s="197"/>
      <c r="D18" s="194" t="str">
        <f>IF(КП!B24="","",КП!B24)</f>
        <v/>
      </c>
      <c r="E18" s="194"/>
      <c r="F18" s="194" t="str">
        <f>IF(КП!D24="","",КП!D24)</f>
        <v>ШТ</v>
      </c>
      <c r="G18" s="193">
        <f>IF(КП!C24="","",КП!C24)</f>
        <v>1</v>
      </c>
      <c r="H18" s="192" t="str">
        <f>IF(IFERROR(VLOOKUP(D18,Portfolio!C:AI,33,0),"")=0,"",IFERROR(VLOOKUP(D18,Portfolio!C:AI,33,0),""))</f>
        <v/>
      </c>
      <c r="I18" s="197"/>
    </row>
    <row r="19" spans="1:9" ht="25.2" customHeight="1" x14ac:dyDescent="0.25">
      <c r="A19" s="197"/>
      <c r="B19" s="196" t="str">
        <f>IF(КП!E25="","",IFERROR(IF(SEARCH("uponor",КП!E25)=1,RIGHT(КП!E25,LEN(КП!E25)-7),КП!E25),КП!E25))</f>
        <v>Комплект системы управления для снеготаяния</v>
      </c>
      <c r="C19" s="197"/>
      <c r="D19" s="194" t="str">
        <f>IF(КП!B25="","",КП!B25)</f>
        <v>L000067</v>
      </c>
      <c r="E19" s="194" t="s">
        <v>6009</v>
      </c>
      <c r="F19" s="194" t="str">
        <f>IF(КП!D25="","",КП!D25)</f>
        <v>ШТ</v>
      </c>
      <c r="G19" s="193">
        <f>IF(КП!C25="","",КП!C25)</f>
        <v>1</v>
      </c>
      <c r="H19" s="192" t="str">
        <f>IF(IFERROR(VLOOKUP(D19,Portfolio!C:AI,33,0),"")=0,"",IFERROR(VLOOKUP(D19,Portfolio!C:AI,33,0),""))</f>
        <v/>
      </c>
      <c r="I19" s="197"/>
    </row>
    <row r="20" spans="1:9" ht="25.2" customHeight="1" x14ac:dyDescent="0.25">
      <c r="A20" s="197"/>
      <c r="B20" s="196" t="str">
        <f>IF(КП!E26="","",IFERROR(IF(SEARCH("uponor",КП!E26)=1,RIGHT(КП!E26,LEN(КП!E26)-7),КП!E26),КП!E26))</f>
        <v xml:space="preserve">состав комплекта: </v>
      </c>
      <c r="C20" s="197"/>
      <c r="D20" s="194"/>
      <c r="E20" s="194"/>
      <c r="F20" s="194" t="str">
        <f>IF(КП!D26="","",КП!D26)</f>
        <v/>
      </c>
      <c r="G20" s="193" t="str">
        <f>IF(КП!C26="","",КП!C26)</f>
        <v/>
      </c>
      <c r="H20" s="192"/>
      <c r="I20" s="197"/>
    </row>
    <row r="21" spans="1:9" ht="25.2" customHeight="1" x14ac:dyDescent="0.25">
      <c r="A21" s="197"/>
      <c r="B21" s="196" t="str">
        <f>IF(КП!E27="","",IFERROR(IF(SEARCH("uponor",КП!E27)=1,RIGHT(КП!E27,LEN(КП!E27)-7),КП!E27),КП!E27))</f>
        <v>Контроллер Teploluxe-2000</v>
      </c>
      <c r="C21" s="197"/>
      <c r="D21" s="194" t="str">
        <f>IF(КП!B27="","",КП!B27)</f>
        <v/>
      </c>
      <c r="E21" s="194"/>
      <c r="F21" s="194" t="str">
        <f>IF(КП!D27="","",КП!D27)</f>
        <v>ШТ</v>
      </c>
      <c r="G21" s="193">
        <f>IF(КП!C27="","",КП!C27)</f>
        <v>1</v>
      </c>
      <c r="H21" s="192"/>
      <c r="I21" s="197"/>
    </row>
    <row r="22" spans="1:9" ht="41.4" customHeight="1" x14ac:dyDescent="0.25">
      <c r="A22" s="197"/>
      <c r="B22" s="196" t="str">
        <f>IF(КП!E28="","",IFERROR(IF(SEARCH("uponor",КП!E28)=1,RIGHT(КП!E28,LEN(КП!E28)-7),КП!E28),КП!E28))</f>
        <v>Датчик температуры TST01-5,0-П (-55 до +60)</v>
      </c>
      <c r="C22" s="197"/>
      <c r="D22" s="194" t="str">
        <f>IF(КП!B28="","",КП!B28)</f>
        <v/>
      </c>
      <c r="E22" s="194"/>
      <c r="F22" s="194" t="str">
        <f>IF(КП!D28="","",КП!D28)</f>
        <v>ШТ</v>
      </c>
      <c r="G22" s="193">
        <f>IF(КП!C28="","",КП!C28)</f>
        <v>1</v>
      </c>
      <c r="H22" s="192" t="str">
        <f>IF(IFERROR(VLOOKUP(D22,Portfolio!C:AI,33,0),"")=0,"",IFERROR(VLOOKUP(D22,Portfolio!C:AI,33,0),""))</f>
        <v/>
      </c>
      <c r="I22" s="197"/>
    </row>
    <row r="23" spans="1:9" ht="25.2" customHeight="1" x14ac:dyDescent="0.25">
      <c r="A23" s="197"/>
      <c r="B23" s="196" t="str">
        <f>IF(КП!E29="","",IFERROR(IF(SEARCH("uponor",КП!E29)=1,RIGHT(КП!E29,LEN(КП!E29)-7),КП!E29),КП!E29))</f>
        <v>Датчик температуры TST01-5,0-П (-55 до +60)</v>
      </c>
      <c r="C23" s="197"/>
      <c r="D23" s="194" t="str">
        <f>IF(КП!B29="","",КП!B29)</f>
        <v/>
      </c>
      <c r="E23" s="194"/>
      <c r="F23" s="194" t="str">
        <f>IF(КП!D29="","",КП!D29)</f>
        <v>ШТ</v>
      </c>
      <c r="G23" s="193">
        <f>IF(КП!C29="","",КП!C29)</f>
        <v>1</v>
      </c>
      <c r="H23" s="192" t="str">
        <f>IF(IFERROR(VLOOKUP(D23,Portfolio!C:AI,33,0),"")=0,"",IFERROR(VLOOKUP(D23,Portfolio!C:AI,33,0),""))</f>
        <v/>
      </c>
      <c r="I23" s="197"/>
    </row>
    <row r="24" spans="1:9" ht="25.2" customHeight="1" x14ac:dyDescent="0.25">
      <c r="A24" s="197"/>
      <c r="B24" s="196" t="str">
        <f>IF(КП!E30="","",IFERROR(IF(SEARCH("uponor",КП!E30)=1,RIGHT(КП!E30,LEN(КП!E30)-7),КП!E30),КП!E30))</f>
        <v>Датчик осадков TSP01-25,0</v>
      </c>
      <c r="C24" s="197"/>
      <c r="D24" s="194" t="str">
        <f>IF(КП!B30="","",КП!B30)</f>
        <v/>
      </c>
      <c r="E24" s="194"/>
      <c r="F24" s="194" t="str">
        <f>IF(КП!D30="","",КП!D30)</f>
        <v>ШТ</v>
      </c>
      <c r="G24" s="193">
        <f>IF(КП!C30="","",КП!C30)</f>
        <v>1</v>
      </c>
      <c r="H24" s="192" t="str">
        <f>IF(IFERROR(VLOOKUP(D24,Portfolio!C:AI,33,0),"")=0,"",IFERROR(VLOOKUP(D24,Portfolio!C:AI,33,0),""))</f>
        <v/>
      </c>
      <c r="I24" s="197"/>
    </row>
    <row r="25" spans="1:9" ht="25.2" customHeight="1" x14ac:dyDescent="0.25">
      <c r="A25" s="197"/>
      <c r="B25" s="196" t="str">
        <f>IF(КП!E31="","",IFERROR(IF(SEARCH("uponor",КП!E31)=1,RIGHT(КП!E31,LEN(КП!E31)-7),КП!E31),КП!E31))</f>
        <v>Блок питания для датчика осадков БПДО</v>
      </c>
      <c r="C25" s="197"/>
      <c r="D25" s="194" t="str">
        <f>IF(КП!B31="","",КП!B31)</f>
        <v/>
      </c>
      <c r="E25" s="194"/>
      <c r="F25" s="194" t="str">
        <f>IF(КП!D31="","",КП!D31)</f>
        <v>ШТ</v>
      </c>
      <c r="G25" s="193">
        <f>IF(КП!C31="","",КП!C31)</f>
        <v>1</v>
      </c>
      <c r="H25" s="192" t="str">
        <f>IF(IFERROR(VLOOKUP(D25,Portfolio!C:AI,33,0),"")=0,"",IFERROR(VLOOKUP(D25,Portfolio!C:AI,33,0),""))</f>
        <v/>
      </c>
      <c r="I25" s="197"/>
    </row>
    <row r="26" spans="1:9" ht="25.2" customHeight="1" x14ac:dyDescent="0.25">
      <c r="A26" s="197"/>
      <c r="B26" s="196" t="str">
        <f>IF(КП!E32="","",IFERROR(IF(SEARCH("uponor",КП!E32)=1,RIGHT(КП!E32,LEN(КП!E32)-7),КП!E32),КП!E32))</f>
        <v/>
      </c>
      <c r="C26" s="197"/>
      <c r="D26" s="194" t="str">
        <f>IF(КП!B33="","",КП!B33)</f>
        <v/>
      </c>
      <c r="E26" s="194"/>
      <c r="F26" s="194" t="str">
        <f>IF(КП!D32="","",КП!D32)</f>
        <v/>
      </c>
      <c r="G26" s="193" t="str">
        <f>IF(КП!C32="","",КП!C32)</f>
        <v/>
      </c>
      <c r="H26" s="192" t="str">
        <f>IF(IFERROR(VLOOKUP(D26,Portfolio!C:AI,33,0),"")=0,"",IFERROR(VLOOKUP(D26,Portfolio!C:AI,33,0),""))</f>
        <v/>
      </c>
      <c r="I26" s="197"/>
    </row>
    <row r="27" spans="1:9" ht="25.2" customHeight="1" x14ac:dyDescent="0.25">
      <c r="A27" s="197"/>
      <c r="B27" s="196" t="str">
        <f>IF(КП!E33="","",IFERROR(IF(SEARCH("uponor",КП!E33)=1,RIGHT(КП!E33,LEN(КП!E33)-7),КП!E33),КП!E33))</f>
        <v>Клапан двухходовой с электроприводом</v>
      </c>
      <c r="C27" s="197"/>
      <c r="D27" s="194" t="str">
        <f>IF(КП!B34="","",КП!B34)</f>
        <v/>
      </c>
      <c r="E27" s="194"/>
      <c r="F27" s="194" t="str">
        <f>IF(КП!D33="","",КП!D33)</f>
        <v>ШТ</v>
      </c>
      <c r="G27" s="193">
        <f>IF(КП!C33="","",КП!C33)</f>
        <v>1</v>
      </c>
      <c r="H27" s="192" t="str">
        <f>IF(IFERROR(VLOOKUP(D27,Portfolio!C:AI,33,0),"")=0,"",IFERROR(VLOOKUP(D27,Portfolio!C:AI,33,0),""))</f>
        <v/>
      </c>
      <c r="I27" s="197"/>
    </row>
    <row r="28" spans="1:9" ht="25.2" customHeight="1" x14ac:dyDescent="0.25">
      <c r="A28" s="197"/>
      <c r="B28" s="196" t="str">
        <f>IF(КП!E34="","",IFERROR(IF(SEARCH("uponor",КП!E34)=1,RIGHT(КП!E34,LEN(КП!E34)-7),КП!E34),КП!E34))</f>
        <v xml:space="preserve">Кран шаровой с электроприводом </v>
      </c>
      <c r="C28" s="197"/>
      <c r="D28" s="194" t="str">
        <f>IF(КП!B35="","",КП!B35)</f>
        <v/>
      </c>
      <c r="E28" s="194"/>
      <c r="F28" s="194" t="str">
        <f>IF(КП!D34="","",КП!D34)</f>
        <v>ШТ</v>
      </c>
      <c r="G28" s="193">
        <f>IF(КП!C34="","",КП!C34)</f>
        <v>1</v>
      </c>
      <c r="H28" s="192" t="str">
        <f>IF(IFERROR(VLOOKUP(D28,Portfolio!C:AI,33,0),"")=0,"",IFERROR(VLOOKUP(D28,Portfolio!C:AI,33,0),""))</f>
        <v/>
      </c>
      <c r="I28" s="197"/>
    </row>
    <row r="29" spans="1:9" ht="25.2" customHeight="1" x14ac:dyDescent="0.25">
      <c r="A29" s="197"/>
      <c r="B29" s="196" t="str">
        <f>IF(КП!E35="","",IFERROR(IF(SEARCH("uponor",КП!E35)=1,RIGHT(КП!E35,LEN(КП!E35)-7),КП!E35),КП!E35))</f>
        <v>Реле 220В с двумя перекидными контактами</v>
      </c>
      <c r="C29" s="197"/>
      <c r="D29" s="194"/>
      <c r="E29" s="194"/>
      <c r="F29" s="194" t="str">
        <f>IF(КП!D35="","",КП!D35)</f>
        <v>ШТ</v>
      </c>
      <c r="G29" s="193">
        <f>IF(КП!C35="","",КП!C35)</f>
        <v>1</v>
      </c>
      <c r="H29" s="192" t="str">
        <f>IF(IFERROR(VLOOKUP(D29,Portfolio!C:AI,33,0),"")=0,"",IFERROR(VLOOKUP(D29,Portfolio!C:AI,33,0),""))</f>
        <v/>
      </c>
      <c r="I29" s="197"/>
    </row>
    <row r="30" spans="1:9" ht="25.2" customHeight="1" x14ac:dyDescent="0.25">
      <c r="A30" s="197"/>
      <c r="B30" s="196" t="str">
        <f>IF(КП!E37="","",IFERROR(IF(SEARCH("uponor",КП!E37)=1,RIGHT(КП!E37,LEN(КП!E37)-7),КП!E37),КП!E37))</f>
        <v/>
      </c>
      <c r="C30" s="197"/>
      <c r="D30" s="194"/>
      <c r="E30" s="194"/>
      <c r="F30" s="194"/>
      <c r="G30" s="193"/>
      <c r="H30" s="192" t="str">
        <f>IF(IFERROR(VLOOKUP(D30,Portfolio!C:AI,33,0),"")=0,"",IFERROR(VLOOKUP(D30,Portfolio!C:AI,33,0),""))</f>
        <v/>
      </c>
      <c r="I30" s="197"/>
    </row>
    <row r="31" spans="1:9" ht="25.2" customHeight="1" x14ac:dyDescent="0.25">
      <c r="A31" s="197"/>
      <c r="B31" s="196" t="str">
        <f>IF(КП!E38="","",IFERROR(IF(SEARCH("uponor",КП!E38)=1,RIGHT(КП!E38,LEN(КП!E38)-7),КП!E38),КП!E38))</f>
        <v/>
      </c>
      <c r="C31" s="197"/>
      <c r="D31" s="194"/>
      <c r="E31" s="194"/>
      <c r="F31" s="194"/>
      <c r="G31" s="193"/>
      <c r="H31" s="192" t="str">
        <f>IF(IFERROR(VLOOKUP(D31,Portfolio!C:AI,33,0),"")=0,"",IFERROR(VLOOKUP(D31,Portfolio!C:AI,33,0),""))</f>
        <v/>
      </c>
      <c r="I31" s="197"/>
    </row>
    <row r="32" spans="1:9" ht="25.2" customHeight="1" x14ac:dyDescent="0.25">
      <c r="A32" s="197"/>
      <c r="B32" s="196" t="str">
        <f>IF(КП!E39="","",IFERROR(IF(SEARCH("uponor",КП!E39)=1,RIGHT(КП!E39,LEN(КП!E39)-7),КП!E39),КП!E39))</f>
        <v/>
      </c>
      <c r="C32" s="197"/>
      <c r="D32" s="194"/>
      <c r="E32" s="194"/>
      <c r="F32" s="194"/>
      <c r="G32" s="193"/>
      <c r="H32" s="192" t="str">
        <f>IF(IFERROR(VLOOKUP(D32,Portfolio!C:AI,33,0),"")=0,"",IFERROR(VLOOKUP(D32,Portfolio!C:AI,33,0),""))</f>
        <v/>
      </c>
      <c r="I32" s="197"/>
    </row>
    <row r="33" spans="1:9" ht="25.2" customHeight="1" x14ac:dyDescent="0.25">
      <c r="A33" s="197"/>
      <c r="B33" s="196" t="str">
        <f>IF(КП!E40="","",IFERROR(IF(SEARCH("uponor",КП!E40)=1,RIGHT(КП!E40,LEN(КП!E40)-7),КП!E40),КП!E40))</f>
        <v/>
      </c>
      <c r="C33" s="197"/>
      <c r="D33" s="194"/>
      <c r="E33" s="194"/>
      <c r="F33" s="194"/>
      <c r="G33" s="193"/>
      <c r="H33" s="192" t="str">
        <f>IF(IFERROR(VLOOKUP(D33,Portfolio!C:AI,33,0),"")=0,"",IFERROR(VLOOKUP(D33,Portfolio!C:AI,33,0),""))</f>
        <v/>
      </c>
      <c r="I33" s="197"/>
    </row>
    <row r="34" spans="1:9" ht="25.2" customHeight="1" x14ac:dyDescent="0.25">
      <c r="A34" s="197"/>
      <c r="B34" s="196" t="str">
        <f>IF(КП!E41="","",IFERROR(IF(SEARCH("uponor",КП!E41)=1,RIGHT(КП!E41,LEN(КП!E41)-7),КП!E41),КП!E41))</f>
        <v/>
      </c>
      <c r="C34" s="197"/>
      <c r="D34" s="194"/>
      <c r="E34" s="194"/>
      <c r="F34" s="194"/>
      <c r="G34" s="193"/>
      <c r="H34" s="192" t="str">
        <f>IF(IFERROR(VLOOKUP(D34,Portfolio!C:AI,33,0),"")=0,"",IFERROR(VLOOKUP(D34,Portfolio!C:AI,33,0),""))</f>
        <v/>
      </c>
      <c r="I34" s="197"/>
    </row>
    <row r="35" spans="1:9" ht="25.2" customHeight="1" x14ac:dyDescent="0.25">
      <c r="A35" s="197"/>
      <c r="B35" s="196" t="str">
        <f>IF(КП!E37="","",IFERROR(IF(SEARCH("uponor",КП!E37)=1,RIGHT(КП!E37,LEN(КП!E37)-7),КП!E37),КП!E37))</f>
        <v/>
      </c>
      <c r="C35" s="197"/>
      <c r="D35" s="194"/>
      <c r="E35" s="194"/>
      <c r="F35" s="194"/>
      <c r="G35" s="193"/>
      <c r="H35" s="192" t="str">
        <f>IF(IFERROR(VLOOKUP(D35,Portfolio!C:AI,33,0),"")=0,"",IFERROR(VLOOKUP(D35,Portfolio!C:AI,33,0),""))</f>
        <v/>
      </c>
      <c r="I35" s="197"/>
    </row>
    <row r="36" spans="1:9" ht="25.2" customHeight="1" x14ac:dyDescent="0.25">
      <c r="A36" s="197"/>
      <c r="B36" s="196" t="str">
        <f>IF(КП!E38="","",IFERROR(IF(SEARCH("uponor",КП!E38)=1,RIGHT(КП!E38,LEN(КП!E38)-7),КП!E38),КП!E38))</f>
        <v/>
      </c>
      <c r="C36" s="197"/>
      <c r="D36" s="194"/>
      <c r="E36" s="194"/>
      <c r="F36" s="194"/>
      <c r="G36" s="193"/>
      <c r="H36" s="192" t="str">
        <f>IF(IFERROR(VLOOKUP(D36,Portfolio!C:AI,33,0),"")=0,"",IFERROR(VLOOKUP(D36,Portfolio!C:AI,33,0),""))</f>
        <v/>
      </c>
      <c r="I36" s="197"/>
    </row>
    <row r="37" spans="1:9" ht="25.2" customHeight="1" x14ac:dyDescent="0.25">
      <c r="A37" s="197"/>
      <c r="B37" s="196" t="str">
        <f>IF(КП!E39="","",IFERROR(IF(SEARCH("uponor",КП!E39)=1,RIGHT(КП!E39,LEN(КП!E39)-7),КП!E39),КП!E39))</f>
        <v/>
      </c>
      <c r="C37" s="197"/>
      <c r="D37" s="194"/>
      <c r="E37" s="194"/>
      <c r="F37" s="194"/>
      <c r="G37" s="193"/>
      <c r="H37" s="192" t="str">
        <f>IF(IFERROR(VLOOKUP(D37,Portfolio!C:AI,33,0),"")=0,"",IFERROR(VLOOKUP(D37,Portfolio!C:AI,33,0),""))</f>
        <v/>
      </c>
      <c r="I37" s="197"/>
    </row>
    <row r="38" spans="1:9" ht="25.2" customHeight="1" x14ac:dyDescent="0.25">
      <c r="A38" s="197"/>
      <c r="B38" s="196" t="str">
        <f>IF(КП!E40="","",IFERROR(IF(SEARCH("uponor",КП!E40)=1,RIGHT(КП!E40,LEN(КП!E40)-7),КП!E40),КП!E40))</f>
        <v/>
      </c>
      <c r="C38" s="197"/>
      <c r="D38" s="194"/>
      <c r="E38" s="194"/>
      <c r="F38" s="194"/>
      <c r="G38" s="193"/>
      <c r="H38" s="192" t="str">
        <f>IF(IFERROR(VLOOKUP(D38,Portfolio!C:AI,33,0),"")=0,"",IFERROR(VLOOKUP(D38,Portfolio!C:AI,33,0),""))</f>
        <v/>
      </c>
      <c r="I38" s="197"/>
    </row>
    <row r="39" spans="1:9" ht="25.2" customHeight="1" x14ac:dyDescent="0.25">
      <c r="A39" s="197"/>
      <c r="B39" s="196" t="str">
        <f>IF(КП!E41="","",IFERROR(IF(SEARCH("uponor",КП!E41)=1,RIGHT(КП!E41,LEN(КП!E41)-7),КП!E41),КП!E41))</f>
        <v/>
      </c>
      <c r="C39" s="197"/>
      <c r="D39" s="194"/>
      <c r="E39" s="194"/>
      <c r="F39" s="194"/>
      <c r="G39" s="193"/>
      <c r="H39" s="192" t="str">
        <f>IF(IFERROR(VLOOKUP(D39,Portfolio!C:AI,33,0),"")=0,"",IFERROR(VLOOKUP(D39,Portfolio!C:AI,33,0),""))</f>
        <v/>
      </c>
      <c r="I39" s="197"/>
    </row>
    <row r="40" spans="1:9" ht="25.2" customHeight="1" x14ac:dyDescent="0.25">
      <c r="A40" s="197"/>
      <c r="B40" s="196" t="str">
        <f>IF(КП!E42="","",IFERROR(IF(SEARCH("uponor",КП!E42)=1,RIGHT(КП!E42,LEN(КП!E42)-7),КП!E42),КП!E42))</f>
        <v/>
      </c>
      <c r="C40" s="197"/>
      <c r="D40" s="194"/>
      <c r="E40" s="194"/>
      <c r="F40" s="194"/>
      <c r="G40" s="193"/>
      <c r="H40" s="192" t="str">
        <f>IF(IFERROR(VLOOKUP(D40,Portfolio!C:AI,33,0),"")=0,"",IFERROR(VLOOKUP(D40,Portfolio!C:AI,33,0),""))</f>
        <v/>
      </c>
      <c r="I40" s="197"/>
    </row>
    <row r="41" spans="1:9" ht="25.2" customHeight="1" x14ac:dyDescent="0.25">
      <c r="A41" s="197"/>
      <c r="B41" s="196" t="str">
        <f>IF(КП!E43="","",IFERROR(IF(SEARCH("uponor",КП!E43)=1,RIGHT(КП!E43,LEN(КП!E43)-7),КП!E43),КП!E43))</f>
        <v/>
      </c>
      <c r="C41" s="197"/>
      <c r="D41" s="194"/>
      <c r="E41" s="194"/>
      <c r="F41" s="194"/>
      <c r="G41" s="193"/>
      <c r="H41" s="192" t="str">
        <f>IF(IFERROR(VLOOKUP(D41,Portfolio!C:AI,33,0),"")=0,"",IFERROR(VLOOKUP(D41,Portfolio!C:AI,33,0),""))</f>
        <v/>
      </c>
      <c r="I41" s="197"/>
    </row>
    <row r="42" spans="1:9" ht="25.2" customHeight="1" x14ac:dyDescent="0.25">
      <c r="A42" s="197"/>
      <c r="B42" s="196"/>
      <c r="C42" s="197"/>
      <c r="D42" s="194"/>
      <c r="E42" s="194"/>
      <c r="F42" s="194"/>
      <c r="G42" s="193"/>
      <c r="H42" s="192" t="str">
        <f>IF(IFERROR(VLOOKUP(D42,Portfolio!C:AI,33,0),"")=0,"",IFERROR(VLOOKUP(D42,Portfolio!C:AI,33,0),""))</f>
        <v/>
      </c>
      <c r="I42" s="197"/>
    </row>
    <row r="43" spans="1:9" ht="25.2" customHeight="1" x14ac:dyDescent="0.25">
      <c r="A43" s="197"/>
      <c r="B43" s="196"/>
      <c r="C43" s="197"/>
      <c r="D43" s="194"/>
      <c r="E43" s="194"/>
      <c r="F43" s="194"/>
      <c r="G43" s="193" t="str">
        <f>IF(КП!C47="","",КП!C47)</f>
        <v/>
      </c>
      <c r="H43" s="192" t="str">
        <f>IF(IFERROR(VLOOKUP(D43,Portfolio!C:AI,33,0),"")=0,"",IFERROR(VLOOKUP(D43,Portfolio!C:AI,33,0),""))</f>
        <v/>
      </c>
      <c r="I43" s="197"/>
    </row>
    <row r="44" spans="1:9" ht="25.2" customHeight="1" x14ac:dyDescent="0.25">
      <c r="A44" s="197"/>
      <c r="B44" s="196" t="str">
        <f>IF(КП!E46="","",IFERROR(IF(SEARCH("uponor",КП!E46)=1,RIGHT(КП!E46,LEN(КП!E46)-7),КП!E46),КП!E46))</f>
        <v/>
      </c>
      <c r="C44" s="197"/>
      <c r="D44" s="194" t="str">
        <f>IF(КП!B48="","",КП!B48)</f>
        <v/>
      </c>
      <c r="E44" s="194"/>
      <c r="F44" s="194" t="str">
        <f>IF(КП!D48="","",КП!D48)</f>
        <v/>
      </c>
      <c r="G44" s="193" t="str">
        <f>IF(КП!C48="","",КП!C48)</f>
        <v/>
      </c>
      <c r="H44" s="192" t="str">
        <f>IF(IFERROR(VLOOKUP(D44,Portfolio!C:AI,33,0),"")=0,"",IFERROR(VLOOKUP(D44,Portfolio!C:AI,33,0),""))</f>
        <v/>
      </c>
      <c r="I44" s="197"/>
    </row>
    <row r="45" spans="1:9" ht="25.2" customHeight="1" x14ac:dyDescent="0.25">
      <c r="A45" s="197"/>
      <c r="B45" s="196" t="str">
        <f>IF(КП!E47="","",IFERROR(IF(SEARCH("uponor",КП!E47)=1,RIGHT(КП!E47,LEN(КП!E47)-7),КП!E47),КП!E47))</f>
        <v/>
      </c>
      <c r="C45" s="197"/>
      <c r="D45" s="194" t="str">
        <f>IF(КП!B49="","",КП!B49)</f>
        <v/>
      </c>
      <c r="E45" s="194"/>
      <c r="F45" s="194" t="str">
        <f>IF(КП!D49="","",КП!D49)</f>
        <v/>
      </c>
      <c r="G45" s="193" t="str">
        <f>IF(КП!C49="","",КП!C49)</f>
        <v/>
      </c>
      <c r="H45" s="192" t="str">
        <f>IF(IFERROR(VLOOKUP(D45,Portfolio!C:AI,33,0),"")=0,"",IFERROR(VLOOKUP(D45,Portfolio!C:AI,33,0),""))</f>
        <v/>
      </c>
      <c r="I45" s="197"/>
    </row>
    <row r="46" spans="1:9" ht="25.2" customHeight="1" x14ac:dyDescent="0.25">
      <c r="A46" s="197"/>
      <c r="B46" s="196" t="str">
        <f>IF(КП!E48="","",IFERROR(IF(SEARCH("uponor",КП!E48)=1,RIGHT(КП!E48,LEN(КП!E48)-7),КП!E48),КП!E48))</f>
        <v/>
      </c>
      <c r="C46" s="197"/>
      <c r="D46" s="194" t="str">
        <f>IF(КП!B50="","",КП!B50)</f>
        <v/>
      </c>
      <c r="E46" s="194"/>
      <c r="F46" s="194" t="str">
        <f>IF(КП!D50="","",КП!D50)</f>
        <v/>
      </c>
      <c r="G46" s="193" t="str">
        <f>IF(КП!C50="","",КП!C50)</f>
        <v/>
      </c>
      <c r="H46" s="192" t="str">
        <f>IF(IFERROR(VLOOKUP(D46,Portfolio!C:AI,33,0),"")=0,"",IFERROR(VLOOKUP(D46,Portfolio!C:AI,33,0),""))</f>
        <v/>
      </c>
      <c r="I46" s="197"/>
    </row>
    <row r="47" spans="1:9" ht="25.2" customHeight="1" x14ac:dyDescent="0.25">
      <c r="A47" s="197"/>
      <c r="B47" s="196" t="str">
        <f>IF(КП!E49="","",IFERROR(IF(SEARCH("uponor",КП!E49)=1,RIGHT(КП!E49,LEN(КП!E49)-7),КП!E49),КП!E49))</f>
        <v/>
      </c>
      <c r="C47" s="197"/>
      <c r="D47" s="194" t="str">
        <f>IF(КП!B51="","",КП!B51)</f>
        <v/>
      </c>
      <c r="E47" s="194"/>
      <c r="F47" s="194" t="str">
        <f>IF(КП!D51="","",КП!D51)</f>
        <v/>
      </c>
      <c r="G47" s="193" t="str">
        <f>IF(КП!C51="","",КП!C51)</f>
        <v/>
      </c>
      <c r="H47" s="192" t="str">
        <f>IF(IFERROR(VLOOKUP(D47,Portfolio!C:AI,33,0),"")=0,"",IFERROR(VLOOKUP(D47,Portfolio!C:AI,33,0),""))</f>
        <v/>
      </c>
      <c r="I47" s="197"/>
    </row>
    <row r="48" spans="1:9" ht="25.2" customHeight="1" x14ac:dyDescent="0.25">
      <c r="A48" s="197"/>
      <c r="B48" s="196" t="str">
        <f>IF(КП!E50="","",IFERROR(IF(SEARCH("uponor",КП!E50)=1,RIGHT(КП!E50,LEN(КП!E50)-7),КП!E50),КП!E50))</f>
        <v/>
      </c>
      <c r="C48" s="197"/>
      <c r="D48" s="194" t="str">
        <f>IF(КП!B52="","",КП!B52)</f>
        <v/>
      </c>
      <c r="E48" s="194"/>
      <c r="F48" s="194" t="str">
        <f>IF(КП!D52="","",КП!D52)</f>
        <v/>
      </c>
      <c r="G48" s="193" t="str">
        <f>IF(КП!C52="","",КП!C52)</f>
        <v/>
      </c>
      <c r="H48" s="192" t="str">
        <f>IF(IFERROR(VLOOKUP(D48,Portfolio!C:AI,33,0),"")=0,"",IFERROR(VLOOKUP(D48,Portfolio!C:AI,33,0),""))</f>
        <v/>
      </c>
      <c r="I48" s="197"/>
    </row>
    <row r="49" spans="1:9" ht="25.2" customHeight="1" x14ac:dyDescent="0.25">
      <c r="A49" s="197"/>
      <c r="B49" s="196" t="str">
        <f>IF(КП!E51="","",IFERROR(IF(SEARCH("uponor",КП!E51)=1,RIGHT(КП!E51,LEN(КП!E51)-7),КП!E51),КП!E51))</f>
        <v/>
      </c>
      <c r="C49" s="197"/>
      <c r="D49" s="194" t="str">
        <f>IF(КП!B53="","",КП!B53)</f>
        <v/>
      </c>
      <c r="E49" s="194"/>
      <c r="F49" s="194" t="str">
        <f>IF(КП!D53="","",КП!D53)</f>
        <v/>
      </c>
      <c r="G49" s="193" t="str">
        <f>IF(КП!C53="","",КП!C53)</f>
        <v/>
      </c>
      <c r="H49" s="192" t="str">
        <f>IF(IFERROR(VLOOKUP(D49,Portfolio!C:AI,33,0),"")=0,"",IFERROR(VLOOKUP(D49,Portfolio!C:AI,33,0),""))</f>
        <v/>
      </c>
      <c r="I49" s="197"/>
    </row>
    <row r="50" spans="1:9" ht="25.2" customHeight="1" x14ac:dyDescent="0.25">
      <c r="A50" s="197"/>
      <c r="B50" s="196" t="str">
        <f>IF(КП!E52="","",IFERROR(IF(SEARCH("uponor",КП!E52)=1,RIGHT(КП!E52,LEN(КП!E52)-7),КП!E52),КП!E52))</f>
        <v/>
      </c>
      <c r="C50" s="197"/>
      <c r="D50" s="194" t="str">
        <f>IF(КП!B54="","",КП!B54)</f>
        <v/>
      </c>
      <c r="E50" s="194"/>
      <c r="F50" s="194" t="str">
        <f>IF(КП!D54="","",КП!D54)</f>
        <v/>
      </c>
      <c r="G50" s="193" t="str">
        <f>IF(КП!C54="","",КП!C54)</f>
        <v/>
      </c>
      <c r="H50" s="192" t="str">
        <f>IF(IFERROR(VLOOKUP(D50,Portfolio!C:AI,33,0),"")=0,"",IFERROR(VLOOKUP(D50,Portfolio!C:AI,33,0),""))</f>
        <v/>
      </c>
      <c r="I50" s="197"/>
    </row>
    <row r="51" spans="1:9" ht="25.2" customHeight="1" x14ac:dyDescent="0.25">
      <c r="A51" s="197"/>
      <c r="B51" s="196" t="str">
        <f>IF(КП!E53="","",IFERROR(IF(SEARCH("uponor",КП!E53)=1,RIGHT(КП!E53,LEN(КП!E53)-7),КП!E53),КП!E53))</f>
        <v/>
      </c>
      <c r="C51" s="197"/>
      <c r="D51" s="194" t="str">
        <f>IF(КП!B55="","",КП!B55)</f>
        <v/>
      </c>
      <c r="E51" s="194"/>
      <c r="F51" s="194" t="str">
        <f>IF(КП!D55="","",КП!D55)</f>
        <v/>
      </c>
      <c r="G51" s="193" t="str">
        <f>IF(КП!C55="","",КП!C55)</f>
        <v/>
      </c>
      <c r="H51" s="192" t="str">
        <f>IF(IFERROR(VLOOKUP(D51,Portfolio!C:AI,33,0),"")=0,"",IFERROR(VLOOKUP(D51,Portfolio!C:AI,33,0),""))</f>
        <v/>
      </c>
      <c r="I51" s="197"/>
    </row>
    <row r="52" spans="1:9" ht="25.2" customHeight="1" x14ac:dyDescent="0.25">
      <c r="A52" s="197"/>
      <c r="B52" s="196" t="str">
        <f>IF(КП!E54="","",IFERROR(IF(SEARCH("uponor",КП!E54)=1,RIGHT(КП!E54,LEN(КП!E54)-7),КП!E54),КП!E54))</f>
        <v/>
      </c>
      <c r="C52" s="197"/>
      <c r="D52" s="194" t="str">
        <f>IF(КП!B56="","",КП!B56)</f>
        <v/>
      </c>
      <c r="E52" s="194"/>
      <c r="F52" s="194" t="str">
        <f>IF(КП!D56="","",КП!D56)</f>
        <v/>
      </c>
      <c r="G52" s="193" t="str">
        <f>IF(КП!C56="","",КП!C56)</f>
        <v/>
      </c>
      <c r="H52" s="192" t="str">
        <f>IF(IFERROR(VLOOKUP(D52,Portfolio!C:AI,33,0),"")=0,"",IFERROR(VLOOKUP(D52,Portfolio!C:AI,33,0),""))</f>
        <v/>
      </c>
      <c r="I52" s="197"/>
    </row>
    <row r="53" spans="1:9" ht="25.2" customHeight="1" x14ac:dyDescent="0.25">
      <c r="A53" s="197"/>
      <c r="B53" s="196" t="str">
        <f>IF(КП!E55="","",IFERROR(IF(SEARCH("uponor",КП!E55)=1,RIGHT(КП!E55,LEN(КП!E55)-7),КП!E55),КП!E55))</f>
        <v/>
      </c>
      <c r="C53" s="197"/>
      <c r="D53" s="194" t="str">
        <f>IF(КП!B57="","",КП!B57)</f>
        <v/>
      </c>
      <c r="E53" s="194"/>
      <c r="F53" s="194" t="str">
        <f>IF(КП!D57="","",КП!D57)</f>
        <v/>
      </c>
      <c r="G53" s="193" t="str">
        <f>IF(КП!C57="","",КП!C57)</f>
        <v/>
      </c>
      <c r="H53" s="192" t="str">
        <f>IF(IFERROR(VLOOKUP(D53,Portfolio!C:AI,33,0),"")=0,"",IFERROR(VLOOKUP(D53,Portfolio!C:AI,33,0),""))</f>
        <v/>
      </c>
      <c r="I53" s="197"/>
    </row>
    <row r="54" spans="1:9" ht="25.2" customHeight="1" x14ac:dyDescent="0.25">
      <c r="A54" s="197"/>
      <c r="B54" s="196" t="str">
        <f>IF(КП!E56="","",IFERROR(IF(SEARCH("uponor",КП!E56)=1,RIGHT(КП!E56,LEN(КП!E56)-7),КП!E56),КП!E56))</f>
        <v/>
      </c>
      <c r="C54" s="197"/>
      <c r="D54" s="194" t="str">
        <f>IF(КП!B58="","",КП!B58)</f>
        <v/>
      </c>
      <c r="E54" s="194"/>
      <c r="F54" s="194" t="str">
        <f>IF(КП!D58="","",КП!D58)</f>
        <v/>
      </c>
      <c r="G54" s="193" t="str">
        <f>IF(КП!C58="","",КП!C58)</f>
        <v/>
      </c>
      <c r="H54" s="192" t="str">
        <f>IF(IFERROR(VLOOKUP(D54,Portfolio!C:AI,33,0),"")=0,"",IFERROR(VLOOKUP(D54,Portfolio!C:AI,33,0),""))</f>
        <v/>
      </c>
      <c r="I54" s="197"/>
    </row>
    <row r="55" spans="1:9" ht="25.2" customHeight="1" x14ac:dyDescent="0.25">
      <c r="A55" s="197"/>
      <c r="B55" s="196" t="str">
        <f>IF(КП!E57="","",IFERROR(IF(SEARCH("uponor",КП!E57)=1,RIGHT(КП!E57,LEN(КП!E57)-7),КП!E57),КП!E57))</f>
        <v/>
      </c>
      <c r="C55" s="197"/>
      <c r="D55" s="194" t="str">
        <f>IF(КП!B59="","",КП!B59)</f>
        <v/>
      </c>
      <c r="E55" s="194"/>
      <c r="F55" s="194" t="str">
        <f>IF(КП!D59="","",КП!D59)</f>
        <v/>
      </c>
      <c r="G55" s="193" t="str">
        <f>IF(КП!C59="","",КП!C59)</f>
        <v/>
      </c>
      <c r="H55" s="192" t="str">
        <f>IF(IFERROR(VLOOKUP(D55,Portfolio!C:AI,33,0),"")=0,"",IFERROR(VLOOKUP(D55,Portfolio!C:AI,33,0),""))</f>
        <v/>
      </c>
      <c r="I55" s="197"/>
    </row>
    <row r="56" spans="1:9" ht="25.2" customHeight="1" x14ac:dyDescent="0.25">
      <c r="A56" s="197"/>
      <c r="B56" s="196" t="str">
        <f>IF(КП!E58="","",IFERROR(IF(SEARCH("uponor",КП!E58)=1,RIGHT(КП!E58,LEN(КП!E58)-7),КП!E58),КП!E58))</f>
        <v/>
      </c>
      <c r="C56" s="197"/>
      <c r="D56" s="194" t="str">
        <f>IF(КП!B60="","",КП!B60)</f>
        <v/>
      </c>
      <c r="E56" s="194"/>
      <c r="F56" s="194" t="str">
        <f>IF(КП!D60="","",КП!D60)</f>
        <v/>
      </c>
      <c r="G56" s="193" t="str">
        <f>IF(КП!C60="","",КП!C60)</f>
        <v/>
      </c>
      <c r="H56" s="192" t="str">
        <f>IF(IFERROR(VLOOKUP(D56,Portfolio!C:AI,33,0),"")=0,"",IFERROR(VLOOKUP(D56,Portfolio!C:AI,33,0),""))</f>
        <v/>
      </c>
      <c r="I56" s="197"/>
    </row>
    <row r="57" spans="1:9" ht="25.2" customHeight="1" x14ac:dyDescent="0.25">
      <c r="A57" s="197"/>
      <c r="B57" s="196" t="str">
        <f>IF(КП!E59="","",IFERROR(IF(SEARCH("uponor",КП!E59)=1,RIGHT(КП!E59,LEN(КП!E59)-7),КП!E59),КП!E59))</f>
        <v/>
      </c>
      <c r="C57" s="197"/>
      <c r="D57" s="194" t="str">
        <f>IF(КП!B61="","",КП!B61)</f>
        <v/>
      </c>
      <c r="E57" s="194"/>
      <c r="F57" s="194" t="str">
        <f>IF(КП!D61="","",КП!D61)</f>
        <v/>
      </c>
      <c r="G57" s="193" t="str">
        <f>IF(КП!C61="","",КП!C61)</f>
        <v/>
      </c>
      <c r="H57" s="192" t="str">
        <f>IF(IFERROR(VLOOKUP(D57,Portfolio!C:AI,33,0),"")=0,"",IFERROR(VLOOKUP(D57,Portfolio!C:AI,33,0),""))</f>
        <v/>
      </c>
      <c r="I57" s="197"/>
    </row>
    <row r="58" spans="1:9" ht="25.2" customHeight="1" x14ac:dyDescent="0.25">
      <c r="A58" s="197"/>
      <c r="B58" s="196" t="str">
        <f>IF(КП!E60="","",IFERROR(IF(SEARCH("uponor",КП!E60)=1,RIGHT(КП!E60,LEN(КП!E60)-7),КП!E60),КП!E60))</f>
        <v/>
      </c>
      <c r="C58" s="197"/>
      <c r="D58" s="194" t="str">
        <f>IF(КП!B62="","",КП!B62)</f>
        <v/>
      </c>
      <c r="E58" s="194"/>
      <c r="F58" s="194" t="str">
        <f>IF(КП!D62="","",КП!D62)</f>
        <v/>
      </c>
      <c r="G58" s="193" t="str">
        <f>IF(КП!C62="","",КП!C62)</f>
        <v/>
      </c>
      <c r="H58" s="192" t="str">
        <f>IF(IFERROR(VLOOKUP(D58,Portfolio!C:AI,33,0),"")=0,"",IFERROR(VLOOKUP(D58,Portfolio!C:AI,33,0),""))</f>
        <v/>
      </c>
      <c r="I58" s="197"/>
    </row>
    <row r="59" spans="1:9" ht="25.2" customHeight="1" x14ac:dyDescent="0.25">
      <c r="A59" s="197"/>
      <c r="B59" s="196" t="str">
        <f>IF(КП!E61="","",IFERROR(IF(SEARCH("uponor",КП!E61)=1,RIGHT(КП!E61,LEN(КП!E61)-7),КП!E61),КП!E61))</f>
        <v/>
      </c>
      <c r="C59" s="197"/>
      <c r="D59" s="194" t="str">
        <f>IF(КП!B63="","",КП!B63)</f>
        <v/>
      </c>
      <c r="E59" s="194"/>
      <c r="F59" s="194" t="str">
        <f>IF(КП!D63="","",КП!D63)</f>
        <v/>
      </c>
      <c r="G59" s="193" t="str">
        <f>IF(КП!C63="","",КП!C63)</f>
        <v/>
      </c>
      <c r="H59" s="192" t="str">
        <f>IF(IFERROR(VLOOKUP(D59,Portfolio!C:AI,33,0),"")=0,"",IFERROR(VLOOKUP(D59,Portfolio!C:AI,33,0),""))</f>
        <v/>
      </c>
      <c r="I59" s="197"/>
    </row>
    <row r="60" spans="1:9" ht="25.2" customHeight="1" x14ac:dyDescent="0.25">
      <c r="A60" s="197"/>
      <c r="B60" s="196" t="str">
        <f>IF(КП!E62="","",IFERROR(IF(SEARCH("uponor",КП!E62)=1,RIGHT(КП!E62,LEN(КП!E62)-7),КП!E62),КП!E62))</f>
        <v/>
      </c>
      <c r="C60" s="197"/>
      <c r="D60" s="194" t="str">
        <f>IF(КП!B64="","",КП!B64)</f>
        <v/>
      </c>
      <c r="E60" s="194"/>
      <c r="F60" s="194" t="str">
        <f>IF(КП!D64="","",КП!D64)</f>
        <v/>
      </c>
      <c r="G60" s="193" t="str">
        <f>IF(КП!C64="","",КП!C64)</f>
        <v/>
      </c>
      <c r="H60" s="192" t="str">
        <f>IF(IFERROR(VLOOKUP(D60,Portfolio!C:AI,33,0),"")=0,"",IFERROR(VLOOKUP(D60,Portfolio!C:AI,33,0),""))</f>
        <v/>
      </c>
      <c r="I60" s="197"/>
    </row>
    <row r="61" spans="1:9" ht="25.2" customHeight="1" x14ac:dyDescent="0.25">
      <c r="A61" s="197"/>
      <c r="B61" s="196" t="str">
        <f>IF(КП!E63="","",IFERROR(IF(SEARCH("uponor",КП!E63)=1,RIGHT(КП!E63,LEN(КП!E63)-7),КП!E63),КП!E63))</f>
        <v/>
      </c>
      <c r="C61" s="197"/>
      <c r="D61" s="194" t="str">
        <f>IF(КП!B65="","",КП!B65)</f>
        <v/>
      </c>
      <c r="E61" s="194"/>
      <c r="F61" s="194" t="str">
        <f>IF(КП!D65="","",КП!D65)</f>
        <v/>
      </c>
      <c r="G61" s="193" t="str">
        <f>IF(КП!C65="","",КП!C65)</f>
        <v/>
      </c>
      <c r="H61" s="192" t="str">
        <f>IF(IFERROR(VLOOKUP(D61,Portfolio!C:AI,33,0),"")=0,"",IFERROR(VLOOKUP(D61,Portfolio!C:AI,33,0),""))</f>
        <v/>
      </c>
      <c r="I61" s="197"/>
    </row>
    <row r="62" spans="1:9" ht="25.2" customHeight="1" x14ac:dyDescent="0.25">
      <c r="A62" s="197"/>
      <c r="B62" s="196" t="str">
        <f>IF(КП!E64="","",IFERROR(IF(SEARCH("uponor",КП!E64)=1,RIGHT(КП!E64,LEN(КП!E64)-7),КП!E64),КП!E64))</f>
        <v/>
      </c>
      <c r="C62" s="197"/>
      <c r="D62" s="194" t="str">
        <f>IF(КП!B66="","",КП!B66)</f>
        <v/>
      </c>
      <c r="E62" s="194"/>
      <c r="F62" s="194" t="str">
        <f>IF(КП!D66="","",КП!D66)</f>
        <v/>
      </c>
      <c r="G62" s="193" t="str">
        <f>IF(КП!C66="","",КП!C66)</f>
        <v/>
      </c>
      <c r="H62" s="192" t="str">
        <f>IF(IFERROR(VLOOKUP(D62,Portfolio!C:AI,33,0),"")=0,"",IFERROR(VLOOKUP(D62,Portfolio!C:AI,33,0),""))</f>
        <v/>
      </c>
      <c r="I62" s="197"/>
    </row>
    <row r="63" spans="1:9" ht="25.2" customHeight="1" x14ac:dyDescent="0.25">
      <c r="A63" s="197"/>
      <c r="B63" s="196" t="str">
        <f>IF(КП!E65="","",IFERROR(IF(SEARCH("uponor",КП!E65)=1,RIGHT(КП!E65,LEN(КП!E65)-7),КП!E65),КП!E65))</f>
        <v/>
      </c>
      <c r="C63" s="197"/>
      <c r="D63" s="194" t="str">
        <f>IF(КП!B67="","",КП!B67)</f>
        <v/>
      </c>
      <c r="E63" s="194"/>
      <c r="F63" s="194" t="str">
        <f>IF(КП!D67="","",КП!D67)</f>
        <v/>
      </c>
      <c r="G63" s="193" t="str">
        <f>IF(КП!C67="","",КП!C67)</f>
        <v/>
      </c>
      <c r="H63" s="192" t="str">
        <f>IF(IFERROR(VLOOKUP(D63,Portfolio!C:AI,33,0),"")=0,"",IFERROR(VLOOKUP(D63,Portfolio!C:AI,33,0),""))</f>
        <v/>
      </c>
      <c r="I63" s="197"/>
    </row>
    <row r="64" spans="1:9" ht="25.2" customHeight="1" x14ac:dyDescent="0.25">
      <c r="A64" s="197"/>
      <c r="B64" s="196" t="str">
        <f>IF(КП!E66="","",IFERROR(IF(SEARCH("uponor",КП!E66)=1,RIGHT(КП!E66,LEN(КП!E66)-7),КП!E66),КП!E66))</f>
        <v/>
      </c>
      <c r="C64" s="197"/>
      <c r="D64" s="194" t="str">
        <f>IF(КП!B68="","",КП!B68)</f>
        <v/>
      </c>
      <c r="E64" s="194"/>
      <c r="F64" s="194" t="str">
        <f>IF(КП!D68="","",КП!D68)</f>
        <v/>
      </c>
      <c r="G64" s="193" t="str">
        <f>IF(КП!C68="","",КП!C68)</f>
        <v/>
      </c>
      <c r="H64" s="192" t="str">
        <f>IF(IFERROR(VLOOKUP(D64,Portfolio!C:AI,33,0),"")=0,"",IFERROR(VLOOKUP(D64,Portfolio!C:AI,33,0),""))</f>
        <v/>
      </c>
      <c r="I64" s="197"/>
    </row>
    <row r="65" spans="1:9" ht="25.2" customHeight="1" x14ac:dyDescent="0.25">
      <c r="A65" s="197"/>
      <c r="B65" s="196" t="e">
        <f>IF(КП!E67="","",IFERROR(IF(SEARCH("uponor",КП!E67)=1,RIGHT(КП!E67,LEN(КП!E67)-7),КП!E67),КП!E67))</f>
        <v>#N/A</v>
      </c>
      <c r="C65" s="197"/>
      <c r="D65" s="194" t="str">
        <f>IF(КП!B69="","",КП!B69)</f>
        <v/>
      </c>
      <c r="E65" s="194"/>
      <c r="F65" s="194" t="str">
        <f>IF(КП!D69="","",КП!D69)</f>
        <v/>
      </c>
      <c r="G65" s="193" t="str">
        <f>IF(КП!C69="","",КП!C69)</f>
        <v/>
      </c>
      <c r="H65" s="192" t="str">
        <f>IF(IFERROR(VLOOKUP(D65,Portfolio!C:AI,33,0),"")=0,"",IFERROR(VLOOKUP(D65,Portfolio!C:AI,33,0),""))</f>
        <v/>
      </c>
      <c r="I65" s="197"/>
    </row>
    <row r="66" spans="1:9" ht="25.2" customHeight="1" x14ac:dyDescent="0.25">
      <c r="A66" s="197"/>
      <c r="B66" s="196" t="e">
        <f>IF(КП!E68="","",IFERROR(IF(SEARCH("uponor",КП!E68)=1,RIGHT(КП!E68,LEN(КП!E68)-7),КП!E68),КП!E68))</f>
        <v>#N/A</v>
      </c>
      <c r="C66" s="197"/>
      <c r="D66" s="194" t="str">
        <f>IF(КП!B70="","",КП!B70)</f>
        <v/>
      </c>
      <c r="E66" s="194"/>
      <c r="F66" s="194" t="str">
        <f>IF(КП!D70="","",КП!D70)</f>
        <v/>
      </c>
      <c r="G66" s="193" t="str">
        <f>IF(КП!C70="","",КП!C70)</f>
        <v/>
      </c>
      <c r="H66" s="192" t="str">
        <f>IF(IFERROR(VLOOKUP(D66,Portfolio!C:AI,33,0),"")=0,"",IFERROR(VLOOKUP(D66,Portfolio!C:AI,33,0),""))</f>
        <v/>
      </c>
      <c r="I66" s="197"/>
    </row>
    <row r="67" spans="1:9" ht="25.2" customHeight="1" x14ac:dyDescent="0.25">
      <c r="A67" s="197"/>
      <c r="B67" s="196" t="str">
        <f>IF(КП!E69="","",IFERROR(IF(SEARCH("uponor",КП!E69)=1,RIGHT(КП!E69,LEN(КП!E69)-7),КП!E69),КП!E69))</f>
        <v/>
      </c>
      <c r="C67" s="197"/>
      <c r="D67" s="194" t="str">
        <f>IF(КП!B71="","",КП!B71)</f>
        <v/>
      </c>
      <c r="E67" s="194"/>
      <c r="F67" s="194" t="str">
        <f>IF(КП!D71="","",КП!D71)</f>
        <v/>
      </c>
      <c r="G67" s="193" t="str">
        <f>IF(КП!C71="","",КП!C71)</f>
        <v/>
      </c>
      <c r="H67" s="192" t="str">
        <f>IF(IFERROR(VLOOKUP(D67,Portfolio!C:AI,33,0),"")=0,"",IFERROR(VLOOKUP(D67,Portfolio!C:AI,33,0),""))</f>
        <v/>
      </c>
      <c r="I67" s="197"/>
    </row>
    <row r="68" spans="1:9" ht="25.2" customHeight="1" x14ac:dyDescent="0.25">
      <c r="A68" s="197"/>
      <c r="B68" s="196" t="str">
        <f>IF(КП!E70="","",IFERROR(IF(SEARCH("uponor",КП!E70)=1,RIGHT(КП!E70,LEN(КП!E70)-7),КП!E70),КП!E70))</f>
        <v/>
      </c>
      <c r="C68" s="197"/>
      <c r="D68" s="194" t="str">
        <f>IF(КП!B72="","",КП!B72)</f>
        <v/>
      </c>
      <c r="E68" s="194"/>
      <c r="F68" s="194" t="str">
        <f>IF(КП!D72="","",КП!D72)</f>
        <v/>
      </c>
      <c r="G68" s="193" t="str">
        <f>IF(КП!C72="","",КП!C72)</f>
        <v/>
      </c>
      <c r="H68" s="192" t="str">
        <f>IF(IFERROR(VLOOKUP(D68,Portfolio!C:AI,33,0),"")=0,"",IFERROR(VLOOKUP(D68,Portfolio!C:AI,33,0),""))</f>
        <v/>
      </c>
      <c r="I68" s="197"/>
    </row>
    <row r="69" spans="1:9" ht="25.2" customHeight="1" x14ac:dyDescent="0.25">
      <c r="A69" s="197"/>
      <c r="B69" s="196" t="str">
        <f>IF(КП!E71="","",IFERROR(IF(SEARCH("uponor",КП!E71)=1,RIGHT(КП!E71,LEN(КП!E71)-7),КП!E71),КП!E71))</f>
        <v/>
      </c>
      <c r="C69" s="197"/>
      <c r="D69" s="194" t="str">
        <f>IF(КП!B73="","",КП!B73)</f>
        <v/>
      </c>
      <c r="E69" s="194"/>
      <c r="F69" s="194" t="str">
        <f>IF(КП!D73="","",КП!D73)</f>
        <v/>
      </c>
      <c r="G69" s="193" t="str">
        <f>IF(КП!C73="","",КП!C73)</f>
        <v/>
      </c>
      <c r="H69" s="192" t="str">
        <f>IF(IFERROR(VLOOKUP(D69,Portfolio!C:AI,33,0),"")=0,"",IFERROR(VLOOKUP(D69,Portfolio!C:AI,33,0),""))</f>
        <v/>
      </c>
      <c r="I69" s="197"/>
    </row>
    <row r="70" spans="1:9" ht="25.2" customHeight="1" x14ac:dyDescent="0.25">
      <c r="A70" s="197"/>
      <c r="B70" s="196" t="str">
        <f>IF(КП!E72="","",IFERROR(IF(SEARCH("uponor",КП!E72)=1,RIGHT(КП!E72,LEN(КП!E72)-7),КП!E72),КП!E72))</f>
        <v/>
      </c>
      <c r="C70" s="197"/>
      <c r="D70" s="194" t="str">
        <f>IF(КП!B74="","",КП!B74)</f>
        <v/>
      </c>
      <c r="E70" s="194"/>
      <c r="F70" s="194" t="str">
        <f>IF(КП!D74="","",КП!D74)</f>
        <v/>
      </c>
      <c r="G70" s="193" t="str">
        <f>IF(КП!C74="","",КП!C74)</f>
        <v/>
      </c>
      <c r="H70" s="192" t="str">
        <f>IF(IFERROR(VLOOKUP(D70,Portfolio!C:AI,33,0),"")=0,"",IFERROR(VLOOKUP(D70,Portfolio!C:AI,33,0),""))</f>
        <v/>
      </c>
      <c r="I70" s="197"/>
    </row>
    <row r="71" spans="1:9" ht="25.2" customHeight="1" x14ac:dyDescent="0.25">
      <c r="A71" s="197"/>
      <c r="B71" s="196" t="str">
        <f>IF(КП!E73="","",IFERROR(IF(SEARCH("uponor",КП!E73)=1,RIGHT(КП!E73,LEN(КП!E73)-7),КП!E73),КП!E73))</f>
        <v/>
      </c>
      <c r="C71" s="197"/>
      <c r="D71" s="194" t="str">
        <f>IF(КП!B75="","",КП!B75)</f>
        <v/>
      </c>
      <c r="E71" s="194"/>
      <c r="F71" s="194" t="str">
        <f>IF(КП!D75="","",КП!D75)</f>
        <v/>
      </c>
      <c r="G71" s="193" t="str">
        <f>IF(КП!C75="","",КП!C75)</f>
        <v/>
      </c>
      <c r="H71" s="192" t="str">
        <f>IF(IFERROR(VLOOKUP(D71,Portfolio!C:AI,33,0),"")=0,"",IFERROR(VLOOKUP(D71,Portfolio!C:AI,33,0),""))</f>
        <v/>
      </c>
      <c r="I71" s="197"/>
    </row>
    <row r="72" spans="1:9" ht="25.2" customHeight="1" x14ac:dyDescent="0.25">
      <c r="A72" s="197"/>
      <c r="B72" s="196" t="str">
        <f>IF(КП!E74="","",IFERROR(IF(SEARCH("uponor",КП!E74)=1,RIGHT(КП!E74,LEN(КП!E74)-7),КП!E74),КП!E74))</f>
        <v/>
      </c>
      <c r="C72" s="197"/>
      <c r="D72" s="194" t="str">
        <f>IF(КП!B76="","",КП!B76)</f>
        <v/>
      </c>
      <c r="E72" s="194"/>
      <c r="F72" s="194" t="str">
        <f>IF(КП!D76="","",КП!D76)</f>
        <v/>
      </c>
      <c r="G72" s="193" t="str">
        <f>IF(КП!C76="","",КП!C76)</f>
        <v/>
      </c>
      <c r="H72" s="192" t="str">
        <f>IF(IFERROR(VLOOKUP(D72,Portfolio!C:AI,33,0),"")=0,"",IFERROR(VLOOKUP(D72,Portfolio!C:AI,33,0),""))</f>
        <v/>
      </c>
      <c r="I72" s="197"/>
    </row>
    <row r="73" spans="1:9" ht="25.2" customHeight="1" x14ac:dyDescent="0.25">
      <c r="A73" s="197"/>
      <c r="B73" s="196" t="str">
        <f>IF(КП!E75="","",IFERROR(IF(SEARCH("uponor",КП!E75)=1,RIGHT(КП!E75,LEN(КП!E75)-7),КП!E75),КП!E75))</f>
        <v/>
      </c>
      <c r="C73" s="197"/>
      <c r="D73" s="194" t="str">
        <f>IF(КП!B77="","",КП!B77)</f>
        <v/>
      </c>
      <c r="E73" s="194"/>
      <c r="F73" s="194" t="str">
        <f>IF(КП!D77="","",КП!D77)</f>
        <v/>
      </c>
      <c r="G73" s="193" t="str">
        <f>IF(КП!C77="","",КП!C77)</f>
        <v/>
      </c>
      <c r="H73" s="192" t="str">
        <f>IF(IFERROR(VLOOKUP(D73,Portfolio!C:AI,33,0),"")=0,"",IFERROR(VLOOKUP(D73,Portfolio!C:AI,33,0),""))</f>
        <v/>
      </c>
      <c r="I73" s="197"/>
    </row>
    <row r="74" spans="1:9" ht="25.2" customHeight="1" x14ac:dyDescent="0.25">
      <c r="A74" s="197"/>
      <c r="B74" s="196" t="str">
        <f>IF(КП!E76="","",IFERROR(IF(SEARCH("uponor",КП!E76)=1,RIGHT(КП!E76,LEN(КП!E76)-7),КП!E76),КП!E76))</f>
        <v/>
      </c>
      <c r="C74" s="197"/>
      <c r="D74" s="194" t="str">
        <f>IF(КП!B78="","",КП!B78)</f>
        <v/>
      </c>
      <c r="E74" s="194"/>
      <c r="F74" s="194" t="str">
        <f>IF(КП!D78="","",КП!D78)</f>
        <v/>
      </c>
      <c r="G74" s="193" t="str">
        <f>IF(КП!C78="","",КП!C78)</f>
        <v/>
      </c>
      <c r="H74" s="192" t="str">
        <f>IF(IFERROR(VLOOKUP(D74,Portfolio!C:AI,33,0),"")=0,"",IFERROR(VLOOKUP(D74,Portfolio!C:AI,33,0),""))</f>
        <v/>
      </c>
      <c r="I74" s="197"/>
    </row>
    <row r="75" spans="1:9" ht="25.2" customHeight="1" x14ac:dyDescent="0.25">
      <c r="A75" s="197"/>
      <c r="B75" s="196" t="str">
        <f>IF(КП!E77="","",IFERROR(IF(SEARCH("uponor",КП!E77)=1,RIGHT(КП!E77,LEN(КП!E77)-7),КП!E77),КП!E77))</f>
        <v/>
      </c>
      <c r="C75" s="197"/>
      <c r="D75" s="194" t="str">
        <f>IF(КП!B79="","",КП!B79)</f>
        <v/>
      </c>
      <c r="E75" s="194"/>
      <c r="F75" s="194" t="str">
        <f>IF(КП!D79="","",КП!D79)</f>
        <v/>
      </c>
      <c r="G75" s="193" t="str">
        <f>IF(КП!C79="","",КП!C79)</f>
        <v/>
      </c>
      <c r="H75" s="192" t="str">
        <f>IF(IFERROR(VLOOKUP(D75,Portfolio!C:AI,33,0),"")=0,"",IFERROR(VLOOKUP(D75,Portfolio!C:AI,33,0),""))</f>
        <v/>
      </c>
      <c r="I75" s="197"/>
    </row>
    <row r="76" spans="1:9" ht="25.2" customHeight="1" x14ac:dyDescent="0.25">
      <c r="A76" s="197"/>
      <c r="B76" s="196" t="str">
        <f>IF(КП!E78="","",IFERROR(IF(SEARCH("uponor",КП!E78)=1,RIGHT(КП!E78,LEN(КП!E78)-7),КП!E78),КП!E78))</f>
        <v/>
      </c>
      <c r="C76" s="197"/>
      <c r="D76" s="194" t="str">
        <f>IF(КП!B80="","",КП!B80)</f>
        <v/>
      </c>
      <c r="E76" s="194"/>
      <c r="F76" s="194" t="str">
        <f>IF(КП!D80="","",КП!D80)</f>
        <v/>
      </c>
      <c r="G76" s="193" t="str">
        <f>IF(КП!C80="","",КП!C80)</f>
        <v/>
      </c>
      <c r="H76" s="192" t="str">
        <f>IF(IFERROR(VLOOKUP(D76,Portfolio!C:AI,33,0),"")=0,"",IFERROR(VLOOKUP(D76,Portfolio!C:AI,33,0),""))</f>
        <v/>
      </c>
      <c r="I76" s="197"/>
    </row>
    <row r="77" spans="1:9" ht="25.2" customHeight="1" x14ac:dyDescent="0.25">
      <c r="A77" s="197"/>
      <c r="B77" s="196" t="str">
        <f>IF(КП!E79="","",IFERROR(IF(SEARCH("uponor",КП!E79)=1,RIGHT(КП!E79,LEN(КП!E79)-7),КП!E79),КП!E79))</f>
        <v/>
      </c>
      <c r="C77" s="197"/>
      <c r="D77" s="194" t="str">
        <f>IF(КП!B81="","",КП!B81)</f>
        <v/>
      </c>
      <c r="E77" s="194"/>
      <c r="F77" s="194" t="str">
        <f>IF(КП!D81="","",КП!D81)</f>
        <v/>
      </c>
      <c r="G77" s="193" t="str">
        <f>IF(КП!C81="","",КП!C81)</f>
        <v/>
      </c>
      <c r="H77" s="192" t="str">
        <f>IF(IFERROR(VLOOKUP(D77,Portfolio!C:AI,33,0),"")=0,"",IFERROR(VLOOKUP(D77,Portfolio!C:AI,33,0),""))</f>
        <v/>
      </c>
      <c r="I77" s="197"/>
    </row>
    <row r="78" spans="1:9" ht="25.2" customHeight="1" x14ac:dyDescent="0.25">
      <c r="A78" s="197"/>
      <c r="B78" s="196" t="str">
        <f>IF(КП!E80="","",IFERROR(IF(SEARCH("uponor",КП!E80)=1,RIGHT(КП!E80,LEN(КП!E80)-7),КП!E80),КП!E80))</f>
        <v/>
      </c>
      <c r="C78" s="197"/>
      <c r="D78" s="194" t="str">
        <f>IF(КП!B82="","",КП!B82)</f>
        <v/>
      </c>
      <c r="E78" s="194"/>
      <c r="F78" s="194" t="str">
        <f>IF(КП!D82="","",КП!D82)</f>
        <v/>
      </c>
      <c r="G78" s="193" t="str">
        <f>IF(КП!C82="","",КП!C82)</f>
        <v/>
      </c>
      <c r="H78" s="192" t="str">
        <f>IF(IFERROR(VLOOKUP(D78,Portfolio!C:AI,33,0),"")=0,"",IFERROR(VLOOKUP(D78,Portfolio!C:AI,33,0),""))</f>
        <v/>
      </c>
      <c r="I78" s="197"/>
    </row>
    <row r="79" spans="1:9" ht="25.2" customHeight="1" x14ac:dyDescent="0.25">
      <c r="A79" s="197"/>
      <c r="B79" s="196" t="str">
        <f>IF(КП!E81="","",IFERROR(IF(SEARCH("uponor",КП!E81)=1,RIGHT(КП!E81,LEN(КП!E81)-7),КП!E81),КП!E81))</f>
        <v/>
      </c>
      <c r="C79" s="197"/>
      <c r="D79" s="194" t="str">
        <f>IF(КП!B83="","",КП!B83)</f>
        <v/>
      </c>
      <c r="E79" s="194"/>
      <c r="F79" s="194" t="str">
        <f>IF(КП!D83="","",КП!D83)</f>
        <v/>
      </c>
      <c r="G79" s="193" t="str">
        <f>IF(КП!C83="","",КП!C83)</f>
        <v/>
      </c>
      <c r="H79" s="192" t="str">
        <f>IF(IFERROR(VLOOKUP(D79,Portfolio!C:AI,33,0),"")=0,"",IFERROR(VLOOKUP(D79,Portfolio!C:AI,33,0),""))</f>
        <v/>
      </c>
      <c r="I79" s="197"/>
    </row>
    <row r="80" spans="1:9" ht="25.2" customHeight="1" x14ac:dyDescent="0.25">
      <c r="A80" s="197"/>
      <c r="B80" s="196" t="str">
        <f>IF(КП!E82="","",IFERROR(IF(SEARCH("uponor",КП!E82)=1,RIGHT(КП!E82,LEN(КП!E82)-7),КП!E82),КП!E82))</f>
        <v/>
      </c>
      <c r="C80" s="197"/>
      <c r="D80" s="194" t="str">
        <f>IF(КП!B84="","",КП!B84)</f>
        <v/>
      </c>
      <c r="E80" s="194"/>
      <c r="F80" s="194" t="str">
        <f>IF(КП!D84="","",КП!D84)</f>
        <v/>
      </c>
      <c r="G80" s="193" t="str">
        <f>IF(КП!C84="","",КП!C84)</f>
        <v/>
      </c>
      <c r="H80" s="192" t="str">
        <f>IF(IFERROR(VLOOKUP(D80,Portfolio!C:AI,33,0),"")=0,"",IFERROR(VLOOKUP(D80,Portfolio!C:AI,33,0),""))</f>
        <v/>
      </c>
      <c r="I80" s="197"/>
    </row>
    <row r="81" spans="1:9" ht="25.2" customHeight="1" x14ac:dyDescent="0.25">
      <c r="A81" s="197"/>
      <c r="B81" s="196" t="str">
        <f>IF(КП!E83="","",IFERROR(IF(SEARCH("uponor",КП!E83)=1,RIGHT(КП!E83,LEN(КП!E83)-7),КП!E83),КП!E83))</f>
        <v/>
      </c>
      <c r="C81" s="197"/>
      <c r="D81" s="194" t="str">
        <f>IF(КП!B85="","",КП!B85)</f>
        <v/>
      </c>
      <c r="E81" s="194"/>
      <c r="F81" s="194" t="str">
        <f>IF(КП!D85="","",КП!D85)</f>
        <v/>
      </c>
      <c r="G81" s="193" t="str">
        <f>IF(КП!C85="","",КП!C85)</f>
        <v/>
      </c>
      <c r="H81" s="192" t="str">
        <f>IF(IFERROR(VLOOKUP(D81,Portfolio!C:AI,33,0),"")=0,"",IFERROR(VLOOKUP(D81,Portfolio!C:AI,33,0),""))</f>
        <v/>
      </c>
      <c r="I81" s="197"/>
    </row>
    <row r="82" spans="1:9" ht="25.2" customHeight="1" x14ac:dyDescent="0.25">
      <c r="A82" s="197"/>
      <c r="B82" s="196" t="str">
        <f>IF(КП!E84="","",IFERROR(IF(SEARCH("uponor",КП!E84)=1,RIGHT(КП!E84,LEN(КП!E84)-7),КП!E84),КП!E84))</f>
        <v/>
      </c>
      <c r="C82" s="197"/>
      <c r="D82" s="194" t="str">
        <f>IF(КП!B86="","",КП!B86)</f>
        <v/>
      </c>
      <c r="E82" s="194"/>
      <c r="F82" s="194" t="str">
        <f>IF(КП!D86="","",КП!D86)</f>
        <v/>
      </c>
      <c r="G82" s="193" t="str">
        <f>IF(КП!C86="","",КП!C86)</f>
        <v/>
      </c>
      <c r="H82" s="192" t="str">
        <f>IF(IFERROR(VLOOKUP(D82,Portfolio!C:AI,33,0),"")=0,"",IFERROR(VLOOKUP(D82,Portfolio!C:AI,33,0),""))</f>
        <v/>
      </c>
      <c r="I82" s="197"/>
    </row>
    <row r="83" spans="1:9" ht="25.2" customHeight="1" x14ac:dyDescent="0.25">
      <c r="A83" s="197"/>
      <c r="B83" s="196" t="str">
        <f>IF(КП!E85="","",IFERROR(IF(SEARCH("uponor",КП!E85)=1,RIGHT(КП!E85,LEN(КП!E85)-7),КП!E85),КП!E85))</f>
        <v/>
      </c>
      <c r="C83" s="197"/>
      <c r="D83" s="194" t="str">
        <f>IF(КП!B87="","",КП!B87)</f>
        <v/>
      </c>
      <c r="E83" s="194"/>
      <c r="F83" s="194" t="str">
        <f>IF(КП!D87="","",КП!D87)</f>
        <v/>
      </c>
      <c r="G83" s="193" t="str">
        <f>IF(КП!C87="","",КП!C87)</f>
        <v/>
      </c>
      <c r="H83" s="192" t="str">
        <f>IF(IFERROR(VLOOKUP(D83,Portfolio!C:AI,33,0),"")=0,"",IFERROR(VLOOKUP(D83,Portfolio!C:AI,33,0),""))</f>
        <v/>
      </c>
      <c r="I83" s="197"/>
    </row>
    <row r="84" spans="1:9" ht="25.2" customHeight="1" x14ac:dyDescent="0.25">
      <c r="A84" s="197"/>
      <c r="B84" s="196" t="str">
        <f>IF(КП!E86="","",IFERROR(IF(SEARCH("uponor",КП!E86)=1,RIGHT(КП!E86,LEN(КП!E86)-7),КП!E86),КП!E86))</f>
        <v/>
      </c>
      <c r="C84" s="197"/>
      <c r="D84" s="194" t="str">
        <f>IF(КП!B88="","",КП!B88)</f>
        <v/>
      </c>
      <c r="E84" s="194"/>
      <c r="F84" s="194" t="str">
        <f>IF(КП!D88="","",КП!D88)</f>
        <v/>
      </c>
      <c r="G84" s="193" t="str">
        <f>IF(КП!C88="","",КП!C88)</f>
        <v/>
      </c>
      <c r="H84" s="192" t="str">
        <f>IF(IFERROR(VLOOKUP(D84,Portfolio!C:AI,33,0),"")=0,"",IFERROR(VLOOKUP(D84,Portfolio!C:AI,33,0),""))</f>
        <v/>
      </c>
      <c r="I84" s="197"/>
    </row>
    <row r="85" spans="1:9" ht="25.2" customHeight="1" x14ac:dyDescent="0.25">
      <c r="A85" s="197"/>
      <c r="B85" s="196" t="str">
        <f>IF(КП!E87="","",IFERROR(IF(SEARCH("uponor",КП!E87)=1,RIGHT(КП!E87,LEN(КП!E87)-7),КП!E87),КП!E87))</f>
        <v/>
      </c>
      <c r="C85" s="197"/>
      <c r="D85" s="194" t="str">
        <f>IF(КП!B89="","",КП!B89)</f>
        <v/>
      </c>
      <c r="E85" s="194"/>
      <c r="F85" s="194" t="str">
        <f>IF(КП!D89="","",КП!D89)</f>
        <v/>
      </c>
      <c r="G85" s="193" t="str">
        <f>IF(КП!C89="","",КП!C89)</f>
        <v/>
      </c>
      <c r="H85" s="192" t="str">
        <f>IF(IFERROR(VLOOKUP(D85,Portfolio!C:AI,33,0),"")=0,"",IFERROR(VLOOKUP(D85,Portfolio!C:AI,33,0),""))</f>
        <v/>
      </c>
      <c r="I85" s="197"/>
    </row>
    <row r="86" spans="1:9" ht="25.2" customHeight="1" x14ac:dyDescent="0.25">
      <c r="A86" s="197"/>
      <c r="B86" s="196" t="str">
        <f>IF(КП!E88="","",IFERROR(IF(SEARCH("uponor",КП!E88)=1,RIGHT(КП!E88,LEN(КП!E88)-7),КП!E88),КП!E88))</f>
        <v/>
      </c>
      <c r="C86" s="197"/>
      <c r="D86" s="194" t="str">
        <f>IF(КП!B90="","",КП!B90)</f>
        <v/>
      </c>
      <c r="E86" s="194"/>
      <c r="F86" s="194" t="str">
        <f>IF(КП!D90="","",КП!D90)</f>
        <v/>
      </c>
      <c r="G86" s="193" t="str">
        <f>IF(КП!C90="","",КП!C90)</f>
        <v/>
      </c>
      <c r="H86" s="192" t="str">
        <f>IF(IFERROR(VLOOKUP(D86,Portfolio!C:AI,33,0),"")=0,"",IFERROR(VLOOKUP(D86,Portfolio!C:AI,33,0),""))</f>
        <v/>
      </c>
      <c r="I86" s="197"/>
    </row>
    <row r="87" spans="1:9" ht="25.2" customHeight="1" x14ac:dyDescent="0.25">
      <c r="A87" s="197"/>
      <c r="B87" s="196" t="str">
        <f>IF(КП!E89="","",IFERROR(IF(SEARCH("uponor",КП!E89)=1,RIGHT(КП!E89,LEN(КП!E89)-7),КП!E89),КП!E89))</f>
        <v/>
      </c>
      <c r="C87" s="197"/>
      <c r="D87" s="194" t="str">
        <f>IF(КП!B91="","",КП!B91)</f>
        <v/>
      </c>
      <c r="E87" s="194"/>
      <c r="F87" s="194" t="str">
        <f>IF(КП!D91="","",КП!D91)</f>
        <v/>
      </c>
      <c r="G87" s="193" t="str">
        <f>IF(КП!C91="","",КП!C91)</f>
        <v/>
      </c>
      <c r="H87" s="192" t="str">
        <f>IF(IFERROR(VLOOKUP(D87,Portfolio!C:AI,33,0),"")=0,"",IFERROR(VLOOKUP(D87,Portfolio!C:AI,33,0),""))</f>
        <v/>
      </c>
      <c r="I87" s="197"/>
    </row>
    <row r="88" spans="1:9" ht="25.2" customHeight="1" x14ac:dyDescent="0.25">
      <c r="A88" s="197"/>
      <c r="B88" s="196" t="str">
        <f>IF(КП!E92="","",IFERROR(IF(SEARCH("uponor",КП!E92)=1,RIGHT(КП!E92,LEN(КП!E92)-7),КП!E92),КП!E92))</f>
        <v/>
      </c>
      <c r="C88" s="197"/>
      <c r="D88" s="194" t="str">
        <f>IF(КП!B92="","",КП!B92)</f>
        <v/>
      </c>
      <c r="E88" s="194"/>
      <c r="F88" s="194" t="str">
        <f>IF(КП!D92="","",КП!D92)</f>
        <v/>
      </c>
      <c r="G88" s="193" t="str">
        <f>IF(КП!C92="","",КП!C92)</f>
        <v/>
      </c>
      <c r="H88" s="192" t="str">
        <f>IF(IFERROR(VLOOKUP(D88,Portfolio!C:AI,33,0),"")=0,"",IFERROR(VLOOKUP(D88,Portfolio!C:AI,33,0),""))</f>
        <v/>
      </c>
      <c r="I88" s="197"/>
    </row>
    <row r="89" spans="1:9" ht="25.2" customHeight="1" x14ac:dyDescent="0.25">
      <c r="A89" s="197"/>
      <c r="B89" s="196" t="str">
        <f>IF(КП!E93="","",IFERROR(IF(SEARCH("uponor",КП!E93)=1,RIGHT(КП!E93,LEN(КП!E93)-7),КП!E93),КП!E93))</f>
        <v/>
      </c>
      <c r="C89" s="197"/>
      <c r="D89" s="194" t="str">
        <f>IF(КП!B93="","",КП!B93)</f>
        <v/>
      </c>
      <c r="E89" s="194"/>
      <c r="F89" s="194" t="str">
        <f>IF(КП!D93="","",КП!D93)</f>
        <v/>
      </c>
      <c r="G89" s="193" t="str">
        <f>IF(КП!C93="","",КП!C93)</f>
        <v/>
      </c>
      <c r="H89" s="192" t="str">
        <f>IF(IFERROR(VLOOKUP(D89,Portfolio!C:AI,33,0),"")=0,"",IFERROR(VLOOKUP(D89,Portfolio!C:AI,33,0),""))</f>
        <v/>
      </c>
      <c r="I89" s="197"/>
    </row>
    <row r="90" spans="1:9" ht="25.2" customHeight="1" x14ac:dyDescent="0.25">
      <c r="A90" s="197"/>
      <c r="B90" s="196" t="str">
        <f>IF(КП!E94="","",IFERROR(IF(SEARCH("uponor",КП!E94)=1,RIGHT(КП!E94,LEN(КП!E94)-7),КП!E94),КП!E94))</f>
        <v/>
      </c>
      <c r="C90" s="197"/>
      <c r="D90" s="194" t="str">
        <f>IF(КП!B94="","",КП!B94)</f>
        <v/>
      </c>
      <c r="E90" s="194"/>
      <c r="F90" s="194" t="str">
        <f>IF(КП!D94="","",КП!D94)</f>
        <v/>
      </c>
      <c r="G90" s="193" t="str">
        <f>IF(КП!C94="","",КП!C94)</f>
        <v/>
      </c>
      <c r="H90" s="192" t="str">
        <f>IF(IFERROR(VLOOKUP(D90,Portfolio!C:AI,33,0),"")=0,"",IFERROR(VLOOKUP(D90,Portfolio!C:AI,33,0),""))</f>
        <v/>
      </c>
      <c r="I90" s="197"/>
    </row>
    <row r="91" spans="1:9" ht="25.2" customHeight="1" x14ac:dyDescent="0.25">
      <c r="A91" s="191"/>
      <c r="B91" s="196" t="str">
        <f>IF(КП!E95="","",IFERROR(IF(SEARCH("uponor",КП!E95)=1,RIGHT(КП!E95,LEN(КП!E95)-7),КП!E95),КП!E95))</f>
        <v/>
      </c>
      <c r="C91" s="191"/>
      <c r="D91" s="194" t="str">
        <f>IF(КП!B95="","",КП!B95)</f>
        <v/>
      </c>
      <c r="E91" s="194"/>
      <c r="F91" s="194" t="str">
        <f>IF(КП!D95="","",КП!D95)</f>
        <v/>
      </c>
      <c r="G91" s="193" t="str">
        <f>IF(КП!C95="","",КП!C95)</f>
        <v/>
      </c>
      <c r="H91" s="192" t="str">
        <f>IF(IFERROR(VLOOKUP(D91,Portfolio!C:AI,33,0),"")=0,"",IFERROR(VLOOKUP(D91,Portfolio!C:AI,33,0),""))</f>
        <v/>
      </c>
      <c r="I91" s="191"/>
    </row>
    <row r="92" spans="1:9" ht="25.2" customHeight="1" x14ac:dyDescent="0.25">
      <c r="A92" s="191"/>
      <c r="B92" s="196" t="str">
        <f>IF(КП!E96="","",IFERROR(IF(SEARCH("uponor",КП!E96)=1,RIGHT(КП!E96,LEN(КП!E96)-7),КП!E96),КП!E96))</f>
        <v/>
      </c>
      <c r="C92" s="191"/>
      <c r="D92" s="194" t="str">
        <f>IF(КП!B96="","",КП!B96)</f>
        <v/>
      </c>
      <c r="E92" s="194"/>
      <c r="F92" s="194" t="str">
        <f>IF(КП!D96="","",КП!D96)</f>
        <v/>
      </c>
      <c r="G92" s="193" t="str">
        <f>IF(КП!C96="","",КП!C96)</f>
        <v/>
      </c>
      <c r="H92" s="192" t="str">
        <f>IF(IFERROR(VLOOKUP(D92,Portfolio!C:AI,33,0),"")=0,"",IFERROR(VLOOKUP(D92,Portfolio!C:AI,33,0),""))</f>
        <v/>
      </c>
      <c r="I92" s="191"/>
    </row>
    <row r="93" spans="1:9" ht="25.2" customHeight="1" x14ac:dyDescent="0.25">
      <c r="A93" s="191"/>
      <c r="B93" s="196" t="str">
        <f>IF(КП!E97="","",IFERROR(IF(SEARCH("uponor",КП!E97)=1,RIGHT(КП!E97,LEN(КП!E97)-7),КП!E97),КП!E97))</f>
        <v/>
      </c>
      <c r="C93" s="191"/>
      <c r="D93" s="194" t="str">
        <f>IF(КП!B97="","",КП!B97)</f>
        <v/>
      </c>
      <c r="E93" s="194"/>
      <c r="F93" s="194" t="str">
        <f>IF(КП!D97="","",КП!D97)</f>
        <v/>
      </c>
      <c r="G93" s="193" t="str">
        <f>IF(КП!C97="","",КП!C97)</f>
        <v/>
      </c>
      <c r="H93" s="192" t="str">
        <f>IF(IFERROR(VLOOKUP(D93,Portfolio!C:AI,33,0),"")=0,"",IFERROR(VLOOKUP(D93,Portfolio!C:AI,33,0),""))</f>
        <v/>
      </c>
      <c r="I93" s="191"/>
    </row>
    <row r="94" spans="1:9" ht="25.2" customHeight="1" x14ac:dyDescent="0.25">
      <c r="A94" s="191"/>
      <c r="B94" s="196" t="str">
        <f>IF(КП!E98="","",IFERROR(IF(SEARCH("uponor",КП!E98)=1,RIGHT(КП!E98,LEN(КП!E98)-7),КП!E98),КП!E98))</f>
        <v/>
      </c>
      <c r="C94" s="191"/>
      <c r="D94" s="194" t="str">
        <f>IF(КП!B98="","",КП!B98)</f>
        <v/>
      </c>
      <c r="E94" s="194"/>
      <c r="F94" s="194" t="str">
        <f>IF(КП!D98="","",КП!D98)</f>
        <v/>
      </c>
      <c r="G94" s="193" t="str">
        <f>IF(КП!C98="","",КП!C98)</f>
        <v/>
      </c>
      <c r="H94" s="192" t="str">
        <f>IF(IFERROR(VLOOKUP(D94,Portfolio!C:AI,33,0),"")=0,"",IFERROR(VLOOKUP(D94,Portfolio!C:AI,33,0),""))</f>
        <v/>
      </c>
      <c r="I94" s="191"/>
    </row>
    <row r="95" spans="1:9" ht="25.2" customHeight="1" x14ac:dyDescent="0.25">
      <c r="A95" s="191"/>
      <c r="B95" s="196" t="str">
        <f>IF(КП!E99="","",IFERROR(IF(SEARCH("uponor",КП!E99)=1,RIGHT(КП!E99,LEN(КП!E99)-7),КП!E99),КП!E99))</f>
        <v/>
      </c>
      <c r="C95" s="191"/>
      <c r="D95" s="194" t="str">
        <f>IF(КП!B99="","",КП!B99)</f>
        <v/>
      </c>
      <c r="E95" s="194"/>
      <c r="F95" s="194" t="str">
        <f>IF(КП!D99="","",КП!D99)</f>
        <v/>
      </c>
      <c r="G95" s="193" t="str">
        <f>IF(КП!C99="","",КП!C99)</f>
        <v/>
      </c>
      <c r="H95" s="192" t="str">
        <f>IF(IFERROR(VLOOKUP(D95,Portfolio!C:AI,33,0),"")=0,"",IFERROR(VLOOKUP(D95,Portfolio!C:AI,33,0),""))</f>
        <v/>
      </c>
      <c r="I95" s="191"/>
    </row>
    <row r="96" spans="1:9" ht="25.2" customHeight="1" x14ac:dyDescent="0.25">
      <c r="A96" s="191"/>
      <c r="B96" s="196" t="str">
        <f>IF(КП!E100="","",IFERROR(IF(SEARCH("uponor",КП!E100)=1,RIGHT(КП!E100,LEN(КП!E100)-7),КП!E100),КП!E100))</f>
        <v/>
      </c>
      <c r="C96" s="191"/>
      <c r="D96" s="194" t="str">
        <f>IF(КП!B100="","",КП!B100)</f>
        <v/>
      </c>
      <c r="E96" s="194"/>
      <c r="F96" s="194" t="str">
        <f>IF(КП!D100="","",КП!D100)</f>
        <v/>
      </c>
      <c r="G96" s="193" t="str">
        <f>IF(КП!C100="","",КП!C100)</f>
        <v/>
      </c>
      <c r="H96" s="192" t="str">
        <f>IF(IFERROR(VLOOKUP(D96,Portfolio!C:AI,33,0),"")=0,"",IFERROR(VLOOKUP(D96,Portfolio!C:AI,33,0),""))</f>
        <v/>
      </c>
      <c r="I96" s="191"/>
    </row>
    <row r="97" spans="1:9" ht="25.2" customHeight="1" x14ac:dyDescent="0.25">
      <c r="A97" s="191"/>
      <c r="B97" s="196" t="str">
        <f>IF(КП!E101="","",IFERROR(IF(SEARCH("uponor",КП!E101)=1,RIGHT(КП!E101,LEN(КП!E101)-7),КП!E101),КП!E101))</f>
        <v/>
      </c>
      <c r="C97" s="191"/>
      <c r="D97" s="194" t="str">
        <f>IF(КП!B101="","",КП!B101)</f>
        <v/>
      </c>
      <c r="E97" s="194"/>
      <c r="F97" s="194" t="str">
        <f>IF(КП!D101="","",КП!D101)</f>
        <v/>
      </c>
      <c r="G97" s="193" t="str">
        <f>IF(КП!C101="","",КП!C101)</f>
        <v/>
      </c>
      <c r="H97" s="192" t="str">
        <f>IF(IFERROR(VLOOKUP(D97,Portfolio!C:AI,33,0),"")=0,"",IFERROR(VLOOKUP(D97,Portfolio!C:AI,33,0),""))</f>
        <v/>
      </c>
      <c r="I97" s="191"/>
    </row>
    <row r="98" spans="1:9" ht="25.2" customHeight="1" x14ac:dyDescent="0.25">
      <c r="A98" s="191"/>
      <c r="B98" s="196" t="str">
        <f>IF(КП!E102="","",IFERROR(IF(SEARCH("uponor",КП!E102)=1,RIGHT(КП!E102,LEN(КП!E102)-7),КП!E102),КП!E102))</f>
        <v/>
      </c>
      <c r="C98" s="191"/>
      <c r="D98" s="194" t="str">
        <f>IF(КП!B102="","",КП!B102)</f>
        <v/>
      </c>
      <c r="E98" s="194"/>
      <c r="F98" s="194" t="str">
        <f>IF(КП!D102="","",КП!D102)</f>
        <v/>
      </c>
      <c r="G98" s="193" t="str">
        <f>IF(КП!C102="","",КП!C102)</f>
        <v/>
      </c>
      <c r="H98" s="192" t="str">
        <f>IF(IFERROR(VLOOKUP(D98,Portfolio!C:AI,33,0),"")=0,"",IFERROR(VLOOKUP(D98,Portfolio!C:AI,33,0),""))</f>
        <v/>
      </c>
      <c r="I98" s="191"/>
    </row>
    <row r="99" spans="1:9" ht="25.2" customHeight="1" x14ac:dyDescent="0.25">
      <c r="A99" s="191"/>
      <c r="B99" s="196" t="str">
        <f>IF(КП!E103="","",IFERROR(IF(SEARCH("uponor",КП!E103)=1,RIGHT(КП!E103,LEN(КП!E103)-7),КП!E103),КП!E103))</f>
        <v/>
      </c>
      <c r="C99" s="191"/>
      <c r="D99" s="194" t="str">
        <f>IF(КП!B103="","",КП!B103)</f>
        <v/>
      </c>
      <c r="E99" s="194"/>
      <c r="F99" s="194" t="str">
        <f>IF(КП!D103="","",КП!D103)</f>
        <v/>
      </c>
      <c r="G99" s="193" t="str">
        <f>IF(КП!C103="","",КП!C103)</f>
        <v/>
      </c>
      <c r="H99" s="192" t="str">
        <f>IF(IFERROR(VLOOKUP(D99,Portfolio!C:AI,33,0),"")=0,"",IFERROR(VLOOKUP(D99,Portfolio!C:AI,33,0),""))</f>
        <v/>
      </c>
      <c r="I99" s="191"/>
    </row>
    <row r="100" spans="1:9" ht="25.2" customHeight="1" x14ac:dyDescent="0.25">
      <c r="A100" s="191"/>
      <c r="B100" s="196" t="str">
        <f>IF(КП!E104="","",IFERROR(IF(SEARCH("uponor",КП!E104)=1,RIGHT(КП!E104,LEN(КП!E104)-7),КП!E104),КП!E104))</f>
        <v/>
      </c>
      <c r="C100" s="191"/>
      <c r="D100" s="194" t="str">
        <f>IF(КП!B104="","",КП!B104)</f>
        <v/>
      </c>
      <c r="E100" s="194"/>
      <c r="F100" s="194" t="str">
        <f>IF(КП!D104="","",КП!D104)</f>
        <v/>
      </c>
      <c r="G100" s="193" t="str">
        <f>IF(КП!C104="","",КП!C104)</f>
        <v/>
      </c>
      <c r="H100" s="192" t="str">
        <f>IF(IFERROR(VLOOKUP(D100,Portfolio!C:AI,33,0),"")=0,"",IFERROR(VLOOKUP(D100,Portfolio!C:AI,33,0),""))</f>
        <v/>
      </c>
      <c r="I100" s="191"/>
    </row>
    <row r="101" spans="1:9" ht="25.2" customHeight="1" x14ac:dyDescent="0.25">
      <c r="A101" s="191"/>
      <c r="B101" s="196" t="str">
        <f>IF(КП!E105="","",IFERROR(IF(SEARCH("uponor",КП!E105)=1,RIGHT(КП!E105,LEN(КП!E105)-7),КП!E105),КП!E105))</f>
        <v/>
      </c>
      <c r="C101" s="191"/>
      <c r="D101" s="194" t="str">
        <f>IF(КП!B105="","",КП!B105)</f>
        <v/>
      </c>
      <c r="E101" s="194"/>
      <c r="F101" s="194" t="str">
        <f>IF(КП!D105="","",КП!D105)</f>
        <v/>
      </c>
      <c r="G101" s="193" t="str">
        <f>IF(КП!C105="","",КП!C105)</f>
        <v/>
      </c>
      <c r="H101" s="192" t="str">
        <f>IF(IFERROR(VLOOKUP(D101,Portfolio!C:AI,33,0),"")=0,"",IFERROR(VLOOKUP(D101,Portfolio!C:AI,33,0),""))</f>
        <v/>
      </c>
      <c r="I101" s="191"/>
    </row>
    <row r="102" spans="1:9" ht="25.2" customHeight="1" x14ac:dyDescent="0.25">
      <c r="A102" s="191"/>
      <c r="B102" s="196" t="str">
        <f>IF(КП!E106="","",IFERROR(IF(SEARCH("uponor",КП!E106)=1,RIGHT(КП!E106,LEN(КП!E106)-7),КП!E106),КП!E106))</f>
        <v/>
      </c>
      <c r="C102" s="191"/>
      <c r="D102" s="194" t="str">
        <f>IF(КП!B106="","",КП!B106)</f>
        <v/>
      </c>
      <c r="E102" s="194"/>
      <c r="F102" s="194" t="str">
        <f>IF(КП!D106="","",КП!D106)</f>
        <v/>
      </c>
      <c r="G102" s="193" t="str">
        <f>IF(КП!C106="","",КП!C106)</f>
        <v/>
      </c>
      <c r="H102" s="192" t="str">
        <f>IF(IFERROR(VLOOKUP(D102,Portfolio!C:AI,33,0),"")=0,"",IFERROR(VLOOKUP(D102,Portfolio!C:AI,33,0),""))</f>
        <v/>
      </c>
      <c r="I102" s="191"/>
    </row>
    <row r="103" spans="1:9" ht="25.2" customHeight="1" x14ac:dyDescent="0.25">
      <c r="A103" s="191"/>
      <c r="B103" s="196" t="str">
        <f>IF(КП!E107="","",IFERROR(IF(SEARCH("uponor",КП!E107)=1,RIGHT(КП!E107,LEN(КП!E107)-7),КП!E107),КП!E107))</f>
        <v/>
      </c>
      <c r="C103" s="191"/>
      <c r="D103" s="194" t="str">
        <f>IF(КП!B107="","",КП!B107)</f>
        <v/>
      </c>
      <c r="E103" s="194"/>
      <c r="F103" s="194" t="str">
        <f>IF(КП!D107="","",КП!D107)</f>
        <v/>
      </c>
      <c r="G103" s="193" t="str">
        <f>IF(КП!C107="","",КП!C107)</f>
        <v/>
      </c>
      <c r="H103" s="192" t="str">
        <f>IF(IFERROR(VLOOKUP(D103,Portfolio!C:AI,33,0),"")=0,"",IFERROR(VLOOKUP(D103,Portfolio!C:AI,33,0),""))</f>
        <v/>
      </c>
      <c r="I103" s="191"/>
    </row>
    <row r="104" spans="1:9" ht="25.2" customHeight="1" x14ac:dyDescent="0.25">
      <c r="A104" s="191"/>
      <c r="B104" s="196" t="str">
        <f>IF(КП!E108="","",IFERROR(IF(SEARCH("uponor",КП!E108)=1,RIGHT(КП!E108,LEN(КП!E108)-7),КП!E108),КП!E108))</f>
        <v/>
      </c>
      <c r="C104" s="191"/>
      <c r="D104" s="194" t="str">
        <f>IF(КП!B108="","",КП!B108)</f>
        <v/>
      </c>
      <c r="E104" s="194"/>
      <c r="F104" s="194" t="str">
        <f>IF(КП!D108="","",КП!D108)</f>
        <v/>
      </c>
      <c r="G104" s="193" t="str">
        <f>IF(КП!C108="","",КП!C108)</f>
        <v/>
      </c>
      <c r="H104" s="192" t="str">
        <f>IF(IFERROR(VLOOKUP(D104,Portfolio!C:AI,33,0),"")=0,"",IFERROR(VLOOKUP(D104,Portfolio!C:AI,33,0),""))</f>
        <v/>
      </c>
      <c r="I104" s="191"/>
    </row>
    <row r="105" spans="1:9" ht="25.2" customHeight="1" x14ac:dyDescent="0.25">
      <c r="A105" s="191"/>
      <c r="B105" s="196" t="str">
        <f>IF(КП!E109="","",IFERROR(IF(SEARCH("uponor",КП!E109)=1,RIGHT(КП!E109,LEN(КП!E109)-7),КП!E109),КП!E109))</f>
        <v/>
      </c>
      <c r="C105" s="191"/>
      <c r="D105" s="194" t="str">
        <f>IF(КП!B109="","",КП!B109)</f>
        <v/>
      </c>
      <c r="E105" s="194"/>
      <c r="F105" s="194" t="str">
        <f>IF(КП!D109="","",КП!D109)</f>
        <v/>
      </c>
      <c r="G105" s="193" t="str">
        <f>IF(КП!C109="","",КП!C109)</f>
        <v/>
      </c>
      <c r="H105" s="192" t="str">
        <f>IF(IFERROR(VLOOKUP(D105,Portfolio!C:AI,33,0),"")=0,"",IFERROR(VLOOKUP(D105,Portfolio!C:AI,33,0),""))</f>
        <v/>
      </c>
      <c r="I105" s="191"/>
    </row>
    <row r="106" spans="1:9" ht="25.2" customHeight="1" x14ac:dyDescent="0.25">
      <c r="A106" s="191"/>
      <c r="B106" s="196" t="str">
        <f>IF(КП!E110="","",IFERROR(IF(SEARCH("uponor",КП!E110)=1,RIGHT(КП!E110,LEN(КП!E110)-7),КП!E110),КП!E110))</f>
        <v/>
      </c>
      <c r="C106" s="191"/>
      <c r="D106" s="194" t="str">
        <f>IF(КП!B110="","",КП!B110)</f>
        <v/>
      </c>
      <c r="E106" s="194"/>
      <c r="F106" s="194" t="str">
        <f>IF(КП!D110="","",КП!D110)</f>
        <v/>
      </c>
      <c r="G106" s="193" t="str">
        <f>IF(КП!C110="","",КП!C110)</f>
        <v/>
      </c>
      <c r="H106" s="192" t="str">
        <f>IF(IFERROR(VLOOKUP(D106,Portfolio!C:AI,33,0),"")=0,"",IFERROR(VLOOKUP(D106,Portfolio!C:AI,33,0),""))</f>
        <v/>
      </c>
      <c r="I106" s="191"/>
    </row>
    <row r="107" spans="1:9" ht="25.2" customHeight="1" x14ac:dyDescent="0.25">
      <c r="A107" s="191"/>
      <c r="B107" s="196" t="str">
        <f>IF(КП!E111="","",IFERROR(IF(SEARCH("uponor",КП!E111)=1,RIGHT(КП!E111,LEN(КП!E111)-7),КП!E111),КП!E111))</f>
        <v/>
      </c>
      <c r="C107" s="191"/>
      <c r="D107" s="194" t="str">
        <f>IF(КП!B111="","",КП!B111)</f>
        <v/>
      </c>
      <c r="E107" s="194"/>
      <c r="F107" s="194" t="str">
        <f>IF(КП!D111="","",КП!D111)</f>
        <v/>
      </c>
      <c r="G107" s="193" t="str">
        <f>IF(КП!C111="","",КП!C111)</f>
        <v/>
      </c>
      <c r="H107" s="192" t="str">
        <f>IF(IFERROR(VLOOKUP(D107,Portfolio!C:AI,33,0),"")=0,"",IFERROR(VLOOKUP(D107,Portfolio!C:AI,33,0),""))</f>
        <v/>
      </c>
      <c r="I107" s="191"/>
    </row>
    <row r="108" spans="1:9" ht="26.4" customHeight="1" x14ac:dyDescent="0.25">
      <c r="A108" s="191"/>
      <c r="B108" s="196" t="str">
        <f>IF(КП!E112="","",IFERROR(IF(SEARCH("uponor",КП!E112)=1,RIGHT(КП!E112,LEN(КП!E112)-7),КП!E112),КП!E112))</f>
        <v/>
      </c>
      <c r="C108" s="191"/>
      <c r="D108" s="194" t="str">
        <f>IF(КП!B112="","",КП!B112)</f>
        <v/>
      </c>
      <c r="E108" s="194"/>
      <c r="F108" s="194" t="str">
        <f>IF(КП!D112="","",КП!D112)</f>
        <v/>
      </c>
      <c r="G108" s="193" t="str">
        <f>IF(КП!C112="","",КП!C112)</f>
        <v/>
      </c>
      <c r="H108" s="192" t="str">
        <f>IF(IFERROR(VLOOKUP(D108,Portfolio!C:AI,33,0),"")=0,"",IFERROR(VLOOKUP(D108,Portfolio!C:AI,33,0),""))</f>
        <v/>
      </c>
      <c r="I108" s="191"/>
    </row>
    <row r="109" spans="1:9" ht="26.4" customHeight="1" x14ac:dyDescent="0.25">
      <c r="A109" s="191"/>
      <c r="B109" s="196" t="str">
        <f>IF(КП!E113="","",IFERROR(IF(SEARCH("uponor",КП!E113)=1,RIGHT(КП!E113,LEN(КП!E113)-7),КП!E113),КП!E113))</f>
        <v/>
      </c>
      <c r="C109" s="191"/>
      <c r="D109" s="194" t="str">
        <f>IF(КП!B113="","",КП!B113)</f>
        <v/>
      </c>
      <c r="E109" s="194"/>
      <c r="F109" s="194" t="str">
        <f>IF(КП!D113="","",КП!D113)</f>
        <v/>
      </c>
      <c r="G109" s="193" t="str">
        <f>IF(КП!C113="","",КП!C113)</f>
        <v/>
      </c>
      <c r="H109" s="192" t="str">
        <f>IF(IFERROR(VLOOKUP(D109,Portfolio!C:AI,33,0),"")=0,"",IFERROR(VLOOKUP(D109,Portfolio!C:AI,33,0),""))</f>
        <v/>
      </c>
      <c r="I109" s="191"/>
    </row>
    <row r="110" spans="1:9" ht="26.4" customHeight="1" x14ac:dyDescent="0.25">
      <c r="A110" s="191"/>
      <c r="B110" s="196" t="str">
        <f>IF(КП!E114="","",IFERROR(IF(SEARCH("uponor",КП!E114)=1,RIGHT(КП!E114,LEN(КП!E114)-7),КП!E114),КП!E114))</f>
        <v/>
      </c>
      <c r="C110" s="191"/>
      <c r="D110" s="194" t="str">
        <f>IF(КП!B114="","",КП!B114)</f>
        <v/>
      </c>
      <c r="E110" s="194"/>
      <c r="F110" s="194" t="str">
        <f>IF(КП!D114="","",КП!D114)</f>
        <v/>
      </c>
      <c r="G110" s="193" t="str">
        <f>IF(КП!C114="","",КП!C114)</f>
        <v/>
      </c>
      <c r="H110" s="192" t="str">
        <f>IF(IFERROR(VLOOKUP(D110,Portfolio!C:AI,33,0),"")=0,"",IFERROR(VLOOKUP(D110,Portfolio!C:AI,33,0),""))</f>
        <v/>
      </c>
      <c r="I110" s="191"/>
    </row>
    <row r="111" spans="1:9" ht="26.4" customHeight="1" x14ac:dyDescent="0.25">
      <c r="A111" s="191"/>
      <c r="B111" s="196" t="str">
        <f>IF(КП!E115="","",IFERROR(IF(SEARCH("uponor",КП!E115)=1,RIGHT(КП!E115,LEN(КП!E115)-7),КП!E115),КП!E115))</f>
        <v/>
      </c>
      <c r="C111" s="191"/>
      <c r="D111" s="194" t="str">
        <f>IF(КП!B115="","",КП!B115)</f>
        <v/>
      </c>
      <c r="E111" s="194"/>
      <c r="F111" s="194" t="str">
        <f>IF(КП!D115="","",КП!D115)</f>
        <v/>
      </c>
      <c r="G111" s="193" t="str">
        <f>IF(КП!C115="","",КП!C115)</f>
        <v/>
      </c>
      <c r="H111" s="192" t="str">
        <f>IF(IFERROR(VLOOKUP(D111,Portfolio!C:AI,33,0),"")=0,"",IFERROR(VLOOKUP(D111,Portfolio!C:AI,33,0),""))</f>
        <v/>
      </c>
      <c r="I111" s="191"/>
    </row>
    <row r="112" spans="1:9" ht="26.4" customHeight="1" x14ac:dyDescent="0.25">
      <c r="A112" s="191"/>
      <c r="B112" s="196" t="str">
        <f>IF(КП!E116="","",IFERROR(IF(SEARCH("uponor",КП!E116)=1,RIGHT(КП!E116,LEN(КП!E116)-7),КП!E116),КП!E116))</f>
        <v/>
      </c>
      <c r="C112" s="191"/>
      <c r="D112" s="194" t="str">
        <f>IF(КП!B116="","",КП!B116)</f>
        <v/>
      </c>
      <c r="E112" s="194"/>
      <c r="F112" s="194" t="str">
        <f>IF(КП!D116="","",КП!D116)</f>
        <v/>
      </c>
      <c r="G112" s="193" t="str">
        <f>IF(КП!C116="","",КП!C116)</f>
        <v/>
      </c>
      <c r="H112" s="192" t="str">
        <f>IF(IFERROR(VLOOKUP(D112,Portfolio!C:AI,33,0),"")=0,"",IFERROR(VLOOKUP(D112,Portfolio!C:AI,33,0),""))</f>
        <v/>
      </c>
      <c r="I112" s="191"/>
    </row>
    <row r="113" spans="1:9" ht="26.4" customHeight="1" x14ac:dyDescent="0.25">
      <c r="A113" s="191"/>
      <c r="B113" s="196" t="str">
        <f>IF(КП!E117="","",IFERROR(IF(SEARCH("uponor",КП!E117)=1,RIGHT(КП!E117,LEN(КП!E117)-7),КП!E117),КП!E117))</f>
        <v/>
      </c>
      <c r="C113" s="191"/>
      <c r="D113" s="194" t="str">
        <f>IF(КП!B117="","",КП!B117)</f>
        <v/>
      </c>
      <c r="E113" s="194"/>
      <c r="F113" s="194"/>
      <c r="G113" s="193" t="str">
        <f>IF(КП!C117="","",КП!C117)</f>
        <v/>
      </c>
      <c r="H113" s="192" t="str">
        <f>IF(IFERROR(VLOOKUP(D113,Portfolio!C:AI,33,0),"")=0,"",IFERROR(VLOOKUP(D113,Portfolio!C:AI,33,0),""))</f>
        <v/>
      </c>
      <c r="I113" s="191"/>
    </row>
    <row r="114" spans="1:9" ht="26.4" customHeight="1" x14ac:dyDescent="0.25">
      <c r="A114" s="191"/>
      <c r="B114" s="196" t="str">
        <f>IF(КП!E118="","",IFERROR(IF(SEARCH("uponor",КП!E118)=1,RIGHT(КП!E118,LEN(КП!E118)-7),КП!E118),КП!E118))</f>
        <v/>
      </c>
      <c r="C114" s="191"/>
      <c r="D114" s="194"/>
      <c r="E114" s="194"/>
      <c r="F114" s="194"/>
      <c r="G114" s="193" t="str">
        <f>IF(КП!C118="","",КП!C118)</f>
        <v/>
      </c>
      <c r="H114" s="192" t="str">
        <f>IF(IFERROR(VLOOKUP(D114,Portfolio!C:AI,33,0),"")=0,"",IFERROR(VLOOKUP(D114,Portfolio!C:AI,33,0),""))</f>
        <v/>
      </c>
      <c r="I114" s="191"/>
    </row>
    <row r="115" spans="1:9" ht="26.4" customHeight="1" x14ac:dyDescent="0.25">
      <c r="A115" s="191"/>
      <c r="B115" s="195"/>
      <c r="C115" s="191"/>
      <c r="D115" s="194"/>
      <c r="E115" s="194"/>
      <c r="F115" s="194"/>
      <c r="G115" s="193"/>
      <c r="H115" s="192"/>
      <c r="I115" s="191"/>
    </row>
    <row r="116" spans="1:9" ht="26.4" customHeight="1" x14ac:dyDescent="0.25">
      <c r="A116" s="191"/>
      <c r="B116" s="195"/>
      <c r="C116" s="191"/>
      <c r="D116" s="194"/>
      <c r="E116" s="194"/>
      <c r="F116" s="194"/>
      <c r="G116" s="193"/>
      <c r="H116" s="192"/>
      <c r="I116" s="191"/>
    </row>
    <row r="117" spans="1:9" ht="26.4" customHeight="1" x14ac:dyDescent="0.25">
      <c r="A117" s="191"/>
      <c r="B117" s="195"/>
      <c r="C117" s="191"/>
      <c r="D117" s="194"/>
      <c r="E117" s="194"/>
      <c r="F117" s="194"/>
      <c r="G117" s="193"/>
      <c r="H117" s="192"/>
      <c r="I117" s="191"/>
    </row>
    <row r="118" spans="1:9" ht="26.4" customHeight="1" x14ac:dyDescent="0.25">
      <c r="A118" s="191"/>
      <c r="B118" s="195"/>
      <c r="C118" s="191"/>
      <c r="D118" s="194"/>
      <c r="E118" s="194"/>
      <c r="F118" s="194"/>
      <c r="G118" s="193"/>
      <c r="H118" s="192"/>
      <c r="I118" s="191"/>
    </row>
    <row r="119" spans="1:9" ht="26.4" customHeight="1" x14ac:dyDescent="0.25">
      <c r="A119" s="191"/>
      <c r="B119" s="195"/>
      <c r="C119" s="191"/>
      <c r="D119" s="194"/>
      <c r="E119" s="194"/>
      <c r="F119" s="194"/>
      <c r="G119" s="193"/>
      <c r="H119" s="192"/>
      <c r="I119" s="191"/>
    </row>
    <row r="120" spans="1:9" ht="26.4" customHeight="1" x14ac:dyDescent="0.25">
      <c r="A120" s="191"/>
      <c r="B120" s="195"/>
      <c r="C120" s="191"/>
      <c r="D120" s="194"/>
      <c r="E120" s="194"/>
      <c r="F120" s="194"/>
      <c r="G120" s="193"/>
      <c r="H120" s="192"/>
      <c r="I120" s="191"/>
    </row>
    <row r="121" spans="1:9" ht="26.4" customHeight="1" x14ac:dyDescent="0.25">
      <c r="A121" s="191"/>
      <c r="B121" s="195"/>
      <c r="C121" s="191"/>
      <c r="D121" s="194"/>
      <c r="E121" s="194"/>
      <c r="F121" s="194"/>
      <c r="G121" s="193"/>
      <c r="H121" s="192"/>
      <c r="I121" s="191"/>
    </row>
    <row r="122" spans="1:9" ht="26.4" customHeight="1" x14ac:dyDescent="0.25">
      <c r="A122" s="191"/>
      <c r="B122" s="195"/>
      <c r="C122" s="191"/>
      <c r="D122" s="194"/>
      <c r="E122" s="194"/>
      <c r="F122" s="194"/>
      <c r="G122" s="193"/>
      <c r="H122" s="192"/>
      <c r="I122" s="19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BU4595"/>
  <sheetViews>
    <sheetView topLeftCell="B1" zoomScale="70" zoomScaleNormal="70" workbookViewId="0">
      <pane xSplit="5" ySplit="4" topLeftCell="BU5" activePane="bottomRight" state="frozen"/>
      <selection activeCell="B1" sqref="B1"/>
      <selection pane="topRight" activeCell="G1" sqref="G1"/>
      <selection pane="bottomLeft" activeCell="B5" sqref="B5"/>
      <selection pane="bottomRight" activeCell="B1" sqref="B1:BT1048576"/>
    </sheetView>
  </sheetViews>
  <sheetFormatPr defaultRowHeight="14.4" outlineLevelCol="2" x14ac:dyDescent="0.3"/>
  <cols>
    <col min="1" max="1" width="1.6640625" hidden="1" customWidth="1"/>
    <col min="2" max="2" width="6.33203125" hidden="1" customWidth="1" outlineLevel="1"/>
    <col min="3" max="3" width="13.6640625" hidden="1" customWidth="1" outlineLevel="1"/>
    <col min="4" max="4" width="13.44140625" hidden="1" customWidth="1" outlineLevel="1"/>
    <col min="5" max="5" width="57.6640625" hidden="1" customWidth="1" outlineLevel="2"/>
    <col min="6" max="6" width="76.44140625" hidden="1" customWidth="1" outlineLevel="1" collapsed="1"/>
    <col min="7" max="7" width="7.5546875" hidden="1" customWidth="1" outlineLevel="1"/>
    <col min="8" max="8" width="31.44140625" hidden="1" customWidth="1" outlineLevel="1"/>
    <col min="9" max="11" width="21.5546875" hidden="1" customWidth="1" outlineLevel="2"/>
    <col min="12" max="12" width="13.33203125" hidden="1" customWidth="1" outlineLevel="2"/>
    <col min="13" max="13" width="21.5546875" hidden="1" customWidth="1" outlineLevel="2"/>
    <col min="14" max="14" width="12.33203125" hidden="1" customWidth="1" outlineLevel="2" collapsed="1"/>
    <col min="15" max="15" width="13" hidden="1" customWidth="1" outlineLevel="2"/>
    <col min="16" max="16" width="13.44140625" hidden="1" customWidth="1" outlineLevel="2"/>
    <col min="17" max="17" width="13.6640625" hidden="1" customWidth="1" outlineLevel="2"/>
    <col min="18" max="20" width="14.6640625" hidden="1" customWidth="1" outlineLevel="2"/>
    <col min="21" max="21" width="12.44140625" hidden="1" customWidth="1" outlineLevel="1" collapsed="1"/>
    <col min="22" max="22" width="12.44140625" hidden="1" customWidth="1" outlineLevel="1"/>
    <col min="23" max="23" width="15.6640625" hidden="1" customWidth="1" outlineLevel="2"/>
    <col min="24" max="24" width="12.44140625" hidden="1" customWidth="1" outlineLevel="2"/>
    <col min="25" max="25" width="15.33203125" hidden="1" customWidth="1" outlineLevel="2"/>
    <col min="26" max="26" width="18.44140625" hidden="1" customWidth="1" outlineLevel="2"/>
    <col min="27" max="29" width="13.44140625" hidden="1" customWidth="1" outlineLevel="2"/>
    <col min="30" max="31" width="15.6640625" hidden="1" customWidth="1" outlineLevel="2"/>
    <col min="32" max="34" width="13.44140625" hidden="1" customWidth="1" outlineLevel="1"/>
    <col min="35" max="35" width="13.33203125" hidden="1" customWidth="1" outlineLevel="2"/>
    <col min="36" max="36" width="13.6640625" hidden="1" customWidth="1" outlineLevel="2"/>
    <col min="37" max="38" width="12.6640625" hidden="1" customWidth="1" outlineLevel="2"/>
    <col min="39" max="39" width="5.6640625" hidden="1" customWidth="1" outlineLevel="2"/>
    <col min="40" max="41" width="5.6640625" hidden="1" customWidth="1" outlineLevel="1"/>
    <col min="42" max="47" width="13.6640625" hidden="1" customWidth="1" outlineLevel="1"/>
    <col min="48" max="48" width="9.33203125" hidden="1" customWidth="1" outlineLevel="1"/>
    <col min="49" max="49" width="11" hidden="1" customWidth="1" outlineLevel="1"/>
    <col min="50" max="50" width="11" hidden="1" customWidth="1" outlineLevel="2"/>
    <col min="51" max="55" width="9.33203125" hidden="1" customWidth="1" outlineLevel="2"/>
    <col min="56" max="56" width="16.5546875" hidden="1" customWidth="1" outlineLevel="1"/>
    <col min="57" max="58" width="9.33203125" hidden="1" customWidth="1" outlineLevel="1"/>
    <col min="59" max="59" width="17.44140625" hidden="1" customWidth="1" outlineLevel="1"/>
    <col min="60" max="62" width="8.6640625" hidden="1" customWidth="1" outlineLevel="1"/>
    <col min="63" max="66" width="8.6640625" style="130" hidden="1" customWidth="1" outlineLevel="1"/>
    <col min="67" max="71" width="8.6640625" hidden="1" customWidth="1" outlineLevel="1"/>
    <col min="72" max="72" width="0" hidden="1" customWidth="1" outlineLevel="1"/>
    <col min="73" max="73" width="8.6640625" collapsed="1"/>
  </cols>
  <sheetData>
    <row r="1" spans="1:69" x14ac:dyDescent="0.3">
      <c r="A1" s="1"/>
      <c r="B1" s="1" t="s">
        <v>4323</v>
      </c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7"/>
      <c r="Y1" s="188"/>
      <c r="Z1" s="8"/>
      <c r="AA1" s="8"/>
      <c r="AB1" s="8"/>
      <c r="AC1" s="8"/>
      <c r="AD1" s="8"/>
      <c r="AE1" s="8"/>
      <c r="AF1" s="8"/>
      <c r="AG1" s="8"/>
      <c r="AH1" s="8"/>
      <c r="AI1" s="7"/>
      <c r="AJ1" s="7"/>
      <c r="AK1" s="7"/>
      <c r="AL1" s="7"/>
      <c r="AM1" s="7"/>
      <c r="AN1" s="1"/>
      <c r="AO1" s="1"/>
      <c r="AP1" s="7"/>
      <c r="AQ1" s="7"/>
      <c r="AR1" s="7"/>
      <c r="AS1" s="7"/>
      <c r="AT1" s="7"/>
      <c r="AU1" s="7"/>
    </row>
    <row r="2" spans="1:69" x14ac:dyDescent="0.3">
      <c r="A2" s="1"/>
      <c r="B2" s="1" t="s">
        <v>0</v>
      </c>
      <c r="C2" s="2"/>
      <c r="D2" s="2"/>
      <c r="E2" s="2"/>
      <c r="F2" s="3" t="s">
        <v>3774</v>
      </c>
      <c r="G2" s="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  <c r="X2" s="7"/>
      <c r="Y2" s="188"/>
      <c r="Z2" s="8"/>
      <c r="AA2" s="8"/>
      <c r="AB2" s="8"/>
      <c r="AC2" s="8"/>
      <c r="AD2" s="8"/>
      <c r="AE2" s="8"/>
      <c r="AF2" s="8"/>
      <c r="AG2" s="8"/>
      <c r="AH2" s="8"/>
      <c r="AI2" s="11"/>
      <c r="AJ2" s="11"/>
      <c r="AK2" s="11"/>
      <c r="AL2" s="11"/>
      <c r="AM2" s="11"/>
      <c r="AN2" s="1"/>
      <c r="AO2" s="1"/>
      <c r="AP2" s="7"/>
      <c r="AQ2" s="7"/>
      <c r="AR2" s="7"/>
      <c r="AS2" s="7"/>
      <c r="AT2" s="7"/>
      <c r="AU2" s="7"/>
    </row>
    <row r="3" spans="1:69" x14ac:dyDescent="0.3">
      <c r="A3" s="1"/>
      <c r="B3" s="1"/>
      <c r="C3" s="2">
        <v>1</v>
      </c>
      <c r="D3" s="2">
        <v>2</v>
      </c>
      <c r="E3" s="2"/>
      <c r="F3" s="3">
        <v>4</v>
      </c>
      <c r="G3" s="3">
        <v>34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6">
        <v>31</v>
      </c>
      <c r="X3" s="7">
        <v>7</v>
      </c>
      <c r="Y3" s="188"/>
      <c r="Z3" s="8"/>
      <c r="AA3" s="8"/>
      <c r="AB3" s="8"/>
      <c r="AC3" s="8"/>
      <c r="AD3" s="8"/>
      <c r="AE3" s="8"/>
      <c r="AF3" s="8"/>
      <c r="AG3" s="8"/>
      <c r="AH3" s="8"/>
      <c r="AI3" s="11"/>
      <c r="AJ3" s="11"/>
      <c r="AK3" s="11"/>
      <c r="AL3" s="11"/>
      <c r="AM3" s="11"/>
      <c r="AN3" s="1"/>
      <c r="AO3" s="1"/>
      <c r="AP3" s="7">
        <v>20</v>
      </c>
      <c r="AQ3" s="7"/>
      <c r="AR3" s="7"/>
      <c r="AS3" s="7"/>
      <c r="AT3" s="7"/>
      <c r="AU3" s="7"/>
    </row>
    <row r="4" spans="1:69" ht="75.599999999999994" x14ac:dyDescent="0.3">
      <c r="A4" s="10"/>
      <c r="B4" s="12" t="s">
        <v>1</v>
      </c>
      <c r="C4" s="13" t="s">
        <v>2</v>
      </c>
      <c r="D4" s="13" t="s">
        <v>3</v>
      </c>
      <c r="E4" s="13" t="s">
        <v>5292</v>
      </c>
      <c r="F4" s="13" t="s">
        <v>4</v>
      </c>
      <c r="G4" s="13" t="s">
        <v>5</v>
      </c>
      <c r="H4" s="14" t="s">
        <v>6</v>
      </c>
      <c r="I4" s="15" t="s">
        <v>3797</v>
      </c>
      <c r="J4" s="15" t="s">
        <v>4032</v>
      </c>
      <c r="K4" s="15" t="s">
        <v>4777</v>
      </c>
      <c r="L4" s="15" t="s">
        <v>3876</v>
      </c>
      <c r="M4" s="14" t="s">
        <v>7</v>
      </c>
      <c r="N4" s="135" t="s">
        <v>5693</v>
      </c>
      <c r="O4" s="135" t="s">
        <v>5694</v>
      </c>
      <c r="P4" s="135" t="s">
        <v>5695</v>
      </c>
      <c r="Q4" s="135" t="s">
        <v>5696</v>
      </c>
      <c r="R4" s="135" t="s">
        <v>5697</v>
      </c>
      <c r="S4" s="135" t="s">
        <v>5698</v>
      </c>
      <c r="T4" s="135" t="s">
        <v>6008</v>
      </c>
      <c r="U4" s="14" t="s">
        <v>8</v>
      </c>
      <c r="V4" s="14" t="s">
        <v>5876</v>
      </c>
      <c r="W4" s="14" t="s">
        <v>9</v>
      </c>
      <c r="X4" s="12" t="s">
        <v>10</v>
      </c>
      <c r="Y4" s="187" t="s">
        <v>4314</v>
      </c>
      <c r="Z4" s="16" t="s">
        <v>4771</v>
      </c>
      <c r="AA4" s="185" t="s">
        <v>11</v>
      </c>
      <c r="AB4" s="16" t="s">
        <v>4096</v>
      </c>
      <c r="AC4" s="185" t="s">
        <v>11</v>
      </c>
      <c r="AD4" s="186" t="s">
        <v>4772</v>
      </c>
      <c r="AE4" s="185" t="s">
        <v>12</v>
      </c>
      <c r="AF4" s="17" t="s">
        <v>4776</v>
      </c>
      <c r="AG4" s="184" t="s">
        <v>4774</v>
      </c>
      <c r="AH4" s="184" t="s">
        <v>4775</v>
      </c>
      <c r="AI4" s="14" t="s">
        <v>13</v>
      </c>
      <c r="AJ4" s="14" t="s">
        <v>14</v>
      </c>
      <c r="AK4" s="14" t="s">
        <v>5719</v>
      </c>
      <c r="AL4" s="14" t="s">
        <v>5287</v>
      </c>
      <c r="AM4" s="14" t="s">
        <v>5291</v>
      </c>
      <c r="AN4" s="14" t="s">
        <v>15</v>
      </c>
      <c r="AO4" s="14" t="s">
        <v>16</v>
      </c>
      <c r="AP4" s="14" t="s">
        <v>17</v>
      </c>
      <c r="AQ4" s="234" t="s">
        <v>18</v>
      </c>
      <c r="AR4" s="234"/>
      <c r="AS4" s="234"/>
      <c r="AT4" s="14" t="s">
        <v>19</v>
      </c>
      <c r="AU4" s="14" t="s">
        <v>20</v>
      </c>
      <c r="AV4" s="14" t="s">
        <v>21</v>
      </c>
      <c r="AW4" s="14" t="s">
        <v>22</v>
      </c>
      <c r="AX4" s="183" t="s">
        <v>6007</v>
      </c>
      <c r="AY4" s="14" t="s">
        <v>23</v>
      </c>
      <c r="AZ4" s="14" t="s">
        <v>22</v>
      </c>
      <c r="BA4" s="12" t="s">
        <v>24</v>
      </c>
      <c r="BB4" s="14" t="s">
        <v>25</v>
      </c>
      <c r="BC4" s="14" t="s">
        <v>26</v>
      </c>
      <c r="BD4" s="183" t="s">
        <v>4335</v>
      </c>
      <c r="BE4" s="183" t="s">
        <v>4336</v>
      </c>
      <c r="BF4" s="183" t="s">
        <v>4738</v>
      </c>
      <c r="BG4" s="183" t="s">
        <v>4961</v>
      </c>
      <c r="BK4" s="132" t="s">
        <v>5299</v>
      </c>
      <c r="BM4" s="132" t="s">
        <v>5300</v>
      </c>
      <c r="BO4" s="132" t="s">
        <v>5301</v>
      </c>
      <c r="BP4" s="130" t="s">
        <v>5303</v>
      </c>
      <c r="BQ4" s="130" t="s">
        <v>5304</v>
      </c>
    </row>
    <row r="5" spans="1:69" x14ac:dyDescent="0.3">
      <c r="A5" s="18"/>
      <c r="B5" s="12"/>
      <c r="C5" s="19" t="s">
        <v>4782</v>
      </c>
      <c r="D5" s="103"/>
      <c r="E5" s="103"/>
      <c r="F5" s="35"/>
      <c r="G5" s="35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9"/>
      <c r="V5" s="29"/>
      <c r="W5" s="107"/>
      <c r="X5" s="12"/>
      <c r="Y5" s="103"/>
      <c r="Z5" s="33"/>
      <c r="AA5" s="181"/>
      <c r="AB5" s="181"/>
      <c r="AC5" s="181"/>
      <c r="AD5" s="181"/>
      <c r="AE5" s="181"/>
      <c r="AF5" s="181"/>
      <c r="AG5" s="181"/>
      <c r="AH5" s="181"/>
      <c r="AI5" s="29"/>
      <c r="AJ5" s="29"/>
      <c r="AK5" s="29"/>
      <c r="AL5" s="29"/>
      <c r="AM5" s="29" t="s">
        <v>27</v>
      </c>
      <c r="AN5" s="158" t="s">
        <v>28</v>
      </c>
      <c r="AO5" s="29" t="s">
        <v>28</v>
      </c>
      <c r="AP5" s="29"/>
      <c r="AQ5" s="29"/>
      <c r="AR5" s="29"/>
      <c r="AS5" s="29"/>
      <c r="AT5" s="29"/>
      <c r="AU5" s="29"/>
    </row>
    <row r="6" spans="1:69" x14ac:dyDescent="0.3">
      <c r="A6" s="59"/>
      <c r="B6" s="47">
        <v>1</v>
      </c>
      <c r="C6" s="45">
        <v>1135974</v>
      </c>
      <c r="D6" s="40">
        <v>1033896</v>
      </c>
      <c r="E6" s="55" t="s">
        <v>5127</v>
      </c>
      <c r="F6" s="30" t="s">
        <v>5684</v>
      </c>
      <c r="G6" s="101" t="s">
        <v>42</v>
      </c>
      <c r="H6" s="157" t="s">
        <v>4781</v>
      </c>
      <c r="I6" s="27"/>
      <c r="J6" s="27"/>
      <c r="K6" s="27"/>
      <c r="L6" s="27"/>
      <c r="M6" s="27"/>
      <c r="N6" s="29">
        <f t="shared" ref="N6:N69" si="0">IFERROR(MID($D6,1,7)+0,"")</f>
        <v>1033896</v>
      </c>
      <c r="O6" s="29" t="str">
        <f t="shared" ref="O6:O69" si="1">IFERROR(MID($D6,10,7)+0,"")</f>
        <v/>
      </c>
      <c r="P6" s="29" t="str">
        <f t="shared" ref="P6:P69" si="2">IFERROR(MID($D6,19,7)+0,"")</f>
        <v/>
      </c>
      <c r="Q6" s="29" t="str">
        <f t="shared" ref="Q6:Q69" si="3">IF(IFERROR(MID($U6,1,7)+0,"")&lt;1130000,"",IFERROR(MID($U6,1,7)+0,""))</f>
        <v/>
      </c>
      <c r="R6" s="29" t="str">
        <f t="shared" ref="R6:R69" si="4">IF(IFERROR(MID($U6,10,7)+0,"")&lt;1130000,"",IFERROR(MID($U6,10,7)+0,""))</f>
        <v/>
      </c>
      <c r="S6" s="29" t="str">
        <f t="shared" ref="S6:S69" si="5">IF(IFERROR(MID($U6,19,7)+0,"")&lt;1130000,"",IFERROR(MID($U6,19,7)+0,""))</f>
        <v/>
      </c>
      <c r="T6" s="29" t="str">
        <f t="shared" ref="T6:T69" si="6">IF(Q6="","",IF(R6="",Q6,Q6&amp;", "&amp;R6))</f>
        <v/>
      </c>
      <c r="U6" s="27"/>
      <c r="V6" s="45">
        <v>1135613</v>
      </c>
      <c r="W6" s="38" t="s">
        <v>34</v>
      </c>
      <c r="X6" s="37" t="s">
        <v>1268</v>
      </c>
      <c r="Y6" s="27"/>
      <c r="Z6" s="33">
        <v>245.09</v>
      </c>
      <c r="AA6" s="27"/>
      <c r="AB6" s="33">
        <f t="shared" ref="AB6:AB69" si="7">IF(OR(W6="VLD MLC components",W6="VLD MLC pipes",W6="VLD PEX components",W6="VLD PEX pipes",W6="VLD PHC components",W6="VLD PHC pipes"),"По запросу",Z6)</f>
        <v>245.09</v>
      </c>
      <c r="AC6" s="27"/>
      <c r="AD6" s="145">
        <f t="shared" ref="AD6:AD37" si="8">ROUND(Z6/1.2,3)</f>
        <v>204.24199999999999</v>
      </c>
      <c r="AE6" s="27"/>
      <c r="AF6" s="27"/>
      <c r="AG6" s="27"/>
      <c r="AH6" s="27"/>
      <c r="AI6" s="29">
        <v>9.9000000000000005E-2</v>
      </c>
      <c r="AJ6" s="29">
        <v>6.69E-4</v>
      </c>
      <c r="AK6" s="29">
        <v>193300</v>
      </c>
      <c r="AL6" s="29">
        <v>79800</v>
      </c>
      <c r="AM6" s="29" t="s">
        <v>28</v>
      </c>
      <c r="AN6" s="158" t="s">
        <v>28</v>
      </c>
      <c r="AO6" s="29" t="s">
        <v>28</v>
      </c>
      <c r="AP6" s="29">
        <v>100</v>
      </c>
      <c r="AQ6" s="29">
        <v>780</v>
      </c>
      <c r="AR6" s="29">
        <v>780</v>
      </c>
      <c r="AS6" s="29">
        <v>110</v>
      </c>
      <c r="AT6" s="29">
        <v>9.9</v>
      </c>
      <c r="AU6" s="144">
        <v>6.6923999999999997E-2</v>
      </c>
      <c r="AV6" s="36" t="s">
        <v>28</v>
      </c>
      <c r="AW6" s="102">
        <v>44743</v>
      </c>
      <c r="AX6" s="129" t="s">
        <v>4744</v>
      </c>
      <c r="BH6" t="str">
        <f t="shared" ref="BH6:BH11" si="9">IF(OR(H6="Регулярный ассортимент",AK6&gt;0,AL6&gt;0),"AV","")</f>
        <v>AV</v>
      </c>
      <c r="BJ6" t="str">
        <f t="shared" ref="BJ6:BJ11" si="10">IF(AB6-Z6=0,"OK")</f>
        <v>OK</v>
      </c>
      <c r="BK6" s="130">
        <v>245.09</v>
      </c>
      <c r="BL6" s="130" t="s">
        <v>37</v>
      </c>
      <c r="BM6" s="131">
        <v>245.09</v>
      </c>
      <c r="BN6" s="131" t="s">
        <v>37</v>
      </c>
      <c r="BO6" t="e">
        <v>#N/A</v>
      </c>
      <c r="BP6">
        <v>0</v>
      </c>
    </row>
    <row r="7" spans="1:69" x14ac:dyDescent="0.3">
      <c r="A7" s="59"/>
      <c r="B7" s="47">
        <v>2</v>
      </c>
      <c r="C7" s="45">
        <v>1135613</v>
      </c>
      <c r="D7" s="28">
        <v>1033896</v>
      </c>
      <c r="E7" s="55" t="s">
        <v>5128</v>
      </c>
      <c r="F7" s="30" t="s">
        <v>5401</v>
      </c>
      <c r="G7" s="29" t="s">
        <v>42</v>
      </c>
      <c r="H7" s="157" t="s">
        <v>4781</v>
      </c>
      <c r="I7" s="103"/>
      <c r="J7" s="103"/>
      <c r="K7" s="103"/>
      <c r="L7" s="103"/>
      <c r="M7" s="103"/>
      <c r="N7" s="29">
        <f t="shared" si="0"/>
        <v>1033896</v>
      </c>
      <c r="O7" s="29" t="str">
        <f t="shared" si="1"/>
        <v/>
      </c>
      <c r="P7" s="29" t="str">
        <f t="shared" si="2"/>
        <v/>
      </c>
      <c r="Q7" s="29" t="str">
        <f t="shared" si="3"/>
        <v/>
      </c>
      <c r="R7" s="29" t="str">
        <f t="shared" si="4"/>
        <v/>
      </c>
      <c r="S7" s="29" t="str">
        <f t="shared" si="5"/>
        <v/>
      </c>
      <c r="T7" s="29" t="str">
        <f t="shared" si="6"/>
        <v/>
      </c>
      <c r="U7" s="29"/>
      <c r="V7" s="45">
        <v>1135974</v>
      </c>
      <c r="W7" s="32" t="s">
        <v>34</v>
      </c>
      <c r="X7" s="29" t="s">
        <v>35</v>
      </c>
      <c r="Y7" s="103"/>
      <c r="Z7" s="33">
        <v>245.09</v>
      </c>
      <c r="AA7" s="181"/>
      <c r="AB7" s="33">
        <f t="shared" si="7"/>
        <v>245.09</v>
      </c>
      <c r="AC7" s="181"/>
      <c r="AD7" s="145">
        <f t="shared" si="8"/>
        <v>204.24199999999999</v>
      </c>
      <c r="AE7" s="181"/>
      <c r="AF7" s="181"/>
      <c r="AG7" s="181"/>
      <c r="AH7" s="181"/>
      <c r="AI7" s="29">
        <v>9.9000000000000005E-2</v>
      </c>
      <c r="AJ7" s="29">
        <v>6.69E-4</v>
      </c>
      <c r="AK7" s="29">
        <v>449000</v>
      </c>
      <c r="AL7" s="29">
        <v>429600</v>
      </c>
      <c r="AM7" s="29" t="s">
        <v>28</v>
      </c>
      <c r="AN7" s="158" t="s">
        <v>28</v>
      </c>
      <c r="AO7" s="29" t="s">
        <v>28</v>
      </c>
      <c r="AP7" s="29">
        <v>400</v>
      </c>
      <c r="AQ7" s="29"/>
      <c r="AR7" s="29"/>
      <c r="AS7" s="29"/>
      <c r="AT7" s="29">
        <v>39.6</v>
      </c>
      <c r="AU7" s="144">
        <v>0.2676</v>
      </c>
      <c r="AV7" s="36" t="s">
        <v>28</v>
      </c>
      <c r="AW7" s="102">
        <v>44713</v>
      </c>
      <c r="AX7" s="129" t="s">
        <v>4744</v>
      </c>
      <c r="BH7" t="str">
        <f t="shared" si="9"/>
        <v>AV</v>
      </c>
      <c r="BJ7" t="str">
        <f t="shared" si="10"/>
        <v>OK</v>
      </c>
      <c r="BK7" s="130">
        <v>245.09</v>
      </c>
      <c r="BL7" s="130" t="s">
        <v>37</v>
      </c>
      <c r="BM7" s="131">
        <v>245.09</v>
      </c>
      <c r="BN7" s="131" t="s">
        <v>37</v>
      </c>
      <c r="BO7">
        <v>245.09</v>
      </c>
      <c r="BP7">
        <v>48800</v>
      </c>
    </row>
    <row r="8" spans="1:69" x14ac:dyDescent="0.3">
      <c r="A8" s="59"/>
      <c r="B8" s="47">
        <v>3</v>
      </c>
      <c r="C8" s="45">
        <v>1135975</v>
      </c>
      <c r="D8" s="40">
        <v>1033222</v>
      </c>
      <c r="E8" s="55" t="s">
        <v>5129</v>
      </c>
      <c r="F8" s="30" t="s">
        <v>5402</v>
      </c>
      <c r="G8" s="101" t="s">
        <v>42</v>
      </c>
      <c r="H8" s="157" t="s">
        <v>4781</v>
      </c>
      <c r="I8" s="27"/>
      <c r="J8" s="27"/>
      <c r="K8" s="27"/>
      <c r="L8" s="27"/>
      <c r="M8" s="27"/>
      <c r="N8" s="29">
        <f t="shared" si="0"/>
        <v>1033222</v>
      </c>
      <c r="O8" s="29" t="str">
        <f t="shared" si="1"/>
        <v/>
      </c>
      <c r="P8" s="29" t="str">
        <f t="shared" si="2"/>
        <v/>
      </c>
      <c r="Q8" s="29" t="str">
        <f t="shared" si="3"/>
        <v/>
      </c>
      <c r="R8" s="29" t="str">
        <f t="shared" si="4"/>
        <v/>
      </c>
      <c r="S8" s="29" t="str">
        <f t="shared" si="5"/>
        <v/>
      </c>
      <c r="T8" s="29" t="str">
        <f t="shared" si="6"/>
        <v/>
      </c>
      <c r="U8" s="27"/>
      <c r="V8" s="45">
        <v>1135614</v>
      </c>
      <c r="W8" s="38" t="s">
        <v>34</v>
      </c>
      <c r="X8" s="37" t="s">
        <v>1268</v>
      </c>
      <c r="Y8" s="27"/>
      <c r="Z8" s="33">
        <v>327.9</v>
      </c>
      <c r="AA8" s="27"/>
      <c r="AB8" s="33">
        <f t="shared" si="7"/>
        <v>327.9</v>
      </c>
      <c r="AC8" s="27"/>
      <c r="AD8" s="145">
        <f t="shared" si="8"/>
        <v>273.25</v>
      </c>
      <c r="AE8" s="27"/>
      <c r="AF8" s="27"/>
      <c r="AG8" s="27"/>
      <c r="AH8" s="27"/>
      <c r="AI8" s="29">
        <v>0.154</v>
      </c>
      <c r="AJ8" s="29">
        <v>9.3000000000000005E-4</v>
      </c>
      <c r="AK8" s="29">
        <v>49000</v>
      </c>
      <c r="AL8" s="29">
        <v>58500</v>
      </c>
      <c r="AM8" s="29" t="s">
        <v>28</v>
      </c>
      <c r="AN8" s="158" t="s">
        <v>28</v>
      </c>
      <c r="AO8" s="29" t="s">
        <v>28</v>
      </c>
      <c r="AP8" s="29">
        <v>100</v>
      </c>
      <c r="AQ8" s="29">
        <v>800</v>
      </c>
      <c r="AR8" s="29">
        <v>775</v>
      </c>
      <c r="AS8" s="29">
        <v>150</v>
      </c>
      <c r="AT8" s="29">
        <v>15.4</v>
      </c>
      <c r="AU8" s="144">
        <v>9.2999999999999999E-2</v>
      </c>
      <c r="AV8" s="36" t="s">
        <v>28</v>
      </c>
      <c r="AW8" s="102">
        <v>44743</v>
      </c>
      <c r="AX8" s="129" t="s">
        <v>4744</v>
      </c>
      <c r="BH8" t="str">
        <f t="shared" si="9"/>
        <v>AV</v>
      </c>
      <c r="BJ8" t="str">
        <f t="shared" si="10"/>
        <v>OK</v>
      </c>
      <c r="BK8" s="130">
        <v>327.9</v>
      </c>
      <c r="BL8" s="130" t="s">
        <v>37</v>
      </c>
      <c r="BM8" s="131">
        <v>327.9</v>
      </c>
      <c r="BN8" s="131" t="s">
        <v>37</v>
      </c>
      <c r="BO8" t="e">
        <v>#N/A</v>
      </c>
      <c r="BP8">
        <v>0</v>
      </c>
    </row>
    <row r="9" spans="1:69" x14ac:dyDescent="0.3">
      <c r="A9" s="59"/>
      <c r="B9" s="47">
        <v>4</v>
      </c>
      <c r="C9" s="45">
        <v>1135614</v>
      </c>
      <c r="D9" s="28">
        <v>1033222</v>
      </c>
      <c r="E9" s="55" t="s">
        <v>5130</v>
      </c>
      <c r="F9" s="30" t="s">
        <v>5403</v>
      </c>
      <c r="G9" s="29" t="s">
        <v>42</v>
      </c>
      <c r="H9" s="157" t="s">
        <v>4781</v>
      </c>
      <c r="I9" s="103"/>
      <c r="J9" s="103"/>
      <c r="K9" s="103"/>
      <c r="L9" s="103"/>
      <c r="M9" s="103"/>
      <c r="N9" s="29">
        <f t="shared" si="0"/>
        <v>1033222</v>
      </c>
      <c r="O9" s="29" t="str">
        <f t="shared" si="1"/>
        <v/>
      </c>
      <c r="P9" s="29" t="str">
        <f t="shared" si="2"/>
        <v/>
      </c>
      <c r="Q9" s="29" t="str">
        <f t="shared" si="3"/>
        <v/>
      </c>
      <c r="R9" s="29" t="str">
        <f t="shared" si="4"/>
        <v/>
      </c>
      <c r="S9" s="29" t="str">
        <f t="shared" si="5"/>
        <v/>
      </c>
      <c r="T9" s="29" t="str">
        <f t="shared" si="6"/>
        <v/>
      </c>
      <c r="U9" s="29"/>
      <c r="V9" s="45">
        <v>1135975</v>
      </c>
      <c r="W9" s="32" t="s">
        <v>34</v>
      </c>
      <c r="X9" s="29" t="s">
        <v>35</v>
      </c>
      <c r="Y9" s="103"/>
      <c r="Z9" s="33">
        <v>327.9</v>
      </c>
      <c r="AA9" s="181"/>
      <c r="AB9" s="33">
        <f t="shared" si="7"/>
        <v>327.9</v>
      </c>
      <c r="AC9" s="181"/>
      <c r="AD9" s="145">
        <f t="shared" si="8"/>
        <v>273.25</v>
      </c>
      <c r="AE9" s="181"/>
      <c r="AF9" s="181"/>
      <c r="AG9" s="181"/>
      <c r="AH9" s="181"/>
      <c r="AI9" s="29">
        <v>0.154</v>
      </c>
      <c r="AJ9" s="29">
        <v>9.3000000000000005E-4</v>
      </c>
      <c r="AK9" s="29">
        <v>199280.77100000001</v>
      </c>
      <c r="AL9" s="29">
        <v>281400</v>
      </c>
      <c r="AM9" s="29" t="s">
        <v>28</v>
      </c>
      <c r="AN9" s="158" t="s">
        <v>28</v>
      </c>
      <c r="AO9" s="29" t="s">
        <v>28</v>
      </c>
      <c r="AP9" s="29">
        <v>300</v>
      </c>
      <c r="AQ9" s="29"/>
      <c r="AR9" s="29"/>
      <c r="AS9" s="29"/>
      <c r="AT9" s="29">
        <v>46.2</v>
      </c>
      <c r="AU9" s="144">
        <v>0.27900000000000003</v>
      </c>
      <c r="AV9" s="36" t="s">
        <v>28</v>
      </c>
      <c r="AW9" s="102">
        <v>44713</v>
      </c>
      <c r="AX9" s="129" t="s">
        <v>4744</v>
      </c>
      <c r="BH9" t="str">
        <f t="shared" si="9"/>
        <v>AV</v>
      </c>
      <c r="BJ9" t="str">
        <f t="shared" si="10"/>
        <v>OK</v>
      </c>
      <c r="BK9" s="130">
        <v>327.9</v>
      </c>
      <c r="BL9" s="130" t="s">
        <v>37</v>
      </c>
      <c r="BM9" s="131">
        <v>327.9</v>
      </c>
      <c r="BN9" s="131" t="s">
        <v>37</v>
      </c>
      <c r="BO9">
        <v>327.9</v>
      </c>
      <c r="BP9">
        <v>8400</v>
      </c>
    </row>
    <row r="10" spans="1:69" x14ac:dyDescent="0.3">
      <c r="A10" s="59"/>
      <c r="B10" s="47">
        <v>5</v>
      </c>
      <c r="C10" s="45">
        <v>1135615</v>
      </c>
      <c r="D10" s="28">
        <v>1033305</v>
      </c>
      <c r="E10" s="55" t="s">
        <v>5131</v>
      </c>
      <c r="F10" s="30" t="s">
        <v>5404</v>
      </c>
      <c r="G10" s="29" t="s">
        <v>42</v>
      </c>
      <c r="H10" s="157" t="s">
        <v>4781</v>
      </c>
      <c r="I10" s="103"/>
      <c r="J10" s="103"/>
      <c r="K10" s="103"/>
      <c r="L10" s="103"/>
      <c r="M10" s="103"/>
      <c r="N10" s="29">
        <f t="shared" si="0"/>
        <v>1033305</v>
      </c>
      <c r="O10" s="29" t="str">
        <f t="shared" si="1"/>
        <v/>
      </c>
      <c r="P10" s="29" t="str">
        <f t="shared" si="2"/>
        <v/>
      </c>
      <c r="Q10" s="29" t="str">
        <f t="shared" si="3"/>
        <v/>
      </c>
      <c r="R10" s="29" t="str">
        <f t="shared" si="4"/>
        <v/>
      </c>
      <c r="S10" s="29" t="str">
        <f t="shared" si="5"/>
        <v/>
      </c>
      <c r="T10" s="29" t="str">
        <f t="shared" si="6"/>
        <v/>
      </c>
      <c r="U10" s="29"/>
      <c r="V10" s="29"/>
      <c r="W10" s="32" t="s">
        <v>34</v>
      </c>
      <c r="X10" s="29" t="s">
        <v>35</v>
      </c>
      <c r="Y10" s="103"/>
      <c r="Z10" s="33">
        <v>514</v>
      </c>
      <c r="AA10" s="181"/>
      <c r="AB10" s="33">
        <f t="shared" si="7"/>
        <v>514</v>
      </c>
      <c r="AC10" s="181"/>
      <c r="AD10" s="145">
        <f t="shared" si="8"/>
        <v>428.33300000000003</v>
      </c>
      <c r="AE10" s="181"/>
      <c r="AF10" s="181"/>
      <c r="AG10" s="181"/>
      <c r="AH10" s="181"/>
      <c r="AI10" s="29">
        <v>0.23699999999999999</v>
      </c>
      <c r="AJ10" s="29">
        <v>1.4120000000000001E-3</v>
      </c>
      <c r="AK10" s="29">
        <v>39832.389000000003</v>
      </c>
      <c r="AL10" s="29">
        <v>110250</v>
      </c>
      <c r="AM10" s="29" t="s">
        <v>28</v>
      </c>
      <c r="AN10" s="158" t="s">
        <v>28</v>
      </c>
      <c r="AO10" s="29" t="s">
        <v>28</v>
      </c>
      <c r="AP10" s="29">
        <v>50</v>
      </c>
      <c r="AQ10" s="29">
        <v>780</v>
      </c>
      <c r="AR10" s="29">
        <v>780</v>
      </c>
      <c r="AS10" s="29">
        <v>780</v>
      </c>
      <c r="AT10" s="29">
        <v>11.85</v>
      </c>
      <c r="AU10" s="144">
        <v>7.0599999999999996E-2</v>
      </c>
      <c r="AV10" s="36" t="s">
        <v>28</v>
      </c>
      <c r="AW10" s="102">
        <v>44713</v>
      </c>
      <c r="AX10" s="129" t="s">
        <v>4744</v>
      </c>
      <c r="BH10" t="str">
        <f t="shared" si="9"/>
        <v>AV</v>
      </c>
      <c r="BJ10" t="str">
        <f t="shared" si="10"/>
        <v>OK</v>
      </c>
      <c r="BK10" s="130">
        <v>514</v>
      </c>
      <c r="BL10" s="130" t="s">
        <v>37</v>
      </c>
      <c r="BM10" s="131">
        <v>514</v>
      </c>
      <c r="BN10" s="131" t="s">
        <v>37</v>
      </c>
      <c r="BO10">
        <v>514</v>
      </c>
      <c r="BP10">
        <v>10600</v>
      </c>
    </row>
    <row r="11" spans="1:69" x14ac:dyDescent="0.3">
      <c r="A11" s="59"/>
      <c r="B11" s="47">
        <v>6</v>
      </c>
      <c r="C11" s="45">
        <v>1135616</v>
      </c>
      <c r="D11" s="28">
        <v>1094118</v>
      </c>
      <c r="E11" s="55" t="s">
        <v>5132</v>
      </c>
      <c r="F11" s="30" t="s">
        <v>5405</v>
      </c>
      <c r="G11" s="29" t="s">
        <v>42</v>
      </c>
      <c r="H11" s="157" t="s">
        <v>4781</v>
      </c>
      <c r="I11" s="103"/>
      <c r="J11" s="103"/>
      <c r="K11" s="103"/>
      <c r="L11" s="103"/>
      <c r="M11" s="103"/>
      <c r="N11" s="29">
        <f t="shared" si="0"/>
        <v>1094118</v>
      </c>
      <c r="O11" s="29" t="str">
        <f t="shared" si="1"/>
        <v/>
      </c>
      <c r="P11" s="29" t="str">
        <f t="shared" si="2"/>
        <v/>
      </c>
      <c r="Q11" s="29" t="str">
        <f t="shared" si="3"/>
        <v/>
      </c>
      <c r="R11" s="29" t="str">
        <f t="shared" si="4"/>
        <v/>
      </c>
      <c r="S11" s="29" t="str">
        <f t="shared" si="5"/>
        <v/>
      </c>
      <c r="T11" s="29" t="str">
        <f t="shared" si="6"/>
        <v/>
      </c>
      <c r="U11" s="29"/>
      <c r="V11" s="29"/>
      <c r="W11" s="32" t="s">
        <v>34</v>
      </c>
      <c r="X11" s="29" t="s">
        <v>35</v>
      </c>
      <c r="Y11" s="103"/>
      <c r="Z11" s="33">
        <v>817</v>
      </c>
      <c r="AA11" s="181"/>
      <c r="AB11" s="33">
        <f t="shared" si="7"/>
        <v>817</v>
      </c>
      <c r="AC11" s="181"/>
      <c r="AD11" s="145">
        <f t="shared" si="8"/>
        <v>680.83299999999997</v>
      </c>
      <c r="AE11" s="181"/>
      <c r="AF11" s="181"/>
      <c r="AG11" s="181"/>
      <c r="AH11" s="181"/>
      <c r="AI11" s="29">
        <v>0.39800000000000002</v>
      </c>
      <c r="AJ11" s="29">
        <v>4.4180000000000001E-3</v>
      </c>
      <c r="AK11" s="29">
        <v>29147.087</v>
      </c>
      <c r="AL11" s="29">
        <v>50400</v>
      </c>
      <c r="AM11" s="29" t="s">
        <v>28</v>
      </c>
      <c r="AN11" s="158" t="s">
        <v>28</v>
      </c>
      <c r="AO11" s="29" t="s">
        <v>28</v>
      </c>
      <c r="AP11" s="29">
        <v>50</v>
      </c>
      <c r="AQ11" s="29">
        <v>940</v>
      </c>
      <c r="AR11" s="29">
        <v>250</v>
      </c>
      <c r="AS11" s="29">
        <v>940</v>
      </c>
      <c r="AT11" s="29">
        <v>19.900000000000002</v>
      </c>
      <c r="AU11" s="144">
        <v>0.22090000000000001</v>
      </c>
      <c r="AV11" s="36" t="s">
        <v>28</v>
      </c>
      <c r="AW11" s="102">
        <v>44713</v>
      </c>
      <c r="AX11" s="129" t="s">
        <v>4744</v>
      </c>
      <c r="BH11" t="str">
        <f t="shared" si="9"/>
        <v>AV</v>
      </c>
      <c r="BJ11" t="str">
        <f t="shared" si="10"/>
        <v>OK</v>
      </c>
      <c r="BK11" s="130">
        <v>817</v>
      </c>
      <c r="BL11" s="130" t="s">
        <v>37</v>
      </c>
      <c r="BM11" s="131">
        <v>817</v>
      </c>
      <c r="BN11" s="131" t="s">
        <v>37</v>
      </c>
      <c r="BO11">
        <v>817</v>
      </c>
      <c r="BP11">
        <v>3300</v>
      </c>
    </row>
    <row r="12" spans="1:69" x14ac:dyDescent="0.3">
      <c r="A12" s="59"/>
      <c r="B12" s="47">
        <v>7</v>
      </c>
      <c r="C12" s="45">
        <v>1136603</v>
      </c>
      <c r="D12" s="28">
        <v>1033418</v>
      </c>
      <c r="E12" s="182"/>
      <c r="F12" s="30" t="s">
        <v>5325</v>
      </c>
      <c r="G12" s="29" t="s">
        <v>42</v>
      </c>
      <c r="H12" s="157" t="s">
        <v>4781</v>
      </c>
      <c r="I12" s="103"/>
      <c r="J12" s="103"/>
      <c r="K12" s="103"/>
      <c r="L12" s="103"/>
      <c r="M12" s="103"/>
      <c r="N12" s="29">
        <f t="shared" si="0"/>
        <v>1033418</v>
      </c>
      <c r="O12" s="29" t="str">
        <f t="shared" si="1"/>
        <v/>
      </c>
      <c r="P12" s="29" t="str">
        <f t="shared" si="2"/>
        <v/>
      </c>
      <c r="Q12" s="29" t="str">
        <f t="shared" si="3"/>
        <v/>
      </c>
      <c r="R12" s="29" t="str">
        <f t="shared" si="4"/>
        <v/>
      </c>
      <c r="S12" s="29" t="str">
        <f t="shared" si="5"/>
        <v/>
      </c>
      <c r="T12" s="29" t="str">
        <f t="shared" si="6"/>
        <v/>
      </c>
      <c r="U12" s="29"/>
      <c r="V12" s="29"/>
      <c r="W12" s="55" t="s">
        <v>34</v>
      </c>
      <c r="X12" s="29" t="s">
        <v>35</v>
      </c>
      <c r="Y12" s="103"/>
      <c r="Z12" s="33">
        <v>1814</v>
      </c>
      <c r="AA12" s="181"/>
      <c r="AB12" s="33">
        <f t="shared" si="7"/>
        <v>1814</v>
      </c>
      <c r="AC12" s="181"/>
      <c r="AD12" s="145">
        <f t="shared" si="8"/>
        <v>1511.6669999999999</v>
      </c>
      <c r="AE12" s="181"/>
      <c r="AF12" s="181"/>
      <c r="AG12" s="181"/>
      <c r="AH12" s="181"/>
      <c r="AI12" s="29">
        <v>0.59499999999999997</v>
      </c>
      <c r="AJ12" s="29">
        <v>1.6000000000000001E-3</v>
      </c>
      <c r="AK12" s="29">
        <v>0</v>
      </c>
      <c r="AL12" s="29"/>
      <c r="AM12" s="29" t="s">
        <v>28</v>
      </c>
      <c r="AN12" s="158" t="s">
        <v>28</v>
      </c>
      <c r="AO12" s="29" t="s">
        <v>28</v>
      </c>
      <c r="AP12" s="29">
        <v>6</v>
      </c>
      <c r="AQ12" s="29">
        <v>6000</v>
      </c>
      <c r="AR12" s="29">
        <v>42</v>
      </c>
      <c r="AS12" s="29">
        <v>42</v>
      </c>
      <c r="AT12" s="29">
        <v>3.57</v>
      </c>
      <c r="AU12" s="144">
        <v>9.6000000000000009E-3</v>
      </c>
      <c r="AV12" s="36"/>
      <c r="AW12" s="102"/>
      <c r="AX12" s="129" t="s">
        <v>4744</v>
      </c>
      <c r="BM12" s="131"/>
      <c r="BN12" s="131"/>
    </row>
    <row r="13" spans="1:69" x14ac:dyDescent="0.3">
      <c r="A13" s="59"/>
      <c r="B13" s="47">
        <v>8</v>
      </c>
      <c r="C13" s="45">
        <v>1136604</v>
      </c>
      <c r="D13" s="28">
        <v>1033482</v>
      </c>
      <c r="E13" s="182"/>
      <c r="F13" s="30" t="s">
        <v>5326</v>
      </c>
      <c r="G13" s="29" t="s">
        <v>42</v>
      </c>
      <c r="H13" s="157" t="s">
        <v>4781</v>
      </c>
      <c r="I13" s="103"/>
      <c r="J13" s="103"/>
      <c r="K13" s="103"/>
      <c r="L13" s="103"/>
      <c r="M13" s="103"/>
      <c r="N13" s="29">
        <f t="shared" si="0"/>
        <v>1033482</v>
      </c>
      <c r="O13" s="29" t="str">
        <f t="shared" si="1"/>
        <v/>
      </c>
      <c r="P13" s="29" t="str">
        <f t="shared" si="2"/>
        <v/>
      </c>
      <c r="Q13" s="29" t="str">
        <f t="shared" si="3"/>
        <v/>
      </c>
      <c r="R13" s="29" t="str">
        <f t="shared" si="4"/>
        <v/>
      </c>
      <c r="S13" s="29" t="str">
        <f t="shared" si="5"/>
        <v/>
      </c>
      <c r="T13" s="29" t="str">
        <f t="shared" si="6"/>
        <v/>
      </c>
      <c r="U13" s="29"/>
      <c r="V13" s="29"/>
      <c r="W13" s="55" t="s">
        <v>3784</v>
      </c>
      <c r="X13" s="29" t="s">
        <v>35</v>
      </c>
      <c r="Y13" s="103"/>
      <c r="Z13" s="33">
        <v>2477</v>
      </c>
      <c r="AA13" s="181"/>
      <c r="AB13" s="33" t="str">
        <f t="shared" si="7"/>
        <v>По запросу</v>
      </c>
      <c r="AC13" s="181"/>
      <c r="AD13" s="145">
        <f t="shared" si="8"/>
        <v>2064.1669999999999</v>
      </c>
      <c r="AE13" s="181"/>
      <c r="AF13" s="181"/>
      <c r="AG13" s="181"/>
      <c r="AH13" s="181"/>
      <c r="AI13" s="29">
        <v>0.92800000000000005</v>
      </c>
      <c r="AJ13" s="29">
        <v>2.5000000000000001E-3</v>
      </c>
      <c r="AK13" s="29">
        <v>0</v>
      </c>
      <c r="AL13" s="29"/>
      <c r="AM13" s="29" t="s">
        <v>28</v>
      </c>
      <c r="AN13" s="158" t="s">
        <v>28</v>
      </c>
      <c r="AO13" s="29" t="s">
        <v>28</v>
      </c>
      <c r="AP13" s="29">
        <v>6</v>
      </c>
      <c r="AQ13" s="29">
        <v>6000</v>
      </c>
      <c r="AR13" s="29">
        <v>50</v>
      </c>
      <c r="AS13" s="29">
        <v>50</v>
      </c>
      <c r="AT13" s="29">
        <v>5.5680000000000005</v>
      </c>
      <c r="AU13" s="144">
        <v>1.4999999999999999E-2</v>
      </c>
      <c r="AV13" s="36"/>
      <c r="AW13" s="102"/>
      <c r="AX13" s="129" t="s">
        <v>4744</v>
      </c>
      <c r="BM13" s="131"/>
      <c r="BN13" s="131"/>
    </row>
    <row r="14" spans="1:69" x14ac:dyDescent="0.3">
      <c r="A14" s="59"/>
      <c r="B14" s="47">
        <v>9</v>
      </c>
      <c r="C14" s="45">
        <v>1136605</v>
      </c>
      <c r="D14" s="28">
        <v>1033503</v>
      </c>
      <c r="E14" s="182"/>
      <c r="F14" s="30" t="s">
        <v>5327</v>
      </c>
      <c r="G14" s="29" t="s">
        <v>47</v>
      </c>
      <c r="H14" s="157" t="s">
        <v>4781</v>
      </c>
      <c r="I14" s="103"/>
      <c r="J14" s="103"/>
      <c r="K14" s="103"/>
      <c r="L14" s="103"/>
      <c r="M14" s="103"/>
      <c r="N14" s="29">
        <f t="shared" si="0"/>
        <v>1033503</v>
      </c>
      <c r="O14" s="29" t="str">
        <f t="shared" si="1"/>
        <v/>
      </c>
      <c r="P14" s="29" t="str">
        <f t="shared" si="2"/>
        <v/>
      </c>
      <c r="Q14" s="29" t="str">
        <f t="shared" si="3"/>
        <v/>
      </c>
      <c r="R14" s="29" t="str">
        <f t="shared" si="4"/>
        <v/>
      </c>
      <c r="S14" s="29" t="str">
        <f t="shared" si="5"/>
        <v/>
      </c>
      <c r="T14" s="29" t="str">
        <f t="shared" si="6"/>
        <v/>
      </c>
      <c r="U14" s="29"/>
      <c r="V14" s="29"/>
      <c r="W14" s="55" t="s">
        <v>3784</v>
      </c>
      <c r="X14" s="29" t="s">
        <v>35</v>
      </c>
      <c r="Y14" s="103"/>
      <c r="Z14" s="33">
        <v>3655</v>
      </c>
      <c r="AA14" s="181"/>
      <c r="AB14" s="33" t="str">
        <f t="shared" si="7"/>
        <v>По запросу</v>
      </c>
      <c r="AC14" s="181"/>
      <c r="AD14" s="145">
        <f t="shared" si="8"/>
        <v>3045.8330000000001</v>
      </c>
      <c r="AE14" s="181"/>
      <c r="AF14" s="181"/>
      <c r="AG14" s="181"/>
      <c r="AH14" s="181"/>
      <c r="AI14" s="29">
        <v>1.4650000000000001</v>
      </c>
      <c r="AJ14" s="29">
        <v>3.9690000000000003E-3</v>
      </c>
      <c r="AK14" s="29">
        <v>0</v>
      </c>
      <c r="AL14" s="29"/>
      <c r="AM14" s="29" t="s">
        <v>28</v>
      </c>
      <c r="AN14" s="158" t="s">
        <v>28</v>
      </c>
      <c r="AO14" s="29" t="s">
        <v>28</v>
      </c>
      <c r="AP14" s="29">
        <v>6</v>
      </c>
      <c r="AQ14" s="29">
        <v>6000</v>
      </c>
      <c r="AR14" s="29">
        <v>63</v>
      </c>
      <c r="AS14" s="29">
        <v>63</v>
      </c>
      <c r="AT14" s="29">
        <v>8.7900000000000009</v>
      </c>
      <c r="AU14" s="144">
        <v>2.3814000000000002E-2</v>
      </c>
      <c r="AV14" s="36"/>
      <c r="AW14" s="102"/>
      <c r="AX14" s="129" t="s">
        <v>4744</v>
      </c>
      <c r="BM14" s="131"/>
      <c r="BN14" s="131"/>
    </row>
    <row r="15" spans="1:69" x14ac:dyDescent="0.3">
      <c r="A15" s="59"/>
      <c r="B15" s="47">
        <v>10</v>
      </c>
      <c r="C15" s="45">
        <v>1136606</v>
      </c>
      <c r="D15" s="28">
        <v>1033521</v>
      </c>
      <c r="E15" s="182"/>
      <c r="F15" s="30" t="s">
        <v>5328</v>
      </c>
      <c r="G15" s="29" t="s">
        <v>47</v>
      </c>
      <c r="H15" s="157" t="s">
        <v>4781</v>
      </c>
      <c r="I15" s="103"/>
      <c r="J15" s="103"/>
      <c r="K15" s="103"/>
      <c r="L15" s="103"/>
      <c r="M15" s="103"/>
      <c r="N15" s="29">
        <f t="shared" si="0"/>
        <v>1033521</v>
      </c>
      <c r="O15" s="29" t="str">
        <f t="shared" si="1"/>
        <v/>
      </c>
      <c r="P15" s="29" t="str">
        <f t="shared" si="2"/>
        <v/>
      </c>
      <c r="Q15" s="29" t="str">
        <f t="shared" si="3"/>
        <v/>
      </c>
      <c r="R15" s="29" t="str">
        <f t="shared" si="4"/>
        <v/>
      </c>
      <c r="S15" s="29" t="str">
        <f t="shared" si="5"/>
        <v/>
      </c>
      <c r="T15" s="29" t="str">
        <f t="shared" si="6"/>
        <v/>
      </c>
      <c r="U15" s="29"/>
      <c r="V15" s="29"/>
      <c r="W15" s="55" t="s">
        <v>3784</v>
      </c>
      <c r="X15" s="29" t="s">
        <v>35</v>
      </c>
      <c r="Y15" s="103"/>
      <c r="Z15" s="33">
        <v>7253</v>
      </c>
      <c r="AA15" s="181"/>
      <c r="AB15" s="33" t="str">
        <f t="shared" si="7"/>
        <v>По запросу</v>
      </c>
      <c r="AC15" s="181"/>
      <c r="AD15" s="145">
        <f t="shared" si="8"/>
        <v>6044.1670000000004</v>
      </c>
      <c r="AE15" s="181"/>
      <c r="AF15" s="181"/>
      <c r="AG15" s="181"/>
      <c r="AH15" s="181"/>
      <c r="AI15" s="29">
        <v>2.0760000000000001</v>
      </c>
      <c r="AJ15" s="29">
        <v>5.6249999999999998E-3</v>
      </c>
      <c r="AK15" s="29">
        <v>0</v>
      </c>
      <c r="AL15" s="29"/>
      <c r="AM15" s="29" t="s">
        <v>28</v>
      </c>
      <c r="AN15" s="158" t="s">
        <v>28</v>
      </c>
      <c r="AO15" s="29" t="s">
        <v>28</v>
      </c>
      <c r="AP15" s="29">
        <v>6</v>
      </c>
      <c r="AQ15" s="29">
        <v>6000</v>
      </c>
      <c r="AR15" s="29">
        <v>75</v>
      </c>
      <c r="AS15" s="29">
        <v>75</v>
      </c>
      <c r="AT15" s="29">
        <v>12.456</v>
      </c>
      <c r="AU15" s="144">
        <v>3.3750000000000002E-2</v>
      </c>
      <c r="AV15" s="36"/>
      <c r="AW15" s="102"/>
      <c r="AX15" s="129" t="s">
        <v>4744</v>
      </c>
      <c r="BM15" s="131"/>
      <c r="BN15" s="131"/>
    </row>
    <row r="16" spans="1:69" x14ac:dyDescent="0.3">
      <c r="A16" s="59"/>
      <c r="B16" s="47">
        <v>11</v>
      </c>
      <c r="C16" s="45">
        <v>1136607</v>
      </c>
      <c r="D16" s="28">
        <v>1033536</v>
      </c>
      <c r="E16" s="182"/>
      <c r="F16" s="30" t="s">
        <v>5329</v>
      </c>
      <c r="G16" s="29" t="s">
        <v>31</v>
      </c>
      <c r="H16" s="157" t="s">
        <v>4781</v>
      </c>
      <c r="I16" s="103"/>
      <c r="J16" s="103"/>
      <c r="K16" s="103"/>
      <c r="L16" s="103"/>
      <c r="M16" s="103"/>
      <c r="N16" s="29">
        <f t="shared" si="0"/>
        <v>1033536</v>
      </c>
      <c r="O16" s="29" t="str">
        <f t="shared" si="1"/>
        <v/>
      </c>
      <c r="P16" s="29" t="str">
        <f t="shared" si="2"/>
        <v/>
      </c>
      <c r="Q16" s="29" t="str">
        <f t="shared" si="3"/>
        <v/>
      </c>
      <c r="R16" s="29" t="str">
        <f t="shared" si="4"/>
        <v/>
      </c>
      <c r="S16" s="29" t="str">
        <f t="shared" si="5"/>
        <v/>
      </c>
      <c r="T16" s="29" t="str">
        <f t="shared" si="6"/>
        <v/>
      </c>
      <c r="U16" s="29"/>
      <c r="V16" s="29"/>
      <c r="W16" s="55" t="s">
        <v>3784</v>
      </c>
      <c r="X16" s="29" t="s">
        <v>35</v>
      </c>
      <c r="Y16" s="103"/>
      <c r="Z16" s="33">
        <v>9116</v>
      </c>
      <c r="AA16" s="181"/>
      <c r="AB16" s="33" t="str">
        <f t="shared" si="7"/>
        <v>По запросу</v>
      </c>
      <c r="AC16" s="181"/>
      <c r="AD16" s="145">
        <f t="shared" si="8"/>
        <v>7596.6670000000004</v>
      </c>
      <c r="AE16" s="181"/>
      <c r="AF16" s="181"/>
      <c r="AG16" s="181"/>
      <c r="AH16" s="181"/>
      <c r="AI16" s="29">
        <v>2.9729999999999999</v>
      </c>
      <c r="AJ16" s="29">
        <v>8.0999999999999996E-3</v>
      </c>
      <c r="AK16" s="29">
        <v>0</v>
      </c>
      <c r="AL16" s="29"/>
      <c r="AM16" s="29" t="s">
        <v>28</v>
      </c>
      <c r="AN16" s="158" t="s">
        <v>28</v>
      </c>
      <c r="AO16" s="29" t="s">
        <v>28</v>
      </c>
      <c r="AP16" s="29">
        <v>6</v>
      </c>
      <c r="AQ16" s="29">
        <v>6000</v>
      </c>
      <c r="AR16" s="29">
        <v>90</v>
      </c>
      <c r="AS16" s="29">
        <v>90</v>
      </c>
      <c r="AT16" s="29">
        <v>17.838000000000001</v>
      </c>
      <c r="AU16" s="144">
        <v>4.8599999999999997E-2</v>
      </c>
      <c r="AV16" s="36"/>
      <c r="AW16" s="102"/>
      <c r="AX16" s="129" t="s">
        <v>4744</v>
      </c>
      <c r="BM16" s="131"/>
      <c r="BN16" s="131"/>
    </row>
    <row r="17" spans="1:66" x14ac:dyDescent="0.3">
      <c r="A17" s="59"/>
      <c r="B17" s="47"/>
      <c r="C17" s="45">
        <v>1136608</v>
      </c>
      <c r="D17" s="28">
        <v>1033587</v>
      </c>
      <c r="E17" s="182"/>
      <c r="F17" s="30" t="s">
        <v>5330</v>
      </c>
      <c r="G17" s="29" t="s">
        <v>31</v>
      </c>
      <c r="H17" s="157" t="s">
        <v>4781</v>
      </c>
      <c r="I17" s="103"/>
      <c r="J17" s="103"/>
      <c r="K17" s="103"/>
      <c r="L17" s="103"/>
      <c r="M17" s="103"/>
      <c r="N17" s="29">
        <f t="shared" si="0"/>
        <v>1033587</v>
      </c>
      <c r="O17" s="29" t="str">
        <f t="shared" si="1"/>
        <v/>
      </c>
      <c r="P17" s="29" t="str">
        <f t="shared" si="2"/>
        <v/>
      </c>
      <c r="Q17" s="29" t="str">
        <f t="shared" si="3"/>
        <v/>
      </c>
      <c r="R17" s="29" t="str">
        <f t="shared" si="4"/>
        <v/>
      </c>
      <c r="S17" s="29" t="str">
        <f t="shared" si="5"/>
        <v/>
      </c>
      <c r="T17" s="29" t="str">
        <f t="shared" si="6"/>
        <v/>
      </c>
      <c r="U17" s="29"/>
      <c r="V17" s="29"/>
      <c r="W17" s="55" t="s">
        <v>3784</v>
      </c>
      <c r="X17" s="29" t="s">
        <v>35</v>
      </c>
      <c r="Y17" s="103"/>
      <c r="Z17" s="33">
        <v>12772</v>
      </c>
      <c r="AA17" s="181"/>
      <c r="AB17" s="33" t="str">
        <f t="shared" si="7"/>
        <v>По запросу</v>
      </c>
      <c r="AC17" s="181"/>
      <c r="AD17" s="145">
        <f t="shared" si="8"/>
        <v>10643.333000000001</v>
      </c>
      <c r="AE17" s="181"/>
      <c r="AF17" s="181"/>
      <c r="AG17" s="181"/>
      <c r="AH17" s="181"/>
      <c r="AI17" s="29">
        <v>4.41</v>
      </c>
      <c r="AJ17" s="29">
        <v>1.21E-2</v>
      </c>
      <c r="AK17" s="29">
        <v>0</v>
      </c>
      <c r="AL17" s="29"/>
      <c r="AM17" s="29" t="s">
        <v>28</v>
      </c>
      <c r="AN17" s="158" t="s">
        <v>28</v>
      </c>
      <c r="AO17" s="29" t="s">
        <v>28</v>
      </c>
      <c r="AP17" s="29">
        <v>6</v>
      </c>
      <c r="AQ17" s="29">
        <v>6000</v>
      </c>
      <c r="AR17" s="29">
        <v>110</v>
      </c>
      <c r="AS17" s="29">
        <v>110</v>
      </c>
      <c r="AT17" s="29">
        <v>26.46</v>
      </c>
      <c r="AU17" s="144">
        <v>7.2599999999999998E-2</v>
      </c>
      <c r="AV17" s="36"/>
      <c r="AW17" s="102"/>
      <c r="AX17" s="129" t="s">
        <v>4744</v>
      </c>
      <c r="BM17" s="131"/>
      <c r="BN17" s="131"/>
    </row>
    <row r="18" spans="1:66" ht="25.2" x14ac:dyDescent="0.3">
      <c r="A18" s="59"/>
      <c r="B18" s="47"/>
      <c r="C18" s="45">
        <v>1136609</v>
      </c>
      <c r="D18" s="28">
        <v>1062044</v>
      </c>
      <c r="F18" s="30" t="s">
        <v>5307</v>
      </c>
      <c r="G18" s="29" t="s">
        <v>42</v>
      </c>
      <c r="H18" s="157" t="s">
        <v>4781</v>
      </c>
      <c r="I18" s="103"/>
      <c r="J18" s="103"/>
      <c r="K18" s="103"/>
      <c r="L18" s="103"/>
      <c r="M18" s="103"/>
      <c r="N18" s="29">
        <f t="shared" si="0"/>
        <v>1062044</v>
      </c>
      <c r="O18" s="29" t="str">
        <f t="shared" si="1"/>
        <v/>
      </c>
      <c r="P18" s="29" t="str">
        <f t="shared" si="2"/>
        <v/>
      </c>
      <c r="Q18" s="29" t="str">
        <f t="shared" si="3"/>
        <v/>
      </c>
      <c r="R18" s="29" t="str">
        <f t="shared" si="4"/>
        <v/>
      </c>
      <c r="S18" s="29" t="str">
        <f t="shared" si="5"/>
        <v/>
      </c>
      <c r="T18" s="29" t="str">
        <f t="shared" si="6"/>
        <v/>
      </c>
      <c r="U18" s="29"/>
      <c r="V18" s="37" t="s">
        <v>5877</v>
      </c>
      <c r="W18" s="32" t="s">
        <v>34</v>
      </c>
      <c r="X18" s="29" t="s">
        <v>35</v>
      </c>
      <c r="Y18" s="103"/>
      <c r="Z18" s="33">
        <v>232.62</v>
      </c>
      <c r="AA18" s="181"/>
      <c r="AB18" s="33">
        <f t="shared" si="7"/>
        <v>232.62</v>
      </c>
      <c r="AC18" s="181"/>
      <c r="AD18" s="145">
        <f t="shared" si="8"/>
        <v>193.85</v>
      </c>
      <c r="AE18" s="181"/>
      <c r="AF18" s="181"/>
      <c r="AG18" s="181"/>
      <c r="AH18" s="181"/>
      <c r="AI18" s="29">
        <v>9.0999999999999998E-2</v>
      </c>
      <c r="AJ18" s="29">
        <v>6.2399999999999999E-4</v>
      </c>
      <c r="AK18" s="29">
        <v>0</v>
      </c>
      <c r="AL18" s="29"/>
      <c r="AM18" s="29" t="s">
        <v>28</v>
      </c>
      <c r="AN18" s="158" t="s">
        <v>28</v>
      </c>
      <c r="AO18" s="29" t="s">
        <v>28</v>
      </c>
      <c r="AP18" s="29">
        <v>100</v>
      </c>
      <c r="AQ18" s="29"/>
      <c r="AR18" s="29"/>
      <c r="AS18" s="29"/>
      <c r="AT18" s="29"/>
      <c r="AU18" s="144"/>
      <c r="AV18" s="36"/>
      <c r="AW18" s="102"/>
      <c r="AX18" s="129" t="s">
        <v>4744</v>
      </c>
      <c r="BM18" s="131"/>
      <c r="BN18" s="131"/>
    </row>
    <row r="19" spans="1:66" ht="25.2" x14ac:dyDescent="0.3">
      <c r="A19" s="59"/>
      <c r="B19" s="47"/>
      <c r="C19" s="45">
        <v>1136610</v>
      </c>
      <c r="D19" s="28">
        <v>1062045</v>
      </c>
      <c r="F19" s="30" t="s">
        <v>5308</v>
      </c>
      <c r="G19" s="29" t="s">
        <v>42</v>
      </c>
      <c r="H19" s="157" t="s">
        <v>4781</v>
      </c>
      <c r="I19" s="103"/>
      <c r="J19" s="103"/>
      <c r="K19" s="103"/>
      <c r="L19" s="103"/>
      <c r="M19" s="103"/>
      <c r="N19" s="29">
        <f t="shared" si="0"/>
        <v>1062045</v>
      </c>
      <c r="O19" s="29" t="str">
        <f t="shared" si="1"/>
        <v/>
      </c>
      <c r="P19" s="29" t="str">
        <f t="shared" si="2"/>
        <v/>
      </c>
      <c r="Q19" s="29" t="str">
        <f t="shared" si="3"/>
        <v/>
      </c>
      <c r="R19" s="29" t="str">
        <f t="shared" si="4"/>
        <v/>
      </c>
      <c r="S19" s="29" t="str">
        <f t="shared" si="5"/>
        <v/>
      </c>
      <c r="T19" s="29" t="str">
        <f t="shared" si="6"/>
        <v/>
      </c>
      <c r="U19" s="29"/>
      <c r="V19" s="37" t="s">
        <v>5878</v>
      </c>
      <c r="W19" s="32" t="s">
        <v>34</v>
      </c>
      <c r="X19" s="29" t="s">
        <v>35</v>
      </c>
      <c r="Y19" s="103"/>
      <c r="Z19" s="33">
        <v>232.62</v>
      </c>
      <c r="AA19" s="181"/>
      <c r="AB19" s="33">
        <f t="shared" si="7"/>
        <v>232.62</v>
      </c>
      <c r="AC19" s="181"/>
      <c r="AD19" s="145">
        <f t="shared" si="8"/>
        <v>193.85</v>
      </c>
      <c r="AE19" s="181"/>
      <c r="AF19" s="181"/>
      <c r="AG19" s="181"/>
      <c r="AH19" s="181"/>
      <c r="AI19" s="29">
        <v>9.0999999999999998E-2</v>
      </c>
      <c r="AJ19" s="29">
        <v>5.2300000000000003E-4</v>
      </c>
      <c r="AK19" s="29">
        <v>0</v>
      </c>
      <c r="AL19" s="29"/>
      <c r="AM19" s="29" t="s">
        <v>28</v>
      </c>
      <c r="AN19" s="158" t="s">
        <v>28</v>
      </c>
      <c r="AO19" s="29" t="s">
        <v>28</v>
      </c>
      <c r="AP19" s="29">
        <v>200</v>
      </c>
      <c r="AQ19" s="29"/>
      <c r="AR19" s="29"/>
      <c r="AS19" s="29"/>
      <c r="AT19" s="29"/>
      <c r="AU19" s="144"/>
      <c r="AV19" s="36"/>
      <c r="AW19" s="102"/>
      <c r="AX19" s="129" t="s">
        <v>4744</v>
      </c>
      <c r="BM19" s="131"/>
      <c r="BN19" s="131"/>
    </row>
    <row r="20" spans="1:66" ht="25.2" x14ac:dyDescent="0.3">
      <c r="A20" s="59"/>
      <c r="B20" s="47"/>
      <c r="C20" s="45">
        <v>1136611</v>
      </c>
      <c r="D20" s="28">
        <v>1062046</v>
      </c>
      <c r="F20" s="30" t="s">
        <v>5309</v>
      </c>
      <c r="G20" s="29" t="s">
        <v>42</v>
      </c>
      <c r="H20" s="157" t="s">
        <v>4781</v>
      </c>
      <c r="I20" s="103"/>
      <c r="J20" s="103"/>
      <c r="K20" s="103"/>
      <c r="L20" s="103"/>
      <c r="M20" s="103"/>
      <c r="N20" s="29">
        <f t="shared" si="0"/>
        <v>1062046</v>
      </c>
      <c r="O20" s="29" t="str">
        <f t="shared" si="1"/>
        <v/>
      </c>
      <c r="P20" s="29" t="str">
        <f t="shared" si="2"/>
        <v/>
      </c>
      <c r="Q20" s="29" t="str">
        <f t="shared" si="3"/>
        <v/>
      </c>
      <c r="R20" s="29" t="str">
        <f t="shared" si="4"/>
        <v/>
      </c>
      <c r="S20" s="29" t="str">
        <f t="shared" si="5"/>
        <v/>
      </c>
      <c r="T20" s="29" t="str">
        <f t="shared" si="6"/>
        <v/>
      </c>
      <c r="U20" s="29"/>
      <c r="V20" s="37" t="s">
        <v>5879</v>
      </c>
      <c r="W20" s="32" t="s">
        <v>34</v>
      </c>
      <c r="X20" s="29" t="s">
        <v>35</v>
      </c>
      <c r="Y20" s="103"/>
      <c r="Z20" s="33">
        <v>232.62</v>
      </c>
      <c r="AA20" s="181"/>
      <c r="AB20" s="33">
        <f t="shared" si="7"/>
        <v>232.62</v>
      </c>
      <c r="AC20" s="181"/>
      <c r="AD20" s="145">
        <f t="shared" si="8"/>
        <v>193.85</v>
      </c>
      <c r="AE20" s="181"/>
      <c r="AF20" s="181"/>
      <c r="AG20" s="181"/>
      <c r="AH20" s="181"/>
      <c r="AI20" s="29">
        <v>9.0999999999999998E-2</v>
      </c>
      <c r="AJ20" s="29">
        <v>5.5099999999999995E-4</v>
      </c>
      <c r="AK20" s="29">
        <v>0</v>
      </c>
      <c r="AL20" s="29"/>
      <c r="AM20" s="29" t="s">
        <v>28</v>
      </c>
      <c r="AN20" s="158" t="s">
        <v>28</v>
      </c>
      <c r="AO20" s="29" t="s">
        <v>28</v>
      </c>
      <c r="AP20" s="29">
        <v>300</v>
      </c>
      <c r="AQ20" s="29"/>
      <c r="AR20" s="29"/>
      <c r="AS20" s="29"/>
      <c r="AT20" s="29"/>
      <c r="AU20" s="144"/>
      <c r="AV20" s="36"/>
      <c r="AW20" s="102"/>
      <c r="AX20" s="129" t="s">
        <v>4744</v>
      </c>
      <c r="BM20" s="131"/>
      <c r="BN20" s="131"/>
    </row>
    <row r="21" spans="1:66" ht="25.2" x14ac:dyDescent="0.3">
      <c r="A21" s="59"/>
      <c r="B21" s="47"/>
      <c r="C21" s="45">
        <v>1136612</v>
      </c>
      <c r="D21" s="28">
        <v>1009228</v>
      </c>
      <c r="F21" s="30" t="s">
        <v>5310</v>
      </c>
      <c r="G21" s="29" t="s">
        <v>42</v>
      </c>
      <c r="H21" s="157" t="s">
        <v>4781</v>
      </c>
      <c r="I21" s="103"/>
      <c r="J21" s="103"/>
      <c r="K21" s="103"/>
      <c r="L21" s="103"/>
      <c r="M21" s="103"/>
      <c r="N21" s="29">
        <f t="shared" si="0"/>
        <v>1009228</v>
      </c>
      <c r="O21" s="29" t="str">
        <f t="shared" si="1"/>
        <v/>
      </c>
      <c r="P21" s="29" t="str">
        <f t="shared" si="2"/>
        <v/>
      </c>
      <c r="Q21" s="29" t="str">
        <f t="shared" si="3"/>
        <v/>
      </c>
      <c r="R21" s="29" t="str">
        <f t="shared" si="4"/>
        <v/>
      </c>
      <c r="S21" s="29" t="str">
        <f t="shared" si="5"/>
        <v/>
      </c>
      <c r="T21" s="29" t="str">
        <f t="shared" si="6"/>
        <v/>
      </c>
      <c r="U21" s="29"/>
      <c r="V21" s="37" t="s">
        <v>5880</v>
      </c>
      <c r="W21" s="32" t="s">
        <v>34</v>
      </c>
      <c r="X21" s="29" t="s">
        <v>35</v>
      </c>
      <c r="Y21" s="103"/>
      <c r="Z21" s="33">
        <v>299.79000000000002</v>
      </c>
      <c r="AA21" s="181"/>
      <c r="AB21" s="33">
        <f t="shared" si="7"/>
        <v>299.79000000000002</v>
      </c>
      <c r="AC21" s="181"/>
      <c r="AD21" s="145">
        <f t="shared" si="8"/>
        <v>249.82499999999999</v>
      </c>
      <c r="AE21" s="181"/>
      <c r="AF21" s="181"/>
      <c r="AG21" s="181"/>
      <c r="AH21" s="181"/>
      <c r="AI21" s="29">
        <v>0.115</v>
      </c>
      <c r="AJ21" s="29">
        <v>8.2700000000000004E-4</v>
      </c>
      <c r="AK21" s="29">
        <v>0</v>
      </c>
      <c r="AL21" s="29"/>
      <c r="AM21" s="29" t="s">
        <v>28</v>
      </c>
      <c r="AN21" s="158" t="s">
        <v>28</v>
      </c>
      <c r="AO21" s="29" t="s">
        <v>28</v>
      </c>
      <c r="AP21" s="29">
        <v>100</v>
      </c>
      <c r="AQ21" s="29"/>
      <c r="AR21" s="29"/>
      <c r="AS21" s="29"/>
      <c r="AT21" s="29"/>
      <c r="AU21" s="144"/>
      <c r="AV21" s="36"/>
      <c r="AW21" s="102"/>
      <c r="AX21" s="129" t="s">
        <v>4744</v>
      </c>
      <c r="BM21" s="131"/>
      <c r="BN21" s="131"/>
    </row>
    <row r="22" spans="1:66" ht="25.2" x14ac:dyDescent="0.3">
      <c r="A22" s="59"/>
      <c r="B22" s="47"/>
      <c r="C22" s="45">
        <v>1136613</v>
      </c>
      <c r="D22" s="28">
        <v>1009230</v>
      </c>
      <c r="F22" s="30" t="s">
        <v>5311</v>
      </c>
      <c r="G22" s="29" t="s">
        <v>42</v>
      </c>
      <c r="H22" s="157" t="s">
        <v>4781</v>
      </c>
      <c r="I22" s="103"/>
      <c r="J22" s="103"/>
      <c r="K22" s="103"/>
      <c r="L22" s="103"/>
      <c r="M22" s="103"/>
      <c r="N22" s="29">
        <f t="shared" si="0"/>
        <v>1009230</v>
      </c>
      <c r="O22" s="29" t="str">
        <f t="shared" si="1"/>
        <v/>
      </c>
      <c r="P22" s="29" t="str">
        <f t="shared" si="2"/>
        <v/>
      </c>
      <c r="Q22" s="29" t="str">
        <f t="shared" si="3"/>
        <v/>
      </c>
      <c r="R22" s="29" t="str">
        <f t="shared" si="4"/>
        <v/>
      </c>
      <c r="S22" s="29" t="str">
        <f t="shared" si="5"/>
        <v/>
      </c>
      <c r="T22" s="29" t="str">
        <f t="shared" si="6"/>
        <v/>
      </c>
      <c r="U22" s="29"/>
      <c r="V22" s="37" t="s">
        <v>5881</v>
      </c>
      <c r="W22" s="32" t="s">
        <v>34</v>
      </c>
      <c r="X22" s="29" t="s">
        <v>35</v>
      </c>
      <c r="Y22" s="103"/>
      <c r="Z22" s="33">
        <v>299.79000000000002</v>
      </c>
      <c r="AA22" s="181"/>
      <c r="AB22" s="33">
        <f t="shared" si="7"/>
        <v>299.79000000000002</v>
      </c>
      <c r="AC22" s="181"/>
      <c r="AD22" s="145">
        <f t="shared" si="8"/>
        <v>249.82499999999999</v>
      </c>
      <c r="AE22" s="181"/>
      <c r="AF22" s="181"/>
      <c r="AG22" s="181"/>
      <c r="AH22" s="181"/>
      <c r="AI22" s="29">
        <v>0.115</v>
      </c>
      <c r="AJ22" s="29">
        <v>7.3300000000000004E-4</v>
      </c>
      <c r="AK22" s="29">
        <v>0</v>
      </c>
      <c r="AL22" s="29"/>
      <c r="AM22" s="29" t="s">
        <v>28</v>
      </c>
      <c r="AN22" s="158" t="s">
        <v>28</v>
      </c>
      <c r="AO22" s="29" t="s">
        <v>28</v>
      </c>
      <c r="AP22" s="29">
        <v>200</v>
      </c>
      <c r="AQ22" s="29"/>
      <c r="AR22" s="29"/>
      <c r="AS22" s="29"/>
      <c r="AT22" s="29"/>
      <c r="AU22" s="144"/>
      <c r="AV22" s="36"/>
      <c r="AW22" s="102"/>
      <c r="AX22" s="129" t="s">
        <v>4744</v>
      </c>
      <c r="BM22" s="131"/>
      <c r="BN22" s="131"/>
    </row>
    <row r="23" spans="1:66" ht="25.2" x14ac:dyDescent="0.3">
      <c r="A23" s="59"/>
      <c r="B23" s="47"/>
      <c r="C23" s="45">
        <v>1136614</v>
      </c>
      <c r="D23" s="28">
        <v>1009231</v>
      </c>
      <c r="F23" s="30" t="s">
        <v>5312</v>
      </c>
      <c r="G23" s="29" t="s">
        <v>42</v>
      </c>
      <c r="H23" s="157" t="s">
        <v>4781</v>
      </c>
      <c r="I23" s="103"/>
      <c r="J23" s="103"/>
      <c r="K23" s="103"/>
      <c r="L23" s="103"/>
      <c r="M23" s="103"/>
      <c r="N23" s="29">
        <f t="shared" si="0"/>
        <v>1009231</v>
      </c>
      <c r="O23" s="29" t="str">
        <f t="shared" si="1"/>
        <v/>
      </c>
      <c r="P23" s="29" t="str">
        <f t="shared" si="2"/>
        <v/>
      </c>
      <c r="Q23" s="29" t="str">
        <f t="shared" si="3"/>
        <v/>
      </c>
      <c r="R23" s="29" t="str">
        <f t="shared" si="4"/>
        <v/>
      </c>
      <c r="S23" s="29" t="str">
        <f t="shared" si="5"/>
        <v/>
      </c>
      <c r="T23" s="29" t="str">
        <f t="shared" si="6"/>
        <v/>
      </c>
      <c r="U23" s="29"/>
      <c r="V23" s="37" t="s">
        <v>5882</v>
      </c>
      <c r="W23" s="32" t="s">
        <v>34</v>
      </c>
      <c r="X23" s="29" t="s">
        <v>35</v>
      </c>
      <c r="Y23" s="103"/>
      <c r="Z23" s="33">
        <v>299.79000000000002</v>
      </c>
      <c r="AA23" s="181"/>
      <c r="AB23" s="33">
        <f t="shared" si="7"/>
        <v>299.79000000000002</v>
      </c>
      <c r="AC23" s="181"/>
      <c r="AD23" s="145">
        <f t="shared" si="8"/>
        <v>249.82499999999999</v>
      </c>
      <c r="AE23" s="181"/>
      <c r="AF23" s="181"/>
      <c r="AG23" s="181"/>
      <c r="AH23" s="181"/>
      <c r="AI23" s="29">
        <v>0.115</v>
      </c>
      <c r="AJ23" s="29">
        <v>1.067E-3</v>
      </c>
      <c r="AK23" s="29">
        <v>0</v>
      </c>
      <c r="AL23" s="29"/>
      <c r="AM23" s="29" t="s">
        <v>28</v>
      </c>
      <c r="AN23" s="158" t="s">
        <v>28</v>
      </c>
      <c r="AO23" s="29" t="s">
        <v>28</v>
      </c>
      <c r="AP23" s="29">
        <v>300</v>
      </c>
      <c r="AQ23" s="29"/>
      <c r="AR23" s="29"/>
      <c r="AS23" s="29"/>
      <c r="AT23" s="29"/>
      <c r="AU23" s="144"/>
      <c r="AV23" s="36"/>
      <c r="AW23" s="102"/>
      <c r="AX23" s="129" t="s">
        <v>4744</v>
      </c>
      <c r="BM23" s="131"/>
      <c r="BN23" s="131"/>
    </row>
    <row r="24" spans="1:66" x14ac:dyDescent="0.3">
      <c r="A24" s="59"/>
      <c r="B24" s="47"/>
      <c r="C24" s="45">
        <v>1136615</v>
      </c>
      <c r="D24" s="28">
        <v>1062887</v>
      </c>
      <c r="F24" s="30" t="s">
        <v>5313</v>
      </c>
      <c r="G24" s="29" t="s">
        <v>42</v>
      </c>
      <c r="H24" s="157" t="s">
        <v>4781</v>
      </c>
      <c r="I24" s="103"/>
      <c r="J24" s="103"/>
      <c r="K24" s="103"/>
      <c r="L24" s="103"/>
      <c r="M24" s="103"/>
      <c r="N24" s="29">
        <f t="shared" si="0"/>
        <v>1062887</v>
      </c>
      <c r="O24" s="29" t="str">
        <f t="shared" si="1"/>
        <v/>
      </c>
      <c r="P24" s="29" t="str">
        <f t="shared" si="2"/>
        <v/>
      </c>
      <c r="Q24" s="29" t="str">
        <f t="shared" si="3"/>
        <v/>
      </c>
      <c r="R24" s="29" t="str">
        <f t="shared" si="4"/>
        <v/>
      </c>
      <c r="S24" s="29" t="str">
        <f t="shared" si="5"/>
        <v/>
      </c>
      <c r="T24" s="29" t="str">
        <f t="shared" si="6"/>
        <v/>
      </c>
      <c r="U24" s="29"/>
      <c r="V24" s="45">
        <v>1135977</v>
      </c>
      <c r="W24" s="32" t="s">
        <v>34</v>
      </c>
      <c r="X24" s="29" t="s">
        <v>35</v>
      </c>
      <c r="Y24" s="103"/>
      <c r="Z24" s="33">
        <v>484.82</v>
      </c>
      <c r="AA24" s="181"/>
      <c r="AB24" s="33">
        <f t="shared" si="7"/>
        <v>484.82</v>
      </c>
      <c r="AC24" s="181"/>
      <c r="AD24" s="145">
        <f t="shared" si="8"/>
        <v>404.017</v>
      </c>
      <c r="AE24" s="181"/>
      <c r="AF24" s="181"/>
      <c r="AG24" s="181"/>
      <c r="AH24" s="181"/>
      <c r="AI24" s="29">
        <v>0.16800000000000001</v>
      </c>
      <c r="AJ24" s="29">
        <v>2.1329999999999999E-3</v>
      </c>
      <c r="AK24" s="29">
        <v>0</v>
      </c>
      <c r="AL24" s="29"/>
      <c r="AM24" s="29" t="s">
        <v>28</v>
      </c>
      <c r="AN24" s="158" t="s">
        <v>28</v>
      </c>
      <c r="AO24" s="29" t="s">
        <v>28</v>
      </c>
      <c r="AP24" s="29">
        <v>50</v>
      </c>
      <c r="AQ24" s="29"/>
      <c r="AR24" s="29"/>
      <c r="AS24" s="29"/>
      <c r="AT24" s="29"/>
      <c r="AU24" s="144"/>
      <c r="AV24" s="36"/>
      <c r="AW24" s="102"/>
      <c r="AX24" s="129" t="s">
        <v>4744</v>
      </c>
      <c r="BM24" s="131"/>
      <c r="BN24" s="131"/>
    </row>
    <row r="25" spans="1:66" x14ac:dyDescent="0.3">
      <c r="A25" s="59"/>
      <c r="B25" s="47"/>
      <c r="C25" s="45">
        <v>1135977</v>
      </c>
      <c r="D25" s="28">
        <v>1062889</v>
      </c>
      <c r="F25" s="30" t="s">
        <v>5306</v>
      </c>
      <c r="G25" s="29" t="s">
        <v>42</v>
      </c>
      <c r="H25" s="157" t="s">
        <v>4781</v>
      </c>
      <c r="I25" s="103"/>
      <c r="J25" s="103"/>
      <c r="K25" s="103"/>
      <c r="L25" s="103"/>
      <c r="M25" s="103"/>
      <c r="N25" s="29">
        <f t="shared" si="0"/>
        <v>1062889</v>
      </c>
      <c r="O25" s="29" t="str">
        <f t="shared" si="1"/>
        <v/>
      </c>
      <c r="P25" s="29" t="str">
        <f t="shared" si="2"/>
        <v/>
      </c>
      <c r="Q25" s="29" t="str">
        <f t="shared" si="3"/>
        <v/>
      </c>
      <c r="R25" s="29" t="str">
        <f t="shared" si="4"/>
        <v/>
      </c>
      <c r="S25" s="29" t="str">
        <f t="shared" si="5"/>
        <v/>
      </c>
      <c r="T25" s="29" t="str">
        <f t="shared" si="6"/>
        <v/>
      </c>
      <c r="U25" s="29"/>
      <c r="V25" s="45">
        <v>1136615</v>
      </c>
      <c r="W25" s="32" t="s">
        <v>34</v>
      </c>
      <c r="X25" s="29" t="s">
        <v>35</v>
      </c>
      <c r="Y25" s="103"/>
      <c r="Z25" s="33">
        <v>484.82</v>
      </c>
      <c r="AA25" s="181"/>
      <c r="AB25" s="33">
        <f t="shared" si="7"/>
        <v>484.82</v>
      </c>
      <c r="AC25" s="181"/>
      <c r="AD25" s="145">
        <f t="shared" si="8"/>
        <v>404.017</v>
      </c>
      <c r="AE25" s="181"/>
      <c r="AF25" s="181"/>
      <c r="AG25" s="181"/>
      <c r="AH25" s="181"/>
      <c r="AI25" s="29">
        <v>0.16800000000000001</v>
      </c>
      <c r="AJ25" s="29">
        <v>1.2589999999999999E-3</v>
      </c>
      <c r="AK25" s="29">
        <v>0</v>
      </c>
      <c r="AL25" s="29"/>
      <c r="AM25" s="29" t="s">
        <v>28</v>
      </c>
      <c r="AN25" s="158" t="s">
        <v>28</v>
      </c>
      <c r="AO25" s="29" t="s">
        <v>28</v>
      </c>
      <c r="AP25" s="29">
        <v>300</v>
      </c>
      <c r="AQ25" s="29">
        <v>800</v>
      </c>
      <c r="AR25" s="29">
        <v>800</v>
      </c>
      <c r="AS25" s="29">
        <v>590</v>
      </c>
      <c r="AT25" s="29">
        <v>50.400000000000006</v>
      </c>
      <c r="AU25" s="144">
        <v>0.37769999999999998</v>
      </c>
      <c r="AV25" s="36"/>
      <c r="AW25" s="102"/>
      <c r="AX25" s="129" t="s">
        <v>4744</v>
      </c>
      <c r="BM25" s="131"/>
      <c r="BN25" s="131"/>
    </row>
    <row r="26" spans="1:66" x14ac:dyDescent="0.3">
      <c r="A26" s="59"/>
      <c r="B26" s="47"/>
      <c r="C26" s="45">
        <v>1136616</v>
      </c>
      <c r="D26" s="28">
        <v>1001220</v>
      </c>
      <c r="F26" s="30" t="s">
        <v>5314</v>
      </c>
      <c r="G26" s="29" t="s">
        <v>42</v>
      </c>
      <c r="H26" s="157" t="s">
        <v>4781</v>
      </c>
      <c r="I26" s="103"/>
      <c r="J26" s="103"/>
      <c r="K26" s="103"/>
      <c r="L26" s="103"/>
      <c r="M26" s="103"/>
      <c r="N26" s="29">
        <f t="shared" si="0"/>
        <v>1001220</v>
      </c>
      <c r="O26" s="29" t="str">
        <f t="shared" si="1"/>
        <v/>
      </c>
      <c r="P26" s="29" t="str">
        <f t="shared" si="2"/>
        <v/>
      </c>
      <c r="Q26" s="29" t="str">
        <f t="shared" si="3"/>
        <v/>
      </c>
      <c r="R26" s="29" t="str">
        <f t="shared" si="4"/>
        <v/>
      </c>
      <c r="S26" s="29" t="str">
        <f t="shared" si="5"/>
        <v/>
      </c>
      <c r="T26" s="29" t="str">
        <f t="shared" si="6"/>
        <v/>
      </c>
      <c r="U26" s="29"/>
      <c r="V26" s="37"/>
      <c r="W26" s="32" t="s">
        <v>34</v>
      </c>
      <c r="X26" s="29" t="s">
        <v>35</v>
      </c>
      <c r="Y26" s="103"/>
      <c r="Z26" s="33">
        <v>778</v>
      </c>
      <c r="AA26" s="181"/>
      <c r="AB26" s="33">
        <f t="shared" si="7"/>
        <v>778</v>
      </c>
      <c r="AC26" s="181"/>
      <c r="AD26" s="145">
        <f t="shared" si="8"/>
        <v>648.33299999999997</v>
      </c>
      <c r="AE26" s="181"/>
      <c r="AF26" s="181"/>
      <c r="AG26" s="181"/>
      <c r="AH26" s="181"/>
      <c r="AI26" s="29">
        <v>0.28000000000000003</v>
      </c>
      <c r="AJ26" s="29">
        <v>2.5950000000000001E-3</v>
      </c>
      <c r="AK26" s="29">
        <v>0</v>
      </c>
      <c r="AL26" s="29"/>
      <c r="AM26" s="29" t="s">
        <v>28</v>
      </c>
      <c r="AN26" s="158" t="s">
        <v>28</v>
      </c>
      <c r="AO26" s="29" t="s">
        <v>28</v>
      </c>
      <c r="AP26" s="29">
        <v>50</v>
      </c>
      <c r="AQ26" s="29">
        <v>1300</v>
      </c>
      <c r="AR26" s="29">
        <v>130</v>
      </c>
      <c r="AS26" s="29">
        <v>1300</v>
      </c>
      <c r="AT26" s="29">
        <v>14.000000000000002</v>
      </c>
      <c r="AU26" s="144">
        <v>0.12975</v>
      </c>
      <c r="AV26" s="36"/>
      <c r="AW26" s="102"/>
      <c r="AX26" s="129" t="s">
        <v>4744</v>
      </c>
      <c r="BM26" s="131"/>
      <c r="BN26" s="131"/>
    </row>
    <row r="27" spans="1:66" x14ac:dyDescent="0.3">
      <c r="A27" s="59"/>
      <c r="B27" s="47"/>
      <c r="C27" s="45">
        <v>1136617</v>
      </c>
      <c r="D27" s="28">
        <v>1008979</v>
      </c>
      <c r="F27" s="30" t="s">
        <v>5315</v>
      </c>
      <c r="G27" s="29" t="s">
        <v>42</v>
      </c>
      <c r="H27" s="157" t="s">
        <v>4781</v>
      </c>
      <c r="I27" s="103"/>
      <c r="J27" s="103"/>
      <c r="K27" s="103"/>
      <c r="L27" s="103"/>
      <c r="M27" s="103"/>
      <c r="N27" s="29">
        <f t="shared" si="0"/>
        <v>1008979</v>
      </c>
      <c r="O27" s="29" t="str">
        <f t="shared" si="1"/>
        <v/>
      </c>
      <c r="P27" s="29" t="str">
        <f t="shared" si="2"/>
        <v/>
      </c>
      <c r="Q27" s="29" t="str">
        <f t="shared" si="3"/>
        <v/>
      </c>
      <c r="R27" s="29" t="str">
        <f t="shared" si="4"/>
        <v/>
      </c>
      <c r="S27" s="29" t="str">
        <f t="shared" si="5"/>
        <v/>
      </c>
      <c r="T27" s="29" t="str">
        <f t="shared" si="6"/>
        <v/>
      </c>
      <c r="U27" s="29"/>
      <c r="V27" s="45">
        <v>1136618</v>
      </c>
      <c r="W27" s="32" t="s">
        <v>34</v>
      </c>
      <c r="X27" s="29" t="s">
        <v>35</v>
      </c>
      <c r="Y27" s="103"/>
      <c r="Z27" s="33">
        <v>1455</v>
      </c>
      <c r="AA27" s="181"/>
      <c r="AB27" s="33">
        <f t="shared" si="7"/>
        <v>1455</v>
      </c>
      <c r="AC27" s="181"/>
      <c r="AD27" s="145">
        <f t="shared" si="8"/>
        <v>1212.5</v>
      </c>
      <c r="AE27" s="181"/>
      <c r="AF27" s="181"/>
      <c r="AG27" s="181"/>
      <c r="AH27" s="181"/>
      <c r="AI27" s="29">
        <v>0.47</v>
      </c>
      <c r="AJ27" s="29">
        <v>5.267E-3</v>
      </c>
      <c r="AK27" s="29">
        <v>0</v>
      </c>
      <c r="AL27" s="29"/>
      <c r="AM27" s="29" t="s">
        <v>28</v>
      </c>
      <c r="AN27" s="158" t="s">
        <v>28</v>
      </c>
      <c r="AO27" s="29" t="s">
        <v>28</v>
      </c>
      <c r="AP27" s="29">
        <v>50</v>
      </c>
      <c r="AQ27" s="29">
        <v>1070</v>
      </c>
      <c r="AR27" s="29">
        <v>1070</v>
      </c>
      <c r="AS27" s="29">
        <v>230</v>
      </c>
      <c r="AT27" s="29">
        <v>23.5</v>
      </c>
      <c r="AU27" s="144">
        <v>0.26334999999999997</v>
      </c>
      <c r="AV27" s="36"/>
      <c r="AW27" s="102"/>
      <c r="AX27" s="129" t="s">
        <v>4744</v>
      </c>
      <c r="BM27" s="131"/>
      <c r="BN27" s="131"/>
    </row>
    <row r="28" spans="1:66" x14ac:dyDescent="0.3">
      <c r="A28" s="59"/>
      <c r="B28" s="47"/>
      <c r="C28" s="45">
        <v>1136618</v>
      </c>
      <c r="D28" s="28">
        <v>1008939</v>
      </c>
      <c r="F28" s="30" t="s">
        <v>5316</v>
      </c>
      <c r="G28" s="29" t="s">
        <v>47</v>
      </c>
      <c r="H28" s="157" t="s">
        <v>4781</v>
      </c>
      <c r="I28" s="103"/>
      <c r="J28" s="103"/>
      <c r="K28" s="103"/>
      <c r="L28" s="103"/>
      <c r="M28" s="103"/>
      <c r="N28" s="29">
        <f t="shared" si="0"/>
        <v>1008939</v>
      </c>
      <c r="O28" s="29" t="str">
        <f t="shared" si="1"/>
        <v/>
      </c>
      <c r="P28" s="29" t="str">
        <f t="shared" si="2"/>
        <v/>
      </c>
      <c r="Q28" s="29" t="str">
        <f t="shared" si="3"/>
        <v/>
      </c>
      <c r="R28" s="29" t="str">
        <f t="shared" si="4"/>
        <v/>
      </c>
      <c r="S28" s="29" t="str">
        <f t="shared" si="5"/>
        <v/>
      </c>
      <c r="T28" s="29" t="str">
        <f t="shared" si="6"/>
        <v/>
      </c>
      <c r="U28" s="29"/>
      <c r="V28" s="45">
        <v>1136617</v>
      </c>
      <c r="W28" s="32" t="s">
        <v>34</v>
      </c>
      <c r="X28" s="29" t="s">
        <v>35</v>
      </c>
      <c r="Y28" s="103"/>
      <c r="Z28" s="33">
        <v>1455</v>
      </c>
      <c r="AA28" s="181"/>
      <c r="AB28" s="33">
        <f t="shared" si="7"/>
        <v>1455</v>
      </c>
      <c r="AC28" s="181"/>
      <c r="AD28" s="145">
        <f t="shared" si="8"/>
        <v>1212.5</v>
      </c>
      <c r="AE28" s="181"/>
      <c r="AF28" s="181"/>
      <c r="AG28" s="181"/>
      <c r="AH28" s="181"/>
      <c r="AI28" s="29">
        <v>0.40100000000000002</v>
      </c>
      <c r="AJ28" s="29">
        <v>1.7639999999999999E-3</v>
      </c>
      <c r="AK28" s="29">
        <v>0</v>
      </c>
      <c r="AL28" s="29"/>
      <c r="AM28" s="29" t="s">
        <v>28</v>
      </c>
      <c r="AN28" s="158" t="s">
        <v>28</v>
      </c>
      <c r="AO28" s="29" t="s">
        <v>28</v>
      </c>
      <c r="AP28" s="29">
        <v>6</v>
      </c>
      <c r="AQ28" s="29">
        <v>6000</v>
      </c>
      <c r="AR28" s="29">
        <v>40</v>
      </c>
      <c r="AS28" s="29">
        <v>40</v>
      </c>
      <c r="AT28" s="29">
        <v>2.4060000000000001</v>
      </c>
      <c r="AU28" s="144">
        <v>1.0584E-2</v>
      </c>
      <c r="AV28" s="36"/>
      <c r="AW28" s="102"/>
      <c r="AX28" s="129" t="s">
        <v>4744</v>
      </c>
      <c r="BM28" s="131"/>
      <c r="BN28" s="131"/>
    </row>
    <row r="29" spans="1:66" x14ac:dyDescent="0.3">
      <c r="A29" s="59"/>
      <c r="B29" s="47"/>
      <c r="C29" s="45">
        <v>1136619</v>
      </c>
      <c r="D29" s="28">
        <v>1008980</v>
      </c>
      <c r="F29" s="30" t="s">
        <v>5317</v>
      </c>
      <c r="G29" s="29" t="s">
        <v>42</v>
      </c>
      <c r="H29" s="157" t="s">
        <v>4781</v>
      </c>
      <c r="I29" s="103"/>
      <c r="J29" s="103"/>
      <c r="K29" s="103"/>
      <c r="L29" s="103"/>
      <c r="M29" s="103"/>
      <c r="N29" s="29">
        <f t="shared" si="0"/>
        <v>1008980</v>
      </c>
      <c r="O29" s="29" t="str">
        <f t="shared" si="1"/>
        <v/>
      </c>
      <c r="P29" s="29" t="str">
        <f t="shared" si="2"/>
        <v/>
      </c>
      <c r="Q29" s="29" t="str">
        <f t="shared" si="3"/>
        <v/>
      </c>
      <c r="R29" s="29" t="str">
        <f t="shared" si="4"/>
        <v/>
      </c>
      <c r="S29" s="29" t="str">
        <f t="shared" si="5"/>
        <v/>
      </c>
      <c r="T29" s="29" t="str">
        <f t="shared" si="6"/>
        <v/>
      </c>
      <c r="U29" s="29"/>
      <c r="V29" s="45">
        <v>1136620</v>
      </c>
      <c r="W29" s="32" t="s">
        <v>3784</v>
      </c>
      <c r="X29" s="29" t="s">
        <v>35</v>
      </c>
      <c r="Y29" s="103"/>
      <c r="Z29" s="33">
        <v>2136</v>
      </c>
      <c r="AA29" s="181"/>
      <c r="AB29" s="33" t="str">
        <f t="shared" si="7"/>
        <v>По запросу</v>
      </c>
      <c r="AC29" s="181"/>
      <c r="AD29" s="145">
        <f t="shared" si="8"/>
        <v>1780</v>
      </c>
      <c r="AE29" s="181"/>
      <c r="AF29" s="181"/>
      <c r="AG29" s="181"/>
      <c r="AH29" s="181"/>
      <c r="AI29" s="29">
        <v>0.70399999999999996</v>
      </c>
      <c r="AJ29" s="29">
        <v>5.9379999999999997E-3</v>
      </c>
      <c r="AK29" s="29">
        <v>0</v>
      </c>
      <c r="AL29" s="29"/>
      <c r="AM29" s="29" t="s">
        <v>28</v>
      </c>
      <c r="AN29" s="158" t="s">
        <v>28</v>
      </c>
      <c r="AO29" s="29" t="s">
        <v>28</v>
      </c>
      <c r="AP29" s="29">
        <v>50</v>
      </c>
      <c r="AQ29" s="29">
        <v>1250</v>
      </c>
      <c r="AR29" s="29">
        <v>1250</v>
      </c>
      <c r="AS29" s="29">
        <v>190</v>
      </c>
      <c r="AT29" s="29">
        <v>35.199999999999996</v>
      </c>
      <c r="AU29" s="144">
        <v>0.2969</v>
      </c>
      <c r="AV29" s="36"/>
      <c r="AW29" s="102"/>
      <c r="AX29" s="129" t="s">
        <v>4744</v>
      </c>
      <c r="BM29" s="131"/>
      <c r="BN29" s="131"/>
    </row>
    <row r="30" spans="1:66" x14ac:dyDescent="0.3">
      <c r="A30" s="59"/>
      <c r="B30" s="47"/>
      <c r="C30" s="45">
        <v>1136620</v>
      </c>
      <c r="D30" s="28">
        <v>1008940</v>
      </c>
      <c r="F30" s="30" t="s">
        <v>5318</v>
      </c>
      <c r="G30" s="29" t="s">
        <v>47</v>
      </c>
      <c r="H30" s="157" t="s">
        <v>4781</v>
      </c>
      <c r="I30" s="103"/>
      <c r="J30" s="103"/>
      <c r="K30" s="103"/>
      <c r="L30" s="103"/>
      <c r="M30" s="103"/>
      <c r="N30" s="29">
        <f t="shared" si="0"/>
        <v>1008940</v>
      </c>
      <c r="O30" s="29" t="str">
        <f t="shared" si="1"/>
        <v/>
      </c>
      <c r="P30" s="29" t="str">
        <f t="shared" si="2"/>
        <v/>
      </c>
      <c r="Q30" s="29" t="str">
        <f t="shared" si="3"/>
        <v/>
      </c>
      <c r="R30" s="29" t="str">
        <f t="shared" si="4"/>
        <v/>
      </c>
      <c r="S30" s="29" t="str">
        <f t="shared" si="5"/>
        <v/>
      </c>
      <c r="T30" s="29" t="str">
        <f t="shared" si="6"/>
        <v/>
      </c>
      <c r="U30" s="29"/>
      <c r="V30" s="45">
        <v>1136619</v>
      </c>
      <c r="W30" s="32" t="s">
        <v>3784</v>
      </c>
      <c r="X30" s="29" t="s">
        <v>35</v>
      </c>
      <c r="Y30" s="103"/>
      <c r="Z30" s="33">
        <v>2136</v>
      </c>
      <c r="AA30" s="181"/>
      <c r="AB30" s="33" t="str">
        <f t="shared" si="7"/>
        <v>По запросу</v>
      </c>
      <c r="AC30" s="181"/>
      <c r="AD30" s="145">
        <f t="shared" si="8"/>
        <v>1780</v>
      </c>
      <c r="AE30" s="181"/>
      <c r="AF30" s="181"/>
      <c r="AG30" s="181"/>
      <c r="AH30" s="181"/>
      <c r="AI30" s="29">
        <v>0.66500000000000004</v>
      </c>
      <c r="AJ30" s="29">
        <v>2.5000000000000001E-3</v>
      </c>
      <c r="AK30" s="29">
        <v>0</v>
      </c>
      <c r="AL30" s="29"/>
      <c r="AM30" s="29" t="s">
        <v>28</v>
      </c>
      <c r="AN30" s="158" t="s">
        <v>28</v>
      </c>
      <c r="AO30" s="29" t="s">
        <v>28</v>
      </c>
      <c r="AP30" s="29">
        <v>6</v>
      </c>
      <c r="AQ30" s="29">
        <v>6000</v>
      </c>
      <c r="AR30" s="29">
        <v>50</v>
      </c>
      <c r="AS30" s="29">
        <v>50</v>
      </c>
      <c r="AT30" s="29">
        <v>3.99</v>
      </c>
      <c r="AU30" s="144">
        <v>1.4999999999999999E-2</v>
      </c>
      <c r="AV30" s="36"/>
      <c r="AW30" s="102"/>
      <c r="AX30" s="129" t="s">
        <v>4744</v>
      </c>
      <c r="BM30" s="131"/>
      <c r="BN30" s="131"/>
    </row>
    <row r="31" spans="1:66" x14ac:dyDescent="0.3">
      <c r="A31" s="59"/>
      <c r="B31" s="47"/>
      <c r="C31" s="45">
        <v>1136621</v>
      </c>
      <c r="D31" s="28">
        <v>1008981</v>
      </c>
      <c r="F31" s="30" t="s">
        <v>5319</v>
      </c>
      <c r="G31" s="29" t="s">
        <v>42</v>
      </c>
      <c r="H31" s="157" t="s">
        <v>4781</v>
      </c>
      <c r="I31" s="103"/>
      <c r="J31" s="103"/>
      <c r="K31" s="103"/>
      <c r="L31" s="103"/>
      <c r="M31" s="103"/>
      <c r="N31" s="29">
        <f t="shared" si="0"/>
        <v>1008981</v>
      </c>
      <c r="O31" s="29" t="str">
        <f t="shared" si="1"/>
        <v/>
      </c>
      <c r="P31" s="29" t="str">
        <f t="shared" si="2"/>
        <v/>
      </c>
      <c r="Q31" s="29" t="str">
        <f t="shared" si="3"/>
        <v/>
      </c>
      <c r="R31" s="29" t="str">
        <f t="shared" si="4"/>
        <v/>
      </c>
      <c r="S31" s="29" t="str">
        <f t="shared" si="5"/>
        <v/>
      </c>
      <c r="T31" s="29" t="str">
        <f t="shared" si="6"/>
        <v/>
      </c>
      <c r="U31" s="29"/>
      <c r="V31" s="45">
        <v>1136622</v>
      </c>
      <c r="W31" s="32" t="s">
        <v>3784</v>
      </c>
      <c r="X31" s="29" t="s">
        <v>35</v>
      </c>
      <c r="Y31" s="103"/>
      <c r="Z31" s="33">
        <v>3096</v>
      </c>
      <c r="AA31" s="181"/>
      <c r="AB31" s="33" t="str">
        <f t="shared" si="7"/>
        <v>По запросу</v>
      </c>
      <c r="AC31" s="181"/>
      <c r="AD31" s="145">
        <f t="shared" si="8"/>
        <v>2580</v>
      </c>
      <c r="AE31" s="181"/>
      <c r="AF31" s="181"/>
      <c r="AG31" s="181"/>
      <c r="AH31" s="181"/>
      <c r="AI31" s="29">
        <v>1.1160000000000001</v>
      </c>
      <c r="AJ31" s="29">
        <v>1.6021000000000001E-2</v>
      </c>
      <c r="AK31" s="29">
        <v>0</v>
      </c>
      <c r="AL31" s="29"/>
      <c r="AM31" s="29" t="s">
        <v>28</v>
      </c>
      <c r="AN31" s="158" t="s">
        <v>28</v>
      </c>
      <c r="AO31" s="29" t="s">
        <v>28</v>
      </c>
      <c r="AP31" s="29">
        <v>50</v>
      </c>
      <c r="AQ31" s="29">
        <v>1790</v>
      </c>
      <c r="AR31" s="29">
        <v>1790</v>
      </c>
      <c r="AS31" s="29">
        <v>250</v>
      </c>
      <c r="AT31" s="29">
        <v>55.800000000000004</v>
      </c>
      <c r="AU31" s="144">
        <v>0.80105000000000004</v>
      </c>
      <c r="AV31" s="36"/>
      <c r="AW31" s="102"/>
      <c r="AX31" s="129" t="s">
        <v>4744</v>
      </c>
      <c r="BM31" s="131"/>
      <c r="BN31" s="131"/>
    </row>
    <row r="32" spans="1:66" x14ac:dyDescent="0.3">
      <c r="A32" s="59"/>
      <c r="B32" s="47"/>
      <c r="C32" s="45">
        <v>1136622</v>
      </c>
      <c r="D32" s="28">
        <v>1008941</v>
      </c>
      <c r="F32" s="30" t="s">
        <v>5320</v>
      </c>
      <c r="G32" s="29" t="s">
        <v>42</v>
      </c>
      <c r="H32" s="157" t="s">
        <v>4781</v>
      </c>
      <c r="I32" s="103"/>
      <c r="J32" s="103"/>
      <c r="K32" s="103"/>
      <c r="L32" s="103"/>
      <c r="M32" s="103"/>
      <c r="N32" s="29">
        <f t="shared" si="0"/>
        <v>1008941</v>
      </c>
      <c r="O32" s="29" t="str">
        <f t="shared" si="1"/>
        <v/>
      </c>
      <c r="P32" s="29" t="str">
        <f t="shared" si="2"/>
        <v/>
      </c>
      <c r="Q32" s="29" t="str">
        <f t="shared" si="3"/>
        <v/>
      </c>
      <c r="R32" s="29" t="str">
        <f t="shared" si="4"/>
        <v/>
      </c>
      <c r="S32" s="29" t="str">
        <f t="shared" si="5"/>
        <v/>
      </c>
      <c r="T32" s="29" t="str">
        <f t="shared" si="6"/>
        <v/>
      </c>
      <c r="U32" s="29"/>
      <c r="V32" s="45">
        <v>1136621</v>
      </c>
      <c r="W32" s="32" t="s">
        <v>3784</v>
      </c>
      <c r="X32" s="29" t="s">
        <v>35</v>
      </c>
      <c r="Y32" s="103"/>
      <c r="Z32" s="33">
        <v>3096</v>
      </c>
      <c r="AA32" s="181"/>
      <c r="AB32" s="33" t="str">
        <f t="shared" si="7"/>
        <v>По запросу</v>
      </c>
      <c r="AC32" s="181"/>
      <c r="AD32" s="145">
        <f t="shared" si="8"/>
        <v>2580</v>
      </c>
      <c r="AE32" s="181"/>
      <c r="AF32" s="181"/>
      <c r="AG32" s="181"/>
      <c r="AH32" s="181"/>
      <c r="AI32" s="29">
        <v>1.048</v>
      </c>
      <c r="AJ32" s="29">
        <v>3.9690000000000003E-3</v>
      </c>
      <c r="AK32" s="29">
        <v>0</v>
      </c>
      <c r="AL32" s="29"/>
      <c r="AM32" s="29" t="s">
        <v>28</v>
      </c>
      <c r="AN32" s="158" t="s">
        <v>28</v>
      </c>
      <c r="AO32" s="29" t="s">
        <v>28</v>
      </c>
      <c r="AP32" s="29">
        <v>6</v>
      </c>
      <c r="AQ32" s="29">
        <v>6000</v>
      </c>
      <c r="AR32" s="29">
        <v>65</v>
      </c>
      <c r="AS32" s="29">
        <v>65</v>
      </c>
      <c r="AT32" s="29">
        <v>6.2880000000000003</v>
      </c>
      <c r="AU32" s="144">
        <v>2.3814000000000002E-2</v>
      </c>
      <c r="AV32" s="36"/>
      <c r="AW32" s="102"/>
      <c r="AX32" s="129" t="s">
        <v>4744</v>
      </c>
      <c r="BM32" s="131"/>
      <c r="BN32" s="131"/>
    </row>
    <row r="33" spans="1:68" x14ac:dyDescent="0.3">
      <c r="A33" s="59"/>
      <c r="B33" s="47"/>
      <c r="C33" s="45">
        <v>1136623</v>
      </c>
      <c r="D33" s="28">
        <v>1008982</v>
      </c>
      <c r="F33" s="30" t="s">
        <v>5321</v>
      </c>
      <c r="G33" s="29" t="s">
        <v>31</v>
      </c>
      <c r="H33" s="157" t="s">
        <v>4781</v>
      </c>
      <c r="I33" s="103"/>
      <c r="J33" s="103"/>
      <c r="K33" s="103"/>
      <c r="L33" s="103"/>
      <c r="M33" s="103"/>
      <c r="N33" s="29">
        <f t="shared" si="0"/>
        <v>1008982</v>
      </c>
      <c r="O33" s="29" t="str">
        <f t="shared" si="1"/>
        <v/>
      </c>
      <c r="P33" s="29" t="str">
        <f t="shared" si="2"/>
        <v/>
      </c>
      <c r="Q33" s="29" t="str">
        <f t="shared" si="3"/>
        <v/>
      </c>
      <c r="R33" s="29" t="str">
        <f t="shared" si="4"/>
        <v/>
      </c>
      <c r="S33" s="29" t="str">
        <f t="shared" si="5"/>
        <v/>
      </c>
      <c r="T33" s="29" t="str">
        <f t="shared" si="6"/>
        <v/>
      </c>
      <c r="U33" s="29"/>
      <c r="V33" s="45">
        <v>1136624</v>
      </c>
      <c r="W33" s="32" t="s">
        <v>3784</v>
      </c>
      <c r="X33" s="29" t="s">
        <v>35</v>
      </c>
      <c r="Y33" s="103"/>
      <c r="Z33" s="33">
        <v>4769</v>
      </c>
      <c r="AA33" s="181"/>
      <c r="AB33" s="33" t="str">
        <f t="shared" si="7"/>
        <v>По запросу</v>
      </c>
      <c r="AC33" s="181"/>
      <c r="AD33" s="145">
        <f t="shared" si="8"/>
        <v>3974.1669999999999</v>
      </c>
      <c r="AE33" s="181"/>
      <c r="AF33" s="181"/>
      <c r="AG33" s="181"/>
      <c r="AH33" s="181"/>
      <c r="AI33" s="29">
        <v>1.4610000000000001</v>
      </c>
      <c r="AJ33" s="29">
        <v>3.6979999999999999E-2</v>
      </c>
      <c r="AK33" s="29">
        <v>0</v>
      </c>
      <c r="AL33" s="29"/>
      <c r="AM33" s="29" t="s">
        <v>28</v>
      </c>
      <c r="AN33" s="158" t="s">
        <v>28</v>
      </c>
      <c r="AO33" s="29" t="s">
        <v>28</v>
      </c>
      <c r="AP33" s="29">
        <v>50</v>
      </c>
      <c r="AQ33" s="29">
        <v>2150</v>
      </c>
      <c r="AR33" s="29">
        <v>400</v>
      </c>
      <c r="AS33" s="29">
        <v>2150</v>
      </c>
      <c r="AT33" s="29">
        <v>73.05</v>
      </c>
      <c r="AU33" s="144">
        <v>1.849</v>
      </c>
      <c r="AV33" s="36"/>
      <c r="AW33" s="102"/>
      <c r="AX33" s="129" t="s">
        <v>4744</v>
      </c>
      <c r="BM33" s="131"/>
      <c r="BN33" s="131"/>
    </row>
    <row r="34" spans="1:68" x14ac:dyDescent="0.3">
      <c r="A34" s="59"/>
      <c r="B34" s="47"/>
      <c r="C34" s="45">
        <v>1136624</v>
      </c>
      <c r="D34" s="28">
        <v>1008864</v>
      </c>
      <c r="F34" s="30" t="s">
        <v>5322</v>
      </c>
      <c r="G34" s="29" t="s">
        <v>31</v>
      </c>
      <c r="H34" s="157" t="s">
        <v>4781</v>
      </c>
      <c r="I34" s="103"/>
      <c r="J34" s="103"/>
      <c r="K34" s="103"/>
      <c r="L34" s="103"/>
      <c r="M34" s="103"/>
      <c r="N34" s="29">
        <f t="shared" si="0"/>
        <v>1008864</v>
      </c>
      <c r="O34" s="29" t="str">
        <f t="shared" si="1"/>
        <v/>
      </c>
      <c r="P34" s="29" t="str">
        <f t="shared" si="2"/>
        <v/>
      </c>
      <c r="Q34" s="29" t="str">
        <f t="shared" si="3"/>
        <v/>
      </c>
      <c r="R34" s="29" t="str">
        <f t="shared" si="4"/>
        <v/>
      </c>
      <c r="S34" s="29" t="str">
        <f t="shared" si="5"/>
        <v/>
      </c>
      <c r="T34" s="29" t="str">
        <f t="shared" si="6"/>
        <v/>
      </c>
      <c r="U34" s="29"/>
      <c r="V34" s="45">
        <v>1136623</v>
      </c>
      <c r="W34" s="32" t="s">
        <v>3784</v>
      </c>
      <c r="X34" s="29" t="s">
        <v>35</v>
      </c>
      <c r="Y34" s="103"/>
      <c r="Z34" s="33">
        <v>4769</v>
      </c>
      <c r="AA34" s="181"/>
      <c r="AB34" s="33" t="str">
        <f t="shared" si="7"/>
        <v>По запросу</v>
      </c>
      <c r="AC34" s="181"/>
      <c r="AD34" s="145">
        <f t="shared" si="8"/>
        <v>3974.1669999999999</v>
      </c>
      <c r="AE34" s="181"/>
      <c r="AF34" s="181"/>
      <c r="AG34" s="181"/>
      <c r="AH34" s="181"/>
      <c r="AI34" s="29">
        <v>1.4350000000000001</v>
      </c>
      <c r="AJ34" s="29">
        <v>0.01</v>
      </c>
      <c r="AK34" s="29">
        <v>0</v>
      </c>
      <c r="AL34" s="29"/>
      <c r="AM34" s="29" t="s">
        <v>28</v>
      </c>
      <c r="AN34" s="158" t="s">
        <v>28</v>
      </c>
      <c r="AO34" s="29" t="s">
        <v>28</v>
      </c>
      <c r="AP34" s="29">
        <v>6</v>
      </c>
      <c r="AQ34" s="29">
        <v>6000</v>
      </c>
      <c r="AR34" s="29">
        <v>77</v>
      </c>
      <c r="AS34" s="29">
        <v>77</v>
      </c>
      <c r="AT34" s="29">
        <v>8.61</v>
      </c>
      <c r="AU34" s="144">
        <v>0.06</v>
      </c>
      <c r="AV34" s="36"/>
      <c r="AW34" s="102"/>
      <c r="AX34" s="129" t="s">
        <v>4744</v>
      </c>
      <c r="BM34" s="131"/>
      <c r="BN34" s="131"/>
    </row>
    <row r="35" spans="1:68" x14ac:dyDescent="0.3">
      <c r="A35" s="59"/>
      <c r="B35" s="47"/>
      <c r="C35" s="45">
        <v>1136625</v>
      </c>
      <c r="D35" s="28">
        <v>1008874</v>
      </c>
      <c r="F35" s="30" t="s">
        <v>5323</v>
      </c>
      <c r="G35" s="29" t="s">
        <v>31</v>
      </c>
      <c r="H35" s="157" t="s">
        <v>4781</v>
      </c>
      <c r="I35" s="103"/>
      <c r="J35" s="103"/>
      <c r="K35" s="103"/>
      <c r="L35" s="103"/>
      <c r="M35" s="103"/>
      <c r="N35" s="29">
        <f t="shared" si="0"/>
        <v>1008874</v>
      </c>
      <c r="O35" s="29" t="str">
        <f t="shared" si="1"/>
        <v/>
      </c>
      <c r="P35" s="29" t="str">
        <f t="shared" si="2"/>
        <v/>
      </c>
      <c r="Q35" s="29" t="str">
        <f t="shared" si="3"/>
        <v/>
      </c>
      <c r="R35" s="29" t="str">
        <f t="shared" si="4"/>
        <v/>
      </c>
      <c r="S35" s="29" t="str">
        <f t="shared" si="5"/>
        <v/>
      </c>
      <c r="T35" s="29" t="str">
        <f t="shared" si="6"/>
        <v/>
      </c>
      <c r="U35" s="29"/>
      <c r="V35" s="29"/>
      <c r="W35" s="32" t="s">
        <v>3784</v>
      </c>
      <c r="X35" s="29" t="s">
        <v>35</v>
      </c>
      <c r="Y35" s="103"/>
      <c r="Z35" s="33">
        <v>6900</v>
      </c>
      <c r="AA35" s="181"/>
      <c r="AB35" s="33" t="str">
        <f t="shared" si="7"/>
        <v>По запросу</v>
      </c>
      <c r="AC35" s="181"/>
      <c r="AD35" s="145">
        <f t="shared" si="8"/>
        <v>5750</v>
      </c>
      <c r="AE35" s="181"/>
      <c r="AF35" s="181"/>
      <c r="AG35" s="181"/>
      <c r="AH35" s="181"/>
      <c r="AI35" s="29">
        <v>2.113</v>
      </c>
      <c r="AJ35" s="29">
        <v>9.0329999999999994E-3</v>
      </c>
      <c r="AK35" s="29">
        <v>0</v>
      </c>
      <c r="AL35" s="29"/>
      <c r="AM35" s="29" t="s">
        <v>28</v>
      </c>
      <c r="AN35" s="158" t="s">
        <v>28</v>
      </c>
      <c r="AO35" s="29" t="s">
        <v>28</v>
      </c>
      <c r="AP35" s="29">
        <v>6</v>
      </c>
      <c r="AQ35" s="29">
        <v>6000</v>
      </c>
      <c r="AR35" s="29">
        <v>90</v>
      </c>
      <c r="AS35" s="29">
        <v>90</v>
      </c>
      <c r="AT35" s="29">
        <v>12.678000000000001</v>
      </c>
      <c r="AU35" s="144">
        <v>5.4197999999999996E-2</v>
      </c>
      <c r="AV35" s="36"/>
      <c r="AW35" s="102"/>
      <c r="AX35" s="129" t="s">
        <v>4744</v>
      </c>
      <c r="BM35" s="131"/>
      <c r="BN35" s="131"/>
    </row>
    <row r="36" spans="1:68" x14ac:dyDescent="0.3">
      <c r="A36" s="59"/>
      <c r="B36" s="47"/>
      <c r="C36" s="45">
        <v>1136626</v>
      </c>
      <c r="D36" s="28">
        <v>1008879</v>
      </c>
      <c r="F36" s="30" t="s">
        <v>5324</v>
      </c>
      <c r="G36" s="29" t="s">
        <v>31</v>
      </c>
      <c r="H36" s="157" t="s">
        <v>4781</v>
      </c>
      <c r="I36" s="103"/>
      <c r="J36" s="103"/>
      <c r="K36" s="103"/>
      <c r="L36" s="103"/>
      <c r="M36" s="103"/>
      <c r="N36" s="29">
        <f t="shared" si="0"/>
        <v>1008879</v>
      </c>
      <c r="O36" s="29" t="str">
        <f t="shared" si="1"/>
        <v/>
      </c>
      <c r="P36" s="29" t="str">
        <f t="shared" si="2"/>
        <v/>
      </c>
      <c r="Q36" s="29" t="str">
        <f t="shared" si="3"/>
        <v/>
      </c>
      <c r="R36" s="29" t="str">
        <f t="shared" si="4"/>
        <v/>
      </c>
      <c r="S36" s="29" t="str">
        <f t="shared" si="5"/>
        <v/>
      </c>
      <c r="T36" s="29" t="str">
        <f t="shared" si="6"/>
        <v/>
      </c>
      <c r="U36" s="29"/>
      <c r="V36" s="29"/>
      <c r="W36" s="32" t="s">
        <v>3784</v>
      </c>
      <c r="X36" s="29" t="s">
        <v>35</v>
      </c>
      <c r="Y36" s="103"/>
      <c r="Z36" s="33">
        <v>9537</v>
      </c>
      <c r="AA36" s="181"/>
      <c r="AB36" s="33" t="str">
        <f t="shared" si="7"/>
        <v>По запросу</v>
      </c>
      <c r="AC36" s="181"/>
      <c r="AD36" s="145">
        <f t="shared" si="8"/>
        <v>7947.5</v>
      </c>
      <c r="AE36" s="181"/>
      <c r="AF36" s="181"/>
      <c r="AG36" s="181"/>
      <c r="AH36" s="181"/>
      <c r="AI36" s="29">
        <v>3.0950000000000002</v>
      </c>
      <c r="AJ36" s="29">
        <v>1.21E-2</v>
      </c>
      <c r="AK36" s="29">
        <v>0</v>
      </c>
      <c r="AL36" s="29"/>
      <c r="AM36" s="29" t="s">
        <v>28</v>
      </c>
      <c r="AN36" s="158" t="s">
        <v>28</v>
      </c>
      <c r="AO36" s="29" t="s">
        <v>28</v>
      </c>
      <c r="AP36" s="29">
        <v>6</v>
      </c>
      <c r="AQ36" s="29">
        <v>6000</v>
      </c>
      <c r="AR36" s="29">
        <v>112</v>
      </c>
      <c r="AS36" s="29">
        <v>112</v>
      </c>
      <c r="AT36" s="29">
        <v>18.57</v>
      </c>
      <c r="AU36" s="144">
        <v>7.2599999999999998E-2</v>
      </c>
      <c r="AV36" s="36"/>
      <c r="AW36" s="102"/>
      <c r="AX36" s="129" t="s">
        <v>4744</v>
      </c>
      <c r="BM36" s="131"/>
      <c r="BN36" s="131"/>
    </row>
    <row r="37" spans="1:68" x14ac:dyDescent="0.3">
      <c r="A37" s="1"/>
      <c r="B37" s="47">
        <v>5</v>
      </c>
      <c r="C37" s="45">
        <v>1062883</v>
      </c>
      <c r="D37" s="29"/>
      <c r="E37" s="29"/>
      <c r="F37" s="31" t="s">
        <v>30</v>
      </c>
      <c r="G37" s="29" t="s">
        <v>31</v>
      </c>
      <c r="H37" s="148"/>
      <c r="I37" s="148" t="s">
        <v>32</v>
      </c>
      <c r="J37" s="147" t="s">
        <v>33</v>
      </c>
      <c r="K37" s="148">
        <v>0</v>
      </c>
      <c r="L37" s="148" t="s">
        <v>32</v>
      </c>
      <c r="M37" s="147">
        <v>42410</v>
      </c>
      <c r="N37" s="29" t="str">
        <f t="shared" si="0"/>
        <v/>
      </c>
      <c r="O37" s="29" t="str">
        <f t="shared" si="1"/>
        <v/>
      </c>
      <c r="P37" s="29" t="str">
        <f t="shared" si="2"/>
        <v/>
      </c>
      <c r="Q37" s="29" t="str">
        <f t="shared" si="3"/>
        <v/>
      </c>
      <c r="R37" s="29" t="str">
        <f t="shared" si="4"/>
        <v/>
      </c>
      <c r="S37" s="29" t="str">
        <f t="shared" si="5"/>
        <v/>
      </c>
      <c r="T37" s="29" t="str">
        <f t="shared" si="6"/>
        <v/>
      </c>
      <c r="U37" s="29"/>
      <c r="V37" s="29"/>
      <c r="W37" s="32" t="s">
        <v>34</v>
      </c>
      <c r="X37" s="29" t="s">
        <v>35</v>
      </c>
      <c r="Y37" s="146">
        <v>176.45</v>
      </c>
      <c r="Z37" s="33">
        <v>225.86</v>
      </c>
      <c r="AA37" s="34">
        <f t="shared" ref="AA37:AA68" si="11">ROUND(Z37/Y37-1,3)</f>
        <v>0.28000000000000003</v>
      </c>
      <c r="AB37" s="33">
        <f t="shared" si="7"/>
        <v>225.86</v>
      </c>
      <c r="AC37" s="34">
        <f t="shared" ref="AC37:AC68" si="12">(AD37-AE37)/AE37</f>
        <v>0.28002203452074925</v>
      </c>
      <c r="AD37" s="145">
        <f t="shared" si="8"/>
        <v>188.21700000000001</v>
      </c>
      <c r="AE37" s="105">
        <v>147.042</v>
      </c>
      <c r="AF37" s="34" t="s">
        <v>36</v>
      </c>
      <c r="AG37" s="34" t="s">
        <v>36</v>
      </c>
      <c r="AH37" s="34" t="s">
        <v>36</v>
      </c>
      <c r="AI37" s="29">
        <v>7.9000000000000001E-2</v>
      </c>
      <c r="AJ37" s="29">
        <v>5.0699999999999996E-4</v>
      </c>
      <c r="AK37" s="29">
        <v>0</v>
      </c>
      <c r="AL37" s="29">
        <v>0</v>
      </c>
      <c r="AM37" s="29" t="s">
        <v>28</v>
      </c>
      <c r="AN37" s="44" t="s">
        <v>27</v>
      </c>
      <c r="AO37" s="29" t="s">
        <v>28</v>
      </c>
      <c r="AP37" s="29">
        <v>120</v>
      </c>
      <c r="AQ37" s="29">
        <v>780</v>
      </c>
      <c r="AR37" s="29">
        <v>780</v>
      </c>
      <c r="AS37" s="29">
        <v>100</v>
      </c>
      <c r="AT37" s="29">
        <v>9.48</v>
      </c>
      <c r="AU37" s="144">
        <v>6.0839999999999998E-2</v>
      </c>
      <c r="AV37" s="36" t="s">
        <v>28</v>
      </c>
      <c r="AW37" s="102" t="s">
        <v>33</v>
      </c>
      <c r="AX37" s="129" t="s">
        <v>33</v>
      </c>
      <c r="AY37" s="106">
        <v>11280</v>
      </c>
      <c r="BD37" t="s">
        <v>29</v>
      </c>
      <c r="BE37" t="s">
        <v>4337</v>
      </c>
      <c r="BF37" t="s">
        <v>4739</v>
      </c>
      <c r="BH37" t="str">
        <f t="shared" ref="BH37:BH100" si="13">IF(OR(H37="Регулярный ассортимент",AK37&gt;0,AL37&gt;0),"AV","")</f>
        <v/>
      </c>
      <c r="BJ37" t="str">
        <f t="shared" ref="BJ37:BJ100" si="14">IF(AB37-Z37=0,"OK")</f>
        <v>OK</v>
      </c>
      <c r="BK37" s="130" t="s">
        <v>5302</v>
      </c>
      <c r="BL37" s="130" t="e">
        <v>#VALUE!</v>
      </c>
      <c r="BM37" s="131" t="s">
        <v>33</v>
      </c>
      <c r="BN37" s="131" t="e">
        <v>#VALUE!</v>
      </c>
      <c r="BO37" t="e">
        <v>#N/A</v>
      </c>
      <c r="BP37">
        <v>0</v>
      </c>
    </row>
    <row r="38" spans="1:68" x14ac:dyDescent="0.3">
      <c r="A38" s="1"/>
      <c r="B38" s="47">
        <v>6</v>
      </c>
      <c r="C38" s="45">
        <v>1062884</v>
      </c>
      <c r="D38" s="29"/>
      <c r="E38" s="29"/>
      <c r="F38" s="31" t="s">
        <v>38</v>
      </c>
      <c r="G38" s="29" t="s">
        <v>39</v>
      </c>
      <c r="H38" s="70"/>
      <c r="I38" s="148" t="s">
        <v>32</v>
      </c>
      <c r="J38" s="147" t="s">
        <v>33</v>
      </c>
      <c r="K38" s="148">
        <v>0</v>
      </c>
      <c r="L38" s="148" t="s">
        <v>32</v>
      </c>
      <c r="M38" s="147">
        <v>42410</v>
      </c>
      <c r="N38" s="29" t="str">
        <f t="shared" si="0"/>
        <v/>
      </c>
      <c r="O38" s="29" t="str">
        <f t="shared" si="1"/>
        <v/>
      </c>
      <c r="P38" s="29" t="str">
        <f t="shared" si="2"/>
        <v/>
      </c>
      <c r="Q38" s="29" t="str">
        <f t="shared" si="3"/>
        <v/>
      </c>
      <c r="R38" s="29" t="str">
        <f t="shared" si="4"/>
        <v/>
      </c>
      <c r="S38" s="29" t="str">
        <f t="shared" si="5"/>
        <v/>
      </c>
      <c r="T38" s="29" t="str">
        <f t="shared" si="6"/>
        <v/>
      </c>
      <c r="U38" s="29"/>
      <c r="V38" s="29"/>
      <c r="W38" s="32" t="s">
        <v>34</v>
      </c>
      <c r="X38" s="29" t="s">
        <v>35</v>
      </c>
      <c r="Y38" s="146">
        <v>176.45</v>
      </c>
      <c r="Z38" s="33">
        <v>225.86</v>
      </c>
      <c r="AA38" s="34">
        <f t="shared" si="11"/>
        <v>0.28000000000000003</v>
      </c>
      <c r="AB38" s="33">
        <f t="shared" si="7"/>
        <v>225.86</v>
      </c>
      <c r="AC38" s="34">
        <f t="shared" si="12"/>
        <v>0.28002203452074925</v>
      </c>
      <c r="AD38" s="145">
        <f t="shared" ref="AD38:AD69" si="15">ROUND(Z38/1.2,3)</f>
        <v>188.21700000000001</v>
      </c>
      <c r="AE38" s="105">
        <v>147.042</v>
      </c>
      <c r="AF38" s="34" t="s">
        <v>36</v>
      </c>
      <c r="AG38" s="34" t="s">
        <v>36</v>
      </c>
      <c r="AH38" s="34" t="s">
        <v>36</v>
      </c>
      <c r="AI38" s="29">
        <v>7.9000000000000001E-2</v>
      </c>
      <c r="AJ38" s="29">
        <v>4.3100000000000001E-4</v>
      </c>
      <c r="AK38" s="29">
        <v>0</v>
      </c>
      <c r="AL38" s="29">
        <v>0</v>
      </c>
      <c r="AM38" s="29" t="s">
        <v>28</v>
      </c>
      <c r="AN38" s="44" t="s">
        <v>27</v>
      </c>
      <c r="AO38" s="29" t="s">
        <v>28</v>
      </c>
      <c r="AP38" s="29">
        <v>240</v>
      </c>
      <c r="AQ38" s="29">
        <v>780</v>
      </c>
      <c r="AR38" s="29">
        <v>780</v>
      </c>
      <c r="AS38" s="29">
        <v>170</v>
      </c>
      <c r="AT38" s="29">
        <v>18.96</v>
      </c>
      <c r="AU38" s="144">
        <v>0.10342800000000001</v>
      </c>
      <c r="AV38" s="36" t="s">
        <v>28</v>
      </c>
      <c r="AW38" s="102" t="s">
        <v>33</v>
      </c>
      <c r="AX38" s="129" t="s">
        <v>33</v>
      </c>
      <c r="AY38" s="106">
        <v>11040</v>
      </c>
      <c r="BD38" t="s">
        <v>29</v>
      </c>
      <c r="BE38" t="s">
        <v>4337</v>
      </c>
      <c r="BF38" t="s">
        <v>4739</v>
      </c>
      <c r="BH38" t="str">
        <f t="shared" si="13"/>
        <v/>
      </c>
      <c r="BJ38" t="str">
        <f t="shared" si="14"/>
        <v>OK</v>
      </c>
      <c r="BK38" s="130" t="s">
        <v>5302</v>
      </c>
      <c r="BL38" s="130" t="e">
        <v>#VALUE!</v>
      </c>
      <c r="BM38" s="131" t="s">
        <v>33</v>
      </c>
      <c r="BN38" s="131" t="e">
        <v>#VALUE!</v>
      </c>
      <c r="BO38" t="e">
        <v>#N/A</v>
      </c>
      <c r="BP38">
        <v>240</v>
      </c>
    </row>
    <row r="39" spans="1:68" ht="25.2" x14ac:dyDescent="0.3">
      <c r="A39" s="1"/>
      <c r="B39" s="47">
        <v>7</v>
      </c>
      <c r="C39" s="45">
        <v>1062885</v>
      </c>
      <c r="D39" s="29"/>
      <c r="E39" s="29"/>
      <c r="F39" s="31" t="s">
        <v>40</v>
      </c>
      <c r="G39" s="29" t="s">
        <v>31</v>
      </c>
      <c r="H39" s="70" t="s">
        <v>4779</v>
      </c>
      <c r="I39" s="148" t="s">
        <v>32</v>
      </c>
      <c r="J39" s="147" t="s">
        <v>33</v>
      </c>
      <c r="K39" s="148">
        <v>0</v>
      </c>
      <c r="L39" s="148" t="s">
        <v>32</v>
      </c>
      <c r="M39" s="147">
        <v>42410</v>
      </c>
      <c r="N39" s="29" t="str">
        <f t="shared" si="0"/>
        <v/>
      </c>
      <c r="O39" s="29" t="str">
        <f t="shared" si="1"/>
        <v/>
      </c>
      <c r="P39" s="29" t="str">
        <f t="shared" si="2"/>
        <v/>
      </c>
      <c r="Q39" s="29" t="str">
        <f t="shared" si="3"/>
        <v/>
      </c>
      <c r="R39" s="29" t="str">
        <f t="shared" si="4"/>
        <v/>
      </c>
      <c r="S39" s="29" t="str">
        <f t="shared" si="5"/>
        <v/>
      </c>
      <c r="T39" s="29" t="str">
        <f t="shared" si="6"/>
        <v/>
      </c>
      <c r="U39" s="29"/>
      <c r="V39" s="29"/>
      <c r="W39" s="32" t="s">
        <v>34</v>
      </c>
      <c r="X39" s="29" t="s">
        <v>35</v>
      </c>
      <c r="Y39" s="146">
        <v>176.45</v>
      </c>
      <c r="Z39" s="33">
        <v>225.86</v>
      </c>
      <c r="AA39" s="34">
        <f t="shared" si="11"/>
        <v>0.28000000000000003</v>
      </c>
      <c r="AB39" s="33">
        <f t="shared" si="7"/>
        <v>225.86</v>
      </c>
      <c r="AC39" s="34">
        <f t="shared" si="12"/>
        <v>0.28002203452074925</v>
      </c>
      <c r="AD39" s="145">
        <f t="shared" si="15"/>
        <v>188.21700000000001</v>
      </c>
      <c r="AE39" s="105">
        <v>147.042</v>
      </c>
      <c r="AF39" s="34" t="s">
        <v>36</v>
      </c>
      <c r="AG39" s="34" t="s">
        <v>36</v>
      </c>
      <c r="AH39" s="34" t="s">
        <v>36</v>
      </c>
      <c r="AI39" s="29">
        <v>8.2000000000000003E-2</v>
      </c>
      <c r="AJ39" s="29">
        <v>1.9000000000000001E-4</v>
      </c>
      <c r="AK39" s="29">
        <v>15360</v>
      </c>
      <c r="AL39" s="29">
        <v>0</v>
      </c>
      <c r="AM39" s="29" t="s">
        <v>28</v>
      </c>
      <c r="AN39" s="158" t="s">
        <v>28</v>
      </c>
      <c r="AO39" s="29" t="s">
        <v>28</v>
      </c>
      <c r="AP39" s="29">
        <v>960</v>
      </c>
      <c r="AQ39" s="29">
        <v>780</v>
      </c>
      <c r="AR39" s="29">
        <v>780</v>
      </c>
      <c r="AS39" s="29">
        <v>300</v>
      </c>
      <c r="AT39" s="29">
        <v>78.72</v>
      </c>
      <c r="AU39" s="144">
        <v>0.18251999999999999</v>
      </c>
      <c r="AV39" s="36" t="s">
        <v>28</v>
      </c>
      <c r="AW39" s="102" t="s">
        <v>33</v>
      </c>
      <c r="AX39" s="129" t="s">
        <v>33</v>
      </c>
      <c r="AY39" s="106">
        <v>203520</v>
      </c>
      <c r="BD39" t="s">
        <v>29</v>
      </c>
      <c r="BE39" t="s">
        <v>4337</v>
      </c>
      <c r="BF39" t="s">
        <v>4739</v>
      </c>
      <c r="BH39" t="str">
        <f t="shared" si="13"/>
        <v>AV</v>
      </c>
      <c r="BJ39" t="str">
        <f t="shared" si="14"/>
        <v>OK</v>
      </c>
      <c r="BK39" s="130">
        <v>225.86</v>
      </c>
      <c r="BL39" s="130" t="s">
        <v>37</v>
      </c>
      <c r="BM39" s="131" t="s">
        <v>33</v>
      </c>
      <c r="BN39" s="131" t="e">
        <v>#VALUE!</v>
      </c>
      <c r="BO39">
        <v>225.86</v>
      </c>
      <c r="BP39">
        <v>4800</v>
      </c>
    </row>
    <row r="40" spans="1:68" ht="25.2" x14ac:dyDescent="0.3">
      <c r="A40" s="1"/>
      <c r="B40" s="47">
        <v>8</v>
      </c>
      <c r="C40" s="45">
        <v>1062044</v>
      </c>
      <c r="D40" s="29"/>
      <c r="E40" s="29"/>
      <c r="F40" s="31" t="s">
        <v>41</v>
      </c>
      <c r="G40" s="29" t="s">
        <v>42</v>
      </c>
      <c r="H40" s="70" t="s">
        <v>59</v>
      </c>
      <c r="I40" s="148" t="s">
        <v>32</v>
      </c>
      <c r="J40" s="147" t="s">
        <v>33</v>
      </c>
      <c r="K40" s="148">
        <v>0</v>
      </c>
      <c r="L40" s="148" t="s">
        <v>32</v>
      </c>
      <c r="M40" s="147">
        <v>42410</v>
      </c>
      <c r="N40" s="29" t="str">
        <f t="shared" si="0"/>
        <v/>
      </c>
      <c r="O40" s="29" t="str">
        <f t="shared" si="1"/>
        <v/>
      </c>
      <c r="P40" s="29" t="str">
        <f t="shared" si="2"/>
        <v/>
      </c>
      <c r="Q40" s="29">
        <f t="shared" si="3"/>
        <v>1136609</v>
      </c>
      <c r="R40" s="29" t="str">
        <f t="shared" si="4"/>
        <v/>
      </c>
      <c r="S40" s="29" t="str">
        <f t="shared" si="5"/>
        <v/>
      </c>
      <c r="T40" s="29">
        <f t="shared" si="6"/>
        <v>1136609</v>
      </c>
      <c r="U40" s="29">
        <v>1136609</v>
      </c>
      <c r="V40" s="29"/>
      <c r="W40" s="32" t="s">
        <v>34</v>
      </c>
      <c r="X40" s="29" t="s">
        <v>35</v>
      </c>
      <c r="Y40" s="146">
        <v>181.74</v>
      </c>
      <c r="Z40" s="33">
        <v>232.62</v>
      </c>
      <c r="AA40" s="34">
        <f t="shared" si="11"/>
        <v>0.28000000000000003</v>
      </c>
      <c r="AB40" s="33">
        <f t="shared" si="7"/>
        <v>232.62</v>
      </c>
      <c r="AC40" s="34">
        <f t="shared" si="12"/>
        <v>0.27996038296467485</v>
      </c>
      <c r="AD40" s="145">
        <f t="shared" si="15"/>
        <v>193.85</v>
      </c>
      <c r="AE40" s="105">
        <v>151.44999999999999</v>
      </c>
      <c r="AF40" s="34" t="s">
        <v>36</v>
      </c>
      <c r="AG40" s="34" t="s">
        <v>36</v>
      </c>
      <c r="AH40" s="34" t="s">
        <v>36</v>
      </c>
      <c r="AI40" s="29">
        <v>9.0999999999999998E-2</v>
      </c>
      <c r="AJ40" s="29">
        <v>6.2399999999999999E-4</v>
      </c>
      <c r="AK40" s="29">
        <v>0</v>
      </c>
      <c r="AL40" s="29">
        <v>0</v>
      </c>
      <c r="AM40" s="29" t="s">
        <v>28</v>
      </c>
      <c r="AN40" s="158" t="s">
        <v>28</v>
      </c>
      <c r="AO40" s="29" t="s">
        <v>28</v>
      </c>
      <c r="AP40" s="29">
        <v>120</v>
      </c>
      <c r="AQ40" s="29">
        <v>800</v>
      </c>
      <c r="AR40" s="29">
        <v>780</v>
      </c>
      <c r="AS40" s="29">
        <v>120</v>
      </c>
      <c r="AT40" s="29">
        <v>10.92</v>
      </c>
      <c r="AU40" s="144">
        <v>7.4880000000000002E-2</v>
      </c>
      <c r="AV40" s="36" t="s">
        <v>28</v>
      </c>
      <c r="AW40" s="102" t="s">
        <v>33</v>
      </c>
      <c r="AX40" s="129" t="s">
        <v>33</v>
      </c>
      <c r="AY40" s="106">
        <v>1508160</v>
      </c>
      <c r="BD40" t="s">
        <v>29</v>
      </c>
      <c r="BE40" t="s">
        <v>4337</v>
      </c>
      <c r="BF40" t="s">
        <v>4739</v>
      </c>
      <c r="BH40" t="str">
        <f t="shared" si="13"/>
        <v/>
      </c>
      <c r="BJ40" t="str">
        <f t="shared" si="14"/>
        <v>OK</v>
      </c>
      <c r="BK40" s="130" t="s">
        <v>5302</v>
      </c>
      <c r="BL40" s="130" t="e">
        <v>#VALUE!</v>
      </c>
      <c r="BM40" s="131" t="s">
        <v>33</v>
      </c>
      <c r="BN40" s="131" t="e">
        <v>#VALUE!</v>
      </c>
      <c r="BO40" t="e">
        <v>#N/A</v>
      </c>
      <c r="BP40">
        <v>52800</v>
      </c>
    </row>
    <row r="41" spans="1:68" ht="37.799999999999997" x14ac:dyDescent="0.3">
      <c r="A41" s="1"/>
      <c r="B41" s="47">
        <v>9</v>
      </c>
      <c r="C41" s="45">
        <v>1062045</v>
      </c>
      <c r="D41" s="29"/>
      <c r="E41" s="29"/>
      <c r="F41" s="31" t="s">
        <v>43</v>
      </c>
      <c r="G41" s="29" t="s">
        <v>42</v>
      </c>
      <c r="H41" s="70" t="s">
        <v>62</v>
      </c>
      <c r="I41" s="148" t="s">
        <v>32</v>
      </c>
      <c r="J41" s="147" t="s">
        <v>33</v>
      </c>
      <c r="K41" s="148">
        <v>0</v>
      </c>
      <c r="L41" s="148" t="s">
        <v>32</v>
      </c>
      <c r="M41" s="147">
        <v>42410</v>
      </c>
      <c r="N41" s="29" t="str">
        <f t="shared" si="0"/>
        <v/>
      </c>
      <c r="O41" s="29" t="str">
        <f t="shared" si="1"/>
        <v/>
      </c>
      <c r="P41" s="29" t="str">
        <f t="shared" si="2"/>
        <v/>
      </c>
      <c r="Q41" s="29">
        <f t="shared" si="3"/>
        <v>1136610</v>
      </c>
      <c r="R41" s="29" t="str">
        <f t="shared" si="4"/>
        <v/>
      </c>
      <c r="S41" s="29" t="str">
        <f t="shared" si="5"/>
        <v/>
      </c>
      <c r="T41" s="29">
        <f t="shared" si="6"/>
        <v>1136610</v>
      </c>
      <c r="U41" s="29">
        <v>1136610</v>
      </c>
      <c r="V41" s="29"/>
      <c r="W41" s="32" t="s">
        <v>34</v>
      </c>
      <c r="X41" s="29" t="s">
        <v>35</v>
      </c>
      <c r="Y41" s="146">
        <v>181.74</v>
      </c>
      <c r="Z41" s="33">
        <v>232.62</v>
      </c>
      <c r="AA41" s="34">
        <f t="shared" si="11"/>
        <v>0.28000000000000003</v>
      </c>
      <c r="AB41" s="33">
        <f t="shared" si="7"/>
        <v>232.62</v>
      </c>
      <c r="AC41" s="34">
        <f t="shared" si="12"/>
        <v>0.27996038296467485</v>
      </c>
      <c r="AD41" s="145">
        <f t="shared" si="15"/>
        <v>193.85</v>
      </c>
      <c r="AE41" s="105">
        <v>151.44999999999999</v>
      </c>
      <c r="AF41" s="34" t="s">
        <v>36</v>
      </c>
      <c r="AG41" s="34" t="s">
        <v>36</v>
      </c>
      <c r="AH41" s="34" t="s">
        <v>36</v>
      </c>
      <c r="AI41" s="29">
        <v>9.0999999999999998E-2</v>
      </c>
      <c r="AJ41" s="29">
        <v>5.2300000000000003E-4</v>
      </c>
      <c r="AK41" s="29">
        <v>3840</v>
      </c>
      <c r="AL41" s="29">
        <v>5760</v>
      </c>
      <c r="AM41" s="29" t="s">
        <v>28</v>
      </c>
      <c r="AN41" s="158" t="s">
        <v>28</v>
      </c>
      <c r="AO41" s="29" t="s">
        <v>28</v>
      </c>
      <c r="AP41" s="29">
        <v>240</v>
      </c>
      <c r="AQ41" s="29">
        <v>800</v>
      </c>
      <c r="AR41" s="29">
        <v>785</v>
      </c>
      <c r="AS41" s="29">
        <v>200</v>
      </c>
      <c r="AT41" s="29">
        <v>21.84</v>
      </c>
      <c r="AU41" s="144">
        <v>0.12559999999999999</v>
      </c>
      <c r="AV41" s="36" t="s">
        <v>28</v>
      </c>
      <c r="AW41" s="102" t="s">
        <v>33</v>
      </c>
      <c r="AX41" s="129" t="s">
        <v>33</v>
      </c>
      <c r="AY41" s="106">
        <v>7569840</v>
      </c>
      <c r="BD41" t="s">
        <v>29</v>
      </c>
      <c r="BE41" t="s">
        <v>4337</v>
      </c>
      <c r="BF41" t="s">
        <v>4739</v>
      </c>
      <c r="BH41" t="str">
        <f t="shared" si="13"/>
        <v>AV</v>
      </c>
      <c r="BJ41" t="str">
        <f t="shared" si="14"/>
        <v>OK</v>
      </c>
      <c r="BK41" s="130">
        <v>232.62</v>
      </c>
      <c r="BL41" s="130" t="s">
        <v>37</v>
      </c>
      <c r="BM41" s="131" t="s">
        <v>33</v>
      </c>
      <c r="BN41" s="131" t="e">
        <v>#VALUE!</v>
      </c>
      <c r="BO41">
        <v>232.62</v>
      </c>
      <c r="BP41">
        <v>450000</v>
      </c>
    </row>
    <row r="42" spans="1:68" ht="37.799999999999997" x14ac:dyDescent="0.3">
      <c r="A42" s="1"/>
      <c r="B42" s="47">
        <v>10</v>
      </c>
      <c r="C42" s="45">
        <v>1062046</v>
      </c>
      <c r="D42" s="29">
        <v>1047612</v>
      </c>
      <c r="E42" s="29"/>
      <c r="F42" s="31" t="s">
        <v>44</v>
      </c>
      <c r="G42" s="29" t="s">
        <v>42</v>
      </c>
      <c r="H42" s="70" t="s">
        <v>4780</v>
      </c>
      <c r="I42" s="148" t="s">
        <v>32</v>
      </c>
      <c r="J42" s="147" t="s">
        <v>33</v>
      </c>
      <c r="K42" s="148">
        <v>0</v>
      </c>
      <c r="L42" s="148" t="s">
        <v>32</v>
      </c>
      <c r="M42" s="147">
        <v>42410</v>
      </c>
      <c r="N42" s="29">
        <f t="shared" si="0"/>
        <v>1047612</v>
      </c>
      <c r="O42" s="29" t="str">
        <f t="shared" si="1"/>
        <v/>
      </c>
      <c r="P42" s="29" t="str">
        <f t="shared" si="2"/>
        <v/>
      </c>
      <c r="Q42" s="29">
        <f t="shared" si="3"/>
        <v>1136611</v>
      </c>
      <c r="R42" s="29" t="str">
        <f t="shared" si="4"/>
        <v/>
      </c>
      <c r="S42" s="29" t="str">
        <f t="shared" si="5"/>
        <v/>
      </c>
      <c r="T42" s="29">
        <f t="shared" si="6"/>
        <v>1136611</v>
      </c>
      <c r="U42" s="29">
        <v>1136611</v>
      </c>
      <c r="V42" s="29"/>
      <c r="W42" s="32" t="s">
        <v>34</v>
      </c>
      <c r="X42" s="29" t="s">
        <v>35</v>
      </c>
      <c r="Y42" s="146">
        <v>181.74</v>
      </c>
      <c r="Z42" s="33">
        <v>232.62</v>
      </c>
      <c r="AA42" s="34">
        <f t="shared" si="11"/>
        <v>0.28000000000000003</v>
      </c>
      <c r="AB42" s="33">
        <f t="shared" si="7"/>
        <v>232.62</v>
      </c>
      <c r="AC42" s="34">
        <f t="shared" si="12"/>
        <v>0.27996038296467485</v>
      </c>
      <c r="AD42" s="145">
        <f t="shared" si="15"/>
        <v>193.85</v>
      </c>
      <c r="AE42" s="105">
        <v>151.44999999999999</v>
      </c>
      <c r="AF42" s="34" t="s">
        <v>36</v>
      </c>
      <c r="AG42" s="34" t="s">
        <v>36</v>
      </c>
      <c r="AH42" s="34" t="s">
        <v>36</v>
      </c>
      <c r="AI42" s="29">
        <v>9.0999999999999998E-2</v>
      </c>
      <c r="AJ42" s="29">
        <v>5.5099999999999995E-4</v>
      </c>
      <c r="AK42" s="29">
        <v>71040</v>
      </c>
      <c r="AL42" s="29">
        <v>74240</v>
      </c>
      <c r="AM42" s="29" t="s">
        <v>28</v>
      </c>
      <c r="AN42" s="158" t="s">
        <v>28</v>
      </c>
      <c r="AO42" s="29" t="s">
        <v>28</v>
      </c>
      <c r="AP42" s="29">
        <v>640</v>
      </c>
      <c r="AQ42" s="29">
        <v>780</v>
      </c>
      <c r="AR42" s="29">
        <v>780</v>
      </c>
      <c r="AS42" s="29">
        <v>580</v>
      </c>
      <c r="AT42" s="29">
        <v>58.24</v>
      </c>
      <c r="AU42" s="144">
        <v>0.35287200000000002</v>
      </c>
      <c r="AV42" s="36" t="s">
        <v>28</v>
      </c>
      <c r="AW42" s="102" t="s">
        <v>33</v>
      </c>
      <c r="AX42" s="129" t="s">
        <v>33</v>
      </c>
      <c r="AY42" s="106">
        <v>2980480</v>
      </c>
      <c r="BD42" t="s">
        <v>29</v>
      </c>
      <c r="BE42" t="s">
        <v>4338</v>
      </c>
      <c r="BF42" t="s">
        <v>4739</v>
      </c>
      <c r="BH42" t="str">
        <f t="shared" si="13"/>
        <v>AV</v>
      </c>
      <c r="BJ42" t="str">
        <f t="shared" si="14"/>
        <v>OK</v>
      </c>
      <c r="BK42" s="130">
        <v>232.62</v>
      </c>
      <c r="BL42" s="130" t="s">
        <v>37</v>
      </c>
      <c r="BM42" s="131" t="s">
        <v>33</v>
      </c>
      <c r="BN42" s="131" t="e">
        <v>#VALUE!</v>
      </c>
      <c r="BO42">
        <v>232.62</v>
      </c>
      <c r="BP42">
        <v>184960</v>
      </c>
    </row>
    <row r="43" spans="1:68" x14ac:dyDescent="0.3">
      <c r="A43" s="1"/>
      <c r="B43" s="47">
        <v>11</v>
      </c>
      <c r="C43" s="45">
        <v>1034535</v>
      </c>
      <c r="D43" s="29"/>
      <c r="E43" s="29"/>
      <c r="F43" s="31" t="s">
        <v>45</v>
      </c>
      <c r="G43" s="29" t="s">
        <v>31</v>
      </c>
      <c r="H43" s="37"/>
      <c r="I43" s="148" t="s">
        <v>32</v>
      </c>
      <c r="J43" s="147" t="s">
        <v>33</v>
      </c>
      <c r="K43" s="148">
        <v>0</v>
      </c>
      <c r="L43" s="148" t="s">
        <v>32</v>
      </c>
      <c r="M43" s="147" t="s">
        <v>33</v>
      </c>
      <c r="N43" s="29" t="str">
        <f t="shared" si="0"/>
        <v/>
      </c>
      <c r="O43" s="29" t="str">
        <f t="shared" si="1"/>
        <v/>
      </c>
      <c r="P43" s="29" t="str">
        <f t="shared" si="2"/>
        <v/>
      </c>
      <c r="Q43" s="29" t="str">
        <f t="shared" si="3"/>
        <v/>
      </c>
      <c r="R43" s="29" t="str">
        <f t="shared" si="4"/>
        <v/>
      </c>
      <c r="S43" s="29" t="str">
        <f t="shared" si="5"/>
        <v/>
      </c>
      <c r="T43" s="29" t="str">
        <f t="shared" si="6"/>
        <v/>
      </c>
      <c r="U43" s="29"/>
      <c r="V43" s="29"/>
      <c r="W43" s="38" t="s">
        <v>34</v>
      </c>
      <c r="X43" s="29" t="s">
        <v>35</v>
      </c>
      <c r="Y43" s="146">
        <v>169.51</v>
      </c>
      <c r="Z43" s="33">
        <v>216.97</v>
      </c>
      <c r="AA43" s="34">
        <f t="shared" si="11"/>
        <v>0.28000000000000003</v>
      </c>
      <c r="AB43" s="33">
        <f t="shared" si="7"/>
        <v>216.97</v>
      </c>
      <c r="AC43" s="34">
        <f t="shared" si="12"/>
        <v>0.27998414249104464</v>
      </c>
      <c r="AD43" s="145">
        <f t="shared" si="15"/>
        <v>180.80799999999999</v>
      </c>
      <c r="AE43" s="105">
        <v>141.25800000000001</v>
      </c>
      <c r="AF43" s="34" t="s">
        <v>36</v>
      </c>
      <c r="AG43" s="34" t="s">
        <v>36</v>
      </c>
      <c r="AH43" s="34" t="s">
        <v>36</v>
      </c>
      <c r="AI43" s="29">
        <v>0.115</v>
      </c>
      <c r="AJ43" s="29">
        <v>8.3699999999999996E-4</v>
      </c>
      <c r="AK43" s="29">
        <v>0</v>
      </c>
      <c r="AL43" s="29">
        <v>0</v>
      </c>
      <c r="AM43" s="29" t="s">
        <v>28</v>
      </c>
      <c r="AN43" s="44" t="s">
        <v>27</v>
      </c>
      <c r="AO43" s="29" t="s">
        <v>28</v>
      </c>
      <c r="AP43" s="29">
        <v>120</v>
      </c>
      <c r="AQ43" s="29">
        <v>780</v>
      </c>
      <c r="AR43" s="29">
        <v>800</v>
      </c>
      <c r="AS43" s="29">
        <v>160</v>
      </c>
      <c r="AT43" s="29">
        <v>13.8</v>
      </c>
      <c r="AU43" s="144">
        <v>9.9839999999999998E-2</v>
      </c>
      <c r="AV43" s="36" t="s">
        <v>28</v>
      </c>
      <c r="AW43" s="102" t="s">
        <v>33</v>
      </c>
      <c r="AX43" s="129" t="s">
        <v>33</v>
      </c>
      <c r="AY43" s="106">
        <v>7440</v>
      </c>
      <c r="BD43" t="s">
        <v>29</v>
      </c>
      <c r="BE43" t="s">
        <v>4337</v>
      </c>
      <c r="BF43" t="s">
        <v>4739</v>
      </c>
      <c r="BH43" t="str">
        <f t="shared" si="13"/>
        <v/>
      </c>
      <c r="BJ43" t="str">
        <f t="shared" si="14"/>
        <v>OK</v>
      </c>
      <c r="BK43" s="130" t="s">
        <v>5302</v>
      </c>
      <c r="BL43" s="130" t="e">
        <v>#VALUE!</v>
      </c>
      <c r="BM43" s="131" t="s">
        <v>33</v>
      </c>
      <c r="BN43" s="131" t="e">
        <v>#VALUE!</v>
      </c>
      <c r="BO43" t="e">
        <v>#N/A</v>
      </c>
      <c r="BP43">
        <v>0</v>
      </c>
    </row>
    <row r="44" spans="1:68" x14ac:dyDescent="0.3">
      <c r="A44" s="1"/>
      <c r="B44" s="47">
        <v>12</v>
      </c>
      <c r="C44" s="45">
        <v>1009226</v>
      </c>
      <c r="D44" s="29"/>
      <c r="E44" s="29"/>
      <c r="F44" s="39" t="s">
        <v>46</v>
      </c>
      <c r="G44" s="29" t="s">
        <v>47</v>
      </c>
      <c r="H44" s="37"/>
      <c r="I44" s="148" t="s">
        <v>32</v>
      </c>
      <c r="J44" s="147" t="s">
        <v>33</v>
      </c>
      <c r="K44" s="148">
        <v>0</v>
      </c>
      <c r="L44" s="148" t="s">
        <v>32</v>
      </c>
      <c r="M44" s="147" t="s">
        <v>33</v>
      </c>
      <c r="N44" s="29" t="str">
        <f t="shared" si="0"/>
        <v/>
      </c>
      <c r="O44" s="29" t="str">
        <f t="shared" si="1"/>
        <v/>
      </c>
      <c r="P44" s="29" t="str">
        <f t="shared" si="2"/>
        <v/>
      </c>
      <c r="Q44" s="29" t="str">
        <f t="shared" si="3"/>
        <v/>
      </c>
      <c r="R44" s="29" t="str">
        <f t="shared" si="4"/>
        <v/>
      </c>
      <c r="S44" s="29" t="str">
        <f t="shared" si="5"/>
        <v/>
      </c>
      <c r="T44" s="29" t="str">
        <f t="shared" si="6"/>
        <v/>
      </c>
      <c r="U44" s="29"/>
      <c r="V44" s="29"/>
      <c r="W44" s="38" t="s">
        <v>34</v>
      </c>
      <c r="X44" s="29" t="s">
        <v>35</v>
      </c>
      <c r="Y44" s="146">
        <v>169.51</v>
      </c>
      <c r="Z44" s="33">
        <v>216.97</v>
      </c>
      <c r="AA44" s="34">
        <f t="shared" si="11"/>
        <v>0.28000000000000003</v>
      </c>
      <c r="AB44" s="33">
        <f t="shared" si="7"/>
        <v>216.97</v>
      </c>
      <c r="AC44" s="34">
        <f t="shared" si="12"/>
        <v>0.27998414249104464</v>
      </c>
      <c r="AD44" s="145">
        <f t="shared" si="15"/>
        <v>180.80799999999999</v>
      </c>
      <c r="AE44" s="105">
        <v>141.25800000000001</v>
      </c>
      <c r="AF44" s="34" t="s">
        <v>36</v>
      </c>
      <c r="AG44" s="34" t="s">
        <v>36</v>
      </c>
      <c r="AH44" s="34" t="s">
        <v>36</v>
      </c>
      <c r="AI44" s="29">
        <v>0.115</v>
      </c>
      <c r="AJ44" s="29">
        <v>6.1300000000000005E-4</v>
      </c>
      <c r="AK44" s="29">
        <v>0</v>
      </c>
      <c r="AL44" s="29">
        <v>0</v>
      </c>
      <c r="AM44" s="29" t="s">
        <v>28</v>
      </c>
      <c r="AN44" s="44" t="s">
        <v>27</v>
      </c>
      <c r="AO44" s="29" t="s">
        <v>28</v>
      </c>
      <c r="AP44" s="29">
        <v>240</v>
      </c>
      <c r="AQ44" s="29">
        <v>780</v>
      </c>
      <c r="AR44" s="29">
        <v>780</v>
      </c>
      <c r="AS44" s="29">
        <v>225</v>
      </c>
      <c r="AT44" s="29">
        <v>27.6</v>
      </c>
      <c r="AU44" s="144">
        <v>0.13689000000000001</v>
      </c>
      <c r="AV44" s="36" t="s">
        <v>28</v>
      </c>
      <c r="AW44" s="102" t="s">
        <v>33</v>
      </c>
      <c r="AX44" s="129" t="s">
        <v>33</v>
      </c>
      <c r="AY44" s="106">
        <v>59760</v>
      </c>
      <c r="BD44" t="s">
        <v>29</v>
      </c>
      <c r="BE44" t="s">
        <v>4337</v>
      </c>
      <c r="BF44" t="s">
        <v>4739</v>
      </c>
      <c r="BH44" t="str">
        <f t="shared" si="13"/>
        <v/>
      </c>
      <c r="BJ44" t="str">
        <f t="shared" si="14"/>
        <v>OK</v>
      </c>
      <c r="BK44" s="130" t="s">
        <v>5302</v>
      </c>
      <c r="BL44" s="130" t="e">
        <v>#VALUE!</v>
      </c>
      <c r="BM44" s="131" t="s">
        <v>33</v>
      </c>
      <c r="BN44" s="131" t="e">
        <v>#VALUE!</v>
      </c>
      <c r="BO44" t="e">
        <v>#N/A</v>
      </c>
      <c r="BP44">
        <v>7200</v>
      </c>
    </row>
    <row r="45" spans="1:68" ht="25.2" x14ac:dyDescent="0.3">
      <c r="A45" s="1"/>
      <c r="B45" s="47">
        <v>13</v>
      </c>
      <c r="C45" s="45">
        <v>1009227</v>
      </c>
      <c r="D45" s="29"/>
      <c r="E45" s="29"/>
      <c r="F45" s="39" t="s">
        <v>48</v>
      </c>
      <c r="G45" s="29" t="s">
        <v>42</v>
      </c>
      <c r="H45" s="70" t="s">
        <v>4779</v>
      </c>
      <c r="I45" s="148" t="s">
        <v>32</v>
      </c>
      <c r="J45" s="147" t="s">
        <v>33</v>
      </c>
      <c r="K45" s="148">
        <v>0</v>
      </c>
      <c r="L45" s="148" t="s">
        <v>32</v>
      </c>
      <c r="M45" s="147" t="s">
        <v>33</v>
      </c>
      <c r="N45" s="29" t="str">
        <f t="shared" si="0"/>
        <v/>
      </c>
      <c r="O45" s="29" t="str">
        <f t="shared" si="1"/>
        <v/>
      </c>
      <c r="P45" s="29" t="str">
        <f t="shared" si="2"/>
        <v/>
      </c>
      <c r="Q45" s="29" t="str">
        <f t="shared" si="3"/>
        <v/>
      </c>
      <c r="R45" s="29" t="str">
        <f t="shared" si="4"/>
        <v/>
      </c>
      <c r="S45" s="29" t="str">
        <f t="shared" si="5"/>
        <v/>
      </c>
      <c r="T45" s="29" t="str">
        <f t="shared" si="6"/>
        <v/>
      </c>
      <c r="U45" s="29"/>
      <c r="V45" s="29"/>
      <c r="W45" s="38" t="s">
        <v>34</v>
      </c>
      <c r="X45" s="29" t="s">
        <v>35</v>
      </c>
      <c r="Y45" s="146">
        <v>169.51</v>
      </c>
      <c r="Z45" s="33">
        <v>216.97</v>
      </c>
      <c r="AA45" s="34">
        <f t="shared" si="11"/>
        <v>0.28000000000000003</v>
      </c>
      <c r="AB45" s="33">
        <f t="shared" si="7"/>
        <v>216.97</v>
      </c>
      <c r="AC45" s="34">
        <f t="shared" si="12"/>
        <v>0.27998414249104464</v>
      </c>
      <c r="AD45" s="145">
        <f t="shared" si="15"/>
        <v>180.80799999999999</v>
      </c>
      <c r="AE45" s="105">
        <v>141.25800000000001</v>
      </c>
      <c r="AF45" s="34" t="s">
        <v>36</v>
      </c>
      <c r="AG45" s="34" t="s">
        <v>36</v>
      </c>
      <c r="AH45" s="34" t="s">
        <v>36</v>
      </c>
      <c r="AI45" s="29">
        <v>0.115</v>
      </c>
      <c r="AJ45" s="29">
        <v>5.9500000000000004E-4</v>
      </c>
      <c r="AK45" s="29">
        <v>640</v>
      </c>
      <c r="AL45" s="29">
        <v>0</v>
      </c>
      <c r="AM45" s="29" t="s">
        <v>28</v>
      </c>
      <c r="AN45" s="158" t="s">
        <v>28</v>
      </c>
      <c r="AO45" s="29" t="s">
        <v>28</v>
      </c>
      <c r="AP45" s="29">
        <v>640</v>
      </c>
      <c r="AQ45" s="29">
        <v>780</v>
      </c>
      <c r="AR45" s="29">
        <v>780</v>
      </c>
      <c r="AS45" s="29">
        <v>580</v>
      </c>
      <c r="AT45" s="29">
        <v>73.599999999999994</v>
      </c>
      <c r="AU45" s="144">
        <v>0.35287200000000002</v>
      </c>
      <c r="AV45" s="36" t="s">
        <v>28</v>
      </c>
      <c r="AW45" s="102" t="s">
        <v>33</v>
      </c>
      <c r="AX45" s="129" t="s">
        <v>33</v>
      </c>
      <c r="AY45" s="106">
        <v>325760</v>
      </c>
      <c r="BD45" t="s">
        <v>29</v>
      </c>
      <c r="BE45" t="s">
        <v>4338</v>
      </c>
      <c r="BF45" t="s">
        <v>4739</v>
      </c>
      <c r="BH45" t="str">
        <f t="shared" si="13"/>
        <v>AV</v>
      </c>
      <c r="BJ45" t="str">
        <f t="shared" si="14"/>
        <v>OK</v>
      </c>
      <c r="BK45" s="130">
        <v>216.97</v>
      </c>
      <c r="BL45" s="130" t="s">
        <v>37</v>
      </c>
      <c r="BM45" s="131" t="s">
        <v>33</v>
      </c>
      <c r="BN45" s="131" t="e">
        <v>#VALUE!</v>
      </c>
      <c r="BO45">
        <v>216.97</v>
      </c>
      <c r="BP45">
        <v>7040</v>
      </c>
    </row>
    <row r="46" spans="1:68" x14ac:dyDescent="0.3">
      <c r="A46" s="1"/>
      <c r="B46" s="47">
        <v>14</v>
      </c>
      <c r="C46" s="45">
        <v>1009228</v>
      </c>
      <c r="D46" s="40" t="s">
        <v>33</v>
      </c>
      <c r="E46" s="40"/>
      <c r="F46" s="31" t="s">
        <v>49</v>
      </c>
      <c r="G46" s="29" t="s">
        <v>42</v>
      </c>
      <c r="H46" s="70"/>
      <c r="I46" s="148" t="s">
        <v>32</v>
      </c>
      <c r="J46" s="147" t="s">
        <v>33</v>
      </c>
      <c r="K46" s="148">
        <v>0</v>
      </c>
      <c r="L46" s="148" t="s">
        <v>32</v>
      </c>
      <c r="M46" s="147" t="s">
        <v>33</v>
      </c>
      <c r="N46" s="29" t="str">
        <f t="shared" si="0"/>
        <v/>
      </c>
      <c r="O46" s="29" t="str">
        <f t="shared" si="1"/>
        <v/>
      </c>
      <c r="P46" s="29" t="str">
        <f t="shared" si="2"/>
        <v/>
      </c>
      <c r="Q46" s="29">
        <f t="shared" si="3"/>
        <v>1136612</v>
      </c>
      <c r="R46" s="29" t="str">
        <f t="shared" si="4"/>
        <v/>
      </c>
      <c r="S46" s="29" t="str">
        <f t="shared" si="5"/>
        <v/>
      </c>
      <c r="T46" s="29">
        <f t="shared" si="6"/>
        <v>1136612</v>
      </c>
      <c r="U46" s="29">
        <v>1136612</v>
      </c>
      <c r="V46" s="29"/>
      <c r="W46" s="38" t="s">
        <v>34</v>
      </c>
      <c r="X46" s="29" t="s">
        <v>35</v>
      </c>
      <c r="Y46" s="146">
        <v>234.21</v>
      </c>
      <c r="Z46" s="33">
        <v>299.79000000000002</v>
      </c>
      <c r="AA46" s="34">
        <f t="shared" si="11"/>
        <v>0.28000000000000003</v>
      </c>
      <c r="AB46" s="33">
        <f t="shared" si="7"/>
        <v>299.79000000000002</v>
      </c>
      <c r="AC46" s="34">
        <f t="shared" si="12"/>
        <v>0.28000512360701924</v>
      </c>
      <c r="AD46" s="145">
        <f t="shared" si="15"/>
        <v>249.82499999999999</v>
      </c>
      <c r="AE46" s="105">
        <v>195.17500000000001</v>
      </c>
      <c r="AF46" s="34" t="s">
        <v>36</v>
      </c>
      <c r="AG46" s="34" t="s">
        <v>36</v>
      </c>
      <c r="AH46" s="34" t="s">
        <v>36</v>
      </c>
      <c r="AI46" s="29">
        <v>0.115</v>
      </c>
      <c r="AJ46" s="29">
        <v>8.2700000000000004E-4</v>
      </c>
      <c r="AK46" s="29">
        <v>0</v>
      </c>
      <c r="AL46" s="29">
        <v>0</v>
      </c>
      <c r="AM46" s="29" t="s">
        <v>28</v>
      </c>
      <c r="AN46" s="44" t="s">
        <v>27</v>
      </c>
      <c r="AO46" s="29" t="s">
        <v>28</v>
      </c>
      <c r="AP46" s="29">
        <v>120</v>
      </c>
      <c r="AQ46" s="29">
        <v>780</v>
      </c>
      <c r="AR46" s="29">
        <v>780</v>
      </c>
      <c r="AS46" s="29">
        <v>155</v>
      </c>
      <c r="AT46" s="29">
        <v>13.8</v>
      </c>
      <c r="AU46" s="144">
        <v>9.4301999999999997E-2</v>
      </c>
      <c r="AV46" s="36" t="s">
        <v>28</v>
      </c>
      <c r="AW46" s="102" t="s">
        <v>33</v>
      </c>
      <c r="AX46" s="129" t="s">
        <v>33</v>
      </c>
      <c r="AY46" s="106">
        <v>763920</v>
      </c>
      <c r="BD46" t="s">
        <v>29</v>
      </c>
      <c r="BE46" t="s">
        <v>4337</v>
      </c>
      <c r="BF46" t="s">
        <v>4739</v>
      </c>
      <c r="BH46" t="str">
        <f t="shared" si="13"/>
        <v/>
      </c>
      <c r="BJ46" t="str">
        <f t="shared" si="14"/>
        <v>OK</v>
      </c>
      <c r="BK46" s="130" t="s">
        <v>5302</v>
      </c>
      <c r="BL46" s="130" t="e">
        <v>#VALUE!</v>
      </c>
      <c r="BM46" s="131" t="s">
        <v>33</v>
      </c>
      <c r="BN46" s="131" t="e">
        <v>#VALUE!</v>
      </c>
      <c r="BO46" t="e">
        <v>#N/A</v>
      </c>
      <c r="BP46">
        <v>27600</v>
      </c>
    </row>
    <row r="47" spans="1:68" ht="37.799999999999997" x14ac:dyDescent="0.3">
      <c r="A47" s="1"/>
      <c r="B47" s="47">
        <v>15</v>
      </c>
      <c r="C47" s="45">
        <v>1009230</v>
      </c>
      <c r="D47" s="40" t="s">
        <v>33</v>
      </c>
      <c r="E47" s="40"/>
      <c r="F47" s="31" t="s">
        <v>50</v>
      </c>
      <c r="G47" s="29" t="s">
        <v>42</v>
      </c>
      <c r="H47" s="70" t="s">
        <v>62</v>
      </c>
      <c r="I47" s="148" t="s">
        <v>32</v>
      </c>
      <c r="J47" s="147" t="s">
        <v>33</v>
      </c>
      <c r="K47" s="148">
        <v>0</v>
      </c>
      <c r="L47" s="148" t="s">
        <v>32</v>
      </c>
      <c r="M47" s="147" t="s">
        <v>33</v>
      </c>
      <c r="N47" s="29" t="str">
        <f t="shared" si="0"/>
        <v/>
      </c>
      <c r="O47" s="29" t="str">
        <f t="shared" si="1"/>
        <v/>
      </c>
      <c r="P47" s="29" t="str">
        <f t="shared" si="2"/>
        <v/>
      </c>
      <c r="Q47" s="29">
        <f t="shared" si="3"/>
        <v>1136613</v>
      </c>
      <c r="R47" s="29" t="str">
        <f t="shared" si="4"/>
        <v/>
      </c>
      <c r="S47" s="29" t="str">
        <f t="shared" si="5"/>
        <v/>
      </c>
      <c r="T47" s="29">
        <f t="shared" si="6"/>
        <v>1136613</v>
      </c>
      <c r="U47" s="29">
        <v>1136613</v>
      </c>
      <c r="V47" s="29"/>
      <c r="W47" s="38" t="s">
        <v>34</v>
      </c>
      <c r="X47" s="29" t="s">
        <v>35</v>
      </c>
      <c r="Y47" s="146">
        <v>234.21</v>
      </c>
      <c r="Z47" s="33">
        <v>299.79000000000002</v>
      </c>
      <c r="AA47" s="34">
        <f t="shared" si="11"/>
        <v>0.28000000000000003</v>
      </c>
      <c r="AB47" s="33">
        <f t="shared" si="7"/>
        <v>299.79000000000002</v>
      </c>
      <c r="AC47" s="34">
        <f t="shared" si="12"/>
        <v>0.28000512360701924</v>
      </c>
      <c r="AD47" s="145">
        <f t="shared" si="15"/>
        <v>249.82499999999999</v>
      </c>
      <c r="AE47" s="105">
        <v>195.17500000000001</v>
      </c>
      <c r="AF47" s="34" t="s">
        <v>36</v>
      </c>
      <c r="AG47" s="34" t="s">
        <v>36</v>
      </c>
      <c r="AH47" s="34" t="s">
        <v>36</v>
      </c>
      <c r="AI47" s="29">
        <v>0.115</v>
      </c>
      <c r="AJ47" s="29">
        <v>7.3300000000000004E-4</v>
      </c>
      <c r="AK47" s="29">
        <v>240</v>
      </c>
      <c r="AL47" s="29">
        <v>0</v>
      </c>
      <c r="AM47" s="29" t="s">
        <v>28</v>
      </c>
      <c r="AN47" s="158" t="s">
        <v>28</v>
      </c>
      <c r="AO47" s="29" t="s">
        <v>28</v>
      </c>
      <c r="AP47" s="29">
        <v>240</v>
      </c>
      <c r="AQ47" s="29">
        <v>780</v>
      </c>
      <c r="AR47" s="29">
        <v>275</v>
      </c>
      <c r="AS47" s="29">
        <v>780</v>
      </c>
      <c r="AT47" s="29">
        <v>27.6</v>
      </c>
      <c r="AU47" s="144">
        <v>0.16730999999999999</v>
      </c>
      <c r="AV47" s="36" t="s">
        <v>28</v>
      </c>
      <c r="AW47" s="102" t="s">
        <v>33</v>
      </c>
      <c r="AX47" s="129" t="s">
        <v>33</v>
      </c>
      <c r="AY47" s="106">
        <v>2047200</v>
      </c>
      <c r="BD47" t="s">
        <v>29</v>
      </c>
      <c r="BE47" t="s">
        <v>4338</v>
      </c>
      <c r="BF47" t="s">
        <v>4739</v>
      </c>
      <c r="BH47" t="str">
        <f t="shared" si="13"/>
        <v>AV</v>
      </c>
      <c r="BJ47" t="str">
        <f t="shared" si="14"/>
        <v>OK</v>
      </c>
      <c r="BK47" s="130" t="s">
        <v>5302</v>
      </c>
      <c r="BL47" s="130" t="e">
        <v>#VALUE!</v>
      </c>
      <c r="BM47" s="131" t="s">
        <v>33</v>
      </c>
      <c r="BN47" s="131" t="e">
        <v>#VALUE!</v>
      </c>
      <c r="BO47">
        <v>299.79000000000002</v>
      </c>
      <c r="BP47">
        <v>73440</v>
      </c>
    </row>
    <row r="48" spans="1:68" ht="37.799999999999997" x14ac:dyDescent="0.3">
      <c r="A48" s="1"/>
      <c r="B48" s="47">
        <v>16</v>
      </c>
      <c r="C48" s="45">
        <v>1009231</v>
      </c>
      <c r="D48" s="40" t="s">
        <v>33</v>
      </c>
      <c r="E48" s="40"/>
      <c r="F48" s="31" t="s">
        <v>51</v>
      </c>
      <c r="G48" s="29" t="s">
        <v>42</v>
      </c>
      <c r="H48" s="70" t="s">
        <v>62</v>
      </c>
      <c r="I48" s="148" t="s">
        <v>32</v>
      </c>
      <c r="J48" s="147" t="s">
        <v>33</v>
      </c>
      <c r="K48" s="148">
        <v>0</v>
      </c>
      <c r="L48" s="148" t="s">
        <v>32</v>
      </c>
      <c r="M48" s="147" t="s">
        <v>33</v>
      </c>
      <c r="N48" s="29" t="str">
        <f t="shared" si="0"/>
        <v/>
      </c>
      <c r="O48" s="29" t="str">
        <f t="shared" si="1"/>
        <v/>
      </c>
      <c r="P48" s="29" t="str">
        <f t="shared" si="2"/>
        <v/>
      </c>
      <c r="Q48" s="29">
        <f t="shared" si="3"/>
        <v>1136614</v>
      </c>
      <c r="R48" s="29" t="str">
        <f t="shared" si="4"/>
        <v/>
      </c>
      <c r="S48" s="29" t="str">
        <f t="shared" si="5"/>
        <v/>
      </c>
      <c r="T48" s="29">
        <f t="shared" si="6"/>
        <v>1136614</v>
      </c>
      <c r="U48" s="29">
        <v>1136614</v>
      </c>
      <c r="V48" s="29"/>
      <c r="W48" s="38" t="s">
        <v>34</v>
      </c>
      <c r="X48" s="29" t="s">
        <v>35</v>
      </c>
      <c r="Y48" s="146">
        <v>234.21</v>
      </c>
      <c r="Z48" s="33">
        <v>299.79000000000002</v>
      </c>
      <c r="AA48" s="34">
        <f t="shared" si="11"/>
        <v>0.28000000000000003</v>
      </c>
      <c r="AB48" s="33">
        <f t="shared" si="7"/>
        <v>299.79000000000002</v>
      </c>
      <c r="AC48" s="34">
        <f t="shared" si="12"/>
        <v>0.28000512360701924</v>
      </c>
      <c r="AD48" s="145">
        <f t="shared" si="15"/>
        <v>249.82499999999999</v>
      </c>
      <c r="AE48" s="105">
        <v>195.17500000000001</v>
      </c>
      <c r="AF48" s="34" t="s">
        <v>36</v>
      </c>
      <c r="AG48" s="34" t="s">
        <v>36</v>
      </c>
      <c r="AH48" s="34" t="s">
        <v>36</v>
      </c>
      <c r="AI48" s="29">
        <v>0.115</v>
      </c>
      <c r="AJ48" s="29">
        <v>1.067E-3</v>
      </c>
      <c r="AK48" s="29">
        <v>7680</v>
      </c>
      <c r="AL48" s="29">
        <v>7680</v>
      </c>
      <c r="AM48" s="29" t="s">
        <v>28</v>
      </c>
      <c r="AN48" s="158" t="s">
        <v>28</v>
      </c>
      <c r="AO48" s="29" t="s">
        <v>28</v>
      </c>
      <c r="AP48" s="29">
        <v>480</v>
      </c>
      <c r="AQ48" s="29">
        <v>950</v>
      </c>
      <c r="AR48" s="29">
        <v>380</v>
      </c>
      <c r="AS48" s="29">
        <v>950</v>
      </c>
      <c r="AT48" s="29">
        <v>55.2</v>
      </c>
      <c r="AU48" s="144">
        <v>0.34294999999999998</v>
      </c>
      <c r="AV48" s="36" t="s">
        <v>28</v>
      </c>
      <c r="AW48" s="102" t="s">
        <v>33</v>
      </c>
      <c r="AX48" s="129" t="s">
        <v>33</v>
      </c>
      <c r="AY48" s="106">
        <v>1371360</v>
      </c>
      <c r="BD48" t="s">
        <v>29</v>
      </c>
      <c r="BE48" t="s">
        <v>4338</v>
      </c>
      <c r="BF48" t="s">
        <v>4739</v>
      </c>
      <c r="BH48" t="str">
        <f t="shared" si="13"/>
        <v>AV</v>
      </c>
      <c r="BJ48" t="str">
        <f t="shared" si="14"/>
        <v>OK</v>
      </c>
      <c r="BK48" s="130">
        <v>299.79000000000002</v>
      </c>
      <c r="BL48" s="130" t="s">
        <v>37</v>
      </c>
      <c r="BM48" s="131" t="s">
        <v>33</v>
      </c>
      <c r="BN48" s="131" t="e">
        <v>#VALUE!</v>
      </c>
      <c r="BO48">
        <v>299.79000000000002</v>
      </c>
      <c r="BP48">
        <v>50400</v>
      </c>
    </row>
    <row r="49" spans="1:68" ht="25.2" x14ac:dyDescent="0.3">
      <c r="A49" s="1"/>
      <c r="B49" s="47">
        <v>17</v>
      </c>
      <c r="C49" s="45">
        <v>1009232</v>
      </c>
      <c r="D49" s="41"/>
      <c r="E49" s="41"/>
      <c r="F49" s="39" t="s">
        <v>52</v>
      </c>
      <c r="G49" s="29" t="s">
        <v>47</v>
      </c>
      <c r="H49" s="70" t="s">
        <v>59</v>
      </c>
      <c r="I49" s="148" t="s">
        <v>32</v>
      </c>
      <c r="J49" s="147" t="s">
        <v>33</v>
      </c>
      <c r="K49" s="148">
        <v>0</v>
      </c>
      <c r="L49" s="148" t="s">
        <v>32</v>
      </c>
      <c r="M49" s="147" t="s">
        <v>33</v>
      </c>
      <c r="N49" s="29" t="str">
        <f t="shared" si="0"/>
        <v/>
      </c>
      <c r="O49" s="29" t="str">
        <f t="shared" si="1"/>
        <v/>
      </c>
      <c r="P49" s="29" t="str">
        <f t="shared" si="2"/>
        <v/>
      </c>
      <c r="Q49" s="29">
        <f t="shared" si="3"/>
        <v>1136614</v>
      </c>
      <c r="R49" s="29" t="str">
        <f t="shared" si="4"/>
        <v/>
      </c>
      <c r="S49" s="29" t="str">
        <f t="shared" si="5"/>
        <v/>
      </c>
      <c r="T49" s="29">
        <f t="shared" si="6"/>
        <v>1136614</v>
      </c>
      <c r="U49" s="29">
        <v>1136614</v>
      </c>
      <c r="V49" s="29"/>
      <c r="W49" s="32" t="s">
        <v>34</v>
      </c>
      <c r="X49" s="29" t="s">
        <v>35</v>
      </c>
      <c r="Y49" s="146">
        <v>234.21</v>
      </c>
      <c r="Z49" s="33">
        <v>299.79000000000002</v>
      </c>
      <c r="AA49" s="34">
        <f t="shared" si="11"/>
        <v>0.28000000000000003</v>
      </c>
      <c r="AB49" s="33">
        <f t="shared" si="7"/>
        <v>299.79000000000002</v>
      </c>
      <c r="AC49" s="34">
        <f t="shared" si="12"/>
        <v>0.28000512360701924</v>
      </c>
      <c r="AD49" s="145">
        <f t="shared" si="15"/>
        <v>249.82499999999999</v>
      </c>
      <c r="AE49" s="105">
        <v>195.17500000000001</v>
      </c>
      <c r="AF49" s="34" t="s">
        <v>36</v>
      </c>
      <c r="AG49" s="34" t="s">
        <v>36</v>
      </c>
      <c r="AH49" s="34" t="s">
        <v>36</v>
      </c>
      <c r="AI49" s="29">
        <v>0.11</v>
      </c>
      <c r="AJ49" s="29">
        <v>6.4700000000000001E-4</v>
      </c>
      <c r="AK49" s="29">
        <v>0</v>
      </c>
      <c r="AL49" s="29">
        <v>0</v>
      </c>
      <c r="AM49" s="29" t="s">
        <v>28</v>
      </c>
      <c r="AN49" s="158" t="s">
        <v>28</v>
      </c>
      <c r="AO49" s="29" t="s">
        <v>28</v>
      </c>
      <c r="AP49" s="29">
        <v>1000</v>
      </c>
      <c r="AQ49" s="29">
        <v>1040</v>
      </c>
      <c r="AR49" s="29">
        <v>1040</v>
      </c>
      <c r="AS49" s="29">
        <v>620</v>
      </c>
      <c r="AT49" s="29">
        <v>110</v>
      </c>
      <c r="AU49" s="144">
        <v>0.67059199999999997</v>
      </c>
      <c r="AV49" s="36" t="s">
        <v>28</v>
      </c>
      <c r="AW49" s="102" t="s">
        <v>33</v>
      </c>
      <c r="AX49" s="129" t="s">
        <v>33</v>
      </c>
      <c r="AY49" s="106">
        <v>49000</v>
      </c>
      <c r="BD49" t="s">
        <v>29</v>
      </c>
      <c r="BE49" t="s">
        <v>4337</v>
      </c>
      <c r="BF49" t="s">
        <v>4739</v>
      </c>
      <c r="BH49" t="str">
        <f t="shared" si="13"/>
        <v/>
      </c>
      <c r="BJ49" t="str">
        <f t="shared" si="14"/>
        <v>OK</v>
      </c>
      <c r="BK49" s="130">
        <v>299.79000000000002</v>
      </c>
      <c r="BL49" s="130" t="s">
        <v>37</v>
      </c>
      <c r="BM49" s="131" t="s">
        <v>33</v>
      </c>
      <c r="BN49" s="131" t="e">
        <v>#VALUE!</v>
      </c>
      <c r="BO49">
        <v>299.79000000000002</v>
      </c>
      <c r="BP49">
        <v>31000</v>
      </c>
    </row>
    <row r="50" spans="1:68" ht="25.2" x14ac:dyDescent="0.3">
      <c r="A50" s="1"/>
      <c r="B50" s="47">
        <v>18</v>
      </c>
      <c r="C50" s="45">
        <v>1062887</v>
      </c>
      <c r="D50" s="29"/>
      <c r="E50" s="29"/>
      <c r="F50" s="31" t="s">
        <v>53</v>
      </c>
      <c r="G50" s="29" t="s">
        <v>42</v>
      </c>
      <c r="H50" s="70" t="s">
        <v>59</v>
      </c>
      <c r="I50" s="148" t="s">
        <v>32</v>
      </c>
      <c r="J50" s="147" t="s">
        <v>33</v>
      </c>
      <c r="K50" s="148">
        <v>0</v>
      </c>
      <c r="L50" s="148" t="s">
        <v>32</v>
      </c>
      <c r="M50" s="147">
        <v>42410</v>
      </c>
      <c r="N50" s="29" t="str">
        <f t="shared" si="0"/>
        <v/>
      </c>
      <c r="O50" s="29" t="str">
        <f t="shared" si="1"/>
        <v/>
      </c>
      <c r="P50" s="29" t="str">
        <f t="shared" si="2"/>
        <v/>
      </c>
      <c r="Q50" s="29">
        <f t="shared" si="3"/>
        <v>1136615</v>
      </c>
      <c r="R50" s="29" t="str">
        <f t="shared" si="4"/>
        <v/>
      </c>
      <c r="S50" s="29" t="str">
        <f t="shared" si="5"/>
        <v/>
      </c>
      <c r="T50" s="29">
        <f t="shared" si="6"/>
        <v>1136615</v>
      </c>
      <c r="U50" s="29">
        <v>1136615</v>
      </c>
      <c r="V50" s="29"/>
      <c r="W50" s="38" t="s">
        <v>34</v>
      </c>
      <c r="X50" s="29" t="s">
        <v>35</v>
      </c>
      <c r="Y50" s="146">
        <v>378.76</v>
      </c>
      <c r="Z50" s="33">
        <v>484.82</v>
      </c>
      <c r="AA50" s="34">
        <f t="shared" si="11"/>
        <v>0.28000000000000003</v>
      </c>
      <c r="AB50" s="33">
        <f t="shared" si="7"/>
        <v>484.82</v>
      </c>
      <c r="AC50" s="34">
        <f t="shared" si="12"/>
        <v>0.28002141727892843</v>
      </c>
      <c r="AD50" s="145">
        <f t="shared" si="15"/>
        <v>404.017</v>
      </c>
      <c r="AE50" s="105">
        <v>315.63299999999998</v>
      </c>
      <c r="AF50" s="34" t="s">
        <v>36</v>
      </c>
      <c r="AG50" s="34" t="s">
        <v>36</v>
      </c>
      <c r="AH50" s="34" t="s">
        <v>36</v>
      </c>
      <c r="AI50" s="29">
        <v>0.16800000000000001</v>
      </c>
      <c r="AJ50" s="29">
        <v>2.1329999999999999E-3</v>
      </c>
      <c r="AK50" s="29">
        <v>0</v>
      </c>
      <c r="AL50" s="29">
        <v>0</v>
      </c>
      <c r="AM50" s="29" t="s">
        <v>28</v>
      </c>
      <c r="AN50" s="158" t="s">
        <v>28</v>
      </c>
      <c r="AO50" s="29" t="s">
        <v>28</v>
      </c>
      <c r="AP50" s="29">
        <v>60</v>
      </c>
      <c r="AQ50" s="29">
        <v>800</v>
      </c>
      <c r="AR50" s="29">
        <v>800</v>
      </c>
      <c r="AS50" s="29">
        <v>160</v>
      </c>
      <c r="AT50" s="29">
        <v>10.08</v>
      </c>
      <c r="AU50" s="144">
        <v>0.1024</v>
      </c>
      <c r="AV50" s="36" t="s">
        <v>28</v>
      </c>
      <c r="AW50" s="102" t="s">
        <v>33</v>
      </c>
      <c r="AX50" s="129" t="s">
        <v>33</v>
      </c>
      <c r="AY50" s="106">
        <v>496260</v>
      </c>
      <c r="BD50" t="s">
        <v>29</v>
      </c>
      <c r="BE50" t="s">
        <v>4337</v>
      </c>
      <c r="BF50" t="s">
        <v>4739</v>
      </c>
      <c r="BH50" t="str">
        <f t="shared" si="13"/>
        <v/>
      </c>
      <c r="BJ50" t="str">
        <f t="shared" si="14"/>
        <v>OK</v>
      </c>
      <c r="BK50" s="130" t="s">
        <v>5302</v>
      </c>
      <c r="BL50" s="130" t="e">
        <v>#VALUE!</v>
      </c>
      <c r="BM50" s="131" t="s">
        <v>33</v>
      </c>
      <c r="BN50" s="131" t="e">
        <v>#VALUE!</v>
      </c>
      <c r="BO50">
        <v>484.82</v>
      </c>
      <c r="BP50">
        <v>16560</v>
      </c>
    </row>
    <row r="51" spans="1:68" ht="37.799999999999997" x14ac:dyDescent="0.3">
      <c r="A51" s="1"/>
      <c r="B51" s="47">
        <v>19</v>
      </c>
      <c r="C51" s="45">
        <v>1062888</v>
      </c>
      <c r="D51" s="29"/>
      <c r="E51" s="29"/>
      <c r="F51" s="31" t="s">
        <v>54</v>
      </c>
      <c r="G51" s="29" t="s">
        <v>42</v>
      </c>
      <c r="H51" s="70" t="s">
        <v>62</v>
      </c>
      <c r="I51" s="148" t="s">
        <v>32</v>
      </c>
      <c r="J51" s="147" t="s">
        <v>33</v>
      </c>
      <c r="K51" s="148">
        <v>0</v>
      </c>
      <c r="L51" s="148" t="s">
        <v>32</v>
      </c>
      <c r="M51" s="147">
        <v>42410</v>
      </c>
      <c r="N51" s="29" t="str">
        <f t="shared" si="0"/>
        <v/>
      </c>
      <c r="O51" s="29" t="str">
        <f t="shared" si="1"/>
        <v/>
      </c>
      <c r="P51" s="29" t="str">
        <f t="shared" si="2"/>
        <v/>
      </c>
      <c r="Q51" s="29" t="str">
        <f t="shared" si="3"/>
        <v/>
      </c>
      <c r="R51" s="29" t="str">
        <f t="shared" si="4"/>
        <v/>
      </c>
      <c r="S51" s="29" t="str">
        <f t="shared" si="5"/>
        <v/>
      </c>
      <c r="T51" s="29" t="str">
        <f t="shared" si="6"/>
        <v/>
      </c>
      <c r="U51" s="29"/>
      <c r="V51" s="29"/>
      <c r="W51" s="32" t="s">
        <v>34</v>
      </c>
      <c r="X51" s="29" t="s">
        <v>35</v>
      </c>
      <c r="Y51" s="146">
        <v>378.76</v>
      </c>
      <c r="Z51" s="33">
        <v>484.82</v>
      </c>
      <c r="AA51" s="34">
        <f t="shared" si="11"/>
        <v>0.28000000000000003</v>
      </c>
      <c r="AB51" s="33">
        <f t="shared" si="7"/>
        <v>484.82</v>
      </c>
      <c r="AC51" s="34">
        <f t="shared" si="12"/>
        <v>0.28002141727892843</v>
      </c>
      <c r="AD51" s="145">
        <f t="shared" si="15"/>
        <v>404.017</v>
      </c>
      <c r="AE51" s="105">
        <v>315.63299999999998</v>
      </c>
      <c r="AF51" s="34" t="s">
        <v>36</v>
      </c>
      <c r="AG51" s="34" t="s">
        <v>36</v>
      </c>
      <c r="AH51" s="34" t="s">
        <v>36</v>
      </c>
      <c r="AI51" s="29">
        <v>0.16800000000000001</v>
      </c>
      <c r="AJ51" s="29">
        <v>2.0730000000000002E-3</v>
      </c>
      <c r="AK51" s="29">
        <v>1016.698</v>
      </c>
      <c r="AL51" s="29">
        <v>0</v>
      </c>
      <c r="AM51" s="29" t="s">
        <v>28</v>
      </c>
      <c r="AN51" s="158" t="s">
        <v>28</v>
      </c>
      <c r="AO51" s="29" t="s">
        <v>28</v>
      </c>
      <c r="AP51" s="29">
        <v>220</v>
      </c>
      <c r="AQ51" s="29">
        <v>800</v>
      </c>
      <c r="AR51" s="29">
        <v>800</v>
      </c>
      <c r="AS51" s="29">
        <v>600</v>
      </c>
      <c r="AT51" s="29">
        <v>36.96</v>
      </c>
      <c r="AU51" s="144">
        <v>0.38400000000000001</v>
      </c>
      <c r="AV51" s="36" t="s">
        <v>28</v>
      </c>
      <c r="AW51" s="102" t="s">
        <v>33</v>
      </c>
      <c r="AX51" s="129" t="s">
        <v>33</v>
      </c>
      <c r="AY51" s="106">
        <v>299420</v>
      </c>
      <c r="BD51" t="s">
        <v>29</v>
      </c>
      <c r="BE51" t="s">
        <v>4338</v>
      </c>
      <c r="BF51" t="s">
        <v>4739</v>
      </c>
      <c r="BH51" t="str">
        <f t="shared" si="13"/>
        <v>AV</v>
      </c>
      <c r="BJ51" t="str">
        <f t="shared" si="14"/>
        <v>OK</v>
      </c>
      <c r="BK51" s="130">
        <v>484.82</v>
      </c>
      <c r="BL51" s="130" t="s">
        <v>37</v>
      </c>
      <c r="BM51" s="131" t="s">
        <v>33</v>
      </c>
      <c r="BN51" s="131" t="e">
        <v>#VALUE!</v>
      </c>
      <c r="BO51">
        <v>484.82</v>
      </c>
      <c r="BP51">
        <v>12980</v>
      </c>
    </row>
    <row r="52" spans="1:68" ht="25.2" x14ac:dyDescent="0.3">
      <c r="A52" s="1"/>
      <c r="B52" s="47">
        <v>20</v>
      </c>
      <c r="C52" s="45">
        <v>1062889</v>
      </c>
      <c r="D52" s="29"/>
      <c r="E52" s="29"/>
      <c r="F52" s="31" t="s">
        <v>55</v>
      </c>
      <c r="G52" s="29" t="s">
        <v>42</v>
      </c>
      <c r="H52" s="70" t="s">
        <v>59</v>
      </c>
      <c r="I52" s="148" t="s">
        <v>32</v>
      </c>
      <c r="J52" s="147" t="s">
        <v>33</v>
      </c>
      <c r="K52" s="148">
        <v>0</v>
      </c>
      <c r="L52" s="148" t="s">
        <v>32</v>
      </c>
      <c r="M52" s="147">
        <v>42410</v>
      </c>
      <c r="N52" s="29" t="str">
        <f t="shared" si="0"/>
        <v/>
      </c>
      <c r="O52" s="29" t="str">
        <f t="shared" si="1"/>
        <v/>
      </c>
      <c r="P52" s="29" t="str">
        <f t="shared" si="2"/>
        <v/>
      </c>
      <c r="Q52" s="29">
        <f t="shared" si="3"/>
        <v>1135977</v>
      </c>
      <c r="R52" s="29" t="str">
        <f t="shared" si="4"/>
        <v/>
      </c>
      <c r="S52" s="29" t="str">
        <f t="shared" si="5"/>
        <v/>
      </c>
      <c r="T52" s="29">
        <f t="shared" si="6"/>
        <v>1135977</v>
      </c>
      <c r="U52" s="29">
        <v>1135977</v>
      </c>
      <c r="V52" s="29"/>
      <c r="W52" s="32" t="s">
        <v>34</v>
      </c>
      <c r="X52" s="29" t="s">
        <v>35</v>
      </c>
      <c r="Y52" s="146">
        <v>378.76</v>
      </c>
      <c r="Z52" s="33">
        <v>484.82</v>
      </c>
      <c r="AA52" s="34">
        <f t="shared" si="11"/>
        <v>0.28000000000000003</v>
      </c>
      <c r="AB52" s="33">
        <f t="shared" si="7"/>
        <v>484.82</v>
      </c>
      <c r="AC52" s="34">
        <f t="shared" si="12"/>
        <v>0.28002141727892843</v>
      </c>
      <c r="AD52" s="145">
        <f t="shared" si="15"/>
        <v>404.017</v>
      </c>
      <c r="AE52" s="105">
        <v>315.63299999999998</v>
      </c>
      <c r="AF52" s="34" t="s">
        <v>36</v>
      </c>
      <c r="AG52" s="34" t="s">
        <v>36</v>
      </c>
      <c r="AH52" s="34" t="s">
        <v>36</v>
      </c>
      <c r="AI52" s="29">
        <v>0.16800000000000001</v>
      </c>
      <c r="AJ52" s="29">
        <v>1.2589999999999999E-3</v>
      </c>
      <c r="AK52" s="29">
        <v>0</v>
      </c>
      <c r="AL52" s="29">
        <v>0</v>
      </c>
      <c r="AM52" s="29" t="s">
        <v>28</v>
      </c>
      <c r="AN52" s="158" t="s">
        <v>28</v>
      </c>
      <c r="AO52" s="29" t="s">
        <v>28</v>
      </c>
      <c r="AP52" s="29">
        <v>300</v>
      </c>
      <c r="AQ52" s="29">
        <v>800</v>
      </c>
      <c r="AR52" s="29">
        <v>800</v>
      </c>
      <c r="AS52" s="29">
        <v>590</v>
      </c>
      <c r="AT52" s="29">
        <v>50.4</v>
      </c>
      <c r="AU52" s="144">
        <v>0.37759999999999999</v>
      </c>
      <c r="AV52" s="36" t="s">
        <v>28</v>
      </c>
      <c r="AW52" s="102" t="s">
        <v>33</v>
      </c>
      <c r="AX52" s="129" t="s">
        <v>33</v>
      </c>
      <c r="AY52" s="106">
        <v>197100</v>
      </c>
      <c r="BD52" t="s">
        <v>29</v>
      </c>
      <c r="BE52" t="s">
        <v>4337</v>
      </c>
      <c r="BF52" t="s">
        <v>4739</v>
      </c>
      <c r="BH52" t="str">
        <f t="shared" si="13"/>
        <v/>
      </c>
      <c r="BJ52" t="str">
        <f t="shared" si="14"/>
        <v>OK</v>
      </c>
      <c r="BK52" s="130" t="s">
        <v>5302</v>
      </c>
      <c r="BL52" s="130" t="e">
        <v>#VALUE!</v>
      </c>
      <c r="BM52" s="131" t="s">
        <v>33</v>
      </c>
      <c r="BN52" s="131" t="e">
        <v>#VALUE!</v>
      </c>
      <c r="BO52" t="e">
        <v>#N/A</v>
      </c>
      <c r="BP52">
        <v>4200</v>
      </c>
    </row>
    <row r="53" spans="1:68" ht="37.799999999999997" x14ac:dyDescent="0.3">
      <c r="A53" s="1"/>
      <c r="B53" s="47">
        <v>21</v>
      </c>
      <c r="C53" s="45">
        <v>1063907</v>
      </c>
      <c r="D53" s="29"/>
      <c r="E53" s="29"/>
      <c r="F53" s="31" t="s">
        <v>56</v>
      </c>
      <c r="G53" s="29" t="s">
        <v>42</v>
      </c>
      <c r="H53" s="70" t="s">
        <v>4780</v>
      </c>
      <c r="I53" s="148" t="s">
        <v>32</v>
      </c>
      <c r="J53" s="147" t="s">
        <v>33</v>
      </c>
      <c r="K53" s="148">
        <v>0</v>
      </c>
      <c r="L53" s="148" t="s">
        <v>32</v>
      </c>
      <c r="M53" s="147">
        <v>42410</v>
      </c>
      <c r="N53" s="29" t="str">
        <f t="shared" si="0"/>
        <v/>
      </c>
      <c r="O53" s="29" t="str">
        <f t="shared" si="1"/>
        <v/>
      </c>
      <c r="P53" s="29" t="str">
        <f t="shared" si="2"/>
        <v/>
      </c>
      <c r="Q53" s="29" t="str">
        <f t="shared" si="3"/>
        <v/>
      </c>
      <c r="R53" s="29" t="str">
        <f t="shared" si="4"/>
        <v/>
      </c>
      <c r="S53" s="29" t="str">
        <f t="shared" si="5"/>
        <v/>
      </c>
      <c r="T53" s="29" t="str">
        <f t="shared" si="6"/>
        <v/>
      </c>
      <c r="U53" s="29"/>
      <c r="V53" s="29"/>
      <c r="W53" s="32" t="s">
        <v>34</v>
      </c>
      <c r="X53" s="29" t="s">
        <v>35</v>
      </c>
      <c r="Y53" s="146">
        <v>378.76</v>
      </c>
      <c r="Z53" s="33">
        <v>484.82</v>
      </c>
      <c r="AA53" s="34">
        <f t="shared" si="11"/>
        <v>0.28000000000000003</v>
      </c>
      <c r="AB53" s="33">
        <f t="shared" si="7"/>
        <v>484.82</v>
      </c>
      <c r="AC53" s="34">
        <f t="shared" si="12"/>
        <v>0.28002141727892843</v>
      </c>
      <c r="AD53" s="145">
        <f t="shared" si="15"/>
        <v>404.017</v>
      </c>
      <c r="AE53" s="105">
        <v>315.63299999999998</v>
      </c>
      <c r="AF53" s="34" t="s">
        <v>36</v>
      </c>
      <c r="AG53" s="34" t="s">
        <v>36</v>
      </c>
      <c r="AH53" s="34" t="s">
        <v>36</v>
      </c>
      <c r="AI53" s="29">
        <v>0.16</v>
      </c>
      <c r="AJ53" s="29">
        <v>9.2400000000000002E-4</v>
      </c>
      <c r="AK53" s="29">
        <v>5120</v>
      </c>
      <c r="AL53" s="29">
        <v>7680</v>
      </c>
      <c r="AM53" s="29" t="s">
        <v>28</v>
      </c>
      <c r="AN53" s="158" t="s">
        <v>28</v>
      </c>
      <c r="AO53" s="29" t="s">
        <v>28</v>
      </c>
      <c r="AP53" s="29">
        <v>640</v>
      </c>
      <c r="AQ53" s="29">
        <v>1050</v>
      </c>
      <c r="AR53" s="29">
        <v>1050</v>
      </c>
      <c r="AS53" s="29">
        <v>580</v>
      </c>
      <c r="AT53" s="29">
        <v>102.4</v>
      </c>
      <c r="AU53" s="144">
        <v>0.63944999999999996</v>
      </c>
      <c r="AV53" s="36" t="s">
        <v>28</v>
      </c>
      <c r="AW53" s="102" t="s">
        <v>33</v>
      </c>
      <c r="AX53" s="129" t="s">
        <v>33</v>
      </c>
      <c r="AY53" s="106">
        <v>259200</v>
      </c>
      <c r="BD53" t="s">
        <v>29</v>
      </c>
      <c r="BE53" t="s">
        <v>4338</v>
      </c>
      <c r="BF53" t="s">
        <v>4739</v>
      </c>
      <c r="BH53" t="str">
        <f t="shared" si="13"/>
        <v>AV</v>
      </c>
      <c r="BJ53" t="str">
        <f t="shared" si="14"/>
        <v>OK</v>
      </c>
      <c r="BK53" s="130">
        <v>484.82</v>
      </c>
      <c r="BL53" s="130" t="s">
        <v>37</v>
      </c>
      <c r="BM53" s="131" t="s">
        <v>33</v>
      </c>
      <c r="BN53" s="131" t="e">
        <v>#VALUE!</v>
      </c>
      <c r="BO53">
        <v>484.82</v>
      </c>
      <c r="BP53">
        <v>1920</v>
      </c>
    </row>
    <row r="54" spans="1:68" ht="25.2" x14ac:dyDescent="0.3">
      <c r="A54" s="1"/>
      <c r="B54" s="47">
        <v>22</v>
      </c>
      <c r="C54" s="45">
        <v>1047610</v>
      </c>
      <c r="D54" s="43"/>
      <c r="E54" s="43"/>
      <c r="F54" s="31" t="s">
        <v>57</v>
      </c>
      <c r="G54" s="29" t="s">
        <v>58</v>
      </c>
      <c r="H54" s="70" t="s">
        <v>59</v>
      </c>
      <c r="I54" s="148" t="s">
        <v>32</v>
      </c>
      <c r="J54" s="147" t="s">
        <v>33</v>
      </c>
      <c r="K54" s="148">
        <v>0</v>
      </c>
      <c r="L54" s="148" t="s">
        <v>32</v>
      </c>
      <c r="M54" s="147">
        <v>42493</v>
      </c>
      <c r="N54" s="29" t="str">
        <f t="shared" si="0"/>
        <v/>
      </c>
      <c r="O54" s="29" t="str">
        <f t="shared" si="1"/>
        <v/>
      </c>
      <c r="P54" s="29" t="str">
        <f t="shared" si="2"/>
        <v/>
      </c>
      <c r="Q54" s="29" t="str">
        <f t="shared" si="3"/>
        <v/>
      </c>
      <c r="R54" s="29" t="str">
        <f t="shared" si="4"/>
        <v/>
      </c>
      <c r="S54" s="29" t="str">
        <f t="shared" si="5"/>
        <v/>
      </c>
      <c r="T54" s="29" t="str">
        <f t="shared" si="6"/>
        <v/>
      </c>
      <c r="U54" s="40">
        <v>1062044</v>
      </c>
      <c r="V54" s="40"/>
      <c r="W54" s="38" t="s">
        <v>34</v>
      </c>
      <c r="X54" s="29" t="s">
        <v>35</v>
      </c>
      <c r="Y54" s="146">
        <v>253.22</v>
      </c>
      <c r="Z54" s="33">
        <v>278.54000000000002</v>
      </c>
      <c r="AA54" s="34">
        <f t="shared" si="11"/>
        <v>0.1</v>
      </c>
      <c r="AB54" s="33">
        <f t="shared" si="7"/>
        <v>278.54000000000002</v>
      </c>
      <c r="AC54" s="34">
        <f t="shared" si="12"/>
        <v>9.9991943777041639E-2</v>
      </c>
      <c r="AD54" s="145">
        <f t="shared" si="15"/>
        <v>232.11699999999999</v>
      </c>
      <c r="AE54" s="105">
        <v>211.017</v>
      </c>
      <c r="AF54" s="34" t="s">
        <v>36</v>
      </c>
      <c r="AG54" s="34" t="s">
        <v>36</v>
      </c>
      <c r="AH54" s="34" t="s">
        <v>36</v>
      </c>
      <c r="AI54" s="29">
        <v>9.6000000000000002E-2</v>
      </c>
      <c r="AJ54" s="29">
        <v>6.69E-4</v>
      </c>
      <c r="AK54" s="29">
        <v>0</v>
      </c>
      <c r="AL54" s="29">
        <v>0</v>
      </c>
      <c r="AM54" s="29" t="s">
        <v>27</v>
      </c>
      <c r="AN54" s="44" t="s">
        <v>27</v>
      </c>
      <c r="AO54" s="29" t="s">
        <v>27</v>
      </c>
      <c r="AP54" s="29">
        <v>120</v>
      </c>
      <c r="AQ54" s="29"/>
      <c r="AR54" s="29"/>
      <c r="AS54" s="29"/>
      <c r="AT54" s="29"/>
      <c r="AU54" s="144"/>
      <c r="AV54" s="36" t="s">
        <v>28</v>
      </c>
      <c r="AW54" s="102" t="s">
        <v>33</v>
      </c>
      <c r="AX54" s="129" t="s">
        <v>33</v>
      </c>
      <c r="AY54" s="106">
        <v>360</v>
      </c>
      <c r="BD54" t="s">
        <v>29</v>
      </c>
      <c r="BE54" t="s">
        <v>4338</v>
      </c>
      <c r="BF54" t="s">
        <v>4739</v>
      </c>
      <c r="BH54" t="str">
        <f t="shared" si="13"/>
        <v/>
      </c>
      <c r="BJ54" t="str">
        <f t="shared" si="14"/>
        <v>OK</v>
      </c>
      <c r="BK54" s="130" t="s">
        <v>5302</v>
      </c>
      <c r="BL54" s="130" t="e">
        <v>#VALUE!</v>
      </c>
      <c r="BM54" s="131" t="s">
        <v>33</v>
      </c>
      <c r="BN54" s="131" t="e">
        <v>#VALUE!</v>
      </c>
      <c r="BO54" t="e">
        <v>#N/A</v>
      </c>
      <c r="BP54">
        <v>0</v>
      </c>
    </row>
    <row r="55" spans="1:68" ht="25.2" x14ac:dyDescent="0.3">
      <c r="A55" s="1"/>
      <c r="B55" s="47">
        <v>23</v>
      </c>
      <c r="C55" s="45">
        <v>1022518</v>
      </c>
      <c r="D55" s="43" t="s">
        <v>33</v>
      </c>
      <c r="E55" s="43"/>
      <c r="F55" s="31" t="s">
        <v>60</v>
      </c>
      <c r="G55" s="29" t="s">
        <v>61</v>
      </c>
      <c r="H55" s="70" t="s">
        <v>4779</v>
      </c>
      <c r="I55" s="148" t="s">
        <v>32</v>
      </c>
      <c r="J55" s="147" t="s">
        <v>33</v>
      </c>
      <c r="K55" s="148">
        <v>0</v>
      </c>
      <c r="L55" s="148" t="s">
        <v>32</v>
      </c>
      <c r="M55" s="147">
        <v>42493</v>
      </c>
      <c r="N55" s="29" t="str">
        <f t="shared" si="0"/>
        <v/>
      </c>
      <c r="O55" s="29" t="str">
        <f t="shared" si="1"/>
        <v/>
      </c>
      <c r="P55" s="29" t="str">
        <f t="shared" si="2"/>
        <v/>
      </c>
      <c r="Q55" s="29" t="str">
        <f t="shared" si="3"/>
        <v/>
      </c>
      <c r="R55" s="29" t="str">
        <f t="shared" si="4"/>
        <v/>
      </c>
      <c r="S55" s="29" t="str">
        <f t="shared" si="5"/>
        <v/>
      </c>
      <c r="T55" s="29" t="str">
        <f t="shared" si="6"/>
        <v/>
      </c>
      <c r="U55" s="40">
        <v>1009228</v>
      </c>
      <c r="V55" s="40"/>
      <c r="W55" s="38" t="s">
        <v>34</v>
      </c>
      <c r="X55" s="29" t="s">
        <v>35</v>
      </c>
      <c r="Y55" s="146">
        <v>310.41000000000003</v>
      </c>
      <c r="Z55" s="33">
        <v>397.32</v>
      </c>
      <c r="AA55" s="34">
        <f t="shared" si="11"/>
        <v>0.28000000000000003</v>
      </c>
      <c r="AB55" s="33">
        <f t="shared" si="7"/>
        <v>397.32</v>
      </c>
      <c r="AC55" s="34">
        <f t="shared" si="12"/>
        <v>0.27998453658065142</v>
      </c>
      <c r="AD55" s="145">
        <f t="shared" si="15"/>
        <v>331.1</v>
      </c>
      <c r="AE55" s="105">
        <v>258.67500000000001</v>
      </c>
      <c r="AF55" s="34" t="s">
        <v>36</v>
      </c>
      <c r="AG55" s="34" t="s">
        <v>36</v>
      </c>
      <c r="AH55" s="34" t="s">
        <v>36</v>
      </c>
      <c r="AI55" s="29">
        <v>0.129</v>
      </c>
      <c r="AJ55" s="29">
        <v>8.6799999999999996E-4</v>
      </c>
      <c r="AK55" s="29">
        <v>0</v>
      </c>
      <c r="AL55" s="29">
        <v>0</v>
      </c>
      <c r="AM55" s="29" t="s">
        <v>28</v>
      </c>
      <c r="AN55" s="44" t="s">
        <v>27</v>
      </c>
      <c r="AO55" s="29" t="s">
        <v>28</v>
      </c>
      <c r="AP55" s="29">
        <v>120</v>
      </c>
      <c r="AQ55" s="29">
        <v>790</v>
      </c>
      <c r="AR55" s="29">
        <v>790</v>
      </c>
      <c r="AS55" s="29">
        <v>160</v>
      </c>
      <c r="AT55" s="29">
        <v>15.48</v>
      </c>
      <c r="AU55" s="144">
        <v>9.9856E-2</v>
      </c>
      <c r="AV55" s="36" t="s">
        <v>28</v>
      </c>
      <c r="AW55" s="102" t="s">
        <v>33</v>
      </c>
      <c r="AX55" s="129" t="s">
        <v>33</v>
      </c>
      <c r="AY55" s="106">
        <v>3380</v>
      </c>
      <c r="BD55" t="s">
        <v>29</v>
      </c>
      <c r="BE55" t="s">
        <v>4337</v>
      </c>
      <c r="BF55" t="s">
        <v>4739</v>
      </c>
      <c r="BH55" t="str">
        <f t="shared" si="13"/>
        <v/>
      </c>
      <c r="BJ55" t="str">
        <f t="shared" si="14"/>
        <v>OK</v>
      </c>
      <c r="BK55" s="130" t="s">
        <v>5302</v>
      </c>
      <c r="BL55" s="130" t="e">
        <v>#VALUE!</v>
      </c>
      <c r="BM55" s="131" t="s">
        <v>33</v>
      </c>
      <c r="BN55" s="131" t="e">
        <v>#VALUE!</v>
      </c>
      <c r="BO55">
        <v>397.32</v>
      </c>
      <c r="BP55">
        <v>700</v>
      </c>
    </row>
    <row r="56" spans="1:68" ht="37.799999999999997" x14ac:dyDescent="0.3">
      <c r="A56" s="1"/>
      <c r="B56" s="47">
        <v>24</v>
      </c>
      <c r="C56" s="45">
        <v>1001220</v>
      </c>
      <c r="D56" s="40" t="s">
        <v>33</v>
      </c>
      <c r="E56" s="40"/>
      <c r="F56" s="31" t="s">
        <v>63</v>
      </c>
      <c r="G56" s="29" t="s">
        <v>42</v>
      </c>
      <c r="H56" s="70" t="s">
        <v>62</v>
      </c>
      <c r="I56" s="148" t="s">
        <v>32</v>
      </c>
      <c r="J56" s="147" t="s">
        <v>33</v>
      </c>
      <c r="K56" s="148">
        <v>0</v>
      </c>
      <c r="L56" s="148" t="s">
        <v>32</v>
      </c>
      <c r="M56" s="147" t="s">
        <v>33</v>
      </c>
      <c r="N56" s="29" t="str">
        <f t="shared" si="0"/>
        <v/>
      </c>
      <c r="O56" s="29" t="str">
        <f t="shared" si="1"/>
        <v/>
      </c>
      <c r="P56" s="29" t="str">
        <f t="shared" si="2"/>
        <v/>
      </c>
      <c r="Q56" s="29">
        <f t="shared" si="3"/>
        <v>1136616</v>
      </c>
      <c r="R56" s="29" t="str">
        <f t="shared" si="4"/>
        <v/>
      </c>
      <c r="S56" s="29" t="str">
        <f t="shared" si="5"/>
        <v/>
      </c>
      <c r="T56" s="29">
        <f t="shared" si="6"/>
        <v>1136616</v>
      </c>
      <c r="U56" s="29">
        <v>1136616</v>
      </c>
      <c r="V56" s="29"/>
      <c r="W56" s="38" t="s">
        <v>34</v>
      </c>
      <c r="X56" s="29" t="s">
        <v>35</v>
      </c>
      <c r="Y56" s="146">
        <v>608</v>
      </c>
      <c r="Z56" s="33">
        <v>778</v>
      </c>
      <c r="AA56" s="34">
        <f t="shared" si="11"/>
        <v>0.28000000000000003</v>
      </c>
      <c r="AB56" s="33">
        <f t="shared" si="7"/>
        <v>778</v>
      </c>
      <c r="AC56" s="34">
        <f t="shared" si="12"/>
        <v>0.27960376341857673</v>
      </c>
      <c r="AD56" s="145">
        <f t="shared" si="15"/>
        <v>648.33299999999997</v>
      </c>
      <c r="AE56" s="105">
        <v>506.66699999999997</v>
      </c>
      <c r="AF56" s="34" t="s">
        <v>36</v>
      </c>
      <c r="AG56" s="34" t="s">
        <v>36</v>
      </c>
      <c r="AH56" s="34" t="s">
        <v>36</v>
      </c>
      <c r="AI56" s="29">
        <v>0.28000000000000003</v>
      </c>
      <c r="AJ56" s="29">
        <v>2.5950000000000001E-3</v>
      </c>
      <c r="AK56" s="29">
        <v>1800</v>
      </c>
      <c r="AL56" s="29">
        <v>2200</v>
      </c>
      <c r="AM56" s="29" t="s">
        <v>28</v>
      </c>
      <c r="AN56" s="158" t="s">
        <v>28</v>
      </c>
      <c r="AO56" s="29" t="s">
        <v>28</v>
      </c>
      <c r="AP56" s="29">
        <v>50</v>
      </c>
      <c r="AQ56" s="29">
        <v>1300</v>
      </c>
      <c r="AR56" s="29">
        <v>130</v>
      </c>
      <c r="AS56" s="29">
        <v>1300</v>
      </c>
      <c r="AT56" s="29">
        <v>14</v>
      </c>
      <c r="AU56" s="144">
        <v>0.21970000000000001</v>
      </c>
      <c r="AV56" s="36" t="s">
        <v>28</v>
      </c>
      <c r="AW56" s="102" t="s">
        <v>33</v>
      </c>
      <c r="AX56" s="129" t="s">
        <v>33</v>
      </c>
      <c r="AY56" s="106">
        <v>324700</v>
      </c>
      <c r="BD56" t="s">
        <v>29</v>
      </c>
      <c r="BE56" t="s">
        <v>4337</v>
      </c>
      <c r="BF56" t="s">
        <v>4739</v>
      </c>
      <c r="BH56" t="str">
        <f t="shared" si="13"/>
        <v>AV</v>
      </c>
      <c r="BJ56" t="str">
        <f t="shared" si="14"/>
        <v>OK</v>
      </c>
      <c r="BK56" s="130">
        <v>778</v>
      </c>
      <c r="BL56" s="130" t="s">
        <v>37</v>
      </c>
      <c r="BM56" s="131" t="s">
        <v>33</v>
      </c>
      <c r="BN56" s="131" t="e">
        <v>#VALUE!</v>
      </c>
      <c r="BO56" t="e">
        <v>#N/A</v>
      </c>
      <c r="BP56">
        <v>8800</v>
      </c>
    </row>
    <row r="57" spans="1:68" ht="25.2" x14ac:dyDescent="0.3">
      <c r="A57" s="1"/>
      <c r="B57" s="47">
        <v>25</v>
      </c>
      <c r="C57" s="45">
        <v>1008979</v>
      </c>
      <c r="D57" s="40" t="s">
        <v>33</v>
      </c>
      <c r="E57" s="40"/>
      <c r="F57" s="31" t="s">
        <v>64</v>
      </c>
      <c r="G57" s="29" t="s">
        <v>42</v>
      </c>
      <c r="H57" s="70" t="s">
        <v>59</v>
      </c>
      <c r="I57" s="148" t="s">
        <v>32</v>
      </c>
      <c r="J57" s="147" t="s">
        <v>33</v>
      </c>
      <c r="K57" s="148">
        <v>0</v>
      </c>
      <c r="L57" s="148" t="s">
        <v>32</v>
      </c>
      <c r="M57" s="147" t="s">
        <v>33</v>
      </c>
      <c r="N57" s="29" t="str">
        <f t="shared" si="0"/>
        <v/>
      </c>
      <c r="O57" s="29" t="str">
        <f t="shared" si="1"/>
        <v/>
      </c>
      <c r="P57" s="29" t="str">
        <f t="shared" si="2"/>
        <v/>
      </c>
      <c r="Q57" s="29">
        <f t="shared" si="3"/>
        <v>1136617</v>
      </c>
      <c r="R57" s="29" t="str">
        <f t="shared" si="4"/>
        <v/>
      </c>
      <c r="S57" s="29" t="str">
        <f t="shared" si="5"/>
        <v/>
      </c>
      <c r="T57" s="29">
        <f t="shared" si="6"/>
        <v>1136617</v>
      </c>
      <c r="U57" s="29">
        <v>1136617</v>
      </c>
      <c r="V57" s="29"/>
      <c r="W57" s="38" t="s">
        <v>34</v>
      </c>
      <c r="X57" s="29" t="s">
        <v>35</v>
      </c>
      <c r="Y57" s="146">
        <v>1136</v>
      </c>
      <c r="Z57" s="33">
        <v>1455</v>
      </c>
      <c r="AA57" s="34">
        <f t="shared" si="11"/>
        <v>0.28100000000000003</v>
      </c>
      <c r="AB57" s="33">
        <f t="shared" si="7"/>
        <v>1455</v>
      </c>
      <c r="AC57" s="34">
        <f t="shared" si="12"/>
        <v>0.28080940816570132</v>
      </c>
      <c r="AD57" s="145">
        <f t="shared" si="15"/>
        <v>1212.5</v>
      </c>
      <c r="AE57" s="105">
        <v>946.66700000000003</v>
      </c>
      <c r="AF57" s="34" t="s">
        <v>36</v>
      </c>
      <c r="AG57" s="34" t="s">
        <v>36</v>
      </c>
      <c r="AH57" s="34" t="s">
        <v>36</v>
      </c>
      <c r="AI57" s="29">
        <v>0.47</v>
      </c>
      <c r="AJ57" s="29">
        <v>5.267E-3</v>
      </c>
      <c r="AK57" s="29">
        <v>0</v>
      </c>
      <c r="AL57" s="29">
        <v>0</v>
      </c>
      <c r="AM57" s="29" t="s">
        <v>28</v>
      </c>
      <c r="AN57" s="158" t="s">
        <v>28</v>
      </c>
      <c r="AO57" s="29" t="s">
        <v>28</v>
      </c>
      <c r="AP57" s="29">
        <v>50</v>
      </c>
      <c r="AQ57" s="29">
        <v>1070</v>
      </c>
      <c r="AR57" s="29">
        <v>1070</v>
      </c>
      <c r="AS57" s="29">
        <v>230</v>
      </c>
      <c r="AT57" s="29">
        <v>23.5</v>
      </c>
      <c r="AU57" s="144">
        <v>0.26332699999999998</v>
      </c>
      <c r="AV57" s="36" t="s">
        <v>28</v>
      </c>
      <c r="AW57" s="102" t="s">
        <v>33</v>
      </c>
      <c r="AX57" s="129" t="s">
        <v>33</v>
      </c>
      <c r="AY57" s="106">
        <v>102500</v>
      </c>
      <c r="BD57" t="s">
        <v>29</v>
      </c>
      <c r="BE57" t="s">
        <v>4337</v>
      </c>
      <c r="BF57" t="s">
        <v>4739</v>
      </c>
      <c r="BH57" t="str">
        <f t="shared" si="13"/>
        <v/>
      </c>
      <c r="BJ57" t="str">
        <f t="shared" si="14"/>
        <v>OK</v>
      </c>
      <c r="BK57" s="130" t="s">
        <v>5302</v>
      </c>
      <c r="BL57" s="130" t="e">
        <v>#VALUE!</v>
      </c>
      <c r="BM57" s="131" t="s">
        <v>33</v>
      </c>
      <c r="BN57" s="131" t="e">
        <v>#VALUE!</v>
      </c>
      <c r="BO57" t="e">
        <v>#N/A</v>
      </c>
      <c r="BP57">
        <v>5250</v>
      </c>
    </row>
    <row r="58" spans="1:68" ht="25.2" x14ac:dyDescent="0.3">
      <c r="A58" s="1"/>
      <c r="B58" s="47">
        <v>26</v>
      </c>
      <c r="C58" s="45">
        <v>1008980</v>
      </c>
      <c r="D58" s="40" t="s">
        <v>33</v>
      </c>
      <c r="E58" s="40"/>
      <c r="F58" s="31" t="s">
        <v>65</v>
      </c>
      <c r="G58" s="29" t="s">
        <v>42</v>
      </c>
      <c r="H58" s="70" t="s">
        <v>59</v>
      </c>
      <c r="I58" s="148" t="s">
        <v>32</v>
      </c>
      <c r="J58" s="147" t="s">
        <v>33</v>
      </c>
      <c r="K58" s="148">
        <v>0</v>
      </c>
      <c r="L58" s="148" t="s">
        <v>32</v>
      </c>
      <c r="M58" s="147" t="s">
        <v>33</v>
      </c>
      <c r="N58" s="29" t="str">
        <f t="shared" si="0"/>
        <v/>
      </c>
      <c r="O58" s="29" t="str">
        <f t="shared" si="1"/>
        <v/>
      </c>
      <c r="P58" s="29" t="str">
        <f t="shared" si="2"/>
        <v/>
      </c>
      <c r="Q58" s="29">
        <f t="shared" si="3"/>
        <v>1136619</v>
      </c>
      <c r="R58" s="29" t="str">
        <f t="shared" si="4"/>
        <v/>
      </c>
      <c r="S58" s="29" t="str">
        <f t="shared" si="5"/>
        <v/>
      </c>
      <c r="T58" s="29">
        <f t="shared" si="6"/>
        <v>1136619</v>
      </c>
      <c r="U58" s="29">
        <v>1136619</v>
      </c>
      <c r="V58" s="29"/>
      <c r="W58" s="38" t="s">
        <v>3784</v>
      </c>
      <c r="X58" s="29" t="s">
        <v>35</v>
      </c>
      <c r="Y58" s="146">
        <v>1669</v>
      </c>
      <c r="Z58" s="33">
        <v>2136</v>
      </c>
      <c r="AA58" s="34">
        <f t="shared" si="11"/>
        <v>0.28000000000000003</v>
      </c>
      <c r="AB58" s="33" t="str">
        <f t="shared" si="7"/>
        <v>По запросу</v>
      </c>
      <c r="AC58" s="34">
        <f t="shared" si="12"/>
        <v>0.27980857514884955</v>
      </c>
      <c r="AD58" s="145">
        <f t="shared" si="15"/>
        <v>1780</v>
      </c>
      <c r="AE58" s="105">
        <v>1390.8330000000001</v>
      </c>
      <c r="AF58" s="34" t="s">
        <v>36</v>
      </c>
      <c r="AG58" s="34" t="s">
        <v>36</v>
      </c>
      <c r="AH58" s="34" t="s">
        <v>36</v>
      </c>
      <c r="AI58" s="29">
        <v>0.70399999999999996</v>
      </c>
      <c r="AJ58" s="29">
        <v>5.9379999999999997E-3</v>
      </c>
      <c r="AK58" s="29">
        <v>0</v>
      </c>
      <c r="AL58" s="29">
        <v>0</v>
      </c>
      <c r="AM58" s="29" t="s">
        <v>28</v>
      </c>
      <c r="AN58" s="158" t="s">
        <v>28</v>
      </c>
      <c r="AO58" s="29" t="s">
        <v>28</v>
      </c>
      <c r="AP58" s="29">
        <v>50</v>
      </c>
      <c r="AQ58" s="29">
        <v>1250</v>
      </c>
      <c r="AR58" s="29">
        <v>1250</v>
      </c>
      <c r="AS58" s="29">
        <v>190</v>
      </c>
      <c r="AT58" s="29">
        <v>35.200000000000003</v>
      </c>
      <c r="AU58" s="144">
        <v>0.296875</v>
      </c>
      <c r="AV58" s="36" t="s">
        <v>28</v>
      </c>
      <c r="AW58" s="102" t="s">
        <v>33</v>
      </c>
      <c r="AX58" s="129" t="s">
        <v>33</v>
      </c>
      <c r="AY58" s="106">
        <v>21250</v>
      </c>
      <c r="BD58" t="s">
        <v>29</v>
      </c>
      <c r="BE58" t="s">
        <v>4337</v>
      </c>
      <c r="BF58" t="s">
        <v>4739</v>
      </c>
      <c r="BH58" t="str">
        <f t="shared" si="13"/>
        <v/>
      </c>
      <c r="BJ58" t="e">
        <f t="shared" si="14"/>
        <v>#VALUE!</v>
      </c>
      <c r="BK58" s="130" t="s">
        <v>5302</v>
      </c>
      <c r="BL58" s="130" t="e">
        <v>#VALUE!</v>
      </c>
      <c r="BM58" s="131" t="s">
        <v>33</v>
      </c>
      <c r="BN58" s="131" t="e">
        <v>#VALUE!</v>
      </c>
      <c r="BO58" t="e">
        <v>#N/A</v>
      </c>
      <c r="BP58">
        <v>900</v>
      </c>
    </row>
    <row r="59" spans="1:68" ht="25.2" x14ac:dyDescent="0.3">
      <c r="A59" s="1"/>
      <c r="B59" s="47">
        <v>27</v>
      </c>
      <c r="C59" s="45">
        <v>1008981</v>
      </c>
      <c r="D59" s="40" t="s">
        <v>33</v>
      </c>
      <c r="E59" s="40"/>
      <c r="F59" s="39" t="s">
        <v>66</v>
      </c>
      <c r="G59" s="29" t="s">
        <v>42</v>
      </c>
      <c r="H59" s="70" t="s">
        <v>59</v>
      </c>
      <c r="I59" s="148" t="s">
        <v>32</v>
      </c>
      <c r="J59" s="147" t="s">
        <v>33</v>
      </c>
      <c r="K59" s="148">
        <v>0</v>
      </c>
      <c r="L59" s="148" t="s">
        <v>32</v>
      </c>
      <c r="M59" s="147" t="s">
        <v>33</v>
      </c>
      <c r="N59" s="29" t="str">
        <f t="shared" si="0"/>
        <v/>
      </c>
      <c r="O59" s="29" t="str">
        <f t="shared" si="1"/>
        <v/>
      </c>
      <c r="P59" s="29" t="str">
        <f t="shared" si="2"/>
        <v/>
      </c>
      <c r="Q59" s="29">
        <f t="shared" si="3"/>
        <v>1136621</v>
      </c>
      <c r="R59" s="29" t="str">
        <f t="shared" si="4"/>
        <v/>
      </c>
      <c r="S59" s="29" t="str">
        <f t="shared" si="5"/>
        <v/>
      </c>
      <c r="T59" s="29">
        <f t="shared" si="6"/>
        <v>1136621</v>
      </c>
      <c r="U59" s="29">
        <v>1136621</v>
      </c>
      <c r="V59" s="29"/>
      <c r="W59" s="38" t="s">
        <v>3784</v>
      </c>
      <c r="X59" s="29" t="s">
        <v>35</v>
      </c>
      <c r="Y59" s="146">
        <v>2419</v>
      </c>
      <c r="Z59" s="33">
        <v>3096</v>
      </c>
      <c r="AA59" s="34">
        <f t="shared" si="11"/>
        <v>0.28000000000000003</v>
      </c>
      <c r="AB59" s="33" t="str">
        <f t="shared" si="7"/>
        <v>По запросу</v>
      </c>
      <c r="AC59" s="34">
        <f t="shared" si="12"/>
        <v>0.27986792556724682</v>
      </c>
      <c r="AD59" s="145">
        <f t="shared" si="15"/>
        <v>2580</v>
      </c>
      <c r="AE59" s="105">
        <v>2015.8330000000001</v>
      </c>
      <c r="AF59" s="34" t="s">
        <v>36</v>
      </c>
      <c r="AG59" s="34" t="s">
        <v>36</v>
      </c>
      <c r="AH59" s="34" t="s">
        <v>36</v>
      </c>
      <c r="AI59" s="29">
        <v>1.1160000000000001</v>
      </c>
      <c r="AJ59" s="29">
        <v>1.6021000000000001E-2</v>
      </c>
      <c r="AK59" s="29">
        <v>0</v>
      </c>
      <c r="AL59" s="29">
        <v>0</v>
      </c>
      <c r="AM59" s="29" t="s">
        <v>28</v>
      </c>
      <c r="AN59" s="158" t="s">
        <v>28</v>
      </c>
      <c r="AO59" s="29" t="s">
        <v>28</v>
      </c>
      <c r="AP59" s="29">
        <v>50</v>
      </c>
      <c r="AQ59" s="29">
        <v>1790</v>
      </c>
      <c r="AR59" s="29">
        <v>1790</v>
      </c>
      <c r="AS59" s="29">
        <v>250</v>
      </c>
      <c r="AT59" s="29">
        <v>55.8</v>
      </c>
      <c r="AU59" s="144">
        <v>0.80102499999999999</v>
      </c>
      <c r="AV59" s="36" t="s">
        <v>28</v>
      </c>
      <c r="AW59" s="102" t="s">
        <v>33</v>
      </c>
      <c r="AX59" s="129" t="s">
        <v>33</v>
      </c>
      <c r="AY59" s="106">
        <v>8350</v>
      </c>
      <c r="BD59" t="s">
        <v>29</v>
      </c>
      <c r="BE59" t="s">
        <v>4337</v>
      </c>
      <c r="BF59" t="s">
        <v>4739</v>
      </c>
      <c r="BH59" t="str">
        <f t="shared" si="13"/>
        <v/>
      </c>
      <c r="BJ59" t="e">
        <f t="shared" si="14"/>
        <v>#VALUE!</v>
      </c>
      <c r="BK59" s="130" t="s">
        <v>5302</v>
      </c>
      <c r="BL59" s="130" t="e">
        <v>#VALUE!</v>
      </c>
      <c r="BM59" s="131" t="s">
        <v>33</v>
      </c>
      <c r="BN59" s="131" t="e">
        <v>#VALUE!</v>
      </c>
      <c r="BO59" t="e">
        <v>#N/A</v>
      </c>
      <c r="BP59">
        <v>400</v>
      </c>
    </row>
    <row r="60" spans="1:68" ht="25.2" x14ac:dyDescent="0.3">
      <c r="A60" s="1"/>
      <c r="B60" s="47">
        <v>28</v>
      </c>
      <c r="C60" s="45">
        <v>1008982</v>
      </c>
      <c r="D60" s="40" t="s">
        <v>33</v>
      </c>
      <c r="E60" s="40"/>
      <c r="F60" s="39" t="s">
        <v>67</v>
      </c>
      <c r="G60" s="29" t="s">
        <v>31</v>
      </c>
      <c r="H60" s="70" t="s">
        <v>59</v>
      </c>
      <c r="I60" s="148" t="s">
        <v>32</v>
      </c>
      <c r="J60" s="147" t="s">
        <v>33</v>
      </c>
      <c r="K60" s="148">
        <v>0</v>
      </c>
      <c r="L60" s="148" t="s">
        <v>32</v>
      </c>
      <c r="M60" s="147" t="s">
        <v>33</v>
      </c>
      <c r="N60" s="29" t="str">
        <f t="shared" si="0"/>
        <v/>
      </c>
      <c r="O60" s="29" t="str">
        <f t="shared" si="1"/>
        <v/>
      </c>
      <c r="P60" s="29" t="str">
        <f t="shared" si="2"/>
        <v/>
      </c>
      <c r="Q60" s="29">
        <f t="shared" si="3"/>
        <v>1136623</v>
      </c>
      <c r="R60" s="29" t="str">
        <f t="shared" si="4"/>
        <v/>
      </c>
      <c r="S60" s="29" t="str">
        <f t="shared" si="5"/>
        <v/>
      </c>
      <c r="T60" s="29">
        <f t="shared" si="6"/>
        <v>1136623</v>
      </c>
      <c r="U60" s="29">
        <v>1136623</v>
      </c>
      <c r="V60" s="29"/>
      <c r="W60" s="38" t="s">
        <v>3784</v>
      </c>
      <c r="X60" s="29" t="s">
        <v>35</v>
      </c>
      <c r="Y60" s="146">
        <v>3725</v>
      </c>
      <c r="Z60" s="33">
        <v>4769</v>
      </c>
      <c r="AA60" s="34">
        <f t="shared" si="11"/>
        <v>0.28000000000000003</v>
      </c>
      <c r="AB60" s="33" t="str">
        <f t="shared" si="7"/>
        <v>По запросу</v>
      </c>
      <c r="AC60" s="34">
        <f t="shared" si="12"/>
        <v>0.28026842627990056</v>
      </c>
      <c r="AD60" s="145">
        <f t="shared" si="15"/>
        <v>3974.1669999999999</v>
      </c>
      <c r="AE60" s="105">
        <v>3104.1669999999999</v>
      </c>
      <c r="AF60" s="34" t="s">
        <v>36</v>
      </c>
      <c r="AG60" s="34" t="s">
        <v>36</v>
      </c>
      <c r="AH60" s="34" t="s">
        <v>36</v>
      </c>
      <c r="AI60" s="29">
        <v>1.4610000000000001</v>
      </c>
      <c r="AJ60" s="29">
        <v>3.6979999999999999E-2</v>
      </c>
      <c r="AK60" s="29">
        <v>0</v>
      </c>
      <c r="AL60" s="29">
        <v>0</v>
      </c>
      <c r="AM60" s="29" t="s">
        <v>28</v>
      </c>
      <c r="AN60" s="158" t="s">
        <v>28</v>
      </c>
      <c r="AO60" s="29" t="s">
        <v>28</v>
      </c>
      <c r="AP60" s="29">
        <v>50</v>
      </c>
      <c r="AQ60" s="29">
        <v>2150</v>
      </c>
      <c r="AR60" s="29">
        <v>400</v>
      </c>
      <c r="AS60" s="29">
        <v>2150</v>
      </c>
      <c r="AT60" s="29">
        <v>73.05</v>
      </c>
      <c r="AU60" s="144">
        <v>1.849</v>
      </c>
      <c r="AV60" s="36" t="s">
        <v>28</v>
      </c>
      <c r="AW60" s="102" t="s">
        <v>33</v>
      </c>
      <c r="AX60" s="129" t="s">
        <v>33</v>
      </c>
      <c r="AY60" s="106">
        <v>2450</v>
      </c>
      <c r="BD60" t="s">
        <v>29</v>
      </c>
      <c r="BE60" t="s">
        <v>4337</v>
      </c>
      <c r="BF60" t="s">
        <v>4739</v>
      </c>
      <c r="BH60" t="str">
        <f t="shared" si="13"/>
        <v/>
      </c>
      <c r="BJ60" t="e">
        <f t="shared" si="14"/>
        <v>#VALUE!</v>
      </c>
      <c r="BK60" s="130" t="s">
        <v>5302</v>
      </c>
      <c r="BL60" s="130" t="e">
        <v>#VALUE!</v>
      </c>
      <c r="BM60" s="131" t="s">
        <v>33</v>
      </c>
      <c r="BN60" s="131" t="e">
        <v>#VALUE!</v>
      </c>
      <c r="BO60" t="e">
        <v>#N/A</v>
      </c>
      <c r="BP60">
        <v>0</v>
      </c>
    </row>
    <row r="61" spans="1:68" ht="25.2" x14ac:dyDescent="0.3">
      <c r="A61" s="1"/>
      <c r="B61" s="47">
        <v>29</v>
      </c>
      <c r="C61" s="45">
        <v>1008983</v>
      </c>
      <c r="D61" s="40" t="s">
        <v>33</v>
      </c>
      <c r="E61" s="40"/>
      <c r="F61" s="39" t="s">
        <v>68</v>
      </c>
      <c r="G61" s="29" t="s">
        <v>61</v>
      </c>
      <c r="H61" s="70" t="s">
        <v>59</v>
      </c>
      <c r="I61" s="148" t="s">
        <v>32</v>
      </c>
      <c r="J61" s="147" t="s">
        <v>4033</v>
      </c>
      <c r="K61" s="148" t="e">
        <v>#N/A</v>
      </c>
      <c r="L61" s="148" t="s">
        <v>32</v>
      </c>
      <c r="M61" s="147" t="s">
        <v>33</v>
      </c>
      <c r="N61" s="29" t="str">
        <f t="shared" si="0"/>
        <v/>
      </c>
      <c r="O61" s="29" t="str">
        <f t="shared" si="1"/>
        <v/>
      </c>
      <c r="P61" s="29" t="str">
        <f t="shared" si="2"/>
        <v/>
      </c>
      <c r="Q61" s="29" t="str">
        <f t="shared" si="3"/>
        <v/>
      </c>
      <c r="R61" s="29" t="str">
        <f t="shared" si="4"/>
        <v/>
      </c>
      <c r="S61" s="29" t="str">
        <f t="shared" si="5"/>
        <v/>
      </c>
      <c r="T61" s="29" t="str">
        <f t="shared" si="6"/>
        <v/>
      </c>
      <c r="U61" s="28">
        <v>1008874</v>
      </c>
      <c r="V61" s="28"/>
      <c r="W61" s="38" t="s">
        <v>3784</v>
      </c>
      <c r="X61" s="29" t="s">
        <v>35</v>
      </c>
      <c r="Y61" s="146">
        <v>5391</v>
      </c>
      <c r="Z61" s="33">
        <v>5930</v>
      </c>
      <c r="AA61" s="34">
        <f t="shared" si="11"/>
        <v>0.1</v>
      </c>
      <c r="AB61" s="33" t="str">
        <f t="shared" si="7"/>
        <v>По запросу</v>
      </c>
      <c r="AC61" s="34">
        <f t="shared" si="12"/>
        <v>9.9981524763494797E-2</v>
      </c>
      <c r="AD61" s="145">
        <f t="shared" si="15"/>
        <v>4941.6670000000004</v>
      </c>
      <c r="AE61" s="105">
        <v>4492.5</v>
      </c>
      <c r="AF61" s="34" t="e">
        <v>#N/A</v>
      </c>
      <c r="AG61" s="34" t="e">
        <v>#N/A</v>
      </c>
      <c r="AH61" s="34" t="e">
        <v>#N/A</v>
      </c>
      <c r="AI61" s="29">
        <v>2.113</v>
      </c>
      <c r="AJ61" s="29">
        <v>3.9782999999999999E-2</v>
      </c>
      <c r="AK61" s="29">
        <v>0</v>
      </c>
      <c r="AL61" s="29">
        <v>0</v>
      </c>
      <c r="AM61" s="29" t="s">
        <v>27</v>
      </c>
      <c r="AN61" s="158" t="s">
        <v>28</v>
      </c>
      <c r="AO61" s="29" t="s">
        <v>27</v>
      </c>
      <c r="AP61" s="29">
        <v>50</v>
      </c>
      <c r="AQ61" s="29">
        <v>2230</v>
      </c>
      <c r="AR61" s="29">
        <v>400</v>
      </c>
      <c r="AS61" s="29">
        <v>2230</v>
      </c>
      <c r="AT61" s="29">
        <v>105.65</v>
      </c>
      <c r="AU61" s="144">
        <v>1.98916</v>
      </c>
      <c r="AV61" s="36" t="s">
        <v>28</v>
      </c>
      <c r="AW61" s="102" t="s">
        <v>33</v>
      </c>
      <c r="AX61" s="129" t="s">
        <v>33</v>
      </c>
      <c r="AY61" s="106">
        <v>700</v>
      </c>
      <c r="BD61" t="s">
        <v>29</v>
      </c>
      <c r="BE61" t="e">
        <v>#N/A</v>
      </c>
      <c r="BF61" t="e">
        <v>#N/A</v>
      </c>
      <c r="BH61" t="str">
        <f t="shared" si="13"/>
        <v/>
      </c>
      <c r="BJ61" t="e">
        <f t="shared" si="14"/>
        <v>#VALUE!</v>
      </c>
      <c r="BK61" s="130" t="s">
        <v>5302</v>
      </c>
      <c r="BL61" s="130" t="e">
        <v>#VALUE!</v>
      </c>
      <c r="BM61" s="131" t="s">
        <v>33</v>
      </c>
      <c r="BN61" s="131" t="e">
        <v>#VALUE!</v>
      </c>
      <c r="BO61" t="e">
        <v>#N/A</v>
      </c>
      <c r="BP61">
        <v>0</v>
      </c>
    </row>
    <row r="62" spans="1:68" ht="25.2" x14ac:dyDescent="0.3">
      <c r="A62" s="1"/>
      <c r="B62" s="47">
        <v>30</v>
      </c>
      <c r="C62" s="45">
        <v>1008984</v>
      </c>
      <c r="D62" s="40" t="s">
        <v>33</v>
      </c>
      <c r="E62" s="40"/>
      <c r="F62" s="39" t="s">
        <v>71</v>
      </c>
      <c r="G62" s="29" t="s">
        <v>61</v>
      </c>
      <c r="H62" s="70" t="s">
        <v>59</v>
      </c>
      <c r="I62" s="148" t="s">
        <v>32</v>
      </c>
      <c r="J62" s="147" t="s">
        <v>4033</v>
      </c>
      <c r="K62" s="148" t="e">
        <v>#N/A</v>
      </c>
      <c r="L62" s="148" t="s">
        <v>32</v>
      </c>
      <c r="M62" s="147" t="s">
        <v>33</v>
      </c>
      <c r="N62" s="29" t="str">
        <f t="shared" si="0"/>
        <v/>
      </c>
      <c r="O62" s="29" t="str">
        <f t="shared" si="1"/>
        <v/>
      </c>
      <c r="P62" s="29" t="str">
        <f t="shared" si="2"/>
        <v/>
      </c>
      <c r="Q62" s="29" t="str">
        <f t="shared" si="3"/>
        <v/>
      </c>
      <c r="R62" s="29" t="str">
        <f t="shared" si="4"/>
        <v/>
      </c>
      <c r="S62" s="29" t="str">
        <f t="shared" si="5"/>
        <v/>
      </c>
      <c r="T62" s="29" t="str">
        <f t="shared" si="6"/>
        <v/>
      </c>
      <c r="U62" s="28">
        <v>1008879</v>
      </c>
      <c r="V62" s="28"/>
      <c r="W62" s="38" t="s">
        <v>3784</v>
      </c>
      <c r="X62" s="29" t="s">
        <v>35</v>
      </c>
      <c r="Y62" s="146">
        <v>7451</v>
      </c>
      <c r="Z62" s="33">
        <v>8196</v>
      </c>
      <c r="AA62" s="34">
        <f t="shared" si="11"/>
        <v>0.1</v>
      </c>
      <c r="AB62" s="33" t="str">
        <f t="shared" si="7"/>
        <v>По запросу</v>
      </c>
      <c r="AC62" s="34">
        <f t="shared" si="12"/>
        <v>9.9986519930934312E-2</v>
      </c>
      <c r="AD62" s="145">
        <f t="shared" si="15"/>
        <v>6830</v>
      </c>
      <c r="AE62" s="105">
        <v>6209.1670000000004</v>
      </c>
      <c r="AF62" s="34" t="e">
        <v>#N/A</v>
      </c>
      <c r="AG62" s="34" t="e">
        <v>#N/A</v>
      </c>
      <c r="AH62" s="34" t="e">
        <v>#N/A</v>
      </c>
      <c r="AI62" s="29">
        <v>3.1890000000000001</v>
      </c>
      <c r="AJ62" s="29">
        <v>5.4080000000000003E-2</v>
      </c>
      <c r="AK62" s="29">
        <v>0</v>
      </c>
      <c r="AL62" s="29">
        <v>0</v>
      </c>
      <c r="AM62" s="29" t="s">
        <v>27</v>
      </c>
      <c r="AN62" s="158" t="s">
        <v>28</v>
      </c>
      <c r="AO62" s="29" t="s">
        <v>27</v>
      </c>
      <c r="AP62" s="29">
        <v>50</v>
      </c>
      <c r="AQ62" s="29">
        <v>2600</v>
      </c>
      <c r="AR62" s="29">
        <v>400</v>
      </c>
      <c r="AS62" s="29">
        <v>2600</v>
      </c>
      <c r="AT62" s="29">
        <v>159.44999999999999</v>
      </c>
      <c r="AU62" s="144">
        <v>2.7040000000000002</v>
      </c>
      <c r="AV62" s="36" t="s">
        <v>28</v>
      </c>
      <c r="AW62" s="102" t="s">
        <v>33</v>
      </c>
      <c r="AX62" s="129" t="s">
        <v>33</v>
      </c>
      <c r="AY62" s="106">
        <v>300</v>
      </c>
      <c r="BD62" t="s">
        <v>29</v>
      </c>
      <c r="BE62" t="e">
        <v>#N/A</v>
      </c>
      <c r="BF62" t="e">
        <v>#N/A</v>
      </c>
      <c r="BH62" t="str">
        <f t="shared" si="13"/>
        <v/>
      </c>
      <c r="BJ62" t="e">
        <f t="shared" si="14"/>
        <v>#VALUE!</v>
      </c>
      <c r="BK62" s="130" t="s">
        <v>5302</v>
      </c>
      <c r="BL62" s="130" t="e">
        <v>#VALUE!</v>
      </c>
      <c r="BM62" s="131" t="s">
        <v>33</v>
      </c>
      <c r="BN62" s="131" t="e">
        <v>#VALUE!</v>
      </c>
      <c r="BO62" t="e">
        <v>#N/A</v>
      </c>
      <c r="BP62">
        <v>0</v>
      </c>
    </row>
    <row r="63" spans="1:68" ht="25.2" x14ac:dyDescent="0.3">
      <c r="A63" s="1"/>
      <c r="B63" s="47">
        <v>31</v>
      </c>
      <c r="C63" s="45">
        <v>1023083</v>
      </c>
      <c r="D63" s="44"/>
      <c r="E63" s="44"/>
      <c r="F63" s="31" t="s">
        <v>72</v>
      </c>
      <c r="G63" s="29" t="s">
        <v>58</v>
      </c>
      <c r="H63" s="70" t="s">
        <v>4779</v>
      </c>
      <c r="I63" s="148" t="s">
        <v>32</v>
      </c>
      <c r="J63" s="147" t="s">
        <v>33</v>
      </c>
      <c r="K63" s="148">
        <v>0</v>
      </c>
      <c r="L63" s="148" t="s">
        <v>32</v>
      </c>
      <c r="M63" s="147" t="s">
        <v>4063</v>
      </c>
      <c r="N63" s="29" t="str">
        <f t="shared" si="0"/>
        <v/>
      </c>
      <c r="O63" s="29" t="str">
        <f t="shared" si="1"/>
        <v/>
      </c>
      <c r="P63" s="29" t="str">
        <f t="shared" si="2"/>
        <v/>
      </c>
      <c r="Q63" s="29" t="str">
        <f t="shared" si="3"/>
        <v/>
      </c>
      <c r="R63" s="29" t="str">
        <f t="shared" si="4"/>
        <v/>
      </c>
      <c r="S63" s="29" t="str">
        <f t="shared" si="5"/>
        <v/>
      </c>
      <c r="T63" s="29" t="str">
        <f t="shared" si="6"/>
        <v/>
      </c>
      <c r="U63" s="29"/>
      <c r="V63" s="29"/>
      <c r="W63" s="38" t="s">
        <v>34</v>
      </c>
      <c r="X63" s="29" t="s">
        <v>35</v>
      </c>
      <c r="Y63" s="146">
        <v>437.54</v>
      </c>
      <c r="Z63" s="33">
        <v>560</v>
      </c>
      <c r="AA63" s="34">
        <f t="shared" si="11"/>
        <v>0.28000000000000003</v>
      </c>
      <c r="AB63" s="33">
        <f t="shared" si="7"/>
        <v>560</v>
      </c>
      <c r="AC63" s="34">
        <f t="shared" si="12"/>
        <v>0.27988272625796368</v>
      </c>
      <c r="AD63" s="145">
        <f t="shared" si="15"/>
        <v>466.66699999999997</v>
      </c>
      <c r="AE63" s="105">
        <v>364.61700000000002</v>
      </c>
      <c r="AF63" s="34" t="s">
        <v>36</v>
      </c>
      <c r="AG63" s="34" t="s">
        <v>36</v>
      </c>
      <c r="AH63" s="34" t="s">
        <v>73</v>
      </c>
      <c r="AI63" s="29">
        <v>0.13</v>
      </c>
      <c r="AJ63" s="29">
        <v>4.0000000000000002E-4</v>
      </c>
      <c r="AK63" s="29">
        <v>810</v>
      </c>
      <c r="AL63" s="29">
        <v>0</v>
      </c>
      <c r="AM63" s="29" t="s">
        <v>28</v>
      </c>
      <c r="AN63" s="158" t="s">
        <v>28</v>
      </c>
      <c r="AO63" s="29" t="s">
        <v>28</v>
      </c>
      <c r="AP63" s="29">
        <v>30</v>
      </c>
      <c r="AQ63" s="29">
        <v>6</v>
      </c>
      <c r="AR63" s="29">
        <v>20</v>
      </c>
      <c r="AS63" s="29">
        <v>20</v>
      </c>
      <c r="AT63" s="29">
        <v>3.9</v>
      </c>
      <c r="AU63" s="144">
        <v>1.9999999999999999E-6</v>
      </c>
      <c r="AV63" s="36" t="s">
        <v>28</v>
      </c>
      <c r="AW63" s="102" t="s">
        <v>33</v>
      </c>
      <c r="AX63" s="129" t="s">
        <v>33</v>
      </c>
      <c r="AY63" s="106">
        <v>1092</v>
      </c>
      <c r="BD63" t="s">
        <v>29</v>
      </c>
      <c r="BE63" t="s">
        <v>4338</v>
      </c>
      <c r="BF63" t="s">
        <v>4739</v>
      </c>
      <c r="BH63" t="str">
        <f t="shared" si="13"/>
        <v>AV</v>
      </c>
      <c r="BJ63" t="str">
        <f t="shared" si="14"/>
        <v>OK</v>
      </c>
      <c r="BK63" s="130">
        <v>560</v>
      </c>
      <c r="BL63" s="130" t="s">
        <v>37</v>
      </c>
      <c r="BM63" s="131" t="s">
        <v>33</v>
      </c>
      <c r="BN63" s="131" t="e">
        <v>#VALUE!</v>
      </c>
      <c r="BO63">
        <v>560</v>
      </c>
      <c r="BP63">
        <v>0</v>
      </c>
    </row>
    <row r="64" spans="1:68" x14ac:dyDescent="0.3">
      <c r="A64" s="1"/>
      <c r="B64" s="47">
        <v>32</v>
      </c>
      <c r="C64" s="45">
        <v>1001221</v>
      </c>
      <c r="D64" s="29"/>
      <c r="E64" s="29"/>
      <c r="F64" s="31" t="s">
        <v>74</v>
      </c>
      <c r="G64" s="29" t="s">
        <v>31</v>
      </c>
      <c r="H64" s="148"/>
      <c r="I64" s="148" t="s">
        <v>32</v>
      </c>
      <c r="J64" s="147" t="s">
        <v>33</v>
      </c>
      <c r="K64" s="148">
        <v>0</v>
      </c>
      <c r="L64" s="148" t="s">
        <v>32</v>
      </c>
      <c r="M64" s="147">
        <v>42410</v>
      </c>
      <c r="N64" s="29" t="str">
        <f t="shared" si="0"/>
        <v/>
      </c>
      <c r="O64" s="29" t="str">
        <f t="shared" si="1"/>
        <v/>
      </c>
      <c r="P64" s="29" t="str">
        <f t="shared" si="2"/>
        <v/>
      </c>
      <c r="Q64" s="29" t="str">
        <f t="shared" si="3"/>
        <v/>
      </c>
      <c r="R64" s="29" t="str">
        <f t="shared" si="4"/>
        <v/>
      </c>
      <c r="S64" s="29" t="str">
        <f t="shared" si="5"/>
        <v/>
      </c>
      <c r="T64" s="29" t="str">
        <f t="shared" si="6"/>
        <v/>
      </c>
      <c r="U64" s="29"/>
      <c r="V64" s="29"/>
      <c r="W64" s="38" t="s">
        <v>34</v>
      </c>
      <c r="X64" s="29" t="s">
        <v>35</v>
      </c>
      <c r="Y64" s="146">
        <v>731</v>
      </c>
      <c r="Z64" s="33">
        <v>936</v>
      </c>
      <c r="AA64" s="34">
        <f t="shared" si="11"/>
        <v>0.28000000000000003</v>
      </c>
      <c r="AB64" s="33">
        <f t="shared" si="7"/>
        <v>936</v>
      </c>
      <c r="AC64" s="34">
        <f t="shared" si="12"/>
        <v>0.28043705584839618</v>
      </c>
      <c r="AD64" s="145">
        <f t="shared" si="15"/>
        <v>780</v>
      </c>
      <c r="AE64" s="105">
        <v>609.16700000000003</v>
      </c>
      <c r="AF64" s="34" t="s">
        <v>36</v>
      </c>
      <c r="AG64" s="34" t="s">
        <v>36</v>
      </c>
      <c r="AH64" s="34" t="s">
        <v>36</v>
      </c>
      <c r="AI64" s="29">
        <v>0.25</v>
      </c>
      <c r="AJ64" s="29">
        <v>6.2500000000000001E-4</v>
      </c>
      <c r="AK64" s="29">
        <v>0</v>
      </c>
      <c r="AL64" s="29">
        <v>0</v>
      </c>
      <c r="AM64" s="29" t="s">
        <v>28</v>
      </c>
      <c r="AN64" s="44" t="s">
        <v>27</v>
      </c>
      <c r="AO64" s="29" t="s">
        <v>28</v>
      </c>
      <c r="AP64" s="29">
        <v>12</v>
      </c>
      <c r="AQ64" s="29">
        <v>145</v>
      </c>
      <c r="AR64" s="29">
        <v>195</v>
      </c>
      <c r="AS64" s="29">
        <v>6000</v>
      </c>
      <c r="AT64" s="29">
        <v>3</v>
      </c>
      <c r="AU64" s="144">
        <v>0.16965</v>
      </c>
      <c r="AV64" s="36" t="s">
        <v>28</v>
      </c>
      <c r="AW64" s="102" t="s">
        <v>33</v>
      </c>
      <c r="AX64" s="129" t="s">
        <v>33</v>
      </c>
      <c r="AY64" s="106">
        <v>2172</v>
      </c>
      <c r="BD64" t="s">
        <v>29</v>
      </c>
      <c r="BE64" t="s">
        <v>4337</v>
      </c>
      <c r="BF64" t="s">
        <v>4739</v>
      </c>
      <c r="BH64" t="str">
        <f t="shared" si="13"/>
        <v/>
      </c>
      <c r="BJ64" t="str">
        <f t="shared" si="14"/>
        <v>OK</v>
      </c>
      <c r="BK64" s="130" t="s">
        <v>5302</v>
      </c>
      <c r="BL64" s="130" t="e">
        <v>#VALUE!</v>
      </c>
      <c r="BM64" s="131" t="s">
        <v>33</v>
      </c>
      <c r="BN64" s="131" t="e">
        <v>#VALUE!</v>
      </c>
      <c r="BO64" t="e">
        <v>#N/A</v>
      </c>
      <c r="BP64">
        <v>144</v>
      </c>
    </row>
    <row r="65" spans="1:68" x14ac:dyDescent="0.3">
      <c r="A65" s="1"/>
      <c r="B65" s="47">
        <v>33</v>
      </c>
      <c r="C65" s="45">
        <v>1001222</v>
      </c>
      <c r="D65" s="29"/>
      <c r="E65" s="29"/>
      <c r="F65" s="39" t="s">
        <v>75</v>
      </c>
      <c r="G65" s="29" t="s">
        <v>47</v>
      </c>
      <c r="H65" s="148"/>
      <c r="I65" s="148" t="s">
        <v>32</v>
      </c>
      <c r="J65" s="147" t="s">
        <v>33</v>
      </c>
      <c r="K65" s="148">
        <v>0</v>
      </c>
      <c r="L65" s="148" t="s">
        <v>32</v>
      </c>
      <c r="M65" s="147">
        <v>42410</v>
      </c>
      <c r="N65" s="29" t="str">
        <f t="shared" si="0"/>
        <v/>
      </c>
      <c r="O65" s="29" t="str">
        <f t="shared" si="1"/>
        <v/>
      </c>
      <c r="P65" s="29" t="str">
        <f t="shared" si="2"/>
        <v/>
      </c>
      <c r="Q65" s="29" t="str">
        <f t="shared" si="3"/>
        <v/>
      </c>
      <c r="R65" s="29" t="str">
        <f t="shared" si="4"/>
        <v/>
      </c>
      <c r="S65" s="29" t="str">
        <f t="shared" si="5"/>
        <v/>
      </c>
      <c r="T65" s="29" t="str">
        <f t="shared" si="6"/>
        <v/>
      </c>
      <c r="U65" s="29"/>
      <c r="V65" s="29"/>
      <c r="W65" s="38" t="s">
        <v>34</v>
      </c>
      <c r="X65" s="29" t="s">
        <v>35</v>
      </c>
      <c r="Y65" s="146">
        <v>780</v>
      </c>
      <c r="Z65" s="33">
        <v>998</v>
      </c>
      <c r="AA65" s="34">
        <f t="shared" si="11"/>
        <v>0.27900000000000003</v>
      </c>
      <c r="AB65" s="33">
        <f t="shared" si="7"/>
        <v>998</v>
      </c>
      <c r="AC65" s="34">
        <f t="shared" si="12"/>
        <v>0.27948769230769238</v>
      </c>
      <c r="AD65" s="145">
        <f t="shared" si="15"/>
        <v>831.66700000000003</v>
      </c>
      <c r="AE65" s="105">
        <v>650</v>
      </c>
      <c r="AF65" s="34" t="s">
        <v>36</v>
      </c>
      <c r="AG65" s="34" t="s">
        <v>36</v>
      </c>
      <c r="AH65" s="34" t="s">
        <v>36</v>
      </c>
      <c r="AI65" s="29">
        <v>0.33300000000000002</v>
      </c>
      <c r="AJ65" s="29">
        <v>1.0889999999999999E-3</v>
      </c>
      <c r="AK65" s="29">
        <v>0</v>
      </c>
      <c r="AL65" s="29">
        <v>0</v>
      </c>
      <c r="AM65" s="29" t="s">
        <v>28</v>
      </c>
      <c r="AN65" s="44" t="s">
        <v>27</v>
      </c>
      <c r="AO65" s="29" t="s">
        <v>28</v>
      </c>
      <c r="AP65" s="29">
        <v>12</v>
      </c>
      <c r="AQ65" s="29">
        <v>6020</v>
      </c>
      <c r="AR65" s="29">
        <v>140</v>
      </c>
      <c r="AS65" s="29">
        <v>100</v>
      </c>
      <c r="AT65" s="29">
        <v>3.996</v>
      </c>
      <c r="AU65" s="144">
        <v>8.4279999999999994E-2</v>
      </c>
      <c r="AV65" s="36" t="s">
        <v>28</v>
      </c>
      <c r="AW65" s="102" t="s">
        <v>33</v>
      </c>
      <c r="AX65" s="129" t="s">
        <v>33</v>
      </c>
      <c r="AY65" s="106">
        <v>5472</v>
      </c>
      <c r="BD65" t="s">
        <v>29</v>
      </c>
      <c r="BE65" t="s">
        <v>4337</v>
      </c>
      <c r="BF65" t="s">
        <v>4739</v>
      </c>
      <c r="BH65" t="str">
        <f t="shared" si="13"/>
        <v/>
      </c>
      <c r="BJ65" t="str">
        <f t="shared" si="14"/>
        <v>OK</v>
      </c>
      <c r="BK65" s="130" t="s">
        <v>5302</v>
      </c>
      <c r="BL65" s="130" t="e">
        <v>#VALUE!</v>
      </c>
      <c r="BM65" s="131" t="s">
        <v>33</v>
      </c>
      <c r="BN65" s="131" t="e">
        <v>#VALUE!</v>
      </c>
      <c r="BO65" t="e">
        <v>#N/A</v>
      </c>
      <c r="BP65">
        <v>414</v>
      </c>
    </row>
    <row r="66" spans="1:68" ht="25.2" x14ac:dyDescent="0.3">
      <c r="A66" s="1"/>
      <c r="B66" s="47">
        <v>34</v>
      </c>
      <c r="C66" s="45">
        <v>1008939</v>
      </c>
      <c r="D66" s="40" t="s">
        <v>33</v>
      </c>
      <c r="E66" s="40"/>
      <c r="F66" s="31" t="s">
        <v>76</v>
      </c>
      <c r="G66" s="29" t="s">
        <v>47</v>
      </c>
      <c r="H66" s="70" t="s">
        <v>59</v>
      </c>
      <c r="I66" s="148" t="s">
        <v>32</v>
      </c>
      <c r="J66" s="147" t="s">
        <v>33</v>
      </c>
      <c r="K66" s="148">
        <v>0</v>
      </c>
      <c r="L66" s="148" t="s">
        <v>32</v>
      </c>
      <c r="M66" s="147" t="s">
        <v>33</v>
      </c>
      <c r="N66" s="29" t="str">
        <f t="shared" si="0"/>
        <v/>
      </c>
      <c r="O66" s="29" t="str">
        <f t="shared" si="1"/>
        <v/>
      </c>
      <c r="P66" s="29" t="str">
        <f t="shared" si="2"/>
        <v/>
      </c>
      <c r="Q66" s="29">
        <f t="shared" si="3"/>
        <v>1136618</v>
      </c>
      <c r="R66" s="29" t="str">
        <f t="shared" si="4"/>
        <v/>
      </c>
      <c r="S66" s="29" t="str">
        <f t="shared" si="5"/>
        <v/>
      </c>
      <c r="T66" s="29">
        <f t="shared" si="6"/>
        <v>1136618</v>
      </c>
      <c r="U66" s="29">
        <v>1136618</v>
      </c>
      <c r="V66" s="29"/>
      <c r="W66" s="38" t="s">
        <v>34</v>
      </c>
      <c r="X66" s="29" t="s">
        <v>35</v>
      </c>
      <c r="Y66" s="146">
        <v>1136</v>
      </c>
      <c r="Z66" s="33">
        <v>1455</v>
      </c>
      <c r="AA66" s="34">
        <f t="shared" si="11"/>
        <v>0.28100000000000003</v>
      </c>
      <c r="AB66" s="33">
        <f t="shared" si="7"/>
        <v>1455</v>
      </c>
      <c r="AC66" s="34">
        <f t="shared" si="12"/>
        <v>0.28080940816570132</v>
      </c>
      <c r="AD66" s="145">
        <f t="shared" si="15"/>
        <v>1212.5</v>
      </c>
      <c r="AE66" s="105">
        <v>946.66700000000003</v>
      </c>
      <c r="AF66" s="34" t="s">
        <v>36</v>
      </c>
      <c r="AG66" s="34" t="s">
        <v>36</v>
      </c>
      <c r="AH66" s="34" t="s">
        <v>36</v>
      </c>
      <c r="AI66" s="29">
        <v>0.40100000000000002</v>
      </c>
      <c r="AJ66" s="29">
        <v>1.7639999999999999E-3</v>
      </c>
      <c r="AK66" s="29">
        <v>0</v>
      </c>
      <c r="AL66" s="29">
        <v>0</v>
      </c>
      <c r="AM66" s="29" t="s">
        <v>28</v>
      </c>
      <c r="AN66" s="158" t="s">
        <v>28</v>
      </c>
      <c r="AO66" s="29" t="s">
        <v>28</v>
      </c>
      <c r="AP66" s="29">
        <v>6</v>
      </c>
      <c r="AQ66" s="29">
        <v>6000</v>
      </c>
      <c r="AR66" s="29">
        <v>40</v>
      </c>
      <c r="AS66" s="29">
        <v>40</v>
      </c>
      <c r="AT66" s="29">
        <v>2.4060000000000001</v>
      </c>
      <c r="AU66" s="144">
        <v>9.5999999999999992E-3</v>
      </c>
      <c r="AV66" s="36" t="s">
        <v>28</v>
      </c>
      <c r="AW66" s="102" t="s">
        <v>33</v>
      </c>
      <c r="AX66" s="129" t="s">
        <v>33</v>
      </c>
      <c r="AY66" s="106">
        <v>11970</v>
      </c>
      <c r="BD66" t="s">
        <v>29</v>
      </c>
      <c r="BE66" t="s">
        <v>4338</v>
      </c>
      <c r="BF66" t="s">
        <v>4739</v>
      </c>
      <c r="BH66" t="str">
        <f t="shared" si="13"/>
        <v/>
      </c>
      <c r="BJ66" t="str">
        <f t="shared" si="14"/>
        <v>OK</v>
      </c>
      <c r="BK66" s="130" t="s">
        <v>5302</v>
      </c>
      <c r="BL66" s="130" t="e">
        <v>#VALUE!</v>
      </c>
      <c r="BM66" s="131" t="s">
        <v>33</v>
      </c>
      <c r="BN66" s="131" t="e">
        <v>#VALUE!</v>
      </c>
      <c r="BO66" t="e">
        <v>#N/A</v>
      </c>
      <c r="BP66">
        <v>78</v>
      </c>
    </row>
    <row r="67" spans="1:68" ht="25.2" x14ac:dyDescent="0.3">
      <c r="A67" s="1"/>
      <c r="B67" s="47">
        <v>35</v>
      </c>
      <c r="C67" s="45">
        <v>1008940</v>
      </c>
      <c r="D67" s="40" t="s">
        <v>33</v>
      </c>
      <c r="E67" s="40"/>
      <c r="F67" s="31" t="s">
        <v>77</v>
      </c>
      <c r="G67" s="29" t="s">
        <v>47</v>
      </c>
      <c r="H67" s="70" t="s">
        <v>59</v>
      </c>
      <c r="I67" s="148" t="s">
        <v>32</v>
      </c>
      <c r="J67" s="147" t="s">
        <v>33</v>
      </c>
      <c r="K67" s="148">
        <v>0</v>
      </c>
      <c r="L67" s="148" t="s">
        <v>32</v>
      </c>
      <c r="M67" s="147" t="s">
        <v>33</v>
      </c>
      <c r="N67" s="29" t="str">
        <f t="shared" si="0"/>
        <v/>
      </c>
      <c r="O67" s="29" t="str">
        <f t="shared" si="1"/>
        <v/>
      </c>
      <c r="P67" s="29" t="str">
        <f t="shared" si="2"/>
        <v/>
      </c>
      <c r="Q67" s="29">
        <f t="shared" si="3"/>
        <v>1136620</v>
      </c>
      <c r="R67" s="29" t="str">
        <f t="shared" si="4"/>
        <v/>
      </c>
      <c r="S67" s="29" t="str">
        <f t="shared" si="5"/>
        <v/>
      </c>
      <c r="T67" s="29">
        <f t="shared" si="6"/>
        <v>1136620</v>
      </c>
      <c r="U67" s="29">
        <v>1136620</v>
      </c>
      <c r="V67" s="29"/>
      <c r="W67" s="38" t="s">
        <v>3784</v>
      </c>
      <c r="X67" s="29" t="s">
        <v>35</v>
      </c>
      <c r="Y67" s="146">
        <v>1669</v>
      </c>
      <c r="Z67" s="33">
        <v>2136</v>
      </c>
      <c r="AA67" s="34">
        <f t="shared" si="11"/>
        <v>0.28000000000000003</v>
      </c>
      <c r="AB67" s="33" t="str">
        <f t="shared" si="7"/>
        <v>По запросу</v>
      </c>
      <c r="AC67" s="34">
        <f t="shared" si="12"/>
        <v>0.27980857514884955</v>
      </c>
      <c r="AD67" s="145">
        <f t="shared" si="15"/>
        <v>1780</v>
      </c>
      <c r="AE67" s="105">
        <v>1390.8330000000001</v>
      </c>
      <c r="AF67" s="34" t="s">
        <v>36</v>
      </c>
      <c r="AG67" s="34" t="s">
        <v>36</v>
      </c>
      <c r="AH67" s="34" t="s">
        <v>36</v>
      </c>
      <c r="AI67" s="29">
        <v>0.66500000000000004</v>
      </c>
      <c r="AJ67" s="29">
        <v>2.5000000000000001E-3</v>
      </c>
      <c r="AK67" s="29">
        <v>0</v>
      </c>
      <c r="AL67" s="29">
        <v>0</v>
      </c>
      <c r="AM67" s="29" t="s">
        <v>28</v>
      </c>
      <c r="AN67" s="158" t="s">
        <v>28</v>
      </c>
      <c r="AO67" s="29" t="s">
        <v>28</v>
      </c>
      <c r="AP67" s="29">
        <v>6</v>
      </c>
      <c r="AQ67" s="29">
        <v>6000</v>
      </c>
      <c r="AR67" s="29">
        <v>50</v>
      </c>
      <c r="AS67" s="29">
        <v>50</v>
      </c>
      <c r="AT67" s="29">
        <v>3.99</v>
      </c>
      <c r="AU67" s="144">
        <v>1.4999999999999999E-2</v>
      </c>
      <c r="AV67" s="36" t="s">
        <v>28</v>
      </c>
      <c r="AW67" s="102" t="s">
        <v>33</v>
      </c>
      <c r="AX67" s="129" t="s">
        <v>33</v>
      </c>
      <c r="AY67" s="106">
        <v>8016</v>
      </c>
      <c r="BD67" t="s">
        <v>29</v>
      </c>
      <c r="BE67" t="s">
        <v>4337</v>
      </c>
      <c r="BF67" t="s">
        <v>4739</v>
      </c>
      <c r="BH67" t="str">
        <f t="shared" si="13"/>
        <v/>
      </c>
      <c r="BJ67" t="e">
        <f t="shared" si="14"/>
        <v>#VALUE!</v>
      </c>
      <c r="BK67" s="130" t="s">
        <v>5302</v>
      </c>
      <c r="BL67" s="130" t="e">
        <v>#VALUE!</v>
      </c>
      <c r="BM67" s="131" t="s">
        <v>33</v>
      </c>
      <c r="BN67" s="131" t="e">
        <v>#VALUE!</v>
      </c>
      <c r="BO67" t="e">
        <v>#N/A</v>
      </c>
      <c r="BP67">
        <v>90</v>
      </c>
    </row>
    <row r="68" spans="1:68" ht="37.799999999999997" x14ac:dyDescent="0.3">
      <c r="A68" s="1"/>
      <c r="B68" s="47">
        <v>36</v>
      </c>
      <c r="C68" s="45">
        <v>1008941</v>
      </c>
      <c r="D68" s="40" t="s">
        <v>33</v>
      </c>
      <c r="E68" s="40"/>
      <c r="F68" s="31" t="s">
        <v>78</v>
      </c>
      <c r="G68" s="29" t="s">
        <v>42</v>
      </c>
      <c r="H68" s="70" t="s">
        <v>62</v>
      </c>
      <c r="I68" s="148" t="s">
        <v>32</v>
      </c>
      <c r="J68" s="147" t="s">
        <v>33</v>
      </c>
      <c r="K68" s="148">
        <v>0</v>
      </c>
      <c r="L68" s="148" t="s">
        <v>32</v>
      </c>
      <c r="M68" s="147" t="s">
        <v>33</v>
      </c>
      <c r="N68" s="29" t="str">
        <f t="shared" si="0"/>
        <v/>
      </c>
      <c r="O68" s="29" t="str">
        <f t="shared" si="1"/>
        <v/>
      </c>
      <c r="P68" s="29" t="str">
        <f t="shared" si="2"/>
        <v/>
      </c>
      <c r="Q68" s="29">
        <f t="shared" si="3"/>
        <v>1136622</v>
      </c>
      <c r="R68" s="29" t="str">
        <f t="shared" si="4"/>
        <v/>
      </c>
      <c r="S68" s="29" t="str">
        <f t="shared" si="5"/>
        <v/>
      </c>
      <c r="T68" s="29">
        <f t="shared" si="6"/>
        <v>1136622</v>
      </c>
      <c r="U68" s="29">
        <v>1136622</v>
      </c>
      <c r="V68" s="29"/>
      <c r="W68" s="38" t="s">
        <v>3784</v>
      </c>
      <c r="X68" s="29" t="s">
        <v>35</v>
      </c>
      <c r="Y68" s="146">
        <v>2419</v>
      </c>
      <c r="Z68" s="33">
        <v>3096</v>
      </c>
      <c r="AA68" s="34">
        <f t="shared" si="11"/>
        <v>0.28000000000000003</v>
      </c>
      <c r="AB68" s="33" t="str">
        <f t="shared" si="7"/>
        <v>По запросу</v>
      </c>
      <c r="AC68" s="34">
        <f t="shared" si="12"/>
        <v>0.27986792556724682</v>
      </c>
      <c r="AD68" s="145">
        <f t="shared" si="15"/>
        <v>2580</v>
      </c>
      <c r="AE68" s="105">
        <v>2015.8330000000001</v>
      </c>
      <c r="AF68" s="34" t="s">
        <v>36</v>
      </c>
      <c r="AG68" s="34" t="s">
        <v>36</v>
      </c>
      <c r="AH68" s="34" t="s">
        <v>36</v>
      </c>
      <c r="AI68" s="29">
        <v>1.048</v>
      </c>
      <c r="AJ68" s="29">
        <v>3.9690000000000003E-3</v>
      </c>
      <c r="AK68" s="29">
        <v>150</v>
      </c>
      <c r="AL68" s="29">
        <v>0</v>
      </c>
      <c r="AM68" s="29" t="s">
        <v>28</v>
      </c>
      <c r="AN68" s="158" t="s">
        <v>28</v>
      </c>
      <c r="AO68" s="29" t="s">
        <v>28</v>
      </c>
      <c r="AP68" s="29">
        <v>6</v>
      </c>
      <c r="AQ68" s="29">
        <v>6000</v>
      </c>
      <c r="AR68" s="29">
        <v>65</v>
      </c>
      <c r="AS68" s="29">
        <v>65</v>
      </c>
      <c r="AT68" s="29">
        <v>6.2880000000000003</v>
      </c>
      <c r="AU68" s="144">
        <v>2.5350000000000001E-2</v>
      </c>
      <c r="AV68" s="36" t="s">
        <v>28</v>
      </c>
      <c r="AW68" s="102" t="s">
        <v>33</v>
      </c>
      <c r="AX68" s="129" t="s">
        <v>33</v>
      </c>
      <c r="AY68" s="106">
        <v>40998</v>
      </c>
      <c r="BD68" t="s">
        <v>29</v>
      </c>
      <c r="BE68" t="s">
        <v>4337</v>
      </c>
      <c r="BF68" t="s">
        <v>4739</v>
      </c>
      <c r="BH68" t="str">
        <f t="shared" si="13"/>
        <v>AV</v>
      </c>
      <c r="BJ68" t="e">
        <f t="shared" si="14"/>
        <v>#VALUE!</v>
      </c>
      <c r="BK68" s="130" t="s">
        <v>5289</v>
      </c>
      <c r="BL68" s="130" t="e">
        <v>#VALUE!</v>
      </c>
      <c r="BM68" s="131" t="s">
        <v>33</v>
      </c>
      <c r="BN68" s="131" t="e">
        <v>#VALUE!</v>
      </c>
      <c r="BO68" t="s">
        <v>5289</v>
      </c>
      <c r="BP68">
        <v>12</v>
      </c>
    </row>
    <row r="69" spans="1:68" ht="37.799999999999997" x14ac:dyDescent="0.3">
      <c r="A69" s="1"/>
      <c r="B69" s="47">
        <v>37</v>
      </c>
      <c r="C69" s="45">
        <v>1008864</v>
      </c>
      <c r="D69" s="29"/>
      <c r="E69" s="29"/>
      <c r="F69" s="31" t="s">
        <v>79</v>
      </c>
      <c r="G69" s="29" t="s">
        <v>31</v>
      </c>
      <c r="H69" s="70" t="s">
        <v>62</v>
      </c>
      <c r="I69" s="148" t="s">
        <v>32</v>
      </c>
      <c r="J69" s="147" t="s">
        <v>33</v>
      </c>
      <c r="K69" s="148">
        <v>0</v>
      </c>
      <c r="L69" s="148" t="s">
        <v>32</v>
      </c>
      <c r="M69" s="147" t="s">
        <v>33</v>
      </c>
      <c r="N69" s="29" t="str">
        <f t="shared" si="0"/>
        <v/>
      </c>
      <c r="O69" s="29" t="str">
        <f t="shared" si="1"/>
        <v/>
      </c>
      <c r="P69" s="29" t="str">
        <f t="shared" si="2"/>
        <v/>
      </c>
      <c r="Q69" s="29">
        <f t="shared" si="3"/>
        <v>1136624</v>
      </c>
      <c r="R69" s="29" t="str">
        <f t="shared" si="4"/>
        <v/>
      </c>
      <c r="S69" s="29" t="str">
        <f t="shared" si="5"/>
        <v/>
      </c>
      <c r="T69" s="29">
        <f t="shared" si="6"/>
        <v>1136624</v>
      </c>
      <c r="U69" s="29">
        <v>1136624</v>
      </c>
      <c r="V69" s="29"/>
      <c r="W69" s="38" t="s">
        <v>3784</v>
      </c>
      <c r="X69" s="29" t="s">
        <v>35</v>
      </c>
      <c r="Y69" s="146">
        <v>3725</v>
      </c>
      <c r="Z69" s="33">
        <v>4769</v>
      </c>
      <c r="AA69" s="34">
        <f t="shared" ref="AA69:AA100" si="16">ROUND(Z69/Y69-1,3)</f>
        <v>0.28000000000000003</v>
      </c>
      <c r="AB69" s="33" t="str">
        <f t="shared" si="7"/>
        <v>По запросу</v>
      </c>
      <c r="AC69" s="34">
        <f t="shared" ref="AC69:AC100" si="17">(AD69-AE69)/AE69</f>
        <v>0.28026842627990056</v>
      </c>
      <c r="AD69" s="145">
        <f t="shared" si="15"/>
        <v>3974.1669999999999</v>
      </c>
      <c r="AE69" s="105">
        <v>3104.1669999999999</v>
      </c>
      <c r="AF69" s="34" t="s">
        <v>36</v>
      </c>
      <c r="AG69" s="34" t="s">
        <v>36</v>
      </c>
      <c r="AH69" s="34" t="s">
        <v>36</v>
      </c>
      <c r="AI69" s="29">
        <v>1.4350000000000001</v>
      </c>
      <c r="AJ69" s="29">
        <v>0.01</v>
      </c>
      <c r="AK69" s="29">
        <v>36</v>
      </c>
      <c r="AL69" s="29">
        <v>0</v>
      </c>
      <c r="AM69" s="29" t="s">
        <v>28</v>
      </c>
      <c r="AN69" s="158" t="s">
        <v>28</v>
      </c>
      <c r="AO69" s="29" t="s">
        <v>28</v>
      </c>
      <c r="AP69" s="29">
        <v>6</v>
      </c>
      <c r="AQ69" s="29">
        <v>6000</v>
      </c>
      <c r="AR69" s="29">
        <v>77</v>
      </c>
      <c r="AS69" s="29">
        <v>77</v>
      </c>
      <c r="AT69" s="29">
        <v>8.61</v>
      </c>
      <c r="AU69" s="144">
        <v>3.5574000000000001E-2</v>
      </c>
      <c r="AV69" s="36" t="s">
        <v>28</v>
      </c>
      <c r="AW69" s="102" t="s">
        <v>33</v>
      </c>
      <c r="AX69" s="129" t="s">
        <v>33</v>
      </c>
      <c r="AY69" s="106">
        <v>666</v>
      </c>
      <c r="BD69" t="s">
        <v>29</v>
      </c>
      <c r="BE69" t="s">
        <v>4337</v>
      </c>
      <c r="BF69" t="s">
        <v>4739</v>
      </c>
      <c r="BH69" t="str">
        <f t="shared" si="13"/>
        <v>AV</v>
      </c>
      <c r="BJ69" t="e">
        <f t="shared" si="14"/>
        <v>#VALUE!</v>
      </c>
      <c r="BK69" s="130" t="s">
        <v>5289</v>
      </c>
      <c r="BL69" s="130" t="e">
        <v>#VALUE!</v>
      </c>
      <c r="BM69" s="131" t="s">
        <v>33</v>
      </c>
      <c r="BN69" s="131" t="e">
        <v>#VALUE!</v>
      </c>
      <c r="BO69" t="s">
        <v>5289</v>
      </c>
      <c r="BP69">
        <v>0</v>
      </c>
    </row>
    <row r="70" spans="1:68" ht="37.799999999999997" x14ac:dyDescent="0.3">
      <c r="A70" s="1"/>
      <c r="B70" s="47">
        <v>38</v>
      </c>
      <c r="C70" s="45">
        <v>1008874</v>
      </c>
      <c r="D70" s="29"/>
      <c r="E70" s="29"/>
      <c r="F70" s="31" t="s">
        <v>80</v>
      </c>
      <c r="G70" s="29" t="s">
        <v>31</v>
      </c>
      <c r="H70" s="70" t="s">
        <v>62</v>
      </c>
      <c r="I70" s="148" t="s">
        <v>32</v>
      </c>
      <c r="J70" s="147" t="s">
        <v>33</v>
      </c>
      <c r="K70" s="148">
        <v>0</v>
      </c>
      <c r="L70" s="148" t="s">
        <v>32</v>
      </c>
      <c r="M70" s="147" t="s">
        <v>33</v>
      </c>
      <c r="N70" s="29" t="str">
        <f t="shared" ref="N70:N133" si="18">IFERROR(MID($D70,1,7)+0,"")</f>
        <v/>
      </c>
      <c r="O70" s="29" t="str">
        <f t="shared" ref="O70:O133" si="19">IFERROR(MID($D70,10,7)+0,"")</f>
        <v/>
      </c>
      <c r="P70" s="29" t="str">
        <f t="shared" ref="P70:P133" si="20">IFERROR(MID($D70,19,7)+0,"")</f>
        <v/>
      </c>
      <c r="Q70" s="29">
        <f t="shared" ref="Q70:Q133" si="21">IF(IFERROR(MID($U70,1,7)+0,"")&lt;1130000,"",IFERROR(MID($U70,1,7)+0,""))</f>
        <v>1136625</v>
      </c>
      <c r="R70" s="29" t="str">
        <f t="shared" ref="R70:R133" si="22">IF(IFERROR(MID($U70,10,7)+0,"")&lt;1130000,"",IFERROR(MID($U70,10,7)+0,""))</f>
        <v/>
      </c>
      <c r="S70" s="29" t="str">
        <f t="shared" ref="S70:S133" si="23">IF(IFERROR(MID($U70,19,7)+0,"")&lt;1130000,"",IFERROR(MID($U70,19,7)+0,""))</f>
        <v/>
      </c>
      <c r="T70" s="29">
        <f t="shared" ref="T70:T133" si="24">IF(Q70="","",IF(R70="",Q70,Q70&amp;", "&amp;R70))</f>
        <v>1136625</v>
      </c>
      <c r="U70" s="29">
        <v>1136625</v>
      </c>
      <c r="V70" s="29"/>
      <c r="W70" s="38" t="s">
        <v>3784</v>
      </c>
      <c r="X70" s="29" t="s">
        <v>35</v>
      </c>
      <c r="Y70" s="146">
        <v>5391</v>
      </c>
      <c r="Z70" s="33">
        <v>6900</v>
      </c>
      <c r="AA70" s="34">
        <f t="shared" si="16"/>
        <v>0.28000000000000003</v>
      </c>
      <c r="AB70" s="33" t="str">
        <f t="shared" ref="AB70:AB133" si="25">IF(OR(W70="VLD MLC components",W70="VLD MLC pipes",W70="VLD PEX components",W70="VLD PEX pipes",W70="VLD PHC components",W70="VLD PHC pipes"),"По запросу",Z70)</f>
        <v>По запросу</v>
      </c>
      <c r="AC70" s="34">
        <f t="shared" si="17"/>
        <v>0.27991096271563715</v>
      </c>
      <c r="AD70" s="145">
        <f t="shared" ref="AD70:AD101" si="26">ROUND(Z70/1.2,3)</f>
        <v>5750</v>
      </c>
      <c r="AE70" s="105">
        <v>4492.5</v>
      </c>
      <c r="AF70" s="34" t="s">
        <v>36</v>
      </c>
      <c r="AG70" s="34" t="s">
        <v>36</v>
      </c>
      <c r="AH70" s="34" t="s">
        <v>36</v>
      </c>
      <c r="AI70" s="29">
        <v>2.113</v>
      </c>
      <c r="AJ70" s="29">
        <v>9.0329999999999994E-3</v>
      </c>
      <c r="AK70" s="29">
        <v>48</v>
      </c>
      <c r="AL70" s="29">
        <v>0</v>
      </c>
      <c r="AM70" s="29" t="s">
        <v>28</v>
      </c>
      <c r="AN70" s="158" t="s">
        <v>28</v>
      </c>
      <c r="AO70" s="29" t="s">
        <v>28</v>
      </c>
      <c r="AP70" s="29">
        <v>6</v>
      </c>
      <c r="AQ70" s="29">
        <v>6000</v>
      </c>
      <c r="AR70" s="29">
        <v>90</v>
      </c>
      <c r="AS70" s="29">
        <v>90</v>
      </c>
      <c r="AT70" s="29">
        <v>12.678000000000001</v>
      </c>
      <c r="AU70" s="144">
        <v>4.8599999999999997E-2</v>
      </c>
      <c r="AV70" s="36" t="s">
        <v>28</v>
      </c>
      <c r="AW70" s="102" t="s">
        <v>33</v>
      </c>
      <c r="AX70" s="129" t="s">
        <v>33</v>
      </c>
      <c r="AY70" s="106">
        <v>270</v>
      </c>
      <c r="BD70" t="s">
        <v>29</v>
      </c>
      <c r="BE70" t="s">
        <v>4337</v>
      </c>
      <c r="BF70" t="s">
        <v>4739</v>
      </c>
      <c r="BH70" t="str">
        <f t="shared" si="13"/>
        <v>AV</v>
      </c>
      <c r="BJ70" t="e">
        <f t="shared" si="14"/>
        <v>#VALUE!</v>
      </c>
      <c r="BK70" s="130" t="s">
        <v>5289</v>
      </c>
      <c r="BL70" s="130" t="e">
        <v>#VALUE!</v>
      </c>
      <c r="BM70" s="131" t="s">
        <v>33</v>
      </c>
      <c r="BN70" s="131" t="e">
        <v>#VALUE!</v>
      </c>
      <c r="BO70" t="s">
        <v>5289</v>
      </c>
      <c r="BP70">
        <v>0</v>
      </c>
    </row>
    <row r="71" spans="1:68" ht="37.799999999999997" x14ac:dyDescent="0.3">
      <c r="A71" s="1"/>
      <c r="B71" s="47">
        <v>39</v>
      </c>
      <c r="C71" s="45">
        <v>1008879</v>
      </c>
      <c r="D71" s="29"/>
      <c r="E71" s="29"/>
      <c r="F71" s="39" t="s">
        <v>81</v>
      </c>
      <c r="G71" s="29" t="s">
        <v>61</v>
      </c>
      <c r="H71" s="70" t="s">
        <v>62</v>
      </c>
      <c r="I71" s="148" t="s">
        <v>32</v>
      </c>
      <c r="J71" s="147" t="s">
        <v>33</v>
      </c>
      <c r="K71" s="148">
        <v>0</v>
      </c>
      <c r="L71" s="148" t="s">
        <v>32</v>
      </c>
      <c r="M71" s="147" t="s">
        <v>33</v>
      </c>
      <c r="N71" s="29" t="str">
        <f t="shared" si="18"/>
        <v/>
      </c>
      <c r="O71" s="29" t="str">
        <f t="shared" si="19"/>
        <v/>
      </c>
      <c r="P71" s="29" t="str">
        <f t="shared" si="20"/>
        <v/>
      </c>
      <c r="Q71" s="29">
        <f t="shared" si="21"/>
        <v>1136626</v>
      </c>
      <c r="R71" s="29" t="str">
        <f t="shared" si="22"/>
        <v/>
      </c>
      <c r="S71" s="29" t="str">
        <f t="shared" si="23"/>
        <v/>
      </c>
      <c r="T71" s="29">
        <f t="shared" si="24"/>
        <v>1136626</v>
      </c>
      <c r="U71" s="29">
        <v>1136626</v>
      </c>
      <c r="V71" s="29"/>
      <c r="W71" s="38" t="s">
        <v>3784</v>
      </c>
      <c r="X71" s="29" t="s">
        <v>35</v>
      </c>
      <c r="Y71" s="146">
        <v>7451</v>
      </c>
      <c r="Z71" s="33">
        <v>9537</v>
      </c>
      <c r="AA71" s="34">
        <f t="shared" si="16"/>
        <v>0.28000000000000003</v>
      </c>
      <c r="AB71" s="33" t="str">
        <f t="shared" si="25"/>
        <v>По запросу</v>
      </c>
      <c r="AC71" s="34">
        <f t="shared" si="17"/>
        <v>0.27996235243793566</v>
      </c>
      <c r="AD71" s="145">
        <f t="shared" si="26"/>
        <v>7947.5</v>
      </c>
      <c r="AE71" s="105">
        <v>6209.1670000000004</v>
      </c>
      <c r="AF71" s="34" t="s">
        <v>36</v>
      </c>
      <c r="AG71" s="34" t="s">
        <v>70</v>
      </c>
      <c r="AH71" s="34" t="s">
        <v>73</v>
      </c>
      <c r="AI71" s="29">
        <v>3.0950000000000002</v>
      </c>
      <c r="AJ71" s="29">
        <v>1.21E-2</v>
      </c>
      <c r="AK71" s="29">
        <v>12</v>
      </c>
      <c r="AL71" s="29">
        <v>0</v>
      </c>
      <c r="AM71" s="29" t="s">
        <v>28</v>
      </c>
      <c r="AN71" s="158" t="s">
        <v>28</v>
      </c>
      <c r="AO71" s="29" t="s">
        <v>28</v>
      </c>
      <c r="AP71" s="29">
        <v>6</v>
      </c>
      <c r="AQ71" s="29">
        <v>6000</v>
      </c>
      <c r="AR71" s="29">
        <v>112</v>
      </c>
      <c r="AS71" s="29">
        <v>112</v>
      </c>
      <c r="AT71" s="29">
        <v>18.57</v>
      </c>
      <c r="AU71" s="144">
        <v>7.5263999999999998E-2</v>
      </c>
      <c r="AV71" s="36" t="s">
        <v>28</v>
      </c>
      <c r="AW71" s="102" t="s">
        <v>33</v>
      </c>
      <c r="AX71" s="129" t="s">
        <v>33</v>
      </c>
      <c r="AY71" s="106" t="e">
        <v>#N/A</v>
      </c>
      <c r="BD71" t="s">
        <v>29</v>
      </c>
      <c r="BE71" t="s">
        <v>4338</v>
      </c>
      <c r="BF71" t="s">
        <v>4739</v>
      </c>
      <c r="BH71" t="str">
        <f t="shared" si="13"/>
        <v>AV</v>
      </c>
      <c r="BJ71" t="e">
        <f t="shared" si="14"/>
        <v>#VALUE!</v>
      </c>
      <c r="BK71" s="130" t="s">
        <v>5289</v>
      </c>
      <c r="BL71" s="130" t="e">
        <v>#VALUE!</v>
      </c>
      <c r="BM71" s="131" t="s">
        <v>33</v>
      </c>
      <c r="BN71" s="131" t="e">
        <v>#VALUE!</v>
      </c>
      <c r="BO71" t="s">
        <v>5289</v>
      </c>
      <c r="BP71">
        <v>0</v>
      </c>
    </row>
    <row r="72" spans="1:68" ht="25.2" x14ac:dyDescent="0.3">
      <c r="A72" s="1"/>
      <c r="B72" s="47">
        <v>40</v>
      </c>
      <c r="C72" s="45">
        <v>1008388</v>
      </c>
      <c r="D72" s="40" t="s">
        <v>33</v>
      </c>
      <c r="E72" s="40"/>
      <c r="F72" s="31" t="s">
        <v>83</v>
      </c>
      <c r="G72" s="29" t="s">
        <v>31</v>
      </c>
      <c r="H72" s="29"/>
      <c r="I72" s="148" t="s">
        <v>32</v>
      </c>
      <c r="J72" s="147" t="s">
        <v>33</v>
      </c>
      <c r="K72" s="148">
        <v>0</v>
      </c>
      <c r="L72" s="148" t="s">
        <v>32</v>
      </c>
      <c r="M72" s="147" t="s">
        <v>33</v>
      </c>
      <c r="N72" s="29" t="str">
        <f t="shared" si="18"/>
        <v/>
      </c>
      <c r="O72" s="29" t="str">
        <f t="shared" si="19"/>
        <v/>
      </c>
      <c r="P72" s="29" t="str">
        <f t="shared" si="20"/>
        <v/>
      </c>
      <c r="Q72" s="29" t="str">
        <f t="shared" si="21"/>
        <v/>
      </c>
      <c r="R72" s="29" t="str">
        <f t="shared" si="22"/>
        <v/>
      </c>
      <c r="S72" s="29" t="str">
        <f t="shared" si="23"/>
        <v/>
      </c>
      <c r="T72" s="29" t="str">
        <f t="shared" si="24"/>
        <v/>
      </c>
      <c r="U72" s="40" t="s">
        <v>33</v>
      </c>
      <c r="V72" s="40"/>
      <c r="W72" s="38" t="s">
        <v>34</v>
      </c>
      <c r="X72" s="29" t="s">
        <v>35</v>
      </c>
      <c r="Y72" s="146">
        <v>373.81</v>
      </c>
      <c r="Z72" s="33">
        <v>478.48</v>
      </c>
      <c r="AA72" s="34">
        <f t="shared" si="16"/>
        <v>0.28000000000000003</v>
      </c>
      <c r="AB72" s="33">
        <f t="shared" si="25"/>
        <v>478.48</v>
      </c>
      <c r="AC72" s="34">
        <f t="shared" si="17"/>
        <v>0.28000886012558274</v>
      </c>
      <c r="AD72" s="145">
        <f t="shared" si="26"/>
        <v>398.733</v>
      </c>
      <c r="AE72" s="105">
        <v>311.50799999999998</v>
      </c>
      <c r="AF72" s="34" t="s">
        <v>36</v>
      </c>
      <c r="AG72" s="34" t="s">
        <v>36</v>
      </c>
      <c r="AH72" s="34" t="s">
        <v>36</v>
      </c>
      <c r="AI72" s="29">
        <v>0.156</v>
      </c>
      <c r="AJ72" s="29">
        <v>1.217E-3</v>
      </c>
      <c r="AK72" s="29">
        <v>0</v>
      </c>
      <c r="AL72" s="29">
        <v>0</v>
      </c>
      <c r="AM72" s="29" t="s">
        <v>28</v>
      </c>
      <c r="AN72" s="44" t="s">
        <v>27</v>
      </c>
      <c r="AO72" s="29" t="s">
        <v>28</v>
      </c>
      <c r="AP72" s="29">
        <v>50</v>
      </c>
      <c r="AQ72" s="29">
        <v>780</v>
      </c>
      <c r="AR72" s="29">
        <v>780</v>
      </c>
      <c r="AS72" s="29">
        <v>100</v>
      </c>
      <c r="AT72" s="29">
        <v>7.8</v>
      </c>
      <c r="AU72" s="144">
        <v>6.0839999999999998E-2</v>
      </c>
      <c r="AV72" s="36" t="s">
        <v>28</v>
      </c>
      <c r="AW72" s="102" t="s">
        <v>33</v>
      </c>
      <c r="AX72" s="129" t="s">
        <v>33</v>
      </c>
      <c r="AY72" s="106">
        <v>4000</v>
      </c>
      <c r="BD72" t="s">
        <v>29</v>
      </c>
      <c r="BE72" t="s">
        <v>4337</v>
      </c>
      <c r="BF72" t="s">
        <v>4739</v>
      </c>
      <c r="BH72" t="str">
        <f t="shared" si="13"/>
        <v/>
      </c>
      <c r="BJ72" t="str">
        <f t="shared" si="14"/>
        <v>OK</v>
      </c>
      <c r="BK72" s="130" t="s">
        <v>5302</v>
      </c>
      <c r="BL72" s="130" t="e">
        <v>#VALUE!</v>
      </c>
      <c r="BM72" s="131" t="s">
        <v>33</v>
      </c>
      <c r="BN72" s="131" t="e">
        <v>#VALUE!</v>
      </c>
      <c r="BO72" t="e">
        <v>#N/A</v>
      </c>
      <c r="BP72">
        <v>450</v>
      </c>
    </row>
    <row r="73" spans="1:68" ht="25.2" x14ac:dyDescent="0.3">
      <c r="A73" s="1"/>
      <c r="B73" s="47">
        <v>41</v>
      </c>
      <c r="C73" s="45">
        <v>1033896</v>
      </c>
      <c r="D73" s="40">
        <v>1088097</v>
      </c>
      <c r="E73" s="40"/>
      <c r="F73" s="31" t="s">
        <v>84</v>
      </c>
      <c r="G73" s="29" t="s">
        <v>42</v>
      </c>
      <c r="H73" s="70" t="s">
        <v>59</v>
      </c>
      <c r="I73" s="148" t="s">
        <v>32</v>
      </c>
      <c r="J73" s="147" t="s">
        <v>33</v>
      </c>
      <c r="K73" s="148">
        <v>0</v>
      </c>
      <c r="L73" s="148" t="s">
        <v>32</v>
      </c>
      <c r="M73" s="147" t="s">
        <v>33</v>
      </c>
      <c r="N73" s="29">
        <f t="shared" si="18"/>
        <v>1088097</v>
      </c>
      <c r="O73" s="29" t="str">
        <f t="shared" si="19"/>
        <v/>
      </c>
      <c r="P73" s="29" t="str">
        <f t="shared" si="20"/>
        <v/>
      </c>
      <c r="Q73" s="29">
        <f t="shared" si="21"/>
        <v>1135613</v>
      </c>
      <c r="R73" s="29">
        <f t="shared" si="22"/>
        <v>1135974</v>
      </c>
      <c r="S73" s="29" t="str">
        <f t="shared" si="23"/>
        <v/>
      </c>
      <c r="T73" s="29" t="str">
        <f t="shared" si="24"/>
        <v>1135613, 1135974</v>
      </c>
      <c r="U73" s="41" t="s">
        <v>5257</v>
      </c>
      <c r="V73" s="41"/>
      <c r="W73" s="38" t="s">
        <v>34</v>
      </c>
      <c r="X73" s="29" t="s">
        <v>35</v>
      </c>
      <c r="Y73" s="146">
        <v>191.47</v>
      </c>
      <c r="Z73" s="33">
        <v>245.09</v>
      </c>
      <c r="AA73" s="34">
        <f t="shared" si="16"/>
        <v>0.28000000000000003</v>
      </c>
      <c r="AB73" s="33">
        <f t="shared" si="25"/>
        <v>245.09</v>
      </c>
      <c r="AC73" s="34">
        <f t="shared" si="17"/>
        <v>0.28004863435239852</v>
      </c>
      <c r="AD73" s="145">
        <f t="shared" si="26"/>
        <v>204.24199999999999</v>
      </c>
      <c r="AE73" s="105">
        <v>159.55799999999999</v>
      </c>
      <c r="AF73" s="34" t="s">
        <v>36</v>
      </c>
      <c r="AG73" s="34" t="s">
        <v>36</v>
      </c>
      <c r="AH73" s="34" t="s">
        <v>36</v>
      </c>
      <c r="AI73" s="29">
        <v>9.9000000000000005E-2</v>
      </c>
      <c r="AJ73" s="29">
        <v>6.69E-4</v>
      </c>
      <c r="AK73" s="29">
        <v>0</v>
      </c>
      <c r="AL73" s="29">
        <v>0</v>
      </c>
      <c r="AM73" s="29" t="s">
        <v>28</v>
      </c>
      <c r="AN73" s="158" t="s">
        <v>28</v>
      </c>
      <c r="AO73" s="29" t="s">
        <v>28</v>
      </c>
      <c r="AP73" s="29">
        <v>100</v>
      </c>
      <c r="AQ73" s="29">
        <v>780</v>
      </c>
      <c r="AR73" s="29">
        <v>780</v>
      </c>
      <c r="AS73" s="29">
        <v>110</v>
      </c>
      <c r="AT73" s="29">
        <v>9.9</v>
      </c>
      <c r="AU73" s="144">
        <v>6.6923999999999997E-2</v>
      </c>
      <c r="AV73" s="36" t="s">
        <v>28</v>
      </c>
      <c r="AW73" s="102" t="s">
        <v>33</v>
      </c>
      <c r="AX73" s="129" t="s">
        <v>33</v>
      </c>
      <c r="AY73" s="106">
        <v>10835000</v>
      </c>
      <c r="BD73" t="s">
        <v>29</v>
      </c>
      <c r="BE73" t="s">
        <v>4337</v>
      </c>
      <c r="BF73" t="s">
        <v>4739</v>
      </c>
      <c r="BH73" t="str">
        <f t="shared" si="13"/>
        <v/>
      </c>
      <c r="BJ73" t="str">
        <f t="shared" si="14"/>
        <v>OK</v>
      </c>
      <c r="BK73" s="130">
        <v>245.09</v>
      </c>
      <c r="BL73" s="130" t="s">
        <v>37</v>
      </c>
      <c r="BM73" s="131">
        <v>210.62</v>
      </c>
      <c r="BN73" s="131">
        <v>1.1636596714462064</v>
      </c>
      <c r="BO73">
        <v>245.09</v>
      </c>
      <c r="BP73">
        <v>559900</v>
      </c>
    </row>
    <row r="74" spans="1:68" ht="25.2" x14ac:dyDescent="0.3">
      <c r="A74" s="1"/>
      <c r="B74" s="47">
        <v>42</v>
      </c>
      <c r="C74" s="45">
        <v>1088097</v>
      </c>
      <c r="D74" s="45"/>
      <c r="E74" s="45"/>
      <c r="F74" s="39" t="s">
        <v>86</v>
      </c>
      <c r="G74" s="29" t="s">
        <v>61</v>
      </c>
      <c r="H74" s="70" t="s">
        <v>59</v>
      </c>
      <c r="I74" s="148" t="s">
        <v>3798</v>
      </c>
      <c r="J74" s="147" t="s">
        <v>33</v>
      </c>
      <c r="K74" s="148" t="e">
        <v>#N/A</v>
      </c>
      <c r="L74" s="148" t="s">
        <v>32</v>
      </c>
      <c r="M74" s="147">
        <v>43494</v>
      </c>
      <c r="N74" s="29" t="str">
        <f t="shared" si="18"/>
        <v/>
      </c>
      <c r="O74" s="29" t="str">
        <f t="shared" si="19"/>
        <v/>
      </c>
      <c r="P74" s="29" t="str">
        <f t="shared" si="20"/>
        <v/>
      </c>
      <c r="Q74" s="29" t="str">
        <f t="shared" si="21"/>
        <v/>
      </c>
      <c r="R74" s="29" t="str">
        <f t="shared" si="22"/>
        <v/>
      </c>
      <c r="S74" s="29" t="str">
        <f t="shared" si="23"/>
        <v/>
      </c>
      <c r="T74" s="29" t="str">
        <f t="shared" si="24"/>
        <v/>
      </c>
      <c r="U74" s="45">
        <v>1033896</v>
      </c>
      <c r="V74" s="45"/>
      <c r="W74" s="38" t="s">
        <v>34</v>
      </c>
      <c r="X74" s="37" t="s">
        <v>35</v>
      </c>
      <c r="Y74" s="146">
        <v>191.47</v>
      </c>
      <c r="Z74" s="33">
        <v>210.62</v>
      </c>
      <c r="AA74" s="34">
        <f t="shared" si="16"/>
        <v>0.1</v>
      </c>
      <c r="AB74" s="33">
        <f t="shared" si="25"/>
        <v>210.62</v>
      </c>
      <c r="AC74" s="34">
        <f t="shared" si="17"/>
        <v>0.10002005540305095</v>
      </c>
      <c r="AD74" s="145">
        <f t="shared" si="26"/>
        <v>175.517</v>
      </c>
      <c r="AE74" s="105">
        <v>159.55799999999999</v>
      </c>
      <c r="AF74" s="34" t="e">
        <v>#N/A</v>
      </c>
      <c r="AG74" s="34" t="e">
        <v>#N/A</v>
      </c>
      <c r="AH74" s="34" t="e">
        <v>#N/A</v>
      </c>
      <c r="AI74" s="29">
        <v>0.11700000000000001</v>
      </c>
      <c r="AJ74" s="29">
        <v>6.0800000000000003E-4</v>
      </c>
      <c r="AK74" s="29">
        <v>0</v>
      </c>
      <c r="AL74" s="29">
        <v>0</v>
      </c>
      <c r="AM74" s="29" t="s">
        <v>27</v>
      </c>
      <c r="AN74" s="44" t="s">
        <v>27</v>
      </c>
      <c r="AO74" s="29" t="s">
        <v>27</v>
      </c>
      <c r="AP74" s="29">
        <v>100</v>
      </c>
      <c r="AQ74" s="29">
        <v>780</v>
      </c>
      <c r="AR74" s="29">
        <v>100</v>
      </c>
      <c r="AS74" s="29">
        <v>780</v>
      </c>
      <c r="AT74" s="29">
        <v>11.7</v>
      </c>
      <c r="AU74" s="144">
        <v>6.0839999999999998E-2</v>
      </c>
      <c r="AV74" s="36" t="s">
        <v>28</v>
      </c>
      <c r="AW74" s="102">
        <v>42769</v>
      </c>
      <c r="AX74" s="129" t="s">
        <v>33</v>
      </c>
      <c r="AY74" s="106">
        <v>2192238</v>
      </c>
      <c r="BD74" t="s">
        <v>85</v>
      </c>
      <c r="BE74" t="e">
        <v>#N/A</v>
      </c>
      <c r="BF74" t="e">
        <v>#N/A</v>
      </c>
      <c r="BH74" t="str">
        <f t="shared" si="13"/>
        <v/>
      </c>
      <c r="BJ74" t="str">
        <f t="shared" si="14"/>
        <v>OK</v>
      </c>
      <c r="BK74" s="130" t="s">
        <v>5302</v>
      </c>
      <c r="BL74" s="130" t="e">
        <v>#VALUE!</v>
      </c>
      <c r="BM74" s="131" t="s">
        <v>33</v>
      </c>
      <c r="BN74" s="131" t="e">
        <v>#VALUE!</v>
      </c>
      <c r="BO74" t="e">
        <v>#N/A</v>
      </c>
      <c r="BP74">
        <v>0</v>
      </c>
    </row>
    <row r="75" spans="1:68" ht="37.799999999999997" x14ac:dyDescent="0.3">
      <c r="A75" s="1"/>
      <c r="B75" s="47">
        <v>43</v>
      </c>
      <c r="C75" s="45">
        <v>1033222</v>
      </c>
      <c r="D75" s="40">
        <v>1088098</v>
      </c>
      <c r="E75" s="40"/>
      <c r="F75" s="31" t="s">
        <v>87</v>
      </c>
      <c r="G75" s="29" t="s">
        <v>42</v>
      </c>
      <c r="H75" s="70" t="s">
        <v>62</v>
      </c>
      <c r="I75" s="148" t="s">
        <v>32</v>
      </c>
      <c r="J75" s="147" t="s">
        <v>33</v>
      </c>
      <c r="K75" s="148">
        <v>0</v>
      </c>
      <c r="L75" s="148" t="s">
        <v>32</v>
      </c>
      <c r="M75" s="147" t="s">
        <v>33</v>
      </c>
      <c r="N75" s="29">
        <f t="shared" si="18"/>
        <v>1088098</v>
      </c>
      <c r="O75" s="29" t="str">
        <f t="shared" si="19"/>
        <v/>
      </c>
      <c r="P75" s="29" t="str">
        <f t="shared" si="20"/>
        <v/>
      </c>
      <c r="Q75" s="29">
        <f t="shared" si="21"/>
        <v>1135614</v>
      </c>
      <c r="R75" s="29">
        <f t="shared" si="22"/>
        <v>1135975</v>
      </c>
      <c r="S75" s="29" t="str">
        <f t="shared" si="23"/>
        <v/>
      </c>
      <c r="T75" s="29" t="str">
        <f t="shared" si="24"/>
        <v>1135614, 1135975</v>
      </c>
      <c r="U75" s="41" t="s">
        <v>5258</v>
      </c>
      <c r="V75" s="41"/>
      <c r="W75" s="38" t="s">
        <v>34</v>
      </c>
      <c r="X75" s="29" t="s">
        <v>35</v>
      </c>
      <c r="Y75" s="146">
        <v>256.17</v>
      </c>
      <c r="Z75" s="33">
        <v>327.9</v>
      </c>
      <c r="AA75" s="34">
        <f t="shared" si="16"/>
        <v>0.28000000000000003</v>
      </c>
      <c r="AB75" s="33">
        <f t="shared" si="25"/>
        <v>327.9</v>
      </c>
      <c r="AC75" s="34">
        <f t="shared" si="17"/>
        <v>0.28000936877854554</v>
      </c>
      <c r="AD75" s="145">
        <f t="shared" si="26"/>
        <v>273.25</v>
      </c>
      <c r="AE75" s="105">
        <v>213.47499999999999</v>
      </c>
      <c r="AF75" s="34" t="s">
        <v>36</v>
      </c>
      <c r="AG75" s="34" t="s">
        <v>36</v>
      </c>
      <c r="AH75" s="34" t="s">
        <v>36</v>
      </c>
      <c r="AI75" s="29">
        <v>0.154</v>
      </c>
      <c r="AJ75" s="29">
        <v>9.3000000000000005E-4</v>
      </c>
      <c r="AK75" s="29">
        <v>236.46</v>
      </c>
      <c r="AL75" s="29">
        <v>0</v>
      </c>
      <c r="AM75" s="29" t="s">
        <v>28</v>
      </c>
      <c r="AN75" s="158" t="s">
        <v>28</v>
      </c>
      <c r="AO75" s="29" t="s">
        <v>28</v>
      </c>
      <c r="AP75" s="29">
        <v>100</v>
      </c>
      <c r="AQ75" s="29">
        <v>800</v>
      </c>
      <c r="AR75" s="29">
        <v>775</v>
      </c>
      <c r="AS75" s="29">
        <v>150</v>
      </c>
      <c r="AT75" s="29">
        <v>15.4</v>
      </c>
      <c r="AU75" s="144">
        <v>9.2999999999999999E-2</v>
      </c>
      <c r="AV75" s="36" t="s">
        <v>28</v>
      </c>
      <c r="AW75" s="102" t="s">
        <v>33</v>
      </c>
      <c r="AX75" s="129" t="s">
        <v>33</v>
      </c>
      <c r="AY75" t="e">
        <f>AX75-#REF!</f>
        <v>#VALUE!</v>
      </c>
      <c r="BD75" t="s">
        <v>29</v>
      </c>
      <c r="BE75" t="s">
        <v>4338</v>
      </c>
      <c r="BF75" t="s">
        <v>4739</v>
      </c>
      <c r="BH75" t="str">
        <f t="shared" si="13"/>
        <v>AV</v>
      </c>
      <c r="BJ75" t="str">
        <f t="shared" si="14"/>
        <v>OK</v>
      </c>
      <c r="BK75" s="130">
        <v>327.9</v>
      </c>
      <c r="BL75" s="130" t="s">
        <v>37</v>
      </c>
      <c r="BM75" s="131">
        <v>281.79000000000002</v>
      </c>
      <c r="BN75" s="131">
        <v>1.163632492281486</v>
      </c>
      <c r="BO75">
        <v>327.9</v>
      </c>
      <c r="BP75">
        <v>447800</v>
      </c>
    </row>
    <row r="76" spans="1:68" ht="25.2" x14ac:dyDescent="0.3">
      <c r="A76" s="1"/>
      <c r="B76" s="47">
        <v>44</v>
      </c>
      <c r="C76" s="45">
        <v>1088098</v>
      </c>
      <c r="D76" s="45"/>
      <c r="E76" s="45"/>
      <c r="F76" s="39" t="s">
        <v>88</v>
      </c>
      <c r="G76" s="29" t="s">
        <v>61</v>
      </c>
      <c r="H76" s="70" t="s">
        <v>59</v>
      </c>
      <c r="I76" s="148" t="s">
        <v>3798</v>
      </c>
      <c r="J76" s="147" t="s">
        <v>33</v>
      </c>
      <c r="K76" s="148" t="e">
        <v>#N/A</v>
      </c>
      <c r="L76" s="148" t="s">
        <v>32</v>
      </c>
      <c r="M76" s="147">
        <v>43494</v>
      </c>
      <c r="N76" s="29" t="str">
        <f t="shared" si="18"/>
        <v/>
      </c>
      <c r="O76" s="29" t="str">
        <f t="shared" si="19"/>
        <v/>
      </c>
      <c r="P76" s="29" t="str">
        <f t="shared" si="20"/>
        <v/>
      </c>
      <c r="Q76" s="29" t="str">
        <f t="shared" si="21"/>
        <v/>
      </c>
      <c r="R76" s="29" t="str">
        <f t="shared" si="22"/>
        <v/>
      </c>
      <c r="S76" s="29" t="str">
        <f t="shared" si="23"/>
        <v/>
      </c>
      <c r="T76" s="29" t="str">
        <f t="shared" si="24"/>
        <v/>
      </c>
      <c r="U76" s="45">
        <v>1033222</v>
      </c>
      <c r="V76" s="45"/>
      <c r="W76" s="38" t="s">
        <v>34</v>
      </c>
      <c r="X76" s="37" t="s">
        <v>35</v>
      </c>
      <c r="Y76" s="146">
        <v>256.17</v>
      </c>
      <c r="Z76" s="33">
        <v>281.79000000000002</v>
      </c>
      <c r="AA76" s="34">
        <f t="shared" si="16"/>
        <v>0.1</v>
      </c>
      <c r="AB76" s="33">
        <f t="shared" si="25"/>
        <v>281.79000000000002</v>
      </c>
      <c r="AC76" s="34">
        <f t="shared" si="17"/>
        <v>0.10001171097318184</v>
      </c>
      <c r="AD76" s="145">
        <f t="shared" si="26"/>
        <v>234.82499999999999</v>
      </c>
      <c r="AE76" s="105">
        <v>213.47499999999999</v>
      </c>
      <c r="AF76" s="34" t="e">
        <v>#N/A</v>
      </c>
      <c r="AG76" s="34" t="e">
        <v>#N/A</v>
      </c>
      <c r="AH76" s="34" t="e">
        <v>#N/A</v>
      </c>
      <c r="AI76" s="29">
        <v>0.17399999999999999</v>
      </c>
      <c r="AJ76" s="29">
        <v>9.4300000000000004E-4</v>
      </c>
      <c r="AK76" s="29">
        <v>0</v>
      </c>
      <c r="AL76" s="29">
        <v>0</v>
      </c>
      <c r="AM76" s="29" t="s">
        <v>27</v>
      </c>
      <c r="AN76" s="44" t="s">
        <v>27</v>
      </c>
      <c r="AO76" s="29" t="s">
        <v>27</v>
      </c>
      <c r="AP76" s="29">
        <v>100</v>
      </c>
      <c r="AQ76" s="29">
        <v>780</v>
      </c>
      <c r="AR76" s="29">
        <v>155</v>
      </c>
      <c r="AS76" s="29">
        <v>780</v>
      </c>
      <c r="AT76" s="29">
        <v>17.399999999999999</v>
      </c>
      <c r="AU76" s="144">
        <v>9.4301999999999997E-2</v>
      </c>
      <c r="AV76" s="36" t="s">
        <v>28</v>
      </c>
      <c r="AW76" s="102">
        <v>42769</v>
      </c>
      <c r="AX76" s="129" t="s">
        <v>33</v>
      </c>
      <c r="AY76" s="106">
        <v>1989987</v>
      </c>
      <c r="BD76" t="s">
        <v>85</v>
      </c>
      <c r="BE76" t="e">
        <v>#N/A</v>
      </c>
      <c r="BF76" t="e">
        <v>#N/A</v>
      </c>
      <c r="BH76" t="str">
        <f t="shared" si="13"/>
        <v/>
      </c>
      <c r="BJ76" t="str">
        <f t="shared" si="14"/>
        <v>OK</v>
      </c>
      <c r="BK76" s="130" t="s">
        <v>5302</v>
      </c>
      <c r="BL76" s="130" t="e">
        <v>#VALUE!</v>
      </c>
      <c r="BM76" s="131" t="s">
        <v>33</v>
      </c>
      <c r="BN76" s="131" t="e">
        <v>#VALUE!</v>
      </c>
      <c r="BO76" t="e">
        <v>#N/A</v>
      </c>
      <c r="BP76">
        <v>0</v>
      </c>
    </row>
    <row r="77" spans="1:68" ht="37.799999999999997" x14ac:dyDescent="0.3">
      <c r="A77" s="1"/>
      <c r="B77" s="47">
        <v>45</v>
      </c>
      <c r="C77" s="45">
        <v>1033305</v>
      </c>
      <c r="D77" s="40">
        <v>1088099</v>
      </c>
      <c r="E77" s="40"/>
      <c r="F77" s="31" t="s">
        <v>89</v>
      </c>
      <c r="G77" s="29" t="s">
        <v>42</v>
      </c>
      <c r="H77" s="70" t="s">
        <v>62</v>
      </c>
      <c r="I77" s="148" t="s">
        <v>32</v>
      </c>
      <c r="J77" s="147" t="s">
        <v>33</v>
      </c>
      <c r="K77" s="148">
        <v>0</v>
      </c>
      <c r="L77" s="148" t="s">
        <v>32</v>
      </c>
      <c r="M77" s="147" t="s">
        <v>33</v>
      </c>
      <c r="N77" s="29">
        <f t="shared" si="18"/>
        <v>1088099</v>
      </c>
      <c r="O77" s="29" t="str">
        <f t="shared" si="19"/>
        <v/>
      </c>
      <c r="P77" s="29" t="str">
        <f t="shared" si="20"/>
        <v/>
      </c>
      <c r="Q77" s="29">
        <f t="shared" si="21"/>
        <v>1135615</v>
      </c>
      <c r="R77" s="29" t="str">
        <f t="shared" si="22"/>
        <v/>
      </c>
      <c r="S77" s="29" t="str">
        <f t="shared" si="23"/>
        <v/>
      </c>
      <c r="T77" s="29">
        <f t="shared" si="24"/>
        <v>1135615</v>
      </c>
      <c r="U77" s="45">
        <v>1135615</v>
      </c>
      <c r="V77" s="45"/>
      <c r="W77" s="38" t="s">
        <v>34</v>
      </c>
      <c r="X77" s="29" t="s">
        <v>35</v>
      </c>
      <c r="Y77" s="146">
        <v>401.6</v>
      </c>
      <c r="Z77" s="33">
        <v>514</v>
      </c>
      <c r="AA77" s="34">
        <f t="shared" si="16"/>
        <v>0.28000000000000003</v>
      </c>
      <c r="AB77" s="33">
        <f t="shared" si="25"/>
        <v>514</v>
      </c>
      <c r="AC77" s="34">
        <f t="shared" si="17"/>
        <v>0.27987820729262242</v>
      </c>
      <c r="AD77" s="145">
        <f t="shared" si="26"/>
        <v>428.33300000000003</v>
      </c>
      <c r="AE77" s="105">
        <v>334.66699999999997</v>
      </c>
      <c r="AF77" s="34" t="s">
        <v>36</v>
      </c>
      <c r="AG77" s="34" t="s">
        <v>36</v>
      </c>
      <c r="AH77" s="34" t="s">
        <v>36</v>
      </c>
      <c r="AI77" s="29">
        <v>0.23699999999999999</v>
      </c>
      <c r="AJ77" s="29">
        <v>1.4120000000000001E-3</v>
      </c>
      <c r="AK77" s="29">
        <v>300</v>
      </c>
      <c r="AL77" s="29">
        <v>0</v>
      </c>
      <c r="AM77" s="29" t="s">
        <v>28</v>
      </c>
      <c r="AN77" s="158" t="s">
        <v>28</v>
      </c>
      <c r="AO77" s="29" t="s">
        <v>28</v>
      </c>
      <c r="AP77" s="29">
        <v>50</v>
      </c>
      <c r="AQ77" s="29">
        <v>780</v>
      </c>
      <c r="AR77" s="29">
        <v>780</v>
      </c>
      <c r="AS77" s="29">
        <v>780</v>
      </c>
      <c r="AT77" s="29">
        <v>11.85</v>
      </c>
      <c r="AU77" s="144">
        <v>0.47455199999999997</v>
      </c>
      <c r="AV77" s="36" t="s">
        <v>28</v>
      </c>
      <c r="AW77" s="102" t="s">
        <v>33</v>
      </c>
      <c r="AX77" s="129" t="s">
        <v>33</v>
      </c>
      <c r="AY77" t="e">
        <f>AX77-#REF!</f>
        <v>#VALUE!</v>
      </c>
      <c r="BD77" t="s">
        <v>29</v>
      </c>
      <c r="BE77" t="s">
        <v>4338</v>
      </c>
      <c r="BF77" t="s">
        <v>4739</v>
      </c>
      <c r="BH77" t="str">
        <f t="shared" si="13"/>
        <v>AV</v>
      </c>
      <c r="BJ77" t="str">
        <f t="shared" si="14"/>
        <v>OK</v>
      </c>
      <c r="BK77" s="130">
        <v>514</v>
      </c>
      <c r="BL77" s="130" t="s">
        <v>37</v>
      </c>
      <c r="BM77" s="131">
        <v>425.99</v>
      </c>
      <c r="BN77" s="131">
        <v>1.2066010939223926</v>
      </c>
      <c r="BO77">
        <v>514</v>
      </c>
      <c r="BP77">
        <v>96850</v>
      </c>
    </row>
    <row r="78" spans="1:68" ht="25.2" x14ac:dyDescent="0.3">
      <c r="A78" s="1"/>
      <c r="B78" s="47">
        <v>46</v>
      </c>
      <c r="C78" s="45">
        <v>1088099</v>
      </c>
      <c r="D78" s="45"/>
      <c r="E78" s="45"/>
      <c r="F78" s="39" t="s">
        <v>90</v>
      </c>
      <c r="G78" s="29" t="s">
        <v>61</v>
      </c>
      <c r="H78" s="70" t="s">
        <v>59</v>
      </c>
      <c r="I78" s="148" t="s">
        <v>3798</v>
      </c>
      <c r="J78" s="147" t="s">
        <v>33</v>
      </c>
      <c r="K78" s="148" t="e">
        <v>#N/A</v>
      </c>
      <c r="L78" s="148" t="s">
        <v>32</v>
      </c>
      <c r="M78" s="147">
        <v>43494</v>
      </c>
      <c r="N78" s="29" t="str">
        <f t="shared" si="18"/>
        <v/>
      </c>
      <c r="O78" s="29" t="str">
        <f t="shared" si="19"/>
        <v/>
      </c>
      <c r="P78" s="29" t="str">
        <f t="shared" si="20"/>
        <v/>
      </c>
      <c r="Q78" s="29" t="str">
        <f t="shared" si="21"/>
        <v/>
      </c>
      <c r="R78" s="29" t="str">
        <f t="shared" si="22"/>
        <v/>
      </c>
      <c r="S78" s="29" t="str">
        <f t="shared" si="23"/>
        <v/>
      </c>
      <c r="T78" s="29" t="str">
        <f t="shared" si="24"/>
        <v/>
      </c>
      <c r="U78" s="45">
        <v>1033305</v>
      </c>
      <c r="V78" s="45"/>
      <c r="W78" s="38" t="s">
        <v>34</v>
      </c>
      <c r="X78" s="37" t="s">
        <v>35</v>
      </c>
      <c r="Y78" s="146">
        <v>387.26</v>
      </c>
      <c r="Z78" s="33">
        <v>425.99</v>
      </c>
      <c r="AA78" s="34">
        <f t="shared" si="16"/>
        <v>0.1</v>
      </c>
      <c r="AB78" s="33">
        <f t="shared" si="25"/>
        <v>425.99</v>
      </c>
      <c r="AC78" s="34">
        <f t="shared" si="17"/>
        <v>0.10001022567760619</v>
      </c>
      <c r="AD78" s="145">
        <f t="shared" si="26"/>
        <v>354.99200000000002</v>
      </c>
      <c r="AE78" s="105">
        <v>322.71699999999998</v>
      </c>
      <c r="AF78" s="34" t="e">
        <v>#N/A</v>
      </c>
      <c r="AG78" s="34" t="e">
        <v>#N/A</v>
      </c>
      <c r="AH78" s="34" t="e">
        <v>#N/A</v>
      </c>
      <c r="AI78" s="29">
        <v>0.27400000000000002</v>
      </c>
      <c r="AJ78" s="29">
        <v>1.4109999999999999E-3</v>
      </c>
      <c r="AK78" s="29">
        <v>0</v>
      </c>
      <c r="AL78" s="29">
        <v>0</v>
      </c>
      <c r="AM78" s="29" t="s">
        <v>27</v>
      </c>
      <c r="AN78" s="44" t="s">
        <v>27</v>
      </c>
      <c r="AO78" s="29" t="s">
        <v>27</v>
      </c>
      <c r="AP78" s="29">
        <v>50</v>
      </c>
      <c r="AQ78" s="29">
        <v>780</v>
      </c>
      <c r="AR78" s="29">
        <v>116</v>
      </c>
      <c r="AS78" s="29">
        <v>780</v>
      </c>
      <c r="AT78" s="29">
        <v>13.7</v>
      </c>
      <c r="AU78" s="144">
        <v>7.0573999999999998E-2</v>
      </c>
      <c r="AV78" s="36" t="s">
        <v>28</v>
      </c>
      <c r="AW78" s="102">
        <v>42769</v>
      </c>
      <c r="AX78" s="129" t="s">
        <v>33</v>
      </c>
      <c r="AY78" s="106">
        <v>404515</v>
      </c>
      <c r="BD78" t="s">
        <v>85</v>
      </c>
      <c r="BE78" t="e">
        <v>#N/A</v>
      </c>
      <c r="BF78" t="e">
        <v>#N/A</v>
      </c>
      <c r="BH78" t="str">
        <f t="shared" si="13"/>
        <v/>
      </c>
      <c r="BJ78" t="str">
        <f t="shared" si="14"/>
        <v>OK</v>
      </c>
      <c r="BK78" s="130" t="s">
        <v>5302</v>
      </c>
      <c r="BL78" s="130" t="e">
        <v>#VALUE!</v>
      </c>
      <c r="BM78" s="131" t="s">
        <v>33</v>
      </c>
      <c r="BN78" s="131" t="e">
        <v>#VALUE!</v>
      </c>
      <c r="BO78" t="e">
        <v>#N/A</v>
      </c>
      <c r="BP78">
        <v>0</v>
      </c>
    </row>
    <row r="79" spans="1:68" x14ac:dyDescent="0.3">
      <c r="A79" s="1"/>
      <c r="B79" s="47">
        <v>47</v>
      </c>
      <c r="C79" s="45">
        <v>1094118</v>
      </c>
      <c r="D79" s="29"/>
      <c r="E79" s="29"/>
      <c r="F79" s="31" t="s">
        <v>91</v>
      </c>
      <c r="G79" s="37" t="s">
        <v>92</v>
      </c>
      <c r="H79" s="29"/>
      <c r="I79" s="148" t="s">
        <v>3798</v>
      </c>
      <c r="J79" s="147" t="s">
        <v>33</v>
      </c>
      <c r="K79" s="148">
        <v>0</v>
      </c>
      <c r="L79" s="148" t="s">
        <v>32</v>
      </c>
      <c r="M79" s="147" t="s">
        <v>33</v>
      </c>
      <c r="N79" s="29" t="str">
        <f t="shared" si="18"/>
        <v/>
      </c>
      <c r="O79" s="29" t="str">
        <f t="shared" si="19"/>
        <v/>
      </c>
      <c r="P79" s="29" t="str">
        <f t="shared" si="20"/>
        <v/>
      </c>
      <c r="Q79" s="29">
        <f t="shared" si="21"/>
        <v>1135616</v>
      </c>
      <c r="R79" s="29" t="str">
        <f t="shared" si="22"/>
        <v/>
      </c>
      <c r="S79" s="29" t="str">
        <f t="shared" si="23"/>
        <v/>
      </c>
      <c r="T79" s="29">
        <f t="shared" si="24"/>
        <v>1135616</v>
      </c>
      <c r="U79" s="45">
        <v>1135616</v>
      </c>
      <c r="V79" s="45"/>
      <c r="W79" s="30" t="s">
        <v>34</v>
      </c>
      <c r="X79" s="37" t="s">
        <v>35</v>
      </c>
      <c r="Y79" s="146">
        <v>638</v>
      </c>
      <c r="Z79" s="33">
        <v>817</v>
      </c>
      <c r="AA79" s="34">
        <f t="shared" si="16"/>
        <v>0.28100000000000003</v>
      </c>
      <c r="AB79" s="33">
        <f t="shared" si="25"/>
        <v>817</v>
      </c>
      <c r="AC79" s="34">
        <f t="shared" si="17"/>
        <v>0.2805628335029256</v>
      </c>
      <c r="AD79" s="145">
        <f t="shared" si="26"/>
        <v>680.83299999999997</v>
      </c>
      <c r="AE79" s="105">
        <v>531.66700000000003</v>
      </c>
      <c r="AF79" s="34" t="s">
        <v>36</v>
      </c>
      <c r="AG79" s="34" t="s">
        <v>36</v>
      </c>
      <c r="AH79" s="34" t="s">
        <v>36</v>
      </c>
      <c r="AI79" s="29">
        <v>0.39800000000000002</v>
      </c>
      <c r="AJ79" s="29">
        <v>4.4180000000000001E-3</v>
      </c>
      <c r="AK79" s="29">
        <v>0</v>
      </c>
      <c r="AL79" s="29">
        <v>0</v>
      </c>
      <c r="AM79" s="29" t="s">
        <v>28</v>
      </c>
      <c r="AN79" s="44" t="s">
        <v>27</v>
      </c>
      <c r="AO79" s="29" t="s">
        <v>28</v>
      </c>
      <c r="AP79" s="29">
        <v>50</v>
      </c>
      <c r="AQ79" s="29">
        <v>940</v>
      </c>
      <c r="AR79" s="29">
        <v>250</v>
      </c>
      <c r="AS79" s="29">
        <v>940</v>
      </c>
      <c r="AT79" s="29">
        <v>19.899999999999999</v>
      </c>
      <c r="AU79" s="144">
        <v>0.22090000000000001</v>
      </c>
      <c r="AV79" s="36" t="s">
        <v>28</v>
      </c>
      <c r="AW79" s="102">
        <v>43398</v>
      </c>
      <c r="AX79" s="129" t="s">
        <v>33</v>
      </c>
      <c r="AY79" s="106">
        <v>46900</v>
      </c>
      <c r="BD79" t="s">
        <v>29</v>
      </c>
      <c r="BE79" t="s">
        <v>4338</v>
      </c>
      <c r="BF79" t="s">
        <v>4739</v>
      </c>
      <c r="BH79" t="str">
        <f t="shared" si="13"/>
        <v/>
      </c>
      <c r="BJ79" t="str">
        <f t="shared" si="14"/>
        <v>OK</v>
      </c>
      <c r="BK79" s="130" t="s">
        <v>5302</v>
      </c>
      <c r="BL79" s="130" t="e">
        <v>#VALUE!</v>
      </c>
      <c r="BM79" s="131" t="s">
        <v>33</v>
      </c>
      <c r="BN79" s="131" t="e">
        <v>#VALUE!</v>
      </c>
      <c r="BO79" t="e">
        <v>#N/A</v>
      </c>
      <c r="BP79">
        <v>100</v>
      </c>
    </row>
    <row r="80" spans="1:68" ht="25.2" x14ac:dyDescent="0.3">
      <c r="A80" s="1"/>
      <c r="B80" s="47">
        <v>48</v>
      </c>
      <c r="C80" s="45">
        <v>1033395</v>
      </c>
      <c r="D80" s="40" t="s">
        <v>33</v>
      </c>
      <c r="E80" s="40"/>
      <c r="F80" s="31" t="s">
        <v>94</v>
      </c>
      <c r="G80" s="29" t="s">
        <v>42</v>
      </c>
      <c r="H80" s="70" t="s">
        <v>59</v>
      </c>
      <c r="I80" s="148" t="s">
        <v>3798</v>
      </c>
      <c r="J80" s="147" t="s">
        <v>33</v>
      </c>
      <c r="K80" s="148">
        <v>0</v>
      </c>
      <c r="L80" s="148" t="s">
        <v>32</v>
      </c>
      <c r="M80" s="147" t="s">
        <v>33</v>
      </c>
      <c r="N80" s="29" t="str">
        <f t="shared" si="18"/>
        <v/>
      </c>
      <c r="O80" s="29" t="str">
        <f t="shared" si="19"/>
        <v/>
      </c>
      <c r="P80" s="29" t="str">
        <f t="shared" si="20"/>
        <v/>
      </c>
      <c r="Q80" s="29" t="str">
        <f t="shared" si="21"/>
        <v/>
      </c>
      <c r="R80" s="29" t="str">
        <f t="shared" si="22"/>
        <v/>
      </c>
      <c r="S80" s="29" t="str">
        <f t="shared" si="23"/>
        <v/>
      </c>
      <c r="T80" s="29" t="str">
        <f t="shared" si="24"/>
        <v/>
      </c>
      <c r="U80" s="40" t="s">
        <v>33</v>
      </c>
      <c r="V80" s="40"/>
      <c r="W80" s="38" t="s">
        <v>34</v>
      </c>
      <c r="X80" s="29" t="s">
        <v>35</v>
      </c>
      <c r="Y80" s="146">
        <v>637</v>
      </c>
      <c r="Z80" s="33">
        <v>816</v>
      </c>
      <c r="AA80" s="34">
        <f t="shared" si="16"/>
        <v>0.28100000000000003</v>
      </c>
      <c r="AB80" s="33">
        <f t="shared" si="25"/>
        <v>816</v>
      </c>
      <c r="AC80" s="34">
        <f t="shared" si="17"/>
        <v>0.28100551397520507</v>
      </c>
      <c r="AD80" s="145">
        <f t="shared" si="26"/>
        <v>680</v>
      </c>
      <c r="AE80" s="105">
        <v>530.83299999999997</v>
      </c>
      <c r="AF80" s="34" t="s">
        <v>36</v>
      </c>
      <c r="AG80" s="34" t="s">
        <v>36</v>
      </c>
      <c r="AH80" s="34" t="s">
        <v>36</v>
      </c>
      <c r="AI80" s="29">
        <v>0.39800000000000002</v>
      </c>
      <c r="AJ80" s="29">
        <v>3.192E-3</v>
      </c>
      <c r="AK80" s="29">
        <v>0</v>
      </c>
      <c r="AL80" s="29">
        <v>0</v>
      </c>
      <c r="AM80" s="29" t="s">
        <v>28</v>
      </c>
      <c r="AN80" s="158" t="s">
        <v>28</v>
      </c>
      <c r="AO80" s="29" t="s">
        <v>28</v>
      </c>
      <c r="AP80" s="29">
        <v>100</v>
      </c>
      <c r="AQ80" s="29">
        <v>1130</v>
      </c>
      <c r="AR80" s="29">
        <v>1130</v>
      </c>
      <c r="AS80" s="29">
        <v>250</v>
      </c>
      <c r="AT80" s="29">
        <v>39.799999999999997</v>
      </c>
      <c r="AU80" s="144">
        <v>0.31922499999999998</v>
      </c>
      <c r="AV80" s="36" t="s">
        <v>28</v>
      </c>
      <c r="AW80" s="102" t="s">
        <v>33</v>
      </c>
      <c r="AX80" s="129" t="s">
        <v>33</v>
      </c>
      <c r="AY80" s="106">
        <v>497900</v>
      </c>
      <c r="BD80" t="s">
        <v>29</v>
      </c>
      <c r="BE80" t="s">
        <v>4337</v>
      </c>
      <c r="BF80" t="s">
        <v>4739</v>
      </c>
      <c r="BH80" t="str">
        <f t="shared" si="13"/>
        <v/>
      </c>
      <c r="BJ80" t="str">
        <f t="shared" si="14"/>
        <v>OK</v>
      </c>
      <c r="BK80" s="130" t="s">
        <v>5302</v>
      </c>
      <c r="BL80" s="130" t="e">
        <v>#VALUE!</v>
      </c>
      <c r="BM80" s="131" t="s">
        <v>33</v>
      </c>
      <c r="BN80" s="131" t="e">
        <v>#VALUE!</v>
      </c>
      <c r="BO80" t="e">
        <v>#N/A</v>
      </c>
      <c r="BP80">
        <v>11800</v>
      </c>
    </row>
    <row r="81" spans="1:68" ht="37.799999999999997" x14ac:dyDescent="0.3">
      <c r="A81" s="1"/>
      <c r="B81" s="47">
        <v>49</v>
      </c>
      <c r="C81" s="45">
        <v>1033418</v>
      </c>
      <c r="D81" s="43" t="s">
        <v>33</v>
      </c>
      <c r="E81" s="43"/>
      <c r="F81" s="31" t="s">
        <v>95</v>
      </c>
      <c r="G81" s="29" t="s">
        <v>42</v>
      </c>
      <c r="H81" s="70" t="s">
        <v>62</v>
      </c>
      <c r="I81" s="148" t="s">
        <v>32</v>
      </c>
      <c r="J81" s="147" t="s">
        <v>33</v>
      </c>
      <c r="K81" s="148">
        <v>0</v>
      </c>
      <c r="L81" s="148" t="s">
        <v>32</v>
      </c>
      <c r="M81" s="147">
        <v>42759</v>
      </c>
      <c r="N81" s="29" t="str">
        <f t="shared" si="18"/>
        <v/>
      </c>
      <c r="O81" s="29" t="str">
        <f t="shared" si="19"/>
        <v/>
      </c>
      <c r="P81" s="29" t="str">
        <f t="shared" si="20"/>
        <v/>
      </c>
      <c r="Q81" s="29">
        <f t="shared" si="21"/>
        <v>1136603</v>
      </c>
      <c r="R81" s="29" t="str">
        <f t="shared" si="22"/>
        <v/>
      </c>
      <c r="S81" s="29" t="str">
        <f t="shared" si="23"/>
        <v/>
      </c>
      <c r="T81" s="29">
        <f t="shared" si="24"/>
        <v>1136603</v>
      </c>
      <c r="U81" s="40">
        <v>1136603</v>
      </c>
      <c r="V81" s="40"/>
      <c r="W81" s="38" t="s">
        <v>34</v>
      </c>
      <c r="X81" s="29" t="s">
        <v>35</v>
      </c>
      <c r="Y81" s="146">
        <v>1417</v>
      </c>
      <c r="Z81" s="33">
        <v>1814</v>
      </c>
      <c r="AA81" s="34">
        <f t="shared" si="16"/>
        <v>0.28000000000000003</v>
      </c>
      <c r="AB81" s="33">
        <f t="shared" si="25"/>
        <v>1814</v>
      </c>
      <c r="AC81" s="34">
        <f t="shared" si="17"/>
        <v>0.2801700155737516</v>
      </c>
      <c r="AD81" s="145">
        <f t="shared" si="26"/>
        <v>1511.6669999999999</v>
      </c>
      <c r="AE81" s="105">
        <v>1180.8330000000001</v>
      </c>
      <c r="AF81" s="34" t="s">
        <v>36</v>
      </c>
      <c r="AG81" s="34" t="s">
        <v>36</v>
      </c>
      <c r="AH81" s="34" t="s">
        <v>36</v>
      </c>
      <c r="AI81" s="29">
        <v>0.59499999999999997</v>
      </c>
      <c r="AJ81" s="29">
        <v>1.6000000000000001E-3</v>
      </c>
      <c r="AK81" s="29">
        <v>6</v>
      </c>
      <c r="AL81" s="29">
        <v>0</v>
      </c>
      <c r="AM81" s="29" t="s">
        <v>28</v>
      </c>
      <c r="AN81" s="158" t="s">
        <v>28</v>
      </c>
      <c r="AO81" s="29" t="s">
        <v>28</v>
      </c>
      <c r="AP81" s="29">
        <v>6</v>
      </c>
      <c r="AQ81" s="29">
        <v>6000</v>
      </c>
      <c r="AR81" s="29">
        <v>42</v>
      </c>
      <c r="AS81" s="29">
        <v>42</v>
      </c>
      <c r="AT81" s="29">
        <v>3.57</v>
      </c>
      <c r="AU81" s="144">
        <v>1.0584E-2</v>
      </c>
      <c r="AV81" s="36" t="s">
        <v>28</v>
      </c>
      <c r="AW81" s="102" t="s">
        <v>33</v>
      </c>
      <c r="AX81" s="129" t="s">
        <v>33</v>
      </c>
      <c r="AY81" s="106">
        <v>79031</v>
      </c>
      <c r="BD81" t="s">
        <v>29</v>
      </c>
      <c r="BE81" t="s">
        <v>4337</v>
      </c>
      <c r="BF81" t="s">
        <v>4739</v>
      </c>
      <c r="BH81" t="str">
        <f t="shared" si="13"/>
        <v>AV</v>
      </c>
      <c r="BJ81" t="str">
        <f t="shared" si="14"/>
        <v>OK</v>
      </c>
      <c r="BK81" s="130">
        <v>1814</v>
      </c>
      <c r="BL81" s="130" t="s">
        <v>37</v>
      </c>
      <c r="BM81" s="131" t="s">
        <v>33</v>
      </c>
      <c r="BN81" s="131" t="e">
        <v>#VALUE!</v>
      </c>
      <c r="BO81">
        <v>1814</v>
      </c>
      <c r="BP81">
        <v>1889</v>
      </c>
    </row>
    <row r="82" spans="1:68" x14ac:dyDescent="0.3">
      <c r="A82" s="1"/>
      <c r="B82" s="47">
        <v>50</v>
      </c>
      <c r="C82" s="45">
        <v>1033482</v>
      </c>
      <c r="D82" s="43" t="s">
        <v>33</v>
      </c>
      <c r="E82" s="43"/>
      <c r="F82" s="31" t="s">
        <v>96</v>
      </c>
      <c r="G82" s="29" t="s">
        <v>42</v>
      </c>
      <c r="H82" s="70"/>
      <c r="I82" s="148" t="s">
        <v>32</v>
      </c>
      <c r="J82" s="147" t="s">
        <v>33</v>
      </c>
      <c r="K82" s="148">
        <v>0</v>
      </c>
      <c r="L82" s="148" t="s">
        <v>32</v>
      </c>
      <c r="M82" s="147">
        <v>42759</v>
      </c>
      <c r="N82" s="29" t="str">
        <f t="shared" si="18"/>
        <v/>
      </c>
      <c r="O82" s="29" t="str">
        <f t="shared" si="19"/>
        <v/>
      </c>
      <c r="P82" s="29" t="str">
        <f t="shared" si="20"/>
        <v/>
      </c>
      <c r="Q82" s="29">
        <f t="shared" si="21"/>
        <v>1136604</v>
      </c>
      <c r="R82" s="29" t="str">
        <f t="shared" si="22"/>
        <v/>
      </c>
      <c r="S82" s="29" t="str">
        <f t="shared" si="23"/>
        <v/>
      </c>
      <c r="T82" s="29">
        <f t="shared" si="24"/>
        <v>1136604</v>
      </c>
      <c r="U82" s="40">
        <v>1136604</v>
      </c>
      <c r="V82" s="40"/>
      <c r="W82" s="38" t="s">
        <v>3784</v>
      </c>
      <c r="X82" s="29" t="s">
        <v>35</v>
      </c>
      <c r="Y82" s="146">
        <v>1935</v>
      </c>
      <c r="Z82" s="33">
        <v>2477</v>
      </c>
      <c r="AA82" s="34">
        <f t="shared" si="16"/>
        <v>0.28000000000000003</v>
      </c>
      <c r="AB82" s="33" t="str">
        <f t="shared" si="25"/>
        <v>По запросу</v>
      </c>
      <c r="AC82" s="34">
        <f t="shared" si="17"/>
        <v>0.28010356589147284</v>
      </c>
      <c r="AD82" s="145">
        <f t="shared" si="26"/>
        <v>2064.1669999999999</v>
      </c>
      <c r="AE82" s="105">
        <v>1612.5</v>
      </c>
      <c r="AF82" s="34" t="s">
        <v>36</v>
      </c>
      <c r="AG82" s="34" t="s">
        <v>36</v>
      </c>
      <c r="AH82" s="34" t="s">
        <v>36</v>
      </c>
      <c r="AI82" s="29">
        <v>0.92800000000000005</v>
      </c>
      <c r="AJ82" s="29">
        <v>2.5000000000000001E-3</v>
      </c>
      <c r="AK82" s="29">
        <v>0</v>
      </c>
      <c r="AL82" s="29">
        <v>0</v>
      </c>
      <c r="AM82" s="29" t="s">
        <v>28</v>
      </c>
      <c r="AN82" s="44" t="s">
        <v>27</v>
      </c>
      <c r="AO82" s="29" t="s">
        <v>28</v>
      </c>
      <c r="AP82" s="29">
        <v>6</v>
      </c>
      <c r="AQ82" s="29">
        <v>6000</v>
      </c>
      <c r="AR82" s="29">
        <v>50</v>
      </c>
      <c r="AS82" s="29">
        <v>50</v>
      </c>
      <c r="AT82" s="29">
        <v>5.5679999999999996</v>
      </c>
      <c r="AU82" s="144">
        <v>1.4999999999999999E-2</v>
      </c>
      <c r="AV82" s="36" t="s">
        <v>28</v>
      </c>
      <c r="AW82" s="102" t="s">
        <v>33</v>
      </c>
      <c r="AX82" s="129" t="s">
        <v>33</v>
      </c>
      <c r="AY82" s="106">
        <v>31230</v>
      </c>
      <c r="BD82" t="s">
        <v>29</v>
      </c>
      <c r="BE82" t="s">
        <v>4337</v>
      </c>
      <c r="BF82" t="s">
        <v>4739</v>
      </c>
      <c r="BH82" t="str">
        <f t="shared" si="13"/>
        <v/>
      </c>
      <c r="BJ82" t="e">
        <f t="shared" si="14"/>
        <v>#VALUE!</v>
      </c>
      <c r="BK82" s="130" t="s">
        <v>5302</v>
      </c>
      <c r="BL82" s="130" t="e">
        <v>#VALUE!</v>
      </c>
      <c r="BM82" s="131" t="s">
        <v>33</v>
      </c>
      <c r="BN82" s="131" t="e">
        <v>#VALUE!</v>
      </c>
      <c r="BO82" t="e">
        <v>#N/A</v>
      </c>
      <c r="BP82">
        <v>2598</v>
      </c>
    </row>
    <row r="83" spans="1:68" ht="37.799999999999997" x14ac:dyDescent="0.3">
      <c r="A83" s="1"/>
      <c r="B83" s="47">
        <v>51</v>
      </c>
      <c r="C83" s="45">
        <v>1033503</v>
      </c>
      <c r="D83" s="43" t="s">
        <v>33</v>
      </c>
      <c r="E83" s="43"/>
      <c r="F83" s="39" t="s">
        <v>97</v>
      </c>
      <c r="G83" s="29" t="s">
        <v>47</v>
      </c>
      <c r="H83" s="70" t="s">
        <v>62</v>
      </c>
      <c r="I83" s="148" t="s">
        <v>32</v>
      </c>
      <c r="J83" s="147" t="s">
        <v>33</v>
      </c>
      <c r="K83" s="148">
        <v>0</v>
      </c>
      <c r="L83" s="148" t="s">
        <v>32</v>
      </c>
      <c r="M83" s="147">
        <v>42759</v>
      </c>
      <c r="N83" s="29" t="str">
        <f t="shared" si="18"/>
        <v/>
      </c>
      <c r="O83" s="29" t="str">
        <f t="shared" si="19"/>
        <v/>
      </c>
      <c r="P83" s="29" t="str">
        <f t="shared" si="20"/>
        <v/>
      </c>
      <c r="Q83" s="29">
        <f t="shared" si="21"/>
        <v>1136605</v>
      </c>
      <c r="R83" s="29" t="str">
        <f t="shared" si="22"/>
        <v/>
      </c>
      <c r="S83" s="29" t="str">
        <f t="shared" si="23"/>
        <v/>
      </c>
      <c r="T83" s="29">
        <f t="shared" si="24"/>
        <v>1136605</v>
      </c>
      <c r="U83" s="40">
        <v>1136605</v>
      </c>
      <c r="V83" s="40"/>
      <c r="W83" s="38" t="s">
        <v>3784</v>
      </c>
      <c r="X83" s="29" t="s">
        <v>35</v>
      </c>
      <c r="Y83" s="146">
        <v>2855</v>
      </c>
      <c r="Z83" s="33">
        <v>3655</v>
      </c>
      <c r="AA83" s="34">
        <f t="shared" si="16"/>
        <v>0.28000000000000003</v>
      </c>
      <c r="AB83" s="33" t="str">
        <f t="shared" si="25"/>
        <v>По запросу</v>
      </c>
      <c r="AC83" s="34">
        <f t="shared" si="17"/>
        <v>0.28020983814923467</v>
      </c>
      <c r="AD83" s="145">
        <f t="shared" si="26"/>
        <v>3045.8330000000001</v>
      </c>
      <c r="AE83" s="105">
        <v>2379.1669999999999</v>
      </c>
      <c r="AF83" s="34" t="s">
        <v>36</v>
      </c>
      <c r="AG83" s="34" t="s">
        <v>36</v>
      </c>
      <c r="AH83" s="34" t="s">
        <v>36</v>
      </c>
      <c r="AI83" s="29">
        <v>1.4650000000000001</v>
      </c>
      <c r="AJ83" s="29">
        <v>3.9690000000000003E-3</v>
      </c>
      <c r="AK83" s="29">
        <v>6</v>
      </c>
      <c r="AL83" s="29">
        <v>0</v>
      </c>
      <c r="AM83" s="29" t="s">
        <v>28</v>
      </c>
      <c r="AN83" s="158" t="s">
        <v>28</v>
      </c>
      <c r="AO83" s="29" t="s">
        <v>28</v>
      </c>
      <c r="AP83" s="29">
        <v>6</v>
      </c>
      <c r="AQ83" s="29">
        <v>6000</v>
      </c>
      <c r="AR83" s="29">
        <v>63</v>
      </c>
      <c r="AS83" s="29">
        <v>63</v>
      </c>
      <c r="AT83" s="29">
        <v>8.7899999999999991</v>
      </c>
      <c r="AU83" s="144">
        <v>2.3813999999999998E-2</v>
      </c>
      <c r="AV83" s="36" t="s">
        <v>28</v>
      </c>
      <c r="AW83" s="102" t="s">
        <v>33</v>
      </c>
      <c r="AX83" s="129" t="s">
        <v>33</v>
      </c>
      <c r="AY83" s="106">
        <v>16788</v>
      </c>
      <c r="BD83" t="s">
        <v>29</v>
      </c>
      <c r="BE83" t="s">
        <v>4337</v>
      </c>
      <c r="BF83" t="s">
        <v>4739</v>
      </c>
      <c r="BH83" t="str">
        <f t="shared" si="13"/>
        <v>AV</v>
      </c>
      <c r="BJ83" t="e">
        <f t="shared" si="14"/>
        <v>#VALUE!</v>
      </c>
      <c r="BK83" s="130" t="s">
        <v>5289</v>
      </c>
      <c r="BL83" s="130" t="e">
        <v>#VALUE!</v>
      </c>
      <c r="BM83" s="131" t="s">
        <v>33</v>
      </c>
      <c r="BN83" s="131" t="e">
        <v>#VALUE!</v>
      </c>
      <c r="BO83" t="s">
        <v>5289</v>
      </c>
      <c r="BP83">
        <v>300</v>
      </c>
    </row>
    <row r="84" spans="1:68" ht="37.799999999999997" x14ac:dyDescent="0.3">
      <c r="A84" s="1"/>
      <c r="B84" s="47">
        <v>52</v>
      </c>
      <c r="C84" s="45">
        <v>1033521</v>
      </c>
      <c r="D84" s="44"/>
      <c r="E84" s="44"/>
      <c r="F84" s="39" t="s">
        <v>98</v>
      </c>
      <c r="G84" s="29" t="s">
        <v>47</v>
      </c>
      <c r="H84" s="70" t="s">
        <v>62</v>
      </c>
      <c r="I84" s="148" t="s">
        <v>32</v>
      </c>
      <c r="J84" s="147" t="s">
        <v>33</v>
      </c>
      <c r="K84" s="148">
        <v>0</v>
      </c>
      <c r="L84" s="148" t="s">
        <v>32</v>
      </c>
      <c r="M84" s="147">
        <v>42759</v>
      </c>
      <c r="N84" s="29" t="str">
        <f t="shared" si="18"/>
        <v/>
      </c>
      <c r="O84" s="29" t="str">
        <f t="shared" si="19"/>
        <v/>
      </c>
      <c r="P84" s="29" t="str">
        <f t="shared" si="20"/>
        <v/>
      </c>
      <c r="Q84" s="29">
        <f t="shared" si="21"/>
        <v>1136606</v>
      </c>
      <c r="R84" s="29" t="str">
        <f t="shared" si="22"/>
        <v/>
      </c>
      <c r="S84" s="29" t="str">
        <f t="shared" si="23"/>
        <v/>
      </c>
      <c r="T84" s="29">
        <f t="shared" si="24"/>
        <v>1136606</v>
      </c>
      <c r="U84" s="40">
        <v>1136606</v>
      </c>
      <c r="V84" s="40"/>
      <c r="W84" s="38" t="s">
        <v>3784</v>
      </c>
      <c r="X84" s="29" t="s">
        <v>35</v>
      </c>
      <c r="Y84" s="146">
        <v>5666</v>
      </c>
      <c r="Z84" s="33">
        <v>7253</v>
      </c>
      <c r="AA84" s="34">
        <f t="shared" si="16"/>
        <v>0.28000000000000003</v>
      </c>
      <c r="AB84" s="33" t="str">
        <f t="shared" si="25"/>
        <v>По запросу</v>
      </c>
      <c r="AC84" s="34">
        <f t="shared" si="17"/>
        <v>0.2800917557294913</v>
      </c>
      <c r="AD84" s="145">
        <f t="shared" si="26"/>
        <v>6044.1670000000004</v>
      </c>
      <c r="AE84" s="105">
        <v>4721.6670000000004</v>
      </c>
      <c r="AF84" s="34" t="s">
        <v>36</v>
      </c>
      <c r="AG84" s="34" t="s">
        <v>36</v>
      </c>
      <c r="AH84" s="34" t="s">
        <v>36</v>
      </c>
      <c r="AI84" s="29">
        <v>2.0760000000000001</v>
      </c>
      <c r="AJ84" s="29">
        <v>5.6249999999999998E-3</v>
      </c>
      <c r="AK84" s="29">
        <v>30</v>
      </c>
      <c r="AL84" s="29">
        <v>0</v>
      </c>
      <c r="AM84" s="29" t="s">
        <v>28</v>
      </c>
      <c r="AN84" s="158" t="s">
        <v>28</v>
      </c>
      <c r="AO84" s="29" t="s">
        <v>28</v>
      </c>
      <c r="AP84" s="29">
        <v>6</v>
      </c>
      <c r="AQ84" s="29">
        <v>6000</v>
      </c>
      <c r="AR84" s="29">
        <v>75</v>
      </c>
      <c r="AS84" s="29">
        <v>75</v>
      </c>
      <c r="AT84" s="29">
        <v>12.456</v>
      </c>
      <c r="AU84" s="144">
        <v>3.3750000000000002E-2</v>
      </c>
      <c r="AV84" s="36" t="s">
        <v>28</v>
      </c>
      <c r="AW84" s="102" t="s">
        <v>33</v>
      </c>
      <c r="AX84" s="129" t="s">
        <v>33</v>
      </c>
      <c r="AY84" s="106">
        <v>3936</v>
      </c>
      <c r="BD84" t="s">
        <v>29</v>
      </c>
      <c r="BE84" t="s">
        <v>4338</v>
      </c>
      <c r="BF84" t="s">
        <v>4739</v>
      </c>
      <c r="BH84" t="str">
        <f t="shared" si="13"/>
        <v>AV</v>
      </c>
      <c r="BJ84" t="e">
        <f t="shared" si="14"/>
        <v>#VALUE!</v>
      </c>
      <c r="BK84" s="130" t="s">
        <v>5289</v>
      </c>
      <c r="BL84" s="130" t="e">
        <v>#VALUE!</v>
      </c>
      <c r="BM84" s="131" t="s">
        <v>33</v>
      </c>
      <c r="BN84" s="131" t="e">
        <v>#VALUE!</v>
      </c>
      <c r="BO84" t="s">
        <v>5289</v>
      </c>
      <c r="BP84">
        <v>60</v>
      </c>
    </row>
    <row r="85" spans="1:68" ht="25.2" x14ac:dyDescent="0.3">
      <c r="A85" s="1"/>
      <c r="B85" s="47">
        <v>53</v>
      </c>
      <c r="C85" s="45">
        <v>1033536</v>
      </c>
      <c r="D85" s="44"/>
      <c r="E85" s="44"/>
      <c r="F85" s="31" t="s">
        <v>99</v>
      </c>
      <c r="G85" s="29" t="s">
        <v>31</v>
      </c>
      <c r="H85" s="70" t="s">
        <v>59</v>
      </c>
      <c r="I85" s="148" t="s">
        <v>32</v>
      </c>
      <c r="J85" s="147" t="s">
        <v>33</v>
      </c>
      <c r="K85" s="148">
        <v>0</v>
      </c>
      <c r="L85" s="148" t="s">
        <v>32</v>
      </c>
      <c r="M85" s="147">
        <v>42759</v>
      </c>
      <c r="N85" s="29" t="str">
        <f t="shared" si="18"/>
        <v/>
      </c>
      <c r="O85" s="29" t="str">
        <f t="shared" si="19"/>
        <v/>
      </c>
      <c r="P85" s="29" t="str">
        <f t="shared" si="20"/>
        <v/>
      </c>
      <c r="Q85" s="29">
        <f t="shared" si="21"/>
        <v>1136607</v>
      </c>
      <c r="R85" s="29" t="str">
        <f t="shared" si="22"/>
        <v/>
      </c>
      <c r="S85" s="29" t="str">
        <f t="shared" si="23"/>
        <v/>
      </c>
      <c r="T85" s="29">
        <f t="shared" si="24"/>
        <v>1136607</v>
      </c>
      <c r="U85" s="40">
        <v>1136607</v>
      </c>
      <c r="V85" s="40"/>
      <c r="W85" s="38" t="s">
        <v>3784</v>
      </c>
      <c r="X85" s="29" t="s">
        <v>35</v>
      </c>
      <c r="Y85" s="146">
        <v>7122</v>
      </c>
      <c r="Z85" s="33">
        <v>9116</v>
      </c>
      <c r="AA85" s="34">
        <f t="shared" si="16"/>
        <v>0.28000000000000003</v>
      </c>
      <c r="AB85" s="33" t="str">
        <f t="shared" si="25"/>
        <v>По запросу</v>
      </c>
      <c r="AC85" s="34">
        <f t="shared" si="17"/>
        <v>0.27997759056444826</v>
      </c>
      <c r="AD85" s="145">
        <f t="shared" si="26"/>
        <v>7596.6670000000004</v>
      </c>
      <c r="AE85" s="105">
        <v>5935</v>
      </c>
      <c r="AF85" s="34" t="s">
        <v>36</v>
      </c>
      <c r="AG85" s="34" t="s">
        <v>36</v>
      </c>
      <c r="AH85" s="34" t="s">
        <v>36</v>
      </c>
      <c r="AI85" s="29">
        <v>2.9729999999999999</v>
      </c>
      <c r="AJ85" s="29">
        <v>8.0999999999999996E-3</v>
      </c>
      <c r="AK85" s="29">
        <v>0</v>
      </c>
      <c r="AL85" s="29">
        <v>0</v>
      </c>
      <c r="AM85" s="29" t="s">
        <v>28</v>
      </c>
      <c r="AN85" s="158" t="s">
        <v>28</v>
      </c>
      <c r="AO85" s="29" t="s">
        <v>28</v>
      </c>
      <c r="AP85" s="29">
        <v>6</v>
      </c>
      <c r="AQ85" s="29">
        <v>6000</v>
      </c>
      <c r="AR85" s="29">
        <v>90</v>
      </c>
      <c r="AS85" s="29">
        <v>90</v>
      </c>
      <c r="AT85" s="29">
        <v>17.838000000000001</v>
      </c>
      <c r="AU85" s="144">
        <v>4.8599999999999997E-2</v>
      </c>
      <c r="AV85" s="36" t="s">
        <v>28</v>
      </c>
      <c r="AW85" s="102" t="s">
        <v>33</v>
      </c>
      <c r="AX85" s="129" t="s">
        <v>33</v>
      </c>
      <c r="AY85" s="106">
        <v>1182</v>
      </c>
      <c r="BD85" t="s">
        <v>29</v>
      </c>
      <c r="BE85" t="s">
        <v>4338</v>
      </c>
      <c r="BF85" t="s">
        <v>4739</v>
      </c>
      <c r="BH85" t="str">
        <f t="shared" si="13"/>
        <v/>
      </c>
      <c r="BJ85" t="e">
        <f t="shared" si="14"/>
        <v>#VALUE!</v>
      </c>
      <c r="BK85" s="130" t="s">
        <v>5302</v>
      </c>
      <c r="BL85" s="130" t="e">
        <v>#VALUE!</v>
      </c>
      <c r="BM85" s="131" t="s">
        <v>33</v>
      </c>
      <c r="BN85" s="131" t="e">
        <v>#VALUE!</v>
      </c>
      <c r="BO85" t="e">
        <v>#N/A</v>
      </c>
      <c r="BP85">
        <v>0</v>
      </c>
    </row>
    <row r="86" spans="1:68" ht="25.2" x14ac:dyDescent="0.3">
      <c r="A86" s="1"/>
      <c r="B86" s="47">
        <v>54</v>
      </c>
      <c r="C86" s="45">
        <v>1033587</v>
      </c>
      <c r="D86" s="44"/>
      <c r="E86" s="44"/>
      <c r="F86" s="31" t="s">
        <v>100</v>
      </c>
      <c r="G86" s="29" t="s">
        <v>31</v>
      </c>
      <c r="H86" s="70" t="s">
        <v>59</v>
      </c>
      <c r="I86" s="148" t="s">
        <v>32</v>
      </c>
      <c r="J86" s="147" t="s">
        <v>33</v>
      </c>
      <c r="K86" s="148">
        <v>0</v>
      </c>
      <c r="L86" s="148" t="s">
        <v>32</v>
      </c>
      <c r="M86" s="147">
        <v>42759</v>
      </c>
      <c r="N86" s="29" t="str">
        <f t="shared" si="18"/>
        <v/>
      </c>
      <c r="O86" s="29" t="str">
        <f t="shared" si="19"/>
        <v/>
      </c>
      <c r="P86" s="29" t="str">
        <f t="shared" si="20"/>
        <v/>
      </c>
      <c r="Q86" s="29">
        <f t="shared" si="21"/>
        <v>1136608</v>
      </c>
      <c r="R86" s="29" t="str">
        <f t="shared" si="22"/>
        <v/>
      </c>
      <c r="S86" s="29" t="str">
        <f t="shared" si="23"/>
        <v/>
      </c>
      <c r="T86" s="29">
        <f t="shared" si="24"/>
        <v>1136608</v>
      </c>
      <c r="U86" s="40">
        <v>1136608</v>
      </c>
      <c r="V86" s="40"/>
      <c r="W86" s="38" t="s">
        <v>3784</v>
      </c>
      <c r="X86" s="29" t="s">
        <v>35</v>
      </c>
      <c r="Y86" s="146">
        <v>9978</v>
      </c>
      <c r="Z86" s="33">
        <v>12772</v>
      </c>
      <c r="AA86" s="34">
        <f t="shared" si="16"/>
        <v>0.28000000000000003</v>
      </c>
      <c r="AB86" s="33" t="str">
        <f t="shared" si="25"/>
        <v>По запросу</v>
      </c>
      <c r="AC86" s="34">
        <f t="shared" si="17"/>
        <v>0.28001599518941678</v>
      </c>
      <c r="AD86" s="145">
        <f t="shared" si="26"/>
        <v>10643.333000000001</v>
      </c>
      <c r="AE86" s="105">
        <v>8315</v>
      </c>
      <c r="AF86" s="34" t="s">
        <v>36</v>
      </c>
      <c r="AG86" s="34" t="s">
        <v>36</v>
      </c>
      <c r="AH86" s="34" t="s">
        <v>36</v>
      </c>
      <c r="AI86" s="29">
        <v>4.41</v>
      </c>
      <c r="AJ86" s="29">
        <v>1.21E-2</v>
      </c>
      <c r="AK86" s="29">
        <v>0</v>
      </c>
      <c r="AL86" s="29">
        <v>0</v>
      </c>
      <c r="AM86" s="29" t="s">
        <v>28</v>
      </c>
      <c r="AN86" s="158" t="s">
        <v>28</v>
      </c>
      <c r="AO86" s="29" t="s">
        <v>28</v>
      </c>
      <c r="AP86" s="29">
        <v>6</v>
      </c>
      <c r="AQ86" s="29">
        <v>6000</v>
      </c>
      <c r="AR86" s="29">
        <v>110</v>
      </c>
      <c r="AS86" s="29">
        <v>110</v>
      </c>
      <c r="AT86" s="29">
        <v>26.46</v>
      </c>
      <c r="AU86" s="144">
        <v>7.2599999999999998E-2</v>
      </c>
      <c r="AV86" s="36" t="s">
        <v>28</v>
      </c>
      <c r="AW86" s="102" t="s">
        <v>33</v>
      </c>
      <c r="AX86" s="129" t="s">
        <v>33</v>
      </c>
      <c r="AY86" s="106">
        <v>528</v>
      </c>
      <c r="BD86" t="s">
        <v>29</v>
      </c>
      <c r="BE86" t="s">
        <v>4337</v>
      </c>
      <c r="BF86" t="s">
        <v>4739</v>
      </c>
      <c r="BH86" t="str">
        <f t="shared" si="13"/>
        <v/>
      </c>
      <c r="BJ86" t="e">
        <f t="shared" si="14"/>
        <v>#VALUE!</v>
      </c>
      <c r="BK86" s="130" t="s">
        <v>5302</v>
      </c>
      <c r="BL86" s="130" t="e">
        <v>#VALUE!</v>
      </c>
      <c r="BM86" s="131" t="s">
        <v>33</v>
      </c>
      <c r="BN86" s="131" t="e">
        <v>#VALUE!</v>
      </c>
      <c r="BO86" t="e">
        <v>#N/A</v>
      </c>
      <c r="BP86">
        <v>0</v>
      </c>
    </row>
    <row r="87" spans="1:68" x14ac:dyDescent="0.3">
      <c r="A87" s="1"/>
      <c r="B87" s="47">
        <v>55</v>
      </c>
      <c r="C87" s="45">
        <v>1008386</v>
      </c>
      <c r="D87" s="40" t="s">
        <v>33</v>
      </c>
      <c r="E87" s="40"/>
      <c r="F87" s="31" t="s">
        <v>101</v>
      </c>
      <c r="G87" s="29" t="s">
        <v>47</v>
      </c>
      <c r="H87" s="70"/>
      <c r="I87" s="148" t="s">
        <v>32</v>
      </c>
      <c r="J87" s="147" t="s">
        <v>33</v>
      </c>
      <c r="K87" s="148">
        <v>0</v>
      </c>
      <c r="L87" s="148" t="s">
        <v>32</v>
      </c>
      <c r="M87" s="147" t="s">
        <v>33</v>
      </c>
      <c r="N87" s="29" t="str">
        <f t="shared" si="18"/>
        <v/>
      </c>
      <c r="O87" s="29" t="str">
        <f t="shared" si="19"/>
        <v/>
      </c>
      <c r="P87" s="29" t="str">
        <f t="shared" si="20"/>
        <v/>
      </c>
      <c r="Q87" s="29" t="str">
        <f t="shared" si="21"/>
        <v/>
      </c>
      <c r="R87" s="29" t="str">
        <f t="shared" si="22"/>
        <v/>
      </c>
      <c r="S87" s="29" t="str">
        <f t="shared" si="23"/>
        <v/>
      </c>
      <c r="T87" s="29" t="str">
        <f t="shared" si="24"/>
        <v/>
      </c>
      <c r="U87" s="40" t="s">
        <v>33</v>
      </c>
      <c r="V87" s="40"/>
      <c r="W87" s="38" t="s">
        <v>34</v>
      </c>
      <c r="X87" s="29" t="s">
        <v>35</v>
      </c>
      <c r="Y87" s="146">
        <v>201.31</v>
      </c>
      <c r="Z87" s="33">
        <v>257.68</v>
      </c>
      <c r="AA87" s="34">
        <f t="shared" si="16"/>
        <v>0.28000000000000003</v>
      </c>
      <c r="AB87" s="33">
        <f t="shared" si="25"/>
        <v>257.68</v>
      </c>
      <c r="AC87" s="34">
        <f t="shared" si="17"/>
        <v>0.28001645227053251</v>
      </c>
      <c r="AD87" s="145">
        <f t="shared" si="26"/>
        <v>214.733</v>
      </c>
      <c r="AE87" s="105">
        <v>167.75800000000001</v>
      </c>
      <c r="AF87" s="34" t="s">
        <v>36</v>
      </c>
      <c r="AG87" s="34" t="s">
        <v>36</v>
      </c>
      <c r="AH87" s="34" t="s">
        <v>36</v>
      </c>
      <c r="AI87" s="29">
        <v>0.09</v>
      </c>
      <c r="AJ87" s="29">
        <v>5.0799999999999999E-4</v>
      </c>
      <c r="AK87" s="29">
        <v>0</v>
      </c>
      <c r="AL87" s="29">
        <v>0</v>
      </c>
      <c r="AM87" s="29" t="s">
        <v>28</v>
      </c>
      <c r="AN87" s="44" t="s">
        <v>27</v>
      </c>
      <c r="AO87" s="29" t="s">
        <v>28</v>
      </c>
      <c r="AP87" s="29">
        <v>100</v>
      </c>
      <c r="AQ87" s="29">
        <v>780</v>
      </c>
      <c r="AR87" s="29">
        <v>100</v>
      </c>
      <c r="AS87" s="29">
        <v>780</v>
      </c>
      <c r="AT87" s="29">
        <v>9</v>
      </c>
      <c r="AU87" s="144">
        <v>6.0839999999999998E-2</v>
      </c>
      <c r="AV87" s="36" t="s">
        <v>28</v>
      </c>
      <c r="AW87" s="102" t="s">
        <v>33</v>
      </c>
      <c r="AX87" s="129" t="s">
        <v>33</v>
      </c>
      <c r="AY87" s="106">
        <v>92600</v>
      </c>
      <c r="BD87" t="s">
        <v>29</v>
      </c>
      <c r="BE87" t="s">
        <v>4337</v>
      </c>
      <c r="BF87" t="s">
        <v>4739</v>
      </c>
      <c r="BH87" t="str">
        <f t="shared" si="13"/>
        <v/>
      </c>
      <c r="BJ87" t="str">
        <f t="shared" si="14"/>
        <v>OK</v>
      </c>
      <c r="BK87" s="130" t="s">
        <v>5302</v>
      </c>
      <c r="BL87" s="130" t="e">
        <v>#VALUE!</v>
      </c>
      <c r="BM87" s="131" t="s">
        <v>33</v>
      </c>
      <c r="BN87" s="131" t="e">
        <v>#VALUE!</v>
      </c>
      <c r="BO87" t="e">
        <v>#N/A</v>
      </c>
      <c r="BP87">
        <v>1800</v>
      </c>
    </row>
    <row r="88" spans="1:68" x14ac:dyDescent="0.3">
      <c r="A88" s="1"/>
      <c r="B88" s="47">
        <v>56</v>
      </c>
      <c r="C88" s="45">
        <v>1008408</v>
      </c>
      <c r="D88" s="40" t="s">
        <v>33</v>
      </c>
      <c r="E88" s="40"/>
      <c r="F88" s="39" t="s">
        <v>102</v>
      </c>
      <c r="G88" s="29" t="s">
        <v>47</v>
      </c>
      <c r="H88" s="70"/>
      <c r="I88" s="148" t="s">
        <v>32</v>
      </c>
      <c r="J88" s="147" t="s">
        <v>33</v>
      </c>
      <c r="K88" s="148">
        <v>0</v>
      </c>
      <c r="L88" s="148" t="s">
        <v>32</v>
      </c>
      <c r="M88" s="147" t="s">
        <v>33</v>
      </c>
      <c r="N88" s="29" t="str">
        <f t="shared" si="18"/>
        <v/>
      </c>
      <c r="O88" s="29" t="str">
        <f t="shared" si="19"/>
        <v/>
      </c>
      <c r="P88" s="29" t="str">
        <f t="shared" si="20"/>
        <v/>
      </c>
      <c r="Q88" s="29" t="str">
        <f t="shared" si="21"/>
        <v/>
      </c>
      <c r="R88" s="29" t="str">
        <f t="shared" si="22"/>
        <v/>
      </c>
      <c r="S88" s="29" t="str">
        <f t="shared" si="23"/>
        <v/>
      </c>
      <c r="T88" s="29" t="str">
        <f t="shared" si="24"/>
        <v/>
      </c>
      <c r="U88" s="40" t="s">
        <v>33</v>
      </c>
      <c r="V88" s="40"/>
      <c r="W88" s="38" t="s">
        <v>34</v>
      </c>
      <c r="X88" s="29" t="s">
        <v>35</v>
      </c>
      <c r="Y88" s="146">
        <v>268.3</v>
      </c>
      <c r="Z88" s="33">
        <v>343.42</v>
      </c>
      <c r="AA88" s="34">
        <f t="shared" si="16"/>
        <v>0.28000000000000003</v>
      </c>
      <c r="AB88" s="33">
        <f t="shared" si="25"/>
        <v>343.42</v>
      </c>
      <c r="AC88" s="34">
        <f t="shared" si="17"/>
        <v>0.27998550873724742</v>
      </c>
      <c r="AD88" s="145">
        <f t="shared" si="26"/>
        <v>286.18299999999999</v>
      </c>
      <c r="AE88" s="105">
        <v>223.583</v>
      </c>
      <c r="AF88" s="34" t="s">
        <v>36</v>
      </c>
      <c r="AG88" s="34" t="s">
        <v>36</v>
      </c>
      <c r="AH88" s="34" t="s">
        <v>36</v>
      </c>
      <c r="AI88" s="29">
        <v>0.11600000000000001</v>
      </c>
      <c r="AJ88" s="29">
        <v>9.4300000000000004E-4</v>
      </c>
      <c r="AK88" s="29">
        <v>0</v>
      </c>
      <c r="AL88" s="29">
        <v>0</v>
      </c>
      <c r="AM88" s="29" t="s">
        <v>28</v>
      </c>
      <c r="AN88" s="44" t="s">
        <v>27</v>
      </c>
      <c r="AO88" s="29" t="s">
        <v>28</v>
      </c>
      <c r="AP88" s="29">
        <v>100</v>
      </c>
      <c r="AQ88" s="29">
        <v>780</v>
      </c>
      <c r="AR88" s="29">
        <v>155</v>
      </c>
      <c r="AS88" s="29">
        <v>780</v>
      </c>
      <c r="AT88" s="29">
        <v>11.6</v>
      </c>
      <c r="AU88" s="144">
        <v>9.4301999999999997E-2</v>
      </c>
      <c r="AV88" s="36" t="s">
        <v>28</v>
      </c>
      <c r="AW88" s="102" t="s">
        <v>33</v>
      </c>
      <c r="AX88" s="129" t="s">
        <v>33</v>
      </c>
      <c r="AY88" s="106">
        <v>64800</v>
      </c>
      <c r="BD88" t="s">
        <v>29</v>
      </c>
      <c r="BE88" t="s">
        <v>4337</v>
      </c>
      <c r="BF88" t="s">
        <v>4739</v>
      </c>
      <c r="BH88" t="str">
        <f t="shared" si="13"/>
        <v/>
      </c>
      <c r="BJ88" t="str">
        <f t="shared" si="14"/>
        <v>OK</v>
      </c>
      <c r="BK88" s="130" t="s">
        <v>5302</v>
      </c>
      <c r="BL88" s="130" t="e">
        <v>#VALUE!</v>
      </c>
      <c r="BM88" s="131" t="s">
        <v>33</v>
      </c>
      <c r="BN88" s="131" t="e">
        <v>#VALUE!</v>
      </c>
      <c r="BO88" t="e">
        <v>#N/A</v>
      </c>
      <c r="BP88">
        <v>1200</v>
      </c>
    </row>
    <row r="89" spans="1:68" x14ac:dyDescent="0.3">
      <c r="A89" s="1"/>
      <c r="B89" s="47">
        <v>57</v>
      </c>
      <c r="C89" s="45">
        <v>1017870</v>
      </c>
      <c r="D89" s="40" t="s">
        <v>33</v>
      </c>
      <c r="E89" s="40"/>
      <c r="F89" s="31" t="s">
        <v>103</v>
      </c>
      <c r="G89" s="29" t="s">
        <v>47</v>
      </c>
      <c r="H89" s="70"/>
      <c r="I89" s="148" t="s">
        <v>32</v>
      </c>
      <c r="J89" s="147" t="s">
        <v>33</v>
      </c>
      <c r="K89" s="148">
        <v>0</v>
      </c>
      <c r="L89" s="148" t="s">
        <v>32</v>
      </c>
      <c r="M89" s="147" t="s">
        <v>33</v>
      </c>
      <c r="N89" s="29" t="str">
        <f t="shared" si="18"/>
        <v/>
      </c>
      <c r="O89" s="29" t="str">
        <f t="shared" si="19"/>
        <v/>
      </c>
      <c r="P89" s="29" t="str">
        <f t="shared" si="20"/>
        <v/>
      </c>
      <c r="Q89" s="29" t="str">
        <f t="shared" si="21"/>
        <v/>
      </c>
      <c r="R89" s="29" t="str">
        <f t="shared" si="22"/>
        <v/>
      </c>
      <c r="S89" s="29" t="str">
        <f t="shared" si="23"/>
        <v/>
      </c>
      <c r="T89" s="29" t="str">
        <f t="shared" si="24"/>
        <v/>
      </c>
      <c r="U89" s="40" t="s">
        <v>33</v>
      </c>
      <c r="V89" s="40"/>
      <c r="W89" s="38" t="s">
        <v>34</v>
      </c>
      <c r="X89" s="29" t="s">
        <v>35</v>
      </c>
      <c r="Y89" s="146">
        <v>419.05</v>
      </c>
      <c r="Z89" s="33">
        <v>536</v>
      </c>
      <c r="AA89" s="34">
        <f t="shared" si="16"/>
        <v>0.27900000000000003</v>
      </c>
      <c r="AB89" s="33">
        <f t="shared" si="25"/>
        <v>536</v>
      </c>
      <c r="AC89" s="34">
        <f t="shared" si="17"/>
        <v>0.2790858170488647</v>
      </c>
      <c r="AD89" s="145">
        <f t="shared" si="26"/>
        <v>446.66699999999997</v>
      </c>
      <c r="AE89" s="105">
        <v>349.20800000000003</v>
      </c>
      <c r="AF89" s="34" t="s">
        <v>36</v>
      </c>
      <c r="AG89" s="34" t="s">
        <v>36</v>
      </c>
      <c r="AH89" s="34" t="s">
        <v>36</v>
      </c>
      <c r="AI89" s="29">
        <v>0.16700000000000001</v>
      </c>
      <c r="AJ89" s="29">
        <v>1.4350000000000001E-3</v>
      </c>
      <c r="AK89" s="29">
        <v>0</v>
      </c>
      <c r="AL89" s="29">
        <v>0</v>
      </c>
      <c r="AM89" s="29" t="s">
        <v>28</v>
      </c>
      <c r="AN89" s="44" t="s">
        <v>27</v>
      </c>
      <c r="AO89" s="29" t="s">
        <v>28</v>
      </c>
      <c r="AP89" s="29">
        <v>100</v>
      </c>
      <c r="AQ89" s="29">
        <v>800</v>
      </c>
      <c r="AR89" s="29">
        <v>780</v>
      </c>
      <c r="AS89" s="29">
        <v>230</v>
      </c>
      <c r="AT89" s="29">
        <v>16.7</v>
      </c>
      <c r="AU89" s="144">
        <v>0.14352000000000001</v>
      </c>
      <c r="AV89" s="36" t="s">
        <v>28</v>
      </c>
      <c r="AW89" s="102" t="s">
        <v>33</v>
      </c>
      <c r="AX89" s="129" t="s">
        <v>33</v>
      </c>
      <c r="AY89" s="106">
        <v>27900</v>
      </c>
      <c r="BD89" t="s">
        <v>29</v>
      </c>
      <c r="BE89" t="s">
        <v>4337</v>
      </c>
      <c r="BF89" t="s">
        <v>4739</v>
      </c>
      <c r="BH89" t="str">
        <f t="shared" si="13"/>
        <v/>
      </c>
      <c r="BJ89" t="str">
        <f t="shared" si="14"/>
        <v>OK</v>
      </c>
      <c r="BK89" s="130" t="s">
        <v>5302</v>
      </c>
      <c r="BL89" s="130" t="e">
        <v>#VALUE!</v>
      </c>
      <c r="BM89" s="131" t="s">
        <v>33</v>
      </c>
      <c r="BN89" s="131" t="e">
        <v>#VALUE!</v>
      </c>
      <c r="BO89" t="e">
        <v>#N/A</v>
      </c>
      <c r="BP89">
        <v>500</v>
      </c>
    </row>
    <row r="90" spans="1:68" x14ac:dyDescent="0.3">
      <c r="A90" s="1"/>
      <c r="B90" s="47">
        <v>58</v>
      </c>
      <c r="C90" s="45">
        <v>1048757</v>
      </c>
      <c r="D90" s="40" t="s">
        <v>33</v>
      </c>
      <c r="E90" s="40"/>
      <c r="F90" s="31" t="s">
        <v>104</v>
      </c>
      <c r="G90" s="29" t="s">
        <v>47</v>
      </c>
      <c r="H90" s="70"/>
      <c r="I90" s="148" t="s">
        <v>32</v>
      </c>
      <c r="J90" s="147" t="s">
        <v>33</v>
      </c>
      <c r="K90" s="148">
        <v>0</v>
      </c>
      <c r="L90" s="148" t="s">
        <v>32</v>
      </c>
      <c r="M90" s="147" t="s">
        <v>33</v>
      </c>
      <c r="N90" s="29" t="str">
        <f t="shared" si="18"/>
        <v/>
      </c>
      <c r="O90" s="29" t="str">
        <f t="shared" si="19"/>
        <v/>
      </c>
      <c r="P90" s="29" t="str">
        <f t="shared" si="20"/>
        <v/>
      </c>
      <c r="Q90" s="29" t="str">
        <f t="shared" si="21"/>
        <v/>
      </c>
      <c r="R90" s="29" t="str">
        <f t="shared" si="22"/>
        <v/>
      </c>
      <c r="S90" s="29" t="str">
        <f t="shared" si="23"/>
        <v/>
      </c>
      <c r="T90" s="29" t="str">
        <f t="shared" si="24"/>
        <v/>
      </c>
      <c r="U90" s="40" t="s">
        <v>33</v>
      </c>
      <c r="V90" s="40"/>
      <c r="W90" s="38" t="s">
        <v>34</v>
      </c>
      <c r="X90" s="29" t="s">
        <v>35</v>
      </c>
      <c r="Y90" s="146">
        <v>690</v>
      </c>
      <c r="Z90" s="33">
        <v>883</v>
      </c>
      <c r="AA90" s="34">
        <f t="shared" si="16"/>
        <v>0.28000000000000003</v>
      </c>
      <c r="AB90" s="33">
        <f t="shared" si="25"/>
        <v>883</v>
      </c>
      <c r="AC90" s="34">
        <f t="shared" si="17"/>
        <v>0.27970956521739126</v>
      </c>
      <c r="AD90" s="145">
        <f t="shared" si="26"/>
        <v>735.83299999999997</v>
      </c>
      <c r="AE90" s="105">
        <v>575</v>
      </c>
      <c r="AF90" s="34" t="s">
        <v>36</v>
      </c>
      <c r="AG90" s="34" t="s">
        <v>36</v>
      </c>
      <c r="AH90" s="34" t="s">
        <v>36</v>
      </c>
      <c r="AI90" s="29">
        <v>0.26900000000000002</v>
      </c>
      <c r="AJ90" s="29">
        <v>2.758E-3</v>
      </c>
      <c r="AK90" s="29">
        <v>0</v>
      </c>
      <c r="AL90" s="29">
        <v>0</v>
      </c>
      <c r="AM90" s="29" t="s">
        <v>28</v>
      </c>
      <c r="AN90" s="44" t="s">
        <v>27</v>
      </c>
      <c r="AO90" s="29" t="s">
        <v>28</v>
      </c>
      <c r="AP90" s="29">
        <v>50</v>
      </c>
      <c r="AQ90" s="29">
        <v>1030</v>
      </c>
      <c r="AR90" s="29">
        <v>130</v>
      </c>
      <c r="AS90" s="29">
        <v>1030</v>
      </c>
      <c r="AT90" s="29">
        <v>13.45</v>
      </c>
      <c r="AU90" s="144">
        <v>0.13791700000000001</v>
      </c>
      <c r="AV90" s="36" t="s">
        <v>28</v>
      </c>
      <c r="AW90" s="102" t="s">
        <v>33</v>
      </c>
      <c r="AX90" s="129" t="s">
        <v>33</v>
      </c>
      <c r="AY90" s="106">
        <v>22600</v>
      </c>
      <c r="BD90" t="s">
        <v>29</v>
      </c>
      <c r="BE90" t="s">
        <v>4337</v>
      </c>
      <c r="BF90" t="s">
        <v>4739</v>
      </c>
      <c r="BH90" t="str">
        <f t="shared" si="13"/>
        <v/>
      </c>
      <c r="BJ90" t="str">
        <f t="shared" si="14"/>
        <v>OK</v>
      </c>
      <c r="BK90" s="130" t="s">
        <v>5302</v>
      </c>
      <c r="BL90" s="130" t="e">
        <v>#VALUE!</v>
      </c>
      <c r="BM90" s="131" t="s">
        <v>33</v>
      </c>
      <c r="BN90" s="131" t="e">
        <v>#VALUE!</v>
      </c>
      <c r="BO90" t="e">
        <v>#N/A</v>
      </c>
      <c r="BP90">
        <v>2200</v>
      </c>
    </row>
    <row r="91" spans="1:68" x14ac:dyDescent="0.3">
      <c r="A91" s="1"/>
      <c r="B91" s="47">
        <v>59</v>
      </c>
      <c r="C91" s="45">
        <v>1033417</v>
      </c>
      <c r="D91" s="29"/>
      <c r="E91" s="29"/>
      <c r="F91" s="31" t="s">
        <v>105</v>
      </c>
      <c r="G91" s="29" t="s">
        <v>47</v>
      </c>
      <c r="H91" s="37"/>
      <c r="I91" s="148" t="s">
        <v>32</v>
      </c>
      <c r="J91" s="147" t="s">
        <v>33</v>
      </c>
      <c r="K91" s="148">
        <v>0</v>
      </c>
      <c r="L91" s="148" t="s">
        <v>32</v>
      </c>
      <c r="M91" s="147" t="s">
        <v>33</v>
      </c>
      <c r="N91" s="29" t="str">
        <f t="shared" si="18"/>
        <v/>
      </c>
      <c r="O91" s="29" t="str">
        <f t="shared" si="19"/>
        <v/>
      </c>
      <c r="P91" s="29" t="str">
        <f t="shared" si="20"/>
        <v/>
      </c>
      <c r="Q91" s="29" t="str">
        <f t="shared" si="21"/>
        <v/>
      </c>
      <c r="R91" s="29" t="str">
        <f t="shared" si="22"/>
        <v/>
      </c>
      <c r="S91" s="29" t="str">
        <f t="shared" si="23"/>
        <v/>
      </c>
      <c r="T91" s="29" t="str">
        <f t="shared" si="24"/>
        <v/>
      </c>
      <c r="U91" s="29"/>
      <c r="V91" s="29"/>
      <c r="W91" s="38" t="s">
        <v>34</v>
      </c>
      <c r="X91" s="29" t="s">
        <v>35</v>
      </c>
      <c r="Y91" s="146">
        <v>1136</v>
      </c>
      <c r="Z91" s="33">
        <v>1455</v>
      </c>
      <c r="AA91" s="34">
        <f t="shared" si="16"/>
        <v>0.28100000000000003</v>
      </c>
      <c r="AB91" s="33">
        <f t="shared" si="25"/>
        <v>1455</v>
      </c>
      <c r="AC91" s="34">
        <f t="shared" si="17"/>
        <v>0.28080940816570132</v>
      </c>
      <c r="AD91" s="145">
        <f t="shared" si="26"/>
        <v>1212.5</v>
      </c>
      <c r="AE91" s="105">
        <v>946.66700000000003</v>
      </c>
      <c r="AF91" s="34" t="s">
        <v>36</v>
      </c>
      <c r="AG91" s="34" t="s">
        <v>36</v>
      </c>
      <c r="AH91" s="34" t="s">
        <v>36</v>
      </c>
      <c r="AI91" s="29">
        <v>0.46</v>
      </c>
      <c r="AJ91" s="29">
        <v>5.9940000000000002E-3</v>
      </c>
      <c r="AK91" s="29">
        <v>0</v>
      </c>
      <c r="AL91" s="29">
        <v>0</v>
      </c>
      <c r="AM91" s="29" t="s">
        <v>28</v>
      </c>
      <c r="AN91" s="44" t="s">
        <v>27</v>
      </c>
      <c r="AO91" s="29" t="s">
        <v>28</v>
      </c>
      <c r="AP91" s="29">
        <v>50</v>
      </c>
      <c r="AQ91" s="29">
        <v>900</v>
      </c>
      <c r="AR91" s="29">
        <v>370</v>
      </c>
      <c r="AS91" s="29">
        <v>900</v>
      </c>
      <c r="AT91" s="29">
        <v>23</v>
      </c>
      <c r="AU91" s="144">
        <v>0.29970000000000002</v>
      </c>
      <c r="AV91" s="36" t="s">
        <v>28</v>
      </c>
      <c r="AW91" s="102" t="s">
        <v>33</v>
      </c>
      <c r="AX91" s="129" t="s">
        <v>33</v>
      </c>
      <c r="AY91" s="106">
        <v>6250</v>
      </c>
      <c r="BD91" t="s">
        <v>4339</v>
      </c>
      <c r="BE91" t="s">
        <v>4337</v>
      </c>
      <c r="BF91" t="s">
        <v>4739</v>
      </c>
      <c r="BH91" t="str">
        <f t="shared" si="13"/>
        <v/>
      </c>
      <c r="BJ91" t="str">
        <f t="shared" si="14"/>
        <v>OK</v>
      </c>
      <c r="BK91" s="130" t="s">
        <v>5302</v>
      </c>
      <c r="BL91" s="130" t="e">
        <v>#VALUE!</v>
      </c>
      <c r="BM91" s="131" t="s">
        <v>33</v>
      </c>
      <c r="BN91" s="131" t="e">
        <v>#VALUE!</v>
      </c>
      <c r="BO91" t="e">
        <v>#N/A</v>
      </c>
      <c r="BP91">
        <v>50</v>
      </c>
    </row>
    <row r="92" spans="1:68" x14ac:dyDescent="0.3">
      <c r="A92" s="1"/>
      <c r="B92" s="47">
        <v>60</v>
      </c>
      <c r="C92" s="45">
        <v>1033481</v>
      </c>
      <c r="D92" s="29"/>
      <c r="E92" s="29"/>
      <c r="F92" s="31" t="s">
        <v>106</v>
      </c>
      <c r="G92" s="29" t="s">
        <v>31</v>
      </c>
      <c r="H92" s="148"/>
      <c r="I92" s="148" t="s">
        <v>32</v>
      </c>
      <c r="J92" s="147" t="s">
        <v>33</v>
      </c>
      <c r="K92" s="148">
        <v>0</v>
      </c>
      <c r="L92" s="148" t="s">
        <v>32</v>
      </c>
      <c r="M92" s="147">
        <v>42410</v>
      </c>
      <c r="N92" s="29" t="str">
        <f t="shared" si="18"/>
        <v/>
      </c>
      <c r="O92" s="29" t="str">
        <f t="shared" si="19"/>
        <v/>
      </c>
      <c r="P92" s="29" t="str">
        <f t="shared" si="20"/>
        <v/>
      </c>
      <c r="Q92" s="29" t="str">
        <f t="shared" si="21"/>
        <v/>
      </c>
      <c r="R92" s="29" t="str">
        <f t="shared" si="22"/>
        <v/>
      </c>
      <c r="S92" s="29" t="str">
        <f t="shared" si="23"/>
        <v/>
      </c>
      <c r="T92" s="29" t="str">
        <f t="shared" si="24"/>
        <v/>
      </c>
      <c r="U92" s="29"/>
      <c r="V92" s="29"/>
      <c r="W92" s="38" t="s">
        <v>3784</v>
      </c>
      <c r="X92" s="29" t="s">
        <v>35</v>
      </c>
      <c r="Y92" s="146">
        <v>1645</v>
      </c>
      <c r="Z92" s="33">
        <v>2106</v>
      </c>
      <c r="AA92" s="34">
        <f t="shared" si="16"/>
        <v>0.28000000000000003</v>
      </c>
      <c r="AB92" s="33" t="str">
        <f t="shared" si="25"/>
        <v>По запросу</v>
      </c>
      <c r="AC92" s="34">
        <f t="shared" si="17"/>
        <v>0.28024347239962849</v>
      </c>
      <c r="AD92" s="145">
        <f t="shared" si="26"/>
        <v>1755</v>
      </c>
      <c r="AE92" s="105">
        <v>1370.8330000000001</v>
      </c>
      <c r="AF92" s="34" t="s">
        <v>36</v>
      </c>
      <c r="AG92" s="34" t="s">
        <v>36</v>
      </c>
      <c r="AH92" s="34" t="s">
        <v>36</v>
      </c>
      <c r="AI92" s="29">
        <v>0.68</v>
      </c>
      <c r="AJ92" s="29">
        <v>7.5259999999999997E-3</v>
      </c>
      <c r="AK92" s="29">
        <v>0</v>
      </c>
      <c r="AL92" s="29">
        <v>0</v>
      </c>
      <c r="AM92" s="29" t="s">
        <v>28</v>
      </c>
      <c r="AN92" s="44" t="s">
        <v>27</v>
      </c>
      <c r="AO92" s="29" t="s">
        <v>28</v>
      </c>
      <c r="AP92" s="29">
        <v>50</v>
      </c>
      <c r="AQ92" s="29">
        <v>1120</v>
      </c>
      <c r="AR92" s="29">
        <v>300</v>
      </c>
      <c r="AS92" s="29">
        <v>1120</v>
      </c>
      <c r="AT92" s="29">
        <v>34</v>
      </c>
      <c r="AU92" s="144">
        <v>0.37631999999999999</v>
      </c>
      <c r="AV92" s="36" t="s">
        <v>28</v>
      </c>
      <c r="AW92" s="102" t="s">
        <v>33</v>
      </c>
      <c r="AX92" s="129" t="s">
        <v>33</v>
      </c>
      <c r="AY92" s="106">
        <v>350</v>
      </c>
      <c r="BD92" t="s">
        <v>4339</v>
      </c>
      <c r="BE92" t="s">
        <v>4337</v>
      </c>
      <c r="BF92" t="s">
        <v>4739</v>
      </c>
      <c r="BH92" t="str">
        <f t="shared" si="13"/>
        <v/>
      </c>
      <c r="BJ92" t="e">
        <f t="shared" si="14"/>
        <v>#VALUE!</v>
      </c>
      <c r="BK92" s="130" t="s">
        <v>5302</v>
      </c>
      <c r="BL92" s="130" t="e">
        <v>#VALUE!</v>
      </c>
      <c r="BM92" s="131" t="s">
        <v>33</v>
      </c>
      <c r="BN92" s="131" t="e">
        <v>#VALUE!</v>
      </c>
      <c r="BO92" t="e">
        <v>#N/A</v>
      </c>
      <c r="BP92">
        <v>0</v>
      </c>
    </row>
    <row r="93" spans="1:68" x14ac:dyDescent="0.3">
      <c r="A93" s="1"/>
      <c r="B93" s="47">
        <v>61</v>
      </c>
      <c r="C93" s="45">
        <v>1033502</v>
      </c>
      <c r="D93" s="29"/>
      <c r="E93" s="29"/>
      <c r="F93" s="31" t="s">
        <v>107</v>
      </c>
      <c r="G93" s="29" t="s">
        <v>31</v>
      </c>
      <c r="H93" s="148"/>
      <c r="I93" s="148" t="s">
        <v>32</v>
      </c>
      <c r="J93" s="147" t="s">
        <v>33</v>
      </c>
      <c r="K93" s="148">
        <v>0</v>
      </c>
      <c r="L93" s="148" t="s">
        <v>32</v>
      </c>
      <c r="M93" s="147">
        <v>42410</v>
      </c>
      <c r="N93" s="29" t="str">
        <f t="shared" si="18"/>
        <v/>
      </c>
      <c r="O93" s="29" t="str">
        <f t="shared" si="19"/>
        <v/>
      </c>
      <c r="P93" s="29" t="str">
        <f t="shared" si="20"/>
        <v/>
      </c>
      <c r="Q93" s="29" t="str">
        <f t="shared" si="21"/>
        <v/>
      </c>
      <c r="R93" s="29" t="str">
        <f t="shared" si="22"/>
        <v/>
      </c>
      <c r="S93" s="29" t="str">
        <f t="shared" si="23"/>
        <v/>
      </c>
      <c r="T93" s="29" t="str">
        <f t="shared" si="24"/>
        <v/>
      </c>
      <c r="U93" s="29"/>
      <c r="V93" s="29"/>
      <c r="W93" s="38" t="s">
        <v>3784</v>
      </c>
      <c r="X93" s="29" t="s">
        <v>35</v>
      </c>
      <c r="Y93" s="146">
        <v>2625</v>
      </c>
      <c r="Z93" s="33">
        <v>3361</v>
      </c>
      <c r="AA93" s="34">
        <f t="shared" si="16"/>
        <v>0.28000000000000003</v>
      </c>
      <c r="AB93" s="33" t="str">
        <f t="shared" si="25"/>
        <v>По запросу</v>
      </c>
      <c r="AC93" s="34">
        <f t="shared" si="17"/>
        <v>0.28038080000000004</v>
      </c>
      <c r="AD93" s="145">
        <f t="shared" si="26"/>
        <v>2800.8330000000001</v>
      </c>
      <c r="AE93" s="105">
        <v>2187.5</v>
      </c>
      <c r="AF93" s="34" t="s">
        <v>36</v>
      </c>
      <c r="AG93" s="34" t="s">
        <v>36</v>
      </c>
      <c r="AH93" s="34" t="s">
        <v>36</v>
      </c>
      <c r="AI93" s="29">
        <v>1.0429999999999999</v>
      </c>
      <c r="AJ93" s="29">
        <v>2.9491E-2</v>
      </c>
      <c r="AK93" s="29">
        <v>0</v>
      </c>
      <c r="AL93" s="29">
        <v>0</v>
      </c>
      <c r="AM93" s="29" t="s">
        <v>28</v>
      </c>
      <c r="AN93" s="44" t="s">
        <v>27</v>
      </c>
      <c r="AO93" s="29" t="s">
        <v>28</v>
      </c>
      <c r="AP93" s="29">
        <v>50</v>
      </c>
      <c r="AQ93" s="29">
        <v>1550</v>
      </c>
      <c r="AR93" s="29">
        <v>1550</v>
      </c>
      <c r="AS93" s="29">
        <v>300</v>
      </c>
      <c r="AT93" s="29">
        <v>52.15</v>
      </c>
      <c r="AU93" s="144">
        <v>0.72075</v>
      </c>
      <c r="AV93" s="36" t="s">
        <v>28</v>
      </c>
      <c r="AW93" s="102" t="s">
        <v>33</v>
      </c>
      <c r="AX93" s="129" t="s">
        <v>33</v>
      </c>
      <c r="AY93" s="106">
        <v>50</v>
      </c>
      <c r="BD93" t="s">
        <v>4339</v>
      </c>
      <c r="BE93" t="s">
        <v>4338</v>
      </c>
      <c r="BF93" t="s">
        <v>4739</v>
      </c>
      <c r="BH93" t="str">
        <f t="shared" si="13"/>
        <v/>
      </c>
      <c r="BJ93" t="e">
        <f t="shared" si="14"/>
        <v>#VALUE!</v>
      </c>
      <c r="BK93" s="130" t="s">
        <v>5302</v>
      </c>
      <c r="BL93" s="130" t="e">
        <v>#VALUE!</v>
      </c>
      <c r="BM93" s="131" t="s">
        <v>33</v>
      </c>
      <c r="BN93" s="131" t="e">
        <v>#VALUE!</v>
      </c>
      <c r="BO93" t="e">
        <v>#N/A</v>
      </c>
      <c r="BP93">
        <v>0</v>
      </c>
    </row>
    <row r="94" spans="1:68" x14ac:dyDescent="0.3">
      <c r="A94" s="1"/>
      <c r="B94" s="47">
        <v>62</v>
      </c>
      <c r="C94" s="45">
        <v>1033420</v>
      </c>
      <c r="D94" s="29"/>
      <c r="E94" s="29"/>
      <c r="F94" s="31" t="s">
        <v>109</v>
      </c>
      <c r="G94" s="29" t="s">
        <v>31</v>
      </c>
      <c r="H94" s="148"/>
      <c r="I94" s="148" t="s">
        <v>32</v>
      </c>
      <c r="J94" s="147" t="s">
        <v>33</v>
      </c>
      <c r="K94" s="148">
        <v>0</v>
      </c>
      <c r="L94" s="148" t="s">
        <v>32</v>
      </c>
      <c r="M94" s="147" t="s">
        <v>33</v>
      </c>
      <c r="N94" s="29" t="str">
        <f t="shared" si="18"/>
        <v/>
      </c>
      <c r="O94" s="29" t="str">
        <f t="shared" si="19"/>
        <v/>
      </c>
      <c r="P94" s="29" t="str">
        <f t="shared" si="20"/>
        <v/>
      </c>
      <c r="Q94" s="29" t="str">
        <f t="shared" si="21"/>
        <v/>
      </c>
      <c r="R94" s="29" t="str">
        <f t="shared" si="22"/>
        <v/>
      </c>
      <c r="S94" s="29" t="str">
        <f t="shared" si="23"/>
        <v/>
      </c>
      <c r="T94" s="29" t="str">
        <f t="shared" si="24"/>
        <v/>
      </c>
      <c r="U94" s="29"/>
      <c r="V94" s="29"/>
      <c r="W94" s="38" t="s">
        <v>34</v>
      </c>
      <c r="X94" s="29" t="s">
        <v>35</v>
      </c>
      <c r="Y94" s="146">
        <v>1136</v>
      </c>
      <c r="Z94" s="33">
        <v>1455</v>
      </c>
      <c r="AA94" s="34">
        <f t="shared" si="16"/>
        <v>0.28100000000000003</v>
      </c>
      <c r="AB94" s="33">
        <f t="shared" si="25"/>
        <v>1455</v>
      </c>
      <c r="AC94" s="34">
        <f t="shared" si="17"/>
        <v>0.28080940816570132</v>
      </c>
      <c r="AD94" s="145">
        <f t="shared" si="26"/>
        <v>1212.5</v>
      </c>
      <c r="AE94" s="105">
        <v>946.66700000000003</v>
      </c>
      <c r="AF94" s="34" t="s">
        <v>36</v>
      </c>
      <c r="AG94" s="34" t="s">
        <v>36</v>
      </c>
      <c r="AH94" s="34" t="s">
        <v>36</v>
      </c>
      <c r="AI94" s="29">
        <v>0.32</v>
      </c>
      <c r="AJ94" s="29">
        <v>1.6000000000000001E-3</v>
      </c>
      <c r="AK94" s="29">
        <v>0</v>
      </c>
      <c r="AL94" s="29">
        <v>0</v>
      </c>
      <c r="AM94" s="29" t="s">
        <v>28</v>
      </c>
      <c r="AN94" s="44" t="s">
        <v>27</v>
      </c>
      <c r="AO94" s="29" t="s">
        <v>28</v>
      </c>
      <c r="AP94" s="29">
        <v>15</v>
      </c>
      <c r="AQ94" s="29">
        <v>5000</v>
      </c>
      <c r="AR94" s="29">
        <v>110</v>
      </c>
      <c r="AS94" s="29">
        <v>110</v>
      </c>
      <c r="AT94" s="29">
        <v>4.8</v>
      </c>
      <c r="AU94" s="144">
        <v>6.0499999999999998E-2</v>
      </c>
      <c r="AV94" s="36" t="s">
        <v>28</v>
      </c>
      <c r="AW94" s="102" t="s">
        <v>33</v>
      </c>
      <c r="AX94" s="129" t="s">
        <v>33</v>
      </c>
      <c r="AY94" s="106">
        <v>135</v>
      </c>
      <c r="BD94" t="s">
        <v>4340</v>
      </c>
      <c r="BE94" t="s">
        <v>4337</v>
      </c>
      <c r="BF94" t="s">
        <v>4739</v>
      </c>
      <c r="BH94" t="str">
        <f t="shared" si="13"/>
        <v/>
      </c>
      <c r="BJ94" t="str">
        <f t="shared" si="14"/>
        <v>OK</v>
      </c>
      <c r="BK94" s="130" t="s">
        <v>5302</v>
      </c>
      <c r="BL94" s="130" t="e">
        <v>#VALUE!</v>
      </c>
      <c r="BM94" s="131" t="s">
        <v>33</v>
      </c>
      <c r="BN94" s="131" t="e">
        <v>#VALUE!</v>
      </c>
      <c r="BO94" t="e">
        <v>#N/A</v>
      </c>
      <c r="BP94">
        <v>0</v>
      </c>
    </row>
    <row r="95" spans="1:68" x14ac:dyDescent="0.3">
      <c r="A95" s="1"/>
      <c r="B95" s="47">
        <v>63</v>
      </c>
      <c r="C95" s="45">
        <v>1033485</v>
      </c>
      <c r="D95" s="29"/>
      <c r="E95" s="29"/>
      <c r="F95" s="31" t="s">
        <v>110</v>
      </c>
      <c r="G95" s="29" t="s">
        <v>31</v>
      </c>
      <c r="H95" s="148"/>
      <c r="I95" s="148" t="s">
        <v>32</v>
      </c>
      <c r="J95" s="147" t="s">
        <v>33</v>
      </c>
      <c r="K95" s="148">
        <v>0</v>
      </c>
      <c r="L95" s="148" t="s">
        <v>32</v>
      </c>
      <c r="M95" s="147">
        <v>42410</v>
      </c>
      <c r="N95" s="29" t="str">
        <f t="shared" si="18"/>
        <v/>
      </c>
      <c r="O95" s="29" t="str">
        <f t="shared" si="19"/>
        <v/>
      </c>
      <c r="P95" s="29" t="str">
        <f t="shared" si="20"/>
        <v/>
      </c>
      <c r="Q95" s="29" t="str">
        <f t="shared" si="21"/>
        <v/>
      </c>
      <c r="R95" s="29" t="str">
        <f t="shared" si="22"/>
        <v/>
      </c>
      <c r="S95" s="29" t="str">
        <f t="shared" si="23"/>
        <v/>
      </c>
      <c r="T95" s="29" t="str">
        <f t="shared" si="24"/>
        <v/>
      </c>
      <c r="U95" s="29"/>
      <c r="V95" s="29"/>
      <c r="W95" s="38" t="s">
        <v>3784</v>
      </c>
      <c r="X95" s="29" t="s">
        <v>35</v>
      </c>
      <c r="Y95" s="146">
        <v>1664</v>
      </c>
      <c r="Z95" s="33">
        <v>2129</v>
      </c>
      <c r="AA95" s="34">
        <f t="shared" si="16"/>
        <v>0.27900000000000003</v>
      </c>
      <c r="AB95" s="33" t="str">
        <f t="shared" si="25"/>
        <v>По запросу</v>
      </c>
      <c r="AC95" s="34">
        <f t="shared" si="17"/>
        <v>0.27944704820984417</v>
      </c>
      <c r="AD95" s="145">
        <f t="shared" si="26"/>
        <v>1774.1669999999999</v>
      </c>
      <c r="AE95" s="105">
        <v>1386.6669999999999</v>
      </c>
      <c r="AF95" s="34" t="s">
        <v>36</v>
      </c>
      <c r="AG95" s="34" t="s">
        <v>36</v>
      </c>
      <c r="AH95" s="34" t="s">
        <v>36</v>
      </c>
      <c r="AI95" s="29">
        <v>0.65400000000000003</v>
      </c>
      <c r="AJ95" s="29">
        <v>2.5000000000000001E-3</v>
      </c>
      <c r="AK95" s="29">
        <v>0</v>
      </c>
      <c r="AL95" s="29">
        <v>0</v>
      </c>
      <c r="AM95" s="29" t="s">
        <v>28</v>
      </c>
      <c r="AN95" s="44" t="s">
        <v>27</v>
      </c>
      <c r="AO95" s="29" t="s">
        <v>28</v>
      </c>
      <c r="AP95" s="29">
        <v>10</v>
      </c>
      <c r="AQ95" s="29">
        <v>5000</v>
      </c>
      <c r="AR95" s="29">
        <v>100</v>
      </c>
      <c r="AS95" s="29">
        <v>50</v>
      </c>
      <c r="AT95" s="29">
        <v>6.54</v>
      </c>
      <c r="AU95" s="144">
        <v>2.5000000000000001E-2</v>
      </c>
      <c r="AV95" s="36" t="s">
        <v>28</v>
      </c>
      <c r="AW95" s="102" t="s">
        <v>33</v>
      </c>
      <c r="AX95" s="129" t="s">
        <v>33</v>
      </c>
      <c r="AY95" s="106">
        <v>340</v>
      </c>
      <c r="BD95" t="s">
        <v>4339</v>
      </c>
      <c r="BE95" t="s">
        <v>4338</v>
      </c>
      <c r="BF95" t="s">
        <v>4739</v>
      </c>
      <c r="BH95" t="str">
        <f t="shared" si="13"/>
        <v/>
      </c>
      <c r="BJ95" t="e">
        <f t="shared" si="14"/>
        <v>#VALUE!</v>
      </c>
      <c r="BK95" s="130" t="s">
        <v>5302</v>
      </c>
      <c r="BL95" s="130" t="e">
        <v>#VALUE!</v>
      </c>
      <c r="BM95" s="131" t="s">
        <v>33</v>
      </c>
      <c r="BN95" s="131" t="e">
        <v>#VALUE!</v>
      </c>
      <c r="BO95" t="e">
        <v>#N/A</v>
      </c>
      <c r="BP95">
        <v>0</v>
      </c>
    </row>
    <row r="96" spans="1:68" ht="25.2" x14ac:dyDescent="0.3">
      <c r="A96" s="1"/>
      <c r="B96" s="47">
        <v>64</v>
      </c>
      <c r="C96" s="45">
        <v>1033506</v>
      </c>
      <c r="D96" s="29"/>
      <c r="E96" s="29"/>
      <c r="F96" s="31" t="s">
        <v>111</v>
      </c>
      <c r="G96" s="29" t="s">
        <v>31</v>
      </c>
      <c r="H96" s="70" t="s">
        <v>4779</v>
      </c>
      <c r="I96" s="148" t="s">
        <v>32</v>
      </c>
      <c r="J96" s="147" t="s">
        <v>4034</v>
      </c>
      <c r="K96" s="148">
        <v>0</v>
      </c>
      <c r="L96" s="148" t="s">
        <v>3877</v>
      </c>
      <c r="M96" s="147">
        <v>42410</v>
      </c>
      <c r="N96" s="29" t="str">
        <f t="shared" si="18"/>
        <v/>
      </c>
      <c r="O96" s="29" t="str">
        <f t="shared" si="19"/>
        <v/>
      </c>
      <c r="P96" s="29" t="str">
        <f t="shared" si="20"/>
        <v/>
      </c>
      <c r="Q96" s="29" t="str">
        <f t="shared" si="21"/>
        <v/>
      </c>
      <c r="R96" s="29" t="str">
        <f t="shared" si="22"/>
        <v/>
      </c>
      <c r="S96" s="29" t="str">
        <f t="shared" si="23"/>
        <v/>
      </c>
      <c r="T96" s="29" t="str">
        <f t="shared" si="24"/>
        <v/>
      </c>
      <c r="U96" s="29"/>
      <c r="V96" s="29"/>
      <c r="W96" s="38" t="s">
        <v>3784</v>
      </c>
      <c r="X96" s="29" t="s">
        <v>35</v>
      </c>
      <c r="Y96" s="146">
        <v>2615</v>
      </c>
      <c r="Z96" s="33">
        <v>3348</v>
      </c>
      <c r="AA96" s="34">
        <f t="shared" si="16"/>
        <v>0.28000000000000003</v>
      </c>
      <c r="AB96" s="33" t="str">
        <f t="shared" si="25"/>
        <v>По запросу</v>
      </c>
      <c r="AC96" s="34">
        <f t="shared" si="17"/>
        <v>0.2803057315019914</v>
      </c>
      <c r="AD96" s="145">
        <f t="shared" si="26"/>
        <v>2790</v>
      </c>
      <c r="AE96" s="105">
        <v>2179.1669999999999</v>
      </c>
      <c r="AF96" s="34" t="s">
        <v>138</v>
      </c>
      <c r="AG96" s="34" t="s">
        <v>138</v>
      </c>
      <c r="AH96" s="34" t="s">
        <v>138</v>
      </c>
      <c r="AI96" s="29">
        <v>0.76</v>
      </c>
      <c r="AJ96" s="29">
        <v>3.9690000000000003E-3</v>
      </c>
      <c r="AK96" s="29">
        <v>5</v>
      </c>
      <c r="AL96" s="29">
        <v>0</v>
      </c>
      <c r="AM96" s="29" t="s">
        <v>28</v>
      </c>
      <c r="AN96" s="158" t="s">
        <v>28</v>
      </c>
      <c r="AO96" s="29" t="s">
        <v>28</v>
      </c>
      <c r="AP96" s="29">
        <v>5</v>
      </c>
      <c r="AQ96" s="29">
        <v>5000</v>
      </c>
      <c r="AR96" s="29">
        <v>63</v>
      </c>
      <c r="AS96" s="29">
        <v>63</v>
      </c>
      <c r="AT96" s="29">
        <v>3.8</v>
      </c>
      <c r="AU96" s="144">
        <v>1.9845000000000002E-2</v>
      </c>
      <c r="AV96" s="36" t="s">
        <v>28</v>
      </c>
      <c r="AW96" s="102" t="s">
        <v>33</v>
      </c>
      <c r="AX96" s="129" t="s">
        <v>33</v>
      </c>
      <c r="AY96" s="106">
        <v>220</v>
      </c>
      <c r="BD96" t="s">
        <v>4339</v>
      </c>
      <c r="BE96" t="s">
        <v>4337</v>
      </c>
      <c r="BF96" t="s">
        <v>4739</v>
      </c>
      <c r="BH96" t="str">
        <f t="shared" si="13"/>
        <v>AV</v>
      </c>
      <c r="BJ96" t="e">
        <f t="shared" si="14"/>
        <v>#VALUE!</v>
      </c>
      <c r="BK96" s="130" t="s">
        <v>5289</v>
      </c>
      <c r="BL96" s="130" t="e">
        <v>#VALUE!</v>
      </c>
      <c r="BM96" s="131" t="s">
        <v>33</v>
      </c>
      <c r="BN96" s="131" t="e">
        <v>#VALUE!</v>
      </c>
      <c r="BO96" t="s">
        <v>5289</v>
      </c>
      <c r="BP96">
        <v>20</v>
      </c>
    </row>
    <row r="97" spans="1:68" ht="25.2" x14ac:dyDescent="0.3">
      <c r="A97" s="1"/>
      <c r="B97" s="47">
        <v>65</v>
      </c>
      <c r="C97" s="45">
        <v>1022682</v>
      </c>
      <c r="D97" s="40" t="s">
        <v>33</v>
      </c>
      <c r="E97" s="40"/>
      <c r="F97" s="31" t="s">
        <v>112</v>
      </c>
      <c r="G97" s="29" t="s">
        <v>42</v>
      </c>
      <c r="H97" s="29"/>
      <c r="I97" s="148" t="s">
        <v>32</v>
      </c>
      <c r="J97" s="147" t="s">
        <v>33</v>
      </c>
      <c r="K97" s="148">
        <v>0</v>
      </c>
      <c r="L97" s="148" t="s">
        <v>32</v>
      </c>
      <c r="M97" s="147" t="s">
        <v>33</v>
      </c>
      <c r="N97" s="29" t="str">
        <f t="shared" si="18"/>
        <v/>
      </c>
      <c r="O97" s="29" t="str">
        <f t="shared" si="19"/>
        <v/>
      </c>
      <c r="P97" s="29" t="str">
        <f t="shared" si="20"/>
        <v/>
      </c>
      <c r="Q97" s="29">
        <f t="shared" si="21"/>
        <v>1135613</v>
      </c>
      <c r="R97" s="29">
        <f t="shared" si="22"/>
        <v>1135974</v>
      </c>
      <c r="S97" s="29" t="str">
        <f t="shared" si="23"/>
        <v/>
      </c>
      <c r="T97" s="29" t="str">
        <f t="shared" si="24"/>
        <v>1135613, 1135974</v>
      </c>
      <c r="U97" s="41" t="s">
        <v>5257</v>
      </c>
      <c r="V97" s="41"/>
      <c r="W97" s="38" t="s">
        <v>34</v>
      </c>
      <c r="X97" s="29" t="s">
        <v>35</v>
      </c>
      <c r="Y97" s="146">
        <v>214.92</v>
      </c>
      <c r="Z97" s="33">
        <v>275.08999999999997</v>
      </c>
      <c r="AA97" s="34">
        <f t="shared" si="16"/>
        <v>0.28000000000000003</v>
      </c>
      <c r="AB97" s="33">
        <f t="shared" si="25"/>
        <v>275.08999999999997</v>
      </c>
      <c r="AC97" s="34">
        <f t="shared" si="17"/>
        <v>0.27996649916247907</v>
      </c>
      <c r="AD97" s="145">
        <f t="shared" si="26"/>
        <v>229.24199999999999</v>
      </c>
      <c r="AE97" s="105">
        <v>179.1</v>
      </c>
      <c r="AF97" s="34" t="s">
        <v>36</v>
      </c>
      <c r="AG97" s="34" t="s">
        <v>36</v>
      </c>
      <c r="AH97" s="34" t="s">
        <v>36</v>
      </c>
      <c r="AI97" s="29">
        <v>9.7000000000000003E-2</v>
      </c>
      <c r="AJ97" s="29">
        <v>6.2399999999999999E-4</v>
      </c>
      <c r="AK97" s="29">
        <v>0</v>
      </c>
      <c r="AL97" s="29">
        <v>0</v>
      </c>
      <c r="AM97" s="29" t="s">
        <v>28</v>
      </c>
      <c r="AN97" s="44" t="s">
        <v>27</v>
      </c>
      <c r="AO97" s="29" t="s">
        <v>28</v>
      </c>
      <c r="AP97" s="29">
        <v>100</v>
      </c>
      <c r="AQ97" s="29">
        <v>780</v>
      </c>
      <c r="AR97" s="29">
        <v>800</v>
      </c>
      <c r="AS97" s="29">
        <v>100</v>
      </c>
      <c r="AT97" s="29">
        <v>9.6999999999999993</v>
      </c>
      <c r="AU97" s="144">
        <v>6.2399999999999997E-2</v>
      </c>
      <c r="AV97" s="36" t="s">
        <v>28</v>
      </c>
      <c r="AW97" s="102" t="s">
        <v>33</v>
      </c>
      <c r="AX97" s="129" t="s">
        <v>33</v>
      </c>
      <c r="AY97" s="106">
        <v>891800</v>
      </c>
      <c r="BD97" t="s">
        <v>29</v>
      </c>
      <c r="BE97" t="s">
        <v>4338</v>
      </c>
      <c r="BF97" t="s">
        <v>4739</v>
      </c>
      <c r="BH97" t="str">
        <f t="shared" si="13"/>
        <v/>
      </c>
      <c r="BJ97" t="str">
        <f t="shared" si="14"/>
        <v>OK</v>
      </c>
      <c r="BK97" s="130" t="s">
        <v>5302</v>
      </c>
      <c r="BL97" s="130" t="e">
        <v>#VALUE!</v>
      </c>
      <c r="BM97" s="131" t="s">
        <v>33</v>
      </c>
      <c r="BN97" s="131" t="e">
        <v>#VALUE!</v>
      </c>
      <c r="BO97" t="e">
        <v>#N/A</v>
      </c>
      <c r="BP97">
        <v>28000</v>
      </c>
    </row>
    <row r="98" spans="1:68" ht="25.2" x14ac:dyDescent="0.3">
      <c r="A98" s="1"/>
      <c r="B98" s="47">
        <v>66</v>
      </c>
      <c r="C98" s="45">
        <v>1001201</v>
      </c>
      <c r="D98" s="40" t="s">
        <v>33</v>
      </c>
      <c r="E98" s="40"/>
      <c r="F98" s="31" t="s">
        <v>113</v>
      </c>
      <c r="G98" s="29" t="s">
        <v>42</v>
      </c>
      <c r="H98" s="70"/>
      <c r="I98" s="148" t="s">
        <v>32</v>
      </c>
      <c r="J98" s="147" t="s">
        <v>33</v>
      </c>
      <c r="K98" s="148">
        <v>0</v>
      </c>
      <c r="L98" s="148" t="s">
        <v>32</v>
      </c>
      <c r="M98" s="147" t="s">
        <v>33</v>
      </c>
      <c r="N98" s="29" t="str">
        <f t="shared" si="18"/>
        <v/>
      </c>
      <c r="O98" s="29" t="str">
        <f t="shared" si="19"/>
        <v/>
      </c>
      <c r="P98" s="29" t="str">
        <f t="shared" si="20"/>
        <v/>
      </c>
      <c r="Q98" s="29">
        <f t="shared" si="21"/>
        <v>1135614</v>
      </c>
      <c r="R98" s="29">
        <f t="shared" si="22"/>
        <v>1135975</v>
      </c>
      <c r="S98" s="29" t="str">
        <f t="shared" si="23"/>
        <v/>
      </c>
      <c r="T98" s="29" t="str">
        <f t="shared" si="24"/>
        <v>1135614, 1135975</v>
      </c>
      <c r="U98" s="41" t="s">
        <v>5258</v>
      </c>
      <c r="V98" s="41"/>
      <c r="W98" s="38" t="s">
        <v>34</v>
      </c>
      <c r="X98" s="29" t="s">
        <v>35</v>
      </c>
      <c r="Y98" s="146">
        <v>294.05</v>
      </c>
      <c r="Z98" s="33">
        <v>376.39</v>
      </c>
      <c r="AA98" s="34">
        <f t="shared" si="16"/>
        <v>0.28000000000000003</v>
      </c>
      <c r="AB98" s="33">
        <f t="shared" si="25"/>
        <v>376.39</v>
      </c>
      <c r="AC98" s="34">
        <f t="shared" si="17"/>
        <v>0.28001730315619366</v>
      </c>
      <c r="AD98" s="145">
        <f t="shared" si="26"/>
        <v>313.65800000000002</v>
      </c>
      <c r="AE98" s="105">
        <v>245.042</v>
      </c>
      <c r="AF98" s="34" t="s">
        <v>36</v>
      </c>
      <c r="AG98" s="34" t="s">
        <v>36</v>
      </c>
      <c r="AH98" s="34" t="s">
        <v>36</v>
      </c>
      <c r="AI98" s="29">
        <v>0.154</v>
      </c>
      <c r="AJ98" s="29">
        <v>1.3960000000000001E-3</v>
      </c>
      <c r="AK98" s="29">
        <v>0</v>
      </c>
      <c r="AL98" s="29">
        <v>0</v>
      </c>
      <c r="AM98" s="29" t="s">
        <v>28</v>
      </c>
      <c r="AN98" s="44" t="s">
        <v>27</v>
      </c>
      <c r="AO98" s="29" t="s">
        <v>28</v>
      </c>
      <c r="AP98" s="29">
        <v>50</v>
      </c>
      <c r="AQ98" s="29">
        <v>780</v>
      </c>
      <c r="AR98" s="29">
        <v>780</v>
      </c>
      <c r="AS98" s="29">
        <v>100</v>
      </c>
      <c r="AT98" s="29">
        <v>7.7</v>
      </c>
      <c r="AU98" s="144">
        <v>6.0839999999999998E-2</v>
      </c>
      <c r="AV98" s="36" t="s">
        <v>28</v>
      </c>
      <c r="AW98" s="102" t="s">
        <v>33</v>
      </c>
      <c r="AX98" s="129" t="s">
        <v>33</v>
      </c>
      <c r="AY98" s="106">
        <v>529650</v>
      </c>
      <c r="BD98" t="s">
        <v>29</v>
      </c>
      <c r="BE98" t="s">
        <v>4337</v>
      </c>
      <c r="BF98" t="s">
        <v>4739</v>
      </c>
      <c r="BH98" t="str">
        <f t="shared" si="13"/>
        <v/>
      </c>
      <c r="BJ98" t="str">
        <f t="shared" si="14"/>
        <v>OK</v>
      </c>
      <c r="BK98" s="130" t="s">
        <v>5302</v>
      </c>
      <c r="BL98" s="130" t="e">
        <v>#VALUE!</v>
      </c>
      <c r="BM98" s="131" t="s">
        <v>33</v>
      </c>
      <c r="BN98" s="131" t="e">
        <v>#VALUE!</v>
      </c>
      <c r="BO98" t="e">
        <v>#N/A</v>
      </c>
      <c r="BP98">
        <v>14550</v>
      </c>
    </row>
    <row r="99" spans="1:68" x14ac:dyDescent="0.3">
      <c r="A99" s="1"/>
      <c r="B99" s="47">
        <v>67</v>
      </c>
      <c r="C99" s="45">
        <v>1001202</v>
      </c>
      <c r="D99" s="40" t="s">
        <v>33</v>
      </c>
      <c r="E99" s="40"/>
      <c r="F99" s="31" t="s">
        <v>114</v>
      </c>
      <c r="G99" s="29" t="s">
        <v>42</v>
      </c>
      <c r="H99" s="29"/>
      <c r="I99" s="148" t="s">
        <v>32</v>
      </c>
      <c r="J99" s="147" t="s">
        <v>33</v>
      </c>
      <c r="K99" s="148">
        <v>0</v>
      </c>
      <c r="L99" s="148" t="s">
        <v>32</v>
      </c>
      <c r="M99" s="147" t="s">
        <v>33</v>
      </c>
      <c r="N99" s="29" t="str">
        <f t="shared" si="18"/>
        <v/>
      </c>
      <c r="O99" s="29" t="str">
        <f t="shared" si="19"/>
        <v/>
      </c>
      <c r="P99" s="29" t="str">
        <f t="shared" si="20"/>
        <v/>
      </c>
      <c r="Q99" s="29">
        <f t="shared" si="21"/>
        <v>1135615</v>
      </c>
      <c r="R99" s="29" t="str">
        <f t="shared" si="22"/>
        <v/>
      </c>
      <c r="S99" s="29" t="str">
        <f t="shared" si="23"/>
        <v/>
      </c>
      <c r="T99" s="29">
        <f t="shared" si="24"/>
        <v>1135615</v>
      </c>
      <c r="U99" s="45">
        <v>1135615</v>
      </c>
      <c r="V99" s="45"/>
      <c r="W99" s="38" t="s">
        <v>34</v>
      </c>
      <c r="X99" s="29" t="s">
        <v>35</v>
      </c>
      <c r="Y99" s="146">
        <v>473.03</v>
      </c>
      <c r="Z99" s="33">
        <v>605</v>
      </c>
      <c r="AA99" s="34">
        <f t="shared" si="16"/>
        <v>0.27900000000000003</v>
      </c>
      <c r="AB99" s="33">
        <f t="shared" si="25"/>
        <v>605</v>
      </c>
      <c r="AC99" s="34">
        <f t="shared" si="17"/>
        <v>0.27898841173844208</v>
      </c>
      <c r="AD99" s="145">
        <f t="shared" si="26"/>
        <v>504.16699999999997</v>
      </c>
      <c r="AE99" s="105">
        <v>394.19200000000001</v>
      </c>
      <c r="AF99" s="34" t="s">
        <v>36</v>
      </c>
      <c r="AG99" s="34" t="s">
        <v>36</v>
      </c>
      <c r="AH99" s="34" t="s">
        <v>36</v>
      </c>
      <c r="AI99" s="29">
        <v>0.23599999999999999</v>
      </c>
      <c r="AJ99" s="29">
        <v>1.792E-3</v>
      </c>
      <c r="AK99" s="29">
        <v>0</v>
      </c>
      <c r="AL99" s="29">
        <v>0</v>
      </c>
      <c r="AM99" s="29" t="s">
        <v>28</v>
      </c>
      <c r="AN99" s="44" t="s">
        <v>27</v>
      </c>
      <c r="AO99" s="29" t="s">
        <v>28</v>
      </c>
      <c r="AP99" s="29">
        <v>50</v>
      </c>
      <c r="AQ99" s="29">
        <v>780</v>
      </c>
      <c r="AR99" s="29">
        <v>780</v>
      </c>
      <c r="AS99" s="29">
        <v>132</v>
      </c>
      <c r="AT99" s="29">
        <v>11.8</v>
      </c>
      <c r="AU99" s="144">
        <v>8.0309000000000005E-2</v>
      </c>
      <c r="AV99" s="36" t="s">
        <v>28</v>
      </c>
      <c r="AW99" s="102" t="s">
        <v>33</v>
      </c>
      <c r="AX99" s="129" t="s">
        <v>33</v>
      </c>
      <c r="AY99" s="106">
        <v>266300</v>
      </c>
      <c r="BD99" t="s">
        <v>29</v>
      </c>
      <c r="BE99" t="s">
        <v>4337</v>
      </c>
      <c r="BF99" t="s">
        <v>4739</v>
      </c>
      <c r="BH99" t="str">
        <f t="shared" si="13"/>
        <v/>
      </c>
      <c r="BJ99" t="str">
        <f t="shared" si="14"/>
        <v>OK</v>
      </c>
      <c r="BK99" s="130" t="s">
        <v>5302</v>
      </c>
      <c r="BL99" s="130" t="e">
        <v>#VALUE!</v>
      </c>
      <c r="BM99" s="131" t="s">
        <v>33</v>
      </c>
      <c r="BN99" s="131" t="e">
        <v>#VALUE!</v>
      </c>
      <c r="BO99" t="e">
        <v>#N/A</v>
      </c>
      <c r="BP99">
        <v>8000</v>
      </c>
    </row>
    <row r="100" spans="1:68" x14ac:dyDescent="0.3">
      <c r="A100" s="1"/>
      <c r="B100" s="47">
        <v>68</v>
      </c>
      <c r="C100" s="45">
        <v>1001203</v>
      </c>
      <c r="D100" s="40" t="s">
        <v>33</v>
      </c>
      <c r="E100" s="40"/>
      <c r="F100" s="31" t="s">
        <v>115</v>
      </c>
      <c r="G100" s="29" t="s">
        <v>42</v>
      </c>
      <c r="H100" s="29"/>
      <c r="I100" s="148" t="s">
        <v>32</v>
      </c>
      <c r="J100" s="147" t="s">
        <v>33</v>
      </c>
      <c r="K100" s="148">
        <v>0</v>
      </c>
      <c r="L100" s="148" t="s">
        <v>32</v>
      </c>
      <c r="M100" s="147" t="s">
        <v>33</v>
      </c>
      <c r="N100" s="29" t="str">
        <f t="shared" si="18"/>
        <v/>
      </c>
      <c r="O100" s="29" t="str">
        <f t="shared" si="19"/>
        <v/>
      </c>
      <c r="P100" s="29" t="str">
        <f t="shared" si="20"/>
        <v/>
      </c>
      <c r="Q100" s="29">
        <f t="shared" si="21"/>
        <v>1135616</v>
      </c>
      <c r="R100" s="29" t="str">
        <f t="shared" si="22"/>
        <v/>
      </c>
      <c r="S100" s="29" t="str">
        <f t="shared" si="23"/>
        <v/>
      </c>
      <c r="T100" s="29">
        <f t="shared" si="24"/>
        <v>1135616</v>
      </c>
      <c r="U100" s="45">
        <v>1135616</v>
      </c>
      <c r="V100" s="45"/>
      <c r="W100" s="38" t="s">
        <v>34</v>
      </c>
      <c r="X100" s="29" t="s">
        <v>35</v>
      </c>
      <c r="Y100" s="146">
        <v>860</v>
      </c>
      <c r="Z100" s="33">
        <v>1101</v>
      </c>
      <c r="AA100" s="34">
        <f t="shared" si="16"/>
        <v>0.28000000000000003</v>
      </c>
      <c r="AB100" s="33">
        <f t="shared" si="25"/>
        <v>1101</v>
      </c>
      <c r="AC100" s="34">
        <f t="shared" si="17"/>
        <v>0.28023196268280798</v>
      </c>
      <c r="AD100" s="145">
        <f t="shared" si="26"/>
        <v>917.5</v>
      </c>
      <c r="AE100" s="105">
        <v>716.66700000000003</v>
      </c>
      <c r="AF100" s="34" t="s">
        <v>36</v>
      </c>
      <c r="AG100" s="34" t="s">
        <v>36</v>
      </c>
      <c r="AH100" s="34" t="s">
        <v>36</v>
      </c>
      <c r="AI100" s="29">
        <v>0.38600000000000001</v>
      </c>
      <c r="AJ100" s="29">
        <v>4.4180000000000001E-3</v>
      </c>
      <c r="AK100" s="29">
        <v>0</v>
      </c>
      <c r="AL100" s="29">
        <v>0</v>
      </c>
      <c r="AM100" s="29" t="s">
        <v>28</v>
      </c>
      <c r="AN100" s="44" t="s">
        <v>27</v>
      </c>
      <c r="AO100" s="29" t="s">
        <v>28</v>
      </c>
      <c r="AP100" s="29">
        <v>50</v>
      </c>
      <c r="AQ100" s="29">
        <v>940</v>
      </c>
      <c r="AR100" s="29">
        <v>250</v>
      </c>
      <c r="AS100" s="29">
        <v>940</v>
      </c>
      <c r="AT100" s="29">
        <v>19.3</v>
      </c>
      <c r="AU100" s="144">
        <v>0.22090000000000001</v>
      </c>
      <c r="AV100" s="36" t="s">
        <v>28</v>
      </c>
      <c r="AW100" s="102" t="s">
        <v>33</v>
      </c>
      <c r="AX100" s="129" t="s">
        <v>33</v>
      </c>
      <c r="AY100" s="106">
        <v>47750</v>
      </c>
      <c r="BD100" t="s">
        <v>29</v>
      </c>
      <c r="BE100" t="s">
        <v>4337</v>
      </c>
      <c r="BF100" t="s">
        <v>4739</v>
      </c>
      <c r="BH100" t="str">
        <f t="shared" si="13"/>
        <v/>
      </c>
      <c r="BJ100" t="str">
        <f t="shared" si="14"/>
        <v>OK</v>
      </c>
      <c r="BK100" s="130" t="s">
        <v>5302</v>
      </c>
      <c r="BL100" s="130" t="e">
        <v>#VALUE!</v>
      </c>
      <c r="BM100" s="131" t="s">
        <v>33</v>
      </c>
      <c r="BN100" s="131" t="e">
        <v>#VALUE!</v>
      </c>
      <c r="BO100" t="e">
        <v>#N/A</v>
      </c>
      <c r="BP100">
        <v>2100</v>
      </c>
    </row>
    <row r="101" spans="1:68" x14ac:dyDescent="0.3">
      <c r="A101" s="1"/>
      <c r="B101" s="47">
        <v>69</v>
      </c>
      <c r="C101" s="45">
        <v>1008382</v>
      </c>
      <c r="D101" s="29"/>
      <c r="E101" s="29"/>
      <c r="F101" s="31" t="s">
        <v>116</v>
      </c>
      <c r="G101" s="29" t="s">
        <v>31</v>
      </c>
      <c r="H101" s="148"/>
      <c r="I101" s="148" t="s">
        <v>32</v>
      </c>
      <c r="J101" s="147" t="s">
        <v>33</v>
      </c>
      <c r="K101" s="148">
        <v>0</v>
      </c>
      <c r="L101" s="148" t="s">
        <v>32</v>
      </c>
      <c r="M101" s="147" t="s">
        <v>33</v>
      </c>
      <c r="N101" s="29" t="str">
        <f t="shared" si="18"/>
        <v/>
      </c>
      <c r="O101" s="29" t="str">
        <f t="shared" si="19"/>
        <v/>
      </c>
      <c r="P101" s="29" t="str">
        <f t="shared" si="20"/>
        <v/>
      </c>
      <c r="Q101" s="29" t="str">
        <f t="shared" si="21"/>
        <v/>
      </c>
      <c r="R101" s="29" t="str">
        <f t="shared" si="22"/>
        <v/>
      </c>
      <c r="S101" s="29" t="str">
        <f t="shared" si="23"/>
        <v/>
      </c>
      <c r="T101" s="29" t="str">
        <f t="shared" si="24"/>
        <v/>
      </c>
      <c r="U101" s="29"/>
      <c r="V101" s="29"/>
      <c r="W101" s="38" t="s">
        <v>34</v>
      </c>
      <c r="X101" s="29" t="s">
        <v>35</v>
      </c>
      <c r="Y101" s="146">
        <v>313.2</v>
      </c>
      <c r="Z101" s="33">
        <v>400.9</v>
      </c>
      <c r="AA101" s="34">
        <f t="shared" ref="AA101:AA126" si="27">ROUND(Z101/Y101-1,3)</f>
        <v>0.28000000000000003</v>
      </c>
      <c r="AB101" s="33">
        <f t="shared" si="25"/>
        <v>400.9</v>
      </c>
      <c r="AC101" s="34">
        <f t="shared" ref="AC101:AC126" si="28">(AD101-AE101)/AE101</f>
        <v>0.28001149425287364</v>
      </c>
      <c r="AD101" s="145">
        <f t="shared" si="26"/>
        <v>334.08300000000003</v>
      </c>
      <c r="AE101" s="105">
        <v>261</v>
      </c>
      <c r="AF101" s="34" t="s">
        <v>36</v>
      </c>
      <c r="AG101" s="34" t="s">
        <v>36</v>
      </c>
      <c r="AH101" s="34" t="s">
        <v>36</v>
      </c>
      <c r="AI101" s="29">
        <v>9.7000000000000003E-2</v>
      </c>
      <c r="AJ101" s="29">
        <v>4.7100000000000001E-4</v>
      </c>
      <c r="AK101" s="29">
        <v>0</v>
      </c>
      <c r="AL101" s="29">
        <v>0</v>
      </c>
      <c r="AM101" s="29" t="s">
        <v>28</v>
      </c>
      <c r="AN101" s="44" t="s">
        <v>27</v>
      </c>
      <c r="AO101" s="29" t="s">
        <v>28</v>
      </c>
      <c r="AP101" s="29">
        <v>30</v>
      </c>
      <c r="AQ101" s="29">
        <v>145</v>
      </c>
      <c r="AR101" s="29">
        <v>195</v>
      </c>
      <c r="AS101" s="29">
        <v>6000</v>
      </c>
      <c r="AT101" s="29">
        <v>2.91</v>
      </c>
      <c r="AU101" s="144">
        <v>0.16965</v>
      </c>
      <c r="AV101" s="36" t="s">
        <v>28</v>
      </c>
      <c r="AW101" s="102" t="s">
        <v>33</v>
      </c>
      <c r="AX101" s="129" t="s">
        <v>33</v>
      </c>
      <c r="AY101" s="106">
        <v>1602</v>
      </c>
      <c r="BD101" t="s">
        <v>29</v>
      </c>
      <c r="BE101" t="s">
        <v>4337</v>
      </c>
      <c r="BF101" t="s">
        <v>4739</v>
      </c>
      <c r="BH101" t="str">
        <f t="shared" ref="BH101:BH164" si="29">IF(OR(H101="Регулярный ассортимент",AK101&gt;0,AL101&gt;0),"AV","")</f>
        <v/>
      </c>
      <c r="BJ101" t="str">
        <f t="shared" ref="BJ101:BJ164" si="30">IF(AB101-Z101=0,"OK")</f>
        <v>OK</v>
      </c>
      <c r="BK101" s="130" t="s">
        <v>5302</v>
      </c>
      <c r="BL101" s="130" t="e">
        <v>#VALUE!</v>
      </c>
      <c r="BM101" s="131" t="s">
        <v>33</v>
      </c>
      <c r="BN101" s="131" t="e">
        <v>#VALUE!</v>
      </c>
      <c r="BO101" t="e">
        <v>#N/A</v>
      </c>
      <c r="BP101">
        <v>0</v>
      </c>
    </row>
    <row r="102" spans="1:68" x14ac:dyDescent="0.3">
      <c r="A102" s="1"/>
      <c r="B102" s="47">
        <v>70</v>
      </c>
      <c r="C102" s="45">
        <v>1008407</v>
      </c>
      <c r="D102" s="29"/>
      <c r="E102" s="29"/>
      <c r="F102" s="31" t="s">
        <v>117</v>
      </c>
      <c r="G102" s="29" t="s">
        <v>31</v>
      </c>
      <c r="H102" s="148"/>
      <c r="I102" s="148" t="s">
        <v>32</v>
      </c>
      <c r="J102" s="147" t="s">
        <v>33</v>
      </c>
      <c r="K102" s="148">
        <v>0</v>
      </c>
      <c r="L102" s="148" t="s">
        <v>32</v>
      </c>
      <c r="M102" s="147" t="s">
        <v>33</v>
      </c>
      <c r="N102" s="29" t="str">
        <f t="shared" si="18"/>
        <v/>
      </c>
      <c r="O102" s="29" t="str">
        <f t="shared" si="19"/>
        <v/>
      </c>
      <c r="P102" s="29" t="str">
        <f t="shared" si="20"/>
        <v/>
      </c>
      <c r="Q102" s="29" t="str">
        <f t="shared" si="21"/>
        <v/>
      </c>
      <c r="R102" s="29" t="str">
        <f t="shared" si="22"/>
        <v/>
      </c>
      <c r="S102" s="29" t="str">
        <f t="shared" si="23"/>
        <v/>
      </c>
      <c r="T102" s="29" t="str">
        <f t="shared" si="24"/>
        <v/>
      </c>
      <c r="U102" s="29"/>
      <c r="V102" s="29"/>
      <c r="W102" s="38" t="s">
        <v>34</v>
      </c>
      <c r="X102" s="29" t="s">
        <v>35</v>
      </c>
      <c r="Y102" s="146">
        <v>428.76</v>
      </c>
      <c r="Z102" s="33">
        <v>549</v>
      </c>
      <c r="AA102" s="34">
        <f t="shared" si="27"/>
        <v>0.28000000000000003</v>
      </c>
      <c r="AB102" s="33">
        <f t="shared" si="25"/>
        <v>549</v>
      </c>
      <c r="AC102" s="34">
        <f t="shared" si="28"/>
        <v>0.28043660789252722</v>
      </c>
      <c r="AD102" s="145">
        <f t="shared" ref="AD102:AD125" si="31">ROUND(Z102/1.2,3)</f>
        <v>457.5</v>
      </c>
      <c r="AE102" s="105">
        <v>357.3</v>
      </c>
      <c r="AF102" s="34" t="s">
        <v>36</v>
      </c>
      <c r="AG102" s="34" t="s">
        <v>36</v>
      </c>
      <c r="AH102" s="34" t="s">
        <v>36</v>
      </c>
      <c r="AI102" s="29">
        <v>0.153</v>
      </c>
      <c r="AJ102" s="29">
        <v>3.6099999999999999E-4</v>
      </c>
      <c r="AK102" s="29">
        <v>0</v>
      </c>
      <c r="AL102" s="29">
        <v>0</v>
      </c>
      <c r="AM102" s="29" t="s">
        <v>28</v>
      </c>
      <c r="AN102" s="44" t="s">
        <v>27</v>
      </c>
      <c r="AO102" s="29" t="s">
        <v>28</v>
      </c>
      <c r="AP102" s="29">
        <v>30</v>
      </c>
      <c r="AQ102" s="29">
        <v>145</v>
      </c>
      <c r="AR102" s="29">
        <v>195</v>
      </c>
      <c r="AS102" s="29">
        <v>6000</v>
      </c>
      <c r="AT102" s="29">
        <v>4.59</v>
      </c>
      <c r="AU102" s="144">
        <v>0.16965</v>
      </c>
      <c r="AV102" s="36" t="s">
        <v>28</v>
      </c>
      <c r="AW102" s="102" t="s">
        <v>33</v>
      </c>
      <c r="AX102" s="129" t="s">
        <v>33</v>
      </c>
      <c r="AY102" s="106">
        <v>5430</v>
      </c>
      <c r="BD102" t="s">
        <v>29</v>
      </c>
      <c r="BE102" t="s">
        <v>4338</v>
      </c>
      <c r="BF102" t="s">
        <v>4739</v>
      </c>
      <c r="BH102" t="str">
        <f t="shared" si="29"/>
        <v/>
      </c>
      <c r="BJ102" t="str">
        <f t="shared" si="30"/>
        <v>OK</v>
      </c>
      <c r="BK102" s="130" t="s">
        <v>5302</v>
      </c>
      <c r="BL102" s="130" t="e">
        <v>#VALUE!</v>
      </c>
      <c r="BM102" s="131" t="s">
        <v>33</v>
      </c>
      <c r="BN102" s="131" t="e">
        <v>#VALUE!</v>
      </c>
      <c r="BO102" t="e">
        <v>#N/A</v>
      </c>
      <c r="BP102">
        <v>0</v>
      </c>
    </row>
    <row r="103" spans="1:68" ht="25.2" x14ac:dyDescent="0.3">
      <c r="A103" s="1"/>
      <c r="B103" s="47">
        <v>71</v>
      </c>
      <c r="C103" s="45">
        <v>1008424</v>
      </c>
      <c r="D103" s="29"/>
      <c r="E103" s="29"/>
      <c r="F103" s="39" t="s">
        <v>118</v>
      </c>
      <c r="G103" s="29" t="s">
        <v>47</v>
      </c>
      <c r="H103" s="70" t="s">
        <v>4779</v>
      </c>
      <c r="I103" s="148" t="s">
        <v>32</v>
      </c>
      <c r="J103" s="147" t="s">
        <v>33</v>
      </c>
      <c r="K103" s="148">
        <v>0</v>
      </c>
      <c r="L103" s="148" t="s">
        <v>32</v>
      </c>
      <c r="M103" s="147" t="s">
        <v>33</v>
      </c>
      <c r="N103" s="29" t="str">
        <f t="shared" si="18"/>
        <v/>
      </c>
      <c r="O103" s="29" t="str">
        <f t="shared" si="19"/>
        <v/>
      </c>
      <c r="P103" s="29" t="str">
        <f t="shared" si="20"/>
        <v/>
      </c>
      <c r="Q103" s="29" t="str">
        <f t="shared" si="21"/>
        <v/>
      </c>
      <c r="R103" s="29" t="str">
        <f t="shared" si="22"/>
        <v/>
      </c>
      <c r="S103" s="29" t="str">
        <f t="shared" si="23"/>
        <v/>
      </c>
      <c r="T103" s="29" t="str">
        <f t="shared" si="24"/>
        <v/>
      </c>
      <c r="U103" s="29"/>
      <c r="V103" s="29"/>
      <c r="W103" s="38" t="s">
        <v>34</v>
      </c>
      <c r="X103" s="29" t="s">
        <v>35</v>
      </c>
      <c r="Y103" s="146">
        <v>685</v>
      </c>
      <c r="Z103" s="33">
        <v>877</v>
      </c>
      <c r="AA103" s="34">
        <f t="shared" si="27"/>
        <v>0.28000000000000003</v>
      </c>
      <c r="AB103" s="33">
        <f t="shared" si="25"/>
        <v>877</v>
      </c>
      <c r="AC103" s="34">
        <f t="shared" si="28"/>
        <v>0.28029213447715884</v>
      </c>
      <c r="AD103" s="145">
        <f t="shared" si="31"/>
        <v>730.83299999999997</v>
      </c>
      <c r="AE103" s="105">
        <v>570.83299999999997</v>
      </c>
      <c r="AF103" s="34" t="s">
        <v>36</v>
      </c>
      <c r="AG103" s="34" t="s">
        <v>36</v>
      </c>
      <c r="AH103" s="34" t="s">
        <v>36</v>
      </c>
      <c r="AI103" s="29">
        <v>0.214</v>
      </c>
      <c r="AJ103" s="29">
        <v>6.2500000000000001E-4</v>
      </c>
      <c r="AK103" s="29">
        <v>174</v>
      </c>
      <c r="AL103" s="29">
        <v>0</v>
      </c>
      <c r="AM103" s="29" t="s">
        <v>28</v>
      </c>
      <c r="AN103" s="158" t="s">
        <v>28</v>
      </c>
      <c r="AO103" s="29" t="s">
        <v>28</v>
      </c>
      <c r="AP103" s="29">
        <v>12</v>
      </c>
      <c r="AQ103" s="29">
        <v>145</v>
      </c>
      <c r="AR103" s="29">
        <v>195</v>
      </c>
      <c r="AS103" s="29">
        <v>6000</v>
      </c>
      <c r="AT103" s="29">
        <v>2.5680000000000001</v>
      </c>
      <c r="AU103" s="144">
        <v>0.16965</v>
      </c>
      <c r="AV103" s="36" t="s">
        <v>28</v>
      </c>
      <c r="AW103" s="102" t="s">
        <v>33</v>
      </c>
      <c r="AX103" s="129" t="s">
        <v>33</v>
      </c>
      <c r="AY103" s="106">
        <v>5598</v>
      </c>
      <c r="BD103" t="s">
        <v>29</v>
      </c>
      <c r="BE103" t="s">
        <v>4337</v>
      </c>
      <c r="BF103" t="s">
        <v>4739</v>
      </c>
      <c r="BH103" t="str">
        <f t="shared" si="29"/>
        <v>AV</v>
      </c>
      <c r="BJ103" t="str">
        <f t="shared" si="30"/>
        <v>OK</v>
      </c>
      <c r="BK103" s="130">
        <v>877</v>
      </c>
      <c r="BL103" s="130" t="s">
        <v>37</v>
      </c>
      <c r="BM103" s="131" t="s">
        <v>33</v>
      </c>
      <c r="BN103" s="131" t="e">
        <v>#VALUE!</v>
      </c>
      <c r="BO103">
        <v>877</v>
      </c>
      <c r="BP103">
        <v>12</v>
      </c>
    </row>
    <row r="104" spans="1:68" x14ac:dyDescent="0.3">
      <c r="A104" s="1"/>
      <c r="B104" s="47">
        <v>72</v>
      </c>
      <c r="C104" s="45">
        <v>1001206</v>
      </c>
      <c r="D104" s="40" t="s">
        <v>33</v>
      </c>
      <c r="E104" s="40"/>
      <c r="F104" s="39" t="s">
        <v>119</v>
      </c>
      <c r="G104" s="29" t="s">
        <v>42</v>
      </c>
      <c r="H104" s="70"/>
      <c r="I104" s="148" t="s">
        <v>32</v>
      </c>
      <c r="J104" s="147" t="s">
        <v>33</v>
      </c>
      <c r="K104" s="148">
        <v>0</v>
      </c>
      <c r="L104" s="148" t="s">
        <v>32</v>
      </c>
      <c r="M104" s="147" t="s">
        <v>33</v>
      </c>
      <c r="N104" s="29" t="str">
        <f t="shared" si="18"/>
        <v/>
      </c>
      <c r="O104" s="29" t="str">
        <f t="shared" si="19"/>
        <v/>
      </c>
      <c r="P104" s="29" t="str">
        <f t="shared" si="20"/>
        <v/>
      </c>
      <c r="Q104" s="29" t="str">
        <f t="shared" si="21"/>
        <v/>
      </c>
      <c r="R104" s="29" t="str">
        <f t="shared" si="22"/>
        <v/>
      </c>
      <c r="S104" s="29" t="str">
        <f t="shared" si="23"/>
        <v/>
      </c>
      <c r="T104" s="29" t="str">
        <f t="shared" si="24"/>
        <v/>
      </c>
      <c r="U104" s="46" t="s">
        <v>33</v>
      </c>
      <c r="V104" s="46"/>
      <c r="W104" s="38" t="s">
        <v>34</v>
      </c>
      <c r="X104" s="29" t="s">
        <v>35</v>
      </c>
      <c r="Y104" s="146">
        <v>905</v>
      </c>
      <c r="Z104" s="33">
        <v>1159</v>
      </c>
      <c r="AA104" s="34">
        <f t="shared" si="27"/>
        <v>0.28100000000000003</v>
      </c>
      <c r="AB104" s="33">
        <f t="shared" si="25"/>
        <v>1159</v>
      </c>
      <c r="AC104" s="34">
        <f t="shared" si="28"/>
        <v>0.28066197539802185</v>
      </c>
      <c r="AD104" s="145">
        <f t="shared" si="31"/>
        <v>965.83299999999997</v>
      </c>
      <c r="AE104" s="105">
        <v>754.16700000000003</v>
      </c>
      <c r="AF104" s="34" t="s">
        <v>36</v>
      </c>
      <c r="AG104" s="34" t="s">
        <v>36</v>
      </c>
      <c r="AH104" s="34" t="s">
        <v>36</v>
      </c>
      <c r="AI104" s="29">
        <v>0.37</v>
      </c>
      <c r="AJ104" s="29">
        <v>1.0889999999999999E-3</v>
      </c>
      <c r="AK104" s="29">
        <v>0</v>
      </c>
      <c r="AL104" s="29">
        <v>0</v>
      </c>
      <c r="AM104" s="29" t="s">
        <v>28</v>
      </c>
      <c r="AN104" s="44" t="s">
        <v>27</v>
      </c>
      <c r="AO104" s="29" t="s">
        <v>28</v>
      </c>
      <c r="AP104" s="29">
        <v>60</v>
      </c>
      <c r="AQ104" s="29">
        <v>6000</v>
      </c>
      <c r="AR104" s="29">
        <v>330</v>
      </c>
      <c r="AS104" s="29">
        <v>33</v>
      </c>
      <c r="AT104" s="29">
        <v>22.2</v>
      </c>
      <c r="AU104" s="144">
        <v>6.5339999999999995E-2</v>
      </c>
      <c r="AV104" s="36" t="s">
        <v>28</v>
      </c>
      <c r="AW104" s="102" t="s">
        <v>33</v>
      </c>
      <c r="AX104" s="129" t="s">
        <v>33</v>
      </c>
      <c r="AY104" s="106">
        <v>35124</v>
      </c>
      <c r="BD104" t="s">
        <v>29</v>
      </c>
      <c r="BE104" t="s">
        <v>4337</v>
      </c>
      <c r="BF104" t="s">
        <v>4739</v>
      </c>
      <c r="BH104" t="str">
        <f t="shared" si="29"/>
        <v/>
      </c>
      <c r="BJ104" t="str">
        <f t="shared" si="30"/>
        <v>OK</v>
      </c>
      <c r="BK104" s="130">
        <v>1159</v>
      </c>
      <c r="BL104" s="130" t="s">
        <v>37</v>
      </c>
      <c r="BM104" s="131" t="s">
        <v>33</v>
      </c>
      <c r="BN104" s="131" t="e">
        <v>#VALUE!</v>
      </c>
      <c r="BO104">
        <v>1159</v>
      </c>
      <c r="BP104">
        <v>270</v>
      </c>
    </row>
    <row r="105" spans="1:68" ht="25.2" x14ac:dyDescent="0.3">
      <c r="A105" s="1"/>
      <c r="B105" s="47">
        <v>73</v>
      </c>
      <c r="C105" s="45">
        <v>1033864</v>
      </c>
      <c r="D105" s="43" t="s">
        <v>33</v>
      </c>
      <c r="E105" s="43"/>
      <c r="F105" s="31" t="s">
        <v>120</v>
      </c>
      <c r="G105" s="47" t="s">
        <v>42</v>
      </c>
      <c r="H105" s="70" t="s">
        <v>4779</v>
      </c>
      <c r="I105" s="148" t="s">
        <v>32</v>
      </c>
      <c r="J105" s="147" t="s">
        <v>33</v>
      </c>
      <c r="K105" s="148">
        <v>0</v>
      </c>
      <c r="L105" s="148" t="s">
        <v>32</v>
      </c>
      <c r="M105" s="147" t="s">
        <v>33</v>
      </c>
      <c r="N105" s="29" t="str">
        <f t="shared" si="18"/>
        <v/>
      </c>
      <c r="O105" s="29" t="str">
        <f t="shared" si="19"/>
        <v/>
      </c>
      <c r="P105" s="29" t="str">
        <f t="shared" si="20"/>
        <v/>
      </c>
      <c r="Q105" s="29" t="str">
        <f t="shared" si="21"/>
        <v/>
      </c>
      <c r="R105" s="29" t="str">
        <f t="shared" si="22"/>
        <v/>
      </c>
      <c r="S105" s="29" t="str">
        <f t="shared" si="23"/>
        <v/>
      </c>
      <c r="T105" s="29" t="str">
        <f t="shared" si="24"/>
        <v/>
      </c>
      <c r="U105" s="40" t="s">
        <v>33</v>
      </c>
      <c r="V105" s="40"/>
      <c r="W105" s="38" t="s">
        <v>34</v>
      </c>
      <c r="X105" s="29" t="s">
        <v>35</v>
      </c>
      <c r="Y105" s="146">
        <v>1487</v>
      </c>
      <c r="Z105" s="33">
        <v>1904</v>
      </c>
      <c r="AA105" s="34">
        <f t="shared" si="27"/>
        <v>0.28000000000000003</v>
      </c>
      <c r="AB105" s="33">
        <f t="shared" si="25"/>
        <v>1904</v>
      </c>
      <c r="AC105" s="34">
        <f t="shared" si="28"/>
        <v>0.28043032133683354</v>
      </c>
      <c r="AD105" s="145">
        <f t="shared" si="31"/>
        <v>1586.6669999999999</v>
      </c>
      <c r="AE105" s="105">
        <v>1239.1669999999999</v>
      </c>
      <c r="AF105" s="34" t="s">
        <v>36</v>
      </c>
      <c r="AG105" s="34" t="s">
        <v>36</v>
      </c>
      <c r="AH105" s="34" t="s">
        <v>36</v>
      </c>
      <c r="AI105" s="29">
        <v>0.60399999999999998</v>
      </c>
      <c r="AJ105" s="29">
        <v>1.6000000000000001E-3</v>
      </c>
      <c r="AK105" s="29">
        <v>108</v>
      </c>
      <c r="AL105" s="29">
        <v>0</v>
      </c>
      <c r="AM105" s="29" t="s">
        <v>28</v>
      </c>
      <c r="AN105" s="158" t="s">
        <v>28</v>
      </c>
      <c r="AO105" s="29" t="s">
        <v>28</v>
      </c>
      <c r="AP105" s="29">
        <v>6</v>
      </c>
      <c r="AQ105" s="29">
        <v>6000</v>
      </c>
      <c r="AR105" s="29">
        <v>41</v>
      </c>
      <c r="AS105" s="29">
        <v>41</v>
      </c>
      <c r="AT105" s="29">
        <v>3.6240000000000001</v>
      </c>
      <c r="AU105" s="144">
        <v>1.0085999999999999E-2</v>
      </c>
      <c r="AV105" s="36" t="s">
        <v>28</v>
      </c>
      <c r="AW105" s="102" t="s">
        <v>33</v>
      </c>
      <c r="AX105" s="129" t="s">
        <v>33</v>
      </c>
      <c r="AY105" s="106">
        <v>49188</v>
      </c>
      <c r="BD105" t="s">
        <v>29</v>
      </c>
      <c r="BE105" t="s">
        <v>4337</v>
      </c>
      <c r="BF105" t="s">
        <v>4739</v>
      </c>
      <c r="BH105" t="str">
        <f t="shared" si="29"/>
        <v>AV</v>
      </c>
      <c r="BJ105" t="str">
        <f t="shared" si="30"/>
        <v>OK</v>
      </c>
      <c r="BK105" s="130">
        <v>1904</v>
      </c>
      <c r="BL105" s="130" t="s">
        <v>37</v>
      </c>
      <c r="BM105" s="131" t="s">
        <v>33</v>
      </c>
      <c r="BN105" s="131" t="e">
        <v>#VALUE!</v>
      </c>
      <c r="BO105">
        <v>1904</v>
      </c>
      <c r="BP105">
        <v>1236</v>
      </c>
    </row>
    <row r="106" spans="1:68" ht="25.2" x14ac:dyDescent="0.3">
      <c r="A106" s="1"/>
      <c r="B106" s="47">
        <v>74</v>
      </c>
      <c r="C106" s="45">
        <v>1033865</v>
      </c>
      <c r="D106" s="43" t="s">
        <v>33</v>
      </c>
      <c r="E106" s="43"/>
      <c r="F106" s="31" t="s">
        <v>121</v>
      </c>
      <c r="G106" s="47" t="s">
        <v>31</v>
      </c>
      <c r="H106" s="70" t="s">
        <v>4779</v>
      </c>
      <c r="I106" s="148" t="s">
        <v>32</v>
      </c>
      <c r="J106" s="147" t="s">
        <v>33</v>
      </c>
      <c r="K106" s="148">
        <v>0</v>
      </c>
      <c r="L106" s="148" t="s">
        <v>32</v>
      </c>
      <c r="M106" s="147" t="s">
        <v>33</v>
      </c>
      <c r="N106" s="29" t="str">
        <f t="shared" si="18"/>
        <v/>
      </c>
      <c r="O106" s="29" t="str">
        <f t="shared" si="19"/>
        <v/>
      </c>
      <c r="P106" s="29" t="str">
        <f t="shared" si="20"/>
        <v/>
      </c>
      <c r="Q106" s="29" t="str">
        <f t="shared" si="21"/>
        <v/>
      </c>
      <c r="R106" s="29" t="str">
        <f t="shared" si="22"/>
        <v/>
      </c>
      <c r="S106" s="29" t="str">
        <f t="shared" si="23"/>
        <v/>
      </c>
      <c r="T106" s="29" t="str">
        <f t="shared" si="24"/>
        <v/>
      </c>
      <c r="U106" s="40" t="s">
        <v>33</v>
      </c>
      <c r="V106" s="40"/>
      <c r="W106" s="38" t="s">
        <v>3784</v>
      </c>
      <c r="X106" s="29" t="s">
        <v>35</v>
      </c>
      <c r="Y106" s="146">
        <v>2032</v>
      </c>
      <c r="Z106" s="33">
        <v>2601</v>
      </c>
      <c r="AA106" s="34">
        <f t="shared" si="27"/>
        <v>0.28000000000000003</v>
      </c>
      <c r="AB106" s="33" t="str">
        <f t="shared" si="25"/>
        <v>По запросу</v>
      </c>
      <c r="AC106" s="34">
        <f t="shared" si="28"/>
        <v>0.28001993701179856</v>
      </c>
      <c r="AD106" s="145">
        <f t="shared" si="31"/>
        <v>2167.5</v>
      </c>
      <c r="AE106" s="105">
        <v>1693.3330000000001</v>
      </c>
      <c r="AF106" s="34" t="s">
        <v>36</v>
      </c>
      <c r="AG106" s="34" t="s">
        <v>36</v>
      </c>
      <c r="AH106" s="34" t="s">
        <v>36</v>
      </c>
      <c r="AI106" s="29">
        <v>0.93899999999999995</v>
      </c>
      <c r="AJ106" s="29">
        <v>2.5000000000000001E-3</v>
      </c>
      <c r="AK106" s="29">
        <v>30</v>
      </c>
      <c r="AL106" s="29">
        <v>0</v>
      </c>
      <c r="AM106" s="29" t="s">
        <v>28</v>
      </c>
      <c r="AN106" s="158" t="s">
        <v>28</v>
      </c>
      <c r="AO106" s="29" t="s">
        <v>28</v>
      </c>
      <c r="AP106" s="29">
        <v>6</v>
      </c>
      <c r="AQ106" s="29">
        <v>6000</v>
      </c>
      <c r="AR106" s="29">
        <v>51</v>
      </c>
      <c r="AS106" s="29">
        <v>51</v>
      </c>
      <c r="AT106" s="29">
        <v>5.6340000000000003</v>
      </c>
      <c r="AU106" s="144">
        <v>1.5606E-2</v>
      </c>
      <c r="AV106" s="36" t="s">
        <v>28</v>
      </c>
      <c r="AW106" s="102" t="s">
        <v>33</v>
      </c>
      <c r="AX106" s="129" t="s">
        <v>33</v>
      </c>
      <c r="AY106" s="106">
        <v>2994</v>
      </c>
      <c r="BD106" t="s">
        <v>29</v>
      </c>
      <c r="BE106" t="s">
        <v>4337</v>
      </c>
      <c r="BF106" t="s">
        <v>4739</v>
      </c>
      <c r="BH106" t="str">
        <f t="shared" si="29"/>
        <v>AV</v>
      </c>
      <c r="BJ106" t="e">
        <f t="shared" si="30"/>
        <v>#VALUE!</v>
      </c>
      <c r="BK106" s="130" t="s">
        <v>5289</v>
      </c>
      <c r="BL106" s="130" t="e">
        <v>#VALUE!</v>
      </c>
      <c r="BM106" s="131" t="s">
        <v>33</v>
      </c>
      <c r="BN106" s="131" t="e">
        <v>#VALUE!</v>
      </c>
      <c r="BO106" t="s">
        <v>5289</v>
      </c>
      <c r="BP106">
        <v>0</v>
      </c>
    </row>
    <row r="107" spans="1:68" x14ac:dyDescent="0.3">
      <c r="A107" s="1"/>
      <c r="B107" s="47">
        <v>75</v>
      </c>
      <c r="C107" s="45">
        <v>1023122</v>
      </c>
      <c r="D107" s="40" t="s">
        <v>33</v>
      </c>
      <c r="E107" s="40"/>
      <c r="F107" s="31" t="s">
        <v>122</v>
      </c>
      <c r="G107" s="29" t="s">
        <v>31</v>
      </c>
      <c r="H107" s="29"/>
      <c r="I107" s="148" t="s">
        <v>32</v>
      </c>
      <c r="J107" s="147" t="s">
        <v>33</v>
      </c>
      <c r="K107" s="148">
        <v>0</v>
      </c>
      <c r="L107" s="148" t="s">
        <v>32</v>
      </c>
      <c r="M107" s="147" t="s">
        <v>33</v>
      </c>
      <c r="N107" s="29" t="str">
        <f t="shared" si="18"/>
        <v/>
      </c>
      <c r="O107" s="29" t="str">
        <f t="shared" si="19"/>
        <v/>
      </c>
      <c r="P107" s="29" t="str">
        <f t="shared" si="20"/>
        <v/>
      </c>
      <c r="Q107" s="29" t="str">
        <f t="shared" si="21"/>
        <v/>
      </c>
      <c r="R107" s="29" t="str">
        <f t="shared" si="22"/>
        <v/>
      </c>
      <c r="S107" s="29" t="str">
        <f t="shared" si="23"/>
        <v/>
      </c>
      <c r="T107" s="29" t="str">
        <f t="shared" si="24"/>
        <v/>
      </c>
      <c r="U107" s="40" t="s">
        <v>33</v>
      </c>
      <c r="V107" s="40"/>
      <c r="W107" s="38" t="s">
        <v>3784</v>
      </c>
      <c r="X107" s="29" t="s">
        <v>35</v>
      </c>
      <c r="Y107" s="146">
        <v>2998</v>
      </c>
      <c r="Z107" s="33">
        <v>3838</v>
      </c>
      <c r="AA107" s="34">
        <f t="shared" si="27"/>
        <v>0.28000000000000003</v>
      </c>
      <c r="AB107" s="33" t="str">
        <f t="shared" si="25"/>
        <v>По запросу</v>
      </c>
      <c r="AC107" s="34">
        <f t="shared" si="28"/>
        <v>0.28018682857729532</v>
      </c>
      <c r="AD107" s="145">
        <f t="shared" si="31"/>
        <v>3198.3330000000001</v>
      </c>
      <c r="AE107" s="105">
        <v>2498.3330000000001</v>
      </c>
      <c r="AF107" s="34" t="s">
        <v>36</v>
      </c>
      <c r="AG107" s="34" t="s">
        <v>36</v>
      </c>
      <c r="AH107" s="34" t="s">
        <v>36</v>
      </c>
      <c r="AI107" s="29">
        <v>1.5</v>
      </c>
      <c r="AJ107" s="29">
        <v>2.4299999999999999E-2</v>
      </c>
      <c r="AK107" s="29">
        <v>0</v>
      </c>
      <c r="AL107" s="29">
        <v>0</v>
      </c>
      <c r="AM107" s="29" t="s">
        <v>28</v>
      </c>
      <c r="AN107" s="44" t="s">
        <v>27</v>
      </c>
      <c r="AO107" s="29" t="s">
        <v>28</v>
      </c>
      <c r="AP107" s="29">
        <v>18</v>
      </c>
      <c r="AQ107" s="29">
        <v>6000</v>
      </c>
      <c r="AR107" s="29">
        <v>65</v>
      </c>
      <c r="AS107" s="29">
        <v>65</v>
      </c>
      <c r="AT107" s="29">
        <v>27</v>
      </c>
      <c r="AU107" s="144">
        <v>2.5350000000000001E-2</v>
      </c>
      <c r="AV107" s="36" t="s">
        <v>28</v>
      </c>
      <c r="AW107" s="102" t="s">
        <v>33</v>
      </c>
      <c r="AX107" s="129" t="s">
        <v>33</v>
      </c>
      <c r="AY107" s="106">
        <v>2538</v>
      </c>
      <c r="BD107" t="s">
        <v>29</v>
      </c>
      <c r="BE107" t="s">
        <v>4337</v>
      </c>
      <c r="BF107" t="s">
        <v>4739</v>
      </c>
      <c r="BH107" t="str">
        <f t="shared" si="29"/>
        <v/>
      </c>
      <c r="BJ107" t="e">
        <f t="shared" si="30"/>
        <v>#VALUE!</v>
      </c>
      <c r="BK107" s="130" t="s">
        <v>5302</v>
      </c>
      <c r="BL107" s="130" t="e">
        <v>#VALUE!</v>
      </c>
      <c r="BM107" s="131" t="s">
        <v>33</v>
      </c>
      <c r="BN107" s="131" t="e">
        <v>#VALUE!</v>
      </c>
      <c r="BO107" t="e">
        <v>#N/A</v>
      </c>
      <c r="BP107">
        <v>132</v>
      </c>
    </row>
    <row r="108" spans="1:68" ht="25.2" x14ac:dyDescent="0.3">
      <c r="A108" s="1"/>
      <c r="B108" s="47">
        <v>76</v>
      </c>
      <c r="C108" s="45">
        <v>1023123</v>
      </c>
      <c r="D108" s="40" t="s">
        <v>33</v>
      </c>
      <c r="E108" s="40"/>
      <c r="F108" s="39" t="s">
        <v>123</v>
      </c>
      <c r="G108" s="29" t="s">
        <v>61</v>
      </c>
      <c r="H108" s="70" t="s">
        <v>59</v>
      </c>
      <c r="I108" s="148" t="s">
        <v>32</v>
      </c>
      <c r="J108" s="147" t="s">
        <v>4035</v>
      </c>
      <c r="K108" s="148" t="e">
        <v>#N/A</v>
      </c>
      <c r="L108" s="148" t="s">
        <v>32</v>
      </c>
      <c r="M108" s="147" t="s">
        <v>33</v>
      </c>
      <c r="N108" s="29" t="str">
        <f t="shared" si="18"/>
        <v/>
      </c>
      <c r="O108" s="29" t="str">
        <f t="shared" si="19"/>
        <v/>
      </c>
      <c r="P108" s="29" t="str">
        <f t="shared" si="20"/>
        <v/>
      </c>
      <c r="Q108" s="29" t="str">
        <f t="shared" si="21"/>
        <v/>
      </c>
      <c r="R108" s="29" t="str">
        <f t="shared" si="22"/>
        <v/>
      </c>
      <c r="S108" s="29" t="str">
        <f t="shared" si="23"/>
        <v/>
      </c>
      <c r="T108" s="29" t="str">
        <f t="shared" si="24"/>
        <v/>
      </c>
      <c r="U108" s="40">
        <v>1033521</v>
      </c>
      <c r="V108" s="40"/>
      <c r="W108" s="38" t="s">
        <v>3784</v>
      </c>
      <c r="X108" s="29" t="s">
        <v>35</v>
      </c>
      <c r="Y108" s="146">
        <v>5321</v>
      </c>
      <c r="Z108" s="33">
        <v>5853</v>
      </c>
      <c r="AA108" s="34">
        <f t="shared" si="27"/>
        <v>0.1</v>
      </c>
      <c r="AB108" s="33" t="str">
        <f t="shared" si="25"/>
        <v>По запросу</v>
      </c>
      <c r="AC108" s="34">
        <f t="shared" si="28"/>
        <v>9.9981123850319487E-2</v>
      </c>
      <c r="AD108" s="145">
        <f t="shared" si="31"/>
        <v>4877.5</v>
      </c>
      <c r="AE108" s="105">
        <v>4434.1670000000004</v>
      </c>
      <c r="AF108" s="34" t="e">
        <v>#N/A</v>
      </c>
      <c r="AG108" s="34" t="e">
        <v>#N/A</v>
      </c>
      <c r="AH108" s="34" t="e">
        <v>#N/A</v>
      </c>
      <c r="AI108" s="29">
        <v>2.077</v>
      </c>
      <c r="AJ108" s="29">
        <v>5.6249999999999998E-3</v>
      </c>
      <c r="AK108" s="29">
        <v>0</v>
      </c>
      <c r="AL108" s="29">
        <v>0</v>
      </c>
      <c r="AM108" s="29" t="s">
        <v>27</v>
      </c>
      <c r="AN108" s="44" t="s">
        <v>27</v>
      </c>
      <c r="AO108" s="29" t="s">
        <v>27</v>
      </c>
      <c r="AP108" s="29">
        <v>6</v>
      </c>
      <c r="AQ108" s="29">
        <v>6000</v>
      </c>
      <c r="AR108" s="29">
        <v>75</v>
      </c>
      <c r="AS108" s="29">
        <v>75</v>
      </c>
      <c r="AT108" s="29">
        <v>12.462</v>
      </c>
      <c r="AU108" s="144">
        <v>3.3750000000000002E-2</v>
      </c>
      <c r="AV108" s="36" t="s">
        <v>28</v>
      </c>
      <c r="AW108" s="102" t="s">
        <v>33</v>
      </c>
      <c r="AX108" s="129" t="s">
        <v>33</v>
      </c>
      <c r="AY108" s="106">
        <v>168</v>
      </c>
      <c r="BD108" t="s">
        <v>29</v>
      </c>
      <c r="BE108" t="s">
        <v>4338</v>
      </c>
      <c r="BF108" t="e">
        <v>#N/A</v>
      </c>
      <c r="BH108" t="str">
        <f t="shared" si="29"/>
        <v/>
      </c>
      <c r="BJ108" t="e">
        <f t="shared" si="30"/>
        <v>#VALUE!</v>
      </c>
      <c r="BK108" s="130" t="s">
        <v>5302</v>
      </c>
      <c r="BL108" s="130" t="e">
        <v>#VALUE!</v>
      </c>
      <c r="BM108" s="131" t="s">
        <v>33</v>
      </c>
      <c r="BN108" s="131" t="e">
        <v>#VALUE!</v>
      </c>
      <c r="BO108" t="e">
        <v>#N/A</v>
      </c>
      <c r="BP108">
        <v>0</v>
      </c>
    </row>
    <row r="109" spans="1:68" ht="25.2" x14ac:dyDescent="0.3">
      <c r="A109" s="1"/>
      <c r="B109" s="47">
        <v>77</v>
      </c>
      <c r="C109" s="45">
        <v>1033866</v>
      </c>
      <c r="D109" s="40" t="s">
        <v>33</v>
      </c>
      <c r="E109" s="40"/>
      <c r="F109" s="48" t="s">
        <v>124</v>
      </c>
      <c r="G109" s="47" t="s">
        <v>58</v>
      </c>
      <c r="H109" s="70" t="s">
        <v>4779</v>
      </c>
      <c r="I109" s="148" t="s">
        <v>32</v>
      </c>
      <c r="J109" s="147" t="s">
        <v>33</v>
      </c>
      <c r="K109" s="148">
        <v>0</v>
      </c>
      <c r="L109" s="148" t="s">
        <v>32</v>
      </c>
      <c r="M109" s="147" t="s">
        <v>33</v>
      </c>
      <c r="N109" s="29" t="str">
        <f t="shared" si="18"/>
        <v/>
      </c>
      <c r="O109" s="29" t="str">
        <f t="shared" si="19"/>
        <v/>
      </c>
      <c r="P109" s="29" t="str">
        <f t="shared" si="20"/>
        <v/>
      </c>
      <c r="Q109" s="29" t="str">
        <f t="shared" si="21"/>
        <v/>
      </c>
      <c r="R109" s="29" t="str">
        <f t="shared" si="22"/>
        <v/>
      </c>
      <c r="S109" s="29" t="str">
        <f t="shared" si="23"/>
        <v/>
      </c>
      <c r="T109" s="29" t="str">
        <f t="shared" si="24"/>
        <v/>
      </c>
      <c r="U109" s="40">
        <v>1033536</v>
      </c>
      <c r="V109" s="40"/>
      <c r="W109" s="38" t="s">
        <v>3784</v>
      </c>
      <c r="X109" s="29" t="s">
        <v>35</v>
      </c>
      <c r="Y109" s="146">
        <v>7122</v>
      </c>
      <c r="Z109" s="33">
        <v>9116</v>
      </c>
      <c r="AA109" s="34">
        <f t="shared" si="27"/>
        <v>0.28000000000000003</v>
      </c>
      <c r="AB109" s="33" t="str">
        <f t="shared" si="25"/>
        <v>По запросу</v>
      </c>
      <c r="AC109" s="34">
        <f t="shared" si="28"/>
        <v>0.27997759056444826</v>
      </c>
      <c r="AD109" s="145">
        <f t="shared" si="31"/>
        <v>7596.6670000000004</v>
      </c>
      <c r="AE109" s="105">
        <v>5935</v>
      </c>
      <c r="AF109" s="34" t="s">
        <v>36</v>
      </c>
      <c r="AG109" s="34" t="s">
        <v>36</v>
      </c>
      <c r="AH109" s="34" t="s">
        <v>36</v>
      </c>
      <c r="AI109" s="29">
        <v>2.9649999999999999</v>
      </c>
      <c r="AJ109" s="29">
        <v>8.0999999999999996E-3</v>
      </c>
      <c r="AK109" s="29">
        <v>12</v>
      </c>
      <c r="AL109" s="29">
        <v>0</v>
      </c>
      <c r="AM109" s="29" t="s">
        <v>28</v>
      </c>
      <c r="AN109" s="158" t="s">
        <v>28</v>
      </c>
      <c r="AO109" s="29" t="s">
        <v>27</v>
      </c>
      <c r="AP109" s="29">
        <v>6</v>
      </c>
      <c r="AQ109" s="29">
        <v>6000</v>
      </c>
      <c r="AR109" s="29">
        <v>90</v>
      </c>
      <c r="AS109" s="29">
        <v>90</v>
      </c>
      <c r="AT109" s="29">
        <v>17.79</v>
      </c>
      <c r="AU109" s="144">
        <v>4.8599999999999997E-2</v>
      </c>
      <c r="AV109" s="36" t="s">
        <v>28</v>
      </c>
      <c r="AW109" s="102" t="s">
        <v>33</v>
      </c>
      <c r="AX109" s="129" t="s">
        <v>33</v>
      </c>
      <c r="AY109" s="106">
        <v>204</v>
      </c>
      <c r="BD109" t="s">
        <v>29</v>
      </c>
      <c r="BE109" t="s">
        <v>4337</v>
      </c>
      <c r="BF109" t="s">
        <v>4739</v>
      </c>
      <c r="BH109" t="str">
        <f t="shared" si="29"/>
        <v>AV</v>
      </c>
      <c r="BJ109" t="e">
        <f t="shared" si="30"/>
        <v>#VALUE!</v>
      </c>
      <c r="BK109" s="130" t="s">
        <v>5289</v>
      </c>
      <c r="BL109" s="130" t="e">
        <v>#VALUE!</v>
      </c>
      <c r="BM109" s="131" t="s">
        <v>33</v>
      </c>
      <c r="BN109" s="131" t="e">
        <v>#VALUE!</v>
      </c>
      <c r="BO109" t="s">
        <v>5289</v>
      </c>
      <c r="BP109">
        <v>0</v>
      </c>
    </row>
    <row r="110" spans="1:68" ht="25.2" x14ac:dyDescent="0.3">
      <c r="A110" s="1"/>
      <c r="B110" s="47">
        <v>78</v>
      </c>
      <c r="C110" s="45">
        <v>1033867</v>
      </c>
      <c r="D110" s="45" t="s">
        <v>33</v>
      </c>
      <c r="E110" s="45"/>
      <c r="F110" s="39" t="s">
        <v>125</v>
      </c>
      <c r="G110" s="29" t="s">
        <v>61</v>
      </c>
      <c r="H110" s="70" t="s">
        <v>59</v>
      </c>
      <c r="I110" s="148" t="s">
        <v>32</v>
      </c>
      <c r="J110" s="147" t="s">
        <v>33</v>
      </c>
      <c r="K110" s="148" t="e">
        <v>#N/A</v>
      </c>
      <c r="L110" s="148" t="s">
        <v>32</v>
      </c>
      <c r="M110" s="147">
        <v>42606</v>
      </c>
      <c r="N110" s="29" t="str">
        <f t="shared" si="18"/>
        <v/>
      </c>
      <c r="O110" s="29" t="str">
        <f t="shared" si="19"/>
        <v/>
      </c>
      <c r="P110" s="29" t="str">
        <f t="shared" si="20"/>
        <v/>
      </c>
      <c r="Q110" s="29" t="str">
        <f t="shared" si="21"/>
        <v/>
      </c>
      <c r="R110" s="29" t="str">
        <f t="shared" si="22"/>
        <v/>
      </c>
      <c r="S110" s="29" t="str">
        <f t="shared" si="23"/>
        <v/>
      </c>
      <c r="T110" s="29" t="str">
        <f t="shared" si="24"/>
        <v/>
      </c>
      <c r="U110" s="40">
        <v>1033587</v>
      </c>
      <c r="V110" s="40"/>
      <c r="W110" s="38" t="s">
        <v>3784</v>
      </c>
      <c r="X110" s="29" t="s">
        <v>35</v>
      </c>
      <c r="Y110" s="146">
        <v>9978</v>
      </c>
      <c r="Z110" s="33">
        <v>10976</v>
      </c>
      <c r="AA110" s="34">
        <f t="shared" si="27"/>
        <v>0.1</v>
      </c>
      <c r="AB110" s="33" t="str">
        <f t="shared" si="25"/>
        <v>По запросу</v>
      </c>
      <c r="AC110" s="34">
        <f t="shared" si="28"/>
        <v>0.10002008418520739</v>
      </c>
      <c r="AD110" s="145">
        <f t="shared" si="31"/>
        <v>9146.6669999999995</v>
      </c>
      <c r="AE110" s="105">
        <v>8315</v>
      </c>
      <c r="AF110" s="34" t="e">
        <v>#N/A</v>
      </c>
      <c r="AG110" s="34" t="e">
        <v>#N/A</v>
      </c>
      <c r="AH110" s="34" t="e">
        <v>#N/A</v>
      </c>
      <c r="AI110" s="29">
        <v>4.5</v>
      </c>
      <c r="AJ110" s="29">
        <v>1.21E-2</v>
      </c>
      <c r="AK110" s="29">
        <v>0</v>
      </c>
      <c r="AL110" s="29">
        <v>0</v>
      </c>
      <c r="AM110" s="29" t="s">
        <v>27</v>
      </c>
      <c r="AN110" s="44" t="s">
        <v>27</v>
      </c>
      <c r="AO110" s="29" t="s">
        <v>27</v>
      </c>
      <c r="AP110" s="29">
        <v>6</v>
      </c>
      <c r="AQ110" s="29">
        <v>6000</v>
      </c>
      <c r="AR110" s="29">
        <v>110</v>
      </c>
      <c r="AS110" s="29">
        <v>110</v>
      </c>
      <c r="AT110" s="29">
        <v>27</v>
      </c>
      <c r="AU110" s="144">
        <v>7.2599999999999998E-2</v>
      </c>
      <c r="AV110" s="36" t="s">
        <v>28</v>
      </c>
      <c r="AW110" s="102" t="s">
        <v>33</v>
      </c>
      <c r="AX110" s="129" t="s">
        <v>33</v>
      </c>
      <c r="AY110" s="106">
        <v>36</v>
      </c>
      <c r="BD110" t="s">
        <v>29</v>
      </c>
      <c r="BE110" t="e">
        <v>#N/A</v>
      </c>
      <c r="BF110" t="e">
        <v>#N/A</v>
      </c>
      <c r="BH110" t="str">
        <f t="shared" si="29"/>
        <v/>
      </c>
      <c r="BJ110" t="e">
        <f t="shared" si="30"/>
        <v>#VALUE!</v>
      </c>
      <c r="BK110" s="130" t="s">
        <v>5302</v>
      </c>
      <c r="BL110" s="130" t="e">
        <v>#VALUE!</v>
      </c>
      <c r="BM110" s="131" t="s">
        <v>33</v>
      </c>
      <c r="BN110" s="131" t="e">
        <v>#VALUE!</v>
      </c>
      <c r="BO110" t="e">
        <v>#N/A</v>
      </c>
      <c r="BP110">
        <v>0</v>
      </c>
    </row>
    <row r="111" spans="1:68" ht="25.2" x14ac:dyDescent="0.3">
      <c r="A111" s="1"/>
      <c r="B111" s="47">
        <v>79</v>
      </c>
      <c r="C111" s="45">
        <v>1008993</v>
      </c>
      <c r="D111" s="40" t="s">
        <v>33</v>
      </c>
      <c r="E111" s="40"/>
      <c r="F111" s="31" t="s">
        <v>126</v>
      </c>
      <c r="G111" s="29" t="s">
        <v>39</v>
      </c>
      <c r="H111" s="70" t="s">
        <v>4779</v>
      </c>
      <c r="I111" s="148" t="s">
        <v>32</v>
      </c>
      <c r="J111" s="147" t="s">
        <v>33</v>
      </c>
      <c r="K111" s="148">
        <v>0</v>
      </c>
      <c r="L111" s="148" t="s">
        <v>32</v>
      </c>
      <c r="M111" s="147" t="s">
        <v>33</v>
      </c>
      <c r="N111" s="29" t="str">
        <f t="shared" si="18"/>
        <v/>
      </c>
      <c r="O111" s="29" t="str">
        <f t="shared" si="19"/>
        <v/>
      </c>
      <c r="P111" s="29" t="str">
        <f t="shared" si="20"/>
        <v/>
      </c>
      <c r="Q111" s="29" t="str">
        <f t="shared" si="21"/>
        <v/>
      </c>
      <c r="R111" s="29" t="str">
        <f t="shared" si="22"/>
        <v/>
      </c>
      <c r="S111" s="29" t="str">
        <f t="shared" si="23"/>
        <v/>
      </c>
      <c r="T111" s="29" t="str">
        <f t="shared" si="24"/>
        <v/>
      </c>
      <c r="U111" s="40" t="s">
        <v>33</v>
      </c>
      <c r="V111" s="40"/>
      <c r="W111" s="38" t="s">
        <v>34</v>
      </c>
      <c r="X111" s="29" t="s">
        <v>35</v>
      </c>
      <c r="Y111" s="146">
        <v>373.81</v>
      </c>
      <c r="Z111" s="33">
        <v>478.48</v>
      </c>
      <c r="AA111" s="34">
        <f t="shared" si="27"/>
        <v>0.28000000000000003</v>
      </c>
      <c r="AB111" s="33">
        <f t="shared" si="25"/>
        <v>478.48</v>
      </c>
      <c r="AC111" s="34">
        <f t="shared" si="28"/>
        <v>0.28000886012558274</v>
      </c>
      <c r="AD111" s="145">
        <f t="shared" si="31"/>
        <v>398.733</v>
      </c>
      <c r="AE111" s="105">
        <v>311.50799999999998</v>
      </c>
      <c r="AF111" s="34" t="s">
        <v>36</v>
      </c>
      <c r="AG111" s="34" t="s">
        <v>36</v>
      </c>
      <c r="AH111" s="34" t="s">
        <v>36</v>
      </c>
      <c r="AI111" s="29">
        <v>0.16200000000000001</v>
      </c>
      <c r="AJ111" s="29">
        <v>1.2800000000000001E-3</v>
      </c>
      <c r="AK111" s="29">
        <v>200</v>
      </c>
      <c r="AL111" s="29">
        <v>0</v>
      </c>
      <c r="AM111" s="29" t="s">
        <v>28</v>
      </c>
      <c r="AN111" s="158" t="s">
        <v>28</v>
      </c>
      <c r="AO111" s="29" t="s">
        <v>28</v>
      </c>
      <c r="AP111" s="29">
        <v>50</v>
      </c>
      <c r="AQ111" s="29">
        <v>780</v>
      </c>
      <c r="AR111" s="29">
        <v>100</v>
      </c>
      <c r="AS111" s="29">
        <v>780</v>
      </c>
      <c r="AT111" s="29">
        <v>8.1</v>
      </c>
      <c r="AU111" s="144">
        <v>6.0839999999999998E-2</v>
      </c>
      <c r="AV111" s="36" t="s">
        <v>28</v>
      </c>
      <c r="AW111" s="102" t="s">
        <v>33</v>
      </c>
      <c r="AX111" s="129" t="s">
        <v>33</v>
      </c>
      <c r="AY111" s="106">
        <v>6400</v>
      </c>
      <c r="BD111" t="s">
        <v>29</v>
      </c>
      <c r="BE111" t="s">
        <v>4337</v>
      </c>
      <c r="BF111" t="s">
        <v>4739</v>
      </c>
      <c r="BH111" t="str">
        <f t="shared" si="29"/>
        <v>AV</v>
      </c>
      <c r="BJ111" t="str">
        <f t="shared" si="30"/>
        <v>OK</v>
      </c>
      <c r="BK111" s="130">
        <v>478.48</v>
      </c>
      <c r="BL111" s="130" t="s">
        <v>37</v>
      </c>
      <c r="BM111" s="131" t="s">
        <v>33</v>
      </c>
      <c r="BN111" s="131" t="e">
        <v>#VALUE!</v>
      </c>
      <c r="BO111">
        <v>478.48</v>
      </c>
      <c r="BP111">
        <v>250</v>
      </c>
    </row>
    <row r="112" spans="1:68" ht="25.2" x14ac:dyDescent="0.3">
      <c r="A112" s="1"/>
      <c r="B112" s="47">
        <v>80</v>
      </c>
      <c r="C112" s="45">
        <v>1047822</v>
      </c>
      <c r="D112" s="40" t="s">
        <v>33</v>
      </c>
      <c r="E112" s="40"/>
      <c r="F112" s="39" t="s">
        <v>127</v>
      </c>
      <c r="G112" s="29" t="s">
        <v>61</v>
      </c>
      <c r="H112" s="70" t="s">
        <v>59</v>
      </c>
      <c r="I112" s="148" t="s">
        <v>32</v>
      </c>
      <c r="J112" s="147" t="s">
        <v>33</v>
      </c>
      <c r="K112" s="148">
        <v>0</v>
      </c>
      <c r="L112" s="148" t="s">
        <v>32</v>
      </c>
      <c r="M112" s="147" t="s">
        <v>33</v>
      </c>
      <c r="N112" s="29" t="str">
        <f t="shared" si="18"/>
        <v/>
      </c>
      <c r="O112" s="29" t="str">
        <f t="shared" si="19"/>
        <v/>
      </c>
      <c r="P112" s="29" t="str">
        <f t="shared" si="20"/>
        <v/>
      </c>
      <c r="Q112" s="29" t="str">
        <f t="shared" si="21"/>
        <v/>
      </c>
      <c r="R112" s="29" t="str">
        <f t="shared" si="22"/>
        <v/>
      </c>
      <c r="S112" s="29" t="str">
        <f t="shared" si="23"/>
        <v/>
      </c>
      <c r="T112" s="29" t="str">
        <f t="shared" si="24"/>
        <v/>
      </c>
      <c r="U112" s="40">
        <v>1087904</v>
      </c>
      <c r="V112" s="40"/>
      <c r="W112" s="38" t="s">
        <v>34</v>
      </c>
      <c r="X112" s="29" t="s">
        <v>35</v>
      </c>
      <c r="Y112" s="146">
        <v>249.02</v>
      </c>
      <c r="Z112" s="33">
        <v>273.92</v>
      </c>
      <c r="AA112" s="34">
        <f t="shared" si="27"/>
        <v>0.1</v>
      </c>
      <c r="AB112" s="33">
        <f t="shared" si="25"/>
        <v>273.92</v>
      </c>
      <c r="AC112" s="34">
        <f t="shared" si="28"/>
        <v>9.9991807900075655E-2</v>
      </c>
      <c r="AD112" s="145">
        <f t="shared" si="31"/>
        <v>228.267</v>
      </c>
      <c r="AE112" s="105">
        <v>207.517</v>
      </c>
      <c r="AF112" s="34" t="s">
        <v>36</v>
      </c>
      <c r="AG112" s="34" t="s">
        <v>73</v>
      </c>
      <c r="AH112" s="34" t="s">
        <v>73</v>
      </c>
      <c r="AI112" s="29">
        <v>9.8000000000000004E-2</v>
      </c>
      <c r="AJ112" s="29">
        <v>7.0399999999999998E-4</v>
      </c>
      <c r="AK112" s="29">
        <v>0</v>
      </c>
      <c r="AL112" s="29">
        <v>0</v>
      </c>
      <c r="AM112" s="29" t="s">
        <v>27</v>
      </c>
      <c r="AN112" s="44" t="s">
        <v>27</v>
      </c>
      <c r="AO112" s="29" t="s">
        <v>27</v>
      </c>
      <c r="AP112" s="29">
        <v>100</v>
      </c>
      <c r="AQ112" s="29">
        <v>800</v>
      </c>
      <c r="AR112" s="29">
        <v>800</v>
      </c>
      <c r="AS112" s="29">
        <v>110</v>
      </c>
      <c r="AT112" s="29">
        <v>9.8000000000000007</v>
      </c>
      <c r="AU112" s="144">
        <v>7.0400000000000004E-2</v>
      </c>
      <c r="AV112" s="36" t="s">
        <v>28</v>
      </c>
      <c r="AW112" s="102" t="s">
        <v>33</v>
      </c>
      <c r="AX112" s="129" t="s">
        <v>33</v>
      </c>
      <c r="AY112" s="106">
        <v>80200</v>
      </c>
      <c r="BD112" t="s">
        <v>29</v>
      </c>
      <c r="BE112" t="s">
        <v>4338</v>
      </c>
      <c r="BF112" t="s">
        <v>4739</v>
      </c>
      <c r="BH112" t="str">
        <f t="shared" si="29"/>
        <v/>
      </c>
      <c r="BJ112" t="str">
        <f t="shared" si="30"/>
        <v>OK</v>
      </c>
      <c r="BK112" s="130" t="s">
        <v>5302</v>
      </c>
      <c r="BL112" s="130" t="e">
        <v>#VALUE!</v>
      </c>
      <c r="BM112" s="131" t="s">
        <v>33</v>
      </c>
      <c r="BN112" s="131" t="e">
        <v>#VALUE!</v>
      </c>
      <c r="BO112" t="e">
        <v>#N/A</v>
      </c>
      <c r="BP112">
        <v>0</v>
      </c>
    </row>
    <row r="113" spans="1:68" ht="25.2" x14ac:dyDescent="0.3">
      <c r="A113" s="1"/>
      <c r="B113" s="47">
        <v>81</v>
      </c>
      <c r="C113" s="45">
        <v>1087904</v>
      </c>
      <c r="D113" s="45">
        <v>1047822</v>
      </c>
      <c r="E113" s="45"/>
      <c r="F113" s="31" t="s">
        <v>128</v>
      </c>
      <c r="G113" s="37" t="s">
        <v>47</v>
      </c>
      <c r="H113" s="29"/>
      <c r="I113" s="148" t="s">
        <v>32</v>
      </c>
      <c r="J113" s="147" t="s">
        <v>33</v>
      </c>
      <c r="K113" s="148">
        <v>0</v>
      </c>
      <c r="L113" s="148" t="s">
        <v>32</v>
      </c>
      <c r="M113" s="147">
        <v>42823</v>
      </c>
      <c r="N113" s="29">
        <f t="shared" si="18"/>
        <v>1047822</v>
      </c>
      <c r="O113" s="29" t="str">
        <f t="shared" si="19"/>
        <v/>
      </c>
      <c r="P113" s="29" t="str">
        <f t="shared" si="20"/>
        <v/>
      </c>
      <c r="Q113" s="29">
        <f t="shared" si="21"/>
        <v>1135613</v>
      </c>
      <c r="R113" s="29">
        <f t="shared" si="22"/>
        <v>1135974</v>
      </c>
      <c r="S113" s="29" t="str">
        <f t="shared" si="23"/>
        <v/>
      </c>
      <c r="T113" s="29" t="str">
        <f t="shared" si="24"/>
        <v>1135613, 1135974</v>
      </c>
      <c r="U113" s="63" t="s">
        <v>5257</v>
      </c>
      <c r="V113" s="63"/>
      <c r="W113" s="38" t="s">
        <v>34</v>
      </c>
      <c r="X113" s="37" t="s">
        <v>35</v>
      </c>
      <c r="Y113" s="146">
        <v>249.02</v>
      </c>
      <c r="Z113" s="33">
        <v>318.74</v>
      </c>
      <c r="AA113" s="34">
        <f t="shared" si="27"/>
        <v>0.28000000000000003</v>
      </c>
      <c r="AB113" s="33">
        <f t="shared" si="25"/>
        <v>318.74</v>
      </c>
      <c r="AC113" s="34">
        <f t="shared" si="28"/>
        <v>0.27997706212021195</v>
      </c>
      <c r="AD113" s="145">
        <f t="shared" si="31"/>
        <v>265.61700000000002</v>
      </c>
      <c r="AE113" s="105">
        <v>207.517</v>
      </c>
      <c r="AF113" s="34" t="s">
        <v>36</v>
      </c>
      <c r="AG113" s="34" t="s">
        <v>36</v>
      </c>
      <c r="AH113" s="34" t="s">
        <v>36</v>
      </c>
      <c r="AI113" s="29">
        <v>8.8999999999999996E-2</v>
      </c>
      <c r="AJ113" s="29">
        <v>7.0399999999999998E-4</v>
      </c>
      <c r="AK113" s="29">
        <v>0</v>
      </c>
      <c r="AL113" s="29">
        <v>0</v>
      </c>
      <c r="AM113" s="29" t="s">
        <v>28</v>
      </c>
      <c r="AN113" s="44" t="s">
        <v>27</v>
      </c>
      <c r="AO113" s="29" t="s">
        <v>28</v>
      </c>
      <c r="AP113" s="29">
        <v>100</v>
      </c>
      <c r="AQ113" s="29">
        <v>800</v>
      </c>
      <c r="AR113" s="29">
        <v>110</v>
      </c>
      <c r="AS113" s="29">
        <v>800</v>
      </c>
      <c r="AT113" s="29">
        <v>8.9</v>
      </c>
      <c r="AU113" s="144">
        <v>7.0400000000000004E-2</v>
      </c>
      <c r="AV113" s="36" t="s">
        <v>28</v>
      </c>
      <c r="AW113" s="102">
        <v>42786</v>
      </c>
      <c r="AX113" s="129" t="s">
        <v>33</v>
      </c>
      <c r="AY113" s="106">
        <v>107400</v>
      </c>
      <c r="BD113" t="s">
        <v>29</v>
      </c>
      <c r="BE113" t="s">
        <v>4338</v>
      </c>
      <c r="BF113" t="s">
        <v>4739</v>
      </c>
      <c r="BH113" t="str">
        <f t="shared" si="29"/>
        <v/>
      </c>
      <c r="BJ113" t="str">
        <f t="shared" si="30"/>
        <v>OK</v>
      </c>
      <c r="BK113" s="130" t="s">
        <v>5302</v>
      </c>
      <c r="BL113" s="130" t="e">
        <v>#VALUE!</v>
      </c>
      <c r="BM113" s="131" t="s">
        <v>33</v>
      </c>
      <c r="BN113" s="131" t="e">
        <v>#VALUE!</v>
      </c>
      <c r="BO113" t="e">
        <v>#N/A</v>
      </c>
      <c r="BP113">
        <v>1300</v>
      </c>
    </row>
    <row r="114" spans="1:68" ht="25.2" x14ac:dyDescent="0.3">
      <c r="A114" s="1"/>
      <c r="B114" s="47">
        <v>82</v>
      </c>
      <c r="C114" s="45">
        <v>1047828</v>
      </c>
      <c r="D114" s="40" t="s">
        <v>33</v>
      </c>
      <c r="E114" s="40"/>
      <c r="F114" s="39" t="s">
        <v>129</v>
      </c>
      <c r="G114" s="29" t="s">
        <v>47</v>
      </c>
      <c r="H114" s="29"/>
      <c r="I114" s="148" t="s">
        <v>32</v>
      </c>
      <c r="J114" s="147" t="s">
        <v>33</v>
      </c>
      <c r="K114" s="148">
        <v>0</v>
      </c>
      <c r="L114" s="148" t="s">
        <v>32</v>
      </c>
      <c r="M114" s="147" t="s">
        <v>33</v>
      </c>
      <c r="N114" s="29" t="str">
        <f t="shared" si="18"/>
        <v/>
      </c>
      <c r="O114" s="29" t="str">
        <f t="shared" si="19"/>
        <v/>
      </c>
      <c r="P114" s="29" t="str">
        <f t="shared" si="20"/>
        <v/>
      </c>
      <c r="Q114" s="29">
        <f t="shared" si="21"/>
        <v>1135614</v>
      </c>
      <c r="R114" s="29">
        <f t="shared" si="22"/>
        <v>1135975</v>
      </c>
      <c r="S114" s="29" t="str">
        <f t="shared" si="23"/>
        <v/>
      </c>
      <c r="T114" s="29" t="str">
        <f t="shared" si="24"/>
        <v>1135614, 1135975</v>
      </c>
      <c r="U114" s="63" t="s">
        <v>5258</v>
      </c>
      <c r="V114" s="63"/>
      <c r="W114" s="38" t="s">
        <v>34</v>
      </c>
      <c r="X114" s="29" t="s">
        <v>35</v>
      </c>
      <c r="Y114" s="146">
        <v>350.67</v>
      </c>
      <c r="Z114" s="33">
        <v>448.86</v>
      </c>
      <c r="AA114" s="34">
        <f t="shared" si="27"/>
        <v>0.28000000000000003</v>
      </c>
      <c r="AB114" s="33">
        <f t="shared" si="25"/>
        <v>448.86</v>
      </c>
      <c r="AC114" s="34">
        <f t="shared" si="28"/>
        <v>0.28000684404140641</v>
      </c>
      <c r="AD114" s="145">
        <f t="shared" si="31"/>
        <v>374.05</v>
      </c>
      <c r="AE114" s="105">
        <v>292.22500000000002</v>
      </c>
      <c r="AF114" s="34" t="s">
        <v>36</v>
      </c>
      <c r="AG114" s="34" t="s">
        <v>36</v>
      </c>
      <c r="AH114" s="34" t="s">
        <v>36</v>
      </c>
      <c r="AI114" s="29">
        <v>0.152</v>
      </c>
      <c r="AJ114" s="29">
        <v>1.024E-3</v>
      </c>
      <c r="AK114" s="29">
        <v>0</v>
      </c>
      <c r="AL114" s="29">
        <v>0</v>
      </c>
      <c r="AM114" s="29" t="s">
        <v>28</v>
      </c>
      <c r="AN114" s="44" t="s">
        <v>27</v>
      </c>
      <c r="AO114" s="29" t="s">
        <v>28</v>
      </c>
      <c r="AP114" s="29">
        <v>100</v>
      </c>
      <c r="AQ114" s="29">
        <v>800</v>
      </c>
      <c r="AR114" s="29">
        <v>160</v>
      </c>
      <c r="AS114" s="29">
        <v>800</v>
      </c>
      <c r="AT114" s="29">
        <v>15.2</v>
      </c>
      <c r="AU114" s="144">
        <v>0.1024</v>
      </c>
      <c r="AV114" s="36" t="s">
        <v>28</v>
      </c>
      <c r="AW114" s="102" t="s">
        <v>33</v>
      </c>
      <c r="AX114" s="129" t="s">
        <v>33</v>
      </c>
      <c r="AY114" s="106">
        <v>103500</v>
      </c>
      <c r="BD114" t="s">
        <v>4339</v>
      </c>
      <c r="BE114" t="s">
        <v>4338</v>
      </c>
      <c r="BF114" t="s">
        <v>4739</v>
      </c>
      <c r="BH114" t="str">
        <f t="shared" si="29"/>
        <v/>
      </c>
      <c r="BJ114" t="str">
        <f t="shared" si="30"/>
        <v>OK</v>
      </c>
      <c r="BK114" s="130" t="s">
        <v>5302</v>
      </c>
      <c r="BL114" s="130" t="e">
        <v>#VALUE!</v>
      </c>
      <c r="BM114" s="131" t="s">
        <v>33</v>
      </c>
      <c r="BN114" s="131" t="e">
        <v>#VALUE!</v>
      </c>
      <c r="BO114" t="e">
        <v>#N/A</v>
      </c>
      <c r="BP114">
        <v>2100</v>
      </c>
    </row>
    <row r="115" spans="1:68" x14ac:dyDescent="0.3">
      <c r="A115" s="1"/>
      <c r="B115" s="47">
        <v>83</v>
      </c>
      <c r="C115" s="45">
        <v>1047834</v>
      </c>
      <c r="D115" s="40" t="s">
        <v>33</v>
      </c>
      <c r="E115" s="40"/>
      <c r="F115" s="39" t="s">
        <v>130</v>
      </c>
      <c r="G115" s="29" t="s">
        <v>47</v>
      </c>
      <c r="H115" s="70"/>
      <c r="I115" s="148" t="s">
        <v>32</v>
      </c>
      <c r="J115" s="147" t="s">
        <v>33</v>
      </c>
      <c r="K115" s="148">
        <v>0</v>
      </c>
      <c r="L115" s="148" t="s">
        <v>32</v>
      </c>
      <c r="M115" s="147" t="s">
        <v>33</v>
      </c>
      <c r="N115" s="29" t="str">
        <f t="shared" si="18"/>
        <v/>
      </c>
      <c r="O115" s="29" t="str">
        <f t="shared" si="19"/>
        <v/>
      </c>
      <c r="P115" s="29" t="str">
        <f t="shared" si="20"/>
        <v/>
      </c>
      <c r="Q115" s="29">
        <f t="shared" si="21"/>
        <v>1135615</v>
      </c>
      <c r="R115" s="29" t="str">
        <f t="shared" si="22"/>
        <v/>
      </c>
      <c r="S115" s="29" t="str">
        <f t="shared" si="23"/>
        <v/>
      </c>
      <c r="T115" s="29">
        <f t="shared" si="24"/>
        <v>1135615</v>
      </c>
      <c r="U115" s="45">
        <v>1135615</v>
      </c>
      <c r="V115" s="45"/>
      <c r="W115" s="38" t="s">
        <v>34</v>
      </c>
      <c r="X115" s="29" t="s">
        <v>35</v>
      </c>
      <c r="Y115" s="146">
        <v>530</v>
      </c>
      <c r="Z115" s="33">
        <v>678</v>
      </c>
      <c r="AA115" s="34">
        <f t="shared" si="27"/>
        <v>0.27900000000000003</v>
      </c>
      <c r="AB115" s="33">
        <f t="shared" si="25"/>
        <v>678</v>
      </c>
      <c r="AC115" s="34">
        <f t="shared" si="28"/>
        <v>0.27924431755145851</v>
      </c>
      <c r="AD115" s="145">
        <f t="shared" si="31"/>
        <v>565</v>
      </c>
      <c r="AE115" s="105">
        <v>441.66699999999997</v>
      </c>
      <c r="AF115" s="34" t="s">
        <v>36</v>
      </c>
      <c r="AG115" s="34" t="s">
        <v>36</v>
      </c>
      <c r="AH115" s="34" t="s">
        <v>36</v>
      </c>
      <c r="AI115" s="29">
        <v>0.23699999999999999</v>
      </c>
      <c r="AJ115" s="29">
        <v>1.3439999999999999E-3</v>
      </c>
      <c r="AK115" s="29">
        <v>0</v>
      </c>
      <c r="AL115" s="29">
        <v>0</v>
      </c>
      <c r="AM115" s="29" t="s">
        <v>28</v>
      </c>
      <c r="AN115" s="44" t="s">
        <v>27</v>
      </c>
      <c r="AO115" s="29" t="s">
        <v>28</v>
      </c>
      <c r="AP115" s="29">
        <v>100</v>
      </c>
      <c r="AQ115" s="29">
        <v>800</v>
      </c>
      <c r="AR115" s="29">
        <v>800</v>
      </c>
      <c r="AS115" s="29">
        <v>210</v>
      </c>
      <c r="AT115" s="29">
        <v>23.7</v>
      </c>
      <c r="AU115" s="144">
        <v>0.13439999999999999</v>
      </c>
      <c r="AV115" s="36" t="s">
        <v>28</v>
      </c>
      <c r="AW115" s="102" t="s">
        <v>33</v>
      </c>
      <c r="AX115" s="129" t="s">
        <v>33</v>
      </c>
      <c r="AY115" s="106">
        <v>64300</v>
      </c>
      <c r="BD115" t="s">
        <v>29</v>
      </c>
      <c r="BE115" t="s">
        <v>4337</v>
      </c>
      <c r="BF115" t="s">
        <v>4739</v>
      </c>
      <c r="BH115" t="str">
        <f t="shared" si="29"/>
        <v/>
      </c>
      <c r="BJ115" t="str">
        <f t="shared" si="30"/>
        <v>OK</v>
      </c>
      <c r="BK115" s="130" t="s">
        <v>5302</v>
      </c>
      <c r="BL115" s="130" t="e">
        <v>#VALUE!</v>
      </c>
      <c r="BM115" s="131" t="s">
        <v>33</v>
      </c>
      <c r="BN115" s="131" t="e">
        <v>#VALUE!</v>
      </c>
      <c r="BO115" t="e">
        <v>#N/A</v>
      </c>
      <c r="BP115">
        <v>1300</v>
      </c>
    </row>
    <row r="116" spans="1:68" ht="25.2" x14ac:dyDescent="0.3">
      <c r="A116" s="1"/>
      <c r="B116" s="47">
        <v>84</v>
      </c>
      <c r="C116" s="45">
        <v>1087907</v>
      </c>
      <c r="D116" s="45">
        <v>1047825</v>
      </c>
      <c r="E116" s="45"/>
      <c r="F116" s="31" t="s">
        <v>131</v>
      </c>
      <c r="G116" s="37" t="s">
        <v>31</v>
      </c>
      <c r="H116" s="70"/>
      <c r="I116" s="148" t="s">
        <v>32</v>
      </c>
      <c r="J116" s="147" t="s">
        <v>33</v>
      </c>
      <c r="K116" s="148">
        <v>0</v>
      </c>
      <c r="L116" s="148" t="s">
        <v>32</v>
      </c>
      <c r="M116" s="147">
        <v>42823</v>
      </c>
      <c r="N116" s="29">
        <f t="shared" si="18"/>
        <v>1047825</v>
      </c>
      <c r="O116" s="29" t="str">
        <f t="shared" si="19"/>
        <v/>
      </c>
      <c r="P116" s="29" t="str">
        <f t="shared" si="20"/>
        <v/>
      </c>
      <c r="Q116" s="29" t="str">
        <f t="shared" si="21"/>
        <v/>
      </c>
      <c r="R116" s="29" t="str">
        <f t="shared" si="22"/>
        <v/>
      </c>
      <c r="S116" s="29" t="str">
        <f t="shared" si="23"/>
        <v/>
      </c>
      <c r="T116" s="29" t="str">
        <f t="shared" si="24"/>
        <v/>
      </c>
      <c r="U116" s="29"/>
      <c r="V116" s="29"/>
      <c r="W116" s="38" t="s">
        <v>34</v>
      </c>
      <c r="X116" s="37" t="s">
        <v>35</v>
      </c>
      <c r="Y116" s="146">
        <v>1281</v>
      </c>
      <c r="Z116" s="33">
        <v>1640</v>
      </c>
      <c r="AA116" s="34">
        <f t="shared" si="27"/>
        <v>0.28000000000000003</v>
      </c>
      <c r="AB116" s="33">
        <f t="shared" si="25"/>
        <v>1640</v>
      </c>
      <c r="AC116" s="34">
        <f t="shared" si="28"/>
        <v>0.28025011709601866</v>
      </c>
      <c r="AD116" s="145">
        <f t="shared" si="31"/>
        <v>1366.6669999999999</v>
      </c>
      <c r="AE116" s="105">
        <v>1067.5</v>
      </c>
      <c r="AF116" s="34" t="s">
        <v>36</v>
      </c>
      <c r="AG116" s="34" t="s">
        <v>36</v>
      </c>
      <c r="AH116" s="34" t="s">
        <v>36</v>
      </c>
      <c r="AI116" s="29">
        <v>0.187</v>
      </c>
      <c r="AJ116" s="29">
        <v>4.9919999999999999E-3</v>
      </c>
      <c r="AK116" s="29">
        <v>0</v>
      </c>
      <c r="AL116" s="29">
        <v>0</v>
      </c>
      <c r="AM116" s="29" t="s">
        <v>28</v>
      </c>
      <c r="AN116" s="44" t="s">
        <v>27</v>
      </c>
      <c r="AO116" s="29" t="s">
        <v>28</v>
      </c>
      <c r="AP116" s="29">
        <v>50</v>
      </c>
      <c r="AQ116" s="29">
        <v>800</v>
      </c>
      <c r="AR116" s="29">
        <v>390</v>
      </c>
      <c r="AS116" s="29">
        <v>800</v>
      </c>
      <c r="AT116" s="29">
        <v>9.35</v>
      </c>
      <c r="AU116" s="144">
        <v>0.24959999999999999</v>
      </c>
      <c r="AV116" s="36" t="s">
        <v>28</v>
      </c>
      <c r="AW116" s="102">
        <v>42786</v>
      </c>
      <c r="AX116" s="129" t="s">
        <v>33</v>
      </c>
      <c r="AY116" s="106">
        <v>36250</v>
      </c>
      <c r="BD116" t="s">
        <v>29</v>
      </c>
      <c r="BE116" t="s">
        <v>4338</v>
      </c>
      <c r="BF116" t="s">
        <v>4739</v>
      </c>
      <c r="BH116" t="str">
        <f t="shared" si="29"/>
        <v/>
      </c>
      <c r="BJ116" t="str">
        <f t="shared" si="30"/>
        <v>OK</v>
      </c>
      <c r="BK116" s="130" t="s">
        <v>5302</v>
      </c>
      <c r="BL116" s="130" t="e">
        <v>#VALUE!</v>
      </c>
      <c r="BM116" s="131" t="s">
        <v>33</v>
      </c>
      <c r="BN116" s="131" t="e">
        <v>#VALUE!</v>
      </c>
      <c r="BO116" t="e">
        <v>#N/A</v>
      </c>
      <c r="BP116">
        <v>0</v>
      </c>
    </row>
    <row r="117" spans="1:68" ht="25.2" x14ac:dyDescent="0.3">
      <c r="A117" s="1"/>
      <c r="B117" s="47">
        <v>85</v>
      </c>
      <c r="C117" s="45">
        <v>1047831</v>
      </c>
      <c r="D117" s="29"/>
      <c r="E117" s="29"/>
      <c r="F117" s="39" t="s">
        <v>132</v>
      </c>
      <c r="G117" s="29" t="s">
        <v>47</v>
      </c>
      <c r="H117" s="37"/>
      <c r="I117" s="148" t="s">
        <v>32</v>
      </c>
      <c r="J117" s="147" t="s">
        <v>33</v>
      </c>
      <c r="K117" s="148">
        <v>0</v>
      </c>
      <c r="L117" s="148" t="s">
        <v>32</v>
      </c>
      <c r="M117" s="147" t="s">
        <v>33</v>
      </c>
      <c r="N117" s="29" t="str">
        <f t="shared" si="18"/>
        <v/>
      </c>
      <c r="O117" s="29" t="str">
        <f t="shared" si="19"/>
        <v/>
      </c>
      <c r="P117" s="29" t="str">
        <f t="shared" si="20"/>
        <v/>
      </c>
      <c r="Q117" s="29" t="str">
        <f t="shared" si="21"/>
        <v/>
      </c>
      <c r="R117" s="29" t="str">
        <f t="shared" si="22"/>
        <v/>
      </c>
      <c r="S117" s="29" t="str">
        <f t="shared" si="23"/>
        <v/>
      </c>
      <c r="T117" s="29" t="str">
        <f t="shared" si="24"/>
        <v/>
      </c>
      <c r="U117" s="29"/>
      <c r="V117" s="29"/>
      <c r="W117" s="38" t="s">
        <v>34</v>
      </c>
      <c r="X117" s="29" t="s">
        <v>35</v>
      </c>
      <c r="Y117" s="146">
        <v>1725</v>
      </c>
      <c r="Z117" s="33">
        <v>2209</v>
      </c>
      <c r="AA117" s="34">
        <f t="shared" si="27"/>
        <v>0.28100000000000003</v>
      </c>
      <c r="AB117" s="33">
        <f t="shared" si="25"/>
        <v>2209</v>
      </c>
      <c r="AC117" s="34">
        <f t="shared" si="28"/>
        <v>0.2805794782608696</v>
      </c>
      <c r="AD117" s="145">
        <f t="shared" si="31"/>
        <v>1840.8330000000001</v>
      </c>
      <c r="AE117" s="105">
        <v>1437.5</v>
      </c>
      <c r="AF117" s="34" t="s">
        <v>36</v>
      </c>
      <c r="AG117" s="34" t="s">
        <v>36</v>
      </c>
      <c r="AH117" s="34" t="s">
        <v>36</v>
      </c>
      <c r="AI117" s="29">
        <v>0.32</v>
      </c>
      <c r="AJ117" s="29">
        <v>4.8640000000000003E-3</v>
      </c>
      <c r="AK117" s="29">
        <v>0</v>
      </c>
      <c r="AL117" s="29">
        <v>0</v>
      </c>
      <c r="AM117" s="29" t="s">
        <v>28</v>
      </c>
      <c r="AN117" s="44" t="s">
        <v>27</v>
      </c>
      <c r="AO117" s="29" t="s">
        <v>28</v>
      </c>
      <c r="AP117" s="29">
        <v>50</v>
      </c>
      <c r="AQ117" s="29">
        <v>800</v>
      </c>
      <c r="AR117" s="29">
        <v>380</v>
      </c>
      <c r="AS117" s="29">
        <v>800</v>
      </c>
      <c r="AT117" s="29">
        <v>16</v>
      </c>
      <c r="AU117" s="144">
        <v>0.2432</v>
      </c>
      <c r="AV117" s="36" t="s">
        <v>28</v>
      </c>
      <c r="AW117" s="102" t="s">
        <v>33</v>
      </c>
      <c r="AX117" s="129" t="s">
        <v>33</v>
      </c>
      <c r="AY117" s="106">
        <v>20600</v>
      </c>
      <c r="BD117" t="s">
        <v>29</v>
      </c>
      <c r="BE117" t="s">
        <v>4338</v>
      </c>
      <c r="BF117" t="s">
        <v>4739</v>
      </c>
      <c r="BH117" t="str">
        <f t="shared" si="29"/>
        <v/>
      </c>
      <c r="BJ117" t="str">
        <f t="shared" si="30"/>
        <v>OK</v>
      </c>
      <c r="BK117" s="130" t="s">
        <v>5302</v>
      </c>
      <c r="BL117" s="130" t="e">
        <v>#VALUE!</v>
      </c>
      <c r="BM117" s="131" t="s">
        <v>33</v>
      </c>
      <c r="BN117" s="131" t="e">
        <v>#VALUE!</v>
      </c>
      <c r="BO117" t="e">
        <v>#N/A</v>
      </c>
      <c r="BP117">
        <v>800</v>
      </c>
    </row>
    <row r="118" spans="1:68" ht="25.2" x14ac:dyDescent="0.3">
      <c r="A118" s="1"/>
      <c r="B118" s="47">
        <v>86</v>
      </c>
      <c r="C118" s="45">
        <v>1047837</v>
      </c>
      <c r="D118" s="29"/>
      <c r="E118" s="29"/>
      <c r="F118" s="31" t="s">
        <v>133</v>
      </c>
      <c r="G118" s="29" t="s">
        <v>31</v>
      </c>
      <c r="H118" s="37"/>
      <c r="I118" s="148" t="s">
        <v>32</v>
      </c>
      <c r="J118" s="147" t="s">
        <v>33</v>
      </c>
      <c r="K118" s="148">
        <v>0</v>
      </c>
      <c r="L118" s="148" t="s">
        <v>32</v>
      </c>
      <c r="M118" s="147" t="s">
        <v>33</v>
      </c>
      <c r="N118" s="29" t="str">
        <f t="shared" si="18"/>
        <v/>
      </c>
      <c r="O118" s="29" t="str">
        <f t="shared" si="19"/>
        <v/>
      </c>
      <c r="P118" s="29" t="str">
        <f t="shared" si="20"/>
        <v/>
      </c>
      <c r="Q118" s="29" t="str">
        <f t="shared" si="21"/>
        <v/>
      </c>
      <c r="R118" s="29" t="str">
        <f t="shared" si="22"/>
        <v/>
      </c>
      <c r="S118" s="29" t="str">
        <f t="shared" si="23"/>
        <v/>
      </c>
      <c r="T118" s="29" t="str">
        <f t="shared" si="24"/>
        <v/>
      </c>
      <c r="U118" s="29"/>
      <c r="V118" s="29"/>
      <c r="W118" s="38" t="s">
        <v>34</v>
      </c>
      <c r="X118" s="29" t="s">
        <v>35</v>
      </c>
      <c r="Y118" s="146">
        <v>2173</v>
      </c>
      <c r="Z118" s="33">
        <v>2781</v>
      </c>
      <c r="AA118" s="34">
        <f t="shared" si="27"/>
        <v>0.28000000000000003</v>
      </c>
      <c r="AB118" s="33">
        <f t="shared" si="25"/>
        <v>2781</v>
      </c>
      <c r="AC118" s="34">
        <f t="shared" si="28"/>
        <v>0.27979775053801198</v>
      </c>
      <c r="AD118" s="145">
        <f t="shared" si="31"/>
        <v>2317.5</v>
      </c>
      <c r="AE118" s="105">
        <v>1810.8330000000001</v>
      </c>
      <c r="AF118" s="34" t="s">
        <v>36</v>
      </c>
      <c r="AG118" s="34" t="s">
        <v>36</v>
      </c>
      <c r="AH118" s="34" t="s">
        <v>36</v>
      </c>
      <c r="AI118" s="29">
        <v>0.51</v>
      </c>
      <c r="AJ118" s="29">
        <v>5.7689999999999998E-3</v>
      </c>
      <c r="AK118" s="29">
        <v>0</v>
      </c>
      <c r="AL118" s="29">
        <v>0</v>
      </c>
      <c r="AM118" s="29" t="s">
        <v>28</v>
      </c>
      <c r="AN118" s="44" t="s">
        <v>27</v>
      </c>
      <c r="AO118" s="29" t="s">
        <v>28</v>
      </c>
      <c r="AP118" s="29">
        <v>50</v>
      </c>
      <c r="AQ118" s="29">
        <v>1050</v>
      </c>
      <c r="AR118" s="29">
        <v>1050</v>
      </c>
      <c r="AS118" s="29">
        <v>400</v>
      </c>
      <c r="AT118" s="29">
        <v>25.5</v>
      </c>
      <c r="AU118" s="144">
        <v>0.441</v>
      </c>
      <c r="AV118" s="36" t="s">
        <v>28</v>
      </c>
      <c r="AW118" s="102" t="s">
        <v>33</v>
      </c>
      <c r="AX118" s="129" t="s">
        <v>33</v>
      </c>
      <c r="AY118" s="106">
        <v>1750</v>
      </c>
      <c r="BD118" t="s">
        <v>29</v>
      </c>
      <c r="BE118" t="s">
        <v>4338</v>
      </c>
      <c r="BF118" t="s">
        <v>4739</v>
      </c>
      <c r="BH118" t="str">
        <f t="shared" si="29"/>
        <v/>
      </c>
      <c r="BJ118" t="str">
        <f t="shared" si="30"/>
        <v>OK</v>
      </c>
      <c r="BK118" s="130" t="s">
        <v>5302</v>
      </c>
      <c r="BL118" s="130" t="e">
        <v>#VALUE!</v>
      </c>
      <c r="BM118" s="131" t="s">
        <v>33</v>
      </c>
      <c r="BN118" s="131" t="e">
        <v>#VALUE!</v>
      </c>
      <c r="BO118" t="e">
        <v>#N/A</v>
      </c>
      <c r="BP118">
        <v>0</v>
      </c>
    </row>
    <row r="119" spans="1:68" ht="25.2" x14ac:dyDescent="0.3">
      <c r="A119" s="1"/>
      <c r="B119" s="47">
        <v>87</v>
      </c>
      <c r="C119" s="45">
        <v>1047838</v>
      </c>
      <c r="D119" s="29"/>
      <c r="E119" s="29"/>
      <c r="F119" s="31" t="s">
        <v>134</v>
      </c>
      <c r="G119" s="29" t="s">
        <v>31</v>
      </c>
      <c r="H119" s="37"/>
      <c r="I119" s="148" t="s">
        <v>32</v>
      </c>
      <c r="J119" s="147" t="s">
        <v>33</v>
      </c>
      <c r="K119" s="148">
        <v>0</v>
      </c>
      <c r="L119" s="148" t="s">
        <v>32</v>
      </c>
      <c r="M119" s="147" t="s">
        <v>33</v>
      </c>
      <c r="N119" s="29" t="str">
        <f t="shared" si="18"/>
        <v/>
      </c>
      <c r="O119" s="29" t="str">
        <f t="shared" si="19"/>
        <v/>
      </c>
      <c r="P119" s="29" t="str">
        <f t="shared" si="20"/>
        <v/>
      </c>
      <c r="Q119" s="29" t="str">
        <f t="shared" si="21"/>
        <v/>
      </c>
      <c r="R119" s="29" t="str">
        <f t="shared" si="22"/>
        <v/>
      </c>
      <c r="S119" s="29" t="str">
        <f t="shared" si="23"/>
        <v/>
      </c>
      <c r="T119" s="29" t="str">
        <f t="shared" si="24"/>
        <v/>
      </c>
      <c r="U119" s="29"/>
      <c r="V119" s="29"/>
      <c r="W119" s="38" t="s">
        <v>34</v>
      </c>
      <c r="X119" s="29" t="s">
        <v>35</v>
      </c>
      <c r="Y119" s="146">
        <v>2173</v>
      </c>
      <c r="Z119" s="33">
        <v>2781</v>
      </c>
      <c r="AA119" s="34">
        <f t="shared" si="27"/>
        <v>0.28000000000000003</v>
      </c>
      <c r="AB119" s="33">
        <f t="shared" si="25"/>
        <v>2781</v>
      </c>
      <c r="AC119" s="34">
        <f t="shared" si="28"/>
        <v>0.27979775053801198</v>
      </c>
      <c r="AD119" s="145">
        <f t="shared" si="31"/>
        <v>2317.5</v>
      </c>
      <c r="AE119" s="105">
        <v>1810.8330000000001</v>
      </c>
      <c r="AF119" s="34" t="s">
        <v>36</v>
      </c>
      <c r="AG119" s="34" t="s">
        <v>36</v>
      </c>
      <c r="AH119" s="34" t="s">
        <v>36</v>
      </c>
      <c r="AI119" s="29">
        <v>0.41499999999999998</v>
      </c>
      <c r="AJ119" s="29">
        <v>5.5989999999999998E-3</v>
      </c>
      <c r="AK119" s="29">
        <v>0</v>
      </c>
      <c r="AL119" s="29">
        <v>0</v>
      </c>
      <c r="AM119" s="29" t="s">
        <v>28</v>
      </c>
      <c r="AN119" s="44" t="s">
        <v>27</v>
      </c>
      <c r="AO119" s="29" t="s">
        <v>28</v>
      </c>
      <c r="AP119" s="29">
        <v>100</v>
      </c>
      <c r="AQ119" s="29">
        <v>1300</v>
      </c>
      <c r="AR119" s="29">
        <v>1300</v>
      </c>
      <c r="AS119" s="29">
        <v>400</v>
      </c>
      <c r="AT119" s="29">
        <v>41.5</v>
      </c>
      <c r="AU119" s="144">
        <v>0.67600000000000005</v>
      </c>
      <c r="AV119" s="36" t="s">
        <v>28</v>
      </c>
      <c r="AW119" s="102" t="s">
        <v>33</v>
      </c>
      <c r="AX119" s="129" t="s">
        <v>33</v>
      </c>
      <c r="AY119" s="106">
        <v>2800</v>
      </c>
      <c r="BD119" t="s">
        <v>29</v>
      </c>
      <c r="BE119" t="s">
        <v>4338</v>
      </c>
      <c r="BF119" t="s">
        <v>4739</v>
      </c>
      <c r="BH119" t="str">
        <f t="shared" si="29"/>
        <v/>
      </c>
      <c r="BJ119" t="str">
        <f t="shared" si="30"/>
        <v>OK</v>
      </c>
      <c r="BK119" s="130" t="s">
        <v>5302</v>
      </c>
      <c r="BL119" s="130" t="e">
        <v>#VALUE!</v>
      </c>
      <c r="BM119" s="131" t="s">
        <v>33</v>
      </c>
      <c r="BN119" s="131" t="e">
        <v>#VALUE!</v>
      </c>
      <c r="BO119" t="e">
        <v>#N/A</v>
      </c>
      <c r="BP119">
        <v>0</v>
      </c>
    </row>
    <row r="120" spans="1:68" x14ac:dyDescent="0.3">
      <c r="A120" s="1"/>
      <c r="B120" s="47">
        <v>88</v>
      </c>
      <c r="C120" s="45">
        <v>1059799</v>
      </c>
      <c r="D120" s="29"/>
      <c r="E120" s="29"/>
      <c r="F120" s="39" t="s">
        <v>135</v>
      </c>
      <c r="G120" s="29" t="s">
        <v>61</v>
      </c>
      <c r="H120" s="160" t="s">
        <v>136</v>
      </c>
      <c r="I120" s="148" t="s">
        <v>3798</v>
      </c>
      <c r="J120" s="147" t="s">
        <v>4036</v>
      </c>
      <c r="K120" s="148" t="e">
        <v>#N/A</v>
      </c>
      <c r="L120" s="148" t="s">
        <v>32</v>
      </c>
      <c r="M120" s="147" t="s">
        <v>33</v>
      </c>
      <c r="N120" s="29" t="str">
        <f t="shared" si="18"/>
        <v/>
      </c>
      <c r="O120" s="29" t="str">
        <f t="shared" si="19"/>
        <v/>
      </c>
      <c r="P120" s="29" t="str">
        <f t="shared" si="20"/>
        <v/>
      </c>
      <c r="Q120" s="29" t="str">
        <f t="shared" si="21"/>
        <v/>
      </c>
      <c r="R120" s="29" t="str">
        <f t="shared" si="22"/>
        <v/>
      </c>
      <c r="S120" s="29" t="str">
        <f t="shared" si="23"/>
        <v/>
      </c>
      <c r="T120" s="29" t="str">
        <f t="shared" si="24"/>
        <v/>
      </c>
      <c r="U120" s="29"/>
      <c r="V120" s="29"/>
      <c r="W120" s="32" t="s">
        <v>34</v>
      </c>
      <c r="X120" s="29" t="s">
        <v>35</v>
      </c>
      <c r="Y120" s="146">
        <v>191.47</v>
      </c>
      <c r="Z120" s="33">
        <v>191.47</v>
      </c>
      <c r="AA120" s="34">
        <f t="shared" si="27"/>
        <v>0</v>
      </c>
      <c r="AB120" s="33">
        <f t="shared" si="25"/>
        <v>191.47</v>
      </c>
      <c r="AC120" s="34">
        <f t="shared" si="28"/>
        <v>0</v>
      </c>
      <c r="AD120" s="145">
        <f t="shared" si="31"/>
        <v>159.55799999999999</v>
      </c>
      <c r="AE120" s="105">
        <v>159.55799999999999</v>
      </c>
      <c r="AF120" s="34" t="e">
        <v>#N/A</v>
      </c>
      <c r="AG120" s="34" t="e">
        <v>#N/A</v>
      </c>
      <c r="AH120" s="34" t="e">
        <v>#N/A</v>
      </c>
      <c r="AI120" s="29">
        <v>9.8000000000000004E-2</v>
      </c>
      <c r="AJ120" s="29">
        <v>6.8599999999999998E-4</v>
      </c>
      <c r="AK120" s="29">
        <v>0</v>
      </c>
      <c r="AL120" s="29">
        <v>0</v>
      </c>
      <c r="AM120" s="29" t="s">
        <v>27</v>
      </c>
      <c r="AN120" s="44" t="s">
        <v>27</v>
      </c>
      <c r="AO120" s="29" t="s">
        <v>27</v>
      </c>
      <c r="AP120" s="29">
        <v>100</v>
      </c>
      <c r="AQ120" s="29"/>
      <c r="AR120" s="29"/>
      <c r="AS120" s="29"/>
      <c r="AT120" s="29"/>
      <c r="AU120" s="144"/>
      <c r="AV120" s="36" t="s">
        <v>28</v>
      </c>
      <c r="AW120" s="102" t="s">
        <v>33</v>
      </c>
      <c r="AX120" s="129" t="s">
        <v>33</v>
      </c>
      <c r="AY120" s="106">
        <v>57100</v>
      </c>
      <c r="BD120" t="s">
        <v>29</v>
      </c>
      <c r="BE120" t="e">
        <v>#N/A</v>
      </c>
      <c r="BF120" t="e">
        <v>#N/A</v>
      </c>
      <c r="BH120" t="str">
        <f t="shared" si="29"/>
        <v/>
      </c>
      <c r="BJ120" t="str">
        <f t="shared" si="30"/>
        <v>OK</v>
      </c>
      <c r="BK120" s="130" t="s">
        <v>5302</v>
      </c>
      <c r="BL120" s="130" t="e">
        <v>#VALUE!</v>
      </c>
      <c r="BM120" s="131" t="s">
        <v>33</v>
      </c>
      <c r="BN120" s="131" t="e">
        <v>#VALUE!</v>
      </c>
      <c r="BO120" t="e">
        <v>#N/A</v>
      </c>
      <c r="BP120">
        <v>0</v>
      </c>
    </row>
    <row r="121" spans="1:68" x14ac:dyDescent="0.3">
      <c r="A121" s="1"/>
      <c r="B121" s="47">
        <v>89</v>
      </c>
      <c r="C121" s="45">
        <v>1059800</v>
      </c>
      <c r="D121" s="47"/>
      <c r="E121" s="47"/>
      <c r="F121" s="39" t="s">
        <v>137</v>
      </c>
      <c r="G121" s="29" t="s">
        <v>61</v>
      </c>
      <c r="H121" s="160" t="s">
        <v>136</v>
      </c>
      <c r="I121" s="148" t="s">
        <v>3798</v>
      </c>
      <c r="J121" s="147" t="s">
        <v>4036</v>
      </c>
      <c r="K121" s="148" t="e">
        <v>#N/A</v>
      </c>
      <c r="L121" s="148" t="s">
        <v>32</v>
      </c>
      <c r="M121" s="147">
        <v>42671</v>
      </c>
      <c r="N121" s="29" t="str">
        <f t="shared" si="18"/>
        <v/>
      </c>
      <c r="O121" s="29" t="str">
        <f t="shared" si="19"/>
        <v/>
      </c>
      <c r="P121" s="29" t="str">
        <f t="shared" si="20"/>
        <v/>
      </c>
      <c r="Q121" s="29" t="str">
        <f t="shared" si="21"/>
        <v/>
      </c>
      <c r="R121" s="29" t="str">
        <f t="shared" si="22"/>
        <v/>
      </c>
      <c r="S121" s="29" t="str">
        <f t="shared" si="23"/>
        <v/>
      </c>
      <c r="T121" s="29" t="str">
        <f t="shared" si="24"/>
        <v/>
      </c>
      <c r="U121" s="29"/>
      <c r="V121" s="29"/>
      <c r="W121" s="32" t="s">
        <v>34</v>
      </c>
      <c r="X121" s="29" t="s">
        <v>35</v>
      </c>
      <c r="Y121" s="146">
        <v>256.17</v>
      </c>
      <c r="Z121" s="33">
        <v>256.17</v>
      </c>
      <c r="AA121" s="34">
        <f t="shared" si="27"/>
        <v>0</v>
      </c>
      <c r="AB121" s="33">
        <f t="shared" si="25"/>
        <v>256.17</v>
      </c>
      <c r="AC121" s="34">
        <f t="shared" si="28"/>
        <v>0</v>
      </c>
      <c r="AD121" s="145">
        <f t="shared" si="31"/>
        <v>213.47499999999999</v>
      </c>
      <c r="AE121" s="105">
        <v>213.47499999999999</v>
      </c>
      <c r="AF121" s="34" t="e">
        <v>#N/A</v>
      </c>
      <c r="AG121" s="34" t="e">
        <v>#N/A</v>
      </c>
      <c r="AH121" s="34" t="e">
        <v>#N/A</v>
      </c>
      <c r="AI121" s="29">
        <v>0.152</v>
      </c>
      <c r="AJ121" s="29">
        <v>1.0300000000000001E-3</v>
      </c>
      <c r="AK121" s="29">
        <v>0</v>
      </c>
      <c r="AL121" s="29">
        <v>0</v>
      </c>
      <c r="AM121" s="29" t="s">
        <v>27</v>
      </c>
      <c r="AN121" s="44" t="s">
        <v>27</v>
      </c>
      <c r="AO121" s="29" t="s">
        <v>27</v>
      </c>
      <c r="AP121" s="29">
        <v>100</v>
      </c>
      <c r="AQ121" s="29"/>
      <c r="AR121" s="29"/>
      <c r="AS121" s="29"/>
      <c r="AT121" s="29"/>
      <c r="AU121" s="144"/>
      <c r="AV121" s="36" t="s">
        <v>28</v>
      </c>
      <c r="AW121" s="102" t="s">
        <v>33</v>
      </c>
      <c r="AX121" s="129" t="s">
        <v>33</v>
      </c>
      <c r="AY121" s="106">
        <v>86100</v>
      </c>
      <c r="BD121" t="s">
        <v>29</v>
      </c>
      <c r="BE121" t="e">
        <v>#N/A</v>
      </c>
      <c r="BF121" t="e">
        <v>#N/A</v>
      </c>
      <c r="BH121" t="str">
        <f t="shared" si="29"/>
        <v/>
      </c>
      <c r="BJ121" t="str">
        <f t="shared" si="30"/>
        <v>OK</v>
      </c>
      <c r="BK121" s="130" t="s">
        <v>5302</v>
      </c>
      <c r="BL121" s="130" t="e">
        <v>#VALUE!</v>
      </c>
      <c r="BM121" s="131" t="s">
        <v>33</v>
      </c>
      <c r="BN121" s="131" t="e">
        <v>#VALUE!</v>
      </c>
      <c r="BO121" t="e">
        <v>#N/A</v>
      </c>
      <c r="BP121">
        <v>0</v>
      </c>
    </row>
    <row r="122" spans="1:68" x14ac:dyDescent="0.3">
      <c r="A122" s="1"/>
      <c r="B122" s="47">
        <v>90</v>
      </c>
      <c r="C122" s="45">
        <v>1059802</v>
      </c>
      <c r="D122" s="29"/>
      <c r="E122" s="29"/>
      <c r="F122" s="39" t="s">
        <v>139</v>
      </c>
      <c r="G122" s="29" t="s">
        <v>61</v>
      </c>
      <c r="H122" s="160" t="s">
        <v>136</v>
      </c>
      <c r="I122" s="148" t="s">
        <v>3798</v>
      </c>
      <c r="J122" s="147" t="s">
        <v>4036</v>
      </c>
      <c r="K122" s="148" t="e">
        <v>#N/A</v>
      </c>
      <c r="L122" s="148" t="s">
        <v>32</v>
      </c>
      <c r="M122" s="147" t="s">
        <v>33</v>
      </c>
      <c r="N122" s="29" t="str">
        <f t="shared" si="18"/>
        <v/>
      </c>
      <c r="O122" s="29" t="str">
        <f t="shared" si="19"/>
        <v/>
      </c>
      <c r="P122" s="29" t="str">
        <f t="shared" si="20"/>
        <v/>
      </c>
      <c r="Q122" s="29" t="str">
        <f t="shared" si="21"/>
        <v/>
      </c>
      <c r="R122" s="29" t="str">
        <f t="shared" si="22"/>
        <v/>
      </c>
      <c r="S122" s="29" t="str">
        <f t="shared" si="23"/>
        <v/>
      </c>
      <c r="T122" s="29" t="str">
        <f t="shared" si="24"/>
        <v/>
      </c>
      <c r="U122" s="29"/>
      <c r="V122" s="29"/>
      <c r="W122" s="32" t="s">
        <v>34</v>
      </c>
      <c r="X122" s="29" t="s">
        <v>35</v>
      </c>
      <c r="Y122" s="146">
        <v>940</v>
      </c>
      <c r="Z122" s="33">
        <v>940</v>
      </c>
      <c r="AA122" s="34">
        <f t="shared" si="27"/>
        <v>0</v>
      </c>
      <c r="AB122" s="33">
        <f t="shared" si="25"/>
        <v>940</v>
      </c>
      <c r="AC122" s="34">
        <f t="shared" si="28"/>
        <v>0</v>
      </c>
      <c r="AD122" s="145">
        <f t="shared" si="31"/>
        <v>783.33299999999997</v>
      </c>
      <c r="AE122" s="105">
        <v>783.33299999999997</v>
      </c>
      <c r="AF122" s="34" t="e">
        <v>#N/A</v>
      </c>
      <c r="AG122" s="34" t="e">
        <v>#N/A</v>
      </c>
      <c r="AH122" s="34" t="e">
        <v>#N/A</v>
      </c>
      <c r="AI122" s="29">
        <v>0.42799999999999999</v>
      </c>
      <c r="AJ122" s="29">
        <v>2.3210000000000001E-3</v>
      </c>
      <c r="AK122" s="29">
        <v>0</v>
      </c>
      <c r="AL122" s="29">
        <v>0</v>
      </c>
      <c r="AM122" s="29" t="s">
        <v>27</v>
      </c>
      <c r="AN122" s="44" t="s">
        <v>27</v>
      </c>
      <c r="AO122" s="29" t="s">
        <v>27</v>
      </c>
      <c r="AP122" s="29">
        <v>50</v>
      </c>
      <c r="AQ122" s="29"/>
      <c r="AR122" s="29"/>
      <c r="AS122" s="29"/>
      <c r="AT122" s="29"/>
      <c r="AU122" s="144"/>
      <c r="AV122" s="36" t="s">
        <v>28</v>
      </c>
      <c r="AW122" s="102" t="s">
        <v>33</v>
      </c>
      <c r="AX122" s="129" t="s">
        <v>33</v>
      </c>
      <c r="AY122" s="106" t="e">
        <v>#N/A</v>
      </c>
      <c r="BD122" t="s">
        <v>29</v>
      </c>
      <c r="BE122" t="e">
        <v>#N/A</v>
      </c>
      <c r="BF122" t="e">
        <v>#N/A</v>
      </c>
      <c r="BH122" t="str">
        <f t="shared" si="29"/>
        <v/>
      </c>
      <c r="BJ122" t="str">
        <f t="shared" si="30"/>
        <v>OK</v>
      </c>
      <c r="BK122" s="130" t="s">
        <v>5302</v>
      </c>
      <c r="BL122" s="130" t="e">
        <v>#VALUE!</v>
      </c>
      <c r="BM122" s="131" t="s">
        <v>33</v>
      </c>
      <c r="BN122" s="131" t="e">
        <v>#VALUE!</v>
      </c>
      <c r="BO122" t="e">
        <v>#N/A</v>
      </c>
      <c r="BP122">
        <v>0</v>
      </c>
    </row>
    <row r="123" spans="1:68" ht="25.2" x14ac:dyDescent="0.3">
      <c r="A123" s="1"/>
      <c r="B123" s="47">
        <v>91</v>
      </c>
      <c r="C123" s="45">
        <v>1089020</v>
      </c>
      <c r="D123" s="37"/>
      <c r="E123" s="37"/>
      <c r="F123" s="31" t="s">
        <v>140</v>
      </c>
      <c r="G123" s="37" t="s">
        <v>31</v>
      </c>
      <c r="H123" s="70"/>
      <c r="I123" s="148" t="s">
        <v>32</v>
      </c>
      <c r="J123" s="147" t="s">
        <v>33</v>
      </c>
      <c r="K123" s="148">
        <v>0</v>
      </c>
      <c r="L123" s="148" t="s">
        <v>32</v>
      </c>
      <c r="M123" s="147" t="s">
        <v>33</v>
      </c>
      <c r="N123" s="29" t="str">
        <f t="shared" si="18"/>
        <v/>
      </c>
      <c r="O123" s="29" t="str">
        <f t="shared" si="19"/>
        <v/>
      </c>
      <c r="P123" s="29" t="str">
        <f t="shared" si="20"/>
        <v/>
      </c>
      <c r="Q123" s="29">
        <f t="shared" si="21"/>
        <v>1135613</v>
      </c>
      <c r="R123" s="29">
        <f t="shared" si="22"/>
        <v>1135974</v>
      </c>
      <c r="S123" s="29" t="str">
        <f t="shared" si="23"/>
        <v/>
      </c>
      <c r="T123" s="29" t="str">
        <f t="shared" si="24"/>
        <v>1135613, 1135974</v>
      </c>
      <c r="U123" s="41" t="s">
        <v>5257</v>
      </c>
      <c r="V123" s="41"/>
      <c r="W123" s="38" t="s">
        <v>34</v>
      </c>
      <c r="X123" s="37" t="s">
        <v>35</v>
      </c>
      <c r="Y123" s="146">
        <v>292.19</v>
      </c>
      <c r="Z123" s="33">
        <v>374</v>
      </c>
      <c r="AA123" s="34">
        <f t="shared" si="27"/>
        <v>0.28000000000000003</v>
      </c>
      <c r="AB123" s="33">
        <f t="shared" si="25"/>
        <v>374</v>
      </c>
      <c r="AC123" s="34">
        <f t="shared" si="28"/>
        <v>0.27998866492533631</v>
      </c>
      <c r="AD123" s="145">
        <f t="shared" si="31"/>
        <v>311.66699999999997</v>
      </c>
      <c r="AE123" s="105">
        <v>243.49199999999999</v>
      </c>
      <c r="AF123" s="34" t="s">
        <v>36</v>
      </c>
      <c r="AG123" s="34" t="s">
        <v>36</v>
      </c>
      <c r="AH123" s="34" t="s">
        <v>36</v>
      </c>
      <c r="AI123" s="29">
        <v>0.11700000000000001</v>
      </c>
      <c r="AJ123" s="29">
        <v>6.0800000000000003E-4</v>
      </c>
      <c r="AK123" s="29">
        <v>2297</v>
      </c>
      <c r="AL123" s="29">
        <v>0</v>
      </c>
      <c r="AM123" s="29" t="s">
        <v>28</v>
      </c>
      <c r="AN123" s="44" t="s">
        <v>27</v>
      </c>
      <c r="AO123" s="29" t="s">
        <v>28</v>
      </c>
      <c r="AP123" s="29">
        <v>100</v>
      </c>
      <c r="AQ123" s="29">
        <v>780</v>
      </c>
      <c r="AR123" s="29">
        <v>100</v>
      </c>
      <c r="AS123" s="29">
        <v>780</v>
      </c>
      <c r="AT123" s="29">
        <v>11.700000000000001</v>
      </c>
      <c r="AU123" s="144">
        <v>6.0839999999999998E-2</v>
      </c>
      <c r="AV123" s="36" t="s">
        <v>28</v>
      </c>
      <c r="AW123" s="102">
        <v>42769</v>
      </c>
      <c r="AX123" s="129" t="s">
        <v>33</v>
      </c>
      <c r="AY123" s="106">
        <v>1162181</v>
      </c>
      <c r="BD123" t="s">
        <v>85</v>
      </c>
      <c r="BE123" t="e">
        <v>#N/A</v>
      </c>
      <c r="BF123">
        <v>0</v>
      </c>
      <c r="BH123" t="str">
        <f t="shared" si="29"/>
        <v>AV</v>
      </c>
      <c r="BJ123" t="str">
        <f t="shared" si="30"/>
        <v>OK</v>
      </c>
      <c r="BK123" s="130" t="s">
        <v>5302</v>
      </c>
      <c r="BL123" s="130" t="e">
        <v>#VALUE!</v>
      </c>
      <c r="BM123" s="131" t="s">
        <v>33</v>
      </c>
      <c r="BN123" s="131" t="e">
        <v>#VALUE!</v>
      </c>
      <c r="BO123" t="e">
        <v>#N/A</v>
      </c>
      <c r="BP123">
        <v>136086</v>
      </c>
    </row>
    <row r="124" spans="1:68" ht="25.2" x14ac:dyDescent="0.3">
      <c r="A124" s="1"/>
      <c r="B124" s="47">
        <v>92</v>
      </c>
      <c r="C124" s="45">
        <v>1089023</v>
      </c>
      <c r="D124" s="37"/>
      <c r="E124" s="37"/>
      <c r="F124" s="31" t="s">
        <v>142</v>
      </c>
      <c r="G124" s="37" t="s">
        <v>31</v>
      </c>
      <c r="H124" s="70"/>
      <c r="I124" s="148" t="s">
        <v>3798</v>
      </c>
      <c r="J124" s="147" t="s">
        <v>33</v>
      </c>
      <c r="K124" s="148">
        <v>0</v>
      </c>
      <c r="L124" s="148" t="s">
        <v>32</v>
      </c>
      <c r="M124" s="147" t="s">
        <v>33</v>
      </c>
      <c r="N124" s="29" t="str">
        <f t="shared" si="18"/>
        <v/>
      </c>
      <c r="O124" s="29" t="str">
        <f t="shared" si="19"/>
        <v/>
      </c>
      <c r="P124" s="29" t="str">
        <f t="shared" si="20"/>
        <v/>
      </c>
      <c r="Q124" s="29">
        <f t="shared" si="21"/>
        <v>1135614</v>
      </c>
      <c r="R124" s="29">
        <f t="shared" si="22"/>
        <v>1135975</v>
      </c>
      <c r="S124" s="29" t="str">
        <f t="shared" si="23"/>
        <v/>
      </c>
      <c r="T124" s="29" t="str">
        <f t="shared" si="24"/>
        <v>1135614, 1135975</v>
      </c>
      <c r="U124" s="41" t="s">
        <v>5258</v>
      </c>
      <c r="V124" s="41"/>
      <c r="W124" s="38" t="s">
        <v>34</v>
      </c>
      <c r="X124" s="37" t="s">
        <v>35</v>
      </c>
      <c r="Y124" s="146">
        <v>390.88</v>
      </c>
      <c r="Z124" s="33">
        <v>500</v>
      </c>
      <c r="AA124" s="34">
        <f t="shared" si="27"/>
        <v>0.27900000000000003</v>
      </c>
      <c r="AB124" s="33">
        <f t="shared" si="25"/>
        <v>500</v>
      </c>
      <c r="AC124" s="34">
        <f t="shared" si="28"/>
        <v>0.27916729345813895</v>
      </c>
      <c r="AD124" s="145">
        <f t="shared" si="31"/>
        <v>416.66699999999997</v>
      </c>
      <c r="AE124" s="105">
        <v>325.733</v>
      </c>
      <c r="AF124" s="34" t="s">
        <v>36</v>
      </c>
      <c r="AG124" s="34" t="s">
        <v>138</v>
      </c>
      <c r="AH124" s="34" t="s">
        <v>138</v>
      </c>
      <c r="AI124" s="29">
        <v>0.17399999999999999</v>
      </c>
      <c r="AJ124" s="29">
        <v>9.4300000000000004E-4</v>
      </c>
      <c r="AK124" s="29">
        <v>0</v>
      </c>
      <c r="AL124" s="29">
        <v>0</v>
      </c>
      <c r="AM124" s="29" t="s">
        <v>28</v>
      </c>
      <c r="AN124" s="44" t="s">
        <v>27</v>
      </c>
      <c r="AO124" s="29" t="s">
        <v>28</v>
      </c>
      <c r="AP124" s="29">
        <v>100</v>
      </c>
      <c r="AQ124" s="29">
        <v>780</v>
      </c>
      <c r="AR124" s="29">
        <v>155</v>
      </c>
      <c r="AS124" s="29">
        <v>780</v>
      </c>
      <c r="AT124" s="29">
        <v>17.399999999999999</v>
      </c>
      <c r="AU124" s="144">
        <v>9.4301999999999997E-2</v>
      </c>
      <c r="AV124" s="36" t="s">
        <v>28</v>
      </c>
      <c r="AW124" s="102">
        <v>42769</v>
      </c>
      <c r="AX124" s="129" t="s">
        <v>33</v>
      </c>
      <c r="AY124" s="106">
        <v>43000</v>
      </c>
      <c r="BD124" t="s">
        <v>85</v>
      </c>
      <c r="BE124" t="e">
        <v>#N/A</v>
      </c>
      <c r="BF124">
        <v>0</v>
      </c>
      <c r="BH124" t="str">
        <f t="shared" si="29"/>
        <v/>
      </c>
      <c r="BJ124" t="str">
        <f t="shared" si="30"/>
        <v>OK</v>
      </c>
      <c r="BK124" s="130" t="s">
        <v>5302</v>
      </c>
      <c r="BL124" s="130" t="e">
        <v>#VALUE!</v>
      </c>
      <c r="BM124" s="131" t="s">
        <v>33</v>
      </c>
      <c r="BN124" s="131" t="e">
        <v>#VALUE!</v>
      </c>
      <c r="BO124" t="e">
        <v>#N/A</v>
      </c>
      <c r="BP124">
        <v>3300</v>
      </c>
    </row>
    <row r="125" spans="1:68" x14ac:dyDescent="0.3">
      <c r="A125" s="1"/>
      <c r="B125" s="47">
        <v>93</v>
      </c>
      <c r="C125" s="45">
        <v>1089024</v>
      </c>
      <c r="D125" s="37"/>
      <c r="E125" s="37"/>
      <c r="F125" s="31" t="s">
        <v>143</v>
      </c>
      <c r="G125" s="37" t="s">
        <v>31</v>
      </c>
      <c r="H125" s="70"/>
      <c r="I125" s="148" t="s">
        <v>3798</v>
      </c>
      <c r="J125" s="147" t="s">
        <v>33</v>
      </c>
      <c r="K125" s="148">
        <v>0</v>
      </c>
      <c r="L125" s="148" t="s">
        <v>32</v>
      </c>
      <c r="M125" s="147" t="s">
        <v>33</v>
      </c>
      <c r="N125" s="29" t="str">
        <f t="shared" si="18"/>
        <v/>
      </c>
      <c r="O125" s="29" t="str">
        <f t="shared" si="19"/>
        <v/>
      </c>
      <c r="P125" s="29" t="str">
        <f t="shared" si="20"/>
        <v/>
      </c>
      <c r="Q125" s="29">
        <f t="shared" si="21"/>
        <v>1135615</v>
      </c>
      <c r="R125" s="29" t="str">
        <f t="shared" si="22"/>
        <v/>
      </c>
      <c r="S125" s="29" t="str">
        <f t="shared" si="23"/>
        <v/>
      </c>
      <c r="T125" s="29">
        <f t="shared" si="24"/>
        <v>1135615</v>
      </c>
      <c r="U125" s="45">
        <v>1135615</v>
      </c>
      <c r="V125" s="45"/>
      <c r="W125" s="38" t="s">
        <v>34</v>
      </c>
      <c r="X125" s="37" t="s">
        <v>35</v>
      </c>
      <c r="Y125" s="146">
        <v>591</v>
      </c>
      <c r="Z125" s="33">
        <v>756</v>
      </c>
      <c r="AA125" s="34">
        <f t="shared" si="27"/>
        <v>0.27900000000000003</v>
      </c>
      <c r="AB125" s="33">
        <f t="shared" si="25"/>
        <v>756</v>
      </c>
      <c r="AC125" s="34">
        <f t="shared" si="28"/>
        <v>0.27918781725888325</v>
      </c>
      <c r="AD125" s="145">
        <f t="shared" si="31"/>
        <v>630</v>
      </c>
      <c r="AE125" s="105">
        <v>492.5</v>
      </c>
      <c r="AF125" s="34" t="s">
        <v>36</v>
      </c>
      <c r="AG125" s="34" t="s">
        <v>138</v>
      </c>
      <c r="AH125" s="34" t="s">
        <v>138</v>
      </c>
      <c r="AI125" s="29">
        <v>0.27400000000000002</v>
      </c>
      <c r="AJ125" s="29">
        <v>1.4109999999999999E-3</v>
      </c>
      <c r="AK125" s="29">
        <v>0</v>
      </c>
      <c r="AL125" s="29">
        <v>0</v>
      </c>
      <c r="AM125" s="29" t="s">
        <v>28</v>
      </c>
      <c r="AN125" s="44" t="s">
        <v>27</v>
      </c>
      <c r="AO125" s="29" t="s">
        <v>28</v>
      </c>
      <c r="AP125" s="29">
        <v>50</v>
      </c>
      <c r="AQ125" s="29">
        <v>780</v>
      </c>
      <c r="AR125" s="29">
        <v>116</v>
      </c>
      <c r="AS125" s="29">
        <v>780</v>
      </c>
      <c r="AT125" s="29">
        <v>13.700000000000001</v>
      </c>
      <c r="AU125" s="144">
        <v>7.0573999999999998E-2</v>
      </c>
      <c r="AV125" s="36" t="s">
        <v>28</v>
      </c>
      <c r="AW125" s="102">
        <v>42769</v>
      </c>
      <c r="AX125" s="129" t="s">
        <v>33</v>
      </c>
      <c r="AY125" s="106">
        <v>15300</v>
      </c>
      <c r="BD125" t="s">
        <v>85</v>
      </c>
      <c r="BE125" t="e">
        <v>#N/A</v>
      </c>
      <c r="BF125">
        <v>0</v>
      </c>
      <c r="BH125" t="str">
        <f t="shared" si="29"/>
        <v/>
      </c>
      <c r="BJ125" t="str">
        <f t="shared" si="30"/>
        <v>OK</v>
      </c>
      <c r="BK125" s="130" t="s">
        <v>5302</v>
      </c>
      <c r="BL125" s="130" t="e">
        <v>#VALUE!</v>
      </c>
      <c r="BM125" s="131" t="s">
        <v>33</v>
      </c>
      <c r="BN125" s="131" t="e">
        <v>#VALUE!</v>
      </c>
      <c r="BO125" t="e">
        <v>#N/A</v>
      </c>
      <c r="BP125">
        <v>4100</v>
      </c>
    </row>
    <row r="126" spans="1:68" x14ac:dyDescent="0.3">
      <c r="A126" s="49" t="s">
        <v>33</v>
      </c>
      <c r="B126" s="47">
        <v>94</v>
      </c>
      <c r="C126" s="124" t="s">
        <v>4783</v>
      </c>
      <c r="D126" s="108"/>
      <c r="E126" s="108"/>
      <c r="F126" s="39"/>
      <c r="G126" s="29"/>
      <c r="H126" s="108"/>
      <c r="I126" s="148" t="s">
        <v>33</v>
      </c>
      <c r="J126" s="147" t="s">
        <v>33</v>
      </c>
      <c r="K126" s="148" t="e">
        <v>#N/A</v>
      </c>
      <c r="L126" s="148" t="s">
        <v>32</v>
      </c>
      <c r="M126" s="147" t="s">
        <v>33</v>
      </c>
      <c r="N126" s="29" t="str">
        <f t="shared" si="18"/>
        <v/>
      </c>
      <c r="O126" s="29" t="str">
        <f t="shared" si="19"/>
        <v/>
      </c>
      <c r="P126" s="29" t="str">
        <f t="shared" si="20"/>
        <v/>
      </c>
      <c r="Q126" s="29" t="str">
        <f t="shared" si="21"/>
        <v/>
      </c>
      <c r="R126" s="29" t="str">
        <f t="shared" si="22"/>
        <v/>
      </c>
      <c r="S126" s="29" t="str">
        <f t="shared" si="23"/>
        <v/>
      </c>
      <c r="T126" s="29" t="str">
        <f t="shared" si="24"/>
        <v/>
      </c>
      <c r="U126" s="73"/>
      <c r="V126" s="73"/>
      <c r="W126" s="32"/>
      <c r="X126" s="29"/>
      <c r="Y126" s="146">
        <v>0</v>
      </c>
      <c r="Z126" s="33"/>
      <c r="AA126" s="34" t="e">
        <f t="shared" si="27"/>
        <v>#DIV/0!</v>
      </c>
      <c r="AB126" s="33">
        <f t="shared" si="25"/>
        <v>0</v>
      </c>
      <c r="AC126" s="34" t="e">
        <f t="shared" si="28"/>
        <v>#DIV/0!</v>
      </c>
      <c r="AD126" s="145"/>
      <c r="AE126" s="105">
        <v>0</v>
      </c>
      <c r="AF126" s="34" t="e">
        <v>#N/A</v>
      </c>
      <c r="AG126" s="34" t="e">
        <v>#N/A</v>
      </c>
      <c r="AH126" s="34" t="e">
        <v>#N/A</v>
      </c>
      <c r="AI126" s="29"/>
      <c r="AJ126" s="29"/>
      <c r="AK126" s="29">
        <v>0</v>
      </c>
      <c r="AL126" s="29">
        <v>0</v>
      </c>
      <c r="AM126" s="29" t="s">
        <v>27</v>
      </c>
      <c r="AN126" s="158" t="s">
        <v>28</v>
      </c>
      <c r="AO126" s="29" t="s">
        <v>28</v>
      </c>
      <c r="AP126" s="29" t="s">
        <v>33</v>
      </c>
      <c r="AQ126" s="29"/>
      <c r="AR126" s="29"/>
      <c r="AS126" s="29"/>
      <c r="AT126" s="29"/>
      <c r="AU126" s="144"/>
      <c r="AV126" s="36" t="s">
        <v>33</v>
      </c>
      <c r="AW126" s="102" t="s">
        <v>33</v>
      </c>
      <c r="AX126" s="129" t="s">
        <v>5288</v>
      </c>
      <c r="AY126" s="106" t="e">
        <v>#N/A</v>
      </c>
      <c r="BD126" t="e">
        <v>#N/A</v>
      </c>
      <c r="BE126" t="e">
        <v>#N/A</v>
      </c>
      <c r="BF126" t="e">
        <v>#N/A</v>
      </c>
      <c r="BH126" t="str">
        <f t="shared" si="29"/>
        <v/>
      </c>
      <c r="BJ126" t="str">
        <f t="shared" si="30"/>
        <v>OK</v>
      </c>
      <c r="BK126" s="130">
        <v>0</v>
      </c>
      <c r="BL126" s="130" t="s">
        <v>37</v>
      </c>
      <c r="BM126" s="131" t="s">
        <v>33</v>
      </c>
      <c r="BN126" s="131" t="s">
        <v>37</v>
      </c>
      <c r="BO126">
        <v>0</v>
      </c>
      <c r="BP126">
        <v>0</v>
      </c>
    </row>
    <row r="127" spans="1:68" ht="25.2" x14ac:dyDescent="0.3">
      <c r="A127" s="51"/>
      <c r="B127" s="47"/>
      <c r="C127" s="45">
        <v>1136073</v>
      </c>
      <c r="D127" s="47">
        <v>1012858</v>
      </c>
      <c r="E127" s="55" t="s">
        <v>4962</v>
      </c>
      <c r="F127" s="30" t="s">
        <v>5406</v>
      </c>
      <c r="G127" s="37" t="s">
        <v>42</v>
      </c>
      <c r="H127" s="157" t="s">
        <v>4781</v>
      </c>
      <c r="I127" s="148"/>
      <c r="J127" s="147"/>
      <c r="K127" s="148"/>
      <c r="L127" s="148"/>
      <c r="M127" s="147"/>
      <c r="N127" s="29">
        <f t="shared" si="18"/>
        <v>1012858</v>
      </c>
      <c r="O127" s="29" t="str">
        <f t="shared" si="19"/>
        <v/>
      </c>
      <c r="P127" s="29" t="str">
        <f t="shared" si="20"/>
        <v/>
      </c>
      <c r="Q127" s="29" t="str">
        <f t="shared" si="21"/>
        <v/>
      </c>
      <c r="R127" s="29" t="str">
        <f t="shared" si="22"/>
        <v/>
      </c>
      <c r="S127" s="29" t="str">
        <f t="shared" si="23"/>
        <v/>
      </c>
      <c r="T127" s="29" t="str">
        <f t="shared" si="24"/>
        <v/>
      </c>
      <c r="U127" s="29"/>
      <c r="V127" s="29"/>
      <c r="W127" s="38" t="s">
        <v>157</v>
      </c>
      <c r="X127" s="37" t="s">
        <v>35</v>
      </c>
      <c r="Y127" s="146"/>
      <c r="Z127" s="33">
        <v>155.88</v>
      </c>
      <c r="AA127" s="34"/>
      <c r="AB127" s="33">
        <f t="shared" si="25"/>
        <v>155.88</v>
      </c>
      <c r="AC127" s="34"/>
      <c r="AD127" s="145">
        <f t="shared" ref="AD127:AD190" si="32">ROUND(Z127/1.2,3)</f>
        <v>129.9</v>
      </c>
      <c r="AE127" s="105"/>
      <c r="AF127" s="34"/>
      <c r="AG127" s="34"/>
      <c r="AH127" s="34"/>
      <c r="AI127" s="29">
        <v>6.6000000000000003E-2</v>
      </c>
      <c r="AJ127" s="29">
        <v>1.17E-3</v>
      </c>
      <c r="AK127" s="29">
        <v>0</v>
      </c>
      <c r="AL127" s="29">
        <v>0</v>
      </c>
      <c r="AM127" s="29" t="s">
        <v>28</v>
      </c>
      <c r="AN127" s="29" t="s">
        <v>28</v>
      </c>
      <c r="AO127" s="29" t="s">
        <v>28</v>
      </c>
      <c r="AP127" s="29">
        <v>50</v>
      </c>
      <c r="AQ127" s="29">
        <v>580</v>
      </c>
      <c r="AR127" s="29">
        <v>580</v>
      </c>
      <c r="AS127" s="29">
        <v>180</v>
      </c>
      <c r="AT127" s="29">
        <v>3.4</v>
      </c>
      <c r="AU127" s="29">
        <v>6.0552000000000002E-2</v>
      </c>
      <c r="AV127" s="36"/>
      <c r="AW127" s="102"/>
      <c r="AX127" s="129" t="s">
        <v>4770</v>
      </c>
      <c r="AY127" s="106"/>
      <c r="BH127" t="str">
        <f t="shared" si="29"/>
        <v>AV</v>
      </c>
      <c r="BJ127" t="str">
        <f t="shared" si="30"/>
        <v>OK</v>
      </c>
      <c r="BK127" s="130">
        <v>155.88</v>
      </c>
      <c r="BL127" s="130" t="s">
        <v>37</v>
      </c>
      <c r="BM127" s="131">
        <v>155.88</v>
      </c>
      <c r="BN127" s="131" t="s">
        <v>37</v>
      </c>
      <c r="BO127" t="e">
        <v>#N/A</v>
      </c>
      <c r="BP127">
        <v>0</v>
      </c>
    </row>
    <row r="128" spans="1:68" ht="25.2" x14ac:dyDescent="0.3">
      <c r="A128" s="51"/>
      <c r="B128" s="47"/>
      <c r="C128" s="45">
        <v>1136074</v>
      </c>
      <c r="D128" s="47">
        <v>1012862</v>
      </c>
      <c r="E128" s="55" t="s">
        <v>4963</v>
      </c>
      <c r="F128" s="30" t="s">
        <v>5407</v>
      </c>
      <c r="G128" s="37" t="s">
        <v>42</v>
      </c>
      <c r="H128" s="157" t="s">
        <v>4781</v>
      </c>
      <c r="I128" s="148"/>
      <c r="J128" s="147"/>
      <c r="K128" s="148"/>
      <c r="L128" s="148"/>
      <c r="M128" s="147"/>
      <c r="N128" s="29">
        <f t="shared" si="18"/>
        <v>1012862</v>
      </c>
      <c r="O128" s="29" t="str">
        <f t="shared" si="19"/>
        <v/>
      </c>
      <c r="P128" s="29" t="str">
        <f t="shared" si="20"/>
        <v/>
      </c>
      <c r="Q128" s="29" t="str">
        <f t="shared" si="21"/>
        <v/>
      </c>
      <c r="R128" s="29" t="str">
        <f t="shared" si="22"/>
        <v/>
      </c>
      <c r="S128" s="29" t="str">
        <f t="shared" si="23"/>
        <v/>
      </c>
      <c r="T128" s="29" t="str">
        <f t="shared" si="24"/>
        <v/>
      </c>
      <c r="U128" s="29"/>
      <c r="V128" s="29"/>
      <c r="W128" s="38" t="s">
        <v>157</v>
      </c>
      <c r="X128" s="37" t="s">
        <v>35</v>
      </c>
      <c r="Y128" s="146"/>
      <c r="Z128" s="33">
        <v>174.1</v>
      </c>
      <c r="AA128" s="34"/>
      <c r="AB128" s="33">
        <f t="shared" si="25"/>
        <v>174.1</v>
      </c>
      <c r="AC128" s="34"/>
      <c r="AD128" s="145">
        <f t="shared" si="32"/>
        <v>145.083</v>
      </c>
      <c r="AE128" s="105"/>
      <c r="AF128" s="34"/>
      <c r="AG128" s="34"/>
      <c r="AH128" s="34"/>
      <c r="AI128" s="29">
        <v>6.8000000000000005E-2</v>
      </c>
      <c r="AJ128" s="29">
        <v>1.5590000000000001E-3</v>
      </c>
      <c r="AK128" s="29">
        <v>0</v>
      </c>
      <c r="AL128" s="29">
        <v>0</v>
      </c>
      <c r="AM128" s="29" t="s">
        <v>28</v>
      </c>
      <c r="AN128" s="29" t="s">
        <v>28</v>
      </c>
      <c r="AO128" s="29" t="s">
        <v>28</v>
      </c>
      <c r="AP128" s="29">
        <v>50</v>
      </c>
      <c r="AQ128" s="29">
        <v>570</v>
      </c>
      <c r="AR128" s="29">
        <v>570</v>
      </c>
      <c r="AS128" s="29">
        <v>230</v>
      </c>
      <c r="AT128" s="29">
        <v>3.6</v>
      </c>
      <c r="AU128" s="29">
        <v>7.4727000000000002E-2</v>
      </c>
      <c r="AV128" s="36"/>
      <c r="AW128" s="102"/>
      <c r="AX128" s="129" t="s">
        <v>4770</v>
      </c>
      <c r="AY128" s="106"/>
      <c r="BH128" t="str">
        <f t="shared" si="29"/>
        <v>AV</v>
      </c>
      <c r="BJ128" t="str">
        <f t="shared" si="30"/>
        <v>OK</v>
      </c>
      <c r="BK128" s="130">
        <v>174.1</v>
      </c>
      <c r="BL128" s="130" t="s">
        <v>37</v>
      </c>
      <c r="BM128" s="131">
        <v>174.1</v>
      </c>
      <c r="BN128" s="131" t="s">
        <v>37</v>
      </c>
      <c r="BO128" t="e">
        <v>#N/A</v>
      </c>
      <c r="BP128">
        <v>0</v>
      </c>
    </row>
    <row r="129" spans="1:68" ht="25.2" x14ac:dyDescent="0.3">
      <c r="A129" s="51"/>
      <c r="B129" s="47"/>
      <c r="C129" s="45">
        <v>1136075</v>
      </c>
      <c r="D129" s="47">
        <v>1012866</v>
      </c>
      <c r="E129" s="55" t="s">
        <v>4969</v>
      </c>
      <c r="F129" s="180" t="s">
        <v>5408</v>
      </c>
      <c r="G129" s="37" t="s">
        <v>47</v>
      </c>
      <c r="H129" s="157" t="s">
        <v>4781</v>
      </c>
      <c r="I129" s="148"/>
      <c r="J129" s="147"/>
      <c r="K129" s="148"/>
      <c r="L129" s="148"/>
      <c r="M129" s="147"/>
      <c r="N129" s="29">
        <f t="shared" si="18"/>
        <v>1012866</v>
      </c>
      <c r="O129" s="29" t="str">
        <f t="shared" si="19"/>
        <v/>
      </c>
      <c r="P129" s="29" t="str">
        <f t="shared" si="20"/>
        <v/>
      </c>
      <c r="Q129" s="29" t="str">
        <f t="shared" si="21"/>
        <v/>
      </c>
      <c r="R129" s="29" t="str">
        <f t="shared" si="22"/>
        <v/>
      </c>
      <c r="S129" s="29" t="str">
        <f t="shared" si="23"/>
        <v/>
      </c>
      <c r="T129" s="29" t="str">
        <f t="shared" si="24"/>
        <v/>
      </c>
      <c r="U129" s="29"/>
      <c r="V129" s="29"/>
      <c r="W129" s="38" t="s">
        <v>157</v>
      </c>
      <c r="X129" s="37" t="s">
        <v>35</v>
      </c>
      <c r="Y129" s="146"/>
      <c r="Z129" s="33">
        <v>225.44</v>
      </c>
      <c r="AA129" s="34"/>
      <c r="AB129" s="33">
        <f t="shared" si="25"/>
        <v>225.44</v>
      </c>
      <c r="AC129" s="34"/>
      <c r="AD129" s="145">
        <f t="shared" si="32"/>
        <v>187.86699999999999</v>
      </c>
      <c r="AE129" s="105"/>
      <c r="AF129" s="34"/>
      <c r="AG129" s="34"/>
      <c r="AH129" s="34"/>
      <c r="AI129" s="29"/>
      <c r="AJ129" s="29"/>
      <c r="AK129" s="29">
        <v>0</v>
      </c>
      <c r="AL129" s="29">
        <v>0</v>
      </c>
      <c r="AM129" s="29" t="s">
        <v>28</v>
      </c>
      <c r="AN129" s="44" t="s">
        <v>27</v>
      </c>
      <c r="AO129" s="29" t="s">
        <v>28</v>
      </c>
      <c r="AP129" s="29"/>
      <c r="AQ129" s="29"/>
      <c r="AR129" s="29"/>
      <c r="AS129" s="29"/>
      <c r="AT129" s="29"/>
      <c r="AU129" s="144"/>
      <c r="AV129" s="36"/>
      <c r="AW129" s="102"/>
      <c r="AX129" s="129" t="s">
        <v>4770</v>
      </c>
      <c r="AY129" s="106"/>
      <c r="BH129" t="str">
        <f t="shared" si="29"/>
        <v>AV</v>
      </c>
      <c r="BJ129" t="str">
        <f t="shared" si="30"/>
        <v>OK</v>
      </c>
      <c r="BK129" s="130" t="s">
        <v>5302</v>
      </c>
      <c r="BL129" s="130" t="e">
        <v>#VALUE!</v>
      </c>
      <c r="BM129" s="131">
        <v>225.44</v>
      </c>
      <c r="BN129" s="131" t="s">
        <v>37</v>
      </c>
      <c r="BO129" t="e">
        <v>#N/A</v>
      </c>
      <c r="BP129">
        <v>0</v>
      </c>
    </row>
    <row r="130" spans="1:68" ht="25.2" x14ac:dyDescent="0.3">
      <c r="A130" s="51"/>
      <c r="B130" s="47"/>
      <c r="C130" s="45">
        <v>1136076</v>
      </c>
      <c r="D130" s="47">
        <v>1012859</v>
      </c>
      <c r="E130" s="55" t="s">
        <v>4964</v>
      </c>
      <c r="F130" s="30" t="s">
        <v>5409</v>
      </c>
      <c r="G130" s="37" t="s">
        <v>42</v>
      </c>
      <c r="H130" s="157" t="s">
        <v>4781</v>
      </c>
      <c r="I130" s="148"/>
      <c r="J130" s="147"/>
      <c r="K130" s="148"/>
      <c r="L130" s="148"/>
      <c r="M130" s="147"/>
      <c r="N130" s="29">
        <f t="shared" si="18"/>
        <v>1012859</v>
      </c>
      <c r="O130" s="29" t="str">
        <f t="shared" si="19"/>
        <v/>
      </c>
      <c r="P130" s="29" t="str">
        <f t="shared" si="20"/>
        <v/>
      </c>
      <c r="Q130" s="29" t="str">
        <f t="shared" si="21"/>
        <v/>
      </c>
      <c r="R130" s="29" t="str">
        <f t="shared" si="22"/>
        <v/>
      </c>
      <c r="S130" s="29" t="str">
        <f t="shared" si="23"/>
        <v/>
      </c>
      <c r="T130" s="29" t="str">
        <f t="shared" si="24"/>
        <v/>
      </c>
      <c r="U130" s="29"/>
      <c r="V130" s="29"/>
      <c r="W130" s="38" t="s">
        <v>157</v>
      </c>
      <c r="X130" s="37" t="s">
        <v>35</v>
      </c>
      <c r="Y130" s="146"/>
      <c r="Z130" s="33">
        <v>155.88</v>
      </c>
      <c r="AA130" s="34"/>
      <c r="AB130" s="33">
        <f t="shared" si="25"/>
        <v>155.88</v>
      </c>
      <c r="AC130" s="34"/>
      <c r="AD130" s="145">
        <f t="shared" si="32"/>
        <v>129.9</v>
      </c>
      <c r="AE130" s="105"/>
      <c r="AF130" s="34"/>
      <c r="AG130" s="34"/>
      <c r="AH130" s="34"/>
      <c r="AI130" s="29">
        <v>6.6000000000000003E-2</v>
      </c>
      <c r="AJ130" s="29">
        <v>1.17E-3</v>
      </c>
      <c r="AK130" s="29">
        <v>0</v>
      </c>
      <c r="AL130" s="29">
        <v>0</v>
      </c>
      <c r="AM130" s="29" t="s">
        <v>28</v>
      </c>
      <c r="AN130" s="29" t="s">
        <v>28</v>
      </c>
      <c r="AO130" s="29" t="s">
        <v>28</v>
      </c>
      <c r="AP130" s="29">
        <v>50</v>
      </c>
      <c r="AQ130" s="29">
        <v>580</v>
      </c>
      <c r="AR130" s="29">
        <v>580</v>
      </c>
      <c r="AS130" s="29">
        <v>180</v>
      </c>
      <c r="AT130" s="29">
        <v>3.4</v>
      </c>
      <c r="AU130" s="29">
        <v>6.0552000000000002E-2</v>
      </c>
      <c r="AV130" s="36"/>
      <c r="AW130" s="102"/>
      <c r="AX130" s="129" t="s">
        <v>4770</v>
      </c>
      <c r="AY130" s="106"/>
      <c r="BH130" t="str">
        <f t="shared" si="29"/>
        <v>AV</v>
      </c>
      <c r="BJ130" t="str">
        <f t="shared" si="30"/>
        <v>OK</v>
      </c>
      <c r="BK130" s="130">
        <v>155.88</v>
      </c>
      <c r="BL130" s="130" t="s">
        <v>37</v>
      </c>
      <c r="BM130" s="131">
        <v>155.88</v>
      </c>
      <c r="BN130" s="131" t="s">
        <v>37</v>
      </c>
      <c r="BO130" t="e">
        <v>#N/A</v>
      </c>
      <c r="BP130">
        <v>0</v>
      </c>
    </row>
    <row r="131" spans="1:68" ht="25.2" x14ac:dyDescent="0.3">
      <c r="A131" s="51"/>
      <c r="B131" s="47"/>
      <c r="C131" s="45">
        <v>1136077</v>
      </c>
      <c r="D131" s="47">
        <v>1012863</v>
      </c>
      <c r="E131" s="55" t="s">
        <v>4970</v>
      </c>
      <c r="F131" s="30" t="s">
        <v>5410</v>
      </c>
      <c r="G131" s="37" t="s">
        <v>47</v>
      </c>
      <c r="H131" s="157" t="s">
        <v>4781</v>
      </c>
      <c r="I131" s="148"/>
      <c r="J131" s="147"/>
      <c r="K131" s="148"/>
      <c r="L131" s="148"/>
      <c r="M131" s="147"/>
      <c r="N131" s="29">
        <f t="shared" si="18"/>
        <v>1012863</v>
      </c>
      <c r="O131" s="29" t="str">
        <f t="shared" si="19"/>
        <v/>
      </c>
      <c r="P131" s="29" t="str">
        <f t="shared" si="20"/>
        <v/>
      </c>
      <c r="Q131" s="29" t="str">
        <f t="shared" si="21"/>
        <v/>
      </c>
      <c r="R131" s="29" t="str">
        <f t="shared" si="22"/>
        <v/>
      </c>
      <c r="S131" s="29" t="str">
        <f t="shared" si="23"/>
        <v/>
      </c>
      <c r="T131" s="29" t="str">
        <f t="shared" si="24"/>
        <v/>
      </c>
      <c r="U131" s="29"/>
      <c r="V131" s="29"/>
      <c r="W131" s="38" t="s">
        <v>157</v>
      </c>
      <c r="X131" s="37" t="s">
        <v>35</v>
      </c>
      <c r="Y131" s="146"/>
      <c r="Z131" s="33">
        <v>174.1</v>
      </c>
      <c r="AA131" s="34"/>
      <c r="AB131" s="33">
        <f t="shared" si="25"/>
        <v>174.1</v>
      </c>
      <c r="AC131" s="34"/>
      <c r="AD131" s="145">
        <f t="shared" si="32"/>
        <v>145.083</v>
      </c>
      <c r="AE131" s="105"/>
      <c r="AF131" s="34"/>
      <c r="AG131" s="34"/>
      <c r="AH131" s="34"/>
      <c r="AI131" s="29">
        <v>6.8000000000000005E-2</v>
      </c>
      <c r="AJ131" s="29">
        <v>1.5590000000000001E-3</v>
      </c>
      <c r="AK131" s="29">
        <v>0</v>
      </c>
      <c r="AL131" s="29">
        <v>0</v>
      </c>
      <c r="AM131" s="29" t="s">
        <v>28</v>
      </c>
      <c r="AN131" s="29" t="s">
        <v>28</v>
      </c>
      <c r="AO131" s="29" t="s">
        <v>28</v>
      </c>
      <c r="AP131" s="29">
        <v>50</v>
      </c>
      <c r="AQ131" s="29">
        <v>570</v>
      </c>
      <c r="AR131" s="29">
        <v>570</v>
      </c>
      <c r="AS131" s="29">
        <v>230</v>
      </c>
      <c r="AT131" s="29">
        <v>3.6</v>
      </c>
      <c r="AU131" s="29">
        <v>7.4727000000000002E-2</v>
      </c>
      <c r="AV131" s="36"/>
      <c r="AW131" s="102"/>
      <c r="AX131" s="129" t="s">
        <v>4770</v>
      </c>
      <c r="AY131" s="106"/>
      <c r="BH131" t="str">
        <f t="shared" si="29"/>
        <v>AV</v>
      </c>
      <c r="BJ131" t="str">
        <f t="shared" si="30"/>
        <v>OK</v>
      </c>
      <c r="BK131" s="130">
        <v>174.1</v>
      </c>
      <c r="BL131" s="130" t="s">
        <v>37</v>
      </c>
      <c r="BM131" s="131">
        <v>174.1</v>
      </c>
      <c r="BN131" s="131" t="s">
        <v>37</v>
      </c>
      <c r="BO131" t="e">
        <v>#N/A</v>
      </c>
      <c r="BP131">
        <v>0</v>
      </c>
    </row>
    <row r="132" spans="1:68" ht="25.2" x14ac:dyDescent="0.3">
      <c r="A132" s="51"/>
      <c r="B132" s="47"/>
      <c r="C132" s="45">
        <v>1136078</v>
      </c>
      <c r="D132" s="47">
        <v>1012867</v>
      </c>
      <c r="E132" s="55" t="s">
        <v>4971</v>
      </c>
      <c r="F132" s="180" t="s">
        <v>5411</v>
      </c>
      <c r="G132" s="37" t="s">
        <v>47</v>
      </c>
      <c r="H132" s="157" t="s">
        <v>4781</v>
      </c>
      <c r="I132" s="148"/>
      <c r="J132" s="147"/>
      <c r="K132" s="148"/>
      <c r="L132" s="148"/>
      <c r="M132" s="147"/>
      <c r="N132" s="29">
        <f t="shared" si="18"/>
        <v>1012867</v>
      </c>
      <c r="O132" s="29" t="str">
        <f t="shared" si="19"/>
        <v/>
      </c>
      <c r="P132" s="29" t="str">
        <f t="shared" si="20"/>
        <v/>
      </c>
      <c r="Q132" s="29" t="str">
        <f t="shared" si="21"/>
        <v/>
      </c>
      <c r="R132" s="29" t="str">
        <f t="shared" si="22"/>
        <v/>
      </c>
      <c r="S132" s="29" t="str">
        <f t="shared" si="23"/>
        <v/>
      </c>
      <c r="T132" s="29" t="str">
        <f t="shared" si="24"/>
        <v/>
      </c>
      <c r="U132" s="29"/>
      <c r="V132" s="29"/>
      <c r="W132" s="38" t="s">
        <v>157</v>
      </c>
      <c r="X132" s="37" t="s">
        <v>35</v>
      </c>
      <c r="Y132" s="146"/>
      <c r="Z132" s="33">
        <v>225.44</v>
      </c>
      <c r="AA132" s="34"/>
      <c r="AB132" s="33">
        <f t="shared" si="25"/>
        <v>225.44</v>
      </c>
      <c r="AC132" s="34"/>
      <c r="AD132" s="145">
        <f t="shared" si="32"/>
        <v>187.86699999999999</v>
      </c>
      <c r="AE132" s="105"/>
      <c r="AF132" s="34"/>
      <c r="AG132" s="34"/>
      <c r="AH132" s="34"/>
      <c r="AI132" s="29"/>
      <c r="AJ132" s="29"/>
      <c r="AK132" s="29">
        <v>0</v>
      </c>
      <c r="AL132" s="29">
        <v>0</v>
      </c>
      <c r="AM132" s="29" t="s">
        <v>28</v>
      </c>
      <c r="AN132" s="44" t="s">
        <v>27</v>
      </c>
      <c r="AO132" s="29" t="s">
        <v>28</v>
      </c>
      <c r="AP132" s="29"/>
      <c r="AQ132" s="29"/>
      <c r="AR132" s="29"/>
      <c r="AS132" s="29"/>
      <c r="AT132" s="29"/>
      <c r="AU132" s="144"/>
      <c r="AV132" s="36"/>
      <c r="AW132" s="102"/>
      <c r="AX132" s="129" t="s">
        <v>4770</v>
      </c>
      <c r="AY132" s="106"/>
      <c r="BH132" t="str">
        <f t="shared" si="29"/>
        <v>AV</v>
      </c>
      <c r="BJ132" t="str">
        <f t="shared" si="30"/>
        <v>OK</v>
      </c>
      <c r="BK132" s="130" t="s">
        <v>5302</v>
      </c>
      <c r="BL132" s="130" t="e">
        <v>#VALUE!</v>
      </c>
      <c r="BM132" s="131">
        <v>225.44</v>
      </c>
      <c r="BN132" s="131" t="s">
        <v>37</v>
      </c>
      <c r="BO132" t="e">
        <v>#N/A</v>
      </c>
      <c r="BP132">
        <v>0</v>
      </c>
    </row>
    <row r="133" spans="1:68" ht="25.2" x14ac:dyDescent="0.3">
      <c r="A133" s="51"/>
      <c r="B133" s="47"/>
      <c r="C133" s="45">
        <v>1136079</v>
      </c>
      <c r="D133" s="47">
        <v>1012860</v>
      </c>
      <c r="E133" s="55" t="s">
        <v>4965</v>
      </c>
      <c r="F133" s="30" t="s">
        <v>5412</v>
      </c>
      <c r="G133" s="37" t="s">
        <v>42</v>
      </c>
      <c r="H133" s="157" t="s">
        <v>4781</v>
      </c>
      <c r="I133" s="148"/>
      <c r="J133" s="147"/>
      <c r="K133" s="148"/>
      <c r="L133" s="148"/>
      <c r="M133" s="147"/>
      <c r="N133" s="29">
        <f t="shared" si="18"/>
        <v>1012860</v>
      </c>
      <c r="O133" s="29" t="str">
        <f t="shared" si="19"/>
        <v/>
      </c>
      <c r="P133" s="29" t="str">
        <f t="shared" si="20"/>
        <v/>
      </c>
      <c r="Q133" s="29" t="str">
        <f t="shared" si="21"/>
        <v/>
      </c>
      <c r="R133" s="29" t="str">
        <f t="shared" si="22"/>
        <v/>
      </c>
      <c r="S133" s="29" t="str">
        <f t="shared" si="23"/>
        <v/>
      </c>
      <c r="T133" s="29" t="str">
        <f t="shared" si="24"/>
        <v/>
      </c>
      <c r="U133" s="29"/>
      <c r="V133" s="29"/>
      <c r="W133" s="38" t="s">
        <v>157</v>
      </c>
      <c r="X133" s="37" t="s">
        <v>35</v>
      </c>
      <c r="Y133" s="146"/>
      <c r="Z133" s="33">
        <v>139.26</v>
      </c>
      <c r="AA133" s="34"/>
      <c r="AB133" s="33">
        <f t="shared" si="25"/>
        <v>139.26</v>
      </c>
      <c r="AC133" s="34"/>
      <c r="AD133" s="145">
        <f t="shared" si="32"/>
        <v>116.05</v>
      </c>
      <c r="AE133" s="105"/>
      <c r="AF133" s="34"/>
      <c r="AG133" s="34"/>
      <c r="AH133" s="34"/>
      <c r="AI133" s="29"/>
      <c r="AJ133" s="29"/>
      <c r="AK133" s="29">
        <v>0</v>
      </c>
      <c r="AL133" s="29">
        <v>0</v>
      </c>
      <c r="AM133" s="29" t="s">
        <v>28</v>
      </c>
      <c r="AN133" s="44" t="s">
        <v>27</v>
      </c>
      <c r="AO133" s="29" t="s">
        <v>28</v>
      </c>
      <c r="AP133" s="29"/>
      <c r="AQ133" s="29"/>
      <c r="AR133" s="29"/>
      <c r="AS133" s="29"/>
      <c r="AT133" s="29"/>
      <c r="AU133" s="144"/>
      <c r="AV133" s="36"/>
      <c r="AW133" s="102"/>
      <c r="AX133" s="129" t="s">
        <v>4770</v>
      </c>
      <c r="AY133" s="106"/>
      <c r="BH133" t="str">
        <f t="shared" si="29"/>
        <v>AV</v>
      </c>
      <c r="BJ133" t="str">
        <f t="shared" si="30"/>
        <v>OK</v>
      </c>
      <c r="BK133" s="130" t="s">
        <v>5302</v>
      </c>
      <c r="BL133" s="130" t="e">
        <v>#VALUE!</v>
      </c>
      <c r="BM133" s="131">
        <v>139.26</v>
      </c>
      <c r="BN133" s="131" t="s">
        <v>37</v>
      </c>
      <c r="BO133" t="e">
        <v>#N/A</v>
      </c>
      <c r="BP133">
        <v>0</v>
      </c>
    </row>
    <row r="134" spans="1:68" ht="25.2" x14ac:dyDescent="0.3">
      <c r="A134" s="51"/>
      <c r="B134" s="47"/>
      <c r="C134" s="45">
        <v>1136080</v>
      </c>
      <c r="D134" s="47">
        <v>1012864</v>
      </c>
      <c r="E134" s="55" t="s">
        <v>4966</v>
      </c>
      <c r="F134" s="30" t="s">
        <v>5413</v>
      </c>
      <c r="G134" s="37" t="s">
        <v>42</v>
      </c>
      <c r="H134" s="157" t="s">
        <v>4781</v>
      </c>
      <c r="I134" s="148"/>
      <c r="J134" s="147"/>
      <c r="K134" s="148"/>
      <c r="L134" s="148"/>
      <c r="M134" s="147"/>
      <c r="N134" s="29">
        <f t="shared" ref="N134:N197" si="33">IFERROR(MID($D134,1,7)+0,"")</f>
        <v>1012864</v>
      </c>
      <c r="O134" s="29" t="str">
        <f t="shared" ref="O134:O197" si="34">IFERROR(MID($D134,10,7)+0,"")</f>
        <v/>
      </c>
      <c r="P134" s="29" t="str">
        <f t="shared" ref="P134:P197" si="35">IFERROR(MID($D134,19,7)+0,"")</f>
        <v/>
      </c>
      <c r="Q134" s="29" t="str">
        <f t="shared" ref="Q134:Q197" si="36">IF(IFERROR(MID($U134,1,7)+0,"")&lt;1130000,"",IFERROR(MID($U134,1,7)+0,""))</f>
        <v/>
      </c>
      <c r="R134" s="29" t="str">
        <f t="shared" ref="R134:R197" si="37">IF(IFERROR(MID($U134,10,7)+0,"")&lt;1130000,"",IFERROR(MID($U134,10,7)+0,""))</f>
        <v/>
      </c>
      <c r="S134" s="29" t="str">
        <f t="shared" ref="S134:S197" si="38">IF(IFERROR(MID($U134,19,7)+0,"")&lt;1130000,"",IFERROR(MID($U134,19,7)+0,""))</f>
        <v/>
      </c>
      <c r="T134" s="29" t="str">
        <f t="shared" ref="T134:T197" si="39">IF(Q134="","",IF(R134="",Q134,Q134&amp;", "&amp;R134))</f>
        <v/>
      </c>
      <c r="U134" s="29"/>
      <c r="V134" s="29"/>
      <c r="W134" s="38" t="s">
        <v>157</v>
      </c>
      <c r="X134" s="37" t="s">
        <v>35</v>
      </c>
      <c r="Y134" s="146"/>
      <c r="Z134" s="33">
        <v>155.88</v>
      </c>
      <c r="AA134" s="34"/>
      <c r="AB134" s="33">
        <f t="shared" ref="AB134:AB197" si="40">IF(OR(W134="VLD MLC components",W134="VLD MLC pipes",W134="VLD PEX components",W134="VLD PEX pipes",W134="VLD PHC components",W134="VLD PHC pipes"),"По запросу",Z134)</f>
        <v>155.88</v>
      </c>
      <c r="AC134" s="34"/>
      <c r="AD134" s="145">
        <f t="shared" si="32"/>
        <v>129.9</v>
      </c>
      <c r="AE134" s="105"/>
      <c r="AF134" s="34"/>
      <c r="AG134" s="34"/>
      <c r="AH134" s="34"/>
      <c r="AI134" s="29"/>
      <c r="AJ134" s="29"/>
      <c r="AK134" s="29">
        <v>0</v>
      </c>
      <c r="AL134" s="29">
        <v>0</v>
      </c>
      <c r="AM134" s="29" t="s">
        <v>28</v>
      </c>
      <c r="AN134" s="44" t="s">
        <v>27</v>
      </c>
      <c r="AO134" s="29" t="s">
        <v>28</v>
      </c>
      <c r="AP134" s="29"/>
      <c r="AQ134" s="29"/>
      <c r="AR134" s="29"/>
      <c r="AS134" s="29"/>
      <c r="AT134" s="29"/>
      <c r="AU134" s="144"/>
      <c r="AV134" s="36"/>
      <c r="AW134" s="102"/>
      <c r="AX134" s="129" t="s">
        <v>4770</v>
      </c>
      <c r="AY134" s="106"/>
      <c r="BH134" t="str">
        <f t="shared" si="29"/>
        <v>AV</v>
      </c>
      <c r="BJ134" t="str">
        <f t="shared" si="30"/>
        <v>OK</v>
      </c>
      <c r="BK134" s="130" t="s">
        <v>5302</v>
      </c>
      <c r="BL134" s="130" t="e">
        <v>#VALUE!</v>
      </c>
      <c r="BM134" s="131">
        <v>155.88</v>
      </c>
      <c r="BN134" s="131" t="s">
        <v>37</v>
      </c>
      <c r="BO134" t="e">
        <v>#N/A</v>
      </c>
      <c r="BP134">
        <v>0</v>
      </c>
    </row>
    <row r="135" spans="1:68" ht="25.2" x14ac:dyDescent="0.3">
      <c r="A135" s="51"/>
      <c r="B135" s="47"/>
      <c r="C135" s="45">
        <v>1136081</v>
      </c>
      <c r="D135" s="47">
        <v>1012869</v>
      </c>
      <c r="E135" s="55" t="s">
        <v>4967</v>
      </c>
      <c r="F135" s="30" t="s">
        <v>5414</v>
      </c>
      <c r="G135" s="37" t="s">
        <v>42</v>
      </c>
      <c r="H135" s="157" t="s">
        <v>4781</v>
      </c>
      <c r="I135" s="148"/>
      <c r="J135" s="147"/>
      <c r="K135" s="148"/>
      <c r="L135" s="148"/>
      <c r="M135" s="147"/>
      <c r="N135" s="29">
        <f t="shared" si="33"/>
        <v>1012869</v>
      </c>
      <c r="O135" s="29" t="str">
        <f t="shared" si="34"/>
        <v/>
      </c>
      <c r="P135" s="29" t="str">
        <f t="shared" si="35"/>
        <v/>
      </c>
      <c r="Q135" s="29" t="str">
        <f t="shared" si="36"/>
        <v/>
      </c>
      <c r="R135" s="29" t="str">
        <f t="shared" si="37"/>
        <v/>
      </c>
      <c r="S135" s="29" t="str">
        <f t="shared" si="38"/>
        <v/>
      </c>
      <c r="T135" s="29" t="str">
        <f t="shared" si="39"/>
        <v/>
      </c>
      <c r="U135" s="29"/>
      <c r="V135" s="29"/>
      <c r="W135" s="38" t="s">
        <v>157</v>
      </c>
      <c r="X135" s="37" t="s">
        <v>35</v>
      </c>
      <c r="Y135" s="146"/>
      <c r="Z135" s="33">
        <v>200.56</v>
      </c>
      <c r="AA135" s="34"/>
      <c r="AB135" s="33">
        <f t="shared" si="40"/>
        <v>200.56</v>
      </c>
      <c r="AC135" s="34"/>
      <c r="AD135" s="145">
        <f t="shared" si="32"/>
        <v>167.13300000000001</v>
      </c>
      <c r="AE135" s="105"/>
      <c r="AF135" s="34"/>
      <c r="AG135" s="34"/>
      <c r="AH135" s="34"/>
      <c r="AI135" s="29"/>
      <c r="AJ135" s="29"/>
      <c r="AK135" s="29">
        <v>0</v>
      </c>
      <c r="AL135" s="29">
        <v>0</v>
      </c>
      <c r="AM135" s="29" t="s">
        <v>28</v>
      </c>
      <c r="AN135" s="44" t="s">
        <v>27</v>
      </c>
      <c r="AO135" s="29" t="s">
        <v>28</v>
      </c>
      <c r="AP135" s="29"/>
      <c r="AQ135" s="29"/>
      <c r="AR135" s="29"/>
      <c r="AS135" s="29"/>
      <c r="AT135" s="29"/>
      <c r="AU135" s="144"/>
      <c r="AV135" s="36"/>
      <c r="AW135" s="102"/>
      <c r="AX135" s="129" t="s">
        <v>4770</v>
      </c>
      <c r="AY135" s="106"/>
      <c r="BH135" t="str">
        <f t="shared" si="29"/>
        <v>AV</v>
      </c>
      <c r="BJ135" t="str">
        <f t="shared" si="30"/>
        <v>OK</v>
      </c>
      <c r="BK135" s="130" t="s">
        <v>5302</v>
      </c>
      <c r="BL135" s="130" t="e">
        <v>#VALUE!</v>
      </c>
      <c r="BM135" s="131">
        <v>200.56</v>
      </c>
      <c r="BN135" s="131" t="s">
        <v>37</v>
      </c>
      <c r="BO135" t="e">
        <v>#N/A</v>
      </c>
      <c r="BP135">
        <v>0</v>
      </c>
    </row>
    <row r="136" spans="1:68" ht="25.2" x14ac:dyDescent="0.3">
      <c r="A136" s="51"/>
      <c r="B136" s="47"/>
      <c r="C136" s="45">
        <v>1136082</v>
      </c>
      <c r="D136" s="47">
        <v>1012872</v>
      </c>
      <c r="E136" s="55" t="s">
        <v>4968</v>
      </c>
      <c r="F136" s="30" t="s">
        <v>5415</v>
      </c>
      <c r="G136" s="37" t="s">
        <v>42</v>
      </c>
      <c r="H136" s="157" t="s">
        <v>4781</v>
      </c>
      <c r="I136" s="148"/>
      <c r="J136" s="147"/>
      <c r="K136" s="148"/>
      <c r="L136" s="148"/>
      <c r="M136" s="147"/>
      <c r="N136" s="29">
        <f t="shared" si="33"/>
        <v>1012872</v>
      </c>
      <c r="O136" s="29" t="str">
        <f t="shared" si="34"/>
        <v/>
      </c>
      <c r="P136" s="29" t="str">
        <f t="shared" si="35"/>
        <v/>
      </c>
      <c r="Q136" s="29" t="str">
        <f t="shared" si="36"/>
        <v/>
      </c>
      <c r="R136" s="29" t="str">
        <f t="shared" si="37"/>
        <v/>
      </c>
      <c r="S136" s="29" t="str">
        <f t="shared" si="38"/>
        <v/>
      </c>
      <c r="T136" s="29" t="str">
        <f t="shared" si="39"/>
        <v/>
      </c>
      <c r="U136" s="29"/>
      <c r="V136" s="29"/>
      <c r="W136" s="38" t="s">
        <v>157</v>
      </c>
      <c r="X136" s="37" t="s">
        <v>35</v>
      </c>
      <c r="Y136" s="146"/>
      <c r="Z136" s="33">
        <v>386.3</v>
      </c>
      <c r="AA136" s="34"/>
      <c r="AB136" s="33">
        <f t="shared" si="40"/>
        <v>386.3</v>
      </c>
      <c r="AC136" s="34"/>
      <c r="AD136" s="145">
        <f t="shared" si="32"/>
        <v>321.91699999999997</v>
      </c>
      <c r="AE136" s="105"/>
      <c r="AF136" s="34"/>
      <c r="AG136" s="34"/>
      <c r="AH136" s="34"/>
      <c r="AI136" s="29"/>
      <c r="AJ136" s="29"/>
      <c r="AK136" s="29">
        <v>0</v>
      </c>
      <c r="AL136" s="29">
        <v>0</v>
      </c>
      <c r="AM136" s="29" t="s">
        <v>28</v>
      </c>
      <c r="AN136" s="44" t="s">
        <v>27</v>
      </c>
      <c r="AO136" s="29" t="s">
        <v>28</v>
      </c>
      <c r="AP136" s="29"/>
      <c r="AQ136" s="29"/>
      <c r="AR136" s="29"/>
      <c r="AS136" s="29"/>
      <c r="AT136" s="29"/>
      <c r="AU136" s="144"/>
      <c r="AV136" s="36"/>
      <c r="AW136" s="102"/>
      <c r="AX136" s="129" t="s">
        <v>4770</v>
      </c>
      <c r="AY136" s="106"/>
      <c r="BH136" t="str">
        <f t="shared" si="29"/>
        <v>AV</v>
      </c>
      <c r="BJ136" t="str">
        <f t="shared" si="30"/>
        <v>OK</v>
      </c>
      <c r="BK136" s="130" t="s">
        <v>5302</v>
      </c>
      <c r="BL136" s="130" t="e">
        <v>#VALUE!</v>
      </c>
      <c r="BM136" s="131">
        <v>386.3</v>
      </c>
      <c r="BN136" s="131" t="s">
        <v>37</v>
      </c>
      <c r="BO136" t="e">
        <v>#N/A</v>
      </c>
      <c r="BP136">
        <v>0</v>
      </c>
    </row>
    <row r="137" spans="1:68" ht="25.2" x14ac:dyDescent="0.3">
      <c r="A137" s="51"/>
      <c r="B137" s="47"/>
      <c r="C137" s="45">
        <v>1136083</v>
      </c>
      <c r="D137" s="47">
        <v>1023127</v>
      </c>
      <c r="E137" s="55" t="s">
        <v>4972</v>
      </c>
      <c r="F137" s="30" t="s">
        <v>5416</v>
      </c>
      <c r="G137" s="37" t="s">
        <v>47</v>
      </c>
      <c r="H137" s="157" t="s">
        <v>4781</v>
      </c>
      <c r="I137" s="148"/>
      <c r="J137" s="147"/>
      <c r="K137" s="148"/>
      <c r="L137" s="148"/>
      <c r="M137" s="147"/>
      <c r="N137" s="29">
        <f t="shared" si="33"/>
        <v>1023127</v>
      </c>
      <c r="O137" s="29" t="str">
        <f t="shared" si="34"/>
        <v/>
      </c>
      <c r="P137" s="29" t="str">
        <f t="shared" si="35"/>
        <v/>
      </c>
      <c r="Q137" s="29" t="str">
        <f t="shared" si="36"/>
        <v/>
      </c>
      <c r="R137" s="29" t="str">
        <f t="shared" si="37"/>
        <v/>
      </c>
      <c r="S137" s="29" t="str">
        <f t="shared" si="38"/>
        <v/>
      </c>
      <c r="T137" s="29" t="str">
        <f t="shared" si="39"/>
        <v/>
      </c>
      <c r="U137" s="29"/>
      <c r="V137" s="29"/>
      <c r="W137" s="38" t="s">
        <v>157</v>
      </c>
      <c r="X137" s="37" t="s">
        <v>35</v>
      </c>
      <c r="Y137" s="146"/>
      <c r="Z137" s="33">
        <v>667</v>
      </c>
      <c r="AA137" s="34"/>
      <c r="AB137" s="33">
        <f t="shared" si="40"/>
        <v>667</v>
      </c>
      <c r="AC137" s="34"/>
      <c r="AD137" s="145">
        <f t="shared" si="32"/>
        <v>555.83299999999997</v>
      </c>
      <c r="AE137" s="105"/>
      <c r="AF137" s="34"/>
      <c r="AG137" s="34"/>
      <c r="AH137" s="34"/>
      <c r="AI137" s="29"/>
      <c r="AJ137" s="29"/>
      <c r="AK137" s="29">
        <v>0</v>
      </c>
      <c r="AL137" s="29">
        <v>0</v>
      </c>
      <c r="AM137" s="29" t="s">
        <v>28</v>
      </c>
      <c r="AN137" s="44" t="s">
        <v>27</v>
      </c>
      <c r="AO137" s="29" t="s">
        <v>28</v>
      </c>
      <c r="AP137" s="29"/>
      <c r="AQ137" s="29"/>
      <c r="AR137" s="29"/>
      <c r="AS137" s="29"/>
      <c r="AT137" s="29"/>
      <c r="AU137" s="144"/>
      <c r="AV137" s="36"/>
      <c r="AW137" s="102"/>
      <c r="AX137" s="129" t="s">
        <v>4770</v>
      </c>
      <c r="AY137" s="106"/>
      <c r="BH137" t="str">
        <f t="shared" si="29"/>
        <v>AV</v>
      </c>
      <c r="BJ137" t="str">
        <f t="shared" si="30"/>
        <v>OK</v>
      </c>
      <c r="BK137" s="130" t="s">
        <v>5302</v>
      </c>
      <c r="BL137" s="130" t="e">
        <v>#VALUE!</v>
      </c>
      <c r="BM137" s="131">
        <v>667</v>
      </c>
      <c r="BN137" s="131" t="s">
        <v>37</v>
      </c>
      <c r="BO137" t="e">
        <v>#N/A</v>
      </c>
      <c r="BP137">
        <v>0</v>
      </c>
    </row>
    <row r="138" spans="1:68" ht="25.2" x14ac:dyDescent="0.3">
      <c r="A138" s="51"/>
      <c r="B138" s="47">
        <v>95</v>
      </c>
      <c r="C138" s="45">
        <v>1135700</v>
      </c>
      <c r="D138" s="136" t="s">
        <v>5722</v>
      </c>
      <c r="E138" s="55" t="s">
        <v>4974</v>
      </c>
      <c r="F138" s="30" t="s">
        <v>6006</v>
      </c>
      <c r="G138" s="29" t="s">
        <v>42</v>
      </c>
      <c r="H138" s="157" t="s">
        <v>4781</v>
      </c>
      <c r="I138" s="148"/>
      <c r="J138" s="147"/>
      <c r="K138" s="148"/>
      <c r="L138" s="148"/>
      <c r="M138" s="147"/>
      <c r="N138" s="29">
        <f t="shared" si="33"/>
        <v>1057453</v>
      </c>
      <c r="O138" s="29">
        <f t="shared" si="34"/>
        <v>1042388</v>
      </c>
      <c r="P138" s="29" t="str">
        <f t="shared" si="35"/>
        <v/>
      </c>
      <c r="Q138" s="29" t="str">
        <f t="shared" si="36"/>
        <v/>
      </c>
      <c r="R138" s="29" t="str">
        <f t="shared" si="37"/>
        <v/>
      </c>
      <c r="S138" s="29" t="str">
        <f t="shared" si="38"/>
        <v/>
      </c>
      <c r="T138" s="29" t="str">
        <f t="shared" si="39"/>
        <v/>
      </c>
      <c r="U138" s="73"/>
      <c r="V138" s="73"/>
      <c r="W138" s="32" t="s">
        <v>157</v>
      </c>
      <c r="X138" s="29" t="s">
        <v>158</v>
      </c>
      <c r="Y138" s="146"/>
      <c r="Z138" s="33">
        <v>72.08</v>
      </c>
      <c r="AA138" s="34"/>
      <c r="AB138" s="33">
        <f t="shared" si="40"/>
        <v>72.08</v>
      </c>
      <c r="AC138" s="34"/>
      <c r="AD138" s="145">
        <f t="shared" si="32"/>
        <v>60.067</v>
      </c>
      <c r="AE138" s="105"/>
      <c r="AF138" s="34"/>
      <c r="AG138" s="34"/>
      <c r="AH138" s="34"/>
      <c r="AI138" s="29">
        <v>2E-3</v>
      </c>
      <c r="AJ138" s="29">
        <v>1.4E-5</v>
      </c>
      <c r="AK138" s="29">
        <v>347700</v>
      </c>
      <c r="AL138" s="29">
        <v>200000</v>
      </c>
      <c r="AM138" s="29" t="s">
        <v>28</v>
      </c>
      <c r="AN138" s="158" t="s">
        <v>28</v>
      </c>
      <c r="AO138" s="29" t="s">
        <v>28</v>
      </c>
      <c r="AP138" s="29">
        <v>1000</v>
      </c>
      <c r="AQ138" s="29"/>
      <c r="AR138" s="29"/>
      <c r="AS138" s="29"/>
      <c r="AT138" s="29"/>
      <c r="AU138" s="144"/>
      <c r="AV138" s="36"/>
      <c r="AW138" s="102">
        <v>44713</v>
      </c>
      <c r="AX138" s="129" t="s">
        <v>4744</v>
      </c>
      <c r="AY138" s="106"/>
      <c r="BH138" t="str">
        <f t="shared" si="29"/>
        <v>AV</v>
      </c>
      <c r="BJ138" t="str">
        <f t="shared" si="30"/>
        <v>OK</v>
      </c>
      <c r="BK138" s="130">
        <v>72.08</v>
      </c>
      <c r="BL138" s="130" t="s">
        <v>37</v>
      </c>
      <c r="BM138" s="131">
        <v>72.08</v>
      </c>
      <c r="BN138" s="131" t="s">
        <v>37</v>
      </c>
      <c r="BO138">
        <v>72.08</v>
      </c>
      <c r="BP138">
        <v>0</v>
      </c>
    </row>
    <row r="139" spans="1:68" ht="25.2" x14ac:dyDescent="0.3">
      <c r="A139" s="51"/>
      <c r="B139" s="47">
        <v>96</v>
      </c>
      <c r="C139" s="45">
        <v>1135701</v>
      </c>
      <c r="D139" s="136" t="s">
        <v>5723</v>
      </c>
      <c r="E139" s="55" t="s">
        <v>4975</v>
      </c>
      <c r="F139" s="30" t="s">
        <v>6005</v>
      </c>
      <c r="G139" s="29" t="s">
        <v>47</v>
      </c>
      <c r="H139" s="157" t="s">
        <v>4781</v>
      </c>
      <c r="I139" s="148"/>
      <c r="J139" s="147"/>
      <c r="K139" s="148"/>
      <c r="L139" s="148"/>
      <c r="M139" s="147"/>
      <c r="N139" s="29">
        <f t="shared" si="33"/>
        <v>1057454</v>
      </c>
      <c r="O139" s="29">
        <f t="shared" si="34"/>
        <v>1042836</v>
      </c>
      <c r="P139" s="29" t="str">
        <f t="shared" si="35"/>
        <v/>
      </c>
      <c r="Q139" s="29" t="str">
        <f t="shared" si="36"/>
        <v/>
      </c>
      <c r="R139" s="29" t="str">
        <f t="shared" si="37"/>
        <v/>
      </c>
      <c r="S139" s="29" t="str">
        <f t="shared" si="38"/>
        <v/>
      </c>
      <c r="T139" s="29" t="str">
        <f t="shared" si="39"/>
        <v/>
      </c>
      <c r="U139" s="73"/>
      <c r="V139" s="73"/>
      <c r="W139" s="32" t="s">
        <v>157</v>
      </c>
      <c r="X139" s="29" t="s">
        <v>158</v>
      </c>
      <c r="Y139" s="146"/>
      <c r="Z139" s="33">
        <v>97.95</v>
      </c>
      <c r="AA139" s="34"/>
      <c r="AB139" s="33">
        <f t="shared" si="40"/>
        <v>97.95</v>
      </c>
      <c r="AC139" s="34"/>
      <c r="AD139" s="145">
        <f t="shared" si="32"/>
        <v>81.625</v>
      </c>
      <c r="AE139" s="105"/>
      <c r="AF139" s="34"/>
      <c r="AG139" s="34"/>
      <c r="AH139" s="34"/>
      <c r="AI139" s="29">
        <v>4.0000000000000001E-3</v>
      </c>
      <c r="AJ139" s="29">
        <v>1.5999999999999999E-5</v>
      </c>
      <c r="AK139" s="29">
        <v>251840</v>
      </c>
      <c r="AL139" s="29">
        <v>133500</v>
      </c>
      <c r="AM139" s="29" t="s">
        <v>28</v>
      </c>
      <c r="AN139" s="158" t="s">
        <v>28</v>
      </c>
      <c r="AO139" s="29" t="s">
        <v>28</v>
      </c>
      <c r="AP139" s="29">
        <v>500</v>
      </c>
      <c r="AQ139" s="29"/>
      <c r="AR139" s="29"/>
      <c r="AS139" s="29"/>
      <c r="AT139" s="29"/>
      <c r="AU139" s="144"/>
      <c r="AV139" s="36"/>
      <c r="AW139" s="102">
        <v>44713</v>
      </c>
      <c r="AX139" s="129" t="s">
        <v>4744</v>
      </c>
      <c r="AY139" s="106"/>
      <c r="BH139" t="str">
        <f t="shared" si="29"/>
        <v>AV</v>
      </c>
      <c r="BJ139" t="str">
        <f t="shared" si="30"/>
        <v>OK</v>
      </c>
      <c r="BK139" s="130">
        <v>97.95</v>
      </c>
      <c r="BL139" s="130" t="s">
        <v>37</v>
      </c>
      <c r="BM139" s="131">
        <v>97.95</v>
      </c>
      <c r="BN139" s="131" t="s">
        <v>37</v>
      </c>
      <c r="BO139">
        <v>97.95</v>
      </c>
      <c r="BP139">
        <v>0</v>
      </c>
    </row>
    <row r="140" spans="1:68" ht="25.2" x14ac:dyDescent="0.3">
      <c r="A140" s="51"/>
      <c r="B140" s="47">
        <v>97</v>
      </c>
      <c r="C140" s="45">
        <v>1135702</v>
      </c>
      <c r="D140" s="136" t="s">
        <v>5724</v>
      </c>
      <c r="E140" s="55" t="s">
        <v>4976</v>
      </c>
      <c r="F140" s="30" t="s">
        <v>5419</v>
      </c>
      <c r="G140" s="29" t="s">
        <v>47</v>
      </c>
      <c r="H140" s="157" t="s">
        <v>4781</v>
      </c>
      <c r="I140" s="148"/>
      <c r="J140" s="147"/>
      <c r="K140" s="148"/>
      <c r="L140" s="148"/>
      <c r="M140" s="147"/>
      <c r="N140" s="29">
        <f t="shared" si="33"/>
        <v>1057455</v>
      </c>
      <c r="O140" s="29">
        <f t="shared" si="34"/>
        <v>1042840</v>
      </c>
      <c r="P140" s="29" t="str">
        <f t="shared" si="35"/>
        <v/>
      </c>
      <c r="Q140" s="29" t="str">
        <f t="shared" si="36"/>
        <v/>
      </c>
      <c r="R140" s="29" t="str">
        <f t="shared" si="37"/>
        <v/>
      </c>
      <c r="S140" s="29" t="str">
        <f t="shared" si="38"/>
        <v/>
      </c>
      <c r="T140" s="29" t="str">
        <f t="shared" si="39"/>
        <v/>
      </c>
      <c r="U140" s="73"/>
      <c r="V140" s="73"/>
      <c r="W140" s="32" t="s">
        <v>157</v>
      </c>
      <c r="X140" s="29" t="s">
        <v>158</v>
      </c>
      <c r="Y140" s="146"/>
      <c r="Z140" s="33">
        <v>126.84</v>
      </c>
      <c r="AA140" s="34"/>
      <c r="AB140" s="33">
        <f t="shared" si="40"/>
        <v>126.84</v>
      </c>
      <c r="AC140" s="34"/>
      <c r="AD140" s="145">
        <f t="shared" si="32"/>
        <v>105.7</v>
      </c>
      <c r="AE140" s="105"/>
      <c r="AF140" s="34"/>
      <c r="AG140" s="34"/>
      <c r="AH140" s="34"/>
      <c r="AI140" s="29">
        <v>7.0000000000000001E-3</v>
      </c>
      <c r="AJ140" s="29">
        <v>2.9E-5</v>
      </c>
      <c r="AK140" s="29">
        <v>97949</v>
      </c>
      <c r="AL140" s="29">
        <v>50100</v>
      </c>
      <c r="AM140" s="29" t="s">
        <v>28</v>
      </c>
      <c r="AN140" s="158" t="s">
        <v>28</v>
      </c>
      <c r="AO140" s="29" t="s">
        <v>28</v>
      </c>
      <c r="AP140" s="29">
        <v>300</v>
      </c>
      <c r="AQ140" s="29"/>
      <c r="AR140" s="29"/>
      <c r="AS140" s="29"/>
      <c r="AT140" s="29"/>
      <c r="AU140" s="144"/>
      <c r="AV140" s="36"/>
      <c r="AW140" s="102">
        <v>44713</v>
      </c>
      <c r="AX140" s="129" t="s">
        <v>4744</v>
      </c>
      <c r="AY140" s="106"/>
      <c r="BH140" t="str">
        <f t="shared" si="29"/>
        <v>AV</v>
      </c>
      <c r="BJ140" t="str">
        <f t="shared" si="30"/>
        <v>OK</v>
      </c>
      <c r="BK140" s="130">
        <v>126.84</v>
      </c>
      <c r="BL140" s="130" t="s">
        <v>37</v>
      </c>
      <c r="BM140" s="131">
        <v>126.84</v>
      </c>
      <c r="BN140" s="131" t="s">
        <v>37</v>
      </c>
      <c r="BO140">
        <v>126.84</v>
      </c>
      <c r="BP140">
        <v>0</v>
      </c>
    </row>
    <row r="141" spans="1:68" ht="25.2" x14ac:dyDescent="0.3">
      <c r="A141" s="51"/>
      <c r="B141" s="47">
        <v>98</v>
      </c>
      <c r="C141" s="45">
        <v>1135703</v>
      </c>
      <c r="D141" s="136" t="s">
        <v>5725</v>
      </c>
      <c r="E141" s="55" t="s">
        <v>4977</v>
      </c>
      <c r="F141" s="30" t="s">
        <v>5420</v>
      </c>
      <c r="G141" s="29" t="s">
        <v>47</v>
      </c>
      <c r="H141" s="157" t="s">
        <v>4781</v>
      </c>
      <c r="I141" s="148"/>
      <c r="J141" s="147"/>
      <c r="K141" s="148"/>
      <c r="L141" s="148"/>
      <c r="M141" s="147"/>
      <c r="N141" s="29">
        <f t="shared" si="33"/>
        <v>1057456</v>
      </c>
      <c r="O141" s="29">
        <f t="shared" si="34"/>
        <v>1044993</v>
      </c>
      <c r="P141" s="29" t="str">
        <f t="shared" si="35"/>
        <v/>
      </c>
      <c r="Q141" s="29" t="str">
        <f t="shared" si="36"/>
        <v/>
      </c>
      <c r="R141" s="29" t="str">
        <f t="shared" si="37"/>
        <v/>
      </c>
      <c r="S141" s="29" t="str">
        <f t="shared" si="38"/>
        <v/>
      </c>
      <c r="T141" s="29" t="str">
        <f t="shared" si="39"/>
        <v/>
      </c>
      <c r="U141" s="73"/>
      <c r="V141" s="73"/>
      <c r="W141" s="32" t="s">
        <v>157</v>
      </c>
      <c r="X141" s="29" t="s">
        <v>158</v>
      </c>
      <c r="Y141" s="146"/>
      <c r="Z141" s="33">
        <v>214.38</v>
      </c>
      <c r="AA141" s="34"/>
      <c r="AB141" s="33">
        <f t="shared" si="40"/>
        <v>214.38</v>
      </c>
      <c r="AC141" s="34"/>
      <c r="AD141" s="145">
        <f t="shared" si="32"/>
        <v>178.65</v>
      </c>
      <c r="AE141" s="105"/>
      <c r="AF141" s="34"/>
      <c r="AG141" s="34"/>
      <c r="AH141" s="34"/>
      <c r="AI141" s="29">
        <v>0.01</v>
      </c>
      <c r="AJ141" s="29">
        <v>5.5999999999999999E-5</v>
      </c>
      <c r="AK141" s="29">
        <v>14820</v>
      </c>
      <c r="AL141" s="29">
        <v>10080</v>
      </c>
      <c r="AM141" s="29" t="s">
        <v>28</v>
      </c>
      <c r="AN141" s="158" t="s">
        <v>28</v>
      </c>
      <c r="AO141" s="29" t="s">
        <v>28</v>
      </c>
      <c r="AP141" s="29">
        <v>160</v>
      </c>
      <c r="AQ141" s="29"/>
      <c r="AR141" s="29"/>
      <c r="AS141" s="29"/>
      <c r="AT141" s="29"/>
      <c r="AU141" s="144"/>
      <c r="AV141" s="36"/>
      <c r="AW141" s="102">
        <v>44713</v>
      </c>
      <c r="AX141" s="129" t="s">
        <v>4744</v>
      </c>
      <c r="AY141" s="106"/>
      <c r="BH141" t="str">
        <f t="shared" si="29"/>
        <v>AV</v>
      </c>
      <c r="BJ141" t="str">
        <f t="shared" si="30"/>
        <v>OK</v>
      </c>
      <c r="BK141" s="130">
        <v>214.38</v>
      </c>
      <c r="BL141" s="130" t="s">
        <v>37</v>
      </c>
      <c r="BM141" s="131">
        <v>214.38</v>
      </c>
      <c r="BN141" s="131" t="s">
        <v>37</v>
      </c>
      <c r="BO141">
        <v>214.38</v>
      </c>
      <c r="BP141">
        <v>0</v>
      </c>
    </row>
    <row r="142" spans="1:68" ht="25.2" x14ac:dyDescent="0.3">
      <c r="A142" s="51"/>
      <c r="B142" s="47">
        <v>99</v>
      </c>
      <c r="C142" s="45">
        <v>1135704</v>
      </c>
      <c r="D142" s="28">
        <v>1045464</v>
      </c>
      <c r="E142" s="55" t="s">
        <v>4978</v>
      </c>
      <c r="F142" s="30" t="s">
        <v>5421</v>
      </c>
      <c r="G142" s="29" t="s">
        <v>42</v>
      </c>
      <c r="H142" s="157" t="s">
        <v>4781</v>
      </c>
      <c r="I142" s="148"/>
      <c r="J142" s="147"/>
      <c r="K142" s="148"/>
      <c r="L142" s="148"/>
      <c r="M142" s="147"/>
      <c r="N142" s="29">
        <f t="shared" si="33"/>
        <v>1045464</v>
      </c>
      <c r="O142" s="29" t="str">
        <f t="shared" si="34"/>
        <v/>
      </c>
      <c r="P142" s="29" t="str">
        <f t="shared" si="35"/>
        <v/>
      </c>
      <c r="Q142" s="29" t="str">
        <f t="shared" si="36"/>
        <v/>
      </c>
      <c r="R142" s="29" t="str">
        <f t="shared" si="37"/>
        <v/>
      </c>
      <c r="S142" s="29" t="str">
        <f t="shared" si="38"/>
        <v/>
      </c>
      <c r="T142" s="29" t="str">
        <f t="shared" si="39"/>
        <v/>
      </c>
      <c r="U142" s="73"/>
      <c r="V142" s="73"/>
      <c r="W142" s="32" t="s">
        <v>157</v>
      </c>
      <c r="X142" s="29" t="s">
        <v>158</v>
      </c>
      <c r="Y142" s="146"/>
      <c r="Z142" s="33">
        <v>268.85000000000002</v>
      </c>
      <c r="AA142" s="34"/>
      <c r="AB142" s="33">
        <f t="shared" si="40"/>
        <v>268.85000000000002</v>
      </c>
      <c r="AC142" s="34"/>
      <c r="AD142" s="145">
        <f t="shared" si="32"/>
        <v>224.042</v>
      </c>
      <c r="AE142" s="105"/>
      <c r="AF142" s="34"/>
      <c r="AG142" s="34"/>
      <c r="AH142" s="34"/>
      <c r="AI142" s="29">
        <v>0.03</v>
      </c>
      <c r="AJ142" s="29">
        <v>1.6899999999999999E-4</v>
      </c>
      <c r="AK142" s="29">
        <v>6480</v>
      </c>
      <c r="AL142" s="29">
        <v>6720</v>
      </c>
      <c r="AM142" s="29" t="s">
        <v>28</v>
      </c>
      <c r="AN142" s="158" t="s">
        <v>28</v>
      </c>
      <c r="AO142" s="29" t="s">
        <v>28</v>
      </c>
      <c r="AP142" s="29">
        <v>80</v>
      </c>
      <c r="AQ142" s="29"/>
      <c r="AR142" s="29"/>
      <c r="AS142" s="29"/>
      <c r="AT142" s="29"/>
      <c r="AU142" s="144"/>
      <c r="AV142" s="36"/>
      <c r="AW142" s="102">
        <v>44713</v>
      </c>
      <c r="AX142" s="129" t="s">
        <v>4744</v>
      </c>
      <c r="AY142" s="106"/>
      <c r="BH142" t="str">
        <f t="shared" si="29"/>
        <v>AV</v>
      </c>
      <c r="BJ142" t="str">
        <f t="shared" si="30"/>
        <v>OK</v>
      </c>
      <c r="BK142" s="130">
        <v>268.85000000000002</v>
      </c>
      <c r="BL142" s="130" t="s">
        <v>37</v>
      </c>
      <c r="BM142" s="131">
        <v>268.85000000000002</v>
      </c>
      <c r="BN142" s="131" t="s">
        <v>37</v>
      </c>
      <c r="BO142">
        <v>268.85000000000002</v>
      </c>
      <c r="BP142">
        <v>0</v>
      </c>
    </row>
    <row r="143" spans="1:68" ht="25.2" x14ac:dyDescent="0.3">
      <c r="A143" s="51"/>
      <c r="B143" s="47">
        <v>100</v>
      </c>
      <c r="C143" s="45">
        <v>1135705</v>
      </c>
      <c r="D143" s="28">
        <v>1008679</v>
      </c>
      <c r="E143" s="55" t="s">
        <v>4979</v>
      </c>
      <c r="F143" s="30" t="s">
        <v>5422</v>
      </c>
      <c r="G143" s="29" t="s">
        <v>42</v>
      </c>
      <c r="H143" s="157" t="s">
        <v>4781</v>
      </c>
      <c r="I143" s="148"/>
      <c r="J143" s="147"/>
      <c r="K143" s="148"/>
      <c r="L143" s="148"/>
      <c r="M143" s="147"/>
      <c r="N143" s="29">
        <f t="shared" si="33"/>
        <v>1008679</v>
      </c>
      <c r="O143" s="29" t="str">
        <f t="shared" si="34"/>
        <v/>
      </c>
      <c r="P143" s="29" t="str">
        <f t="shared" si="35"/>
        <v/>
      </c>
      <c r="Q143" s="29" t="str">
        <f t="shared" si="36"/>
        <v/>
      </c>
      <c r="R143" s="29" t="str">
        <f t="shared" si="37"/>
        <v/>
      </c>
      <c r="S143" s="29" t="str">
        <f t="shared" si="38"/>
        <v/>
      </c>
      <c r="T143" s="29" t="str">
        <f t="shared" si="39"/>
        <v/>
      </c>
      <c r="U143" s="73"/>
      <c r="V143" s="73"/>
      <c r="W143" s="32" t="s">
        <v>157</v>
      </c>
      <c r="X143" s="29" t="s">
        <v>158</v>
      </c>
      <c r="Y143" s="146"/>
      <c r="Z143" s="33">
        <v>532</v>
      </c>
      <c r="AA143" s="34"/>
      <c r="AB143" s="33">
        <f t="shared" si="40"/>
        <v>532</v>
      </c>
      <c r="AC143" s="34"/>
      <c r="AD143" s="145">
        <f t="shared" si="32"/>
        <v>443.33300000000003</v>
      </c>
      <c r="AE143" s="105"/>
      <c r="AF143" s="34"/>
      <c r="AG143" s="34"/>
      <c r="AH143" s="34"/>
      <c r="AI143" s="29">
        <v>8.0000000000000002E-3</v>
      </c>
      <c r="AJ143" s="29">
        <v>4.6E-5</v>
      </c>
      <c r="AK143" s="29">
        <v>156850</v>
      </c>
      <c r="AL143" s="29">
        <v>80000</v>
      </c>
      <c r="AM143" s="29" t="s">
        <v>28</v>
      </c>
      <c r="AN143" s="158" t="s">
        <v>28</v>
      </c>
      <c r="AO143" s="29" t="s">
        <v>28</v>
      </c>
      <c r="AP143" s="29">
        <v>50</v>
      </c>
      <c r="AQ143" s="29"/>
      <c r="AR143" s="29"/>
      <c r="AS143" s="29"/>
      <c r="AT143" s="29"/>
      <c r="AU143" s="144"/>
      <c r="AV143" s="36"/>
      <c r="AW143" s="102">
        <v>44713</v>
      </c>
      <c r="AX143" s="129" t="s">
        <v>4744</v>
      </c>
      <c r="AY143" s="106"/>
      <c r="BH143" t="str">
        <f t="shared" si="29"/>
        <v>AV</v>
      </c>
      <c r="BJ143" t="str">
        <f t="shared" si="30"/>
        <v>OK</v>
      </c>
      <c r="BK143" s="130">
        <v>532</v>
      </c>
      <c r="BL143" s="130" t="s">
        <v>37</v>
      </c>
      <c r="BM143" s="131">
        <v>532</v>
      </c>
      <c r="BN143" s="131" t="s">
        <v>37</v>
      </c>
      <c r="BO143">
        <v>532</v>
      </c>
      <c r="BP143">
        <v>0</v>
      </c>
    </row>
    <row r="144" spans="1:68" ht="25.2" x14ac:dyDescent="0.3">
      <c r="A144" s="51"/>
      <c r="B144" s="47">
        <v>101</v>
      </c>
      <c r="C144" s="45">
        <v>1135706</v>
      </c>
      <c r="D144" s="28">
        <v>1008680</v>
      </c>
      <c r="E144" s="55" t="s">
        <v>4980</v>
      </c>
      <c r="F144" s="30" t="s">
        <v>5423</v>
      </c>
      <c r="G144" s="29" t="s">
        <v>42</v>
      </c>
      <c r="H144" s="157" t="s">
        <v>4781</v>
      </c>
      <c r="I144" s="148"/>
      <c r="J144" s="147"/>
      <c r="K144" s="148"/>
      <c r="L144" s="148"/>
      <c r="M144" s="147"/>
      <c r="N144" s="29">
        <f t="shared" si="33"/>
        <v>1008680</v>
      </c>
      <c r="O144" s="29" t="str">
        <f t="shared" si="34"/>
        <v/>
      </c>
      <c r="P144" s="29" t="str">
        <f t="shared" si="35"/>
        <v/>
      </c>
      <c r="Q144" s="29" t="str">
        <f t="shared" si="36"/>
        <v/>
      </c>
      <c r="R144" s="29" t="str">
        <f t="shared" si="37"/>
        <v/>
      </c>
      <c r="S144" s="29" t="str">
        <f t="shared" si="38"/>
        <v/>
      </c>
      <c r="T144" s="29" t="str">
        <f t="shared" si="39"/>
        <v/>
      </c>
      <c r="U144" s="73"/>
      <c r="V144" s="73"/>
      <c r="W144" s="32" t="s">
        <v>157</v>
      </c>
      <c r="X144" s="29" t="s">
        <v>158</v>
      </c>
      <c r="Y144" s="146"/>
      <c r="Z144" s="33">
        <v>701</v>
      </c>
      <c r="AA144" s="34"/>
      <c r="AB144" s="33">
        <f t="shared" si="40"/>
        <v>701</v>
      </c>
      <c r="AC144" s="34"/>
      <c r="AD144" s="145">
        <f t="shared" si="32"/>
        <v>584.16700000000003</v>
      </c>
      <c r="AE144" s="105"/>
      <c r="AF144" s="34"/>
      <c r="AG144" s="34"/>
      <c r="AH144" s="34"/>
      <c r="AI144" s="29">
        <v>1.2E-2</v>
      </c>
      <c r="AJ144" s="29">
        <v>7.3999999999999996E-5</v>
      </c>
      <c r="AK144" s="29">
        <v>103710</v>
      </c>
      <c r="AL144" s="29">
        <v>53500</v>
      </c>
      <c r="AM144" s="29" t="s">
        <v>28</v>
      </c>
      <c r="AN144" s="158" t="s">
        <v>28</v>
      </c>
      <c r="AO144" s="29" t="s">
        <v>28</v>
      </c>
      <c r="AP144" s="29">
        <v>50</v>
      </c>
      <c r="AQ144" s="29"/>
      <c r="AR144" s="29"/>
      <c r="AS144" s="29"/>
      <c r="AT144" s="29"/>
      <c r="AU144" s="144"/>
      <c r="AV144" s="36"/>
      <c r="AW144" s="102">
        <v>44713</v>
      </c>
      <c r="AX144" s="129" t="s">
        <v>4744</v>
      </c>
      <c r="AY144" s="106"/>
      <c r="BH144" t="str">
        <f t="shared" si="29"/>
        <v>AV</v>
      </c>
      <c r="BJ144" t="str">
        <f t="shared" si="30"/>
        <v>OK</v>
      </c>
      <c r="BK144" s="130">
        <v>701</v>
      </c>
      <c r="BL144" s="130" t="s">
        <v>37</v>
      </c>
      <c r="BM144" s="131">
        <v>701</v>
      </c>
      <c r="BN144" s="131" t="s">
        <v>37</v>
      </c>
      <c r="BO144">
        <v>701</v>
      </c>
      <c r="BP144">
        <v>0</v>
      </c>
    </row>
    <row r="145" spans="1:68" ht="25.2" x14ac:dyDescent="0.3">
      <c r="A145" s="51"/>
      <c r="B145" s="47">
        <v>102</v>
      </c>
      <c r="C145" s="45">
        <v>1135707</v>
      </c>
      <c r="D145" s="28">
        <v>1008681</v>
      </c>
      <c r="E145" s="55" t="s">
        <v>4981</v>
      </c>
      <c r="F145" s="30" t="s">
        <v>5424</v>
      </c>
      <c r="G145" s="29" t="s">
        <v>42</v>
      </c>
      <c r="H145" s="157" t="s">
        <v>4781</v>
      </c>
      <c r="I145" s="148"/>
      <c r="J145" s="147"/>
      <c r="K145" s="148"/>
      <c r="L145" s="148"/>
      <c r="M145" s="147"/>
      <c r="N145" s="29">
        <f t="shared" si="33"/>
        <v>1008681</v>
      </c>
      <c r="O145" s="29" t="str">
        <f t="shared" si="34"/>
        <v/>
      </c>
      <c r="P145" s="29" t="str">
        <f t="shared" si="35"/>
        <v/>
      </c>
      <c r="Q145" s="29" t="str">
        <f t="shared" si="36"/>
        <v/>
      </c>
      <c r="R145" s="29" t="str">
        <f t="shared" si="37"/>
        <v/>
      </c>
      <c r="S145" s="29" t="str">
        <f t="shared" si="38"/>
        <v/>
      </c>
      <c r="T145" s="29" t="str">
        <f t="shared" si="39"/>
        <v/>
      </c>
      <c r="U145" s="73"/>
      <c r="V145" s="73"/>
      <c r="W145" s="32" t="s">
        <v>157</v>
      </c>
      <c r="X145" s="29" t="s">
        <v>158</v>
      </c>
      <c r="Y145" s="146"/>
      <c r="Z145" s="33">
        <v>977</v>
      </c>
      <c r="AA145" s="34"/>
      <c r="AB145" s="33">
        <f t="shared" si="40"/>
        <v>977</v>
      </c>
      <c r="AC145" s="34"/>
      <c r="AD145" s="145">
        <f t="shared" si="32"/>
        <v>814.16700000000003</v>
      </c>
      <c r="AE145" s="105"/>
      <c r="AF145" s="34"/>
      <c r="AG145" s="34"/>
      <c r="AH145" s="34"/>
      <c r="AI145" s="29">
        <v>2.1999999999999999E-2</v>
      </c>
      <c r="AJ145" s="29">
        <v>1E-4</v>
      </c>
      <c r="AK145" s="29">
        <v>45950</v>
      </c>
      <c r="AL145" s="29">
        <v>23400</v>
      </c>
      <c r="AM145" s="29" t="s">
        <v>28</v>
      </c>
      <c r="AN145" s="158" t="s">
        <v>28</v>
      </c>
      <c r="AO145" s="29" t="s">
        <v>28</v>
      </c>
      <c r="AP145" s="29">
        <v>25</v>
      </c>
      <c r="AQ145" s="29"/>
      <c r="AR145" s="29"/>
      <c r="AS145" s="29"/>
      <c r="AT145" s="29"/>
      <c r="AU145" s="144"/>
      <c r="AV145" s="36"/>
      <c r="AW145" s="102">
        <v>44713</v>
      </c>
      <c r="AX145" s="129" t="s">
        <v>4744</v>
      </c>
      <c r="AY145" s="106"/>
      <c r="BH145" t="str">
        <f t="shared" si="29"/>
        <v>AV</v>
      </c>
      <c r="BJ145" t="str">
        <f t="shared" si="30"/>
        <v>OK</v>
      </c>
      <c r="BK145" s="130">
        <v>977</v>
      </c>
      <c r="BL145" s="130" t="s">
        <v>37</v>
      </c>
      <c r="BM145" s="131">
        <v>977</v>
      </c>
      <c r="BN145" s="131" t="s">
        <v>37</v>
      </c>
      <c r="BO145">
        <v>977</v>
      </c>
      <c r="BP145">
        <v>0</v>
      </c>
    </row>
    <row r="146" spans="1:68" ht="25.2" x14ac:dyDescent="0.3">
      <c r="A146" s="51"/>
      <c r="B146" s="47">
        <v>103</v>
      </c>
      <c r="C146" s="45">
        <v>1135708</v>
      </c>
      <c r="D146" s="28">
        <v>1001245</v>
      </c>
      <c r="E146" s="55" t="s">
        <v>4982</v>
      </c>
      <c r="F146" s="30" t="s">
        <v>5425</v>
      </c>
      <c r="G146" s="29" t="s">
        <v>42</v>
      </c>
      <c r="H146" s="157" t="s">
        <v>4781</v>
      </c>
      <c r="I146" s="148"/>
      <c r="J146" s="147"/>
      <c r="K146" s="148"/>
      <c r="L146" s="148"/>
      <c r="M146" s="147"/>
      <c r="N146" s="29">
        <f t="shared" si="33"/>
        <v>1001245</v>
      </c>
      <c r="O146" s="29" t="str">
        <f t="shared" si="34"/>
        <v/>
      </c>
      <c r="P146" s="29" t="str">
        <f t="shared" si="35"/>
        <v/>
      </c>
      <c r="Q146" s="29" t="str">
        <f t="shared" si="36"/>
        <v/>
      </c>
      <c r="R146" s="29" t="str">
        <f t="shared" si="37"/>
        <v/>
      </c>
      <c r="S146" s="29" t="str">
        <f t="shared" si="38"/>
        <v/>
      </c>
      <c r="T146" s="29" t="str">
        <f t="shared" si="39"/>
        <v/>
      </c>
      <c r="U146" s="73"/>
      <c r="V146" s="73"/>
      <c r="W146" s="32" t="s">
        <v>157</v>
      </c>
      <c r="X146" s="29" t="s">
        <v>158</v>
      </c>
      <c r="Y146" s="146"/>
      <c r="Z146" s="33">
        <v>1839</v>
      </c>
      <c r="AA146" s="34"/>
      <c r="AB146" s="33">
        <f t="shared" si="40"/>
        <v>1839</v>
      </c>
      <c r="AC146" s="34"/>
      <c r="AD146" s="145">
        <f t="shared" si="32"/>
        <v>1532.5</v>
      </c>
      <c r="AE146" s="105"/>
      <c r="AF146" s="34"/>
      <c r="AG146" s="34"/>
      <c r="AH146" s="34"/>
      <c r="AI146" s="29">
        <v>4.8000000000000001E-2</v>
      </c>
      <c r="AJ146" s="29">
        <v>2.0000000000000001E-4</v>
      </c>
      <c r="AK146" s="29">
        <v>15270</v>
      </c>
      <c r="AL146" s="29">
        <v>8340</v>
      </c>
      <c r="AM146" s="29" t="s">
        <v>28</v>
      </c>
      <c r="AN146" s="158" t="s">
        <v>28</v>
      </c>
      <c r="AO146" s="29" t="s">
        <v>28</v>
      </c>
      <c r="AP146" s="29">
        <v>10</v>
      </c>
      <c r="AQ146" s="29"/>
      <c r="AR146" s="29"/>
      <c r="AS146" s="29"/>
      <c r="AT146" s="29"/>
      <c r="AU146" s="144"/>
      <c r="AV146" s="36"/>
      <c r="AW146" s="102">
        <v>44713</v>
      </c>
      <c r="AX146" s="129" t="s">
        <v>4744</v>
      </c>
      <c r="AY146" s="106"/>
      <c r="BH146" t="str">
        <f t="shared" si="29"/>
        <v>AV</v>
      </c>
      <c r="BJ146" t="str">
        <f t="shared" si="30"/>
        <v>OK</v>
      </c>
      <c r="BK146" s="130">
        <v>1839</v>
      </c>
      <c r="BL146" s="130" t="s">
        <v>37</v>
      </c>
      <c r="BM146" s="131">
        <v>1839</v>
      </c>
      <c r="BN146" s="131" t="s">
        <v>37</v>
      </c>
      <c r="BO146">
        <v>1839</v>
      </c>
      <c r="BP146">
        <v>0</v>
      </c>
    </row>
    <row r="147" spans="1:68" ht="25.2" x14ac:dyDescent="0.3">
      <c r="A147" s="51"/>
      <c r="B147" s="47">
        <v>104</v>
      </c>
      <c r="C147" s="45">
        <v>1135709</v>
      </c>
      <c r="D147" s="28">
        <v>1008683</v>
      </c>
      <c r="E147" s="55" t="s">
        <v>4983</v>
      </c>
      <c r="F147" s="30" t="s">
        <v>5426</v>
      </c>
      <c r="G147" s="29" t="s">
        <v>42</v>
      </c>
      <c r="H147" s="157" t="s">
        <v>4781</v>
      </c>
      <c r="I147" s="148"/>
      <c r="J147" s="147"/>
      <c r="K147" s="148"/>
      <c r="L147" s="148"/>
      <c r="M147" s="147"/>
      <c r="N147" s="29">
        <f t="shared" si="33"/>
        <v>1008683</v>
      </c>
      <c r="O147" s="29" t="str">
        <f t="shared" si="34"/>
        <v/>
      </c>
      <c r="P147" s="29" t="str">
        <f t="shared" si="35"/>
        <v/>
      </c>
      <c r="Q147" s="29" t="str">
        <f t="shared" si="36"/>
        <v/>
      </c>
      <c r="R147" s="29" t="str">
        <f t="shared" si="37"/>
        <v/>
      </c>
      <c r="S147" s="29" t="str">
        <f t="shared" si="38"/>
        <v/>
      </c>
      <c r="T147" s="29" t="str">
        <f t="shared" si="39"/>
        <v/>
      </c>
      <c r="U147" s="73"/>
      <c r="V147" s="73"/>
      <c r="W147" s="32" t="s">
        <v>157</v>
      </c>
      <c r="X147" s="29" t="s">
        <v>158</v>
      </c>
      <c r="Y147" s="146"/>
      <c r="Z147" s="33">
        <v>3894</v>
      </c>
      <c r="AA147" s="34"/>
      <c r="AB147" s="33">
        <f t="shared" si="40"/>
        <v>3894</v>
      </c>
      <c r="AC147" s="34"/>
      <c r="AD147" s="145">
        <f t="shared" si="32"/>
        <v>3245</v>
      </c>
      <c r="AE147" s="105"/>
      <c r="AF147" s="34"/>
      <c r="AG147" s="34"/>
      <c r="AH147" s="34"/>
      <c r="AI147" s="29">
        <v>0.09</v>
      </c>
      <c r="AJ147" s="29">
        <v>2.4000000000000001E-4</v>
      </c>
      <c r="AK147" s="29">
        <v>1660</v>
      </c>
      <c r="AL147" s="29">
        <v>1680</v>
      </c>
      <c r="AM147" s="29" t="s">
        <v>28</v>
      </c>
      <c r="AN147" s="158" t="s">
        <v>28</v>
      </c>
      <c r="AO147" s="29" t="s">
        <v>28</v>
      </c>
      <c r="AP147" s="29">
        <v>5</v>
      </c>
      <c r="AQ147" s="29"/>
      <c r="AR147" s="29"/>
      <c r="AS147" s="29"/>
      <c r="AT147" s="29"/>
      <c r="AU147" s="144"/>
      <c r="AV147" s="36"/>
      <c r="AW147" s="102">
        <v>44713</v>
      </c>
      <c r="AX147" s="129" t="s">
        <v>4744</v>
      </c>
      <c r="AY147" s="106"/>
      <c r="BH147" t="str">
        <f t="shared" si="29"/>
        <v>AV</v>
      </c>
      <c r="BJ147" t="str">
        <f t="shared" si="30"/>
        <v>OK</v>
      </c>
      <c r="BK147" s="130">
        <v>3894</v>
      </c>
      <c r="BL147" s="130" t="s">
        <v>37</v>
      </c>
      <c r="BM147" s="131">
        <v>3894</v>
      </c>
      <c r="BN147" s="131" t="s">
        <v>37</v>
      </c>
      <c r="BO147">
        <v>3894</v>
      </c>
      <c r="BP147">
        <v>0</v>
      </c>
    </row>
    <row r="148" spans="1:68" ht="25.2" x14ac:dyDescent="0.3">
      <c r="A148" s="51"/>
      <c r="B148" s="47">
        <v>105</v>
      </c>
      <c r="C148" s="45">
        <v>1135710</v>
      </c>
      <c r="D148" s="28">
        <v>1008669</v>
      </c>
      <c r="E148" s="55" t="s">
        <v>4984</v>
      </c>
      <c r="F148" s="30" t="s">
        <v>5427</v>
      </c>
      <c r="G148" s="29" t="s">
        <v>42</v>
      </c>
      <c r="H148" s="157" t="s">
        <v>4781</v>
      </c>
      <c r="I148" s="148"/>
      <c r="J148" s="147"/>
      <c r="K148" s="148"/>
      <c r="L148" s="148"/>
      <c r="M148" s="147"/>
      <c r="N148" s="29">
        <f t="shared" si="33"/>
        <v>1008669</v>
      </c>
      <c r="O148" s="29" t="str">
        <f t="shared" si="34"/>
        <v/>
      </c>
      <c r="P148" s="29" t="str">
        <f t="shared" si="35"/>
        <v/>
      </c>
      <c r="Q148" s="29" t="str">
        <f t="shared" si="36"/>
        <v/>
      </c>
      <c r="R148" s="29" t="str">
        <f t="shared" si="37"/>
        <v/>
      </c>
      <c r="S148" s="29" t="str">
        <f t="shared" si="38"/>
        <v/>
      </c>
      <c r="T148" s="29" t="str">
        <f t="shared" si="39"/>
        <v/>
      </c>
      <c r="U148" s="73"/>
      <c r="V148" s="73"/>
      <c r="W148" s="32" t="s">
        <v>157</v>
      </c>
      <c r="X148" s="29" t="s">
        <v>158</v>
      </c>
      <c r="Y148" s="146"/>
      <c r="Z148" s="33">
        <v>474.75</v>
      </c>
      <c r="AA148" s="34"/>
      <c r="AB148" s="33">
        <f t="shared" si="40"/>
        <v>474.75</v>
      </c>
      <c r="AC148" s="34"/>
      <c r="AD148" s="145">
        <f t="shared" si="32"/>
        <v>395.625</v>
      </c>
      <c r="AE148" s="105"/>
      <c r="AF148" s="34"/>
      <c r="AG148" s="34"/>
      <c r="AH148" s="34"/>
      <c r="AI148" s="29">
        <v>5.0000000000000001E-3</v>
      </c>
      <c r="AJ148" s="29">
        <v>2.0999999999999999E-5</v>
      </c>
      <c r="AK148" s="29">
        <v>29050</v>
      </c>
      <c r="AL148" s="29">
        <v>15200</v>
      </c>
      <c r="AM148" s="29" t="s">
        <v>28</v>
      </c>
      <c r="AN148" s="158" t="s">
        <v>28</v>
      </c>
      <c r="AO148" s="29" t="s">
        <v>28</v>
      </c>
      <c r="AP148" s="29">
        <v>50</v>
      </c>
      <c r="AQ148" s="29"/>
      <c r="AR148" s="29"/>
      <c r="AS148" s="29"/>
      <c r="AT148" s="29"/>
      <c r="AU148" s="144"/>
      <c r="AV148" s="36"/>
      <c r="AW148" s="102">
        <v>44713</v>
      </c>
      <c r="AX148" s="129" t="s">
        <v>4744</v>
      </c>
      <c r="AY148" s="106"/>
      <c r="BH148" t="str">
        <f t="shared" si="29"/>
        <v>AV</v>
      </c>
      <c r="BJ148" t="str">
        <f t="shared" si="30"/>
        <v>OK</v>
      </c>
      <c r="BK148" s="130">
        <v>474.75</v>
      </c>
      <c r="BL148" s="130" t="s">
        <v>37</v>
      </c>
      <c r="BM148" s="131">
        <v>474.75</v>
      </c>
      <c r="BN148" s="131" t="s">
        <v>37</v>
      </c>
      <c r="BO148">
        <v>474.75</v>
      </c>
      <c r="BP148">
        <v>0</v>
      </c>
    </row>
    <row r="149" spans="1:68" ht="25.2" x14ac:dyDescent="0.3">
      <c r="A149" s="51"/>
      <c r="B149" s="47">
        <v>106</v>
      </c>
      <c r="C149" s="45">
        <v>1135711</v>
      </c>
      <c r="D149" s="28">
        <v>1008932</v>
      </c>
      <c r="E149" s="55" t="s">
        <v>4985</v>
      </c>
      <c r="F149" s="30" t="s">
        <v>5428</v>
      </c>
      <c r="G149" s="29" t="s">
        <v>42</v>
      </c>
      <c r="H149" s="157" t="s">
        <v>4781</v>
      </c>
      <c r="I149" s="148"/>
      <c r="J149" s="147"/>
      <c r="K149" s="148"/>
      <c r="L149" s="148"/>
      <c r="M149" s="147"/>
      <c r="N149" s="29">
        <f t="shared" si="33"/>
        <v>1008932</v>
      </c>
      <c r="O149" s="29" t="str">
        <f t="shared" si="34"/>
        <v/>
      </c>
      <c r="P149" s="29" t="str">
        <f t="shared" si="35"/>
        <v/>
      </c>
      <c r="Q149" s="29" t="str">
        <f t="shared" si="36"/>
        <v/>
      </c>
      <c r="R149" s="29" t="str">
        <f t="shared" si="37"/>
        <v/>
      </c>
      <c r="S149" s="29" t="str">
        <f t="shared" si="38"/>
        <v/>
      </c>
      <c r="T149" s="29" t="str">
        <f t="shared" si="39"/>
        <v/>
      </c>
      <c r="U149" s="73"/>
      <c r="V149" s="73"/>
      <c r="W149" s="32" t="s">
        <v>157</v>
      </c>
      <c r="X149" s="29" t="s">
        <v>158</v>
      </c>
      <c r="Y149" s="146"/>
      <c r="Z149" s="33">
        <v>596</v>
      </c>
      <c r="AA149" s="34"/>
      <c r="AB149" s="33">
        <f t="shared" si="40"/>
        <v>596</v>
      </c>
      <c r="AC149" s="34"/>
      <c r="AD149" s="145">
        <f t="shared" si="32"/>
        <v>496.66699999999997</v>
      </c>
      <c r="AE149" s="105"/>
      <c r="AF149" s="34"/>
      <c r="AG149" s="34"/>
      <c r="AH149" s="34"/>
      <c r="AI149" s="29">
        <v>8.0000000000000002E-3</v>
      </c>
      <c r="AJ149" s="29">
        <v>3.1000000000000001E-5</v>
      </c>
      <c r="AK149" s="29">
        <v>21300</v>
      </c>
      <c r="AL149" s="29">
        <v>10800</v>
      </c>
      <c r="AM149" s="29" t="s">
        <v>28</v>
      </c>
      <c r="AN149" s="158" t="s">
        <v>28</v>
      </c>
      <c r="AO149" s="29" t="s">
        <v>28</v>
      </c>
      <c r="AP149" s="29">
        <v>50</v>
      </c>
      <c r="AQ149" s="29"/>
      <c r="AR149" s="29"/>
      <c r="AS149" s="29"/>
      <c r="AT149" s="29"/>
      <c r="AU149" s="144"/>
      <c r="AV149" s="36"/>
      <c r="AW149" s="102">
        <v>44713</v>
      </c>
      <c r="AX149" s="129" t="s">
        <v>4744</v>
      </c>
      <c r="AY149" s="106"/>
      <c r="BH149" t="str">
        <f t="shared" si="29"/>
        <v>AV</v>
      </c>
      <c r="BJ149" t="str">
        <f t="shared" si="30"/>
        <v>OK</v>
      </c>
      <c r="BK149" s="130">
        <v>596</v>
      </c>
      <c r="BL149" s="130" t="s">
        <v>37</v>
      </c>
      <c r="BM149" s="131">
        <v>596</v>
      </c>
      <c r="BN149" s="131" t="s">
        <v>37</v>
      </c>
      <c r="BO149">
        <v>596</v>
      </c>
      <c r="BP149">
        <v>0</v>
      </c>
    </row>
    <row r="150" spans="1:68" ht="25.2" x14ac:dyDescent="0.3">
      <c r="A150" s="51"/>
      <c r="B150" s="47">
        <v>107</v>
      </c>
      <c r="C150" s="45">
        <v>1135712</v>
      </c>
      <c r="D150" s="28">
        <v>1008671</v>
      </c>
      <c r="E150" s="55" t="s">
        <v>4986</v>
      </c>
      <c r="F150" s="30" t="s">
        <v>5429</v>
      </c>
      <c r="G150" s="29" t="s">
        <v>42</v>
      </c>
      <c r="H150" s="157" t="s">
        <v>4781</v>
      </c>
      <c r="I150" s="148"/>
      <c r="J150" s="147"/>
      <c r="K150" s="148"/>
      <c r="L150" s="148"/>
      <c r="M150" s="147"/>
      <c r="N150" s="29">
        <f t="shared" si="33"/>
        <v>1008671</v>
      </c>
      <c r="O150" s="29" t="str">
        <f t="shared" si="34"/>
        <v/>
      </c>
      <c r="P150" s="29" t="str">
        <f t="shared" si="35"/>
        <v/>
      </c>
      <c r="Q150" s="29" t="str">
        <f t="shared" si="36"/>
        <v/>
      </c>
      <c r="R150" s="29" t="str">
        <f t="shared" si="37"/>
        <v/>
      </c>
      <c r="S150" s="29" t="str">
        <f t="shared" si="38"/>
        <v/>
      </c>
      <c r="T150" s="29" t="str">
        <f t="shared" si="39"/>
        <v/>
      </c>
      <c r="U150" s="73"/>
      <c r="V150" s="73"/>
      <c r="W150" s="32" t="s">
        <v>157</v>
      </c>
      <c r="X150" s="29" t="s">
        <v>158</v>
      </c>
      <c r="Y150" s="146"/>
      <c r="Z150" s="33">
        <v>841</v>
      </c>
      <c r="AA150" s="34"/>
      <c r="AB150" s="33">
        <f t="shared" si="40"/>
        <v>841</v>
      </c>
      <c r="AC150" s="34"/>
      <c r="AD150" s="145">
        <f t="shared" si="32"/>
        <v>700.83299999999997</v>
      </c>
      <c r="AE150" s="105"/>
      <c r="AF150" s="34"/>
      <c r="AG150" s="34"/>
      <c r="AH150" s="34"/>
      <c r="AI150" s="29">
        <v>0.01</v>
      </c>
      <c r="AJ150" s="29">
        <v>3.4999999999999997E-5</v>
      </c>
      <c r="AK150" s="29">
        <v>10775</v>
      </c>
      <c r="AL150" s="29">
        <v>5400</v>
      </c>
      <c r="AM150" s="29" t="s">
        <v>28</v>
      </c>
      <c r="AN150" s="158" t="s">
        <v>28</v>
      </c>
      <c r="AO150" s="29" t="s">
        <v>28</v>
      </c>
      <c r="AP150" s="29">
        <v>25</v>
      </c>
      <c r="AQ150" s="29"/>
      <c r="AR150" s="29"/>
      <c r="AS150" s="29"/>
      <c r="AT150" s="29"/>
      <c r="AU150" s="144"/>
      <c r="AV150" s="36"/>
      <c r="AW150" s="102">
        <v>44713</v>
      </c>
      <c r="AX150" s="129" t="s">
        <v>4744</v>
      </c>
      <c r="AY150" s="106"/>
      <c r="BH150" t="str">
        <f t="shared" si="29"/>
        <v>AV</v>
      </c>
      <c r="BJ150" t="str">
        <f t="shared" si="30"/>
        <v>OK</v>
      </c>
      <c r="BK150" s="130">
        <v>841</v>
      </c>
      <c r="BL150" s="130" t="s">
        <v>37</v>
      </c>
      <c r="BM150" s="131">
        <v>841</v>
      </c>
      <c r="BN150" s="131" t="s">
        <v>37</v>
      </c>
      <c r="BO150">
        <v>841</v>
      </c>
      <c r="BP150">
        <v>0</v>
      </c>
    </row>
    <row r="151" spans="1:68" ht="25.2" x14ac:dyDescent="0.3">
      <c r="A151" s="51"/>
      <c r="B151" s="47">
        <v>108</v>
      </c>
      <c r="C151" s="45">
        <v>1135713</v>
      </c>
      <c r="D151" s="28">
        <v>1001235</v>
      </c>
      <c r="E151" s="55" t="s">
        <v>4987</v>
      </c>
      <c r="F151" s="30" t="s">
        <v>5430</v>
      </c>
      <c r="G151" s="29" t="s">
        <v>42</v>
      </c>
      <c r="H151" s="157" t="s">
        <v>4781</v>
      </c>
      <c r="I151" s="148"/>
      <c r="J151" s="147"/>
      <c r="K151" s="148"/>
      <c r="L151" s="148"/>
      <c r="M151" s="147"/>
      <c r="N151" s="29">
        <f t="shared" si="33"/>
        <v>1001235</v>
      </c>
      <c r="O151" s="29" t="str">
        <f t="shared" si="34"/>
        <v/>
      </c>
      <c r="P151" s="29" t="str">
        <f t="shared" si="35"/>
        <v/>
      </c>
      <c r="Q151" s="29" t="str">
        <f t="shared" si="36"/>
        <v/>
      </c>
      <c r="R151" s="29" t="str">
        <f t="shared" si="37"/>
        <v/>
      </c>
      <c r="S151" s="29" t="str">
        <f t="shared" si="38"/>
        <v/>
      </c>
      <c r="T151" s="29" t="str">
        <f t="shared" si="39"/>
        <v/>
      </c>
      <c r="U151" s="73"/>
      <c r="V151" s="73"/>
      <c r="W151" s="32" t="s">
        <v>157</v>
      </c>
      <c r="X151" s="29" t="s">
        <v>158</v>
      </c>
      <c r="Y151" s="146"/>
      <c r="Z151" s="33">
        <v>1394</v>
      </c>
      <c r="AA151" s="34"/>
      <c r="AB151" s="33">
        <f t="shared" si="40"/>
        <v>1394</v>
      </c>
      <c r="AC151" s="34"/>
      <c r="AD151" s="145">
        <f t="shared" si="32"/>
        <v>1161.6669999999999</v>
      </c>
      <c r="AE151" s="105"/>
      <c r="AF151" s="34"/>
      <c r="AG151" s="34"/>
      <c r="AH151" s="34"/>
      <c r="AI151" s="29">
        <v>0.03</v>
      </c>
      <c r="AJ151" s="29">
        <v>1.37E-4</v>
      </c>
      <c r="AK151" s="29">
        <v>1930</v>
      </c>
      <c r="AL151" s="29">
        <v>1000</v>
      </c>
      <c r="AM151" s="29" t="s">
        <v>28</v>
      </c>
      <c r="AN151" s="158" t="s">
        <v>28</v>
      </c>
      <c r="AO151" s="29" t="s">
        <v>28</v>
      </c>
      <c r="AP151" s="29">
        <v>10</v>
      </c>
      <c r="AQ151" s="29"/>
      <c r="AR151" s="29"/>
      <c r="AS151" s="29"/>
      <c r="AT151" s="29"/>
      <c r="AU151" s="144"/>
      <c r="AV151" s="36"/>
      <c r="AW151" s="102">
        <v>44713</v>
      </c>
      <c r="AX151" s="129" t="s">
        <v>4744</v>
      </c>
      <c r="AY151" s="106"/>
      <c r="BH151" t="str">
        <f t="shared" si="29"/>
        <v>AV</v>
      </c>
      <c r="BJ151" t="str">
        <f t="shared" si="30"/>
        <v>OK</v>
      </c>
      <c r="BK151" s="130">
        <v>1394</v>
      </c>
      <c r="BL151" s="130" t="s">
        <v>37</v>
      </c>
      <c r="BM151" s="131">
        <v>1394</v>
      </c>
      <c r="BN151" s="131" t="s">
        <v>37</v>
      </c>
      <c r="BO151">
        <v>1394</v>
      </c>
      <c r="BP151">
        <v>0</v>
      </c>
    </row>
    <row r="152" spans="1:68" ht="25.2" x14ac:dyDescent="0.3">
      <c r="A152" s="51"/>
      <c r="B152" s="47">
        <v>109</v>
      </c>
      <c r="C152" s="45">
        <v>1135714</v>
      </c>
      <c r="D152" s="28">
        <v>1008673</v>
      </c>
      <c r="E152" s="55" t="s">
        <v>4988</v>
      </c>
      <c r="F152" s="30" t="s">
        <v>5431</v>
      </c>
      <c r="G152" s="29" t="s">
        <v>42</v>
      </c>
      <c r="H152" s="157" t="s">
        <v>4781</v>
      </c>
      <c r="I152" s="148"/>
      <c r="J152" s="147"/>
      <c r="K152" s="148"/>
      <c r="L152" s="148"/>
      <c r="M152" s="147"/>
      <c r="N152" s="29">
        <f t="shared" si="33"/>
        <v>1008673</v>
      </c>
      <c r="O152" s="29" t="str">
        <f t="shared" si="34"/>
        <v/>
      </c>
      <c r="P152" s="29" t="str">
        <f t="shared" si="35"/>
        <v/>
      </c>
      <c r="Q152" s="29" t="str">
        <f t="shared" si="36"/>
        <v/>
      </c>
      <c r="R152" s="29" t="str">
        <f t="shared" si="37"/>
        <v/>
      </c>
      <c r="S152" s="29" t="str">
        <f t="shared" si="38"/>
        <v/>
      </c>
      <c r="T152" s="29" t="str">
        <f t="shared" si="39"/>
        <v/>
      </c>
      <c r="U152" s="73"/>
      <c r="V152" s="73"/>
      <c r="W152" s="32" t="s">
        <v>157</v>
      </c>
      <c r="X152" s="29" t="s">
        <v>158</v>
      </c>
      <c r="Y152" s="146"/>
      <c r="Z152" s="33">
        <v>2555</v>
      </c>
      <c r="AA152" s="34"/>
      <c r="AB152" s="33">
        <f t="shared" si="40"/>
        <v>2555</v>
      </c>
      <c r="AC152" s="34"/>
      <c r="AD152" s="145">
        <f t="shared" si="32"/>
        <v>2129.1669999999999</v>
      </c>
      <c r="AE152" s="105"/>
      <c r="AF152" s="34"/>
      <c r="AG152" s="34"/>
      <c r="AH152" s="34"/>
      <c r="AI152" s="29">
        <v>5.5E-2</v>
      </c>
      <c r="AJ152" s="29">
        <v>1.7000000000000001E-4</v>
      </c>
      <c r="AK152" s="29">
        <v>520</v>
      </c>
      <c r="AL152" s="29">
        <v>550</v>
      </c>
      <c r="AM152" s="29" t="s">
        <v>28</v>
      </c>
      <c r="AN152" s="158" t="s">
        <v>28</v>
      </c>
      <c r="AO152" s="29" t="s">
        <v>28</v>
      </c>
      <c r="AP152" s="29">
        <v>10</v>
      </c>
      <c r="AQ152" s="29"/>
      <c r="AR152" s="29"/>
      <c r="AS152" s="29"/>
      <c r="AT152" s="29"/>
      <c r="AU152" s="144"/>
      <c r="AV152" s="36"/>
      <c r="AW152" s="102">
        <v>44713</v>
      </c>
      <c r="AX152" s="129" t="s">
        <v>4744</v>
      </c>
      <c r="AY152" s="106"/>
      <c r="BH152" t="str">
        <f t="shared" si="29"/>
        <v>AV</v>
      </c>
      <c r="BJ152" t="str">
        <f t="shared" si="30"/>
        <v>OK</v>
      </c>
      <c r="BK152" s="130">
        <v>2555</v>
      </c>
      <c r="BL152" s="130" t="s">
        <v>37</v>
      </c>
      <c r="BM152" s="131">
        <v>2555</v>
      </c>
      <c r="BN152" s="131" t="s">
        <v>37</v>
      </c>
      <c r="BO152">
        <v>2555</v>
      </c>
      <c r="BP152">
        <v>0</v>
      </c>
    </row>
    <row r="153" spans="1:68" ht="25.2" x14ac:dyDescent="0.3">
      <c r="A153" s="51"/>
      <c r="B153" s="47">
        <v>110</v>
      </c>
      <c r="C153" s="45">
        <v>1135715</v>
      </c>
      <c r="D153" s="28">
        <v>1008674</v>
      </c>
      <c r="E153" s="55" t="s">
        <v>4989</v>
      </c>
      <c r="F153" s="30" t="s">
        <v>5432</v>
      </c>
      <c r="G153" s="29" t="s">
        <v>42</v>
      </c>
      <c r="H153" s="157" t="s">
        <v>4781</v>
      </c>
      <c r="I153" s="148"/>
      <c r="J153" s="147"/>
      <c r="K153" s="148"/>
      <c r="L153" s="148"/>
      <c r="M153" s="147"/>
      <c r="N153" s="29">
        <f t="shared" si="33"/>
        <v>1008674</v>
      </c>
      <c r="O153" s="29" t="str">
        <f t="shared" si="34"/>
        <v/>
      </c>
      <c r="P153" s="29" t="str">
        <f t="shared" si="35"/>
        <v/>
      </c>
      <c r="Q153" s="29" t="str">
        <f t="shared" si="36"/>
        <v/>
      </c>
      <c r="R153" s="29" t="str">
        <f t="shared" si="37"/>
        <v/>
      </c>
      <c r="S153" s="29" t="str">
        <f t="shared" si="38"/>
        <v/>
      </c>
      <c r="T153" s="29" t="str">
        <f t="shared" si="39"/>
        <v/>
      </c>
      <c r="U153" s="73"/>
      <c r="V153" s="73"/>
      <c r="W153" s="32" t="s">
        <v>157</v>
      </c>
      <c r="X153" s="29" t="s">
        <v>158</v>
      </c>
      <c r="Y153" s="146"/>
      <c r="Z153" s="33">
        <v>634</v>
      </c>
      <c r="AA153" s="34"/>
      <c r="AB153" s="33">
        <f t="shared" si="40"/>
        <v>634</v>
      </c>
      <c r="AC153" s="34"/>
      <c r="AD153" s="145">
        <f t="shared" si="32"/>
        <v>528.33299999999997</v>
      </c>
      <c r="AE153" s="105"/>
      <c r="AF153" s="34"/>
      <c r="AG153" s="34"/>
      <c r="AH153" s="34"/>
      <c r="AI153" s="29">
        <v>7.0000000000000001E-3</v>
      </c>
      <c r="AJ153" s="29">
        <v>2.6999999999999999E-5</v>
      </c>
      <c r="AK153" s="29">
        <v>13900</v>
      </c>
      <c r="AL153" s="29">
        <v>7000</v>
      </c>
      <c r="AM153" s="29" t="s">
        <v>28</v>
      </c>
      <c r="AN153" s="158" t="s">
        <v>28</v>
      </c>
      <c r="AO153" s="29" t="s">
        <v>28</v>
      </c>
      <c r="AP153" s="29">
        <v>50</v>
      </c>
      <c r="AQ153" s="29"/>
      <c r="AR153" s="29"/>
      <c r="AS153" s="29"/>
      <c r="AT153" s="29"/>
      <c r="AU153" s="144"/>
      <c r="AV153" s="36"/>
      <c r="AW153" s="102">
        <v>44713</v>
      </c>
      <c r="AX153" s="129" t="s">
        <v>4744</v>
      </c>
      <c r="AY153" s="106"/>
      <c r="BH153" t="str">
        <f t="shared" si="29"/>
        <v>AV</v>
      </c>
      <c r="BJ153" t="str">
        <f t="shared" si="30"/>
        <v>OK</v>
      </c>
      <c r="BK153" s="130">
        <v>634</v>
      </c>
      <c r="BL153" s="130" t="s">
        <v>37</v>
      </c>
      <c r="BM153" s="131">
        <v>634</v>
      </c>
      <c r="BN153" s="131" t="s">
        <v>37</v>
      </c>
      <c r="BO153">
        <v>634</v>
      </c>
      <c r="BP153">
        <v>0</v>
      </c>
    </row>
    <row r="154" spans="1:68" ht="25.2" x14ac:dyDescent="0.3">
      <c r="A154" s="51"/>
      <c r="B154" s="47">
        <v>111</v>
      </c>
      <c r="C154" s="45">
        <v>1135716</v>
      </c>
      <c r="D154" s="28">
        <v>1008675</v>
      </c>
      <c r="E154" s="55" t="s">
        <v>4990</v>
      </c>
      <c r="F154" s="30" t="s">
        <v>5433</v>
      </c>
      <c r="G154" s="29" t="s">
        <v>47</v>
      </c>
      <c r="H154" s="157" t="s">
        <v>4781</v>
      </c>
      <c r="I154" s="148"/>
      <c r="J154" s="147"/>
      <c r="K154" s="148"/>
      <c r="L154" s="148"/>
      <c r="M154" s="147"/>
      <c r="N154" s="29">
        <f t="shared" si="33"/>
        <v>1008675</v>
      </c>
      <c r="O154" s="29" t="str">
        <f t="shared" si="34"/>
        <v/>
      </c>
      <c r="P154" s="29" t="str">
        <f t="shared" si="35"/>
        <v/>
      </c>
      <c r="Q154" s="29" t="str">
        <f t="shared" si="36"/>
        <v/>
      </c>
      <c r="R154" s="29" t="str">
        <f t="shared" si="37"/>
        <v/>
      </c>
      <c r="S154" s="29" t="str">
        <f t="shared" si="38"/>
        <v/>
      </c>
      <c r="T154" s="29" t="str">
        <f t="shared" si="39"/>
        <v/>
      </c>
      <c r="U154" s="73"/>
      <c r="V154" s="73"/>
      <c r="W154" s="32" t="s">
        <v>157</v>
      </c>
      <c r="X154" s="29" t="s">
        <v>158</v>
      </c>
      <c r="Y154" s="146"/>
      <c r="Z154" s="33">
        <v>877</v>
      </c>
      <c r="AA154" s="34"/>
      <c r="AB154" s="33">
        <f t="shared" si="40"/>
        <v>877</v>
      </c>
      <c r="AC154" s="34"/>
      <c r="AD154" s="145">
        <f t="shared" si="32"/>
        <v>730.83299999999997</v>
      </c>
      <c r="AE154" s="105"/>
      <c r="AF154" s="34"/>
      <c r="AG154" s="34"/>
      <c r="AH154" s="34"/>
      <c r="AI154" s="29">
        <v>1.0999999999999999E-2</v>
      </c>
      <c r="AJ154" s="29">
        <v>5.1E-5</v>
      </c>
      <c r="AK154" s="29">
        <v>2500</v>
      </c>
      <c r="AL154" s="29">
        <v>1250</v>
      </c>
      <c r="AM154" s="29" t="s">
        <v>28</v>
      </c>
      <c r="AN154" s="158" t="s">
        <v>28</v>
      </c>
      <c r="AO154" s="29" t="s">
        <v>28</v>
      </c>
      <c r="AP154" s="29">
        <v>25</v>
      </c>
      <c r="AQ154" s="29"/>
      <c r="AR154" s="29"/>
      <c r="AS154" s="29"/>
      <c r="AT154" s="29"/>
      <c r="AU154" s="144"/>
      <c r="AV154" s="36"/>
      <c r="AW154" s="102">
        <v>44713</v>
      </c>
      <c r="AX154" s="129" t="s">
        <v>4744</v>
      </c>
      <c r="AY154" s="106"/>
      <c r="BH154" t="str">
        <f t="shared" si="29"/>
        <v>AV</v>
      </c>
      <c r="BJ154" t="str">
        <f t="shared" si="30"/>
        <v>OK</v>
      </c>
      <c r="BK154" s="130">
        <v>877</v>
      </c>
      <c r="BL154" s="130" t="s">
        <v>37</v>
      </c>
      <c r="BM154" s="131">
        <v>877</v>
      </c>
      <c r="BN154" s="131" t="s">
        <v>37</v>
      </c>
      <c r="BO154">
        <v>877</v>
      </c>
      <c r="BP154">
        <v>0</v>
      </c>
    </row>
    <row r="155" spans="1:68" ht="25.2" x14ac:dyDescent="0.3">
      <c r="A155" s="51"/>
      <c r="B155" s="47">
        <v>112</v>
      </c>
      <c r="C155" s="45">
        <v>1135717</v>
      </c>
      <c r="D155" s="28">
        <v>1008676</v>
      </c>
      <c r="E155" s="55" t="s">
        <v>4991</v>
      </c>
      <c r="F155" s="30" t="s">
        <v>5434</v>
      </c>
      <c r="G155" s="29" t="s">
        <v>42</v>
      </c>
      <c r="H155" s="157" t="s">
        <v>4781</v>
      </c>
      <c r="I155" s="148"/>
      <c r="J155" s="147"/>
      <c r="K155" s="148"/>
      <c r="L155" s="148"/>
      <c r="M155" s="147"/>
      <c r="N155" s="29">
        <f t="shared" si="33"/>
        <v>1008676</v>
      </c>
      <c r="O155" s="29" t="str">
        <f t="shared" si="34"/>
        <v/>
      </c>
      <c r="P155" s="29" t="str">
        <f t="shared" si="35"/>
        <v/>
      </c>
      <c r="Q155" s="29" t="str">
        <f t="shared" si="36"/>
        <v/>
      </c>
      <c r="R155" s="29" t="str">
        <f t="shared" si="37"/>
        <v/>
      </c>
      <c r="S155" s="29" t="str">
        <f t="shared" si="38"/>
        <v/>
      </c>
      <c r="T155" s="29" t="str">
        <f t="shared" si="39"/>
        <v/>
      </c>
      <c r="U155" s="73"/>
      <c r="V155" s="73"/>
      <c r="W155" s="32" t="s">
        <v>157</v>
      </c>
      <c r="X155" s="29" t="s">
        <v>158</v>
      </c>
      <c r="Y155" s="146"/>
      <c r="Z155" s="33">
        <v>877</v>
      </c>
      <c r="AA155" s="34"/>
      <c r="AB155" s="33">
        <f t="shared" si="40"/>
        <v>877</v>
      </c>
      <c r="AC155" s="34"/>
      <c r="AD155" s="145">
        <f t="shared" si="32"/>
        <v>730.83299999999997</v>
      </c>
      <c r="AE155" s="105"/>
      <c r="AF155" s="34"/>
      <c r="AG155" s="34"/>
      <c r="AH155" s="34"/>
      <c r="AI155" s="29">
        <v>1.2E-2</v>
      </c>
      <c r="AJ155" s="29">
        <v>7.2000000000000002E-5</v>
      </c>
      <c r="AK155" s="29">
        <v>6558</v>
      </c>
      <c r="AL155" s="29">
        <v>3400</v>
      </c>
      <c r="AM155" s="29" t="s">
        <v>28</v>
      </c>
      <c r="AN155" s="158" t="s">
        <v>28</v>
      </c>
      <c r="AO155" s="29" t="s">
        <v>28</v>
      </c>
      <c r="AP155" s="29">
        <v>25</v>
      </c>
      <c r="AQ155" s="29"/>
      <c r="AR155" s="29"/>
      <c r="AS155" s="29"/>
      <c r="AT155" s="29"/>
      <c r="AU155" s="144"/>
      <c r="AV155" s="36"/>
      <c r="AW155" s="102">
        <v>44713</v>
      </c>
      <c r="AX155" s="129" t="s">
        <v>4744</v>
      </c>
      <c r="AY155" s="106"/>
      <c r="BH155" t="str">
        <f t="shared" si="29"/>
        <v>AV</v>
      </c>
      <c r="BJ155" t="str">
        <f t="shared" si="30"/>
        <v>OK</v>
      </c>
      <c r="BK155" s="130">
        <v>877</v>
      </c>
      <c r="BL155" s="130" t="s">
        <v>37</v>
      </c>
      <c r="BM155" s="131">
        <v>877</v>
      </c>
      <c r="BN155" s="131" t="s">
        <v>37</v>
      </c>
      <c r="BO155">
        <v>877</v>
      </c>
      <c r="BP155">
        <v>0</v>
      </c>
    </row>
    <row r="156" spans="1:68" ht="25.2" x14ac:dyDescent="0.3">
      <c r="A156" s="51"/>
      <c r="B156" s="47">
        <v>113</v>
      </c>
      <c r="C156" s="45">
        <v>1135718</v>
      </c>
      <c r="D156" s="28">
        <v>1001240</v>
      </c>
      <c r="E156" s="55" t="s">
        <v>4992</v>
      </c>
      <c r="F156" s="30" t="s">
        <v>5435</v>
      </c>
      <c r="G156" s="29" t="s">
        <v>47</v>
      </c>
      <c r="H156" s="157" t="s">
        <v>4781</v>
      </c>
      <c r="I156" s="148"/>
      <c r="J156" s="147"/>
      <c r="K156" s="148"/>
      <c r="L156" s="148"/>
      <c r="M156" s="147"/>
      <c r="N156" s="29">
        <f t="shared" si="33"/>
        <v>1001240</v>
      </c>
      <c r="O156" s="29" t="str">
        <f t="shared" si="34"/>
        <v/>
      </c>
      <c r="P156" s="29" t="str">
        <f t="shared" si="35"/>
        <v/>
      </c>
      <c r="Q156" s="29" t="str">
        <f t="shared" si="36"/>
        <v/>
      </c>
      <c r="R156" s="29" t="str">
        <f t="shared" si="37"/>
        <v/>
      </c>
      <c r="S156" s="29" t="str">
        <f t="shared" si="38"/>
        <v/>
      </c>
      <c r="T156" s="29" t="str">
        <f t="shared" si="39"/>
        <v/>
      </c>
      <c r="U156" s="73"/>
      <c r="V156" s="73"/>
      <c r="W156" s="32" t="s">
        <v>157</v>
      </c>
      <c r="X156" s="29" t="s">
        <v>158</v>
      </c>
      <c r="Y156" s="146"/>
      <c r="Z156" s="33">
        <v>1394</v>
      </c>
      <c r="AA156" s="34"/>
      <c r="AB156" s="33">
        <f t="shared" si="40"/>
        <v>1394</v>
      </c>
      <c r="AC156" s="34"/>
      <c r="AD156" s="145">
        <f t="shared" si="32"/>
        <v>1161.6669999999999</v>
      </c>
      <c r="AE156" s="105"/>
      <c r="AF156" s="34"/>
      <c r="AG156" s="34"/>
      <c r="AH156" s="34"/>
      <c r="AI156" s="29">
        <v>0.03</v>
      </c>
      <c r="AJ156" s="29">
        <v>6.0000000000000002E-5</v>
      </c>
      <c r="AK156" s="29">
        <v>3080</v>
      </c>
      <c r="AL156" s="29">
        <v>1560</v>
      </c>
      <c r="AM156" s="29" t="s">
        <v>28</v>
      </c>
      <c r="AN156" s="158" t="s">
        <v>28</v>
      </c>
      <c r="AO156" s="29" t="s">
        <v>28</v>
      </c>
      <c r="AP156" s="29">
        <v>20</v>
      </c>
      <c r="AQ156" s="29"/>
      <c r="AR156" s="29"/>
      <c r="AS156" s="29"/>
      <c r="AT156" s="29"/>
      <c r="AU156" s="144"/>
      <c r="AV156" s="36"/>
      <c r="AW156" s="102">
        <v>44713</v>
      </c>
      <c r="AX156" s="129" t="s">
        <v>4744</v>
      </c>
      <c r="AY156" s="106"/>
      <c r="BH156" t="str">
        <f t="shared" si="29"/>
        <v>AV</v>
      </c>
      <c r="BJ156" t="str">
        <f t="shared" si="30"/>
        <v>OK</v>
      </c>
      <c r="BK156" s="130">
        <v>1394</v>
      </c>
      <c r="BL156" s="130" t="s">
        <v>37</v>
      </c>
      <c r="BM156" s="131">
        <v>1394</v>
      </c>
      <c r="BN156" s="131" t="s">
        <v>37</v>
      </c>
      <c r="BO156">
        <v>1394</v>
      </c>
      <c r="BP156">
        <v>0</v>
      </c>
    </row>
    <row r="157" spans="1:68" ht="25.2" x14ac:dyDescent="0.3">
      <c r="A157" s="51"/>
      <c r="B157" s="47"/>
      <c r="C157" s="45">
        <v>1135719</v>
      </c>
      <c r="D157" s="28">
        <v>1008678</v>
      </c>
      <c r="E157" s="55" t="s">
        <v>4993</v>
      </c>
      <c r="F157" s="30" t="s">
        <v>5436</v>
      </c>
      <c r="G157" s="29" t="s">
        <v>47</v>
      </c>
      <c r="H157" s="157" t="s">
        <v>4781</v>
      </c>
      <c r="I157" s="148"/>
      <c r="J157" s="147"/>
      <c r="K157" s="148"/>
      <c r="L157" s="148"/>
      <c r="M157" s="147"/>
      <c r="N157" s="29">
        <f t="shared" si="33"/>
        <v>1008678</v>
      </c>
      <c r="O157" s="29" t="str">
        <f t="shared" si="34"/>
        <v/>
      </c>
      <c r="P157" s="29" t="str">
        <f t="shared" si="35"/>
        <v/>
      </c>
      <c r="Q157" s="29" t="str">
        <f t="shared" si="36"/>
        <v/>
      </c>
      <c r="R157" s="29" t="str">
        <f t="shared" si="37"/>
        <v/>
      </c>
      <c r="S157" s="29" t="str">
        <f t="shared" si="38"/>
        <v/>
      </c>
      <c r="T157" s="29" t="str">
        <f t="shared" si="39"/>
        <v/>
      </c>
      <c r="U157" s="73"/>
      <c r="V157" s="73"/>
      <c r="W157" s="32" t="s">
        <v>157</v>
      </c>
      <c r="X157" s="29" t="s">
        <v>158</v>
      </c>
      <c r="Y157" s="146"/>
      <c r="Z157" s="33">
        <v>2555</v>
      </c>
      <c r="AA157" s="34"/>
      <c r="AB157" s="33">
        <f t="shared" si="40"/>
        <v>2555</v>
      </c>
      <c r="AC157" s="34"/>
      <c r="AD157" s="145">
        <f t="shared" si="32"/>
        <v>2129.1669999999999</v>
      </c>
      <c r="AE157" s="105"/>
      <c r="AF157" s="34"/>
      <c r="AG157" s="34"/>
      <c r="AH157" s="34"/>
      <c r="AI157" s="29">
        <v>0.06</v>
      </c>
      <c r="AJ157" s="29">
        <v>1.5E-5</v>
      </c>
      <c r="AK157" s="29">
        <v>0</v>
      </c>
      <c r="AL157" s="29">
        <v>0</v>
      </c>
      <c r="AM157" s="29" t="s">
        <v>28</v>
      </c>
      <c r="AN157" s="158" t="s">
        <v>28</v>
      </c>
      <c r="AO157" s="29" t="s">
        <v>28</v>
      </c>
      <c r="AP157" s="29">
        <v>10</v>
      </c>
      <c r="AQ157" s="29"/>
      <c r="AR157" s="29"/>
      <c r="AS157" s="29"/>
      <c r="AT157" s="29"/>
      <c r="AU157" s="144"/>
      <c r="AV157" s="36"/>
      <c r="AW157" s="102"/>
      <c r="AX157" s="129" t="s">
        <v>4744</v>
      </c>
      <c r="AY157" s="106"/>
      <c r="BH157" t="str">
        <f t="shared" si="29"/>
        <v>AV</v>
      </c>
      <c r="BJ157" t="str">
        <f t="shared" si="30"/>
        <v>OK</v>
      </c>
      <c r="BK157" s="130" t="s">
        <v>5302</v>
      </c>
      <c r="BL157" s="130" t="e">
        <v>#VALUE!</v>
      </c>
      <c r="BM157" s="131">
        <v>2555</v>
      </c>
      <c r="BN157" s="131" t="s">
        <v>37</v>
      </c>
      <c r="BO157" t="e">
        <v>#N/A</v>
      </c>
      <c r="BP157">
        <v>0</v>
      </c>
    </row>
    <row r="158" spans="1:68" ht="25.2" x14ac:dyDescent="0.3">
      <c r="A158" s="51"/>
      <c r="B158" s="47">
        <v>114</v>
      </c>
      <c r="C158" s="45">
        <v>1135720</v>
      </c>
      <c r="D158" s="28">
        <v>1084671</v>
      </c>
      <c r="E158" s="55" t="s">
        <v>4994</v>
      </c>
      <c r="F158" s="30" t="s">
        <v>5437</v>
      </c>
      <c r="G158" s="29" t="s">
        <v>47</v>
      </c>
      <c r="H158" s="157" t="s">
        <v>4781</v>
      </c>
      <c r="I158" s="148"/>
      <c r="J158" s="147"/>
      <c r="K158" s="148"/>
      <c r="L158" s="148"/>
      <c r="M158" s="147"/>
      <c r="N158" s="29">
        <f t="shared" si="33"/>
        <v>1084671</v>
      </c>
      <c r="O158" s="29" t="str">
        <f t="shared" si="34"/>
        <v/>
      </c>
      <c r="P158" s="29" t="str">
        <f t="shared" si="35"/>
        <v/>
      </c>
      <c r="Q158" s="29" t="str">
        <f t="shared" si="36"/>
        <v/>
      </c>
      <c r="R158" s="29" t="str">
        <f t="shared" si="37"/>
        <v/>
      </c>
      <c r="S158" s="29" t="str">
        <f t="shared" si="38"/>
        <v/>
      </c>
      <c r="T158" s="29" t="str">
        <f t="shared" si="39"/>
        <v/>
      </c>
      <c r="U158" s="73"/>
      <c r="V158" s="73"/>
      <c r="W158" s="32" t="s">
        <v>157</v>
      </c>
      <c r="X158" s="29" t="s">
        <v>158</v>
      </c>
      <c r="Y158" s="146"/>
      <c r="Z158" s="33">
        <v>331.66</v>
      </c>
      <c r="AA158" s="34"/>
      <c r="AB158" s="33">
        <f t="shared" si="40"/>
        <v>331.66</v>
      </c>
      <c r="AC158" s="34"/>
      <c r="AD158" s="145">
        <f t="shared" si="32"/>
        <v>276.38299999999998</v>
      </c>
      <c r="AE158" s="105"/>
      <c r="AF158" s="34"/>
      <c r="AG158" s="34"/>
      <c r="AH158" s="34"/>
      <c r="AI158" s="29">
        <v>2E-3</v>
      </c>
      <c r="AJ158" s="29">
        <v>1.9000000000000001E-5</v>
      </c>
      <c r="AK158" s="29">
        <v>4000</v>
      </c>
      <c r="AL158" s="29">
        <v>2000</v>
      </c>
      <c r="AM158" s="29" t="s">
        <v>28</v>
      </c>
      <c r="AN158" s="158" t="s">
        <v>28</v>
      </c>
      <c r="AO158" s="29" t="s">
        <v>28</v>
      </c>
      <c r="AP158" s="29">
        <v>50</v>
      </c>
      <c r="AQ158" s="29"/>
      <c r="AR158" s="29"/>
      <c r="AS158" s="29"/>
      <c r="AT158" s="29"/>
      <c r="AU158" s="144"/>
      <c r="AV158" s="36"/>
      <c r="AW158" s="102">
        <v>44713</v>
      </c>
      <c r="AX158" s="129" t="s">
        <v>4744</v>
      </c>
      <c r="AY158" s="106"/>
      <c r="BH158" t="str">
        <f t="shared" si="29"/>
        <v>AV</v>
      </c>
      <c r="BJ158" t="str">
        <f t="shared" si="30"/>
        <v>OK</v>
      </c>
      <c r="BK158" s="130">
        <v>331.66</v>
      </c>
      <c r="BL158" s="130" t="s">
        <v>37</v>
      </c>
      <c r="BM158" s="131">
        <v>331.66</v>
      </c>
      <c r="BN158" s="131" t="s">
        <v>37</v>
      </c>
      <c r="BO158">
        <v>331.66</v>
      </c>
      <c r="BP158">
        <v>0</v>
      </c>
    </row>
    <row r="159" spans="1:68" ht="25.2" x14ac:dyDescent="0.3">
      <c r="A159" s="51"/>
      <c r="B159" s="47">
        <v>115</v>
      </c>
      <c r="C159" s="45">
        <v>1135721</v>
      </c>
      <c r="D159" s="28">
        <v>1008684</v>
      </c>
      <c r="E159" s="55" t="s">
        <v>4995</v>
      </c>
      <c r="F159" s="30" t="s">
        <v>5438</v>
      </c>
      <c r="G159" s="29" t="s">
        <v>42</v>
      </c>
      <c r="H159" s="157" t="s">
        <v>4781</v>
      </c>
      <c r="I159" s="148"/>
      <c r="J159" s="147"/>
      <c r="K159" s="148"/>
      <c r="L159" s="148"/>
      <c r="M159" s="147"/>
      <c r="N159" s="29">
        <f t="shared" si="33"/>
        <v>1008684</v>
      </c>
      <c r="O159" s="29" t="str">
        <f t="shared" si="34"/>
        <v/>
      </c>
      <c r="P159" s="29" t="str">
        <f t="shared" si="35"/>
        <v/>
      </c>
      <c r="Q159" s="29" t="str">
        <f t="shared" si="36"/>
        <v/>
      </c>
      <c r="R159" s="29" t="str">
        <f t="shared" si="37"/>
        <v/>
      </c>
      <c r="S159" s="29" t="str">
        <f t="shared" si="38"/>
        <v/>
      </c>
      <c r="T159" s="29" t="str">
        <f t="shared" si="39"/>
        <v/>
      </c>
      <c r="U159" s="73"/>
      <c r="V159" s="73"/>
      <c r="W159" s="32" t="s">
        <v>157</v>
      </c>
      <c r="X159" s="29" t="s">
        <v>158</v>
      </c>
      <c r="Y159" s="146"/>
      <c r="Z159" s="33">
        <v>620</v>
      </c>
      <c r="AA159" s="34"/>
      <c r="AB159" s="33">
        <f t="shared" si="40"/>
        <v>620</v>
      </c>
      <c r="AC159" s="34"/>
      <c r="AD159" s="145">
        <f t="shared" si="32"/>
        <v>516.66700000000003</v>
      </c>
      <c r="AE159" s="105"/>
      <c r="AF159" s="34"/>
      <c r="AG159" s="34"/>
      <c r="AH159" s="34"/>
      <c r="AI159" s="29">
        <v>8.9999999999999993E-3</v>
      </c>
      <c r="AJ159" s="29">
        <v>6.4999999999999994E-5</v>
      </c>
      <c r="AK159" s="29">
        <v>72630</v>
      </c>
      <c r="AL159" s="29">
        <v>36900</v>
      </c>
      <c r="AM159" s="29" t="s">
        <v>28</v>
      </c>
      <c r="AN159" s="158" t="s">
        <v>28</v>
      </c>
      <c r="AO159" s="29" t="s">
        <v>28</v>
      </c>
      <c r="AP159" s="29">
        <v>50</v>
      </c>
      <c r="AQ159" s="29"/>
      <c r="AR159" s="29"/>
      <c r="AS159" s="29"/>
      <c r="AT159" s="29"/>
      <c r="AU159" s="144"/>
      <c r="AV159" s="36"/>
      <c r="AW159" s="102">
        <v>44713</v>
      </c>
      <c r="AX159" s="129" t="s">
        <v>4744</v>
      </c>
      <c r="AY159" s="106"/>
      <c r="BH159" t="str">
        <f t="shared" si="29"/>
        <v>AV</v>
      </c>
      <c r="BJ159" t="str">
        <f t="shared" si="30"/>
        <v>OK</v>
      </c>
      <c r="BK159" s="130">
        <v>620</v>
      </c>
      <c r="BL159" s="130" t="s">
        <v>37</v>
      </c>
      <c r="BM159" s="131">
        <v>620</v>
      </c>
      <c r="BN159" s="131" t="s">
        <v>37</v>
      </c>
      <c r="BO159">
        <v>620</v>
      </c>
      <c r="BP159">
        <v>0</v>
      </c>
    </row>
    <row r="160" spans="1:68" ht="25.2" x14ac:dyDescent="0.3">
      <c r="A160" s="51"/>
      <c r="B160" s="47">
        <v>116</v>
      </c>
      <c r="C160" s="45">
        <v>1135722</v>
      </c>
      <c r="D160" s="28">
        <v>1008685</v>
      </c>
      <c r="E160" s="55" t="s">
        <v>4996</v>
      </c>
      <c r="F160" s="30" t="s">
        <v>5439</v>
      </c>
      <c r="G160" s="29" t="s">
        <v>42</v>
      </c>
      <c r="H160" s="157" t="s">
        <v>4781</v>
      </c>
      <c r="I160" s="148"/>
      <c r="J160" s="147"/>
      <c r="K160" s="148"/>
      <c r="L160" s="148"/>
      <c r="M160" s="147"/>
      <c r="N160" s="29">
        <f t="shared" si="33"/>
        <v>1008685</v>
      </c>
      <c r="O160" s="29" t="str">
        <f t="shared" si="34"/>
        <v/>
      </c>
      <c r="P160" s="29" t="str">
        <f t="shared" si="35"/>
        <v/>
      </c>
      <c r="Q160" s="29" t="str">
        <f t="shared" si="36"/>
        <v/>
      </c>
      <c r="R160" s="29" t="str">
        <f t="shared" si="37"/>
        <v/>
      </c>
      <c r="S160" s="29" t="str">
        <f t="shared" si="38"/>
        <v/>
      </c>
      <c r="T160" s="29" t="str">
        <f t="shared" si="39"/>
        <v/>
      </c>
      <c r="U160" s="73"/>
      <c r="V160" s="73"/>
      <c r="W160" s="32" t="s">
        <v>157</v>
      </c>
      <c r="X160" s="29" t="s">
        <v>158</v>
      </c>
      <c r="Y160" s="146"/>
      <c r="Z160" s="33">
        <v>839</v>
      </c>
      <c r="AA160" s="34"/>
      <c r="AB160" s="33">
        <f t="shared" si="40"/>
        <v>839</v>
      </c>
      <c r="AC160" s="34"/>
      <c r="AD160" s="145">
        <f t="shared" si="32"/>
        <v>699.16700000000003</v>
      </c>
      <c r="AE160" s="105"/>
      <c r="AF160" s="34"/>
      <c r="AG160" s="34"/>
      <c r="AH160" s="34"/>
      <c r="AI160" s="29">
        <v>1.7000000000000001E-2</v>
      </c>
      <c r="AJ160" s="29">
        <v>9.0000000000000006E-5</v>
      </c>
      <c r="AK160" s="29">
        <v>36240</v>
      </c>
      <c r="AL160" s="29">
        <v>18450</v>
      </c>
      <c r="AM160" s="29" t="s">
        <v>28</v>
      </c>
      <c r="AN160" s="158" t="s">
        <v>28</v>
      </c>
      <c r="AO160" s="29" t="s">
        <v>28</v>
      </c>
      <c r="AP160" s="29">
        <v>25</v>
      </c>
      <c r="AQ160" s="29"/>
      <c r="AR160" s="29"/>
      <c r="AS160" s="29"/>
      <c r="AT160" s="29"/>
      <c r="AU160" s="144"/>
      <c r="AV160" s="36"/>
      <c r="AW160" s="102">
        <v>44713</v>
      </c>
      <c r="AX160" s="129" t="s">
        <v>4744</v>
      </c>
      <c r="AY160" s="106"/>
      <c r="BH160" t="str">
        <f t="shared" si="29"/>
        <v>AV</v>
      </c>
      <c r="BJ160" t="str">
        <f t="shared" si="30"/>
        <v>OK</v>
      </c>
      <c r="BK160" s="130">
        <v>839</v>
      </c>
      <c r="BL160" s="130" t="s">
        <v>37</v>
      </c>
      <c r="BM160" s="131">
        <v>839</v>
      </c>
      <c r="BN160" s="131" t="s">
        <v>37</v>
      </c>
      <c r="BO160">
        <v>839</v>
      </c>
      <c r="BP160">
        <v>0</v>
      </c>
    </row>
    <row r="161" spans="1:68" ht="25.2" x14ac:dyDescent="0.3">
      <c r="A161" s="51"/>
      <c r="B161" s="47">
        <v>117</v>
      </c>
      <c r="C161" s="45">
        <v>1135723</v>
      </c>
      <c r="D161" s="28">
        <v>1008686</v>
      </c>
      <c r="E161" s="55" t="s">
        <v>4997</v>
      </c>
      <c r="F161" s="30" t="s">
        <v>5440</v>
      </c>
      <c r="G161" s="29" t="s">
        <v>42</v>
      </c>
      <c r="H161" s="157" t="s">
        <v>4781</v>
      </c>
      <c r="I161" s="148"/>
      <c r="J161" s="147"/>
      <c r="K161" s="148"/>
      <c r="L161" s="148"/>
      <c r="M161" s="147"/>
      <c r="N161" s="29">
        <f t="shared" si="33"/>
        <v>1008686</v>
      </c>
      <c r="O161" s="29" t="str">
        <f t="shared" si="34"/>
        <v/>
      </c>
      <c r="P161" s="29" t="str">
        <f t="shared" si="35"/>
        <v/>
      </c>
      <c r="Q161" s="29" t="str">
        <f t="shared" si="36"/>
        <v/>
      </c>
      <c r="R161" s="29" t="str">
        <f t="shared" si="37"/>
        <v/>
      </c>
      <c r="S161" s="29" t="str">
        <f t="shared" si="38"/>
        <v/>
      </c>
      <c r="T161" s="29" t="str">
        <f t="shared" si="39"/>
        <v/>
      </c>
      <c r="U161" s="73"/>
      <c r="V161" s="73"/>
      <c r="W161" s="32" t="s">
        <v>157</v>
      </c>
      <c r="X161" s="29" t="s">
        <v>158</v>
      </c>
      <c r="Y161" s="146"/>
      <c r="Z161" s="33">
        <v>1334</v>
      </c>
      <c r="AA161" s="34"/>
      <c r="AB161" s="33">
        <f t="shared" si="40"/>
        <v>1334</v>
      </c>
      <c r="AC161" s="34"/>
      <c r="AD161" s="145">
        <f t="shared" si="32"/>
        <v>1111.6669999999999</v>
      </c>
      <c r="AE161" s="105"/>
      <c r="AF161" s="34"/>
      <c r="AG161" s="34"/>
      <c r="AH161" s="34"/>
      <c r="AI161" s="29">
        <v>0.03</v>
      </c>
      <c r="AJ161" s="29">
        <v>1.3799999999999999E-4</v>
      </c>
      <c r="AK161" s="29">
        <v>6020</v>
      </c>
      <c r="AL161" s="29">
        <v>3040</v>
      </c>
      <c r="AM161" s="29" t="s">
        <v>28</v>
      </c>
      <c r="AN161" s="158" t="s">
        <v>28</v>
      </c>
      <c r="AO161" s="29" t="s">
        <v>28</v>
      </c>
      <c r="AP161" s="29">
        <v>20</v>
      </c>
      <c r="AQ161" s="29"/>
      <c r="AR161" s="29"/>
      <c r="AS161" s="29"/>
      <c r="AT161" s="29"/>
      <c r="AU161" s="144"/>
      <c r="AV161" s="36"/>
      <c r="AW161" s="102">
        <v>44713</v>
      </c>
      <c r="AX161" s="129" t="s">
        <v>4744</v>
      </c>
      <c r="AY161" s="106"/>
      <c r="BH161" t="str">
        <f t="shared" si="29"/>
        <v>AV</v>
      </c>
      <c r="BJ161" t="str">
        <f t="shared" si="30"/>
        <v>OK</v>
      </c>
      <c r="BK161" s="130">
        <v>1334</v>
      </c>
      <c r="BL161" s="130" t="s">
        <v>37</v>
      </c>
      <c r="BM161" s="131">
        <v>1334</v>
      </c>
      <c r="BN161" s="131" t="s">
        <v>37</v>
      </c>
      <c r="BO161">
        <v>1334</v>
      </c>
      <c r="BP161">
        <v>0</v>
      </c>
    </row>
    <row r="162" spans="1:68" ht="25.2" x14ac:dyDescent="0.3">
      <c r="A162" s="51"/>
      <c r="B162" s="47">
        <v>118</v>
      </c>
      <c r="C162" s="45">
        <v>1135724</v>
      </c>
      <c r="D162" s="28">
        <v>1001250</v>
      </c>
      <c r="E162" s="55" t="s">
        <v>4998</v>
      </c>
      <c r="F162" s="30" t="s">
        <v>5441</v>
      </c>
      <c r="G162" s="29" t="s">
        <v>42</v>
      </c>
      <c r="H162" s="157" t="s">
        <v>4781</v>
      </c>
      <c r="I162" s="148"/>
      <c r="J162" s="147"/>
      <c r="K162" s="148"/>
      <c r="L162" s="148"/>
      <c r="M162" s="147"/>
      <c r="N162" s="29">
        <f t="shared" si="33"/>
        <v>1001250</v>
      </c>
      <c r="O162" s="29" t="str">
        <f t="shared" si="34"/>
        <v/>
      </c>
      <c r="P162" s="29" t="str">
        <f t="shared" si="35"/>
        <v/>
      </c>
      <c r="Q162" s="29" t="str">
        <f t="shared" si="36"/>
        <v/>
      </c>
      <c r="R162" s="29" t="str">
        <f t="shared" si="37"/>
        <v/>
      </c>
      <c r="S162" s="29" t="str">
        <f t="shared" si="38"/>
        <v/>
      </c>
      <c r="T162" s="29" t="str">
        <f t="shared" si="39"/>
        <v/>
      </c>
      <c r="U162" s="73"/>
      <c r="V162" s="73"/>
      <c r="W162" s="32" t="s">
        <v>157</v>
      </c>
      <c r="X162" s="29" t="s">
        <v>158</v>
      </c>
      <c r="Y162" s="146"/>
      <c r="Z162" s="33">
        <v>2775</v>
      </c>
      <c r="AA162" s="34"/>
      <c r="AB162" s="33">
        <f t="shared" si="40"/>
        <v>2775</v>
      </c>
      <c r="AC162" s="34"/>
      <c r="AD162" s="145">
        <f t="shared" si="32"/>
        <v>2312.5</v>
      </c>
      <c r="AE162" s="105"/>
      <c r="AF162" s="34"/>
      <c r="AG162" s="34"/>
      <c r="AH162" s="34"/>
      <c r="AI162" s="29">
        <v>7.0000000000000007E-2</v>
      </c>
      <c r="AJ162" s="29">
        <v>9.9799999999999997E-4</v>
      </c>
      <c r="AK162" s="29">
        <v>1020</v>
      </c>
      <c r="AL162" s="29">
        <v>520</v>
      </c>
      <c r="AM162" s="29" t="s">
        <v>28</v>
      </c>
      <c r="AN162" s="158" t="s">
        <v>28</v>
      </c>
      <c r="AO162" s="29" t="s">
        <v>28</v>
      </c>
      <c r="AP162" s="29">
        <v>10</v>
      </c>
      <c r="AQ162" s="29"/>
      <c r="AR162" s="29"/>
      <c r="AS162" s="29"/>
      <c r="AT162" s="29"/>
      <c r="AU162" s="144"/>
      <c r="AV162" s="36"/>
      <c r="AW162" s="102">
        <v>44713</v>
      </c>
      <c r="AX162" s="129" t="s">
        <v>4744</v>
      </c>
      <c r="AY162" s="106"/>
      <c r="BH162" t="str">
        <f t="shared" si="29"/>
        <v>AV</v>
      </c>
      <c r="BJ162" t="str">
        <f t="shared" si="30"/>
        <v>OK</v>
      </c>
      <c r="BK162" s="130">
        <v>2775</v>
      </c>
      <c r="BL162" s="130" t="s">
        <v>37</v>
      </c>
      <c r="BM162" s="131">
        <v>2775</v>
      </c>
      <c r="BN162" s="131" t="s">
        <v>37</v>
      </c>
      <c r="BO162">
        <v>2775</v>
      </c>
      <c r="BP162">
        <v>0</v>
      </c>
    </row>
    <row r="163" spans="1:68" ht="25.2" x14ac:dyDescent="0.3">
      <c r="A163" s="51"/>
      <c r="B163" s="47">
        <v>119</v>
      </c>
      <c r="C163" s="45">
        <v>1135725</v>
      </c>
      <c r="D163" s="28">
        <v>1008688</v>
      </c>
      <c r="E163" s="55" t="s">
        <v>4999</v>
      </c>
      <c r="F163" s="30" t="s">
        <v>5442</v>
      </c>
      <c r="G163" s="29" t="s">
        <v>47</v>
      </c>
      <c r="H163" s="157" t="s">
        <v>4781</v>
      </c>
      <c r="I163" s="148"/>
      <c r="J163" s="147"/>
      <c r="K163" s="148"/>
      <c r="L163" s="148"/>
      <c r="M163" s="147"/>
      <c r="N163" s="29">
        <f t="shared" si="33"/>
        <v>1008688</v>
      </c>
      <c r="O163" s="29" t="str">
        <f t="shared" si="34"/>
        <v/>
      </c>
      <c r="P163" s="29" t="str">
        <f t="shared" si="35"/>
        <v/>
      </c>
      <c r="Q163" s="29" t="str">
        <f t="shared" si="36"/>
        <v/>
      </c>
      <c r="R163" s="29" t="str">
        <f t="shared" si="37"/>
        <v/>
      </c>
      <c r="S163" s="29" t="str">
        <f t="shared" si="38"/>
        <v/>
      </c>
      <c r="T163" s="29" t="str">
        <f t="shared" si="39"/>
        <v/>
      </c>
      <c r="U163" s="73"/>
      <c r="V163" s="73"/>
      <c r="W163" s="32" t="s">
        <v>157</v>
      </c>
      <c r="X163" s="29" t="s">
        <v>158</v>
      </c>
      <c r="Y163" s="146"/>
      <c r="Z163" s="33">
        <v>5176</v>
      </c>
      <c r="AA163" s="34"/>
      <c r="AB163" s="33">
        <f t="shared" si="40"/>
        <v>5176</v>
      </c>
      <c r="AC163" s="34"/>
      <c r="AD163" s="145">
        <f t="shared" si="32"/>
        <v>4313.3329999999996</v>
      </c>
      <c r="AE163" s="105"/>
      <c r="AF163" s="34"/>
      <c r="AG163" s="34"/>
      <c r="AH163" s="34"/>
      <c r="AI163" s="29">
        <v>0.121</v>
      </c>
      <c r="AJ163" s="29">
        <v>6.3400000000000001E-4</v>
      </c>
      <c r="AK163" s="29">
        <v>100</v>
      </c>
      <c r="AL163" s="29">
        <v>100</v>
      </c>
      <c r="AM163" s="29" t="s">
        <v>28</v>
      </c>
      <c r="AN163" s="158" t="s">
        <v>28</v>
      </c>
      <c r="AO163" s="29" t="s">
        <v>28</v>
      </c>
      <c r="AP163" s="29">
        <v>5</v>
      </c>
      <c r="AQ163" s="29"/>
      <c r="AR163" s="29"/>
      <c r="AS163" s="29"/>
      <c r="AT163" s="29"/>
      <c r="AU163" s="144"/>
      <c r="AV163" s="36"/>
      <c r="AW163" s="102">
        <v>44713</v>
      </c>
      <c r="AX163" s="129" t="s">
        <v>4744</v>
      </c>
      <c r="AY163" s="106"/>
      <c r="BH163" t="str">
        <f t="shared" si="29"/>
        <v>AV</v>
      </c>
      <c r="BJ163" t="str">
        <f t="shared" si="30"/>
        <v>OK</v>
      </c>
      <c r="BK163" s="130">
        <v>5176</v>
      </c>
      <c r="BL163" s="130" t="s">
        <v>37</v>
      </c>
      <c r="BM163" s="131">
        <v>5176</v>
      </c>
      <c r="BN163" s="131" t="s">
        <v>37</v>
      </c>
      <c r="BO163">
        <v>5176</v>
      </c>
      <c r="BP163">
        <v>0</v>
      </c>
    </row>
    <row r="164" spans="1:68" ht="25.2" x14ac:dyDescent="0.3">
      <c r="A164" s="51"/>
      <c r="B164" s="47">
        <v>120</v>
      </c>
      <c r="C164" s="45">
        <v>1135726</v>
      </c>
      <c r="D164" s="28">
        <v>1008710</v>
      </c>
      <c r="E164" s="55" t="s">
        <v>5000</v>
      </c>
      <c r="F164" s="30" t="s">
        <v>5443</v>
      </c>
      <c r="G164" s="29" t="s">
        <v>42</v>
      </c>
      <c r="H164" s="157" t="s">
        <v>4781</v>
      </c>
      <c r="I164" s="148"/>
      <c r="J164" s="147"/>
      <c r="K164" s="148"/>
      <c r="L164" s="148"/>
      <c r="M164" s="147"/>
      <c r="N164" s="29">
        <f t="shared" si="33"/>
        <v>1008710</v>
      </c>
      <c r="O164" s="29" t="str">
        <f t="shared" si="34"/>
        <v/>
      </c>
      <c r="P164" s="29" t="str">
        <f t="shared" si="35"/>
        <v/>
      </c>
      <c r="Q164" s="29" t="str">
        <f t="shared" si="36"/>
        <v/>
      </c>
      <c r="R164" s="29" t="str">
        <f t="shared" si="37"/>
        <v/>
      </c>
      <c r="S164" s="29" t="str">
        <f t="shared" si="38"/>
        <v/>
      </c>
      <c r="T164" s="29" t="str">
        <f t="shared" si="39"/>
        <v/>
      </c>
      <c r="U164" s="73"/>
      <c r="V164" s="73"/>
      <c r="W164" s="32" t="s">
        <v>157</v>
      </c>
      <c r="X164" s="29" t="s">
        <v>158</v>
      </c>
      <c r="Y164" s="146"/>
      <c r="Z164" s="33">
        <v>788</v>
      </c>
      <c r="AA164" s="34"/>
      <c r="AB164" s="33">
        <f t="shared" si="40"/>
        <v>788</v>
      </c>
      <c r="AC164" s="34"/>
      <c r="AD164" s="145">
        <f t="shared" si="32"/>
        <v>656.66700000000003</v>
      </c>
      <c r="AE164" s="105"/>
      <c r="AF164" s="34"/>
      <c r="AG164" s="34"/>
      <c r="AH164" s="34"/>
      <c r="AI164" s="29">
        <v>1.2E-2</v>
      </c>
      <c r="AJ164" s="29">
        <v>8.1000000000000004E-5</v>
      </c>
      <c r="AK164" s="29">
        <v>7500</v>
      </c>
      <c r="AL164" s="29">
        <v>3750</v>
      </c>
      <c r="AM164" s="29" t="s">
        <v>28</v>
      </c>
      <c r="AN164" s="158" t="s">
        <v>28</v>
      </c>
      <c r="AO164" s="29" t="s">
        <v>28</v>
      </c>
      <c r="AP164" s="29">
        <v>25</v>
      </c>
      <c r="AQ164" s="29"/>
      <c r="AR164" s="29"/>
      <c r="AS164" s="29"/>
      <c r="AT164" s="29"/>
      <c r="AU164" s="144"/>
      <c r="AV164" s="36"/>
      <c r="AW164" s="102">
        <v>44713</v>
      </c>
      <c r="AX164" s="129" t="s">
        <v>4744</v>
      </c>
      <c r="AY164" s="106"/>
      <c r="BH164" t="str">
        <f t="shared" si="29"/>
        <v>AV</v>
      </c>
      <c r="BJ164" t="str">
        <f t="shared" si="30"/>
        <v>OK</v>
      </c>
      <c r="BK164" s="130">
        <v>788</v>
      </c>
      <c r="BL164" s="130" t="s">
        <v>37</v>
      </c>
      <c r="BM164" s="131">
        <v>788</v>
      </c>
      <c r="BN164" s="131" t="s">
        <v>37</v>
      </c>
      <c r="BO164">
        <v>788</v>
      </c>
      <c r="BP164">
        <v>0</v>
      </c>
    </row>
    <row r="165" spans="1:68" ht="25.2" x14ac:dyDescent="0.3">
      <c r="A165" s="51"/>
      <c r="B165" s="47">
        <v>121</v>
      </c>
      <c r="C165" s="45">
        <v>1135727</v>
      </c>
      <c r="D165" s="28">
        <v>1008700</v>
      </c>
      <c r="E165" s="55" t="s">
        <v>5001</v>
      </c>
      <c r="F165" s="30" t="s">
        <v>5444</v>
      </c>
      <c r="G165" s="29" t="s">
        <v>42</v>
      </c>
      <c r="H165" s="157" t="s">
        <v>4781</v>
      </c>
      <c r="I165" s="148"/>
      <c r="J165" s="147"/>
      <c r="K165" s="148"/>
      <c r="L165" s="148"/>
      <c r="M165" s="147"/>
      <c r="N165" s="29">
        <f t="shared" si="33"/>
        <v>1008700</v>
      </c>
      <c r="O165" s="29" t="str">
        <f t="shared" si="34"/>
        <v/>
      </c>
      <c r="P165" s="29" t="str">
        <f t="shared" si="35"/>
        <v/>
      </c>
      <c r="Q165" s="29" t="str">
        <f t="shared" si="36"/>
        <v/>
      </c>
      <c r="R165" s="29" t="str">
        <f t="shared" si="37"/>
        <v/>
      </c>
      <c r="S165" s="29" t="str">
        <f t="shared" si="38"/>
        <v/>
      </c>
      <c r="T165" s="29" t="str">
        <f t="shared" si="39"/>
        <v/>
      </c>
      <c r="U165" s="73"/>
      <c r="V165" s="73"/>
      <c r="W165" s="32" t="s">
        <v>157</v>
      </c>
      <c r="X165" s="29" t="s">
        <v>158</v>
      </c>
      <c r="Y165" s="146"/>
      <c r="Z165" s="33">
        <v>788</v>
      </c>
      <c r="AA165" s="34"/>
      <c r="AB165" s="33">
        <f t="shared" si="40"/>
        <v>788</v>
      </c>
      <c r="AC165" s="34"/>
      <c r="AD165" s="145">
        <f t="shared" si="32"/>
        <v>656.66700000000003</v>
      </c>
      <c r="AE165" s="105"/>
      <c r="AF165" s="34"/>
      <c r="AG165" s="34"/>
      <c r="AH165" s="34"/>
      <c r="AI165" s="29">
        <v>0.01</v>
      </c>
      <c r="AJ165" s="29">
        <v>2.5999999999999998E-5</v>
      </c>
      <c r="AK165" s="29">
        <v>35875</v>
      </c>
      <c r="AL165" s="29">
        <v>18500</v>
      </c>
      <c r="AM165" s="29" t="s">
        <v>28</v>
      </c>
      <c r="AN165" s="158" t="s">
        <v>28</v>
      </c>
      <c r="AO165" s="29" t="s">
        <v>28</v>
      </c>
      <c r="AP165" s="29">
        <v>25</v>
      </c>
      <c r="AQ165" s="29"/>
      <c r="AR165" s="29"/>
      <c r="AS165" s="29"/>
      <c r="AT165" s="29"/>
      <c r="AU165" s="144"/>
      <c r="AV165" s="36"/>
      <c r="AW165" s="102">
        <v>44713</v>
      </c>
      <c r="AX165" s="129" t="s">
        <v>4744</v>
      </c>
      <c r="AY165" s="106"/>
      <c r="BH165" t="str">
        <f t="shared" ref="BH165:BH228" si="41">IF(OR(H165="Регулярный ассортимент",AK165&gt;0,AL165&gt;0),"AV","")</f>
        <v>AV</v>
      </c>
      <c r="BJ165" t="str">
        <f t="shared" ref="BJ165:BJ228" si="42">IF(AB165-Z165=0,"OK")</f>
        <v>OK</v>
      </c>
      <c r="BK165" s="130">
        <v>788</v>
      </c>
      <c r="BL165" s="130" t="s">
        <v>37</v>
      </c>
      <c r="BM165" s="131">
        <v>788</v>
      </c>
      <c r="BN165" s="131" t="s">
        <v>37</v>
      </c>
      <c r="BO165">
        <v>788</v>
      </c>
      <c r="BP165">
        <v>0</v>
      </c>
    </row>
    <row r="166" spans="1:68" ht="25.2" x14ac:dyDescent="0.3">
      <c r="A166" s="51"/>
      <c r="B166" s="47">
        <v>122</v>
      </c>
      <c r="C166" s="45">
        <v>1135728</v>
      </c>
      <c r="D166" s="28">
        <v>1008689</v>
      </c>
      <c r="E166" s="55" t="s">
        <v>5002</v>
      </c>
      <c r="F166" s="30" t="s">
        <v>5445</v>
      </c>
      <c r="G166" s="29" t="s">
        <v>42</v>
      </c>
      <c r="H166" s="157" t="s">
        <v>4781</v>
      </c>
      <c r="I166" s="148"/>
      <c r="J166" s="147"/>
      <c r="K166" s="148"/>
      <c r="L166" s="148"/>
      <c r="M166" s="147"/>
      <c r="N166" s="29">
        <f t="shared" si="33"/>
        <v>1008689</v>
      </c>
      <c r="O166" s="29" t="str">
        <f t="shared" si="34"/>
        <v/>
      </c>
      <c r="P166" s="29" t="str">
        <f t="shared" si="35"/>
        <v/>
      </c>
      <c r="Q166" s="29" t="str">
        <f t="shared" si="36"/>
        <v/>
      </c>
      <c r="R166" s="29" t="str">
        <f t="shared" si="37"/>
        <v/>
      </c>
      <c r="S166" s="29" t="str">
        <f t="shared" si="38"/>
        <v/>
      </c>
      <c r="T166" s="29" t="str">
        <f t="shared" si="39"/>
        <v/>
      </c>
      <c r="U166" s="73"/>
      <c r="V166" s="73"/>
      <c r="W166" s="32" t="s">
        <v>157</v>
      </c>
      <c r="X166" s="29" t="s">
        <v>158</v>
      </c>
      <c r="Y166" s="146"/>
      <c r="Z166" s="33">
        <v>839</v>
      </c>
      <c r="AA166" s="34"/>
      <c r="AB166" s="33">
        <f t="shared" si="40"/>
        <v>839</v>
      </c>
      <c r="AC166" s="34"/>
      <c r="AD166" s="145">
        <f t="shared" si="32"/>
        <v>699.16700000000003</v>
      </c>
      <c r="AE166" s="105"/>
      <c r="AF166" s="34"/>
      <c r="AG166" s="34"/>
      <c r="AH166" s="34"/>
      <c r="AI166" s="29">
        <v>1.4E-2</v>
      </c>
      <c r="AJ166" s="29">
        <v>6.7000000000000002E-5</v>
      </c>
      <c r="AK166" s="29">
        <v>32260</v>
      </c>
      <c r="AL166" s="29">
        <v>18400</v>
      </c>
      <c r="AM166" s="29" t="s">
        <v>28</v>
      </c>
      <c r="AN166" s="158" t="s">
        <v>28</v>
      </c>
      <c r="AO166" s="29" t="s">
        <v>28</v>
      </c>
      <c r="AP166" s="29">
        <v>25</v>
      </c>
      <c r="AQ166" s="29"/>
      <c r="AR166" s="29"/>
      <c r="AS166" s="29"/>
      <c r="AT166" s="29"/>
      <c r="AU166" s="144"/>
      <c r="AV166" s="36"/>
      <c r="AW166" s="102">
        <v>44713</v>
      </c>
      <c r="AX166" s="129" t="s">
        <v>4744</v>
      </c>
      <c r="AY166" s="106"/>
      <c r="BH166" t="str">
        <f t="shared" si="41"/>
        <v>AV</v>
      </c>
      <c r="BJ166" t="str">
        <f t="shared" si="42"/>
        <v>OK</v>
      </c>
      <c r="BK166" s="130">
        <v>839</v>
      </c>
      <c r="BL166" s="130" t="s">
        <v>37</v>
      </c>
      <c r="BM166" s="131">
        <v>839</v>
      </c>
      <c r="BN166" s="131" t="s">
        <v>37</v>
      </c>
      <c r="BO166">
        <v>839</v>
      </c>
      <c r="BP166">
        <v>0</v>
      </c>
    </row>
    <row r="167" spans="1:68" ht="25.2" x14ac:dyDescent="0.3">
      <c r="A167" s="51"/>
      <c r="B167" s="47">
        <v>123</v>
      </c>
      <c r="C167" s="45">
        <v>1135729</v>
      </c>
      <c r="D167" s="28">
        <v>1008697</v>
      </c>
      <c r="E167" s="55" t="s">
        <v>5003</v>
      </c>
      <c r="F167" s="30" t="s">
        <v>5446</v>
      </c>
      <c r="G167" s="29" t="s">
        <v>42</v>
      </c>
      <c r="H167" s="157" t="s">
        <v>4781</v>
      </c>
      <c r="I167" s="148"/>
      <c r="J167" s="147"/>
      <c r="K167" s="148"/>
      <c r="L167" s="148"/>
      <c r="M167" s="147"/>
      <c r="N167" s="29">
        <f t="shared" si="33"/>
        <v>1008697</v>
      </c>
      <c r="O167" s="29" t="str">
        <f t="shared" si="34"/>
        <v/>
      </c>
      <c r="P167" s="29" t="str">
        <f t="shared" si="35"/>
        <v/>
      </c>
      <c r="Q167" s="29" t="str">
        <f t="shared" si="36"/>
        <v/>
      </c>
      <c r="R167" s="29" t="str">
        <f t="shared" si="37"/>
        <v/>
      </c>
      <c r="S167" s="29" t="str">
        <f t="shared" si="38"/>
        <v/>
      </c>
      <c r="T167" s="29" t="str">
        <f t="shared" si="39"/>
        <v/>
      </c>
      <c r="U167" s="73"/>
      <c r="V167" s="73"/>
      <c r="W167" s="32" t="s">
        <v>157</v>
      </c>
      <c r="X167" s="29" t="s">
        <v>158</v>
      </c>
      <c r="Y167" s="146"/>
      <c r="Z167" s="33">
        <v>839</v>
      </c>
      <c r="AA167" s="34"/>
      <c r="AB167" s="33">
        <f t="shared" si="40"/>
        <v>839</v>
      </c>
      <c r="AC167" s="34"/>
      <c r="AD167" s="145">
        <f t="shared" si="32"/>
        <v>699.16700000000003</v>
      </c>
      <c r="AE167" s="105"/>
      <c r="AF167" s="34"/>
      <c r="AG167" s="34"/>
      <c r="AH167" s="34"/>
      <c r="AI167" s="29">
        <v>1.4E-2</v>
      </c>
      <c r="AJ167" s="29">
        <v>6.9999999999999994E-5</v>
      </c>
      <c r="AK167" s="29">
        <v>10000</v>
      </c>
      <c r="AL167" s="29">
        <v>5000</v>
      </c>
      <c r="AM167" s="29" t="s">
        <v>28</v>
      </c>
      <c r="AN167" s="158" t="s">
        <v>28</v>
      </c>
      <c r="AO167" s="29" t="s">
        <v>28</v>
      </c>
      <c r="AP167" s="29">
        <v>25</v>
      </c>
      <c r="AQ167" s="29"/>
      <c r="AR167" s="29"/>
      <c r="AS167" s="29"/>
      <c r="AT167" s="29"/>
      <c r="AU167" s="144"/>
      <c r="AV167" s="36"/>
      <c r="AW167" s="102">
        <v>44713</v>
      </c>
      <c r="AX167" s="129" t="s">
        <v>4744</v>
      </c>
      <c r="AY167" s="106"/>
      <c r="BH167" t="str">
        <f t="shared" si="41"/>
        <v>AV</v>
      </c>
      <c r="BJ167" t="str">
        <f t="shared" si="42"/>
        <v>OK</v>
      </c>
      <c r="BK167" s="130">
        <v>839</v>
      </c>
      <c r="BL167" s="130" t="s">
        <v>37</v>
      </c>
      <c r="BM167" s="131">
        <v>839</v>
      </c>
      <c r="BN167" s="131" t="s">
        <v>37</v>
      </c>
      <c r="BO167">
        <v>839</v>
      </c>
      <c r="BP167">
        <v>0</v>
      </c>
    </row>
    <row r="168" spans="1:68" ht="25.2" x14ac:dyDescent="0.3">
      <c r="A168" s="51"/>
      <c r="B168" s="47">
        <v>124</v>
      </c>
      <c r="C168" s="45">
        <v>1135730</v>
      </c>
      <c r="D168" s="28">
        <v>1008711</v>
      </c>
      <c r="E168" s="55" t="s">
        <v>5004</v>
      </c>
      <c r="F168" s="30" t="s">
        <v>5447</v>
      </c>
      <c r="G168" s="29" t="s">
        <v>47</v>
      </c>
      <c r="H168" s="157" t="s">
        <v>4781</v>
      </c>
      <c r="I168" s="148"/>
      <c r="J168" s="147"/>
      <c r="K168" s="148"/>
      <c r="L168" s="148"/>
      <c r="M168" s="147"/>
      <c r="N168" s="29">
        <f t="shared" si="33"/>
        <v>1008711</v>
      </c>
      <c r="O168" s="29" t="str">
        <f t="shared" si="34"/>
        <v/>
      </c>
      <c r="P168" s="29" t="str">
        <f t="shared" si="35"/>
        <v/>
      </c>
      <c r="Q168" s="29" t="str">
        <f t="shared" si="36"/>
        <v/>
      </c>
      <c r="R168" s="29" t="str">
        <f t="shared" si="37"/>
        <v/>
      </c>
      <c r="S168" s="29" t="str">
        <f t="shared" si="38"/>
        <v/>
      </c>
      <c r="T168" s="29" t="str">
        <f t="shared" si="39"/>
        <v/>
      </c>
      <c r="U168" s="73"/>
      <c r="V168" s="73"/>
      <c r="W168" s="32" t="s">
        <v>157</v>
      </c>
      <c r="X168" s="29" t="s">
        <v>158</v>
      </c>
      <c r="Y168" s="146"/>
      <c r="Z168" s="33">
        <v>1334</v>
      </c>
      <c r="AA168" s="34"/>
      <c r="AB168" s="33">
        <f t="shared" si="40"/>
        <v>1334</v>
      </c>
      <c r="AC168" s="34"/>
      <c r="AD168" s="145">
        <f t="shared" si="32"/>
        <v>1111.6669999999999</v>
      </c>
      <c r="AE168" s="105"/>
      <c r="AF168" s="34"/>
      <c r="AG168" s="34"/>
      <c r="AH168" s="34"/>
      <c r="AI168" s="29">
        <v>0.02</v>
      </c>
      <c r="AJ168" s="29">
        <v>1.6000000000000001E-4</v>
      </c>
      <c r="AK168" s="29">
        <v>3340</v>
      </c>
      <c r="AL168" s="29">
        <v>1680</v>
      </c>
      <c r="AM168" s="29" t="s">
        <v>28</v>
      </c>
      <c r="AN168" s="158" t="s">
        <v>28</v>
      </c>
      <c r="AO168" s="29" t="s">
        <v>28</v>
      </c>
      <c r="AP168" s="29">
        <v>20</v>
      </c>
      <c r="AQ168" s="29"/>
      <c r="AR168" s="29"/>
      <c r="AS168" s="29"/>
      <c r="AT168" s="29"/>
      <c r="AU168" s="144"/>
      <c r="AV168" s="36"/>
      <c r="AW168" s="102">
        <v>44713</v>
      </c>
      <c r="AX168" s="129" t="s">
        <v>4744</v>
      </c>
      <c r="AY168" s="106"/>
      <c r="BH168" t="str">
        <f t="shared" si="41"/>
        <v>AV</v>
      </c>
      <c r="BJ168" t="str">
        <f t="shared" si="42"/>
        <v>OK</v>
      </c>
      <c r="BK168" s="130">
        <v>1334</v>
      </c>
      <c r="BL168" s="130" t="s">
        <v>37</v>
      </c>
      <c r="BM168" s="131">
        <v>1334</v>
      </c>
      <c r="BN168" s="131" t="s">
        <v>37</v>
      </c>
      <c r="BO168">
        <v>1334</v>
      </c>
      <c r="BP168">
        <v>0</v>
      </c>
    </row>
    <row r="169" spans="1:68" ht="25.2" x14ac:dyDescent="0.3">
      <c r="A169" s="51"/>
      <c r="B169" s="47">
        <v>125</v>
      </c>
      <c r="C169" s="45">
        <v>1135731</v>
      </c>
      <c r="D169" s="28">
        <v>1008702</v>
      </c>
      <c r="E169" s="55" t="s">
        <v>5005</v>
      </c>
      <c r="F169" s="30" t="s">
        <v>5448</v>
      </c>
      <c r="G169" s="29" t="s">
        <v>47</v>
      </c>
      <c r="H169" s="157" t="s">
        <v>4781</v>
      </c>
      <c r="I169" s="148"/>
      <c r="J169" s="147"/>
      <c r="K169" s="148"/>
      <c r="L169" s="148"/>
      <c r="M169" s="147"/>
      <c r="N169" s="29">
        <f t="shared" si="33"/>
        <v>1008702</v>
      </c>
      <c r="O169" s="29" t="str">
        <f t="shared" si="34"/>
        <v/>
      </c>
      <c r="P169" s="29" t="str">
        <f t="shared" si="35"/>
        <v/>
      </c>
      <c r="Q169" s="29" t="str">
        <f t="shared" si="36"/>
        <v/>
      </c>
      <c r="R169" s="29" t="str">
        <f t="shared" si="37"/>
        <v/>
      </c>
      <c r="S169" s="29" t="str">
        <f t="shared" si="38"/>
        <v/>
      </c>
      <c r="T169" s="29" t="str">
        <f t="shared" si="39"/>
        <v/>
      </c>
      <c r="U169" s="73"/>
      <c r="V169" s="73"/>
      <c r="W169" s="32" t="s">
        <v>157</v>
      </c>
      <c r="X169" s="29" t="s">
        <v>158</v>
      </c>
      <c r="Y169" s="146"/>
      <c r="Z169" s="33">
        <v>1334</v>
      </c>
      <c r="AA169" s="34"/>
      <c r="AB169" s="33">
        <f t="shared" si="40"/>
        <v>1334</v>
      </c>
      <c r="AC169" s="34"/>
      <c r="AD169" s="145">
        <f t="shared" si="32"/>
        <v>1111.6669999999999</v>
      </c>
      <c r="AE169" s="105"/>
      <c r="AF169" s="34"/>
      <c r="AG169" s="34"/>
      <c r="AH169" s="34"/>
      <c r="AI169" s="29">
        <v>1.7999999999999999E-2</v>
      </c>
      <c r="AJ169" s="29">
        <v>9.2999999999999997E-5</v>
      </c>
      <c r="AK169" s="29">
        <v>1280</v>
      </c>
      <c r="AL169" s="29">
        <v>640</v>
      </c>
      <c r="AM169" s="29" t="s">
        <v>28</v>
      </c>
      <c r="AN169" s="158" t="s">
        <v>28</v>
      </c>
      <c r="AO169" s="29" t="s">
        <v>28</v>
      </c>
      <c r="AP169" s="29">
        <v>20</v>
      </c>
      <c r="AQ169" s="29"/>
      <c r="AR169" s="29"/>
      <c r="AS169" s="29"/>
      <c r="AT169" s="29"/>
      <c r="AU169" s="144"/>
      <c r="AV169" s="36"/>
      <c r="AW169" s="102">
        <v>44713</v>
      </c>
      <c r="AX169" s="129" t="s">
        <v>4744</v>
      </c>
      <c r="AY169" s="106"/>
      <c r="BH169" t="str">
        <f t="shared" si="41"/>
        <v>AV</v>
      </c>
      <c r="BJ169" t="str">
        <f t="shared" si="42"/>
        <v>OK</v>
      </c>
      <c r="BK169" s="130">
        <v>1334</v>
      </c>
      <c r="BL169" s="130" t="s">
        <v>37</v>
      </c>
      <c r="BM169" s="131">
        <v>1334</v>
      </c>
      <c r="BN169" s="131" t="s">
        <v>37</v>
      </c>
      <c r="BO169">
        <v>1334</v>
      </c>
      <c r="BP169">
        <v>0</v>
      </c>
    </row>
    <row r="170" spans="1:68" ht="25.2" x14ac:dyDescent="0.3">
      <c r="A170" s="51"/>
      <c r="B170" s="47">
        <v>126</v>
      </c>
      <c r="C170" s="45">
        <v>1135732</v>
      </c>
      <c r="D170" s="28">
        <v>1008699</v>
      </c>
      <c r="E170" s="55" t="s">
        <v>5006</v>
      </c>
      <c r="F170" s="30" t="s">
        <v>5449</v>
      </c>
      <c r="G170" s="29" t="s">
        <v>42</v>
      </c>
      <c r="H170" s="157" t="s">
        <v>4781</v>
      </c>
      <c r="I170" s="148"/>
      <c r="J170" s="147"/>
      <c r="K170" s="148"/>
      <c r="L170" s="148"/>
      <c r="M170" s="147"/>
      <c r="N170" s="29">
        <f t="shared" si="33"/>
        <v>1008699</v>
      </c>
      <c r="O170" s="29" t="str">
        <f t="shared" si="34"/>
        <v/>
      </c>
      <c r="P170" s="29" t="str">
        <f t="shared" si="35"/>
        <v/>
      </c>
      <c r="Q170" s="29" t="str">
        <f t="shared" si="36"/>
        <v/>
      </c>
      <c r="R170" s="29" t="str">
        <f t="shared" si="37"/>
        <v/>
      </c>
      <c r="S170" s="29" t="str">
        <f t="shared" si="38"/>
        <v/>
      </c>
      <c r="T170" s="29" t="str">
        <f t="shared" si="39"/>
        <v/>
      </c>
      <c r="U170" s="73"/>
      <c r="V170" s="73"/>
      <c r="W170" s="32" t="s">
        <v>157</v>
      </c>
      <c r="X170" s="29" t="s">
        <v>158</v>
      </c>
      <c r="Y170" s="146"/>
      <c r="Z170" s="33">
        <v>1334</v>
      </c>
      <c r="AA170" s="34"/>
      <c r="AB170" s="33">
        <f t="shared" si="40"/>
        <v>1334</v>
      </c>
      <c r="AC170" s="34"/>
      <c r="AD170" s="145">
        <f t="shared" si="32"/>
        <v>1111.6669999999999</v>
      </c>
      <c r="AE170" s="105"/>
      <c r="AF170" s="34"/>
      <c r="AG170" s="34"/>
      <c r="AH170" s="34"/>
      <c r="AI170" s="29">
        <v>1.9E-2</v>
      </c>
      <c r="AJ170" s="29">
        <v>1E-4</v>
      </c>
      <c r="AK170" s="29">
        <v>7440</v>
      </c>
      <c r="AL170" s="29">
        <v>3780</v>
      </c>
      <c r="AM170" s="29" t="s">
        <v>28</v>
      </c>
      <c r="AN170" s="158" t="s">
        <v>28</v>
      </c>
      <c r="AO170" s="29" t="s">
        <v>28</v>
      </c>
      <c r="AP170" s="29">
        <v>20</v>
      </c>
      <c r="AQ170" s="29"/>
      <c r="AR170" s="29"/>
      <c r="AS170" s="29"/>
      <c r="AT170" s="29"/>
      <c r="AU170" s="144"/>
      <c r="AV170" s="36"/>
      <c r="AW170" s="102">
        <v>44713</v>
      </c>
      <c r="AX170" s="129" t="s">
        <v>4744</v>
      </c>
      <c r="AY170" s="106"/>
      <c r="BH170" t="str">
        <f t="shared" si="41"/>
        <v>AV</v>
      </c>
      <c r="BJ170" t="str">
        <f t="shared" si="42"/>
        <v>OK</v>
      </c>
      <c r="BK170" s="130">
        <v>1334</v>
      </c>
      <c r="BL170" s="130" t="s">
        <v>37</v>
      </c>
      <c r="BM170" s="131">
        <v>1334</v>
      </c>
      <c r="BN170" s="131" t="s">
        <v>37</v>
      </c>
      <c r="BO170">
        <v>1334</v>
      </c>
      <c r="BP170">
        <v>0</v>
      </c>
    </row>
    <row r="171" spans="1:68" ht="25.2" x14ac:dyDescent="0.3">
      <c r="A171" s="51"/>
      <c r="B171" s="47">
        <v>127</v>
      </c>
      <c r="C171" s="45">
        <v>1135733</v>
      </c>
      <c r="D171" s="28">
        <v>1008690</v>
      </c>
      <c r="E171" s="55" t="s">
        <v>5007</v>
      </c>
      <c r="F171" s="30" t="s">
        <v>5450</v>
      </c>
      <c r="G171" s="29" t="s">
        <v>42</v>
      </c>
      <c r="H171" s="157" t="s">
        <v>4781</v>
      </c>
      <c r="I171" s="148"/>
      <c r="J171" s="147"/>
      <c r="K171" s="148"/>
      <c r="L171" s="148"/>
      <c r="M171" s="147"/>
      <c r="N171" s="29">
        <f t="shared" si="33"/>
        <v>1008690</v>
      </c>
      <c r="O171" s="29" t="str">
        <f t="shared" si="34"/>
        <v/>
      </c>
      <c r="P171" s="29" t="str">
        <f t="shared" si="35"/>
        <v/>
      </c>
      <c r="Q171" s="29" t="str">
        <f t="shared" si="36"/>
        <v/>
      </c>
      <c r="R171" s="29" t="str">
        <f t="shared" si="37"/>
        <v/>
      </c>
      <c r="S171" s="29" t="str">
        <f t="shared" si="38"/>
        <v/>
      </c>
      <c r="T171" s="29" t="str">
        <f t="shared" si="39"/>
        <v/>
      </c>
      <c r="U171" s="73"/>
      <c r="V171" s="73"/>
      <c r="W171" s="32" t="s">
        <v>157</v>
      </c>
      <c r="X171" s="29" t="s">
        <v>158</v>
      </c>
      <c r="Y171" s="146"/>
      <c r="Z171" s="33">
        <v>1334</v>
      </c>
      <c r="AA171" s="34"/>
      <c r="AB171" s="33">
        <f t="shared" si="40"/>
        <v>1334</v>
      </c>
      <c r="AC171" s="34"/>
      <c r="AD171" s="145">
        <f t="shared" si="32"/>
        <v>1111.6669999999999</v>
      </c>
      <c r="AE171" s="105"/>
      <c r="AF171" s="34"/>
      <c r="AG171" s="34"/>
      <c r="AH171" s="34"/>
      <c r="AI171" s="29">
        <v>0.02</v>
      </c>
      <c r="AJ171" s="29">
        <v>1.0399999999999999E-4</v>
      </c>
      <c r="AK171" s="29">
        <v>6760</v>
      </c>
      <c r="AL171" s="29">
        <v>5400</v>
      </c>
      <c r="AM171" s="29" t="s">
        <v>28</v>
      </c>
      <c r="AN171" s="158" t="s">
        <v>28</v>
      </c>
      <c r="AO171" s="29" t="s">
        <v>28</v>
      </c>
      <c r="AP171" s="29">
        <v>20</v>
      </c>
      <c r="AQ171" s="29"/>
      <c r="AR171" s="29"/>
      <c r="AS171" s="29"/>
      <c r="AT171" s="29"/>
      <c r="AU171" s="144"/>
      <c r="AV171" s="36"/>
      <c r="AW171" s="102">
        <v>44713</v>
      </c>
      <c r="AX171" s="129" t="s">
        <v>4744</v>
      </c>
      <c r="AY171" s="106"/>
      <c r="BH171" t="str">
        <f t="shared" si="41"/>
        <v>AV</v>
      </c>
      <c r="BJ171" t="str">
        <f t="shared" si="42"/>
        <v>OK</v>
      </c>
      <c r="BK171" s="130">
        <v>1334</v>
      </c>
      <c r="BL171" s="130" t="s">
        <v>37</v>
      </c>
      <c r="BM171" s="131">
        <v>1334</v>
      </c>
      <c r="BN171" s="131" t="s">
        <v>37</v>
      </c>
      <c r="BO171">
        <v>1334</v>
      </c>
      <c r="BP171">
        <v>0</v>
      </c>
    </row>
    <row r="172" spans="1:68" ht="25.2" x14ac:dyDescent="0.3">
      <c r="A172" s="51"/>
      <c r="B172" s="47">
        <v>128</v>
      </c>
      <c r="C172" s="45">
        <v>1135734</v>
      </c>
      <c r="D172" s="28">
        <v>1008701</v>
      </c>
      <c r="E172" s="55" t="s">
        <v>5008</v>
      </c>
      <c r="F172" s="30" t="s">
        <v>5451</v>
      </c>
      <c r="G172" s="29" t="s">
        <v>47</v>
      </c>
      <c r="H172" s="157" t="s">
        <v>4781</v>
      </c>
      <c r="I172" s="148"/>
      <c r="J172" s="147"/>
      <c r="K172" s="148"/>
      <c r="L172" s="148"/>
      <c r="M172" s="147"/>
      <c r="N172" s="29">
        <f t="shared" si="33"/>
        <v>1008701</v>
      </c>
      <c r="O172" s="29" t="str">
        <f t="shared" si="34"/>
        <v/>
      </c>
      <c r="P172" s="29" t="str">
        <f t="shared" si="35"/>
        <v/>
      </c>
      <c r="Q172" s="29" t="str">
        <f t="shared" si="36"/>
        <v/>
      </c>
      <c r="R172" s="29" t="str">
        <f t="shared" si="37"/>
        <v/>
      </c>
      <c r="S172" s="29" t="str">
        <f t="shared" si="38"/>
        <v/>
      </c>
      <c r="T172" s="29" t="str">
        <f t="shared" si="39"/>
        <v/>
      </c>
      <c r="U172" s="73"/>
      <c r="V172" s="73"/>
      <c r="W172" s="32" t="s">
        <v>157</v>
      </c>
      <c r="X172" s="29" t="s">
        <v>158</v>
      </c>
      <c r="Y172" s="146"/>
      <c r="Z172" s="33">
        <v>1334</v>
      </c>
      <c r="AA172" s="34"/>
      <c r="AB172" s="33">
        <f t="shared" si="40"/>
        <v>1334</v>
      </c>
      <c r="AC172" s="34"/>
      <c r="AD172" s="145">
        <f t="shared" si="32"/>
        <v>1111.6669999999999</v>
      </c>
      <c r="AE172" s="105"/>
      <c r="AF172" s="34"/>
      <c r="AG172" s="34"/>
      <c r="AH172" s="34"/>
      <c r="AI172" s="29">
        <v>2.1000000000000001E-2</v>
      </c>
      <c r="AJ172" s="29">
        <v>1.44E-4</v>
      </c>
      <c r="AK172" s="29">
        <v>1400</v>
      </c>
      <c r="AL172" s="29">
        <v>700</v>
      </c>
      <c r="AM172" s="29" t="s">
        <v>28</v>
      </c>
      <c r="AN172" s="158" t="s">
        <v>28</v>
      </c>
      <c r="AO172" s="29" t="s">
        <v>28</v>
      </c>
      <c r="AP172" s="29">
        <v>20</v>
      </c>
      <c r="AQ172" s="29"/>
      <c r="AR172" s="29"/>
      <c r="AS172" s="29"/>
      <c r="AT172" s="29"/>
      <c r="AU172" s="144"/>
      <c r="AV172" s="36"/>
      <c r="AW172" s="102">
        <v>44713</v>
      </c>
      <c r="AX172" s="129" t="s">
        <v>4744</v>
      </c>
      <c r="AY172" s="106"/>
      <c r="BH172" t="str">
        <f t="shared" si="41"/>
        <v>AV</v>
      </c>
      <c r="BJ172" t="str">
        <f t="shared" si="42"/>
        <v>OK</v>
      </c>
      <c r="BK172" s="130">
        <v>1334</v>
      </c>
      <c r="BL172" s="130" t="s">
        <v>37</v>
      </c>
      <c r="BM172" s="131">
        <v>1334</v>
      </c>
      <c r="BN172" s="131" t="s">
        <v>37</v>
      </c>
      <c r="BO172">
        <v>1334</v>
      </c>
      <c r="BP172">
        <v>0</v>
      </c>
    </row>
    <row r="173" spans="1:68" ht="25.2" x14ac:dyDescent="0.3">
      <c r="A173" s="51"/>
      <c r="B173" s="47">
        <v>129</v>
      </c>
      <c r="C173" s="45">
        <v>1135735</v>
      </c>
      <c r="D173" s="28">
        <v>1008703</v>
      </c>
      <c r="E173" s="55" t="s">
        <v>5009</v>
      </c>
      <c r="F173" s="30" t="s">
        <v>5452</v>
      </c>
      <c r="G173" s="29" t="s">
        <v>42</v>
      </c>
      <c r="H173" s="157" t="s">
        <v>4781</v>
      </c>
      <c r="I173" s="148"/>
      <c r="J173" s="147"/>
      <c r="K173" s="148"/>
      <c r="L173" s="148"/>
      <c r="M173" s="147"/>
      <c r="N173" s="29">
        <f t="shared" si="33"/>
        <v>1008703</v>
      </c>
      <c r="O173" s="29" t="str">
        <f t="shared" si="34"/>
        <v/>
      </c>
      <c r="P173" s="29" t="str">
        <f t="shared" si="35"/>
        <v/>
      </c>
      <c r="Q173" s="29" t="str">
        <f t="shared" si="36"/>
        <v/>
      </c>
      <c r="R173" s="29" t="str">
        <f t="shared" si="37"/>
        <v/>
      </c>
      <c r="S173" s="29" t="str">
        <f t="shared" si="38"/>
        <v/>
      </c>
      <c r="T173" s="29" t="str">
        <f t="shared" si="39"/>
        <v/>
      </c>
      <c r="U173" s="73"/>
      <c r="V173" s="73"/>
      <c r="W173" s="32" t="s">
        <v>157</v>
      </c>
      <c r="X173" s="29" t="s">
        <v>158</v>
      </c>
      <c r="Y173" s="146"/>
      <c r="Z173" s="33">
        <v>1334</v>
      </c>
      <c r="AA173" s="34"/>
      <c r="AB173" s="33">
        <f t="shared" si="40"/>
        <v>1334</v>
      </c>
      <c r="AC173" s="34"/>
      <c r="AD173" s="145">
        <f t="shared" si="32"/>
        <v>1111.6669999999999</v>
      </c>
      <c r="AE173" s="105"/>
      <c r="AF173" s="34"/>
      <c r="AG173" s="34"/>
      <c r="AH173" s="34"/>
      <c r="AI173" s="29">
        <v>0.02</v>
      </c>
      <c r="AJ173" s="29">
        <v>8.7999999999999998E-5</v>
      </c>
      <c r="AK173" s="29">
        <v>5480</v>
      </c>
      <c r="AL173" s="29">
        <v>2760</v>
      </c>
      <c r="AM173" s="29" t="s">
        <v>28</v>
      </c>
      <c r="AN173" s="158" t="s">
        <v>28</v>
      </c>
      <c r="AO173" s="29" t="s">
        <v>28</v>
      </c>
      <c r="AP173" s="29">
        <v>20</v>
      </c>
      <c r="AQ173" s="29"/>
      <c r="AR173" s="29"/>
      <c r="AS173" s="29"/>
      <c r="AT173" s="29"/>
      <c r="AU173" s="144"/>
      <c r="AV173" s="36"/>
      <c r="AW173" s="102">
        <v>44713</v>
      </c>
      <c r="AX173" s="129" t="s">
        <v>4744</v>
      </c>
      <c r="AY173" s="106"/>
      <c r="BH173" t="str">
        <f t="shared" si="41"/>
        <v>AV</v>
      </c>
      <c r="BJ173" t="str">
        <f t="shared" si="42"/>
        <v>OK</v>
      </c>
      <c r="BK173" s="130">
        <v>1334</v>
      </c>
      <c r="BL173" s="130" t="s">
        <v>37</v>
      </c>
      <c r="BM173" s="131">
        <v>1334</v>
      </c>
      <c r="BN173" s="131" t="s">
        <v>37</v>
      </c>
      <c r="BO173">
        <v>1334</v>
      </c>
      <c r="BP173">
        <v>0</v>
      </c>
    </row>
    <row r="174" spans="1:68" ht="25.2" x14ac:dyDescent="0.3">
      <c r="A174" s="51"/>
      <c r="B174" s="47">
        <v>130</v>
      </c>
      <c r="C174" s="45">
        <v>1135736</v>
      </c>
      <c r="D174" s="28">
        <v>1008691</v>
      </c>
      <c r="E174" s="55" t="s">
        <v>5010</v>
      </c>
      <c r="F174" s="30" t="s">
        <v>5453</v>
      </c>
      <c r="G174" s="29" t="s">
        <v>42</v>
      </c>
      <c r="H174" s="157" t="s">
        <v>4781</v>
      </c>
      <c r="I174" s="148"/>
      <c r="J174" s="147"/>
      <c r="K174" s="148"/>
      <c r="L174" s="148"/>
      <c r="M174" s="147"/>
      <c r="N174" s="29">
        <f t="shared" si="33"/>
        <v>1008691</v>
      </c>
      <c r="O174" s="29" t="str">
        <f t="shared" si="34"/>
        <v/>
      </c>
      <c r="P174" s="29" t="str">
        <f t="shared" si="35"/>
        <v/>
      </c>
      <c r="Q174" s="29" t="str">
        <f t="shared" si="36"/>
        <v/>
      </c>
      <c r="R174" s="29" t="str">
        <f t="shared" si="37"/>
        <v/>
      </c>
      <c r="S174" s="29" t="str">
        <f t="shared" si="38"/>
        <v/>
      </c>
      <c r="T174" s="29" t="str">
        <f t="shared" si="39"/>
        <v/>
      </c>
      <c r="U174" s="73"/>
      <c r="V174" s="73"/>
      <c r="W174" s="32" t="s">
        <v>157</v>
      </c>
      <c r="X174" s="29" t="s">
        <v>158</v>
      </c>
      <c r="Y174" s="146"/>
      <c r="Z174" s="33">
        <v>1334</v>
      </c>
      <c r="AA174" s="34"/>
      <c r="AB174" s="33">
        <f t="shared" si="40"/>
        <v>1334</v>
      </c>
      <c r="AC174" s="34"/>
      <c r="AD174" s="145">
        <f t="shared" si="32"/>
        <v>1111.6669999999999</v>
      </c>
      <c r="AE174" s="105"/>
      <c r="AF174" s="34"/>
      <c r="AG174" s="34"/>
      <c r="AH174" s="34"/>
      <c r="AI174" s="29">
        <v>2.5000000000000001E-2</v>
      </c>
      <c r="AJ174" s="29">
        <v>1.2999999999999999E-4</v>
      </c>
      <c r="AK174" s="29">
        <v>7760</v>
      </c>
      <c r="AL174" s="29">
        <v>4000</v>
      </c>
      <c r="AM174" s="29" t="s">
        <v>28</v>
      </c>
      <c r="AN174" s="158" t="s">
        <v>28</v>
      </c>
      <c r="AO174" s="29" t="s">
        <v>28</v>
      </c>
      <c r="AP174" s="29">
        <v>20</v>
      </c>
      <c r="AQ174" s="29"/>
      <c r="AR174" s="29"/>
      <c r="AS174" s="29"/>
      <c r="AT174" s="29"/>
      <c r="AU174" s="144"/>
      <c r="AV174" s="36"/>
      <c r="AW174" s="102">
        <v>44713</v>
      </c>
      <c r="AX174" s="129" t="s">
        <v>4744</v>
      </c>
      <c r="AY174" s="106"/>
      <c r="BH174" t="str">
        <f t="shared" si="41"/>
        <v>AV</v>
      </c>
      <c r="BJ174" t="str">
        <f t="shared" si="42"/>
        <v>OK</v>
      </c>
      <c r="BK174" s="130">
        <v>1334</v>
      </c>
      <c r="BL174" s="130" t="s">
        <v>37</v>
      </c>
      <c r="BM174" s="131">
        <v>1334</v>
      </c>
      <c r="BN174" s="131" t="s">
        <v>37</v>
      </c>
      <c r="BO174">
        <v>1334</v>
      </c>
      <c r="BP174">
        <v>0</v>
      </c>
    </row>
    <row r="175" spans="1:68" ht="25.2" x14ac:dyDescent="0.3">
      <c r="A175" s="51"/>
      <c r="B175" s="47">
        <v>131</v>
      </c>
      <c r="C175" s="45">
        <v>1135737</v>
      </c>
      <c r="D175" s="28">
        <v>1001420</v>
      </c>
      <c r="E175" s="55" t="s">
        <v>5011</v>
      </c>
      <c r="F175" s="30" t="s">
        <v>5454</v>
      </c>
      <c r="G175" s="29" t="s">
        <v>47</v>
      </c>
      <c r="H175" s="157" t="s">
        <v>4781</v>
      </c>
      <c r="I175" s="148"/>
      <c r="J175" s="147"/>
      <c r="K175" s="148"/>
      <c r="L175" s="148"/>
      <c r="M175" s="147"/>
      <c r="N175" s="29">
        <f t="shared" si="33"/>
        <v>1001420</v>
      </c>
      <c r="O175" s="29" t="str">
        <f t="shared" si="34"/>
        <v/>
      </c>
      <c r="P175" s="29" t="str">
        <f t="shared" si="35"/>
        <v/>
      </c>
      <c r="Q175" s="29" t="str">
        <f t="shared" si="36"/>
        <v/>
      </c>
      <c r="R175" s="29" t="str">
        <f t="shared" si="37"/>
        <v/>
      </c>
      <c r="S175" s="29" t="str">
        <f t="shared" si="38"/>
        <v/>
      </c>
      <c r="T175" s="29" t="str">
        <f t="shared" si="39"/>
        <v/>
      </c>
      <c r="U175" s="73"/>
      <c r="V175" s="73"/>
      <c r="W175" s="32" t="s">
        <v>157</v>
      </c>
      <c r="X175" s="29" t="s">
        <v>158</v>
      </c>
      <c r="Y175" s="146"/>
      <c r="Z175" s="33">
        <v>1334</v>
      </c>
      <c r="AA175" s="34"/>
      <c r="AB175" s="33">
        <f t="shared" si="40"/>
        <v>1334</v>
      </c>
      <c r="AC175" s="34"/>
      <c r="AD175" s="145">
        <f t="shared" si="32"/>
        <v>1111.6669999999999</v>
      </c>
      <c r="AE175" s="105"/>
      <c r="AF175" s="34"/>
      <c r="AG175" s="34"/>
      <c r="AH175" s="34"/>
      <c r="AI175" s="29">
        <v>2.7E-2</v>
      </c>
      <c r="AJ175" s="29">
        <v>1.5699999999999999E-4</v>
      </c>
      <c r="AK175" s="29">
        <v>2920</v>
      </c>
      <c r="AL175" s="29">
        <v>1500</v>
      </c>
      <c r="AM175" s="29" t="s">
        <v>28</v>
      </c>
      <c r="AN175" s="158" t="s">
        <v>28</v>
      </c>
      <c r="AO175" s="29" t="s">
        <v>28</v>
      </c>
      <c r="AP175" s="29">
        <v>20</v>
      </c>
      <c r="AQ175" s="29"/>
      <c r="AR175" s="29"/>
      <c r="AS175" s="29"/>
      <c r="AT175" s="29"/>
      <c r="AU175" s="144"/>
      <c r="AV175" s="36"/>
      <c r="AW175" s="102">
        <v>44713</v>
      </c>
      <c r="AX175" s="129" t="s">
        <v>4744</v>
      </c>
      <c r="AY175" s="106"/>
      <c r="BH175" t="str">
        <f t="shared" si="41"/>
        <v>AV</v>
      </c>
      <c r="BJ175" t="str">
        <f t="shared" si="42"/>
        <v>OK</v>
      </c>
      <c r="BK175" s="130">
        <v>1334</v>
      </c>
      <c r="BL175" s="130" t="s">
        <v>37</v>
      </c>
      <c r="BM175" s="131">
        <v>1334</v>
      </c>
      <c r="BN175" s="131" t="s">
        <v>37</v>
      </c>
      <c r="BO175">
        <v>1334</v>
      </c>
      <c r="BP175">
        <v>0</v>
      </c>
    </row>
    <row r="176" spans="1:68" ht="25.2" x14ac:dyDescent="0.3">
      <c r="A176" s="51"/>
      <c r="B176" s="47">
        <v>132</v>
      </c>
      <c r="C176" s="45">
        <v>1135738</v>
      </c>
      <c r="D176" s="28">
        <v>1008712</v>
      </c>
      <c r="E176" s="55" t="s">
        <v>5012</v>
      </c>
      <c r="F176" s="30" t="s">
        <v>5455</v>
      </c>
      <c r="G176" s="29" t="s">
        <v>47</v>
      </c>
      <c r="H176" s="157" t="s">
        <v>4781</v>
      </c>
      <c r="I176" s="148"/>
      <c r="J176" s="147"/>
      <c r="K176" s="148"/>
      <c r="L176" s="148"/>
      <c r="M176" s="147"/>
      <c r="N176" s="29">
        <f t="shared" si="33"/>
        <v>1008712</v>
      </c>
      <c r="O176" s="29" t="str">
        <f t="shared" si="34"/>
        <v/>
      </c>
      <c r="P176" s="29" t="str">
        <f t="shared" si="35"/>
        <v/>
      </c>
      <c r="Q176" s="29" t="str">
        <f t="shared" si="36"/>
        <v/>
      </c>
      <c r="R176" s="29" t="str">
        <f t="shared" si="37"/>
        <v/>
      </c>
      <c r="S176" s="29" t="str">
        <f t="shared" si="38"/>
        <v/>
      </c>
      <c r="T176" s="29" t="str">
        <f t="shared" si="39"/>
        <v/>
      </c>
      <c r="U176" s="73"/>
      <c r="V176" s="73"/>
      <c r="W176" s="32" t="s">
        <v>157</v>
      </c>
      <c r="X176" s="29" t="s">
        <v>158</v>
      </c>
      <c r="Y176" s="146"/>
      <c r="Z176" s="33">
        <v>2775</v>
      </c>
      <c r="AA176" s="34"/>
      <c r="AB176" s="33">
        <f t="shared" si="40"/>
        <v>2775</v>
      </c>
      <c r="AC176" s="34"/>
      <c r="AD176" s="145">
        <f t="shared" si="32"/>
        <v>2312.5</v>
      </c>
      <c r="AE176" s="105"/>
      <c r="AF176" s="34"/>
      <c r="AG176" s="34"/>
      <c r="AH176" s="34"/>
      <c r="AI176" s="29">
        <v>4.2000000000000003E-2</v>
      </c>
      <c r="AJ176" s="29">
        <v>3.6000000000000002E-4</v>
      </c>
      <c r="AK176" s="29">
        <v>360</v>
      </c>
      <c r="AL176" s="29">
        <v>180</v>
      </c>
      <c r="AM176" s="29" t="s">
        <v>28</v>
      </c>
      <c r="AN176" s="158" t="s">
        <v>28</v>
      </c>
      <c r="AO176" s="29" t="s">
        <v>28</v>
      </c>
      <c r="AP176" s="29">
        <v>10</v>
      </c>
      <c r="AQ176" s="29"/>
      <c r="AR176" s="29"/>
      <c r="AS176" s="29"/>
      <c r="AT176" s="29"/>
      <c r="AU176" s="144"/>
      <c r="AV176" s="36"/>
      <c r="AW176" s="102">
        <v>44713</v>
      </c>
      <c r="AX176" s="129" t="s">
        <v>4744</v>
      </c>
      <c r="AY176" s="106"/>
      <c r="BH176" t="str">
        <f t="shared" si="41"/>
        <v>AV</v>
      </c>
      <c r="BJ176" t="str">
        <f t="shared" si="42"/>
        <v>OK</v>
      </c>
      <c r="BK176" s="130">
        <v>2775</v>
      </c>
      <c r="BL176" s="130" t="s">
        <v>37</v>
      </c>
      <c r="BM176" s="131">
        <v>2775</v>
      </c>
      <c r="BN176" s="131" t="s">
        <v>37</v>
      </c>
      <c r="BO176">
        <v>2775</v>
      </c>
      <c r="BP176">
        <v>0</v>
      </c>
    </row>
    <row r="177" spans="1:68" ht="25.2" x14ac:dyDescent="0.3">
      <c r="A177" s="51"/>
      <c r="B177" s="47">
        <v>133</v>
      </c>
      <c r="C177" s="45">
        <v>1135739</v>
      </c>
      <c r="D177" s="28">
        <v>1001422</v>
      </c>
      <c r="E177" s="55" t="s">
        <v>5013</v>
      </c>
      <c r="F177" s="30" t="s">
        <v>5456</v>
      </c>
      <c r="G177" s="29" t="s">
        <v>42</v>
      </c>
      <c r="H177" s="157" t="s">
        <v>4781</v>
      </c>
      <c r="I177" s="148"/>
      <c r="J177" s="147"/>
      <c r="K177" s="148"/>
      <c r="L177" s="148"/>
      <c r="M177" s="147"/>
      <c r="N177" s="29">
        <f t="shared" si="33"/>
        <v>1001422</v>
      </c>
      <c r="O177" s="29" t="str">
        <f t="shared" si="34"/>
        <v/>
      </c>
      <c r="P177" s="29" t="str">
        <f t="shared" si="35"/>
        <v/>
      </c>
      <c r="Q177" s="29" t="str">
        <f t="shared" si="36"/>
        <v/>
      </c>
      <c r="R177" s="29" t="str">
        <f t="shared" si="37"/>
        <v/>
      </c>
      <c r="S177" s="29" t="str">
        <f t="shared" si="38"/>
        <v/>
      </c>
      <c r="T177" s="29" t="str">
        <f t="shared" si="39"/>
        <v/>
      </c>
      <c r="U177" s="73"/>
      <c r="V177" s="73"/>
      <c r="W177" s="32" t="s">
        <v>157</v>
      </c>
      <c r="X177" s="29" t="s">
        <v>158</v>
      </c>
      <c r="Y177" s="146"/>
      <c r="Z177" s="33">
        <v>2775</v>
      </c>
      <c r="AA177" s="34"/>
      <c r="AB177" s="33">
        <f t="shared" si="40"/>
        <v>2775</v>
      </c>
      <c r="AC177" s="34"/>
      <c r="AD177" s="145">
        <f t="shared" si="32"/>
        <v>2312.5</v>
      </c>
      <c r="AE177" s="105"/>
      <c r="AF177" s="34"/>
      <c r="AG177" s="34"/>
      <c r="AH177" s="34"/>
      <c r="AI177" s="29">
        <v>3.7999999999999999E-2</v>
      </c>
      <c r="AJ177" s="29">
        <v>1.5799999999999999E-4</v>
      </c>
      <c r="AK177" s="29">
        <v>1715</v>
      </c>
      <c r="AL177" s="29">
        <v>880</v>
      </c>
      <c r="AM177" s="29" t="s">
        <v>28</v>
      </c>
      <c r="AN177" s="158" t="s">
        <v>28</v>
      </c>
      <c r="AO177" s="29" t="s">
        <v>28</v>
      </c>
      <c r="AP177" s="29">
        <v>10</v>
      </c>
      <c r="AQ177" s="29"/>
      <c r="AR177" s="29"/>
      <c r="AS177" s="29"/>
      <c r="AT177" s="29"/>
      <c r="AU177" s="144"/>
      <c r="AV177" s="36"/>
      <c r="AW177" s="102">
        <v>44713</v>
      </c>
      <c r="AX177" s="129" t="s">
        <v>4744</v>
      </c>
      <c r="AY177" s="106"/>
      <c r="BH177" t="str">
        <f t="shared" si="41"/>
        <v>AV</v>
      </c>
      <c r="BJ177" t="str">
        <f t="shared" si="42"/>
        <v>OK</v>
      </c>
      <c r="BK177" s="130">
        <v>2775</v>
      </c>
      <c r="BL177" s="130" t="s">
        <v>37</v>
      </c>
      <c r="BM177" s="131">
        <v>2775</v>
      </c>
      <c r="BN177" s="131" t="s">
        <v>37</v>
      </c>
      <c r="BO177">
        <v>2775</v>
      </c>
      <c r="BP177">
        <v>0</v>
      </c>
    </row>
    <row r="178" spans="1:68" ht="25.2" x14ac:dyDescent="0.3">
      <c r="A178" s="51"/>
      <c r="B178" s="47">
        <v>134</v>
      </c>
      <c r="C178" s="45">
        <v>1135740</v>
      </c>
      <c r="D178" s="28">
        <v>1001424</v>
      </c>
      <c r="E178" s="55" t="s">
        <v>5014</v>
      </c>
      <c r="F178" s="30" t="s">
        <v>5457</v>
      </c>
      <c r="G178" s="29" t="s">
        <v>42</v>
      </c>
      <c r="H178" s="157" t="s">
        <v>4781</v>
      </c>
      <c r="I178" s="148"/>
      <c r="J178" s="147"/>
      <c r="K178" s="148"/>
      <c r="L178" s="148"/>
      <c r="M178" s="147"/>
      <c r="N178" s="29">
        <f t="shared" si="33"/>
        <v>1001424</v>
      </c>
      <c r="O178" s="29" t="str">
        <f t="shared" si="34"/>
        <v/>
      </c>
      <c r="P178" s="29" t="str">
        <f t="shared" si="35"/>
        <v/>
      </c>
      <c r="Q178" s="29" t="str">
        <f t="shared" si="36"/>
        <v/>
      </c>
      <c r="R178" s="29" t="str">
        <f t="shared" si="37"/>
        <v/>
      </c>
      <c r="S178" s="29" t="str">
        <f t="shared" si="38"/>
        <v/>
      </c>
      <c r="T178" s="29" t="str">
        <f t="shared" si="39"/>
        <v/>
      </c>
      <c r="U178" s="73"/>
      <c r="V178" s="73"/>
      <c r="W178" s="32" t="s">
        <v>157</v>
      </c>
      <c r="X178" s="29" t="s">
        <v>158</v>
      </c>
      <c r="Y178" s="146"/>
      <c r="Z178" s="33">
        <v>2775</v>
      </c>
      <c r="AA178" s="34"/>
      <c r="AB178" s="33">
        <f t="shared" si="40"/>
        <v>2775</v>
      </c>
      <c r="AC178" s="34"/>
      <c r="AD178" s="145">
        <f t="shared" si="32"/>
        <v>2312.5</v>
      </c>
      <c r="AE178" s="105"/>
      <c r="AF178" s="34"/>
      <c r="AG178" s="34"/>
      <c r="AH178" s="34"/>
      <c r="AI178" s="29">
        <v>0.05</v>
      </c>
      <c r="AJ178" s="29">
        <v>1.7200000000000001E-4</v>
      </c>
      <c r="AK178" s="29">
        <v>4660</v>
      </c>
      <c r="AL178" s="29">
        <v>2700</v>
      </c>
      <c r="AM178" s="29" t="s">
        <v>28</v>
      </c>
      <c r="AN178" s="158" t="s">
        <v>28</v>
      </c>
      <c r="AO178" s="29" t="s">
        <v>28</v>
      </c>
      <c r="AP178" s="29">
        <v>10</v>
      </c>
      <c r="AQ178" s="29"/>
      <c r="AR178" s="29"/>
      <c r="AS178" s="29"/>
      <c r="AT178" s="29"/>
      <c r="AU178" s="144"/>
      <c r="AV178" s="36"/>
      <c r="AW178" s="102">
        <v>44713</v>
      </c>
      <c r="AX178" s="129" t="s">
        <v>4744</v>
      </c>
      <c r="AY178" s="106"/>
      <c r="BH178" t="str">
        <f t="shared" si="41"/>
        <v>AV</v>
      </c>
      <c r="BJ178" t="str">
        <f t="shared" si="42"/>
        <v>OK</v>
      </c>
      <c r="BK178" s="130">
        <v>2775</v>
      </c>
      <c r="BL178" s="130" t="s">
        <v>37</v>
      </c>
      <c r="BM178" s="131">
        <v>2775</v>
      </c>
      <c r="BN178" s="131" t="s">
        <v>37</v>
      </c>
      <c r="BO178">
        <v>2775</v>
      </c>
      <c r="BP178">
        <v>0</v>
      </c>
    </row>
    <row r="179" spans="1:68" ht="25.2" x14ac:dyDescent="0.3">
      <c r="A179" s="51"/>
      <c r="B179" s="47">
        <v>135</v>
      </c>
      <c r="C179" s="45">
        <v>1135741</v>
      </c>
      <c r="D179" s="28">
        <v>1008704</v>
      </c>
      <c r="E179" s="55" t="s">
        <v>5015</v>
      </c>
      <c r="F179" s="30" t="s">
        <v>5458</v>
      </c>
      <c r="G179" s="29" t="s">
        <v>47</v>
      </c>
      <c r="H179" s="157" t="s">
        <v>4781</v>
      </c>
      <c r="I179" s="148"/>
      <c r="J179" s="147"/>
      <c r="K179" s="148"/>
      <c r="L179" s="148"/>
      <c r="M179" s="147"/>
      <c r="N179" s="29">
        <f t="shared" si="33"/>
        <v>1008704</v>
      </c>
      <c r="O179" s="29" t="str">
        <f t="shared" si="34"/>
        <v/>
      </c>
      <c r="P179" s="29" t="str">
        <f t="shared" si="35"/>
        <v/>
      </c>
      <c r="Q179" s="29" t="str">
        <f t="shared" si="36"/>
        <v/>
      </c>
      <c r="R179" s="29" t="str">
        <f t="shared" si="37"/>
        <v/>
      </c>
      <c r="S179" s="29" t="str">
        <f t="shared" si="38"/>
        <v/>
      </c>
      <c r="T179" s="29" t="str">
        <f t="shared" si="39"/>
        <v/>
      </c>
      <c r="U179" s="73"/>
      <c r="V179" s="73"/>
      <c r="W179" s="32" t="s">
        <v>157</v>
      </c>
      <c r="X179" s="29" t="s">
        <v>158</v>
      </c>
      <c r="Y179" s="146"/>
      <c r="Z179" s="33">
        <v>2775</v>
      </c>
      <c r="AA179" s="34"/>
      <c r="AB179" s="33">
        <f t="shared" si="40"/>
        <v>2775</v>
      </c>
      <c r="AC179" s="34"/>
      <c r="AD179" s="145">
        <f t="shared" si="32"/>
        <v>2312.5</v>
      </c>
      <c r="AE179" s="105"/>
      <c r="AF179" s="34"/>
      <c r="AG179" s="34"/>
      <c r="AH179" s="34"/>
      <c r="AI179" s="29">
        <v>4.1000000000000002E-2</v>
      </c>
      <c r="AJ179" s="29">
        <v>2.3000000000000001E-4</v>
      </c>
      <c r="AK179" s="29">
        <v>280</v>
      </c>
      <c r="AL179" s="29">
        <v>140</v>
      </c>
      <c r="AM179" s="29" t="s">
        <v>28</v>
      </c>
      <c r="AN179" s="158" t="s">
        <v>28</v>
      </c>
      <c r="AO179" s="29" t="s">
        <v>28</v>
      </c>
      <c r="AP179" s="29">
        <v>10</v>
      </c>
      <c r="AQ179" s="29"/>
      <c r="AR179" s="29"/>
      <c r="AS179" s="29"/>
      <c r="AT179" s="29"/>
      <c r="AU179" s="144"/>
      <c r="AV179" s="36"/>
      <c r="AW179" s="102">
        <v>44713</v>
      </c>
      <c r="AX179" s="129" t="s">
        <v>4744</v>
      </c>
      <c r="AY179" s="106"/>
      <c r="BH179" t="str">
        <f t="shared" si="41"/>
        <v>AV</v>
      </c>
      <c r="BJ179" t="str">
        <f t="shared" si="42"/>
        <v>OK</v>
      </c>
      <c r="BK179" s="130">
        <v>2775</v>
      </c>
      <c r="BL179" s="130" t="s">
        <v>37</v>
      </c>
      <c r="BM179" s="131">
        <v>2775</v>
      </c>
      <c r="BN179" s="131" t="s">
        <v>37</v>
      </c>
      <c r="BO179">
        <v>2775</v>
      </c>
      <c r="BP179">
        <v>0</v>
      </c>
    </row>
    <row r="180" spans="1:68" ht="25.2" x14ac:dyDescent="0.3">
      <c r="A180" s="51"/>
      <c r="B180" s="47">
        <v>136</v>
      </c>
      <c r="C180" s="45">
        <v>1135742</v>
      </c>
      <c r="D180" s="28">
        <v>1001426</v>
      </c>
      <c r="E180" s="55" t="s">
        <v>5016</v>
      </c>
      <c r="F180" s="30" t="s">
        <v>5459</v>
      </c>
      <c r="G180" s="29" t="s">
        <v>47</v>
      </c>
      <c r="H180" s="157" t="s">
        <v>4781</v>
      </c>
      <c r="I180" s="148"/>
      <c r="J180" s="147"/>
      <c r="K180" s="148"/>
      <c r="L180" s="148"/>
      <c r="M180" s="147"/>
      <c r="N180" s="29">
        <f t="shared" si="33"/>
        <v>1001426</v>
      </c>
      <c r="O180" s="29" t="str">
        <f t="shared" si="34"/>
        <v/>
      </c>
      <c r="P180" s="29" t="str">
        <f t="shared" si="35"/>
        <v/>
      </c>
      <c r="Q180" s="29" t="str">
        <f t="shared" si="36"/>
        <v/>
      </c>
      <c r="R180" s="29" t="str">
        <f t="shared" si="37"/>
        <v/>
      </c>
      <c r="S180" s="29" t="str">
        <f t="shared" si="38"/>
        <v/>
      </c>
      <c r="T180" s="29" t="str">
        <f t="shared" si="39"/>
        <v/>
      </c>
      <c r="U180" s="73"/>
      <c r="V180" s="73"/>
      <c r="W180" s="32" t="s">
        <v>157</v>
      </c>
      <c r="X180" s="29" t="s">
        <v>158</v>
      </c>
      <c r="Y180" s="146"/>
      <c r="Z180" s="33">
        <v>2775</v>
      </c>
      <c r="AA180" s="34"/>
      <c r="AB180" s="33">
        <f t="shared" si="40"/>
        <v>2775</v>
      </c>
      <c r="AC180" s="34"/>
      <c r="AD180" s="145">
        <f t="shared" si="32"/>
        <v>2312.5</v>
      </c>
      <c r="AE180" s="105"/>
      <c r="AF180" s="34"/>
      <c r="AG180" s="34"/>
      <c r="AH180" s="34"/>
      <c r="AI180" s="29">
        <v>4.3999999999999997E-2</v>
      </c>
      <c r="AJ180" s="29">
        <v>2.5300000000000002E-4</v>
      </c>
      <c r="AK180" s="29">
        <v>700</v>
      </c>
      <c r="AL180" s="29">
        <v>360</v>
      </c>
      <c r="AM180" s="29" t="s">
        <v>28</v>
      </c>
      <c r="AN180" s="158" t="s">
        <v>28</v>
      </c>
      <c r="AO180" s="29" t="s">
        <v>28</v>
      </c>
      <c r="AP180" s="29">
        <v>10</v>
      </c>
      <c r="AQ180" s="29"/>
      <c r="AR180" s="29"/>
      <c r="AS180" s="29"/>
      <c r="AT180" s="29"/>
      <c r="AU180" s="144"/>
      <c r="AV180" s="36"/>
      <c r="AW180" s="102">
        <v>44713</v>
      </c>
      <c r="AX180" s="129" t="s">
        <v>4744</v>
      </c>
      <c r="AY180" s="106"/>
      <c r="BH180" t="str">
        <f t="shared" si="41"/>
        <v>AV</v>
      </c>
      <c r="BJ180" t="str">
        <f t="shared" si="42"/>
        <v>OK</v>
      </c>
      <c r="BK180" s="130">
        <v>2775</v>
      </c>
      <c r="BL180" s="130" t="s">
        <v>37</v>
      </c>
      <c r="BM180" s="131">
        <v>2775</v>
      </c>
      <c r="BN180" s="131" t="s">
        <v>37</v>
      </c>
      <c r="BO180">
        <v>2775</v>
      </c>
      <c r="BP180">
        <v>0</v>
      </c>
    </row>
    <row r="181" spans="1:68" ht="25.2" x14ac:dyDescent="0.3">
      <c r="A181" s="51"/>
      <c r="B181" s="47">
        <v>137</v>
      </c>
      <c r="C181" s="45">
        <v>1135743</v>
      </c>
      <c r="D181" s="28">
        <v>1001428</v>
      </c>
      <c r="E181" s="55" t="s">
        <v>5017</v>
      </c>
      <c r="F181" s="30" t="s">
        <v>5460</v>
      </c>
      <c r="G181" s="29" t="s">
        <v>47</v>
      </c>
      <c r="H181" s="157" t="s">
        <v>4781</v>
      </c>
      <c r="I181" s="148"/>
      <c r="J181" s="147"/>
      <c r="K181" s="148"/>
      <c r="L181" s="148"/>
      <c r="M181" s="147"/>
      <c r="N181" s="29">
        <f t="shared" si="33"/>
        <v>1001428</v>
      </c>
      <c r="O181" s="29" t="str">
        <f t="shared" si="34"/>
        <v/>
      </c>
      <c r="P181" s="29" t="str">
        <f t="shared" si="35"/>
        <v/>
      </c>
      <c r="Q181" s="29" t="str">
        <f t="shared" si="36"/>
        <v/>
      </c>
      <c r="R181" s="29" t="str">
        <f t="shared" si="37"/>
        <v/>
      </c>
      <c r="S181" s="29" t="str">
        <f t="shared" si="38"/>
        <v/>
      </c>
      <c r="T181" s="29" t="str">
        <f t="shared" si="39"/>
        <v/>
      </c>
      <c r="U181" s="73"/>
      <c r="V181" s="73"/>
      <c r="W181" s="32" t="s">
        <v>157</v>
      </c>
      <c r="X181" s="29" t="s">
        <v>158</v>
      </c>
      <c r="Y181" s="146"/>
      <c r="Z181" s="33">
        <v>2775</v>
      </c>
      <c r="AA181" s="34"/>
      <c r="AB181" s="33">
        <f t="shared" si="40"/>
        <v>2775</v>
      </c>
      <c r="AC181" s="34"/>
      <c r="AD181" s="145">
        <f t="shared" si="32"/>
        <v>2312.5</v>
      </c>
      <c r="AE181" s="105"/>
      <c r="AF181" s="34"/>
      <c r="AG181" s="34"/>
      <c r="AH181" s="34"/>
      <c r="AI181" s="29">
        <v>5.1999999999999998E-2</v>
      </c>
      <c r="AJ181" s="29">
        <v>2.43E-4</v>
      </c>
      <c r="AK181" s="29">
        <v>800</v>
      </c>
      <c r="AL181" s="29">
        <v>700</v>
      </c>
      <c r="AM181" s="29" t="s">
        <v>28</v>
      </c>
      <c r="AN181" s="158" t="s">
        <v>28</v>
      </c>
      <c r="AO181" s="29" t="s">
        <v>28</v>
      </c>
      <c r="AP181" s="29">
        <v>10</v>
      </c>
      <c r="AQ181" s="29"/>
      <c r="AR181" s="29"/>
      <c r="AS181" s="29"/>
      <c r="AT181" s="29"/>
      <c r="AU181" s="144"/>
      <c r="AV181" s="36"/>
      <c r="AW181" s="102">
        <v>44713</v>
      </c>
      <c r="AX181" s="129" t="s">
        <v>4744</v>
      </c>
      <c r="AY181" s="106"/>
      <c r="BH181" t="str">
        <f t="shared" si="41"/>
        <v>AV</v>
      </c>
      <c r="BJ181" t="str">
        <f t="shared" si="42"/>
        <v>OK</v>
      </c>
      <c r="BK181" s="130">
        <v>2775</v>
      </c>
      <c r="BL181" s="130" t="s">
        <v>37</v>
      </c>
      <c r="BM181" s="131">
        <v>2775</v>
      </c>
      <c r="BN181" s="131" t="s">
        <v>37</v>
      </c>
      <c r="BO181">
        <v>2775</v>
      </c>
      <c r="BP181">
        <v>0</v>
      </c>
    </row>
    <row r="182" spans="1:68" ht="25.2" x14ac:dyDescent="0.3">
      <c r="A182" s="51"/>
      <c r="B182" s="47"/>
      <c r="C182" s="45">
        <v>1135744</v>
      </c>
      <c r="D182" s="28">
        <v>1008713</v>
      </c>
      <c r="E182" s="55" t="s">
        <v>5018</v>
      </c>
      <c r="F182" s="30" t="s">
        <v>5461</v>
      </c>
      <c r="G182" s="29" t="s">
        <v>47</v>
      </c>
      <c r="H182" s="157" t="s">
        <v>4781</v>
      </c>
      <c r="I182" s="148"/>
      <c r="J182" s="147"/>
      <c r="K182" s="148"/>
      <c r="L182" s="148"/>
      <c r="M182" s="147"/>
      <c r="N182" s="29">
        <f t="shared" si="33"/>
        <v>1008713</v>
      </c>
      <c r="O182" s="29" t="str">
        <f t="shared" si="34"/>
        <v/>
      </c>
      <c r="P182" s="29" t="str">
        <f t="shared" si="35"/>
        <v/>
      </c>
      <c r="Q182" s="29" t="str">
        <f t="shared" si="36"/>
        <v/>
      </c>
      <c r="R182" s="29" t="str">
        <f t="shared" si="37"/>
        <v/>
      </c>
      <c r="S182" s="29" t="str">
        <f t="shared" si="38"/>
        <v/>
      </c>
      <c r="T182" s="29" t="str">
        <f t="shared" si="39"/>
        <v/>
      </c>
      <c r="U182" s="73"/>
      <c r="V182" s="73"/>
      <c r="W182" s="32" t="s">
        <v>157</v>
      </c>
      <c r="X182" s="29" t="s">
        <v>158</v>
      </c>
      <c r="Y182" s="146"/>
      <c r="Z182" s="33">
        <v>5176</v>
      </c>
      <c r="AA182" s="34"/>
      <c r="AB182" s="33">
        <f t="shared" si="40"/>
        <v>5176</v>
      </c>
      <c r="AC182" s="34"/>
      <c r="AD182" s="145">
        <f t="shared" si="32"/>
        <v>4313.3329999999996</v>
      </c>
      <c r="AE182" s="105"/>
      <c r="AF182" s="34"/>
      <c r="AG182" s="34"/>
      <c r="AH182" s="34"/>
      <c r="AI182" s="29">
        <v>8.3000000000000004E-2</v>
      </c>
      <c r="AJ182" s="29">
        <v>3.6000000000000002E-4</v>
      </c>
      <c r="AK182" s="29">
        <v>0</v>
      </c>
      <c r="AL182" s="29">
        <v>0</v>
      </c>
      <c r="AM182" s="29" t="s">
        <v>28</v>
      </c>
      <c r="AN182" s="158" t="s">
        <v>28</v>
      </c>
      <c r="AO182" s="29" t="s">
        <v>28</v>
      </c>
      <c r="AP182" s="29" t="s">
        <v>534</v>
      </c>
      <c r="AQ182" s="29"/>
      <c r="AR182" s="29"/>
      <c r="AS182" s="29"/>
      <c r="AT182" s="29"/>
      <c r="AU182" s="144"/>
      <c r="AV182" s="36"/>
      <c r="AW182" s="102">
        <v>44713</v>
      </c>
      <c r="AX182" s="129" t="s">
        <v>4744</v>
      </c>
      <c r="AY182" s="106"/>
      <c r="BH182" t="str">
        <f t="shared" si="41"/>
        <v>AV</v>
      </c>
      <c r="BJ182" t="str">
        <f t="shared" si="42"/>
        <v>OK</v>
      </c>
      <c r="BK182" s="130" t="s">
        <v>5302</v>
      </c>
      <c r="BL182" s="130" t="e">
        <v>#VALUE!</v>
      </c>
      <c r="BM182" s="131">
        <v>5176</v>
      </c>
      <c r="BN182" s="131" t="s">
        <v>37</v>
      </c>
      <c r="BO182" t="e">
        <v>#N/A</v>
      </c>
      <c r="BP182">
        <v>0</v>
      </c>
    </row>
    <row r="183" spans="1:68" ht="25.2" x14ac:dyDescent="0.3">
      <c r="A183" s="51"/>
      <c r="B183" s="47"/>
      <c r="C183" s="45">
        <v>1135745</v>
      </c>
      <c r="D183" s="28">
        <v>1008707</v>
      </c>
      <c r="E183" s="55" t="s">
        <v>5019</v>
      </c>
      <c r="F183" s="30" t="s">
        <v>5462</v>
      </c>
      <c r="G183" s="29" t="s">
        <v>47</v>
      </c>
      <c r="H183" s="157" t="s">
        <v>4781</v>
      </c>
      <c r="I183" s="148"/>
      <c r="J183" s="147"/>
      <c r="K183" s="148"/>
      <c r="L183" s="148"/>
      <c r="M183" s="147"/>
      <c r="N183" s="29">
        <f t="shared" si="33"/>
        <v>1008707</v>
      </c>
      <c r="O183" s="29" t="str">
        <f t="shared" si="34"/>
        <v/>
      </c>
      <c r="P183" s="29" t="str">
        <f t="shared" si="35"/>
        <v/>
      </c>
      <c r="Q183" s="29" t="str">
        <f t="shared" si="36"/>
        <v/>
      </c>
      <c r="R183" s="29" t="str">
        <f t="shared" si="37"/>
        <v/>
      </c>
      <c r="S183" s="29" t="str">
        <f t="shared" si="38"/>
        <v/>
      </c>
      <c r="T183" s="29" t="str">
        <f t="shared" si="39"/>
        <v/>
      </c>
      <c r="U183" s="73"/>
      <c r="V183" s="73"/>
      <c r="W183" s="32" t="s">
        <v>157</v>
      </c>
      <c r="X183" s="29" t="s">
        <v>158</v>
      </c>
      <c r="Y183" s="146"/>
      <c r="Z183" s="33">
        <v>5176</v>
      </c>
      <c r="AA183" s="34"/>
      <c r="AB183" s="33">
        <f t="shared" si="40"/>
        <v>5176</v>
      </c>
      <c r="AC183" s="34"/>
      <c r="AD183" s="145">
        <f t="shared" si="32"/>
        <v>4313.3329999999996</v>
      </c>
      <c r="AE183" s="105"/>
      <c r="AF183" s="34"/>
      <c r="AG183" s="34"/>
      <c r="AH183" s="34"/>
      <c r="AI183" s="29">
        <v>6.6000000000000003E-2</v>
      </c>
      <c r="AJ183" s="29">
        <v>3.6000000000000002E-4</v>
      </c>
      <c r="AK183" s="29">
        <v>0</v>
      </c>
      <c r="AL183" s="29">
        <v>0</v>
      </c>
      <c r="AM183" s="29" t="s">
        <v>28</v>
      </c>
      <c r="AN183" s="158" t="s">
        <v>28</v>
      </c>
      <c r="AO183" s="29" t="s">
        <v>28</v>
      </c>
      <c r="AP183" s="29"/>
      <c r="AQ183" s="29"/>
      <c r="AR183" s="29"/>
      <c r="AS183" s="29"/>
      <c r="AT183" s="29"/>
      <c r="AU183" s="144"/>
      <c r="AV183" s="36"/>
      <c r="AW183" s="102">
        <v>44713</v>
      </c>
      <c r="AX183" s="129" t="s">
        <v>4744</v>
      </c>
      <c r="AY183" s="106"/>
      <c r="BH183" t="str">
        <f t="shared" si="41"/>
        <v>AV</v>
      </c>
      <c r="BJ183" t="str">
        <f t="shared" si="42"/>
        <v>OK</v>
      </c>
      <c r="BK183" s="130" t="s">
        <v>5302</v>
      </c>
      <c r="BL183" s="130" t="e">
        <v>#VALUE!</v>
      </c>
      <c r="BM183" s="131">
        <v>5176</v>
      </c>
      <c r="BN183" s="131" t="s">
        <v>37</v>
      </c>
      <c r="BO183" t="e">
        <v>#N/A</v>
      </c>
      <c r="BP183">
        <v>0</v>
      </c>
    </row>
    <row r="184" spans="1:68" ht="25.2" x14ac:dyDescent="0.3">
      <c r="A184" s="51"/>
      <c r="B184" s="47">
        <v>138</v>
      </c>
      <c r="C184" s="45">
        <v>1135746</v>
      </c>
      <c r="D184" s="28">
        <v>1008694</v>
      </c>
      <c r="E184" s="55" t="s">
        <v>5020</v>
      </c>
      <c r="F184" s="30" t="s">
        <v>5463</v>
      </c>
      <c r="G184" s="29" t="s">
        <v>42</v>
      </c>
      <c r="H184" s="157" t="s">
        <v>4781</v>
      </c>
      <c r="I184" s="148"/>
      <c r="J184" s="147"/>
      <c r="K184" s="148"/>
      <c r="L184" s="148"/>
      <c r="M184" s="147"/>
      <c r="N184" s="29">
        <f t="shared" si="33"/>
        <v>1008694</v>
      </c>
      <c r="O184" s="29" t="str">
        <f t="shared" si="34"/>
        <v/>
      </c>
      <c r="P184" s="29" t="str">
        <f t="shared" si="35"/>
        <v/>
      </c>
      <c r="Q184" s="29" t="str">
        <f t="shared" si="36"/>
        <v/>
      </c>
      <c r="R184" s="29" t="str">
        <f t="shared" si="37"/>
        <v/>
      </c>
      <c r="S184" s="29" t="str">
        <f t="shared" si="38"/>
        <v/>
      </c>
      <c r="T184" s="29" t="str">
        <f t="shared" si="39"/>
        <v/>
      </c>
      <c r="U184" s="73"/>
      <c r="V184" s="73"/>
      <c r="W184" s="32" t="s">
        <v>157</v>
      </c>
      <c r="X184" s="29" t="s">
        <v>158</v>
      </c>
      <c r="Y184" s="146"/>
      <c r="Z184" s="33">
        <v>5176</v>
      </c>
      <c r="AA184" s="34"/>
      <c r="AB184" s="33">
        <f t="shared" si="40"/>
        <v>5176</v>
      </c>
      <c r="AC184" s="34"/>
      <c r="AD184" s="145">
        <f t="shared" si="32"/>
        <v>4313.3329999999996</v>
      </c>
      <c r="AE184" s="105"/>
      <c r="AF184" s="34"/>
      <c r="AG184" s="34"/>
      <c r="AH184" s="34"/>
      <c r="AI184" s="29">
        <v>7.8E-2</v>
      </c>
      <c r="AJ184" s="29">
        <v>2.2000000000000001E-4</v>
      </c>
      <c r="AK184" s="29">
        <v>385</v>
      </c>
      <c r="AL184" s="29">
        <v>420</v>
      </c>
      <c r="AM184" s="29" t="s">
        <v>28</v>
      </c>
      <c r="AN184" s="158" t="s">
        <v>28</v>
      </c>
      <c r="AO184" s="29" t="s">
        <v>28</v>
      </c>
      <c r="AP184" s="29">
        <v>5</v>
      </c>
      <c r="AQ184" s="29"/>
      <c r="AR184" s="29"/>
      <c r="AS184" s="29"/>
      <c r="AT184" s="29"/>
      <c r="AU184" s="144"/>
      <c r="AV184" s="36"/>
      <c r="AW184" s="102">
        <v>44713</v>
      </c>
      <c r="AX184" s="129" t="s">
        <v>4744</v>
      </c>
      <c r="AY184" s="106"/>
      <c r="BH184" t="str">
        <f t="shared" si="41"/>
        <v>AV</v>
      </c>
      <c r="BJ184" t="str">
        <f t="shared" si="42"/>
        <v>OK</v>
      </c>
      <c r="BK184" s="130">
        <v>5176</v>
      </c>
      <c r="BL184" s="130" t="s">
        <v>37</v>
      </c>
      <c r="BM184" s="131">
        <v>5176</v>
      </c>
      <c r="BN184" s="131" t="s">
        <v>37</v>
      </c>
      <c r="BO184">
        <v>5176</v>
      </c>
      <c r="BP184">
        <v>0</v>
      </c>
    </row>
    <row r="185" spans="1:68" ht="25.2" x14ac:dyDescent="0.3">
      <c r="A185" s="51"/>
      <c r="B185" s="47"/>
      <c r="C185" s="45">
        <v>1135747</v>
      </c>
      <c r="D185" s="28">
        <v>1008708</v>
      </c>
      <c r="E185" s="55" t="s">
        <v>5021</v>
      </c>
      <c r="F185" s="30" t="s">
        <v>5464</v>
      </c>
      <c r="G185" s="29" t="s">
        <v>47</v>
      </c>
      <c r="H185" s="157" t="s">
        <v>4781</v>
      </c>
      <c r="I185" s="148"/>
      <c r="J185" s="147"/>
      <c r="K185" s="148"/>
      <c r="L185" s="148"/>
      <c r="M185" s="147"/>
      <c r="N185" s="29">
        <f t="shared" si="33"/>
        <v>1008708</v>
      </c>
      <c r="O185" s="29" t="str">
        <f t="shared" si="34"/>
        <v/>
      </c>
      <c r="P185" s="29" t="str">
        <f t="shared" si="35"/>
        <v/>
      </c>
      <c r="Q185" s="29" t="str">
        <f t="shared" si="36"/>
        <v/>
      </c>
      <c r="R185" s="29" t="str">
        <f t="shared" si="37"/>
        <v/>
      </c>
      <c r="S185" s="29" t="str">
        <f t="shared" si="38"/>
        <v/>
      </c>
      <c r="T185" s="29" t="str">
        <f t="shared" si="39"/>
        <v/>
      </c>
      <c r="U185" s="73"/>
      <c r="V185" s="73"/>
      <c r="W185" s="32" t="s">
        <v>157</v>
      </c>
      <c r="X185" s="29" t="s">
        <v>158</v>
      </c>
      <c r="Y185" s="146"/>
      <c r="Z185" s="33">
        <v>5176</v>
      </c>
      <c r="AA185" s="34"/>
      <c r="AB185" s="33">
        <f t="shared" si="40"/>
        <v>5176</v>
      </c>
      <c r="AC185" s="34"/>
      <c r="AD185" s="145">
        <f t="shared" si="32"/>
        <v>4313.3329999999996</v>
      </c>
      <c r="AE185" s="105"/>
      <c r="AF185" s="34"/>
      <c r="AG185" s="34"/>
      <c r="AH185" s="34"/>
      <c r="AI185" s="29">
        <v>7.2999999999999995E-2</v>
      </c>
      <c r="AJ185" s="29">
        <v>8.1000000000000004E-5</v>
      </c>
      <c r="AK185" s="29">
        <v>0</v>
      </c>
      <c r="AL185" s="29">
        <v>0</v>
      </c>
      <c r="AM185" s="29" t="s">
        <v>28</v>
      </c>
      <c r="AN185" s="158" t="s">
        <v>28</v>
      </c>
      <c r="AO185" s="29" t="s">
        <v>28</v>
      </c>
      <c r="AP185" s="29"/>
      <c r="AQ185" s="29"/>
      <c r="AR185" s="29"/>
      <c r="AS185" s="29"/>
      <c r="AT185" s="29"/>
      <c r="AU185" s="144"/>
      <c r="AV185" s="36"/>
      <c r="AW185" s="102">
        <v>44713</v>
      </c>
      <c r="AX185" s="129" t="s">
        <v>4744</v>
      </c>
      <c r="AY185" s="106"/>
      <c r="BH185" t="str">
        <f t="shared" si="41"/>
        <v>AV</v>
      </c>
      <c r="BJ185" t="str">
        <f t="shared" si="42"/>
        <v>OK</v>
      </c>
      <c r="BK185" s="130" t="s">
        <v>5302</v>
      </c>
      <c r="BL185" s="130" t="e">
        <v>#VALUE!</v>
      </c>
      <c r="BM185" s="131">
        <v>5176</v>
      </c>
      <c r="BN185" s="131" t="s">
        <v>37</v>
      </c>
      <c r="BO185" t="e">
        <v>#N/A</v>
      </c>
      <c r="BP185">
        <v>0</v>
      </c>
    </row>
    <row r="186" spans="1:68" ht="25.2" x14ac:dyDescent="0.3">
      <c r="A186" s="51"/>
      <c r="B186" s="47">
        <v>139</v>
      </c>
      <c r="C186" s="45">
        <v>1135748</v>
      </c>
      <c r="D186" s="28">
        <v>1008695</v>
      </c>
      <c r="E186" s="55" t="s">
        <v>5022</v>
      </c>
      <c r="F186" s="30" t="s">
        <v>5465</v>
      </c>
      <c r="G186" s="29" t="s">
        <v>42</v>
      </c>
      <c r="H186" s="157" t="s">
        <v>4781</v>
      </c>
      <c r="I186" s="148"/>
      <c r="J186" s="147"/>
      <c r="K186" s="148"/>
      <c r="L186" s="148"/>
      <c r="M186" s="147"/>
      <c r="N186" s="29">
        <f t="shared" si="33"/>
        <v>1008695</v>
      </c>
      <c r="O186" s="29" t="str">
        <f t="shared" si="34"/>
        <v/>
      </c>
      <c r="P186" s="29" t="str">
        <f t="shared" si="35"/>
        <v/>
      </c>
      <c r="Q186" s="29" t="str">
        <f t="shared" si="36"/>
        <v/>
      </c>
      <c r="R186" s="29" t="str">
        <f t="shared" si="37"/>
        <v/>
      </c>
      <c r="S186" s="29" t="str">
        <f t="shared" si="38"/>
        <v/>
      </c>
      <c r="T186" s="29" t="str">
        <f t="shared" si="39"/>
        <v/>
      </c>
      <c r="U186" s="73"/>
      <c r="V186" s="73"/>
      <c r="W186" s="32" t="s">
        <v>157</v>
      </c>
      <c r="X186" s="29" t="s">
        <v>158</v>
      </c>
      <c r="Y186" s="146"/>
      <c r="Z186" s="33">
        <v>5176</v>
      </c>
      <c r="AA186" s="34"/>
      <c r="AB186" s="33">
        <f t="shared" si="40"/>
        <v>5176</v>
      </c>
      <c r="AC186" s="34"/>
      <c r="AD186" s="145">
        <f t="shared" si="32"/>
        <v>4313.3329999999996</v>
      </c>
      <c r="AE186" s="105"/>
      <c r="AF186" s="34"/>
      <c r="AG186" s="34"/>
      <c r="AH186" s="34"/>
      <c r="AI186" s="29">
        <v>8.5999999999999993E-2</v>
      </c>
      <c r="AJ186" s="29">
        <v>4.5399999999999998E-4</v>
      </c>
      <c r="AK186" s="29">
        <v>270</v>
      </c>
      <c r="AL186" s="29">
        <v>270</v>
      </c>
      <c r="AM186" s="29" t="s">
        <v>28</v>
      </c>
      <c r="AN186" s="158" t="s">
        <v>28</v>
      </c>
      <c r="AO186" s="29" t="s">
        <v>28</v>
      </c>
      <c r="AP186" s="29">
        <v>5</v>
      </c>
      <c r="AQ186" s="29"/>
      <c r="AR186" s="29"/>
      <c r="AS186" s="29"/>
      <c r="AT186" s="29"/>
      <c r="AU186" s="144"/>
      <c r="AV186" s="36"/>
      <c r="AW186" s="102">
        <v>44713</v>
      </c>
      <c r="AX186" s="129" t="s">
        <v>4744</v>
      </c>
      <c r="AY186" s="106"/>
      <c r="BH186" t="str">
        <f t="shared" si="41"/>
        <v>AV</v>
      </c>
      <c r="BJ186" t="str">
        <f t="shared" si="42"/>
        <v>OK</v>
      </c>
      <c r="BK186" s="130">
        <v>5176</v>
      </c>
      <c r="BL186" s="130" t="s">
        <v>37</v>
      </c>
      <c r="BM186" s="131">
        <v>5176</v>
      </c>
      <c r="BN186" s="131" t="s">
        <v>37</v>
      </c>
      <c r="BO186">
        <v>5176</v>
      </c>
      <c r="BP186">
        <v>0</v>
      </c>
    </row>
    <row r="187" spans="1:68" ht="25.2" x14ac:dyDescent="0.3">
      <c r="A187" s="51"/>
      <c r="B187" s="47">
        <v>140</v>
      </c>
      <c r="C187" s="45">
        <v>1135749</v>
      </c>
      <c r="D187" s="28">
        <v>1008709</v>
      </c>
      <c r="E187" s="55" t="s">
        <v>5023</v>
      </c>
      <c r="F187" s="30" t="s">
        <v>5466</v>
      </c>
      <c r="G187" s="29" t="s">
        <v>47</v>
      </c>
      <c r="H187" s="157" t="s">
        <v>4781</v>
      </c>
      <c r="I187" s="148"/>
      <c r="J187" s="147"/>
      <c r="K187" s="148"/>
      <c r="L187" s="148"/>
      <c r="M187" s="147"/>
      <c r="N187" s="29">
        <f t="shared" si="33"/>
        <v>1008709</v>
      </c>
      <c r="O187" s="29" t="str">
        <f t="shared" si="34"/>
        <v/>
      </c>
      <c r="P187" s="29" t="str">
        <f t="shared" si="35"/>
        <v/>
      </c>
      <c r="Q187" s="29" t="str">
        <f t="shared" si="36"/>
        <v/>
      </c>
      <c r="R187" s="29" t="str">
        <f t="shared" si="37"/>
        <v/>
      </c>
      <c r="S187" s="29" t="str">
        <f t="shared" si="38"/>
        <v/>
      </c>
      <c r="T187" s="29" t="str">
        <f t="shared" si="39"/>
        <v/>
      </c>
      <c r="U187" s="73"/>
      <c r="V187" s="73"/>
      <c r="W187" s="32" t="s">
        <v>157</v>
      </c>
      <c r="X187" s="29" t="s">
        <v>158</v>
      </c>
      <c r="Y187" s="146"/>
      <c r="Z187" s="33">
        <v>5176</v>
      </c>
      <c r="AA187" s="34"/>
      <c r="AB187" s="33">
        <f t="shared" si="40"/>
        <v>5176</v>
      </c>
      <c r="AC187" s="34"/>
      <c r="AD187" s="145">
        <f t="shared" si="32"/>
        <v>4313.3329999999996</v>
      </c>
      <c r="AE187" s="105"/>
      <c r="AF187" s="34"/>
      <c r="AG187" s="34"/>
      <c r="AH187" s="34"/>
      <c r="AI187" s="29">
        <v>8.6999999999999994E-2</v>
      </c>
      <c r="AJ187" s="29">
        <v>6.8999999999999997E-4</v>
      </c>
      <c r="AK187" s="29">
        <v>260</v>
      </c>
      <c r="AL187" s="29">
        <v>270</v>
      </c>
      <c r="AM187" s="29" t="s">
        <v>28</v>
      </c>
      <c r="AN187" s="158" t="s">
        <v>28</v>
      </c>
      <c r="AO187" s="29" t="s">
        <v>28</v>
      </c>
      <c r="AP187" s="29">
        <v>10</v>
      </c>
      <c r="AQ187" s="29"/>
      <c r="AR187" s="29"/>
      <c r="AS187" s="29"/>
      <c r="AT187" s="29"/>
      <c r="AU187" s="144"/>
      <c r="AV187" s="36"/>
      <c r="AW187" s="102">
        <v>44713</v>
      </c>
      <c r="AX187" s="129" t="s">
        <v>4744</v>
      </c>
      <c r="AY187" s="106"/>
      <c r="BH187" t="str">
        <f t="shared" si="41"/>
        <v>AV</v>
      </c>
      <c r="BJ187" t="str">
        <f t="shared" si="42"/>
        <v>OK</v>
      </c>
      <c r="BK187" s="130">
        <v>5176</v>
      </c>
      <c r="BL187" s="130" t="s">
        <v>37</v>
      </c>
      <c r="BM187" s="131">
        <v>5176</v>
      </c>
      <c r="BN187" s="131" t="s">
        <v>37</v>
      </c>
      <c r="BO187">
        <v>5176</v>
      </c>
      <c r="BP187">
        <v>0</v>
      </c>
    </row>
    <row r="188" spans="1:68" ht="25.2" x14ac:dyDescent="0.3">
      <c r="A188" s="51"/>
      <c r="B188" s="47">
        <v>141</v>
      </c>
      <c r="C188" s="45">
        <v>1135750</v>
      </c>
      <c r="D188" s="28">
        <v>1008696</v>
      </c>
      <c r="E188" s="55" t="s">
        <v>5024</v>
      </c>
      <c r="F188" s="30" t="s">
        <v>5467</v>
      </c>
      <c r="G188" s="29" t="s">
        <v>47</v>
      </c>
      <c r="H188" s="157" t="s">
        <v>4781</v>
      </c>
      <c r="I188" s="148"/>
      <c r="J188" s="147"/>
      <c r="K188" s="148"/>
      <c r="L188" s="148"/>
      <c r="M188" s="147"/>
      <c r="N188" s="29">
        <f t="shared" si="33"/>
        <v>1008696</v>
      </c>
      <c r="O188" s="29" t="str">
        <f t="shared" si="34"/>
        <v/>
      </c>
      <c r="P188" s="29" t="str">
        <f t="shared" si="35"/>
        <v/>
      </c>
      <c r="Q188" s="29" t="str">
        <f t="shared" si="36"/>
        <v/>
      </c>
      <c r="R188" s="29" t="str">
        <f t="shared" si="37"/>
        <v/>
      </c>
      <c r="S188" s="29" t="str">
        <f t="shared" si="38"/>
        <v/>
      </c>
      <c r="T188" s="29" t="str">
        <f t="shared" si="39"/>
        <v/>
      </c>
      <c r="U188" s="73"/>
      <c r="V188" s="73"/>
      <c r="W188" s="32" t="s">
        <v>157</v>
      </c>
      <c r="X188" s="29" t="s">
        <v>158</v>
      </c>
      <c r="Y188" s="146"/>
      <c r="Z188" s="33">
        <v>5176</v>
      </c>
      <c r="AA188" s="34"/>
      <c r="AB188" s="33">
        <f t="shared" si="40"/>
        <v>5176</v>
      </c>
      <c r="AC188" s="34"/>
      <c r="AD188" s="145">
        <f t="shared" si="32"/>
        <v>4313.3329999999996</v>
      </c>
      <c r="AE188" s="105"/>
      <c r="AF188" s="34"/>
      <c r="AG188" s="34"/>
      <c r="AH188" s="34"/>
      <c r="AI188" s="29">
        <v>0.99299999999999999</v>
      </c>
      <c r="AJ188" s="29">
        <v>3.7199999999999999E-4</v>
      </c>
      <c r="AK188" s="29">
        <v>100</v>
      </c>
      <c r="AL188" s="29">
        <v>100</v>
      </c>
      <c r="AM188" s="29" t="s">
        <v>28</v>
      </c>
      <c r="AN188" s="158" t="s">
        <v>28</v>
      </c>
      <c r="AO188" s="29" t="s">
        <v>28</v>
      </c>
      <c r="AP188" s="29">
        <v>5</v>
      </c>
      <c r="AQ188" s="29"/>
      <c r="AR188" s="29"/>
      <c r="AS188" s="29"/>
      <c r="AT188" s="29"/>
      <c r="AU188" s="144"/>
      <c r="AV188" s="36"/>
      <c r="AW188" s="102">
        <v>44713</v>
      </c>
      <c r="AX188" s="129" t="s">
        <v>4744</v>
      </c>
      <c r="AY188" s="106"/>
      <c r="BH188" t="str">
        <f t="shared" si="41"/>
        <v>AV</v>
      </c>
      <c r="BJ188" t="str">
        <f t="shared" si="42"/>
        <v>OK</v>
      </c>
      <c r="BK188" s="130">
        <v>5176</v>
      </c>
      <c r="BL188" s="130" t="s">
        <v>37</v>
      </c>
      <c r="BM188" s="131">
        <v>5176</v>
      </c>
      <c r="BN188" s="131" t="s">
        <v>37</v>
      </c>
      <c r="BO188">
        <v>5176</v>
      </c>
      <c r="BP188">
        <v>0</v>
      </c>
    </row>
    <row r="189" spans="1:68" ht="25.2" x14ac:dyDescent="0.3">
      <c r="A189" s="51"/>
      <c r="B189" s="47">
        <v>142</v>
      </c>
      <c r="C189" s="45">
        <v>1135751</v>
      </c>
      <c r="D189" s="28">
        <v>1023003</v>
      </c>
      <c r="E189" s="55" t="s">
        <v>5025</v>
      </c>
      <c r="F189" s="30" t="s">
        <v>5468</v>
      </c>
      <c r="G189" s="29" t="s">
        <v>42</v>
      </c>
      <c r="H189" s="157" t="s">
        <v>4781</v>
      </c>
      <c r="I189" s="148"/>
      <c r="J189" s="147"/>
      <c r="K189" s="148"/>
      <c r="L189" s="148"/>
      <c r="M189" s="147"/>
      <c r="N189" s="29">
        <f t="shared" si="33"/>
        <v>1023003</v>
      </c>
      <c r="O189" s="29" t="str">
        <f t="shared" si="34"/>
        <v/>
      </c>
      <c r="P189" s="29" t="str">
        <f t="shared" si="35"/>
        <v/>
      </c>
      <c r="Q189" s="29" t="str">
        <f t="shared" si="36"/>
        <v/>
      </c>
      <c r="R189" s="29" t="str">
        <f t="shared" si="37"/>
        <v/>
      </c>
      <c r="S189" s="29" t="str">
        <f t="shared" si="38"/>
        <v/>
      </c>
      <c r="T189" s="29" t="str">
        <f t="shared" si="39"/>
        <v/>
      </c>
      <c r="U189" s="73"/>
      <c r="V189" s="40">
        <v>1136006</v>
      </c>
      <c r="W189" s="32" t="s">
        <v>157</v>
      </c>
      <c r="X189" s="29" t="s">
        <v>158</v>
      </c>
      <c r="Y189" s="146"/>
      <c r="Z189" s="33">
        <v>666</v>
      </c>
      <c r="AA189" s="34"/>
      <c r="AB189" s="33">
        <f t="shared" si="40"/>
        <v>666</v>
      </c>
      <c r="AC189" s="34"/>
      <c r="AD189" s="145">
        <f t="shared" si="32"/>
        <v>555</v>
      </c>
      <c r="AE189" s="105"/>
      <c r="AF189" s="34"/>
      <c r="AG189" s="34"/>
      <c r="AH189" s="34"/>
      <c r="AI189" s="29">
        <v>5.1999999999999998E-2</v>
      </c>
      <c r="AJ189" s="29">
        <v>3.4E-5</v>
      </c>
      <c r="AK189" s="29">
        <v>77200</v>
      </c>
      <c r="AL189" s="29">
        <v>43400</v>
      </c>
      <c r="AM189" s="29" t="s">
        <v>28</v>
      </c>
      <c r="AN189" s="158" t="s">
        <v>28</v>
      </c>
      <c r="AO189" s="29" t="s">
        <v>28</v>
      </c>
      <c r="AP189" s="29">
        <v>100</v>
      </c>
      <c r="AQ189" s="29">
        <v>277</v>
      </c>
      <c r="AR189" s="29">
        <v>179</v>
      </c>
      <c r="AS189" s="29">
        <v>95</v>
      </c>
      <c r="AT189" s="29">
        <v>5.2</v>
      </c>
      <c r="AU189" s="144">
        <v>3.3999999999999998E-3</v>
      </c>
      <c r="AV189" s="36"/>
      <c r="AW189" s="102">
        <v>44713</v>
      </c>
      <c r="AX189" s="129" t="s">
        <v>4744</v>
      </c>
      <c r="AY189" s="106"/>
      <c r="BH189" t="str">
        <f t="shared" si="41"/>
        <v>AV</v>
      </c>
      <c r="BJ189" t="str">
        <f t="shared" si="42"/>
        <v>OK</v>
      </c>
      <c r="BK189" s="130">
        <v>666</v>
      </c>
      <c r="BL189" s="130" t="s">
        <v>37</v>
      </c>
      <c r="BM189" s="131">
        <v>666</v>
      </c>
      <c r="BN189" s="131" t="s">
        <v>37</v>
      </c>
      <c r="BO189">
        <v>666</v>
      </c>
      <c r="BP189">
        <v>0</v>
      </c>
    </row>
    <row r="190" spans="1:68" ht="25.2" x14ac:dyDescent="0.3">
      <c r="A190" s="51"/>
      <c r="B190" s="47">
        <v>143</v>
      </c>
      <c r="C190" s="45">
        <v>1135752</v>
      </c>
      <c r="D190" s="28">
        <v>1023004</v>
      </c>
      <c r="E190" s="55" t="s">
        <v>5026</v>
      </c>
      <c r="F190" s="30" t="s">
        <v>5469</v>
      </c>
      <c r="G190" s="29" t="s">
        <v>47</v>
      </c>
      <c r="H190" s="157" t="s">
        <v>4781</v>
      </c>
      <c r="I190" s="148"/>
      <c r="J190" s="147"/>
      <c r="K190" s="148"/>
      <c r="L190" s="148"/>
      <c r="M190" s="147"/>
      <c r="N190" s="29">
        <f t="shared" si="33"/>
        <v>1023004</v>
      </c>
      <c r="O190" s="29" t="str">
        <f t="shared" si="34"/>
        <v/>
      </c>
      <c r="P190" s="29" t="str">
        <f t="shared" si="35"/>
        <v/>
      </c>
      <c r="Q190" s="29" t="str">
        <f t="shared" si="36"/>
        <v/>
      </c>
      <c r="R190" s="29" t="str">
        <f t="shared" si="37"/>
        <v/>
      </c>
      <c r="S190" s="29" t="str">
        <f t="shared" si="38"/>
        <v/>
      </c>
      <c r="T190" s="29" t="str">
        <f t="shared" si="39"/>
        <v/>
      </c>
      <c r="U190" s="73"/>
      <c r="V190" s="40">
        <v>1136007</v>
      </c>
      <c r="W190" s="32" t="s">
        <v>157</v>
      </c>
      <c r="X190" s="29" t="s">
        <v>158</v>
      </c>
      <c r="Y190" s="146"/>
      <c r="Z190" s="33">
        <v>893</v>
      </c>
      <c r="AA190" s="34"/>
      <c r="AB190" s="33">
        <f t="shared" si="40"/>
        <v>893</v>
      </c>
      <c r="AC190" s="34"/>
      <c r="AD190" s="145">
        <f t="shared" si="32"/>
        <v>744.16700000000003</v>
      </c>
      <c r="AE190" s="105"/>
      <c r="AF190" s="34"/>
      <c r="AG190" s="34"/>
      <c r="AH190" s="34"/>
      <c r="AI190" s="29">
        <v>8.7999999999999995E-2</v>
      </c>
      <c r="AJ190" s="29">
        <v>6.7000000000000002E-5</v>
      </c>
      <c r="AK190" s="29">
        <v>4800</v>
      </c>
      <c r="AL190" s="29">
        <v>2720</v>
      </c>
      <c r="AM190" s="29" t="s">
        <v>28</v>
      </c>
      <c r="AN190" s="158" t="s">
        <v>28</v>
      </c>
      <c r="AO190" s="29" t="s">
        <v>28</v>
      </c>
      <c r="AP190" s="29">
        <v>80</v>
      </c>
      <c r="AQ190" s="29">
        <v>277</v>
      </c>
      <c r="AR190" s="29">
        <v>179</v>
      </c>
      <c r="AS190" s="29">
        <v>95</v>
      </c>
      <c r="AT190" s="29">
        <v>7.0399999999999991</v>
      </c>
      <c r="AU190" s="144">
        <v>5.3600000000000002E-3</v>
      </c>
      <c r="AV190" s="36"/>
      <c r="AW190" s="102">
        <v>44713</v>
      </c>
      <c r="AX190" s="129" t="s">
        <v>4744</v>
      </c>
      <c r="AY190" s="106"/>
      <c r="BH190" t="str">
        <f t="shared" si="41"/>
        <v>AV</v>
      </c>
      <c r="BJ190" t="str">
        <f t="shared" si="42"/>
        <v>OK</v>
      </c>
      <c r="BK190" s="130">
        <v>893</v>
      </c>
      <c r="BL190" s="130" t="s">
        <v>37</v>
      </c>
      <c r="BM190" s="131">
        <v>893</v>
      </c>
      <c r="BN190" s="131" t="s">
        <v>37</v>
      </c>
      <c r="BO190">
        <v>893</v>
      </c>
      <c r="BP190">
        <v>0</v>
      </c>
    </row>
    <row r="191" spans="1:68" ht="25.2" x14ac:dyDescent="0.3">
      <c r="A191" s="51"/>
      <c r="B191" s="47">
        <v>144</v>
      </c>
      <c r="C191" s="45">
        <v>1135753</v>
      </c>
      <c r="D191" s="28">
        <v>1033437</v>
      </c>
      <c r="E191" s="55" t="s">
        <v>5027</v>
      </c>
      <c r="F191" s="30" t="s">
        <v>5470</v>
      </c>
      <c r="G191" s="29" t="s">
        <v>42</v>
      </c>
      <c r="H191" s="157" t="s">
        <v>4781</v>
      </c>
      <c r="I191" s="148"/>
      <c r="J191" s="147"/>
      <c r="K191" s="148"/>
      <c r="L191" s="148"/>
      <c r="M191" s="147"/>
      <c r="N191" s="29">
        <f t="shared" si="33"/>
        <v>1033437</v>
      </c>
      <c r="O191" s="29" t="str">
        <f t="shared" si="34"/>
        <v/>
      </c>
      <c r="P191" s="29" t="str">
        <f t="shared" si="35"/>
        <v/>
      </c>
      <c r="Q191" s="29" t="str">
        <f t="shared" si="36"/>
        <v/>
      </c>
      <c r="R191" s="29" t="str">
        <f t="shared" si="37"/>
        <v/>
      </c>
      <c r="S191" s="29" t="str">
        <f t="shared" si="38"/>
        <v/>
      </c>
      <c r="T191" s="29" t="str">
        <f t="shared" si="39"/>
        <v/>
      </c>
      <c r="U191" s="73"/>
      <c r="V191" s="45">
        <v>1136008</v>
      </c>
      <c r="W191" s="32" t="s">
        <v>157</v>
      </c>
      <c r="X191" s="29" t="s">
        <v>158</v>
      </c>
      <c r="Y191" s="146"/>
      <c r="Z191" s="33">
        <v>809</v>
      </c>
      <c r="AA191" s="34"/>
      <c r="AB191" s="33">
        <f t="shared" si="40"/>
        <v>809</v>
      </c>
      <c r="AC191" s="34"/>
      <c r="AD191" s="145">
        <f t="shared" ref="AD191:AD254" si="43">ROUND(Z191/1.2,3)</f>
        <v>674.16700000000003</v>
      </c>
      <c r="AE191" s="105"/>
      <c r="AF191" s="34"/>
      <c r="AG191" s="34"/>
      <c r="AH191" s="34"/>
      <c r="AI191" s="29">
        <v>4.9000000000000002E-2</v>
      </c>
      <c r="AJ191" s="29">
        <v>4.1999999999999998E-5</v>
      </c>
      <c r="AK191" s="29">
        <v>57690</v>
      </c>
      <c r="AL191" s="29">
        <v>33390</v>
      </c>
      <c r="AM191" s="29" t="s">
        <v>28</v>
      </c>
      <c r="AN191" s="158" t="s">
        <v>28</v>
      </c>
      <c r="AO191" s="29" t="s">
        <v>28</v>
      </c>
      <c r="AP191" s="29">
        <v>90</v>
      </c>
      <c r="AQ191" s="29">
        <v>280</v>
      </c>
      <c r="AR191" s="29">
        <v>187</v>
      </c>
      <c r="AS191" s="29">
        <v>95</v>
      </c>
      <c r="AT191" s="29">
        <v>4.41</v>
      </c>
      <c r="AU191" s="144">
        <v>3.7799999999999999E-3</v>
      </c>
      <c r="AV191" s="36"/>
      <c r="AW191" s="102">
        <v>44713</v>
      </c>
      <c r="AX191" s="129" t="s">
        <v>4744</v>
      </c>
      <c r="AY191" s="106"/>
      <c r="BH191" t="str">
        <f t="shared" si="41"/>
        <v>AV</v>
      </c>
      <c r="BJ191" t="str">
        <f t="shared" si="42"/>
        <v>OK</v>
      </c>
      <c r="BK191" s="130">
        <v>809</v>
      </c>
      <c r="BL191" s="130" t="s">
        <v>37</v>
      </c>
      <c r="BM191" s="131">
        <v>809</v>
      </c>
      <c r="BN191" s="131" t="s">
        <v>37</v>
      </c>
      <c r="BO191">
        <v>809</v>
      </c>
      <c r="BP191">
        <v>0</v>
      </c>
    </row>
    <row r="192" spans="1:68" ht="25.2" x14ac:dyDescent="0.3">
      <c r="A192" s="51"/>
      <c r="B192" s="47">
        <v>145</v>
      </c>
      <c r="C192" s="45">
        <v>1135754</v>
      </c>
      <c r="D192" s="28">
        <v>1033438</v>
      </c>
      <c r="E192" s="55" t="s">
        <v>5028</v>
      </c>
      <c r="F192" s="30" t="s">
        <v>5471</v>
      </c>
      <c r="G192" s="29" t="s">
        <v>42</v>
      </c>
      <c r="H192" s="157" t="s">
        <v>4781</v>
      </c>
      <c r="I192" s="148"/>
      <c r="J192" s="147"/>
      <c r="K192" s="148"/>
      <c r="L192" s="148"/>
      <c r="M192" s="147"/>
      <c r="N192" s="29">
        <f t="shared" si="33"/>
        <v>1033438</v>
      </c>
      <c r="O192" s="29" t="str">
        <f t="shared" si="34"/>
        <v/>
      </c>
      <c r="P192" s="29" t="str">
        <f t="shared" si="35"/>
        <v/>
      </c>
      <c r="Q192" s="29" t="str">
        <f t="shared" si="36"/>
        <v/>
      </c>
      <c r="R192" s="29" t="str">
        <f t="shared" si="37"/>
        <v/>
      </c>
      <c r="S192" s="29" t="str">
        <f t="shared" si="38"/>
        <v/>
      </c>
      <c r="T192" s="29" t="str">
        <f t="shared" si="39"/>
        <v/>
      </c>
      <c r="U192" s="73"/>
      <c r="V192" s="45">
        <v>1136009</v>
      </c>
      <c r="W192" s="32" t="s">
        <v>157</v>
      </c>
      <c r="X192" s="29" t="s">
        <v>158</v>
      </c>
      <c r="Y192" s="146"/>
      <c r="Z192" s="33">
        <v>1038</v>
      </c>
      <c r="AA192" s="34"/>
      <c r="AB192" s="33">
        <f t="shared" si="40"/>
        <v>1038</v>
      </c>
      <c r="AC192" s="34"/>
      <c r="AD192" s="145">
        <f t="shared" si="43"/>
        <v>865</v>
      </c>
      <c r="AE192" s="105"/>
      <c r="AF192" s="34"/>
      <c r="AG192" s="34"/>
      <c r="AH192" s="34"/>
      <c r="AI192" s="29">
        <v>7.5999999999999998E-2</v>
      </c>
      <c r="AJ192" s="29">
        <v>6.3E-5</v>
      </c>
      <c r="AK192" s="29">
        <v>11620</v>
      </c>
      <c r="AL192" s="29">
        <v>6720</v>
      </c>
      <c r="AM192" s="29" t="s">
        <v>28</v>
      </c>
      <c r="AN192" s="158" t="s">
        <v>28</v>
      </c>
      <c r="AO192" s="29" t="s">
        <v>28</v>
      </c>
      <c r="AP192" s="29">
        <v>70</v>
      </c>
      <c r="AQ192" s="29">
        <v>280</v>
      </c>
      <c r="AR192" s="29">
        <v>187</v>
      </c>
      <c r="AS192" s="29">
        <v>95</v>
      </c>
      <c r="AT192" s="29">
        <v>5.32</v>
      </c>
      <c r="AU192" s="144">
        <v>4.4099999999999999E-3</v>
      </c>
      <c r="AV192" s="36"/>
      <c r="AW192" s="102">
        <v>44713</v>
      </c>
      <c r="AX192" s="129" t="s">
        <v>4744</v>
      </c>
      <c r="AY192" s="106"/>
      <c r="BH192" t="str">
        <f t="shared" si="41"/>
        <v>AV</v>
      </c>
      <c r="BJ192" t="str">
        <f t="shared" si="42"/>
        <v>OK</v>
      </c>
      <c r="BK192" s="130">
        <v>1038</v>
      </c>
      <c r="BL192" s="130" t="s">
        <v>37</v>
      </c>
      <c r="BM192" s="131">
        <v>1038</v>
      </c>
      <c r="BN192" s="131" t="s">
        <v>37</v>
      </c>
      <c r="BO192">
        <v>1038</v>
      </c>
      <c r="BP192">
        <v>0</v>
      </c>
    </row>
    <row r="193" spans="1:68" ht="25.2" x14ac:dyDescent="0.3">
      <c r="A193" s="51"/>
      <c r="B193" s="47">
        <v>146</v>
      </c>
      <c r="C193" s="45">
        <v>1135755</v>
      </c>
      <c r="D193" s="28">
        <v>1047862</v>
      </c>
      <c r="E193" s="55" t="s">
        <v>5029</v>
      </c>
      <c r="F193" s="30" t="s">
        <v>5472</v>
      </c>
      <c r="G193" s="29" t="s">
        <v>42</v>
      </c>
      <c r="H193" s="157" t="s">
        <v>4781</v>
      </c>
      <c r="I193" s="148"/>
      <c r="J193" s="147"/>
      <c r="K193" s="148"/>
      <c r="L193" s="148"/>
      <c r="M193" s="147"/>
      <c r="N193" s="29">
        <f t="shared" si="33"/>
        <v>1047862</v>
      </c>
      <c r="O193" s="29" t="str">
        <f t="shared" si="34"/>
        <v/>
      </c>
      <c r="P193" s="29" t="str">
        <f t="shared" si="35"/>
        <v/>
      </c>
      <c r="Q193" s="29" t="str">
        <f t="shared" si="36"/>
        <v/>
      </c>
      <c r="R193" s="29" t="str">
        <f t="shared" si="37"/>
        <v/>
      </c>
      <c r="S193" s="29" t="str">
        <f t="shared" si="38"/>
        <v/>
      </c>
      <c r="T193" s="29" t="str">
        <f t="shared" si="39"/>
        <v/>
      </c>
      <c r="U193" s="73"/>
      <c r="V193" s="45">
        <v>1136010</v>
      </c>
      <c r="W193" s="32" t="s">
        <v>157</v>
      </c>
      <c r="X193" s="29" t="s">
        <v>158</v>
      </c>
      <c r="Y193" s="146"/>
      <c r="Z193" s="33">
        <v>1219</v>
      </c>
      <c r="AA193" s="34"/>
      <c r="AB193" s="33">
        <f t="shared" si="40"/>
        <v>1219</v>
      </c>
      <c r="AC193" s="34"/>
      <c r="AD193" s="145">
        <f t="shared" si="43"/>
        <v>1015.833</v>
      </c>
      <c r="AE193" s="105"/>
      <c r="AF193" s="34"/>
      <c r="AG193" s="34"/>
      <c r="AH193" s="34"/>
      <c r="AI193" s="29">
        <v>0.09</v>
      </c>
      <c r="AJ193" s="29">
        <v>6.0000000000000002E-5</v>
      </c>
      <c r="AK193" s="29">
        <v>20280</v>
      </c>
      <c r="AL193" s="29">
        <v>11680</v>
      </c>
      <c r="AM193" s="29" t="s">
        <v>28</v>
      </c>
      <c r="AN193" s="158" t="s">
        <v>28</v>
      </c>
      <c r="AO193" s="29" t="s">
        <v>28</v>
      </c>
      <c r="AP193" s="29">
        <v>40</v>
      </c>
      <c r="AQ193" s="29">
        <v>277</v>
      </c>
      <c r="AR193" s="29">
        <v>179</v>
      </c>
      <c r="AS193" s="29">
        <v>95</v>
      </c>
      <c r="AT193" s="29">
        <v>3.5999999999999996</v>
      </c>
      <c r="AU193" s="144">
        <v>2.4000000000000002E-3</v>
      </c>
      <c r="AV193" s="36"/>
      <c r="AW193" s="102">
        <v>44713</v>
      </c>
      <c r="AX193" s="129" t="s">
        <v>4744</v>
      </c>
      <c r="AY193" s="106"/>
      <c r="BH193" t="str">
        <f t="shared" si="41"/>
        <v>AV</v>
      </c>
      <c r="BJ193" t="str">
        <f t="shared" si="42"/>
        <v>OK</v>
      </c>
      <c r="BK193" s="130">
        <v>1219</v>
      </c>
      <c r="BL193" s="130" t="s">
        <v>37</v>
      </c>
      <c r="BM193" s="131">
        <v>1219</v>
      </c>
      <c r="BN193" s="131" t="s">
        <v>37</v>
      </c>
      <c r="BO193">
        <v>1219</v>
      </c>
      <c r="BP193">
        <v>0</v>
      </c>
    </row>
    <row r="194" spans="1:68" ht="25.2" x14ac:dyDescent="0.3">
      <c r="A194" s="51"/>
      <c r="B194" s="47">
        <v>147</v>
      </c>
      <c r="C194" s="45">
        <v>1135756</v>
      </c>
      <c r="D194" s="28">
        <v>1047863</v>
      </c>
      <c r="E194" s="55" t="s">
        <v>5030</v>
      </c>
      <c r="F194" s="30" t="s">
        <v>5473</v>
      </c>
      <c r="G194" s="29" t="s">
        <v>42</v>
      </c>
      <c r="H194" s="157" t="s">
        <v>4781</v>
      </c>
      <c r="I194" s="148"/>
      <c r="J194" s="147"/>
      <c r="K194" s="148"/>
      <c r="L194" s="148"/>
      <c r="M194" s="147"/>
      <c r="N194" s="29">
        <f t="shared" si="33"/>
        <v>1047863</v>
      </c>
      <c r="O194" s="29" t="str">
        <f t="shared" si="34"/>
        <v/>
      </c>
      <c r="P194" s="29" t="str">
        <f t="shared" si="35"/>
        <v/>
      </c>
      <c r="Q194" s="29" t="str">
        <f t="shared" si="36"/>
        <v/>
      </c>
      <c r="R194" s="29" t="str">
        <f t="shared" si="37"/>
        <v/>
      </c>
      <c r="S194" s="29" t="str">
        <f t="shared" si="38"/>
        <v/>
      </c>
      <c r="T194" s="29" t="str">
        <f t="shared" si="39"/>
        <v/>
      </c>
      <c r="U194" s="73"/>
      <c r="V194" s="45">
        <v>1136011</v>
      </c>
      <c r="W194" s="32" t="s">
        <v>157</v>
      </c>
      <c r="X194" s="29" t="s">
        <v>158</v>
      </c>
      <c r="Y194" s="146"/>
      <c r="Z194" s="33">
        <v>2043</v>
      </c>
      <c r="AA194" s="34"/>
      <c r="AB194" s="33">
        <f t="shared" si="40"/>
        <v>2043</v>
      </c>
      <c r="AC194" s="34"/>
      <c r="AD194" s="145">
        <f t="shared" si="43"/>
        <v>1702.5</v>
      </c>
      <c r="AE194" s="105"/>
      <c r="AF194" s="34"/>
      <c r="AG194" s="34"/>
      <c r="AH194" s="34"/>
      <c r="AI194" s="29">
        <v>0.111</v>
      </c>
      <c r="AJ194" s="29">
        <v>2.5999999999999998E-5</v>
      </c>
      <c r="AK194" s="29">
        <v>4680</v>
      </c>
      <c r="AL194" s="29">
        <v>3360</v>
      </c>
      <c r="AM194" s="29" t="s">
        <v>28</v>
      </c>
      <c r="AN194" s="158" t="s">
        <v>28</v>
      </c>
      <c r="AO194" s="29" t="s">
        <v>28</v>
      </c>
      <c r="AP194" s="29">
        <v>40</v>
      </c>
      <c r="AQ194" s="29">
        <v>277</v>
      </c>
      <c r="AR194" s="29">
        <v>179</v>
      </c>
      <c r="AS194" s="29">
        <v>95</v>
      </c>
      <c r="AT194" s="29">
        <v>4.4400000000000004</v>
      </c>
      <c r="AU194" s="144">
        <v>1.0399999999999999E-3</v>
      </c>
      <c r="AV194" s="36"/>
      <c r="AW194" s="102">
        <v>44713</v>
      </c>
      <c r="AX194" s="129" t="s">
        <v>4744</v>
      </c>
      <c r="AY194" s="106"/>
      <c r="BH194" t="str">
        <f t="shared" si="41"/>
        <v>AV</v>
      </c>
      <c r="BJ194" t="str">
        <f t="shared" si="42"/>
        <v>OK</v>
      </c>
      <c r="BK194" s="130">
        <v>2043</v>
      </c>
      <c r="BL194" s="130" t="s">
        <v>37</v>
      </c>
      <c r="BM194" s="131">
        <v>2043</v>
      </c>
      <c r="BN194" s="131" t="s">
        <v>37</v>
      </c>
      <c r="BO194">
        <v>2043</v>
      </c>
      <c r="BP194">
        <v>0</v>
      </c>
    </row>
    <row r="195" spans="1:68" ht="25.2" x14ac:dyDescent="0.3">
      <c r="A195" s="51"/>
      <c r="B195" s="47">
        <v>148</v>
      </c>
      <c r="C195" s="45">
        <v>1135757</v>
      </c>
      <c r="D195" s="28">
        <v>1047191</v>
      </c>
      <c r="E195" s="55" t="s">
        <v>5031</v>
      </c>
      <c r="F195" s="30" t="s">
        <v>5474</v>
      </c>
      <c r="G195" s="29" t="s">
        <v>42</v>
      </c>
      <c r="H195" s="157" t="s">
        <v>4781</v>
      </c>
      <c r="I195" s="148"/>
      <c r="J195" s="147"/>
      <c r="K195" s="148"/>
      <c r="L195" s="148"/>
      <c r="M195" s="147"/>
      <c r="N195" s="29">
        <f t="shared" si="33"/>
        <v>1047191</v>
      </c>
      <c r="O195" s="29" t="str">
        <f t="shared" si="34"/>
        <v/>
      </c>
      <c r="P195" s="29" t="str">
        <f t="shared" si="35"/>
        <v/>
      </c>
      <c r="Q195" s="29" t="str">
        <f t="shared" si="36"/>
        <v/>
      </c>
      <c r="R195" s="29" t="str">
        <f t="shared" si="37"/>
        <v/>
      </c>
      <c r="S195" s="29" t="str">
        <f t="shared" si="38"/>
        <v/>
      </c>
      <c r="T195" s="29" t="str">
        <f t="shared" si="39"/>
        <v/>
      </c>
      <c r="U195" s="73"/>
      <c r="V195" s="45">
        <v>1136012</v>
      </c>
      <c r="W195" s="32" t="s">
        <v>157</v>
      </c>
      <c r="X195" s="29" t="s">
        <v>158</v>
      </c>
      <c r="Y195" s="146"/>
      <c r="Z195" s="33">
        <v>3169</v>
      </c>
      <c r="AA195" s="34"/>
      <c r="AB195" s="33">
        <f t="shared" si="40"/>
        <v>3169</v>
      </c>
      <c r="AC195" s="34"/>
      <c r="AD195" s="145">
        <f t="shared" si="43"/>
        <v>2640.8330000000001</v>
      </c>
      <c r="AE195" s="105"/>
      <c r="AF195" s="34"/>
      <c r="AG195" s="34"/>
      <c r="AH195" s="34"/>
      <c r="AI195" s="29">
        <v>0.17</v>
      </c>
      <c r="AJ195" s="29">
        <v>8.3999999999999995E-5</v>
      </c>
      <c r="AK195" s="29">
        <v>3020</v>
      </c>
      <c r="AL195" s="29">
        <v>2000</v>
      </c>
      <c r="AM195" s="29" t="s">
        <v>28</v>
      </c>
      <c r="AN195" s="158" t="s">
        <v>28</v>
      </c>
      <c r="AO195" s="29" t="s">
        <v>28</v>
      </c>
      <c r="AP195" s="29">
        <v>10</v>
      </c>
      <c r="AQ195" s="29">
        <v>185</v>
      </c>
      <c r="AR195" s="29">
        <v>92</v>
      </c>
      <c r="AS195" s="29">
        <v>185</v>
      </c>
      <c r="AT195" s="29">
        <v>1.7000000000000002</v>
      </c>
      <c r="AU195" s="144">
        <v>8.3999999999999993E-4</v>
      </c>
      <c r="AV195" s="36"/>
      <c r="AW195" s="102">
        <v>44713</v>
      </c>
      <c r="AX195" s="129" t="s">
        <v>4744</v>
      </c>
      <c r="AY195" s="106"/>
      <c r="BH195" t="str">
        <f t="shared" si="41"/>
        <v>AV</v>
      </c>
      <c r="BJ195" t="str">
        <f t="shared" si="42"/>
        <v>OK</v>
      </c>
      <c r="BK195" s="130">
        <v>3169</v>
      </c>
      <c r="BL195" s="130" t="s">
        <v>37</v>
      </c>
      <c r="BM195" s="131">
        <v>3169</v>
      </c>
      <c r="BN195" s="131" t="s">
        <v>37</v>
      </c>
      <c r="BO195">
        <v>3169</v>
      </c>
      <c r="BP195">
        <v>0</v>
      </c>
    </row>
    <row r="196" spans="1:68" ht="25.2" x14ac:dyDescent="0.3">
      <c r="A196" s="51"/>
      <c r="B196" s="47">
        <v>149</v>
      </c>
      <c r="C196" s="45">
        <v>1135758</v>
      </c>
      <c r="D196" s="28">
        <v>1023009</v>
      </c>
      <c r="E196" s="55" t="s">
        <v>5032</v>
      </c>
      <c r="F196" s="30" t="s">
        <v>5475</v>
      </c>
      <c r="G196" s="29" t="s">
        <v>42</v>
      </c>
      <c r="H196" s="157" t="s">
        <v>4781</v>
      </c>
      <c r="I196" s="148"/>
      <c r="J196" s="147"/>
      <c r="K196" s="148"/>
      <c r="L196" s="148"/>
      <c r="M196" s="147"/>
      <c r="N196" s="29">
        <f t="shared" si="33"/>
        <v>1023009</v>
      </c>
      <c r="O196" s="29" t="str">
        <f t="shared" si="34"/>
        <v/>
      </c>
      <c r="P196" s="29" t="str">
        <f t="shared" si="35"/>
        <v/>
      </c>
      <c r="Q196" s="29" t="str">
        <f t="shared" si="36"/>
        <v/>
      </c>
      <c r="R196" s="29" t="str">
        <f t="shared" si="37"/>
        <v/>
      </c>
      <c r="S196" s="29" t="str">
        <f t="shared" si="38"/>
        <v/>
      </c>
      <c r="T196" s="29" t="str">
        <f t="shared" si="39"/>
        <v/>
      </c>
      <c r="U196" s="73"/>
      <c r="V196" s="45">
        <v>1136013</v>
      </c>
      <c r="W196" s="32" t="s">
        <v>157</v>
      </c>
      <c r="X196" s="29" t="s">
        <v>158</v>
      </c>
      <c r="Y196" s="146"/>
      <c r="Z196" s="33">
        <v>930</v>
      </c>
      <c r="AA196" s="34"/>
      <c r="AB196" s="33">
        <f t="shared" si="40"/>
        <v>930</v>
      </c>
      <c r="AC196" s="34"/>
      <c r="AD196" s="145">
        <f t="shared" si="43"/>
        <v>775</v>
      </c>
      <c r="AE196" s="105"/>
      <c r="AF196" s="34"/>
      <c r="AG196" s="34"/>
      <c r="AH196" s="34"/>
      <c r="AI196" s="29">
        <v>7.3999999999999996E-2</v>
      </c>
      <c r="AJ196" s="29">
        <v>5.8E-5</v>
      </c>
      <c r="AK196" s="29">
        <v>14760</v>
      </c>
      <c r="AL196" s="29">
        <v>8340</v>
      </c>
      <c r="AM196" s="29" t="s">
        <v>28</v>
      </c>
      <c r="AN196" s="158" t="s">
        <v>28</v>
      </c>
      <c r="AO196" s="29" t="s">
        <v>28</v>
      </c>
      <c r="AP196" s="29">
        <v>60</v>
      </c>
      <c r="AQ196" s="29">
        <v>280</v>
      </c>
      <c r="AR196" s="29">
        <v>187</v>
      </c>
      <c r="AS196" s="29">
        <v>95</v>
      </c>
      <c r="AT196" s="29">
        <v>4.4399999999999995</v>
      </c>
      <c r="AU196" s="144">
        <v>3.48E-3</v>
      </c>
      <c r="AV196" s="36"/>
      <c r="AW196" s="102">
        <v>44713</v>
      </c>
      <c r="AX196" s="129" t="s">
        <v>4744</v>
      </c>
      <c r="AY196" s="106"/>
      <c r="BH196" t="str">
        <f t="shared" si="41"/>
        <v>AV</v>
      </c>
      <c r="BJ196" t="str">
        <f t="shared" si="42"/>
        <v>OK</v>
      </c>
      <c r="BK196" s="130">
        <v>930</v>
      </c>
      <c r="BL196" s="130" t="s">
        <v>37</v>
      </c>
      <c r="BM196" s="131">
        <v>930</v>
      </c>
      <c r="BN196" s="131" t="s">
        <v>37</v>
      </c>
      <c r="BO196">
        <v>930</v>
      </c>
      <c r="BP196">
        <v>0</v>
      </c>
    </row>
    <row r="197" spans="1:68" ht="25.2" x14ac:dyDescent="0.3">
      <c r="A197" s="51"/>
      <c r="B197" s="47">
        <v>150</v>
      </c>
      <c r="C197" s="45">
        <v>1135759</v>
      </c>
      <c r="D197" s="28">
        <v>1023010</v>
      </c>
      <c r="E197" s="55" t="s">
        <v>5033</v>
      </c>
      <c r="F197" s="30" t="s">
        <v>5476</v>
      </c>
      <c r="G197" s="29" t="s">
        <v>42</v>
      </c>
      <c r="H197" s="157" t="s">
        <v>4781</v>
      </c>
      <c r="I197" s="148"/>
      <c r="J197" s="147"/>
      <c r="K197" s="148"/>
      <c r="L197" s="148"/>
      <c r="M197" s="147"/>
      <c r="N197" s="29">
        <f t="shared" si="33"/>
        <v>1023010</v>
      </c>
      <c r="O197" s="29" t="str">
        <f t="shared" si="34"/>
        <v/>
      </c>
      <c r="P197" s="29" t="str">
        <f t="shared" si="35"/>
        <v/>
      </c>
      <c r="Q197" s="29" t="str">
        <f t="shared" si="36"/>
        <v/>
      </c>
      <c r="R197" s="29" t="str">
        <f t="shared" si="37"/>
        <v/>
      </c>
      <c r="S197" s="29" t="str">
        <f t="shared" si="38"/>
        <v/>
      </c>
      <c r="T197" s="29" t="str">
        <f t="shared" si="39"/>
        <v/>
      </c>
      <c r="U197" s="73"/>
      <c r="V197" s="45">
        <v>1136015</v>
      </c>
      <c r="W197" s="32" t="s">
        <v>157</v>
      </c>
      <c r="X197" s="29" t="s">
        <v>158</v>
      </c>
      <c r="Y197" s="146"/>
      <c r="Z197" s="33">
        <v>1112</v>
      </c>
      <c r="AA197" s="34"/>
      <c r="AB197" s="33">
        <f t="shared" si="40"/>
        <v>1112</v>
      </c>
      <c r="AC197" s="34"/>
      <c r="AD197" s="145">
        <f t="shared" si="43"/>
        <v>926.66700000000003</v>
      </c>
      <c r="AE197" s="105"/>
      <c r="AF197" s="34"/>
      <c r="AG197" s="34"/>
      <c r="AH197" s="34"/>
      <c r="AI197" s="29">
        <v>0.08</v>
      </c>
      <c r="AJ197" s="29">
        <v>5.0000000000000002E-5</v>
      </c>
      <c r="AK197" s="29">
        <v>14880</v>
      </c>
      <c r="AL197" s="29">
        <v>8340</v>
      </c>
      <c r="AM197" s="29" t="s">
        <v>28</v>
      </c>
      <c r="AN197" s="158" t="s">
        <v>28</v>
      </c>
      <c r="AO197" s="29" t="s">
        <v>28</v>
      </c>
      <c r="AP197" s="29">
        <v>60</v>
      </c>
      <c r="AQ197" s="29">
        <v>280</v>
      </c>
      <c r="AR197" s="29">
        <v>187</v>
      </c>
      <c r="AS197" s="29">
        <v>95</v>
      </c>
      <c r="AT197" s="29">
        <v>4.8</v>
      </c>
      <c r="AU197" s="144">
        <v>3.0000000000000001E-3</v>
      </c>
      <c r="AV197" s="36"/>
      <c r="AW197" s="102">
        <v>44713</v>
      </c>
      <c r="AX197" s="129" t="s">
        <v>4744</v>
      </c>
      <c r="AY197" s="106"/>
      <c r="BH197" t="str">
        <f t="shared" si="41"/>
        <v>AV</v>
      </c>
      <c r="BJ197" t="str">
        <f t="shared" si="42"/>
        <v>OK</v>
      </c>
      <c r="BK197" s="130">
        <v>1112</v>
      </c>
      <c r="BL197" s="130" t="s">
        <v>37</v>
      </c>
      <c r="BM197" s="131">
        <v>1112</v>
      </c>
      <c r="BN197" s="131" t="s">
        <v>37</v>
      </c>
      <c r="BO197">
        <v>1112</v>
      </c>
      <c r="BP197">
        <v>0</v>
      </c>
    </row>
    <row r="198" spans="1:68" ht="25.2" x14ac:dyDescent="0.3">
      <c r="A198" s="51"/>
      <c r="B198" s="47">
        <v>151</v>
      </c>
      <c r="C198" s="45">
        <v>1135760</v>
      </c>
      <c r="D198" s="28">
        <v>1023011</v>
      </c>
      <c r="E198" s="55" t="s">
        <v>5034</v>
      </c>
      <c r="F198" s="30" t="s">
        <v>5477</v>
      </c>
      <c r="G198" s="29" t="s">
        <v>42</v>
      </c>
      <c r="H198" s="157" t="s">
        <v>4781</v>
      </c>
      <c r="I198" s="148"/>
      <c r="J198" s="147"/>
      <c r="K198" s="148"/>
      <c r="L198" s="148"/>
      <c r="M198" s="147"/>
      <c r="N198" s="29">
        <f t="shared" ref="N198:N261" si="44">IFERROR(MID($D198,1,7)+0,"")</f>
        <v>1023011</v>
      </c>
      <c r="O198" s="29" t="str">
        <f t="shared" ref="O198:O261" si="45">IFERROR(MID($D198,10,7)+0,"")</f>
        <v/>
      </c>
      <c r="P198" s="29" t="str">
        <f t="shared" ref="P198:P261" si="46">IFERROR(MID($D198,19,7)+0,"")</f>
        <v/>
      </c>
      <c r="Q198" s="29" t="str">
        <f t="shared" ref="Q198:Q261" si="47">IF(IFERROR(MID($U198,1,7)+0,"")&lt;1130000,"",IFERROR(MID($U198,1,7)+0,""))</f>
        <v/>
      </c>
      <c r="R198" s="29" t="str">
        <f t="shared" ref="R198:R261" si="48">IF(IFERROR(MID($U198,10,7)+0,"")&lt;1130000,"",IFERROR(MID($U198,10,7)+0,""))</f>
        <v/>
      </c>
      <c r="S198" s="29" t="str">
        <f t="shared" ref="S198:S261" si="49">IF(IFERROR(MID($U198,19,7)+0,"")&lt;1130000,"",IFERROR(MID($U198,19,7)+0,""))</f>
        <v/>
      </c>
      <c r="T198" s="29" t="str">
        <f t="shared" ref="T198:T261" si="50">IF(Q198="","",IF(R198="",Q198,Q198&amp;", "&amp;R198))</f>
        <v/>
      </c>
      <c r="U198" s="73"/>
      <c r="V198" s="45">
        <v>1136016</v>
      </c>
      <c r="W198" s="32" t="s">
        <v>157</v>
      </c>
      <c r="X198" s="29" t="s">
        <v>158</v>
      </c>
      <c r="Y198" s="146"/>
      <c r="Z198" s="33">
        <v>1435</v>
      </c>
      <c r="AA198" s="34"/>
      <c r="AB198" s="33">
        <f t="shared" ref="AB198:AB261" si="51">IF(OR(W198="VLD MLC components",W198="VLD MLC pipes",W198="VLD PEX components",W198="VLD PEX pipes",W198="VLD PHC components",W198="VLD PHC pipes"),"По запросу",Z198)</f>
        <v>1435</v>
      </c>
      <c r="AC198" s="34"/>
      <c r="AD198" s="145">
        <f t="shared" si="43"/>
        <v>1195.8330000000001</v>
      </c>
      <c r="AE198" s="105"/>
      <c r="AF198" s="34"/>
      <c r="AG198" s="34"/>
      <c r="AH198" s="34"/>
      <c r="AI198" s="29">
        <v>9.8000000000000004E-2</v>
      </c>
      <c r="AJ198" s="29">
        <v>7.3999999999999996E-5</v>
      </c>
      <c r="AK198" s="29">
        <v>3920</v>
      </c>
      <c r="AL198" s="29">
        <v>2200</v>
      </c>
      <c r="AM198" s="29" t="s">
        <v>28</v>
      </c>
      <c r="AN198" s="158" t="s">
        <v>28</v>
      </c>
      <c r="AO198" s="29" t="s">
        <v>28</v>
      </c>
      <c r="AP198" s="29">
        <v>40</v>
      </c>
      <c r="AQ198" s="29">
        <v>277</v>
      </c>
      <c r="AR198" s="29">
        <v>179</v>
      </c>
      <c r="AS198" s="29">
        <v>95</v>
      </c>
      <c r="AT198" s="29">
        <v>3.92</v>
      </c>
      <c r="AU198" s="144">
        <v>2.96E-3</v>
      </c>
      <c r="AV198" s="36"/>
      <c r="AW198" s="102">
        <v>44713</v>
      </c>
      <c r="AX198" s="129" t="s">
        <v>4744</v>
      </c>
      <c r="AY198" s="106"/>
      <c r="BH198" t="str">
        <f t="shared" si="41"/>
        <v>AV</v>
      </c>
      <c r="BJ198" t="str">
        <f t="shared" si="42"/>
        <v>OK</v>
      </c>
      <c r="BK198" s="130">
        <v>1435</v>
      </c>
      <c r="BL198" s="130" t="s">
        <v>37</v>
      </c>
      <c r="BM198" s="131">
        <v>1435</v>
      </c>
      <c r="BN198" s="131" t="s">
        <v>37</v>
      </c>
      <c r="BO198">
        <v>1435</v>
      </c>
      <c r="BP198">
        <v>0</v>
      </c>
    </row>
    <row r="199" spans="1:68" ht="25.2" x14ac:dyDescent="0.3">
      <c r="A199" s="51"/>
      <c r="B199" s="47">
        <v>152</v>
      </c>
      <c r="C199" s="45">
        <v>1135761</v>
      </c>
      <c r="D199" s="28">
        <v>1023012</v>
      </c>
      <c r="E199" s="55" t="s">
        <v>5035</v>
      </c>
      <c r="F199" s="30" t="s">
        <v>5478</v>
      </c>
      <c r="G199" s="29" t="s">
        <v>42</v>
      </c>
      <c r="H199" s="157" t="s">
        <v>4781</v>
      </c>
      <c r="I199" s="148"/>
      <c r="J199" s="147"/>
      <c r="K199" s="148"/>
      <c r="L199" s="148"/>
      <c r="M199" s="147"/>
      <c r="N199" s="29">
        <f t="shared" si="44"/>
        <v>1023012</v>
      </c>
      <c r="O199" s="29" t="str">
        <f t="shared" si="45"/>
        <v/>
      </c>
      <c r="P199" s="29" t="str">
        <f t="shared" si="46"/>
        <v/>
      </c>
      <c r="Q199" s="29" t="str">
        <f t="shared" si="47"/>
        <v/>
      </c>
      <c r="R199" s="29" t="str">
        <f t="shared" si="48"/>
        <v/>
      </c>
      <c r="S199" s="29" t="str">
        <f t="shared" si="49"/>
        <v/>
      </c>
      <c r="T199" s="29" t="str">
        <f t="shared" si="50"/>
        <v/>
      </c>
      <c r="U199" s="73"/>
      <c r="V199" s="45">
        <v>1136017</v>
      </c>
      <c r="W199" s="32" t="s">
        <v>157</v>
      </c>
      <c r="X199" s="29" t="s">
        <v>158</v>
      </c>
      <c r="Y199" s="146"/>
      <c r="Z199" s="33">
        <v>1896</v>
      </c>
      <c r="AA199" s="34"/>
      <c r="AB199" s="33">
        <f t="shared" si="51"/>
        <v>1896</v>
      </c>
      <c r="AC199" s="34"/>
      <c r="AD199" s="145">
        <f t="shared" si="43"/>
        <v>1580</v>
      </c>
      <c r="AE199" s="105"/>
      <c r="AF199" s="34"/>
      <c r="AG199" s="34"/>
      <c r="AH199" s="34"/>
      <c r="AI199" s="29">
        <v>0.115</v>
      </c>
      <c r="AJ199" s="29">
        <v>1.02E-4</v>
      </c>
      <c r="AK199" s="29">
        <v>6640</v>
      </c>
      <c r="AL199" s="29">
        <v>3680</v>
      </c>
      <c r="AM199" s="29" t="s">
        <v>28</v>
      </c>
      <c r="AN199" s="158" t="s">
        <v>28</v>
      </c>
      <c r="AO199" s="29" t="s">
        <v>28</v>
      </c>
      <c r="AP199" s="29">
        <v>40</v>
      </c>
      <c r="AQ199" s="29">
        <v>277</v>
      </c>
      <c r="AR199" s="29">
        <v>179</v>
      </c>
      <c r="AS199" s="29">
        <v>95</v>
      </c>
      <c r="AT199" s="29">
        <v>4.6000000000000005</v>
      </c>
      <c r="AU199" s="144">
        <v>4.0800000000000003E-3</v>
      </c>
      <c r="AV199" s="36"/>
      <c r="AW199" s="102">
        <v>44713</v>
      </c>
      <c r="AX199" s="129" t="s">
        <v>4744</v>
      </c>
      <c r="AY199" s="106"/>
      <c r="BH199" t="str">
        <f t="shared" si="41"/>
        <v>AV</v>
      </c>
      <c r="BJ199" t="str">
        <f t="shared" si="42"/>
        <v>OK</v>
      </c>
      <c r="BK199" s="130">
        <v>1896</v>
      </c>
      <c r="BL199" s="130" t="s">
        <v>37</v>
      </c>
      <c r="BM199" s="131">
        <v>1896</v>
      </c>
      <c r="BN199" s="131" t="s">
        <v>37</v>
      </c>
      <c r="BO199">
        <v>1896</v>
      </c>
      <c r="BP199">
        <v>0</v>
      </c>
    </row>
    <row r="200" spans="1:68" ht="25.2" x14ac:dyDescent="0.3">
      <c r="A200" s="51"/>
      <c r="B200" s="47">
        <v>153</v>
      </c>
      <c r="C200" s="45">
        <v>1135762</v>
      </c>
      <c r="D200" s="28">
        <v>1023013</v>
      </c>
      <c r="E200" s="55" t="s">
        <v>5036</v>
      </c>
      <c r="F200" s="30" t="s">
        <v>5479</v>
      </c>
      <c r="G200" s="29" t="s">
        <v>42</v>
      </c>
      <c r="H200" s="157" t="s">
        <v>4781</v>
      </c>
      <c r="I200" s="148"/>
      <c r="J200" s="147"/>
      <c r="K200" s="148"/>
      <c r="L200" s="148"/>
      <c r="M200" s="147"/>
      <c r="N200" s="29">
        <f t="shared" si="44"/>
        <v>1023013</v>
      </c>
      <c r="O200" s="29" t="str">
        <f t="shared" si="45"/>
        <v/>
      </c>
      <c r="P200" s="29" t="str">
        <f t="shared" si="46"/>
        <v/>
      </c>
      <c r="Q200" s="29" t="str">
        <f t="shared" si="47"/>
        <v/>
      </c>
      <c r="R200" s="29" t="str">
        <f t="shared" si="48"/>
        <v/>
      </c>
      <c r="S200" s="29" t="str">
        <f t="shared" si="49"/>
        <v/>
      </c>
      <c r="T200" s="29" t="str">
        <f t="shared" si="50"/>
        <v/>
      </c>
      <c r="U200" s="73"/>
      <c r="V200" s="45">
        <v>1136018</v>
      </c>
      <c r="W200" s="32" t="s">
        <v>157</v>
      </c>
      <c r="X200" s="29" t="s">
        <v>158</v>
      </c>
      <c r="Y200" s="146"/>
      <c r="Z200" s="33">
        <v>2920</v>
      </c>
      <c r="AA200" s="34"/>
      <c r="AB200" s="33">
        <f t="shared" si="51"/>
        <v>2920</v>
      </c>
      <c r="AC200" s="34"/>
      <c r="AD200" s="145">
        <f t="shared" si="43"/>
        <v>2433.3330000000001</v>
      </c>
      <c r="AE200" s="105"/>
      <c r="AF200" s="34"/>
      <c r="AG200" s="34"/>
      <c r="AH200" s="34"/>
      <c r="AI200" s="29">
        <v>0.186</v>
      </c>
      <c r="AJ200" s="29">
        <v>2.2900000000000001E-4</v>
      </c>
      <c r="AK200" s="29">
        <v>1785</v>
      </c>
      <c r="AL200" s="29">
        <v>1015</v>
      </c>
      <c r="AM200" s="29" t="s">
        <v>28</v>
      </c>
      <c r="AN200" s="158" t="s">
        <v>28</v>
      </c>
      <c r="AO200" s="29" t="s">
        <v>28</v>
      </c>
      <c r="AP200" s="29">
        <v>35</v>
      </c>
      <c r="AQ200" s="29">
        <v>380</v>
      </c>
      <c r="AR200" s="29">
        <v>190</v>
      </c>
      <c r="AS200" s="29">
        <v>95</v>
      </c>
      <c r="AT200" s="29">
        <v>6.51</v>
      </c>
      <c r="AU200" s="144">
        <v>8.0149999999999996E-3</v>
      </c>
      <c r="AV200" s="36"/>
      <c r="AW200" s="102">
        <v>44713</v>
      </c>
      <c r="AX200" s="129" t="s">
        <v>4744</v>
      </c>
      <c r="AY200" s="106"/>
      <c r="BH200" t="str">
        <f t="shared" si="41"/>
        <v>AV</v>
      </c>
      <c r="BJ200" t="str">
        <f t="shared" si="42"/>
        <v>OK</v>
      </c>
      <c r="BK200" s="130">
        <v>2920</v>
      </c>
      <c r="BL200" s="130" t="s">
        <v>37</v>
      </c>
      <c r="BM200" s="131">
        <v>2920</v>
      </c>
      <c r="BN200" s="131" t="s">
        <v>37</v>
      </c>
      <c r="BO200">
        <v>2920</v>
      </c>
      <c r="BP200">
        <v>0</v>
      </c>
    </row>
    <row r="201" spans="1:68" ht="25.2" x14ac:dyDescent="0.3">
      <c r="A201" s="51"/>
      <c r="B201" s="47">
        <v>154</v>
      </c>
      <c r="C201" s="45">
        <v>1135763</v>
      </c>
      <c r="D201" s="28">
        <v>1047866</v>
      </c>
      <c r="E201" s="55" t="s">
        <v>5037</v>
      </c>
      <c r="F201" s="30" t="s">
        <v>5480</v>
      </c>
      <c r="G201" s="29" t="s">
        <v>42</v>
      </c>
      <c r="H201" s="157" t="s">
        <v>4781</v>
      </c>
      <c r="I201" s="148"/>
      <c r="J201" s="147"/>
      <c r="K201" s="148"/>
      <c r="L201" s="148"/>
      <c r="M201" s="147"/>
      <c r="N201" s="29">
        <f t="shared" si="44"/>
        <v>1047866</v>
      </c>
      <c r="O201" s="29" t="str">
        <f t="shared" si="45"/>
        <v/>
      </c>
      <c r="P201" s="29" t="str">
        <f t="shared" si="46"/>
        <v/>
      </c>
      <c r="Q201" s="29" t="str">
        <f t="shared" si="47"/>
        <v/>
      </c>
      <c r="R201" s="29" t="str">
        <f t="shared" si="48"/>
        <v/>
      </c>
      <c r="S201" s="29" t="str">
        <f t="shared" si="49"/>
        <v/>
      </c>
      <c r="T201" s="29" t="str">
        <f t="shared" si="50"/>
        <v/>
      </c>
      <c r="U201" s="73"/>
      <c r="V201" s="45">
        <v>1136019</v>
      </c>
      <c r="W201" s="32" t="s">
        <v>157</v>
      </c>
      <c r="X201" s="29" t="s">
        <v>158</v>
      </c>
      <c r="Y201" s="146"/>
      <c r="Z201" s="33">
        <v>3236</v>
      </c>
      <c r="AA201" s="34"/>
      <c r="AB201" s="33">
        <f t="shared" si="51"/>
        <v>3236</v>
      </c>
      <c r="AC201" s="34"/>
      <c r="AD201" s="145">
        <f t="shared" si="43"/>
        <v>2696.6669999999999</v>
      </c>
      <c r="AE201" s="105"/>
      <c r="AF201" s="34"/>
      <c r="AG201" s="34"/>
      <c r="AH201" s="34"/>
      <c r="AI201" s="29">
        <v>0.184</v>
      </c>
      <c r="AJ201" s="29">
        <v>1.02E-4</v>
      </c>
      <c r="AK201" s="29">
        <v>1940</v>
      </c>
      <c r="AL201" s="29">
        <v>1180</v>
      </c>
      <c r="AM201" s="29" t="s">
        <v>28</v>
      </c>
      <c r="AN201" s="158" t="s">
        <v>28</v>
      </c>
      <c r="AO201" s="29" t="s">
        <v>28</v>
      </c>
      <c r="AP201" s="29">
        <v>20</v>
      </c>
      <c r="AQ201" s="29">
        <v>277</v>
      </c>
      <c r="AR201" s="29">
        <v>179</v>
      </c>
      <c r="AS201" s="29">
        <v>95</v>
      </c>
      <c r="AT201" s="29">
        <v>3.6799999999999997</v>
      </c>
      <c r="AU201" s="144">
        <v>2.0400000000000001E-3</v>
      </c>
      <c r="AV201" s="36"/>
      <c r="AW201" s="102">
        <v>44713</v>
      </c>
      <c r="AX201" s="129" t="s">
        <v>4744</v>
      </c>
      <c r="AY201" s="106"/>
      <c r="BH201" t="str">
        <f t="shared" si="41"/>
        <v>AV</v>
      </c>
      <c r="BJ201" t="str">
        <f t="shared" si="42"/>
        <v>OK</v>
      </c>
      <c r="BK201" s="130">
        <v>3236</v>
      </c>
      <c r="BL201" s="130" t="s">
        <v>37</v>
      </c>
      <c r="BM201" s="131">
        <v>3236</v>
      </c>
      <c r="BN201" s="131" t="s">
        <v>37</v>
      </c>
      <c r="BO201">
        <v>3236</v>
      </c>
      <c r="BP201">
        <v>0</v>
      </c>
    </row>
    <row r="202" spans="1:68" ht="25.2" x14ac:dyDescent="0.3">
      <c r="A202" s="51"/>
      <c r="B202" s="47">
        <v>155</v>
      </c>
      <c r="C202" s="45">
        <v>1135764</v>
      </c>
      <c r="D202" s="28">
        <v>1023014</v>
      </c>
      <c r="E202" s="55" t="s">
        <v>5038</v>
      </c>
      <c r="F202" s="30" t="s">
        <v>5481</v>
      </c>
      <c r="G202" s="29" t="s">
        <v>42</v>
      </c>
      <c r="H202" s="157" t="s">
        <v>4781</v>
      </c>
      <c r="I202" s="148"/>
      <c r="J202" s="147"/>
      <c r="K202" s="148"/>
      <c r="L202" s="148"/>
      <c r="M202" s="147"/>
      <c r="N202" s="29">
        <f t="shared" si="44"/>
        <v>1023014</v>
      </c>
      <c r="O202" s="29" t="str">
        <f t="shared" si="45"/>
        <v/>
      </c>
      <c r="P202" s="29" t="str">
        <f t="shared" si="46"/>
        <v/>
      </c>
      <c r="Q202" s="29" t="str">
        <f t="shared" si="47"/>
        <v/>
      </c>
      <c r="R202" s="29" t="str">
        <f t="shared" si="48"/>
        <v/>
      </c>
      <c r="S202" s="29" t="str">
        <f t="shared" si="49"/>
        <v/>
      </c>
      <c r="T202" s="29" t="str">
        <f t="shared" si="50"/>
        <v/>
      </c>
      <c r="U202" s="73"/>
      <c r="V202" s="45">
        <v>1136020</v>
      </c>
      <c r="W202" s="32" t="s">
        <v>157</v>
      </c>
      <c r="X202" s="29" t="s">
        <v>158</v>
      </c>
      <c r="Y202" s="146"/>
      <c r="Z202" s="33">
        <v>1203</v>
      </c>
      <c r="AA202" s="34"/>
      <c r="AB202" s="33">
        <f t="shared" si="51"/>
        <v>1203</v>
      </c>
      <c r="AC202" s="34"/>
      <c r="AD202" s="145">
        <f t="shared" si="43"/>
        <v>1002.5</v>
      </c>
      <c r="AE202" s="105"/>
      <c r="AF202" s="34"/>
      <c r="AG202" s="34"/>
      <c r="AH202" s="34"/>
      <c r="AI202" s="29">
        <v>4.4999999999999998E-2</v>
      </c>
      <c r="AJ202" s="29">
        <v>3.4999999999999997E-5</v>
      </c>
      <c r="AK202" s="29">
        <v>11600</v>
      </c>
      <c r="AL202" s="29">
        <v>6700</v>
      </c>
      <c r="AM202" s="29" t="s">
        <v>28</v>
      </c>
      <c r="AN202" s="158" t="s">
        <v>28</v>
      </c>
      <c r="AO202" s="29" t="s">
        <v>28</v>
      </c>
      <c r="AP202" s="29">
        <v>100</v>
      </c>
      <c r="AQ202" s="29">
        <v>277</v>
      </c>
      <c r="AR202" s="29">
        <v>179</v>
      </c>
      <c r="AS202" s="29">
        <v>95</v>
      </c>
      <c r="AT202" s="29">
        <v>4.5</v>
      </c>
      <c r="AU202" s="144">
        <v>3.4999999999999996E-3</v>
      </c>
      <c r="AV202" s="36"/>
      <c r="AW202" s="102">
        <v>44713</v>
      </c>
      <c r="AX202" s="129" t="s">
        <v>4744</v>
      </c>
      <c r="AY202" s="106"/>
      <c r="BH202" t="str">
        <f t="shared" si="41"/>
        <v>AV</v>
      </c>
      <c r="BJ202" t="str">
        <f t="shared" si="42"/>
        <v>OK</v>
      </c>
      <c r="BK202" s="130">
        <v>1203</v>
      </c>
      <c r="BL202" s="130" t="s">
        <v>37</v>
      </c>
      <c r="BM202" s="131">
        <v>1203</v>
      </c>
      <c r="BN202" s="131" t="s">
        <v>37</v>
      </c>
      <c r="BO202">
        <v>1203</v>
      </c>
      <c r="BP202">
        <v>0</v>
      </c>
    </row>
    <row r="203" spans="1:68" ht="25.2" x14ac:dyDescent="0.3">
      <c r="A203" s="51"/>
      <c r="B203" s="47">
        <v>156</v>
      </c>
      <c r="C203" s="45">
        <v>1135765</v>
      </c>
      <c r="D203" s="28">
        <v>1023015</v>
      </c>
      <c r="E203" s="55" t="s">
        <v>5039</v>
      </c>
      <c r="F203" s="30" t="s">
        <v>5482</v>
      </c>
      <c r="G203" s="29" t="s">
        <v>42</v>
      </c>
      <c r="H203" s="157" t="s">
        <v>4781</v>
      </c>
      <c r="I203" s="148"/>
      <c r="J203" s="147"/>
      <c r="K203" s="148"/>
      <c r="L203" s="148"/>
      <c r="M203" s="147"/>
      <c r="N203" s="29">
        <f t="shared" si="44"/>
        <v>1023015</v>
      </c>
      <c r="O203" s="29" t="str">
        <f t="shared" si="45"/>
        <v/>
      </c>
      <c r="P203" s="29" t="str">
        <f t="shared" si="46"/>
        <v/>
      </c>
      <c r="Q203" s="29" t="str">
        <f t="shared" si="47"/>
        <v/>
      </c>
      <c r="R203" s="29" t="str">
        <f t="shared" si="48"/>
        <v/>
      </c>
      <c r="S203" s="29" t="str">
        <f t="shared" si="49"/>
        <v/>
      </c>
      <c r="T203" s="29" t="str">
        <f t="shared" si="50"/>
        <v/>
      </c>
      <c r="U203" s="73"/>
      <c r="V203" s="73"/>
      <c r="W203" s="32" t="s">
        <v>157</v>
      </c>
      <c r="X203" s="29" t="s">
        <v>158</v>
      </c>
      <c r="Y203" s="146"/>
      <c r="Z203" s="33">
        <v>1550</v>
      </c>
      <c r="AA203" s="34"/>
      <c r="AB203" s="33">
        <f t="shared" si="51"/>
        <v>1550</v>
      </c>
      <c r="AC203" s="34"/>
      <c r="AD203" s="145">
        <f t="shared" si="43"/>
        <v>1291.6669999999999</v>
      </c>
      <c r="AE203" s="105"/>
      <c r="AF203" s="34"/>
      <c r="AG203" s="34"/>
      <c r="AH203" s="34"/>
      <c r="AI203" s="29">
        <v>6.3E-2</v>
      </c>
      <c r="AJ203" s="29">
        <v>4.8000000000000001E-5</v>
      </c>
      <c r="AK203" s="29">
        <v>3000</v>
      </c>
      <c r="AL203" s="29">
        <v>2040</v>
      </c>
      <c r="AM203" s="29" t="s">
        <v>28</v>
      </c>
      <c r="AN203" s="158" t="s">
        <v>28</v>
      </c>
      <c r="AO203" s="29" t="s">
        <v>28</v>
      </c>
      <c r="AP203" s="29">
        <v>60</v>
      </c>
      <c r="AQ203" s="29">
        <v>280</v>
      </c>
      <c r="AR203" s="29">
        <v>187</v>
      </c>
      <c r="AS203" s="29">
        <v>95</v>
      </c>
      <c r="AT203" s="29">
        <v>3.7800000000000002</v>
      </c>
      <c r="AU203" s="144">
        <v>2.8800000000000002E-3</v>
      </c>
      <c r="AV203" s="36"/>
      <c r="AW203" s="102">
        <v>44713</v>
      </c>
      <c r="AX203" s="129" t="s">
        <v>4744</v>
      </c>
      <c r="AY203" s="106"/>
      <c r="BH203" t="str">
        <f t="shared" si="41"/>
        <v>AV</v>
      </c>
      <c r="BJ203" t="str">
        <f t="shared" si="42"/>
        <v>OK</v>
      </c>
      <c r="BK203" s="130">
        <v>1550</v>
      </c>
      <c r="BL203" s="130" t="s">
        <v>37</v>
      </c>
      <c r="BM203" s="131">
        <v>1550</v>
      </c>
      <c r="BN203" s="131" t="s">
        <v>37</v>
      </c>
      <c r="BO203">
        <v>1550</v>
      </c>
      <c r="BP203">
        <v>0</v>
      </c>
    </row>
    <row r="204" spans="1:68" ht="25.2" x14ac:dyDescent="0.3">
      <c r="A204" s="51"/>
      <c r="B204" s="47">
        <v>157</v>
      </c>
      <c r="C204" s="45">
        <v>1135766</v>
      </c>
      <c r="D204" s="28">
        <v>1023016</v>
      </c>
      <c r="E204" s="55" t="s">
        <v>5040</v>
      </c>
      <c r="F204" s="30" t="s">
        <v>5483</v>
      </c>
      <c r="G204" s="29" t="s">
        <v>42</v>
      </c>
      <c r="H204" s="157" t="s">
        <v>4781</v>
      </c>
      <c r="I204" s="148"/>
      <c r="J204" s="147"/>
      <c r="K204" s="148"/>
      <c r="L204" s="148"/>
      <c r="M204" s="147"/>
      <c r="N204" s="29">
        <f t="shared" si="44"/>
        <v>1023016</v>
      </c>
      <c r="O204" s="29" t="str">
        <f t="shared" si="45"/>
        <v/>
      </c>
      <c r="P204" s="29" t="str">
        <f t="shared" si="46"/>
        <v/>
      </c>
      <c r="Q204" s="29" t="str">
        <f t="shared" si="47"/>
        <v/>
      </c>
      <c r="R204" s="29" t="str">
        <f t="shared" si="48"/>
        <v/>
      </c>
      <c r="S204" s="29" t="str">
        <f t="shared" si="49"/>
        <v/>
      </c>
      <c r="T204" s="29" t="str">
        <f t="shared" si="50"/>
        <v/>
      </c>
      <c r="U204" s="73"/>
      <c r="V204" s="45">
        <v>1136022</v>
      </c>
      <c r="W204" s="32" t="s">
        <v>157</v>
      </c>
      <c r="X204" s="29" t="s">
        <v>158</v>
      </c>
      <c r="Y204" s="146"/>
      <c r="Z204" s="33">
        <v>1550</v>
      </c>
      <c r="AA204" s="34"/>
      <c r="AB204" s="33">
        <f t="shared" si="51"/>
        <v>1550</v>
      </c>
      <c r="AC204" s="34"/>
      <c r="AD204" s="145">
        <f t="shared" si="43"/>
        <v>1291.6669999999999</v>
      </c>
      <c r="AE204" s="105"/>
      <c r="AF204" s="34"/>
      <c r="AG204" s="34"/>
      <c r="AH204" s="34"/>
      <c r="AI204" s="29">
        <v>7.0000000000000007E-2</v>
      </c>
      <c r="AJ204" s="29">
        <v>4.3999999999999999E-5</v>
      </c>
      <c r="AK204" s="29">
        <v>3000</v>
      </c>
      <c r="AL204" s="29">
        <v>1700</v>
      </c>
      <c r="AM204" s="29" t="s">
        <v>28</v>
      </c>
      <c r="AN204" s="158" t="s">
        <v>28</v>
      </c>
      <c r="AO204" s="29" t="s">
        <v>28</v>
      </c>
      <c r="AP204" s="29">
        <v>50</v>
      </c>
      <c r="AQ204" s="29">
        <v>185</v>
      </c>
      <c r="AR204" s="29">
        <v>92</v>
      </c>
      <c r="AS204" s="29">
        <v>185</v>
      </c>
      <c r="AT204" s="29">
        <v>3.5000000000000004</v>
      </c>
      <c r="AU204" s="144">
        <v>2.2000000000000001E-3</v>
      </c>
      <c r="AV204" s="36"/>
      <c r="AW204" s="102">
        <v>44713</v>
      </c>
      <c r="AX204" s="129" t="s">
        <v>4744</v>
      </c>
      <c r="AY204" s="106"/>
      <c r="BH204" t="str">
        <f t="shared" si="41"/>
        <v>AV</v>
      </c>
      <c r="BJ204" t="str">
        <f t="shared" si="42"/>
        <v>OK</v>
      </c>
      <c r="BK204" s="130">
        <v>1550</v>
      </c>
      <c r="BL204" s="130" t="s">
        <v>37</v>
      </c>
      <c r="BM204" s="131">
        <v>1550</v>
      </c>
      <c r="BN204" s="131" t="s">
        <v>37</v>
      </c>
      <c r="BO204">
        <v>1550</v>
      </c>
      <c r="BP204">
        <v>0</v>
      </c>
    </row>
    <row r="205" spans="1:68" ht="25.2" x14ac:dyDescent="0.3">
      <c r="A205" s="51"/>
      <c r="B205" s="47">
        <v>158</v>
      </c>
      <c r="C205" s="45">
        <v>1135767</v>
      </c>
      <c r="D205" s="28">
        <v>1023017</v>
      </c>
      <c r="E205" s="55" t="s">
        <v>5041</v>
      </c>
      <c r="F205" s="30" t="s">
        <v>5484</v>
      </c>
      <c r="G205" s="29" t="s">
        <v>42</v>
      </c>
      <c r="H205" s="157" t="s">
        <v>4781</v>
      </c>
      <c r="I205" s="148"/>
      <c r="J205" s="147"/>
      <c r="K205" s="148"/>
      <c r="L205" s="148"/>
      <c r="M205" s="147"/>
      <c r="N205" s="29">
        <f t="shared" si="44"/>
        <v>1023017</v>
      </c>
      <c r="O205" s="29" t="str">
        <f t="shared" si="45"/>
        <v/>
      </c>
      <c r="P205" s="29" t="str">
        <f t="shared" si="46"/>
        <v/>
      </c>
      <c r="Q205" s="29" t="str">
        <f t="shared" si="47"/>
        <v/>
      </c>
      <c r="R205" s="29" t="str">
        <f t="shared" si="48"/>
        <v/>
      </c>
      <c r="S205" s="29" t="str">
        <f t="shared" si="49"/>
        <v/>
      </c>
      <c r="T205" s="29" t="str">
        <f t="shared" si="50"/>
        <v/>
      </c>
      <c r="U205" s="73"/>
      <c r="V205" s="73"/>
      <c r="W205" s="32" t="s">
        <v>157</v>
      </c>
      <c r="X205" s="29" t="s">
        <v>158</v>
      </c>
      <c r="Y205" s="146"/>
      <c r="Z205" s="33">
        <v>2487</v>
      </c>
      <c r="AA205" s="34"/>
      <c r="AB205" s="33">
        <f t="shared" si="51"/>
        <v>2487</v>
      </c>
      <c r="AC205" s="34"/>
      <c r="AD205" s="145">
        <f t="shared" si="43"/>
        <v>2072.5</v>
      </c>
      <c r="AE205" s="105"/>
      <c r="AF205" s="34"/>
      <c r="AG205" s="34"/>
      <c r="AH205" s="34"/>
      <c r="AI205" s="29">
        <v>9.2999999999999999E-2</v>
      </c>
      <c r="AJ205" s="29">
        <v>7.7999999999999999E-5</v>
      </c>
      <c r="AK205" s="29">
        <v>3105</v>
      </c>
      <c r="AL205" s="29">
        <v>1710</v>
      </c>
      <c r="AM205" s="29" t="s">
        <v>28</v>
      </c>
      <c r="AN205" s="158" t="s">
        <v>28</v>
      </c>
      <c r="AO205" s="29" t="s">
        <v>28</v>
      </c>
      <c r="AP205" s="29">
        <v>45</v>
      </c>
      <c r="AQ205" s="29">
        <v>280</v>
      </c>
      <c r="AR205" s="29">
        <v>187</v>
      </c>
      <c r="AS205" s="29">
        <v>95</v>
      </c>
      <c r="AT205" s="29">
        <v>4.1849999999999996</v>
      </c>
      <c r="AU205" s="144">
        <v>3.5100000000000001E-3</v>
      </c>
      <c r="AV205" s="36"/>
      <c r="AW205" s="102">
        <v>44713</v>
      </c>
      <c r="AX205" s="129" t="s">
        <v>4744</v>
      </c>
      <c r="AY205" s="106"/>
      <c r="BH205" t="str">
        <f t="shared" si="41"/>
        <v>AV</v>
      </c>
      <c r="BJ205" t="str">
        <f t="shared" si="42"/>
        <v>OK</v>
      </c>
      <c r="BK205" s="130">
        <v>2487</v>
      </c>
      <c r="BL205" s="130" t="s">
        <v>37</v>
      </c>
      <c r="BM205" s="131">
        <v>2487</v>
      </c>
      <c r="BN205" s="131" t="s">
        <v>37</v>
      </c>
      <c r="BO205">
        <v>2487</v>
      </c>
      <c r="BP205">
        <v>0</v>
      </c>
    </row>
    <row r="206" spans="1:68" ht="25.2" x14ac:dyDescent="0.3">
      <c r="A206" s="51"/>
      <c r="B206" s="47">
        <v>159</v>
      </c>
      <c r="C206" s="45">
        <v>1135768</v>
      </c>
      <c r="D206" s="28">
        <v>1023018</v>
      </c>
      <c r="E206" s="55" t="s">
        <v>5042</v>
      </c>
      <c r="F206" s="30" t="s">
        <v>5485</v>
      </c>
      <c r="G206" s="29" t="s">
        <v>47</v>
      </c>
      <c r="H206" s="157" t="s">
        <v>4781</v>
      </c>
      <c r="I206" s="148"/>
      <c r="J206" s="147"/>
      <c r="K206" s="148"/>
      <c r="L206" s="148"/>
      <c r="M206" s="147"/>
      <c r="N206" s="29">
        <f t="shared" si="44"/>
        <v>1023018</v>
      </c>
      <c r="O206" s="29" t="str">
        <f t="shared" si="45"/>
        <v/>
      </c>
      <c r="P206" s="29" t="str">
        <f t="shared" si="46"/>
        <v/>
      </c>
      <c r="Q206" s="29" t="str">
        <f t="shared" si="47"/>
        <v/>
      </c>
      <c r="R206" s="29" t="str">
        <f t="shared" si="48"/>
        <v/>
      </c>
      <c r="S206" s="29" t="str">
        <f t="shared" si="49"/>
        <v/>
      </c>
      <c r="T206" s="29" t="str">
        <f t="shared" si="50"/>
        <v/>
      </c>
      <c r="U206" s="73"/>
      <c r="V206" s="45">
        <v>1136024</v>
      </c>
      <c r="W206" s="32" t="s">
        <v>157</v>
      </c>
      <c r="X206" s="29" t="s">
        <v>158</v>
      </c>
      <c r="Y206" s="146"/>
      <c r="Z206" s="33">
        <v>3152</v>
      </c>
      <c r="AA206" s="34"/>
      <c r="AB206" s="33">
        <f t="shared" si="51"/>
        <v>3152</v>
      </c>
      <c r="AC206" s="34"/>
      <c r="AD206" s="145">
        <f t="shared" si="43"/>
        <v>2626.6669999999999</v>
      </c>
      <c r="AE206" s="105"/>
      <c r="AF206" s="34"/>
      <c r="AG206" s="34"/>
      <c r="AH206" s="34"/>
      <c r="AI206" s="29">
        <v>0.126</v>
      </c>
      <c r="AJ206" s="29">
        <v>9.0000000000000006E-5</v>
      </c>
      <c r="AK206" s="29">
        <v>1760</v>
      </c>
      <c r="AL206" s="29">
        <v>1000</v>
      </c>
      <c r="AM206" s="29" t="s">
        <v>28</v>
      </c>
      <c r="AN206" s="158" t="s">
        <v>28</v>
      </c>
      <c r="AO206" s="29" t="s">
        <v>28</v>
      </c>
      <c r="AP206" s="29">
        <v>40</v>
      </c>
      <c r="AQ206" s="29">
        <v>277</v>
      </c>
      <c r="AR206" s="29">
        <v>179</v>
      </c>
      <c r="AS206" s="29">
        <v>95</v>
      </c>
      <c r="AT206" s="29">
        <v>5.04</v>
      </c>
      <c r="AU206" s="144">
        <v>3.6000000000000003E-3</v>
      </c>
      <c r="AV206" s="36"/>
      <c r="AW206" s="102">
        <v>44713</v>
      </c>
      <c r="AX206" s="129" t="s">
        <v>4744</v>
      </c>
      <c r="AY206" s="106"/>
      <c r="BH206" t="str">
        <f t="shared" si="41"/>
        <v>AV</v>
      </c>
      <c r="BJ206" t="str">
        <f t="shared" si="42"/>
        <v>OK</v>
      </c>
      <c r="BK206" s="130">
        <v>3152</v>
      </c>
      <c r="BL206" s="130" t="s">
        <v>37</v>
      </c>
      <c r="BM206" s="131">
        <v>3152</v>
      </c>
      <c r="BN206" s="131" t="s">
        <v>37</v>
      </c>
      <c r="BO206">
        <v>3152</v>
      </c>
      <c r="BP206">
        <v>0</v>
      </c>
    </row>
    <row r="207" spans="1:68" ht="25.2" x14ac:dyDescent="0.3">
      <c r="A207" s="51"/>
      <c r="B207" s="47"/>
      <c r="C207" s="45">
        <v>1136005</v>
      </c>
      <c r="D207" s="40">
        <v>1023023</v>
      </c>
      <c r="E207" s="40"/>
      <c r="F207" s="30" t="s">
        <v>5486</v>
      </c>
      <c r="G207" s="101" t="s">
        <v>42</v>
      </c>
      <c r="H207" s="157" t="s">
        <v>534</v>
      </c>
      <c r="I207" s="27"/>
      <c r="J207" s="27"/>
      <c r="K207" s="27"/>
      <c r="L207" s="27"/>
      <c r="M207" s="27"/>
      <c r="N207" s="29">
        <f t="shared" si="44"/>
        <v>1023023</v>
      </c>
      <c r="O207" s="29" t="str">
        <f t="shared" si="45"/>
        <v/>
      </c>
      <c r="P207" s="29" t="str">
        <f t="shared" si="46"/>
        <v/>
      </c>
      <c r="Q207" s="29" t="str">
        <f t="shared" si="47"/>
        <v/>
      </c>
      <c r="R207" s="29" t="str">
        <f t="shared" si="48"/>
        <v/>
      </c>
      <c r="S207" s="29" t="str">
        <f t="shared" si="49"/>
        <v/>
      </c>
      <c r="T207" s="29" t="str">
        <f t="shared" si="50"/>
        <v/>
      </c>
      <c r="U207" s="27"/>
      <c r="V207" s="27"/>
      <c r="W207" s="38" t="s">
        <v>157</v>
      </c>
      <c r="X207" s="37" t="s">
        <v>158</v>
      </c>
      <c r="Y207" s="27"/>
      <c r="Z207" s="33">
        <v>1228</v>
      </c>
      <c r="AA207" s="27"/>
      <c r="AB207" s="33">
        <f t="shared" si="51"/>
        <v>1228</v>
      </c>
      <c r="AC207" s="27"/>
      <c r="AD207" s="145">
        <f t="shared" si="43"/>
        <v>1023.333</v>
      </c>
      <c r="AE207" s="27"/>
      <c r="AF207" s="27"/>
      <c r="AG207" s="27"/>
      <c r="AH207" s="27"/>
      <c r="AI207" s="29">
        <v>6.0999999999999999E-2</v>
      </c>
      <c r="AJ207" s="29">
        <v>3.6399999999999997E-5</v>
      </c>
      <c r="AK207" s="29">
        <v>0</v>
      </c>
      <c r="AL207" s="29">
        <v>0</v>
      </c>
      <c r="AM207" s="29" t="s">
        <v>28</v>
      </c>
      <c r="AN207" s="44" t="s">
        <v>27</v>
      </c>
      <c r="AO207" s="29" t="s">
        <v>28</v>
      </c>
      <c r="AP207" s="29">
        <v>70</v>
      </c>
      <c r="AQ207" s="29">
        <v>280</v>
      </c>
      <c r="AR207" s="29">
        <v>187</v>
      </c>
      <c r="AS207" s="29">
        <v>95</v>
      </c>
      <c r="AT207" s="29">
        <v>4.4790000000000001</v>
      </c>
      <c r="AU207" s="29">
        <v>4.9741999999999998E-3</v>
      </c>
      <c r="AV207" s="27"/>
      <c r="AW207" s="102">
        <v>44743</v>
      </c>
      <c r="AX207" s="129" t="s">
        <v>5288</v>
      </c>
      <c r="AY207" s="106"/>
      <c r="BH207" t="str">
        <f t="shared" si="41"/>
        <v/>
      </c>
      <c r="BJ207" t="str">
        <f t="shared" si="42"/>
        <v>OK</v>
      </c>
      <c r="BK207" s="130" t="s">
        <v>5302</v>
      </c>
      <c r="BL207" s="130" t="e">
        <v>#VALUE!</v>
      </c>
      <c r="BM207" s="131">
        <v>1228</v>
      </c>
      <c r="BN207" s="131" t="s">
        <v>37</v>
      </c>
      <c r="BO207" t="e">
        <v>#N/A</v>
      </c>
      <c r="BP207">
        <v>0</v>
      </c>
    </row>
    <row r="208" spans="1:68" ht="25.2" x14ac:dyDescent="0.3">
      <c r="A208" s="51"/>
      <c r="B208" s="47"/>
      <c r="C208" s="45">
        <v>1136006</v>
      </c>
      <c r="D208" s="29">
        <v>1023003</v>
      </c>
      <c r="E208" s="55" t="s">
        <v>5043</v>
      </c>
      <c r="F208" s="30" t="s">
        <v>5487</v>
      </c>
      <c r="G208" s="101" t="s">
        <v>42</v>
      </c>
      <c r="H208" s="157" t="s">
        <v>4781</v>
      </c>
      <c r="I208" s="27"/>
      <c r="J208" s="27"/>
      <c r="K208" s="27"/>
      <c r="L208" s="27"/>
      <c r="M208" s="27"/>
      <c r="N208" s="29">
        <f t="shared" si="44"/>
        <v>1023003</v>
      </c>
      <c r="O208" s="29" t="str">
        <f t="shared" si="45"/>
        <v/>
      </c>
      <c r="P208" s="29" t="str">
        <f t="shared" si="46"/>
        <v/>
      </c>
      <c r="Q208" s="29" t="str">
        <f t="shared" si="47"/>
        <v/>
      </c>
      <c r="R208" s="29" t="str">
        <f t="shared" si="48"/>
        <v/>
      </c>
      <c r="S208" s="29" t="str">
        <f t="shared" si="49"/>
        <v/>
      </c>
      <c r="T208" s="29" t="str">
        <f t="shared" si="50"/>
        <v/>
      </c>
      <c r="U208" s="27"/>
      <c r="V208" s="40">
        <v>1135751</v>
      </c>
      <c r="W208" s="38" t="s">
        <v>157</v>
      </c>
      <c r="X208" s="37" t="s">
        <v>158</v>
      </c>
      <c r="Y208" s="27"/>
      <c r="Z208" s="33">
        <v>666</v>
      </c>
      <c r="AA208" s="27"/>
      <c r="AB208" s="33">
        <f t="shared" si="51"/>
        <v>666</v>
      </c>
      <c r="AC208" s="27"/>
      <c r="AD208" s="145">
        <f t="shared" si="43"/>
        <v>555</v>
      </c>
      <c r="AE208" s="27"/>
      <c r="AF208" s="27"/>
      <c r="AG208" s="27"/>
      <c r="AH208" s="27"/>
      <c r="AI208" s="29">
        <v>5.1999999999999998E-2</v>
      </c>
      <c r="AJ208" s="29">
        <v>3.375E-5</v>
      </c>
      <c r="AK208" s="29">
        <v>16473</v>
      </c>
      <c r="AL208" s="29">
        <v>22000</v>
      </c>
      <c r="AM208" s="29" t="s">
        <v>28</v>
      </c>
      <c r="AN208" s="158" t="s">
        <v>28</v>
      </c>
      <c r="AO208" s="29" t="s">
        <v>28</v>
      </c>
      <c r="AP208" s="29">
        <v>100</v>
      </c>
      <c r="AQ208" s="29">
        <v>277</v>
      </c>
      <c r="AR208" s="29">
        <v>179</v>
      </c>
      <c r="AS208" s="29">
        <v>95</v>
      </c>
      <c r="AT208" s="29">
        <v>5.3</v>
      </c>
      <c r="AU208" s="29">
        <v>4.7103850000000001E-3</v>
      </c>
      <c r="AV208" s="27"/>
      <c r="AW208" s="102">
        <v>44743</v>
      </c>
      <c r="AX208" s="129" t="s">
        <v>4770</v>
      </c>
      <c r="AY208" s="106"/>
      <c r="BH208" t="str">
        <f t="shared" si="41"/>
        <v>AV</v>
      </c>
      <c r="BJ208" t="str">
        <f t="shared" si="42"/>
        <v>OK</v>
      </c>
      <c r="BK208" s="130">
        <v>666</v>
      </c>
      <c r="BL208" s="130" t="s">
        <v>37</v>
      </c>
      <c r="BM208" s="131">
        <v>666</v>
      </c>
      <c r="BN208" s="131" t="s">
        <v>37</v>
      </c>
      <c r="BO208" t="e">
        <v>#N/A</v>
      </c>
      <c r="BP208">
        <v>300</v>
      </c>
    </row>
    <row r="209" spans="1:68" ht="25.2" x14ac:dyDescent="0.3">
      <c r="A209" s="51"/>
      <c r="B209" s="47"/>
      <c r="C209" s="45">
        <v>1136007</v>
      </c>
      <c r="D209" s="29">
        <v>1023004</v>
      </c>
      <c r="E209" s="55" t="s">
        <v>5044</v>
      </c>
      <c r="F209" s="30" t="s">
        <v>5488</v>
      </c>
      <c r="G209" s="101" t="s">
        <v>47</v>
      </c>
      <c r="H209" s="157" t="s">
        <v>4781</v>
      </c>
      <c r="I209" s="27"/>
      <c r="J209" s="27"/>
      <c r="K209" s="27"/>
      <c r="L209" s="27"/>
      <c r="M209" s="27"/>
      <c r="N209" s="29">
        <f t="shared" si="44"/>
        <v>1023004</v>
      </c>
      <c r="O209" s="29" t="str">
        <f t="shared" si="45"/>
        <v/>
      </c>
      <c r="P209" s="29" t="str">
        <f t="shared" si="46"/>
        <v/>
      </c>
      <c r="Q209" s="29" t="str">
        <f t="shared" si="47"/>
        <v/>
      </c>
      <c r="R209" s="29" t="str">
        <f t="shared" si="48"/>
        <v/>
      </c>
      <c r="S209" s="29" t="str">
        <f t="shared" si="49"/>
        <v/>
      </c>
      <c r="T209" s="29" t="str">
        <f t="shared" si="50"/>
        <v/>
      </c>
      <c r="U209" s="27"/>
      <c r="V209" s="40">
        <v>1135752</v>
      </c>
      <c r="W209" s="38" t="s">
        <v>157</v>
      </c>
      <c r="X209" s="37" t="s">
        <v>158</v>
      </c>
      <c r="Y209" s="27"/>
      <c r="Z209" s="33">
        <v>893</v>
      </c>
      <c r="AA209" s="27"/>
      <c r="AB209" s="33">
        <f t="shared" si="51"/>
        <v>893</v>
      </c>
      <c r="AC209" s="27"/>
      <c r="AD209" s="145">
        <f t="shared" si="43"/>
        <v>744.16700000000003</v>
      </c>
      <c r="AE209" s="27"/>
      <c r="AF209" s="27"/>
      <c r="AG209" s="27"/>
      <c r="AH209" s="27"/>
      <c r="AI209" s="29">
        <v>8.7999999999999995E-2</v>
      </c>
      <c r="AJ209" s="29">
        <v>6.669E-5</v>
      </c>
      <c r="AK209" s="29">
        <v>640</v>
      </c>
      <c r="AL209" s="29">
        <v>1040</v>
      </c>
      <c r="AM209" s="29" t="s">
        <v>28</v>
      </c>
      <c r="AN209" s="158" t="s">
        <v>28</v>
      </c>
      <c r="AO209" s="29" t="s">
        <v>28</v>
      </c>
      <c r="AP209" s="29">
        <v>80</v>
      </c>
      <c r="AQ209" s="29">
        <v>277</v>
      </c>
      <c r="AR209" s="29">
        <v>179</v>
      </c>
      <c r="AS209" s="29">
        <v>95</v>
      </c>
      <c r="AT209" s="29">
        <v>7.14</v>
      </c>
      <c r="AU209" s="29">
        <v>4.7103850000000001E-3</v>
      </c>
      <c r="AV209" s="27"/>
      <c r="AW209" s="102">
        <v>44743</v>
      </c>
      <c r="AX209" s="129" t="s">
        <v>4770</v>
      </c>
      <c r="AY209" s="106"/>
      <c r="BH209" t="str">
        <f t="shared" si="41"/>
        <v>AV</v>
      </c>
      <c r="BJ209" t="str">
        <f t="shared" si="42"/>
        <v>OK</v>
      </c>
      <c r="BK209" s="130">
        <v>893</v>
      </c>
      <c r="BL209" s="130" t="s">
        <v>37</v>
      </c>
      <c r="BM209" s="131">
        <v>893</v>
      </c>
      <c r="BN209" s="131" t="s">
        <v>37</v>
      </c>
      <c r="BO209" t="e">
        <v>#N/A</v>
      </c>
      <c r="BP209">
        <v>0</v>
      </c>
    </row>
    <row r="210" spans="1:68" ht="25.2" x14ac:dyDescent="0.3">
      <c r="A210" s="51"/>
      <c r="B210" s="47"/>
      <c r="C210" s="45">
        <v>1136008</v>
      </c>
      <c r="D210" s="29">
        <v>1033437</v>
      </c>
      <c r="E210" s="55" t="s">
        <v>5045</v>
      </c>
      <c r="F210" s="30" t="s">
        <v>5489</v>
      </c>
      <c r="G210" s="101" t="s">
        <v>42</v>
      </c>
      <c r="H210" s="157" t="s">
        <v>4781</v>
      </c>
      <c r="I210" s="27"/>
      <c r="J210" s="27"/>
      <c r="K210" s="27"/>
      <c r="L210" s="27"/>
      <c r="M210" s="27"/>
      <c r="N210" s="29">
        <f t="shared" si="44"/>
        <v>1033437</v>
      </c>
      <c r="O210" s="29" t="str">
        <f t="shared" si="45"/>
        <v/>
      </c>
      <c r="P210" s="29" t="str">
        <f t="shared" si="46"/>
        <v/>
      </c>
      <c r="Q210" s="29" t="str">
        <f t="shared" si="47"/>
        <v/>
      </c>
      <c r="R210" s="29" t="str">
        <f t="shared" si="48"/>
        <v/>
      </c>
      <c r="S210" s="29" t="str">
        <f t="shared" si="49"/>
        <v/>
      </c>
      <c r="T210" s="29" t="str">
        <f t="shared" si="50"/>
        <v/>
      </c>
      <c r="U210" s="27"/>
      <c r="V210" s="45">
        <v>1135753</v>
      </c>
      <c r="W210" s="38" t="s">
        <v>157</v>
      </c>
      <c r="X210" s="37" t="s">
        <v>158</v>
      </c>
      <c r="Y210" s="27"/>
      <c r="Z210" s="33">
        <v>809</v>
      </c>
      <c r="AA210" s="27"/>
      <c r="AB210" s="33">
        <f t="shared" si="51"/>
        <v>809</v>
      </c>
      <c r="AC210" s="27"/>
      <c r="AD210" s="145">
        <f t="shared" si="43"/>
        <v>674.16700000000003</v>
      </c>
      <c r="AE210" s="27"/>
      <c r="AF210" s="27"/>
      <c r="AG210" s="27"/>
      <c r="AH210" s="27"/>
      <c r="AI210" s="29">
        <v>4.9000000000000002E-2</v>
      </c>
      <c r="AJ210" s="29">
        <v>4.1999999999999998E-5</v>
      </c>
      <c r="AK210" s="29">
        <v>21420</v>
      </c>
      <c r="AL210" s="29">
        <v>22050</v>
      </c>
      <c r="AM210" s="29" t="s">
        <v>28</v>
      </c>
      <c r="AN210" s="158" t="s">
        <v>28</v>
      </c>
      <c r="AO210" s="29" t="s">
        <v>28</v>
      </c>
      <c r="AP210" s="29">
        <v>90</v>
      </c>
      <c r="AQ210" s="29">
        <v>280</v>
      </c>
      <c r="AR210" s="29">
        <v>187</v>
      </c>
      <c r="AS210" s="29">
        <v>95</v>
      </c>
      <c r="AT210" s="29">
        <v>4.5389999999999997</v>
      </c>
      <c r="AU210" s="29">
        <v>4.9741999999999998E-3</v>
      </c>
      <c r="AV210" s="27"/>
      <c r="AW210" s="102">
        <v>44743</v>
      </c>
      <c r="AX210" s="129" t="s">
        <v>4770</v>
      </c>
      <c r="AY210" s="106"/>
      <c r="BH210" t="str">
        <f t="shared" si="41"/>
        <v>AV</v>
      </c>
      <c r="BJ210" t="str">
        <f t="shared" si="42"/>
        <v>OK</v>
      </c>
      <c r="BK210" s="130">
        <v>809</v>
      </c>
      <c r="BL210" s="130" t="s">
        <v>37</v>
      </c>
      <c r="BM210" s="131">
        <v>809</v>
      </c>
      <c r="BN210" s="131" t="s">
        <v>37</v>
      </c>
      <c r="BO210" t="e">
        <v>#N/A</v>
      </c>
      <c r="BP210">
        <v>0</v>
      </c>
    </row>
    <row r="211" spans="1:68" ht="25.2" x14ac:dyDescent="0.3">
      <c r="A211" s="51"/>
      <c r="B211" s="47"/>
      <c r="C211" s="45">
        <v>1136009</v>
      </c>
      <c r="D211" s="29">
        <v>1033438</v>
      </c>
      <c r="E211" s="55" t="s">
        <v>5046</v>
      </c>
      <c r="F211" s="30" t="s">
        <v>5490</v>
      </c>
      <c r="G211" s="101" t="s">
        <v>42</v>
      </c>
      <c r="H211" s="157" t="s">
        <v>4781</v>
      </c>
      <c r="I211" s="27"/>
      <c r="J211" s="27"/>
      <c r="K211" s="27"/>
      <c r="L211" s="27"/>
      <c r="M211" s="27"/>
      <c r="N211" s="29">
        <f t="shared" si="44"/>
        <v>1033438</v>
      </c>
      <c r="O211" s="29" t="str">
        <f t="shared" si="45"/>
        <v/>
      </c>
      <c r="P211" s="29" t="str">
        <f t="shared" si="46"/>
        <v/>
      </c>
      <c r="Q211" s="29" t="str">
        <f t="shared" si="47"/>
        <v/>
      </c>
      <c r="R211" s="29" t="str">
        <f t="shared" si="48"/>
        <v/>
      </c>
      <c r="S211" s="29" t="str">
        <f t="shared" si="49"/>
        <v/>
      </c>
      <c r="T211" s="29" t="str">
        <f t="shared" si="50"/>
        <v/>
      </c>
      <c r="U211" s="27"/>
      <c r="V211" s="45">
        <v>1135754</v>
      </c>
      <c r="W211" s="38" t="s">
        <v>157</v>
      </c>
      <c r="X211" s="37" t="s">
        <v>158</v>
      </c>
      <c r="Y211" s="27"/>
      <c r="Z211" s="33">
        <v>1038</v>
      </c>
      <c r="AA211" s="27"/>
      <c r="AB211" s="33">
        <f t="shared" si="51"/>
        <v>1038</v>
      </c>
      <c r="AC211" s="27"/>
      <c r="AD211" s="145">
        <f t="shared" si="43"/>
        <v>865</v>
      </c>
      <c r="AE211" s="27"/>
      <c r="AF211" s="27"/>
      <c r="AG211" s="27"/>
      <c r="AH211" s="27"/>
      <c r="AI211" s="29">
        <v>7.5999999999999998E-2</v>
      </c>
      <c r="AJ211" s="29">
        <v>6.3E-5</v>
      </c>
      <c r="AK211" s="29">
        <v>3990</v>
      </c>
      <c r="AL211" s="29">
        <v>4060</v>
      </c>
      <c r="AM211" s="29" t="s">
        <v>28</v>
      </c>
      <c r="AN211" s="158" t="s">
        <v>28</v>
      </c>
      <c r="AO211" s="29" t="s">
        <v>28</v>
      </c>
      <c r="AP211" s="29">
        <v>70</v>
      </c>
      <c r="AQ211" s="29">
        <v>280</v>
      </c>
      <c r="AR211" s="29">
        <v>187</v>
      </c>
      <c r="AS211" s="29">
        <v>95</v>
      </c>
      <c r="AT211" s="29">
        <v>5.452</v>
      </c>
      <c r="AU211" s="29">
        <v>4.9741999999999998E-3</v>
      </c>
      <c r="AV211" s="27"/>
      <c r="AW211" s="102">
        <v>44743</v>
      </c>
      <c r="AX211" s="129" t="s">
        <v>4770</v>
      </c>
      <c r="AY211" s="106"/>
      <c r="BH211" t="str">
        <f t="shared" si="41"/>
        <v>AV</v>
      </c>
      <c r="BJ211" t="str">
        <f t="shared" si="42"/>
        <v>OK</v>
      </c>
      <c r="BK211" s="130">
        <v>1038</v>
      </c>
      <c r="BL211" s="130" t="s">
        <v>37</v>
      </c>
      <c r="BM211" s="131">
        <v>1038</v>
      </c>
      <c r="BN211" s="131" t="s">
        <v>37</v>
      </c>
      <c r="BO211" t="e">
        <v>#N/A</v>
      </c>
      <c r="BP211">
        <v>0</v>
      </c>
    </row>
    <row r="212" spans="1:68" ht="25.2" x14ac:dyDescent="0.3">
      <c r="A212" s="51"/>
      <c r="B212" s="47"/>
      <c r="C212" s="45">
        <v>1136010</v>
      </c>
      <c r="D212" s="29">
        <v>1047862</v>
      </c>
      <c r="E212" s="55" t="s">
        <v>5047</v>
      </c>
      <c r="F212" s="30" t="s">
        <v>5491</v>
      </c>
      <c r="G212" s="101" t="s">
        <v>42</v>
      </c>
      <c r="H212" s="157" t="s">
        <v>4781</v>
      </c>
      <c r="I212" s="27"/>
      <c r="J212" s="27"/>
      <c r="K212" s="27"/>
      <c r="L212" s="27"/>
      <c r="M212" s="27"/>
      <c r="N212" s="29">
        <f t="shared" si="44"/>
        <v>1047862</v>
      </c>
      <c r="O212" s="29" t="str">
        <f t="shared" si="45"/>
        <v/>
      </c>
      <c r="P212" s="29" t="str">
        <f t="shared" si="46"/>
        <v/>
      </c>
      <c r="Q212" s="29" t="str">
        <f t="shared" si="47"/>
        <v/>
      </c>
      <c r="R212" s="29" t="str">
        <f t="shared" si="48"/>
        <v/>
      </c>
      <c r="S212" s="29" t="str">
        <f t="shared" si="49"/>
        <v/>
      </c>
      <c r="T212" s="29" t="str">
        <f t="shared" si="50"/>
        <v/>
      </c>
      <c r="U212" s="27"/>
      <c r="V212" s="45">
        <v>1135755</v>
      </c>
      <c r="W212" s="38" t="s">
        <v>157</v>
      </c>
      <c r="X212" s="37" t="s">
        <v>158</v>
      </c>
      <c r="Y212" s="27"/>
      <c r="Z212" s="33">
        <v>1219</v>
      </c>
      <c r="AA212" s="27"/>
      <c r="AB212" s="33">
        <f t="shared" si="51"/>
        <v>1219</v>
      </c>
      <c r="AC212" s="27"/>
      <c r="AD212" s="145">
        <f t="shared" si="43"/>
        <v>1015.833</v>
      </c>
      <c r="AE212" s="27"/>
      <c r="AF212" s="27"/>
      <c r="AG212" s="27"/>
      <c r="AH212" s="27"/>
      <c r="AI212" s="29">
        <v>0.09</v>
      </c>
      <c r="AJ212" s="29">
        <v>6.0000000000000002E-5</v>
      </c>
      <c r="AK212" s="29">
        <v>5880</v>
      </c>
      <c r="AL212" s="29">
        <v>6600</v>
      </c>
      <c r="AM212" s="29" t="s">
        <v>28</v>
      </c>
      <c r="AN212" s="158" t="s">
        <v>28</v>
      </c>
      <c r="AO212" s="29" t="s">
        <v>28</v>
      </c>
      <c r="AP212" s="29">
        <v>40</v>
      </c>
      <c r="AQ212" s="29">
        <v>277</v>
      </c>
      <c r="AR212" s="29">
        <v>179</v>
      </c>
      <c r="AS212" s="29">
        <v>95</v>
      </c>
      <c r="AT212" s="29">
        <v>3.7</v>
      </c>
      <c r="AU212" s="29">
        <v>4.7103850000000001E-3</v>
      </c>
      <c r="AV212" s="27"/>
      <c r="AW212" s="102">
        <v>44743</v>
      </c>
      <c r="AX212" s="129" t="s">
        <v>4770</v>
      </c>
      <c r="AY212" s="106"/>
      <c r="BH212" t="str">
        <f t="shared" si="41"/>
        <v>AV</v>
      </c>
      <c r="BJ212" t="str">
        <f t="shared" si="42"/>
        <v>OK</v>
      </c>
      <c r="BK212" s="130">
        <v>1219</v>
      </c>
      <c r="BL212" s="130" t="s">
        <v>37</v>
      </c>
      <c r="BM212" s="131">
        <v>1219</v>
      </c>
      <c r="BN212" s="131" t="s">
        <v>37</v>
      </c>
      <c r="BO212" t="e">
        <v>#N/A</v>
      </c>
      <c r="BP212">
        <v>0</v>
      </c>
    </row>
    <row r="213" spans="1:68" ht="25.2" x14ac:dyDescent="0.3">
      <c r="A213" s="51"/>
      <c r="B213" s="47"/>
      <c r="C213" s="45">
        <v>1136011</v>
      </c>
      <c r="D213" s="29">
        <v>1047863</v>
      </c>
      <c r="E213" s="55" t="s">
        <v>5048</v>
      </c>
      <c r="F213" s="30" t="s">
        <v>5492</v>
      </c>
      <c r="G213" s="101" t="s">
        <v>42</v>
      </c>
      <c r="H213" s="157" t="s">
        <v>4781</v>
      </c>
      <c r="I213" s="27"/>
      <c r="J213" s="27"/>
      <c r="K213" s="27"/>
      <c r="L213" s="27"/>
      <c r="M213" s="27"/>
      <c r="N213" s="29">
        <f t="shared" si="44"/>
        <v>1047863</v>
      </c>
      <c r="O213" s="29" t="str">
        <f t="shared" si="45"/>
        <v/>
      </c>
      <c r="P213" s="29" t="str">
        <f t="shared" si="46"/>
        <v/>
      </c>
      <c r="Q213" s="29" t="str">
        <f t="shared" si="47"/>
        <v/>
      </c>
      <c r="R213" s="29" t="str">
        <f t="shared" si="48"/>
        <v/>
      </c>
      <c r="S213" s="29" t="str">
        <f t="shared" si="49"/>
        <v/>
      </c>
      <c r="T213" s="29" t="str">
        <f t="shared" si="50"/>
        <v/>
      </c>
      <c r="U213" s="27"/>
      <c r="V213" s="45">
        <v>1135756</v>
      </c>
      <c r="W213" s="38" t="s">
        <v>157</v>
      </c>
      <c r="X213" s="37" t="s">
        <v>158</v>
      </c>
      <c r="Y213" s="27"/>
      <c r="Z213" s="33">
        <v>2043</v>
      </c>
      <c r="AA213" s="27"/>
      <c r="AB213" s="33">
        <f t="shared" si="51"/>
        <v>2043</v>
      </c>
      <c r="AC213" s="27"/>
      <c r="AD213" s="145">
        <f t="shared" si="43"/>
        <v>1702.5</v>
      </c>
      <c r="AE213" s="27"/>
      <c r="AF213" s="27"/>
      <c r="AG213" s="27"/>
      <c r="AH213" s="27"/>
      <c r="AI213" s="29">
        <v>0.111</v>
      </c>
      <c r="AJ213" s="29">
        <v>2.5899999999999999E-5</v>
      </c>
      <c r="AK213" s="29">
        <v>1600</v>
      </c>
      <c r="AL213" s="29">
        <v>2000</v>
      </c>
      <c r="AM213" s="29" t="s">
        <v>28</v>
      </c>
      <c r="AN213" s="158" t="s">
        <v>28</v>
      </c>
      <c r="AO213" s="29" t="s">
        <v>28</v>
      </c>
      <c r="AP213" s="29">
        <v>40</v>
      </c>
      <c r="AQ213" s="29">
        <v>277</v>
      </c>
      <c r="AR213" s="29">
        <v>179</v>
      </c>
      <c r="AS213" s="29">
        <v>95</v>
      </c>
      <c r="AT213" s="29">
        <v>4.54</v>
      </c>
      <c r="AU213" s="29">
        <v>4.7103850000000001E-3</v>
      </c>
      <c r="AV213" s="27"/>
      <c r="AW213" s="102">
        <v>44743</v>
      </c>
      <c r="AX213" s="129" t="s">
        <v>4770</v>
      </c>
      <c r="AY213" s="106"/>
      <c r="BH213" t="str">
        <f t="shared" si="41"/>
        <v>AV</v>
      </c>
      <c r="BJ213" t="str">
        <f t="shared" si="42"/>
        <v>OK</v>
      </c>
      <c r="BK213" s="130">
        <v>2043</v>
      </c>
      <c r="BL213" s="130" t="s">
        <v>37</v>
      </c>
      <c r="BM213" s="131">
        <v>2043</v>
      </c>
      <c r="BN213" s="131" t="s">
        <v>37</v>
      </c>
      <c r="BO213" t="e">
        <v>#N/A</v>
      </c>
      <c r="BP213">
        <v>0</v>
      </c>
    </row>
    <row r="214" spans="1:68" ht="25.2" x14ac:dyDescent="0.3">
      <c r="A214" s="51"/>
      <c r="B214" s="47"/>
      <c r="C214" s="45">
        <v>1136012</v>
      </c>
      <c r="D214" s="29">
        <v>1047191</v>
      </c>
      <c r="E214" s="55" t="s">
        <v>5049</v>
      </c>
      <c r="F214" s="30" t="s">
        <v>5493</v>
      </c>
      <c r="G214" s="101" t="s">
        <v>42</v>
      </c>
      <c r="H214" s="157" t="s">
        <v>4781</v>
      </c>
      <c r="I214" s="27"/>
      <c r="J214" s="27"/>
      <c r="K214" s="27"/>
      <c r="L214" s="27"/>
      <c r="M214" s="27"/>
      <c r="N214" s="29">
        <f t="shared" si="44"/>
        <v>1047191</v>
      </c>
      <c r="O214" s="29" t="str">
        <f t="shared" si="45"/>
        <v/>
      </c>
      <c r="P214" s="29" t="str">
        <f t="shared" si="46"/>
        <v/>
      </c>
      <c r="Q214" s="29" t="str">
        <f t="shared" si="47"/>
        <v/>
      </c>
      <c r="R214" s="29" t="str">
        <f t="shared" si="48"/>
        <v/>
      </c>
      <c r="S214" s="29" t="str">
        <f t="shared" si="49"/>
        <v/>
      </c>
      <c r="T214" s="29" t="str">
        <f t="shared" si="50"/>
        <v/>
      </c>
      <c r="U214" s="27"/>
      <c r="V214" s="45">
        <v>1135757</v>
      </c>
      <c r="W214" s="38" t="s">
        <v>157</v>
      </c>
      <c r="X214" s="37" t="s">
        <v>158</v>
      </c>
      <c r="Y214" s="27"/>
      <c r="Z214" s="33">
        <v>3169</v>
      </c>
      <c r="AA214" s="27"/>
      <c r="AB214" s="33">
        <f t="shared" si="51"/>
        <v>3169</v>
      </c>
      <c r="AC214" s="27"/>
      <c r="AD214" s="145">
        <f t="shared" si="43"/>
        <v>2640.8330000000001</v>
      </c>
      <c r="AE214" s="27"/>
      <c r="AF214" s="27"/>
      <c r="AG214" s="27"/>
      <c r="AH214" s="27"/>
      <c r="AI214" s="29">
        <v>0.17</v>
      </c>
      <c r="AJ214" s="29">
        <v>8.3999999999999995E-5</v>
      </c>
      <c r="AK214" s="29">
        <v>710</v>
      </c>
      <c r="AL214" s="29">
        <v>1200</v>
      </c>
      <c r="AM214" s="29" t="s">
        <v>28</v>
      </c>
      <c r="AN214" s="158" t="s">
        <v>28</v>
      </c>
      <c r="AO214" s="29" t="s">
        <v>28</v>
      </c>
      <c r="AP214" s="29">
        <v>10</v>
      </c>
      <c r="AQ214" s="29">
        <v>185</v>
      </c>
      <c r="AR214" s="29">
        <v>92</v>
      </c>
      <c r="AS214" s="29">
        <v>185</v>
      </c>
      <c r="AT214" s="29">
        <v>1.7</v>
      </c>
      <c r="AU214" s="29">
        <v>3.1486999999999999E-3</v>
      </c>
      <c r="AV214" s="27"/>
      <c r="AW214" s="102">
        <v>44743</v>
      </c>
      <c r="AX214" s="129" t="s">
        <v>4770</v>
      </c>
      <c r="AY214" s="106"/>
      <c r="BH214" t="str">
        <f t="shared" si="41"/>
        <v>AV</v>
      </c>
      <c r="BJ214" t="str">
        <f t="shared" si="42"/>
        <v>OK</v>
      </c>
      <c r="BK214" s="130">
        <v>3169</v>
      </c>
      <c r="BL214" s="130" t="s">
        <v>37</v>
      </c>
      <c r="BM214" s="131">
        <v>3169</v>
      </c>
      <c r="BN214" s="131" t="s">
        <v>37</v>
      </c>
      <c r="BO214" t="e">
        <v>#N/A</v>
      </c>
      <c r="BP214">
        <v>0</v>
      </c>
    </row>
    <row r="215" spans="1:68" ht="25.2" x14ac:dyDescent="0.3">
      <c r="A215" s="51"/>
      <c r="B215" s="47"/>
      <c r="C215" s="45">
        <v>1136013</v>
      </c>
      <c r="D215" s="29">
        <v>1023009</v>
      </c>
      <c r="E215" s="55" t="s">
        <v>5050</v>
      </c>
      <c r="F215" s="30" t="s">
        <v>5494</v>
      </c>
      <c r="G215" s="101" t="s">
        <v>42</v>
      </c>
      <c r="H215" s="157" t="s">
        <v>4781</v>
      </c>
      <c r="I215" s="27"/>
      <c r="J215" s="27"/>
      <c r="K215" s="27"/>
      <c r="L215" s="27"/>
      <c r="M215" s="27"/>
      <c r="N215" s="29">
        <f t="shared" si="44"/>
        <v>1023009</v>
      </c>
      <c r="O215" s="29" t="str">
        <f t="shared" si="45"/>
        <v/>
      </c>
      <c r="P215" s="29" t="str">
        <f t="shared" si="46"/>
        <v/>
      </c>
      <c r="Q215" s="29" t="str">
        <f t="shared" si="47"/>
        <v/>
      </c>
      <c r="R215" s="29" t="str">
        <f t="shared" si="48"/>
        <v/>
      </c>
      <c r="S215" s="29" t="str">
        <f t="shared" si="49"/>
        <v/>
      </c>
      <c r="T215" s="29" t="str">
        <f t="shared" si="50"/>
        <v/>
      </c>
      <c r="U215" s="27"/>
      <c r="V215" s="45">
        <v>1135758</v>
      </c>
      <c r="W215" s="38" t="s">
        <v>157</v>
      </c>
      <c r="X215" s="37" t="s">
        <v>158</v>
      </c>
      <c r="Y215" s="27"/>
      <c r="Z215" s="33">
        <v>930</v>
      </c>
      <c r="AA215" s="27"/>
      <c r="AB215" s="33">
        <f t="shared" si="51"/>
        <v>930</v>
      </c>
      <c r="AC215" s="27"/>
      <c r="AD215" s="145">
        <f t="shared" si="43"/>
        <v>775</v>
      </c>
      <c r="AE215" s="27"/>
      <c r="AF215" s="27"/>
      <c r="AG215" s="27"/>
      <c r="AH215" s="27"/>
      <c r="AI215" s="29">
        <v>7.3999999999999996E-2</v>
      </c>
      <c r="AJ215" s="29">
        <v>5.8032000000000003E-5</v>
      </c>
      <c r="AK215" s="29">
        <v>6000</v>
      </c>
      <c r="AL215" s="29">
        <v>6000</v>
      </c>
      <c r="AM215" s="29" t="s">
        <v>28</v>
      </c>
      <c r="AN215" s="158" t="s">
        <v>28</v>
      </c>
      <c r="AO215" s="29" t="s">
        <v>28</v>
      </c>
      <c r="AP215" s="29">
        <v>60</v>
      </c>
      <c r="AQ215" s="29">
        <v>280</v>
      </c>
      <c r="AR215" s="29">
        <v>187</v>
      </c>
      <c r="AS215" s="29">
        <v>95</v>
      </c>
      <c r="AT215" s="29">
        <v>4.641</v>
      </c>
      <c r="AU215" s="29">
        <v>4.9741999999999998E-3</v>
      </c>
      <c r="AV215" s="27"/>
      <c r="AW215" s="102">
        <v>44743</v>
      </c>
      <c r="AX215" s="129" t="s">
        <v>4770</v>
      </c>
      <c r="AY215" s="106"/>
      <c r="BH215" t="str">
        <f t="shared" si="41"/>
        <v>AV</v>
      </c>
      <c r="BJ215" t="str">
        <f t="shared" si="42"/>
        <v>OK</v>
      </c>
      <c r="BK215" s="130">
        <v>930</v>
      </c>
      <c r="BL215" s="130" t="s">
        <v>37</v>
      </c>
      <c r="BM215" s="131">
        <v>930</v>
      </c>
      <c r="BN215" s="131" t="s">
        <v>37</v>
      </c>
      <c r="BO215" t="e">
        <v>#N/A</v>
      </c>
      <c r="BP215">
        <v>0</v>
      </c>
    </row>
    <row r="216" spans="1:68" ht="25.2" x14ac:dyDescent="0.3">
      <c r="A216" s="51"/>
      <c r="B216" s="47"/>
      <c r="C216" s="45">
        <v>1136014</v>
      </c>
      <c r="D216" s="29"/>
      <c r="E216" s="55" t="s">
        <v>5051</v>
      </c>
      <c r="F216" s="30" t="s">
        <v>5495</v>
      </c>
      <c r="G216" s="101" t="s">
        <v>47</v>
      </c>
      <c r="H216" s="157" t="s">
        <v>4781</v>
      </c>
      <c r="I216" s="27"/>
      <c r="J216" s="27"/>
      <c r="K216" s="27"/>
      <c r="L216" s="27"/>
      <c r="M216" s="27"/>
      <c r="N216" s="29" t="str">
        <f t="shared" si="44"/>
        <v/>
      </c>
      <c r="O216" s="29" t="str">
        <f t="shared" si="45"/>
        <v/>
      </c>
      <c r="P216" s="29" t="str">
        <f t="shared" si="46"/>
        <v/>
      </c>
      <c r="Q216" s="29" t="str">
        <f t="shared" si="47"/>
        <v/>
      </c>
      <c r="R216" s="29" t="str">
        <f t="shared" si="48"/>
        <v/>
      </c>
      <c r="S216" s="29" t="str">
        <f t="shared" si="49"/>
        <v/>
      </c>
      <c r="T216" s="29" t="str">
        <f t="shared" si="50"/>
        <v/>
      </c>
      <c r="U216" s="27"/>
      <c r="V216" s="45"/>
      <c r="W216" s="38" t="s">
        <v>157</v>
      </c>
      <c r="X216" s="37" t="s">
        <v>158</v>
      </c>
      <c r="Y216" s="27"/>
      <c r="Z216" s="33">
        <v>1250</v>
      </c>
      <c r="AA216" s="27"/>
      <c r="AB216" s="33">
        <f t="shared" si="51"/>
        <v>1250</v>
      </c>
      <c r="AC216" s="27"/>
      <c r="AD216" s="145">
        <f t="shared" si="43"/>
        <v>1041.6669999999999</v>
      </c>
      <c r="AE216" s="27"/>
      <c r="AF216" s="27"/>
      <c r="AG216" s="27"/>
      <c r="AH216" s="27"/>
      <c r="AI216" s="29"/>
      <c r="AJ216" s="29"/>
      <c r="AK216" s="29">
        <v>0</v>
      </c>
      <c r="AL216" s="29">
        <v>0</v>
      </c>
      <c r="AM216" s="29" t="s">
        <v>28</v>
      </c>
      <c r="AN216" s="158" t="s">
        <v>28</v>
      </c>
      <c r="AO216" s="29" t="s">
        <v>28</v>
      </c>
      <c r="AP216" s="29">
        <v>50</v>
      </c>
      <c r="AQ216" s="29"/>
      <c r="AR216" s="29"/>
      <c r="AS216" s="29"/>
      <c r="AT216" s="29">
        <v>0</v>
      </c>
      <c r="AU216" s="144">
        <v>0</v>
      </c>
      <c r="AV216" s="27"/>
      <c r="AW216" s="102">
        <v>44743</v>
      </c>
      <c r="AX216" s="129" t="s">
        <v>4770</v>
      </c>
      <c r="AY216" s="106"/>
      <c r="BH216" t="str">
        <f t="shared" si="41"/>
        <v>AV</v>
      </c>
      <c r="BJ216" t="str">
        <f t="shared" si="42"/>
        <v>OK</v>
      </c>
      <c r="BK216" s="130" t="s">
        <v>5289</v>
      </c>
      <c r="BL216" s="130" t="s">
        <v>37</v>
      </c>
      <c r="BM216" s="131" t="s">
        <v>33</v>
      </c>
      <c r="BN216" s="131" t="e">
        <v>#VALUE!</v>
      </c>
      <c r="BO216" t="e">
        <v>#N/A</v>
      </c>
      <c r="BP216">
        <v>0</v>
      </c>
    </row>
    <row r="217" spans="1:68" ht="25.2" x14ac:dyDescent="0.3">
      <c r="A217" s="51"/>
      <c r="B217" s="47"/>
      <c r="C217" s="45">
        <v>1136015</v>
      </c>
      <c r="D217" s="29">
        <v>1023010</v>
      </c>
      <c r="E217" s="55" t="s">
        <v>5052</v>
      </c>
      <c r="F217" s="30" t="s">
        <v>5496</v>
      </c>
      <c r="G217" s="101" t="s">
        <v>42</v>
      </c>
      <c r="H217" s="157" t="s">
        <v>4781</v>
      </c>
      <c r="I217" s="27"/>
      <c r="J217" s="27"/>
      <c r="K217" s="27"/>
      <c r="L217" s="27"/>
      <c r="M217" s="27"/>
      <c r="N217" s="29">
        <f t="shared" si="44"/>
        <v>1023010</v>
      </c>
      <c r="O217" s="29" t="str">
        <f t="shared" si="45"/>
        <v/>
      </c>
      <c r="P217" s="29" t="str">
        <f t="shared" si="46"/>
        <v/>
      </c>
      <c r="Q217" s="29" t="str">
        <f t="shared" si="47"/>
        <v/>
      </c>
      <c r="R217" s="29" t="str">
        <f t="shared" si="48"/>
        <v/>
      </c>
      <c r="S217" s="29" t="str">
        <f t="shared" si="49"/>
        <v/>
      </c>
      <c r="T217" s="29" t="str">
        <f t="shared" si="50"/>
        <v/>
      </c>
      <c r="U217" s="27"/>
      <c r="V217" s="45">
        <v>1135759</v>
      </c>
      <c r="W217" s="38" t="s">
        <v>157</v>
      </c>
      <c r="X217" s="37" t="s">
        <v>158</v>
      </c>
      <c r="Y217" s="27"/>
      <c r="Z217" s="33">
        <v>1112</v>
      </c>
      <c r="AA217" s="27"/>
      <c r="AB217" s="33">
        <f t="shared" si="51"/>
        <v>1112</v>
      </c>
      <c r="AC217" s="27"/>
      <c r="AD217" s="145">
        <f t="shared" si="43"/>
        <v>926.66700000000003</v>
      </c>
      <c r="AE217" s="27"/>
      <c r="AF217" s="27"/>
      <c r="AG217" s="27"/>
      <c r="AH217" s="27"/>
      <c r="AI217" s="29">
        <v>0.08</v>
      </c>
      <c r="AJ217" s="29">
        <v>5.0399999999999999E-5</v>
      </c>
      <c r="AK217" s="29">
        <v>4200</v>
      </c>
      <c r="AL217" s="29">
        <v>4200</v>
      </c>
      <c r="AM217" s="29" t="s">
        <v>28</v>
      </c>
      <c r="AN217" s="158" t="s">
        <v>28</v>
      </c>
      <c r="AO217" s="29" t="s">
        <v>28</v>
      </c>
      <c r="AP217" s="29">
        <v>60</v>
      </c>
      <c r="AQ217" s="29">
        <v>280</v>
      </c>
      <c r="AR217" s="29">
        <v>187</v>
      </c>
      <c r="AS217" s="29">
        <v>95</v>
      </c>
      <c r="AT217" s="29">
        <v>4.9059999999999997</v>
      </c>
      <c r="AU217" s="29">
        <v>4.9741999999999998E-3</v>
      </c>
      <c r="AV217" s="27"/>
      <c r="AW217" s="102">
        <v>44743</v>
      </c>
      <c r="AX217" s="129" t="s">
        <v>4770</v>
      </c>
      <c r="AY217" s="106"/>
      <c r="BH217" t="str">
        <f t="shared" si="41"/>
        <v>AV</v>
      </c>
      <c r="BJ217" t="str">
        <f t="shared" si="42"/>
        <v>OK</v>
      </c>
      <c r="BK217" s="130">
        <v>1112</v>
      </c>
      <c r="BL217" s="130" t="s">
        <v>37</v>
      </c>
      <c r="BM217" s="131">
        <v>1112</v>
      </c>
      <c r="BN217" s="131" t="s">
        <v>37</v>
      </c>
      <c r="BO217" t="e">
        <v>#N/A</v>
      </c>
      <c r="BP217">
        <v>0</v>
      </c>
    </row>
    <row r="218" spans="1:68" ht="25.2" x14ac:dyDescent="0.3">
      <c r="A218" s="51"/>
      <c r="B218" s="47"/>
      <c r="C218" s="45">
        <v>1136016</v>
      </c>
      <c r="D218" s="29">
        <v>1023011</v>
      </c>
      <c r="E218" s="55" t="s">
        <v>5053</v>
      </c>
      <c r="F218" s="30" t="s">
        <v>5497</v>
      </c>
      <c r="G218" s="101" t="s">
        <v>42</v>
      </c>
      <c r="H218" s="157" t="s">
        <v>4781</v>
      </c>
      <c r="I218" s="27"/>
      <c r="J218" s="27"/>
      <c r="K218" s="27"/>
      <c r="L218" s="27"/>
      <c r="M218" s="27"/>
      <c r="N218" s="29">
        <f t="shared" si="44"/>
        <v>1023011</v>
      </c>
      <c r="O218" s="29" t="str">
        <f t="shared" si="45"/>
        <v/>
      </c>
      <c r="P218" s="29" t="str">
        <f t="shared" si="46"/>
        <v/>
      </c>
      <c r="Q218" s="29" t="str">
        <f t="shared" si="47"/>
        <v/>
      </c>
      <c r="R218" s="29" t="str">
        <f t="shared" si="48"/>
        <v/>
      </c>
      <c r="S218" s="29" t="str">
        <f t="shared" si="49"/>
        <v/>
      </c>
      <c r="T218" s="29" t="str">
        <f t="shared" si="50"/>
        <v/>
      </c>
      <c r="U218" s="27"/>
      <c r="V218" s="45">
        <v>1135760</v>
      </c>
      <c r="W218" s="38" t="s">
        <v>157</v>
      </c>
      <c r="X218" s="37" t="s">
        <v>158</v>
      </c>
      <c r="Y218" s="27"/>
      <c r="Z218" s="33">
        <v>1435</v>
      </c>
      <c r="AA218" s="27"/>
      <c r="AB218" s="33">
        <f t="shared" si="51"/>
        <v>1435</v>
      </c>
      <c r="AC218" s="27"/>
      <c r="AD218" s="145">
        <f t="shared" si="43"/>
        <v>1195.8330000000001</v>
      </c>
      <c r="AE218" s="27"/>
      <c r="AF218" s="27"/>
      <c r="AG218" s="27"/>
      <c r="AH218" s="27"/>
      <c r="AI218" s="29">
        <v>9.8000000000000004E-2</v>
      </c>
      <c r="AJ218" s="29">
        <v>7.4250000000000002E-5</v>
      </c>
      <c r="AK218" s="29">
        <v>1200</v>
      </c>
      <c r="AL218" s="29">
        <v>1200</v>
      </c>
      <c r="AM218" s="29" t="s">
        <v>28</v>
      </c>
      <c r="AN218" s="158" t="s">
        <v>28</v>
      </c>
      <c r="AO218" s="29" t="s">
        <v>28</v>
      </c>
      <c r="AP218" s="29">
        <v>40</v>
      </c>
      <c r="AQ218" s="29">
        <v>277</v>
      </c>
      <c r="AR218" s="29">
        <v>179</v>
      </c>
      <c r="AS218" s="29">
        <v>95</v>
      </c>
      <c r="AT218" s="29">
        <v>4.0199999999999996</v>
      </c>
      <c r="AU218" s="29">
        <v>4.7103850000000001E-3</v>
      </c>
      <c r="AV218" s="27"/>
      <c r="AW218" s="102">
        <v>44743</v>
      </c>
      <c r="AX218" s="129" t="s">
        <v>4770</v>
      </c>
      <c r="AY218" s="106"/>
      <c r="BH218" t="str">
        <f t="shared" si="41"/>
        <v>AV</v>
      </c>
      <c r="BJ218" t="str">
        <f t="shared" si="42"/>
        <v>OK</v>
      </c>
      <c r="BK218" s="130">
        <v>1435</v>
      </c>
      <c r="BL218" s="130" t="s">
        <v>37</v>
      </c>
      <c r="BM218" s="131">
        <v>1435</v>
      </c>
      <c r="BN218" s="131" t="s">
        <v>37</v>
      </c>
      <c r="BO218" t="e">
        <v>#N/A</v>
      </c>
      <c r="BP218">
        <v>0</v>
      </c>
    </row>
    <row r="219" spans="1:68" ht="25.2" x14ac:dyDescent="0.3">
      <c r="A219" s="51"/>
      <c r="B219" s="47"/>
      <c r="C219" s="45">
        <v>1136017</v>
      </c>
      <c r="D219" s="29">
        <v>1023012</v>
      </c>
      <c r="E219" s="55" t="s">
        <v>5054</v>
      </c>
      <c r="F219" s="30" t="s">
        <v>5498</v>
      </c>
      <c r="G219" s="101" t="s">
        <v>42</v>
      </c>
      <c r="H219" s="157" t="s">
        <v>4781</v>
      </c>
      <c r="I219" s="27"/>
      <c r="J219" s="27"/>
      <c r="K219" s="27"/>
      <c r="L219" s="27"/>
      <c r="M219" s="27"/>
      <c r="N219" s="29">
        <f t="shared" si="44"/>
        <v>1023012</v>
      </c>
      <c r="O219" s="29" t="str">
        <f t="shared" si="45"/>
        <v/>
      </c>
      <c r="P219" s="29" t="str">
        <f t="shared" si="46"/>
        <v/>
      </c>
      <c r="Q219" s="29" t="str">
        <f t="shared" si="47"/>
        <v/>
      </c>
      <c r="R219" s="29" t="str">
        <f t="shared" si="48"/>
        <v/>
      </c>
      <c r="S219" s="29" t="str">
        <f t="shared" si="49"/>
        <v/>
      </c>
      <c r="T219" s="29" t="str">
        <f t="shared" si="50"/>
        <v/>
      </c>
      <c r="U219" s="27"/>
      <c r="V219" s="45">
        <v>1135761</v>
      </c>
      <c r="W219" s="38" t="s">
        <v>157</v>
      </c>
      <c r="X219" s="37" t="s">
        <v>158</v>
      </c>
      <c r="Y219" s="27"/>
      <c r="Z219" s="33">
        <v>1896</v>
      </c>
      <c r="AA219" s="27"/>
      <c r="AB219" s="33">
        <f t="shared" si="51"/>
        <v>1896</v>
      </c>
      <c r="AC219" s="27"/>
      <c r="AD219" s="145">
        <f t="shared" si="43"/>
        <v>1580</v>
      </c>
      <c r="AE219" s="27"/>
      <c r="AF219" s="27"/>
      <c r="AG219" s="27"/>
      <c r="AH219" s="27"/>
      <c r="AI219" s="29">
        <v>0.115</v>
      </c>
      <c r="AJ219" s="29">
        <v>1.024E-4</v>
      </c>
      <c r="AK219" s="29">
        <v>2000</v>
      </c>
      <c r="AL219" s="29">
        <v>2000</v>
      </c>
      <c r="AM219" s="29" t="s">
        <v>28</v>
      </c>
      <c r="AN219" s="158" t="s">
        <v>28</v>
      </c>
      <c r="AO219" s="29" t="s">
        <v>28</v>
      </c>
      <c r="AP219" s="29">
        <v>40</v>
      </c>
      <c r="AQ219" s="29">
        <v>277</v>
      </c>
      <c r="AR219" s="29">
        <v>179</v>
      </c>
      <c r="AS219" s="29">
        <v>95</v>
      </c>
      <c r="AT219" s="29">
        <v>4.7</v>
      </c>
      <c r="AU219" s="29">
        <v>4.7103850000000001E-3</v>
      </c>
      <c r="AV219" s="27"/>
      <c r="AW219" s="102">
        <v>44743</v>
      </c>
      <c r="AX219" s="129" t="s">
        <v>4770</v>
      </c>
      <c r="AY219" s="106"/>
      <c r="BH219" t="str">
        <f t="shared" si="41"/>
        <v>AV</v>
      </c>
      <c r="BJ219" t="str">
        <f t="shared" si="42"/>
        <v>OK</v>
      </c>
      <c r="BK219" s="130">
        <v>1896</v>
      </c>
      <c r="BL219" s="130" t="s">
        <v>37</v>
      </c>
      <c r="BM219" s="131">
        <v>1896</v>
      </c>
      <c r="BN219" s="131" t="s">
        <v>37</v>
      </c>
      <c r="BO219" t="e">
        <v>#N/A</v>
      </c>
      <c r="BP219">
        <v>0</v>
      </c>
    </row>
    <row r="220" spans="1:68" ht="25.2" x14ac:dyDescent="0.3">
      <c r="A220" s="51"/>
      <c r="B220" s="47"/>
      <c r="C220" s="45">
        <v>1136018</v>
      </c>
      <c r="D220" s="29">
        <v>1023013</v>
      </c>
      <c r="E220" s="55" t="s">
        <v>5055</v>
      </c>
      <c r="F220" s="30" t="s">
        <v>5499</v>
      </c>
      <c r="G220" s="101" t="s">
        <v>42</v>
      </c>
      <c r="H220" s="157" t="s">
        <v>4781</v>
      </c>
      <c r="I220" s="27"/>
      <c r="J220" s="27"/>
      <c r="K220" s="27"/>
      <c r="L220" s="27"/>
      <c r="M220" s="27"/>
      <c r="N220" s="29">
        <f t="shared" si="44"/>
        <v>1023013</v>
      </c>
      <c r="O220" s="29" t="str">
        <f t="shared" si="45"/>
        <v/>
      </c>
      <c r="P220" s="29" t="str">
        <f t="shared" si="46"/>
        <v/>
      </c>
      <c r="Q220" s="29" t="str">
        <f t="shared" si="47"/>
        <v/>
      </c>
      <c r="R220" s="29" t="str">
        <f t="shared" si="48"/>
        <v/>
      </c>
      <c r="S220" s="29" t="str">
        <f t="shared" si="49"/>
        <v/>
      </c>
      <c r="T220" s="29" t="str">
        <f t="shared" si="50"/>
        <v/>
      </c>
      <c r="U220" s="27"/>
      <c r="V220" s="45">
        <v>1135762</v>
      </c>
      <c r="W220" s="38" t="s">
        <v>157</v>
      </c>
      <c r="X220" s="37" t="s">
        <v>158</v>
      </c>
      <c r="Y220" s="27"/>
      <c r="Z220" s="33">
        <v>2920</v>
      </c>
      <c r="AA220" s="27"/>
      <c r="AB220" s="33">
        <f t="shared" si="51"/>
        <v>2920</v>
      </c>
      <c r="AC220" s="27"/>
      <c r="AD220" s="145">
        <f t="shared" si="43"/>
        <v>2433.3330000000001</v>
      </c>
      <c r="AE220" s="27"/>
      <c r="AF220" s="27"/>
      <c r="AG220" s="27"/>
      <c r="AH220" s="27"/>
      <c r="AI220" s="29">
        <v>0.186</v>
      </c>
      <c r="AJ220" s="29">
        <v>2.2932000000000001E-4</v>
      </c>
      <c r="AK220" s="29">
        <v>350</v>
      </c>
      <c r="AL220" s="29">
        <v>350</v>
      </c>
      <c r="AM220" s="29" t="s">
        <v>28</v>
      </c>
      <c r="AN220" s="158" t="s">
        <v>28</v>
      </c>
      <c r="AO220" s="29" t="s">
        <v>28</v>
      </c>
      <c r="AP220" s="29">
        <v>35</v>
      </c>
      <c r="AQ220" s="29">
        <v>380</v>
      </c>
      <c r="AR220" s="29">
        <v>190</v>
      </c>
      <c r="AS220" s="29">
        <v>95</v>
      </c>
      <c r="AT220" s="29">
        <v>6.7</v>
      </c>
      <c r="AU220" s="29">
        <v>6.8589999999999996E-3</v>
      </c>
      <c r="AV220" s="27"/>
      <c r="AW220" s="102">
        <v>44743</v>
      </c>
      <c r="AX220" s="129" t="s">
        <v>4770</v>
      </c>
      <c r="AY220" s="106"/>
      <c r="BH220" t="str">
        <f t="shared" si="41"/>
        <v>AV</v>
      </c>
      <c r="BJ220" t="str">
        <f t="shared" si="42"/>
        <v>OK</v>
      </c>
      <c r="BK220" s="130">
        <v>2920</v>
      </c>
      <c r="BL220" s="130" t="s">
        <v>37</v>
      </c>
      <c r="BM220" s="131">
        <v>2920</v>
      </c>
      <c r="BN220" s="131" t="s">
        <v>37</v>
      </c>
      <c r="BO220" t="e">
        <v>#N/A</v>
      </c>
      <c r="BP220">
        <v>0</v>
      </c>
    </row>
    <row r="221" spans="1:68" ht="25.2" x14ac:dyDescent="0.3">
      <c r="A221" s="51"/>
      <c r="B221" s="47"/>
      <c r="C221" s="45">
        <v>1136019</v>
      </c>
      <c r="D221" s="29">
        <v>1047866</v>
      </c>
      <c r="E221" s="55" t="s">
        <v>5056</v>
      </c>
      <c r="F221" s="30" t="s">
        <v>5500</v>
      </c>
      <c r="G221" s="101" t="s">
        <v>42</v>
      </c>
      <c r="H221" s="157" t="s">
        <v>4781</v>
      </c>
      <c r="I221" s="27"/>
      <c r="J221" s="27"/>
      <c r="K221" s="27"/>
      <c r="L221" s="27"/>
      <c r="M221" s="27"/>
      <c r="N221" s="29">
        <f t="shared" si="44"/>
        <v>1047866</v>
      </c>
      <c r="O221" s="29" t="str">
        <f t="shared" si="45"/>
        <v/>
      </c>
      <c r="P221" s="29" t="str">
        <f t="shared" si="46"/>
        <v/>
      </c>
      <c r="Q221" s="29" t="str">
        <f t="shared" si="47"/>
        <v/>
      </c>
      <c r="R221" s="29" t="str">
        <f t="shared" si="48"/>
        <v/>
      </c>
      <c r="S221" s="29" t="str">
        <f t="shared" si="49"/>
        <v/>
      </c>
      <c r="T221" s="29" t="str">
        <f t="shared" si="50"/>
        <v/>
      </c>
      <c r="U221" s="27"/>
      <c r="V221" s="45">
        <v>1135763</v>
      </c>
      <c r="W221" s="38" t="s">
        <v>157</v>
      </c>
      <c r="X221" s="37" t="s">
        <v>158</v>
      </c>
      <c r="Y221" s="27"/>
      <c r="Z221" s="33">
        <v>3236</v>
      </c>
      <c r="AA221" s="27"/>
      <c r="AB221" s="33">
        <f t="shared" si="51"/>
        <v>3236</v>
      </c>
      <c r="AC221" s="27"/>
      <c r="AD221" s="145">
        <f t="shared" si="43"/>
        <v>2696.6669999999999</v>
      </c>
      <c r="AE221" s="27"/>
      <c r="AF221" s="27"/>
      <c r="AG221" s="27"/>
      <c r="AH221" s="27"/>
      <c r="AI221" s="29">
        <v>0.184</v>
      </c>
      <c r="AJ221" s="29">
        <v>1.0231200000000001E-4</v>
      </c>
      <c r="AK221" s="29">
        <v>500</v>
      </c>
      <c r="AL221" s="29">
        <v>560</v>
      </c>
      <c r="AM221" s="29" t="s">
        <v>28</v>
      </c>
      <c r="AN221" s="158" t="s">
        <v>28</v>
      </c>
      <c r="AO221" s="29" t="s">
        <v>28</v>
      </c>
      <c r="AP221" s="29">
        <v>20</v>
      </c>
      <c r="AQ221" s="29">
        <v>277</v>
      </c>
      <c r="AR221" s="29">
        <v>179</v>
      </c>
      <c r="AS221" s="29">
        <v>95</v>
      </c>
      <c r="AT221" s="29">
        <v>3.78</v>
      </c>
      <c r="AU221" s="29">
        <v>4.7103850000000001E-3</v>
      </c>
      <c r="AV221" s="27"/>
      <c r="AW221" s="102">
        <v>44743</v>
      </c>
      <c r="AX221" s="129" t="s">
        <v>4770</v>
      </c>
      <c r="AY221" s="106"/>
      <c r="BH221" t="str">
        <f t="shared" si="41"/>
        <v>AV</v>
      </c>
      <c r="BJ221" t="str">
        <f t="shared" si="42"/>
        <v>OK</v>
      </c>
      <c r="BK221" s="130">
        <v>3236</v>
      </c>
      <c r="BL221" s="130" t="s">
        <v>37</v>
      </c>
      <c r="BM221" s="131">
        <v>3236</v>
      </c>
      <c r="BN221" s="131" t="s">
        <v>37</v>
      </c>
      <c r="BO221" t="e">
        <v>#N/A</v>
      </c>
      <c r="BP221">
        <v>0</v>
      </c>
    </row>
    <row r="222" spans="1:68" ht="25.2" x14ac:dyDescent="0.3">
      <c r="A222" s="51"/>
      <c r="B222" s="47"/>
      <c r="C222" s="45">
        <v>1136020</v>
      </c>
      <c r="D222" s="29">
        <v>1023014</v>
      </c>
      <c r="E222" s="55" t="s">
        <v>5057</v>
      </c>
      <c r="F222" s="30" t="s">
        <v>5501</v>
      </c>
      <c r="G222" s="101" t="s">
        <v>42</v>
      </c>
      <c r="H222" s="157" t="s">
        <v>4781</v>
      </c>
      <c r="I222" s="27"/>
      <c r="J222" s="27"/>
      <c r="K222" s="27"/>
      <c r="L222" s="27"/>
      <c r="M222" s="27"/>
      <c r="N222" s="29">
        <f t="shared" si="44"/>
        <v>1023014</v>
      </c>
      <c r="O222" s="29" t="str">
        <f t="shared" si="45"/>
        <v/>
      </c>
      <c r="P222" s="29" t="str">
        <f t="shared" si="46"/>
        <v/>
      </c>
      <c r="Q222" s="29" t="str">
        <f t="shared" si="47"/>
        <v/>
      </c>
      <c r="R222" s="29" t="str">
        <f t="shared" si="48"/>
        <v/>
      </c>
      <c r="S222" s="29" t="str">
        <f t="shared" si="49"/>
        <v/>
      </c>
      <c r="T222" s="29" t="str">
        <f t="shared" si="50"/>
        <v/>
      </c>
      <c r="U222" s="27"/>
      <c r="V222" s="45">
        <v>1135764</v>
      </c>
      <c r="W222" s="38" t="s">
        <v>157</v>
      </c>
      <c r="X222" s="37" t="s">
        <v>158</v>
      </c>
      <c r="Y222" s="27"/>
      <c r="Z222" s="33">
        <v>1203</v>
      </c>
      <c r="AA222" s="27"/>
      <c r="AB222" s="33">
        <f t="shared" si="51"/>
        <v>1203</v>
      </c>
      <c r="AC222" s="27"/>
      <c r="AD222" s="145">
        <f t="shared" si="43"/>
        <v>1002.5</v>
      </c>
      <c r="AE222" s="27"/>
      <c r="AF222" s="27"/>
      <c r="AG222" s="27"/>
      <c r="AH222" s="27"/>
      <c r="AI222" s="29">
        <v>4.4999999999999998E-2</v>
      </c>
      <c r="AJ222" s="29">
        <v>3.4999999999999997E-5</v>
      </c>
      <c r="AK222" s="29">
        <v>3400</v>
      </c>
      <c r="AL222" s="29">
        <v>0</v>
      </c>
      <c r="AM222" s="29" t="s">
        <v>28</v>
      </c>
      <c r="AN222" s="158" t="s">
        <v>28</v>
      </c>
      <c r="AO222" s="29" t="s">
        <v>28</v>
      </c>
      <c r="AP222" s="29">
        <v>100</v>
      </c>
      <c r="AQ222" s="29">
        <v>277</v>
      </c>
      <c r="AR222" s="29">
        <v>179</v>
      </c>
      <c r="AS222" s="29">
        <v>95</v>
      </c>
      <c r="AT222" s="29">
        <v>4.5999999999999996</v>
      </c>
      <c r="AU222" s="29">
        <v>4.7103850000000001E-3</v>
      </c>
      <c r="AV222" s="27"/>
      <c r="AW222" s="102">
        <v>44743</v>
      </c>
      <c r="AX222" s="129" t="s">
        <v>4770</v>
      </c>
      <c r="AY222" s="106"/>
      <c r="BH222" t="str">
        <f t="shared" si="41"/>
        <v>AV</v>
      </c>
      <c r="BJ222" t="str">
        <f t="shared" si="42"/>
        <v>OK</v>
      </c>
      <c r="BK222" s="130">
        <v>1203</v>
      </c>
      <c r="BL222" s="130" t="s">
        <v>37</v>
      </c>
      <c r="BM222" s="131">
        <v>1203</v>
      </c>
      <c r="BN222" s="131" t="s">
        <v>37</v>
      </c>
      <c r="BO222" t="e">
        <v>#N/A</v>
      </c>
      <c r="BP222">
        <v>0</v>
      </c>
    </row>
    <row r="223" spans="1:68" ht="25.2" x14ac:dyDescent="0.3">
      <c r="A223" s="51"/>
      <c r="B223" s="47"/>
      <c r="C223" s="45">
        <v>1136021</v>
      </c>
      <c r="D223" s="29"/>
      <c r="E223" s="55" t="s">
        <v>5058</v>
      </c>
      <c r="F223" s="30" t="s">
        <v>5502</v>
      </c>
      <c r="G223" s="101" t="s">
        <v>47</v>
      </c>
      <c r="H223" s="157" t="s">
        <v>4781</v>
      </c>
      <c r="I223" s="27"/>
      <c r="J223" s="27"/>
      <c r="K223" s="27"/>
      <c r="L223" s="27"/>
      <c r="M223" s="27"/>
      <c r="N223" s="29" t="str">
        <f t="shared" si="44"/>
        <v/>
      </c>
      <c r="O223" s="29" t="str">
        <f t="shared" si="45"/>
        <v/>
      </c>
      <c r="P223" s="29" t="str">
        <f t="shared" si="46"/>
        <v/>
      </c>
      <c r="Q223" s="29" t="str">
        <f t="shared" si="47"/>
        <v/>
      </c>
      <c r="R223" s="29" t="str">
        <f t="shared" si="48"/>
        <v/>
      </c>
      <c r="S223" s="29" t="str">
        <f t="shared" si="49"/>
        <v/>
      </c>
      <c r="T223" s="29" t="str">
        <f t="shared" si="50"/>
        <v/>
      </c>
      <c r="U223" s="27"/>
      <c r="V223" s="27"/>
      <c r="W223" s="38" t="s">
        <v>157</v>
      </c>
      <c r="X223" s="37" t="s">
        <v>158</v>
      </c>
      <c r="Y223" s="27"/>
      <c r="Z223" s="33">
        <v>1490</v>
      </c>
      <c r="AA223" s="27"/>
      <c r="AB223" s="33">
        <f t="shared" si="51"/>
        <v>1490</v>
      </c>
      <c r="AC223" s="27"/>
      <c r="AD223" s="145">
        <f t="shared" si="43"/>
        <v>1241.6669999999999</v>
      </c>
      <c r="AE223" s="27"/>
      <c r="AF223" s="27"/>
      <c r="AG223" s="27"/>
      <c r="AH223" s="27"/>
      <c r="AI223" s="29"/>
      <c r="AJ223" s="29"/>
      <c r="AK223" s="29">
        <v>400</v>
      </c>
      <c r="AL223" s="29">
        <v>0</v>
      </c>
      <c r="AM223" s="29" t="s">
        <v>28</v>
      </c>
      <c r="AN223" s="158" t="s">
        <v>28</v>
      </c>
      <c r="AO223" s="29" t="s">
        <v>28</v>
      </c>
      <c r="AP223" s="29">
        <v>80</v>
      </c>
      <c r="AQ223" s="29"/>
      <c r="AR223" s="29"/>
      <c r="AS223" s="29"/>
      <c r="AT223" s="29"/>
      <c r="AU223" s="29"/>
      <c r="AV223" s="27"/>
      <c r="AW223" s="102">
        <v>44743</v>
      </c>
      <c r="AX223" s="129" t="s">
        <v>4770</v>
      </c>
      <c r="AY223" s="106"/>
      <c r="BH223" t="str">
        <f t="shared" si="41"/>
        <v>AV</v>
      </c>
      <c r="BJ223" t="str">
        <f t="shared" si="42"/>
        <v>OK</v>
      </c>
      <c r="BK223" s="130" t="s">
        <v>5289</v>
      </c>
      <c r="BL223" s="130" t="s">
        <v>37</v>
      </c>
      <c r="BM223" s="131" t="s">
        <v>33</v>
      </c>
      <c r="BN223" s="131" t="e">
        <v>#VALUE!</v>
      </c>
      <c r="BO223" t="e">
        <v>#N/A</v>
      </c>
      <c r="BP223">
        <v>0</v>
      </c>
    </row>
    <row r="224" spans="1:68" ht="25.2" x14ac:dyDescent="0.3">
      <c r="A224" s="51"/>
      <c r="B224" s="47"/>
      <c r="C224" s="45">
        <v>1136022</v>
      </c>
      <c r="D224" s="29">
        <v>1023016</v>
      </c>
      <c r="E224" s="55" t="s">
        <v>5059</v>
      </c>
      <c r="F224" s="30" t="s">
        <v>5503</v>
      </c>
      <c r="G224" s="101" t="s">
        <v>42</v>
      </c>
      <c r="H224" s="157" t="s">
        <v>4781</v>
      </c>
      <c r="I224" s="27"/>
      <c r="J224" s="27"/>
      <c r="K224" s="27"/>
      <c r="L224" s="27"/>
      <c r="M224" s="27"/>
      <c r="N224" s="29">
        <f t="shared" si="44"/>
        <v>1023016</v>
      </c>
      <c r="O224" s="29" t="str">
        <f t="shared" si="45"/>
        <v/>
      </c>
      <c r="P224" s="29" t="str">
        <f t="shared" si="46"/>
        <v/>
      </c>
      <c r="Q224" s="29" t="str">
        <f t="shared" si="47"/>
        <v/>
      </c>
      <c r="R224" s="29" t="str">
        <f t="shared" si="48"/>
        <v/>
      </c>
      <c r="S224" s="29" t="str">
        <f t="shared" si="49"/>
        <v/>
      </c>
      <c r="T224" s="29" t="str">
        <f t="shared" si="50"/>
        <v/>
      </c>
      <c r="U224" s="27"/>
      <c r="V224" s="45">
        <v>1135766</v>
      </c>
      <c r="W224" s="38" t="s">
        <v>157</v>
      </c>
      <c r="X224" s="37" t="s">
        <v>158</v>
      </c>
      <c r="Y224" s="27"/>
      <c r="Z224" s="33">
        <v>1550</v>
      </c>
      <c r="AA224" s="27"/>
      <c r="AB224" s="33">
        <f t="shared" si="51"/>
        <v>1550</v>
      </c>
      <c r="AC224" s="27"/>
      <c r="AD224" s="145">
        <f t="shared" si="43"/>
        <v>1291.6669999999999</v>
      </c>
      <c r="AE224" s="27"/>
      <c r="AF224" s="27"/>
      <c r="AG224" s="27"/>
      <c r="AH224" s="27"/>
      <c r="AI224" s="29">
        <v>7.0000000000000007E-2</v>
      </c>
      <c r="AJ224" s="29">
        <v>4.4351999999999998E-5</v>
      </c>
      <c r="AK224" s="29">
        <v>7475</v>
      </c>
      <c r="AL224" s="29">
        <v>7500</v>
      </c>
      <c r="AM224" s="29" t="s">
        <v>28</v>
      </c>
      <c r="AN224" s="158" t="s">
        <v>28</v>
      </c>
      <c r="AO224" s="29" t="s">
        <v>28</v>
      </c>
      <c r="AP224" s="29">
        <v>50</v>
      </c>
      <c r="AQ224" s="29">
        <v>185</v>
      </c>
      <c r="AR224" s="29">
        <v>92</v>
      </c>
      <c r="AS224" s="29">
        <v>185</v>
      </c>
      <c r="AT224" s="29">
        <v>3.56</v>
      </c>
      <c r="AU224" s="29">
        <v>3.1486999999999999E-3</v>
      </c>
      <c r="AV224" s="27"/>
      <c r="AW224" s="102">
        <v>44743</v>
      </c>
      <c r="AX224" s="129" t="s">
        <v>4770</v>
      </c>
      <c r="AY224" s="106"/>
      <c r="BH224" t="str">
        <f t="shared" si="41"/>
        <v>AV</v>
      </c>
      <c r="BJ224" t="str">
        <f t="shared" si="42"/>
        <v>OK</v>
      </c>
      <c r="BK224" s="130">
        <v>1550</v>
      </c>
      <c r="BL224" s="130" t="s">
        <v>37</v>
      </c>
      <c r="BM224" s="131">
        <v>1550</v>
      </c>
      <c r="BN224" s="131" t="s">
        <v>37</v>
      </c>
      <c r="BO224" t="e">
        <v>#N/A</v>
      </c>
      <c r="BP224">
        <v>0</v>
      </c>
    </row>
    <row r="225" spans="1:68" ht="25.2" x14ac:dyDescent="0.3">
      <c r="A225" s="51"/>
      <c r="B225" s="47"/>
      <c r="C225" s="45">
        <v>1136023</v>
      </c>
      <c r="D225" s="29"/>
      <c r="E225" s="55" t="s">
        <v>5060</v>
      </c>
      <c r="F225" s="30" t="s">
        <v>5504</v>
      </c>
      <c r="G225" s="101" t="s">
        <v>47</v>
      </c>
      <c r="H225" s="157" t="s">
        <v>4781</v>
      </c>
      <c r="I225" s="27"/>
      <c r="J225" s="27"/>
      <c r="K225" s="27"/>
      <c r="L225" s="27"/>
      <c r="M225" s="27"/>
      <c r="N225" s="29" t="str">
        <f t="shared" si="44"/>
        <v/>
      </c>
      <c r="O225" s="29" t="str">
        <f t="shared" si="45"/>
        <v/>
      </c>
      <c r="P225" s="29" t="str">
        <f t="shared" si="46"/>
        <v/>
      </c>
      <c r="Q225" s="29" t="str">
        <f t="shared" si="47"/>
        <v/>
      </c>
      <c r="R225" s="29" t="str">
        <f t="shared" si="48"/>
        <v/>
      </c>
      <c r="S225" s="29" t="str">
        <f t="shared" si="49"/>
        <v/>
      </c>
      <c r="T225" s="29" t="str">
        <f t="shared" si="50"/>
        <v/>
      </c>
      <c r="U225" s="27"/>
      <c r="V225" s="27"/>
      <c r="W225" s="38" t="s">
        <v>157</v>
      </c>
      <c r="X225" s="37" t="s">
        <v>158</v>
      </c>
      <c r="Y225" s="27"/>
      <c r="Z225" s="33">
        <v>2990</v>
      </c>
      <c r="AA225" s="27"/>
      <c r="AB225" s="33">
        <f t="shared" si="51"/>
        <v>2990</v>
      </c>
      <c r="AC225" s="27"/>
      <c r="AD225" s="145">
        <f t="shared" si="43"/>
        <v>2491.6669999999999</v>
      </c>
      <c r="AE225" s="27"/>
      <c r="AF225" s="27"/>
      <c r="AG225" s="27"/>
      <c r="AH225" s="27"/>
      <c r="AI225" s="29"/>
      <c r="AJ225" s="29"/>
      <c r="AK225" s="29">
        <v>0</v>
      </c>
      <c r="AL225" s="29">
        <v>0</v>
      </c>
      <c r="AM225" s="29" t="s">
        <v>28</v>
      </c>
      <c r="AN225" s="158" t="s">
        <v>28</v>
      </c>
      <c r="AO225" s="29" t="s">
        <v>28</v>
      </c>
      <c r="AP225" s="29">
        <v>40</v>
      </c>
      <c r="AQ225" s="29"/>
      <c r="AR225" s="29"/>
      <c r="AS225" s="29"/>
      <c r="AT225" s="29"/>
      <c r="AU225" s="29"/>
      <c r="AV225" s="27"/>
      <c r="AW225" s="102">
        <v>44743</v>
      </c>
      <c r="AX225" s="129" t="s">
        <v>4770</v>
      </c>
      <c r="AY225" s="106"/>
      <c r="BH225" t="str">
        <f t="shared" si="41"/>
        <v>AV</v>
      </c>
      <c r="BJ225" t="str">
        <f t="shared" si="42"/>
        <v>OK</v>
      </c>
      <c r="BK225" s="130" t="s">
        <v>5289</v>
      </c>
      <c r="BL225" s="130" t="s">
        <v>37</v>
      </c>
      <c r="BM225" s="131" t="s">
        <v>33</v>
      </c>
      <c r="BN225" s="131" t="e">
        <v>#VALUE!</v>
      </c>
      <c r="BO225" t="e">
        <v>#N/A</v>
      </c>
      <c r="BP225">
        <v>0</v>
      </c>
    </row>
    <row r="226" spans="1:68" ht="25.2" x14ac:dyDescent="0.3">
      <c r="A226" s="51"/>
      <c r="B226" s="47"/>
      <c r="C226" s="45">
        <v>1136024</v>
      </c>
      <c r="D226" s="29">
        <v>1023018</v>
      </c>
      <c r="E226" s="55" t="s">
        <v>5061</v>
      </c>
      <c r="F226" s="30" t="s">
        <v>5505</v>
      </c>
      <c r="G226" s="101" t="s">
        <v>47</v>
      </c>
      <c r="H226" s="157" t="s">
        <v>4781</v>
      </c>
      <c r="I226" s="27"/>
      <c r="J226" s="27"/>
      <c r="K226" s="27"/>
      <c r="L226" s="27"/>
      <c r="M226" s="27"/>
      <c r="N226" s="29">
        <f t="shared" si="44"/>
        <v>1023018</v>
      </c>
      <c r="O226" s="29" t="str">
        <f t="shared" si="45"/>
        <v/>
      </c>
      <c r="P226" s="29" t="str">
        <f t="shared" si="46"/>
        <v/>
      </c>
      <c r="Q226" s="29" t="str">
        <f t="shared" si="47"/>
        <v/>
      </c>
      <c r="R226" s="29" t="str">
        <f t="shared" si="48"/>
        <v/>
      </c>
      <c r="S226" s="29" t="str">
        <f t="shared" si="49"/>
        <v/>
      </c>
      <c r="T226" s="29" t="str">
        <f t="shared" si="50"/>
        <v/>
      </c>
      <c r="U226" s="27"/>
      <c r="V226" s="45">
        <v>1135768</v>
      </c>
      <c r="W226" s="38" t="s">
        <v>157</v>
      </c>
      <c r="X226" s="37" t="s">
        <v>158</v>
      </c>
      <c r="Y226" s="27"/>
      <c r="Z226" s="33">
        <v>3152</v>
      </c>
      <c r="AA226" s="27"/>
      <c r="AB226" s="33">
        <f t="shared" si="51"/>
        <v>3152</v>
      </c>
      <c r="AC226" s="27"/>
      <c r="AD226" s="145">
        <f t="shared" si="43"/>
        <v>2626.6669999999999</v>
      </c>
      <c r="AE226" s="27"/>
      <c r="AF226" s="27"/>
      <c r="AG226" s="27"/>
      <c r="AH226" s="27"/>
      <c r="AI226" s="29">
        <v>0.126</v>
      </c>
      <c r="AJ226" s="29">
        <v>9.0000000000000006E-5</v>
      </c>
      <c r="AK226" s="29">
        <v>40</v>
      </c>
      <c r="AL226" s="29">
        <v>160</v>
      </c>
      <c r="AM226" s="29" t="s">
        <v>28</v>
      </c>
      <c r="AN226" s="158" t="s">
        <v>28</v>
      </c>
      <c r="AO226" s="29" t="s">
        <v>28</v>
      </c>
      <c r="AP226" s="29">
        <v>40</v>
      </c>
      <c r="AQ226" s="29">
        <v>277</v>
      </c>
      <c r="AR226" s="29">
        <v>179</v>
      </c>
      <c r="AS226" s="29">
        <v>95</v>
      </c>
      <c r="AT226" s="29">
        <v>5.14</v>
      </c>
      <c r="AU226" s="29">
        <v>4.7103850000000001E-3</v>
      </c>
      <c r="AV226" s="27"/>
      <c r="AW226" s="102">
        <v>44743</v>
      </c>
      <c r="AX226" s="129" t="s">
        <v>4770</v>
      </c>
      <c r="AY226" s="106"/>
      <c r="BH226" t="str">
        <f t="shared" si="41"/>
        <v>AV</v>
      </c>
      <c r="BJ226" t="str">
        <f t="shared" si="42"/>
        <v>OK</v>
      </c>
      <c r="BK226" s="130">
        <v>3152</v>
      </c>
      <c r="BL226" s="130" t="s">
        <v>37</v>
      </c>
      <c r="BM226" s="131">
        <v>3152</v>
      </c>
      <c r="BN226" s="131" t="s">
        <v>37</v>
      </c>
      <c r="BO226" t="e">
        <v>#N/A</v>
      </c>
      <c r="BP226">
        <v>0</v>
      </c>
    </row>
    <row r="227" spans="1:68" ht="25.2" x14ac:dyDescent="0.3">
      <c r="A227" s="51"/>
      <c r="B227" s="47"/>
      <c r="C227" s="45">
        <v>1136067</v>
      </c>
      <c r="D227" s="29">
        <v>1013906</v>
      </c>
      <c r="E227" s="55"/>
      <c r="F227" s="30" t="s">
        <v>5506</v>
      </c>
      <c r="G227" s="101" t="s">
        <v>42</v>
      </c>
      <c r="H227" s="157" t="s">
        <v>4781</v>
      </c>
      <c r="I227" s="27"/>
      <c r="J227" s="27"/>
      <c r="K227" s="27"/>
      <c r="L227" s="27"/>
      <c r="M227" s="27"/>
      <c r="N227" s="29">
        <f t="shared" si="44"/>
        <v>1013906</v>
      </c>
      <c r="O227" s="29" t="str">
        <f t="shared" si="45"/>
        <v/>
      </c>
      <c r="P227" s="29" t="str">
        <f t="shared" si="46"/>
        <v/>
      </c>
      <c r="Q227" s="29" t="str">
        <f t="shared" si="47"/>
        <v/>
      </c>
      <c r="R227" s="29" t="str">
        <f t="shared" si="48"/>
        <v/>
      </c>
      <c r="S227" s="29" t="str">
        <f t="shared" si="49"/>
        <v/>
      </c>
      <c r="T227" s="29" t="str">
        <f t="shared" si="50"/>
        <v/>
      </c>
      <c r="U227" s="27"/>
      <c r="V227" s="27"/>
      <c r="W227" s="38" t="s">
        <v>157</v>
      </c>
      <c r="X227" s="37" t="s">
        <v>158</v>
      </c>
      <c r="Y227" s="27"/>
      <c r="Z227" s="33">
        <v>675</v>
      </c>
      <c r="AA227" s="27"/>
      <c r="AB227" s="33">
        <f t="shared" si="51"/>
        <v>675</v>
      </c>
      <c r="AC227" s="27"/>
      <c r="AD227" s="145">
        <f t="shared" si="43"/>
        <v>562.5</v>
      </c>
      <c r="AE227" s="27"/>
      <c r="AF227" s="27"/>
      <c r="AG227" s="27"/>
      <c r="AH227" s="27"/>
      <c r="AI227" s="29"/>
      <c r="AJ227" s="29"/>
      <c r="AK227" s="29">
        <v>15000</v>
      </c>
      <c r="AL227" s="29">
        <v>0</v>
      </c>
      <c r="AM227" s="29" t="s">
        <v>28</v>
      </c>
      <c r="AN227" s="158" t="s">
        <v>28</v>
      </c>
      <c r="AO227" s="29" t="s">
        <v>28</v>
      </c>
      <c r="AP227" s="29">
        <v>10</v>
      </c>
      <c r="AQ227" s="29"/>
      <c r="AR227" s="29"/>
      <c r="AS227" s="29"/>
      <c r="AT227" s="29"/>
      <c r="AU227" s="29"/>
      <c r="AV227" s="27"/>
      <c r="AW227" s="102"/>
      <c r="AX227" s="129" t="s">
        <v>4770</v>
      </c>
      <c r="AY227" s="106"/>
      <c r="BH227" t="str">
        <f t="shared" si="41"/>
        <v>AV</v>
      </c>
      <c r="BJ227" t="str">
        <f t="shared" si="42"/>
        <v>OK</v>
      </c>
      <c r="BK227" s="130" t="s">
        <v>5289</v>
      </c>
      <c r="BL227" s="130" t="e">
        <v>#VALUE!</v>
      </c>
      <c r="BM227" s="131">
        <v>675</v>
      </c>
      <c r="BN227" s="131" t="s">
        <v>37</v>
      </c>
      <c r="BO227" t="e">
        <v>#N/A</v>
      </c>
      <c r="BP227">
        <v>0</v>
      </c>
    </row>
    <row r="228" spans="1:68" ht="25.2" x14ac:dyDescent="0.3">
      <c r="A228" s="51"/>
      <c r="B228" s="47"/>
      <c r="C228" s="45">
        <v>1136068</v>
      </c>
      <c r="D228" s="29"/>
      <c r="E228" s="55"/>
      <c r="F228" s="30" t="s">
        <v>5507</v>
      </c>
      <c r="G228" s="101" t="s">
        <v>92</v>
      </c>
      <c r="H228" s="157" t="s">
        <v>4781</v>
      </c>
      <c r="I228" s="27"/>
      <c r="J228" s="27"/>
      <c r="K228" s="27"/>
      <c r="L228" s="27"/>
      <c r="M228" s="27"/>
      <c r="N228" s="29" t="str">
        <f t="shared" si="44"/>
        <v/>
      </c>
      <c r="O228" s="29" t="str">
        <f t="shared" si="45"/>
        <v/>
      </c>
      <c r="P228" s="29" t="str">
        <f t="shared" si="46"/>
        <v/>
      </c>
      <c r="Q228" s="29" t="str">
        <f t="shared" si="47"/>
        <v/>
      </c>
      <c r="R228" s="29" t="str">
        <f t="shared" si="48"/>
        <v/>
      </c>
      <c r="S228" s="29" t="str">
        <f t="shared" si="49"/>
        <v/>
      </c>
      <c r="T228" s="29" t="str">
        <f t="shared" si="50"/>
        <v/>
      </c>
      <c r="U228" s="27"/>
      <c r="V228" s="27"/>
      <c r="W228" s="38" t="s">
        <v>157</v>
      </c>
      <c r="X228" s="37" t="s">
        <v>158</v>
      </c>
      <c r="Y228" s="27"/>
      <c r="Z228" s="33">
        <v>1032</v>
      </c>
      <c r="AA228" s="27"/>
      <c r="AB228" s="33">
        <f t="shared" si="51"/>
        <v>1032</v>
      </c>
      <c r="AC228" s="27"/>
      <c r="AD228" s="145">
        <f t="shared" si="43"/>
        <v>860</v>
      </c>
      <c r="AE228" s="27"/>
      <c r="AF228" s="27"/>
      <c r="AG228" s="27"/>
      <c r="AH228" s="27"/>
      <c r="AI228" s="29"/>
      <c r="AJ228" s="29"/>
      <c r="AK228" s="29">
        <v>10000</v>
      </c>
      <c r="AL228" s="29">
        <v>0</v>
      </c>
      <c r="AM228" s="29" t="s">
        <v>28</v>
      </c>
      <c r="AN228" s="158" t="s">
        <v>28</v>
      </c>
      <c r="AO228" s="29" t="s">
        <v>28</v>
      </c>
      <c r="AP228" s="29">
        <v>80</v>
      </c>
      <c r="AQ228" s="29"/>
      <c r="AR228" s="29"/>
      <c r="AS228" s="29"/>
      <c r="AT228" s="29"/>
      <c r="AU228" s="29"/>
      <c r="AV228" s="27"/>
      <c r="AW228" s="102"/>
      <c r="AX228" s="129" t="s">
        <v>4770</v>
      </c>
      <c r="AY228" s="106"/>
      <c r="BH228" t="str">
        <f t="shared" si="41"/>
        <v>AV</v>
      </c>
      <c r="BJ228" t="str">
        <f t="shared" si="42"/>
        <v>OK</v>
      </c>
      <c r="BK228" s="130" t="s">
        <v>5289</v>
      </c>
      <c r="BL228" s="130" t="s">
        <v>37</v>
      </c>
      <c r="BM228" s="131" t="s">
        <v>33</v>
      </c>
      <c r="BN228" s="131" t="e">
        <v>#VALUE!</v>
      </c>
      <c r="BO228" t="e">
        <v>#N/A</v>
      </c>
      <c r="BP228">
        <v>0</v>
      </c>
    </row>
    <row r="229" spans="1:68" ht="25.2" x14ac:dyDescent="0.3">
      <c r="A229" s="51"/>
      <c r="B229" s="47"/>
      <c r="C229" s="45">
        <v>1136069</v>
      </c>
      <c r="D229" s="29"/>
      <c r="E229" s="55"/>
      <c r="F229" s="30" t="s">
        <v>5508</v>
      </c>
      <c r="G229" s="101" t="s">
        <v>92</v>
      </c>
      <c r="H229" s="157" t="s">
        <v>4781</v>
      </c>
      <c r="I229" s="27"/>
      <c r="J229" s="27"/>
      <c r="K229" s="27"/>
      <c r="L229" s="27"/>
      <c r="M229" s="27"/>
      <c r="N229" s="29" t="str">
        <f t="shared" si="44"/>
        <v/>
      </c>
      <c r="O229" s="29" t="str">
        <f t="shared" si="45"/>
        <v/>
      </c>
      <c r="P229" s="29" t="str">
        <f t="shared" si="46"/>
        <v/>
      </c>
      <c r="Q229" s="29" t="str">
        <f t="shared" si="47"/>
        <v/>
      </c>
      <c r="R229" s="29" t="str">
        <f t="shared" si="48"/>
        <v/>
      </c>
      <c r="S229" s="29" t="str">
        <f t="shared" si="49"/>
        <v/>
      </c>
      <c r="T229" s="29" t="str">
        <f t="shared" si="50"/>
        <v/>
      </c>
      <c r="U229" s="27"/>
      <c r="V229" s="27"/>
      <c r="W229" s="38" t="s">
        <v>157</v>
      </c>
      <c r="X229" s="37" t="s">
        <v>158</v>
      </c>
      <c r="Y229" s="27"/>
      <c r="Z229" s="33">
        <v>1182</v>
      </c>
      <c r="AA229" s="27"/>
      <c r="AB229" s="33">
        <f t="shared" si="51"/>
        <v>1182</v>
      </c>
      <c r="AC229" s="27"/>
      <c r="AD229" s="145">
        <f t="shared" si="43"/>
        <v>985</v>
      </c>
      <c r="AE229" s="27"/>
      <c r="AF229" s="27"/>
      <c r="AG229" s="27"/>
      <c r="AH229" s="27"/>
      <c r="AI229" s="29"/>
      <c r="AJ229" s="29"/>
      <c r="AK229" s="29">
        <v>1600</v>
      </c>
      <c r="AL229" s="29">
        <v>0</v>
      </c>
      <c r="AM229" s="29" t="s">
        <v>28</v>
      </c>
      <c r="AN229" s="158" t="s">
        <v>28</v>
      </c>
      <c r="AO229" s="29" t="s">
        <v>28</v>
      </c>
      <c r="AP229" s="29">
        <v>50</v>
      </c>
      <c r="AQ229" s="29"/>
      <c r="AR229" s="29"/>
      <c r="AS229" s="29"/>
      <c r="AT229" s="29"/>
      <c r="AU229" s="29"/>
      <c r="AV229" s="27"/>
      <c r="AW229" s="102"/>
      <c r="AX229" s="129" t="s">
        <v>4770</v>
      </c>
      <c r="AY229" s="106"/>
      <c r="BH229" t="str">
        <f t="shared" ref="BH229:BH292" si="52">IF(OR(H229="Регулярный ассортимент",AK229&gt;0,AL229&gt;0),"AV","")</f>
        <v>AV</v>
      </c>
      <c r="BJ229" t="str">
        <f t="shared" ref="BJ229:BJ292" si="53">IF(AB229-Z229=0,"OK")</f>
        <v>OK</v>
      </c>
      <c r="BK229" s="130" t="s">
        <v>5289</v>
      </c>
      <c r="BL229" s="130" t="s">
        <v>37</v>
      </c>
      <c r="BM229" s="131" t="s">
        <v>33</v>
      </c>
      <c r="BN229" s="131" t="e">
        <v>#VALUE!</v>
      </c>
      <c r="BO229" t="e">
        <v>#N/A</v>
      </c>
      <c r="BP229">
        <v>0</v>
      </c>
    </row>
    <row r="230" spans="1:68" ht="25.2" x14ac:dyDescent="0.3">
      <c r="A230" s="51"/>
      <c r="B230" s="47"/>
      <c r="C230" s="45">
        <v>1136070</v>
      </c>
      <c r="D230" s="29">
        <v>1084671</v>
      </c>
      <c r="E230" s="55"/>
      <c r="F230" s="30" t="s">
        <v>5509</v>
      </c>
      <c r="G230" s="101" t="s">
        <v>92</v>
      </c>
      <c r="H230" s="157" t="s">
        <v>4781</v>
      </c>
      <c r="I230" s="27"/>
      <c r="J230" s="27"/>
      <c r="K230" s="27"/>
      <c r="L230" s="27"/>
      <c r="M230" s="27"/>
      <c r="N230" s="29">
        <f t="shared" si="44"/>
        <v>1084671</v>
      </c>
      <c r="O230" s="29" t="str">
        <f t="shared" si="45"/>
        <v/>
      </c>
      <c r="P230" s="29" t="str">
        <f t="shared" si="46"/>
        <v/>
      </c>
      <c r="Q230" s="29" t="str">
        <f t="shared" si="47"/>
        <v/>
      </c>
      <c r="R230" s="29" t="str">
        <f t="shared" si="48"/>
        <v/>
      </c>
      <c r="S230" s="29" t="str">
        <f t="shared" si="49"/>
        <v/>
      </c>
      <c r="T230" s="29" t="str">
        <f t="shared" si="50"/>
        <v/>
      </c>
      <c r="U230" s="27"/>
      <c r="V230" s="27"/>
      <c r="W230" s="38" t="s">
        <v>157</v>
      </c>
      <c r="X230" s="37" t="s">
        <v>158</v>
      </c>
      <c r="Y230" s="27"/>
      <c r="Z230" s="33">
        <v>331.66</v>
      </c>
      <c r="AA230" s="27"/>
      <c r="AB230" s="33">
        <f t="shared" si="51"/>
        <v>331.66</v>
      </c>
      <c r="AC230" s="27"/>
      <c r="AD230" s="145">
        <f t="shared" si="43"/>
        <v>276.38299999999998</v>
      </c>
      <c r="AE230" s="27"/>
      <c r="AF230" s="27"/>
      <c r="AG230" s="27"/>
      <c r="AH230" s="27"/>
      <c r="AI230" s="29"/>
      <c r="AJ230" s="29"/>
      <c r="AK230" s="29">
        <v>0</v>
      </c>
      <c r="AL230" s="29">
        <v>0</v>
      </c>
      <c r="AM230" s="29" t="s">
        <v>28</v>
      </c>
      <c r="AN230" s="158" t="s">
        <v>28</v>
      </c>
      <c r="AO230" s="29" t="s">
        <v>28</v>
      </c>
      <c r="AP230" s="29">
        <v>100</v>
      </c>
      <c r="AQ230" s="29"/>
      <c r="AR230" s="29"/>
      <c r="AS230" s="29"/>
      <c r="AT230" s="29"/>
      <c r="AU230" s="29"/>
      <c r="AV230" s="27"/>
      <c r="AW230" s="102"/>
      <c r="AX230" s="129" t="s">
        <v>4770</v>
      </c>
      <c r="AY230" s="106"/>
      <c r="BH230" t="str">
        <f t="shared" si="52"/>
        <v>AV</v>
      </c>
      <c r="BJ230" t="str">
        <f t="shared" si="53"/>
        <v>OK</v>
      </c>
      <c r="BK230" s="130" t="s">
        <v>5289</v>
      </c>
      <c r="BL230" s="130" t="s">
        <v>37</v>
      </c>
      <c r="BM230" s="131">
        <v>331.66</v>
      </c>
      <c r="BN230" s="131" t="e">
        <v>#VALUE!</v>
      </c>
      <c r="BO230" t="e">
        <v>#N/A</v>
      </c>
      <c r="BP230">
        <v>0</v>
      </c>
    </row>
    <row r="231" spans="1:68" ht="25.2" x14ac:dyDescent="0.3">
      <c r="A231" s="51"/>
      <c r="B231" s="47"/>
      <c r="C231" s="45">
        <v>1136071</v>
      </c>
      <c r="D231" s="29"/>
      <c r="E231" s="55"/>
      <c r="F231" s="30" t="s">
        <v>5727</v>
      </c>
      <c r="G231" s="101" t="s">
        <v>92</v>
      </c>
      <c r="H231" s="157" t="s">
        <v>4781</v>
      </c>
      <c r="I231" s="27"/>
      <c r="J231" s="27"/>
      <c r="K231" s="27"/>
      <c r="L231" s="27"/>
      <c r="M231" s="27"/>
      <c r="N231" s="29" t="str">
        <f t="shared" si="44"/>
        <v/>
      </c>
      <c r="O231" s="29" t="str">
        <f t="shared" si="45"/>
        <v/>
      </c>
      <c r="P231" s="29" t="str">
        <f t="shared" si="46"/>
        <v/>
      </c>
      <c r="Q231" s="29" t="str">
        <f t="shared" si="47"/>
        <v/>
      </c>
      <c r="R231" s="29" t="str">
        <f t="shared" si="48"/>
        <v/>
      </c>
      <c r="S231" s="29" t="str">
        <f t="shared" si="49"/>
        <v/>
      </c>
      <c r="T231" s="29" t="str">
        <f t="shared" si="50"/>
        <v/>
      </c>
      <c r="U231" s="27"/>
      <c r="V231" s="27"/>
      <c r="W231" s="38" t="s">
        <v>157</v>
      </c>
      <c r="X231" s="37" t="s">
        <v>158</v>
      </c>
      <c r="Y231" s="27"/>
      <c r="Z231" s="33">
        <v>520</v>
      </c>
      <c r="AA231" s="27"/>
      <c r="AB231" s="33">
        <f t="shared" si="51"/>
        <v>520</v>
      </c>
      <c r="AC231" s="27"/>
      <c r="AD231" s="145">
        <f t="shared" si="43"/>
        <v>433.33300000000003</v>
      </c>
      <c r="AE231" s="27"/>
      <c r="AF231" s="27"/>
      <c r="AG231" s="27"/>
      <c r="AH231" s="27"/>
      <c r="AI231" s="29"/>
      <c r="AJ231" s="29"/>
      <c r="AK231" s="29">
        <v>200</v>
      </c>
      <c r="AL231" s="29">
        <v>0</v>
      </c>
      <c r="AM231" s="29" t="s">
        <v>28</v>
      </c>
      <c r="AN231" s="158" t="s">
        <v>28</v>
      </c>
      <c r="AO231" s="29" t="s">
        <v>28</v>
      </c>
      <c r="AP231" s="29">
        <v>10</v>
      </c>
      <c r="AQ231" s="29"/>
      <c r="AR231" s="29"/>
      <c r="AS231" s="29"/>
      <c r="AT231" s="29"/>
      <c r="AU231" s="29"/>
      <c r="AV231" s="27"/>
      <c r="AW231" s="102"/>
      <c r="AX231" s="129" t="s">
        <v>4770</v>
      </c>
      <c r="AY231" s="106"/>
      <c r="BH231" t="str">
        <f t="shared" si="52"/>
        <v>AV</v>
      </c>
      <c r="BJ231" t="str">
        <f t="shared" si="53"/>
        <v>OK</v>
      </c>
      <c r="BK231" s="130" t="s">
        <v>5289</v>
      </c>
      <c r="BL231" s="130" t="s">
        <v>37</v>
      </c>
      <c r="BM231" s="131" t="s">
        <v>33</v>
      </c>
      <c r="BN231" s="131" t="e">
        <v>#VALUE!</v>
      </c>
      <c r="BO231" t="e">
        <v>#N/A</v>
      </c>
      <c r="BP231">
        <v>0</v>
      </c>
    </row>
    <row r="232" spans="1:68" ht="25.2" x14ac:dyDescent="0.3">
      <c r="A232" s="51"/>
      <c r="B232" s="47"/>
      <c r="C232" s="45">
        <v>1136072</v>
      </c>
      <c r="D232" s="29"/>
      <c r="E232" s="55"/>
      <c r="F232" s="30" t="s">
        <v>5728</v>
      </c>
      <c r="G232" s="101" t="s">
        <v>92</v>
      </c>
      <c r="H232" s="157" t="s">
        <v>4781</v>
      </c>
      <c r="I232" s="27"/>
      <c r="J232" s="27"/>
      <c r="K232" s="27"/>
      <c r="L232" s="27"/>
      <c r="M232" s="27"/>
      <c r="N232" s="29" t="str">
        <f t="shared" si="44"/>
        <v/>
      </c>
      <c r="O232" s="29" t="str">
        <f t="shared" si="45"/>
        <v/>
      </c>
      <c r="P232" s="29" t="str">
        <f t="shared" si="46"/>
        <v/>
      </c>
      <c r="Q232" s="29" t="str">
        <f t="shared" si="47"/>
        <v/>
      </c>
      <c r="R232" s="29" t="str">
        <f t="shared" si="48"/>
        <v/>
      </c>
      <c r="S232" s="29" t="str">
        <f t="shared" si="49"/>
        <v/>
      </c>
      <c r="T232" s="29" t="str">
        <f t="shared" si="50"/>
        <v/>
      </c>
      <c r="U232" s="27"/>
      <c r="V232" s="27"/>
      <c r="W232" s="38" t="s">
        <v>157</v>
      </c>
      <c r="X232" s="37" t="s">
        <v>158</v>
      </c>
      <c r="Y232" s="27"/>
      <c r="Z232" s="33">
        <v>790</v>
      </c>
      <c r="AA232" s="27"/>
      <c r="AB232" s="33">
        <f t="shared" si="51"/>
        <v>790</v>
      </c>
      <c r="AC232" s="27"/>
      <c r="AD232" s="145">
        <f t="shared" si="43"/>
        <v>658.33299999999997</v>
      </c>
      <c r="AE232" s="27"/>
      <c r="AF232" s="27"/>
      <c r="AG232" s="27"/>
      <c r="AH232" s="27"/>
      <c r="AI232" s="29"/>
      <c r="AJ232" s="29"/>
      <c r="AK232" s="29">
        <v>100</v>
      </c>
      <c r="AL232" s="29">
        <v>0</v>
      </c>
      <c r="AM232" s="29" t="s">
        <v>28</v>
      </c>
      <c r="AN232" s="158" t="s">
        <v>28</v>
      </c>
      <c r="AO232" s="29" t="s">
        <v>28</v>
      </c>
      <c r="AP232" s="29">
        <v>10</v>
      </c>
      <c r="AQ232" s="29"/>
      <c r="AR232" s="29"/>
      <c r="AS232" s="29"/>
      <c r="AT232" s="29"/>
      <c r="AU232" s="29"/>
      <c r="AV232" s="27"/>
      <c r="AW232" s="102"/>
      <c r="AX232" s="129" t="s">
        <v>4770</v>
      </c>
      <c r="AY232" s="106"/>
      <c r="BH232" t="str">
        <f t="shared" si="52"/>
        <v>AV</v>
      </c>
      <c r="BJ232" t="str">
        <f t="shared" si="53"/>
        <v>OK</v>
      </c>
      <c r="BK232" s="130" t="s">
        <v>5289</v>
      </c>
      <c r="BL232" s="130" t="s">
        <v>37</v>
      </c>
      <c r="BM232" s="131" t="s">
        <v>33</v>
      </c>
      <c r="BN232" s="131" t="e">
        <v>#VALUE!</v>
      </c>
      <c r="BO232" t="e">
        <v>#N/A</v>
      </c>
      <c r="BP232">
        <v>0</v>
      </c>
    </row>
    <row r="233" spans="1:68" ht="25.2" x14ac:dyDescent="0.3">
      <c r="A233" s="51"/>
      <c r="B233" s="47">
        <v>160</v>
      </c>
      <c r="C233" s="45">
        <v>1135769</v>
      </c>
      <c r="D233" s="28">
        <v>1023019</v>
      </c>
      <c r="E233" s="55" t="s">
        <v>5062</v>
      </c>
      <c r="F233" s="30" t="s">
        <v>5510</v>
      </c>
      <c r="G233" s="29" t="s">
        <v>42</v>
      </c>
      <c r="H233" s="157" t="s">
        <v>4781</v>
      </c>
      <c r="I233" s="148"/>
      <c r="J233" s="147"/>
      <c r="K233" s="148"/>
      <c r="L233" s="148"/>
      <c r="M233" s="147"/>
      <c r="N233" s="29">
        <f t="shared" si="44"/>
        <v>1023019</v>
      </c>
      <c r="O233" s="29" t="str">
        <f t="shared" si="45"/>
        <v/>
      </c>
      <c r="P233" s="29" t="str">
        <f t="shared" si="46"/>
        <v/>
      </c>
      <c r="Q233" s="29" t="str">
        <f t="shared" si="47"/>
        <v/>
      </c>
      <c r="R233" s="29" t="str">
        <f t="shared" si="48"/>
        <v/>
      </c>
      <c r="S233" s="29" t="str">
        <f t="shared" si="49"/>
        <v/>
      </c>
      <c r="T233" s="29" t="str">
        <f t="shared" si="50"/>
        <v/>
      </c>
      <c r="U233" s="73"/>
      <c r="V233" s="73"/>
      <c r="W233" s="32" t="s">
        <v>157</v>
      </c>
      <c r="X233" s="29" t="s">
        <v>158</v>
      </c>
      <c r="Y233" s="146"/>
      <c r="Z233" s="33">
        <v>1444</v>
      </c>
      <c r="AA233" s="34"/>
      <c r="AB233" s="33">
        <f t="shared" si="51"/>
        <v>1444</v>
      </c>
      <c r="AC233" s="34"/>
      <c r="AD233" s="145">
        <f t="shared" si="43"/>
        <v>1203.3330000000001</v>
      </c>
      <c r="AE233" s="105"/>
      <c r="AF233" s="34"/>
      <c r="AG233" s="34"/>
      <c r="AH233" s="34"/>
      <c r="AI233" s="29">
        <v>3.2000000000000001E-2</v>
      </c>
      <c r="AJ233" s="29">
        <v>9.8400000000000007E-4</v>
      </c>
      <c r="AK233" s="29">
        <v>10640</v>
      </c>
      <c r="AL233" s="29">
        <v>6000</v>
      </c>
      <c r="AM233" s="29" t="s">
        <v>28</v>
      </c>
      <c r="AN233" s="158" t="s">
        <v>28</v>
      </c>
      <c r="AO233" s="29" t="s">
        <v>28</v>
      </c>
      <c r="AP233" s="29">
        <v>80</v>
      </c>
      <c r="AQ233" s="29">
        <v>130</v>
      </c>
      <c r="AR233" s="29">
        <v>90</v>
      </c>
      <c r="AS233" s="29">
        <v>20</v>
      </c>
      <c r="AT233" s="29">
        <v>2.56</v>
      </c>
      <c r="AU233" s="144">
        <v>7.8720000000000012E-2</v>
      </c>
      <c r="AV233" s="36"/>
      <c r="AW233" s="102">
        <v>44713</v>
      </c>
      <c r="AX233" s="129" t="s">
        <v>4744</v>
      </c>
      <c r="AY233" s="106"/>
      <c r="BH233" t="str">
        <f t="shared" si="52"/>
        <v>AV</v>
      </c>
      <c r="BJ233" t="str">
        <f t="shared" si="53"/>
        <v>OK</v>
      </c>
      <c r="BK233" s="130">
        <v>1444</v>
      </c>
      <c r="BL233" s="130" t="s">
        <v>37</v>
      </c>
      <c r="BM233" s="131">
        <v>1444</v>
      </c>
      <c r="BN233" s="131" t="s">
        <v>37</v>
      </c>
      <c r="BO233">
        <v>1444</v>
      </c>
      <c r="BP233">
        <v>0</v>
      </c>
    </row>
    <row r="234" spans="1:68" ht="25.2" x14ac:dyDescent="0.3">
      <c r="A234" s="51"/>
      <c r="B234" s="47">
        <v>161</v>
      </c>
      <c r="C234" s="45">
        <v>1135770</v>
      </c>
      <c r="D234" s="28">
        <v>1023020</v>
      </c>
      <c r="E234" s="55" t="s">
        <v>5063</v>
      </c>
      <c r="F234" s="30" t="s">
        <v>5511</v>
      </c>
      <c r="G234" s="29" t="s">
        <v>42</v>
      </c>
      <c r="H234" s="157" t="s">
        <v>4781</v>
      </c>
      <c r="I234" s="148"/>
      <c r="J234" s="147"/>
      <c r="K234" s="148"/>
      <c r="L234" s="148"/>
      <c r="M234" s="147"/>
      <c r="N234" s="29">
        <f t="shared" si="44"/>
        <v>1023020</v>
      </c>
      <c r="O234" s="29" t="str">
        <f t="shared" si="45"/>
        <v/>
      </c>
      <c r="P234" s="29" t="str">
        <f t="shared" si="46"/>
        <v/>
      </c>
      <c r="Q234" s="29" t="str">
        <f t="shared" si="47"/>
        <v/>
      </c>
      <c r="R234" s="29" t="str">
        <f t="shared" si="48"/>
        <v/>
      </c>
      <c r="S234" s="29" t="str">
        <f t="shared" si="49"/>
        <v/>
      </c>
      <c r="T234" s="29" t="str">
        <f t="shared" si="50"/>
        <v/>
      </c>
      <c r="U234" s="73"/>
      <c r="V234" s="73"/>
      <c r="W234" s="32" t="s">
        <v>157</v>
      </c>
      <c r="X234" s="29" t="s">
        <v>158</v>
      </c>
      <c r="Y234" s="146"/>
      <c r="Z234" s="33">
        <v>1633</v>
      </c>
      <c r="AA234" s="34"/>
      <c r="AB234" s="33">
        <f t="shared" si="51"/>
        <v>1633</v>
      </c>
      <c r="AC234" s="34"/>
      <c r="AD234" s="145">
        <f t="shared" si="43"/>
        <v>1360.8330000000001</v>
      </c>
      <c r="AE234" s="105"/>
      <c r="AF234" s="34"/>
      <c r="AG234" s="34"/>
      <c r="AH234" s="34"/>
      <c r="AI234" s="29">
        <v>6.3E-2</v>
      </c>
      <c r="AJ234" s="29">
        <v>4.3999999999999999E-5</v>
      </c>
      <c r="AK234" s="29">
        <v>3450</v>
      </c>
      <c r="AL234" s="29">
        <v>2000</v>
      </c>
      <c r="AM234" s="29" t="s">
        <v>28</v>
      </c>
      <c r="AN234" s="158" t="s">
        <v>28</v>
      </c>
      <c r="AO234" s="29" t="s">
        <v>28</v>
      </c>
      <c r="AP234" s="29">
        <v>50</v>
      </c>
      <c r="AQ234" s="29">
        <v>185</v>
      </c>
      <c r="AR234" s="29">
        <v>92</v>
      </c>
      <c r="AS234" s="29">
        <v>185</v>
      </c>
      <c r="AT234" s="29">
        <v>3.15</v>
      </c>
      <c r="AU234" s="144">
        <v>2.2000000000000001E-3</v>
      </c>
      <c r="AV234" s="36"/>
      <c r="AW234" s="102">
        <v>44713</v>
      </c>
      <c r="AX234" s="129" t="s">
        <v>4744</v>
      </c>
      <c r="AY234" s="106"/>
      <c r="BH234" t="str">
        <f t="shared" si="52"/>
        <v>AV</v>
      </c>
      <c r="BJ234" t="str">
        <f t="shared" si="53"/>
        <v>OK</v>
      </c>
      <c r="BK234" s="130">
        <v>1633</v>
      </c>
      <c r="BL234" s="130" t="s">
        <v>37</v>
      </c>
      <c r="BM234" s="131">
        <v>1633</v>
      </c>
      <c r="BN234" s="131" t="s">
        <v>37</v>
      </c>
      <c r="BO234">
        <v>1633</v>
      </c>
      <c r="BP234">
        <v>0</v>
      </c>
    </row>
    <row r="235" spans="1:68" ht="25.2" x14ac:dyDescent="0.3">
      <c r="A235" s="51"/>
      <c r="B235" s="47">
        <v>162</v>
      </c>
      <c r="C235" s="45">
        <v>1135771</v>
      </c>
      <c r="D235" s="28">
        <v>1023021</v>
      </c>
      <c r="E235" s="55" t="s">
        <v>5064</v>
      </c>
      <c r="F235" s="30" t="s">
        <v>5512</v>
      </c>
      <c r="G235" s="29" t="s">
        <v>47</v>
      </c>
      <c r="H235" s="157" t="s">
        <v>4781</v>
      </c>
      <c r="I235" s="148"/>
      <c r="J235" s="147"/>
      <c r="K235" s="148"/>
      <c r="L235" s="148"/>
      <c r="M235" s="147"/>
      <c r="N235" s="29">
        <f t="shared" si="44"/>
        <v>1023021</v>
      </c>
      <c r="O235" s="29" t="str">
        <f t="shared" si="45"/>
        <v/>
      </c>
      <c r="P235" s="29" t="str">
        <f t="shared" si="46"/>
        <v/>
      </c>
      <c r="Q235" s="29" t="str">
        <f t="shared" si="47"/>
        <v/>
      </c>
      <c r="R235" s="29" t="str">
        <f t="shared" si="48"/>
        <v/>
      </c>
      <c r="S235" s="29" t="str">
        <f t="shared" si="49"/>
        <v/>
      </c>
      <c r="T235" s="29" t="str">
        <f t="shared" si="50"/>
        <v/>
      </c>
      <c r="U235" s="73"/>
      <c r="V235" s="73"/>
      <c r="W235" s="32" t="s">
        <v>157</v>
      </c>
      <c r="X235" s="29" t="s">
        <v>158</v>
      </c>
      <c r="Y235" s="146"/>
      <c r="Z235" s="33">
        <v>2058</v>
      </c>
      <c r="AA235" s="34"/>
      <c r="AB235" s="33">
        <f t="shared" si="51"/>
        <v>2058</v>
      </c>
      <c r="AC235" s="34"/>
      <c r="AD235" s="145">
        <f t="shared" si="43"/>
        <v>1715</v>
      </c>
      <c r="AE235" s="105"/>
      <c r="AF235" s="34"/>
      <c r="AG235" s="34"/>
      <c r="AH235" s="34"/>
      <c r="AI235" s="29">
        <v>0.108</v>
      </c>
      <c r="AJ235" s="29">
        <v>1.26E-4</v>
      </c>
      <c r="AK235" s="29">
        <v>1720</v>
      </c>
      <c r="AL235" s="29">
        <v>1000</v>
      </c>
      <c r="AM235" s="29" t="s">
        <v>28</v>
      </c>
      <c r="AN235" s="158" t="s">
        <v>28</v>
      </c>
      <c r="AO235" s="29" t="s">
        <v>28</v>
      </c>
      <c r="AP235" s="29">
        <v>40</v>
      </c>
      <c r="AQ235" s="29">
        <v>185</v>
      </c>
      <c r="AR235" s="29">
        <v>92</v>
      </c>
      <c r="AS235" s="29">
        <v>185</v>
      </c>
      <c r="AT235" s="29">
        <v>4.32</v>
      </c>
      <c r="AU235" s="144">
        <v>5.0400000000000002E-3</v>
      </c>
      <c r="AV235" s="36"/>
      <c r="AW235" s="102">
        <v>44713</v>
      </c>
      <c r="AX235" s="129" t="s">
        <v>4744</v>
      </c>
      <c r="AY235" s="106"/>
      <c r="BH235" t="str">
        <f t="shared" si="52"/>
        <v>AV</v>
      </c>
      <c r="BJ235" t="str">
        <f t="shared" si="53"/>
        <v>OK</v>
      </c>
      <c r="BK235" s="130">
        <v>2058</v>
      </c>
      <c r="BL235" s="130" t="s">
        <v>37</v>
      </c>
      <c r="BM235" s="131">
        <v>2058</v>
      </c>
      <c r="BN235" s="131" t="s">
        <v>37</v>
      </c>
      <c r="BO235">
        <v>2058</v>
      </c>
      <c r="BP235">
        <v>0</v>
      </c>
    </row>
    <row r="236" spans="1:68" ht="25.2" x14ac:dyDescent="0.3">
      <c r="A236" s="51"/>
      <c r="B236" s="47">
        <v>163</v>
      </c>
      <c r="C236" s="45">
        <v>1135772</v>
      </c>
      <c r="D236" s="28">
        <v>1023022</v>
      </c>
      <c r="E236" s="55" t="s">
        <v>5065</v>
      </c>
      <c r="F236" s="30" t="s">
        <v>5513</v>
      </c>
      <c r="G236" s="29" t="s">
        <v>47</v>
      </c>
      <c r="H236" s="157" t="s">
        <v>4781</v>
      </c>
      <c r="I236" s="148"/>
      <c r="J236" s="147"/>
      <c r="K236" s="148"/>
      <c r="L236" s="148"/>
      <c r="M236" s="147"/>
      <c r="N236" s="29">
        <f t="shared" si="44"/>
        <v>1023022</v>
      </c>
      <c r="O236" s="29" t="str">
        <f t="shared" si="45"/>
        <v/>
      </c>
      <c r="P236" s="29" t="str">
        <f t="shared" si="46"/>
        <v/>
      </c>
      <c r="Q236" s="29" t="str">
        <f t="shared" si="47"/>
        <v/>
      </c>
      <c r="R236" s="29" t="str">
        <f t="shared" si="48"/>
        <v/>
      </c>
      <c r="S236" s="29" t="str">
        <f t="shared" si="49"/>
        <v/>
      </c>
      <c r="T236" s="29" t="str">
        <f t="shared" si="50"/>
        <v/>
      </c>
      <c r="U236" s="73"/>
      <c r="V236" s="73"/>
      <c r="W236" s="32" t="s">
        <v>157</v>
      </c>
      <c r="X236" s="29" t="s">
        <v>158</v>
      </c>
      <c r="Y236" s="146"/>
      <c r="Z236" s="33">
        <v>2274</v>
      </c>
      <c r="AA236" s="34"/>
      <c r="AB236" s="33">
        <f t="shared" si="51"/>
        <v>2274</v>
      </c>
      <c r="AC236" s="34"/>
      <c r="AD236" s="145">
        <f t="shared" si="43"/>
        <v>1895</v>
      </c>
      <c r="AE236" s="105"/>
      <c r="AF236" s="34"/>
      <c r="AG236" s="34"/>
      <c r="AH236" s="34"/>
      <c r="AI236" s="29">
        <v>0.12</v>
      </c>
      <c r="AJ236" s="29">
        <v>6.6000000000000005E-5</v>
      </c>
      <c r="AK236" s="29">
        <v>1640</v>
      </c>
      <c r="AL236" s="29">
        <v>1000</v>
      </c>
      <c r="AM236" s="29" t="s">
        <v>28</v>
      </c>
      <c r="AN236" s="158" t="s">
        <v>28</v>
      </c>
      <c r="AO236" s="29" t="s">
        <v>28</v>
      </c>
      <c r="AP236" s="29">
        <v>40</v>
      </c>
      <c r="AQ236" s="29">
        <v>277</v>
      </c>
      <c r="AR236" s="29">
        <v>179</v>
      </c>
      <c r="AS236" s="29">
        <v>95</v>
      </c>
      <c r="AT236" s="29">
        <v>4.8</v>
      </c>
      <c r="AU236" s="144">
        <v>2.64E-3</v>
      </c>
      <c r="AV236" s="36"/>
      <c r="AW236" s="102">
        <v>44713</v>
      </c>
      <c r="AX236" s="129" t="s">
        <v>4744</v>
      </c>
      <c r="AY236" s="106"/>
      <c r="BH236" t="str">
        <f t="shared" si="52"/>
        <v>AV</v>
      </c>
      <c r="BJ236" t="str">
        <f t="shared" si="53"/>
        <v>OK</v>
      </c>
      <c r="BK236" s="130">
        <v>2274</v>
      </c>
      <c r="BL236" s="130" t="s">
        <v>37</v>
      </c>
      <c r="BM236" s="131">
        <v>2274</v>
      </c>
      <c r="BN236" s="131" t="s">
        <v>37</v>
      </c>
      <c r="BO236">
        <v>2274</v>
      </c>
      <c r="BP236">
        <v>0</v>
      </c>
    </row>
    <row r="237" spans="1:68" ht="25.2" x14ac:dyDescent="0.3">
      <c r="A237" s="51"/>
      <c r="B237" s="47">
        <v>164</v>
      </c>
      <c r="C237" s="45">
        <v>1135773</v>
      </c>
      <c r="D237" s="28">
        <v>1047877</v>
      </c>
      <c r="E237" s="55" t="s">
        <v>5066</v>
      </c>
      <c r="F237" s="30" t="s">
        <v>5514</v>
      </c>
      <c r="G237" s="29" t="s">
        <v>47</v>
      </c>
      <c r="H237" s="157" t="s">
        <v>4781</v>
      </c>
      <c r="I237" s="148"/>
      <c r="J237" s="147"/>
      <c r="K237" s="148"/>
      <c r="L237" s="148"/>
      <c r="M237" s="147"/>
      <c r="N237" s="29">
        <f t="shared" si="44"/>
        <v>1047877</v>
      </c>
      <c r="O237" s="29" t="str">
        <f t="shared" si="45"/>
        <v/>
      </c>
      <c r="P237" s="29" t="str">
        <f t="shared" si="46"/>
        <v/>
      </c>
      <c r="Q237" s="29" t="str">
        <f t="shared" si="47"/>
        <v/>
      </c>
      <c r="R237" s="29" t="str">
        <f t="shared" si="48"/>
        <v/>
      </c>
      <c r="S237" s="29" t="str">
        <f t="shared" si="49"/>
        <v/>
      </c>
      <c r="T237" s="29" t="str">
        <f t="shared" si="50"/>
        <v/>
      </c>
      <c r="U237" s="73"/>
      <c r="V237" s="73"/>
      <c r="W237" s="32" t="s">
        <v>157</v>
      </c>
      <c r="X237" s="29" t="s">
        <v>158</v>
      </c>
      <c r="Y237" s="146"/>
      <c r="Z237" s="33">
        <v>4215</v>
      </c>
      <c r="AA237" s="34"/>
      <c r="AB237" s="33">
        <f t="shared" si="51"/>
        <v>4215</v>
      </c>
      <c r="AC237" s="34"/>
      <c r="AD237" s="145">
        <f t="shared" si="43"/>
        <v>3512.5</v>
      </c>
      <c r="AE237" s="105"/>
      <c r="AF237" s="34"/>
      <c r="AG237" s="34"/>
      <c r="AH237" s="34"/>
      <c r="AI237" s="29">
        <v>0.25600000000000001</v>
      </c>
      <c r="AJ237" s="29">
        <v>2.3599999999999999E-4</v>
      </c>
      <c r="AK237" s="29">
        <v>1780</v>
      </c>
      <c r="AL237" s="29">
        <v>1000</v>
      </c>
      <c r="AM237" s="29" t="s">
        <v>28</v>
      </c>
      <c r="AN237" s="158" t="s">
        <v>28</v>
      </c>
      <c r="AO237" s="29" t="s">
        <v>28</v>
      </c>
      <c r="AP237" s="29">
        <v>20</v>
      </c>
      <c r="AQ237" s="29">
        <v>277</v>
      </c>
      <c r="AR237" s="29">
        <v>179</v>
      </c>
      <c r="AS237" s="29">
        <v>95</v>
      </c>
      <c r="AT237" s="29">
        <v>5.12</v>
      </c>
      <c r="AU237" s="144">
        <v>4.7200000000000002E-3</v>
      </c>
      <c r="AV237" s="36"/>
      <c r="AW237" s="102">
        <v>44713</v>
      </c>
      <c r="AX237" s="129" t="s">
        <v>4744</v>
      </c>
      <c r="AY237" s="106"/>
      <c r="BH237" t="str">
        <f t="shared" si="52"/>
        <v>AV</v>
      </c>
      <c r="BJ237" t="str">
        <f t="shared" si="53"/>
        <v>OK</v>
      </c>
      <c r="BK237" s="130">
        <v>4215</v>
      </c>
      <c r="BL237" s="130" t="s">
        <v>37</v>
      </c>
      <c r="BM237" s="131">
        <v>4215</v>
      </c>
      <c r="BN237" s="131" t="s">
        <v>37</v>
      </c>
      <c r="BO237">
        <v>4215</v>
      </c>
      <c r="BP237">
        <v>0</v>
      </c>
    </row>
    <row r="238" spans="1:68" ht="25.2" x14ac:dyDescent="0.3">
      <c r="A238" s="51"/>
      <c r="B238" s="47">
        <v>165</v>
      </c>
      <c r="C238" s="45">
        <v>1135774</v>
      </c>
      <c r="D238" s="28">
        <v>1023023</v>
      </c>
      <c r="E238" s="55" t="s">
        <v>5067</v>
      </c>
      <c r="F238" s="30" t="s">
        <v>5515</v>
      </c>
      <c r="G238" s="29" t="s">
        <v>42</v>
      </c>
      <c r="H238" s="157" t="s">
        <v>4781</v>
      </c>
      <c r="I238" s="148"/>
      <c r="J238" s="147"/>
      <c r="K238" s="148"/>
      <c r="L238" s="148"/>
      <c r="M238" s="147"/>
      <c r="N238" s="29">
        <f t="shared" si="44"/>
        <v>1023023</v>
      </c>
      <c r="O238" s="29" t="str">
        <f t="shared" si="45"/>
        <v/>
      </c>
      <c r="P238" s="29" t="str">
        <f t="shared" si="46"/>
        <v/>
      </c>
      <c r="Q238" s="29" t="str">
        <f t="shared" si="47"/>
        <v/>
      </c>
      <c r="R238" s="29" t="str">
        <f t="shared" si="48"/>
        <v/>
      </c>
      <c r="S238" s="29" t="str">
        <f t="shared" si="49"/>
        <v/>
      </c>
      <c r="T238" s="29" t="str">
        <f t="shared" si="50"/>
        <v/>
      </c>
      <c r="U238" s="73"/>
      <c r="V238" s="73"/>
      <c r="W238" s="32" t="s">
        <v>157</v>
      </c>
      <c r="X238" s="29" t="s">
        <v>158</v>
      </c>
      <c r="Y238" s="146"/>
      <c r="Z238" s="33">
        <v>1228</v>
      </c>
      <c r="AA238" s="34"/>
      <c r="AB238" s="33">
        <f t="shared" si="51"/>
        <v>1228</v>
      </c>
      <c r="AC238" s="34"/>
      <c r="AD238" s="145">
        <f t="shared" si="43"/>
        <v>1023.333</v>
      </c>
      <c r="AE238" s="105"/>
      <c r="AF238" s="34"/>
      <c r="AG238" s="34"/>
      <c r="AH238" s="34"/>
      <c r="AI238" s="29">
        <v>6.0999999999999999E-2</v>
      </c>
      <c r="AJ238" s="29">
        <v>3.6000000000000001E-5</v>
      </c>
      <c r="AK238" s="29">
        <v>2340</v>
      </c>
      <c r="AL238" s="29">
        <v>2030</v>
      </c>
      <c r="AM238" s="29" t="s">
        <v>28</v>
      </c>
      <c r="AN238" s="158" t="s">
        <v>28</v>
      </c>
      <c r="AO238" s="29" t="s">
        <v>28</v>
      </c>
      <c r="AP238" s="29">
        <v>70</v>
      </c>
      <c r="AQ238" s="29">
        <v>280</v>
      </c>
      <c r="AR238" s="29">
        <v>187</v>
      </c>
      <c r="AS238" s="29">
        <v>95</v>
      </c>
      <c r="AT238" s="29">
        <v>4.2699999999999996</v>
      </c>
      <c r="AU238" s="144">
        <v>2.5200000000000001E-3</v>
      </c>
      <c r="AV238" s="36"/>
      <c r="AW238" s="102">
        <v>44713</v>
      </c>
      <c r="AX238" s="129" t="s">
        <v>4744</v>
      </c>
      <c r="AY238" s="106"/>
      <c r="BH238" t="str">
        <f t="shared" si="52"/>
        <v>AV</v>
      </c>
      <c r="BJ238" t="str">
        <f t="shared" si="53"/>
        <v>OK</v>
      </c>
      <c r="BK238" s="130">
        <v>1228</v>
      </c>
      <c r="BL238" s="130" t="s">
        <v>37</v>
      </c>
      <c r="BM238" s="131">
        <v>1228</v>
      </c>
      <c r="BN238" s="131" t="s">
        <v>37</v>
      </c>
      <c r="BO238">
        <v>1228</v>
      </c>
      <c r="BP238">
        <v>0</v>
      </c>
    </row>
    <row r="239" spans="1:68" ht="25.2" x14ac:dyDescent="0.3">
      <c r="A239" s="51"/>
      <c r="B239" s="47">
        <v>166</v>
      </c>
      <c r="C239" s="45">
        <v>1135775</v>
      </c>
      <c r="D239" s="28">
        <v>1023024</v>
      </c>
      <c r="E239" s="55" t="s">
        <v>5068</v>
      </c>
      <c r="F239" s="30" t="s">
        <v>5516</v>
      </c>
      <c r="G239" s="29" t="s">
        <v>47</v>
      </c>
      <c r="H239" s="157" t="s">
        <v>4781</v>
      </c>
      <c r="I239" s="148"/>
      <c r="J239" s="147"/>
      <c r="K239" s="148"/>
      <c r="L239" s="148"/>
      <c r="M239" s="147"/>
      <c r="N239" s="29">
        <f t="shared" si="44"/>
        <v>1023024</v>
      </c>
      <c r="O239" s="29" t="str">
        <f t="shared" si="45"/>
        <v/>
      </c>
      <c r="P239" s="29" t="str">
        <f t="shared" si="46"/>
        <v/>
      </c>
      <c r="Q239" s="29" t="str">
        <f t="shared" si="47"/>
        <v/>
      </c>
      <c r="R239" s="29" t="str">
        <f t="shared" si="48"/>
        <v/>
      </c>
      <c r="S239" s="29" t="str">
        <f t="shared" si="49"/>
        <v/>
      </c>
      <c r="T239" s="29" t="str">
        <f t="shared" si="50"/>
        <v/>
      </c>
      <c r="U239" s="73"/>
      <c r="V239" s="73"/>
      <c r="W239" s="32" t="s">
        <v>157</v>
      </c>
      <c r="X239" s="29" t="s">
        <v>158</v>
      </c>
      <c r="Y239" s="146"/>
      <c r="Z239" s="33">
        <v>1449</v>
      </c>
      <c r="AA239" s="34"/>
      <c r="AB239" s="33">
        <f t="shared" si="51"/>
        <v>1449</v>
      </c>
      <c r="AC239" s="34"/>
      <c r="AD239" s="145">
        <f t="shared" si="43"/>
        <v>1207.5</v>
      </c>
      <c r="AE239" s="105"/>
      <c r="AF239" s="34"/>
      <c r="AG239" s="34"/>
      <c r="AH239" s="34"/>
      <c r="AI239" s="29">
        <v>8.1000000000000003E-2</v>
      </c>
      <c r="AJ239" s="29">
        <v>9.7999999999999997E-5</v>
      </c>
      <c r="AK239" s="29">
        <v>1800</v>
      </c>
      <c r="AL239" s="29">
        <v>1000</v>
      </c>
      <c r="AM239" s="29" t="s">
        <v>28</v>
      </c>
      <c r="AN239" s="158" t="s">
        <v>28</v>
      </c>
      <c r="AO239" s="29" t="s">
        <v>28</v>
      </c>
      <c r="AP239" s="29">
        <v>50</v>
      </c>
      <c r="AQ239" s="29">
        <v>277</v>
      </c>
      <c r="AR239" s="29">
        <v>179</v>
      </c>
      <c r="AS239" s="29">
        <v>95</v>
      </c>
      <c r="AT239" s="29">
        <v>4.05</v>
      </c>
      <c r="AU239" s="144">
        <v>4.8999999999999998E-3</v>
      </c>
      <c r="AV239" s="36"/>
      <c r="AW239" s="102">
        <v>44713</v>
      </c>
      <c r="AX239" s="129" t="s">
        <v>4744</v>
      </c>
      <c r="AY239" s="106"/>
      <c r="BH239" t="str">
        <f t="shared" si="52"/>
        <v>AV</v>
      </c>
      <c r="BJ239" t="str">
        <f t="shared" si="53"/>
        <v>OK</v>
      </c>
      <c r="BK239" s="130">
        <v>1449</v>
      </c>
      <c r="BL239" s="130" t="s">
        <v>37</v>
      </c>
      <c r="BM239" s="131">
        <v>1449</v>
      </c>
      <c r="BN239" s="131" t="s">
        <v>37</v>
      </c>
      <c r="BO239">
        <v>1449</v>
      </c>
      <c r="BP239">
        <v>0</v>
      </c>
    </row>
    <row r="240" spans="1:68" ht="25.2" x14ac:dyDescent="0.3">
      <c r="A240" s="51"/>
      <c r="B240" s="47">
        <v>167</v>
      </c>
      <c r="C240" s="45">
        <v>1135776</v>
      </c>
      <c r="D240" s="28">
        <v>1023025</v>
      </c>
      <c r="E240" s="55" t="s">
        <v>5069</v>
      </c>
      <c r="F240" s="30" t="s">
        <v>5517</v>
      </c>
      <c r="G240" s="29" t="s">
        <v>47</v>
      </c>
      <c r="H240" s="157" t="s">
        <v>4781</v>
      </c>
      <c r="I240" s="148"/>
      <c r="J240" s="147"/>
      <c r="K240" s="148"/>
      <c r="L240" s="148"/>
      <c r="M240" s="147"/>
      <c r="N240" s="29">
        <f t="shared" si="44"/>
        <v>1023025</v>
      </c>
      <c r="O240" s="29" t="str">
        <f t="shared" si="45"/>
        <v/>
      </c>
      <c r="P240" s="29" t="str">
        <f t="shared" si="46"/>
        <v/>
      </c>
      <c r="Q240" s="29" t="str">
        <f t="shared" si="47"/>
        <v/>
      </c>
      <c r="R240" s="29" t="str">
        <f t="shared" si="48"/>
        <v/>
      </c>
      <c r="S240" s="29" t="str">
        <f t="shared" si="49"/>
        <v/>
      </c>
      <c r="T240" s="29" t="str">
        <f t="shared" si="50"/>
        <v/>
      </c>
      <c r="U240" s="73"/>
      <c r="V240" s="73"/>
      <c r="W240" s="32" t="s">
        <v>157</v>
      </c>
      <c r="X240" s="29" t="s">
        <v>158</v>
      </c>
      <c r="Y240" s="146"/>
      <c r="Z240" s="33">
        <v>2058</v>
      </c>
      <c r="AA240" s="34"/>
      <c r="AB240" s="33">
        <f t="shared" si="51"/>
        <v>2058</v>
      </c>
      <c r="AC240" s="34"/>
      <c r="AD240" s="145">
        <f t="shared" si="43"/>
        <v>1715</v>
      </c>
      <c r="AE240" s="105"/>
      <c r="AF240" s="34"/>
      <c r="AG240" s="34"/>
      <c r="AH240" s="34"/>
      <c r="AI240" s="29">
        <v>0.128</v>
      </c>
      <c r="AJ240" s="29">
        <v>8.2999999999999998E-5</v>
      </c>
      <c r="AK240" s="29">
        <v>1860</v>
      </c>
      <c r="AL240" s="29">
        <v>1020</v>
      </c>
      <c r="AM240" s="29" t="s">
        <v>28</v>
      </c>
      <c r="AN240" s="158" t="s">
        <v>28</v>
      </c>
      <c r="AO240" s="29" t="s">
        <v>28</v>
      </c>
      <c r="AP240" s="29">
        <v>30</v>
      </c>
      <c r="AQ240" s="29">
        <v>280</v>
      </c>
      <c r="AR240" s="29">
        <v>187</v>
      </c>
      <c r="AS240" s="29">
        <v>95</v>
      </c>
      <c r="AT240" s="29">
        <v>3.84</v>
      </c>
      <c r="AU240" s="144">
        <v>2.49E-3</v>
      </c>
      <c r="AV240" s="36"/>
      <c r="AW240" s="102">
        <v>44713</v>
      </c>
      <c r="AX240" s="129" t="s">
        <v>4744</v>
      </c>
      <c r="AY240" s="106"/>
      <c r="BH240" t="str">
        <f t="shared" si="52"/>
        <v>AV</v>
      </c>
      <c r="BJ240" t="str">
        <f t="shared" si="53"/>
        <v>OK</v>
      </c>
      <c r="BK240" s="130">
        <v>2058</v>
      </c>
      <c r="BL240" s="130" t="s">
        <v>37</v>
      </c>
      <c r="BM240" s="131">
        <v>2058</v>
      </c>
      <c r="BN240" s="131" t="s">
        <v>37</v>
      </c>
      <c r="BO240">
        <v>2058</v>
      </c>
      <c r="BP240">
        <v>0</v>
      </c>
    </row>
    <row r="241" spans="1:68" ht="25.2" x14ac:dyDescent="0.3">
      <c r="A241" s="51"/>
      <c r="B241" s="47">
        <v>168</v>
      </c>
      <c r="C241" s="45">
        <v>1135777</v>
      </c>
      <c r="D241" s="28">
        <v>1023026</v>
      </c>
      <c r="E241" s="55" t="s">
        <v>5070</v>
      </c>
      <c r="F241" s="30" t="s">
        <v>5518</v>
      </c>
      <c r="G241" s="29" t="s">
        <v>47</v>
      </c>
      <c r="H241" s="157" t="s">
        <v>4781</v>
      </c>
      <c r="I241" s="148"/>
      <c r="J241" s="147"/>
      <c r="K241" s="148"/>
      <c r="L241" s="148"/>
      <c r="M241" s="147"/>
      <c r="N241" s="29">
        <f t="shared" si="44"/>
        <v>1023026</v>
      </c>
      <c r="O241" s="29" t="str">
        <f t="shared" si="45"/>
        <v/>
      </c>
      <c r="P241" s="29" t="str">
        <f t="shared" si="46"/>
        <v/>
      </c>
      <c r="Q241" s="29" t="str">
        <f t="shared" si="47"/>
        <v/>
      </c>
      <c r="R241" s="29" t="str">
        <f t="shared" si="48"/>
        <v/>
      </c>
      <c r="S241" s="29" t="str">
        <f t="shared" si="49"/>
        <v/>
      </c>
      <c r="T241" s="29" t="str">
        <f t="shared" si="50"/>
        <v/>
      </c>
      <c r="U241" s="73"/>
      <c r="V241" s="73"/>
      <c r="W241" s="32" t="s">
        <v>157</v>
      </c>
      <c r="X241" s="29" t="s">
        <v>158</v>
      </c>
      <c r="Y241" s="146"/>
      <c r="Z241" s="33">
        <v>2274</v>
      </c>
      <c r="AA241" s="34"/>
      <c r="AB241" s="33">
        <f t="shared" si="51"/>
        <v>2274</v>
      </c>
      <c r="AC241" s="34"/>
      <c r="AD241" s="145">
        <f t="shared" si="43"/>
        <v>1895</v>
      </c>
      <c r="AE241" s="105"/>
      <c r="AF241" s="34"/>
      <c r="AG241" s="34"/>
      <c r="AH241" s="34"/>
      <c r="AI241" s="29">
        <v>0.128</v>
      </c>
      <c r="AJ241" s="29">
        <v>9.0000000000000006E-5</v>
      </c>
      <c r="AK241" s="29">
        <v>1855</v>
      </c>
      <c r="AL241" s="29">
        <v>1015</v>
      </c>
      <c r="AM241" s="29" t="s">
        <v>28</v>
      </c>
      <c r="AN241" s="158" t="s">
        <v>28</v>
      </c>
      <c r="AO241" s="29" t="s">
        <v>28</v>
      </c>
      <c r="AP241" s="29">
        <v>35</v>
      </c>
      <c r="AQ241" s="29">
        <v>280</v>
      </c>
      <c r="AR241" s="29">
        <v>187</v>
      </c>
      <c r="AS241" s="29">
        <v>95</v>
      </c>
      <c r="AT241" s="29">
        <v>4.4800000000000004</v>
      </c>
      <c r="AU241" s="144">
        <v>3.15E-3</v>
      </c>
      <c r="AV241" s="36"/>
      <c r="AW241" s="102">
        <v>44713</v>
      </c>
      <c r="AX241" s="129" t="s">
        <v>4744</v>
      </c>
      <c r="AY241" s="106"/>
      <c r="BH241" t="str">
        <f t="shared" si="52"/>
        <v>AV</v>
      </c>
      <c r="BJ241" t="str">
        <f t="shared" si="53"/>
        <v>OK</v>
      </c>
      <c r="BK241" s="130">
        <v>2274</v>
      </c>
      <c r="BL241" s="130" t="s">
        <v>37</v>
      </c>
      <c r="BM241" s="131">
        <v>2274</v>
      </c>
      <c r="BN241" s="131" t="s">
        <v>37</v>
      </c>
      <c r="BO241">
        <v>2274</v>
      </c>
      <c r="BP241">
        <v>0</v>
      </c>
    </row>
    <row r="242" spans="1:68" ht="25.2" x14ac:dyDescent="0.3">
      <c r="A242" s="51"/>
      <c r="B242" s="47">
        <v>169</v>
      </c>
      <c r="C242" s="45">
        <v>1135778</v>
      </c>
      <c r="D242" s="28">
        <v>1047879</v>
      </c>
      <c r="E242" s="55" t="s">
        <v>5071</v>
      </c>
      <c r="F242" s="30" t="s">
        <v>5519</v>
      </c>
      <c r="G242" s="29" t="s">
        <v>39</v>
      </c>
      <c r="H242" s="157" t="s">
        <v>4781</v>
      </c>
      <c r="I242" s="148"/>
      <c r="J242" s="147"/>
      <c r="K242" s="148"/>
      <c r="L242" s="148"/>
      <c r="M242" s="147"/>
      <c r="N242" s="29">
        <f t="shared" si="44"/>
        <v>1047879</v>
      </c>
      <c r="O242" s="29" t="str">
        <f t="shared" si="45"/>
        <v/>
      </c>
      <c r="P242" s="29" t="str">
        <f t="shared" si="46"/>
        <v/>
      </c>
      <c r="Q242" s="29" t="str">
        <f t="shared" si="47"/>
        <v/>
      </c>
      <c r="R242" s="29" t="str">
        <f t="shared" si="48"/>
        <v/>
      </c>
      <c r="S242" s="29" t="str">
        <f t="shared" si="49"/>
        <v/>
      </c>
      <c r="T242" s="29" t="str">
        <f t="shared" si="50"/>
        <v/>
      </c>
      <c r="U242" s="73"/>
      <c r="V242" s="73"/>
      <c r="W242" s="32" t="s">
        <v>157</v>
      </c>
      <c r="X242" s="29" t="s">
        <v>158</v>
      </c>
      <c r="Y242" s="146"/>
      <c r="Z242" s="33">
        <v>1984</v>
      </c>
      <c r="AA242" s="34"/>
      <c r="AB242" s="33">
        <f t="shared" si="51"/>
        <v>1984</v>
      </c>
      <c r="AC242" s="34"/>
      <c r="AD242" s="145">
        <f t="shared" si="43"/>
        <v>1653.3330000000001</v>
      </c>
      <c r="AE242" s="105"/>
      <c r="AF242" s="34"/>
      <c r="AG242" s="34"/>
      <c r="AH242" s="34"/>
      <c r="AI242" s="29">
        <v>7.5999999999999998E-2</v>
      </c>
      <c r="AJ242" s="29">
        <v>4.8999999999999998E-5</v>
      </c>
      <c r="AK242" s="29">
        <v>1820</v>
      </c>
      <c r="AL242" s="29">
        <v>1050</v>
      </c>
      <c r="AM242" s="29" t="s">
        <v>28</v>
      </c>
      <c r="AN242" s="158" t="s">
        <v>28</v>
      </c>
      <c r="AO242" s="29" t="s">
        <v>28</v>
      </c>
      <c r="AP242" s="29">
        <v>70</v>
      </c>
      <c r="AQ242" s="29">
        <v>280</v>
      </c>
      <c r="AR242" s="29">
        <v>180</v>
      </c>
      <c r="AS242" s="29">
        <v>95</v>
      </c>
      <c r="AT242" s="29">
        <v>5.32</v>
      </c>
      <c r="AU242" s="144">
        <v>3.4299999999999999E-3</v>
      </c>
      <c r="AV242" s="36"/>
      <c r="AW242" s="102">
        <v>44713</v>
      </c>
      <c r="AX242" s="129" t="s">
        <v>4744</v>
      </c>
      <c r="AY242" s="106"/>
      <c r="BH242" t="str">
        <f t="shared" si="52"/>
        <v>AV</v>
      </c>
      <c r="BJ242" t="str">
        <f t="shared" si="53"/>
        <v>OK</v>
      </c>
      <c r="BK242" s="130">
        <v>1984</v>
      </c>
      <c r="BL242" s="130" t="s">
        <v>37</v>
      </c>
      <c r="BM242" s="131">
        <v>1984</v>
      </c>
      <c r="BN242" s="131" t="s">
        <v>37</v>
      </c>
      <c r="BO242">
        <v>1984</v>
      </c>
      <c r="BP242">
        <v>0</v>
      </c>
    </row>
    <row r="243" spans="1:68" ht="25.2" x14ac:dyDescent="0.3">
      <c r="A243" s="51"/>
      <c r="B243" s="47">
        <v>170</v>
      </c>
      <c r="C243" s="45">
        <v>1135779</v>
      </c>
      <c r="D243" s="28">
        <v>1047880</v>
      </c>
      <c r="E243" s="55" t="s">
        <v>5072</v>
      </c>
      <c r="F243" s="30" t="s">
        <v>5520</v>
      </c>
      <c r="G243" s="29" t="s">
        <v>47</v>
      </c>
      <c r="H243" s="157" t="s">
        <v>4781</v>
      </c>
      <c r="I243" s="148"/>
      <c r="J243" s="147"/>
      <c r="K243" s="148"/>
      <c r="L243" s="148"/>
      <c r="M243" s="147"/>
      <c r="N243" s="29">
        <f t="shared" si="44"/>
        <v>1047880</v>
      </c>
      <c r="O243" s="29" t="str">
        <f t="shared" si="45"/>
        <v/>
      </c>
      <c r="P243" s="29" t="str">
        <f t="shared" si="46"/>
        <v/>
      </c>
      <c r="Q243" s="29" t="str">
        <f t="shared" si="47"/>
        <v/>
      </c>
      <c r="R243" s="29" t="str">
        <f t="shared" si="48"/>
        <v/>
      </c>
      <c r="S243" s="29" t="str">
        <f t="shared" si="49"/>
        <v/>
      </c>
      <c r="T243" s="29" t="str">
        <f t="shared" si="50"/>
        <v/>
      </c>
      <c r="U243" s="73"/>
      <c r="V243" s="73"/>
      <c r="W243" s="32" t="s">
        <v>157</v>
      </c>
      <c r="X243" s="29" t="s">
        <v>158</v>
      </c>
      <c r="Y243" s="146"/>
      <c r="Z243" s="33">
        <v>2141</v>
      </c>
      <c r="AA243" s="34"/>
      <c r="AB243" s="33">
        <f t="shared" si="51"/>
        <v>2141</v>
      </c>
      <c r="AC243" s="34"/>
      <c r="AD243" s="145">
        <f t="shared" si="43"/>
        <v>1784.1669999999999</v>
      </c>
      <c r="AE243" s="105"/>
      <c r="AF243" s="34"/>
      <c r="AG243" s="34"/>
      <c r="AH243" s="34"/>
      <c r="AI243" s="29">
        <v>8.3000000000000004E-2</v>
      </c>
      <c r="AJ243" s="29">
        <v>6.9999999999999994E-5</v>
      </c>
      <c r="AK243" s="29">
        <v>1800</v>
      </c>
      <c r="AL243" s="29">
        <v>1000</v>
      </c>
      <c r="AM243" s="29" t="s">
        <v>28</v>
      </c>
      <c r="AN243" s="158" t="s">
        <v>28</v>
      </c>
      <c r="AO243" s="29" t="s">
        <v>28</v>
      </c>
      <c r="AP243" s="29">
        <v>50</v>
      </c>
      <c r="AQ243" s="29">
        <v>277</v>
      </c>
      <c r="AR243" s="29">
        <v>179</v>
      </c>
      <c r="AS243" s="29">
        <v>95</v>
      </c>
      <c r="AT243" s="29">
        <v>4.1500000000000004</v>
      </c>
      <c r="AU243" s="144">
        <v>3.4999999999999996E-3</v>
      </c>
      <c r="AV243" s="36"/>
      <c r="AW243" s="102">
        <v>44713</v>
      </c>
      <c r="AX243" s="129" t="s">
        <v>4744</v>
      </c>
      <c r="AY243" s="106"/>
      <c r="BH243" t="str">
        <f t="shared" si="52"/>
        <v>AV</v>
      </c>
      <c r="BJ243" t="str">
        <f t="shared" si="53"/>
        <v>OK</v>
      </c>
      <c r="BK243" s="130">
        <v>2141</v>
      </c>
      <c r="BL243" s="130" t="s">
        <v>37</v>
      </c>
      <c r="BM243" s="131">
        <v>2141</v>
      </c>
      <c r="BN243" s="131" t="s">
        <v>37</v>
      </c>
      <c r="BO243">
        <v>2141</v>
      </c>
      <c r="BP243">
        <v>0</v>
      </c>
    </row>
    <row r="244" spans="1:68" ht="25.2" x14ac:dyDescent="0.3">
      <c r="A244" s="51"/>
      <c r="B244" s="47">
        <v>171</v>
      </c>
      <c r="C244" s="45">
        <v>1135780</v>
      </c>
      <c r="D244" s="28">
        <v>1047881</v>
      </c>
      <c r="E244" s="55" t="s">
        <v>5073</v>
      </c>
      <c r="F244" s="30" t="s">
        <v>5521</v>
      </c>
      <c r="G244" s="29" t="s">
        <v>31</v>
      </c>
      <c r="H244" s="157" t="s">
        <v>4781</v>
      </c>
      <c r="I244" s="148"/>
      <c r="J244" s="147"/>
      <c r="K244" s="148"/>
      <c r="L244" s="148"/>
      <c r="M244" s="147"/>
      <c r="N244" s="29">
        <f t="shared" si="44"/>
        <v>1047881</v>
      </c>
      <c r="O244" s="29" t="str">
        <f t="shared" si="45"/>
        <v/>
      </c>
      <c r="P244" s="29" t="str">
        <f t="shared" si="46"/>
        <v/>
      </c>
      <c r="Q244" s="29" t="str">
        <f t="shared" si="47"/>
        <v/>
      </c>
      <c r="R244" s="29" t="str">
        <f t="shared" si="48"/>
        <v/>
      </c>
      <c r="S244" s="29" t="str">
        <f t="shared" si="49"/>
        <v/>
      </c>
      <c r="T244" s="29" t="str">
        <f t="shared" si="50"/>
        <v/>
      </c>
      <c r="U244" s="73"/>
      <c r="V244" s="73"/>
      <c r="W244" s="32" t="s">
        <v>157</v>
      </c>
      <c r="X244" s="29" t="s">
        <v>158</v>
      </c>
      <c r="Y244" s="146"/>
      <c r="Z244" s="33">
        <v>2314</v>
      </c>
      <c r="AA244" s="34"/>
      <c r="AB244" s="33">
        <f t="shared" si="51"/>
        <v>2314</v>
      </c>
      <c r="AC244" s="34"/>
      <c r="AD244" s="145">
        <f t="shared" si="43"/>
        <v>1928.3330000000001</v>
      </c>
      <c r="AE244" s="105"/>
      <c r="AF244" s="34"/>
      <c r="AG244" s="34"/>
      <c r="AH244" s="34"/>
      <c r="AI244" s="29">
        <v>0.14899999999999999</v>
      </c>
      <c r="AJ244" s="29">
        <v>1.08E-4</v>
      </c>
      <c r="AK244" s="29">
        <v>1820</v>
      </c>
      <c r="AL244" s="29">
        <v>1015</v>
      </c>
      <c r="AM244" s="29" t="s">
        <v>28</v>
      </c>
      <c r="AN244" s="158" t="s">
        <v>28</v>
      </c>
      <c r="AO244" s="29" t="s">
        <v>28</v>
      </c>
      <c r="AP244" s="29">
        <v>35</v>
      </c>
      <c r="AQ244" s="29">
        <v>280</v>
      </c>
      <c r="AR244" s="29">
        <v>187</v>
      </c>
      <c r="AS244" s="29">
        <v>95</v>
      </c>
      <c r="AT244" s="29">
        <v>5.2149999999999999</v>
      </c>
      <c r="AU244" s="144">
        <v>3.7799999999999999E-3</v>
      </c>
      <c r="AV244" s="36"/>
      <c r="AW244" s="102">
        <v>44713</v>
      </c>
      <c r="AX244" s="129" t="s">
        <v>4744</v>
      </c>
      <c r="AY244" s="106"/>
      <c r="BH244" t="str">
        <f t="shared" si="52"/>
        <v>AV</v>
      </c>
      <c r="BJ244" t="str">
        <f t="shared" si="53"/>
        <v>OK</v>
      </c>
      <c r="BK244" s="130">
        <v>2314</v>
      </c>
      <c r="BL244" s="130" t="s">
        <v>37</v>
      </c>
      <c r="BM244" s="131">
        <v>2314</v>
      </c>
      <c r="BN244" s="131" t="s">
        <v>37</v>
      </c>
      <c r="BO244">
        <v>2314</v>
      </c>
      <c r="BP244">
        <v>0</v>
      </c>
    </row>
    <row r="245" spans="1:68" ht="25.2" x14ac:dyDescent="0.3">
      <c r="A245" s="51"/>
      <c r="B245" s="47">
        <v>172</v>
      </c>
      <c r="C245" s="45">
        <v>1135781</v>
      </c>
      <c r="D245" s="28">
        <v>1047882</v>
      </c>
      <c r="E245" s="55" t="s">
        <v>5074</v>
      </c>
      <c r="F245" s="30" t="s">
        <v>5522</v>
      </c>
      <c r="G245" s="29" t="s">
        <v>47</v>
      </c>
      <c r="H245" s="157" t="s">
        <v>4781</v>
      </c>
      <c r="I245" s="148"/>
      <c r="J245" s="147"/>
      <c r="K245" s="148"/>
      <c r="L245" s="148"/>
      <c r="M245" s="147"/>
      <c r="N245" s="29">
        <f t="shared" si="44"/>
        <v>1047882</v>
      </c>
      <c r="O245" s="29" t="str">
        <f t="shared" si="45"/>
        <v/>
      </c>
      <c r="P245" s="29" t="str">
        <f t="shared" si="46"/>
        <v/>
      </c>
      <c r="Q245" s="29" t="str">
        <f t="shared" si="47"/>
        <v/>
      </c>
      <c r="R245" s="29" t="str">
        <f t="shared" si="48"/>
        <v/>
      </c>
      <c r="S245" s="29" t="str">
        <f t="shared" si="49"/>
        <v/>
      </c>
      <c r="T245" s="29" t="str">
        <f t="shared" si="50"/>
        <v/>
      </c>
      <c r="U245" s="73"/>
      <c r="V245" s="73"/>
      <c r="W245" s="32" t="s">
        <v>157</v>
      </c>
      <c r="X245" s="29" t="s">
        <v>158</v>
      </c>
      <c r="Y245" s="146"/>
      <c r="Z245" s="33">
        <v>2390</v>
      </c>
      <c r="AA245" s="34"/>
      <c r="AB245" s="33">
        <f t="shared" si="51"/>
        <v>2390</v>
      </c>
      <c r="AC245" s="34"/>
      <c r="AD245" s="145">
        <f t="shared" si="43"/>
        <v>1991.6669999999999</v>
      </c>
      <c r="AE245" s="105"/>
      <c r="AF245" s="34"/>
      <c r="AG245" s="34"/>
      <c r="AH245" s="34"/>
      <c r="AI245" s="29">
        <v>0.13600000000000001</v>
      </c>
      <c r="AJ245" s="29">
        <v>1.2799999999999999E-4</v>
      </c>
      <c r="AK245" s="29">
        <v>1820</v>
      </c>
      <c r="AL245" s="29">
        <v>1015</v>
      </c>
      <c r="AM245" s="29" t="s">
        <v>28</v>
      </c>
      <c r="AN245" s="158" t="s">
        <v>28</v>
      </c>
      <c r="AO245" s="29" t="s">
        <v>28</v>
      </c>
      <c r="AP245" s="29">
        <v>35</v>
      </c>
      <c r="AQ245" s="29">
        <v>280</v>
      </c>
      <c r="AR245" s="29">
        <v>187</v>
      </c>
      <c r="AS245" s="29">
        <v>95</v>
      </c>
      <c r="AT245" s="29">
        <v>4.7600000000000007</v>
      </c>
      <c r="AU245" s="144">
        <v>4.4799999999999996E-3</v>
      </c>
      <c r="AV245" s="36"/>
      <c r="AW245" s="102">
        <v>44713</v>
      </c>
      <c r="AX245" s="129" t="s">
        <v>4744</v>
      </c>
      <c r="AY245" s="106"/>
      <c r="BH245" t="str">
        <f t="shared" si="52"/>
        <v>AV</v>
      </c>
      <c r="BJ245" t="str">
        <f t="shared" si="53"/>
        <v>OK</v>
      </c>
      <c r="BK245" s="130">
        <v>2390</v>
      </c>
      <c r="BL245" s="130" t="s">
        <v>37</v>
      </c>
      <c r="BM245" s="131">
        <v>2390</v>
      </c>
      <c r="BN245" s="131" t="s">
        <v>37</v>
      </c>
      <c r="BO245">
        <v>2390</v>
      </c>
      <c r="BP245">
        <v>0</v>
      </c>
    </row>
    <row r="246" spans="1:68" ht="25.2" x14ac:dyDescent="0.3">
      <c r="A246" s="51"/>
      <c r="B246" s="47">
        <v>173</v>
      </c>
      <c r="C246" s="45">
        <v>1135782</v>
      </c>
      <c r="D246" s="28">
        <v>1047885</v>
      </c>
      <c r="E246" s="55" t="s">
        <v>5075</v>
      </c>
      <c r="F246" s="30" t="s">
        <v>5523</v>
      </c>
      <c r="G246" s="29" t="s">
        <v>47</v>
      </c>
      <c r="H246" s="157" t="s">
        <v>4781</v>
      </c>
      <c r="I246" s="148"/>
      <c r="J246" s="147"/>
      <c r="K246" s="148"/>
      <c r="L246" s="148"/>
      <c r="M246" s="147"/>
      <c r="N246" s="29">
        <f t="shared" si="44"/>
        <v>1047885</v>
      </c>
      <c r="O246" s="29" t="str">
        <f t="shared" si="45"/>
        <v/>
      </c>
      <c r="P246" s="29" t="str">
        <f t="shared" si="46"/>
        <v/>
      </c>
      <c r="Q246" s="29" t="str">
        <f t="shared" si="47"/>
        <v/>
      </c>
      <c r="R246" s="29" t="str">
        <f t="shared" si="48"/>
        <v/>
      </c>
      <c r="S246" s="29" t="str">
        <f t="shared" si="49"/>
        <v/>
      </c>
      <c r="T246" s="29" t="str">
        <f t="shared" si="50"/>
        <v/>
      </c>
      <c r="U246" s="73"/>
      <c r="V246" s="73"/>
      <c r="W246" s="32" t="s">
        <v>157</v>
      </c>
      <c r="X246" s="29" t="s">
        <v>158</v>
      </c>
      <c r="Y246" s="146"/>
      <c r="Z246" s="33">
        <v>2022</v>
      </c>
      <c r="AA246" s="34"/>
      <c r="AB246" s="33">
        <f t="shared" si="51"/>
        <v>2022</v>
      </c>
      <c r="AC246" s="34"/>
      <c r="AD246" s="145">
        <f t="shared" si="43"/>
        <v>1685</v>
      </c>
      <c r="AE246" s="105"/>
      <c r="AF246" s="34"/>
      <c r="AG246" s="34"/>
      <c r="AH246" s="34"/>
      <c r="AI246" s="29">
        <v>0.08</v>
      </c>
      <c r="AJ246" s="29">
        <v>6.2000000000000003E-5</v>
      </c>
      <c r="AK246" s="29">
        <v>1700</v>
      </c>
      <c r="AL246" s="29">
        <v>1000</v>
      </c>
      <c r="AM246" s="29" t="s">
        <v>28</v>
      </c>
      <c r="AN246" s="158" t="s">
        <v>28</v>
      </c>
      <c r="AO246" s="29" t="s">
        <v>28</v>
      </c>
      <c r="AP246" s="29">
        <v>50</v>
      </c>
      <c r="AQ246" s="29">
        <v>277</v>
      </c>
      <c r="AR246" s="29">
        <v>179</v>
      </c>
      <c r="AS246" s="29">
        <v>95</v>
      </c>
      <c r="AT246" s="29">
        <v>4</v>
      </c>
      <c r="AU246" s="144">
        <v>3.1000000000000003E-3</v>
      </c>
      <c r="AV246" s="36"/>
      <c r="AW246" s="102">
        <v>44713</v>
      </c>
      <c r="AX246" s="129" t="s">
        <v>4744</v>
      </c>
      <c r="AY246" s="106"/>
      <c r="BH246" t="str">
        <f t="shared" si="52"/>
        <v>AV</v>
      </c>
      <c r="BJ246" t="str">
        <f t="shared" si="53"/>
        <v>OK</v>
      </c>
      <c r="BK246" s="130">
        <v>2022</v>
      </c>
      <c r="BL246" s="130" t="s">
        <v>37</v>
      </c>
      <c r="BM246" s="131">
        <v>2022</v>
      </c>
      <c r="BN246" s="131" t="s">
        <v>37</v>
      </c>
      <c r="BO246">
        <v>2022</v>
      </c>
      <c r="BP246">
        <v>0</v>
      </c>
    </row>
    <row r="247" spans="1:68" ht="25.2" x14ac:dyDescent="0.3">
      <c r="A247" s="51"/>
      <c r="B247" s="47">
        <v>174</v>
      </c>
      <c r="C247" s="45">
        <v>1135783</v>
      </c>
      <c r="D247" s="28">
        <v>1047886</v>
      </c>
      <c r="E247" s="55" t="s">
        <v>5076</v>
      </c>
      <c r="F247" s="30" t="s">
        <v>5524</v>
      </c>
      <c r="G247" s="29" t="s">
        <v>47</v>
      </c>
      <c r="H247" s="157" t="s">
        <v>4781</v>
      </c>
      <c r="I247" s="148"/>
      <c r="J247" s="147"/>
      <c r="K247" s="148"/>
      <c r="L247" s="148"/>
      <c r="M247" s="147"/>
      <c r="N247" s="29">
        <f t="shared" si="44"/>
        <v>1047886</v>
      </c>
      <c r="O247" s="29" t="str">
        <f t="shared" si="45"/>
        <v/>
      </c>
      <c r="P247" s="29" t="str">
        <f t="shared" si="46"/>
        <v/>
      </c>
      <c r="Q247" s="29" t="str">
        <f t="shared" si="47"/>
        <v/>
      </c>
      <c r="R247" s="29" t="str">
        <f t="shared" si="48"/>
        <v/>
      </c>
      <c r="S247" s="29" t="str">
        <f t="shared" si="49"/>
        <v/>
      </c>
      <c r="T247" s="29" t="str">
        <f t="shared" si="50"/>
        <v/>
      </c>
      <c r="U247" s="73"/>
      <c r="V247" s="73"/>
      <c r="W247" s="32" t="s">
        <v>157</v>
      </c>
      <c r="X247" s="29" t="s">
        <v>158</v>
      </c>
      <c r="Y247" s="146"/>
      <c r="Z247" s="33">
        <v>2022</v>
      </c>
      <c r="AA247" s="34"/>
      <c r="AB247" s="33">
        <f t="shared" si="51"/>
        <v>2022</v>
      </c>
      <c r="AC247" s="34"/>
      <c r="AD247" s="145">
        <f t="shared" si="43"/>
        <v>1685</v>
      </c>
      <c r="AE247" s="105"/>
      <c r="AF247" s="34"/>
      <c r="AG247" s="34"/>
      <c r="AH247" s="34"/>
      <c r="AI247" s="29">
        <v>0.112</v>
      </c>
      <c r="AJ247" s="29">
        <v>9.6000000000000002E-5</v>
      </c>
      <c r="AK247" s="29">
        <v>1860</v>
      </c>
      <c r="AL247" s="29">
        <v>1020</v>
      </c>
      <c r="AM247" s="29" t="s">
        <v>28</v>
      </c>
      <c r="AN247" s="158" t="s">
        <v>28</v>
      </c>
      <c r="AO247" s="29" t="s">
        <v>28</v>
      </c>
      <c r="AP247" s="29">
        <v>30</v>
      </c>
      <c r="AQ247" s="29">
        <v>280</v>
      </c>
      <c r="AR247" s="29">
        <v>187</v>
      </c>
      <c r="AS247" s="29">
        <v>95</v>
      </c>
      <c r="AT247" s="29">
        <v>3.36</v>
      </c>
      <c r="AU247" s="144">
        <v>2.8800000000000002E-3</v>
      </c>
      <c r="AV247" s="36"/>
      <c r="AW247" s="102">
        <v>44713</v>
      </c>
      <c r="AX247" s="129" t="s">
        <v>4744</v>
      </c>
      <c r="AY247" s="106"/>
      <c r="BH247" t="str">
        <f t="shared" si="52"/>
        <v>AV</v>
      </c>
      <c r="BJ247" t="str">
        <f t="shared" si="53"/>
        <v>OK</v>
      </c>
      <c r="BK247" s="130">
        <v>2022</v>
      </c>
      <c r="BL247" s="130" t="s">
        <v>37</v>
      </c>
      <c r="BM247" s="131">
        <v>2022</v>
      </c>
      <c r="BN247" s="131" t="s">
        <v>37</v>
      </c>
      <c r="BO247">
        <v>2022</v>
      </c>
      <c r="BP247">
        <v>0</v>
      </c>
    </row>
    <row r="248" spans="1:68" ht="25.2" x14ac:dyDescent="0.3">
      <c r="A248" s="51"/>
      <c r="B248" s="47">
        <v>175</v>
      </c>
      <c r="C248" s="45">
        <v>1135784</v>
      </c>
      <c r="D248" s="28">
        <v>1047887</v>
      </c>
      <c r="E248" s="55" t="s">
        <v>5077</v>
      </c>
      <c r="F248" s="30" t="s">
        <v>5525</v>
      </c>
      <c r="G248" s="29" t="s">
        <v>47</v>
      </c>
      <c r="H248" s="157" t="s">
        <v>4781</v>
      </c>
      <c r="I248" s="148"/>
      <c r="J248" s="147"/>
      <c r="K248" s="148"/>
      <c r="L248" s="148"/>
      <c r="M248" s="147"/>
      <c r="N248" s="29">
        <f t="shared" si="44"/>
        <v>1047887</v>
      </c>
      <c r="O248" s="29" t="str">
        <f t="shared" si="45"/>
        <v/>
      </c>
      <c r="P248" s="29" t="str">
        <f t="shared" si="46"/>
        <v/>
      </c>
      <c r="Q248" s="29" t="str">
        <f t="shared" si="47"/>
        <v/>
      </c>
      <c r="R248" s="29" t="str">
        <f t="shared" si="48"/>
        <v/>
      </c>
      <c r="S248" s="29" t="str">
        <f t="shared" si="49"/>
        <v/>
      </c>
      <c r="T248" s="29" t="str">
        <f t="shared" si="50"/>
        <v/>
      </c>
      <c r="U248" s="73"/>
      <c r="V248" s="73"/>
      <c r="W248" s="32" t="s">
        <v>157</v>
      </c>
      <c r="X248" s="29" t="s">
        <v>158</v>
      </c>
      <c r="Y248" s="146"/>
      <c r="Z248" s="33">
        <v>3276</v>
      </c>
      <c r="AA248" s="34"/>
      <c r="AB248" s="33">
        <f t="shared" si="51"/>
        <v>3276</v>
      </c>
      <c r="AC248" s="34"/>
      <c r="AD248" s="145">
        <f t="shared" si="43"/>
        <v>2730</v>
      </c>
      <c r="AE248" s="105"/>
      <c r="AF248" s="34"/>
      <c r="AG248" s="34"/>
      <c r="AH248" s="34"/>
      <c r="AI248" s="29">
        <v>0.16</v>
      </c>
      <c r="AJ248" s="29">
        <v>1.35E-4</v>
      </c>
      <c r="AK248" s="29">
        <v>1800</v>
      </c>
      <c r="AL248" s="29">
        <v>1000</v>
      </c>
      <c r="AM248" s="29" t="s">
        <v>28</v>
      </c>
      <c r="AN248" s="158" t="s">
        <v>28</v>
      </c>
      <c r="AO248" s="29" t="s">
        <v>28</v>
      </c>
      <c r="AP248" s="29">
        <v>25</v>
      </c>
      <c r="AQ248" s="29">
        <v>185</v>
      </c>
      <c r="AR248" s="29">
        <v>92</v>
      </c>
      <c r="AS248" s="29">
        <v>185</v>
      </c>
      <c r="AT248" s="29">
        <v>4</v>
      </c>
      <c r="AU248" s="144">
        <v>3.375E-3</v>
      </c>
      <c r="AV248" s="36"/>
      <c r="AW248" s="102">
        <v>44713</v>
      </c>
      <c r="AX248" s="129" t="s">
        <v>4744</v>
      </c>
      <c r="AY248" s="106"/>
      <c r="BH248" t="str">
        <f t="shared" si="52"/>
        <v>AV</v>
      </c>
      <c r="BJ248" t="str">
        <f t="shared" si="53"/>
        <v>OK</v>
      </c>
      <c r="BK248" s="130">
        <v>3276</v>
      </c>
      <c r="BL248" s="130" t="s">
        <v>37</v>
      </c>
      <c r="BM248" s="131">
        <v>3276</v>
      </c>
      <c r="BN248" s="131" t="s">
        <v>37</v>
      </c>
      <c r="BO248">
        <v>3276</v>
      </c>
      <c r="BP248">
        <v>0</v>
      </c>
    </row>
    <row r="249" spans="1:68" ht="25.2" x14ac:dyDescent="0.3">
      <c r="A249" s="51"/>
      <c r="B249" s="47">
        <v>176</v>
      </c>
      <c r="C249" s="45">
        <v>1135785</v>
      </c>
      <c r="D249" s="28">
        <v>1047888</v>
      </c>
      <c r="E249" s="55" t="s">
        <v>5078</v>
      </c>
      <c r="F249" s="30" t="s">
        <v>5526</v>
      </c>
      <c r="G249" s="29" t="s">
        <v>39</v>
      </c>
      <c r="H249" s="157" t="s">
        <v>4781</v>
      </c>
      <c r="I249" s="148"/>
      <c r="J249" s="147"/>
      <c r="K249" s="148"/>
      <c r="L249" s="148"/>
      <c r="M249" s="147"/>
      <c r="N249" s="29">
        <f t="shared" si="44"/>
        <v>1047888</v>
      </c>
      <c r="O249" s="29" t="str">
        <f t="shared" si="45"/>
        <v/>
      </c>
      <c r="P249" s="29" t="str">
        <f t="shared" si="46"/>
        <v/>
      </c>
      <c r="Q249" s="29" t="str">
        <f t="shared" si="47"/>
        <v/>
      </c>
      <c r="R249" s="29" t="str">
        <f t="shared" si="48"/>
        <v/>
      </c>
      <c r="S249" s="29" t="str">
        <f t="shared" si="49"/>
        <v/>
      </c>
      <c r="T249" s="29" t="str">
        <f t="shared" si="50"/>
        <v/>
      </c>
      <c r="U249" s="73"/>
      <c r="V249" s="73"/>
      <c r="W249" s="32" t="s">
        <v>157</v>
      </c>
      <c r="X249" s="29" t="s">
        <v>158</v>
      </c>
      <c r="Y249" s="146"/>
      <c r="Z249" s="33">
        <v>4300</v>
      </c>
      <c r="AA249" s="34"/>
      <c r="AB249" s="33">
        <f t="shared" si="51"/>
        <v>4300</v>
      </c>
      <c r="AC249" s="34"/>
      <c r="AD249" s="145">
        <f t="shared" si="43"/>
        <v>3583.3330000000001</v>
      </c>
      <c r="AE249" s="105"/>
      <c r="AF249" s="34"/>
      <c r="AG249" s="34"/>
      <c r="AH249" s="34"/>
      <c r="AI249" s="29">
        <v>0.2</v>
      </c>
      <c r="AJ249" s="29">
        <v>1.37E-4</v>
      </c>
      <c r="AK249" s="29">
        <v>1800</v>
      </c>
      <c r="AL249" s="29">
        <v>1000</v>
      </c>
      <c r="AM249" s="29" t="s">
        <v>28</v>
      </c>
      <c r="AN249" s="158" t="s">
        <v>28</v>
      </c>
      <c r="AO249" s="29" t="s">
        <v>28</v>
      </c>
      <c r="AP249" s="29">
        <v>20</v>
      </c>
      <c r="AQ249" s="29">
        <v>277</v>
      </c>
      <c r="AR249" s="29">
        <v>179</v>
      </c>
      <c r="AS249" s="29">
        <v>95</v>
      </c>
      <c r="AT249" s="29">
        <v>4</v>
      </c>
      <c r="AU249" s="144">
        <v>2.7399999999999998E-3</v>
      </c>
      <c r="AV249" s="36"/>
      <c r="AW249" s="102">
        <v>44713</v>
      </c>
      <c r="AX249" s="129" t="s">
        <v>4744</v>
      </c>
      <c r="AY249" s="106"/>
      <c r="BH249" t="str">
        <f t="shared" si="52"/>
        <v>AV</v>
      </c>
      <c r="BJ249" t="str">
        <f t="shared" si="53"/>
        <v>OK</v>
      </c>
      <c r="BK249" s="130">
        <v>4300</v>
      </c>
      <c r="BL249" s="130" t="s">
        <v>37</v>
      </c>
      <c r="BM249" s="131">
        <v>4300</v>
      </c>
      <c r="BN249" s="131" t="s">
        <v>37</v>
      </c>
      <c r="BO249">
        <v>4300</v>
      </c>
      <c r="BP249">
        <v>0</v>
      </c>
    </row>
    <row r="250" spans="1:68" ht="25.2" x14ac:dyDescent="0.3">
      <c r="A250" s="51"/>
      <c r="B250" s="47">
        <v>177</v>
      </c>
      <c r="C250" s="45">
        <v>1135786</v>
      </c>
      <c r="D250" s="28">
        <v>1047201</v>
      </c>
      <c r="E250" s="55" t="s">
        <v>5079</v>
      </c>
      <c r="F250" s="30" t="s">
        <v>5527</v>
      </c>
      <c r="G250" s="29" t="s">
        <v>47</v>
      </c>
      <c r="H250" s="157" t="s">
        <v>4781</v>
      </c>
      <c r="I250" s="148"/>
      <c r="J250" s="147"/>
      <c r="K250" s="148"/>
      <c r="L250" s="148"/>
      <c r="M250" s="147"/>
      <c r="N250" s="29">
        <f t="shared" si="44"/>
        <v>1047201</v>
      </c>
      <c r="O250" s="29" t="str">
        <f t="shared" si="45"/>
        <v/>
      </c>
      <c r="P250" s="29" t="str">
        <f t="shared" si="46"/>
        <v/>
      </c>
      <c r="Q250" s="29" t="str">
        <f t="shared" si="47"/>
        <v/>
      </c>
      <c r="R250" s="29" t="str">
        <f t="shared" si="48"/>
        <v/>
      </c>
      <c r="S250" s="29" t="str">
        <f t="shared" si="49"/>
        <v/>
      </c>
      <c r="T250" s="29" t="str">
        <f t="shared" si="50"/>
        <v/>
      </c>
      <c r="U250" s="73"/>
      <c r="V250" s="73"/>
      <c r="W250" s="32" t="s">
        <v>157</v>
      </c>
      <c r="X250" s="29" t="s">
        <v>158</v>
      </c>
      <c r="Y250" s="146"/>
      <c r="Z250" s="33">
        <v>5439</v>
      </c>
      <c r="AA250" s="34"/>
      <c r="AB250" s="33">
        <f t="shared" si="51"/>
        <v>5439</v>
      </c>
      <c r="AC250" s="34"/>
      <c r="AD250" s="145">
        <f t="shared" si="43"/>
        <v>4532.5</v>
      </c>
      <c r="AE250" s="105"/>
      <c r="AF250" s="34"/>
      <c r="AG250" s="34"/>
      <c r="AH250" s="34"/>
      <c r="AI250" s="29">
        <v>0.36</v>
      </c>
      <c r="AJ250" s="29">
        <v>3.2000000000000003E-4</v>
      </c>
      <c r="AK250" s="29">
        <v>1800</v>
      </c>
      <c r="AL250" s="29">
        <v>1000</v>
      </c>
      <c r="AM250" s="29" t="s">
        <v>28</v>
      </c>
      <c r="AN250" s="158" t="s">
        <v>28</v>
      </c>
      <c r="AO250" s="29" t="s">
        <v>28</v>
      </c>
      <c r="AP250" s="29">
        <v>10</v>
      </c>
      <c r="AQ250" s="29">
        <v>250</v>
      </c>
      <c r="AR250" s="29">
        <v>135</v>
      </c>
      <c r="AS250" s="29">
        <v>140</v>
      </c>
      <c r="AT250" s="29">
        <v>3.5999999999999996</v>
      </c>
      <c r="AU250" s="144">
        <v>3.2000000000000002E-3</v>
      </c>
      <c r="AV250" s="36"/>
      <c r="AW250" s="102">
        <v>44713</v>
      </c>
      <c r="AX250" s="129" t="s">
        <v>4744</v>
      </c>
      <c r="AY250" s="106"/>
      <c r="BH250" t="str">
        <f t="shared" si="52"/>
        <v>AV</v>
      </c>
      <c r="BJ250" t="str">
        <f t="shared" si="53"/>
        <v>OK</v>
      </c>
      <c r="BK250" s="130">
        <v>5439</v>
      </c>
      <c r="BL250" s="130" t="s">
        <v>37</v>
      </c>
      <c r="BM250" s="131">
        <v>5439</v>
      </c>
      <c r="BN250" s="131" t="s">
        <v>37</v>
      </c>
      <c r="BO250">
        <v>5439</v>
      </c>
      <c r="BP250">
        <v>0</v>
      </c>
    </row>
    <row r="251" spans="1:68" ht="25.2" x14ac:dyDescent="0.3">
      <c r="A251" s="51"/>
      <c r="B251" s="47">
        <v>182</v>
      </c>
      <c r="C251" s="45">
        <v>1012860</v>
      </c>
      <c r="D251" s="40" t="s">
        <v>33</v>
      </c>
      <c r="E251" s="40"/>
      <c r="F251" s="31" t="s">
        <v>144</v>
      </c>
      <c r="G251" s="29" t="s">
        <v>42</v>
      </c>
      <c r="H251" s="70" t="s">
        <v>4779</v>
      </c>
      <c r="I251" s="148" t="s">
        <v>32</v>
      </c>
      <c r="J251" s="147" t="s">
        <v>33</v>
      </c>
      <c r="K251" s="148">
        <v>0</v>
      </c>
      <c r="L251" s="148" t="s">
        <v>32</v>
      </c>
      <c r="M251" s="147" t="s">
        <v>33</v>
      </c>
      <c r="N251" s="29" t="str">
        <f t="shared" si="44"/>
        <v/>
      </c>
      <c r="O251" s="29" t="str">
        <f t="shared" si="45"/>
        <v/>
      </c>
      <c r="P251" s="29" t="str">
        <f t="shared" si="46"/>
        <v/>
      </c>
      <c r="Q251" s="29" t="str">
        <f t="shared" si="47"/>
        <v/>
      </c>
      <c r="R251" s="29" t="str">
        <f t="shared" si="48"/>
        <v/>
      </c>
      <c r="S251" s="29" t="str">
        <f t="shared" si="49"/>
        <v/>
      </c>
      <c r="T251" s="29" t="str">
        <f t="shared" si="50"/>
        <v/>
      </c>
      <c r="U251" s="40"/>
      <c r="V251" s="40"/>
      <c r="W251" s="38" t="s">
        <v>145</v>
      </c>
      <c r="X251" s="29" t="s">
        <v>35</v>
      </c>
      <c r="Y251" s="146">
        <v>108.8</v>
      </c>
      <c r="Z251" s="33">
        <v>139.26</v>
      </c>
      <c r="AA251" s="34">
        <f t="shared" ref="AA251:AA268" si="54">ROUND(Z251/Y251-1,3)</f>
        <v>0.28000000000000003</v>
      </c>
      <c r="AB251" s="33">
        <f t="shared" si="51"/>
        <v>139.26</v>
      </c>
      <c r="AC251" s="34">
        <f t="shared" ref="AC251:AC268" si="55">(AD251-AE251)/AE251</f>
        <v>0.27995852956422951</v>
      </c>
      <c r="AD251" s="145">
        <f t="shared" si="43"/>
        <v>116.05</v>
      </c>
      <c r="AE251" s="105">
        <v>90.667000000000002</v>
      </c>
      <c r="AF251" s="34" t="s">
        <v>36</v>
      </c>
      <c r="AG251" s="34" t="s">
        <v>36</v>
      </c>
      <c r="AH251" s="34" t="s">
        <v>36</v>
      </c>
      <c r="AI251" s="29">
        <v>6.6000000000000003E-2</v>
      </c>
      <c r="AJ251" s="29">
        <v>1.17E-3</v>
      </c>
      <c r="AK251" s="29">
        <v>12100</v>
      </c>
      <c r="AL251" s="29">
        <v>0</v>
      </c>
      <c r="AM251" s="29" t="s">
        <v>28</v>
      </c>
      <c r="AN251" s="158" t="s">
        <v>28</v>
      </c>
      <c r="AO251" s="29" t="s">
        <v>28</v>
      </c>
      <c r="AP251" s="29">
        <v>50</v>
      </c>
      <c r="AQ251" s="29">
        <v>580</v>
      </c>
      <c r="AR251" s="29">
        <v>580</v>
      </c>
      <c r="AS251" s="29">
        <v>180</v>
      </c>
      <c r="AT251" s="29">
        <v>3.4</v>
      </c>
      <c r="AU251" s="144">
        <v>6.0552000000000002E-2</v>
      </c>
      <c r="AV251" s="36" t="s">
        <v>28</v>
      </c>
      <c r="AW251" s="102" t="s">
        <v>33</v>
      </c>
      <c r="AX251" s="129" t="s">
        <v>33</v>
      </c>
      <c r="AY251" s="106">
        <v>687000</v>
      </c>
      <c r="BD251" t="s">
        <v>4341</v>
      </c>
      <c r="BE251" t="s">
        <v>4342</v>
      </c>
      <c r="BF251" t="s">
        <v>4740</v>
      </c>
      <c r="BH251" t="str">
        <f t="shared" si="52"/>
        <v>AV</v>
      </c>
      <c r="BJ251" t="str">
        <f t="shared" si="53"/>
        <v>OK</v>
      </c>
      <c r="BK251" s="130">
        <v>139.26</v>
      </c>
      <c r="BL251" s="130" t="s">
        <v>37</v>
      </c>
      <c r="BM251" s="131" t="s">
        <v>33</v>
      </c>
      <c r="BN251" s="131" t="e">
        <v>#VALUE!</v>
      </c>
      <c r="BO251">
        <v>139.26</v>
      </c>
      <c r="BP251">
        <v>19950</v>
      </c>
    </row>
    <row r="252" spans="1:68" ht="25.2" x14ac:dyDescent="0.3">
      <c r="A252" s="51"/>
      <c r="B252" s="47">
        <v>183</v>
      </c>
      <c r="C252" s="45">
        <v>1012864</v>
      </c>
      <c r="D252" s="40" t="s">
        <v>33</v>
      </c>
      <c r="E252" s="40"/>
      <c r="F252" s="31" t="s">
        <v>146</v>
      </c>
      <c r="G252" s="29" t="s">
        <v>42</v>
      </c>
      <c r="H252" s="70" t="s">
        <v>4779</v>
      </c>
      <c r="I252" s="148" t="s">
        <v>32</v>
      </c>
      <c r="J252" s="147" t="s">
        <v>33</v>
      </c>
      <c r="K252" s="148">
        <v>0</v>
      </c>
      <c r="L252" s="148" t="s">
        <v>32</v>
      </c>
      <c r="M252" s="147" t="s">
        <v>33</v>
      </c>
      <c r="N252" s="29" t="str">
        <f t="shared" si="44"/>
        <v/>
      </c>
      <c r="O252" s="29" t="str">
        <f t="shared" si="45"/>
        <v/>
      </c>
      <c r="P252" s="29" t="str">
        <f t="shared" si="46"/>
        <v/>
      </c>
      <c r="Q252" s="29" t="str">
        <f t="shared" si="47"/>
        <v/>
      </c>
      <c r="R252" s="29" t="str">
        <f t="shared" si="48"/>
        <v/>
      </c>
      <c r="S252" s="29" t="str">
        <f t="shared" si="49"/>
        <v/>
      </c>
      <c r="T252" s="29" t="str">
        <f t="shared" si="50"/>
        <v/>
      </c>
      <c r="U252" s="40"/>
      <c r="V252" s="40"/>
      <c r="W252" s="38" t="s">
        <v>145</v>
      </c>
      <c r="X252" s="29" t="s">
        <v>35</v>
      </c>
      <c r="Y252" s="146">
        <v>121.78</v>
      </c>
      <c r="Z252" s="33">
        <v>155.88</v>
      </c>
      <c r="AA252" s="34">
        <f t="shared" si="54"/>
        <v>0.28000000000000003</v>
      </c>
      <c r="AB252" s="33">
        <f t="shared" si="51"/>
        <v>155.88</v>
      </c>
      <c r="AC252" s="34">
        <f t="shared" si="55"/>
        <v>0.28001734280618429</v>
      </c>
      <c r="AD252" s="145">
        <f t="shared" si="43"/>
        <v>129.9</v>
      </c>
      <c r="AE252" s="105">
        <v>101.483</v>
      </c>
      <c r="AF252" s="34" t="s">
        <v>36</v>
      </c>
      <c r="AG252" s="34" t="s">
        <v>36</v>
      </c>
      <c r="AH252" s="34" t="s">
        <v>36</v>
      </c>
      <c r="AI252" s="29">
        <v>6.8000000000000005E-2</v>
      </c>
      <c r="AJ252" s="29">
        <v>1.5590000000000001E-3</v>
      </c>
      <c r="AK252" s="29">
        <v>0</v>
      </c>
      <c r="AL252" s="29">
        <v>0</v>
      </c>
      <c r="AM252" s="29" t="s">
        <v>28</v>
      </c>
      <c r="AN252" s="158" t="s">
        <v>28</v>
      </c>
      <c r="AO252" s="29" t="s">
        <v>28</v>
      </c>
      <c r="AP252" s="29">
        <v>50</v>
      </c>
      <c r="AQ252" s="29">
        <v>586</v>
      </c>
      <c r="AR252" s="29">
        <v>586</v>
      </c>
      <c r="AS252" s="29">
        <v>227</v>
      </c>
      <c r="AT252" s="29">
        <v>3.6</v>
      </c>
      <c r="AU252" s="144">
        <v>7.7951000000000006E-2</v>
      </c>
      <c r="AV252" s="36" t="s">
        <v>28</v>
      </c>
      <c r="AW252" s="102" t="s">
        <v>33</v>
      </c>
      <c r="AX252" s="129" t="s">
        <v>33</v>
      </c>
      <c r="AY252" s="106">
        <v>620350</v>
      </c>
      <c r="BD252" t="s">
        <v>4341</v>
      </c>
      <c r="BE252" t="s">
        <v>4342</v>
      </c>
      <c r="BF252" t="s">
        <v>4740</v>
      </c>
      <c r="BH252" t="str">
        <f t="shared" si="52"/>
        <v/>
      </c>
      <c r="BJ252" t="str">
        <f t="shared" si="53"/>
        <v>OK</v>
      </c>
      <c r="BK252" s="130">
        <v>155.88</v>
      </c>
      <c r="BL252" s="130" t="s">
        <v>37</v>
      </c>
      <c r="BM252" s="131" t="s">
        <v>33</v>
      </c>
      <c r="BN252" s="131" t="e">
        <v>#VALUE!</v>
      </c>
      <c r="BO252">
        <v>155.88</v>
      </c>
      <c r="BP252">
        <v>29350</v>
      </c>
    </row>
    <row r="253" spans="1:68" ht="25.2" x14ac:dyDescent="0.3">
      <c r="A253" s="51"/>
      <c r="B253" s="47">
        <v>184</v>
      </c>
      <c r="C253" s="45">
        <v>1012869</v>
      </c>
      <c r="D253" s="40" t="s">
        <v>33</v>
      </c>
      <c r="E253" s="40"/>
      <c r="F253" s="31" t="s">
        <v>147</v>
      </c>
      <c r="G253" s="37" t="s">
        <v>42</v>
      </c>
      <c r="H253" s="70" t="s">
        <v>4779</v>
      </c>
      <c r="I253" s="148" t="s">
        <v>32</v>
      </c>
      <c r="J253" s="147" t="s">
        <v>33</v>
      </c>
      <c r="K253" s="148">
        <v>0</v>
      </c>
      <c r="L253" s="148" t="s">
        <v>32</v>
      </c>
      <c r="M253" s="147" t="s">
        <v>33</v>
      </c>
      <c r="N253" s="29" t="str">
        <f t="shared" si="44"/>
        <v/>
      </c>
      <c r="O253" s="29" t="str">
        <f t="shared" si="45"/>
        <v/>
      </c>
      <c r="P253" s="29" t="str">
        <f t="shared" si="46"/>
        <v/>
      </c>
      <c r="Q253" s="29" t="str">
        <f t="shared" si="47"/>
        <v/>
      </c>
      <c r="R253" s="29" t="str">
        <f t="shared" si="48"/>
        <v/>
      </c>
      <c r="S253" s="29" t="str">
        <f t="shared" si="49"/>
        <v/>
      </c>
      <c r="T253" s="29" t="str">
        <f t="shared" si="50"/>
        <v/>
      </c>
      <c r="U253" s="40"/>
      <c r="V253" s="40"/>
      <c r="W253" s="38" t="s">
        <v>145</v>
      </c>
      <c r="X253" s="29" t="s">
        <v>35</v>
      </c>
      <c r="Y253" s="146">
        <v>156.69</v>
      </c>
      <c r="Z253" s="33">
        <v>200.56</v>
      </c>
      <c r="AA253" s="34">
        <f t="shared" si="54"/>
        <v>0.28000000000000003</v>
      </c>
      <c r="AB253" s="33">
        <f t="shared" si="51"/>
        <v>200.56</v>
      </c>
      <c r="AC253" s="34">
        <f t="shared" si="55"/>
        <v>0.27997702469844937</v>
      </c>
      <c r="AD253" s="145">
        <f t="shared" si="43"/>
        <v>167.13300000000001</v>
      </c>
      <c r="AE253" s="105">
        <v>130.57499999999999</v>
      </c>
      <c r="AF253" s="34" t="s">
        <v>36</v>
      </c>
      <c r="AG253" s="34" t="s">
        <v>36</v>
      </c>
      <c r="AH253" s="34" t="s">
        <v>36</v>
      </c>
      <c r="AI253" s="29">
        <v>0.1</v>
      </c>
      <c r="AJ253" s="29">
        <v>1.848E-3</v>
      </c>
      <c r="AK253" s="29">
        <v>2500</v>
      </c>
      <c r="AL253" s="29">
        <v>0</v>
      </c>
      <c r="AM253" s="29" t="s">
        <v>28</v>
      </c>
      <c r="AN253" s="158" t="s">
        <v>28</v>
      </c>
      <c r="AO253" s="29" t="s">
        <v>28</v>
      </c>
      <c r="AP253" s="29">
        <v>50</v>
      </c>
      <c r="AQ253" s="29">
        <v>580</v>
      </c>
      <c r="AR253" s="29">
        <v>580</v>
      </c>
      <c r="AS253" s="29">
        <v>310</v>
      </c>
      <c r="AT253" s="29">
        <v>5.2</v>
      </c>
      <c r="AU253" s="144">
        <v>0.104284</v>
      </c>
      <c r="AV253" s="36" t="s">
        <v>28</v>
      </c>
      <c r="AW253" s="102" t="s">
        <v>33</v>
      </c>
      <c r="AX253" s="129" t="s">
        <v>33</v>
      </c>
      <c r="AY253" s="106">
        <v>255050</v>
      </c>
      <c r="BD253" t="s">
        <v>4341</v>
      </c>
      <c r="BE253" t="s">
        <v>4342</v>
      </c>
      <c r="BF253" t="s">
        <v>4740</v>
      </c>
      <c r="BH253" t="str">
        <f t="shared" si="52"/>
        <v>AV</v>
      </c>
      <c r="BJ253" t="str">
        <f t="shared" si="53"/>
        <v>OK</v>
      </c>
      <c r="BK253" s="130">
        <v>200.56</v>
      </c>
      <c r="BL253" s="130" t="s">
        <v>37</v>
      </c>
      <c r="BM253" s="131" t="s">
        <v>33</v>
      </c>
      <c r="BN253" s="131" t="e">
        <v>#VALUE!</v>
      </c>
      <c r="BO253">
        <v>200.56</v>
      </c>
      <c r="BP253">
        <v>12150</v>
      </c>
    </row>
    <row r="254" spans="1:68" ht="25.2" x14ac:dyDescent="0.3">
      <c r="A254" s="51"/>
      <c r="B254" s="47">
        <v>185</v>
      </c>
      <c r="C254" s="45">
        <v>1012872</v>
      </c>
      <c r="D254" s="40" t="s">
        <v>33</v>
      </c>
      <c r="E254" s="40"/>
      <c r="F254" s="31" t="s">
        <v>148</v>
      </c>
      <c r="G254" s="29" t="s">
        <v>42</v>
      </c>
      <c r="H254" s="70" t="s">
        <v>4779</v>
      </c>
      <c r="I254" s="148" t="s">
        <v>32</v>
      </c>
      <c r="J254" s="147" t="s">
        <v>33</v>
      </c>
      <c r="K254" s="148">
        <v>0</v>
      </c>
      <c r="L254" s="148" t="s">
        <v>32</v>
      </c>
      <c r="M254" s="147" t="s">
        <v>33</v>
      </c>
      <c r="N254" s="29" t="str">
        <f t="shared" si="44"/>
        <v/>
      </c>
      <c r="O254" s="29" t="str">
        <f t="shared" si="45"/>
        <v/>
      </c>
      <c r="P254" s="29" t="str">
        <f t="shared" si="46"/>
        <v/>
      </c>
      <c r="Q254" s="29" t="str">
        <f t="shared" si="47"/>
        <v/>
      </c>
      <c r="R254" s="29" t="str">
        <f t="shared" si="48"/>
        <v/>
      </c>
      <c r="S254" s="29" t="str">
        <f t="shared" si="49"/>
        <v/>
      </c>
      <c r="T254" s="29" t="str">
        <f t="shared" si="50"/>
        <v/>
      </c>
      <c r="U254" s="40"/>
      <c r="V254" s="40"/>
      <c r="W254" s="38" t="s">
        <v>145</v>
      </c>
      <c r="X254" s="29" t="s">
        <v>35</v>
      </c>
      <c r="Y254" s="146">
        <v>301.8</v>
      </c>
      <c r="Z254" s="33">
        <v>386.3</v>
      </c>
      <c r="AA254" s="34">
        <f t="shared" si="54"/>
        <v>0.28000000000000003</v>
      </c>
      <c r="AB254" s="33">
        <f t="shared" si="51"/>
        <v>386.3</v>
      </c>
      <c r="AC254" s="34">
        <f t="shared" si="55"/>
        <v>0.27998807157057642</v>
      </c>
      <c r="AD254" s="145">
        <f t="shared" si="43"/>
        <v>321.91699999999997</v>
      </c>
      <c r="AE254" s="105">
        <v>251.5</v>
      </c>
      <c r="AF254" s="34" t="s">
        <v>36</v>
      </c>
      <c r="AG254" s="34" t="s">
        <v>36</v>
      </c>
      <c r="AH254" s="34" t="s">
        <v>36</v>
      </c>
      <c r="AI254" s="29">
        <v>0.16300000000000001</v>
      </c>
      <c r="AJ254" s="29">
        <v>4.8999999999999998E-3</v>
      </c>
      <c r="AK254" s="29">
        <v>0</v>
      </c>
      <c r="AL254" s="29">
        <v>0</v>
      </c>
      <c r="AM254" s="29" t="s">
        <v>28</v>
      </c>
      <c r="AN254" s="158" t="s">
        <v>28</v>
      </c>
      <c r="AO254" s="29" t="s">
        <v>28</v>
      </c>
      <c r="AP254" s="29">
        <v>25</v>
      </c>
      <c r="AQ254" s="29">
        <v>700</v>
      </c>
      <c r="AR254" s="29">
        <v>700</v>
      </c>
      <c r="AS254" s="29">
        <v>250</v>
      </c>
      <c r="AT254" s="29">
        <v>4.7</v>
      </c>
      <c r="AU254" s="144">
        <v>0.1225</v>
      </c>
      <c r="AV254" s="36" t="s">
        <v>28</v>
      </c>
      <c r="AW254" s="102" t="s">
        <v>33</v>
      </c>
      <c r="AX254" s="129" t="s">
        <v>33</v>
      </c>
      <c r="AY254" s="106">
        <v>134975</v>
      </c>
      <c r="BD254" t="s">
        <v>4341</v>
      </c>
      <c r="BE254" t="s">
        <v>4342</v>
      </c>
      <c r="BF254" t="s">
        <v>4740</v>
      </c>
      <c r="BH254" t="str">
        <f t="shared" si="52"/>
        <v/>
      </c>
      <c r="BJ254" t="str">
        <f t="shared" si="53"/>
        <v>OK</v>
      </c>
      <c r="BK254" s="130">
        <v>386.3</v>
      </c>
      <c r="BL254" s="130" t="s">
        <v>37</v>
      </c>
      <c r="BM254" s="131" t="s">
        <v>33</v>
      </c>
      <c r="BN254" s="131" t="e">
        <v>#VALUE!</v>
      </c>
      <c r="BO254">
        <v>386.3</v>
      </c>
      <c r="BP254">
        <v>1700</v>
      </c>
    </row>
    <row r="255" spans="1:68" ht="25.2" x14ac:dyDescent="0.3">
      <c r="A255" s="51"/>
      <c r="B255" s="47">
        <v>186</v>
      </c>
      <c r="C255" s="45">
        <v>1023127</v>
      </c>
      <c r="D255" s="40" t="s">
        <v>33</v>
      </c>
      <c r="E255" s="40"/>
      <c r="F255" s="31" t="s">
        <v>149</v>
      </c>
      <c r="G255" s="29" t="s">
        <v>47</v>
      </c>
      <c r="H255" s="70" t="s">
        <v>4779</v>
      </c>
      <c r="I255" s="148" t="s">
        <v>32</v>
      </c>
      <c r="J255" s="147" t="s">
        <v>33</v>
      </c>
      <c r="K255" s="148">
        <v>0</v>
      </c>
      <c r="L255" s="148" t="s">
        <v>32</v>
      </c>
      <c r="M255" s="147" t="s">
        <v>33</v>
      </c>
      <c r="N255" s="29" t="str">
        <f t="shared" si="44"/>
        <v/>
      </c>
      <c r="O255" s="29" t="str">
        <f t="shared" si="45"/>
        <v/>
      </c>
      <c r="P255" s="29" t="str">
        <f t="shared" si="46"/>
        <v/>
      </c>
      <c r="Q255" s="29" t="str">
        <f t="shared" si="47"/>
        <v/>
      </c>
      <c r="R255" s="29" t="str">
        <f t="shared" si="48"/>
        <v/>
      </c>
      <c r="S255" s="29" t="str">
        <f t="shared" si="49"/>
        <v/>
      </c>
      <c r="T255" s="29" t="str">
        <f t="shared" si="50"/>
        <v/>
      </c>
      <c r="U255" s="40"/>
      <c r="V255" s="40"/>
      <c r="W255" s="38" t="s">
        <v>145</v>
      </c>
      <c r="X255" s="29" t="s">
        <v>35</v>
      </c>
      <c r="Y255" s="146">
        <v>521</v>
      </c>
      <c r="Z255" s="33">
        <v>667</v>
      </c>
      <c r="AA255" s="34">
        <f t="shared" si="54"/>
        <v>0.28000000000000003</v>
      </c>
      <c r="AB255" s="33">
        <f t="shared" si="51"/>
        <v>667</v>
      </c>
      <c r="AC255" s="34">
        <f t="shared" si="55"/>
        <v>0.28022857564024906</v>
      </c>
      <c r="AD255" s="145">
        <f t="shared" ref="AD255:AD318" si="56">ROUND(Z255/1.2,3)</f>
        <v>555.83299999999997</v>
      </c>
      <c r="AE255" s="105">
        <v>434.16699999999997</v>
      </c>
      <c r="AF255" s="34" t="s">
        <v>36</v>
      </c>
      <c r="AG255" s="34" t="s">
        <v>36</v>
      </c>
      <c r="AH255" s="34" t="s">
        <v>36</v>
      </c>
      <c r="AI255" s="29">
        <v>0.20499999999999999</v>
      </c>
      <c r="AJ255" s="29">
        <v>4.4450000000000002E-3</v>
      </c>
      <c r="AK255" s="29">
        <v>750</v>
      </c>
      <c r="AL255" s="29">
        <v>0</v>
      </c>
      <c r="AM255" s="29" t="s">
        <v>28</v>
      </c>
      <c r="AN255" s="158" t="s">
        <v>28</v>
      </c>
      <c r="AO255" s="29" t="s">
        <v>28</v>
      </c>
      <c r="AP255" s="29">
        <v>25</v>
      </c>
      <c r="AQ255" s="29">
        <v>650</v>
      </c>
      <c r="AR255" s="29">
        <v>280</v>
      </c>
      <c r="AS255" s="29">
        <v>650</v>
      </c>
      <c r="AT255" s="29">
        <v>5.45</v>
      </c>
      <c r="AU255" s="144">
        <v>0.1183</v>
      </c>
      <c r="AV255" s="36" t="s">
        <v>28</v>
      </c>
      <c r="AW255" s="102" t="s">
        <v>33</v>
      </c>
      <c r="AX255" s="129" t="s">
        <v>33</v>
      </c>
      <c r="AY255" s="106">
        <v>22325</v>
      </c>
      <c r="BD255" t="s">
        <v>4341</v>
      </c>
      <c r="BE255" t="s">
        <v>4342</v>
      </c>
      <c r="BF255" t="s">
        <v>4740</v>
      </c>
      <c r="BH255" t="str">
        <f t="shared" si="52"/>
        <v>AV</v>
      </c>
      <c r="BJ255" t="str">
        <f t="shared" si="53"/>
        <v>OK</v>
      </c>
      <c r="BK255" s="130">
        <v>667</v>
      </c>
      <c r="BL255" s="130" t="s">
        <v>37</v>
      </c>
      <c r="BM255" s="131" t="s">
        <v>33</v>
      </c>
      <c r="BN255" s="131" t="e">
        <v>#VALUE!</v>
      </c>
      <c r="BO255">
        <v>667</v>
      </c>
      <c r="BP255">
        <v>100</v>
      </c>
    </row>
    <row r="256" spans="1:68" ht="37.799999999999997" x14ac:dyDescent="0.3">
      <c r="A256" s="51"/>
      <c r="B256" s="47">
        <v>187</v>
      </c>
      <c r="C256" s="45">
        <v>1012858</v>
      </c>
      <c r="D256" s="40" t="s">
        <v>33</v>
      </c>
      <c r="E256" s="40"/>
      <c r="F256" s="31" t="s">
        <v>150</v>
      </c>
      <c r="G256" s="29" t="s">
        <v>42</v>
      </c>
      <c r="H256" s="70" t="s">
        <v>62</v>
      </c>
      <c r="I256" s="148" t="s">
        <v>32</v>
      </c>
      <c r="J256" s="147" t="s">
        <v>33</v>
      </c>
      <c r="K256" s="148">
        <v>0</v>
      </c>
      <c r="L256" s="148" t="s">
        <v>32</v>
      </c>
      <c r="M256" s="147" t="s">
        <v>33</v>
      </c>
      <c r="N256" s="29" t="str">
        <f t="shared" si="44"/>
        <v/>
      </c>
      <c r="O256" s="29" t="str">
        <f t="shared" si="45"/>
        <v/>
      </c>
      <c r="P256" s="29" t="str">
        <f t="shared" si="46"/>
        <v/>
      </c>
      <c r="Q256" s="29">
        <f t="shared" si="47"/>
        <v>1136073</v>
      </c>
      <c r="R256" s="29" t="str">
        <f t="shared" si="48"/>
        <v/>
      </c>
      <c r="S256" s="29" t="str">
        <f t="shared" si="49"/>
        <v/>
      </c>
      <c r="T256" s="29">
        <f t="shared" si="50"/>
        <v>1136073</v>
      </c>
      <c r="U256" s="40">
        <v>1136073</v>
      </c>
      <c r="V256" s="40"/>
      <c r="W256" s="38" t="s">
        <v>145</v>
      </c>
      <c r="X256" s="29" t="s">
        <v>35</v>
      </c>
      <c r="Y256" s="146">
        <v>121.78</v>
      </c>
      <c r="Z256" s="33">
        <v>155.88</v>
      </c>
      <c r="AA256" s="34">
        <f t="shared" si="54"/>
        <v>0.28000000000000003</v>
      </c>
      <c r="AB256" s="33">
        <f t="shared" si="51"/>
        <v>155.88</v>
      </c>
      <c r="AC256" s="34">
        <f t="shared" si="55"/>
        <v>0.28001734280618429</v>
      </c>
      <c r="AD256" s="145">
        <f t="shared" si="56"/>
        <v>129.9</v>
      </c>
      <c r="AE256" s="105">
        <v>101.483</v>
      </c>
      <c r="AF256" s="34" t="s">
        <v>36</v>
      </c>
      <c r="AG256" s="34" t="s">
        <v>36</v>
      </c>
      <c r="AH256" s="34" t="s">
        <v>36</v>
      </c>
      <c r="AI256" s="29">
        <v>6.6000000000000003E-2</v>
      </c>
      <c r="AJ256" s="29">
        <v>1.17E-3</v>
      </c>
      <c r="AK256" s="29">
        <v>13350</v>
      </c>
      <c r="AL256" s="29">
        <v>0</v>
      </c>
      <c r="AM256" s="29" t="s">
        <v>28</v>
      </c>
      <c r="AN256" s="158" t="s">
        <v>28</v>
      </c>
      <c r="AO256" s="29" t="s">
        <v>28</v>
      </c>
      <c r="AP256" s="29">
        <v>50</v>
      </c>
      <c r="AQ256" s="29">
        <v>580</v>
      </c>
      <c r="AR256" s="29">
        <v>580</v>
      </c>
      <c r="AS256" s="29">
        <v>180</v>
      </c>
      <c r="AT256" s="29">
        <v>3.4</v>
      </c>
      <c r="AU256" s="144">
        <v>6.0552000000000002E-2</v>
      </c>
      <c r="AV256" s="36" t="s">
        <v>28</v>
      </c>
      <c r="AW256" s="102" t="s">
        <v>33</v>
      </c>
      <c r="AX256" s="129" t="s">
        <v>33</v>
      </c>
      <c r="AY256" s="106">
        <v>924900</v>
      </c>
      <c r="BD256" t="s">
        <v>4341</v>
      </c>
      <c r="BE256" t="s">
        <v>4342</v>
      </c>
      <c r="BF256" t="s">
        <v>4740</v>
      </c>
      <c r="BH256" t="str">
        <f t="shared" si="52"/>
        <v>AV</v>
      </c>
      <c r="BJ256" t="str">
        <f t="shared" si="53"/>
        <v>OK</v>
      </c>
      <c r="BK256" s="130">
        <v>155.88</v>
      </c>
      <c r="BL256" s="130" t="s">
        <v>37</v>
      </c>
      <c r="BM256" s="131" t="s">
        <v>33</v>
      </c>
      <c r="BN256" s="131" t="e">
        <v>#VALUE!</v>
      </c>
      <c r="BO256">
        <v>155.88</v>
      </c>
      <c r="BP256">
        <v>30900</v>
      </c>
    </row>
    <row r="257" spans="1:68" ht="37.799999999999997" x14ac:dyDescent="0.3">
      <c r="A257" s="51"/>
      <c r="B257" s="47">
        <v>188</v>
      </c>
      <c r="C257" s="45">
        <v>1012859</v>
      </c>
      <c r="D257" s="40" t="s">
        <v>33</v>
      </c>
      <c r="E257" s="40"/>
      <c r="F257" s="31" t="s">
        <v>151</v>
      </c>
      <c r="G257" s="29" t="s">
        <v>42</v>
      </c>
      <c r="H257" s="70" t="s">
        <v>62</v>
      </c>
      <c r="I257" s="148" t="s">
        <v>32</v>
      </c>
      <c r="J257" s="147" t="s">
        <v>33</v>
      </c>
      <c r="K257" s="148">
        <v>0</v>
      </c>
      <c r="L257" s="148" t="s">
        <v>32</v>
      </c>
      <c r="M257" s="147" t="s">
        <v>33</v>
      </c>
      <c r="N257" s="29" t="str">
        <f t="shared" si="44"/>
        <v/>
      </c>
      <c r="O257" s="29" t="str">
        <f t="shared" si="45"/>
        <v/>
      </c>
      <c r="P257" s="29" t="str">
        <f t="shared" si="46"/>
        <v/>
      </c>
      <c r="Q257" s="29">
        <f t="shared" si="47"/>
        <v>1136076</v>
      </c>
      <c r="R257" s="29" t="str">
        <f t="shared" si="48"/>
        <v/>
      </c>
      <c r="S257" s="29" t="str">
        <f t="shared" si="49"/>
        <v/>
      </c>
      <c r="T257" s="29">
        <f t="shared" si="50"/>
        <v>1136076</v>
      </c>
      <c r="U257" s="40">
        <v>1136076</v>
      </c>
      <c r="V257" s="40"/>
      <c r="W257" s="38" t="s">
        <v>145</v>
      </c>
      <c r="X257" s="29" t="s">
        <v>35</v>
      </c>
      <c r="Y257" s="146">
        <v>121.78</v>
      </c>
      <c r="Z257" s="33">
        <v>155.88</v>
      </c>
      <c r="AA257" s="34">
        <f t="shared" si="54"/>
        <v>0.28000000000000003</v>
      </c>
      <c r="AB257" s="33">
        <f t="shared" si="51"/>
        <v>155.88</v>
      </c>
      <c r="AC257" s="34">
        <f t="shared" si="55"/>
        <v>0.28001734280618429</v>
      </c>
      <c r="AD257" s="145">
        <f t="shared" si="56"/>
        <v>129.9</v>
      </c>
      <c r="AE257" s="105">
        <v>101.483</v>
      </c>
      <c r="AF257" s="34" t="s">
        <v>36</v>
      </c>
      <c r="AG257" s="34" t="s">
        <v>36</v>
      </c>
      <c r="AH257" s="34" t="s">
        <v>36</v>
      </c>
      <c r="AI257" s="29">
        <v>6.6000000000000003E-2</v>
      </c>
      <c r="AJ257" s="29">
        <v>1.17E-3</v>
      </c>
      <c r="AK257" s="29">
        <v>13000</v>
      </c>
      <c r="AL257" s="29">
        <v>0</v>
      </c>
      <c r="AM257" s="29" t="s">
        <v>28</v>
      </c>
      <c r="AN257" s="158" t="s">
        <v>28</v>
      </c>
      <c r="AO257" s="29" t="s">
        <v>28</v>
      </c>
      <c r="AP257" s="29">
        <v>50</v>
      </c>
      <c r="AQ257" s="29">
        <v>580</v>
      </c>
      <c r="AR257" s="29">
        <v>580</v>
      </c>
      <c r="AS257" s="29">
        <v>180</v>
      </c>
      <c r="AT257" s="29">
        <v>3.4</v>
      </c>
      <c r="AU257" s="144">
        <v>6.0552000000000002E-2</v>
      </c>
      <c r="AV257" s="36" t="s">
        <v>28</v>
      </c>
      <c r="AW257" s="102" t="s">
        <v>33</v>
      </c>
      <c r="AX257" s="129" t="s">
        <v>33</v>
      </c>
      <c r="AY257" s="106">
        <v>839350</v>
      </c>
      <c r="BD257" t="s">
        <v>4341</v>
      </c>
      <c r="BE257" t="s">
        <v>4342</v>
      </c>
      <c r="BF257" t="s">
        <v>4740</v>
      </c>
      <c r="BH257" t="str">
        <f t="shared" si="52"/>
        <v>AV</v>
      </c>
      <c r="BJ257" t="str">
        <f t="shared" si="53"/>
        <v>OK</v>
      </c>
      <c r="BK257" s="130">
        <v>155.88</v>
      </c>
      <c r="BL257" s="130" t="s">
        <v>37</v>
      </c>
      <c r="BM257" s="131" t="s">
        <v>33</v>
      </c>
      <c r="BN257" s="131" t="e">
        <v>#VALUE!</v>
      </c>
      <c r="BO257">
        <v>155.88</v>
      </c>
      <c r="BP257">
        <v>29000</v>
      </c>
    </row>
    <row r="258" spans="1:68" ht="25.2" x14ac:dyDescent="0.3">
      <c r="A258" s="51"/>
      <c r="B258" s="47">
        <v>189</v>
      </c>
      <c r="C258" s="45">
        <v>1012862</v>
      </c>
      <c r="D258" s="40" t="s">
        <v>33</v>
      </c>
      <c r="E258" s="40"/>
      <c r="F258" s="31" t="s">
        <v>152</v>
      </c>
      <c r="G258" s="37" t="s">
        <v>42</v>
      </c>
      <c r="H258" s="70" t="s">
        <v>59</v>
      </c>
      <c r="I258" s="148" t="s">
        <v>32</v>
      </c>
      <c r="J258" s="147" t="s">
        <v>33</v>
      </c>
      <c r="K258" s="148">
        <v>0</v>
      </c>
      <c r="L258" s="148" t="s">
        <v>32</v>
      </c>
      <c r="M258" s="147" t="s">
        <v>33</v>
      </c>
      <c r="N258" s="29" t="str">
        <f t="shared" si="44"/>
        <v/>
      </c>
      <c r="O258" s="29" t="str">
        <f t="shared" si="45"/>
        <v/>
      </c>
      <c r="P258" s="29" t="str">
        <f t="shared" si="46"/>
        <v/>
      </c>
      <c r="Q258" s="29">
        <f t="shared" si="47"/>
        <v>1136074</v>
      </c>
      <c r="R258" s="29" t="str">
        <f t="shared" si="48"/>
        <v/>
      </c>
      <c r="S258" s="29" t="str">
        <f t="shared" si="49"/>
        <v/>
      </c>
      <c r="T258" s="29">
        <f t="shared" si="50"/>
        <v>1136074</v>
      </c>
      <c r="U258" s="40">
        <v>1136074</v>
      </c>
      <c r="V258" s="40"/>
      <c r="W258" s="38" t="s">
        <v>145</v>
      </c>
      <c r="X258" s="29" t="s">
        <v>35</v>
      </c>
      <c r="Y258" s="146">
        <v>136.02000000000001</v>
      </c>
      <c r="Z258" s="33">
        <v>174.1</v>
      </c>
      <c r="AA258" s="34">
        <f t="shared" si="54"/>
        <v>0.28000000000000003</v>
      </c>
      <c r="AB258" s="33">
        <f t="shared" si="51"/>
        <v>174.1</v>
      </c>
      <c r="AC258" s="34">
        <f t="shared" si="55"/>
        <v>0.27995588883987654</v>
      </c>
      <c r="AD258" s="145">
        <f t="shared" si="56"/>
        <v>145.083</v>
      </c>
      <c r="AE258" s="105">
        <v>113.35</v>
      </c>
      <c r="AF258" s="34" t="s">
        <v>36</v>
      </c>
      <c r="AG258" s="34" t="s">
        <v>36</v>
      </c>
      <c r="AH258" s="34" t="s">
        <v>36</v>
      </c>
      <c r="AI258" s="29">
        <v>6.8000000000000005E-2</v>
      </c>
      <c r="AJ258" s="29">
        <v>1.5590000000000001E-3</v>
      </c>
      <c r="AK258" s="29">
        <v>0</v>
      </c>
      <c r="AL258" s="29">
        <v>0</v>
      </c>
      <c r="AM258" s="29" t="s">
        <v>28</v>
      </c>
      <c r="AN258" s="158" t="s">
        <v>28</v>
      </c>
      <c r="AO258" s="29" t="s">
        <v>28</v>
      </c>
      <c r="AP258" s="29">
        <v>50</v>
      </c>
      <c r="AQ258" s="29">
        <v>570</v>
      </c>
      <c r="AR258" s="29">
        <v>570</v>
      </c>
      <c r="AS258" s="29">
        <v>230</v>
      </c>
      <c r="AT258" s="29">
        <v>3.6</v>
      </c>
      <c r="AU258" s="144">
        <v>7.4727000000000002E-2</v>
      </c>
      <c r="AV258" s="36" t="s">
        <v>28</v>
      </c>
      <c r="AW258" s="102" t="s">
        <v>33</v>
      </c>
      <c r="AX258" s="129" t="s">
        <v>33</v>
      </c>
      <c r="AY258" s="106">
        <v>303400</v>
      </c>
      <c r="BD258" t="s">
        <v>4341</v>
      </c>
      <c r="BE258" t="s">
        <v>4342</v>
      </c>
      <c r="BF258" t="s">
        <v>4740</v>
      </c>
      <c r="BH258" t="str">
        <f t="shared" si="52"/>
        <v/>
      </c>
      <c r="BJ258" t="str">
        <f t="shared" si="53"/>
        <v>OK</v>
      </c>
      <c r="BK258" s="130">
        <v>174.1</v>
      </c>
      <c r="BL258" s="130" t="s">
        <v>37</v>
      </c>
      <c r="BM258" s="131" t="s">
        <v>33</v>
      </c>
      <c r="BN258" s="131" t="e">
        <v>#VALUE!</v>
      </c>
      <c r="BO258" t="e">
        <v>#N/A</v>
      </c>
      <c r="BP258">
        <v>4000</v>
      </c>
    </row>
    <row r="259" spans="1:68" ht="25.2" x14ac:dyDescent="0.3">
      <c r="A259" s="51"/>
      <c r="B259" s="47">
        <v>190</v>
      </c>
      <c r="C259" s="45">
        <v>1012863</v>
      </c>
      <c r="D259" s="40" t="s">
        <v>33</v>
      </c>
      <c r="E259" s="40"/>
      <c r="F259" s="31" t="s">
        <v>153</v>
      </c>
      <c r="G259" s="29" t="s">
        <v>47</v>
      </c>
      <c r="H259" s="70" t="s">
        <v>59</v>
      </c>
      <c r="I259" s="148" t="s">
        <v>32</v>
      </c>
      <c r="J259" s="147" t="s">
        <v>33</v>
      </c>
      <c r="K259" s="148">
        <v>0</v>
      </c>
      <c r="L259" s="148" t="s">
        <v>32</v>
      </c>
      <c r="M259" s="147" t="s">
        <v>33</v>
      </c>
      <c r="N259" s="29" t="str">
        <f t="shared" si="44"/>
        <v/>
      </c>
      <c r="O259" s="29" t="str">
        <f t="shared" si="45"/>
        <v/>
      </c>
      <c r="P259" s="29" t="str">
        <f t="shared" si="46"/>
        <v/>
      </c>
      <c r="Q259" s="29">
        <f t="shared" si="47"/>
        <v>1136077</v>
      </c>
      <c r="R259" s="29" t="str">
        <f t="shared" si="48"/>
        <v/>
      </c>
      <c r="S259" s="29" t="str">
        <f t="shared" si="49"/>
        <v/>
      </c>
      <c r="T259" s="29">
        <f t="shared" si="50"/>
        <v>1136077</v>
      </c>
      <c r="U259" s="40">
        <v>1136077</v>
      </c>
      <c r="V259" s="40"/>
      <c r="W259" s="38" t="s">
        <v>145</v>
      </c>
      <c r="X259" s="29" t="s">
        <v>35</v>
      </c>
      <c r="Y259" s="146">
        <v>136.02000000000001</v>
      </c>
      <c r="Z259" s="33">
        <v>174.1</v>
      </c>
      <c r="AA259" s="34">
        <f t="shared" si="54"/>
        <v>0.28000000000000003</v>
      </c>
      <c r="AB259" s="33">
        <f t="shared" si="51"/>
        <v>174.1</v>
      </c>
      <c r="AC259" s="34">
        <f t="shared" si="55"/>
        <v>0.27995588883987654</v>
      </c>
      <c r="AD259" s="145">
        <f t="shared" si="56"/>
        <v>145.083</v>
      </c>
      <c r="AE259" s="105">
        <v>113.35</v>
      </c>
      <c r="AF259" s="34" t="s">
        <v>36</v>
      </c>
      <c r="AG259" s="34" t="s">
        <v>36</v>
      </c>
      <c r="AH259" s="34" t="s">
        <v>36</v>
      </c>
      <c r="AI259" s="29">
        <v>6.8000000000000005E-2</v>
      </c>
      <c r="AJ259" s="29">
        <v>1.5590000000000001E-3</v>
      </c>
      <c r="AK259" s="29">
        <v>0</v>
      </c>
      <c r="AL259" s="29">
        <v>0</v>
      </c>
      <c r="AM259" s="29" t="s">
        <v>28</v>
      </c>
      <c r="AN259" s="158" t="s">
        <v>28</v>
      </c>
      <c r="AO259" s="29" t="s">
        <v>28</v>
      </c>
      <c r="AP259" s="29">
        <v>50</v>
      </c>
      <c r="AQ259" s="29">
        <v>570</v>
      </c>
      <c r="AR259" s="29">
        <v>570</v>
      </c>
      <c r="AS259" s="29">
        <v>230</v>
      </c>
      <c r="AT259" s="29">
        <v>3.6</v>
      </c>
      <c r="AU259" s="144">
        <v>7.4727000000000002E-2</v>
      </c>
      <c r="AV259" s="36" t="s">
        <v>28</v>
      </c>
      <c r="AW259" s="102" t="s">
        <v>33</v>
      </c>
      <c r="AX259" s="129" t="s">
        <v>33</v>
      </c>
      <c r="AY259" s="106">
        <v>245000</v>
      </c>
      <c r="BD259" t="s">
        <v>4341</v>
      </c>
      <c r="BE259" t="s">
        <v>4342</v>
      </c>
      <c r="BF259" t="s">
        <v>4740</v>
      </c>
      <c r="BH259" t="str">
        <f t="shared" si="52"/>
        <v/>
      </c>
      <c r="BJ259" t="str">
        <f t="shared" si="53"/>
        <v>OK</v>
      </c>
      <c r="BK259" s="130">
        <v>174.1</v>
      </c>
      <c r="BL259" s="130" t="s">
        <v>37</v>
      </c>
      <c r="BM259" s="131" t="s">
        <v>33</v>
      </c>
      <c r="BN259" s="131" t="e">
        <v>#VALUE!</v>
      </c>
      <c r="BO259" t="e">
        <v>#N/A</v>
      </c>
      <c r="BP259">
        <v>8250</v>
      </c>
    </row>
    <row r="260" spans="1:68" ht="37.799999999999997" x14ac:dyDescent="0.3">
      <c r="A260" s="51"/>
      <c r="B260" s="47">
        <v>191</v>
      </c>
      <c r="C260" s="45">
        <v>1012866</v>
      </c>
      <c r="D260" s="40" t="s">
        <v>33</v>
      </c>
      <c r="E260" s="40"/>
      <c r="F260" s="31" t="s">
        <v>154</v>
      </c>
      <c r="G260" s="29" t="s">
        <v>47</v>
      </c>
      <c r="H260" s="70" t="s">
        <v>62</v>
      </c>
      <c r="I260" s="148" t="s">
        <v>32</v>
      </c>
      <c r="J260" s="147" t="s">
        <v>33</v>
      </c>
      <c r="K260" s="148">
        <v>0</v>
      </c>
      <c r="L260" s="148" t="s">
        <v>32</v>
      </c>
      <c r="M260" s="147" t="s">
        <v>33</v>
      </c>
      <c r="N260" s="29" t="str">
        <f t="shared" si="44"/>
        <v/>
      </c>
      <c r="O260" s="29" t="str">
        <f t="shared" si="45"/>
        <v/>
      </c>
      <c r="P260" s="29" t="str">
        <f t="shared" si="46"/>
        <v/>
      </c>
      <c r="Q260" s="29" t="str">
        <f t="shared" si="47"/>
        <v/>
      </c>
      <c r="R260" s="29" t="str">
        <f t="shared" si="48"/>
        <v/>
      </c>
      <c r="S260" s="29" t="str">
        <f t="shared" si="49"/>
        <v/>
      </c>
      <c r="T260" s="29" t="str">
        <f t="shared" si="50"/>
        <v/>
      </c>
      <c r="U260" s="40"/>
      <c r="V260" s="40"/>
      <c r="W260" s="38" t="s">
        <v>145</v>
      </c>
      <c r="X260" s="29" t="s">
        <v>35</v>
      </c>
      <c r="Y260" s="146">
        <v>176.13</v>
      </c>
      <c r="Z260" s="33">
        <v>225.44</v>
      </c>
      <c r="AA260" s="34">
        <f t="shared" si="54"/>
        <v>0.28000000000000003</v>
      </c>
      <c r="AB260" s="33">
        <f t="shared" si="51"/>
        <v>225.44</v>
      </c>
      <c r="AC260" s="34">
        <f t="shared" si="55"/>
        <v>0.27996593425310839</v>
      </c>
      <c r="AD260" s="145">
        <f t="shared" si="56"/>
        <v>187.86699999999999</v>
      </c>
      <c r="AE260" s="105">
        <v>146.77500000000001</v>
      </c>
      <c r="AF260" s="34" t="s">
        <v>36</v>
      </c>
      <c r="AG260" s="34" t="s">
        <v>36</v>
      </c>
      <c r="AH260" s="34" t="s">
        <v>36</v>
      </c>
      <c r="AI260" s="29">
        <v>0.1</v>
      </c>
      <c r="AJ260" s="29">
        <v>1.848E-3</v>
      </c>
      <c r="AK260" s="29">
        <v>0</v>
      </c>
      <c r="AL260" s="29">
        <v>0</v>
      </c>
      <c r="AM260" s="29" t="s">
        <v>28</v>
      </c>
      <c r="AN260" s="158" t="s">
        <v>28</v>
      </c>
      <c r="AO260" s="29" t="s">
        <v>28</v>
      </c>
      <c r="AP260" s="29">
        <v>50</v>
      </c>
      <c r="AQ260" s="29">
        <v>580</v>
      </c>
      <c r="AR260" s="29">
        <v>580</v>
      </c>
      <c r="AS260" s="29">
        <v>310</v>
      </c>
      <c r="AT260" s="29">
        <v>5.2</v>
      </c>
      <c r="AU260" s="144">
        <v>0.104284</v>
      </c>
      <c r="AV260" s="36" t="s">
        <v>28</v>
      </c>
      <c r="AW260" s="102" t="s">
        <v>33</v>
      </c>
      <c r="AX260" s="129" t="s">
        <v>33</v>
      </c>
      <c r="AY260" s="106">
        <v>106600</v>
      </c>
      <c r="BD260" t="s">
        <v>4341</v>
      </c>
      <c r="BE260" t="s">
        <v>4342</v>
      </c>
      <c r="BF260" t="s">
        <v>4740</v>
      </c>
      <c r="BH260" t="str">
        <f t="shared" si="52"/>
        <v/>
      </c>
      <c r="BJ260" t="str">
        <f t="shared" si="53"/>
        <v>OK</v>
      </c>
      <c r="BK260" s="130">
        <v>225.44</v>
      </c>
      <c r="BL260" s="130" t="s">
        <v>37</v>
      </c>
      <c r="BM260" s="131" t="s">
        <v>33</v>
      </c>
      <c r="BN260" s="131" t="e">
        <v>#VALUE!</v>
      </c>
      <c r="BO260">
        <v>225.44</v>
      </c>
      <c r="BP260">
        <v>400</v>
      </c>
    </row>
    <row r="261" spans="1:68" ht="37.799999999999997" x14ac:dyDescent="0.3">
      <c r="A261" s="51"/>
      <c r="B261" s="47">
        <v>192</v>
      </c>
      <c r="C261" s="45">
        <v>1012867</v>
      </c>
      <c r="D261" s="40" t="s">
        <v>33</v>
      </c>
      <c r="E261" s="40"/>
      <c r="F261" s="31" t="s">
        <v>155</v>
      </c>
      <c r="G261" s="29" t="s">
        <v>47</v>
      </c>
      <c r="H261" s="70" t="s">
        <v>62</v>
      </c>
      <c r="I261" s="148" t="s">
        <v>32</v>
      </c>
      <c r="J261" s="147" t="s">
        <v>33</v>
      </c>
      <c r="K261" s="148">
        <v>0</v>
      </c>
      <c r="L261" s="148" t="s">
        <v>32</v>
      </c>
      <c r="M261" s="147" t="s">
        <v>33</v>
      </c>
      <c r="N261" s="29" t="str">
        <f t="shared" si="44"/>
        <v/>
      </c>
      <c r="O261" s="29" t="str">
        <f t="shared" si="45"/>
        <v/>
      </c>
      <c r="P261" s="29" t="str">
        <f t="shared" si="46"/>
        <v/>
      </c>
      <c r="Q261" s="29" t="str">
        <f t="shared" si="47"/>
        <v/>
      </c>
      <c r="R261" s="29" t="str">
        <f t="shared" si="48"/>
        <v/>
      </c>
      <c r="S261" s="29" t="str">
        <f t="shared" si="49"/>
        <v/>
      </c>
      <c r="T261" s="29" t="str">
        <f t="shared" si="50"/>
        <v/>
      </c>
      <c r="U261" s="40"/>
      <c r="V261" s="40"/>
      <c r="W261" s="38" t="s">
        <v>145</v>
      </c>
      <c r="X261" s="29" t="s">
        <v>35</v>
      </c>
      <c r="Y261" s="146">
        <v>176.13</v>
      </c>
      <c r="Z261" s="33">
        <v>225.44</v>
      </c>
      <c r="AA261" s="34">
        <f t="shared" si="54"/>
        <v>0.28000000000000003</v>
      </c>
      <c r="AB261" s="33">
        <f t="shared" si="51"/>
        <v>225.44</v>
      </c>
      <c r="AC261" s="34">
        <f t="shared" si="55"/>
        <v>0.27996593425310839</v>
      </c>
      <c r="AD261" s="145">
        <f t="shared" si="56"/>
        <v>187.86699999999999</v>
      </c>
      <c r="AE261" s="105">
        <v>146.77500000000001</v>
      </c>
      <c r="AF261" s="34" t="s">
        <v>36</v>
      </c>
      <c r="AG261" s="34" t="s">
        <v>36</v>
      </c>
      <c r="AH261" s="34" t="s">
        <v>36</v>
      </c>
      <c r="AI261" s="29">
        <v>0.1</v>
      </c>
      <c r="AJ261" s="29">
        <v>1.848E-3</v>
      </c>
      <c r="AK261" s="29">
        <v>0</v>
      </c>
      <c r="AL261" s="29">
        <v>0</v>
      </c>
      <c r="AM261" s="29" t="s">
        <v>28</v>
      </c>
      <c r="AN261" s="158" t="s">
        <v>28</v>
      </c>
      <c r="AO261" s="29" t="s">
        <v>28</v>
      </c>
      <c r="AP261" s="29">
        <v>50</v>
      </c>
      <c r="AQ261" s="29">
        <v>580</v>
      </c>
      <c r="AR261" s="29">
        <v>580</v>
      </c>
      <c r="AS261" s="29">
        <v>310</v>
      </c>
      <c r="AT261" s="29">
        <v>5.2</v>
      </c>
      <c r="AU261" s="144">
        <v>0.104284</v>
      </c>
      <c r="AV261" s="36" t="s">
        <v>28</v>
      </c>
      <c r="AW261" s="102" t="s">
        <v>33</v>
      </c>
      <c r="AX261" s="129" t="s">
        <v>33</v>
      </c>
      <c r="AY261" s="106">
        <v>81100</v>
      </c>
      <c r="BD261" t="s">
        <v>4341</v>
      </c>
      <c r="BE261" t="s">
        <v>4342</v>
      </c>
      <c r="BF261" t="s">
        <v>4740</v>
      </c>
      <c r="BH261" t="str">
        <f t="shared" si="52"/>
        <v/>
      </c>
      <c r="BJ261" t="str">
        <f t="shared" si="53"/>
        <v>OK</v>
      </c>
      <c r="BK261" s="130">
        <v>225.44</v>
      </c>
      <c r="BL261" s="130" t="s">
        <v>37</v>
      </c>
      <c r="BM261" s="131" t="s">
        <v>33</v>
      </c>
      <c r="BN261" s="131" t="e">
        <v>#VALUE!</v>
      </c>
      <c r="BO261">
        <v>225.44</v>
      </c>
      <c r="BP261">
        <v>150</v>
      </c>
    </row>
    <row r="262" spans="1:68" ht="25.2" x14ac:dyDescent="0.3">
      <c r="A262" s="51"/>
      <c r="B262" s="47">
        <v>193</v>
      </c>
      <c r="C262" s="45">
        <v>1023178</v>
      </c>
      <c r="D262" s="29"/>
      <c r="E262" s="29"/>
      <c r="F262" s="39" t="s">
        <v>156</v>
      </c>
      <c r="G262" s="29" t="s">
        <v>47</v>
      </c>
      <c r="H262" s="37"/>
      <c r="I262" s="148" t="s">
        <v>32</v>
      </c>
      <c r="J262" s="147" t="s">
        <v>33</v>
      </c>
      <c r="K262" s="148">
        <v>0</v>
      </c>
      <c r="L262" s="148" t="s">
        <v>32</v>
      </c>
      <c r="M262" s="147" t="s">
        <v>33</v>
      </c>
      <c r="N262" s="29" t="str">
        <f t="shared" ref="N262:N325" si="57">IFERROR(MID($D262,1,7)+0,"")</f>
        <v/>
      </c>
      <c r="O262" s="29" t="str">
        <f t="shared" ref="O262:O325" si="58">IFERROR(MID($D262,10,7)+0,"")</f>
        <v/>
      </c>
      <c r="P262" s="29" t="str">
        <f t="shared" ref="P262:P325" si="59">IFERROR(MID($D262,19,7)+0,"")</f>
        <v/>
      </c>
      <c r="Q262" s="29" t="str">
        <f t="shared" ref="Q262:Q325" si="60">IF(IFERROR(MID($U262,1,7)+0,"")&lt;1130000,"",IFERROR(MID($U262,1,7)+0,""))</f>
        <v/>
      </c>
      <c r="R262" s="29" t="str">
        <f t="shared" ref="R262:R325" si="61">IF(IFERROR(MID($U262,10,7)+0,"")&lt;1130000,"",IFERROR(MID($U262,10,7)+0,""))</f>
        <v/>
      </c>
      <c r="S262" s="29" t="str">
        <f t="shared" ref="S262:S325" si="62">IF(IFERROR(MID($U262,19,7)+0,"")&lt;1130000,"",IFERROR(MID($U262,19,7)+0,""))</f>
        <v/>
      </c>
      <c r="T262" s="29" t="str">
        <f t="shared" ref="T262:T325" si="63">IF(Q262="","",IF(R262="",Q262,Q262&amp;", "&amp;R262))</f>
        <v/>
      </c>
      <c r="U262" s="46" t="s">
        <v>33</v>
      </c>
      <c r="V262" s="46"/>
      <c r="W262" s="38" t="s">
        <v>157</v>
      </c>
      <c r="X262" s="29" t="s">
        <v>158</v>
      </c>
      <c r="Y262" s="146">
        <v>2750</v>
      </c>
      <c r="Z262" s="33">
        <v>3520</v>
      </c>
      <c r="AA262" s="34">
        <f t="shared" si="54"/>
        <v>0.28000000000000003</v>
      </c>
      <c r="AB262" s="33">
        <f t="shared" ref="AB262:AB325" si="64">IF(OR(W262="VLD MLC components",W262="VLD MLC pipes",W262="VLD PEX components",W262="VLD PEX pipes",W262="VLD PHC components",W262="VLD PHC pipes"),"По запросу",Z262)</f>
        <v>3520</v>
      </c>
      <c r="AC262" s="34">
        <f t="shared" si="55"/>
        <v>0.27999966836368467</v>
      </c>
      <c r="AD262" s="145">
        <f t="shared" si="56"/>
        <v>2933.3330000000001</v>
      </c>
      <c r="AE262" s="105">
        <v>2291.6669999999999</v>
      </c>
      <c r="AF262" s="34" t="s">
        <v>36</v>
      </c>
      <c r="AG262" s="34" t="s">
        <v>36</v>
      </c>
      <c r="AH262" s="34" t="s">
        <v>36</v>
      </c>
      <c r="AI262" s="29">
        <v>1.5</v>
      </c>
      <c r="AJ262" s="29">
        <v>5.9999999999999995E-4</v>
      </c>
      <c r="AK262" s="29">
        <v>0</v>
      </c>
      <c r="AL262" s="29">
        <v>0</v>
      </c>
      <c r="AM262" s="29" t="s">
        <v>28</v>
      </c>
      <c r="AN262" s="44" t="s">
        <v>27</v>
      </c>
      <c r="AO262" s="29" t="s">
        <v>28</v>
      </c>
      <c r="AP262" s="29">
        <v>1</v>
      </c>
      <c r="AQ262" s="29">
        <v>3000</v>
      </c>
      <c r="AR262" s="29">
        <v>20</v>
      </c>
      <c r="AS262" s="29">
        <v>10</v>
      </c>
      <c r="AT262" s="29">
        <v>1.5</v>
      </c>
      <c r="AU262" s="144">
        <v>5.9999999999999995E-4</v>
      </c>
      <c r="AV262" s="36" t="s">
        <v>28</v>
      </c>
      <c r="AW262" s="102" t="s">
        <v>33</v>
      </c>
      <c r="AX262" s="129" t="s">
        <v>33</v>
      </c>
      <c r="AY262" s="106">
        <v>1122</v>
      </c>
      <c r="BD262" t="s">
        <v>4343</v>
      </c>
      <c r="BE262" t="s">
        <v>4344</v>
      </c>
      <c r="BF262" t="s">
        <v>4741</v>
      </c>
      <c r="BH262" t="str">
        <f t="shared" si="52"/>
        <v/>
      </c>
      <c r="BJ262" t="str">
        <f t="shared" si="53"/>
        <v>OK</v>
      </c>
      <c r="BK262" s="130" t="s">
        <v>5302</v>
      </c>
      <c r="BL262" s="130" t="e">
        <v>#VALUE!</v>
      </c>
      <c r="BM262" s="131" t="s">
        <v>33</v>
      </c>
      <c r="BN262" s="131" t="e">
        <v>#VALUE!</v>
      </c>
      <c r="BO262" t="e">
        <v>#N/A</v>
      </c>
      <c r="BP262">
        <v>171</v>
      </c>
    </row>
    <row r="263" spans="1:68" ht="25.2" x14ac:dyDescent="0.3">
      <c r="A263" s="51"/>
      <c r="B263" s="47">
        <v>194</v>
      </c>
      <c r="C263" s="45">
        <v>1091684</v>
      </c>
      <c r="D263" s="37"/>
      <c r="E263" s="37"/>
      <c r="F263" s="39" t="s">
        <v>159</v>
      </c>
      <c r="G263" s="29" t="s">
        <v>31</v>
      </c>
      <c r="H263" s="29"/>
      <c r="I263" s="148" t="s">
        <v>32</v>
      </c>
      <c r="J263" s="147" t="s">
        <v>33</v>
      </c>
      <c r="K263" s="148">
        <v>0</v>
      </c>
      <c r="L263" s="148" t="s">
        <v>32</v>
      </c>
      <c r="M263" s="147" t="s">
        <v>33</v>
      </c>
      <c r="N263" s="29" t="str">
        <f t="shared" si="57"/>
        <v/>
      </c>
      <c r="O263" s="29" t="str">
        <f t="shared" si="58"/>
        <v/>
      </c>
      <c r="P263" s="29" t="str">
        <f t="shared" si="59"/>
        <v/>
      </c>
      <c r="Q263" s="29" t="str">
        <f t="shared" si="60"/>
        <v/>
      </c>
      <c r="R263" s="29" t="str">
        <f t="shared" si="61"/>
        <v/>
      </c>
      <c r="S263" s="29" t="str">
        <f t="shared" si="62"/>
        <v/>
      </c>
      <c r="T263" s="29" t="str">
        <f t="shared" si="63"/>
        <v/>
      </c>
      <c r="U263" s="29"/>
      <c r="V263" s="29"/>
      <c r="W263" s="38" t="s">
        <v>157</v>
      </c>
      <c r="X263" s="37" t="s">
        <v>158</v>
      </c>
      <c r="Y263" s="146">
        <v>3004</v>
      </c>
      <c r="Z263" s="33">
        <v>3845</v>
      </c>
      <c r="AA263" s="34">
        <f t="shared" si="54"/>
        <v>0.28000000000000003</v>
      </c>
      <c r="AB263" s="33">
        <f t="shared" si="64"/>
        <v>3845</v>
      </c>
      <c r="AC263" s="34">
        <f t="shared" si="55"/>
        <v>0.27996035685224452</v>
      </c>
      <c r="AD263" s="145">
        <f t="shared" si="56"/>
        <v>3204.1669999999999</v>
      </c>
      <c r="AE263" s="105">
        <v>2503.3330000000001</v>
      </c>
      <c r="AF263" s="34" t="s">
        <v>36</v>
      </c>
      <c r="AG263" s="34" t="s">
        <v>36</v>
      </c>
      <c r="AH263" s="34" t="s">
        <v>36</v>
      </c>
      <c r="AI263" s="29">
        <v>0.67800000000000005</v>
      </c>
      <c r="AJ263" s="29">
        <v>1.1999999999999999E-3</v>
      </c>
      <c r="AK263" s="29">
        <v>0</v>
      </c>
      <c r="AL263" s="29">
        <v>0</v>
      </c>
      <c r="AM263" s="29" t="s">
        <v>28</v>
      </c>
      <c r="AN263" s="44" t="s">
        <v>27</v>
      </c>
      <c r="AO263" s="29" t="s">
        <v>28</v>
      </c>
      <c r="AP263" s="29">
        <v>1</v>
      </c>
      <c r="AQ263" s="29">
        <v>3000</v>
      </c>
      <c r="AR263" s="29">
        <v>20</v>
      </c>
      <c r="AS263" s="29">
        <v>20</v>
      </c>
      <c r="AT263" s="29">
        <v>0.67800000000000005</v>
      </c>
      <c r="AU263" s="144">
        <v>1.1999999999999999E-3</v>
      </c>
      <c r="AV263" s="36" t="s">
        <v>28</v>
      </c>
      <c r="AW263" s="102">
        <v>43096</v>
      </c>
      <c r="AX263" s="129" t="s">
        <v>33</v>
      </c>
      <c r="AY263" s="106">
        <v>1331</v>
      </c>
      <c r="BD263" t="s">
        <v>4345</v>
      </c>
      <c r="BE263" t="s">
        <v>4344</v>
      </c>
      <c r="BF263" t="s">
        <v>4741</v>
      </c>
      <c r="BH263" t="str">
        <f t="shared" si="52"/>
        <v/>
      </c>
      <c r="BJ263" t="str">
        <f t="shared" si="53"/>
        <v>OK</v>
      </c>
      <c r="BK263" s="130" t="s">
        <v>5302</v>
      </c>
      <c r="BL263" s="130" t="e">
        <v>#VALUE!</v>
      </c>
      <c r="BM263" s="131" t="s">
        <v>33</v>
      </c>
      <c r="BN263" s="131" t="e">
        <v>#VALUE!</v>
      </c>
      <c r="BO263" t="e">
        <v>#N/A</v>
      </c>
      <c r="BP263">
        <v>387</v>
      </c>
    </row>
    <row r="264" spans="1:68" ht="25.2" x14ac:dyDescent="0.3">
      <c r="A264" s="51"/>
      <c r="B264" s="47">
        <v>195</v>
      </c>
      <c r="C264" s="45">
        <v>1023179</v>
      </c>
      <c r="D264" s="29"/>
      <c r="E264" s="29"/>
      <c r="F264" s="39" t="s">
        <v>160</v>
      </c>
      <c r="G264" s="29" t="s">
        <v>47</v>
      </c>
      <c r="H264" s="70"/>
      <c r="I264" s="148" t="s">
        <v>32</v>
      </c>
      <c r="J264" s="147" t="s">
        <v>33</v>
      </c>
      <c r="K264" s="148">
        <v>0</v>
      </c>
      <c r="L264" s="148" t="s">
        <v>32</v>
      </c>
      <c r="M264" s="147" t="s">
        <v>33</v>
      </c>
      <c r="N264" s="29" t="str">
        <f t="shared" si="57"/>
        <v/>
      </c>
      <c r="O264" s="29" t="str">
        <f t="shared" si="58"/>
        <v/>
      </c>
      <c r="P264" s="29" t="str">
        <f t="shared" si="59"/>
        <v/>
      </c>
      <c r="Q264" s="29" t="str">
        <f t="shared" si="60"/>
        <v/>
      </c>
      <c r="R264" s="29" t="str">
        <f t="shared" si="61"/>
        <v/>
      </c>
      <c r="S264" s="29" t="str">
        <f t="shared" si="62"/>
        <v/>
      </c>
      <c r="T264" s="29" t="str">
        <f t="shared" si="63"/>
        <v/>
      </c>
      <c r="U264" s="46" t="s">
        <v>33</v>
      </c>
      <c r="V264" s="46"/>
      <c r="W264" s="38" t="s">
        <v>157</v>
      </c>
      <c r="X264" s="29" t="s">
        <v>158</v>
      </c>
      <c r="Y264" s="146">
        <v>3256</v>
      </c>
      <c r="Z264" s="33">
        <v>4168</v>
      </c>
      <c r="AA264" s="34">
        <f t="shared" si="54"/>
        <v>0.28000000000000003</v>
      </c>
      <c r="AB264" s="33">
        <f t="shared" si="64"/>
        <v>4168</v>
      </c>
      <c r="AC264" s="34">
        <f t="shared" si="55"/>
        <v>0.28009831450839245</v>
      </c>
      <c r="AD264" s="145">
        <f t="shared" si="56"/>
        <v>3473.3330000000001</v>
      </c>
      <c r="AE264" s="105">
        <v>2713.3330000000001</v>
      </c>
      <c r="AF264" s="34" t="s">
        <v>36</v>
      </c>
      <c r="AG264" s="34" t="s">
        <v>36</v>
      </c>
      <c r="AH264" s="34" t="s">
        <v>36</v>
      </c>
      <c r="AI264" s="29">
        <v>0.85</v>
      </c>
      <c r="AJ264" s="29">
        <v>1.3500000000000001E-3</v>
      </c>
      <c r="AK264" s="29">
        <v>0</v>
      </c>
      <c r="AL264" s="29">
        <v>0</v>
      </c>
      <c r="AM264" s="29" t="s">
        <v>28</v>
      </c>
      <c r="AN264" s="44" t="s">
        <v>27</v>
      </c>
      <c r="AO264" s="29" t="s">
        <v>28</v>
      </c>
      <c r="AP264" s="29">
        <v>1</v>
      </c>
      <c r="AQ264" s="29">
        <v>3000</v>
      </c>
      <c r="AR264" s="29">
        <v>90</v>
      </c>
      <c r="AS264" s="29">
        <v>70</v>
      </c>
      <c r="AT264" s="29">
        <v>0.85</v>
      </c>
      <c r="AU264" s="144">
        <v>1.89E-2</v>
      </c>
      <c r="AV264" s="36" t="s">
        <v>28</v>
      </c>
      <c r="AW264" s="102" t="s">
        <v>33</v>
      </c>
      <c r="AX264" s="129" t="s">
        <v>33</v>
      </c>
      <c r="AY264" s="106">
        <v>5967</v>
      </c>
      <c r="BD264" t="s">
        <v>4343</v>
      </c>
      <c r="BE264" t="s">
        <v>4346</v>
      </c>
      <c r="BF264" t="s">
        <v>4741</v>
      </c>
      <c r="BH264" t="str">
        <f t="shared" si="52"/>
        <v/>
      </c>
      <c r="BJ264" t="str">
        <f t="shared" si="53"/>
        <v>OK</v>
      </c>
      <c r="BK264" s="130">
        <v>4168</v>
      </c>
      <c r="BL264" s="130" t="s">
        <v>37</v>
      </c>
      <c r="BM264" s="131" t="s">
        <v>33</v>
      </c>
      <c r="BN264" s="131" t="e">
        <v>#VALUE!</v>
      </c>
      <c r="BO264">
        <v>4168</v>
      </c>
      <c r="BP264">
        <v>310</v>
      </c>
    </row>
    <row r="265" spans="1:68" ht="25.2" x14ac:dyDescent="0.3">
      <c r="A265" s="51"/>
      <c r="B265" s="47">
        <v>196</v>
      </c>
      <c r="C265" s="45">
        <v>1023180</v>
      </c>
      <c r="D265" s="29"/>
      <c r="E265" s="29"/>
      <c r="F265" s="39" t="s">
        <v>161</v>
      </c>
      <c r="G265" s="29" t="s">
        <v>47</v>
      </c>
      <c r="H265" s="70"/>
      <c r="I265" s="148" t="s">
        <v>32</v>
      </c>
      <c r="J265" s="147" t="s">
        <v>33</v>
      </c>
      <c r="K265" s="148">
        <v>0</v>
      </c>
      <c r="L265" s="148" t="s">
        <v>32</v>
      </c>
      <c r="M265" s="147" t="s">
        <v>33</v>
      </c>
      <c r="N265" s="29" t="str">
        <f t="shared" si="57"/>
        <v/>
      </c>
      <c r="O265" s="29" t="str">
        <f t="shared" si="58"/>
        <v/>
      </c>
      <c r="P265" s="29" t="str">
        <f t="shared" si="59"/>
        <v/>
      </c>
      <c r="Q265" s="29" t="str">
        <f t="shared" si="60"/>
        <v/>
      </c>
      <c r="R265" s="29" t="str">
        <f t="shared" si="61"/>
        <v/>
      </c>
      <c r="S265" s="29" t="str">
        <f t="shared" si="62"/>
        <v/>
      </c>
      <c r="T265" s="29" t="str">
        <f t="shared" si="63"/>
        <v/>
      </c>
      <c r="U265" s="46" t="s">
        <v>33</v>
      </c>
      <c r="V265" s="46"/>
      <c r="W265" s="38" t="s">
        <v>157</v>
      </c>
      <c r="X265" s="29" t="s">
        <v>158</v>
      </c>
      <c r="Y265" s="146">
        <v>4493</v>
      </c>
      <c r="Z265" s="33">
        <v>5751</v>
      </c>
      <c r="AA265" s="34">
        <f t="shared" si="54"/>
        <v>0.28000000000000003</v>
      </c>
      <c r="AB265" s="33">
        <f t="shared" si="64"/>
        <v>5751</v>
      </c>
      <c r="AC265" s="34">
        <f t="shared" si="55"/>
        <v>0.27999098330816979</v>
      </c>
      <c r="AD265" s="145">
        <f t="shared" si="56"/>
        <v>4792.5</v>
      </c>
      <c r="AE265" s="105">
        <v>3744.1669999999999</v>
      </c>
      <c r="AF265" s="34" t="s">
        <v>36</v>
      </c>
      <c r="AG265" s="34" t="s">
        <v>36</v>
      </c>
      <c r="AH265" s="34" t="s">
        <v>36</v>
      </c>
      <c r="AI265" s="29">
        <v>0.66</v>
      </c>
      <c r="AJ265" s="29">
        <v>1.8E-3</v>
      </c>
      <c r="AK265" s="29">
        <v>0</v>
      </c>
      <c r="AL265" s="29">
        <v>0</v>
      </c>
      <c r="AM265" s="29" t="s">
        <v>28</v>
      </c>
      <c r="AN265" s="44" t="s">
        <v>27</v>
      </c>
      <c r="AO265" s="29" t="s">
        <v>28</v>
      </c>
      <c r="AP265" s="29">
        <v>1</v>
      </c>
      <c r="AQ265" s="29">
        <v>3000</v>
      </c>
      <c r="AR265" s="29">
        <v>33</v>
      </c>
      <c r="AS265" s="29">
        <v>19</v>
      </c>
      <c r="AT265" s="29">
        <v>0.66</v>
      </c>
      <c r="AU265" s="144">
        <v>1.8810000000000001E-3</v>
      </c>
      <c r="AV265" s="36" t="s">
        <v>28</v>
      </c>
      <c r="AW265" s="102" t="s">
        <v>33</v>
      </c>
      <c r="AX265" s="129" t="s">
        <v>33</v>
      </c>
      <c r="AY265" s="106">
        <v>2483</v>
      </c>
      <c r="BD265" t="s">
        <v>4343</v>
      </c>
      <c r="BE265" t="s">
        <v>4346</v>
      </c>
      <c r="BF265" t="s">
        <v>4741</v>
      </c>
      <c r="BH265" t="str">
        <f t="shared" si="52"/>
        <v/>
      </c>
      <c r="BJ265" t="str">
        <f t="shared" si="53"/>
        <v>OK</v>
      </c>
      <c r="BK265" s="130" t="s">
        <v>5302</v>
      </c>
      <c r="BL265" s="130" t="e">
        <v>#VALUE!</v>
      </c>
      <c r="BM265" s="131" t="s">
        <v>33</v>
      </c>
      <c r="BN265" s="131" t="e">
        <v>#VALUE!</v>
      </c>
      <c r="BO265" t="e">
        <v>#N/A</v>
      </c>
      <c r="BP265">
        <v>235</v>
      </c>
    </row>
    <row r="266" spans="1:68" ht="25.2" x14ac:dyDescent="0.3">
      <c r="A266" s="51"/>
      <c r="B266" s="47">
        <v>197</v>
      </c>
      <c r="C266" s="45">
        <v>1023181</v>
      </c>
      <c r="D266" s="29"/>
      <c r="E266" s="29"/>
      <c r="F266" s="52" t="s">
        <v>162</v>
      </c>
      <c r="G266" s="29" t="s">
        <v>39</v>
      </c>
      <c r="H266" s="70" t="s">
        <v>4779</v>
      </c>
      <c r="I266" s="148" t="s">
        <v>32</v>
      </c>
      <c r="J266" s="147" t="s">
        <v>33</v>
      </c>
      <c r="K266" s="148">
        <v>0</v>
      </c>
      <c r="L266" s="148" t="s">
        <v>32</v>
      </c>
      <c r="M266" s="147" t="s">
        <v>33</v>
      </c>
      <c r="N266" s="29" t="str">
        <f t="shared" si="57"/>
        <v/>
      </c>
      <c r="O266" s="29" t="str">
        <f t="shared" si="58"/>
        <v/>
      </c>
      <c r="P266" s="29" t="str">
        <f t="shared" si="59"/>
        <v/>
      </c>
      <c r="Q266" s="29" t="str">
        <f t="shared" si="60"/>
        <v/>
      </c>
      <c r="R266" s="29" t="str">
        <f t="shared" si="61"/>
        <v/>
      </c>
      <c r="S266" s="29" t="str">
        <f t="shared" si="62"/>
        <v/>
      </c>
      <c r="T266" s="29" t="str">
        <f t="shared" si="63"/>
        <v/>
      </c>
      <c r="U266" s="46" t="s">
        <v>33</v>
      </c>
      <c r="V266" s="46"/>
      <c r="W266" s="38" t="s">
        <v>157</v>
      </c>
      <c r="X266" s="29" t="s">
        <v>158</v>
      </c>
      <c r="Y266" s="146">
        <v>4493</v>
      </c>
      <c r="Z266" s="33">
        <v>5751</v>
      </c>
      <c r="AA266" s="34">
        <f t="shared" si="54"/>
        <v>0.28000000000000003</v>
      </c>
      <c r="AB266" s="33">
        <f t="shared" si="64"/>
        <v>5751</v>
      </c>
      <c r="AC266" s="34">
        <f t="shared" si="55"/>
        <v>0.27999098330816979</v>
      </c>
      <c r="AD266" s="145">
        <f t="shared" si="56"/>
        <v>4792.5</v>
      </c>
      <c r="AE266" s="105">
        <v>3744.1669999999999</v>
      </c>
      <c r="AF266" s="34" t="s">
        <v>36</v>
      </c>
      <c r="AG266" s="34" t="s">
        <v>36</v>
      </c>
      <c r="AH266" s="34" t="s">
        <v>36</v>
      </c>
      <c r="AI266" s="29">
        <v>1.5</v>
      </c>
      <c r="AJ266" s="29">
        <v>1.2149999999999999E-3</v>
      </c>
      <c r="AK266" s="29">
        <v>2</v>
      </c>
      <c r="AL266" s="29">
        <v>0</v>
      </c>
      <c r="AM266" s="29" t="s">
        <v>28</v>
      </c>
      <c r="AN266" s="158" t="s">
        <v>28</v>
      </c>
      <c r="AO266" s="29" t="s">
        <v>28</v>
      </c>
      <c r="AP266" s="29">
        <v>1</v>
      </c>
      <c r="AQ266" s="29">
        <v>3000</v>
      </c>
      <c r="AR266" s="29">
        <v>40</v>
      </c>
      <c r="AS266" s="29">
        <v>25</v>
      </c>
      <c r="AT266" s="29">
        <v>1.5</v>
      </c>
      <c r="AU266" s="144">
        <v>3.0000000000000001E-3</v>
      </c>
      <c r="AV266" s="36" t="s">
        <v>28</v>
      </c>
      <c r="AW266" s="102" t="s">
        <v>33</v>
      </c>
      <c r="AX266" s="129" t="s">
        <v>33</v>
      </c>
      <c r="AY266" s="106">
        <v>977</v>
      </c>
      <c r="BD266" t="s">
        <v>4347</v>
      </c>
      <c r="BE266" t="s">
        <v>4344</v>
      </c>
      <c r="BF266" t="s">
        <v>4742</v>
      </c>
      <c r="BH266" t="str">
        <f t="shared" si="52"/>
        <v>AV</v>
      </c>
      <c r="BJ266" t="str">
        <f t="shared" si="53"/>
        <v>OK</v>
      </c>
      <c r="BK266" s="130">
        <v>5751</v>
      </c>
      <c r="BL266" s="130" t="s">
        <v>37</v>
      </c>
      <c r="BM266" s="131" t="s">
        <v>33</v>
      </c>
      <c r="BN266" s="131" t="e">
        <v>#VALUE!</v>
      </c>
      <c r="BO266">
        <v>5751</v>
      </c>
      <c r="BP266">
        <v>240</v>
      </c>
    </row>
    <row r="267" spans="1:68" ht="25.2" x14ac:dyDescent="0.3">
      <c r="A267" s="51"/>
      <c r="B267" s="47">
        <v>198</v>
      </c>
      <c r="C267" s="45">
        <v>1023182</v>
      </c>
      <c r="D267" s="29"/>
      <c r="E267" s="29"/>
      <c r="F267" s="31" t="s">
        <v>163</v>
      </c>
      <c r="G267" s="29" t="s">
        <v>31</v>
      </c>
      <c r="H267" s="70" t="s">
        <v>4779</v>
      </c>
      <c r="I267" s="148" t="s">
        <v>32</v>
      </c>
      <c r="J267" s="147" t="s">
        <v>33</v>
      </c>
      <c r="K267" s="148">
        <v>0</v>
      </c>
      <c r="L267" s="148" t="s">
        <v>32</v>
      </c>
      <c r="M267" s="147" t="s">
        <v>33</v>
      </c>
      <c r="N267" s="29" t="str">
        <f t="shared" si="57"/>
        <v/>
      </c>
      <c r="O267" s="29" t="str">
        <f t="shared" si="58"/>
        <v/>
      </c>
      <c r="P267" s="29" t="str">
        <f t="shared" si="59"/>
        <v/>
      </c>
      <c r="Q267" s="29" t="str">
        <f t="shared" si="60"/>
        <v/>
      </c>
      <c r="R267" s="29" t="str">
        <f t="shared" si="61"/>
        <v/>
      </c>
      <c r="S267" s="29" t="str">
        <f t="shared" si="62"/>
        <v/>
      </c>
      <c r="T267" s="29" t="str">
        <f t="shared" si="63"/>
        <v/>
      </c>
      <c r="U267" s="46" t="s">
        <v>33</v>
      </c>
      <c r="V267" s="46"/>
      <c r="W267" s="38" t="s">
        <v>3785</v>
      </c>
      <c r="X267" s="29" t="s">
        <v>158</v>
      </c>
      <c r="Y267" s="146">
        <v>7223</v>
      </c>
      <c r="Z267" s="33">
        <v>9245</v>
      </c>
      <c r="AA267" s="34">
        <f t="shared" si="54"/>
        <v>0.28000000000000003</v>
      </c>
      <c r="AB267" s="33" t="str">
        <f t="shared" si="64"/>
        <v>По запросу</v>
      </c>
      <c r="AC267" s="34">
        <f t="shared" si="55"/>
        <v>0.27993906798066909</v>
      </c>
      <c r="AD267" s="145">
        <f t="shared" si="56"/>
        <v>7704.1670000000004</v>
      </c>
      <c r="AE267" s="105">
        <v>6019.1670000000004</v>
      </c>
      <c r="AF267" s="34" t="s">
        <v>36</v>
      </c>
      <c r="AG267" s="34" t="s">
        <v>36</v>
      </c>
      <c r="AH267" s="34" t="s">
        <v>36</v>
      </c>
      <c r="AI267" s="29">
        <v>1.5</v>
      </c>
      <c r="AJ267" s="29">
        <v>2.16E-3</v>
      </c>
      <c r="AK267" s="29">
        <v>9</v>
      </c>
      <c r="AL267" s="29">
        <v>0</v>
      </c>
      <c r="AM267" s="29" t="s">
        <v>28</v>
      </c>
      <c r="AN267" s="158" t="s">
        <v>28</v>
      </c>
      <c r="AO267" s="29" t="s">
        <v>28</v>
      </c>
      <c r="AP267" s="29">
        <v>1</v>
      </c>
      <c r="AQ267" s="29">
        <v>3000</v>
      </c>
      <c r="AR267" s="29">
        <v>50</v>
      </c>
      <c r="AS267" s="29">
        <v>25</v>
      </c>
      <c r="AT267" s="29">
        <v>1.5</v>
      </c>
      <c r="AU267" s="144">
        <v>3.7499999999999999E-3</v>
      </c>
      <c r="AV267" s="36" t="s">
        <v>28</v>
      </c>
      <c r="AW267" s="102" t="s">
        <v>33</v>
      </c>
      <c r="AX267" s="129" t="s">
        <v>33</v>
      </c>
      <c r="AY267" s="106">
        <v>560</v>
      </c>
      <c r="BD267" t="s">
        <v>4347</v>
      </c>
      <c r="BE267" t="s">
        <v>4346</v>
      </c>
      <c r="BF267" t="s">
        <v>4742</v>
      </c>
      <c r="BH267" t="str">
        <f t="shared" si="52"/>
        <v>AV</v>
      </c>
      <c r="BJ267" t="e">
        <f t="shared" si="53"/>
        <v>#VALUE!</v>
      </c>
      <c r="BK267" s="130" t="s">
        <v>5289</v>
      </c>
      <c r="BL267" s="130" t="e">
        <v>#VALUE!</v>
      </c>
      <c r="BM267" s="131" t="s">
        <v>33</v>
      </c>
      <c r="BN267" s="131" t="e">
        <v>#VALUE!</v>
      </c>
      <c r="BO267" t="s">
        <v>5289</v>
      </c>
      <c r="BP267">
        <v>105</v>
      </c>
    </row>
    <row r="268" spans="1:68" ht="25.2" x14ac:dyDescent="0.3">
      <c r="A268" s="51"/>
      <c r="B268" s="47">
        <v>199</v>
      </c>
      <c r="C268" s="45">
        <v>1023183</v>
      </c>
      <c r="D268" s="29"/>
      <c r="E268" s="29"/>
      <c r="F268" s="31" t="s">
        <v>164</v>
      </c>
      <c r="G268" s="29" t="s">
        <v>31</v>
      </c>
      <c r="H268" s="70" t="s">
        <v>4779</v>
      </c>
      <c r="I268" s="148" t="s">
        <v>32</v>
      </c>
      <c r="J268" s="147" t="s">
        <v>33</v>
      </c>
      <c r="K268" s="148">
        <v>0</v>
      </c>
      <c r="L268" s="148" t="s">
        <v>32</v>
      </c>
      <c r="M268" s="147" t="s">
        <v>33</v>
      </c>
      <c r="N268" s="29" t="str">
        <f t="shared" si="57"/>
        <v/>
      </c>
      <c r="O268" s="29" t="str">
        <f t="shared" si="58"/>
        <v/>
      </c>
      <c r="P268" s="29" t="str">
        <f t="shared" si="59"/>
        <v/>
      </c>
      <c r="Q268" s="29" t="str">
        <f t="shared" si="60"/>
        <v/>
      </c>
      <c r="R268" s="29" t="str">
        <f t="shared" si="61"/>
        <v/>
      </c>
      <c r="S268" s="29" t="str">
        <f t="shared" si="62"/>
        <v/>
      </c>
      <c r="T268" s="29" t="str">
        <f t="shared" si="63"/>
        <v/>
      </c>
      <c r="U268" s="46" t="s">
        <v>33</v>
      </c>
      <c r="V268" s="46"/>
      <c r="W268" s="38" t="s">
        <v>3785</v>
      </c>
      <c r="X268" s="29" t="s">
        <v>158</v>
      </c>
      <c r="Y268" s="146">
        <v>7223</v>
      </c>
      <c r="Z268" s="33">
        <v>9245</v>
      </c>
      <c r="AA268" s="34">
        <f t="shared" si="54"/>
        <v>0.28000000000000003</v>
      </c>
      <c r="AB268" s="33" t="str">
        <f t="shared" si="64"/>
        <v>По запросу</v>
      </c>
      <c r="AC268" s="34">
        <f t="shared" si="55"/>
        <v>0.27993906798066909</v>
      </c>
      <c r="AD268" s="145">
        <f t="shared" si="56"/>
        <v>7704.1670000000004</v>
      </c>
      <c r="AE268" s="105">
        <v>6019.1670000000004</v>
      </c>
      <c r="AF268" s="34" t="s">
        <v>36</v>
      </c>
      <c r="AG268" s="34" t="s">
        <v>36</v>
      </c>
      <c r="AH268" s="34" t="s">
        <v>36</v>
      </c>
      <c r="AI268" s="29">
        <v>1.4</v>
      </c>
      <c r="AJ268" s="29">
        <v>5.9540000000000001E-3</v>
      </c>
      <c r="AK268" s="29">
        <v>10</v>
      </c>
      <c r="AL268" s="29">
        <v>0</v>
      </c>
      <c r="AM268" s="29" t="s">
        <v>28</v>
      </c>
      <c r="AN268" s="158" t="s">
        <v>28</v>
      </c>
      <c r="AO268" s="29" t="s">
        <v>28</v>
      </c>
      <c r="AP268" s="29">
        <v>1</v>
      </c>
      <c r="AQ268" s="29">
        <v>3000</v>
      </c>
      <c r="AR268" s="29">
        <v>63</v>
      </c>
      <c r="AS268" s="29">
        <v>32</v>
      </c>
      <c r="AT268" s="29">
        <v>1.4</v>
      </c>
      <c r="AU268" s="144">
        <v>6.0480000000000004E-3</v>
      </c>
      <c r="AV268" s="36" t="s">
        <v>28</v>
      </c>
      <c r="AW268" s="102" t="s">
        <v>33</v>
      </c>
      <c r="AX268" s="129" t="s">
        <v>33</v>
      </c>
      <c r="AY268" s="106">
        <v>740</v>
      </c>
      <c r="BD268" t="s">
        <v>4348</v>
      </c>
      <c r="BE268" t="s">
        <v>4346</v>
      </c>
      <c r="BF268" t="s">
        <v>4742</v>
      </c>
      <c r="BH268" t="str">
        <f t="shared" si="52"/>
        <v>AV</v>
      </c>
      <c r="BJ268" t="e">
        <f t="shared" si="53"/>
        <v>#VALUE!</v>
      </c>
      <c r="BK268" s="130" t="s">
        <v>5289</v>
      </c>
      <c r="BL268" s="130" t="e">
        <v>#VALUE!</v>
      </c>
      <c r="BM268" s="131" t="s">
        <v>33</v>
      </c>
      <c r="BN268" s="131" t="e">
        <v>#VALUE!</v>
      </c>
      <c r="BO268" t="s">
        <v>5289</v>
      </c>
      <c r="BP268">
        <v>13</v>
      </c>
    </row>
    <row r="269" spans="1:68" ht="25.2" x14ac:dyDescent="0.3">
      <c r="A269" s="51"/>
      <c r="B269" s="47"/>
      <c r="C269" s="45">
        <v>1135622</v>
      </c>
      <c r="D269" s="40">
        <v>1000118</v>
      </c>
      <c r="E269" s="55" t="s">
        <v>5133</v>
      </c>
      <c r="F269" s="30" t="s">
        <v>5528</v>
      </c>
      <c r="G269" s="101" t="s">
        <v>42</v>
      </c>
      <c r="H269" s="157" t="s">
        <v>4781</v>
      </c>
      <c r="I269" s="27"/>
      <c r="J269" s="27"/>
      <c r="K269" s="27"/>
      <c r="L269" s="27"/>
      <c r="M269" s="27"/>
      <c r="N269" s="29">
        <f t="shared" si="57"/>
        <v>1000118</v>
      </c>
      <c r="O269" s="29" t="str">
        <f t="shared" si="58"/>
        <v/>
      </c>
      <c r="P269" s="29" t="str">
        <f t="shared" si="59"/>
        <v/>
      </c>
      <c r="Q269" s="29" t="str">
        <f t="shared" si="60"/>
        <v/>
      </c>
      <c r="R269" s="29" t="str">
        <f t="shared" si="61"/>
        <v/>
      </c>
      <c r="S269" s="29" t="str">
        <f t="shared" si="62"/>
        <v/>
      </c>
      <c r="T269" s="29" t="str">
        <f t="shared" si="63"/>
        <v/>
      </c>
      <c r="U269" s="27"/>
      <c r="V269" s="27"/>
      <c r="W269" s="38" t="s">
        <v>157</v>
      </c>
      <c r="X269" s="37" t="s">
        <v>158</v>
      </c>
      <c r="Y269" s="27"/>
      <c r="Z269" s="33">
        <v>207.5</v>
      </c>
      <c r="AA269" s="27"/>
      <c r="AB269" s="33">
        <f t="shared" si="64"/>
        <v>207.5</v>
      </c>
      <c r="AC269" s="27"/>
      <c r="AD269" s="145">
        <f t="shared" si="56"/>
        <v>172.917</v>
      </c>
      <c r="AE269" s="27"/>
      <c r="AF269" s="27"/>
      <c r="AG269" s="27"/>
      <c r="AH269" s="27"/>
      <c r="AI269" s="29">
        <v>0.04</v>
      </c>
      <c r="AJ269" s="29">
        <v>4.1800000000000002E-4</v>
      </c>
      <c r="AK269" s="29">
        <v>6600</v>
      </c>
      <c r="AL269" s="29">
        <v>0</v>
      </c>
      <c r="AM269" s="29" t="s">
        <v>28</v>
      </c>
      <c r="AN269" s="158" t="s">
        <v>28</v>
      </c>
      <c r="AO269" s="29" t="s">
        <v>28</v>
      </c>
      <c r="AP269" s="29">
        <v>100</v>
      </c>
      <c r="AQ269" s="27"/>
      <c r="AR269" s="27"/>
      <c r="AS269" s="27"/>
      <c r="AT269" s="29">
        <f>AP269*AI269</f>
        <v>4</v>
      </c>
      <c r="AU269" s="144">
        <f>AP269*AJ269</f>
        <v>4.1800000000000004E-2</v>
      </c>
      <c r="AV269" s="36" t="s">
        <v>28</v>
      </c>
      <c r="AW269" s="102">
        <v>44743</v>
      </c>
      <c r="AX269" s="129" t="s">
        <v>4770</v>
      </c>
      <c r="AY269" s="106"/>
      <c r="BH269" t="str">
        <f t="shared" si="52"/>
        <v>AV</v>
      </c>
      <c r="BJ269" t="str">
        <f t="shared" si="53"/>
        <v>OK</v>
      </c>
      <c r="BK269" s="130">
        <v>207.5</v>
      </c>
      <c r="BL269" s="130" t="s">
        <v>37</v>
      </c>
      <c r="BM269" s="131">
        <v>207.5</v>
      </c>
      <c r="BN269" s="131" t="s">
        <v>37</v>
      </c>
      <c r="BO269" t="e">
        <v>#N/A</v>
      </c>
      <c r="BP269">
        <v>0</v>
      </c>
    </row>
    <row r="270" spans="1:68" ht="25.2" x14ac:dyDescent="0.3">
      <c r="A270" s="51"/>
      <c r="B270" s="47"/>
      <c r="C270" s="45">
        <v>1135623</v>
      </c>
      <c r="D270" s="40">
        <v>1001229</v>
      </c>
      <c r="E270" s="55" t="s">
        <v>5134</v>
      </c>
      <c r="F270" s="30" t="s">
        <v>5529</v>
      </c>
      <c r="G270" s="101" t="s">
        <v>42</v>
      </c>
      <c r="H270" s="157" t="s">
        <v>4781</v>
      </c>
      <c r="I270" s="27"/>
      <c r="J270" s="27"/>
      <c r="K270" s="27"/>
      <c r="L270" s="27"/>
      <c r="M270" s="27"/>
      <c r="N270" s="29">
        <f t="shared" si="57"/>
        <v>1001229</v>
      </c>
      <c r="O270" s="29" t="str">
        <f t="shared" si="58"/>
        <v/>
      </c>
      <c r="P270" s="29" t="str">
        <f t="shared" si="59"/>
        <v/>
      </c>
      <c r="Q270" s="29" t="str">
        <f t="shared" si="60"/>
        <v/>
      </c>
      <c r="R270" s="29" t="str">
        <f t="shared" si="61"/>
        <v/>
      </c>
      <c r="S270" s="29" t="str">
        <f t="shared" si="62"/>
        <v/>
      </c>
      <c r="T270" s="29" t="str">
        <f t="shared" si="63"/>
        <v/>
      </c>
      <c r="U270" s="27"/>
      <c r="V270" s="27"/>
      <c r="W270" s="38" t="s">
        <v>157</v>
      </c>
      <c r="X270" s="37" t="s">
        <v>158</v>
      </c>
      <c r="Y270" s="27"/>
      <c r="Z270" s="33">
        <v>258.76</v>
      </c>
      <c r="AA270" s="27"/>
      <c r="AB270" s="33">
        <f t="shared" si="64"/>
        <v>258.76</v>
      </c>
      <c r="AC270" s="27"/>
      <c r="AD270" s="145">
        <f t="shared" si="56"/>
        <v>215.63300000000001</v>
      </c>
      <c r="AE270" s="27"/>
      <c r="AF270" s="27"/>
      <c r="AG270" s="27"/>
      <c r="AH270" s="27"/>
      <c r="AI270" s="29">
        <v>0.06</v>
      </c>
      <c r="AJ270" s="29">
        <v>3.2299999999999999E-4</v>
      </c>
      <c r="AK270" s="29">
        <v>1400</v>
      </c>
      <c r="AL270" s="29">
        <v>0</v>
      </c>
      <c r="AM270" s="29" t="s">
        <v>28</v>
      </c>
      <c r="AN270" s="158" t="s">
        <v>28</v>
      </c>
      <c r="AO270" s="29" t="s">
        <v>28</v>
      </c>
      <c r="AP270" s="29">
        <v>50</v>
      </c>
      <c r="AQ270" s="29">
        <v>400</v>
      </c>
      <c r="AR270" s="29">
        <v>245</v>
      </c>
      <c r="AS270" s="29">
        <v>165</v>
      </c>
      <c r="AT270" s="29">
        <f>AP270*AI270</f>
        <v>3</v>
      </c>
      <c r="AU270" s="144">
        <f>AP270*AJ270</f>
        <v>1.6150000000000001E-2</v>
      </c>
      <c r="AV270" s="36" t="s">
        <v>28</v>
      </c>
      <c r="AW270" s="102">
        <v>44743</v>
      </c>
      <c r="AX270" s="129" t="s">
        <v>4770</v>
      </c>
      <c r="AY270" s="106"/>
      <c r="BH270" t="str">
        <f t="shared" si="52"/>
        <v>AV</v>
      </c>
      <c r="BJ270" t="str">
        <f t="shared" si="53"/>
        <v>OK</v>
      </c>
      <c r="BK270" s="130">
        <v>258.76</v>
      </c>
      <c r="BL270" s="130" t="s">
        <v>37</v>
      </c>
      <c r="BM270" s="131">
        <v>258.76</v>
      </c>
      <c r="BN270" s="131" t="s">
        <v>37</v>
      </c>
      <c r="BO270" t="e">
        <v>#N/A</v>
      </c>
      <c r="BP270">
        <v>0</v>
      </c>
    </row>
    <row r="271" spans="1:68" ht="25.2" x14ac:dyDescent="0.3">
      <c r="A271" s="51"/>
      <c r="B271" s="47"/>
      <c r="C271" s="45">
        <v>1135624</v>
      </c>
      <c r="D271" s="40">
        <v>1001230</v>
      </c>
      <c r="E271" s="55" t="s">
        <v>5135</v>
      </c>
      <c r="F271" s="30" t="s">
        <v>5530</v>
      </c>
      <c r="G271" s="101" t="s">
        <v>42</v>
      </c>
      <c r="H271" s="157" t="s">
        <v>4781</v>
      </c>
      <c r="I271" s="27"/>
      <c r="J271" s="27"/>
      <c r="K271" s="27"/>
      <c r="L271" s="27"/>
      <c r="M271" s="27"/>
      <c r="N271" s="29">
        <f t="shared" si="57"/>
        <v>1001230</v>
      </c>
      <c r="O271" s="29" t="str">
        <f t="shared" si="58"/>
        <v/>
      </c>
      <c r="P271" s="29" t="str">
        <f t="shared" si="59"/>
        <v/>
      </c>
      <c r="Q271" s="29" t="str">
        <f t="shared" si="60"/>
        <v/>
      </c>
      <c r="R271" s="29" t="str">
        <f t="shared" si="61"/>
        <v/>
      </c>
      <c r="S271" s="29" t="str">
        <f t="shared" si="62"/>
        <v/>
      </c>
      <c r="T271" s="29" t="str">
        <f t="shared" si="63"/>
        <v/>
      </c>
      <c r="U271" s="27"/>
      <c r="V271" s="27"/>
      <c r="W271" s="38" t="s">
        <v>157</v>
      </c>
      <c r="X271" s="37" t="s">
        <v>158</v>
      </c>
      <c r="Y271" s="27"/>
      <c r="Z271" s="33">
        <v>440.01</v>
      </c>
      <c r="AA271" s="27"/>
      <c r="AB271" s="33">
        <f t="shared" si="64"/>
        <v>440.01</v>
      </c>
      <c r="AC271" s="27"/>
      <c r="AD271" s="145">
        <f t="shared" si="56"/>
        <v>366.67500000000001</v>
      </c>
      <c r="AE271" s="27"/>
      <c r="AF271" s="27"/>
      <c r="AG271" s="27"/>
      <c r="AH271" s="27"/>
      <c r="AI271" s="29">
        <v>0.106</v>
      </c>
      <c r="AJ271" s="29">
        <v>3.8699999999999997E-4</v>
      </c>
      <c r="AK271" s="29">
        <v>275</v>
      </c>
      <c r="AL271" s="29">
        <v>0</v>
      </c>
      <c r="AM271" s="29" t="s">
        <v>28</v>
      </c>
      <c r="AN271" s="158" t="s">
        <v>28</v>
      </c>
      <c r="AO271" s="29" t="s">
        <v>28</v>
      </c>
      <c r="AP271" s="29">
        <v>50</v>
      </c>
      <c r="AQ271" s="29">
        <v>212</v>
      </c>
      <c r="AR271" s="29">
        <v>285</v>
      </c>
      <c r="AS271" s="29">
        <v>320</v>
      </c>
      <c r="AT271" s="29">
        <f>AP271*AI271</f>
        <v>5.3</v>
      </c>
      <c r="AU271" s="144">
        <f>AP271*AJ271</f>
        <v>1.9349999999999999E-2</v>
      </c>
      <c r="AV271" s="36" t="s">
        <v>28</v>
      </c>
      <c r="AW271" s="102">
        <v>44743</v>
      </c>
      <c r="AX271" s="129" t="s">
        <v>4770</v>
      </c>
      <c r="AY271" s="106"/>
      <c r="BH271" t="str">
        <f t="shared" si="52"/>
        <v>AV</v>
      </c>
      <c r="BJ271" t="str">
        <f t="shared" si="53"/>
        <v>OK</v>
      </c>
      <c r="BK271" s="130">
        <v>440.01</v>
      </c>
      <c r="BL271" s="130" t="s">
        <v>37</v>
      </c>
      <c r="BM271" s="131">
        <v>440.01</v>
      </c>
      <c r="BN271" s="131" t="s">
        <v>37</v>
      </c>
      <c r="BO271" t="e">
        <v>#N/A</v>
      </c>
      <c r="BP271">
        <v>0</v>
      </c>
    </row>
    <row r="272" spans="1:68" ht="25.2" x14ac:dyDescent="0.3">
      <c r="A272" s="51"/>
      <c r="B272" s="47">
        <v>200</v>
      </c>
      <c r="C272" s="45">
        <v>1000118</v>
      </c>
      <c r="D272" s="37" t="s">
        <v>165</v>
      </c>
      <c r="E272" s="37"/>
      <c r="F272" s="31" t="s">
        <v>166</v>
      </c>
      <c r="G272" s="29" t="s">
        <v>42</v>
      </c>
      <c r="H272" s="70" t="s">
        <v>59</v>
      </c>
      <c r="I272" s="148" t="s">
        <v>32</v>
      </c>
      <c r="J272" s="147" t="s">
        <v>33</v>
      </c>
      <c r="K272" s="148">
        <v>0</v>
      </c>
      <c r="L272" s="148" t="s">
        <v>32</v>
      </c>
      <c r="M272" s="147" t="s">
        <v>33</v>
      </c>
      <c r="N272" s="29">
        <f t="shared" si="57"/>
        <v>1009004</v>
      </c>
      <c r="O272" s="29">
        <f t="shared" si="58"/>
        <v>1033975</v>
      </c>
      <c r="P272" s="29" t="str">
        <f t="shared" si="59"/>
        <v/>
      </c>
      <c r="Q272" s="29">
        <f t="shared" si="60"/>
        <v>1135622</v>
      </c>
      <c r="R272" s="29" t="str">
        <f t="shared" si="61"/>
        <v/>
      </c>
      <c r="S272" s="29" t="str">
        <f t="shared" si="62"/>
        <v/>
      </c>
      <c r="T272" s="29">
        <f t="shared" si="63"/>
        <v>1135622</v>
      </c>
      <c r="U272" s="29">
        <v>1135622</v>
      </c>
      <c r="V272" s="29"/>
      <c r="W272" s="38" t="s">
        <v>157</v>
      </c>
      <c r="X272" s="29" t="s">
        <v>158</v>
      </c>
      <c r="Y272" s="146">
        <v>162.11000000000001</v>
      </c>
      <c r="Z272" s="33">
        <v>207.5</v>
      </c>
      <c r="AA272" s="34">
        <f t="shared" ref="AA272:AA281" si="65">ROUND(Z272/Y272-1,3)</f>
        <v>0.28000000000000003</v>
      </c>
      <c r="AB272" s="33">
        <f t="shared" si="64"/>
        <v>207.5</v>
      </c>
      <c r="AC272" s="34">
        <f t="shared" ref="AC272:AC281" si="66">(AD272-AE272)/AE272</f>
        <v>0.27999437420424589</v>
      </c>
      <c r="AD272" s="145">
        <f t="shared" si="56"/>
        <v>172.917</v>
      </c>
      <c r="AE272" s="105">
        <v>135.09200000000001</v>
      </c>
      <c r="AF272" s="34" t="s">
        <v>36</v>
      </c>
      <c r="AG272" s="34" t="s">
        <v>36</v>
      </c>
      <c r="AH272" s="34" t="s">
        <v>36</v>
      </c>
      <c r="AI272" s="29">
        <v>0.04</v>
      </c>
      <c r="AJ272" s="29">
        <v>4.1800000000000002E-4</v>
      </c>
      <c r="AK272" s="29">
        <v>0</v>
      </c>
      <c r="AL272" s="29">
        <v>0</v>
      </c>
      <c r="AM272" s="29" t="s">
        <v>28</v>
      </c>
      <c r="AN272" s="158" t="s">
        <v>28</v>
      </c>
      <c r="AO272" s="29" t="s">
        <v>28</v>
      </c>
      <c r="AP272" s="29">
        <v>50</v>
      </c>
      <c r="AQ272" s="29">
        <v>580</v>
      </c>
      <c r="AR272" s="29">
        <v>400</v>
      </c>
      <c r="AS272" s="29">
        <v>280</v>
      </c>
      <c r="AT272" s="29">
        <v>1.1000000000000001</v>
      </c>
      <c r="AU272" s="144">
        <v>6.4960000000000004E-2</v>
      </c>
      <c r="AV272" s="36" t="s">
        <v>28</v>
      </c>
      <c r="AW272" s="102" t="s">
        <v>33</v>
      </c>
      <c r="AX272" s="129" t="s">
        <v>33</v>
      </c>
      <c r="AY272" s="106">
        <v>494915</v>
      </c>
      <c r="BD272" t="s">
        <v>329</v>
      </c>
      <c r="BE272" t="s">
        <v>4346</v>
      </c>
      <c r="BF272" t="s">
        <v>4740</v>
      </c>
      <c r="BH272" t="str">
        <f t="shared" si="52"/>
        <v/>
      </c>
      <c r="BJ272" t="str">
        <f t="shared" si="53"/>
        <v>OK</v>
      </c>
      <c r="BK272" s="130">
        <v>207.5</v>
      </c>
      <c r="BL272" s="130" t="s">
        <v>37</v>
      </c>
      <c r="BM272" s="131" t="s">
        <v>33</v>
      </c>
      <c r="BN272" s="131" t="e">
        <v>#VALUE!</v>
      </c>
      <c r="BO272">
        <v>207.5</v>
      </c>
      <c r="BP272">
        <v>25664</v>
      </c>
    </row>
    <row r="273" spans="1:68" ht="25.2" x14ac:dyDescent="0.3">
      <c r="A273" s="51"/>
      <c r="B273" s="47">
        <v>201</v>
      </c>
      <c r="C273" s="45">
        <v>1001229</v>
      </c>
      <c r="D273" s="29">
        <v>1009233</v>
      </c>
      <c r="E273" s="29"/>
      <c r="F273" s="31" t="s">
        <v>167</v>
      </c>
      <c r="G273" s="29" t="s">
        <v>42</v>
      </c>
      <c r="H273" s="70" t="s">
        <v>59</v>
      </c>
      <c r="I273" s="148" t="s">
        <v>32</v>
      </c>
      <c r="J273" s="147" t="s">
        <v>33</v>
      </c>
      <c r="K273" s="148">
        <v>0</v>
      </c>
      <c r="L273" s="148" t="s">
        <v>32</v>
      </c>
      <c r="M273" s="147">
        <v>42362</v>
      </c>
      <c r="N273" s="29">
        <f t="shared" si="57"/>
        <v>1009233</v>
      </c>
      <c r="O273" s="29" t="str">
        <f t="shared" si="58"/>
        <v/>
      </c>
      <c r="P273" s="29" t="str">
        <f t="shared" si="59"/>
        <v/>
      </c>
      <c r="Q273" s="29">
        <f t="shared" si="60"/>
        <v>1135623</v>
      </c>
      <c r="R273" s="29" t="str">
        <f t="shared" si="61"/>
        <v/>
      </c>
      <c r="S273" s="29" t="str">
        <f t="shared" si="62"/>
        <v/>
      </c>
      <c r="T273" s="29">
        <f t="shared" si="63"/>
        <v>1135623</v>
      </c>
      <c r="U273" s="29">
        <v>1135623</v>
      </c>
      <c r="V273" s="29"/>
      <c r="W273" s="38" t="s">
        <v>157</v>
      </c>
      <c r="X273" s="29" t="s">
        <v>158</v>
      </c>
      <c r="Y273" s="146">
        <v>202.15</v>
      </c>
      <c r="Z273" s="33">
        <v>258.76</v>
      </c>
      <c r="AA273" s="34">
        <f t="shared" si="65"/>
        <v>0.28000000000000003</v>
      </c>
      <c r="AB273" s="33">
        <f t="shared" si="64"/>
        <v>258.76</v>
      </c>
      <c r="AC273" s="34">
        <f t="shared" si="66"/>
        <v>0.2800401286967672</v>
      </c>
      <c r="AD273" s="145">
        <f t="shared" si="56"/>
        <v>215.63300000000001</v>
      </c>
      <c r="AE273" s="105">
        <v>168.458</v>
      </c>
      <c r="AF273" s="34" t="s">
        <v>36</v>
      </c>
      <c r="AG273" s="34" t="s">
        <v>36</v>
      </c>
      <c r="AH273" s="34" t="s">
        <v>168</v>
      </c>
      <c r="AI273" s="29">
        <v>0.06</v>
      </c>
      <c r="AJ273" s="29">
        <v>3.2299999999999999E-4</v>
      </c>
      <c r="AK273" s="29">
        <v>0</v>
      </c>
      <c r="AL273" s="29">
        <v>0</v>
      </c>
      <c r="AM273" s="29" t="s">
        <v>28</v>
      </c>
      <c r="AN273" s="158" t="s">
        <v>28</v>
      </c>
      <c r="AO273" s="29" t="s">
        <v>28</v>
      </c>
      <c r="AP273" s="29">
        <v>50</v>
      </c>
      <c r="AQ273" s="29">
        <v>400</v>
      </c>
      <c r="AR273" s="29">
        <v>245</v>
      </c>
      <c r="AS273" s="29">
        <v>165</v>
      </c>
      <c r="AT273" s="29">
        <v>3</v>
      </c>
      <c r="AU273" s="144">
        <v>1.617E-2</v>
      </c>
      <c r="AV273" s="36" t="s">
        <v>28</v>
      </c>
      <c r="AW273" s="102" t="s">
        <v>33</v>
      </c>
      <c r="AX273" s="129" t="s">
        <v>33</v>
      </c>
      <c r="AY273" s="106">
        <v>210856</v>
      </c>
      <c r="BD273" t="s">
        <v>191</v>
      </c>
      <c r="BE273" t="s">
        <v>4346</v>
      </c>
      <c r="BF273" t="s">
        <v>4743</v>
      </c>
      <c r="BH273" t="str">
        <f t="shared" si="52"/>
        <v/>
      </c>
      <c r="BJ273" t="str">
        <f t="shared" si="53"/>
        <v>OK</v>
      </c>
      <c r="BK273" s="130">
        <v>258.76</v>
      </c>
      <c r="BL273" s="130" t="s">
        <v>37</v>
      </c>
      <c r="BM273" s="131" t="s">
        <v>33</v>
      </c>
      <c r="BN273" s="131" t="e">
        <v>#VALUE!</v>
      </c>
      <c r="BO273">
        <v>258.76</v>
      </c>
      <c r="BP273">
        <v>21350</v>
      </c>
    </row>
    <row r="274" spans="1:68" ht="25.2" x14ac:dyDescent="0.3">
      <c r="A274" s="51"/>
      <c r="B274" s="47">
        <v>202</v>
      </c>
      <c r="C274" s="45">
        <v>1001230</v>
      </c>
      <c r="D274" s="40">
        <v>1009006</v>
      </c>
      <c r="E274" s="40"/>
      <c r="F274" s="39" t="s">
        <v>169</v>
      </c>
      <c r="G274" s="29" t="s">
        <v>42</v>
      </c>
      <c r="H274" s="70" t="s">
        <v>59</v>
      </c>
      <c r="I274" s="148" t="s">
        <v>32</v>
      </c>
      <c r="J274" s="147" t="s">
        <v>33</v>
      </c>
      <c r="K274" s="148">
        <v>0</v>
      </c>
      <c r="L274" s="148" t="s">
        <v>32</v>
      </c>
      <c r="M274" s="147">
        <v>42362</v>
      </c>
      <c r="N274" s="29">
        <f t="shared" si="57"/>
        <v>1009006</v>
      </c>
      <c r="O274" s="29" t="str">
        <f t="shared" si="58"/>
        <v/>
      </c>
      <c r="P274" s="29" t="str">
        <f t="shared" si="59"/>
        <v/>
      </c>
      <c r="Q274" s="29">
        <f t="shared" si="60"/>
        <v>1135624</v>
      </c>
      <c r="R274" s="29" t="str">
        <f t="shared" si="61"/>
        <v/>
      </c>
      <c r="S274" s="29" t="str">
        <f t="shared" si="62"/>
        <v/>
      </c>
      <c r="T274" s="29">
        <f t="shared" si="63"/>
        <v>1135624</v>
      </c>
      <c r="U274" s="29">
        <v>1135624</v>
      </c>
      <c r="V274" s="29"/>
      <c r="W274" s="38" t="s">
        <v>157</v>
      </c>
      <c r="X274" s="29" t="s">
        <v>158</v>
      </c>
      <c r="Y274" s="146">
        <v>343.75</v>
      </c>
      <c r="Z274" s="33">
        <v>440.01</v>
      </c>
      <c r="AA274" s="34">
        <f t="shared" si="65"/>
        <v>0.28000000000000003</v>
      </c>
      <c r="AB274" s="33">
        <f t="shared" si="64"/>
        <v>440.01</v>
      </c>
      <c r="AC274" s="34">
        <f t="shared" si="66"/>
        <v>0.28003058039922074</v>
      </c>
      <c r="AD274" s="145">
        <f t="shared" si="56"/>
        <v>366.67500000000001</v>
      </c>
      <c r="AE274" s="105">
        <v>286.45800000000003</v>
      </c>
      <c r="AF274" s="34" t="s">
        <v>36</v>
      </c>
      <c r="AG274" s="34" t="s">
        <v>36</v>
      </c>
      <c r="AH274" s="34" t="s">
        <v>36</v>
      </c>
      <c r="AI274" s="29">
        <v>0.106</v>
      </c>
      <c r="AJ274" s="29">
        <v>3.8699999999999997E-4</v>
      </c>
      <c r="AK274" s="29">
        <v>0</v>
      </c>
      <c r="AL274" s="29">
        <v>0</v>
      </c>
      <c r="AM274" s="29" t="s">
        <v>28</v>
      </c>
      <c r="AN274" s="158" t="s">
        <v>28</v>
      </c>
      <c r="AO274" s="29" t="s">
        <v>28</v>
      </c>
      <c r="AP274" s="29">
        <v>50</v>
      </c>
      <c r="AQ274" s="29">
        <v>212</v>
      </c>
      <c r="AR274" s="29">
        <v>285</v>
      </c>
      <c r="AS274" s="29">
        <v>320</v>
      </c>
      <c r="AT274" s="29">
        <v>5.25</v>
      </c>
      <c r="AU274" s="144">
        <v>1.9334E-2</v>
      </c>
      <c r="AV274" s="36" t="s">
        <v>28</v>
      </c>
      <c r="AW274" s="102" t="s">
        <v>33</v>
      </c>
      <c r="AX274" s="129" t="s">
        <v>33</v>
      </c>
      <c r="AY274" s="106">
        <v>76600</v>
      </c>
      <c r="BD274" t="s">
        <v>3761</v>
      </c>
      <c r="BE274" t="s">
        <v>4349</v>
      </c>
      <c r="BF274" t="s">
        <v>4740</v>
      </c>
      <c r="BH274" t="str">
        <f t="shared" si="52"/>
        <v/>
      </c>
      <c r="BJ274" t="str">
        <f t="shared" si="53"/>
        <v>OK</v>
      </c>
      <c r="BK274" s="130">
        <v>440.01</v>
      </c>
      <c r="BL274" s="130" t="s">
        <v>37</v>
      </c>
      <c r="BM274" s="131" t="s">
        <v>33</v>
      </c>
      <c r="BN274" s="131" t="e">
        <v>#VALUE!</v>
      </c>
      <c r="BO274">
        <v>440.01</v>
      </c>
      <c r="BP274">
        <v>7400</v>
      </c>
    </row>
    <row r="275" spans="1:68" ht="25.2" x14ac:dyDescent="0.3">
      <c r="A275" s="51"/>
      <c r="B275" s="47">
        <v>203</v>
      </c>
      <c r="C275" s="45">
        <v>1001231</v>
      </c>
      <c r="D275" s="40" t="s">
        <v>33</v>
      </c>
      <c r="E275" s="40"/>
      <c r="F275" s="31" t="s">
        <v>170</v>
      </c>
      <c r="G275" s="29" t="s">
        <v>47</v>
      </c>
      <c r="H275" s="70"/>
      <c r="I275" s="148" t="s">
        <v>32</v>
      </c>
      <c r="J275" s="147" t="s">
        <v>33</v>
      </c>
      <c r="K275" s="148">
        <v>0</v>
      </c>
      <c r="L275" s="148" t="s">
        <v>32</v>
      </c>
      <c r="M275" s="147" t="s">
        <v>33</v>
      </c>
      <c r="N275" s="29" t="str">
        <f t="shared" si="57"/>
        <v/>
      </c>
      <c r="O275" s="29" t="str">
        <f t="shared" si="58"/>
        <v/>
      </c>
      <c r="P275" s="29" t="str">
        <f t="shared" si="59"/>
        <v/>
      </c>
      <c r="Q275" s="29" t="str">
        <f t="shared" si="60"/>
        <v/>
      </c>
      <c r="R275" s="29" t="str">
        <f t="shared" si="61"/>
        <v/>
      </c>
      <c r="S275" s="29" t="str">
        <f t="shared" si="62"/>
        <v/>
      </c>
      <c r="T275" s="29" t="str">
        <f t="shared" si="63"/>
        <v/>
      </c>
      <c r="U275" s="40" t="s">
        <v>33</v>
      </c>
      <c r="V275" s="40"/>
      <c r="W275" s="38" t="s">
        <v>157</v>
      </c>
      <c r="X275" s="29" t="s">
        <v>158</v>
      </c>
      <c r="Y275" s="146">
        <v>553</v>
      </c>
      <c r="Z275" s="33">
        <v>707</v>
      </c>
      <c r="AA275" s="34">
        <f t="shared" si="65"/>
        <v>0.27800000000000002</v>
      </c>
      <c r="AB275" s="33">
        <f t="shared" si="64"/>
        <v>707</v>
      </c>
      <c r="AC275" s="34">
        <f t="shared" si="66"/>
        <v>0.27848266074695172</v>
      </c>
      <c r="AD275" s="145">
        <f t="shared" si="56"/>
        <v>589.16700000000003</v>
      </c>
      <c r="AE275" s="105">
        <v>460.83300000000003</v>
      </c>
      <c r="AF275" s="34" t="s">
        <v>36</v>
      </c>
      <c r="AG275" s="34" t="s">
        <v>36</v>
      </c>
      <c r="AH275" s="34" t="s">
        <v>36</v>
      </c>
      <c r="AI275" s="29">
        <v>0.26300000000000001</v>
      </c>
      <c r="AJ275" s="29">
        <v>3.9399999999999998E-4</v>
      </c>
      <c r="AK275" s="29">
        <v>0</v>
      </c>
      <c r="AL275" s="29">
        <v>0</v>
      </c>
      <c r="AM275" s="29" t="s">
        <v>28</v>
      </c>
      <c r="AN275" s="44" t="s">
        <v>27</v>
      </c>
      <c r="AO275" s="29" t="s">
        <v>28</v>
      </c>
      <c r="AP275" s="29">
        <v>2</v>
      </c>
      <c r="AQ275" s="29">
        <v>350</v>
      </c>
      <c r="AR275" s="29">
        <v>45</v>
      </c>
      <c r="AS275" s="29">
        <v>50</v>
      </c>
      <c r="AT275" s="29">
        <v>0.52600000000000002</v>
      </c>
      <c r="AU275" s="144">
        <v>7.8799999999999996E-4</v>
      </c>
      <c r="AV275" s="36" t="s">
        <v>28</v>
      </c>
      <c r="AW275" s="102" t="s">
        <v>33</v>
      </c>
      <c r="AX275" s="129" t="s">
        <v>33</v>
      </c>
      <c r="AY275" s="106">
        <v>15518</v>
      </c>
      <c r="BD275" t="s">
        <v>4350</v>
      </c>
      <c r="BE275" t="s">
        <v>4351</v>
      </c>
      <c r="BF275" t="s">
        <v>4744</v>
      </c>
      <c r="BH275" t="str">
        <f t="shared" si="52"/>
        <v/>
      </c>
      <c r="BJ275" t="str">
        <f t="shared" si="53"/>
        <v>OK</v>
      </c>
      <c r="BK275" s="130" t="s">
        <v>5302</v>
      </c>
      <c r="BL275" s="130" t="e">
        <v>#VALUE!</v>
      </c>
      <c r="BM275" s="131" t="s">
        <v>33</v>
      </c>
      <c r="BN275" s="131" t="e">
        <v>#VALUE!</v>
      </c>
      <c r="BO275" t="e">
        <v>#N/A</v>
      </c>
      <c r="BP275">
        <v>501</v>
      </c>
    </row>
    <row r="276" spans="1:68" ht="25.2" x14ac:dyDescent="0.3">
      <c r="A276" s="51"/>
      <c r="B276" s="47">
        <v>204</v>
      </c>
      <c r="C276" s="45">
        <v>1034554</v>
      </c>
      <c r="D276" s="41"/>
      <c r="E276" s="41"/>
      <c r="F276" s="39" t="s">
        <v>171</v>
      </c>
      <c r="G276" s="37" t="s">
        <v>31</v>
      </c>
      <c r="H276" s="41"/>
      <c r="I276" s="148" t="s">
        <v>32</v>
      </c>
      <c r="J276" s="147" t="s">
        <v>33</v>
      </c>
      <c r="K276" s="148">
        <v>0</v>
      </c>
      <c r="L276" s="148" t="s">
        <v>32</v>
      </c>
      <c r="M276" s="147" t="s">
        <v>33</v>
      </c>
      <c r="N276" s="29" t="str">
        <f t="shared" si="57"/>
        <v/>
      </c>
      <c r="O276" s="29" t="str">
        <f t="shared" si="58"/>
        <v/>
      </c>
      <c r="P276" s="29" t="str">
        <f t="shared" si="59"/>
        <v/>
      </c>
      <c r="Q276" s="29" t="str">
        <f t="shared" si="60"/>
        <v/>
      </c>
      <c r="R276" s="29" t="str">
        <f t="shared" si="61"/>
        <v/>
      </c>
      <c r="S276" s="29" t="str">
        <f t="shared" si="62"/>
        <v/>
      </c>
      <c r="T276" s="29" t="str">
        <f t="shared" si="63"/>
        <v/>
      </c>
      <c r="U276" s="42" t="s">
        <v>33</v>
      </c>
      <c r="V276" s="42"/>
      <c r="W276" s="32" t="s">
        <v>172</v>
      </c>
      <c r="X276" s="29" t="s">
        <v>158</v>
      </c>
      <c r="Y276" s="146">
        <v>418.97</v>
      </c>
      <c r="Z276" s="33">
        <v>536</v>
      </c>
      <c r="AA276" s="34">
        <f t="shared" si="65"/>
        <v>0.27900000000000003</v>
      </c>
      <c r="AB276" s="33">
        <f t="shared" si="64"/>
        <v>536</v>
      </c>
      <c r="AC276" s="34">
        <f t="shared" si="66"/>
        <v>0.27932760882391683</v>
      </c>
      <c r="AD276" s="145">
        <f t="shared" si="56"/>
        <v>446.66699999999997</v>
      </c>
      <c r="AE276" s="105">
        <v>349.142</v>
      </c>
      <c r="AF276" s="34" t="s">
        <v>36</v>
      </c>
      <c r="AG276" s="34" t="s">
        <v>36</v>
      </c>
      <c r="AH276" s="34" t="s">
        <v>36</v>
      </c>
      <c r="AI276" s="29">
        <v>5.1999999999999998E-2</v>
      </c>
      <c r="AJ276" s="29">
        <v>6.7999999999999999E-5</v>
      </c>
      <c r="AK276" s="29">
        <v>0</v>
      </c>
      <c r="AL276" s="29">
        <v>0</v>
      </c>
      <c r="AM276" s="29" t="s">
        <v>28</v>
      </c>
      <c r="AN276" s="44" t="s">
        <v>27</v>
      </c>
      <c r="AO276" s="29" t="s">
        <v>28</v>
      </c>
      <c r="AP276" s="29">
        <v>20</v>
      </c>
      <c r="AQ276" s="29">
        <v>1200</v>
      </c>
      <c r="AR276" s="29">
        <v>800</v>
      </c>
      <c r="AS276" s="29">
        <v>950</v>
      </c>
      <c r="AT276" s="29">
        <v>1.04</v>
      </c>
      <c r="AU276" s="144">
        <v>0.91200000000000003</v>
      </c>
      <c r="AV276" s="36" t="s">
        <v>28</v>
      </c>
      <c r="AW276" s="102" t="s">
        <v>33</v>
      </c>
      <c r="AX276" s="129" t="s">
        <v>33</v>
      </c>
      <c r="AY276" s="106">
        <v>2902</v>
      </c>
      <c r="BD276" t="s">
        <v>173</v>
      </c>
      <c r="BE276" t="s">
        <v>4352</v>
      </c>
      <c r="BF276" t="s">
        <v>4740</v>
      </c>
      <c r="BH276" t="str">
        <f t="shared" si="52"/>
        <v/>
      </c>
      <c r="BJ276" t="str">
        <f t="shared" si="53"/>
        <v>OK</v>
      </c>
      <c r="BK276" s="130" t="s">
        <v>5302</v>
      </c>
      <c r="BL276" s="130" t="e">
        <v>#VALUE!</v>
      </c>
      <c r="BM276" s="131" t="s">
        <v>33</v>
      </c>
      <c r="BN276" s="131" t="e">
        <v>#VALUE!</v>
      </c>
      <c r="BO276" t="e">
        <v>#N/A</v>
      </c>
      <c r="BP276">
        <v>0</v>
      </c>
    </row>
    <row r="277" spans="1:68" ht="25.2" x14ac:dyDescent="0.3">
      <c r="A277" s="51"/>
      <c r="B277" s="47">
        <v>205</v>
      </c>
      <c r="C277" s="45">
        <v>1034555</v>
      </c>
      <c r="D277" s="41"/>
      <c r="E277" s="41"/>
      <c r="F277" s="31" t="s">
        <v>174</v>
      </c>
      <c r="G277" s="29" t="s">
        <v>31</v>
      </c>
      <c r="H277" s="41"/>
      <c r="I277" s="148" t="s">
        <v>32</v>
      </c>
      <c r="J277" s="147" t="s">
        <v>33</v>
      </c>
      <c r="K277" s="148">
        <v>0</v>
      </c>
      <c r="L277" s="148" t="s">
        <v>32</v>
      </c>
      <c r="M277" s="147">
        <v>42824</v>
      </c>
      <c r="N277" s="29" t="str">
        <f t="shared" si="57"/>
        <v/>
      </c>
      <c r="O277" s="29" t="str">
        <f t="shared" si="58"/>
        <v/>
      </c>
      <c r="P277" s="29" t="str">
        <f t="shared" si="59"/>
        <v/>
      </c>
      <c r="Q277" s="29" t="str">
        <f t="shared" si="60"/>
        <v/>
      </c>
      <c r="R277" s="29" t="str">
        <f t="shared" si="61"/>
        <v/>
      </c>
      <c r="S277" s="29" t="str">
        <f t="shared" si="62"/>
        <v/>
      </c>
      <c r="T277" s="29" t="str">
        <f t="shared" si="63"/>
        <v/>
      </c>
      <c r="U277" s="42" t="s">
        <v>33</v>
      </c>
      <c r="V277" s="42"/>
      <c r="W277" s="32" t="s">
        <v>172</v>
      </c>
      <c r="X277" s="29" t="s">
        <v>158</v>
      </c>
      <c r="Y277" s="146">
        <v>732</v>
      </c>
      <c r="Z277" s="33">
        <v>937</v>
      </c>
      <c r="AA277" s="34">
        <f t="shared" si="65"/>
        <v>0.28000000000000003</v>
      </c>
      <c r="AB277" s="33">
        <f t="shared" si="64"/>
        <v>937</v>
      </c>
      <c r="AC277" s="34">
        <f t="shared" si="66"/>
        <v>0.2800540983606557</v>
      </c>
      <c r="AD277" s="145">
        <f t="shared" si="56"/>
        <v>780.83299999999997</v>
      </c>
      <c r="AE277" s="105">
        <v>610</v>
      </c>
      <c r="AF277" s="34" t="s">
        <v>36</v>
      </c>
      <c r="AG277" s="34" t="s">
        <v>36</v>
      </c>
      <c r="AH277" s="34" t="s">
        <v>36</v>
      </c>
      <c r="AI277" s="29">
        <v>9.0999999999999998E-2</v>
      </c>
      <c r="AJ277" s="29">
        <v>4.6200000000000001E-4</v>
      </c>
      <c r="AK277" s="29">
        <v>0</v>
      </c>
      <c r="AL277" s="29">
        <v>0</v>
      </c>
      <c r="AM277" s="29" t="s">
        <v>28</v>
      </c>
      <c r="AN277" s="44" t="s">
        <v>27</v>
      </c>
      <c r="AO277" s="29" t="s">
        <v>28</v>
      </c>
      <c r="AP277" s="29">
        <v>20</v>
      </c>
      <c r="AQ277" s="29">
        <v>400</v>
      </c>
      <c r="AR277" s="29">
        <v>420</v>
      </c>
      <c r="AS277" s="29">
        <v>290</v>
      </c>
      <c r="AT277" s="29">
        <v>1.82</v>
      </c>
      <c r="AU277" s="144">
        <v>4.8719999999999999E-2</v>
      </c>
      <c r="AV277" s="36" t="s">
        <v>28</v>
      </c>
      <c r="AW277" s="102" t="s">
        <v>33</v>
      </c>
      <c r="AX277" s="129" t="s">
        <v>33</v>
      </c>
      <c r="AY277" s="106">
        <v>620</v>
      </c>
      <c r="BD277" t="s">
        <v>173</v>
      </c>
      <c r="BE277" t="s">
        <v>4352</v>
      </c>
      <c r="BF277" t="s">
        <v>4740</v>
      </c>
      <c r="BH277" t="str">
        <f t="shared" si="52"/>
        <v/>
      </c>
      <c r="BJ277" t="str">
        <f t="shared" si="53"/>
        <v>OK</v>
      </c>
      <c r="BK277" s="130" t="s">
        <v>5302</v>
      </c>
      <c r="BL277" s="130" t="e">
        <v>#VALUE!</v>
      </c>
      <c r="BM277" s="131" t="s">
        <v>33</v>
      </c>
      <c r="BN277" s="131" t="e">
        <v>#VALUE!</v>
      </c>
      <c r="BO277" t="e">
        <v>#N/A</v>
      </c>
      <c r="BP277">
        <v>0</v>
      </c>
    </row>
    <row r="278" spans="1:68" ht="25.2" x14ac:dyDescent="0.3">
      <c r="A278" s="51"/>
      <c r="B278" s="47">
        <v>206</v>
      </c>
      <c r="C278" s="45">
        <v>1063472</v>
      </c>
      <c r="D278" s="29"/>
      <c r="E278" s="29"/>
      <c r="F278" s="31" t="s">
        <v>175</v>
      </c>
      <c r="G278" s="37" t="s">
        <v>39</v>
      </c>
      <c r="H278" s="70" t="s">
        <v>4779</v>
      </c>
      <c r="I278" s="148" t="s">
        <v>32</v>
      </c>
      <c r="J278" s="147" t="s">
        <v>33</v>
      </c>
      <c r="K278" s="148">
        <v>0</v>
      </c>
      <c r="L278" s="148" t="s">
        <v>32</v>
      </c>
      <c r="M278" s="147">
        <v>42410</v>
      </c>
      <c r="N278" s="29" t="str">
        <f t="shared" si="57"/>
        <v/>
      </c>
      <c r="O278" s="29" t="str">
        <f t="shared" si="58"/>
        <v/>
      </c>
      <c r="P278" s="29" t="str">
        <f t="shared" si="59"/>
        <v/>
      </c>
      <c r="Q278" s="29" t="str">
        <f t="shared" si="60"/>
        <v/>
      </c>
      <c r="R278" s="29" t="str">
        <f t="shared" si="61"/>
        <v/>
      </c>
      <c r="S278" s="29" t="str">
        <f t="shared" si="62"/>
        <v/>
      </c>
      <c r="T278" s="29" t="str">
        <f t="shared" si="63"/>
        <v/>
      </c>
      <c r="U278" s="29"/>
      <c r="V278" s="29"/>
      <c r="W278" s="53" t="s">
        <v>157</v>
      </c>
      <c r="X278" s="29" t="s">
        <v>158</v>
      </c>
      <c r="Y278" s="146">
        <v>124.5</v>
      </c>
      <c r="Z278" s="33">
        <v>159.36000000000001</v>
      </c>
      <c r="AA278" s="34">
        <f t="shared" si="65"/>
        <v>0.28000000000000003</v>
      </c>
      <c r="AB278" s="33">
        <f t="shared" si="64"/>
        <v>159.36000000000001</v>
      </c>
      <c r="AC278" s="34">
        <f t="shared" si="66"/>
        <v>0.28000000000000008</v>
      </c>
      <c r="AD278" s="145">
        <f t="shared" si="56"/>
        <v>132.80000000000001</v>
      </c>
      <c r="AE278" s="105">
        <v>103.75</v>
      </c>
      <c r="AF278" s="34" t="s">
        <v>36</v>
      </c>
      <c r="AG278" s="34" t="s">
        <v>36</v>
      </c>
      <c r="AH278" s="34" t="s">
        <v>36</v>
      </c>
      <c r="AI278" s="29">
        <v>0.01</v>
      </c>
      <c r="AJ278" s="29">
        <v>5.7000000000000003E-5</v>
      </c>
      <c r="AK278" s="29">
        <v>100</v>
      </c>
      <c r="AL278" s="29">
        <v>0</v>
      </c>
      <c r="AM278" s="29" t="s">
        <v>28</v>
      </c>
      <c r="AN278" s="158" t="s">
        <v>28</v>
      </c>
      <c r="AO278" s="29" t="s">
        <v>28</v>
      </c>
      <c r="AP278" s="29" t="s">
        <v>176</v>
      </c>
      <c r="AQ278" s="29">
        <v>450</v>
      </c>
      <c r="AR278" s="29">
        <v>450</v>
      </c>
      <c r="AS278" s="29">
        <v>200</v>
      </c>
      <c r="AT278" s="29">
        <v>1</v>
      </c>
      <c r="AU278" s="144">
        <v>4.0500000000000001E-2</v>
      </c>
      <c r="AV278" s="36" t="s">
        <v>28</v>
      </c>
      <c r="AW278" s="102" t="s">
        <v>33</v>
      </c>
      <c r="AX278" s="129" t="s">
        <v>33</v>
      </c>
      <c r="AY278" s="106">
        <v>6000</v>
      </c>
      <c r="BD278" t="s">
        <v>4353</v>
      </c>
      <c r="BE278" t="s">
        <v>4351</v>
      </c>
      <c r="BF278" t="s">
        <v>4744</v>
      </c>
      <c r="BH278" t="str">
        <f t="shared" si="52"/>
        <v>AV</v>
      </c>
      <c r="BJ278" t="str">
        <f t="shared" si="53"/>
        <v>OK</v>
      </c>
      <c r="BK278" s="130">
        <v>159.36000000000001</v>
      </c>
      <c r="BL278" s="130" t="s">
        <v>37</v>
      </c>
      <c r="BM278" s="131" t="s">
        <v>33</v>
      </c>
      <c r="BN278" s="131" t="e">
        <v>#VALUE!</v>
      </c>
      <c r="BO278">
        <v>159.36000000000001</v>
      </c>
      <c r="BP278">
        <v>100</v>
      </c>
    </row>
    <row r="279" spans="1:68" x14ac:dyDescent="0.3">
      <c r="A279" s="51"/>
      <c r="B279" s="47">
        <v>207</v>
      </c>
      <c r="C279" s="45">
        <v>1063474</v>
      </c>
      <c r="D279" s="29"/>
      <c r="E279" s="29"/>
      <c r="F279" s="31" t="s">
        <v>177</v>
      </c>
      <c r="G279" s="29" t="s">
        <v>31</v>
      </c>
      <c r="H279" s="148"/>
      <c r="I279" s="148" t="s">
        <v>32</v>
      </c>
      <c r="J279" s="147" t="s">
        <v>33</v>
      </c>
      <c r="K279" s="148">
        <v>0</v>
      </c>
      <c r="L279" s="148" t="s">
        <v>32</v>
      </c>
      <c r="M279" s="147">
        <v>42410</v>
      </c>
      <c r="N279" s="29" t="str">
        <f t="shared" si="57"/>
        <v/>
      </c>
      <c r="O279" s="29" t="str">
        <f t="shared" si="58"/>
        <v/>
      </c>
      <c r="P279" s="29" t="str">
        <f t="shared" si="59"/>
        <v/>
      </c>
      <c r="Q279" s="29" t="str">
        <f t="shared" si="60"/>
        <v/>
      </c>
      <c r="R279" s="29" t="str">
        <f t="shared" si="61"/>
        <v/>
      </c>
      <c r="S279" s="29" t="str">
        <f t="shared" si="62"/>
        <v/>
      </c>
      <c r="T279" s="29" t="str">
        <f t="shared" si="63"/>
        <v/>
      </c>
      <c r="U279" s="29"/>
      <c r="V279" s="29"/>
      <c r="W279" s="53" t="s">
        <v>157</v>
      </c>
      <c r="X279" s="29" t="s">
        <v>158</v>
      </c>
      <c r="Y279" s="146">
        <v>124.5</v>
      </c>
      <c r="Z279" s="33">
        <v>159.36000000000001</v>
      </c>
      <c r="AA279" s="34">
        <f t="shared" si="65"/>
        <v>0.28000000000000003</v>
      </c>
      <c r="AB279" s="33">
        <f t="shared" si="64"/>
        <v>159.36000000000001</v>
      </c>
      <c r="AC279" s="34">
        <f t="shared" si="66"/>
        <v>0.28000000000000008</v>
      </c>
      <c r="AD279" s="145">
        <f t="shared" si="56"/>
        <v>132.80000000000001</v>
      </c>
      <c r="AE279" s="105">
        <v>103.75</v>
      </c>
      <c r="AF279" s="34" t="s">
        <v>36</v>
      </c>
      <c r="AG279" s="34" t="s">
        <v>36</v>
      </c>
      <c r="AH279" s="34" t="s">
        <v>36</v>
      </c>
      <c r="AI279" s="29">
        <v>0.01</v>
      </c>
      <c r="AJ279" s="29">
        <v>5.7000000000000003E-5</v>
      </c>
      <c r="AK279" s="29">
        <v>0</v>
      </c>
      <c r="AL279" s="29">
        <v>0</v>
      </c>
      <c r="AM279" s="29" t="s">
        <v>28</v>
      </c>
      <c r="AN279" s="44" t="s">
        <v>27</v>
      </c>
      <c r="AO279" s="29" t="s">
        <v>28</v>
      </c>
      <c r="AP279" s="29" t="s">
        <v>176</v>
      </c>
      <c r="AQ279" s="29">
        <v>450</v>
      </c>
      <c r="AR279" s="29">
        <v>450</v>
      </c>
      <c r="AS279" s="29">
        <v>200</v>
      </c>
      <c r="AT279" s="29">
        <v>1</v>
      </c>
      <c r="AU279" s="144">
        <v>4.0500000000000001E-2</v>
      </c>
      <c r="AV279" s="36" t="s">
        <v>28</v>
      </c>
      <c r="AW279" s="102" t="s">
        <v>33</v>
      </c>
      <c r="AX279" s="129" t="s">
        <v>33</v>
      </c>
      <c r="AY279" s="106">
        <v>1200</v>
      </c>
      <c r="BD279" t="s">
        <v>4353</v>
      </c>
      <c r="BE279" t="s">
        <v>4351</v>
      </c>
      <c r="BF279" t="s">
        <v>4744</v>
      </c>
      <c r="BH279" t="str">
        <f t="shared" si="52"/>
        <v/>
      </c>
      <c r="BJ279" t="str">
        <f t="shared" si="53"/>
        <v>OK</v>
      </c>
      <c r="BK279" s="130" t="s">
        <v>5302</v>
      </c>
      <c r="BL279" s="130" t="e">
        <v>#VALUE!</v>
      </c>
      <c r="BM279" s="131" t="s">
        <v>33</v>
      </c>
      <c r="BN279" s="131" t="e">
        <v>#VALUE!</v>
      </c>
      <c r="BO279" t="e">
        <v>#N/A</v>
      </c>
      <c r="BP279">
        <v>0</v>
      </c>
    </row>
    <row r="280" spans="1:68" ht="25.2" x14ac:dyDescent="0.3">
      <c r="A280" s="51"/>
      <c r="B280" s="47">
        <v>208</v>
      </c>
      <c r="C280" s="45">
        <v>1063473</v>
      </c>
      <c r="D280" s="29"/>
      <c r="E280" s="29"/>
      <c r="F280" s="31" t="s">
        <v>178</v>
      </c>
      <c r="G280" s="37" t="s">
        <v>39</v>
      </c>
      <c r="H280" s="70" t="s">
        <v>4779</v>
      </c>
      <c r="I280" s="148" t="s">
        <v>32</v>
      </c>
      <c r="J280" s="147" t="s">
        <v>33</v>
      </c>
      <c r="K280" s="148">
        <v>0</v>
      </c>
      <c r="L280" s="148" t="s">
        <v>32</v>
      </c>
      <c r="M280" s="147">
        <v>42410</v>
      </c>
      <c r="N280" s="29" t="str">
        <f t="shared" si="57"/>
        <v/>
      </c>
      <c r="O280" s="29" t="str">
        <f t="shared" si="58"/>
        <v/>
      </c>
      <c r="P280" s="29" t="str">
        <f t="shared" si="59"/>
        <v/>
      </c>
      <c r="Q280" s="29" t="str">
        <f t="shared" si="60"/>
        <v/>
      </c>
      <c r="R280" s="29" t="str">
        <f t="shared" si="61"/>
        <v/>
      </c>
      <c r="S280" s="29" t="str">
        <f t="shared" si="62"/>
        <v/>
      </c>
      <c r="T280" s="29" t="str">
        <f t="shared" si="63"/>
        <v/>
      </c>
      <c r="U280" s="29"/>
      <c r="V280" s="29"/>
      <c r="W280" s="53" t="s">
        <v>157</v>
      </c>
      <c r="X280" s="29" t="s">
        <v>158</v>
      </c>
      <c r="Y280" s="146">
        <v>143.32</v>
      </c>
      <c r="Z280" s="33">
        <v>183.45</v>
      </c>
      <c r="AA280" s="34">
        <f t="shared" si="65"/>
        <v>0.28000000000000003</v>
      </c>
      <c r="AB280" s="33">
        <f t="shared" si="64"/>
        <v>183.45</v>
      </c>
      <c r="AC280" s="34">
        <f t="shared" si="66"/>
        <v>0.28000636340040014</v>
      </c>
      <c r="AD280" s="145">
        <f t="shared" si="56"/>
        <v>152.875</v>
      </c>
      <c r="AE280" s="105">
        <v>119.43300000000001</v>
      </c>
      <c r="AF280" s="34" t="s">
        <v>36</v>
      </c>
      <c r="AG280" s="34" t="s">
        <v>36</v>
      </c>
      <c r="AH280" s="34" t="s">
        <v>36</v>
      </c>
      <c r="AI280" s="29">
        <v>1.0999999999999999E-2</v>
      </c>
      <c r="AJ280" s="29">
        <v>4.6E-5</v>
      </c>
      <c r="AK280" s="29">
        <v>145</v>
      </c>
      <c r="AL280" s="29">
        <v>0</v>
      </c>
      <c r="AM280" s="29" t="s">
        <v>28</v>
      </c>
      <c r="AN280" s="158" t="s">
        <v>28</v>
      </c>
      <c r="AO280" s="29" t="s">
        <v>28</v>
      </c>
      <c r="AP280" s="29" t="s">
        <v>179</v>
      </c>
      <c r="AQ280" s="29">
        <v>450</v>
      </c>
      <c r="AR280" s="29">
        <v>450</v>
      </c>
      <c r="AS280" s="29">
        <v>200</v>
      </c>
      <c r="AT280" s="29">
        <v>0.66</v>
      </c>
      <c r="AU280" s="144">
        <v>4.0500000000000001E-2</v>
      </c>
      <c r="AV280" s="36" t="s">
        <v>28</v>
      </c>
      <c r="AW280" s="102" t="s">
        <v>33</v>
      </c>
      <c r="AX280" s="129" t="s">
        <v>33</v>
      </c>
      <c r="AY280" s="106">
        <v>8100</v>
      </c>
      <c r="BD280" t="s">
        <v>4353</v>
      </c>
      <c r="BE280" t="s">
        <v>4351</v>
      </c>
      <c r="BF280" t="s">
        <v>4744</v>
      </c>
      <c r="BH280" t="str">
        <f t="shared" si="52"/>
        <v>AV</v>
      </c>
      <c r="BJ280" t="str">
        <f t="shared" si="53"/>
        <v>OK</v>
      </c>
      <c r="BK280" s="130">
        <v>183.45</v>
      </c>
      <c r="BL280" s="130" t="s">
        <v>37</v>
      </c>
      <c r="BM280" s="131" t="s">
        <v>33</v>
      </c>
      <c r="BN280" s="131" t="e">
        <v>#VALUE!</v>
      </c>
      <c r="BO280">
        <v>183.45</v>
      </c>
      <c r="BP280">
        <v>0</v>
      </c>
    </row>
    <row r="281" spans="1:68" ht="25.2" x14ac:dyDescent="0.3">
      <c r="A281" s="51"/>
      <c r="B281" s="47">
        <v>209</v>
      </c>
      <c r="C281" s="45">
        <v>1063475</v>
      </c>
      <c r="D281" s="29"/>
      <c r="E281" s="29"/>
      <c r="F281" s="31" t="s">
        <v>180</v>
      </c>
      <c r="G281" s="29" t="s">
        <v>31</v>
      </c>
      <c r="H281" s="70" t="s">
        <v>82</v>
      </c>
      <c r="I281" s="148" t="s">
        <v>32</v>
      </c>
      <c r="J281" s="147" t="s">
        <v>4037</v>
      </c>
      <c r="K281" s="148" t="e">
        <v>#N/A</v>
      </c>
      <c r="L281" s="148" t="s">
        <v>32</v>
      </c>
      <c r="M281" s="147">
        <v>42410</v>
      </c>
      <c r="N281" s="29" t="str">
        <f t="shared" si="57"/>
        <v/>
      </c>
      <c r="O281" s="29" t="str">
        <f t="shared" si="58"/>
        <v/>
      </c>
      <c r="P281" s="29" t="str">
        <f t="shared" si="59"/>
        <v/>
      </c>
      <c r="Q281" s="29" t="str">
        <f t="shared" si="60"/>
        <v/>
      </c>
      <c r="R281" s="29" t="str">
        <f t="shared" si="61"/>
        <v/>
      </c>
      <c r="S281" s="29" t="str">
        <f t="shared" si="62"/>
        <v/>
      </c>
      <c r="T281" s="29" t="str">
        <f t="shared" si="63"/>
        <v/>
      </c>
      <c r="U281" s="29"/>
      <c r="V281" s="29"/>
      <c r="W281" s="53" t="s">
        <v>157</v>
      </c>
      <c r="X281" s="29" t="s">
        <v>158</v>
      </c>
      <c r="Y281" s="146">
        <v>163.35</v>
      </c>
      <c r="Z281" s="33">
        <v>209.09</v>
      </c>
      <c r="AA281" s="34">
        <f t="shared" si="65"/>
        <v>0.28000000000000003</v>
      </c>
      <c r="AB281" s="33">
        <f t="shared" si="64"/>
        <v>209.09</v>
      </c>
      <c r="AC281" s="34">
        <f t="shared" si="66"/>
        <v>0.28001469237832866</v>
      </c>
      <c r="AD281" s="145">
        <f t="shared" si="56"/>
        <v>174.24199999999999</v>
      </c>
      <c r="AE281" s="105">
        <v>136.125</v>
      </c>
      <c r="AF281" s="34" t="s">
        <v>70</v>
      </c>
      <c r="AG281" s="34" t="s">
        <v>70</v>
      </c>
      <c r="AH281" s="34" t="s">
        <v>73</v>
      </c>
      <c r="AI281" s="29">
        <v>1.0999999999999999E-2</v>
      </c>
      <c r="AJ281" s="29">
        <v>4.1E-5</v>
      </c>
      <c r="AK281" s="29">
        <v>0</v>
      </c>
      <c r="AL281" s="29">
        <v>0</v>
      </c>
      <c r="AM281" s="29" t="s">
        <v>28</v>
      </c>
      <c r="AN281" s="44" t="s">
        <v>27</v>
      </c>
      <c r="AO281" s="29" t="s">
        <v>28</v>
      </c>
      <c r="AP281" s="29" t="s">
        <v>179</v>
      </c>
      <c r="AQ281" s="29">
        <v>450</v>
      </c>
      <c r="AR281" s="29">
        <v>450</v>
      </c>
      <c r="AS281" s="29">
        <v>200</v>
      </c>
      <c r="AT281" s="29">
        <v>0.66</v>
      </c>
      <c r="AU281" s="144">
        <v>4.0500000000000001E-2</v>
      </c>
      <c r="AV281" s="36" t="s">
        <v>28</v>
      </c>
      <c r="AW281" s="102" t="s">
        <v>33</v>
      </c>
      <c r="AX281" s="129" t="s">
        <v>33</v>
      </c>
      <c r="AY281" s="106">
        <v>8640</v>
      </c>
      <c r="BD281" t="s">
        <v>4354</v>
      </c>
      <c r="BE281" t="s">
        <v>4355</v>
      </c>
      <c r="BF281" t="s">
        <v>4744</v>
      </c>
      <c r="BH281" t="str">
        <f t="shared" si="52"/>
        <v/>
      </c>
      <c r="BJ281" t="str">
        <f t="shared" si="53"/>
        <v>OK</v>
      </c>
      <c r="BK281" s="130" t="s">
        <v>5302</v>
      </c>
      <c r="BL281" s="130" t="e">
        <v>#VALUE!</v>
      </c>
      <c r="BM281" s="131" t="s">
        <v>33</v>
      </c>
      <c r="BN281" s="131" t="e">
        <v>#VALUE!</v>
      </c>
      <c r="BO281" t="e">
        <v>#N/A</v>
      </c>
      <c r="BP281">
        <v>60</v>
      </c>
    </row>
    <row r="282" spans="1:68" ht="25.2" x14ac:dyDescent="0.3">
      <c r="A282" s="51"/>
      <c r="B282" s="47"/>
      <c r="C282" s="45">
        <v>1136092</v>
      </c>
      <c r="D282" s="29">
        <v>1013138</v>
      </c>
      <c r="E282" s="29"/>
      <c r="F282" s="31" t="s">
        <v>5716</v>
      </c>
      <c r="G282" s="29" t="s">
        <v>47</v>
      </c>
      <c r="H282" s="157" t="s">
        <v>4781</v>
      </c>
      <c r="I282" s="148"/>
      <c r="J282" s="147"/>
      <c r="K282" s="148"/>
      <c r="L282" s="148"/>
      <c r="M282" s="147"/>
      <c r="N282" s="29">
        <f t="shared" si="57"/>
        <v>1013138</v>
      </c>
      <c r="O282" s="29" t="str">
        <f t="shared" si="58"/>
        <v/>
      </c>
      <c r="P282" s="29" t="str">
        <f t="shared" si="59"/>
        <v/>
      </c>
      <c r="Q282" s="29" t="str">
        <f t="shared" si="60"/>
        <v/>
      </c>
      <c r="R282" s="29" t="str">
        <f t="shared" si="61"/>
        <v/>
      </c>
      <c r="S282" s="29" t="str">
        <f t="shared" si="62"/>
        <v/>
      </c>
      <c r="T282" s="29" t="str">
        <f t="shared" si="63"/>
        <v/>
      </c>
      <c r="U282" s="29"/>
      <c r="V282" s="29"/>
      <c r="W282" s="38" t="s">
        <v>145</v>
      </c>
      <c r="X282" s="29" t="s">
        <v>158</v>
      </c>
      <c r="Y282" s="146"/>
      <c r="Z282" s="33">
        <v>22</v>
      </c>
      <c r="AA282" s="34"/>
      <c r="AB282" s="33">
        <f t="shared" si="64"/>
        <v>22</v>
      </c>
      <c r="AC282" s="34"/>
      <c r="AD282" s="145">
        <f t="shared" si="56"/>
        <v>18.332999999999998</v>
      </c>
      <c r="AE282" s="105"/>
      <c r="AF282" s="34"/>
      <c r="AG282" s="34"/>
      <c r="AH282" s="34"/>
      <c r="AI282" s="29">
        <v>7.0000000000000001E-3</v>
      </c>
      <c r="AJ282" s="29">
        <v>6.0000000000000002E-5</v>
      </c>
      <c r="AK282" s="29">
        <v>2000</v>
      </c>
      <c r="AL282" s="29">
        <v>0</v>
      </c>
      <c r="AM282" s="29" t="s">
        <v>28</v>
      </c>
      <c r="AN282" s="158" t="s">
        <v>28</v>
      </c>
      <c r="AO282" s="29" t="s">
        <v>28</v>
      </c>
      <c r="AP282" s="29">
        <v>50</v>
      </c>
      <c r="AQ282" s="29"/>
      <c r="AR282" s="29"/>
      <c r="AS282" s="29"/>
      <c r="AT282" s="29"/>
      <c r="AU282" s="144"/>
      <c r="AV282" s="36"/>
      <c r="AW282" s="102"/>
      <c r="AX282" s="129" t="s">
        <v>4770</v>
      </c>
      <c r="AY282" s="106"/>
      <c r="BH282" t="str">
        <f t="shared" si="52"/>
        <v>AV</v>
      </c>
      <c r="BJ282" t="str">
        <f t="shared" si="53"/>
        <v>OK</v>
      </c>
      <c r="BK282" s="130" t="s">
        <v>5302</v>
      </c>
      <c r="BL282" s="130" t="e">
        <v>#VALUE!</v>
      </c>
      <c r="BM282" s="131">
        <v>72.56</v>
      </c>
      <c r="BN282" s="131" t="s">
        <v>37</v>
      </c>
      <c r="BO282" t="e">
        <v>#N/A</v>
      </c>
      <c r="BP282">
        <v>0</v>
      </c>
    </row>
    <row r="283" spans="1:68" ht="25.2" x14ac:dyDescent="0.3">
      <c r="A283" s="51"/>
      <c r="B283" s="47"/>
      <c r="C283" s="45">
        <v>1136093</v>
      </c>
      <c r="D283" s="29">
        <v>1013140</v>
      </c>
      <c r="E283" s="29"/>
      <c r="F283" s="31" t="s">
        <v>5717</v>
      </c>
      <c r="G283" s="29" t="s">
        <v>42</v>
      </c>
      <c r="H283" s="157" t="s">
        <v>4781</v>
      </c>
      <c r="I283" s="148"/>
      <c r="J283" s="147"/>
      <c r="K283" s="148"/>
      <c r="L283" s="148"/>
      <c r="M283" s="147"/>
      <c r="N283" s="29">
        <f t="shared" si="57"/>
        <v>1013140</v>
      </c>
      <c r="O283" s="29" t="str">
        <f t="shared" si="58"/>
        <v/>
      </c>
      <c r="P283" s="29" t="str">
        <f t="shared" si="59"/>
        <v/>
      </c>
      <c r="Q283" s="29" t="str">
        <f t="shared" si="60"/>
        <v/>
      </c>
      <c r="R283" s="29" t="str">
        <f t="shared" si="61"/>
        <v/>
      </c>
      <c r="S283" s="29" t="str">
        <f t="shared" si="62"/>
        <v/>
      </c>
      <c r="T283" s="29" t="str">
        <f t="shared" si="63"/>
        <v/>
      </c>
      <c r="U283" s="29"/>
      <c r="V283" s="29"/>
      <c r="W283" s="38" t="s">
        <v>145</v>
      </c>
      <c r="X283" s="29" t="s">
        <v>158</v>
      </c>
      <c r="Y283" s="146"/>
      <c r="Z283" s="33">
        <v>25</v>
      </c>
      <c r="AA283" s="34"/>
      <c r="AB283" s="33">
        <f t="shared" si="64"/>
        <v>25</v>
      </c>
      <c r="AC283" s="34"/>
      <c r="AD283" s="145">
        <f t="shared" si="56"/>
        <v>20.832999999999998</v>
      </c>
      <c r="AE283" s="105"/>
      <c r="AF283" s="34"/>
      <c r="AG283" s="34"/>
      <c r="AH283" s="34"/>
      <c r="AI283" s="29">
        <v>0.01</v>
      </c>
      <c r="AJ283" s="29">
        <v>2.1999999999999999E-5</v>
      </c>
      <c r="AK283" s="29">
        <v>12000</v>
      </c>
      <c r="AL283" s="29">
        <v>0</v>
      </c>
      <c r="AM283" s="29" t="s">
        <v>28</v>
      </c>
      <c r="AN283" s="158" t="s">
        <v>28</v>
      </c>
      <c r="AO283" s="29" t="s">
        <v>28</v>
      </c>
      <c r="AP283" s="29">
        <v>50</v>
      </c>
      <c r="AQ283" s="29">
        <v>585</v>
      </c>
      <c r="AR283" s="29">
        <v>398</v>
      </c>
      <c r="AS283" s="29">
        <v>280</v>
      </c>
      <c r="AT283" s="29">
        <v>0.45</v>
      </c>
      <c r="AU283" s="144">
        <v>6.5192E-2</v>
      </c>
      <c r="AV283" s="36"/>
      <c r="AW283" s="102"/>
      <c r="AX283" s="129" t="s">
        <v>4770</v>
      </c>
      <c r="AY283" s="106"/>
      <c r="BH283" t="str">
        <f t="shared" si="52"/>
        <v>AV</v>
      </c>
      <c r="BJ283" t="str">
        <f t="shared" si="53"/>
        <v>OK</v>
      </c>
      <c r="BK283" s="130" t="s">
        <v>5302</v>
      </c>
      <c r="BL283" s="130" t="e">
        <v>#VALUE!</v>
      </c>
      <c r="BM283" s="131">
        <v>87.11</v>
      </c>
      <c r="BN283" s="131" t="s">
        <v>37</v>
      </c>
      <c r="BO283" t="e">
        <v>#N/A</v>
      </c>
      <c r="BP283">
        <v>0</v>
      </c>
    </row>
    <row r="284" spans="1:68" ht="37.799999999999997" x14ac:dyDescent="0.3">
      <c r="A284" s="51"/>
      <c r="B284" s="47">
        <v>210</v>
      </c>
      <c r="C284" s="45">
        <v>1013137</v>
      </c>
      <c r="D284" s="40" t="s">
        <v>33</v>
      </c>
      <c r="E284" s="40"/>
      <c r="F284" s="31" t="s">
        <v>181</v>
      </c>
      <c r="G284" s="29" t="s">
        <v>47</v>
      </c>
      <c r="H284" s="70" t="s">
        <v>5720</v>
      </c>
      <c r="I284" s="148" t="s">
        <v>32</v>
      </c>
      <c r="J284" s="147" t="s">
        <v>33</v>
      </c>
      <c r="K284" s="148">
        <v>0</v>
      </c>
      <c r="L284" s="148" t="s">
        <v>32</v>
      </c>
      <c r="M284" s="147" t="s">
        <v>33</v>
      </c>
      <c r="N284" s="29" t="str">
        <f t="shared" si="57"/>
        <v/>
      </c>
      <c r="O284" s="29" t="str">
        <f t="shared" si="58"/>
        <v/>
      </c>
      <c r="P284" s="29" t="str">
        <f t="shared" si="59"/>
        <v/>
      </c>
      <c r="Q284" s="29">
        <f t="shared" si="60"/>
        <v>1136092</v>
      </c>
      <c r="R284" s="29" t="str">
        <f t="shared" si="61"/>
        <v/>
      </c>
      <c r="S284" s="29" t="str">
        <f t="shared" si="62"/>
        <v/>
      </c>
      <c r="T284" s="29">
        <f t="shared" si="63"/>
        <v>1136092</v>
      </c>
      <c r="U284" s="40">
        <v>1136092</v>
      </c>
      <c r="V284" s="40"/>
      <c r="W284" s="38" t="s">
        <v>145</v>
      </c>
      <c r="X284" s="29" t="s">
        <v>158</v>
      </c>
      <c r="Y284" s="146">
        <v>56.69</v>
      </c>
      <c r="Z284" s="33">
        <v>72.56</v>
      </c>
      <c r="AA284" s="34">
        <f t="shared" ref="AA284:AA315" si="67">ROUND(Z284/Y284-1,3)</f>
        <v>0.28000000000000003</v>
      </c>
      <c r="AB284" s="33">
        <f t="shared" si="64"/>
        <v>72.56</v>
      </c>
      <c r="AC284" s="34">
        <f t="shared" ref="AC284:AC315" si="68">(AD284-AE284)/AE284</f>
        <v>0.27994157740993186</v>
      </c>
      <c r="AD284" s="145">
        <f t="shared" si="56"/>
        <v>60.466999999999999</v>
      </c>
      <c r="AE284" s="105">
        <v>47.241999999999997</v>
      </c>
      <c r="AF284" s="34" t="s">
        <v>36</v>
      </c>
      <c r="AG284" s="34" t="s">
        <v>36</v>
      </c>
      <c r="AH284" s="34" t="s">
        <v>36</v>
      </c>
      <c r="AI284" s="29">
        <v>4.0000000000000001E-3</v>
      </c>
      <c r="AJ284" s="29">
        <v>2.9E-5</v>
      </c>
      <c r="AK284" s="29">
        <v>1550</v>
      </c>
      <c r="AL284" s="29">
        <v>0</v>
      </c>
      <c r="AM284" s="29" t="s">
        <v>28</v>
      </c>
      <c r="AN284" s="158" t="s">
        <v>28</v>
      </c>
      <c r="AO284" s="29" t="s">
        <v>28</v>
      </c>
      <c r="AP284" s="29">
        <v>50</v>
      </c>
      <c r="AQ284" s="29">
        <v>390</v>
      </c>
      <c r="AR284" s="29">
        <v>273</v>
      </c>
      <c r="AS284" s="29">
        <v>260</v>
      </c>
      <c r="AT284" s="29">
        <v>0.3</v>
      </c>
      <c r="AU284" s="144">
        <v>2.7681999999999998E-2</v>
      </c>
      <c r="AV284" s="36" t="s">
        <v>28</v>
      </c>
      <c r="AW284" s="102" t="s">
        <v>33</v>
      </c>
      <c r="AX284" s="129" t="s">
        <v>33</v>
      </c>
      <c r="AY284" s="106">
        <v>89950</v>
      </c>
      <c r="BD284" t="s">
        <v>183</v>
      </c>
      <c r="BE284" t="s">
        <v>4349</v>
      </c>
      <c r="BF284" t="s">
        <v>4743</v>
      </c>
      <c r="BH284" t="str">
        <f t="shared" si="52"/>
        <v>AV</v>
      </c>
      <c r="BJ284" t="str">
        <f t="shared" si="53"/>
        <v>OK</v>
      </c>
      <c r="BK284" s="130">
        <v>72.56</v>
      </c>
      <c r="BL284" s="130" t="s">
        <v>37</v>
      </c>
      <c r="BM284" s="131" t="s">
        <v>33</v>
      </c>
      <c r="BN284" s="131" t="e">
        <v>#VALUE!</v>
      </c>
      <c r="BO284">
        <v>72.56</v>
      </c>
      <c r="BP284">
        <v>700</v>
      </c>
    </row>
    <row r="285" spans="1:68" ht="25.2" x14ac:dyDescent="0.3">
      <c r="A285" s="51"/>
      <c r="B285" s="47">
        <v>211</v>
      </c>
      <c r="C285" s="45">
        <v>1013138</v>
      </c>
      <c r="D285" s="40" t="s">
        <v>33</v>
      </c>
      <c r="E285" s="40"/>
      <c r="F285" s="31" t="s">
        <v>182</v>
      </c>
      <c r="G285" s="29" t="s">
        <v>47</v>
      </c>
      <c r="H285" s="70" t="s">
        <v>59</v>
      </c>
      <c r="I285" s="148" t="s">
        <v>32</v>
      </c>
      <c r="J285" s="147" t="s">
        <v>33</v>
      </c>
      <c r="K285" s="148">
        <v>0</v>
      </c>
      <c r="L285" s="148" t="s">
        <v>32</v>
      </c>
      <c r="M285" s="147" t="s">
        <v>33</v>
      </c>
      <c r="N285" s="29" t="str">
        <f t="shared" si="57"/>
        <v/>
      </c>
      <c r="O285" s="29" t="str">
        <f t="shared" si="58"/>
        <v/>
      </c>
      <c r="P285" s="29" t="str">
        <f t="shared" si="59"/>
        <v/>
      </c>
      <c r="Q285" s="29">
        <f t="shared" si="60"/>
        <v>1136092</v>
      </c>
      <c r="R285" s="29" t="str">
        <f t="shared" si="61"/>
        <v/>
      </c>
      <c r="S285" s="29" t="str">
        <f t="shared" si="62"/>
        <v/>
      </c>
      <c r="T285" s="29">
        <f t="shared" si="63"/>
        <v>1136092</v>
      </c>
      <c r="U285" s="40">
        <v>1136092</v>
      </c>
      <c r="V285" s="40"/>
      <c r="W285" s="38" t="s">
        <v>145</v>
      </c>
      <c r="X285" s="29" t="s">
        <v>158</v>
      </c>
      <c r="Y285" s="146">
        <v>56.69</v>
      </c>
      <c r="Z285" s="33">
        <v>72.56</v>
      </c>
      <c r="AA285" s="34">
        <f t="shared" si="67"/>
        <v>0.28000000000000003</v>
      </c>
      <c r="AB285" s="33">
        <f t="shared" si="64"/>
        <v>72.56</v>
      </c>
      <c r="AC285" s="34">
        <f t="shared" si="68"/>
        <v>0.27994157740993186</v>
      </c>
      <c r="AD285" s="145">
        <f t="shared" si="56"/>
        <v>60.466999999999999</v>
      </c>
      <c r="AE285" s="105">
        <v>47.241999999999997</v>
      </c>
      <c r="AF285" s="34" t="s">
        <v>36</v>
      </c>
      <c r="AG285" s="34" t="s">
        <v>36</v>
      </c>
      <c r="AH285" s="34" t="s">
        <v>36</v>
      </c>
      <c r="AI285" s="29">
        <v>7.0000000000000001E-3</v>
      </c>
      <c r="AJ285" s="29">
        <v>6.0000000000000002E-5</v>
      </c>
      <c r="AK285" s="29">
        <v>0</v>
      </c>
      <c r="AL285" s="29">
        <v>0</v>
      </c>
      <c r="AM285" s="29" t="s">
        <v>28</v>
      </c>
      <c r="AN285" s="158" t="s">
        <v>28</v>
      </c>
      <c r="AO285" s="29" t="s">
        <v>28</v>
      </c>
      <c r="AP285" s="29">
        <v>50</v>
      </c>
      <c r="AQ285" s="29">
        <v>270</v>
      </c>
      <c r="AR285" s="29">
        <v>260</v>
      </c>
      <c r="AS285" s="29">
        <v>35</v>
      </c>
      <c r="AT285" s="29">
        <v>0.35</v>
      </c>
      <c r="AU285" s="144">
        <v>2.457E-3</v>
      </c>
      <c r="AV285" s="36" t="s">
        <v>28</v>
      </c>
      <c r="AW285" s="102" t="s">
        <v>33</v>
      </c>
      <c r="AX285" s="129" t="s">
        <v>33</v>
      </c>
      <c r="AY285" s="106">
        <v>280050</v>
      </c>
      <c r="BD285" t="s">
        <v>4356</v>
      </c>
      <c r="BE285" t="s">
        <v>4346</v>
      </c>
      <c r="BF285" t="s">
        <v>4743</v>
      </c>
      <c r="BH285" t="str">
        <f t="shared" si="52"/>
        <v/>
      </c>
      <c r="BJ285" t="str">
        <f t="shared" si="53"/>
        <v>OK</v>
      </c>
      <c r="BK285" s="130" t="s">
        <v>5302</v>
      </c>
      <c r="BL285" s="130" t="e">
        <v>#VALUE!</v>
      </c>
      <c r="BM285" s="131" t="s">
        <v>33</v>
      </c>
      <c r="BN285" s="131" t="e">
        <v>#VALUE!</v>
      </c>
      <c r="BO285">
        <v>72.56</v>
      </c>
      <c r="BP285">
        <v>4350</v>
      </c>
    </row>
    <row r="286" spans="1:68" ht="25.2" x14ac:dyDescent="0.3">
      <c r="A286" s="51"/>
      <c r="B286" s="47">
        <v>212</v>
      </c>
      <c r="C286" s="45">
        <v>1013139</v>
      </c>
      <c r="D286" s="40" t="s">
        <v>33</v>
      </c>
      <c r="E286" s="40"/>
      <c r="F286" s="39" t="s">
        <v>184</v>
      </c>
      <c r="G286" s="29" t="s">
        <v>47</v>
      </c>
      <c r="H286" s="70" t="s">
        <v>59</v>
      </c>
      <c r="I286" s="148" t="s">
        <v>32</v>
      </c>
      <c r="J286" s="147" t="s">
        <v>33</v>
      </c>
      <c r="K286" s="148">
        <v>0</v>
      </c>
      <c r="L286" s="148" t="s">
        <v>32</v>
      </c>
      <c r="M286" s="147" t="s">
        <v>33</v>
      </c>
      <c r="N286" s="29" t="str">
        <f t="shared" si="57"/>
        <v/>
      </c>
      <c r="O286" s="29" t="str">
        <f t="shared" si="58"/>
        <v/>
      </c>
      <c r="P286" s="29" t="str">
        <f t="shared" si="59"/>
        <v/>
      </c>
      <c r="Q286" s="29">
        <f t="shared" si="60"/>
        <v>1136093</v>
      </c>
      <c r="R286" s="29" t="str">
        <f t="shared" si="61"/>
        <v/>
      </c>
      <c r="S286" s="29" t="str">
        <f t="shared" si="62"/>
        <v/>
      </c>
      <c r="T286" s="29">
        <f t="shared" si="63"/>
        <v>1136093</v>
      </c>
      <c r="U286" s="40">
        <v>1136093</v>
      </c>
      <c r="V286" s="40"/>
      <c r="W286" s="38" t="s">
        <v>145</v>
      </c>
      <c r="X286" s="29" t="s">
        <v>158</v>
      </c>
      <c r="Y286" s="146">
        <v>68.05</v>
      </c>
      <c r="Z286" s="33">
        <v>87.11</v>
      </c>
      <c r="AA286" s="34">
        <f t="shared" si="67"/>
        <v>0.28000000000000003</v>
      </c>
      <c r="AB286" s="33">
        <f t="shared" si="64"/>
        <v>87.11</v>
      </c>
      <c r="AC286" s="34">
        <f t="shared" si="68"/>
        <v>0.28010157297030402</v>
      </c>
      <c r="AD286" s="145">
        <f t="shared" si="56"/>
        <v>72.591999999999999</v>
      </c>
      <c r="AE286" s="105">
        <v>56.707999999999998</v>
      </c>
      <c r="AF286" s="34" t="s">
        <v>36</v>
      </c>
      <c r="AG286" s="34" t="s">
        <v>36</v>
      </c>
      <c r="AH286" s="34" t="s">
        <v>36</v>
      </c>
      <c r="AI286" s="29">
        <v>8.0000000000000002E-3</v>
      </c>
      <c r="AJ286" s="29">
        <v>5.3000000000000001E-5</v>
      </c>
      <c r="AK286" s="29">
        <v>0</v>
      </c>
      <c r="AL286" s="29">
        <v>0</v>
      </c>
      <c r="AM286" s="29" t="s">
        <v>28</v>
      </c>
      <c r="AN286" s="158" t="s">
        <v>28</v>
      </c>
      <c r="AO286" s="29" t="s">
        <v>28</v>
      </c>
      <c r="AP286" s="29">
        <v>50</v>
      </c>
      <c r="AQ286" s="29">
        <v>420</v>
      </c>
      <c r="AR286" s="29">
        <v>280</v>
      </c>
      <c r="AS286" s="29">
        <v>325</v>
      </c>
      <c r="AT286" s="29">
        <v>0.35</v>
      </c>
      <c r="AU286" s="144">
        <v>3.8219999999999997E-2</v>
      </c>
      <c r="AV286" s="36" t="s">
        <v>28</v>
      </c>
      <c r="AW286" s="102" t="s">
        <v>33</v>
      </c>
      <c r="AX286" s="129" t="s">
        <v>33</v>
      </c>
      <c r="AY286" s="106">
        <v>539453</v>
      </c>
      <c r="BD286" t="s">
        <v>183</v>
      </c>
      <c r="BE286" t="s">
        <v>4349</v>
      </c>
      <c r="BF286" t="s">
        <v>4743</v>
      </c>
      <c r="BH286" t="str">
        <f t="shared" si="52"/>
        <v/>
      </c>
      <c r="BJ286" t="str">
        <f t="shared" si="53"/>
        <v>OK</v>
      </c>
      <c r="BK286" s="130" t="s">
        <v>5302</v>
      </c>
      <c r="BL286" s="130" t="e">
        <v>#VALUE!</v>
      </c>
      <c r="BM286" s="131" t="s">
        <v>33</v>
      </c>
      <c r="BN286" s="131" t="e">
        <v>#VALUE!</v>
      </c>
      <c r="BO286" t="e">
        <v>#N/A</v>
      </c>
      <c r="BP286">
        <v>7350</v>
      </c>
    </row>
    <row r="287" spans="1:68" ht="25.2" x14ac:dyDescent="0.3">
      <c r="A287" s="51"/>
      <c r="B287" s="47">
        <v>213</v>
      </c>
      <c r="C287" s="45">
        <v>1013140</v>
      </c>
      <c r="D287" s="40" t="s">
        <v>33</v>
      </c>
      <c r="E287" s="40"/>
      <c r="F287" s="31" t="s">
        <v>185</v>
      </c>
      <c r="G287" s="29" t="s">
        <v>42</v>
      </c>
      <c r="H287" s="70" t="s">
        <v>59</v>
      </c>
      <c r="I287" s="148" t="s">
        <v>32</v>
      </c>
      <c r="J287" s="147" t="s">
        <v>33</v>
      </c>
      <c r="K287" s="148">
        <v>0</v>
      </c>
      <c r="L287" s="148" t="s">
        <v>32</v>
      </c>
      <c r="M287" s="147" t="s">
        <v>33</v>
      </c>
      <c r="N287" s="29" t="str">
        <f t="shared" si="57"/>
        <v/>
      </c>
      <c r="O287" s="29" t="str">
        <f t="shared" si="58"/>
        <v/>
      </c>
      <c r="P287" s="29" t="str">
        <f t="shared" si="59"/>
        <v/>
      </c>
      <c r="Q287" s="29">
        <f t="shared" si="60"/>
        <v>1136093</v>
      </c>
      <c r="R287" s="29" t="str">
        <f t="shared" si="61"/>
        <v/>
      </c>
      <c r="S287" s="29" t="str">
        <f t="shared" si="62"/>
        <v/>
      </c>
      <c r="T287" s="29">
        <f t="shared" si="63"/>
        <v>1136093</v>
      </c>
      <c r="U287" s="40">
        <v>1136093</v>
      </c>
      <c r="V287" s="40"/>
      <c r="W287" s="38" t="s">
        <v>145</v>
      </c>
      <c r="X287" s="29" t="s">
        <v>158</v>
      </c>
      <c r="Y287" s="146">
        <v>68.05</v>
      </c>
      <c r="Z287" s="33">
        <v>87.11</v>
      </c>
      <c r="AA287" s="34">
        <f t="shared" si="67"/>
        <v>0.28000000000000003</v>
      </c>
      <c r="AB287" s="33">
        <f t="shared" si="64"/>
        <v>87.11</v>
      </c>
      <c r="AC287" s="34">
        <f t="shared" si="68"/>
        <v>0.28010157297030402</v>
      </c>
      <c r="AD287" s="145">
        <f t="shared" si="56"/>
        <v>72.591999999999999</v>
      </c>
      <c r="AE287" s="105">
        <v>56.707999999999998</v>
      </c>
      <c r="AF287" s="34" t="s">
        <v>36</v>
      </c>
      <c r="AG287" s="34" t="s">
        <v>36</v>
      </c>
      <c r="AH287" s="34" t="s">
        <v>36</v>
      </c>
      <c r="AI287" s="29">
        <v>0.01</v>
      </c>
      <c r="AJ287" s="29">
        <v>2.1999999999999999E-5</v>
      </c>
      <c r="AK287" s="29">
        <v>0</v>
      </c>
      <c r="AL287" s="29">
        <v>0</v>
      </c>
      <c r="AM287" s="29" t="s">
        <v>28</v>
      </c>
      <c r="AN287" s="158" t="s">
        <v>28</v>
      </c>
      <c r="AO287" s="29" t="s">
        <v>28</v>
      </c>
      <c r="AP287" s="29">
        <v>50</v>
      </c>
      <c r="AQ287" s="29">
        <v>585</v>
      </c>
      <c r="AR287" s="29">
        <v>398</v>
      </c>
      <c r="AS287" s="29">
        <v>280</v>
      </c>
      <c r="AT287" s="29">
        <v>0.45</v>
      </c>
      <c r="AU287" s="144">
        <v>6.5192E-2</v>
      </c>
      <c r="AV287" s="36" t="s">
        <v>28</v>
      </c>
      <c r="AW287" s="102" t="s">
        <v>33</v>
      </c>
      <c r="AX287" s="129" t="s">
        <v>33</v>
      </c>
      <c r="AY287" s="106">
        <v>1394408</v>
      </c>
      <c r="BD287" t="s">
        <v>4356</v>
      </c>
      <c r="BE287" t="s">
        <v>4349</v>
      </c>
      <c r="BF287" t="s">
        <v>4743</v>
      </c>
      <c r="BH287" t="str">
        <f t="shared" si="52"/>
        <v/>
      </c>
      <c r="BJ287" t="str">
        <f t="shared" si="53"/>
        <v>OK</v>
      </c>
      <c r="BK287" s="130" t="s">
        <v>5302</v>
      </c>
      <c r="BL287" s="130" t="e">
        <v>#VALUE!</v>
      </c>
      <c r="BM287" s="131" t="s">
        <v>33</v>
      </c>
      <c r="BN287" s="131" t="e">
        <v>#VALUE!</v>
      </c>
      <c r="BO287" t="e">
        <v>#N/A</v>
      </c>
      <c r="BP287">
        <v>96200</v>
      </c>
    </row>
    <row r="288" spans="1:68" ht="25.2" x14ac:dyDescent="0.3">
      <c r="A288" s="51"/>
      <c r="B288" s="47">
        <v>214</v>
      </c>
      <c r="C288" s="45">
        <v>1013142</v>
      </c>
      <c r="D288" s="40" t="s">
        <v>33</v>
      </c>
      <c r="E288" s="40"/>
      <c r="F288" s="31" t="s">
        <v>187</v>
      </c>
      <c r="G288" s="29" t="s">
        <v>47</v>
      </c>
      <c r="H288" s="70" t="s">
        <v>4779</v>
      </c>
      <c r="I288" s="148" t="s">
        <v>32</v>
      </c>
      <c r="J288" s="147" t="s">
        <v>33</v>
      </c>
      <c r="K288" s="148">
        <v>0</v>
      </c>
      <c r="L288" s="148" t="s">
        <v>32</v>
      </c>
      <c r="M288" s="147" t="s">
        <v>33</v>
      </c>
      <c r="N288" s="29" t="str">
        <f t="shared" si="57"/>
        <v/>
      </c>
      <c r="O288" s="29" t="str">
        <f t="shared" si="58"/>
        <v/>
      </c>
      <c r="P288" s="29" t="str">
        <f t="shared" si="59"/>
        <v/>
      </c>
      <c r="Q288" s="29" t="str">
        <f t="shared" si="60"/>
        <v/>
      </c>
      <c r="R288" s="29" t="str">
        <f t="shared" si="61"/>
        <v/>
      </c>
      <c r="S288" s="29" t="str">
        <f t="shared" si="62"/>
        <v/>
      </c>
      <c r="T288" s="29" t="str">
        <f t="shared" si="63"/>
        <v/>
      </c>
      <c r="U288" s="40" t="s">
        <v>33</v>
      </c>
      <c r="V288" s="40"/>
      <c r="W288" s="38" t="s">
        <v>145</v>
      </c>
      <c r="X288" s="29" t="s">
        <v>158</v>
      </c>
      <c r="Y288" s="146">
        <v>59.01</v>
      </c>
      <c r="Z288" s="33">
        <v>75.53</v>
      </c>
      <c r="AA288" s="34">
        <f t="shared" si="67"/>
        <v>0.28000000000000003</v>
      </c>
      <c r="AB288" s="33">
        <f t="shared" si="64"/>
        <v>75.53</v>
      </c>
      <c r="AC288" s="34">
        <f t="shared" si="68"/>
        <v>0.27995932892730052</v>
      </c>
      <c r="AD288" s="145">
        <f t="shared" si="56"/>
        <v>62.942</v>
      </c>
      <c r="AE288" s="105">
        <v>49.174999999999997</v>
      </c>
      <c r="AF288" s="34" t="s">
        <v>36</v>
      </c>
      <c r="AG288" s="34" t="s">
        <v>36</v>
      </c>
      <c r="AH288" s="34" t="s">
        <v>36</v>
      </c>
      <c r="AI288" s="29">
        <v>6.0000000000000001E-3</v>
      </c>
      <c r="AJ288" s="29">
        <v>3.4E-5</v>
      </c>
      <c r="AK288" s="29">
        <v>4536</v>
      </c>
      <c r="AL288" s="29">
        <v>0</v>
      </c>
      <c r="AM288" s="29" t="s">
        <v>28</v>
      </c>
      <c r="AN288" s="158" t="s">
        <v>28</v>
      </c>
      <c r="AO288" s="29" t="s">
        <v>28</v>
      </c>
      <c r="AP288" s="29">
        <v>100</v>
      </c>
      <c r="AQ288" s="29">
        <v>210</v>
      </c>
      <c r="AR288" s="29">
        <v>125</v>
      </c>
      <c r="AS288" s="29">
        <v>130</v>
      </c>
      <c r="AT288" s="29">
        <v>0.5</v>
      </c>
      <c r="AU288" s="144">
        <v>3.4129999999999998E-3</v>
      </c>
      <c r="AV288" s="36" t="s">
        <v>28</v>
      </c>
      <c r="AW288" s="102" t="s">
        <v>33</v>
      </c>
      <c r="AX288" s="129" t="s">
        <v>33</v>
      </c>
      <c r="AY288" s="106">
        <v>42900</v>
      </c>
      <c r="BD288" t="s">
        <v>4357</v>
      </c>
      <c r="BE288" t="s">
        <v>4349</v>
      </c>
      <c r="BF288" t="s">
        <v>4743</v>
      </c>
      <c r="BH288" t="str">
        <f t="shared" si="52"/>
        <v>AV</v>
      </c>
      <c r="BJ288" t="str">
        <f t="shared" si="53"/>
        <v>OK</v>
      </c>
      <c r="BK288" s="130">
        <v>75.53</v>
      </c>
      <c r="BL288" s="130" t="s">
        <v>37</v>
      </c>
      <c r="BM288" s="131" t="s">
        <v>33</v>
      </c>
      <c r="BN288" s="131" t="e">
        <v>#VALUE!</v>
      </c>
      <c r="BO288">
        <v>75.53</v>
      </c>
      <c r="BP288">
        <v>200</v>
      </c>
    </row>
    <row r="289" spans="1:68" ht="25.2" x14ac:dyDescent="0.3">
      <c r="A289" s="51"/>
      <c r="B289" s="47">
        <v>215</v>
      </c>
      <c r="C289" s="45">
        <v>1013144</v>
      </c>
      <c r="D289" s="40" t="s">
        <v>33</v>
      </c>
      <c r="E289" s="40"/>
      <c r="F289" s="31" t="s">
        <v>188</v>
      </c>
      <c r="G289" s="29" t="s">
        <v>47</v>
      </c>
      <c r="H289" s="70" t="s">
        <v>4779</v>
      </c>
      <c r="I289" s="148" t="s">
        <v>32</v>
      </c>
      <c r="J289" s="147" t="s">
        <v>33</v>
      </c>
      <c r="K289" s="148">
        <v>0</v>
      </c>
      <c r="L289" s="148" t="s">
        <v>32</v>
      </c>
      <c r="M289" s="147" t="s">
        <v>33</v>
      </c>
      <c r="N289" s="29" t="str">
        <f t="shared" si="57"/>
        <v/>
      </c>
      <c r="O289" s="29" t="str">
        <f t="shared" si="58"/>
        <v/>
      </c>
      <c r="P289" s="29" t="str">
        <f t="shared" si="59"/>
        <v/>
      </c>
      <c r="Q289" s="29" t="str">
        <f t="shared" si="60"/>
        <v/>
      </c>
      <c r="R289" s="29" t="str">
        <f t="shared" si="61"/>
        <v/>
      </c>
      <c r="S289" s="29" t="str">
        <f t="shared" si="62"/>
        <v/>
      </c>
      <c r="T289" s="29" t="str">
        <f t="shared" si="63"/>
        <v/>
      </c>
      <c r="U289" s="40" t="s">
        <v>33</v>
      </c>
      <c r="V289" s="40"/>
      <c r="W289" s="38" t="s">
        <v>145</v>
      </c>
      <c r="X289" s="29" t="s">
        <v>158</v>
      </c>
      <c r="Y289" s="146">
        <v>70.31</v>
      </c>
      <c r="Z289" s="33">
        <v>90</v>
      </c>
      <c r="AA289" s="34">
        <f t="shared" si="67"/>
        <v>0.28000000000000003</v>
      </c>
      <c r="AB289" s="33">
        <f t="shared" si="64"/>
        <v>90</v>
      </c>
      <c r="AC289" s="34">
        <f t="shared" si="68"/>
        <v>0.2800382304751502</v>
      </c>
      <c r="AD289" s="145">
        <f t="shared" si="56"/>
        <v>75</v>
      </c>
      <c r="AE289" s="105">
        <v>58.591999999999999</v>
      </c>
      <c r="AF289" s="34" t="s">
        <v>36</v>
      </c>
      <c r="AG289" s="34" t="s">
        <v>36</v>
      </c>
      <c r="AH289" s="34" t="s">
        <v>36</v>
      </c>
      <c r="AI289" s="29">
        <v>7.0000000000000001E-3</v>
      </c>
      <c r="AJ289" s="29">
        <v>6.9999999999999994E-5</v>
      </c>
      <c r="AK289" s="29">
        <v>533</v>
      </c>
      <c r="AL289" s="29">
        <v>0</v>
      </c>
      <c r="AM289" s="29" t="s">
        <v>28</v>
      </c>
      <c r="AN289" s="158" t="s">
        <v>28</v>
      </c>
      <c r="AO289" s="29" t="s">
        <v>28</v>
      </c>
      <c r="AP289" s="29">
        <v>50</v>
      </c>
      <c r="AQ289" s="29">
        <v>205</v>
      </c>
      <c r="AR289" s="29">
        <v>128</v>
      </c>
      <c r="AS289" s="29">
        <v>133</v>
      </c>
      <c r="AT289" s="29">
        <v>0.3</v>
      </c>
      <c r="AU289" s="144">
        <v>3.49E-3</v>
      </c>
      <c r="AV289" s="36" t="s">
        <v>28</v>
      </c>
      <c r="AW289" s="102" t="s">
        <v>33</v>
      </c>
      <c r="AX289" s="129" t="s">
        <v>33</v>
      </c>
      <c r="AY289" s="106">
        <v>35900</v>
      </c>
      <c r="BD289" t="s">
        <v>4357</v>
      </c>
      <c r="BE289" t="s">
        <v>4349</v>
      </c>
      <c r="BF289" t="s">
        <v>4743</v>
      </c>
      <c r="BH289" t="str">
        <f t="shared" si="52"/>
        <v>AV</v>
      </c>
      <c r="BJ289" t="str">
        <f t="shared" si="53"/>
        <v>OK</v>
      </c>
      <c r="BK289" s="130">
        <v>90</v>
      </c>
      <c r="BL289" s="130" t="s">
        <v>37</v>
      </c>
      <c r="BM289" s="131" t="s">
        <v>33</v>
      </c>
      <c r="BN289" s="131" t="e">
        <v>#VALUE!</v>
      </c>
      <c r="BO289">
        <v>90</v>
      </c>
      <c r="BP289">
        <v>5100</v>
      </c>
    </row>
    <row r="290" spans="1:68" ht="25.2" x14ac:dyDescent="0.3">
      <c r="A290" s="51"/>
      <c r="B290" s="47">
        <v>216</v>
      </c>
      <c r="C290" s="45">
        <v>1013145</v>
      </c>
      <c r="D290" s="40" t="s">
        <v>33</v>
      </c>
      <c r="E290" s="40"/>
      <c r="F290" s="31" t="s">
        <v>189</v>
      </c>
      <c r="G290" s="37" t="s">
        <v>39</v>
      </c>
      <c r="H290" s="70" t="s">
        <v>4779</v>
      </c>
      <c r="I290" s="148" t="s">
        <v>32</v>
      </c>
      <c r="J290" s="147" t="s">
        <v>33</v>
      </c>
      <c r="K290" s="148">
        <v>0</v>
      </c>
      <c r="L290" s="148" t="s">
        <v>32</v>
      </c>
      <c r="M290" s="147" t="s">
        <v>33</v>
      </c>
      <c r="N290" s="29" t="str">
        <f t="shared" si="57"/>
        <v/>
      </c>
      <c r="O290" s="29" t="str">
        <f t="shared" si="58"/>
        <v/>
      </c>
      <c r="P290" s="29" t="str">
        <f t="shared" si="59"/>
        <v/>
      </c>
      <c r="Q290" s="29" t="str">
        <f t="shared" si="60"/>
        <v/>
      </c>
      <c r="R290" s="29" t="str">
        <f t="shared" si="61"/>
        <v/>
      </c>
      <c r="S290" s="29" t="str">
        <f t="shared" si="62"/>
        <v/>
      </c>
      <c r="T290" s="29" t="str">
        <f t="shared" si="63"/>
        <v/>
      </c>
      <c r="U290" s="40" t="s">
        <v>33</v>
      </c>
      <c r="V290" s="40"/>
      <c r="W290" s="38" t="s">
        <v>145</v>
      </c>
      <c r="X290" s="29" t="s">
        <v>158</v>
      </c>
      <c r="Y290" s="146">
        <v>86.63</v>
      </c>
      <c r="Z290" s="33">
        <v>110.88</v>
      </c>
      <c r="AA290" s="34">
        <f t="shared" si="67"/>
        <v>0.28000000000000003</v>
      </c>
      <c r="AB290" s="33">
        <f t="shared" si="64"/>
        <v>110.88</v>
      </c>
      <c r="AC290" s="34">
        <f t="shared" si="68"/>
        <v>0.27992021276595763</v>
      </c>
      <c r="AD290" s="145">
        <f t="shared" si="56"/>
        <v>92.4</v>
      </c>
      <c r="AE290" s="105">
        <v>72.191999999999993</v>
      </c>
      <c r="AF290" s="34" t="s">
        <v>36</v>
      </c>
      <c r="AG290" s="34" t="s">
        <v>36</v>
      </c>
      <c r="AH290" s="34" t="s">
        <v>36</v>
      </c>
      <c r="AI290" s="29">
        <v>8.9999999999999993E-3</v>
      </c>
      <c r="AJ290" s="29">
        <v>6.9999999999999994E-5</v>
      </c>
      <c r="AK290" s="29">
        <v>236</v>
      </c>
      <c r="AL290" s="29">
        <v>0</v>
      </c>
      <c r="AM290" s="29" t="s">
        <v>28</v>
      </c>
      <c r="AN290" s="158" t="s">
        <v>28</v>
      </c>
      <c r="AO290" s="29" t="s">
        <v>28</v>
      </c>
      <c r="AP290" s="29">
        <v>50</v>
      </c>
      <c r="AQ290" s="29">
        <v>205</v>
      </c>
      <c r="AR290" s="29">
        <v>128</v>
      </c>
      <c r="AS290" s="29">
        <v>133</v>
      </c>
      <c r="AT290" s="29">
        <v>0.45</v>
      </c>
      <c r="AU290" s="144">
        <v>3.49E-3</v>
      </c>
      <c r="AV290" s="36" t="s">
        <v>28</v>
      </c>
      <c r="AW290" s="102" t="s">
        <v>33</v>
      </c>
      <c r="AX290" s="129" t="s">
        <v>33</v>
      </c>
      <c r="AY290" s="106">
        <v>25650</v>
      </c>
      <c r="BD290" t="s">
        <v>4357</v>
      </c>
      <c r="BE290" t="s">
        <v>4349</v>
      </c>
      <c r="BF290" t="s">
        <v>4743</v>
      </c>
      <c r="BH290" t="str">
        <f t="shared" si="52"/>
        <v>AV</v>
      </c>
      <c r="BJ290" t="str">
        <f t="shared" si="53"/>
        <v>OK</v>
      </c>
      <c r="BK290" s="130">
        <v>110.88</v>
      </c>
      <c r="BL290" s="130" t="s">
        <v>37</v>
      </c>
      <c r="BM290" s="131" t="s">
        <v>33</v>
      </c>
      <c r="BN290" s="131" t="e">
        <v>#VALUE!</v>
      </c>
      <c r="BO290">
        <v>110.88</v>
      </c>
      <c r="BP290">
        <v>2450</v>
      </c>
    </row>
    <row r="291" spans="1:68" ht="25.2" x14ac:dyDescent="0.3">
      <c r="A291" s="51"/>
      <c r="B291" s="47">
        <v>217</v>
      </c>
      <c r="C291" s="45">
        <v>1013146</v>
      </c>
      <c r="D291" s="40" t="s">
        <v>33</v>
      </c>
      <c r="E291" s="40"/>
      <c r="F291" s="31" t="s">
        <v>190</v>
      </c>
      <c r="G291" s="29" t="s">
        <v>31</v>
      </c>
      <c r="H291" s="70" t="s">
        <v>4779</v>
      </c>
      <c r="I291" s="148" t="s">
        <v>32</v>
      </c>
      <c r="J291" s="147" t="s">
        <v>33</v>
      </c>
      <c r="K291" s="148">
        <v>0</v>
      </c>
      <c r="L291" s="148" t="s">
        <v>32</v>
      </c>
      <c r="M291" s="147" t="s">
        <v>33</v>
      </c>
      <c r="N291" s="29" t="str">
        <f t="shared" si="57"/>
        <v/>
      </c>
      <c r="O291" s="29" t="str">
        <f t="shared" si="58"/>
        <v/>
      </c>
      <c r="P291" s="29" t="str">
        <f t="shared" si="59"/>
        <v/>
      </c>
      <c r="Q291" s="29" t="str">
        <f t="shared" si="60"/>
        <v/>
      </c>
      <c r="R291" s="29" t="str">
        <f t="shared" si="61"/>
        <v/>
      </c>
      <c r="S291" s="29" t="str">
        <f t="shared" si="62"/>
        <v/>
      </c>
      <c r="T291" s="29" t="str">
        <f t="shared" si="63"/>
        <v/>
      </c>
      <c r="U291" s="40" t="s">
        <v>33</v>
      </c>
      <c r="V291" s="40"/>
      <c r="W291" s="38" t="s">
        <v>145</v>
      </c>
      <c r="X291" s="29" t="s">
        <v>158</v>
      </c>
      <c r="Y291" s="146">
        <v>396.85</v>
      </c>
      <c r="Z291" s="33">
        <v>508</v>
      </c>
      <c r="AA291" s="34">
        <f t="shared" si="67"/>
        <v>0.28000000000000003</v>
      </c>
      <c r="AB291" s="33">
        <f t="shared" si="64"/>
        <v>508</v>
      </c>
      <c r="AC291" s="34">
        <f t="shared" si="68"/>
        <v>0.28008091730469176</v>
      </c>
      <c r="AD291" s="145">
        <f t="shared" si="56"/>
        <v>423.33300000000003</v>
      </c>
      <c r="AE291" s="105">
        <v>330.70800000000003</v>
      </c>
      <c r="AF291" s="34" t="s">
        <v>36</v>
      </c>
      <c r="AG291" s="34" t="s">
        <v>36</v>
      </c>
      <c r="AH291" s="34" t="s">
        <v>36</v>
      </c>
      <c r="AI291" s="29">
        <v>1.2999999999999999E-2</v>
      </c>
      <c r="AJ291" s="29">
        <v>1.4300000000000001E-4</v>
      </c>
      <c r="AK291" s="29">
        <v>300</v>
      </c>
      <c r="AL291" s="29">
        <v>0</v>
      </c>
      <c r="AM291" s="29" t="s">
        <v>28</v>
      </c>
      <c r="AN291" s="158" t="s">
        <v>28</v>
      </c>
      <c r="AO291" s="29" t="s">
        <v>28</v>
      </c>
      <c r="AP291" s="29">
        <v>50</v>
      </c>
      <c r="AQ291" s="29">
        <v>210</v>
      </c>
      <c r="AR291" s="29">
        <v>200</v>
      </c>
      <c r="AS291" s="29">
        <v>170</v>
      </c>
      <c r="AT291" s="29">
        <v>0.65</v>
      </c>
      <c r="AU291" s="144">
        <v>7.1399999999999996E-3</v>
      </c>
      <c r="AV291" s="36" t="s">
        <v>28</v>
      </c>
      <c r="AW291" s="102" t="s">
        <v>33</v>
      </c>
      <c r="AX291" s="129" t="s">
        <v>33</v>
      </c>
      <c r="AY291" s="106">
        <v>7250</v>
      </c>
      <c r="BD291" t="s">
        <v>4357</v>
      </c>
      <c r="BE291" t="s">
        <v>4349</v>
      </c>
      <c r="BF291" t="s">
        <v>4743</v>
      </c>
      <c r="BH291" t="str">
        <f t="shared" si="52"/>
        <v>AV</v>
      </c>
      <c r="BJ291" t="str">
        <f t="shared" si="53"/>
        <v>OK</v>
      </c>
      <c r="BK291" s="130">
        <v>508</v>
      </c>
      <c r="BL291" s="130" t="s">
        <v>37</v>
      </c>
      <c r="BM291" s="131" t="s">
        <v>33</v>
      </c>
      <c r="BN291" s="131" t="e">
        <v>#VALUE!</v>
      </c>
      <c r="BO291">
        <v>508</v>
      </c>
      <c r="BP291">
        <v>500</v>
      </c>
    </row>
    <row r="292" spans="1:68" ht="25.2" x14ac:dyDescent="0.3">
      <c r="A292" s="51"/>
      <c r="B292" s="47">
        <v>218</v>
      </c>
      <c r="C292" s="45">
        <v>1013147</v>
      </c>
      <c r="D292" s="29"/>
      <c r="E292" s="29"/>
      <c r="F292" s="31" t="s">
        <v>192</v>
      </c>
      <c r="G292" s="37" t="s">
        <v>31</v>
      </c>
      <c r="H292" s="44"/>
      <c r="I292" s="148" t="s">
        <v>32</v>
      </c>
      <c r="J292" s="147" t="s">
        <v>33</v>
      </c>
      <c r="K292" s="148">
        <v>0</v>
      </c>
      <c r="L292" s="148" t="s">
        <v>32</v>
      </c>
      <c r="M292" s="147" t="s">
        <v>33</v>
      </c>
      <c r="N292" s="29" t="str">
        <f t="shared" si="57"/>
        <v/>
      </c>
      <c r="O292" s="29" t="str">
        <f t="shared" si="58"/>
        <v/>
      </c>
      <c r="P292" s="29" t="str">
        <f t="shared" si="59"/>
        <v/>
      </c>
      <c r="Q292" s="29" t="str">
        <f t="shared" si="60"/>
        <v/>
      </c>
      <c r="R292" s="29" t="str">
        <f t="shared" si="61"/>
        <v/>
      </c>
      <c r="S292" s="29" t="str">
        <f t="shared" si="62"/>
        <v/>
      </c>
      <c r="T292" s="29" t="str">
        <f t="shared" si="63"/>
        <v/>
      </c>
      <c r="U292" s="29"/>
      <c r="V292" s="29"/>
      <c r="W292" s="38" t="s">
        <v>145</v>
      </c>
      <c r="X292" s="29" t="s">
        <v>158</v>
      </c>
      <c r="Y292" s="146">
        <v>501</v>
      </c>
      <c r="Z292" s="33">
        <v>641</v>
      </c>
      <c r="AA292" s="34">
        <f t="shared" si="67"/>
        <v>0.27900000000000003</v>
      </c>
      <c r="AB292" s="33">
        <f t="shared" si="64"/>
        <v>641</v>
      </c>
      <c r="AC292" s="34">
        <f t="shared" si="68"/>
        <v>0.27944191616766473</v>
      </c>
      <c r="AD292" s="145">
        <f t="shared" si="56"/>
        <v>534.16700000000003</v>
      </c>
      <c r="AE292" s="105">
        <v>417.5</v>
      </c>
      <c r="AF292" s="34" t="s">
        <v>36</v>
      </c>
      <c r="AG292" s="34" t="s">
        <v>36</v>
      </c>
      <c r="AH292" s="34" t="s">
        <v>36</v>
      </c>
      <c r="AI292" s="29">
        <v>1.7999999999999999E-2</v>
      </c>
      <c r="AJ292" s="29">
        <v>1.3799999999999999E-4</v>
      </c>
      <c r="AK292" s="29">
        <v>0</v>
      </c>
      <c r="AL292" s="29">
        <v>0</v>
      </c>
      <c r="AM292" s="29" t="s">
        <v>28</v>
      </c>
      <c r="AN292" s="44" t="s">
        <v>27</v>
      </c>
      <c r="AO292" s="29" t="s">
        <v>28</v>
      </c>
      <c r="AP292" s="29">
        <v>25</v>
      </c>
      <c r="AQ292" s="29">
        <v>205</v>
      </c>
      <c r="AR292" s="29">
        <v>125</v>
      </c>
      <c r="AS292" s="29">
        <v>135</v>
      </c>
      <c r="AT292" s="29">
        <v>0.45</v>
      </c>
      <c r="AU292" s="144">
        <v>3.4589999999999998E-3</v>
      </c>
      <c r="AV292" s="36" t="s">
        <v>28</v>
      </c>
      <c r="AW292" s="102">
        <v>42284</v>
      </c>
      <c r="AX292" s="129" t="s">
        <v>33</v>
      </c>
      <c r="AY292" s="106">
        <v>3100</v>
      </c>
      <c r="BD292" t="s">
        <v>4358</v>
      </c>
      <c r="BE292" t="s">
        <v>4349</v>
      </c>
      <c r="BF292" t="s">
        <v>4745</v>
      </c>
      <c r="BH292" t="str">
        <f t="shared" si="52"/>
        <v/>
      </c>
      <c r="BJ292" t="str">
        <f t="shared" si="53"/>
        <v>OK</v>
      </c>
      <c r="BK292" s="130" t="s">
        <v>5302</v>
      </c>
      <c r="BL292" s="130" t="e">
        <v>#VALUE!</v>
      </c>
      <c r="BM292" s="131" t="s">
        <v>33</v>
      </c>
      <c r="BN292" s="131" t="e">
        <v>#VALUE!</v>
      </c>
      <c r="BO292" t="e">
        <v>#N/A</v>
      </c>
      <c r="BP292">
        <v>500</v>
      </c>
    </row>
    <row r="293" spans="1:68" ht="37.799999999999997" x14ac:dyDescent="0.3">
      <c r="A293" s="1"/>
      <c r="B293" s="47">
        <v>219</v>
      </c>
      <c r="C293" s="45">
        <v>1057453</v>
      </c>
      <c r="D293" s="40">
        <v>1042388</v>
      </c>
      <c r="E293" s="40"/>
      <c r="F293" s="31" t="s">
        <v>193</v>
      </c>
      <c r="G293" s="29" t="s">
        <v>42</v>
      </c>
      <c r="H293" s="70" t="s">
        <v>62</v>
      </c>
      <c r="I293" s="148" t="s">
        <v>32</v>
      </c>
      <c r="J293" s="147" t="s">
        <v>33</v>
      </c>
      <c r="K293" s="148">
        <v>0</v>
      </c>
      <c r="L293" s="148" t="s">
        <v>32</v>
      </c>
      <c r="M293" s="147" t="s">
        <v>33</v>
      </c>
      <c r="N293" s="29">
        <f t="shared" si="57"/>
        <v>1042388</v>
      </c>
      <c r="O293" s="29" t="str">
        <f t="shared" si="58"/>
        <v/>
      </c>
      <c r="P293" s="29" t="str">
        <f t="shared" si="59"/>
        <v/>
      </c>
      <c r="Q293" s="29">
        <f t="shared" si="60"/>
        <v>1135700</v>
      </c>
      <c r="R293" s="29" t="str">
        <f t="shared" si="61"/>
        <v/>
      </c>
      <c r="S293" s="29" t="str">
        <f t="shared" si="62"/>
        <v/>
      </c>
      <c r="T293" s="29">
        <f t="shared" si="63"/>
        <v>1135700</v>
      </c>
      <c r="U293" s="40">
        <v>1135700</v>
      </c>
      <c r="V293" s="40"/>
      <c r="W293" s="38" t="s">
        <v>157</v>
      </c>
      <c r="X293" s="29" t="s">
        <v>158</v>
      </c>
      <c r="Y293" s="146">
        <v>59.12</v>
      </c>
      <c r="Z293" s="33">
        <v>75.67</v>
      </c>
      <c r="AA293" s="34">
        <f t="shared" si="67"/>
        <v>0.28000000000000003</v>
      </c>
      <c r="AB293" s="33">
        <f t="shared" si="64"/>
        <v>75.67</v>
      </c>
      <c r="AC293" s="34">
        <f t="shared" si="68"/>
        <v>0.27992368116589189</v>
      </c>
      <c r="AD293" s="145">
        <f t="shared" si="56"/>
        <v>63.058</v>
      </c>
      <c r="AE293" s="105">
        <v>49.267000000000003</v>
      </c>
      <c r="AF293" s="34" t="s">
        <v>36</v>
      </c>
      <c r="AG293" s="34" t="s">
        <v>36</v>
      </c>
      <c r="AH293" s="34" t="s">
        <v>36</v>
      </c>
      <c r="AI293" s="29">
        <v>3.0000000000000001E-3</v>
      </c>
      <c r="AJ293" s="29">
        <v>1.7E-5</v>
      </c>
      <c r="AK293" s="29">
        <v>27700</v>
      </c>
      <c r="AL293" s="29">
        <v>27000</v>
      </c>
      <c r="AM293" s="29" t="s">
        <v>28</v>
      </c>
      <c r="AN293" s="158" t="s">
        <v>28</v>
      </c>
      <c r="AO293" s="29" t="s">
        <v>28</v>
      </c>
      <c r="AP293" s="29">
        <v>900</v>
      </c>
      <c r="AQ293" s="29">
        <v>275</v>
      </c>
      <c r="AR293" s="29">
        <v>255</v>
      </c>
      <c r="AS293" s="29">
        <v>290</v>
      </c>
      <c r="AT293" s="29">
        <v>2.7</v>
      </c>
      <c r="AU293" s="144">
        <v>2.0336E-2</v>
      </c>
      <c r="AV293" s="36" t="s">
        <v>28</v>
      </c>
      <c r="AW293" s="102" t="s">
        <v>33</v>
      </c>
      <c r="AX293" s="129" t="s">
        <v>33</v>
      </c>
      <c r="AY293" s="106">
        <v>8754577</v>
      </c>
      <c r="BD293" t="s">
        <v>4359</v>
      </c>
      <c r="BE293" t="s">
        <v>4346</v>
      </c>
      <c r="BF293" t="s">
        <v>4746</v>
      </c>
      <c r="BH293" t="str">
        <f t="shared" ref="BH293:BH356" si="69">IF(OR(H293="Регулярный ассортимент",AK293&gt;0,AL293&gt;0),"AV","")</f>
        <v>AV</v>
      </c>
      <c r="BJ293" t="str">
        <f t="shared" ref="BJ293:BJ356" si="70">IF(AB293-Z293=0,"OK")</f>
        <v>OK</v>
      </c>
      <c r="BK293" s="130">
        <v>75.67</v>
      </c>
      <c r="BL293" s="130" t="s">
        <v>37</v>
      </c>
      <c r="BM293" s="131" t="s">
        <v>33</v>
      </c>
      <c r="BN293" s="131" t="e">
        <v>#VALUE!</v>
      </c>
      <c r="BO293">
        <v>75.67</v>
      </c>
      <c r="BP293">
        <v>401103</v>
      </c>
    </row>
    <row r="294" spans="1:68" ht="37.799999999999997" x14ac:dyDescent="0.3">
      <c r="A294" s="1"/>
      <c r="B294" s="47">
        <v>220</v>
      </c>
      <c r="C294" s="45">
        <v>1057454</v>
      </c>
      <c r="D294" s="40">
        <v>1042836</v>
      </c>
      <c r="E294" s="40"/>
      <c r="F294" s="31" t="s">
        <v>194</v>
      </c>
      <c r="G294" s="29" t="s">
        <v>42</v>
      </c>
      <c r="H294" s="70" t="s">
        <v>62</v>
      </c>
      <c r="I294" s="148" t="s">
        <v>32</v>
      </c>
      <c r="J294" s="147" t="s">
        <v>33</v>
      </c>
      <c r="K294" s="148">
        <v>0</v>
      </c>
      <c r="L294" s="148" t="s">
        <v>32</v>
      </c>
      <c r="M294" s="147" t="s">
        <v>33</v>
      </c>
      <c r="N294" s="29">
        <f t="shared" si="57"/>
        <v>1042836</v>
      </c>
      <c r="O294" s="29" t="str">
        <f t="shared" si="58"/>
        <v/>
      </c>
      <c r="P294" s="29" t="str">
        <f t="shared" si="59"/>
        <v/>
      </c>
      <c r="Q294" s="29">
        <f t="shared" si="60"/>
        <v>1135701</v>
      </c>
      <c r="R294" s="29" t="str">
        <f t="shared" si="61"/>
        <v/>
      </c>
      <c r="S294" s="29" t="str">
        <f t="shared" si="62"/>
        <v/>
      </c>
      <c r="T294" s="29">
        <f t="shared" si="63"/>
        <v>1135701</v>
      </c>
      <c r="U294" s="40">
        <v>1135701</v>
      </c>
      <c r="V294" s="40"/>
      <c r="W294" s="38" t="s">
        <v>157</v>
      </c>
      <c r="X294" s="29" t="s">
        <v>158</v>
      </c>
      <c r="Y294" s="146">
        <v>80.36</v>
      </c>
      <c r="Z294" s="33">
        <v>102.87</v>
      </c>
      <c r="AA294" s="34">
        <f t="shared" si="67"/>
        <v>0.28000000000000003</v>
      </c>
      <c r="AB294" s="33">
        <f t="shared" si="64"/>
        <v>102.87</v>
      </c>
      <c r="AC294" s="34">
        <f t="shared" si="68"/>
        <v>0.28010811295115501</v>
      </c>
      <c r="AD294" s="145">
        <f t="shared" si="56"/>
        <v>85.724999999999994</v>
      </c>
      <c r="AE294" s="105">
        <v>66.966999999999999</v>
      </c>
      <c r="AF294" s="34" t="s">
        <v>36</v>
      </c>
      <c r="AG294" s="34" t="s">
        <v>36</v>
      </c>
      <c r="AH294" s="34" t="s">
        <v>36</v>
      </c>
      <c r="AI294" s="29">
        <v>0.01</v>
      </c>
      <c r="AJ294" s="29">
        <v>1.75E-4</v>
      </c>
      <c r="AK294" s="29">
        <v>5260</v>
      </c>
      <c r="AL294" s="29">
        <v>9360</v>
      </c>
      <c r="AM294" s="29" t="s">
        <v>28</v>
      </c>
      <c r="AN294" s="158" t="s">
        <v>28</v>
      </c>
      <c r="AO294" s="29" t="s">
        <v>28</v>
      </c>
      <c r="AP294" s="29">
        <v>520</v>
      </c>
      <c r="AQ294" s="29">
        <v>280</v>
      </c>
      <c r="AR294" s="29">
        <v>253</v>
      </c>
      <c r="AS294" s="29">
        <v>290</v>
      </c>
      <c r="AT294" s="29">
        <v>5.2</v>
      </c>
      <c r="AU294" s="144">
        <v>2.0544E-2</v>
      </c>
      <c r="AV294" s="36" t="s">
        <v>28</v>
      </c>
      <c r="AW294" s="102" t="s">
        <v>33</v>
      </c>
      <c r="AX294" s="129" t="s">
        <v>33</v>
      </c>
      <c r="AY294" s="106">
        <v>5765967</v>
      </c>
      <c r="BD294" t="s">
        <v>4359</v>
      </c>
      <c r="BE294" t="s">
        <v>4346</v>
      </c>
      <c r="BF294" t="s">
        <v>4746</v>
      </c>
      <c r="BH294" t="str">
        <f t="shared" si="69"/>
        <v>AV</v>
      </c>
      <c r="BJ294" t="str">
        <f t="shared" si="70"/>
        <v>OK</v>
      </c>
      <c r="BK294" s="130">
        <v>102.87</v>
      </c>
      <c r="BL294" s="130" t="s">
        <v>37</v>
      </c>
      <c r="BM294" s="131" t="s">
        <v>33</v>
      </c>
      <c r="BN294" s="131" t="e">
        <v>#VALUE!</v>
      </c>
      <c r="BO294">
        <v>102.87</v>
      </c>
      <c r="BP294">
        <v>289117</v>
      </c>
    </row>
    <row r="295" spans="1:68" ht="37.799999999999997" x14ac:dyDescent="0.3">
      <c r="A295" s="1"/>
      <c r="B295" s="47">
        <v>221</v>
      </c>
      <c r="C295" s="45">
        <v>1057455</v>
      </c>
      <c r="D295" s="40">
        <v>1042840</v>
      </c>
      <c r="E295" s="40"/>
      <c r="F295" s="31" t="s">
        <v>195</v>
      </c>
      <c r="G295" s="29" t="s">
        <v>42</v>
      </c>
      <c r="H295" s="70" t="s">
        <v>62</v>
      </c>
      <c r="I295" s="148" t="s">
        <v>32</v>
      </c>
      <c r="J295" s="147" t="s">
        <v>33</v>
      </c>
      <c r="K295" s="148">
        <v>0</v>
      </c>
      <c r="L295" s="148" t="s">
        <v>32</v>
      </c>
      <c r="M295" s="147" t="s">
        <v>33</v>
      </c>
      <c r="N295" s="29">
        <f t="shared" si="57"/>
        <v>1042840</v>
      </c>
      <c r="O295" s="29" t="str">
        <f t="shared" si="58"/>
        <v/>
      </c>
      <c r="P295" s="29" t="str">
        <f t="shared" si="59"/>
        <v/>
      </c>
      <c r="Q295" s="29">
        <f t="shared" si="60"/>
        <v>1135702</v>
      </c>
      <c r="R295" s="29" t="str">
        <f t="shared" si="61"/>
        <v/>
      </c>
      <c r="S295" s="29" t="str">
        <f t="shared" si="62"/>
        <v/>
      </c>
      <c r="T295" s="29">
        <f t="shared" si="63"/>
        <v>1135702</v>
      </c>
      <c r="U295" s="40">
        <v>1135702</v>
      </c>
      <c r="V295" s="40"/>
      <c r="W295" s="38" t="s">
        <v>157</v>
      </c>
      <c r="X295" s="29" t="s">
        <v>158</v>
      </c>
      <c r="Y295" s="146">
        <v>104.05</v>
      </c>
      <c r="Z295" s="33">
        <v>133.19</v>
      </c>
      <c r="AA295" s="34">
        <f t="shared" si="67"/>
        <v>0.28000000000000003</v>
      </c>
      <c r="AB295" s="33">
        <f t="shared" si="64"/>
        <v>133.19</v>
      </c>
      <c r="AC295" s="34">
        <f t="shared" si="68"/>
        <v>0.28006642985653002</v>
      </c>
      <c r="AD295" s="145">
        <f t="shared" si="56"/>
        <v>110.992</v>
      </c>
      <c r="AE295" s="105">
        <v>86.707999999999998</v>
      </c>
      <c r="AF295" s="34" t="s">
        <v>36</v>
      </c>
      <c r="AG295" s="34" t="s">
        <v>36</v>
      </c>
      <c r="AH295" s="34" t="s">
        <v>36</v>
      </c>
      <c r="AI295" s="29">
        <v>0.01</v>
      </c>
      <c r="AJ295" s="29">
        <v>1.5200000000000001E-4</v>
      </c>
      <c r="AK295" s="29">
        <v>8380</v>
      </c>
      <c r="AL295" s="29">
        <v>2100</v>
      </c>
      <c r="AM295" s="29" t="s">
        <v>28</v>
      </c>
      <c r="AN295" s="158" t="s">
        <v>28</v>
      </c>
      <c r="AO295" s="29" t="s">
        <v>28</v>
      </c>
      <c r="AP295" s="29">
        <v>300</v>
      </c>
      <c r="AQ295" s="29">
        <v>280</v>
      </c>
      <c r="AR295" s="29">
        <v>253</v>
      </c>
      <c r="AS295" s="29">
        <v>290</v>
      </c>
      <c r="AT295" s="29">
        <v>3</v>
      </c>
      <c r="AU295" s="144">
        <v>2.0544E-2</v>
      </c>
      <c r="AV295" s="36" t="s">
        <v>28</v>
      </c>
      <c r="AW295" s="102" t="s">
        <v>33</v>
      </c>
      <c r="AX295" s="129" t="s">
        <v>33</v>
      </c>
      <c r="AY295" t="e">
        <f>AX295-#REF!</f>
        <v>#VALUE!</v>
      </c>
      <c r="BD295" t="s">
        <v>4359</v>
      </c>
      <c r="BE295" t="s">
        <v>4360</v>
      </c>
      <c r="BF295" t="s">
        <v>4746</v>
      </c>
      <c r="BH295" t="str">
        <f t="shared" si="69"/>
        <v>AV</v>
      </c>
      <c r="BJ295" t="str">
        <f t="shared" si="70"/>
        <v>OK</v>
      </c>
      <c r="BK295" s="130">
        <v>133.19</v>
      </c>
      <c r="BL295" s="130" t="s">
        <v>37</v>
      </c>
      <c r="BM295" s="131" t="s">
        <v>33</v>
      </c>
      <c r="BN295" s="131" t="e">
        <v>#VALUE!</v>
      </c>
      <c r="BO295">
        <v>133.19</v>
      </c>
      <c r="BP295">
        <v>95400</v>
      </c>
    </row>
    <row r="296" spans="1:68" ht="37.799999999999997" x14ac:dyDescent="0.3">
      <c r="A296" s="1"/>
      <c r="B296" s="47">
        <v>222</v>
      </c>
      <c r="C296" s="45">
        <v>1057456</v>
      </c>
      <c r="D296" s="40">
        <v>1044993</v>
      </c>
      <c r="E296" s="40"/>
      <c r="F296" s="31" t="s">
        <v>196</v>
      </c>
      <c r="G296" s="29" t="s">
        <v>42</v>
      </c>
      <c r="H296" s="70" t="s">
        <v>62</v>
      </c>
      <c r="I296" s="148" t="s">
        <v>32</v>
      </c>
      <c r="J296" s="147" t="s">
        <v>33</v>
      </c>
      <c r="K296" s="148">
        <v>0</v>
      </c>
      <c r="L296" s="148" t="s">
        <v>32</v>
      </c>
      <c r="M296" s="147" t="s">
        <v>33</v>
      </c>
      <c r="N296" s="29">
        <f t="shared" si="57"/>
        <v>1044993</v>
      </c>
      <c r="O296" s="29" t="str">
        <f t="shared" si="58"/>
        <v/>
      </c>
      <c r="P296" s="29" t="str">
        <f t="shared" si="59"/>
        <v/>
      </c>
      <c r="Q296" s="29">
        <f t="shared" si="60"/>
        <v>1135703</v>
      </c>
      <c r="R296" s="29" t="str">
        <f t="shared" si="61"/>
        <v/>
      </c>
      <c r="S296" s="29" t="str">
        <f t="shared" si="62"/>
        <v/>
      </c>
      <c r="T296" s="29">
        <f t="shared" si="63"/>
        <v>1135703</v>
      </c>
      <c r="U296" s="40">
        <v>1135703</v>
      </c>
      <c r="V296" s="40"/>
      <c r="W296" s="38" t="s">
        <v>157</v>
      </c>
      <c r="X296" s="29" t="s">
        <v>158</v>
      </c>
      <c r="Y296" s="146">
        <v>168.57</v>
      </c>
      <c r="Z296" s="33">
        <v>215.77</v>
      </c>
      <c r="AA296" s="34">
        <f t="shared" si="67"/>
        <v>0.28000000000000003</v>
      </c>
      <c r="AB296" s="33">
        <f t="shared" si="64"/>
        <v>215.77</v>
      </c>
      <c r="AC296" s="34">
        <f t="shared" si="68"/>
        <v>0.28000000000000003</v>
      </c>
      <c r="AD296" s="145">
        <f t="shared" si="56"/>
        <v>179.80799999999999</v>
      </c>
      <c r="AE296" s="105">
        <v>140.47499999999999</v>
      </c>
      <c r="AF296" s="34" t="s">
        <v>36</v>
      </c>
      <c r="AG296" s="34" t="s">
        <v>36</v>
      </c>
      <c r="AH296" s="34" t="s">
        <v>36</v>
      </c>
      <c r="AI296" s="29">
        <v>0.01</v>
      </c>
      <c r="AJ296" s="29">
        <v>1.0399999999999999E-4</v>
      </c>
      <c r="AK296" s="29">
        <v>50</v>
      </c>
      <c r="AL296" s="29">
        <v>1200</v>
      </c>
      <c r="AM296" s="29" t="s">
        <v>28</v>
      </c>
      <c r="AN296" s="158" t="s">
        <v>28</v>
      </c>
      <c r="AO296" s="29" t="s">
        <v>28</v>
      </c>
      <c r="AP296" s="29">
        <v>150</v>
      </c>
      <c r="AQ296" s="29">
        <v>280</v>
      </c>
      <c r="AR296" s="29">
        <v>253</v>
      </c>
      <c r="AS296" s="29">
        <v>290</v>
      </c>
      <c r="AT296" s="29">
        <v>1.5</v>
      </c>
      <c r="AU296" s="144">
        <v>2.0544E-2</v>
      </c>
      <c r="AV296" s="36" t="s">
        <v>28</v>
      </c>
      <c r="AW296" s="102" t="s">
        <v>33</v>
      </c>
      <c r="AX296" s="129" t="s">
        <v>33</v>
      </c>
      <c r="AY296" s="106">
        <v>794636</v>
      </c>
      <c r="BD296" t="s">
        <v>4359</v>
      </c>
      <c r="BE296" t="s">
        <v>4360</v>
      </c>
      <c r="BF296" t="s">
        <v>4746</v>
      </c>
      <c r="BH296" t="str">
        <f t="shared" si="69"/>
        <v>AV</v>
      </c>
      <c r="BJ296" t="str">
        <f t="shared" si="70"/>
        <v>OK</v>
      </c>
      <c r="BK296" s="130">
        <v>215.77</v>
      </c>
      <c r="BL296" s="130" t="s">
        <v>37</v>
      </c>
      <c r="BM296" s="131" t="s">
        <v>33</v>
      </c>
      <c r="BN296" s="131" t="e">
        <v>#VALUE!</v>
      </c>
      <c r="BO296">
        <v>215.77</v>
      </c>
      <c r="BP296">
        <v>25200</v>
      </c>
    </row>
    <row r="297" spans="1:68" ht="37.799999999999997" x14ac:dyDescent="0.3">
      <c r="A297" s="1"/>
      <c r="B297" s="47">
        <v>223</v>
      </c>
      <c r="C297" s="45">
        <v>1058010</v>
      </c>
      <c r="D297" s="40">
        <v>1042387</v>
      </c>
      <c r="E297" s="40"/>
      <c r="F297" s="31" t="s">
        <v>197</v>
      </c>
      <c r="G297" s="29" t="s">
        <v>47</v>
      </c>
      <c r="H297" s="70" t="s">
        <v>62</v>
      </c>
      <c r="I297" s="148" t="s">
        <v>32</v>
      </c>
      <c r="J297" s="147" t="s">
        <v>33</v>
      </c>
      <c r="K297" s="148">
        <v>0</v>
      </c>
      <c r="L297" s="148" t="s">
        <v>32</v>
      </c>
      <c r="M297" s="147" t="s">
        <v>33</v>
      </c>
      <c r="N297" s="29">
        <f t="shared" si="57"/>
        <v>1042387</v>
      </c>
      <c r="O297" s="29" t="str">
        <f t="shared" si="58"/>
        <v/>
      </c>
      <c r="P297" s="29" t="str">
        <f t="shared" si="59"/>
        <v/>
      </c>
      <c r="Q297" s="29">
        <f t="shared" si="60"/>
        <v>1135700</v>
      </c>
      <c r="R297" s="29" t="str">
        <f t="shared" si="61"/>
        <v/>
      </c>
      <c r="S297" s="29" t="str">
        <f t="shared" si="62"/>
        <v/>
      </c>
      <c r="T297" s="29">
        <f t="shared" si="63"/>
        <v>1135700</v>
      </c>
      <c r="U297" s="40">
        <v>1135700</v>
      </c>
      <c r="V297" s="40"/>
      <c r="W297" s="38" t="s">
        <v>157</v>
      </c>
      <c r="X297" s="29" t="s">
        <v>158</v>
      </c>
      <c r="Y297" s="146">
        <v>59.12</v>
      </c>
      <c r="Z297" s="33">
        <v>75.67</v>
      </c>
      <c r="AA297" s="34">
        <f t="shared" si="67"/>
        <v>0.28000000000000003</v>
      </c>
      <c r="AB297" s="33">
        <f t="shared" si="64"/>
        <v>75.67</v>
      </c>
      <c r="AC297" s="34">
        <f t="shared" si="68"/>
        <v>0.27992368116589189</v>
      </c>
      <c r="AD297" s="145">
        <f t="shared" si="56"/>
        <v>63.058</v>
      </c>
      <c r="AE297" s="105">
        <v>49.267000000000003</v>
      </c>
      <c r="AF297" s="34" t="s">
        <v>36</v>
      </c>
      <c r="AG297" s="34" t="s">
        <v>36</v>
      </c>
      <c r="AH297" s="34" t="s">
        <v>36</v>
      </c>
      <c r="AI297" s="29">
        <v>3.0000000000000001E-3</v>
      </c>
      <c r="AJ297" s="29">
        <v>1.4E-5</v>
      </c>
      <c r="AK297" s="29">
        <v>900</v>
      </c>
      <c r="AL297" s="29">
        <v>5400</v>
      </c>
      <c r="AM297" s="29" t="s">
        <v>28</v>
      </c>
      <c r="AN297" s="158" t="s">
        <v>28</v>
      </c>
      <c r="AO297" s="29" t="s">
        <v>28</v>
      </c>
      <c r="AP297" s="29">
        <v>900</v>
      </c>
      <c r="AQ297" s="29">
        <v>275</v>
      </c>
      <c r="AR297" s="29">
        <v>255</v>
      </c>
      <c r="AS297" s="29">
        <v>290</v>
      </c>
      <c r="AT297" s="29">
        <v>2.7</v>
      </c>
      <c r="AU297" s="144">
        <v>2.0336E-2</v>
      </c>
      <c r="AV297" s="36" t="s">
        <v>28</v>
      </c>
      <c r="AW297" s="102" t="s">
        <v>33</v>
      </c>
      <c r="AX297" s="129" t="s">
        <v>33</v>
      </c>
      <c r="AY297" s="106">
        <v>469978</v>
      </c>
      <c r="BD297" t="s">
        <v>4361</v>
      </c>
      <c r="BE297" t="s">
        <v>4346</v>
      </c>
      <c r="BF297" t="s">
        <v>4746</v>
      </c>
      <c r="BH297" t="str">
        <f t="shared" si="69"/>
        <v>AV</v>
      </c>
      <c r="BJ297" t="str">
        <f t="shared" si="70"/>
        <v>OK</v>
      </c>
      <c r="BK297" s="130">
        <v>75.67</v>
      </c>
      <c r="BL297" s="130" t="s">
        <v>37</v>
      </c>
      <c r="BM297" s="131" t="s">
        <v>33</v>
      </c>
      <c r="BN297" s="131" t="e">
        <v>#VALUE!</v>
      </c>
      <c r="BO297">
        <v>75.67</v>
      </c>
      <c r="BP297">
        <v>13661</v>
      </c>
    </row>
    <row r="298" spans="1:68" ht="25.2" x14ac:dyDescent="0.3">
      <c r="A298" s="1"/>
      <c r="B298" s="47">
        <v>224</v>
      </c>
      <c r="C298" s="45">
        <v>1058011</v>
      </c>
      <c r="D298" s="40">
        <v>1042835</v>
      </c>
      <c r="E298" s="40"/>
      <c r="F298" s="39" t="s">
        <v>198</v>
      </c>
      <c r="G298" s="29" t="s">
        <v>42</v>
      </c>
      <c r="H298" s="70" t="s">
        <v>59</v>
      </c>
      <c r="I298" s="148" t="s">
        <v>32</v>
      </c>
      <c r="J298" s="147" t="s">
        <v>33</v>
      </c>
      <c r="K298" s="148">
        <v>0</v>
      </c>
      <c r="L298" s="148" t="s">
        <v>32</v>
      </c>
      <c r="M298" s="147" t="s">
        <v>33</v>
      </c>
      <c r="N298" s="29">
        <f t="shared" si="57"/>
        <v>1042835</v>
      </c>
      <c r="O298" s="29" t="str">
        <f t="shared" si="58"/>
        <v/>
      </c>
      <c r="P298" s="29" t="str">
        <f t="shared" si="59"/>
        <v/>
      </c>
      <c r="Q298" s="29">
        <f t="shared" si="60"/>
        <v>1135701</v>
      </c>
      <c r="R298" s="29" t="str">
        <f t="shared" si="61"/>
        <v/>
      </c>
      <c r="S298" s="29" t="str">
        <f t="shared" si="62"/>
        <v/>
      </c>
      <c r="T298" s="29">
        <f t="shared" si="63"/>
        <v>1135701</v>
      </c>
      <c r="U298" s="40">
        <v>1135701</v>
      </c>
      <c r="V298" s="40"/>
      <c r="W298" s="38" t="s">
        <v>157</v>
      </c>
      <c r="X298" s="29" t="s">
        <v>158</v>
      </c>
      <c r="Y298" s="146">
        <v>80.36</v>
      </c>
      <c r="Z298" s="33">
        <v>102.87</v>
      </c>
      <c r="AA298" s="34">
        <f t="shared" si="67"/>
        <v>0.28000000000000003</v>
      </c>
      <c r="AB298" s="33">
        <f t="shared" si="64"/>
        <v>102.87</v>
      </c>
      <c r="AC298" s="34">
        <f t="shared" si="68"/>
        <v>0.28010811295115501</v>
      </c>
      <c r="AD298" s="145">
        <f t="shared" si="56"/>
        <v>85.724999999999994</v>
      </c>
      <c r="AE298" s="105">
        <v>66.966999999999999</v>
      </c>
      <c r="AF298" s="34" t="s">
        <v>36</v>
      </c>
      <c r="AG298" s="34" t="s">
        <v>36</v>
      </c>
      <c r="AH298" s="34" t="s">
        <v>36</v>
      </c>
      <c r="AI298" s="29">
        <v>6.0000000000000001E-3</v>
      </c>
      <c r="AJ298" s="29">
        <v>3.4999999999999997E-5</v>
      </c>
      <c r="AK298" s="29">
        <v>0</v>
      </c>
      <c r="AL298" s="29">
        <v>0</v>
      </c>
      <c r="AM298" s="29" t="s">
        <v>28</v>
      </c>
      <c r="AN298" s="158" t="s">
        <v>28</v>
      </c>
      <c r="AO298" s="29" t="s">
        <v>28</v>
      </c>
      <c r="AP298" s="29">
        <v>520</v>
      </c>
      <c r="AQ298" s="29">
        <v>280</v>
      </c>
      <c r="AR298" s="29">
        <v>253</v>
      </c>
      <c r="AS298" s="29">
        <v>290</v>
      </c>
      <c r="AT298" s="29">
        <v>3.12</v>
      </c>
      <c r="AU298" s="144">
        <v>2.0544E-2</v>
      </c>
      <c r="AV298" s="36" t="s">
        <v>28</v>
      </c>
      <c r="AW298" s="102" t="s">
        <v>33</v>
      </c>
      <c r="AX298" s="129" t="s">
        <v>33</v>
      </c>
      <c r="AY298" s="106">
        <v>365040</v>
      </c>
      <c r="BD298" t="s">
        <v>4361</v>
      </c>
      <c r="BE298" t="s">
        <v>4360</v>
      </c>
      <c r="BF298" t="s">
        <v>4746</v>
      </c>
      <c r="BH298" t="str">
        <f t="shared" si="69"/>
        <v/>
      </c>
      <c r="BJ298" t="str">
        <f t="shared" si="70"/>
        <v>OK</v>
      </c>
      <c r="BK298" s="130">
        <v>102.87</v>
      </c>
      <c r="BL298" s="130" t="s">
        <v>37</v>
      </c>
      <c r="BM298" s="131" t="s">
        <v>33</v>
      </c>
      <c r="BN298" s="131" t="e">
        <v>#VALUE!</v>
      </c>
      <c r="BO298" t="e">
        <v>#N/A</v>
      </c>
      <c r="BP298">
        <v>8384</v>
      </c>
    </row>
    <row r="299" spans="1:68" ht="37.799999999999997" x14ac:dyDescent="0.3">
      <c r="A299" s="1"/>
      <c r="B299" s="47">
        <v>225</v>
      </c>
      <c r="C299" s="45">
        <v>1058012</v>
      </c>
      <c r="D299" s="40">
        <v>1042839</v>
      </c>
      <c r="E299" s="40"/>
      <c r="F299" s="31" t="s">
        <v>199</v>
      </c>
      <c r="G299" s="29" t="s">
        <v>47</v>
      </c>
      <c r="H299" s="70" t="s">
        <v>62</v>
      </c>
      <c r="I299" s="148" t="s">
        <v>32</v>
      </c>
      <c r="J299" s="147" t="s">
        <v>33</v>
      </c>
      <c r="K299" s="148">
        <v>0</v>
      </c>
      <c r="L299" s="148" t="s">
        <v>32</v>
      </c>
      <c r="M299" s="147" t="s">
        <v>33</v>
      </c>
      <c r="N299" s="29">
        <f t="shared" si="57"/>
        <v>1042839</v>
      </c>
      <c r="O299" s="29" t="str">
        <f t="shared" si="58"/>
        <v/>
      </c>
      <c r="P299" s="29" t="str">
        <f t="shared" si="59"/>
        <v/>
      </c>
      <c r="Q299" s="29">
        <f t="shared" si="60"/>
        <v>1135702</v>
      </c>
      <c r="R299" s="29" t="str">
        <f t="shared" si="61"/>
        <v/>
      </c>
      <c r="S299" s="29" t="str">
        <f t="shared" si="62"/>
        <v/>
      </c>
      <c r="T299" s="29">
        <f t="shared" si="63"/>
        <v>1135702</v>
      </c>
      <c r="U299" s="40">
        <v>1135702</v>
      </c>
      <c r="V299" s="40"/>
      <c r="W299" s="38" t="s">
        <v>157</v>
      </c>
      <c r="X299" s="29" t="s">
        <v>158</v>
      </c>
      <c r="Y299" s="146">
        <v>104.05</v>
      </c>
      <c r="Z299" s="33">
        <v>133.19</v>
      </c>
      <c r="AA299" s="34">
        <f t="shared" si="67"/>
        <v>0.28000000000000003</v>
      </c>
      <c r="AB299" s="33">
        <f t="shared" si="64"/>
        <v>133.19</v>
      </c>
      <c r="AC299" s="34">
        <f t="shared" si="68"/>
        <v>0.28006642985653002</v>
      </c>
      <c r="AD299" s="145">
        <f t="shared" si="56"/>
        <v>110.992</v>
      </c>
      <c r="AE299" s="105">
        <v>86.707999999999998</v>
      </c>
      <c r="AF299" s="34" t="s">
        <v>36</v>
      </c>
      <c r="AG299" s="34" t="s">
        <v>36</v>
      </c>
      <c r="AH299" s="34" t="s">
        <v>36</v>
      </c>
      <c r="AI299" s="29">
        <v>0.01</v>
      </c>
      <c r="AJ299" s="29">
        <v>4.6E-5</v>
      </c>
      <c r="AK299" s="29">
        <v>476</v>
      </c>
      <c r="AL299" s="29">
        <v>0</v>
      </c>
      <c r="AM299" s="29" t="s">
        <v>28</v>
      </c>
      <c r="AN299" s="158" t="s">
        <v>28</v>
      </c>
      <c r="AO299" s="29" t="s">
        <v>28</v>
      </c>
      <c r="AP299" s="29">
        <v>300</v>
      </c>
      <c r="AQ299" s="29">
        <v>285</v>
      </c>
      <c r="AR299" s="29">
        <v>250</v>
      </c>
      <c r="AS299" s="29">
        <v>295</v>
      </c>
      <c r="AT299" s="29">
        <v>3</v>
      </c>
      <c r="AU299" s="144">
        <v>2.1018999999999999E-2</v>
      </c>
      <c r="AV299" s="36" t="s">
        <v>28</v>
      </c>
      <c r="AW299" s="102" t="s">
        <v>33</v>
      </c>
      <c r="AX299" s="129" t="s">
        <v>33</v>
      </c>
      <c r="AY299" s="106">
        <v>144900</v>
      </c>
      <c r="BD299" t="s">
        <v>4361</v>
      </c>
      <c r="BE299" t="s">
        <v>4346</v>
      </c>
      <c r="BF299" t="s">
        <v>4746</v>
      </c>
      <c r="BH299" t="str">
        <f t="shared" si="69"/>
        <v>AV</v>
      </c>
      <c r="BJ299" t="str">
        <f t="shared" si="70"/>
        <v>OK</v>
      </c>
      <c r="BK299" s="130">
        <v>133.19</v>
      </c>
      <c r="BL299" s="130" t="s">
        <v>37</v>
      </c>
      <c r="BM299" s="131" t="s">
        <v>33</v>
      </c>
      <c r="BN299" s="131" t="e">
        <v>#VALUE!</v>
      </c>
      <c r="BO299">
        <v>133.19</v>
      </c>
      <c r="BP299">
        <v>4200</v>
      </c>
    </row>
    <row r="300" spans="1:68" ht="25.2" x14ac:dyDescent="0.3">
      <c r="A300" s="1"/>
      <c r="B300" s="47">
        <v>226</v>
      </c>
      <c r="C300" s="45">
        <v>1058013</v>
      </c>
      <c r="D300" s="40">
        <v>1042386</v>
      </c>
      <c r="E300" s="40"/>
      <c r="F300" s="31" t="s">
        <v>200</v>
      </c>
      <c r="G300" s="29" t="s">
        <v>47</v>
      </c>
      <c r="H300" s="70" t="s">
        <v>59</v>
      </c>
      <c r="I300" s="148" t="s">
        <v>32</v>
      </c>
      <c r="J300" s="147" t="s">
        <v>33</v>
      </c>
      <c r="K300" s="148">
        <v>0</v>
      </c>
      <c r="L300" s="148" t="s">
        <v>32</v>
      </c>
      <c r="M300" s="147" t="s">
        <v>33</v>
      </c>
      <c r="N300" s="29">
        <f t="shared" si="57"/>
        <v>1042386</v>
      </c>
      <c r="O300" s="29" t="str">
        <f t="shared" si="58"/>
        <v/>
      </c>
      <c r="P300" s="29" t="str">
        <f t="shared" si="59"/>
        <v/>
      </c>
      <c r="Q300" s="29">
        <f t="shared" si="60"/>
        <v>1135700</v>
      </c>
      <c r="R300" s="29" t="str">
        <f t="shared" si="61"/>
        <v/>
      </c>
      <c r="S300" s="29" t="str">
        <f t="shared" si="62"/>
        <v/>
      </c>
      <c r="T300" s="29">
        <f t="shared" si="63"/>
        <v>1135700</v>
      </c>
      <c r="U300" s="40">
        <v>1135700</v>
      </c>
      <c r="V300" s="40"/>
      <c r="W300" s="38" t="s">
        <v>157</v>
      </c>
      <c r="X300" s="29" t="s">
        <v>158</v>
      </c>
      <c r="Y300" s="146">
        <v>59.12</v>
      </c>
      <c r="Z300" s="33">
        <v>75.67</v>
      </c>
      <c r="AA300" s="34">
        <f t="shared" si="67"/>
        <v>0.28000000000000003</v>
      </c>
      <c r="AB300" s="33">
        <f t="shared" si="64"/>
        <v>75.67</v>
      </c>
      <c r="AC300" s="34">
        <f t="shared" si="68"/>
        <v>0.27992368116589189</v>
      </c>
      <c r="AD300" s="145">
        <f t="shared" si="56"/>
        <v>63.058</v>
      </c>
      <c r="AE300" s="105">
        <v>49.267000000000003</v>
      </c>
      <c r="AF300" s="34" t="s">
        <v>36</v>
      </c>
      <c r="AG300" s="34" t="s">
        <v>36</v>
      </c>
      <c r="AH300" s="34" t="s">
        <v>36</v>
      </c>
      <c r="AI300" s="29">
        <v>4.0000000000000001E-3</v>
      </c>
      <c r="AJ300" s="29">
        <v>1.8E-5</v>
      </c>
      <c r="AK300" s="29">
        <v>0</v>
      </c>
      <c r="AL300" s="29">
        <v>0</v>
      </c>
      <c r="AM300" s="29" t="s">
        <v>28</v>
      </c>
      <c r="AN300" s="158" t="s">
        <v>28</v>
      </c>
      <c r="AO300" s="29" t="s">
        <v>28</v>
      </c>
      <c r="AP300" s="29">
        <v>900</v>
      </c>
      <c r="AQ300" s="29">
        <v>275</v>
      </c>
      <c r="AR300" s="29">
        <v>255</v>
      </c>
      <c r="AS300" s="29">
        <v>290</v>
      </c>
      <c r="AT300" s="29">
        <v>3.6</v>
      </c>
      <c r="AU300" s="144">
        <v>2.0336E-2</v>
      </c>
      <c r="AV300" s="36" t="s">
        <v>28</v>
      </c>
      <c r="AW300" s="102" t="s">
        <v>33</v>
      </c>
      <c r="AX300" s="129" t="s">
        <v>33</v>
      </c>
      <c r="AY300" s="106">
        <v>464020</v>
      </c>
      <c r="BD300" t="s">
        <v>4361</v>
      </c>
      <c r="BE300" t="s">
        <v>4346</v>
      </c>
      <c r="BF300" t="s">
        <v>4746</v>
      </c>
      <c r="BH300" t="str">
        <f t="shared" si="69"/>
        <v/>
      </c>
      <c r="BJ300" t="str">
        <f t="shared" si="70"/>
        <v>OK</v>
      </c>
      <c r="BK300" s="130">
        <v>75.67</v>
      </c>
      <c r="BL300" s="130" t="s">
        <v>37</v>
      </c>
      <c r="BM300" s="131" t="s">
        <v>33</v>
      </c>
      <c r="BN300" s="131" t="e">
        <v>#VALUE!</v>
      </c>
      <c r="BO300" t="e">
        <v>#N/A</v>
      </c>
      <c r="BP300">
        <v>14903</v>
      </c>
    </row>
    <row r="301" spans="1:68" ht="25.2" x14ac:dyDescent="0.3">
      <c r="A301" s="1"/>
      <c r="B301" s="47">
        <v>227</v>
      </c>
      <c r="C301" s="45">
        <v>1058014</v>
      </c>
      <c r="D301" s="40">
        <v>1042834</v>
      </c>
      <c r="E301" s="40"/>
      <c r="F301" s="39" t="s">
        <v>201</v>
      </c>
      <c r="G301" s="29" t="s">
        <v>42</v>
      </c>
      <c r="H301" s="70" t="s">
        <v>59</v>
      </c>
      <c r="I301" s="148" t="s">
        <v>32</v>
      </c>
      <c r="J301" s="147" t="s">
        <v>33</v>
      </c>
      <c r="K301" s="148">
        <v>0</v>
      </c>
      <c r="L301" s="148" t="s">
        <v>32</v>
      </c>
      <c r="M301" s="147" t="s">
        <v>33</v>
      </c>
      <c r="N301" s="29">
        <f t="shared" si="57"/>
        <v>1042834</v>
      </c>
      <c r="O301" s="29" t="str">
        <f t="shared" si="58"/>
        <v/>
      </c>
      <c r="P301" s="29" t="str">
        <f t="shared" si="59"/>
        <v/>
      </c>
      <c r="Q301" s="29">
        <f t="shared" si="60"/>
        <v>1135701</v>
      </c>
      <c r="R301" s="29" t="str">
        <f t="shared" si="61"/>
        <v/>
      </c>
      <c r="S301" s="29" t="str">
        <f t="shared" si="62"/>
        <v/>
      </c>
      <c r="T301" s="29">
        <f t="shared" si="63"/>
        <v>1135701</v>
      </c>
      <c r="U301" s="40">
        <v>1135701</v>
      </c>
      <c r="V301" s="40"/>
      <c r="W301" s="38" t="s">
        <v>157</v>
      </c>
      <c r="X301" s="29" t="s">
        <v>158</v>
      </c>
      <c r="Y301" s="146">
        <v>80.36</v>
      </c>
      <c r="Z301" s="33">
        <v>102.87</v>
      </c>
      <c r="AA301" s="34">
        <f t="shared" si="67"/>
        <v>0.28000000000000003</v>
      </c>
      <c r="AB301" s="33">
        <f t="shared" si="64"/>
        <v>102.87</v>
      </c>
      <c r="AC301" s="34">
        <f t="shared" si="68"/>
        <v>0.28010811295115501</v>
      </c>
      <c r="AD301" s="145">
        <f t="shared" si="56"/>
        <v>85.724999999999994</v>
      </c>
      <c r="AE301" s="105">
        <v>66.966999999999999</v>
      </c>
      <c r="AF301" s="34" t="s">
        <v>36</v>
      </c>
      <c r="AG301" s="34" t="s">
        <v>36</v>
      </c>
      <c r="AH301" s="34" t="s">
        <v>36</v>
      </c>
      <c r="AI301" s="29">
        <v>5.0000000000000001E-3</v>
      </c>
      <c r="AJ301" s="29">
        <v>3.6000000000000001E-5</v>
      </c>
      <c r="AK301" s="29">
        <v>0</v>
      </c>
      <c r="AL301" s="29">
        <v>0</v>
      </c>
      <c r="AM301" s="29" t="s">
        <v>28</v>
      </c>
      <c r="AN301" s="158" t="s">
        <v>28</v>
      </c>
      <c r="AO301" s="29" t="s">
        <v>28</v>
      </c>
      <c r="AP301" s="29">
        <v>520</v>
      </c>
      <c r="AQ301" s="29">
        <v>275</v>
      </c>
      <c r="AR301" s="29">
        <v>255</v>
      </c>
      <c r="AS301" s="29">
        <v>290</v>
      </c>
      <c r="AT301" s="29">
        <v>2.6</v>
      </c>
      <c r="AU301" s="144">
        <v>2.0336E-2</v>
      </c>
      <c r="AV301" s="36" t="s">
        <v>28</v>
      </c>
      <c r="AW301" s="102" t="s">
        <v>33</v>
      </c>
      <c r="AX301" s="129" t="s">
        <v>33</v>
      </c>
      <c r="AY301" s="106">
        <v>336304</v>
      </c>
      <c r="BD301" t="s">
        <v>4361</v>
      </c>
      <c r="BE301" t="s">
        <v>4360</v>
      </c>
      <c r="BF301" t="s">
        <v>4746</v>
      </c>
      <c r="BH301" t="str">
        <f t="shared" si="69"/>
        <v/>
      </c>
      <c r="BJ301" t="str">
        <f t="shared" si="70"/>
        <v>OK</v>
      </c>
      <c r="BK301" s="130">
        <v>102.87</v>
      </c>
      <c r="BL301" s="130" t="s">
        <v>37</v>
      </c>
      <c r="BM301" s="131" t="s">
        <v>33</v>
      </c>
      <c r="BN301" s="131" t="e">
        <v>#VALUE!</v>
      </c>
      <c r="BO301" t="e">
        <v>#N/A</v>
      </c>
      <c r="BP301">
        <v>7800</v>
      </c>
    </row>
    <row r="302" spans="1:68" ht="25.2" x14ac:dyDescent="0.3">
      <c r="A302" s="1"/>
      <c r="B302" s="47">
        <v>228</v>
      </c>
      <c r="C302" s="45">
        <v>1058015</v>
      </c>
      <c r="D302" s="40">
        <v>1042838</v>
      </c>
      <c r="E302" s="40"/>
      <c r="F302" s="31" t="s">
        <v>202</v>
      </c>
      <c r="G302" s="29" t="s">
        <v>47</v>
      </c>
      <c r="H302" s="70" t="s">
        <v>59</v>
      </c>
      <c r="I302" s="148" t="s">
        <v>32</v>
      </c>
      <c r="J302" s="147" t="s">
        <v>33</v>
      </c>
      <c r="K302" s="148">
        <v>0</v>
      </c>
      <c r="L302" s="148" t="s">
        <v>32</v>
      </c>
      <c r="M302" s="147" t="s">
        <v>33</v>
      </c>
      <c r="N302" s="29">
        <f t="shared" si="57"/>
        <v>1042838</v>
      </c>
      <c r="O302" s="29" t="str">
        <f t="shared" si="58"/>
        <v/>
      </c>
      <c r="P302" s="29" t="str">
        <f t="shared" si="59"/>
        <v/>
      </c>
      <c r="Q302" s="29">
        <f t="shared" si="60"/>
        <v>1135702</v>
      </c>
      <c r="R302" s="29" t="str">
        <f t="shared" si="61"/>
        <v/>
      </c>
      <c r="S302" s="29" t="str">
        <f t="shared" si="62"/>
        <v/>
      </c>
      <c r="T302" s="29">
        <f t="shared" si="63"/>
        <v>1135702</v>
      </c>
      <c r="U302" s="40">
        <v>1135702</v>
      </c>
      <c r="V302" s="40"/>
      <c r="W302" s="38" t="s">
        <v>157</v>
      </c>
      <c r="X302" s="29" t="s">
        <v>158</v>
      </c>
      <c r="Y302" s="146">
        <v>104.05</v>
      </c>
      <c r="Z302" s="33">
        <v>133.19</v>
      </c>
      <c r="AA302" s="34">
        <f t="shared" si="67"/>
        <v>0.28000000000000003</v>
      </c>
      <c r="AB302" s="33">
        <f t="shared" si="64"/>
        <v>133.19</v>
      </c>
      <c r="AC302" s="34">
        <f t="shared" si="68"/>
        <v>0.28006642985653002</v>
      </c>
      <c r="AD302" s="145">
        <f t="shared" si="56"/>
        <v>110.992</v>
      </c>
      <c r="AE302" s="105">
        <v>86.707999999999998</v>
      </c>
      <c r="AF302" s="34" t="s">
        <v>36</v>
      </c>
      <c r="AG302" s="34" t="s">
        <v>36</v>
      </c>
      <c r="AH302" s="34" t="s">
        <v>36</v>
      </c>
      <c r="AI302" s="29">
        <v>0.01</v>
      </c>
      <c r="AJ302" s="29">
        <v>4.6E-5</v>
      </c>
      <c r="AK302" s="29">
        <v>0</v>
      </c>
      <c r="AL302" s="29">
        <v>0</v>
      </c>
      <c r="AM302" s="29" t="s">
        <v>28</v>
      </c>
      <c r="AN302" s="158" t="s">
        <v>28</v>
      </c>
      <c r="AO302" s="29" t="s">
        <v>28</v>
      </c>
      <c r="AP302" s="29">
        <v>300</v>
      </c>
      <c r="AQ302" s="29">
        <v>285</v>
      </c>
      <c r="AR302" s="29">
        <v>250</v>
      </c>
      <c r="AS302" s="29">
        <v>295</v>
      </c>
      <c r="AT302" s="29">
        <v>3</v>
      </c>
      <c r="AU302" s="144">
        <v>2.1018999999999999E-2</v>
      </c>
      <c r="AV302" s="36" t="s">
        <v>28</v>
      </c>
      <c r="AW302" s="102" t="s">
        <v>33</v>
      </c>
      <c r="AX302" s="129" t="s">
        <v>33</v>
      </c>
      <c r="AY302" s="106">
        <v>137100</v>
      </c>
      <c r="BD302" t="s">
        <v>4361</v>
      </c>
      <c r="BE302" t="s">
        <v>4346</v>
      </c>
      <c r="BF302" t="s">
        <v>4746</v>
      </c>
      <c r="BH302" t="str">
        <f t="shared" si="69"/>
        <v/>
      </c>
      <c r="BJ302" t="str">
        <f t="shared" si="70"/>
        <v>OK</v>
      </c>
      <c r="BK302" s="130">
        <v>133.19</v>
      </c>
      <c r="BL302" s="130" t="s">
        <v>37</v>
      </c>
      <c r="BM302" s="131" t="s">
        <v>33</v>
      </c>
      <c r="BN302" s="131" t="e">
        <v>#VALUE!</v>
      </c>
      <c r="BO302">
        <v>133.19</v>
      </c>
      <c r="BP302">
        <v>5400</v>
      </c>
    </row>
    <row r="303" spans="1:68" ht="25.2" x14ac:dyDescent="0.3">
      <c r="A303" s="1"/>
      <c r="B303" s="47">
        <v>229</v>
      </c>
      <c r="C303" s="45">
        <v>1042838</v>
      </c>
      <c r="D303" s="44"/>
      <c r="E303" s="44"/>
      <c r="F303" s="31" t="s">
        <v>203</v>
      </c>
      <c r="G303" s="29" t="s">
        <v>61</v>
      </c>
      <c r="H303" s="70" t="s">
        <v>59</v>
      </c>
      <c r="I303" s="148" t="s">
        <v>32</v>
      </c>
      <c r="J303" s="147" t="s">
        <v>33</v>
      </c>
      <c r="K303" s="148" t="e">
        <v>#N/A</v>
      </c>
      <c r="L303" s="148" t="s">
        <v>32</v>
      </c>
      <c r="M303" s="147">
        <v>42671</v>
      </c>
      <c r="N303" s="29" t="str">
        <f t="shared" si="57"/>
        <v/>
      </c>
      <c r="O303" s="29" t="str">
        <f t="shared" si="58"/>
        <v/>
      </c>
      <c r="P303" s="29" t="str">
        <f t="shared" si="59"/>
        <v/>
      </c>
      <c r="Q303" s="29">
        <f t="shared" si="60"/>
        <v>1135702</v>
      </c>
      <c r="R303" s="29" t="str">
        <f t="shared" si="61"/>
        <v/>
      </c>
      <c r="S303" s="29" t="str">
        <f t="shared" si="62"/>
        <v/>
      </c>
      <c r="T303" s="29">
        <f t="shared" si="63"/>
        <v>1135702</v>
      </c>
      <c r="U303" s="40">
        <v>1135702</v>
      </c>
      <c r="V303" s="40"/>
      <c r="W303" s="54" t="s">
        <v>157</v>
      </c>
      <c r="X303" s="29" t="s">
        <v>158</v>
      </c>
      <c r="Y303" s="146">
        <v>99.09</v>
      </c>
      <c r="Z303" s="33">
        <v>109</v>
      </c>
      <c r="AA303" s="34">
        <f t="shared" si="67"/>
        <v>0.1</v>
      </c>
      <c r="AB303" s="33">
        <f t="shared" si="64"/>
        <v>109</v>
      </c>
      <c r="AC303" s="34">
        <f t="shared" si="68"/>
        <v>0.10000605510142289</v>
      </c>
      <c r="AD303" s="145">
        <f t="shared" si="56"/>
        <v>90.832999999999998</v>
      </c>
      <c r="AE303" s="105">
        <v>82.575000000000003</v>
      </c>
      <c r="AF303" s="34" t="e">
        <v>#N/A</v>
      </c>
      <c r="AG303" s="34" t="e">
        <v>#N/A</v>
      </c>
      <c r="AH303" s="34" t="e">
        <v>#N/A</v>
      </c>
      <c r="AI303" s="29">
        <v>6.0000000000000001E-3</v>
      </c>
      <c r="AJ303" s="29">
        <v>2.0000000000000002E-5</v>
      </c>
      <c r="AK303" s="29">
        <v>0</v>
      </c>
      <c r="AL303" s="29">
        <v>0</v>
      </c>
      <c r="AM303" s="29" t="s">
        <v>27</v>
      </c>
      <c r="AN303" s="158" t="s">
        <v>28</v>
      </c>
      <c r="AO303" s="29" t="s">
        <v>27</v>
      </c>
      <c r="AP303" s="29">
        <v>300</v>
      </c>
      <c r="AQ303" s="29">
        <v>280</v>
      </c>
      <c r="AR303" s="29">
        <v>250</v>
      </c>
      <c r="AS303" s="29">
        <v>280</v>
      </c>
      <c r="AT303" s="29">
        <v>1.8</v>
      </c>
      <c r="AU303" s="144">
        <v>1.9599999999999999E-2</v>
      </c>
      <c r="AV303" s="36" t="s">
        <v>28</v>
      </c>
      <c r="AW303" s="102" t="s">
        <v>33</v>
      </c>
      <c r="AX303" s="129" t="s">
        <v>33</v>
      </c>
      <c r="AY303" s="106">
        <v>4800</v>
      </c>
      <c r="BD303" t="s">
        <v>3760</v>
      </c>
      <c r="BE303" t="e">
        <v>#N/A</v>
      </c>
      <c r="BF303" t="e">
        <v>#N/A</v>
      </c>
      <c r="BH303" t="str">
        <f t="shared" si="69"/>
        <v/>
      </c>
      <c r="BJ303" t="str">
        <f t="shared" si="70"/>
        <v>OK</v>
      </c>
      <c r="BK303" s="130">
        <v>109</v>
      </c>
      <c r="BL303" s="130" t="s">
        <v>37</v>
      </c>
      <c r="BM303" s="131" t="s">
        <v>33</v>
      </c>
      <c r="BN303" s="131" t="e">
        <v>#VALUE!</v>
      </c>
      <c r="BO303" t="e">
        <v>#N/A</v>
      </c>
      <c r="BP303">
        <v>0</v>
      </c>
    </row>
    <row r="304" spans="1:68" ht="25.2" x14ac:dyDescent="0.3">
      <c r="A304" s="1"/>
      <c r="B304" s="47">
        <v>230</v>
      </c>
      <c r="C304" s="45">
        <v>1042387</v>
      </c>
      <c r="D304" s="44"/>
      <c r="E304" s="44"/>
      <c r="F304" s="31" t="s">
        <v>204</v>
      </c>
      <c r="G304" s="29" t="s">
        <v>61</v>
      </c>
      <c r="H304" s="70" t="s">
        <v>59</v>
      </c>
      <c r="I304" s="148" t="s">
        <v>32</v>
      </c>
      <c r="J304" s="147" t="s">
        <v>33</v>
      </c>
      <c r="K304" s="148" t="e">
        <v>#N/A</v>
      </c>
      <c r="L304" s="148" t="s">
        <v>32</v>
      </c>
      <c r="M304" s="147">
        <v>42671</v>
      </c>
      <c r="N304" s="29" t="str">
        <f t="shared" si="57"/>
        <v/>
      </c>
      <c r="O304" s="29" t="str">
        <f t="shared" si="58"/>
        <v/>
      </c>
      <c r="P304" s="29" t="str">
        <f t="shared" si="59"/>
        <v/>
      </c>
      <c r="Q304" s="29">
        <f t="shared" si="60"/>
        <v>1135700</v>
      </c>
      <c r="R304" s="29" t="str">
        <f t="shared" si="61"/>
        <v/>
      </c>
      <c r="S304" s="29" t="str">
        <f t="shared" si="62"/>
        <v/>
      </c>
      <c r="T304" s="29">
        <f t="shared" si="63"/>
        <v>1135700</v>
      </c>
      <c r="U304" s="40">
        <v>1135700</v>
      </c>
      <c r="V304" s="40"/>
      <c r="W304" s="54" t="s">
        <v>157</v>
      </c>
      <c r="X304" s="29" t="s">
        <v>158</v>
      </c>
      <c r="Y304" s="146">
        <v>53.84</v>
      </c>
      <c r="Z304" s="33">
        <v>59.22</v>
      </c>
      <c r="AA304" s="34">
        <f t="shared" si="67"/>
        <v>0.1</v>
      </c>
      <c r="AB304" s="33">
        <f t="shared" si="64"/>
        <v>59.22</v>
      </c>
      <c r="AC304" s="34">
        <f t="shared" si="68"/>
        <v>9.9917534045066633E-2</v>
      </c>
      <c r="AD304" s="145">
        <f t="shared" si="56"/>
        <v>49.35</v>
      </c>
      <c r="AE304" s="105">
        <v>44.866999999999997</v>
      </c>
      <c r="AF304" s="34" t="e">
        <v>#N/A</v>
      </c>
      <c r="AG304" s="34" t="e">
        <v>#N/A</v>
      </c>
      <c r="AH304" s="34" t="e">
        <v>#N/A</v>
      </c>
      <c r="AI304" s="29">
        <v>2E-3</v>
      </c>
      <c r="AJ304" s="29">
        <v>1.2E-5</v>
      </c>
      <c r="AK304" s="29">
        <v>0</v>
      </c>
      <c r="AL304" s="29">
        <v>0</v>
      </c>
      <c r="AM304" s="29" t="s">
        <v>27</v>
      </c>
      <c r="AN304" s="158" t="s">
        <v>28</v>
      </c>
      <c r="AO304" s="29" t="s">
        <v>27</v>
      </c>
      <c r="AP304" s="29">
        <v>900</v>
      </c>
      <c r="AQ304" s="29"/>
      <c r="AR304" s="29"/>
      <c r="AS304" s="29"/>
      <c r="AT304" s="29"/>
      <c r="AU304" s="144"/>
      <c r="AV304" s="36" t="s">
        <v>28</v>
      </c>
      <c r="AW304" s="102" t="s">
        <v>33</v>
      </c>
      <c r="AX304" s="129" t="s">
        <v>33</v>
      </c>
      <c r="AY304" s="106">
        <v>17500</v>
      </c>
      <c r="BD304" t="s">
        <v>4362</v>
      </c>
      <c r="BE304" t="e">
        <v>#N/A</v>
      </c>
      <c r="BF304" t="e">
        <v>#N/A</v>
      </c>
      <c r="BH304" t="str">
        <f t="shared" si="69"/>
        <v/>
      </c>
      <c r="BJ304" t="str">
        <f t="shared" si="70"/>
        <v>OK</v>
      </c>
      <c r="BK304" s="130">
        <v>59.22</v>
      </c>
      <c r="BL304" s="130" t="s">
        <v>37</v>
      </c>
      <c r="BM304" s="131" t="s">
        <v>33</v>
      </c>
      <c r="BN304" s="131" t="e">
        <v>#VALUE!</v>
      </c>
      <c r="BO304" t="e">
        <v>#N/A</v>
      </c>
      <c r="BP304">
        <v>0</v>
      </c>
    </row>
    <row r="305" spans="1:68" ht="37.799999999999997" x14ac:dyDescent="0.3">
      <c r="A305" s="1"/>
      <c r="B305" s="47">
        <v>231</v>
      </c>
      <c r="C305" s="45">
        <v>1042839</v>
      </c>
      <c r="D305" s="44"/>
      <c r="E305" s="44"/>
      <c r="F305" s="31" t="s">
        <v>205</v>
      </c>
      <c r="G305" s="29" t="s">
        <v>61</v>
      </c>
      <c r="H305" s="70" t="s">
        <v>62</v>
      </c>
      <c r="I305" s="148" t="s">
        <v>3799</v>
      </c>
      <c r="J305" s="147" t="s">
        <v>33</v>
      </c>
      <c r="K305" s="148">
        <v>0</v>
      </c>
      <c r="L305" s="148" t="s">
        <v>32</v>
      </c>
      <c r="M305" s="147">
        <v>42671</v>
      </c>
      <c r="N305" s="29" t="str">
        <f t="shared" si="57"/>
        <v/>
      </c>
      <c r="O305" s="29" t="str">
        <f t="shared" si="58"/>
        <v/>
      </c>
      <c r="P305" s="29" t="str">
        <f t="shared" si="59"/>
        <v/>
      </c>
      <c r="Q305" s="29">
        <f t="shared" si="60"/>
        <v>1135702</v>
      </c>
      <c r="R305" s="29" t="str">
        <f t="shared" si="61"/>
        <v/>
      </c>
      <c r="S305" s="29" t="str">
        <f t="shared" si="62"/>
        <v/>
      </c>
      <c r="T305" s="29">
        <f t="shared" si="63"/>
        <v>1135702</v>
      </c>
      <c r="U305" s="40">
        <v>1135702</v>
      </c>
      <c r="V305" s="40"/>
      <c r="W305" s="54" t="s">
        <v>157</v>
      </c>
      <c r="X305" s="29" t="s">
        <v>158</v>
      </c>
      <c r="Y305" s="146">
        <v>99.09</v>
      </c>
      <c r="Z305" s="33">
        <v>126.84</v>
      </c>
      <c r="AA305" s="34">
        <f t="shared" si="67"/>
        <v>0.28000000000000003</v>
      </c>
      <c r="AB305" s="33">
        <f t="shared" si="64"/>
        <v>126.84</v>
      </c>
      <c r="AC305" s="34">
        <f t="shared" si="68"/>
        <v>0.28004844081138358</v>
      </c>
      <c r="AD305" s="145">
        <f t="shared" si="56"/>
        <v>105.7</v>
      </c>
      <c r="AE305" s="105">
        <v>82.575000000000003</v>
      </c>
      <c r="AF305" s="34" t="s">
        <v>36</v>
      </c>
      <c r="AG305" s="34" t="s">
        <v>70</v>
      </c>
      <c r="AH305" s="34" t="s">
        <v>73</v>
      </c>
      <c r="AI305" s="29">
        <v>7.0000000000000001E-3</v>
      </c>
      <c r="AJ305" s="29">
        <v>4.6E-5</v>
      </c>
      <c r="AK305" s="29">
        <v>5900</v>
      </c>
      <c r="AL305" s="29">
        <v>0</v>
      </c>
      <c r="AM305" s="29" t="s">
        <v>28</v>
      </c>
      <c r="AN305" s="158" t="s">
        <v>28</v>
      </c>
      <c r="AO305" s="29" t="s">
        <v>27</v>
      </c>
      <c r="AP305" s="29">
        <v>300</v>
      </c>
      <c r="AQ305" s="29">
        <v>255</v>
      </c>
      <c r="AR305" s="29">
        <v>280</v>
      </c>
      <c r="AS305" s="29">
        <v>290</v>
      </c>
      <c r="AT305" s="29">
        <v>2.1</v>
      </c>
      <c r="AU305" s="144">
        <v>2.0705999999999999E-2</v>
      </c>
      <c r="AV305" s="36" t="s">
        <v>28</v>
      </c>
      <c r="AW305" s="102" t="s">
        <v>33</v>
      </c>
      <c r="AX305" s="129" t="s">
        <v>33</v>
      </c>
      <c r="AY305" s="106">
        <v>19800</v>
      </c>
      <c r="BD305" t="s">
        <v>29</v>
      </c>
      <c r="BE305" t="s">
        <v>4337</v>
      </c>
      <c r="BF305" t="s">
        <v>4739</v>
      </c>
      <c r="BH305" t="str">
        <f t="shared" si="69"/>
        <v>AV</v>
      </c>
      <c r="BJ305" t="str">
        <f t="shared" si="70"/>
        <v>OK</v>
      </c>
      <c r="BK305" s="130">
        <v>126.84</v>
      </c>
      <c r="BL305" s="130" t="s">
        <v>37</v>
      </c>
      <c r="BM305" s="131" t="s">
        <v>33</v>
      </c>
      <c r="BN305" s="131" t="e">
        <v>#VALUE!</v>
      </c>
      <c r="BO305">
        <v>126.84</v>
      </c>
      <c r="BP305">
        <v>0</v>
      </c>
    </row>
    <row r="306" spans="1:68" ht="25.2" x14ac:dyDescent="0.3">
      <c r="A306" s="1"/>
      <c r="B306" s="47">
        <v>232</v>
      </c>
      <c r="C306" s="45">
        <v>1042388</v>
      </c>
      <c r="D306" s="44"/>
      <c r="E306" s="44"/>
      <c r="F306" s="31" t="s">
        <v>207</v>
      </c>
      <c r="G306" s="29" t="s">
        <v>42</v>
      </c>
      <c r="H306" s="70" t="s">
        <v>59</v>
      </c>
      <c r="I306" s="148" t="s">
        <v>32</v>
      </c>
      <c r="J306" s="147" t="s">
        <v>33</v>
      </c>
      <c r="K306" s="148">
        <v>0</v>
      </c>
      <c r="L306" s="148" t="s">
        <v>32</v>
      </c>
      <c r="M306" s="147" t="s">
        <v>33</v>
      </c>
      <c r="N306" s="29" t="str">
        <f t="shared" si="57"/>
        <v/>
      </c>
      <c r="O306" s="29" t="str">
        <f t="shared" si="58"/>
        <v/>
      </c>
      <c r="P306" s="29" t="str">
        <f t="shared" si="59"/>
        <v/>
      </c>
      <c r="Q306" s="29">
        <f t="shared" si="60"/>
        <v>1135700</v>
      </c>
      <c r="R306" s="29" t="str">
        <f t="shared" si="61"/>
        <v/>
      </c>
      <c r="S306" s="29" t="str">
        <f t="shared" si="62"/>
        <v/>
      </c>
      <c r="T306" s="29">
        <f t="shared" si="63"/>
        <v>1135700</v>
      </c>
      <c r="U306" s="40">
        <v>1135700</v>
      </c>
      <c r="V306" s="40"/>
      <c r="W306" s="54" t="s">
        <v>157</v>
      </c>
      <c r="X306" s="29" t="s">
        <v>158</v>
      </c>
      <c r="Y306" s="146">
        <v>56.31</v>
      </c>
      <c r="Z306" s="33">
        <v>72.08</v>
      </c>
      <c r="AA306" s="34">
        <f t="shared" si="67"/>
        <v>0.28000000000000003</v>
      </c>
      <c r="AB306" s="33">
        <f t="shared" si="64"/>
        <v>72.08</v>
      </c>
      <c r="AC306" s="34">
        <f t="shared" si="68"/>
        <v>0.28006393180607358</v>
      </c>
      <c r="AD306" s="145">
        <f t="shared" si="56"/>
        <v>60.067</v>
      </c>
      <c r="AE306" s="105">
        <v>46.924999999999997</v>
      </c>
      <c r="AF306" s="34" t="s">
        <v>36</v>
      </c>
      <c r="AG306" s="34" t="s">
        <v>36</v>
      </c>
      <c r="AH306" s="34" t="s">
        <v>36</v>
      </c>
      <c r="AI306" s="29">
        <v>2E-3</v>
      </c>
      <c r="AJ306" s="29">
        <v>1.4E-5</v>
      </c>
      <c r="AK306" s="29">
        <v>0</v>
      </c>
      <c r="AL306" s="29">
        <v>0</v>
      </c>
      <c r="AM306" s="29" t="s">
        <v>28</v>
      </c>
      <c r="AN306" s="158" t="s">
        <v>28</v>
      </c>
      <c r="AO306" s="29" t="s">
        <v>28</v>
      </c>
      <c r="AP306" s="29">
        <v>900</v>
      </c>
      <c r="AQ306" s="29">
        <v>280</v>
      </c>
      <c r="AR306" s="29">
        <v>250</v>
      </c>
      <c r="AS306" s="29">
        <v>280</v>
      </c>
      <c r="AT306" s="29">
        <v>1.8</v>
      </c>
      <c r="AU306" s="144">
        <v>1.9599999999999999E-2</v>
      </c>
      <c r="AV306" s="36" t="s">
        <v>28</v>
      </c>
      <c r="AW306" s="102" t="s">
        <v>33</v>
      </c>
      <c r="AX306" s="129" t="s">
        <v>33</v>
      </c>
      <c r="AY306" s="106">
        <v>2456780</v>
      </c>
      <c r="BD306" t="s">
        <v>206</v>
      </c>
      <c r="BE306" t="s">
        <v>4337</v>
      </c>
      <c r="BF306" t="s">
        <v>4739</v>
      </c>
      <c r="BH306" t="str">
        <f t="shared" si="69"/>
        <v/>
      </c>
      <c r="BJ306" t="str">
        <f t="shared" si="70"/>
        <v>OK</v>
      </c>
      <c r="BK306" s="130">
        <v>72.08</v>
      </c>
      <c r="BL306" s="130" t="s">
        <v>37</v>
      </c>
      <c r="BM306" s="131" t="s">
        <v>33</v>
      </c>
      <c r="BN306" s="131" t="e">
        <v>#VALUE!</v>
      </c>
      <c r="BO306">
        <v>72.08</v>
      </c>
      <c r="BP306">
        <v>256500</v>
      </c>
    </row>
    <row r="307" spans="1:68" ht="37.799999999999997" x14ac:dyDescent="0.3">
      <c r="A307" s="1"/>
      <c r="B307" s="47">
        <v>233</v>
      </c>
      <c r="C307" s="134">
        <v>1042836</v>
      </c>
      <c r="D307" s="44"/>
      <c r="E307" s="44"/>
      <c r="F307" s="31" t="s">
        <v>208</v>
      </c>
      <c r="G307" s="37" t="s">
        <v>47</v>
      </c>
      <c r="H307" s="70" t="s">
        <v>62</v>
      </c>
      <c r="I307" s="148" t="s">
        <v>32</v>
      </c>
      <c r="J307" s="147" t="s">
        <v>33</v>
      </c>
      <c r="K307" s="148">
        <v>0</v>
      </c>
      <c r="L307" s="148" t="s">
        <v>32</v>
      </c>
      <c r="M307" s="147" t="s">
        <v>33</v>
      </c>
      <c r="N307" s="29" t="str">
        <f t="shared" si="57"/>
        <v/>
      </c>
      <c r="O307" s="29" t="str">
        <f t="shared" si="58"/>
        <v/>
      </c>
      <c r="P307" s="29" t="str">
        <f t="shared" si="59"/>
        <v/>
      </c>
      <c r="Q307" s="29">
        <f t="shared" si="60"/>
        <v>1135701</v>
      </c>
      <c r="R307" s="29" t="str">
        <f t="shared" si="61"/>
        <v/>
      </c>
      <c r="S307" s="29" t="str">
        <f t="shared" si="62"/>
        <v/>
      </c>
      <c r="T307" s="29">
        <f t="shared" si="63"/>
        <v>1135701</v>
      </c>
      <c r="U307" s="40">
        <v>1135701</v>
      </c>
      <c r="V307" s="40"/>
      <c r="W307" s="54" t="s">
        <v>157</v>
      </c>
      <c r="X307" s="29" t="s">
        <v>158</v>
      </c>
      <c r="Y307" s="146">
        <v>76.53</v>
      </c>
      <c r="Z307" s="33">
        <v>97.95</v>
      </c>
      <c r="AA307" s="34">
        <f t="shared" si="67"/>
        <v>0.28000000000000003</v>
      </c>
      <c r="AB307" s="33">
        <f t="shared" si="64"/>
        <v>97.95</v>
      </c>
      <c r="AC307" s="34">
        <f t="shared" si="68"/>
        <v>0.27989023912191302</v>
      </c>
      <c r="AD307" s="145">
        <f t="shared" si="56"/>
        <v>81.625</v>
      </c>
      <c r="AE307" s="105">
        <v>63.774999999999999</v>
      </c>
      <c r="AF307" s="34" t="s">
        <v>36</v>
      </c>
      <c r="AG307" s="34" t="s">
        <v>36</v>
      </c>
      <c r="AH307" s="34" t="s">
        <v>36</v>
      </c>
      <c r="AI307" s="29">
        <v>4.0000000000000001E-3</v>
      </c>
      <c r="AJ307" s="29">
        <v>1.5999999999999999E-5</v>
      </c>
      <c r="AK307" s="29">
        <v>12915</v>
      </c>
      <c r="AL307" s="29">
        <v>0</v>
      </c>
      <c r="AM307" s="29" t="s">
        <v>28</v>
      </c>
      <c r="AN307" s="158" t="s">
        <v>28</v>
      </c>
      <c r="AO307" s="29" t="s">
        <v>28</v>
      </c>
      <c r="AP307" s="29">
        <v>520</v>
      </c>
      <c r="AQ307" s="29">
        <v>280</v>
      </c>
      <c r="AR307" s="29">
        <v>255</v>
      </c>
      <c r="AS307" s="29">
        <v>290</v>
      </c>
      <c r="AT307" s="29">
        <v>2.08</v>
      </c>
      <c r="AU307" s="144">
        <v>2.0705999999999999E-2</v>
      </c>
      <c r="AV307" s="36" t="s">
        <v>28</v>
      </c>
      <c r="AW307" s="102" t="s">
        <v>33</v>
      </c>
      <c r="AX307" s="129" t="s">
        <v>33</v>
      </c>
      <c r="AY307" s="106">
        <v>1843320</v>
      </c>
      <c r="BD307" t="s">
        <v>4363</v>
      </c>
      <c r="BE307" t="s">
        <v>4337</v>
      </c>
      <c r="BF307" t="s">
        <v>4739</v>
      </c>
      <c r="BH307" t="str">
        <f t="shared" si="69"/>
        <v>AV</v>
      </c>
      <c r="BJ307" t="str">
        <f t="shared" si="70"/>
        <v>OK</v>
      </c>
      <c r="BK307" s="130">
        <v>97.95</v>
      </c>
      <c r="BL307" s="130" t="s">
        <v>37</v>
      </c>
      <c r="BM307" s="131" t="s">
        <v>33</v>
      </c>
      <c r="BN307" s="131" t="e">
        <v>#VALUE!</v>
      </c>
      <c r="BO307">
        <v>97.95</v>
      </c>
      <c r="BP307">
        <v>169000</v>
      </c>
    </row>
    <row r="308" spans="1:68" ht="37.799999999999997" x14ac:dyDescent="0.3">
      <c r="A308" s="1"/>
      <c r="B308" s="47">
        <v>234</v>
      </c>
      <c r="C308" s="45">
        <v>1042840</v>
      </c>
      <c r="D308" s="44"/>
      <c r="E308" s="44"/>
      <c r="F308" s="31" t="s">
        <v>209</v>
      </c>
      <c r="G308" s="29" t="s">
        <v>47</v>
      </c>
      <c r="H308" s="70" t="s">
        <v>62</v>
      </c>
      <c r="I308" s="148" t="s">
        <v>32</v>
      </c>
      <c r="J308" s="147" t="s">
        <v>33</v>
      </c>
      <c r="K308" s="148">
        <v>0</v>
      </c>
      <c r="L308" s="148" t="s">
        <v>32</v>
      </c>
      <c r="M308" s="147" t="s">
        <v>33</v>
      </c>
      <c r="N308" s="29" t="str">
        <f t="shared" si="57"/>
        <v/>
      </c>
      <c r="O308" s="29" t="str">
        <f t="shared" si="58"/>
        <v/>
      </c>
      <c r="P308" s="29" t="str">
        <f t="shared" si="59"/>
        <v/>
      </c>
      <c r="Q308" s="29">
        <f t="shared" si="60"/>
        <v>1135702</v>
      </c>
      <c r="R308" s="29" t="str">
        <f t="shared" si="61"/>
        <v/>
      </c>
      <c r="S308" s="29" t="str">
        <f t="shared" si="62"/>
        <v/>
      </c>
      <c r="T308" s="29">
        <f t="shared" si="63"/>
        <v>1135702</v>
      </c>
      <c r="U308" s="40">
        <v>1135702</v>
      </c>
      <c r="V308" s="40"/>
      <c r="W308" s="54" t="s">
        <v>157</v>
      </c>
      <c r="X308" s="29" t="s">
        <v>158</v>
      </c>
      <c r="Y308" s="146">
        <v>99.09</v>
      </c>
      <c r="Z308" s="33">
        <v>126.84</v>
      </c>
      <c r="AA308" s="34">
        <f t="shared" si="67"/>
        <v>0.28000000000000003</v>
      </c>
      <c r="AB308" s="33">
        <f t="shared" si="64"/>
        <v>126.84</v>
      </c>
      <c r="AC308" s="34">
        <f t="shared" si="68"/>
        <v>0.28004844081138358</v>
      </c>
      <c r="AD308" s="145">
        <f t="shared" si="56"/>
        <v>105.7</v>
      </c>
      <c r="AE308" s="105">
        <v>82.575000000000003</v>
      </c>
      <c r="AF308" s="34" t="s">
        <v>36</v>
      </c>
      <c r="AG308" s="34" t="s">
        <v>36</v>
      </c>
      <c r="AH308" s="34" t="s">
        <v>36</v>
      </c>
      <c r="AI308" s="29">
        <v>7.0000000000000001E-3</v>
      </c>
      <c r="AJ308" s="29">
        <v>2.9E-5</v>
      </c>
      <c r="AK308" s="29">
        <v>22442</v>
      </c>
      <c r="AL308" s="29">
        <v>0</v>
      </c>
      <c r="AM308" s="29" t="s">
        <v>28</v>
      </c>
      <c r="AN308" s="158" t="s">
        <v>28</v>
      </c>
      <c r="AO308" s="29" t="s">
        <v>28</v>
      </c>
      <c r="AP308" s="29">
        <v>300</v>
      </c>
      <c r="AQ308" s="29">
        <v>285</v>
      </c>
      <c r="AR308" s="29">
        <v>250</v>
      </c>
      <c r="AS308" s="29">
        <v>290</v>
      </c>
      <c r="AT308" s="29">
        <v>2.1</v>
      </c>
      <c r="AU308" s="144">
        <v>2.0663000000000001E-2</v>
      </c>
      <c r="AV308" s="36" t="s">
        <v>28</v>
      </c>
      <c r="AW308" s="102" t="s">
        <v>33</v>
      </c>
      <c r="AX308" s="129" t="s">
        <v>33</v>
      </c>
      <c r="AY308" s="106">
        <v>642000</v>
      </c>
      <c r="BD308" t="s">
        <v>206</v>
      </c>
      <c r="BE308" t="s">
        <v>4337</v>
      </c>
      <c r="BF308" t="s">
        <v>4739</v>
      </c>
      <c r="BH308" t="str">
        <f t="shared" si="69"/>
        <v>AV</v>
      </c>
      <c r="BJ308" t="str">
        <f t="shared" si="70"/>
        <v>OK</v>
      </c>
      <c r="BK308" s="130">
        <v>126.84</v>
      </c>
      <c r="BL308" s="130" t="s">
        <v>37</v>
      </c>
      <c r="BM308" s="131" t="s">
        <v>33</v>
      </c>
      <c r="BN308" s="131" t="e">
        <v>#VALUE!</v>
      </c>
      <c r="BO308">
        <v>126.84</v>
      </c>
      <c r="BP308">
        <v>52800</v>
      </c>
    </row>
    <row r="309" spans="1:68" ht="25.2" x14ac:dyDescent="0.3">
      <c r="A309" s="1"/>
      <c r="B309" s="47">
        <v>235</v>
      </c>
      <c r="C309" s="45">
        <v>1044993</v>
      </c>
      <c r="D309" s="44"/>
      <c r="E309" s="44"/>
      <c r="F309" s="31" t="s">
        <v>210</v>
      </c>
      <c r="G309" s="29" t="s">
        <v>61</v>
      </c>
      <c r="H309" s="70" t="s">
        <v>59</v>
      </c>
      <c r="I309" s="148" t="s">
        <v>32</v>
      </c>
      <c r="J309" s="147" t="s">
        <v>33</v>
      </c>
      <c r="K309" s="148">
        <v>0</v>
      </c>
      <c r="L309" s="148" t="s">
        <v>32</v>
      </c>
      <c r="M309" s="147">
        <v>42671</v>
      </c>
      <c r="N309" s="29" t="str">
        <f t="shared" si="57"/>
        <v/>
      </c>
      <c r="O309" s="29" t="str">
        <f t="shared" si="58"/>
        <v/>
      </c>
      <c r="P309" s="29" t="str">
        <f t="shared" si="59"/>
        <v/>
      </c>
      <c r="Q309" s="29">
        <f t="shared" si="60"/>
        <v>1135703</v>
      </c>
      <c r="R309" s="29" t="str">
        <f t="shared" si="61"/>
        <v/>
      </c>
      <c r="S309" s="29" t="str">
        <f t="shared" si="62"/>
        <v/>
      </c>
      <c r="T309" s="29">
        <f t="shared" si="63"/>
        <v>1135703</v>
      </c>
      <c r="U309" s="40">
        <v>1135703</v>
      </c>
      <c r="V309" s="40"/>
      <c r="W309" s="54" t="s">
        <v>157</v>
      </c>
      <c r="X309" s="29" t="s">
        <v>158</v>
      </c>
      <c r="Y309" s="146">
        <v>167.48</v>
      </c>
      <c r="Z309" s="33">
        <v>214.38</v>
      </c>
      <c r="AA309" s="34">
        <f t="shared" si="67"/>
        <v>0.28000000000000003</v>
      </c>
      <c r="AB309" s="33">
        <f t="shared" si="64"/>
        <v>214.38</v>
      </c>
      <c r="AC309" s="34">
        <f t="shared" si="68"/>
        <v>0.2800303796742783</v>
      </c>
      <c r="AD309" s="145">
        <f t="shared" si="56"/>
        <v>178.65</v>
      </c>
      <c r="AE309" s="105">
        <v>139.56700000000001</v>
      </c>
      <c r="AF309" s="34" t="s">
        <v>36</v>
      </c>
      <c r="AG309" s="34" t="s">
        <v>36</v>
      </c>
      <c r="AH309" s="34" t="s">
        <v>36</v>
      </c>
      <c r="AI309" s="29">
        <v>0.01</v>
      </c>
      <c r="AJ309" s="29">
        <v>5.5999999999999999E-5</v>
      </c>
      <c r="AK309" s="29">
        <v>0</v>
      </c>
      <c r="AL309" s="29">
        <v>0</v>
      </c>
      <c r="AM309" s="29" t="s">
        <v>28</v>
      </c>
      <c r="AN309" s="158" t="s">
        <v>28</v>
      </c>
      <c r="AO309" s="29" t="s">
        <v>28</v>
      </c>
      <c r="AP309" s="29">
        <v>150</v>
      </c>
      <c r="AQ309" s="29">
        <v>285</v>
      </c>
      <c r="AR309" s="29">
        <v>260</v>
      </c>
      <c r="AS309" s="29">
        <v>290</v>
      </c>
      <c r="AT309" s="29">
        <v>1.5</v>
      </c>
      <c r="AU309" s="144">
        <v>2.1489000000000001E-2</v>
      </c>
      <c r="AV309" s="36" t="s">
        <v>28</v>
      </c>
      <c r="AW309" s="102" t="s">
        <v>33</v>
      </c>
      <c r="AX309" s="129" t="s">
        <v>33</v>
      </c>
      <c r="AY309" s="106">
        <v>107542</v>
      </c>
      <c r="BD309" t="s">
        <v>206</v>
      </c>
      <c r="BE309" t="s">
        <v>4337</v>
      </c>
      <c r="BF309" t="s">
        <v>4739</v>
      </c>
      <c r="BH309" t="str">
        <f t="shared" si="69"/>
        <v/>
      </c>
      <c r="BJ309" t="str">
        <f t="shared" si="70"/>
        <v>OK</v>
      </c>
      <c r="BK309" s="130">
        <v>214.38</v>
      </c>
      <c r="BL309" s="130" t="s">
        <v>37</v>
      </c>
      <c r="BM309" s="131" t="s">
        <v>33</v>
      </c>
      <c r="BN309" s="131" t="e">
        <v>#VALUE!</v>
      </c>
      <c r="BO309" t="e">
        <v>#N/A</v>
      </c>
      <c r="BP309">
        <v>19650</v>
      </c>
    </row>
    <row r="310" spans="1:68" ht="37.799999999999997" x14ac:dyDescent="0.3">
      <c r="A310" s="1"/>
      <c r="B310" s="47">
        <v>236</v>
      </c>
      <c r="C310" s="45">
        <v>1045464</v>
      </c>
      <c r="D310" s="40" t="s">
        <v>33</v>
      </c>
      <c r="E310" s="40"/>
      <c r="F310" s="31" t="s">
        <v>211</v>
      </c>
      <c r="G310" s="37" t="s">
        <v>42</v>
      </c>
      <c r="H310" s="70" t="s">
        <v>62</v>
      </c>
      <c r="I310" s="148" t="s">
        <v>32</v>
      </c>
      <c r="J310" s="147" t="s">
        <v>33</v>
      </c>
      <c r="K310" s="148">
        <v>0</v>
      </c>
      <c r="L310" s="148" t="s">
        <v>32</v>
      </c>
      <c r="M310" s="147" t="s">
        <v>33</v>
      </c>
      <c r="N310" s="29" t="str">
        <f t="shared" si="57"/>
        <v/>
      </c>
      <c r="O310" s="29" t="str">
        <f t="shared" si="58"/>
        <v/>
      </c>
      <c r="P310" s="29" t="str">
        <f t="shared" si="59"/>
        <v/>
      </c>
      <c r="Q310" s="29">
        <f t="shared" si="60"/>
        <v>1135704</v>
      </c>
      <c r="R310" s="29" t="str">
        <f t="shared" si="61"/>
        <v/>
      </c>
      <c r="S310" s="29" t="str">
        <f t="shared" si="62"/>
        <v/>
      </c>
      <c r="T310" s="29">
        <f t="shared" si="63"/>
        <v>1135704</v>
      </c>
      <c r="U310" s="40">
        <v>1135704</v>
      </c>
      <c r="V310" s="40"/>
      <c r="W310" s="38" t="s">
        <v>157</v>
      </c>
      <c r="X310" s="29" t="s">
        <v>158</v>
      </c>
      <c r="Y310" s="146">
        <v>210.04</v>
      </c>
      <c r="Z310" s="33">
        <v>268.85000000000002</v>
      </c>
      <c r="AA310" s="34">
        <f t="shared" si="67"/>
        <v>0.28000000000000003</v>
      </c>
      <c r="AB310" s="33">
        <f t="shared" si="64"/>
        <v>268.85000000000002</v>
      </c>
      <c r="AC310" s="34">
        <f t="shared" si="68"/>
        <v>0.27999862882999216</v>
      </c>
      <c r="AD310" s="145">
        <f t="shared" si="56"/>
        <v>224.042</v>
      </c>
      <c r="AE310" s="105">
        <v>175.03299999999999</v>
      </c>
      <c r="AF310" s="34" t="s">
        <v>36</v>
      </c>
      <c r="AG310" s="34" t="s">
        <v>36</v>
      </c>
      <c r="AH310" s="34" t="s">
        <v>36</v>
      </c>
      <c r="AI310" s="29">
        <v>0.03</v>
      </c>
      <c r="AJ310" s="29">
        <v>1.6899999999999999E-4</v>
      </c>
      <c r="AK310" s="29">
        <v>2800</v>
      </c>
      <c r="AL310" s="29">
        <v>0</v>
      </c>
      <c r="AM310" s="29" t="s">
        <v>28</v>
      </c>
      <c r="AN310" s="158" t="s">
        <v>28</v>
      </c>
      <c r="AO310" s="29" t="s">
        <v>28</v>
      </c>
      <c r="AP310" s="29">
        <v>80</v>
      </c>
      <c r="AQ310" s="29">
        <v>280</v>
      </c>
      <c r="AR310" s="29">
        <v>253</v>
      </c>
      <c r="AS310" s="29">
        <v>290</v>
      </c>
      <c r="AT310" s="29">
        <v>2.4</v>
      </c>
      <c r="AU310" s="144">
        <v>2.0544E-2</v>
      </c>
      <c r="AV310" s="36" t="s">
        <v>28</v>
      </c>
      <c r="AW310" s="102" t="s">
        <v>33</v>
      </c>
      <c r="AX310" s="129" t="s">
        <v>33</v>
      </c>
      <c r="AY310" s="106">
        <v>236252</v>
      </c>
      <c r="BD310" t="s">
        <v>29</v>
      </c>
      <c r="BE310" t="s">
        <v>4337</v>
      </c>
      <c r="BF310" t="s">
        <v>4739</v>
      </c>
      <c r="BH310" t="str">
        <f t="shared" si="69"/>
        <v>AV</v>
      </c>
      <c r="BJ310" t="str">
        <f t="shared" si="70"/>
        <v>OK</v>
      </c>
      <c r="BK310" s="130">
        <v>268.85000000000002</v>
      </c>
      <c r="BL310" s="130" t="s">
        <v>37</v>
      </c>
      <c r="BM310" s="131" t="s">
        <v>33</v>
      </c>
      <c r="BN310" s="131" t="e">
        <v>#VALUE!</v>
      </c>
      <c r="BO310">
        <v>268.85000000000002</v>
      </c>
      <c r="BP310">
        <v>7685</v>
      </c>
    </row>
    <row r="311" spans="1:68" ht="25.2" x14ac:dyDescent="0.3">
      <c r="A311" s="1"/>
      <c r="B311" s="47">
        <v>237</v>
      </c>
      <c r="C311" s="45">
        <v>1045489</v>
      </c>
      <c r="D311" s="40" t="s">
        <v>33</v>
      </c>
      <c r="E311" s="40"/>
      <c r="F311" s="39" t="s">
        <v>212</v>
      </c>
      <c r="G311" s="29" t="s">
        <v>47</v>
      </c>
      <c r="H311" s="70"/>
      <c r="I311" s="148" t="s">
        <v>32</v>
      </c>
      <c r="J311" s="147" t="s">
        <v>33</v>
      </c>
      <c r="K311" s="148">
        <v>0</v>
      </c>
      <c r="L311" s="148" t="s">
        <v>32</v>
      </c>
      <c r="M311" s="147" t="s">
        <v>33</v>
      </c>
      <c r="N311" s="29" t="str">
        <f t="shared" si="57"/>
        <v/>
      </c>
      <c r="O311" s="29" t="str">
        <f t="shared" si="58"/>
        <v/>
      </c>
      <c r="P311" s="29" t="str">
        <f t="shared" si="59"/>
        <v/>
      </c>
      <c r="Q311" s="29" t="str">
        <f t="shared" si="60"/>
        <v/>
      </c>
      <c r="R311" s="29" t="str">
        <f t="shared" si="61"/>
        <v/>
      </c>
      <c r="S311" s="29" t="str">
        <f t="shared" si="62"/>
        <v/>
      </c>
      <c r="T311" s="29" t="str">
        <f t="shared" si="63"/>
        <v/>
      </c>
      <c r="U311" s="40" t="s">
        <v>33</v>
      </c>
      <c r="V311" s="40"/>
      <c r="W311" s="38" t="s">
        <v>3785</v>
      </c>
      <c r="X311" s="29" t="s">
        <v>158</v>
      </c>
      <c r="Y311" s="146">
        <v>610</v>
      </c>
      <c r="Z311" s="33">
        <v>781</v>
      </c>
      <c r="AA311" s="34">
        <f t="shared" si="67"/>
        <v>0.28000000000000003</v>
      </c>
      <c r="AB311" s="33" t="str">
        <f t="shared" si="64"/>
        <v>По запросу</v>
      </c>
      <c r="AC311" s="34">
        <f t="shared" si="68"/>
        <v>0.2803280526741328</v>
      </c>
      <c r="AD311" s="145">
        <f t="shared" si="56"/>
        <v>650.83299999999997</v>
      </c>
      <c r="AE311" s="105">
        <v>508.33300000000003</v>
      </c>
      <c r="AF311" s="34" t="s">
        <v>36</v>
      </c>
      <c r="AG311" s="34" t="s">
        <v>36</v>
      </c>
      <c r="AH311" s="34" t="s">
        <v>36</v>
      </c>
      <c r="AI311" s="29">
        <v>0.05</v>
      </c>
      <c r="AJ311" s="29">
        <v>2.22E-4</v>
      </c>
      <c r="AK311" s="29">
        <v>0</v>
      </c>
      <c r="AL311" s="29">
        <v>0</v>
      </c>
      <c r="AM311" s="29" t="s">
        <v>28</v>
      </c>
      <c r="AN311" s="44" t="s">
        <v>27</v>
      </c>
      <c r="AO311" s="29" t="s">
        <v>28</v>
      </c>
      <c r="AP311" s="29">
        <v>70</v>
      </c>
      <c r="AQ311" s="29">
        <v>280</v>
      </c>
      <c r="AR311" s="29">
        <v>250</v>
      </c>
      <c r="AS311" s="29">
        <v>295</v>
      </c>
      <c r="AT311" s="29">
        <v>3.5</v>
      </c>
      <c r="AU311" s="144">
        <v>2.0650000000000002E-2</v>
      </c>
      <c r="AV311" s="36" t="s">
        <v>28</v>
      </c>
      <c r="AW311" s="102" t="s">
        <v>33</v>
      </c>
      <c r="AX311" s="129" t="s">
        <v>33</v>
      </c>
      <c r="AY311" s="106">
        <v>62711</v>
      </c>
      <c r="BD311" t="s">
        <v>29</v>
      </c>
      <c r="BE311" t="s">
        <v>4337</v>
      </c>
      <c r="BF311" t="s">
        <v>4739</v>
      </c>
      <c r="BH311" t="str">
        <f t="shared" si="69"/>
        <v/>
      </c>
      <c r="BJ311" t="e">
        <f t="shared" si="70"/>
        <v>#VALUE!</v>
      </c>
      <c r="BK311" s="130" t="s">
        <v>5302</v>
      </c>
      <c r="BL311" s="130" t="e">
        <v>#VALUE!</v>
      </c>
      <c r="BM311" s="131" t="s">
        <v>33</v>
      </c>
      <c r="BN311" s="131" t="e">
        <v>#VALUE!</v>
      </c>
      <c r="BO311" t="e">
        <v>#N/A</v>
      </c>
      <c r="BP311">
        <v>2446</v>
      </c>
    </row>
    <row r="312" spans="1:68" ht="25.2" x14ac:dyDescent="0.3">
      <c r="A312" s="1"/>
      <c r="B312" s="47">
        <v>238</v>
      </c>
      <c r="C312" s="45">
        <v>1045490</v>
      </c>
      <c r="D312" s="40" t="s">
        <v>33</v>
      </c>
      <c r="E312" s="40"/>
      <c r="F312" s="31" t="s">
        <v>213</v>
      </c>
      <c r="G312" s="37" t="s">
        <v>42</v>
      </c>
      <c r="H312" s="70" t="s">
        <v>4779</v>
      </c>
      <c r="I312" s="148" t="s">
        <v>32</v>
      </c>
      <c r="J312" s="147" t="s">
        <v>33</v>
      </c>
      <c r="K312" s="148">
        <v>0</v>
      </c>
      <c r="L312" s="148" t="s">
        <v>32</v>
      </c>
      <c r="M312" s="147" t="s">
        <v>33</v>
      </c>
      <c r="N312" s="29" t="str">
        <f t="shared" si="57"/>
        <v/>
      </c>
      <c r="O312" s="29" t="str">
        <f t="shared" si="58"/>
        <v/>
      </c>
      <c r="P312" s="29" t="str">
        <f t="shared" si="59"/>
        <v/>
      </c>
      <c r="Q312" s="29" t="str">
        <f t="shared" si="60"/>
        <v/>
      </c>
      <c r="R312" s="29" t="str">
        <f t="shared" si="61"/>
        <v/>
      </c>
      <c r="S312" s="29" t="str">
        <f t="shared" si="62"/>
        <v/>
      </c>
      <c r="T312" s="29" t="str">
        <f t="shared" si="63"/>
        <v/>
      </c>
      <c r="U312" s="40" t="s">
        <v>33</v>
      </c>
      <c r="V312" s="40"/>
      <c r="W312" s="38" t="s">
        <v>3785</v>
      </c>
      <c r="X312" s="29" t="s">
        <v>158</v>
      </c>
      <c r="Y312" s="146">
        <v>811</v>
      </c>
      <c r="Z312" s="33">
        <v>1038</v>
      </c>
      <c r="AA312" s="34">
        <f t="shared" si="67"/>
        <v>0.28000000000000003</v>
      </c>
      <c r="AB312" s="33" t="str">
        <f t="shared" si="64"/>
        <v>По запросу</v>
      </c>
      <c r="AC312" s="34">
        <f t="shared" si="68"/>
        <v>0.27990198762120233</v>
      </c>
      <c r="AD312" s="145">
        <f t="shared" si="56"/>
        <v>865</v>
      </c>
      <c r="AE312" s="105">
        <v>675.83299999999997</v>
      </c>
      <c r="AF312" s="34" t="s">
        <v>36</v>
      </c>
      <c r="AG312" s="34" t="s">
        <v>36</v>
      </c>
      <c r="AH312" s="34" t="s">
        <v>36</v>
      </c>
      <c r="AI312" s="29">
        <v>7.0000000000000007E-2</v>
      </c>
      <c r="AJ312" s="29">
        <v>4.5399999999999998E-4</v>
      </c>
      <c r="AK312" s="29">
        <v>82</v>
      </c>
      <c r="AL312" s="29">
        <v>0</v>
      </c>
      <c r="AM312" s="29" t="s">
        <v>28</v>
      </c>
      <c r="AN312" s="158" t="s">
        <v>28</v>
      </c>
      <c r="AO312" s="29" t="s">
        <v>28</v>
      </c>
      <c r="AP312" s="29">
        <v>35</v>
      </c>
      <c r="AQ312" s="29">
        <v>75</v>
      </c>
      <c r="AR312" s="29">
        <v>65</v>
      </c>
      <c r="AS312" s="29">
        <v>65</v>
      </c>
      <c r="AT312" s="29">
        <v>2.4500000000000002</v>
      </c>
      <c r="AU312" s="144">
        <v>3.1700000000000001E-4</v>
      </c>
      <c r="AV312" s="36" t="s">
        <v>28</v>
      </c>
      <c r="AW312" s="102" t="s">
        <v>33</v>
      </c>
      <c r="AX312" s="129" t="s">
        <v>33</v>
      </c>
      <c r="AY312" s="106">
        <v>59872</v>
      </c>
      <c r="BD312" t="s">
        <v>29</v>
      </c>
      <c r="BE312" t="s">
        <v>4338</v>
      </c>
      <c r="BF312" t="s">
        <v>4739</v>
      </c>
      <c r="BH312" t="str">
        <f t="shared" si="69"/>
        <v>AV</v>
      </c>
      <c r="BJ312" t="e">
        <f t="shared" si="70"/>
        <v>#VALUE!</v>
      </c>
      <c r="BK312" s="130" t="s">
        <v>5289</v>
      </c>
      <c r="BL312" s="130" t="e">
        <v>#VALUE!</v>
      </c>
      <c r="BM312" s="131" t="s">
        <v>33</v>
      </c>
      <c r="BN312" s="131" t="e">
        <v>#VALUE!</v>
      </c>
      <c r="BO312" t="s">
        <v>5289</v>
      </c>
      <c r="BP312">
        <v>1163</v>
      </c>
    </row>
    <row r="313" spans="1:68" ht="25.2" x14ac:dyDescent="0.3">
      <c r="A313" s="1"/>
      <c r="B313" s="47">
        <v>239</v>
      </c>
      <c r="C313" s="45">
        <v>1085087</v>
      </c>
      <c r="D313" s="29"/>
      <c r="E313" s="29"/>
      <c r="F313" s="31" t="s">
        <v>214</v>
      </c>
      <c r="G313" s="37" t="s">
        <v>47</v>
      </c>
      <c r="H313" s="70" t="s">
        <v>4779</v>
      </c>
      <c r="I313" s="148" t="s">
        <v>32</v>
      </c>
      <c r="J313" s="147" t="s">
        <v>33</v>
      </c>
      <c r="K313" s="148">
        <v>0</v>
      </c>
      <c r="L313" s="148" t="s">
        <v>32</v>
      </c>
      <c r="M313" s="147">
        <v>42521</v>
      </c>
      <c r="N313" s="29" t="str">
        <f t="shared" si="57"/>
        <v/>
      </c>
      <c r="O313" s="29" t="str">
        <f t="shared" si="58"/>
        <v/>
      </c>
      <c r="P313" s="29" t="str">
        <f t="shared" si="59"/>
        <v/>
      </c>
      <c r="Q313" s="29" t="str">
        <f t="shared" si="60"/>
        <v/>
      </c>
      <c r="R313" s="29" t="str">
        <f t="shared" si="61"/>
        <v/>
      </c>
      <c r="S313" s="29" t="str">
        <f t="shared" si="62"/>
        <v/>
      </c>
      <c r="T313" s="29" t="str">
        <f t="shared" si="63"/>
        <v/>
      </c>
      <c r="U313" s="29"/>
      <c r="V313" s="29"/>
      <c r="W313" s="38" t="s">
        <v>3785</v>
      </c>
      <c r="X313" s="29" t="s">
        <v>158</v>
      </c>
      <c r="Y313" s="146">
        <v>2247</v>
      </c>
      <c r="Z313" s="33">
        <v>2877</v>
      </c>
      <c r="AA313" s="34">
        <f t="shared" si="67"/>
        <v>0.28000000000000003</v>
      </c>
      <c r="AB313" s="33" t="str">
        <f t="shared" si="64"/>
        <v>По запросу</v>
      </c>
      <c r="AC313" s="34">
        <f t="shared" si="68"/>
        <v>0.28037383177570091</v>
      </c>
      <c r="AD313" s="145">
        <f t="shared" si="56"/>
        <v>2397.5</v>
      </c>
      <c r="AE313" s="105">
        <v>1872.5</v>
      </c>
      <c r="AF313" s="34" t="s">
        <v>36</v>
      </c>
      <c r="AG313" s="34" t="s">
        <v>36</v>
      </c>
      <c r="AH313" s="34" t="s">
        <v>36</v>
      </c>
      <c r="AI313" s="29">
        <v>0.13900000000000001</v>
      </c>
      <c r="AJ313" s="29">
        <v>1.191E-3</v>
      </c>
      <c r="AK313" s="29">
        <v>52</v>
      </c>
      <c r="AL313" s="29">
        <v>0</v>
      </c>
      <c r="AM313" s="29" t="s">
        <v>28</v>
      </c>
      <c r="AN313" s="158" t="s">
        <v>28</v>
      </c>
      <c r="AO313" s="29" t="s">
        <v>28</v>
      </c>
      <c r="AP313" s="29">
        <v>18</v>
      </c>
      <c r="AQ313" s="29">
        <v>280</v>
      </c>
      <c r="AR313" s="29">
        <v>280</v>
      </c>
      <c r="AS313" s="29">
        <v>250</v>
      </c>
      <c r="AT313" s="29">
        <v>2.5019999999999998</v>
      </c>
      <c r="AU313" s="144">
        <v>1.9599999999999999E-2</v>
      </c>
      <c r="AV313" s="36" t="s">
        <v>28</v>
      </c>
      <c r="AW313" s="102">
        <v>42521</v>
      </c>
      <c r="AX313" s="129" t="s">
        <v>33</v>
      </c>
      <c r="AY313" s="106">
        <v>4294</v>
      </c>
      <c r="BD313" t="s">
        <v>29</v>
      </c>
      <c r="BE313" t="s">
        <v>4337</v>
      </c>
      <c r="BF313" t="s">
        <v>4739</v>
      </c>
      <c r="BH313" t="str">
        <f t="shared" si="69"/>
        <v>AV</v>
      </c>
      <c r="BJ313" t="e">
        <f t="shared" si="70"/>
        <v>#VALUE!</v>
      </c>
      <c r="BK313" s="130" t="s">
        <v>5289</v>
      </c>
      <c r="BL313" s="130" t="e">
        <v>#VALUE!</v>
      </c>
      <c r="BM313" s="131" t="s">
        <v>33</v>
      </c>
      <c r="BN313" s="131" t="e">
        <v>#VALUE!</v>
      </c>
      <c r="BO313" t="s">
        <v>5289</v>
      </c>
      <c r="BP313">
        <v>18</v>
      </c>
    </row>
    <row r="314" spans="1:68" ht="37.799999999999997" x14ac:dyDescent="0.3">
      <c r="A314" s="1"/>
      <c r="B314" s="47">
        <v>240</v>
      </c>
      <c r="C314" s="45">
        <v>1008679</v>
      </c>
      <c r="D314" s="45"/>
      <c r="E314" s="40"/>
      <c r="F314" s="31" t="s">
        <v>215</v>
      </c>
      <c r="G314" s="29" t="s">
        <v>42</v>
      </c>
      <c r="H314" s="70" t="s">
        <v>62</v>
      </c>
      <c r="I314" s="148" t="s">
        <v>32</v>
      </c>
      <c r="J314" s="147" t="s">
        <v>33</v>
      </c>
      <c r="K314" s="148">
        <v>0</v>
      </c>
      <c r="L314" s="148" t="s">
        <v>32</v>
      </c>
      <c r="M314" s="147" t="s">
        <v>33</v>
      </c>
      <c r="N314" s="29" t="str">
        <f t="shared" si="57"/>
        <v/>
      </c>
      <c r="O314" s="29" t="str">
        <f t="shared" si="58"/>
        <v/>
      </c>
      <c r="P314" s="29" t="str">
        <f t="shared" si="59"/>
        <v/>
      </c>
      <c r="Q314" s="29">
        <f t="shared" si="60"/>
        <v>1135705</v>
      </c>
      <c r="R314" s="29" t="str">
        <f t="shared" si="61"/>
        <v/>
      </c>
      <c r="S314" s="29" t="str">
        <f t="shared" si="62"/>
        <v/>
      </c>
      <c r="T314" s="29">
        <f t="shared" si="63"/>
        <v>1135705</v>
      </c>
      <c r="U314" s="45">
        <v>1135705</v>
      </c>
      <c r="V314" s="45"/>
      <c r="W314" s="38" t="s">
        <v>157</v>
      </c>
      <c r="X314" s="29" t="s">
        <v>158</v>
      </c>
      <c r="Y314" s="146">
        <v>415.8</v>
      </c>
      <c r="Z314" s="33">
        <v>532</v>
      </c>
      <c r="AA314" s="34">
        <f t="shared" si="67"/>
        <v>0.27900000000000003</v>
      </c>
      <c r="AB314" s="33">
        <f t="shared" si="64"/>
        <v>532</v>
      </c>
      <c r="AC314" s="34">
        <f t="shared" si="68"/>
        <v>0.27946031746031752</v>
      </c>
      <c r="AD314" s="145">
        <f t="shared" si="56"/>
        <v>443.33300000000003</v>
      </c>
      <c r="AE314" s="105">
        <v>346.5</v>
      </c>
      <c r="AF314" s="34" t="s">
        <v>36</v>
      </c>
      <c r="AG314" s="34" t="s">
        <v>36</v>
      </c>
      <c r="AH314" s="34" t="s">
        <v>36</v>
      </c>
      <c r="AI314" s="29">
        <v>8.0000000000000002E-3</v>
      </c>
      <c r="AJ314" s="29">
        <v>4.6E-5</v>
      </c>
      <c r="AK314" s="29">
        <v>1102</v>
      </c>
      <c r="AL314" s="29">
        <v>0</v>
      </c>
      <c r="AM314" s="29" t="s">
        <v>28</v>
      </c>
      <c r="AN314" s="158" t="s">
        <v>28</v>
      </c>
      <c r="AO314" s="29" t="s">
        <v>28</v>
      </c>
      <c r="AP314" s="29">
        <v>100</v>
      </c>
      <c r="AQ314" s="29">
        <v>280</v>
      </c>
      <c r="AR314" s="29">
        <v>187</v>
      </c>
      <c r="AS314" s="29">
        <v>107</v>
      </c>
      <c r="AT314" s="29">
        <v>0.8</v>
      </c>
      <c r="AU314" s="144">
        <v>5.6030000000000003E-3</v>
      </c>
      <c r="AV314" s="36" t="s">
        <v>28</v>
      </c>
      <c r="AW314" s="102" t="s">
        <v>33</v>
      </c>
      <c r="AX314" s="129" t="s">
        <v>33</v>
      </c>
      <c r="AY314" t="e">
        <f>AX314-#REF!</f>
        <v>#VALUE!</v>
      </c>
      <c r="BD314" t="s">
        <v>186</v>
      </c>
      <c r="BE314" t="s">
        <v>4364</v>
      </c>
      <c r="BF314" t="s">
        <v>4747</v>
      </c>
      <c r="BH314" t="str">
        <f t="shared" si="69"/>
        <v>AV</v>
      </c>
      <c r="BJ314" t="str">
        <f t="shared" si="70"/>
        <v>OK</v>
      </c>
      <c r="BK314" s="130">
        <v>532</v>
      </c>
      <c r="BL314" s="130" t="s">
        <v>37</v>
      </c>
      <c r="BM314" s="131" t="s">
        <v>33</v>
      </c>
      <c r="BN314" s="131" t="e">
        <v>#VALUE!</v>
      </c>
      <c r="BO314">
        <v>532</v>
      </c>
      <c r="BP314">
        <v>97009</v>
      </c>
    </row>
    <row r="315" spans="1:68" ht="37.799999999999997" x14ac:dyDescent="0.3">
      <c r="A315" s="1"/>
      <c r="B315" s="47">
        <v>241</v>
      </c>
      <c r="C315" s="45">
        <v>1008680</v>
      </c>
      <c r="D315" s="45"/>
      <c r="E315" s="40"/>
      <c r="F315" s="31" t="s">
        <v>216</v>
      </c>
      <c r="G315" s="29" t="s">
        <v>42</v>
      </c>
      <c r="H315" s="70" t="s">
        <v>62</v>
      </c>
      <c r="I315" s="148" t="s">
        <v>32</v>
      </c>
      <c r="J315" s="147" t="s">
        <v>33</v>
      </c>
      <c r="K315" s="148">
        <v>0</v>
      </c>
      <c r="L315" s="148" t="s">
        <v>32</v>
      </c>
      <c r="M315" s="147" t="s">
        <v>33</v>
      </c>
      <c r="N315" s="29" t="str">
        <f t="shared" si="57"/>
        <v/>
      </c>
      <c r="O315" s="29" t="str">
        <f t="shared" si="58"/>
        <v/>
      </c>
      <c r="P315" s="29" t="str">
        <f t="shared" si="59"/>
        <v/>
      </c>
      <c r="Q315" s="29">
        <f t="shared" si="60"/>
        <v>1135706</v>
      </c>
      <c r="R315" s="29" t="str">
        <f t="shared" si="61"/>
        <v/>
      </c>
      <c r="S315" s="29" t="str">
        <f t="shared" si="62"/>
        <v/>
      </c>
      <c r="T315" s="29">
        <f t="shared" si="63"/>
        <v>1135706</v>
      </c>
      <c r="U315" s="45">
        <v>1135706</v>
      </c>
      <c r="V315" s="45"/>
      <c r="W315" s="38" t="s">
        <v>157</v>
      </c>
      <c r="X315" s="29" t="s">
        <v>158</v>
      </c>
      <c r="Y315" s="146">
        <v>547</v>
      </c>
      <c r="Z315" s="33">
        <v>701</v>
      </c>
      <c r="AA315" s="34">
        <f t="shared" si="67"/>
        <v>0.28199999999999997</v>
      </c>
      <c r="AB315" s="33">
        <f t="shared" si="64"/>
        <v>701</v>
      </c>
      <c r="AC315" s="34">
        <f t="shared" si="68"/>
        <v>0.28153731739474763</v>
      </c>
      <c r="AD315" s="145">
        <f t="shared" si="56"/>
        <v>584.16700000000003</v>
      </c>
      <c r="AE315" s="105">
        <v>455.83300000000003</v>
      </c>
      <c r="AF315" s="34" t="s">
        <v>36</v>
      </c>
      <c r="AG315" s="34" t="s">
        <v>36</v>
      </c>
      <c r="AH315" s="34" t="s">
        <v>36</v>
      </c>
      <c r="AI315" s="29">
        <v>1.2E-2</v>
      </c>
      <c r="AJ315" s="29">
        <v>7.3999999999999996E-5</v>
      </c>
      <c r="AK315" s="29">
        <v>8648</v>
      </c>
      <c r="AL315" s="29">
        <v>0</v>
      </c>
      <c r="AM315" s="29" t="s">
        <v>28</v>
      </c>
      <c r="AN315" s="158" t="s">
        <v>28</v>
      </c>
      <c r="AO315" s="29" t="s">
        <v>28</v>
      </c>
      <c r="AP315" s="29">
        <v>40</v>
      </c>
      <c r="AQ315" s="29">
        <v>280</v>
      </c>
      <c r="AR315" s="29">
        <v>187</v>
      </c>
      <c r="AS315" s="29">
        <v>107</v>
      </c>
      <c r="AT315" s="29">
        <v>0.48</v>
      </c>
      <c r="AU315" s="144">
        <v>5.6030000000000003E-3</v>
      </c>
      <c r="AV315" s="36" t="s">
        <v>28</v>
      </c>
      <c r="AW315" s="102" t="s">
        <v>33</v>
      </c>
      <c r="AX315" s="129" t="s">
        <v>33</v>
      </c>
      <c r="AY315" t="e">
        <f>AX315-#REF!</f>
        <v>#VALUE!</v>
      </c>
      <c r="BD315" t="s">
        <v>186</v>
      </c>
      <c r="BE315" t="s">
        <v>4364</v>
      </c>
      <c r="BF315" t="s">
        <v>4747</v>
      </c>
      <c r="BH315" t="str">
        <f t="shared" si="69"/>
        <v>AV</v>
      </c>
      <c r="BJ315" t="str">
        <f t="shared" si="70"/>
        <v>OK</v>
      </c>
      <c r="BK315" s="130">
        <v>701</v>
      </c>
      <c r="BL315" s="130" t="s">
        <v>37</v>
      </c>
      <c r="BM315" s="131" t="s">
        <v>33</v>
      </c>
      <c r="BN315" s="131" t="e">
        <v>#VALUE!</v>
      </c>
      <c r="BO315">
        <v>701</v>
      </c>
      <c r="BP315">
        <v>50046</v>
      </c>
    </row>
    <row r="316" spans="1:68" ht="37.799999999999997" x14ac:dyDescent="0.3">
      <c r="A316" s="1"/>
      <c r="B316" s="47">
        <v>242</v>
      </c>
      <c r="C316" s="45">
        <v>1008681</v>
      </c>
      <c r="D316" s="45"/>
      <c r="E316" s="40"/>
      <c r="F316" s="31" t="s">
        <v>217</v>
      </c>
      <c r="G316" s="29" t="s">
        <v>42</v>
      </c>
      <c r="H316" s="70" t="s">
        <v>62</v>
      </c>
      <c r="I316" s="148" t="s">
        <v>32</v>
      </c>
      <c r="J316" s="147" t="s">
        <v>33</v>
      </c>
      <c r="K316" s="148">
        <v>0</v>
      </c>
      <c r="L316" s="148" t="s">
        <v>32</v>
      </c>
      <c r="M316" s="147" t="s">
        <v>33</v>
      </c>
      <c r="N316" s="29" t="str">
        <f t="shared" si="57"/>
        <v/>
      </c>
      <c r="O316" s="29" t="str">
        <f t="shared" si="58"/>
        <v/>
      </c>
      <c r="P316" s="29" t="str">
        <f t="shared" si="59"/>
        <v/>
      </c>
      <c r="Q316" s="29">
        <f t="shared" si="60"/>
        <v>1135707</v>
      </c>
      <c r="R316" s="29" t="str">
        <f t="shared" si="61"/>
        <v/>
      </c>
      <c r="S316" s="29" t="str">
        <f t="shared" si="62"/>
        <v/>
      </c>
      <c r="T316" s="29">
        <f t="shared" si="63"/>
        <v>1135707</v>
      </c>
      <c r="U316" s="45">
        <v>1135707</v>
      </c>
      <c r="V316" s="45"/>
      <c r="W316" s="38" t="s">
        <v>157</v>
      </c>
      <c r="X316" s="29" t="s">
        <v>158</v>
      </c>
      <c r="Y316" s="146">
        <v>764</v>
      </c>
      <c r="Z316" s="33">
        <v>977</v>
      </c>
      <c r="AA316" s="34">
        <f t="shared" ref="AA316:AA347" si="71">ROUND(Z316/Y316-1,3)</f>
        <v>0.27900000000000003</v>
      </c>
      <c r="AB316" s="33">
        <f t="shared" si="64"/>
        <v>977</v>
      </c>
      <c r="AC316" s="34">
        <f t="shared" ref="AC316:AC347" si="72">(AD316-AE316)/AE316</f>
        <v>0.27879566555200758</v>
      </c>
      <c r="AD316" s="145">
        <f t="shared" si="56"/>
        <v>814.16700000000003</v>
      </c>
      <c r="AE316" s="105">
        <v>636.66700000000003</v>
      </c>
      <c r="AF316" s="34" t="s">
        <v>36</v>
      </c>
      <c r="AG316" s="34" t="s">
        <v>36</v>
      </c>
      <c r="AH316" s="34" t="s">
        <v>36</v>
      </c>
      <c r="AI316" s="29">
        <v>2.1999999999999999E-2</v>
      </c>
      <c r="AJ316" s="29">
        <v>1E-4</v>
      </c>
      <c r="AK316" s="29">
        <v>915</v>
      </c>
      <c r="AL316" s="29">
        <v>0</v>
      </c>
      <c r="AM316" s="29" t="s">
        <v>28</v>
      </c>
      <c r="AN316" s="158" t="s">
        <v>28</v>
      </c>
      <c r="AO316" s="29" t="s">
        <v>28</v>
      </c>
      <c r="AP316" s="29">
        <v>25</v>
      </c>
      <c r="AQ316" s="29">
        <v>280</v>
      </c>
      <c r="AR316" s="29">
        <v>187</v>
      </c>
      <c r="AS316" s="29">
        <v>107</v>
      </c>
      <c r="AT316" s="29">
        <v>0.55000000000000004</v>
      </c>
      <c r="AU316" s="144">
        <v>5.6030000000000003E-3</v>
      </c>
      <c r="AV316" s="36" t="s">
        <v>28</v>
      </c>
      <c r="AW316" s="102" t="s">
        <v>33</v>
      </c>
      <c r="AX316" s="129" t="s">
        <v>33</v>
      </c>
      <c r="AY316" s="106">
        <v>544151</v>
      </c>
      <c r="BD316" t="s">
        <v>186</v>
      </c>
      <c r="BE316" t="s">
        <v>4364</v>
      </c>
      <c r="BF316" t="s">
        <v>4747</v>
      </c>
      <c r="BH316" t="str">
        <f t="shared" si="69"/>
        <v>AV</v>
      </c>
      <c r="BJ316" t="str">
        <f t="shared" si="70"/>
        <v>OK</v>
      </c>
      <c r="BK316" s="130">
        <v>977</v>
      </c>
      <c r="BL316" s="130" t="s">
        <v>37</v>
      </c>
      <c r="BM316" s="131" t="s">
        <v>33</v>
      </c>
      <c r="BN316" s="131" t="e">
        <v>#VALUE!</v>
      </c>
      <c r="BO316">
        <v>977</v>
      </c>
      <c r="BP316">
        <v>22106</v>
      </c>
    </row>
    <row r="317" spans="1:68" ht="25.2" x14ac:dyDescent="0.3">
      <c r="A317" s="1"/>
      <c r="B317" s="47">
        <v>243</v>
      </c>
      <c r="C317" s="45">
        <v>1001245</v>
      </c>
      <c r="D317" s="40" t="s">
        <v>33</v>
      </c>
      <c r="E317" s="40"/>
      <c r="F317" s="31" t="s">
        <v>4108</v>
      </c>
      <c r="G317" s="29" t="s">
        <v>42</v>
      </c>
      <c r="H317" s="70" t="s">
        <v>59</v>
      </c>
      <c r="I317" s="148" t="s">
        <v>32</v>
      </c>
      <c r="J317" s="147" t="s">
        <v>33</v>
      </c>
      <c r="K317" s="148">
        <v>0</v>
      </c>
      <c r="L317" s="148" t="s">
        <v>32</v>
      </c>
      <c r="M317" s="147" t="s">
        <v>33</v>
      </c>
      <c r="N317" s="29" t="str">
        <f t="shared" si="57"/>
        <v/>
      </c>
      <c r="O317" s="29" t="str">
        <f t="shared" si="58"/>
        <v/>
      </c>
      <c r="P317" s="29" t="str">
        <f t="shared" si="59"/>
        <v/>
      </c>
      <c r="Q317" s="29">
        <f t="shared" si="60"/>
        <v>1135708</v>
      </c>
      <c r="R317" s="29" t="str">
        <f t="shared" si="61"/>
        <v/>
      </c>
      <c r="S317" s="29" t="str">
        <f t="shared" si="62"/>
        <v/>
      </c>
      <c r="T317" s="29">
        <f t="shared" si="63"/>
        <v>1135708</v>
      </c>
      <c r="U317" s="45">
        <v>1135708</v>
      </c>
      <c r="V317" s="45"/>
      <c r="W317" s="38" t="s">
        <v>157</v>
      </c>
      <c r="X317" s="29" t="s">
        <v>158</v>
      </c>
      <c r="Y317" s="146">
        <v>1436</v>
      </c>
      <c r="Z317" s="33">
        <v>1839</v>
      </c>
      <c r="AA317" s="34">
        <f t="shared" si="71"/>
        <v>0.28100000000000003</v>
      </c>
      <c r="AB317" s="33">
        <f t="shared" si="64"/>
        <v>1839</v>
      </c>
      <c r="AC317" s="34">
        <f t="shared" si="72"/>
        <v>0.28064031179935611</v>
      </c>
      <c r="AD317" s="145">
        <f t="shared" si="56"/>
        <v>1532.5</v>
      </c>
      <c r="AE317" s="105">
        <v>1196.6669999999999</v>
      </c>
      <c r="AF317" s="34" t="s">
        <v>36</v>
      </c>
      <c r="AG317" s="34" t="s">
        <v>36</v>
      </c>
      <c r="AH317" s="34" t="s">
        <v>36</v>
      </c>
      <c r="AI317" s="29">
        <v>4.8000000000000001E-2</v>
      </c>
      <c r="AJ317" s="29">
        <v>2.0000000000000001E-4</v>
      </c>
      <c r="AK317" s="29">
        <v>0</v>
      </c>
      <c r="AL317" s="29">
        <v>200</v>
      </c>
      <c r="AM317" s="29" t="s">
        <v>28</v>
      </c>
      <c r="AN317" s="158" t="s">
        <v>28</v>
      </c>
      <c r="AO317" s="29" t="s">
        <v>28</v>
      </c>
      <c r="AP317" s="29">
        <v>10</v>
      </c>
      <c r="AQ317" s="29">
        <v>280</v>
      </c>
      <c r="AR317" s="29">
        <v>187</v>
      </c>
      <c r="AS317" s="29">
        <v>107</v>
      </c>
      <c r="AT317" s="29">
        <v>0.72</v>
      </c>
      <c r="AU317" s="144">
        <v>5.6030000000000003E-3</v>
      </c>
      <c r="AV317" s="36" t="s">
        <v>28</v>
      </c>
      <c r="AW317" s="102" t="s">
        <v>33</v>
      </c>
      <c r="AX317" s="129" t="s">
        <v>33</v>
      </c>
      <c r="AY317" s="106">
        <v>210954</v>
      </c>
      <c r="BD317" t="s">
        <v>186</v>
      </c>
      <c r="BE317" t="s">
        <v>4364</v>
      </c>
      <c r="BF317" t="s">
        <v>4747</v>
      </c>
      <c r="BH317" t="str">
        <f t="shared" si="69"/>
        <v>AV</v>
      </c>
      <c r="BJ317" t="str">
        <f t="shared" si="70"/>
        <v>OK</v>
      </c>
      <c r="BK317" s="130">
        <v>1839</v>
      </c>
      <c r="BL317" s="130" t="s">
        <v>37</v>
      </c>
      <c r="BM317" s="131" t="s">
        <v>33</v>
      </c>
      <c r="BN317" s="131" t="e">
        <v>#VALUE!</v>
      </c>
      <c r="BO317">
        <v>1839</v>
      </c>
      <c r="BP317">
        <v>8713</v>
      </c>
    </row>
    <row r="318" spans="1:68" ht="37.799999999999997" x14ac:dyDescent="0.3">
      <c r="A318" s="1"/>
      <c r="B318" s="47">
        <v>244</v>
      </c>
      <c r="C318" s="45">
        <v>1008683</v>
      </c>
      <c r="D318" s="40" t="s">
        <v>33</v>
      </c>
      <c r="E318" s="40"/>
      <c r="F318" s="31" t="s">
        <v>218</v>
      </c>
      <c r="G318" s="29" t="s">
        <v>42</v>
      </c>
      <c r="H318" s="70" t="s">
        <v>62</v>
      </c>
      <c r="I318" s="148" t="s">
        <v>32</v>
      </c>
      <c r="J318" s="147" t="s">
        <v>33</v>
      </c>
      <c r="K318" s="148">
        <v>0</v>
      </c>
      <c r="L318" s="148" t="s">
        <v>32</v>
      </c>
      <c r="M318" s="147" t="s">
        <v>33</v>
      </c>
      <c r="N318" s="29" t="str">
        <f t="shared" si="57"/>
        <v/>
      </c>
      <c r="O318" s="29" t="str">
        <f t="shared" si="58"/>
        <v/>
      </c>
      <c r="P318" s="29" t="str">
        <f t="shared" si="59"/>
        <v/>
      </c>
      <c r="Q318" s="29">
        <f t="shared" si="60"/>
        <v>1135709</v>
      </c>
      <c r="R318" s="29" t="str">
        <f t="shared" si="61"/>
        <v/>
      </c>
      <c r="S318" s="29" t="str">
        <f t="shared" si="62"/>
        <v/>
      </c>
      <c r="T318" s="29">
        <f t="shared" si="63"/>
        <v>1135709</v>
      </c>
      <c r="U318" s="45">
        <v>1135709</v>
      </c>
      <c r="V318" s="45"/>
      <c r="W318" s="38" t="s">
        <v>157</v>
      </c>
      <c r="X318" s="29" t="s">
        <v>158</v>
      </c>
      <c r="Y318" s="146">
        <v>3042</v>
      </c>
      <c r="Z318" s="33">
        <v>3894</v>
      </c>
      <c r="AA318" s="34">
        <f t="shared" si="71"/>
        <v>0.28000000000000003</v>
      </c>
      <c r="AB318" s="33">
        <f t="shared" si="64"/>
        <v>3894</v>
      </c>
      <c r="AC318" s="34">
        <f t="shared" si="72"/>
        <v>0.28007889546351084</v>
      </c>
      <c r="AD318" s="145">
        <f t="shared" si="56"/>
        <v>3245</v>
      </c>
      <c r="AE318" s="105">
        <v>2535</v>
      </c>
      <c r="AF318" s="34" t="s">
        <v>36</v>
      </c>
      <c r="AG318" s="34" t="s">
        <v>36</v>
      </c>
      <c r="AH318" s="34" t="s">
        <v>36</v>
      </c>
      <c r="AI318" s="29">
        <v>0.09</v>
      </c>
      <c r="AJ318" s="29">
        <v>2.4000000000000001E-4</v>
      </c>
      <c r="AK318" s="29">
        <v>360</v>
      </c>
      <c r="AL318" s="29">
        <v>0</v>
      </c>
      <c r="AM318" s="29" t="s">
        <v>28</v>
      </c>
      <c r="AN318" s="158" t="s">
        <v>28</v>
      </c>
      <c r="AO318" s="29" t="s">
        <v>28</v>
      </c>
      <c r="AP318" s="29">
        <v>10</v>
      </c>
      <c r="AQ318" s="29">
        <v>284</v>
      </c>
      <c r="AR318" s="29">
        <v>190</v>
      </c>
      <c r="AS318" s="29">
        <v>110</v>
      </c>
      <c r="AT318" s="29">
        <v>0.9</v>
      </c>
      <c r="AU318" s="144">
        <v>5.9360000000000003E-3</v>
      </c>
      <c r="AV318" s="36" t="s">
        <v>28</v>
      </c>
      <c r="AW318" s="102" t="s">
        <v>33</v>
      </c>
      <c r="AX318" s="129" t="s">
        <v>33</v>
      </c>
      <c r="AY318" s="106">
        <v>48466</v>
      </c>
      <c r="BD318" t="s">
        <v>186</v>
      </c>
      <c r="BE318" t="s">
        <v>4364</v>
      </c>
      <c r="BF318" t="s">
        <v>4747</v>
      </c>
      <c r="BH318" t="str">
        <f t="shared" si="69"/>
        <v>AV</v>
      </c>
      <c r="BJ318" t="str">
        <f t="shared" si="70"/>
        <v>OK</v>
      </c>
      <c r="BK318" s="130">
        <v>3894</v>
      </c>
      <c r="BL318" s="130" t="s">
        <v>37</v>
      </c>
      <c r="BM318" s="131" t="s">
        <v>33</v>
      </c>
      <c r="BN318" s="131" t="e">
        <v>#VALUE!</v>
      </c>
      <c r="BO318">
        <v>3894</v>
      </c>
      <c r="BP318">
        <v>1690</v>
      </c>
    </row>
    <row r="319" spans="1:68" ht="25.2" x14ac:dyDescent="0.3">
      <c r="A319" s="1"/>
      <c r="B319" s="47">
        <v>245</v>
      </c>
      <c r="C319" s="45">
        <v>1042859</v>
      </c>
      <c r="D319" s="40" t="s">
        <v>33</v>
      </c>
      <c r="E319" s="40"/>
      <c r="F319" s="31" t="s">
        <v>219</v>
      </c>
      <c r="G319" s="37" t="s">
        <v>42</v>
      </c>
      <c r="H319" s="70" t="s">
        <v>4779</v>
      </c>
      <c r="I319" s="148" t="s">
        <v>32</v>
      </c>
      <c r="J319" s="147" t="s">
        <v>33</v>
      </c>
      <c r="K319" s="148">
        <v>0</v>
      </c>
      <c r="L319" s="148" t="s">
        <v>32</v>
      </c>
      <c r="M319" s="147" t="s">
        <v>33</v>
      </c>
      <c r="N319" s="29" t="str">
        <f t="shared" si="57"/>
        <v/>
      </c>
      <c r="O319" s="29" t="str">
        <f t="shared" si="58"/>
        <v/>
      </c>
      <c r="P319" s="29" t="str">
        <f t="shared" si="59"/>
        <v/>
      </c>
      <c r="Q319" s="29" t="str">
        <f t="shared" si="60"/>
        <v/>
      </c>
      <c r="R319" s="29" t="str">
        <f t="shared" si="61"/>
        <v/>
      </c>
      <c r="S319" s="29" t="str">
        <f t="shared" si="62"/>
        <v/>
      </c>
      <c r="T319" s="29" t="str">
        <f t="shared" si="63"/>
        <v/>
      </c>
      <c r="U319" s="40" t="s">
        <v>33</v>
      </c>
      <c r="V319" s="40"/>
      <c r="W319" s="38" t="s">
        <v>3785</v>
      </c>
      <c r="X319" s="29" t="s">
        <v>158</v>
      </c>
      <c r="Y319" s="146">
        <v>5095</v>
      </c>
      <c r="Z319" s="33">
        <v>6522</v>
      </c>
      <c r="AA319" s="34">
        <f t="shared" si="71"/>
        <v>0.28000000000000003</v>
      </c>
      <c r="AB319" s="33" t="str">
        <f t="shared" si="64"/>
        <v>По запросу</v>
      </c>
      <c r="AC319" s="34">
        <f t="shared" si="72"/>
        <v>0.28007860883836</v>
      </c>
      <c r="AD319" s="145">
        <f t="shared" ref="AD319:AD382" si="73">ROUND(Z319/1.2,3)</f>
        <v>5435</v>
      </c>
      <c r="AE319" s="105">
        <v>4245.8329999999996</v>
      </c>
      <c r="AF319" s="34" t="s">
        <v>36</v>
      </c>
      <c r="AG319" s="34" t="s">
        <v>36</v>
      </c>
      <c r="AH319" s="34" t="s">
        <v>36</v>
      </c>
      <c r="AI319" s="29">
        <v>0.18</v>
      </c>
      <c r="AJ319" s="29">
        <v>9.1E-4</v>
      </c>
      <c r="AK319" s="29">
        <v>60</v>
      </c>
      <c r="AL319" s="29">
        <v>0</v>
      </c>
      <c r="AM319" s="29" t="s">
        <v>28</v>
      </c>
      <c r="AN319" s="158" t="s">
        <v>28</v>
      </c>
      <c r="AO319" s="29" t="s">
        <v>28</v>
      </c>
      <c r="AP319" s="29">
        <v>5</v>
      </c>
      <c r="AQ319" s="29">
        <v>280</v>
      </c>
      <c r="AR319" s="29">
        <v>187</v>
      </c>
      <c r="AS319" s="29">
        <v>107</v>
      </c>
      <c r="AT319" s="29">
        <v>0.9</v>
      </c>
      <c r="AU319" s="144">
        <v>5.6030000000000003E-3</v>
      </c>
      <c r="AV319" s="36" t="s">
        <v>28</v>
      </c>
      <c r="AW319" s="102" t="s">
        <v>33</v>
      </c>
      <c r="AX319" s="129" t="s">
        <v>33</v>
      </c>
      <c r="AY319" s="106">
        <v>12045</v>
      </c>
      <c r="BD319" t="s">
        <v>186</v>
      </c>
      <c r="BE319" t="s">
        <v>4364</v>
      </c>
      <c r="BF319" t="s">
        <v>4747</v>
      </c>
      <c r="BH319" t="str">
        <f t="shared" si="69"/>
        <v>AV</v>
      </c>
      <c r="BJ319" t="e">
        <f t="shared" si="70"/>
        <v>#VALUE!</v>
      </c>
      <c r="BK319" s="130" t="s">
        <v>5289</v>
      </c>
      <c r="BL319" s="130" t="e">
        <v>#VALUE!</v>
      </c>
      <c r="BM319" s="131" t="s">
        <v>33</v>
      </c>
      <c r="BN319" s="131" t="e">
        <v>#VALUE!</v>
      </c>
      <c r="BO319" t="s">
        <v>5289</v>
      </c>
      <c r="BP319">
        <v>435</v>
      </c>
    </row>
    <row r="320" spans="1:68" ht="25.2" x14ac:dyDescent="0.3">
      <c r="A320" s="1"/>
      <c r="B320" s="47">
        <v>246</v>
      </c>
      <c r="C320" s="45">
        <v>1042858</v>
      </c>
      <c r="D320" s="40" t="s">
        <v>33</v>
      </c>
      <c r="E320" s="40"/>
      <c r="F320" s="31" t="s">
        <v>220</v>
      </c>
      <c r="G320" s="29" t="s">
        <v>42</v>
      </c>
      <c r="H320" s="70" t="s">
        <v>4779</v>
      </c>
      <c r="I320" s="148" t="s">
        <v>32</v>
      </c>
      <c r="J320" s="147" t="s">
        <v>33</v>
      </c>
      <c r="K320" s="148">
        <v>0</v>
      </c>
      <c r="L320" s="148" t="s">
        <v>32</v>
      </c>
      <c r="M320" s="147" t="s">
        <v>33</v>
      </c>
      <c r="N320" s="29" t="str">
        <f t="shared" si="57"/>
        <v/>
      </c>
      <c r="O320" s="29" t="str">
        <f t="shared" si="58"/>
        <v/>
      </c>
      <c r="P320" s="29" t="str">
        <f t="shared" si="59"/>
        <v/>
      </c>
      <c r="Q320" s="29" t="str">
        <f t="shared" si="60"/>
        <v/>
      </c>
      <c r="R320" s="29" t="str">
        <f t="shared" si="61"/>
        <v/>
      </c>
      <c r="S320" s="29" t="str">
        <f t="shared" si="62"/>
        <v/>
      </c>
      <c r="T320" s="29" t="str">
        <f t="shared" si="63"/>
        <v/>
      </c>
      <c r="U320" s="40" t="s">
        <v>33</v>
      </c>
      <c r="V320" s="40"/>
      <c r="W320" s="38" t="s">
        <v>3785</v>
      </c>
      <c r="X320" s="29" t="s">
        <v>158</v>
      </c>
      <c r="Y320" s="146">
        <v>9195</v>
      </c>
      <c r="Z320" s="33">
        <v>11770</v>
      </c>
      <c r="AA320" s="34">
        <f t="shared" si="71"/>
        <v>0.28000000000000003</v>
      </c>
      <c r="AB320" s="33" t="str">
        <f t="shared" si="64"/>
        <v>По запросу</v>
      </c>
      <c r="AC320" s="34">
        <f t="shared" si="72"/>
        <v>0.28004345840130512</v>
      </c>
      <c r="AD320" s="145">
        <f t="shared" si="73"/>
        <v>9808.3330000000005</v>
      </c>
      <c r="AE320" s="105">
        <v>7662.5</v>
      </c>
      <c r="AF320" s="34" t="s">
        <v>36</v>
      </c>
      <c r="AG320" s="34" t="s">
        <v>36</v>
      </c>
      <c r="AH320" s="34" t="s">
        <v>36</v>
      </c>
      <c r="AI320" s="29">
        <v>0.33500000000000002</v>
      </c>
      <c r="AJ320" s="29">
        <v>1.3649999999999999E-3</v>
      </c>
      <c r="AK320" s="29">
        <v>27</v>
      </c>
      <c r="AL320" s="29">
        <v>0</v>
      </c>
      <c r="AM320" s="29" t="s">
        <v>28</v>
      </c>
      <c r="AN320" s="158" t="s">
        <v>28</v>
      </c>
      <c r="AO320" s="29" t="s">
        <v>28</v>
      </c>
      <c r="AP320" s="29">
        <v>3</v>
      </c>
      <c r="AQ320" s="29">
        <v>280</v>
      </c>
      <c r="AR320" s="29">
        <v>190</v>
      </c>
      <c r="AS320" s="29">
        <v>110</v>
      </c>
      <c r="AT320" s="29">
        <v>1.0049999999999999</v>
      </c>
      <c r="AU320" s="144">
        <v>5.8520000000000004E-3</v>
      </c>
      <c r="AV320" s="36" t="s">
        <v>28</v>
      </c>
      <c r="AW320" s="102" t="s">
        <v>33</v>
      </c>
      <c r="AX320" s="129" t="s">
        <v>33</v>
      </c>
      <c r="AY320" s="106">
        <v>12762</v>
      </c>
      <c r="BD320" t="s">
        <v>186</v>
      </c>
      <c r="BE320" t="s">
        <v>4364</v>
      </c>
      <c r="BF320" t="s">
        <v>4747</v>
      </c>
      <c r="BH320" t="str">
        <f t="shared" si="69"/>
        <v>AV</v>
      </c>
      <c r="BJ320" t="e">
        <f t="shared" si="70"/>
        <v>#VALUE!</v>
      </c>
      <c r="BK320" s="130" t="s">
        <v>5289</v>
      </c>
      <c r="BL320" s="130" t="e">
        <v>#VALUE!</v>
      </c>
      <c r="BM320" s="131" t="s">
        <v>33</v>
      </c>
      <c r="BN320" s="131" t="e">
        <v>#VALUE!</v>
      </c>
      <c r="BO320" t="s">
        <v>5289</v>
      </c>
      <c r="BP320">
        <v>234</v>
      </c>
    </row>
    <row r="321" spans="1:68" ht="25.2" x14ac:dyDescent="0.3">
      <c r="A321" s="1"/>
      <c r="B321" s="47">
        <v>247</v>
      </c>
      <c r="C321" s="45">
        <v>1085080</v>
      </c>
      <c r="D321" s="29"/>
      <c r="E321" s="29"/>
      <c r="F321" s="39" t="s">
        <v>221</v>
      </c>
      <c r="G321" s="29" t="s">
        <v>47</v>
      </c>
      <c r="H321" s="70" t="s">
        <v>4779</v>
      </c>
      <c r="I321" s="148" t="s">
        <v>32</v>
      </c>
      <c r="J321" s="147" t="s">
        <v>33</v>
      </c>
      <c r="K321" s="148">
        <v>0</v>
      </c>
      <c r="L321" s="148" t="s">
        <v>32</v>
      </c>
      <c r="M321" s="147">
        <v>42521</v>
      </c>
      <c r="N321" s="29" t="str">
        <f t="shared" si="57"/>
        <v/>
      </c>
      <c r="O321" s="29" t="str">
        <f t="shared" si="58"/>
        <v/>
      </c>
      <c r="P321" s="29" t="str">
        <f t="shared" si="59"/>
        <v/>
      </c>
      <c r="Q321" s="29" t="str">
        <f t="shared" si="60"/>
        <v/>
      </c>
      <c r="R321" s="29" t="str">
        <f t="shared" si="61"/>
        <v/>
      </c>
      <c r="S321" s="29" t="str">
        <f t="shared" si="62"/>
        <v/>
      </c>
      <c r="T321" s="29" t="str">
        <f t="shared" si="63"/>
        <v/>
      </c>
      <c r="U321" s="29"/>
      <c r="V321" s="29"/>
      <c r="W321" s="38" t="s">
        <v>3785</v>
      </c>
      <c r="X321" s="29" t="s">
        <v>158</v>
      </c>
      <c r="Y321" s="146">
        <v>24011</v>
      </c>
      <c r="Z321" s="33">
        <v>30734</v>
      </c>
      <c r="AA321" s="34">
        <f t="shared" si="71"/>
        <v>0.28000000000000003</v>
      </c>
      <c r="AB321" s="33" t="str">
        <f t="shared" si="64"/>
        <v>По запросу</v>
      </c>
      <c r="AC321" s="34">
        <f t="shared" si="72"/>
        <v>0.27999666352927133</v>
      </c>
      <c r="AD321" s="145">
        <f t="shared" si="73"/>
        <v>25611.667000000001</v>
      </c>
      <c r="AE321" s="105">
        <v>20009.167000000001</v>
      </c>
      <c r="AF321" s="34" t="s">
        <v>36</v>
      </c>
      <c r="AG321" s="34" t="s">
        <v>36</v>
      </c>
      <c r="AH321" s="34" t="s">
        <v>36</v>
      </c>
      <c r="AI321" s="29">
        <v>0.68</v>
      </c>
      <c r="AJ321" s="29">
        <v>3.2000000000000002E-3</v>
      </c>
      <c r="AK321" s="29">
        <v>2</v>
      </c>
      <c r="AL321" s="29">
        <v>0</v>
      </c>
      <c r="AM321" s="29" t="s">
        <v>28</v>
      </c>
      <c r="AN321" s="158" t="s">
        <v>28</v>
      </c>
      <c r="AO321" s="29" t="s">
        <v>28</v>
      </c>
      <c r="AP321" s="29">
        <v>2</v>
      </c>
      <c r="AQ321" s="29">
        <v>254</v>
      </c>
      <c r="AR321" s="29">
        <v>197</v>
      </c>
      <c r="AS321" s="29">
        <v>203</v>
      </c>
      <c r="AT321" s="29">
        <v>1.36</v>
      </c>
      <c r="AU321" s="144">
        <v>1.0158E-2</v>
      </c>
      <c r="AV321" s="36" t="s">
        <v>28</v>
      </c>
      <c r="AW321" s="102">
        <v>42521</v>
      </c>
      <c r="AX321" s="129" t="s">
        <v>33</v>
      </c>
      <c r="AY321" s="106">
        <v>833</v>
      </c>
      <c r="BD321" t="s">
        <v>4365</v>
      </c>
      <c r="BE321" t="s">
        <v>4346</v>
      </c>
      <c r="BF321" t="s">
        <v>4748</v>
      </c>
      <c r="BH321" t="str">
        <f t="shared" si="69"/>
        <v>AV</v>
      </c>
      <c r="BJ321" t="e">
        <f t="shared" si="70"/>
        <v>#VALUE!</v>
      </c>
      <c r="BK321" s="130" t="s">
        <v>5289</v>
      </c>
      <c r="BL321" s="130" t="e">
        <v>#VALUE!</v>
      </c>
      <c r="BM321" s="131" t="s">
        <v>33</v>
      </c>
      <c r="BN321" s="131" t="e">
        <v>#VALUE!</v>
      </c>
      <c r="BO321" t="s">
        <v>5289</v>
      </c>
      <c r="BP321">
        <v>12</v>
      </c>
    </row>
    <row r="322" spans="1:68" ht="37.799999999999997" x14ac:dyDescent="0.3">
      <c r="A322" s="1"/>
      <c r="B322" s="47">
        <v>248</v>
      </c>
      <c r="C322" s="45">
        <v>1008669</v>
      </c>
      <c r="D322" s="40" t="s">
        <v>33</v>
      </c>
      <c r="E322" s="40"/>
      <c r="F322" s="31" t="s">
        <v>222</v>
      </c>
      <c r="G322" s="29" t="s">
        <v>42</v>
      </c>
      <c r="H322" s="70" t="s">
        <v>62</v>
      </c>
      <c r="I322" s="148" t="s">
        <v>32</v>
      </c>
      <c r="J322" s="147" t="s">
        <v>33</v>
      </c>
      <c r="K322" s="148">
        <v>0</v>
      </c>
      <c r="L322" s="148" t="s">
        <v>32</v>
      </c>
      <c r="M322" s="147" t="s">
        <v>33</v>
      </c>
      <c r="N322" s="29" t="str">
        <f t="shared" si="57"/>
        <v/>
      </c>
      <c r="O322" s="29" t="str">
        <f t="shared" si="58"/>
        <v/>
      </c>
      <c r="P322" s="29" t="str">
        <f t="shared" si="59"/>
        <v/>
      </c>
      <c r="Q322" s="29">
        <f t="shared" si="60"/>
        <v>1135710</v>
      </c>
      <c r="R322" s="29" t="str">
        <f t="shared" si="61"/>
        <v/>
      </c>
      <c r="S322" s="29" t="str">
        <f t="shared" si="62"/>
        <v/>
      </c>
      <c r="T322" s="29">
        <f t="shared" si="63"/>
        <v>1135710</v>
      </c>
      <c r="U322" s="45">
        <v>1135710</v>
      </c>
      <c r="V322" s="45"/>
      <c r="W322" s="38" t="s">
        <v>157</v>
      </c>
      <c r="X322" s="29" t="s">
        <v>158</v>
      </c>
      <c r="Y322" s="146">
        <v>370.9</v>
      </c>
      <c r="Z322" s="33">
        <v>474.75</v>
      </c>
      <c r="AA322" s="34">
        <f t="shared" si="71"/>
        <v>0.28000000000000003</v>
      </c>
      <c r="AB322" s="33">
        <f t="shared" si="64"/>
        <v>474.75</v>
      </c>
      <c r="AC322" s="34">
        <f t="shared" si="72"/>
        <v>0.27999598813263737</v>
      </c>
      <c r="AD322" s="145">
        <f t="shared" si="73"/>
        <v>395.625</v>
      </c>
      <c r="AE322" s="105">
        <v>309.08300000000003</v>
      </c>
      <c r="AF322" s="34" t="s">
        <v>36</v>
      </c>
      <c r="AG322" s="34" t="s">
        <v>36</v>
      </c>
      <c r="AH322" s="34" t="s">
        <v>36</v>
      </c>
      <c r="AI322" s="29">
        <v>5.0000000000000001E-3</v>
      </c>
      <c r="AJ322" s="29">
        <v>2.0999999999999999E-5</v>
      </c>
      <c r="AK322" s="29">
        <v>17480</v>
      </c>
      <c r="AL322" s="29">
        <v>0</v>
      </c>
      <c r="AM322" s="29" t="s">
        <v>28</v>
      </c>
      <c r="AN322" s="158" t="s">
        <v>28</v>
      </c>
      <c r="AO322" s="29" t="s">
        <v>28</v>
      </c>
      <c r="AP322" s="29">
        <v>100</v>
      </c>
      <c r="AQ322" s="29">
        <v>280</v>
      </c>
      <c r="AR322" s="29">
        <v>187</v>
      </c>
      <c r="AS322" s="29">
        <v>107</v>
      </c>
      <c r="AT322" s="29">
        <v>0.5</v>
      </c>
      <c r="AU322" s="144">
        <v>5.6030000000000003E-3</v>
      </c>
      <c r="AV322" s="36" t="s">
        <v>28</v>
      </c>
      <c r="AW322" s="102" t="s">
        <v>33</v>
      </c>
      <c r="AX322" s="129" t="s">
        <v>33</v>
      </c>
      <c r="AY322" s="106">
        <v>345110</v>
      </c>
      <c r="BD322" t="s">
        <v>186</v>
      </c>
      <c r="BE322" t="s">
        <v>4366</v>
      </c>
      <c r="BF322" t="s">
        <v>4747</v>
      </c>
      <c r="BH322" t="str">
        <f t="shared" si="69"/>
        <v>AV</v>
      </c>
      <c r="BJ322" t="str">
        <f t="shared" si="70"/>
        <v>OK</v>
      </c>
      <c r="BK322" s="130">
        <v>474.75</v>
      </c>
      <c r="BL322" s="130" t="s">
        <v>37</v>
      </c>
      <c r="BM322" s="131" t="s">
        <v>33</v>
      </c>
      <c r="BN322" s="131" t="e">
        <v>#VALUE!</v>
      </c>
      <c r="BO322">
        <v>474.75</v>
      </c>
      <c r="BP322">
        <v>25700</v>
      </c>
    </row>
    <row r="323" spans="1:68" ht="37.799999999999997" x14ac:dyDescent="0.3">
      <c r="A323" s="1"/>
      <c r="B323" s="47">
        <v>249</v>
      </c>
      <c r="C323" s="134">
        <v>1008932</v>
      </c>
      <c r="D323" s="40" t="s">
        <v>33</v>
      </c>
      <c r="E323" s="40"/>
      <c r="F323" s="31" t="s">
        <v>223</v>
      </c>
      <c r="G323" s="29" t="s">
        <v>42</v>
      </c>
      <c r="H323" s="70" t="s">
        <v>62</v>
      </c>
      <c r="I323" s="148" t="s">
        <v>32</v>
      </c>
      <c r="J323" s="147" t="s">
        <v>33</v>
      </c>
      <c r="K323" s="148">
        <v>0</v>
      </c>
      <c r="L323" s="148" t="s">
        <v>32</v>
      </c>
      <c r="M323" s="147" t="s">
        <v>33</v>
      </c>
      <c r="N323" s="29" t="str">
        <f t="shared" si="57"/>
        <v/>
      </c>
      <c r="O323" s="29" t="str">
        <f t="shared" si="58"/>
        <v/>
      </c>
      <c r="P323" s="29" t="str">
        <f t="shared" si="59"/>
        <v/>
      </c>
      <c r="Q323" s="29">
        <f t="shared" si="60"/>
        <v>1135711</v>
      </c>
      <c r="R323" s="29" t="str">
        <f t="shared" si="61"/>
        <v/>
      </c>
      <c r="S323" s="29" t="str">
        <f t="shared" si="62"/>
        <v/>
      </c>
      <c r="T323" s="29">
        <f t="shared" si="63"/>
        <v>1135711</v>
      </c>
      <c r="U323" s="45">
        <v>1135711</v>
      </c>
      <c r="V323" s="45"/>
      <c r="W323" s="38" t="s">
        <v>157</v>
      </c>
      <c r="X323" s="29" t="s">
        <v>158</v>
      </c>
      <c r="Y323" s="146">
        <v>465.4</v>
      </c>
      <c r="Z323" s="33">
        <v>596</v>
      </c>
      <c r="AA323" s="34">
        <f t="shared" si="71"/>
        <v>0.28100000000000003</v>
      </c>
      <c r="AB323" s="33">
        <f t="shared" si="64"/>
        <v>596</v>
      </c>
      <c r="AC323" s="34">
        <f t="shared" si="72"/>
        <v>0.28062078265645252</v>
      </c>
      <c r="AD323" s="145">
        <f t="shared" si="73"/>
        <v>496.66699999999997</v>
      </c>
      <c r="AE323" s="105">
        <v>387.83300000000003</v>
      </c>
      <c r="AF323" s="34" t="s">
        <v>36</v>
      </c>
      <c r="AG323" s="34" t="s">
        <v>36</v>
      </c>
      <c r="AH323" s="34" t="s">
        <v>36</v>
      </c>
      <c r="AI323" s="29">
        <v>8.0000000000000002E-3</v>
      </c>
      <c r="AJ323" s="29">
        <v>3.1000000000000001E-5</v>
      </c>
      <c r="AK323" s="29">
        <v>6920</v>
      </c>
      <c r="AL323" s="29">
        <v>0</v>
      </c>
      <c r="AM323" s="29" t="s">
        <v>28</v>
      </c>
      <c r="AN323" s="158" t="s">
        <v>28</v>
      </c>
      <c r="AO323" s="29" t="s">
        <v>28</v>
      </c>
      <c r="AP323" s="29">
        <v>80</v>
      </c>
      <c r="AQ323" s="29">
        <v>280</v>
      </c>
      <c r="AR323" s="29">
        <v>187</v>
      </c>
      <c r="AS323" s="29">
        <v>107</v>
      </c>
      <c r="AT323" s="29">
        <v>0.64</v>
      </c>
      <c r="AU323" s="144">
        <v>5.6030000000000003E-3</v>
      </c>
      <c r="AV323" s="36" t="s">
        <v>28</v>
      </c>
      <c r="AW323" s="102" t="s">
        <v>33</v>
      </c>
      <c r="AX323" s="129" t="s">
        <v>33</v>
      </c>
      <c r="AY323" s="106">
        <v>262784</v>
      </c>
      <c r="BD323" t="s">
        <v>186</v>
      </c>
      <c r="BE323" t="s">
        <v>4366</v>
      </c>
      <c r="BF323" t="s">
        <v>4747</v>
      </c>
      <c r="BH323" t="str">
        <f t="shared" si="69"/>
        <v>AV</v>
      </c>
      <c r="BJ323" t="str">
        <f t="shared" si="70"/>
        <v>OK</v>
      </c>
      <c r="BK323" s="130">
        <v>596</v>
      </c>
      <c r="BL323" s="130" t="s">
        <v>37</v>
      </c>
      <c r="BM323" s="131" t="s">
        <v>33</v>
      </c>
      <c r="BN323" s="131" t="e">
        <v>#VALUE!</v>
      </c>
      <c r="BO323">
        <v>596</v>
      </c>
      <c r="BP323">
        <v>13040</v>
      </c>
    </row>
    <row r="324" spans="1:68" ht="37.799999999999997" x14ac:dyDescent="0.3">
      <c r="A324" s="1"/>
      <c r="B324" s="47">
        <v>250</v>
      </c>
      <c r="C324" s="45">
        <v>1008671</v>
      </c>
      <c r="D324" s="40" t="s">
        <v>33</v>
      </c>
      <c r="E324" s="40"/>
      <c r="F324" s="31" t="s">
        <v>224</v>
      </c>
      <c r="G324" s="29" t="s">
        <v>42</v>
      </c>
      <c r="H324" s="70" t="s">
        <v>62</v>
      </c>
      <c r="I324" s="148" t="s">
        <v>32</v>
      </c>
      <c r="J324" s="147" t="s">
        <v>33</v>
      </c>
      <c r="K324" s="148">
        <v>0</v>
      </c>
      <c r="L324" s="148" t="s">
        <v>32</v>
      </c>
      <c r="M324" s="147" t="s">
        <v>33</v>
      </c>
      <c r="N324" s="29" t="str">
        <f t="shared" si="57"/>
        <v/>
      </c>
      <c r="O324" s="29" t="str">
        <f t="shared" si="58"/>
        <v/>
      </c>
      <c r="P324" s="29" t="str">
        <f t="shared" si="59"/>
        <v/>
      </c>
      <c r="Q324" s="29">
        <f t="shared" si="60"/>
        <v>1135712</v>
      </c>
      <c r="R324" s="29" t="str">
        <f t="shared" si="61"/>
        <v/>
      </c>
      <c r="S324" s="29" t="str">
        <f t="shared" si="62"/>
        <v/>
      </c>
      <c r="T324" s="29">
        <f t="shared" si="63"/>
        <v>1135712</v>
      </c>
      <c r="U324" s="45">
        <v>1135712</v>
      </c>
      <c r="V324" s="45"/>
      <c r="W324" s="38" t="s">
        <v>157</v>
      </c>
      <c r="X324" s="29" t="s">
        <v>158</v>
      </c>
      <c r="Y324" s="146">
        <v>657</v>
      </c>
      <c r="Z324" s="33">
        <v>841</v>
      </c>
      <c r="AA324" s="34">
        <f t="shared" si="71"/>
        <v>0.28000000000000003</v>
      </c>
      <c r="AB324" s="33">
        <f t="shared" si="64"/>
        <v>841</v>
      </c>
      <c r="AC324" s="34">
        <f t="shared" si="72"/>
        <v>0.28006027397260269</v>
      </c>
      <c r="AD324" s="145">
        <f t="shared" si="73"/>
        <v>700.83299999999997</v>
      </c>
      <c r="AE324" s="105">
        <v>547.5</v>
      </c>
      <c r="AF324" s="34" t="s">
        <v>36</v>
      </c>
      <c r="AG324" s="34" t="s">
        <v>36</v>
      </c>
      <c r="AH324" s="34" t="s">
        <v>36</v>
      </c>
      <c r="AI324" s="29">
        <v>0.01</v>
      </c>
      <c r="AJ324" s="29">
        <v>3.4999999999999997E-5</v>
      </c>
      <c r="AK324" s="29">
        <v>7200</v>
      </c>
      <c r="AL324" s="29">
        <v>0</v>
      </c>
      <c r="AM324" s="29" t="s">
        <v>28</v>
      </c>
      <c r="AN324" s="158" t="s">
        <v>28</v>
      </c>
      <c r="AO324" s="29" t="s">
        <v>28</v>
      </c>
      <c r="AP324" s="29">
        <v>50</v>
      </c>
      <c r="AQ324" s="29">
        <v>287</v>
      </c>
      <c r="AR324" s="29">
        <v>190</v>
      </c>
      <c r="AS324" s="29">
        <v>105</v>
      </c>
      <c r="AT324" s="29">
        <v>0.5</v>
      </c>
      <c r="AU324" s="144">
        <v>5.7260000000000002E-3</v>
      </c>
      <c r="AV324" s="36" t="s">
        <v>28</v>
      </c>
      <c r="AW324" s="102" t="s">
        <v>33</v>
      </c>
      <c r="AX324" s="129" t="s">
        <v>33</v>
      </c>
      <c r="AY324" s="106">
        <v>119150</v>
      </c>
      <c r="BD324" t="s">
        <v>186</v>
      </c>
      <c r="BE324" t="s">
        <v>4364</v>
      </c>
      <c r="BF324" t="s">
        <v>4747</v>
      </c>
      <c r="BH324" t="str">
        <f t="shared" si="69"/>
        <v>AV</v>
      </c>
      <c r="BJ324" t="str">
        <f t="shared" si="70"/>
        <v>OK</v>
      </c>
      <c r="BK324" s="130">
        <v>841</v>
      </c>
      <c r="BL324" s="130" t="s">
        <v>37</v>
      </c>
      <c r="BM324" s="131" t="s">
        <v>33</v>
      </c>
      <c r="BN324" s="131" t="e">
        <v>#VALUE!</v>
      </c>
      <c r="BO324">
        <v>841</v>
      </c>
      <c r="BP324">
        <v>4200</v>
      </c>
    </row>
    <row r="325" spans="1:68" ht="37.799999999999997" x14ac:dyDescent="0.3">
      <c r="A325" s="1"/>
      <c r="B325" s="47">
        <v>251</v>
      </c>
      <c r="C325" s="45">
        <v>1001235</v>
      </c>
      <c r="D325" s="40" t="s">
        <v>33</v>
      </c>
      <c r="E325" s="40"/>
      <c r="F325" s="39" t="s">
        <v>4109</v>
      </c>
      <c r="G325" s="29" t="s">
        <v>42</v>
      </c>
      <c r="H325" s="70" t="s">
        <v>62</v>
      </c>
      <c r="I325" s="148" t="s">
        <v>32</v>
      </c>
      <c r="J325" s="147" t="s">
        <v>33</v>
      </c>
      <c r="K325" s="148">
        <v>0</v>
      </c>
      <c r="L325" s="148" t="s">
        <v>32</v>
      </c>
      <c r="M325" s="147" t="s">
        <v>33</v>
      </c>
      <c r="N325" s="29" t="str">
        <f t="shared" si="57"/>
        <v/>
      </c>
      <c r="O325" s="29" t="str">
        <f t="shared" si="58"/>
        <v/>
      </c>
      <c r="P325" s="29" t="str">
        <f t="shared" si="59"/>
        <v/>
      </c>
      <c r="Q325" s="29">
        <f t="shared" si="60"/>
        <v>1135713</v>
      </c>
      <c r="R325" s="29" t="str">
        <f t="shared" si="61"/>
        <v/>
      </c>
      <c r="S325" s="29" t="str">
        <f t="shared" si="62"/>
        <v/>
      </c>
      <c r="T325" s="29">
        <f t="shared" si="63"/>
        <v>1135713</v>
      </c>
      <c r="U325" s="45">
        <v>1135713</v>
      </c>
      <c r="V325" s="45"/>
      <c r="W325" s="38" t="s">
        <v>157</v>
      </c>
      <c r="X325" s="29" t="s">
        <v>158</v>
      </c>
      <c r="Y325" s="146">
        <v>1089</v>
      </c>
      <c r="Z325" s="33">
        <v>1394</v>
      </c>
      <c r="AA325" s="34">
        <f t="shared" si="71"/>
        <v>0.28000000000000003</v>
      </c>
      <c r="AB325" s="33">
        <f t="shared" si="64"/>
        <v>1394</v>
      </c>
      <c r="AC325" s="34">
        <f t="shared" si="72"/>
        <v>0.28007382920110185</v>
      </c>
      <c r="AD325" s="145">
        <f t="shared" si="73"/>
        <v>1161.6669999999999</v>
      </c>
      <c r="AE325" s="105">
        <v>907.5</v>
      </c>
      <c r="AF325" s="34" t="s">
        <v>36</v>
      </c>
      <c r="AG325" s="34" t="s">
        <v>36</v>
      </c>
      <c r="AH325" s="34" t="s">
        <v>36</v>
      </c>
      <c r="AI325" s="29">
        <v>0.03</v>
      </c>
      <c r="AJ325" s="29">
        <v>1.37E-4</v>
      </c>
      <c r="AK325" s="29">
        <v>56</v>
      </c>
      <c r="AL325" s="29">
        <v>105</v>
      </c>
      <c r="AM325" s="29" t="s">
        <v>28</v>
      </c>
      <c r="AN325" s="158" t="s">
        <v>28</v>
      </c>
      <c r="AO325" s="29" t="s">
        <v>28</v>
      </c>
      <c r="AP325" s="29">
        <v>15</v>
      </c>
      <c r="AQ325" s="29">
        <v>280</v>
      </c>
      <c r="AR325" s="29">
        <v>187</v>
      </c>
      <c r="AS325" s="29">
        <v>107</v>
      </c>
      <c r="AT325" s="29">
        <v>0.6</v>
      </c>
      <c r="AU325" s="144">
        <v>5.6030000000000003E-3</v>
      </c>
      <c r="AV325" s="36" t="s">
        <v>28</v>
      </c>
      <c r="AW325" s="102" t="s">
        <v>33</v>
      </c>
      <c r="AX325" s="129" t="s">
        <v>33</v>
      </c>
      <c r="AY325" t="e">
        <f>AX325-#REF!</f>
        <v>#VALUE!</v>
      </c>
      <c r="BD325" t="s">
        <v>186</v>
      </c>
      <c r="BE325" t="s">
        <v>4364</v>
      </c>
      <c r="BF325" t="s">
        <v>4747</v>
      </c>
      <c r="BH325" t="str">
        <f t="shared" si="69"/>
        <v>AV</v>
      </c>
      <c r="BJ325" t="str">
        <f t="shared" si="70"/>
        <v>OK</v>
      </c>
      <c r="BK325" s="130">
        <v>1394</v>
      </c>
      <c r="BL325" s="130" t="s">
        <v>37</v>
      </c>
      <c r="BM325" s="131" t="s">
        <v>33</v>
      </c>
      <c r="BN325" s="131" t="e">
        <v>#VALUE!</v>
      </c>
      <c r="BO325">
        <v>1394</v>
      </c>
      <c r="BP325">
        <v>1415</v>
      </c>
    </row>
    <row r="326" spans="1:68" ht="37.799999999999997" x14ac:dyDescent="0.3">
      <c r="A326" s="1"/>
      <c r="B326" s="47">
        <v>252</v>
      </c>
      <c r="C326" s="45">
        <v>1008673</v>
      </c>
      <c r="D326" s="40" t="s">
        <v>33</v>
      </c>
      <c r="E326" s="40"/>
      <c r="F326" s="31" t="s">
        <v>225</v>
      </c>
      <c r="G326" s="37" t="s">
        <v>42</v>
      </c>
      <c r="H326" s="70" t="s">
        <v>62</v>
      </c>
      <c r="I326" s="148" t="s">
        <v>32</v>
      </c>
      <c r="J326" s="147" t="s">
        <v>33</v>
      </c>
      <c r="K326" s="148">
        <v>0</v>
      </c>
      <c r="L326" s="148" t="s">
        <v>32</v>
      </c>
      <c r="M326" s="147" t="s">
        <v>33</v>
      </c>
      <c r="N326" s="29" t="str">
        <f t="shared" ref="N326:N389" si="74">IFERROR(MID($D326,1,7)+0,"")</f>
        <v/>
      </c>
      <c r="O326" s="29" t="str">
        <f t="shared" ref="O326:O389" si="75">IFERROR(MID($D326,10,7)+0,"")</f>
        <v/>
      </c>
      <c r="P326" s="29" t="str">
        <f t="shared" ref="P326:P389" si="76">IFERROR(MID($D326,19,7)+0,"")</f>
        <v/>
      </c>
      <c r="Q326" s="29">
        <f t="shared" ref="Q326:Q389" si="77">IF(IFERROR(MID($U326,1,7)+0,"")&lt;1130000,"",IFERROR(MID($U326,1,7)+0,""))</f>
        <v>1135714</v>
      </c>
      <c r="R326" s="29" t="str">
        <f t="shared" ref="R326:R389" si="78">IF(IFERROR(MID($U326,10,7)+0,"")&lt;1130000,"",IFERROR(MID($U326,10,7)+0,""))</f>
        <v/>
      </c>
      <c r="S326" s="29" t="str">
        <f t="shared" ref="S326:S389" si="79">IF(IFERROR(MID($U326,19,7)+0,"")&lt;1130000,"",IFERROR(MID($U326,19,7)+0,""))</f>
        <v/>
      </c>
      <c r="T326" s="29">
        <f t="shared" ref="T326:T389" si="80">IF(Q326="","",IF(R326="",Q326,Q326&amp;", "&amp;R326))</f>
        <v>1135714</v>
      </c>
      <c r="U326" s="45">
        <v>1135714</v>
      </c>
      <c r="V326" s="45"/>
      <c r="W326" s="38" t="s">
        <v>157</v>
      </c>
      <c r="X326" s="29" t="s">
        <v>158</v>
      </c>
      <c r="Y326" s="146">
        <v>1996</v>
      </c>
      <c r="Z326" s="33">
        <v>2555</v>
      </c>
      <c r="AA326" s="34">
        <f t="shared" si="71"/>
        <v>0.28000000000000003</v>
      </c>
      <c r="AB326" s="33">
        <f t="shared" ref="AB326:AB389" si="81">IF(OR(W326="VLD MLC components",W326="VLD MLC pipes",W326="VLD PEX components",W326="VLD PEX pipes",W326="VLD PHC components",W326="VLD PHC pipes"),"По запросу",Z326)</f>
        <v>2555</v>
      </c>
      <c r="AC326" s="34">
        <f t="shared" si="72"/>
        <v>0.28006057716644822</v>
      </c>
      <c r="AD326" s="145">
        <f t="shared" si="73"/>
        <v>2129.1669999999999</v>
      </c>
      <c r="AE326" s="105">
        <v>1663.3330000000001</v>
      </c>
      <c r="AF326" s="34" t="s">
        <v>36</v>
      </c>
      <c r="AG326" s="34" t="s">
        <v>36</v>
      </c>
      <c r="AH326" s="34" t="s">
        <v>36</v>
      </c>
      <c r="AI326" s="29">
        <v>5.5E-2</v>
      </c>
      <c r="AJ326" s="29">
        <v>1.7000000000000001E-4</v>
      </c>
      <c r="AK326" s="29">
        <v>310</v>
      </c>
      <c r="AL326" s="29">
        <v>0</v>
      </c>
      <c r="AM326" s="29" t="s">
        <v>28</v>
      </c>
      <c r="AN326" s="158" t="s">
        <v>28</v>
      </c>
      <c r="AO326" s="29" t="s">
        <v>28</v>
      </c>
      <c r="AP326" s="29">
        <v>10</v>
      </c>
      <c r="AQ326" s="29">
        <v>280</v>
      </c>
      <c r="AR326" s="29">
        <v>187</v>
      </c>
      <c r="AS326" s="29">
        <v>107</v>
      </c>
      <c r="AT326" s="29">
        <v>0.55000000000000004</v>
      </c>
      <c r="AU326" s="144">
        <v>5.6030000000000003E-3</v>
      </c>
      <c r="AV326" s="36" t="s">
        <v>28</v>
      </c>
      <c r="AW326" s="102" t="s">
        <v>33</v>
      </c>
      <c r="AX326" s="129" t="s">
        <v>33</v>
      </c>
      <c r="AY326" s="106">
        <v>21320</v>
      </c>
      <c r="BD326" t="s">
        <v>186</v>
      </c>
      <c r="BE326" t="s">
        <v>4364</v>
      </c>
      <c r="BF326" t="s">
        <v>4747</v>
      </c>
      <c r="BH326" t="str">
        <f t="shared" si="69"/>
        <v>AV</v>
      </c>
      <c r="BJ326" t="str">
        <f t="shared" si="70"/>
        <v>OK</v>
      </c>
      <c r="BK326" s="130">
        <v>2555</v>
      </c>
      <c r="BL326" s="130" t="s">
        <v>37</v>
      </c>
      <c r="BM326" s="131" t="s">
        <v>33</v>
      </c>
      <c r="BN326" s="131" t="e">
        <v>#VALUE!</v>
      </c>
      <c r="BO326">
        <v>2555</v>
      </c>
      <c r="BP326">
        <v>400</v>
      </c>
    </row>
    <row r="327" spans="1:68" ht="25.2" x14ac:dyDescent="0.3">
      <c r="A327" s="1"/>
      <c r="B327" s="47">
        <v>253</v>
      </c>
      <c r="C327" s="45">
        <v>1042866</v>
      </c>
      <c r="D327" s="40" t="s">
        <v>33</v>
      </c>
      <c r="E327" s="40"/>
      <c r="F327" s="39" t="s">
        <v>226</v>
      </c>
      <c r="G327" s="29" t="s">
        <v>47</v>
      </c>
      <c r="H327" s="70" t="s">
        <v>4779</v>
      </c>
      <c r="I327" s="148" t="s">
        <v>32</v>
      </c>
      <c r="J327" s="147" t="s">
        <v>33</v>
      </c>
      <c r="K327" s="148">
        <v>0</v>
      </c>
      <c r="L327" s="148" t="s">
        <v>32</v>
      </c>
      <c r="M327" s="147" t="s">
        <v>33</v>
      </c>
      <c r="N327" s="29" t="str">
        <f t="shared" si="74"/>
        <v/>
      </c>
      <c r="O327" s="29" t="str">
        <f t="shared" si="75"/>
        <v/>
      </c>
      <c r="P327" s="29" t="str">
        <f t="shared" si="76"/>
        <v/>
      </c>
      <c r="Q327" s="29" t="str">
        <f t="shared" si="77"/>
        <v/>
      </c>
      <c r="R327" s="29" t="str">
        <f t="shared" si="78"/>
        <v/>
      </c>
      <c r="S327" s="29" t="str">
        <f t="shared" si="79"/>
        <v/>
      </c>
      <c r="T327" s="29" t="str">
        <f t="shared" si="80"/>
        <v/>
      </c>
      <c r="U327" s="40" t="s">
        <v>33</v>
      </c>
      <c r="V327" s="40"/>
      <c r="W327" s="38" t="s">
        <v>3785</v>
      </c>
      <c r="X327" s="29" t="s">
        <v>158</v>
      </c>
      <c r="Y327" s="146">
        <v>4164</v>
      </c>
      <c r="Z327" s="33">
        <v>5329</v>
      </c>
      <c r="AA327" s="34">
        <f t="shared" si="71"/>
        <v>0.28000000000000003</v>
      </c>
      <c r="AB327" s="33" t="str">
        <f t="shared" si="81"/>
        <v>По запросу</v>
      </c>
      <c r="AC327" s="34">
        <f t="shared" si="72"/>
        <v>0.27977896253602297</v>
      </c>
      <c r="AD327" s="145">
        <f t="shared" si="73"/>
        <v>4440.8329999999996</v>
      </c>
      <c r="AE327" s="105">
        <v>3470</v>
      </c>
      <c r="AF327" s="34" t="s">
        <v>36</v>
      </c>
      <c r="AG327" s="34" t="s">
        <v>36</v>
      </c>
      <c r="AH327" s="34" t="s">
        <v>36</v>
      </c>
      <c r="AI327" s="29">
        <v>0.111</v>
      </c>
      <c r="AJ327" s="29">
        <v>3.8000000000000002E-4</v>
      </c>
      <c r="AK327" s="29">
        <v>10</v>
      </c>
      <c r="AL327" s="29">
        <v>0</v>
      </c>
      <c r="AM327" s="29" t="s">
        <v>28</v>
      </c>
      <c r="AN327" s="158" t="s">
        <v>28</v>
      </c>
      <c r="AO327" s="29" t="s">
        <v>28</v>
      </c>
      <c r="AP327" s="29">
        <v>10</v>
      </c>
      <c r="AQ327" s="29">
        <v>280</v>
      </c>
      <c r="AR327" s="29">
        <v>187</v>
      </c>
      <c r="AS327" s="29">
        <v>107</v>
      </c>
      <c r="AT327" s="29">
        <v>1.1100000000000001</v>
      </c>
      <c r="AU327" s="144">
        <v>5.6030000000000003E-3</v>
      </c>
      <c r="AV327" s="36" t="s">
        <v>28</v>
      </c>
      <c r="AW327" s="102" t="s">
        <v>33</v>
      </c>
      <c r="AX327" s="129" t="s">
        <v>33</v>
      </c>
      <c r="AY327" s="106">
        <v>5520</v>
      </c>
      <c r="BD327" t="s">
        <v>186</v>
      </c>
      <c r="BE327" t="s">
        <v>4364</v>
      </c>
      <c r="BF327" t="s">
        <v>4747</v>
      </c>
      <c r="BH327" t="str">
        <f t="shared" si="69"/>
        <v>AV</v>
      </c>
      <c r="BJ327" t="e">
        <f t="shared" si="70"/>
        <v>#VALUE!</v>
      </c>
      <c r="BK327" s="130" t="s">
        <v>5289</v>
      </c>
      <c r="BL327" s="130" t="e">
        <v>#VALUE!</v>
      </c>
      <c r="BM327" s="131" t="s">
        <v>33</v>
      </c>
      <c r="BN327" s="131" t="e">
        <v>#VALUE!</v>
      </c>
      <c r="BO327" t="s">
        <v>5289</v>
      </c>
      <c r="BP327">
        <v>120</v>
      </c>
    </row>
    <row r="328" spans="1:68" ht="25.2" x14ac:dyDescent="0.3">
      <c r="A328" s="1"/>
      <c r="B328" s="47">
        <v>254</v>
      </c>
      <c r="C328" s="45">
        <v>1042865</v>
      </c>
      <c r="D328" s="40" t="s">
        <v>33</v>
      </c>
      <c r="E328" s="40"/>
      <c r="F328" s="39" t="s">
        <v>227</v>
      </c>
      <c r="G328" s="29" t="s">
        <v>47</v>
      </c>
      <c r="H328" s="70" t="s">
        <v>4779</v>
      </c>
      <c r="I328" s="148" t="s">
        <v>32</v>
      </c>
      <c r="J328" s="147" t="s">
        <v>33</v>
      </c>
      <c r="K328" s="148">
        <v>0</v>
      </c>
      <c r="L328" s="148" t="s">
        <v>32</v>
      </c>
      <c r="M328" s="147" t="s">
        <v>33</v>
      </c>
      <c r="N328" s="29" t="str">
        <f t="shared" si="74"/>
        <v/>
      </c>
      <c r="O328" s="29" t="str">
        <f t="shared" si="75"/>
        <v/>
      </c>
      <c r="P328" s="29" t="str">
        <f t="shared" si="76"/>
        <v/>
      </c>
      <c r="Q328" s="29" t="str">
        <f t="shared" si="77"/>
        <v/>
      </c>
      <c r="R328" s="29" t="str">
        <f t="shared" si="78"/>
        <v/>
      </c>
      <c r="S328" s="29" t="str">
        <f t="shared" si="79"/>
        <v/>
      </c>
      <c r="T328" s="29" t="str">
        <f t="shared" si="80"/>
        <v/>
      </c>
      <c r="U328" s="40" t="s">
        <v>33</v>
      </c>
      <c r="V328" s="40"/>
      <c r="W328" s="38" t="s">
        <v>3785</v>
      </c>
      <c r="X328" s="29" t="s">
        <v>158</v>
      </c>
      <c r="Y328" s="146">
        <v>7044</v>
      </c>
      <c r="Z328" s="33">
        <v>9016</v>
      </c>
      <c r="AA328" s="34">
        <f t="shared" si="71"/>
        <v>0.28000000000000003</v>
      </c>
      <c r="AB328" s="33" t="str">
        <f t="shared" si="81"/>
        <v>По запросу</v>
      </c>
      <c r="AC328" s="34">
        <f t="shared" si="72"/>
        <v>0.27995451448040881</v>
      </c>
      <c r="AD328" s="145">
        <f t="shared" si="73"/>
        <v>7513.3329999999996</v>
      </c>
      <c r="AE328" s="105">
        <v>5870</v>
      </c>
      <c r="AF328" s="34" t="s">
        <v>36</v>
      </c>
      <c r="AG328" s="34" t="s">
        <v>36</v>
      </c>
      <c r="AH328" s="34" t="s">
        <v>36</v>
      </c>
      <c r="AI328" s="29">
        <v>0.106</v>
      </c>
      <c r="AJ328" s="29">
        <v>2.1000000000000001E-4</v>
      </c>
      <c r="AK328" s="29">
        <v>38</v>
      </c>
      <c r="AL328" s="29">
        <v>0</v>
      </c>
      <c r="AM328" s="29" t="s">
        <v>28</v>
      </c>
      <c r="AN328" s="158" t="s">
        <v>28</v>
      </c>
      <c r="AO328" s="29" t="s">
        <v>28</v>
      </c>
      <c r="AP328" s="29">
        <v>5</v>
      </c>
      <c r="AQ328" s="29">
        <v>250</v>
      </c>
      <c r="AR328" s="29">
        <v>150</v>
      </c>
      <c r="AS328" s="29">
        <v>145</v>
      </c>
      <c r="AT328" s="29">
        <v>0.53</v>
      </c>
      <c r="AU328" s="144">
        <v>5.4380000000000001E-3</v>
      </c>
      <c r="AV328" s="36" t="s">
        <v>28</v>
      </c>
      <c r="AW328" s="102" t="s">
        <v>33</v>
      </c>
      <c r="AX328" s="129" t="s">
        <v>33</v>
      </c>
      <c r="AY328" s="106">
        <v>7652</v>
      </c>
      <c r="BD328" t="s">
        <v>186</v>
      </c>
      <c r="BE328" t="s">
        <v>4364</v>
      </c>
      <c r="BF328" t="s">
        <v>4747</v>
      </c>
      <c r="BH328" t="str">
        <f t="shared" si="69"/>
        <v>AV</v>
      </c>
      <c r="BJ328" t="e">
        <f t="shared" si="70"/>
        <v>#VALUE!</v>
      </c>
      <c r="BK328" s="130" t="s">
        <v>5289</v>
      </c>
      <c r="BL328" s="130" t="e">
        <v>#VALUE!</v>
      </c>
      <c r="BM328" s="131" t="s">
        <v>33</v>
      </c>
      <c r="BN328" s="131" t="e">
        <v>#VALUE!</v>
      </c>
      <c r="BO328" t="s">
        <v>5289</v>
      </c>
      <c r="BP328">
        <v>62</v>
      </c>
    </row>
    <row r="329" spans="1:68" ht="25.2" x14ac:dyDescent="0.3">
      <c r="A329" s="1"/>
      <c r="B329" s="47">
        <v>255</v>
      </c>
      <c r="C329" s="45">
        <v>1085084</v>
      </c>
      <c r="D329" s="29"/>
      <c r="E329" s="29"/>
      <c r="F329" s="52" t="s">
        <v>228</v>
      </c>
      <c r="G329" s="29" t="s">
        <v>31</v>
      </c>
      <c r="H329" s="148"/>
      <c r="I329" s="148" t="s">
        <v>32</v>
      </c>
      <c r="J329" s="147" t="s">
        <v>33</v>
      </c>
      <c r="K329" s="148">
        <v>0</v>
      </c>
      <c r="L329" s="148" t="s">
        <v>32</v>
      </c>
      <c r="M329" s="147">
        <v>42521</v>
      </c>
      <c r="N329" s="29" t="str">
        <f t="shared" si="74"/>
        <v/>
      </c>
      <c r="O329" s="29" t="str">
        <f t="shared" si="75"/>
        <v/>
      </c>
      <c r="P329" s="29" t="str">
        <f t="shared" si="76"/>
        <v/>
      </c>
      <c r="Q329" s="29" t="str">
        <f t="shared" si="77"/>
        <v/>
      </c>
      <c r="R329" s="29" t="str">
        <f t="shared" si="78"/>
        <v/>
      </c>
      <c r="S329" s="29" t="str">
        <f t="shared" si="79"/>
        <v/>
      </c>
      <c r="T329" s="29" t="str">
        <f t="shared" si="80"/>
        <v/>
      </c>
      <c r="U329" s="29"/>
      <c r="V329" s="29"/>
      <c r="W329" s="38" t="s">
        <v>3785</v>
      </c>
      <c r="X329" s="29" t="s">
        <v>158</v>
      </c>
      <c r="Y329" s="146">
        <v>18828</v>
      </c>
      <c r="Z329" s="33">
        <v>24100</v>
      </c>
      <c r="AA329" s="34">
        <f t="shared" si="71"/>
        <v>0.28000000000000003</v>
      </c>
      <c r="AB329" s="33" t="str">
        <f t="shared" si="81"/>
        <v>По запросу</v>
      </c>
      <c r="AC329" s="34">
        <f t="shared" si="72"/>
        <v>0.28000847673677492</v>
      </c>
      <c r="AD329" s="145">
        <f t="shared" si="73"/>
        <v>20083.332999999999</v>
      </c>
      <c r="AE329" s="105">
        <v>15690</v>
      </c>
      <c r="AF329" s="34" t="s">
        <v>36</v>
      </c>
      <c r="AG329" s="34" t="s">
        <v>36</v>
      </c>
      <c r="AH329" s="34" t="s">
        <v>36</v>
      </c>
      <c r="AI329" s="29">
        <v>0.38800000000000001</v>
      </c>
      <c r="AJ329" s="29">
        <v>1.4599999999999999E-3</v>
      </c>
      <c r="AK329" s="29">
        <v>0</v>
      </c>
      <c r="AL329" s="29">
        <v>0</v>
      </c>
      <c r="AM329" s="29" t="s">
        <v>28</v>
      </c>
      <c r="AN329" s="44" t="s">
        <v>27</v>
      </c>
      <c r="AO329" s="29" t="s">
        <v>28</v>
      </c>
      <c r="AP329" s="29">
        <v>10</v>
      </c>
      <c r="AQ329" s="29">
        <v>381</v>
      </c>
      <c r="AR329" s="29">
        <v>298</v>
      </c>
      <c r="AS329" s="29">
        <v>203</v>
      </c>
      <c r="AT329" s="29">
        <v>3.88</v>
      </c>
      <c r="AU329" s="144">
        <v>2.3047999999999999E-2</v>
      </c>
      <c r="AV329" s="36" t="s">
        <v>28</v>
      </c>
      <c r="AW329" s="102">
        <v>42521</v>
      </c>
      <c r="AX329" s="129" t="s">
        <v>33</v>
      </c>
      <c r="AY329" s="106">
        <v>411</v>
      </c>
      <c r="BD329" t="s">
        <v>4365</v>
      </c>
      <c r="BE329" t="s">
        <v>4346</v>
      </c>
      <c r="BF329" t="s">
        <v>4748</v>
      </c>
      <c r="BH329" t="str">
        <f t="shared" si="69"/>
        <v/>
      </c>
      <c r="BJ329" t="e">
        <f t="shared" si="70"/>
        <v>#VALUE!</v>
      </c>
      <c r="BK329" s="130" t="s">
        <v>5302</v>
      </c>
      <c r="BL329" s="130" t="e">
        <v>#VALUE!</v>
      </c>
      <c r="BM329" s="131" t="s">
        <v>33</v>
      </c>
      <c r="BN329" s="131" t="e">
        <v>#VALUE!</v>
      </c>
      <c r="BO329" t="e">
        <v>#N/A</v>
      </c>
      <c r="BP329">
        <v>0</v>
      </c>
    </row>
    <row r="330" spans="1:68" ht="37.799999999999997" x14ac:dyDescent="0.3">
      <c r="A330" s="1"/>
      <c r="B330" s="47">
        <v>256</v>
      </c>
      <c r="C330" s="45">
        <v>1008674</v>
      </c>
      <c r="D330" s="40" t="s">
        <v>33</v>
      </c>
      <c r="E330" s="40"/>
      <c r="F330" s="31" t="s">
        <v>229</v>
      </c>
      <c r="G330" s="29" t="s">
        <v>42</v>
      </c>
      <c r="H330" s="70" t="s">
        <v>62</v>
      </c>
      <c r="I330" s="148" t="s">
        <v>32</v>
      </c>
      <c r="J330" s="147" t="s">
        <v>33</v>
      </c>
      <c r="K330" s="148">
        <v>0</v>
      </c>
      <c r="L330" s="148" t="s">
        <v>32</v>
      </c>
      <c r="M330" s="147" t="s">
        <v>33</v>
      </c>
      <c r="N330" s="29" t="str">
        <f t="shared" si="74"/>
        <v/>
      </c>
      <c r="O330" s="29" t="str">
        <f t="shared" si="75"/>
        <v/>
      </c>
      <c r="P330" s="29" t="str">
        <f t="shared" si="76"/>
        <v/>
      </c>
      <c r="Q330" s="29">
        <f t="shared" si="77"/>
        <v>1135715</v>
      </c>
      <c r="R330" s="29" t="str">
        <f t="shared" si="78"/>
        <v/>
      </c>
      <c r="S330" s="29" t="str">
        <f t="shared" si="79"/>
        <v/>
      </c>
      <c r="T330" s="29">
        <f t="shared" si="80"/>
        <v>1135715</v>
      </c>
      <c r="U330" s="45">
        <v>1135715</v>
      </c>
      <c r="V330" s="45"/>
      <c r="W330" s="38" t="s">
        <v>157</v>
      </c>
      <c r="X330" s="29" t="s">
        <v>158</v>
      </c>
      <c r="Y330" s="146">
        <v>495.58</v>
      </c>
      <c r="Z330" s="33">
        <v>634</v>
      </c>
      <c r="AA330" s="34">
        <f t="shared" si="71"/>
        <v>0.27900000000000003</v>
      </c>
      <c r="AB330" s="33">
        <f t="shared" si="81"/>
        <v>634</v>
      </c>
      <c r="AC330" s="34">
        <f t="shared" si="72"/>
        <v>0.27930931781695606</v>
      </c>
      <c r="AD330" s="145">
        <f t="shared" si="73"/>
        <v>528.33299999999997</v>
      </c>
      <c r="AE330" s="105">
        <v>412.983</v>
      </c>
      <c r="AF330" s="34" t="s">
        <v>36</v>
      </c>
      <c r="AG330" s="34" t="s">
        <v>36</v>
      </c>
      <c r="AH330" s="34" t="s">
        <v>36</v>
      </c>
      <c r="AI330" s="29">
        <v>7.0000000000000001E-3</v>
      </c>
      <c r="AJ330" s="29">
        <v>2.6999999999999999E-5</v>
      </c>
      <c r="AK330" s="29">
        <v>6400</v>
      </c>
      <c r="AL330" s="29">
        <v>0</v>
      </c>
      <c r="AM330" s="29" t="s">
        <v>28</v>
      </c>
      <c r="AN330" s="158" t="s">
        <v>28</v>
      </c>
      <c r="AO330" s="29" t="s">
        <v>28</v>
      </c>
      <c r="AP330" s="29">
        <v>100</v>
      </c>
      <c r="AQ330" s="29">
        <v>280</v>
      </c>
      <c r="AR330" s="29">
        <v>187</v>
      </c>
      <c r="AS330" s="29">
        <v>107</v>
      </c>
      <c r="AT330" s="29">
        <v>0.7</v>
      </c>
      <c r="AU330" s="144">
        <v>5.6030000000000003E-3</v>
      </c>
      <c r="AV330" s="36" t="s">
        <v>28</v>
      </c>
      <c r="AW330" s="102" t="s">
        <v>33</v>
      </c>
      <c r="AX330" s="129" t="s">
        <v>33</v>
      </c>
      <c r="AY330" s="106">
        <v>165449</v>
      </c>
      <c r="BD330" t="s">
        <v>186</v>
      </c>
      <c r="BE330" t="s">
        <v>4366</v>
      </c>
      <c r="BF330" t="s">
        <v>4747</v>
      </c>
      <c r="BH330" t="str">
        <f t="shared" si="69"/>
        <v>AV</v>
      </c>
      <c r="BJ330" t="str">
        <f t="shared" si="70"/>
        <v>OK</v>
      </c>
      <c r="BK330" s="130">
        <v>634</v>
      </c>
      <c r="BL330" s="130" t="s">
        <v>37</v>
      </c>
      <c r="BM330" s="131" t="s">
        <v>33</v>
      </c>
      <c r="BN330" s="131" t="e">
        <v>#VALUE!</v>
      </c>
      <c r="BO330">
        <v>634</v>
      </c>
      <c r="BP330">
        <v>7900</v>
      </c>
    </row>
    <row r="331" spans="1:68" ht="37.799999999999997" x14ac:dyDescent="0.3">
      <c r="A331" s="1"/>
      <c r="B331" s="47">
        <v>257</v>
      </c>
      <c r="C331" s="45">
        <v>1008675</v>
      </c>
      <c r="D331" s="40" t="s">
        <v>33</v>
      </c>
      <c r="E331" s="40"/>
      <c r="F331" s="31" t="s">
        <v>230</v>
      </c>
      <c r="G331" s="29" t="s">
        <v>47</v>
      </c>
      <c r="H331" s="70" t="s">
        <v>62</v>
      </c>
      <c r="I331" s="148" t="s">
        <v>32</v>
      </c>
      <c r="J331" s="147" t="s">
        <v>33</v>
      </c>
      <c r="K331" s="148">
        <v>0</v>
      </c>
      <c r="L331" s="148" t="s">
        <v>32</v>
      </c>
      <c r="M331" s="147" t="s">
        <v>33</v>
      </c>
      <c r="N331" s="29" t="str">
        <f t="shared" si="74"/>
        <v/>
      </c>
      <c r="O331" s="29" t="str">
        <f t="shared" si="75"/>
        <v/>
      </c>
      <c r="P331" s="29" t="str">
        <f t="shared" si="76"/>
        <v/>
      </c>
      <c r="Q331" s="29">
        <f t="shared" si="77"/>
        <v>1135716</v>
      </c>
      <c r="R331" s="29" t="str">
        <f t="shared" si="78"/>
        <v/>
      </c>
      <c r="S331" s="29" t="str">
        <f t="shared" si="79"/>
        <v/>
      </c>
      <c r="T331" s="29">
        <f t="shared" si="80"/>
        <v>1135716</v>
      </c>
      <c r="U331" s="45">
        <v>1135716</v>
      </c>
      <c r="V331" s="45"/>
      <c r="W331" s="38" t="s">
        <v>157</v>
      </c>
      <c r="X331" s="29" t="s">
        <v>158</v>
      </c>
      <c r="Y331" s="146">
        <v>685</v>
      </c>
      <c r="Z331" s="33">
        <v>877</v>
      </c>
      <c r="AA331" s="34">
        <f t="shared" si="71"/>
        <v>0.28000000000000003</v>
      </c>
      <c r="AB331" s="33">
        <f t="shared" si="81"/>
        <v>877</v>
      </c>
      <c r="AC331" s="34">
        <f t="shared" si="72"/>
        <v>0.28029213447715884</v>
      </c>
      <c r="AD331" s="145">
        <f t="shared" si="73"/>
        <v>730.83299999999997</v>
      </c>
      <c r="AE331" s="105">
        <v>570.83299999999997</v>
      </c>
      <c r="AF331" s="34" t="s">
        <v>36</v>
      </c>
      <c r="AG331" s="34" t="s">
        <v>36</v>
      </c>
      <c r="AH331" s="34" t="s">
        <v>36</v>
      </c>
      <c r="AI331" s="29">
        <v>1.0999999999999999E-2</v>
      </c>
      <c r="AJ331" s="29">
        <v>5.1E-5</v>
      </c>
      <c r="AK331" s="29">
        <v>1920</v>
      </c>
      <c r="AL331" s="29">
        <v>0</v>
      </c>
      <c r="AM331" s="29" t="s">
        <v>28</v>
      </c>
      <c r="AN331" s="158" t="s">
        <v>28</v>
      </c>
      <c r="AO331" s="29" t="s">
        <v>28</v>
      </c>
      <c r="AP331" s="29">
        <v>40</v>
      </c>
      <c r="AQ331" s="29">
        <v>280</v>
      </c>
      <c r="AR331" s="29">
        <v>187</v>
      </c>
      <c r="AS331" s="29">
        <v>107</v>
      </c>
      <c r="AT331" s="29">
        <v>0.44</v>
      </c>
      <c r="AU331" s="144">
        <v>5.6030000000000003E-3</v>
      </c>
      <c r="AV331" s="36" t="s">
        <v>28</v>
      </c>
      <c r="AW331" s="102" t="s">
        <v>33</v>
      </c>
      <c r="AX331" s="129" t="s">
        <v>33</v>
      </c>
      <c r="AY331" s="106">
        <v>25000</v>
      </c>
      <c r="BD331" t="s">
        <v>186</v>
      </c>
      <c r="BE331" t="s">
        <v>4366</v>
      </c>
      <c r="BF331" t="s">
        <v>4747</v>
      </c>
      <c r="BH331" t="str">
        <f t="shared" si="69"/>
        <v>AV</v>
      </c>
      <c r="BJ331" t="str">
        <f t="shared" si="70"/>
        <v>OK</v>
      </c>
      <c r="BK331" s="130">
        <v>877</v>
      </c>
      <c r="BL331" s="130" t="s">
        <v>37</v>
      </c>
      <c r="BM331" s="131" t="s">
        <v>33</v>
      </c>
      <c r="BN331" s="131" t="e">
        <v>#VALUE!</v>
      </c>
      <c r="BO331">
        <v>877</v>
      </c>
      <c r="BP331">
        <v>1520</v>
      </c>
    </row>
    <row r="332" spans="1:68" ht="25.2" x14ac:dyDescent="0.3">
      <c r="A332" s="1"/>
      <c r="B332" s="47">
        <v>258</v>
      </c>
      <c r="C332" s="45">
        <v>1008676</v>
      </c>
      <c r="D332" s="40" t="s">
        <v>33</v>
      </c>
      <c r="E332" s="40"/>
      <c r="F332" s="31" t="s">
        <v>231</v>
      </c>
      <c r="G332" s="29" t="s">
        <v>42</v>
      </c>
      <c r="H332" s="70" t="s">
        <v>59</v>
      </c>
      <c r="I332" s="148" t="s">
        <v>32</v>
      </c>
      <c r="J332" s="147" t="s">
        <v>33</v>
      </c>
      <c r="K332" s="148">
        <v>0</v>
      </c>
      <c r="L332" s="148" t="s">
        <v>32</v>
      </c>
      <c r="M332" s="147" t="s">
        <v>33</v>
      </c>
      <c r="N332" s="29" t="str">
        <f t="shared" si="74"/>
        <v/>
      </c>
      <c r="O332" s="29" t="str">
        <f t="shared" si="75"/>
        <v/>
      </c>
      <c r="P332" s="29" t="str">
        <f t="shared" si="76"/>
        <v/>
      </c>
      <c r="Q332" s="29">
        <f t="shared" si="77"/>
        <v>1135717</v>
      </c>
      <c r="R332" s="29" t="str">
        <f t="shared" si="78"/>
        <v/>
      </c>
      <c r="S332" s="29" t="str">
        <f t="shared" si="79"/>
        <v/>
      </c>
      <c r="T332" s="29">
        <f t="shared" si="80"/>
        <v>1135717</v>
      </c>
      <c r="U332" s="45">
        <v>1135717</v>
      </c>
      <c r="V332" s="45"/>
      <c r="W332" s="38" t="s">
        <v>157</v>
      </c>
      <c r="X332" s="29" t="s">
        <v>158</v>
      </c>
      <c r="Y332" s="146">
        <v>685</v>
      </c>
      <c r="Z332" s="33">
        <v>877</v>
      </c>
      <c r="AA332" s="34">
        <f t="shared" si="71"/>
        <v>0.28000000000000003</v>
      </c>
      <c r="AB332" s="33">
        <f t="shared" si="81"/>
        <v>877</v>
      </c>
      <c r="AC332" s="34">
        <f t="shared" si="72"/>
        <v>0.28029213447715884</v>
      </c>
      <c r="AD332" s="145">
        <f t="shared" si="73"/>
        <v>730.83299999999997</v>
      </c>
      <c r="AE332" s="105">
        <v>570.83299999999997</v>
      </c>
      <c r="AF332" s="34" t="s">
        <v>36</v>
      </c>
      <c r="AG332" s="34" t="s">
        <v>36</v>
      </c>
      <c r="AH332" s="34" t="s">
        <v>36</v>
      </c>
      <c r="AI332" s="29">
        <v>1.2E-2</v>
      </c>
      <c r="AJ332" s="29">
        <v>7.2000000000000002E-5</v>
      </c>
      <c r="AK332" s="29">
        <v>0</v>
      </c>
      <c r="AL332" s="29">
        <v>0</v>
      </c>
      <c r="AM332" s="29" t="s">
        <v>28</v>
      </c>
      <c r="AN332" s="158" t="s">
        <v>28</v>
      </c>
      <c r="AO332" s="29" t="s">
        <v>28</v>
      </c>
      <c r="AP332" s="29">
        <v>40</v>
      </c>
      <c r="AQ332" s="29">
        <v>280</v>
      </c>
      <c r="AR332" s="29">
        <v>187</v>
      </c>
      <c r="AS332" s="29">
        <v>107</v>
      </c>
      <c r="AT332" s="29">
        <v>0.48</v>
      </c>
      <c r="AU332" s="144">
        <v>5.6030000000000003E-3</v>
      </c>
      <c r="AV332" s="36" t="s">
        <v>28</v>
      </c>
      <c r="AW332" s="102" t="s">
        <v>33</v>
      </c>
      <c r="AX332" s="129" t="s">
        <v>33</v>
      </c>
      <c r="AY332" s="106">
        <v>78562</v>
      </c>
      <c r="BD332" t="s">
        <v>186</v>
      </c>
      <c r="BE332" t="s">
        <v>4364</v>
      </c>
      <c r="BF332" t="s">
        <v>4747</v>
      </c>
      <c r="BH332" t="str">
        <f t="shared" si="69"/>
        <v/>
      </c>
      <c r="BJ332" t="str">
        <f t="shared" si="70"/>
        <v>OK</v>
      </c>
      <c r="BK332" s="130">
        <v>877</v>
      </c>
      <c r="BL332" s="130" t="s">
        <v>37</v>
      </c>
      <c r="BM332" s="131" t="s">
        <v>33</v>
      </c>
      <c r="BN332" s="131" t="e">
        <v>#VALUE!</v>
      </c>
      <c r="BO332">
        <v>877</v>
      </c>
      <c r="BP332">
        <v>3000</v>
      </c>
    </row>
    <row r="333" spans="1:68" ht="37.799999999999997" x14ac:dyDescent="0.3">
      <c r="A333" s="1"/>
      <c r="B333" s="47">
        <v>259</v>
      </c>
      <c r="C333" s="45">
        <v>1001240</v>
      </c>
      <c r="D333" s="40" t="s">
        <v>33</v>
      </c>
      <c r="E333" s="40"/>
      <c r="F333" s="31" t="s">
        <v>232</v>
      </c>
      <c r="G333" s="29" t="s">
        <v>47</v>
      </c>
      <c r="H333" s="70" t="s">
        <v>62</v>
      </c>
      <c r="I333" s="148" t="s">
        <v>32</v>
      </c>
      <c r="J333" s="147" t="s">
        <v>33</v>
      </c>
      <c r="K333" s="148">
        <v>0</v>
      </c>
      <c r="L333" s="148" t="s">
        <v>32</v>
      </c>
      <c r="M333" s="147" t="s">
        <v>33</v>
      </c>
      <c r="N333" s="29" t="str">
        <f t="shared" si="74"/>
        <v/>
      </c>
      <c r="O333" s="29" t="str">
        <f t="shared" si="75"/>
        <v/>
      </c>
      <c r="P333" s="29" t="str">
        <f t="shared" si="76"/>
        <v/>
      </c>
      <c r="Q333" s="29">
        <f t="shared" si="77"/>
        <v>1135718</v>
      </c>
      <c r="R333" s="29" t="str">
        <f t="shared" si="78"/>
        <v/>
      </c>
      <c r="S333" s="29" t="str">
        <f t="shared" si="79"/>
        <v/>
      </c>
      <c r="T333" s="29">
        <f t="shared" si="80"/>
        <v>1135718</v>
      </c>
      <c r="U333" s="45">
        <v>1135718</v>
      </c>
      <c r="V333" s="45"/>
      <c r="W333" s="38" t="s">
        <v>157</v>
      </c>
      <c r="X333" s="29" t="s">
        <v>158</v>
      </c>
      <c r="Y333" s="146">
        <v>1089</v>
      </c>
      <c r="Z333" s="33">
        <v>1394</v>
      </c>
      <c r="AA333" s="34">
        <f t="shared" si="71"/>
        <v>0.28000000000000003</v>
      </c>
      <c r="AB333" s="33">
        <f t="shared" si="81"/>
        <v>1394</v>
      </c>
      <c r="AC333" s="34">
        <f t="shared" si="72"/>
        <v>0.28007382920110185</v>
      </c>
      <c r="AD333" s="145">
        <f t="shared" si="73"/>
        <v>1161.6669999999999</v>
      </c>
      <c r="AE333" s="105">
        <v>907.5</v>
      </c>
      <c r="AF333" s="34" t="s">
        <v>36</v>
      </c>
      <c r="AG333" s="34" t="s">
        <v>36</v>
      </c>
      <c r="AH333" s="34" t="s">
        <v>36</v>
      </c>
      <c r="AI333" s="29">
        <v>0.03</v>
      </c>
      <c r="AJ333" s="29">
        <v>6.0000000000000002E-5</v>
      </c>
      <c r="AK333" s="29">
        <v>120</v>
      </c>
      <c r="AL333" s="29">
        <v>0</v>
      </c>
      <c r="AM333" s="29" t="s">
        <v>28</v>
      </c>
      <c r="AN333" s="158" t="s">
        <v>28</v>
      </c>
      <c r="AO333" s="29" t="s">
        <v>28</v>
      </c>
      <c r="AP333" s="29">
        <v>20</v>
      </c>
      <c r="AQ333" s="29">
        <v>290</v>
      </c>
      <c r="AR333" s="29">
        <v>190</v>
      </c>
      <c r="AS333" s="29">
        <v>110</v>
      </c>
      <c r="AT333" s="29">
        <v>0.6</v>
      </c>
      <c r="AU333" s="144">
        <v>6.0610000000000004E-3</v>
      </c>
      <c r="AV333" s="36" t="s">
        <v>28</v>
      </c>
      <c r="AW333" s="102" t="s">
        <v>33</v>
      </c>
      <c r="AX333" s="129" t="s">
        <v>33</v>
      </c>
      <c r="AY333" s="106">
        <v>35720</v>
      </c>
      <c r="BD333" t="s">
        <v>186</v>
      </c>
      <c r="BE333" t="s">
        <v>4364</v>
      </c>
      <c r="BF333" t="s">
        <v>4747</v>
      </c>
      <c r="BH333" t="str">
        <f t="shared" si="69"/>
        <v>AV</v>
      </c>
      <c r="BJ333" t="str">
        <f t="shared" si="70"/>
        <v>OK</v>
      </c>
      <c r="BK333" s="130">
        <v>1394</v>
      </c>
      <c r="BL333" s="130" t="s">
        <v>37</v>
      </c>
      <c r="BM333" s="131" t="s">
        <v>33</v>
      </c>
      <c r="BN333" s="131" t="e">
        <v>#VALUE!</v>
      </c>
      <c r="BO333">
        <v>1394</v>
      </c>
      <c r="BP333">
        <v>1120</v>
      </c>
    </row>
    <row r="334" spans="1:68" ht="25.2" x14ac:dyDescent="0.3">
      <c r="A334" s="1"/>
      <c r="B334" s="47">
        <v>260</v>
      </c>
      <c r="C334" s="45">
        <v>1008678</v>
      </c>
      <c r="D334" s="40" t="s">
        <v>33</v>
      </c>
      <c r="E334" s="40"/>
      <c r="F334" s="31" t="s">
        <v>233</v>
      </c>
      <c r="G334" s="29" t="s">
        <v>47</v>
      </c>
      <c r="H334" s="70" t="s">
        <v>59</v>
      </c>
      <c r="I334" s="148" t="s">
        <v>32</v>
      </c>
      <c r="J334" s="147" t="s">
        <v>33</v>
      </c>
      <c r="K334" s="148">
        <v>0</v>
      </c>
      <c r="L334" s="148" t="s">
        <v>32</v>
      </c>
      <c r="M334" s="147" t="s">
        <v>33</v>
      </c>
      <c r="N334" s="29" t="str">
        <f t="shared" si="74"/>
        <v/>
      </c>
      <c r="O334" s="29" t="str">
        <f t="shared" si="75"/>
        <v/>
      </c>
      <c r="P334" s="29" t="str">
        <f t="shared" si="76"/>
        <v/>
      </c>
      <c r="Q334" s="29">
        <f t="shared" si="77"/>
        <v>1135719</v>
      </c>
      <c r="R334" s="29" t="str">
        <f t="shared" si="78"/>
        <v/>
      </c>
      <c r="S334" s="29" t="str">
        <f t="shared" si="79"/>
        <v/>
      </c>
      <c r="T334" s="29">
        <f t="shared" si="80"/>
        <v>1135719</v>
      </c>
      <c r="U334" s="45">
        <v>1135719</v>
      </c>
      <c r="V334" s="45"/>
      <c r="W334" s="38" t="s">
        <v>157</v>
      </c>
      <c r="X334" s="29" t="s">
        <v>158</v>
      </c>
      <c r="Y334" s="146">
        <v>1996</v>
      </c>
      <c r="Z334" s="33">
        <v>2555</v>
      </c>
      <c r="AA334" s="34">
        <f t="shared" si="71"/>
        <v>0.28000000000000003</v>
      </c>
      <c r="AB334" s="33">
        <f t="shared" si="81"/>
        <v>2555</v>
      </c>
      <c r="AC334" s="34">
        <f t="shared" si="72"/>
        <v>0.28006057716644822</v>
      </c>
      <c r="AD334" s="145">
        <f t="shared" si="73"/>
        <v>2129.1669999999999</v>
      </c>
      <c r="AE334" s="105">
        <v>1663.3330000000001</v>
      </c>
      <c r="AF334" s="34" t="s">
        <v>36</v>
      </c>
      <c r="AG334" s="34" t="s">
        <v>36</v>
      </c>
      <c r="AH334" s="34" t="s">
        <v>36</v>
      </c>
      <c r="AI334" s="29">
        <v>0.06</v>
      </c>
      <c r="AJ334" s="29">
        <v>1.5E-5</v>
      </c>
      <c r="AK334" s="29">
        <v>0</v>
      </c>
      <c r="AL334" s="29">
        <v>0</v>
      </c>
      <c r="AM334" s="29" t="s">
        <v>28</v>
      </c>
      <c r="AN334" s="158" t="s">
        <v>28</v>
      </c>
      <c r="AO334" s="29" t="s">
        <v>28</v>
      </c>
      <c r="AP334" s="29">
        <v>10</v>
      </c>
      <c r="AQ334" s="29">
        <v>250</v>
      </c>
      <c r="AR334" s="29">
        <v>150</v>
      </c>
      <c r="AS334" s="29">
        <v>145</v>
      </c>
      <c r="AT334" s="29">
        <v>0.6</v>
      </c>
      <c r="AU334" s="144">
        <v>5.4380000000000001E-3</v>
      </c>
      <c r="AV334" s="36" t="s">
        <v>28</v>
      </c>
      <c r="AW334" s="102" t="s">
        <v>33</v>
      </c>
      <c r="AX334" s="129" t="s">
        <v>33</v>
      </c>
      <c r="AY334" s="106">
        <v>8248</v>
      </c>
      <c r="BD334" t="s">
        <v>186</v>
      </c>
      <c r="BE334" t="s">
        <v>4364</v>
      </c>
      <c r="BF334" t="s">
        <v>4747</v>
      </c>
      <c r="BH334" t="str">
        <f t="shared" si="69"/>
        <v/>
      </c>
      <c r="BJ334" t="str">
        <f t="shared" si="70"/>
        <v>OK</v>
      </c>
      <c r="BK334" s="130">
        <v>2555</v>
      </c>
      <c r="BL334" s="130" t="s">
        <v>37</v>
      </c>
      <c r="BM334" s="131" t="s">
        <v>33</v>
      </c>
      <c r="BN334" s="131" t="e">
        <v>#VALUE!</v>
      </c>
      <c r="BO334">
        <v>2555</v>
      </c>
      <c r="BP334">
        <v>220</v>
      </c>
    </row>
    <row r="335" spans="1:68" ht="25.2" x14ac:dyDescent="0.3">
      <c r="A335" s="1"/>
      <c r="B335" s="47">
        <v>261</v>
      </c>
      <c r="C335" s="45">
        <v>1042879</v>
      </c>
      <c r="D335" s="40" t="s">
        <v>33</v>
      </c>
      <c r="E335" s="40"/>
      <c r="F335" s="31" t="s">
        <v>234</v>
      </c>
      <c r="G335" s="37" t="s">
        <v>47</v>
      </c>
      <c r="H335" s="70" t="s">
        <v>59</v>
      </c>
      <c r="I335" s="148" t="s">
        <v>32</v>
      </c>
      <c r="J335" s="147" t="s">
        <v>33</v>
      </c>
      <c r="K335" s="148">
        <v>0</v>
      </c>
      <c r="L335" s="148" t="s">
        <v>32</v>
      </c>
      <c r="M335" s="147" t="s">
        <v>33</v>
      </c>
      <c r="N335" s="29" t="str">
        <f t="shared" si="74"/>
        <v/>
      </c>
      <c r="O335" s="29" t="str">
        <f t="shared" si="75"/>
        <v/>
      </c>
      <c r="P335" s="29" t="str">
        <f t="shared" si="76"/>
        <v/>
      </c>
      <c r="Q335" s="29" t="str">
        <f t="shared" si="77"/>
        <v/>
      </c>
      <c r="R335" s="29" t="str">
        <f t="shared" si="78"/>
        <v/>
      </c>
      <c r="S335" s="29" t="str">
        <f t="shared" si="79"/>
        <v/>
      </c>
      <c r="T335" s="29" t="str">
        <f t="shared" si="80"/>
        <v/>
      </c>
      <c r="U335" s="40" t="s">
        <v>33</v>
      </c>
      <c r="V335" s="40"/>
      <c r="W335" s="38" t="s">
        <v>3785</v>
      </c>
      <c r="X335" s="29" t="s">
        <v>158</v>
      </c>
      <c r="Y335" s="146">
        <v>4164</v>
      </c>
      <c r="Z335" s="33">
        <v>5329</v>
      </c>
      <c r="AA335" s="34">
        <f t="shared" si="71"/>
        <v>0.28000000000000003</v>
      </c>
      <c r="AB335" s="33" t="str">
        <f t="shared" si="81"/>
        <v>По запросу</v>
      </c>
      <c r="AC335" s="34">
        <f t="shared" si="72"/>
        <v>0.27977896253602297</v>
      </c>
      <c r="AD335" s="145">
        <f t="shared" si="73"/>
        <v>4440.8329999999996</v>
      </c>
      <c r="AE335" s="105">
        <v>3470</v>
      </c>
      <c r="AF335" s="34" t="s">
        <v>36</v>
      </c>
      <c r="AG335" s="34" t="s">
        <v>36</v>
      </c>
      <c r="AH335" s="34" t="s">
        <v>36</v>
      </c>
      <c r="AI335" s="29">
        <v>7.6999999999999999E-2</v>
      </c>
      <c r="AJ335" s="29">
        <v>3.2299999999999999E-4</v>
      </c>
      <c r="AK335" s="29">
        <v>0</v>
      </c>
      <c r="AL335" s="29">
        <v>0</v>
      </c>
      <c r="AM335" s="29" t="s">
        <v>28</v>
      </c>
      <c r="AN335" s="159" t="s">
        <v>27</v>
      </c>
      <c r="AO335" s="29" t="s">
        <v>28</v>
      </c>
      <c r="AP335" s="29">
        <v>10</v>
      </c>
      <c r="AQ335" s="29">
        <v>280</v>
      </c>
      <c r="AR335" s="29">
        <v>187</v>
      </c>
      <c r="AS335" s="29">
        <v>107</v>
      </c>
      <c r="AT335" s="29">
        <v>0.77</v>
      </c>
      <c r="AU335" s="144">
        <v>5.6030000000000003E-3</v>
      </c>
      <c r="AV335" s="36" t="s">
        <v>28</v>
      </c>
      <c r="AW335" s="102" t="s">
        <v>33</v>
      </c>
      <c r="AX335" s="129" t="s">
        <v>33</v>
      </c>
      <c r="AY335" s="106">
        <v>1360</v>
      </c>
      <c r="BD335" t="s">
        <v>186</v>
      </c>
      <c r="BE335" t="s">
        <v>4364</v>
      </c>
      <c r="BF335" t="s">
        <v>4747</v>
      </c>
      <c r="BH335" t="str">
        <f t="shared" si="69"/>
        <v/>
      </c>
      <c r="BJ335" t="e">
        <f t="shared" si="70"/>
        <v>#VALUE!</v>
      </c>
      <c r="BK335" s="130" t="s">
        <v>5302</v>
      </c>
      <c r="BL335" s="130" t="e">
        <v>#VALUE!</v>
      </c>
      <c r="BM335" s="131" t="s">
        <v>33</v>
      </c>
      <c r="BN335" s="131" t="e">
        <v>#VALUE!</v>
      </c>
      <c r="BO335" t="s">
        <v>5289</v>
      </c>
      <c r="BP335">
        <v>40</v>
      </c>
    </row>
    <row r="336" spans="1:68" ht="25.2" x14ac:dyDescent="0.3">
      <c r="A336" s="1"/>
      <c r="B336" s="47">
        <v>262</v>
      </c>
      <c r="C336" s="45">
        <v>1042867</v>
      </c>
      <c r="D336" s="40" t="s">
        <v>33</v>
      </c>
      <c r="E336" s="40"/>
      <c r="F336" s="31" t="s">
        <v>235</v>
      </c>
      <c r="G336" s="29" t="s">
        <v>47</v>
      </c>
      <c r="H336" s="70" t="s">
        <v>4779</v>
      </c>
      <c r="I336" s="148" t="s">
        <v>32</v>
      </c>
      <c r="J336" s="147" t="s">
        <v>33</v>
      </c>
      <c r="K336" s="148">
        <v>0</v>
      </c>
      <c r="L336" s="148" t="s">
        <v>32</v>
      </c>
      <c r="M336" s="147" t="s">
        <v>33</v>
      </c>
      <c r="N336" s="29" t="str">
        <f t="shared" si="74"/>
        <v/>
      </c>
      <c r="O336" s="29" t="str">
        <f t="shared" si="75"/>
        <v/>
      </c>
      <c r="P336" s="29" t="str">
        <f t="shared" si="76"/>
        <v/>
      </c>
      <c r="Q336" s="29" t="str">
        <f t="shared" si="77"/>
        <v/>
      </c>
      <c r="R336" s="29" t="str">
        <f t="shared" si="78"/>
        <v/>
      </c>
      <c r="S336" s="29" t="str">
        <f t="shared" si="79"/>
        <v/>
      </c>
      <c r="T336" s="29" t="str">
        <f t="shared" si="80"/>
        <v/>
      </c>
      <c r="U336" s="40" t="s">
        <v>33</v>
      </c>
      <c r="V336" s="40"/>
      <c r="W336" s="38" t="s">
        <v>3785</v>
      </c>
      <c r="X336" s="29" t="s">
        <v>158</v>
      </c>
      <c r="Y336" s="146">
        <v>4164</v>
      </c>
      <c r="Z336" s="33">
        <v>5329</v>
      </c>
      <c r="AA336" s="34">
        <f t="shared" si="71"/>
        <v>0.28000000000000003</v>
      </c>
      <c r="AB336" s="33" t="str">
        <f t="shared" si="81"/>
        <v>По запросу</v>
      </c>
      <c r="AC336" s="34">
        <f t="shared" si="72"/>
        <v>0.27977896253602297</v>
      </c>
      <c r="AD336" s="145">
        <f t="shared" si="73"/>
        <v>4440.8329999999996</v>
      </c>
      <c r="AE336" s="105">
        <v>3470</v>
      </c>
      <c r="AF336" s="34" t="s">
        <v>36</v>
      </c>
      <c r="AG336" s="34" t="s">
        <v>36</v>
      </c>
      <c r="AH336" s="34" t="s">
        <v>36</v>
      </c>
      <c r="AI336" s="29">
        <v>8.7999999999999995E-2</v>
      </c>
      <c r="AJ336" s="29">
        <v>3.6699999999999998E-4</v>
      </c>
      <c r="AK336" s="29">
        <v>20</v>
      </c>
      <c r="AL336" s="29">
        <v>0</v>
      </c>
      <c r="AM336" s="29" t="s">
        <v>28</v>
      </c>
      <c r="AN336" s="158" t="s">
        <v>28</v>
      </c>
      <c r="AO336" s="29" t="s">
        <v>28</v>
      </c>
      <c r="AP336" s="29">
        <v>10</v>
      </c>
      <c r="AQ336" s="29">
        <v>280</v>
      </c>
      <c r="AR336" s="29">
        <v>187</v>
      </c>
      <c r="AS336" s="29">
        <v>107</v>
      </c>
      <c r="AT336" s="29">
        <v>0.88</v>
      </c>
      <c r="AU336" s="144">
        <v>5.6030000000000003E-3</v>
      </c>
      <c r="AV336" s="36" t="s">
        <v>28</v>
      </c>
      <c r="AW336" s="102" t="s">
        <v>33</v>
      </c>
      <c r="AX336" s="129" t="s">
        <v>33</v>
      </c>
      <c r="AY336" s="106">
        <v>3200</v>
      </c>
      <c r="BD336" t="s">
        <v>186</v>
      </c>
      <c r="BE336" t="s">
        <v>4364</v>
      </c>
      <c r="BF336" t="s">
        <v>4747</v>
      </c>
      <c r="BH336" t="str">
        <f t="shared" si="69"/>
        <v>AV</v>
      </c>
      <c r="BJ336" t="e">
        <f t="shared" si="70"/>
        <v>#VALUE!</v>
      </c>
      <c r="BK336" s="130" t="s">
        <v>5289</v>
      </c>
      <c r="BL336" s="130" t="e">
        <v>#VALUE!</v>
      </c>
      <c r="BM336" s="131" t="s">
        <v>33</v>
      </c>
      <c r="BN336" s="131" t="e">
        <v>#VALUE!</v>
      </c>
      <c r="BO336" t="s">
        <v>5289</v>
      </c>
      <c r="BP336">
        <v>100</v>
      </c>
    </row>
    <row r="337" spans="1:68" ht="25.2" x14ac:dyDescent="0.3">
      <c r="A337" s="1"/>
      <c r="B337" s="47">
        <v>263</v>
      </c>
      <c r="C337" s="45">
        <v>1042878</v>
      </c>
      <c r="D337" s="40" t="s">
        <v>33</v>
      </c>
      <c r="E337" s="40"/>
      <c r="F337" s="31" t="s">
        <v>236</v>
      </c>
      <c r="G337" s="37" t="s">
        <v>47</v>
      </c>
      <c r="H337" s="70" t="s">
        <v>4779</v>
      </c>
      <c r="I337" s="148" t="s">
        <v>32</v>
      </c>
      <c r="J337" s="147" t="s">
        <v>33</v>
      </c>
      <c r="K337" s="148">
        <v>0</v>
      </c>
      <c r="L337" s="148" t="s">
        <v>32</v>
      </c>
      <c r="M337" s="147" t="s">
        <v>33</v>
      </c>
      <c r="N337" s="29" t="str">
        <f t="shared" si="74"/>
        <v/>
      </c>
      <c r="O337" s="29" t="str">
        <f t="shared" si="75"/>
        <v/>
      </c>
      <c r="P337" s="29" t="str">
        <f t="shared" si="76"/>
        <v/>
      </c>
      <c r="Q337" s="29" t="str">
        <f t="shared" si="77"/>
        <v/>
      </c>
      <c r="R337" s="29" t="str">
        <f t="shared" si="78"/>
        <v/>
      </c>
      <c r="S337" s="29" t="str">
        <f t="shared" si="79"/>
        <v/>
      </c>
      <c r="T337" s="29" t="str">
        <f t="shared" si="80"/>
        <v/>
      </c>
      <c r="U337" s="40" t="s">
        <v>33</v>
      </c>
      <c r="V337" s="40"/>
      <c r="W337" s="38" t="s">
        <v>3785</v>
      </c>
      <c r="X337" s="29" t="s">
        <v>158</v>
      </c>
      <c r="Y337" s="146">
        <v>7044</v>
      </c>
      <c r="Z337" s="33">
        <v>9016</v>
      </c>
      <c r="AA337" s="34">
        <f t="shared" si="71"/>
        <v>0.28000000000000003</v>
      </c>
      <c r="AB337" s="33" t="str">
        <f t="shared" si="81"/>
        <v>По запросу</v>
      </c>
      <c r="AC337" s="34">
        <f t="shared" si="72"/>
        <v>0.27995451448040881</v>
      </c>
      <c r="AD337" s="145">
        <f t="shared" si="73"/>
        <v>7513.3329999999996</v>
      </c>
      <c r="AE337" s="105">
        <v>5870</v>
      </c>
      <c r="AF337" s="34" t="s">
        <v>36</v>
      </c>
      <c r="AG337" s="34" t="s">
        <v>36</v>
      </c>
      <c r="AH337" s="34" t="s">
        <v>36</v>
      </c>
      <c r="AI337" s="29">
        <v>0.14699999999999999</v>
      </c>
      <c r="AJ337" s="29">
        <v>5.7600000000000001E-4</v>
      </c>
      <c r="AK337" s="29">
        <v>15</v>
      </c>
      <c r="AL337" s="29">
        <v>0</v>
      </c>
      <c r="AM337" s="29" t="s">
        <v>28</v>
      </c>
      <c r="AN337" s="158" t="s">
        <v>28</v>
      </c>
      <c r="AO337" s="29" t="s">
        <v>28</v>
      </c>
      <c r="AP337" s="29">
        <v>5</v>
      </c>
      <c r="AQ337" s="29">
        <v>280</v>
      </c>
      <c r="AR337" s="29">
        <v>187</v>
      </c>
      <c r="AS337" s="29">
        <v>107</v>
      </c>
      <c r="AT337" s="29">
        <v>0.73499999999999999</v>
      </c>
      <c r="AU337" s="144">
        <v>5.6030000000000003E-3</v>
      </c>
      <c r="AV337" s="36" t="s">
        <v>28</v>
      </c>
      <c r="AW337" s="102" t="s">
        <v>33</v>
      </c>
      <c r="AX337" s="129" t="s">
        <v>33</v>
      </c>
      <c r="AY337" s="106">
        <v>820</v>
      </c>
      <c r="BD337" t="s">
        <v>186</v>
      </c>
      <c r="BE337" t="s">
        <v>4366</v>
      </c>
      <c r="BF337" t="s">
        <v>4747</v>
      </c>
      <c r="BH337" t="str">
        <f t="shared" si="69"/>
        <v>AV</v>
      </c>
      <c r="BJ337" t="e">
        <f t="shared" si="70"/>
        <v>#VALUE!</v>
      </c>
      <c r="BK337" s="130" t="s">
        <v>5289</v>
      </c>
      <c r="BL337" s="130" t="e">
        <v>#VALUE!</v>
      </c>
      <c r="BM337" s="131" t="s">
        <v>33</v>
      </c>
      <c r="BN337" s="131" t="e">
        <v>#VALUE!</v>
      </c>
      <c r="BO337" t="s">
        <v>5289</v>
      </c>
      <c r="BP337">
        <v>10</v>
      </c>
    </row>
    <row r="338" spans="1:68" ht="25.2" x14ac:dyDescent="0.3">
      <c r="A338" s="1"/>
      <c r="B338" s="47">
        <v>264</v>
      </c>
      <c r="C338" s="45">
        <v>1042877</v>
      </c>
      <c r="D338" s="40" t="s">
        <v>33</v>
      </c>
      <c r="E338" s="40"/>
      <c r="F338" s="31" t="s">
        <v>237</v>
      </c>
      <c r="G338" s="37" t="s">
        <v>47</v>
      </c>
      <c r="H338" s="70"/>
      <c r="I338" s="148" t="s">
        <v>32</v>
      </c>
      <c r="J338" s="147" t="s">
        <v>33</v>
      </c>
      <c r="K338" s="148">
        <v>0</v>
      </c>
      <c r="L338" s="148" t="s">
        <v>32</v>
      </c>
      <c r="M338" s="147" t="s">
        <v>33</v>
      </c>
      <c r="N338" s="29" t="str">
        <f t="shared" si="74"/>
        <v/>
      </c>
      <c r="O338" s="29" t="str">
        <f t="shared" si="75"/>
        <v/>
      </c>
      <c r="P338" s="29" t="str">
        <f t="shared" si="76"/>
        <v/>
      </c>
      <c r="Q338" s="29" t="str">
        <f t="shared" si="77"/>
        <v/>
      </c>
      <c r="R338" s="29" t="str">
        <f t="shared" si="78"/>
        <v/>
      </c>
      <c r="S338" s="29" t="str">
        <f t="shared" si="79"/>
        <v/>
      </c>
      <c r="T338" s="29" t="str">
        <f t="shared" si="80"/>
        <v/>
      </c>
      <c r="U338" s="40" t="s">
        <v>33</v>
      </c>
      <c r="V338" s="40"/>
      <c r="W338" s="38" t="s">
        <v>3785</v>
      </c>
      <c r="X338" s="29" t="s">
        <v>158</v>
      </c>
      <c r="Y338" s="146">
        <v>7044</v>
      </c>
      <c r="Z338" s="33">
        <v>9016</v>
      </c>
      <c r="AA338" s="34">
        <f t="shared" si="71"/>
        <v>0.28000000000000003</v>
      </c>
      <c r="AB338" s="33" t="str">
        <f t="shared" si="81"/>
        <v>По запросу</v>
      </c>
      <c r="AC338" s="34">
        <f t="shared" si="72"/>
        <v>0.27995451448040881</v>
      </c>
      <c r="AD338" s="145">
        <f t="shared" si="73"/>
        <v>7513.3329999999996</v>
      </c>
      <c r="AE338" s="105">
        <v>5870</v>
      </c>
      <c r="AF338" s="34" t="s">
        <v>36</v>
      </c>
      <c r="AG338" s="34" t="s">
        <v>36</v>
      </c>
      <c r="AH338" s="34" t="s">
        <v>36</v>
      </c>
      <c r="AI338" s="29">
        <v>0.2</v>
      </c>
      <c r="AJ338" s="29">
        <v>5.2700000000000002E-4</v>
      </c>
      <c r="AK338" s="29">
        <v>0</v>
      </c>
      <c r="AL338" s="29">
        <v>0</v>
      </c>
      <c r="AM338" s="29" t="s">
        <v>28</v>
      </c>
      <c r="AN338" s="44" t="s">
        <v>27</v>
      </c>
      <c r="AO338" s="29" t="s">
        <v>28</v>
      </c>
      <c r="AP338" s="29">
        <v>5</v>
      </c>
      <c r="AQ338" s="29">
        <v>190</v>
      </c>
      <c r="AR338" s="29">
        <v>110</v>
      </c>
      <c r="AS338" s="29">
        <v>290</v>
      </c>
      <c r="AT338" s="29">
        <v>1</v>
      </c>
      <c r="AU338" s="144">
        <v>6.0610000000000004E-3</v>
      </c>
      <c r="AV338" s="36" t="s">
        <v>28</v>
      </c>
      <c r="AW338" s="102" t="s">
        <v>33</v>
      </c>
      <c r="AX338" s="129" t="s">
        <v>33</v>
      </c>
      <c r="AY338" s="106">
        <v>1195</v>
      </c>
      <c r="BD338" t="s">
        <v>186</v>
      </c>
      <c r="BE338" t="s">
        <v>4364</v>
      </c>
      <c r="BF338" t="s">
        <v>4747</v>
      </c>
      <c r="BH338" t="str">
        <f t="shared" si="69"/>
        <v/>
      </c>
      <c r="BJ338" t="e">
        <f t="shared" si="70"/>
        <v>#VALUE!</v>
      </c>
      <c r="BK338" s="130" t="s">
        <v>5302</v>
      </c>
      <c r="BL338" s="130" t="e">
        <v>#VALUE!</v>
      </c>
      <c r="BM338" s="131" t="s">
        <v>33</v>
      </c>
      <c r="BN338" s="131" t="e">
        <v>#VALUE!</v>
      </c>
      <c r="BO338" t="e">
        <v>#N/A</v>
      </c>
      <c r="BP338">
        <v>40</v>
      </c>
    </row>
    <row r="339" spans="1:68" ht="25.2" x14ac:dyDescent="0.3">
      <c r="A339" s="1"/>
      <c r="B339" s="47">
        <v>265</v>
      </c>
      <c r="C339" s="45">
        <v>1085085</v>
      </c>
      <c r="D339" s="29"/>
      <c r="E339" s="29"/>
      <c r="F339" s="52" t="s">
        <v>238</v>
      </c>
      <c r="G339" s="29" t="s">
        <v>39</v>
      </c>
      <c r="H339" s="70" t="s">
        <v>4779</v>
      </c>
      <c r="I339" s="148" t="s">
        <v>32</v>
      </c>
      <c r="J339" s="147" t="s">
        <v>33</v>
      </c>
      <c r="K339" s="148">
        <v>0</v>
      </c>
      <c r="L339" s="148" t="s">
        <v>32</v>
      </c>
      <c r="M339" s="147">
        <v>42521</v>
      </c>
      <c r="N339" s="29" t="str">
        <f t="shared" si="74"/>
        <v/>
      </c>
      <c r="O339" s="29" t="str">
        <f t="shared" si="75"/>
        <v/>
      </c>
      <c r="P339" s="29" t="str">
        <f t="shared" si="76"/>
        <v/>
      </c>
      <c r="Q339" s="29" t="str">
        <f t="shared" si="77"/>
        <v/>
      </c>
      <c r="R339" s="29" t="str">
        <f t="shared" si="78"/>
        <v/>
      </c>
      <c r="S339" s="29" t="str">
        <f t="shared" si="79"/>
        <v/>
      </c>
      <c r="T339" s="29" t="str">
        <f t="shared" si="80"/>
        <v/>
      </c>
      <c r="U339" s="29"/>
      <c r="V339" s="29"/>
      <c r="W339" s="38" t="s">
        <v>3785</v>
      </c>
      <c r="X339" s="29" t="s">
        <v>158</v>
      </c>
      <c r="Y339" s="146">
        <v>18828</v>
      </c>
      <c r="Z339" s="33">
        <v>24100</v>
      </c>
      <c r="AA339" s="34">
        <f t="shared" si="71"/>
        <v>0.28000000000000003</v>
      </c>
      <c r="AB339" s="33" t="str">
        <f t="shared" si="81"/>
        <v>По запросу</v>
      </c>
      <c r="AC339" s="34">
        <f t="shared" si="72"/>
        <v>0.28000847673677492</v>
      </c>
      <c r="AD339" s="145">
        <f t="shared" si="73"/>
        <v>20083.332999999999</v>
      </c>
      <c r="AE339" s="105">
        <v>15690</v>
      </c>
      <c r="AF339" s="34" t="s">
        <v>36</v>
      </c>
      <c r="AG339" s="34" t="s">
        <v>36</v>
      </c>
      <c r="AH339" s="34" t="s">
        <v>36</v>
      </c>
      <c r="AI339" s="29">
        <v>0.32200000000000001</v>
      </c>
      <c r="AJ339" s="29">
        <v>1.2999999999999999E-3</v>
      </c>
      <c r="AK339" s="29">
        <v>13</v>
      </c>
      <c r="AL339" s="29">
        <v>0</v>
      </c>
      <c r="AM339" s="29" t="s">
        <v>28</v>
      </c>
      <c r="AN339" s="158" t="s">
        <v>28</v>
      </c>
      <c r="AO339" s="29" t="s">
        <v>28</v>
      </c>
      <c r="AP339" s="29">
        <v>10</v>
      </c>
      <c r="AQ339" s="29">
        <v>381</v>
      </c>
      <c r="AR339" s="29">
        <v>298</v>
      </c>
      <c r="AS339" s="29">
        <v>203</v>
      </c>
      <c r="AT339" s="29">
        <v>3.22</v>
      </c>
      <c r="AU339" s="144">
        <v>2.3047999999999999E-2</v>
      </c>
      <c r="AV339" s="36" t="s">
        <v>28</v>
      </c>
      <c r="AW339" s="102">
        <v>42521</v>
      </c>
      <c r="AX339" s="129" t="s">
        <v>33</v>
      </c>
      <c r="AY339" s="106">
        <v>297</v>
      </c>
      <c r="BD339" t="s">
        <v>4365</v>
      </c>
      <c r="BE339" t="s">
        <v>4346</v>
      </c>
      <c r="BF339" t="s">
        <v>4748</v>
      </c>
      <c r="BH339" t="str">
        <f t="shared" si="69"/>
        <v>AV</v>
      </c>
      <c r="BJ339" t="e">
        <f t="shared" si="70"/>
        <v>#VALUE!</v>
      </c>
      <c r="BK339" s="130" t="s">
        <v>5289</v>
      </c>
      <c r="BL339" s="130" t="e">
        <v>#VALUE!</v>
      </c>
      <c r="BM339" s="131" t="s">
        <v>33</v>
      </c>
      <c r="BN339" s="131" t="e">
        <v>#VALUE!</v>
      </c>
      <c r="BO339" t="s">
        <v>5289</v>
      </c>
      <c r="BP339">
        <v>0</v>
      </c>
    </row>
    <row r="340" spans="1:68" ht="25.2" x14ac:dyDescent="0.3">
      <c r="A340" s="1"/>
      <c r="B340" s="47">
        <v>266</v>
      </c>
      <c r="C340" s="45">
        <v>1085086</v>
      </c>
      <c r="D340" s="29"/>
      <c r="E340" s="29"/>
      <c r="F340" s="52" t="s">
        <v>239</v>
      </c>
      <c r="G340" s="29" t="s">
        <v>31</v>
      </c>
      <c r="H340" s="148"/>
      <c r="I340" s="148" t="s">
        <v>32</v>
      </c>
      <c r="J340" s="147" t="s">
        <v>33</v>
      </c>
      <c r="K340" s="148">
        <v>0</v>
      </c>
      <c r="L340" s="148" t="s">
        <v>32</v>
      </c>
      <c r="M340" s="147">
        <v>42521</v>
      </c>
      <c r="N340" s="29" t="str">
        <f t="shared" si="74"/>
        <v/>
      </c>
      <c r="O340" s="29" t="str">
        <f t="shared" si="75"/>
        <v/>
      </c>
      <c r="P340" s="29" t="str">
        <f t="shared" si="76"/>
        <v/>
      </c>
      <c r="Q340" s="29" t="str">
        <f t="shared" si="77"/>
        <v/>
      </c>
      <c r="R340" s="29" t="str">
        <f t="shared" si="78"/>
        <v/>
      </c>
      <c r="S340" s="29" t="str">
        <f t="shared" si="79"/>
        <v/>
      </c>
      <c r="T340" s="29" t="str">
        <f t="shared" si="80"/>
        <v/>
      </c>
      <c r="U340" s="29"/>
      <c r="V340" s="29"/>
      <c r="W340" s="38" t="s">
        <v>3785</v>
      </c>
      <c r="X340" s="29" t="s">
        <v>158</v>
      </c>
      <c r="Y340" s="146">
        <v>18828</v>
      </c>
      <c r="Z340" s="33">
        <v>24100</v>
      </c>
      <c r="AA340" s="34">
        <f t="shared" si="71"/>
        <v>0.28000000000000003</v>
      </c>
      <c r="AB340" s="33" t="str">
        <f t="shared" si="81"/>
        <v>По запросу</v>
      </c>
      <c r="AC340" s="34">
        <f t="shared" si="72"/>
        <v>0.28000847673677492</v>
      </c>
      <c r="AD340" s="145">
        <f t="shared" si="73"/>
        <v>20083.332999999999</v>
      </c>
      <c r="AE340" s="105">
        <v>15690</v>
      </c>
      <c r="AF340" s="34" t="s">
        <v>36</v>
      </c>
      <c r="AG340" s="34" t="s">
        <v>36</v>
      </c>
      <c r="AH340" s="34" t="s">
        <v>36</v>
      </c>
      <c r="AI340" s="29">
        <v>0.27700000000000002</v>
      </c>
      <c r="AJ340" s="29">
        <v>1.1900000000000001E-3</v>
      </c>
      <c r="AK340" s="29">
        <v>0</v>
      </c>
      <c r="AL340" s="29">
        <v>0</v>
      </c>
      <c r="AM340" s="29" t="s">
        <v>28</v>
      </c>
      <c r="AN340" s="44" t="s">
        <v>27</v>
      </c>
      <c r="AO340" s="29" t="s">
        <v>28</v>
      </c>
      <c r="AP340" s="29">
        <v>10</v>
      </c>
      <c r="AQ340" s="29">
        <v>381</v>
      </c>
      <c r="AR340" s="29">
        <v>298</v>
      </c>
      <c r="AS340" s="29">
        <v>203</v>
      </c>
      <c r="AT340" s="29">
        <v>2.77</v>
      </c>
      <c r="AU340" s="144">
        <v>2.3047999999999999E-2</v>
      </c>
      <c r="AV340" s="36" t="s">
        <v>28</v>
      </c>
      <c r="AW340" s="102">
        <v>42521</v>
      </c>
      <c r="AX340" s="129" t="s">
        <v>33</v>
      </c>
      <c r="AY340" s="106">
        <v>188</v>
      </c>
      <c r="BD340" t="s">
        <v>4365</v>
      </c>
      <c r="BE340" t="s">
        <v>4346</v>
      </c>
      <c r="BF340" t="s">
        <v>4748</v>
      </c>
      <c r="BH340" t="str">
        <f t="shared" si="69"/>
        <v/>
      </c>
      <c r="BJ340" t="e">
        <f t="shared" si="70"/>
        <v>#VALUE!</v>
      </c>
      <c r="BK340" s="130" t="s">
        <v>5302</v>
      </c>
      <c r="BL340" s="130" t="e">
        <v>#VALUE!</v>
      </c>
      <c r="BM340" s="131" t="s">
        <v>33</v>
      </c>
      <c r="BN340" s="131" t="e">
        <v>#VALUE!</v>
      </c>
      <c r="BO340" t="e">
        <v>#N/A</v>
      </c>
      <c r="BP340">
        <v>0</v>
      </c>
    </row>
    <row r="341" spans="1:68" ht="37.799999999999997" x14ac:dyDescent="0.3">
      <c r="A341" s="1"/>
      <c r="B341" s="47">
        <v>267</v>
      </c>
      <c r="C341" s="45">
        <v>1084671</v>
      </c>
      <c r="D341" s="29"/>
      <c r="E341" s="29"/>
      <c r="F341" s="31" t="s">
        <v>240</v>
      </c>
      <c r="G341" s="37" t="s">
        <v>47</v>
      </c>
      <c r="H341" s="70" t="s">
        <v>62</v>
      </c>
      <c r="I341" s="148" t="s">
        <v>32</v>
      </c>
      <c r="J341" s="147" t="s">
        <v>33</v>
      </c>
      <c r="K341" s="148">
        <v>0</v>
      </c>
      <c r="L341" s="148" t="s">
        <v>32</v>
      </c>
      <c r="M341" s="147">
        <v>42457</v>
      </c>
      <c r="N341" s="29" t="str">
        <f t="shared" si="74"/>
        <v/>
      </c>
      <c r="O341" s="29" t="str">
        <f t="shared" si="75"/>
        <v/>
      </c>
      <c r="P341" s="29" t="str">
        <f t="shared" si="76"/>
        <v/>
      </c>
      <c r="Q341" s="29">
        <f t="shared" si="77"/>
        <v>1135720</v>
      </c>
      <c r="R341" s="29">
        <f t="shared" si="78"/>
        <v>1136070</v>
      </c>
      <c r="S341" s="29" t="str">
        <f t="shared" si="79"/>
        <v/>
      </c>
      <c r="T341" s="29" t="str">
        <f t="shared" si="80"/>
        <v>1135720, 1136070</v>
      </c>
      <c r="U341" s="63" t="s">
        <v>5259</v>
      </c>
      <c r="V341" s="63"/>
      <c r="W341" s="38" t="s">
        <v>157</v>
      </c>
      <c r="X341" s="29" t="s">
        <v>158</v>
      </c>
      <c r="Y341" s="146">
        <v>259.11</v>
      </c>
      <c r="Z341" s="33">
        <v>331.66</v>
      </c>
      <c r="AA341" s="34">
        <f t="shared" si="71"/>
        <v>0.28000000000000003</v>
      </c>
      <c r="AB341" s="33">
        <f t="shared" si="81"/>
        <v>331.66</v>
      </c>
      <c r="AC341" s="34">
        <f t="shared" si="72"/>
        <v>0.27999536876230158</v>
      </c>
      <c r="AD341" s="145">
        <f t="shared" si="73"/>
        <v>276.38299999999998</v>
      </c>
      <c r="AE341" s="105">
        <v>215.92500000000001</v>
      </c>
      <c r="AF341" s="34" t="s">
        <v>36</v>
      </c>
      <c r="AG341" s="34" t="s">
        <v>36</v>
      </c>
      <c r="AH341" s="34" t="s">
        <v>36</v>
      </c>
      <c r="AI341" s="29">
        <v>2E-3</v>
      </c>
      <c r="AJ341" s="29">
        <v>1.9000000000000001E-5</v>
      </c>
      <c r="AK341" s="29">
        <v>60</v>
      </c>
      <c r="AL341" s="29">
        <v>0</v>
      </c>
      <c r="AM341" s="29" t="s">
        <v>28</v>
      </c>
      <c r="AN341" s="158" t="s">
        <v>28</v>
      </c>
      <c r="AO341" s="29" t="s">
        <v>28</v>
      </c>
      <c r="AP341" s="29">
        <v>20</v>
      </c>
      <c r="AQ341" s="29">
        <v>245</v>
      </c>
      <c r="AR341" s="29">
        <v>202</v>
      </c>
      <c r="AS341" s="29">
        <v>145</v>
      </c>
      <c r="AT341" s="29">
        <v>0.04</v>
      </c>
      <c r="AU341" s="144">
        <v>7.1760000000000001E-3</v>
      </c>
      <c r="AV341" s="36" t="s">
        <v>28</v>
      </c>
      <c r="AW341" s="102">
        <v>42444</v>
      </c>
      <c r="AX341" s="129" t="s">
        <v>33</v>
      </c>
      <c r="AY341" s="106">
        <v>23840</v>
      </c>
      <c r="BD341" t="s">
        <v>29</v>
      </c>
      <c r="BE341" t="s">
        <v>4367</v>
      </c>
      <c r="BF341" t="s">
        <v>4739</v>
      </c>
      <c r="BH341" t="str">
        <f t="shared" si="69"/>
        <v>AV</v>
      </c>
      <c r="BJ341" t="str">
        <f t="shared" si="70"/>
        <v>OK</v>
      </c>
      <c r="BK341" s="130">
        <v>331.66</v>
      </c>
      <c r="BL341" s="130" t="s">
        <v>37</v>
      </c>
      <c r="BM341" s="131" t="s">
        <v>33</v>
      </c>
      <c r="BN341" s="131" t="e">
        <v>#VALUE!</v>
      </c>
      <c r="BO341">
        <v>331.66</v>
      </c>
      <c r="BP341">
        <v>1300</v>
      </c>
    </row>
    <row r="342" spans="1:68" ht="37.799999999999997" x14ac:dyDescent="0.3">
      <c r="A342" s="1"/>
      <c r="B342" s="47">
        <v>268</v>
      </c>
      <c r="C342" s="45">
        <v>1008684</v>
      </c>
      <c r="D342" s="40" t="s">
        <v>33</v>
      </c>
      <c r="E342" s="40"/>
      <c r="F342" s="31" t="s">
        <v>4110</v>
      </c>
      <c r="G342" s="29" t="s">
        <v>42</v>
      </c>
      <c r="H342" s="70" t="s">
        <v>62</v>
      </c>
      <c r="I342" s="148" t="s">
        <v>32</v>
      </c>
      <c r="J342" s="147" t="s">
        <v>33</v>
      </c>
      <c r="K342" s="148">
        <v>0</v>
      </c>
      <c r="L342" s="148" t="s">
        <v>32</v>
      </c>
      <c r="M342" s="147" t="s">
        <v>33</v>
      </c>
      <c r="N342" s="29" t="str">
        <f t="shared" si="74"/>
        <v/>
      </c>
      <c r="O342" s="29" t="str">
        <f t="shared" si="75"/>
        <v/>
      </c>
      <c r="P342" s="29" t="str">
        <f t="shared" si="76"/>
        <v/>
      </c>
      <c r="Q342" s="29">
        <f t="shared" si="77"/>
        <v>1135721</v>
      </c>
      <c r="R342" s="29" t="str">
        <f t="shared" si="78"/>
        <v/>
      </c>
      <c r="S342" s="29" t="str">
        <f t="shared" si="79"/>
        <v/>
      </c>
      <c r="T342" s="29">
        <f t="shared" si="80"/>
        <v>1135721</v>
      </c>
      <c r="U342" s="45">
        <v>1135721</v>
      </c>
      <c r="V342" s="45"/>
      <c r="W342" s="38" t="s">
        <v>157</v>
      </c>
      <c r="X342" s="29" t="s">
        <v>158</v>
      </c>
      <c r="Y342" s="146">
        <v>484.16</v>
      </c>
      <c r="Z342" s="33">
        <v>620</v>
      </c>
      <c r="AA342" s="34">
        <f t="shared" si="71"/>
        <v>0.28100000000000003</v>
      </c>
      <c r="AB342" s="33">
        <f t="shared" si="81"/>
        <v>620</v>
      </c>
      <c r="AC342" s="34">
        <f t="shared" si="72"/>
        <v>0.28056817534023859</v>
      </c>
      <c r="AD342" s="145">
        <f t="shared" si="73"/>
        <v>516.66700000000003</v>
      </c>
      <c r="AE342" s="105">
        <v>403.46699999999998</v>
      </c>
      <c r="AF342" s="34" t="s">
        <v>36</v>
      </c>
      <c r="AG342" s="34" t="s">
        <v>36</v>
      </c>
      <c r="AH342" s="34" t="s">
        <v>36</v>
      </c>
      <c r="AI342" s="29">
        <v>8.9999999999999993E-3</v>
      </c>
      <c r="AJ342" s="29">
        <v>6.4999999999999994E-5</v>
      </c>
      <c r="AK342" s="29">
        <v>3250</v>
      </c>
      <c r="AL342" s="29">
        <v>0</v>
      </c>
      <c r="AM342" s="29" t="s">
        <v>28</v>
      </c>
      <c r="AN342" s="158" t="s">
        <v>28</v>
      </c>
      <c r="AO342" s="29" t="s">
        <v>28</v>
      </c>
      <c r="AP342" s="29">
        <v>60</v>
      </c>
      <c r="AQ342" s="29">
        <v>280</v>
      </c>
      <c r="AR342" s="29">
        <v>187</v>
      </c>
      <c r="AS342" s="29">
        <v>107</v>
      </c>
      <c r="AT342" s="29">
        <v>0.63</v>
      </c>
      <c r="AU342" s="144">
        <v>5.6030000000000003E-3</v>
      </c>
      <c r="AV342" s="36" t="s">
        <v>28</v>
      </c>
      <c r="AW342" s="102" t="s">
        <v>33</v>
      </c>
      <c r="AX342" s="129" t="s">
        <v>33</v>
      </c>
      <c r="AY342" s="106">
        <v>815451</v>
      </c>
      <c r="BD342" t="s">
        <v>186</v>
      </c>
      <c r="BE342" t="s">
        <v>4364</v>
      </c>
      <c r="BF342" t="s">
        <v>4747</v>
      </c>
      <c r="BH342" t="str">
        <f t="shared" si="69"/>
        <v>AV</v>
      </c>
      <c r="BJ342" t="str">
        <f t="shared" si="70"/>
        <v>OK</v>
      </c>
      <c r="BK342" s="130">
        <v>620</v>
      </c>
      <c r="BL342" s="130" t="s">
        <v>37</v>
      </c>
      <c r="BM342" s="131" t="s">
        <v>33</v>
      </c>
      <c r="BN342" s="131" t="e">
        <v>#VALUE!</v>
      </c>
      <c r="BO342">
        <v>620</v>
      </c>
      <c r="BP342">
        <v>41390</v>
      </c>
    </row>
    <row r="343" spans="1:68" ht="37.799999999999997" x14ac:dyDescent="0.3">
      <c r="A343" s="1"/>
      <c r="B343" s="47">
        <v>269</v>
      </c>
      <c r="C343" s="45">
        <v>1008685</v>
      </c>
      <c r="D343" s="40" t="s">
        <v>33</v>
      </c>
      <c r="E343" s="40"/>
      <c r="F343" s="31" t="s">
        <v>4114</v>
      </c>
      <c r="G343" s="29" t="s">
        <v>42</v>
      </c>
      <c r="H343" s="70" t="s">
        <v>62</v>
      </c>
      <c r="I343" s="148" t="s">
        <v>32</v>
      </c>
      <c r="J343" s="147" t="s">
        <v>33</v>
      </c>
      <c r="K343" s="148">
        <v>0</v>
      </c>
      <c r="L343" s="148" t="s">
        <v>32</v>
      </c>
      <c r="M343" s="147" t="s">
        <v>33</v>
      </c>
      <c r="N343" s="29" t="str">
        <f t="shared" si="74"/>
        <v/>
      </c>
      <c r="O343" s="29" t="str">
        <f t="shared" si="75"/>
        <v/>
      </c>
      <c r="P343" s="29" t="str">
        <f t="shared" si="76"/>
        <v/>
      </c>
      <c r="Q343" s="29">
        <f t="shared" si="77"/>
        <v>1135722</v>
      </c>
      <c r="R343" s="29" t="str">
        <f t="shared" si="78"/>
        <v/>
      </c>
      <c r="S343" s="29" t="str">
        <f t="shared" si="79"/>
        <v/>
      </c>
      <c r="T343" s="29">
        <f t="shared" si="80"/>
        <v>1135722</v>
      </c>
      <c r="U343" s="45">
        <v>1135722</v>
      </c>
      <c r="V343" s="45"/>
      <c r="W343" s="38" t="s">
        <v>157</v>
      </c>
      <c r="X343" s="29" t="s">
        <v>158</v>
      </c>
      <c r="Y343" s="146">
        <v>655</v>
      </c>
      <c r="Z343" s="33">
        <v>839</v>
      </c>
      <c r="AA343" s="34">
        <f t="shared" si="71"/>
        <v>0.28100000000000003</v>
      </c>
      <c r="AB343" s="33">
        <f t="shared" si="81"/>
        <v>839</v>
      </c>
      <c r="AC343" s="34">
        <f t="shared" si="72"/>
        <v>0.28091742346102211</v>
      </c>
      <c r="AD343" s="145">
        <f t="shared" si="73"/>
        <v>699.16700000000003</v>
      </c>
      <c r="AE343" s="105">
        <v>545.83299999999997</v>
      </c>
      <c r="AF343" s="34" t="s">
        <v>36</v>
      </c>
      <c r="AG343" s="34" t="s">
        <v>36</v>
      </c>
      <c r="AH343" s="34" t="s">
        <v>36</v>
      </c>
      <c r="AI343" s="29">
        <v>1.7000000000000001E-2</v>
      </c>
      <c r="AJ343" s="29">
        <v>9.0000000000000006E-5</v>
      </c>
      <c r="AK343" s="29">
        <v>4448</v>
      </c>
      <c r="AL343" s="29">
        <v>0</v>
      </c>
      <c r="AM343" s="29" t="s">
        <v>28</v>
      </c>
      <c r="AN343" s="158" t="s">
        <v>28</v>
      </c>
      <c r="AO343" s="29" t="s">
        <v>28</v>
      </c>
      <c r="AP343" s="29">
        <v>30</v>
      </c>
      <c r="AQ343" s="29">
        <v>280</v>
      </c>
      <c r="AR343" s="29">
        <v>187</v>
      </c>
      <c r="AS343" s="29">
        <v>107</v>
      </c>
      <c r="AT343" s="29">
        <v>0.59499999999999997</v>
      </c>
      <c r="AU343" s="144">
        <v>5.6030000000000003E-3</v>
      </c>
      <c r="AV343" s="36" t="s">
        <v>28</v>
      </c>
      <c r="AW343" s="102" t="s">
        <v>33</v>
      </c>
      <c r="AX343" s="129" t="s">
        <v>33</v>
      </c>
      <c r="AY343" s="106">
        <v>434471</v>
      </c>
      <c r="BD343" t="s">
        <v>186</v>
      </c>
      <c r="BE343" t="s">
        <v>4364</v>
      </c>
      <c r="BF343" t="s">
        <v>4747</v>
      </c>
      <c r="BH343" t="str">
        <f t="shared" si="69"/>
        <v>AV</v>
      </c>
      <c r="BJ343" t="str">
        <f t="shared" si="70"/>
        <v>OK</v>
      </c>
      <c r="BK343" s="130">
        <v>839</v>
      </c>
      <c r="BL343" s="130" t="s">
        <v>37</v>
      </c>
      <c r="BM343" s="131" t="s">
        <v>33</v>
      </c>
      <c r="BN343" s="131" t="e">
        <v>#VALUE!</v>
      </c>
      <c r="BO343">
        <v>839</v>
      </c>
      <c r="BP343">
        <v>19535</v>
      </c>
    </row>
    <row r="344" spans="1:68" ht="37.799999999999997" x14ac:dyDescent="0.3">
      <c r="A344" s="1"/>
      <c r="B344" s="47">
        <v>270</v>
      </c>
      <c r="C344" s="45">
        <v>1008686</v>
      </c>
      <c r="D344" s="40" t="s">
        <v>33</v>
      </c>
      <c r="E344" s="40"/>
      <c r="F344" s="31" t="s">
        <v>4111</v>
      </c>
      <c r="G344" s="29" t="s">
        <v>42</v>
      </c>
      <c r="H344" s="70" t="s">
        <v>62</v>
      </c>
      <c r="I344" s="148" t="s">
        <v>32</v>
      </c>
      <c r="J344" s="147" t="s">
        <v>33</v>
      </c>
      <c r="K344" s="148">
        <v>0</v>
      </c>
      <c r="L344" s="148" t="s">
        <v>32</v>
      </c>
      <c r="M344" s="147" t="s">
        <v>33</v>
      </c>
      <c r="N344" s="29" t="str">
        <f t="shared" si="74"/>
        <v/>
      </c>
      <c r="O344" s="29" t="str">
        <f t="shared" si="75"/>
        <v/>
      </c>
      <c r="P344" s="29" t="str">
        <f t="shared" si="76"/>
        <v/>
      </c>
      <c r="Q344" s="29">
        <f t="shared" si="77"/>
        <v>1135723</v>
      </c>
      <c r="R344" s="29" t="str">
        <f t="shared" si="78"/>
        <v/>
      </c>
      <c r="S344" s="29" t="str">
        <f t="shared" si="79"/>
        <v/>
      </c>
      <c r="T344" s="29">
        <f t="shared" si="80"/>
        <v>1135723</v>
      </c>
      <c r="U344" s="45">
        <v>1135723</v>
      </c>
      <c r="V344" s="45"/>
      <c r="W344" s="38" t="s">
        <v>157</v>
      </c>
      <c r="X344" s="29" t="s">
        <v>158</v>
      </c>
      <c r="Y344" s="146">
        <v>1042</v>
      </c>
      <c r="Z344" s="33">
        <v>1334</v>
      </c>
      <c r="AA344" s="34">
        <f t="shared" si="71"/>
        <v>0.28000000000000003</v>
      </c>
      <c r="AB344" s="33">
        <f t="shared" si="81"/>
        <v>1334</v>
      </c>
      <c r="AC344" s="34">
        <f t="shared" si="72"/>
        <v>0.28023120162426163</v>
      </c>
      <c r="AD344" s="145">
        <f t="shared" si="73"/>
        <v>1111.6669999999999</v>
      </c>
      <c r="AE344" s="105">
        <v>868.33299999999997</v>
      </c>
      <c r="AF344" s="34" t="s">
        <v>36</v>
      </c>
      <c r="AG344" s="34" t="s">
        <v>36</v>
      </c>
      <c r="AH344" s="34" t="s">
        <v>36</v>
      </c>
      <c r="AI344" s="29">
        <v>0.03</v>
      </c>
      <c r="AJ344" s="29">
        <v>1.3799999999999999E-4</v>
      </c>
      <c r="AK344" s="29">
        <v>123</v>
      </c>
      <c r="AL344" s="29">
        <v>0</v>
      </c>
      <c r="AM344" s="29" t="s">
        <v>28</v>
      </c>
      <c r="AN344" s="158" t="s">
        <v>28</v>
      </c>
      <c r="AO344" s="29" t="s">
        <v>28</v>
      </c>
      <c r="AP344" s="29">
        <v>20</v>
      </c>
      <c r="AQ344" s="29">
        <v>280</v>
      </c>
      <c r="AR344" s="29">
        <v>187</v>
      </c>
      <c r="AS344" s="29">
        <v>107</v>
      </c>
      <c r="AT344" s="29">
        <v>0.75</v>
      </c>
      <c r="AU344" s="144">
        <v>5.6030000000000003E-3</v>
      </c>
      <c r="AV344" s="36" t="s">
        <v>28</v>
      </c>
      <c r="AW344" s="102" t="s">
        <v>33</v>
      </c>
      <c r="AX344" s="129" t="s">
        <v>33</v>
      </c>
      <c r="AY344" t="e">
        <f>AX344-#REF!</f>
        <v>#VALUE!</v>
      </c>
      <c r="BD344" t="s">
        <v>186</v>
      </c>
      <c r="BE344" t="s">
        <v>4366</v>
      </c>
      <c r="BF344" t="s">
        <v>4747</v>
      </c>
      <c r="BH344" t="str">
        <f t="shared" si="69"/>
        <v>AV</v>
      </c>
      <c r="BJ344" t="str">
        <f t="shared" si="70"/>
        <v>OK</v>
      </c>
      <c r="BK344" s="130">
        <v>1334</v>
      </c>
      <c r="BL344" s="130" t="s">
        <v>37</v>
      </c>
      <c r="BM344" s="131" t="s">
        <v>33</v>
      </c>
      <c r="BN344" s="131" t="e">
        <v>#VALUE!</v>
      </c>
      <c r="BO344">
        <v>1334</v>
      </c>
      <c r="BP344">
        <v>3905</v>
      </c>
    </row>
    <row r="345" spans="1:68" ht="37.799999999999997" x14ac:dyDescent="0.3">
      <c r="A345" s="1"/>
      <c r="B345" s="47">
        <v>271</v>
      </c>
      <c r="C345" s="45">
        <v>1001250</v>
      </c>
      <c r="D345" s="40" t="s">
        <v>33</v>
      </c>
      <c r="E345" s="40"/>
      <c r="F345" s="39" t="s">
        <v>241</v>
      </c>
      <c r="G345" s="29" t="s">
        <v>42</v>
      </c>
      <c r="H345" s="70" t="s">
        <v>62</v>
      </c>
      <c r="I345" s="148" t="s">
        <v>32</v>
      </c>
      <c r="J345" s="147" t="s">
        <v>33</v>
      </c>
      <c r="K345" s="148">
        <v>0</v>
      </c>
      <c r="L345" s="148" t="s">
        <v>32</v>
      </c>
      <c r="M345" s="147" t="s">
        <v>33</v>
      </c>
      <c r="N345" s="29" t="str">
        <f t="shared" si="74"/>
        <v/>
      </c>
      <c r="O345" s="29" t="str">
        <f t="shared" si="75"/>
        <v/>
      </c>
      <c r="P345" s="29" t="str">
        <f t="shared" si="76"/>
        <v/>
      </c>
      <c r="Q345" s="29">
        <f t="shared" si="77"/>
        <v>1135724</v>
      </c>
      <c r="R345" s="29" t="str">
        <f t="shared" si="78"/>
        <v/>
      </c>
      <c r="S345" s="29" t="str">
        <f t="shared" si="79"/>
        <v/>
      </c>
      <c r="T345" s="29">
        <f t="shared" si="80"/>
        <v>1135724</v>
      </c>
      <c r="U345" s="45">
        <v>1135724</v>
      </c>
      <c r="V345" s="45"/>
      <c r="W345" s="38" t="s">
        <v>157</v>
      </c>
      <c r="X345" s="29" t="s">
        <v>158</v>
      </c>
      <c r="Y345" s="146">
        <v>2168</v>
      </c>
      <c r="Z345" s="33">
        <v>2775</v>
      </c>
      <c r="AA345" s="34">
        <f t="shared" si="71"/>
        <v>0.28000000000000003</v>
      </c>
      <c r="AB345" s="33">
        <f t="shared" si="81"/>
        <v>2775</v>
      </c>
      <c r="AC345" s="34">
        <f t="shared" si="72"/>
        <v>0.27998131365658424</v>
      </c>
      <c r="AD345" s="145">
        <f t="shared" si="73"/>
        <v>2312.5</v>
      </c>
      <c r="AE345" s="105">
        <v>1806.6669999999999</v>
      </c>
      <c r="AF345" s="34" t="s">
        <v>36</v>
      </c>
      <c r="AG345" s="34" t="s">
        <v>36</v>
      </c>
      <c r="AH345" s="34" t="s">
        <v>36</v>
      </c>
      <c r="AI345" s="29">
        <v>7.0000000000000007E-2</v>
      </c>
      <c r="AJ345" s="29">
        <v>9.9799999999999997E-4</v>
      </c>
      <c r="AK345" s="29">
        <v>100</v>
      </c>
      <c r="AL345" s="29">
        <v>0</v>
      </c>
      <c r="AM345" s="29" t="s">
        <v>28</v>
      </c>
      <c r="AN345" s="158" t="s">
        <v>28</v>
      </c>
      <c r="AO345" s="29" t="s">
        <v>28</v>
      </c>
      <c r="AP345" s="29">
        <v>10</v>
      </c>
      <c r="AQ345" s="29">
        <v>290</v>
      </c>
      <c r="AR345" s="29">
        <v>190</v>
      </c>
      <c r="AS345" s="29">
        <v>115</v>
      </c>
      <c r="AT345" s="29">
        <v>0.7</v>
      </c>
      <c r="AU345" s="144">
        <v>6.3369999999999998E-3</v>
      </c>
      <c r="AV345" s="36" t="s">
        <v>28</v>
      </c>
      <c r="AW345" s="102" t="s">
        <v>33</v>
      </c>
      <c r="AX345" s="129" t="s">
        <v>33</v>
      </c>
      <c r="AY345" s="106">
        <v>14840</v>
      </c>
      <c r="BD345" t="s">
        <v>186</v>
      </c>
      <c r="BE345" t="s">
        <v>4364</v>
      </c>
      <c r="BF345" t="s">
        <v>4747</v>
      </c>
      <c r="BH345" t="str">
        <f t="shared" si="69"/>
        <v>AV</v>
      </c>
      <c r="BJ345" t="str">
        <f t="shared" si="70"/>
        <v>OK</v>
      </c>
      <c r="BK345" s="130">
        <v>2775</v>
      </c>
      <c r="BL345" s="130" t="s">
        <v>37</v>
      </c>
      <c r="BM345" s="131" t="s">
        <v>33</v>
      </c>
      <c r="BN345" s="131" t="e">
        <v>#VALUE!</v>
      </c>
      <c r="BO345">
        <v>2775</v>
      </c>
      <c r="BP345">
        <v>550</v>
      </c>
    </row>
    <row r="346" spans="1:68" ht="37.799999999999997" x14ac:dyDescent="0.3">
      <c r="A346" s="1"/>
      <c r="B346" s="47">
        <v>272</v>
      </c>
      <c r="C346" s="45">
        <v>1008688</v>
      </c>
      <c r="D346" s="40" t="s">
        <v>33</v>
      </c>
      <c r="E346" s="40"/>
      <c r="F346" s="31" t="s">
        <v>242</v>
      </c>
      <c r="G346" s="29" t="s">
        <v>47</v>
      </c>
      <c r="H346" s="70" t="s">
        <v>62</v>
      </c>
      <c r="I346" s="148" t="s">
        <v>32</v>
      </c>
      <c r="J346" s="147" t="s">
        <v>33</v>
      </c>
      <c r="K346" s="148">
        <v>0</v>
      </c>
      <c r="L346" s="148" t="s">
        <v>32</v>
      </c>
      <c r="M346" s="147" t="s">
        <v>33</v>
      </c>
      <c r="N346" s="29" t="str">
        <f t="shared" si="74"/>
        <v/>
      </c>
      <c r="O346" s="29" t="str">
        <f t="shared" si="75"/>
        <v/>
      </c>
      <c r="P346" s="29" t="str">
        <f t="shared" si="76"/>
        <v/>
      </c>
      <c r="Q346" s="29">
        <f t="shared" si="77"/>
        <v>1135725</v>
      </c>
      <c r="R346" s="29" t="str">
        <f t="shared" si="78"/>
        <v/>
      </c>
      <c r="S346" s="29" t="str">
        <f t="shared" si="79"/>
        <v/>
      </c>
      <c r="T346" s="29">
        <f t="shared" si="80"/>
        <v>1135725</v>
      </c>
      <c r="U346" s="45">
        <v>1135725</v>
      </c>
      <c r="V346" s="45"/>
      <c r="W346" s="38" t="s">
        <v>157</v>
      </c>
      <c r="X346" s="29" t="s">
        <v>158</v>
      </c>
      <c r="Y346" s="146">
        <v>4044</v>
      </c>
      <c r="Z346" s="33">
        <v>5176</v>
      </c>
      <c r="AA346" s="34">
        <f t="shared" si="71"/>
        <v>0.28000000000000003</v>
      </c>
      <c r="AB346" s="33">
        <f t="shared" si="81"/>
        <v>5176</v>
      </c>
      <c r="AC346" s="34">
        <f t="shared" si="72"/>
        <v>0.27992077151335298</v>
      </c>
      <c r="AD346" s="145">
        <f t="shared" si="73"/>
        <v>4313.3329999999996</v>
      </c>
      <c r="AE346" s="105">
        <v>3370</v>
      </c>
      <c r="AF346" s="34" t="s">
        <v>36</v>
      </c>
      <c r="AG346" s="34" t="s">
        <v>36</v>
      </c>
      <c r="AH346" s="34" t="s">
        <v>36</v>
      </c>
      <c r="AI346" s="29">
        <v>0.121</v>
      </c>
      <c r="AJ346" s="29">
        <v>6.3400000000000001E-4</v>
      </c>
      <c r="AK346" s="29">
        <v>101</v>
      </c>
      <c r="AL346" s="29">
        <v>0</v>
      </c>
      <c r="AM346" s="29" t="s">
        <v>28</v>
      </c>
      <c r="AN346" s="158" t="s">
        <v>28</v>
      </c>
      <c r="AO346" s="29" t="s">
        <v>28</v>
      </c>
      <c r="AP346" s="29">
        <v>5</v>
      </c>
      <c r="AQ346" s="29">
        <v>280</v>
      </c>
      <c r="AR346" s="29">
        <v>187</v>
      </c>
      <c r="AS346" s="29">
        <v>107</v>
      </c>
      <c r="AT346" s="29">
        <v>0.60499999999999998</v>
      </c>
      <c r="AU346" s="144">
        <v>5.6030000000000003E-3</v>
      </c>
      <c r="AV346" s="36" t="s">
        <v>28</v>
      </c>
      <c r="AW346" s="102" t="s">
        <v>33</v>
      </c>
      <c r="AX346" s="129" t="s">
        <v>33</v>
      </c>
      <c r="AY346" s="106">
        <v>3103</v>
      </c>
      <c r="BD346" t="s">
        <v>186</v>
      </c>
      <c r="BE346" t="s">
        <v>4364</v>
      </c>
      <c r="BF346" t="s">
        <v>4747</v>
      </c>
      <c r="BH346" t="str">
        <f t="shared" si="69"/>
        <v>AV</v>
      </c>
      <c r="BJ346" t="str">
        <f t="shared" si="70"/>
        <v>OK</v>
      </c>
      <c r="BK346" s="130">
        <v>5176</v>
      </c>
      <c r="BL346" s="130" t="s">
        <v>37</v>
      </c>
      <c r="BM346" s="131" t="s">
        <v>33</v>
      </c>
      <c r="BN346" s="131" t="e">
        <v>#VALUE!</v>
      </c>
      <c r="BO346">
        <v>5176</v>
      </c>
      <c r="BP346">
        <v>60</v>
      </c>
    </row>
    <row r="347" spans="1:68" ht="25.2" x14ac:dyDescent="0.3">
      <c r="A347" s="1"/>
      <c r="B347" s="47">
        <v>273</v>
      </c>
      <c r="C347" s="45">
        <v>1042861</v>
      </c>
      <c r="D347" s="40" t="s">
        <v>33</v>
      </c>
      <c r="E347" s="40"/>
      <c r="F347" s="31" t="s">
        <v>243</v>
      </c>
      <c r="G347" s="29" t="s">
        <v>47</v>
      </c>
      <c r="H347" s="70" t="s">
        <v>4779</v>
      </c>
      <c r="I347" s="148" t="s">
        <v>32</v>
      </c>
      <c r="J347" s="147" t="s">
        <v>33</v>
      </c>
      <c r="K347" s="148">
        <v>0</v>
      </c>
      <c r="L347" s="148" t="s">
        <v>32</v>
      </c>
      <c r="M347" s="147" t="s">
        <v>33</v>
      </c>
      <c r="N347" s="29" t="str">
        <f t="shared" si="74"/>
        <v/>
      </c>
      <c r="O347" s="29" t="str">
        <f t="shared" si="75"/>
        <v/>
      </c>
      <c r="P347" s="29" t="str">
        <f t="shared" si="76"/>
        <v/>
      </c>
      <c r="Q347" s="29" t="str">
        <f t="shared" si="77"/>
        <v/>
      </c>
      <c r="R347" s="29" t="str">
        <f t="shared" si="78"/>
        <v/>
      </c>
      <c r="S347" s="29" t="str">
        <f t="shared" si="79"/>
        <v/>
      </c>
      <c r="T347" s="29" t="str">
        <f t="shared" si="80"/>
        <v/>
      </c>
      <c r="U347" s="40" t="s">
        <v>33</v>
      </c>
      <c r="V347" s="40"/>
      <c r="W347" s="38" t="s">
        <v>3785</v>
      </c>
      <c r="X347" s="29" t="s">
        <v>158</v>
      </c>
      <c r="Y347" s="146">
        <v>7794</v>
      </c>
      <c r="Z347" s="33">
        <v>9976</v>
      </c>
      <c r="AA347" s="34">
        <f t="shared" si="71"/>
        <v>0.28000000000000003</v>
      </c>
      <c r="AB347" s="33" t="str">
        <f t="shared" si="81"/>
        <v>По запросу</v>
      </c>
      <c r="AC347" s="34">
        <f t="shared" si="72"/>
        <v>0.27995889145496544</v>
      </c>
      <c r="AD347" s="145">
        <f t="shared" si="73"/>
        <v>8313.3330000000005</v>
      </c>
      <c r="AE347" s="105">
        <v>6495</v>
      </c>
      <c r="AF347" s="34" t="s">
        <v>36</v>
      </c>
      <c r="AG347" s="34" t="s">
        <v>36</v>
      </c>
      <c r="AH347" s="34" t="s">
        <v>36</v>
      </c>
      <c r="AI347" s="29">
        <v>0.245</v>
      </c>
      <c r="AJ347" s="29">
        <v>1.34E-3</v>
      </c>
      <c r="AK347" s="29">
        <v>0</v>
      </c>
      <c r="AL347" s="29">
        <v>0</v>
      </c>
      <c r="AM347" s="29" t="s">
        <v>28</v>
      </c>
      <c r="AN347" s="158" t="s">
        <v>28</v>
      </c>
      <c r="AO347" s="29" t="s">
        <v>28</v>
      </c>
      <c r="AP347" s="29">
        <v>3</v>
      </c>
      <c r="AQ347" s="29">
        <v>280</v>
      </c>
      <c r="AR347" s="29">
        <v>187</v>
      </c>
      <c r="AS347" s="29">
        <v>107</v>
      </c>
      <c r="AT347" s="29">
        <v>0.73499999999999999</v>
      </c>
      <c r="AU347" s="144">
        <v>5.6030000000000003E-3</v>
      </c>
      <c r="AV347" s="36" t="s">
        <v>28</v>
      </c>
      <c r="AW347" s="102" t="s">
        <v>33</v>
      </c>
      <c r="AX347" s="129" t="s">
        <v>33</v>
      </c>
      <c r="AY347" s="106">
        <v>1494</v>
      </c>
      <c r="BD347" t="s">
        <v>186</v>
      </c>
      <c r="BE347" t="s">
        <v>4364</v>
      </c>
      <c r="BF347" t="s">
        <v>4747</v>
      </c>
      <c r="BH347" t="str">
        <f t="shared" si="69"/>
        <v/>
      </c>
      <c r="BJ347" t="e">
        <f t="shared" si="70"/>
        <v>#VALUE!</v>
      </c>
      <c r="BK347" s="130" t="s">
        <v>5289</v>
      </c>
      <c r="BL347" s="130" t="e">
        <v>#VALUE!</v>
      </c>
      <c r="BM347" s="131" t="s">
        <v>33</v>
      </c>
      <c r="BN347" s="131" t="e">
        <v>#VALUE!</v>
      </c>
      <c r="BO347" t="s">
        <v>5289</v>
      </c>
      <c r="BP347">
        <v>39</v>
      </c>
    </row>
    <row r="348" spans="1:68" ht="25.2" x14ac:dyDescent="0.3">
      <c r="A348" s="1"/>
      <c r="B348" s="47">
        <v>274</v>
      </c>
      <c r="C348" s="45">
        <v>1042860</v>
      </c>
      <c r="D348" s="40" t="s">
        <v>33</v>
      </c>
      <c r="E348" s="40"/>
      <c r="F348" s="31" t="s">
        <v>244</v>
      </c>
      <c r="G348" s="37" t="s">
        <v>47</v>
      </c>
      <c r="H348" s="70" t="s">
        <v>4779</v>
      </c>
      <c r="I348" s="148" t="s">
        <v>32</v>
      </c>
      <c r="J348" s="147" t="s">
        <v>33</v>
      </c>
      <c r="K348" s="148">
        <v>0</v>
      </c>
      <c r="L348" s="148" t="s">
        <v>32</v>
      </c>
      <c r="M348" s="147" t="s">
        <v>33</v>
      </c>
      <c r="N348" s="29" t="str">
        <f t="shared" si="74"/>
        <v/>
      </c>
      <c r="O348" s="29" t="str">
        <f t="shared" si="75"/>
        <v/>
      </c>
      <c r="P348" s="29" t="str">
        <f t="shared" si="76"/>
        <v/>
      </c>
      <c r="Q348" s="29" t="str">
        <f t="shared" si="77"/>
        <v/>
      </c>
      <c r="R348" s="29" t="str">
        <f t="shared" si="78"/>
        <v/>
      </c>
      <c r="S348" s="29" t="str">
        <f t="shared" si="79"/>
        <v/>
      </c>
      <c r="T348" s="29" t="str">
        <f t="shared" si="80"/>
        <v/>
      </c>
      <c r="U348" s="40" t="s">
        <v>33</v>
      </c>
      <c r="V348" s="40"/>
      <c r="W348" s="38" t="s">
        <v>3785</v>
      </c>
      <c r="X348" s="29" t="s">
        <v>158</v>
      </c>
      <c r="Y348" s="146">
        <v>12963</v>
      </c>
      <c r="Z348" s="33">
        <v>16592</v>
      </c>
      <c r="AA348" s="34">
        <f t="shared" ref="AA348:AA379" si="82">ROUND(Z348/Y348-1,3)</f>
        <v>0.28000000000000003</v>
      </c>
      <c r="AB348" s="33" t="str">
        <f t="shared" si="81"/>
        <v>По запросу</v>
      </c>
      <c r="AC348" s="34">
        <f t="shared" ref="AC348:AC379" si="83">(AD348-AE348)/AE348</f>
        <v>0.27995065956954401</v>
      </c>
      <c r="AD348" s="145">
        <f t="shared" si="73"/>
        <v>13826.666999999999</v>
      </c>
      <c r="AE348" s="105">
        <v>10802.5</v>
      </c>
      <c r="AF348" s="34" t="s">
        <v>36</v>
      </c>
      <c r="AG348" s="34" t="s">
        <v>36</v>
      </c>
      <c r="AH348" s="34" t="s">
        <v>36</v>
      </c>
      <c r="AI348" s="29">
        <v>0.438</v>
      </c>
      <c r="AJ348" s="29">
        <v>2.1800000000000001E-3</v>
      </c>
      <c r="AK348" s="29">
        <v>0</v>
      </c>
      <c r="AL348" s="29">
        <v>0</v>
      </c>
      <c r="AM348" s="29" t="s">
        <v>28</v>
      </c>
      <c r="AN348" s="159" t="s">
        <v>27</v>
      </c>
      <c r="AO348" s="29" t="s">
        <v>28</v>
      </c>
      <c r="AP348" s="29">
        <v>2</v>
      </c>
      <c r="AQ348" s="29">
        <v>280</v>
      </c>
      <c r="AR348" s="29">
        <v>187</v>
      </c>
      <c r="AS348" s="29">
        <v>107</v>
      </c>
      <c r="AT348" s="29">
        <v>0.876</v>
      </c>
      <c r="AU348" s="144">
        <v>5.6030000000000003E-3</v>
      </c>
      <c r="AV348" s="36" t="s">
        <v>28</v>
      </c>
      <c r="AW348" s="102" t="s">
        <v>33</v>
      </c>
      <c r="AX348" s="129" t="s">
        <v>33</v>
      </c>
      <c r="AY348" s="106">
        <v>1056</v>
      </c>
      <c r="BD348" t="s">
        <v>186</v>
      </c>
      <c r="BE348" t="s">
        <v>4364</v>
      </c>
      <c r="BF348" t="s">
        <v>4747</v>
      </c>
      <c r="BH348" t="str">
        <f t="shared" si="69"/>
        <v/>
      </c>
      <c r="BJ348" t="e">
        <f t="shared" si="70"/>
        <v>#VALUE!</v>
      </c>
      <c r="BK348" s="130" t="s">
        <v>5302</v>
      </c>
      <c r="BL348" s="130" t="e">
        <v>#VALUE!</v>
      </c>
      <c r="BM348" s="131" t="s">
        <v>33</v>
      </c>
      <c r="BN348" s="131" t="e">
        <v>#VALUE!</v>
      </c>
      <c r="BO348" t="s">
        <v>5289</v>
      </c>
      <c r="BP348">
        <v>30</v>
      </c>
    </row>
    <row r="349" spans="1:68" ht="25.2" x14ac:dyDescent="0.3">
      <c r="A349" s="1"/>
      <c r="B349" s="47">
        <v>275</v>
      </c>
      <c r="C349" s="45">
        <v>1085081</v>
      </c>
      <c r="D349" s="29"/>
      <c r="E349" s="29"/>
      <c r="F349" s="52" t="s">
        <v>245</v>
      </c>
      <c r="G349" s="29" t="s">
        <v>31</v>
      </c>
      <c r="H349" s="148"/>
      <c r="I349" s="148" t="s">
        <v>32</v>
      </c>
      <c r="J349" s="147" t="s">
        <v>33</v>
      </c>
      <c r="K349" s="148">
        <v>0</v>
      </c>
      <c r="L349" s="148" t="s">
        <v>32</v>
      </c>
      <c r="M349" s="147">
        <v>42521</v>
      </c>
      <c r="N349" s="29" t="str">
        <f t="shared" si="74"/>
        <v/>
      </c>
      <c r="O349" s="29" t="str">
        <f t="shared" si="75"/>
        <v/>
      </c>
      <c r="P349" s="29" t="str">
        <f t="shared" si="76"/>
        <v/>
      </c>
      <c r="Q349" s="29" t="str">
        <f t="shared" si="77"/>
        <v/>
      </c>
      <c r="R349" s="29" t="str">
        <f t="shared" si="78"/>
        <v/>
      </c>
      <c r="S349" s="29" t="str">
        <f t="shared" si="79"/>
        <v/>
      </c>
      <c r="T349" s="29" t="str">
        <f t="shared" si="80"/>
        <v/>
      </c>
      <c r="U349" s="29"/>
      <c r="V349" s="29"/>
      <c r="W349" s="38" t="s">
        <v>3785</v>
      </c>
      <c r="X349" s="29" t="s">
        <v>158</v>
      </c>
      <c r="Y349" s="146">
        <v>32648</v>
      </c>
      <c r="Z349" s="33">
        <v>41790</v>
      </c>
      <c r="AA349" s="34">
        <f t="shared" si="82"/>
        <v>0.28000000000000003</v>
      </c>
      <c r="AB349" s="33" t="str">
        <f t="shared" si="81"/>
        <v>По запросу</v>
      </c>
      <c r="AC349" s="34">
        <f t="shared" si="83"/>
        <v>0.28001713697602132</v>
      </c>
      <c r="AD349" s="145">
        <f t="shared" si="73"/>
        <v>34825</v>
      </c>
      <c r="AE349" s="105">
        <v>27206.667000000001</v>
      </c>
      <c r="AF349" s="34" t="s">
        <v>36</v>
      </c>
      <c r="AG349" s="34" t="s">
        <v>36</v>
      </c>
      <c r="AH349" s="34" t="s">
        <v>36</v>
      </c>
      <c r="AI349" s="29">
        <v>0.85</v>
      </c>
      <c r="AJ349" s="29">
        <v>3.9899999999999996E-3</v>
      </c>
      <c r="AK349" s="29">
        <v>0</v>
      </c>
      <c r="AL349" s="29">
        <v>0</v>
      </c>
      <c r="AM349" s="29" t="s">
        <v>28</v>
      </c>
      <c r="AN349" s="44" t="s">
        <v>27</v>
      </c>
      <c r="AO349" s="29" t="s">
        <v>28</v>
      </c>
      <c r="AP349" s="29">
        <v>2</v>
      </c>
      <c r="AQ349" s="29">
        <v>381</v>
      </c>
      <c r="AR349" s="29">
        <v>298</v>
      </c>
      <c r="AS349" s="29">
        <v>203</v>
      </c>
      <c r="AT349" s="29">
        <v>1.7</v>
      </c>
      <c r="AU349" s="144">
        <v>2.3047999999999999E-2</v>
      </c>
      <c r="AV349" s="36" t="s">
        <v>28</v>
      </c>
      <c r="AW349" s="102">
        <v>42521</v>
      </c>
      <c r="AX349" s="129" t="s">
        <v>33</v>
      </c>
      <c r="AY349" s="106">
        <v>146</v>
      </c>
      <c r="BD349" t="s">
        <v>4365</v>
      </c>
      <c r="BE349" t="s">
        <v>4346</v>
      </c>
      <c r="BF349" t="s">
        <v>4748</v>
      </c>
      <c r="BH349" t="str">
        <f t="shared" si="69"/>
        <v/>
      </c>
      <c r="BJ349" t="e">
        <f t="shared" si="70"/>
        <v>#VALUE!</v>
      </c>
      <c r="BK349" s="130" t="s">
        <v>5302</v>
      </c>
      <c r="BL349" s="130" t="e">
        <v>#VALUE!</v>
      </c>
      <c r="BM349" s="131" t="s">
        <v>33</v>
      </c>
      <c r="BN349" s="131" t="e">
        <v>#VALUE!</v>
      </c>
      <c r="BO349" t="e">
        <v>#N/A</v>
      </c>
      <c r="BP349">
        <v>0</v>
      </c>
    </row>
    <row r="350" spans="1:68" ht="37.799999999999997" x14ac:dyDescent="0.3">
      <c r="A350" s="1"/>
      <c r="B350" s="47">
        <v>276</v>
      </c>
      <c r="C350" s="45">
        <v>1008710</v>
      </c>
      <c r="D350" s="40" t="s">
        <v>33</v>
      </c>
      <c r="E350" s="40"/>
      <c r="F350" s="31" t="s">
        <v>246</v>
      </c>
      <c r="G350" s="29" t="s">
        <v>42</v>
      </c>
      <c r="H350" s="70" t="s">
        <v>62</v>
      </c>
      <c r="I350" s="148" t="s">
        <v>32</v>
      </c>
      <c r="J350" s="147" t="s">
        <v>33</v>
      </c>
      <c r="K350" s="148">
        <v>0</v>
      </c>
      <c r="L350" s="148" t="s">
        <v>32</v>
      </c>
      <c r="M350" s="147" t="s">
        <v>33</v>
      </c>
      <c r="N350" s="29" t="str">
        <f t="shared" si="74"/>
        <v/>
      </c>
      <c r="O350" s="29" t="str">
        <f t="shared" si="75"/>
        <v/>
      </c>
      <c r="P350" s="29" t="str">
        <f t="shared" si="76"/>
        <v/>
      </c>
      <c r="Q350" s="29">
        <f t="shared" si="77"/>
        <v>1135726</v>
      </c>
      <c r="R350" s="29" t="str">
        <f t="shared" si="78"/>
        <v/>
      </c>
      <c r="S350" s="29" t="str">
        <f t="shared" si="79"/>
        <v/>
      </c>
      <c r="T350" s="29">
        <f t="shared" si="80"/>
        <v>1135726</v>
      </c>
      <c r="U350" s="45">
        <v>1135726</v>
      </c>
      <c r="V350" s="45"/>
      <c r="W350" s="38" t="s">
        <v>157</v>
      </c>
      <c r="X350" s="29" t="s">
        <v>158</v>
      </c>
      <c r="Y350" s="146">
        <v>615</v>
      </c>
      <c r="Z350" s="33">
        <v>788</v>
      </c>
      <c r="AA350" s="34">
        <f t="shared" si="82"/>
        <v>0.28100000000000003</v>
      </c>
      <c r="AB350" s="33">
        <f t="shared" si="81"/>
        <v>788</v>
      </c>
      <c r="AC350" s="34">
        <f t="shared" si="83"/>
        <v>0.28130146341463419</v>
      </c>
      <c r="AD350" s="145">
        <f t="shared" si="73"/>
        <v>656.66700000000003</v>
      </c>
      <c r="AE350" s="105">
        <v>512.5</v>
      </c>
      <c r="AF350" s="34" t="s">
        <v>36</v>
      </c>
      <c r="AG350" s="34" t="s">
        <v>36</v>
      </c>
      <c r="AH350" s="34" t="s">
        <v>36</v>
      </c>
      <c r="AI350" s="29">
        <v>1.2E-2</v>
      </c>
      <c r="AJ350" s="29">
        <v>8.1000000000000004E-5</v>
      </c>
      <c r="AK350" s="29">
        <v>800</v>
      </c>
      <c r="AL350" s="29">
        <v>0</v>
      </c>
      <c r="AM350" s="29" t="s">
        <v>28</v>
      </c>
      <c r="AN350" s="158" t="s">
        <v>28</v>
      </c>
      <c r="AO350" s="29" t="s">
        <v>28</v>
      </c>
      <c r="AP350" s="29">
        <v>40</v>
      </c>
      <c r="AQ350" s="29">
        <v>280</v>
      </c>
      <c r="AR350" s="29">
        <v>187</v>
      </c>
      <c r="AS350" s="29">
        <v>107</v>
      </c>
      <c r="AT350" s="29">
        <v>0.48</v>
      </c>
      <c r="AU350" s="144">
        <v>5.6030000000000003E-3</v>
      </c>
      <c r="AV350" s="36" t="s">
        <v>28</v>
      </c>
      <c r="AW350" s="102" t="s">
        <v>33</v>
      </c>
      <c r="AX350" s="129" t="s">
        <v>33</v>
      </c>
      <c r="AY350" t="e">
        <f>AX350-#REF!</f>
        <v>#VALUE!</v>
      </c>
      <c r="BD350" t="s">
        <v>186</v>
      </c>
      <c r="BE350" t="s">
        <v>4366</v>
      </c>
      <c r="BF350" t="s">
        <v>4747</v>
      </c>
      <c r="BH350" t="str">
        <f t="shared" si="69"/>
        <v>AV</v>
      </c>
      <c r="BJ350" t="str">
        <f t="shared" si="70"/>
        <v>OK</v>
      </c>
      <c r="BK350" s="130">
        <v>788</v>
      </c>
      <c r="BL350" s="130" t="s">
        <v>37</v>
      </c>
      <c r="BM350" s="131" t="s">
        <v>33</v>
      </c>
      <c r="BN350" s="131" t="e">
        <v>#VALUE!</v>
      </c>
      <c r="BO350">
        <v>788</v>
      </c>
      <c r="BP350">
        <v>5000</v>
      </c>
    </row>
    <row r="351" spans="1:68" ht="37.799999999999997" x14ac:dyDescent="0.3">
      <c r="A351" s="1"/>
      <c r="B351" s="47">
        <v>277</v>
      </c>
      <c r="C351" s="45">
        <v>1008700</v>
      </c>
      <c r="D351" s="40" t="s">
        <v>33</v>
      </c>
      <c r="E351" s="40"/>
      <c r="F351" s="31" t="s">
        <v>247</v>
      </c>
      <c r="G351" s="29" t="s">
        <v>42</v>
      </c>
      <c r="H351" s="70" t="s">
        <v>62</v>
      </c>
      <c r="I351" s="148" t="s">
        <v>32</v>
      </c>
      <c r="J351" s="147" t="s">
        <v>33</v>
      </c>
      <c r="K351" s="148">
        <v>0</v>
      </c>
      <c r="L351" s="148" t="s">
        <v>32</v>
      </c>
      <c r="M351" s="147" t="s">
        <v>33</v>
      </c>
      <c r="N351" s="29" t="str">
        <f t="shared" si="74"/>
        <v/>
      </c>
      <c r="O351" s="29" t="str">
        <f t="shared" si="75"/>
        <v/>
      </c>
      <c r="P351" s="29" t="str">
        <f t="shared" si="76"/>
        <v/>
      </c>
      <c r="Q351" s="29">
        <f t="shared" si="77"/>
        <v>1135727</v>
      </c>
      <c r="R351" s="29" t="str">
        <f t="shared" si="78"/>
        <v/>
      </c>
      <c r="S351" s="29" t="str">
        <f t="shared" si="79"/>
        <v/>
      </c>
      <c r="T351" s="29">
        <f t="shared" si="80"/>
        <v>1135727</v>
      </c>
      <c r="U351" s="45">
        <v>1135727</v>
      </c>
      <c r="V351" s="45"/>
      <c r="W351" s="38" t="s">
        <v>157</v>
      </c>
      <c r="X351" s="29" t="s">
        <v>158</v>
      </c>
      <c r="Y351" s="146">
        <v>615</v>
      </c>
      <c r="Z351" s="33">
        <v>788</v>
      </c>
      <c r="AA351" s="34">
        <f t="shared" si="82"/>
        <v>0.28100000000000003</v>
      </c>
      <c r="AB351" s="33">
        <f t="shared" si="81"/>
        <v>788</v>
      </c>
      <c r="AC351" s="34">
        <f t="shared" si="83"/>
        <v>0.28130146341463419</v>
      </c>
      <c r="AD351" s="145">
        <f t="shared" si="73"/>
        <v>656.66700000000003</v>
      </c>
      <c r="AE351" s="105">
        <v>512.5</v>
      </c>
      <c r="AF351" s="34" t="s">
        <v>36</v>
      </c>
      <c r="AG351" s="34" t="s">
        <v>36</v>
      </c>
      <c r="AH351" s="34" t="s">
        <v>36</v>
      </c>
      <c r="AI351" s="29">
        <v>0.01</v>
      </c>
      <c r="AJ351" s="29">
        <v>2.5999999999999998E-5</v>
      </c>
      <c r="AK351" s="29">
        <v>7109</v>
      </c>
      <c r="AL351" s="29">
        <v>0</v>
      </c>
      <c r="AM351" s="29" t="s">
        <v>28</v>
      </c>
      <c r="AN351" s="158" t="s">
        <v>28</v>
      </c>
      <c r="AO351" s="29" t="s">
        <v>28</v>
      </c>
      <c r="AP351" s="29">
        <v>40</v>
      </c>
      <c r="AQ351" s="29">
        <v>287</v>
      </c>
      <c r="AR351" s="29">
        <v>190</v>
      </c>
      <c r="AS351" s="29">
        <v>105</v>
      </c>
      <c r="AT351" s="29">
        <v>0.4</v>
      </c>
      <c r="AU351" s="144">
        <v>5.7260000000000002E-3</v>
      </c>
      <c r="AV351" s="36" t="s">
        <v>28</v>
      </c>
      <c r="AW351" s="102" t="s">
        <v>33</v>
      </c>
      <c r="AX351" s="129" t="s">
        <v>33</v>
      </c>
      <c r="AY351" s="106">
        <v>406760</v>
      </c>
      <c r="BD351" t="s">
        <v>186</v>
      </c>
      <c r="BE351" t="s">
        <v>4364</v>
      </c>
      <c r="BF351" t="s">
        <v>4747</v>
      </c>
      <c r="BH351" t="str">
        <f t="shared" si="69"/>
        <v>AV</v>
      </c>
      <c r="BJ351" t="str">
        <f t="shared" si="70"/>
        <v>OK</v>
      </c>
      <c r="BK351" s="130">
        <v>788</v>
      </c>
      <c r="BL351" s="130" t="s">
        <v>37</v>
      </c>
      <c r="BM351" s="131" t="s">
        <v>33</v>
      </c>
      <c r="BN351" s="131" t="e">
        <v>#VALUE!</v>
      </c>
      <c r="BO351">
        <v>788</v>
      </c>
      <c r="BP351">
        <v>15400</v>
      </c>
    </row>
    <row r="352" spans="1:68" ht="25.2" x14ac:dyDescent="0.3">
      <c r="A352" s="1"/>
      <c r="B352" s="47">
        <v>278</v>
      </c>
      <c r="C352" s="45">
        <v>1008689</v>
      </c>
      <c r="D352" s="40" t="s">
        <v>33</v>
      </c>
      <c r="E352" s="40"/>
      <c r="F352" s="31" t="s">
        <v>248</v>
      </c>
      <c r="G352" s="29" t="s">
        <v>42</v>
      </c>
      <c r="H352" s="70" t="s">
        <v>59</v>
      </c>
      <c r="I352" s="148" t="s">
        <v>32</v>
      </c>
      <c r="J352" s="147" t="s">
        <v>33</v>
      </c>
      <c r="K352" s="148">
        <v>0</v>
      </c>
      <c r="L352" s="148" t="s">
        <v>32</v>
      </c>
      <c r="M352" s="147" t="s">
        <v>33</v>
      </c>
      <c r="N352" s="29" t="str">
        <f t="shared" si="74"/>
        <v/>
      </c>
      <c r="O352" s="29" t="str">
        <f t="shared" si="75"/>
        <v/>
      </c>
      <c r="P352" s="29" t="str">
        <f t="shared" si="76"/>
        <v/>
      </c>
      <c r="Q352" s="29">
        <f t="shared" si="77"/>
        <v>1135728</v>
      </c>
      <c r="R352" s="29" t="str">
        <f t="shared" si="78"/>
        <v/>
      </c>
      <c r="S352" s="29" t="str">
        <f t="shared" si="79"/>
        <v/>
      </c>
      <c r="T352" s="29">
        <f t="shared" si="80"/>
        <v>1135728</v>
      </c>
      <c r="U352" s="45">
        <v>1135728</v>
      </c>
      <c r="V352" s="45"/>
      <c r="W352" s="38" t="s">
        <v>157</v>
      </c>
      <c r="X352" s="29" t="s">
        <v>158</v>
      </c>
      <c r="Y352" s="146">
        <v>655</v>
      </c>
      <c r="Z352" s="33">
        <v>839</v>
      </c>
      <c r="AA352" s="34">
        <f t="shared" si="82"/>
        <v>0.28100000000000003</v>
      </c>
      <c r="AB352" s="33">
        <f t="shared" si="81"/>
        <v>839</v>
      </c>
      <c r="AC352" s="34">
        <f t="shared" si="83"/>
        <v>0.28091742346102211</v>
      </c>
      <c r="AD352" s="145">
        <f t="shared" si="73"/>
        <v>699.16700000000003</v>
      </c>
      <c r="AE352" s="105">
        <v>545.83299999999997</v>
      </c>
      <c r="AF352" s="34" t="s">
        <v>36</v>
      </c>
      <c r="AG352" s="34" t="s">
        <v>36</v>
      </c>
      <c r="AH352" s="34" t="s">
        <v>36</v>
      </c>
      <c r="AI352" s="29">
        <v>1.4E-2</v>
      </c>
      <c r="AJ352" s="29">
        <v>6.7000000000000002E-5</v>
      </c>
      <c r="AK352" s="29">
        <v>0</v>
      </c>
      <c r="AL352" s="29">
        <v>0</v>
      </c>
      <c r="AM352" s="29" t="s">
        <v>28</v>
      </c>
      <c r="AN352" s="158" t="s">
        <v>28</v>
      </c>
      <c r="AO352" s="29" t="s">
        <v>28</v>
      </c>
      <c r="AP352" s="29">
        <v>40</v>
      </c>
      <c r="AQ352" s="29">
        <v>280</v>
      </c>
      <c r="AR352" s="29">
        <v>187</v>
      </c>
      <c r="AS352" s="29">
        <v>107</v>
      </c>
      <c r="AT352" s="29">
        <v>0.56000000000000005</v>
      </c>
      <c r="AU352" s="144">
        <v>5.6030000000000003E-3</v>
      </c>
      <c r="AV352" s="36" t="s">
        <v>28</v>
      </c>
      <c r="AW352" s="102" t="s">
        <v>33</v>
      </c>
      <c r="AX352" s="129" t="s">
        <v>33</v>
      </c>
      <c r="AY352" s="106">
        <v>414118</v>
      </c>
      <c r="BD352" t="s">
        <v>186</v>
      </c>
      <c r="BE352" t="s">
        <v>4366</v>
      </c>
      <c r="BF352" t="s">
        <v>4747</v>
      </c>
      <c r="BH352" t="str">
        <f t="shared" si="69"/>
        <v/>
      </c>
      <c r="BJ352" t="str">
        <f t="shared" si="70"/>
        <v>OK</v>
      </c>
      <c r="BK352" s="130">
        <v>839</v>
      </c>
      <c r="BL352" s="130" t="s">
        <v>37</v>
      </c>
      <c r="BM352" s="131" t="s">
        <v>33</v>
      </c>
      <c r="BN352" s="131" t="e">
        <v>#VALUE!</v>
      </c>
      <c r="BO352">
        <v>839</v>
      </c>
      <c r="BP352">
        <v>22719</v>
      </c>
    </row>
    <row r="353" spans="1:68" ht="37.799999999999997" x14ac:dyDescent="0.3">
      <c r="A353" s="1"/>
      <c r="B353" s="47">
        <v>279</v>
      </c>
      <c r="C353" s="45">
        <v>1008697</v>
      </c>
      <c r="D353" s="40" t="s">
        <v>33</v>
      </c>
      <c r="E353" s="40"/>
      <c r="F353" s="31" t="s">
        <v>249</v>
      </c>
      <c r="G353" s="29" t="s">
        <v>42</v>
      </c>
      <c r="H353" s="70" t="s">
        <v>62</v>
      </c>
      <c r="I353" s="148" t="s">
        <v>32</v>
      </c>
      <c r="J353" s="147" t="s">
        <v>33</v>
      </c>
      <c r="K353" s="148">
        <v>0</v>
      </c>
      <c r="L353" s="148" t="s">
        <v>32</v>
      </c>
      <c r="M353" s="147" t="s">
        <v>33</v>
      </c>
      <c r="N353" s="29" t="str">
        <f t="shared" si="74"/>
        <v/>
      </c>
      <c r="O353" s="29" t="str">
        <f t="shared" si="75"/>
        <v/>
      </c>
      <c r="P353" s="29" t="str">
        <f t="shared" si="76"/>
        <v/>
      </c>
      <c r="Q353" s="29">
        <f t="shared" si="77"/>
        <v>1135729</v>
      </c>
      <c r="R353" s="29" t="str">
        <f t="shared" si="78"/>
        <v/>
      </c>
      <c r="S353" s="29" t="str">
        <f t="shared" si="79"/>
        <v/>
      </c>
      <c r="T353" s="29">
        <f t="shared" si="80"/>
        <v>1135729</v>
      </c>
      <c r="U353" s="45">
        <v>1135729</v>
      </c>
      <c r="V353" s="45"/>
      <c r="W353" s="38" t="s">
        <v>157</v>
      </c>
      <c r="X353" s="29" t="s">
        <v>158</v>
      </c>
      <c r="Y353" s="146">
        <v>655</v>
      </c>
      <c r="Z353" s="33">
        <v>839</v>
      </c>
      <c r="AA353" s="34">
        <f t="shared" si="82"/>
        <v>0.28100000000000003</v>
      </c>
      <c r="AB353" s="33">
        <f t="shared" si="81"/>
        <v>839</v>
      </c>
      <c r="AC353" s="34">
        <f t="shared" si="83"/>
        <v>0.28091742346102211</v>
      </c>
      <c r="AD353" s="145">
        <f t="shared" si="73"/>
        <v>699.16700000000003</v>
      </c>
      <c r="AE353" s="105">
        <v>545.83299999999997</v>
      </c>
      <c r="AF353" s="34" t="s">
        <v>36</v>
      </c>
      <c r="AG353" s="34" t="s">
        <v>36</v>
      </c>
      <c r="AH353" s="34" t="s">
        <v>36</v>
      </c>
      <c r="AI353" s="29">
        <v>1.4E-2</v>
      </c>
      <c r="AJ353" s="29">
        <v>6.9999999999999994E-5</v>
      </c>
      <c r="AK353" s="29">
        <v>1040</v>
      </c>
      <c r="AL353" s="29">
        <v>0</v>
      </c>
      <c r="AM353" s="29" t="s">
        <v>28</v>
      </c>
      <c r="AN353" s="158" t="s">
        <v>28</v>
      </c>
      <c r="AO353" s="29" t="s">
        <v>28</v>
      </c>
      <c r="AP353" s="29">
        <v>40</v>
      </c>
      <c r="AQ353" s="29">
        <v>280</v>
      </c>
      <c r="AR353" s="29">
        <v>187</v>
      </c>
      <c r="AS353" s="29">
        <v>107</v>
      </c>
      <c r="AT353" s="29">
        <v>0.56000000000000005</v>
      </c>
      <c r="AU353" s="144">
        <v>5.6030000000000003E-3</v>
      </c>
      <c r="AV353" s="36" t="s">
        <v>28</v>
      </c>
      <c r="AW353" s="102" t="s">
        <v>33</v>
      </c>
      <c r="AX353" s="129" t="s">
        <v>33</v>
      </c>
      <c r="AY353" s="106">
        <v>99680</v>
      </c>
      <c r="BD353" t="s">
        <v>186</v>
      </c>
      <c r="BE353" t="s">
        <v>4364</v>
      </c>
      <c r="BF353" t="s">
        <v>4747</v>
      </c>
      <c r="BH353" t="str">
        <f t="shared" si="69"/>
        <v>AV</v>
      </c>
      <c r="BJ353" t="str">
        <f t="shared" si="70"/>
        <v>OK</v>
      </c>
      <c r="BK353" s="130">
        <v>839</v>
      </c>
      <c r="BL353" s="130" t="s">
        <v>37</v>
      </c>
      <c r="BM353" s="131" t="s">
        <v>33</v>
      </c>
      <c r="BN353" s="131" t="e">
        <v>#VALUE!</v>
      </c>
      <c r="BO353">
        <v>839</v>
      </c>
      <c r="BP353">
        <v>4840</v>
      </c>
    </row>
    <row r="354" spans="1:68" ht="25.2" x14ac:dyDescent="0.3">
      <c r="A354" s="1"/>
      <c r="B354" s="47">
        <v>280</v>
      </c>
      <c r="C354" s="45">
        <v>1008711</v>
      </c>
      <c r="D354" s="40" t="s">
        <v>33</v>
      </c>
      <c r="E354" s="40"/>
      <c r="F354" s="31" t="s">
        <v>250</v>
      </c>
      <c r="G354" s="29" t="s">
        <v>47</v>
      </c>
      <c r="H354" s="70" t="s">
        <v>59</v>
      </c>
      <c r="I354" s="148" t="s">
        <v>32</v>
      </c>
      <c r="J354" s="147" t="s">
        <v>33</v>
      </c>
      <c r="K354" s="148">
        <v>0</v>
      </c>
      <c r="L354" s="148" t="s">
        <v>32</v>
      </c>
      <c r="M354" s="147" t="s">
        <v>33</v>
      </c>
      <c r="N354" s="29" t="str">
        <f t="shared" si="74"/>
        <v/>
      </c>
      <c r="O354" s="29" t="str">
        <f t="shared" si="75"/>
        <v/>
      </c>
      <c r="P354" s="29" t="str">
        <f t="shared" si="76"/>
        <v/>
      </c>
      <c r="Q354" s="29">
        <f t="shared" si="77"/>
        <v>1135730</v>
      </c>
      <c r="R354" s="29" t="str">
        <f t="shared" si="78"/>
        <v/>
      </c>
      <c r="S354" s="29" t="str">
        <f t="shared" si="79"/>
        <v/>
      </c>
      <c r="T354" s="29">
        <f t="shared" si="80"/>
        <v>1135730</v>
      </c>
      <c r="U354" s="45">
        <v>1135730</v>
      </c>
      <c r="V354" s="45"/>
      <c r="W354" s="38" t="s">
        <v>157</v>
      </c>
      <c r="X354" s="29" t="s">
        <v>158</v>
      </c>
      <c r="Y354" s="146">
        <v>1042</v>
      </c>
      <c r="Z354" s="33">
        <v>1334</v>
      </c>
      <c r="AA354" s="34">
        <f t="shared" si="82"/>
        <v>0.28000000000000003</v>
      </c>
      <c r="AB354" s="33">
        <f t="shared" si="81"/>
        <v>1334</v>
      </c>
      <c r="AC354" s="34">
        <f t="shared" si="83"/>
        <v>0.28023120162426163</v>
      </c>
      <c r="AD354" s="145">
        <f t="shared" si="73"/>
        <v>1111.6669999999999</v>
      </c>
      <c r="AE354" s="105">
        <v>868.33299999999997</v>
      </c>
      <c r="AF354" s="34" t="s">
        <v>36</v>
      </c>
      <c r="AG354" s="34" t="s">
        <v>36</v>
      </c>
      <c r="AH354" s="34" t="s">
        <v>36</v>
      </c>
      <c r="AI354" s="29">
        <v>0.02</v>
      </c>
      <c r="AJ354" s="29">
        <v>1.6000000000000001E-4</v>
      </c>
      <c r="AK354" s="29">
        <v>0</v>
      </c>
      <c r="AL354" s="29">
        <v>0</v>
      </c>
      <c r="AM354" s="29" t="s">
        <v>28</v>
      </c>
      <c r="AN354" s="158" t="s">
        <v>28</v>
      </c>
      <c r="AO354" s="29" t="s">
        <v>28</v>
      </c>
      <c r="AP354" s="29">
        <v>25</v>
      </c>
      <c r="AQ354" s="29">
        <v>285</v>
      </c>
      <c r="AR354" s="29">
        <v>185</v>
      </c>
      <c r="AS354" s="29">
        <v>110</v>
      </c>
      <c r="AT354" s="29">
        <v>0.5</v>
      </c>
      <c r="AU354" s="144">
        <v>5.7999999999999996E-3</v>
      </c>
      <c r="AV354" s="36" t="s">
        <v>28</v>
      </c>
      <c r="AW354" s="102" t="s">
        <v>33</v>
      </c>
      <c r="AX354" s="129" t="s">
        <v>33</v>
      </c>
      <c r="AY354" s="106">
        <v>33575</v>
      </c>
      <c r="BD354" t="s">
        <v>186</v>
      </c>
      <c r="BE354" t="s">
        <v>4364</v>
      </c>
      <c r="BF354" t="s">
        <v>4747</v>
      </c>
      <c r="BH354" t="str">
        <f t="shared" si="69"/>
        <v/>
      </c>
      <c r="BJ354" t="str">
        <f t="shared" si="70"/>
        <v>OK</v>
      </c>
      <c r="BK354" s="130">
        <v>1334</v>
      </c>
      <c r="BL354" s="130" t="s">
        <v>37</v>
      </c>
      <c r="BM354" s="131" t="s">
        <v>33</v>
      </c>
      <c r="BN354" s="131" t="e">
        <v>#VALUE!</v>
      </c>
      <c r="BO354">
        <v>1334</v>
      </c>
      <c r="BP354">
        <v>2000</v>
      </c>
    </row>
    <row r="355" spans="1:68" ht="37.799999999999997" x14ac:dyDescent="0.3">
      <c r="A355" s="1"/>
      <c r="B355" s="47">
        <v>281</v>
      </c>
      <c r="C355" s="45">
        <v>1008702</v>
      </c>
      <c r="D355" s="40" t="s">
        <v>33</v>
      </c>
      <c r="E355" s="40"/>
      <c r="F355" s="31" t="s">
        <v>251</v>
      </c>
      <c r="G355" s="29" t="s">
        <v>47</v>
      </c>
      <c r="H355" s="70" t="s">
        <v>62</v>
      </c>
      <c r="I355" s="148" t="s">
        <v>32</v>
      </c>
      <c r="J355" s="147" t="s">
        <v>33</v>
      </c>
      <c r="K355" s="148">
        <v>0</v>
      </c>
      <c r="L355" s="148" t="s">
        <v>32</v>
      </c>
      <c r="M355" s="147" t="s">
        <v>33</v>
      </c>
      <c r="N355" s="29" t="str">
        <f t="shared" si="74"/>
        <v/>
      </c>
      <c r="O355" s="29" t="str">
        <f t="shared" si="75"/>
        <v/>
      </c>
      <c r="P355" s="29" t="str">
        <f t="shared" si="76"/>
        <v/>
      </c>
      <c r="Q355" s="29">
        <f t="shared" si="77"/>
        <v>1135731</v>
      </c>
      <c r="R355" s="29" t="str">
        <f t="shared" si="78"/>
        <v/>
      </c>
      <c r="S355" s="29" t="str">
        <f t="shared" si="79"/>
        <v/>
      </c>
      <c r="T355" s="29">
        <f t="shared" si="80"/>
        <v>1135731</v>
      </c>
      <c r="U355" s="45">
        <v>1135731</v>
      </c>
      <c r="V355" s="45"/>
      <c r="W355" s="38" t="s">
        <v>157</v>
      </c>
      <c r="X355" s="29" t="s">
        <v>158</v>
      </c>
      <c r="Y355" s="146">
        <v>1042</v>
      </c>
      <c r="Z355" s="33">
        <v>1334</v>
      </c>
      <c r="AA355" s="34">
        <f t="shared" si="82"/>
        <v>0.28000000000000003</v>
      </c>
      <c r="AB355" s="33">
        <f t="shared" si="81"/>
        <v>1334</v>
      </c>
      <c r="AC355" s="34">
        <f t="shared" si="83"/>
        <v>0.28023120162426163</v>
      </c>
      <c r="AD355" s="145">
        <f t="shared" si="73"/>
        <v>1111.6669999999999</v>
      </c>
      <c r="AE355" s="105">
        <v>868.33299999999997</v>
      </c>
      <c r="AF355" s="34" t="s">
        <v>36</v>
      </c>
      <c r="AG355" s="34" t="s">
        <v>36</v>
      </c>
      <c r="AH355" s="34" t="s">
        <v>36</v>
      </c>
      <c r="AI355" s="29">
        <v>1.7999999999999999E-2</v>
      </c>
      <c r="AJ355" s="29">
        <v>9.2999999999999997E-5</v>
      </c>
      <c r="AK355" s="29">
        <v>325</v>
      </c>
      <c r="AL355" s="29">
        <v>0</v>
      </c>
      <c r="AM355" s="29" t="s">
        <v>28</v>
      </c>
      <c r="AN355" s="158" t="s">
        <v>28</v>
      </c>
      <c r="AO355" s="29" t="s">
        <v>28</v>
      </c>
      <c r="AP355" s="29">
        <v>25</v>
      </c>
      <c r="AQ355" s="29">
        <v>280</v>
      </c>
      <c r="AR355" s="29">
        <v>187</v>
      </c>
      <c r="AS355" s="29">
        <v>107</v>
      </c>
      <c r="AT355" s="29">
        <v>0.45</v>
      </c>
      <c r="AU355" s="144">
        <v>5.6030000000000003E-3</v>
      </c>
      <c r="AV355" s="36" t="s">
        <v>28</v>
      </c>
      <c r="AW355" s="102" t="s">
        <v>33</v>
      </c>
      <c r="AX355" s="129" t="s">
        <v>33</v>
      </c>
      <c r="AY355" s="106">
        <v>11175</v>
      </c>
      <c r="BD355" t="s">
        <v>186</v>
      </c>
      <c r="BE355" t="s">
        <v>4366</v>
      </c>
      <c r="BF355" t="s">
        <v>4747</v>
      </c>
      <c r="BH355" t="str">
        <f t="shared" si="69"/>
        <v>AV</v>
      </c>
      <c r="BJ355" t="str">
        <f t="shared" si="70"/>
        <v>OK</v>
      </c>
      <c r="BK355" s="130">
        <v>1334</v>
      </c>
      <c r="BL355" s="130" t="s">
        <v>37</v>
      </c>
      <c r="BM355" s="131" t="s">
        <v>33</v>
      </c>
      <c r="BN355" s="131" t="e">
        <v>#VALUE!</v>
      </c>
      <c r="BO355">
        <v>1334</v>
      </c>
      <c r="BP355">
        <v>400</v>
      </c>
    </row>
    <row r="356" spans="1:68" ht="37.799999999999997" x14ac:dyDescent="0.3">
      <c r="A356" s="1"/>
      <c r="B356" s="47">
        <v>282</v>
      </c>
      <c r="C356" s="45">
        <v>1008699</v>
      </c>
      <c r="D356" s="40" t="s">
        <v>33</v>
      </c>
      <c r="E356" s="40"/>
      <c r="F356" s="31" t="s">
        <v>252</v>
      </c>
      <c r="G356" s="29" t="s">
        <v>42</v>
      </c>
      <c r="H356" s="70" t="s">
        <v>62</v>
      </c>
      <c r="I356" s="148" t="s">
        <v>32</v>
      </c>
      <c r="J356" s="147" t="s">
        <v>33</v>
      </c>
      <c r="K356" s="148">
        <v>0</v>
      </c>
      <c r="L356" s="148" t="s">
        <v>32</v>
      </c>
      <c r="M356" s="147" t="s">
        <v>33</v>
      </c>
      <c r="N356" s="29" t="str">
        <f t="shared" si="74"/>
        <v/>
      </c>
      <c r="O356" s="29" t="str">
        <f t="shared" si="75"/>
        <v/>
      </c>
      <c r="P356" s="29" t="str">
        <f t="shared" si="76"/>
        <v/>
      </c>
      <c r="Q356" s="29">
        <f t="shared" si="77"/>
        <v>1135732</v>
      </c>
      <c r="R356" s="29" t="str">
        <f t="shared" si="78"/>
        <v/>
      </c>
      <c r="S356" s="29" t="str">
        <f t="shared" si="79"/>
        <v/>
      </c>
      <c r="T356" s="29">
        <f t="shared" si="80"/>
        <v>1135732</v>
      </c>
      <c r="U356" s="45">
        <v>1135732</v>
      </c>
      <c r="V356" s="45"/>
      <c r="W356" s="38" t="s">
        <v>157</v>
      </c>
      <c r="X356" s="29" t="s">
        <v>158</v>
      </c>
      <c r="Y356" s="146">
        <v>1042</v>
      </c>
      <c r="Z356" s="33">
        <v>1334</v>
      </c>
      <c r="AA356" s="34">
        <f t="shared" si="82"/>
        <v>0.28000000000000003</v>
      </c>
      <c r="AB356" s="33">
        <f t="shared" si="81"/>
        <v>1334</v>
      </c>
      <c r="AC356" s="34">
        <f t="shared" si="83"/>
        <v>0.28023120162426163</v>
      </c>
      <c r="AD356" s="145">
        <f t="shared" si="73"/>
        <v>1111.6669999999999</v>
      </c>
      <c r="AE356" s="105">
        <v>868.33299999999997</v>
      </c>
      <c r="AF356" s="34" t="s">
        <v>36</v>
      </c>
      <c r="AG356" s="34" t="s">
        <v>36</v>
      </c>
      <c r="AH356" s="34" t="s">
        <v>36</v>
      </c>
      <c r="AI356" s="29">
        <v>1.9E-2</v>
      </c>
      <c r="AJ356" s="29">
        <v>1E-4</v>
      </c>
      <c r="AK356" s="29">
        <v>175</v>
      </c>
      <c r="AL356" s="29">
        <v>0</v>
      </c>
      <c r="AM356" s="29" t="s">
        <v>28</v>
      </c>
      <c r="AN356" s="158" t="s">
        <v>28</v>
      </c>
      <c r="AO356" s="29" t="s">
        <v>28</v>
      </c>
      <c r="AP356" s="29">
        <v>25</v>
      </c>
      <c r="AQ356" s="29">
        <v>170</v>
      </c>
      <c r="AR356" s="29">
        <v>140</v>
      </c>
      <c r="AS356" s="29">
        <v>30</v>
      </c>
      <c r="AT356" s="29">
        <v>0.47499999999999998</v>
      </c>
      <c r="AU356" s="144">
        <v>7.1400000000000001E-4</v>
      </c>
      <c r="AV356" s="36" t="s">
        <v>28</v>
      </c>
      <c r="AW356" s="102" t="s">
        <v>33</v>
      </c>
      <c r="AX356" s="129" t="s">
        <v>33</v>
      </c>
      <c r="AY356" s="106">
        <v>80390</v>
      </c>
      <c r="BD356" t="s">
        <v>186</v>
      </c>
      <c r="BE356" t="s">
        <v>4364</v>
      </c>
      <c r="BF356" t="s">
        <v>4747</v>
      </c>
      <c r="BH356" t="str">
        <f t="shared" si="69"/>
        <v>AV</v>
      </c>
      <c r="BJ356" t="str">
        <f t="shared" si="70"/>
        <v>OK</v>
      </c>
      <c r="BK356" s="130">
        <v>1334</v>
      </c>
      <c r="BL356" s="130" t="s">
        <v>37</v>
      </c>
      <c r="BM356" s="131" t="s">
        <v>33</v>
      </c>
      <c r="BN356" s="131" t="e">
        <v>#VALUE!</v>
      </c>
      <c r="BO356">
        <v>1334</v>
      </c>
      <c r="BP356">
        <v>5250</v>
      </c>
    </row>
    <row r="357" spans="1:68" ht="25.2" x14ac:dyDescent="0.3">
      <c r="A357" s="1"/>
      <c r="B357" s="47">
        <v>283</v>
      </c>
      <c r="C357" s="45">
        <v>1008690</v>
      </c>
      <c r="D357" s="40" t="s">
        <v>33</v>
      </c>
      <c r="E357" s="40"/>
      <c r="F357" s="31" t="s">
        <v>253</v>
      </c>
      <c r="G357" s="29" t="s">
        <v>42</v>
      </c>
      <c r="H357" s="70" t="s">
        <v>59</v>
      </c>
      <c r="I357" s="148" t="s">
        <v>32</v>
      </c>
      <c r="J357" s="147" t="s">
        <v>33</v>
      </c>
      <c r="K357" s="148">
        <v>0</v>
      </c>
      <c r="L357" s="148" t="s">
        <v>32</v>
      </c>
      <c r="M357" s="147" t="s">
        <v>33</v>
      </c>
      <c r="N357" s="29" t="str">
        <f t="shared" si="74"/>
        <v/>
      </c>
      <c r="O357" s="29" t="str">
        <f t="shared" si="75"/>
        <v/>
      </c>
      <c r="P357" s="29" t="str">
        <f t="shared" si="76"/>
        <v/>
      </c>
      <c r="Q357" s="29">
        <f t="shared" si="77"/>
        <v>1135733</v>
      </c>
      <c r="R357" s="29" t="str">
        <f t="shared" si="78"/>
        <v/>
      </c>
      <c r="S357" s="29" t="str">
        <f t="shared" si="79"/>
        <v/>
      </c>
      <c r="T357" s="29">
        <f t="shared" si="80"/>
        <v>1135733</v>
      </c>
      <c r="U357" s="45">
        <v>1135733</v>
      </c>
      <c r="V357" s="45"/>
      <c r="W357" s="38" t="s">
        <v>157</v>
      </c>
      <c r="X357" s="29" t="s">
        <v>158</v>
      </c>
      <c r="Y357" s="146">
        <v>1042</v>
      </c>
      <c r="Z357" s="33">
        <v>1334</v>
      </c>
      <c r="AA357" s="34">
        <f t="shared" si="82"/>
        <v>0.28000000000000003</v>
      </c>
      <c r="AB357" s="33">
        <f t="shared" si="81"/>
        <v>1334</v>
      </c>
      <c r="AC357" s="34">
        <f t="shared" si="83"/>
        <v>0.28023120162426163</v>
      </c>
      <c r="AD357" s="145">
        <f t="shared" si="73"/>
        <v>1111.6669999999999</v>
      </c>
      <c r="AE357" s="105">
        <v>868.33299999999997</v>
      </c>
      <c r="AF357" s="34" t="s">
        <v>36</v>
      </c>
      <c r="AG357" s="34" t="s">
        <v>36</v>
      </c>
      <c r="AH357" s="34" t="s">
        <v>36</v>
      </c>
      <c r="AI357" s="29">
        <v>0.02</v>
      </c>
      <c r="AJ357" s="29">
        <v>1.0399999999999999E-4</v>
      </c>
      <c r="AK357" s="29">
        <v>0</v>
      </c>
      <c r="AL357" s="29">
        <v>0</v>
      </c>
      <c r="AM357" s="29" t="s">
        <v>28</v>
      </c>
      <c r="AN357" s="158" t="s">
        <v>28</v>
      </c>
      <c r="AO357" s="29" t="s">
        <v>28</v>
      </c>
      <c r="AP357" s="29">
        <v>25</v>
      </c>
      <c r="AQ357" s="29">
        <v>285</v>
      </c>
      <c r="AR357" s="29">
        <v>195</v>
      </c>
      <c r="AS357" s="29">
        <v>105</v>
      </c>
      <c r="AT357" s="29">
        <v>0.5</v>
      </c>
      <c r="AU357" s="144">
        <v>5.8349999999999999E-3</v>
      </c>
      <c r="AV357" s="36" t="s">
        <v>28</v>
      </c>
      <c r="AW357" s="102" t="s">
        <v>33</v>
      </c>
      <c r="AX357" s="129" t="s">
        <v>33</v>
      </c>
      <c r="AY357" s="106">
        <v>133402</v>
      </c>
      <c r="BD357" t="s">
        <v>186</v>
      </c>
      <c r="BE357" t="s">
        <v>4366</v>
      </c>
      <c r="BF357" t="s">
        <v>4747</v>
      </c>
      <c r="BH357" t="str">
        <f t="shared" ref="BH357:BH420" si="84">IF(OR(H357="Регулярный ассортимент",AK357&gt;0,AL357&gt;0),"AV","")</f>
        <v/>
      </c>
      <c r="BJ357" t="str">
        <f t="shared" ref="BJ357:BJ420" si="85">IF(AB357-Z357=0,"OK")</f>
        <v>OK</v>
      </c>
      <c r="BK357" s="130">
        <v>1334</v>
      </c>
      <c r="BL357" s="130" t="s">
        <v>37</v>
      </c>
      <c r="BM357" s="131" t="s">
        <v>33</v>
      </c>
      <c r="BN357" s="131" t="e">
        <v>#VALUE!</v>
      </c>
      <c r="BO357">
        <v>1334</v>
      </c>
      <c r="BP357">
        <v>8002</v>
      </c>
    </row>
    <row r="358" spans="1:68" ht="37.799999999999997" x14ac:dyDescent="0.3">
      <c r="A358" s="1"/>
      <c r="B358" s="47">
        <v>284</v>
      </c>
      <c r="C358" s="45">
        <v>1008701</v>
      </c>
      <c r="D358" s="40" t="s">
        <v>33</v>
      </c>
      <c r="E358" s="40"/>
      <c r="F358" s="31" t="s">
        <v>254</v>
      </c>
      <c r="G358" s="29" t="s">
        <v>47</v>
      </c>
      <c r="H358" s="70" t="s">
        <v>62</v>
      </c>
      <c r="I358" s="148" t="s">
        <v>32</v>
      </c>
      <c r="J358" s="147" t="s">
        <v>33</v>
      </c>
      <c r="K358" s="148">
        <v>0</v>
      </c>
      <c r="L358" s="148" t="s">
        <v>32</v>
      </c>
      <c r="M358" s="147" t="s">
        <v>33</v>
      </c>
      <c r="N358" s="29" t="str">
        <f t="shared" si="74"/>
        <v/>
      </c>
      <c r="O358" s="29" t="str">
        <f t="shared" si="75"/>
        <v/>
      </c>
      <c r="P358" s="29" t="str">
        <f t="shared" si="76"/>
        <v/>
      </c>
      <c r="Q358" s="29">
        <f t="shared" si="77"/>
        <v>1135734</v>
      </c>
      <c r="R358" s="29" t="str">
        <f t="shared" si="78"/>
        <v/>
      </c>
      <c r="S358" s="29" t="str">
        <f t="shared" si="79"/>
        <v/>
      </c>
      <c r="T358" s="29">
        <f t="shared" si="80"/>
        <v>1135734</v>
      </c>
      <c r="U358" s="45">
        <v>1135734</v>
      </c>
      <c r="V358" s="45"/>
      <c r="W358" s="38" t="s">
        <v>157</v>
      </c>
      <c r="X358" s="29" t="s">
        <v>158</v>
      </c>
      <c r="Y358" s="146">
        <v>1042</v>
      </c>
      <c r="Z358" s="33">
        <v>1334</v>
      </c>
      <c r="AA358" s="34">
        <f t="shared" si="82"/>
        <v>0.28000000000000003</v>
      </c>
      <c r="AB358" s="33">
        <f t="shared" si="81"/>
        <v>1334</v>
      </c>
      <c r="AC358" s="34">
        <f t="shared" si="83"/>
        <v>0.28023120162426163</v>
      </c>
      <c r="AD358" s="145">
        <f t="shared" si="73"/>
        <v>1111.6669999999999</v>
      </c>
      <c r="AE358" s="105">
        <v>868.33299999999997</v>
      </c>
      <c r="AF358" s="34" t="s">
        <v>36</v>
      </c>
      <c r="AG358" s="34" t="s">
        <v>36</v>
      </c>
      <c r="AH358" s="34" t="s">
        <v>36</v>
      </c>
      <c r="AI358" s="29">
        <v>2.1000000000000001E-2</v>
      </c>
      <c r="AJ358" s="29">
        <v>1.44E-4</v>
      </c>
      <c r="AK358" s="29">
        <v>150</v>
      </c>
      <c r="AL358" s="29">
        <v>0</v>
      </c>
      <c r="AM358" s="29" t="s">
        <v>28</v>
      </c>
      <c r="AN358" s="158" t="s">
        <v>28</v>
      </c>
      <c r="AO358" s="29" t="s">
        <v>28</v>
      </c>
      <c r="AP358" s="29">
        <v>25</v>
      </c>
      <c r="AQ358" s="29">
        <v>280</v>
      </c>
      <c r="AR358" s="29">
        <v>187</v>
      </c>
      <c r="AS358" s="29">
        <v>107</v>
      </c>
      <c r="AT358" s="29">
        <v>0.52500000000000002</v>
      </c>
      <c r="AU358" s="144">
        <v>5.6030000000000003E-3</v>
      </c>
      <c r="AV358" s="36" t="s">
        <v>28</v>
      </c>
      <c r="AW358" s="102" t="s">
        <v>33</v>
      </c>
      <c r="AX358" s="129" t="s">
        <v>33</v>
      </c>
      <c r="AY358" s="106">
        <v>15825</v>
      </c>
      <c r="BD358" t="s">
        <v>186</v>
      </c>
      <c r="BE358" t="s">
        <v>4366</v>
      </c>
      <c r="BF358" t="s">
        <v>4747</v>
      </c>
      <c r="BH358" t="str">
        <f t="shared" si="84"/>
        <v>AV</v>
      </c>
      <c r="BJ358" t="str">
        <f t="shared" si="85"/>
        <v>OK</v>
      </c>
      <c r="BK358" s="130">
        <v>1334</v>
      </c>
      <c r="BL358" s="130" t="s">
        <v>37</v>
      </c>
      <c r="BM358" s="131" t="s">
        <v>33</v>
      </c>
      <c r="BN358" s="131" t="e">
        <v>#VALUE!</v>
      </c>
      <c r="BO358">
        <v>1334</v>
      </c>
      <c r="BP358">
        <v>725</v>
      </c>
    </row>
    <row r="359" spans="1:68" ht="37.799999999999997" x14ac:dyDescent="0.3">
      <c r="A359" s="1"/>
      <c r="B359" s="47">
        <v>285</v>
      </c>
      <c r="C359" s="45">
        <v>1008703</v>
      </c>
      <c r="D359" s="40" t="s">
        <v>33</v>
      </c>
      <c r="E359" s="40"/>
      <c r="F359" s="31" t="s">
        <v>255</v>
      </c>
      <c r="G359" s="37" t="s">
        <v>42</v>
      </c>
      <c r="H359" s="70" t="s">
        <v>62</v>
      </c>
      <c r="I359" s="148" t="s">
        <v>32</v>
      </c>
      <c r="J359" s="147" t="s">
        <v>33</v>
      </c>
      <c r="K359" s="148">
        <v>0</v>
      </c>
      <c r="L359" s="148" t="s">
        <v>32</v>
      </c>
      <c r="M359" s="147" t="s">
        <v>33</v>
      </c>
      <c r="N359" s="29" t="str">
        <f t="shared" si="74"/>
        <v/>
      </c>
      <c r="O359" s="29" t="str">
        <f t="shared" si="75"/>
        <v/>
      </c>
      <c r="P359" s="29" t="str">
        <f t="shared" si="76"/>
        <v/>
      </c>
      <c r="Q359" s="29">
        <f t="shared" si="77"/>
        <v>1135735</v>
      </c>
      <c r="R359" s="29" t="str">
        <f t="shared" si="78"/>
        <v/>
      </c>
      <c r="S359" s="29" t="str">
        <f t="shared" si="79"/>
        <v/>
      </c>
      <c r="T359" s="29">
        <f t="shared" si="80"/>
        <v>1135735</v>
      </c>
      <c r="U359" s="45">
        <v>1135735</v>
      </c>
      <c r="V359" s="45"/>
      <c r="W359" s="38" t="s">
        <v>157</v>
      </c>
      <c r="X359" s="29" t="s">
        <v>158</v>
      </c>
      <c r="Y359" s="146">
        <v>1042</v>
      </c>
      <c r="Z359" s="33">
        <v>1334</v>
      </c>
      <c r="AA359" s="34">
        <f t="shared" si="82"/>
        <v>0.28000000000000003</v>
      </c>
      <c r="AB359" s="33">
        <f t="shared" si="81"/>
        <v>1334</v>
      </c>
      <c r="AC359" s="34">
        <f t="shared" si="83"/>
        <v>0.28023120162426163</v>
      </c>
      <c r="AD359" s="145">
        <f t="shared" si="73"/>
        <v>1111.6669999999999</v>
      </c>
      <c r="AE359" s="105">
        <v>868.33299999999997</v>
      </c>
      <c r="AF359" s="34" t="s">
        <v>36</v>
      </c>
      <c r="AG359" s="34" t="s">
        <v>36</v>
      </c>
      <c r="AH359" s="34" t="s">
        <v>36</v>
      </c>
      <c r="AI359" s="29">
        <v>0.02</v>
      </c>
      <c r="AJ359" s="29">
        <v>8.7999999999999998E-5</v>
      </c>
      <c r="AK359" s="29">
        <v>490</v>
      </c>
      <c r="AL359" s="29">
        <v>0</v>
      </c>
      <c r="AM359" s="29" t="s">
        <v>28</v>
      </c>
      <c r="AN359" s="158" t="s">
        <v>28</v>
      </c>
      <c r="AO359" s="29" t="s">
        <v>28</v>
      </c>
      <c r="AP359" s="29">
        <v>25</v>
      </c>
      <c r="AQ359" s="29">
        <v>190</v>
      </c>
      <c r="AR359" s="29">
        <v>190</v>
      </c>
      <c r="AS359" s="29">
        <v>40</v>
      </c>
      <c r="AT359" s="29">
        <v>0.5</v>
      </c>
      <c r="AU359" s="144">
        <v>1.444E-3</v>
      </c>
      <c r="AV359" s="36" t="s">
        <v>28</v>
      </c>
      <c r="AW359" s="102" t="s">
        <v>33</v>
      </c>
      <c r="AX359" s="129" t="s">
        <v>33</v>
      </c>
      <c r="AY359" t="e">
        <f>AX359-#REF!</f>
        <v>#VALUE!</v>
      </c>
      <c r="BD359" t="s">
        <v>186</v>
      </c>
      <c r="BE359" t="s">
        <v>4364</v>
      </c>
      <c r="BF359" t="s">
        <v>4747</v>
      </c>
      <c r="BH359" t="str">
        <f t="shared" si="84"/>
        <v>AV</v>
      </c>
      <c r="BJ359" t="str">
        <f t="shared" si="85"/>
        <v>OK</v>
      </c>
      <c r="BK359" s="130">
        <v>1334</v>
      </c>
      <c r="BL359" s="130" t="s">
        <v>37</v>
      </c>
      <c r="BM359" s="131" t="s">
        <v>33</v>
      </c>
      <c r="BN359" s="131" t="e">
        <v>#VALUE!</v>
      </c>
      <c r="BO359">
        <v>1334</v>
      </c>
      <c r="BP359">
        <v>3333</v>
      </c>
    </row>
    <row r="360" spans="1:68" ht="25.2" x14ac:dyDescent="0.3">
      <c r="A360" s="1"/>
      <c r="B360" s="47">
        <v>286</v>
      </c>
      <c r="C360" s="45">
        <v>1008691</v>
      </c>
      <c r="D360" s="40" t="s">
        <v>33</v>
      </c>
      <c r="E360" s="40"/>
      <c r="F360" s="31" t="s">
        <v>4112</v>
      </c>
      <c r="G360" s="29" t="s">
        <v>42</v>
      </c>
      <c r="H360" s="70" t="s">
        <v>59</v>
      </c>
      <c r="I360" s="148" t="s">
        <v>32</v>
      </c>
      <c r="J360" s="147" t="s">
        <v>33</v>
      </c>
      <c r="K360" s="148">
        <v>0</v>
      </c>
      <c r="L360" s="148" t="s">
        <v>32</v>
      </c>
      <c r="M360" s="147" t="s">
        <v>33</v>
      </c>
      <c r="N360" s="29" t="str">
        <f t="shared" si="74"/>
        <v/>
      </c>
      <c r="O360" s="29" t="str">
        <f t="shared" si="75"/>
        <v/>
      </c>
      <c r="P360" s="29" t="str">
        <f t="shared" si="76"/>
        <v/>
      </c>
      <c r="Q360" s="29">
        <f t="shared" si="77"/>
        <v>1135736</v>
      </c>
      <c r="R360" s="29" t="str">
        <f t="shared" si="78"/>
        <v/>
      </c>
      <c r="S360" s="29" t="str">
        <f t="shared" si="79"/>
        <v/>
      </c>
      <c r="T360" s="29">
        <f t="shared" si="80"/>
        <v>1135736</v>
      </c>
      <c r="U360" s="45">
        <v>1135736</v>
      </c>
      <c r="V360" s="45"/>
      <c r="W360" s="38" t="s">
        <v>157</v>
      </c>
      <c r="X360" s="29" t="s">
        <v>158</v>
      </c>
      <c r="Y360" s="146">
        <v>1042</v>
      </c>
      <c r="Z360" s="33">
        <v>1334</v>
      </c>
      <c r="AA360" s="34">
        <f t="shared" si="82"/>
        <v>0.28000000000000003</v>
      </c>
      <c r="AB360" s="33">
        <f t="shared" si="81"/>
        <v>1334</v>
      </c>
      <c r="AC360" s="34">
        <f t="shared" si="83"/>
        <v>0.28023120162426163</v>
      </c>
      <c r="AD360" s="145">
        <f t="shared" si="73"/>
        <v>1111.6669999999999</v>
      </c>
      <c r="AE360" s="105">
        <v>868.33299999999997</v>
      </c>
      <c r="AF360" s="34" t="s">
        <v>36</v>
      </c>
      <c r="AG360" s="34" t="s">
        <v>36</v>
      </c>
      <c r="AH360" s="34" t="s">
        <v>36</v>
      </c>
      <c r="AI360" s="29">
        <v>2.5000000000000001E-2</v>
      </c>
      <c r="AJ360" s="29">
        <v>1.2999999999999999E-4</v>
      </c>
      <c r="AK360" s="29">
        <v>0</v>
      </c>
      <c r="AL360" s="29">
        <v>0</v>
      </c>
      <c r="AM360" s="29" t="s">
        <v>28</v>
      </c>
      <c r="AN360" s="158" t="s">
        <v>28</v>
      </c>
      <c r="AO360" s="29" t="s">
        <v>28</v>
      </c>
      <c r="AP360" s="29">
        <v>20</v>
      </c>
      <c r="AQ360" s="29">
        <v>280</v>
      </c>
      <c r="AR360" s="29">
        <v>187</v>
      </c>
      <c r="AS360" s="29">
        <v>107</v>
      </c>
      <c r="AT360" s="29">
        <v>0.625</v>
      </c>
      <c r="AU360" s="144">
        <v>5.6030000000000003E-3</v>
      </c>
      <c r="AV360" s="36" t="s">
        <v>28</v>
      </c>
      <c r="AW360" s="102" t="s">
        <v>33</v>
      </c>
      <c r="AX360" s="129" t="s">
        <v>33</v>
      </c>
      <c r="AY360" s="106">
        <v>100512</v>
      </c>
      <c r="BD360" t="s">
        <v>186</v>
      </c>
      <c r="BE360" t="s">
        <v>4366</v>
      </c>
      <c r="BF360" t="s">
        <v>4747</v>
      </c>
      <c r="BH360" t="str">
        <f t="shared" si="84"/>
        <v/>
      </c>
      <c r="BJ360" t="str">
        <f t="shared" si="85"/>
        <v>OK</v>
      </c>
      <c r="BK360" s="130">
        <v>1334</v>
      </c>
      <c r="BL360" s="130" t="s">
        <v>37</v>
      </c>
      <c r="BM360" s="131" t="s">
        <v>33</v>
      </c>
      <c r="BN360" s="131" t="e">
        <v>#VALUE!</v>
      </c>
      <c r="BO360" t="e">
        <v>#N/A</v>
      </c>
      <c r="BP360">
        <v>5382</v>
      </c>
    </row>
    <row r="361" spans="1:68" ht="25.2" x14ac:dyDescent="0.3">
      <c r="A361" s="1"/>
      <c r="B361" s="47">
        <v>287</v>
      </c>
      <c r="C361" s="45">
        <v>1001420</v>
      </c>
      <c r="D361" s="40" t="s">
        <v>33</v>
      </c>
      <c r="E361" s="40"/>
      <c r="F361" s="31" t="s">
        <v>4113</v>
      </c>
      <c r="G361" s="29" t="s">
        <v>47</v>
      </c>
      <c r="H361" s="70" t="s">
        <v>59</v>
      </c>
      <c r="I361" s="148" t="s">
        <v>32</v>
      </c>
      <c r="J361" s="147" t="s">
        <v>33</v>
      </c>
      <c r="K361" s="148">
        <v>0</v>
      </c>
      <c r="L361" s="148" t="s">
        <v>32</v>
      </c>
      <c r="M361" s="147" t="s">
        <v>33</v>
      </c>
      <c r="N361" s="29" t="str">
        <f t="shared" si="74"/>
        <v/>
      </c>
      <c r="O361" s="29" t="str">
        <f t="shared" si="75"/>
        <v/>
      </c>
      <c r="P361" s="29" t="str">
        <f t="shared" si="76"/>
        <v/>
      </c>
      <c r="Q361" s="29">
        <f t="shared" si="77"/>
        <v>1135737</v>
      </c>
      <c r="R361" s="29" t="str">
        <f t="shared" si="78"/>
        <v/>
      </c>
      <c r="S361" s="29" t="str">
        <f t="shared" si="79"/>
        <v/>
      </c>
      <c r="T361" s="29">
        <f t="shared" si="80"/>
        <v>1135737</v>
      </c>
      <c r="U361" s="45">
        <v>1135737</v>
      </c>
      <c r="V361" s="45"/>
      <c r="W361" s="38" t="s">
        <v>157</v>
      </c>
      <c r="X361" s="29" t="s">
        <v>158</v>
      </c>
      <c r="Y361" s="146">
        <v>1042</v>
      </c>
      <c r="Z361" s="33">
        <v>1334</v>
      </c>
      <c r="AA361" s="34">
        <f t="shared" si="82"/>
        <v>0.28000000000000003</v>
      </c>
      <c r="AB361" s="33">
        <f t="shared" si="81"/>
        <v>1334</v>
      </c>
      <c r="AC361" s="34">
        <f t="shared" si="83"/>
        <v>0.28023120162426163</v>
      </c>
      <c r="AD361" s="145">
        <f t="shared" si="73"/>
        <v>1111.6669999999999</v>
      </c>
      <c r="AE361" s="105">
        <v>868.33299999999997</v>
      </c>
      <c r="AF361" s="34" t="s">
        <v>36</v>
      </c>
      <c r="AG361" s="34" t="s">
        <v>36</v>
      </c>
      <c r="AH361" s="34" t="s">
        <v>36</v>
      </c>
      <c r="AI361" s="29">
        <v>2.7E-2</v>
      </c>
      <c r="AJ361" s="29">
        <v>1.5699999999999999E-4</v>
      </c>
      <c r="AK361" s="29">
        <v>0</v>
      </c>
      <c r="AL361" s="29">
        <v>0</v>
      </c>
      <c r="AM361" s="29" t="s">
        <v>28</v>
      </c>
      <c r="AN361" s="158" t="s">
        <v>28</v>
      </c>
      <c r="AO361" s="29" t="s">
        <v>28</v>
      </c>
      <c r="AP361" s="29">
        <v>20</v>
      </c>
      <c r="AQ361" s="29">
        <v>170</v>
      </c>
      <c r="AR361" s="29">
        <v>170</v>
      </c>
      <c r="AS361" s="29">
        <v>40</v>
      </c>
      <c r="AT361" s="29">
        <v>0.67500000000000004</v>
      </c>
      <c r="AU361" s="144">
        <v>1.1559999999999999E-3</v>
      </c>
      <c r="AV361" s="36" t="s">
        <v>28</v>
      </c>
      <c r="AW361" s="102" t="s">
        <v>33</v>
      </c>
      <c r="AX361" s="129" t="s">
        <v>33</v>
      </c>
      <c r="AY361" s="106">
        <v>32840</v>
      </c>
      <c r="BD361" t="s">
        <v>186</v>
      </c>
      <c r="BE361" t="s">
        <v>4366</v>
      </c>
      <c r="BF361" t="s">
        <v>4747</v>
      </c>
      <c r="BH361" t="str">
        <f t="shared" si="84"/>
        <v/>
      </c>
      <c r="BJ361" t="str">
        <f t="shared" si="85"/>
        <v>OK</v>
      </c>
      <c r="BK361" s="130">
        <v>1334</v>
      </c>
      <c r="BL361" s="130" t="s">
        <v>37</v>
      </c>
      <c r="BM361" s="131" t="s">
        <v>33</v>
      </c>
      <c r="BN361" s="131" t="e">
        <v>#VALUE!</v>
      </c>
      <c r="BO361" t="e">
        <v>#N/A</v>
      </c>
      <c r="BP361">
        <v>2080</v>
      </c>
    </row>
    <row r="362" spans="1:68" ht="37.799999999999997" x14ac:dyDescent="0.3">
      <c r="A362" s="1"/>
      <c r="B362" s="47">
        <v>288</v>
      </c>
      <c r="C362" s="45">
        <v>1008712</v>
      </c>
      <c r="D362" s="40" t="s">
        <v>33</v>
      </c>
      <c r="E362" s="40"/>
      <c r="F362" s="31" t="s">
        <v>256</v>
      </c>
      <c r="G362" s="29" t="s">
        <v>47</v>
      </c>
      <c r="H362" s="70" t="s">
        <v>62</v>
      </c>
      <c r="I362" s="148" t="s">
        <v>32</v>
      </c>
      <c r="J362" s="147" t="s">
        <v>33</v>
      </c>
      <c r="K362" s="148">
        <v>0</v>
      </c>
      <c r="L362" s="148" t="s">
        <v>32</v>
      </c>
      <c r="M362" s="147" t="s">
        <v>33</v>
      </c>
      <c r="N362" s="29" t="str">
        <f t="shared" si="74"/>
        <v/>
      </c>
      <c r="O362" s="29" t="str">
        <f t="shared" si="75"/>
        <v/>
      </c>
      <c r="P362" s="29" t="str">
        <f t="shared" si="76"/>
        <v/>
      </c>
      <c r="Q362" s="29">
        <f t="shared" si="77"/>
        <v>1135738</v>
      </c>
      <c r="R362" s="29" t="str">
        <f t="shared" si="78"/>
        <v/>
      </c>
      <c r="S362" s="29" t="str">
        <f t="shared" si="79"/>
        <v/>
      </c>
      <c r="T362" s="29">
        <f t="shared" si="80"/>
        <v>1135738</v>
      </c>
      <c r="U362" s="45">
        <v>1135738</v>
      </c>
      <c r="V362" s="45"/>
      <c r="W362" s="38" t="s">
        <v>157</v>
      </c>
      <c r="X362" s="29" t="s">
        <v>158</v>
      </c>
      <c r="Y362" s="146">
        <v>2168</v>
      </c>
      <c r="Z362" s="33">
        <v>2775</v>
      </c>
      <c r="AA362" s="34">
        <f t="shared" si="82"/>
        <v>0.28000000000000003</v>
      </c>
      <c r="AB362" s="33">
        <f t="shared" si="81"/>
        <v>2775</v>
      </c>
      <c r="AC362" s="34">
        <f t="shared" si="83"/>
        <v>0.27998131365658424</v>
      </c>
      <c r="AD362" s="145">
        <f t="shared" si="73"/>
        <v>2312.5</v>
      </c>
      <c r="AE362" s="105">
        <v>1806.6669999999999</v>
      </c>
      <c r="AF362" s="34" t="s">
        <v>36</v>
      </c>
      <c r="AG362" s="34" t="s">
        <v>36</v>
      </c>
      <c r="AH362" s="34" t="s">
        <v>36</v>
      </c>
      <c r="AI362" s="29">
        <v>4.2000000000000003E-2</v>
      </c>
      <c r="AJ362" s="29">
        <v>3.6000000000000002E-4</v>
      </c>
      <c r="AK362" s="29">
        <v>105</v>
      </c>
      <c r="AL362" s="29">
        <v>0</v>
      </c>
      <c r="AM362" s="29" t="s">
        <v>28</v>
      </c>
      <c r="AN362" s="158" t="s">
        <v>28</v>
      </c>
      <c r="AO362" s="29" t="s">
        <v>28</v>
      </c>
      <c r="AP362" s="29">
        <v>15</v>
      </c>
      <c r="AQ362" s="29">
        <v>247</v>
      </c>
      <c r="AR362" s="29">
        <v>147</v>
      </c>
      <c r="AS362" s="29">
        <v>155</v>
      </c>
      <c r="AT362" s="29">
        <v>0.63</v>
      </c>
      <c r="AU362" s="144">
        <v>5.6280000000000002E-3</v>
      </c>
      <c r="AV362" s="36" t="s">
        <v>28</v>
      </c>
      <c r="AW362" s="102" t="s">
        <v>33</v>
      </c>
      <c r="AX362" s="129" t="s">
        <v>33</v>
      </c>
      <c r="AY362" s="106">
        <v>4395</v>
      </c>
      <c r="BD362" t="s">
        <v>186</v>
      </c>
      <c r="BE362" t="s">
        <v>4364</v>
      </c>
      <c r="BF362" t="s">
        <v>4747</v>
      </c>
      <c r="BH362" t="str">
        <f t="shared" si="84"/>
        <v>AV</v>
      </c>
      <c r="BJ362" t="str">
        <f t="shared" si="85"/>
        <v>OK</v>
      </c>
      <c r="BK362" s="130">
        <v>2775</v>
      </c>
      <c r="BL362" s="130" t="s">
        <v>37</v>
      </c>
      <c r="BM362" s="131" t="s">
        <v>33</v>
      </c>
      <c r="BN362" s="131" t="e">
        <v>#VALUE!</v>
      </c>
      <c r="BO362">
        <v>2775</v>
      </c>
      <c r="BP362">
        <v>225</v>
      </c>
    </row>
    <row r="363" spans="1:68" ht="25.2" x14ac:dyDescent="0.3">
      <c r="A363" s="1"/>
      <c r="B363" s="47">
        <v>289</v>
      </c>
      <c r="C363" s="45">
        <v>1001422</v>
      </c>
      <c r="D363" s="40" t="s">
        <v>33</v>
      </c>
      <c r="E363" s="40"/>
      <c r="F363" s="31" t="s">
        <v>257</v>
      </c>
      <c r="G363" s="29" t="s">
        <v>42</v>
      </c>
      <c r="H363" s="70" t="s">
        <v>59</v>
      </c>
      <c r="I363" s="148" t="s">
        <v>32</v>
      </c>
      <c r="J363" s="147" t="s">
        <v>33</v>
      </c>
      <c r="K363" s="148">
        <v>0</v>
      </c>
      <c r="L363" s="148" t="s">
        <v>32</v>
      </c>
      <c r="M363" s="147" t="s">
        <v>33</v>
      </c>
      <c r="N363" s="29" t="str">
        <f t="shared" si="74"/>
        <v/>
      </c>
      <c r="O363" s="29" t="str">
        <f t="shared" si="75"/>
        <v/>
      </c>
      <c r="P363" s="29" t="str">
        <f t="shared" si="76"/>
        <v/>
      </c>
      <c r="Q363" s="29">
        <f t="shared" si="77"/>
        <v>1135739</v>
      </c>
      <c r="R363" s="29" t="str">
        <f t="shared" si="78"/>
        <v/>
      </c>
      <c r="S363" s="29" t="str">
        <f t="shared" si="79"/>
        <v/>
      </c>
      <c r="T363" s="29">
        <f t="shared" si="80"/>
        <v>1135739</v>
      </c>
      <c r="U363" s="45">
        <v>1135739</v>
      </c>
      <c r="V363" s="45"/>
      <c r="W363" s="38" t="s">
        <v>157</v>
      </c>
      <c r="X363" s="29" t="s">
        <v>158</v>
      </c>
      <c r="Y363" s="146">
        <v>2168</v>
      </c>
      <c r="Z363" s="33">
        <v>2775</v>
      </c>
      <c r="AA363" s="34">
        <f t="shared" si="82"/>
        <v>0.28000000000000003</v>
      </c>
      <c r="AB363" s="33">
        <f t="shared" si="81"/>
        <v>2775</v>
      </c>
      <c r="AC363" s="34">
        <f t="shared" si="83"/>
        <v>0.27998131365658424</v>
      </c>
      <c r="AD363" s="145">
        <f t="shared" si="73"/>
        <v>2312.5</v>
      </c>
      <c r="AE363" s="105">
        <v>1806.6669999999999</v>
      </c>
      <c r="AF363" s="34" t="s">
        <v>36</v>
      </c>
      <c r="AG363" s="34" t="s">
        <v>36</v>
      </c>
      <c r="AH363" s="34" t="s">
        <v>36</v>
      </c>
      <c r="AI363" s="29">
        <v>3.7999999999999999E-2</v>
      </c>
      <c r="AJ363" s="29">
        <v>1.5799999999999999E-4</v>
      </c>
      <c r="AK363" s="29">
        <v>0</v>
      </c>
      <c r="AL363" s="29">
        <v>0</v>
      </c>
      <c r="AM363" s="29" t="s">
        <v>28</v>
      </c>
      <c r="AN363" s="158" t="s">
        <v>28</v>
      </c>
      <c r="AO363" s="29" t="s">
        <v>28</v>
      </c>
      <c r="AP363" s="29">
        <v>15</v>
      </c>
      <c r="AQ363" s="29">
        <v>280</v>
      </c>
      <c r="AR363" s="29">
        <v>187</v>
      </c>
      <c r="AS363" s="29">
        <v>107</v>
      </c>
      <c r="AT363" s="29">
        <v>0.56999999999999995</v>
      </c>
      <c r="AU363" s="144">
        <v>5.6030000000000003E-3</v>
      </c>
      <c r="AV363" s="36" t="s">
        <v>28</v>
      </c>
      <c r="AW363" s="102" t="s">
        <v>33</v>
      </c>
      <c r="AX363" s="129" t="s">
        <v>33</v>
      </c>
      <c r="AY363" s="106">
        <v>18615</v>
      </c>
      <c r="BD363" t="s">
        <v>186</v>
      </c>
      <c r="BE363" t="s">
        <v>4364</v>
      </c>
      <c r="BF363" t="s">
        <v>4747</v>
      </c>
      <c r="BH363" t="str">
        <f t="shared" si="84"/>
        <v/>
      </c>
      <c r="BJ363" t="str">
        <f t="shared" si="85"/>
        <v>OK</v>
      </c>
      <c r="BK363" s="130">
        <v>2775</v>
      </c>
      <c r="BL363" s="130" t="s">
        <v>37</v>
      </c>
      <c r="BM363" s="131" t="s">
        <v>33</v>
      </c>
      <c r="BN363" s="131" t="e">
        <v>#VALUE!</v>
      </c>
      <c r="BO363">
        <v>2775</v>
      </c>
      <c r="BP363">
        <v>780</v>
      </c>
    </row>
    <row r="364" spans="1:68" ht="25.2" x14ac:dyDescent="0.3">
      <c r="A364" s="1"/>
      <c r="B364" s="47">
        <v>290</v>
      </c>
      <c r="C364" s="45">
        <v>1001424</v>
      </c>
      <c r="D364" s="40" t="s">
        <v>33</v>
      </c>
      <c r="E364" s="40"/>
      <c r="F364" s="31" t="s">
        <v>258</v>
      </c>
      <c r="G364" s="29" t="s">
        <v>42</v>
      </c>
      <c r="H364" s="70" t="s">
        <v>59</v>
      </c>
      <c r="I364" s="148" t="s">
        <v>32</v>
      </c>
      <c r="J364" s="147" t="s">
        <v>33</v>
      </c>
      <c r="K364" s="148">
        <v>0</v>
      </c>
      <c r="L364" s="148" t="s">
        <v>32</v>
      </c>
      <c r="M364" s="147" t="s">
        <v>33</v>
      </c>
      <c r="N364" s="29" t="str">
        <f t="shared" si="74"/>
        <v/>
      </c>
      <c r="O364" s="29" t="str">
        <f t="shared" si="75"/>
        <v/>
      </c>
      <c r="P364" s="29" t="str">
        <f t="shared" si="76"/>
        <v/>
      </c>
      <c r="Q364" s="29">
        <f t="shared" si="77"/>
        <v>1135740</v>
      </c>
      <c r="R364" s="29" t="str">
        <f t="shared" si="78"/>
        <v/>
      </c>
      <c r="S364" s="29" t="str">
        <f t="shared" si="79"/>
        <v/>
      </c>
      <c r="T364" s="29">
        <f t="shared" si="80"/>
        <v>1135740</v>
      </c>
      <c r="U364" s="45">
        <v>1135740</v>
      </c>
      <c r="V364" s="45"/>
      <c r="W364" s="38" t="s">
        <v>157</v>
      </c>
      <c r="X364" s="29" t="s">
        <v>158</v>
      </c>
      <c r="Y364" s="146">
        <v>2168</v>
      </c>
      <c r="Z364" s="33">
        <v>2775</v>
      </c>
      <c r="AA364" s="34">
        <f t="shared" si="82"/>
        <v>0.28000000000000003</v>
      </c>
      <c r="AB364" s="33">
        <f t="shared" si="81"/>
        <v>2775</v>
      </c>
      <c r="AC364" s="34">
        <f t="shared" si="83"/>
        <v>0.27998131365658424</v>
      </c>
      <c r="AD364" s="145">
        <f t="shared" si="73"/>
        <v>2312.5</v>
      </c>
      <c r="AE364" s="105">
        <v>1806.6669999999999</v>
      </c>
      <c r="AF364" s="34" t="s">
        <v>36</v>
      </c>
      <c r="AG364" s="34" t="s">
        <v>36</v>
      </c>
      <c r="AH364" s="34" t="s">
        <v>36</v>
      </c>
      <c r="AI364" s="29">
        <v>0.05</v>
      </c>
      <c r="AJ364" s="29">
        <v>1.7200000000000001E-4</v>
      </c>
      <c r="AK364" s="29">
        <v>0</v>
      </c>
      <c r="AL364" s="29">
        <v>0</v>
      </c>
      <c r="AM364" s="29" t="s">
        <v>28</v>
      </c>
      <c r="AN364" s="158" t="s">
        <v>28</v>
      </c>
      <c r="AO364" s="29" t="s">
        <v>28</v>
      </c>
      <c r="AP364" s="29">
        <v>15</v>
      </c>
      <c r="AQ364" s="29">
        <v>285</v>
      </c>
      <c r="AR364" s="29">
        <v>185</v>
      </c>
      <c r="AS364" s="29">
        <v>110</v>
      </c>
      <c r="AT364" s="29">
        <v>0.75</v>
      </c>
      <c r="AU364" s="144">
        <v>5.7999999999999996E-3</v>
      </c>
      <c r="AV364" s="36" t="s">
        <v>28</v>
      </c>
      <c r="AW364" s="102" t="s">
        <v>33</v>
      </c>
      <c r="AX364" s="129" t="s">
        <v>33</v>
      </c>
      <c r="AY364" s="106">
        <v>73275</v>
      </c>
      <c r="BD364" t="s">
        <v>186</v>
      </c>
      <c r="BE364" t="s">
        <v>4364</v>
      </c>
      <c r="BF364" t="s">
        <v>4747</v>
      </c>
      <c r="BH364" t="str">
        <f t="shared" si="84"/>
        <v/>
      </c>
      <c r="BJ364" t="str">
        <f t="shared" si="85"/>
        <v>OK</v>
      </c>
      <c r="BK364" s="130">
        <v>2775</v>
      </c>
      <c r="BL364" s="130" t="s">
        <v>37</v>
      </c>
      <c r="BM364" s="131" t="s">
        <v>33</v>
      </c>
      <c r="BN364" s="131" t="e">
        <v>#VALUE!</v>
      </c>
      <c r="BO364" t="e">
        <v>#N/A</v>
      </c>
      <c r="BP364">
        <v>3960</v>
      </c>
    </row>
    <row r="365" spans="1:68" ht="37.799999999999997" x14ac:dyDescent="0.3">
      <c r="A365" s="1"/>
      <c r="B365" s="47">
        <v>291</v>
      </c>
      <c r="C365" s="45">
        <v>1008704</v>
      </c>
      <c r="D365" s="40" t="s">
        <v>33</v>
      </c>
      <c r="E365" s="40"/>
      <c r="F365" s="31" t="s">
        <v>259</v>
      </c>
      <c r="G365" s="29" t="s">
        <v>47</v>
      </c>
      <c r="H365" s="70" t="s">
        <v>62</v>
      </c>
      <c r="I365" s="148" t="s">
        <v>32</v>
      </c>
      <c r="J365" s="147" t="s">
        <v>33</v>
      </c>
      <c r="K365" s="148">
        <v>0</v>
      </c>
      <c r="L365" s="148" t="s">
        <v>32</v>
      </c>
      <c r="M365" s="147" t="s">
        <v>33</v>
      </c>
      <c r="N365" s="29" t="str">
        <f t="shared" si="74"/>
        <v/>
      </c>
      <c r="O365" s="29" t="str">
        <f t="shared" si="75"/>
        <v/>
      </c>
      <c r="P365" s="29" t="str">
        <f t="shared" si="76"/>
        <v/>
      </c>
      <c r="Q365" s="29">
        <f t="shared" si="77"/>
        <v>1135741</v>
      </c>
      <c r="R365" s="29" t="str">
        <f t="shared" si="78"/>
        <v/>
      </c>
      <c r="S365" s="29" t="str">
        <f t="shared" si="79"/>
        <v/>
      </c>
      <c r="T365" s="29">
        <f t="shared" si="80"/>
        <v>1135741</v>
      </c>
      <c r="U365" s="29">
        <v>1135741</v>
      </c>
      <c r="V365" s="29"/>
      <c r="W365" s="38" t="s">
        <v>157</v>
      </c>
      <c r="X365" s="29" t="s">
        <v>158</v>
      </c>
      <c r="Y365" s="146">
        <v>2168</v>
      </c>
      <c r="Z365" s="33">
        <v>2775</v>
      </c>
      <c r="AA365" s="34">
        <f t="shared" si="82"/>
        <v>0.28000000000000003</v>
      </c>
      <c r="AB365" s="33">
        <f t="shared" si="81"/>
        <v>2775</v>
      </c>
      <c r="AC365" s="34">
        <f t="shared" si="83"/>
        <v>0.27998131365658424</v>
      </c>
      <c r="AD365" s="145">
        <f t="shared" si="73"/>
        <v>2312.5</v>
      </c>
      <c r="AE365" s="105">
        <v>1806.6669999999999</v>
      </c>
      <c r="AF365" s="34" t="s">
        <v>36</v>
      </c>
      <c r="AG365" s="34" t="s">
        <v>36</v>
      </c>
      <c r="AH365" s="34" t="s">
        <v>36</v>
      </c>
      <c r="AI365" s="29">
        <v>4.1000000000000002E-2</v>
      </c>
      <c r="AJ365" s="29">
        <v>2.3000000000000001E-4</v>
      </c>
      <c r="AK365" s="29">
        <v>43</v>
      </c>
      <c r="AL365" s="29">
        <v>0</v>
      </c>
      <c r="AM365" s="29" t="s">
        <v>28</v>
      </c>
      <c r="AN365" s="158" t="s">
        <v>28</v>
      </c>
      <c r="AO365" s="29" t="s">
        <v>28</v>
      </c>
      <c r="AP365" s="29">
        <v>15</v>
      </c>
      <c r="AQ365" s="29">
        <v>280</v>
      </c>
      <c r="AR365" s="29">
        <v>187</v>
      </c>
      <c r="AS365" s="29">
        <v>107</v>
      </c>
      <c r="AT365" s="29">
        <v>0.61499999999999999</v>
      </c>
      <c r="AU365" s="144">
        <v>5.6030000000000003E-3</v>
      </c>
      <c r="AV365" s="36" t="s">
        <v>28</v>
      </c>
      <c r="AW365" s="102" t="s">
        <v>33</v>
      </c>
      <c r="AX365" s="129" t="s">
        <v>33</v>
      </c>
      <c r="AY365" s="106">
        <v>2760</v>
      </c>
      <c r="BD365" t="s">
        <v>186</v>
      </c>
      <c r="BE365" t="s">
        <v>4364</v>
      </c>
      <c r="BF365" t="s">
        <v>4747</v>
      </c>
      <c r="BH365" t="str">
        <f t="shared" si="84"/>
        <v>AV</v>
      </c>
      <c r="BJ365" t="str">
        <f t="shared" si="85"/>
        <v>OK</v>
      </c>
      <c r="BK365" s="130">
        <v>2775</v>
      </c>
      <c r="BL365" s="130" t="s">
        <v>37</v>
      </c>
      <c r="BM365" s="131" t="s">
        <v>33</v>
      </c>
      <c r="BN365" s="131" t="e">
        <v>#VALUE!</v>
      </c>
      <c r="BO365">
        <v>2775</v>
      </c>
      <c r="BP365">
        <v>120</v>
      </c>
    </row>
    <row r="366" spans="1:68" ht="25.2" x14ac:dyDescent="0.3">
      <c r="A366" s="1"/>
      <c r="B366" s="47">
        <v>292</v>
      </c>
      <c r="C366" s="45">
        <v>1001426</v>
      </c>
      <c r="D366" s="40" t="s">
        <v>33</v>
      </c>
      <c r="E366" s="40"/>
      <c r="F366" s="31" t="s">
        <v>260</v>
      </c>
      <c r="G366" s="29" t="s">
        <v>47</v>
      </c>
      <c r="H366" s="70" t="s">
        <v>59</v>
      </c>
      <c r="I366" s="148" t="s">
        <v>32</v>
      </c>
      <c r="J366" s="147" t="s">
        <v>33</v>
      </c>
      <c r="K366" s="148">
        <v>0</v>
      </c>
      <c r="L366" s="148" t="s">
        <v>32</v>
      </c>
      <c r="M366" s="147" t="s">
        <v>33</v>
      </c>
      <c r="N366" s="29" t="str">
        <f t="shared" si="74"/>
        <v/>
      </c>
      <c r="O366" s="29" t="str">
        <f t="shared" si="75"/>
        <v/>
      </c>
      <c r="P366" s="29" t="str">
        <f t="shared" si="76"/>
        <v/>
      </c>
      <c r="Q366" s="29">
        <f t="shared" si="77"/>
        <v>1135742</v>
      </c>
      <c r="R366" s="29" t="str">
        <f t="shared" si="78"/>
        <v/>
      </c>
      <c r="S366" s="29" t="str">
        <f t="shared" si="79"/>
        <v/>
      </c>
      <c r="T366" s="29">
        <f t="shared" si="80"/>
        <v>1135742</v>
      </c>
      <c r="U366" s="29">
        <v>1135742</v>
      </c>
      <c r="V366" s="29"/>
      <c r="W366" s="38" t="s">
        <v>157</v>
      </c>
      <c r="X366" s="29" t="s">
        <v>158</v>
      </c>
      <c r="Y366" s="146">
        <v>2168</v>
      </c>
      <c r="Z366" s="33">
        <v>2775</v>
      </c>
      <c r="AA366" s="34">
        <f t="shared" si="82"/>
        <v>0.28000000000000003</v>
      </c>
      <c r="AB366" s="33">
        <f t="shared" si="81"/>
        <v>2775</v>
      </c>
      <c r="AC366" s="34">
        <f t="shared" si="83"/>
        <v>0.27998131365658424</v>
      </c>
      <c r="AD366" s="145">
        <f t="shared" si="73"/>
        <v>2312.5</v>
      </c>
      <c r="AE366" s="105">
        <v>1806.6669999999999</v>
      </c>
      <c r="AF366" s="34" t="s">
        <v>36</v>
      </c>
      <c r="AG366" s="34" t="s">
        <v>36</v>
      </c>
      <c r="AH366" s="34" t="s">
        <v>36</v>
      </c>
      <c r="AI366" s="29">
        <v>4.3999999999999997E-2</v>
      </c>
      <c r="AJ366" s="29">
        <v>2.5300000000000002E-4</v>
      </c>
      <c r="AK366" s="29">
        <v>0</v>
      </c>
      <c r="AL366" s="29">
        <v>0</v>
      </c>
      <c r="AM366" s="29" t="s">
        <v>28</v>
      </c>
      <c r="AN366" s="158" t="s">
        <v>28</v>
      </c>
      <c r="AO366" s="29" t="s">
        <v>28</v>
      </c>
      <c r="AP366" s="29">
        <v>15</v>
      </c>
      <c r="AQ366" s="29">
        <v>280</v>
      </c>
      <c r="AR366" s="29">
        <v>187</v>
      </c>
      <c r="AS366" s="29">
        <v>107</v>
      </c>
      <c r="AT366" s="29">
        <v>0.66</v>
      </c>
      <c r="AU366" s="144">
        <v>5.6030000000000003E-3</v>
      </c>
      <c r="AV366" s="36" t="s">
        <v>28</v>
      </c>
      <c r="AW366" s="102" t="s">
        <v>33</v>
      </c>
      <c r="AX366" s="129" t="s">
        <v>33</v>
      </c>
      <c r="AY366" s="106">
        <v>8612</v>
      </c>
      <c r="BD366" t="s">
        <v>186</v>
      </c>
      <c r="BE366" t="s">
        <v>4364</v>
      </c>
      <c r="BF366" t="s">
        <v>4747</v>
      </c>
      <c r="BH366" t="str">
        <f t="shared" si="84"/>
        <v/>
      </c>
      <c r="BJ366" t="str">
        <f t="shared" si="85"/>
        <v>OK</v>
      </c>
      <c r="BK366" s="130">
        <v>2775</v>
      </c>
      <c r="BL366" s="130" t="s">
        <v>37</v>
      </c>
      <c r="BM366" s="131" t="s">
        <v>33</v>
      </c>
      <c r="BN366" s="131" t="e">
        <v>#VALUE!</v>
      </c>
      <c r="BO366" t="e">
        <v>#N/A</v>
      </c>
      <c r="BP366">
        <v>525</v>
      </c>
    </row>
    <row r="367" spans="1:68" ht="37.799999999999997" x14ac:dyDescent="0.3">
      <c r="A367" s="1"/>
      <c r="B367" s="47">
        <v>293</v>
      </c>
      <c r="C367" s="45">
        <v>1001428</v>
      </c>
      <c r="D367" s="40" t="s">
        <v>33</v>
      </c>
      <c r="E367" s="40"/>
      <c r="F367" s="31" t="s">
        <v>261</v>
      </c>
      <c r="G367" s="29" t="s">
        <v>47</v>
      </c>
      <c r="H367" s="70" t="s">
        <v>62</v>
      </c>
      <c r="I367" s="148" t="s">
        <v>32</v>
      </c>
      <c r="J367" s="147" t="s">
        <v>33</v>
      </c>
      <c r="K367" s="148">
        <v>0</v>
      </c>
      <c r="L367" s="148" t="s">
        <v>32</v>
      </c>
      <c r="M367" s="147" t="s">
        <v>33</v>
      </c>
      <c r="N367" s="29" t="str">
        <f t="shared" si="74"/>
        <v/>
      </c>
      <c r="O367" s="29" t="str">
        <f t="shared" si="75"/>
        <v/>
      </c>
      <c r="P367" s="29" t="str">
        <f t="shared" si="76"/>
        <v/>
      </c>
      <c r="Q367" s="29">
        <f t="shared" si="77"/>
        <v>1135743</v>
      </c>
      <c r="R367" s="29" t="str">
        <f t="shared" si="78"/>
        <v/>
      </c>
      <c r="S367" s="29" t="str">
        <f t="shared" si="79"/>
        <v/>
      </c>
      <c r="T367" s="29">
        <f t="shared" si="80"/>
        <v>1135743</v>
      </c>
      <c r="U367" s="29">
        <v>1135743</v>
      </c>
      <c r="V367" s="29"/>
      <c r="W367" s="38" t="s">
        <v>157</v>
      </c>
      <c r="X367" s="29" t="s">
        <v>158</v>
      </c>
      <c r="Y367" s="146">
        <v>2168</v>
      </c>
      <c r="Z367" s="33">
        <v>2775</v>
      </c>
      <c r="AA367" s="34">
        <f t="shared" si="82"/>
        <v>0.28000000000000003</v>
      </c>
      <c r="AB367" s="33">
        <f t="shared" si="81"/>
        <v>2775</v>
      </c>
      <c r="AC367" s="34">
        <f t="shared" si="83"/>
        <v>0.27998131365658424</v>
      </c>
      <c r="AD367" s="145">
        <f t="shared" si="73"/>
        <v>2312.5</v>
      </c>
      <c r="AE367" s="105">
        <v>1806.6669999999999</v>
      </c>
      <c r="AF367" s="34" t="s">
        <v>36</v>
      </c>
      <c r="AG367" s="34" t="s">
        <v>36</v>
      </c>
      <c r="AH367" s="34" t="s">
        <v>36</v>
      </c>
      <c r="AI367" s="29">
        <v>5.1999999999999998E-2</v>
      </c>
      <c r="AJ367" s="29">
        <v>2.43E-4</v>
      </c>
      <c r="AK367" s="29">
        <v>73</v>
      </c>
      <c r="AL367" s="29">
        <v>0</v>
      </c>
      <c r="AM367" s="29" t="s">
        <v>28</v>
      </c>
      <c r="AN367" s="158" t="s">
        <v>28</v>
      </c>
      <c r="AO367" s="29" t="s">
        <v>28</v>
      </c>
      <c r="AP367" s="29">
        <v>15</v>
      </c>
      <c r="AQ367" s="29">
        <v>280</v>
      </c>
      <c r="AR367" s="29">
        <v>187</v>
      </c>
      <c r="AS367" s="29">
        <v>107</v>
      </c>
      <c r="AT367" s="29">
        <v>0.78</v>
      </c>
      <c r="AU367" s="144">
        <v>5.6030000000000003E-3</v>
      </c>
      <c r="AV367" s="36" t="s">
        <v>28</v>
      </c>
      <c r="AW367" s="102" t="s">
        <v>33</v>
      </c>
      <c r="AX367" s="129" t="s">
        <v>33</v>
      </c>
      <c r="AY367" s="106">
        <v>14085</v>
      </c>
      <c r="BD367" t="s">
        <v>186</v>
      </c>
      <c r="BE367" t="s">
        <v>4364</v>
      </c>
      <c r="BF367" t="s">
        <v>4747</v>
      </c>
      <c r="BH367" t="str">
        <f t="shared" si="84"/>
        <v>AV</v>
      </c>
      <c r="BJ367" t="str">
        <f t="shared" si="85"/>
        <v>OK</v>
      </c>
      <c r="BK367" s="130">
        <v>2775</v>
      </c>
      <c r="BL367" s="130" t="s">
        <v>37</v>
      </c>
      <c r="BM367" s="131" t="s">
        <v>33</v>
      </c>
      <c r="BN367" s="131" t="e">
        <v>#VALUE!</v>
      </c>
      <c r="BO367">
        <v>2775</v>
      </c>
      <c r="BP367">
        <v>540</v>
      </c>
    </row>
    <row r="368" spans="1:68" ht="37.799999999999997" x14ac:dyDescent="0.3">
      <c r="A368" s="1"/>
      <c r="B368" s="47">
        <v>294</v>
      </c>
      <c r="C368" s="45">
        <v>1008713</v>
      </c>
      <c r="D368" s="40" t="s">
        <v>33</v>
      </c>
      <c r="E368" s="40"/>
      <c r="F368" s="39" t="s">
        <v>262</v>
      </c>
      <c r="G368" s="29" t="s">
        <v>47</v>
      </c>
      <c r="H368" s="70" t="s">
        <v>62</v>
      </c>
      <c r="I368" s="148" t="s">
        <v>32</v>
      </c>
      <c r="J368" s="147" t="s">
        <v>33</v>
      </c>
      <c r="K368" s="148">
        <v>0</v>
      </c>
      <c r="L368" s="148" t="s">
        <v>32</v>
      </c>
      <c r="M368" s="147" t="s">
        <v>33</v>
      </c>
      <c r="N368" s="29" t="str">
        <f t="shared" si="74"/>
        <v/>
      </c>
      <c r="O368" s="29" t="str">
        <f t="shared" si="75"/>
        <v/>
      </c>
      <c r="P368" s="29" t="str">
        <f t="shared" si="76"/>
        <v/>
      </c>
      <c r="Q368" s="29">
        <f t="shared" si="77"/>
        <v>1135744</v>
      </c>
      <c r="R368" s="29" t="str">
        <f t="shared" si="78"/>
        <v/>
      </c>
      <c r="S368" s="29" t="str">
        <f t="shared" si="79"/>
        <v/>
      </c>
      <c r="T368" s="29">
        <f t="shared" si="80"/>
        <v>1135744</v>
      </c>
      <c r="U368" s="29">
        <v>1135744</v>
      </c>
      <c r="V368" s="29"/>
      <c r="W368" s="38" t="s">
        <v>157</v>
      </c>
      <c r="X368" s="29" t="s">
        <v>158</v>
      </c>
      <c r="Y368" s="146">
        <v>4044</v>
      </c>
      <c r="Z368" s="33">
        <v>5176</v>
      </c>
      <c r="AA368" s="34">
        <f t="shared" si="82"/>
        <v>0.28000000000000003</v>
      </c>
      <c r="AB368" s="33">
        <f t="shared" si="81"/>
        <v>5176</v>
      </c>
      <c r="AC368" s="34">
        <f t="shared" si="83"/>
        <v>0.27992077151335298</v>
      </c>
      <c r="AD368" s="145">
        <f t="shared" si="73"/>
        <v>4313.3329999999996</v>
      </c>
      <c r="AE368" s="105">
        <v>3370</v>
      </c>
      <c r="AF368" s="34" t="s">
        <v>36</v>
      </c>
      <c r="AG368" s="34" t="s">
        <v>36</v>
      </c>
      <c r="AH368" s="34" t="s">
        <v>36</v>
      </c>
      <c r="AI368" s="29">
        <v>8.3000000000000004E-2</v>
      </c>
      <c r="AJ368" s="29">
        <v>3.6000000000000002E-4</v>
      </c>
      <c r="AK368" s="29">
        <v>10</v>
      </c>
      <c r="AL368" s="29">
        <v>0</v>
      </c>
      <c r="AM368" s="29" t="s">
        <v>28</v>
      </c>
      <c r="AN368" s="158" t="s">
        <v>28</v>
      </c>
      <c r="AO368" s="29" t="s">
        <v>28</v>
      </c>
      <c r="AP368" s="29">
        <v>10</v>
      </c>
      <c r="AQ368" s="29">
        <v>250</v>
      </c>
      <c r="AR368" s="29">
        <v>145</v>
      </c>
      <c r="AS368" s="29">
        <v>153</v>
      </c>
      <c r="AT368" s="29">
        <v>0.83</v>
      </c>
      <c r="AU368" s="144">
        <v>5.5459999999999997E-3</v>
      </c>
      <c r="AV368" s="36" t="s">
        <v>28</v>
      </c>
      <c r="AW368" s="102" t="s">
        <v>33</v>
      </c>
      <c r="AX368" s="129" t="s">
        <v>33</v>
      </c>
      <c r="AY368" s="106">
        <v>910</v>
      </c>
      <c r="BD368" t="s">
        <v>186</v>
      </c>
      <c r="BE368" t="s">
        <v>4364</v>
      </c>
      <c r="BF368" t="s">
        <v>4747</v>
      </c>
      <c r="BH368" t="str">
        <f t="shared" si="84"/>
        <v>AV</v>
      </c>
      <c r="BJ368" t="str">
        <f t="shared" si="85"/>
        <v>OK</v>
      </c>
      <c r="BK368" s="130">
        <v>5176</v>
      </c>
      <c r="BL368" s="130" t="s">
        <v>37</v>
      </c>
      <c r="BM368" s="131" t="s">
        <v>33</v>
      </c>
      <c r="BN368" s="131" t="e">
        <v>#VALUE!</v>
      </c>
      <c r="BO368">
        <v>5176</v>
      </c>
      <c r="BP368">
        <v>10</v>
      </c>
    </row>
    <row r="369" spans="1:68" ht="37.799999999999997" x14ac:dyDescent="0.3">
      <c r="A369" s="1"/>
      <c r="B369" s="47">
        <v>295</v>
      </c>
      <c r="C369" s="45">
        <v>1008707</v>
      </c>
      <c r="D369" s="40" t="s">
        <v>33</v>
      </c>
      <c r="E369" s="40"/>
      <c r="F369" s="31" t="s">
        <v>263</v>
      </c>
      <c r="G369" s="29" t="s">
        <v>47</v>
      </c>
      <c r="H369" s="70" t="s">
        <v>62</v>
      </c>
      <c r="I369" s="148" t="s">
        <v>32</v>
      </c>
      <c r="J369" s="147" t="s">
        <v>33</v>
      </c>
      <c r="K369" s="148">
        <v>0</v>
      </c>
      <c r="L369" s="148" t="s">
        <v>32</v>
      </c>
      <c r="M369" s="147" t="s">
        <v>33</v>
      </c>
      <c r="N369" s="29" t="str">
        <f t="shared" si="74"/>
        <v/>
      </c>
      <c r="O369" s="29" t="str">
        <f t="shared" si="75"/>
        <v/>
      </c>
      <c r="P369" s="29" t="str">
        <f t="shared" si="76"/>
        <v/>
      </c>
      <c r="Q369" s="29">
        <f t="shared" si="77"/>
        <v>1135745</v>
      </c>
      <c r="R369" s="29" t="str">
        <f t="shared" si="78"/>
        <v/>
      </c>
      <c r="S369" s="29" t="str">
        <f t="shared" si="79"/>
        <v/>
      </c>
      <c r="T369" s="29">
        <f t="shared" si="80"/>
        <v>1135745</v>
      </c>
      <c r="U369" s="29">
        <v>1135745</v>
      </c>
      <c r="V369" s="29"/>
      <c r="W369" s="38" t="s">
        <v>157</v>
      </c>
      <c r="X369" s="29" t="s">
        <v>158</v>
      </c>
      <c r="Y369" s="146">
        <v>4044</v>
      </c>
      <c r="Z369" s="33">
        <v>5176</v>
      </c>
      <c r="AA369" s="34">
        <f t="shared" si="82"/>
        <v>0.28000000000000003</v>
      </c>
      <c r="AB369" s="33">
        <f t="shared" si="81"/>
        <v>5176</v>
      </c>
      <c r="AC369" s="34">
        <f t="shared" si="83"/>
        <v>0.27992077151335298</v>
      </c>
      <c r="AD369" s="145">
        <f t="shared" si="73"/>
        <v>4313.3329999999996</v>
      </c>
      <c r="AE369" s="105">
        <v>3370</v>
      </c>
      <c r="AF369" s="34" t="s">
        <v>36</v>
      </c>
      <c r="AG369" s="34" t="s">
        <v>36</v>
      </c>
      <c r="AH369" s="34" t="s">
        <v>36</v>
      </c>
      <c r="AI369" s="29">
        <v>6.6000000000000003E-2</v>
      </c>
      <c r="AJ369" s="29">
        <v>3.6000000000000002E-4</v>
      </c>
      <c r="AK369" s="29">
        <v>385</v>
      </c>
      <c r="AL369" s="29">
        <v>0</v>
      </c>
      <c r="AM369" s="29" t="s">
        <v>28</v>
      </c>
      <c r="AN369" s="158" t="s">
        <v>28</v>
      </c>
      <c r="AO369" s="29" t="s">
        <v>28</v>
      </c>
      <c r="AP369" s="29">
        <v>5</v>
      </c>
      <c r="AQ369" s="29">
        <v>280</v>
      </c>
      <c r="AR369" s="29">
        <v>187</v>
      </c>
      <c r="AS369" s="29">
        <v>107</v>
      </c>
      <c r="AT369" s="29">
        <v>0.33</v>
      </c>
      <c r="AU369" s="144">
        <v>5.6030000000000003E-3</v>
      </c>
      <c r="AV369" s="36" t="s">
        <v>28</v>
      </c>
      <c r="AW369" s="102" t="s">
        <v>33</v>
      </c>
      <c r="AX369" s="129" t="s">
        <v>33</v>
      </c>
      <c r="AY369" s="106">
        <v>1920</v>
      </c>
      <c r="BD369" t="s">
        <v>186</v>
      </c>
      <c r="BE369" t="s">
        <v>4364</v>
      </c>
      <c r="BF369" t="s">
        <v>4747</v>
      </c>
      <c r="BH369" t="str">
        <f t="shared" si="84"/>
        <v>AV</v>
      </c>
      <c r="BJ369" t="str">
        <f t="shared" si="85"/>
        <v>OK</v>
      </c>
      <c r="BK369" s="130">
        <v>5176</v>
      </c>
      <c r="BL369" s="130" t="s">
        <v>37</v>
      </c>
      <c r="BM369" s="131" t="s">
        <v>33</v>
      </c>
      <c r="BN369" s="131" t="e">
        <v>#VALUE!</v>
      </c>
      <c r="BO369">
        <v>5176</v>
      </c>
      <c r="BP369">
        <v>145</v>
      </c>
    </row>
    <row r="370" spans="1:68" ht="37.799999999999997" x14ac:dyDescent="0.3">
      <c r="A370" s="1"/>
      <c r="B370" s="47">
        <v>296</v>
      </c>
      <c r="C370" s="45">
        <v>1008694</v>
      </c>
      <c r="D370" s="40" t="s">
        <v>33</v>
      </c>
      <c r="E370" s="40"/>
      <c r="F370" s="31" t="s">
        <v>264</v>
      </c>
      <c r="G370" s="29" t="s">
        <v>42</v>
      </c>
      <c r="H370" s="70" t="s">
        <v>62</v>
      </c>
      <c r="I370" s="148" t="s">
        <v>32</v>
      </c>
      <c r="J370" s="147" t="s">
        <v>33</v>
      </c>
      <c r="K370" s="148">
        <v>0</v>
      </c>
      <c r="L370" s="148" t="s">
        <v>32</v>
      </c>
      <c r="M370" s="147" t="s">
        <v>33</v>
      </c>
      <c r="N370" s="29" t="str">
        <f t="shared" si="74"/>
        <v/>
      </c>
      <c r="O370" s="29" t="str">
        <f t="shared" si="75"/>
        <v/>
      </c>
      <c r="P370" s="29" t="str">
        <f t="shared" si="76"/>
        <v/>
      </c>
      <c r="Q370" s="29">
        <f t="shared" si="77"/>
        <v>1135746</v>
      </c>
      <c r="R370" s="29" t="str">
        <f t="shared" si="78"/>
        <v/>
      </c>
      <c r="S370" s="29" t="str">
        <f t="shared" si="79"/>
        <v/>
      </c>
      <c r="T370" s="29">
        <f t="shared" si="80"/>
        <v>1135746</v>
      </c>
      <c r="U370" s="29">
        <v>1135746</v>
      </c>
      <c r="V370" s="29"/>
      <c r="W370" s="38" t="s">
        <v>157</v>
      </c>
      <c r="X370" s="29" t="s">
        <v>158</v>
      </c>
      <c r="Y370" s="146">
        <v>4044</v>
      </c>
      <c r="Z370" s="33">
        <v>5176</v>
      </c>
      <c r="AA370" s="34">
        <f t="shared" si="82"/>
        <v>0.28000000000000003</v>
      </c>
      <c r="AB370" s="33">
        <f t="shared" si="81"/>
        <v>5176</v>
      </c>
      <c r="AC370" s="34">
        <f t="shared" si="83"/>
        <v>0.27992077151335298</v>
      </c>
      <c r="AD370" s="145">
        <f t="shared" si="73"/>
        <v>4313.3329999999996</v>
      </c>
      <c r="AE370" s="105">
        <v>3370</v>
      </c>
      <c r="AF370" s="34" t="s">
        <v>36</v>
      </c>
      <c r="AG370" s="34" t="s">
        <v>36</v>
      </c>
      <c r="AH370" s="34" t="s">
        <v>36</v>
      </c>
      <c r="AI370" s="29">
        <v>7.8E-2</v>
      </c>
      <c r="AJ370" s="29">
        <v>2.2000000000000001E-4</v>
      </c>
      <c r="AK370" s="29">
        <v>410</v>
      </c>
      <c r="AL370" s="29">
        <v>0</v>
      </c>
      <c r="AM370" s="29" t="s">
        <v>28</v>
      </c>
      <c r="AN370" s="158" t="s">
        <v>28</v>
      </c>
      <c r="AO370" s="29" t="s">
        <v>28</v>
      </c>
      <c r="AP370" s="29">
        <v>5</v>
      </c>
      <c r="AQ370" s="29">
        <v>280</v>
      </c>
      <c r="AR370" s="29">
        <v>187</v>
      </c>
      <c r="AS370" s="29">
        <v>107</v>
      </c>
      <c r="AT370" s="29">
        <v>0.39</v>
      </c>
      <c r="AU370" s="144">
        <v>5.6030000000000003E-3</v>
      </c>
      <c r="AV370" s="36" t="s">
        <v>28</v>
      </c>
      <c r="AW370" s="102" t="s">
        <v>33</v>
      </c>
      <c r="AX370" s="129" t="s">
        <v>33</v>
      </c>
      <c r="AY370" s="106">
        <v>15145</v>
      </c>
      <c r="BD370" t="s">
        <v>186</v>
      </c>
      <c r="BE370" t="s">
        <v>4364</v>
      </c>
      <c r="BF370" t="s">
        <v>4747</v>
      </c>
      <c r="BH370" t="str">
        <f t="shared" si="84"/>
        <v>AV</v>
      </c>
      <c r="BJ370" t="str">
        <f t="shared" si="85"/>
        <v>OK</v>
      </c>
      <c r="BK370" s="130">
        <v>5176</v>
      </c>
      <c r="BL370" s="130" t="s">
        <v>37</v>
      </c>
      <c r="BM370" s="131" t="s">
        <v>33</v>
      </c>
      <c r="BN370" s="131" t="e">
        <v>#VALUE!</v>
      </c>
      <c r="BO370">
        <v>5176</v>
      </c>
      <c r="BP370">
        <v>455</v>
      </c>
    </row>
    <row r="371" spans="1:68" ht="37.799999999999997" x14ac:dyDescent="0.3">
      <c r="A371" s="1"/>
      <c r="B371" s="47">
        <v>297</v>
      </c>
      <c r="C371" s="45">
        <v>1008708</v>
      </c>
      <c r="D371" s="40" t="s">
        <v>33</v>
      </c>
      <c r="E371" s="40"/>
      <c r="F371" s="31" t="s">
        <v>265</v>
      </c>
      <c r="G371" s="37" t="s">
        <v>47</v>
      </c>
      <c r="H371" s="70" t="s">
        <v>62</v>
      </c>
      <c r="I371" s="148" t="s">
        <v>32</v>
      </c>
      <c r="J371" s="147" t="s">
        <v>33</v>
      </c>
      <c r="K371" s="148">
        <v>0</v>
      </c>
      <c r="L371" s="148" t="s">
        <v>32</v>
      </c>
      <c r="M371" s="147" t="s">
        <v>33</v>
      </c>
      <c r="N371" s="29" t="str">
        <f t="shared" si="74"/>
        <v/>
      </c>
      <c r="O371" s="29" t="str">
        <f t="shared" si="75"/>
        <v/>
      </c>
      <c r="P371" s="29" t="str">
        <f t="shared" si="76"/>
        <v/>
      </c>
      <c r="Q371" s="29">
        <f t="shared" si="77"/>
        <v>1135747</v>
      </c>
      <c r="R371" s="29" t="str">
        <f t="shared" si="78"/>
        <v/>
      </c>
      <c r="S371" s="29" t="str">
        <f t="shared" si="79"/>
        <v/>
      </c>
      <c r="T371" s="29">
        <f t="shared" si="80"/>
        <v>1135747</v>
      </c>
      <c r="U371" s="29">
        <v>1135747</v>
      </c>
      <c r="V371" s="29"/>
      <c r="W371" s="38" t="s">
        <v>157</v>
      </c>
      <c r="X371" s="29" t="s">
        <v>158</v>
      </c>
      <c r="Y371" s="146">
        <v>4044</v>
      </c>
      <c r="Z371" s="33">
        <v>5176</v>
      </c>
      <c r="AA371" s="34">
        <f t="shared" si="82"/>
        <v>0.28000000000000003</v>
      </c>
      <c r="AB371" s="33">
        <f t="shared" si="81"/>
        <v>5176</v>
      </c>
      <c r="AC371" s="34">
        <f t="shared" si="83"/>
        <v>0.27992077151335298</v>
      </c>
      <c r="AD371" s="145">
        <f t="shared" si="73"/>
        <v>4313.3329999999996</v>
      </c>
      <c r="AE371" s="105">
        <v>3370</v>
      </c>
      <c r="AF371" s="34" t="s">
        <v>36</v>
      </c>
      <c r="AG371" s="34" t="s">
        <v>36</v>
      </c>
      <c r="AH371" s="34" t="s">
        <v>36</v>
      </c>
      <c r="AI371" s="29">
        <v>7.2999999999999995E-2</v>
      </c>
      <c r="AJ371" s="29">
        <v>8.1000000000000004E-5</v>
      </c>
      <c r="AK371" s="29">
        <v>45</v>
      </c>
      <c r="AL371" s="29">
        <v>0</v>
      </c>
      <c r="AM371" s="29" t="s">
        <v>28</v>
      </c>
      <c r="AN371" s="158" t="s">
        <v>28</v>
      </c>
      <c r="AO371" s="29" t="s">
        <v>28</v>
      </c>
      <c r="AP371" s="29">
        <v>5</v>
      </c>
      <c r="AQ371" s="29">
        <v>250</v>
      </c>
      <c r="AR371" s="29">
        <v>150</v>
      </c>
      <c r="AS371" s="29">
        <v>145</v>
      </c>
      <c r="AT371" s="29">
        <v>0.36499999999999999</v>
      </c>
      <c r="AU371" s="144">
        <v>5.4380000000000001E-3</v>
      </c>
      <c r="AV371" s="36" t="s">
        <v>28</v>
      </c>
      <c r="AW371" s="102" t="s">
        <v>33</v>
      </c>
      <c r="AX371" s="129" t="s">
        <v>33</v>
      </c>
      <c r="AY371" s="106">
        <v>2855</v>
      </c>
      <c r="BD371" t="s">
        <v>186</v>
      </c>
      <c r="BE371" t="s">
        <v>4364</v>
      </c>
      <c r="BF371" t="s">
        <v>4747</v>
      </c>
      <c r="BH371" t="str">
        <f t="shared" si="84"/>
        <v>AV</v>
      </c>
      <c r="BJ371" t="str">
        <f t="shared" si="85"/>
        <v>OK</v>
      </c>
      <c r="BK371" s="130">
        <v>5176</v>
      </c>
      <c r="BL371" s="130" t="s">
        <v>37</v>
      </c>
      <c r="BM371" s="131" t="s">
        <v>33</v>
      </c>
      <c r="BN371" s="131" t="e">
        <v>#VALUE!</v>
      </c>
      <c r="BO371">
        <v>5176</v>
      </c>
      <c r="BP371">
        <v>55</v>
      </c>
    </row>
    <row r="372" spans="1:68" ht="37.799999999999997" x14ac:dyDescent="0.3">
      <c r="A372" s="1"/>
      <c r="B372" s="47">
        <v>298</v>
      </c>
      <c r="C372" s="45">
        <v>1008695</v>
      </c>
      <c r="D372" s="40" t="s">
        <v>33</v>
      </c>
      <c r="E372" s="40"/>
      <c r="F372" s="39" t="s">
        <v>266</v>
      </c>
      <c r="G372" s="29" t="s">
        <v>42</v>
      </c>
      <c r="H372" s="70" t="s">
        <v>62</v>
      </c>
      <c r="I372" s="148" t="s">
        <v>32</v>
      </c>
      <c r="J372" s="147" t="s">
        <v>33</v>
      </c>
      <c r="K372" s="148">
        <v>0</v>
      </c>
      <c r="L372" s="148" t="s">
        <v>32</v>
      </c>
      <c r="M372" s="147" t="s">
        <v>33</v>
      </c>
      <c r="N372" s="29" t="str">
        <f t="shared" si="74"/>
        <v/>
      </c>
      <c r="O372" s="29" t="str">
        <f t="shared" si="75"/>
        <v/>
      </c>
      <c r="P372" s="29" t="str">
        <f t="shared" si="76"/>
        <v/>
      </c>
      <c r="Q372" s="29">
        <f t="shared" si="77"/>
        <v>1135748</v>
      </c>
      <c r="R372" s="29" t="str">
        <f t="shared" si="78"/>
        <v/>
      </c>
      <c r="S372" s="29" t="str">
        <f t="shared" si="79"/>
        <v/>
      </c>
      <c r="T372" s="29">
        <f t="shared" si="80"/>
        <v>1135748</v>
      </c>
      <c r="U372" s="29">
        <v>1135748</v>
      </c>
      <c r="V372" s="29"/>
      <c r="W372" s="38" t="s">
        <v>157</v>
      </c>
      <c r="X372" s="29" t="s">
        <v>158</v>
      </c>
      <c r="Y372" s="146">
        <v>4044</v>
      </c>
      <c r="Z372" s="33">
        <v>5176</v>
      </c>
      <c r="AA372" s="34">
        <f t="shared" si="82"/>
        <v>0.28000000000000003</v>
      </c>
      <c r="AB372" s="33">
        <f t="shared" si="81"/>
        <v>5176</v>
      </c>
      <c r="AC372" s="34">
        <f t="shared" si="83"/>
        <v>0.27992077151335298</v>
      </c>
      <c r="AD372" s="145">
        <f t="shared" si="73"/>
        <v>4313.3329999999996</v>
      </c>
      <c r="AE372" s="105">
        <v>3370</v>
      </c>
      <c r="AF372" s="34" t="s">
        <v>36</v>
      </c>
      <c r="AG372" s="34" t="s">
        <v>36</v>
      </c>
      <c r="AH372" s="34" t="s">
        <v>36</v>
      </c>
      <c r="AI372" s="29">
        <v>8.5999999999999993E-2</v>
      </c>
      <c r="AJ372" s="29">
        <v>4.5399999999999998E-4</v>
      </c>
      <c r="AK372" s="29">
        <v>290</v>
      </c>
      <c r="AL372" s="29">
        <v>0</v>
      </c>
      <c r="AM372" s="29" t="s">
        <v>28</v>
      </c>
      <c r="AN372" s="158" t="s">
        <v>28</v>
      </c>
      <c r="AO372" s="29" t="s">
        <v>28</v>
      </c>
      <c r="AP372" s="29">
        <v>5</v>
      </c>
      <c r="AQ372" s="29">
        <v>280</v>
      </c>
      <c r="AR372" s="29">
        <v>187</v>
      </c>
      <c r="AS372" s="29">
        <v>107</v>
      </c>
      <c r="AT372" s="29">
        <v>0.43</v>
      </c>
      <c r="AU372" s="144">
        <v>5.6030000000000003E-3</v>
      </c>
      <c r="AV372" s="36" t="s">
        <v>28</v>
      </c>
      <c r="AW372" s="102" t="s">
        <v>33</v>
      </c>
      <c r="AX372" s="129" t="s">
        <v>33</v>
      </c>
      <c r="AY372" s="106">
        <v>6644</v>
      </c>
      <c r="BD372" t="s">
        <v>186</v>
      </c>
      <c r="BE372" t="s">
        <v>4364</v>
      </c>
      <c r="BF372" t="s">
        <v>4747</v>
      </c>
      <c r="BH372" t="str">
        <f t="shared" si="84"/>
        <v>AV</v>
      </c>
      <c r="BJ372" t="str">
        <f t="shared" si="85"/>
        <v>OK</v>
      </c>
      <c r="BK372" s="130">
        <v>5176</v>
      </c>
      <c r="BL372" s="130" t="s">
        <v>37</v>
      </c>
      <c r="BM372" s="131" t="s">
        <v>33</v>
      </c>
      <c r="BN372" s="131" t="e">
        <v>#VALUE!</v>
      </c>
      <c r="BO372">
        <v>5176</v>
      </c>
      <c r="BP372">
        <v>161</v>
      </c>
    </row>
    <row r="373" spans="1:68" ht="37.799999999999997" x14ac:dyDescent="0.3">
      <c r="A373" s="1"/>
      <c r="B373" s="47">
        <v>299</v>
      </c>
      <c r="C373" s="45">
        <v>1008709</v>
      </c>
      <c r="D373" s="40" t="s">
        <v>33</v>
      </c>
      <c r="E373" s="40"/>
      <c r="F373" s="31" t="s">
        <v>267</v>
      </c>
      <c r="G373" s="37" t="s">
        <v>47</v>
      </c>
      <c r="H373" s="70" t="s">
        <v>62</v>
      </c>
      <c r="I373" s="148" t="s">
        <v>32</v>
      </c>
      <c r="J373" s="147" t="s">
        <v>33</v>
      </c>
      <c r="K373" s="148">
        <v>0</v>
      </c>
      <c r="L373" s="148" t="s">
        <v>32</v>
      </c>
      <c r="M373" s="147" t="s">
        <v>33</v>
      </c>
      <c r="N373" s="29" t="str">
        <f t="shared" si="74"/>
        <v/>
      </c>
      <c r="O373" s="29" t="str">
        <f t="shared" si="75"/>
        <v/>
      </c>
      <c r="P373" s="29" t="str">
        <f t="shared" si="76"/>
        <v/>
      </c>
      <c r="Q373" s="29">
        <f t="shared" si="77"/>
        <v>1135749</v>
      </c>
      <c r="R373" s="29" t="str">
        <f t="shared" si="78"/>
        <v/>
      </c>
      <c r="S373" s="29" t="str">
        <f t="shared" si="79"/>
        <v/>
      </c>
      <c r="T373" s="29">
        <f t="shared" si="80"/>
        <v>1135749</v>
      </c>
      <c r="U373" s="29">
        <v>1135749</v>
      </c>
      <c r="V373" s="29"/>
      <c r="W373" s="38" t="s">
        <v>157</v>
      </c>
      <c r="X373" s="29" t="s">
        <v>158</v>
      </c>
      <c r="Y373" s="146">
        <v>4044</v>
      </c>
      <c r="Z373" s="33">
        <v>5176</v>
      </c>
      <c r="AA373" s="34">
        <f t="shared" si="82"/>
        <v>0.28000000000000003</v>
      </c>
      <c r="AB373" s="33">
        <f t="shared" si="81"/>
        <v>5176</v>
      </c>
      <c r="AC373" s="34">
        <f t="shared" si="83"/>
        <v>0.27992077151335298</v>
      </c>
      <c r="AD373" s="145">
        <f t="shared" si="73"/>
        <v>4313.3329999999996</v>
      </c>
      <c r="AE373" s="105">
        <v>3370</v>
      </c>
      <c r="AF373" s="34" t="s">
        <v>36</v>
      </c>
      <c r="AG373" s="34" t="s">
        <v>36</v>
      </c>
      <c r="AH373" s="34" t="s">
        <v>36</v>
      </c>
      <c r="AI373" s="29">
        <v>8.6999999999999994E-2</v>
      </c>
      <c r="AJ373" s="29">
        <v>6.8999999999999997E-4</v>
      </c>
      <c r="AK373" s="29">
        <v>130</v>
      </c>
      <c r="AL373" s="29">
        <v>0</v>
      </c>
      <c r="AM373" s="29" t="s">
        <v>28</v>
      </c>
      <c r="AN373" s="158" t="s">
        <v>28</v>
      </c>
      <c r="AO373" s="29" t="s">
        <v>28</v>
      </c>
      <c r="AP373" s="29">
        <v>5</v>
      </c>
      <c r="AQ373" s="29">
        <v>250</v>
      </c>
      <c r="AR373" s="29">
        <v>150</v>
      </c>
      <c r="AS373" s="29">
        <v>145</v>
      </c>
      <c r="AT373" s="29">
        <v>0.435</v>
      </c>
      <c r="AU373" s="144">
        <v>5.4380000000000001E-3</v>
      </c>
      <c r="AV373" s="36" t="s">
        <v>28</v>
      </c>
      <c r="AW373" s="102" t="s">
        <v>33</v>
      </c>
      <c r="AX373" s="129" t="s">
        <v>33</v>
      </c>
      <c r="AY373" s="106">
        <v>1890</v>
      </c>
      <c r="BD373" t="s">
        <v>186</v>
      </c>
      <c r="BE373" t="s">
        <v>4364</v>
      </c>
      <c r="BF373" t="s">
        <v>4747</v>
      </c>
      <c r="BH373" t="str">
        <f t="shared" si="84"/>
        <v>AV</v>
      </c>
      <c r="BJ373" t="str">
        <f t="shared" si="85"/>
        <v>OK</v>
      </c>
      <c r="BK373" s="130">
        <v>5176</v>
      </c>
      <c r="BL373" s="130" t="s">
        <v>37</v>
      </c>
      <c r="BM373" s="131" t="s">
        <v>33</v>
      </c>
      <c r="BN373" s="131" t="e">
        <v>#VALUE!</v>
      </c>
      <c r="BO373">
        <v>5176</v>
      </c>
      <c r="BP373">
        <v>55</v>
      </c>
    </row>
    <row r="374" spans="1:68" ht="37.799999999999997" x14ac:dyDescent="0.3">
      <c r="A374" s="1"/>
      <c r="B374" s="47">
        <v>300</v>
      </c>
      <c r="C374" s="45">
        <v>1008696</v>
      </c>
      <c r="D374" s="40" t="s">
        <v>33</v>
      </c>
      <c r="E374" s="40"/>
      <c r="F374" s="39" t="s">
        <v>268</v>
      </c>
      <c r="G374" s="29" t="s">
        <v>47</v>
      </c>
      <c r="H374" s="70" t="s">
        <v>62</v>
      </c>
      <c r="I374" s="148" t="s">
        <v>32</v>
      </c>
      <c r="J374" s="147" t="s">
        <v>33</v>
      </c>
      <c r="K374" s="148">
        <v>0</v>
      </c>
      <c r="L374" s="148" t="s">
        <v>32</v>
      </c>
      <c r="M374" s="147" t="s">
        <v>33</v>
      </c>
      <c r="N374" s="29" t="str">
        <f t="shared" si="74"/>
        <v/>
      </c>
      <c r="O374" s="29" t="str">
        <f t="shared" si="75"/>
        <v/>
      </c>
      <c r="P374" s="29" t="str">
        <f t="shared" si="76"/>
        <v/>
      </c>
      <c r="Q374" s="29">
        <f t="shared" si="77"/>
        <v>1135750</v>
      </c>
      <c r="R374" s="29" t="str">
        <f t="shared" si="78"/>
        <v/>
      </c>
      <c r="S374" s="29" t="str">
        <f t="shared" si="79"/>
        <v/>
      </c>
      <c r="T374" s="29">
        <f t="shared" si="80"/>
        <v>1135750</v>
      </c>
      <c r="U374" s="29">
        <v>1135750</v>
      </c>
      <c r="V374" s="29"/>
      <c r="W374" s="38" t="s">
        <v>157</v>
      </c>
      <c r="X374" s="29" t="s">
        <v>158</v>
      </c>
      <c r="Y374" s="146">
        <v>4044</v>
      </c>
      <c r="Z374" s="33">
        <v>5176</v>
      </c>
      <c r="AA374" s="34">
        <f t="shared" si="82"/>
        <v>0.28000000000000003</v>
      </c>
      <c r="AB374" s="33">
        <f t="shared" si="81"/>
        <v>5176</v>
      </c>
      <c r="AC374" s="34">
        <f t="shared" si="83"/>
        <v>0.27992077151335298</v>
      </c>
      <c r="AD374" s="145">
        <f t="shared" si="73"/>
        <v>4313.3329999999996</v>
      </c>
      <c r="AE374" s="105">
        <v>3370</v>
      </c>
      <c r="AF374" s="34" t="s">
        <v>36</v>
      </c>
      <c r="AG374" s="34" t="s">
        <v>36</v>
      </c>
      <c r="AH374" s="34" t="s">
        <v>36</v>
      </c>
      <c r="AI374" s="29">
        <v>0.99299999999999999</v>
      </c>
      <c r="AJ374" s="29">
        <v>3.7199999999999999E-4</v>
      </c>
      <c r="AK374" s="29">
        <v>86</v>
      </c>
      <c r="AL374" s="29">
        <v>0</v>
      </c>
      <c r="AM374" s="29" t="s">
        <v>28</v>
      </c>
      <c r="AN374" s="158" t="s">
        <v>28</v>
      </c>
      <c r="AO374" s="29" t="s">
        <v>28</v>
      </c>
      <c r="AP374" s="29">
        <v>5</v>
      </c>
      <c r="AQ374" s="29">
        <v>250</v>
      </c>
      <c r="AR374" s="29">
        <v>150</v>
      </c>
      <c r="AS374" s="29">
        <v>145</v>
      </c>
      <c r="AT374" s="29">
        <v>4.9649999999999999</v>
      </c>
      <c r="AU374" s="144">
        <v>5.4380000000000001E-3</v>
      </c>
      <c r="AV374" s="36" t="s">
        <v>28</v>
      </c>
      <c r="AW374" s="102" t="s">
        <v>33</v>
      </c>
      <c r="AX374" s="129" t="s">
        <v>33</v>
      </c>
      <c r="AY374" s="106">
        <v>4882</v>
      </c>
      <c r="BD374" t="s">
        <v>186</v>
      </c>
      <c r="BE374" t="s">
        <v>4364</v>
      </c>
      <c r="BF374" t="s">
        <v>4747</v>
      </c>
      <c r="BH374" t="str">
        <f t="shared" si="84"/>
        <v>AV</v>
      </c>
      <c r="BJ374" t="str">
        <f t="shared" si="85"/>
        <v>OK</v>
      </c>
      <c r="BK374" s="130">
        <v>5176</v>
      </c>
      <c r="BL374" s="130" t="s">
        <v>37</v>
      </c>
      <c r="BM374" s="131" t="s">
        <v>33</v>
      </c>
      <c r="BN374" s="131" t="e">
        <v>#VALUE!</v>
      </c>
      <c r="BO374">
        <v>5176</v>
      </c>
      <c r="BP374">
        <v>110</v>
      </c>
    </row>
    <row r="375" spans="1:68" ht="25.2" x14ac:dyDescent="0.3">
      <c r="A375" s="1"/>
      <c r="B375" s="47">
        <v>301</v>
      </c>
      <c r="C375" s="45">
        <v>1042876</v>
      </c>
      <c r="D375" s="40" t="s">
        <v>33</v>
      </c>
      <c r="E375" s="40"/>
      <c r="F375" s="52" t="s">
        <v>269</v>
      </c>
      <c r="G375" s="29" t="s">
        <v>47</v>
      </c>
      <c r="H375" s="70" t="s">
        <v>4779</v>
      </c>
      <c r="I375" s="148" t="s">
        <v>32</v>
      </c>
      <c r="J375" s="147" t="s">
        <v>33</v>
      </c>
      <c r="K375" s="148">
        <v>0</v>
      </c>
      <c r="L375" s="148" t="s">
        <v>32</v>
      </c>
      <c r="M375" s="147" t="s">
        <v>33</v>
      </c>
      <c r="N375" s="29" t="str">
        <f t="shared" si="74"/>
        <v/>
      </c>
      <c r="O375" s="29" t="str">
        <f t="shared" si="75"/>
        <v/>
      </c>
      <c r="P375" s="29" t="str">
        <f t="shared" si="76"/>
        <v/>
      </c>
      <c r="Q375" s="29" t="str">
        <f t="shared" si="77"/>
        <v/>
      </c>
      <c r="R375" s="29" t="str">
        <f t="shared" si="78"/>
        <v/>
      </c>
      <c r="S375" s="29" t="str">
        <f t="shared" si="79"/>
        <v/>
      </c>
      <c r="T375" s="29" t="str">
        <f t="shared" si="80"/>
        <v/>
      </c>
      <c r="U375" s="40" t="s">
        <v>33</v>
      </c>
      <c r="V375" s="40"/>
      <c r="W375" s="38" t="s">
        <v>3785</v>
      </c>
      <c r="X375" s="29" t="s">
        <v>158</v>
      </c>
      <c r="Y375" s="146">
        <v>7794</v>
      </c>
      <c r="Z375" s="33">
        <v>9976</v>
      </c>
      <c r="AA375" s="34">
        <f t="shared" si="82"/>
        <v>0.28000000000000003</v>
      </c>
      <c r="AB375" s="33" t="str">
        <f t="shared" si="81"/>
        <v>По запросу</v>
      </c>
      <c r="AC375" s="34">
        <f t="shared" si="83"/>
        <v>0.27995889145496544</v>
      </c>
      <c r="AD375" s="145">
        <f t="shared" si="73"/>
        <v>8313.3330000000005</v>
      </c>
      <c r="AE375" s="105">
        <v>6495</v>
      </c>
      <c r="AF375" s="34" t="s">
        <v>36</v>
      </c>
      <c r="AG375" s="34" t="s">
        <v>36</v>
      </c>
      <c r="AH375" s="34" t="s">
        <v>36</v>
      </c>
      <c r="AI375" s="29">
        <v>0.16700000000000001</v>
      </c>
      <c r="AJ375" s="29">
        <v>8.9300000000000002E-4</v>
      </c>
      <c r="AK375" s="29">
        <v>1</v>
      </c>
      <c r="AL375" s="29">
        <v>0</v>
      </c>
      <c r="AM375" s="29" t="s">
        <v>28</v>
      </c>
      <c r="AN375" s="159" t="s">
        <v>27</v>
      </c>
      <c r="AO375" s="29" t="s">
        <v>28</v>
      </c>
      <c r="AP375" s="29">
        <v>4</v>
      </c>
      <c r="AQ375" s="29">
        <v>280</v>
      </c>
      <c r="AR375" s="29">
        <v>187</v>
      </c>
      <c r="AS375" s="29">
        <v>107</v>
      </c>
      <c r="AT375" s="29">
        <v>0.66800000000000004</v>
      </c>
      <c r="AU375" s="144">
        <v>5.6030000000000003E-3</v>
      </c>
      <c r="AV375" s="36" t="s">
        <v>28</v>
      </c>
      <c r="AW375" s="102" t="s">
        <v>33</v>
      </c>
      <c r="AX375" s="129" t="s">
        <v>33</v>
      </c>
      <c r="AY375" s="106">
        <v>502</v>
      </c>
      <c r="BD375" t="s">
        <v>186</v>
      </c>
      <c r="BE375" t="s">
        <v>4364</v>
      </c>
      <c r="BF375" t="s">
        <v>4747</v>
      </c>
      <c r="BH375" t="str">
        <f t="shared" si="84"/>
        <v>AV</v>
      </c>
      <c r="BJ375" t="e">
        <f t="shared" si="85"/>
        <v>#VALUE!</v>
      </c>
      <c r="BK375" s="130" t="s">
        <v>5302</v>
      </c>
      <c r="BL375" s="130" t="e">
        <v>#VALUE!</v>
      </c>
      <c r="BM375" s="131" t="s">
        <v>33</v>
      </c>
      <c r="BN375" s="131" t="e">
        <v>#VALUE!</v>
      </c>
      <c r="BO375" t="s">
        <v>5289</v>
      </c>
      <c r="BP375">
        <v>52</v>
      </c>
    </row>
    <row r="376" spans="1:68" ht="25.2" x14ac:dyDescent="0.3">
      <c r="A376" s="1"/>
      <c r="B376" s="47">
        <v>302</v>
      </c>
      <c r="C376" s="45">
        <v>1042864</v>
      </c>
      <c r="D376" s="40" t="s">
        <v>33</v>
      </c>
      <c r="E376" s="40"/>
      <c r="F376" s="31" t="s">
        <v>270</v>
      </c>
      <c r="G376" s="37" t="s">
        <v>47</v>
      </c>
      <c r="H376" s="70"/>
      <c r="I376" s="148" t="s">
        <v>32</v>
      </c>
      <c r="J376" s="147" t="s">
        <v>33</v>
      </c>
      <c r="K376" s="148">
        <v>0</v>
      </c>
      <c r="L376" s="148" t="s">
        <v>32</v>
      </c>
      <c r="M376" s="147" t="s">
        <v>33</v>
      </c>
      <c r="N376" s="29" t="str">
        <f t="shared" si="74"/>
        <v/>
      </c>
      <c r="O376" s="29" t="str">
        <f t="shared" si="75"/>
        <v/>
      </c>
      <c r="P376" s="29" t="str">
        <f t="shared" si="76"/>
        <v/>
      </c>
      <c r="Q376" s="29" t="str">
        <f t="shared" si="77"/>
        <v/>
      </c>
      <c r="R376" s="29" t="str">
        <f t="shared" si="78"/>
        <v/>
      </c>
      <c r="S376" s="29" t="str">
        <f t="shared" si="79"/>
        <v/>
      </c>
      <c r="T376" s="29" t="str">
        <f t="shared" si="80"/>
        <v/>
      </c>
      <c r="U376" s="40" t="s">
        <v>33</v>
      </c>
      <c r="V376" s="40"/>
      <c r="W376" s="38" t="s">
        <v>3785</v>
      </c>
      <c r="X376" s="29" t="s">
        <v>158</v>
      </c>
      <c r="Y376" s="146">
        <v>7794</v>
      </c>
      <c r="Z376" s="33">
        <v>9976</v>
      </c>
      <c r="AA376" s="34">
        <f t="shared" si="82"/>
        <v>0.28000000000000003</v>
      </c>
      <c r="AB376" s="33" t="str">
        <f t="shared" si="81"/>
        <v>По запросу</v>
      </c>
      <c r="AC376" s="34">
        <f t="shared" si="83"/>
        <v>0.27995889145496544</v>
      </c>
      <c r="AD376" s="145">
        <f t="shared" si="73"/>
        <v>8313.3330000000005</v>
      </c>
      <c r="AE376" s="105">
        <v>6495</v>
      </c>
      <c r="AF376" s="34" t="s">
        <v>36</v>
      </c>
      <c r="AG376" s="34" t="s">
        <v>36</v>
      </c>
      <c r="AH376" s="34" t="s">
        <v>36</v>
      </c>
      <c r="AI376" s="29">
        <v>0.193</v>
      </c>
      <c r="AJ376" s="29">
        <v>9.7599999999999998E-4</v>
      </c>
      <c r="AK376" s="29">
        <v>1</v>
      </c>
      <c r="AL376" s="29">
        <v>0</v>
      </c>
      <c r="AM376" s="29" t="s">
        <v>28</v>
      </c>
      <c r="AN376" s="44" t="s">
        <v>27</v>
      </c>
      <c r="AO376" s="29" t="s">
        <v>28</v>
      </c>
      <c r="AP376" s="29">
        <v>4</v>
      </c>
      <c r="AQ376" s="29">
        <v>280</v>
      </c>
      <c r="AR376" s="29">
        <v>187</v>
      </c>
      <c r="AS376" s="29">
        <v>107</v>
      </c>
      <c r="AT376" s="29">
        <v>0.77200000000000002</v>
      </c>
      <c r="AU376" s="144">
        <v>5.6030000000000003E-3</v>
      </c>
      <c r="AV376" s="36" t="s">
        <v>28</v>
      </c>
      <c r="AW376" s="102" t="s">
        <v>33</v>
      </c>
      <c r="AX376" s="129" t="s">
        <v>33</v>
      </c>
      <c r="AY376" s="106">
        <v>3482</v>
      </c>
      <c r="BD376" t="s">
        <v>186</v>
      </c>
      <c r="BE376" t="s">
        <v>4364</v>
      </c>
      <c r="BF376" t="s">
        <v>4747</v>
      </c>
      <c r="BH376" t="str">
        <f t="shared" si="84"/>
        <v>AV</v>
      </c>
      <c r="BJ376" t="e">
        <f t="shared" si="85"/>
        <v>#VALUE!</v>
      </c>
      <c r="BK376" s="130" t="s">
        <v>5302</v>
      </c>
      <c r="BL376" s="130" t="e">
        <v>#VALUE!</v>
      </c>
      <c r="BM376" s="131" t="s">
        <v>33</v>
      </c>
      <c r="BN376" s="131" t="e">
        <v>#VALUE!</v>
      </c>
      <c r="BO376" t="e">
        <v>#N/A</v>
      </c>
      <c r="BP376">
        <v>220</v>
      </c>
    </row>
    <row r="377" spans="1:68" ht="25.2" x14ac:dyDescent="0.3">
      <c r="A377" s="1"/>
      <c r="B377" s="47">
        <v>303</v>
      </c>
      <c r="C377" s="45">
        <v>1042863</v>
      </c>
      <c r="D377" s="40" t="s">
        <v>33</v>
      </c>
      <c r="E377" s="40"/>
      <c r="F377" s="31" t="s">
        <v>271</v>
      </c>
      <c r="G377" s="37" t="s">
        <v>47</v>
      </c>
      <c r="H377" s="70" t="s">
        <v>4779</v>
      </c>
      <c r="I377" s="148" t="s">
        <v>32</v>
      </c>
      <c r="J377" s="147" t="s">
        <v>33</v>
      </c>
      <c r="K377" s="148">
        <v>0</v>
      </c>
      <c r="L377" s="148" t="s">
        <v>32</v>
      </c>
      <c r="M377" s="147" t="s">
        <v>33</v>
      </c>
      <c r="N377" s="29" t="str">
        <f t="shared" si="74"/>
        <v/>
      </c>
      <c r="O377" s="29" t="str">
        <f t="shared" si="75"/>
        <v/>
      </c>
      <c r="P377" s="29" t="str">
        <f t="shared" si="76"/>
        <v/>
      </c>
      <c r="Q377" s="29" t="str">
        <f t="shared" si="77"/>
        <v/>
      </c>
      <c r="R377" s="29" t="str">
        <f t="shared" si="78"/>
        <v/>
      </c>
      <c r="S377" s="29" t="str">
        <f t="shared" si="79"/>
        <v/>
      </c>
      <c r="T377" s="29" t="str">
        <f t="shared" si="80"/>
        <v/>
      </c>
      <c r="U377" s="40" t="s">
        <v>33</v>
      </c>
      <c r="V377" s="40"/>
      <c r="W377" s="38" t="s">
        <v>3785</v>
      </c>
      <c r="X377" s="29" t="s">
        <v>158</v>
      </c>
      <c r="Y377" s="146">
        <v>7794</v>
      </c>
      <c r="Z377" s="33">
        <v>9976</v>
      </c>
      <c r="AA377" s="34">
        <f t="shared" si="82"/>
        <v>0.28000000000000003</v>
      </c>
      <c r="AB377" s="33" t="str">
        <f t="shared" si="81"/>
        <v>По запросу</v>
      </c>
      <c r="AC377" s="34">
        <f t="shared" si="83"/>
        <v>0.27995889145496544</v>
      </c>
      <c r="AD377" s="145">
        <f t="shared" si="73"/>
        <v>8313.3330000000005</v>
      </c>
      <c r="AE377" s="105">
        <v>6495</v>
      </c>
      <c r="AF377" s="34" t="s">
        <v>36</v>
      </c>
      <c r="AG377" s="34" t="s">
        <v>36</v>
      </c>
      <c r="AH377" s="34" t="s">
        <v>36</v>
      </c>
      <c r="AI377" s="29">
        <v>0.20100000000000001</v>
      </c>
      <c r="AJ377" s="29">
        <v>9.8999999999999999E-4</v>
      </c>
      <c r="AK377" s="29">
        <v>1</v>
      </c>
      <c r="AL377" s="29">
        <v>0</v>
      </c>
      <c r="AM377" s="29" t="s">
        <v>28</v>
      </c>
      <c r="AN377" s="44" t="s">
        <v>27</v>
      </c>
      <c r="AO377" s="29" t="s">
        <v>28</v>
      </c>
      <c r="AP377" s="29">
        <v>4</v>
      </c>
      <c r="AQ377" s="29">
        <v>280</v>
      </c>
      <c r="AR377" s="29">
        <v>187</v>
      </c>
      <c r="AS377" s="29">
        <v>107</v>
      </c>
      <c r="AT377" s="29">
        <v>0.80400000000000005</v>
      </c>
      <c r="AU377" s="144">
        <v>5.6030000000000003E-3</v>
      </c>
      <c r="AV377" s="36" t="s">
        <v>28</v>
      </c>
      <c r="AW377" s="102" t="s">
        <v>33</v>
      </c>
      <c r="AX377" s="129" t="s">
        <v>33</v>
      </c>
      <c r="AY377" s="106">
        <v>2304</v>
      </c>
      <c r="BD377" t="s">
        <v>186</v>
      </c>
      <c r="BE377" t="s">
        <v>4366</v>
      </c>
      <c r="BF377" t="s">
        <v>4747</v>
      </c>
      <c r="BH377" t="str">
        <f t="shared" si="84"/>
        <v>AV</v>
      </c>
      <c r="BJ377" t="e">
        <f t="shared" si="85"/>
        <v>#VALUE!</v>
      </c>
      <c r="BK377" s="130" t="s">
        <v>5289</v>
      </c>
      <c r="BL377" s="130" t="e">
        <v>#VALUE!</v>
      </c>
      <c r="BM377" s="131" t="s">
        <v>33</v>
      </c>
      <c r="BN377" s="131" t="e">
        <v>#VALUE!</v>
      </c>
      <c r="BO377" t="s">
        <v>5289</v>
      </c>
      <c r="BP377">
        <v>80</v>
      </c>
    </row>
    <row r="378" spans="1:68" ht="25.2" x14ac:dyDescent="0.3">
      <c r="A378" s="1"/>
      <c r="B378" s="47">
        <v>304</v>
      </c>
      <c r="C378" s="45">
        <v>1042862</v>
      </c>
      <c r="D378" s="40" t="s">
        <v>33</v>
      </c>
      <c r="E378" s="40"/>
      <c r="F378" s="31" t="s">
        <v>272</v>
      </c>
      <c r="G378" s="37" t="s">
        <v>47</v>
      </c>
      <c r="H378" s="70" t="s">
        <v>4779</v>
      </c>
      <c r="I378" s="148" t="s">
        <v>32</v>
      </c>
      <c r="J378" s="147" t="s">
        <v>33</v>
      </c>
      <c r="K378" s="148">
        <v>0</v>
      </c>
      <c r="L378" s="148" t="s">
        <v>32</v>
      </c>
      <c r="M378" s="147" t="s">
        <v>33</v>
      </c>
      <c r="N378" s="29" t="str">
        <f t="shared" si="74"/>
        <v/>
      </c>
      <c r="O378" s="29" t="str">
        <f t="shared" si="75"/>
        <v/>
      </c>
      <c r="P378" s="29" t="str">
        <f t="shared" si="76"/>
        <v/>
      </c>
      <c r="Q378" s="29" t="str">
        <f t="shared" si="77"/>
        <v/>
      </c>
      <c r="R378" s="29" t="str">
        <f t="shared" si="78"/>
        <v/>
      </c>
      <c r="S378" s="29" t="str">
        <f t="shared" si="79"/>
        <v/>
      </c>
      <c r="T378" s="29" t="str">
        <f t="shared" si="80"/>
        <v/>
      </c>
      <c r="U378" s="40" t="s">
        <v>33</v>
      </c>
      <c r="V378" s="40"/>
      <c r="W378" s="38" t="s">
        <v>3785</v>
      </c>
      <c r="X378" s="29" t="s">
        <v>158</v>
      </c>
      <c r="Y378" s="146">
        <v>7794</v>
      </c>
      <c r="Z378" s="33">
        <v>9976</v>
      </c>
      <c r="AA378" s="34">
        <f t="shared" si="82"/>
        <v>0.28000000000000003</v>
      </c>
      <c r="AB378" s="33" t="str">
        <f t="shared" si="81"/>
        <v>По запросу</v>
      </c>
      <c r="AC378" s="34">
        <f t="shared" si="83"/>
        <v>0.27995889145496544</v>
      </c>
      <c r="AD378" s="145">
        <f t="shared" si="73"/>
        <v>8313.3330000000005</v>
      </c>
      <c r="AE378" s="105">
        <v>6495</v>
      </c>
      <c r="AF378" s="34" t="s">
        <v>36</v>
      </c>
      <c r="AG378" s="34" t="s">
        <v>36</v>
      </c>
      <c r="AH378" s="34" t="s">
        <v>36</v>
      </c>
      <c r="AI378" s="29">
        <v>0.187</v>
      </c>
      <c r="AJ378" s="29">
        <v>1.0300000000000001E-3</v>
      </c>
      <c r="AK378" s="29">
        <v>4</v>
      </c>
      <c r="AL378" s="29">
        <v>0</v>
      </c>
      <c r="AM378" s="29" t="s">
        <v>28</v>
      </c>
      <c r="AN378" s="158" t="s">
        <v>28</v>
      </c>
      <c r="AO378" s="29" t="s">
        <v>28</v>
      </c>
      <c r="AP378" s="29">
        <v>4</v>
      </c>
      <c r="AQ378" s="29">
        <v>280</v>
      </c>
      <c r="AR378" s="29">
        <v>187</v>
      </c>
      <c r="AS378" s="29">
        <v>107</v>
      </c>
      <c r="AT378" s="29">
        <v>0.748</v>
      </c>
      <c r="AU378" s="144">
        <v>5.6030000000000003E-3</v>
      </c>
      <c r="AV378" s="36" t="s">
        <v>28</v>
      </c>
      <c r="AW378" s="102" t="s">
        <v>33</v>
      </c>
      <c r="AX378" s="129" t="s">
        <v>33</v>
      </c>
      <c r="AY378" s="106">
        <v>820</v>
      </c>
      <c r="BD378" t="s">
        <v>186</v>
      </c>
      <c r="BE378" t="s">
        <v>4366</v>
      </c>
      <c r="BF378" t="s">
        <v>4747</v>
      </c>
      <c r="BH378" t="str">
        <f t="shared" si="84"/>
        <v>AV</v>
      </c>
      <c r="BJ378" t="e">
        <f t="shared" si="85"/>
        <v>#VALUE!</v>
      </c>
      <c r="BK378" s="130" t="s">
        <v>5289</v>
      </c>
      <c r="BL378" s="130" t="e">
        <v>#VALUE!</v>
      </c>
      <c r="BM378" s="131" t="s">
        <v>33</v>
      </c>
      <c r="BN378" s="131" t="e">
        <v>#VALUE!</v>
      </c>
      <c r="BO378" t="s">
        <v>5289</v>
      </c>
      <c r="BP378">
        <v>28</v>
      </c>
    </row>
    <row r="379" spans="1:68" ht="25.2" x14ac:dyDescent="0.3">
      <c r="A379" s="1"/>
      <c r="B379" s="47">
        <v>305</v>
      </c>
      <c r="C379" s="45">
        <v>1042875</v>
      </c>
      <c r="D379" s="40" t="s">
        <v>33</v>
      </c>
      <c r="E379" s="40"/>
      <c r="F379" s="39" t="s">
        <v>273</v>
      </c>
      <c r="G379" s="29" t="s">
        <v>47</v>
      </c>
      <c r="H379" s="70" t="s">
        <v>4779</v>
      </c>
      <c r="I379" s="148" t="s">
        <v>32</v>
      </c>
      <c r="J379" s="147" t="s">
        <v>33</v>
      </c>
      <c r="K379" s="148">
        <v>0</v>
      </c>
      <c r="L379" s="148" t="s">
        <v>32</v>
      </c>
      <c r="M379" s="147" t="s">
        <v>33</v>
      </c>
      <c r="N379" s="29" t="str">
        <f t="shared" si="74"/>
        <v/>
      </c>
      <c r="O379" s="29" t="str">
        <f t="shared" si="75"/>
        <v/>
      </c>
      <c r="P379" s="29" t="str">
        <f t="shared" si="76"/>
        <v/>
      </c>
      <c r="Q379" s="29" t="str">
        <f t="shared" si="77"/>
        <v/>
      </c>
      <c r="R379" s="29" t="str">
        <f t="shared" si="78"/>
        <v/>
      </c>
      <c r="S379" s="29" t="str">
        <f t="shared" si="79"/>
        <v/>
      </c>
      <c r="T379" s="29" t="str">
        <f t="shared" si="80"/>
        <v/>
      </c>
      <c r="U379" s="40" t="s">
        <v>33</v>
      </c>
      <c r="V379" s="40"/>
      <c r="W379" s="38" t="s">
        <v>3785</v>
      </c>
      <c r="X379" s="29" t="s">
        <v>158</v>
      </c>
      <c r="Y379" s="146">
        <v>7794</v>
      </c>
      <c r="Z379" s="33">
        <v>9976</v>
      </c>
      <c r="AA379" s="34">
        <f t="shared" si="82"/>
        <v>0.28000000000000003</v>
      </c>
      <c r="AB379" s="33" t="str">
        <f t="shared" si="81"/>
        <v>По запросу</v>
      </c>
      <c r="AC379" s="34">
        <f t="shared" si="83"/>
        <v>0.27995889145496544</v>
      </c>
      <c r="AD379" s="145">
        <f t="shared" si="73"/>
        <v>8313.3330000000005</v>
      </c>
      <c r="AE379" s="105">
        <v>6495</v>
      </c>
      <c r="AF379" s="34" t="s">
        <v>36</v>
      </c>
      <c r="AG379" s="34" t="s">
        <v>36</v>
      </c>
      <c r="AH379" s="34" t="s">
        <v>36</v>
      </c>
      <c r="AI379" s="29">
        <v>0.214</v>
      </c>
      <c r="AJ379" s="29">
        <v>1.1529999999999999E-3</v>
      </c>
      <c r="AK379" s="29">
        <v>24</v>
      </c>
      <c r="AL379" s="29">
        <v>0</v>
      </c>
      <c r="AM379" s="29" t="s">
        <v>28</v>
      </c>
      <c r="AN379" s="158" t="s">
        <v>28</v>
      </c>
      <c r="AO379" s="29" t="s">
        <v>28</v>
      </c>
      <c r="AP379" s="29">
        <v>4</v>
      </c>
      <c r="AQ379" s="29">
        <v>280</v>
      </c>
      <c r="AR379" s="29">
        <v>187</v>
      </c>
      <c r="AS379" s="29">
        <v>107</v>
      </c>
      <c r="AT379" s="29">
        <v>0.85599999999999998</v>
      </c>
      <c r="AU379" s="144">
        <v>5.6030000000000003E-3</v>
      </c>
      <c r="AV379" s="36" t="s">
        <v>28</v>
      </c>
      <c r="AW379" s="102" t="s">
        <v>33</v>
      </c>
      <c r="AX379" s="129" t="s">
        <v>33</v>
      </c>
      <c r="AY379" s="106">
        <v>360</v>
      </c>
      <c r="BD379" t="s">
        <v>186</v>
      </c>
      <c r="BE379" t="s">
        <v>4364</v>
      </c>
      <c r="BF379" t="s">
        <v>4747</v>
      </c>
      <c r="BH379" t="str">
        <f t="shared" si="84"/>
        <v>AV</v>
      </c>
      <c r="BJ379" t="e">
        <f t="shared" si="85"/>
        <v>#VALUE!</v>
      </c>
      <c r="BK379" s="130" t="s">
        <v>5289</v>
      </c>
      <c r="BL379" s="130" t="e">
        <v>#VALUE!</v>
      </c>
      <c r="BM379" s="131" t="s">
        <v>33</v>
      </c>
      <c r="BN379" s="131" t="e">
        <v>#VALUE!</v>
      </c>
      <c r="BO379" t="s">
        <v>5289</v>
      </c>
      <c r="BP379">
        <v>36</v>
      </c>
    </row>
    <row r="380" spans="1:68" ht="25.2" x14ac:dyDescent="0.3">
      <c r="A380" s="1"/>
      <c r="B380" s="47">
        <v>306</v>
      </c>
      <c r="C380" s="45">
        <v>1042871</v>
      </c>
      <c r="D380" s="40" t="s">
        <v>33</v>
      </c>
      <c r="E380" s="40"/>
      <c r="F380" s="31" t="s">
        <v>274</v>
      </c>
      <c r="G380" s="29" t="s">
        <v>31</v>
      </c>
      <c r="H380" s="29"/>
      <c r="I380" s="148" t="s">
        <v>32</v>
      </c>
      <c r="J380" s="147" t="s">
        <v>33</v>
      </c>
      <c r="K380" s="148">
        <v>0</v>
      </c>
      <c r="L380" s="148" t="s">
        <v>32</v>
      </c>
      <c r="M380" s="147" t="s">
        <v>33</v>
      </c>
      <c r="N380" s="29" t="str">
        <f t="shared" si="74"/>
        <v/>
      </c>
      <c r="O380" s="29" t="str">
        <f t="shared" si="75"/>
        <v/>
      </c>
      <c r="P380" s="29" t="str">
        <f t="shared" si="76"/>
        <v/>
      </c>
      <c r="Q380" s="29" t="str">
        <f t="shared" si="77"/>
        <v/>
      </c>
      <c r="R380" s="29" t="str">
        <f t="shared" si="78"/>
        <v/>
      </c>
      <c r="S380" s="29" t="str">
        <f t="shared" si="79"/>
        <v/>
      </c>
      <c r="T380" s="29" t="str">
        <f t="shared" si="80"/>
        <v/>
      </c>
      <c r="U380" s="40" t="s">
        <v>33</v>
      </c>
      <c r="V380" s="40"/>
      <c r="W380" s="38" t="s">
        <v>3785</v>
      </c>
      <c r="X380" s="29" t="s">
        <v>158</v>
      </c>
      <c r="Y380" s="146">
        <v>12963</v>
      </c>
      <c r="Z380" s="33">
        <v>16592</v>
      </c>
      <c r="AA380" s="34">
        <f t="shared" ref="AA380:AA411" si="86">ROUND(Z380/Y380-1,3)</f>
        <v>0.28000000000000003</v>
      </c>
      <c r="AB380" s="33" t="str">
        <f t="shared" si="81"/>
        <v>По запросу</v>
      </c>
      <c r="AC380" s="34">
        <f t="shared" ref="AC380:AC411" si="87">(AD380-AE380)/AE380</f>
        <v>0.27995065956954401</v>
      </c>
      <c r="AD380" s="145">
        <f t="shared" si="73"/>
        <v>13826.666999999999</v>
      </c>
      <c r="AE380" s="105">
        <v>10802.5</v>
      </c>
      <c r="AF380" s="34" t="s">
        <v>36</v>
      </c>
      <c r="AG380" s="34" t="s">
        <v>36</v>
      </c>
      <c r="AH380" s="34" t="s">
        <v>36</v>
      </c>
      <c r="AI380" s="29">
        <v>0.30299999999999999</v>
      </c>
      <c r="AJ380" s="29">
        <v>1.067E-3</v>
      </c>
      <c r="AK380" s="29">
        <v>0</v>
      </c>
      <c r="AL380" s="29">
        <v>0</v>
      </c>
      <c r="AM380" s="29" t="s">
        <v>28</v>
      </c>
      <c r="AN380" s="44" t="s">
        <v>27</v>
      </c>
      <c r="AO380" s="29" t="s">
        <v>28</v>
      </c>
      <c r="AP380" s="29">
        <v>2</v>
      </c>
      <c r="AQ380" s="29">
        <v>280</v>
      </c>
      <c r="AR380" s="29">
        <v>187</v>
      </c>
      <c r="AS380" s="29">
        <v>107</v>
      </c>
      <c r="AT380" s="29">
        <v>0.60599999999999998</v>
      </c>
      <c r="AU380" s="144">
        <v>5.6030000000000003E-3</v>
      </c>
      <c r="AV380" s="36" t="s">
        <v>28</v>
      </c>
      <c r="AW380" s="102" t="s">
        <v>33</v>
      </c>
      <c r="AX380" s="129" t="s">
        <v>33</v>
      </c>
      <c r="AY380" s="106">
        <v>240</v>
      </c>
      <c r="BD380" t="s">
        <v>186</v>
      </c>
      <c r="BE380" t="s">
        <v>4364</v>
      </c>
      <c r="BF380" t="s">
        <v>4747</v>
      </c>
      <c r="BH380" t="str">
        <f t="shared" si="84"/>
        <v/>
      </c>
      <c r="BJ380" t="e">
        <f t="shared" si="85"/>
        <v>#VALUE!</v>
      </c>
      <c r="BK380" s="130" t="s">
        <v>5302</v>
      </c>
      <c r="BL380" s="130" t="e">
        <v>#VALUE!</v>
      </c>
      <c r="BM380" s="131" t="s">
        <v>33</v>
      </c>
      <c r="BN380" s="131" t="e">
        <v>#VALUE!</v>
      </c>
      <c r="BO380" t="e">
        <v>#N/A</v>
      </c>
      <c r="BP380">
        <v>12</v>
      </c>
    </row>
    <row r="381" spans="1:68" ht="25.2" x14ac:dyDescent="0.3">
      <c r="A381" s="1"/>
      <c r="B381" s="47">
        <v>307</v>
      </c>
      <c r="C381" s="45">
        <v>1042873</v>
      </c>
      <c r="D381" s="40" t="s">
        <v>33</v>
      </c>
      <c r="E381" s="40"/>
      <c r="F381" s="31" t="s">
        <v>275</v>
      </c>
      <c r="G381" s="37" t="s">
        <v>47</v>
      </c>
      <c r="H381" s="70" t="s">
        <v>4779</v>
      </c>
      <c r="I381" s="148" t="s">
        <v>32</v>
      </c>
      <c r="J381" s="147" t="s">
        <v>33</v>
      </c>
      <c r="K381" s="148">
        <v>0</v>
      </c>
      <c r="L381" s="148" t="s">
        <v>32</v>
      </c>
      <c r="M381" s="147" t="s">
        <v>33</v>
      </c>
      <c r="N381" s="29" t="str">
        <f t="shared" si="74"/>
        <v/>
      </c>
      <c r="O381" s="29" t="str">
        <f t="shared" si="75"/>
        <v/>
      </c>
      <c r="P381" s="29" t="str">
        <f t="shared" si="76"/>
        <v/>
      </c>
      <c r="Q381" s="29" t="str">
        <f t="shared" si="77"/>
        <v/>
      </c>
      <c r="R381" s="29" t="str">
        <f t="shared" si="78"/>
        <v/>
      </c>
      <c r="S381" s="29" t="str">
        <f t="shared" si="79"/>
        <v/>
      </c>
      <c r="T381" s="29" t="str">
        <f t="shared" si="80"/>
        <v/>
      </c>
      <c r="U381" s="40" t="s">
        <v>33</v>
      </c>
      <c r="V381" s="40"/>
      <c r="W381" s="38" t="s">
        <v>3785</v>
      </c>
      <c r="X381" s="29" t="s">
        <v>158</v>
      </c>
      <c r="Y381" s="146">
        <v>12963</v>
      </c>
      <c r="Z381" s="33">
        <v>16592</v>
      </c>
      <c r="AA381" s="34">
        <f t="shared" si="86"/>
        <v>0.28000000000000003</v>
      </c>
      <c r="AB381" s="33" t="str">
        <f t="shared" si="81"/>
        <v>По запросу</v>
      </c>
      <c r="AC381" s="34">
        <f t="shared" si="87"/>
        <v>0.27995065956954401</v>
      </c>
      <c r="AD381" s="145">
        <f t="shared" si="73"/>
        <v>13826.666999999999</v>
      </c>
      <c r="AE381" s="105">
        <v>10802.5</v>
      </c>
      <c r="AF381" s="34" t="s">
        <v>36</v>
      </c>
      <c r="AG381" s="34" t="s">
        <v>36</v>
      </c>
      <c r="AH381" s="34" t="s">
        <v>36</v>
      </c>
      <c r="AI381" s="29">
        <v>0.35</v>
      </c>
      <c r="AJ381" s="29">
        <v>5.4400000000000004E-3</v>
      </c>
      <c r="AK381" s="29">
        <v>24</v>
      </c>
      <c r="AL381" s="29">
        <v>0</v>
      </c>
      <c r="AM381" s="29" t="s">
        <v>28</v>
      </c>
      <c r="AN381" s="158" t="s">
        <v>28</v>
      </c>
      <c r="AO381" s="29" t="s">
        <v>28</v>
      </c>
      <c r="AP381" s="29">
        <v>2</v>
      </c>
      <c r="AQ381" s="29">
        <v>250</v>
      </c>
      <c r="AR381" s="29">
        <v>150</v>
      </c>
      <c r="AS381" s="29">
        <v>145</v>
      </c>
      <c r="AT381" s="29">
        <v>0.7</v>
      </c>
      <c r="AU381" s="144">
        <v>5.4380000000000001E-3</v>
      </c>
      <c r="AV381" s="36" t="s">
        <v>28</v>
      </c>
      <c r="AW381" s="102" t="s">
        <v>33</v>
      </c>
      <c r="AX381" s="129" t="s">
        <v>33</v>
      </c>
      <c r="AY381" s="106">
        <v>2642</v>
      </c>
      <c r="BD381" t="s">
        <v>186</v>
      </c>
      <c r="BE381" t="s">
        <v>4364</v>
      </c>
      <c r="BF381" t="s">
        <v>4747</v>
      </c>
      <c r="BH381" t="str">
        <f t="shared" si="84"/>
        <v>AV</v>
      </c>
      <c r="BJ381" t="e">
        <f t="shared" si="85"/>
        <v>#VALUE!</v>
      </c>
      <c r="BK381" s="130" t="s">
        <v>5289</v>
      </c>
      <c r="BL381" s="130" t="e">
        <v>#VALUE!</v>
      </c>
      <c r="BM381" s="131" t="s">
        <v>33</v>
      </c>
      <c r="BN381" s="131" t="e">
        <v>#VALUE!</v>
      </c>
      <c r="BO381" t="s">
        <v>5289</v>
      </c>
      <c r="BP381">
        <v>34</v>
      </c>
    </row>
    <row r="382" spans="1:68" ht="25.2" x14ac:dyDescent="0.3">
      <c r="A382" s="1"/>
      <c r="B382" s="47">
        <v>308</v>
      </c>
      <c r="C382" s="45">
        <v>1042870</v>
      </c>
      <c r="D382" s="40" t="s">
        <v>33</v>
      </c>
      <c r="E382" s="40"/>
      <c r="F382" s="31" t="s">
        <v>276</v>
      </c>
      <c r="G382" s="37" t="s">
        <v>47</v>
      </c>
      <c r="H382" s="70" t="s">
        <v>4779</v>
      </c>
      <c r="I382" s="148" t="s">
        <v>32</v>
      </c>
      <c r="J382" s="147" t="s">
        <v>33</v>
      </c>
      <c r="K382" s="148">
        <v>0</v>
      </c>
      <c r="L382" s="148" t="s">
        <v>32</v>
      </c>
      <c r="M382" s="147" t="s">
        <v>33</v>
      </c>
      <c r="N382" s="29" t="str">
        <f t="shared" si="74"/>
        <v/>
      </c>
      <c r="O382" s="29" t="str">
        <f t="shared" si="75"/>
        <v/>
      </c>
      <c r="P382" s="29" t="str">
        <f t="shared" si="76"/>
        <v/>
      </c>
      <c r="Q382" s="29" t="str">
        <f t="shared" si="77"/>
        <v/>
      </c>
      <c r="R382" s="29" t="str">
        <f t="shared" si="78"/>
        <v/>
      </c>
      <c r="S382" s="29" t="str">
        <f t="shared" si="79"/>
        <v/>
      </c>
      <c r="T382" s="29" t="str">
        <f t="shared" si="80"/>
        <v/>
      </c>
      <c r="U382" s="40" t="s">
        <v>33</v>
      </c>
      <c r="V382" s="40"/>
      <c r="W382" s="38" t="s">
        <v>3785</v>
      </c>
      <c r="X382" s="29" t="s">
        <v>158</v>
      </c>
      <c r="Y382" s="146">
        <v>12963</v>
      </c>
      <c r="Z382" s="33">
        <v>16592</v>
      </c>
      <c r="AA382" s="34">
        <f t="shared" si="86"/>
        <v>0.28000000000000003</v>
      </c>
      <c r="AB382" s="33" t="str">
        <f t="shared" si="81"/>
        <v>По запросу</v>
      </c>
      <c r="AC382" s="34">
        <f t="shared" si="87"/>
        <v>0.27995065956954401</v>
      </c>
      <c r="AD382" s="145">
        <f t="shared" si="73"/>
        <v>13826.666999999999</v>
      </c>
      <c r="AE382" s="105">
        <v>10802.5</v>
      </c>
      <c r="AF382" s="34" t="s">
        <v>36</v>
      </c>
      <c r="AG382" s="34" t="s">
        <v>36</v>
      </c>
      <c r="AH382" s="34" t="s">
        <v>36</v>
      </c>
      <c r="AI382" s="29">
        <v>0.34599999999999997</v>
      </c>
      <c r="AJ382" s="29">
        <v>2E-3</v>
      </c>
      <c r="AK382" s="29">
        <v>30</v>
      </c>
      <c r="AL382" s="29">
        <v>0</v>
      </c>
      <c r="AM382" s="29" t="s">
        <v>28</v>
      </c>
      <c r="AN382" s="158" t="s">
        <v>28</v>
      </c>
      <c r="AO382" s="29" t="s">
        <v>28</v>
      </c>
      <c r="AP382" s="29">
        <v>2</v>
      </c>
      <c r="AQ382" s="29">
        <v>280</v>
      </c>
      <c r="AR382" s="29">
        <v>187</v>
      </c>
      <c r="AS382" s="29">
        <v>107</v>
      </c>
      <c r="AT382" s="29">
        <v>0.69199999999999995</v>
      </c>
      <c r="AU382" s="144">
        <v>5.6030000000000003E-3</v>
      </c>
      <c r="AV382" s="36" t="s">
        <v>28</v>
      </c>
      <c r="AW382" s="102" t="s">
        <v>33</v>
      </c>
      <c r="AX382" s="129" t="s">
        <v>33</v>
      </c>
      <c r="AY382" s="106">
        <v>2516</v>
      </c>
      <c r="BD382" t="s">
        <v>186</v>
      </c>
      <c r="BE382" t="s">
        <v>4364</v>
      </c>
      <c r="BF382" t="s">
        <v>4747</v>
      </c>
      <c r="BH382" t="str">
        <f t="shared" si="84"/>
        <v>AV</v>
      </c>
      <c r="BJ382" t="e">
        <f t="shared" si="85"/>
        <v>#VALUE!</v>
      </c>
      <c r="BK382" s="130" t="s">
        <v>5289</v>
      </c>
      <c r="BL382" s="130" t="e">
        <v>#VALUE!</v>
      </c>
      <c r="BM382" s="131" t="s">
        <v>33</v>
      </c>
      <c r="BN382" s="131" t="e">
        <v>#VALUE!</v>
      </c>
      <c r="BO382" t="s">
        <v>5289</v>
      </c>
      <c r="BP382">
        <v>28</v>
      </c>
    </row>
    <row r="383" spans="1:68" ht="25.2" x14ac:dyDescent="0.3">
      <c r="A383" s="1"/>
      <c r="B383" s="47">
        <v>309</v>
      </c>
      <c r="C383" s="45">
        <v>1042869</v>
      </c>
      <c r="D383" s="40" t="s">
        <v>33</v>
      </c>
      <c r="E383" s="40"/>
      <c r="F383" s="31" t="s">
        <v>277</v>
      </c>
      <c r="G383" s="29" t="s">
        <v>31</v>
      </c>
      <c r="H383" s="29"/>
      <c r="I383" s="148" t="s">
        <v>32</v>
      </c>
      <c r="J383" s="147" t="s">
        <v>33</v>
      </c>
      <c r="K383" s="148">
        <v>0</v>
      </c>
      <c r="L383" s="148" t="s">
        <v>32</v>
      </c>
      <c r="M383" s="147" t="s">
        <v>33</v>
      </c>
      <c r="N383" s="29" t="str">
        <f t="shared" si="74"/>
        <v/>
      </c>
      <c r="O383" s="29" t="str">
        <f t="shared" si="75"/>
        <v/>
      </c>
      <c r="P383" s="29" t="str">
        <f t="shared" si="76"/>
        <v/>
      </c>
      <c r="Q383" s="29" t="str">
        <f t="shared" si="77"/>
        <v/>
      </c>
      <c r="R383" s="29" t="str">
        <f t="shared" si="78"/>
        <v/>
      </c>
      <c r="S383" s="29" t="str">
        <f t="shared" si="79"/>
        <v/>
      </c>
      <c r="T383" s="29" t="str">
        <f t="shared" si="80"/>
        <v/>
      </c>
      <c r="U383" s="40" t="s">
        <v>33</v>
      </c>
      <c r="V383" s="40"/>
      <c r="W383" s="38" t="s">
        <v>3785</v>
      </c>
      <c r="X383" s="29" t="s">
        <v>158</v>
      </c>
      <c r="Y383" s="146">
        <v>12963</v>
      </c>
      <c r="Z383" s="33">
        <v>16592</v>
      </c>
      <c r="AA383" s="34">
        <f t="shared" si="86"/>
        <v>0.28000000000000003</v>
      </c>
      <c r="AB383" s="33" t="str">
        <f t="shared" si="81"/>
        <v>По запросу</v>
      </c>
      <c r="AC383" s="34">
        <f t="shared" si="87"/>
        <v>0.27995065956954401</v>
      </c>
      <c r="AD383" s="145">
        <f t="shared" ref="AD383:AD446" si="88">ROUND(Z383/1.2,3)</f>
        <v>13826.666999999999</v>
      </c>
      <c r="AE383" s="105">
        <v>10802.5</v>
      </c>
      <c r="AF383" s="34" t="s">
        <v>36</v>
      </c>
      <c r="AG383" s="34" t="s">
        <v>36</v>
      </c>
      <c r="AH383" s="34" t="s">
        <v>36</v>
      </c>
      <c r="AI383" s="29">
        <v>0.308</v>
      </c>
      <c r="AJ383" s="29">
        <v>1.573E-3</v>
      </c>
      <c r="AK383" s="29">
        <v>0</v>
      </c>
      <c r="AL383" s="29">
        <v>0</v>
      </c>
      <c r="AM383" s="29" t="s">
        <v>28</v>
      </c>
      <c r="AN383" s="44" t="s">
        <v>27</v>
      </c>
      <c r="AO383" s="29" t="s">
        <v>28</v>
      </c>
      <c r="AP383" s="29">
        <v>2</v>
      </c>
      <c r="AQ383" s="29">
        <v>250</v>
      </c>
      <c r="AR383" s="29">
        <v>150</v>
      </c>
      <c r="AS383" s="29">
        <v>145</v>
      </c>
      <c r="AT383" s="29">
        <v>0.61599999999999999</v>
      </c>
      <c r="AU383" s="144">
        <v>5.4380000000000001E-3</v>
      </c>
      <c r="AV383" s="36" t="s">
        <v>28</v>
      </c>
      <c r="AW383" s="102" t="s">
        <v>33</v>
      </c>
      <c r="AX383" s="129" t="s">
        <v>33</v>
      </c>
      <c r="AY383" s="106">
        <v>174</v>
      </c>
      <c r="BD383" t="s">
        <v>186</v>
      </c>
      <c r="BE383" t="s">
        <v>4364</v>
      </c>
      <c r="BF383" t="s">
        <v>4747</v>
      </c>
      <c r="BH383" t="str">
        <f t="shared" si="84"/>
        <v/>
      </c>
      <c r="BJ383" t="e">
        <f t="shared" si="85"/>
        <v>#VALUE!</v>
      </c>
      <c r="BK383" s="130" t="s">
        <v>5302</v>
      </c>
      <c r="BL383" s="130" t="e">
        <v>#VALUE!</v>
      </c>
      <c r="BM383" s="131" t="s">
        <v>33</v>
      </c>
      <c r="BN383" s="131" t="e">
        <v>#VALUE!</v>
      </c>
      <c r="BO383" t="e">
        <v>#N/A</v>
      </c>
      <c r="BP383">
        <v>2</v>
      </c>
    </row>
    <row r="384" spans="1:68" ht="25.2" x14ac:dyDescent="0.3">
      <c r="A384" s="1"/>
      <c r="B384" s="47">
        <v>310</v>
      </c>
      <c r="C384" s="45">
        <v>1042872</v>
      </c>
      <c r="D384" s="40" t="s">
        <v>33</v>
      </c>
      <c r="E384" s="40"/>
      <c r="F384" s="31" t="s">
        <v>278</v>
      </c>
      <c r="G384" s="37" t="s">
        <v>47</v>
      </c>
      <c r="H384" s="70" t="s">
        <v>4779</v>
      </c>
      <c r="I384" s="148" t="s">
        <v>32</v>
      </c>
      <c r="J384" s="147" t="s">
        <v>33</v>
      </c>
      <c r="K384" s="148">
        <v>0</v>
      </c>
      <c r="L384" s="148" t="s">
        <v>32</v>
      </c>
      <c r="M384" s="147" t="s">
        <v>33</v>
      </c>
      <c r="N384" s="29" t="str">
        <f t="shared" si="74"/>
        <v/>
      </c>
      <c r="O384" s="29" t="str">
        <f t="shared" si="75"/>
        <v/>
      </c>
      <c r="P384" s="29" t="str">
        <f t="shared" si="76"/>
        <v/>
      </c>
      <c r="Q384" s="29" t="str">
        <f t="shared" si="77"/>
        <v/>
      </c>
      <c r="R384" s="29" t="str">
        <f t="shared" si="78"/>
        <v/>
      </c>
      <c r="S384" s="29" t="str">
        <f t="shared" si="79"/>
        <v/>
      </c>
      <c r="T384" s="29" t="str">
        <f t="shared" si="80"/>
        <v/>
      </c>
      <c r="U384" s="40" t="s">
        <v>33</v>
      </c>
      <c r="V384" s="40"/>
      <c r="W384" s="38" t="s">
        <v>3785</v>
      </c>
      <c r="X384" s="29" t="s">
        <v>158</v>
      </c>
      <c r="Y384" s="146">
        <v>12963</v>
      </c>
      <c r="Z384" s="33">
        <v>16592</v>
      </c>
      <c r="AA384" s="34">
        <f t="shared" si="86"/>
        <v>0.28000000000000003</v>
      </c>
      <c r="AB384" s="33" t="str">
        <f t="shared" si="81"/>
        <v>По запросу</v>
      </c>
      <c r="AC384" s="34">
        <f t="shared" si="87"/>
        <v>0.27995065956954401</v>
      </c>
      <c r="AD384" s="145">
        <f t="shared" si="88"/>
        <v>13826.666999999999</v>
      </c>
      <c r="AE384" s="105">
        <v>10802.5</v>
      </c>
      <c r="AF384" s="34" t="s">
        <v>36</v>
      </c>
      <c r="AG384" s="34" t="s">
        <v>36</v>
      </c>
      <c r="AH384" s="34" t="s">
        <v>36</v>
      </c>
      <c r="AI384" s="29">
        <v>0.35699999999999998</v>
      </c>
      <c r="AJ384" s="29">
        <v>1.3860000000000001E-3</v>
      </c>
      <c r="AK384" s="29">
        <v>0</v>
      </c>
      <c r="AL384" s="29">
        <v>0</v>
      </c>
      <c r="AM384" s="29" t="s">
        <v>28</v>
      </c>
      <c r="AN384" s="159" t="s">
        <v>27</v>
      </c>
      <c r="AO384" s="29" t="s">
        <v>28</v>
      </c>
      <c r="AP384" s="29">
        <v>2</v>
      </c>
      <c r="AQ384" s="29">
        <v>280</v>
      </c>
      <c r="AR384" s="29">
        <v>187</v>
      </c>
      <c r="AS384" s="29">
        <v>107</v>
      </c>
      <c r="AT384" s="29">
        <v>0.71399999999999997</v>
      </c>
      <c r="AU384" s="144">
        <v>5.6030000000000003E-3</v>
      </c>
      <c r="AV384" s="36" t="s">
        <v>28</v>
      </c>
      <c r="AW384" s="102" t="s">
        <v>33</v>
      </c>
      <c r="AX384" s="129" t="s">
        <v>33</v>
      </c>
      <c r="AY384" s="106">
        <v>1406</v>
      </c>
      <c r="BD384" t="s">
        <v>186</v>
      </c>
      <c r="BE384" t="s">
        <v>4364</v>
      </c>
      <c r="BF384" t="s">
        <v>4747</v>
      </c>
      <c r="BH384" t="str">
        <f t="shared" si="84"/>
        <v/>
      </c>
      <c r="BJ384" t="e">
        <f t="shared" si="85"/>
        <v>#VALUE!</v>
      </c>
      <c r="BK384" s="130" t="s">
        <v>5302</v>
      </c>
      <c r="BL384" s="130" t="e">
        <v>#VALUE!</v>
      </c>
      <c r="BM384" s="131" t="s">
        <v>33</v>
      </c>
      <c r="BN384" s="131" t="e">
        <v>#VALUE!</v>
      </c>
      <c r="BO384" t="s">
        <v>5289</v>
      </c>
      <c r="BP384">
        <v>8</v>
      </c>
    </row>
    <row r="385" spans="1:68" ht="25.2" x14ac:dyDescent="0.3">
      <c r="A385" s="1"/>
      <c r="B385" s="47">
        <v>311</v>
      </c>
      <c r="C385" s="45">
        <v>1042874</v>
      </c>
      <c r="D385" s="40" t="s">
        <v>33</v>
      </c>
      <c r="E385" s="40"/>
      <c r="F385" s="52" t="s">
        <v>279</v>
      </c>
      <c r="G385" s="29" t="s">
        <v>39</v>
      </c>
      <c r="H385" s="70" t="s">
        <v>4779</v>
      </c>
      <c r="I385" s="148" t="s">
        <v>32</v>
      </c>
      <c r="J385" s="147" t="s">
        <v>33</v>
      </c>
      <c r="K385" s="148">
        <v>0</v>
      </c>
      <c r="L385" s="148" t="s">
        <v>32</v>
      </c>
      <c r="M385" s="147" t="s">
        <v>33</v>
      </c>
      <c r="N385" s="29" t="str">
        <f t="shared" si="74"/>
        <v/>
      </c>
      <c r="O385" s="29" t="str">
        <f t="shared" si="75"/>
        <v/>
      </c>
      <c r="P385" s="29" t="str">
        <f t="shared" si="76"/>
        <v/>
      </c>
      <c r="Q385" s="29" t="str">
        <f t="shared" si="77"/>
        <v/>
      </c>
      <c r="R385" s="29" t="str">
        <f t="shared" si="78"/>
        <v/>
      </c>
      <c r="S385" s="29" t="str">
        <f t="shared" si="79"/>
        <v/>
      </c>
      <c r="T385" s="29" t="str">
        <f t="shared" si="80"/>
        <v/>
      </c>
      <c r="U385" s="40" t="s">
        <v>33</v>
      </c>
      <c r="V385" s="40"/>
      <c r="W385" s="38" t="s">
        <v>3785</v>
      </c>
      <c r="X385" s="29" t="s">
        <v>158</v>
      </c>
      <c r="Y385" s="146">
        <v>12963</v>
      </c>
      <c r="Z385" s="33">
        <v>16592</v>
      </c>
      <c r="AA385" s="34">
        <f t="shared" si="86"/>
        <v>0.28000000000000003</v>
      </c>
      <c r="AB385" s="33" t="str">
        <f t="shared" si="81"/>
        <v>По запросу</v>
      </c>
      <c r="AC385" s="34">
        <f t="shared" si="87"/>
        <v>0.27995065956954401</v>
      </c>
      <c r="AD385" s="145">
        <f t="shared" si="88"/>
        <v>13826.666999999999</v>
      </c>
      <c r="AE385" s="105">
        <v>10802.5</v>
      </c>
      <c r="AF385" s="34" t="s">
        <v>36</v>
      </c>
      <c r="AG385" s="34" t="s">
        <v>36</v>
      </c>
      <c r="AH385" s="34" t="s">
        <v>36</v>
      </c>
      <c r="AI385" s="29">
        <v>0.38700000000000001</v>
      </c>
      <c r="AJ385" s="29">
        <v>2.5409999999999999E-3</v>
      </c>
      <c r="AK385" s="29">
        <v>0</v>
      </c>
      <c r="AL385" s="29">
        <v>0</v>
      </c>
      <c r="AM385" s="29" t="s">
        <v>28</v>
      </c>
      <c r="AN385" s="159" t="s">
        <v>27</v>
      </c>
      <c r="AO385" s="29" t="s">
        <v>28</v>
      </c>
      <c r="AP385" s="29">
        <v>2</v>
      </c>
      <c r="AQ385" s="29">
        <v>246</v>
      </c>
      <c r="AR385" s="29">
        <v>142</v>
      </c>
      <c r="AS385" s="29">
        <v>156</v>
      </c>
      <c r="AT385" s="29">
        <v>0.77400000000000002</v>
      </c>
      <c r="AU385" s="144">
        <v>5.4489999999999999E-3</v>
      </c>
      <c r="AV385" s="36" t="s">
        <v>28</v>
      </c>
      <c r="AW385" s="102" t="s">
        <v>33</v>
      </c>
      <c r="AX385" s="129" t="s">
        <v>33</v>
      </c>
      <c r="AY385" s="106">
        <v>424</v>
      </c>
      <c r="BD385" t="s">
        <v>186</v>
      </c>
      <c r="BE385" t="s">
        <v>4364</v>
      </c>
      <c r="BF385" t="s">
        <v>4747</v>
      </c>
      <c r="BH385" t="str">
        <f t="shared" si="84"/>
        <v/>
      </c>
      <c r="BJ385" t="e">
        <f t="shared" si="85"/>
        <v>#VALUE!</v>
      </c>
      <c r="BK385" s="130" t="s">
        <v>5302</v>
      </c>
      <c r="BL385" s="130" t="e">
        <v>#VALUE!</v>
      </c>
      <c r="BM385" s="131" t="s">
        <v>33</v>
      </c>
      <c r="BN385" s="131" t="e">
        <v>#VALUE!</v>
      </c>
      <c r="BO385" t="s">
        <v>5289</v>
      </c>
      <c r="BP385">
        <v>13</v>
      </c>
    </row>
    <row r="386" spans="1:68" ht="25.2" x14ac:dyDescent="0.3">
      <c r="A386" s="1"/>
      <c r="B386" s="47">
        <v>312</v>
      </c>
      <c r="C386" s="45">
        <v>1042868</v>
      </c>
      <c r="D386" s="40" t="s">
        <v>33</v>
      </c>
      <c r="E386" s="40"/>
      <c r="F386" s="31" t="s">
        <v>280</v>
      </c>
      <c r="G386" s="37" t="s">
        <v>47</v>
      </c>
      <c r="H386" s="70" t="s">
        <v>4779</v>
      </c>
      <c r="I386" s="148" t="s">
        <v>32</v>
      </c>
      <c r="J386" s="147" t="s">
        <v>33</v>
      </c>
      <c r="K386" s="148">
        <v>0</v>
      </c>
      <c r="L386" s="148" t="s">
        <v>32</v>
      </c>
      <c r="M386" s="147" t="s">
        <v>33</v>
      </c>
      <c r="N386" s="29" t="str">
        <f t="shared" si="74"/>
        <v/>
      </c>
      <c r="O386" s="29" t="str">
        <f t="shared" si="75"/>
        <v/>
      </c>
      <c r="P386" s="29" t="str">
        <f t="shared" si="76"/>
        <v/>
      </c>
      <c r="Q386" s="29" t="str">
        <f t="shared" si="77"/>
        <v/>
      </c>
      <c r="R386" s="29" t="str">
        <f t="shared" si="78"/>
        <v/>
      </c>
      <c r="S386" s="29" t="str">
        <f t="shared" si="79"/>
        <v/>
      </c>
      <c r="T386" s="29" t="str">
        <f t="shared" si="80"/>
        <v/>
      </c>
      <c r="U386" s="40" t="s">
        <v>33</v>
      </c>
      <c r="V386" s="40"/>
      <c r="W386" s="38" t="s">
        <v>3785</v>
      </c>
      <c r="X386" s="29" t="s">
        <v>158</v>
      </c>
      <c r="Y386" s="146">
        <v>12963</v>
      </c>
      <c r="Z386" s="33">
        <v>16592</v>
      </c>
      <c r="AA386" s="34">
        <f t="shared" si="86"/>
        <v>0.28000000000000003</v>
      </c>
      <c r="AB386" s="33" t="str">
        <f t="shared" si="81"/>
        <v>По запросу</v>
      </c>
      <c r="AC386" s="34">
        <f t="shared" si="87"/>
        <v>0.27995065956954401</v>
      </c>
      <c r="AD386" s="145">
        <f t="shared" si="88"/>
        <v>13826.666999999999</v>
      </c>
      <c r="AE386" s="105">
        <v>10802.5</v>
      </c>
      <c r="AF386" s="34" t="s">
        <v>36</v>
      </c>
      <c r="AG386" s="34" t="s">
        <v>36</v>
      </c>
      <c r="AH386" s="34" t="s">
        <v>36</v>
      </c>
      <c r="AI386" s="29">
        <v>0.35199999999999998</v>
      </c>
      <c r="AJ386" s="29">
        <v>1.2099999999999999E-3</v>
      </c>
      <c r="AK386" s="29">
        <v>4</v>
      </c>
      <c r="AL386" s="29">
        <v>0</v>
      </c>
      <c r="AM386" s="29" t="s">
        <v>28</v>
      </c>
      <c r="AN386" s="158" t="s">
        <v>28</v>
      </c>
      <c r="AO386" s="29" t="s">
        <v>28</v>
      </c>
      <c r="AP386" s="29">
        <v>2</v>
      </c>
      <c r="AQ386" s="29">
        <v>280</v>
      </c>
      <c r="AR386" s="29">
        <v>187</v>
      </c>
      <c r="AS386" s="29">
        <v>107</v>
      </c>
      <c r="AT386" s="29">
        <v>0.70399999999999996</v>
      </c>
      <c r="AU386" s="144">
        <v>5.6030000000000003E-3</v>
      </c>
      <c r="AV386" s="36" t="s">
        <v>28</v>
      </c>
      <c r="AW386" s="102" t="s">
        <v>33</v>
      </c>
      <c r="AX386" s="129" t="s">
        <v>33</v>
      </c>
      <c r="AY386" s="106">
        <v>338</v>
      </c>
      <c r="BD386" t="s">
        <v>186</v>
      </c>
      <c r="BE386" t="s">
        <v>4364</v>
      </c>
      <c r="BF386" t="s">
        <v>4747</v>
      </c>
      <c r="BH386" t="str">
        <f t="shared" si="84"/>
        <v>AV</v>
      </c>
      <c r="BJ386" t="e">
        <f t="shared" si="85"/>
        <v>#VALUE!</v>
      </c>
      <c r="BK386" s="130" t="s">
        <v>5289</v>
      </c>
      <c r="BL386" s="130" t="e">
        <v>#VALUE!</v>
      </c>
      <c r="BM386" s="131" t="s">
        <v>33</v>
      </c>
      <c r="BN386" s="131" t="e">
        <v>#VALUE!</v>
      </c>
      <c r="BO386" t="s">
        <v>5289</v>
      </c>
      <c r="BP386">
        <v>8</v>
      </c>
    </row>
    <row r="387" spans="1:68" ht="25.2" x14ac:dyDescent="0.3">
      <c r="A387" s="1"/>
      <c r="B387" s="47">
        <v>313</v>
      </c>
      <c r="C387" s="45">
        <v>1085082</v>
      </c>
      <c r="D387" s="29"/>
      <c r="E387" s="29"/>
      <c r="F387" s="31" t="s">
        <v>281</v>
      </c>
      <c r="G387" s="37" t="s">
        <v>39</v>
      </c>
      <c r="H387" s="70" t="s">
        <v>4779</v>
      </c>
      <c r="I387" s="148" t="s">
        <v>32</v>
      </c>
      <c r="J387" s="147" t="s">
        <v>33</v>
      </c>
      <c r="K387" s="148">
        <v>0</v>
      </c>
      <c r="L387" s="148" t="s">
        <v>32</v>
      </c>
      <c r="M387" s="147">
        <v>42521</v>
      </c>
      <c r="N387" s="29" t="str">
        <f t="shared" si="74"/>
        <v/>
      </c>
      <c r="O387" s="29" t="str">
        <f t="shared" si="75"/>
        <v/>
      </c>
      <c r="P387" s="29" t="str">
        <f t="shared" si="76"/>
        <v/>
      </c>
      <c r="Q387" s="29" t="str">
        <f t="shared" si="77"/>
        <v/>
      </c>
      <c r="R387" s="29" t="str">
        <f t="shared" si="78"/>
        <v/>
      </c>
      <c r="S387" s="29" t="str">
        <f t="shared" si="79"/>
        <v/>
      </c>
      <c r="T387" s="29" t="str">
        <f t="shared" si="80"/>
        <v/>
      </c>
      <c r="U387" s="29"/>
      <c r="V387" s="29"/>
      <c r="W387" s="38" t="s">
        <v>3785</v>
      </c>
      <c r="X387" s="29" t="s">
        <v>158</v>
      </c>
      <c r="Y387" s="146">
        <v>29194</v>
      </c>
      <c r="Z387" s="33">
        <v>37368</v>
      </c>
      <c r="AA387" s="34">
        <f t="shared" si="86"/>
        <v>0.28000000000000003</v>
      </c>
      <c r="AB387" s="33" t="str">
        <f t="shared" si="81"/>
        <v>По запросу</v>
      </c>
      <c r="AC387" s="34">
        <f t="shared" si="87"/>
        <v>0.27998905638129834</v>
      </c>
      <c r="AD387" s="145">
        <f t="shared" si="88"/>
        <v>31140</v>
      </c>
      <c r="AE387" s="105">
        <v>24328.332999999999</v>
      </c>
      <c r="AF387" s="34" t="s">
        <v>36</v>
      </c>
      <c r="AG387" s="34" t="s">
        <v>36</v>
      </c>
      <c r="AH387" s="34" t="s">
        <v>36</v>
      </c>
      <c r="AI387" s="29">
        <v>0.56799999999999995</v>
      </c>
      <c r="AJ387" s="29">
        <v>3.1199999999999999E-3</v>
      </c>
      <c r="AK387" s="29">
        <v>6</v>
      </c>
      <c r="AL387" s="29">
        <v>0</v>
      </c>
      <c r="AM387" s="29" t="s">
        <v>28</v>
      </c>
      <c r="AN387" s="158" t="s">
        <v>28</v>
      </c>
      <c r="AO387" s="29" t="s">
        <v>28</v>
      </c>
      <c r="AP387" s="29">
        <v>4</v>
      </c>
      <c r="AQ387" s="29">
        <v>298</v>
      </c>
      <c r="AR387" s="29">
        <v>254</v>
      </c>
      <c r="AS387" s="29">
        <v>254</v>
      </c>
      <c r="AT387" s="29">
        <v>2.2719999999999998</v>
      </c>
      <c r="AU387" s="144">
        <v>1.9226E-2</v>
      </c>
      <c r="AV387" s="36" t="s">
        <v>28</v>
      </c>
      <c r="AW387" s="102">
        <v>42521</v>
      </c>
      <c r="AX387" s="129" t="s">
        <v>33</v>
      </c>
      <c r="AY387" s="106">
        <v>270</v>
      </c>
      <c r="BD387" t="s">
        <v>4365</v>
      </c>
      <c r="BE387" t="s">
        <v>4346</v>
      </c>
      <c r="BF387" t="s">
        <v>4748</v>
      </c>
      <c r="BH387" t="str">
        <f t="shared" si="84"/>
        <v>AV</v>
      </c>
      <c r="BJ387" t="e">
        <f t="shared" si="85"/>
        <v>#VALUE!</v>
      </c>
      <c r="BK387" s="130" t="s">
        <v>5289</v>
      </c>
      <c r="BL387" s="130" t="e">
        <v>#VALUE!</v>
      </c>
      <c r="BM387" s="131" t="s">
        <v>33</v>
      </c>
      <c r="BN387" s="131" t="e">
        <v>#VALUE!</v>
      </c>
      <c r="BO387" t="s">
        <v>5289</v>
      </c>
      <c r="BP387">
        <v>14</v>
      </c>
    </row>
    <row r="388" spans="1:68" ht="25.2" x14ac:dyDescent="0.3">
      <c r="A388" s="1"/>
      <c r="B388" s="47">
        <v>314</v>
      </c>
      <c r="C388" s="45">
        <v>1085083</v>
      </c>
      <c r="D388" s="29"/>
      <c r="E388" s="29"/>
      <c r="F388" s="52" t="s">
        <v>282</v>
      </c>
      <c r="G388" s="29" t="s">
        <v>31</v>
      </c>
      <c r="H388" s="148"/>
      <c r="I388" s="148" t="s">
        <v>32</v>
      </c>
      <c r="J388" s="147" t="s">
        <v>33</v>
      </c>
      <c r="K388" s="148">
        <v>0</v>
      </c>
      <c r="L388" s="148" t="s">
        <v>32</v>
      </c>
      <c r="M388" s="147">
        <v>42521</v>
      </c>
      <c r="N388" s="29" t="str">
        <f t="shared" si="74"/>
        <v/>
      </c>
      <c r="O388" s="29" t="str">
        <f t="shared" si="75"/>
        <v/>
      </c>
      <c r="P388" s="29" t="str">
        <f t="shared" si="76"/>
        <v/>
      </c>
      <c r="Q388" s="29" t="str">
        <f t="shared" si="77"/>
        <v/>
      </c>
      <c r="R388" s="29" t="str">
        <f t="shared" si="78"/>
        <v/>
      </c>
      <c r="S388" s="29" t="str">
        <f t="shared" si="79"/>
        <v/>
      </c>
      <c r="T388" s="29" t="str">
        <f t="shared" si="80"/>
        <v/>
      </c>
      <c r="U388" s="29"/>
      <c r="V388" s="29"/>
      <c r="W388" s="38" t="s">
        <v>3785</v>
      </c>
      <c r="X388" s="29" t="s">
        <v>158</v>
      </c>
      <c r="Y388" s="146">
        <v>29194</v>
      </c>
      <c r="Z388" s="33">
        <v>37368</v>
      </c>
      <c r="AA388" s="34">
        <f t="shared" si="86"/>
        <v>0.28000000000000003</v>
      </c>
      <c r="AB388" s="33" t="str">
        <f t="shared" si="81"/>
        <v>По запросу</v>
      </c>
      <c r="AC388" s="34">
        <f t="shared" si="87"/>
        <v>0.27998905638129834</v>
      </c>
      <c r="AD388" s="145">
        <f t="shared" si="88"/>
        <v>31140</v>
      </c>
      <c r="AE388" s="105">
        <v>24328.332999999999</v>
      </c>
      <c r="AF388" s="34" t="s">
        <v>36</v>
      </c>
      <c r="AG388" s="34" t="s">
        <v>36</v>
      </c>
      <c r="AH388" s="34" t="s">
        <v>36</v>
      </c>
      <c r="AI388" s="29">
        <v>0.51</v>
      </c>
      <c r="AJ388" s="29">
        <v>2.7499999999999998E-3</v>
      </c>
      <c r="AK388" s="29">
        <v>0</v>
      </c>
      <c r="AL388" s="29">
        <v>0</v>
      </c>
      <c r="AM388" s="29" t="s">
        <v>28</v>
      </c>
      <c r="AN388" s="44" t="s">
        <v>27</v>
      </c>
      <c r="AO388" s="29" t="s">
        <v>28</v>
      </c>
      <c r="AP388" s="29">
        <v>4</v>
      </c>
      <c r="AQ388" s="29">
        <v>287</v>
      </c>
      <c r="AR388" s="29">
        <v>254</v>
      </c>
      <c r="AS388" s="29">
        <v>254</v>
      </c>
      <c r="AT388" s="29">
        <v>2.04</v>
      </c>
      <c r="AU388" s="144">
        <v>1.8516000000000001E-2</v>
      </c>
      <c r="AV388" s="36" t="s">
        <v>28</v>
      </c>
      <c r="AW388" s="102">
        <v>42521</v>
      </c>
      <c r="AX388" s="129" t="s">
        <v>33</v>
      </c>
      <c r="AY388" s="106">
        <v>132</v>
      </c>
      <c r="BD388" t="s">
        <v>4365</v>
      </c>
      <c r="BE388" t="s">
        <v>4346</v>
      </c>
      <c r="BF388" t="s">
        <v>4748</v>
      </c>
      <c r="BH388" t="str">
        <f t="shared" si="84"/>
        <v/>
      </c>
      <c r="BJ388" t="e">
        <f t="shared" si="85"/>
        <v>#VALUE!</v>
      </c>
      <c r="BK388" s="130" t="s">
        <v>5302</v>
      </c>
      <c r="BL388" s="130" t="e">
        <v>#VALUE!</v>
      </c>
      <c r="BM388" s="131" t="s">
        <v>33</v>
      </c>
      <c r="BN388" s="131" t="e">
        <v>#VALUE!</v>
      </c>
      <c r="BO388" t="e">
        <v>#N/A</v>
      </c>
      <c r="BP388">
        <v>0</v>
      </c>
    </row>
    <row r="389" spans="1:68" ht="25.2" x14ac:dyDescent="0.3">
      <c r="A389" s="1"/>
      <c r="B389" s="47">
        <v>315</v>
      </c>
      <c r="C389" s="45">
        <v>1087875</v>
      </c>
      <c r="D389" s="29"/>
      <c r="E389" s="29"/>
      <c r="F389" s="31" t="s">
        <v>283</v>
      </c>
      <c r="G389" s="37" t="s">
        <v>92</v>
      </c>
      <c r="H389" s="44"/>
      <c r="I389" s="148" t="s">
        <v>32</v>
      </c>
      <c r="J389" s="147" t="s">
        <v>33</v>
      </c>
      <c r="K389" s="147">
        <v>45016</v>
      </c>
      <c r="L389" s="148" t="s">
        <v>32</v>
      </c>
      <c r="M389" s="147" t="s">
        <v>33</v>
      </c>
      <c r="N389" s="29" t="str">
        <f t="shared" si="74"/>
        <v/>
      </c>
      <c r="O389" s="29" t="str">
        <f t="shared" si="75"/>
        <v/>
      </c>
      <c r="P389" s="29" t="str">
        <f t="shared" si="76"/>
        <v/>
      </c>
      <c r="Q389" s="29" t="str">
        <f t="shared" si="77"/>
        <v/>
      </c>
      <c r="R389" s="29" t="str">
        <f t="shared" si="78"/>
        <v/>
      </c>
      <c r="S389" s="29" t="str">
        <f t="shared" si="79"/>
        <v/>
      </c>
      <c r="T389" s="29" t="str">
        <f t="shared" si="80"/>
        <v/>
      </c>
      <c r="U389" s="29"/>
      <c r="V389" s="29"/>
      <c r="W389" s="30" t="s">
        <v>157</v>
      </c>
      <c r="X389" s="29" t="s">
        <v>158</v>
      </c>
      <c r="Y389" s="146">
        <v>460.33</v>
      </c>
      <c r="Z389" s="33">
        <v>589</v>
      </c>
      <c r="AA389" s="34">
        <f t="shared" si="86"/>
        <v>0.28000000000000003</v>
      </c>
      <c r="AB389" s="33">
        <f t="shared" si="81"/>
        <v>589</v>
      </c>
      <c r="AC389" s="34">
        <f t="shared" si="87"/>
        <v>0.27951711121770145</v>
      </c>
      <c r="AD389" s="145">
        <f t="shared" si="88"/>
        <v>490.83300000000003</v>
      </c>
      <c r="AE389" s="105">
        <v>383.608</v>
      </c>
      <c r="AF389" s="34" t="s">
        <v>36</v>
      </c>
      <c r="AG389" s="34" t="s">
        <v>36</v>
      </c>
      <c r="AH389" s="34" t="s">
        <v>36</v>
      </c>
      <c r="AI389" s="29">
        <v>4.4999999999999998E-2</v>
      </c>
      <c r="AJ389" s="29">
        <v>4.6999999999999997E-5</v>
      </c>
      <c r="AK389" s="29">
        <v>0</v>
      </c>
      <c r="AL389" s="29">
        <v>0</v>
      </c>
      <c r="AM389" s="29" t="s">
        <v>28</v>
      </c>
      <c r="AN389" s="44" t="s">
        <v>27</v>
      </c>
      <c r="AO389" s="29" t="s">
        <v>28</v>
      </c>
      <c r="AP389" s="29">
        <v>100</v>
      </c>
      <c r="AQ389" s="29">
        <v>277</v>
      </c>
      <c r="AR389" s="29">
        <v>179</v>
      </c>
      <c r="AS389" s="29">
        <v>95</v>
      </c>
      <c r="AT389" s="29">
        <v>4.5</v>
      </c>
      <c r="AU389" s="144">
        <v>4.7099999999999998E-3</v>
      </c>
      <c r="AV389" s="36" t="s">
        <v>28</v>
      </c>
      <c r="AW389" s="102">
        <v>43426</v>
      </c>
      <c r="AX389" s="129" t="s">
        <v>33</v>
      </c>
      <c r="AY389" s="106">
        <v>2100</v>
      </c>
      <c r="BD389" t="s">
        <v>108</v>
      </c>
      <c r="BE389" t="s">
        <v>4368</v>
      </c>
      <c r="BF389" t="s">
        <v>4740</v>
      </c>
      <c r="BH389" t="str">
        <f t="shared" si="84"/>
        <v/>
      </c>
      <c r="BJ389" t="str">
        <f t="shared" si="85"/>
        <v>OK</v>
      </c>
      <c r="BK389" s="130" t="s">
        <v>5302</v>
      </c>
      <c r="BL389" s="130" t="e">
        <v>#VALUE!</v>
      </c>
      <c r="BM389" s="131" t="s">
        <v>33</v>
      </c>
      <c r="BN389" s="131" t="e">
        <v>#VALUE!</v>
      </c>
      <c r="BO389" t="e">
        <v>#N/A</v>
      </c>
      <c r="BP389">
        <v>0</v>
      </c>
    </row>
    <row r="390" spans="1:68" ht="37.799999999999997" x14ac:dyDescent="0.3">
      <c r="A390" s="1"/>
      <c r="B390" s="47">
        <v>316</v>
      </c>
      <c r="C390" s="45">
        <v>1023003</v>
      </c>
      <c r="D390" s="29">
        <v>1033435</v>
      </c>
      <c r="E390" s="29"/>
      <c r="F390" s="31" t="s">
        <v>284</v>
      </c>
      <c r="G390" s="37" t="s">
        <v>42</v>
      </c>
      <c r="H390" s="70" t="s">
        <v>62</v>
      </c>
      <c r="I390" s="148" t="s">
        <v>32</v>
      </c>
      <c r="J390" s="147" t="s">
        <v>33</v>
      </c>
      <c r="K390" s="148">
        <v>0</v>
      </c>
      <c r="L390" s="148" t="s">
        <v>32</v>
      </c>
      <c r="M390" s="147" t="s">
        <v>33</v>
      </c>
      <c r="N390" s="29">
        <f t="shared" ref="N390:N453" si="89">IFERROR(MID($D390,1,7)+0,"")</f>
        <v>1033435</v>
      </c>
      <c r="O390" s="29" t="str">
        <f t="shared" ref="O390:O453" si="90">IFERROR(MID($D390,10,7)+0,"")</f>
        <v/>
      </c>
      <c r="P390" s="29" t="str">
        <f t="shared" ref="P390:P453" si="91">IFERROR(MID($D390,19,7)+0,"")</f>
        <v/>
      </c>
      <c r="Q390" s="29">
        <f t="shared" ref="Q390:Q453" si="92">IF(IFERROR(MID($U390,1,7)+0,"")&lt;1130000,"",IFERROR(MID($U390,1,7)+0,""))</f>
        <v>1135751</v>
      </c>
      <c r="R390" s="29">
        <f t="shared" ref="R390:R453" si="93">IF(IFERROR(MID($U390,10,7)+0,"")&lt;1130000,"",IFERROR(MID($U390,10,7)+0,""))</f>
        <v>1136006</v>
      </c>
      <c r="S390" s="29" t="str">
        <f t="shared" ref="S390:S453" si="94">IF(IFERROR(MID($U390,19,7)+0,"")&lt;1130000,"",IFERROR(MID($U390,19,7)+0,""))</f>
        <v/>
      </c>
      <c r="T390" s="29" t="str">
        <f t="shared" ref="T390:T453" si="95">IF(Q390="","",IF(R390="",Q390,Q390&amp;", "&amp;R390))</f>
        <v>1135751, 1136006</v>
      </c>
      <c r="U390" s="37" t="s">
        <v>5260</v>
      </c>
      <c r="V390" s="37"/>
      <c r="W390" s="30" t="s">
        <v>157</v>
      </c>
      <c r="X390" s="29" t="s">
        <v>158</v>
      </c>
      <c r="Y390" s="146">
        <v>520</v>
      </c>
      <c r="Z390" s="33">
        <v>666</v>
      </c>
      <c r="AA390" s="34">
        <f t="shared" si="86"/>
        <v>0.28100000000000003</v>
      </c>
      <c r="AB390" s="33">
        <f t="shared" ref="AB390:AB453" si="96">IF(OR(W390="VLD MLC components",W390="VLD MLC pipes",W390="VLD PEX components",W390="VLD PEX pipes",W390="VLD PHC components",W390="VLD PHC pipes"),"По запросу",Z390)</f>
        <v>666</v>
      </c>
      <c r="AC390" s="34">
        <f t="shared" si="87"/>
        <v>0.28077021597708912</v>
      </c>
      <c r="AD390" s="145">
        <f t="shared" si="88"/>
        <v>555</v>
      </c>
      <c r="AE390" s="105">
        <v>433.33300000000003</v>
      </c>
      <c r="AF390" s="34" t="s">
        <v>36</v>
      </c>
      <c r="AG390" s="34" t="s">
        <v>36</v>
      </c>
      <c r="AH390" s="34" t="s">
        <v>36</v>
      </c>
      <c r="AI390" s="29">
        <v>5.1999999999999998E-2</v>
      </c>
      <c r="AJ390" s="29">
        <v>3.4E-5</v>
      </c>
      <c r="AK390" s="29">
        <v>4000</v>
      </c>
      <c r="AL390" s="29">
        <v>4000</v>
      </c>
      <c r="AM390" s="29" t="s">
        <v>28</v>
      </c>
      <c r="AN390" s="158" t="s">
        <v>28</v>
      </c>
      <c r="AO390" s="29" t="s">
        <v>28</v>
      </c>
      <c r="AP390" s="29">
        <v>100</v>
      </c>
      <c r="AQ390" s="29">
        <v>277</v>
      </c>
      <c r="AR390" s="29">
        <v>179</v>
      </c>
      <c r="AS390" s="29">
        <v>95</v>
      </c>
      <c r="AT390" s="29">
        <v>5.2</v>
      </c>
      <c r="AU390" s="144">
        <v>4.7099999999999998E-3</v>
      </c>
      <c r="AV390" s="36" t="s">
        <v>28</v>
      </c>
      <c r="AW390" s="102">
        <v>42846</v>
      </c>
      <c r="AX390" s="129" t="s">
        <v>33</v>
      </c>
      <c r="AY390" s="106">
        <v>945464</v>
      </c>
      <c r="BD390" t="s">
        <v>108</v>
      </c>
      <c r="BE390" t="s">
        <v>4368</v>
      </c>
      <c r="BF390" t="s">
        <v>4740</v>
      </c>
      <c r="BH390" t="str">
        <f t="shared" si="84"/>
        <v>AV</v>
      </c>
      <c r="BJ390" t="str">
        <f t="shared" si="85"/>
        <v>OK</v>
      </c>
      <c r="BK390" s="130">
        <v>666</v>
      </c>
      <c r="BL390" s="130" t="s">
        <v>37</v>
      </c>
      <c r="BM390" s="131">
        <v>666</v>
      </c>
      <c r="BN390" s="131" t="s">
        <v>37</v>
      </c>
      <c r="BO390">
        <v>666</v>
      </c>
      <c r="BP390">
        <v>53274</v>
      </c>
    </row>
    <row r="391" spans="1:68" ht="25.2" x14ac:dyDescent="0.3">
      <c r="A391" s="1"/>
      <c r="B391" s="47">
        <v>317</v>
      </c>
      <c r="C391" s="45">
        <v>1033435</v>
      </c>
      <c r="D391" s="40">
        <v>1008738</v>
      </c>
      <c r="E391" s="40"/>
      <c r="F391" s="31" t="s">
        <v>3790</v>
      </c>
      <c r="G391" s="29" t="s">
        <v>31</v>
      </c>
      <c r="H391" s="70"/>
      <c r="I391" s="148" t="e">
        <v>#N/A</v>
      </c>
      <c r="J391" s="147" t="s">
        <v>33</v>
      </c>
      <c r="K391" s="148">
        <v>0</v>
      </c>
      <c r="L391" s="148" t="s">
        <v>32</v>
      </c>
      <c r="M391" s="147" t="s">
        <v>33</v>
      </c>
      <c r="N391" s="29">
        <f t="shared" si="89"/>
        <v>1008738</v>
      </c>
      <c r="O391" s="29" t="str">
        <f t="shared" si="90"/>
        <v/>
      </c>
      <c r="P391" s="29" t="str">
        <f t="shared" si="91"/>
        <v/>
      </c>
      <c r="Q391" s="29" t="str">
        <f t="shared" si="92"/>
        <v/>
      </c>
      <c r="R391" s="29" t="str">
        <f t="shared" si="93"/>
        <v/>
      </c>
      <c r="S391" s="29" t="str">
        <f t="shared" si="94"/>
        <v/>
      </c>
      <c r="T391" s="29" t="str">
        <f t="shared" si="95"/>
        <v/>
      </c>
      <c r="U391" s="37"/>
      <c r="V391" s="37"/>
      <c r="W391" s="30" t="s">
        <v>157</v>
      </c>
      <c r="X391" s="29" t="s">
        <v>158</v>
      </c>
      <c r="Y391" s="146">
        <v>520</v>
      </c>
      <c r="Z391" s="33">
        <v>666</v>
      </c>
      <c r="AA391" s="34">
        <f t="shared" si="86"/>
        <v>0.28100000000000003</v>
      </c>
      <c r="AB391" s="33">
        <f t="shared" si="96"/>
        <v>666</v>
      </c>
      <c r="AC391" s="34">
        <f t="shared" si="87"/>
        <v>0.28077021597708912</v>
      </c>
      <c r="AD391" s="145">
        <f t="shared" si="88"/>
        <v>555</v>
      </c>
      <c r="AE391" s="105">
        <v>433.33300000000003</v>
      </c>
      <c r="AF391" s="34" t="s">
        <v>36</v>
      </c>
      <c r="AG391" s="34" t="s">
        <v>36</v>
      </c>
      <c r="AH391" s="34" t="s">
        <v>36</v>
      </c>
      <c r="AI391" s="29">
        <v>3.7999999999999999E-2</v>
      </c>
      <c r="AJ391" s="29">
        <v>3.3000000000000003E-5</v>
      </c>
      <c r="AK391" s="29">
        <v>0</v>
      </c>
      <c r="AL391" s="29">
        <v>0</v>
      </c>
      <c r="AM391" s="158" t="s">
        <v>28</v>
      </c>
      <c r="AN391" s="44" t="s">
        <v>27</v>
      </c>
      <c r="AO391" s="158" t="s">
        <v>28</v>
      </c>
      <c r="AP391" s="29">
        <v>100</v>
      </c>
      <c r="AQ391" s="29">
        <v>185</v>
      </c>
      <c r="AR391" s="29">
        <v>185</v>
      </c>
      <c r="AS391" s="29">
        <v>92</v>
      </c>
      <c r="AT391" s="29">
        <v>3.8</v>
      </c>
      <c r="AU391" s="172">
        <v>3.1489999999999999E-3</v>
      </c>
      <c r="AV391" s="36" t="s">
        <v>33</v>
      </c>
      <c r="AW391" s="102" t="s">
        <v>33</v>
      </c>
      <c r="AX391" s="129" t="s">
        <v>33</v>
      </c>
      <c r="AY391" s="106">
        <v>84800</v>
      </c>
      <c r="BD391" t="s">
        <v>108</v>
      </c>
      <c r="BE391" t="s">
        <v>4368</v>
      </c>
      <c r="BF391" t="s">
        <v>4740</v>
      </c>
      <c r="BH391" t="str">
        <f t="shared" si="84"/>
        <v/>
      </c>
      <c r="BJ391" t="str">
        <f t="shared" si="85"/>
        <v>OK</v>
      </c>
      <c r="BK391" s="130" t="s">
        <v>5302</v>
      </c>
      <c r="BL391" s="130" t="e">
        <v>#VALUE!</v>
      </c>
      <c r="BM391" s="131" t="s">
        <v>33</v>
      </c>
      <c r="BN391" s="131" t="e">
        <v>#VALUE!</v>
      </c>
      <c r="BO391" t="e">
        <v>#N/A</v>
      </c>
      <c r="BP391">
        <v>200</v>
      </c>
    </row>
    <row r="392" spans="1:68" ht="37.799999999999997" x14ac:dyDescent="0.3">
      <c r="A392" s="1"/>
      <c r="B392" s="47">
        <v>318</v>
      </c>
      <c r="C392" s="45">
        <v>1023004</v>
      </c>
      <c r="D392" s="40" t="s">
        <v>33</v>
      </c>
      <c r="E392" s="40"/>
      <c r="F392" s="31" t="s">
        <v>285</v>
      </c>
      <c r="G392" s="29" t="s">
        <v>47</v>
      </c>
      <c r="H392" s="70" t="s">
        <v>62</v>
      </c>
      <c r="I392" s="148" t="s">
        <v>32</v>
      </c>
      <c r="J392" s="147" t="s">
        <v>33</v>
      </c>
      <c r="K392" s="148">
        <v>0</v>
      </c>
      <c r="L392" s="148" t="s">
        <v>32</v>
      </c>
      <c r="M392" s="147" t="s">
        <v>33</v>
      </c>
      <c r="N392" s="29" t="str">
        <f t="shared" si="89"/>
        <v/>
      </c>
      <c r="O392" s="29" t="str">
        <f t="shared" si="90"/>
        <v/>
      </c>
      <c r="P392" s="29" t="str">
        <f t="shared" si="91"/>
        <v/>
      </c>
      <c r="Q392" s="29">
        <f t="shared" si="92"/>
        <v>1135752</v>
      </c>
      <c r="R392" s="29">
        <f t="shared" si="93"/>
        <v>1136007</v>
      </c>
      <c r="S392" s="29" t="str">
        <f t="shared" si="94"/>
        <v/>
      </c>
      <c r="T392" s="29" t="str">
        <f t="shared" si="95"/>
        <v>1135752, 1136007</v>
      </c>
      <c r="U392" s="37" t="s">
        <v>5261</v>
      </c>
      <c r="V392" s="37"/>
      <c r="W392" s="38" t="s">
        <v>157</v>
      </c>
      <c r="X392" s="29" t="s">
        <v>158</v>
      </c>
      <c r="Y392" s="146">
        <v>697</v>
      </c>
      <c r="Z392" s="33">
        <v>893</v>
      </c>
      <c r="AA392" s="34">
        <f t="shared" si="86"/>
        <v>0.28100000000000003</v>
      </c>
      <c r="AB392" s="33">
        <f t="shared" si="96"/>
        <v>893</v>
      </c>
      <c r="AC392" s="34">
        <f t="shared" si="87"/>
        <v>0.28120647415005701</v>
      </c>
      <c r="AD392" s="145">
        <f t="shared" si="88"/>
        <v>744.16700000000003</v>
      </c>
      <c r="AE392" s="105">
        <v>580.83299999999997</v>
      </c>
      <c r="AF392" s="34" t="s">
        <v>36</v>
      </c>
      <c r="AG392" s="34" t="s">
        <v>36</v>
      </c>
      <c r="AH392" s="34" t="s">
        <v>36</v>
      </c>
      <c r="AI392" s="29">
        <v>8.7999999999999995E-2</v>
      </c>
      <c r="AJ392" s="29">
        <v>6.7000000000000002E-5</v>
      </c>
      <c r="AK392" s="29">
        <v>600</v>
      </c>
      <c r="AL392" s="29">
        <v>600</v>
      </c>
      <c r="AM392" s="29" t="s">
        <v>28</v>
      </c>
      <c r="AN392" s="158" t="s">
        <v>28</v>
      </c>
      <c r="AO392" s="29" t="s">
        <v>28</v>
      </c>
      <c r="AP392" s="29">
        <v>80</v>
      </c>
      <c r="AQ392" s="29">
        <v>277</v>
      </c>
      <c r="AR392" s="29">
        <v>179</v>
      </c>
      <c r="AS392" s="29">
        <v>95</v>
      </c>
      <c r="AT392" s="29">
        <v>7.04</v>
      </c>
      <c r="AU392" s="144">
        <v>4.7099999999999998E-3</v>
      </c>
      <c r="AV392" s="36" t="s">
        <v>28</v>
      </c>
      <c r="AW392" s="102" t="s">
        <v>33</v>
      </c>
      <c r="AX392" s="129" t="s">
        <v>33</v>
      </c>
      <c r="AY392" s="106">
        <v>62917</v>
      </c>
      <c r="BD392" t="s">
        <v>108</v>
      </c>
      <c r="BE392" t="s">
        <v>4368</v>
      </c>
      <c r="BF392" t="s">
        <v>4740</v>
      </c>
      <c r="BH392" t="str">
        <f t="shared" si="84"/>
        <v>AV</v>
      </c>
      <c r="BJ392" t="str">
        <f t="shared" si="85"/>
        <v>OK</v>
      </c>
      <c r="BK392" s="130">
        <v>893</v>
      </c>
      <c r="BL392" s="130" t="s">
        <v>37</v>
      </c>
      <c r="BM392" s="131" t="s">
        <v>33</v>
      </c>
      <c r="BN392" s="131" t="e">
        <v>#VALUE!</v>
      </c>
      <c r="BO392">
        <v>893</v>
      </c>
      <c r="BP392">
        <v>415</v>
      </c>
    </row>
    <row r="393" spans="1:68" ht="37.799999999999997" x14ac:dyDescent="0.3">
      <c r="A393" s="1"/>
      <c r="B393" s="47">
        <v>319</v>
      </c>
      <c r="C393" s="45">
        <v>1033437</v>
      </c>
      <c r="D393" s="40">
        <v>1008739</v>
      </c>
      <c r="E393" s="40"/>
      <c r="F393" s="31" t="s">
        <v>286</v>
      </c>
      <c r="G393" s="29" t="s">
        <v>42</v>
      </c>
      <c r="H393" s="70" t="s">
        <v>62</v>
      </c>
      <c r="I393" s="148" t="s">
        <v>32</v>
      </c>
      <c r="J393" s="147" t="s">
        <v>33</v>
      </c>
      <c r="K393" s="148">
        <v>0</v>
      </c>
      <c r="L393" s="148" t="s">
        <v>32</v>
      </c>
      <c r="M393" s="147" t="s">
        <v>33</v>
      </c>
      <c r="N393" s="29">
        <f t="shared" si="89"/>
        <v>1008739</v>
      </c>
      <c r="O393" s="29" t="str">
        <f t="shared" si="90"/>
        <v/>
      </c>
      <c r="P393" s="29" t="str">
        <f t="shared" si="91"/>
        <v/>
      </c>
      <c r="Q393" s="29">
        <f t="shared" si="92"/>
        <v>1135753</v>
      </c>
      <c r="R393" s="29">
        <f t="shared" si="93"/>
        <v>1136008</v>
      </c>
      <c r="S393" s="29" t="str">
        <f t="shared" si="94"/>
        <v/>
      </c>
      <c r="T393" s="29" t="str">
        <f t="shared" si="95"/>
        <v>1135753, 1136008</v>
      </c>
      <c r="U393" s="37" t="s">
        <v>5262</v>
      </c>
      <c r="V393" s="37"/>
      <c r="W393" s="38" t="s">
        <v>157</v>
      </c>
      <c r="X393" s="29" t="s">
        <v>158</v>
      </c>
      <c r="Y393" s="146">
        <v>632</v>
      </c>
      <c r="Z393" s="33">
        <v>809</v>
      </c>
      <c r="AA393" s="34">
        <f t="shared" si="86"/>
        <v>0.28000000000000003</v>
      </c>
      <c r="AB393" s="33">
        <f t="shared" si="96"/>
        <v>809</v>
      </c>
      <c r="AC393" s="34">
        <f t="shared" si="87"/>
        <v>0.2800631138841051</v>
      </c>
      <c r="AD393" s="145">
        <f t="shared" si="88"/>
        <v>674.16700000000003</v>
      </c>
      <c r="AE393" s="105">
        <v>526.66700000000003</v>
      </c>
      <c r="AF393" s="34" t="s">
        <v>36</v>
      </c>
      <c r="AG393" s="34" t="s">
        <v>36</v>
      </c>
      <c r="AH393" s="34" t="s">
        <v>36</v>
      </c>
      <c r="AI393" s="29">
        <v>4.9000000000000002E-2</v>
      </c>
      <c r="AJ393" s="29">
        <v>4.1999999999999998E-5</v>
      </c>
      <c r="AK393" s="29">
        <v>835</v>
      </c>
      <c r="AL393" s="29">
        <v>820</v>
      </c>
      <c r="AM393" s="29" t="s">
        <v>28</v>
      </c>
      <c r="AN393" s="158" t="s">
        <v>28</v>
      </c>
      <c r="AO393" s="29" t="s">
        <v>28</v>
      </c>
      <c r="AP393" s="29">
        <v>90</v>
      </c>
      <c r="AQ393" s="29">
        <v>280</v>
      </c>
      <c r="AR393" s="29">
        <v>187</v>
      </c>
      <c r="AS393" s="29">
        <v>95</v>
      </c>
      <c r="AT393" s="29">
        <v>4.41</v>
      </c>
      <c r="AU393" s="144">
        <v>4.9740000000000001E-3</v>
      </c>
      <c r="AV393" s="36" t="s">
        <v>28</v>
      </c>
      <c r="AW393" s="102" t="s">
        <v>33</v>
      </c>
      <c r="AX393" s="129" t="s">
        <v>33</v>
      </c>
      <c r="AY393" t="e">
        <f>AX393-#REF!</f>
        <v>#VALUE!</v>
      </c>
      <c r="BD393" t="s">
        <v>108</v>
      </c>
      <c r="BE393" t="s">
        <v>4368</v>
      </c>
      <c r="BF393" t="s">
        <v>4740</v>
      </c>
      <c r="BH393" t="str">
        <f t="shared" si="84"/>
        <v>AV</v>
      </c>
      <c r="BJ393" t="str">
        <f t="shared" si="85"/>
        <v>OK</v>
      </c>
      <c r="BK393" s="130">
        <v>809</v>
      </c>
      <c r="BL393" s="130" t="s">
        <v>37</v>
      </c>
      <c r="BM393" s="131" t="s">
        <v>33</v>
      </c>
      <c r="BN393" s="131" t="e">
        <v>#VALUE!</v>
      </c>
      <c r="BO393">
        <v>809</v>
      </c>
      <c r="BP393">
        <v>38489</v>
      </c>
    </row>
    <row r="394" spans="1:68" ht="37.799999999999997" x14ac:dyDescent="0.3">
      <c r="A394" s="1"/>
      <c r="B394" s="47">
        <v>320</v>
      </c>
      <c r="C394" s="45">
        <v>1033438</v>
      </c>
      <c r="D394" s="40">
        <v>1008740</v>
      </c>
      <c r="E394" s="40"/>
      <c r="F394" s="31" t="s">
        <v>287</v>
      </c>
      <c r="G394" s="29" t="s">
        <v>42</v>
      </c>
      <c r="H394" s="70" t="s">
        <v>62</v>
      </c>
      <c r="I394" s="148" t="s">
        <v>32</v>
      </c>
      <c r="J394" s="147" t="s">
        <v>33</v>
      </c>
      <c r="K394" s="148">
        <v>0</v>
      </c>
      <c r="L394" s="148" t="s">
        <v>32</v>
      </c>
      <c r="M394" s="147" t="s">
        <v>33</v>
      </c>
      <c r="N394" s="29">
        <f t="shared" si="89"/>
        <v>1008740</v>
      </c>
      <c r="O394" s="29" t="str">
        <f t="shared" si="90"/>
        <v/>
      </c>
      <c r="P394" s="29" t="str">
        <f t="shared" si="91"/>
        <v/>
      </c>
      <c r="Q394" s="29">
        <f t="shared" si="92"/>
        <v>1135754</v>
      </c>
      <c r="R394" s="29">
        <f t="shared" si="93"/>
        <v>1136009</v>
      </c>
      <c r="S394" s="29" t="str">
        <f t="shared" si="94"/>
        <v/>
      </c>
      <c r="T394" s="29" t="str">
        <f t="shared" si="95"/>
        <v>1135754, 1136009</v>
      </c>
      <c r="U394" s="37" t="s">
        <v>5263</v>
      </c>
      <c r="V394" s="37"/>
      <c r="W394" s="38" t="s">
        <v>157</v>
      </c>
      <c r="X394" s="29" t="s">
        <v>158</v>
      </c>
      <c r="Y394" s="146">
        <v>811</v>
      </c>
      <c r="Z394" s="33">
        <v>1038</v>
      </c>
      <c r="AA394" s="34">
        <f t="shared" si="86"/>
        <v>0.28000000000000003</v>
      </c>
      <c r="AB394" s="33">
        <f t="shared" si="96"/>
        <v>1038</v>
      </c>
      <c r="AC394" s="34">
        <f t="shared" si="87"/>
        <v>0.27990198762120233</v>
      </c>
      <c r="AD394" s="145">
        <f t="shared" si="88"/>
        <v>865</v>
      </c>
      <c r="AE394" s="105">
        <v>675.83299999999997</v>
      </c>
      <c r="AF394" s="34" t="s">
        <v>36</v>
      </c>
      <c r="AG394" s="34" t="s">
        <v>36</v>
      </c>
      <c r="AH394" s="34" t="s">
        <v>36</v>
      </c>
      <c r="AI394" s="29">
        <v>7.5999999999999998E-2</v>
      </c>
      <c r="AJ394" s="29">
        <v>6.3E-5</v>
      </c>
      <c r="AK394" s="29">
        <v>1230</v>
      </c>
      <c r="AL394" s="29">
        <v>2000</v>
      </c>
      <c r="AM394" s="29" t="s">
        <v>28</v>
      </c>
      <c r="AN394" s="158" t="s">
        <v>28</v>
      </c>
      <c r="AO394" s="29" t="s">
        <v>28</v>
      </c>
      <c r="AP394" s="29">
        <v>70</v>
      </c>
      <c r="AQ394" s="29">
        <v>280</v>
      </c>
      <c r="AR394" s="29">
        <v>187</v>
      </c>
      <c r="AS394" s="29">
        <v>95</v>
      </c>
      <c r="AT394" s="29">
        <v>5.32</v>
      </c>
      <c r="AU394" s="144">
        <v>4.9740000000000001E-3</v>
      </c>
      <c r="AV394" s="36" t="s">
        <v>28</v>
      </c>
      <c r="AW394" s="102" t="s">
        <v>33</v>
      </c>
      <c r="AX394" s="129" t="s">
        <v>33</v>
      </c>
      <c r="AY394" s="106">
        <v>191611</v>
      </c>
      <c r="BD394" t="s">
        <v>108</v>
      </c>
      <c r="BE394" t="s">
        <v>4368</v>
      </c>
      <c r="BF394" t="s">
        <v>4740</v>
      </c>
      <c r="BH394" t="str">
        <f t="shared" si="84"/>
        <v>AV</v>
      </c>
      <c r="BJ394" t="str">
        <f t="shared" si="85"/>
        <v>OK</v>
      </c>
      <c r="BK394" s="130">
        <v>1038</v>
      </c>
      <c r="BL394" s="130" t="s">
        <v>37</v>
      </c>
      <c r="BM394" s="131" t="s">
        <v>33</v>
      </c>
      <c r="BN394" s="131" t="e">
        <v>#VALUE!</v>
      </c>
      <c r="BO394">
        <v>1038</v>
      </c>
      <c r="BP394">
        <v>5184</v>
      </c>
    </row>
    <row r="395" spans="1:68" ht="25.2" x14ac:dyDescent="0.3">
      <c r="A395" s="1"/>
      <c r="B395" s="47">
        <v>321</v>
      </c>
      <c r="C395" s="45">
        <v>1047862</v>
      </c>
      <c r="D395" s="40">
        <v>1008741</v>
      </c>
      <c r="E395" s="40"/>
      <c r="F395" s="31" t="s">
        <v>288</v>
      </c>
      <c r="G395" s="29" t="s">
        <v>42</v>
      </c>
      <c r="H395" s="70" t="s">
        <v>59</v>
      </c>
      <c r="I395" s="148" t="s">
        <v>32</v>
      </c>
      <c r="J395" s="147" t="s">
        <v>33</v>
      </c>
      <c r="K395" s="148">
        <v>0</v>
      </c>
      <c r="L395" s="148" t="s">
        <v>32</v>
      </c>
      <c r="M395" s="147" t="s">
        <v>33</v>
      </c>
      <c r="N395" s="29">
        <f t="shared" si="89"/>
        <v>1008741</v>
      </c>
      <c r="O395" s="29" t="str">
        <f t="shared" si="90"/>
        <v/>
      </c>
      <c r="P395" s="29" t="str">
        <f t="shared" si="91"/>
        <v/>
      </c>
      <c r="Q395" s="29">
        <f t="shared" si="92"/>
        <v>1135755</v>
      </c>
      <c r="R395" s="29">
        <f t="shared" si="93"/>
        <v>1136010</v>
      </c>
      <c r="S395" s="29" t="str">
        <f t="shared" si="94"/>
        <v/>
      </c>
      <c r="T395" s="29" t="str">
        <f t="shared" si="95"/>
        <v>1135755, 1136010</v>
      </c>
      <c r="U395" s="37" t="s">
        <v>5264</v>
      </c>
      <c r="V395" s="37"/>
      <c r="W395" s="38" t="s">
        <v>157</v>
      </c>
      <c r="X395" s="29" t="s">
        <v>158</v>
      </c>
      <c r="Y395" s="146">
        <v>953</v>
      </c>
      <c r="Z395" s="33">
        <v>1219</v>
      </c>
      <c r="AA395" s="34">
        <f t="shared" si="86"/>
        <v>0.27900000000000003</v>
      </c>
      <c r="AB395" s="33">
        <f t="shared" si="96"/>
        <v>1219</v>
      </c>
      <c r="AC395" s="34">
        <f t="shared" si="87"/>
        <v>0.27911761631999304</v>
      </c>
      <c r="AD395" s="145">
        <f t="shared" si="88"/>
        <v>1015.833</v>
      </c>
      <c r="AE395" s="105">
        <v>794.16700000000003</v>
      </c>
      <c r="AF395" s="34" t="s">
        <v>36</v>
      </c>
      <c r="AG395" s="34" t="s">
        <v>36</v>
      </c>
      <c r="AH395" s="34" t="s">
        <v>36</v>
      </c>
      <c r="AI395" s="29">
        <v>0.09</v>
      </c>
      <c r="AJ395" s="29">
        <v>6.0000000000000002E-5</v>
      </c>
      <c r="AK395" s="29">
        <v>0</v>
      </c>
      <c r="AL395" s="29">
        <v>600</v>
      </c>
      <c r="AM395" s="29" t="s">
        <v>28</v>
      </c>
      <c r="AN395" s="158" t="s">
        <v>28</v>
      </c>
      <c r="AO395" s="29" t="s">
        <v>28</v>
      </c>
      <c r="AP395" s="29">
        <v>40</v>
      </c>
      <c r="AQ395" s="29">
        <v>277</v>
      </c>
      <c r="AR395" s="29">
        <v>179</v>
      </c>
      <c r="AS395" s="29">
        <v>95</v>
      </c>
      <c r="AT395" s="29">
        <v>3.6</v>
      </c>
      <c r="AU395" s="144">
        <v>4.7099999999999998E-3</v>
      </c>
      <c r="AV395" s="36" t="s">
        <v>28</v>
      </c>
      <c r="AW395" s="102" t="s">
        <v>33</v>
      </c>
      <c r="AX395" s="129" t="s">
        <v>33</v>
      </c>
      <c r="AY395" s="106">
        <v>257794</v>
      </c>
      <c r="BD395" t="s">
        <v>108</v>
      </c>
      <c r="BE395" t="s">
        <v>4368</v>
      </c>
      <c r="BF395" t="s">
        <v>4740</v>
      </c>
      <c r="BH395" t="str">
        <f t="shared" si="84"/>
        <v>AV</v>
      </c>
      <c r="BJ395" t="str">
        <f t="shared" si="85"/>
        <v>OK</v>
      </c>
      <c r="BK395" s="130">
        <v>1219</v>
      </c>
      <c r="BL395" s="130" t="s">
        <v>37</v>
      </c>
      <c r="BM395" s="131" t="s">
        <v>33</v>
      </c>
      <c r="BN395" s="131" t="e">
        <v>#VALUE!</v>
      </c>
      <c r="BO395">
        <v>1219</v>
      </c>
      <c r="BP395">
        <v>9660</v>
      </c>
    </row>
    <row r="396" spans="1:68" ht="25.2" x14ac:dyDescent="0.3">
      <c r="A396" s="1"/>
      <c r="B396" s="47">
        <v>322</v>
      </c>
      <c r="C396" s="45">
        <v>1047863</v>
      </c>
      <c r="D396" s="40">
        <v>1008742</v>
      </c>
      <c r="E396" s="40"/>
      <c r="F396" s="31" t="s">
        <v>289</v>
      </c>
      <c r="G396" s="29" t="s">
        <v>42</v>
      </c>
      <c r="H396" s="70" t="s">
        <v>59</v>
      </c>
      <c r="I396" s="148" t="s">
        <v>32</v>
      </c>
      <c r="J396" s="147" t="s">
        <v>33</v>
      </c>
      <c r="K396" s="148">
        <v>0</v>
      </c>
      <c r="L396" s="148" t="s">
        <v>32</v>
      </c>
      <c r="M396" s="147" t="s">
        <v>33</v>
      </c>
      <c r="N396" s="29">
        <f t="shared" si="89"/>
        <v>1008742</v>
      </c>
      <c r="O396" s="29" t="str">
        <f t="shared" si="90"/>
        <v/>
      </c>
      <c r="P396" s="29" t="str">
        <f t="shared" si="91"/>
        <v/>
      </c>
      <c r="Q396" s="29">
        <f t="shared" si="92"/>
        <v>1135756</v>
      </c>
      <c r="R396" s="29">
        <f t="shared" si="93"/>
        <v>1136011</v>
      </c>
      <c r="S396" s="29" t="str">
        <f t="shared" si="94"/>
        <v/>
      </c>
      <c r="T396" s="29" t="str">
        <f t="shared" si="95"/>
        <v>1135756, 1136011</v>
      </c>
      <c r="U396" s="37" t="s">
        <v>5265</v>
      </c>
      <c r="V396" s="37"/>
      <c r="W396" s="38" t="s">
        <v>157</v>
      </c>
      <c r="X396" s="29" t="s">
        <v>158</v>
      </c>
      <c r="Y396" s="146">
        <v>1596</v>
      </c>
      <c r="Z396" s="33">
        <v>2043</v>
      </c>
      <c r="AA396" s="34">
        <f t="shared" si="86"/>
        <v>0.28000000000000003</v>
      </c>
      <c r="AB396" s="33">
        <f t="shared" si="96"/>
        <v>2043</v>
      </c>
      <c r="AC396" s="34">
        <f t="shared" si="87"/>
        <v>0.28007518796992481</v>
      </c>
      <c r="AD396" s="145">
        <f t="shared" si="88"/>
        <v>1702.5</v>
      </c>
      <c r="AE396" s="105">
        <v>1330</v>
      </c>
      <c r="AF396" s="34" t="s">
        <v>36</v>
      </c>
      <c r="AG396" s="34" t="s">
        <v>36</v>
      </c>
      <c r="AH396" s="34" t="s">
        <v>36</v>
      </c>
      <c r="AI396" s="29">
        <v>0.111</v>
      </c>
      <c r="AJ396" s="29">
        <v>2.5999999999999998E-5</v>
      </c>
      <c r="AK396" s="29">
        <v>0</v>
      </c>
      <c r="AL396" s="29">
        <v>0</v>
      </c>
      <c r="AM396" s="29" t="s">
        <v>28</v>
      </c>
      <c r="AN396" s="158" t="s">
        <v>28</v>
      </c>
      <c r="AO396" s="29" t="s">
        <v>28</v>
      </c>
      <c r="AP396" s="29">
        <v>40</v>
      </c>
      <c r="AQ396" s="29">
        <v>277</v>
      </c>
      <c r="AR396" s="29">
        <v>179</v>
      </c>
      <c r="AS396" s="29">
        <v>95</v>
      </c>
      <c r="AT396" s="29">
        <v>4.4400000000000004</v>
      </c>
      <c r="AU396" s="144">
        <v>4.7099999999999998E-3</v>
      </c>
      <c r="AV396" s="36" t="s">
        <v>28</v>
      </c>
      <c r="AW396" s="102" t="s">
        <v>33</v>
      </c>
      <c r="AX396" s="129" t="s">
        <v>33</v>
      </c>
      <c r="AY396" s="106">
        <v>92347</v>
      </c>
      <c r="BD396" t="s">
        <v>108</v>
      </c>
      <c r="BE396" t="s">
        <v>4368</v>
      </c>
      <c r="BF396" t="s">
        <v>4740</v>
      </c>
      <c r="BH396" t="str">
        <f t="shared" si="84"/>
        <v/>
      </c>
      <c r="BJ396" t="str">
        <f t="shared" si="85"/>
        <v>OK</v>
      </c>
      <c r="BK396" s="130">
        <v>2043</v>
      </c>
      <c r="BL396" s="130" t="s">
        <v>37</v>
      </c>
      <c r="BM396" s="131" t="s">
        <v>33</v>
      </c>
      <c r="BN396" s="131" t="e">
        <v>#VALUE!</v>
      </c>
      <c r="BO396" t="e">
        <v>#N/A</v>
      </c>
      <c r="BP396">
        <v>3635</v>
      </c>
    </row>
    <row r="397" spans="1:68" ht="25.2" x14ac:dyDescent="0.3">
      <c r="A397" s="1"/>
      <c r="B397" s="47">
        <v>323</v>
      </c>
      <c r="C397" s="45">
        <v>1047191</v>
      </c>
      <c r="D397" s="29"/>
      <c r="E397" s="29"/>
      <c r="F397" s="31" t="s">
        <v>290</v>
      </c>
      <c r="G397" s="37" t="s">
        <v>42</v>
      </c>
      <c r="H397" s="70" t="s">
        <v>59</v>
      </c>
      <c r="I397" s="148" t="s">
        <v>32</v>
      </c>
      <c r="J397" s="147" t="s">
        <v>33</v>
      </c>
      <c r="K397" s="148">
        <v>0</v>
      </c>
      <c r="L397" s="148" t="s">
        <v>32</v>
      </c>
      <c r="M397" s="147">
        <v>42226</v>
      </c>
      <c r="N397" s="29" t="str">
        <f t="shared" si="89"/>
        <v/>
      </c>
      <c r="O397" s="29" t="str">
        <f t="shared" si="90"/>
        <v/>
      </c>
      <c r="P397" s="29" t="str">
        <f t="shared" si="91"/>
        <v/>
      </c>
      <c r="Q397" s="29">
        <f t="shared" si="92"/>
        <v>1135757</v>
      </c>
      <c r="R397" s="29">
        <f t="shared" si="93"/>
        <v>1136012</v>
      </c>
      <c r="S397" s="29" t="str">
        <f t="shared" si="94"/>
        <v/>
      </c>
      <c r="T397" s="29" t="str">
        <f t="shared" si="95"/>
        <v>1135757, 1136012</v>
      </c>
      <c r="U397" s="37" t="s">
        <v>5266</v>
      </c>
      <c r="V397" s="37"/>
      <c r="W397" s="38" t="s">
        <v>157</v>
      </c>
      <c r="X397" s="29" t="s">
        <v>158</v>
      </c>
      <c r="Y397" s="146">
        <v>2475</v>
      </c>
      <c r="Z397" s="33">
        <v>3169</v>
      </c>
      <c r="AA397" s="34">
        <f t="shared" si="86"/>
        <v>0.28000000000000003</v>
      </c>
      <c r="AB397" s="33">
        <f t="shared" si="96"/>
        <v>3169</v>
      </c>
      <c r="AC397" s="34">
        <f t="shared" si="87"/>
        <v>0.28040387878787881</v>
      </c>
      <c r="AD397" s="145">
        <f t="shared" si="88"/>
        <v>2640.8330000000001</v>
      </c>
      <c r="AE397" s="105">
        <v>2062.5</v>
      </c>
      <c r="AF397" s="34" t="s">
        <v>36</v>
      </c>
      <c r="AG397" s="34" t="s">
        <v>36</v>
      </c>
      <c r="AH397" s="34" t="s">
        <v>36</v>
      </c>
      <c r="AI397" s="29">
        <v>0.17</v>
      </c>
      <c r="AJ397" s="29">
        <v>8.3999999999999995E-5</v>
      </c>
      <c r="AK397" s="29">
        <v>0</v>
      </c>
      <c r="AL397" s="29">
        <v>0</v>
      </c>
      <c r="AM397" s="29" t="s">
        <v>28</v>
      </c>
      <c r="AN397" s="158" t="s">
        <v>28</v>
      </c>
      <c r="AO397" s="29" t="s">
        <v>28</v>
      </c>
      <c r="AP397" s="29">
        <v>10</v>
      </c>
      <c r="AQ397" s="29">
        <v>185</v>
      </c>
      <c r="AR397" s="29">
        <v>92</v>
      </c>
      <c r="AS397" s="29">
        <v>185</v>
      </c>
      <c r="AT397" s="29">
        <v>1.7</v>
      </c>
      <c r="AU397" s="144">
        <v>3.1489999999999999E-3</v>
      </c>
      <c r="AV397" s="36" t="s">
        <v>28</v>
      </c>
      <c r="AW397" s="102" t="s">
        <v>33</v>
      </c>
      <c r="AX397" s="129" t="s">
        <v>33</v>
      </c>
      <c r="AY397" s="106">
        <v>49000</v>
      </c>
      <c r="BD397" t="s">
        <v>108</v>
      </c>
      <c r="BE397" t="s">
        <v>4368</v>
      </c>
      <c r="BF397" t="s">
        <v>4740</v>
      </c>
      <c r="BH397" t="str">
        <f t="shared" si="84"/>
        <v/>
      </c>
      <c r="BJ397" t="str">
        <f t="shared" si="85"/>
        <v>OK</v>
      </c>
      <c r="BK397" s="130">
        <v>3169</v>
      </c>
      <c r="BL397" s="130" t="s">
        <v>37</v>
      </c>
      <c r="BM397" s="131" t="s">
        <v>33</v>
      </c>
      <c r="BN397" s="131" t="e">
        <v>#VALUE!</v>
      </c>
      <c r="BO397">
        <v>3169</v>
      </c>
      <c r="BP397">
        <v>2110</v>
      </c>
    </row>
    <row r="398" spans="1:68" ht="25.2" x14ac:dyDescent="0.3">
      <c r="A398" s="1"/>
      <c r="B398" s="47">
        <v>324</v>
      </c>
      <c r="C398" s="45">
        <v>1085077</v>
      </c>
      <c r="D398" s="29"/>
      <c r="E398" s="29"/>
      <c r="F398" s="39" t="s">
        <v>291</v>
      </c>
      <c r="G398" s="29" t="s">
        <v>42</v>
      </c>
      <c r="H398" s="70"/>
      <c r="I398" s="148" t="s">
        <v>32</v>
      </c>
      <c r="J398" s="147" t="s">
        <v>33</v>
      </c>
      <c r="K398" s="148">
        <v>0</v>
      </c>
      <c r="L398" s="148" t="s">
        <v>32</v>
      </c>
      <c r="M398" s="147">
        <v>42444</v>
      </c>
      <c r="N398" s="29" t="str">
        <f t="shared" si="89"/>
        <v/>
      </c>
      <c r="O398" s="29" t="str">
        <f t="shared" si="90"/>
        <v/>
      </c>
      <c r="P398" s="29" t="str">
        <f t="shared" si="91"/>
        <v/>
      </c>
      <c r="Q398" s="29" t="str">
        <f t="shared" si="92"/>
        <v/>
      </c>
      <c r="R398" s="29" t="str">
        <f t="shared" si="93"/>
        <v/>
      </c>
      <c r="S398" s="29" t="str">
        <f t="shared" si="94"/>
        <v/>
      </c>
      <c r="T398" s="29" t="str">
        <f t="shared" si="95"/>
        <v/>
      </c>
      <c r="U398" s="29"/>
      <c r="V398" s="29"/>
      <c r="W398" s="38" t="s">
        <v>157</v>
      </c>
      <c r="X398" s="29" t="s">
        <v>158</v>
      </c>
      <c r="Y398" s="146">
        <v>5646</v>
      </c>
      <c r="Z398" s="33">
        <v>7227</v>
      </c>
      <c r="AA398" s="34">
        <f t="shared" si="86"/>
        <v>0.28000000000000003</v>
      </c>
      <c r="AB398" s="33">
        <f t="shared" si="96"/>
        <v>7227</v>
      </c>
      <c r="AC398" s="34">
        <f t="shared" si="87"/>
        <v>0.28002125398512223</v>
      </c>
      <c r="AD398" s="145">
        <f t="shared" si="88"/>
        <v>6022.5</v>
      </c>
      <c r="AE398" s="105">
        <v>4705</v>
      </c>
      <c r="AF398" s="34" t="s">
        <v>36</v>
      </c>
      <c r="AG398" s="34" t="s">
        <v>36</v>
      </c>
      <c r="AH398" s="34" t="s">
        <v>36</v>
      </c>
      <c r="AI398" s="29">
        <v>0.38600000000000001</v>
      </c>
      <c r="AJ398" s="29">
        <v>3.1599999999999998E-4</v>
      </c>
      <c r="AK398" s="29">
        <v>0</v>
      </c>
      <c r="AL398" s="29">
        <v>0</v>
      </c>
      <c r="AM398" s="29" t="s">
        <v>28</v>
      </c>
      <c r="AN398" s="44" t="s">
        <v>27</v>
      </c>
      <c r="AO398" s="29" t="s">
        <v>28</v>
      </c>
      <c r="AP398" s="29">
        <v>2</v>
      </c>
      <c r="AQ398" s="29">
        <v>286</v>
      </c>
      <c r="AR398" s="29">
        <v>186</v>
      </c>
      <c r="AS398" s="29">
        <v>96</v>
      </c>
      <c r="AT398" s="29">
        <v>0.77200000000000002</v>
      </c>
      <c r="AU398" s="144">
        <v>5.1070000000000004E-3</v>
      </c>
      <c r="AV398" s="36" t="s">
        <v>28</v>
      </c>
      <c r="AW398" s="102">
        <v>42444</v>
      </c>
      <c r="AX398" s="129" t="s">
        <v>33</v>
      </c>
      <c r="AY398" s="106">
        <v>6316</v>
      </c>
      <c r="BD398" t="s">
        <v>29</v>
      </c>
      <c r="BE398" t="s">
        <v>4369</v>
      </c>
      <c r="BF398" t="s">
        <v>4739</v>
      </c>
      <c r="BH398" t="str">
        <f t="shared" si="84"/>
        <v/>
      </c>
      <c r="BJ398" t="str">
        <f t="shared" si="85"/>
        <v>OK</v>
      </c>
      <c r="BK398" s="130" t="s">
        <v>5302</v>
      </c>
      <c r="BL398" s="130" t="e">
        <v>#VALUE!</v>
      </c>
      <c r="BM398" s="131" t="s">
        <v>33</v>
      </c>
      <c r="BN398" s="131" t="e">
        <v>#VALUE!</v>
      </c>
      <c r="BO398" t="e">
        <v>#N/A</v>
      </c>
      <c r="BP398">
        <v>330</v>
      </c>
    </row>
    <row r="399" spans="1:68" ht="25.2" x14ac:dyDescent="0.3">
      <c r="A399" s="1"/>
      <c r="B399" s="47">
        <v>325</v>
      </c>
      <c r="C399" s="45">
        <v>1047864</v>
      </c>
      <c r="D399" s="40" t="s">
        <v>33</v>
      </c>
      <c r="E399" s="40"/>
      <c r="F399" s="31" t="s">
        <v>292</v>
      </c>
      <c r="G399" s="37" t="s">
        <v>47</v>
      </c>
      <c r="H399" s="70"/>
      <c r="I399" s="148" t="s">
        <v>32</v>
      </c>
      <c r="J399" s="147" t="s">
        <v>33</v>
      </c>
      <c r="K399" s="148">
        <v>0</v>
      </c>
      <c r="L399" s="148" t="s">
        <v>32</v>
      </c>
      <c r="M399" s="147" t="s">
        <v>33</v>
      </c>
      <c r="N399" s="29" t="str">
        <f t="shared" si="89"/>
        <v/>
      </c>
      <c r="O399" s="29" t="str">
        <f t="shared" si="90"/>
        <v/>
      </c>
      <c r="P399" s="29" t="str">
        <f t="shared" si="91"/>
        <v/>
      </c>
      <c r="Q399" s="29" t="str">
        <f t="shared" si="92"/>
        <v/>
      </c>
      <c r="R399" s="29" t="str">
        <f t="shared" si="93"/>
        <v/>
      </c>
      <c r="S399" s="29" t="str">
        <f t="shared" si="94"/>
        <v/>
      </c>
      <c r="T399" s="29" t="str">
        <f t="shared" si="95"/>
        <v/>
      </c>
      <c r="U399" s="40" t="s">
        <v>33</v>
      </c>
      <c r="V399" s="40"/>
      <c r="W399" s="38" t="s">
        <v>3785</v>
      </c>
      <c r="X399" s="29" t="s">
        <v>158</v>
      </c>
      <c r="Y399" s="146">
        <v>7251</v>
      </c>
      <c r="Z399" s="33">
        <v>9281</v>
      </c>
      <c r="AA399" s="34">
        <f t="shared" si="86"/>
        <v>0.28000000000000003</v>
      </c>
      <c r="AB399" s="33" t="str">
        <f t="shared" si="96"/>
        <v>По запросу</v>
      </c>
      <c r="AC399" s="34">
        <f t="shared" si="87"/>
        <v>0.27996143980140675</v>
      </c>
      <c r="AD399" s="145">
        <f t="shared" si="88"/>
        <v>7734.1670000000004</v>
      </c>
      <c r="AE399" s="105">
        <v>6042.5</v>
      </c>
      <c r="AF399" s="34" t="s">
        <v>36</v>
      </c>
      <c r="AG399" s="34" t="s">
        <v>36</v>
      </c>
      <c r="AH399" s="34" t="s">
        <v>36</v>
      </c>
      <c r="AI399" s="29">
        <v>0.51900000000000002</v>
      </c>
      <c r="AJ399" s="29">
        <v>3.6000000000000002E-4</v>
      </c>
      <c r="AK399" s="29">
        <v>1</v>
      </c>
      <c r="AL399" s="29">
        <v>0</v>
      </c>
      <c r="AM399" s="29" t="s">
        <v>28</v>
      </c>
      <c r="AN399" s="44" t="s">
        <v>27</v>
      </c>
      <c r="AO399" s="29" t="s">
        <v>28</v>
      </c>
      <c r="AP399" s="29">
        <v>8</v>
      </c>
      <c r="AQ399" s="29">
        <v>277</v>
      </c>
      <c r="AR399" s="29">
        <v>179</v>
      </c>
      <c r="AS399" s="29">
        <v>95</v>
      </c>
      <c r="AT399" s="29">
        <v>4.1520000000000001</v>
      </c>
      <c r="AU399" s="144">
        <v>4.7099999999999998E-3</v>
      </c>
      <c r="AV399" s="36" t="s">
        <v>28</v>
      </c>
      <c r="AW399" s="102" t="s">
        <v>33</v>
      </c>
      <c r="AX399" s="129" t="s">
        <v>33</v>
      </c>
      <c r="AY399" s="106">
        <v>3496</v>
      </c>
      <c r="BD399" t="s">
        <v>108</v>
      </c>
      <c r="BE399" t="s">
        <v>4368</v>
      </c>
      <c r="BF399" t="s">
        <v>4740</v>
      </c>
      <c r="BH399" t="str">
        <f t="shared" si="84"/>
        <v>AV</v>
      </c>
      <c r="BJ399" t="e">
        <f t="shared" si="85"/>
        <v>#VALUE!</v>
      </c>
      <c r="BK399" s="130" t="s">
        <v>5302</v>
      </c>
      <c r="BL399" s="130" t="e">
        <v>#VALUE!</v>
      </c>
      <c r="BM399" s="131" t="s">
        <v>33</v>
      </c>
      <c r="BN399" s="131" t="e">
        <v>#VALUE!</v>
      </c>
      <c r="BO399" t="e">
        <v>#N/A</v>
      </c>
      <c r="BP399">
        <v>150</v>
      </c>
    </row>
    <row r="400" spans="1:68" ht="25.2" x14ac:dyDescent="0.3">
      <c r="A400" s="1"/>
      <c r="B400" s="47">
        <v>326</v>
      </c>
      <c r="C400" s="45">
        <v>1085076</v>
      </c>
      <c r="D400" s="29"/>
      <c r="E400" s="29"/>
      <c r="F400" s="39" t="s">
        <v>293</v>
      </c>
      <c r="G400" s="29" t="s">
        <v>47</v>
      </c>
      <c r="H400" s="70" t="s">
        <v>4779</v>
      </c>
      <c r="I400" s="148" t="s">
        <v>32</v>
      </c>
      <c r="J400" s="147" t="s">
        <v>33</v>
      </c>
      <c r="K400" s="148">
        <v>0</v>
      </c>
      <c r="L400" s="148" t="s">
        <v>32</v>
      </c>
      <c r="M400" s="147">
        <v>42444</v>
      </c>
      <c r="N400" s="29" t="str">
        <f t="shared" si="89"/>
        <v/>
      </c>
      <c r="O400" s="29" t="str">
        <f t="shared" si="90"/>
        <v/>
      </c>
      <c r="P400" s="29" t="str">
        <f t="shared" si="91"/>
        <v/>
      </c>
      <c r="Q400" s="29" t="str">
        <f t="shared" si="92"/>
        <v/>
      </c>
      <c r="R400" s="29" t="str">
        <f t="shared" si="93"/>
        <v/>
      </c>
      <c r="S400" s="29" t="str">
        <f t="shared" si="94"/>
        <v/>
      </c>
      <c r="T400" s="29" t="str">
        <f t="shared" si="95"/>
        <v/>
      </c>
      <c r="U400" s="29"/>
      <c r="V400" s="29"/>
      <c r="W400" s="38" t="s">
        <v>3785</v>
      </c>
      <c r="X400" s="29" t="s">
        <v>158</v>
      </c>
      <c r="Y400" s="146">
        <v>7324</v>
      </c>
      <c r="Z400" s="33">
        <v>9374</v>
      </c>
      <c r="AA400" s="34">
        <f t="shared" si="86"/>
        <v>0.28000000000000003</v>
      </c>
      <c r="AB400" s="33" t="str">
        <f t="shared" si="96"/>
        <v>По запросу</v>
      </c>
      <c r="AC400" s="34">
        <f t="shared" si="87"/>
        <v>0.27990181758065646</v>
      </c>
      <c r="AD400" s="145">
        <f t="shared" si="88"/>
        <v>7811.6670000000004</v>
      </c>
      <c r="AE400" s="105">
        <v>6103.3329999999996</v>
      </c>
      <c r="AF400" s="34" t="s">
        <v>36</v>
      </c>
      <c r="AG400" s="34" t="s">
        <v>36</v>
      </c>
      <c r="AH400" s="34" t="s">
        <v>36</v>
      </c>
      <c r="AI400" s="29">
        <v>0.65200000000000002</v>
      </c>
      <c r="AJ400" s="29">
        <v>4.4000000000000002E-4</v>
      </c>
      <c r="AK400" s="29">
        <v>0</v>
      </c>
      <c r="AL400" s="29">
        <v>0</v>
      </c>
      <c r="AM400" s="29" t="s">
        <v>28</v>
      </c>
      <c r="AN400" s="159" t="s">
        <v>27</v>
      </c>
      <c r="AO400" s="29" t="s">
        <v>28</v>
      </c>
      <c r="AP400" s="29">
        <v>1</v>
      </c>
      <c r="AQ400" s="29">
        <v>250</v>
      </c>
      <c r="AR400" s="29">
        <v>135</v>
      </c>
      <c r="AS400" s="29">
        <v>140</v>
      </c>
      <c r="AT400" s="29">
        <v>0.65200000000000002</v>
      </c>
      <c r="AU400" s="144">
        <v>4.725E-3</v>
      </c>
      <c r="AV400" s="36" t="s">
        <v>28</v>
      </c>
      <c r="AW400" s="102">
        <v>42444</v>
      </c>
      <c r="AX400" s="129" t="s">
        <v>33</v>
      </c>
      <c r="AY400" s="106">
        <v>746</v>
      </c>
      <c r="BD400" t="s">
        <v>29</v>
      </c>
      <c r="BE400" t="s">
        <v>4369</v>
      </c>
      <c r="BF400" t="s">
        <v>4739</v>
      </c>
      <c r="BH400" t="str">
        <f t="shared" si="84"/>
        <v/>
      </c>
      <c r="BJ400" t="e">
        <f t="shared" si="85"/>
        <v>#VALUE!</v>
      </c>
      <c r="BK400" s="130" t="s">
        <v>5302</v>
      </c>
      <c r="BL400" s="130" t="e">
        <v>#VALUE!</v>
      </c>
      <c r="BM400" s="131" t="s">
        <v>33</v>
      </c>
      <c r="BN400" s="131" t="e">
        <v>#VALUE!</v>
      </c>
      <c r="BO400" t="s">
        <v>5289</v>
      </c>
      <c r="BP400">
        <v>21</v>
      </c>
    </row>
    <row r="401" spans="1:68" ht="25.2" x14ac:dyDescent="0.3">
      <c r="A401" s="1"/>
      <c r="B401" s="47">
        <v>327</v>
      </c>
      <c r="C401" s="45">
        <v>1085075</v>
      </c>
      <c r="D401" s="29"/>
      <c r="E401" s="29"/>
      <c r="F401" s="31" t="s">
        <v>294</v>
      </c>
      <c r="G401" s="37" t="s">
        <v>47</v>
      </c>
      <c r="H401" s="70"/>
      <c r="I401" s="148" t="s">
        <v>32</v>
      </c>
      <c r="J401" s="147" t="s">
        <v>33</v>
      </c>
      <c r="K401" s="148">
        <v>0</v>
      </c>
      <c r="L401" s="148" t="s">
        <v>32</v>
      </c>
      <c r="M401" s="147">
        <v>42444</v>
      </c>
      <c r="N401" s="29" t="str">
        <f t="shared" si="89"/>
        <v/>
      </c>
      <c r="O401" s="29" t="str">
        <f t="shared" si="90"/>
        <v/>
      </c>
      <c r="P401" s="29" t="str">
        <f t="shared" si="91"/>
        <v/>
      </c>
      <c r="Q401" s="29" t="str">
        <f t="shared" si="92"/>
        <v/>
      </c>
      <c r="R401" s="29" t="str">
        <f t="shared" si="93"/>
        <v/>
      </c>
      <c r="S401" s="29" t="str">
        <f t="shared" si="94"/>
        <v/>
      </c>
      <c r="T401" s="29" t="str">
        <f t="shared" si="95"/>
        <v/>
      </c>
      <c r="U401" s="29"/>
      <c r="V401" s="29"/>
      <c r="W401" s="38" t="s">
        <v>3785</v>
      </c>
      <c r="X401" s="29" t="s">
        <v>158</v>
      </c>
      <c r="Y401" s="146">
        <v>12033</v>
      </c>
      <c r="Z401" s="33">
        <v>15402</v>
      </c>
      <c r="AA401" s="34">
        <f t="shared" si="86"/>
        <v>0.28000000000000003</v>
      </c>
      <c r="AB401" s="33" t="str">
        <f t="shared" si="96"/>
        <v>По запросу</v>
      </c>
      <c r="AC401" s="34">
        <f t="shared" si="87"/>
        <v>0.27998005484916477</v>
      </c>
      <c r="AD401" s="145">
        <f t="shared" si="88"/>
        <v>12835</v>
      </c>
      <c r="AE401" s="105">
        <v>10027.5</v>
      </c>
      <c r="AF401" s="34" t="s">
        <v>36</v>
      </c>
      <c r="AG401" s="34" t="s">
        <v>36</v>
      </c>
      <c r="AH401" s="34" t="s">
        <v>36</v>
      </c>
      <c r="AI401" s="29">
        <v>0.70699999999999996</v>
      </c>
      <c r="AJ401" s="29">
        <v>7.2000000000000005E-4</v>
      </c>
      <c r="AK401" s="29">
        <v>0</v>
      </c>
      <c r="AL401" s="29">
        <v>0</v>
      </c>
      <c r="AM401" s="29" t="s">
        <v>28</v>
      </c>
      <c r="AN401" s="44" t="s">
        <v>27</v>
      </c>
      <c r="AO401" s="29" t="s">
        <v>28</v>
      </c>
      <c r="AP401" s="29">
        <v>1</v>
      </c>
      <c r="AQ401" s="29">
        <v>280</v>
      </c>
      <c r="AR401" s="29">
        <v>185</v>
      </c>
      <c r="AS401" s="29">
        <v>195</v>
      </c>
      <c r="AT401" s="29">
        <v>0.70699999999999996</v>
      </c>
      <c r="AU401" s="144">
        <v>1.0101000000000001E-2</v>
      </c>
      <c r="AV401" s="36" t="s">
        <v>28</v>
      </c>
      <c r="AW401" s="102">
        <v>42444</v>
      </c>
      <c r="AX401" s="129" t="s">
        <v>33</v>
      </c>
      <c r="AY401" s="106">
        <v>667</v>
      </c>
      <c r="BD401" t="s">
        <v>29</v>
      </c>
      <c r="BE401" t="s">
        <v>4369</v>
      </c>
      <c r="BF401" t="s">
        <v>4739</v>
      </c>
      <c r="BH401" t="str">
        <f t="shared" si="84"/>
        <v/>
      </c>
      <c r="BJ401" t="e">
        <f t="shared" si="85"/>
        <v>#VALUE!</v>
      </c>
      <c r="BK401" s="130" t="s">
        <v>5302</v>
      </c>
      <c r="BL401" s="130" t="e">
        <v>#VALUE!</v>
      </c>
      <c r="BM401" s="131" t="s">
        <v>33</v>
      </c>
      <c r="BN401" s="131" t="e">
        <v>#VALUE!</v>
      </c>
      <c r="BO401" t="e">
        <v>#N/A</v>
      </c>
      <c r="BP401">
        <v>49</v>
      </c>
    </row>
    <row r="402" spans="1:68" ht="25.2" x14ac:dyDescent="0.3">
      <c r="A402" s="1"/>
      <c r="B402" s="47">
        <v>328</v>
      </c>
      <c r="C402" s="45">
        <v>1085074</v>
      </c>
      <c r="D402" s="29"/>
      <c r="E402" s="29"/>
      <c r="F402" s="31" t="s">
        <v>295</v>
      </c>
      <c r="G402" s="37" t="s">
        <v>39</v>
      </c>
      <c r="H402" s="70" t="s">
        <v>4779</v>
      </c>
      <c r="I402" s="148" t="s">
        <v>32</v>
      </c>
      <c r="J402" s="147" t="s">
        <v>33</v>
      </c>
      <c r="K402" s="148">
        <v>0</v>
      </c>
      <c r="L402" s="148" t="s">
        <v>32</v>
      </c>
      <c r="M402" s="147">
        <v>42444</v>
      </c>
      <c r="N402" s="29" t="str">
        <f t="shared" si="89"/>
        <v/>
      </c>
      <c r="O402" s="29" t="str">
        <f t="shared" si="90"/>
        <v/>
      </c>
      <c r="P402" s="29" t="str">
        <f t="shared" si="91"/>
        <v/>
      </c>
      <c r="Q402" s="29" t="str">
        <f t="shared" si="92"/>
        <v/>
      </c>
      <c r="R402" s="29" t="str">
        <f t="shared" si="93"/>
        <v/>
      </c>
      <c r="S402" s="29" t="str">
        <f t="shared" si="94"/>
        <v/>
      </c>
      <c r="T402" s="29" t="str">
        <f t="shared" si="95"/>
        <v/>
      </c>
      <c r="U402" s="29"/>
      <c r="V402" s="29"/>
      <c r="W402" s="38" t="s">
        <v>3785</v>
      </c>
      <c r="X402" s="29" t="s">
        <v>158</v>
      </c>
      <c r="Y402" s="146">
        <v>19653</v>
      </c>
      <c r="Z402" s="33">
        <v>25155</v>
      </c>
      <c r="AA402" s="34">
        <f t="shared" si="86"/>
        <v>0.28000000000000003</v>
      </c>
      <c r="AB402" s="33" t="str">
        <f t="shared" si="96"/>
        <v>По запросу</v>
      </c>
      <c r="AC402" s="34">
        <f t="shared" si="87"/>
        <v>0.27995725843382691</v>
      </c>
      <c r="AD402" s="145">
        <f t="shared" si="88"/>
        <v>20962.5</v>
      </c>
      <c r="AE402" s="105">
        <v>16377.5</v>
      </c>
      <c r="AF402" s="34" t="s">
        <v>36</v>
      </c>
      <c r="AG402" s="34" t="s">
        <v>36</v>
      </c>
      <c r="AH402" s="34" t="s">
        <v>36</v>
      </c>
      <c r="AI402" s="29">
        <v>1.6519999999999999</v>
      </c>
      <c r="AJ402" s="29">
        <v>1.2600000000000001E-3</v>
      </c>
      <c r="AK402" s="29">
        <v>2</v>
      </c>
      <c r="AL402" s="29">
        <v>0</v>
      </c>
      <c r="AM402" s="29" t="s">
        <v>28</v>
      </c>
      <c r="AN402" s="158" t="s">
        <v>28</v>
      </c>
      <c r="AO402" s="29" t="s">
        <v>28</v>
      </c>
      <c r="AP402" s="29">
        <v>1</v>
      </c>
      <c r="AQ402" s="29">
        <v>280</v>
      </c>
      <c r="AR402" s="29">
        <v>185</v>
      </c>
      <c r="AS402" s="29">
        <v>195</v>
      </c>
      <c r="AT402" s="29">
        <v>1.6519999999999999</v>
      </c>
      <c r="AU402" s="144">
        <v>1.0101000000000001E-2</v>
      </c>
      <c r="AV402" s="36" t="s">
        <v>28</v>
      </c>
      <c r="AW402" s="102">
        <v>42444</v>
      </c>
      <c r="AX402" s="129" t="s">
        <v>33</v>
      </c>
      <c r="AY402" s="106">
        <v>168</v>
      </c>
      <c r="BD402" t="s">
        <v>29</v>
      </c>
      <c r="BE402" t="s">
        <v>4369</v>
      </c>
      <c r="BF402" t="s">
        <v>4739</v>
      </c>
      <c r="BH402" t="str">
        <f t="shared" si="84"/>
        <v>AV</v>
      </c>
      <c r="BJ402" t="e">
        <f t="shared" si="85"/>
        <v>#VALUE!</v>
      </c>
      <c r="BK402" s="130" t="s">
        <v>5289</v>
      </c>
      <c r="BL402" s="130" t="e">
        <v>#VALUE!</v>
      </c>
      <c r="BM402" s="131" t="s">
        <v>33</v>
      </c>
      <c r="BN402" s="131" t="e">
        <v>#VALUE!</v>
      </c>
      <c r="BO402" t="s">
        <v>5289</v>
      </c>
      <c r="BP402">
        <v>4</v>
      </c>
    </row>
    <row r="403" spans="1:68" ht="37.799999999999997" x14ac:dyDescent="0.3">
      <c r="A403" s="1"/>
      <c r="B403" s="47">
        <v>329</v>
      </c>
      <c r="C403" s="45">
        <v>1023009</v>
      </c>
      <c r="D403" s="40">
        <v>1008744</v>
      </c>
      <c r="E403" s="40"/>
      <c r="F403" s="31" t="s">
        <v>296</v>
      </c>
      <c r="G403" s="29" t="s">
        <v>42</v>
      </c>
      <c r="H403" s="70" t="s">
        <v>62</v>
      </c>
      <c r="I403" s="148" t="s">
        <v>32</v>
      </c>
      <c r="J403" s="147" t="s">
        <v>33</v>
      </c>
      <c r="K403" s="148">
        <v>0</v>
      </c>
      <c r="L403" s="148" t="s">
        <v>32</v>
      </c>
      <c r="M403" s="147" t="s">
        <v>33</v>
      </c>
      <c r="N403" s="29">
        <f t="shared" si="89"/>
        <v>1008744</v>
      </c>
      <c r="O403" s="29" t="str">
        <f t="shared" si="90"/>
        <v/>
      </c>
      <c r="P403" s="29" t="str">
        <f t="shared" si="91"/>
        <v/>
      </c>
      <c r="Q403" s="29">
        <f t="shared" si="92"/>
        <v>1135758</v>
      </c>
      <c r="R403" s="29">
        <f t="shared" si="93"/>
        <v>1136013</v>
      </c>
      <c r="S403" s="29" t="str">
        <f t="shared" si="94"/>
        <v/>
      </c>
      <c r="T403" s="29" t="str">
        <f t="shared" si="95"/>
        <v>1135758, 1136013</v>
      </c>
      <c r="U403" s="37" t="s">
        <v>5267</v>
      </c>
      <c r="V403" s="37"/>
      <c r="W403" s="38" t="s">
        <v>157</v>
      </c>
      <c r="X403" s="29" t="s">
        <v>158</v>
      </c>
      <c r="Y403" s="146">
        <v>726</v>
      </c>
      <c r="Z403" s="33">
        <v>930</v>
      </c>
      <c r="AA403" s="34">
        <f t="shared" si="86"/>
        <v>0.28100000000000003</v>
      </c>
      <c r="AB403" s="33">
        <f t="shared" si="96"/>
        <v>930</v>
      </c>
      <c r="AC403" s="34">
        <f t="shared" si="87"/>
        <v>0.28099173553719009</v>
      </c>
      <c r="AD403" s="145">
        <f t="shared" si="88"/>
        <v>775</v>
      </c>
      <c r="AE403" s="105">
        <v>605</v>
      </c>
      <c r="AF403" s="34" t="s">
        <v>36</v>
      </c>
      <c r="AG403" s="34" t="s">
        <v>36</v>
      </c>
      <c r="AH403" s="34" t="s">
        <v>36</v>
      </c>
      <c r="AI403" s="29">
        <v>7.3999999999999996E-2</v>
      </c>
      <c r="AJ403" s="29">
        <v>5.8E-5</v>
      </c>
      <c r="AK403" s="29">
        <v>1020</v>
      </c>
      <c r="AL403" s="29">
        <v>1200</v>
      </c>
      <c r="AM403" s="29" t="s">
        <v>28</v>
      </c>
      <c r="AN403" s="158" t="s">
        <v>28</v>
      </c>
      <c r="AO403" s="29" t="s">
        <v>28</v>
      </c>
      <c r="AP403" s="29">
        <v>60</v>
      </c>
      <c r="AQ403" s="29">
        <v>280</v>
      </c>
      <c r="AR403" s="29">
        <v>187</v>
      </c>
      <c r="AS403" s="29">
        <v>95</v>
      </c>
      <c r="AT403" s="29">
        <v>4.4400000000000004</v>
      </c>
      <c r="AU403" s="144">
        <v>4.9740000000000001E-3</v>
      </c>
      <c r="AV403" s="36" t="s">
        <v>28</v>
      </c>
      <c r="AW403" s="102" t="s">
        <v>33</v>
      </c>
      <c r="AX403" s="129" t="s">
        <v>33</v>
      </c>
      <c r="AY403" s="106">
        <v>200328</v>
      </c>
      <c r="BD403" t="s">
        <v>108</v>
      </c>
      <c r="BE403" t="s">
        <v>4368</v>
      </c>
      <c r="BF403" t="s">
        <v>4740</v>
      </c>
      <c r="BH403" t="str">
        <f t="shared" si="84"/>
        <v>AV</v>
      </c>
      <c r="BJ403" t="str">
        <f t="shared" si="85"/>
        <v>OK</v>
      </c>
      <c r="BK403" s="130">
        <v>930</v>
      </c>
      <c r="BL403" s="130" t="s">
        <v>37</v>
      </c>
      <c r="BM403" s="131" t="s">
        <v>33</v>
      </c>
      <c r="BN403" s="131" t="e">
        <v>#VALUE!</v>
      </c>
      <c r="BO403">
        <v>930</v>
      </c>
      <c r="BP403">
        <v>6885</v>
      </c>
    </row>
    <row r="404" spans="1:68" ht="37.799999999999997" x14ac:dyDescent="0.3">
      <c r="A404" s="1"/>
      <c r="B404" s="47">
        <v>330</v>
      </c>
      <c r="C404" s="45">
        <v>1023010</v>
      </c>
      <c r="D404" s="40">
        <v>1022264</v>
      </c>
      <c r="E404" s="40"/>
      <c r="F404" s="31" t="s">
        <v>297</v>
      </c>
      <c r="G404" s="29" t="s">
        <v>42</v>
      </c>
      <c r="H404" s="70" t="s">
        <v>62</v>
      </c>
      <c r="I404" s="148" t="s">
        <v>32</v>
      </c>
      <c r="J404" s="147" t="s">
        <v>33</v>
      </c>
      <c r="K404" s="148">
        <v>0</v>
      </c>
      <c r="L404" s="148" t="s">
        <v>32</v>
      </c>
      <c r="M404" s="147" t="s">
        <v>33</v>
      </c>
      <c r="N404" s="29">
        <f t="shared" si="89"/>
        <v>1022264</v>
      </c>
      <c r="O404" s="29" t="str">
        <f t="shared" si="90"/>
        <v/>
      </c>
      <c r="P404" s="29" t="str">
        <f t="shared" si="91"/>
        <v/>
      </c>
      <c r="Q404" s="29">
        <f t="shared" si="92"/>
        <v>1135759</v>
      </c>
      <c r="R404" s="29">
        <f t="shared" si="93"/>
        <v>1136015</v>
      </c>
      <c r="S404" s="29" t="str">
        <f t="shared" si="94"/>
        <v/>
      </c>
      <c r="T404" s="29" t="str">
        <f t="shared" si="95"/>
        <v>1135759, 1136015</v>
      </c>
      <c r="U404" s="37" t="s">
        <v>5268</v>
      </c>
      <c r="V404" s="37"/>
      <c r="W404" s="38" t="s">
        <v>157</v>
      </c>
      <c r="X404" s="29" t="s">
        <v>158</v>
      </c>
      <c r="Y404" s="146">
        <v>869</v>
      </c>
      <c r="Z404" s="33">
        <v>1112</v>
      </c>
      <c r="AA404" s="34">
        <f t="shared" si="86"/>
        <v>0.28000000000000003</v>
      </c>
      <c r="AB404" s="33">
        <f t="shared" si="96"/>
        <v>1112</v>
      </c>
      <c r="AC404" s="34">
        <f t="shared" si="87"/>
        <v>0.27963163193020391</v>
      </c>
      <c r="AD404" s="145">
        <f t="shared" si="88"/>
        <v>926.66700000000003</v>
      </c>
      <c r="AE404" s="105">
        <v>724.16700000000003</v>
      </c>
      <c r="AF404" s="34" t="s">
        <v>36</v>
      </c>
      <c r="AG404" s="34" t="s">
        <v>36</v>
      </c>
      <c r="AH404" s="34" t="s">
        <v>36</v>
      </c>
      <c r="AI404" s="29">
        <v>0.08</v>
      </c>
      <c r="AJ404" s="29">
        <v>5.0000000000000002E-5</v>
      </c>
      <c r="AK404" s="29">
        <v>2260</v>
      </c>
      <c r="AL404" s="29">
        <v>2640</v>
      </c>
      <c r="AM404" s="29" t="s">
        <v>28</v>
      </c>
      <c r="AN404" s="158" t="s">
        <v>28</v>
      </c>
      <c r="AO404" s="29" t="s">
        <v>28</v>
      </c>
      <c r="AP404" s="29">
        <v>60</v>
      </c>
      <c r="AQ404" s="29">
        <v>280</v>
      </c>
      <c r="AR404" s="29">
        <v>187</v>
      </c>
      <c r="AS404" s="29">
        <v>95</v>
      </c>
      <c r="AT404" s="29">
        <v>4.8</v>
      </c>
      <c r="AU404" s="144">
        <v>4.9740000000000001E-3</v>
      </c>
      <c r="AV404" s="36" t="s">
        <v>28</v>
      </c>
      <c r="AW404" s="102" t="s">
        <v>33</v>
      </c>
      <c r="AX404" s="129" t="s">
        <v>33</v>
      </c>
      <c r="AY404" s="106">
        <v>197193</v>
      </c>
      <c r="BD404" t="s">
        <v>108</v>
      </c>
      <c r="BE404" t="s">
        <v>4346</v>
      </c>
      <c r="BF404" t="s">
        <v>4740</v>
      </c>
      <c r="BH404" t="str">
        <f t="shared" si="84"/>
        <v>AV</v>
      </c>
      <c r="BJ404" t="str">
        <f t="shared" si="85"/>
        <v>OK</v>
      </c>
      <c r="BK404" s="130">
        <v>1112</v>
      </c>
      <c r="BL404" s="130" t="s">
        <v>37</v>
      </c>
      <c r="BM404" s="131" t="s">
        <v>33</v>
      </c>
      <c r="BN404" s="131" t="e">
        <v>#VALUE!</v>
      </c>
      <c r="BO404">
        <v>1112</v>
      </c>
      <c r="BP404">
        <v>6480</v>
      </c>
    </row>
    <row r="405" spans="1:68" ht="37.799999999999997" x14ac:dyDescent="0.3">
      <c r="A405" s="1"/>
      <c r="B405" s="47">
        <v>331</v>
      </c>
      <c r="C405" s="45">
        <v>1023011</v>
      </c>
      <c r="D405" s="40">
        <v>1008746</v>
      </c>
      <c r="E405" s="40"/>
      <c r="F405" s="31" t="s">
        <v>298</v>
      </c>
      <c r="G405" s="29" t="s">
        <v>42</v>
      </c>
      <c r="H405" s="70" t="s">
        <v>62</v>
      </c>
      <c r="I405" s="148" t="s">
        <v>32</v>
      </c>
      <c r="J405" s="147" t="s">
        <v>33</v>
      </c>
      <c r="K405" s="148">
        <v>0</v>
      </c>
      <c r="L405" s="148" t="s">
        <v>32</v>
      </c>
      <c r="M405" s="147" t="s">
        <v>33</v>
      </c>
      <c r="N405" s="29">
        <f t="shared" si="89"/>
        <v>1008746</v>
      </c>
      <c r="O405" s="29" t="str">
        <f t="shared" si="90"/>
        <v/>
      </c>
      <c r="P405" s="29" t="str">
        <f t="shared" si="91"/>
        <v/>
      </c>
      <c r="Q405" s="29">
        <f t="shared" si="92"/>
        <v>1135760</v>
      </c>
      <c r="R405" s="29">
        <f t="shared" si="93"/>
        <v>1136016</v>
      </c>
      <c r="S405" s="29" t="str">
        <f t="shared" si="94"/>
        <v/>
      </c>
      <c r="T405" s="29" t="str">
        <f t="shared" si="95"/>
        <v>1135760, 1136016</v>
      </c>
      <c r="U405" s="37" t="s">
        <v>5269</v>
      </c>
      <c r="V405" s="37"/>
      <c r="W405" s="38" t="s">
        <v>157</v>
      </c>
      <c r="X405" s="29" t="s">
        <v>158</v>
      </c>
      <c r="Y405" s="146">
        <v>1121</v>
      </c>
      <c r="Z405" s="33">
        <v>1435</v>
      </c>
      <c r="AA405" s="34">
        <f t="shared" si="86"/>
        <v>0.28000000000000003</v>
      </c>
      <c r="AB405" s="33">
        <f t="shared" si="96"/>
        <v>1435</v>
      </c>
      <c r="AC405" s="34">
        <f t="shared" si="87"/>
        <v>0.28010623368198623</v>
      </c>
      <c r="AD405" s="145">
        <f t="shared" si="88"/>
        <v>1195.8330000000001</v>
      </c>
      <c r="AE405" s="105">
        <v>934.16700000000003</v>
      </c>
      <c r="AF405" s="34" t="s">
        <v>36</v>
      </c>
      <c r="AG405" s="34" t="s">
        <v>36</v>
      </c>
      <c r="AH405" s="34" t="s">
        <v>36</v>
      </c>
      <c r="AI405" s="29">
        <v>9.8000000000000004E-2</v>
      </c>
      <c r="AJ405" s="29">
        <v>7.3999999999999996E-5</v>
      </c>
      <c r="AK405" s="29">
        <v>521</v>
      </c>
      <c r="AL405" s="29">
        <v>0</v>
      </c>
      <c r="AM405" s="29" t="s">
        <v>28</v>
      </c>
      <c r="AN405" s="158" t="s">
        <v>28</v>
      </c>
      <c r="AO405" s="29" t="s">
        <v>28</v>
      </c>
      <c r="AP405" s="29">
        <v>40</v>
      </c>
      <c r="AQ405" s="29">
        <v>277</v>
      </c>
      <c r="AR405" s="29">
        <v>179</v>
      </c>
      <c r="AS405" s="29">
        <v>95</v>
      </c>
      <c r="AT405" s="29">
        <v>3.92</v>
      </c>
      <c r="AU405" s="144">
        <v>4.7099999999999998E-3</v>
      </c>
      <c r="AV405" s="36" t="s">
        <v>28</v>
      </c>
      <c r="AW405" s="102" t="s">
        <v>33</v>
      </c>
      <c r="AX405" s="129" t="s">
        <v>33</v>
      </c>
      <c r="AY405" s="106">
        <v>52378</v>
      </c>
      <c r="BD405" t="s">
        <v>108</v>
      </c>
      <c r="BE405" t="s">
        <v>4346</v>
      </c>
      <c r="BF405" t="s">
        <v>4740</v>
      </c>
      <c r="BH405" t="str">
        <f t="shared" si="84"/>
        <v>AV</v>
      </c>
      <c r="BJ405" t="str">
        <f t="shared" si="85"/>
        <v>OK</v>
      </c>
      <c r="BK405" s="130">
        <v>1435</v>
      </c>
      <c r="BL405" s="130" t="s">
        <v>37</v>
      </c>
      <c r="BM405" s="131" t="s">
        <v>33</v>
      </c>
      <c r="BN405" s="131" t="e">
        <v>#VALUE!</v>
      </c>
      <c r="BO405">
        <v>1435</v>
      </c>
      <c r="BP405">
        <v>2200</v>
      </c>
    </row>
    <row r="406" spans="1:68" ht="37.799999999999997" x14ac:dyDescent="0.3">
      <c r="A406" s="1"/>
      <c r="B406" s="47">
        <v>332</v>
      </c>
      <c r="C406" s="45">
        <v>1023012</v>
      </c>
      <c r="D406" s="40">
        <v>1008747</v>
      </c>
      <c r="E406" s="40"/>
      <c r="F406" s="31" t="s">
        <v>299</v>
      </c>
      <c r="G406" s="29" t="s">
        <v>42</v>
      </c>
      <c r="H406" s="70" t="s">
        <v>62</v>
      </c>
      <c r="I406" s="148" t="s">
        <v>32</v>
      </c>
      <c r="J406" s="147" t="s">
        <v>33</v>
      </c>
      <c r="K406" s="148">
        <v>0</v>
      </c>
      <c r="L406" s="148" t="s">
        <v>32</v>
      </c>
      <c r="M406" s="147" t="s">
        <v>33</v>
      </c>
      <c r="N406" s="29">
        <f t="shared" si="89"/>
        <v>1008747</v>
      </c>
      <c r="O406" s="29" t="str">
        <f t="shared" si="90"/>
        <v/>
      </c>
      <c r="P406" s="29" t="str">
        <f t="shared" si="91"/>
        <v/>
      </c>
      <c r="Q406" s="29">
        <f t="shared" si="92"/>
        <v>1135761</v>
      </c>
      <c r="R406" s="29">
        <f t="shared" si="93"/>
        <v>1136017</v>
      </c>
      <c r="S406" s="29" t="str">
        <f t="shared" si="94"/>
        <v/>
      </c>
      <c r="T406" s="29" t="str">
        <f t="shared" si="95"/>
        <v>1135761, 1136017</v>
      </c>
      <c r="U406" s="37" t="s">
        <v>5270</v>
      </c>
      <c r="V406" s="37"/>
      <c r="W406" s="38" t="s">
        <v>157</v>
      </c>
      <c r="X406" s="29" t="s">
        <v>158</v>
      </c>
      <c r="Y406" s="146">
        <v>1481</v>
      </c>
      <c r="Z406" s="33">
        <v>1896</v>
      </c>
      <c r="AA406" s="34">
        <f t="shared" si="86"/>
        <v>0.28000000000000003</v>
      </c>
      <c r="AB406" s="33">
        <f t="shared" si="96"/>
        <v>1896</v>
      </c>
      <c r="AC406" s="34">
        <f t="shared" si="87"/>
        <v>0.28021572445220144</v>
      </c>
      <c r="AD406" s="145">
        <f t="shared" si="88"/>
        <v>1580</v>
      </c>
      <c r="AE406" s="105">
        <v>1234.1669999999999</v>
      </c>
      <c r="AF406" s="34" t="s">
        <v>36</v>
      </c>
      <c r="AG406" s="34" t="s">
        <v>36</v>
      </c>
      <c r="AH406" s="34" t="s">
        <v>36</v>
      </c>
      <c r="AI406" s="29">
        <v>0.115</v>
      </c>
      <c r="AJ406" s="29">
        <v>1.02E-4</v>
      </c>
      <c r="AK406" s="29">
        <v>640</v>
      </c>
      <c r="AL406" s="29">
        <v>0</v>
      </c>
      <c r="AM406" s="29" t="s">
        <v>28</v>
      </c>
      <c r="AN406" s="158" t="s">
        <v>28</v>
      </c>
      <c r="AO406" s="29" t="s">
        <v>28</v>
      </c>
      <c r="AP406" s="29">
        <v>40</v>
      </c>
      <c r="AQ406" s="29">
        <v>277</v>
      </c>
      <c r="AR406" s="29">
        <v>179</v>
      </c>
      <c r="AS406" s="29">
        <v>95</v>
      </c>
      <c r="AT406" s="29">
        <v>4.5999999999999996</v>
      </c>
      <c r="AU406" s="144">
        <v>4.7099999999999998E-3</v>
      </c>
      <c r="AV406" s="36" t="s">
        <v>28</v>
      </c>
      <c r="AW406" s="102" t="s">
        <v>33</v>
      </c>
      <c r="AX406" s="129" t="s">
        <v>33</v>
      </c>
      <c r="AY406" s="106">
        <v>84429</v>
      </c>
      <c r="BD406" t="s">
        <v>108</v>
      </c>
      <c r="BE406" t="s">
        <v>4368</v>
      </c>
      <c r="BF406" t="s">
        <v>4740</v>
      </c>
      <c r="BH406" t="str">
        <f t="shared" si="84"/>
        <v>AV</v>
      </c>
      <c r="BJ406" t="str">
        <f t="shared" si="85"/>
        <v>OK</v>
      </c>
      <c r="BK406" s="130">
        <v>1896</v>
      </c>
      <c r="BL406" s="130" t="s">
        <v>37</v>
      </c>
      <c r="BM406" s="131" t="s">
        <v>33</v>
      </c>
      <c r="BN406" s="131" t="e">
        <v>#VALUE!</v>
      </c>
      <c r="BO406">
        <v>1896</v>
      </c>
      <c r="BP406">
        <v>3109</v>
      </c>
    </row>
    <row r="407" spans="1:68" ht="25.2" x14ac:dyDescent="0.3">
      <c r="A407" s="1"/>
      <c r="B407" s="47">
        <v>333</v>
      </c>
      <c r="C407" s="45">
        <v>1023013</v>
      </c>
      <c r="D407" s="40">
        <v>1008748</v>
      </c>
      <c r="E407" s="40"/>
      <c r="F407" s="31" t="s">
        <v>300</v>
      </c>
      <c r="G407" s="37" t="s">
        <v>42</v>
      </c>
      <c r="H407" s="70" t="s">
        <v>59</v>
      </c>
      <c r="I407" s="148" t="s">
        <v>32</v>
      </c>
      <c r="J407" s="147" t="s">
        <v>33</v>
      </c>
      <c r="K407" s="148">
        <v>0</v>
      </c>
      <c r="L407" s="148" t="s">
        <v>32</v>
      </c>
      <c r="M407" s="147" t="s">
        <v>33</v>
      </c>
      <c r="N407" s="29">
        <f t="shared" si="89"/>
        <v>1008748</v>
      </c>
      <c r="O407" s="29" t="str">
        <f t="shared" si="90"/>
        <v/>
      </c>
      <c r="P407" s="29" t="str">
        <f t="shared" si="91"/>
        <v/>
      </c>
      <c r="Q407" s="29">
        <f t="shared" si="92"/>
        <v>1135762</v>
      </c>
      <c r="R407" s="29">
        <f t="shared" si="93"/>
        <v>1136018</v>
      </c>
      <c r="S407" s="29" t="str">
        <f t="shared" si="94"/>
        <v/>
      </c>
      <c r="T407" s="29" t="str">
        <f t="shared" si="95"/>
        <v>1135762, 1136018</v>
      </c>
      <c r="U407" s="37" t="s">
        <v>5271</v>
      </c>
      <c r="V407" s="37"/>
      <c r="W407" s="38" t="s">
        <v>157</v>
      </c>
      <c r="X407" s="29" t="s">
        <v>158</v>
      </c>
      <c r="Y407" s="146">
        <v>2281</v>
      </c>
      <c r="Z407" s="33">
        <v>2920</v>
      </c>
      <c r="AA407" s="34">
        <f t="shared" si="86"/>
        <v>0.28000000000000003</v>
      </c>
      <c r="AB407" s="33">
        <f t="shared" si="96"/>
        <v>2920</v>
      </c>
      <c r="AC407" s="34">
        <f t="shared" si="87"/>
        <v>0.28014033847265907</v>
      </c>
      <c r="AD407" s="145">
        <f t="shared" si="88"/>
        <v>2433.3330000000001</v>
      </c>
      <c r="AE407" s="105">
        <v>1900.8330000000001</v>
      </c>
      <c r="AF407" s="34" t="s">
        <v>36</v>
      </c>
      <c r="AG407" s="34" t="s">
        <v>36</v>
      </c>
      <c r="AH407" s="34" t="s">
        <v>36</v>
      </c>
      <c r="AI407" s="29">
        <v>0.186</v>
      </c>
      <c r="AJ407" s="29">
        <v>2.2900000000000001E-4</v>
      </c>
      <c r="AK407" s="29">
        <v>0</v>
      </c>
      <c r="AL407" s="29">
        <v>0</v>
      </c>
      <c r="AM407" s="29" t="s">
        <v>28</v>
      </c>
      <c r="AN407" s="158" t="s">
        <v>28</v>
      </c>
      <c r="AO407" s="29" t="s">
        <v>28</v>
      </c>
      <c r="AP407" s="29">
        <v>35</v>
      </c>
      <c r="AQ407" s="29">
        <v>380</v>
      </c>
      <c r="AR407" s="29">
        <v>190</v>
      </c>
      <c r="AS407" s="29">
        <v>95</v>
      </c>
      <c r="AT407" s="29">
        <v>6.51</v>
      </c>
      <c r="AU407" s="144">
        <v>6.8589999999999996E-3</v>
      </c>
      <c r="AV407" s="36" t="s">
        <v>28</v>
      </c>
      <c r="AW407" s="102" t="s">
        <v>33</v>
      </c>
      <c r="AX407" s="129" t="s">
        <v>33</v>
      </c>
      <c r="AY407" s="106">
        <v>16554</v>
      </c>
      <c r="BD407" t="s">
        <v>108</v>
      </c>
      <c r="BE407" t="s">
        <v>4368</v>
      </c>
      <c r="BF407" t="s">
        <v>4740</v>
      </c>
      <c r="BH407" t="str">
        <f t="shared" si="84"/>
        <v/>
      </c>
      <c r="BJ407" t="str">
        <f t="shared" si="85"/>
        <v>OK</v>
      </c>
      <c r="BK407" s="130">
        <v>2920</v>
      </c>
      <c r="BL407" s="130" t="s">
        <v>37</v>
      </c>
      <c r="BM407" s="131" t="s">
        <v>33</v>
      </c>
      <c r="BN407" s="131" t="e">
        <v>#VALUE!</v>
      </c>
      <c r="BO407" t="e">
        <v>#N/A</v>
      </c>
      <c r="BP407">
        <v>762</v>
      </c>
    </row>
    <row r="408" spans="1:68" ht="25.2" x14ac:dyDescent="0.3">
      <c r="A408" s="1"/>
      <c r="B408" s="47">
        <v>334</v>
      </c>
      <c r="C408" s="45">
        <v>1047866</v>
      </c>
      <c r="D408" s="40">
        <v>1001270</v>
      </c>
      <c r="E408" s="40"/>
      <c r="F408" s="31" t="s">
        <v>301</v>
      </c>
      <c r="G408" s="29" t="s">
        <v>42</v>
      </c>
      <c r="H408" s="70" t="s">
        <v>59</v>
      </c>
      <c r="I408" s="148" t="s">
        <v>32</v>
      </c>
      <c r="J408" s="147" t="s">
        <v>33</v>
      </c>
      <c r="K408" s="148">
        <v>0</v>
      </c>
      <c r="L408" s="148" t="s">
        <v>32</v>
      </c>
      <c r="M408" s="147" t="s">
        <v>33</v>
      </c>
      <c r="N408" s="29">
        <f t="shared" si="89"/>
        <v>1001270</v>
      </c>
      <c r="O408" s="29" t="str">
        <f t="shared" si="90"/>
        <v/>
      </c>
      <c r="P408" s="29" t="str">
        <f t="shared" si="91"/>
        <v/>
      </c>
      <c r="Q408" s="29">
        <f t="shared" si="92"/>
        <v>1135763</v>
      </c>
      <c r="R408" s="29">
        <f t="shared" si="93"/>
        <v>1136019</v>
      </c>
      <c r="S408" s="29" t="str">
        <f t="shared" si="94"/>
        <v/>
      </c>
      <c r="T408" s="29" t="str">
        <f t="shared" si="95"/>
        <v>1135763, 1136019</v>
      </c>
      <c r="U408" s="37" t="s">
        <v>5272</v>
      </c>
      <c r="V408" s="37"/>
      <c r="W408" s="38" t="s">
        <v>157</v>
      </c>
      <c r="X408" s="29" t="s">
        <v>158</v>
      </c>
      <c r="Y408" s="146">
        <v>2528</v>
      </c>
      <c r="Z408" s="33">
        <v>3236</v>
      </c>
      <c r="AA408" s="34">
        <f t="shared" si="86"/>
        <v>0.28000000000000003</v>
      </c>
      <c r="AB408" s="33">
        <f t="shared" si="96"/>
        <v>3236</v>
      </c>
      <c r="AC408" s="34">
        <f t="shared" si="87"/>
        <v>0.28006324682543565</v>
      </c>
      <c r="AD408" s="145">
        <f t="shared" si="88"/>
        <v>2696.6669999999999</v>
      </c>
      <c r="AE408" s="105">
        <v>2106.6669999999999</v>
      </c>
      <c r="AF408" s="34" t="s">
        <v>36</v>
      </c>
      <c r="AG408" s="34" t="s">
        <v>36</v>
      </c>
      <c r="AH408" s="34" t="s">
        <v>36</v>
      </c>
      <c r="AI408" s="29">
        <v>0.184</v>
      </c>
      <c r="AJ408" s="29">
        <v>1.02E-4</v>
      </c>
      <c r="AK408" s="29">
        <v>0</v>
      </c>
      <c r="AL408" s="29">
        <v>0</v>
      </c>
      <c r="AM408" s="29" t="s">
        <v>28</v>
      </c>
      <c r="AN408" s="158" t="s">
        <v>28</v>
      </c>
      <c r="AO408" s="29" t="s">
        <v>28</v>
      </c>
      <c r="AP408" s="29">
        <v>20</v>
      </c>
      <c r="AQ408" s="29">
        <v>277</v>
      </c>
      <c r="AR408" s="29">
        <v>179</v>
      </c>
      <c r="AS408" s="29">
        <v>95</v>
      </c>
      <c r="AT408" s="29">
        <v>3.68</v>
      </c>
      <c r="AU408" s="144">
        <v>4.7099999999999998E-3</v>
      </c>
      <c r="AV408" s="36" t="s">
        <v>28</v>
      </c>
      <c r="AW408" s="102" t="s">
        <v>33</v>
      </c>
      <c r="AX408" s="129" t="s">
        <v>33</v>
      </c>
      <c r="AY408" s="106">
        <v>38021</v>
      </c>
      <c r="BD408" t="s">
        <v>108</v>
      </c>
      <c r="BE408" t="s">
        <v>4346</v>
      </c>
      <c r="BF408" t="s">
        <v>4740</v>
      </c>
      <c r="BH408" t="str">
        <f t="shared" si="84"/>
        <v/>
      </c>
      <c r="BJ408" t="str">
        <f t="shared" si="85"/>
        <v>OK</v>
      </c>
      <c r="BK408" s="130">
        <v>3236</v>
      </c>
      <c r="BL408" s="130" t="s">
        <v>37</v>
      </c>
      <c r="BM408" s="131" t="s">
        <v>33</v>
      </c>
      <c r="BN408" s="131" t="e">
        <v>#VALUE!</v>
      </c>
      <c r="BO408" t="e">
        <v>#N/A</v>
      </c>
      <c r="BP408">
        <v>777</v>
      </c>
    </row>
    <row r="409" spans="1:68" ht="25.2" x14ac:dyDescent="0.3">
      <c r="A409" s="1"/>
      <c r="B409" s="47">
        <v>335</v>
      </c>
      <c r="C409" s="45">
        <v>1047867</v>
      </c>
      <c r="D409" s="40">
        <v>1022270</v>
      </c>
      <c r="E409" s="40"/>
      <c r="F409" s="31" t="s">
        <v>302</v>
      </c>
      <c r="G409" s="29" t="s">
        <v>47</v>
      </c>
      <c r="H409" s="70"/>
      <c r="I409" s="148" t="s">
        <v>32</v>
      </c>
      <c r="J409" s="147" t="s">
        <v>33</v>
      </c>
      <c r="K409" s="148">
        <v>0</v>
      </c>
      <c r="L409" s="148" t="s">
        <v>32</v>
      </c>
      <c r="M409" s="147" t="s">
        <v>33</v>
      </c>
      <c r="N409" s="29">
        <f t="shared" si="89"/>
        <v>1022270</v>
      </c>
      <c r="O409" s="29" t="str">
        <f t="shared" si="90"/>
        <v/>
      </c>
      <c r="P409" s="29" t="str">
        <f t="shared" si="91"/>
        <v/>
      </c>
      <c r="Q409" s="29" t="str">
        <f t="shared" si="92"/>
        <v/>
      </c>
      <c r="R409" s="29" t="str">
        <f t="shared" si="93"/>
        <v/>
      </c>
      <c r="S409" s="29" t="str">
        <f t="shared" si="94"/>
        <v/>
      </c>
      <c r="T409" s="29" t="str">
        <f t="shared" si="95"/>
        <v/>
      </c>
      <c r="U409" s="46" t="s">
        <v>33</v>
      </c>
      <c r="V409" s="46"/>
      <c r="W409" s="38" t="s">
        <v>157</v>
      </c>
      <c r="X409" s="29" t="s">
        <v>158</v>
      </c>
      <c r="Y409" s="146">
        <v>5172</v>
      </c>
      <c r="Z409" s="33">
        <v>6620</v>
      </c>
      <c r="AA409" s="34">
        <f t="shared" si="86"/>
        <v>0.28000000000000003</v>
      </c>
      <c r="AB409" s="33">
        <f t="shared" si="96"/>
        <v>6620</v>
      </c>
      <c r="AC409" s="34">
        <f t="shared" si="87"/>
        <v>0.27996914153132257</v>
      </c>
      <c r="AD409" s="145">
        <f t="shared" si="88"/>
        <v>5516.6670000000004</v>
      </c>
      <c r="AE409" s="105">
        <v>4310</v>
      </c>
      <c r="AF409" s="34" t="s">
        <v>36</v>
      </c>
      <c r="AG409" s="34" t="s">
        <v>36</v>
      </c>
      <c r="AH409" s="34" t="s">
        <v>36</v>
      </c>
      <c r="AI409" s="29">
        <v>0.3</v>
      </c>
      <c r="AJ409" s="29">
        <v>2.0000000000000001E-4</v>
      </c>
      <c r="AK409" s="29">
        <v>0</v>
      </c>
      <c r="AL409" s="29">
        <v>0</v>
      </c>
      <c r="AM409" s="29" t="s">
        <v>28</v>
      </c>
      <c r="AN409" s="44" t="s">
        <v>27</v>
      </c>
      <c r="AO409" s="29" t="s">
        <v>28</v>
      </c>
      <c r="AP409" s="29">
        <v>20</v>
      </c>
      <c r="AQ409" s="29">
        <v>250</v>
      </c>
      <c r="AR409" s="29">
        <v>145</v>
      </c>
      <c r="AS409" s="29">
        <v>550</v>
      </c>
      <c r="AT409" s="29">
        <v>6</v>
      </c>
      <c r="AU409" s="144">
        <v>1.9938000000000001E-2</v>
      </c>
      <c r="AV409" s="36" t="s">
        <v>28</v>
      </c>
      <c r="AW409" s="102" t="s">
        <v>33</v>
      </c>
      <c r="AX409" s="129" t="s">
        <v>33</v>
      </c>
      <c r="AY409" s="106">
        <v>4764</v>
      </c>
      <c r="BD409" t="s">
        <v>29</v>
      </c>
      <c r="BE409" t="s">
        <v>4369</v>
      </c>
      <c r="BF409" t="s">
        <v>4739</v>
      </c>
      <c r="BH409" t="str">
        <f t="shared" si="84"/>
        <v/>
      </c>
      <c r="BJ409" t="str">
        <f t="shared" si="85"/>
        <v>OK</v>
      </c>
      <c r="BK409" s="130" t="s">
        <v>5302</v>
      </c>
      <c r="BL409" s="130" t="e">
        <v>#VALUE!</v>
      </c>
      <c r="BM409" s="131" t="s">
        <v>33</v>
      </c>
      <c r="BN409" s="131" t="e">
        <v>#VALUE!</v>
      </c>
      <c r="BO409" t="e">
        <v>#N/A</v>
      </c>
      <c r="BP409">
        <v>158</v>
      </c>
    </row>
    <row r="410" spans="1:68" ht="25.2" x14ac:dyDescent="0.3">
      <c r="A410" s="1"/>
      <c r="B410" s="47">
        <v>336</v>
      </c>
      <c r="C410" s="45">
        <v>1085078</v>
      </c>
      <c r="D410" s="29"/>
      <c r="E410" s="29"/>
      <c r="F410" s="39" t="s">
        <v>303</v>
      </c>
      <c r="G410" s="29" t="s">
        <v>31</v>
      </c>
      <c r="H410" s="148"/>
      <c r="I410" s="148" t="s">
        <v>32</v>
      </c>
      <c r="J410" s="147" t="s">
        <v>33</v>
      </c>
      <c r="K410" s="148">
        <v>0</v>
      </c>
      <c r="L410" s="148" t="s">
        <v>32</v>
      </c>
      <c r="M410" s="147">
        <v>42444</v>
      </c>
      <c r="N410" s="29" t="str">
        <f t="shared" si="89"/>
        <v/>
      </c>
      <c r="O410" s="29" t="str">
        <f t="shared" si="90"/>
        <v/>
      </c>
      <c r="P410" s="29" t="str">
        <f t="shared" si="91"/>
        <v/>
      </c>
      <c r="Q410" s="29" t="str">
        <f t="shared" si="92"/>
        <v/>
      </c>
      <c r="R410" s="29" t="str">
        <f t="shared" si="93"/>
        <v/>
      </c>
      <c r="S410" s="29" t="str">
        <f t="shared" si="94"/>
        <v/>
      </c>
      <c r="T410" s="29" t="str">
        <f t="shared" si="95"/>
        <v/>
      </c>
      <c r="U410" s="29"/>
      <c r="V410" s="29"/>
      <c r="W410" s="38" t="s">
        <v>3785</v>
      </c>
      <c r="X410" s="29" t="s">
        <v>158</v>
      </c>
      <c r="Y410" s="146">
        <v>8465</v>
      </c>
      <c r="Z410" s="33">
        <v>10836</v>
      </c>
      <c r="AA410" s="34">
        <f t="shared" si="86"/>
        <v>0.28000000000000003</v>
      </c>
      <c r="AB410" s="33" t="str">
        <f t="shared" si="96"/>
        <v>По запросу</v>
      </c>
      <c r="AC410" s="34">
        <f t="shared" si="87"/>
        <v>0.28009444630386543</v>
      </c>
      <c r="AD410" s="145">
        <f t="shared" si="88"/>
        <v>9030</v>
      </c>
      <c r="AE410" s="105">
        <v>7054.1670000000004</v>
      </c>
      <c r="AF410" s="34" t="s">
        <v>36</v>
      </c>
      <c r="AG410" s="34" t="s">
        <v>36</v>
      </c>
      <c r="AH410" s="34" t="s">
        <v>36</v>
      </c>
      <c r="AI410" s="29">
        <v>0.72099999999999997</v>
      </c>
      <c r="AJ410" s="29">
        <v>4.9030000000000002E-3</v>
      </c>
      <c r="AK410" s="29">
        <v>0</v>
      </c>
      <c r="AL410" s="29">
        <v>0</v>
      </c>
      <c r="AM410" s="29" t="s">
        <v>28</v>
      </c>
      <c r="AN410" s="44" t="s">
        <v>27</v>
      </c>
      <c r="AO410" s="29" t="s">
        <v>28</v>
      </c>
      <c r="AP410" s="29">
        <v>8</v>
      </c>
      <c r="AQ410" s="29">
        <v>250</v>
      </c>
      <c r="AR410" s="29">
        <v>135</v>
      </c>
      <c r="AS410" s="29">
        <v>140</v>
      </c>
      <c r="AT410" s="29">
        <v>5.7679999999999998</v>
      </c>
      <c r="AU410" s="144">
        <v>4.725E-3</v>
      </c>
      <c r="AV410" s="36" t="s">
        <v>28</v>
      </c>
      <c r="AW410" s="102">
        <v>42444</v>
      </c>
      <c r="AX410" s="129" t="s">
        <v>33</v>
      </c>
      <c r="AY410" s="106">
        <v>1090</v>
      </c>
      <c r="BD410" t="s">
        <v>29</v>
      </c>
      <c r="BE410" t="s">
        <v>4369</v>
      </c>
      <c r="BF410" t="s">
        <v>4739</v>
      </c>
      <c r="BH410" t="str">
        <f t="shared" si="84"/>
        <v/>
      </c>
      <c r="BJ410" t="e">
        <f t="shared" si="85"/>
        <v>#VALUE!</v>
      </c>
      <c r="BK410" s="130" t="s">
        <v>5302</v>
      </c>
      <c r="BL410" s="130" t="e">
        <v>#VALUE!</v>
      </c>
      <c r="BM410" s="131" t="s">
        <v>33</v>
      </c>
      <c r="BN410" s="131" t="e">
        <v>#VALUE!</v>
      </c>
      <c r="BO410" t="e">
        <v>#N/A</v>
      </c>
      <c r="BP410">
        <v>24</v>
      </c>
    </row>
    <row r="411" spans="1:68" ht="25.2" x14ac:dyDescent="0.3">
      <c r="A411" s="1"/>
      <c r="B411" s="47">
        <v>337</v>
      </c>
      <c r="C411" s="45">
        <v>1023014</v>
      </c>
      <c r="D411" s="40">
        <v>1008755</v>
      </c>
      <c r="E411" s="40"/>
      <c r="F411" s="31" t="s">
        <v>304</v>
      </c>
      <c r="G411" s="29" t="s">
        <v>42</v>
      </c>
      <c r="H411" s="70" t="s">
        <v>59</v>
      </c>
      <c r="I411" s="148" t="s">
        <v>32</v>
      </c>
      <c r="J411" s="147" t="s">
        <v>33</v>
      </c>
      <c r="K411" s="148">
        <v>0</v>
      </c>
      <c r="L411" s="148" t="s">
        <v>32</v>
      </c>
      <c r="M411" s="147" t="s">
        <v>33</v>
      </c>
      <c r="N411" s="29">
        <f t="shared" si="89"/>
        <v>1008755</v>
      </c>
      <c r="O411" s="29" t="str">
        <f t="shared" si="90"/>
        <v/>
      </c>
      <c r="P411" s="29" t="str">
        <f t="shared" si="91"/>
        <v/>
      </c>
      <c r="Q411" s="29">
        <f t="shared" si="92"/>
        <v>1135764</v>
      </c>
      <c r="R411" s="29">
        <f t="shared" si="93"/>
        <v>1136020</v>
      </c>
      <c r="S411" s="29" t="str">
        <f t="shared" si="94"/>
        <v/>
      </c>
      <c r="T411" s="29" t="str">
        <f t="shared" si="95"/>
        <v>1135764, 1136020</v>
      </c>
      <c r="U411" s="37" t="s">
        <v>5273</v>
      </c>
      <c r="V411" s="37"/>
      <c r="W411" s="38" t="s">
        <v>157</v>
      </c>
      <c r="X411" s="29" t="s">
        <v>158</v>
      </c>
      <c r="Y411" s="146">
        <v>940</v>
      </c>
      <c r="Z411" s="33">
        <v>1203</v>
      </c>
      <c r="AA411" s="34">
        <f t="shared" si="86"/>
        <v>0.28000000000000003</v>
      </c>
      <c r="AB411" s="33">
        <f t="shared" si="96"/>
        <v>1203</v>
      </c>
      <c r="AC411" s="34">
        <f t="shared" si="87"/>
        <v>0.27978777863309734</v>
      </c>
      <c r="AD411" s="145">
        <f t="shared" si="88"/>
        <v>1002.5</v>
      </c>
      <c r="AE411" s="105">
        <v>783.33299999999997</v>
      </c>
      <c r="AF411" s="34" t="s">
        <v>36</v>
      </c>
      <c r="AG411" s="34" t="s">
        <v>36</v>
      </c>
      <c r="AH411" s="34" t="s">
        <v>36</v>
      </c>
      <c r="AI411" s="29">
        <v>4.4999999999999998E-2</v>
      </c>
      <c r="AJ411" s="29">
        <v>3.4999999999999997E-5</v>
      </c>
      <c r="AK411" s="29">
        <v>0</v>
      </c>
      <c r="AL411" s="29">
        <v>0</v>
      </c>
      <c r="AM411" s="29" t="s">
        <v>28</v>
      </c>
      <c r="AN411" s="158" t="s">
        <v>28</v>
      </c>
      <c r="AO411" s="29" t="s">
        <v>28</v>
      </c>
      <c r="AP411" s="29">
        <v>100</v>
      </c>
      <c r="AQ411" s="29">
        <v>277</v>
      </c>
      <c r="AR411" s="29">
        <v>179</v>
      </c>
      <c r="AS411" s="29">
        <v>95</v>
      </c>
      <c r="AT411" s="29">
        <v>4.5</v>
      </c>
      <c r="AU411" s="144">
        <v>4.7099999999999998E-3</v>
      </c>
      <c r="AV411" s="36" t="s">
        <v>28</v>
      </c>
      <c r="AW411" s="102" t="s">
        <v>33</v>
      </c>
      <c r="AX411" s="129" t="s">
        <v>33</v>
      </c>
      <c r="AY411" s="106">
        <v>179019</v>
      </c>
      <c r="BD411" t="s">
        <v>108</v>
      </c>
      <c r="BE411" t="s">
        <v>4368</v>
      </c>
      <c r="BF411" t="s">
        <v>4740</v>
      </c>
      <c r="BH411" t="str">
        <f t="shared" si="84"/>
        <v/>
      </c>
      <c r="BJ411" t="str">
        <f t="shared" si="85"/>
        <v>OK</v>
      </c>
      <c r="BK411" s="130">
        <v>1203</v>
      </c>
      <c r="BL411" s="130" t="s">
        <v>37</v>
      </c>
      <c r="BM411" s="131" t="s">
        <v>33</v>
      </c>
      <c r="BN411" s="131" t="e">
        <v>#VALUE!</v>
      </c>
      <c r="BO411" t="e">
        <v>#N/A</v>
      </c>
      <c r="BP411">
        <v>7680</v>
      </c>
    </row>
    <row r="412" spans="1:68" ht="25.2" x14ac:dyDescent="0.3">
      <c r="A412" s="1"/>
      <c r="B412" s="47">
        <v>338</v>
      </c>
      <c r="C412" s="45">
        <v>1023015</v>
      </c>
      <c r="D412" s="40">
        <v>1022291</v>
      </c>
      <c r="E412" s="40"/>
      <c r="F412" s="31" t="s">
        <v>305</v>
      </c>
      <c r="G412" s="29" t="s">
        <v>42</v>
      </c>
      <c r="H412" s="70" t="s">
        <v>59</v>
      </c>
      <c r="I412" s="148" t="s">
        <v>32</v>
      </c>
      <c r="J412" s="147" t="s">
        <v>33</v>
      </c>
      <c r="K412" s="148">
        <v>0</v>
      </c>
      <c r="L412" s="148" t="s">
        <v>32</v>
      </c>
      <c r="M412" s="147" t="s">
        <v>33</v>
      </c>
      <c r="N412" s="29">
        <f t="shared" si="89"/>
        <v>1022291</v>
      </c>
      <c r="O412" s="29" t="str">
        <f t="shared" si="90"/>
        <v/>
      </c>
      <c r="P412" s="29" t="str">
        <f t="shared" si="91"/>
        <v/>
      </c>
      <c r="Q412" s="29">
        <f t="shared" si="92"/>
        <v>1135765</v>
      </c>
      <c r="R412" s="29" t="str">
        <f t="shared" si="93"/>
        <v/>
      </c>
      <c r="S412" s="29" t="str">
        <f t="shared" si="94"/>
        <v/>
      </c>
      <c r="T412" s="29">
        <f t="shared" si="95"/>
        <v>1135765</v>
      </c>
      <c r="U412" s="29">
        <v>1135765</v>
      </c>
      <c r="V412" s="29"/>
      <c r="W412" s="38" t="s">
        <v>157</v>
      </c>
      <c r="X412" s="29" t="s">
        <v>158</v>
      </c>
      <c r="Y412" s="146">
        <v>1211</v>
      </c>
      <c r="Z412" s="33">
        <v>1550</v>
      </c>
      <c r="AA412" s="34">
        <f t="shared" ref="AA412:AA443" si="97">ROUND(Z412/Y412-1,3)</f>
        <v>0.28000000000000003</v>
      </c>
      <c r="AB412" s="33">
        <f t="shared" si="96"/>
        <v>1550</v>
      </c>
      <c r="AC412" s="34">
        <f t="shared" ref="AC412:AC443" si="98">(AD412-AE412)/AE412</f>
        <v>0.27993384642977809</v>
      </c>
      <c r="AD412" s="145">
        <f t="shared" si="88"/>
        <v>1291.6669999999999</v>
      </c>
      <c r="AE412" s="105">
        <v>1009.167</v>
      </c>
      <c r="AF412" s="34" t="s">
        <v>36</v>
      </c>
      <c r="AG412" s="34" t="s">
        <v>36</v>
      </c>
      <c r="AH412" s="34" t="s">
        <v>36</v>
      </c>
      <c r="AI412" s="29">
        <v>6.3E-2</v>
      </c>
      <c r="AJ412" s="29">
        <v>4.8000000000000001E-5</v>
      </c>
      <c r="AK412" s="29">
        <v>0</v>
      </c>
      <c r="AL412" s="29">
        <v>300</v>
      </c>
      <c r="AM412" s="29" t="s">
        <v>28</v>
      </c>
      <c r="AN412" s="158" t="s">
        <v>28</v>
      </c>
      <c r="AO412" s="29" t="s">
        <v>28</v>
      </c>
      <c r="AP412" s="29">
        <v>60</v>
      </c>
      <c r="AQ412" s="29">
        <v>280</v>
      </c>
      <c r="AR412" s="29">
        <v>187</v>
      </c>
      <c r="AS412" s="29">
        <v>95</v>
      </c>
      <c r="AT412" s="29">
        <v>3.78</v>
      </c>
      <c r="AU412" s="144">
        <v>4.9740000000000001E-3</v>
      </c>
      <c r="AV412" s="36" t="s">
        <v>28</v>
      </c>
      <c r="AW412" s="102" t="s">
        <v>33</v>
      </c>
      <c r="AX412" s="129" t="s">
        <v>33</v>
      </c>
      <c r="AY412" s="106">
        <v>72838</v>
      </c>
      <c r="BD412" t="s">
        <v>108</v>
      </c>
      <c r="BE412" t="s">
        <v>4368</v>
      </c>
      <c r="BF412" t="s">
        <v>4740</v>
      </c>
      <c r="BH412" t="str">
        <f t="shared" si="84"/>
        <v>AV</v>
      </c>
      <c r="BJ412" t="str">
        <f t="shared" si="85"/>
        <v>OK</v>
      </c>
      <c r="BK412" s="130">
        <v>1550</v>
      </c>
      <c r="BL412" s="130" t="s">
        <v>37</v>
      </c>
      <c r="BM412" s="131" t="s">
        <v>33</v>
      </c>
      <c r="BN412" s="131" t="e">
        <v>#VALUE!</v>
      </c>
      <c r="BO412">
        <v>1550</v>
      </c>
      <c r="BP412">
        <v>1620</v>
      </c>
    </row>
    <row r="413" spans="1:68" ht="25.2" x14ac:dyDescent="0.3">
      <c r="A413" s="1"/>
      <c r="B413" s="47">
        <v>339</v>
      </c>
      <c r="C413" s="45">
        <v>1023016</v>
      </c>
      <c r="D413" s="40">
        <v>1008757</v>
      </c>
      <c r="E413" s="40"/>
      <c r="F413" s="31" t="s">
        <v>306</v>
      </c>
      <c r="G413" s="29" t="s">
        <v>42</v>
      </c>
      <c r="H413" s="70" t="s">
        <v>59</v>
      </c>
      <c r="I413" s="148" t="s">
        <v>32</v>
      </c>
      <c r="J413" s="147" t="s">
        <v>33</v>
      </c>
      <c r="K413" s="148">
        <v>0</v>
      </c>
      <c r="L413" s="148" t="s">
        <v>32</v>
      </c>
      <c r="M413" s="147" t="s">
        <v>33</v>
      </c>
      <c r="N413" s="29">
        <f t="shared" si="89"/>
        <v>1008757</v>
      </c>
      <c r="O413" s="29" t="str">
        <f t="shared" si="90"/>
        <v/>
      </c>
      <c r="P413" s="29" t="str">
        <f t="shared" si="91"/>
        <v/>
      </c>
      <c r="Q413" s="29">
        <f t="shared" si="92"/>
        <v>1135766</v>
      </c>
      <c r="R413" s="29">
        <f t="shared" si="93"/>
        <v>1136022</v>
      </c>
      <c r="S413" s="29" t="str">
        <f t="shared" si="94"/>
        <v/>
      </c>
      <c r="T413" s="29" t="str">
        <f t="shared" si="95"/>
        <v>1135766, 1136022</v>
      </c>
      <c r="U413" s="37" t="s">
        <v>5274</v>
      </c>
      <c r="V413" s="37"/>
      <c r="W413" s="38" t="s">
        <v>157</v>
      </c>
      <c r="X413" s="29" t="s">
        <v>158</v>
      </c>
      <c r="Y413" s="146">
        <v>1211</v>
      </c>
      <c r="Z413" s="33">
        <v>1550</v>
      </c>
      <c r="AA413" s="34">
        <f t="shared" si="97"/>
        <v>0.28000000000000003</v>
      </c>
      <c r="AB413" s="33">
        <f t="shared" si="96"/>
        <v>1550</v>
      </c>
      <c r="AC413" s="34">
        <f t="shared" si="98"/>
        <v>0.27993384642977809</v>
      </c>
      <c r="AD413" s="145">
        <f t="shared" si="88"/>
        <v>1291.6669999999999</v>
      </c>
      <c r="AE413" s="105">
        <v>1009.167</v>
      </c>
      <c r="AF413" s="34" t="s">
        <v>36</v>
      </c>
      <c r="AG413" s="34" t="s">
        <v>36</v>
      </c>
      <c r="AH413" s="34" t="s">
        <v>36</v>
      </c>
      <c r="AI413" s="29">
        <v>7.0000000000000007E-2</v>
      </c>
      <c r="AJ413" s="29">
        <v>4.3999999999999999E-5</v>
      </c>
      <c r="AK413" s="29">
        <v>0</v>
      </c>
      <c r="AL413" s="29">
        <v>0</v>
      </c>
      <c r="AM413" s="29" t="s">
        <v>28</v>
      </c>
      <c r="AN413" s="158" t="s">
        <v>28</v>
      </c>
      <c r="AO413" s="29" t="s">
        <v>28</v>
      </c>
      <c r="AP413" s="29">
        <v>50</v>
      </c>
      <c r="AQ413" s="29">
        <v>185</v>
      </c>
      <c r="AR413" s="29">
        <v>92</v>
      </c>
      <c r="AS413" s="29">
        <v>185</v>
      </c>
      <c r="AT413" s="29">
        <v>3.5</v>
      </c>
      <c r="AU413" s="144">
        <v>3.1489999999999999E-3</v>
      </c>
      <c r="AV413" s="36" t="s">
        <v>28</v>
      </c>
      <c r="AW413" s="102" t="s">
        <v>33</v>
      </c>
      <c r="AX413" s="129" t="s">
        <v>33</v>
      </c>
      <c r="AY413" s="106">
        <v>51280</v>
      </c>
      <c r="BD413" t="s">
        <v>108</v>
      </c>
      <c r="BE413" t="s">
        <v>4368</v>
      </c>
      <c r="BF413" t="s">
        <v>4740</v>
      </c>
      <c r="BH413" t="str">
        <f t="shared" si="84"/>
        <v/>
      </c>
      <c r="BJ413" t="str">
        <f t="shared" si="85"/>
        <v>OK</v>
      </c>
      <c r="BK413" s="130">
        <v>1550</v>
      </c>
      <c r="BL413" s="130" t="s">
        <v>37</v>
      </c>
      <c r="BM413" s="131" t="s">
        <v>33</v>
      </c>
      <c r="BN413" s="131" t="e">
        <v>#VALUE!</v>
      </c>
      <c r="BO413" t="e">
        <v>#N/A</v>
      </c>
      <c r="BP413">
        <v>1514</v>
      </c>
    </row>
    <row r="414" spans="1:68" ht="37.799999999999997" x14ac:dyDescent="0.3">
      <c r="A414" s="1"/>
      <c r="B414" s="47">
        <v>340</v>
      </c>
      <c r="C414" s="45">
        <v>1023017</v>
      </c>
      <c r="D414" s="40">
        <v>1008758</v>
      </c>
      <c r="E414" s="40"/>
      <c r="F414" s="31" t="s">
        <v>307</v>
      </c>
      <c r="G414" s="37" t="s">
        <v>42</v>
      </c>
      <c r="H414" s="70" t="s">
        <v>62</v>
      </c>
      <c r="I414" s="148" t="s">
        <v>32</v>
      </c>
      <c r="J414" s="147" t="s">
        <v>33</v>
      </c>
      <c r="K414" s="148">
        <v>0</v>
      </c>
      <c r="L414" s="148" t="s">
        <v>32</v>
      </c>
      <c r="M414" s="147" t="s">
        <v>33</v>
      </c>
      <c r="N414" s="29">
        <f t="shared" si="89"/>
        <v>1008758</v>
      </c>
      <c r="O414" s="29" t="str">
        <f t="shared" si="90"/>
        <v/>
      </c>
      <c r="P414" s="29" t="str">
        <f t="shared" si="91"/>
        <v/>
      </c>
      <c r="Q414" s="29">
        <f t="shared" si="92"/>
        <v>1135767</v>
      </c>
      <c r="R414" s="29" t="str">
        <f t="shared" si="93"/>
        <v/>
      </c>
      <c r="S414" s="29" t="str">
        <f t="shared" si="94"/>
        <v/>
      </c>
      <c r="T414" s="29">
        <f t="shared" si="95"/>
        <v>1135767</v>
      </c>
      <c r="U414" s="29">
        <v>1135767</v>
      </c>
      <c r="V414" s="29"/>
      <c r="W414" s="38" t="s">
        <v>157</v>
      </c>
      <c r="X414" s="29" t="s">
        <v>158</v>
      </c>
      <c r="Y414" s="146">
        <v>1943</v>
      </c>
      <c r="Z414" s="33">
        <v>2487</v>
      </c>
      <c r="AA414" s="34">
        <f t="shared" si="97"/>
        <v>0.28000000000000003</v>
      </c>
      <c r="AB414" s="33">
        <f t="shared" si="96"/>
        <v>2487</v>
      </c>
      <c r="AC414" s="34">
        <f t="shared" si="98"/>
        <v>0.27997914977269184</v>
      </c>
      <c r="AD414" s="145">
        <f t="shared" si="88"/>
        <v>2072.5</v>
      </c>
      <c r="AE414" s="105">
        <v>1619.1669999999999</v>
      </c>
      <c r="AF414" s="34" t="s">
        <v>36</v>
      </c>
      <c r="AG414" s="34" t="s">
        <v>36</v>
      </c>
      <c r="AH414" s="34" t="s">
        <v>36</v>
      </c>
      <c r="AI414" s="29">
        <v>9.2999999999999999E-2</v>
      </c>
      <c r="AJ414" s="29">
        <v>7.7999999999999999E-5</v>
      </c>
      <c r="AK414" s="29">
        <v>42</v>
      </c>
      <c r="AL414" s="29">
        <v>0</v>
      </c>
      <c r="AM414" s="29" t="s">
        <v>28</v>
      </c>
      <c r="AN414" s="158" t="s">
        <v>28</v>
      </c>
      <c r="AO414" s="29" t="s">
        <v>28</v>
      </c>
      <c r="AP414" s="29">
        <v>45</v>
      </c>
      <c r="AQ414" s="29">
        <v>280</v>
      </c>
      <c r="AR414" s="29">
        <v>187</v>
      </c>
      <c r="AS414" s="29">
        <v>95</v>
      </c>
      <c r="AT414" s="29">
        <v>4.1849999999999996</v>
      </c>
      <c r="AU414" s="144">
        <v>4.9740000000000001E-3</v>
      </c>
      <c r="AV414" s="36" t="s">
        <v>28</v>
      </c>
      <c r="AW414" s="102" t="s">
        <v>33</v>
      </c>
      <c r="AX414" s="129" t="s">
        <v>33</v>
      </c>
      <c r="AY414" s="106">
        <v>36315</v>
      </c>
      <c r="BD414" t="s">
        <v>108</v>
      </c>
      <c r="BE414" t="s">
        <v>4368</v>
      </c>
      <c r="BF414" t="s">
        <v>4740</v>
      </c>
      <c r="BH414" t="str">
        <f t="shared" si="84"/>
        <v>AV</v>
      </c>
      <c r="BJ414" t="str">
        <f t="shared" si="85"/>
        <v>OK</v>
      </c>
      <c r="BK414" s="130">
        <v>2487</v>
      </c>
      <c r="BL414" s="130" t="s">
        <v>37</v>
      </c>
      <c r="BM414" s="131" t="s">
        <v>33</v>
      </c>
      <c r="BN414" s="131" t="e">
        <v>#VALUE!</v>
      </c>
      <c r="BO414">
        <v>2487</v>
      </c>
      <c r="BP414">
        <v>1890</v>
      </c>
    </row>
    <row r="415" spans="1:68" ht="25.2" x14ac:dyDescent="0.3">
      <c r="A415" s="1"/>
      <c r="B415" s="47">
        <v>341</v>
      </c>
      <c r="C415" s="45">
        <v>1023018</v>
      </c>
      <c r="D415" s="40">
        <v>1008759</v>
      </c>
      <c r="E415" s="40"/>
      <c r="F415" s="31" t="s">
        <v>308</v>
      </c>
      <c r="G415" s="29" t="s">
        <v>47</v>
      </c>
      <c r="H415" s="70" t="s">
        <v>59</v>
      </c>
      <c r="I415" s="148" t="s">
        <v>32</v>
      </c>
      <c r="J415" s="147" t="s">
        <v>33</v>
      </c>
      <c r="K415" s="148">
        <v>0</v>
      </c>
      <c r="L415" s="148" t="s">
        <v>32</v>
      </c>
      <c r="M415" s="147" t="s">
        <v>33</v>
      </c>
      <c r="N415" s="29">
        <f t="shared" si="89"/>
        <v>1008759</v>
      </c>
      <c r="O415" s="29" t="str">
        <f t="shared" si="90"/>
        <v/>
      </c>
      <c r="P415" s="29" t="str">
        <f t="shared" si="91"/>
        <v/>
      </c>
      <c r="Q415" s="29">
        <f t="shared" si="92"/>
        <v>1135768</v>
      </c>
      <c r="R415" s="29">
        <f t="shared" si="93"/>
        <v>1136024</v>
      </c>
      <c r="S415" s="29" t="str">
        <f t="shared" si="94"/>
        <v/>
      </c>
      <c r="T415" s="29" t="str">
        <f t="shared" si="95"/>
        <v>1135768, 1136024</v>
      </c>
      <c r="U415" s="37" t="s">
        <v>5275</v>
      </c>
      <c r="V415" s="37"/>
      <c r="W415" s="38" t="s">
        <v>157</v>
      </c>
      <c r="X415" s="29" t="s">
        <v>158</v>
      </c>
      <c r="Y415" s="146">
        <v>2463</v>
      </c>
      <c r="Z415" s="33">
        <v>3152</v>
      </c>
      <c r="AA415" s="34">
        <f t="shared" si="97"/>
        <v>0.28000000000000003</v>
      </c>
      <c r="AB415" s="33">
        <f t="shared" si="96"/>
        <v>3152</v>
      </c>
      <c r="AC415" s="34">
        <f t="shared" si="98"/>
        <v>0.27974031668696708</v>
      </c>
      <c r="AD415" s="145">
        <f t="shared" si="88"/>
        <v>2626.6669999999999</v>
      </c>
      <c r="AE415" s="105">
        <v>2052.5</v>
      </c>
      <c r="AF415" s="34" t="s">
        <v>36</v>
      </c>
      <c r="AG415" s="34" t="s">
        <v>36</v>
      </c>
      <c r="AH415" s="34" t="s">
        <v>36</v>
      </c>
      <c r="AI415" s="29">
        <v>0.126</v>
      </c>
      <c r="AJ415" s="29">
        <v>9.0000000000000006E-5</v>
      </c>
      <c r="AK415" s="29">
        <v>0</v>
      </c>
      <c r="AL415" s="29">
        <v>0</v>
      </c>
      <c r="AM415" s="29" t="s">
        <v>28</v>
      </c>
      <c r="AN415" s="158" t="s">
        <v>28</v>
      </c>
      <c r="AO415" s="29" t="s">
        <v>28</v>
      </c>
      <c r="AP415" s="29">
        <v>40</v>
      </c>
      <c r="AQ415" s="29">
        <v>277</v>
      </c>
      <c r="AR415" s="29">
        <v>179</v>
      </c>
      <c r="AS415" s="29">
        <v>95</v>
      </c>
      <c r="AT415" s="29">
        <v>5.04</v>
      </c>
      <c r="AU415" s="144">
        <v>4.7099999999999998E-3</v>
      </c>
      <c r="AV415" s="36" t="s">
        <v>28</v>
      </c>
      <c r="AW415" s="102" t="s">
        <v>33</v>
      </c>
      <c r="AX415" s="129" t="s">
        <v>33</v>
      </c>
      <c r="AY415" s="106">
        <v>8280</v>
      </c>
      <c r="BD415" t="s">
        <v>108</v>
      </c>
      <c r="BE415" t="s">
        <v>4368</v>
      </c>
      <c r="BF415" t="s">
        <v>4740</v>
      </c>
      <c r="BH415" t="str">
        <f t="shared" si="84"/>
        <v/>
      </c>
      <c r="BJ415" t="str">
        <f t="shared" si="85"/>
        <v>OK</v>
      </c>
      <c r="BK415" s="130">
        <v>3152</v>
      </c>
      <c r="BL415" s="130" t="s">
        <v>37</v>
      </c>
      <c r="BM415" s="131" t="s">
        <v>33</v>
      </c>
      <c r="BN415" s="131" t="e">
        <v>#VALUE!</v>
      </c>
      <c r="BO415" t="e">
        <v>#N/A</v>
      </c>
      <c r="BP415">
        <v>0</v>
      </c>
    </row>
    <row r="416" spans="1:68" ht="25.2" x14ac:dyDescent="0.3">
      <c r="A416" s="1"/>
      <c r="B416" s="47">
        <v>342</v>
      </c>
      <c r="C416" s="45">
        <v>1023019</v>
      </c>
      <c r="D416" s="40">
        <v>1022530</v>
      </c>
      <c r="E416" s="40"/>
      <c r="F416" s="31" t="s">
        <v>309</v>
      </c>
      <c r="G416" s="29" t="s">
        <v>42</v>
      </c>
      <c r="H416" s="70" t="s">
        <v>59</v>
      </c>
      <c r="I416" s="148" t="s">
        <v>32</v>
      </c>
      <c r="J416" s="147" t="s">
        <v>33</v>
      </c>
      <c r="K416" s="148">
        <v>0</v>
      </c>
      <c r="L416" s="148" t="s">
        <v>32</v>
      </c>
      <c r="M416" s="147" t="s">
        <v>33</v>
      </c>
      <c r="N416" s="29">
        <f t="shared" si="89"/>
        <v>1022530</v>
      </c>
      <c r="O416" s="29" t="str">
        <f t="shared" si="90"/>
        <v/>
      </c>
      <c r="P416" s="29" t="str">
        <f t="shared" si="91"/>
        <v/>
      </c>
      <c r="Q416" s="29">
        <f t="shared" si="92"/>
        <v>1135769</v>
      </c>
      <c r="R416" s="29" t="str">
        <f t="shared" si="93"/>
        <v/>
      </c>
      <c r="S416" s="29" t="str">
        <f t="shared" si="94"/>
        <v/>
      </c>
      <c r="T416" s="29">
        <f t="shared" si="95"/>
        <v>1135769</v>
      </c>
      <c r="U416" s="29">
        <v>1135769</v>
      </c>
      <c r="V416" s="29"/>
      <c r="W416" s="38" t="s">
        <v>157</v>
      </c>
      <c r="X416" s="29" t="s">
        <v>158</v>
      </c>
      <c r="Y416" s="146">
        <v>1128</v>
      </c>
      <c r="Z416" s="33">
        <v>1444</v>
      </c>
      <c r="AA416" s="34">
        <f t="shared" si="97"/>
        <v>0.28000000000000003</v>
      </c>
      <c r="AB416" s="33">
        <f t="shared" si="96"/>
        <v>1444</v>
      </c>
      <c r="AC416" s="34">
        <f t="shared" si="98"/>
        <v>0.28014148936170219</v>
      </c>
      <c r="AD416" s="145">
        <f t="shared" si="88"/>
        <v>1203.3330000000001</v>
      </c>
      <c r="AE416" s="105">
        <v>940</v>
      </c>
      <c r="AF416" s="34" t="s">
        <v>36</v>
      </c>
      <c r="AG416" s="34" t="s">
        <v>36</v>
      </c>
      <c r="AH416" s="34" t="s">
        <v>36</v>
      </c>
      <c r="AI416" s="29">
        <v>3.2000000000000001E-2</v>
      </c>
      <c r="AJ416" s="29">
        <v>9.8400000000000007E-4</v>
      </c>
      <c r="AK416" s="29">
        <v>0</v>
      </c>
      <c r="AL416" s="29">
        <v>0</v>
      </c>
      <c r="AM416" s="29" t="s">
        <v>28</v>
      </c>
      <c r="AN416" s="158" t="s">
        <v>28</v>
      </c>
      <c r="AO416" s="29" t="s">
        <v>28</v>
      </c>
      <c r="AP416" s="29">
        <v>80</v>
      </c>
      <c r="AQ416" s="29">
        <v>130</v>
      </c>
      <c r="AR416" s="29">
        <v>90</v>
      </c>
      <c r="AS416" s="29">
        <v>20</v>
      </c>
      <c r="AT416" s="29">
        <v>2.56</v>
      </c>
      <c r="AU416" s="144">
        <v>2.34E-4</v>
      </c>
      <c r="AV416" s="36" t="s">
        <v>28</v>
      </c>
      <c r="AW416" s="102" t="s">
        <v>33</v>
      </c>
      <c r="AX416" s="129" t="s">
        <v>33</v>
      </c>
      <c r="AY416" s="106">
        <v>114161</v>
      </c>
      <c r="BD416" t="s">
        <v>108</v>
      </c>
      <c r="BE416" t="s">
        <v>4368</v>
      </c>
      <c r="BF416" t="s">
        <v>4740</v>
      </c>
      <c r="BH416" t="str">
        <f t="shared" si="84"/>
        <v/>
      </c>
      <c r="BJ416" t="str">
        <f t="shared" si="85"/>
        <v>OK</v>
      </c>
      <c r="BK416" s="130">
        <v>1444</v>
      </c>
      <c r="BL416" s="130" t="s">
        <v>37</v>
      </c>
      <c r="BM416" s="131" t="s">
        <v>33</v>
      </c>
      <c r="BN416" s="131" t="e">
        <v>#VALUE!</v>
      </c>
      <c r="BO416">
        <v>1444</v>
      </c>
      <c r="BP416">
        <v>5600</v>
      </c>
    </row>
    <row r="417" spans="1:68" ht="25.2" x14ac:dyDescent="0.3">
      <c r="A417" s="1"/>
      <c r="B417" s="47">
        <v>343</v>
      </c>
      <c r="C417" s="45">
        <v>1023020</v>
      </c>
      <c r="D417" s="40">
        <v>1022531</v>
      </c>
      <c r="E417" s="40"/>
      <c r="F417" s="31" t="s">
        <v>310</v>
      </c>
      <c r="G417" s="29" t="s">
        <v>42</v>
      </c>
      <c r="H417" s="70" t="s">
        <v>59</v>
      </c>
      <c r="I417" s="148" t="s">
        <v>32</v>
      </c>
      <c r="J417" s="147" t="s">
        <v>33</v>
      </c>
      <c r="K417" s="148">
        <v>0</v>
      </c>
      <c r="L417" s="148" t="s">
        <v>32</v>
      </c>
      <c r="M417" s="147" t="s">
        <v>33</v>
      </c>
      <c r="N417" s="29">
        <f t="shared" si="89"/>
        <v>1022531</v>
      </c>
      <c r="O417" s="29" t="str">
        <f t="shared" si="90"/>
        <v/>
      </c>
      <c r="P417" s="29" t="str">
        <f t="shared" si="91"/>
        <v/>
      </c>
      <c r="Q417" s="29">
        <f t="shared" si="92"/>
        <v>1135770</v>
      </c>
      <c r="R417" s="29" t="str">
        <f t="shared" si="93"/>
        <v/>
      </c>
      <c r="S417" s="29" t="str">
        <f t="shared" si="94"/>
        <v/>
      </c>
      <c r="T417" s="29">
        <f t="shared" si="95"/>
        <v>1135770</v>
      </c>
      <c r="U417" s="29">
        <v>1135770</v>
      </c>
      <c r="V417" s="29"/>
      <c r="W417" s="38" t="s">
        <v>157</v>
      </c>
      <c r="X417" s="29" t="s">
        <v>158</v>
      </c>
      <c r="Y417" s="146">
        <v>1275</v>
      </c>
      <c r="Z417" s="33">
        <v>1633</v>
      </c>
      <c r="AA417" s="34">
        <f t="shared" si="97"/>
        <v>0.28100000000000003</v>
      </c>
      <c r="AB417" s="33">
        <f t="shared" si="96"/>
        <v>1633</v>
      </c>
      <c r="AC417" s="34">
        <f t="shared" si="98"/>
        <v>0.28078400000000009</v>
      </c>
      <c r="AD417" s="145">
        <f t="shared" si="88"/>
        <v>1360.8330000000001</v>
      </c>
      <c r="AE417" s="105">
        <v>1062.5</v>
      </c>
      <c r="AF417" s="34" t="s">
        <v>36</v>
      </c>
      <c r="AG417" s="34" t="s">
        <v>36</v>
      </c>
      <c r="AH417" s="34" t="s">
        <v>36</v>
      </c>
      <c r="AI417" s="29">
        <v>6.3E-2</v>
      </c>
      <c r="AJ417" s="29">
        <v>4.3999999999999999E-5</v>
      </c>
      <c r="AK417" s="29">
        <v>0</v>
      </c>
      <c r="AL417" s="29">
        <v>0</v>
      </c>
      <c r="AM417" s="29" t="s">
        <v>28</v>
      </c>
      <c r="AN417" s="158" t="s">
        <v>28</v>
      </c>
      <c r="AO417" s="29" t="s">
        <v>28</v>
      </c>
      <c r="AP417" s="29">
        <v>50</v>
      </c>
      <c r="AQ417" s="29">
        <v>185</v>
      </c>
      <c r="AR417" s="29">
        <v>92</v>
      </c>
      <c r="AS417" s="29">
        <v>185</v>
      </c>
      <c r="AT417" s="29">
        <v>3.15</v>
      </c>
      <c r="AU417" s="144">
        <v>3.1489999999999999E-3</v>
      </c>
      <c r="AV417" s="36" t="s">
        <v>28</v>
      </c>
      <c r="AW417" s="102" t="s">
        <v>33</v>
      </c>
      <c r="AX417" s="129" t="s">
        <v>33</v>
      </c>
      <c r="AY417" s="106">
        <v>49795</v>
      </c>
      <c r="BD417" t="s">
        <v>108</v>
      </c>
      <c r="BE417" t="s">
        <v>4346</v>
      </c>
      <c r="BF417" t="s">
        <v>4740</v>
      </c>
      <c r="BH417" t="str">
        <f t="shared" si="84"/>
        <v/>
      </c>
      <c r="BJ417" t="str">
        <f t="shared" si="85"/>
        <v>OK</v>
      </c>
      <c r="BK417" s="130">
        <v>1633</v>
      </c>
      <c r="BL417" s="130" t="s">
        <v>37</v>
      </c>
      <c r="BM417" s="131" t="s">
        <v>33</v>
      </c>
      <c r="BN417" s="131" t="e">
        <v>#VALUE!</v>
      </c>
      <c r="BO417" t="e">
        <v>#N/A</v>
      </c>
      <c r="BP417">
        <v>2650</v>
      </c>
    </row>
    <row r="418" spans="1:68" ht="25.2" x14ac:dyDescent="0.3">
      <c r="A418" s="1"/>
      <c r="B418" s="47">
        <v>344</v>
      </c>
      <c r="C418" s="45">
        <v>1023021</v>
      </c>
      <c r="D418" s="40">
        <v>1022532</v>
      </c>
      <c r="E418" s="40"/>
      <c r="F418" s="31" t="s">
        <v>311</v>
      </c>
      <c r="G418" s="29" t="s">
        <v>47</v>
      </c>
      <c r="H418" s="70" t="s">
        <v>59</v>
      </c>
      <c r="I418" s="148" t="s">
        <v>32</v>
      </c>
      <c r="J418" s="147" t="s">
        <v>33</v>
      </c>
      <c r="K418" s="148">
        <v>0</v>
      </c>
      <c r="L418" s="148" t="s">
        <v>32</v>
      </c>
      <c r="M418" s="147" t="s">
        <v>33</v>
      </c>
      <c r="N418" s="29">
        <f t="shared" si="89"/>
        <v>1022532</v>
      </c>
      <c r="O418" s="29" t="str">
        <f t="shared" si="90"/>
        <v/>
      </c>
      <c r="P418" s="29" t="str">
        <f t="shared" si="91"/>
        <v/>
      </c>
      <c r="Q418" s="29">
        <f t="shared" si="92"/>
        <v>1135771</v>
      </c>
      <c r="R418" s="29" t="str">
        <f t="shared" si="93"/>
        <v/>
      </c>
      <c r="S418" s="29" t="str">
        <f t="shared" si="94"/>
        <v/>
      </c>
      <c r="T418" s="29">
        <f t="shared" si="95"/>
        <v>1135771</v>
      </c>
      <c r="U418" s="29">
        <v>1135771</v>
      </c>
      <c r="V418" s="29"/>
      <c r="W418" s="38" t="s">
        <v>157</v>
      </c>
      <c r="X418" s="29" t="s">
        <v>158</v>
      </c>
      <c r="Y418" s="146">
        <v>1608</v>
      </c>
      <c r="Z418" s="33">
        <v>2058</v>
      </c>
      <c r="AA418" s="34">
        <f t="shared" si="97"/>
        <v>0.28000000000000003</v>
      </c>
      <c r="AB418" s="33">
        <f t="shared" si="96"/>
        <v>2058</v>
      </c>
      <c r="AC418" s="34">
        <f t="shared" si="98"/>
        <v>0.27985074626865669</v>
      </c>
      <c r="AD418" s="145">
        <f t="shared" si="88"/>
        <v>1715</v>
      </c>
      <c r="AE418" s="105">
        <v>1340</v>
      </c>
      <c r="AF418" s="34" t="s">
        <v>36</v>
      </c>
      <c r="AG418" s="34" t="s">
        <v>36</v>
      </c>
      <c r="AH418" s="34" t="s">
        <v>36</v>
      </c>
      <c r="AI418" s="29">
        <v>0.108</v>
      </c>
      <c r="AJ418" s="29">
        <v>1.26E-4</v>
      </c>
      <c r="AK418" s="29">
        <v>0</v>
      </c>
      <c r="AL418" s="29">
        <v>0</v>
      </c>
      <c r="AM418" s="29" t="s">
        <v>28</v>
      </c>
      <c r="AN418" s="158" t="s">
        <v>28</v>
      </c>
      <c r="AO418" s="29" t="s">
        <v>28</v>
      </c>
      <c r="AP418" s="29">
        <v>40</v>
      </c>
      <c r="AQ418" s="29">
        <v>185</v>
      </c>
      <c r="AR418" s="29">
        <v>92</v>
      </c>
      <c r="AS418" s="29">
        <v>185</v>
      </c>
      <c r="AT418" s="29">
        <v>4.32</v>
      </c>
      <c r="AU418" s="144">
        <v>3.1489999999999999E-3</v>
      </c>
      <c r="AV418" s="36" t="s">
        <v>28</v>
      </c>
      <c r="AW418" s="102" t="s">
        <v>33</v>
      </c>
      <c r="AX418" s="129" t="s">
        <v>33</v>
      </c>
      <c r="AY418" s="106">
        <v>23120</v>
      </c>
      <c r="BD418" t="s">
        <v>108</v>
      </c>
      <c r="BE418" t="s">
        <v>4368</v>
      </c>
      <c r="BF418" t="s">
        <v>4740</v>
      </c>
      <c r="BH418" t="str">
        <f t="shared" si="84"/>
        <v/>
      </c>
      <c r="BJ418" t="str">
        <f t="shared" si="85"/>
        <v>OK</v>
      </c>
      <c r="BK418" s="130">
        <v>2058</v>
      </c>
      <c r="BL418" s="130" t="s">
        <v>37</v>
      </c>
      <c r="BM418" s="131" t="s">
        <v>33</v>
      </c>
      <c r="BN418" s="131" t="e">
        <v>#VALUE!</v>
      </c>
      <c r="BO418" t="e">
        <v>#N/A</v>
      </c>
      <c r="BP418">
        <v>1036</v>
      </c>
    </row>
    <row r="419" spans="1:68" ht="25.2" x14ac:dyDescent="0.3">
      <c r="A419" s="1"/>
      <c r="B419" s="47">
        <v>345</v>
      </c>
      <c r="C419" s="45">
        <v>1023022</v>
      </c>
      <c r="D419" s="40">
        <v>1025960</v>
      </c>
      <c r="E419" s="40"/>
      <c r="F419" s="31" t="s">
        <v>312</v>
      </c>
      <c r="G419" s="29" t="s">
        <v>47</v>
      </c>
      <c r="H419" s="70" t="s">
        <v>59</v>
      </c>
      <c r="I419" s="148" t="s">
        <v>32</v>
      </c>
      <c r="J419" s="147" t="s">
        <v>33</v>
      </c>
      <c r="K419" s="148">
        <v>0</v>
      </c>
      <c r="L419" s="148" t="s">
        <v>32</v>
      </c>
      <c r="M419" s="147" t="s">
        <v>33</v>
      </c>
      <c r="N419" s="29">
        <f t="shared" si="89"/>
        <v>1025960</v>
      </c>
      <c r="O419" s="29" t="str">
        <f t="shared" si="90"/>
        <v/>
      </c>
      <c r="P419" s="29" t="str">
        <f t="shared" si="91"/>
        <v/>
      </c>
      <c r="Q419" s="29">
        <f t="shared" si="92"/>
        <v>1135772</v>
      </c>
      <c r="R419" s="29" t="str">
        <f t="shared" si="93"/>
        <v/>
      </c>
      <c r="S419" s="29" t="str">
        <f t="shared" si="94"/>
        <v/>
      </c>
      <c r="T419" s="29">
        <f t="shared" si="95"/>
        <v>1135772</v>
      </c>
      <c r="U419" s="29">
        <v>1135772</v>
      </c>
      <c r="V419" s="29"/>
      <c r="W419" s="38" t="s">
        <v>157</v>
      </c>
      <c r="X419" s="29" t="s">
        <v>158</v>
      </c>
      <c r="Y419" s="146">
        <v>1776</v>
      </c>
      <c r="Z419" s="33">
        <v>2274</v>
      </c>
      <c r="AA419" s="34">
        <f t="shared" si="97"/>
        <v>0.28000000000000003</v>
      </c>
      <c r="AB419" s="33">
        <f t="shared" si="96"/>
        <v>2274</v>
      </c>
      <c r="AC419" s="34">
        <f t="shared" si="98"/>
        <v>0.28040540540540543</v>
      </c>
      <c r="AD419" s="145">
        <f t="shared" si="88"/>
        <v>1895</v>
      </c>
      <c r="AE419" s="105">
        <v>1480</v>
      </c>
      <c r="AF419" s="34" t="s">
        <v>36</v>
      </c>
      <c r="AG419" s="34" t="s">
        <v>36</v>
      </c>
      <c r="AH419" s="34" t="s">
        <v>36</v>
      </c>
      <c r="AI419" s="29">
        <v>0.12</v>
      </c>
      <c r="AJ419" s="29">
        <v>6.6000000000000005E-5</v>
      </c>
      <c r="AK419" s="29">
        <v>0</v>
      </c>
      <c r="AL419" s="29">
        <v>0</v>
      </c>
      <c r="AM419" s="29" t="s">
        <v>28</v>
      </c>
      <c r="AN419" s="158" t="s">
        <v>28</v>
      </c>
      <c r="AO419" s="29" t="s">
        <v>28</v>
      </c>
      <c r="AP419" s="29">
        <v>40</v>
      </c>
      <c r="AQ419" s="29">
        <v>277</v>
      </c>
      <c r="AR419" s="29">
        <v>179</v>
      </c>
      <c r="AS419" s="29">
        <v>95</v>
      </c>
      <c r="AT419" s="29">
        <v>4.8</v>
      </c>
      <c r="AU419" s="144">
        <v>4.7099999999999998E-3</v>
      </c>
      <c r="AV419" s="36" t="s">
        <v>28</v>
      </c>
      <c r="AW419" s="102" t="s">
        <v>33</v>
      </c>
      <c r="AX419" s="129" t="s">
        <v>33</v>
      </c>
      <c r="AY419" s="106">
        <v>19540</v>
      </c>
      <c r="BD419" t="s">
        <v>108</v>
      </c>
      <c r="BE419" t="s">
        <v>4368</v>
      </c>
      <c r="BF419" t="s">
        <v>4740</v>
      </c>
      <c r="BH419" t="str">
        <f t="shared" si="84"/>
        <v/>
      </c>
      <c r="BJ419" t="str">
        <f t="shared" si="85"/>
        <v>OK</v>
      </c>
      <c r="BK419" s="130">
        <v>2274</v>
      </c>
      <c r="BL419" s="130" t="s">
        <v>37</v>
      </c>
      <c r="BM419" s="131" t="s">
        <v>33</v>
      </c>
      <c r="BN419" s="131" t="e">
        <v>#VALUE!</v>
      </c>
      <c r="BO419" t="e">
        <v>#N/A</v>
      </c>
      <c r="BP419">
        <v>2153</v>
      </c>
    </row>
    <row r="420" spans="1:68" ht="37.799999999999997" x14ac:dyDescent="0.3">
      <c r="A420" s="1"/>
      <c r="B420" s="47">
        <v>346</v>
      </c>
      <c r="C420" s="45">
        <v>1047877</v>
      </c>
      <c r="D420" s="29"/>
      <c r="E420" s="29"/>
      <c r="F420" s="52" t="s">
        <v>313</v>
      </c>
      <c r="G420" s="29" t="s">
        <v>47</v>
      </c>
      <c r="H420" s="70" t="s">
        <v>62</v>
      </c>
      <c r="I420" s="148" t="s">
        <v>3798</v>
      </c>
      <c r="J420" s="147" t="s">
        <v>4034</v>
      </c>
      <c r="K420" s="148">
        <v>0</v>
      </c>
      <c r="L420" s="148" t="s">
        <v>32</v>
      </c>
      <c r="M420" s="147">
        <v>42410</v>
      </c>
      <c r="N420" s="29" t="str">
        <f t="shared" si="89"/>
        <v/>
      </c>
      <c r="O420" s="29" t="str">
        <f t="shared" si="90"/>
        <v/>
      </c>
      <c r="P420" s="29" t="str">
        <f t="shared" si="91"/>
        <v/>
      </c>
      <c r="Q420" s="29">
        <f t="shared" si="92"/>
        <v>1135773</v>
      </c>
      <c r="R420" s="29" t="str">
        <f t="shared" si="93"/>
        <v/>
      </c>
      <c r="S420" s="29" t="str">
        <f t="shared" si="94"/>
        <v/>
      </c>
      <c r="T420" s="29">
        <f t="shared" si="95"/>
        <v>1135773</v>
      </c>
      <c r="U420" s="29">
        <v>1135773</v>
      </c>
      <c r="V420" s="29"/>
      <c r="W420" s="38" t="s">
        <v>157</v>
      </c>
      <c r="X420" s="29" t="s">
        <v>158</v>
      </c>
      <c r="Y420" s="146">
        <v>3293</v>
      </c>
      <c r="Z420" s="33">
        <v>4215</v>
      </c>
      <c r="AA420" s="34">
        <f t="shared" si="97"/>
        <v>0.28000000000000003</v>
      </c>
      <c r="AB420" s="33">
        <f t="shared" si="96"/>
        <v>4215</v>
      </c>
      <c r="AC420" s="34">
        <f t="shared" si="98"/>
        <v>0.27998769754173131</v>
      </c>
      <c r="AD420" s="145">
        <f t="shared" si="88"/>
        <v>3512.5</v>
      </c>
      <c r="AE420" s="105">
        <v>2744.1669999999999</v>
      </c>
      <c r="AF420" s="34" t="s">
        <v>138</v>
      </c>
      <c r="AG420" s="34" t="s">
        <v>138</v>
      </c>
      <c r="AH420" s="34" t="s">
        <v>138</v>
      </c>
      <c r="AI420" s="29">
        <v>0.25600000000000001</v>
      </c>
      <c r="AJ420" s="29">
        <v>2.3599999999999999E-4</v>
      </c>
      <c r="AK420" s="29">
        <v>40</v>
      </c>
      <c r="AL420" s="29">
        <v>0</v>
      </c>
      <c r="AM420" s="29" t="s">
        <v>28</v>
      </c>
      <c r="AN420" s="158" t="s">
        <v>28</v>
      </c>
      <c r="AO420" s="29" t="s">
        <v>28</v>
      </c>
      <c r="AP420" s="29">
        <v>20</v>
      </c>
      <c r="AQ420" s="29">
        <v>277</v>
      </c>
      <c r="AR420" s="29">
        <v>179</v>
      </c>
      <c r="AS420" s="29">
        <v>95</v>
      </c>
      <c r="AT420" s="29">
        <v>5.12</v>
      </c>
      <c r="AU420" s="144">
        <v>4.7099999999999998E-3</v>
      </c>
      <c r="AV420" s="36" t="s">
        <v>28</v>
      </c>
      <c r="AW420" s="102" t="s">
        <v>33</v>
      </c>
      <c r="AX420" s="129" t="s">
        <v>33</v>
      </c>
      <c r="AY420" s="106">
        <v>4900</v>
      </c>
      <c r="BD420" t="s">
        <v>108</v>
      </c>
      <c r="BE420" t="s">
        <v>4368</v>
      </c>
      <c r="BF420" t="s">
        <v>4740</v>
      </c>
      <c r="BH420" t="str">
        <f t="shared" si="84"/>
        <v>AV</v>
      </c>
      <c r="BJ420" t="str">
        <f t="shared" si="85"/>
        <v>OK</v>
      </c>
      <c r="BK420" s="130">
        <v>4215</v>
      </c>
      <c r="BL420" s="130" t="s">
        <v>37</v>
      </c>
      <c r="BM420" s="131" t="s">
        <v>33</v>
      </c>
      <c r="BN420" s="131" t="e">
        <v>#VALUE!</v>
      </c>
      <c r="BO420">
        <v>4215</v>
      </c>
      <c r="BP420">
        <v>140</v>
      </c>
    </row>
    <row r="421" spans="1:68" ht="25.2" x14ac:dyDescent="0.3">
      <c r="A421" s="1"/>
      <c r="B421" s="47">
        <v>347</v>
      </c>
      <c r="C421" s="45">
        <v>1047878</v>
      </c>
      <c r="D421" s="29"/>
      <c r="E421" s="29"/>
      <c r="F421" s="31" t="s">
        <v>314</v>
      </c>
      <c r="G421" s="29" t="s">
        <v>31</v>
      </c>
      <c r="H421" s="70" t="s">
        <v>82</v>
      </c>
      <c r="I421" s="148" t="s">
        <v>32</v>
      </c>
      <c r="J421" s="147" t="s">
        <v>4038</v>
      </c>
      <c r="K421" s="148" t="e">
        <v>#N/A</v>
      </c>
      <c r="L421" s="148" t="s">
        <v>32</v>
      </c>
      <c r="M421" s="147">
        <v>42410</v>
      </c>
      <c r="N421" s="29" t="str">
        <f t="shared" si="89"/>
        <v/>
      </c>
      <c r="O421" s="29" t="str">
        <f t="shared" si="90"/>
        <v/>
      </c>
      <c r="P421" s="29" t="str">
        <f t="shared" si="91"/>
        <v/>
      </c>
      <c r="Q421" s="29" t="str">
        <f t="shared" si="92"/>
        <v/>
      </c>
      <c r="R421" s="29" t="str">
        <f t="shared" si="93"/>
        <v/>
      </c>
      <c r="S421" s="29" t="str">
        <f t="shared" si="94"/>
        <v/>
      </c>
      <c r="T421" s="29" t="str">
        <f t="shared" si="95"/>
        <v/>
      </c>
      <c r="U421" s="29"/>
      <c r="V421" s="29"/>
      <c r="W421" s="38" t="s">
        <v>157</v>
      </c>
      <c r="X421" s="29" t="s">
        <v>158</v>
      </c>
      <c r="Y421" s="146">
        <v>5656</v>
      </c>
      <c r="Z421" s="33">
        <v>7240</v>
      </c>
      <c r="AA421" s="34">
        <f t="shared" si="97"/>
        <v>0.28000000000000003</v>
      </c>
      <c r="AB421" s="33">
        <f t="shared" si="96"/>
        <v>7240</v>
      </c>
      <c r="AC421" s="34">
        <f t="shared" si="98"/>
        <v>0.28005659689226287</v>
      </c>
      <c r="AD421" s="145">
        <f t="shared" si="88"/>
        <v>6033.3329999999996</v>
      </c>
      <c r="AE421" s="105">
        <v>4713.3329999999996</v>
      </c>
      <c r="AF421" s="34" t="s">
        <v>138</v>
      </c>
      <c r="AG421" s="34" t="s">
        <v>138</v>
      </c>
      <c r="AH421" s="34" t="s">
        <v>138</v>
      </c>
      <c r="AI421" s="29">
        <v>0.56999999999999995</v>
      </c>
      <c r="AJ421" s="29">
        <v>4.0999999999999999E-4</v>
      </c>
      <c r="AK421" s="29">
        <v>0</v>
      </c>
      <c r="AL421" s="29">
        <v>0</v>
      </c>
      <c r="AM421" s="29" t="s">
        <v>28</v>
      </c>
      <c r="AN421" s="44" t="s">
        <v>27</v>
      </c>
      <c r="AO421" s="29" t="s">
        <v>28</v>
      </c>
      <c r="AP421" s="29">
        <v>10</v>
      </c>
      <c r="AQ421" s="29">
        <v>248</v>
      </c>
      <c r="AR421" s="29">
        <v>138</v>
      </c>
      <c r="AS421" s="29">
        <v>140</v>
      </c>
      <c r="AT421" s="29">
        <v>5.7</v>
      </c>
      <c r="AU421" s="144">
        <v>4.7910000000000001E-3</v>
      </c>
      <c r="AV421" s="36" t="s">
        <v>28</v>
      </c>
      <c r="AW421" s="102" t="s">
        <v>33</v>
      </c>
      <c r="AX421" s="129" t="s">
        <v>33</v>
      </c>
      <c r="AY421" s="106">
        <v>144</v>
      </c>
      <c r="BD421" t="s">
        <v>108</v>
      </c>
      <c r="BE421" t="s">
        <v>4368</v>
      </c>
      <c r="BF421" t="s">
        <v>4740</v>
      </c>
      <c r="BH421" t="str">
        <f t="shared" ref="BH421:BH486" si="99">IF(OR(H421="Регулярный ассортимент",AK421&gt;0,AL421&gt;0),"AV","")</f>
        <v/>
      </c>
      <c r="BJ421" t="str">
        <f t="shared" ref="BJ421:BJ486" si="100">IF(AB421-Z421=0,"OK")</f>
        <v>OK</v>
      </c>
      <c r="BK421" s="130" t="s">
        <v>5302</v>
      </c>
      <c r="BL421" s="130" t="e">
        <v>#VALUE!</v>
      </c>
      <c r="BM421" s="131" t="s">
        <v>33</v>
      </c>
      <c r="BN421" s="131" t="e">
        <v>#VALUE!</v>
      </c>
      <c r="BO421" t="e">
        <v>#N/A</v>
      </c>
      <c r="BP421">
        <v>46</v>
      </c>
    </row>
    <row r="422" spans="1:68" ht="37.799999999999997" x14ac:dyDescent="0.3">
      <c r="A422" s="1"/>
      <c r="B422" s="47">
        <v>348</v>
      </c>
      <c r="C422" s="45">
        <v>1023023</v>
      </c>
      <c r="D422" s="40">
        <v>1008772</v>
      </c>
      <c r="E422" s="40"/>
      <c r="F422" s="31" t="s">
        <v>315</v>
      </c>
      <c r="G422" s="29" t="s">
        <v>42</v>
      </c>
      <c r="H422" s="70" t="s">
        <v>62</v>
      </c>
      <c r="I422" s="148" t="s">
        <v>32</v>
      </c>
      <c r="J422" s="147" t="s">
        <v>33</v>
      </c>
      <c r="K422" s="148">
        <v>0</v>
      </c>
      <c r="L422" s="148" t="s">
        <v>32</v>
      </c>
      <c r="M422" s="147" t="s">
        <v>33</v>
      </c>
      <c r="N422" s="29">
        <f t="shared" si="89"/>
        <v>1008772</v>
      </c>
      <c r="O422" s="29" t="str">
        <f t="shared" si="90"/>
        <v/>
      </c>
      <c r="P422" s="29" t="str">
        <f t="shared" si="91"/>
        <v/>
      </c>
      <c r="Q422" s="29">
        <f t="shared" si="92"/>
        <v>1135774</v>
      </c>
      <c r="R422" s="29" t="str">
        <f t="shared" si="93"/>
        <v/>
      </c>
      <c r="S422" s="29" t="str">
        <f t="shared" si="94"/>
        <v/>
      </c>
      <c r="T422" s="29">
        <f t="shared" si="95"/>
        <v>1135774</v>
      </c>
      <c r="U422" s="29">
        <v>1135774</v>
      </c>
      <c r="V422" s="29"/>
      <c r="W422" s="38" t="s">
        <v>157</v>
      </c>
      <c r="X422" s="29" t="s">
        <v>158</v>
      </c>
      <c r="Y422" s="146">
        <v>959</v>
      </c>
      <c r="Z422" s="33">
        <v>1228</v>
      </c>
      <c r="AA422" s="34">
        <f t="shared" si="97"/>
        <v>0.28100000000000003</v>
      </c>
      <c r="AB422" s="33">
        <f t="shared" si="96"/>
        <v>1228</v>
      </c>
      <c r="AC422" s="34">
        <f t="shared" si="98"/>
        <v>0.2804995701774472</v>
      </c>
      <c r="AD422" s="145">
        <f t="shared" si="88"/>
        <v>1023.333</v>
      </c>
      <c r="AE422" s="105">
        <v>799.16700000000003</v>
      </c>
      <c r="AF422" s="34" t="s">
        <v>36</v>
      </c>
      <c r="AG422" s="34" t="s">
        <v>36</v>
      </c>
      <c r="AH422" s="34" t="s">
        <v>36</v>
      </c>
      <c r="AI422" s="29">
        <v>6.0999999999999999E-2</v>
      </c>
      <c r="AJ422" s="29">
        <v>3.6000000000000001E-5</v>
      </c>
      <c r="AK422" s="29">
        <v>20</v>
      </c>
      <c r="AL422" s="29">
        <v>230</v>
      </c>
      <c r="AM422" s="29" t="s">
        <v>28</v>
      </c>
      <c r="AN422" s="158" t="s">
        <v>28</v>
      </c>
      <c r="AO422" s="29" t="s">
        <v>28</v>
      </c>
      <c r="AP422" s="29">
        <v>70</v>
      </c>
      <c r="AQ422" s="29">
        <v>280</v>
      </c>
      <c r="AR422" s="29">
        <v>187</v>
      </c>
      <c r="AS422" s="29">
        <v>95</v>
      </c>
      <c r="AT422" s="29">
        <v>4.2699999999999996</v>
      </c>
      <c r="AU422" s="144">
        <v>4.9740000000000001E-3</v>
      </c>
      <c r="AV422" s="36" t="s">
        <v>28</v>
      </c>
      <c r="AW422" s="102" t="s">
        <v>33</v>
      </c>
      <c r="AX422" s="129" t="s">
        <v>33</v>
      </c>
      <c r="AY422" s="106">
        <v>49131</v>
      </c>
      <c r="BD422" t="s">
        <v>108</v>
      </c>
      <c r="BE422" t="s">
        <v>4368</v>
      </c>
      <c r="BF422" t="s">
        <v>4740</v>
      </c>
      <c r="BH422" t="str">
        <f t="shared" si="99"/>
        <v>AV</v>
      </c>
      <c r="BJ422" t="str">
        <f t="shared" si="100"/>
        <v>OK</v>
      </c>
      <c r="BK422" s="130">
        <v>1228</v>
      </c>
      <c r="BL422" s="130" t="s">
        <v>37</v>
      </c>
      <c r="BM422" s="131" t="s">
        <v>33</v>
      </c>
      <c r="BN422" s="131" t="e">
        <v>#VALUE!</v>
      </c>
      <c r="BO422">
        <v>1228</v>
      </c>
      <c r="BP422">
        <v>1610</v>
      </c>
    </row>
    <row r="423" spans="1:68" ht="37.799999999999997" x14ac:dyDescent="0.3">
      <c r="A423" s="1"/>
      <c r="B423" s="47">
        <v>349</v>
      </c>
      <c r="C423" s="45">
        <v>1023024</v>
      </c>
      <c r="D423" s="40">
        <v>1008773</v>
      </c>
      <c r="E423" s="40"/>
      <c r="F423" s="31" t="s">
        <v>316</v>
      </c>
      <c r="G423" s="29" t="s">
        <v>47</v>
      </c>
      <c r="H423" s="70" t="s">
        <v>62</v>
      </c>
      <c r="I423" s="148" t="s">
        <v>32</v>
      </c>
      <c r="J423" s="147" t="s">
        <v>33</v>
      </c>
      <c r="K423" s="148">
        <v>0</v>
      </c>
      <c r="L423" s="148" t="s">
        <v>32</v>
      </c>
      <c r="M423" s="147" t="s">
        <v>33</v>
      </c>
      <c r="N423" s="29">
        <f t="shared" si="89"/>
        <v>1008773</v>
      </c>
      <c r="O423" s="29" t="str">
        <f t="shared" si="90"/>
        <v/>
      </c>
      <c r="P423" s="29" t="str">
        <f t="shared" si="91"/>
        <v/>
      </c>
      <c r="Q423" s="29">
        <f t="shared" si="92"/>
        <v>1135775</v>
      </c>
      <c r="R423" s="29" t="str">
        <f t="shared" si="93"/>
        <v/>
      </c>
      <c r="S423" s="29" t="str">
        <f t="shared" si="94"/>
        <v/>
      </c>
      <c r="T423" s="29">
        <f t="shared" si="95"/>
        <v>1135775</v>
      </c>
      <c r="U423" s="29">
        <v>1135775</v>
      </c>
      <c r="V423" s="29"/>
      <c r="W423" s="38" t="s">
        <v>157</v>
      </c>
      <c r="X423" s="29" t="s">
        <v>158</v>
      </c>
      <c r="Y423" s="146">
        <v>1132</v>
      </c>
      <c r="Z423" s="33">
        <v>1449</v>
      </c>
      <c r="AA423" s="34">
        <f t="shared" si="97"/>
        <v>0.28000000000000003</v>
      </c>
      <c r="AB423" s="33">
        <f t="shared" si="96"/>
        <v>1449</v>
      </c>
      <c r="AC423" s="34">
        <f t="shared" si="98"/>
        <v>0.2800357879985117</v>
      </c>
      <c r="AD423" s="145">
        <f t="shared" si="88"/>
        <v>1207.5</v>
      </c>
      <c r="AE423" s="105">
        <v>943.33299999999997</v>
      </c>
      <c r="AF423" s="34" t="s">
        <v>36</v>
      </c>
      <c r="AG423" s="34" t="s">
        <v>36</v>
      </c>
      <c r="AH423" s="34" t="s">
        <v>36</v>
      </c>
      <c r="AI423" s="29">
        <v>8.1000000000000003E-2</v>
      </c>
      <c r="AJ423" s="29">
        <v>9.7999999999999997E-5</v>
      </c>
      <c r="AK423" s="29">
        <v>450</v>
      </c>
      <c r="AL423" s="29">
        <v>0</v>
      </c>
      <c r="AM423" s="29" t="s">
        <v>28</v>
      </c>
      <c r="AN423" s="158" t="s">
        <v>28</v>
      </c>
      <c r="AO423" s="29" t="s">
        <v>28</v>
      </c>
      <c r="AP423" s="29">
        <v>50</v>
      </c>
      <c r="AQ423" s="29">
        <v>277</v>
      </c>
      <c r="AR423" s="29">
        <v>179</v>
      </c>
      <c r="AS423" s="29">
        <v>95</v>
      </c>
      <c r="AT423" s="29">
        <v>4.05</v>
      </c>
      <c r="AU423" s="144">
        <v>4.7099999999999998E-3</v>
      </c>
      <c r="AV423" s="36" t="s">
        <v>28</v>
      </c>
      <c r="AW423" s="102" t="s">
        <v>33</v>
      </c>
      <c r="AX423" s="129" t="s">
        <v>33</v>
      </c>
      <c r="AY423" s="106">
        <v>17720</v>
      </c>
      <c r="BD423" t="s">
        <v>108</v>
      </c>
      <c r="BE423" t="s">
        <v>4368</v>
      </c>
      <c r="BF423" t="s">
        <v>4740</v>
      </c>
      <c r="BH423" t="str">
        <f t="shared" si="99"/>
        <v>AV</v>
      </c>
      <c r="BJ423" t="str">
        <f t="shared" si="100"/>
        <v>OK</v>
      </c>
      <c r="BK423" s="130">
        <v>1449</v>
      </c>
      <c r="BL423" s="130" t="s">
        <v>37</v>
      </c>
      <c r="BM423" s="131" t="s">
        <v>33</v>
      </c>
      <c r="BN423" s="131" t="e">
        <v>#VALUE!</v>
      </c>
      <c r="BO423">
        <v>1449</v>
      </c>
      <c r="BP423">
        <v>800</v>
      </c>
    </row>
    <row r="424" spans="1:68" ht="37.799999999999997" x14ac:dyDescent="0.3">
      <c r="A424" s="1"/>
      <c r="B424" s="47">
        <v>350</v>
      </c>
      <c r="C424" s="45">
        <v>1023025</v>
      </c>
      <c r="D424" s="40">
        <v>1023132</v>
      </c>
      <c r="E424" s="40"/>
      <c r="F424" s="31" t="s">
        <v>317</v>
      </c>
      <c r="G424" s="29" t="s">
        <v>47</v>
      </c>
      <c r="H424" s="70" t="s">
        <v>62</v>
      </c>
      <c r="I424" s="148" t="s">
        <v>32</v>
      </c>
      <c r="J424" s="147" t="s">
        <v>33</v>
      </c>
      <c r="K424" s="148">
        <v>0</v>
      </c>
      <c r="L424" s="148" t="s">
        <v>32</v>
      </c>
      <c r="M424" s="147" t="s">
        <v>33</v>
      </c>
      <c r="N424" s="29">
        <f t="shared" si="89"/>
        <v>1023132</v>
      </c>
      <c r="O424" s="29" t="str">
        <f t="shared" si="90"/>
        <v/>
      </c>
      <c r="P424" s="29" t="str">
        <f t="shared" si="91"/>
        <v/>
      </c>
      <c r="Q424" s="29">
        <f t="shared" si="92"/>
        <v>1135776</v>
      </c>
      <c r="R424" s="29" t="str">
        <f t="shared" si="93"/>
        <v/>
      </c>
      <c r="S424" s="29" t="str">
        <f t="shared" si="94"/>
        <v/>
      </c>
      <c r="T424" s="29">
        <f t="shared" si="95"/>
        <v>1135776</v>
      </c>
      <c r="U424" s="29">
        <v>1135776</v>
      </c>
      <c r="V424" s="29"/>
      <c r="W424" s="38" t="s">
        <v>157</v>
      </c>
      <c r="X424" s="29" t="s">
        <v>158</v>
      </c>
      <c r="Y424" s="146">
        <v>1608</v>
      </c>
      <c r="Z424" s="33">
        <v>2058</v>
      </c>
      <c r="AA424" s="34">
        <f t="shared" si="97"/>
        <v>0.28000000000000003</v>
      </c>
      <c r="AB424" s="33">
        <f t="shared" si="96"/>
        <v>2058</v>
      </c>
      <c r="AC424" s="34">
        <f t="shared" si="98"/>
        <v>0.27985074626865669</v>
      </c>
      <c r="AD424" s="145">
        <f t="shared" si="88"/>
        <v>1715</v>
      </c>
      <c r="AE424" s="105">
        <v>1340</v>
      </c>
      <c r="AF424" s="34" t="s">
        <v>36</v>
      </c>
      <c r="AG424" s="34" t="s">
        <v>36</v>
      </c>
      <c r="AH424" s="34" t="s">
        <v>36</v>
      </c>
      <c r="AI424" s="29">
        <v>0.128</v>
      </c>
      <c r="AJ424" s="29">
        <v>8.2999999999999998E-5</v>
      </c>
      <c r="AK424" s="29">
        <v>240</v>
      </c>
      <c r="AL424" s="29">
        <v>240</v>
      </c>
      <c r="AM424" s="29" t="s">
        <v>28</v>
      </c>
      <c r="AN424" s="158" t="s">
        <v>28</v>
      </c>
      <c r="AO424" s="29" t="s">
        <v>28</v>
      </c>
      <c r="AP424" s="29">
        <v>30</v>
      </c>
      <c r="AQ424" s="29">
        <v>280</v>
      </c>
      <c r="AR424" s="29">
        <v>187</v>
      </c>
      <c r="AS424" s="29">
        <v>95</v>
      </c>
      <c r="AT424" s="29">
        <v>3.84</v>
      </c>
      <c r="AU424" s="144">
        <v>4.9740000000000001E-3</v>
      </c>
      <c r="AV424" s="36" t="s">
        <v>28</v>
      </c>
      <c r="AW424" s="102" t="s">
        <v>33</v>
      </c>
      <c r="AX424" s="129" t="s">
        <v>33</v>
      </c>
      <c r="AY424" s="106">
        <v>6960</v>
      </c>
      <c r="BD424" t="s">
        <v>108</v>
      </c>
      <c r="BE424" t="s">
        <v>4368</v>
      </c>
      <c r="BF424" t="s">
        <v>4740</v>
      </c>
      <c r="BH424" t="str">
        <f t="shared" si="99"/>
        <v>AV</v>
      </c>
      <c r="BJ424" t="str">
        <f t="shared" si="100"/>
        <v>OK</v>
      </c>
      <c r="BK424" s="130">
        <v>2058</v>
      </c>
      <c r="BL424" s="130" t="s">
        <v>37</v>
      </c>
      <c r="BM424" s="131" t="s">
        <v>33</v>
      </c>
      <c r="BN424" s="131" t="e">
        <v>#VALUE!</v>
      </c>
      <c r="BO424">
        <v>2058</v>
      </c>
      <c r="BP424">
        <v>180</v>
      </c>
    </row>
    <row r="425" spans="1:68" ht="37.799999999999997" x14ac:dyDescent="0.3">
      <c r="A425" s="1"/>
      <c r="B425" s="47">
        <v>351</v>
      </c>
      <c r="C425" s="45">
        <v>1023026</v>
      </c>
      <c r="D425" s="40">
        <v>1008775</v>
      </c>
      <c r="E425" s="40"/>
      <c r="F425" s="31" t="s">
        <v>318</v>
      </c>
      <c r="G425" s="29" t="s">
        <v>47</v>
      </c>
      <c r="H425" s="70" t="s">
        <v>62</v>
      </c>
      <c r="I425" s="148" t="s">
        <v>32</v>
      </c>
      <c r="J425" s="147" t="s">
        <v>33</v>
      </c>
      <c r="K425" s="148">
        <v>0</v>
      </c>
      <c r="L425" s="148" t="s">
        <v>32</v>
      </c>
      <c r="M425" s="147" t="s">
        <v>33</v>
      </c>
      <c r="N425" s="29">
        <f t="shared" si="89"/>
        <v>1008775</v>
      </c>
      <c r="O425" s="29" t="str">
        <f t="shared" si="90"/>
        <v/>
      </c>
      <c r="P425" s="29" t="str">
        <f t="shared" si="91"/>
        <v/>
      </c>
      <c r="Q425" s="29">
        <f t="shared" si="92"/>
        <v>1135777</v>
      </c>
      <c r="R425" s="29" t="str">
        <f t="shared" si="93"/>
        <v/>
      </c>
      <c r="S425" s="29" t="str">
        <f t="shared" si="94"/>
        <v/>
      </c>
      <c r="T425" s="29">
        <f t="shared" si="95"/>
        <v>1135777</v>
      </c>
      <c r="U425" s="29">
        <v>1135777</v>
      </c>
      <c r="V425" s="29"/>
      <c r="W425" s="38" t="s">
        <v>157</v>
      </c>
      <c r="X425" s="29" t="s">
        <v>158</v>
      </c>
      <c r="Y425" s="146">
        <v>1776</v>
      </c>
      <c r="Z425" s="33">
        <v>2274</v>
      </c>
      <c r="AA425" s="34">
        <f t="shared" si="97"/>
        <v>0.28000000000000003</v>
      </c>
      <c r="AB425" s="33">
        <f t="shared" si="96"/>
        <v>2274</v>
      </c>
      <c r="AC425" s="34">
        <f t="shared" si="98"/>
        <v>0.28040540540540543</v>
      </c>
      <c r="AD425" s="145">
        <f t="shared" si="88"/>
        <v>1895</v>
      </c>
      <c r="AE425" s="105">
        <v>1480</v>
      </c>
      <c r="AF425" s="34" t="s">
        <v>36</v>
      </c>
      <c r="AG425" s="34" t="s">
        <v>36</v>
      </c>
      <c r="AH425" s="34" t="s">
        <v>36</v>
      </c>
      <c r="AI425" s="29">
        <v>0.128</v>
      </c>
      <c r="AJ425" s="29">
        <v>9.0000000000000006E-5</v>
      </c>
      <c r="AK425" s="29">
        <v>31</v>
      </c>
      <c r="AL425" s="29">
        <v>0</v>
      </c>
      <c r="AM425" s="29" t="s">
        <v>28</v>
      </c>
      <c r="AN425" s="158" t="s">
        <v>28</v>
      </c>
      <c r="AO425" s="29" t="s">
        <v>28</v>
      </c>
      <c r="AP425" s="29">
        <v>35</v>
      </c>
      <c r="AQ425" s="29">
        <v>280</v>
      </c>
      <c r="AR425" s="29">
        <v>187</v>
      </c>
      <c r="AS425" s="29">
        <v>95</v>
      </c>
      <c r="AT425" s="29">
        <v>4.4800000000000004</v>
      </c>
      <c r="AU425" s="144">
        <v>4.9740000000000001E-3</v>
      </c>
      <c r="AV425" s="36" t="s">
        <v>28</v>
      </c>
      <c r="AW425" s="102" t="s">
        <v>33</v>
      </c>
      <c r="AX425" s="129" t="s">
        <v>33</v>
      </c>
      <c r="AY425" s="106">
        <v>11860</v>
      </c>
      <c r="BD425" t="s">
        <v>108</v>
      </c>
      <c r="BE425" t="s">
        <v>4368</v>
      </c>
      <c r="BF425" t="s">
        <v>4740</v>
      </c>
      <c r="BH425" t="str">
        <f t="shared" si="99"/>
        <v>AV</v>
      </c>
      <c r="BJ425" t="str">
        <f t="shared" si="100"/>
        <v>OK</v>
      </c>
      <c r="BK425" s="130">
        <v>2274</v>
      </c>
      <c r="BL425" s="130" t="s">
        <v>37</v>
      </c>
      <c r="BM425" s="131" t="s">
        <v>33</v>
      </c>
      <c r="BN425" s="131" t="e">
        <v>#VALUE!</v>
      </c>
      <c r="BO425" t="e">
        <v>#N/A</v>
      </c>
      <c r="BP425">
        <v>141</v>
      </c>
    </row>
    <row r="426" spans="1:68" ht="37.799999999999997" x14ac:dyDescent="0.3">
      <c r="A426" s="1"/>
      <c r="B426" s="47">
        <v>352</v>
      </c>
      <c r="C426" s="45">
        <v>1047879</v>
      </c>
      <c r="D426" s="29"/>
      <c r="E426" s="29"/>
      <c r="F426" s="31" t="s">
        <v>319</v>
      </c>
      <c r="G426" s="37" t="s">
        <v>39</v>
      </c>
      <c r="H426" s="70" t="s">
        <v>62</v>
      </c>
      <c r="I426" s="148" t="s">
        <v>32</v>
      </c>
      <c r="J426" s="147" t="s">
        <v>33</v>
      </c>
      <c r="K426" s="148">
        <v>0</v>
      </c>
      <c r="L426" s="148" t="s">
        <v>32</v>
      </c>
      <c r="M426" s="147" t="s">
        <v>33</v>
      </c>
      <c r="N426" s="29" t="str">
        <f t="shared" si="89"/>
        <v/>
      </c>
      <c r="O426" s="29" t="str">
        <f t="shared" si="90"/>
        <v/>
      </c>
      <c r="P426" s="29" t="str">
        <f t="shared" si="91"/>
        <v/>
      </c>
      <c r="Q426" s="29">
        <f t="shared" si="92"/>
        <v>1135778</v>
      </c>
      <c r="R426" s="29" t="str">
        <f t="shared" si="93"/>
        <v/>
      </c>
      <c r="S426" s="29" t="str">
        <f t="shared" si="94"/>
        <v/>
      </c>
      <c r="T426" s="29">
        <f t="shared" si="95"/>
        <v>1135778</v>
      </c>
      <c r="U426" s="29">
        <v>1135778</v>
      </c>
      <c r="V426" s="29"/>
      <c r="W426" s="38" t="s">
        <v>157</v>
      </c>
      <c r="X426" s="29" t="s">
        <v>158</v>
      </c>
      <c r="Y426" s="146">
        <v>1550</v>
      </c>
      <c r="Z426" s="33">
        <v>1984</v>
      </c>
      <c r="AA426" s="34">
        <f t="shared" si="97"/>
        <v>0.28000000000000003</v>
      </c>
      <c r="AB426" s="33">
        <f t="shared" si="96"/>
        <v>1984</v>
      </c>
      <c r="AC426" s="34">
        <f t="shared" si="98"/>
        <v>0.27999941161305519</v>
      </c>
      <c r="AD426" s="145">
        <f t="shared" si="88"/>
        <v>1653.3330000000001</v>
      </c>
      <c r="AE426" s="105">
        <v>1291.6669999999999</v>
      </c>
      <c r="AF426" s="34" t="s">
        <v>36</v>
      </c>
      <c r="AG426" s="34" t="s">
        <v>36</v>
      </c>
      <c r="AH426" s="34" t="s">
        <v>36</v>
      </c>
      <c r="AI426" s="29">
        <v>7.5999999999999998E-2</v>
      </c>
      <c r="AJ426" s="29">
        <v>4.8999999999999998E-5</v>
      </c>
      <c r="AK426" s="29">
        <v>123</v>
      </c>
      <c r="AL426" s="29">
        <v>0</v>
      </c>
      <c r="AM426" s="29" t="s">
        <v>28</v>
      </c>
      <c r="AN426" s="158" t="s">
        <v>28</v>
      </c>
      <c r="AO426" s="29" t="s">
        <v>28</v>
      </c>
      <c r="AP426" s="29">
        <v>70</v>
      </c>
      <c r="AQ426" s="29">
        <v>280</v>
      </c>
      <c r="AR426" s="29">
        <v>180</v>
      </c>
      <c r="AS426" s="29">
        <v>95</v>
      </c>
      <c r="AT426" s="29">
        <v>5.32</v>
      </c>
      <c r="AU426" s="144">
        <v>4.7879999999999997E-3</v>
      </c>
      <c r="AV426" s="36" t="s">
        <v>28</v>
      </c>
      <c r="AW426" s="102" t="s">
        <v>33</v>
      </c>
      <c r="AX426" s="129" t="s">
        <v>33</v>
      </c>
      <c r="AY426" s="106">
        <v>3444</v>
      </c>
      <c r="BD426" t="s">
        <v>108</v>
      </c>
      <c r="BE426" t="s">
        <v>4368</v>
      </c>
      <c r="BF426" t="s">
        <v>4740</v>
      </c>
      <c r="BH426" t="str">
        <f t="shared" si="99"/>
        <v>AV</v>
      </c>
      <c r="BJ426" t="str">
        <f t="shared" si="100"/>
        <v>OK</v>
      </c>
      <c r="BK426" s="130">
        <v>1984</v>
      </c>
      <c r="BL426" s="130" t="s">
        <v>37</v>
      </c>
      <c r="BM426" s="131" t="s">
        <v>33</v>
      </c>
      <c r="BN426" s="131" t="e">
        <v>#VALUE!</v>
      </c>
      <c r="BO426">
        <v>1984</v>
      </c>
      <c r="BP426">
        <v>70</v>
      </c>
    </row>
    <row r="427" spans="1:68" ht="37.799999999999997" x14ac:dyDescent="0.3">
      <c r="A427" s="1"/>
      <c r="B427" s="47">
        <v>353</v>
      </c>
      <c r="C427" s="45">
        <v>1047880</v>
      </c>
      <c r="D427" s="29"/>
      <c r="E427" s="29"/>
      <c r="F427" s="39" t="s">
        <v>320</v>
      </c>
      <c r="G427" s="29" t="s">
        <v>47</v>
      </c>
      <c r="H427" s="70" t="s">
        <v>62</v>
      </c>
      <c r="I427" s="148" t="s">
        <v>32</v>
      </c>
      <c r="J427" s="147" t="s">
        <v>33</v>
      </c>
      <c r="K427" s="148">
        <v>0</v>
      </c>
      <c r="L427" s="148" t="s">
        <v>32</v>
      </c>
      <c r="M427" s="147">
        <v>42410</v>
      </c>
      <c r="N427" s="29" t="str">
        <f t="shared" si="89"/>
        <v/>
      </c>
      <c r="O427" s="29" t="str">
        <f t="shared" si="90"/>
        <v/>
      </c>
      <c r="P427" s="29" t="str">
        <f t="shared" si="91"/>
        <v/>
      </c>
      <c r="Q427" s="29">
        <f t="shared" si="92"/>
        <v>1135779</v>
      </c>
      <c r="R427" s="29" t="str">
        <f t="shared" si="93"/>
        <v/>
      </c>
      <c r="S427" s="29" t="str">
        <f t="shared" si="94"/>
        <v/>
      </c>
      <c r="T427" s="29">
        <f t="shared" si="95"/>
        <v>1135779</v>
      </c>
      <c r="U427" s="29">
        <v>1135779</v>
      </c>
      <c r="V427" s="29"/>
      <c r="W427" s="38" t="s">
        <v>157</v>
      </c>
      <c r="X427" s="29" t="s">
        <v>158</v>
      </c>
      <c r="Y427" s="146">
        <v>1673</v>
      </c>
      <c r="Z427" s="33">
        <v>2141</v>
      </c>
      <c r="AA427" s="34">
        <f t="shared" si="97"/>
        <v>0.28000000000000003</v>
      </c>
      <c r="AB427" s="33">
        <f t="shared" si="96"/>
        <v>2141</v>
      </c>
      <c r="AC427" s="34">
        <f t="shared" si="98"/>
        <v>0.27973693251956189</v>
      </c>
      <c r="AD427" s="145">
        <f t="shared" si="88"/>
        <v>1784.1669999999999</v>
      </c>
      <c r="AE427" s="105">
        <v>1394.1669999999999</v>
      </c>
      <c r="AF427" s="34" t="s">
        <v>36</v>
      </c>
      <c r="AG427" s="34" t="s">
        <v>36</v>
      </c>
      <c r="AH427" s="34" t="s">
        <v>36</v>
      </c>
      <c r="AI427" s="29">
        <v>8.3000000000000004E-2</v>
      </c>
      <c r="AJ427" s="29">
        <v>6.9999999999999994E-5</v>
      </c>
      <c r="AK427" s="29">
        <v>100</v>
      </c>
      <c r="AL427" s="29">
        <v>0</v>
      </c>
      <c r="AM427" s="29" t="s">
        <v>28</v>
      </c>
      <c r="AN427" s="158" t="s">
        <v>28</v>
      </c>
      <c r="AO427" s="29" t="s">
        <v>28</v>
      </c>
      <c r="AP427" s="29" t="s">
        <v>321</v>
      </c>
      <c r="AQ427" s="29">
        <v>277</v>
      </c>
      <c r="AR427" s="29">
        <v>179</v>
      </c>
      <c r="AS427" s="29">
        <v>95</v>
      </c>
      <c r="AT427" s="29">
        <v>4.1500000000000004</v>
      </c>
      <c r="AU427" s="144">
        <v>4.7099999999999998E-3</v>
      </c>
      <c r="AV427" s="36" t="s">
        <v>28</v>
      </c>
      <c r="AW427" s="102" t="s">
        <v>33</v>
      </c>
      <c r="AX427" s="129" t="s">
        <v>33</v>
      </c>
      <c r="AY427" s="106">
        <v>4700</v>
      </c>
      <c r="BD427" t="s">
        <v>108</v>
      </c>
      <c r="BE427" t="s">
        <v>4368</v>
      </c>
      <c r="BF427" t="s">
        <v>4740</v>
      </c>
      <c r="BH427" t="str">
        <f t="shared" si="99"/>
        <v>AV</v>
      </c>
      <c r="BJ427" t="str">
        <f t="shared" si="100"/>
        <v>OK</v>
      </c>
      <c r="BK427" s="130">
        <v>2141</v>
      </c>
      <c r="BL427" s="130" t="s">
        <v>37</v>
      </c>
      <c r="BM427" s="131" t="s">
        <v>33</v>
      </c>
      <c r="BN427" s="131" t="e">
        <v>#VALUE!</v>
      </c>
      <c r="BO427">
        <v>2141</v>
      </c>
      <c r="BP427">
        <v>150</v>
      </c>
    </row>
    <row r="428" spans="1:68" ht="25.2" x14ac:dyDescent="0.3">
      <c r="A428" s="1"/>
      <c r="B428" s="47">
        <v>354</v>
      </c>
      <c r="C428" s="45">
        <v>1047881</v>
      </c>
      <c r="D428" s="29"/>
      <c r="E428" s="29"/>
      <c r="F428" s="39" t="s">
        <v>322</v>
      </c>
      <c r="G428" s="29" t="s">
        <v>31</v>
      </c>
      <c r="H428" s="70" t="s">
        <v>59</v>
      </c>
      <c r="I428" s="148" t="s">
        <v>32</v>
      </c>
      <c r="J428" s="147" t="s">
        <v>33</v>
      </c>
      <c r="K428" s="148">
        <v>0</v>
      </c>
      <c r="L428" s="148" t="s">
        <v>32</v>
      </c>
      <c r="M428" s="147">
        <v>42410</v>
      </c>
      <c r="N428" s="29" t="str">
        <f t="shared" si="89"/>
        <v/>
      </c>
      <c r="O428" s="29" t="str">
        <f t="shared" si="90"/>
        <v/>
      </c>
      <c r="P428" s="29" t="str">
        <f t="shared" si="91"/>
        <v/>
      </c>
      <c r="Q428" s="29">
        <f t="shared" si="92"/>
        <v>1135780</v>
      </c>
      <c r="R428" s="29" t="str">
        <f t="shared" si="93"/>
        <v/>
      </c>
      <c r="S428" s="29" t="str">
        <f t="shared" si="94"/>
        <v/>
      </c>
      <c r="T428" s="29">
        <f t="shared" si="95"/>
        <v>1135780</v>
      </c>
      <c r="U428" s="29">
        <v>1135780</v>
      </c>
      <c r="V428" s="29"/>
      <c r="W428" s="38" t="s">
        <v>157</v>
      </c>
      <c r="X428" s="29" t="s">
        <v>158</v>
      </c>
      <c r="Y428" s="146">
        <v>1808</v>
      </c>
      <c r="Z428" s="33">
        <v>2314</v>
      </c>
      <c r="AA428" s="34">
        <f t="shared" si="97"/>
        <v>0.28000000000000003</v>
      </c>
      <c r="AB428" s="33">
        <f t="shared" si="96"/>
        <v>2314</v>
      </c>
      <c r="AC428" s="34">
        <f t="shared" si="98"/>
        <v>0.27986675224186908</v>
      </c>
      <c r="AD428" s="145">
        <f t="shared" si="88"/>
        <v>1928.3330000000001</v>
      </c>
      <c r="AE428" s="105">
        <v>1506.6669999999999</v>
      </c>
      <c r="AF428" s="34" t="s">
        <v>36</v>
      </c>
      <c r="AG428" s="34" t="s">
        <v>36</v>
      </c>
      <c r="AH428" s="34" t="s">
        <v>36</v>
      </c>
      <c r="AI428" s="29">
        <v>0.14899999999999999</v>
      </c>
      <c r="AJ428" s="29">
        <v>1.08E-4</v>
      </c>
      <c r="AK428" s="29">
        <v>0</v>
      </c>
      <c r="AL428" s="29">
        <v>0</v>
      </c>
      <c r="AM428" s="29" t="s">
        <v>28</v>
      </c>
      <c r="AN428" s="158" t="s">
        <v>28</v>
      </c>
      <c r="AO428" s="29" t="s">
        <v>28</v>
      </c>
      <c r="AP428" s="29" t="s">
        <v>323</v>
      </c>
      <c r="AQ428" s="29">
        <v>280</v>
      </c>
      <c r="AR428" s="29">
        <v>187</v>
      </c>
      <c r="AS428" s="29">
        <v>95</v>
      </c>
      <c r="AT428" s="29">
        <v>5.2149999999999999</v>
      </c>
      <c r="AU428" s="144">
        <v>4.9740000000000001E-3</v>
      </c>
      <c r="AV428" s="36" t="s">
        <v>28</v>
      </c>
      <c r="AW428" s="102" t="s">
        <v>33</v>
      </c>
      <c r="AX428" s="129" t="s">
        <v>33</v>
      </c>
      <c r="AY428" s="106">
        <v>2477</v>
      </c>
      <c r="BD428" t="s">
        <v>108</v>
      </c>
      <c r="BE428" t="s">
        <v>4368</v>
      </c>
      <c r="BF428" t="s">
        <v>4740</v>
      </c>
      <c r="BH428" t="str">
        <f t="shared" si="99"/>
        <v/>
      </c>
      <c r="BJ428" t="str">
        <f t="shared" si="100"/>
        <v>OK</v>
      </c>
      <c r="BK428" s="130">
        <v>2314</v>
      </c>
      <c r="BL428" s="130" t="s">
        <v>37</v>
      </c>
      <c r="BM428" s="131" t="s">
        <v>33</v>
      </c>
      <c r="BN428" s="131" t="e">
        <v>#VALUE!</v>
      </c>
      <c r="BO428" t="e">
        <v>#N/A</v>
      </c>
      <c r="BP428">
        <v>35</v>
      </c>
    </row>
    <row r="429" spans="1:68" ht="37.799999999999997" x14ac:dyDescent="0.3">
      <c r="A429" s="1"/>
      <c r="B429" s="47">
        <v>355</v>
      </c>
      <c r="C429" s="45">
        <v>1047882</v>
      </c>
      <c r="D429" s="29"/>
      <c r="E429" s="29"/>
      <c r="F429" s="31" t="s">
        <v>324</v>
      </c>
      <c r="G429" s="29" t="s">
        <v>47</v>
      </c>
      <c r="H429" s="70" t="s">
        <v>62</v>
      </c>
      <c r="I429" s="148" t="s">
        <v>32</v>
      </c>
      <c r="J429" s="147" t="s">
        <v>33</v>
      </c>
      <c r="K429" s="148">
        <v>0</v>
      </c>
      <c r="L429" s="148" t="s">
        <v>32</v>
      </c>
      <c r="M429" s="147" t="s">
        <v>33</v>
      </c>
      <c r="N429" s="29" t="str">
        <f t="shared" si="89"/>
        <v/>
      </c>
      <c r="O429" s="29" t="str">
        <f t="shared" si="90"/>
        <v/>
      </c>
      <c r="P429" s="29" t="str">
        <f t="shared" si="91"/>
        <v/>
      </c>
      <c r="Q429" s="29">
        <f t="shared" si="92"/>
        <v>1135781</v>
      </c>
      <c r="R429" s="29" t="str">
        <f t="shared" si="93"/>
        <v/>
      </c>
      <c r="S429" s="29" t="str">
        <f t="shared" si="94"/>
        <v/>
      </c>
      <c r="T429" s="29">
        <f t="shared" si="95"/>
        <v>1135781</v>
      </c>
      <c r="U429" s="29">
        <v>1135781</v>
      </c>
      <c r="V429" s="29"/>
      <c r="W429" s="38" t="s">
        <v>157</v>
      </c>
      <c r="X429" s="29" t="s">
        <v>158</v>
      </c>
      <c r="Y429" s="146">
        <v>1867</v>
      </c>
      <c r="Z429" s="33">
        <v>2390</v>
      </c>
      <c r="AA429" s="34">
        <f t="shared" si="97"/>
        <v>0.28000000000000003</v>
      </c>
      <c r="AB429" s="33">
        <f t="shared" si="96"/>
        <v>2390</v>
      </c>
      <c r="AC429" s="34">
        <f t="shared" si="98"/>
        <v>0.28012903698533187</v>
      </c>
      <c r="AD429" s="145">
        <f t="shared" si="88"/>
        <v>1991.6669999999999</v>
      </c>
      <c r="AE429" s="105">
        <v>1555.8330000000001</v>
      </c>
      <c r="AF429" s="34" t="s">
        <v>36</v>
      </c>
      <c r="AG429" s="34" t="s">
        <v>36</v>
      </c>
      <c r="AH429" s="34" t="s">
        <v>36</v>
      </c>
      <c r="AI429" s="29">
        <v>0.13600000000000001</v>
      </c>
      <c r="AJ429" s="29">
        <v>1.2799999999999999E-4</v>
      </c>
      <c r="AK429" s="29">
        <v>35</v>
      </c>
      <c r="AL429" s="29">
        <v>0</v>
      </c>
      <c r="AM429" s="29" t="s">
        <v>28</v>
      </c>
      <c r="AN429" s="158" t="s">
        <v>28</v>
      </c>
      <c r="AO429" s="29" t="s">
        <v>28</v>
      </c>
      <c r="AP429" s="29">
        <v>35</v>
      </c>
      <c r="AQ429" s="29">
        <v>280</v>
      </c>
      <c r="AR429" s="29">
        <v>187</v>
      </c>
      <c r="AS429" s="29">
        <v>95</v>
      </c>
      <c r="AT429" s="29">
        <v>4.76</v>
      </c>
      <c r="AU429" s="144">
        <v>4.9740000000000001E-3</v>
      </c>
      <c r="AV429" s="36" t="s">
        <v>28</v>
      </c>
      <c r="AW429" s="102" t="s">
        <v>33</v>
      </c>
      <c r="AX429" s="129" t="s">
        <v>33</v>
      </c>
      <c r="AY429" s="106">
        <v>1400</v>
      </c>
      <c r="BD429" t="s">
        <v>108</v>
      </c>
      <c r="BE429" t="s">
        <v>4368</v>
      </c>
      <c r="BF429" t="s">
        <v>4740</v>
      </c>
      <c r="BH429" t="str">
        <f t="shared" si="99"/>
        <v>AV</v>
      </c>
      <c r="BJ429" t="str">
        <f t="shared" si="100"/>
        <v>OK</v>
      </c>
      <c r="BK429" s="130">
        <v>2390</v>
      </c>
      <c r="BL429" s="130" t="s">
        <v>37</v>
      </c>
      <c r="BM429" s="131" t="s">
        <v>33</v>
      </c>
      <c r="BN429" s="131" t="e">
        <v>#VALUE!</v>
      </c>
      <c r="BO429">
        <v>2390</v>
      </c>
      <c r="BP429">
        <v>35</v>
      </c>
    </row>
    <row r="430" spans="1:68" ht="25.2" x14ac:dyDescent="0.3">
      <c r="A430" s="1"/>
      <c r="B430" s="47">
        <v>356</v>
      </c>
      <c r="C430" s="45">
        <v>1047885</v>
      </c>
      <c r="D430" s="40">
        <v>1008781</v>
      </c>
      <c r="E430" s="40"/>
      <c r="F430" s="31" t="s">
        <v>325</v>
      </c>
      <c r="G430" s="29" t="s">
        <v>47</v>
      </c>
      <c r="H430" s="70" t="s">
        <v>59</v>
      </c>
      <c r="I430" s="148" t="s">
        <v>32</v>
      </c>
      <c r="J430" s="147" t="s">
        <v>33</v>
      </c>
      <c r="K430" s="148">
        <v>0</v>
      </c>
      <c r="L430" s="148" t="s">
        <v>32</v>
      </c>
      <c r="M430" s="147" t="s">
        <v>33</v>
      </c>
      <c r="N430" s="29">
        <f t="shared" si="89"/>
        <v>1008781</v>
      </c>
      <c r="O430" s="29" t="str">
        <f t="shared" si="90"/>
        <v/>
      </c>
      <c r="P430" s="29" t="str">
        <f t="shared" si="91"/>
        <v/>
      </c>
      <c r="Q430" s="29">
        <f t="shared" si="92"/>
        <v>1135782</v>
      </c>
      <c r="R430" s="29" t="str">
        <f t="shared" si="93"/>
        <v/>
      </c>
      <c r="S430" s="29" t="str">
        <f t="shared" si="94"/>
        <v/>
      </c>
      <c r="T430" s="29">
        <f t="shared" si="95"/>
        <v>1135782</v>
      </c>
      <c r="U430" s="29">
        <v>1135782</v>
      </c>
      <c r="V430" s="29"/>
      <c r="W430" s="38" t="s">
        <v>157</v>
      </c>
      <c r="X430" s="29" t="s">
        <v>158</v>
      </c>
      <c r="Y430" s="146">
        <v>1580</v>
      </c>
      <c r="Z430" s="33">
        <v>2022</v>
      </c>
      <c r="AA430" s="34">
        <f t="shared" si="97"/>
        <v>0.28000000000000003</v>
      </c>
      <c r="AB430" s="33">
        <f t="shared" si="96"/>
        <v>2022</v>
      </c>
      <c r="AC430" s="34">
        <f t="shared" si="98"/>
        <v>0.27974651145657947</v>
      </c>
      <c r="AD430" s="145">
        <f t="shared" si="88"/>
        <v>1685</v>
      </c>
      <c r="AE430" s="105">
        <v>1316.6669999999999</v>
      </c>
      <c r="AF430" s="34" t="s">
        <v>36</v>
      </c>
      <c r="AG430" s="34" t="s">
        <v>36</v>
      </c>
      <c r="AH430" s="34" t="s">
        <v>36</v>
      </c>
      <c r="AI430" s="29">
        <v>0.08</v>
      </c>
      <c r="AJ430" s="29">
        <v>6.2000000000000003E-5</v>
      </c>
      <c r="AK430" s="29">
        <v>0</v>
      </c>
      <c r="AL430" s="29">
        <v>0</v>
      </c>
      <c r="AM430" s="29" t="s">
        <v>28</v>
      </c>
      <c r="AN430" s="158" t="s">
        <v>28</v>
      </c>
      <c r="AO430" s="29" t="s">
        <v>28</v>
      </c>
      <c r="AP430" s="29">
        <v>50</v>
      </c>
      <c r="AQ430" s="29">
        <v>277</v>
      </c>
      <c r="AR430" s="29">
        <v>179</v>
      </c>
      <c r="AS430" s="29">
        <v>95</v>
      </c>
      <c r="AT430" s="29">
        <v>4</v>
      </c>
      <c r="AU430" s="144">
        <v>4.7099999999999998E-3</v>
      </c>
      <c r="AV430" s="36" t="s">
        <v>28</v>
      </c>
      <c r="AW430" s="102" t="s">
        <v>33</v>
      </c>
      <c r="AX430" s="129" t="s">
        <v>33</v>
      </c>
      <c r="AY430" s="106">
        <v>3864</v>
      </c>
      <c r="BD430" t="s">
        <v>108</v>
      </c>
      <c r="BE430" t="s">
        <v>4346</v>
      </c>
      <c r="BF430" t="s">
        <v>4740</v>
      </c>
      <c r="BH430" t="str">
        <f t="shared" si="99"/>
        <v/>
      </c>
      <c r="BJ430" t="str">
        <f t="shared" si="100"/>
        <v>OK</v>
      </c>
      <c r="BK430" s="130">
        <v>2022</v>
      </c>
      <c r="BL430" s="130" t="s">
        <v>37</v>
      </c>
      <c r="BM430" s="131" t="s">
        <v>33</v>
      </c>
      <c r="BN430" s="131" t="e">
        <v>#VALUE!</v>
      </c>
      <c r="BO430" t="e">
        <v>#N/A</v>
      </c>
      <c r="BP430">
        <v>135</v>
      </c>
    </row>
    <row r="431" spans="1:68" ht="37.799999999999997" x14ac:dyDescent="0.3">
      <c r="A431" s="1"/>
      <c r="B431" s="47">
        <v>357</v>
      </c>
      <c r="C431" s="45">
        <v>1047886</v>
      </c>
      <c r="D431" s="40">
        <v>1008782</v>
      </c>
      <c r="E431" s="40"/>
      <c r="F431" s="31" t="s">
        <v>326</v>
      </c>
      <c r="G431" s="29" t="s">
        <v>47</v>
      </c>
      <c r="H431" s="70" t="s">
        <v>62</v>
      </c>
      <c r="I431" s="148" t="s">
        <v>32</v>
      </c>
      <c r="J431" s="147" t="s">
        <v>33</v>
      </c>
      <c r="K431" s="148">
        <v>0</v>
      </c>
      <c r="L431" s="148" t="s">
        <v>32</v>
      </c>
      <c r="M431" s="147" t="s">
        <v>33</v>
      </c>
      <c r="N431" s="29">
        <f t="shared" si="89"/>
        <v>1008782</v>
      </c>
      <c r="O431" s="29" t="str">
        <f t="shared" si="90"/>
        <v/>
      </c>
      <c r="P431" s="29" t="str">
        <f t="shared" si="91"/>
        <v/>
      </c>
      <c r="Q431" s="29">
        <f t="shared" si="92"/>
        <v>1135783</v>
      </c>
      <c r="R431" s="29" t="str">
        <f t="shared" si="93"/>
        <v/>
      </c>
      <c r="S431" s="29" t="str">
        <f t="shared" si="94"/>
        <v/>
      </c>
      <c r="T431" s="29">
        <f t="shared" si="95"/>
        <v>1135783</v>
      </c>
      <c r="U431" s="29">
        <v>1135783</v>
      </c>
      <c r="V431" s="29"/>
      <c r="W431" s="38" t="s">
        <v>157</v>
      </c>
      <c r="X431" s="29" t="s">
        <v>158</v>
      </c>
      <c r="Y431" s="146">
        <v>1580</v>
      </c>
      <c r="Z431" s="33">
        <v>2022</v>
      </c>
      <c r="AA431" s="34">
        <f t="shared" si="97"/>
        <v>0.28000000000000003</v>
      </c>
      <c r="AB431" s="33">
        <f t="shared" si="96"/>
        <v>2022</v>
      </c>
      <c r="AC431" s="34">
        <f t="shared" si="98"/>
        <v>0.27974651145657947</v>
      </c>
      <c r="AD431" s="145">
        <f t="shared" si="88"/>
        <v>1685</v>
      </c>
      <c r="AE431" s="105">
        <v>1316.6669999999999</v>
      </c>
      <c r="AF431" s="34" t="s">
        <v>36</v>
      </c>
      <c r="AG431" s="34" t="s">
        <v>36</v>
      </c>
      <c r="AH431" s="34" t="s">
        <v>36</v>
      </c>
      <c r="AI431" s="29">
        <v>0.112</v>
      </c>
      <c r="AJ431" s="29">
        <v>9.6000000000000002E-5</v>
      </c>
      <c r="AK431" s="29">
        <v>120</v>
      </c>
      <c r="AL431" s="29">
        <v>0</v>
      </c>
      <c r="AM431" s="29" t="s">
        <v>28</v>
      </c>
      <c r="AN431" s="158" t="s">
        <v>28</v>
      </c>
      <c r="AO431" s="29" t="s">
        <v>28</v>
      </c>
      <c r="AP431" s="29">
        <v>30</v>
      </c>
      <c r="AQ431" s="29">
        <v>280</v>
      </c>
      <c r="AR431" s="29">
        <v>187</v>
      </c>
      <c r="AS431" s="29">
        <v>95</v>
      </c>
      <c r="AT431" s="29">
        <v>3.36</v>
      </c>
      <c r="AU431" s="144">
        <v>4.9740000000000001E-3</v>
      </c>
      <c r="AV431" s="36" t="s">
        <v>28</v>
      </c>
      <c r="AW431" s="102" t="s">
        <v>33</v>
      </c>
      <c r="AX431" s="129" t="s">
        <v>33</v>
      </c>
      <c r="AY431" s="106">
        <v>5310</v>
      </c>
      <c r="BD431" t="s">
        <v>108</v>
      </c>
      <c r="BE431" t="s">
        <v>4346</v>
      </c>
      <c r="BF431" t="s">
        <v>4740</v>
      </c>
      <c r="BH431" t="str">
        <f t="shared" si="99"/>
        <v>AV</v>
      </c>
      <c r="BJ431" t="str">
        <f t="shared" si="100"/>
        <v>OK</v>
      </c>
      <c r="BK431" s="130">
        <v>2022</v>
      </c>
      <c r="BL431" s="130" t="s">
        <v>37</v>
      </c>
      <c r="BM431" s="131" t="s">
        <v>33</v>
      </c>
      <c r="BN431" s="131" t="e">
        <v>#VALUE!</v>
      </c>
      <c r="BO431">
        <v>2022</v>
      </c>
      <c r="BP431">
        <v>90</v>
      </c>
    </row>
    <row r="432" spans="1:68" ht="37.799999999999997" x14ac:dyDescent="0.3">
      <c r="A432" s="1"/>
      <c r="B432" s="47">
        <v>358</v>
      </c>
      <c r="C432" s="45">
        <v>1047887</v>
      </c>
      <c r="D432" s="29"/>
      <c r="E432" s="29"/>
      <c r="F432" s="31" t="s">
        <v>327</v>
      </c>
      <c r="G432" s="29" t="s">
        <v>47</v>
      </c>
      <c r="H432" s="70" t="s">
        <v>62</v>
      </c>
      <c r="I432" s="148" t="s">
        <v>32</v>
      </c>
      <c r="J432" s="147" t="s">
        <v>33</v>
      </c>
      <c r="K432" s="148">
        <v>0</v>
      </c>
      <c r="L432" s="148" t="s">
        <v>32</v>
      </c>
      <c r="M432" s="147">
        <v>42410</v>
      </c>
      <c r="N432" s="29" t="str">
        <f t="shared" si="89"/>
        <v/>
      </c>
      <c r="O432" s="29" t="str">
        <f t="shared" si="90"/>
        <v/>
      </c>
      <c r="P432" s="29" t="str">
        <f t="shared" si="91"/>
        <v/>
      </c>
      <c r="Q432" s="29">
        <f t="shared" si="92"/>
        <v>1135784</v>
      </c>
      <c r="R432" s="29" t="str">
        <f t="shared" si="93"/>
        <v/>
      </c>
      <c r="S432" s="29" t="str">
        <f t="shared" si="94"/>
        <v/>
      </c>
      <c r="T432" s="29">
        <f t="shared" si="95"/>
        <v>1135784</v>
      </c>
      <c r="U432" s="29">
        <v>1135784</v>
      </c>
      <c r="V432" s="29"/>
      <c r="W432" s="38" t="s">
        <v>157</v>
      </c>
      <c r="X432" s="29" t="s">
        <v>158</v>
      </c>
      <c r="Y432" s="146">
        <v>2559</v>
      </c>
      <c r="Z432" s="33">
        <v>3276</v>
      </c>
      <c r="AA432" s="34">
        <f t="shared" si="97"/>
        <v>0.28000000000000003</v>
      </c>
      <c r="AB432" s="33">
        <f t="shared" si="96"/>
        <v>3276</v>
      </c>
      <c r="AC432" s="34">
        <f t="shared" si="98"/>
        <v>0.2801875732708089</v>
      </c>
      <c r="AD432" s="145">
        <f t="shared" si="88"/>
        <v>2730</v>
      </c>
      <c r="AE432" s="105">
        <v>2132.5</v>
      </c>
      <c r="AF432" s="34" t="s">
        <v>36</v>
      </c>
      <c r="AG432" s="34" t="s">
        <v>36</v>
      </c>
      <c r="AH432" s="34" t="s">
        <v>36</v>
      </c>
      <c r="AI432" s="29">
        <v>0.16</v>
      </c>
      <c r="AJ432" s="29">
        <v>1.35E-4</v>
      </c>
      <c r="AK432" s="29">
        <v>99</v>
      </c>
      <c r="AL432" s="29">
        <v>0</v>
      </c>
      <c r="AM432" s="29" t="s">
        <v>28</v>
      </c>
      <c r="AN432" s="158" t="s">
        <v>28</v>
      </c>
      <c r="AO432" s="29" t="s">
        <v>28</v>
      </c>
      <c r="AP432" s="29" t="s">
        <v>328</v>
      </c>
      <c r="AQ432" s="29">
        <v>185</v>
      </c>
      <c r="AR432" s="29">
        <v>92</v>
      </c>
      <c r="AS432" s="29">
        <v>185</v>
      </c>
      <c r="AT432" s="29">
        <v>4</v>
      </c>
      <c r="AU432" s="144">
        <v>3.1489999999999999E-3</v>
      </c>
      <c r="AV432" s="36" t="s">
        <v>28</v>
      </c>
      <c r="AW432" s="102" t="s">
        <v>33</v>
      </c>
      <c r="AX432" s="129" t="s">
        <v>33</v>
      </c>
      <c r="AY432" s="106">
        <v>3101</v>
      </c>
      <c r="BD432" t="s">
        <v>108</v>
      </c>
      <c r="BE432" t="s">
        <v>4368</v>
      </c>
      <c r="BF432" t="s">
        <v>4740</v>
      </c>
      <c r="BH432" t="str">
        <f t="shared" si="99"/>
        <v>AV</v>
      </c>
      <c r="BJ432" t="str">
        <f t="shared" si="100"/>
        <v>OK</v>
      </c>
      <c r="BK432" s="130">
        <v>3276</v>
      </c>
      <c r="BL432" s="130" t="s">
        <v>37</v>
      </c>
      <c r="BM432" s="131" t="s">
        <v>33</v>
      </c>
      <c r="BN432" s="131" t="e">
        <v>#VALUE!</v>
      </c>
      <c r="BO432">
        <v>3276</v>
      </c>
      <c r="BP432">
        <v>100</v>
      </c>
    </row>
    <row r="433" spans="1:68" ht="37.799999999999997" x14ac:dyDescent="0.3">
      <c r="A433" s="1"/>
      <c r="B433" s="47">
        <v>359</v>
      </c>
      <c r="C433" s="45">
        <v>1047888</v>
      </c>
      <c r="D433" s="40">
        <v>1025992</v>
      </c>
      <c r="E433" s="40"/>
      <c r="F433" s="52" t="s">
        <v>330</v>
      </c>
      <c r="G433" s="29" t="s">
        <v>39</v>
      </c>
      <c r="H433" s="70" t="s">
        <v>62</v>
      </c>
      <c r="I433" s="148" t="s">
        <v>32</v>
      </c>
      <c r="J433" s="147" t="s">
        <v>33</v>
      </c>
      <c r="K433" s="148">
        <v>0</v>
      </c>
      <c r="L433" s="148" t="s">
        <v>32</v>
      </c>
      <c r="M433" s="147" t="s">
        <v>33</v>
      </c>
      <c r="N433" s="29">
        <f t="shared" si="89"/>
        <v>1025992</v>
      </c>
      <c r="O433" s="29" t="str">
        <f t="shared" si="90"/>
        <v/>
      </c>
      <c r="P433" s="29" t="str">
        <f t="shared" si="91"/>
        <v/>
      </c>
      <c r="Q433" s="29">
        <f t="shared" si="92"/>
        <v>1135785</v>
      </c>
      <c r="R433" s="29" t="str">
        <f t="shared" si="93"/>
        <v/>
      </c>
      <c r="S433" s="29" t="str">
        <f t="shared" si="94"/>
        <v/>
      </c>
      <c r="T433" s="29">
        <f t="shared" si="95"/>
        <v>1135785</v>
      </c>
      <c r="U433" s="29">
        <v>1135785</v>
      </c>
      <c r="V433" s="29"/>
      <c r="W433" s="38" t="s">
        <v>157</v>
      </c>
      <c r="X433" s="29" t="s">
        <v>158</v>
      </c>
      <c r="Y433" s="146">
        <v>3359</v>
      </c>
      <c r="Z433" s="33">
        <v>4300</v>
      </c>
      <c r="AA433" s="34">
        <f t="shared" si="97"/>
        <v>0.28000000000000003</v>
      </c>
      <c r="AB433" s="33">
        <f t="shared" si="96"/>
        <v>4300</v>
      </c>
      <c r="AC433" s="34">
        <f t="shared" si="98"/>
        <v>0.28014262814615926</v>
      </c>
      <c r="AD433" s="145">
        <f t="shared" si="88"/>
        <v>3583.3330000000001</v>
      </c>
      <c r="AE433" s="105">
        <v>2799.1669999999999</v>
      </c>
      <c r="AF433" s="34" t="s">
        <v>36</v>
      </c>
      <c r="AG433" s="34" t="s">
        <v>36</v>
      </c>
      <c r="AH433" s="34" t="s">
        <v>36</v>
      </c>
      <c r="AI433" s="29">
        <v>0.2</v>
      </c>
      <c r="AJ433" s="29">
        <v>1.37E-4</v>
      </c>
      <c r="AK433" s="29">
        <v>20</v>
      </c>
      <c r="AL433" s="29">
        <v>0</v>
      </c>
      <c r="AM433" s="29" t="s">
        <v>28</v>
      </c>
      <c r="AN433" s="158" t="s">
        <v>28</v>
      </c>
      <c r="AO433" s="29" t="s">
        <v>28</v>
      </c>
      <c r="AP433" s="29">
        <v>20</v>
      </c>
      <c r="AQ433" s="29">
        <v>277</v>
      </c>
      <c r="AR433" s="29">
        <v>179</v>
      </c>
      <c r="AS433" s="29">
        <v>95</v>
      </c>
      <c r="AT433" s="29">
        <v>4</v>
      </c>
      <c r="AU433" s="144">
        <v>4.7099999999999998E-3</v>
      </c>
      <c r="AV433" s="36" t="s">
        <v>28</v>
      </c>
      <c r="AW433" s="102" t="s">
        <v>33</v>
      </c>
      <c r="AX433" s="129" t="s">
        <v>33</v>
      </c>
      <c r="AY433" s="106">
        <v>1048</v>
      </c>
      <c r="BD433" t="s">
        <v>108</v>
      </c>
      <c r="BE433" t="s">
        <v>4368</v>
      </c>
      <c r="BF433" t="s">
        <v>4740</v>
      </c>
      <c r="BH433" t="str">
        <f t="shared" si="99"/>
        <v>AV</v>
      </c>
      <c r="BJ433" t="str">
        <f t="shared" si="100"/>
        <v>OK</v>
      </c>
      <c r="BK433" s="130">
        <v>4300</v>
      </c>
      <c r="BL433" s="130" t="s">
        <v>37</v>
      </c>
      <c r="BM433" s="131" t="s">
        <v>33</v>
      </c>
      <c r="BN433" s="131" t="e">
        <v>#VALUE!</v>
      </c>
      <c r="BO433">
        <v>4300</v>
      </c>
      <c r="BP433">
        <v>20</v>
      </c>
    </row>
    <row r="434" spans="1:68" ht="37.799999999999997" x14ac:dyDescent="0.3">
      <c r="A434" s="1"/>
      <c r="B434" s="47">
        <v>360</v>
      </c>
      <c r="C434" s="45">
        <v>1047201</v>
      </c>
      <c r="D434" s="40">
        <v>1025993</v>
      </c>
      <c r="E434" s="40"/>
      <c r="F434" s="31" t="s">
        <v>331</v>
      </c>
      <c r="G434" s="37" t="s">
        <v>47</v>
      </c>
      <c r="H434" s="70" t="s">
        <v>62</v>
      </c>
      <c r="I434" s="148" t="s">
        <v>3800</v>
      </c>
      <c r="J434" s="147" t="s">
        <v>4034</v>
      </c>
      <c r="K434" s="148">
        <v>0</v>
      </c>
      <c r="L434" s="148" t="s">
        <v>32</v>
      </c>
      <c r="M434" s="147" t="s">
        <v>33</v>
      </c>
      <c r="N434" s="29">
        <f t="shared" si="89"/>
        <v>1025993</v>
      </c>
      <c r="O434" s="29" t="str">
        <f t="shared" si="90"/>
        <v/>
      </c>
      <c r="P434" s="29" t="str">
        <f t="shared" si="91"/>
        <v/>
      </c>
      <c r="Q434" s="29">
        <f t="shared" si="92"/>
        <v>1135786</v>
      </c>
      <c r="R434" s="29" t="str">
        <f t="shared" si="93"/>
        <v/>
      </c>
      <c r="S434" s="29" t="str">
        <f t="shared" si="94"/>
        <v/>
      </c>
      <c r="T434" s="29">
        <f t="shared" si="95"/>
        <v>1135786</v>
      </c>
      <c r="U434" s="29">
        <v>1135786</v>
      </c>
      <c r="V434" s="29"/>
      <c r="W434" s="38" t="s">
        <v>157</v>
      </c>
      <c r="X434" s="29" t="s">
        <v>158</v>
      </c>
      <c r="Y434" s="146">
        <v>4249</v>
      </c>
      <c r="Z434" s="33">
        <v>5439</v>
      </c>
      <c r="AA434" s="34">
        <f t="shared" si="97"/>
        <v>0.28000000000000003</v>
      </c>
      <c r="AB434" s="33">
        <f t="shared" si="96"/>
        <v>5439</v>
      </c>
      <c r="AC434" s="34">
        <f t="shared" si="98"/>
        <v>0.28006601836347544</v>
      </c>
      <c r="AD434" s="145">
        <f t="shared" si="88"/>
        <v>4532.5</v>
      </c>
      <c r="AE434" s="105">
        <v>3540.8330000000001</v>
      </c>
      <c r="AF434" s="34" t="s">
        <v>138</v>
      </c>
      <c r="AG434" s="34" t="s">
        <v>138</v>
      </c>
      <c r="AH434" s="34" t="s">
        <v>138</v>
      </c>
      <c r="AI434" s="29">
        <v>0.36</v>
      </c>
      <c r="AJ434" s="29">
        <v>3.2000000000000003E-4</v>
      </c>
      <c r="AK434" s="29">
        <v>48</v>
      </c>
      <c r="AL434" s="29">
        <v>0</v>
      </c>
      <c r="AM434" s="29" t="s">
        <v>28</v>
      </c>
      <c r="AN434" s="158" t="s">
        <v>28</v>
      </c>
      <c r="AO434" s="29" t="s">
        <v>28</v>
      </c>
      <c r="AP434" s="29">
        <v>10</v>
      </c>
      <c r="AQ434" s="29">
        <v>250</v>
      </c>
      <c r="AR434" s="29">
        <v>135</v>
      </c>
      <c r="AS434" s="29">
        <v>140</v>
      </c>
      <c r="AT434" s="29">
        <v>3.6</v>
      </c>
      <c r="AU434" s="144">
        <v>4.725E-3</v>
      </c>
      <c r="AV434" s="36" t="s">
        <v>28</v>
      </c>
      <c r="AW434" s="102" t="s">
        <v>33</v>
      </c>
      <c r="AX434" s="129" t="s">
        <v>33</v>
      </c>
      <c r="AY434" s="106">
        <v>4000</v>
      </c>
      <c r="BD434" t="s">
        <v>108</v>
      </c>
      <c r="BE434" t="s">
        <v>4368</v>
      </c>
      <c r="BF434" t="s">
        <v>4740</v>
      </c>
      <c r="BH434" t="str">
        <f t="shared" si="99"/>
        <v>AV</v>
      </c>
      <c r="BJ434" t="str">
        <f t="shared" si="100"/>
        <v>OK</v>
      </c>
      <c r="BK434" s="130">
        <v>5439</v>
      </c>
      <c r="BL434" s="130" t="s">
        <v>37</v>
      </c>
      <c r="BM434" s="131" t="s">
        <v>33</v>
      </c>
      <c r="BN434" s="131" t="e">
        <v>#VALUE!</v>
      </c>
      <c r="BO434">
        <v>5439</v>
      </c>
      <c r="BP434">
        <v>60</v>
      </c>
    </row>
    <row r="435" spans="1:68" ht="25.2" x14ac:dyDescent="0.3">
      <c r="A435" s="1"/>
      <c r="B435" s="47">
        <v>361</v>
      </c>
      <c r="C435" s="45">
        <v>1063810</v>
      </c>
      <c r="D435" s="29">
        <v>1047868</v>
      </c>
      <c r="E435" s="29"/>
      <c r="F435" s="39" t="s">
        <v>332</v>
      </c>
      <c r="G435" s="29" t="s">
        <v>47</v>
      </c>
      <c r="H435" s="70" t="s">
        <v>4779</v>
      </c>
      <c r="I435" s="148" t="s">
        <v>32</v>
      </c>
      <c r="J435" s="147" t="s">
        <v>33</v>
      </c>
      <c r="K435" s="148">
        <v>0</v>
      </c>
      <c r="L435" s="148" t="s">
        <v>32</v>
      </c>
      <c r="M435" s="147">
        <v>42885</v>
      </c>
      <c r="N435" s="29">
        <f t="shared" si="89"/>
        <v>1047868</v>
      </c>
      <c r="O435" s="29" t="str">
        <f t="shared" si="90"/>
        <v/>
      </c>
      <c r="P435" s="29" t="str">
        <f t="shared" si="91"/>
        <v/>
      </c>
      <c r="Q435" s="29" t="str">
        <f t="shared" si="92"/>
        <v/>
      </c>
      <c r="R435" s="29" t="str">
        <f t="shared" si="93"/>
        <v/>
      </c>
      <c r="S435" s="29" t="str">
        <f t="shared" si="94"/>
        <v/>
      </c>
      <c r="T435" s="29" t="str">
        <f t="shared" si="95"/>
        <v/>
      </c>
      <c r="U435" s="29"/>
      <c r="V435" s="29"/>
      <c r="W435" s="30" t="s">
        <v>157</v>
      </c>
      <c r="X435" s="37" t="s">
        <v>158</v>
      </c>
      <c r="Y435" s="146">
        <v>2463</v>
      </c>
      <c r="Z435" s="33">
        <v>3152</v>
      </c>
      <c r="AA435" s="34">
        <f t="shared" si="97"/>
        <v>0.28000000000000003</v>
      </c>
      <c r="AB435" s="33">
        <f t="shared" si="96"/>
        <v>3152</v>
      </c>
      <c r="AC435" s="34">
        <f t="shared" si="98"/>
        <v>0.27974031668696708</v>
      </c>
      <c r="AD435" s="145">
        <f t="shared" si="88"/>
        <v>2626.6669999999999</v>
      </c>
      <c r="AE435" s="105">
        <v>2052.5</v>
      </c>
      <c r="AF435" s="34" t="s">
        <v>36</v>
      </c>
      <c r="AG435" s="34" t="s">
        <v>36</v>
      </c>
      <c r="AH435" s="34" t="s">
        <v>36</v>
      </c>
      <c r="AI435" s="29">
        <v>0.129</v>
      </c>
      <c r="AJ435" s="29">
        <v>1E-4</v>
      </c>
      <c r="AK435" s="29">
        <v>0</v>
      </c>
      <c r="AL435" s="29">
        <v>0</v>
      </c>
      <c r="AM435" s="29" t="s">
        <v>28</v>
      </c>
      <c r="AN435" s="159" t="s">
        <v>27</v>
      </c>
      <c r="AO435" s="29" t="s">
        <v>28</v>
      </c>
      <c r="AP435" s="29">
        <v>35</v>
      </c>
      <c r="AQ435" s="29">
        <v>250</v>
      </c>
      <c r="AR435" s="29">
        <v>135</v>
      </c>
      <c r="AS435" s="29">
        <v>140</v>
      </c>
      <c r="AT435" s="29">
        <v>4.5149999999999997</v>
      </c>
      <c r="AU435" s="144">
        <v>4.725E-3</v>
      </c>
      <c r="AV435" s="36" t="s">
        <v>28</v>
      </c>
      <c r="AW435" s="102">
        <v>42879</v>
      </c>
      <c r="AX435" s="129" t="s">
        <v>33</v>
      </c>
      <c r="AY435" s="106">
        <v>1330</v>
      </c>
      <c r="BD435" t="s">
        <v>108</v>
      </c>
      <c r="BE435" t="s">
        <v>4346</v>
      </c>
      <c r="BF435" t="s">
        <v>4740</v>
      </c>
      <c r="BH435" t="str">
        <f t="shared" si="99"/>
        <v/>
      </c>
      <c r="BJ435" t="str">
        <f t="shared" si="100"/>
        <v>OK</v>
      </c>
      <c r="BK435" s="130" t="s">
        <v>5302</v>
      </c>
      <c r="BL435" s="130" t="e">
        <v>#VALUE!</v>
      </c>
      <c r="BM435" s="131" t="s">
        <v>33</v>
      </c>
      <c r="BN435" s="131" t="e">
        <v>#VALUE!</v>
      </c>
      <c r="BO435">
        <v>3152</v>
      </c>
      <c r="BP435">
        <v>50</v>
      </c>
    </row>
    <row r="436" spans="1:68" ht="25.2" x14ac:dyDescent="0.3">
      <c r="A436" s="1"/>
      <c r="B436" s="47">
        <v>362</v>
      </c>
      <c r="C436" s="45">
        <v>1008730</v>
      </c>
      <c r="D436" s="40">
        <v>1001263</v>
      </c>
      <c r="E436" s="40"/>
      <c r="F436" s="31" t="s">
        <v>333</v>
      </c>
      <c r="G436" s="29" t="s">
        <v>42</v>
      </c>
      <c r="H436" s="70"/>
      <c r="I436" s="148" t="s">
        <v>32</v>
      </c>
      <c r="J436" s="147" t="s">
        <v>33</v>
      </c>
      <c r="K436" s="148">
        <v>0</v>
      </c>
      <c r="L436" s="148" t="s">
        <v>32</v>
      </c>
      <c r="M436" s="147" t="s">
        <v>33</v>
      </c>
      <c r="N436" s="29">
        <f t="shared" si="89"/>
        <v>1001263</v>
      </c>
      <c r="O436" s="29" t="str">
        <f t="shared" si="90"/>
        <v/>
      </c>
      <c r="P436" s="29" t="str">
        <f t="shared" si="91"/>
        <v/>
      </c>
      <c r="Q436" s="29" t="str">
        <f t="shared" si="92"/>
        <v/>
      </c>
      <c r="R436" s="29" t="str">
        <f t="shared" si="93"/>
        <v/>
      </c>
      <c r="S436" s="29" t="str">
        <f t="shared" si="94"/>
        <v/>
      </c>
      <c r="T436" s="29" t="str">
        <f t="shared" si="95"/>
        <v/>
      </c>
      <c r="U436" s="29"/>
      <c r="V436" s="29"/>
      <c r="W436" s="38" t="s">
        <v>157</v>
      </c>
      <c r="X436" s="29" t="s">
        <v>158</v>
      </c>
      <c r="Y436" s="146">
        <v>2871</v>
      </c>
      <c r="Z436" s="33">
        <v>3675</v>
      </c>
      <c r="AA436" s="34">
        <f t="shared" si="97"/>
        <v>0.28000000000000003</v>
      </c>
      <c r="AB436" s="33">
        <f t="shared" si="96"/>
        <v>3675</v>
      </c>
      <c r="AC436" s="34">
        <f t="shared" si="98"/>
        <v>0.28004179728317657</v>
      </c>
      <c r="AD436" s="145">
        <f t="shared" si="88"/>
        <v>3062.5</v>
      </c>
      <c r="AE436" s="105">
        <v>2392.5</v>
      </c>
      <c r="AF436" s="34" t="s">
        <v>36</v>
      </c>
      <c r="AG436" s="34" t="s">
        <v>36</v>
      </c>
      <c r="AH436" s="34" t="s">
        <v>36</v>
      </c>
      <c r="AI436" s="29">
        <v>0.156</v>
      </c>
      <c r="AJ436" s="29">
        <v>9.6000000000000002E-5</v>
      </c>
      <c r="AK436" s="29">
        <v>0</v>
      </c>
      <c r="AL436" s="29">
        <v>0</v>
      </c>
      <c r="AM436" s="29" t="s">
        <v>28</v>
      </c>
      <c r="AN436" s="44" t="s">
        <v>27</v>
      </c>
      <c r="AO436" s="29" t="s">
        <v>28</v>
      </c>
      <c r="AP436" s="29">
        <v>20</v>
      </c>
      <c r="AQ436" s="29">
        <v>185</v>
      </c>
      <c r="AR436" s="29">
        <v>92</v>
      </c>
      <c r="AS436" s="29">
        <v>185</v>
      </c>
      <c r="AT436" s="29">
        <v>3.12</v>
      </c>
      <c r="AU436" s="144">
        <v>3.1489999999999999E-3</v>
      </c>
      <c r="AV436" s="36" t="s">
        <v>28</v>
      </c>
      <c r="AW436" s="102" t="s">
        <v>33</v>
      </c>
      <c r="AX436" s="129" t="s">
        <v>33</v>
      </c>
      <c r="AY436" s="106">
        <v>24780</v>
      </c>
      <c r="BD436" t="s">
        <v>108</v>
      </c>
      <c r="BE436" t="s">
        <v>4346</v>
      </c>
      <c r="BF436" t="s">
        <v>4740</v>
      </c>
      <c r="BH436" t="str">
        <f t="shared" si="99"/>
        <v/>
      </c>
      <c r="BJ436" t="str">
        <f t="shared" si="100"/>
        <v>OK</v>
      </c>
      <c r="BK436" s="130" t="s">
        <v>5302</v>
      </c>
      <c r="BL436" s="130" t="e">
        <v>#VALUE!</v>
      </c>
      <c r="BM436" s="131" t="s">
        <v>33</v>
      </c>
      <c r="BN436" s="131" t="e">
        <v>#VALUE!</v>
      </c>
      <c r="BO436" t="e">
        <v>#N/A</v>
      </c>
      <c r="BP436">
        <v>600</v>
      </c>
    </row>
    <row r="437" spans="1:68" ht="25.2" x14ac:dyDescent="0.3">
      <c r="A437" s="1"/>
      <c r="B437" s="47">
        <v>363</v>
      </c>
      <c r="C437" s="45">
        <v>1022290</v>
      </c>
      <c r="D437" s="29"/>
      <c r="E437" s="29"/>
      <c r="F437" s="31" t="s">
        <v>334</v>
      </c>
      <c r="G437" s="29" t="s">
        <v>31</v>
      </c>
      <c r="H437" s="37"/>
      <c r="I437" s="148" t="s">
        <v>32</v>
      </c>
      <c r="J437" s="147" t="s">
        <v>33</v>
      </c>
      <c r="K437" s="148">
        <v>0</v>
      </c>
      <c r="L437" s="148" t="s">
        <v>32</v>
      </c>
      <c r="M437" s="147" t="s">
        <v>33</v>
      </c>
      <c r="N437" s="29" t="str">
        <f t="shared" si="89"/>
        <v/>
      </c>
      <c r="O437" s="29" t="str">
        <f t="shared" si="90"/>
        <v/>
      </c>
      <c r="P437" s="29" t="str">
        <f t="shared" si="91"/>
        <v/>
      </c>
      <c r="Q437" s="29" t="str">
        <f t="shared" si="92"/>
        <v/>
      </c>
      <c r="R437" s="29" t="str">
        <f t="shared" si="93"/>
        <v/>
      </c>
      <c r="S437" s="29" t="str">
        <f t="shared" si="94"/>
        <v/>
      </c>
      <c r="T437" s="29" t="str">
        <f t="shared" si="95"/>
        <v/>
      </c>
      <c r="U437" s="29"/>
      <c r="V437" s="29"/>
      <c r="W437" s="38" t="s">
        <v>157</v>
      </c>
      <c r="X437" s="29" t="s">
        <v>158</v>
      </c>
      <c r="Y437" s="146">
        <v>4872</v>
      </c>
      <c r="Z437" s="33">
        <v>6236</v>
      </c>
      <c r="AA437" s="34">
        <f t="shared" si="97"/>
        <v>0.28000000000000003</v>
      </c>
      <c r="AB437" s="33">
        <f t="shared" si="96"/>
        <v>6236</v>
      </c>
      <c r="AC437" s="34">
        <f t="shared" si="98"/>
        <v>0.27996724137931045</v>
      </c>
      <c r="AD437" s="145">
        <f t="shared" si="88"/>
        <v>5196.6670000000004</v>
      </c>
      <c r="AE437" s="105">
        <v>4060</v>
      </c>
      <c r="AF437" s="34" t="s">
        <v>36</v>
      </c>
      <c r="AG437" s="34" t="s">
        <v>36</v>
      </c>
      <c r="AH437" s="34" t="s">
        <v>36</v>
      </c>
      <c r="AI437" s="29">
        <v>0.28100000000000003</v>
      </c>
      <c r="AJ437" s="29">
        <v>1.7000000000000001E-4</v>
      </c>
      <c r="AK437" s="29">
        <v>0</v>
      </c>
      <c r="AL437" s="29">
        <v>0</v>
      </c>
      <c r="AM437" s="29" t="s">
        <v>28</v>
      </c>
      <c r="AN437" s="44" t="s">
        <v>27</v>
      </c>
      <c r="AO437" s="29" t="s">
        <v>28</v>
      </c>
      <c r="AP437" s="29">
        <v>16</v>
      </c>
      <c r="AQ437" s="29">
        <v>277</v>
      </c>
      <c r="AR437" s="29">
        <v>179</v>
      </c>
      <c r="AS437" s="29">
        <v>95</v>
      </c>
      <c r="AT437" s="29">
        <v>4.4960000000000004</v>
      </c>
      <c r="AU437" s="144">
        <v>4.7099999999999998E-3</v>
      </c>
      <c r="AV437" s="36" t="s">
        <v>28</v>
      </c>
      <c r="AW437" s="102" t="s">
        <v>33</v>
      </c>
      <c r="AX437" s="129" t="s">
        <v>33</v>
      </c>
      <c r="AY437" s="106">
        <v>630</v>
      </c>
      <c r="BD437" t="s">
        <v>108</v>
      </c>
      <c r="BE437" t="s">
        <v>4346</v>
      </c>
      <c r="BF437" t="s">
        <v>4740</v>
      </c>
      <c r="BH437" t="str">
        <f t="shared" si="99"/>
        <v/>
      </c>
      <c r="BJ437" t="str">
        <f t="shared" si="100"/>
        <v>OK</v>
      </c>
      <c r="BK437" s="130" t="s">
        <v>5302</v>
      </c>
      <c r="BL437" s="130" t="e">
        <v>#VALUE!</v>
      </c>
      <c r="BM437" s="131" t="s">
        <v>33</v>
      </c>
      <c r="BN437" s="131" t="e">
        <v>#VALUE!</v>
      </c>
      <c r="BO437" t="e">
        <v>#N/A</v>
      </c>
      <c r="BP437">
        <v>0</v>
      </c>
    </row>
    <row r="438" spans="1:68" ht="25.2" x14ac:dyDescent="0.3">
      <c r="A438" s="1"/>
      <c r="B438" s="47">
        <v>364</v>
      </c>
      <c r="C438" s="45">
        <v>1008732</v>
      </c>
      <c r="D438" s="46" t="s">
        <v>335</v>
      </c>
      <c r="E438" s="46"/>
      <c r="F438" s="31" t="s">
        <v>336</v>
      </c>
      <c r="G438" s="37" t="s">
        <v>42</v>
      </c>
      <c r="H438" s="70"/>
      <c r="I438" s="148" t="s">
        <v>32</v>
      </c>
      <c r="J438" s="147" t="s">
        <v>33</v>
      </c>
      <c r="K438" s="148">
        <v>0</v>
      </c>
      <c r="L438" s="148" t="s">
        <v>32</v>
      </c>
      <c r="M438" s="147" t="s">
        <v>33</v>
      </c>
      <c r="N438" s="29">
        <f t="shared" si="89"/>
        <v>1008754</v>
      </c>
      <c r="O438" s="29">
        <f t="shared" si="90"/>
        <v>1063725</v>
      </c>
      <c r="P438" s="29" t="str">
        <f t="shared" si="91"/>
        <v/>
      </c>
      <c r="Q438" s="29" t="str">
        <f t="shared" si="92"/>
        <v/>
      </c>
      <c r="R438" s="29" t="str">
        <f t="shared" si="93"/>
        <v/>
      </c>
      <c r="S438" s="29" t="str">
        <f t="shared" si="94"/>
        <v/>
      </c>
      <c r="T438" s="29" t="str">
        <f t="shared" si="95"/>
        <v/>
      </c>
      <c r="U438" s="46" t="s">
        <v>33</v>
      </c>
      <c r="V438" s="46"/>
      <c r="W438" s="38" t="s">
        <v>157</v>
      </c>
      <c r="X438" s="29" t="s">
        <v>158</v>
      </c>
      <c r="Y438" s="146">
        <v>4872</v>
      </c>
      <c r="Z438" s="33">
        <v>6236</v>
      </c>
      <c r="AA438" s="34">
        <f t="shared" si="97"/>
        <v>0.28000000000000003</v>
      </c>
      <c r="AB438" s="33">
        <f t="shared" si="96"/>
        <v>6236</v>
      </c>
      <c r="AC438" s="34">
        <f t="shared" si="98"/>
        <v>0.27996724137931045</v>
      </c>
      <c r="AD438" s="145">
        <f t="shared" si="88"/>
        <v>5196.6670000000004</v>
      </c>
      <c r="AE438" s="105">
        <v>4060</v>
      </c>
      <c r="AF438" s="34" t="s">
        <v>36</v>
      </c>
      <c r="AG438" s="34" t="s">
        <v>36</v>
      </c>
      <c r="AH438" s="34" t="s">
        <v>36</v>
      </c>
      <c r="AI438" s="29">
        <v>0.30199999999999999</v>
      </c>
      <c r="AJ438" s="29">
        <v>1.7799999999999999E-4</v>
      </c>
      <c r="AK438" s="29">
        <v>0</v>
      </c>
      <c r="AL438" s="29">
        <v>0</v>
      </c>
      <c r="AM438" s="29" t="s">
        <v>28</v>
      </c>
      <c r="AN438" s="44" t="s">
        <v>27</v>
      </c>
      <c r="AO438" s="29" t="s">
        <v>28</v>
      </c>
      <c r="AP438" s="29">
        <v>16</v>
      </c>
      <c r="AQ438" s="29">
        <v>280</v>
      </c>
      <c r="AR438" s="29">
        <v>187</v>
      </c>
      <c r="AS438" s="29">
        <v>95</v>
      </c>
      <c r="AT438" s="29">
        <v>4.8319999999999999</v>
      </c>
      <c r="AU438" s="144">
        <v>4.9740000000000001E-3</v>
      </c>
      <c r="AV438" s="36" t="s">
        <v>28</v>
      </c>
      <c r="AW438" s="102" t="s">
        <v>33</v>
      </c>
      <c r="AX438" s="129" t="s">
        <v>33</v>
      </c>
      <c r="AY438" s="106">
        <v>7546</v>
      </c>
      <c r="BD438" t="s">
        <v>108</v>
      </c>
      <c r="BE438" t="s">
        <v>4368</v>
      </c>
      <c r="BF438" t="s">
        <v>4740</v>
      </c>
      <c r="BH438" t="str">
        <f t="shared" si="99"/>
        <v/>
      </c>
      <c r="BJ438" t="str">
        <f t="shared" si="100"/>
        <v>OK</v>
      </c>
      <c r="BK438" s="130" t="s">
        <v>5302</v>
      </c>
      <c r="BL438" s="130" t="e">
        <v>#VALUE!</v>
      </c>
      <c r="BM438" s="131" t="s">
        <v>33</v>
      </c>
      <c r="BN438" s="131" t="e">
        <v>#VALUE!</v>
      </c>
      <c r="BO438" t="e">
        <v>#N/A</v>
      </c>
      <c r="BP438">
        <v>104</v>
      </c>
    </row>
    <row r="439" spans="1:68" ht="25.2" x14ac:dyDescent="0.3">
      <c r="A439" s="1"/>
      <c r="B439" s="47">
        <v>365</v>
      </c>
      <c r="C439" s="45">
        <v>1008866</v>
      </c>
      <c r="D439" s="40" t="s">
        <v>33</v>
      </c>
      <c r="E439" s="40"/>
      <c r="F439" s="31" t="s">
        <v>337</v>
      </c>
      <c r="G439" s="29" t="s">
        <v>47</v>
      </c>
      <c r="H439" s="70" t="s">
        <v>4779</v>
      </c>
      <c r="I439" s="148" t="s">
        <v>32</v>
      </c>
      <c r="J439" s="147" t="s">
        <v>33</v>
      </c>
      <c r="K439" s="148">
        <v>0</v>
      </c>
      <c r="L439" s="148" t="s">
        <v>32</v>
      </c>
      <c r="M439" s="147" t="s">
        <v>33</v>
      </c>
      <c r="N439" s="29" t="str">
        <f t="shared" si="89"/>
        <v/>
      </c>
      <c r="O439" s="29" t="str">
        <f t="shared" si="90"/>
        <v/>
      </c>
      <c r="P439" s="29" t="str">
        <f t="shared" si="91"/>
        <v/>
      </c>
      <c r="Q439" s="29" t="str">
        <f t="shared" si="92"/>
        <v/>
      </c>
      <c r="R439" s="29" t="str">
        <f t="shared" si="93"/>
        <v/>
      </c>
      <c r="S439" s="29" t="str">
        <f t="shared" si="94"/>
        <v/>
      </c>
      <c r="T439" s="29" t="str">
        <f t="shared" si="95"/>
        <v/>
      </c>
      <c r="U439" s="40" t="s">
        <v>33</v>
      </c>
      <c r="V439" s="40"/>
      <c r="W439" s="38" t="s">
        <v>3785</v>
      </c>
      <c r="X439" s="29" t="s">
        <v>158</v>
      </c>
      <c r="Y439" s="146">
        <v>7251</v>
      </c>
      <c r="Z439" s="33">
        <v>9281</v>
      </c>
      <c r="AA439" s="34">
        <f t="shared" si="97"/>
        <v>0.28000000000000003</v>
      </c>
      <c r="AB439" s="33" t="str">
        <f t="shared" si="96"/>
        <v>По запросу</v>
      </c>
      <c r="AC439" s="34">
        <f t="shared" si="98"/>
        <v>0.27996143980140675</v>
      </c>
      <c r="AD439" s="145">
        <f t="shared" si="88"/>
        <v>7734.1670000000004</v>
      </c>
      <c r="AE439" s="105">
        <v>6042.5</v>
      </c>
      <c r="AF439" s="34" t="s">
        <v>36</v>
      </c>
      <c r="AG439" s="34" t="s">
        <v>36</v>
      </c>
      <c r="AH439" s="34" t="s">
        <v>36</v>
      </c>
      <c r="AI439" s="29">
        <v>0.47699999999999998</v>
      </c>
      <c r="AJ439" s="29">
        <v>2.7999999999999998E-4</v>
      </c>
      <c r="AK439" s="29">
        <v>10</v>
      </c>
      <c r="AL439" s="29">
        <v>0</v>
      </c>
      <c r="AM439" s="29" t="s">
        <v>28</v>
      </c>
      <c r="AN439" s="158" t="s">
        <v>28</v>
      </c>
      <c r="AO439" s="29" t="s">
        <v>28</v>
      </c>
      <c r="AP439" s="29">
        <v>8</v>
      </c>
      <c r="AQ439" s="29">
        <v>185</v>
      </c>
      <c r="AR439" s="29">
        <v>92</v>
      </c>
      <c r="AS439" s="29">
        <v>185</v>
      </c>
      <c r="AT439" s="29">
        <v>3.8159999999999998</v>
      </c>
      <c r="AU439" s="144">
        <v>3.1489999999999999E-3</v>
      </c>
      <c r="AV439" s="36" t="s">
        <v>28</v>
      </c>
      <c r="AW439" s="102" t="s">
        <v>33</v>
      </c>
      <c r="AX439" s="129" t="s">
        <v>33</v>
      </c>
      <c r="AY439" s="106">
        <v>1592</v>
      </c>
      <c r="BD439" t="s">
        <v>108</v>
      </c>
      <c r="BE439" t="s">
        <v>4368</v>
      </c>
      <c r="BF439" t="s">
        <v>4740</v>
      </c>
      <c r="BH439" t="str">
        <f t="shared" si="99"/>
        <v>AV</v>
      </c>
      <c r="BJ439" t="e">
        <f t="shared" si="100"/>
        <v>#VALUE!</v>
      </c>
      <c r="BK439" s="130" t="s">
        <v>5289</v>
      </c>
      <c r="BL439" s="130" t="e">
        <v>#VALUE!</v>
      </c>
      <c r="BM439" s="131" t="s">
        <v>33</v>
      </c>
      <c r="BN439" s="131" t="e">
        <v>#VALUE!</v>
      </c>
      <c r="BO439" t="s">
        <v>5289</v>
      </c>
      <c r="BP439">
        <v>20</v>
      </c>
    </row>
    <row r="440" spans="1:68" ht="25.2" x14ac:dyDescent="0.3">
      <c r="A440" s="1"/>
      <c r="B440" s="47">
        <v>366</v>
      </c>
      <c r="C440" s="45">
        <v>1008867</v>
      </c>
      <c r="D440" s="40" t="s">
        <v>33</v>
      </c>
      <c r="E440" s="40"/>
      <c r="F440" s="31" t="s">
        <v>338</v>
      </c>
      <c r="G440" s="29" t="s">
        <v>47</v>
      </c>
      <c r="H440" s="70"/>
      <c r="I440" s="148" t="s">
        <v>32</v>
      </c>
      <c r="J440" s="147" t="s">
        <v>33</v>
      </c>
      <c r="K440" s="148">
        <v>0</v>
      </c>
      <c r="L440" s="148" t="s">
        <v>32</v>
      </c>
      <c r="M440" s="147" t="s">
        <v>33</v>
      </c>
      <c r="N440" s="29" t="str">
        <f t="shared" si="89"/>
        <v/>
      </c>
      <c r="O440" s="29" t="str">
        <f t="shared" si="90"/>
        <v/>
      </c>
      <c r="P440" s="29" t="str">
        <f t="shared" si="91"/>
        <v/>
      </c>
      <c r="Q440" s="29" t="str">
        <f t="shared" si="92"/>
        <v/>
      </c>
      <c r="R440" s="29" t="str">
        <f t="shared" si="93"/>
        <v/>
      </c>
      <c r="S440" s="29" t="str">
        <f t="shared" si="94"/>
        <v/>
      </c>
      <c r="T440" s="29" t="str">
        <f t="shared" si="95"/>
        <v/>
      </c>
      <c r="U440" s="40" t="s">
        <v>33</v>
      </c>
      <c r="V440" s="40"/>
      <c r="W440" s="38" t="s">
        <v>3785</v>
      </c>
      <c r="X440" s="29" t="s">
        <v>158</v>
      </c>
      <c r="Y440" s="146">
        <v>11775</v>
      </c>
      <c r="Z440" s="33">
        <v>15073</v>
      </c>
      <c r="AA440" s="34">
        <f t="shared" si="97"/>
        <v>0.28000000000000003</v>
      </c>
      <c r="AB440" s="33" t="str">
        <f t="shared" si="96"/>
        <v>По запросу</v>
      </c>
      <c r="AC440" s="34">
        <f t="shared" si="98"/>
        <v>0.28008489171974527</v>
      </c>
      <c r="AD440" s="145">
        <f t="shared" si="88"/>
        <v>12560.833000000001</v>
      </c>
      <c r="AE440" s="105">
        <v>9812.5</v>
      </c>
      <c r="AF440" s="34" t="s">
        <v>36</v>
      </c>
      <c r="AG440" s="34" t="s">
        <v>36</v>
      </c>
      <c r="AH440" s="34" t="s">
        <v>36</v>
      </c>
      <c r="AI440" s="29">
        <v>0.66</v>
      </c>
      <c r="AJ440" s="29">
        <v>6.0999999999999997E-4</v>
      </c>
      <c r="AK440" s="29">
        <v>3</v>
      </c>
      <c r="AL440" s="29">
        <v>0</v>
      </c>
      <c r="AM440" s="29" t="s">
        <v>28</v>
      </c>
      <c r="AN440" s="44" t="s">
        <v>27</v>
      </c>
      <c r="AO440" s="29" t="s">
        <v>28</v>
      </c>
      <c r="AP440" s="29">
        <v>6</v>
      </c>
      <c r="AQ440" s="29">
        <v>283</v>
      </c>
      <c r="AR440" s="29">
        <v>186</v>
      </c>
      <c r="AS440" s="29">
        <v>191</v>
      </c>
      <c r="AT440" s="29">
        <v>3.96</v>
      </c>
      <c r="AU440" s="144">
        <v>1.0054E-2</v>
      </c>
      <c r="AV440" s="36" t="s">
        <v>28</v>
      </c>
      <c r="AW440" s="102" t="s">
        <v>33</v>
      </c>
      <c r="AX440" s="129" t="s">
        <v>33</v>
      </c>
      <c r="AY440" s="106">
        <v>2706</v>
      </c>
      <c r="BD440" t="s">
        <v>108</v>
      </c>
      <c r="BE440" t="s">
        <v>4368</v>
      </c>
      <c r="BF440" t="s">
        <v>4740</v>
      </c>
      <c r="BH440" t="str">
        <f t="shared" si="99"/>
        <v>AV</v>
      </c>
      <c r="BJ440" t="e">
        <f t="shared" si="100"/>
        <v>#VALUE!</v>
      </c>
      <c r="BK440" s="130" t="s">
        <v>5302</v>
      </c>
      <c r="BL440" s="130" t="e">
        <v>#VALUE!</v>
      </c>
      <c r="BM440" s="131" t="s">
        <v>33</v>
      </c>
      <c r="BN440" s="131" t="e">
        <v>#VALUE!</v>
      </c>
      <c r="BO440" t="e">
        <v>#N/A</v>
      </c>
      <c r="BP440">
        <v>25</v>
      </c>
    </row>
    <row r="441" spans="1:68" ht="25.2" x14ac:dyDescent="0.3">
      <c r="A441" s="1"/>
      <c r="B441" s="47">
        <v>367</v>
      </c>
      <c r="C441" s="45">
        <v>1047021</v>
      </c>
      <c r="D441" s="40" t="s">
        <v>33</v>
      </c>
      <c r="E441" s="40"/>
      <c r="F441" s="31" t="s">
        <v>339</v>
      </c>
      <c r="G441" s="29" t="s">
        <v>31</v>
      </c>
      <c r="H441" s="70" t="s">
        <v>4779</v>
      </c>
      <c r="I441" s="148" t="s">
        <v>32</v>
      </c>
      <c r="J441" s="147" t="s">
        <v>33</v>
      </c>
      <c r="K441" s="147">
        <v>45657</v>
      </c>
      <c r="L441" s="148" t="s">
        <v>32</v>
      </c>
      <c r="M441" s="147" t="s">
        <v>33</v>
      </c>
      <c r="N441" s="29" t="str">
        <f t="shared" si="89"/>
        <v/>
      </c>
      <c r="O441" s="29" t="str">
        <f t="shared" si="90"/>
        <v/>
      </c>
      <c r="P441" s="29" t="str">
        <f t="shared" si="91"/>
        <v/>
      </c>
      <c r="Q441" s="29" t="str">
        <f t="shared" si="92"/>
        <v/>
      </c>
      <c r="R441" s="29" t="str">
        <f t="shared" si="93"/>
        <v/>
      </c>
      <c r="S441" s="29" t="str">
        <f t="shared" si="94"/>
        <v/>
      </c>
      <c r="T441" s="29" t="str">
        <f t="shared" si="95"/>
        <v/>
      </c>
      <c r="U441" s="40" t="s">
        <v>33</v>
      </c>
      <c r="V441" s="40"/>
      <c r="W441" s="38" t="s">
        <v>157</v>
      </c>
      <c r="X441" s="29" t="s">
        <v>158</v>
      </c>
      <c r="Y441" s="146">
        <v>5056</v>
      </c>
      <c r="Z441" s="33">
        <v>6472</v>
      </c>
      <c r="AA441" s="34">
        <f t="shared" si="97"/>
        <v>0.28000000000000003</v>
      </c>
      <c r="AB441" s="33">
        <f t="shared" si="96"/>
        <v>6472</v>
      </c>
      <c r="AC441" s="34">
        <f t="shared" si="98"/>
        <v>0.28006331329614825</v>
      </c>
      <c r="AD441" s="145">
        <f t="shared" si="88"/>
        <v>5393.3329999999996</v>
      </c>
      <c r="AE441" s="105">
        <v>4213.3329999999996</v>
      </c>
      <c r="AF441" s="34" t="s">
        <v>36</v>
      </c>
      <c r="AG441" s="34" t="s">
        <v>36</v>
      </c>
      <c r="AH441" s="34" t="s">
        <v>36</v>
      </c>
      <c r="AI441" s="29">
        <v>0.33</v>
      </c>
      <c r="AJ441" s="29">
        <v>9.6000000000000002E-4</v>
      </c>
      <c r="AK441" s="29">
        <v>9</v>
      </c>
      <c r="AL441" s="29">
        <v>0</v>
      </c>
      <c r="AM441" s="29" t="s">
        <v>28</v>
      </c>
      <c r="AN441" s="158" t="s">
        <v>28</v>
      </c>
      <c r="AO441" s="29" t="s">
        <v>28</v>
      </c>
      <c r="AP441" s="29">
        <v>1</v>
      </c>
      <c r="AQ441" s="29">
        <v>92</v>
      </c>
      <c r="AR441" s="29">
        <v>92</v>
      </c>
      <c r="AS441" s="29">
        <v>77</v>
      </c>
      <c r="AT441" s="29">
        <v>0.33</v>
      </c>
      <c r="AU441" s="144">
        <v>6.5200000000000002E-4</v>
      </c>
      <c r="AV441" s="36" t="s">
        <v>28</v>
      </c>
      <c r="AW441" s="102" t="s">
        <v>33</v>
      </c>
      <c r="AX441" s="129" t="s">
        <v>33</v>
      </c>
      <c r="AY441" s="106">
        <v>33</v>
      </c>
      <c r="BD441" t="s">
        <v>108</v>
      </c>
      <c r="BE441" t="s">
        <v>4368</v>
      </c>
      <c r="BF441" t="s">
        <v>4740</v>
      </c>
      <c r="BH441" t="str">
        <f t="shared" si="99"/>
        <v>AV</v>
      </c>
      <c r="BJ441" t="str">
        <f t="shared" si="100"/>
        <v>OK</v>
      </c>
      <c r="BK441" s="130">
        <v>6472</v>
      </c>
      <c r="BL441" s="130" t="s">
        <v>37</v>
      </c>
      <c r="BM441" s="131" t="s">
        <v>33</v>
      </c>
      <c r="BN441" s="131" t="e">
        <v>#VALUE!</v>
      </c>
      <c r="BO441">
        <v>6472</v>
      </c>
      <c r="BP441">
        <v>0</v>
      </c>
    </row>
    <row r="442" spans="1:68" ht="25.2" x14ac:dyDescent="0.3">
      <c r="A442" s="1"/>
      <c r="B442" s="47">
        <v>368</v>
      </c>
      <c r="C442" s="45">
        <v>1047022</v>
      </c>
      <c r="D442" s="40" t="s">
        <v>33</v>
      </c>
      <c r="E442" s="40"/>
      <c r="F442" s="31" t="s">
        <v>340</v>
      </c>
      <c r="G442" s="29" t="s">
        <v>31</v>
      </c>
      <c r="H442" s="70" t="s">
        <v>4779</v>
      </c>
      <c r="I442" s="148" t="s">
        <v>32</v>
      </c>
      <c r="J442" s="147" t="s">
        <v>33</v>
      </c>
      <c r="K442" s="148">
        <v>0</v>
      </c>
      <c r="L442" s="148" t="s">
        <v>32</v>
      </c>
      <c r="M442" s="147" t="s">
        <v>33</v>
      </c>
      <c r="N442" s="29" t="str">
        <f t="shared" si="89"/>
        <v/>
      </c>
      <c r="O442" s="29" t="str">
        <f t="shared" si="90"/>
        <v/>
      </c>
      <c r="P442" s="29" t="str">
        <f t="shared" si="91"/>
        <v/>
      </c>
      <c r="Q442" s="29" t="str">
        <f t="shared" si="92"/>
        <v/>
      </c>
      <c r="R442" s="29" t="str">
        <f t="shared" si="93"/>
        <v/>
      </c>
      <c r="S442" s="29" t="str">
        <f t="shared" si="94"/>
        <v/>
      </c>
      <c r="T442" s="29" t="str">
        <f t="shared" si="95"/>
        <v/>
      </c>
      <c r="U442" s="40" t="s">
        <v>33</v>
      </c>
      <c r="V442" s="40"/>
      <c r="W442" s="38" t="s">
        <v>157</v>
      </c>
      <c r="X442" s="29" t="s">
        <v>158</v>
      </c>
      <c r="Y442" s="146">
        <v>7239</v>
      </c>
      <c r="Z442" s="33">
        <v>9266</v>
      </c>
      <c r="AA442" s="34">
        <f t="shared" si="97"/>
        <v>0.28000000000000003</v>
      </c>
      <c r="AB442" s="33">
        <f t="shared" si="96"/>
        <v>9266</v>
      </c>
      <c r="AC442" s="34">
        <f t="shared" si="98"/>
        <v>0.28001110650642358</v>
      </c>
      <c r="AD442" s="145">
        <f t="shared" si="88"/>
        <v>7721.6670000000004</v>
      </c>
      <c r="AE442" s="105">
        <v>6032.5</v>
      </c>
      <c r="AF442" s="34" t="s">
        <v>36</v>
      </c>
      <c r="AG442" s="34" t="s">
        <v>36</v>
      </c>
      <c r="AH442" s="34" t="s">
        <v>36</v>
      </c>
      <c r="AI442" s="29">
        <v>0.32800000000000001</v>
      </c>
      <c r="AJ442" s="29">
        <v>9.41E-4</v>
      </c>
      <c r="AK442" s="29">
        <v>18</v>
      </c>
      <c r="AL442" s="29">
        <v>0</v>
      </c>
      <c r="AM442" s="29" t="s">
        <v>28</v>
      </c>
      <c r="AN442" s="158" t="s">
        <v>28</v>
      </c>
      <c r="AO442" s="29" t="s">
        <v>28</v>
      </c>
      <c r="AP442" s="29">
        <v>1</v>
      </c>
      <c r="AQ442" s="29">
        <v>92</v>
      </c>
      <c r="AR442" s="29">
        <v>92</v>
      </c>
      <c r="AS442" s="29">
        <v>77</v>
      </c>
      <c r="AT442" s="29">
        <v>0.32800000000000001</v>
      </c>
      <c r="AU442" s="144">
        <v>6.5200000000000002E-4</v>
      </c>
      <c r="AV442" s="36" t="s">
        <v>28</v>
      </c>
      <c r="AW442" s="102" t="s">
        <v>33</v>
      </c>
      <c r="AX442" s="129" t="s">
        <v>33</v>
      </c>
      <c r="AY442" s="106">
        <v>223</v>
      </c>
      <c r="BD442" t="s">
        <v>108</v>
      </c>
      <c r="BE442" t="s">
        <v>4368</v>
      </c>
      <c r="BF442" t="s">
        <v>4740</v>
      </c>
      <c r="BH442" t="str">
        <f t="shared" si="99"/>
        <v>AV</v>
      </c>
      <c r="BJ442" t="str">
        <f t="shared" si="100"/>
        <v>OK</v>
      </c>
      <c r="BK442" s="130">
        <v>9266</v>
      </c>
      <c r="BL442" s="130" t="s">
        <v>37</v>
      </c>
      <c r="BM442" s="131" t="s">
        <v>33</v>
      </c>
      <c r="BN442" s="131" t="e">
        <v>#VALUE!</v>
      </c>
      <c r="BO442">
        <v>9266</v>
      </c>
      <c r="BP442">
        <v>0</v>
      </c>
    </row>
    <row r="443" spans="1:68" ht="25.2" x14ac:dyDescent="0.3">
      <c r="A443" s="1"/>
      <c r="B443" s="47">
        <v>369</v>
      </c>
      <c r="C443" s="45">
        <v>1047023</v>
      </c>
      <c r="D443" s="40" t="s">
        <v>33</v>
      </c>
      <c r="E443" s="40"/>
      <c r="F443" s="31" t="s">
        <v>341</v>
      </c>
      <c r="G443" s="29" t="s">
        <v>31</v>
      </c>
      <c r="H443" s="37"/>
      <c r="I443" s="148" t="s">
        <v>32</v>
      </c>
      <c r="J443" s="147" t="s">
        <v>33</v>
      </c>
      <c r="K443" s="148">
        <v>0</v>
      </c>
      <c r="L443" s="148" t="s">
        <v>32</v>
      </c>
      <c r="M443" s="147" t="s">
        <v>33</v>
      </c>
      <c r="N443" s="29" t="str">
        <f t="shared" si="89"/>
        <v/>
      </c>
      <c r="O443" s="29" t="str">
        <f t="shared" si="90"/>
        <v/>
      </c>
      <c r="P443" s="29" t="str">
        <f t="shared" si="91"/>
        <v/>
      </c>
      <c r="Q443" s="29" t="str">
        <f t="shared" si="92"/>
        <v/>
      </c>
      <c r="R443" s="29" t="str">
        <f t="shared" si="93"/>
        <v/>
      </c>
      <c r="S443" s="29" t="str">
        <f t="shared" si="94"/>
        <v/>
      </c>
      <c r="T443" s="29" t="str">
        <f t="shared" si="95"/>
        <v/>
      </c>
      <c r="U443" s="46" t="s">
        <v>33</v>
      </c>
      <c r="V443" s="46"/>
      <c r="W443" s="38" t="s">
        <v>157</v>
      </c>
      <c r="X443" s="29" t="s">
        <v>158</v>
      </c>
      <c r="Y443" s="146">
        <v>7239</v>
      </c>
      <c r="Z443" s="33">
        <v>9266</v>
      </c>
      <c r="AA443" s="34">
        <f t="shared" si="97"/>
        <v>0.28000000000000003</v>
      </c>
      <c r="AB443" s="33">
        <f t="shared" si="96"/>
        <v>9266</v>
      </c>
      <c r="AC443" s="34">
        <f t="shared" si="98"/>
        <v>0.28001110650642358</v>
      </c>
      <c r="AD443" s="145">
        <f t="shared" si="88"/>
        <v>7721.6670000000004</v>
      </c>
      <c r="AE443" s="105">
        <v>6032.5</v>
      </c>
      <c r="AF443" s="34" t="s">
        <v>36</v>
      </c>
      <c r="AG443" s="34" t="s">
        <v>36</v>
      </c>
      <c r="AH443" s="34" t="s">
        <v>36</v>
      </c>
      <c r="AI443" s="29">
        <v>0.39500000000000002</v>
      </c>
      <c r="AJ443" s="29">
        <v>9.6000000000000002E-4</v>
      </c>
      <c r="AK443" s="29">
        <v>0</v>
      </c>
      <c r="AL443" s="29">
        <v>0</v>
      </c>
      <c r="AM443" s="29" t="s">
        <v>28</v>
      </c>
      <c r="AN443" s="44" t="s">
        <v>27</v>
      </c>
      <c r="AO443" s="29" t="s">
        <v>28</v>
      </c>
      <c r="AP443" s="29">
        <v>1</v>
      </c>
      <c r="AQ443" s="29">
        <v>92</v>
      </c>
      <c r="AR443" s="29">
        <v>92</v>
      </c>
      <c r="AS443" s="29">
        <v>77</v>
      </c>
      <c r="AT443" s="29">
        <v>0.39500000000000002</v>
      </c>
      <c r="AU443" s="144">
        <v>6.5200000000000002E-4</v>
      </c>
      <c r="AV443" s="36" t="s">
        <v>28</v>
      </c>
      <c r="AW443" s="102" t="s">
        <v>33</v>
      </c>
      <c r="AX443" s="129" t="s">
        <v>33</v>
      </c>
      <c r="AY443" s="106">
        <v>441</v>
      </c>
      <c r="BD443" t="s">
        <v>108</v>
      </c>
      <c r="BE443" t="s">
        <v>4368</v>
      </c>
      <c r="BF443" t="s">
        <v>4740</v>
      </c>
      <c r="BH443" t="str">
        <f t="shared" si="99"/>
        <v/>
      </c>
      <c r="BJ443" t="str">
        <f t="shared" si="100"/>
        <v>OK</v>
      </c>
      <c r="BK443" s="130" t="s">
        <v>5302</v>
      </c>
      <c r="BL443" s="130" t="e">
        <v>#VALUE!</v>
      </c>
      <c r="BM443" s="131" t="s">
        <v>33</v>
      </c>
      <c r="BN443" s="131" t="e">
        <v>#VALUE!</v>
      </c>
      <c r="BO443" t="e">
        <v>#N/A</v>
      </c>
      <c r="BP443">
        <v>0</v>
      </c>
    </row>
    <row r="444" spans="1:68" ht="25.2" x14ac:dyDescent="0.3">
      <c r="A444" s="1"/>
      <c r="B444" s="47">
        <v>370</v>
      </c>
      <c r="C444" s="45">
        <v>1047024</v>
      </c>
      <c r="D444" s="40" t="s">
        <v>33</v>
      </c>
      <c r="E444" s="40"/>
      <c r="F444" s="31" t="s">
        <v>342</v>
      </c>
      <c r="G444" s="29" t="s">
        <v>31</v>
      </c>
      <c r="H444" s="37"/>
      <c r="I444" s="148" t="s">
        <v>32</v>
      </c>
      <c r="J444" s="147" t="s">
        <v>33</v>
      </c>
      <c r="K444" s="148">
        <v>0</v>
      </c>
      <c r="L444" s="148" t="s">
        <v>32</v>
      </c>
      <c r="M444" s="147" t="s">
        <v>33</v>
      </c>
      <c r="N444" s="29" t="str">
        <f t="shared" si="89"/>
        <v/>
      </c>
      <c r="O444" s="29" t="str">
        <f t="shared" si="90"/>
        <v/>
      </c>
      <c r="P444" s="29" t="str">
        <f t="shared" si="91"/>
        <v/>
      </c>
      <c r="Q444" s="29" t="str">
        <f t="shared" si="92"/>
        <v/>
      </c>
      <c r="R444" s="29" t="str">
        <f t="shared" si="93"/>
        <v/>
      </c>
      <c r="S444" s="29" t="str">
        <f t="shared" si="94"/>
        <v/>
      </c>
      <c r="T444" s="29" t="str">
        <f t="shared" si="95"/>
        <v/>
      </c>
      <c r="U444" s="46" t="s">
        <v>33</v>
      </c>
      <c r="V444" s="46"/>
      <c r="W444" s="38" t="s">
        <v>3785</v>
      </c>
      <c r="X444" s="29" t="s">
        <v>158</v>
      </c>
      <c r="Y444" s="146">
        <v>8154</v>
      </c>
      <c r="Z444" s="33">
        <v>10437</v>
      </c>
      <c r="AA444" s="34">
        <f t="shared" ref="AA444:AA455" si="101">ROUND(Z444/Y444-1,3)</f>
        <v>0.28000000000000003</v>
      </c>
      <c r="AB444" s="33" t="str">
        <f t="shared" si="96"/>
        <v>По запросу</v>
      </c>
      <c r="AC444" s="34">
        <f t="shared" ref="AC444:AC455" si="102">(AD444-AE444)/AE444</f>
        <v>0.2799852832965416</v>
      </c>
      <c r="AD444" s="145">
        <f t="shared" si="88"/>
        <v>8697.5</v>
      </c>
      <c r="AE444" s="105">
        <v>6795</v>
      </c>
      <c r="AF444" s="34" t="s">
        <v>36</v>
      </c>
      <c r="AG444" s="34" t="s">
        <v>36</v>
      </c>
      <c r="AH444" s="34" t="s">
        <v>36</v>
      </c>
      <c r="AI444" s="29">
        <v>0.41499999999999998</v>
      </c>
      <c r="AJ444" s="29">
        <v>1.2600000000000001E-3</v>
      </c>
      <c r="AK444" s="29">
        <v>0</v>
      </c>
      <c r="AL444" s="29">
        <v>0</v>
      </c>
      <c r="AM444" s="29" t="s">
        <v>28</v>
      </c>
      <c r="AN444" s="44" t="s">
        <v>27</v>
      </c>
      <c r="AO444" s="29" t="s">
        <v>28</v>
      </c>
      <c r="AP444" s="29">
        <v>1</v>
      </c>
      <c r="AQ444" s="29">
        <v>96</v>
      </c>
      <c r="AR444" s="29">
        <v>92</v>
      </c>
      <c r="AS444" s="29">
        <v>100</v>
      </c>
      <c r="AT444" s="29">
        <v>0.41499999999999998</v>
      </c>
      <c r="AU444" s="144">
        <v>8.83E-4</v>
      </c>
      <c r="AV444" s="36" t="s">
        <v>28</v>
      </c>
      <c r="AW444" s="102" t="s">
        <v>33</v>
      </c>
      <c r="AX444" s="129" t="s">
        <v>33</v>
      </c>
      <c r="AY444" s="106">
        <v>236</v>
      </c>
      <c r="BD444" t="s">
        <v>108</v>
      </c>
      <c r="BE444" t="s">
        <v>4368</v>
      </c>
      <c r="BF444" t="s">
        <v>4740</v>
      </c>
      <c r="BH444" t="str">
        <f t="shared" si="99"/>
        <v/>
      </c>
      <c r="BJ444" t="e">
        <f t="shared" si="100"/>
        <v>#VALUE!</v>
      </c>
      <c r="BK444" s="130" t="s">
        <v>5302</v>
      </c>
      <c r="BL444" s="130" t="e">
        <v>#VALUE!</v>
      </c>
      <c r="BM444" s="131" t="s">
        <v>33</v>
      </c>
      <c r="BN444" s="131" t="e">
        <v>#VALUE!</v>
      </c>
      <c r="BO444" t="e">
        <v>#N/A</v>
      </c>
      <c r="BP444">
        <v>0</v>
      </c>
    </row>
    <row r="445" spans="1:68" ht="25.2" x14ac:dyDescent="0.3">
      <c r="A445" s="1"/>
      <c r="B445" s="47">
        <v>371</v>
      </c>
      <c r="C445" s="45">
        <v>1047026</v>
      </c>
      <c r="D445" s="40" t="s">
        <v>33</v>
      </c>
      <c r="E445" s="40"/>
      <c r="F445" s="31" t="s">
        <v>343</v>
      </c>
      <c r="G445" s="29" t="s">
        <v>31</v>
      </c>
      <c r="H445" s="37"/>
      <c r="I445" s="148" t="s">
        <v>32</v>
      </c>
      <c r="J445" s="147" t="s">
        <v>33</v>
      </c>
      <c r="K445" s="148">
        <v>0</v>
      </c>
      <c r="L445" s="148" t="s">
        <v>32</v>
      </c>
      <c r="M445" s="147" t="s">
        <v>33</v>
      </c>
      <c r="N445" s="29" t="str">
        <f t="shared" si="89"/>
        <v/>
      </c>
      <c r="O445" s="29" t="str">
        <f t="shared" si="90"/>
        <v/>
      </c>
      <c r="P445" s="29" t="str">
        <f t="shared" si="91"/>
        <v/>
      </c>
      <c r="Q445" s="29" t="str">
        <f t="shared" si="92"/>
        <v/>
      </c>
      <c r="R445" s="29" t="str">
        <f t="shared" si="93"/>
        <v/>
      </c>
      <c r="S445" s="29" t="str">
        <f t="shared" si="94"/>
        <v/>
      </c>
      <c r="T445" s="29" t="str">
        <f t="shared" si="95"/>
        <v/>
      </c>
      <c r="U445" s="46" t="s">
        <v>33</v>
      </c>
      <c r="V445" s="46"/>
      <c r="W445" s="38" t="s">
        <v>3785</v>
      </c>
      <c r="X445" s="29" t="s">
        <v>158</v>
      </c>
      <c r="Y445" s="146">
        <v>9961</v>
      </c>
      <c r="Z445" s="33">
        <v>12750</v>
      </c>
      <c r="AA445" s="34">
        <f t="shared" si="101"/>
        <v>0.28000000000000003</v>
      </c>
      <c r="AB445" s="33" t="str">
        <f t="shared" si="96"/>
        <v>По запросу</v>
      </c>
      <c r="AC445" s="34">
        <f t="shared" si="102"/>
        <v>0.27999202007798485</v>
      </c>
      <c r="AD445" s="145">
        <f t="shared" si="88"/>
        <v>10625</v>
      </c>
      <c r="AE445" s="105">
        <v>8300.8330000000005</v>
      </c>
      <c r="AF445" s="34" t="s">
        <v>36</v>
      </c>
      <c r="AG445" s="34" t="s">
        <v>36</v>
      </c>
      <c r="AH445" s="34" t="s">
        <v>36</v>
      </c>
      <c r="AI445" s="29">
        <v>0.47599999999999998</v>
      </c>
      <c r="AJ445" s="29">
        <v>1.2600000000000001E-3</v>
      </c>
      <c r="AK445" s="29">
        <v>0</v>
      </c>
      <c r="AL445" s="29">
        <v>0</v>
      </c>
      <c r="AM445" s="29" t="s">
        <v>28</v>
      </c>
      <c r="AN445" s="44" t="s">
        <v>27</v>
      </c>
      <c r="AO445" s="29" t="s">
        <v>28</v>
      </c>
      <c r="AP445" s="29">
        <v>1</v>
      </c>
      <c r="AQ445" s="29">
        <v>96</v>
      </c>
      <c r="AR445" s="29">
        <v>92</v>
      </c>
      <c r="AS445" s="29">
        <v>100</v>
      </c>
      <c r="AT445" s="29">
        <v>0.47599999999999998</v>
      </c>
      <c r="AU445" s="144">
        <v>8.83E-4</v>
      </c>
      <c r="AV445" s="36" t="s">
        <v>28</v>
      </c>
      <c r="AW445" s="102" t="s">
        <v>33</v>
      </c>
      <c r="AX445" s="129" t="s">
        <v>33</v>
      </c>
      <c r="AY445" s="106">
        <v>1130</v>
      </c>
      <c r="BD445" t="s">
        <v>108</v>
      </c>
      <c r="BE445" t="s">
        <v>4368</v>
      </c>
      <c r="BF445" t="s">
        <v>4740</v>
      </c>
      <c r="BH445" t="str">
        <f t="shared" si="99"/>
        <v/>
      </c>
      <c r="BJ445" t="e">
        <f t="shared" si="100"/>
        <v>#VALUE!</v>
      </c>
      <c r="BK445" s="130" t="s">
        <v>5302</v>
      </c>
      <c r="BL445" s="130" t="e">
        <v>#VALUE!</v>
      </c>
      <c r="BM445" s="131" t="s">
        <v>33</v>
      </c>
      <c r="BN445" s="131" t="e">
        <v>#VALUE!</v>
      </c>
      <c r="BO445" t="e">
        <v>#N/A</v>
      </c>
      <c r="BP445">
        <v>0</v>
      </c>
    </row>
    <row r="446" spans="1:68" ht="25.2" x14ac:dyDescent="0.3">
      <c r="A446" s="1"/>
      <c r="B446" s="47">
        <v>372</v>
      </c>
      <c r="C446" s="45">
        <v>1085079</v>
      </c>
      <c r="D446" s="29"/>
      <c r="E446" s="29"/>
      <c r="F446" s="31" t="s">
        <v>344</v>
      </c>
      <c r="G446" s="29" t="s">
        <v>31</v>
      </c>
      <c r="H446" s="70" t="s">
        <v>4779</v>
      </c>
      <c r="I446" s="148" t="s">
        <v>32</v>
      </c>
      <c r="J446" s="147" t="s">
        <v>33</v>
      </c>
      <c r="K446" s="148">
        <v>0</v>
      </c>
      <c r="L446" s="148" t="s">
        <v>32</v>
      </c>
      <c r="M446" s="147">
        <v>42444</v>
      </c>
      <c r="N446" s="29" t="str">
        <f t="shared" si="89"/>
        <v/>
      </c>
      <c r="O446" s="29" t="str">
        <f t="shared" si="90"/>
        <v/>
      </c>
      <c r="P446" s="29" t="str">
        <f t="shared" si="91"/>
        <v/>
      </c>
      <c r="Q446" s="29" t="str">
        <f t="shared" si="92"/>
        <v/>
      </c>
      <c r="R446" s="29" t="str">
        <f t="shared" si="93"/>
        <v/>
      </c>
      <c r="S446" s="29" t="str">
        <f t="shared" si="94"/>
        <v/>
      </c>
      <c r="T446" s="29" t="str">
        <f t="shared" si="95"/>
        <v/>
      </c>
      <c r="U446" s="29"/>
      <c r="V446" s="29"/>
      <c r="W446" s="38" t="s">
        <v>3785</v>
      </c>
      <c r="X446" s="29" t="s">
        <v>158</v>
      </c>
      <c r="Y446" s="146">
        <v>19653</v>
      </c>
      <c r="Z446" s="33">
        <v>25155</v>
      </c>
      <c r="AA446" s="34">
        <f t="shared" si="101"/>
        <v>0.28000000000000003</v>
      </c>
      <c r="AB446" s="33" t="str">
        <f t="shared" si="96"/>
        <v>По запросу</v>
      </c>
      <c r="AC446" s="34">
        <f t="shared" si="102"/>
        <v>0.27995725843382691</v>
      </c>
      <c r="AD446" s="145">
        <f t="shared" si="88"/>
        <v>20962.5</v>
      </c>
      <c r="AE446" s="105">
        <v>16377.5</v>
      </c>
      <c r="AF446" s="34" t="s">
        <v>36</v>
      </c>
      <c r="AG446" s="34" t="s">
        <v>36</v>
      </c>
      <c r="AH446" s="34" t="s">
        <v>36</v>
      </c>
      <c r="AI446" s="29">
        <v>1.327</v>
      </c>
      <c r="AJ446" s="29">
        <v>1.1100000000000001E-3</v>
      </c>
      <c r="AK446" s="29">
        <v>110</v>
      </c>
      <c r="AL446" s="29">
        <v>0</v>
      </c>
      <c r="AM446" s="29" t="s">
        <v>28</v>
      </c>
      <c r="AN446" s="158" t="s">
        <v>28</v>
      </c>
      <c r="AO446" s="29" t="s">
        <v>28</v>
      </c>
      <c r="AP446" s="29">
        <v>1</v>
      </c>
      <c r="AQ446" s="29">
        <v>280</v>
      </c>
      <c r="AR446" s="29">
        <v>185</v>
      </c>
      <c r="AS446" s="29">
        <v>195</v>
      </c>
      <c r="AT446" s="29">
        <v>1.327</v>
      </c>
      <c r="AU446" s="144">
        <v>1.0101000000000001E-2</v>
      </c>
      <c r="AV446" s="36" t="s">
        <v>28</v>
      </c>
      <c r="AW446" s="102">
        <v>42444</v>
      </c>
      <c r="AX446" s="129" t="s">
        <v>33</v>
      </c>
      <c r="AY446" s="106">
        <v>326</v>
      </c>
      <c r="BD446" t="s">
        <v>29</v>
      </c>
      <c r="BE446" t="s">
        <v>4369</v>
      </c>
      <c r="BF446" t="s">
        <v>4739</v>
      </c>
      <c r="BH446" t="str">
        <f t="shared" si="99"/>
        <v>AV</v>
      </c>
      <c r="BJ446" t="e">
        <f t="shared" si="100"/>
        <v>#VALUE!</v>
      </c>
      <c r="BK446" s="130" t="s">
        <v>5289</v>
      </c>
      <c r="BL446" s="130" t="e">
        <v>#VALUE!</v>
      </c>
      <c r="BM446" s="131" t="s">
        <v>33</v>
      </c>
      <c r="BN446" s="131" t="e">
        <v>#VALUE!</v>
      </c>
      <c r="BO446" t="s">
        <v>5289</v>
      </c>
      <c r="BP446">
        <v>0</v>
      </c>
    </row>
    <row r="447" spans="1:68" ht="25.2" x14ac:dyDescent="0.3">
      <c r="A447" s="1"/>
      <c r="B447" s="47">
        <v>373</v>
      </c>
      <c r="C447" s="45">
        <v>1008714</v>
      </c>
      <c r="D447" s="40" t="s">
        <v>33</v>
      </c>
      <c r="E447" s="40"/>
      <c r="F447" s="31" t="s">
        <v>345</v>
      </c>
      <c r="G447" s="29" t="s">
        <v>31</v>
      </c>
      <c r="H447" s="70" t="s">
        <v>4779</v>
      </c>
      <c r="I447" s="148" t="s">
        <v>32</v>
      </c>
      <c r="J447" s="147" t="s">
        <v>33</v>
      </c>
      <c r="K447" s="148">
        <v>0</v>
      </c>
      <c r="L447" s="148" t="s">
        <v>32</v>
      </c>
      <c r="M447" s="147" t="s">
        <v>33</v>
      </c>
      <c r="N447" s="29" t="str">
        <f t="shared" si="89"/>
        <v/>
      </c>
      <c r="O447" s="29" t="str">
        <f t="shared" si="90"/>
        <v/>
      </c>
      <c r="P447" s="29" t="str">
        <f t="shared" si="91"/>
        <v/>
      </c>
      <c r="Q447" s="29" t="str">
        <f t="shared" si="92"/>
        <v/>
      </c>
      <c r="R447" s="29" t="str">
        <f t="shared" si="93"/>
        <v/>
      </c>
      <c r="S447" s="29" t="str">
        <f t="shared" si="94"/>
        <v/>
      </c>
      <c r="T447" s="29" t="str">
        <f t="shared" si="95"/>
        <v/>
      </c>
      <c r="U447" s="40" t="s">
        <v>33</v>
      </c>
      <c r="V447" s="40"/>
      <c r="W447" s="38" t="s">
        <v>157</v>
      </c>
      <c r="X447" s="29" t="s">
        <v>158</v>
      </c>
      <c r="Y447" s="146">
        <v>1957</v>
      </c>
      <c r="Z447" s="33">
        <v>2505</v>
      </c>
      <c r="AA447" s="34">
        <f t="shared" si="101"/>
        <v>0.28000000000000003</v>
      </c>
      <c r="AB447" s="33">
        <f t="shared" si="96"/>
        <v>2505</v>
      </c>
      <c r="AC447" s="34">
        <f t="shared" si="102"/>
        <v>0.28002070107730215</v>
      </c>
      <c r="AD447" s="145">
        <f t="shared" ref="AD447:AD486" si="103">ROUND(Z447/1.2,3)</f>
        <v>2087.5</v>
      </c>
      <c r="AE447" s="105">
        <v>1630.8330000000001</v>
      </c>
      <c r="AF447" s="34" t="s">
        <v>36</v>
      </c>
      <c r="AG447" s="34" t="s">
        <v>36</v>
      </c>
      <c r="AH447" s="34" t="s">
        <v>36</v>
      </c>
      <c r="AI447" s="29">
        <v>4.2999999999999997E-2</v>
      </c>
      <c r="AJ447" s="29">
        <v>1.2999999999999999E-4</v>
      </c>
      <c r="AK447" s="29">
        <v>9</v>
      </c>
      <c r="AL447" s="29">
        <v>0</v>
      </c>
      <c r="AM447" s="29" t="s">
        <v>28</v>
      </c>
      <c r="AN447" s="158" t="s">
        <v>28</v>
      </c>
      <c r="AO447" s="29" t="s">
        <v>28</v>
      </c>
      <c r="AP447" s="29">
        <v>10</v>
      </c>
      <c r="AQ447" s="29">
        <v>280</v>
      </c>
      <c r="AR447" s="29">
        <v>187</v>
      </c>
      <c r="AS447" s="29">
        <v>107</v>
      </c>
      <c r="AT447" s="29">
        <v>0.43</v>
      </c>
      <c r="AU447" s="144">
        <v>5.6030000000000003E-3</v>
      </c>
      <c r="AV447" s="36" t="s">
        <v>28</v>
      </c>
      <c r="AW447" s="102" t="s">
        <v>33</v>
      </c>
      <c r="AX447" s="129" t="s">
        <v>33</v>
      </c>
      <c r="AY447" s="106">
        <v>310</v>
      </c>
      <c r="BD447" t="s">
        <v>186</v>
      </c>
      <c r="BE447" t="s">
        <v>4366</v>
      </c>
      <c r="BF447" t="s">
        <v>4747</v>
      </c>
      <c r="BH447" t="str">
        <f t="shared" si="99"/>
        <v>AV</v>
      </c>
      <c r="BJ447" t="str">
        <f t="shared" si="100"/>
        <v>OK</v>
      </c>
      <c r="BK447" s="130">
        <v>2505</v>
      </c>
      <c r="BL447" s="130" t="s">
        <v>37</v>
      </c>
      <c r="BM447" s="131" t="s">
        <v>33</v>
      </c>
      <c r="BN447" s="131" t="e">
        <v>#VALUE!</v>
      </c>
      <c r="BO447">
        <v>2505</v>
      </c>
      <c r="BP447">
        <v>0</v>
      </c>
    </row>
    <row r="448" spans="1:68" ht="25.2" x14ac:dyDescent="0.3">
      <c r="A448" s="1"/>
      <c r="B448" s="47">
        <v>374</v>
      </c>
      <c r="C448" s="45">
        <v>1008715</v>
      </c>
      <c r="D448" s="40" t="s">
        <v>33</v>
      </c>
      <c r="E448" s="40"/>
      <c r="F448" s="31" t="s">
        <v>346</v>
      </c>
      <c r="G448" s="29" t="s">
        <v>31</v>
      </c>
      <c r="H448" s="70" t="s">
        <v>4779</v>
      </c>
      <c r="I448" s="148" t="s">
        <v>32</v>
      </c>
      <c r="J448" s="147" t="s">
        <v>33</v>
      </c>
      <c r="K448" s="148">
        <v>0</v>
      </c>
      <c r="L448" s="148" t="s">
        <v>32</v>
      </c>
      <c r="M448" s="147" t="s">
        <v>33</v>
      </c>
      <c r="N448" s="29" t="str">
        <f t="shared" si="89"/>
        <v/>
      </c>
      <c r="O448" s="29" t="str">
        <f t="shared" si="90"/>
        <v/>
      </c>
      <c r="P448" s="29" t="str">
        <f t="shared" si="91"/>
        <v/>
      </c>
      <c r="Q448" s="29" t="str">
        <f t="shared" si="92"/>
        <v/>
      </c>
      <c r="R448" s="29" t="str">
        <f t="shared" si="93"/>
        <v/>
      </c>
      <c r="S448" s="29" t="str">
        <f t="shared" si="94"/>
        <v/>
      </c>
      <c r="T448" s="29" t="str">
        <f t="shared" si="95"/>
        <v/>
      </c>
      <c r="U448" s="40" t="s">
        <v>33</v>
      </c>
      <c r="V448" s="40"/>
      <c r="W448" s="38" t="s">
        <v>157</v>
      </c>
      <c r="X448" s="29" t="s">
        <v>158</v>
      </c>
      <c r="Y448" s="146">
        <v>1957</v>
      </c>
      <c r="Z448" s="33">
        <v>2505</v>
      </c>
      <c r="AA448" s="34">
        <f t="shared" si="101"/>
        <v>0.28000000000000003</v>
      </c>
      <c r="AB448" s="33">
        <f t="shared" si="96"/>
        <v>2505</v>
      </c>
      <c r="AC448" s="34">
        <f t="shared" si="102"/>
        <v>0.28002070107730215</v>
      </c>
      <c r="AD448" s="145">
        <f t="shared" si="103"/>
        <v>2087.5</v>
      </c>
      <c r="AE448" s="105">
        <v>1630.8330000000001</v>
      </c>
      <c r="AF448" s="34" t="s">
        <v>36</v>
      </c>
      <c r="AG448" s="34" t="s">
        <v>36</v>
      </c>
      <c r="AH448" s="34" t="s">
        <v>36</v>
      </c>
      <c r="AI448" s="29">
        <v>0.06</v>
      </c>
      <c r="AJ448" s="29">
        <v>2.14E-4</v>
      </c>
      <c r="AK448" s="29">
        <v>20</v>
      </c>
      <c r="AL448" s="29">
        <v>0</v>
      </c>
      <c r="AM448" s="29" t="s">
        <v>28</v>
      </c>
      <c r="AN448" s="158" t="s">
        <v>28</v>
      </c>
      <c r="AO448" s="29" t="s">
        <v>28</v>
      </c>
      <c r="AP448" s="29">
        <v>10</v>
      </c>
      <c r="AQ448" s="29">
        <v>280</v>
      </c>
      <c r="AR448" s="29">
        <v>183</v>
      </c>
      <c r="AS448" s="29">
        <v>98</v>
      </c>
      <c r="AT448" s="29">
        <v>0.6</v>
      </c>
      <c r="AU448" s="144">
        <v>5.0220000000000004E-3</v>
      </c>
      <c r="AV448" s="36" t="s">
        <v>28</v>
      </c>
      <c r="AW448" s="102" t="s">
        <v>33</v>
      </c>
      <c r="AX448" s="129" t="s">
        <v>33</v>
      </c>
      <c r="AY448" s="106">
        <v>165</v>
      </c>
      <c r="BD448" t="s">
        <v>186</v>
      </c>
      <c r="BE448" t="s">
        <v>4366</v>
      </c>
      <c r="BF448" t="s">
        <v>4747</v>
      </c>
      <c r="BH448" t="str">
        <f t="shared" si="99"/>
        <v>AV</v>
      </c>
      <c r="BJ448" t="str">
        <f t="shared" si="100"/>
        <v>OK</v>
      </c>
      <c r="BK448" s="130">
        <v>2505</v>
      </c>
      <c r="BL448" s="130" t="s">
        <v>37</v>
      </c>
      <c r="BM448" s="131" t="s">
        <v>33</v>
      </c>
      <c r="BN448" s="131" t="e">
        <v>#VALUE!</v>
      </c>
      <c r="BO448">
        <v>2505</v>
      </c>
      <c r="BP448">
        <v>0</v>
      </c>
    </row>
    <row r="449" spans="1:68" ht="25.2" x14ac:dyDescent="0.3">
      <c r="A449" s="1"/>
      <c r="B449" s="47">
        <v>375</v>
      </c>
      <c r="C449" s="45">
        <v>1038419</v>
      </c>
      <c r="D449" s="40" t="s">
        <v>33</v>
      </c>
      <c r="E449" s="40"/>
      <c r="F449" s="39" t="s">
        <v>347</v>
      </c>
      <c r="G449" s="29" t="s">
        <v>31</v>
      </c>
      <c r="H449" s="29"/>
      <c r="I449" s="148" t="s">
        <v>32</v>
      </c>
      <c r="J449" s="147" t="s">
        <v>33</v>
      </c>
      <c r="K449" s="148">
        <v>0</v>
      </c>
      <c r="L449" s="148" t="s">
        <v>32</v>
      </c>
      <c r="M449" s="147" t="s">
        <v>33</v>
      </c>
      <c r="N449" s="29" t="str">
        <f t="shared" si="89"/>
        <v/>
      </c>
      <c r="O449" s="29" t="str">
        <f t="shared" si="90"/>
        <v/>
      </c>
      <c r="P449" s="29" t="str">
        <f t="shared" si="91"/>
        <v/>
      </c>
      <c r="Q449" s="29" t="str">
        <f t="shared" si="92"/>
        <v/>
      </c>
      <c r="R449" s="29" t="str">
        <f t="shared" si="93"/>
        <v/>
      </c>
      <c r="S449" s="29" t="str">
        <f t="shared" si="94"/>
        <v/>
      </c>
      <c r="T449" s="29" t="str">
        <f t="shared" si="95"/>
        <v/>
      </c>
      <c r="U449" s="40" t="s">
        <v>33</v>
      </c>
      <c r="V449" s="40"/>
      <c r="W449" s="38" t="s">
        <v>157</v>
      </c>
      <c r="X449" s="29" t="s">
        <v>158</v>
      </c>
      <c r="Y449" s="146">
        <v>2285</v>
      </c>
      <c r="Z449" s="33">
        <v>2925</v>
      </c>
      <c r="AA449" s="34">
        <f t="shared" si="101"/>
        <v>0.28000000000000003</v>
      </c>
      <c r="AB449" s="33">
        <f t="shared" si="96"/>
        <v>2925</v>
      </c>
      <c r="AC449" s="34">
        <f t="shared" si="102"/>
        <v>0.28008730326699294</v>
      </c>
      <c r="AD449" s="145">
        <f t="shared" si="103"/>
        <v>2437.5</v>
      </c>
      <c r="AE449" s="105">
        <v>1904.1669999999999</v>
      </c>
      <c r="AF449" s="34" t="s">
        <v>36</v>
      </c>
      <c r="AG449" s="34" t="s">
        <v>36</v>
      </c>
      <c r="AH449" s="34" t="s">
        <v>36</v>
      </c>
      <c r="AI449" s="29">
        <v>0.17399999999999999</v>
      </c>
      <c r="AJ449" s="29">
        <v>1.1E-4</v>
      </c>
      <c r="AK449" s="29">
        <v>0</v>
      </c>
      <c r="AL449" s="29">
        <v>0</v>
      </c>
      <c r="AM449" s="29" t="s">
        <v>28</v>
      </c>
      <c r="AN449" s="44" t="s">
        <v>27</v>
      </c>
      <c r="AO449" s="29" t="s">
        <v>28</v>
      </c>
      <c r="AP449" s="29">
        <v>10</v>
      </c>
      <c r="AQ449" s="29">
        <v>252</v>
      </c>
      <c r="AR449" s="29">
        <v>125</v>
      </c>
      <c r="AS449" s="29">
        <v>100</v>
      </c>
      <c r="AT449" s="29">
        <v>1.74</v>
      </c>
      <c r="AU449" s="144">
        <v>3.15E-3</v>
      </c>
      <c r="AV449" s="36" t="s">
        <v>28</v>
      </c>
      <c r="AW449" s="102" t="s">
        <v>33</v>
      </c>
      <c r="AX449" s="129" t="s">
        <v>33</v>
      </c>
      <c r="AY449" s="106">
        <v>440</v>
      </c>
      <c r="BD449" t="s">
        <v>348</v>
      </c>
      <c r="BE449" t="s">
        <v>4370</v>
      </c>
      <c r="BF449" t="s">
        <v>4749</v>
      </c>
      <c r="BH449" t="str">
        <f t="shared" si="99"/>
        <v/>
      </c>
      <c r="BJ449" t="str">
        <f t="shared" si="100"/>
        <v>OK</v>
      </c>
      <c r="BK449" s="130" t="s">
        <v>5302</v>
      </c>
      <c r="BL449" s="130" t="e">
        <v>#VALUE!</v>
      </c>
      <c r="BM449" s="131" t="s">
        <v>33</v>
      </c>
      <c r="BN449" s="131" t="e">
        <v>#VALUE!</v>
      </c>
      <c r="BO449" t="e">
        <v>#N/A</v>
      </c>
      <c r="BP449">
        <v>0</v>
      </c>
    </row>
    <row r="450" spans="1:68" ht="25.2" x14ac:dyDescent="0.3">
      <c r="A450" s="1"/>
      <c r="B450" s="47">
        <v>376</v>
      </c>
      <c r="C450" s="45">
        <v>1038420</v>
      </c>
      <c r="D450" s="40" t="s">
        <v>33</v>
      </c>
      <c r="E450" s="40"/>
      <c r="F450" s="39" t="s">
        <v>349</v>
      </c>
      <c r="G450" s="29" t="s">
        <v>31</v>
      </c>
      <c r="H450" s="29"/>
      <c r="I450" s="148" t="s">
        <v>32</v>
      </c>
      <c r="J450" s="147" t="s">
        <v>33</v>
      </c>
      <c r="K450" s="148">
        <v>0</v>
      </c>
      <c r="L450" s="148" t="s">
        <v>32</v>
      </c>
      <c r="M450" s="147" t="s">
        <v>33</v>
      </c>
      <c r="N450" s="29" t="str">
        <f t="shared" si="89"/>
        <v/>
      </c>
      <c r="O450" s="29" t="str">
        <f t="shared" si="90"/>
        <v/>
      </c>
      <c r="P450" s="29" t="str">
        <f t="shared" si="91"/>
        <v/>
      </c>
      <c r="Q450" s="29" t="str">
        <f t="shared" si="92"/>
        <v/>
      </c>
      <c r="R450" s="29" t="str">
        <f t="shared" si="93"/>
        <v/>
      </c>
      <c r="S450" s="29" t="str">
        <f t="shared" si="94"/>
        <v/>
      </c>
      <c r="T450" s="29" t="str">
        <f t="shared" si="95"/>
        <v/>
      </c>
      <c r="U450" s="40" t="s">
        <v>33</v>
      </c>
      <c r="V450" s="40"/>
      <c r="W450" s="38" t="s">
        <v>157</v>
      </c>
      <c r="X450" s="29" t="s">
        <v>158</v>
      </c>
      <c r="Y450" s="146">
        <v>2285</v>
      </c>
      <c r="Z450" s="33">
        <v>2925</v>
      </c>
      <c r="AA450" s="34">
        <f t="shared" si="101"/>
        <v>0.28000000000000003</v>
      </c>
      <c r="AB450" s="33">
        <f t="shared" si="96"/>
        <v>2925</v>
      </c>
      <c r="AC450" s="34">
        <f t="shared" si="102"/>
        <v>0.28008730326699294</v>
      </c>
      <c r="AD450" s="145">
        <f t="shared" si="103"/>
        <v>2437.5</v>
      </c>
      <c r="AE450" s="105">
        <v>1904.1669999999999</v>
      </c>
      <c r="AF450" s="34" t="s">
        <v>36</v>
      </c>
      <c r="AG450" s="34" t="s">
        <v>36</v>
      </c>
      <c r="AH450" s="34" t="s">
        <v>36</v>
      </c>
      <c r="AI450" s="29">
        <v>0.22700000000000001</v>
      </c>
      <c r="AJ450" s="29">
        <v>2.3000000000000001E-4</v>
      </c>
      <c r="AK450" s="29">
        <v>0</v>
      </c>
      <c r="AL450" s="29">
        <v>0</v>
      </c>
      <c r="AM450" s="29" t="s">
        <v>28</v>
      </c>
      <c r="AN450" s="44" t="s">
        <v>27</v>
      </c>
      <c r="AO450" s="29" t="s">
        <v>28</v>
      </c>
      <c r="AP450" s="29">
        <v>10</v>
      </c>
      <c r="AQ450" s="29">
        <v>250</v>
      </c>
      <c r="AR450" s="29">
        <v>130</v>
      </c>
      <c r="AS450" s="29">
        <v>102</v>
      </c>
      <c r="AT450" s="29">
        <v>2.27</v>
      </c>
      <c r="AU450" s="144">
        <v>3.3149999999999998E-3</v>
      </c>
      <c r="AV450" s="36" t="s">
        <v>28</v>
      </c>
      <c r="AW450" s="102" t="s">
        <v>33</v>
      </c>
      <c r="AX450" s="129" t="s">
        <v>33</v>
      </c>
      <c r="AY450" s="106">
        <v>1518</v>
      </c>
      <c r="BD450" t="s">
        <v>348</v>
      </c>
      <c r="BE450" t="s">
        <v>4370</v>
      </c>
      <c r="BF450" t="s">
        <v>4749</v>
      </c>
      <c r="BH450" t="str">
        <f t="shared" si="99"/>
        <v/>
      </c>
      <c r="BJ450" t="str">
        <f t="shared" si="100"/>
        <v>OK</v>
      </c>
      <c r="BK450" s="130" t="s">
        <v>5302</v>
      </c>
      <c r="BL450" s="130" t="e">
        <v>#VALUE!</v>
      </c>
      <c r="BM450" s="131" t="s">
        <v>33</v>
      </c>
      <c r="BN450" s="131" t="e">
        <v>#VALUE!</v>
      </c>
      <c r="BO450" t="e">
        <v>#N/A</v>
      </c>
      <c r="BP450">
        <v>11</v>
      </c>
    </row>
    <row r="451" spans="1:68" ht="25.2" x14ac:dyDescent="0.3">
      <c r="A451" s="1"/>
      <c r="B451" s="47">
        <v>377</v>
      </c>
      <c r="C451" s="45">
        <v>1038421</v>
      </c>
      <c r="D451" s="40" t="s">
        <v>33</v>
      </c>
      <c r="E451" s="40"/>
      <c r="F451" s="31" t="s">
        <v>350</v>
      </c>
      <c r="G451" s="29" t="s">
        <v>31</v>
      </c>
      <c r="H451" s="29"/>
      <c r="I451" s="148" t="s">
        <v>32</v>
      </c>
      <c r="J451" s="147" t="s">
        <v>33</v>
      </c>
      <c r="K451" s="148">
        <v>0</v>
      </c>
      <c r="L451" s="148" t="s">
        <v>32</v>
      </c>
      <c r="M451" s="147" t="s">
        <v>33</v>
      </c>
      <c r="N451" s="29" t="str">
        <f t="shared" si="89"/>
        <v/>
      </c>
      <c r="O451" s="29" t="str">
        <f t="shared" si="90"/>
        <v/>
      </c>
      <c r="P451" s="29" t="str">
        <f t="shared" si="91"/>
        <v/>
      </c>
      <c r="Q451" s="29" t="str">
        <f t="shared" si="92"/>
        <v/>
      </c>
      <c r="R451" s="29" t="str">
        <f t="shared" si="93"/>
        <v/>
      </c>
      <c r="S451" s="29" t="str">
        <f t="shared" si="94"/>
        <v/>
      </c>
      <c r="T451" s="29" t="str">
        <f t="shared" si="95"/>
        <v/>
      </c>
      <c r="U451" s="40" t="s">
        <v>33</v>
      </c>
      <c r="V451" s="40"/>
      <c r="W451" s="38" t="s">
        <v>157</v>
      </c>
      <c r="X451" s="29" t="s">
        <v>158</v>
      </c>
      <c r="Y451" s="146">
        <v>3352</v>
      </c>
      <c r="Z451" s="33">
        <v>4290</v>
      </c>
      <c r="AA451" s="34">
        <f t="shared" si="101"/>
        <v>0.28000000000000003</v>
      </c>
      <c r="AB451" s="33">
        <f t="shared" si="96"/>
        <v>4290</v>
      </c>
      <c r="AC451" s="34">
        <f t="shared" si="102"/>
        <v>0.27983308828557135</v>
      </c>
      <c r="AD451" s="145">
        <f t="shared" si="103"/>
        <v>3575</v>
      </c>
      <c r="AE451" s="105">
        <v>2793.3330000000001</v>
      </c>
      <c r="AF451" s="34" t="s">
        <v>36</v>
      </c>
      <c r="AG451" s="34" t="s">
        <v>36</v>
      </c>
      <c r="AH451" s="34" t="s">
        <v>36</v>
      </c>
      <c r="AI451" s="29">
        <v>0.27800000000000002</v>
      </c>
      <c r="AJ451" s="29">
        <v>2.7E-4</v>
      </c>
      <c r="AK451" s="29">
        <v>0</v>
      </c>
      <c r="AL451" s="29">
        <v>0</v>
      </c>
      <c r="AM451" s="29" t="s">
        <v>28</v>
      </c>
      <c r="AN451" s="44" t="s">
        <v>27</v>
      </c>
      <c r="AO451" s="29" t="s">
        <v>28</v>
      </c>
      <c r="AP451" s="29">
        <v>10</v>
      </c>
      <c r="AQ451" s="29">
        <v>250</v>
      </c>
      <c r="AR451" s="29">
        <v>125</v>
      </c>
      <c r="AS451" s="29">
        <v>100</v>
      </c>
      <c r="AT451" s="29">
        <v>2.78</v>
      </c>
      <c r="AU451" s="144">
        <v>3.1250000000000002E-3</v>
      </c>
      <c r="AV451" s="36" t="s">
        <v>28</v>
      </c>
      <c r="AW451" s="102" t="s">
        <v>33</v>
      </c>
      <c r="AX451" s="129" t="s">
        <v>33</v>
      </c>
      <c r="AY451" s="106">
        <v>130</v>
      </c>
      <c r="BD451" t="s">
        <v>348</v>
      </c>
      <c r="BE451" t="s">
        <v>4370</v>
      </c>
      <c r="BF451" t="s">
        <v>4749</v>
      </c>
      <c r="BH451" t="str">
        <f t="shared" si="99"/>
        <v/>
      </c>
      <c r="BJ451" t="str">
        <f t="shared" si="100"/>
        <v>OK</v>
      </c>
      <c r="BK451" s="130" t="s">
        <v>5302</v>
      </c>
      <c r="BL451" s="130" t="e">
        <v>#VALUE!</v>
      </c>
      <c r="BM451" s="131" t="s">
        <v>33</v>
      </c>
      <c r="BN451" s="131" t="e">
        <v>#VALUE!</v>
      </c>
      <c r="BO451" t="e">
        <v>#N/A</v>
      </c>
      <c r="BP451">
        <v>0</v>
      </c>
    </row>
    <row r="452" spans="1:68" ht="25.2" x14ac:dyDescent="0.3">
      <c r="A452" s="1"/>
      <c r="B452" s="47">
        <v>378</v>
      </c>
      <c r="C452" s="45">
        <v>1038422</v>
      </c>
      <c r="D452" s="40"/>
      <c r="E452" s="40"/>
      <c r="F452" s="31" t="s">
        <v>351</v>
      </c>
      <c r="G452" s="29" t="s">
        <v>31</v>
      </c>
      <c r="H452" s="37"/>
      <c r="I452" s="148" t="s">
        <v>32</v>
      </c>
      <c r="J452" s="147" t="s">
        <v>33</v>
      </c>
      <c r="K452" s="148">
        <v>0</v>
      </c>
      <c r="L452" s="148" t="s">
        <v>32</v>
      </c>
      <c r="M452" s="147" t="s">
        <v>33</v>
      </c>
      <c r="N452" s="29" t="str">
        <f t="shared" si="89"/>
        <v/>
      </c>
      <c r="O452" s="29" t="str">
        <f t="shared" si="90"/>
        <v/>
      </c>
      <c r="P452" s="29" t="str">
        <f t="shared" si="91"/>
        <v/>
      </c>
      <c r="Q452" s="29" t="str">
        <f t="shared" si="92"/>
        <v/>
      </c>
      <c r="R452" s="29" t="str">
        <f t="shared" si="93"/>
        <v/>
      </c>
      <c r="S452" s="29" t="str">
        <f t="shared" si="94"/>
        <v/>
      </c>
      <c r="T452" s="29" t="str">
        <f t="shared" si="95"/>
        <v/>
      </c>
      <c r="U452" s="40" t="s">
        <v>33</v>
      </c>
      <c r="V452" s="40"/>
      <c r="W452" s="38" t="s">
        <v>157</v>
      </c>
      <c r="X452" s="29" t="s">
        <v>158</v>
      </c>
      <c r="Y452" s="146">
        <v>5128</v>
      </c>
      <c r="Z452" s="33">
        <v>6564</v>
      </c>
      <c r="AA452" s="34">
        <f t="shared" si="101"/>
        <v>0.28000000000000003</v>
      </c>
      <c r="AB452" s="33">
        <f t="shared" si="96"/>
        <v>6564</v>
      </c>
      <c r="AC452" s="34">
        <f t="shared" si="102"/>
        <v>0.28003130109448537</v>
      </c>
      <c r="AD452" s="145">
        <f t="shared" si="103"/>
        <v>5470</v>
      </c>
      <c r="AE452" s="105">
        <v>4273.3329999999996</v>
      </c>
      <c r="AF452" s="34" t="s">
        <v>36</v>
      </c>
      <c r="AG452" s="34" t="s">
        <v>36</v>
      </c>
      <c r="AH452" s="34" t="s">
        <v>36</v>
      </c>
      <c r="AI452" s="29">
        <v>0.56399999999999995</v>
      </c>
      <c r="AJ452" s="29">
        <v>6.7000000000000002E-4</v>
      </c>
      <c r="AK452" s="29">
        <v>0</v>
      </c>
      <c r="AL452" s="29">
        <v>0</v>
      </c>
      <c r="AM452" s="29" t="s">
        <v>28</v>
      </c>
      <c r="AN452" s="44" t="s">
        <v>27</v>
      </c>
      <c r="AO452" s="29" t="s">
        <v>28</v>
      </c>
      <c r="AP452" s="29">
        <v>1</v>
      </c>
      <c r="AQ452" s="29">
        <v>125</v>
      </c>
      <c r="AR452" s="29">
        <v>120</v>
      </c>
      <c r="AS452" s="29">
        <v>50</v>
      </c>
      <c r="AT452" s="29">
        <v>0.56399999999999995</v>
      </c>
      <c r="AU452" s="144">
        <v>7.5000000000000002E-4</v>
      </c>
      <c r="AV452" s="36" t="s">
        <v>28</v>
      </c>
      <c r="AW452" s="102" t="s">
        <v>33</v>
      </c>
      <c r="AX452" s="129" t="s">
        <v>33</v>
      </c>
      <c r="AY452" s="106">
        <v>1</v>
      </c>
      <c r="BD452" t="s">
        <v>348</v>
      </c>
      <c r="BE452" t="s">
        <v>4371</v>
      </c>
      <c r="BF452" t="s">
        <v>4749</v>
      </c>
      <c r="BH452" t="str">
        <f t="shared" si="99"/>
        <v/>
      </c>
      <c r="BJ452" t="str">
        <f t="shared" si="100"/>
        <v>OK</v>
      </c>
      <c r="BK452" s="130" t="s">
        <v>5302</v>
      </c>
      <c r="BL452" s="130" t="e">
        <v>#VALUE!</v>
      </c>
      <c r="BM452" s="131" t="s">
        <v>33</v>
      </c>
      <c r="BN452" s="131" t="e">
        <v>#VALUE!</v>
      </c>
      <c r="BO452" t="e">
        <v>#N/A</v>
      </c>
      <c r="BP452">
        <v>0</v>
      </c>
    </row>
    <row r="453" spans="1:68" ht="25.2" x14ac:dyDescent="0.3">
      <c r="A453" s="1"/>
      <c r="B453" s="47">
        <v>379</v>
      </c>
      <c r="C453" s="45">
        <v>1023161</v>
      </c>
      <c r="D453" s="40" t="s">
        <v>33</v>
      </c>
      <c r="E453" s="40"/>
      <c r="F453" s="52" t="s">
        <v>352</v>
      </c>
      <c r="G453" s="29" t="s">
        <v>47</v>
      </c>
      <c r="H453" s="70" t="s">
        <v>4779</v>
      </c>
      <c r="I453" s="148" t="s">
        <v>32</v>
      </c>
      <c r="J453" s="147" t="s">
        <v>33</v>
      </c>
      <c r="K453" s="148">
        <v>0</v>
      </c>
      <c r="L453" s="148" t="s">
        <v>32</v>
      </c>
      <c r="M453" s="147" t="s">
        <v>33</v>
      </c>
      <c r="N453" s="29" t="str">
        <f t="shared" si="89"/>
        <v/>
      </c>
      <c r="O453" s="29" t="str">
        <f t="shared" si="90"/>
        <v/>
      </c>
      <c r="P453" s="29" t="str">
        <f t="shared" si="91"/>
        <v/>
      </c>
      <c r="Q453" s="29" t="str">
        <f t="shared" si="92"/>
        <v/>
      </c>
      <c r="R453" s="29" t="str">
        <f t="shared" si="93"/>
        <v/>
      </c>
      <c r="S453" s="29" t="str">
        <f t="shared" si="94"/>
        <v/>
      </c>
      <c r="T453" s="29" t="str">
        <f t="shared" si="95"/>
        <v/>
      </c>
      <c r="U453" s="40" t="s">
        <v>33</v>
      </c>
      <c r="V453" s="40"/>
      <c r="W453" s="38" t="s">
        <v>157</v>
      </c>
      <c r="X453" s="29" t="s">
        <v>158</v>
      </c>
      <c r="Y453" s="146">
        <v>1098</v>
      </c>
      <c r="Z453" s="33">
        <v>1406</v>
      </c>
      <c r="AA453" s="34">
        <f t="shared" si="101"/>
        <v>0.28100000000000003</v>
      </c>
      <c r="AB453" s="33">
        <f t="shared" si="96"/>
        <v>1406</v>
      </c>
      <c r="AC453" s="34">
        <f t="shared" si="102"/>
        <v>0.28051038251366112</v>
      </c>
      <c r="AD453" s="145">
        <f t="shared" si="103"/>
        <v>1171.6669999999999</v>
      </c>
      <c r="AE453" s="105">
        <v>915</v>
      </c>
      <c r="AF453" s="34" t="s">
        <v>36</v>
      </c>
      <c r="AG453" s="34" t="s">
        <v>36</v>
      </c>
      <c r="AH453" s="34" t="s">
        <v>36</v>
      </c>
      <c r="AI453" s="29">
        <v>0.126</v>
      </c>
      <c r="AJ453" s="29">
        <v>6.1899999999999998E-4</v>
      </c>
      <c r="AK453" s="29">
        <v>0</v>
      </c>
      <c r="AL453" s="29">
        <v>0</v>
      </c>
      <c r="AM453" s="29" t="s">
        <v>28</v>
      </c>
      <c r="AN453" s="159" t="s">
        <v>27</v>
      </c>
      <c r="AO453" s="29" t="s">
        <v>28</v>
      </c>
      <c r="AP453" s="29">
        <v>10</v>
      </c>
      <c r="AQ453" s="29">
        <v>250</v>
      </c>
      <c r="AR453" s="29">
        <v>125</v>
      </c>
      <c r="AS453" s="29">
        <v>80</v>
      </c>
      <c r="AT453" s="29">
        <v>1.2629999999999999</v>
      </c>
      <c r="AU453" s="144">
        <v>2.5000000000000001E-3</v>
      </c>
      <c r="AV453" s="36" t="s">
        <v>28</v>
      </c>
      <c r="AW453" s="102" t="s">
        <v>33</v>
      </c>
      <c r="AX453" s="129" t="s">
        <v>33</v>
      </c>
      <c r="AY453" s="106">
        <v>510</v>
      </c>
      <c r="BD453" t="s">
        <v>348</v>
      </c>
      <c r="BE453" t="s">
        <v>4370</v>
      </c>
      <c r="BF453" t="s">
        <v>4749</v>
      </c>
      <c r="BH453" t="str">
        <f t="shared" si="99"/>
        <v/>
      </c>
      <c r="BJ453" t="str">
        <f t="shared" si="100"/>
        <v>OK</v>
      </c>
      <c r="BK453" s="130" t="s">
        <v>5302</v>
      </c>
      <c r="BL453" s="130" t="e">
        <v>#VALUE!</v>
      </c>
      <c r="BM453" s="131" t="s">
        <v>33</v>
      </c>
      <c r="BN453" s="131" t="e">
        <v>#VALUE!</v>
      </c>
      <c r="BO453">
        <v>1406</v>
      </c>
      <c r="BP453">
        <v>10</v>
      </c>
    </row>
    <row r="454" spans="1:68" ht="25.2" x14ac:dyDescent="0.3">
      <c r="A454" s="1"/>
      <c r="B454" s="47">
        <v>380</v>
      </c>
      <c r="C454" s="45">
        <v>1023162</v>
      </c>
      <c r="D454" s="40" t="s">
        <v>33</v>
      </c>
      <c r="E454" s="40"/>
      <c r="F454" s="31" t="s">
        <v>353</v>
      </c>
      <c r="G454" s="29" t="s">
        <v>31</v>
      </c>
      <c r="H454" s="29"/>
      <c r="I454" s="148" t="s">
        <v>3799</v>
      </c>
      <c r="J454" s="147" t="s">
        <v>33</v>
      </c>
      <c r="K454" s="148">
        <v>0</v>
      </c>
      <c r="L454" s="148" t="s">
        <v>32</v>
      </c>
      <c r="M454" s="147" t="s">
        <v>33</v>
      </c>
      <c r="N454" s="29" t="str">
        <f t="shared" ref="N454:N486" si="104">IFERROR(MID($D454,1,7)+0,"")</f>
        <v/>
      </c>
      <c r="O454" s="29" t="str">
        <f t="shared" ref="O454:O486" si="105">IFERROR(MID($D454,10,7)+0,"")</f>
        <v/>
      </c>
      <c r="P454" s="29" t="str">
        <f t="shared" ref="P454:P486" si="106">IFERROR(MID($D454,19,7)+0,"")</f>
        <v/>
      </c>
      <c r="Q454" s="29" t="str">
        <f t="shared" ref="Q454:Q517" si="107">IF(IFERROR(MID($U454,1,7)+0,"")&lt;1130000,"",IFERROR(MID($U454,1,7)+0,""))</f>
        <v/>
      </c>
      <c r="R454" s="29" t="str">
        <f t="shared" ref="R454:R517" si="108">IF(IFERROR(MID($U454,10,7)+0,"")&lt;1130000,"",IFERROR(MID($U454,10,7)+0,""))</f>
        <v/>
      </c>
      <c r="S454" s="29" t="str">
        <f t="shared" ref="S454:S517" si="109">IF(IFERROR(MID($U454,19,7)+0,"")&lt;1130000,"",IFERROR(MID($U454,19,7)+0,""))</f>
        <v/>
      </c>
      <c r="T454" s="29" t="str">
        <f t="shared" ref="T454:T517" si="110">IF(Q454="","",IF(R454="",Q454,Q454&amp;", "&amp;R454))</f>
        <v/>
      </c>
      <c r="U454" s="40" t="s">
        <v>33</v>
      </c>
      <c r="V454" s="40"/>
      <c r="W454" s="38" t="s">
        <v>157</v>
      </c>
      <c r="X454" s="29" t="s">
        <v>158</v>
      </c>
      <c r="Y454" s="146">
        <v>1267</v>
      </c>
      <c r="Z454" s="33">
        <v>1622</v>
      </c>
      <c r="AA454" s="34">
        <f t="shared" si="101"/>
        <v>0.28000000000000003</v>
      </c>
      <c r="AB454" s="33">
        <f t="shared" ref="AB454:AB486" si="111">IF(OR(W454="VLD MLC components",W454="VLD MLC pipes",W454="VLD PEX components",W454="VLD PEX pipes",W454="VLD PHC components",W454="VLD PHC pipes"),"По запросу",Z454)</f>
        <v>1622</v>
      </c>
      <c r="AC454" s="34">
        <f t="shared" si="102"/>
        <v>0.28019014370643824</v>
      </c>
      <c r="AD454" s="145">
        <f t="shared" si="103"/>
        <v>1351.6669999999999</v>
      </c>
      <c r="AE454" s="105">
        <v>1055.8330000000001</v>
      </c>
      <c r="AF454" s="34" t="s">
        <v>36</v>
      </c>
      <c r="AG454" s="34" t="s">
        <v>36</v>
      </c>
      <c r="AH454" s="34" t="s">
        <v>36</v>
      </c>
      <c r="AI454" s="29">
        <v>7.8E-2</v>
      </c>
      <c r="AJ454" s="29">
        <v>5.9500000000000004E-4</v>
      </c>
      <c r="AK454" s="29">
        <v>0</v>
      </c>
      <c r="AL454" s="29">
        <v>0</v>
      </c>
      <c r="AM454" s="29" t="s">
        <v>28</v>
      </c>
      <c r="AN454" s="44" t="s">
        <v>27</v>
      </c>
      <c r="AO454" s="29" t="s">
        <v>28</v>
      </c>
      <c r="AP454" s="29">
        <v>10</v>
      </c>
      <c r="AQ454" s="29">
        <v>400</v>
      </c>
      <c r="AR454" s="29">
        <v>270</v>
      </c>
      <c r="AS454" s="29">
        <v>330</v>
      </c>
      <c r="AT454" s="29">
        <v>0.77500000000000002</v>
      </c>
      <c r="AU454" s="144">
        <v>3.5639999999999998E-2</v>
      </c>
      <c r="AV454" s="36" t="s">
        <v>28</v>
      </c>
      <c r="AW454" s="102" t="s">
        <v>33</v>
      </c>
      <c r="AX454" s="129" t="s">
        <v>33</v>
      </c>
      <c r="AY454" s="106">
        <v>680</v>
      </c>
      <c r="BD454" t="s">
        <v>348</v>
      </c>
      <c r="BE454" t="s">
        <v>4370</v>
      </c>
      <c r="BF454" t="s">
        <v>4749</v>
      </c>
      <c r="BH454" t="str">
        <f t="shared" si="99"/>
        <v/>
      </c>
      <c r="BJ454" t="str">
        <f t="shared" si="100"/>
        <v>OK</v>
      </c>
      <c r="BK454" s="130" t="s">
        <v>5302</v>
      </c>
      <c r="BL454" s="130" t="e">
        <v>#VALUE!</v>
      </c>
      <c r="BM454" s="131" t="s">
        <v>33</v>
      </c>
      <c r="BN454" s="131" t="e">
        <v>#VALUE!</v>
      </c>
      <c r="BO454" t="e">
        <v>#N/A</v>
      </c>
      <c r="BP454">
        <v>0</v>
      </c>
    </row>
    <row r="455" spans="1:68" ht="25.2" x14ac:dyDescent="0.3">
      <c r="A455" s="1"/>
      <c r="B455" s="47">
        <v>381</v>
      </c>
      <c r="C455" s="45">
        <v>1023163</v>
      </c>
      <c r="D455" s="40" t="s">
        <v>33</v>
      </c>
      <c r="E455" s="40"/>
      <c r="F455" s="31" t="s">
        <v>354</v>
      </c>
      <c r="G455" s="29" t="s">
        <v>31</v>
      </c>
      <c r="H455" s="70"/>
      <c r="I455" s="148" t="s">
        <v>32</v>
      </c>
      <c r="J455" s="147" t="s">
        <v>33</v>
      </c>
      <c r="K455" s="148">
        <v>0</v>
      </c>
      <c r="L455" s="148" t="s">
        <v>32</v>
      </c>
      <c r="M455" s="147" t="s">
        <v>33</v>
      </c>
      <c r="N455" s="29" t="str">
        <f t="shared" si="104"/>
        <v/>
      </c>
      <c r="O455" s="29" t="str">
        <f t="shared" si="105"/>
        <v/>
      </c>
      <c r="P455" s="29" t="str">
        <f t="shared" si="106"/>
        <v/>
      </c>
      <c r="Q455" s="29" t="str">
        <f t="shared" si="107"/>
        <v/>
      </c>
      <c r="R455" s="29" t="str">
        <f t="shared" si="108"/>
        <v/>
      </c>
      <c r="S455" s="29" t="str">
        <f t="shared" si="109"/>
        <v/>
      </c>
      <c r="T455" s="29" t="str">
        <f t="shared" si="110"/>
        <v/>
      </c>
      <c r="U455" s="40" t="s">
        <v>33</v>
      </c>
      <c r="V455" s="40"/>
      <c r="W455" s="38" t="s">
        <v>157</v>
      </c>
      <c r="X455" s="29" t="s">
        <v>158</v>
      </c>
      <c r="Y455" s="146">
        <v>1085</v>
      </c>
      <c r="Z455" s="33">
        <v>1389</v>
      </c>
      <c r="AA455" s="34">
        <f t="shared" si="101"/>
        <v>0.28000000000000003</v>
      </c>
      <c r="AB455" s="33">
        <f t="shared" si="111"/>
        <v>1389</v>
      </c>
      <c r="AC455" s="34">
        <f t="shared" si="102"/>
        <v>0.28018385984005162</v>
      </c>
      <c r="AD455" s="145">
        <f t="shared" si="103"/>
        <v>1157.5</v>
      </c>
      <c r="AE455" s="105">
        <v>904.16700000000003</v>
      </c>
      <c r="AF455" s="34" t="s">
        <v>36</v>
      </c>
      <c r="AG455" s="34" t="s">
        <v>36</v>
      </c>
      <c r="AH455" s="34" t="s">
        <v>36</v>
      </c>
      <c r="AI455" s="29">
        <v>0.05</v>
      </c>
      <c r="AJ455" s="29">
        <v>5.1999999999999997E-5</v>
      </c>
      <c r="AK455" s="29">
        <v>1</v>
      </c>
      <c r="AL455" s="29">
        <v>0</v>
      </c>
      <c r="AM455" s="29" t="s">
        <v>28</v>
      </c>
      <c r="AN455" s="44" t="s">
        <v>27</v>
      </c>
      <c r="AO455" s="29" t="s">
        <v>28</v>
      </c>
      <c r="AP455" s="29">
        <v>10</v>
      </c>
      <c r="AQ455" s="29">
        <v>110</v>
      </c>
      <c r="AR455" s="29">
        <v>94</v>
      </c>
      <c r="AS455" s="29">
        <v>50</v>
      </c>
      <c r="AT455" s="29">
        <v>0.5</v>
      </c>
      <c r="AU455" s="144">
        <v>5.1699999999999999E-4</v>
      </c>
      <c r="AV455" s="36" t="s">
        <v>28</v>
      </c>
      <c r="AW455" s="102" t="s">
        <v>33</v>
      </c>
      <c r="AX455" s="129" t="s">
        <v>33</v>
      </c>
      <c r="AY455" s="106">
        <v>673</v>
      </c>
      <c r="BD455" t="s">
        <v>348</v>
      </c>
      <c r="BE455" t="s">
        <v>4370</v>
      </c>
      <c r="BF455" t="s">
        <v>4749</v>
      </c>
      <c r="BH455" t="str">
        <f t="shared" si="99"/>
        <v>AV</v>
      </c>
      <c r="BJ455" t="str">
        <f t="shared" si="100"/>
        <v>OK</v>
      </c>
      <c r="BK455" s="130" t="s">
        <v>5302</v>
      </c>
      <c r="BL455" s="130" t="e">
        <v>#VALUE!</v>
      </c>
      <c r="BM455" s="131" t="s">
        <v>33</v>
      </c>
      <c r="BN455" s="131" t="e">
        <v>#VALUE!</v>
      </c>
      <c r="BO455" t="e">
        <v>#N/A</v>
      </c>
      <c r="BP455">
        <v>0</v>
      </c>
    </row>
    <row r="456" spans="1:68" ht="25.2" x14ac:dyDescent="0.3">
      <c r="A456" s="1"/>
      <c r="B456" s="47"/>
      <c r="C456" s="45">
        <v>1135787</v>
      </c>
      <c r="D456" s="28">
        <v>1023034</v>
      </c>
      <c r="E456" s="55" t="s">
        <v>5136</v>
      </c>
      <c r="F456" s="30" t="s">
        <v>5531</v>
      </c>
      <c r="G456" s="29" t="s">
        <v>42</v>
      </c>
      <c r="H456" s="157" t="s">
        <v>4781</v>
      </c>
      <c r="I456" s="148"/>
      <c r="J456" s="147"/>
      <c r="K456" s="148"/>
      <c r="L456" s="148"/>
      <c r="M456" s="147"/>
      <c r="N456" s="29">
        <f t="shared" si="104"/>
        <v>1023034</v>
      </c>
      <c r="O456" s="29" t="str">
        <f t="shared" si="105"/>
        <v/>
      </c>
      <c r="P456" s="29" t="str">
        <f t="shared" si="106"/>
        <v/>
      </c>
      <c r="Q456" s="29" t="str">
        <f t="shared" si="107"/>
        <v/>
      </c>
      <c r="R456" s="29" t="str">
        <f t="shared" si="108"/>
        <v/>
      </c>
      <c r="S456" s="29" t="str">
        <f t="shared" si="109"/>
        <v/>
      </c>
      <c r="T456" s="29" t="str">
        <f t="shared" si="110"/>
        <v/>
      </c>
      <c r="U456" s="73"/>
      <c r="V456" s="73"/>
      <c r="W456" s="32" t="s">
        <v>157</v>
      </c>
      <c r="X456" s="29" t="s">
        <v>158</v>
      </c>
      <c r="Y456" s="146"/>
      <c r="Z456" s="33">
        <v>1221</v>
      </c>
      <c r="AA456" s="34"/>
      <c r="AB456" s="33">
        <f t="shared" si="111"/>
        <v>1221</v>
      </c>
      <c r="AC456" s="34"/>
      <c r="AD456" s="145">
        <f t="shared" si="103"/>
        <v>1017.5</v>
      </c>
      <c r="AE456" s="105"/>
      <c r="AF456" s="34"/>
      <c r="AG456" s="34"/>
      <c r="AH456" s="34"/>
      <c r="AI456" s="29">
        <v>0.10199999999999999</v>
      </c>
      <c r="AJ456" s="29">
        <v>8.2999999999999998E-5</v>
      </c>
      <c r="AK456" s="29">
        <v>16400</v>
      </c>
      <c r="AL456" s="29">
        <v>16680</v>
      </c>
      <c r="AM456" s="29" t="s">
        <v>28</v>
      </c>
      <c r="AN456" s="158" t="s">
        <v>28</v>
      </c>
      <c r="AO456" s="29" t="s">
        <v>28</v>
      </c>
      <c r="AP456" s="29">
        <v>40</v>
      </c>
      <c r="AQ456" s="29">
        <v>277</v>
      </c>
      <c r="AR456" s="29">
        <v>179</v>
      </c>
      <c r="AS456" s="29">
        <v>95</v>
      </c>
      <c r="AT456" s="29">
        <f>AP456*AI456</f>
        <v>4.08</v>
      </c>
      <c r="AU456" s="144">
        <f>AP456*AJ456</f>
        <v>3.32E-3</v>
      </c>
      <c r="AV456" s="36"/>
      <c r="AW456" s="102">
        <v>44713</v>
      </c>
      <c r="AX456" s="129" t="s">
        <v>4770</v>
      </c>
      <c r="AY456" s="106"/>
      <c r="BH456" t="str">
        <f t="shared" si="99"/>
        <v>AV</v>
      </c>
      <c r="BJ456" t="str">
        <f t="shared" si="100"/>
        <v>OK</v>
      </c>
      <c r="BK456" s="130">
        <v>1221</v>
      </c>
      <c r="BL456" s="130" t="s">
        <v>37</v>
      </c>
      <c r="BM456" s="131">
        <v>1221</v>
      </c>
      <c r="BN456" s="131" t="s">
        <v>37</v>
      </c>
      <c r="BO456">
        <v>1221</v>
      </c>
      <c r="BP456">
        <v>0</v>
      </c>
    </row>
    <row r="457" spans="1:68" ht="25.2" x14ac:dyDescent="0.3">
      <c r="A457" s="1"/>
      <c r="B457" s="47"/>
      <c r="C457" s="45">
        <v>1135788</v>
      </c>
      <c r="D457" s="28">
        <v>1023035</v>
      </c>
      <c r="E457" s="55" t="s">
        <v>5137</v>
      </c>
      <c r="F457" s="30" t="s">
        <v>5532</v>
      </c>
      <c r="G457" s="29" t="s">
        <v>42</v>
      </c>
      <c r="H457" s="157" t="s">
        <v>4781</v>
      </c>
      <c r="I457" s="148"/>
      <c r="J457" s="147"/>
      <c r="K457" s="148"/>
      <c r="L457" s="148"/>
      <c r="M457" s="147"/>
      <c r="N457" s="29">
        <f t="shared" si="104"/>
        <v>1023035</v>
      </c>
      <c r="O457" s="29" t="str">
        <f t="shared" si="105"/>
        <v/>
      </c>
      <c r="P457" s="29" t="str">
        <f t="shared" si="106"/>
        <v/>
      </c>
      <c r="Q457" s="29" t="str">
        <f t="shared" si="107"/>
        <v/>
      </c>
      <c r="R457" s="29" t="str">
        <f t="shared" si="108"/>
        <v/>
      </c>
      <c r="S457" s="29" t="str">
        <f t="shared" si="109"/>
        <v/>
      </c>
      <c r="T457" s="29" t="str">
        <f t="shared" si="110"/>
        <v/>
      </c>
      <c r="U457" s="73"/>
      <c r="V457" s="73"/>
      <c r="W457" s="32" t="s">
        <v>157</v>
      </c>
      <c r="X457" s="29" t="s">
        <v>158</v>
      </c>
      <c r="Y457" s="146"/>
      <c r="Z457" s="33">
        <v>1437</v>
      </c>
      <c r="AA457" s="34"/>
      <c r="AB457" s="33">
        <f t="shared" si="111"/>
        <v>1437</v>
      </c>
      <c r="AC457" s="34"/>
      <c r="AD457" s="145">
        <f t="shared" si="103"/>
        <v>1197.5</v>
      </c>
      <c r="AE457" s="105"/>
      <c r="AF457" s="34"/>
      <c r="AG457" s="34"/>
      <c r="AH457" s="34"/>
      <c r="AI457" s="29">
        <v>0.105</v>
      </c>
      <c r="AJ457" s="29">
        <v>1.2E-4</v>
      </c>
      <c r="AK457" s="29">
        <v>10720</v>
      </c>
      <c r="AL457" s="29">
        <v>6000</v>
      </c>
      <c r="AM457" s="29" t="s">
        <v>28</v>
      </c>
      <c r="AN457" s="158" t="s">
        <v>28</v>
      </c>
      <c r="AO457" s="29" t="s">
        <v>28</v>
      </c>
      <c r="AP457" s="29">
        <v>40</v>
      </c>
      <c r="AQ457" s="29">
        <v>277</v>
      </c>
      <c r="AR457" s="29">
        <v>179</v>
      </c>
      <c r="AS457" s="29">
        <v>95</v>
      </c>
      <c r="AT457" s="29">
        <f>AP457*AI457</f>
        <v>4.2</v>
      </c>
      <c r="AU457" s="144">
        <f>AP457*AJ457</f>
        <v>4.8000000000000004E-3</v>
      </c>
      <c r="AV457" s="36"/>
      <c r="AW457" s="102">
        <v>44713</v>
      </c>
      <c r="AX457" s="129" t="s">
        <v>4770</v>
      </c>
      <c r="AY457" s="106"/>
      <c r="BH457" t="str">
        <f t="shared" si="99"/>
        <v>AV</v>
      </c>
      <c r="BJ457" t="str">
        <f t="shared" si="100"/>
        <v>OK</v>
      </c>
      <c r="BK457" s="130">
        <v>1437</v>
      </c>
      <c r="BL457" s="130" t="s">
        <v>37</v>
      </c>
      <c r="BM457" s="131">
        <v>1437</v>
      </c>
      <c r="BN457" s="131" t="s">
        <v>37</v>
      </c>
      <c r="BO457">
        <v>1437</v>
      </c>
      <c r="BP457">
        <v>0</v>
      </c>
    </row>
    <row r="458" spans="1:68" ht="25.2" x14ac:dyDescent="0.3">
      <c r="A458" s="1"/>
      <c r="B458" s="47"/>
      <c r="C458" s="45">
        <v>1136001</v>
      </c>
      <c r="D458" s="28">
        <v>1047936</v>
      </c>
      <c r="E458" s="55" t="s">
        <v>5138</v>
      </c>
      <c r="F458" s="30" t="s">
        <v>5533</v>
      </c>
      <c r="G458" s="29" t="s">
        <v>42</v>
      </c>
      <c r="H458" s="157" t="s">
        <v>4781</v>
      </c>
      <c r="I458" s="148"/>
      <c r="J458" s="147"/>
      <c r="K458" s="148"/>
      <c r="L458" s="148"/>
      <c r="M458" s="147"/>
      <c r="N458" s="29">
        <f t="shared" si="104"/>
        <v>1047936</v>
      </c>
      <c r="O458" s="29" t="str">
        <f t="shared" si="105"/>
        <v/>
      </c>
      <c r="P458" s="29" t="str">
        <f t="shared" si="106"/>
        <v/>
      </c>
      <c r="Q458" s="29" t="str">
        <f t="shared" si="107"/>
        <v/>
      </c>
      <c r="R458" s="29" t="str">
        <f t="shared" si="108"/>
        <v/>
      </c>
      <c r="S458" s="29" t="str">
        <f t="shared" si="109"/>
        <v/>
      </c>
      <c r="T458" s="29" t="str">
        <f t="shared" si="110"/>
        <v/>
      </c>
      <c r="U458" s="73"/>
      <c r="V458" s="73"/>
      <c r="W458" s="32" t="s">
        <v>157</v>
      </c>
      <c r="X458" s="29" t="s">
        <v>158</v>
      </c>
      <c r="Y458" s="146"/>
      <c r="Z458" s="33">
        <v>1343</v>
      </c>
      <c r="AA458" s="34"/>
      <c r="AB458" s="33">
        <f t="shared" si="111"/>
        <v>1343</v>
      </c>
      <c r="AC458" s="34"/>
      <c r="AD458" s="145">
        <f t="shared" si="103"/>
        <v>1119.1669999999999</v>
      </c>
      <c r="AE458" s="105"/>
      <c r="AF458" s="34"/>
      <c r="AG458" s="34"/>
      <c r="AH458" s="34"/>
      <c r="AI458" s="29">
        <v>0.1</v>
      </c>
      <c r="AJ458" s="29">
        <v>1.35E-4</v>
      </c>
      <c r="AK458" s="29">
        <v>1260</v>
      </c>
      <c r="AL458" s="29">
        <v>1340</v>
      </c>
      <c r="AM458" s="29" t="s">
        <v>28</v>
      </c>
      <c r="AN458" s="158" t="s">
        <v>28</v>
      </c>
      <c r="AO458" s="29" t="s">
        <v>28</v>
      </c>
      <c r="AP458" s="29">
        <v>40</v>
      </c>
      <c r="AQ458" s="29">
        <v>277</v>
      </c>
      <c r="AR458" s="29">
        <v>179</v>
      </c>
      <c r="AS458" s="29">
        <v>95</v>
      </c>
      <c r="AT458" s="29">
        <f>AP458*AI458</f>
        <v>4</v>
      </c>
      <c r="AU458" s="144">
        <f>AP458*AJ458</f>
        <v>5.4000000000000003E-3</v>
      </c>
      <c r="AV458" s="36"/>
      <c r="AW458" s="102">
        <v>44713</v>
      </c>
      <c r="AX458" s="129" t="s">
        <v>4770</v>
      </c>
      <c r="AY458" s="106"/>
      <c r="BH458" t="str">
        <f t="shared" si="99"/>
        <v>AV</v>
      </c>
      <c r="BJ458" t="str">
        <f t="shared" si="100"/>
        <v>OK</v>
      </c>
      <c r="BK458" s="130">
        <v>1343</v>
      </c>
      <c r="BL458" s="130" t="s">
        <v>37</v>
      </c>
      <c r="BM458" s="131">
        <v>1343</v>
      </c>
      <c r="BN458" s="131" t="s">
        <v>37</v>
      </c>
      <c r="BO458">
        <v>1343</v>
      </c>
      <c r="BP458">
        <v>0</v>
      </c>
    </row>
    <row r="459" spans="1:68" ht="25.2" x14ac:dyDescent="0.3">
      <c r="A459" s="1"/>
      <c r="B459" s="47"/>
      <c r="C459" s="45">
        <v>1136002</v>
      </c>
      <c r="D459" s="28">
        <v>1047937</v>
      </c>
      <c r="E459" s="55" t="s">
        <v>5139</v>
      </c>
      <c r="F459" s="30" t="s">
        <v>5534</v>
      </c>
      <c r="G459" s="29" t="s">
        <v>42</v>
      </c>
      <c r="H459" s="157" t="s">
        <v>4781</v>
      </c>
      <c r="I459" s="148"/>
      <c r="J459" s="147"/>
      <c r="K459" s="148"/>
      <c r="L459" s="148"/>
      <c r="M459" s="147"/>
      <c r="N459" s="29">
        <f t="shared" si="104"/>
        <v>1047937</v>
      </c>
      <c r="O459" s="29" t="str">
        <f t="shared" si="105"/>
        <v/>
      </c>
      <c r="P459" s="29" t="str">
        <f t="shared" si="106"/>
        <v/>
      </c>
      <c r="Q459" s="29" t="str">
        <f t="shared" si="107"/>
        <v/>
      </c>
      <c r="R459" s="29" t="str">
        <f t="shared" si="108"/>
        <v/>
      </c>
      <c r="S459" s="29" t="str">
        <f t="shared" si="109"/>
        <v/>
      </c>
      <c r="T459" s="29" t="str">
        <f t="shared" si="110"/>
        <v/>
      </c>
      <c r="U459" s="73"/>
      <c r="V459" s="73"/>
      <c r="W459" s="32" t="s">
        <v>157</v>
      </c>
      <c r="X459" s="29" t="s">
        <v>158</v>
      </c>
      <c r="Y459" s="146"/>
      <c r="Z459" s="33">
        <v>1572</v>
      </c>
      <c r="AA459" s="34"/>
      <c r="AB459" s="33">
        <f t="shared" si="111"/>
        <v>1572</v>
      </c>
      <c r="AC459" s="34"/>
      <c r="AD459" s="145">
        <f t="shared" si="103"/>
        <v>1310</v>
      </c>
      <c r="AE459" s="105"/>
      <c r="AF459" s="34"/>
      <c r="AG459" s="34"/>
      <c r="AH459" s="34"/>
      <c r="AI459" s="29">
        <v>1.9E-2</v>
      </c>
      <c r="AJ459" s="29">
        <v>6.9999999999999994E-5</v>
      </c>
      <c r="AK459" s="29">
        <v>970</v>
      </c>
      <c r="AL459" s="29">
        <v>1000</v>
      </c>
      <c r="AM459" s="29" t="s">
        <v>28</v>
      </c>
      <c r="AN459" s="158" t="s">
        <v>28</v>
      </c>
      <c r="AO459" s="29" t="s">
        <v>28</v>
      </c>
      <c r="AP459" s="29">
        <v>30</v>
      </c>
      <c r="AQ459" s="29">
        <v>280</v>
      </c>
      <c r="AR459" s="29">
        <v>187</v>
      </c>
      <c r="AS459" s="29">
        <v>95</v>
      </c>
      <c r="AT459" s="29">
        <f>AP459*AI459</f>
        <v>0.56999999999999995</v>
      </c>
      <c r="AU459" s="144">
        <f>AP459*AJ459</f>
        <v>2.0999999999999999E-3</v>
      </c>
      <c r="AV459" s="36"/>
      <c r="AW459" s="102">
        <v>44713</v>
      </c>
      <c r="AX459" s="129" t="s">
        <v>4770</v>
      </c>
      <c r="AY459" s="106"/>
      <c r="BH459" t="str">
        <f t="shared" si="99"/>
        <v>AV</v>
      </c>
      <c r="BJ459" t="str">
        <f t="shared" si="100"/>
        <v>OK</v>
      </c>
      <c r="BK459" s="130">
        <v>1572</v>
      </c>
      <c r="BL459" s="130" t="s">
        <v>37</v>
      </c>
      <c r="BM459" s="131">
        <v>1572</v>
      </c>
      <c r="BN459" s="131" t="s">
        <v>37</v>
      </c>
      <c r="BO459">
        <v>1572</v>
      </c>
      <c r="BP459">
        <v>0</v>
      </c>
    </row>
    <row r="460" spans="1:68" ht="25.2" x14ac:dyDescent="0.3">
      <c r="A460" s="1"/>
      <c r="B460" s="47"/>
      <c r="C460" s="45">
        <v>1136003</v>
      </c>
      <c r="D460" s="40">
        <v>1059822</v>
      </c>
      <c r="E460" s="55" t="s">
        <v>5140</v>
      </c>
      <c r="F460" s="30" t="s">
        <v>6004</v>
      </c>
      <c r="G460" s="101" t="s">
        <v>42</v>
      </c>
      <c r="H460" s="157" t="s">
        <v>4781</v>
      </c>
      <c r="I460" s="27"/>
      <c r="J460" s="27"/>
      <c r="K460" s="27"/>
      <c r="L460" s="27"/>
      <c r="M460" s="27"/>
      <c r="N460" s="29">
        <f t="shared" si="104"/>
        <v>1059822</v>
      </c>
      <c r="O460" s="29" t="str">
        <f t="shared" si="105"/>
        <v/>
      </c>
      <c r="P460" s="29" t="str">
        <f t="shared" si="106"/>
        <v/>
      </c>
      <c r="Q460" s="29" t="str">
        <f t="shared" si="107"/>
        <v/>
      </c>
      <c r="R460" s="29" t="str">
        <f t="shared" si="108"/>
        <v/>
      </c>
      <c r="S460" s="29" t="str">
        <f t="shared" si="109"/>
        <v/>
      </c>
      <c r="T460" s="29" t="str">
        <f t="shared" si="110"/>
        <v/>
      </c>
      <c r="U460" s="27"/>
      <c r="V460" s="27"/>
      <c r="W460" s="38" t="s">
        <v>157</v>
      </c>
      <c r="X460" s="37" t="s">
        <v>158</v>
      </c>
      <c r="Y460" s="27"/>
      <c r="Z460" s="33">
        <v>1094.55</v>
      </c>
      <c r="AA460" s="27"/>
      <c r="AB460" s="33">
        <f t="shared" si="111"/>
        <v>1094.55</v>
      </c>
      <c r="AC460" s="27"/>
      <c r="AD460" s="145">
        <f t="shared" si="103"/>
        <v>912.125</v>
      </c>
      <c r="AE460" s="27"/>
      <c r="AF460" s="27"/>
      <c r="AG460" s="27"/>
      <c r="AH460" s="27"/>
      <c r="AI460" s="29">
        <v>0.14699999999999999</v>
      </c>
      <c r="AJ460" s="29">
        <v>1.2999999999999999E-4</v>
      </c>
      <c r="AK460" s="29">
        <v>11959</v>
      </c>
      <c r="AL460" s="29">
        <v>21350</v>
      </c>
      <c r="AM460" s="29" t="s">
        <v>28</v>
      </c>
      <c r="AN460" s="158" t="s">
        <v>28</v>
      </c>
      <c r="AO460" s="29" t="s">
        <v>28</v>
      </c>
      <c r="AP460" s="29">
        <v>50</v>
      </c>
      <c r="AQ460" s="29">
        <v>277</v>
      </c>
      <c r="AR460" s="29">
        <v>179</v>
      </c>
      <c r="AS460" s="29">
        <v>95</v>
      </c>
      <c r="AT460" s="29">
        <v>5.88</v>
      </c>
      <c r="AU460" s="144">
        <v>4.7099999999999998E-3</v>
      </c>
      <c r="AV460" s="27"/>
      <c r="AW460" s="102">
        <v>44743</v>
      </c>
      <c r="AX460" s="129" t="s">
        <v>4770</v>
      </c>
      <c r="AY460" s="106"/>
      <c r="BH460" t="str">
        <f t="shared" si="99"/>
        <v>AV</v>
      </c>
      <c r="BJ460" t="str">
        <f t="shared" si="100"/>
        <v>OK</v>
      </c>
      <c r="BK460" s="130">
        <v>1094.55</v>
      </c>
      <c r="BL460" s="130" t="s">
        <v>37</v>
      </c>
      <c r="BM460" s="131">
        <v>1204</v>
      </c>
      <c r="BN460" s="131">
        <v>0.90909468438538199</v>
      </c>
      <c r="BO460" t="e">
        <v>#N/A</v>
      </c>
      <c r="BP460">
        <v>0</v>
      </c>
    </row>
    <row r="461" spans="1:68" ht="25.2" x14ac:dyDescent="0.3">
      <c r="A461" s="1"/>
      <c r="B461" s="47"/>
      <c r="C461" s="45">
        <v>1136004</v>
      </c>
      <c r="D461" s="40">
        <v>1059823</v>
      </c>
      <c r="E461" s="55" t="s">
        <v>5141</v>
      </c>
      <c r="F461" s="30" t="s">
        <v>6003</v>
      </c>
      <c r="G461" s="101" t="s">
        <v>42</v>
      </c>
      <c r="H461" s="157" t="s">
        <v>4781</v>
      </c>
      <c r="I461" s="27"/>
      <c r="J461" s="27"/>
      <c r="K461" s="27"/>
      <c r="L461" s="27"/>
      <c r="M461" s="27"/>
      <c r="N461" s="29">
        <f t="shared" si="104"/>
        <v>1059823</v>
      </c>
      <c r="O461" s="29" t="str">
        <f t="shared" si="105"/>
        <v/>
      </c>
      <c r="P461" s="29" t="str">
        <f t="shared" si="106"/>
        <v/>
      </c>
      <c r="Q461" s="29" t="str">
        <f t="shared" si="107"/>
        <v/>
      </c>
      <c r="R461" s="29" t="str">
        <f t="shared" si="108"/>
        <v/>
      </c>
      <c r="S461" s="29" t="str">
        <f t="shared" si="109"/>
        <v/>
      </c>
      <c r="T461" s="29" t="str">
        <f t="shared" si="110"/>
        <v/>
      </c>
      <c r="U461" s="27"/>
      <c r="V461" s="27"/>
      <c r="W461" s="38" t="s">
        <v>157</v>
      </c>
      <c r="X461" s="37" t="s">
        <v>158</v>
      </c>
      <c r="Y461" s="27"/>
      <c r="Z461" s="33">
        <v>1324.55</v>
      </c>
      <c r="AA461" s="27"/>
      <c r="AB461" s="33">
        <f t="shared" si="111"/>
        <v>1324.55</v>
      </c>
      <c r="AC461" s="27"/>
      <c r="AD461" s="145">
        <f t="shared" si="103"/>
        <v>1103.7919999999999</v>
      </c>
      <c r="AE461" s="27"/>
      <c r="AF461" s="27"/>
      <c r="AG461" s="27"/>
      <c r="AH461" s="27"/>
      <c r="AI461" s="29">
        <v>0.16600000000000001</v>
      </c>
      <c r="AJ461" s="29">
        <v>1.0900000000000001E-4</v>
      </c>
      <c r="AK461" s="29">
        <v>7020</v>
      </c>
      <c r="AL461" s="29">
        <v>2200</v>
      </c>
      <c r="AM461" s="29" t="s">
        <v>28</v>
      </c>
      <c r="AN461" s="158" t="s">
        <v>28</v>
      </c>
      <c r="AO461" s="29" t="s">
        <v>28</v>
      </c>
      <c r="AP461" s="29">
        <v>50</v>
      </c>
      <c r="AQ461" s="29">
        <v>280</v>
      </c>
      <c r="AR461" s="29">
        <v>187</v>
      </c>
      <c r="AS461" s="29">
        <v>95</v>
      </c>
      <c r="AT461" s="29">
        <v>6.64</v>
      </c>
      <c r="AU461" s="144">
        <v>4.9740000000000001E-3</v>
      </c>
      <c r="AV461" s="27"/>
      <c r="AW461" s="102">
        <v>44743</v>
      </c>
      <c r="AX461" s="129" t="s">
        <v>4770</v>
      </c>
      <c r="AY461" s="106"/>
      <c r="BH461" t="str">
        <f t="shared" si="99"/>
        <v>AV</v>
      </c>
      <c r="BJ461" t="str">
        <f t="shared" si="100"/>
        <v>OK</v>
      </c>
      <c r="BK461" s="130">
        <v>1324.55</v>
      </c>
      <c r="BL461" s="130" t="s">
        <v>37</v>
      </c>
      <c r="BM461" s="131">
        <v>1457</v>
      </c>
      <c r="BN461" s="131">
        <v>0.90909402882635548</v>
      </c>
      <c r="BO461" t="e">
        <v>#N/A</v>
      </c>
      <c r="BP461">
        <v>360</v>
      </c>
    </row>
    <row r="462" spans="1:68" ht="37.799999999999997" x14ac:dyDescent="0.3">
      <c r="A462" s="1"/>
      <c r="B462" s="47">
        <v>382</v>
      </c>
      <c r="C462" s="45">
        <v>1023034</v>
      </c>
      <c r="D462" s="40">
        <v>1008821</v>
      </c>
      <c r="E462" s="40"/>
      <c r="F462" s="31" t="s">
        <v>355</v>
      </c>
      <c r="G462" s="29" t="s">
        <v>42</v>
      </c>
      <c r="H462" s="70" t="s">
        <v>62</v>
      </c>
      <c r="I462" s="148" t="s">
        <v>32</v>
      </c>
      <c r="J462" s="147" t="s">
        <v>33</v>
      </c>
      <c r="K462" s="148">
        <v>0</v>
      </c>
      <c r="L462" s="148" t="s">
        <v>32</v>
      </c>
      <c r="M462" s="147" t="s">
        <v>33</v>
      </c>
      <c r="N462" s="29">
        <f t="shared" si="104"/>
        <v>1008821</v>
      </c>
      <c r="O462" s="29" t="str">
        <f t="shared" si="105"/>
        <v/>
      </c>
      <c r="P462" s="29" t="str">
        <f t="shared" si="106"/>
        <v/>
      </c>
      <c r="Q462" s="29">
        <f t="shared" si="107"/>
        <v>1135787</v>
      </c>
      <c r="R462" s="29" t="str">
        <f t="shared" si="108"/>
        <v/>
      </c>
      <c r="S462" s="29" t="str">
        <f t="shared" si="109"/>
        <v/>
      </c>
      <c r="T462" s="29">
        <f t="shared" si="110"/>
        <v>1135787</v>
      </c>
      <c r="U462" s="46">
        <v>1135787</v>
      </c>
      <c r="V462" s="46"/>
      <c r="W462" s="38" t="s">
        <v>157</v>
      </c>
      <c r="X462" s="29" t="s">
        <v>158</v>
      </c>
      <c r="Y462" s="146">
        <v>954</v>
      </c>
      <c r="Z462" s="33">
        <v>1221</v>
      </c>
      <c r="AA462" s="34">
        <f t="shared" ref="AA462:AA481" si="112">ROUND(Z462/Y462-1,3)</f>
        <v>0.28000000000000003</v>
      </c>
      <c r="AB462" s="33">
        <f t="shared" si="111"/>
        <v>1221</v>
      </c>
      <c r="AC462" s="34">
        <f t="shared" ref="AC462:AC481" si="113">(AD462-AE462)/AE462</f>
        <v>0.27987421383647798</v>
      </c>
      <c r="AD462" s="145">
        <f t="shared" si="103"/>
        <v>1017.5</v>
      </c>
      <c r="AE462" s="105">
        <v>795</v>
      </c>
      <c r="AF462" s="34" t="s">
        <v>36</v>
      </c>
      <c r="AG462" s="34" t="s">
        <v>36</v>
      </c>
      <c r="AH462" s="34" t="s">
        <v>36</v>
      </c>
      <c r="AI462" s="29">
        <v>0.10199999999999999</v>
      </c>
      <c r="AJ462" s="29">
        <v>8.2999999999999998E-5</v>
      </c>
      <c r="AK462" s="29">
        <v>760</v>
      </c>
      <c r="AL462" s="29">
        <v>1000</v>
      </c>
      <c r="AM462" s="29" t="s">
        <v>28</v>
      </c>
      <c r="AN462" s="158" t="s">
        <v>28</v>
      </c>
      <c r="AO462" s="29" t="s">
        <v>28</v>
      </c>
      <c r="AP462" s="29">
        <v>40</v>
      </c>
      <c r="AQ462" s="29">
        <v>277</v>
      </c>
      <c r="AR462" s="29">
        <v>179</v>
      </c>
      <c r="AS462" s="29">
        <v>95</v>
      </c>
      <c r="AT462" s="29">
        <v>4.08</v>
      </c>
      <c r="AU462" s="144">
        <v>4.7099999999999998E-3</v>
      </c>
      <c r="AV462" s="36" t="s">
        <v>28</v>
      </c>
      <c r="AW462" s="102" t="s">
        <v>33</v>
      </c>
      <c r="AX462" s="129" t="s">
        <v>33</v>
      </c>
      <c r="AY462" s="106">
        <v>410919</v>
      </c>
      <c r="BD462" t="s">
        <v>108</v>
      </c>
      <c r="BE462" t="s">
        <v>4368</v>
      </c>
      <c r="BF462" t="s">
        <v>4740</v>
      </c>
      <c r="BH462" t="str">
        <f t="shared" si="99"/>
        <v>AV</v>
      </c>
      <c r="BJ462" t="str">
        <f t="shared" si="100"/>
        <v>OK</v>
      </c>
      <c r="BK462" s="130">
        <v>1221</v>
      </c>
      <c r="BL462" s="130" t="s">
        <v>37</v>
      </c>
      <c r="BM462" s="131" t="s">
        <v>33</v>
      </c>
      <c r="BN462" s="131" t="e">
        <v>#VALUE!</v>
      </c>
      <c r="BO462">
        <v>1221</v>
      </c>
      <c r="BP462">
        <v>21114</v>
      </c>
    </row>
    <row r="463" spans="1:68" ht="37.799999999999997" x14ac:dyDescent="0.3">
      <c r="A463" s="1"/>
      <c r="B463" s="47">
        <v>383</v>
      </c>
      <c r="C463" s="45">
        <v>1023035</v>
      </c>
      <c r="D463" s="40">
        <v>1008822</v>
      </c>
      <c r="E463" s="40"/>
      <c r="F463" s="31" t="s">
        <v>356</v>
      </c>
      <c r="G463" s="29" t="s">
        <v>42</v>
      </c>
      <c r="H463" s="70" t="s">
        <v>62</v>
      </c>
      <c r="I463" s="148" t="s">
        <v>32</v>
      </c>
      <c r="J463" s="147" t="s">
        <v>33</v>
      </c>
      <c r="K463" s="148">
        <v>0</v>
      </c>
      <c r="L463" s="148" t="s">
        <v>32</v>
      </c>
      <c r="M463" s="147" t="s">
        <v>33</v>
      </c>
      <c r="N463" s="29">
        <f t="shared" si="104"/>
        <v>1008822</v>
      </c>
      <c r="O463" s="29" t="str">
        <f t="shared" si="105"/>
        <v/>
      </c>
      <c r="P463" s="29" t="str">
        <f t="shared" si="106"/>
        <v/>
      </c>
      <c r="Q463" s="29">
        <f t="shared" si="107"/>
        <v>1135788</v>
      </c>
      <c r="R463" s="29" t="str">
        <f t="shared" si="108"/>
        <v/>
      </c>
      <c r="S463" s="29" t="str">
        <f t="shared" si="109"/>
        <v/>
      </c>
      <c r="T463" s="29">
        <f t="shared" si="110"/>
        <v>1135788</v>
      </c>
      <c r="U463" s="46">
        <v>1135788</v>
      </c>
      <c r="V463" s="46"/>
      <c r="W463" s="38" t="s">
        <v>157</v>
      </c>
      <c r="X463" s="29" t="s">
        <v>158</v>
      </c>
      <c r="Y463" s="146">
        <v>1123</v>
      </c>
      <c r="Z463" s="33">
        <v>1437</v>
      </c>
      <c r="AA463" s="34">
        <f t="shared" si="112"/>
        <v>0.28000000000000003</v>
      </c>
      <c r="AB463" s="33">
        <f t="shared" si="111"/>
        <v>1437</v>
      </c>
      <c r="AC463" s="34">
        <f t="shared" si="113"/>
        <v>0.27960864812418457</v>
      </c>
      <c r="AD463" s="145">
        <f t="shared" si="103"/>
        <v>1197.5</v>
      </c>
      <c r="AE463" s="105">
        <v>935.83299999999997</v>
      </c>
      <c r="AF463" s="34" t="s">
        <v>36</v>
      </c>
      <c r="AG463" s="34" t="s">
        <v>36</v>
      </c>
      <c r="AH463" s="34" t="s">
        <v>36</v>
      </c>
      <c r="AI463" s="29">
        <v>0.105</v>
      </c>
      <c r="AJ463" s="29">
        <v>1.2E-4</v>
      </c>
      <c r="AK463" s="29">
        <v>1600</v>
      </c>
      <c r="AL463" s="29">
        <v>2200</v>
      </c>
      <c r="AM463" s="29" t="s">
        <v>28</v>
      </c>
      <c r="AN463" s="158" t="s">
        <v>28</v>
      </c>
      <c r="AO463" s="29" t="s">
        <v>28</v>
      </c>
      <c r="AP463" s="29">
        <v>40</v>
      </c>
      <c r="AQ463" s="29">
        <v>277</v>
      </c>
      <c r="AR463" s="29">
        <v>179</v>
      </c>
      <c r="AS463" s="29">
        <v>95</v>
      </c>
      <c r="AT463" s="29">
        <v>4.2</v>
      </c>
      <c r="AU463" s="144">
        <v>4.7099999999999998E-3</v>
      </c>
      <c r="AV463" s="36" t="s">
        <v>28</v>
      </c>
      <c r="AW463" s="102" t="s">
        <v>33</v>
      </c>
      <c r="AX463" s="129" t="s">
        <v>33</v>
      </c>
      <c r="AY463" s="106">
        <v>143669</v>
      </c>
      <c r="BD463" t="s">
        <v>108</v>
      </c>
      <c r="BE463" t="s">
        <v>4368</v>
      </c>
      <c r="BF463" t="s">
        <v>4740</v>
      </c>
      <c r="BH463" t="str">
        <f t="shared" si="99"/>
        <v>AV</v>
      </c>
      <c r="BJ463" t="str">
        <f t="shared" si="100"/>
        <v>OK</v>
      </c>
      <c r="BK463" s="130">
        <v>1437</v>
      </c>
      <c r="BL463" s="130" t="s">
        <v>37</v>
      </c>
      <c r="BM463" s="131" t="s">
        <v>33</v>
      </c>
      <c r="BN463" s="131" t="e">
        <v>#VALUE!</v>
      </c>
      <c r="BO463">
        <v>1437</v>
      </c>
      <c r="BP463">
        <v>5350</v>
      </c>
    </row>
    <row r="464" spans="1:68" ht="25.2" x14ac:dyDescent="0.3">
      <c r="A464" s="1"/>
      <c r="B464" s="47">
        <v>384</v>
      </c>
      <c r="C464" s="45">
        <v>1047936</v>
      </c>
      <c r="D464" s="40"/>
      <c r="E464" s="40"/>
      <c r="F464" s="31" t="s">
        <v>357</v>
      </c>
      <c r="G464" s="29" t="s">
        <v>92</v>
      </c>
      <c r="H464" s="70" t="s">
        <v>59</v>
      </c>
      <c r="I464" s="148" t="s">
        <v>32</v>
      </c>
      <c r="J464" s="147" t="s">
        <v>33</v>
      </c>
      <c r="K464" s="148">
        <v>0</v>
      </c>
      <c r="L464" s="148" t="s">
        <v>32</v>
      </c>
      <c r="M464" s="147" t="s">
        <v>33</v>
      </c>
      <c r="N464" s="29" t="str">
        <f t="shared" si="104"/>
        <v/>
      </c>
      <c r="O464" s="29" t="str">
        <f t="shared" si="105"/>
        <v/>
      </c>
      <c r="P464" s="29" t="str">
        <f t="shared" si="106"/>
        <v/>
      </c>
      <c r="Q464" s="29">
        <f t="shared" si="107"/>
        <v>1136001</v>
      </c>
      <c r="R464" s="29" t="str">
        <f t="shared" si="108"/>
        <v/>
      </c>
      <c r="S464" s="29" t="str">
        <f t="shared" si="109"/>
        <v/>
      </c>
      <c r="T464" s="29">
        <f t="shared" si="110"/>
        <v>1136001</v>
      </c>
      <c r="U464" s="46">
        <v>1136001</v>
      </c>
      <c r="V464" s="46"/>
      <c r="W464" s="38" t="s">
        <v>157</v>
      </c>
      <c r="X464" s="29" t="s">
        <v>158</v>
      </c>
      <c r="Y464" s="146">
        <v>1049</v>
      </c>
      <c r="Z464" s="33">
        <v>1343</v>
      </c>
      <c r="AA464" s="34">
        <f t="shared" si="112"/>
        <v>0.28000000000000003</v>
      </c>
      <c r="AB464" s="33">
        <f t="shared" si="111"/>
        <v>1343</v>
      </c>
      <c r="AC464" s="34">
        <f t="shared" si="113"/>
        <v>0.28026681400693448</v>
      </c>
      <c r="AD464" s="145">
        <f t="shared" si="103"/>
        <v>1119.1669999999999</v>
      </c>
      <c r="AE464" s="105">
        <v>874.16700000000003</v>
      </c>
      <c r="AF464" s="34" t="s">
        <v>36</v>
      </c>
      <c r="AG464" s="34" t="s">
        <v>36</v>
      </c>
      <c r="AH464" s="34" t="s">
        <v>36</v>
      </c>
      <c r="AI464" s="29">
        <v>0.1</v>
      </c>
      <c r="AJ464" s="29">
        <v>1.35E-4</v>
      </c>
      <c r="AK464" s="29">
        <v>0</v>
      </c>
      <c r="AL464" s="29">
        <v>0</v>
      </c>
      <c r="AM464" s="29" t="s">
        <v>28</v>
      </c>
      <c r="AN464" s="158" t="s">
        <v>28</v>
      </c>
      <c r="AO464" s="29" t="s">
        <v>28</v>
      </c>
      <c r="AP464" s="29">
        <v>40</v>
      </c>
      <c r="AQ464" s="29">
        <v>277</v>
      </c>
      <c r="AR464" s="29">
        <v>179</v>
      </c>
      <c r="AS464" s="29">
        <v>95</v>
      </c>
      <c r="AT464" s="29">
        <v>4</v>
      </c>
      <c r="AU464" s="144">
        <v>4.7099999999999998E-3</v>
      </c>
      <c r="AV464" s="36" t="s">
        <v>28</v>
      </c>
      <c r="AW464" s="102">
        <v>43027</v>
      </c>
      <c r="AX464" s="129" t="s">
        <v>33</v>
      </c>
      <c r="AY464" s="106">
        <v>17720</v>
      </c>
      <c r="BD464" t="s">
        <v>108</v>
      </c>
      <c r="BE464" t="s">
        <v>4368</v>
      </c>
      <c r="BF464" t="s">
        <v>4740</v>
      </c>
      <c r="BH464" t="str">
        <f t="shared" si="99"/>
        <v/>
      </c>
      <c r="BJ464" t="str">
        <f t="shared" si="100"/>
        <v>OK</v>
      </c>
      <c r="BK464" s="130">
        <v>1343</v>
      </c>
      <c r="BL464" s="130" t="s">
        <v>37</v>
      </c>
      <c r="BM464" s="131" t="s">
        <v>33</v>
      </c>
      <c r="BN464" s="131" t="e">
        <v>#VALUE!</v>
      </c>
      <c r="BO464" t="e">
        <v>#N/A</v>
      </c>
      <c r="BP464">
        <v>448</v>
      </c>
    </row>
    <row r="465" spans="1:68" ht="25.2" x14ac:dyDescent="0.3">
      <c r="A465" s="1"/>
      <c r="B465" s="47">
        <v>385</v>
      </c>
      <c r="C465" s="45">
        <v>1047937</v>
      </c>
      <c r="D465" s="40"/>
      <c r="E465" s="40"/>
      <c r="F465" s="31" t="s">
        <v>358</v>
      </c>
      <c r="G465" s="29" t="s">
        <v>92</v>
      </c>
      <c r="H465" s="70" t="s">
        <v>59</v>
      </c>
      <c r="I465" s="148" t="s">
        <v>32</v>
      </c>
      <c r="J465" s="147" t="s">
        <v>33</v>
      </c>
      <c r="K465" s="148">
        <v>0</v>
      </c>
      <c r="L465" s="148" t="s">
        <v>32</v>
      </c>
      <c r="M465" s="147" t="s">
        <v>33</v>
      </c>
      <c r="N465" s="29" t="str">
        <f t="shared" si="104"/>
        <v/>
      </c>
      <c r="O465" s="29" t="str">
        <f t="shared" si="105"/>
        <v/>
      </c>
      <c r="P465" s="29" t="str">
        <f t="shared" si="106"/>
        <v/>
      </c>
      <c r="Q465" s="29">
        <f t="shared" si="107"/>
        <v>1136002</v>
      </c>
      <c r="R465" s="29" t="str">
        <f t="shared" si="108"/>
        <v/>
      </c>
      <c r="S465" s="29" t="str">
        <f t="shared" si="109"/>
        <v/>
      </c>
      <c r="T465" s="29">
        <f t="shared" si="110"/>
        <v>1136002</v>
      </c>
      <c r="U465" s="46">
        <v>1136002</v>
      </c>
      <c r="V465" s="46"/>
      <c r="W465" s="38" t="s">
        <v>157</v>
      </c>
      <c r="X465" s="29" t="s">
        <v>158</v>
      </c>
      <c r="Y465" s="146">
        <v>1228</v>
      </c>
      <c r="Z465" s="33">
        <v>1572</v>
      </c>
      <c r="AA465" s="34">
        <f t="shared" si="112"/>
        <v>0.28000000000000003</v>
      </c>
      <c r="AB465" s="33">
        <f t="shared" si="111"/>
        <v>1572</v>
      </c>
      <c r="AC465" s="34">
        <f t="shared" si="113"/>
        <v>0.2801307101402965</v>
      </c>
      <c r="AD465" s="145">
        <f t="shared" si="103"/>
        <v>1310</v>
      </c>
      <c r="AE465" s="105">
        <v>1023.333</v>
      </c>
      <c r="AF465" s="34" t="s">
        <v>36</v>
      </c>
      <c r="AG465" s="34" t="s">
        <v>36</v>
      </c>
      <c r="AH465" s="34" t="s">
        <v>36</v>
      </c>
      <c r="AI465" s="29">
        <v>1.9E-2</v>
      </c>
      <c r="AJ465" s="29">
        <v>6.9999999999999994E-5</v>
      </c>
      <c r="AK465" s="29">
        <v>0</v>
      </c>
      <c r="AL465" s="29">
        <v>0</v>
      </c>
      <c r="AM465" s="29" t="s">
        <v>28</v>
      </c>
      <c r="AN465" s="158" t="s">
        <v>28</v>
      </c>
      <c r="AO465" s="29" t="s">
        <v>28</v>
      </c>
      <c r="AP465" s="29">
        <v>30</v>
      </c>
      <c r="AQ465" s="29">
        <v>280</v>
      </c>
      <c r="AR465" s="29">
        <v>187</v>
      </c>
      <c r="AS465" s="29">
        <v>95</v>
      </c>
      <c r="AT465" s="29">
        <v>0.56999999999999995</v>
      </c>
      <c r="AU465" s="144">
        <v>4.9740000000000001E-3</v>
      </c>
      <c r="AV465" s="36" t="s">
        <v>28</v>
      </c>
      <c r="AW465" s="102">
        <v>43027</v>
      </c>
      <c r="AX465" s="129" t="s">
        <v>33</v>
      </c>
      <c r="AY465" s="106">
        <v>7590</v>
      </c>
      <c r="BD465" t="s">
        <v>108</v>
      </c>
      <c r="BE465" t="s">
        <v>4368</v>
      </c>
      <c r="BF465" t="s">
        <v>4740</v>
      </c>
      <c r="BH465" t="str">
        <f t="shared" si="99"/>
        <v/>
      </c>
      <c r="BJ465" t="str">
        <f t="shared" si="100"/>
        <v>OK</v>
      </c>
      <c r="BK465" s="130">
        <v>1572</v>
      </c>
      <c r="BL465" s="130" t="s">
        <v>37</v>
      </c>
      <c r="BM465" s="131" t="s">
        <v>33</v>
      </c>
      <c r="BN465" s="131" t="e">
        <v>#VALUE!</v>
      </c>
      <c r="BO465">
        <v>1572</v>
      </c>
      <c r="BP465">
        <v>2370</v>
      </c>
    </row>
    <row r="466" spans="1:68" ht="25.2" x14ac:dyDescent="0.3">
      <c r="A466" s="1"/>
      <c r="B466" s="47">
        <v>386</v>
      </c>
      <c r="C466" s="45">
        <v>1059822</v>
      </c>
      <c r="D466" s="29"/>
      <c r="E466" s="29"/>
      <c r="F466" s="31" t="s">
        <v>359</v>
      </c>
      <c r="G466" s="37" t="s">
        <v>42</v>
      </c>
      <c r="H466" s="70" t="s">
        <v>59</v>
      </c>
      <c r="I466" s="148" t="s">
        <v>32</v>
      </c>
      <c r="J466" s="147" t="s">
        <v>33</v>
      </c>
      <c r="K466" s="148">
        <v>0</v>
      </c>
      <c r="L466" s="148" t="s">
        <v>32</v>
      </c>
      <c r="M466" s="147" t="s">
        <v>33</v>
      </c>
      <c r="N466" s="29" t="str">
        <f t="shared" si="104"/>
        <v/>
      </c>
      <c r="O466" s="29" t="str">
        <f t="shared" si="105"/>
        <v/>
      </c>
      <c r="P466" s="29" t="str">
        <f t="shared" si="106"/>
        <v/>
      </c>
      <c r="Q466" s="29">
        <f t="shared" si="107"/>
        <v>1136003</v>
      </c>
      <c r="R466" s="29" t="str">
        <f t="shared" si="108"/>
        <v/>
      </c>
      <c r="S466" s="29" t="str">
        <f t="shared" si="109"/>
        <v/>
      </c>
      <c r="T466" s="29">
        <f t="shared" si="110"/>
        <v>1136003</v>
      </c>
      <c r="U466" s="40">
        <v>1136003</v>
      </c>
      <c r="V466" s="40"/>
      <c r="W466" s="38" t="s">
        <v>157</v>
      </c>
      <c r="X466" s="29" t="s">
        <v>158</v>
      </c>
      <c r="Y466" s="146">
        <v>941</v>
      </c>
      <c r="Z466" s="33">
        <v>1204</v>
      </c>
      <c r="AA466" s="34">
        <f t="shared" si="112"/>
        <v>0.27900000000000003</v>
      </c>
      <c r="AB466" s="33">
        <f t="shared" si="111"/>
        <v>1204</v>
      </c>
      <c r="AC466" s="34">
        <f t="shared" si="113"/>
        <v>0.27948893539258846</v>
      </c>
      <c r="AD466" s="145">
        <f t="shared" si="103"/>
        <v>1003.333</v>
      </c>
      <c r="AE466" s="105">
        <v>784.16700000000003</v>
      </c>
      <c r="AF466" s="34" t="s">
        <v>36</v>
      </c>
      <c r="AG466" s="34" t="s">
        <v>36</v>
      </c>
      <c r="AH466" s="34" t="s">
        <v>36</v>
      </c>
      <c r="AI466" s="29">
        <v>0.14699999999999999</v>
      </c>
      <c r="AJ466" s="29">
        <v>1.2999999999999999E-4</v>
      </c>
      <c r="AK466" s="29">
        <v>0</v>
      </c>
      <c r="AL466" s="29">
        <v>0</v>
      </c>
      <c r="AM466" s="29" t="s">
        <v>28</v>
      </c>
      <c r="AN466" s="158" t="s">
        <v>28</v>
      </c>
      <c r="AO466" s="29" t="s">
        <v>28</v>
      </c>
      <c r="AP466" s="29">
        <v>40</v>
      </c>
      <c r="AQ466" s="29">
        <v>277</v>
      </c>
      <c r="AR466" s="29">
        <v>179</v>
      </c>
      <c r="AS466" s="29">
        <v>95</v>
      </c>
      <c r="AT466" s="29">
        <v>5.88</v>
      </c>
      <c r="AU466" s="144">
        <v>4.7099999999999998E-3</v>
      </c>
      <c r="AV466" s="36" t="s">
        <v>28</v>
      </c>
      <c r="AW466" s="102" t="s">
        <v>33</v>
      </c>
      <c r="AX466" s="129" t="s">
        <v>33</v>
      </c>
      <c r="AY466" s="106">
        <v>83961</v>
      </c>
      <c r="BD466" t="s">
        <v>108</v>
      </c>
      <c r="BE466" t="s">
        <v>4346</v>
      </c>
      <c r="BF466" t="s">
        <v>4740</v>
      </c>
      <c r="BH466" t="str">
        <f t="shared" si="99"/>
        <v/>
      </c>
      <c r="BJ466" t="str">
        <f t="shared" si="100"/>
        <v>OK</v>
      </c>
      <c r="BK466" s="130">
        <v>1204</v>
      </c>
      <c r="BL466" s="130" t="s">
        <v>37</v>
      </c>
      <c r="BM466" s="131" t="s">
        <v>33</v>
      </c>
      <c r="BN466" s="131" t="e">
        <v>#VALUE!</v>
      </c>
      <c r="BO466" t="e">
        <v>#N/A</v>
      </c>
      <c r="BP466">
        <v>10492</v>
      </c>
    </row>
    <row r="467" spans="1:68" ht="37.799999999999997" x14ac:dyDescent="0.3">
      <c r="A467" s="1"/>
      <c r="B467" s="47">
        <v>387</v>
      </c>
      <c r="C467" s="45">
        <v>1059823</v>
      </c>
      <c r="D467" s="29"/>
      <c r="E467" s="29"/>
      <c r="F467" s="39" t="s">
        <v>361</v>
      </c>
      <c r="G467" s="29" t="s">
        <v>42</v>
      </c>
      <c r="H467" s="70" t="s">
        <v>62</v>
      </c>
      <c r="I467" s="148" t="s">
        <v>32</v>
      </c>
      <c r="J467" s="147" t="s">
        <v>33</v>
      </c>
      <c r="K467" s="148">
        <v>0</v>
      </c>
      <c r="L467" s="148" t="s">
        <v>32</v>
      </c>
      <c r="M467" s="147" t="s">
        <v>33</v>
      </c>
      <c r="N467" s="29" t="str">
        <f t="shared" si="104"/>
        <v/>
      </c>
      <c r="O467" s="29" t="str">
        <f t="shared" si="105"/>
        <v/>
      </c>
      <c r="P467" s="29" t="str">
        <f t="shared" si="106"/>
        <v/>
      </c>
      <c r="Q467" s="29">
        <f t="shared" si="107"/>
        <v>1136004</v>
      </c>
      <c r="R467" s="29" t="str">
        <f t="shared" si="108"/>
        <v/>
      </c>
      <c r="S467" s="29" t="str">
        <f t="shared" si="109"/>
        <v/>
      </c>
      <c r="T467" s="29">
        <f t="shared" si="110"/>
        <v>1136004</v>
      </c>
      <c r="U467" s="40">
        <v>1136004</v>
      </c>
      <c r="V467" s="40"/>
      <c r="W467" s="38" t="s">
        <v>157</v>
      </c>
      <c r="X467" s="29" t="s">
        <v>158</v>
      </c>
      <c r="Y467" s="146">
        <v>1138</v>
      </c>
      <c r="Z467" s="33">
        <v>1457</v>
      </c>
      <c r="AA467" s="34">
        <f t="shared" si="112"/>
        <v>0.28000000000000003</v>
      </c>
      <c r="AB467" s="33">
        <f t="shared" si="111"/>
        <v>1457</v>
      </c>
      <c r="AC467" s="34">
        <f t="shared" si="113"/>
        <v>0.2803171459814221</v>
      </c>
      <c r="AD467" s="145">
        <f t="shared" si="103"/>
        <v>1214.1669999999999</v>
      </c>
      <c r="AE467" s="105">
        <v>948.33299999999997</v>
      </c>
      <c r="AF467" s="34" t="s">
        <v>36</v>
      </c>
      <c r="AG467" s="34" t="s">
        <v>36</v>
      </c>
      <c r="AH467" s="34" t="s">
        <v>36</v>
      </c>
      <c r="AI467" s="29">
        <v>0.16600000000000001</v>
      </c>
      <c r="AJ467" s="29">
        <v>1.0900000000000001E-4</v>
      </c>
      <c r="AK467" s="29">
        <v>40</v>
      </c>
      <c r="AL467" s="29">
        <v>0</v>
      </c>
      <c r="AM467" s="29" t="s">
        <v>28</v>
      </c>
      <c r="AN467" s="158" t="s">
        <v>28</v>
      </c>
      <c r="AO467" s="29" t="s">
        <v>28</v>
      </c>
      <c r="AP467" s="29">
        <v>40</v>
      </c>
      <c r="AQ467" s="29">
        <v>280</v>
      </c>
      <c r="AR467" s="29">
        <v>187</v>
      </c>
      <c r="AS467" s="29">
        <v>95</v>
      </c>
      <c r="AT467" s="29">
        <v>6.64</v>
      </c>
      <c r="AU467" s="144">
        <v>4.9740000000000001E-3</v>
      </c>
      <c r="AV467" s="36" t="s">
        <v>28</v>
      </c>
      <c r="AW467" s="102" t="s">
        <v>33</v>
      </c>
      <c r="AX467" s="129" t="s">
        <v>33</v>
      </c>
      <c r="AY467" s="106">
        <v>33130</v>
      </c>
      <c r="BD467" t="s">
        <v>360</v>
      </c>
      <c r="BE467" t="s">
        <v>4372</v>
      </c>
      <c r="BF467" t="s">
        <v>4749</v>
      </c>
      <c r="BH467" t="str">
        <f t="shared" si="99"/>
        <v>AV</v>
      </c>
      <c r="BJ467" t="str">
        <f t="shared" si="100"/>
        <v>OK</v>
      </c>
      <c r="BK467" s="130">
        <v>1457</v>
      </c>
      <c r="BL467" s="130" t="s">
        <v>37</v>
      </c>
      <c r="BM467" s="131" t="s">
        <v>33</v>
      </c>
      <c r="BN467" s="131" t="e">
        <v>#VALUE!</v>
      </c>
      <c r="BO467" t="e">
        <v>#N/A</v>
      </c>
      <c r="BP467">
        <v>945</v>
      </c>
    </row>
    <row r="468" spans="1:68" ht="37.799999999999997" x14ac:dyDescent="0.3">
      <c r="A468" s="1"/>
      <c r="B468" s="47">
        <v>388</v>
      </c>
      <c r="C468" s="45">
        <v>1121197</v>
      </c>
      <c r="D468" s="29">
        <v>1057840</v>
      </c>
      <c r="E468" s="29"/>
      <c r="F468" s="39" t="s">
        <v>4300</v>
      </c>
      <c r="G468" s="29" t="s">
        <v>47</v>
      </c>
      <c r="H468" s="70" t="s">
        <v>4780</v>
      </c>
      <c r="I468" s="148"/>
      <c r="J468" s="147"/>
      <c r="K468" s="148">
        <v>0</v>
      </c>
      <c r="L468" s="148"/>
      <c r="M468" s="147"/>
      <c r="N468" s="29">
        <f t="shared" si="104"/>
        <v>1057840</v>
      </c>
      <c r="O468" s="29" t="str">
        <f t="shared" si="105"/>
        <v/>
      </c>
      <c r="P468" s="29" t="str">
        <f t="shared" si="106"/>
        <v/>
      </c>
      <c r="Q468" s="29" t="str">
        <f t="shared" si="107"/>
        <v/>
      </c>
      <c r="R468" s="29" t="str">
        <f t="shared" si="108"/>
        <v/>
      </c>
      <c r="S468" s="29" t="str">
        <f t="shared" si="109"/>
        <v/>
      </c>
      <c r="T468" s="29" t="str">
        <f t="shared" si="110"/>
        <v/>
      </c>
      <c r="U468" s="40"/>
      <c r="V468" s="40"/>
      <c r="W468" s="38" t="s">
        <v>145</v>
      </c>
      <c r="X468" s="29" t="s">
        <v>158</v>
      </c>
      <c r="Y468" s="146">
        <v>590</v>
      </c>
      <c r="Z468" s="33">
        <v>755</v>
      </c>
      <c r="AA468" s="34">
        <f t="shared" si="112"/>
        <v>0.28000000000000003</v>
      </c>
      <c r="AB468" s="33">
        <f t="shared" si="111"/>
        <v>755</v>
      </c>
      <c r="AC468" s="34">
        <f t="shared" si="113"/>
        <v>0.27966082734859177</v>
      </c>
      <c r="AD468" s="145">
        <f t="shared" si="103"/>
        <v>629.16700000000003</v>
      </c>
      <c r="AE468" s="105">
        <v>491.66699999999997</v>
      </c>
      <c r="AF468" s="34" t="s">
        <v>93</v>
      </c>
      <c r="AG468" s="34" t="s">
        <v>93</v>
      </c>
      <c r="AH468" s="34" t="s">
        <v>93</v>
      </c>
      <c r="AI468" s="29">
        <v>0.217</v>
      </c>
      <c r="AJ468" s="29">
        <v>7.8999999999999996E-5</v>
      </c>
      <c r="AK468" s="29">
        <v>85</v>
      </c>
      <c r="AL468" s="29">
        <v>0</v>
      </c>
      <c r="AM468" s="29" t="s">
        <v>28</v>
      </c>
      <c r="AN468" s="158" t="s">
        <v>28</v>
      </c>
      <c r="AO468" s="29" t="s">
        <v>28</v>
      </c>
      <c r="AP468" s="29">
        <v>5</v>
      </c>
      <c r="AQ468" s="29">
        <v>291</v>
      </c>
      <c r="AR468" s="29">
        <v>90</v>
      </c>
      <c r="AS468" s="29">
        <v>65</v>
      </c>
      <c r="AT468" s="29">
        <v>0.217</v>
      </c>
      <c r="AU468" s="144">
        <v>7.8839999999999997E-5</v>
      </c>
      <c r="AV468" s="36" t="s">
        <v>28</v>
      </c>
      <c r="AW468" s="102">
        <v>44539</v>
      </c>
      <c r="AX468" s="129" t="s">
        <v>33</v>
      </c>
      <c r="AY468" s="106" t="e">
        <v>#N/A</v>
      </c>
      <c r="BD468" t="s">
        <v>108</v>
      </c>
      <c r="BE468">
        <v>0</v>
      </c>
      <c r="BF468" t="s">
        <v>4740</v>
      </c>
      <c r="BH468" t="str">
        <f t="shared" si="99"/>
        <v>AV</v>
      </c>
      <c r="BJ468" t="str">
        <f t="shared" si="100"/>
        <v>OK</v>
      </c>
      <c r="BK468" s="130">
        <v>755</v>
      </c>
      <c r="BL468" s="130" t="s">
        <v>37</v>
      </c>
      <c r="BM468" s="131">
        <v>642</v>
      </c>
      <c r="BN468" s="131">
        <v>1.17601246105919</v>
      </c>
      <c r="BO468">
        <v>755</v>
      </c>
      <c r="BP468">
        <v>0</v>
      </c>
    </row>
    <row r="469" spans="1:68" ht="37.799999999999997" x14ac:dyDescent="0.3">
      <c r="A469" s="1"/>
      <c r="B469" s="47">
        <v>389</v>
      </c>
      <c r="C469" s="45">
        <v>1121195</v>
      </c>
      <c r="D469" s="29">
        <v>1057842</v>
      </c>
      <c r="E469" s="29"/>
      <c r="F469" s="39" t="s">
        <v>4299</v>
      </c>
      <c r="G469" s="29" t="s">
        <v>47</v>
      </c>
      <c r="H469" s="70" t="s">
        <v>4780</v>
      </c>
      <c r="I469" s="148"/>
      <c r="J469" s="147"/>
      <c r="K469" s="148">
        <v>0</v>
      </c>
      <c r="L469" s="148"/>
      <c r="M469" s="147"/>
      <c r="N469" s="29">
        <f t="shared" si="104"/>
        <v>1057842</v>
      </c>
      <c r="O469" s="29" t="str">
        <f t="shared" si="105"/>
        <v/>
      </c>
      <c r="P469" s="29" t="str">
        <f t="shared" si="106"/>
        <v/>
      </c>
      <c r="Q469" s="29" t="str">
        <f t="shared" si="107"/>
        <v/>
      </c>
      <c r="R469" s="29" t="str">
        <f t="shared" si="108"/>
        <v/>
      </c>
      <c r="S469" s="29" t="str">
        <f t="shared" si="109"/>
        <v/>
      </c>
      <c r="T469" s="29" t="str">
        <f t="shared" si="110"/>
        <v/>
      </c>
      <c r="U469" s="40"/>
      <c r="V469" s="40"/>
      <c r="W469" s="38" t="s">
        <v>145</v>
      </c>
      <c r="X469" s="29" t="s">
        <v>158</v>
      </c>
      <c r="Y469" s="146">
        <v>790</v>
      </c>
      <c r="Z469" s="33">
        <v>1011</v>
      </c>
      <c r="AA469" s="34">
        <f t="shared" si="112"/>
        <v>0.28000000000000003</v>
      </c>
      <c r="AB469" s="33">
        <f t="shared" si="111"/>
        <v>1011</v>
      </c>
      <c r="AC469" s="34">
        <f t="shared" si="113"/>
        <v>0.27974748341644734</v>
      </c>
      <c r="AD469" s="145">
        <f t="shared" si="103"/>
        <v>842.5</v>
      </c>
      <c r="AE469" s="105">
        <v>658.33299999999997</v>
      </c>
      <c r="AF469" s="34" t="s">
        <v>93</v>
      </c>
      <c r="AG469" s="34" t="s">
        <v>93</v>
      </c>
      <c r="AH469" s="34" t="s">
        <v>168</v>
      </c>
      <c r="AI469" s="29">
        <v>0.435</v>
      </c>
      <c r="AJ469" s="29">
        <v>8.7799999999999998E-4</v>
      </c>
      <c r="AK469" s="29">
        <v>40</v>
      </c>
      <c r="AL469" s="29">
        <v>0</v>
      </c>
      <c r="AM469" s="29" t="s">
        <v>28</v>
      </c>
      <c r="AN469" s="158" t="s">
        <v>28</v>
      </c>
      <c r="AO469" s="29" t="s">
        <v>28</v>
      </c>
      <c r="AP469" s="29">
        <v>5</v>
      </c>
      <c r="AQ469" s="29">
        <v>477</v>
      </c>
      <c r="AR469" s="29">
        <v>190</v>
      </c>
      <c r="AS469" s="29">
        <v>72</v>
      </c>
      <c r="AT469" s="29">
        <v>0.435</v>
      </c>
      <c r="AU469" s="144">
        <v>8.7779999999999998E-4</v>
      </c>
      <c r="AV469" s="36" t="s">
        <v>28</v>
      </c>
      <c r="AW469" s="102">
        <v>44539</v>
      </c>
      <c r="AX469" s="129" t="s">
        <v>33</v>
      </c>
      <c r="AY469" s="106">
        <v>450</v>
      </c>
      <c r="BD469" t="s">
        <v>108</v>
      </c>
      <c r="BE469">
        <v>0</v>
      </c>
      <c r="BF469" t="s">
        <v>4740</v>
      </c>
      <c r="BH469" t="str">
        <f t="shared" si="99"/>
        <v>AV</v>
      </c>
      <c r="BJ469" t="str">
        <f t="shared" si="100"/>
        <v>OK</v>
      </c>
      <c r="BK469" s="130">
        <v>1011</v>
      </c>
      <c r="BL469" s="130" t="s">
        <v>37</v>
      </c>
      <c r="BM469" s="131">
        <v>827</v>
      </c>
      <c r="BN469" s="131">
        <v>1.2224909310761789</v>
      </c>
      <c r="BO469">
        <v>1011</v>
      </c>
      <c r="BP469">
        <v>0</v>
      </c>
    </row>
    <row r="470" spans="1:68" ht="25.2" x14ac:dyDescent="0.3">
      <c r="A470" s="1"/>
      <c r="B470" s="47">
        <v>390</v>
      </c>
      <c r="C470" s="45">
        <v>1057840</v>
      </c>
      <c r="D470" s="40">
        <v>1015401</v>
      </c>
      <c r="E470" s="40"/>
      <c r="F470" s="31" t="s">
        <v>362</v>
      </c>
      <c r="G470" s="29" t="s">
        <v>47</v>
      </c>
      <c r="H470" s="70" t="s">
        <v>4779</v>
      </c>
      <c r="I470" s="148" t="s">
        <v>32</v>
      </c>
      <c r="J470" s="147" t="s">
        <v>4038</v>
      </c>
      <c r="K470" s="148" t="e">
        <v>#N/A</v>
      </c>
      <c r="L470" s="148" t="s">
        <v>32</v>
      </c>
      <c r="M470" s="147" t="s">
        <v>33</v>
      </c>
      <c r="N470" s="29">
        <f t="shared" si="104"/>
        <v>1015401</v>
      </c>
      <c r="O470" s="29" t="str">
        <f t="shared" si="105"/>
        <v/>
      </c>
      <c r="P470" s="29" t="str">
        <f t="shared" si="106"/>
        <v/>
      </c>
      <c r="Q470" s="29" t="str">
        <f t="shared" si="107"/>
        <v/>
      </c>
      <c r="R470" s="29" t="str">
        <f t="shared" si="108"/>
        <v/>
      </c>
      <c r="S470" s="29" t="str">
        <f t="shared" si="109"/>
        <v/>
      </c>
      <c r="T470" s="29" t="str">
        <f t="shared" si="110"/>
        <v/>
      </c>
      <c r="U470" s="40">
        <v>1121197</v>
      </c>
      <c r="V470" s="40"/>
      <c r="W470" s="38" t="s">
        <v>145</v>
      </c>
      <c r="X470" s="29" t="s">
        <v>158</v>
      </c>
      <c r="Y470" s="146">
        <v>502</v>
      </c>
      <c r="Z470" s="33">
        <v>642</v>
      </c>
      <c r="AA470" s="34">
        <f t="shared" si="112"/>
        <v>0.27900000000000003</v>
      </c>
      <c r="AB470" s="33">
        <f t="shared" si="111"/>
        <v>642</v>
      </c>
      <c r="AC470" s="34">
        <f t="shared" si="113"/>
        <v>0.27888548118365025</v>
      </c>
      <c r="AD470" s="145">
        <f t="shared" si="103"/>
        <v>535</v>
      </c>
      <c r="AE470" s="105">
        <v>418.33300000000003</v>
      </c>
      <c r="AF470" s="34" t="s">
        <v>138</v>
      </c>
      <c r="AG470" s="34" t="s">
        <v>138</v>
      </c>
      <c r="AH470" s="34" t="s">
        <v>138</v>
      </c>
      <c r="AI470" s="29">
        <v>0.21</v>
      </c>
      <c r="AJ470" s="29">
        <v>6.0000000000000002E-5</v>
      </c>
      <c r="AK470" s="29">
        <v>0</v>
      </c>
      <c r="AL470" s="29">
        <v>0</v>
      </c>
      <c r="AM470" s="29" t="s">
        <v>28</v>
      </c>
      <c r="AN470" s="160" t="s">
        <v>27</v>
      </c>
      <c r="AO470" s="29" t="s">
        <v>28</v>
      </c>
      <c r="AP470" s="29">
        <v>5</v>
      </c>
      <c r="AQ470" s="29">
        <v>300</v>
      </c>
      <c r="AR470" s="29">
        <v>80</v>
      </c>
      <c r="AS470" s="29">
        <v>60</v>
      </c>
      <c r="AT470" s="29">
        <v>1.05</v>
      </c>
      <c r="AU470" s="144">
        <v>1.4400000000000001E-3</v>
      </c>
      <c r="AV470" s="36" t="s">
        <v>28</v>
      </c>
      <c r="AW470" s="102" t="s">
        <v>33</v>
      </c>
      <c r="AX470" s="129" t="s">
        <v>33</v>
      </c>
      <c r="AY470" s="106">
        <v>49970</v>
      </c>
      <c r="BD470" t="s">
        <v>4373</v>
      </c>
      <c r="BE470" t="s">
        <v>4368</v>
      </c>
      <c r="BF470" t="s">
        <v>4742</v>
      </c>
      <c r="BH470" t="str">
        <f t="shared" si="99"/>
        <v/>
      </c>
      <c r="BJ470" t="str">
        <f t="shared" si="100"/>
        <v>OK</v>
      </c>
      <c r="BK470" s="130">
        <v>642</v>
      </c>
      <c r="BL470" s="130" t="s">
        <v>37</v>
      </c>
      <c r="BM470" s="131" t="s">
        <v>33</v>
      </c>
      <c r="BN470" s="131" t="e">
        <v>#VALUE!</v>
      </c>
      <c r="BO470" t="e">
        <v>#N/A</v>
      </c>
      <c r="BP470">
        <v>1196</v>
      </c>
    </row>
    <row r="471" spans="1:68" ht="25.2" x14ac:dyDescent="0.3">
      <c r="A471" s="1"/>
      <c r="B471" s="47">
        <v>391</v>
      </c>
      <c r="C471" s="45">
        <v>1057842</v>
      </c>
      <c r="D471" s="40">
        <v>1015403</v>
      </c>
      <c r="E471" s="40"/>
      <c r="F471" s="31" t="s">
        <v>363</v>
      </c>
      <c r="G471" s="29" t="s">
        <v>47</v>
      </c>
      <c r="H471" s="70"/>
      <c r="I471" s="148" t="s">
        <v>32</v>
      </c>
      <c r="J471" s="147" t="s">
        <v>4038</v>
      </c>
      <c r="K471" s="148" t="e">
        <v>#N/A</v>
      </c>
      <c r="L471" s="148" t="s">
        <v>32</v>
      </c>
      <c r="M471" s="147" t="s">
        <v>33</v>
      </c>
      <c r="N471" s="29">
        <f t="shared" si="104"/>
        <v>1015403</v>
      </c>
      <c r="O471" s="29" t="str">
        <f t="shared" si="105"/>
        <v/>
      </c>
      <c r="P471" s="29" t="str">
        <f t="shared" si="106"/>
        <v/>
      </c>
      <c r="Q471" s="29" t="str">
        <f t="shared" si="107"/>
        <v/>
      </c>
      <c r="R471" s="29" t="str">
        <f t="shared" si="108"/>
        <v/>
      </c>
      <c r="S471" s="29" t="str">
        <f t="shared" si="109"/>
        <v/>
      </c>
      <c r="T471" s="29" t="str">
        <f t="shared" si="110"/>
        <v/>
      </c>
      <c r="U471" s="40">
        <v>1121195</v>
      </c>
      <c r="V471" s="40"/>
      <c r="W471" s="38" t="s">
        <v>145</v>
      </c>
      <c r="X471" s="29" t="s">
        <v>158</v>
      </c>
      <c r="Y471" s="146">
        <v>646</v>
      </c>
      <c r="Z471" s="33">
        <v>827</v>
      </c>
      <c r="AA471" s="34">
        <f t="shared" si="112"/>
        <v>0.28000000000000003</v>
      </c>
      <c r="AB471" s="33">
        <f t="shared" si="111"/>
        <v>827</v>
      </c>
      <c r="AC471" s="34">
        <f t="shared" si="113"/>
        <v>0.28018717039453289</v>
      </c>
      <c r="AD471" s="145">
        <f t="shared" si="103"/>
        <v>689.16700000000003</v>
      </c>
      <c r="AE471" s="105">
        <v>538.33299999999997</v>
      </c>
      <c r="AF471" s="34" t="s">
        <v>138</v>
      </c>
      <c r="AG471" s="34" t="s">
        <v>138</v>
      </c>
      <c r="AH471" s="34" t="s">
        <v>138</v>
      </c>
      <c r="AI471" s="29">
        <v>0.36</v>
      </c>
      <c r="AJ471" s="29">
        <v>1.8749999999999999E-3</v>
      </c>
      <c r="AK471" s="29">
        <v>0</v>
      </c>
      <c r="AL471" s="29">
        <v>0</v>
      </c>
      <c r="AM471" s="29" t="s">
        <v>28</v>
      </c>
      <c r="AN471" s="44" t="s">
        <v>27</v>
      </c>
      <c r="AO471" s="29" t="s">
        <v>28</v>
      </c>
      <c r="AP471" s="29">
        <v>5</v>
      </c>
      <c r="AQ471" s="29">
        <v>420</v>
      </c>
      <c r="AR471" s="29">
        <v>235</v>
      </c>
      <c r="AS471" s="29">
        <v>95</v>
      </c>
      <c r="AT471" s="29">
        <v>1.8</v>
      </c>
      <c r="AU471" s="144">
        <v>9.3769999999999999E-3</v>
      </c>
      <c r="AV471" s="36" t="s">
        <v>28</v>
      </c>
      <c r="AW471" s="102" t="s">
        <v>33</v>
      </c>
      <c r="AX471" s="129" t="s">
        <v>33</v>
      </c>
      <c r="AY471" s="106">
        <v>36299</v>
      </c>
      <c r="BD471" t="s">
        <v>4373</v>
      </c>
      <c r="BE471" t="s">
        <v>4346</v>
      </c>
      <c r="BF471" t="s">
        <v>4742</v>
      </c>
      <c r="BH471" t="str">
        <f t="shared" si="99"/>
        <v/>
      </c>
      <c r="BJ471" t="str">
        <f t="shared" si="100"/>
        <v>OK</v>
      </c>
      <c r="BK471" s="130" t="s">
        <v>5302</v>
      </c>
      <c r="BL471" s="130" t="e">
        <v>#VALUE!</v>
      </c>
      <c r="BM471" s="131" t="s">
        <v>33</v>
      </c>
      <c r="BN471" s="131" t="e">
        <v>#VALUE!</v>
      </c>
      <c r="BO471" t="e">
        <v>#N/A</v>
      </c>
      <c r="BP471">
        <v>1470</v>
      </c>
    </row>
    <row r="472" spans="1:68" ht="25.2" x14ac:dyDescent="0.3">
      <c r="A472" s="1"/>
      <c r="B472" s="47">
        <v>392</v>
      </c>
      <c r="C472" s="45">
        <v>1057844</v>
      </c>
      <c r="D472" s="40">
        <v>1015392</v>
      </c>
      <c r="E472" s="40"/>
      <c r="F472" s="31" t="s">
        <v>364</v>
      </c>
      <c r="G472" s="29" t="s">
        <v>31</v>
      </c>
      <c r="H472" s="70" t="s">
        <v>4779</v>
      </c>
      <c r="I472" s="148" t="s">
        <v>32</v>
      </c>
      <c r="J472" s="147" t="s">
        <v>33</v>
      </c>
      <c r="K472" s="148">
        <v>0</v>
      </c>
      <c r="L472" s="148" t="s">
        <v>32</v>
      </c>
      <c r="M472" s="147" t="s">
        <v>33</v>
      </c>
      <c r="N472" s="29">
        <f t="shared" si="104"/>
        <v>1015392</v>
      </c>
      <c r="O472" s="29" t="str">
        <f t="shared" si="105"/>
        <v/>
      </c>
      <c r="P472" s="29" t="str">
        <f t="shared" si="106"/>
        <v/>
      </c>
      <c r="Q472" s="29" t="str">
        <f t="shared" si="107"/>
        <v/>
      </c>
      <c r="R472" s="29" t="str">
        <f t="shared" si="108"/>
        <v/>
      </c>
      <c r="S472" s="29" t="str">
        <f t="shared" si="109"/>
        <v/>
      </c>
      <c r="T472" s="29" t="str">
        <f t="shared" si="110"/>
        <v/>
      </c>
      <c r="U472" s="40" t="s">
        <v>33</v>
      </c>
      <c r="V472" s="40"/>
      <c r="W472" s="38" t="s">
        <v>145</v>
      </c>
      <c r="X472" s="29" t="s">
        <v>158</v>
      </c>
      <c r="Y472" s="146">
        <v>2453</v>
      </c>
      <c r="Z472" s="33">
        <v>3139</v>
      </c>
      <c r="AA472" s="34">
        <f t="shared" si="112"/>
        <v>0.28000000000000003</v>
      </c>
      <c r="AB472" s="33">
        <f t="shared" si="111"/>
        <v>3139</v>
      </c>
      <c r="AC472" s="34">
        <f t="shared" si="113"/>
        <v>0.27965719043502812</v>
      </c>
      <c r="AD472" s="145">
        <f t="shared" si="103"/>
        <v>2615.8330000000001</v>
      </c>
      <c r="AE472" s="105">
        <v>2044.1669999999999</v>
      </c>
      <c r="AF472" s="34" t="s">
        <v>36</v>
      </c>
      <c r="AG472" s="34" t="s">
        <v>36</v>
      </c>
      <c r="AH472" s="34" t="s">
        <v>36</v>
      </c>
      <c r="AI472" s="29">
        <v>2.1549999999999998</v>
      </c>
      <c r="AJ472" s="29">
        <v>2.9999999999999997E-4</v>
      </c>
      <c r="AK472" s="29">
        <v>80</v>
      </c>
      <c r="AL472" s="29">
        <v>0</v>
      </c>
      <c r="AM472" s="29" t="s">
        <v>28</v>
      </c>
      <c r="AN472" s="158" t="s">
        <v>28</v>
      </c>
      <c r="AO472" s="29" t="s">
        <v>28</v>
      </c>
      <c r="AP472" s="29">
        <v>10</v>
      </c>
      <c r="AQ472" s="29">
        <v>2000</v>
      </c>
      <c r="AR472" s="29">
        <v>50</v>
      </c>
      <c r="AS472" s="29">
        <v>30</v>
      </c>
      <c r="AT472" s="29">
        <v>21.55</v>
      </c>
      <c r="AU472" s="144">
        <v>3.0000000000000001E-3</v>
      </c>
      <c r="AV472" s="36" t="s">
        <v>28</v>
      </c>
      <c r="AW472" s="102" t="s">
        <v>33</v>
      </c>
      <c r="AX472" s="129" t="s">
        <v>33</v>
      </c>
      <c r="AY472" s="106">
        <v>989</v>
      </c>
      <c r="BD472" t="s">
        <v>4373</v>
      </c>
      <c r="BE472" t="s">
        <v>4368</v>
      </c>
      <c r="BF472" t="s">
        <v>4742</v>
      </c>
      <c r="BH472" t="str">
        <f t="shared" si="99"/>
        <v>AV</v>
      </c>
      <c r="BJ472" t="str">
        <f t="shared" si="100"/>
        <v>OK</v>
      </c>
      <c r="BK472" s="130">
        <v>3139</v>
      </c>
      <c r="BL472" s="130" t="s">
        <v>37</v>
      </c>
      <c r="BM472" s="131" t="s">
        <v>33</v>
      </c>
      <c r="BN472" s="131" t="e">
        <v>#VALUE!</v>
      </c>
      <c r="BO472">
        <v>3139</v>
      </c>
      <c r="BP472">
        <v>0</v>
      </c>
    </row>
    <row r="473" spans="1:68" ht="25.2" x14ac:dyDescent="0.3">
      <c r="A473" s="1"/>
      <c r="B473" s="47">
        <v>393</v>
      </c>
      <c r="C473" s="45">
        <v>1057847</v>
      </c>
      <c r="D473" s="40"/>
      <c r="E473" s="40"/>
      <c r="F473" s="31" t="s">
        <v>365</v>
      </c>
      <c r="G473" s="29" t="s">
        <v>31</v>
      </c>
      <c r="H473" s="37"/>
      <c r="I473" s="148" t="s">
        <v>32</v>
      </c>
      <c r="J473" s="147" t="s">
        <v>33</v>
      </c>
      <c r="K473" s="148">
        <v>0</v>
      </c>
      <c r="L473" s="148" t="s">
        <v>32</v>
      </c>
      <c r="M473" s="147" t="s">
        <v>33</v>
      </c>
      <c r="N473" s="29" t="str">
        <f t="shared" si="104"/>
        <v/>
      </c>
      <c r="O473" s="29" t="str">
        <f t="shared" si="105"/>
        <v/>
      </c>
      <c r="P473" s="29" t="str">
        <f t="shared" si="106"/>
        <v/>
      </c>
      <c r="Q473" s="29" t="str">
        <f t="shared" si="107"/>
        <v/>
      </c>
      <c r="R473" s="29" t="str">
        <f t="shared" si="108"/>
        <v/>
      </c>
      <c r="S473" s="29" t="str">
        <f t="shared" si="109"/>
        <v/>
      </c>
      <c r="T473" s="29" t="str">
        <f t="shared" si="110"/>
        <v/>
      </c>
      <c r="U473" s="40" t="s">
        <v>33</v>
      </c>
      <c r="V473" s="40"/>
      <c r="W473" s="38" t="s">
        <v>145</v>
      </c>
      <c r="X473" s="29" t="s">
        <v>366</v>
      </c>
      <c r="Y473" s="146">
        <v>1650</v>
      </c>
      <c r="Z473" s="33">
        <v>2112</v>
      </c>
      <c r="AA473" s="34">
        <f t="shared" si="112"/>
        <v>0.28000000000000003</v>
      </c>
      <c r="AB473" s="33">
        <f t="shared" si="111"/>
        <v>2112</v>
      </c>
      <c r="AC473" s="34">
        <f t="shared" si="113"/>
        <v>0.28000000000000003</v>
      </c>
      <c r="AD473" s="145">
        <f t="shared" si="103"/>
        <v>1760</v>
      </c>
      <c r="AE473" s="105">
        <v>1375</v>
      </c>
      <c r="AF473" s="34" t="s">
        <v>36</v>
      </c>
      <c r="AG473" s="34" t="s">
        <v>36</v>
      </c>
      <c r="AH473" s="34" t="s">
        <v>36</v>
      </c>
      <c r="AI473" s="29">
        <v>6.0000000000000001E-3</v>
      </c>
      <c r="AJ473" s="29">
        <v>6.9999999999999999E-6</v>
      </c>
      <c r="AK473" s="29">
        <v>0</v>
      </c>
      <c r="AL473" s="29">
        <v>0</v>
      </c>
      <c r="AM473" s="29" t="s">
        <v>28</v>
      </c>
      <c r="AN473" s="44" t="s">
        <v>27</v>
      </c>
      <c r="AO473" s="29" t="s">
        <v>28</v>
      </c>
      <c r="AP473" s="29">
        <v>10</v>
      </c>
      <c r="AQ473" s="29">
        <v>65</v>
      </c>
      <c r="AR473" s="29">
        <v>50</v>
      </c>
      <c r="AS473" s="29">
        <v>15</v>
      </c>
      <c r="AT473" s="29">
        <v>0.06</v>
      </c>
      <c r="AU473" s="144">
        <v>4.8999999999999998E-5</v>
      </c>
      <c r="AV473" s="36" t="s">
        <v>28</v>
      </c>
      <c r="AW473" s="102" t="s">
        <v>33</v>
      </c>
      <c r="AX473" s="129" t="s">
        <v>33</v>
      </c>
      <c r="AY473" s="106">
        <v>200</v>
      </c>
      <c r="BD473" t="s">
        <v>4374</v>
      </c>
      <c r="BE473" t="s">
        <v>4368</v>
      </c>
      <c r="BF473" t="s">
        <v>4740</v>
      </c>
      <c r="BH473" t="str">
        <f t="shared" si="99"/>
        <v/>
      </c>
      <c r="BJ473" t="str">
        <f t="shared" si="100"/>
        <v>OK</v>
      </c>
      <c r="BK473" s="130" t="s">
        <v>5302</v>
      </c>
      <c r="BL473" s="130" t="e">
        <v>#VALUE!</v>
      </c>
      <c r="BM473" s="131" t="s">
        <v>33</v>
      </c>
      <c r="BN473" s="131" t="e">
        <v>#VALUE!</v>
      </c>
      <c r="BO473" t="e">
        <v>#N/A</v>
      </c>
      <c r="BP473">
        <v>0</v>
      </c>
    </row>
    <row r="474" spans="1:68" ht="25.2" x14ac:dyDescent="0.3">
      <c r="A474" s="1"/>
      <c r="B474" s="47">
        <v>394</v>
      </c>
      <c r="C474" s="45">
        <v>1047935</v>
      </c>
      <c r="D474" s="40">
        <v>1008823</v>
      </c>
      <c r="E474" s="40"/>
      <c r="F474" s="31" t="s">
        <v>367</v>
      </c>
      <c r="G474" s="29" t="s">
        <v>47</v>
      </c>
      <c r="H474" s="70" t="s">
        <v>4779</v>
      </c>
      <c r="I474" s="148" t="s">
        <v>32</v>
      </c>
      <c r="J474" s="147" t="s">
        <v>33</v>
      </c>
      <c r="K474" s="148">
        <v>0</v>
      </c>
      <c r="L474" s="148" t="s">
        <v>32</v>
      </c>
      <c r="M474" s="147" t="s">
        <v>33</v>
      </c>
      <c r="N474" s="29">
        <f t="shared" si="104"/>
        <v>1008823</v>
      </c>
      <c r="O474" s="29" t="str">
        <f t="shared" si="105"/>
        <v/>
      </c>
      <c r="P474" s="29" t="str">
        <f t="shared" si="106"/>
        <v/>
      </c>
      <c r="Q474" s="29" t="str">
        <f t="shared" si="107"/>
        <v/>
      </c>
      <c r="R474" s="29" t="str">
        <f t="shared" si="108"/>
        <v/>
      </c>
      <c r="S474" s="29" t="str">
        <f t="shared" si="109"/>
        <v/>
      </c>
      <c r="T474" s="29" t="str">
        <f t="shared" si="110"/>
        <v/>
      </c>
      <c r="U474" s="46" t="s">
        <v>33</v>
      </c>
      <c r="V474" s="46"/>
      <c r="W474" s="38" t="s">
        <v>157</v>
      </c>
      <c r="X474" s="29" t="s">
        <v>158</v>
      </c>
      <c r="Y474" s="146">
        <v>1404</v>
      </c>
      <c r="Z474" s="33">
        <v>1797</v>
      </c>
      <c r="AA474" s="34">
        <f t="shared" si="112"/>
        <v>0.28000000000000003</v>
      </c>
      <c r="AB474" s="33">
        <f t="shared" si="111"/>
        <v>1797</v>
      </c>
      <c r="AC474" s="34">
        <f t="shared" si="113"/>
        <v>0.27991452991452992</v>
      </c>
      <c r="AD474" s="145">
        <f t="shared" si="103"/>
        <v>1497.5</v>
      </c>
      <c r="AE474" s="105">
        <v>1170</v>
      </c>
      <c r="AF474" s="34" t="s">
        <v>36</v>
      </c>
      <c r="AG474" s="34" t="s">
        <v>36</v>
      </c>
      <c r="AH474" s="34" t="s">
        <v>36</v>
      </c>
      <c r="AI474" s="29">
        <v>9.1999999999999998E-2</v>
      </c>
      <c r="AJ474" s="29">
        <v>7.7999999999999999E-5</v>
      </c>
      <c r="AK474" s="29">
        <v>38</v>
      </c>
      <c r="AL474" s="29">
        <v>0</v>
      </c>
      <c r="AM474" s="29" t="s">
        <v>28</v>
      </c>
      <c r="AN474" s="158" t="s">
        <v>28</v>
      </c>
      <c r="AO474" s="29" t="s">
        <v>28</v>
      </c>
      <c r="AP474" s="29">
        <v>40</v>
      </c>
      <c r="AQ474" s="29">
        <v>250</v>
      </c>
      <c r="AR474" s="29">
        <v>135</v>
      </c>
      <c r="AS474" s="29">
        <v>140</v>
      </c>
      <c r="AT474" s="29">
        <v>3.68</v>
      </c>
      <c r="AU474" s="144">
        <v>4.725E-3</v>
      </c>
      <c r="AV474" s="36" t="s">
        <v>28</v>
      </c>
      <c r="AW474" s="102" t="s">
        <v>33</v>
      </c>
      <c r="AX474" s="129" t="s">
        <v>33</v>
      </c>
      <c r="AY474" s="106">
        <v>3339</v>
      </c>
      <c r="BD474" t="s">
        <v>29</v>
      </c>
      <c r="BE474" t="s">
        <v>4369</v>
      </c>
      <c r="BF474" t="s">
        <v>4739</v>
      </c>
      <c r="BH474" t="str">
        <f t="shared" si="99"/>
        <v>AV</v>
      </c>
      <c r="BJ474" t="str">
        <f t="shared" si="100"/>
        <v>OK</v>
      </c>
      <c r="BK474" s="130">
        <v>1797</v>
      </c>
      <c r="BL474" s="130" t="s">
        <v>37</v>
      </c>
      <c r="BM474" s="131" t="s">
        <v>33</v>
      </c>
      <c r="BN474" s="131" t="e">
        <v>#VALUE!</v>
      </c>
      <c r="BO474">
        <v>1797</v>
      </c>
      <c r="BP474">
        <v>120</v>
      </c>
    </row>
    <row r="475" spans="1:68" ht="25.2" x14ac:dyDescent="0.3">
      <c r="A475" s="1"/>
      <c r="B475" s="47">
        <v>395</v>
      </c>
      <c r="C475" s="45">
        <v>1047932</v>
      </c>
      <c r="D475" s="40">
        <v>1023173</v>
      </c>
      <c r="E475" s="40"/>
      <c r="F475" s="31" t="s">
        <v>368</v>
      </c>
      <c r="G475" s="29" t="s">
        <v>31</v>
      </c>
      <c r="H475" s="70"/>
      <c r="I475" s="148" t="s">
        <v>3799</v>
      </c>
      <c r="J475" s="147" t="s">
        <v>33</v>
      </c>
      <c r="K475" s="147">
        <v>45016</v>
      </c>
      <c r="L475" s="148" t="s">
        <v>32</v>
      </c>
      <c r="M475" s="147" t="s">
        <v>33</v>
      </c>
      <c r="N475" s="29">
        <f t="shared" si="104"/>
        <v>1023173</v>
      </c>
      <c r="O475" s="29" t="str">
        <f t="shared" si="105"/>
        <v/>
      </c>
      <c r="P475" s="29" t="str">
        <f t="shared" si="106"/>
        <v/>
      </c>
      <c r="Q475" s="29" t="str">
        <f t="shared" si="107"/>
        <v/>
      </c>
      <c r="R475" s="29" t="str">
        <f t="shared" si="108"/>
        <v/>
      </c>
      <c r="S475" s="29" t="str">
        <f t="shared" si="109"/>
        <v/>
      </c>
      <c r="T475" s="29" t="str">
        <f t="shared" si="110"/>
        <v/>
      </c>
      <c r="U475" s="46" t="s">
        <v>33</v>
      </c>
      <c r="V475" s="46"/>
      <c r="W475" s="38" t="s">
        <v>157</v>
      </c>
      <c r="X475" s="29" t="s">
        <v>158</v>
      </c>
      <c r="Y475" s="146">
        <v>1760</v>
      </c>
      <c r="Z475" s="33">
        <v>2253</v>
      </c>
      <c r="AA475" s="34">
        <f t="shared" si="112"/>
        <v>0.28000000000000003</v>
      </c>
      <c r="AB475" s="33">
        <f t="shared" si="111"/>
        <v>2253</v>
      </c>
      <c r="AC475" s="34">
        <f t="shared" si="113"/>
        <v>0.28011334542878519</v>
      </c>
      <c r="AD475" s="145">
        <f t="shared" si="103"/>
        <v>1877.5</v>
      </c>
      <c r="AE475" s="105">
        <v>1466.6669999999999</v>
      </c>
      <c r="AF475" s="34" t="s">
        <v>36</v>
      </c>
      <c r="AG475" s="34" t="s">
        <v>36</v>
      </c>
      <c r="AH475" s="34" t="s">
        <v>36</v>
      </c>
      <c r="AI475" s="29">
        <v>0.16500000000000001</v>
      </c>
      <c r="AJ475" s="29">
        <v>1.5799999999999999E-4</v>
      </c>
      <c r="AK475" s="29">
        <v>0</v>
      </c>
      <c r="AL475" s="29">
        <v>0</v>
      </c>
      <c r="AM475" s="29" t="s">
        <v>28</v>
      </c>
      <c r="AN475" s="44" t="s">
        <v>27</v>
      </c>
      <c r="AO475" s="29" t="s">
        <v>28</v>
      </c>
      <c r="AP475" s="29">
        <v>25</v>
      </c>
      <c r="AQ475" s="29">
        <v>277</v>
      </c>
      <c r="AR475" s="29">
        <v>179</v>
      </c>
      <c r="AS475" s="29">
        <v>95</v>
      </c>
      <c r="AT475" s="29">
        <v>4.125</v>
      </c>
      <c r="AU475" s="144">
        <v>4.7099999999999998E-3</v>
      </c>
      <c r="AV475" s="36" t="s">
        <v>28</v>
      </c>
      <c r="AW475" s="102" t="s">
        <v>33</v>
      </c>
      <c r="AX475" s="129" t="s">
        <v>33</v>
      </c>
      <c r="AY475" s="106">
        <v>325</v>
      </c>
      <c r="BD475" t="s">
        <v>108</v>
      </c>
      <c r="BE475" t="s">
        <v>4368</v>
      </c>
      <c r="BF475" t="s">
        <v>4740</v>
      </c>
      <c r="BH475" t="str">
        <f t="shared" si="99"/>
        <v/>
      </c>
      <c r="BJ475" t="str">
        <f t="shared" si="100"/>
        <v>OK</v>
      </c>
      <c r="BK475" s="130" t="s">
        <v>5302</v>
      </c>
      <c r="BL475" s="130" t="e">
        <v>#VALUE!</v>
      </c>
      <c r="BM475" s="131" t="s">
        <v>33</v>
      </c>
      <c r="BN475" s="131" t="e">
        <v>#VALUE!</v>
      </c>
      <c r="BO475" t="e">
        <v>#N/A</v>
      </c>
      <c r="BP475">
        <v>13</v>
      </c>
    </row>
    <row r="476" spans="1:68" ht="25.2" x14ac:dyDescent="0.3">
      <c r="A476" s="1"/>
      <c r="B476" s="47">
        <v>396</v>
      </c>
      <c r="C476" s="45">
        <v>1023037</v>
      </c>
      <c r="D476" s="40" t="s">
        <v>33</v>
      </c>
      <c r="E476" s="40"/>
      <c r="F476" s="31" t="s">
        <v>369</v>
      </c>
      <c r="G476" s="29" t="s">
        <v>47</v>
      </c>
      <c r="H476" s="37"/>
      <c r="I476" s="148" t="s">
        <v>3800</v>
      </c>
      <c r="J476" s="147" t="s">
        <v>4034</v>
      </c>
      <c r="K476" s="148">
        <v>0</v>
      </c>
      <c r="L476" s="148" t="s">
        <v>32</v>
      </c>
      <c r="M476" s="147" t="s">
        <v>33</v>
      </c>
      <c r="N476" s="29" t="str">
        <f t="shared" si="104"/>
        <v/>
      </c>
      <c r="O476" s="29" t="str">
        <f t="shared" si="105"/>
        <v/>
      </c>
      <c r="P476" s="29" t="str">
        <f t="shared" si="106"/>
        <v/>
      </c>
      <c r="Q476" s="29" t="str">
        <f t="shared" si="107"/>
        <v/>
      </c>
      <c r="R476" s="29" t="str">
        <f t="shared" si="108"/>
        <v/>
      </c>
      <c r="S476" s="29" t="str">
        <f t="shared" si="109"/>
        <v/>
      </c>
      <c r="T476" s="29" t="str">
        <f t="shared" si="110"/>
        <v/>
      </c>
      <c r="U476" s="46" t="s">
        <v>33</v>
      </c>
      <c r="V476" s="46"/>
      <c r="W476" s="38" t="s">
        <v>157</v>
      </c>
      <c r="X476" s="29" t="s">
        <v>158</v>
      </c>
      <c r="Y476" s="146">
        <v>6576</v>
      </c>
      <c r="Z476" s="33">
        <v>8418</v>
      </c>
      <c r="AA476" s="34">
        <f t="shared" si="112"/>
        <v>0.28000000000000003</v>
      </c>
      <c r="AB476" s="33">
        <f t="shared" si="111"/>
        <v>8418</v>
      </c>
      <c r="AC476" s="34">
        <f t="shared" si="113"/>
        <v>0.2801094890510949</v>
      </c>
      <c r="AD476" s="145">
        <f t="shared" si="103"/>
        <v>7015</v>
      </c>
      <c r="AE476" s="105">
        <v>5480</v>
      </c>
      <c r="AF476" s="34" t="s">
        <v>138</v>
      </c>
      <c r="AG476" s="34" t="s">
        <v>138</v>
      </c>
      <c r="AH476" s="34" t="s">
        <v>138</v>
      </c>
      <c r="AI476" s="29">
        <v>0.36599999999999999</v>
      </c>
      <c r="AJ476" s="29">
        <v>3.5599999999999998E-4</v>
      </c>
      <c r="AK476" s="29">
        <v>0</v>
      </c>
      <c r="AL476" s="29">
        <v>0</v>
      </c>
      <c r="AM476" s="29" t="s">
        <v>28</v>
      </c>
      <c r="AN476" s="44" t="s">
        <v>27</v>
      </c>
      <c r="AO476" s="29" t="s">
        <v>28</v>
      </c>
      <c r="AP476" s="29">
        <v>25</v>
      </c>
      <c r="AQ476" s="29">
        <v>270</v>
      </c>
      <c r="AR476" s="29">
        <v>165</v>
      </c>
      <c r="AS476" s="29">
        <v>150</v>
      </c>
      <c r="AT476" s="29">
        <v>9.15</v>
      </c>
      <c r="AU476" s="144">
        <v>6.6829999999999997E-3</v>
      </c>
      <c r="AV476" s="36" t="s">
        <v>28</v>
      </c>
      <c r="AW476" s="102" t="s">
        <v>33</v>
      </c>
      <c r="AX476" s="129" t="s">
        <v>33</v>
      </c>
      <c r="AY476" s="106">
        <v>3475</v>
      </c>
      <c r="BD476" t="s">
        <v>29</v>
      </c>
      <c r="BE476" t="s">
        <v>4369</v>
      </c>
      <c r="BF476" t="s">
        <v>4739</v>
      </c>
      <c r="BH476" t="str">
        <f t="shared" si="99"/>
        <v/>
      </c>
      <c r="BJ476" t="str">
        <f t="shared" si="100"/>
        <v>OK</v>
      </c>
      <c r="BK476" s="130" t="s">
        <v>5302</v>
      </c>
      <c r="BL476" s="130" t="e">
        <v>#VALUE!</v>
      </c>
      <c r="BM476" s="131" t="s">
        <v>33</v>
      </c>
      <c r="BN476" s="131" t="e">
        <v>#VALUE!</v>
      </c>
      <c r="BO476" t="e">
        <v>#N/A</v>
      </c>
      <c r="BP476">
        <v>50</v>
      </c>
    </row>
    <row r="477" spans="1:68" ht="25.2" x14ac:dyDescent="0.3">
      <c r="A477" s="1"/>
      <c r="B477" s="47">
        <v>397</v>
      </c>
      <c r="C477" s="45">
        <v>1008845</v>
      </c>
      <c r="D477" s="40" t="s">
        <v>33</v>
      </c>
      <c r="E477" s="40"/>
      <c r="F477" s="31" t="s">
        <v>370</v>
      </c>
      <c r="G477" s="29" t="s">
        <v>39</v>
      </c>
      <c r="H477" s="70" t="s">
        <v>4779</v>
      </c>
      <c r="I477" s="148" t="s">
        <v>32</v>
      </c>
      <c r="J477" s="147" t="s">
        <v>33</v>
      </c>
      <c r="K477" s="148">
        <v>0</v>
      </c>
      <c r="L477" s="148" t="s">
        <v>32</v>
      </c>
      <c r="M477" s="147" t="s">
        <v>33</v>
      </c>
      <c r="N477" s="29" t="str">
        <f t="shared" si="104"/>
        <v/>
      </c>
      <c r="O477" s="29" t="str">
        <f t="shared" si="105"/>
        <v/>
      </c>
      <c r="P477" s="29" t="str">
        <f t="shared" si="106"/>
        <v/>
      </c>
      <c r="Q477" s="29" t="str">
        <f t="shared" si="107"/>
        <v/>
      </c>
      <c r="R477" s="29" t="str">
        <f t="shared" si="108"/>
        <v/>
      </c>
      <c r="S477" s="29" t="str">
        <f t="shared" si="109"/>
        <v/>
      </c>
      <c r="T477" s="29" t="str">
        <f t="shared" si="110"/>
        <v/>
      </c>
      <c r="U477" s="40" t="s">
        <v>33</v>
      </c>
      <c r="V477" s="40"/>
      <c r="W477" s="38" t="s">
        <v>157</v>
      </c>
      <c r="X477" s="29" t="s">
        <v>158</v>
      </c>
      <c r="Y477" s="146">
        <v>413.65</v>
      </c>
      <c r="Z477" s="33">
        <v>529</v>
      </c>
      <c r="AA477" s="34">
        <f t="shared" si="112"/>
        <v>0.27900000000000003</v>
      </c>
      <c r="AB477" s="33">
        <f t="shared" si="111"/>
        <v>529</v>
      </c>
      <c r="AC477" s="34">
        <f t="shared" si="113"/>
        <v>0.2788592083734639</v>
      </c>
      <c r="AD477" s="145">
        <f t="shared" si="103"/>
        <v>440.83300000000003</v>
      </c>
      <c r="AE477" s="105">
        <v>344.70800000000003</v>
      </c>
      <c r="AF477" s="34" t="s">
        <v>36</v>
      </c>
      <c r="AG477" s="34" t="s">
        <v>36</v>
      </c>
      <c r="AH477" s="34" t="s">
        <v>36</v>
      </c>
      <c r="AI477" s="29">
        <v>0.03</v>
      </c>
      <c r="AJ477" s="29">
        <v>2.42E-4</v>
      </c>
      <c r="AK477" s="29">
        <v>18</v>
      </c>
      <c r="AL477" s="29">
        <v>0</v>
      </c>
      <c r="AM477" s="29" t="s">
        <v>28</v>
      </c>
      <c r="AN477" s="158" t="s">
        <v>28</v>
      </c>
      <c r="AO477" s="29" t="s">
        <v>28</v>
      </c>
      <c r="AP477" s="29">
        <v>10</v>
      </c>
      <c r="AQ477" s="29">
        <v>510</v>
      </c>
      <c r="AR477" s="29">
        <v>360</v>
      </c>
      <c r="AS477" s="29">
        <v>480</v>
      </c>
      <c r="AT477" s="29">
        <v>0.3</v>
      </c>
      <c r="AU477" s="144">
        <v>8.8127999999999998E-2</v>
      </c>
      <c r="AV477" s="36" t="s">
        <v>28</v>
      </c>
      <c r="AW477" s="102" t="s">
        <v>33</v>
      </c>
      <c r="AX477" s="129" t="s">
        <v>33</v>
      </c>
      <c r="AY477" s="106">
        <v>2240</v>
      </c>
      <c r="BD477" t="s">
        <v>4375</v>
      </c>
      <c r="BE477" t="s">
        <v>4376</v>
      </c>
      <c r="BF477" t="s">
        <v>4750</v>
      </c>
      <c r="BH477" t="str">
        <f t="shared" si="99"/>
        <v>AV</v>
      </c>
      <c r="BJ477" t="str">
        <f t="shared" si="100"/>
        <v>OK</v>
      </c>
      <c r="BK477" s="130">
        <v>529</v>
      </c>
      <c r="BL477" s="130" t="s">
        <v>37</v>
      </c>
      <c r="BM477" s="131" t="s">
        <v>33</v>
      </c>
      <c r="BN477" s="131" t="e">
        <v>#VALUE!</v>
      </c>
      <c r="BO477">
        <v>529</v>
      </c>
      <c r="BP477">
        <v>20</v>
      </c>
    </row>
    <row r="478" spans="1:68" ht="25.2" x14ac:dyDescent="0.3">
      <c r="A478" s="1"/>
      <c r="B478" s="47">
        <v>398</v>
      </c>
      <c r="C478" s="45">
        <v>1038470</v>
      </c>
      <c r="D478" s="40">
        <v>1008846</v>
      </c>
      <c r="E478" s="40"/>
      <c r="F478" s="31" t="s">
        <v>371</v>
      </c>
      <c r="G478" s="29" t="s">
        <v>31</v>
      </c>
      <c r="H478" s="70"/>
      <c r="I478" s="148" t="s">
        <v>32</v>
      </c>
      <c r="J478" s="147" t="s">
        <v>33</v>
      </c>
      <c r="K478" s="148">
        <v>0</v>
      </c>
      <c r="L478" s="148" t="s">
        <v>32</v>
      </c>
      <c r="M478" s="147" t="s">
        <v>33</v>
      </c>
      <c r="N478" s="29">
        <f t="shared" si="104"/>
        <v>1008846</v>
      </c>
      <c r="O478" s="29" t="str">
        <f t="shared" si="105"/>
        <v/>
      </c>
      <c r="P478" s="29" t="str">
        <f t="shared" si="106"/>
        <v/>
      </c>
      <c r="Q478" s="29" t="str">
        <f t="shared" si="107"/>
        <v/>
      </c>
      <c r="R478" s="29" t="str">
        <f t="shared" si="108"/>
        <v/>
      </c>
      <c r="S478" s="29" t="str">
        <f t="shared" si="109"/>
        <v/>
      </c>
      <c r="T478" s="29" t="str">
        <f t="shared" si="110"/>
        <v/>
      </c>
      <c r="U478" s="40" t="s">
        <v>33</v>
      </c>
      <c r="V478" s="40"/>
      <c r="W478" s="38" t="s">
        <v>157</v>
      </c>
      <c r="X478" s="29" t="s">
        <v>158</v>
      </c>
      <c r="Y478" s="146">
        <v>505</v>
      </c>
      <c r="Z478" s="33">
        <v>647</v>
      </c>
      <c r="AA478" s="34">
        <f t="shared" si="112"/>
        <v>0.28100000000000003</v>
      </c>
      <c r="AB478" s="33">
        <f t="shared" si="111"/>
        <v>647</v>
      </c>
      <c r="AC478" s="34">
        <f t="shared" si="113"/>
        <v>0.28118992569499063</v>
      </c>
      <c r="AD478" s="145">
        <f t="shared" si="103"/>
        <v>539.16700000000003</v>
      </c>
      <c r="AE478" s="105">
        <v>420.83300000000003</v>
      </c>
      <c r="AF478" s="34" t="s">
        <v>36</v>
      </c>
      <c r="AG478" s="34" t="s">
        <v>36</v>
      </c>
      <c r="AH478" s="34" t="s">
        <v>36</v>
      </c>
      <c r="AI478" s="29">
        <v>5.6000000000000001E-2</v>
      </c>
      <c r="AJ478" s="29">
        <v>4.28E-4</v>
      </c>
      <c r="AK478" s="29">
        <v>8</v>
      </c>
      <c r="AL478" s="29">
        <v>0</v>
      </c>
      <c r="AM478" s="29" t="s">
        <v>28</v>
      </c>
      <c r="AN478" s="160" t="s">
        <v>27</v>
      </c>
      <c r="AO478" s="29" t="s">
        <v>28</v>
      </c>
      <c r="AP478" s="29">
        <v>10</v>
      </c>
      <c r="AQ478" s="29">
        <v>270</v>
      </c>
      <c r="AR478" s="29">
        <v>380</v>
      </c>
      <c r="AS478" s="29">
        <v>115</v>
      </c>
      <c r="AT478" s="29">
        <v>0.56000000000000005</v>
      </c>
      <c r="AU478" s="144">
        <v>1.1799E-2</v>
      </c>
      <c r="AV478" s="36" t="s">
        <v>28</v>
      </c>
      <c r="AW478" s="102" t="s">
        <v>33</v>
      </c>
      <c r="AX478" s="129" t="s">
        <v>33</v>
      </c>
      <c r="AY478" s="106">
        <v>310</v>
      </c>
      <c r="BD478" t="s">
        <v>4375</v>
      </c>
      <c r="BE478" t="s">
        <v>4370</v>
      </c>
      <c r="BF478" t="s">
        <v>4750</v>
      </c>
      <c r="BH478" t="str">
        <f t="shared" si="99"/>
        <v>AV</v>
      </c>
      <c r="BJ478" t="str">
        <f t="shared" si="100"/>
        <v>OK</v>
      </c>
      <c r="BK478" s="130" t="s">
        <v>5302</v>
      </c>
      <c r="BL478" s="130" t="e">
        <v>#VALUE!</v>
      </c>
      <c r="BM478" s="131" t="s">
        <v>33</v>
      </c>
      <c r="BN478" s="131" t="e">
        <v>#VALUE!</v>
      </c>
      <c r="BO478" t="e">
        <v>#N/A</v>
      </c>
      <c r="BP478">
        <v>0</v>
      </c>
    </row>
    <row r="479" spans="1:68" ht="25.2" x14ac:dyDescent="0.3">
      <c r="A479" s="1"/>
      <c r="B479" s="47">
        <v>399</v>
      </c>
      <c r="C479" s="45">
        <v>1048622</v>
      </c>
      <c r="D479" s="43" t="s">
        <v>33</v>
      </c>
      <c r="E479" s="43"/>
      <c r="F479" s="31" t="s">
        <v>373</v>
      </c>
      <c r="G479" s="29" t="s">
        <v>31</v>
      </c>
      <c r="H479" s="70" t="s">
        <v>69</v>
      </c>
      <c r="I479" s="148" t="s">
        <v>32</v>
      </c>
      <c r="J479" s="147" t="s">
        <v>33</v>
      </c>
      <c r="K479" s="148">
        <v>0</v>
      </c>
      <c r="L479" s="148" t="s">
        <v>32</v>
      </c>
      <c r="M479" s="147">
        <v>42465</v>
      </c>
      <c r="N479" s="29" t="str">
        <f t="shared" si="104"/>
        <v/>
      </c>
      <c r="O479" s="29" t="str">
        <f t="shared" si="105"/>
        <v/>
      </c>
      <c r="P479" s="29" t="str">
        <f t="shared" si="106"/>
        <v/>
      </c>
      <c r="Q479" s="29" t="str">
        <f t="shared" si="107"/>
        <v/>
      </c>
      <c r="R479" s="29" t="str">
        <f t="shared" si="108"/>
        <v/>
      </c>
      <c r="S479" s="29" t="str">
        <f t="shared" si="109"/>
        <v/>
      </c>
      <c r="T479" s="29" t="str">
        <f t="shared" si="110"/>
        <v/>
      </c>
      <c r="U479" s="40" t="s">
        <v>33</v>
      </c>
      <c r="V479" s="40"/>
      <c r="W479" s="38" t="s">
        <v>157</v>
      </c>
      <c r="X479" s="29" t="s">
        <v>158</v>
      </c>
      <c r="Y479" s="146">
        <v>505</v>
      </c>
      <c r="Z479" s="33">
        <v>556</v>
      </c>
      <c r="AA479" s="34">
        <f t="shared" si="112"/>
        <v>0.10100000000000001</v>
      </c>
      <c r="AB479" s="33">
        <f t="shared" si="111"/>
        <v>556</v>
      </c>
      <c r="AC479" s="34">
        <f t="shared" si="113"/>
        <v>0.10099017900212197</v>
      </c>
      <c r="AD479" s="145">
        <f t="shared" si="103"/>
        <v>463.33300000000003</v>
      </c>
      <c r="AE479" s="105">
        <v>420.83300000000003</v>
      </c>
      <c r="AF479" s="34" t="s">
        <v>36</v>
      </c>
      <c r="AG479" s="34" t="s">
        <v>36</v>
      </c>
      <c r="AH479" s="34" t="s">
        <v>36</v>
      </c>
      <c r="AI479" s="29">
        <v>5.8999999999999997E-2</v>
      </c>
      <c r="AJ479" s="29">
        <v>4.9100000000000001E-4</v>
      </c>
      <c r="AK479" s="29">
        <v>0</v>
      </c>
      <c r="AL479" s="29">
        <v>0</v>
      </c>
      <c r="AM479" s="29" t="s">
        <v>27</v>
      </c>
      <c r="AN479" s="44" t="s">
        <v>27</v>
      </c>
      <c r="AO479" s="29" t="s">
        <v>27</v>
      </c>
      <c r="AP479" s="29">
        <v>10</v>
      </c>
      <c r="AQ479" s="29">
        <v>595</v>
      </c>
      <c r="AR479" s="29">
        <v>395</v>
      </c>
      <c r="AS479" s="29">
        <v>255</v>
      </c>
      <c r="AT479" s="29">
        <v>0.59</v>
      </c>
      <c r="AU479" s="144">
        <v>5.9930999999999998E-2</v>
      </c>
      <c r="AV479" s="36" t="s">
        <v>28</v>
      </c>
      <c r="AW479" s="102" t="s">
        <v>33</v>
      </c>
      <c r="AX479" s="129" t="s">
        <v>33</v>
      </c>
      <c r="AY479" s="106" t="e">
        <v>#N/A</v>
      </c>
      <c r="BD479" t="s">
        <v>372</v>
      </c>
      <c r="BE479" t="s">
        <v>4360</v>
      </c>
      <c r="BF479" t="s">
        <v>4739</v>
      </c>
      <c r="BH479" t="str">
        <f t="shared" si="99"/>
        <v/>
      </c>
      <c r="BJ479" t="str">
        <f t="shared" si="100"/>
        <v>OK</v>
      </c>
      <c r="BK479" s="130" t="s">
        <v>5302</v>
      </c>
      <c r="BL479" s="130" t="e">
        <v>#VALUE!</v>
      </c>
      <c r="BM479" s="131" t="s">
        <v>33</v>
      </c>
      <c r="BN479" s="131" t="e">
        <v>#VALUE!</v>
      </c>
      <c r="BO479" t="e">
        <v>#N/A</v>
      </c>
      <c r="BP479">
        <v>0</v>
      </c>
    </row>
    <row r="480" spans="1:68" ht="25.2" x14ac:dyDescent="0.3">
      <c r="A480" s="1"/>
      <c r="B480" s="47">
        <v>400</v>
      </c>
      <c r="C480" s="45">
        <v>1059820</v>
      </c>
      <c r="D480" s="29"/>
      <c r="E480" s="29"/>
      <c r="F480" s="31" t="s">
        <v>374</v>
      </c>
      <c r="G480" s="37" t="s">
        <v>47</v>
      </c>
      <c r="H480" s="70" t="s">
        <v>4779</v>
      </c>
      <c r="I480" s="148" t="s">
        <v>32</v>
      </c>
      <c r="J480" s="147" t="s">
        <v>33</v>
      </c>
      <c r="K480" s="148">
        <v>0</v>
      </c>
      <c r="L480" s="148" t="s">
        <v>32</v>
      </c>
      <c r="M480" s="147" t="s">
        <v>33</v>
      </c>
      <c r="N480" s="29" t="str">
        <f t="shared" si="104"/>
        <v/>
      </c>
      <c r="O480" s="29" t="str">
        <f t="shared" si="105"/>
        <v/>
      </c>
      <c r="P480" s="29" t="str">
        <f t="shared" si="106"/>
        <v/>
      </c>
      <c r="Q480" s="29" t="str">
        <f t="shared" si="107"/>
        <v/>
      </c>
      <c r="R480" s="29" t="str">
        <f t="shared" si="108"/>
        <v/>
      </c>
      <c r="S480" s="29" t="str">
        <f t="shared" si="109"/>
        <v/>
      </c>
      <c r="T480" s="29" t="str">
        <f t="shared" si="110"/>
        <v/>
      </c>
      <c r="U480" s="29"/>
      <c r="V480" s="29"/>
      <c r="W480" s="38" t="s">
        <v>157</v>
      </c>
      <c r="X480" s="29" t="s">
        <v>158</v>
      </c>
      <c r="Y480" s="146">
        <v>5341</v>
      </c>
      <c r="Z480" s="33">
        <v>6836</v>
      </c>
      <c r="AA480" s="34">
        <f t="shared" si="112"/>
        <v>0.28000000000000003</v>
      </c>
      <c r="AB480" s="33">
        <f t="shared" si="111"/>
        <v>6836</v>
      </c>
      <c r="AC480" s="34">
        <f t="shared" si="113"/>
        <v>0.27991029993711308</v>
      </c>
      <c r="AD480" s="145">
        <f t="shared" si="103"/>
        <v>5696.6670000000004</v>
      </c>
      <c r="AE480" s="105">
        <v>4450.8329999999996</v>
      </c>
      <c r="AF480" s="34" t="s">
        <v>36</v>
      </c>
      <c r="AG480" s="34" t="s">
        <v>36</v>
      </c>
      <c r="AH480" s="34" t="s">
        <v>36</v>
      </c>
      <c r="AI480" s="29">
        <v>0.21299999999999999</v>
      </c>
      <c r="AJ480" s="29">
        <v>2.7500000000000002E-4</v>
      </c>
      <c r="AK480" s="29">
        <v>0</v>
      </c>
      <c r="AL480" s="29">
        <v>0</v>
      </c>
      <c r="AM480" s="29" t="s">
        <v>28</v>
      </c>
      <c r="AN480" s="160" t="s">
        <v>27</v>
      </c>
      <c r="AO480" s="29" t="s">
        <v>28</v>
      </c>
      <c r="AP480" s="29">
        <v>5</v>
      </c>
      <c r="AQ480" s="29">
        <v>277</v>
      </c>
      <c r="AR480" s="29">
        <v>179</v>
      </c>
      <c r="AS480" s="29">
        <v>188</v>
      </c>
      <c r="AT480" s="29">
        <v>1.0649999999999999</v>
      </c>
      <c r="AU480" s="144">
        <v>9.3220000000000004E-3</v>
      </c>
      <c r="AV480" s="36" t="s">
        <v>28</v>
      </c>
      <c r="AW480" s="102" t="s">
        <v>33</v>
      </c>
      <c r="AX480" s="129" t="s">
        <v>33</v>
      </c>
      <c r="AY480" s="106">
        <v>5359</v>
      </c>
      <c r="BD480" t="s">
        <v>108</v>
      </c>
      <c r="BE480" t="s">
        <v>4377</v>
      </c>
      <c r="BF480" t="s">
        <v>4740</v>
      </c>
      <c r="BH480" t="str">
        <f t="shared" si="99"/>
        <v/>
      </c>
      <c r="BJ480" t="str">
        <f t="shared" si="100"/>
        <v>OK</v>
      </c>
      <c r="BK480" s="130">
        <v>6836</v>
      </c>
      <c r="BL480" s="130" t="s">
        <v>37</v>
      </c>
      <c r="BM480" s="131" t="s">
        <v>33</v>
      </c>
      <c r="BN480" s="131" t="e">
        <v>#VALUE!</v>
      </c>
      <c r="BO480" t="e">
        <v>#N/A</v>
      </c>
      <c r="BP480">
        <v>408</v>
      </c>
    </row>
    <row r="481" spans="1:68" ht="25.2" x14ac:dyDescent="0.3">
      <c r="A481" s="1"/>
      <c r="B481" s="47">
        <v>401</v>
      </c>
      <c r="C481" s="45">
        <v>1059821</v>
      </c>
      <c r="D481" s="29"/>
      <c r="E481" s="29"/>
      <c r="F481" s="52" t="s">
        <v>375</v>
      </c>
      <c r="G481" s="29" t="s">
        <v>47</v>
      </c>
      <c r="H481" s="70"/>
      <c r="I481" s="148" t="s">
        <v>32</v>
      </c>
      <c r="J481" s="147" t="s">
        <v>33</v>
      </c>
      <c r="K481" s="148">
        <v>0</v>
      </c>
      <c r="L481" s="148" t="s">
        <v>32</v>
      </c>
      <c r="M481" s="147" t="s">
        <v>33</v>
      </c>
      <c r="N481" s="29" t="str">
        <f t="shared" si="104"/>
        <v/>
      </c>
      <c r="O481" s="29" t="str">
        <f t="shared" si="105"/>
        <v/>
      </c>
      <c r="P481" s="29" t="str">
        <f t="shared" si="106"/>
        <v/>
      </c>
      <c r="Q481" s="29" t="str">
        <f t="shared" si="107"/>
        <v/>
      </c>
      <c r="R481" s="29" t="str">
        <f t="shared" si="108"/>
        <v/>
      </c>
      <c r="S481" s="29" t="str">
        <f t="shared" si="109"/>
        <v/>
      </c>
      <c r="T481" s="29" t="str">
        <f t="shared" si="110"/>
        <v/>
      </c>
      <c r="U481" s="29"/>
      <c r="V481" s="29"/>
      <c r="W481" s="38" t="s">
        <v>157</v>
      </c>
      <c r="X481" s="29" t="s">
        <v>158</v>
      </c>
      <c r="Y481" s="146">
        <v>6142</v>
      </c>
      <c r="Z481" s="33">
        <v>7862</v>
      </c>
      <c r="AA481" s="34">
        <f t="shared" si="112"/>
        <v>0.28000000000000003</v>
      </c>
      <c r="AB481" s="33">
        <f t="shared" si="111"/>
        <v>7862</v>
      </c>
      <c r="AC481" s="34">
        <f t="shared" si="113"/>
        <v>0.28003922370818796</v>
      </c>
      <c r="AD481" s="145">
        <f t="shared" si="103"/>
        <v>6551.6670000000004</v>
      </c>
      <c r="AE481" s="105">
        <v>5118.3329999999996</v>
      </c>
      <c r="AF481" s="34" t="s">
        <v>36</v>
      </c>
      <c r="AG481" s="34" t="s">
        <v>36</v>
      </c>
      <c r="AH481" s="34" t="s">
        <v>36</v>
      </c>
      <c r="AI481" s="29">
        <v>0.23</v>
      </c>
      <c r="AJ481" s="29">
        <v>2.3900000000000001E-4</v>
      </c>
      <c r="AK481" s="29">
        <v>0</v>
      </c>
      <c r="AL481" s="29">
        <v>0</v>
      </c>
      <c r="AM481" s="29" t="s">
        <v>28</v>
      </c>
      <c r="AN481" s="160" t="s">
        <v>27</v>
      </c>
      <c r="AO481" s="29" t="s">
        <v>28</v>
      </c>
      <c r="AP481" s="29">
        <v>5</v>
      </c>
      <c r="AQ481" s="29">
        <v>175</v>
      </c>
      <c r="AR481" s="29">
        <v>133</v>
      </c>
      <c r="AS481" s="29">
        <v>92</v>
      </c>
      <c r="AT481" s="29">
        <v>1.1499999999999999</v>
      </c>
      <c r="AU481" s="144">
        <v>2.1410000000000001E-3</v>
      </c>
      <c r="AV481" s="36" t="s">
        <v>28</v>
      </c>
      <c r="AW481" s="102">
        <v>43327</v>
      </c>
      <c r="AX481" s="129" t="s">
        <v>33</v>
      </c>
      <c r="AY481" s="106">
        <v>915</v>
      </c>
      <c r="BD481" t="s">
        <v>108</v>
      </c>
      <c r="BE481" t="s">
        <v>4377</v>
      </c>
      <c r="BF481" t="s">
        <v>4740</v>
      </c>
      <c r="BH481" t="str">
        <f t="shared" si="99"/>
        <v/>
      </c>
      <c r="BJ481" t="str">
        <f t="shared" si="100"/>
        <v>OK</v>
      </c>
      <c r="BK481" s="130" t="s">
        <v>5302</v>
      </c>
      <c r="BL481" s="130" t="e">
        <v>#VALUE!</v>
      </c>
      <c r="BM481" s="131" t="s">
        <v>33</v>
      </c>
      <c r="BN481" s="131" t="e">
        <v>#VALUE!</v>
      </c>
      <c r="BO481" t="e">
        <v>#N/A</v>
      </c>
      <c r="BP481">
        <v>55</v>
      </c>
    </row>
    <row r="482" spans="1:68" ht="25.2" x14ac:dyDescent="0.3">
      <c r="A482" s="1"/>
      <c r="B482" s="47"/>
      <c r="C482" s="45">
        <v>1135970</v>
      </c>
      <c r="D482" s="40">
        <v>1020039</v>
      </c>
      <c r="E482" s="55" t="s">
        <v>5143</v>
      </c>
      <c r="F482" s="30" t="s">
        <v>5537</v>
      </c>
      <c r="G482" s="101" t="s">
        <v>47</v>
      </c>
      <c r="H482" s="157" t="s">
        <v>4781</v>
      </c>
      <c r="I482" s="27"/>
      <c r="J482" s="27"/>
      <c r="K482" s="27"/>
      <c r="L482" s="27"/>
      <c r="M482" s="27"/>
      <c r="N482" s="29">
        <f t="shared" si="104"/>
        <v>1020039</v>
      </c>
      <c r="O482" s="29" t="str">
        <f t="shared" si="105"/>
        <v/>
      </c>
      <c r="P482" s="29" t="str">
        <f t="shared" si="106"/>
        <v/>
      </c>
      <c r="Q482" s="29" t="str">
        <f t="shared" si="107"/>
        <v/>
      </c>
      <c r="R482" s="29" t="str">
        <f t="shared" si="108"/>
        <v/>
      </c>
      <c r="S482" s="29" t="str">
        <f t="shared" si="109"/>
        <v/>
      </c>
      <c r="T482" s="29" t="str">
        <f t="shared" si="110"/>
        <v/>
      </c>
      <c r="U482" s="27"/>
      <c r="V482" s="27"/>
      <c r="W482" s="38" t="s">
        <v>157</v>
      </c>
      <c r="X482" s="37" t="s">
        <v>158</v>
      </c>
      <c r="Y482" s="27"/>
      <c r="Z482" s="33">
        <v>617</v>
      </c>
      <c r="AA482" s="27"/>
      <c r="AB482" s="33">
        <f t="shared" si="111"/>
        <v>617</v>
      </c>
      <c r="AC482" s="27"/>
      <c r="AD482" s="145">
        <f t="shared" si="103"/>
        <v>514.16700000000003</v>
      </c>
      <c r="AE482" s="27"/>
      <c r="AF482" s="27"/>
      <c r="AG482" s="27"/>
      <c r="AH482" s="27"/>
      <c r="AI482" s="27"/>
      <c r="AJ482" s="27"/>
      <c r="AK482" s="29">
        <v>3050</v>
      </c>
      <c r="AL482" s="29">
        <v>0</v>
      </c>
      <c r="AM482" s="29" t="s">
        <v>28</v>
      </c>
      <c r="AN482" s="158" t="s">
        <v>28</v>
      </c>
      <c r="AO482" s="29" t="s">
        <v>28</v>
      </c>
      <c r="AP482" s="29">
        <v>50</v>
      </c>
      <c r="AQ482" s="29"/>
      <c r="AR482" s="29"/>
      <c r="AS482" s="29"/>
      <c r="AT482" s="27"/>
      <c r="AU482" s="27"/>
      <c r="AV482" s="27"/>
      <c r="AW482" s="102">
        <v>44743</v>
      </c>
      <c r="AX482" s="129" t="s">
        <v>4749</v>
      </c>
      <c r="AY482" s="106"/>
      <c r="BH482" t="str">
        <f t="shared" si="99"/>
        <v>AV</v>
      </c>
      <c r="BJ482" t="str">
        <f t="shared" si="100"/>
        <v>OK</v>
      </c>
      <c r="BK482" s="130">
        <v>617</v>
      </c>
      <c r="BL482" s="130" t="s">
        <v>37</v>
      </c>
      <c r="BM482" s="131">
        <v>617</v>
      </c>
      <c r="BN482" s="131" t="s">
        <v>37</v>
      </c>
      <c r="BO482" t="e">
        <v>#N/A</v>
      </c>
      <c r="BP482">
        <v>0</v>
      </c>
    </row>
    <row r="483" spans="1:68" ht="25.2" x14ac:dyDescent="0.3">
      <c r="A483" s="1"/>
      <c r="B483" s="47"/>
      <c r="C483" s="45">
        <v>1135968</v>
      </c>
      <c r="D483" s="40">
        <v>1045542</v>
      </c>
      <c r="E483" s="55" t="s">
        <v>5142</v>
      </c>
      <c r="F483" s="30" t="s">
        <v>5538</v>
      </c>
      <c r="G483" s="101" t="s">
        <v>42</v>
      </c>
      <c r="H483" s="157" t="s">
        <v>4781</v>
      </c>
      <c r="I483" s="27"/>
      <c r="J483" s="27"/>
      <c r="K483" s="27"/>
      <c r="L483" s="27"/>
      <c r="M483" s="27"/>
      <c r="N483" s="29">
        <f t="shared" si="104"/>
        <v>1045542</v>
      </c>
      <c r="O483" s="29" t="str">
        <f t="shared" si="105"/>
        <v/>
      </c>
      <c r="P483" s="29" t="str">
        <f t="shared" si="106"/>
        <v/>
      </c>
      <c r="Q483" s="29" t="str">
        <f t="shared" si="107"/>
        <v/>
      </c>
      <c r="R483" s="29" t="str">
        <f t="shared" si="108"/>
        <v/>
      </c>
      <c r="S483" s="29" t="str">
        <f t="shared" si="109"/>
        <v/>
      </c>
      <c r="T483" s="29" t="str">
        <f t="shared" si="110"/>
        <v/>
      </c>
      <c r="U483" s="27"/>
      <c r="V483" s="27"/>
      <c r="W483" s="38" t="s">
        <v>157</v>
      </c>
      <c r="X483" s="37" t="s">
        <v>158</v>
      </c>
      <c r="Y483" s="27"/>
      <c r="Z483" s="33">
        <v>1032</v>
      </c>
      <c r="AA483" s="27"/>
      <c r="AB483" s="33">
        <f t="shared" si="111"/>
        <v>1032</v>
      </c>
      <c r="AC483" s="27"/>
      <c r="AD483" s="145">
        <f t="shared" si="103"/>
        <v>860</v>
      </c>
      <c r="AE483" s="27"/>
      <c r="AF483" s="27"/>
      <c r="AG483" s="27"/>
      <c r="AH483" s="27"/>
      <c r="AI483" s="27"/>
      <c r="AJ483" s="27"/>
      <c r="AK483" s="29">
        <v>46800</v>
      </c>
      <c r="AL483" s="29">
        <v>0</v>
      </c>
      <c r="AM483" s="29" t="s">
        <v>28</v>
      </c>
      <c r="AN483" s="158" t="s">
        <v>28</v>
      </c>
      <c r="AO483" s="29" t="s">
        <v>28</v>
      </c>
      <c r="AP483" s="29">
        <v>50</v>
      </c>
      <c r="AQ483" s="29"/>
      <c r="AR483" s="29"/>
      <c r="AS483" s="29"/>
      <c r="AT483" s="27"/>
      <c r="AU483" s="27"/>
      <c r="AV483" s="27"/>
      <c r="AW483" s="102">
        <v>44743</v>
      </c>
      <c r="AX483" s="129" t="s">
        <v>4749</v>
      </c>
      <c r="AY483" s="106"/>
      <c r="BH483" t="str">
        <f t="shared" si="99"/>
        <v>AV</v>
      </c>
      <c r="BJ483" t="str">
        <f t="shared" si="100"/>
        <v>OK</v>
      </c>
      <c r="BK483" s="130">
        <v>1032</v>
      </c>
      <c r="BL483" s="130" t="s">
        <v>37</v>
      </c>
      <c r="BM483" s="131">
        <v>1032</v>
      </c>
      <c r="BN483" s="131" t="s">
        <v>37</v>
      </c>
      <c r="BO483" t="e">
        <v>#N/A</v>
      </c>
      <c r="BP483">
        <v>0</v>
      </c>
    </row>
    <row r="484" spans="1:68" ht="25.2" x14ac:dyDescent="0.3">
      <c r="A484" s="1"/>
      <c r="B484" s="47"/>
      <c r="C484" s="45">
        <v>1135967</v>
      </c>
      <c r="D484" s="46" t="s">
        <v>5276</v>
      </c>
      <c r="E484" s="55" t="s">
        <v>5144</v>
      </c>
      <c r="F484" s="30" t="s">
        <v>5539</v>
      </c>
      <c r="G484" s="101" t="s">
        <v>42</v>
      </c>
      <c r="H484" s="157" t="s">
        <v>4781</v>
      </c>
      <c r="I484" s="27"/>
      <c r="J484" s="27"/>
      <c r="K484" s="27"/>
      <c r="L484" s="27"/>
      <c r="M484" s="27"/>
      <c r="N484" s="29">
        <f t="shared" si="104"/>
        <v>1057441</v>
      </c>
      <c r="O484" s="29">
        <f t="shared" si="105"/>
        <v>1065284</v>
      </c>
      <c r="P484" s="29" t="str">
        <f t="shared" si="106"/>
        <v/>
      </c>
      <c r="Q484" s="29" t="str">
        <f t="shared" si="107"/>
        <v/>
      </c>
      <c r="R484" s="29" t="str">
        <f t="shared" si="108"/>
        <v/>
      </c>
      <c r="S484" s="29" t="str">
        <f t="shared" si="109"/>
        <v/>
      </c>
      <c r="T484" s="29" t="str">
        <f t="shared" si="110"/>
        <v/>
      </c>
      <c r="U484" s="27"/>
      <c r="V484" s="27"/>
      <c r="W484" s="38" t="s">
        <v>157</v>
      </c>
      <c r="X484" s="37" t="s">
        <v>158</v>
      </c>
      <c r="Y484" s="27"/>
      <c r="Z484" s="33">
        <v>1032</v>
      </c>
      <c r="AA484" s="27"/>
      <c r="AB484" s="33">
        <f t="shared" si="111"/>
        <v>1032</v>
      </c>
      <c r="AC484" s="27"/>
      <c r="AD484" s="145">
        <f t="shared" si="103"/>
        <v>860</v>
      </c>
      <c r="AE484" s="27"/>
      <c r="AF484" s="27"/>
      <c r="AG484" s="27"/>
      <c r="AH484" s="27"/>
      <c r="AI484" s="27"/>
      <c r="AJ484" s="27"/>
      <c r="AK484" s="29">
        <v>2200</v>
      </c>
      <c r="AL484" s="29">
        <v>0</v>
      </c>
      <c r="AM484" s="29" t="s">
        <v>28</v>
      </c>
      <c r="AN484" s="158" t="s">
        <v>28</v>
      </c>
      <c r="AO484" s="29" t="s">
        <v>28</v>
      </c>
      <c r="AP484" s="29">
        <v>50</v>
      </c>
      <c r="AQ484" s="29"/>
      <c r="AR484" s="29"/>
      <c r="AS484" s="29"/>
      <c r="AT484" s="27"/>
      <c r="AU484" s="27"/>
      <c r="AV484" s="27"/>
      <c r="AW484" s="102">
        <v>44743</v>
      </c>
      <c r="AX484" s="129" t="s">
        <v>4749</v>
      </c>
      <c r="AY484" s="106"/>
      <c r="BH484" t="str">
        <f t="shared" si="99"/>
        <v>AV</v>
      </c>
      <c r="BJ484" t="str">
        <f t="shared" si="100"/>
        <v>OK</v>
      </c>
      <c r="BK484" s="130">
        <v>1032</v>
      </c>
      <c r="BL484" s="130" t="s">
        <v>37</v>
      </c>
      <c r="BM484" s="131" t="s">
        <v>33</v>
      </c>
      <c r="BN484" s="131" t="e">
        <v>#VALUE!</v>
      </c>
      <c r="BO484" t="e">
        <v>#N/A</v>
      </c>
      <c r="BP484">
        <v>0</v>
      </c>
    </row>
    <row r="485" spans="1:68" ht="25.2" x14ac:dyDescent="0.3">
      <c r="A485" s="1"/>
      <c r="B485" s="47"/>
      <c r="C485" s="45">
        <v>1135969</v>
      </c>
      <c r="D485" s="46" t="s">
        <v>5277</v>
      </c>
      <c r="E485" s="55" t="s">
        <v>5145</v>
      </c>
      <c r="F485" s="30" t="s">
        <v>5540</v>
      </c>
      <c r="G485" s="101" t="s">
        <v>42</v>
      </c>
      <c r="H485" s="157" t="s">
        <v>4781</v>
      </c>
      <c r="I485" s="27"/>
      <c r="J485" s="27"/>
      <c r="K485" s="27"/>
      <c r="L485" s="27"/>
      <c r="M485" s="27"/>
      <c r="N485" s="29">
        <f t="shared" si="104"/>
        <v>1057442</v>
      </c>
      <c r="O485" s="29">
        <f t="shared" si="105"/>
        <v>1065290</v>
      </c>
      <c r="P485" s="29" t="str">
        <f t="shared" si="106"/>
        <v/>
      </c>
      <c r="Q485" s="29" t="str">
        <f t="shared" si="107"/>
        <v/>
      </c>
      <c r="R485" s="29" t="str">
        <f t="shared" si="108"/>
        <v/>
      </c>
      <c r="S485" s="29" t="str">
        <f t="shared" si="109"/>
        <v/>
      </c>
      <c r="T485" s="29" t="str">
        <f t="shared" si="110"/>
        <v/>
      </c>
      <c r="U485" s="27"/>
      <c r="V485" s="27"/>
      <c r="W485" s="38" t="s">
        <v>157</v>
      </c>
      <c r="X485" s="37" t="s">
        <v>158</v>
      </c>
      <c r="Y485" s="27"/>
      <c r="Z485" s="33">
        <v>1032</v>
      </c>
      <c r="AA485" s="27"/>
      <c r="AB485" s="33">
        <f t="shared" si="111"/>
        <v>1032</v>
      </c>
      <c r="AC485" s="27"/>
      <c r="AD485" s="145">
        <f t="shared" si="103"/>
        <v>860</v>
      </c>
      <c r="AE485" s="27"/>
      <c r="AF485" s="27"/>
      <c r="AG485" s="27"/>
      <c r="AH485" s="27"/>
      <c r="AI485" s="27"/>
      <c r="AJ485" s="27"/>
      <c r="AK485" s="29">
        <v>300</v>
      </c>
      <c r="AL485" s="29">
        <v>0</v>
      </c>
      <c r="AM485" s="29" t="s">
        <v>28</v>
      </c>
      <c r="AN485" s="158" t="s">
        <v>28</v>
      </c>
      <c r="AO485" s="29" t="s">
        <v>28</v>
      </c>
      <c r="AP485" s="29">
        <v>50</v>
      </c>
      <c r="AQ485" s="29"/>
      <c r="AR485" s="29"/>
      <c r="AS485" s="29"/>
      <c r="AT485" s="27"/>
      <c r="AU485" s="27"/>
      <c r="AV485" s="27"/>
      <c r="AW485" s="102"/>
      <c r="AX485" s="129" t="s">
        <v>4749</v>
      </c>
      <c r="AY485" s="106"/>
      <c r="BH485" t="str">
        <f t="shared" si="99"/>
        <v>AV</v>
      </c>
      <c r="BJ485" t="str">
        <f t="shared" si="100"/>
        <v>OK</v>
      </c>
      <c r="BK485" s="130">
        <v>1032</v>
      </c>
      <c r="BL485" s="130" t="s">
        <v>37</v>
      </c>
      <c r="BM485" s="131" t="s">
        <v>33</v>
      </c>
      <c r="BN485" s="131" t="e">
        <v>#VALUE!</v>
      </c>
      <c r="BO485" t="e">
        <v>#N/A</v>
      </c>
      <c r="BP485">
        <v>0</v>
      </c>
    </row>
    <row r="486" spans="1:68" ht="25.2" x14ac:dyDescent="0.3">
      <c r="A486" s="1"/>
      <c r="B486" s="47"/>
      <c r="C486" s="45">
        <v>1135966</v>
      </c>
      <c r="D486" s="40">
        <v>1013830</v>
      </c>
      <c r="E486" s="55" t="s">
        <v>5146</v>
      </c>
      <c r="F486" s="30" t="s">
        <v>5541</v>
      </c>
      <c r="G486" s="101" t="s">
        <v>42</v>
      </c>
      <c r="H486" s="157" t="s">
        <v>4781</v>
      </c>
      <c r="I486" s="27"/>
      <c r="J486" s="27"/>
      <c r="K486" s="27"/>
      <c r="L486" s="27"/>
      <c r="M486" s="27"/>
      <c r="N486" s="29">
        <f t="shared" si="104"/>
        <v>1013830</v>
      </c>
      <c r="O486" s="29" t="str">
        <f t="shared" si="105"/>
        <v/>
      </c>
      <c r="P486" s="29" t="str">
        <f t="shared" si="106"/>
        <v/>
      </c>
      <c r="Q486" s="29" t="str">
        <f t="shared" si="107"/>
        <v/>
      </c>
      <c r="R486" s="29" t="str">
        <f t="shared" si="108"/>
        <v/>
      </c>
      <c r="S486" s="29" t="str">
        <f t="shared" si="109"/>
        <v/>
      </c>
      <c r="T486" s="29" t="str">
        <f t="shared" si="110"/>
        <v/>
      </c>
      <c r="U486" s="27"/>
      <c r="V486" s="27"/>
      <c r="W486" s="38" t="s">
        <v>145</v>
      </c>
      <c r="X486" s="37" t="s">
        <v>158</v>
      </c>
      <c r="Y486" s="27"/>
      <c r="Z486" s="33">
        <v>727</v>
      </c>
      <c r="AA486" s="27"/>
      <c r="AB486" s="33">
        <f t="shared" si="111"/>
        <v>727</v>
      </c>
      <c r="AC486" s="27"/>
      <c r="AD486" s="145">
        <f t="shared" si="103"/>
        <v>605.83299999999997</v>
      </c>
      <c r="AE486" s="27"/>
      <c r="AF486" s="27"/>
      <c r="AG486" s="27"/>
      <c r="AH486" s="27"/>
      <c r="AI486" s="27"/>
      <c r="AJ486" s="27"/>
      <c r="AK486" s="29">
        <v>6150</v>
      </c>
      <c r="AL486" s="29">
        <v>0</v>
      </c>
      <c r="AM486" s="29" t="s">
        <v>28</v>
      </c>
      <c r="AN486" s="158" t="s">
        <v>28</v>
      </c>
      <c r="AO486" s="29" t="s">
        <v>28</v>
      </c>
      <c r="AP486" s="29">
        <v>50</v>
      </c>
      <c r="AQ486" s="29"/>
      <c r="AR486" s="29"/>
      <c r="AS486" s="29"/>
      <c r="AT486" s="27"/>
      <c r="AU486" s="27"/>
      <c r="AV486" s="27"/>
      <c r="AW486" s="102">
        <v>44743</v>
      </c>
      <c r="AX486" s="129" t="s">
        <v>4749</v>
      </c>
      <c r="AY486" s="106"/>
      <c r="BH486" t="str">
        <f t="shared" si="99"/>
        <v>AV</v>
      </c>
      <c r="BJ486" t="str">
        <f t="shared" si="100"/>
        <v>OK</v>
      </c>
      <c r="BK486" s="130">
        <v>727</v>
      </c>
      <c r="BL486" s="130" t="s">
        <v>37</v>
      </c>
      <c r="BM486" s="131">
        <v>727</v>
      </c>
      <c r="BN486" s="131" t="s">
        <v>37</v>
      </c>
      <c r="BO486" t="e">
        <v>#N/A</v>
      </c>
      <c r="BP486">
        <v>0</v>
      </c>
    </row>
    <row r="487" spans="1:68" x14ac:dyDescent="0.3">
      <c r="A487" s="1"/>
      <c r="B487" s="47"/>
      <c r="C487" s="45"/>
      <c r="D487" s="40"/>
      <c r="E487" s="55"/>
      <c r="F487" s="30"/>
      <c r="G487" s="101"/>
      <c r="H487" s="157"/>
      <c r="I487" s="27"/>
      <c r="J487" s="27"/>
      <c r="K487" s="27"/>
      <c r="L487" s="27"/>
      <c r="M487" s="27"/>
      <c r="N487" s="29"/>
      <c r="O487" s="29"/>
      <c r="P487" s="29"/>
      <c r="Q487" s="29" t="str">
        <f t="shared" si="107"/>
        <v/>
      </c>
      <c r="R487" s="29" t="str">
        <f t="shared" si="108"/>
        <v/>
      </c>
      <c r="S487" s="29" t="str">
        <f t="shared" si="109"/>
        <v/>
      </c>
      <c r="T487" s="29" t="str">
        <f t="shared" si="110"/>
        <v/>
      </c>
      <c r="U487" s="27"/>
      <c r="V487" s="27"/>
      <c r="W487" s="38"/>
      <c r="X487" s="37"/>
      <c r="Y487" s="27"/>
      <c r="Z487" s="33"/>
      <c r="AA487" s="27"/>
      <c r="AB487" s="33"/>
      <c r="AC487" s="27"/>
      <c r="AD487" s="145"/>
      <c r="AE487" s="27"/>
      <c r="AF487" s="27"/>
      <c r="AG487" s="27"/>
      <c r="AH487" s="27"/>
      <c r="AI487" s="27"/>
      <c r="AJ487" s="27"/>
      <c r="AK487" s="29"/>
      <c r="AL487" s="29"/>
      <c r="AM487" s="29"/>
      <c r="AN487" s="158"/>
      <c r="AO487" s="29"/>
      <c r="AP487" s="29"/>
      <c r="AQ487" s="29"/>
      <c r="AR487" s="29"/>
      <c r="AS487" s="29"/>
      <c r="AT487" s="27"/>
      <c r="AU487" s="104"/>
      <c r="AV487" s="27"/>
      <c r="AW487" s="102"/>
      <c r="AX487" s="129"/>
      <c r="AY487" s="106"/>
      <c r="BM487" s="131"/>
      <c r="BN487" s="131"/>
    </row>
    <row r="488" spans="1:68" ht="25.2" x14ac:dyDescent="0.3">
      <c r="A488" s="1"/>
      <c r="B488" s="47"/>
      <c r="C488" s="45">
        <v>1136090</v>
      </c>
      <c r="D488" s="29">
        <v>1084685</v>
      </c>
      <c r="E488" s="55"/>
      <c r="F488" s="30" t="s">
        <v>5542</v>
      </c>
      <c r="G488" s="101" t="s">
        <v>42</v>
      </c>
      <c r="H488" s="157" t="s">
        <v>4781</v>
      </c>
      <c r="I488" s="27"/>
      <c r="J488" s="27"/>
      <c r="K488" s="27"/>
      <c r="L488" s="27"/>
      <c r="M488" s="27"/>
      <c r="N488" s="29">
        <f t="shared" ref="N488:N551" si="114">IFERROR(MID($D488,1,7)+0,"")</f>
        <v>1084685</v>
      </c>
      <c r="O488" s="29" t="str">
        <f t="shared" ref="O488:O551" si="115">IFERROR(MID($D488,10,7)+0,"")</f>
        <v/>
      </c>
      <c r="P488" s="29" t="str">
        <f t="shared" ref="P488:P551" si="116">IFERROR(MID($D488,19,7)+0,"")</f>
        <v/>
      </c>
      <c r="Q488" s="29" t="str">
        <f t="shared" si="107"/>
        <v/>
      </c>
      <c r="R488" s="29" t="str">
        <f t="shared" si="108"/>
        <v/>
      </c>
      <c r="S488" s="29" t="str">
        <f t="shared" si="109"/>
        <v/>
      </c>
      <c r="T488" s="29" t="str">
        <f t="shared" si="110"/>
        <v/>
      </c>
      <c r="U488" s="27"/>
      <c r="V488" s="27"/>
      <c r="W488" s="38" t="s">
        <v>157</v>
      </c>
      <c r="X488" s="37" t="s">
        <v>158</v>
      </c>
      <c r="Y488" s="27"/>
      <c r="Z488" s="33">
        <v>3185</v>
      </c>
      <c r="AA488" s="27"/>
      <c r="AB488" s="33">
        <f t="shared" ref="AB488:AB551" si="117">IF(OR(W488="VLD MLC components",W488="VLD MLC pipes",W488="VLD PEX components",W488="VLD PEX pipes",W488="VLD PHC components",W488="VLD PHC pipes"),"По запросу",Z488)</f>
        <v>3185</v>
      </c>
      <c r="AC488" s="27"/>
      <c r="AD488" s="145">
        <f t="shared" ref="AD488:AD519" si="118">ROUND(Z488/1.2,3)</f>
        <v>2654.1669999999999</v>
      </c>
      <c r="AE488" s="27"/>
      <c r="AF488" s="27"/>
      <c r="AG488" s="27"/>
      <c r="AH488" s="27"/>
      <c r="AI488" s="27"/>
      <c r="AJ488" s="27"/>
      <c r="AK488" s="29">
        <v>780</v>
      </c>
      <c r="AL488" s="29">
        <v>0</v>
      </c>
      <c r="AM488" s="29" t="s">
        <v>28</v>
      </c>
      <c r="AN488" s="158" t="s">
        <v>28</v>
      </c>
      <c r="AO488" s="29" t="s">
        <v>28</v>
      </c>
      <c r="AP488" s="29">
        <v>10</v>
      </c>
      <c r="AQ488" s="29"/>
      <c r="AR488" s="29"/>
      <c r="AS488" s="29"/>
      <c r="AT488" s="27"/>
      <c r="AU488" s="104"/>
      <c r="AV488" s="27"/>
      <c r="AW488" s="102"/>
      <c r="AX488" s="129" t="s">
        <v>4749</v>
      </c>
      <c r="AY488" s="106"/>
      <c r="BH488" t="str">
        <f t="shared" ref="BH488:BH551" si="119">IF(OR(H488="Регулярный ассортимент",AK488&gt;0,AL488&gt;0),"AV","")</f>
        <v>AV</v>
      </c>
      <c r="BJ488" t="str">
        <f t="shared" ref="BJ488:BJ551" si="120">IF(AB488-Z488=0,"OK")</f>
        <v>OK</v>
      </c>
      <c r="BK488" s="130">
        <v>3185</v>
      </c>
      <c r="BL488" s="130" t="s">
        <v>37</v>
      </c>
      <c r="BM488" s="131">
        <v>3185</v>
      </c>
      <c r="BN488" s="131" t="s">
        <v>37</v>
      </c>
      <c r="BO488" t="e">
        <v>#N/A</v>
      </c>
      <c r="BP488">
        <v>0</v>
      </c>
    </row>
    <row r="489" spans="1:68" ht="25.2" x14ac:dyDescent="0.3">
      <c r="A489" s="1"/>
      <c r="B489" s="47"/>
      <c r="C489" s="45">
        <v>1136091</v>
      </c>
      <c r="D489" s="29">
        <v>1084687</v>
      </c>
      <c r="E489" s="55"/>
      <c r="F489" s="30" t="s">
        <v>5543</v>
      </c>
      <c r="G489" s="101" t="s">
        <v>47</v>
      </c>
      <c r="H489" s="157" t="s">
        <v>4781</v>
      </c>
      <c r="I489" s="27"/>
      <c r="J489" s="27"/>
      <c r="K489" s="27"/>
      <c r="L489" s="27"/>
      <c r="M489" s="27"/>
      <c r="N489" s="29">
        <f t="shared" si="114"/>
        <v>1084687</v>
      </c>
      <c r="O489" s="29" t="str">
        <f t="shared" si="115"/>
        <v/>
      </c>
      <c r="P489" s="29" t="str">
        <f t="shared" si="116"/>
        <v/>
      </c>
      <c r="Q489" s="29" t="str">
        <f t="shared" si="107"/>
        <v/>
      </c>
      <c r="R489" s="29" t="str">
        <f t="shared" si="108"/>
        <v/>
      </c>
      <c r="S489" s="29" t="str">
        <f t="shared" si="109"/>
        <v/>
      </c>
      <c r="T489" s="29" t="str">
        <f t="shared" si="110"/>
        <v/>
      </c>
      <c r="U489" s="27"/>
      <c r="V489" s="27"/>
      <c r="W489" s="38" t="s">
        <v>157</v>
      </c>
      <c r="X489" s="37" t="s">
        <v>158</v>
      </c>
      <c r="Y489" s="27"/>
      <c r="Z489" s="33">
        <v>3456</v>
      </c>
      <c r="AA489" s="27"/>
      <c r="AB489" s="33">
        <f t="shared" si="117"/>
        <v>3456</v>
      </c>
      <c r="AC489" s="27"/>
      <c r="AD489" s="145">
        <f t="shared" si="118"/>
        <v>2880</v>
      </c>
      <c r="AE489" s="27"/>
      <c r="AF489" s="27"/>
      <c r="AG489" s="27"/>
      <c r="AH489" s="27"/>
      <c r="AI489" s="27"/>
      <c r="AJ489" s="27"/>
      <c r="AK489" s="29">
        <v>100</v>
      </c>
      <c r="AL489" s="29">
        <v>0</v>
      </c>
      <c r="AM489" s="29" t="s">
        <v>28</v>
      </c>
      <c r="AN489" s="158" t="s">
        <v>28</v>
      </c>
      <c r="AO489" s="29" t="s">
        <v>28</v>
      </c>
      <c r="AP489" s="29">
        <v>10</v>
      </c>
      <c r="AQ489" s="29"/>
      <c r="AR489" s="29"/>
      <c r="AS489" s="29"/>
      <c r="AT489" s="27"/>
      <c r="AU489" s="104"/>
      <c r="AV489" s="27"/>
      <c r="AW489" s="102"/>
      <c r="AX489" s="129" t="s">
        <v>4749</v>
      </c>
      <c r="AY489" s="106"/>
      <c r="BH489" t="str">
        <f t="shared" si="119"/>
        <v>AV</v>
      </c>
      <c r="BJ489" t="str">
        <f t="shared" si="120"/>
        <v>OK</v>
      </c>
      <c r="BK489" s="130">
        <v>3456</v>
      </c>
      <c r="BL489" s="130" t="s">
        <v>37</v>
      </c>
      <c r="BM489" s="131">
        <v>3456</v>
      </c>
      <c r="BN489" s="131" t="s">
        <v>37</v>
      </c>
      <c r="BO489" t="e">
        <v>#N/A</v>
      </c>
      <c r="BP489">
        <v>0</v>
      </c>
    </row>
    <row r="490" spans="1:68" ht="37.799999999999997" x14ac:dyDescent="0.3">
      <c r="A490" s="1"/>
      <c r="B490" s="47">
        <v>402</v>
      </c>
      <c r="C490" s="45">
        <v>1045542</v>
      </c>
      <c r="D490" s="40" t="s">
        <v>33</v>
      </c>
      <c r="E490" s="40"/>
      <c r="F490" s="31" t="s">
        <v>376</v>
      </c>
      <c r="G490" s="29" t="s">
        <v>42</v>
      </c>
      <c r="H490" s="70" t="s">
        <v>62</v>
      </c>
      <c r="I490" s="148" t="s">
        <v>32</v>
      </c>
      <c r="J490" s="147" t="s">
        <v>33</v>
      </c>
      <c r="K490" s="148">
        <v>0</v>
      </c>
      <c r="L490" s="148" t="s">
        <v>32</v>
      </c>
      <c r="M490" s="147" t="s">
        <v>33</v>
      </c>
      <c r="N490" s="29" t="str">
        <f t="shared" si="114"/>
        <v/>
      </c>
      <c r="O490" s="29" t="str">
        <f t="shared" si="115"/>
        <v/>
      </c>
      <c r="P490" s="29" t="str">
        <f t="shared" si="116"/>
        <v/>
      </c>
      <c r="Q490" s="29">
        <f t="shared" si="107"/>
        <v>1135968</v>
      </c>
      <c r="R490" s="29" t="str">
        <f t="shared" si="108"/>
        <v/>
      </c>
      <c r="S490" s="29" t="str">
        <f t="shared" si="109"/>
        <v/>
      </c>
      <c r="T490" s="29">
        <f t="shared" si="110"/>
        <v>1135968</v>
      </c>
      <c r="U490" s="40">
        <v>1135968</v>
      </c>
      <c r="V490" s="40"/>
      <c r="W490" s="38" t="s">
        <v>157</v>
      </c>
      <c r="X490" s="29" t="s">
        <v>158</v>
      </c>
      <c r="Y490" s="146">
        <v>806</v>
      </c>
      <c r="Z490" s="33">
        <v>1032</v>
      </c>
      <c r="AA490" s="34">
        <f t="shared" ref="AA490:AA506" si="121">ROUND(Z490/Y490-1,3)</f>
        <v>0.28000000000000003</v>
      </c>
      <c r="AB490" s="33">
        <f t="shared" si="117"/>
        <v>1032</v>
      </c>
      <c r="AC490" s="34">
        <f t="shared" ref="AC490:AC506" si="122">(AD490-AE490)/AE490</f>
        <v>0.28039638690005608</v>
      </c>
      <c r="AD490" s="145">
        <f t="shared" si="118"/>
        <v>860</v>
      </c>
      <c r="AE490" s="105">
        <v>671.66700000000003</v>
      </c>
      <c r="AF490" s="34" t="s">
        <v>36</v>
      </c>
      <c r="AG490" s="34" t="s">
        <v>36</v>
      </c>
      <c r="AH490" s="34" t="s">
        <v>36</v>
      </c>
      <c r="AI490" s="29">
        <v>7.0000000000000007E-2</v>
      </c>
      <c r="AJ490" s="29">
        <v>2.0000000000000002E-5</v>
      </c>
      <c r="AK490" s="29">
        <v>5410</v>
      </c>
      <c r="AL490" s="29">
        <v>9300</v>
      </c>
      <c r="AM490" s="29" t="s">
        <v>28</v>
      </c>
      <c r="AN490" s="158" t="s">
        <v>28</v>
      </c>
      <c r="AO490" s="29" t="s">
        <v>28</v>
      </c>
      <c r="AP490" s="29">
        <v>10</v>
      </c>
      <c r="AQ490" s="29">
        <v>277</v>
      </c>
      <c r="AR490" s="29">
        <v>179</v>
      </c>
      <c r="AS490" s="29">
        <v>95</v>
      </c>
      <c r="AT490" s="29">
        <v>0.7</v>
      </c>
      <c r="AU490" s="144">
        <v>4.7099999999999998E-3</v>
      </c>
      <c r="AV490" s="36" t="s">
        <v>28</v>
      </c>
      <c r="AW490" s="102" t="s">
        <v>33</v>
      </c>
      <c r="AX490" s="129" t="s">
        <v>33</v>
      </c>
      <c r="AY490" s="106">
        <v>1040727</v>
      </c>
      <c r="BD490" t="s">
        <v>108</v>
      </c>
      <c r="BE490" t="s">
        <v>4368</v>
      </c>
      <c r="BF490" t="s">
        <v>4740</v>
      </c>
      <c r="BH490" t="str">
        <f t="shared" si="119"/>
        <v>AV</v>
      </c>
      <c r="BJ490" t="str">
        <f t="shared" si="120"/>
        <v>OK</v>
      </c>
      <c r="BK490" s="130">
        <v>1032</v>
      </c>
      <c r="BL490" s="130" t="s">
        <v>37</v>
      </c>
      <c r="BM490" s="131" t="s">
        <v>33</v>
      </c>
      <c r="BN490" s="131" t="e">
        <v>#VALUE!</v>
      </c>
      <c r="BO490">
        <v>1032</v>
      </c>
      <c r="BP490">
        <v>39761</v>
      </c>
    </row>
    <row r="491" spans="1:68" ht="37.799999999999997" x14ac:dyDescent="0.3">
      <c r="A491" s="1"/>
      <c r="B491" s="47">
        <v>403</v>
      </c>
      <c r="C491" s="45">
        <v>1045543</v>
      </c>
      <c r="D491" s="40" t="s">
        <v>33</v>
      </c>
      <c r="E491" s="40"/>
      <c r="F491" s="31" t="s">
        <v>377</v>
      </c>
      <c r="G491" s="29" t="s">
        <v>42</v>
      </c>
      <c r="H491" s="70" t="s">
        <v>4780</v>
      </c>
      <c r="I491" s="148" t="s">
        <v>32</v>
      </c>
      <c r="J491" s="147" t="s">
        <v>33</v>
      </c>
      <c r="K491" s="148">
        <v>0</v>
      </c>
      <c r="L491" s="148" t="s">
        <v>32</v>
      </c>
      <c r="M491" s="147" t="s">
        <v>33</v>
      </c>
      <c r="N491" s="29" t="str">
        <f t="shared" si="114"/>
        <v/>
      </c>
      <c r="O491" s="29" t="str">
        <f t="shared" si="115"/>
        <v/>
      </c>
      <c r="P491" s="29" t="str">
        <f t="shared" si="116"/>
        <v/>
      </c>
      <c r="Q491" s="29" t="str">
        <f t="shared" si="107"/>
        <v/>
      </c>
      <c r="R491" s="29" t="str">
        <f t="shared" si="108"/>
        <v/>
      </c>
      <c r="S491" s="29" t="str">
        <f t="shared" si="109"/>
        <v/>
      </c>
      <c r="T491" s="29" t="str">
        <f t="shared" si="110"/>
        <v/>
      </c>
      <c r="U491" s="40" t="s">
        <v>33</v>
      </c>
      <c r="V491" s="40"/>
      <c r="W491" s="38" t="s">
        <v>157</v>
      </c>
      <c r="X491" s="29" t="s">
        <v>158</v>
      </c>
      <c r="Y491" s="146">
        <v>806</v>
      </c>
      <c r="Z491" s="33">
        <v>1032</v>
      </c>
      <c r="AA491" s="34">
        <f t="shared" si="121"/>
        <v>0.28000000000000003</v>
      </c>
      <c r="AB491" s="33">
        <f t="shared" si="117"/>
        <v>1032</v>
      </c>
      <c r="AC491" s="34">
        <f t="shared" si="122"/>
        <v>0.28039638690005608</v>
      </c>
      <c r="AD491" s="145">
        <f t="shared" si="118"/>
        <v>860</v>
      </c>
      <c r="AE491" s="105">
        <v>671.66700000000003</v>
      </c>
      <c r="AF491" s="34" t="s">
        <v>36</v>
      </c>
      <c r="AG491" s="34" t="s">
        <v>36</v>
      </c>
      <c r="AH491" s="34" t="s">
        <v>36</v>
      </c>
      <c r="AI491" s="29">
        <v>9.5000000000000001E-2</v>
      </c>
      <c r="AJ491" s="29">
        <v>3.4999999999999997E-5</v>
      </c>
      <c r="AK491" s="29">
        <v>760</v>
      </c>
      <c r="AL491" s="29">
        <v>1000</v>
      </c>
      <c r="AM491" s="29" t="s">
        <v>28</v>
      </c>
      <c r="AN491" s="158" t="s">
        <v>28</v>
      </c>
      <c r="AO491" s="29" t="s">
        <v>28</v>
      </c>
      <c r="AP491" s="29">
        <v>10</v>
      </c>
      <c r="AQ491" s="29">
        <v>277</v>
      </c>
      <c r="AR491" s="29">
        <v>179</v>
      </c>
      <c r="AS491" s="29">
        <v>95</v>
      </c>
      <c r="AT491" s="29">
        <v>0.95</v>
      </c>
      <c r="AU491" s="144">
        <v>4.7099999999999998E-3</v>
      </c>
      <c r="AV491" s="36" t="s">
        <v>28</v>
      </c>
      <c r="AW491" s="102" t="s">
        <v>33</v>
      </c>
      <c r="AX491" s="129" t="s">
        <v>33</v>
      </c>
      <c r="AY491" s="106">
        <v>145789</v>
      </c>
      <c r="BD491" t="s">
        <v>108</v>
      </c>
      <c r="BE491" t="s">
        <v>4368</v>
      </c>
      <c r="BF491" t="s">
        <v>4740</v>
      </c>
      <c r="BH491" t="str">
        <f t="shared" si="119"/>
        <v>AV</v>
      </c>
      <c r="BJ491" t="str">
        <f t="shared" si="120"/>
        <v>OK</v>
      </c>
      <c r="BK491" s="130">
        <v>1032</v>
      </c>
      <c r="BL491" s="130" t="s">
        <v>37</v>
      </c>
      <c r="BM491" s="131" t="s">
        <v>33</v>
      </c>
      <c r="BN491" s="131" t="e">
        <v>#VALUE!</v>
      </c>
      <c r="BO491">
        <v>1032</v>
      </c>
      <c r="BP491">
        <v>8893</v>
      </c>
    </row>
    <row r="492" spans="1:68" ht="37.799999999999997" x14ac:dyDescent="0.3">
      <c r="A492" s="1"/>
      <c r="B492" s="47">
        <v>404</v>
      </c>
      <c r="C492" s="45">
        <v>1057441</v>
      </c>
      <c r="D492" s="40">
        <v>1045538</v>
      </c>
      <c r="E492" s="40"/>
      <c r="F492" s="31" t="s">
        <v>378</v>
      </c>
      <c r="G492" s="29" t="s">
        <v>42</v>
      </c>
      <c r="H492" s="70" t="s">
        <v>62</v>
      </c>
      <c r="I492" s="148" t="s">
        <v>32</v>
      </c>
      <c r="J492" s="147" t="s">
        <v>33</v>
      </c>
      <c r="K492" s="148">
        <v>0</v>
      </c>
      <c r="L492" s="148" t="s">
        <v>32</v>
      </c>
      <c r="M492" s="147" t="s">
        <v>33</v>
      </c>
      <c r="N492" s="29">
        <f t="shared" si="114"/>
        <v>1045538</v>
      </c>
      <c r="O492" s="29" t="str">
        <f t="shared" si="115"/>
        <v/>
      </c>
      <c r="P492" s="29" t="str">
        <f t="shared" si="116"/>
        <v/>
      </c>
      <c r="Q492" s="29">
        <f t="shared" si="107"/>
        <v>1135967</v>
      </c>
      <c r="R492" s="29" t="str">
        <f t="shared" si="108"/>
        <v/>
      </c>
      <c r="S492" s="29" t="str">
        <f t="shared" si="109"/>
        <v/>
      </c>
      <c r="T492" s="29">
        <f t="shared" si="110"/>
        <v>1135967</v>
      </c>
      <c r="U492" s="40">
        <v>1135967</v>
      </c>
      <c r="V492" s="40"/>
      <c r="W492" s="38" t="s">
        <v>157</v>
      </c>
      <c r="X492" s="29" t="s">
        <v>158</v>
      </c>
      <c r="Y492" s="146">
        <v>806</v>
      </c>
      <c r="Z492" s="33">
        <v>1032</v>
      </c>
      <c r="AA492" s="34">
        <f t="shared" si="121"/>
        <v>0.28000000000000003</v>
      </c>
      <c r="AB492" s="33">
        <f t="shared" si="117"/>
        <v>1032</v>
      </c>
      <c r="AC492" s="34">
        <f t="shared" si="122"/>
        <v>0.28039638690005608</v>
      </c>
      <c r="AD492" s="145">
        <f t="shared" si="118"/>
        <v>860</v>
      </c>
      <c r="AE492" s="105">
        <v>671.66700000000003</v>
      </c>
      <c r="AF492" s="34" t="s">
        <v>36</v>
      </c>
      <c r="AG492" s="34" t="s">
        <v>36</v>
      </c>
      <c r="AH492" s="34" t="s">
        <v>36</v>
      </c>
      <c r="AI492" s="29">
        <v>7.2999999999999995E-2</v>
      </c>
      <c r="AJ492" s="29">
        <v>3.4999999999999997E-5</v>
      </c>
      <c r="AK492" s="29">
        <v>2010</v>
      </c>
      <c r="AL492" s="29">
        <v>3000</v>
      </c>
      <c r="AM492" s="29" t="s">
        <v>28</v>
      </c>
      <c r="AN492" s="158" t="s">
        <v>28</v>
      </c>
      <c r="AO492" s="29" t="s">
        <v>28</v>
      </c>
      <c r="AP492" s="29">
        <v>10</v>
      </c>
      <c r="AQ492" s="29">
        <v>277</v>
      </c>
      <c r="AR492" s="29">
        <v>179</v>
      </c>
      <c r="AS492" s="29">
        <v>95</v>
      </c>
      <c r="AT492" s="29">
        <v>0.73</v>
      </c>
      <c r="AU492" s="144">
        <v>4.7099999999999998E-3</v>
      </c>
      <c r="AV492" s="36" t="s">
        <v>28</v>
      </c>
      <c r="AW492" s="102" t="s">
        <v>33</v>
      </c>
      <c r="AX492" s="129" t="s">
        <v>33</v>
      </c>
      <c r="AY492" s="106">
        <v>196734</v>
      </c>
      <c r="BD492" t="s">
        <v>108</v>
      </c>
      <c r="BE492" t="s">
        <v>4346</v>
      </c>
      <c r="BF492" t="s">
        <v>4740</v>
      </c>
      <c r="BH492" t="str">
        <f t="shared" si="119"/>
        <v>AV</v>
      </c>
      <c r="BJ492" t="str">
        <f t="shared" si="120"/>
        <v>OK</v>
      </c>
      <c r="BK492" s="130">
        <v>1032</v>
      </c>
      <c r="BL492" s="130" t="s">
        <v>37</v>
      </c>
      <c r="BM492" s="131" t="s">
        <v>33</v>
      </c>
      <c r="BN492" s="131" t="e">
        <v>#VALUE!</v>
      </c>
      <c r="BO492">
        <v>1032</v>
      </c>
      <c r="BP492">
        <v>7045</v>
      </c>
    </row>
    <row r="493" spans="1:68" ht="37.799999999999997" x14ac:dyDescent="0.3">
      <c r="A493" s="1"/>
      <c r="B493" s="47">
        <v>405</v>
      </c>
      <c r="C493" s="45">
        <v>1057442</v>
      </c>
      <c r="D493" s="40">
        <v>1045539</v>
      </c>
      <c r="E493" s="40"/>
      <c r="F493" s="31" t="s">
        <v>379</v>
      </c>
      <c r="G493" s="29" t="s">
        <v>42</v>
      </c>
      <c r="H493" s="70" t="s">
        <v>62</v>
      </c>
      <c r="I493" s="148" t="s">
        <v>32</v>
      </c>
      <c r="J493" s="147" t="s">
        <v>33</v>
      </c>
      <c r="K493" s="148">
        <v>0</v>
      </c>
      <c r="L493" s="148" t="s">
        <v>32</v>
      </c>
      <c r="M493" s="147" t="s">
        <v>33</v>
      </c>
      <c r="N493" s="29">
        <f t="shared" si="114"/>
        <v>1045539</v>
      </c>
      <c r="O493" s="29" t="str">
        <f t="shared" si="115"/>
        <v/>
      </c>
      <c r="P493" s="29" t="str">
        <f t="shared" si="116"/>
        <v/>
      </c>
      <c r="Q493" s="29">
        <f t="shared" si="107"/>
        <v>1135969</v>
      </c>
      <c r="R493" s="29" t="str">
        <f t="shared" si="108"/>
        <v/>
      </c>
      <c r="S493" s="29" t="str">
        <f t="shared" si="109"/>
        <v/>
      </c>
      <c r="T493" s="29">
        <f t="shared" si="110"/>
        <v>1135969</v>
      </c>
      <c r="U493" s="40">
        <v>1135969</v>
      </c>
      <c r="V493" s="40"/>
      <c r="W493" s="38" t="s">
        <v>157</v>
      </c>
      <c r="X493" s="29" t="s">
        <v>158</v>
      </c>
      <c r="Y493" s="146">
        <v>806</v>
      </c>
      <c r="Z493" s="33">
        <v>1032</v>
      </c>
      <c r="AA493" s="34">
        <f t="shared" si="121"/>
        <v>0.28000000000000003</v>
      </c>
      <c r="AB493" s="33">
        <f t="shared" si="117"/>
        <v>1032</v>
      </c>
      <c r="AC493" s="34">
        <f t="shared" si="122"/>
        <v>0.28039638690005608</v>
      </c>
      <c r="AD493" s="145">
        <f t="shared" si="118"/>
        <v>860</v>
      </c>
      <c r="AE493" s="105">
        <v>671.66700000000003</v>
      </c>
      <c r="AF493" s="34" t="s">
        <v>36</v>
      </c>
      <c r="AG493" s="34" t="s">
        <v>36</v>
      </c>
      <c r="AH493" s="34" t="s">
        <v>36</v>
      </c>
      <c r="AI493" s="29">
        <v>9.4E-2</v>
      </c>
      <c r="AJ493" s="29">
        <v>7.7999999999999999E-5</v>
      </c>
      <c r="AK493" s="29">
        <v>1361</v>
      </c>
      <c r="AL493" s="29">
        <v>0</v>
      </c>
      <c r="AM493" s="29" t="s">
        <v>28</v>
      </c>
      <c r="AN493" s="158" t="s">
        <v>28</v>
      </c>
      <c r="AO493" s="29" t="s">
        <v>28</v>
      </c>
      <c r="AP493" s="29">
        <v>10</v>
      </c>
      <c r="AQ493" s="29">
        <v>277</v>
      </c>
      <c r="AR493" s="29">
        <v>179</v>
      </c>
      <c r="AS493" s="29">
        <v>95</v>
      </c>
      <c r="AT493" s="29">
        <v>0.94</v>
      </c>
      <c r="AU493" s="144">
        <v>4.7099999999999998E-3</v>
      </c>
      <c r="AV493" s="36" t="s">
        <v>28</v>
      </c>
      <c r="AW493" s="102" t="s">
        <v>33</v>
      </c>
      <c r="AX493" s="129" t="s">
        <v>33</v>
      </c>
      <c r="AY493" t="e">
        <f>AX493-#REF!</f>
        <v>#VALUE!</v>
      </c>
      <c r="BD493" t="s">
        <v>108</v>
      </c>
      <c r="BE493" t="s">
        <v>4368</v>
      </c>
      <c r="BF493" t="s">
        <v>4740</v>
      </c>
      <c r="BH493" t="str">
        <f t="shared" si="119"/>
        <v>AV</v>
      </c>
      <c r="BJ493" t="str">
        <f t="shared" si="120"/>
        <v>OK</v>
      </c>
      <c r="BK493" s="130">
        <v>1032</v>
      </c>
      <c r="BL493" s="130" t="s">
        <v>37</v>
      </c>
      <c r="BM493" s="131" t="s">
        <v>33</v>
      </c>
      <c r="BN493" s="131" t="e">
        <v>#VALUE!</v>
      </c>
      <c r="BO493">
        <v>1032</v>
      </c>
      <c r="BP493">
        <v>2130</v>
      </c>
    </row>
    <row r="494" spans="1:68" ht="25.2" x14ac:dyDescent="0.3">
      <c r="A494" s="1"/>
      <c r="B494" s="47">
        <v>406</v>
      </c>
      <c r="C494" s="45">
        <v>1020039</v>
      </c>
      <c r="D494" s="40"/>
      <c r="E494" s="40"/>
      <c r="F494" s="31" t="s">
        <v>380</v>
      </c>
      <c r="G494" s="29" t="s">
        <v>47</v>
      </c>
      <c r="H494" s="70" t="s">
        <v>59</v>
      </c>
      <c r="I494" s="148" t="s">
        <v>32</v>
      </c>
      <c r="J494" s="147" t="s">
        <v>33</v>
      </c>
      <c r="K494" s="148">
        <v>0</v>
      </c>
      <c r="L494" s="148" t="s">
        <v>32</v>
      </c>
      <c r="M494" s="147" t="s">
        <v>33</v>
      </c>
      <c r="N494" s="29" t="str">
        <f t="shared" si="114"/>
        <v/>
      </c>
      <c r="O494" s="29" t="str">
        <f t="shared" si="115"/>
        <v/>
      </c>
      <c r="P494" s="29" t="str">
        <f t="shared" si="116"/>
        <v/>
      </c>
      <c r="Q494" s="29">
        <f t="shared" si="107"/>
        <v>1135970</v>
      </c>
      <c r="R494" s="29" t="str">
        <f t="shared" si="108"/>
        <v/>
      </c>
      <c r="S494" s="29" t="str">
        <f t="shared" si="109"/>
        <v/>
      </c>
      <c r="T494" s="29">
        <f t="shared" si="110"/>
        <v>1135970</v>
      </c>
      <c r="U494" s="40">
        <v>1135970</v>
      </c>
      <c r="V494" s="40"/>
      <c r="W494" s="38" t="s">
        <v>157</v>
      </c>
      <c r="X494" s="29" t="s">
        <v>158</v>
      </c>
      <c r="Y494" s="146">
        <v>481.48</v>
      </c>
      <c r="Z494" s="33">
        <v>617</v>
      </c>
      <c r="AA494" s="34">
        <f t="shared" si="121"/>
        <v>0.28100000000000003</v>
      </c>
      <c r="AB494" s="33">
        <f t="shared" si="117"/>
        <v>617</v>
      </c>
      <c r="AC494" s="34">
        <f t="shared" si="122"/>
        <v>0.28146737681098022</v>
      </c>
      <c r="AD494" s="145">
        <f t="shared" si="118"/>
        <v>514.16700000000003</v>
      </c>
      <c r="AE494" s="105">
        <v>401.233</v>
      </c>
      <c r="AF494" s="34" t="s">
        <v>36</v>
      </c>
      <c r="AG494" s="34" t="s">
        <v>36</v>
      </c>
      <c r="AH494" s="34" t="s">
        <v>36</v>
      </c>
      <c r="AI494" s="29">
        <v>3.7999999999999999E-2</v>
      </c>
      <c r="AJ494" s="29">
        <v>7.9999999999999996E-6</v>
      </c>
      <c r="AK494" s="29">
        <v>0</v>
      </c>
      <c r="AL494" s="29">
        <v>0</v>
      </c>
      <c r="AM494" s="29" t="s">
        <v>28</v>
      </c>
      <c r="AN494" s="158" t="s">
        <v>28</v>
      </c>
      <c r="AO494" s="29" t="s">
        <v>28</v>
      </c>
      <c r="AP494" s="29">
        <v>100</v>
      </c>
      <c r="AQ494" s="29">
        <v>240</v>
      </c>
      <c r="AR494" s="29">
        <v>180</v>
      </c>
      <c r="AS494" s="29">
        <v>100</v>
      </c>
      <c r="AT494" s="29">
        <v>3.8</v>
      </c>
      <c r="AU494" s="144">
        <v>4.3200000000000001E-3</v>
      </c>
      <c r="AV494" s="36" t="s">
        <v>28</v>
      </c>
      <c r="AW494" s="102" t="s">
        <v>33</v>
      </c>
      <c r="AX494" s="129" t="s">
        <v>33</v>
      </c>
      <c r="AY494" s="106">
        <v>19241</v>
      </c>
      <c r="BD494" t="s">
        <v>4378</v>
      </c>
      <c r="BE494" t="s">
        <v>4379</v>
      </c>
      <c r="BF494" t="s">
        <v>4749</v>
      </c>
      <c r="BH494" t="str">
        <f t="shared" si="119"/>
        <v/>
      </c>
      <c r="BJ494" t="str">
        <f t="shared" si="120"/>
        <v>OK</v>
      </c>
      <c r="BK494" s="130">
        <v>617</v>
      </c>
      <c r="BL494" s="130" t="s">
        <v>37</v>
      </c>
      <c r="BM494" s="131" t="s">
        <v>33</v>
      </c>
      <c r="BN494" s="131" t="e">
        <v>#VALUE!</v>
      </c>
      <c r="BO494" t="e">
        <v>#N/A</v>
      </c>
      <c r="BP494">
        <v>150</v>
      </c>
    </row>
    <row r="495" spans="1:68" ht="25.2" x14ac:dyDescent="0.3">
      <c r="A495" s="1"/>
      <c r="B495" s="47">
        <v>407</v>
      </c>
      <c r="C495" s="45">
        <v>1023045</v>
      </c>
      <c r="D495" s="40" t="s">
        <v>33</v>
      </c>
      <c r="E495" s="40"/>
      <c r="F495" s="31" t="s">
        <v>381</v>
      </c>
      <c r="G495" s="29" t="s">
        <v>42</v>
      </c>
      <c r="H495" s="70" t="s">
        <v>4779</v>
      </c>
      <c r="I495" s="148" t="s">
        <v>32</v>
      </c>
      <c r="J495" s="147" t="s">
        <v>33</v>
      </c>
      <c r="K495" s="148">
        <v>0</v>
      </c>
      <c r="L495" s="148" t="s">
        <v>32</v>
      </c>
      <c r="M495" s="147" t="s">
        <v>33</v>
      </c>
      <c r="N495" s="29" t="str">
        <f t="shared" si="114"/>
        <v/>
      </c>
      <c r="O495" s="29" t="str">
        <f t="shared" si="115"/>
        <v/>
      </c>
      <c r="P495" s="29" t="str">
        <f t="shared" si="116"/>
        <v/>
      </c>
      <c r="Q495" s="29" t="str">
        <f t="shared" si="107"/>
        <v/>
      </c>
      <c r="R495" s="29" t="str">
        <f t="shared" si="108"/>
        <v/>
      </c>
      <c r="S495" s="29" t="str">
        <f t="shared" si="109"/>
        <v/>
      </c>
      <c r="T495" s="29" t="str">
        <f t="shared" si="110"/>
        <v/>
      </c>
      <c r="U495" s="40" t="s">
        <v>33</v>
      </c>
      <c r="V495" s="40"/>
      <c r="W495" s="38" t="s">
        <v>157</v>
      </c>
      <c r="X495" s="29" t="s">
        <v>158</v>
      </c>
      <c r="Y495" s="146">
        <v>1592</v>
      </c>
      <c r="Z495" s="33">
        <v>2038</v>
      </c>
      <c r="AA495" s="34">
        <f t="shared" si="121"/>
        <v>0.28000000000000003</v>
      </c>
      <c r="AB495" s="33">
        <f t="shared" si="117"/>
        <v>2038</v>
      </c>
      <c r="AC495" s="34">
        <f t="shared" si="122"/>
        <v>0.28015018086678889</v>
      </c>
      <c r="AD495" s="145">
        <f t="shared" si="118"/>
        <v>1698.3330000000001</v>
      </c>
      <c r="AE495" s="105">
        <v>1326.6669999999999</v>
      </c>
      <c r="AF495" s="34" t="s">
        <v>36</v>
      </c>
      <c r="AG495" s="34" t="s">
        <v>36</v>
      </c>
      <c r="AH495" s="34" t="s">
        <v>36</v>
      </c>
      <c r="AI495" s="29">
        <v>0.15</v>
      </c>
      <c r="AJ495" s="29">
        <v>2.5000000000000001E-4</v>
      </c>
      <c r="AK495" s="29">
        <v>2980</v>
      </c>
      <c r="AL495" s="29">
        <v>0</v>
      </c>
      <c r="AM495" s="29" t="s">
        <v>28</v>
      </c>
      <c r="AN495" s="158" t="s">
        <v>28</v>
      </c>
      <c r="AO495" s="29" t="s">
        <v>28</v>
      </c>
      <c r="AP495" s="29">
        <v>2</v>
      </c>
      <c r="AQ495" s="29">
        <v>425</v>
      </c>
      <c r="AR495" s="29">
        <v>250</v>
      </c>
      <c r="AS495" s="29">
        <v>95</v>
      </c>
      <c r="AT495" s="29">
        <v>0.3</v>
      </c>
      <c r="AU495" s="144">
        <v>1.0094000000000001E-2</v>
      </c>
      <c r="AV495" s="36" t="s">
        <v>28</v>
      </c>
      <c r="AW495" s="102" t="s">
        <v>33</v>
      </c>
      <c r="AX495" s="129" t="s">
        <v>33</v>
      </c>
      <c r="AY495" s="106">
        <v>480424</v>
      </c>
      <c r="BD495" t="s">
        <v>108</v>
      </c>
      <c r="BE495" t="s">
        <v>4368</v>
      </c>
      <c r="BF495" t="s">
        <v>4740</v>
      </c>
      <c r="BH495" t="str">
        <f t="shared" si="119"/>
        <v>AV</v>
      </c>
      <c r="BJ495" t="str">
        <f t="shared" si="120"/>
        <v>OK</v>
      </c>
      <c r="BK495" s="130">
        <v>2038</v>
      </c>
      <c r="BL495" s="130" t="s">
        <v>37</v>
      </c>
      <c r="BM495" s="131" t="s">
        <v>33</v>
      </c>
      <c r="BN495" s="131" t="e">
        <v>#VALUE!</v>
      </c>
      <c r="BO495">
        <v>2038</v>
      </c>
      <c r="BP495">
        <v>24726</v>
      </c>
    </row>
    <row r="496" spans="1:68" ht="25.2" x14ac:dyDescent="0.3">
      <c r="A496" s="1"/>
      <c r="B496" s="47">
        <v>408</v>
      </c>
      <c r="C496" s="45">
        <v>1023046</v>
      </c>
      <c r="D496" s="40" t="s">
        <v>33</v>
      </c>
      <c r="E496" s="40"/>
      <c r="F496" s="31" t="s">
        <v>382</v>
      </c>
      <c r="G496" s="29" t="s">
        <v>42</v>
      </c>
      <c r="H496" s="70" t="s">
        <v>4779</v>
      </c>
      <c r="I496" s="148" t="s">
        <v>32</v>
      </c>
      <c r="J496" s="147" t="s">
        <v>33</v>
      </c>
      <c r="K496" s="148">
        <v>0</v>
      </c>
      <c r="L496" s="148" t="s">
        <v>32</v>
      </c>
      <c r="M496" s="147" t="s">
        <v>33</v>
      </c>
      <c r="N496" s="29" t="str">
        <f t="shared" si="114"/>
        <v/>
      </c>
      <c r="O496" s="29" t="str">
        <f t="shared" si="115"/>
        <v/>
      </c>
      <c r="P496" s="29" t="str">
        <f t="shared" si="116"/>
        <v/>
      </c>
      <c r="Q496" s="29" t="str">
        <f t="shared" si="107"/>
        <v/>
      </c>
      <c r="R496" s="29" t="str">
        <f t="shared" si="108"/>
        <v/>
      </c>
      <c r="S496" s="29" t="str">
        <f t="shared" si="109"/>
        <v/>
      </c>
      <c r="T496" s="29" t="str">
        <f t="shared" si="110"/>
        <v/>
      </c>
      <c r="U496" s="40" t="s">
        <v>33</v>
      </c>
      <c r="V496" s="40"/>
      <c r="W496" s="38" t="s">
        <v>157</v>
      </c>
      <c r="X496" s="29" t="s">
        <v>158</v>
      </c>
      <c r="Y496" s="146">
        <v>1724</v>
      </c>
      <c r="Z496" s="33">
        <v>2206</v>
      </c>
      <c r="AA496" s="34">
        <f t="shared" si="121"/>
        <v>0.28000000000000003</v>
      </c>
      <c r="AB496" s="33">
        <f t="shared" si="117"/>
        <v>2206</v>
      </c>
      <c r="AC496" s="34">
        <f t="shared" si="122"/>
        <v>0.2795818376840285</v>
      </c>
      <c r="AD496" s="145">
        <f t="shared" si="118"/>
        <v>1838.3330000000001</v>
      </c>
      <c r="AE496" s="105">
        <v>1436.6669999999999</v>
      </c>
      <c r="AF496" s="34" t="s">
        <v>36</v>
      </c>
      <c r="AG496" s="34" t="s">
        <v>36</v>
      </c>
      <c r="AH496" s="34" t="s">
        <v>36</v>
      </c>
      <c r="AI496" s="29">
        <v>0.16</v>
      </c>
      <c r="AJ496" s="29">
        <v>6.3500000000000004E-4</v>
      </c>
      <c r="AK496" s="29">
        <v>150</v>
      </c>
      <c r="AL496" s="29">
        <v>0</v>
      </c>
      <c r="AM496" s="29" t="s">
        <v>28</v>
      </c>
      <c r="AN496" s="158" t="s">
        <v>28</v>
      </c>
      <c r="AO496" s="29" t="s">
        <v>28</v>
      </c>
      <c r="AP496" s="29">
        <v>2</v>
      </c>
      <c r="AQ496" s="29">
        <v>425</v>
      </c>
      <c r="AR496" s="29">
        <v>255</v>
      </c>
      <c r="AS496" s="29">
        <v>100</v>
      </c>
      <c r="AT496" s="29">
        <v>0.32</v>
      </c>
      <c r="AU496" s="144">
        <v>1.0838E-2</v>
      </c>
      <c r="AV496" s="36" t="s">
        <v>28</v>
      </c>
      <c r="AW496" s="102" t="s">
        <v>33</v>
      </c>
      <c r="AX496" s="129" t="s">
        <v>33</v>
      </c>
      <c r="AY496" s="106">
        <v>50467</v>
      </c>
      <c r="BD496" t="s">
        <v>108</v>
      </c>
      <c r="BE496" t="s">
        <v>4368</v>
      </c>
      <c r="BF496" t="s">
        <v>4740</v>
      </c>
      <c r="BH496" t="str">
        <f t="shared" si="119"/>
        <v>AV</v>
      </c>
      <c r="BJ496" t="str">
        <f t="shared" si="120"/>
        <v>OK</v>
      </c>
      <c r="BK496" s="130">
        <v>2206</v>
      </c>
      <c r="BL496" s="130" t="s">
        <v>37</v>
      </c>
      <c r="BM496" s="131" t="s">
        <v>33</v>
      </c>
      <c r="BN496" s="131" t="e">
        <v>#VALUE!</v>
      </c>
      <c r="BO496">
        <v>2206</v>
      </c>
      <c r="BP496">
        <v>3122</v>
      </c>
    </row>
    <row r="497" spans="1:68" ht="25.2" x14ac:dyDescent="0.3">
      <c r="A497" s="1"/>
      <c r="B497" s="47">
        <v>409</v>
      </c>
      <c r="C497" s="45">
        <v>1023047</v>
      </c>
      <c r="D497" s="40" t="s">
        <v>33</v>
      </c>
      <c r="E497" s="40"/>
      <c r="F497" s="39" t="s">
        <v>383</v>
      </c>
      <c r="G497" s="29" t="s">
        <v>47</v>
      </c>
      <c r="H497" s="70" t="s">
        <v>4779</v>
      </c>
      <c r="I497" s="148" t="s">
        <v>32</v>
      </c>
      <c r="J497" s="147" t="s">
        <v>33</v>
      </c>
      <c r="K497" s="148">
        <v>0</v>
      </c>
      <c r="L497" s="148" t="s">
        <v>32</v>
      </c>
      <c r="M497" s="147" t="s">
        <v>33</v>
      </c>
      <c r="N497" s="29" t="str">
        <f t="shared" si="114"/>
        <v/>
      </c>
      <c r="O497" s="29" t="str">
        <f t="shared" si="115"/>
        <v/>
      </c>
      <c r="P497" s="29" t="str">
        <f t="shared" si="116"/>
        <v/>
      </c>
      <c r="Q497" s="29" t="str">
        <f t="shared" si="107"/>
        <v/>
      </c>
      <c r="R497" s="29" t="str">
        <f t="shared" si="108"/>
        <v/>
      </c>
      <c r="S497" s="29" t="str">
        <f t="shared" si="109"/>
        <v/>
      </c>
      <c r="T497" s="29" t="str">
        <f t="shared" si="110"/>
        <v/>
      </c>
      <c r="U497" s="40" t="s">
        <v>33</v>
      </c>
      <c r="V497" s="40"/>
      <c r="W497" s="38" t="s">
        <v>157</v>
      </c>
      <c r="X497" s="29" t="s">
        <v>158</v>
      </c>
      <c r="Y497" s="146">
        <v>3462</v>
      </c>
      <c r="Z497" s="33">
        <v>4431</v>
      </c>
      <c r="AA497" s="34">
        <f t="shared" si="121"/>
        <v>0.28000000000000003</v>
      </c>
      <c r="AB497" s="33">
        <f t="shared" si="117"/>
        <v>4431</v>
      </c>
      <c r="AC497" s="34">
        <f t="shared" si="122"/>
        <v>0.27989601386481805</v>
      </c>
      <c r="AD497" s="145">
        <f t="shared" si="118"/>
        <v>3692.5</v>
      </c>
      <c r="AE497" s="105">
        <v>2885</v>
      </c>
      <c r="AF497" s="34" t="s">
        <v>36</v>
      </c>
      <c r="AG497" s="34" t="s">
        <v>36</v>
      </c>
      <c r="AH497" s="34" t="s">
        <v>36</v>
      </c>
      <c r="AI497" s="29">
        <v>0.46</v>
      </c>
      <c r="AJ497" s="29">
        <v>1.008E-3</v>
      </c>
      <c r="AK497" s="29">
        <v>0</v>
      </c>
      <c r="AL497" s="29">
        <v>0</v>
      </c>
      <c r="AM497" s="29" t="s">
        <v>28</v>
      </c>
      <c r="AN497" s="158" t="s">
        <v>28</v>
      </c>
      <c r="AO497" s="29" t="s">
        <v>28</v>
      </c>
      <c r="AP497" s="29">
        <v>2</v>
      </c>
      <c r="AQ497" s="29">
        <v>1160</v>
      </c>
      <c r="AR497" s="29">
        <v>120</v>
      </c>
      <c r="AS497" s="29">
        <v>200</v>
      </c>
      <c r="AT497" s="29">
        <v>0.92</v>
      </c>
      <c r="AU497" s="144">
        <v>2.784E-2</v>
      </c>
      <c r="AV497" s="36" t="s">
        <v>28</v>
      </c>
      <c r="AW497" s="102" t="s">
        <v>33</v>
      </c>
      <c r="AX497" s="129" t="s">
        <v>33</v>
      </c>
      <c r="AY497" s="106">
        <v>8855</v>
      </c>
      <c r="BD497" t="s">
        <v>108</v>
      </c>
      <c r="BE497" t="s">
        <v>4368</v>
      </c>
      <c r="BF497" t="s">
        <v>4740</v>
      </c>
      <c r="BH497" t="str">
        <f t="shared" si="119"/>
        <v/>
      </c>
      <c r="BJ497" t="str">
        <f t="shared" si="120"/>
        <v>OK</v>
      </c>
      <c r="BK497" s="130">
        <v>4431</v>
      </c>
      <c r="BL497" s="130" t="s">
        <v>37</v>
      </c>
      <c r="BM497" s="131" t="s">
        <v>33</v>
      </c>
      <c r="BN497" s="131" t="e">
        <v>#VALUE!</v>
      </c>
      <c r="BO497">
        <v>4431</v>
      </c>
      <c r="BP497">
        <v>550</v>
      </c>
    </row>
    <row r="498" spans="1:68" ht="25.2" x14ac:dyDescent="0.3">
      <c r="A498" s="1"/>
      <c r="B498" s="47">
        <v>410</v>
      </c>
      <c r="C498" s="45">
        <v>1023049</v>
      </c>
      <c r="D498" s="40" t="s">
        <v>33</v>
      </c>
      <c r="E498" s="40"/>
      <c r="F498" s="31" t="s">
        <v>384</v>
      </c>
      <c r="G498" s="37" t="s">
        <v>42</v>
      </c>
      <c r="H498" s="70" t="s">
        <v>4779</v>
      </c>
      <c r="I498" s="148" t="s">
        <v>32</v>
      </c>
      <c r="J498" s="147" t="s">
        <v>33</v>
      </c>
      <c r="K498" s="148">
        <v>0</v>
      </c>
      <c r="L498" s="148" t="s">
        <v>32</v>
      </c>
      <c r="M498" s="147" t="s">
        <v>33</v>
      </c>
      <c r="N498" s="29" t="str">
        <f t="shared" si="114"/>
        <v/>
      </c>
      <c r="O498" s="29" t="str">
        <f t="shared" si="115"/>
        <v/>
      </c>
      <c r="P498" s="29" t="str">
        <f t="shared" si="116"/>
        <v/>
      </c>
      <c r="Q498" s="29" t="str">
        <f t="shared" si="107"/>
        <v/>
      </c>
      <c r="R498" s="29" t="str">
        <f t="shared" si="108"/>
        <v/>
      </c>
      <c r="S498" s="29" t="str">
        <f t="shared" si="109"/>
        <v/>
      </c>
      <c r="T498" s="29" t="str">
        <f t="shared" si="110"/>
        <v/>
      </c>
      <c r="U498" s="40" t="s">
        <v>33</v>
      </c>
      <c r="V498" s="40"/>
      <c r="W498" s="38" t="s">
        <v>157</v>
      </c>
      <c r="X498" s="29" t="s">
        <v>158</v>
      </c>
      <c r="Y498" s="146">
        <v>2513</v>
      </c>
      <c r="Z498" s="33">
        <v>3216</v>
      </c>
      <c r="AA498" s="34">
        <f t="shared" si="121"/>
        <v>0.28000000000000003</v>
      </c>
      <c r="AB498" s="33">
        <f t="shared" si="117"/>
        <v>3216</v>
      </c>
      <c r="AC498" s="34">
        <f t="shared" si="122"/>
        <v>0.27974512061359008</v>
      </c>
      <c r="AD498" s="145">
        <f t="shared" si="118"/>
        <v>2680</v>
      </c>
      <c r="AE498" s="105">
        <v>2094.1669999999999</v>
      </c>
      <c r="AF498" s="34" t="s">
        <v>36</v>
      </c>
      <c r="AG498" s="34" t="s">
        <v>36</v>
      </c>
      <c r="AH498" s="34" t="s">
        <v>36</v>
      </c>
      <c r="AI498" s="29">
        <v>0.21</v>
      </c>
      <c r="AJ498" s="29">
        <v>1.2869999999999999E-3</v>
      </c>
      <c r="AK498" s="29">
        <v>1796</v>
      </c>
      <c r="AL498" s="29">
        <v>0</v>
      </c>
      <c r="AM498" s="29" t="s">
        <v>28</v>
      </c>
      <c r="AN498" s="158" t="s">
        <v>28</v>
      </c>
      <c r="AO498" s="29" t="s">
        <v>28</v>
      </c>
      <c r="AP498" s="29">
        <v>2</v>
      </c>
      <c r="AQ498" s="29">
        <v>427</v>
      </c>
      <c r="AR498" s="29">
        <v>255</v>
      </c>
      <c r="AS498" s="29">
        <v>107</v>
      </c>
      <c r="AT498" s="29">
        <v>0.42</v>
      </c>
      <c r="AU498" s="144">
        <v>1.1651E-2</v>
      </c>
      <c r="AV498" s="36" t="s">
        <v>28</v>
      </c>
      <c r="AW498" s="102" t="s">
        <v>33</v>
      </c>
      <c r="AX498" s="129" t="s">
        <v>33</v>
      </c>
      <c r="AY498" s="106">
        <v>26390</v>
      </c>
      <c r="BD498" t="s">
        <v>108</v>
      </c>
      <c r="BE498" t="s">
        <v>4368</v>
      </c>
      <c r="BF498" t="s">
        <v>4740</v>
      </c>
      <c r="BH498" t="str">
        <f t="shared" si="119"/>
        <v>AV</v>
      </c>
      <c r="BJ498" t="str">
        <f t="shared" si="120"/>
        <v>OK</v>
      </c>
      <c r="BK498" s="130">
        <v>3216</v>
      </c>
      <c r="BL498" s="130" t="s">
        <v>37</v>
      </c>
      <c r="BM498" s="131" t="s">
        <v>33</v>
      </c>
      <c r="BN498" s="131" t="e">
        <v>#VALUE!</v>
      </c>
      <c r="BO498">
        <v>3216</v>
      </c>
      <c r="BP498">
        <v>1804</v>
      </c>
    </row>
    <row r="499" spans="1:68" ht="25.2" x14ac:dyDescent="0.3">
      <c r="A499" s="1"/>
      <c r="B499" s="47">
        <v>411</v>
      </c>
      <c r="C499" s="45">
        <v>1023050</v>
      </c>
      <c r="D499" s="40" t="s">
        <v>33</v>
      </c>
      <c r="E499" s="40"/>
      <c r="F499" s="31" t="s">
        <v>385</v>
      </c>
      <c r="G499" s="37" t="s">
        <v>42</v>
      </c>
      <c r="H499" s="70" t="s">
        <v>4779</v>
      </c>
      <c r="I499" s="148" t="s">
        <v>32</v>
      </c>
      <c r="J499" s="147" t="s">
        <v>33</v>
      </c>
      <c r="K499" s="148">
        <v>0</v>
      </c>
      <c r="L499" s="148" t="s">
        <v>32</v>
      </c>
      <c r="M499" s="147" t="s">
        <v>33</v>
      </c>
      <c r="N499" s="29" t="str">
        <f t="shared" si="114"/>
        <v/>
      </c>
      <c r="O499" s="29" t="str">
        <f t="shared" si="115"/>
        <v/>
      </c>
      <c r="P499" s="29" t="str">
        <f t="shared" si="116"/>
        <v/>
      </c>
      <c r="Q499" s="29" t="str">
        <f t="shared" si="107"/>
        <v/>
      </c>
      <c r="R499" s="29" t="str">
        <f t="shared" si="108"/>
        <v/>
      </c>
      <c r="S499" s="29" t="str">
        <f t="shared" si="109"/>
        <v/>
      </c>
      <c r="T499" s="29" t="str">
        <f t="shared" si="110"/>
        <v/>
      </c>
      <c r="U499" s="40" t="s">
        <v>33</v>
      </c>
      <c r="V499" s="40"/>
      <c r="W499" s="38" t="s">
        <v>157</v>
      </c>
      <c r="X499" s="29" t="s">
        <v>158</v>
      </c>
      <c r="Y499" s="146">
        <v>2579</v>
      </c>
      <c r="Z499" s="33">
        <v>3301</v>
      </c>
      <c r="AA499" s="34">
        <f t="shared" si="121"/>
        <v>0.28000000000000003</v>
      </c>
      <c r="AB499" s="33">
        <f t="shared" si="117"/>
        <v>3301</v>
      </c>
      <c r="AC499" s="34">
        <f t="shared" si="122"/>
        <v>0.2799531167191755</v>
      </c>
      <c r="AD499" s="145">
        <f t="shared" si="118"/>
        <v>2750.8330000000001</v>
      </c>
      <c r="AE499" s="105">
        <v>2149.1669999999999</v>
      </c>
      <c r="AF499" s="34" t="s">
        <v>36</v>
      </c>
      <c r="AG499" s="34" t="s">
        <v>36</v>
      </c>
      <c r="AH499" s="34" t="s">
        <v>36</v>
      </c>
      <c r="AI499" s="29">
        <v>0.20899999999999999</v>
      </c>
      <c r="AJ499" s="29">
        <v>9.19E-4</v>
      </c>
      <c r="AK499" s="29">
        <v>653</v>
      </c>
      <c r="AL499" s="29">
        <v>0</v>
      </c>
      <c r="AM499" s="29" t="s">
        <v>28</v>
      </c>
      <c r="AN499" s="158" t="s">
        <v>28</v>
      </c>
      <c r="AO499" s="29" t="s">
        <v>28</v>
      </c>
      <c r="AP499" s="29">
        <v>2</v>
      </c>
      <c r="AQ499" s="29">
        <v>355</v>
      </c>
      <c r="AR499" s="29">
        <v>240</v>
      </c>
      <c r="AS499" s="29">
        <v>130</v>
      </c>
      <c r="AT499" s="29">
        <v>0.41799999999999998</v>
      </c>
      <c r="AU499" s="144">
        <v>1.1076000000000001E-2</v>
      </c>
      <c r="AV499" s="36" t="s">
        <v>28</v>
      </c>
      <c r="AW499" s="102" t="s">
        <v>33</v>
      </c>
      <c r="AX499" s="129" t="s">
        <v>33</v>
      </c>
      <c r="AY499" s="106">
        <v>18880</v>
      </c>
      <c r="BD499" t="s">
        <v>108</v>
      </c>
      <c r="BE499" t="s">
        <v>4368</v>
      </c>
      <c r="BF499" t="s">
        <v>4740</v>
      </c>
      <c r="BH499" t="str">
        <f t="shared" si="119"/>
        <v>AV</v>
      </c>
      <c r="BJ499" t="str">
        <f t="shared" si="120"/>
        <v>OK</v>
      </c>
      <c r="BK499" s="130">
        <v>3301</v>
      </c>
      <c r="BL499" s="130" t="s">
        <v>37</v>
      </c>
      <c r="BM499" s="131" t="s">
        <v>33</v>
      </c>
      <c r="BN499" s="131" t="e">
        <v>#VALUE!</v>
      </c>
      <c r="BO499">
        <v>3301</v>
      </c>
      <c r="BP499">
        <v>640</v>
      </c>
    </row>
    <row r="500" spans="1:68" ht="25.2" x14ac:dyDescent="0.3">
      <c r="A500" s="1"/>
      <c r="B500" s="47">
        <v>412</v>
      </c>
      <c r="C500" s="45">
        <v>1001366</v>
      </c>
      <c r="D500" s="29"/>
      <c r="E500" s="29"/>
      <c r="F500" s="39" t="s">
        <v>386</v>
      </c>
      <c r="G500" s="29" t="s">
        <v>47</v>
      </c>
      <c r="H500" s="70" t="s">
        <v>4779</v>
      </c>
      <c r="I500" s="148" t="s">
        <v>32</v>
      </c>
      <c r="J500" s="147" t="s">
        <v>33</v>
      </c>
      <c r="K500" s="148">
        <v>0</v>
      </c>
      <c r="L500" s="148" t="s">
        <v>32</v>
      </c>
      <c r="M500" s="147">
        <v>42410</v>
      </c>
      <c r="N500" s="29" t="str">
        <f t="shared" si="114"/>
        <v/>
      </c>
      <c r="O500" s="29" t="str">
        <f t="shared" si="115"/>
        <v/>
      </c>
      <c r="P500" s="29" t="str">
        <f t="shared" si="116"/>
        <v/>
      </c>
      <c r="Q500" s="29" t="str">
        <f t="shared" si="107"/>
        <v/>
      </c>
      <c r="R500" s="29" t="str">
        <f t="shared" si="108"/>
        <v/>
      </c>
      <c r="S500" s="29" t="str">
        <f t="shared" si="109"/>
        <v/>
      </c>
      <c r="T500" s="29" t="str">
        <f t="shared" si="110"/>
        <v/>
      </c>
      <c r="U500" s="29"/>
      <c r="V500" s="29"/>
      <c r="W500" s="38" t="s">
        <v>157</v>
      </c>
      <c r="X500" s="29" t="s">
        <v>366</v>
      </c>
      <c r="Y500" s="146">
        <v>2542</v>
      </c>
      <c r="Z500" s="33">
        <v>3254</v>
      </c>
      <c r="AA500" s="34">
        <f t="shared" si="121"/>
        <v>0.28000000000000003</v>
      </c>
      <c r="AB500" s="33">
        <f t="shared" si="117"/>
        <v>3254</v>
      </c>
      <c r="AC500" s="34">
        <f t="shared" si="122"/>
        <v>0.28009477263489724</v>
      </c>
      <c r="AD500" s="145">
        <f t="shared" si="118"/>
        <v>2711.6669999999999</v>
      </c>
      <c r="AE500" s="105">
        <v>2118.3330000000001</v>
      </c>
      <c r="AF500" s="34" t="s">
        <v>36</v>
      </c>
      <c r="AG500" s="34" t="s">
        <v>36</v>
      </c>
      <c r="AH500" s="34" t="s">
        <v>36</v>
      </c>
      <c r="AI500" s="29">
        <v>0.16</v>
      </c>
      <c r="AJ500" s="29">
        <v>5.2499999999999997E-4</v>
      </c>
      <c r="AK500" s="29">
        <v>10</v>
      </c>
      <c r="AL500" s="29">
        <v>0</v>
      </c>
      <c r="AM500" s="29" t="s">
        <v>28</v>
      </c>
      <c r="AN500" s="44" t="s">
        <v>27</v>
      </c>
      <c r="AO500" s="29" t="s">
        <v>28</v>
      </c>
      <c r="AP500" s="29" t="s">
        <v>387</v>
      </c>
      <c r="AQ500" s="29">
        <v>395</v>
      </c>
      <c r="AR500" s="29">
        <v>245</v>
      </c>
      <c r="AS500" s="29">
        <v>165</v>
      </c>
      <c r="AT500" s="29">
        <v>1.6</v>
      </c>
      <c r="AU500" s="144">
        <v>1.5968E-2</v>
      </c>
      <c r="AV500" s="36" t="s">
        <v>28</v>
      </c>
      <c r="AW500" s="102" t="s">
        <v>33</v>
      </c>
      <c r="AX500" s="129" t="s">
        <v>33</v>
      </c>
      <c r="AY500" s="106">
        <v>2619</v>
      </c>
      <c r="BD500" t="s">
        <v>329</v>
      </c>
      <c r="BE500" t="s">
        <v>4349</v>
      </c>
      <c r="BF500" t="s">
        <v>4740</v>
      </c>
      <c r="BH500" t="str">
        <f t="shared" si="119"/>
        <v>AV</v>
      </c>
      <c r="BJ500" t="str">
        <f t="shared" si="120"/>
        <v>OK</v>
      </c>
      <c r="BK500" s="130" t="s">
        <v>5302</v>
      </c>
      <c r="BL500" s="130" t="e">
        <v>#VALUE!</v>
      </c>
      <c r="BM500" s="131" t="s">
        <v>33</v>
      </c>
      <c r="BN500" s="131" t="e">
        <v>#VALUE!</v>
      </c>
      <c r="BO500">
        <v>3254</v>
      </c>
      <c r="BP500">
        <v>40</v>
      </c>
    </row>
    <row r="501" spans="1:68" ht="37.799999999999997" x14ac:dyDescent="0.3">
      <c r="A501" s="1"/>
      <c r="B501" s="47">
        <v>413</v>
      </c>
      <c r="C501" s="45">
        <v>1013830</v>
      </c>
      <c r="D501" s="40" t="s">
        <v>33</v>
      </c>
      <c r="E501" s="40"/>
      <c r="F501" s="31" t="s">
        <v>388</v>
      </c>
      <c r="G501" s="29" t="s">
        <v>42</v>
      </c>
      <c r="H501" s="70" t="s">
        <v>62</v>
      </c>
      <c r="I501" s="148" t="s">
        <v>32</v>
      </c>
      <c r="J501" s="147" t="s">
        <v>33</v>
      </c>
      <c r="K501" s="148">
        <v>0</v>
      </c>
      <c r="L501" s="148" t="s">
        <v>32</v>
      </c>
      <c r="M501" s="147" t="s">
        <v>33</v>
      </c>
      <c r="N501" s="29" t="str">
        <f t="shared" si="114"/>
        <v/>
      </c>
      <c r="O501" s="29" t="str">
        <f t="shared" si="115"/>
        <v/>
      </c>
      <c r="P501" s="29" t="str">
        <f t="shared" si="116"/>
        <v/>
      </c>
      <c r="Q501" s="29">
        <f t="shared" si="107"/>
        <v>1135966</v>
      </c>
      <c r="R501" s="29" t="str">
        <f t="shared" si="108"/>
        <v/>
      </c>
      <c r="S501" s="29" t="str">
        <f t="shared" si="109"/>
        <v/>
      </c>
      <c r="T501" s="29">
        <f t="shared" si="110"/>
        <v>1135966</v>
      </c>
      <c r="U501" s="40">
        <v>1135966</v>
      </c>
      <c r="V501" s="40"/>
      <c r="W501" s="38" t="s">
        <v>145</v>
      </c>
      <c r="X501" s="29" t="s">
        <v>158</v>
      </c>
      <c r="Y501" s="146">
        <v>568</v>
      </c>
      <c r="Z501" s="33">
        <v>727</v>
      </c>
      <c r="AA501" s="34">
        <f t="shared" si="121"/>
        <v>0.28000000000000003</v>
      </c>
      <c r="AB501" s="33">
        <f t="shared" si="117"/>
        <v>727</v>
      </c>
      <c r="AC501" s="34">
        <f t="shared" si="122"/>
        <v>0.27992977459843266</v>
      </c>
      <c r="AD501" s="145">
        <f t="shared" si="118"/>
        <v>605.83299999999997</v>
      </c>
      <c r="AE501" s="105">
        <v>473.33300000000003</v>
      </c>
      <c r="AF501" s="34" t="s">
        <v>36</v>
      </c>
      <c r="AG501" s="34" t="s">
        <v>36</v>
      </c>
      <c r="AH501" s="34" t="s">
        <v>36</v>
      </c>
      <c r="AI501" s="29">
        <v>4.5999999999999999E-2</v>
      </c>
      <c r="AJ501" s="29">
        <v>1.1900000000000001E-4</v>
      </c>
      <c r="AK501" s="29">
        <v>130</v>
      </c>
      <c r="AL501" s="29">
        <v>1600</v>
      </c>
      <c r="AM501" s="29" t="s">
        <v>28</v>
      </c>
      <c r="AN501" s="158" t="s">
        <v>28</v>
      </c>
      <c r="AO501" s="29" t="s">
        <v>28</v>
      </c>
      <c r="AP501" s="29">
        <v>10</v>
      </c>
      <c r="AQ501" s="29">
        <v>160</v>
      </c>
      <c r="AR501" s="29">
        <v>330</v>
      </c>
      <c r="AS501" s="29">
        <v>125</v>
      </c>
      <c r="AT501" s="29">
        <v>0.46</v>
      </c>
      <c r="AU501" s="144">
        <v>6.6E-3</v>
      </c>
      <c r="AV501" s="36" t="s">
        <v>28</v>
      </c>
      <c r="AW501" s="102" t="s">
        <v>33</v>
      </c>
      <c r="AX501" s="129" t="s">
        <v>33</v>
      </c>
      <c r="AY501" s="106">
        <v>590376</v>
      </c>
      <c r="BD501" t="s">
        <v>4380</v>
      </c>
      <c r="BE501" t="s">
        <v>4381</v>
      </c>
      <c r="BF501" t="s">
        <v>4740</v>
      </c>
      <c r="BH501" t="str">
        <f t="shared" si="119"/>
        <v>AV</v>
      </c>
      <c r="BJ501" t="str">
        <f t="shared" si="120"/>
        <v>OK</v>
      </c>
      <c r="BK501" s="130">
        <v>727</v>
      </c>
      <c r="BL501" s="130" t="s">
        <v>37</v>
      </c>
      <c r="BM501" s="131" t="s">
        <v>33</v>
      </c>
      <c r="BN501" s="131" t="e">
        <v>#VALUE!</v>
      </c>
      <c r="BO501">
        <v>727</v>
      </c>
      <c r="BP501">
        <v>28392</v>
      </c>
    </row>
    <row r="502" spans="1:68" ht="37.799999999999997" x14ac:dyDescent="0.3">
      <c r="A502" s="1"/>
      <c r="B502" s="47">
        <v>414</v>
      </c>
      <c r="C502" s="45">
        <v>1013906</v>
      </c>
      <c r="D502" s="40" t="s">
        <v>33</v>
      </c>
      <c r="E502" s="40"/>
      <c r="F502" s="31" t="s">
        <v>4973</v>
      </c>
      <c r="G502" s="37" t="s">
        <v>42</v>
      </c>
      <c r="H502" s="70" t="s">
        <v>62</v>
      </c>
      <c r="I502" s="148" t="s">
        <v>32</v>
      </c>
      <c r="J502" s="147" t="s">
        <v>33</v>
      </c>
      <c r="K502" s="148">
        <v>0</v>
      </c>
      <c r="L502" s="148" t="s">
        <v>32</v>
      </c>
      <c r="M502" s="147" t="s">
        <v>33</v>
      </c>
      <c r="N502" s="29" t="str">
        <f t="shared" si="114"/>
        <v/>
      </c>
      <c r="O502" s="29" t="str">
        <f t="shared" si="115"/>
        <v/>
      </c>
      <c r="P502" s="29" t="str">
        <f t="shared" si="116"/>
        <v/>
      </c>
      <c r="Q502" s="29">
        <f t="shared" si="107"/>
        <v>1136067</v>
      </c>
      <c r="R502" s="29" t="str">
        <f t="shared" si="108"/>
        <v/>
      </c>
      <c r="S502" s="29" t="str">
        <f t="shared" si="109"/>
        <v/>
      </c>
      <c r="T502" s="29">
        <f t="shared" si="110"/>
        <v>1136067</v>
      </c>
      <c r="U502" s="40">
        <v>1136067</v>
      </c>
      <c r="V502" s="40"/>
      <c r="W502" s="38" t="s">
        <v>145</v>
      </c>
      <c r="X502" s="29" t="s">
        <v>158</v>
      </c>
      <c r="Y502" s="146">
        <v>527</v>
      </c>
      <c r="Z502" s="33">
        <v>675</v>
      </c>
      <c r="AA502" s="34">
        <f t="shared" si="121"/>
        <v>0.28100000000000003</v>
      </c>
      <c r="AB502" s="33">
        <f t="shared" si="117"/>
        <v>675</v>
      </c>
      <c r="AC502" s="34">
        <f t="shared" si="122"/>
        <v>0.28083394244103049</v>
      </c>
      <c r="AD502" s="145">
        <f t="shared" si="118"/>
        <v>562.5</v>
      </c>
      <c r="AE502" s="105">
        <v>439.16699999999997</v>
      </c>
      <c r="AF502" s="34" t="s">
        <v>36</v>
      </c>
      <c r="AG502" s="34" t="s">
        <v>36</v>
      </c>
      <c r="AH502" s="34" t="s">
        <v>36</v>
      </c>
      <c r="AI502" s="29">
        <v>4.8000000000000001E-2</v>
      </c>
      <c r="AJ502" s="29">
        <v>2.6999999999999999E-5</v>
      </c>
      <c r="AK502" s="29">
        <v>430</v>
      </c>
      <c r="AL502" s="29">
        <v>0</v>
      </c>
      <c r="AM502" s="29" t="s">
        <v>28</v>
      </c>
      <c r="AN502" s="158" t="s">
        <v>28</v>
      </c>
      <c r="AO502" s="29" t="s">
        <v>28</v>
      </c>
      <c r="AP502" s="29">
        <v>10</v>
      </c>
      <c r="AQ502" s="29">
        <v>228</v>
      </c>
      <c r="AR502" s="29">
        <v>160</v>
      </c>
      <c r="AS502" s="29">
        <v>120</v>
      </c>
      <c r="AT502" s="29">
        <v>0.48</v>
      </c>
      <c r="AU502" s="144">
        <v>4.3779999999999999E-3</v>
      </c>
      <c r="AV502" s="36" t="s">
        <v>28</v>
      </c>
      <c r="AW502" s="102" t="s">
        <v>33</v>
      </c>
      <c r="AX502" s="129" t="s">
        <v>33</v>
      </c>
      <c r="AY502" s="106">
        <v>280840</v>
      </c>
      <c r="BD502" t="s">
        <v>4382</v>
      </c>
      <c r="BE502" t="s">
        <v>4346</v>
      </c>
      <c r="BF502" t="s">
        <v>4740</v>
      </c>
      <c r="BH502" t="str">
        <f t="shared" si="119"/>
        <v>AV</v>
      </c>
      <c r="BJ502" t="str">
        <f t="shared" si="120"/>
        <v>OK</v>
      </c>
      <c r="BK502" s="130">
        <v>675</v>
      </c>
      <c r="BL502" s="130" t="s">
        <v>37</v>
      </c>
      <c r="BM502" s="131" t="s">
        <v>33</v>
      </c>
      <c r="BN502" s="131" t="e">
        <v>#VALUE!</v>
      </c>
      <c r="BO502">
        <v>675</v>
      </c>
      <c r="BP502">
        <v>16195</v>
      </c>
    </row>
    <row r="503" spans="1:68" ht="25.2" x14ac:dyDescent="0.3">
      <c r="A503" s="1"/>
      <c r="B503" s="47">
        <v>415</v>
      </c>
      <c r="C503" s="45">
        <v>1084685</v>
      </c>
      <c r="D503" s="29"/>
      <c r="E503" s="29"/>
      <c r="F503" s="31" t="s">
        <v>389</v>
      </c>
      <c r="G503" s="37" t="s">
        <v>42</v>
      </c>
      <c r="H503" s="70" t="s">
        <v>59</v>
      </c>
      <c r="I503" s="148" t="s">
        <v>32</v>
      </c>
      <c r="J503" s="147" t="s">
        <v>33</v>
      </c>
      <c r="K503" s="148">
        <v>0</v>
      </c>
      <c r="L503" s="148" t="s">
        <v>32</v>
      </c>
      <c r="M503" s="147">
        <v>42493</v>
      </c>
      <c r="N503" s="29" t="str">
        <f t="shared" si="114"/>
        <v/>
      </c>
      <c r="O503" s="29" t="str">
        <f t="shared" si="115"/>
        <v/>
      </c>
      <c r="P503" s="29" t="str">
        <f t="shared" si="116"/>
        <v/>
      </c>
      <c r="Q503" s="29">
        <f t="shared" si="107"/>
        <v>1136090</v>
      </c>
      <c r="R503" s="29" t="str">
        <f t="shared" si="108"/>
        <v/>
      </c>
      <c r="S503" s="29" t="str">
        <f t="shared" si="109"/>
        <v/>
      </c>
      <c r="T503" s="29">
        <f t="shared" si="110"/>
        <v>1136090</v>
      </c>
      <c r="U503" s="29">
        <v>1136090</v>
      </c>
      <c r="V503" s="29"/>
      <c r="W503" s="38" t="s">
        <v>157</v>
      </c>
      <c r="X503" s="29" t="s">
        <v>158</v>
      </c>
      <c r="Y503" s="146">
        <v>2488</v>
      </c>
      <c r="Z503" s="33">
        <v>3185</v>
      </c>
      <c r="AA503" s="34">
        <f t="shared" si="121"/>
        <v>0.28000000000000003</v>
      </c>
      <c r="AB503" s="33">
        <f t="shared" si="117"/>
        <v>3185</v>
      </c>
      <c r="AC503" s="34">
        <f t="shared" si="122"/>
        <v>0.28014506111656923</v>
      </c>
      <c r="AD503" s="145">
        <f t="shared" si="118"/>
        <v>2654.1669999999999</v>
      </c>
      <c r="AE503" s="105">
        <v>2073.3330000000001</v>
      </c>
      <c r="AF503" s="34" t="s">
        <v>36</v>
      </c>
      <c r="AG503" s="34" t="s">
        <v>36</v>
      </c>
      <c r="AH503" s="34" t="s">
        <v>36</v>
      </c>
      <c r="AI503" s="29">
        <v>0.19400000000000001</v>
      </c>
      <c r="AJ503" s="29">
        <v>1.008E-2</v>
      </c>
      <c r="AK503" s="29">
        <v>0</v>
      </c>
      <c r="AL503" s="29">
        <v>0</v>
      </c>
      <c r="AM503" s="29" t="s">
        <v>28</v>
      </c>
      <c r="AN503" s="158" t="s">
        <v>28</v>
      </c>
      <c r="AO503" s="29" t="s">
        <v>28</v>
      </c>
      <c r="AP503" s="29">
        <v>1</v>
      </c>
      <c r="AQ503" s="29">
        <v>300</v>
      </c>
      <c r="AR503" s="29">
        <v>160</v>
      </c>
      <c r="AS503" s="29">
        <v>210</v>
      </c>
      <c r="AT503" s="29">
        <v>0.191</v>
      </c>
      <c r="AU503" s="144">
        <v>1.008E-2</v>
      </c>
      <c r="AV503" s="36" t="s">
        <v>28</v>
      </c>
      <c r="AW503" s="102" t="s">
        <v>33</v>
      </c>
      <c r="AX503" s="129" t="s">
        <v>33</v>
      </c>
      <c r="AY503" s="106">
        <v>25845</v>
      </c>
      <c r="BD503" t="s">
        <v>348</v>
      </c>
      <c r="BE503" t="s">
        <v>4383</v>
      </c>
      <c r="BF503" t="s">
        <v>4749</v>
      </c>
      <c r="BH503" t="str">
        <f t="shared" si="119"/>
        <v/>
      </c>
      <c r="BJ503" t="str">
        <f t="shared" si="120"/>
        <v>OK</v>
      </c>
      <c r="BK503" s="130">
        <v>3185</v>
      </c>
      <c r="BL503" s="130" t="s">
        <v>37</v>
      </c>
      <c r="BM503" s="131" t="s">
        <v>33</v>
      </c>
      <c r="BN503" s="131" t="e">
        <v>#VALUE!</v>
      </c>
      <c r="BO503" t="e">
        <v>#N/A</v>
      </c>
      <c r="BP503">
        <v>835</v>
      </c>
    </row>
    <row r="504" spans="1:68" ht="25.2" x14ac:dyDescent="0.3">
      <c r="A504" s="1"/>
      <c r="B504" s="47">
        <v>416</v>
      </c>
      <c r="C504" s="45">
        <v>1084686</v>
      </c>
      <c r="D504" s="29"/>
      <c r="E504" s="29"/>
      <c r="F504" s="31" t="s">
        <v>391</v>
      </c>
      <c r="G504" s="37" t="s">
        <v>31</v>
      </c>
      <c r="H504" s="70" t="s">
        <v>4779</v>
      </c>
      <c r="I504" s="148" t="s">
        <v>32</v>
      </c>
      <c r="J504" s="147" t="s">
        <v>33</v>
      </c>
      <c r="K504" s="148">
        <v>0</v>
      </c>
      <c r="L504" s="148" t="s">
        <v>32</v>
      </c>
      <c r="M504" s="147">
        <v>42493</v>
      </c>
      <c r="N504" s="29" t="str">
        <f t="shared" si="114"/>
        <v/>
      </c>
      <c r="O504" s="29" t="str">
        <f t="shared" si="115"/>
        <v/>
      </c>
      <c r="P504" s="29" t="str">
        <f t="shared" si="116"/>
        <v/>
      </c>
      <c r="Q504" s="29" t="str">
        <f t="shared" si="107"/>
        <v/>
      </c>
      <c r="R504" s="29" t="str">
        <f t="shared" si="108"/>
        <v/>
      </c>
      <c r="S504" s="29" t="str">
        <f t="shared" si="109"/>
        <v/>
      </c>
      <c r="T504" s="29" t="str">
        <f t="shared" si="110"/>
        <v/>
      </c>
      <c r="U504" s="29"/>
      <c r="V504" s="29"/>
      <c r="W504" s="38" t="s">
        <v>157</v>
      </c>
      <c r="X504" s="29" t="s">
        <v>158</v>
      </c>
      <c r="Y504" s="146">
        <v>5948</v>
      </c>
      <c r="Z504" s="33">
        <v>7614</v>
      </c>
      <c r="AA504" s="34">
        <f t="shared" si="121"/>
        <v>0.28000000000000003</v>
      </c>
      <c r="AB504" s="33">
        <f t="shared" si="117"/>
        <v>7614</v>
      </c>
      <c r="AC504" s="34">
        <f t="shared" si="122"/>
        <v>0.28009406320820007</v>
      </c>
      <c r="AD504" s="145">
        <f t="shared" si="118"/>
        <v>6345</v>
      </c>
      <c r="AE504" s="105">
        <v>4956.6670000000004</v>
      </c>
      <c r="AF504" s="34" t="s">
        <v>36</v>
      </c>
      <c r="AG504" s="34" t="s">
        <v>36</v>
      </c>
      <c r="AH504" s="34">
        <v>0</v>
      </c>
      <c r="AI504" s="29">
        <v>0.27</v>
      </c>
      <c r="AJ504" s="29">
        <v>1.014E-2</v>
      </c>
      <c r="AK504" s="29">
        <v>45</v>
      </c>
      <c r="AL504" s="29">
        <v>0</v>
      </c>
      <c r="AM504" s="29" t="s">
        <v>28</v>
      </c>
      <c r="AN504" s="158" t="s">
        <v>28</v>
      </c>
      <c r="AO504" s="29" t="s">
        <v>28</v>
      </c>
      <c r="AP504" s="29">
        <v>1</v>
      </c>
      <c r="AQ504" s="29">
        <v>260</v>
      </c>
      <c r="AR504" s="29">
        <v>260</v>
      </c>
      <c r="AS504" s="29">
        <v>150</v>
      </c>
      <c r="AT504" s="29">
        <v>0.27</v>
      </c>
      <c r="AU504" s="144">
        <v>1.014E-2</v>
      </c>
      <c r="AV504" s="36" t="s">
        <v>28</v>
      </c>
      <c r="AW504" s="102" t="s">
        <v>33</v>
      </c>
      <c r="AX504" s="129" t="s">
        <v>33</v>
      </c>
      <c r="AY504" s="106">
        <v>1049</v>
      </c>
      <c r="BD504" t="s">
        <v>390</v>
      </c>
      <c r="BE504" t="s">
        <v>4384</v>
      </c>
      <c r="BF504" t="s">
        <v>4749</v>
      </c>
      <c r="BH504" t="str">
        <f t="shared" si="119"/>
        <v>AV</v>
      </c>
      <c r="BJ504" t="str">
        <f t="shared" si="120"/>
        <v>OK</v>
      </c>
      <c r="BK504" s="130">
        <v>7614</v>
      </c>
      <c r="BL504" s="130" t="s">
        <v>37</v>
      </c>
      <c r="BM504" s="131" t="s">
        <v>33</v>
      </c>
      <c r="BN504" s="131" t="e">
        <v>#VALUE!</v>
      </c>
      <c r="BO504">
        <v>7614</v>
      </c>
      <c r="BP504">
        <v>2</v>
      </c>
    </row>
    <row r="505" spans="1:68" ht="37.799999999999997" x14ac:dyDescent="0.3">
      <c r="A505" s="1"/>
      <c r="B505" s="47">
        <v>417</v>
      </c>
      <c r="C505" s="45">
        <v>1084687</v>
      </c>
      <c r="D505" s="29"/>
      <c r="E505" s="29"/>
      <c r="F505" s="31" t="s">
        <v>392</v>
      </c>
      <c r="G505" s="37" t="s">
        <v>47</v>
      </c>
      <c r="H505" s="70" t="s">
        <v>62</v>
      </c>
      <c r="I505" s="148" t="s">
        <v>32</v>
      </c>
      <c r="J505" s="147" t="s">
        <v>33</v>
      </c>
      <c r="K505" s="148">
        <v>0</v>
      </c>
      <c r="L505" s="148" t="s">
        <v>32</v>
      </c>
      <c r="M505" s="147">
        <v>42493</v>
      </c>
      <c r="N505" s="29" t="str">
        <f t="shared" si="114"/>
        <v/>
      </c>
      <c r="O505" s="29" t="str">
        <f t="shared" si="115"/>
        <v/>
      </c>
      <c r="P505" s="29" t="str">
        <f t="shared" si="116"/>
        <v/>
      </c>
      <c r="Q505" s="29">
        <f t="shared" si="107"/>
        <v>1136091</v>
      </c>
      <c r="R505" s="29" t="str">
        <f t="shared" si="108"/>
        <v/>
      </c>
      <c r="S505" s="29" t="str">
        <f t="shared" si="109"/>
        <v/>
      </c>
      <c r="T505" s="29">
        <f t="shared" si="110"/>
        <v>1136091</v>
      </c>
      <c r="U505" s="29">
        <v>1136091</v>
      </c>
      <c r="V505" s="29"/>
      <c r="W505" s="38" t="s">
        <v>157</v>
      </c>
      <c r="X505" s="29" t="s">
        <v>158</v>
      </c>
      <c r="Y505" s="146">
        <v>2700</v>
      </c>
      <c r="Z505" s="33">
        <v>3456</v>
      </c>
      <c r="AA505" s="34">
        <f t="shared" si="121"/>
        <v>0.28000000000000003</v>
      </c>
      <c r="AB505" s="33">
        <f t="shared" si="117"/>
        <v>3456</v>
      </c>
      <c r="AC505" s="34">
        <f t="shared" si="122"/>
        <v>0.28000000000000003</v>
      </c>
      <c r="AD505" s="145">
        <f t="shared" si="118"/>
        <v>2880</v>
      </c>
      <c r="AE505" s="105">
        <v>2250</v>
      </c>
      <c r="AF505" s="34" t="s">
        <v>36</v>
      </c>
      <c r="AG505" s="34" t="s">
        <v>36</v>
      </c>
      <c r="AH505" s="34" t="s">
        <v>36</v>
      </c>
      <c r="AI505" s="29">
        <v>0.22600000000000001</v>
      </c>
      <c r="AJ505" s="29">
        <v>1.008E-2</v>
      </c>
      <c r="AK505" s="29">
        <v>10</v>
      </c>
      <c r="AL505" s="29">
        <v>0</v>
      </c>
      <c r="AM505" s="29" t="s">
        <v>28</v>
      </c>
      <c r="AN505" s="158" t="s">
        <v>28</v>
      </c>
      <c r="AO505" s="29" t="s">
        <v>28</v>
      </c>
      <c r="AP505" s="29">
        <v>1</v>
      </c>
      <c r="AQ505" s="29">
        <v>300</v>
      </c>
      <c r="AR505" s="29">
        <v>160</v>
      </c>
      <c r="AS505" s="29">
        <v>210</v>
      </c>
      <c r="AT505" s="29">
        <v>0.23499999999999999</v>
      </c>
      <c r="AU505" s="144">
        <v>1.008E-2</v>
      </c>
      <c r="AV505" s="36" t="s">
        <v>28</v>
      </c>
      <c r="AW505" s="102" t="s">
        <v>33</v>
      </c>
      <c r="AX505" s="129" t="s">
        <v>33</v>
      </c>
      <c r="AY505" s="106">
        <v>2159</v>
      </c>
      <c r="BD505" t="s">
        <v>348</v>
      </c>
      <c r="BE505" t="s">
        <v>4383</v>
      </c>
      <c r="BF505" t="s">
        <v>4749</v>
      </c>
      <c r="BH505" t="str">
        <f t="shared" si="119"/>
        <v>AV</v>
      </c>
      <c r="BJ505" t="str">
        <f t="shared" si="120"/>
        <v>OK</v>
      </c>
      <c r="BK505" s="130">
        <v>3456</v>
      </c>
      <c r="BL505" s="130" t="s">
        <v>37</v>
      </c>
      <c r="BM505" s="131" t="s">
        <v>33</v>
      </c>
      <c r="BN505" s="131" t="e">
        <v>#VALUE!</v>
      </c>
      <c r="BO505">
        <v>3456</v>
      </c>
      <c r="BP505">
        <v>117</v>
      </c>
    </row>
    <row r="506" spans="1:68" ht="25.2" x14ac:dyDescent="0.3">
      <c r="A506" s="1"/>
      <c r="B506" s="47">
        <v>418</v>
      </c>
      <c r="C506" s="45">
        <v>1084688</v>
      </c>
      <c r="D506" s="29"/>
      <c r="E506" s="29"/>
      <c r="F506" s="31" t="s">
        <v>393</v>
      </c>
      <c r="G506" s="37" t="s">
        <v>31</v>
      </c>
      <c r="H506" s="70" t="s">
        <v>4779</v>
      </c>
      <c r="I506" s="148" t="s">
        <v>32</v>
      </c>
      <c r="J506" s="147" t="s">
        <v>33</v>
      </c>
      <c r="K506" s="148">
        <v>0</v>
      </c>
      <c r="L506" s="148" t="s">
        <v>32</v>
      </c>
      <c r="M506" s="147">
        <v>42493</v>
      </c>
      <c r="N506" s="29" t="str">
        <f t="shared" si="114"/>
        <v/>
      </c>
      <c r="O506" s="29" t="str">
        <f t="shared" si="115"/>
        <v/>
      </c>
      <c r="P506" s="29" t="str">
        <f t="shared" si="116"/>
        <v/>
      </c>
      <c r="Q506" s="29" t="str">
        <f t="shared" si="107"/>
        <v/>
      </c>
      <c r="R506" s="29" t="str">
        <f t="shared" si="108"/>
        <v/>
      </c>
      <c r="S506" s="29" t="str">
        <f t="shared" si="109"/>
        <v/>
      </c>
      <c r="T506" s="29" t="str">
        <f t="shared" si="110"/>
        <v/>
      </c>
      <c r="U506" s="29"/>
      <c r="V506" s="29"/>
      <c r="W506" s="38" t="s">
        <v>157</v>
      </c>
      <c r="X506" s="29" t="s">
        <v>158</v>
      </c>
      <c r="Y506" s="146">
        <v>5640</v>
      </c>
      <c r="Z506" s="33">
        <v>7219</v>
      </c>
      <c r="AA506" s="34">
        <f t="shared" si="121"/>
        <v>0.28000000000000003</v>
      </c>
      <c r="AB506" s="33">
        <f t="shared" si="117"/>
        <v>7219</v>
      </c>
      <c r="AC506" s="34">
        <f t="shared" si="122"/>
        <v>0.27996446808510628</v>
      </c>
      <c r="AD506" s="145">
        <f t="shared" si="118"/>
        <v>6015.8329999999996</v>
      </c>
      <c r="AE506" s="105">
        <v>4700</v>
      </c>
      <c r="AF506" s="34" t="s">
        <v>36</v>
      </c>
      <c r="AG506" s="34" t="s">
        <v>36</v>
      </c>
      <c r="AH506" s="34">
        <v>0</v>
      </c>
      <c r="AI506" s="29">
        <v>0.28999999999999998</v>
      </c>
      <c r="AJ506" s="29">
        <v>1.014E-2</v>
      </c>
      <c r="AK506" s="29">
        <v>23</v>
      </c>
      <c r="AL506" s="29">
        <v>0</v>
      </c>
      <c r="AM506" s="29" t="s">
        <v>28</v>
      </c>
      <c r="AN506" s="158" t="s">
        <v>28</v>
      </c>
      <c r="AO506" s="29" t="s">
        <v>28</v>
      </c>
      <c r="AP506" s="29">
        <v>1</v>
      </c>
      <c r="AQ506" s="29">
        <v>260</v>
      </c>
      <c r="AR506" s="29">
        <v>260</v>
      </c>
      <c r="AS506" s="29">
        <v>150</v>
      </c>
      <c r="AT506" s="29">
        <v>0.28999999999999998</v>
      </c>
      <c r="AU506" s="144">
        <v>1.014E-2</v>
      </c>
      <c r="AV506" s="36" t="s">
        <v>28</v>
      </c>
      <c r="AW506" s="102" t="s">
        <v>33</v>
      </c>
      <c r="AX506" s="129" t="s">
        <v>33</v>
      </c>
      <c r="AY506" s="106">
        <v>4722</v>
      </c>
      <c r="BD506" t="s">
        <v>390</v>
      </c>
      <c r="BE506" t="s">
        <v>4384</v>
      </c>
      <c r="BF506" t="s">
        <v>4749</v>
      </c>
      <c r="BH506" t="str">
        <f t="shared" si="119"/>
        <v>AV</v>
      </c>
      <c r="BJ506" t="str">
        <f t="shared" si="120"/>
        <v>OK</v>
      </c>
      <c r="BK506" s="130">
        <v>7219</v>
      </c>
      <c r="BL506" s="130" t="s">
        <v>37</v>
      </c>
      <c r="BM506" s="131" t="s">
        <v>33</v>
      </c>
      <c r="BN506" s="131" t="e">
        <v>#VALUE!</v>
      </c>
      <c r="BO506">
        <v>7219</v>
      </c>
      <c r="BP506">
        <v>17</v>
      </c>
    </row>
    <row r="507" spans="1:68" ht="25.2" x14ac:dyDescent="0.3">
      <c r="A507" s="1"/>
      <c r="B507" s="47"/>
      <c r="C507" s="45">
        <v>1135621</v>
      </c>
      <c r="D507" s="29">
        <v>1009008</v>
      </c>
      <c r="E507" s="55" t="s">
        <v>5147</v>
      </c>
      <c r="F507" s="30" t="s">
        <v>5544</v>
      </c>
      <c r="G507" s="29" t="s">
        <v>42</v>
      </c>
      <c r="H507" s="157" t="s">
        <v>4781</v>
      </c>
      <c r="N507" s="29">
        <f t="shared" si="114"/>
        <v>1009008</v>
      </c>
      <c r="O507" s="29" t="str">
        <f t="shared" si="115"/>
        <v/>
      </c>
      <c r="P507" s="29" t="str">
        <f t="shared" si="116"/>
        <v/>
      </c>
      <c r="Q507" s="29" t="str">
        <f t="shared" si="107"/>
        <v/>
      </c>
      <c r="R507" s="29" t="str">
        <f t="shared" si="108"/>
        <v/>
      </c>
      <c r="S507" s="29" t="str">
        <f t="shared" si="109"/>
        <v/>
      </c>
      <c r="T507" s="29" t="str">
        <f t="shared" si="110"/>
        <v/>
      </c>
      <c r="W507" s="38" t="s">
        <v>157</v>
      </c>
      <c r="X507" s="29" t="s">
        <v>158</v>
      </c>
      <c r="Y507" s="146"/>
      <c r="Z507" s="33" t="s">
        <v>5289</v>
      </c>
      <c r="AA507" s="34"/>
      <c r="AB507" s="33" t="str">
        <f t="shared" si="117"/>
        <v>По запросу</v>
      </c>
      <c r="AC507" s="34"/>
      <c r="AD507" s="145" t="e">
        <f t="shared" si="118"/>
        <v>#VALUE!</v>
      </c>
      <c r="AE507" s="105"/>
      <c r="AF507" s="34"/>
      <c r="AG507" s="34"/>
      <c r="AH507" s="34"/>
      <c r="AI507" s="29">
        <v>0.06</v>
      </c>
      <c r="AJ507" s="29">
        <v>9.4499999999999998E-4</v>
      </c>
      <c r="AK507" s="29">
        <v>0</v>
      </c>
      <c r="AL507" s="29">
        <v>0</v>
      </c>
      <c r="AM507" s="29" t="s">
        <v>28</v>
      </c>
      <c r="AN507" s="158" t="s">
        <v>28</v>
      </c>
      <c r="AO507" s="29" t="s">
        <v>28</v>
      </c>
      <c r="AP507" s="29">
        <v>10</v>
      </c>
      <c r="AQ507" s="29">
        <v>315</v>
      </c>
      <c r="AR507" s="29">
        <v>240</v>
      </c>
      <c r="AS507" s="29">
        <v>125</v>
      </c>
      <c r="AT507" s="29">
        <v>0.6</v>
      </c>
      <c r="AU507" s="144">
        <v>9.4500000000000001E-3</v>
      </c>
      <c r="AV507" s="36"/>
      <c r="AW507" s="102">
        <v>44743</v>
      </c>
      <c r="AX507" s="129" t="s">
        <v>4770</v>
      </c>
      <c r="AY507" s="106"/>
      <c r="BH507" t="str">
        <f t="shared" si="119"/>
        <v>AV</v>
      </c>
      <c r="BJ507" t="e">
        <f t="shared" si="120"/>
        <v>#VALUE!</v>
      </c>
      <c r="BK507" s="130" t="s">
        <v>5289</v>
      </c>
      <c r="BL507" s="130" t="s">
        <v>37</v>
      </c>
      <c r="BM507" s="131">
        <v>732</v>
      </c>
      <c r="BN507" s="131" t="e">
        <v>#VALUE!</v>
      </c>
      <c r="BO507" t="e">
        <v>#N/A</v>
      </c>
      <c r="BP507">
        <v>0</v>
      </c>
    </row>
    <row r="508" spans="1:68" ht="37.799999999999997" x14ac:dyDescent="0.3">
      <c r="A508" s="1"/>
      <c r="B508" s="47">
        <v>419</v>
      </c>
      <c r="C508" s="45">
        <v>1009008</v>
      </c>
      <c r="D508" s="40" t="s">
        <v>33</v>
      </c>
      <c r="E508" s="40"/>
      <c r="F508" s="31" t="s">
        <v>394</v>
      </c>
      <c r="G508" s="29" t="s">
        <v>42</v>
      </c>
      <c r="H508" s="70" t="s">
        <v>62</v>
      </c>
      <c r="I508" s="148" t="s">
        <v>3799</v>
      </c>
      <c r="J508" s="147" t="s">
        <v>33</v>
      </c>
      <c r="K508" s="148">
        <v>0</v>
      </c>
      <c r="L508" s="148" t="s">
        <v>32</v>
      </c>
      <c r="M508" s="147" t="s">
        <v>33</v>
      </c>
      <c r="N508" s="29" t="str">
        <f t="shared" si="114"/>
        <v/>
      </c>
      <c r="O508" s="29" t="str">
        <f t="shared" si="115"/>
        <v/>
      </c>
      <c r="P508" s="29" t="str">
        <f t="shared" si="116"/>
        <v/>
      </c>
      <c r="Q508" s="29">
        <f t="shared" si="107"/>
        <v>1135621</v>
      </c>
      <c r="R508" s="29" t="str">
        <f t="shared" si="108"/>
        <v/>
      </c>
      <c r="S508" s="29" t="str">
        <f t="shared" si="109"/>
        <v/>
      </c>
      <c r="T508" s="29">
        <f t="shared" si="110"/>
        <v>1135621</v>
      </c>
      <c r="U508" s="40">
        <v>1135621</v>
      </c>
      <c r="V508" s="40"/>
      <c r="W508" s="38" t="s">
        <v>157</v>
      </c>
      <c r="X508" s="29" t="s">
        <v>158</v>
      </c>
      <c r="Y508" s="146">
        <v>572</v>
      </c>
      <c r="Z508" s="33">
        <v>732</v>
      </c>
      <c r="AA508" s="34">
        <f t="shared" ref="AA508:AA539" si="123">ROUND(Z508/Y508-1,3)</f>
        <v>0.28000000000000003</v>
      </c>
      <c r="AB508" s="33">
        <f t="shared" si="117"/>
        <v>732</v>
      </c>
      <c r="AC508" s="34">
        <f t="shared" ref="AC508:AC539" si="124">(AD508-AE508)/AE508</f>
        <v>0.27971938481161907</v>
      </c>
      <c r="AD508" s="145">
        <f t="shared" si="118"/>
        <v>610</v>
      </c>
      <c r="AE508" s="105">
        <v>476.66699999999997</v>
      </c>
      <c r="AF508" s="34" t="s">
        <v>36</v>
      </c>
      <c r="AG508" s="34" t="s">
        <v>36</v>
      </c>
      <c r="AH508" s="34" t="s">
        <v>36</v>
      </c>
      <c r="AI508" s="29">
        <v>0.06</v>
      </c>
      <c r="AJ508" s="29">
        <v>9.4499999999999998E-4</v>
      </c>
      <c r="AK508" s="29">
        <v>0</v>
      </c>
      <c r="AL508" s="29">
        <v>0</v>
      </c>
      <c r="AM508" s="29" t="s">
        <v>28</v>
      </c>
      <c r="AN508" s="158" t="s">
        <v>28</v>
      </c>
      <c r="AO508" s="29" t="s">
        <v>28</v>
      </c>
      <c r="AP508" s="29">
        <v>10</v>
      </c>
      <c r="AQ508" s="29">
        <v>315</v>
      </c>
      <c r="AR508" s="29">
        <v>240</v>
      </c>
      <c r="AS508" s="29">
        <v>125</v>
      </c>
      <c r="AT508" s="29">
        <v>0.6</v>
      </c>
      <c r="AU508" s="144">
        <v>9.4500000000000001E-3</v>
      </c>
      <c r="AV508" s="36" t="s">
        <v>28</v>
      </c>
      <c r="AW508" s="102" t="s">
        <v>33</v>
      </c>
      <c r="AX508" s="129" t="s">
        <v>33</v>
      </c>
      <c r="AY508" s="106">
        <v>260307</v>
      </c>
      <c r="BD508" t="s">
        <v>4385</v>
      </c>
      <c r="BE508" t="s">
        <v>4351</v>
      </c>
      <c r="BF508" t="s">
        <v>4739</v>
      </c>
      <c r="BH508" t="str">
        <f t="shared" si="119"/>
        <v/>
      </c>
      <c r="BJ508" t="str">
        <f t="shared" si="120"/>
        <v>OK</v>
      </c>
      <c r="BK508" s="130">
        <v>732</v>
      </c>
      <c r="BL508" s="130" t="s">
        <v>37</v>
      </c>
      <c r="BM508" s="131" t="s">
        <v>33</v>
      </c>
      <c r="BN508" s="131" t="e">
        <v>#VALUE!</v>
      </c>
      <c r="BO508" t="e">
        <v>#N/A</v>
      </c>
      <c r="BP508">
        <v>12347</v>
      </c>
    </row>
    <row r="509" spans="1:68" ht="25.2" x14ac:dyDescent="0.3">
      <c r="A509" s="1"/>
      <c r="B509" s="47">
        <v>420</v>
      </c>
      <c r="C509" s="125">
        <v>1086087</v>
      </c>
      <c r="D509" s="40"/>
      <c r="E509" s="40"/>
      <c r="F509" s="39" t="s">
        <v>395</v>
      </c>
      <c r="G509" s="29" t="s">
        <v>31</v>
      </c>
      <c r="H509" s="70" t="s">
        <v>4779</v>
      </c>
      <c r="I509" s="148" t="s">
        <v>32</v>
      </c>
      <c r="J509" s="147" t="s">
        <v>33</v>
      </c>
      <c r="K509" s="147">
        <v>45016</v>
      </c>
      <c r="L509" s="148" t="s">
        <v>32</v>
      </c>
      <c r="M509" s="147" t="s">
        <v>33</v>
      </c>
      <c r="N509" s="29" t="str">
        <f t="shared" si="114"/>
        <v/>
      </c>
      <c r="O509" s="29" t="str">
        <f t="shared" si="115"/>
        <v/>
      </c>
      <c r="P509" s="29" t="str">
        <f t="shared" si="116"/>
        <v/>
      </c>
      <c r="Q509" s="29" t="str">
        <f t="shared" si="107"/>
        <v/>
      </c>
      <c r="R509" s="29" t="str">
        <f t="shared" si="108"/>
        <v/>
      </c>
      <c r="S509" s="29" t="str">
        <f t="shared" si="109"/>
        <v/>
      </c>
      <c r="T509" s="29" t="str">
        <f t="shared" si="110"/>
        <v/>
      </c>
      <c r="U509" s="29"/>
      <c r="V509" s="29"/>
      <c r="W509" s="38" t="s">
        <v>157</v>
      </c>
      <c r="X509" s="37" t="s">
        <v>366</v>
      </c>
      <c r="Y509" s="146">
        <v>661</v>
      </c>
      <c r="Z509" s="33">
        <v>846</v>
      </c>
      <c r="AA509" s="34">
        <f t="shared" si="123"/>
        <v>0.28000000000000003</v>
      </c>
      <c r="AB509" s="33">
        <f t="shared" si="117"/>
        <v>846</v>
      </c>
      <c r="AC509" s="34">
        <f t="shared" si="124"/>
        <v>0.27987974576686586</v>
      </c>
      <c r="AD509" s="145">
        <f t="shared" si="118"/>
        <v>705</v>
      </c>
      <c r="AE509" s="105">
        <v>550.83299999999997</v>
      </c>
      <c r="AF509" s="34" t="s">
        <v>36</v>
      </c>
      <c r="AG509" s="34" t="s">
        <v>36</v>
      </c>
      <c r="AH509" s="34" t="s">
        <v>36</v>
      </c>
      <c r="AI509" s="29">
        <v>0.1</v>
      </c>
      <c r="AJ509" s="29">
        <v>3.5100000000000001E-3</v>
      </c>
      <c r="AK509" s="29">
        <v>8040</v>
      </c>
      <c r="AL509" s="29">
        <v>0</v>
      </c>
      <c r="AM509" s="29" t="s">
        <v>28</v>
      </c>
      <c r="AN509" s="158" t="s">
        <v>28</v>
      </c>
      <c r="AO509" s="29" t="s">
        <v>28</v>
      </c>
      <c r="AP509" s="29">
        <v>50</v>
      </c>
      <c r="AQ509" s="29">
        <v>995</v>
      </c>
      <c r="AR509" s="29">
        <v>50</v>
      </c>
      <c r="AS509" s="29">
        <v>17</v>
      </c>
      <c r="AT509" s="29">
        <v>0.1</v>
      </c>
      <c r="AU509" s="144">
        <v>3.5100000000000001E-3</v>
      </c>
      <c r="AV509" s="36" t="s">
        <v>28</v>
      </c>
      <c r="AW509" s="102">
        <v>44103</v>
      </c>
      <c r="AX509" s="129" t="s">
        <v>33</v>
      </c>
      <c r="AY509" s="106">
        <v>21100</v>
      </c>
      <c r="BD509" t="s">
        <v>4386</v>
      </c>
      <c r="BE509" t="s">
        <v>4387</v>
      </c>
      <c r="BF509" t="s">
        <v>4739</v>
      </c>
      <c r="BH509" t="str">
        <f t="shared" si="119"/>
        <v>AV</v>
      </c>
      <c r="BJ509" t="str">
        <f t="shared" si="120"/>
        <v>OK</v>
      </c>
      <c r="BK509" s="130">
        <v>846</v>
      </c>
      <c r="BL509" s="130" t="s">
        <v>37</v>
      </c>
      <c r="BM509" s="131" t="s">
        <v>33</v>
      </c>
      <c r="BN509" s="131" t="e">
        <v>#VALUE!</v>
      </c>
      <c r="BO509">
        <v>846</v>
      </c>
      <c r="BP509">
        <v>1050</v>
      </c>
    </row>
    <row r="510" spans="1:68" ht="25.2" x14ac:dyDescent="0.3">
      <c r="A510" s="1"/>
      <c r="B510" s="47">
        <v>421</v>
      </c>
      <c r="C510" s="45">
        <v>1023176</v>
      </c>
      <c r="D510" s="40" t="s">
        <v>33</v>
      </c>
      <c r="E510" s="40"/>
      <c r="F510" s="39" t="s">
        <v>397</v>
      </c>
      <c r="G510" s="29" t="s">
        <v>42</v>
      </c>
      <c r="H510" s="70" t="s">
        <v>4779</v>
      </c>
      <c r="I510" s="148" t="s">
        <v>32</v>
      </c>
      <c r="J510" s="147" t="s">
        <v>33</v>
      </c>
      <c r="K510" s="148">
        <v>0</v>
      </c>
      <c r="L510" s="148" t="s">
        <v>32</v>
      </c>
      <c r="M510" s="147" t="s">
        <v>33</v>
      </c>
      <c r="N510" s="29" t="str">
        <f t="shared" si="114"/>
        <v/>
      </c>
      <c r="O510" s="29" t="str">
        <f t="shared" si="115"/>
        <v/>
      </c>
      <c r="P510" s="29" t="str">
        <f t="shared" si="116"/>
        <v/>
      </c>
      <c r="Q510" s="29" t="str">
        <f t="shared" si="107"/>
        <v/>
      </c>
      <c r="R510" s="29" t="str">
        <f t="shared" si="108"/>
        <v/>
      </c>
      <c r="S510" s="29" t="str">
        <f t="shared" si="109"/>
        <v/>
      </c>
      <c r="T510" s="29" t="str">
        <f t="shared" si="110"/>
        <v/>
      </c>
      <c r="U510" s="40" t="s">
        <v>33</v>
      </c>
      <c r="V510" s="40"/>
      <c r="W510" s="38" t="s">
        <v>157</v>
      </c>
      <c r="X510" s="29" t="s">
        <v>366</v>
      </c>
      <c r="Y510" s="146">
        <v>784</v>
      </c>
      <c r="Z510" s="33">
        <v>1003</v>
      </c>
      <c r="AA510" s="34">
        <f t="shared" si="123"/>
        <v>0.27900000000000003</v>
      </c>
      <c r="AB510" s="33">
        <f t="shared" si="117"/>
        <v>1003</v>
      </c>
      <c r="AC510" s="34">
        <f t="shared" si="124"/>
        <v>0.27933687721269246</v>
      </c>
      <c r="AD510" s="145">
        <f t="shared" si="118"/>
        <v>835.83299999999997</v>
      </c>
      <c r="AE510" s="105">
        <v>653.33299999999997</v>
      </c>
      <c r="AF510" s="34" t="s">
        <v>36</v>
      </c>
      <c r="AG510" s="34" t="s">
        <v>36</v>
      </c>
      <c r="AH510" s="34" t="s">
        <v>36</v>
      </c>
      <c r="AI510" s="29">
        <v>6.3E-2</v>
      </c>
      <c r="AJ510" s="29">
        <v>1.25E-3</v>
      </c>
      <c r="AK510" s="29">
        <v>2807</v>
      </c>
      <c r="AL510" s="29">
        <v>0</v>
      </c>
      <c r="AM510" s="29" t="s">
        <v>28</v>
      </c>
      <c r="AN510" s="158" t="s">
        <v>28</v>
      </c>
      <c r="AO510" s="29" t="s">
        <v>28</v>
      </c>
      <c r="AP510" s="29">
        <v>50</v>
      </c>
      <c r="AQ510" s="29">
        <v>200</v>
      </c>
      <c r="AR510" s="29">
        <v>125</v>
      </c>
      <c r="AS510" s="29">
        <v>50</v>
      </c>
      <c r="AT510" s="29">
        <v>3.15</v>
      </c>
      <c r="AU510" s="144">
        <v>1.25E-3</v>
      </c>
      <c r="AV510" s="36" t="s">
        <v>28</v>
      </c>
      <c r="AW510" s="102" t="s">
        <v>33</v>
      </c>
      <c r="AX510" s="129" t="s">
        <v>33</v>
      </c>
      <c r="AY510" s="106">
        <v>105434</v>
      </c>
      <c r="BD510" t="s">
        <v>4388</v>
      </c>
      <c r="BE510" t="s">
        <v>4349</v>
      </c>
      <c r="BF510" t="s">
        <v>4740</v>
      </c>
      <c r="BH510" t="str">
        <f t="shared" si="119"/>
        <v>AV</v>
      </c>
      <c r="BJ510" t="str">
        <f t="shared" si="120"/>
        <v>OK</v>
      </c>
      <c r="BK510" s="130">
        <v>1003</v>
      </c>
      <c r="BL510" s="130" t="s">
        <v>37</v>
      </c>
      <c r="BM510" s="131" t="s">
        <v>33</v>
      </c>
      <c r="BN510" s="131" t="e">
        <v>#VALUE!</v>
      </c>
      <c r="BO510">
        <v>1003</v>
      </c>
      <c r="BP510">
        <v>4300</v>
      </c>
    </row>
    <row r="511" spans="1:68" ht="25.2" x14ac:dyDescent="0.3">
      <c r="A511" s="1"/>
      <c r="B511" s="47">
        <v>422</v>
      </c>
      <c r="C511" s="45">
        <v>1033962</v>
      </c>
      <c r="D511" s="27"/>
      <c r="E511" s="27"/>
      <c r="F511" s="30" t="s">
        <v>3832</v>
      </c>
      <c r="G511" s="101" t="s">
        <v>92</v>
      </c>
      <c r="H511" s="70" t="s">
        <v>412</v>
      </c>
      <c r="J511" s="147" t="s">
        <v>33</v>
      </c>
      <c r="K511" s="148">
        <v>0</v>
      </c>
      <c r="L511" s="148" t="s">
        <v>32</v>
      </c>
      <c r="M511" s="147" t="s">
        <v>33</v>
      </c>
      <c r="N511" s="29" t="str">
        <f t="shared" si="114"/>
        <v/>
      </c>
      <c r="O511" s="29" t="str">
        <f t="shared" si="115"/>
        <v/>
      </c>
      <c r="P511" s="29" t="str">
        <f t="shared" si="116"/>
        <v/>
      </c>
      <c r="Q511" s="29" t="str">
        <f t="shared" si="107"/>
        <v/>
      </c>
      <c r="R511" s="29" t="str">
        <f t="shared" si="108"/>
        <v/>
      </c>
      <c r="S511" s="29" t="str">
        <f t="shared" si="109"/>
        <v/>
      </c>
      <c r="T511" s="29" t="str">
        <f t="shared" si="110"/>
        <v/>
      </c>
      <c r="U511" s="27"/>
      <c r="V511" s="27"/>
      <c r="W511" s="38" t="s">
        <v>157</v>
      </c>
      <c r="X511" s="37" t="s">
        <v>158</v>
      </c>
      <c r="Y511" s="146">
        <v>268.8</v>
      </c>
      <c r="Z511" s="33">
        <v>344.06</v>
      </c>
      <c r="AA511" s="34">
        <f t="shared" si="123"/>
        <v>0.28000000000000003</v>
      </c>
      <c r="AB511" s="33">
        <f t="shared" si="117"/>
        <v>344.06</v>
      </c>
      <c r="AC511" s="34">
        <f t="shared" si="124"/>
        <v>0.27998660714285706</v>
      </c>
      <c r="AD511" s="145">
        <f t="shared" si="118"/>
        <v>286.71699999999998</v>
      </c>
      <c r="AE511" s="105">
        <v>224</v>
      </c>
      <c r="AF511" s="34" t="s">
        <v>36</v>
      </c>
      <c r="AG511" s="34" t="s">
        <v>36</v>
      </c>
      <c r="AH511" s="34" t="s">
        <v>36</v>
      </c>
      <c r="AI511" s="29">
        <v>8.9999999999999993E-3</v>
      </c>
      <c r="AJ511" s="29">
        <v>2.0196E-4</v>
      </c>
      <c r="AK511" s="29">
        <v>0</v>
      </c>
      <c r="AL511" s="29">
        <v>0</v>
      </c>
      <c r="AM511" s="29" t="s">
        <v>28</v>
      </c>
      <c r="AN511" s="44" t="s">
        <v>27</v>
      </c>
      <c r="AO511" s="158" t="s">
        <v>27</v>
      </c>
      <c r="AP511" s="29">
        <v>25</v>
      </c>
      <c r="AQ511" s="29">
        <v>360</v>
      </c>
      <c r="AR511" s="29">
        <v>255</v>
      </c>
      <c r="AS511" s="29">
        <v>55</v>
      </c>
      <c r="AT511" s="29"/>
      <c r="AU511" s="144"/>
      <c r="AV511" s="36" t="s">
        <v>33</v>
      </c>
      <c r="AW511" s="102" t="s">
        <v>33</v>
      </c>
      <c r="AX511" s="129" t="s">
        <v>33</v>
      </c>
      <c r="AY511" s="106" t="e">
        <v>#N/A</v>
      </c>
      <c r="BD511" t="s">
        <v>4389</v>
      </c>
      <c r="BE511" t="s">
        <v>4389</v>
      </c>
      <c r="BF511" t="s">
        <v>4739</v>
      </c>
      <c r="BH511" t="str">
        <f t="shared" si="119"/>
        <v/>
      </c>
      <c r="BJ511" t="str">
        <f t="shared" si="120"/>
        <v>OK</v>
      </c>
      <c r="BK511" s="130" t="s">
        <v>5302</v>
      </c>
      <c r="BL511" s="130" t="e">
        <v>#VALUE!</v>
      </c>
      <c r="BM511" s="131" t="s">
        <v>33</v>
      </c>
      <c r="BN511" s="131" t="e">
        <v>#VALUE!</v>
      </c>
      <c r="BO511" t="e">
        <v>#N/A</v>
      </c>
      <c r="BP511">
        <v>0</v>
      </c>
    </row>
    <row r="512" spans="1:68" ht="25.2" x14ac:dyDescent="0.3">
      <c r="A512" s="1"/>
      <c r="B512" s="47">
        <v>423</v>
      </c>
      <c r="C512" s="45">
        <v>1033964</v>
      </c>
      <c r="D512" s="27"/>
      <c r="E512" s="27"/>
      <c r="F512" s="30" t="s">
        <v>3833</v>
      </c>
      <c r="G512" s="101" t="s">
        <v>92</v>
      </c>
      <c r="H512" s="70" t="s">
        <v>412</v>
      </c>
      <c r="J512" s="147" t="s">
        <v>33</v>
      </c>
      <c r="K512" s="148">
        <v>0</v>
      </c>
      <c r="L512" s="148" t="s">
        <v>32</v>
      </c>
      <c r="M512" s="147" t="s">
        <v>33</v>
      </c>
      <c r="N512" s="29" t="str">
        <f t="shared" si="114"/>
        <v/>
      </c>
      <c r="O512" s="29" t="str">
        <f t="shared" si="115"/>
        <v/>
      </c>
      <c r="P512" s="29" t="str">
        <f t="shared" si="116"/>
        <v/>
      </c>
      <c r="Q512" s="29" t="str">
        <f t="shared" si="107"/>
        <v/>
      </c>
      <c r="R512" s="29" t="str">
        <f t="shared" si="108"/>
        <v/>
      </c>
      <c r="S512" s="29" t="str">
        <f t="shared" si="109"/>
        <v/>
      </c>
      <c r="T512" s="29" t="str">
        <f t="shared" si="110"/>
        <v/>
      </c>
      <c r="U512" s="27"/>
      <c r="V512" s="27"/>
      <c r="W512" s="38" t="s">
        <v>157</v>
      </c>
      <c r="X512" s="37" t="s">
        <v>158</v>
      </c>
      <c r="Y512" s="146">
        <v>268.8</v>
      </c>
      <c r="Z512" s="33">
        <v>344.06</v>
      </c>
      <c r="AA512" s="34">
        <f t="shared" si="123"/>
        <v>0.28000000000000003</v>
      </c>
      <c r="AB512" s="33">
        <f t="shared" si="117"/>
        <v>344.06</v>
      </c>
      <c r="AC512" s="34">
        <f t="shared" si="124"/>
        <v>0.27998660714285706</v>
      </c>
      <c r="AD512" s="145">
        <f t="shared" si="118"/>
        <v>286.71699999999998</v>
      </c>
      <c r="AE512" s="105">
        <v>224</v>
      </c>
      <c r="AF512" s="34" t="s">
        <v>36</v>
      </c>
      <c r="AG512" s="34" t="s">
        <v>36</v>
      </c>
      <c r="AH512" s="34" t="s">
        <v>36</v>
      </c>
      <c r="AI512" s="29">
        <v>0.01</v>
      </c>
      <c r="AJ512" s="29">
        <v>9.7999999999999997E-5</v>
      </c>
      <c r="AK512" s="29">
        <v>0</v>
      </c>
      <c r="AL512" s="29">
        <v>0</v>
      </c>
      <c r="AM512" s="29" t="s">
        <v>28</v>
      </c>
      <c r="AN512" s="44" t="s">
        <v>27</v>
      </c>
      <c r="AO512" s="158" t="s">
        <v>27</v>
      </c>
      <c r="AP512" s="29">
        <v>25</v>
      </c>
      <c r="AQ512" s="29">
        <v>360</v>
      </c>
      <c r="AR512" s="29">
        <v>255</v>
      </c>
      <c r="AS512" s="29">
        <v>55</v>
      </c>
      <c r="AT512" s="29"/>
      <c r="AU512" s="144"/>
      <c r="AV512" s="36" t="s">
        <v>33</v>
      </c>
      <c r="AW512" s="102" t="s">
        <v>33</v>
      </c>
      <c r="AX512" s="129" t="s">
        <v>33</v>
      </c>
      <c r="AY512" s="106" t="e">
        <v>#N/A</v>
      </c>
      <c r="BD512" t="s">
        <v>4389</v>
      </c>
      <c r="BE512" t="s">
        <v>4351</v>
      </c>
      <c r="BF512" t="s">
        <v>4739</v>
      </c>
      <c r="BH512" t="str">
        <f t="shared" si="119"/>
        <v/>
      </c>
      <c r="BJ512" t="str">
        <f t="shared" si="120"/>
        <v>OK</v>
      </c>
      <c r="BK512" s="130" t="s">
        <v>5302</v>
      </c>
      <c r="BL512" s="130" t="e">
        <v>#VALUE!</v>
      </c>
      <c r="BM512" s="131" t="s">
        <v>33</v>
      </c>
      <c r="BN512" s="131" t="e">
        <v>#VALUE!</v>
      </c>
      <c r="BO512" t="e">
        <v>#N/A</v>
      </c>
      <c r="BP512">
        <v>0</v>
      </c>
    </row>
    <row r="513" spans="1:68" ht="25.2" x14ac:dyDescent="0.3">
      <c r="A513" s="1"/>
      <c r="B513" s="47">
        <v>424</v>
      </c>
      <c r="C513" s="45">
        <v>1033963</v>
      </c>
      <c r="D513" s="27"/>
      <c r="E513" s="27"/>
      <c r="F513" s="30" t="s">
        <v>3834</v>
      </c>
      <c r="G513" s="101" t="s">
        <v>92</v>
      </c>
      <c r="H513" s="70" t="s">
        <v>412</v>
      </c>
      <c r="J513" s="147" t="s">
        <v>33</v>
      </c>
      <c r="K513" s="148">
        <v>0</v>
      </c>
      <c r="L513" s="148" t="s">
        <v>32</v>
      </c>
      <c r="M513" s="147" t="s">
        <v>33</v>
      </c>
      <c r="N513" s="29" t="str">
        <f t="shared" si="114"/>
        <v/>
      </c>
      <c r="O513" s="29" t="str">
        <f t="shared" si="115"/>
        <v/>
      </c>
      <c r="P513" s="29" t="str">
        <f t="shared" si="116"/>
        <v/>
      </c>
      <c r="Q513" s="29" t="str">
        <f t="shared" si="107"/>
        <v/>
      </c>
      <c r="R513" s="29" t="str">
        <f t="shared" si="108"/>
        <v/>
      </c>
      <c r="S513" s="29" t="str">
        <f t="shared" si="109"/>
        <v/>
      </c>
      <c r="T513" s="29" t="str">
        <f t="shared" si="110"/>
        <v/>
      </c>
      <c r="U513" s="27"/>
      <c r="V513" s="27"/>
      <c r="W513" s="38" t="s">
        <v>157</v>
      </c>
      <c r="X513" s="37" t="s">
        <v>158</v>
      </c>
      <c r="Y513" s="146">
        <v>268.8</v>
      </c>
      <c r="Z513" s="33">
        <v>344.06</v>
      </c>
      <c r="AA513" s="34">
        <f t="shared" si="123"/>
        <v>0.28000000000000003</v>
      </c>
      <c r="AB513" s="33">
        <f t="shared" si="117"/>
        <v>344.06</v>
      </c>
      <c r="AC513" s="34">
        <f t="shared" si="124"/>
        <v>0.27998660714285706</v>
      </c>
      <c r="AD513" s="145">
        <f t="shared" si="118"/>
        <v>286.71699999999998</v>
      </c>
      <c r="AE513" s="105">
        <v>224</v>
      </c>
      <c r="AF513" s="34" t="s">
        <v>36</v>
      </c>
      <c r="AG513" s="34" t="s">
        <v>36</v>
      </c>
      <c r="AH513" s="34" t="s">
        <v>36</v>
      </c>
      <c r="AI513" s="29">
        <v>1.2E-2</v>
      </c>
      <c r="AJ513" s="29">
        <v>2.6588000000000002E-4</v>
      </c>
      <c r="AK513" s="29">
        <v>0</v>
      </c>
      <c r="AL513" s="29">
        <v>0</v>
      </c>
      <c r="AM513" s="29" t="s">
        <v>28</v>
      </c>
      <c r="AN513" s="44" t="s">
        <v>27</v>
      </c>
      <c r="AO513" s="158" t="s">
        <v>27</v>
      </c>
      <c r="AP513" s="29">
        <v>25</v>
      </c>
      <c r="AQ513" s="29">
        <v>360</v>
      </c>
      <c r="AR513" s="29">
        <v>255</v>
      </c>
      <c r="AS513" s="29">
        <v>55</v>
      </c>
      <c r="AT513" s="29"/>
      <c r="AU513" s="144"/>
      <c r="AV513" s="36" t="s">
        <v>33</v>
      </c>
      <c r="AW513" s="102" t="s">
        <v>33</v>
      </c>
      <c r="AX513" s="129" t="s">
        <v>33</v>
      </c>
      <c r="AY513" s="106" t="e">
        <v>#N/A</v>
      </c>
      <c r="BD513" t="s">
        <v>4389</v>
      </c>
      <c r="BE513" t="s">
        <v>4351</v>
      </c>
      <c r="BF513" t="s">
        <v>4739</v>
      </c>
      <c r="BH513" t="str">
        <f t="shared" si="119"/>
        <v/>
      </c>
      <c r="BJ513" t="str">
        <f t="shared" si="120"/>
        <v>OK</v>
      </c>
      <c r="BK513" s="130" t="s">
        <v>5302</v>
      </c>
      <c r="BL513" s="130" t="e">
        <v>#VALUE!</v>
      </c>
      <c r="BM513" s="131" t="s">
        <v>33</v>
      </c>
      <c r="BN513" s="131" t="e">
        <v>#VALUE!</v>
      </c>
      <c r="BO513" t="e">
        <v>#N/A</v>
      </c>
      <c r="BP513">
        <v>0</v>
      </c>
    </row>
    <row r="514" spans="1:68" ht="25.2" x14ac:dyDescent="0.3">
      <c r="A514" s="1"/>
      <c r="B514" s="47">
        <v>425</v>
      </c>
      <c r="C514" s="45">
        <v>1088873</v>
      </c>
      <c r="D514" s="29">
        <v>1012877</v>
      </c>
      <c r="E514" s="29"/>
      <c r="F514" s="31" t="s">
        <v>398</v>
      </c>
      <c r="G514" s="29" t="s">
        <v>47</v>
      </c>
      <c r="H514" s="70" t="s">
        <v>4779</v>
      </c>
      <c r="I514" s="148" t="s">
        <v>32</v>
      </c>
      <c r="J514" s="147" t="s">
        <v>4034</v>
      </c>
      <c r="K514" s="148">
        <v>0</v>
      </c>
      <c r="L514" s="148" t="s">
        <v>32</v>
      </c>
      <c r="M514" s="147">
        <v>42885</v>
      </c>
      <c r="N514" s="29">
        <f t="shared" si="114"/>
        <v>1012877</v>
      </c>
      <c r="O514" s="29" t="str">
        <f t="shared" si="115"/>
        <v/>
      </c>
      <c r="P514" s="29" t="str">
        <f t="shared" si="116"/>
        <v/>
      </c>
      <c r="Q514" s="29" t="str">
        <f t="shared" si="107"/>
        <v/>
      </c>
      <c r="R514" s="29" t="str">
        <f t="shared" si="108"/>
        <v/>
      </c>
      <c r="S514" s="29" t="str">
        <f t="shared" si="109"/>
        <v/>
      </c>
      <c r="T514" s="29" t="str">
        <f t="shared" si="110"/>
        <v/>
      </c>
      <c r="U514" s="29"/>
      <c r="V514" s="29"/>
      <c r="W514" s="30" t="s">
        <v>145</v>
      </c>
      <c r="X514" s="37" t="s">
        <v>158</v>
      </c>
      <c r="Y514" s="146">
        <v>12140</v>
      </c>
      <c r="Z514" s="33">
        <v>15539</v>
      </c>
      <c r="AA514" s="34">
        <f t="shared" si="123"/>
        <v>0.28000000000000003</v>
      </c>
      <c r="AB514" s="33">
        <f t="shared" si="117"/>
        <v>15539</v>
      </c>
      <c r="AC514" s="34">
        <f t="shared" si="124"/>
        <v>0.27998351631026308</v>
      </c>
      <c r="AD514" s="145">
        <f t="shared" si="118"/>
        <v>12949.166999999999</v>
      </c>
      <c r="AE514" s="105">
        <v>10116.666999999999</v>
      </c>
      <c r="AF514" s="34" t="s">
        <v>138</v>
      </c>
      <c r="AG514" s="34" t="s">
        <v>138</v>
      </c>
      <c r="AH514" s="34" t="s">
        <v>138</v>
      </c>
      <c r="AI514" s="29">
        <v>1.44</v>
      </c>
      <c r="AJ514" s="29">
        <v>4.9280000000000001E-3</v>
      </c>
      <c r="AK514" s="29">
        <v>7</v>
      </c>
      <c r="AL514" s="29">
        <v>0</v>
      </c>
      <c r="AM514" s="29" t="s">
        <v>28</v>
      </c>
      <c r="AN514" s="158" t="s">
        <v>28</v>
      </c>
      <c r="AO514" s="29" t="s">
        <v>28</v>
      </c>
      <c r="AP514" s="29">
        <v>1</v>
      </c>
      <c r="AQ514" s="29">
        <v>365</v>
      </c>
      <c r="AR514" s="29">
        <v>235</v>
      </c>
      <c r="AS514" s="29">
        <v>85</v>
      </c>
      <c r="AT514" s="29">
        <v>1.44</v>
      </c>
      <c r="AU514" s="144">
        <v>7.2909999999999997E-3</v>
      </c>
      <c r="AV514" s="36" t="s">
        <v>28</v>
      </c>
      <c r="AW514" s="102">
        <v>42860</v>
      </c>
      <c r="AX514" s="129" t="s">
        <v>33</v>
      </c>
      <c r="AY514" s="106">
        <v>172</v>
      </c>
      <c r="BD514" t="s">
        <v>399</v>
      </c>
      <c r="BE514" t="s">
        <v>4390</v>
      </c>
      <c r="BF514" t="s">
        <v>4740</v>
      </c>
      <c r="BH514" t="str">
        <f t="shared" si="119"/>
        <v>AV</v>
      </c>
      <c r="BJ514" t="str">
        <f t="shared" si="120"/>
        <v>OK</v>
      </c>
      <c r="BK514" s="130" t="s">
        <v>5302</v>
      </c>
      <c r="BL514" s="130" t="e">
        <v>#VALUE!</v>
      </c>
      <c r="BM514" s="131" t="s">
        <v>33</v>
      </c>
      <c r="BN514" s="131" t="e">
        <v>#VALUE!</v>
      </c>
      <c r="BO514">
        <v>15539</v>
      </c>
      <c r="BP514">
        <v>0</v>
      </c>
    </row>
    <row r="515" spans="1:68" ht="25.2" x14ac:dyDescent="0.3">
      <c r="A515" s="1"/>
      <c r="B515" s="47">
        <v>426</v>
      </c>
      <c r="C515" s="45">
        <v>1088874</v>
      </c>
      <c r="D515" s="29">
        <v>1012878</v>
      </c>
      <c r="E515" s="29"/>
      <c r="F515" s="39" t="s">
        <v>400</v>
      </c>
      <c r="G515" s="29" t="s">
        <v>47</v>
      </c>
      <c r="H515" s="70" t="s">
        <v>4779</v>
      </c>
      <c r="I515" s="148" t="s">
        <v>32</v>
      </c>
      <c r="J515" s="147" t="s">
        <v>4034</v>
      </c>
      <c r="K515" s="148">
        <v>0</v>
      </c>
      <c r="L515" s="148" t="s">
        <v>32</v>
      </c>
      <c r="M515" s="147">
        <v>42885</v>
      </c>
      <c r="N515" s="29">
        <f t="shared" si="114"/>
        <v>1012878</v>
      </c>
      <c r="O515" s="29" t="str">
        <f t="shared" si="115"/>
        <v/>
      </c>
      <c r="P515" s="29" t="str">
        <f t="shared" si="116"/>
        <v/>
      </c>
      <c r="Q515" s="29" t="str">
        <f t="shared" si="107"/>
        <v/>
      </c>
      <c r="R515" s="29" t="str">
        <f t="shared" si="108"/>
        <v/>
      </c>
      <c r="S515" s="29" t="str">
        <f t="shared" si="109"/>
        <v/>
      </c>
      <c r="T515" s="29" t="str">
        <f t="shared" si="110"/>
        <v/>
      </c>
      <c r="U515" s="29"/>
      <c r="V515" s="29"/>
      <c r="W515" s="30" t="s">
        <v>145</v>
      </c>
      <c r="X515" s="37" t="s">
        <v>158</v>
      </c>
      <c r="Y515" s="146">
        <v>13348</v>
      </c>
      <c r="Z515" s="33">
        <v>17086</v>
      </c>
      <c r="AA515" s="34">
        <f t="shared" si="123"/>
        <v>0.28000000000000003</v>
      </c>
      <c r="AB515" s="33">
        <f t="shared" si="117"/>
        <v>17086</v>
      </c>
      <c r="AC515" s="34">
        <f t="shared" si="124"/>
        <v>0.28004196224279176</v>
      </c>
      <c r="AD515" s="145">
        <f t="shared" si="118"/>
        <v>14238.333000000001</v>
      </c>
      <c r="AE515" s="105">
        <v>11123.333000000001</v>
      </c>
      <c r="AF515" s="34" t="s">
        <v>138</v>
      </c>
      <c r="AG515" s="34" t="s">
        <v>138</v>
      </c>
      <c r="AH515" s="34" t="s">
        <v>138</v>
      </c>
      <c r="AI515" s="29">
        <v>2.1</v>
      </c>
      <c r="AJ515" s="29">
        <v>4.8999999999999998E-3</v>
      </c>
      <c r="AK515" s="29">
        <v>1</v>
      </c>
      <c r="AL515" s="29">
        <v>0</v>
      </c>
      <c r="AM515" s="29" t="s">
        <v>28</v>
      </c>
      <c r="AN515" s="158" t="s">
        <v>28</v>
      </c>
      <c r="AO515" s="29" t="s">
        <v>28</v>
      </c>
      <c r="AP515" s="29">
        <v>1</v>
      </c>
      <c r="AQ515" s="29">
        <v>365</v>
      </c>
      <c r="AR515" s="29">
        <v>235</v>
      </c>
      <c r="AS515" s="29">
        <v>85</v>
      </c>
      <c r="AT515" s="29">
        <v>2.1</v>
      </c>
      <c r="AU515" s="144">
        <v>7.2909999999999997E-3</v>
      </c>
      <c r="AV515" s="36" t="s">
        <v>28</v>
      </c>
      <c r="AW515" s="102">
        <v>42860</v>
      </c>
      <c r="AX515" s="129" t="s">
        <v>33</v>
      </c>
      <c r="AY515" s="106">
        <v>182</v>
      </c>
      <c r="BD515" t="s">
        <v>399</v>
      </c>
      <c r="BE515" t="s">
        <v>4390</v>
      </c>
      <c r="BF515" t="s">
        <v>4740</v>
      </c>
      <c r="BH515" t="str">
        <f t="shared" si="119"/>
        <v>AV</v>
      </c>
      <c r="BJ515" t="str">
        <f t="shared" si="120"/>
        <v>OK</v>
      </c>
      <c r="BK515" s="130" t="s">
        <v>5302</v>
      </c>
      <c r="BL515" s="130" t="e">
        <v>#VALUE!</v>
      </c>
      <c r="BM515" s="131" t="s">
        <v>33</v>
      </c>
      <c r="BN515" s="131" t="e">
        <v>#VALUE!</v>
      </c>
      <c r="BO515">
        <v>17086</v>
      </c>
      <c r="BP515">
        <v>2</v>
      </c>
    </row>
    <row r="516" spans="1:68" ht="25.2" x14ac:dyDescent="0.3">
      <c r="A516" s="1"/>
      <c r="B516" s="47">
        <v>427</v>
      </c>
      <c r="C516" s="45">
        <v>1088875</v>
      </c>
      <c r="D516" s="29">
        <v>1012879</v>
      </c>
      <c r="E516" s="29"/>
      <c r="F516" s="39" t="s">
        <v>401</v>
      </c>
      <c r="G516" s="29" t="s">
        <v>47</v>
      </c>
      <c r="H516" s="70" t="s">
        <v>4779</v>
      </c>
      <c r="I516" s="148" t="s">
        <v>32</v>
      </c>
      <c r="J516" s="147" t="s">
        <v>4034</v>
      </c>
      <c r="K516" s="148">
        <v>0</v>
      </c>
      <c r="L516" s="148" t="s">
        <v>32</v>
      </c>
      <c r="M516" s="147">
        <v>42885</v>
      </c>
      <c r="N516" s="29">
        <f t="shared" si="114"/>
        <v>1012879</v>
      </c>
      <c r="O516" s="29" t="str">
        <f t="shared" si="115"/>
        <v/>
      </c>
      <c r="P516" s="29" t="str">
        <f t="shared" si="116"/>
        <v/>
      </c>
      <c r="Q516" s="29" t="str">
        <f t="shared" si="107"/>
        <v/>
      </c>
      <c r="R516" s="29" t="str">
        <f t="shared" si="108"/>
        <v/>
      </c>
      <c r="S516" s="29" t="str">
        <f t="shared" si="109"/>
        <v/>
      </c>
      <c r="T516" s="29" t="str">
        <f t="shared" si="110"/>
        <v/>
      </c>
      <c r="U516" s="29"/>
      <c r="V516" s="29"/>
      <c r="W516" s="30" t="s">
        <v>145</v>
      </c>
      <c r="X516" s="37" t="s">
        <v>158</v>
      </c>
      <c r="Y516" s="146">
        <v>15053</v>
      </c>
      <c r="Z516" s="33">
        <v>19267</v>
      </c>
      <c r="AA516" s="34">
        <f t="shared" si="123"/>
        <v>0.28000000000000003</v>
      </c>
      <c r="AB516" s="33">
        <f t="shared" si="117"/>
        <v>19267</v>
      </c>
      <c r="AC516" s="34">
        <f t="shared" si="124"/>
        <v>0.27994413658555417</v>
      </c>
      <c r="AD516" s="145">
        <f t="shared" si="118"/>
        <v>16055.833000000001</v>
      </c>
      <c r="AE516" s="105">
        <v>12544.166999999999</v>
      </c>
      <c r="AF516" s="34" t="s">
        <v>138</v>
      </c>
      <c r="AG516" s="34" t="s">
        <v>138</v>
      </c>
      <c r="AH516" s="34" t="s">
        <v>138</v>
      </c>
      <c r="AI516" s="29">
        <v>2.2999999999999998</v>
      </c>
      <c r="AJ516" s="29">
        <v>4.8999999999999998E-3</v>
      </c>
      <c r="AK516" s="29">
        <v>4</v>
      </c>
      <c r="AL516" s="29">
        <v>0</v>
      </c>
      <c r="AM516" s="29" t="s">
        <v>28</v>
      </c>
      <c r="AN516" s="158" t="s">
        <v>28</v>
      </c>
      <c r="AO516" s="29" t="s">
        <v>28</v>
      </c>
      <c r="AP516" s="29">
        <v>1</v>
      </c>
      <c r="AQ516" s="29">
        <v>365</v>
      </c>
      <c r="AR516" s="29">
        <v>235</v>
      </c>
      <c r="AS516" s="29">
        <v>85</v>
      </c>
      <c r="AT516" s="29">
        <v>2.2999999999999998</v>
      </c>
      <c r="AU516" s="144">
        <v>7.2909999999999997E-3</v>
      </c>
      <c r="AV516" s="36" t="s">
        <v>28</v>
      </c>
      <c r="AW516" s="102">
        <v>42860</v>
      </c>
      <c r="AX516" s="129" t="s">
        <v>33</v>
      </c>
      <c r="AY516" s="106">
        <v>123</v>
      </c>
      <c r="BD516" t="s">
        <v>399</v>
      </c>
      <c r="BE516" t="s">
        <v>4390</v>
      </c>
      <c r="BF516" t="s">
        <v>4740</v>
      </c>
      <c r="BH516" t="str">
        <f t="shared" si="119"/>
        <v>AV</v>
      </c>
      <c r="BJ516" t="str">
        <f t="shared" si="120"/>
        <v>OK</v>
      </c>
      <c r="BK516" s="130" t="s">
        <v>5302</v>
      </c>
      <c r="BL516" s="130" t="e">
        <v>#VALUE!</v>
      </c>
      <c r="BM516" s="131" t="s">
        <v>33</v>
      </c>
      <c r="BN516" s="131" t="e">
        <v>#VALUE!</v>
      </c>
      <c r="BO516">
        <v>19267</v>
      </c>
      <c r="BP516">
        <v>2</v>
      </c>
    </row>
    <row r="517" spans="1:68" ht="25.2" x14ac:dyDescent="0.3">
      <c r="A517" s="1"/>
      <c r="B517" s="47">
        <v>428</v>
      </c>
      <c r="C517" s="45">
        <v>1088876</v>
      </c>
      <c r="D517" s="29">
        <v>1012880</v>
      </c>
      <c r="E517" s="29"/>
      <c r="F517" s="39" t="s">
        <v>402</v>
      </c>
      <c r="G517" s="29" t="s">
        <v>47</v>
      </c>
      <c r="H517" s="70" t="s">
        <v>4779</v>
      </c>
      <c r="I517" s="148" t="s">
        <v>32</v>
      </c>
      <c r="J517" s="147" t="s">
        <v>4034</v>
      </c>
      <c r="K517" s="148">
        <v>0</v>
      </c>
      <c r="L517" s="148" t="s">
        <v>32</v>
      </c>
      <c r="M517" s="147">
        <v>42885</v>
      </c>
      <c r="N517" s="29">
        <f t="shared" si="114"/>
        <v>1012880</v>
      </c>
      <c r="O517" s="29" t="str">
        <f t="shared" si="115"/>
        <v/>
      </c>
      <c r="P517" s="29" t="str">
        <f t="shared" si="116"/>
        <v/>
      </c>
      <c r="Q517" s="29" t="str">
        <f t="shared" si="107"/>
        <v/>
      </c>
      <c r="R517" s="29" t="str">
        <f t="shared" si="108"/>
        <v/>
      </c>
      <c r="S517" s="29" t="str">
        <f t="shared" si="109"/>
        <v/>
      </c>
      <c r="T517" s="29" t="str">
        <f t="shared" si="110"/>
        <v/>
      </c>
      <c r="U517" s="29"/>
      <c r="V517" s="29"/>
      <c r="W517" s="30" t="s">
        <v>145</v>
      </c>
      <c r="X517" s="37" t="s">
        <v>158</v>
      </c>
      <c r="Y517" s="146">
        <v>16956</v>
      </c>
      <c r="Z517" s="33">
        <v>21704</v>
      </c>
      <c r="AA517" s="34">
        <f t="shared" si="123"/>
        <v>0.28000000000000003</v>
      </c>
      <c r="AB517" s="33">
        <f t="shared" si="117"/>
        <v>21704</v>
      </c>
      <c r="AC517" s="34">
        <f t="shared" si="124"/>
        <v>0.2800188959660298</v>
      </c>
      <c r="AD517" s="145">
        <f t="shared" si="118"/>
        <v>18086.667000000001</v>
      </c>
      <c r="AE517" s="105">
        <v>14130</v>
      </c>
      <c r="AF517" s="34" t="s">
        <v>138</v>
      </c>
      <c r="AG517" s="34" t="s">
        <v>138</v>
      </c>
      <c r="AH517" s="34" t="s">
        <v>138</v>
      </c>
      <c r="AI517" s="29">
        <v>2.6</v>
      </c>
      <c r="AJ517" s="29">
        <v>4.8999999999999998E-3</v>
      </c>
      <c r="AK517" s="29">
        <v>5</v>
      </c>
      <c r="AL517" s="29">
        <v>0</v>
      </c>
      <c r="AM517" s="29" t="s">
        <v>28</v>
      </c>
      <c r="AN517" s="158" t="s">
        <v>28</v>
      </c>
      <c r="AO517" s="29" t="s">
        <v>28</v>
      </c>
      <c r="AP517" s="29">
        <v>1</v>
      </c>
      <c r="AQ517" s="29">
        <v>365</v>
      </c>
      <c r="AR517" s="29">
        <v>235</v>
      </c>
      <c r="AS517" s="29">
        <v>85</v>
      </c>
      <c r="AT517" s="29">
        <v>2.6</v>
      </c>
      <c r="AU517" s="144">
        <v>7.2909999999999997E-3</v>
      </c>
      <c r="AV517" s="36" t="s">
        <v>28</v>
      </c>
      <c r="AW517" s="102">
        <v>42860</v>
      </c>
      <c r="AX517" s="129" t="s">
        <v>33</v>
      </c>
      <c r="AY517" s="106">
        <v>301</v>
      </c>
      <c r="BD517" t="s">
        <v>399</v>
      </c>
      <c r="BE517" t="s">
        <v>4390</v>
      </c>
      <c r="BF517" t="s">
        <v>4740</v>
      </c>
      <c r="BH517" t="str">
        <f t="shared" si="119"/>
        <v>AV</v>
      </c>
      <c r="BJ517" t="str">
        <f t="shared" si="120"/>
        <v>OK</v>
      </c>
      <c r="BK517" s="130" t="s">
        <v>5302</v>
      </c>
      <c r="BL517" s="130" t="e">
        <v>#VALUE!</v>
      </c>
      <c r="BM517" s="131" t="s">
        <v>33</v>
      </c>
      <c r="BN517" s="131" t="e">
        <v>#VALUE!</v>
      </c>
      <c r="BO517">
        <v>21704</v>
      </c>
      <c r="BP517">
        <v>1</v>
      </c>
    </row>
    <row r="518" spans="1:68" ht="25.2" x14ac:dyDescent="0.3">
      <c r="A518" s="1"/>
      <c r="B518" s="47">
        <v>429</v>
      </c>
      <c r="C518" s="45">
        <v>1088877</v>
      </c>
      <c r="D518" s="29">
        <v>1012881</v>
      </c>
      <c r="E518" s="29"/>
      <c r="F518" s="39" t="s">
        <v>403</v>
      </c>
      <c r="G518" s="29" t="s">
        <v>47</v>
      </c>
      <c r="H518" s="70" t="s">
        <v>4779</v>
      </c>
      <c r="I518" s="148" t="s">
        <v>32</v>
      </c>
      <c r="J518" s="147" t="s">
        <v>4034</v>
      </c>
      <c r="K518" s="148">
        <v>0</v>
      </c>
      <c r="L518" s="148" t="s">
        <v>32</v>
      </c>
      <c r="M518" s="147">
        <v>42885</v>
      </c>
      <c r="N518" s="29">
        <f t="shared" si="114"/>
        <v>1012881</v>
      </c>
      <c r="O518" s="29" t="str">
        <f t="shared" si="115"/>
        <v/>
      </c>
      <c r="P518" s="29" t="str">
        <f t="shared" si="116"/>
        <v/>
      </c>
      <c r="Q518" s="29" t="str">
        <f t="shared" ref="Q518:Q581" si="125">IF(IFERROR(MID($U518,1,7)+0,"")&lt;1130000,"",IFERROR(MID($U518,1,7)+0,""))</f>
        <v/>
      </c>
      <c r="R518" s="29" t="str">
        <f t="shared" ref="R518:R581" si="126">IF(IFERROR(MID($U518,10,7)+0,"")&lt;1130000,"",IFERROR(MID($U518,10,7)+0,""))</f>
        <v/>
      </c>
      <c r="S518" s="29" t="str">
        <f t="shared" ref="S518:S581" si="127">IF(IFERROR(MID($U518,19,7)+0,"")&lt;1130000,"",IFERROR(MID($U518,19,7)+0,""))</f>
        <v/>
      </c>
      <c r="T518" s="29" t="str">
        <f t="shared" ref="T518:T581" si="128">IF(Q518="","",IF(R518="",Q518,Q518&amp;", "&amp;R518))</f>
        <v/>
      </c>
      <c r="U518" s="29"/>
      <c r="V518" s="29"/>
      <c r="W518" s="30" t="s">
        <v>145</v>
      </c>
      <c r="X518" s="37" t="s">
        <v>158</v>
      </c>
      <c r="Y518" s="146">
        <v>19145</v>
      </c>
      <c r="Z518" s="33">
        <v>24506</v>
      </c>
      <c r="AA518" s="34">
        <f t="shared" si="123"/>
        <v>0.28000000000000003</v>
      </c>
      <c r="AB518" s="33">
        <f t="shared" si="117"/>
        <v>24506</v>
      </c>
      <c r="AC518" s="34">
        <f t="shared" si="124"/>
        <v>0.28002088733307118</v>
      </c>
      <c r="AD518" s="145">
        <f t="shared" si="118"/>
        <v>20421.667000000001</v>
      </c>
      <c r="AE518" s="105">
        <v>15954.166999999999</v>
      </c>
      <c r="AF518" s="34" t="s">
        <v>138</v>
      </c>
      <c r="AG518" s="34" t="s">
        <v>138</v>
      </c>
      <c r="AH518" s="34" t="s">
        <v>138</v>
      </c>
      <c r="AI518" s="29">
        <v>2.74</v>
      </c>
      <c r="AJ518" s="29">
        <v>6.9899999999999997E-3</v>
      </c>
      <c r="AK518" s="29">
        <v>4</v>
      </c>
      <c r="AL518" s="29">
        <v>0</v>
      </c>
      <c r="AM518" s="29" t="s">
        <v>28</v>
      </c>
      <c r="AN518" s="158" t="s">
        <v>28</v>
      </c>
      <c r="AO518" s="29" t="s">
        <v>28</v>
      </c>
      <c r="AP518" s="29">
        <v>1</v>
      </c>
      <c r="AQ518" s="29">
        <v>565</v>
      </c>
      <c r="AR518" s="29">
        <v>235</v>
      </c>
      <c r="AS518" s="29">
        <v>85</v>
      </c>
      <c r="AT518" s="29">
        <v>2.74</v>
      </c>
      <c r="AU518" s="144">
        <v>1.1285999999999999E-2</v>
      </c>
      <c r="AV518" s="36" t="s">
        <v>28</v>
      </c>
      <c r="AW518" s="102">
        <v>42860</v>
      </c>
      <c r="AX518" s="129" t="s">
        <v>33</v>
      </c>
      <c r="AY518" s="106">
        <v>124</v>
      </c>
      <c r="BD518" t="s">
        <v>399</v>
      </c>
      <c r="BE518" t="s">
        <v>4390</v>
      </c>
      <c r="BF518" t="s">
        <v>4740</v>
      </c>
      <c r="BH518" t="str">
        <f t="shared" si="119"/>
        <v>AV</v>
      </c>
      <c r="BJ518" t="str">
        <f t="shared" si="120"/>
        <v>OK</v>
      </c>
      <c r="BK518" s="130" t="s">
        <v>5302</v>
      </c>
      <c r="BL518" s="130" t="e">
        <v>#VALUE!</v>
      </c>
      <c r="BM518" s="131" t="s">
        <v>33</v>
      </c>
      <c r="BN518" s="131" t="e">
        <v>#VALUE!</v>
      </c>
      <c r="BO518">
        <v>24506</v>
      </c>
      <c r="BP518">
        <v>0</v>
      </c>
    </row>
    <row r="519" spans="1:68" ht="25.2" x14ac:dyDescent="0.3">
      <c r="A519" s="1"/>
      <c r="B519" s="47">
        <v>430</v>
      </c>
      <c r="C519" s="45">
        <v>1088878</v>
      </c>
      <c r="D519" s="29">
        <v>1012882</v>
      </c>
      <c r="E519" s="29"/>
      <c r="F519" s="39" t="s">
        <v>404</v>
      </c>
      <c r="G519" s="29" t="s">
        <v>47</v>
      </c>
      <c r="H519" s="70" t="s">
        <v>4779</v>
      </c>
      <c r="I519" s="148" t="s">
        <v>32</v>
      </c>
      <c r="J519" s="147" t="s">
        <v>4034</v>
      </c>
      <c r="K519" s="148">
        <v>0</v>
      </c>
      <c r="L519" s="148" t="s">
        <v>32</v>
      </c>
      <c r="M519" s="147">
        <v>42885</v>
      </c>
      <c r="N519" s="29">
        <f t="shared" si="114"/>
        <v>1012882</v>
      </c>
      <c r="O519" s="29" t="str">
        <f t="shared" si="115"/>
        <v/>
      </c>
      <c r="P519" s="29" t="str">
        <f t="shared" si="116"/>
        <v/>
      </c>
      <c r="Q519" s="29" t="str">
        <f t="shared" si="125"/>
        <v/>
      </c>
      <c r="R519" s="29" t="str">
        <f t="shared" si="126"/>
        <v/>
      </c>
      <c r="S519" s="29" t="str">
        <f t="shared" si="127"/>
        <v/>
      </c>
      <c r="T519" s="29" t="str">
        <f t="shared" si="128"/>
        <v/>
      </c>
      <c r="U519" s="29"/>
      <c r="V519" s="29"/>
      <c r="W519" s="30" t="s">
        <v>145</v>
      </c>
      <c r="X519" s="37" t="s">
        <v>158</v>
      </c>
      <c r="Y519" s="146">
        <v>20909</v>
      </c>
      <c r="Z519" s="33">
        <v>26764</v>
      </c>
      <c r="AA519" s="34">
        <f t="shared" si="123"/>
        <v>0.28000000000000003</v>
      </c>
      <c r="AB519" s="33">
        <f t="shared" si="117"/>
        <v>26764</v>
      </c>
      <c r="AC519" s="34">
        <f t="shared" si="124"/>
        <v>0.2800229130035311</v>
      </c>
      <c r="AD519" s="145">
        <f t="shared" si="118"/>
        <v>22303.332999999999</v>
      </c>
      <c r="AE519" s="105">
        <v>17424.167000000001</v>
      </c>
      <c r="AF519" s="34" t="s">
        <v>138</v>
      </c>
      <c r="AG519" s="34" t="s">
        <v>138</v>
      </c>
      <c r="AH519" s="34" t="s">
        <v>138</v>
      </c>
      <c r="AI519" s="29">
        <v>3.1</v>
      </c>
      <c r="AJ519" s="29">
        <v>6.9899999999999997E-3</v>
      </c>
      <c r="AK519" s="29">
        <v>3</v>
      </c>
      <c r="AL519" s="29">
        <v>0</v>
      </c>
      <c r="AM519" s="29" t="s">
        <v>28</v>
      </c>
      <c r="AN519" s="158" t="s">
        <v>28</v>
      </c>
      <c r="AO519" s="29" t="s">
        <v>28</v>
      </c>
      <c r="AP519" s="29">
        <v>1</v>
      </c>
      <c r="AQ519" s="29">
        <v>565</v>
      </c>
      <c r="AR519" s="29">
        <v>235</v>
      </c>
      <c r="AS519" s="29">
        <v>85</v>
      </c>
      <c r="AT519" s="29">
        <v>3.1</v>
      </c>
      <c r="AU519" s="144">
        <v>1.1285999999999999E-2</v>
      </c>
      <c r="AV519" s="36" t="s">
        <v>28</v>
      </c>
      <c r="AW519" s="102">
        <v>42860</v>
      </c>
      <c r="AX519" s="129" t="s">
        <v>33</v>
      </c>
      <c r="AY519" s="106">
        <v>74</v>
      </c>
      <c r="BD519" t="s">
        <v>399</v>
      </c>
      <c r="BE519" t="s">
        <v>4390</v>
      </c>
      <c r="BF519" t="s">
        <v>4740</v>
      </c>
      <c r="BH519" t="str">
        <f t="shared" si="119"/>
        <v>AV</v>
      </c>
      <c r="BJ519" t="str">
        <f t="shared" si="120"/>
        <v>OK</v>
      </c>
      <c r="BK519" s="130" t="s">
        <v>5302</v>
      </c>
      <c r="BL519" s="130" t="e">
        <v>#VALUE!</v>
      </c>
      <c r="BM519" s="131" t="s">
        <v>33</v>
      </c>
      <c r="BN519" s="131" t="e">
        <v>#VALUE!</v>
      </c>
      <c r="BO519">
        <v>26764</v>
      </c>
      <c r="BP519">
        <v>1</v>
      </c>
    </row>
    <row r="520" spans="1:68" ht="25.2" x14ac:dyDescent="0.3">
      <c r="A520" s="1"/>
      <c r="B520" s="47">
        <v>431</v>
      </c>
      <c r="C520" s="45">
        <v>1088879</v>
      </c>
      <c r="D520" s="29">
        <v>1012883</v>
      </c>
      <c r="E520" s="29"/>
      <c r="F520" s="39" t="s">
        <v>405</v>
      </c>
      <c r="G520" s="29" t="s">
        <v>47</v>
      </c>
      <c r="H520" s="70" t="s">
        <v>4779</v>
      </c>
      <c r="I520" s="148" t="s">
        <v>32</v>
      </c>
      <c r="J520" s="147" t="s">
        <v>4034</v>
      </c>
      <c r="K520" s="148">
        <v>0</v>
      </c>
      <c r="L520" s="148" t="s">
        <v>32</v>
      </c>
      <c r="M520" s="147">
        <v>42885</v>
      </c>
      <c r="N520" s="29">
        <f t="shared" si="114"/>
        <v>1012883</v>
      </c>
      <c r="O520" s="29" t="str">
        <f t="shared" si="115"/>
        <v/>
      </c>
      <c r="P520" s="29" t="str">
        <f t="shared" si="116"/>
        <v/>
      </c>
      <c r="Q520" s="29" t="str">
        <f t="shared" si="125"/>
        <v/>
      </c>
      <c r="R520" s="29" t="str">
        <f t="shared" si="126"/>
        <v/>
      </c>
      <c r="S520" s="29" t="str">
        <f t="shared" si="127"/>
        <v/>
      </c>
      <c r="T520" s="29" t="str">
        <f t="shared" si="128"/>
        <v/>
      </c>
      <c r="U520" s="29"/>
      <c r="V520" s="29"/>
      <c r="W520" s="30" t="s">
        <v>145</v>
      </c>
      <c r="X520" s="37" t="s">
        <v>158</v>
      </c>
      <c r="Y520" s="146">
        <v>22928</v>
      </c>
      <c r="Z520" s="33">
        <v>29348</v>
      </c>
      <c r="AA520" s="34">
        <f t="shared" si="123"/>
        <v>0.28000000000000003</v>
      </c>
      <c r="AB520" s="33">
        <f t="shared" si="117"/>
        <v>29348</v>
      </c>
      <c r="AC520" s="34">
        <f t="shared" si="124"/>
        <v>0.28000697348208348</v>
      </c>
      <c r="AD520" s="145">
        <f t="shared" ref="AD520:AD551" si="129">ROUND(Z520/1.2,3)</f>
        <v>24456.667000000001</v>
      </c>
      <c r="AE520" s="105">
        <v>19106.667000000001</v>
      </c>
      <c r="AF520" s="34" t="s">
        <v>138</v>
      </c>
      <c r="AG520" s="34" t="s">
        <v>138</v>
      </c>
      <c r="AH520" s="34" t="s">
        <v>138</v>
      </c>
      <c r="AI520" s="29">
        <v>3.45</v>
      </c>
      <c r="AJ520" s="29">
        <v>6.9899999999999997E-3</v>
      </c>
      <c r="AK520" s="29">
        <v>4</v>
      </c>
      <c r="AL520" s="29">
        <v>0</v>
      </c>
      <c r="AM520" s="29" t="s">
        <v>28</v>
      </c>
      <c r="AN520" s="158" t="s">
        <v>28</v>
      </c>
      <c r="AO520" s="29" t="s">
        <v>28</v>
      </c>
      <c r="AP520" s="29">
        <v>1</v>
      </c>
      <c r="AQ520" s="29">
        <v>565</v>
      </c>
      <c r="AR520" s="29">
        <v>235</v>
      </c>
      <c r="AS520" s="29">
        <v>85</v>
      </c>
      <c r="AT520" s="29">
        <v>3.45</v>
      </c>
      <c r="AU520" s="144">
        <v>1.1285999999999999E-2</v>
      </c>
      <c r="AV520" s="36" t="s">
        <v>28</v>
      </c>
      <c r="AW520" s="102">
        <v>42860</v>
      </c>
      <c r="AX520" s="129" t="s">
        <v>33</v>
      </c>
      <c r="AY520" s="106">
        <v>64</v>
      </c>
      <c r="BD520" t="s">
        <v>399</v>
      </c>
      <c r="BE520" t="s">
        <v>4390</v>
      </c>
      <c r="BF520" t="s">
        <v>4740</v>
      </c>
      <c r="BH520" t="str">
        <f t="shared" si="119"/>
        <v>AV</v>
      </c>
      <c r="BJ520" t="str">
        <f t="shared" si="120"/>
        <v>OK</v>
      </c>
      <c r="BK520" s="130" t="s">
        <v>5302</v>
      </c>
      <c r="BL520" s="130" t="e">
        <v>#VALUE!</v>
      </c>
      <c r="BM520" s="131" t="s">
        <v>33</v>
      </c>
      <c r="BN520" s="131" t="e">
        <v>#VALUE!</v>
      </c>
      <c r="BO520">
        <v>29348</v>
      </c>
      <c r="BP520">
        <v>2</v>
      </c>
    </row>
    <row r="521" spans="1:68" ht="25.2" x14ac:dyDescent="0.3">
      <c r="A521" s="1"/>
      <c r="B521" s="47">
        <v>432</v>
      </c>
      <c r="C521" s="45">
        <v>1088880</v>
      </c>
      <c r="D521" s="29">
        <v>1012884</v>
      </c>
      <c r="E521" s="29"/>
      <c r="F521" s="31" t="s">
        <v>406</v>
      </c>
      <c r="G521" s="37" t="s">
        <v>31</v>
      </c>
      <c r="H521" s="148"/>
      <c r="I521" s="148" t="s">
        <v>32</v>
      </c>
      <c r="J521" s="147" t="s">
        <v>4034</v>
      </c>
      <c r="K521" s="148">
        <v>0</v>
      </c>
      <c r="L521" s="148" t="s">
        <v>32</v>
      </c>
      <c r="M521" s="147">
        <v>42885</v>
      </c>
      <c r="N521" s="29">
        <f t="shared" si="114"/>
        <v>1012884</v>
      </c>
      <c r="O521" s="29" t="str">
        <f t="shared" si="115"/>
        <v/>
      </c>
      <c r="P521" s="29" t="str">
        <f t="shared" si="116"/>
        <v/>
      </c>
      <c r="Q521" s="29" t="str">
        <f t="shared" si="125"/>
        <v/>
      </c>
      <c r="R521" s="29" t="str">
        <f t="shared" si="126"/>
        <v/>
      </c>
      <c r="S521" s="29" t="str">
        <f t="shared" si="127"/>
        <v/>
      </c>
      <c r="T521" s="29" t="str">
        <f t="shared" si="128"/>
        <v/>
      </c>
      <c r="U521" s="29"/>
      <c r="V521" s="29"/>
      <c r="W521" s="30" t="s">
        <v>145</v>
      </c>
      <c r="X521" s="37" t="s">
        <v>158</v>
      </c>
      <c r="Y521" s="146">
        <v>24759</v>
      </c>
      <c r="Z521" s="33">
        <v>31692</v>
      </c>
      <c r="AA521" s="34">
        <f t="shared" si="123"/>
        <v>0.28000000000000003</v>
      </c>
      <c r="AB521" s="33">
        <f t="shared" si="117"/>
        <v>31692</v>
      </c>
      <c r="AC521" s="34">
        <f t="shared" si="124"/>
        <v>0.28001938688961592</v>
      </c>
      <c r="AD521" s="145">
        <f t="shared" si="129"/>
        <v>26410</v>
      </c>
      <c r="AE521" s="105">
        <v>20632.5</v>
      </c>
      <c r="AF521" s="34" t="s">
        <v>138</v>
      </c>
      <c r="AG521" s="34" t="s">
        <v>138</v>
      </c>
      <c r="AH521" s="34" t="s">
        <v>138</v>
      </c>
      <c r="AI521" s="29">
        <v>3.7</v>
      </c>
      <c r="AJ521" s="29">
        <v>6.9899999999999997E-3</v>
      </c>
      <c r="AK521" s="29">
        <v>0</v>
      </c>
      <c r="AL521" s="29">
        <v>0</v>
      </c>
      <c r="AM521" s="29" t="s">
        <v>28</v>
      </c>
      <c r="AN521" s="44" t="s">
        <v>27</v>
      </c>
      <c r="AO521" s="29" t="s">
        <v>28</v>
      </c>
      <c r="AP521" s="29">
        <v>1</v>
      </c>
      <c r="AQ521" s="29">
        <v>565</v>
      </c>
      <c r="AR521" s="29">
        <v>235</v>
      </c>
      <c r="AS521" s="29">
        <v>85</v>
      </c>
      <c r="AT521" s="29">
        <v>3.7</v>
      </c>
      <c r="AU521" s="144">
        <v>1.1285999999999999E-2</v>
      </c>
      <c r="AV521" s="36" t="s">
        <v>28</v>
      </c>
      <c r="AW521" s="102">
        <v>42860</v>
      </c>
      <c r="AX521" s="129" t="s">
        <v>33</v>
      </c>
      <c r="AY521" s="106">
        <v>22</v>
      </c>
      <c r="BD521" t="s">
        <v>399</v>
      </c>
      <c r="BE521" t="s">
        <v>4390</v>
      </c>
      <c r="BF521" t="s">
        <v>4740</v>
      </c>
      <c r="BH521" t="str">
        <f t="shared" si="119"/>
        <v/>
      </c>
      <c r="BJ521" t="str">
        <f t="shared" si="120"/>
        <v>OK</v>
      </c>
      <c r="BK521" s="130" t="s">
        <v>5302</v>
      </c>
      <c r="BL521" s="130" t="e">
        <v>#VALUE!</v>
      </c>
      <c r="BM521" s="131" t="s">
        <v>33</v>
      </c>
      <c r="BN521" s="131" t="e">
        <v>#VALUE!</v>
      </c>
      <c r="BO521" t="e">
        <v>#N/A</v>
      </c>
      <c r="BP521">
        <v>0</v>
      </c>
    </row>
    <row r="522" spans="1:68" ht="25.2" x14ac:dyDescent="0.3">
      <c r="A522" s="1"/>
      <c r="B522" s="47">
        <v>433</v>
      </c>
      <c r="C522" s="45">
        <v>1065283</v>
      </c>
      <c r="D522" s="29"/>
      <c r="E522" s="29"/>
      <c r="F522" s="31" t="s">
        <v>407</v>
      </c>
      <c r="G522" s="29" t="s">
        <v>31</v>
      </c>
      <c r="H522" s="148"/>
      <c r="I522" s="148" t="s">
        <v>32</v>
      </c>
      <c r="J522" s="147" t="s">
        <v>33</v>
      </c>
      <c r="K522" s="148">
        <v>0</v>
      </c>
      <c r="L522" s="148" t="s">
        <v>32</v>
      </c>
      <c r="M522" s="147">
        <v>42410</v>
      </c>
      <c r="N522" s="29" t="str">
        <f t="shared" si="114"/>
        <v/>
      </c>
      <c r="O522" s="29" t="str">
        <f t="shared" si="115"/>
        <v/>
      </c>
      <c r="P522" s="29" t="str">
        <f t="shared" si="116"/>
        <v/>
      </c>
      <c r="Q522" s="29" t="str">
        <f t="shared" si="125"/>
        <v/>
      </c>
      <c r="R522" s="29" t="str">
        <f t="shared" si="126"/>
        <v/>
      </c>
      <c r="S522" s="29" t="str">
        <f t="shared" si="127"/>
        <v/>
      </c>
      <c r="T522" s="29" t="str">
        <f t="shared" si="128"/>
        <v/>
      </c>
      <c r="U522" s="29"/>
      <c r="V522" s="29"/>
      <c r="W522" s="38" t="s">
        <v>157</v>
      </c>
      <c r="X522" s="29" t="s">
        <v>158</v>
      </c>
      <c r="Y522" s="146">
        <v>666</v>
      </c>
      <c r="Z522" s="33">
        <v>853</v>
      </c>
      <c r="AA522" s="34">
        <f t="shared" si="123"/>
        <v>0.28100000000000003</v>
      </c>
      <c r="AB522" s="33">
        <f t="shared" si="117"/>
        <v>853</v>
      </c>
      <c r="AC522" s="34">
        <f t="shared" si="124"/>
        <v>0.28078018018018014</v>
      </c>
      <c r="AD522" s="145">
        <f t="shared" si="129"/>
        <v>710.83299999999997</v>
      </c>
      <c r="AE522" s="105">
        <v>555</v>
      </c>
      <c r="AF522" s="34" t="s">
        <v>36</v>
      </c>
      <c r="AG522" s="34" t="s">
        <v>36</v>
      </c>
      <c r="AH522" s="34" t="s">
        <v>36</v>
      </c>
      <c r="AI522" s="29">
        <v>6.6000000000000003E-2</v>
      </c>
      <c r="AJ522" s="29">
        <v>3.1999999999999999E-5</v>
      </c>
      <c r="AK522" s="29">
        <v>0</v>
      </c>
      <c r="AL522" s="29">
        <v>0</v>
      </c>
      <c r="AM522" s="29" t="s">
        <v>28</v>
      </c>
      <c r="AN522" s="44" t="s">
        <v>27</v>
      </c>
      <c r="AO522" s="29" t="s">
        <v>28</v>
      </c>
      <c r="AP522" s="29">
        <v>25</v>
      </c>
      <c r="AQ522" s="29">
        <v>176</v>
      </c>
      <c r="AR522" s="29">
        <v>135</v>
      </c>
      <c r="AS522" s="29">
        <v>89</v>
      </c>
      <c r="AT522" s="29">
        <v>1.65</v>
      </c>
      <c r="AU522" s="144">
        <v>2.1150000000000001E-3</v>
      </c>
      <c r="AV522" s="36" t="s">
        <v>28</v>
      </c>
      <c r="AW522" s="102" t="s">
        <v>33</v>
      </c>
      <c r="AX522" s="129" t="s">
        <v>33</v>
      </c>
      <c r="AY522" s="106">
        <v>5874</v>
      </c>
      <c r="BD522" t="s">
        <v>108</v>
      </c>
      <c r="BE522" t="s">
        <v>4346</v>
      </c>
      <c r="BF522" t="s">
        <v>4740</v>
      </c>
      <c r="BH522" t="str">
        <f t="shared" si="119"/>
        <v/>
      </c>
      <c r="BJ522" t="str">
        <f t="shared" si="120"/>
        <v>OK</v>
      </c>
      <c r="BK522" s="130" t="s">
        <v>5302</v>
      </c>
      <c r="BL522" s="130" t="e">
        <v>#VALUE!</v>
      </c>
      <c r="BM522" s="131" t="s">
        <v>33</v>
      </c>
      <c r="BN522" s="131" t="e">
        <v>#VALUE!</v>
      </c>
      <c r="BO522" t="e">
        <v>#N/A</v>
      </c>
      <c r="BP522">
        <v>25</v>
      </c>
    </row>
    <row r="523" spans="1:68" ht="37.799999999999997" x14ac:dyDescent="0.3">
      <c r="A523" s="1"/>
      <c r="B523" s="47">
        <v>434</v>
      </c>
      <c r="C523" s="45">
        <v>1065284</v>
      </c>
      <c r="D523" s="29"/>
      <c r="E523" s="29"/>
      <c r="F523" s="39" t="s">
        <v>408</v>
      </c>
      <c r="G523" s="29" t="s">
        <v>42</v>
      </c>
      <c r="H523" s="70" t="s">
        <v>62</v>
      </c>
      <c r="I523" s="148" t="s">
        <v>32</v>
      </c>
      <c r="J523" s="147" t="s">
        <v>33</v>
      </c>
      <c r="K523" s="148">
        <v>0</v>
      </c>
      <c r="L523" s="148" t="s">
        <v>32</v>
      </c>
      <c r="M523" s="147">
        <v>42410</v>
      </c>
      <c r="N523" s="29" t="str">
        <f t="shared" si="114"/>
        <v/>
      </c>
      <c r="O523" s="29" t="str">
        <f t="shared" si="115"/>
        <v/>
      </c>
      <c r="P523" s="29" t="str">
        <f t="shared" si="116"/>
        <v/>
      </c>
      <c r="Q523" s="29">
        <f t="shared" si="125"/>
        <v>1135967</v>
      </c>
      <c r="R523" s="29" t="str">
        <f t="shared" si="126"/>
        <v/>
      </c>
      <c r="S523" s="29" t="str">
        <f t="shared" si="127"/>
        <v/>
      </c>
      <c r="T523" s="29">
        <f t="shared" si="128"/>
        <v>1135967</v>
      </c>
      <c r="U523" s="29">
        <v>1135967</v>
      </c>
      <c r="V523" s="29"/>
      <c r="W523" s="38" t="s">
        <v>157</v>
      </c>
      <c r="X523" s="29" t="s">
        <v>158</v>
      </c>
      <c r="Y523" s="146">
        <v>666</v>
      </c>
      <c r="Z523" s="33">
        <v>853</v>
      </c>
      <c r="AA523" s="34">
        <f t="shared" si="123"/>
        <v>0.28100000000000003</v>
      </c>
      <c r="AB523" s="33">
        <f t="shared" si="117"/>
        <v>853</v>
      </c>
      <c r="AC523" s="34">
        <f t="shared" si="124"/>
        <v>0.28078018018018014</v>
      </c>
      <c r="AD523" s="145">
        <f t="shared" si="129"/>
        <v>710.83299999999997</v>
      </c>
      <c r="AE523" s="105">
        <v>555</v>
      </c>
      <c r="AF523" s="34" t="s">
        <v>36</v>
      </c>
      <c r="AG523" s="34" t="s">
        <v>36</v>
      </c>
      <c r="AH523" s="34" t="s">
        <v>36</v>
      </c>
      <c r="AI523" s="29">
        <v>0.05</v>
      </c>
      <c r="AJ523" s="29">
        <v>3.0000000000000001E-5</v>
      </c>
      <c r="AK523" s="29">
        <v>850</v>
      </c>
      <c r="AL523" s="29">
        <v>2000</v>
      </c>
      <c r="AM523" s="29" t="s">
        <v>28</v>
      </c>
      <c r="AN523" s="158" t="s">
        <v>28</v>
      </c>
      <c r="AO523" s="29" t="s">
        <v>28</v>
      </c>
      <c r="AP523" s="29">
        <v>25</v>
      </c>
      <c r="AQ523" s="29">
        <v>176</v>
      </c>
      <c r="AR523" s="29">
        <v>135</v>
      </c>
      <c r="AS523" s="29">
        <v>89</v>
      </c>
      <c r="AT523" s="29">
        <v>1.25</v>
      </c>
      <c r="AU523" s="144">
        <v>2.1150000000000001E-3</v>
      </c>
      <c r="AV523" s="36" t="s">
        <v>28</v>
      </c>
      <c r="AW523" s="102" t="s">
        <v>33</v>
      </c>
      <c r="AX523" s="129" t="s">
        <v>33</v>
      </c>
      <c r="AY523" s="106">
        <v>53824</v>
      </c>
      <c r="BD523" t="s">
        <v>108</v>
      </c>
      <c r="BE523" t="s">
        <v>4346</v>
      </c>
      <c r="BF523" t="s">
        <v>4740</v>
      </c>
      <c r="BH523" t="str">
        <f t="shared" si="119"/>
        <v>AV</v>
      </c>
      <c r="BJ523" t="str">
        <f t="shared" si="120"/>
        <v>OK</v>
      </c>
      <c r="BK523" s="130">
        <v>853</v>
      </c>
      <c r="BL523" s="130" t="s">
        <v>37</v>
      </c>
      <c r="BM523" s="131" t="s">
        <v>33</v>
      </c>
      <c r="BN523" s="131" t="e">
        <v>#VALUE!</v>
      </c>
      <c r="BO523">
        <v>853</v>
      </c>
      <c r="BP523">
        <v>1972</v>
      </c>
    </row>
    <row r="524" spans="1:68" ht="25.2" x14ac:dyDescent="0.3">
      <c r="A524" s="1"/>
      <c r="B524" s="47">
        <v>435</v>
      </c>
      <c r="C524" s="45">
        <v>1065286</v>
      </c>
      <c r="D524" s="29">
        <v>1005170</v>
      </c>
      <c r="E524" s="29"/>
      <c r="F524" s="52" t="s">
        <v>409</v>
      </c>
      <c r="G524" s="29" t="s">
        <v>39</v>
      </c>
      <c r="H524" s="70"/>
      <c r="I524" s="148" t="s">
        <v>32</v>
      </c>
      <c r="J524" s="147" t="s">
        <v>33</v>
      </c>
      <c r="K524" s="148">
        <v>0</v>
      </c>
      <c r="L524" s="148" t="s">
        <v>32</v>
      </c>
      <c r="M524" s="147">
        <v>42410</v>
      </c>
      <c r="N524" s="29">
        <f t="shared" si="114"/>
        <v>1005170</v>
      </c>
      <c r="O524" s="29" t="str">
        <f t="shared" si="115"/>
        <v/>
      </c>
      <c r="P524" s="29" t="str">
        <f t="shared" si="116"/>
        <v/>
      </c>
      <c r="Q524" s="29" t="str">
        <f t="shared" si="125"/>
        <v/>
      </c>
      <c r="R524" s="29" t="str">
        <f t="shared" si="126"/>
        <v/>
      </c>
      <c r="S524" s="29" t="str">
        <f t="shared" si="127"/>
        <v/>
      </c>
      <c r="T524" s="29" t="str">
        <f t="shared" si="128"/>
        <v/>
      </c>
      <c r="U524" s="29"/>
      <c r="V524" s="29"/>
      <c r="W524" s="38" t="s">
        <v>157</v>
      </c>
      <c r="X524" s="29" t="s">
        <v>158</v>
      </c>
      <c r="Y524" s="146">
        <v>666</v>
      </c>
      <c r="Z524" s="33">
        <v>853</v>
      </c>
      <c r="AA524" s="34">
        <f t="shared" si="123"/>
        <v>0.28100000000000003</v>
      </c>
      <c r="AB524" s="33">
        <f t="shared" si="117"/>
        <v>853</v>
      </c>
      <c r="AC524" s="34">
        <f t="shared" si="124"/>
        <v>0.28078018018018014</v>
      </c>
      <c r="AD524" s="145">
        <f t="shared" si="129"/>
        <v>710.83299999999997</v>
      </c>
      <c r="AE524" s="105">
        <v>555</v>
      </c>
      <c r="AF524" s="34" t="s">
        <v>36</v>
      </c>
      <c r="AG524" s="34" t="s">
        <v>36</v>
      </c>
      <c r="AH524" s="34" t="s">
        <v>36</v>
      </c>
      <c r="AI524" s="29">
        <v>6.0999999999999999E-2</v>
      </c>
      <c r="AJ524" s="29">
        <v>2.4000000000000001E-5</v>
      </c>
      <c r="AK524" s="29">
        <v>0</v>
      </c>
      <c r="AL524" s="29">
        <v>0</v>
      </c>
      <c r="AM524" s="29" t="s">
        <v>28</v>
      </c>
      <c r="AN524" s="44" t="s">
        <v>27</v>
      </c>
      <c r="AO524" s="29" t="s">
        <v>28</v>
      </c>
      <c r="AP524" s="29">
        <v>25</v>
      </c>
      <c r="AQ524" s="29">
        <v>176</v>
      </c>
      <c r="AR524" s="29">
        <v>135</v>
      </c>
      <c r="AS524" s="29">
        <v>89</v>
      </c>
      <c r="AT524" s="29">
        <v>1.5249999999999999</v>
      </c>
      <c r="AU524" s="144">
        <v>2.1150000000000001E-3</v>
      </c>
      <c r="AV524" s="36" t="s">
        <v>28</v>
      </c>
      <c r="AW524" s="102" t="s">
        <v>33</v>
      </c>
      <c r="AX524" s="129" t="s">
        <v>33</v>
      </c>
      <c r="AY524" s="106">
        <v>6373</v>
      </c>
      <c r="BD524" t="s">
        <v>108</v>
      </c>
      <c r="BE524" t="s">
        <v>4368</v>
      </c>
      <c r="BF524" t="s">
        <v>4740</v>
      </c>
      <c r="BH524" t="str">
        <f t="shared" si="119"/>
        <v/>
      </c>
      <c r="BJ524" t="str">
        <f t="shared" si="120"/>
        <v>OK</v>
      </c>
      <c r="BK524" s="130" t="s">
        <v>5302</v>
      </c>
      <c r="BL524" s="130" t="e">
        <v>#VALUE!</v>
      </c>
      <c r="BM524" s="131" t="s">
        <v>33</v>
      </c>
      <c r="BN524" s="131" t="e">
        <v>#VALUE!</v>
      </c>
      <c r="BO524" t="e">
        <v>#N/A</v>
      </c>
      <c r="BP524">
        <v>400</v>
      </c>
    </row>
    <row r="525" spans="1:68" ht="25.2" x14ac:dyDescent="0.3">
      <c r="A525" s="1"/>
      <c r="B525" s="47">
        <v>436</v>
      </c>
      <c r="C525" s="45">
        <v>1065290</v>
      </c>
      <c r="D525" s="29"/>
      <c r="E525" s="29"/>
      <c r="F525" s="31" t="s">
        <v>410</v>
      </c>
      <c r="G525" s="29" t="s">
        <v>47</v>
      </c>
      <c r="H525" s="70" t="s">
        <v>59</v>
      </c>
      <c r="I525" s="148" t="s">
        <v>32</v>
      </c>
      <c r="J525" s="147" t="s">
        <v>33</v>
      </c>
      <c r="K525" s="148">
        <v>0</v>
      </c>
      <c r="L525" s="148" t="s">
        <v>32</v>
      </c>
      <c r="M525" s="147">
        <v>42410</v>
      </c>
      <c r="N525" s="29" t="str">
        <f t="shared" si="114"/>
        <v/>
      </c>
      <c r="O525" s="29" t="str">
        <f t="shared" si="115"/>
        <v/>
      </c>
      <c r="P525" s="29" t="str">
        <f t="shared" si="116"/>
        <v/>
      </c>
      <c r="Q525" s="29">
        <f t="shared" si="125"/>
        <v>1135969</v>
      </c>
      <c r="R525" s="29" t="str">
        <f t="shared" si="126"/>
        <v/>
      </c>
      <c r="S525" s="29" t="str">
        <f t="shared" si="127"/>
        <v/>
      </c>
      <c r="T525" s="29">
        <f t="shared" si="128"/>
        <v>1135969</v>
      </c>
      <c r="U525" s="45">
        <v>1135969</v>
      </c>
      <c r="V525" s="45"/>
      <c r="W525" s="38" t="s">
        <v>157</v>
      </c>
      <c r="X525" s="29" t="s">
        <v>158</v>
      </c>
      <c r="Y525" s="146">
        <v>666</v>
      </c>
      <c r="Z525" s="33">
        <v>853</v>
      </c>
      <c r="AA525" s="34">
        <f t="shared" si="123"/>
        <v>0.28100000000000003</v>
      </c>
      <c r="AB525" s="33">
        <f t="shared" si="117"/>
        <v>853</v>
      </c>
      <c r="AC525" s="34">
        <f t="shared" si="124"/>
        <v>0.28078018018018014</v>
      </c>
      <c r="AD525" s="145">
        <f t="shared" si="129"/>
        <v>710.83299999999997</v>
      </c>
      <c r="AE525" s="105">
        <v>555</v>
      </c>
      <c r="AF525" s="34" t="s">
        <v>36</v>
      </c>
      <c r="AG525" s="34" t="s">
        <v>36</v>
      </c>
      <c r="AH525" s="34" t="s">
        <v>36</v>
      </c>
      <c r="AI525" s="29">
        <v>6.7000000000000004E-2</v>
      </c>
      <c r="AJ525" s="29">
        <v>3.4E-5</v>
      </c>
      <c r="AK525" s="29">
        <v>0</v>
      </c>
      <c r="AL525" s="29">
        <v>0</v>
      </c>
      <c r="AM525" s="29" t="s">
        <v>28</v>
      </c>
      <c r="AN525" s="158" t="s">
        <v>28</v>
      </c>
      <c r="AO525" s="29" t="s">
        <v>28</v>
      </c>
      <c r="AP525" s="29">
        <v>25</v>
      </c>
      <c r="AQ525" s="29">
        <v>176</v>
      </c>
      <c r="AR525" s="29">
        <v>135</v>
      </c>
      <c r="AS525" s="29">
        <v>89</v>
      </c>
      <c r="AT525" s="29">
        <v>1.675</v>
      </c>
      <c r="AU525" s="144">
        <v>2.1150000000000001E-3</v>
      </c>
      <c r="AV525" s="36" t="s">
        <v>28</v>
      </c>
      <c r="AW525" s="102" t="s">
        <v>33</v>
      </c>
      <c r="AX525" s="129" t="s">
        <v>33</v>
      </c>
      <c r="AY525" s="106">
        <v>20472</v>
      </c>
      <c r="BD525" t="s">
        <v>4391</v>
      </c>
      <c r="BE525" t="s">
        <v>4368</v>
      </c>
      <c r="BF525" t="s">
        <v>4740</v>
      </c>
      <c r="BH525" t="str">
        <f t="shared" si="119"/>
        <v/>
      </c>
      <c r="BJ525" t="str">
        <f t="shared" si="120"/>
        <v>OK</v>
      </c>
      <c r="BK525" s="130">
        <v>853</v>
      </c>
      <c r="BL525" s="130" t="s">
        <v>37</v>
      </c>
      <c r="BM525" s="131" t="s">
        <v>33</v>
      </c>
      <c r="BN525" s="131" t="e">
        <v>#VALUE!</v>
      </c>
      <c r="BO525">
        <v>853</v>
      </c>
      <c r="BP525">
        <v>1157</v>
      </c>
    </row>
    <row r="526" spans="1:68" ht="25.2" x14ac:dyDescent="0.3">
      <c r="A526" s="1"/>
      <c r="B526" s="47">
        <v>437</v>
      </c>
      <c r="C526" s="45">
        <v>1005171</v>
      </c>
      <c r="D526" s="29"/>
      <c r="E526" s="29"/>
      <c r="F526" s="31" t="s">
        <v>411</v>
      </c>
      <c r="G526" s="29" t="s">
        <v>31</v>
      </c>
      <c r="H526" s="70" t="s">
        <v>412</v>
      </c>
      <c r="I526" s="148" t="s">
        <v>32</v>
      </c>
      <c r="J526" s="147" t="s">
        <v>33</v>
      </c>
      <c r="K526" s="148">
        <v>0</v>
      </c>
      <c r="L526" s="148" t="s">
        <v>32</v>
      </c>
      <c r="M526" s="147">
        <v>42460</v>
      </c>
      <c r="N526" s="29" t="str">
        <f t="shared" si="114"/>
        <v/>
      </c>
      <c r="O526" s="29" t="str">
        <f t="shared" si="115"/>
        <v/>
      </c>
      <c r="P526" s="29" t="str">
        <f t="shared" si="116"/>
        <v/>
      </c>
      <c r="Q526" s="29" t="str">
        <f t="shared" si="125"/>
        <v/>
      </c>
      <c r="R526" s="29" t="str">
        <f t="shared" si="126"/>
        <v/>
      </c>
      <c r="S526" s="29" t="str">
        <f t="shared" si="127"/>
        <v/>
      </c>
      <c r="T526" s="29" t="str">
        <f t="shared" si="128"/>
        <v/>
      </c>
      <c r="U526" s="29"/>
      <c r="V526" s="29"/>
      <c r="W526" s="38" t="s">
        <v>157</v>
      </c>
      <c r="X526" s="29" t="s">
        <v>158</v>
      </c>
      <c r="Y526" s="146">
        <v>1007</v>
      </c>
      <c r="Z526" s="33">
        <v>1289</v>
      </c>
      <c r="AA526" s="34">
        <f t="shared" si="123"/>
        <v>0.28000000000000003</v>
      </c>
      <c r="AB526" s="33">
        <f t="shared" si="117"/>
        <v>1289</v>
      </c>
      <c r="AC526" s="34">
        <f t="shared" si="124"/>
        <v>0.28003961070919126</v>
      </c>
      <c r="AD526" s="145">
        <f t="shared" si="129"/>
        <v>1074.1669999999999</v>
      </c>
      <c r="AE526" s="105">
        <v>839.16700000000003</v>
      </c>
      <c r="AF526" s="34" t="s">
        <v>36</v>
      </c>
      <c r="AG526" s="34" t="s">
        <v>36</v>
      </c>
      <c r="AH526" s="34" t="s">
        <v>36</v>
      </c>
      <c r="AI526" s="29">
        <v>9.4E-2</v>
      </c>
      <c r="AJ526" s="29">
        <v>3.1999999999999999E-5</v>
      </c>
      <c r="AK526" s="29">
        <v>0</v>
      </c>
      <c r="AL526" s="29">
        <v>0</v>
      </c>
      <c r="AM526" s="29" t="s">
        <v>28</v>
      </c>
      <c r="AN526" s="44" t="s">
        <v>27</v>
      </c>
      <c r="AO526" s="29" t="s">
        <v>27</v>
      </c>
      <c r="AP526" s="29">
        <v>10</v>
      </c>
      <c r="AQ526" s="29"/>
      <c r="AR526" s="29"/>
      <c r="AS526" s="29"/>
      <c r="AT526" s="29"/>
      <c r="AU526" s="144"/>
      <c r="AV526" s="36" t="s">
        <v>28</v>
      </c>
      <c r="AW526" s="102" t="s">
        <v>33</v>
      </c>
      <c r="AX526" s="129" t="s">
        <v>33</v>
      </c>
      <c r="AY526" s="106" t="e">
        <v>#N/A</v>
      </c>
      <c r="BD526" t="s">
        <v>108</v>
      </c>
      <c r="BE526" t="s">
        <v>4368</v>
      </c>
      <c r="BF526" t="s">
        <v>4740</v>
      </c>
      <c r="BH526" t="str">
        <f t="shared" si="119"/>
        <v/>
      </c>
      <c r="BJ526" t="str">
        <f t="shared" si="120"/>
        <v>OK</v>
      </c>
      <c r="BK526" s="130" t="s">
        <v>5302</v>
      </c>
      <c r="BL526" s="130" t="e">
        <v>#VALUE!</v>
      </c>
      <c r="BM526" s="131" t="s">
        <v>33</v>
      </c>
      <c r="BN526" s="131" t="e">
        <v>#VALUE!</v>
      </c>
      <c r="BO526" t="e">
        <v>#N/A</v>
      </c>
      <c r="BP526">
        <v>0</v>
      </c>
    </row>
    <row r="527" spans="1:68" ht="25.2" x14ac:dyDescent="0.3">
      <c r="A527" s="1"/>
      <c r="B527" s="47">
        <v>438</v>
      </c>
      <c r="C527" s="45">
        <v>1065291</v>
      </c>
      <c r="D527" s="29"/>
      <c r="E527" s="29"/>
      <c r="F527" s="52" t="s">
        <v>413</v>
      </c>
      <c r="G527" s="29" t="s">
        <v>31</v>
      </c>
      <c r="H527" s="148"/>
      <c r="I527" s="148" t="s">
        <v>32</v>
      </c>
      <c r="J527" s="147" t="s">
        <v>33</v>
      </c>
      <c r="K527" s="148">
        <v>0</v>
      </c>
      <c r="L527" s="148" t="s">
        <v>32</v>
      </c>
      <c r="M527" s="147">
        <v>42362</v>
      </c>
      <c r="N527" s="29" t="str">
        <f t="shared" si="114"/>
        <v/>
      </c>
      <c r="O527" s="29" t="str">
        <f t="shared" si="115"/>
        <v/>
      </c>
      <c r="P527" s="29" t="str">
        <f t="shared" si="116"/>
        <v/>
      </c>
      <c r="Q527" s="29" t="str">
        <f t="shared" si="125"/>
        <v/>
      </c>
      <c r="R527" s="29" t="str">
        <f t="shared" si="126"/>
        <v/>
      </c>
      <c r="S527" s="29" t="str">
        <f t="shared" si="127"/>
        <v/>
      </c>
      <c r="T527" s="29" t="str">
        <f t="shared" si="128"/>
        <v/>
      </c>
      <c r="U527" s="29"/>
      <c r="V527" s="29"/>
      <c r="W527" s="38" t="s">
        <v>157</v>
      </c>
      <c r="X527" s="29" t="s">
        <v>158</v>
      </c>
      <c r="Y527" s="146">
        <v>3321</v>
      </c>
      <c r="Z527" s="33">
        <v>4251</v>
      </c>
      <c r="AA527" s="34">
        <f t="shared" si="123"/>
        <v>0.28000000000000003</v>
      </c>
      <c r="AB527" s="33">
        <f t="shared" si="117"/>
        <v>4251</v>
      </c>
      <c r="AC527" s="34">
        <f t="shared" si="124"/>
        <v>0.28003613369467029</v>
      </c>
      <c r="AD527" s="145">
        <f t="shared" si="129"/>
        <v>3542.5</v>
      </c>
      <c r="AE527" s="105">
        <v>2767.5</v>
      </c>
      <c r="AF527" s="34" t="s">
        <v>36</v>
      </c>
      <c r="AG527" s="34" t="s">
        <v>36</v>
      </c>
      <c r="AH527" s="34" t="s">
        <v>36</v>
      </c>
      <c r="AI527" s="29">
        <v>0.1</v>
      </c>
      <c r="AJ527" s="29">
        <v>3.0000000000000001E-5</v>
      </c>
      <c r="AK527" s="29">
        <v>0</v>
      </c>
      <c r="AL527" s="29">
        <v>0</v>
      </c>
      <c r="AM527" s="29" t="s">
        <v>28</v>
      </c>
      <c r="AN527" s="44" t="s">
        <v>27</v>
      </c>
      <c r="AO527" s="29" t="s">
        <v>28</v>
      </c>
      <c r="AP527" s="29">
        <v>25</v>
      </c>
      <c r="AQ527" s="29">
        <v>277</v>
      </c>
      <c r="AR527" s="29">
        <v>179</v>
      </c>
      <c r="AS527" s="29">
        <v>95</v>
      </c>
      <c r="AT527" s="29">
        <v>2.5</v>
      </c>
      <c r="AU527" s="144">
        <v>4.7099999999999998E-3</v>
      </c>
      <c r="AV527" s="36" t="s">
        <v>28</v>
      </c>
      <c r="AW527" s="102" t="s">
        <v>33</v>
      </c>
      <c r="AX527" s="129" t="s">
        <v>33</v>
      </c>
      <c r="AY527" s="106">
        <v>1075</v>
      </c>
      <c r="BD527" t="s">
        <v>108</v>
      </c>
      <c r="BE527" t="s">
        <v>4368</v>
      </c>
      <c r="BF527" t="s">
        <v>4740</v>
      </c>
      <c r="BH527" t="str">
        <f t="shared" si="119"/>
        <v/>
      </c>
      <c r="BJ527" t="str">
        <f t="shared" si="120"/>
        <v>OK</v>
      </c>
      <c r="BK527" s="130" t="s">
        <v>5302</v>
      </c>
      <c r="BL527" s="130" t="e">
        <v>#VALUE!</v>
      </c>
      <c r="BM527" s="131" t="s">
        <v>33</v>
      </c>
      <c r="BN527" s="131" t="e">
        <v>#VALUE!</v>
      </c>
      <c r="BO527" t="e">
        <v>#N/A</v>
      </c>
      <c r="BP527">
        <v>0</v>
      </c>
    </row>
    <row r="528" spans="1:68" ht="25.2" x14ac:dyDescent="0.3">
      <c r="A528" s="1"/>
      <c r="B528" s="47">
        <v>439</v>
      </c>
      <c r="C528" s="45">
        <v>1088881</v>
      </c>
      <c r="D528" s="29">
        <v>1012885</v>
      </c>
      <c r="E528" s="29"/>
      <c r="F528" s="31" t="s">
        <v>414</v>
      </c>
      <c r="G528" s="37" t="s">
        <v>39</v>
      </c>
      <c r="H528" s="148"/>
      <c r="I528" s="148" t="s">
        <v>32</v>
      </c>
      <c r="J528" s="147" t="s">
        <v>4034</v>
      </c>
      <c r="K528" s="148">
        <v>0</v>
      </c>
      <c r="L528" s="148" t="s">
        <v>32</v>
      </c>
      <c r="M528" s="147">
        <v>42885</v>
      </c>
      <c r="N528" s="29">
        <f t="shared" si="114"/>
        <v>1012885</v>
      </c>
      <c r="O528" s="29" t="str">
        <f t="shared" si="115"/>
        <v/>
      </c>
      <c r="P528" s="29" t="str">
        <f t="shared" si="116"/>
        <v/>
      </c>
      <c r="Q528" s="29" t="str">
        <f t="shared" si="125"/>
        <v/>
      </c>
      <c r="R528" s="29" t="str">
        <f t="shared" si="126"/>
        <v/>
      </c>
      <c r="S528" s="29" t="str">
        <f t="shared" si="127"/>
        <v/>
      </c>
      <c r="T528" s="29" t="str">
        <f t="shared" si="128"/>
        <v/>
      </c>
      <c r="U528" s="29"/>
      <c r="V528" s="29"/>
      <c r="W528" s="30" t="s">
        <v>145</v>
      </c>
      <c r="X528" s="37" t="s">
        <v>158</v>
      </c>
      <c r="Y528" s="146">
        <v>26694</v>
      </c>
      <c r="Z528" s="33">
        <v>34168</v>
      </c>
      <c r="AA528" s="34">
        <f t="shared" si="123"/>
        <v>0.28000000000000003</v>
      </c>
      <c r="AB528" s="33">
        <f t="shared" si="117"/>
        <v>34168</v>
      </c>
      <c r="AC528" s="34">
        <f t="shared" si="124"/>
        <v>0.27998799730276464</v>
      </c>
      <c r="AD528" s="145">
        <f t="shared" si="129"/>
        <v>28473.332999999999</v>
      </c>
      <c r="AE528" s="105">
        <v>22245</v>
      </c>
      <c r="AF528" s="34" t="s">
        <v>138</v>
      </c>
      <c r="AG528" s="34" t="s">
        <v>138</v>
      </c>
      <c r="AH528" s="34" t="s">
        <v>138</v>
      </c>
      <c r="AI528" s="29">
        <v>3.85</v>
      </c>
      <c r="AJ528" s="29">
        <v>9.4699999999999993E-3</v>
      </c>
      <c r="AK528" s="29">
        <v>0</v>
      </c>
      <c r="AL528" s="29">
        <v>0</v>
      </c>
      <c r="AM528" s="29" t="s">
        <v>28</v>
      </c>
      <c r="AN528" s="44" t="s">
        <v>27</v>
      </c>
      <c r="AO528" s="29" t="s">
        <v>28</v>
      </c>
      <c r="AP528" s="29">
        <v>1</v>
      </c>
      <c r="AQ528" s="29">
        <v>765</v>
      </c>
      <c r="AR528" s="29">
        <v>235</v>
      </c>
      <c r="AS528" s="29">
        <v>85</v>
      </c>
      <c r="AT528" s="29">
        <v>3.85</v>
      </c>
      <c r="AU528" s="144">
        <v>1.5280999999999999E-2</v>
      </c>
      <c r="AV528" s="36" t="s">
        <v>28</v>
      </c>
      <c r="AW528" s="102">
        <v>42860</v>
      </c>
      <c r="AX528" s="129" t="s">
        <v>33</v>
      </c>
      <c r="AY528" s="106">
        <v>24</v>
      </c>
      <c r="BD528" t="s">
        <v>399</v>
      </c>
      <c r="BE528" t="s">
        <v>4390</v>
      </c>
      <c r="BF528" t="s">
        <v>4740</v>
      </c>
      <c r="BH528" t="str">
        <f t="shared" si="119"/>
        <v/>
      </c>
      <c r="BJ528" t="str">
        <f t="shared" si="120"/>
        <v>OK</v>
      </c>
      <c r="BK528" s="130" t="s">
        <v>5302</v>
      </c>
      <c r="BL528" s="130" t="e">
        <v>#VALUE!</v>
      </c>
      <c r="BM528" s="131" t="s">
        <v>33</v>
      </c>
      <c r="BN528" s="131" t="e">
        <v>#VALUE!</v>
      </c>
      <c r="BO528" t="e">
        <v>#N/A</v>
      </c>
      <c r="BP528">
        <v>2</v>
      </c>
    </row>
    <row r="529" spans="1:68" ht="25.2" x14ac:dyDescent="0.3">
      <c r="A529" s="1"/>
      <c r="B529" s="47">
        <v>440</v>
      </c>
      <c r="C529" s="45">
        <v>1088882</v>
      </c>
      <c r="D529" s="29">
        <v>1012886</v>
      </c>
      <c r="E529" s="29"/>
      <c r="F529" s="31" t="s">
        <v>415</v>
      </c>
      <c r="G529" s="37" t="s">
        <v>39</v>
      </c>
      <c r="H529" s="148"/>
      <c r="I529" s="148" t="s">
        <v>32</v>
      </c>
      <c r="J529" s="147" t="s">
        <v>4034</v>
      </c>
      <c r="K529" s="148">
        <v>0</v>
      </c>
      <c r="L529" s="148" t="s">
        <v>32</v>
      </c>
      <c r="M529" s="147">
        <v>42885</v>
      </c>
      <c r="N529" s="29">
        <f t="shared" si="114"/>
        <v>1012886</v>
      </c>
      <c r="O529" s="29" t="str">
        <f t="shared" si="115"/>
        <v/>
      </c>
      <c r="P529" s="29" t="str">
        <f t="shared" si="116"/>
        <v/>
      </c>
      <c r="Q529" s="29" t="str">
        <f t="shared" si="125"/>
        <v/>
      </c>
      <c r="R529" s="29" t="str">
        <f t="shared" si="126"/>
        <v/>
      </c>
      <c r="S529" s="29" t="str">
        <f t="shared" si="127"/>
        <v/>
      </c>
      <c r="T529" s="29" t="str">
        <f t="shared" si="128"/>
        <v/>
      </c>
      <c r="U529" s="29"/>
      <c r="V529" s="29"/>
      <c r="W529" s="30" t="s">
        <v>145</v>
      </c>
      <c r="X529" s="37" t="s">
        <v>158</v>
      </c>
      <c r="Y529" s="146">
        <v>28782</v>
      </c>
      <c r="Z529" s="33">
        <v>36841</v>
      </c>
      <c r="AA529" s="34">
        <f t="shared" si="123"/>
        <v>0.28000000000000003</v>
      </c>
      <c r="AB529" s="33">
        <f t="shared" si="117"/>
        <v>36841</v>
      </c>
      <c r="AC529" s="34">
        <f t="shared" si="124"/>
        <v>0.28000137585991242</v>
      </c>
      <c r="AD529" s="145">
        <f t="shared" si="129"/>
        <v>30700.832999999999</v>
      </c>
      <c r="AE529" s="105">
        <v>23985</v>
      </c>
      <c r="AF529" s="34" t="s">
        <v>138</v>
      </c>
      <c r="AG529" s="34" t="s">
        <v>138</v>
      </c>
      <c r="AH529" s="34" t="s">
        <v>138</v>
      </c>
      <c r="AI529" s="29">
        <v>4</v>
      </c>
      <c r="AJ529" s="29">
        <v>9.4699999999999993E-3</v>
      </c>
      <c r="AK529" s="29">
        <v>0</v>
      </c>
      <c r="AL529" s="29">
        <v>0</v>
      </c>
      <c r="AM529" s="29" t="s">
        <v>28</v>
      </c>
      <c r="AN529" s="44" t="s">
        <v>27</v>
      </c>
      <c r="AO529" s="29" t="s">
        <v>28</v>
      </c>
      <c r="AP529" s="29">
        <v>1</v>
      </c>
      <c r="AQ529" s="29">
        <v>765</v>
      </c>
      <c r="AR529" s="29">
        <v>235</v>
      </c>
      <c r="AS529" s="29">
        <v>85</v>
      </c>
      <c r="AT529" s="29">
        <v>4</v>
      </c>
      <c r="AU529" s="144">
        <v>1.5280999999999999E-2</v>
      </c>
      <c r="AV529" s="36" t="s">
        <v>28</v>
      </c>
      <c r="AW529" s="102">
        <v>42860</v>
      </c>
      <c r="AX529" s="129" t="s">
        <v>33</v>
      </c>
      <c r="AY529" s="106">
        <v>20</v>
      </c>
      <c r="BD529" t="s">
        <v>399</v>
      </c>
      <c r="BE529" t="s">
        <v>4390</v>
      </c>
      <c r="BF529" t="s">
        <v>4740</v>
      </c>
      <c r="BH529" t="str">
        <f t="shared" si="119"/>
        <v/>
      </c>
      <c r="BJ529" t="str">
        <f t="shared" si="120"/>
        <v>OK</v>
      </c>
      <c r="BK529" s="130" t="s">
        <v>5302</v>
      </c>
      <c r="BL529" s="130" t="e">
        <v>#VALUE!</v>
      </c>
      <c r="BM529" s="131" t="s">
        <v>33</v>
      </c>
      <c r="BN529" s="131" t="e">
        <v>#VALUE!</v>
      </c>
      <c r="BO529" t="e">
        <v>#N/A</v>
      </c>
      <c r="BP529">
        <v>2</v>
      </c>
    </row>
    <row r="530" spans="1:68" ht="25.2" x14ac:dyDescent="0.3">
      <c r="A530" s="1"/>
      <c r="B530" s="47">
        <v>441</v>
      </c>
      <c r="C530" s="45">
        <v>1088883</v>
      </c>
      <c r="D530" s="29">
        <v>1012887</v>
      </c>
      <c r="E530" s="29"/>
      <c r="F530" s="39" t="s">
        <v>416</v>
      </c>
      <c r="G530" s="29" t="s">
        <v>31</v>
      </c>
      <c r="H530" s="148"/>
      <c r="I530" s="148" t="s">
        <v>32</v>
      </c>
      <c r="J530" s="147" t="s">
        <v>4034</v>
      </c>
      <c r="K530" s="148">
        <v>0</v>
      </c>
      <c r="L530" s="148" t="s">
        <v>32</v>
      </c>
      <c r="M530" s="147">
        <v>42885</v>
      </c>
      <c r="N530" s="29">
        <f t="shared" si="114"/>
        <v>1012887</v>
      </c>
      <c r="O530" s="29" t="str">
        <f t="shared" si="115"/>
        <v/>
      </c>
      <c r="P530" s="29" t="str">
        <f t="shared" si="116"/>
        <v/>
      </c>
      <c r="Q530" s="29" t="str">
        <f t="shared" si="125"/>
        <v/>
      </c>
      <c r="R530" s="29" t="str">
        <f t="shared" si="126"/>
        <v/>
      </c>
      <c r="S530" s="29" t="str">
        <f t="shared" si="127"/>
        <v/>
      </c>
      <c r="T530" s="29" t="str">
        <f t="shared" si="128"/>
        <v/>
      </c>
      <c r="U530" s="29"/>
      <c r="V530" s="29"/>
      <c r="W530" s="30" t="s">
        <v>145</v>
      </c>
      <c r="X530" s="37" t="s">
        <v>158</v>
      </c>
      <c r="Y530" s="146">
        <v>30761</v>
      </c>
      <c r="Z530" s="33">
        <v>39374</v>
      </c>
      <c r="AA530" s="34">
        <f t="shared" si="123"/>
        <v>0.28000000000000003</v>
      </c>
      <c r="AB530" s="33">
        <f t="shared" si="117"/>
        <v>39374</v>
      </c>
      <c r="AC530" s="34">
        <f t="shared" si="124"/>
        <v>0.27999739566337378</v>
      </c>
      <c r="AD530" s="145">
        <f t="shared" si="129"/>
        <v>32811.667000000001</v>
      </c>
      <c r="AE530" s="105">
        <v>25634.167000000001</v>
      </c>
      <c r="AF530" s="34" t="s">
        <v>138</v>
      </c>
      <c r="AG530" s="34" t="s">
        <v>138</v>
      </c>
      <c r="AH530" s="34" t="s">
        <v>138</v>
      </c>
      <c r="AI530" s="29">
        <v>4.3</v>
      </c>
      <c r="AJ530" s="29">
        <v>9.4699999999999993E-3</v>
      </c>
      <c r="AK530" s="29">
        <v>0</v>
      </c>
      <c r="AL530" s="29">
        <v>0</v>
      </c>
      <c r="AM530" s="29" t="s">
        <v>28</v>
      </c>
      <c r="AN530" s="44" t="s">
        <v>27</v>
      </c>
      <c r="AO530" s="29" t="s">
        <v>28</v>
      </c>
      <c r="AP530" s="29">
        <v>1</v>
      </c>
      <c r="AQ530" s="29">
        <v>765</v>
      </c>
      <c r="AR530" s="29">
        <v>235</v>
      </c>
      <c r="AS530" s="29">
        <v>85</v>
      </c>
      <c r="AT530" s="29">
        <v>4.3</v>
      </c>
      <c r="AU530" s="144">
        <v>1.5280999999999999E-2</v>
      </c>
      <c r="AV530" s="36" t="s">
        <v>28</v>
      </c>
      <c r="AW530" s="102">
        <v>42860</v>
      </c>
      <c r="AX530" s="129" t="s">
        <v>33</v>
      </c>
      <c r="AY530" s="106">
        <v>17</v>
      </c>
      <c r="BD530" t="s">
        <v>399</v>
      </c>
      <c r="BE530" t="s">
        <v>4390</v>
      </c>
      <c r="BF530" t="s">
        <v>4740</v>
      </c>
      <c r="BH530" t="str">
        <f t="shared" si="119"/>
        <v/>
      </c>
      <c r="BJ530" t="str">
        <f t="shared" si="120"/>
        <v>OK</v>
      </c>
      <c r="BK530" s="130" t="s">
        <v>5302</v>
      </c>
      <c r="BL530" s="130" t="e">
        <v>#VALUE!</v>
      </c>
      <c r="BM530" s="131" t="s">
        <v>33</v>
      </c>
      <c r="BN530" s="131" t="e">
        <v>#VALUE!</v>
      </c>
      <c r="BO530" t="e">
        <v>#N/A</v>
      </c>
      <c r="BP530">
        <v>0</v>
      </c>
    </row>
    <row r="531" spans="1:68" ht="25.2" x14ac:dyDescent="0.3">
      <c r="A531" s="1"/>
      <c r="B531" s="47">
        <v>442</v>
      </c>
      <c r="C531" s="45">
        <v>1023027</v>
      </c>
      <c r="D531" s="40">
        <v>1023164</v>
      </c>
      <c r="E531" s="40"/>
      <c r="F531" s="31" t="s">
        <v>418</v>
      </c>
      <c r="G531" s="29" t="s">
        <v>47</v>
      </c>
      <c r="H531" s="70" t="s">
        <v>4779</v>
      </c>
      <c r="I531" s="148" t="s">
        <v>32</v>
      </c>
      <c r="J531" s="147" t="s">
        <v>33</v>
      </c>
      <c r="K531" s="148">
        <v>0</v>
      </c>
      <c r="L531" s="148" t="s">
        <v>32</v>
      </c>
      <c r="M531" s="147" t="s">
        <v>33</v>
      </c>
      <c r="N531" s="29">
        <f t="shared" si="114"/>
        <v>1023164</v>
      </c>
      <c r="O531" s="29" t="str">
        <f t="shared" si="115"/>
        <v/>
      </c>
      <c r="P531" s="29" t="str">
        <f t="shared" si="116"/>
        <v/>
      </c>
      <c r="Q531" s="29" t="str">
        <f t="shared" si="125"/>
        <v/>
      </c>
      <c r="R531" s="29" t="str">
        <f t="shared" si="126"/>
        <v/>
      </c>
      <c r="S531" s="29" t="str">
        <f t="shared" si="127"/>
        <v/>
      </c>
      <c r="T531" s="29" t="str">
        <f t="shared" si="128"/>
        <v/>
      </c>
      <c r="U531" s="46" t="s">
        <v>33</v>
      </c>
      <c r="V531" s="46"/>
      <c r="W531" s="38" t="s">
        <v>157</v>
      </c>
      <c r="X531" s="29" t="s">
        <v>158</v>
      </c>
      <c r="Y531" s="146">
        <v>2669</v>
      </c>
      <c r="Z531" s="33">
        <v>3416</v>
      </c>
      <c r="AA531" s="34">
        <f t="shared" si="123"/>
        <v>0.28000000000000003</v>
      </c>
      <c r="AB531" s="33">
        <f t="shared" si="117"/>
        <v>3416</v>
      </c>
      <c r="AC531" s="34">
        <f t="shared" si="124"/>
        <v>0.27988006296289802</v>
      </c>
      <c r="AD531" s="145">
        <f t="shared" si="129"/>
        <v>2846.6669999999999</v>
      </c>
      <c r="AE531" s="105">
        <v>2224.1669999999999</v>
      </c>
      <c r="AF531" s="34" t="s">
        <v>36</v>
      </c>
      <c r="AG531" s="34" t="s">
        <v>36</v>
      </c>
      <c r="AH531" s="34" t="s">
        <v>36</v>
      </c>
      <c r="AI531" s="29">
        <v>0.2</v>
      </c>
      <c r="AJ531" s="29">
        <v>1.7699999999999999E-4</v>
      </c>
      <c r="AK531" s="29">
        <v>119</v>
      </c>
      <c r="AL531" s="29">
        <v>0</v>
      </c>
      <c r="AM531" s="29" t="s">
        <v>28</v>
      </c>
      <c r="AN531" s="158" t="s">
        <v>28</v>
      </c>
      <c r="AO531" s="29" t="s">
        <v>28</v>
      </c>
      <c r="AP531" s="29">
        <v>20</v>
      </c>
      <c r="AQ531" s="29">
        <v>250</v>
      </c>
      <c r="AR531" s="29">
        <v>138</v>
      </c>
      <c r="AS531" s="29">
        <v>145</v>
      </c>
      <c r="AT531" s="29">
        <v>4</v>
      </c>
      <c r="AU531" s="144">
        <v>5.0029999999999996E-3</v>
      </c>
      <c r="AV531" s="36" t="s">
        <v>28</v>
      </c>
      <c r="AW531" s="102" t="s">
        <v>33</v>
      </c>
      <c r="AX531" s="129" t="s">
        <v>33</v>
      </c>
      <c r="AY531" s="106">
        <v>3300</v>
      </c>
      <c r="BD531" t="s">
        <v>29</v>
      </c>
      <c r="BE531" t="s">
        <v>4369</v>
      </c>
      <c r="BF531" t="s">
        <v>4739</v>
      </c>
      <c r="BH531" t="str">
        <f t="shared" si="119"/>
        <v>AV</v>
      </c>
      <c r="BJ531" t="str">
        <f t="shared" si="120"/>
        <v>OK</v>
      </c>
      <c r="BK531" s="130">
        <v>3416</v>
      </c>
      <c r="BL531" s="130" t="s">
        <v>37</v>
      </c>
      <c r="BM531" s="131" t="s">
        <v>33</v>
      </c>
      <c r="BN531" s="131" t="e">
        <v>#VALUE!</v>
      </c>
      <c r="BO531">
        <v>3416</v>
      </c>
      <c r="BP531">
        <v>80</v>
      </c>
    </row>
    <row r="532" spans="1:68" ht="25.2" x14ac:dyDescent="0.3">
      <c r="A532" s="1"/>
      <c r="B532" s="47">
        <v>443</v>
      </c>
      <c r="C532" s="45">
        <v>1023028</v>
      </c>
      <c r="D532" s="40">
        <v>1023165</v>
      </c>
      <c r="E532" s="40"/>
      <c r="F532" s="31" t="s">
        <v>419</v>
      </c>
      <c r="G532" s="29" t="s">
        <v>47</v>
      </c>
      <c r="H532" s="70" t="s">
        <v>4779</v>
      </c>
      <c r="I532" s="148" t="s">
        <v>32</v>
      </c>
      <c r="J532" s="147" t="s">
        <v>33</v>
      </c>
      <c r="K532" s="148">
        <v>0</v>
      </c>
      <c r="L532" s="148" t="s">
        <v>32</v>
      </c>
      <c r="M532" s="147" t="s">
        <v>33</v>
      </c>
      <c r="N532" s="29">
        <f t="shared" si="114"/>
        <v>1023165</v>
      </c>
      <c r="O532" s="29" t="str">
        <f t="shared" si="115"/>
        <v/>
      </c>
      <c r="P532" s="29" t="str">
        <f t="shared" si="116"/>
        <v/>
      </c>
      <c r="Q532" s="29" t="str">
        <f t="shared" si="125"/>
        <v/>
      </c>
      <c r="R532" s="29" t="str">
        <f t="shared" si="126"/>
        <v/>
      </c>
      <c r="S532" s="29" t="str">
        <f t="shared" si="127"/>
        <v/>
      </c>
      <c r="T532" s="29" t="str">
        <f t="shared" si="128"/>
        <v/>
      </c>
      <c r="U532" s="46" t="s">
        <v>33</v>
      </c>
      <c r="V532" s="46"/>
      <c r="W532" s="38" t="s">
        <v>157</v>
      </c>
      <c r="X532" s="29" t="s">
        <v>158</v>
      </c>
      <c r="Y532" s="146">
        <v>3300</v>
      </c>
      <c r="Z532" s="33">
        <v>4224</v>
      </c>
      <c r="AA532" s="34">
        <f t="shared" si="123"/>
        <v>0.28000000000000003</v>
      </c>
      <c r="AB532" s="33">
        <f t="shared" si="117"/>
        <v>4224</v>
      </c>
      <c r="AC532" s="34">
        <f t="shared" si="124"/>
        <v>0.28000000000000003</v>
      </c>
      <c r="AD532" s="145">
        <f t="shared" si="129"/>
        <v>3520</v>
      </c>
      <c r="AE532" s="105">
        <v>2750</v>
      </c>
      <c r="AF532" s="34" t="s">
        <v>36</v>
      </c>
      <c r="AG532" s="34" t="s">
        <v>36</v>
      </c>
      <c r="AH532" s="34" t="s">
        <v>36</v>
      </c>
      <c r="AI532" s="29">
        <v>0.26100000000000001</v>
      </c>
      <c r="AJ532" s="29">
        <v>2.0000000000000001E-4</v>
      </c>
      <c r="AK532" s="29">
        <v>144</v>
      </c>
      <c r="AL532" s="29">
        <v>0</v>
      </c>
      <c r="AM532" s="29" t="s">
        <v>28</v>
      </c>
      <c r="AN532" s="158" t="s">
        <v>28</v>
      </c>
      <c r="AO532" s="29" t="s">
        <v>28</v>
      </c>
      <c r="AP532" s="29">
        <v>15</v>
      </c>
      <c r="AQ532" s="29">
        <v>250</v>
      </c>
      <c r="AR532" s="29">
        <v>135</v>
      </c>
      <c r="AS532" s="29">
        <v>140</v>
      </c>
      <c r="AT532" s="29">
        <v>3.915</v>
      </c>
      <c r="AU532" s="144">
        <v>4.725E-3</v>
      </c>
      <c r="AV532" s="36" t="s">
        <v>28</v>
      </c>
      <c r="AW532" s="102" t="s">
        <v>33</v>
      </c>
      <c r="AX532" s="129" t="s">
        <v>33</v>
      </c>
      <c r="AY532" s="106">
        <v>4310</v>
      </c>
      <c r="BD532" t="s">
        <v>29</v>
      </c>
      <c r="BE532" t="s">
        <v>4369</v>
      </c>
      <c r="BF532" t="s">
        <v>4739</v>
      </c>
      <c r="BH532" t="str">
        <f t="shared" si="119"/>
        <v>AV</v>
      </c>
      <c r="BJ532" t="str">
        <f t="shared" si="120"/>
        <v>OK</v>
      </c>
      <c r="BK532" s="130">
        <v>4224</v>
      </c>
      <c r="BL532" s="130" t="s">
        <v>37</v>
      </c>
      <c r="BM532" s="131" t="s">
        <v>33</v>
      </c>
      <c r="BN532" s="131" t="e">
        <v>#VALUE!</v>
      </c>
      <c r="BO532">
        <v>4224</v>
      </c>
      <c r="BP532">
        <v>270</v>
      </c>
    </row>
    <row r="533" spans="1:68" ht="25.2" x14ac:dyDescent="0.3">
      <c r="A533" s="1"/>
      <c r="B533" s="47">
        <v>444</v>
      </c>
      <c r="C533" s="45">
        <v>1023029</v>
      </c>
      <c r="D533" s="40">
        <v>1023166</v>
      </c>
      <c r="E533" s="40"/>
      <c r="F533" s="31" t="s">
        <v>420</v>
      </c>
      <c r="G533" s="29" t="s">
        <v>47</v>
      </c>
      <c r="H533" s="70" t="s">
        <v>4779</v>
      </c>
      <c r="I533" s="148" t="s">
        <v>32</v>
      </c>
      <c r="J533" s="147" t="s">
        <v>33</v>
      </c>
      <c r="K533" s="148">
        <v>0</v>
      </c>
      <c r="L533" s="148" t="s">
        <v>32</v>
      </c>
      <c r="M533" s="147" t="s">
        <v>33</v>
      </c>
      <c r="N533" s="29">
        <f t="shared" si="114"/>
        <v>1023166</v>
      </c>
      <c r="O533" s="29" t="str">
        <f t="shared" si="115"/>
        <v/>
      </c>
      <c r="P533" s="29" t="str">
        <f t="shared" si="116"/>
        <v/>
      </c>
      <c r="Q533" s="29" t="str">
        <f t="shared" si="125"/>
        <v/>
      </c>
      <c r="R533" s="29" t="str">
        <f t="shared" si="126"/>
        <v/>
      </c>
      <c r="S533" s="29" t="str">
        <f t="shared" si="127"/>
        <v/>
      </c>
      <c r="T533" s="29" t="str">
        <f t="shared" si="128"/>
        <v/>
      </c>
      <c r="U533" s="46" t="s">
        <v>33</v>
      </c>
      <c r="V533" s="46"/>
      <c r="W533" s="38" t="s">
        <v>157</v>
      </c>
      <c r="X533" s="29" t="s">
        <v>158</v>
      </c>
      <c r="Y533" s="146">
        <v>4282</v>
      </c>
      <c r="Z533" s="33">
        <v>5481</v>
      </c>
      <c r="AA533" s="34">
        <f t="shared" si="123"/>
        <v>0.28000000000000003</v>
      </c>
      <c r="AB533" s="33">
        <f t="shared" si="117"/>
        <v>5481</v>
      </c>
      <c r="AC533" s="34">
        <f t="shared" si="124"/>
        <v>0.28000946100041668</v>
      </c>
      <c r="AD533" s="145">
        <f t="shared" si="129"/>
        <v>4567.5</v>
      </c>
      <c r="AE533" s="105">
        <v>3568.3330000000001</v>
      </c>
      <c r="AF533" s="34" t="s">
        <v>36</v>
      </c>
      <c r="AG533" s="34" t="s">
        <v>36</v>
      </c>
      <c r="AH533" s="34" t="s">
        <v>36</v>
      </c>
      <c r="AI533" s="29">
        <v>0.33200000000000002</v>
      </c>
      <c r="AJ533" s="29">
        <v>2.4000000000000001E-4</v>
      </c>
      <c r="AK533" s="29">
        <v>123</v>
      </c>
      <c r="AL533" s="29">
        <v>0</v>
      </c>
      <c r="AM533" s="29" t="s">
        <v>28</v>
      </c>
      <c r="AN533" s="158" t="s">
        <v>28</v>
      </c>
      <c r="AO533" s="29" t="s">
        <v>28</v>
      </c>
      <c r="AP533" s="29">
        <v>10</v>
      </c>
      <c r="AQ533" s="29">
        <v>250</v>
      </c>
      <c r="AR533" s="29">
        <v>135</v>
      </c>
      <c r="AS533" s="29">
        <v>140</v>
      </c>
      <c r="AT533" s="29">
        <v>3.32</v>
      </c>
      <c r="AU533" s="144">
        <v>4.725E-3</v>
      </c>
      <c r="AV533" s="36" t="s">
        <v>28</v>
      </c>
      <c r="AW533" s="102" t="s">
        <v>33</v>
      </c>
      <c r="AX533" s="129" t="s">
        <v>33</v>
      </c>
      <c r="AY533" s="106">
        <v>2648</v>
      </c>
      <c r="BD533" t="s">
        <v>29</v>
      </c>
      <c r="BE533" t="s">
        <v>4369</v>
      </c>
      <c r="BF533" t="s">
        <v>4739</v>
      </c>
      <c r="BH533" t="str">
        <f t="shared" si="119"/>
        <v>AV</v>
      </c>
      <c r="BJ533" t="str">
        <f t="shared" si="120"/>
        <v>OK</v>
      </c>
      <c r="BK533" s="130">
        <v>5481</v>
      </c>
      <c r="BL533" s="130" t="s">
        <v>37</v>
      </c>
      <c r="BM533" s="131" t="s">
        <v>33</v>
      </c>
      <c r="BN533" s="131" t="e">
        <v>#VALUE!</v>
      </c>
      <c r="BO533">
        <v>5481</v>
      </c>
      <c r="BP533">
        <v>150</v>
      </c>
    </row>
    <row r="534" spans="1:68" ht="25.2" x14ac:dyDescent="0.3">
      <c r="A534" s="1"/>
      <c r="B534" s="47">
        <v>445</v>
      </c>
      <c r="C534" s="45">
        <v>1048520</v>
      </c>
      <c r="D534" s="40" t="s">
        <v>33</v>
      </c>
      <c r="E534" s="40"/>
      <c r="F534" s="31" t="s">
        <v>421</v>
      </c>
      <c r="G534" s="29" t="s">
        <v>47</v>
      </c>
      <c r="H534" s="70" t="s">
        <v>59</v>
      </c>
      <c r="I534" s="148" t="s">
        <v>32</v>
      </c>
      <c r="J534" s="147" t="s">
        <v>33</v>
      </c>
      <c r="K534" s="148">
        <v>0</v>
      </c>
      <c r="L534" s="148" t="s">
        <v>32</v>
      </c>
      <c r="M534" s="147" t="s">
        <v>33</v>
      </c>
      <c r="N534" s="29" t="str">
        <f t="shared" si="114"/>
        <v/>
      </c>
      <c r="O534" s="29" t="str">
        <f t="shared" si="115"/>
        <v/>
      </c>
      <c r="P534" s="29" t="str">
        <f t="shared" si="116"/>
        <v/>
      </c>
      <c r="Q534" s="29">
        <f t="shared" si="125"/>
        <v>1135953</v>
      </c>
      <c r="R534" s="29" t="str">
        <f t="shared" si="126"/>
        <v/>
      </c>
      <c r="S534" s="29" t="str">
        <f t="shared" si="127"/>
        <v/>
      </c>
      <c r="T534" s="29">
        <f t="shared" si="128"/>
        <v>1135953</v>
      </c>
      <c r="U534" s="46">
        <v>1135953</v>
      </c>
      <c r="V534" s="46"/>
      <c r="W534" s="38" t="s">
        <v>157</v>
      </c>
      <c r="X534" s="29" t="s">
        <v>158</v>
      </c>
      <c r="Y534" s="146">
        <v>5709</v>
      </c>
      <c r="Z534" s="33">
        <v>7308</v>
      </c>
      <c r="AA534" s="34">
        <f t="shared" si="123"/>
        <v>0.28000000000000003</v>
      </c>
      <c r="AB534" s="33">
        <f t="shared" si="117"/>
        <v>7308</v>
      </c>
      <c r="AC534" s="34">
        <f t="shared" si="124"/>
        <v>0.28008407777193906</v>
      </c>
      <c r="AD534" s="145">
        <f t="shared" si="129"/>
        <v>6090</v>
      </c>
      <c r="AE534" s="105">
        <v>4757.5</v>
      </c>
      <c r="AF534" s="34" t="s">
        <v>36</v>
      </c>
      <c r="AG534" s="34" t="s">
        <v>36</v>
      </c>
      <c r="AH534" s="34" t="s">
        <v>36</v>
      </c>
      <c r="AI534" s="29">
        <v>0.41299999999999998</v>
      </c>
      <c r="AJ534" s="29">
        <v>1.237E-3</v>
      </c>
      <c r="AK534" s="29">
        <v>0</v>
      </c>
      <c r="AL534" s="29">
        <v>0</v>
      </c>
      <c r="AM534" s="29" t="s">
        <v>28</v>
      </c>
      <c r="AN534" s="158" t="s">
        <v>28</v>
      </c>
      <c r="AO534" s="29" t="s">
        <v>28</v>
      </c>
      <c r="AP534" s="29">
        <v>1</v>
      </c>
      <c r="AQ534" s="29">
        <v>140</v>
      </c>
      <c r="AR534" s="29">
        <v>93</v>
      </c>
      <c r="AS534" s="29">
        <v>95</v>
      </c>
      <c r="AT534" s="29">
        <v>0.41299999999999998</v>
      </c>
      <c r="AU534" s="144">
        <v>1.237E-3</v>
      </c>
      <c r="AV534" s="36" t="s">
        <v>28</v>
      </c>
      <c r="AW534" s="102" t="s">
        <v>33</v>
      </c>
      <c r="AX534" s="129" t="s">
        <v>33</v>
      </c>
      <c r="AY534" s="106">
        <v>4960</v>
      </c>
      <c r="BD534" t="s">
        <v>390</v>
      </c>
      <c r="BE534" t="s">
        <v>4384</v>
      </c>
      <c r="BF534" t="s">
        <v>4749</v>
      </c>
      <c r="BH534" t="str">
        <f t="shared" si="119"/>
        <v/>
      </c>
      <c r="BJ534" t="str">
        <f t="shared" si="120"/>
        <v>OK</v>
      </c>
      <c r="BK534" s="130">
        <v>7308</v>
      </c>
      <c r="BL534" s="130" t="s">
        <v>37</v>
      </c>
      <c r="BM534" s="131" t="s">
        <v>33</v>
      </c>
      <c r="BN534" s="131" t="e">
        <v>#VALUE!</v>
      </c>
      <c r="BO534" t="e">
        <v>#N/A</v>
      </c>
      <c r="BP534">
        <v>255</v>
      </c>
    </row>
    <row r="535" spans="1:68" ht="25.2" x14ac:dyDescent="0.3">
      <c r="A535" s="1"/>
      <c r="B535" s="47">
        <v>446</v>
      </c>
      <c r="C535" s="45">
        <v>1048521</v>
      </c>
      <c r="D535" s="40" t="s">
        <v>33</v>
      </c>
      <c r="E535" s="40"/>
      <c r="F535" s="31" t="s">
        <v>422</v>
      </c>
      <c r="G535" s="29" t="s">
        <v>42</v>
      </c>
      <c r="H535" s="70" t="s">
        <v>59</v>
      </c>
      <c r="I535" s="148" t="s">
        <v>32</v>
      </c>
      <c r="J535" s="147" t="s">
        <v>33</v>
      </c>
      <c r="K535" s="148">
        <v>0</v>
      </c>
      <c r="L535" s="148" t="s">
        <v>32</v>
      </c>
      <c r="M535" s="147" t="s">
        <v>33</v>
      </c>
      <c r="N535" s="29" t="str">
        <f t="shared" si="114"/>
        <v/>
      </c>
      <c r="O535" s="29" t="str">
        <f t="shared" si="115"/>
        <v/>
      </c>
      <c r="P535" s="29" t="str">
        <f t="shared" si="116"/>
        <v/>
      </c>
      <c r="Q535" s="29">
        <f t="shared" si="125"/>
        <v>1135954</v>
      </c>
      <c r="R535" s="29" t="str">
        <f t="shared" si="126"/>
        <v/>
      </c>
      <c r="S535" s="29" t="str">
        <f t="shared" si="127"/>
        <v/>
      </c>
      <c r="T535" s="29">
        <f t="shared" si="128"/>
        <v>1135954</v>
      </c>
      <c r="U535" s="46">
        <v>1135954</v>
      </c>
      <c r="V535" s="46"/>
      <c r="W535" s="38" t="s">
        <v>157</v>
      </c>
      <c r="X535" s="29" t="s">
        <v>158</v>
      </c>
      <c r="Y535" s="146">
        <v>8520</v>
      </c>
      <c r="Z535" s="33">
        <v>10906</v>
      </c>
      <c r="AA535" s="34">
        <f t="shared" si="123"/>
        <v>0.28000000000000003</v>
      </c>
      <c r="AB535" s="33">
        <f t="shared" si="117"/>
        <v>10906</v>
      </c>
      <c r="AC535" s="34">
        <f t="shared" si="124"/>
        <v>0.28004690140845079</v>
      </c>
      <c r="AD535" s="145">
        <f t="shared" si="129"/>
        <v>9088.3330000000005</v>
      </c>
      <c r="AE535" s="105">
        <v>7100</v>
      </c>
      <c r="AF535" s="34" t="s">
        <v>36</v>
      </c>
      <c r="AG535" s="34" t="s">
        <v>36</v>
      </c>
      <c r="AH535" s="34" t="s">
        <v>36</v>
      </c>
      <c r="AI535" s="29">
        <v>0.56699999999999995</v>
      </c>
      <c r="AJ535" s="29">
        <v>4.6999999999999999E-4</v>
      </c>
      <c r="AK535" s="29">
        <v>0</v>
      </c>
      <c r="AL535" s="29">
        <v>0</v>
      </c>
      <c r="AM535" s="29" t="s">
        <v>28</v>
      </c>
      <c r="AN535" s="158" t="s">
        <v>28</v>
      </c>
      <c r="AO535" s="29" t="s">
        <v>28</v>
      </c>
      <c r="AP535" s="29">
        <v>1</v>
      </c>
      <c r="AQ535" s="29">
        <v>143</v>
      </c>
      <c r="AR535" s="29">
        <v>94</v>
      </c>
      <c r="AS535" s="29">
        <v>92</v>
      </c>
      <c r="AT535" s="29">
        <v>0.56699999999999995</v>
      </c>
      <c r="AU535" s="144">
        <v>1.237E-3</v>
      </c>
      <c r="AV535" s="36" t="s">
        <v>28</v>
      </c>
      <c r="AW535" s="102" t="s">
        <v>33</v>
      </c>
      <c r="AX535" s="129" t="s">
        <v>33</v>
      </c>
      <c r="AY535" s="106">
        <v>6477</v>
      </c>
      <c r="BD535" t="s">
        <v>390</v>
      </c>
      <c r="BE535" t="s">
        <v>4346</v>
      </c>
      <c r="BF535" t="s">
        <v>4749</v>
      </c>
      <c r="BH535" t="str">
        <f t="shared" si="119"/>
        <v/>
      </c>
      <c r="BJ535" t="str">
        <f t="shared" si="120"/>
        <v>OK</v>
      </c>
      <c r="BK535" s="130">
        <v>10906</v>
      </c>
      <c r="BL535" s="130" t="s">
        <v>37</v>
      </c>
      <c r="BM535" s="131" t="s">
        <v>33</v>
      </c>
      <c r="BN535" s="131" t="e">
        <v>#VALUE!</v>
      </c>
      <c r="BO535" t="e">
        <v>#N/A</v>
      </c>
      <c r="BP535">
        <v>285</v>
      </c>
    </row>
    <row r="536" spans="1:68" ht="25.2" x14ac:dyDescent="0.3">
      <c r="A536" s="1"/>
      <c r="B536" s="47">
        <v>447</v>
      </c>
      <c r="C536" s="45">
        <v>1048522</v>
      </c>
      <c r="D536" s="40" t="s">
        <v>33</v>
      </c>
      <c r="E536" s="40"/>
      <c r="F536" s="31" t="s">
        <v>423</v>
      </c>
      <c r="G536" s="29" t="s">
        <v>42</v>
      </c>
      <c r="H536" s="70" t="s">
        <v>59</v>
      </c>
      <c r="I536" s="148" t="s">
        <v>32</v>
      </c>
      <c r="J536" s="147" t="s">
        <v>33</v>
      </c>
      <c r="K536" s="148">
        <v>0</v>
      </c>
      <c r="L536" s="148" t="s">
        <v>32</v>
      </c>
      <c r="M536" s="147" t="s">
        <v>33</v>
      </c>
      <c r="N536" s="29" t="str">
        <f t="shared" si="114"/>
        <v/>
      </c>
      <c r="O536" s="29" t="str">
        <f t="shared" si="115"/>
        <v/>
      </c>
      <c r="P536" s="29" t="str">
        <f t="shared" si="116"/>
        <v/>
      </c>
      <c r="Q536" s="29">
        <f t="shared" si="125"/>
        <v>1135955</v>
      </c>
      <c r="R536" s="29" t="str">
        <f t="shared" si="126"/>
        <v/>
      </c>
      <c r="S536" s="29" t="str">
        <f t="shared" si="127"/>
        <v/>
      </c>
      <c r="T536" s="29">
        <f t="shared" si="128"/>
        <v>1135955</v>
      </c>
      <c r="U536" s="46">
        <v>1135955</v>
      </c>
      <c r="V536" s="46"/>
      <c r="W536" s="38" t="s">
        <v>157</v>
      </c>
      <c r="X536" s="29" t="s">
        <v>158</v>
      </c>
      <c r="Y536" s="146">
        <v>10874</v>
      </c>
      <c r="Z536" s="33">
        <v>13918</v>
      </c>
      <c r="AA536" s="34">
        <f t="shared" si="123"/>
        <v>0.28000000000000003</v>
      </c>
      <c r="AB536" s="33">
        <f t="shared" si="117"/>
        <v>13918</v>
      </c>
      <c r="AC536" s="34">
        <f t="shared" si="124"/>
        <v>0.27993370314755567</v>
      </c>
      <c r="AD536" s="145">
        <f t="shared" si="129"/>
        <v>11598.333000000001</v>
      </c>
      <c r="AE536" s="105">
        <v>9061.6669999999995</v>
      </c>
      <c r="AF536" s="34" t="s">
        <v>36</v>
      </c>
      <c r="AG536" s="34" t="s">
        <v>36</v>
      </c>
      <c r="AH536" s="34" t="s">
        <v>36</v>
      </c>
      <c r="AI536" s="29">
        <v>0.75</v>
      </c>
      <c r="AJ536" s="29">
        <v>1.624E-3</v>
      </c>
      <c r="AK536" s="29">
        <v>0</v>
      </c>
      <c r="AL536" s="29">
        <v>0</v>
      </c>
      <c r="AM536" s="29" t="s">
        <v>28</v>
      </c>
      <c r="AN536" s="158" t="s">
        <v>28</v>
      </c>
      <c r="AO536" s="29" t="s">
        <v>28</v>
      </c>
      <c r="AP536" s="29">
        <v>1</v>
      </c>
      <c r="AQ536" s="29">
        <v>188</v>
      </c>
      <c r="AR536" s="29">
        <v>90</v>
      </c>
      <c r="AS536" s="29">
        <v>96</v>
      </c>
      <c r="AT536" s="29">
        <v>0.75</v>
      </c>
      <c r="AU536" s="144">
        <v>1.624E-3</v>
      </c>
      <c r="AV536" s="36" t="s">
        <v>28</v>
      </c>
      <c r="AW536" s="102" t="s">
        <v>33</v>
      </c>
      <c r="AX536" s="129" t="s">
        <v>33</v>
      </c>
      <c r="AY536" s="106">
        <v>4859</v>
      </c>
      <c r="BD536" t="s">
        <v>390</v>
      </c>
      <c r="BE536" t="s">
        <v>4346</v>
      </c>
      <c r="BF536" t="s">
        <v>4749</v>
      </c>
      <c r="BH536" t="str">
        <f t="shared" si="119"/>
        <v/>
      </c>
      <c r="BJ536" t="str">
        <f t="shared" si="120"/>
        <v>OK</v>
      </c>
      <c r="BK536" s="130">
        <v>13918</v>
      </c>
      <c r="BL536" s="130" t="s">
        <v>37</v>
      </c>
      <c r="BM536" s="131" t="s">
        <v>33</v>
      </c>
      <c r="BN536" s="131" t="e">
        <v>#VALUE!</v>
      </c>
      <c r="BO536" t="e">
        <v>#N/A</v>
      </c>
      <c r="BP536">
        <v>189</v>
      </c>
    </row>
    <row r="537" spans="1:68" ht="25.2" x14ac:dyDescent="0.3">
      <c r="A537" s="1"/>
      <c r="B537" s="47">
        <v>448</v>
      </c>
      <c r="C537" s="45">
        <v>1063469</v>
      </c>
      <c r="D537" s="29">
        <v>1001338</v>
      </c>
      <c r="E537" s="29"/>
      <c r="F537" s="39" t="s">
        <v>424</v>
      </c>
      <c r="G537" s="29" t="s">
        <v>31</v>
      </c>
      <c r="H537" s="148"/>
      <c r="I537" s="148" t="s">
        <v>32</v>
      </c>
      <c r="J537" s="147" t="s">
        <v>33</v>
      </c>
      <c r="K537" s="148">
        <v>0</v>
      </c>
      <c r="L537" s="148" t="s">
        <v>32</v>
      </c>
      <c r="M537" s="147">
        <v>42362</v>
      </c>
      <c r="N537" s="29">
        <f t="shared" si="114"/>
        <v>1001338</v>
      </c>
      <c r="O537" s="29" t="str">
        <f t="shared" si="115"/>
        <v/>
      </c>
      <c r="P537" s="29" t="str">
        <f t="shared" si="116"/>
        <v/>
      </c>
      <c r="Q537" s="29" t="str">
        <f t="shared" si="125"/>
        <v/>
      </c>
      <c r="R537" s="29" t="str">
        <f t="shared" si="126"/>
        <v/>
      </c>
      <c r="S537" s="29" t="str">
        <f t="shared" si="127"/>
        <v/>
      </c>
      <c r="T537" s="29" t="str">
        <f t="shared" si="128"/>
        <v/>
      </c>
      <c r="U537" s="29"/>
      <c r="V537" s="29"/>
      <c r="W537" s="38" t="s">
        <v>157</v>
      </c>
      <c r="X537" s="29" t="s">
        <v>366</v>
      </c>
      <c r="Y537" s="146">
        <v>2240</v>
      </c>
      <c r="Z537" s="33">
        <v>2867</v>
      </c>
      <c r="AA537" s="34">
        <f t="shared" si="123"/>
        <v>0.28000000000000003</v>
      </c>
      <c r="AB537" s="33">
        <f t="shared" si="117"/>
        <v>2867</v>
      </c>
      <c r="AC537" s="34">
        <f t="shared" si="124"/>
        <v>0.27991066430166711</v>
      </c>
      <c r="AD537" s="145">
        <f t="shared" si="129"/>
        <v>2389.1669999999999</v>
      </c>
      <c r="AE537" s="105">
        <v>1866.6669999999999</v>
      </c>
      <c r="AF537" s="34" t="s">
        <v>36</v>
      </c>
      <c r="AG537" s="34" t="s">
        <v>36</v>
      </c>
      <c r="AH537" s="34" t="s">
        <v>36</v>
      </c>
      <c r="AI537" s="29">
        <v>0.17</v>
      </c>
      <c r="AJ537" s="29">
        <v>1.6490000000000001E-3</v>
      </c>
      <c r="AK537" s="29">
        <v>0</v>
      </c>
      <c r="AL537" s="29">
        <v>0</v>
      </c>
      <c r="AM537" s="29" t="s">
        <v>28</v>
      </c>
      <c r="AN537" s="44" t="s">
        <v>27</v>
      </c>
      <c r="AO537" s="29" t="s">
        <v>28</v>
      </c>
      <c r="AP537" s="29">
        <v>30</v>
      </c>
      <c r="AQ537" s="29">
        <v>550</v>
      </c>
      <c r="AR537" s="29">
        <v>300</v>
      </c>
      <c r="AS537" s="29">
        <v>160</v>
      </c>
      <c r="AT537" s="29">
        <v>5.0999999999999996</v>
      </c>
      <c r="AU537" s="144">
        <v>2.64E-2</v>
      </c>
      <c r="AV537" s="36" t="s">
        <v>28</v>
      </c>
      <c r="AW537" s="102" t="s">
        <v>33</v>
      </c>
      <c r="AX537" s="129" t="s">
        <v>33</v>
      </c>
      <c r="AY537" s="106">
        <v>1571</v>
      </c>
      <c r="BD537" t="s">
        <v>372</v>
      </c>
      <c r="BE537" t="s">
        <v>4351</v>
      </c>
      <c r="BF537" t="s">
        <v>4739</v>
      </c>
      <c r="BH537" t="str">
        <f t="shared" si="119"/>
        <v/>
      </c>
      <c r="BJ537" t="str">
        <f t="shared" si="120"/>
        <v>OK</v>
      </c>
      <c r="BK537" s="130" t="s">
        <v>5302</v>
      </c>
      <c r="BL537" s="130" t="e">
        <v>#VALUE!</v>
      </c>
      <c r="BM537" s="131" t="s">
        <v>33</v>
      </c>
      <c r="BN537" s="131" t="e">
        <v>#VALUE!</v>
      </c>
      <c r="BO537" t="e">
        <v>#N/A</v>
      </c>
      <c r="BP537">
        <v>0</v>
      </c>
    </row>
    <row r="538" spans="1:68" ht="25.2" x14ac:dyDescent="0.3">
      <c r="A538" s="1"/>
      <c r="B538" s="47">
        <v>449</v>
      </c>
      <c r="C538" s="45">
        <v>1001337</v>
      </c>
      <c r="D538" s="40" t="s">
        <v>33</v>
      </c>
      <c r="E538" s="40"/>
      <c r="F538" s="31" t="s">
        <v>425</v>
      </c>
      <c r="G538" s="29" t="s">
        <v>39</v>
      </c>
      <c r="H538" s="70" t="s">
        <v>4779</v>
      </c>
      <c r="I538" s="148" t="s">
        <v>32</v>
      </c>
      <c r="J538" s="147" t="s">
        <v>33</v>
      </c>
      <c r="K538" s="148">
        <v>0</v>
      </c>
      <c r="L538" s="148" t="s">
        <v>32</v>
      </c>
      <c r="M538" s="147" t="s">
        <v>33</v>
      </c>
      <c r="N538" s="29" t="str">
        <f t="shared" si="114"/>
        <v/>
      </c>
      <c r="O538" s="29" t="str">
        <f t="shared" si="115"/>
        <v/>
      </c>
      <c r="P538" s="29" t="str">
        <f t="shared" si="116"/>
        <v/>
      </c>
      <c r="Q538" s="29">
        <f t="shared" si="125"/>
        <v>1136087</v>
      </c>
      <c r="R538" s="29" t="str">
        <f t="shared" si="126"/>
        <v/>
      </c>
      <c r="S538" s="29" t="str">
        <f t="shared" si="127"/>
        <v/>
      </c>
      <c r="T538" s="29">
        <f t="shared" si="128"/>
        <v>1136087</v>
      </c>
      <c r="U538" s="40">
        <v>1136087</v>
      </c>
      <c r="V538" s="40"/>
      <c r="W538" s="38" t="s">
        <v>157</v>
      </c>
      <c r="X538" s="29" t="s">
        <v>158</v>
      </c>
      <c r="Y538" s="146">
        <v>682</v>
      </c>
      <c r="Z538" s="33">
        <v>873</v>
      </c>
      <c r="AA538" s="34">
        <f t="shared" si="123"/>
        <v>0.28000000000000003</v>
      </c>
      <c r="AB538" s="33">
        <f t="shared" si="117"/>
        <v>873</v>
      </c>
      <c r="AC538" s="34">
        <f t="shared" si="124"/>
        <v>0.28005940179437061</v>
      </c>
      <c r="AD538" s="145">
        <f t="shared" si="129"/>
        <v>727.5</v>
      </c>
      <c r="AE538" s="105">
        <v>568.33299999999997</v>
      </c>
      <c r="AF538" s="34" t="s">
        <v>36</v>
      </c>
      <c r="AG538" s="34" t="s">
        <v>36</v>
      </c>
      <c r="AH538" s="34" t="s">
        <v>36</v>
      </c>
      <c r="AI538" s="29">
        <v>0.04</v>
      </c>
      <c r="AJ538" s="29">
        <v>1.2999999999999999E-5</v>
      </c>
      <c r="AK538" s="29">
        <v>23</v>
      </c>
      <c r="AL538" s="29">
        <v>0</v>
      </c>
      <c r="AM538" s="29" t="s">
        <v>28</v>
      </c>
      <c r="AN538" s="29" t="s">
        <v>28</v>
      </c>
      <c r="AO538" s="29" t="s">
        <v>28</v>
      </c>
      <c r="AP538" s="29">
        <v>10</v>
      </c>
      <c r="AQ538" s="29">
        <v>210</v>
      </c>
      <c r="AR538" s="29">
        <v>205</v>
      </c>
      <c r="AS538" s="29">
        <v>180</v>
      </c>
      <c r="AT538" s="29">
        <v>0.35</v>
      </c>
      <c r="AU538" s="144">
        <v>7.7489999999999998E-3</v>
      </c>
      <c r="AV538" s="36" t="s">
        <v>28</v>
      </c>
      <c r="AW538" s="102" t="s">
        <v>33</v>
      </c>
      <c r="AX538" s="129" t="s">
        <v>33</v>
      </c>
      <c r="AY538" s="106">
        <v>1411</v>
      </c>
      <c r="BD538" t="s">
        <v>4392</v>
      </c>
      <c r="BE538" t="s">
        <v>4351</v>
      </c>
      <c r="BF538" t="s">
        <v>4739</v>
      </c>
      <c r="BH538" t="str">
        <f t="shared" si="119"/>
        <v>AV</v>
      </c>
      <c r="BJ538" t="str">
        <f t="shared" si="120"/>
        <v>OK</v>
      </c>
      <c r="BK538" s="130">
        <v>873</v>
      </c>
      <c r="BL538" s="130" t="s">
        <v>37</v>
      </c>
      <c r="BM538" s="131" t="s">
        <v>33</v>
      </c>
      <c r="BN538" s="131" t="e">
        <v>#VALUE!</v>
      </c>
      <c r="BO538" t="e">
        <v>#N/A</v>
      </c>
      <c r="BP538">
        <v>450</v>
      </c>
    </row>
    <row r="539" spans="1:68" ht="25.2" x14ac:dyDescent="0.3">
      <c r="A539" s="1"/>
      <c r="B539" s="47">
        <v>450</v>
      </c>
      <c r="C539" s="45">
        <v>1008497</v>
      </c>
      <c r="D539" s="40" t="s">
        <v>33</v>
      </c>
      <c r="E539" s="40"/>
      <c r="F539" s="31" t="s">
        <v>426</v>
      </c>
      <c r="G539" s="29" t="s">
        <v>31</v>
      </c>
      <c r="H539" s="70"/>
      <c r="I539" s="148" t="s">
        <v>32</v>
      </c>
      <c r="J539" s="147" t="s">
        <v>33</v>
      </c>
      <c r="K539" s="148">
        <v>0</v>
      </c>
      <c r="L539" s="148" t="s">
        <v>32</v>
      </c>
      <c r="M539" s="147" t="s">
        <v>33</v>
      </c>
      <c r="N539" s="29" t="str">
        <f t="shared" si="114"/>
        <v/>
      </c>
      <c r="O539" s="29" t="str">
        <f t="shared" si="115"/>
        <v/>
      </c>
      <c r="P539" s="29" t="str">
        <f t="shared" si="116"/>
        <v/>
      </c>
      <c r="Q539" s="29" t="str">
        <f t="shared" si="125"/>
        <v/>
      </c>
      <c r="R539" s="29" t="str">
        <f t="shared" si="126"/>
        <v/>
      </c>
      <c r="S539" s="29" t="str">
        <f t="shared" si="127"/>
        <v/>
      </c>
      <c r="T539" s="29" t="str">
        <f t="shared" si="128"/>
        <v/>
      </c>
      <c r="U539" s="40" t="s">
        <v>33</v>
      </c>
      <c r="V539" s="40"/>
      <c r="W539" s="38" t="s">
        <v>157</v>
      </c>
      <c r="X539" s="29" t="s">
        <v>158</v>
      </c>
      <c r="Y539" s="146">
        <v>1950</v>
      </c>
      <c r="Z539" s="33">
        <v>2496</v>
      </c>
      <c r="AA539" s="34">
        <f t="shared" si="123"/>
        <v>0.28000000000000003</v>
      </c>
      <c r="AB539" s="33">
        <f t="shared" si="117"/>
        <v>2496</v>
      </c>
      <c r="AC539" s="34">
        <f t="shared" si="124"/>
        <v>0.28000000000000003</v>
      </c>
      <c r="AD539" s="145">
        <f t="shared" si="129"/>
        <v>2080</v>
      </c>
      <c r="AE539" s="105">
        <v>1625</v>
      </c>
      <c r="AF539" s="34" t="s">
        <v>36</v>
      </c>
      <c r="AG539" s="34" t="s">
        <v>36</v>
      </c>
      <c r="AH539" s="34" t="s">
        <v>36</v>
      </c>
      <c r="AI539" s="29">
        <v>1.2E-2</v>
      </c>
      <c r="AJ539" s="29">
        <v>2.5999999999999998E-5</v>
      </c>
      <c r="AK539" s="29">
        <v>0</v>
      </c>
      <c r="AL539" s="29">
        <v>0</v>
      </c>
      <c r="AM539" s="29" t="s">
        <v>28</v>
      </c>
      <c r="AN539" s="44" t="s">
        <v>27</v>
      </c>
      <c r="AO539" s="29" t="s">
        <v>28</v>
      </c>
      <c r="AP539" s="29">
        <v>10</v>
      </c>
      <c r="AQ539" s="29">
        <v>100</v>
      </c>
      <c r="AR539" s="29">
        <v>100</v>
      </c>
      <c r="AS539" s="29">
        <v>170</v>
      </c>
      <c r="AT539" s="29">
        <v>0.63</v>
      </c>
      <c r="AU539" s="144">
        <v>1.6999999999999999E-3</v>
      </c>
      <c r="AV539" s="36" t="s">
        <v>28</v>
      </c>
      <c r="AW539" s="102" t="s">
        <v>33</v>
      </c>
      <c r="AX539" s="129" t="s">
        <v>33</v>
      </c>
      <c r="AY539" s="106">
        <v>1111</v>
      </c>
      <c r="BD539" t="s">
        <v>4392</v>
      </c>
      <c r="BE539" t="s">
        <v>4351</v>
      </c>
      <c r="BF539" t="s">
        <v>4739</v>
      </c>
      <c r="BH539" t="str">
        <f t="shared" si="119"/>
        <v/>
      </c>
      <c r="BJ539" t="str">
        <f t="shared" si="120"/>
        <v>OK</v>
      </c>
      <c r="BK539" s="130" t="s">
        <v>5302</v>
      </c>
      <c r="BL539" s="130" t="e">
        <v>#VALUE!</v>
      </c>
      <c r="BM539" s="131" t="s">
        <v>33</v>
      </c>
      <c r="BN539" s="131" t="e">
        <v>#VALUE!</v>
      </c>
      <c r="BO539" t="e">
        <v>#N/A</v>
      </c>
      <c r="BP539">
        <v>6</v>
      </c>
    </row>
    <row r="540" spans="1:68" ht="25.2" x14ac:dyDescent="0.3">
      <c r="A540" s="1"/>
      <c r="B540" s="47">
        <v>451</v>
      </c>
      <c r="C540" s="45">
        <v>1047997</v>
      </c>
      <c r="D540" s="40" t="s">
        <v>33</v>
      </c>
      <c r="E540" s="40"/>
      <c r="F540" s="31" t="s">
        <v>427</v>
      </c>
      <c r="G540" s="29" t="s">
        <v>31</v>
      </c>
      <c r="H540" s="37"/>
      <c r="I540" s="148" t="s">
        <v>32</v>
      </c>
      <c r="J540" s="147" t="s">
        <v>33</v>
      </c>
      <c r="K540" s="148">
        <v>0</v>
      </c>
      <c r="L540" s="148" t="s">
        <v>32</v>
      </c>
      <c r="M540" s="147" t="s">
        <v>33</v>
      </c>
      <c r="N540" s="29" t="str">
        <f t="shared" si="114"/>
        <v/>
      </c>
      <c r="O540" s="29" t="str">
        <f t="shared" si="115"/>
        <v/>
      </c>
      <c r="P540" s="29" t="str">
        <f t="shared" si="116"/>
        <v/>
      </c>
      <c r="Q540" s="29" t="str">
        <f t="shared" si="125"/>
        <v/>
      </c>
      <c r="R540" s="29" t="str">
        <f t="shared" si="126"/>
        <v/>
      </c>
      <c r="S540" s="29" t="str">
        <f t="shared" si="127"/>
        <v/>
      </c>
      <c r="T540" s="29" t="str">
        <f t="shared" si="128"/>
        <v/>
      </c>
      <c r="U540" s="46" t="s">
        <v>33</v>
      </c>
      <c r="V540" s="46"/>
      <c r="W540" s="38" t="s">
        <v>157</v>
      </c>
      <c r="X540" s="29" t="s">
        <v>158</v>
      </c>
      <c r="Y540" s="146">
        <v>2188</v>
      </c>
      <c r="Z540" s="33">
        <v>2801</v>
      </c>
      <c r="AA540" s="34">
        <f t="shared" ref="AA540:AA571" si="130">ROUND(Z540/Y540-1,3)</f>
        <v>0.28000000000000003</v>
      </c>
      <c r="AB540" s="33">
        <f t="shared" si="117"/>
        <v>2801</v>
      </c>
      <c r="AC540" s="34">
        <f t="shared" ref="AC540:AC571" si="131">(AD540-AE540)/AE540</f>
        <v>0.28016495067000918</v>
      </c>
      <c r="AD540" s="145">
        <f t="shared" si="129"/>
        <v>2334.1669999999999</v>
      </c>
      <c r="AE540" s="105">
        <v>1823.3330000000001</v>
      </c>
      <c r="AF540" s="34" t="s">
        <v>36</v>
      </c>
      <c r="AG540" s="34" t="s">
        <v>36</v>
      </c>
      <c r="AH540" s="34" t="s">
        <v>36</v>
      </c>
      <c r="AI540" s="29">
        <v>3.5999999999999997E-2</v>
      </c>
      <c r="AJ540" s="29">
        <v>1.4999999999999999E-4</v>
      </c>
      <c r="AK540" s="29">
        <v>0</v>
      </c>
      <c r="AL540" s="29">
        <v>0</v>
      </c>
      <c r="AM540" s="29" t="s">
        <v>28</v>
      </c>
      <c r="AN540" s="44" t="s">
        <v>27</v>
      </c>
      <c r="AO540" s="29" t="s">
        <v>28</v>
      </c>
      <c r="AP540" s="29">
        <v>20</v>
      </c>
      <c r="AQ540" s="29">
        <v>280</v>
      </c>
      <c r="AR540" s="29">
        <v>187</v>
      </c>
      <c r="AS540" s="29">
        <v>107</v>
      </c>
      <c r="AT540" s="29">
        <v>0.72</v>
      </c>
      <c r="AU540" s="144">
        <v>5.6030000000000003E-3</v>
      </c>
      <c r="AV540" s="36" t="s">
        <v>28</v>
      </c>
      <c r="AW540" s="102" t="s">
        <v>33</v>
      </c>
      <c r="AX540" s="129" t="s">
        <v>33</v>
      </c>
      <c r="AY540" s="106">
        <v>100</v>
      </c>
      <c r="BD540" t="s">
        <v>186</v>
      </c>
      <c r="BE540" t="s">
        <v>4351</v>
      </c>
      <c r="BF540" t="s">
        <v>4747</v>
      </c>
      <c r="BH540" t="str">
        <f t="shared" si="119"/>
        <v/>
      </c>
      <c r="BJ540" t="str">
        <f t="shared" si="120"/>
        <v>OK</v>
      </c>
      <c r="BK540" s="130" t="s">
        <v>5302</v>
      </c>
      <c r="BL540" s="130" t="e">
        <v>#VALUE!</v>
      </c>
      <c r="BM540" s="131" t="s">
        <v>33</v>
      </c>
      <c r="BN540" s="131" t="e">
        <v>#VALUE!</v>
      </c>
      <c r="BO540" t="e">
        <v>#N/A</v>
      </c>
      <c r="BP540">
        <v>20</v>
      </c>
    </row>
    <row r="541" spans="1:68" ht="25.2" x14ac:dyDescent="0.3">
      <c r="A541" s="1"/>
      <c r="B541" s="47">
        <v>452</v>
      </c>
      <c r="C541" s="45">
        <v>1047998</v>
      </c>
      <c r="D541" s="40" t="s">
        <v>33</v>
      </c>
      <c r="E541" s="40"/>
      <c r="F541" s="31" t="s">
        <v>428</v>
      </c>
      <c r="G541" s="29" t="s">
        <v>31</v>
      </c>
      <c r="H541" s="37"/>
      <c r="I541" s="148" t="s">
        <v>32</v>
      </c>
      <c r="J541" s="147" t="s">
        <v>33</v>
      </c>
      <c r="K541" s="148">
        <v>0</v>
      </c>
      <c r="L541" s="148" t="s">
        <v>32</v>
      </c>
      <c r="M541" s="147" t="s">
        <v>33</v>
      </c>
      <c r="N541" s="29" t="str">
        <f t="shared" si="114"/>
        <v/>
      </c>
      <c r="O541" s="29" t="str">
        <f t="shared" si="115"/>
        <v/>
      </c>
      <c r="P541" s="29" t="str">
        <f t="shared" si="116"/>
        <v/>
      </c>
      <c r="Q541" s="29" t="str">
        <f t="shared" si="125"/>
        <v/>
      </c>
      <c r="R541" s="29" t="str">
        <f t="shared" si="126"/>
        <v/>
      </c>
      <c r="S541" s="29" t="str">
        <f t="shared" si="127"/>
        <v/>
      </c>
      <c r="T541" s="29" t="str">
        <f t="shared" si="128"/>
        <v/>
      </c>
      <c r="U541" s="46" t="s">
        <v>33</v>
      </c>
      <c r="V541" s="46"/>
      <c r="W541" s="38" t="s">
        <v>157</v>
      </c>
      <c r="X541" s="29" t="s">
        <v>158</v>
      </c>
      <c r="Y541" s="146">
        <v>2188</v>
      </c>
      <c r="Z541" s="33">
        <v>2801</v>
      </c>
      <c r="AA541" s="34">
        <f t="shared" si="130"/>
        <v>0.28000000000000003</v>
      </c>
      <c r="AB541" s="33">
        <f t="shared" si="117"/>
        <v>2801</v>
      </c>
      <c r="AC541" s="34">
        <f t="shared" si="131"/>
        <v>0.28016495067000918</v>
      </c>
      <c r="AD541" s="145">
        <f t="shared" si="129"/>
        <v>2334.1669999999999</v>
      </c>
      <c r="AE541" s="105">
        <v>1823.3330000000001</v>
      </c>
      <c r="AF541" s="34" t="s">
        <v>36</v>
      </c>
      <c r="AG541" s="34" t="s">
        <v>36</v>
      </c>
      <c r="AH541" s="34" t="s">
        <v>36</v>
      </c>
      <c r="AI541" s="29">
        <v>3.6999999999999998E-2</v>
      </c>
      <c r="AJ541" s="29">
        <v>2.7E-4</v>
      </c>
      <c r="AK541" s="29">
        <v>0</v>
      </c>
      <c r="AL541" s="29">
        <v>0</v>
      </c>
      <c r="AM541" s="29" t="s">
        <v>28</v>
      </c>
      <c r="AN541" s="44" t="s">
        <v>27</v>
      </c>
      <c r="AO541" s="29" t="s">
        <v>28</v>
      </c>
      <c r="AP541" s="29">
        <v>20</v>
      </c>
      <c r="AQ541" s="29">
        <v>345</v>
      </c>
      <c r="AR541" s="29">
        <v>145</v>
      </c>
      <c r="AS541" s="29">
        <v>155</v>
      </c>
      <c r="AT541" s="29">
        <v>0.74</v>
      </c>
      <c r="AU541" s="144">
        <v>7.7539999999999996E-3</v>
      </c>
      <c r="AV541" s="36" t="s">
        <v>28</v>
      </c>
      <c r="AW541" s="102" t="s">
        <v>33</v>
      </c>
      <c r="AX541" s="129" t="s">
        <v>33</v>
      </c>
      <c r="AY541" s="106">
        <v>40</v>
      </c>
      <c r="BD541" t="s">
        <v>186</v>
      </c>
      <c r="BE541" t="s">
        <v>4366</v>
      </c>
      <c r="BF541" t="s">
        <v>4747</v>
      </c>
      <c r="BH541" t="str">
        <f t="shared" si="119"/>
        <v/>
      </c>
      <c r="BJ541" t="str">
        <f t="shared" si="120"/>
        <v>OK</v>
      </c>
      <c r="BK541" s="130" t="s">
        <v>5302</v>
      </c>
      <c r="BL541" s="130" t="e">
        <v>#VALUE!</v>
      </c>
      <c r="BM541" s="131" t="s">
        <v>33</v>
      </c>
      <c r="BN541" s="131" t="e">
        <v>#VALUE!</v>
      </c>
      <c r="BO541" t="e">
        <v>#N/A</v>
      </c>
      <c r="BP541">
        <v>0</v>
      </c>
    </row>
    <row r="542" spans="1:68" ht="25.2" x14ac:dyDescent="0.3">
      <c r="A542" s="1"/>
      <c r="B542" s="47">
        <v>453</v>
      </c>
      <c r="C542" s="45">
        <v>1047999</v>
      </c>
      <c r="D542" s="40" t="s">
        <v>33</v>
      </c>
      <c r="E542" s="40"/>
      <c r="F542" s="31" t="s">
        <v>429</v>
      </c>
      <c r="G542" s="29" t="s">
        <v>39</v>
      </c>
      <c r="H542" s="70" t="s">
        <v>4779</v>
      </c>
      <c r="I542" s="148" t="s">
        <v>32</v>
      </c>
      <c r="J542" s="147" t="s">
        <v>33</v>
      </c>
      <c r="K542" s="148">
        <v>0</v>
      </c>
      <c r="L542" s="148" t="s">
        <v>32</v>
      </c>
      <c r="M542" s="147" t="s">
        <v>33</v>
      </c>
      <c r="N542" s="29" t="str">
        <f t="shared" si="114"/>
        <v/>
      </c>
      <c r="O542" s="29" t="str">
        <f t="shared" si="115"/>
        <v/>
      </c>
      <c r="P542" s="29" t="str">
        <f t="shared" si="116"/>
        <v/>
      </c>
      <c r="Q542" s="29" t="str">
        <f t="shared" si="125"/>
        <v/>
      </c>
      <c r="R542" s="29" t="str">
        <f t="shared" si="126"/>
        <v/>
      </c>
      <c r="S542" s="29" t="str">
        <f t="shared" si="127"/>
        <v/>
      </c>
      <c r="T542" s="29" t="str">
        <f t="shared" si="128"/>
        <v/>
      </c>
      <c r="U542" s="46" t="s">
        <v>33</v>
      </c>
      <c r="V542" s="46"/>
      <c r="W542" s="38" t="s">
        <v>157</v>
      </c>
      <c r="X542" s="29" t="s">
        <v>158</v>
      </c>
      <c r="Y542" s="146">
        <v>1100</v>
      </c>
      <c r="Z542" s="33">
        <v>1408</v>
      </c>
      <c r="AA542" s="34">
        <f t="shared" si="130"/>
        <v>0.28000000000000003</v>
      </c>
      <c r="AB542" s="33">
        <f t="shared" si="117"/>
        <v>1408</v>
      </c>
      <c r="AC542" s="34">
        <f t="shared" si="131"/>
        <v>0.27999917090939247</v>
      </c>
      <c r="AD542" s="145">
        <f t="shared" si="129"/>
        <v>1173.3330000000001</v>
      </c>
      <c r="AE542" s="105">
        <v>916.66700000000003</v>
      </c>
      <c r="AF542" s="34" t="s">
        <v>36</v>
      </c>
      <c r="AG542" s="34" t="s">
        <v>36</v>
      </c>
      <c r="AH542" s="34" t="s">
        <v>36</v>
      </c>
      <c r="AI542" s="29">
        <v>5.6000000000000001E-2</v>
      </c>
      <c r="AJ542" s="29">
        <v>2.4000000000000001E-4</v>
      </c>
      <c r="AK542" s="29">
        <v>16</v>
      </c>
      <c r="AL542" s="29">
        <v>0</v>
      </c>
      <c r="AM542" s="29" t="s">
        <v>28</v>
      </c>
      <c r="AN542" s="158" t="s">
        <v>28</v>
      </c>
      <c r="AO542" s="29" t="s">
        <v>28</v>
      </c>
      <c r="AP542" s="29">
        <v>10</v>
      </c>
      <c r="AQ542" s="29">
        <v>280</v>
      </c>
      <c r="AR542" s="29">
        <v>187</v>
      </c>
      <c r="AS542" s="29">
        <v>107</v>
      </c>
      <c r="AT542" s="29">
        <v>0.56000000000000005</v>
      </c>
      <c r="AU542" s="144">
        <v>5.6030000000000003E-3</v>
      </c>
      <c r="AV542" s="36" t="s">
        <v>28</v>
      </c>
      <c r="AW542" s="102" t="s">
        <v>33</v>
      </c>
      <c r="AX542" s="129" t="s">
        <v>33</v>
      </c>
      <c r="AY542" s="106">
        <v>450</v>
      </c>
      <c r="BD542" t="s">
        <v>186</v>
      </c>
      <c r="BE542" t="s">
        <v>4366</v>
      </c>
      <c r="BF542" t="s">
        <v>4747</v>
      </c>
      <c r="BH542" t="str">
        <f t="shared" si="119"/>
        <v>AV</v>
      </c>
      <c r="BJ542" t="str">
        <f t="shared" si="120"/>
        <v>OK</v>
      </c>
      <c r="BK542" s="130">
        <v>1408</v>
      </c>
      <c r="BL542" s="130" t="s">
        <v>37</v>
      </c>
      <c r="BM542" s="131" t="s">
        <v>33</v>
      </c>
      <c r="BN542" s="131" t="e">
        <v>#VALUE!</v>
      </c>
      <c r="BO542">
        <v>1408</v>
      </c>
      <c r="BP542">
        <v>0</v>
      </c>
    </row>
    <row r="543" spans="1:68" ht="25.2" x14ac:dyDescent="0.3">
      <c r="A543" s="1"/>
      <c r="B543" s="47">
        <v>454</v>
      </c>
      <c r="C543" s="45">
        <v>1048000</v>
      </c>
      <c r="D543" s="40" t="s">
        <v>33</v>
      </c>
      <c r="E543" s="40"/>
      <c r="F543" s="31" t="s">
        <v>430</v>
      </c>
      <c r="G543" s="29" t="s">
        <v>31</v>
      </c>
      <c r="H543" s="37"/>
      <c r="I543" s="148" t="s">
        <v>32</v>
      </c>
      <c r="J543" s="147" t="s">
        <v>33</v>
      </c>
      <c r="K543" s="148">
        <v>0</v>
      </c>
      <c r="L543" s="148" t="s">
        <v>32</v>
      </c>
      <c r="M543" s="147" t="s">
        <v>33</v>
      </c>
      <c r="N543" s="29" t="str">
        <f t="shared" si="114"/>
        <v/>
      </c>
      <c r="O543" s="29" t="str">
        <f t="shared" si="115"/>
        <v/>
      </c>
      <c r="P543" s="29" t="str">
        <f t="shared" si="116"/>
        <v/>
      </c>
      <c r="Q543" s="29" t="str">
        <f t="shared" si="125"/>
        <v/>
      </c>
      <c r="R543" s="29" t="str">
        <f t="shared" si="126"/>
        <v/>
      </c>
      <c r="S543" s="29" t="str">
        <f t="shared" si="127"/>
        <v/>
      </c>
      <c r="T543" s="29" t="str">
        <f t="shared" si="128"/>
        <v/>
      </c>
      <c r="U543" s="46" t="s">
        <v>33</v>
      </c>
      <c r="V543" s="46"/>
      <c r="W543" s="38" t="s">
        <v>157</v>
      </c>
      <c r="X543" s="29" t="s">
        <v>158</v>
      </c>
      <c r="Y543" s="146">
        <v>1300</v>
      </c>
      <c r="Z543" s="33">
        <v>1664</v>
      </c>
      <c r="AA543" s="34">
        <f t="shared" si="130"/>
        <v>0.28000000000000003</v>
      </c>
      <c r="AB543" s="33">
        <f t="shared" si="117"/>
        <v>1664</v>
      </c>
      <c r="AC543" s="34">
        <f t="shared" si="131"/>
        <v>0.28000070153867723</v>
      </c>
      <c r="AD543" s="145">
        <f t="shared" si="129"/>
        <v>1386.6669999999999</v>
      </c>
      <c r="AE543" s="105">
        <v>1083.3330000000001</v>
      </c>
      <c r="AF543" s="34" t="s">
        <v>36</v>
      </c>
      <c r="AG543" s="34" t="s">
        <v>36</v>
      </c>
      <c r="AH543" s="34" t="s">
        <v>36</v>
      </c>
      <c r="AI543" s="29">
        <v>7.5999999999999998E-2</v>
      </c>
      <c r="AJ543" s="29">
        <v>7.3200000000000001E-4</v>
      </c>
      <c r="AK543" s="29">
        <v>0</v>
      </c>
      <c r="AL543" s="29">
        <v>0</v>
      </c>
      <c r="AM543" s="29" t="s">
        <v>28</v>
      </c>
      <c r="AN543" s="44" t="s">
        <v>27</v>
      </c>
      <c r="AO543" s="29" t="s">
        <v>28</v>
      </c>
      <c r="AP543" s="29">
        <v>8</v>
      </c>
      <c r="AQ543" s="29">
        <v>280</v>
      </c>
      <c r="AR543" s="29">
        <v>187</v>
      </c>
      <c r="AS543" s="29">
        <v>107</v>
      </c>
      <c r="AT543" s="29">
        <v>0.60799999999999998</v>
      </c>
      <c r="AU543" s="144">
        <v>5.6030000000000003E-3</v>
      </c>
      <c r="AV543" s="36" t="s">
        <v>28</v>
      </c>
      <c r="AW543" s="102" t="s">
        <v>33</v>
      </c>
      <c r="AX543" s="129" t="s">
        <v>33</v>
      </c>
      <c r="AY543" s="106">
        <v>400</v>
      </c>
      <c r="BD543" t="s">
        <v>186</v>
      </c>
      <c r="BE543" t="s">
        <v>4364</v>
      </c>
      <c r="BF543" t="s">
        <v>4747</v>
      </c>
      <c r="BH543" t="str">
        <f t="shared" si="119"/>
        <v/>
      </c>
      <c r="BJ543" t="str">
        <f t="shared" si="120"/>
        <v>OK</v>
      </c>
      <c r="BK543" s="130" t="s">
        <v>5302</v>
      </c>
      <c r="BL543" s="130" t="e">
        <v>#VALUE!</v>
      </c>
      <c r="BM543" s="131" t="s">
        <v>33</v>
      </c>
      <c r="BN543" s="131" t="e">
        <v>#VALUE!</v>
      </c>
      <c r="BO543" t="e">
        <v>#N/A</v>
      </c>
      <c r="BP543">
        <v>0</v>
      </c>
    </row>
    <row r="544" spans="1:68" ht="25.2" x14ac:dyDescent="0.3">
      <c r="A544" s="1"/>
      <c r="B544" s="47">
        <v>455</v>
      </c>
      <c r="C544" s="45">
        <v>1048001</v>
      </c>
      <c r="D544" s="40" t="s">
        <v>33</v>
      </c>
      <c r="E544" s="40"/>
      <c r="F544" s="31" t="s">
        <v>431</v>
      </c>
      <c r="G544" s="29" t="s">
        <v>31</v>
      </c>
      <c r="H544" s="70"/>
      <c r="I544" s="148" t="s">
        <v>32</v>
      </c>
      <c r="J544" s="147" t="s">
        <v>33</v>
      </c>
      <c r="K544" s="148">
        <v>0</v>
      </c>
      <c r="L544" s="148" t="s">
        <v>32</v>
      </c>
      <c r="M544" s="147" t="s">
        <v>33</v>
      </c>
      <c r="N544" s="29" t="str">
        <f t="shared" si="114"/>
        <v/>
      </c>
      <c r="O544" s="29" t="str">
        <f t="shared" si="115"/>
        <v/>
      </c>
      <c r="P544" s="29" t="str">
        <f t="shared" si="116"/>
        <v/>
      </c>
      <c r="Q544" s="29" t="str">
        <f t="shared" si="125"/>
        <v/>
      </c>
      <c r="R544" s="29" t="str">
        <f t="shared" si="126"/>
        <v/>
      </c>
      <c r="S544" s="29" t="str">
        <f t="shared" si="127"/>
        <v/>
      </c>
      <c r="T544" s="29" t="str">
        <f t="shared" si="128"/>
        <v/>
      </c>
      <c r="U544" s="46" t="s">
        <v>33</v>
      </c>
      <c r="V544" s="46"/>
      <c r="W544" s="38" t="s">
        <v>157</v>
      </c>
      <c r="X544" s="29" t="s">
        <v>158</v>
      </c>
      <c r="Y544" s="146">
        <v>1600</v>
      </c>
      <c r="Z544" s="33">
        <v>2048</v>
      </c>
      <c r="AA544" s="34">
        <f t="shared" si="130"/>
        <v>0.28000000000000003</v>
      </c>
      <c r="AB544" s="33">
        <f t="shared" si="117"/>
        <v>2048</v>
      </c>
      <c r="AC544" s="34">
        <f t="shared" si="131"/>
        <v>0.28000057000014233</v>
      </c>
      <c r="AD544" s="145">
        <f t="shared" si="129"/>
        <v>1706.6669999999999</v>
      </c>
      <c r="AE544" s="105">
        <v>1333.3330000000001</v>
      </c>
      <c r="AF544" s="34" t="s">
        <v>36</v>
      </c>
      <c r="AG544" s="34" t="s">
        <v>36</v>
      </c>
      <c r="AH544" s="34" t="s">
        <v>36</v>
      </c>
      <c r="AI544" s="29">
        <v>9.6000000000000002E-2</v>
      </c>
      <c r="AJ544" s="29">
        <v>7.4799999999999997E-4</v>
      </c>
      <c r="AK544" s="29">
        <v>1</v>
      </c>
      <c r="AL544" s="29">
        <v>0</v>
      </c>
      <c r="AM544" s="29" t="s">
        <v>28</v>
      </c>
      <c r="AN544" s="44" t="s">
        <v>27</v>
      </c>
      <c r="AO544" s="29" t="s">
        <v>28</v>
      </c>
      <c r="AP544" s="29">
        <v>6</v>
      </c>
      <c r="AQ544" s="29">
        <v>280</v>
      </c>
      <c r="AR544" s="29">
        <v>187</v>
      </c>
      <c r="AS544" s="29">
        <v>107</v>
      </c>
      <c r="AT544" s="29">
        <v>0.57599999999999996</v>
      </c>
      <c r="AU544" s="144">
        <v>5.6030000000000003E-3</v>
      </c>
      <c r="AV544" s="36" t="s">
        <v>28</v>
      </c>
      <c r="AW544" s="102" t="s">
        <v>33</v>
      </c>
      <c r="AX544" s="129" t="s">
        <v>33</v>
      </c>
      <c r="AY544" s="106">
        <v>271</v>
      </c>
      <c r="BD544" t="s">
        <v>186</v>
      </c>
      <c r="BE544" t="s">
        <v>4364</v>
      </c>
      <c r="BF544" t="s">
        <v>4747</v>
      </c>
      <c r="BH544" t="str">
        <f t="shared" si="119"/>
        <v>AV</v>
      </c>
      <c r="BJ544" t="str">
        <f t="shared" si="120"/>
        <v>OK</v>
      </c>
      <c r="BK544" s="130" t="s">
        <v>5302</v>
      </c>
      <c r="BL544" s="130" t="e">
        <v>#VALUE!</v>
      </c>
      <c r="BM544" s="131" t="s">
        <v>33</v>
      </c>
      <c r="BN544" s="131" t="e">
        <v>#VALUE!</v>
      </c>
      <c r="BO544" t="e">
        <v>#N/A</v>
      </c>
      <c r="BP544">
        <v>1</v>
      </c>
    </row>
    <row r="545" spans="1:68" ht="25.2" x14ac:dyDescent="0.3">
      <c r="A545" s="1"/>
      <c r="B545" s="47">
        <v>456</v>
      </c>
      <c r="C545" s="45">
        <v>1087123</v>
      </c>
      <c r="D545" s="27"/>
      <c r="E545" s="27"/>
      <c r="F545" s="30" t="s">
        <v>3823</v>
      </c>
      <c r="G545" s="101" t="s">
        <v>92</v>
      </c>
      <c r="H545" s="157"/>
      <c r="J545" s="147" t="s">
        <v>33</v>
      </c>
      <c r="K545" s="148">
        <v>0</v>
      </c>
      <c r="L545" s="148" t="s">
        <v>32</v>
      </c>
      <c r="M545" s="147" t="s">
        <v>33</v>
      </c>
      <c r="N545" s="29" t="str">
        <f t="shared" si="114"/>
        <v/>
      </c>
      <c r="O545" s="29" t="str">
        <f t="shared" si="115"/>
        <v/>
      </c>
      <c r="P545" s="29" t="str">
        <f t="shared" si="116"/>
        <v/>
      </c>
      <c r="Q545" s="29" t="str">
        <f t="shared" si="125"/>
        <v/>
      </c>
      <c r="R545" s="29" t="str">
        <f t="shared" si="126"/>
        <v/>
      </c>
      <c r="S545" s="29" t="str">
        <f t="shared" si="127"/>
        <v/>
      </c>
      <c r="T545" s="29" t="str">
        <f t="shared" si="128"/>
        <v/>
      </c>
      <c r="U545" s="27"/>
      <c r="V545" s="27"/>
      <c r="W545" s="38" t="s">
        <v>157</v>
      </c>
      <c r="X545" s="37" t="s">
        <v>158</v>
      </c>
      <c r="Y545" s="146">
        <v>900</v>
      </c>
      <c r="Z545" s="33">
        <v>1152</v>
      </c>
      <c r="AA545" s="34">
        <f t="shared" si="130"/>
        <v>0.28000000000000003</v>
      </c>
      <c r="AB545" s="33">
        <f t="shared" si="117"/>
        <v>1152</v>
      </c>
      <c r="AC545" s="34">
        <f t="shared" si="131"/>
        <v>0.28000000000000003</v>
      </c>
      <c r="AD545" s="145">
        <f t="shared" si="129"/>
        <v>960</v>
      </c>
      <c r="AE545" s="105">
        <v>750</v>
      </c>
      <c r="AF545" s="34" t="s">
        <v>36</v>
      </c>
      <c r="AG545" s="34" t="s">
        <v>36</v>
      </c>
      <c r="AH545" s="34" t="s">
        <v>36</v>
      </c>
      <c r="AI545" s="29">
        <v>3.5000000000000003E-2</v>
      </c>
      <c r="AJ545" s="29">
        <v>2.5579999999999998E-4</v>
      </c>
      <c r="AK545" s="29">
        <v>0</v>
      </c>
      <c r="AL545" s="29">
        <v>0</v>
      </c>
      <c r="AM545" s="29" t="s">
        <v>28</v>
      </c>
      <c r="AN545" s="44" t="s">
        <v>27</v>
      </c>
      <c r="AO545" s="29" t="s">
        <v>28</v>
      </c>
      <c r="AP545" s="29">
        <v>20</v>
      </c>
      <c r="AQ545" s="29">
        <v>282</v>
      </c>
      <c r="AR545" s="29">
        <v>187</v>
      </c>
      <c r="AS545" s="29">
        <v>97</v>
      </c>
      <c r="AT545" s="29">
        <v>3.5000000000000003E-2</v>
      </c>
      <c r="AU545" s="144">
        <v>2.5579999999999998E-4</v>
      </c>
      <c r="AV545" s="36" t="s">
        <v>28</v>
      </c>
      <c r="AW545" s="102">
        <v>44301</v>
      </c>
      <c r="AX545" s="129" t="s">
        <v>33</v>
      </c>
      <c r="AY545" s="106" t="e">
        <v>#N/A</v>
      </c>
      <c r="BD545" t="s">
        <v>4393</v>
      </c>
      <c r="BE545" t="s">
        <v>4366</v>
      </c>
      <c r="BF545" t="s">
        <v>4747</v>
      </c>
      <c r="BH545" t="str">
        <f t="shared" si="119"/>
        <v/>
      </c>
      <c r="BJ545" t="str">
        <f t="shared" si="120"/>
        <v>OK</v>
      </c>
      <c r="BK545" s="130" t="s">
        <v>5302</v>
      </c>
      <c r="BL545" s="130" t="e">
        <v>#VALUE!</v>
      </c>
      <c r="BM545" s="131" t="s">
        <v>33</v>
      </c>
      <c r="BN545" s="131" t="e">
        <v>#VALUE!</v>
      </c>
      <c r="BO545" t="e">
        <v>#N/A</v>
      </c>
      <c r="BP545">
        <v>0</v>
      </c>
    </row>
    <row r="546" spans="1:68" ht="25.2" x14ac:dyDescent="0.3">
      <c r="A546" s="1"/>
      <c r="B546" s="47">
        <v>457</v>
      </c>
      <c r="C546" s="45">
        <v>1087122</v>
      </c>
      <c r="D546" s="27"/>
      <c r="E546" s="27"/>
      <c r="F546" s="30" t="s">
        <v>3824</v>
      </c>
      <c r="G546" s="101" t="s">
        <v>92</v>
      </c>
      <c r="H546" s="157"/>
      <c r="J546" s="147" t="s">
        <v>33</v>
      </c>
      <c r="K546" s="148">
        <v>0</v>
      </c>
      <c r="L546" s="148" t="s">
        <v>32</v>
      </c>
      <c r="M546" s="147" t="s">
        <v>33</v>
      </c>
      <c r="N546" s="29" t="str">
        <f t="shared" si="114"/>
        <v/>
      </c>
      <c r="O546" s="29" t="str">
        <f t="shared" si="115"/>
        <v/>
      </c>
      <c r="P546" s="29" t="str">
        <f t="shared" si="116"/>
        <v/>
      </c>
      <c r="Q546" s="29" t="str">
        <f t="shared" si="125"/>
        <v/>
      </c>
      <c r="R546" s="29" t="str">
        <f t="shared" si="126"/>
        <v/>
      </c>
      <c r="S546" s="29" t="str">
        <f t="shared" si="127"/>
        <v/>
      </c>
      <c r="T546" s="29" t="str">
        <f t="shared" si="128"/>
        <v/>
      </c>
      <c r="U546" s="27"/>
      <c r="V546" s="27"/>
      <c r="W546" s="38" t="s">
        <v>157</v>
      </c>
      <c r="X546" s="37" t="s">
        <v>158</v>
      </c>
      <c r="Y546" s="146">
        <v>1100</v>
      </c>
      <c r="Z546" s="33">
        <v>1408</v>
      </c>
      <c r="AA546" s="34">
        <f t="shared" si="130"/>
        <v>0.28000000000000003</v>
      </c>
      <c r="AB546" s="33">
        <f t="shared" si="117"/>
        <v>1408</v>
      </c>
      <c r="AC546" s="34">
        <f t="shared" si="131"/>
        <v>0.27999917090939247</v>
      </c>
      <c r="AD546" s="145">
        <f t="shared" si="129"/>
        <v>1173.3330000000001</v>
      </c>
      <c r="AE546" s="105">
        <v>916.66700000000003</v>
      </c>
      <c r="AF546" s="34" t="s">
        <v>36</v>
      </c>
      <c r="AG546" s="34" t="s">
        <v>36</v>
      </c>
      <c r="AH546" s="34" t="s">
        <v>36</v>
      </c>
      <c r="AI546" s="29">
        <v>6.5000000000000002E-2</v>
      </c>
      <c r="AJ546" s="29">
        <v>5.1150000000000002E-4</v>
      </c>
      <c r="AK546" s="29">
        <v>0</v>
      </c>
      <c r="AL546" s="29">
        <v>0</v>
      </c>
      <c r="AM546" s="29" t="s">
        <v>28</v>
      </c>
      <c r="AN546" s="44" t="s">
        <v>27</v>
      </c>
      <c r="AO546" s="29" t="s">
        <v>28</v>
      </c>
      <c r="AP546" s="29">
        <v>10</v>
      </c>
      <c r="AQ546" s="29">
        <v>282</v>
      </c>
      <c r="AR546" s="29">
        <v>187</v>
      </c>
      <c r="AS546" s="29">
        <v>97</v>
      </c>
      <c r="AT546" s="29">
        <v>6.5000000000000002E-2</v>
      </c>
      <c r="AU546" s="144">
        <v>5.1150000000000002E-4</v>
      </c>
      <c r="AV546" s="36" t="s">
        <v>28</v>
      </c>
      <c r="AW546" s="102">
        <v>44301</v>
      </c>
      <c r="AX546" s="129" t="s">
        <v>33</v>
      </c>
      <c r="AY546" s="106" t="e">
        <v>#N/A</v>
      </c>
      <c r="BD546" t="s">
        <v>4393</v>
      </c>
      <c r="BE546" t="s">
        <v>4366</v>
      </c>
      <c r="BF546" t="s">
        <v>4747</v>
      </c>
      <c r="BH546" t="str">
        <f t="shared" si="119"/>
        <v/>
      </c>
      <c r="BJ546" t="str">
        <f t="shared" si="120"/>
        <v>OK</v>
      </c>
      <c r="BK546" s="130" t="s">
        <v>5302</v>
      </c>
      <c r="BL546" s="130" t="e">
        <v>#VALUE!</v>
      </c>
      <c r="BM546" s="131" t="s">
        <v>33</v>
      </c>
      <c r="BN546" s="131" t="e">
        <v>#VALUE!</v>
      </c>
      <c r="BO546" t="e">
        <v>#N/A</v>
      </c>
      <c r="BP546">
        <v>0</v>
      </c>
    </row>
    <row r="547" spans="1:68" ht="25.2" x14ac:dyDescent="0.3">
      <c r="A547" s="1"/>
      <c r="B547" s="47">
        <v>458</v>
      </c>
      <c r="C547" s="45">
        <v>1087121</v>
      </c>
      <c r="D547" s="27"/>
      <c r="E547" s="27"/>
      <c r="F547" s="30" t="s">
        <v>3825</v>
      </c>
      <c r="G547" s="101" t="s">
        <v>92</v>
      </c>
      <c r="H547" s="157"/>
      <c r="J547" s="147" t="s">
        <v>33</v>
      </c>
      <c r="K547" s="148">
        <v>0</v>
      </c>
      <c r="L547" s="148" t="s">
        <v>32</v>
      </c>
      <c r="M547" s="147" t="s">
        <v>33</v>
      </c>
      <c r="N547" s="29" t="str">
        <f t="shared" si="114"/>
        <v/>
      </c>
      <c r="O547" s="29" t="str">
        <f t="shared" si="115"/>
        <v/>
      </c>
      <c r="P547" s="29" t="str">
        <f t="shared" si="116"/>
        <v/>
      </c>
      <c r="Q547" s="29" t="str">
        <f t="shared" si="125"/>
        <v/>
      </c>
      <c r="R547" s="29" t="str">
        <f t="shared" si="126"/>
        <v/>
      </c>
      <c r="S547" s="29" t="str">
        <f t="shared" si="127"/>
        <v/>
      </c>
      <c r="T547" s="29" t="str">
        <f t="shared" si="128"/>
        <v/>
      </c>
      <c r="U547" s="27"/>
      <c r="V547" s="27"/>
      <c r="W547" s="38" t="s">
        <v>157</v>
      </c>
      <c r="X547" s="37" t="s">
        <v>158</v>
      </c>
      <c r="Y547" s="146">
        <v>1300</v>
      </c>
      <c r="Z547" s="33">
        <v>1664</v>
      </c>
      <c r="AA547" s="34">
        <f t="shared" si="130"/>
        <v>0.28000000000000003</v>
      </c>
      <c r="AB547" s="33">
        <f t="shared" si="117"/>
        <v>1664</v>
      </c>
      <c r="AC547" s="34">
        <f t="shared" si="131"/>
        <v>0.28000070153867723</v>
      </c>
      <c r="AD547" s="145">
        <f t="shared" si="129"/>
        <v>1386.6669999999999</v>
      </c>
      <c r="AE547" s="105">
        <v>1083.3330000000001</v>
      </c>
      <c r="AF547" s="34" t="s">
        <v>36</v>
      </c>
      <c r="AG547" s="34" t="s">
        <v>36</v>
      </c>
      <c r="AH547" s="34" t="s">
        <v>36</v>
      </c>
      <c r="AI547" s="29">
        <v>8.8999999999999996E-2</v>
      </c>
      <c r="AJ547" s="29">
        <v>6.3940000000000004E-4</v>
      </c>
      <c r="AK547" s="29">
        <v>0</v>
      </c>
      <c r="AL547" s="29">
        <v>0</v>
      </c>
      <c r="AM547" s="29" t="s">
        <v>28</v>
      </c>
      <c r="AN547" s="44" t="s">
        <v>27</v>
      </c>
      <c r="AO547" s="29" t="s">
        <v>28</v>
      </c>
      <c r="AP547" s="29">
        <v>8</v>
      </c>
      <c r="AQ547" s="29">
        <v>282</v>
      </c>
      <c r="AR547" s="29">
        <v>187</v>
      </c>
      <c r="AS547" s="29">
        <v>97</v>
      </c>
      <c r="AT547" s="29">
        <v>8.8999999999999996E-2</v>
      </c>
      <c r="AU547" s="144">
        <v>6.3940000000000004E-4</v>
      </c>
      <c r="AV547" s="36" t="s">
        <v>28</v>
      </c>
      <c r="AW547" s="102">
        <v>44301</v>
      </c>
      <c r="AX547" s="129" t="s">
        <v>33</v>
      </c>
      <c r="AY547" s="106" t="e">
        <v>#N/A</v>
      </c>
      <c r="BD547" t="s">
        <v>4393</v>
      </c>
      <c r="BE547" t="s">
        <v>4366</v>
      </c>
      <c r="BF547" t="s">
        <v>4747</v>
      </c>
      <c r="BH547" t="str">
        <f t="shared" si="119"/>
        <v/>
      </c>
      <c r="BJ547" t="str">
        <f t="shared" si="120"/>
        <v>OK</v>
      </c>
      <c r="BK547" s="130" t="s">
        <v>5302</v>
      </c>
      <c r="BL547" s="130" t="e">
        <v>#VALUE!</v>
      </c>
      <c r="BM547" s="131" t="s">
        <v>33</v>
      </c>
      <c r="BN547" s="131" t="e">
        <v>#VALUE!</v>
      </c>
      <c r="BO547" t="e">
        <v>#N/A</v>
      </c>
      <c r="BP547">
        <v>0</v>
      </c>
    </row>
    <row r="548" spans="1:68" ht="25.2" x14ac:dyDescent="0.3">
      <c r="A548" s="1"/>
      <c r="B548" s="47">
        <v>459</v>
      </c>
      <c r="C548" s="45">
        <v>1048002</v>
      </c>
      <c r="D548" s="40" t="s">
        <v>33</v>
      </c>
      <c r="E548" s="40"/>
      <c r="F548" s="31" t="s">
        <v>432</v>
      </c>
      <c r="G548" s="29" t="s">
        <v>39</v>
      </c>
      <c r="H548" s="70" t="s">
        <v>4779</v>
      </c>
      <c r="I548" s="148" t="s">
        <v>32</v>
      </c>
      <c r="J548" s="147" t="s">
        <v>33</v>
      </c>
      <c r="K548" s="148">
        <v>0</v>
      </c>
      <c r="L548" s="148" t="s">
        <v>32</v>
      </c>
      <c r="M548" s="147" t="s">
        <v>33</v>
      </c>
      <c r="N548" s="29" t="str">
        <f t="shared" si="114"/>
        <v/>
      </c>
      <c r="O548" s="29" t="str">
        <f t="shared" si="115"/>
        <v/>
      </c>
      <c r="P548" s="29" t="str">
        <f t="shared" si="116"/>
        <v/>
      </c>
      <c r="Q548" s="29" t="str">
        <f t="shared" si="125"/>
        <v/>
      </c>
      <c r="R548" s="29" t="str">
        <f t="shared" si="126"/>
        <v/>
      </c>
      <c r="S548" s="29" t="str">
        <f t="shared" si="127"/>
        <v/>
      </c>
      <c r="T548" s="29" t="str">
        <f t="shared" si="128"/>
        <v/>
      </c>
      <c r="U548" s="46" t="s">
        <v>33</v>
      </c>
      <c r="V548" s="46"/>
      <c r="W548" s="38" t="s">
        <v>157</v>
      </c>
      <c r="X548" s="29" t="s">
        <v>158</v>
      </c>
      <c r="Y548" s="146">
        <v>1667</v>
      </c>
      <c r="Z548" s="33">
        <v>2134</v>
      </c>
      <c r="AA548" s="34">
        <f t="shared" si="130"/>
        <v>0.28000000000000003</v>
      </c>
      <c r="AB548" s="33">
        <f t="shared" si="117"/>
        <v>2134</v>
      </c>
      <c r="AC548" s="34">
        <f t="shared" si="131"/>
        <v>0.2801434240807622</v>
      </c>
      <c r="AD548" s="145">
        <f t="shared" si="129"/>
        <v>1778.3330000000001</v>
      </c>
      <c r="AE548" s="105">
        <v>1389.1669999999999</v>
      </c>
      <c r="AF548" s="34" t="s">
        <v>36</v>
      </c>
      <c r="AG548" s="34" t="s">
        <v>36</v>
      </c>
      <c r="AH548" s="34" t="s">
        <v>36</v>
      </c>
      <c r="AI548" s="29">
        <v>2.9000000000000001E-2</v>
      </c>
      <c r="AJ548" s="29">
        <v>9.6000000000000002E-5</v>
      </c>
      <c r="AK548" s="29">
        <v>40</v>
      </c>
      <c r="AL548" s="29">
        <v>0</v>
      </c>
      <c r="AM548" s="29" t="s">
        <v>28</v>
      </c>
      <c r="AN548" s="158" t="s">
        <v>28</v>
      </c>
      <c r="AO548" s="29" t="s">
        <v>28</v>
      </c>
      <c r="AP548" s="29">
        <v>20</v>
      </c>
      <c r="AQ548" s="29">
        <v>280</v>
      </c>
      <c r="AR548" s="29">
        <v>187</v>
      </c>
      <c r="AS548" s="29">
        <v>107</v>
      </c>
      <c r="AT548" s="29">
        <v>0.57999999999999996</v>
      </c>
      <c r="AU548" s="144">
        <v>5.6030000000000003E-3</v>
      </c>
      <c r="AV548" s="36" t="s">
        <v>28</v>
      </c>
      <c r="AW548" s="102" t="s">
        <v>33</v>
      </c>
      <c r="AX548" s="129" t="s">
        <v>33</v>
      </c>
      <c r="AY548" s="106">
        <v>320</v>
      </c>
      <c r="BD548" t="s">
        <v>186</v>
      </c>
      <c r="BE548" t="s">
        <v>4364</v>
      </c>
      <c r="BF548" t="s">
        <v>4747</v>
      </c>
      <c r="BH548" t="str">
        <f t="shared" si="119"/>
        <v>AV</v>
      </c>
      <c r="BJ548" t="str">
        <f t="shared" si="120"/>
        <v>OK</v>
      </c>
      <c r="BK548" s="130">
        <v>2134</v>
      </c>
      <c r="BL548" s="130" t="s">
        <v>37</v>
      </c>
      <c r="BM548" s="131" t="s">
        <v>33</v>
      </c>
      <c r="BN548" s="131" t="e">
        <v>#VALUE!</v>
      </c>
      <c r="BO548">
        <v>2134</v>
      </c>
      <c r="BP548">
        <v>20</v>
      </c>
    </row>
    <row r="549" spans="1:68" ht="25.2" x14ac:dyDescent="0.3">
      <c r="A549" s="1"/>
      <c r="B549" s="47">
        <v>460</v>
      </c>
      <c r="C549" s="45">
        <v>1048003</v>
      </c>
      <c r="D549" s="40" t="s">
        <v>33</v>
      </c>
      <c r="E549" s="40"/>
      <c r="F549" s="39" t="s">
        <v>433</v>
      </c>
      <c r="G549" s="29" t="s">
        <v>31</v>
      </c>
      <c r="H549" s="37"/>
      <c r="I549" s="148" t="s">
        <v>32</v>
      </c>
      <c r="J549" s="147" t="s">
        <v>33</v>
      </c>
      <c r="K549" s="148">
        <v>0</v>
      </c>
      <c r="L549" s="148" t="s">
        <v>32</v>
      </c>
      <c r="M549" s="147" t="s">
        <v>33</v>
      </c>
      <c r="N549" s="29" t="str">
        <f t="shared" si="114"/>
        <v/>
      </c>
      <c r="O549" s="29" t="str">
        <f t="shared" si="115"/>
        <v/>
      </c>
      <c r="P549" s="29" t="str">
        <f t="shared" si="116"/>
        <v/>
      </c>
      <c r="Q549" s="29" t="str">
        <f t="shared" si="125"/>
        <v/>
      </c>
      <c r="R549" s="29" t="str">
        <f t="shared" si="126"/>
        <v/>
      </c>
      <c r="S549" s="29" t="str">
        <f t="shared" si="127"/>
        <v/>
      </c>
      <c r="T549" s="29" t="str">
        <f t="shared" si="128"/>
        <v/>
      </c>
      <c r="U549" s="46" t="s">
        <v>33</v>
      </c>
      <c r="V549" s="46"/>
      <c r="W549" s="38" t="s">
        <v>157</v>
      </c>
      <c r="X549" s="29" t="s">
        <v>158</v>
      </c>
      <c r="Y549" s="146">
        <v>1667</v>
      </c>
      <c r="Z549" s="33">
        <v>2134</v>
      </c>
      <c r="AA549" s="34">
        <f t="shared" si="130"/>
        <v>0.28000000000000003</v>
      </c>
      <c r="AB549" s="33">
        <f t="shared" si="117"/>
        <v>2134</v>
      </c>
      <c r="AC549" s="34">
        <f t="shared" si="131"/>
        <v>0.2801434240807622</v>
      </c>
      <c r="AD549" s="145">
        <f t="shared" si="129"/>
        <v>1778.3330000000001</v>
      </c>
      <c r="AE549" s="105">
        <v>1389.1669999999999</v>
      </c>
      <c r="AF549" s="34" t="s">
        <v>36</v>
      </c>
      <c r="AG549" s="34" t="s">
        <v>36</v>
      </c>
      <c r="AH549" s="34" t="s">
        <v>36</v>
      </c>
      <c r="AI549" s="29">
        <v>2.9000000000000001E-2</v>
      </c>
      <c r="AJ549" s="29">
        <v>1.4300000000000001E-4</v>
      </c>
      <c r="AK549" s="29">
        <v>0</v>
      </c>
      <c r="AL549" s="29">
        <v>0</v>
      </c>
      <c r="AM549" s="29" t="s">
        <v>28</v>
      </c>
      <c r="AN549" s="44" t="s">
        <v>27</v>
      </c>
      <c r="AO549" s="29" t="s">
        <v>28</v>
      </c>
      <c r="AP549" s="29">
        <v>20</v>
      </c>
      <c r="AQ549" s="29">
        <v>280</v>
      </c>
      <c r="AR549" s="29">
        <v>187</v>
      </c>
      <c r="AS549" s="29">
        <v>107</v>
      </c>
      <c r="AT549" s="29">
        <v>0.57999999999999996</v>
      </c>
      <c r="AU549" s="144">
        <v>5.6030000000000003E-3</v>
      </c>
      <c r="AV549" s="36" t="s">
        <v>28</v>
      </c>
      <c r="AW549" s="102" t="s">
        <v>33</v>
      </c>
      <c r="AX549" s="129" t="s">
        <v>33</v>
      </c>
      <c r="AY549" s="106">
        <v>160</v>
      </c>
      <c r="BD549" t="s">
        <v>186</v>
      </c>
      <c r="BE549" t="s">
        <v>4364</v>
      </c>
      <c r="BF549" t="s">
        <v>4747</v>
      </c>
      <c r="BH549" t="str">
        <f t="shared" si="119"/>
        <v/>
      </c>
      <c r="BJ549" t="str">
        <f t="shared" si="120"/>
        <v>OK</v>
      </c>
      <c r="BK549" s="130" t="s">
        <v>5302</v>
      </c>
      <c r="BL549" s="130" t="e">
        <v>#VALUE!</v>
      </c>
      <c r="BM549" s="131" t="s">
        <v>33</v>
      </c>
      <c r="BN549" s="131" t="e">
        <v>#VALUE!</v>
      </c>
      <c r="BO549" t="e">
        <v>#N/A</v>
      </c>
      <c r="BP549">
        <v>20</v>
      </c>
    </row>
    <row r="550" spans="1:68" ht="25.2" x14ac:dyDescent="0.3">
      <c r="A550" s="1"/>
      <c r="B550" s="47">
        <v>461</v>
      </c>
      <c r="C550" s="45">
        <v>1063785</v>
      </c>
      <c r="D550" s="29"/>
      <c r="E550" s="29"/>
      <c r="F550" s="31" t="s">
        <v>434</v>
      </c>
      <c r="G550" s="29" t="s">
        <v>31</v>
      </c>
      <c r="H550" s="148"/>
      <c r="I550" s="148" t="s">
        <v>32</v>
      </c>
      <c r="J550" s="147" t="s">
        <v>33</v>
      </c>
      <c r="K550" s="148">
        <v>0</v>
      </c>
      <c r="L550" s="148" t="s">
        <v>32</v>
      </c>
      <c r="M550" s="147">
        <v>42410</v>
      </c>
      <c r="N550" s="29" t="str">
        <f t="shared" si="114"/>
        <v/>
      </c>
      <c r="O550" s="29" t="str">
        <f t="shared" si="115"/>
        <v/>
      </c>
      <c r="P550" s="29" t="str">
        <f t="shared" si="116"/>
        <v/>
      </c>
      <c r="Q550" s="29" t="str">
        <f t="shared" si="125"/>
        <v/>
      </c>
      <c r="R550" s="29" t="str">
        <f t="shared" si="126"/>
        <v/>
      </c>
      <c r="S550" s="29" t="str">
        <f t="shared" si="127"/>
        <v/>
      </c>
      <c r="T550" s="29" t="str">
        <f t="shared" si="128"/>
        <v/>
      </c>
      <c r="U550" s="29"/>
      <c r="V550" s="29"/>
      <c r="W550" s="38" t="s">
        <v>157</v>
      </c>
      <c r="X550" s="29" t="s">
        <v>158</v>
      </c>
      <c r="Y550" s="146">
        <v>2438</v>
      </c>
      <c r="Z550" s="33">
        <v>3121</v>
      </c>
      <c r="AA550" s="34">
        <f t="shared" si="130"/>
        <v>0.28000000000000003</v>
      </c>
      <c r="AB550" s="33">
        <f t="shared" si="117"/>
        <v>3121</v>
      </c>
      <c r="AC550" s="34">
        <f t="shared" si="131"/>
        <v>0.2801472879167699</v>
      </c>
      <c r="AD550" s="145">
        <f t="shared" si="129"/>
        <v>2600.8330000000001</v>
      </c>
      <c r="AE550" s="105">
        <v>2031.6669999999999</v>
      </c>
      <c r="AF550" s="34" t="s">
        <v>36</v>
      </c>
      <c r="AG550" s="34" t="s">
        <v>36</v>
      </c>
      <c r="AH550" s="34" t="s">
        <v>36</v>
      </c>
      <c r="AI550" s="29">
        <v>6.5000000000000002E-2</v>
      </c>
      <c r="AJ550" s="29">
        <v>5.5999999999999999E-5</v>
      </c>
      <c r="AK550" s="29">
        <v>0</v>
      </c>
      <c r="AL550" s="29">
        <v>0</v>
      </c>
      <c r="AM550" s="29" t="s">
        <v>28</v>
      </c>
      <c r="AN550" s="44" t="s">
        <v>27</v>
      </c>
      <c r="AO550" s="29" t="s">
        <v>28</v>
      </c>
      <c r="AP550" s="29">
        <v>20</v>
      </c>
      <c r="AQ550" s="29">
        <v>290</v>
      </c>
      <c r="AR550" s="29">
        <v>195</v>
      </c>
      <c r="AS550" s="29">
        <v>113</v>
      </c>
      <c r="AT550" s="29">
        <v>1.3</v>
      </c>
      <c r="AU550" s="144">
        <v>6.3899999999999998E-3</v>
      </c>
      <c r="AV550" s="36" t="s">
        <v>28</v>
      </c>
      <c r="AW550" s="102" t="s">
        <v>33</v>
      </c>
      <c r="AX550" s="129" t="s">
        <v>33</v>
      </c>
      <c r="AY550" s="106">
        <v>520</v>
      </c>
      <c r="BD550" t="s">
        <v>186</v>
      </c>
      <c r="BE550" t="s">
        <v>4351</v>
      </c>
      <c r="BF550" t="s">
        <v>4747</v>
      </c>
      <c r="BH550" t="str">
        <f t="shared" si="119"/>
        <v/>
      </c>
      <c r="BJ550" t="str">
        <f t="shared" si="120"/>
        <v>OK</v>
      </c>
      <c r="BK550" s="130" t="s">
        <v>5302</v>
      </c>
      <c r="BL550" s="130" t="e">
        <v>#VALUE!</v>
      </c>
      <c r="BM550" s="131" t="s">
        <v>33</v>
      </c>
      <c r="BN550" s="131" t="e">
        <v>#VALUE!</v>
      </c>
      <c r="BO550" t="e">
        <v>#N/A</v>
      </c>
      <c r="BP550">
        <v>0</v>
      </c>
    </row>
    <row r="551" spans="1:68" ht="25.2" x14ac:dyDescent="0.3">
      <c r="A551" s="1"/>
      <c r="B551" s="47">
        <v>462</v>
      </c>
      <c r="C551" s="45">
        <v>1063811</v>
      </c>
      <c r="D551" s="29"/>
      <c r="E551" s="29"/>
      <c r="F551" s="31" t="s">
        <v>435</v>
      </c>
      <c r="G551" s="29" t="s">
        <v>31</v>
      </c>
      <c r="H551" s="148"/>
      <c r="I551" s="148" t="s">
        <v>32</v>
      </c>
      <c r="J551" s="147" t="s">
        <v>33</v>
      </c>
      <c r="K551" s="148">
        <v>0</v>
      </c>
      <c r="L551" s="148" t="s">
        <v>32</v>
      </c>
      <c r="M551" s="147">
        <v>42410</v>
      </c>
      <c r="N551" s="29" t="str">
        <f t="shared" si="114"/>
        <v/>
      </c>
      <c r="O551" s="29" t="str">
        <f t="shared" si="115"/>
        <v/>
      </c>
      <c r="P551" s="29" t="str">
        <f t="shared" si="116"/>
        <v/>
      </c>
      <c r="Q551" s="29" t="str">
        <f t="shared" si="125"/>
        <v/>
      </c>
      <c r="R551" s="29" t="str">
        <f t="shared" si="126"/>
        <v/>
      </c>
      <c r="S551" s="29" t="str">
        <f t="shared" si="127"/>
        <v/>
      </c>
      <c r="T551" s="29" t="str">
        <f t="shared" si="128"/>
        <v/>
      </c>
      <c r="U551" s="29"/>
      <c r="V551" s="29"/>
      <c r="W551" s="38" t="s">
        <v>157</v>
      </c>
      <c r="X551" s="29" t="s">
        <v>158</v>
      </c>
      <c r="Y551" s="146">
        <v>2438</v>
      </c>
      <c r="Z551" s="33">
        <v>3121</v>
      </c>
      <c r="AA551" s="34">
        <f t="shared" si="130"/>
        <v>0.28000000000000003</v>
      </c>
      <c r="AB551" s="33">
        <f t="shared" si="117"/>
        <v>3121</v>
      </c>
      <c r="AC551" s="34">
        <f t="shared" si="131"/>
        <v>0.2801472879167699</v>
      </c>
      <c r="AD551" s="145">
        <f t="shared" si="129"/>
        <v>2600.8330000000001</v>
      </c>
      <c r="AE551" s="105">
        <v>2031.6669999999999</v>
      </c>
      <c r="AF551" s="34" t="s">
        <v>36</v>
      </c>
      <c r="AG551" s="34" t="s">
        <v>36</v>
      </c>
      <c r="AH551" s="34" t="s">
        <v>36</v>
      </c>
      <c r="AI551" s="29">
        <v>5.2999999999999999E-2</v>
      </c>
      <c r="AJ551" s="29">
        <v>7.2000000000000002E-5</v>
      </c>
      <c r="AK551" s="29">
        <v>0</v>
      </c>
      <c r="AL551" s="29">
        <v>0</v>
      </c>
      <c r="AM551" s="29" t="s">
        <v>28</v>
      </c>
      <c r="AN551" s="44" t="s">
        <v>27</v>
      </c>
      <c r="AO551" s="29" t="s">
        <v>28</v>
      </c>
      <c r="AP551" s="29">
        <v>25</v>
      </c>
      <c r="AQ551" s="29">
        <v>285</v>
      </c>
      <c r="AR551" s="29">
        <v>190</v>
      </c>
      <c r="AS551" s="29">
        <v>110</v>
      </c>
      <c r="AT551" s="29">
        <v>1.325</v>
      </c>
      <c r="AU551" s="144">
        <v>5.9569999999999996E-3</v>
      </c>
      <c r="AV551" s="36" t="s">
        <v>28</v>
      </c>
      <c r="AW551" s="102" t="s">
        <v>33</v>
      </c>
      <c r="AX551" s="129" t="s">
        <v>33</v>
      </c>
      <c r="AY551" s="106" t="e">
        <v>#N/A</v>
      </c>
      <c r="BD551" t="s">
        <v>186</v>
      </c>
      <c r="BE551" t="s">
        <v>4351</v>
      </c>
      <c r="BF551" t="s">
        <v>4747</v>
      </c>
      <c r="BH551" t="str">
        <f t="shared" si="119"/>
        <v/>
      </c>
      <c r="BJ551" t="str">
        <f t="shared" si="120"/>
        <v>OK</v>
      </c>
      <c r="BK551" s="130" t="s">
        <v>5302</v>
      </c>
      <c r="BL551" s="130" t="e">
        <v>#VALUE!</v>
      </c>
      <c r="BM551" s="131" t="s">
        <v>33</v>
      </c>
      <c r="BN551" s="131" t="e">
        <v>#VALUE!</v>
      </c>
      <c r="BO551" t="e">
        <v>#N/A</v>
      </c>
      <c r="BP551">
        <v>0</v>
      </c>
    </row>
    <row r="552" spans="1:68" ht="25.2" x14ac:dyDescent="0.3">
      <c r="A552" s="1"/>
      <c r="B552" s="47">
        <v>463</v>
      </c>
      <c r="C552" s="45">
        <v>1048004</v>
      </c>
      <c r="D552" s="40" t="s">
        <v>33</v>
      </c>
      <c r="E552" s="40"/>
      <c r="F552" s="39" t="s">
        <v>436</v>
      </c>
      <c r="G552" s="29" t="s">
        <v>31</v>
      </c>
      <c r="H552" s="37"/>
      <c r="I552" s="148" t="s">
        <v>32</v>
      </c>
      <c r="J552" s="147" t="s">
        <v>33</v>
      </c>
      <c r="K552" s="148">
        <v>0</v>
      </c>
      <c r="L552" s="148" t="s">
        <v>32</v>
      </c>
      <c r="M552" s="147" t="s">
        <v>33</v>
      </c>
      <c r="N552" s="29" t="str">
        <f t="shared" ref="N552:N615" si="132">IFERROR(MID($D552,1,7)+0,"")</f>
        <v/>
      </c>
      <c r="O552" s="29" t="str">
        <f t="shared" ref="O552:O615" si="133">IFERROR(MID($D552,10,7)+0,"")</f>
        <v/>
      </c>
      <c r="P552" s="29" t="str">
        <f t="shared" ref="P552:P615" si="134">IFERROR(MID($D552,19,7)+0,"")</f>
        <v/>
      </c>
      <c r="Q552" s="29" t="str">
        <f t="shared" si="125"/>
        <v/>
      </c>
      <c r="R552" s="29" t="str">
        <f t="shared" si="126"/>
        <v/>
      </c>
      <c r="S552" s="29" t="str">
        <f t="shared" si="127"/>
        <v/>
      </c>
      <c r="T552" s="29" t="str">
        <f t="shared" si="128"/>
        <v/>
      </c>
      <c r="U552" s="46" t="s">
        <v>33</v>
      </c>
      <c r="V552" s="46"/>
      <c r="W552" s="38" t="s">
        <v>157</v>
      </c>
      <c r="X552" s="29" t="s">
        <v>158</v>
      </c>
      <c r="Y552" s="146">
        <v>988</v>
      </c>
      <c r="Z552" s="33">
        <v>1265</v>
      </c>
      <c r="AA552" s="34">
        <f t="shared" si="130"/>
        <v>0.28000000000000003</v>
      </c>
      <c r="AB552" s="33">
        <f t="shared" ref="AB552:AB615" si="135">IF(OR(W552="VLD MLC components",W552="VLD MLC pipes",W552="VLD PEX components",W552="VLD PEX pipes",W552="VLD PHC components",W552="VLD PHC pipes"),"По запросу",Z552)</f>
        <v>1265</v>
      </c>
      <c r="AC552" s="34">
        <f t="shared" si="131"/>
        <v>0.28036529569445162</v>
      </c>
      <c r="AD552" s="145">
        <f t="shared" ref="AD552:AD583" si="136">ROUND(Z552/1.2,3)</f>
        <v>1054.1669999999999</v>
      </c>
      <c r="AE552" s="105">
        <v>823.33299999999997</v>
      </c>
      <c r="AF552" s="34" t="s">
        <v>36</v>
      </c>
      <c r="AG552" s="34" t="s">
        <v>36</v>
      </c>
      <c r="AH552" s="34" t="s">
        <v>36</v>
      </c>
      <c r="AI552" s="29">
        <v>1.6E-2</v>
      </c>
      <c r="AJ552" s="29">
        <v>5.3999999999999998E-5</v>
      </c>
      <c r="AK552" s="29">
        <v>0</v>
      </c>
      <c r="AL552" s="29">
        <v>0</v>
      </c>
      <c r="AM552" s="29" t="s">
        <v>28</v>
      </c>
      <c r="AN552" s="44" t="s">
        <v>27</v>
      </c>
      <c r="AO552" s="29" t="s">
        <v>28</v>
      </c>
      <c r="AP552" s="29">
        <v>20</v>
      </c>
      <c r="AQ552" s="29">
        <v>280</v>
      </c>
      <c r="AR552" s="29">
        <v>187</v>
      </c>
      <c r="AS552" s="29">
        <v>107</v>
      </c>
      <c r="AT552" s="29">
        <v>0.32</v>
      </c>
      <c r="AU552" s="144">
        <v>5.6030000000000003E-3</v>
      </c>
      <c r="AV552" s="36" t="s">
        <v>28</v>
      </c>
      <c r="AW552" s="102" t="s">
        <v>33</v>
      </c>
      <c r="AX552" s="129" t="s">
        <v>33</v>
      </c>
      <c r="AY552" s="106">
        <v>280</v>
      </c>
      <c r="BD552" t="s">
        <v>186</v>
      </c>
      <c r="BE552" t="s">
        <v>4364</v>
      </c>
      <c r="BF552" t="s">
        <v>4747</v>
      </c>
      <c r="BH552" t="str">
        <f t="shared" ref="BH552:BH615" si="137">IF(OR(H552="Регулярный ассортимент",AK552&gt;0,AL552&gt;0),"AV","")</f>
        <v/>
      </c>
      <c r="BJ552" t="str">
        <f t="shared" ref="BJ552:BJ615" si="138">IF(AB552-Z552=0,"OK")</f>
        <v>OK</v>
      </c>
      <c r="BK552" s="130" t="s">
        <v>5302</v>
      </c>
      <c r="BL552" s="130" t="e">
        <v>#VALUE!</v>
      </c>
      <c r="BM552" s="131" t="s">
        <v>33</v>
      </c>
      <c r="BN552" s="131" t="e">
        <v>#VALUE!</v>
      </c>
      <c r="BO552" t="e">
        <v>#N/A</v>
      </c>
      <c r="BP552">
        <v>0</v>
      </c>
    </row>
    <row r="553" spans="1:68" ht="25.2" x14ac:dyDescent="0.3">
      <c r="A553" s="1"/>
      <c r="B553" s="47">
        <v>464</v>
      </c>
      <c r="C553" s="45">
        <v>1048005</v>
      </c>
      <c r="D553" s="40" t="s">
        <v>33</v>
      </c>
      <c r="E553" s="40"/>
      <c r="F553" s="31" t="s">
        <v>437</v>
      </c>
      <c r="G553" s="37" t="s">
        <v>31</v>
      </c>
      <c r="H553" s="37"/>
      <c r="I553" s="148" t="s">
        <v>32</v>
      </c>
      <c r="J553" s="147" t="s">
        <v>33</v>
      </c>
      <c r="K553" s="148">
        <v>0</v>
      </c>
      <c r="L553" s="148" t="s">
        <v>32</v>
      </c>
      <c r="M553" s="147" t="s">
        <v>33</v>
      </c>
      <c r="N553" s="29" t="str">
        <f t="shared" si="132"/>
        <v/>
      </c>
      <c r="O553" s="29" t="str">
        <f t="shared" si="133"/>
        <v/>
      </c>
      <c r="P553" s="29" t="str">
        <f t="shared" si="134"/>
        <v/>
      </c>
      <c r="Q553" s="29" t="str">
        <f t="shared" si="125"/>
        <v/>
      </c>
      <c r="R553" s="29" t="str">
        <f t="shared" si="126"/>
        <v/>
      </c>
      <c r="S553" s="29" t="str">
        <f t="shared" si="127"/>
        <v/>
      </c>
      <c r="T553" s="29" t="str">
        <f t="shared" si="128"/>
        <v/>
      </c>
      <c r="U553" s="46" t="s">
        <v>33</v>
      </c>
      <c r="V553" s="46"/>
      <c r="W553" s="38" t="s">
        <v>157</v>
      </c>
      <c r="X553" s="29" t="s">
        <v>158</v>
      </c>
      <c r="Y553" s="146">
        <v>1667</v>
      </c>
      <c r="Z553" s="33">
        <v>2134</v>
      </c>
      <c r="AA553" s="34">
        <f t="shared" si="130"/>
        <v>0.28000000000000003</v>
      </c>
      <c r="AB553" s="33">
        <f t="shared" si="135"/>
        <v>2134</v>
      </c>
      <c r="AC553" s="34">
        <f t="shared" si="131"/>
        <v>0.2801434240807622</v>
      </c>
      <c r="AD553" s="145">
        <f t="shared" si="136"/>
        <v>1778.3330000000001</v>
      </c>
      <c r="AE553" s="105">
        <v>1389.1669999999999</v>
      </c>
      <c r="AF553" s="34" t="s">
        <v>36</v>
      </c>
      <c r="AG553" s="34" t="s">
        <v>36</v>
      </c>
      <c r="AH553" s="34" t="s">
        <v>36</v>
      </c>
      <c r="AI553" s="29">
        <v>2.7E-2</v>
      </c>
      <c r="AJ553" s="29">
        <v>1.5799999999999999E-4</v>
      </c>
      <c r="AK553" s="29">
        <v>0</v>
      </c>
      <c r="AL553" s="29">
        <v>0</v>
      </c>
      <c r="AM553" s="29" t="s">
        <v>28</v>
      </c>
      <c r="AN553" s="44" t="s">
        <v>27</v>
      </c>
      <c r="AO553" s="29" t="s">
        <v>28</v>
      </c>
      <c r="AP553" s="29">
        <v>20</v>
      </c>
      <c r="AQ553" s="29">
        <v>248</v>
      </c>
      <c r="AR553" s="29">
        <v>138</v>
      </c>
      <c r="AS553" s="29">
        <v>140</v>
      </c>
      <c r="AT553" s="29">
        <v>0.54</v>
      </c>
      <c r="AU553" s="144">
        <v>4.7910000000000001E-3</v>
      </c>
      <c r="AV553" s="36" t="s">
        <v>28</v>
      </c>
      <c r="AW553" s="102" t="s">
        <v>33</v>
      </c>
      <c r="AX553" s="129" t="s">
        <v>33</v>
      </c>
      <c r="AY553" s="106">
        <v>545</v>
      </c>
      <c r="BD553" t="s">
        <v>29</v>
      </c>
      <c r="BE553" t="s">
        <v>4338</v>
      </c>
      <c r="BF553" t="s">
        <v>4739</v>
      </c>
      <c r="BH553" t="str">
        <f t="shared" si="137"/>
        <v/>
      </c>
      <c r="BJ553" t="str">
        <f t="shared" si="138"/>
        <v>OK</v>
      </c>
      <c r="BK553" s="130" t="s">
        <v>5302</v>
      </c>
      <c r="BL553" s="130" t="e">
        <v>#VALUE!</v>
      </c>
      <c r="BM553" s="131" t="s">
        <v>33</v>
      </c>
      <c r="BN553" s="131" t="e">
        <v>#VALUE!</v>
      </c>
      <c r="BO553" t="e">
        <v>#N/A</v>
      </c>
      <c r="BP553">
        <v>0</v>
      </c>
    </row>
    <row r="554" spans="1:68" ht="25.2" x14ac:dyDescent="0.3">
      <c r="A554" s="1"/>
      <c r="B554" s="47">
        <v>465</v>
      </c>
      <c r="C554" s="45">
        <v>1096407</v>
      </c>
      <c r="D554" s="27"/>
      <c r="E554" s="27"/>
      <c r="F554" s="30" t="s">
        <v>3826</v>
      </c>
      <c r="G554" s="101" t="s">
        <v>92</v>
      </c>
      <c r="H554" s="157"/>
      <c r="J554" s="147" t="s">
        <v>33</v>
      </c>
      <c r="K554" s="148">
        <v>0</v>
      </c>
      <c r="L554" s="148" t="s">
        <v>32</v>
      </c>
      <c r="M554" s="147" t="s">
        <v>33</v>
      </c>
      <c r="N554" s="29" t="str">
        <f t="shared" si="132"/>
        <v/>
      </c>
      <c r="O554" s="29" t="str">
        <f t="shared" si="133"/>
        <v/>
      </c>
      <c r="P554" s="29" t="str">
        <f t="shared" si="134"/>
        <v/>
      </c>
      <c r="Q554" s="29" t="str">
        <f t="shared" si="125"/>
        <v/>
      </c>
      <c r="R554" s="29" t="str">
        <f t="shared" si="126"/>
        <v/>
      </c>
      <c r="S554" s="29" t="str">
        <f t="shared" si="127"/>
        <v/>
      </c>
      <c r="T554" s="29" t="str">
        <f t="shared" si="128"/>
        <v/>
      </c>
      <c r="U554" s="27"/>
      <c r="V554" s="27"/>
      <c r="W554" s="38" t="s">
        <v>157</v>
      </c>
      <c r="X554" s="37" t="s">
        <v>158</v>
      </c>
      <c r="Y554" s="146">
        <v>1904</v>
      </c>
      <c r="Z554" s="33">
        <v>2437</v>
      </c>
      <c r="AA554" s="34">
        <f t="shared" si="130"/>
        <v>0.28000000000000003</v>
      </c>
      <c r="AB554" s="33">
        <f t="shared" si="135"/>
        <v>2437</v>
      </c>
      <c r="AC554" s="34">
        <f t="shared" si="131"/>
        <v>0.27993649581166069</v>
      </c>
      <c r="AD554" s="145">
        <f t="shared" si="136"/>
        <v>2030.8330000000001</v>
      </c>
      <c r="AE554" s="105">
        <v>1586.6669999999999</v>
      </c>
      <c r="AF554" s="34" t="s">
        <v>36</v>
      </c>
      <c r="AG554" s="34" t="s">
        <v>36</v>
      </c>
      <c r="AH554" s="34" t="s">
        <v>36</v>
      </c>
      <c r="AI554" s="29">
        <v>5.1999999999999998E-2</v>
      </c>
      <c r="AJ554" s="29">
        <v>1.4999999999999999E-4</v>
      </c>
      <c r="AK554" s="29">
        <v>0</v>
      </c>
      <c r="AL554" s="29">
        <v>0</v>
      </c>
      <c r="AM554" s="29" t="s">
        <v>28</v>
      </c>
      <c r="AN554" s="44" t="s">
        <v>27</v>
      </c>
      <c r="AO554" s="29" t="s">
        <v>28</v>
      </c>
      <c r="AP554" s="29">
        <v>50</v>
      </c>
      <c r="AQ554" s="29">
        <v>300</v>
      </c>
      <c r="AR554" s="29">
        <v>250</v>
      </c>
      <c r="AS554" s="29">
        <v>150</v>
      </c>
      <c r="AT554" s="29"/>
      <c r="AU554" s="144"/>
      <c r="AV554" s="36" t="s">
        <v>28</v>
      </c>
      <c r="AW554" s="102">
        <v>44397</v>
      </c>
      <c r="AX554" s="129" t="s">
        <v>33</v>
      </c>
      <c r="AY554" s="106" t="e">
        <v>#N/A</v>
      </c>
      <c r="BD554" t="s">
        <v>4394</v>
      </c>
      <c r="BE554" t="s">
        <v>4355</v>
      </c>
      <c r="BF554" t="s">
        <v>4744</v>
      </c>
      <c r="BH554" t="str">
        <f t="shared" si="137"/>
        <v/>
      </c>
      <c r="BJ554" t="str">
        <f t="shared" si="138"/>
        <v>OK</v>
      </c>
      <c r="BK554" s="130" t="s">
        <v>5302</v>
      </c>
      <c r="BL554" s="130" t="e">
        <v>#VALUE!</v>
      </c>
      <c r="BM554" s="131" t="s">
        <v>33</v>
      </c>
      <c r="BN554" s="131" t="e">
        <v>#VALUE!</v>
      </c>
      <c r="BO554" t="e">
        <v>#N/A</v>
      </c>
      <c r="BP554">
        <v>0</v>
      </c>
    </row>
    <row r="555" spans="1:68" ht="25.2" x14ac:dyDescent="0.3">
      <c r="A555" s="1"/>
      <c r="B555" s="47">
        <v>466</v>
      </c>
      <c r="C555" s="45">
        <v>1096408</v>
      </c>
      <c r="D555" s="27"/>
      <c r="E555" s="27"/>
      <c r="F555" s="30" t="s">
        <v>3827</v>
      </c>
      <c r="G555" s="101" t="s">
        <v>92</v>
      </c>
      <c r="H555" s="157"/>
      <c r="J555" s="147" t="s">
        <v>33</v>
      </c>
      <c r="K555" s="148">
        <v>0</v>
      </c>
      <c r="L555" s="148" t="s">
        <v>32</v>
      </c>
      <c r="M555" s="147" t="s">
        <v>33</v>
      </c>
      <c r="N555" s="29" t="str">
        <f t="shared" si="132"/>
        <v/>
      </c>
      <c r="O555" s="29" t="str">
        <f t="shared" si="133"/>
        <v/>
      </c>
      <c r="P555" s="29" t="str">
        <f t="shared" si="134"/>
        <v/>
      </c>
      <c r="Q555" s="29" t="str">
        <f t="shared" si="125"/>
        <v/>
      </c>
      <c r="R555" s="29" t="str">
        <f t="shared" si="126"/>
        <v/>
      </c>
      <c r="S555" s="29" t="str">
        <f t="shared" si="127"/>
        <v/>
      </c>
      <c r="T555" s="29" t="str">
        <f t="shared" si="128"/>
        <v/>
      </c>
      <c r="U555" s="27"/>
      <c r="V555" s="27"/>
      <c r="W555" s="38" t="s">
        <v>157</v>
      </c>
      <c r="X555" s="37" t="s">
        <v>158</v>
      </c>
      <c r="Y555" s="146">
        <v>1904</v>
      </c>
      <c r="Z555" s="33">
        <v>2437</v>
      </c>
      <c r="AA555" s="34">
        <f t="shared" si="130"/>
        <v>0.28000000000000003</v>
      </c>
      <c r="AB555" s="33">
        <f t="shared" si="135"/>
        <v>2437</v>
      </c>
      <c r="AC555" s="34">
        <f t="shared" si="131"/>
        <v>0.27993649581166069</v>
      </c>
      <c r="AD555" s="145">
        <f t="shared" si="136"/>
        <v>2030.8330000000001</v>
      </c>
      <c r="AE555" s="105">
        <v>1586.6669999999999</v>
      </c>
      <c r="AF555" s="34" t="s">
        <v>36</v>
      </c>
      <c r="AG555" s="34" t="s">
        <v>36</v>
      </c>
      <c r="AH555" s="34" t="s">
        <v>36</v>
      </c>
      <c r="AI555" s="29">
        <v>5.1999999999999998E-2</v>
      </c>
      <c r="AJ555" s="29">
        <v>1.5E-3</v>
      </c>
      <c r="AK555" s="29">
        <v>0</v>
      </c>
      <c r="AL555" s="29">
        <v>0</v>
      </c>
      <c r="AM555" s="29" t="s">
        <v>28</v>
      </c>
      <c r="AN555" s="44" t="s">
        <v>27</v>
      </c>
      <c r="AO555" s="29" t="s">
        <v>28</v>
      </c>
      <c r="AP555" s="29">
        <v>50</v>
      </c>
      <c r="AQ555" s="29">
        <v>300</v>
      </c>
      <c r="AR555" s="29">
        <v>250</v>
      </c>
      <c r="AS555" s="29">
        <v>150</v>
      </c>
      <c r="AT555" s="29"/>
      <c r="AU555" s="144"/>
      <c r="AV555" s="36" t="s">
        <v>28</v>
      </c>
      <c r="AW555" s="102">
        <v>44397</v>
      </c>
      <c r="AX555" s="129" t="s">
        <v>33</v>
      </c>
      <c r="AY555" s="106" t="e">
        <v>#N/A</v>
      </c>
      <c r="BD555" t="s">
        <v>4394</v>
      </c>
      <c r="BE555" t="s">
        <v>4355</v>
      </c>
      <c r="BF555" t="s">
        <v>4744</v>
      </c>
      <c r="BH555" t="str">
        <f t="shared" si="137"/>
        <v/>
      </c>
      <c r="BJ555" t="str">
        <f t="shared" si="138"/>
        <v>OK</v>
      </c>
      <c r="BK555" s="130" t="s">
        <v>5302</v>
      </c>
      <c r="BL555" s="130" t="e">
        <v>#VALUE!</v>
      </c>
      <c r="BM555" s="131" t="s">
        <v>33</v>
      </c>
      <c r="BN555" s="131" t="e">
        <v>#VALUE!</v>
      </c>
      <c r="BO555" t="e">
        <v>#N/A</v>
      </c>
      <c r="BP555">
        <v>0</v>
      </c>
    </row>
    <row r="556" spans="1:68" ht="25.2" x14ac:dyDescent="0.3">
      <c r="A556" s="1"/>
      <c r="B556" s="47">
        <v>467</v>
      </c>
      <c r="C556" s="45">
        <v>1087112</v>
      </c>
      <c r="D556" s="27"/>
      <c r="E556" s="27"/>
      <c r="F556" s="30" t="s">
        <v>3828</v>
      </c>
      <c r="G556" s="101" t="s">
        <v>92</v>
      </c>
      <c r="H556" s="157"/>
      <c r="J556" s="147" t="s">
        <v>4034</v>
      </c>
      <c r="K556" s="148">
        <v>0</v>
      </c>
      <c r="L556" s="148" t="s">
        <v>32</v>
      </c>
      <c r="M556" s="147" t="s">
        <v>33</v>
      </c>
      <c r="N556" s="29" t="str">
        <f t="shared" si="132"/>
        <v/>
      </c>
      <c r="O556" s="29" t="str">
        <f t="shared" si="133"/>
        <v/>
      </c>
      <c r="P556" s="29" t="str">
        <f t="shared" si="134"/>
        <v/>
      </c>
      <c r="Q556" s="29" t="str">
        <f t="shared" si="125"/>
        <v/>
      </c>
      <c r="R556" s="29" t="str">
        <f t="shared" si="126"/>
        <v/>
      </c>
      <c r="S556" s="29" t="str">
        <f t="shared" si="127"/>
        <v/>
      </c>
      <c r="T556" s="29" t="str">
        <f t="shared" si="128"/>
        <v/>
      </c>
      <c r="U556" s="27"/>
      <c r="V556" s="27"/>
      <c r="W556" s="38" t="s">
        <v>157</v>
      </c>
      <c r="X556" s="37" t="s">
        <v>158</v>
      </c>
      <c r="Y556" s="146">
        <v>1904</v>
      </c>
      <c r="Z556" s="33">
        <v>2437</v>
      </c>
      <c r="AA556" s="34">
        <f t="shared" si="130"/>
        <v>0.28000000000000003</v>
      </c>
      <c r="AB556" s="33">
        <f t="shared" si="135"/>
        <v>2437</v>
      </c>
      <c r="AC556" s="34">
        <f t="shared" si="131"/>
        <v>0.27993649581166069</v>
      </c>
      <c r="AD556" s="145">
        <f t="shared" si="136"/>
        <v>2030.8330000000001</v>
      </c>
      <c r="AE556" s="105">
        <v>1586.6669999999999</v>
      </c>
      <c r="AF556" s="34" t="s">
        <v>138</v>
      </c>
      <c r="AG556" s="34" t="s">
        <v>138</v>
      </c>
      <c r="AH556" s="34" t="s">
        <v>138</v>
      </c>
      <c r="AI556" s="29">
        <v>1.4E-2</v>
      </c>
      <c r="AJ556" s="29">
        <v>1.705E-4</v>
      </c>
      <c r="AK556" s="29">
        <v>0</v>
      </c>
      <c r="AL556" s="29">
        <v>0</v>
      </c>
      <c r="AM556" s="29" t="s">
        <v>28</v>
      </c>
      <c r="AN556" s="44" t="s">
        <v>27</v>
      </c>
      <c r="AO556" s="29" t="s">
        <v>28</v>
      </c>
      <c r="AP556" s="29">
        <v>30</v>
      </c>
      <c r="AQ556" s="29">
        <v>282</v>
      </c>
      <c r="AR556" s="29">
        <v>187</v>
      </c>
      <c r="AS556" s="29">
        <v>97</v>
      </c>
      <c r="AT556" s="29">
        <v>1.4E-2</v>
      </c>
      <c r="AU556" s="144">
        <v>1.705E-4</v>
      </c>
      <c r="AV556" s="36" t="s">
        <v>28</v>
      </c>
      <c r="AW556" s="102">
        <v>44301</v>
      </c>
      <c r="AX556" s="129" t="s">
        <v>33</v>
      </c>
      <c r="AY556" s="106" t="e">
        <v>#N/A</v>
      </c>
      <c r="BD556" t="s">
        <v>4393</v>
      </c>
      <c r="BE556" t="s">
        <v>4364</v>
      </c>
      <c r="BF556" t="s">
        <v>4747</v>
      </c>
      <c r="BH556" t="str">
        <f t="shared" si="137"/>
        <v/>
      </c>
      <c r="BJ556" t="str">
        <f t="shared" si="138"/>
        <v>OK</v>
      </c>
      <c r="BK556" s="130" t="s">
        <v>5302</v>
      </c>
      <c r="BL556" s="130" t="e">
        <v>#VALUE!</v>
      </c>
      <c r="BM556" s="131" t="s">
        <v>33</v>
      </c>
      <c r="BN556" s="131" t="e">
        <v>#VALUE!</v>
      </c>
      <c r="BO556" t="e">
        <v>#N/A</v>
      </c>
      <c r="BP556">
        <v>0</v>
      </c>
    </row>
    <row r="557" spans="1:68" ht="25.2" x14ac:dyDescent="0.3">
      <c r="A557" s="1"/>
      <c r="B557" s="47">
        <v>468</v>
      </c>
      <c r="C557" s="45">
        <v>1087113</v>
      </c>
      <c r="D557" s="27"/>
      <c r="E557" s="27"/>
      <c r="F557" s="30" t="s">
        <v>3829</v>
      </c>
      <c r="G557" s="101" t="s">
        <v>92</v>
      </c>
      <c r="H557" s="157"/>
      <c r="J557" s="147" t="s">
        <v>4034</v>
      </c>
      <c r="K557" s="148">
        <v>0</v>
      </c>
      <c r="L557" s="148" t="s">
        <v>32</v>
      </c>
      <c r="M557" s="147" t="s">
        <v>33</v>
      </c>
      <c r="N557" s="29" t="str">
        <f t="shared" si="132"/>
        <v/>
      </c>
      <c r="O557" s="29" t="str">
        <f t="shared" si="133"/>
        <v/>
      </c>
      <c r="P557" s="29" t="str">
        <f t="shared" si="134"/>
        <v/>
      </c>
      <c r="Q557" s="29" t="str">
        <f t="shared" si="125"/>
        <v/>
      </c>
      <c r="R557" s="29" t="str">
        <f t="shared" si="126"/>
        <v/>
      </c>
      <c r="S557" s="29" t="str">
        <f t="shared" si="127"/>
        <v/>
      </c>
      <c r="T557" s="29" t="str">
        <f t="shared" si="128"/>
        <v/>
      </c>
      <c r="U557" s="27"/>
      <c r="V557" s="27"/>
      <c r="W557" s="38" t="s">
        <v>157</v>
      </c>
      <c r="X557" s="37" t="s">
        <v>158</v>
      </c>
      <c r="Y557" s="146">
        <v>672</v>
      </c>
      <c r="Z557" s="33">
        <v>860</v>
      </c>
      <c r="AA557" s="34">
        <f t="shared" si="130"/>
        <v>0.28000000000000003</v>
      </c>
      <c r="AB557" s="33">
        <f t="shared" si="135"/>
        <v>860</v>
      </c>
      <c r="AC557" s="34">
        <f t="shared" si="131"/>
        <v>0.27976250000000008</v>
      </c>
      <c r="AD557" s="145">
        <f t="shared" si="136"/>
        <v>716.66700000000003</v>
      </c>
      <c r="AE557" s="105">
        <v>560</v>
      </c>
      <c r="AF557" s="34" t="s">
        <v>138</v>
      </c>
      <c r="AG557" s="34" t="s">
        <v>138</v>
      </c>
      <c r="AH557" s="34" t="s">
        <v>138</v>
      </c>
      <c r="AI557" s="29">
        <v>1.9E-2</v>
      </c>
      <c r="AJ557" s="29">
        <v>1.705E-4</v>
      </c>
      <c r="AK557" s="29">
        <v>0</v>
      </c>
      <c r="AL557" s="29">
        <v>0</v>
      </c>
      <c r="AM557" s="29" t="s">
        <v>28</v>
      </c>
      <c r="AN557" s="44" t="s">
        <v>27</v>
      </c>
      <c r="AO557" s="29" t="s">
        <v>28</v>
      </c>
      <c r="AP557" s="29">
        <v>30</v>
      </c>
      <c r="AQ557" s="29">
        <v>282</v>
      </c>
      <c r="AR557" s="29">
        <v>187</v>
      </c>
      <c r="AS557" s="29">
        <v>97</v>
      </c>
      <c r="AT557" s="29">
        <v>1.9E-2</v>
      </c>
      <c r="AU557" s="144">
        <v>1.705E-4</v>
      </c>
      <c r="AV557" s="36" t="s">
        <v>28</v>
      </c>
      <c r="AW557" s="102">
        <v>44301</v>
      </c>
      <c r="AX557" s="129" t="s">
        <v>33</v>
      </c>
      <c r="AY557" s="106" t="e">
        <v>#N/A</v>
      </c>
      <c r="BD557" t="s">
        <v>4393</v>
      </c>
      <c r="BE557" t="s">
        <v>4366</v>
      </c>
      <c r="BF557" t="s">
        <v>4747</v>
      </c>
      <c r="BH557" t="str">
        <f t="shared" si="137"/>
        <v/>
      </c>
      <c r="BJ557" t="str">
        <f t="shared" si="138"/>
        <v>OK</v>
      </c>
      <c r="BK557" s="130" t="s">
        <v>5302</v>
      </c>
      <c r="BL557" s="130" t="e">
        <v>#VALUE!</v>
      </c>
      <c r="BM557" s="131" t="s">
        <v>33</v>
      </c>
      <c r="BN557" s="131" t="e">
        <v>#VALUE!</v>
      </c>
      <c r="BO557" t="e">
        <v>#N/A</v>
      </c>
      <c r="BP557">
        <v>0</v>
      </c>
    </row>
    <row r="558" spans="1:68" x14ac:dyDescent="0.3">
      <c r="A558" s="1"/>
      <c r="B558" s="47">
        <v>469</v>
      </c>
      <c r="C558" s="45">
        <v>1087375</v>
      </c>
      <c r="D558" s="29">
        <v>1048006</v>
      </c>
      <c r="E558" s="29"/>
      <c r="F558" s="39" t="s">
        <v>438</v>
      </c>
      <c r="G558" s="29" t="s">
        <v>31</v>
      </c>
      <c r="H558" s="29"/>
      <c r="I558" s="148" t="s">
        <v>32</v>
      </c>
      <c r="J558" s="147" t="s">
        <v>33</v>
      </c>
      <c r="K558" s="148">
        <v>0</v>
      </c>
      <c r="L558" s="148" t="s">
        <v>32</v>
      </c>
      <c r="M558" s="147" t="s">
        <v>33</v>
      </c>
      <c r="N558" s="29">
        <f t="shared" si="132"/>
        <v>1048006</v>
      </c>
      <c r="O558" s="29" t="str">
        <f t="shared" si="133"/>
        <v/>
      </c>
      <c r="P558" s="29" t="str">
        <f t="shared" si="134"/>
        <v/>
      </c>
      <c r="Q558" s="29" t="str">
        <f t="shared" si="125"/>
        <v/>
      </c>
      <c r="R558" s="29" t="str">
        <f t="shared" si="126"/>
        <v/>
      </c>
      <c r="S558" s="29" t="str">
        <f t="shared" si="127"/>
        <v/>
      </c>
      <c r="T558" s="29" t="str">
        <f t="shared" si="128"/>
        <v/>
      </c>
      <c r="U558" s="29"/>
      <c r="V558" s="29"/>
      <c r="W558" s="55" t="s">
        <v>157</v>
      </c>
      <c r="X558" s="29" t="s">
        <v>158</v>
      </c>
      <c r="Y558" s="146">
        <v>1916</v>
      </c>
      <c r="Z558" s="33">
        <v>2453</v>
      </c>
      <c r="AA558" s="34">
        <f t="shared" si="130"/>
        <v>0.28000000000000003</v>
      </c>
      <c r="AB558" s="33">
        <f t="shared" si="135"/>
        <v>2453</v>
      </c>
      <c r="AC558" s="34">
        <f t="shared" si="131"/>
        <v>0.28027134023562839</v>
      </c>
      <c r="AD558" s="145">
        <f t="shared" si="136"/>
        <v>2044.1669999999999</v>
      </c>
      <c r="AE558" s="105">
        <v>1596.6669999999999</v>
      </c>
      <c r="AF558" s="34" t="s">
        <v>36</v>
      </c>
      <c r="AG558" s="34" t="s">
        <v>36</v>
      </c>
      <c r="AH558" s="34" t="s">
        <v>36</v>
      </c>
      <c r="AI558" s="29">
        <v>2.8000000000000001E-2</v>
      </c>
      <c r="AJ558" s="29">
        <v>2.5599999999999999E-4</v>
      </c>
      <c r="AK558" s="29">
        <v>0</v>
      </c>
      <c r="AL558" s="29">
        <v>0</v>
      </c>
      <c r="AM558" s="29" t="s">
        <v>28</v>
      </c>
      <c r="AN558" s="44" t="s">
        <v>27</v>
      </c>
      <c r="AO558" s="29" t="s">
        <v>28</v>
      </c>
      <c r="AP558" s="29">
        <v>1</v>
      </c>
      <c r="AQ558" s="29">
        <v>282</v>
      </c>
      <c r="AR558" s="29">
        <v>187</v>
      </c>
      <c r="AS558" s="29">
        <v>97</v>
      </c>
      <c r="AT558" s="29">
        <v>2.8000000000000001E-2</v>
      </c>
      <c r="AU558" s="144">
        <v>5.1149999999999998E-3</v>
      </c>
      <c r="AV558" s="36" t="s">
        <v>28</v>
      </c>
      <c r="AW558" s="102">
        <v>43214</v>
      </c>
      <c r="AX558" s="129" t="s">
        <v>33</v>
      </c>
      <c r="AY558" s="106">
        <v>5</v>
      </c>
      <c r="BD558" t="s">
        <v>29</v>
      </c>
      <c r="BE558" t="s">
        <v>4360</v>
      </c>
      <c r="BF558" t="s">
        <v>4739</v>
      </c>
      <c r="BH558" t="str">
        <f t="shared" si="137"/>
        <v/>
      </c>
      <c r="BJ558" t="str">
        <f t="shared" si="138"/>
        <v>OK</v>
      </c>
      <c r="BK558" s="130" t="s">
        <v>5302</v>
      </c>
      <c r="BL558" s="130" t="e">
        <v>#VALUE!</v>
      </c>
      <c r="BM558" s="131" t="s">
        <v>33</v>
      </c>
      <c r="BN558" s="131" t="e">
        <v>#VALUE!</v>
      </c>
      <c r="BO558" t="e">
        <v>#N/A</v>
      </c>
      <c r="BP558">
        <v>0</v>
      </c>
    </row>
    <row r="559" spans="1:68" x14ac:dyDescent="0.3">
      <c r="A559" s="1"/>
      <c r="B559" s="47">
        <v>470</v>
      </c>
      <c r="C559" s="45">
        <v>1092021</v>
      </c>
      <c r="D559" s="29">
        <v>1048007</v>
      </c>
      <c r="E559" s="29"/>
      <c r="F559" s="39" t="s">
        <v>439</v>
      </c>
      <c r="G559" s="29" t="s">
        <v>31</v>
      </c>
      <c r="H559" s="29"/>
      <c r="I559" s="148" t="s">
        <v>32</v>
      </c>
      <c r="J559" s="147" t="s">
        <v>33</v>
      </c>
      <c r="K559" s="148">
        <v>0</v>
      </c>
      <c r="L559" s="148" t="s">
        <v>32</v>
      </c>
      <c r="M559" s="147" t="s">
        <v>33</v>
      </c>
      <c r="N559" s="29">
        <f t="shared" si="132"/>
        <v>1048007</v>
      </c>
      <c r="O559" s="29" t="str">
        <f t="shared" si="133"/>
        <v/>
      </c>
      <c r="P559" s="29" t="str">
        <f t="shared" si="134"/>
        <v/>
      </c>
      <c r="Q559" s="29" t="str">
        <f t="shared" si="125"/>
        <v/>
      </c>
      <c r="R559" s="29" t="str">
        <f t="shared" si="126"/>
        <v/>
      </c>
      <c r="S559" s="29" t="str">
        <f t="shared" si="127"/>
        <v/>
      </c>
      <c r="T559" s="29" t="str">
        <f t="shared" si="128"/>
        <v/>
      </c>
      <c r="U559" s="29"/>
      <c r="V559" s="29"/>
      <c r="W559" s="55" t="s">
        <v>157</v>
      </c>
      <c r="X559" s="29" t="s">
        <v>366</v>
      </c>
      <c r="Y559" s="146">
        <v>2362</v>
      </c>
      <c r="Z559" s="33">
        <v>3023</v>
      </c>
      <c r="AA559" s="34">
        <f t="shared" si="130"/>
        <v>0.28000000000000003</v>
      </c>
      <c r="AB559" s="33">
        <f t="shared" si="135"/>
        <v>3023</v>
      </c>
      <c r="AC559" s="34">
        <f t="shared" si="131"/>
        <v>0.27984797287857277</v>
      </c>
      <c r="AD559" s="145">
        <f t="shared" si="136"/>
        <v>2519.1669999999999</v>
      </c>
      <c r="AE559" s="105">
        <v>1968.3330000000001</v>
      </c>
      <c r="AF559" s="34" t="s">
        <v>36</v>
      </c>
      <c r="AG559" s="34" t="s">
        <v>36</v>
      </c>
      <c r="AH559" s="34" t="s">
        <v>36</v>
      </c>
      <c r="AI559" s="29">
        <v>0.125</v>
      </c>
      <c r="AJ559" s="29">
        <v>4.8000000000000001E-4</v>
      </c>
      <c r="AK559" s="29">
        <v>0</v>
      </c>
      <c r="AL559" s="29">
        <v>0</v>
      </c>
      <c r="AM559" s="29" t="s">
        <v>28</v>
      </c>
      <c r="AN559" s="44" t="s">
        <v>27</v>
      </c>
      <c r="AO559" s="29" t="s">
        <v>28</v>
      </c>
      <c r="AP559" s="29">
        <v>30</v>
      </c>
      <c r="AQ559" s="29">
        <v>400</v>
      </c>
      <c r="AR559" s="29">
        <v>300</v>
      </c>
      <c r="AS559" s="29">
        <v>400</v>
      </c>
      <c r="AT559" s="29">
        <v>3.75</v>
      </c>
      <c r="AU559" s="144">
        <v>4.8000000000000001E-2</v>
      </c>
      <c r="AV559" s="36" t="s">
        <v>28</v>
      </c>
      <c r="AW559" s="102">
        <v>43214</v>
      </c>
      <c r="AX559" s="129" t="s">
        <v>33</v>
      </c>
      <c r="AY559" s="106">
        <v>455</v>
      </c>
      <c r="BD559" t="s">
        <v>29</v>
      </c>
      <c r="BE559" t="s">
        <v>4351</v>
      </c>
      <c r="BF559" t="s">
        <v>4739</v>
      </c>
      <c r="BH559" t="str">
        <f t="shared" si="137"/>
        <v/>
      </c>
      <c r="BJ559" t="str">
        <f t="shared" si="138"/>
        <v>OK</v>
      </c>
      <c r="BK559" s="130" t="s">
        <v>5302</v>
      </c>
      <c r="BL559" s="130" t="e">
        <v>#VALUE!</v>
      </c>
      <c r="BM559" s="131" t="s">
        <v>33</v>
      </c>
      <c r="BN559" s="131" t="e">
        <v>#VALUE!</v>
      </c>
      <c r="BO559" t="e">
        <v>#N/A</v>
      </c>
      <c r="BP559">
        <v>0</v>
      </c>
    </row>
    <row r="560" spans="1:68" ht="25.2" x14ac:dyDescent="0.3">
      <c r="A560" s="1"/>
      <c r="B560" s="47">
        <v>471</v>
      </c>
      <c r="C560" s="45">
        <v>1025830</v>
      </c>
      <c r="D560" s="40" t="s">
        <v>33</v>
      </c>
      <c r="E560" s="40"/>
      <c r="F560" s="31" t="s">
        <v>440</v>
      </c>
      <c r="G560" s="29" t="s">
        <v>58</v>
      </c>
      <c r="H560" s="29"/>
      <c r="I560" s="148" t="s">
        <v>3798</v>
      </c>
      <c r="J560" s="147" t="s">
        <v>33</v>
      </c>
      <c r="K560" s="148">
        <v>0</v>
      </c>
      <c r="L560" s="148" t="s">
        <v>32</v>
      </c>
      <c r="M560" s="147" t="s">
        <v>33</v>
      </c>
      <c r="N560" s="29" t="str">
        <f t="shared" si="132"/>
        <v/>
      </c>
      <c r="O560" s="29" t="str">
        <f t="shared" si="133"/>
        <v/>
      </c>
      <c r="P560" s="29" t="str">
        <f t="shared" si="134"/>
        <v/>
      </c>
      <c r="Q560" s="29" t="str">
        <f t="shared" si="125"/>
        <v/>
      </c>
      <c r="R560" s="29" t="str">
        <f t="shared" si="126"/>
        <v/>
      </c>
      <c r="S560" s="29" t="str">
        <f t="shared" si="127"/>
        <v/>
      </c>
      <c r="T560" s="29" t="str">
        <f t="shared" si="128"/>
        <v/>
      </c>
      <c r="U560" s="40" t="s">
        <v>33</v>
      </c>
      <c r="V560" s="40"/>
      <c r="W560" s="38" t="s">
        <v>157</v>
      </c>
      <c r="X560" s="29" t="s">
        <v>158</v>
      </c>
      <c r="Y560" s="146">
        <v>1155</v>
      </c>
      <c r="Z560" s="33">
        <v>1479</v>
      </c>
      <c r="AA560" s="34">
        <f t="shared" si="130"/>
        <v>0.28100000000000003</v>
      </c>
      <c r="AB560" s="33">
        <f t="shared" si="135"/>
        <v>1479</v>
      </c>
      <c r="AC560" s="34">
        <f t="shared" si="131"/>
        <v>0.2805194805194805</v>
      </c>
      <c r="AD560" s="145">
        <f t="shared" si="136"/>
        <v>1232.5</v>
      </c>
      <c r="AE560" s="105">
        <v>962.5</v>
      </c>
      <c r="AF560" s="34" t="s">
        <v>36</v>
      </c>
      <c r="AG560" s="34" t="s">
        <v>36</v>
      </c>
      <c r="AH560" s="34" t="s">
        <v>36</v>
      </c>
      <c r="AI560" s="29">
        <v>4.3999999999999997E-2</v>
      </c>
      <c r="AJ560" s="29">
        <v>2.6999999999999999E-5</v>
      </c>
      <c r="AK560" s="29">
        <v>0</v>
      </c>
      <c r="AL560" s="29">
        <v>0</v>
      </c>
      <c r="AM560" s="29" t="s">
        <v>28</v>
      </c>
      <c r="AN560" s="44" t="s">
        <v>27</v>
      </c>
      <c r="AO560" s="29" t="s">
        <v>28</v>
      </c>
      <c r="AP560" s="29">
        <v>10</v>
      </c>
      <c r="AQ560" s="29">
        <v>277</v>
      </c>
      <c r="AR560" s="29">
        <v>179</v>
      </c>
      <c r="AS560" s="29">
        <v>188</v>
      </c>
      <c r="AT560" s="29">
        <v>0.44</v>
      </c>
      <c r="AU560" s="144">
        <v>9.3220000000000004E-3</v>
      </c>
      <c r="AV560" s="36" t="s">
        <v>28</v>
      </c>
      <c r="AW560" s="102" t="s">
        <v>33</v>
      </c>
      <c r="AX560" s="129" t="s">
        <v>33</v>
      </c>
      <c r="AY560" s="106">
        <v>50</v>
      </c>
      <c r="BD560" t="s">
        <v>108</v>
      </c>
      <c r="BE560" t="s">
        <v>4368</v>
      </c>
      <c r="BF560" t="s">
        <v>4740</v>
      </c>
      <c r="BH560" t="str">
        <f t="shared" si="137"/>
        <v/>
      </c>
      <c r="BJ560" t="str">
        <f t="shared" si="138"/>
        <v>OK</v>
      </c>
      <c r="BK560" s="130" t="s">
        <v>5302</v>
      </c>
      <c r="BL560" s="130" t="e">
        <v>#VALUE!</v>
      </c>
      <c r="BM560" s="131" t="s">
        <v>33</v>
      </c>
      <c r="BN560" s="131" t="e">
        <v>#VALUE!</v>
      </c>
      <c r="BO560" t="e">
        <v>#N/A</v>
      </c>
      <c r="BP560">
        <v>0</v>
      </c>
    </row>
    <row r="561" spans="1:68" ht="25.2" x14ac:dyDescent="0.3">
      <c r="A561" s="1"/>
      <c r="B561" s="47">
        <v>472</v>
      </c>
      <c r="C561" s="45">
        <v>1025834</v>
      </c>
      <c r="D561" s="40" t="s">
        <v>33</v>
      </c>
      <c r="E561" s="40"/>
      <c r="F561" s="31" t="s">
        <v>441</v>
      </c>
      <c r="G561" s="29" t="s">
        <v>58</v>
      </c>
      <c r="H561" s="70" t="s">
        <v>69</v>
      </c>
      <c r="I561" s="148" t="s">
        <v>32</v>
      </c>
      <c r="J561" s="147" t="s">
        <v>4039</v>
      </c>
      <c r="K561" s="148" t="e">
        <v>#N/A</v>
      </c>
      <c r="L561" s="148" t="s">
        <v>32</v>
      </c>
      <c r="M561" s="147" t="s">
        <v>33</v>
      </c>
      <c r="N561" s="29" t="str">
        <f t="shared" si="132"/>
        <v/>
      </c>
      <c r="O561" s="29" t="str">
        <f t="shared" si="133"/>
        <v/>
      </c>
      <c r="P561" s="29" t="str">
        <f t="shared" si="134"/>
        <v/>
      </c>
      <c r="Q561" s="29" t="str">
        <f t="shared" si="125"/>
        <v/>
      </c>
      <c r="R561" s="29" t="str">
        <f t="shared" si="126"/>
        <v/>
      </c>
      <c r="S561" s="29" t="str">
        <f t="shared" si="127"/>
        <v/>
      </c>
      <c r="T561" s="29" t="str">
        <f t="shared" si="128"/>
        <v/>
      </c>
      <c r="U561" s="40" t="s">
        <v>33</v>
      </c>
      <c r="V561" s="40"/>
      <c r="W561" s="38" t="s">
        <v>157</v>
      </c>
      <c r="X561" s="29" t="s">
        <v>158</v>
      </c>
      <c r="Y561" s="146">
        <v>3300</v>
      </c>
      <c r="Z561" s="33">
        <v>3630</v>
      </c>
      <c r="AA561" s="34">
        <f t="shared" si="130"/>
        <v>0.1</v>
      </c>
      <c r="AB561" s="33">
        <f t="shared" si="135"/>
        <v>3630</v>
      </c>
      <c r="AC561" s="34">
        <f t="shared" si="131"/>
        <v>0.1</v>
      </c>
      <c r="AD561" s="145">
        <f t="shared" si="136"/>
        <v>3025</v>
      </c>
      <c r="AE561" s="105">
        <v>2750</v>
      </c>
      <c r="AF561" s="34" t="e">
        <v>#N/A</v>
      </c>
      <c r="AG561" s="34" t="e">
        <v>#N/A</v>
      </c>
      <c r="AH561" s="34" t="e">
        <v>#N/A</v>
      </c>
      <c r="AI561" s="29">
        <v>0.129</v>
      </c>
      <c r="AJ561" s="29">
        <v>1.36E-4</v>
      </c>
      <c r="AK561" s="29">
        <v>0</v>
      </c>
      <c r="AL561" s="29">
        <v>0</v>
      </c>
      <c r="AM561" s="29" t="s">
        <v>27</v>
      </c>
      <c r="AN561" s="44" t="s">
        <v>27</v>
      </c>
      <c r="AO561" s="29" t="s">
        <v>27</v>
      </c>
      <c r="AP561" s="29">
        <v>5</v>
      </c>
      <c r="AQ561" s="29">
        <v>350</v>
      </c>
      <c r="AR561" s="29">
        <v>200</v>
      </c>
      <c r="AS561" s="29" t="s">
        <v>33</v>
      </c>
      <c r="AT561" s="29">
        <v>0.64500000000000002</v>
      </c>
      <c r="AU561" s="144"/>
      <c r="AV561" s="36" t="s">
        <v>28</v>
      </c>
      <c r="AW561" s="102" t="s">
        <v>33</v>
      </c>
      <c r="AX561" s="129" t="s">
        <v>33</v>
      </c>
      <c r="AY561" s="106">
        <v>35</v>
      </c>
      <c r="BD561" t="s">
        <v>29</v>
      </c>
      <c r="BE561" t="e">
        <v>#N/A</v>
      </c>
      <c r="BF561" t="e">
        <v>#N/A</v>
      </c>
      <c r="BH561" t="str">
        <f t="shared" si="137"/>
        <v/>
      </c>
      <c r="BJ561" t="str">
        <f t="shared" si="138"/>
        <v>OK</v>
      </c>
      <c r="BK561" s="130" t="s">
        <v>5302</v>
      </c>
      <c r="BL561" s="130" t="e">
        <v>#VALUE!</v>
      </c>
      <c r="BM561" s="131" t="s">
        <v>33</v>
      </c>
      <c r="BN561" s="131" t="e">
        <v>#VALUE!</v>
      </c>
      <c r="BO561" t="e">
        <v>#N/A</v>
      </c>
      <c r="BP561">
        <v>0</v>
      </c>
    </row>
    <row r="562" spans="1:68" ht="25.2" x14ac:dyDescent="0.3">
      <c r="A562" s="9"/>
      <c r="B562" s="47">
        <v>473</v>
      </c>
      <c r="C562" s="45">
        <v>1005393</v>
      </c>
      <c r="D562" s="41"/>
      <c r="E562" s="41"/>
      <c r="F562" s="31" t="s">
        <v>442</v>
      </c>
      <c r="G562" s="37" t="s">
        <v>31</v>
      </c>
      <c r="H562" s="70" t="s">
        <v>4779</v>
      </c>
      <c r="I562" s="148" t="s">
        <v>33</v>
      </c>
      <c r="J562" s="147" t="s">
        <v>33</v>
      </c>
      <c r="K562" s="148">
        <v>0</v>
      </c>
      <c r="L562" s="148" t="s">
        <v>32</v>
      </c>
      <c r="M562" s="147" t="s">
        <v>33</v>
      </c>
      <c r="N562" s="29" t="str">
        <f t="shared" si="132"/>
        <v/>
      </c>
      <c r="O562" s="29" t="str">
        <f t="shared" si="133"/>
        <v/>
      </c>
      <c r="P562" s="29" t="str">
        <f t="shared" si="134"/>
        <v/>
      </c>
      <c r="Q562" s="29" t="str">
        <f t="shared" si="125"/>
        <v/>
      </c>
      <c r="R562" s="29" t="str">
        <f t="shared" si="126"/>
        <v/>
      </c>
      <c r="S562" s="29" t="str">
        <f t="shared" si="127"/>
        <v/>
      </c>
      <c r="T562" s="29" t="str">
        <f t="shared" si="128"/>
        <v/>
      </c>
      <c r="U562" s="42" t="s">
        <v>33</v>
      </c>
      <c r="V562" s="42"/>
      <c r="W562" s="32" t="s">
        <v>157</v>
      </c>
      <c r="X562" s="29" t="s">
        <v>158</v>
      </c>
      <c r="Y562" s="146">
        <v>10.74</v>
      </c>
      <c r="Z562" s="33">
        <v>13.74</v>
      </c>
      <c r="AA562" s="34">
        <f t="shared" si="130"/>
        <v>0.27900000000000003</v>
      </c>
      <c r="AB562" s="33">
        <f t="shared" si="135"/>
        <v>13.74</v>
      </c>
      <c r="AC562" s="34">
        <f t="shared" si="131"/>
        <v>0.27932960893854752</v>
      </c>
      <c r="AD562" s="145">
        <f t="shared" si="136"/>
        <v>11.45</v>
      </c>
      <c r="AE562" s="105">
        <v>8.9499999999999993</v>
      </c>
      <c r="AF562" s="34" t="s">
        <v>36</v>
      </c>
      <c r="AG562" s="34" t="s">
        <v>36</v>
      </c>
      <c r="AH562" s="34" t="s">
        <v>36</v>
      </c>
      <c r="AI562" s="29">
        <v>1E-3</v>
      </c>
      <c r="AJ562" s="29">
        <v>2.3E-5</v>
      </c>
      <c r="AK562" s="29">
        <v>4840</v>
      </c>
      <c r="AL562" s="29">
        <v>0</v>
      </c>
      <c r="AM562" s="29" t="s">
        <v>28</v>
      </c>
      <c r="AN562" s="29" t="s">
        <v>28</v>
      </c>
      <c r="AO562" s="29" t="s">
        <v>28</v>
      </c>
      <c r="AP562" s="29">
        <v>1</v>
      </c>
      <c r="AQ562" s="29" t="s">
        <v>33</v>
      </c>
      <c r="AR562" s="29" t="s">
        <v>33</v>
      </c>
      <c r="AS562" s="29" t="s">
        <v>33</v>
      </c>
      <c r="AT562" s="29">
        <v>0</v>
      </c>
      <c r="AU562" s="172" t="e">
        <v>#VALUE!</v>
      </c>
      <c r="AV562" s="36" t="s">
        <v>28</v>
      </c>
      <c r="AW562" s="102" t="s">
        <v>33</v>
      </c>
      <c r="AX562" s="129" t="s">
        <v>33</v>
      </c>
      <c r="AY562" s="106">
        <v>2730</v>
      </c>
      <c r="BD562" t="s">
        <v>4395</v>
      </c>
      <c r="BE562" t="s">
        <v>4337</v>
      </c>
      <c r="BF562" t="s">
        <v>4739</v>
      </c>
      <c r="BH562" t="str">
        <f t="shared" si="137"/>
        <v>AV</v>
      </c>
      <c r="BJ562" t="str">
        <f t="shared" si="138"/>
        <v>OK</v>
      </c>
      <c r="BK562" s="130">
        <v>13.74</v>
      </c>
      <c r="BL562" s="130" t="s">
        <v>37</v>
      </c>
      <c r="BM562" s="131" t="s">
        <v>33</v>
      </c>
      <c r="BN562" s="131" t="e">
        <v>#VALUE!</v>
      </c>
      <c r="BO562" t="e">
        <v>#N/A</v>
      </c>
      <c r="BP562">
        <v>0</v>
      </c>
    </row>
    <row r="563" spans="1:68" ht="25.2" x14ac:dyDescent="0.3">
      <c r="A563" s="1"/>
      <c r="B563" s="47">
        <v>474</v>
      </c>
      <c r="C563" s="45">
        <v>1059517</v>
      </c>
      <c r="D563" s="29"/>
      <c r="E563" s="29"/>
      <c r="F563" s="39" t="s">
        <v>443</v>
      </c>
      <c r="G563" s="29" t="s">
        <v>61</v>
      </c>
      <c r="H563" s="70" t="s">
        <v>69</v>
      </c>
      <c r="I563" s="148" t="s">
        <v>33</v>
      </c>
      <c r="J563" s="147" t="s">
        <v>33</v>
      </c>
      <c r="K563" s="148" t="e">
        <v>#N/A</v>
      </c>
      <c r="L563" s="148" t="s">
        <v>32</v>
      </c>
      <c r="M563" s="147" t="s">
        <v>444</v>
      </c>
      <c r="N563" s="29" t="str">
        <f t="shared" si="132"/>
        <v/>
      </c>
      <c r="O563" s="29" t="str">
        <f t="shared" si="133"/>
        <v/>
      </c>
      <c r="P563" s="29" t="str">
        <f t="shared" si="134"/>
        <v/>
      </c>
      <c r="Q563" s="29" t="str">
        <f t="shared" si="125"/>
        <v/>
      </c>
      <c r="R563" s="29" t="str">
        <f t="shared" si="126"/>
        <v/>
      </c>
      <c r="S563" s="29" t="str">
        <f t="shared" si="127"/>
        <v/>
      </c>
      <c r="T563" s="29" t="str">
        <f t="shared" si="128"/>
        <v/>
      </c>
      <c r="U563" s="29"/>
      <c r="V563" s="29"/>
      <c r="W563" s="38" t="s">
        <v>157</v>
      </c>
      <c r="X563" s="29" t="s">
        <v>158</v>
      </c>
      <c r="Y563" s="146">
        <v>84111</v>
      </c>
      <c r="Z563" s="33">
        <v>92522</v>
      </c>
      <c r="AA563" s="34">
        <f t="shared" si="130"/>
        <v>0.1</v>
      </c>
      <c r="AB563" s="33">
        <f t="shared" si="135"/>
        <v>92522</v>
      </c>
      <c r="AC563" s="34">
        <f t="shared" si="131"/>
        <v>9.9998815850483314E-2</v>
      </c>
      <c r="AD563" s="145">
        <f t="shared" si="136"/>
        <v>77101.667000000001</v>
      </c>
      <c r="AE563" s="105">
        <v>70092.5</v>
      </c>
      <c r="AF563" s="34" t="e">
        <v>#N/A</v>
      </c>
      <c r="AG563" s="34" t="e">
        <v>#N/A</v>
      </c>
      <c r="AH563" s="34" t="e">
        <v>#N/A</v>
      </c>
      <c r="AI563" s="29">
        <v>5.86</v>
      </c>
      <c r="AJ563" s="29">
        <v>1.3388000000000001E-2</v>
      </c>
      <c r="AK563" s="29">
        <v>0</v>
      </c>
      <c r="AL563" s="29">
        <v>0</v>
      </c>
      <c r="AM563" s="29" t="s">
        <v>27</v>
      </c>
      <c r="AN563" s="44" t="s">
        <v>27</v>
      </c>
      <c r="AO563" s="29" t="s">
        <v>27</v>
      </c>
      <c r="AP563" s="29">
        <v>1</v>
      </c>
      <c r="AQ563" s="29"/>
      <c r="AR563" s="29"/>
      <c r="AS563" s="29"/>
      <c r="AT563" s="29"/>
      <c r="AU563" s="144"/>
      <c r="AV563" s="36" t="s">
        <v>28</v>
      </c>
      <c r="AW563" s="102" t="s">
        <v>33</v>
      </c>
      <c r="AX563" s="129" t="s">
        <v>33</v>
      </c>
      <c r="AY563" s="106" t="e">
        <v>#N/A</v>
      </c>
      <c r="BD563" t="s">
        <v>390</v>
      </c>
      <c r="BE563" t="e">
        <v>#N/A</v>
      </c>
      <c r="BF563" t="e">
        <v>#N/A</v>
      </c>
      <c r="BH563" t="str">
        <f t="shared" si="137"/>
        <v/>
      </c>
      <c r="BJ563" t="str">
        <f t="shared" si="138"/>
        <v>OK</v>
      </c>
      <c r="BK563" s="130" t="s">
        <v>5302</v>
      </c>
      <c r="BL563" s="130" t="e">
        <v>#VALUE!</v>
      </c>
      <c r="BM563" s="131" t="s">
        <v>33</v>
      </c>
      <c r="BN563" s="131" t="e">
        <v>#VALUE!</v>
      </c>
      <c r="BO563" t="e">
        <v>#N/A</v>
      </c>
      <c r="BP563">
        <v>0</v>
      </c>
    </row>
    <row r="564" spans="1:68" ht="25.2" x14ac:dyDescent="0.3">
      <c r="A564" s="1"/>
      <c r="B564" s="47">
        <v>475</v>
      </c>
      <c r="C564" s="45">
        <v>1023040</v>
      </c>
      <c r="D564" s="29"/>
      <c r="E564" s="29"/>
      <c r="F564" s="31" t="s">
        <v>445</v>
      </c>
      <c r="G564" s="29" t="s">
        <v>31</v>
      </c>
      <c r="H564" s="148"/>
      <c r="I564" s="148" t="s">
        <v>32</v>
      </c>
      <c r="J564" s="147" t="s">
        <v>33</v>
      </c>
      <c r="K564" s="148">
        <v>0</v>
      </c>
      <c r="L564" s="148" t="s">
        <v>32</v>
      </c>
      <c r="M564" s="147">
        <v>42410</v>
      </c>
      <c r="N564" s="29" t="str">
        <f t="shared" si="132"/>
        <v/>
      </c>
      <c r="O564" s="29" t="str">
        <f t="shared" si="133"/>
        <v/>
      </c>
      <c r="P564" s="29" t="str">
        <f t="shared" si="134"/>
        <v/>
      </c>
      <c r="Q564" s="29" t="str">
        <f t="shared" si="125"/>
        <v/>
      </c>
      <c r="R564" s="29" t="str">
        <f t="shared" si="126"/>
        <v/>
      </c>
      <c r="S564" s="29" t="str">
        <f t="shared" si="127"/>
        <v/>
      </c>
      <c r="T564" s="29" t="str">
        <f t="shared" si="128"/>
        <v/>
      </c>
      <c r="U564" s="29"/>
      <c r="V564" s="29"/>
      <c r="W564" s="38" t="s">
        <v>157</v>
      </c>
      <c r="X564" s="29" t="s">
        <v>158</v>
      </c>
      <c r="Y564" s="146">
        <v>488.56</v>
      </c>
      <c r="Z564" s="33">
        <v>625</v>
      </c>
      <c r="AA564" s="34">
        <f t="shared" si="130"/>
        <v>0.27900000000000003</v>
      </c>
      <c r="AB564" s="33">
        <f t="shared" si="135"/>
        <v>625</v>
      </c>
      <c r="AC564" s="34">
        <f t="shared" si="131"/>
        <v>0.27926991916646404</v>
      </c>
      <c r="AD564" s="145">
        <f t="shared" si="136"/>
        <v>520.83299999999997</v>
      </c>
      <c r="AE564" s="105">
        <v>407.13299999999998</v>
      </c>
      <c r="AF564" s="34" t="s">
        <v>36</v>
      </c>
      <c r="AG564" s="34" t="s">
        <v>36</v>
      </c>
      <c r="AH564" s="34" t="s">
        <v>36</v>
      </c>
      <c r="AI564" s="29">
        <v>2.7E-2</v>
      </c>
      <c r="AJ564" s="29">
        <v>2.6999999999999999E-5</v>
      </c>
      <c r="AK564" s="29">
        <v>0</v>
      </c>
      <c r="AL564" s="29">
        <v>0</v>
      </c>
      <c r="AM564" s="29" t="s">
        <v>28</v>
      </c>
      <c r="AN564" s="44" t="s">
        <v>27</v>
      </c>
      <c r="AO564" s="29" t="s">
        <v>28</v>
      </c>
      <c r="AP564" s="29">
        <v>100</v>
      </c>
      <c r="AQ564" s="29">
        <v>185</v>
      </c>
      <c r="AR564" s="29">
        <v>92</v>
      </c>
      <c r="AS564" s="29">
        <v>185</v>
      </c>
      <c r="AT564" s="29">
        <v>2.7</v>
      </c>
      <c r="AU564" s="144">
        <v>3.1489999999999999E-3</v>
      </c>
      <c r="AV564" s="36" t="s">
        <v>28</v>
      </c>
      <c r="AW564" s="102" t="s">
        <v>33</v>
      </c>
      <c r="AX564" s="129" t="s">
        <v>33</v>
      </c>
      <c r="AY564" s="106">
        <v>1500</v>
      </c>
      <c r="BD564" t="s">
        <v>108</v>
      </c>
      <c r="BE564" t="s">
        <v>4368</v>
      </c>
      <c r="BF564" t="s">
        <v>4740</v>
      </c>
      <c r="BH564" t="str">
        <f t="shared" si="137"/>
        <v/>
      </c>
      <c r="BJ564" t="str">
        <f t="shared" si="138"/>
        <v>OK</v>
      </c>
      <c r="BK564" s="130" t="s">
        <v>5302</v>
      </c>
      <c r="BL564" s="130" t="e">
        <v>#VALUE!</v>
      </c>
      <c r="BM564" s="131" t="s">
        <v>33</v>
      </c>
      <c r="BN564" s="131" t="e">
        <v>#VALUE!</v>
      </c>
      <c r="BO564" t="e">
        <v>#N/A</v>
      </c>
      <c r="BP564">
        <v>100</v>
      </c>
    </row>
    <row r="565" spans="1:68" ht="25.2" x14ac:dyDescent="0.3">
      <c r="A565" s="1"/>
      <c r="B565" s="47">
        <v>476</v>
      </c>
      <c r="C565" s="45">
        <v>1023041</v>
      </c>
      <c r="D565" s="29"/>
      <c r="E565" s="29"/>
      <c r="F565" s="31" t="s">
        <v>446</v>
      </c>
      <c r="G565" s="29" t="s">
        <v>31</v>
      </c>
      <c r="H565" s="148"/>
      <c r="I565" s="148" t="s">
        <v>32</v>
      </c>
      <c r="J565" s="147" t="s">
        <v>33</v>
      </c>
      <c r="K565" s="148">
        <v>0</v>
      </c>
      <c r="L565" s="148" t="s">
        <v>32</v>
      </c>
      <c r="M565" s="147">
        <v>42410</v>
      </c>
      <c r="N565" s="29" t="str">
        <f t="shared" si="132"/>
        <v/>
      </c>
      <c r="O565" s="29" t="str">
        <f t="shared" si="133"/>
        <v/>
      </c>
      <c r="P565" s="29" t="str">
        <f t="shared" si="134"/>
        <v/>
      </c>
      <c r="Q565" s="29" t="str">
        <f t="shared" si="125"/>
        <v/>
      </c>
      <c r="R565" s="29" t="str">
        <f t="shared" si="126"/>
        <v/>
      </c>
      <c r="S565" s="29" t="str">
        <f t="shared" si="127"/>
        <v/>
      </c>
      <c r="T565" s="29" t="str">
        <f t="shared" si="128"/>
        <v/>
      </c>
      <c r="U565" s="29"/>
      <c r="V565" s="29"/>
      <c r="W565" s="38" t="s">
        <v>157</v>
      </c>
      <c r="X565" s="29" t="s">
        <v>158</v>
      </c>
      <c r="Y565" s="146">
        <v>940</v>
      </c>
      <c r="Z565" s="33">
        <v>1203</v>
      </c>
      <c r="AA565" s="34">
        <f t="shared" si="130"/>
        <v>0.28000000000000003</v>
      </c>
      <c r="AB565" s="33">
        <f t="shared" si="135"/>
        <v>1203</v>
      </c>
      <c r="AC565" s="34">
        <f t="shared" si="131"/>
        <v>0.27978777863309734</v>
      </c>
      <c r="AD565" s="145">
        <f t="shared" si="136"/>
        <v>1002.5</v>
      </c>
      <c r="AE565" s="105">
        <v>783.33299999999997</v>
      </c>
      <c r="AF565" s="34" t="s">
        <v>36</v>
      </c>
      <c r="AG565" s="34" t="s">
        <v>36</v>
      </c>
      <c r="AH565" s="34" t="s">
        <v>36</v>
      </c>
      <c r="AI565" s="29">
        <v>4.1000000000000002E-2</v>
      </c>
      <c r="AJ565" s="29">
        <v>3.4E-5</v>
      </c>
      <c r="AK565" s="29">
        <v>0</v>
      </c>
      <c r="AL565" s="29">
        <v>0</v>
      </c>
      <c r="AM565" s="29" t="s">
        <v>28</v>
      </c>
      <c r="AN565" s="44" t="s">
        <v>27</v>
      </c>
      <c r="AO565" s="29" t="s">
        <v>28</v>
      </c>
      <c r="AP565" s="29">
        <v>100</v>
      </c>
      <c r="AQ565" s="29">
        <v>277</v>
      </c>
      <c r="AR565" s="29">
        <v>179</v>
      </c>
      <c r="AS565" s="29">
        <v>95</v>
      </c>
      <c r="AT565" s="29">
        <v>4.0999999999999996</v>
      </c>
      <c r="AU565" s="144">
        <v>4.7099999999999998E-3</v>
      </c>
      <c r="AV565" s="36" t="s">
        <v>28</v>
      </c>
      <c r="AW565" s="102" t="s">
        <v>33</v>
      </c>
      <c r="AX565" s="129" t="s">
        <v>33</v>
      </c>
      <c r="AY565" s="106">
        <v>300</v>
      </c>
      <c r="BD565" t="s">
        <v>108</v>
      </c>
      <c r="BE565" t="s">
        <v>4368</v>
      </c>
      <c r="BF565" t="s">
        <v>4740</v>
      </c>
      <c r="BH565" t="str">
        <f t="shared" si="137"/>
        <v/>
      </c>
      <c r="BJ565" t="str">
        <f t="shared" si="138"/>
        <v>OK</v>
      </c>
      <c r="BK565" s="130" t="s">
        <v>5302</v>
      </c>
      <c r="BL565" s="130" t="e">
        <v>#VALUE!</v>
      </c>
      <c r="BM565" s="131" t="s">
        <v>33</v>
      </c>
      <c r="BN565" s="131" t="e">
        <v>#VALUE!</v>
      </c>
      <c r="BO565" t="e">
        <v>#N/A</v>
      </c>
      <c r="BP565">
        <v>0</v>
      </c>
    </row>
    <row r="566" spans="1:68" ht="25.2" x14ac:dyDescent="0.3">
      <c r="A566" s="1"/>
      <c r="B566" s="47">
        <v>477</v>
      </c>
      <c r="C566" s="45">
        <v>1008734</v>
      </c>
      <c r="D566" s="29"/>
      <c r="E566" s="29"/>
      <c r="F566" s="31" t="s">
        <v>447</v>
      </c>
      <c r="G566" s="29" t="s">
        <v>31</v>
      </c>
      <c r="H566" s="148"/>
      <c r="I566" s="148" t="s">
        <v>32</v>
      </c>
      <c r="J566" s="147" t="s">
        <v>33</v>
      </c>
      <c r="K566" s="148">
        <v>0</v>
      </c>
      <c r="L566" s="148" t="s">
        <v>32</v>
      </c>
      <c r="M566" s="147">
        <v>42410</v>
      </c>
      <c r="N566" s="29" t="str">
        <f t="shared" si="132"/>
        <v/>
      </c>
      <c r="O566" s="29" t="str">
        <f t="shared" si="133"/>
        <v/>
      </c>
      <c r="P566" s="29" t="str">
        <f t="shared" si="134"/>
        <v/>
      </c>
      <c r="Q566" s="29" t="str">
        <f t="shared" si="125"/>
        <v/>
      </c>
      <c r="R566" s="29" t="str">
        <f t="shared" si="126"/>
        <v/>
      </c>
      <c r="S566" s="29" t="str">
        <f t="shared" si="127"/>
        <v/>
      </c>
      <c r="T566" s="29" t="str">
        <f t="shared" si="128"/>
        <v/>
      </c>
      <c r="U566" s="29"/>
      <c r="V566" s="29"/>
      <c r="W566" s="38" t="s">
        <v>157</v>
      </c>
      <c r="X566" s="29" t="s">
        <v>158</v>
      </c>
      <c r="Y566" s="146">
        <v>784</v>
      </c>
      <c r="Z566" s="33">
        <v>1003</v>
      </c>
      <c r="AA566" s="34">
        <f t="shared" si="130"/>
        <v>0.27900000000000003</v>
      </c>
      <c r="AB566" s="33">
        <f t="shared" si="135"/>
        <v>1003</v>
      </c>
      <c r="AC566" s="34">
        <f t="shared" si="131"/>
        <v>0.27933687721269246</v>
      </c>
      <c r="AD566" s="145">
        <f t="shared" si="136"/>
        <v>835.83299999999997</v>
      </c>
      <c r="AE566" s="105">
        <v>653.33299999999997</v>
      </c>
      <c r="AF566" s="34" t="s">
        <v>36</v>
      </c>
      <c r="AG566" s="34" t="s">
        <v>36</v>
      </c>
      <c r="AH566" s="34" t="s">
        <v>36</v>
      </c>
      <c r="AI566" s="29">
        <v>2.7E-2</v>
      </c>
      <c r="AJ566" s="29">
        <v>3.6000000000000001E-5</v>
      </c>
      <c r="AK566" s="29">
        <v>0</v>
      </c>
      <c r="AL566" s="29">
        <v>0</v>
      </c>
      <c r="AM566" s="29" t="s">
        <v>28</v>
      </c>
      <c r="AN566" s="44" t="s">
        <v>27</v>
      </c>
      <c r="AO566" s="29" t="s">
        <v>28</v>
      </c>
      <c r="AP566" s="29">
        <v>100</v>
      </c>
      <c r="AQ566" s="29">
        <v>185</v>
      </c>
      <c r="AR566" s="29">
        <v>92</v>
      </c>
      <c r="AS566" s="29">
        <v>185</v>
      </c>
      <c r="AT566" s="29">
        <v>2.7</v>
      </c>
      <c r="AU566" s="144">
        <v>3.1489999999999999E-3</v>
      </c>
      <c r="AV566" s="36" t="s">
        <v>28</v>
      </c>
      <c r="AW566" s="102" t="s">
        <v>33</v>
      </c>
      <c r="AX566" s="129" t="s">
        <v>33</v>
      </c>
      <c r="AY566" s="106">
        <v>1102</v>
      </c>
      <c r="BD566" t="s">
        <v>108</v>
      </c>
      <c r="BE566" t="s">
        <v>4368</v>
      </c>
      <c r="BF566" t="s">
        <v>4740</v>
      </c>
      <c r="BH566" t="str">
        <f t="shared" si="137"/>
        <v/>
      </c>
      <c r="BJ566" t="str">
        <f t="shared" si="138"/>
        <v>OK</v>
      </c>
      <c r="BK566" s="130" t="s">
        <v>5302</v>
      </c>
      <c r="BL566" s="130" t="e">
        <v>#VALUE!</v>
      </c>
      <c r="BM566" s="131" t="s">
        <v>33</v>
      </c>
      <c r="BN566" s="131" t="e">
        <v>#VALUE!</v>
      </c>
      <c r="BO566" t="e">
        <v>#N/A</v>
      </c>
      <c r="BP566">
        <v>0</v>
      </c>
    </row>
    <row r="567" spans="1:68" ht="25.2" x14ac:dyDescent="0.3">
      <c r="A567" s="1"/>
      <c r="B567" s="47">
        <v>478</v>
      </c>
      <c r="C567" s="45">
        <v>1008736</v>
      </c>
      <c r="D567" s="29"/>
      <c r="E567" s="29"/>
      <c r="F567" s="52" t="s">
        <v>448</v>
      </c>
      <c r="G567" s="29" t="s">
        <v>92</v>
      </c>
      <c r="H567" s="70" t="s">
        <v>4779</v>
      </c>
      <c r="I567" s="148" t="s">
        <v>32</v>
      </c>
      <c r="J567" s="147" t="s">
        <v>33</v>
      </c>
      <c r="K567" s="148">
        <v>0</v>
      </c>
      <c r="L567" s="148" t="s">
        <v>32</v>
      </c>
      <c r="M567" s="147" t="s">
        <v>33</v>
      </c>
      <c r="N567" s="29" t="str">
        <f t="shared" si="132"/>
        <v/>
      </c>
      <c r="O567" s="29" t="str">
        <f t="shared" si="133"/>
        <v/>
      </c>
      <c r="P567" s="29" t="str">
        <f t="shared" si="134"/>
        <v/>
      </c>
      <c r="Q567" s="29" t="str">
        <f t="shared" si="125"/>
        <v/>
      </c>
      <c r="R567" s="29" t="str">
        <f t="shared" si="126"/>
        <v/>
      </c>
      <c r="S567" s="29" t="str">
        <f t="shared" si="127"/>
        <v/>
      </c>
      <c r="T567" s="29" t="str">
        <f t="shared" si="128"/>
        <v/>
      </c>
      <c r="U567" s="29"/>
      <c r="V567" s="29"/>
      <c r="W567" s="30" t="s">
        <v>157</v>
      </c>
      <c r="X567" s="29" t="s">
        <v>158</v>
      </c>
      <c r="Y567" s="146">
        <v>1145</v>
      </c>
      <c r="Z567" s="33">
        <v>1466</v>
      </c>
      <c r="AA567" s="34">
        <f t="shared" si="130"/>
        <v>0.28000000000000003</v>
      </c>
      <c r="AB567" s="33">
        <f t="shared" si="135"/>
        <v>1466</v>
      </c>
      <c r="AC567" s="34">
        <f t="shared" si="131"/>
        <v>0.28034924703956421</v>
      </c>
      <c r="AD567" s="145">
        <f t="shared" si="136"/>
        <v>1221.6669999999999</v>
      </c>
      <c r="AE567" s="105">
        <v>954.16700000000003</v>
      </c>
      <c r="AF567" s="34" t="s">
        <v>36</v>
      </c>
      <c r="AG567" s="34" t="s">
        <v>36</v>
      </c>
      <c r="AH567" s="34" t="s">
        <v>36</v>
      </c>
      <c r="AI567" s="29">
        <v>5.0999999999999997E-2</v>
      </c>
      <c r="AJ567" s="29">
        <v>4.0000000000000003E-5</v>
      </c>
      <c r="AK567" s="29">
        <v>100</v>
      </c>
      <c r="AL567" s="29">
        <v>0</v>
      </c>
      <c r="AM567" s="29" t="s">
        <v>28</v>
      </c>
      <c r="AN567" s="158" t="s">
        <v>28</v>
      </c>
      <c r="AO567" s="29" t="s">
        <v>28</v>
      </c>
      <c r="AP567" s="29">
        <v>100</v>
      </c>
      <c r="AQ567" s="29">
        <v>277</v>
      </c>
      <c r="AR567" s="29">
        <v>179</v>
      </c>
      <c r="AS567" s="29">
        <v>95</v>
      </c>
      <c r="AT567" s="29">
        <v>5.0999999999999996</v>
      </c>
      <c r="AU567" s="144">
        <v>4.7099999999999998E-3</v>
      </c>
      <c r="AV567" s="36" t="s">
        <v>28</v>
      </c>
      <c r="AW567" s="102">
        <v>43398</v>
      </c>
      <c r="AX567" s="129" t="s">
        <v>33</v>
      </c>
      <c r="AY567" s="106">
        <v>300</v>
      </c>
      <c r="BD567" t="s">
        <v>108</v>
      </c>
      <c r="BE567" t="s">
        <v>4368</v>
      </c>
      <c r="BF567" t="s">
        <v>4740</v>
      </c>
      <c r="BH567" t="str">
        <f t="shared" si="137"/>
        <v>AV</v>
      </c>
      <c r="BJ567" t="str">
        <f t="shared" si="138"/>
        <v>OK</v>
      </c>
      <c r="BK567" s="130">
        <v>1466</v>
      </c>
      <c r="BL567" s="130" t="s">
        <v>37</v>
      </c>
      <c r="BM567" s="131" t="s">
        <v>33</v>
      </c>
      <c r="BN567" s="131" t="e">
        <v>#VALUE!</v>
      </c>
      <c r="BO567">
        <v>1466</v>
      </c>
      <c r="BP567">
        <v>0</v>
      </c>
    </row>
    <row r="568" spans="1:68" ht="25.2" x14ac:dyDescent="0.3">
      <c r="A568" s="1"/>
      <c r="B568" s="47">
        <v>479</v>
      </c>
      <c r="C568" s="45">
        <v>1062845</v>
      </c>
      <c r="D568" s="29"/>
      <c r="E568" s="29"/>
      <c r="F568" s="39" t="s">
        <v>449</v>
      </c>
      <c r="G568" s="29" t="s">
        <v>47</v>
      </c>
      <c r="H568" s="70" t="s">
        <v>4779</v>
      </c>
      <c r="I568" s="148" t="s">
        <v>32</v>
      </c>
      <c r="J568" s="147" t="s">
        <v>33</v>
      </c>
      <c r="K568" s="148">
        <v>0</v>
      </c>
      <c r="L568" s="148" t="s">
        <v>32</v>
      </c>
      <c r="M568" s="147" t="s">
        <v>33</v>
      </c>
      <c r="N568" s="29" t="str">
        <f t="shared" si="132"/>
        <v/>
      </c>
      <c r="O568" s="29" t="str">
        <f t="shared" si="133"/>
        <v/>
      </c>
      <c r="P568" s="29" t="str">
        <f t="shared" si="134"/>
        <v/>
      </c>
      <c r="Q568" s="29" t="str">
        <f t="shared" si="125"/>
        <v/>
      </c>
      <c r="R568" s="29" t="str">
        <f t="shared" si="126"/>
        <v/>
      </c>
      <c r="S568" s="29" t="str">
        <f t="shared" si="127"/>
        <v/>
      </c>
      <c r="T568" s="29" t="str">
        <f t="shared" si="128"/>
        <v/>
      </c>
      <c r="U568" s="29"/>
      <c r="V568" s="29"/>
      <c r="W568" s="38" t="s">
        <v>157</v>
      </c>
      <c r="X568" s="29" t="s">
        <v>158</v>
      </c>
      <c r="Y568" s="146">
        <v>1108</v>
      </c>
      <c r="Z568" s="33">
        <v>1418</v>
      </c>
      <c r="AA568" s="34">
        <f t="shared" si="130"/>
        <v>0.28000000000000003</v>
      </c>
      <c r="AB568" s="33">
        <f t="shared" si="135"/>
        <v>1418</v>
      </c>
      <c r="AC568" s="34">
        <f t="shared" si="131"/>
        <v>0.27978421652859797</v>
      </c>
      <c r="AD568" s="145">
        <f t="shared" si="136"/>
        <v>1181.6669999999999</v>
      </c>
      <c r="AE568" s="105">
        <v>923.33299999999997</v>
      </c>
      <c r="AF568" s="34" t="s">
        <v>36</v>
      </c>
      <c r="AG568" s="34" t="s">
        <v>36</v>
      </c>
      <c r="AH568" s="34" t="s">
        <v>36</v>
      </c>
      <c r="AI568" s="29">
        <v>0.03</v>
      </c>
      <c r="AJ568" s="29">
        <v>1.9000000000000001E-5</v>
      </c>
      <c r="AK568" s="29">
        <v>189</v>
      </c>
      <c r="AL568" s="29">
        <v>0</v>
      </c>
      <c r="AM568" s="29" t="s">
        <v>28</v>
      </c>
      <c r="AN568" s="158" t="s">
        <v>28</v>
      </c>
      <c r="AO568" s="29" t="s">
        <v>28</v>
      </c>
      <c r="AP568" s="29">
        <v>20</v>
      </c>
      <c r="AQ568" s="29">
        <v>87</v>
      </c>
      <c r="AR568" s="29">
        <v>67</v>
      </c>
      <c r="AS568" s="29">
        <v>89</v>
      </c>
      <c r="AT568" s="29">
        <v>0.3</v>
      </c>
      <c r="AU568" s="144">
        <v>5.1900000000000004E-4</v>
      </c>
      <c r="AV568" s="36" t="s">
        <v>28</v>
      </c>
      <c r="AW568" s="102" t="s">
        <v>33</v>
      </c>
      <c r="AX568" s="129" t="s">
        <v>33</v>
      </c>
      <c r="AY568" s="106">
        <v>4520</v>
      </c>
      <c r="BD568" t="s">
        <v>108</v>
      </c>
      <c r="BE568" t="s">
        <v>4368</v>
      </c>
      <c r="BF568" t="s">
        <v>4740</v>
      </c>
      <c r="BH568" t="str">
        <f t="shared" si="137"/>
        <v>AV</v>
      </c>
      <c r="BJ568" t="str">
        <f t="shared" si="138"/>
        <v>OK</v>
      </c>
      <c r="BK568" s="130">
        <v>1418</v>
      </c>
      <c r="BL568" s="130" t="s">
        <v>37</v>
      </c>
      <c r="BM568" s="131" t="s">
        <v>33</v>
      </c>
      <c r="BN568" s="131" t="e">
        <v>#VALUE!</v>
      </c>
      <c r="BO568">
        <v>1418</v>
      </c>
      <c r="BP568">
        <v>20</v>
      </c>
    </row>
    <row r="569" spans="1:68" ht="25.2" x14ac:dyDescent="0.3">
      <c r="A569" s="1"/>
      <c r="B569" s="47">
        <v>480</v>
      </c>
      <c r="C569" s="45">
        <v>1062846</v>
      </c>
      <c r="D569" s="29"/>
      <c r="E569" s="29"/>
      <c r="F569" s="31" t="s">
        <v>450</v>
      </c>
      <c r="G569" s="29" t="s">
        <v>31</v>
      </c>
      <c r="H569" s="148"/>
      <c r="I569" s="148" t="s">
        <v>32</v>
      </c>
      <c r="J569" s="147" t="s">
        <v>33</v>
      </c>
      <c r="K569" s="148">
        <v>0</v>
      </c>
      <c r="L569" s="148" t="s">
        <v>32</v>
      </c>
      <c r="M569" s="147" t="s">
        <v>33</v>
      </c>
      <c r="N569" s="29" t="str">
        <f t="shared" si="132"/>
        <v/>
      </c>
      <c r="O569" s="29" t="str">
        <f t="shared" si="133"/>
        <v/>
      </c>
      <c r="P569" s="29" t="str">
        <f t="shared" si="134"/>
        <v/>
      </c>
      <c r="Q569" s="29" t="str">
        <f t="shared" si="125"/>
        <v/>
      </c>
      <c r="R569" s="29" t="str">
        <f t="shared" si="126"/>
        <v/>
      </c>
      <c r="S569" s="29" t="str">
        <f t="shared" si="127"/>
        <v/>
      </c>
      <c r="T569" s="29" t="str">
        <f t="shared" si="128"/>
        <v/>
      </c>
      <c r="U569" s="29"/>
      <c r="V569" s="29"/>
      <c r="W569" s="38" t="s">
        <v>157</v>
      </c>
      <c r="X569" s="29" t="s">
        <v>158</v>
      </c>
      <c r="Y569" s="146">
        <v>1195</v>
      </c>
      <c r="Z569" s="33">
        <v>1530</v>
      </c>
      <c r="AA569" s="34">
        <f t="shared" si="130"/>
        <v>0.28000000000000003</v>
      </c>
      <c r="AB569" s="33">
        <f t="shared" si="135"/>
        <v>1530</v>
      </c>
      <c r="AC569" s="34">
        <f t="shared" si="131"/>
        <v>0.28033515659754199</v>
      </c>
      <c r="AD569" s="145">
        <f t="shared" si="136"/>
        <v>1275</v>
      </c>
      <c r="AE569" s="105">
        <v>995.83299999999997</v>
      </c>
      <c r="AF569" s="34" t="s">
        <v>36</v>
      </c>
      <c r="AG569" s="34" t="s">
        <v>36</v>
      </c>
      <c r="AH569" s="34" t="s">
        <v>36</v>
      </c>
      <c r="AI569" s="29">
        <v>0.05</v>
      </c>
      <c r="AJ569" s="29">
        <v>3.3000000000000003E-5</v>
      </c>
      <c r="AK569" s="29">
        <v>0</v>
      </c>
      <c r="AL569" s="29">
        <v>0</v>
      </c>
      <c r="AM569" s="29" t="s">
        <v>28</v>
      </c>
      <c r="AN569" s="44" t="s">
        <v>27</v>
      </c>
      <c r="AO569" s="29" t="s">
        <v>28</v>
      </c>
      <c r="AP569" s="29">
        <v>10</v>
      </c>
      <c r="AQ569" s="29">
        <v>176</v>
      </c>
      <c r="AR569" s="29">
        <v>67</v>
      </c>
      <c r="AS569" s="29">
        <v>89</v>
      </c>
      <c r="AT569" s="29">
        <v>0.5</v>
      </c>
      <c r="AU569" s="144">
        <v>1.049E-3</v>
      </c>
      <c r="AV569" s="36" t="s">
        <v>28</v>
      </c>
      <c r="AW569" s="102" t="s">
        <v>33</v>
      </c>
      <c r="AX569" s="129" t="s">
        <v>33</v>
      </c>
      <c r="AY569" s="106">
        <v>2990</v>
      </c>
      <c r="BD569" t="s">
        <v>108</v>
      </c>
      <c r="BE569" t="s">
        <v>4368</v>
      </c>
      <c r="BF569" t="s">
        <v>4740</v>
      </c>
      <c r="BH569" t="str">
        <f t="shared" si="137"/>
        <v/>
      </c>
      <c r="BJ569" t="str">
        <f t="shared" si="138"/>
        <v>OK</v>
      </c>
      <c r="BK569" s="130" t="s">
        <v>5302</v>
      </c>
      <c r="BL569" s="130" t="e">
        <v>#VALUE!</v>
      </c>
      <c r="BM569" s="131" t="s">
        <v>33</v>
      </c>
      <c r="BN569" s="131" t="e">
        <v>#VALUE!</v>
      </c>
      <c r="BO569" t="e">
        <v>#N/A</v>
      </c>
      <c r="BP569">
        <v>822</v>
      </c>
    </row>
    <row r="570" spans="1:68" ht="25.2" x14ac:dyDescent="0.3">
      <c r="A570" s="1"/>
      <c r="B570" s="47">
        <v>481</v>
      </c>
      <c r="C570" s="45">
        <v>1062861</v>
      </c>
      <c r="D570" s="29"/>
      <c r="E570" s="29"/>
      <c r="F570" s="31" t="s">
        <v>451</v>
      </c>
      <c r="G570" s="29" t="s">
        <v>31</v>
      </c>
      <c r="H570" s="148"/>
      <c r="I570" s="148" t="s">
        <v>32</v>
      </c>
      <c r="J570" s="147" t="s">
        <v>33</v>
      </c>
      <c r="K570" s="148">
        <v>0</v>
      </c>
      <c r="L570" s="148" t="s">
        <v>32</v>
      </c>
      <c r="M570" s="147" t="s">
        <v>33</v>
      </c>
      <c r="N570" s="29" t="str">
        <f t="shared" si="132"/>
        <v/>
      </c>
      <c r="O570" s="29" t="str">
        <f t="shared" si="133"/>
        <v/>
      </c>
      <c r="P570" s="29" t="str">
        <f t="shared" si="134"/>
        <v/>
      </c>
      <c r="Q570" s="29" t="str">
        <f t="shared" si="125"/>
        <v/>
      </c>
      <c r="R570" s="29" t="str">
        <f t="shared" si="126"/>
        <v/>
      </c>
      <c r="S570" s="29" t="str">
        <f t="shared" si="127"/>
        <v/>
      </c>
      <c r="T570" s="29" t="str">
        <f t="shared" si="128"/>
        <v/>
      </c>
      <c r="U570" s="29"/>
      <c r="V570" s="29"/>
      <c r="W570" s="38" t="s">
        <v>157</v>
      </c>
      <c r="X570" s="29" t="s">
        <v>158</v>
      </c>
      <c r="Y570" s="146">
        <v>1683</v>
      </c>
      <c r="Z570" s="33">
        <v>2154</v>
      </c>
      <c r="AA570" s="34">
        <f t="shared" si="130"/>
        <v>0.28000000000000003</v>
      </c>
      <c r="AB570" s="33">
        <f t="shared" si="135"/>
        <v>2154</v>
      </c>
      <c r="AC570" s="34">
        <f t="shared" si="131"/>
        <v>0.27985739750445632</v>
      </c>
      <c r="AD570" s="145">
        <f t="shared" si="136"/>
        <v>1795</v>
      </c>
      <c r="AE570" s="105">
        <v>1402.5</v>
      </c>
      <c r="AF570" s="34" t="s">
        <v>36</v>
      </c>
      <c r="AG570" s="34" t="s">
        <v>36</v>
      </c>
      <c r="AH570" s="34" t="s">
        <v>36</v>
      </c>
      <c r="AI570" s="29">
        <v>0.106</v>
      </c>
      <c r="AJ570" s="29">
        <v>8.0000000000000007E-5</v>
      </c>
      <c r="AK570" s="29">
        <v>0</v>
      </c>
      <c r="AL570" s="29">
        <v>0</v>
      </c>
      <c r="AM570" s="29" t="s">
        <v>28</v>
      </c>
      <c r="AN570" s="44" t="s">
        <v>27</v>
      </c>
      <c r="AO570" s="29" t="s">
        <v>28</v>
      </c>
      <c r="AP570" s="29">
        <v>10</v>
      </c>
      <c r="AQ570" s="29">
        <v>135</v>
      </c>
      <c r="AR570" s="29">
        <v>87</v>
      </c>
      <c r="AS570" s="29">
        <v>89</v>
      </c>
      <c r="AT570" s="29">
        <v>1.06</v>
      </c>
      <c r="AU570" s="144">
        <v>1.0449999999999999E-3</v>
      </c>
      <c r="AV570" s="36" t="s">
        <v>28</v>
      </c>
      <c r="AW570" s="102" t="s">
        <v>33</v>
      </c>
      <c r="AX570" s="129" t="s">
        <v>33</v>
      </c>
      <c r="AY570" s="106">
        <v>110</v>
      </c>
      <c r="BD570" t="s">
        <v>108</v>
      </c>
      <c r="BE570" t="s">
        <v>4346</v>
      </c>
      <c r="BF570" t="s">
        <v>4740</v>
      </c>
      <c r="BH570" t="str">
        <f t="shared" si="137"/>
        <v/>
      </c>
      <c r="BJ570" t="str">
        <f t="shared" si="138"/>
        <v>OK</v>
      </c>
      <c r="BK570" s="130" t="s">
        <v>5302</v>
      </c>
      <c r="BL570" s="130" t="e">
        <v>#VALUE!</v>
      </c>
      <c r="BM570" s="131" t="s">
        <v>33</v>
      </c>
      <c r="BN570" s="131" t="e">
        <v>#VALUE!</v>
      </c>
      <c r="BO570" t="e">
        <v>#N/A</v>
      </c>
      <c r="BP570">
        <v>0</v>
      </c>
    </row>
    <row r="571" spans="1:68" ht="25.2" x14ac:dyDescent="0.3">
      <c r="A571" s="1"/>
      <c r="B571" s="47">
        <v>482</v>
      </c>
      <c r="C571" s="125">
        <v>1086208</v>
      </c>
      <c r="D571" s="40"/>
      <c r="E571" s="40"/>
      <c r="F571" s="39" t="s">
        <v>3871</v>
      </c>
      <c r="G571" s="29" t="s">
        <v>31</v>
      </c>
      <c r="H571" s="70" t="s">
        <v>4779</v>
      </c>
      <c r="I571" s="148" t="s">
        <v>3798</v>
      </c>
      <c r="J571" s="147" t="s">
        <v>33</v>
      </c>
      <c r="K571" s="148">
        <v>0</v>
      </c>
      <c r="L571" s="148" t="s">
        <v>32</v>
      </c>
      <c r="M571" s="147" t="s">
        <v>33</v>
      </c>
      <c r="N571" s="29" t="str">
        <f t="shared" si="132"/>
        <v/>
      </c>
      <c r="O571" s="29" t="str">
        <f t="shared" si="133"/>
        <v/>
      </c>
      <c r="P571" s="29" t="str">
        <f t="shared" si="134"/>
        <v/>
      </c>
      <c r="Q571" s="29" t="str">
        <f t="shared" si="125"/>
        <v/>
      </c>
      <c r="R571" s="29" t="str">
        <f t="shared" si="126"/>
        <v/>
      </c>
      <c r="S571" s="29" t="str">
        <f t="shared" si="127"/>
        <v/>
      </c>
      <c r="T571" s="29" t="str">
        <f t="shared" si="128"/>
        <v/>
      </c>
      <c r="U571" s="29"/>
      <c r="V571" s="29"/>
      <c r="W571" s="38" t="s">
        <v>157</v>
      </c>
      <c r="X571" s="37" t="s">
        <v>158</v>
      </c>
      <c r="Y571" s="146">
        <v>2130</v>
      </c>
      <c r="Z571" s="33">
        <v>2726</v>
      </c>
      <c r="AA571" s="34">
        <f t="shared" si="130"/>
        <v>0.28000000000000003</v>
      </c>
      <c r="AB571" s="33">
        <f t="shared" si="135"/>
        <v>2726</v>
      </c>
      <c r="AC571" s="34">
        <f t="shared" si="131"/>
        <v>0.27981239436619715</v>
      </c>
      <c r="AD571" s="145">
        <f t="shared" si="136"/>
        <v>2271.6669999999999</v>
      </c>
      <c r="AE571" s="105">
        <v>1775</v>
      </c>
      <c r="AF571" s="34" t="s">
        <v>36</v>
      </c>
      <c r="AG571" s="34" t="s">
        <v>36</v>
      </c>
      <c r="AH571" s="34" t="s">
        <v>36</v>
      </c>
      <c r="AI571" s="29">
        <v>0.27</v>
      </c>
      <c r="AJ571" s="29">
        <v>5.4000000000000001E-4</v>
      </c>
      <c r="AK571" s="29">
        <v>2</v>
      </c>
      <c r="AL571" s="29">
        <v>0</v>
      </c>
      <c r="AM571" s="29" t="s">
        <v>28</v>
      </c>
      <c r="AN571" s="29" t="s">
        <v>28</v>
      </c>
      <c r="AO571" s="29" t="s">
        <v>28</v>
      </c>
      <c r="AP571" s="29">
        <v>1</v>
      </c>
      <c r="AQ571" s="29">
        <v>260</v>
      </c>
      <c r="AR571" s="29">
        <v>167</v>
      </c>
      <c r="AS571" s="29">
        <v>60</v>
      </c>
      <c r="AT571" s="29"/>
      <c r="AU571" s="144"/>
      <c r="AV571" s="36" t="s">
        <v>28</v>
      </c>
      <c r="AW571" s="102">
        <v>44103</v>
      </c>
      <c r="AX571" s="129" t="s">
        <v>33</v>
      </c>
      <c r="AY571" s="106">
        <v>67</v>
      </c>
      <c r="BD571" t="s">
        <v>372</v>
      </c>
      <c r="BE571" t="s">
        <v>4351</v>
      </c>
      <c r="BF571" t="s">
        <v>4739</v>
      </c>
      <c r="BH571" t="str">
        <f t="shared" si="137"/>
        <v>AV</v>
      </c>
      <c r="BJ571" t="str">
        <f t="shared" si="138"/>
        <v>OK</v>
      </c>
      <c r="BK571" s="130">
        <v>2726</v>
      </c>
      <c r="BL571" s="130" t="s">
        <v>37</v>
      </c>
      <c r="BM571" s="131" t="s">
        <v>33</v>
      </c>
      <c r="BN571" s="131" t="e">
        <v>#VALUE!</v>
      </c>
      <c r="BO571">
        <v>2726</v>
      </c>
      <c r="BP571">
        <v>0</v>
      </c>
    </row>
    <row r="572" spans="1:68" ht="25.2" x14ac:dyDescent="0.3">
      <c r="A572" s="1"/>
      <c r="B572" s="47">
        <v>483</v>
      </c>
      <c r="C572" s="125">
        <v>1086210</v>
      </c>
      <c r="D572" s="40"/>
      <c r="E572" s="40"/>
      <c r="F572" s="39" t="s">
        <v>3872</v>
      </c>
      <c r="G572" s="29" t="s">
        <v>31</v>
      </c>
      <c r="H572" s="157"/>
      <c r="I572" s="148" t="s">
        <v>3798</v>
      </c>
      <c r="J572" s="147" t="s">
        <v>33</v>
      </c>
      <c r="K572" s="148">
        <v>0</v>
      </c>
      <c r="L572" s="148" t="s">
        <v>32</v>
      </c>
      <c r="M572" s="147" t="s">
        <v>33</v>
      </c>
      <c r="N572" s="29" t="str">
        <f t="shared" si="132"/>
        <v/>
      </c>
      <c r="O572" s="29" t="str">
        <f t="shared" si="133"/>
        <v/>
      </c>
      <c r="P572" s="29" t="str">
        <f t="shared" si="134"/>
        <v/>
      </c>
      <c r="Q572" s="29" t="str">
        <f t="shared" si="125"/>
        <v/>
      </c>
      <c r="R572" s="29" t="str">
        <f t="shared" si="126"/>
        <v/>
      </c>
      <c r="S572" s="29" t="str">
        <f t="shared" si="127"/>
        <v/>
      </c>
      <c r="T572" s="29" t="str">
        <f t="shared" si="128"/>
        <v/>
      </c>
      <c r="U572" s="29"/>
      <c r="V572" s="29"/>
      <c r="W572" s="38" t="s">
        <v>157</v>
      </c>
      <c r="X572" s="37" t="s">
        <v>158</v>
      </c>
      <c r="Y572" s="146">
        <v>2466</v>
      </c>
      <c r="Z572" s="33">
        <v>3157</v>
      </c>
      <c r="AA572" s="34">
        <f t="shared" ref="AA572:AA603" si="139">ROUND(Z572/Y572-1,3)</f>
        <v>0.28000000000000003</v>
      </c>
      <c r="AB572" s="33">
        <f t="shared" si="135"/>
        <v>3157</v>
      </c>
      <c r="AC572" s="34">
        <f t="shared" ref="AC572:AC603" si="140">(AD572-AE572)/AE572</f>
        <v>0.28021070559610711</v>
      </c>
      <c r="AD572" s="145">
        <f t="shared" si="136"/>
        <v>2630.8330000000001</v>
      </c>
      <c r="AE572" s="105">
        <v>2055</v>
      </c>
      <c r="AF572" s="34" t="s">
        <v>36</v>
      </c>
      <c r="AG572" s="34" t="s">
        <v>36</v>
      </c>
      <c r="AH572" s="34" t="s">
        <v>36</v>
      </c>
      <c r="AI572" s="29">
        <v>0.28999999999999998</v>
      </c>
      <c r="AJ572" s="29">
        <v>9.4899999999999997E-4</v>
      </c>
      <c r="AK572" s="29">
        <v>0</v>
      </c>
      <c r="AL572" s="29">
        <v>0</v>
      </c>
      <c r="AM572" s="29" t="s">
        <v>28</v>
      </c>
      <c r="AN572" s="44" t="s">
        <v>27</v>
      </c>
      <c r="AO572" s="29" t="s">
        <v>28</v>
      </c>
      <c r="AP572" s="29">
        <v>1</v>
      </c>
      <c r="AQ572" s="29">
        <v>260</v>
      </c>
      <c r="AR572" s="29">
        <v>167</v>
      </c>
      <c r="AS572" s="29">
        <v>60</v>
      </c>
      <c r="AT572" s="29"/>
      <c r="AU572" s="144"/>
      <c r="AV572" s="36" t="s">
        <v>28</v>
      </c>
      <c r="AW572" s="102">
        <v>44103</v>
      </c>
      <c r="AX572" s="129" t="s">
        <v>33</v>
      </c>
      <c r="AY572" s="106">
        <v>53</v>
      </c>
      <c r="BD572" t="s">
        <v>372</v>
      </c>
      <c r="BE572" t="s">
        <v>4360</v>
      </c>
      <c r="BF572" t="s">
        <v>4739</v>
      </c>
      <c r="BH572" t="str">
        <f t="shared" si="137"/>
        <v/>
      </c>
      <c r="BJ572" t="str">
        <f t="shared" si="138"/>
        <v>OK</v>
      </c>
      <c r="BK572" s="130" t="s">
        <v>5302</v>
      </c>
      <c r="BL572" s="130" t="e">
        <v>#VALUE!</v>
      </c>
      <c r="BM572" s="131" t="s">
        <v>33</v>
      </c>
      <c r="BN572" s="131" t="e">
        <v>#VALUE!</v>
      </c>
      <c r="BO572" t="e">
        <v>#N/A</v>
      </c>
      <c r="BP572">
        <v>0</v>
      </c>
    </row>
    <row r="573" spans="1:68" ht="25.2" x14ac:dyDescent="0.3">
      <c r="A573" s="1"/>
      <c r="B573" s="47">
        <v>484</v>
      </c>
      <c r="C573" s="45">
        <v>1034144</v>
      </c>
      <c r="D573" s="27"/>
      <c r="E573" s="27"/>
      <c r="F573" s="30" t="s">
        <v>3853</v>
      </c>
      <c r="G573" s="101" t="s">
        <v>92</v>
      </c>
      <c r="H573" s="70" t="s">
        <v>4779</v>
      </c>
      <c r="J573" s="147" t="s">
        <v>33</v>
      </c>
      <c r="K573" s="148" t="e">
        <v>#N/A</v>
      </c>
      <c r="L573" s="148" t="s">
        <v>32</v>
      </c>
      <c r="M573" s="147" t="s">
        <v>33</v>
      </c>
      <c r="N573" s="29" t="str">
        <f t="shared" si="132"/>
        <v/>
      </c>
      <c r="O573" s="29" t="str">
        <f t="shared" si="133"/>
        <v/>
      </c>
      <c r="P573" s="29" t="str">
        <f t="shared" si="134"/>
        <v/>
      </c>
      <c r="Q573" s="29" t="str">
        <f t="shared" si="125"/>
        <v/>
      </c>
      <c r="R573" s="29" t="str">
        <f t="shared" si="126"/>
        <v/>
      </c>
      <c r="S573" s="29" t="str">
        <f t="shared" si="127"/>
        <v/>
      </c>
      <c r="T573" s="29" t="str">
        <f t="shared" si="128"/>
        <v/>
      </c>
      <c r="U573" s="27"/>
      <c r="V573" s="27"/>
      <c r="W573" s="38" t="s">
        <v>157</v>
      </c>
      <c r="X573" s="37" t="s">
        <v>158</v>
      </c>
      <c r="Y573" s="146">
        <v>1700</v>
      </c>
      <c r="Z573" s="33">
        <v>2176</v>
      </c>
      <c r="AA573" s="34">
        <f t="shared" si="139"/>
        <v>0.28000000000000003</v>
      </c>
      <c r="AB573" s="33">
        <f t="shared" si="135"/>
        <v>2176</v>
      </c>
      <c r="AC573" s="34">
        <f t="shared" si="140"/>
        <v>0.27999946352953814</v>
      </c>
      <c r="AD573" s="145">
        <f t="shared" si="136"/>
        <v>1813.3330000000001</v>
      </c>
      <c r="AE573" s="105">
        <v>1416.6669999999999</v>
      </c>
      <c r="AF573" s="34" t="s">
        <v>138</v>
      </c>
      <c r="AG573" s="34" t="s">
        <v>138</v>
      </c>
      <c r="AH573" s="34" t="s">
        <v>138</v>
      </c>
      <c r="AI573" s="29">
        <v>0.14899999999999999</v>
      </c>
      <c r="AJ573" s="27"/>
      <c r="AK573" s="29">
        <v>2</v>
      </c>
      <c r="AL573" s="29">
        <v>0</v>
      </c>
      <c r="AM573" s="29" t="s">
        <v>28</v>
      </c>
      <c r="AN573" s="29" t="s">
        <v>28</v>
      </c>
      <c r="AO573" s="29" t="s">
        <v>28</v>
      </c>
      <c r="AP573" s="29">
        <v>1</v>
      </c>
      <c r="AQ573" s="29">
        <v>200</v>
      </c>
      <c r="AR573" s="29">
        <v>150</v>
      </c>
      <c r="AS573" s="29">
        <v>25</v>
      </c>
      <c r="AT573" s="27"/>
      <c r="AU573" s="27"/>
      <c r="AV573" s="36"/>
      <c r="AW573" s="102"/>
      <c r="AX573" s="129" t="s">
        <v>33</v>
      </c>
      <c r="AY573" s="106" t="e">
        <v>#N/A</v>
      </c>
      <c r="BD573" t="s">
        <v>4396</v>
      </c>
      <c r="BE573" t="s">
        <v>4396</v>
      </c>
      <c r="BF573" t="s">
        <v>4739</v>
      </c>
      <c r="BH573" t="str">
        <f t="shared" si="137"/>
        <v>AV</v>
      </c>
      <c r="BJ573" t="str">
        <f t="shared" si="138"/>
        <v>OK</v>
      </c>
      <c r="BK573" s="130">
        <v>2176</v>
      </c>
      <c r="BL573" s="130" t="s">
        <v>37</v>
      </c>
      <c r="BM573" s="131" t="s">
        <v>33</v>
      </c>
      <c r="BN573" s="131" t="e">
        <v>#VALUE!</v>
      </c>
      <c r="BO573">
        <v>2176</v>
      </c>
      <c r="BP573">
        <v>0</v>
      </c>
    </row>
    <row r="574" spans="1:68" ht="25.2" x14ac:dyDescent="0.3">
      <c r="A574" s="1"/>
      <c r="B574" s="47">
        <v>485</v>
      </c>
      <c r="C574" s="45">
        <v>1085747</v>
      </c>
      <c r="D574" s="27"/>
      <c r="E574" s="27"/>
      <c r="F574" s="30" t="s">
        <v>3848</v>
      </c>
      <c r="G574" s="101" t="s">
        <v>92</v>
      </c>
      <c r="H574" s="70" t="s">
        <v>4779</v>
      </c>
      <c r="J574" s="147" t="s">
        <v>33</v>
      </c>
      <c r="K574" s="148">
        <v>0</v>
      </c>
      <c r="L574" s="148" t="s">
        <v>32</v>
      </c>
      <c r="M574" s="147" t="s">
        <v>33</v>
      </c>
      <c r="N574" s="29" t="str">
        <f t="shared" si="132"/>
        <v/>
      </c>
      <c r="O574" s="29" t="str">
        <f t="shared" si="133"/>
        <v/>
      </c>
      <c r="P574" s="29" t="str">
        <f t="shared" si="134"/>
        <v/>
      </c>
      <c r="Q574" s="29" t="str">
        <f t="shared" si="125"/>
        <v/>
      </c>
      <c r="R574" s="29" t="str">
        <f t="shared" si="126"/>
        <v/>
      </c>
      <c r="S574" s="29" t="str">
        <f t="shared" si="127"/>
        <v/>
      </c>
      <c r="T574" s="29" t="str">
        <f t="shared" si="128"/>
        <v/>
      </c>
      <c r="U574" s="27"/>
      <c r="V574" s="27"/>
      <c r="W574" s="38" t="s">
        <v>157</v>
      </c>
      <c r="X574" s="37" t="s">
        <v>158</v>
      </c>
      <c r="Y574" s="146">
        <v>900</v>
      </c>
      <c r="Z574" s="33">
        <v>1152</v>
      </c>
      <c r="AA574" s="34">
        <f t="shared" si="139"/>
        <v>0.28000000000000003</v>
      </c>
      <c r="AB574" s="33">
        <f t="shared" si="135"/>
        <v>1152</v>
      </c>
      <c r="AC574" s="34">
        <f t="shared" si="140"/>
        <v>0.28000000000000003</v>
      </c>
      <c r="AD574" s="145">
        <f t="shared" si="136"/>
        <v>960</v>
      </c>
      <c r="AE574" s="105">
        <v>750</v>
      </c>
      <c r="AF574" s="34" t="s">
        <v>36</v>
      </c>
      <c r="AG574" s="34" t="s">
        <v>36</v>
      </c>
      <c r="AH574" s="34" t="s">
        <v>36</v>
      </c>
      <c r="AI574" s="29">
        <v>0.127</v>
      </c>
      <c r="AJ574" s="29" t="s">
        <v>33</v>
      </c>
      <c r="AK574" s="29">
        <v>1</v>
      </c>
      <c r="AL574" s="29">
        <v>0</v>
      </c>
      <c r="AM574" s="29" t="s">
        <v>28</v>
      </c>
      <c r="AN574" s="29" t="s">
        <v>28</v>
      </c>
      <c r="AO574" s="29" t="s">
        <v>28</v>
      </c>
      <c r="AP574" s="29">
        <v>1</v>
      </c>
      <c r="AQ574" s="29">
        <v>240</v>
      </c>
      <c r="AR574" s="29">
        <v>80</v>
      </c>
      <c r="AS574" s="29">
        <v>7</v>
      </c>
      <c r="AT574" s="27"/>
      <c r="AU574" s="27"/>
      <c r="AV574" s="36" t="s">
        <v>28</v>
      </c>
      <c r="AW574" s="102">
        <v>44301</v>
      </c>
      <c r="AX574" s="129" t="s">
        <v>33</v>
      </c>
      <c r="AY574" s="106" t="e">
        <v>#N/A</v>
      </c>
      <c r="BD574" t="s">
        <v>4397</v>
      </c>
      <c r="BE574" t="s">
        <v>4397</v>
      </c>
      <c r="BF574" t="s">
        <v>4739</v>
      </c>
      <c r="BH574" t="str">
        <f t="shared" si="137"/>
        <v>AV</v>
      </c>
      <c r="BJ574" t="str">
        <f t="shared" si="138"/>
        <v>OK</v>
      </c>
      <c r="BK574" s="130">
        <v>1152</v>
      </c>
      <c r="BL574" s="130" t="s">
        <v>37</v>
      </c>
      <c r="BM574" s="131" t="s">
        <v>33</v>
      </c>
      <c r="BN574" s="131" t="e">
        <v>#VALUE!</v>
      </c>
      <c r="BO574">
        <v>1152</v>
      </c>
      <c r="BP574">
        <v>0</v>
      </c>
    </row>
    <row r="575" spans="1:68" ht="25.2" x14ac:dyDescent="0.3">
      <c r="A575" s="1"/>
      <c r="B575" s="47">
        <v>486</v>
      </c>
      <c r="C575" s="45">
        <v>1085749</v>
      </c>
      <c r="D575" s="27"/>
      <c r="E575" s="27"/>
      <c r="F575" s="30" t="s">
        <v>3849</v>
      </c>
      <c r="G575" s="101" t="s">
        <v>92</v>
      </c>
      <c r="H575" s="157"/>
      <c r="J575" s="147" t="s">
        <v>33</v>
      </c>
      <c r="K575" s="148">
        <v>0</v>
      </c>
      <c r="L575" s="148" t="s">
        <v>32</v>
      </c>
      <c r="M575" s="147" t="s">
        <v>33</v>
      </c>
      <c r="N575" s="29" t="str">
        <f t="shared" si="132"/>
        <v/>
      </c>
      <c r="O575" s="29" t="str">
        <f t="shared" si="133"/>
        <v/>
      </c>
      <c r="P575" s="29" t="str">
        <f t="shared" si="134"/>
        <v/>
      </c>
      <c r="Q575" s="29" t="str">
        <f t="shared" si="125"/>
        <v/>
      </c>
      <c r="R575" s="29" t="str">
        <f t="shared" si="126"/>
        <v/>
      </c>
      <c r="S575" s="29" t="str">
        <f t="shared" si="127"/>
        <v/>
      </c>
      <c r="T575" s="29" t="str">
        <f t="shared" si="128"/>
        <v/>
      </c>
      <c r="U575" s="27"/>
      <c r="V575" s="27"/>
      <c r="W575" s="38" t="s">
        <v>157</v>
      </c>
      <c r="X575" s="37" t="s">
        <v>158</v>
      </c>
      <c r="Y575" s="146">
        <v>1100</v>
      </c>
      <c r="Z575" s="33">
        <v>1408</v>
      </c>
      <c r="AA575" s="34">
        <f t="shared" si="139"/>
        <v>0.28000000000000003</v>
      </c>
      <c r="AB575" s="33">
        <f t="shared" si="135"/>
        <v>1408</v>
      </c>
      <c r="AC575" s="34">
        <f t="shared" si="140"/>
        <v>0.27999917090939247</v>
      </c>
      <c r="AD575" s="145">
        <f t="shared" si="136"/>
        <v>1173.3330000000001</v>
      </c>
      <c r="AE575" s="105">
        <v>916.66700000000003</v>
      </c>
      <c r="AF575" s="34" t="s">
        <v>36</v>
      </c>
      <c r="AG575" s="34" t="s">
        <v>36</v>
      </c>
      <c r="AH575" s="34" t="s">
        <v>36</v>
      </c>
      <c r="AI575" s="29">
        <v>0.20599999999999999</v>
      </c>
      <c r="AJ575" s="29" t="s">
        <v>33</v>
      </c>
      <c r="AK575" s="29">
        <v>0</v>
      </c>
      <c r="AL575" s="29">
        <v>0</v>
      </c>
      <c r="AM575" s="29" t="s">
        <v>28</v>
      </c>
      <c r="AN575" s="44" t="s">
        <v>27</v>
      </c>
      <c r="AO575" s="29" t="s">
        <v>28</v>
      </c>
      <c r="AP575" s="29">
        <v>1</v>
      </c>
      <c r="AQ575" s="29">
        <v>370</v>
      </c>
      <c r="AR575" s="29">
        <v>80</v>
      </c>
      <c r="AS575" s="29">
        <v>7</v>
      </c>
      <c r="AT575" s="27"/>
      <c r="AU575" s="27"/>
      <c r="AV575" s="36" t="s">
        <v>28</v>
      </c>
      <c r="AW575" s="102">
        <v>44301</v>
      </c>
      <c r="AX575" s="129" t="s">
        <v>33</v>
      </c>
      <c r="AY575" s="106" t="e">
        <v>#N/A</v>
      </c>
      <c r="BD575" t="s">
        <v>4397</v>
      </c>
      <c r="BE575" t="s">
        <v>4397</v>
      </c>
      <c r="BF575" t="s">
        <v>4739</v>
      </c>
      <c r="BH575" t="str">
        <f t="shared" si="137"/>
        <v/>
      </c>
      <c r="BJ575" t="str">
        <f t="shared" si="138"/>
        <v>OK</v>
      </c>
      <c r="BK575" s="130" t="s">
        <v>5302</v>
      </c>
      <c r="BL575" s="130" t="e">
        <v>#VALUE!</v>
      </c>
      <c r="BM575" s="131" t="s">
        <v>33</v>
      </c>
      <c r="BN575" s="131" t="e">
        <v>#VALUE!</v>
      </c>
      <c r="BO575" t="e">
        <v>#N/A</v>
      </c>
      <c r="BP575">
        <v>0</v>
      </c>
    </row>
    <row r="576" spans="1:68" ht="25.2" x14ac:dyDescent="0.3">
      <c r="A576" s="1"/>
      <c r="B576" s="47">
        <v>487</v>
      </c>
      <c r="C576" s="45">
        <v>1063467</v>
      </c>
      <c r="D576" s="27"/>
      <c r="E576" s="27"/>
      <c r="F576" s="30" t="s">
        <v>3852</v>
      </c>
      <c r="G576" s="101" t="s">
        <v>92</v>
      </c>
      <c r="H576" s="70" t="s">
        <v>4779</v>
      </c>
      <c r="J576" s="147" t="s">
        <v>33</v>
      </c>
      <c r="K576" s="148">
        <v>0</v>
      </c>
      <c r="L576" s="148" t="s">
        <v>32</v>
      </c>
      <c r="M576" s="147" t="s">
        <v>33</v>
      </c>
      <c r="N576" s="29" t="str">
        <f t="shared" si="132"/>
        <v/>
      </c>
      <c r="O576" s="29" t="str">
        <f t="shared" si="133"/>
        <v/>
      </c>
      <c r="P576" s="29" t="str">
        <f t="shared" si="134"/>
        <v/>
      </c>
      <c r="Q576" s="29" t="str">
        <f t="shared" si="125"/>
        <v/>
      </c>
      <c r="R576" s="29" t="str">
        <f t="shared" si="126"/>
        <v/>
      </c>
      <c r="S576" s="29" t="str">
        <f t="shared" si="127"/>
        <v/>
      </c>
      <c r="T576" s="29" t="str">
        <f t="shared" si="128"/>
        <v/>
      </c>
      <c r="U576" s="27"/>
      <c r="V576" s="27"/>
      <c r="W576" s="38" t="s">
        <v>157</v>
      </c>
      <c r="X576" s="37" t="s">
        <v>158</v>
      </c>
      <c r="Y576" s="146">
        <v>500</v>
      </c>
      <c r="Z576" s="33">
        <v>640</v>
      </c>
      <c r="AA576" s="34">
        <f t="shared" si="139"/>
        <v>0.28000000000000003</v>
      </c>
      <c r="AB576" s="33">
        <f t="shared" si="135"/>
        <v>640</v>
      </c>
      <c r="AC576" s="34">
        <f t="shared" si="140"/>
        <v>0.27999817600145921</v>
      </c>
      <c r="AD576" s="145">
        <f t="shared" si="136"/>
        <v>533.33299999999997</v>
      </c>
      <c r="AE576" s="105">
        <v>416.66699999999997</v>
      </c>
      <c r="AF576" s="34" t="s">
        <v>36</v>
      </c>
      <c r="AG576" s="34" t="s">
        <v>36</v>
      </c>
      <c r="AH576" s="34" t="s">
        <v>36</v>
      </c>
      <c r="AI576" s="29">
        <v>2.5999999999999999E-2</v>
      </c>
      <c r="AJ576" s="29" t="s">
        <v>33</v>
      </c>
      <c r="AK576" s="29">
        <v>1</v>
      </c>
      <c r="AL576" s="29">
        <v>0</v>
      </c>
      <c r="AM576" s="29" t="s">
        <v>28</v>
      </c>
      <c r="AN576" s="29" t="s">
        <v>28</v>
      </c>
      <c r="AO576" s="29" t="s">
        <v>28</v>
      </c>
      <c r="AP576" s="29">
        <v>1</v>
      </c>
      <c r="AQ576" s="29">
        <v>70</v>
      </c>
      <c r="AR576" s="29">
        <v>70</v>
      </c>
      <c r="AS576" s="29">
        <v>30</v>
      </c>
      <c r="AT576" s="27"/>
      <c r="AU576" s="27"/>
      <c r="AV576" s="36"/>
      <c r="AW576" s="102"/>
      <c r="AX576" s="129" t="s">
        <v>33</v>
      </c>
      <c r="AY576" s="106" t="e">
        <v>#N/A</v>
      </c>
      <c r="BD576" t="s">
        <v>4355</v>
      </c>
      <c r="BE576" t="s">
        <v>4351</v>
      </c>
      <c r="BF576" t="s">
        <v>4744</v>
      </c>
      <c r="BH576" t="str">
        <f t="shared" si="137"/>
        <v>AV</v>
      </c>
      <c r="BJ576" t="str">
        <f t="shared" si="138"/>
        <v>OK</v>
      </c>
      <c r="BK576" s="130">
        <v>640</v>
      </c>
      <c r="BL576" s="130" t="s">
        <v>37</v>
      </c>
      <c r="BM576" s="131" t="s">
        <v>33</v>
      </c>
      <c r="BN576" s="131" t="e">
        <v>#VALUE!</v>
      </c>
      <c r="BO576">
        <v>640</v>
      </c>
      <c r="BP576">
        <v>0</v>
      </c>
    </row>
    <row r="577" spans="1:68" ht="25.2" x14ac:dyDescent="0.3">
      <c r="A577" s="1"/>
      <c r="B577" s="47">
        <v>488</v>
      </c>
      <c r="C577" s="125">
        <v>1088759</v>
      </c>
      <c r="D577" s="40"/>
      <c r="E577" s="40"/>
      <c r="F577" s="39" t="s">
        <v>3670</v>
      </c>
      <c r="G577" s="29" t="s">
        <v>31</v>
      </c>
      <c r="H577" s="70" t="s">
        <v>4779</v>
      </c>
      <c r="I577" s="148" t="s">
        <v>32</v>
      </c>
      <c r="J577" s="147" t="s">
        <v>33</v>
      </c>
      <c r="K577" s="148">
        <v>0</v>
      </c>
      <c r="L577" s="148" t="s">
        <v>32</v>
      </c>
      <c r="M577" s="147" t="s">
        <v>33</v>
      </c>
      <c r="N577" s="29" t="str">
        <f t="shared" si="132"/>
        <v/>
      </c>
      <c r="O577" s="29" t="str">
        <f t="shared" si="133"/>
        <v/>
      </c>
      <c r="P577" s="29" t="str">
        <f t="shared" si="134"/>
        <v/>
      </c>
      <c r="Q577" s="29" t="str">
        <f t="shared" si="125"/>
        <v/>
      </c>
      <c r="R577" s="29" t="str">
        <f t="shared" si="126"/>
        <v/>
      </c>
      <c r="S577" s="29" t="str">
        <f t="shared" si="127"/>
        <v/>
      </c>
      <c r="T577" s="29" t="str">
        <f t="shared" si="128"/>
        <v/>
      </c>
      <c r="U577" s="29"/>
      <c r="V577" s="29"/>
      <c r="W577" s="38" t="s">
        <v>157</v>
      </c>
      <c r="X577" s="37" t="s">
        <v>158</v>
      </c>
      <c r="Y577" s="146">
        <v>33071</v>
      </c>
      <c r="Z577" s="33">
        <v>42331</v>
      </c>
      <c r="AA577" s="34">
        <f t="shared" si="139"/>
        <v>0.28000000000000003</v>
      </c>
      <c r="AB577" s="33">
        <f t="shared" si="135"/>
        <v>42331</v>
      </c>
      <c r="AC577" s="34">
        <f t="shared" si="140"/>
        <v>0.28000360097966664</v>
      </c>
      <c r="AD577" s="145">
        <f t="shared" si="136"/>
        <v>35275.832999999999</v>
      </c>
      <c r="AE577" s="105">
        <v>27559.167000000001</v>
      </c>
      <c r="AF577" s="34" t="s">
        <v>36</v>
      </c>
      <c r="AG577" s="34" t="s">
        <v>36</v>
      </c>
      <c r="AH577" s="34" t="s">
        <v>36</v>
      </c>
      <c r="AI577" s="29">
        <v>8.2100000000000009</v>
      </c>
      <c r="AJ577" s="29">
        <v>3.8584E-2</v>
      </c>
      <c r="AK577" s="29">
        <v>1</v>
      </c>
      <c r="AL577" s="29">
        <v>0</v>
      </c>
      <c r="AM577" s="29" t="s">
        <v>28</v>
      </c>
      <c r="AN577" s="29" t="s">
        <v>28</v>
      </c>
      <c r="AO577" s="29" t="s">
        <v>28</v>
      </c>
      <c r="AP577" s="29">
        <v>1</v>
      </c>
      <c r="AQ577" s="29">
        <v>560</v>
      </c>
      <c r="AR577" s="29">
        <v>130</v>
      </c>
      <c r="AS577" s="29">
        <v>530</v>
      </c>
      <c r="AT577" s="29"/>
      <c r="AU577" s="144"/>
      <c r="AV577" s="36" t="s">
        <v>28</v>
      </c>
      <c r="AW577" s="102">
        <v>44103</v>
      </c>
      <c r="AX577" s="129" t="s">
        <v>33</v>
      </c>
      <c r="AY577" s="106">
        <v>7</v>
      </c>
      <c r="BD577" t="s">
        <v>4397</v>
      </c>
      <c r="BE577" t="s">
        <v>4397</v>
      </c>
      <c r="BF577" t="s">
        <v>4739</v>
      </c>
      <c r="BH577" t="str">
        <f t="shared" si="137"/>
        <v>AV</v>
      </c>
      <c r="BJ577" t="str">
        <f t="shared" si="138"/>
        <v>OK</v>
      </c>
      <c r="BK577" s="130">
        <v>42331</v>
      </c>
      <c r="BL577" s="130" t="s">
        <v>37</v>
      </c>
      <c r="BM577" s="131" t="s">
        <v>33</v>
      </c>
      <c r="BN577" s="131" t="e">
        <v>#VALUE!</v>
      </c>
      <c r="BO577">
        <v>42331</v>
      </c>
      <c r="BP577">
        <v>0</v>
      </c>
    </row>
    <row r="578" spans="1:68" ht="25.2" x14ac:dyDescent="0.3">
      <c r="A578" s="1"/>
      <c r="B578" s="47">
        <v>489</v>
      </c>
      <c r="C578" s="125">
        <v>1063404</v>
      </c>
      <c r="D578" s="40"/>
      <c r="E578" s="40"/>
      <c r="F578" s="39" t="s">
        <v>3672</v>
      </c>
      <c r="G578" s="29" t="s">
        <v>31</v>
      </c>
      <c r="H578" s="70" t="s">
        <v>4779</v>
      </c>
      <c r="I578" s="148" t="s">
        <v>32</v>
      </c>
      <c r="J578" s="147" t="s">
        <v>33</v>
      </c>
      <c r="K578" s="148">
        <v>0</v>
      </c>
      <c r="L578" s="148" t="s">
        <v>32</v>
      </c>
      <c r="M578" s="147" t="s">
        <v>33</v>
      </c>
      <c r="N578" s="29" t="str">
        <f t="shared" si="132"/>
        <v/>
      </c>
      <c r="O578" s="29" t="str">
        <f t="shared" si="133"/>
        <v/>
      </c>
      <c r="P578" s="29" t="str">
        <f t="shared" si="134"/>
        <v/>
      </c>
      <c r="Q578" s="29" t="str">
        <f t="shared" si="125"/>
        <v/>
      </c>
      <c r="R578" s="29" t="str">
        <f t="shared" si="126"/>
        <v/>
      </c>
      <c r="S578" s="29" t="str">
        <f t="shared" si="127"/>
        <v/>
      </c>
      <c r="T578" s="29" t="str">
        <f t="shared" si="128"/>
        <v/>
      </c>
      <c r="U578" s="29"/>
      <c r="V578" s="29"/>
      <c r="W578" s="38" t="s">
        <v>157</v>
      </c>
      <c r="X578" s="37" t="s">
        <v>158</v>
      </c>
      <c r="Y578" s="146">
        <v>133.4</v>
      </c>
      <c r="Z578" s="33">
        <v>170.75</v>
      </c>
      <c r="AA578" s="34">
        <f t="shared" si="139"/>
        <v>0.28000000000000003</v>
      </c>
      <c r="AB578" s="33">
        <f t="shared" si="135"/>
        <v>170.75</v>
      </c>
      <c r="AC578" s="34">
        <f t="shared" si="140"/>
        <v>0.27998416796351433</v>
      </c>
      <c r="AD578" s="145">
        <f t="shared" si="136"/>
        <v>142.292</v>
      </c>
      <c r="AE578" s="105">
        <v>111.167</v>
      </c>
      <c r="AF578" s="34" t="s">
        <v>36</v>
      </c>
      <c r="AG578" s="34" t="s">
        <v>36</v>
      </c>
      <c r="AH578" s="34" t="s">
        <v>36</v>
      </c>
      <c r="AI578" s="29">
        <v>1.4E-2</v>
      </c>
      <c r="AJ578" s="29">
        <v>2.7E-4</v>
      </c>
      <c r="AK578" s="29">
        <v>10</v>
      </c>
      <c r="AL578" s="29">
        <v>0</v>
      </c>
      <c r="AM578" s="29" t="s">
        <v>28</v>
      </c>
      <c r="AN578" s="29" t="s">
        <v>28</v>
      </c>
      <c r="AO578" s="29" t="s">
        <v>28</v>
      </c>
      <c r="AP578" s="29">
        <v>10</v>
      </c>
      <c r="AQ578" s="29">
        <v>260</v>
      </c>
      <c r="AR578" s="29">
        <v>167</v>
      </c>
      <c r="AS578" s="29">
        <v>75</v>
      </c>
      <c r="AT578" s="29"/>
      <c r="AU578" s="144"/>
      <c r="AV578" s="36" t="s">
        <v>28</v>
      </c>
      <c r="AW578" s="102">
        <v>44103</v>
      </c>
      <c r="AX578" s="129" t="s">
        <v>33</v>
      </c>
      <c r="AY578" s="106">
        <v>100</v>
      </c>
      <c r="BD578" t="s">
        <v>29</v>
      </c>
      <c r="BE578" t="s">
        <v>4351</v>
      </c>
      <c r="BF578" t="s">
        <v>4739</v>
      </c>
      <c r="BH578" t="str">
        <f t="shared" si="137"/>
        <v>AV</v>
      </c>
      <c r="BJ578" t="str">
        <f t="shared" si="138"/>
        <v>OK</v>
      </c>
      <c r="BK578" s="130">
        <v>170.75</v>
      </c>
      <c r="BL578" s="130" t="s">
        <v>37</v>
      </c>
      <c r="BM578" s="131" t="s">
        <v>33</v>
      </c>
      <c r="BN578" s="131" t="e">
        <v>#VALUE!</v>
      </c>
      <c r="BO578">
        <v>170.75</v>
      </c>
      <c r="BP578">
        <v>0</v>
      </c>
    </row>
    <row r="579" spans="1:68" ht="25.2" x14ac:dyDescent="0.3">
      <c r="A579" s="1"/>
      <c r="B579" s="47">
        <v>490</v>
      </c>
      <c r="C579" s="125">
        <v>1063405</v>
      </c>
      <c r="D579" s="40"/>
      <c r="E579" s="40"/>
      <c r="F579" s="39" t="s">
        <v>3673</v>
      </c>
      <c r="G579" s="29" t="s">
        <v>31</v>
      </c>
      <c r="H579" s="157"/>
      <c r="I579" s="148" t="s">
        <v>32</v>
      </c>
      <c r="J579" s="147" t="s">
        <v>33</v>
      </c>
      <c r="K579" s="148">
        <v>0</v>
      </c>
      <c r="L579" s="148" t="s">
        <v>32</v>
      </c>
      <c r="M579" s="147" t="s">
        <v>33</v>
      </c>
      <c r="N579" s="29" t="str">
        <f t="shared" si="132"/>
        <v/>
      </c>
      <c r="O579" s="29" t="str">
        <f t="shared" si="133"/>
        <v/>
      </c>
      <c r="P579" s="29" t="str">
        <f t="shared" si="134"/>
        <v/>
      </c>
      <c r="Q579" s="29" t="str">
        <f t="shared" si="125"/>
        <v/>
      </c>
      <c r="R579" s="29" t="str">
        <f t="shared" si="126"/>
        <v/>
      </c>
      <c r="S579" s="29" t="str">
        <f t="shared" si="127"/>
        <v/>
      </c>
      <c r="T579" s="29" t="str">
        <f t="shared" si="128"/>
        <v/>
      </c>
      <c r="U579" s="29"/>
      <c r="V579" s="29"/>
      <c r="W579" s="38" t="s">
        <v>157</v>
      </c>
      <c r="X579" s="37" t="s">
        <v>158</v>
      </c>
      <c r="Y579" s="146">
        <v>549</v>
      </c>
      <c r="Z579" s="33">
        <v>703</v>
      </c>
      <c r="AA579" s="34">
        <f t="shared" si="139"/>
        <v>0.28100000000000003</v>
      </c>
      <c r="AB579" s="33">
        <f t="shared" si="135"/>
        <v>703</v>
      </c>
      <c r="AC579" s="34">
        <f t="shared" si="140"/>
        <v>0.28050928961748628</v>
      </c>
      <c r="AD579" s="145">
        <f t="shared" si="136"/>
        <v>585.83299999999997</v>
      </c>
      <c r="AE579" s="105">
        <v>457.5</v>
      </c>
      <c r="AF579" s="34" t="s">
        <v>36</v>
      </c>
      <c r="AG579" s="34" t="s">
        <v>36</v>
      </c>
      <c r="AH579" s="34" t="s">
        <v>36</v>
      </c>
      <c r="AI579" s="29">
        <v>4.7E-2</v>
      </c>
      <c r="AJ579" s="29">
        <v>6.9399999999999996E-4</v>
      </c>
      <c r="AK579" s="29">
        <v>0</v>
      </c>
      <c r="AL579" s="29">
        <v>0</v>
      </c>
      <c r="AM579" s="29" t="s">
        <v>28</v>
      </c>
      <c r="AN579" s="44" t="s">
        <v>27</v>
      </c>
      <c r="AO579" s="29" t="s">
        <v>28</v>
      </c>
      <c r="AP579" s="29">
        <v>1</v>
      </c>
      <c r="AQ579" s="29">
        <v>260</v>
      </c>
      <c r="AR579" s="29">
        <v>167</v>
      </c>
      <c r="AS579" s="29">
        <v>50</v>
      </c>
      <c r="AT579" s="29"/>
      <c r="AU579" s="144"/>
      <c r="AV579" s="36" t="s">
        <v>28</v>
      </c>
      <c r="AW579" s="102">
        <v>44103</v>
      </c>
      <c r="AX579" s="129" t="s">
        <v>33</v>
      </c>
      <c r="AY579" s="106">
        <v>50</v>
      </c>
      <c r="BD579" t="s">
        <v>29</v>
      </c>
      <c r="BE579" t="s">
        <v>4351</v>
      </c>
      <c r="BF579" t="s">
        <v>4739</v>
      </c>
      <c r="BH579" t="str">
        <f t="shared" si="137"/>
        <v/>
      </c>
      <c r="BJ579" t="str">
        <f t="shared" si="138"/>
        <v>OK</v>
      </c>
      <c r="BK579" s="130" t="s">
        <v>5302</v>
      </c>
      <c r="BL579" s="130" t="e">
        <v>#VALUE!</v>
      </c>
      <c r="BM579" s="131" t="s">
        <v>33</v>
      </c>
      <c r="BN579" s="131" t="e">
        <v>#VALUE!</v>
      </c>
      <c r="BO579" t="e">
        <v>#N/A</v>
      </c>
      <c r="BP579">
        <v>0</v>
      </c>
    </row>
    <row r="580" spans="1:68" ht="25.2" x14ac:dyDescent="0.3">
      <c r="A580" s="1"/>
      <c r="B580" s="47">
        <v>491</v>
      </c>
      <c r="C580" s="45">
        <v>1088762</v>
      </c>
      <c r="F580" s="30" t="s">
        <v>3847</v>
      </c>
      <c r="G580" s="101" t="s">
        <v>92</v>
      </c>
      <c r="H580" s="70" t="s">
        <v>4779</v>
      </c>
      <c r="J580" s="147" t="s">
        <v>33</v>
      </c>
      <c r="K580" s="148">
        <v>0</v>
      </c>
      <c r="L580" s="148" t="s">
        <v>32</v>
      </c>
      <c r="M580" s="147" t="s">
        <v>33</v>
      </c>
      <c r="N580" s="29" t="str">
        <f t="shared" si="132"/>
        <v/>
      </c>
      <c r="O580" s="29" t="str">
        <f t="shared" si="133"/>
        <v/>
      </c>
      <c r="P580" s="29" t="str">
        <f t="shared" si="134"/>
        <v/>
      </c>
      <c r="Q580" s="29" t="str">
        <f t="shared" si="125"/>
        <v/>
      </c>
      <c r="R580" s="29" t="str">
        <f t="shared" si="126"/>
        <v/>
      </c>
      <c r="S580" s="29" t="str">
        <f t="shared" si="127"/>
        <v/>
      </c>
      <c r="T580" s="29" t="str">
        <f t="shared" si="128"/>
        <v/>
      </c>
      <c r="U580" s="27"/>
      <c r="V580" s="27"/>
      <c r="W580" s="38" t="s">
        <v>157</v>
      </c>
      <c r="X580" s="37" t="s">
        <v>158</v>
      </c>
      <c r="Y580" s="146">
        <v>7900</v>
      </c>
      <c r="Z580" s="33">
        <v>10112</v>
      </c>
      <c r="AA580" s="34">
        <f t="shared" si="139"/>
        <v>0.28000000000000003</v>
      </c>
      <c r="AB580" s="33">
        <f t="shared" si="135"/>
        <v>10112</v>
      </c>
      <c r="AC580" s="34">
        <f t="shared" si="140"/>
        <v>0.28000011544304382</v>
      </c>
      <c r="AD580" s="145">
        <f t="shared" si="136"/>
        <v>8426.6669999999995</v>
      </c>
      <c r="AE580" s="105">
        <v>6583.3329999999996</v>
      </c>
      <c r="AF580" s="34" t="s">
        <v>36</v>
      </c>
      <c r="AG580" s="34" t="s">
        <v>36</v>
      </c>
      <c r="AH580" s="34" t="s">
        <v>36</v>
      </c>
      <c r="AI580" s="29">
        <v>1.82</v>
      </c>
      <c r="AJ580" s="29">
        <v>1.2999999999999999E-2</v>
      </c>
      <c r="AK580" s="29">
        <v>1</v>
      </c>
      <c r="AL580" s="29">
        <v>0</v>
      </c>
      <c r="AM580" s="29" t="s">
        <v>28</v>
      </c>
      <c r="AN580" s="29" t="s">
        <v>28</v>
      </c>
      <c r="AO580" s="29" t="s">
        <v>28</v>
      </c>
      <c r="AP580" s="29">
        <v>1</v>
      </c>
      <c r="AQ580" s="29">
        <v>700</v>
      </c>
      <c r="AR580" s="29">
        <v>30</v>
      </c>
      <c r="AS580" s="29">
        <v>600</v>
      </c>
      <c r="AT580" s="27"/>
      <c r="AU580" s="27"/>
      <c r="AV580" s="36" t="s">
        <v>28</v>
      </c>
      <c r="AW580" s="102">
        <v>44301</v>
      </c>
      <c r="AX580" s="129" t="s">
        <v>33</v>
      </c>
      <c r="AY580" s="106" t="e">
        <v>#N/A</v>
      </c>
      <c r="BD580" t="s">
        <v>4397</v>
      </c>
      <c r="BE580" t="s">
        <v>4351</v>
      </c>
      <c r="BF580" t="s">
        <v>4739</v>
      </c>
      <c r="BH580" t="str">
        <f t="shared" si="137"/>
        <v>AV</v>
      </c>
      <c r="BJ580" t="str">
        <f t="shared" si="138"/>
        <v>OK</v>
      </c>
      <c r="BK580" s="130">
        <v>10112</v>
      </c>
      <c r="BL580" s="130" t="s">
        <v>37</v>
      </c>
      <c r="BM580" s="131" t="s">
        <v>33</v>
      </c>
      <c r="BN580" s="131" t="e">
        <v>#VALUE!</v>
      </c>
      <c r="BO580">
        <v>10112</v>
      </c>
      <c r="BP580">
        <v>0</v>
      </c>
    </row>
    <row r="581" spans="1:68" ht="25.2" x14ac:dyDescent="0.3">
      <c r="A581" s="1"/>
      <c r="B581" s="47">
        <v>492</v>
      </c>
      <c r="C581" s="125">
        <v>1088761</v>
      </c>
      <c r="D581" s="40"/>
      <c r="E581" s="40"/>
      <c r="F581" s="39" t="s">
        <v>3671</v>
      </c>
      <c r="G581" s="29" t="s">
        <v>31</v>
      </c>
      <c r="H581" s="70" t="s">
        <v>4779</v>
      </c>
      <c r="I581" s="148" t="s">
        <v>32</v>
      </c>
      <c r="J581" s="147" t="s">
        <v>33</v>
      </c>
      <c r="K581" s="148">
        <v>0</v>
      </c>
      <c r="L581" s="148" t="s">
        <v>32</v>
      </c>
      <c r="M581" s="147" t="s">
        <v>33</v>
      </c>
      <c r="N581" s="29" t="str">
        <f t="shared" si="132"/>
        <v/>
      </c>
      <c r="O581" s="29" t="str">
        <f t="shared" si="133"/>
        <v/>
      </c>
      <c r="P581" s="29" t="str">
        <f t="shared" si="134"/>
        <v/>
      </c>
      <c r="Q581" s="29" t="str">
        <f t="shared" si="125"/>
        <v/>
      </c>
      <c r="R581" s="29" t="str">
        <f t="shared" si="126"/>
        <v/>
      </c>
      <c r="S581" s="29" t="str">
        <f t="shared" si="127"/>
        <v/>
      </c>
      <c r="T581" s="29" t="str">
        <f t="shared" si="128"/>
        <v/>
      </c>
      <c r="U581" s="29"/>
      <c r="V581" s="29"/>
      <c r="W581" s="38" t="s">
        <v>157</v>
      </c>
      <c r="X581" s="37" t="s">
        <v>158</v>
      </c>
      <c r="Y581" s="146">
        <v>5829</v>
      </c>
      <c r="Z581" s="33">
        <v>7461</v>
      </c>
      <c r="AA581" s="34">
        <f t="shared" si="139"/>
        <v>0.28000000000000003</v>
      </c>
      <c r="AB581" s="33">
        <f t="shared" si="135"/>
        <v>7461</v>
      </c>
      <c r="AC581" s="34">
        <f t="shared" si="140"/>
        <v>0.2799794132784354</v>
      </c>
      <c r="AD581" s="145">
        <f t="shared" si="136"/>
        <v>6217.5</v>
      </c>
      <c r="AE581" s="105">
        <v>4857.5</v>
      </c>
      <c r="AF581" s="34" t="s">
        <v>36</v>
      </c>
      <c r="AG581" s="34" t="s">
        <v>36</v>
      </c>
      <c r="AH581" s="34" t="s">
        <v>36</v>
      </c>
      <c r="AI581" s="29">
        <v>2.5350000000000001</v>
      </c>
      <c r="AJ581" s="29">
        <v>1.0999999999999999E-2</v>
      </c>
      <c r="AK581" s="29">
        <v>1</v>
      </c>
      <c r="AL581" s="29">
        <v>0</v>
      </c>
      <c r="AM581" s="29" t="s">
        <v>28</v>
      </c>
      <c r="AN581" s="29" t="s">
        <v>28</v>
      </c>
      <c r="AO581" s="29" t="s">
        <v>28</v>
      </c>
      <c r="AP581" s="29">
        <v>1</v>
      </c>
      <c r="AQ581" s="29">
        <v>550</v>
      </c>
      <c r="AR581" s="29">
        <v>40</v>
      </c>
      <c r="AS581" s="29">
        <v>500</v>
      </c>
      <c r="AT581" s="29"/>
      <c r="AU581" s="144"/>
      <c r="AV581" s="36" t="s">
        <v>28</v>
      </c>
      <c r="AW581" s="102">
        <v>44103</v>
      </c>
      <c r="AX581" s="129" t="s">
        <v>33</v>
      </c>
      <c r="AY581" s="106">
        <v>7</v>
      </c>
      <c r="BD581" t="s">
        <v>4397</v>
      </c>
      <c r="BE581" t="s">
        <v>4351</v>
      </c>
      <c r="BF581" t="s">
        <v>4739</v>
      </c>
      <c r="BH581" t="str">
        <f t="shared" si="137"/>
        <v>AV</v>
      </c>
      <c r="BJ581" t="str">
        <f t="shared" si="138"/>
        <v>OK</v>
      </c>
      <c r="BK581" s="130">
        <v>7461</v>
      </c>
      <c r="BL581" s="130" t="s">
        <v>37</v>
      </c>
      <c r="BM581" s="131" t="s">
        <v>33</v>
      </c>
      <c r="BN581" s="131" t="e">
        <v>#VALUE!</v>
      </c>
      <c r="BO581">
        <v>7461</v>
      </c>
      <c r="BP581">
        <v>0</v>
      </c>
    </row>
    <row r="582" spans="1:68" ht="25.2" x14ac:dyDescent="0.3">
      <c r="A582" s="1"/>
      <c r="B582" s="47">
        <v>493</v>
      </c>
      <c r="C582" s="45">
        <v>1088815</v>
      </c>
      <c r="D582" s="27"/>
      <c r="E582" s="27"/>
      <c r="F582" s="30" t="s">
        <v>3854</v>
      </c>
      <c r="G582" s="101" t="s">
        <v>92</v>
      </c>
      <c r="H582" s="70" t="s">
        <v>4779</v>
      </c>
      <c r="I582" s="27"/>
      <c r="J582" s="147" t="s">
        <v>33</v>
      </c>
      <c r="K582" s="148">
        <v>0</v>
      </c>
      <c r="L582" s="148" t="s">
        <v>32</v>
      </c>
      <c r="M582" s="147" t="s">
        <v>33</v>
      </c>
      <c r="N582" s="29" t="str">
        <f t="shared" si="132"/>
        <v/>
      </c>
      <c r="O582" s="29" t="str">
        <f t="shared" si="133"/>
        <v/>
      </c>
      <c r="P582" s="29" t="str">
        <f t="shared" si="134"/>
        <v/>
      </c>
      <c r="Q582" s="29" t="str">
        <f t="shared" ref="Q582:Q645" si="141">IF(IFERROR(MID($U582,1,7)+0,"")&lt;1130000,"",IFERROR(MID($U582,1,7)+0,""))</f>
        <v/>
      </c>
      <c r="R582" s="29" t="str">
        <f t="shared" ref="R582:R645" si="142">IF(IFERROR(MID($U582,10,7)+0,"")&lt;1130000,"",IFERROR(MID($U582,10,7)+0,""))</f>
        <v/>
      </c>
      <c r="S582" s="29" t="str">
        <f t="shared" ref="S582:S645" si="143">IF(IFERROR(MID($U582,19,7)+0,"")&lt;1130000,"",IFERROR(MID($U582,19,7)+0,""))</f>
        <v/>
      </c>
      <c r="T582" s="29" t="str">
        <f t="shared" ref="T582:T645" si="144">IF(Q582="","",IF(R582="",Q582,Q582&amp;", "&amp;R582))</f>
        <v/>
      </c>
      <c r="U582" s="27"/>
      <c r="V582" s="27"/>
      <c r="W582" s="38" t="s">
        <v>157</v>
      </c>
      <c r="X582" s="37" t="s">
        <v>366</v>
      </c>
      <c r="Y582" s="146">
        <v>800</v>
      </c>
      <c r="Z582" s="33">
        <v>1024</v>
      </c>
      <c r="AA582" s="34">
        <f t="shared" si="139"/>
        <v>0.28000000000000003</v>
      </c>
      <c r="AB582" s="33">
        <f t="shared" si="135"/>
        <v>1024</v>
      </c>
      <c r="AC582" s="34">
        <f t="shared" si="140"/>
        <v>0.27999886000056989</v>
      </c>
      <c r="AD582" s="145">
        <f t="shared" si="136"/>
        <v>853.33299999999997</v>
      </c>
      <c r="AE582" s="105">
        <v>666.66700000000003</v>
      </c>
      <c r="AF582" s="34" t="s">
        <v>36</v>
      </c>
      <c r="AG582" s="34" t="s">
        <v>36</v>
      </c>
      <c r="AH582" s="34" t="s">
        <v>36</v>
      </c>
      <c r="AI582" s="29">
        <v>5.3999999999999999E-2</v>
      </c>
      <c r="AJ582" s="29" t="s">
        <v>33</v>
      </c>
      <c r="AK582" s="29">
        <v>1</v>
      </c>
      <c r="AL582" s="29">
        <v>0</v>
      </c>
      <c r="AM582" s="29" t="s">
        <v>28</v>
      </c>
      <c r="AN582" s="29" t="s">
        <v>28</v>
      </c>
      <c r="AO582" s="29" t="s">
        <v>28</v>
      </c>
      <c r="AP582" s="29">
        <v>1</v>
      </c>
      <c r="AQ582" s="29">
        <v>150</v>
      </c>
      <c r="AR582" s="29">
        <v>90</v>
      </c>
      <c r="AS582" s="29">
        <v>10</v>
      </c>
      <c r="AT582" s="27"/>
      <c r="AU582" s="27"/>
      <c r="AV582" s="36" t="s">
        <v>33</v>
      </c>
      <c r="AW582" s="102" t="s">
        <v>33</v>
      </c>
      <c r="AX582" s="129" t="s">
        <v>33</v>
      </c>
      <c r="AY582" s="106" t="e">
        <v>#N/A</v>
      </c>
      <c r="BD582" t="s">
        <v>4355</v>
      </c>
      <c r="BE582" t="s">
        <v>4355</v>
      </c>
      <c r="BF582" t="s">
        <v>4744</v>
      </c>
      <c r="BH582" t="str">
        <f t="shared" si="137"/>
        <v>AV</v>
      </c>
      <c r="BJ582" t="str">
        <f t="shared" si="138"/>
        <v>OK</v>
      </c>
      <c r="BK582" s="130">
        <v>1024</v>
      </c>
      <c r="BL582" s="130" t="s">
        <v>37</v>
      </c>
      <c r="BM582" s="131" t="s">
        <v>33</v>
      </c>
      <c r="BN582" s="131" t="e">
        <v>#VALUE!</v>
      </c>
      <c r="BO582">
        <v>1024</v>
      </c>
      <c r="BP582">
        <v>0</v>
      </c>
    </row>
    <row r="583" spans="1:68" ht="25.2" x14ac:dyDescent="0.3">
      <c r="A583" s="1"/>
      <c r="B583" s="47">
        <v>494</v>
      </c>
      <c r="C583" s="45">
        <v>1062964</v>
      </c>
      <c r="D583" s="27"/>
      <c r="E583" s="27"/>
      <c r="F583" s="30" t="s">
        <v>3850</v>
      </c>
      <c r="G583" s="101" t="s">
        <v>92</v>
      </c>
      <c r="H583" s="148"/>
      <c r="I583" s="27"/>
      <c r="J583" s="147" t="s">
        <v>33</v>
      </c>
      <c r="K583" s="148">
        <v>0</v>
      </c>
      <c r="L583" s="148" t="s">
        <v>32</v>
      </c>
      <c r="M583" s="147" t="s">
        <v>33</v>
      </c>
      <c r="N583" s="29" t="str">
        <f t="shared" si="132"/>
        <v/>
      </c>
      <c r="O583" s="29" t="str">
        <f t="shared" si="133"/>
        <v/>
      </c>
      <c r="P583" s="29" t="str">
        <f t="shared" si="134"/>
        <v/>
      </c>
      <c r="Q583" s="29" t="str">
        <f t="shared" si="141"/>
        <v/>
      </c>
      <c r="R583" s="29" t="str">
        <f t="shared" si="142"/>
        <v/>
      </c>
      <c r="S583" s="29" t="str">
        <f t="shared" si="143"/>
        <v/>
      </c>
      <c r="T583" s="29" t="str">
        <f t="shared" si="144"/>
        <v/>
      </c>
      <c r="U583" s="27"/>
      <c r="V583" s="27"/>
      <c r="W583" s="38" t="s">
        <v>157</v>
      </c>
      <c r="X583" s="37" t="s">
        <v>158</v>
      </c>
      <c r="Y583" s="146">
        <v>700</v>
      </c>
      <c r="Z583" s="33">
        <v>896</v>
      </c>
      <c r="AA583" s="34">
        <f t="shared" si="139"/>
        <v>0.28000000000000003</v>
      </c>
      <c r="AB583" s="33">
        <f t="shared" si="135"/>
        <v>896</v>
      </c>
      <c r="AC583" s="34">
        <f t="shared" si="140"/>
        <v>0.28000130285788749</v>
      </c>
      <c r="AD583" s="145">
        <f t="shared" si="136"/>
        <v>746.66700000000003</v>
      </c>
      <c r="AE583" s="105">
        <v>583.33299999999997</v>
      </c>
      <c r="AF583" s="34" t="s">
        <v>36</v>
      </c>
      <c r="AG583" s="34" t="s">
        <v>36</v>
      </c>
      <c r="AH583" s="34" t="s">
        <v>36</v>
      </c>
      <c r="AI583" s="29">
        <v>1.0999999999999999E-2</v>
      </c>
      <c r="AJ583" s="29" t="s">
        <v>33</v>
      </c>
      <c r="AK583" s="29">
        <v>0</v>
      </c>
      <c r="AL583" s="29">
        <v>0</v>
      </c>
      <c r="AM583" s="29" t="s">
        <v>28</v>
      </c>
      <c r="AN583" s="44" t="s">
        <v>27</v>
      </c>
      <c r="AO583" s="29" t="s">
        <v>28</v>
      </c>
      <c r="AP583" s="29">
        <v>1</v>
      </c>
      <c r="AQ583" s="29">
        <v>148</v>
      </c>
      <c r="AR583" s="29">
        <v>148</v>
      </c>
      <c r="AS583" s="29">
        <v>1</v>
      </c>
      <c r="AT583" s="27"/>
      <c r="AU583" s="27"/>
      <c r="AV583" s="36" t="s">
        <v>28</v>
      </c>
      <c r="AW583" s="102">
        <v>44341</v>
      </c>
      <c r="AX583" s="129" t="s">
        <v>33</v>
      </c>
      <c r="AY583" s="106" t="e">
        <v>#N/A</v>
      </c>
      <c r="BD583" t="s">
        <v>4398</v>
      </c>
      <c r="BE583" t="s">
        <v>4351</v>
      </c>
      <c r="BF583" t="s">
        <v>4739</v>
      </c>
      <c r="BH583" t="str">
        <f t="shared" si="137"/>
        <v/>
      </c>
      <c r="BJ583" t="str">
        <f t="shared" si="138"/>
        <v>OK</v>
      </c>
      <c r="BK583" s="130" t="s">
        <v>5302</v>
      </c>
      <c r="BL583" s="130" t="e">
        <v>#VALUE!</v>
      </c>
      <c r="BM583" s="131" t="s">
        <v>33</v>
      </c>
      <c r="BN583" s="131" t="e">
        <v>#VALUE!</v>
      </c>
      <c r="BO583" t="e">
        <v>#N/A</v>
      </c>
      <c r="BP583">
        <v>0</v>
      </c>
    </row>
    <row r="584" spans="1:68" ht="25.2" x14ac:dyDescent="0.3">
      <c r="A584" s="1"/>
      <c r="B584" s="47">
        <v>495</v>
      </c>
      <c r="C584" s="45">
        <v>1091334</v>
      </c>
      <c r="D584" s="27"/>
      <c r="E584" s="27"/>
      <c r="F584" s="30" t="s">
        <v>3851</v>
      </c>
      <c r="G584" s="101" t="s">
        <v>92</v>
      </c>
      <c r="H584" s="70" t="s">
        <v>4779</v>
      </c>
      <c r="I584" s="27"/>
      <c r="J584" s="147" t="s">
        <v>33</v>
      </c>
      <c r="K584" s="148">
        <v>0</v>
      </c>
      <c r="L584" s="148" t="s">
        <v>32</v>
      </c>
      <c r="M584" s="147" t="s">
        <v>33</v>
      </c>
      <c r="N584" s="29" t="str">
        <f t="shared" si="132"/>
        <v/>
      </c>
      <c r="O584" s="29" t="str">
        <f t="shared" si="133"/>
        <v/>
      </c>
      <c r="P584" s="29" t="str">
        <f t="shared" si="134"/>
        <v/>
      </c>
      <c r="Q584" s="29" t="str">
        <f t="shared" si="141"/>
        <v/>
      </c>
      <c r="R584" s="29" t="str">
        <f t="shared" si="142"/>
        <v/>
      </c>
      <c r="S584" s="29" t="str">
        <f t="shared" si="143"/>
        <v/>
      </c>
      <c r="T584" s="29" t="str">
        <f t="shared" si="144"/>
        <v/>
      </c>
      <c r="U584" s="27"/>
      <c r="V584" s="27"/>
      <c r="W584" s="38" t="s">
        <v>157</v>
      </c>
      <c r="X584" s="37" t="s">
        <v>158</v>
      </c>
      <c r="Y584" s="146">
        <v>400</v>
      </c>
      <c r="Z584" s="33">
        <v>512</v>
      </c>
      <c r="AA584" s="34">
        <f t="shared" si="139"/>
        <v>0.28000000000000003</v>
      </c>
      <c r="AB584" s="33">
        <f t="shared" si="135"/>
        <v>512</v>
      </c>
      <c r="AC584" s="34">
        <f t="shared" si="140"/>
        <v>0.28000228000227984</v>
      </c>
      <c r="AD584" s="145">
        <f t="shared" ref="AD584:AD594" si="145">ROUND(Z584/1.2,3)</f>
        <v>426.66699999999997</v>
      </c>
      <c r="AE584" s="105">
        <v>333.33300000000003</v>
      </c>
      <c r="AF584" s="34" t="s">
        <v>36</v>
      </c>
      <c r="AG584" s="34" t="s">
        <v>36</v>
      </c>
      <c r="AH584" s="34" t="s">
        <v>36</v>
      </c>
      <c r="AI584" s="29">
        <v>0.41</v>
      </c>
      <c r="AJ584" s="29">
        <v>1E-3</v>
      </c>
      <c r="AK584" s="29">
        <v>1</v>
      </c>
      <c r="AL584" s="29">
        <v>0</v>
      </c>
      <c r="AM584" s="29" t="s">
        <v>28</v>
      </c>
      <c r="AN584" s="29" t="s">
        <v>28</v>
      </c>
      <c r="AO584" s="29" t="s">
        <v>28</v>
      </c>
      <c r="AP584" s="29">
        <v>1</v>
      </c>
      <c r="AQ584" s="29">
        <v>500</v>
      </c>
      <c r="AR584" s="29">
        <v>295</v>
      </c>
      <c r="AS584" s="29">
        <v>40</v>
      </c>
      <c r="AT584" s="27"/>
      <c r="AU584" s="27"/>
      <c r="AV584" s="36" t="s">
        <v>28</v>
      </c>
      <c r="AW584" s="102">
        <v>44301</v>
      </c>
      <c r="AX584" s="129" t="s">
        <v>33</v>
      </c>
      <c r="AY584" s="106" t="e">
        <v>#N/A</v>
      </c>
      <c r="BD584" t="s">
        <v>4360</v>
      </c>
      <c r="BE584" t="s">
        <v>4360</v>
      </c>
      <c r="BF584" t="s">
        <v>4739</v>
      </c>
      <c r="BH584" t="str">
        <f t="shared" si="137"/>
        <v>AV</v>
      </c>
      <c r="BJ584" t="str">
        <f t="shared" si="138"/>
        <v>OK</v>
      </c>
      <c r="BK584" s="130">
        <v>512</v>
      </c>
      <c r="BL584" s="130" t="s">
        <v>37</v>
      </c>
      <c r="BM584" s="131" t="s">
        <v>33</v>
      </c>
      <c r="BN584" s="131" t="e">
        <v>#VALUE!</v>
      </c>
      <c r="BO584">
        <v>512</v>
      </c>
      <c r="BP584">
        <v>0</v>
      </c>
    </row>
    <row r="585" spans="1:68" ht="25.2" x14ac:dyDescent="0.3">
      <c r="A585" s="1"/>
      <c r="B585" s="47">
        <v>496</v>
      </c>
      <c r="C585" s="125">
        <v>1062958</v>
      </c>
      <c r="D585" s="27"/>
      <c r="E585" s="27"/>
      <c r="F585" s="30" t="s">
        <v>3862</v>
      </c>
      <c r="G585" s="101" t="s">
        <v>92</v>
      </c>
      <c r="H585" s="70" t="s">
        <v>4779</v>
      </c>
      <c r="I585" s="27"/>
      <c r="J585" s="147" t="s">
        <v>33</v>
      </c>
      <c r="K585" s="148">
        <v>0</v>
      </c>
      <c r="L585" s="148" t="s">
        <v>32</v>
      </c>
      <c r="M585" s="147" t="s">
        <v>33</v>
      </c>
      <c r="N585" s="29" t="str">
        <f t="shared" si="132"/>
        <v/>
      </c>
      <c r="O585" s="29" t="str">
        <f t="shared" si="133"/>
        <v/>
      </c>
      <c r="P585" s="29" t="str">
        <f t="shared" si="134"/>
        <v/>
      </c>
      <c r="Q585" s="29" t="str">
        <f t="shared" si="141"/>
        <v/>
      </c>
      <c r="R585" s="29" t="str">
        <f t="shared" si="142"/>
        <v/>
      </c>
      <c r="S585" s="29" t="str">
        <f t="shared" si="143"/>
        <v/>
      </c>
      <c r="T585" s="29" t="str">
        <f t="shared" si="144"/>
        <v/>
      </c>
      <c r="U585" s="27"/>
      <c r="V585" s="27"/>
      <c r="W585" s="38" t="s">
        <v>157</v>
      </c>
      <c r="X585" s="37" t="s">
        <v>158</v>
      </c>
      <c r="Y585" s="146">
        <v>1800</v>
      </c>
      <c r="Z585" s="33">
        <v>2304</v>
      </c>
      <c r="AA585" s="34">
        <f t="shared" si="139"/>
        <v>0.28000000000000003</v>
      </c>
      <c r="AB585" s="33">
        <f t="shared" si="135"/>
        <v>2304</v>
      </c>
      <c r="AC585" s="34">
        <f t="shared" si="140"/>
        <v>0.28000000000000003</v>
      </c>
      <c r="AD585" s="145">
        <f t="shared" si="145"/>
        <v>1920</v>
      </c>
      <c r="AE585" s="105">
        <v>1500</v>
      </c>
      <c r="AF585" s="34" t="s">
        <v>36</v>
      </c>
      <c r="AG585" s="34" t="s">
        <v>36</v>
      </c>
      <c r="AH585" s="34" t="s">
        <v>36</v>
      </c>
      <c r="AI585" s="29">
        <v>0.15</v>
      </c>
      <c r="AJ585" s="29">
        <v>1E-3</v>
      </c>
      <c r="AK585" s="29">
        <v>1</v>
      </c>
      <c r="AL585" s="29">
        <v>0</v>
      </c>
      <c r="AM585" s="29" t="s">
        <v>28</v>
      </c>
      <c r="AN585" s="29" t="s">
        <v>28</v>
      </c>
      <c r="AO585" s="29" t="s">
        <v>28</v>
      </c>
      <c r="AP585" s="29">
        <v>1</v>
      </c>
      <c r="AQ585" s="29">
        <v>260</v>
      </c>
      <c r="AR585" s="29">
        <v>160</v>
      </c>
      <c r="AS585" s="29">
        <v>55</v>
      </c>
      <c r="AT585" s="27"/>
      <c r="AU585" s="27"/>
      <c r="AV585" s="36" t="s">
        <v>28</v>
      </c>
      <c r="AW585" s="102">
        <v>44323</v>
      </c>
      <c r="AX585" s="129" t="s">
        <v>33</v>
      </c>
      <c r="AY585" s="106" t="e">
        <v>#N/A</v>
      </c>
      <c r="BD585" t="s">
        <v>372</v>
      </c>
      <c r="BE585" t="s">
        <v>4360</v>
      </c>
      <c r="BF585" t="s">
        <v>4739</v>
      </c>
      <c r="BH585" t="str">
        <f t="shared" si="137"/>
        <v>AV</v>
      </c>
      <c r="BJ585" t="str">
        <f t="shared" si="138"/>
        <v>OK</v>
      </c>
      <c r="BK585" s="130">
        <v>2304</v>
      </c>
      <c r="BL585" s="130" t="s">
        <v>37</v>
      </c>
      <c r="BM585" s="131" t="s">
        <v>33</v>
      </c>
      <c r="BN585" s="131" t="e">
        <v>#VALUE!</v>
      </c>
      <c r="BO585">
        <v>2304</v>
      </c>
      <c r="BP585">
        <v>0</v>
      </c>
    </row>
    <row r="586" spans="1:68" ht="37.799999999999997" x14ac:dyDescent="0.3">
      <c r="A586" s="1"/>
      <c r="B586" s="47">
        <v>497</v>
      </c>
      <c r="C586" s="174">
        <v>1085449</v>
      </c>
      <c r="D586" s="29"/>
      <c r="E586" s="29"/>
      <c r="F586" s="39" t="s">
        <v>452</v>
      </c>
      <c r="G586" s="29" t="s">
        <v>61</v>
      </c>
      <c r="H586" s="70" t="s">
        <v>69</v>
      </c>
      <c r="I586" s="148" t="s">
        <v>32</v>
      </c>
      <c r="J586" s="147" t="s">
        <v>33</v>
      </c>
      <c r="K586" s="148" t="e">
        <v>#N/A</v>
      </c>
      <c r="L586" s="148" t="s">
        <v>32</v>
      </c>
      <c r="M586" s="147">
        <v>42521</v>
      </c>
      <c r="N586" s="29" t="str">
        <f t="shared" si="132"/>
        <v/>
      </c>
      <c r="O586" s="29" t="str">
        <f t="shared" si="133"/>
        <v/>
      </c>
      <c r="P586" s="29" t="str">
        <f t="shared" si="134"/>
        <v/>
      </c>
      <c r="Q586" s="29" t="str">
        <f t="shared" si="141"/>
        <v/>
      </c>
      <c r="R586" s="29" t="str">
        <f t="shared" si="142"/>
        <v/>
      </c>
      <c r="S586" s="29" t="str">
        <f t="shared" si="143"/>
        <v/>
      </c>
      <c r="T586" s="29" t="str">
        <f t="shared" si="144"/>
        <v/>
      </c>
      <c r="U586" s="29"/>
      <c r="V586" s="29"/>
      <c r="W586" s="38" t="s">
        <v>157</v>
      </c>
      <c r="X586" s="29" t="s">
        <v>158</v>
      </c>
      <c r="Y586" s="146">
        <v>12674</v>
      </c>
      <c r="Z586" s="33">
        <v>13941</v>
      </c>
      <c r="AA586" s="34">
        <f t="shared" si="139"/>
        <v>0.1</v>
      </c>
      <c r="AB586" s="33">
        <f t="shared" si="135"/>
        <v>13941</v>
      </c>
      <c r="AC586" s="34">
        <f t="shared" si="140"/>
        <v>9.9968404608855838E-2</v>
      </c>
      <c r="AD586" s="145">
        <f t="shared" si="145"/>
        <v>11617.5</v>
      </c>
      <c r="AE586" s="105">
        <v>10561.666999999999</v>
      </c>
      <c r="AF586" s="34" t="e">
        <v>#N/A</v>
      </c>
      <c r="AG586" s="34" t="e">
        <v>#N/A</v>
      </c>
      <c r="AH586" s="34" t="e">
        <v>#N/A</v>
      </c>
      <c r="AI586" s="29">
        <v>1.5</v>
      </c>
      <c r="AJ586" s="29">
        <v>7.9199999999999995E-4</v>
      </c>
      <c r="AK586" s="29">
        <v>0</v>
      </c>
      <c r="AL586" s="29">
        <v>0</v>
      </c>
      <c r="AM586" s="29" t="s">
        <v>27</v>
      </c>
      <c r="AN586" s="44" t="s">
        <v>27</v>
      </c>
      <c r="AO586" s="29" t="s">
        <v>27</v>
      </c>
      <c r="AP586" s="29">
        <v>1</v>
      </c>
      <c r="AQ586" s="29">
        <v>360</v>
      </c>
      <c r="AR586" s="29">
        <v>220</v>
      </c>
      <c r="AS586" s="29">
        <v>100</v>
      </c>
      <c r="AT586" s="29">
        <v>1.5</v>
      </c>
      <c r="AU586" s="144">
        <v>7.92E-3</v>
      </c>
      <c r="AV586" s="36" t="s">
        <v>28</v>
      </c>
      <c r="AW586" s="102">
        <v>42521</v>
      </c>
      <c r="AX586" s="129" t="s">
        <v>33</v>
      </c>
      <c r="AY586" s="106">
        <v>174</v>
      </c>
      <c r="BD586" t="s">
        <v>390</v>
      </c>
      <c r="BE586" t="e">
        <v>#N/A</v>
      </c>
      <c r="BF586" t="e">
        <v>#N/A</v>
      </c>
      <c r="BH586" t="str">
        <f t="shared" si="137"/>
        <v/>
      </c>
      <c r="BJ586" t="str">
        <f t="shared" si="138"/>
        <v>OK</v>
      </c>
      <c r="BK586" s="130" t="s">
        <v>5302</v>
      </c>
      <c r="BL586" s="130" t="e">
        <v>#VALUE!</v>
      </c>
      <c r="BM586" s="131" t="s">
        <v>33</v>
      </c>
      <c r="BN586" s="131" t="e">
        <v>#VALUE!</v>
      </c>
      <c r="BO586" t="e">
        <v>#N/A</v>
      </c>
      <c r="BP586">
        <v>0</v>
      </c>
    </row>
    <row r="587" spans="1:68" ht="37.799999999999997" x14ac:dyDescent="0.3">
      <c r="A587" s="1"/>
      <c r="B587" s="47">
        <v>498</v>
      </c>
      <c r="C587" s="174">
        <v>1085451</v>
      </c>
      <c r="D587" s="29"/>
      <c r="E587" s="29"/>
      <c r="F587" s="39" t="s">
        <v>453</v>
      </c>
      <c r="G587" s="29" t="s">
        <v>61</v>
      </c>
      <c r="H587" s="70" t="s">
        <v>69</v>
      </c>
      <c r="I587" s="148" t="s">
        <v>33</v>
      </c>
      <c r="J587" s="147" t="s">
        <v>33</v>
      </c>
      <c r="K587" s="148" t="e">
        <v>#N/A</v>
      </c>
      <c r="L587" s="148" t="s">
        <v>32</v>
      </c>
      <c r="M587" s="147">
        <v>42521</v>
      </c>
      <c r="N587" s="29" t="str">
        <f t="shared" si="132"/>
        <v/>
      </c>
      <c r="O587" s="29" t="str">
        <f t="shared" si="133"/>
        <v/>
      </c>
      <c r="P587" s="29" t="str">
        <f t="shared" si="134"/>
        <v/>
      </c>
      <c r="Q587" s="29" t="str">
        <f t="shared" si="141"/>
        <v/>
      </c>
      <c r="R587" s="29" t="str">
        <f t="shared" si="142"/>
        <v/>
      </c>
      <c r="S587" s="29" t="str">
        <f t="shared" si="143"/>
        <v/>
      </c>
      <c r="T587" s="29" t="str">
        <f t="shared" si="144"/>
        <v/>
      </c>
      <c r="U587" s="29"/>
      <c r="V587" s="29"/>
      <c r="W587" s="38" t="s">
        <v>157</v>
      </c>
      <c r="X587" s="29" t="s">
        <v>158</v>
      </c>
      <c r="Y587" s="146">
        <v>12209</v>
      </c>
      <c r="Z587" s="33">
        <v>13430</v>
      </c>
      <c r="AA587" s="34">
        <f t="shared" si="139"/>
        <v>0.1</v>
      </c>
      <c r="AB587" s="33">
        <f t="shared" si="135"/>
        <v>13430</v>
      </c>
      <c r="AC587" s="34">
        <f t="shared" si="140"/>
        <v>0.10000818740246745</v>
      </c>
      <c r="AD587" s="145">
        <f t="shared" si="145"/>
        <v>11191.666999999999</v>
      </c>
      <c r="AE587" s="105">
        <v>10174.166999999999</v>
      </c>
      <c r="AF587" s="34" t="e">
        <v>#N/A</v>
      </c>
      <c r="AG587" s="34" t="e">
        <v>#N/A</v>
      </c>
      <c r="AH587" s="34" t="e">
        <v>#N/A</v>
      </c>
      <c r="AI587" s="29">
        <v>1.1399999999999999</v>
      </c>
      <c r="AJ587" s="29">
        <v>1.5839999999999999E-3</v>
      </c>
      <c r="AK587" s="29">
        <v>0</v>
      </c>
      <c r="AL587" s="29">
        <v>0</v>
      </c>
      <c r="AM587" s="29" t="s">
        <v>27</v>
      </c>
      <c r="AN587" s="44" t="s">
        <v>27</v>
      </c>
      <c r="AO587" s="29" t="s">
        <v>27</v>
      </c>
      <c r="AP587" s="29">
        <v>1</v>
      </c>
      <c r="AQ587" s="29" t="s">
        <v>33</v>
      </c>
      <c r="AR587" s="29" t="s">
        <v>33</v>
      </c>
      <c r="AS587" s="29" t="s">
        <v>33</v>
      </c>
      <c r="AT587" s="29"/>
      <c r="AU587" s="144"/>
      <c r="AV587" s="36" t="s">
        <v>28</v>
      </c>
      <c r="AW587" s="102">
        <v>42521</v>
      </c>
      <c r="AX587" s="129" t="s">
        <v>33</v>
      </c>
      <c r="AY587" s="106">
        <v>64</v>
      </c>
      <c r="BD587" t="s">
        <v>390</v>
      </c>
      <c r="BE587" t="e">
        <v>#N/A</v>
      </c>
      <c r="BF587" t="e">
        <v>#N/A</v>
      </c>
      <c r="BH587" t="str">
        <f t="shared" si="137"/>
        <v/>
      </c>
      <c r="BJ587" t="str">
        <f t="shared" si="138"/>
        <v>OK</v>
      </c>
      <c r="BK587" s="130" t="s">
        <v>5302</v>
      </c>
      <c r="BL587" s="130" t="e">
        <v>#VALUE!</v>
      </c>
      <c r="BM587" s="131" t="s">
        <v>33</v>
      </c>
      <c r="BN587" s="131" t="e">
        <v>#VALUE!</v>
      </c>
      <c r="BO587" t="e">
        <v>#N/A</v>
      </c>
      <c r="BP587">
        <v>0</v>
      </c>
    </row>
    <row r="588" spans="1:68" ht="37.799999999999997" x14ac:dyDescent="0.3">
      <c r="A588" s="1"/>
      <c r="B588" s="47">
        <v>499</v>
      </c>
      <c r="C588" s="174">
        <v>1085453</v>
      </c>
      <c r="D588" s="29"/>
      <c r="E588" s="29"/>
      <c r="F588" s="39" t="s">
        <v>454</v>
      </c>
      <c r="G588" s="29" t="s">
        <v>61</v>
      </c>
      <c r="H588" s="70" t="s">
        <v>69</v>
      </c>
      <c r="I588" s="148" t="s">
        <v>32</v>
      </c>
      <c r="J588" s="147" t="s">
        <v>33</v>
      </c>
      <c r="K588" s="148" t="e">
        <v>#N/A</v>
      </c>
      <c r="L588" s="148" t="s">
        <v>32</v>
      </c>
      <c r="M588" s="147">
        <v>42521</v>
      </c>
      <c r="N588" s="29" t="str">
        <f t="shared" si="132"/>
        <v/>
      </c>
      <c r="O588" s="29" t="str">
        <f t="shared" si="133"/>
        <v/>
      </c>
      <c r="P588" s="29" t="str">
        <f t="shared" si="134"/>
        <v/>
      </c>
      <c r="Q588" s="29" t="str">
        <f t="shared" si="141"/>
        <v/>
      </c>
      <c r="R588" s="29" t="str">
        <f t="shared" si="142"/>
        <v/>
      </c>
      <c r="S588" s="29" t="str">
        <f t="shared" si="143"/>
        <v/>
      </c>
      <c r="T588" s="29" t="str">
        <f t="shared" si="144"/>
        <v/>
      </c>
      <c r="U588" s="29"/>
      <c r="V588" s="29"/>
      <c r="W588" s="38" t="s">
        <v>157</v>
      </c>
      <c r="X588" s="29" t="s">
        <v>158</v>
      </c>
      <c r="Y588" s="146">
        <v>25463</v>
      </c>
      <c r="Z588" s="33">
        <v>28009</v>
      </c>
      <c r="AA588" s="34">
        <f t="shared" si="139"/>
        <v>0.1</v>
      </c>
      <c r="AB588" s="33">
        <f t="shared" si="135"/>
        <v>28009</v>
      </c>
      <c r="AC588" s="34">
        <f t="shared" si="140"/>
        <v>9.9988185210097891E-2</v>
      </c>
      <c r="AD588" s="145">
        <f t="shared" si="145"/>
        <v>23340.832999999999</v>
      </c>
      <c r="AE588" s="105">
        <v>21219.167000000001</v>
      </c>
      <c r="AF588" s="34" t="e">
        <v>#N/A</v>
      </c>
      <c r="AG588" s="34" t="e">
        <v>#N/A</v>
      </c>
      <c r="AH588" s="34" t="e">
        <v>#N/A</v>
      </c>
      <c r="AI588" s="29">
        <v>3.1</v>
      </c>
      <c r="AJ588" s="29">
        <v>1.5839999999999999E-3</v>
      </c>
      <c r="AK588" s="29">
        <v>0</v>
      </c>
      <c r="AL588" s="29">
        <v>0</v>
      </c>
      <c r="AM588" s="29" t="s">
        <v>27</v>
      </c>
      <c r="AN588" s="44" t="s">
        <v>27</v>
      </c>
      <c r="AO588" s="29" t="s">
        <v>27</v>
      </c>
      <c r="AP588" s="29">
        <v>1</v>
      </c>
      <c r="AQ588" s="29">
        <v>360</v>
      </c>
      <c r="AR588" s="29">
        <v>220</v>
      </c>
      <c r="AS588" s="29">
        <v>100</v>
      </c>
      <c r="AT588" s="29">
        <v>3.1</v>
      </c>
      <c r="AU588" s="144">
        <v>7.92E-3</v>
      </c>
      <c r="AV588" s="36" t="s">
        <v>28</v>
      </c>
      <c r="AW588" s="102">
        <v>42521</v>
      </c>
      <c r="AX588" s="129" t="s">
        <v>33</v>
      </c>
      <c r="AY588" s="106">
        <v>50</v>
      </c>
      <c r="BD588" t="s">
        <v>390</v>
      </c>
      <c r="BE588" t="e">
        <v>#N/A</v>
      </c>
      <c r="BF588" t="e">
        <v>#N/A</v>
      </c>
      <c r="BH588" t="str">
        <f t="shared" si="137"/>
        <v/>
      </c>
      <c r="BJ588" t="str">
        <f t="shared" si="138"/>
        <v>OK</v>
      </c>
      <c r="BK588" s="130" t="s">
        <v>5302</v>
      </c>
      <c r="BL588" s="130" t="e">
        <v>#VALUE!</v>
      </c>
      <c r="BM588" s="131" t="s">
        <v>33</v>
      </c>
      <c r="BN588" s="131" t="e">
        <v>#VALUE!</v>
      </c>
      <c r="BO588" t="e">
        <v>#N/A</v>
      </c>
      <c r="BP588">
        <v>0</v>
      </c>
    </row>
    <row r="589" spans="1:68" ht="25.2" x14ac:dyDescent="0.3">
      <c r="A589" s="1"/>
      <c r="B589" s="47">
        <v>500</v>
      </c>
      <c r="C589" s="174">
        <v>1085457</v>
      </c>
      <c r="D589" s="29"/>
      <c r="E589" s="29"/>
      <c r="F589" s="39" t="s">
        <v>455</v>
      </c>
      <c r="G589" s="29" t="s">
        <v>61</v>
      </c>
      <c r="H589" s="70" t="s">
        <v>69</v>
      </c>
      <c r="I589" s="148" t="s">
        <v>33</v>
      </c>
      <c r="J589" s="147" t="s">
        <v>33</v>
      </c>
      <c r="K589" s="148" t="e">
        <v>#N/A</v>
      </c>
      <c r="L589" s="148" t="s">
        <v>32</v>
      </c>
      <c r="M589" s="147">
        <v>42521</v>
      </c>
      <c r="N589" s="29" t="str">
        <f t="shared" si="132"/>
        <v/>
      </c>
      <c r="O589" s="29" t="str">
        <f t="shared" si="133"/>
        <v/>
      </c>
      <c r="P589" s="29" t="str">
        <f t="shared" si="134"/>
        <v/>
      </c>
      <c r="Q589" s="29" t="str">
        <f t="shared" si="141"/>
        <v/>
      </c>
      <c r="R589" s="29" t="str">
        <f t="shared" si="142"/>
        <v/>
      </c>
      <c r="S589" s="29" t="str">
        <f t="shared" si="143"/>
        <v/>
      </c>
      <c r="T589" s="29" t="str">
        <f t="shared" si="144"/>
        <v/>
      </c>
      <c r="U589" s="29"/>
      <c r="V589" s="29"/>
      <c r="W589" s="38" t="s">
        <v>157</v>
      </c>
      <c r="X589" s="29" t="s">
        <v>158</v>
      </c>
      <c r="Y589" s="146">
        <v>2480</v>
      </c>
      <c r="Z589" s="33">
        <v>2728</v>
      </c>
      <c r="AA589" s="34">
        <f t="shared" si="139"/>
        <v>0.1</v>
      </c>
      <c r="AB589" s="33">
        <f t="shared" si="135"/>
        <v>2728</v>
      </c>
      <c r="AC589" s="34">
        <f t="shared" si="140"/>
        <v>9.9999661290377295E-2</v>
      </c>
      <c r="AD589" s="145">
        <f t="shared" si="145"/>
        <v>2273.3330000000001</v>
      </c>
      <c r="AE589" s="105">
        <v>2066.6669999999999</v>
      </c>
      <c r="AF589" s="34" t="e">
        <v>#N/A</v>
      </c>
      <c r="AG589" s="34" t="e">
        <v>#N/A</v>
      </c>
      <c r="AH589" s="34" t="e">
        <v>#N/A</v>
      </c>
      <c r="AI589" s="29">
        <v>0.16</v>
      </c>
      <c r="AJ589" s="29">
        <v>1.0399999999999999E-4</v>
      </c>
      <c r="AK589" s="29">
        <v>0</v>
      </c>
      <c r="AL589" s="29">
        <v>0</v>
      </c>
      <c r="AM589" s="29" t="s">
        <v>27</v>
      </c>
      <c r="AN589" s="44" t="s">
        <v>27</v>
      </c>
      <c r="AO589" s="29" t="s">
        <v>27</v>
      </c>
      <c r="AP589" s="29">
        <v>1</v>
      </c>
      <c r="AQ589" s="29" t="s">
        <v>33</v>
      </c>
      <c r="AR589" s="29" t="s">
        <v>33</v>
      </c>
      <c r="AS589" s="29" t="s">
        <v>33</v>
      </c>
      <c r="AT589" s="29"/>
      <c r="AU589" s="144"/>
      <c r="AV589" s="36" t="s">
        <v>28</v>
      </c>
      <c r="AW589" s="102">
        <v>42521</v>
      </c>
      <c r="AX589" s="129" t="s">
        <v>33</v>
      </c>
      <c r="AY589" s="106">
        <v>102</v>
      </c>
      <c r="BD589" t="s">
        <v>390</v>
      </c>
      <c r="BE589" t="e">
        <v>#N/A</v>
      </c>
      <c r="BF589" t="e">
        <v>#N/A</v>
      </c>
      <c r="BH589" t="str">
        <f t="shared" si="137"/>
        <v/>
      </c>
      <c r="BJ589" t="str">
        <f t="shared" si="138"/>
        <v>OK</v>
      </c>
      <c r="BK589" s="130" t="s">
        <v>5302</v>
      </c>
      <c r="BL589" s="130" t="e">
        <v>#VALUE!</v>
      </c>
      <c r="BM589" s="131" t="s">
        <v>33</v>
      </c>
      <c r="BN589" s="131" t="e">
        <v>#VALUE!</v>
      </c>
      <c r="BO589" t="e">
        <v>#N/A</v>
      </c>
      <c r="BP589">
        <v>0</v>
      </c>
    </row>
    <row r="590" spans="1:68" ht="25.2" x14ac:dyDescent="0.3">
      <c r="A590" s="1"/>
      <c r="B590" s="47">
        <v>501</v>
      </c>
      <c r="C590" s="174">
        <v>1085458</v>
      </c>
      <c r="D590" s="29"/>
      <c r="E590" s="29"/>
      <c r="F590" s="39" t="s">
        <v>456</v>
      </c>
      <c r="G590" s="29" t="s">
        <v>61</v>
      </c>
      <c r="H590" s="70" t="s">
        <v>69</v>
      </c>
      <c r="I590" s="148" t="s">
        <v>3798</v>
      </c>
      <c r="J590" s="147" t="s">
        <v>33</v>
      </c>
      <c r="K590" s="148" t="e">
        <v>#N/A</v>
      </c>
      <c r="L590" s="148" t="s">
        <v>32</v>
      </c>
      <c r="M590" s="147">
        <v>42521</v>
      </c>
      <c r="N590" s="29" t="str">
        <f t="shared" si="132"/>
        <v/>
      </c>
      <c r="O590" s="29" t="str">
        <f t="shared" si="133"/>
        <v/>
      </c>
      <c r="P590" s="29" t="str">
        <f t="shared" si="134"/>
        <v/>
      </c>
      <c r="Q590" s="29" t="str">
        <f t="shared" si="141"/>
        <v/>
      </c>
      <c r="R590" s="29" t="str">
        <f t="shared" si="142"/>
        <v/>
      </c>
      <c r="S590" s="29" t="str">
        <f t="shared" si="143"/>
        <v/>
      </c>
      <c r="T590" s="29" t="str">
        <f t="shared" si="144"/>
        <v/>
      </c>
      <c r="U590" s="29"/>
      <c r="V590" s="29"/>
      <c r="W590" s="38" t="s">
        <v>157</v>
      </c>
      <c r="X590" s="29" t="s">
        <v>158</v>
      </c>
      <c r="Y590" s="146">
        <v>1791</v>
      </c>
      <c r="Z590" s="33">
        <v>1970</v>
      </c>
      <c r="AA590" s="34">
        <f t="shared" si="139"/>
        <v>0.1</v>
      </c>
      <c r="AB590" s="33">
        <f t="shared" si="135"/>
        <v>1970</v>
      </c>
      <c r="AC590" s="34">
        <f t="shared" si="140"/>
        <v>9.994438860971519E-2</v>
      </c>
      <c r="AD590" s="145">
        <f t="shared" si="145"/>
        <v>1641.6669999999999</v>
      </c>
      <c r="AE590" s="105">
        <v>1492.5</v>
      </c>
      <c r="AF590" s="34" t="e">
        <v>#N/A</v>
      </c>
      <c r="AG590" s="34" t="e">
        <v>#N/A</v>
      </c>
      <c r="AH590" s="34" t="e">
        <v>#N/A</v>
      </c>
      <c r="AI590" s="29">
        <v>0.24</v>
      </c>
      <c r="AJ590" s="29">
        <v>1E-4</v>
      </c>
      <c r="AK590" s="29">
        <v>0</v>
      </c>
      <c r="AL590" s="29">
        <v>0</v>
      </c>
      <c r="AM590" s="29" t="s">
        <v>27</v>
      </c>
      <c r="AN590" s="44" t="s">
        <v>27</v>
      </c>
      <c r="AO590" s="29" t="s">
        <v>27</v>
      </c>
      <c r="AP590" s="29">
        <v>1</v>
      </c>
      <c r="AQ590" s="29">
        <v>200</v>
      </c>
      <c r="AR590" s="29">
        <v>130</v>
      </c>
      <c r="AS590" s="29">
        <v>100</v>
      </c>
      <c r="AT590" s="29">
        <v>0.24</v>
      </c>
      <c r="AU590" s="144">
        <v>2.5999999999999999E-3</v>
      </c>
      <c r="AV590" s="36" t="s">
        <v>28</v>
      </c>
      <c r="AW590" s="102">
        <v>42521</v>
      </c>
      <c r="AX590" s="129" t="s">
        <v>33</v>
      </c>
      <c r="AY590" s="106">
        <v>48</v>
      </c>
      <c r="BD590" t="s">
        <v>390</v>
      </c>
      <c r="BE590" t="e">
        <v>#N/A</v>
      </c>
      <c r="BF590" t="e">
        <v>#N/A</v>
      </c>
      <c r="BH590" t="str">
        <f t="shared" si="137"/>
        <v/>
      </c>
      <c r="BJ590" t="str">
        <f t="shared" si="138"/>
        <v>OK</v>
      </c>
      <c r="BK590" s="130" t="s">
        <v>5302</v>
      </c>
      <c r="BL590" s="130" t="e">
        <v>#VALUE!</v>
      </c>
      <c r="BM590" s="131" t="s">
        <v>33</v>
      </c>
      <c r="BN590" s="131" t="e">
        <v>#VALUE!</v>
      </c>
      <c r="BO590" t="e">
        <v>#N/A</v>
      </c>
      <c r="BP590">
        <v>0</v>
      </c>
    </row>
    <row r="591" spans="1:68" ht="25.2" x14ac:dyDescent="0.3">
      <c r="A591" s="1"/>
      <c r="B591" s="47">
        <v>502</v>
      </c>
      <c r="C591" s="174">
        <v>1085462</v>
      </c>
      <c r="D591" s="29"/>
      <c r="E591" s="29"/>
      <c r="F591" s="39" t="s">
        <v>457</v>
      </c>
      <c r="G591" s="29" t="s">
        <v>61</v>
      </c>
      <c r="H591" s="70" t="s">
        <v>69</v>
      </c>
      <c r="I591" s="148" t="s">
        <v>33</v>
      </c>
      <c r="J591" s="147" t="s">
        <v>33</v>
      </c>
      <c r="K591" s="148" t="e">
        <v>#N/A</v>
      </c>
      <c r="L591" s="148" t="s">
        <v>32</v>
      </c>
      <c r="M591" s="147">
        <v>42521</v>
      </c>
      <c r="N591" s="29" t="str">
        <f t="shared" si="132"/>
        <v/>
      </c>
      <c r="O591" s="29" t="str">
        <f t="shared" si="133"/>
        <v/>
      </c>
      <c r="P591" s="29" t="str">
        <f t="shared" si="134"/>
        <v/>
      </c>
      <c r="Q591" s="29" t="str">
        <f t="shared" si="141"/>
        <v/>
      </c>
      <c r="R591" s="29" t="str">
        <f t="shared" si="142"/>
        <v/>
      </c>
      <c r="S591" s="29" t="str">
        <f t="shared" si="143"/>
        <v/>
      </c>
      <c r="T591" s="29" t="str">
        <f t="shared" si="144"/>
        <v/>
      </c>
      <c r="U591" s="29"/>
      <c r="V591" s="29"/>
      <c r="W591" s="38" t="s">
        <v>157</v>
      </c>
      <c r="X591" s="29" t="s">
        <v>158</v>
      </c>
      <c r="Y591" s="146">
        <v>2128</v>
      </c>
      <c r="Z591" s="33">
        <v>2341</v>
      </c>
      <c r="AA591" s="34">
        <f t="shared" si="139"/>
        <v>0.1</v>
      </c>
      <c r="AB591" s="33">
        <f t="shared" si="135"/>
        <v>2341</v>
      </c>
      <c r="AC591" s="34">
        <f t="shared" si="140"/>
        <v>0.10009400377706837</v>
      </c>
      <c r="AD591" s="145">
        <f t="shared" si="145"/>
        <v>1950.8330000000001</v>
      </c>
      <c r="AE591" s="105">
        <v>1773.3330000000001</v>
      </c>
      <c r="AF591" s="34" t="e">
        <v>#N/A</v>
      </c>
      <c r="AG591" s="34" t="e">
        <v>#N/A</v>
      </c>
      <c r="AH591" s="34" t="e">
        <v>#N/A</v>
      </c>
      <c r="AI591" s="29">
        <v>0.20399999999999999</v>
      </c>
      <c r="AJ591" s="29">
        <v>2.5999999999999998E-4</v>
      </c>
      <c r="AK591" s="29">
        <v>0</v>
      </c>
      <c r="AL591" s="29">
        <v>0</v>
      </c>
      <c r="AM591" s="29" t="s">
        <v>27</v>
      </c>
      <c r="AN591" s="44" t="s">
        <v>27</v>
      </c>
      <c r="AO591" s="29" t="s">
        <v>27</v>
      </c>
      <c r="AP591" s="29">
        <v>1</v>
      </c>
      <c r="AQ591" s="29" t="s">
        <v>33</v>
      </c>
      <c r="AR591" s="29" t="s">
        <v>33</v>
      </c>
      <c r="AS591" s="29" t="s">
        <v>33</v>
      </c>
      <c r="AT591" s="29"/>
      <c r="AU591" s="144"/>
      <c r="AV591" s="36" t="s">
        <v>28</v>
      </c>
      <c r="AW591" s="102">
        <v>42521</v>
      </c>
      <c r="AX591" s="129" t="s">
        <v>33</v>
      </c>
      <c r="AY591" s="106">
        <v>89</v>
      </c>
      <c r="BD591" t="s">
        <v>390</v>
      </c>
      <c r="BE591" t="e">
        <v>#N/A</v>
      </c>
      <c r="BF591" t="e">
        <v>#N/A</v>
      </c>
      <c r="BH591" t="str">
        <f t="shared" si="137"/>
        <v/>
      </c>
      <c r="BJ591" t="str">
        <f t="shared" si="138"/>
        <v>OK</v>
      </c>
      <c r="BK591" s="130" t="s">
        <v>5302</v>
      </c>
      <c r="BL591" s="130" t="e">
        <v>#VALUE!</v>
      </c>
      <c r="BM591" s="131" t="s">
        <v>33</v>
      </c>
      <c r="BN591" s="131" t="e">
        <v>#VALUE!</v>
      </c>
      <c r="BO591" t="e">
        <v>#N/A</v>
      </c>
      <c r="BP591">
        <v>0</v>
      </c>
    </row>
    <row r="592" spans="1:68" ht="25.2" x14ac:dyDescent="0.3">
      <c r="A592" s="1"/>
      <c r="B592" s="47">
        <v>503</v>
      </c>
      <c r="C592" s="174">
        <v>1085463</v>
      </c>
      <c r="D592" s="29"/>
      <c r="E592" s="29"/>
      <c r="F592" s="39" t="s">
        <v>458</v>
      </c>
      <c r="G592" s="29" t="s">
        <v>61</v>
      </c>
      <c r="H592" s="70" t="s">
        <v>69</v>
      </c>
      <c r="I592" s="148" t="s">
        <v>32</v>
      </c>
      <c r="J592" s="147" t="s">
        <v>33</v>
      </c>
      <c r="K592" s="148" t="e">
        <v>#N/A</v>
      </c>
      <c r="L592" s="148" t="s">
        <v>32</v>
      </c>
      <c r="M592" s="147">
        <v>42521</v>
      </c>
      <c r="N592" s="29" t="str">
        <f t="shared" si="132"/>
        <v/>
      </c>
      <c r="O592" s="29" t="str">
        <f t="shared" si="133"/>
        <v/>
      </c>
      <c r="P592" s="29" t="str">
        <f t="shared" si="134"/>
        <v/>
      </c>
      <c r="Q592" s="29" t="str">
        <f t="shared" si="141"/>
        <v/>
      </c>
      <c r="R592" s="29" t="str">
        <f t="shared" si="142"/>
        <v/>
      </c>
      <c r="S592" s="29" t="str">
        <f t="shared" si="143"/>
        <v/>
      </c>
      <c r="T592" s="29" t="str">
        <f t="shared" si="144"/>
        <v/>
      </c>
      <c r="U592" s="29"/>
      <c r="V592" s="29"/>
      <c r="W592" s="38" t="s">
        <v>157</v>
      </c>
      <c r="X592" s="29" t="s">
        <v>158</v>
      </c>
      <c r="Y592" s="146">
        <v>1672</v>
      </c>
      <c r="Z592" s="33">
        <v>1839</v>
      </c>
      <c r="AA592" s="34">
        <f t="shared" si="139"/>
        <v>0.1</v>
      </c>
      <c r="AB592" s="33">
        <f t="shared" si="135"/>
        <v>1839</v>
      </c>
      <c r="AC592" s="34">
        <f t="shared" si="140"/>
        <v>9.9880645904460677E-2</v>
      </c>
      <c r="AD592" s="145">
        <f t="shared" si="145"/>
        <v>1532.5</v>
      </c>
      <c r="AE592" s="105">
        <v>1393.3330000000001</v>
      </c>
      <c r="AF592" s="34" t="e">
        <v>#N/A</v>
      </c>
      <c r="AG592" s="34" t="e">
        <v>#N/A</v>
      </c>
      <c r="AH592" s="34" t="e">
        <v>#N/A</v>
      </c>
      <c r="AI592" s="29">
        <v>0.12</v>
      </c>
      <c r="AJ592" s="29">
        <v>2.5999999999999998E-4</v>
      </c>
      <c r="AK592" s="29">
        <v>0</v>
      </c>
      <c r="AL592" s="29">
        <v>0</v>
      </c>
      <c r="AM592" s="29" t="s">
        <v>27</v>
      </c>
      <c r="AN592" s="44" t="s">
        <v>27</v>
      </c>
      <c r="AO592" s="29" t="s">
        <v>27</v>
      </c>
      <c r="AP592" s="29">
        <v>1</v>
      </c>
      <c r="AQ592" s="29">
        <v>200</v>
      </c>
      <c r="AR592" s="29">
        <v>130</v>
      </c>
      <c r="AS592" s="29">
        <v>100</v>
      </c>
      <c r="AT592" s="29">
        <v>0.12</v>
      </c>
      <c r="AU592" s="144">
        <v>2.5999999999999999E-3</v>
      </c>
      <c r="AV592" s="36" t="s">
        <v>28</v>
      </c>
      <c r="AW592" s="102">
        <v>42521</v>
      </c>
      <c r="AX592" s="129" t="s">
        <v>33</v>
      </c>
      <c r="AY592" s="106">
        <v>341</v>
      </c>
      <c r="BD592" t="s">
        <v>390</v>
      </c>
      <c r="BE592" t="e">
        <v>#N/A</v>
      </c>
      <c r="BF592" t="e">
        <v>#N/A</v>
      </c>
      <c r="BH592" t="str">
        <f t="shared" si="137"/>
        <v/>
      </c>
      <c r="BJ592" t="str">
        <f t="shared" si="138"/>
        <v>OK</v>
      </c>
      <c r="BK592" s="130" t="s">
        <v>5302</v>
      </c>
      <c r="BL592" s="130" t="e">
        <v>#VALUE!</v>
      </c>
      <c r="BM592" s="131" t="s">
        <v>33</v>
      </c>
      <c r="BN592" s="131" t="e">
        <v>#VALUE!</v>
      </c>
      <c r="BO592" t="e">
        <v>#N/A</v>
      </c>
      <c r="BP592">
        <v>0</v>
      </c>
    </row>
    <row r="593" spans="1:68" ht="25.2" x14ac:dyDescent="0.3">
      <c r="A593" s="1"/>
      <c r="B593" s="47">
        <v>504</v>
      </c>
      <c r="C593" s="174">
        <v>1085465</v>
      </c>
      <c r="D593" s="29"/>
      <c r="E593" s="29"/>
      <c r="F593" s="39" t="s">
        <v>459</v>
      </c>
      <c r="G593" s="29" t="s">
        <v>61</v>
      </c>
      <c r="H593" s="70" t="s">
        <v>69</v>
      </c>
      <c r="I593" s="148" t="s">
        <v>32</v>
      </c>
      <c r="J593" s="147" t="s">
        <v>33</v>
      </c>
      <c r="K593" s="148" t="e">
        <v>#N/A</v>
      </c>
      <c r="L593" s="148" t="s">
        <v>32</v>
      </c>
      <c r="M593" s="147">
        <v>42521</v>
      </c>
      <c r="N593" s="29" t="str">
        <f t="shared" si="132"/>
        <v/>
      </c>
      <c r="O593" s="29" t="str">
        <f t="shared" si="133"/>
        <v/>
      </c>
      <c r="P593" s="29" t="str">
        <f t="shared" si="134"/>
        <v/>
      </c>
      <c r="Q593" s="29" t="str">
        <f t="shared" si="141"/>
        <v/>
      </c>
      <c r="R593" s="29" t="str">
        <f t="shared" si="142"/>
        <v/>
      </c>
      <c r="S593" s="29" t="str">
        <f t="shared" si="143"/>
        <v/>
      </c>
      <c r="T593" s="29" t="str">
        <f t="shared" si="144"/>
        <v/>
      </c>
      <c r="U593" s="29"/>
      <c r="V593" s="29"/>
      <c r="W593" s="38" t="s">
        <v>157</v>
      </c>
      <c r="X593" s="29" t="s">
        <v>158</v>
      </c>
      <c r="Y593" s="146">
        <v>1667</v>
      </c>
      <c r="Z593" s="33">
        <v>1834</v>
      </c>
      <c r="AA593" s="34">
        <f t="shared" si="139"/>
        <v>0.1</v>
      </c>
      <c r="AB593" s="33">
        <f t="shared" si="135"/>
        <v>1834</v>
      </c>
      <c r="AC593" s="34">
        <f t="shared" si="140"/>
        <v>0.10017946006491672</v>
      </c>
      <c r="AD593" s="145">
        <f t="shared" si="145"/>
        <v>1528.3330000000001</v>
      </c>
      <c r="AE593" s="105">
        <v>1389.1669999999999</v>
      </c>
      <c r="AF593" s="34" t="e">
        <v>#N/A</v>
      </c>
      <c r="AG593" s="34" t="e">
        <v>#N/A</v>
      </c>
      <c r="AH593" s="34" t="e">
        <v>#N/A</v>
      </c>
      <c r="AI593" s="29">
        <v>0.152</v>
      </c>
      <c r="AJ593" s="29">
        <v>1.0399999999999999E-4</v>
      </c>
      <c r="AK593" s="29">
        <v>0</v>
      </c>
      <c r="AL593" s="29">
        <v>0</v>
      </c>
      <c r="AM593" s="29" t="s">
        <v>27</v>
      </c>
      <c r="AN593" s="44" t="s">
        <v>27</v>
      </c>
      <c r="AO593" s="29" t="s">
        <v>27</v>
      </c>
      <c r="AP593" s="29">
        <v>1</v>
      </c>
      <c r="AQ593" s="29">
        <v>200</v>
      </c>
      <c r="AR593" s="29">
        <v>130</v>
      </c>
      <c r="AS593" s="29">
        <v>100</v>
      </c>
      <c r="AT593" s="29">
        <v>0.152</v>
      </c>
      <c r="AU593" s="144">
        <v>2.5999999999999999E-3</v>
      </c>
      <c r="AV593" s="36" t="s">
        <v>28</v>
      </c>
      <c r="AW593" s="102">
        <v>42521</v>
      </c>
      <c r="AX593" s="129" t="s">
        <v>33</v>
      </c>
      <c r="AY593" s="106">
        <v>282</v>
      </c>
      <c r="BD593" t="s">
        <v>390</v>
      </c>
      <c r="BE593" t="e">
        <v>#N/A</v>
      </c>
      <c r="BF593" t="e">
        <v>#N/A</v>
      </c>
      <c r="BH593" t="str">
        <f t="shared" si="137"/>
        <v/>
      </c>
      <c r="BJ593" t="str">
        <f t="shared" si="138"/>
        <v>OK</v>
      </c>
      <c r="BK593" s="130" t="s">
        <v>5302</v>
      </c>
      <c r="BL593" s="130" t="e">
        <v>#VALUE!</v>
      </c>
      <c r="BM593" s="131" t="s">
        <v>33</v>
      </c>
      <c r="BN593" s="131" t="e">
        <v>#VALUE!</v>
      </c>
      <c r="BO593" t="e">
        <v>#N/A</v>
      </c>
      <c r="BP593">
        <v>0</v>
      </c>
    </row>
    <row r="594" spans="1:68" ht="25.2" x14ac:dyDescent="0.3">
      <c r="A594" s="1"/>
      <c r="B594" s="47">
        <v>505</v>
      </c>
      <c r="C594" s="174">
        <v>1085476</v>
      </c>
      <c r="D594" s="29"/>
      <c r="E594" s="29"/>
      <c r="F594" s="39" t="s">
        <v>460</v>
      </c>
      <c r="G594" s="29" t="s">
        <v>61</v>
      </c>
      <c r="H594" s="70" t="s">
        <v>69</v>
      </c>
      <c r="I594" s="148" t="s">
        <v>32</v>
      </c>
      <c r="J594" s="147" t="s">
        <v>33</v>
      </c>
      <c r="K594" s="148" t="e">
        <v>#N/A</v>
      </c>
      <c r="L594" s="148" t="s">
        <v>32</v>
      </c>
      <c r="M594" s="147">
        <v>42521</v>
      </c>
      <c r="N594" s="29" t="str">
        <f t="shared" si="132"/>
        <v/>
      </c>
      <c r="O594" s="29" t="str">
        <f t="shared" si="133"/>
        <v/>
      </c>
      <c r="P594" s="29" t="str">
        <f t="shared" si="134"/>
        <v/>
      </c>
      <c r="Q594" s="29" t="str">
        <f t="shared" si="141"/>
        <v/>
      </c>
      <c r="R594" s="29" t="str">
        <f t="shared" si="142"/>
        <v/>
      </c>
      <c r="S594" s="29" t="str">
        <f t="shared" si="143"/>
        <v/>
      </c>
      <c r="T594" s="29" t="str">
        <f t="shared" si="144"/>
        <v/>
      </c>
      <c r="U594" s="29"/>
      <c r="V594" s="29"/>
      <c r="W594" s="38" t="s">
        <v>157</v>
      </c>
      <c r="X594" s="29" t="s">
        <v>366</v>
      </c>
      <c r="Y594" s="146">
        <v>26484</v>
      </c>
      <c r="Z594" s="33">
        <v>29132</v>
      </c>
      <c r="AA594" s="34">
        <f t="shared" si="139"/>
        <v>0.1</v>
      </c>
      <c r="AB594" s="33">
        <f t="shared" si="135"/>
        <v>29132</v>
      </c>
      <c r="AC594" s="34">
        <f t="shared" si="140"/>
        <v>9.9984911644766708E-2</v>
      </c>
      <c r="AD594" s="145">
        <f t="shared" si="145"/>
        <v>24276.667000000001</v>
      </c>
      <c r="AE594" s="105">
        <v>22070</v>
      </c>
      <c r="AF594" s="34" t="e">
        <v>#N/A</v>
      </c>
      <c r="AG594" s="34" t="e">
        <v>#N/A</v>
      </c>
      <c r="AH594" s="34" t="e">
        <v>#N/A</v>
      </c>
      <c r="AI594" s="29">
        <v>3.48</v>
      </c>
      <c r="AJ594" s="29">
        <v>3.2000000000000002E-3</v>
      </c>
      <c r="AK594" s="29">
        <v>0</v>
      </c>
      <c r="AL594" s="29">
        <v>0</v>
      </c>
      <c r="AM594" s="29" t="s">
        <v>27</v>
      </c>
      <c r="AN594" s="44" t="s">
        <v>27</v>
      </c>
      <c r="AO594" s="29" t="s">
        <v>27</v>
      </c>
      <c r="AP594" s="29">
        <v>1</v>
      </c>
      <c r="AQ594" s="29">
        <v>400</v>
      </c>
      <c r="AR594" s="29">
        <v>400</v>
      </c>
      <c r="AS594" s="29">
        <v>200</v>
      </c>
      <c r="AT594" s="29">
        <v>3.48</v>
      </c>
      <c r="AU594" s="144">
        <v>3.2000000000000001E-2</v>
      </c>
      <c r="AV594" s="36" t="s">
        <v>28</v>
      </c>
      <c r="AW594" s="102">
        <v>42521</v>
      </c>
      <c r="AX594" s="129" t="s">
        <v>33</v>
      </c>
      <c r="AY594" s="106">
        <v>79</v>
      </c>
      <c r="BD594" t="s">
        <v>390</v>
      </c>
      <c r="BE594" t="e">
        <v>#N/A</v>
      </c>
      <c r="BF594" t="e">
        <v>#N/A</v>
      </c>
      <c r="BH594" t="str">
        <f t="shared" si="137"/>
        <v/>
      </c>
      <c r="BJ594" t="str">
        <f t="shared" si="138"/>
        <v>OK</v>
      </c>
      <c r="BK594" s="130" t="s">
        <v>5302</v>
      </c>
      <c r="BL594" s="130" t="e">
        <v>#VALUE!</v>
      </c>
      <c r="BM594" s="131" t="s">
        <v>33</v>
      </c>
      <c r="BN594" s="131" t="e">
        <v>#VALUE!</v>
      </c>
      <c r="BO594" t="e">
        <v>#N/A</v>
      </c>
      <c r="BP594">
        <v>0</v>
      </c>
    </row>
    <row r="595" spans="1:68" x14ac:dyDescent="0.3">
      <c r="A595" s="18" t="s">
        <v>33</v>
      </c>
      <c r="B595" s="47">
        <v>506</v>
      </c>
      <c r="C595" s="124" t="s">
        <v>4954</v>
      </c>
      <c r="D595" s="20"/>
      <c r="E595" s="20"/>
      <c r="F595" s="39"/>
      <c r="G595" s="22"/>
      <c r="H595" s="20"/>
      <c r="I595" s="148" t="s">
        <v>33</v>
      </c>
      <c r="J595" s="147" t="s">
        <v>33</v>
      </c>
      <c r="K595" s="148" t="e">
        <v>#N/A</v>
      </c>
      <c r="L595" s="148" t="s">
        <v>32</v>
      </c>
      <c r="M595" s="147" t="s">
        <v>33</v>
      </c>
      <c r="N595" s="29" t="str">
        <f t="shared" si="132"/>
        <v/>
      </c>
      <c r="O595" s="29" t="str">
        <f t="shared" si="133"/>
        <v/>
      </c>
      <c r="P595" s="29" t="str">
        <f t="shared" si="134"/>
        <v/>
      </c>
      <c r="Q595" s="29" t="str">
        <f t="shared" si="141"/>
        <v/>
      </c>
      <c r="R595" s="29" t="str">
        <f t="shared" si="142"/>
        <v/>
      </c>
      <c r="S595" s="29" t="str">
        <f t="shared" si="143"/>
        <v/>
      </c>
      <c r="T595" s="29" t="str">
        <f t="shared" si="144"/>
        <v/>
      </c>
      <c r="U595" s="57"/>
      <c r="V595" s="57"/>
      <c r="W595" s="50"/>
      <c r="X595" s="22"/>
      <c r="Y595" s="146">
        <v>0</v>
      </c>
      <c r="Z595" s="33"/>
      <c r="AA595" s="34" t="e">
        <f t="shared" si="139"/>
        <v>#DIV/0!</v>
      </c>
      <c r="AB595" s="33">
        <f t="shared" si="135"/>
        <v>0</v>
      </c>
      <c r="AC595" s="34" t="e">
        <f t="shared" si="140"/>
        <v>#DIV/0!</v>
      </c>
      <c r="AD595" s="145"/>
      <c r="AE595" s="105">
        <v>0</v>
      </c>
      <c r="AF595" s="34" t="e">
        <v>#N/A</v>
      </c>
      <c r="AG595" s="34" t="e">
        <v>#N/A</v>
      </c>
      <c r="AH595" s="34" t="e">
        <v>#N/A</v>
      </c>
      <c r="AI595" s="29"/>
      <c r="AJ595" s="29"/>
      <c r="AK595" s="29">
        <v>0</v>
      </c>
      <c r="AL595" s="29">
        <v>0</v>
      </c>
      <c r="AM595" s="29" t="s">
        <v>27</v>
      </c>
      <c r="AN595" s="58" t="s">
        <v>28</v>
      </c>
      <c r="AO595" s="29" t="s">
        <v>28</v>
      </c>
      <c r="AP595" s="22" t="s">
        <v>33</v>
      </c>
      <c r="AQ595" s="29"/>
      <c r="AR595" s="29"/>
      <c r="AS595" s="29"/>
      <c r="AT595" s="29"/>
      <c r="AU595" s="144"/>
      <c r="AV595" s="36" t="s">
        <v>33</v>
      </c>
      <c r="AW595" s="102" t="s">
        <v>33</v>
      </c>
      <c r="AX595" s="129" t="s">
        <v>5288</v>
      </c>
      <c r="AY595" s="106" t="e">
        <v>#N/A</v>
      </c>
      <c r="BD595" t="e">
        <v>#N/A</v>
      </c>
      <c r="BE595" t="e">
        <v>#N/A</v>
      </c>
      <c r="BF595" t="e">
        <v>#N/A</v>
      </c>
      <c r="BH595" t="str">
        <f t="shared" si="137"/>
        <v/>
      </c>
      <c r="BJ595" t="str">
        <f t="shared" si="138"/>
        <v>OK</v>
      </c>
      <c r="BK595" s="130">
        <v>0</v>
      </c>
      <c r="BL595" s="130" t="s">
        <v>37</v>
      </c>
      <c r="BM595" s="131" t="s">
        <v>33</v>
      </c>
      <c r="BN595" s="131" t="s">
        <v>37</v>
      </c>
      <c r="BO595">
        <v>0</v>
      </c>
      <c r="BP595">
        <v>0</v>
      </c>
    </row>
    <row r="596" spans="1:68" ht="25.2" x14ac:dyDescent="0.3">
      <c r="A596" s="59"/>
      <c r="B596" s="47">
        <v>507</v>
      </c>
      <c r="C596" s="45">
        <v>1089673</v>
      </c>
      <c r="D596" s="45">
        <v>1001369</v>
      </c>
      <c r="E596" s="45"/>
      <c r="F596" s="39" t="s">
        <v>462</v>
      </c>
      <c r="G596" s="29" t="s">
        <v>47</v>
      </c>
      <c r="H596" s="70" t="s">
        <v>4779</v>
      </c>
      <c r="I596" s="148" t="s">
        <v>32</v>
      </c>
      <c r="J596" s="147" t="s">
        <v>33</v>
      </c>
      <c r="K596" s="148">
        <v>0</v>
      </c>
      <c r="L596" s="148" t="s">
        <v>32</v>
      </c>
      <c r="M596" s="147">
        <v>43013</v>
      </c>
      <c r="N596" s="29">
        <f t="shared" si="132"/>
        <v>1001369</v>
      </c>
      <c r="O596" s="29" t="str">
        <f t="shared" si="133"/>
        <v/>
      </c>
      <c r="P596" s="29" t="str">
        <f t="shared" si="134"/>
        <v/>
      </c>
      <c r="Q596" s="29" t="str">
        <f t="shared" si="141"/>
        <v/>
      </c>
      <c r="R596" s="29" t="str">
        <f t="shared" si="142"/>
        <v/>
      </c>
      <c r="S596" s="29" t="str">
        <f t="shared" si="143"/>
        <v/>
      </c>
      <c r="T596" s="29" t="str">
        <f t="shared" si="144"/>
        <v/>
      </c>
      <c r="U596" s="40"/>
      <c r="V596" s="40"/>
      <c r="W596" s="38" t="s">
        <v>463</v>
      </c>
      <c r="X596" s="29" t="s">
        <v>158</v>
      </c>
      <c r="Y596" s="146">
        <v>4238</v>
      </c>
      <c r="Z596" s="33">
        <v>5425</v>
      </c>
      <c r="AA596" s="34">
        <f t="shared" si="139"/>
        <v>0.28000000000000003</v>
      </c>
      <c r="AB596" s="33">
        <f t="shared" si="135"/>
        <v>5425</v>
      </c>
      <c r="AC596" s="34">
        <f t="shared" si="140"/>
        <v>0.28008473052527311</v>
      </c>
      <c r="AD596" s="145">
        <f t="shared" ref="AD596:AD627" si="146">ROUND(Z596/1.2,3)</f>
        <v>4520.8329999999996</v>
      </c>
      <c r="AE596" s="105">
        <v>3531.6669999999999</v>
      </c>
      <c r="AF596" s="34" t="s">
        <v>36</v>
      </c>
      <c r="AG596" s="34" t="s">
        <v>36</v>
      </c>
      <c r="AH596" s="34" t="s">
        <v>36</v>
      </c>
      <c r="AI596" s="29">
        <v>0.22</v>
      </c>
      <c r="AJ596" s="29">
        <v>5.9999999999999995E-4</v>
      </c>
      <c r="AK596" s="29">
        <v>22</v>
      </c>
      <c r="AL596" s="29">
        <v>0</v>
      </c>
      <c r="AM596" s="29" t="s">
        <v>28</v>
      </c>
      <c r="AN596" s="158" t="s">
        <v>28</v>
      </c>
      <c r="AO596" s="29" t="s">
        <v>28</v>
      </c>
      <c r="AP596" s="29">
        <v>1</v>
      </c>
      <c r="AQ596" s="29">
        <v>230</v>
      </c>
      <c r="AR596" s="29">
        <v>87</v>
      </c>
      <c r="AS596" s="29">
        <v>30</v>
      </c>
      <c r="AT596" s="29">
        <v>0.22</v>
      </c>
      <c r="AU596" s="144">
        <v>5.9999999999999995E-4</v>
      </c>
      <c r="AV596" s="36" t="s">
        <v>28</v>
      </c>
      <c r="AW596" s="102" t="s">
        <v>33</v>
      </c>
      <c r="AX596" s="129" t="s">
        <v>33</v>
      </c>
      <c r="AY596" s="106">
        <v>395</v>
      </c>
      <c r="BD596" t="s">
        <v>4399</v>
      </c>
      <c r="BE596" t="s">
        <v>4346</v>
      </c>
      <c r="BF596" t="s">
        <v>4745</v>
      </c>
      <c r="BH596" t="str">
        <f t="shared" si="137"/>
        <v>AV</v>
      </c>
      <c r="BJ596" t="str">
        <f t="shared" si="138"/>
        <v>OK</v>
      </c>
      <c r="BK596" s="130">
        <v>5425</v>
      </c>
      <c r="BL596" s="130" t="s">
        <v>37</v>
      </c>
      <c r="BM596" s="131" t="s">
        <v>33</v>
      </c>
      <c r="BN596" s="131" t="e">
        <v>#VALUE!</v>
      </c>
      <c r="BO596">
        <v>5425</v>
      </c>
      <c r="BP596">
        <v>2</v>
      </c>
    </row>
    <row r="597" spans="1:68" x14ac:dyDescent="0.3">
      <c r="A597" s="59"/>
      <c r="B597" s="47">
        <v>508</v>
      </c>
      <c r="C597" s="45">
        <v>1089780</v>
      </c>
      <c r="D597" s="29"/>
      <c r="E597" s="29"/>
      <c r="F597" s="60" t="s">
        <v>464</v>
      </c>
      <c r="G597" s="29" t="s">
        <v>92</v>
      </c>
      <c r="H597" s="148"/>
      <c r="I597" s="148" t="s">
        <v>32</v>
      </c>
      <c r="J597" s="147" t="s">
        <v>33</v>
      </c>
      <c r="K597" s="148">
        <v>0</v>
      </c>
      <c r="L597" s="148" t="s">
        <v>32</v>
      </c>
      <c r="M597" s="147" t="s">
        <v>33</v>
      </c>
      <c r="N597" s="29" t="str">
        <f t="shared" si="132"/>
        <v/>
      </c>
      <c r="O597" s="29" t="str">
        <f t="shared" si="133"/>
        <v/>
      </c>
      <c r="P597" s="29" t="str">
        <f t="shared" si="134"/>
        <v/>
      </c>
      <c r="Q597" s="29" t="str">
        <f t="shared" si="141"/>
        <v/>
      </c>
      <c r="R597" s="29" t="str">
        <f t="shared" si="142"/>
        <v/>
      </c>
      <c r="S597" s="29" t="str">
        <f t="shared" si="143"/>
        <v/>
      </c>
      <c r="T597" s="29" t="str">
        <f t="shared" si="144"/>
        <v/>
      </c>
      <c r="U597" s="29"/>
      <c r="V597" s="29"/>
      <c r="W597" s="38" t="s">
        <v>463</v>
      </c>
      <c r="X597" s="29" t="s">
        <v>158</v>
      </c>
      <c r="Y597" s="146">
        <v>2257</v>
      </c>
      <c r="Z597" s="33">
        <v>2889</v>
      </c>
      <c r="AA597" s="34">
        <f t="shared" si="139"/>
        <v>0.28000000000000003</v>
      </c>
      <c r="AB597" s="33">
        <f t="shared" si="135"/>
        <v>2889</v>
      </c>
      <c r="AC597" s="34">
        <f t="shared" si="140"/>
        <v>0.28001794949365516</v>
      </c>
      <c r="AD597" s="145">
        <f t="shared" si="146"/>
        <v>2407.5</v>
      </c>
      <c r="AE597" s="105">
        <v>1880.8330000000001</v>
      </c>
      <c r="AF597" s="34" t="s">
        <v>36</v>
      </c>
      <c r="AG597" s="34" t="s">
        <v>36</v>
      </c>
      <c r="AH597" s="34">
        <v>0</v>
      </c>
      <c r="AI597" s="29">
        <v>8.9999999999999993E-3</v>
      </c>
      <c r="AJ597" s="29">
        <v>1.2E-5</v>
      </c>
      <c r="AK597" s="29">
        <v>0</v>
      </c>
      <c r="AL597" s="29">
        <v>0</v>
      </c>
      <c r="AM597" s="29" t="s">
        <v>28</v>
      </c>
      <c r="AN597" s="44" t="s">
        <v>27</v>
      </c>
      <c r="AO597" s="29" t="s">
        <v>28</v>
      </c>
      <c r="AP597" s="29">
        <v>1</v>
      </c>
      <c r="AQ597" s="29">
        <v>338</v>
      </c>
      <c r="AR597" s="29">
        <v>300</v>
      </c>
      <c r="AS597" s="29">
        <v>118</v>
      </c>
      <c r="AT597" s="29">
        <v>8.9999999999999993E-3</v>
      </c>
      <c r="AU597" s="144">
        <v>1.1965E-2</v>
      </c>
      <c r="AV597" s="36" t="s">
        <v>28</v>
      </c>
      <c r="AW597" s="102">
        <v>43578</v>
      </c>
      <c r="AX597" s="129" t="s">
        <v>33</v>
      </c>
      <c r="AY597" s="106">
        <v>55</v>
      </c>
      <c r="BD597" t="s">
        <v>4399</v>
      </c>
      <c r="BE597" t="s">
        <v>4400</v>
      </c>
      <c r="BF597" t="s">
        <v>4745</v>
      </c>
      <c r="BH597" t="str">
        <f t="shared" si="137"/>
        <v/>
      </c>
      <c r="BJ597" t="str">
        <f t="shared" si="138"/>
        <v>OK</v>
      </c>
      <c r="BK597" s="130" t="s">
        <v>5302</v>
      </c>
      <c r="BL597" s="130" t="e">
        <v>#VALUE!</v>
      </c>
      <c r="BM597" s="131" t="s">
        <v>33</v>
      </c>
      <c r="BN597" s="131" t="e">
        <v>#VALUE!</v>
      </c>
      <c r="BO597" t="e">
        <v>#N/A</v>
      </c>
      <c r="BP597">
        <v>2</v>
      </c>
    </row>
    <row r="598" spans="1:68" ht="25.2" x14ac:dyDescent="0.3">
      <c r="A598" s="1"/>
      <c r="B598" s="47">
        <v>509</v>
      </c>
      <c r="C598" s="45">
        <v>1004064</v>
      </c>
      <c r="D598" s="40" t="s">
        <v>33</v>
      </c>
      <c r="E598" s="40"/>
      <c r="F598" s="31" t="s">
        <v>465</v>
      </c>
      <c r="G598" s="29" t="s">
        <v>42</v>
      </c>
      <c r="H598" s="70"/>
      <c r="I598" s="148" t="s">
        <v>32</v>
      </c>
      <c r="J598" s="147" t="s">
        <v>33</v>
      </c>
      <c r="K598" s="148">
        <v>0</v>
      </c>
      <c r="L598" s="148" t="s">
        <v>32</v>
      </c>
      <c r="M598" s="147" t="s">
        <v>33</v>
      </c>
      <c r="N598" s="29" t="str">
        <f t="shared" si="132"/>
        <v/>
      </c>
      <c r="O598" s="29" t="str">
        <f t="shared" si="133"/>
        <v/>
      </c>
      <c r="P598" s="29" t="str">
        <f t="shared" si="134"/>
        <v/>
      </c>
      <c r="Q598" s="29" t="str">
        <f t="shared" si="141"/>
        <v/>
      </c>
      <c r="R598" s="29" t="str">
        <f t="shared" si="142"/>
        <v/>
      </c>
      <c r="S598" s="29" t="str">
        <f t="shared" si="143"/>
        <v/>
      </c>
      <c r="T598" s="29" t="str">
        <f t="shared" si="144"/>
        <v/>
      </c>
      <c r="U598" s="40" t="s">
        <v>33</v>
      </c>
      <c r="V598" s="40"/>
      <c r="W598" s="38" t="s">
        <v>463</v>
      </c>
      <c r="X598" s="29" t="s">
        <v>366</v>
      </c>
      <c r="Y598" s="146">
        <v>39476</v>
      </c>
      <c r="Z598" s="33">
        <v>50530</v>
      </c>
      <c r="AA598" s="34">
        <f t="shared" si="139"/>
        <v>0.28000000000000003</v>
      </c>
      <c r="AB598" s="33">
        <f t="shared" si="135"/>
        <v>50530</v>
      </c>
      <c r="AC598" s="34">
        <f t="shared" si="140"/>
        <v>0.28001821582715347</v>
      </c>
      <c r="AD598" s="145">
        <f t="shared" si="146"/>
        <v>42108.332999999999</v>
      </c>
      <c r="AE598" s="105">
        <v>32896.667000000001</v>
      </c>
      <c r="AF598" s="34" t="s">
        <v>36</v>
      </c>
      <c r="AG598" s="34" t="s">
        <v>36</v>
      </c>
      <c r="AH598" s="34" t="s">
        <v>36</v>
      </c>
      <c r="AI598" s="29">
        <v>1.97</v>
      </c>
      <c r="AJ598" s="29">
        <v>6.0080000000000003E-3</v>
      </c>
      <c r="AK598" s="29">
        <v>0</v>
      </c>
      <c r="AL598" s="29">
        <v>0</v>
      </c>
      <c r="AM598" s="29" t="s">
        <v>28</v>
      </c>
      <c r="AN598" s="44" t="s">
        <v>27</v>
      </c>
      <c r="AO598" s="29" t="s">
        <v>28</v>
      </c>
      <c r="AP598" s="29">
        <v>1</v>
      </c>
      <c r="AQ598" s="29">
        <v>445</v>
      </c>
      <c r="AR598" s="29">
        <v>225</v>
      </c>
      <c r="AS598" s="29">
        <v>60</v>
      </c>
      <c r="AT598" s="29">
        <v>1.97</v>
      </c>
      <c r="AU598" s="144">
        <v>6.0080000000000003E-3</v>
      </c>
      <c r="AV598" s="36" t="s">
        <v>28</v>
      </c>
      <c r="AW598" s="102" t="s">
        <v>33</v>
      </c>
      <c r="AX598" s="129" t="s">
        <v>33</v>
      </c>
      <c r="AY598" s="106">
        <v>2025</v>
      </c>
      <c r="BD598" t="s">
        <v>461</v>
      </c>
      <c r="BE598" t="s">
        <v>4401</v>
      </c>
      <c r="BF598" t="s">
        <v>4751</v>
      </c>
      <c r="BH598" t="str">
        <f t="shared" si="137"/>
        <v/>
      </c>
      <c r="BJ598" t="str">
        <f t="shared" si="138"/>
        <v>OK</v>
      </c>
      <c r="BK598" s="130" t="s">
        <v>5302</v>
      </c>
      <c r="BL598" s="130" t="e">
        <v>#VALUE!</v>
      </c>
      <c r="BM598" s="131" t="s">
        <v>33</v>
      </c>
      <c r="BN598" s="131" t="e">
        <v>#VALUE!</v>
      </c>
      <c r="BO598" t="e">
        <v>#N/A</v>
      </c>
      <c r="BP598">
        <v>33</v>
      </c>
    </row>
    <row r="599" spans="1:68" ht="25.2" x14ac:dyDescent="0.3">
      <c r="A599" s="1"/>
      <c r="B599" s="47">
        <v>510</v>
      </c>
      <c r="C599" s="45">
        <v>1004041</v>
      </c>
      <c r="D599" s="43" t="s">
        <v>33</v>
      </c>
      <c r="E599" s="43"/>
      <c r="F599" s="39" t="s">
        <v>466</v>
      </c>
      <c r="G599" s="29" t="s">
        <v>61</v>
      </c>
      <c r="H599" s="70" t="s">
        <v>69</v>
      </c>
      <c r="I599" s="148" t="s">
        <v>3800</v>
      </c>
      <c r="J599" s="147" t="s">
        <v>33</v>
      </c>
      <c r="K599" s="148" t="e">
        <v>#N/A</v>
      </c>
      <c r="L599" s="148" t="s">
        <v>32</v>
      </c>
      <c r="M599" s="147" t="s">
        <v>33</v>
      </c>
      <c r="N599" s="29" t="str">
        <f t="shared" si="132"/>
        <v/>
      </c>
      <c r="O599" s="29" t="str">
        <f t="shared" si="133"/>
        <v/>
      </c>
      <c r="P599" s="29" t="str">
        <f t="shared" si="134"/>
        <v/>
      </c>
      <c r="Q599" s="29" t="str">
        <f t="shared" si="141"/>
        <v/>
      </c>
      <c r="R599" s="29" t="str">
        <f t="shared" si="142"/>
        <v/>
      </c>
      <c r="S599" s="29" t="str">
        <f t="shared" si="143"/>
        <v/>
      </c>
      <c r="T599" s="29" t="str">
        <f t="shared" si="144"/>
        <v/>
      </c>
      <c r="U599" s="40" t="s">
        <v>33</v>
      </c>
      <c r="V599" s="40"/>
      <c r="W599" s="38" t="s">
        <v>463</v>
      </c>
      <c r="X599" s="29" t="s">
        <v>158</v>
      </c>
      <c r="Y599" s="146">
        <v>91887</v>
      </c>
      <c r="Z599" s="33">
        <v>101076</v>
      </c>
      <c r="AA599" s="34">
        <f t="shared" si="139"/>
        <v>0.1</v>
      </c>
      <c r="AB599" s="33">
        <f t="shared" si="135"/>
        <v>101076</v>
      </c>
      <c r="AC599" s="34">
        <f t="shared" si="140"/>
        <v>0.10000326487968918</v>
      </c>
      <c r="AD599" s="145">
        <f t="shared" si="146"/>
        <v>84230</v>
      </c>
      <c r="AE599" s="105">
        <v>76572.5</v>
      </c>
      <c r="AF599" s="34" t="e">
        <v>#N/A</v>
      </c>
      <c r="AG599" s="34" t="e">
        <v>#N/A</v>
      </c>
      <c r="AH599" s="34" t="e">
        <v>#N/A</v>
      </c>
      <c r="AI599" s="29">
        <v>2.06</v>
      </c>
      <c r="AJ599" s="29">
        <v>5.8079999999999998E-3</v>
      </c>
      <c r="AK599" s="29">
        <v>0</v>
      </c>
      <c r="AL599" s="29">
        <v>0</v>
      </c>
      <c r="AM599" s="29" t="s">
        <v>27</v>
      </c>
      <c r="AN599" s="44" t="s">
        <v>27</v>
      </c>
      <c r="AO599" s="29" t="s">
        <v>27</v>
      </c>
      <c r="AP599" s="29">
        <v>1</v>
      </c>
      <c r="AQ599" s="29"/>
      <c r="AR599" s="29"/>
      <c r="AS599" s="29"/>
      <c r="AT599" s="29"/>
      <c r="AU599" s="144"/>
      <c r="AV599" s="36" t="s">
        <v>28</v>
      </c>
      <c r="AW599" s="102" t="s">
        <v>33</v>
      </c>
      <c r="AX599" s="129" t="s">
        <v>33</v>
      </c>
      <c r="AY599" s="106">
        <v>2</v>
      </c>
      <c r="BD599" t="s">
        <v>461</v>
      </c>
      <c r="BE599" t="e">
        <v>#N/A</v>
      </c>
      <c r="BF599" t="e">
        <v>#N/A</v>
      </c>
      <c r="BH599" t="str">
        <f t="shared" si="137"/>
        <v/>
      </c>
      <c r="BJ599" t="str">
        <f t="shared" si="138"/>
        <v>OK</v>
      </c>
      <c r="BK599" s="130" t="s">
        <v>5302</v>
      </c>
      <c r="BL599" s="130" t="e">
        <v>#VALUE!</v>
      </c>
      <c r="BM599" s="131" t="s">
        <v>33</v>
      </c>
      <c r="BN599" s="131" t="e">
        <v>#VALUE!</v>
      </c>
      <c r="BO599" t="e">
        <v>#N/A</v>
      </c>
      <c r="BP599">
        <v>0</v>
      </c>
    </row>
    <row r="600" spans="1:68" ht="25.2" x14ac:dyDescent="0.3">
      <c r="A600" s="1"/>
      <c r="B600" s="47">
        <v>511</v>
      </c>
      <c r="C600" s="45">
        <v>1004034</v>
      </c>
      <c r="D600" s="45" t="s">
        <v>33</v>
      </c>
      <c r="E600" s="45"/>
      <c r="F600" s="39" t="s">
        <v>467</v>
      </c>
      <c r="G600" s="29" t="s">
        <v>61</v>
      </c>
      <c r="H600" s="70" t="s">
        <v>69</v>
      </c>
      <c r="I600" s="148" t="s">
        <v>32</v>
      </c>
      <c r="J600" s="147" t="s">
        <v>33</v>
      </c>
      <c r="K600" s="148" t="e">
        <v>#N/A</v>
      </c>
      <c r="L600" s="148" t="s">
        <v>32</v>
      </c>
      <c r="M600" s="147" t="s">
        <v>33</v>
      </c>
      <c r="N600" s="29" t="str">
        <f t="shared" si="132"/>
        <v/>
      </c>
      <c r="O600" s="29" t="str">
        <f t="shared" si="133"/>
        <v/>
      </c>
      <c r="P600" s="29" t="str">
        <f t="shared" si="134"/>
        <v/>
      </c>
      <c r="Q600" s="29" t="str">
        <f t="shared" si="141"/>
        <v/>
      </c>
      <c r="R600" s="29" t="str">
        <f t="shared" si="142"/>
        <v/>
      </c>
      <c r="S600" s="29" t="str">
        <f t="shared" si="143"/>
        <v/>
      </c>
      <c r="T600" s="29" t="str">
        <f t="shared" si="144"/>
        <v/>
      </c>
      <c r="U600" s="40" t="s">
        <v>33</v>
      </c>
      <c r="V600" s="40"/>
      <c r="W600" s="38" t="s">
        <v>463</v>
      </c>
      <c r="X600" s="29" t="s">
        <v>158</v>
      </c>
      <c r="Y600" s="146">
        <v>117789</v>
      </c>
      <c r="Z600" s="33">
        <v>129568</v>
      </c>
      <c r="AA600" s="34">
        <f t="shared" si="139"/>
        <v>0.1</v>
      </c>
      <c r="AB600" s="33">
        <f t="shared" si="135"/>
        <v>129568</v>
      </c>
      <c r="AC600" s="34">
        <f t="shared" si="140"/>
        <v>0.10000084557980794</v>
      </c>
      <c r="AD600" s="145">
        <f t="shared" si="146"/>
        <v>107973.333</v>
      </c>
      <c r="AE600" s="105">
        <v>98157.5</v>
      </c>
      <c r="AF600" s="34" t="e">
        <v>#N/A</v>
      </c>
      <c r="AG600" s="34" t="e">
        <v>#N/A</v>
      </c>
      <c r="AH600" s="34" t="e">
        <v>#N/A</v>
      </c>
      <c r="AI600" s="29">
        <v>5.5739999999999998</v>
      </c>
      <c r="AJ600" s="29">
        <v>2.8842E-2</v>
      </c>
      <c r="AK600" s="29">
        <v>0</v>
      </c>
      <c r="AL600" s="29">
        <v>0</v>
      </c>
      <c r="AM600" s="29" t="s">
        <v>27</v>
      </c>
      <c r="AN600" s="44" t="s">
        <v>27</v>
      </c>
      <c r="AO600" s="29" t="s">
        <v>27</v>
      </c>
      <c r="AP600" s="29">
        <v>1</v>
      </c>
      <c r="AQ600" s="29"/>
      <c r="AR600" s="29"/>
      <c r="AS600" s="29"/>
      <c r="AT600" s="29"/>
      <c r="AU600" s="144"/>
      <c r="AV600" s="36" t="s">
        <v>28</v>
      </c>
      <c r="AW600" s="102" t="s">
        <v>33</v>
      </c>
      <c r="AX600" s="129" t="s">
        <v>33</v>
      </c>
      <c r="AY600" s="106">
        <v>7</v>
      </c>
      <c r="BD600" t="s">
        <v>461</v>
      </c>
      <c r="BE600" t="e">
        <v>#N/A</v>
      </c>
      <c r="BF600" t="e">
        <v>#N/A</v>
      </c>
      <c r="BH600" t="str">
        <f t="shared" si="137"/>
        <v/>
      </c>
      <c r="BJ600" t="str">
        <f t="shared" si="138"/>
        <v>OK</v>
      </c>
      <c r="BK600" s="130" t="s">
        <v>5302</v>
      </c>
      <c r="BL600" s="130" t="e">
        <v>#VALUE!</v>
      </c>
      <c r="BM600" s="131" t="s">
        <v>33</v>
      </c>
      <c r="BN600" s="131" t="e">
        <v>#VALUE!</v>
      </c>
      <c r="BO600" t="e">
        <v>#N/A</v>
      </c>
      <c r="BP600">
        <v>0</v>
      </c>
    </row>
    <row r="601" spans="1:68" ht="25.2" x14ac:dyDescent="0.3">
      <c r="A601" s="1"/>
      <c r="B601" s="47">
        <v>512</v>
      </c>
      <c r="C601" s="45">
        <v>1004059</v>
      </c>
      <c r="D601" s="40" t="s">
        <v>33</v>
      </c>
      <c r="E601" s="40"/>
      <c r="F601" s="39" t="s">
        <v>468</v>
      </c>
      <c r="G601" s="29" t="s">
        <v>39</v>
      </c>
      <c r="H601" s="70" t="s">
        <v>4779</v>
      </c>
      <c r="I601" s="148" t="s">
        <v>32</v>
      </c>
      <c r="J601" s="147" t="s">
        <v>33</v>
      </c>
      <c r="K601" s="148">
        <v>0</v>
      </c>
      <c r="L601" s="148" t="s">
        <v>32</v>
      </c>
      <c r="M601" s="147" t="s">
        <v>33</v>
      </c>
      <c r="N601" s="29" t="str">
        <f t="shared" si="132"/>
        <v/>
      </c>
      <c r="O601" s="29" t="str">
        <f t="shared" si="133"/>
        <v/>
      </c>
      <c r="P601" s="29" t="str">
        <f t="shared" si="134"/>
        <v/>
      </c>
      <c r="Q601" s="29" t="str">
        <f t="shared" si="141"/>
        <v/>
      </c>
      <c r="R601" s="29" t="str">
        <f t="shared" si="142"/>
        <v/>
      </c>
      <c r="S601" s="29" t="str">
        <f t="shared" si="143"/>
        <v/>
      </c>
      <c r="T601" s="29" t="str">
        <f t="shared" si="144"/>
        <v/>
      </c>
      <c r="U601" s="40" t="s">
        <v>33</v>
      </c>
      <c r="V601" s="40"/>
      <c r="W601" s="38" t="s">
        <v>463</v>
      </c>
      <c r="X601" s="29" t="s">
        <v>158</v>
      </c>
      <c r="Y601" s="146">
        <v>9394</v>
      </c>
      <c r="Z601" s="33">
        <v>12024</v>
      </c>
      <c r="AA601" s="34">
        <f t="shared" si="139"/>
        <v>0.28000000000000003</v>
      </c>
      <c r="AB601" s="33">
        <f t="shared" si="135"/>
        <v>12024</v>
      </c>
      <c r="AC601" s="34">
        <f t="shared" si="140"/>
        <v>0.27996599020506668</v>
      </c>
      <c r="AD601" s="145">
        <f t="shared" si="146"/>
        <v>10020</v>
      </c>
      <c r="AE601" s="105">
        <v>7828.3329999999996</v>
      </c>
      <c r="AF601" s="34" t="s">
        <v>36</v>
      </c>
      <c r="AG601" s="34" t="s">
        <v>36</v>
      </c>
      <c r="AH601" s="34" t="s">
        <v>36</v>
      </c>
      <c r="AI601" s="29">
        <v>0.186</v>
      </c>
      <c r="AJ601" s="29">
        <v>1.8799999999999999E-4</v>
      </c>
      <c r="AK601" s="29">
        <v>0</v>
      </c>
      <c r="AL601" s="29">
        <v>0</v>
      </c>
      <c r="AM601" s="29" t="s">
        <v>28</v>
      </c>
      <c r="AN601" s="158" t="s">
        <v>28</v>
      </c>
      <c r="AO601" s="29" t="s">
        <v>28</v>
      </c>
      <c r="AP601" s="29">
        <v>1</v>
      </c>
      <c r="AQ601" s="29">
        <v>50</v>
      </c>
      <c r="AR601" s="29">
        <v>50</v>
      </c>
      <c r="AS601" s="29">
        <v>75</v>
      </c>
      <c r="AT601" s="29">
        <v>0.186</v>
      </c>
      <c r="AU601" s="144">
        <v>1.8799999999999999E-4</v>
      </c>
      <c r="AV601" s="36" t="s">
        <v>28</v>
      </c>
      <c r="AW601" s="102" t="s">
        <v>33</v>
      </c>
      <c r="AX601" s="129" t="s">
        <v>33</v>
      </c>
      <c r="AY601" s="106">
        <v>26</v>
      </c>
      <c r="BD601" t="s">
        <v>461</v>
      </c>
      <c r="BE601" t="s">
        <v>4351</v>
      </c>
      <c r="BF601" t="s">
        <v>4751</v>
      </c>
      <c r="BH601" t="str">
        <f t="shared" si="137"/>
        <v/>
      </c>
      <c r="BJ601" t="str">
        <f t="shared" si="138"/>
        <v>OK</v>
      </c>
      <c r="BK601" s="130">
        <v>12024</v>
      </c>
      <c r="BL601" s="130" t="s">
        <v>37</v>
      </c>
      <c r="BM601" s="131" t="s">
        <v>33</v>
      </c>
      <c r="BN601" s="131" t="e">
        <v>#VALUE!</v>
      </c>
      <c r="BO601">
        <v>12024</v>
      </c>
      <c r="BP601">
        <v>1</v>
      </c>
    </row>
    <row r="602" spans="1:68" x14ac:dyDescent="0.3">
      <c r="A602" s="1"/>
      <c r="B602" s="47">
        <v>513</v>
      </c>
      <c r="C602" s="45">
        <v>1004060</v>
      </c>
      <c r="D602" s="40" t="s">
        <v>33</v>
      </c>
      <c r="E602" s="40"/>
      <c r="F602" s="39" t="s">
        <v>469</v>
      </c>
      <c r="G602" s="29" t="s">
        <v>61</v>
      </c>
      <c r="H602" s="70" t="s">
        <v>69</v>
      </c>
      <c r="I602" s="148" t="s">
        <v>32</v>
      </c>
      <c r="J602" s="147" t="s">
        <v>33</v>
      </c>
      <c r="K602" s="148" t="e">
        <v>#N/A</v>
      </c>
      <c r="L602" s="148" t="s">
        <v>32</v>
      </c>
      <c r="M602" s="147">
        <v>42885</v>
      </c>
      <c r="N602" s="29" t="str">
        <f t="shared" si="132"/>
        <v/>
      </c>
      <c r="O602" s="29" t="str">
        <f t="shared" si="133"/>
        <v/>
      </c>
      <c r="P602" s="29" t="str">
        <f t="shared" si="134"/>
        <v/>
      </c>
      <c r="Q602" s="29" t="str">
        <f t="shared" si="141"/>
        <v/>
      </c>
      <c r="R602" s="29" t="str">
        <f t="shared" si="142"/>
        <v/>
      </c>
      <c r="S602" s="29" t="str">
        <f t="shared" si="143"/>
        <v/>
      </c>
      <c r="T602" s="29" t="str">
        <f t="shared" si="144"/>
        <v/>
      </c>
      <c r="U602" s="40" t="s">
        <v>33</v>
      </c>
      <c r="V602" s="40"/>
      <c r="W602" s="38" t="s">
        <v>463</v>
      </c>
      <c r="X602" s="29" t="s">
        <v>158</v>
      </c>
      <c r="Y602" s="146">
        <v>9394</v>
      </c>
      <c r="Z602" s="33">
        <v>10333</v>
      </c>
      <c r="AA602" s="34">
        <f t="shared" si="139"/>
        <v>0.1</v>
      </c>
      <c r="AB602" s="33">
        <f t="shared" si="135"/>
        <v>10333</v>
      </c>
      <c r="AC602" s="34">
        <f t="shared" si="140"/>
        <v>9.995742388577504E-2</v>
      </c>
      <c r="AD602" s="145">
        <f t="shared" si="146"/>
        <v>8610.8330000000005</v>
      </c>
      <c r="AE602" s="105">
        <v>7828.3329999999996</v>
      </c>
      <c r="AF602" s="34" t="e">
        <v>#N/A</v>
      </c>
      <c r="AG602" s="34" t="e">
        <v>#N/A</v>
      </c>
      <c r="AH602" s="34" t="e">
        <v>#N/A</v>
      </c>
      <c r="AI602" s="29">
        <v>0.20399999999999999</v>
      </c>
      <c r="AJ602" s="29">
        <v>1.6200000000000001E-4</v>
      </c>
      <c r="AK602" s="29">
        <v>0</v>
      </c>
      <c r="AL602" s="29">
        <v>0</v>
      </c>
      <c r="AM602" s="29" t="s">
        <v>27</v>
      </c>
      <c r="AN602" s="44" t="s">
        <v>27</v>
      </c>
      <c r="AO602" s="29" t="s">
        <v>27</v>
      </c>
      <c r="AP602" s="29">
        <v>1</v>
      </c>
      <c r="AQ602" s="29">
        <v>45</v>
      </c>
      <c r="AR602" s="29">
        <v>45</v>
      </c>
      <c r="AS602" s="29">
        <v>80</v>
      </c>
      <c r="AT602" s="29">
        <v>0.20399999999999999</v>
      </c>
      <c r="AU602" s="144">
        <v>1.6200000000000001E-4</v>
      </c>
      <c r="AV602" s="36" t="s">
        <v>28</v>
      </c>
      <c r="AW602" s="102" t="s">
        <v>33</v>
      </c>
      <c r="AX602" s="129" t="s">
        <v>33</v>
      </c>
      <c r="AY602" s="106">
        <v>12</v>
      </c>
      <c r="BD602" t="s">
        <v>461</v>
      </c>
      <c r="BE602" t="e">
        <v>#N/A</v>
      </c>
      <c r="BF602" t="e">
        <v>#N/A</v>
      </c>
      <c r="BH602" t="str">
        <f t="shared" si="137"/>
        <v/>
      </c>
      <c r="BJ602" t="str">
        <f t="shared" si="138"/>
        <v>OK</v>
      </c>
      <c r="BK602" s="130" t="s">
        <v>5302</v>
      </c>
      <c r="BL602" s="130" t="e">
        <v>#VALUE!</v>
      </c>
      <c r="BM602" s="131" t="s">
        <v>33</v>
      </c>
      <c r="BN602" s="131" t="e">
        <v>#VALUE!</v>
      </c>
      <c r="BO602" t="e">
        <v>#N/A</v>
      </c>
      <c r="BP602">
        <v>0</v>
      </c>
    </row>
    <row r="603" spans="1:68" x14ac:dyDescent="0.3">
      <c r="A603" s="1"/>
      <c r="B603" s="47">
        <v>514</v>
      </c>
      <c r="C603" s="45">
        <v>1004062</v>
      </c>
      <c r="D603" s="40" t="s">
        <v>33</v>
      </c>
      <c r="E603" s="40"/>
      <c r="F603" s="31" t="s">
        <v>470</v>
      </c>
      <c r="G603" s="29" t="s">
        <v>61</v>
      </c>
      <c r="H603" s="70" t="s">
        <v>69</v>
      </c>
      <c r="I603" s="148" t="s">
        <v>33</v>
      </c>
      <c r="J603" s="147" t="s">
        <v>33</v>
      </c>
      <c r="K603" s="148" t="e">
        <v>#N/A</v>
      </c>
      <c r="L603" s="148" t="s">
        <v>32</v>
      </c>
      <c r="M603" s="147">
        <v>42362</v>
      </c>
      <c r="N603" s="29" t="str">
        <f t="shared" si="132"/>
        <v/>
      </c>
      <c r="O603" s="29" t="str">
        <f t="shared" si="133"/>
        <v/>
      </c>
      <c r="P603" s="29" t="str">
        <f t="shared" si="134"/>
        <v/>
      </c>
      <c r="Q603" s="29" t="str">
        <f t="shared" si="141"/>
        <v/>
      </c>
      <c r="R603" s="29" t="str">
        <f t="shared" si="142"/>
        <v/>
      </c>
      <c r="S603" s="29" t="str">
        <f t="shared" si="143"/>
        <v/>
      </c>
      <c r="T603" s="29" t="str">
        <f t="shared" si="144"/>
        <v/>
      </c>
      <c r="U603" s="40" t="s">
        <v>33</v>
      </c>
      <c r="V603" s="40"/>
      <c r="W603" s="38" t="s">
        <v>463</v>
      </c>
      <c r="X603" s="29" t="s">
        <v>158</v>
      </c>
      <c r="Y603" s="146">
        <v>9394</v>
      </c>
      <c r="Z603" s="33">
        <v>10333</v>
      </c>
      <c r="AA603" s="34">
        <f t="shared" si="139"/>
        <v>0.1</v>
      </c>
      <c r="AB603" s="33">
        <f t="shared" si="135"/>
        <v>10333</v>
      </c>
      <c r="AC603" s="34">
        <f t="shared" si="140"/>
        <v>9.995742388577504E-2</v>
      </c>
      <c r="AD603" s="145">
        <f t="shared" si="146"/>
        <v>8610.8330000000005</v>
      </c>
      <c r="AE603" s="105">
        <v>7828.3329999999996</v>
      </c>
      <c r="AF603" s="34" t="e">
        <v>#N/A</v>
      </c>
      <c r="AG603" s="34" t="e">
        <v>#N/A</v>
      </c>
      <c r="AH603" s="34" t="e">
        <v>#N/A</v>
      </c>
      <c r="AI603" s="29">
        <v>0.20499999999999999</v>
      </c>
      <c r="AJ603" s="29">
        <v>2.0000000000000001E-4</v>
      </c>
      <c r="AK603" s="29">
        <v>0</v>
      </c>
      <c r="AL603" s="29">
        <v>0</v>
      </c>
      <c r="AM603" s="29" t="s">
        <v>27</v>
      </c>
      <c r="AN603" s="44" t="s">
        <v>27</v>
      </c>
      <c r="AO603" s="29" t="s">
        <v>27</v>
      </c>
      <c r="AP603" s="29">
        <v>1</v>
      </c>
      <c r="AQ603" s="29"/>
      <c r="AR603" s="29"/>
      <c r="AS603" s="29"/>
      <c r="AT603" s="29"/>
      <c r="AU603" s="144"/>
      <c r="AV603" s="36" t="s">
        <v>28</v>
      </c>
      <c r="AW603" s="102" t="s">
        <v>33</v>
      </c>
      <c r="AX603" s="129" t="s">
        <v>33</v>
      </c>
      <c r="AY603" s="106" t="e">
        <v>#N/A</v>
      </c>
      <c r="BD603" t="s">
        <v>461</v>
      </c>
      <c r="BE603" t="e">
        <v>#N/A</v>
      </c>
      <c r="BF603" t="e">
        <v>#N/A</v>
      </c>
      <c r="BH603" t="str">
        <f t="shared" si="137"/>
        <v/>
      </c>
      <c r="BJ603" t="str">
        <f t="shared" si="138"/>
        <v>OK</v>
      </c>
      <c r="BK603" s="130" t="s">
        <v>5302</v>
      </c>
      <c r="BL603" s="130" t="e">
        <v>#VALUE!</v>
      </c>
      <c r="BM603" s="131" t="s">
        <v>33</v>
      </c>
      <c r="BN603" s="131" t="e">
        <v>#VALUE!</v>
      </c>
      <c r="BO603" t="e">
        <v>#N/A</v>
      </c>
      <c r="BP603">
        <v>0</v>
      </c>
    </row>
    <row r="604" spans="1:68" x14ac:dyDescent="0.3">
      <c r="A604" s="1"/>
      <c r="B604" s="47">
        <v>515</v>
      </c>
      <c r="C604" s="45">
        <v>1042755</v>
      </c>
      <c r="D604" s="43" t="s">
        <v>33</v>
      </c>
      <c r="E604" s="43"/>
      <c r="F604" s="31" t="s">
        <v>471</v>
      </c>
      <c r="G604" s="29" t="s">
        <v>61</v>
      </c>
      <c r="H604" s="70" t="s">
        <v>69</v>
      </c>
      <c r="I604" s="148" t="s">
        <v>33</v>
      </c>
      <c r="J604" s="147" t="s">
        <v>33</v>
      </c>
      <c r="K604" s="148" t="e">
        <v>#N/A</v>
      </c>
      <c r="L604" s="148" t="s">
        <v>32</v>
      </c>
      <c r="M604" s="147">
        <v>42671</v>
      </c>
      <c r="N604" s="29" t="str">
        <f t="shared" si="132"/>
        <v/>
      </c>
      <c r="O604" s="29" t="str">
        <f t="shared" si="133"/>
        <v/>
      </c>
      <c r="P604" s="29" t="str">
        <f t="shared" si="134"/>
        <v/>
      </c>
      <c r="Q604" s="29" t="str">
        <f t="shared" si="141"/>
        <v/>
      </c>
      <c r="R604" s="29" t="str">
        <f t="shared" si="142"/>
        <v/>
      </c>
      <c r="S604" s="29" t="str">
        <f t="shared" si="143"/>
        <v/>
      </c>
      <c r="T604" s="29" t="str">
        <f t="shared" si="144"/>
        <v/>
      </c>
      <c r="U604" s="40" t="s">
        <v>33</v>
      </c>
      <c r="V604" s="40"/>
      <c r="W604" s="38" t="s">
        <v>463</v>
      </c>
      <c r="X604" s="29" t="s">
        <v>158</v>
      </c>
      <c r="Y604" s="146">
        <v>9394</v>
      </c>
      <c r="Z604" s="33">
        <v>10333</v>
      </c>
      <c r="AA604" s="34">
        <f t="shared" ref="AA604:AA635" si="147">ROUND(Z604/Y604-1,3)</f>
        <v>0.1</v>
      </c>
      <c r="AB604" s="33">
        <f t="shared" si="135"/>
        <v>10333</v>
      </c>
      <c r="AC604" s="34">
        <f t="shared" ref="AC604:AC635" si="148">(AD604-AE604)/AE604</f>
        <v>9.995742388577504E-2</v>
      </c>
      <c r="AD604" s="145">
        <f t="shared" si="146"/>
        <v>8610.8330000000005</v>
      </c>
      <c r="AE604" s="105">
        <v>7828.3329999999996</v>
      </c>
      <c r="AF604" s="34" t="e">
        <v>#N/A</v>
      </c>
      <c r="AG604" s="34" t="e">
        <v>#N/A</v>
      </c>
      <c r="AH604" s="34" t="e">
        <v>#N/A</v>
      </c>
      <c r="AI604" s="29">
        <v>0.66900000000000004</v>
      </c>
      <c r="AJ604" s="29">
        <v>3.2000000000000003E-4</v>
      </c>
      <c r="AK604" s="29">
        <v>0</v>
      </c>
      <c r="AL604" s="29">
        <v>0</v>
      </c>
      <c r="AM604" s="29" t="s">
        <v>27</v>
      </c>
      <c r="AN604" s="44" t="s">
        <v>27</v>
      </c>
      <c r="AO604" s="29" t="s">
        <v>27</v>
      </c>
      <c r="AP604" s="29">
        <v>1</v>
      </c>
      <c r="AQ604" s="29"/>
      <c r="AR604" s="29"/>
      <c r="AS604" s="29"/>
      <c r="AT604" s="29"/>
      <c r="AU604" s="144"/>
      <c r="AV604" s="36" t="s">
        <v>28</v>
      </c>
      <c r="AW604" s="102" t="s">
        <v>33</v>
      </c>
      <c r="AX604" s="129" t="s">
        <v>33</v>
      </c>
      <c r="AY604" s="106">
        <v>5</v>
      </c>
      <c r="BD604" t="s">
        <v>461</v>
      </c>
      <c r="BE604" t="e">
        <v>#N/A</v>
      </c>
      <c r="BF604" t="e">
        <v>#N/A</v>
      </c>
      <c r="BH604" t="str">
        <f t="shared" si="137"/>
        <v/>
      </c>
      <c r="BJ604" t="str">
        <f t="shared" si="138"/>
        <v>OK</v>
      </c>
      <c r="BK604" s="130" t="s">
        <v>5302</v>
      </c>
      <c r="BL604" s="130" t="e">
        <v>#VALUE!</v>
      </c>
      <c r="BM604" s="131" t="s">
        <v>33</v>
      </c>
      <c r="BN604" s="131" t="e">
        <v>#VALUE!</v>
      </c>
      <c r="BO604" t="e">
        <v>#N/A</v>
      </c>
      <c r="BP604">
        <v>0</v>
      </c>
    </row>
    <row r="605" spans="1:68" ht="16.2" x14ac:dyDescent="0.3">
      <c r="A605" s="1"/>
      <c r="B605" s="47">
        <v>516</v>
      </c>
      <c r="C605" s="45">
        <v>1006250</v>
      </c>
      <c r="D605" s="29"/>
      <c r="E605" s="29"/>
      <c r="F605" s="31" t="s">
        <v>472</v>
      </c>
      <c r="G605" s="29" t="s">
        <v>39</v>
      </c>
      <c r="H605" s="70" t="s">
        <v>5256</v>
      </c>
      <c r="I605" s="148" t="s">
        <v>32</v>
      </c>
      <c r="J605" s="147" t="s">
        <v>33</v>
      </c>
      <c r="K605" s="148">
        <v>0</v>
      </c>
      <c r="L605" s="148" t="s">
        <v>32</v>
      </c>
      <c r="M605" s="147">
        <v>42410</v>
      </c>
      <c r="N605" s="29" t="str">
        <f t="shared" si="132"/>
        <v/>
      </c>
      <c r="O605" s="29" t="str">
        <f t="shared" si="133"/>
        <v/>
      </c>
      <c r="P605" s="29" t="str">
        <f t="shared" si="134"/>
        <v/>
      </c>
      <c r="Q605" s="29" t="str">
        <f t="shared" si="141"/>
        <v/>
      </c>
      <c r="R605" s="29" t="str">
        <f t="shared" si="142"/>
        <v/>
      </c>
      <c r="S605" s="29" t="str">
        <f t="shared" si="143"/>
        <v/>
      </c>
      <c r="T605" s="29" t="str">
        <f t="shared" si="144"/>
        <v/>
      </c>
      <c r="U605" s="29"/>
      <c r="V605" s="29"/>
      <c r="W605" s="38" t="s">
        <v>463</v>
      </c>
      <c r="X605" s="29" t="s">
        <v>158</v>
      </c>
      <c r="Y605" s="146">
        <v>9394</v>
      </c>
      <c r="Z605" s="33">
        <v>12024</v>
      </c>
      <c r="AA605" s="34">
        <f t="shared" si="147"/>
        <v>0.28000000000000003</v>
      </c>
      <c r="AB605" s="33">
        <f t="shared" si="135"/>
        <v>12024</v>
      </c>
      <c r="AC605" s="34">
        <f t="shared" si="148"/>
        <v>0.27996599020506668</v>
      </c>
      <c r="AD605" s="145">
        <f t="shared" si="146"/>
        <v>10020</v>
      </c>
      <c r="AE605" s="105">
        <v>7828.3329999999996</v>
      </c>
      <c r="AF605" s="34" t="s">
        <v>36</v>
      </c>
      <c r="AG605" s="34" t="s">
        <v>36</v>
      </c>
      <c r="AH605" s="34" t="s">
        <v>36</v>
      </c>
      <c r="AI605" s="29">
        <v>0.17100000000000001</v>
      </c>
      <c r="AJ605" s="29">
        <v>2.5700000000000001E-4</v>
      </c>
      <c r="AK605" s="29">
        <v>0</v>
      </c>
      <c r="AL605" s="29">
        <v>0</v>
      </c>
      <c r="AM605" s="29" t="s">
        <v>28</v>
      </c>
      <c r="AN605" s="159" t="s">
        <v>27</v>
      </c>
      <c r="AO605" s="29" t="s">
        <v>28</v>
      </c>
      <c r="AP605" s="29">
        <v>1</v>
      </c>
      <c r="AQ605" s="29">
        <v>85</v>
      </c>
      <c r="AR605" s="29">
        <v>54</v>
      </c>
      <c r="AS605" s="29">
        <v>56</v>
      </c>
      <c r="AT605" s="29">
        <v>0.17100000000000001</v>
      </c>
      <c r="AU605" s="144">
        <v>2.5700000000000001E-4</v>
      </c>
      <c r="AV605" s="36" t="s">
        <v>28</v>
      </c>
      <c r="AW605" s="102" t="s">
        <v>33</v>
      </c>
      <c r="AX605" s="129" t="s">
        <v>33</v>
      </c>
      <c r="AY605" s="106">
        <v>36</v>
      </c>
      <c r="BD605" t="s">
        <v>461</v>
      </c>
      <c r="BE605" t="s">
        <v>4401</v>
      </c>
      <c r="BF605" t="s">
        <v>4751</v>
      </c>
      <c r="BH605" t="str">
        <f t="shared" si="137"/>
        <v/>
      </c>
      <c r="BJ605" t="str">
        <f t="shared" si="138"/>
        <v>OK</v>
      </c>
      <c r="BK605" s="130" t="s">
        <v>5302</v>
      </c>
      <c r="BL605" s="130" t="e">
        <v>#VALUE!</v>
      </c>
      <c r="BM605" s="131" t="s">
        <v>33</v>
      </c>
      <c r="BN605" s="131" t="e">
        <v>#VALUE!</v>
      </c>
      <c r="BO605">
        <v>12024</v>
      </c>
      <c r="BP605">
        <v>2</v>
      </c>
    </row>
    <row r="606" spans="1:68" x14ac:dyDescent="0.3">
      <c r="A606" s="1"/>
      <c r="B606" s="47">
        <v>517</v>
      </c>
      <c r="C606" s="45">
        <v>1001372</v>
      </c>
      <c r="D606" s="40" t="s">
        <v>33</v>
      </c>
      <c r="E606" s="40"/>
      <c r="F606" s="39" t="s">
        <v>473</v>
      </c>
      <c r="G606" s="29" t="s">
        <v>61</v>
      </c>
      <c r="H606" s="70" t="s">
        <v>69</v>
      </c>
      <c r="I606" s="148" t="s">
        <v>32</v>
      </c>
      <c r="J606" s="147" t="s">
        <v>4040</v>
      </c>
      <c r="K606" s="148" t="e">
        <v>#N/A</v>
      </c>
      <c r="L606" s="148" t="s">
        <v>32</v>
      </c>
      <c r="M606" s="147" t="s">
        <v>33</v>
      </c>
      <c r="N606" s="29" t="str">
        <f t="shared" si="132"/>
        <v/>
      </c>
      <c r="O606" s="29" t="str">
        <f t="shared" si="133"/>
        <v/>
      </c>
      <c r="P606" s="29" t="str">
        <f t="shared" si="134"/>
        <v/>
      </c>
      <c r="Q606" s="29" t="str">
        <f t="shared" si="141"/>
        <v/>
      </c>
      <c r="R606" s="29" t="str">
        <f t="shared" si="142"/>
        <v/>
      </c>
      <c r="S606" s="29" t="str">
        <f t="shared" si="143"/>
        <v/>
      </c>
      <c r="T606" s="29" t="str">
        <f t="shared" si="144"/>
        <v/>
      </c>
      <c r="U606" s="40" t="s">
        <v>33</v>
      </c>
      <c r="V606" s="40"/>
      <c r="W606" s="38" t="s">
        <v>463</v>
      </c>
      <c r="X606" s="29" t="s">
        <v>158</v>
      </c>
      <c r="Y606" s="146">
        <v>9394</v>
      </c>
      <c r="Z606" s="33">
        <v>10333</v>
      </c>
      <c r="AA606" s="34">
        <f t="shared" si="147"/>
        <v>0.1</v>
      </c>
      <c r="AB606" s="33">
        <f t="shared" si="135"/>
        <v>10333</v>
      </c>
      <c r="AC606" s="34">
        <f t="shared" si="148"/>
        <v>9.995742388577504E-2</v>
      </c>
      <c r="AD606" s="145">
        <f t="shared" si="146"/>
        <v>8610.8330000000005</v>
      </c>
      <c r="AE606" s="105">
        <v>7828.3329999999996</v>
      </c>
      <c r="AF606" s="34" t="e">
        <v>#N/A</v>
      </c>
      <c r="AG606" s="34" t="e">
        <v>#N/A</v>
      </c>
      <c r="AH606" s="34" t="e">
        <v>#N/A</v>
      </c>
      <c r="AI606" s="29">
        <v>0.185</v>
      </c>
      <c r="AJ606" s="29">
        <v>3.7800000000000003E-4</v>
      </c>
      <c r="AK606" s="29">
        <v>0</v>
      </c>
      <c r="AL606" s="29">
        <v>0</v>
      </c>
      <c r="AM606" s="29" t="s">
        <v>27</v>
      </c>
      <c r="AN606" s="44" t="s">
        <v>27</v>
      </c>
      <c r="AO606" s="29" t="s">
        <v>27</v>
      </c>
      <c r="AP606" s="29">
        <v>1</v>
      </c>
      <c r="AQ606" s="29">
        <v>270</v>
      </c>
      <c r="AR606" s="29">
        <v>160</v>
      </c>
      <c r="AS606" s="29">
        <v>220</v>
      </c>
      <c r="AT606" s="29">
        <v>0.185</v>
      </c>
      <c r="AU606" s="144">
        <v>9.5040000000000003E-3</v>
      </c>
      <c r="AV606" s="36" t="s">
        <v>28</v>
      </c>
      <c r="AW606" s="102" t="s">
        <v>33</v>
      </c>
      <c r="AX606" s="129" t="s">
        <v>33</v>
      </c>
      <c r="AY606" s="106">
        <v>15</v>
      </c>
      <c r="BD606" t="s">
        <v>461</v>
      </c>
      <c r="BE606" t="e">
        <v>#N/A</v>
      </c>
      <c r="BF606" t="e">
        <v>#N/A</v>
      </c>
      <c r="BH606" t="str">
        <f t="shared" si="137"/>
        <v/>
      </c>
      <c r="BJ606" t="str">
        <f t="shared" si="138"/>
        <v>OK</v>
      </c>
      <c r="BK606" s="130" t="s">
        <v>5302</v>
      </c>
      <c r="BL606" s="130" t="e">
        <v>#VALUE!</v>
      </c>
      <c r="BM606" s="131" t="s">
        <v>33</v>
      </c>
      <c r="BN606" s="131" t="e">
        <v>#VALUE!</v>
      </c>
      <c r="BO606" t="e">
        <v>#N/A</v>
      </c>
      <c r="BP606">
        <v>0</v>
      </c>
    </row>
    <row r="607" spans="1:68" x14ac:dyDescent="0.3">
      <c r="A607" s="1"/>
      <c r="B607" s="47">
        <v>518</v>
      </c>
      <c r="C607" s="45">
        <v>1001373</v>
      </c>
      <c r="D607" s="40" t="s">
        <v>33</v>
      </c>
      <c r="E607" s="40"/>
      <c r="F607" s="39" t="s">
        <v>474</v>
      </c>
      <c r="G607" s="29" t="s">
        <v>61</v>
      </c>
      <c r="H607" s="70" t="s">
        <v>69</v>
      </c>
      <c r="I607" s="148" t="s">
        <v>32</v>
      </c>
      <c r="J607" s="147" t="s">
        <v>4040</v>
      </c>
      <c r="K607" s="148" t="e">
        <v>#N/A</v>
      </c>
      <c r="L607" s="148" t="s">
        <v>32</v>
      </c>
      <c r="M607" s="147" t="s">
        <v>33</v>
      </c>
      <c r="N607" s="29" t="str">
        <f t="shared" si="132"/>
        <v/>
      </c>
      <c r="O607" s="29" t="str">
        <f t="shared" si="133"/>
        <v/>
      </c>
      <c r="P607" s="29" t="str">
        <f t="shared" si="134"/>
        <v/>
      </c>
      <c r="Q607" s="29" t="str">
        <f t="shared" si="141"/>
        <v/>
      </c>
      <c r="R607" s="29" t="str">
        <f t="shared" si="142"/>
        <v/>
      </c>
      <c r="S607" s="29" t="str">
        <f t="shared" si="143"/>
        <v/>
      </c>
      <c r="T607" s="29" t="str">
        <f t="shared" si="144"/>
        <v/>
      </c>
      <c r="U607" s="40" t="s">
        <v>33</v>
      </c>
      <c r="V607" s="40"/>
      <c r="W607" s="38" t="s">
        <v>463</v>
      </c>
      <c r="X607" s="29" t="s">
        <v>158</v>
      </c>
      <c r="Y607" s="146">
        <v>9394</v>
      </c>
      <c r="Z607" s="33">
        <v>10333</v>
      </c>
      <c r="AA607" s="34">
        <f t="shared" si="147"/>
        <v>0.1</v>
      </c>
      <c r="AB607" s="33">
        <f t="shared" si="135"/>
        <v>10333</v>
      </c>
      <c r="AC607" s="34">
        <f t="shared" si="148"/>
        <v>9.995742388577504E-2</v>
      </c>
      <c r="AD607" s="145">
        <f t="shared" si="146"/>
        <v>8610.8330000000005</v>
      </c>
      <c r="AE607" s="105">
        <v>7828.3329999999996</v>
      </c>
      <c r="AF607" s="34" t="e">
        <v>#N/A</v>
      </c>
      <c r="AG607" s="34" t="e">
        <v>#N/A</v>
      </c>
      <c r="AH607" s="34" t="e">
        <v>#N/A</v>
      </c>
      <c r="AI607" s="29">
        <v>0.19800000000000001</v>
      </c>
      <c r="AJ607" s="29">
        <v>1.4999999999999999E-4</v>
      </c>
      <c r="AK607" s="29">
        <v>0</v>
      </c>
      <c r="AL607" s="29">
        <v>0</v>
      </c>
      <c r="AM607" s="29" t="s">
        <v>27</v>
      </c>
      <c r="AN607" s="44" t="s">
        <v>27</v>
      </c>
      <c r="AO607" s="29" t="s">
        <v>27</v>
      </c>
      <c r="AP607" s="29">
        <v>1</v>
      </c>
      <c r="AQ607" s="29">
        <v>45</v>
      </c>
      <c r="AR607" s="29">
        <v>45</v>
      </c>
      <c r="AS607" s="29">
        <v>75</v>
      </c>
      <c r="AT607" s="29">
        <v>0.19800000000000001</v>
      </c>
      <c r="AU607" s="144">
        <v>1.5200000000000001E-4</v>
      </c>
      <c r="AV607" s="36" t="s">
        <v>28</v>
      </c>
      <c r="AW607" s="102" t="s">
        <v>33</v>
      </c>
      <c r="AX607" s="129" t="s">
        <v>33</v>
      </c>
      <c r="AY607" s="106">
        <v>6</v>
      </c>
      <c r="BD607" t="s">
        <v>461</v>
      </c>
      <c r="BE607" t="e">
        <v>#N/A</v>
      </c>
      <c r="BF607" t="e">
        <v>#N/A</v>
      </c>
      <c r="BH607" t="str">
        <f t="shared" si="137"/>
        <v/>
      </c>
      <c r="BJ607" t="str">
        <f t="shared" si="138"/>
        <v>OK</v>
      </c>
      <c r="BK607" s="130" t="s">
        <v>5302</v>
      </c>
      <c r="BL607" s="130" t="e">
        <v>#VALUE!</v>
      </c>
      <c r="BM607" s="131" t="s">
        <v>33</v>
      </c>
      <c r="BN607" s="131" t="e">
        <v>#VALUE!</v>
      </c>
      <c r="BO607" t="e">
        <v>#N/A</v>
      </c>
      <c r="BP607">
        <v>0</v>
      </c>
    </row>
    <row r="608" spans="1:68" x14ac:dyDescent="0.3">
      <c r="A608" s="1"/>
      <c r="B608" s="47">
        <v>519</v>
      </c>
      <c r="C608" s="45">
        <v>1001374</v>
      </c>
      <c r="D608" s="40" t="s">
        <v>33</v>
      </c>
      <c r="E608" s="40"/>
      <c r="F608" s="39" t="s">
        <v>475</v>
      </c>
      <c r="G608" s="29" t="s">
        <v>61</v>
      </c>
      <c r="H608" s="70" t="s">
        <v>69</v>
      </c>
      <c r="I608" s="148" t="s">
        <v>32</v>
      </c>
      <c r="J608" s="147" t="s">
        <v>4040</v>
      </c>
      <c r="K608" s="148" t="e">
        <v>#N/A</v>
      </c>
      <c r="L608" s="148" t="s">
        <v>32</v>
      </c>
      <c r="M608" s="147" t="s">
        <v>33</v>
      </c>
      <c r="N608" s="29" t="str">
        <f t="shared" si="132"/>
        <v/>
      </c>
      <c r="O608" s="29" t="str">
        <f t="shared" si="133"/>
        <v/>
      </c>
      <c r="P608" s="29" t="str">
        <f t="shared" si="134"/>
        <v/>
      </c>
      <c r="Q608" s="29" t="str">
        <f t="shared" si="141"/>
        <v/>
      </c>
      <c r="R608" s="29" t="str">
        <f t="shared" si="142"/>
        <v/>
      </c>
      <c r="S608" s="29" t="str">
        <f t="shared" si="143"/>
        <v/>
      </c>
      <c r="T608" s="29" t="str">
        <f t="shared" si="144"/>
        <v/>
      </c>
      <c r="U608" s="40" t="s">
        <v>33</v>
      </c>
      <c r="V608" s="40"/>
      <c r="W608" s="38" t="s">
        <v>463</v>
      </c>
      <c r="X608" s="29" t="s">
        <v>158</v>
      </c>
      <c r="Y608" s="146">
        <v>9394</v>
      </c>
      <c r="Z608" s="33">
        <v>10333</v>
      </c>
      <c r="AA608" s="34">
        <f t="shared" si="147"/>
        <v>0.1</v>
      </c>
      <c r="AB608" s="33">
        <f t="shared" si="135"/>
        <v>10333</v>
      </c>
      <c r="AC608" s="34">
        <f t="shared" si="148"/>
        <v>9.995742388577504E-2</v>
      </c>
      <c r="AD608" s="145">
        <f t="shared" si="146"/>
        <v>8610.8330000000005</v>
      </c>
      <c r="AE608" s="105">
        <v>7828.3329999999996</v>
      </c>
      <c r="AF608" s="34" t="e">
        <v>#N/A</v>
      </c>
      <c r="AG608" s="34" t="e">
        <v>#N/A</v>
      </c>
      <c r="AH608" s="34" t="e">
        <v>#N/A</v>
      </c>
      <c r="AI608" s="29">
        <v>0.218</v>
      </c>
      <c r="AJ608" s="29">
        <v>1.6000000000000001E-4</v>
      </c>
      <c r="AK608" s="29">
        <v>0</v>
      </c>
      <c r="AL608" s="29">
        <v>0</v>
      </c>
      <c r="AM608" s="29" t="s">
        <v>27</v>
      </c>
      <c r="AN608" s="44" t="s">
        <v>27</v>
      </c>
      <c r="AO608" s="29" t="s">
        <v>27</v>
      </c>
      <c r="AP608" s="29">
        <v>1</v>
      </c>
      <c r="AQ608" s="29">
        <v>74</v>
      </c>
      <c r="AR608" s="29">
        <v>46</v>
      </c>
      <c r="AS608" s="29">
        <v>46</v>
      </c>
      <c r="AT608" s="29">
        <v>0.218</v>
      </c>
      <c r="AU608" s="144">
        <v>1.5699999999999999E-4</v>
      </c>
      <c r="AV608" s="36" t="s">
        <v>28</v>
      </c>
      <c r="AW608" s="102" t="s">
        <v>33</v>
      </c>
      <c r="AX608" s="129" t="s">
        <v>33</v>
      </c>
      <c r="AY608" s="106">
        <v>50</v>
      </c>
      <c r="BD608" t="s">
        <v>461</v>
      </c>
      <c r="BE608" t="e">
        <v>#N/A</v>
      </c>
      <c r="BF608" t="e">
        <v>#N/A</v>
      </c>
      <c r="BH608" t="str">
        <f t="shared" si="137"/>
        <v/>
      </c>
      <c r="BJ608" t="str">
        <f t="shared" si="138"/>
        <v>OK</v>
      </c>
      <c r="BK608" s="130" t="s">
        <v>5302</v>
      </c>
      <c r="BL608" s="130" t="e">
        <v>#VALUE!</v>
      </c>
      <c r="BM608" s="131" t="s">
        <v>33</v>
      </c>
      <c r="BN608" s="131" t="e">
        <v>#VALUE!</v>
      </c>
      <c r="BO608" t="e">
        <v>#N/A</v>
      </c>
      <c r="BP608">
        <v>0</v>
      </c>
    </row>
    <row r="609" spans="1:68" x14ac:dyDescent="0.3">
      <c r="A609" s="1"/>
      <c r="B609" s="47">
        <v>520</v>
      </c>
      <c r="C609" s="45">
        <v>1001376</v>
      </c>
      <c r="D609" s="45" t="s">
        <v>33</v>
      </c>
      <c r="E609" s="45"/>
      <c r="F609" s="31" t="s">
        <v>476</v>
      </c>
      <c r="G609" s="37" t="s">
        <v>31</v>
      </c>
      <c r="H609" s="70" t="s">
        <v>69</v>
      </c>
      <c r="I609" s="148" t="s">
        <v>32</v>
      </c>
      <c r="J609" s="147" t="s">
        <v>33</v>
      </c>
      <c r="K609" s="148">
        <v>0</v>
      </c>
      <c r="L609" s="148" t="s">
        <v>32</v>
      </c>
      <c r="M609" s="147">
        <v>42550</v>
      </c>
      <c r="N609" s="29" t="str">
        <f t="shared" si="132"/>
        <v/>
      </c>
      <c r="O609" s="29" t="str">
        <f t="shared" si="133"/>
        <v/>
      </c>
      <c r="P609" s="29" t="str">
        <f t="shared" si="134"/>
        <v/>
      </c>
      <c r="Q609" s="29" t="str">
        <f t="shared" si="141"/>
        <v/>
      </c>
      <c r="R609" s="29" t="str">
        <f t="shared" si="142"/>
        <v/>
      </c>
      <c r="S609" s="29" t="str">
        <f t="shared" si="143"/>
        <v/>
      </c>
      <c r="T609" s="29" t="str">
        <f t="shared" si="144"/>
        <v/>
      </c>
      <c r="U609" s="40" t="s">
        <v>33</v>
      </c>
      <c r="V609" s="40"/>
      <c r="W609" s="38" t="s">
        <v>463</v>
      </c>
      <c r="X609" s="29" t="s">
        <v>158</v>
      </c>
      <c r="Y609" s="146">
        <v>9394</v>
      </c>
      <c r="Z609" s="33">
        <v>12024</v>
      </c>
      <c r="AA609" s="34">
        <f t="shared" si="147"/>
        <v>0.28000000000000003</v>
      </c>
      <c r="AB609" s="33">
        <f t="shared" si="135"/>
        <v>12024</v>
      </c>
      <c r="AC609" s="34">
        <f t="shared" si="148"/>
        <v>0.27996599020506668</v>
      </c>
      <c r="AD609" s="145">
        <f t="shared" si="146"/>
        <v>10020</v>
      </c>
      <c r="AE609" s="105">
        <v>7828.3329999999996</v>
      </c>
      <c r="AF609" s="34" t="s">
        <v>36</v>
      </c>
      <c r="AG609" s="34" t="s">
        <v>36</v>
      </c>
      <c r="AH609" s="34" t="s">
        <v>36</v>
      </c>
      <c r="AI609" s="29">
        <v>0.20499999999999999</v>
      </c>
      <c r="AJ609" s="29">
        <v>1.2999999999999999E-4</v>
      </c>
      <c r="AK609" s="29">
        <v>0</v>
      </c>
      <c r="AL609" s="29">
        <v>0</v>
      </c>
      <c r="AM609" s="29" t="s">
        <v>28</v>
      </c>
      <c r="AN609" s="44" t="s">
        <v>27</v>
      </c>
      <c r="AO609" s="29" t="s">
        <v>27</v>
      </c>
      <c r="AP609" s="29">
        <v>1</v>
      </c>
      <c r="AQ609" s="29"/>
      <c r="AR609" s="29"/>
      <c r="AS609" s="29"/>
      <c r="AT609" s="29"/>
      <c r="AU609" s="144"/>
      <c r="AV609" s="36" t="s">
        <v>28</v>
      </c>
      <c r="AW609" s="102" t="s">
        <v>33</v>
      </c>
      <c r="AX609" s="129" t="s">
        <v>33</v>
      </c>
      <c r="AY609" s="106">
        <v>1</v>
      </c>
      <c r="BD609" t="s">
        <v>461</v>
      </c>
      <c r="BE609" t="s">
        <v>4401</v>
      </c>
      <c r="BF609" t="s">
        <v>4751</v>
      </c>
      <c r="BH609" t="str">
        <f t="shared" si="137"/>
        <v/>
      </c>
      <c r="BJ609" t="str">
        <f t="shared" si="138"/>
        <v>OK</v>
      </c>
      <c r="BK609" s="130" t="s">
        <v>5302</v>
      </c>
      <c r="BL609" s="130" t="e">
        <v>#VALUE!</v>
      </c>
      <c r="BM609" s="131" t="s">
        <v>33</v>
      </c>
      <c r="BN609" s="131" t="e">
        <v>#VALUE!</v>
      </c>
      <c r="BO609" t="e">
        <v>#N/A</v>
      </c>
      <c r="BP609">
        <v>0</v>
      </c>
    </row>
    <row r="610" spans="1:68" x14ac:dyDescent="0.3">
      <c r="A610" s="1"/>
      <c r="B610" s="47">
        <v>521</v>
      </c>
      <c r="C610" s="45">
        <v>1004006</v>
      </c>
      <c r="D610" s="45" t="s">
        <v>33</v>
      </c>
      <c r="E610" s="45"/>
      <c r="F610" s="31" t="s">
        <v>477</v>
      </c>
      <c r="G610" s="29" t="s">
        <v>47</v>
      </c>
      <c r="H610" s="70" t="s">
        <v>69</v>
      </c>
      <c r="I610" s="148" t="s">
        <v>32</v>
      </c>
      <c r="J610" s="147" t="s">
        <v>4037</v>
      </c>
      <c r="K610" s="148" t="e">
        <v>#N/A</v>
      </c>
      <c r="L610" s="148" t="s">
        <v>32</v>
      </c>
      <c r="M610" s="147" t="s">
        <v>33</v>
      </c>
      <c r="N610" s="29" t="str">
        <f t="shared" si="132"/>
        <v/>
      </c>
      <c r="O610" s="29" t="str">
        <f t="shared" si="133"/>
        <v/>
      </c>
      <c r="P610" s="29" t="str">
        <f t="shared" si="134"/>
        <v/>
      </c>
      <c r="Q610" s="29" t="str">
        <f t="shared" si="141"/>
        <v/>
      </c>
      <c r="R610" s="29" t="str">
        <f t="shared" si="142"/>
        <v/>
      </c>
      <c r="S610" s="29" t="str">
        <f t="shared" si="143"/>
        <v/>
      </c>
      <c r="T610" s="29" t="str">
        <f t="shared" si="144"/>
        <v/>
      </c>
      <c r="U610" s="40" t="s">
        <v>33</v>
      </c>
      <c r="V610" s="40"/>
      <c r="W610" s="38" t="s">
        <v>463</v>
      </c>
      <c r="X610" s="29" t="s">
        <v>158</v>
      </c>
      <c r="Y610" s="146">
        <v>9394</v>
      </c>
      <c r="Z610" s="33">
        <v>12024</v>
      </c>
      <c r="AA610" s="34">
        <f t="shared" si="147"/>
        <v>0.28000000000000003</v>
      </c>
      <c r="AB610" s="33">
        <f t="shared" si="135"/>
        <v>12024</v>
      </c>
      <c r="AC610" s="34">
        <f t="shared" si="148"/>
        <v>0.27996599020506668</v>
      </c>
      <c r="AD610" s="145">
        <f t="shared" si="146"/>
        <v>10020</v>
      </c>
      <c r="AE610" s="105">
        <v>7828.3329999999996</v>
      </c>
      <c r="AF610" s="34" t="s">
        <v>70</v>
      </c>
      <c r="AG610" s="34" t="s">
        <v>70</v>
      </c>
      <c r="AH610" s="34" t="s">
        <v>73</v>
      </c>
      <c r="AI610" s="29">
        <v>0.33</v>
      </c>
      <c r="AJ610" s="29">
        <v>1.3999999999999999E-4</v>
      </c>
      <c r="AK610" s="29">
        <v>0</v>
      </c>
      <c r="AL610" s="29">
        <v>0</v>
      </c>
      <c r="AM610" s="29" t="s">
        <v>28</v>
      </c>
      <c r="AN610" s="44" t="s">
        <v>27</v>
      </c>
      <c r="AO610" s="29" t="s">
        <v>27</v>
      </c>
      <c r="AP610" s="29">
        <v>1</v>
      </c>
      <c r="AQ610" s="29">
        <v>47</v>
      </c>
      <c r="AR610" s="29">
        <v>47</v>
      </c>
      <c r="AS610" s="29">
        <v>72</v>
      </c>
      <c r="AT610" s="29">
        <v>0.33</v>
      </c>
      <c r="AU610" s="144">
        <v>1.5899999999999999E-4</v>
      </c>
      <c r="AV610" s="36" t="s">
        <v>28</v>
      </c>
      <c r="AW610" s="102" t="s">
        <v>33</v>
      </c>
      <c r="AX610" s="129" t="s">
        <v>33</v>
      </c>
      <c r="AY610" s="106">
        <v>329</v>
      </c>
      <c r="BD610" t="s">
        <v>461</v>
      </c>
      <c r="BE610" t="s">
        <v>4401</v>
      </c>
      <c r="BF610" t="s">
        <v>4751</v>
      </c>
      <c r="BH610" t="str">
        <f t="shared" si="137"/>
        <v/>
      </c>
      <c r="BJ610" t="str">
        <f t="shared" si="138"/>
        <v>OK</v>
      </c>
      <c r="BK610" s="130" t="s">
        <v>5302</v>
      </c>
      <c r="BL610" s="130" t="e">
        <v>#VALUE!</v>
      </c>
      <c r="BM610" s="131" t="s">
        <v>33</v>
      </c>
      <c r="BN610" s="131" t="e">
        <v>#VALUE!</v>
      </c>
      <c r="BO610" t="e">
        <v>#N/A</v>
      </c>
      <c r="BP610">
        <v>6</v>
      </c>
    </row>
    <row r="611" spans="1:68" x14ac:dyDescent="0.3">
      <c r="A611" s="1"/>
      <c r="B611" s="47">
        <v>522</v>
      </c>
      <c r="C611" s="45">
        <v>1001378</v>
      </c>
      <c r="D611" s="45" t="s">
        <v>33</v>
      </c>
      <c r="E611" s="45"/>
      <c r="F611" s="31" t="s">
        <v>478</v>
      </c>
      <c r="G611" s="29" t="s">
        <v>58</v>
      </c>
      <c r="H611" s="70" t="s">
        <v>69</v>
      </c>
      <c r="I611" s="148" t="s">
        <v>32</v>
      </c>
      <c r="J611" s="147" t="s">
        <v>33</v>
      </c>
      <c r="K611" s="148">
        <v>0</v>
      </c>
      <c r="L611" s="148" t="s">
        <v>32</v>
      </c>
      <c r="M611" s="147">
        <v>42550</v>
      </c>
      <c r="N611" s="29" t="str">
        <f t="shared" si="132"/>
        <v/>
      </c>
      <c r="O611" s="29" t="str">
        <f t="shared" si="133"/>
        <v/>
      </c>
      <c r="P611" s="29" t="str">
        <f t="shared" si="134"/>
        <v/>
      </c>
      <c r="Q611" s="29" t="str">
        <f t="shared" si="141"/>
        <v/>
      </c>
      <c r="R611" s="29" t="str">
        <f t="shared" si="142"/>
        <v/>
      </c>
      <c r="S611" s="29" t="str">
        <f t="shared" si="143"/>
        <v/>
      </c>
      <c r="T611" s="29" t="str">
        <f t="shared" si="144"/>
        <v/>
      </c>
      <c r="U611" s="40" t="s">
        <v>33</v>
      </c>
      <c r="V611" s="40"/>
      <c r="W611" s="38" t="s">
        <v>463</v>
      </c>
      <c r="X611" s="29" t="s">
        <v>158</v>
      </c>
      <c r="Y611" s="146">
        <v>9394</v>
      </c>
      <c r="Z611" s="33">
        <v>12024</v>
      </c>
      <c r="AA611" s="34">
        <f t="shared" si="147"/>
        <v>0.28000000000000003</v>
      </c>
      <c r="AB611" s="33">
        <f t="shared" si="135"/>
        <v>12024</v>
      </c>
      <c r="AC611" s="34">
        <f t="shared" si="148"/>
        <v>0.27996599020506668</v>
      </c>
      <c r="AD611" s="145">
        <f t="shared" si="146"/>
        <v>10020</v>
      </c>
      <c r="AE611" s="105">
        <v>7828.3329999999996</v>
      </c>
      <c r="AF611" s="34" t="s">
        <v>36</v>
      </c>
      <c r="AG611" s="34" t="s">
        <v>36</v>
      </c>
      <c r="AH611" s="34" t="s">
        <v>36</v>
      </c>
      <c r="AI611" s="29">
        <v>0.36699999999999999</v>
      </c>
      <c r="AJ611" s="29">
        <v>8.8199999999999997E-4</v>
      </c>
      <c r="AK611" s="29">
        <v>0</v>
      </c>
      <c r="AL611" s="29">
        <v>0</v>
      </c>
      <c r="AM611" s="29" t="s">
        <v>28</v>
      </c>
      <c r="AN611" s="44" t="s">
        <v>27</v>
      </c>
      <c r="AO611" s="29" t="s">
        <v>27</v>
      </c>
      <c r="AP611" s="29">
        <v>1</v>
      </c>
      <c r="AQ611" s="29"/>
      <c r="AR611" s="29"/>
      <c r="AS611" s="29"/>
      <c r="AT611" s="29"/>
      <c r="AU611" s="144"/>
      <c r="AV611" s="36" t="s">
        <v>28</v>
      </c>
      <c r="AW611" s="102" t="s">
        <v>33</v>
      </c>
      <c r="AX611" s="129" t="s">
        <v>33</v>
      </c>
      <c r="AY611" s="106">
        <v>4</v>
      </c>
      <c r="BD611" t="s">
        <v>461</v>
      </c>
      <c r="BE611" t="s">
        <v>4401</v>
      </c>
      <c r="BF611" t="s">
        <v>4751</v>
      </c>
      <c r="BH611" t="str">
        <f t="shared" si="137"/>
        <v/>
      </c>
      <c r="BJ611" t="str">
        <f t="shared" si="138"/>
        <v>OK</v>
      </c>
      <c r="BK611" s="130" t="s">
        <v>5302</v>
      </c>
      <c r="BL611" s="130" t="e">
        <v>#VALUE!</v>
      </c>
      <c r="BM611" s="131" t="s">
        <v>33</v>
      </c>
      <c r="BN611" s="131" t="e">
        <v>#VALUE!</v>
      </c>
      <c r="BO611" t="e">
        <v>#N/A</v>
      </c>
      <c r="BP611">
        <v>0</v>
      </c>
    </row>
    <row r="612" spans="1:68" x14ac:dyDescent="0.3">
      <c r="A612" s="1"/>
      <c r="B612" s="47">
        <v>523</v>
      </c>
      <c r="C612" s="45">
        <v>1004033</v>
      </c>
      <c r="D612" s="45" t="s">
        <v>33</v>
      </c>
      <c r="E612" s="45"/>
      <c r="F612" s="31" t="s">
        <v>479</v>
      </c>
      <c r="G612" s="29" t="s">
        <v>58</v>
      </c>
      <c r="H612" s="70" t="s">
        <v>69</v>
      </c>
      <c r="I612" s="148" t="s">
        <v>32</v>
      </c>
      <c r="J612" s="147" t="s">
        <v>33</v>
      </c>
      <c r="K612" s="148">
        <v>0</v>
      </c>
      <c r="L612" s="148" t="s">
        <v>32</v>
      </c>
      <c r="M612" s="147">
        <v>42550</v>
      </c>
      <c r="N612" s="29" t="str">
        <f t="shared" si="132"/>
        <v/>
      </c>
      <c r="O612" s="29" t="str">
        <f t="shared" si="133"/>
        <v/>
      </c>
      <c r="P612" s="29" t="str">
        <f t="shared" si="134"/>
        <v/>
      </c>
      <c r="Q612" s="29" t="str">
        <f t="shared" si="141"/>
        <v/>
      </c>
      <c r="R612" s="29" t="str">
        <f t="shared" si="142"/>
        <v/>
      </c>
      <c r="S612" s="29" t="str">
        <f t="shared" si="143"/>
        <v/>
      </c>
      <c r="T612" s="29" t="str">
        <f t="shared" si="144"/>
        <v/>
      </c>
      <c r="U612" s="40" t="s">
        <v>33</v>
      </c>
      <c r="V612" s="40"/>
      <c r="W612" s="38" t="s">
        <v>463</v>
      </c>
      <c r="X612" s="29" t="s">
        <v>158</v>
      </c>
      <c r="Y612" s="146">
        <v>13470</v>
      </c>
      <c r="Z612" s="33">
        <v>17242</v>
      </c>
      <c r="AA612" s="34">
        <f t="shared" si="147"/>
        <v>0.28000000000000003</v>
      </c>
      <c r="AB612" s="33">
        <f t="shared" si="135"/>
        <v>17242</v>
      </c>
      <c r="AC612" s="34">
        <f t="shared" si="148"/>
        <v>0.28002966592427619</v>
      </c>
      <c r="AD612" s="145">
        <f t="shared" si="146"/>
        <v>14368.333000000001</v>
      </c>
      <c r="AE612" s="105">
        <v>11225</v>
      </c>
      <c r="AF612" s="34" t="s">
        <v>36</v>
      </c>
      <c r="AG612" s="34" t="s">
        <v>36</v>
      </c>
      <c r="AH612" s="34" t="s">
        <v>36</v>
      </c>
      <c r="AI612" s="29">
        <v>0.85399999999999998</v>
      </c>
      <c r="AJ612" s="29">
        <v>4.4999999999999999E-4</v>
      </c>
      <c r="AK612" s="29">
        <v>0</v>
      </c>
      <c r="AL612" s="29">
        <v>0</v>
      </c>
      <c r="AM612" s="29" t="s">
        <v>28</v>
      </c>
      <c r="AN612" s="44" t="s">
        <v>27</v>
      </c>
      <c r="AO612" s="29" t="s">
        <v>27</v>
      </c>
      <c r="AP612" s="29">
        <v>1</v>
      </c>
      <c r="AQ612" s="29"/>
      <c r="AR612" s="29"/>
      <c r="AS612" s="29"/>
      <c r="AT612" s="29"/>
      <c r="AU612" s="144"/>
      <c r="AV612" s="36" t="s">
        <v>28</v>
      </c>
      <c r="AW612" s="102" t="s">
        <v>33</v>
      </c>
      <c r="AX612" s="129" t="s">
        <v>33</v>
      </c>
      <c r="AY612" s="106">
        <v>10</v>
      </c>
      <c r="BD612" t="s">
        <v>461</v>
      </c>
      <c r="BE612" t="s">
        <v>4401</v>
      </c>
      <c r="BF612" t="s">
        <v>4751</v>
      </c>
      <c r="BH612" t="str">
        <f t="shared" si="137"/>
        <v/>
      </c>
      <c r="BJ612" t="str">
        <f t="shared" si="138"/>
        <v>OK</v>
      </c>
      <c r="BK612" s="130" t="s">
        <v>5302</v>
      </c>
      <c r="BL612" s="130" t="e">
        <v>#VALUE!</v>
      </c>
      <c r="BM612" s="131" t="s">
        <v>33</v>
      </c>
      <c r="BN612" s="131" t="e">
        <v>#VALUE!</v>
      </c>
      <c r="BO612" t="e">
        <v>#N/A</v>
      </c>
      <c r="BP612">
        <v>0</v>
      </c>
    </row>
    <row r="613" spans="1:68" ht="25.2" x14ac:dyDescent="0.3">
      <c r="A613" s="1"/>
      <c r="B613" s="47">
        <v>524</v>
      </c>
      <c r="C613" s="45">
        <v>1004036</v>
      </c>
      <c r="D613" s="45" t="s">
        <v>33</v>
      </c>
      <c r="E613" s="45"/>
      <c r="F613" s="39" t="s">
        <v>480</v>
      </c>
      <c r="G613" s="29" t="s">
        <v>61</v>
      </c>
      <c r="H613" s="70" t="s">
        <v>69</v>
      </c>
      <c r="I613" s="148" t="s">
        <v>32</v>
      </c>
      <c r="J613" s="147" t="s">
        <v>33</v>
      </c>
      <c r="K613" s="148" t="e">
        <v>#N/A</v>
      </c>
      <c r="L613" s="148" t="s">
        <v>32</v>
      </c>
      <c r="M613" s="147">
        <v>42550</v>
      </c>
      <c r="N613" s="29" t="str">
        <f t="shared" si="132"/>
        <v/>
      </c>
      <c r="O613" s="29" t="str">
        <f t="shared" si="133"/>
        <v/>
      </c>
      <c r="P613" s="29" t="str">
        <f t="shared" si="134"/>
        <v/>
      </c>
      <c r="Q613" s="29" t="str">
        <f t="shared" si="141"/>
        <v/>
      </c>
      <c r="R613" s="29" t="str">
        <f t="shared" si="142"/>
        <v/>
      </c>
      <c r="S613" s="29" t="str">
        <f t="shared" si="143"/>
        <v/>
      </c>
      <c r="T613" s="29" t="str">
        <f t="shared" si="144"/>
        <v/>
      </c>
      <c r="U613" s="40" t="s">
        <v>33</v>
      </c>
      <c r="V613" s="40"/>
      <c r="W613" s="38" t="s">
        <v>463</v>
      </c>
      <c r="X613" s="29" t="s">
        <v>158</v>
      </c>
      <c r="Y613" s="146">
        <v>46843</v>
      </c>
      <c r="Z613" s="33">
        <v>51527</v>
      </c>
      <c r="AA613" s="34">
        <f t="shared" si="147"/>
        <v>0.1</v>
      </c>
      <c r="AB613" s="33">
        <f t="shared" si="135"/>
        <v>51527</v>
      </c>
      <c r="AC613" s="34">
        <f t="shared" si="148"/>
        <v>9.999361356013596E-2</v>
      </c>
      <c r="AD613" s="145">
        <f t="shared" si="146"/>
        <v>42939.167000000001</v>
      </c>
      <c r="AE613" s="105">
        <v>39035.832999999999</v>
      </c>
      <c r="AF613" s="34" t="e">
        <v>#N/A</v>
      </c>
      <c r="AG613" s="34" t="e">
        <v>#N/A</v>
      </c>
      <c r="AH613" s="34" t="e">
        <v>#N/A</v>
      </c>
      <c r="AI613" s="29">
        <v>1.032</v>
      </c>
      <c r="AJ613" s="29">
        <v>1.0499999999999999E-3</v>
      </c>
      <c r="AK613" s="29">
        <v>0</v>
      </c>
      <c r="AL613" s="29">
        <v>0</v>
      </c>
      <c r="AM613" s="29" t="s">
        <v>27</v>
      </c>
      <c r="AN613" s="44" t="s">
        <v>27</v>
      </c>
      <c r="AO613" s="29" t="s">
        <v>27</v>
      </c>
      <c r="AP613" s="29">
        <v>1</v>
      </c>
      <c r="AQ613" s="29"/>
      <c r="AR613" s="29"/>
      <c r="AS613" s="29"/>
      <c r="AT613" s="29"/>
      <c r="AU613" s="144"/>
      <c r="AV613" s="36" t="s">
        <v>28</v>
      </c>
      <c r="AW613" s="102" t="s">
        <v>33</v>
      </c>
      <c r="AX613" s="129" t="s">
        <v>33</v>
      </c>
      <c r="AY613" s="106">
        <v>3</v>
      </c>
      <c r="BD613" t="s">
        <v>461</v>
      </c>
      <c r="BE613" t="e">
        <v>#N/A</v>
      </c>
      <c r="BF613" t="e">
        <v>#N/A</v>
      </c>
      <c r="BH613" t="str">
        <f t="shared" si="137"/>
        <v/>
      </c>
      <c r="BJ613" t="str">
        <f t="shared" si="138"/>
        <v>OK</v>
      </c>
      <c r="BK613" s="130" t="s">
        <v>5302</v>
      </c>
      <c r="BL613" s="130" t="e">
        <v>#VALUE!</v>
      </c>
      <c r="BM613" s="131" t="s">
        <v>33</v>
      </c>
      <c r="BN613" s="131" t="e">
        <v>#VALUE!</v>
      </c>
      <c r="BO613" t="e">
        <v>#N/A</v>
      </c>
      <c r="BP613">
        <v>0</v>
      </c>
    </row>
    <row r="614" spans="1:68" ht="25.2" x14ac:dyDescent="0.3">
      <c r="A614" s="1"/>
      <c r="B614" s="47">
        <v>525</v>
      </c>
      <c r="C614" s="45">
        <v>1004038</v>
      </c>
      <c r="D614" s="43" t="s">
        <v>33</v>
      </c>
      <c r="E614" s="43"/>
      <c r="F614" s="39" t="s">
        <v>481</v>
      </c>
      <c r="G614" s="29" t="s">
        <v>61</v>
      </c>
      <c r="H614" s="70" t="s">
        <v>69</v>
      </c>
      <c r="I614" s="148" t="s">
        <v>32</v>
      </c>
      <c r="J614" s="147" t="s">
        <v>33</v>
      </c>
      <c r="K614" s="148" t="e">
        <v>#N/A</v>
      </c>
      <c r="L614" s="148" t="s">
        <v>32</v>
      </c>
      <c r="M614" s="147">
        <v>42550</v>
      </c>
      <c r="N614" s="29" t="str">
        <f t="shared" si="132"/>
        <v/>
      </c>
      <c r="O614" s="29" t="str">
        <f t="shared" si="133"/>
        <v/>
      </c>
      <c r="P614" s="29" t="str">
        <f t="shared" si="134"/>
        <v/>
      </c>
      <c r="Q614" s="29" t="str">
        <f t="shared" si="141"/>
        <v/>
      </c>
      <c r="R614" s="29" t="str">
        <f t="shared" si="142"/>
        <v/>
      </c>
      <c r="S614" s="29" t="str">
        <f t="shared" si="143"/>
        <v/>
      </c>
      <c r="T614" s="29" t="str">
        <f t="shared" si="144"/>
        <v/>
      </c>
      <c r="U614" s="40" t="s">
        <v>33</v>
      </c>
      <c r="V614" s="40"/>
      <c r="W614" s="38" t="s">
        <v>463</v>
      </c>
      <c r="X614" s="29" t="s">
        <v>158</v>
      </c>
      <c r="Y614" s="146">
        <v>50913</v>
      </c>
      <c r="Z614" s="33">
        <v>56004</v>
      </c>
      <c r="AA614" s="34">
        <f t="shared" si="147"/>
        <v>0.1</v>
      </c>
      <c r="AB614" s="33">
        <f t="shared" si="135"/>
        <v>56004</v>
      </c>
      <c r="AC614" s="34">
        <f t="shared" si="148"/>
        <v>9.9994107595309648E-2</v>
      </c>
      <c r="AD614" s="145">
        <f t="shared" si="146"/>
        <v>46670</v>
      </c>
      <c r="AE614" s="105">
        <v>42427.5</v>
      </c>
      <c r="AF614" s="34" t="e">
        <v>#N/A</v>
      </c>
      <c r="AG614" s="34" t="e">
        <v>#N/A</v>
      </c>
      <c r="AH614" s="34" t="e">
        <v>#N/A</v>
      </c>
      <c r="AI614" s="29">
        <v>1.84</v>
      </c>
      <c r="AJ614" s="29">
        <v>9.7999999999999997E-4</v>
      </c>
      <c r="AK614" s="29">
        <v>0</v>
      </c>
      <c r="AL614" s="29">
        <v>0</v>
      </c>
      <c r="AM614" s="29" t="s">
        <v>27</v>
      </c>
      <c r="AN614" s="44" t="s">
        <v>27</v>
      </c>
      <c r="AO614" s="29" t="s">
        <v>27</v>
      </c>
      <c r="AP614" s="29">
        <v>1</v>
      </c>
      <c r="AQ614" s="29"/>
      <c r="AR614" s="29"/>
      <c r="AS614" s="29"/>
      <c r="AT614" s="29"/>
      <c r="AU614" s="144"/>
      <c r="AV614" s="36" t="s">
        <v>28</v>
      </c>
      <c r="AW614" s="102" t="s">
        <v>33</v>
      </c>
      <c r="AX614" s="129" t="s">
        <v>33</v>
      </c>
      <c r="AY614" s="106">
        <v>6</v>
      </c>
      <c r="BD614" t="s">
        <v>461</v>
      </c>
      <c r="BE614" t="e">
        <v>#N/A</v>
      </c>
      <c r="BF614" t="e">
        <v>#N/A</v>
      </c>
      <c r="BH614" t="str">
        <f t="shared" si="137"/>
        <v/>
      </c>
      <c r="BJ614" t="str">
        <f t="shared" si="138"/>
        <v>OK</v>
      </c>
      <c r="BK614" s="130" t="s">
        <v>5302</v>
      </c>
      <c r="BL614" s="130" t="e">
        <v>#VALUE!</v>
      </c>
      <c r="BM614" s="131" t="s">
        <v>33</v>
      </c>
      <c r="BN614" s="131" t="e">
        <v>#VALUE!</v>
      </c>
      <c r="BO614" t="e">
        <v>#N/A</v>
      </c>
      <c r="BP614">
        <v>0</v>
      </c>
    </row>
    <row r="615" spans="1:68" ht="25.2" x14ac:dyDescent="0.3">
      <c r="A615" s="1"/>
      <c r="B615" s="47">
        <v>526</v>
      </c>
      <c r="C615" s="45">
        <v>1004035</v>
      </c>
      <c r="D615" s="47"/>
      <c r="E615" s="47"/>
      <c r="F615" s="39" t="s">
        <v>482</v>
      </c>
      <c r="G615" s="29" t="s">
        <v>61</v>
      </c>
      <c r="H615" s="70" t="s">
        <v>69</v>
      </c>
      <c r="I615" s="148" t="s">
        <v>32</v>
      </c>
      <c r="J615" s="147" t="s">
        <v>4037</v>
      </c>
      <c r="K615" s="148" t="e">
        <v>#N/A</v>
      </c>
      <c r="L615" s="148" t="s">
        <v>32</v>
      </c>
      <c r="M615" s="147">
        <v>42550</v>
      </c>
      <c r="N615" s="29" t="str">
        <f t="shared" si="132"/>
        <v/>
      </c>
      <c r="O615" s="29" t="str">
        <f t="shared" si="133"/>
        <v/>
      </c>
      <c r="P615" s="29" t="str">
        <f t="shared" si="134"/>
        <v/>
      </c>
      <c r="Q615" s="29" t="str">
        <f t="shared" si="141"/>
        <v/>
      </c>
      <c r="R615" s="29" t="str">
        <f t="shared" si="142"/>
        <v/>
      </c>
      <c r="S615" s="29" t="str">
        <f t="shared" si="143"/>
        <v/>
      </c>
      <c r="T615" s="29" t="str">
        <f t="shared" si="144"/>
        <v/>
      </c>
      <c r="U615" s="40" t="s">
        <v>33</v>
      </c>
      <c r="V615" s="40"/>
      <c r="W615" s="38" t="s">
        <v>463</v>
      </c>
      <c r="X615" s="29" t="s">
        <v>158</v>
      </c>
      <c r="Y615" s="146">
        <v>37419</v>
      </c>
      <c r="Z615" s="33">
        <v>41161</v>
      </c>
      <c r="AA615" s="34">
        <f t="shared" si="147"/>
        <v>0.1</v>
      </c>
      <c r="AB615" s="33">
        <f t="shared" si="135"/>
        <v>41161</v>
      </c>
      <c r="AC615" s="34">
        <f t="shared" si="148"/>
        <v>0.10000266174937862</v>
      </c>
      <c r="AD615" s="145">
        <f t="shared" si="146"/>
        <v>34300.832999999999</v>
      </c>
      <c r="AE615" s="105">
        <v>31182.5</v>
      </c>
      <c r="AF615" s="34" t="e">
        <v>#N/A</v>
      </c>
      <c r="AG615" s="34" t="e">
        <v>#N/A</v>
      </c>
      <c r="AH615" s="34" t="e">
        <v>#N/A</v>
      </c>
      <c r="AI615" s="29">
        <v>1</v>
      </c>
      <c r="AJ615" s="29">
        <v>9.9500000000000001E-4</v>
      </c>
      <c r="AK615" s="29">
        <v>0</v>
      </c>
      <c r="AL615" s="29">
        <v>0</v>
      </c>
      <c r="AM615" s="44" t="s">
        <v>27</v>
      </c>
      <c r="AN615" s="44" t="s">
        <v>27</v>
      </c>
      <c r="AO615" s="29" t="s">
        <v>27</v>
      </c>
      <c r="AP615" s="29">
        <v>1</v>
      </c>
      <c r="AQ615" s="29"/>
      <c r="AR615" s="29"/>
      <c r="AS615" s="29"/>
      <c r="AT615" s="29"/>
      <c r="AU615" s="144"/>
      <c r="AV615" s="36" t="s">
        <v>28</v>
      </c>
      <c r="AW615" s="102" t="s">
        <v>33</v>
      </c>
      <c r="AX615" s="129" t="s">
        <v>33</v>
      </c>
      <c r="AY615" s="106">
        <v>7</v>
      </c>
      <c r="BD615" t="s">
        <v>461</v>
      </c>
      <c r="BE615" t="e">
        <v>#N/A</v>
      </c>
      <c r="BF615" t="e">
        <v>#N/A</v>
      </c>
      <c r="BH615" t="str">
        <f t="shared" si="137"/>
        <v/>
      </c>
      <c r="BJ615" t="str">
        <f t="shared" si="138"/>
        <v>OK</v>
      </c>
      <c r="BK615" s="130" t="s">
        <v>5302</v>
      </c>
      <c r="BL615" s="130" t="e">
        <v>#VALUE!</v>
      </c>
      <c r="BM615" s="131" t="s">
        <v>33</v>
      </c>
      <c r="BN615" s="131" t="e">
        <v>#VALUE!</v>
      </c>
      <c r="BO615" t="e">
        <v>#N/A</v>
      </c>
      <c r="BP615">
        <v>0</v>
      </c>
    </row>
    <row r="616" spans="1:68" ht="25.2" x14ac:dyDescent="0.3">
      <c r="A616" s="1"/>
      <c r="B616" s="47">
        <v>527</v>
      </c>
      <c r="C616" s="45">
        <v>1004037</v>
      </c>
      <c r="D616" s="47"/>
      <c r="E616" s="47"/>
      <c r="F616" s="39" t="s">
        <v>483</v>
      </c>
      <c r="G616" s="29" t="s">
        <v>61</v>
      </c>
      <c r="H616" s="70" t="s">
        <v>69</v>
      </c>
      <c r="I616" s="148" t="s">
        <v>32</v>
      </c>
      <c r="J616" s="147" t="s">
        <v>4037</v>
      </c>
      <c r="K616" s="148" t="e">
        <v>#N/A</v>
      </c>
      <c r="L616" s="148" t="s">
        <v>32</v>
      </c>
      <c r="M616" s="147">
        <v>42550</v>
      </c>
      <c r="N616" s="29" t="str">
        <f t="shared" ref="N616:N679" si="149">IFERROR(MID($D616,1,7)+0,"")</f>
        <v/>
      </c>
      <c r="O616" s="29" t="str">
        <f t="shared" ref="O616:O679" si="150">IFERROR(MID($D616,10,7)+0,"")</f>
        <v/>
      </c>
      <c r="P616" s="29" t="str">
        <f t="shared" ref="P616:P679" si="151">IFERROR(MID($D616,19,7)+0,"")</f>
        <v/>
      </c>
      <c r="Q616" s="29" t="str">
        <f t="shared" si="141"/>
        <v/>
      </c>
      <c r="R616" s="29" t="str">
        <f t="shared" si="142"/>
        <v/>
      </c>
      <c r="S616" s="29" t="str">
        <f t="shared" si="143"/>
        <v/>
      </c>
      <c r="T616" s="29" t="str">
        <f t="shared" si="144"/>
        <v/>
      </c>
      <c r="U616" s="40" t="s">
        <v>33</v>
      </c>
      <c r="V616" s="40"/>
      <c r="W616" s="38" t="s">
        <v>463</v>
      </c>
      <c r="X616" s="29" t="s">
        <v>158</v>
      </c>
      <c r="Y616" s="146">
        <v>46843</v>
      </c>
      <c r="Z616" s="33">
        <v>51527</v>
      </c>
      <c r="AA616" s="34">
        <f t="shared" si="147"/>
        <v>0.1</v>
      </c>
      <c r="AB616" s="33">
        <f t="shared" ref="AB616:AB679" si="152">IF(OR(W616="VLD MLC components",W616="VLD MLC pipes",W616="VLD PEX components",W616="VLD PEX pipes",W616="VLD PHC components",W616="VLD PHC pipes"),"По запросу",Z616)</f>
        <v>51527</v>
      </c>
      <c r="AC616" s="34">
        <f t="shared" si="148"/>
        <v>9.999361356013596E-2</v>
      </c>
      <c r="AD616" s="145">
        <f t="shared" si="146"/>
        <v>42939.167000000001</v>
      </c>
      <c r="AE616" s="105">
        <v>39035.832999999999</v>
      </c>
      <c r="AF616" s="34" t="e">
        <v>#N/A</v>
      </c>
      <c r="AG616" s="34" t="e">
        <v>#N/A</v>
      </c>
      <c r="AH616" s="34" t="e">
        <v>#N/A</v>
      </c>
      <c r="AI616" s="29">
        <v>1.016</v>
      </c>
      <c r="AJ616" s="29">
        <v>8.7200000000000005E-4</v>
      </c>
      <c r="AK616" s="29">
        <v>0</v>
      </c>
      <c r="AL616" s="29">
        <v>0</v>
      </c>
      <c r="AM616" s="44" t="s">
        <v>27</v>
      </c>
      <c r="AN616" s="44" t="s">
        <v>27</v>
      </c>
      <c r="AO616" s="29" t="s">
        <v>27</v>
      </c>
      <c r="AP616" s="29">
        <v>1</v>
      </c>
      <c r="AQ616" s="29"/>
      <c r="AR616" s="29"/>
      <c r="AS616" s="29"/>
      <c r="AT616" s="29"/>
      <c r="AU616" s="144"/>
      <c r="AV616" s="36" t="s">
        <v>28</v>
      </c>
      <c r="AW616" s="102" t="s">
        <v>33</v>
      </c>
      <c r="AX616" s="129" t="s">
        <v>33</v>
      </c>
      <c r="AY616" s="106">
        <v>3</v>
      </c>
      <c r="BD616" t="s">
        <v>461</v>
      </c>
      <c r="BE616" t="e">
        <v>#N/A</v>
      </c>
      <c r="BF616" t="e">
        <v>#N/A</v>
      </c>
      <c r="BH616" t="str">
        <f t="shared" ref="BH616:BH679" si="153">IF(OR(H616="Регулярный ассортимент",AK616&gt;0,AL616&gt;0),"AV","")</f>
        <v/>
      </c>
      <c r="BJ616" t="str">
        <f t="shared" ref="BJ616:BJ679" si="154">IF(AB616-Z616=0,"OK")</f>
        <v>OK</v>
      </c>
      <c r="BK616" s="130" t="s">
        <v>5302</v>
      </c>
      <c r="BL616" s="130" t="e">
        <v>#VALUE!</v>
      </c>
      <c r="BM616" s="131" t="s">
        <v>33</v>
      </c>
      <c r="BN616" s="131" t="e">
        <v>#VALUE!</v>
      </c>
      <c r="BO616" t="e">
        <v>#N/A</v>
      </c>
      <c r="BP616">
        <v>0</v>
      </c>
    </row>
    <row r="617" spans="1:68" ht="25.2" x14ac:dyDescent="0.3">
      <c r="A617" s="1"/>
      <c r="B617" s="47">
        <v>528</v>
      </c>
      <c r="C617" s="45">
        <v>1008334</v>
      </c>
      <c r="D617" s="45" t="s">
        <v>33</v>
      </c>
      <c r="E617" s="45"/>
      <c r="F617" s="31" t="s">
        <v>484</v>
      </c>
      <c r="G617" s="29" t="s">
        <v>31</v>
      </c>
      <c r="H617" s="41"/>
      <c r="I617" s="148" t="s">
        <v>32</v>
      </c>
      <c r="J617" s="147" t="s">
        <v>33</v>
      </c>
      <c r="K617" s="148">
        <v>0</v>
      </c>
      <c r="L617" s="148" t="s">
        <v>32</v>
      </c>
      <c r="M617" s="147" t="s">
        <v>33</v>
      </c>
      <c r="N617" s="29" t="str">
        <f t="shared" si="149"/>
        <v/>
      </c>
      <c r="O617" s="29" t="str">
        <f t="shared" si="150"/>
        <v/>
      </c>
      <c r="P617" s="29" t="str">
        <f t="shared" si="151"/>
        <v/>
      </c>
      <c r="Q617" s="29" t="str">
        <f t="shared" si="141"/>
        <v/>
      </c>
      <c r="R617" s="29" t="str">
        <f t="shared" si="142"/>
        <v/>
      </c>
      <c r="S617" s="29" t="str">
        <f t="shared" si="143"/>
        <v/>
      </c>
      <c r="T617" s="29" t="str">
        <f t="shared" si="144"/>
        <v/>
      </c>
      <c r="U617" s="40" t="s">
        <v>33</v>
      </c>
      <c r="V617" s="40"/>
      <c r="W617" s="38" t="s">
        <v>463</v>
      </c>
      <c r="X617" s="29" t="s">
        <v>158</v>
      </c>
      <c r="Y617" s="146">
        <v>1555</v>
      </c>
      <c r="Z617" s="33">
        <v>1991</v>
      </c>
      <c r="AA617" s="34">
        <f t="shared" si="147"/>
        <v>0.28000000000000003</v>
      </c>
      <c r="AB617" s="33">
        <f t="shared" si="152"/>
        <v>1991</v>
      </c>
      <c r="AC617" s="34">
        <f t="shared" si="148"/>
        <v>0.28038643868461433</v>
      </c>
      <c r="AD617" s="145">
        <f t="shared" si="146"/>
        <v>1659.1669999999999</v>
      </c>
      <c r="AE617" s="105">
        <v>1295.8330000000001</v>
      </c>
      <c r="AF617" s="34" t="s">
        <v>36</v>
      </c>
      <c r="AG617" s="34" t="s">
        <v>36</v>
      </c>
      <c r="AH617" s="34" t="s">
        <v>36</v>
      </c>
      <c r="AI617" s="29">
        <v>3.6999999999999998E-2</v>
      </c>
      <c r="AJ617" s="29">
        <v>9.6000000000000002E-5</v>
      </c>
      <c r="AK617" s="29">
        <v>0</v>
      </c>
      <c r="AL617" s="29">
        <v>0</v>
      </c>
      <c r="AM617" s="29" t="s">
        <v>28</v>
      </c>
      <c r="AN617" s="44" t="s">
        <v>27</v>
      </c>
      <c r="AO617" s="29" t="s">
        <v>28</v>
      </c>
      <c r="AP617" s="29">
        <v>20</v>
      </c>
      <c r="AQ617" s="29">
        <v>120</v>
      </c>
      <c r="AR617" s="29">
        <v>25</v>
      </c>
      <c r="AS617" s="29">
        <v>25</v>
      </c>
      <c r="AT617" s="29">
        <v>0.74</v>
      </c>
      <c r="AU617" s="144">
        <v>7.4999999999999993E-5</v>
      </c>
      <c r="AV617" s="36" t="s">
        <v>28</v>
      </c>
      <c r="AW617" s="102" t="s">
        <v>33</v>
      </c>
      <c r="AX617" s="129" t="s">
        <v>33</v>
      </c>
      <c r="AY617" s="106">
        <v>573</v>
      </c>
      <c r="BD617" t="s">
        <v>4402</v>
      </c>
      <c r="BE617" t="s">
        <v>4401</v>
      </c>
      <c r="BF617" t="s">
        <v>4751</v>
      </c>
      <c r="BH617" t="str">
        <f t="shared" si="153"/>
        <v/>
      </c>
      <c r="BJ617" t="str">
        <f t="shared" si="154"/>
        <v>OK</v>
      </c>
      <c r="BK617" s="130" t="s">
        <v>5302</v>
      </c>
      <c r="BL617" s="130" t="e">
        <v>#VALUE!</v>
      </c>
      <c r="BM617" s="131" t="s">
        <v>33</v>
      </c>
      <c r="BN617" s="131" t="e">
        <v>#VALUE!</v>
      </c>
      <c r="BO617" t="e">
        <v>#N/A</v>
      </c>
      <c r="BP617">
        <v>0</v>
      </c>
    </row>
    <row r="618" spans="1:68" ht="25.2" x14ac:dyDescent="0.3">
      <c r="A618" s="1"/>
      <c r="B618" s="47">
        <v>529</v>
      </c>
      <c r="C618" s="45">
        <v>1035807</v>
      </c>
      <c r="D618" s="40" t="s">
        <v>33</v>
      </c>
      <c r="E618" s="40"/>
      <c r="F618" s="31" t="s">
        <v>485</v>
      </c>
      <c r="G618" s="29" t="s">
        <v>47</v>
      </c>
      <c r="H618" s="70" t="s">
        <v>4779</v>
      </c>
      <c r="I618" s="148" t="s">
        <v>32</v>
      </c>
      <c r="J618" s="147" t="s">
        <v>33</v>
      </c>
      <c r="K618" s="148">
        <v>0</v>
      </c>
      <c r="L618" s="148" t="s">
        <v>32</v>
      </c>
      <c r="M618" s="147" t="s">
        <v>33</v>
      </c>
      <c r="N618" s="29" t="str">
        <f t="shared" si="149"/>
        <v/>
      </c>
      <c r="O618" s="29" t="str">
        <f t="shared" si="150"/>
        <v/>
      </c>
      <c r="P618" s="29" t="str">
        <f t="shared" si="151"/>
        <v/>
      </c>
      <c r="Q618" s="29" t="str">
        <f t="shared" si="141"/>
        <v/>
      </c>
      <c r="R618" s="29" t="str">
        <f t="shared" si="142"/>
        <v/>
      </c>
      <c r="S618" s="29" t="str">
        <f t="shared" si="143"/>
        <v/>
      </c>
      <c r="T618" s="29" t="str">
        <f t="shared" si="144"/>
        <v/>
      </c>
      <c r="U618" s="40" t="s">
        <v>33</v>
      </c>
      <c r="V618" s="40"/>
      <c r="W618" s="38" t="s">
        <v>463</v>
      </c>
      <c r="X618" s="29" t="s">
        <v>158</v>
      </c>
      <c r="Y618" s="146">
        <v>23461</v>
      </c>
      <c r="Z618" s="33">
        <v>30030</v>
      </c>
      <c r="AA618" s="34">
        <f t="shared" si="147"/>
        <v>0.28000000000000003</v>
      </c>
      <c r="AB618" s="33">
        <f t="shared" si="152"/>
        <v>30030</v>
      </c>
      <c r="AC618" s="34">
        <f t="shared" si="148"/>
        <v>0.2799966119090681</v>
      </c>
      <c r="AD618" s="145">
        <f t="shared" si="146"/>
        <v>25025</v>
      </c>
      <c r="AE618" s="105">
        <v>19550.832999999999</v>
      </c>
      <c r="AF618" s="34" t="s">
        <v>36</v>
      </c>
      <c r="AG618" s="34" t="s">
        <v>36</v>
      </c>
      <c r="AH618" s="34" t="s">
        <v>36</v>
      </c>
      <c r="AI618" s="29">
        <v>12.6</v>
      </c>
      <c r="AJ618" s="29">
        <v>0.18240000000000001</v>
      </c>
      <c r="AK618" s="29">
        <v>12</v>
      </c>
      <c r="AL618" s="29">
        <v>0</v>
      </c>
      <c r="AM618" s="29" t="s">
        <v>28</v>
      </c>
      <c r="AN618" s="158" t="s">
        <v>28</v>
      </c>
      <c r="AO618" s="29" t="s">
        <v>28</v>
      </c>
      <c r="AP618" s="29">
        <v>1</v>
      </c>
      <c r="AQ618" s="29">
        <v>800</v>
      </c>
      <c r="AR618" s="29">
        <v>800</v>
      </c>
      <c r="AS618" s="29">
        <v>285</v>
      </c>
      <c r="AT618" s="29">
        <v>12.6</v>
      </c>
      <c r="AU618" s="144">
        <v>0.18240000000000001</v>
      </c>
      <c r="AV618" s="36" t="s">
        <v>28</v>
      </c>
      <c r="AW618" s="102" t="s">
        <v>33</v>
      </c>
      <c r="AX618" s="129" t="s">
        <v>33</v>
      </c>
      <c r="AY618" s="106">
        <v>604</v>
      </c>
      <c r="BD618" t="s">
        <v>4403</v>
      </c>
      <c r="BE618" t="s">
        <v>4404</v>
      </c>
      <c r="BF618" t="s">
        <v>4739</v>
      </c>
      <c r="BH618" t="str">
        <f t="shared" si="153"/>
        <v>AV</v>
      </c>
      <c r="BJ618" t="str">
        <f t="shared" si="154"/>
        <v>OK</v>
      </c>
      <c r="BK618" s="130">
        <v>30030</v>
      </c>
      <c r="BL618" s="130" t="s">
        <v>37</v>
      </c>
      <c r="BM618" s="131" t="s">
        <v>33</v>
      </c>
      <c r="BN618" s="131" t="e">
        <v>#VALUE!</v>
      </c>
      <c r="BO618">
        <v>30030</v>
      </c>
      <c r="BP618">
        <v>7</v>
      </c>
    </row>
    <row r="619" spans="1:68" x14ac:dyDescent="0.3">
      <c r="A619" s="1"/>
      <c r="B619" s="47">
        <v>530</v>
      </c>
      <c r="C619" s="45">
        <v>1046407</v>
      </c>
      <c r="D619" s="45" t="s">
        <v>33</v>
      </c>
      <c r="E619" s="45"/>
      <c r="F619" s="31" t="s">
        <v>486</v>
      </c>
      <c r="G619" s="29" t="s">
        <v>31</v>
      </c>
      <c r="H619" s="37"/>
      <c r="I619" s="148" t="s">
        <v>32</v>
      </c>
      <c r="J619" s="147" t="s">
        <v>33</v>
      </c>
      <c r="K619" s="148">
        <v>0</v>
      </c>
      <c r="L619" s="148" t="s">
        <v>32</v>
      </c>
      <c r="M619" s="147" t="s">
        <v>33</v>
      </c>
      <c r="N619" s="29" t="str">
        <f t="shared" si="149"/>
        <v/>
      </c>
      <c r="O619" s="29" t="str">
        <f t="shared" si="150"/>
        <v/>
      </c>
      <c r="P619" s="29" t="str">
        <f t="shared" si="151"/>
        <v/>
      </c>
      <c r="Q619" s="29" t="str">
        <f t="shared" si="141"/>
        <v/>
      </c>
      <c r="R619" s="29" t="str">
        <f t="shared" si="142"/>
        <v/>
      </c>
      <c r="S619" s="29" t="str">
        <f t="shared" si="143"/>
        <v/>
      </c>
      <c r="T619" s="29" t="str">
        <f t="shared" si="144"/>
        <v/>
      </c>
      <c r="U619" s="46" t="s">
        <v>33</v>
      </c>
      <c r="V619" s="46"/>
      <c r="W619" s="38" t="s">
        <v>463</v>
      </c>
      <c r="X619" s="29" t="s">
        <v>158</v>
      </c>
      <c r="Y619" s="146">
        <v>3558</v>
      </c>
      <c r="Z619" s="33">
        <v>4554</v>
      </c>
      <c r="AA619" s="34">
        <f t="shared" si="147"/>
        <v>0.28000000000000003</v>
      </c>
      <c r="AB619" s="33">
        <f t="shared" si="152"/>
        <v>4554</v>
      </c>
      <c r="AC619" s="34">
        <f t="shared" si="148"/>
        <v>0.2799325463743676</v>
      </c>
      <c r="AD619" s="145">
        <f t="shared" si="146"/>
        <v>3795</v>
      </c>
      <c r="AE619" s="105">
        <v>2965</v>
      </c>
      <c r="AF619" s="34" t="s">
        <v>36</v>
      </c>
      <c r="AG619" s="34" t="s">
        <v>36</v>
      </c>
      <c r="AH619" s="34" t="s">
        <v>36</v>
      </c>
      <c r="AI619" s="29">
        <v>0.17699999999999999</v>
      </c>
      <c r="AJ619" s="29">
        <v>1.2E-4</v>
      </c>
      <c r="AK619" s="29">
        <v>0</v>
      </c>
      <c r="AL619" s="29">
        <v>0</v>
      </c>
      <c r="AM619" s="29" t="s">
        <v>28</v>
      </c>
      <c r="AN619" s="44" t="s">
        <v>27</v>
      </c>
      <c r="AO619" s="29" t="s">
        <v>28</v>
      </c>
      <c r="AP619" s="29">
        <v>1</v>
      </c>
      <c r="AQ619" s="29">
        <v>280</v>
      </c>
      <c r="AR619" s="29">
        <v>187</v>
      </c>
      <c r="AS619" s="29">
        <v>95</v>
      </c>
      <c r="AT619" s="29">
        <v>0.17699999999999999</v>
      </c>
      <c r="AU619" s="144">
        <v>4.9740000000000001E-3</v>
      </c>
      <c r="AV619" s="36" t="s">
        <v>28</v>
      </c>
      <c r="AW619" s="102" t="s">
        <v>33</v>
      </c>
      <c r="AX619" s="129" t="s">
        <v>33</v>
      </c>
      <c r="AY619" s="106">
        <v>8</v>
      </c>
      <c r="BD619" t="s">
        <v>487</v>
      </c>
      <c r="BE619" t="s">
        <v>4405</v>
      </c>
      <c r="BF619" t="s">
        <v>4740</v>
      </c>
      <c r="BH619" t="str">
        <f t="shared" si="153"/>
        <v/>
      </c>
      <c r="BJ619" t="str">
        <f t="shared" si="154"/>
        <v>OK</v>
      </c>
      <c r="BK619" s="130" t="s">
        <v>5302</v>
      </c>
      <c r="BL619" s="130" t="e">
        <v>#VALUE!</v>
      </c>
      <c r="BM619" s="131" t="s">
        <v>33</v>
      </c>
      <c r="BN619" s="131" t="e">
        <v>#VALUE!</v>
      </c>
      <c r="BO619" t="e">
        <v>#N/A</v>
      </c>
      <c r="BP619">
        <v>0</v>
      </c>
    </row>
    <row r="620" spans="1:68" ht="25.2" x14ac:dyDescent="0.3">
      <c r="A620" s="1"/>
      <c r="B620" s="47">
        <v>531</v>
      </c>
      <c r="C620" s="45">
        <v>1046408</v>
      </c>
      <c r="D620" s="45" t="s">
        <v>33</v>
      </c>
      <c r="E620" s="45"/>
      <c r="F620" s="31" t="s">
        <v>488</v>
      </c>
      <c r="G620" s="29" t="s">
        <v>31</v>
      </c>
      <c r="H620" s="70" t="s">
        <v>4779</v>
      </c>
      <c r="I620" s="148" t="s">
        <v>32</v>
      </c>
      <c r="J620" s="147" t="s">
        <v>33</v>
      </c>
      <c r="K620" s="148">
        <v>0</v>
      </c>
      <c r="L620" s="148" t="s">
        <v>32</v>
      </c>
      <c r="M620" s="147" t="s">
        <v>33</v>
      </c>
      <c r="N620" s="29" t="str">
        <f t="shared" si="149"/>
        <v/>
      </c>
      <c r="O620" s="29" t="str">
        <f t="shared" si="150"/>
        <v/>
      </c>
      <c r="P620" s="29" t="str">
        <f t="shared" si="151"/>
        <v/>
      </c>
      <c r="Q620" s="29" t="str">
        <f t="shared" si="141"/>
        <v/>
      </c>
      <c r="R620" s="29" t="str">
        <f t="shared" si="142"/>
        <v/>
      </c>
      <c r="S620" s="29" t="str">
        <f t="shared" si="143"/>
        <v/>
      </c>
      <c r="T620" s="29" t="str">
        <f t="shared" si="144"/>
        <v/>
      </c>
      <c r="U620" s="46" t="s">
        <v>33</v>
      </c>
      <c r="V620" s="46"/>
      <c r="W620" s="38" t="s">
        <v>463</v>
      </c>
      <c r="X620" s="29" t="s">
        <v>158</v>
      </c>
      <c r="Y620" s="146">
        <v>3558</v>
      </c>
      <c r="Z620" s="33">
        <v>4554</v>
      </c>
      <c r="AA620" s="34">
        <f t="shared" si="147"/>
        <v>0.28000000000000003</v>
      </c>
      <c r="AB620" s="33">
        <f t="shared" si="152"/>
        <v>4554</v>
      </c>
      <c r="AC620" s="34">
        <f t="shared" si="148"/>
        <v>0.2799325463743676</v>
      </c>
      <c r="AD620" s="145">
        <f t="shared" si="146"/>
        <v>3795</v>
      </c>
      <c r="AE620" s="105">
        <v>2965</v>
      </c>
      <c r="AF620" s="34" t="s">
        <v>36</v>
      </c>
      <c r="AG620" s="34" t="s">
        <v>36</v>
      </c>
      <c r="AH620" s="34" t="s">
        <v>36</v>
      </c>
      <c r="AI620" s="29">
        <v>0.26</v>
      </c>
      <c r="AJ620" s="29">
        <v>2.0599999999999999E-4</v>
      </c>
      <c r="AK620" s="29">
        <v>6</v>
      </c>
      <c r="AL620" s="29">
        <v>0</v>
      </c>
      <c r="AM620" s="29" t="s">
        <v>28</v>
      </c>
      <c r="AN620" s="158" t="s">
        <v>28</v>
      </c>
      <c r="AO620" s="29" t="s">
        <v>28</v>
      </c>
      <c r="AP620" s="29">
        <v>1</v>
      </c>
      <c r="AQ620" s="29">
        <v>280</v>
      </c>
      <c r="AR620" s="29">
        <v>187</v>
      </c>
      <c r="AS620" s="29">
        <v>95</v>
      </c>
      <c r="AT620" s="29">
        <v>0.26</v>
      </c>
      <c r="AU620" s="144">
        <v>4.9740000000000001E-3</v>
      </c>
      <c r="AV620" s="36" t="s">
        <v>28</v>
      </c>
      <c r="AW620" s="102" t="s">
        <v>33</v>
      </c>
      <c r="AX620" s="129" t="s">
        <v>33</v>
      </c>
      <c r="AY620" s="106">
        <v>7</v>
      </c>
      <c r="BD620" t="s">
        <v>487</v>
      </c>
      <c r="BE620" t="s">
        <v>4405</v>
      </c>
      <c r="BF620" t="s">
        <v>4740</v>
      </c>
      <c r="BH620" t="str">
        <f t="shared" si="153"/>
        <v>AV</v>
      </c>
      <c r="BJ620" t="str">
        <f t="shared" si="154"/>
        <v>OK</v>
      </c>
      <c r="BK620" s="130">
        <v>4554</v>
      </c>
      <c r="BL620" s="130" t="s">
        <v>37</v>
      </c>
      <c r="BM620" s="131" t="s">
        <v>33</v>
      </c>
      <c r="BN620" s="131" t="e">
        <v>#VALUE!</v>
      </c>
      <c r="BO620">
        <v>4554</v>
      </c>
      <c r="BP620">
        <v>0</v>
      </c>
    </row>
    <row r="621" spans="1:68" ht="25.2" x14ac:dyDescent="0.3">
      <c r="A621" s="1"/>
      <c r="B621" s="47">
        <v>532</v>
      </c>
      <c r="C621" s="45">
        <v>1132663</v>
      </c>
      <c r="D621" s="45">
        <v>1057166</v>
      </c>
      <c r="E621" s="45"/>
      <c r="F621" s="31" t="s">
        <v>4297</v>
      </c>
      <c r="G621" s="29" t="s">
        <v>42</v>
      </c>
      <c r="H621" s="70" t="s">
        <v>4779</v>
      </c>
      <c r="I621" s="148"/>
      <c r="J621" s="147"/>
      <c r="K621" s="148">
        <v>0</v>
      </c>
      <c r="L621" s="148"/>
      <c r="M621" s="147"/>
      <c r="N621" s="29">
        <f t="shared" si="149"/>
        <v>1057166</v>
      </c>
      <c r="O621" s="29" t="str">
        <f t="shared" si="150"/>
        <v/>
      </c>
      <c r="P621" s="29" t="str">
        <f t="shared" si="151"/>
        <v/>
      </c>
      <c r="Q621" s="29" t="str">
        <f t="shared" si="141"/>
        <v/>
      </c>
      <c r="R621" s="29" t="str">
        <f t="shared" si="142"/>
        <v/>
      </c>
      <c r="S621" s="29" t="str">
        <f t="shared" si="143"/>
        <v/>
      </c>
      <c r="T621" s="29" t="str">
        <f t="shared" si="144"/>
        <v/>
      </c>
      <c r="U621" s="46"/>
      <c r="V621" s="46"/>
      <c r="W621" s="38" t="s">
        <v>463</v>
      </c>
      <c r="X621" s="29" t="s">
        <v>158</v>
      </c>
      <c r="Y621" s="146">
        <v>63990</v>
      </c>
      <c r="Z621" s="33">
        <v>72490</v>
      </c>
      <c r="AA621" s="34">
        <f t="shared" si="147"/>
        <v>0.13300000000000001</v>
      </c>
      <c r="AB621" s="33">
        <f t="shared" si="152"/>
        <v>72490</v>
      </c>
      <c r="AC621" s="34">
        <f t="shared" si="148"/>
        <v>-0.16666667126500209</v>
      </c>
      <c r="AD621" s="145">
        <f t="shared" si="146"/>
        <v>60408.332999999999</v>
      </c>
      <c r="AE621" s="105">
        <v>72490</v>
      </c>
      <c r="AF621" s="34" t="s">
        <v>93</v>
      </c>
      <c r="AG621" s="34" t="s">
        <v>36</v>
      </c>
      <c r="AH621" s="34" t="s">
        <v>36</v>
      </c>
      <c r="AI621" s="29">
        <v>4.8890000000000002</v>
      </c>
      <c r="AJ621" s="29">
        <v>1.2675000000000001E-2</v>
      </c>
      <c r="AK621" s="29">
        <v>21</v>
      </c>
      <c r="AL621" s="29">
        <v>0</v>
      </c>
      <c r="AM621" s="29" t="s">
        <v>28</v>
      </c>
      <c r="AN621" s="158" t="s">
        <v>28</v>
      </c>
      <c r="AO621" s="29" t="s">
        <v>28</v>
      </c>
      <c r="AP621" s="29">
        <v>1</v>
      </c>
      <c r="AQ621" s="29">
        <v>325</v>
      </c>
      <c r="AR621" s="29">
        <v>312</v>
      </c>
      <c r="AS621" s="29">
        <v>125</v>
      </c>
      <c r="AT621" s="29"/>
      <c r="AU621" s="144"/>
      <c r="AV621" s="36" t="s">
        <v>28</v>
      </c>
      <c r="AW621" s="102">
        <v>44522</v>
      </c>
      <c r="AX621" s="129" t="s">
        <v>5288</v>
      </c>
      <c r="AY621" s="106" t="e">
        <v>#N/A</v>
      </c>
      <c r="BD621" t="s">
        <v>489</v>
      </c>
      <c r="BE621" t="e">
        <v>#N/A</v>
      </c>
      <c r="BF621">
        <v>0</v>
      </c>
      <c r="BH621" t="str">
        <f t="shared" si="153"/>
        <v>AV</v>
      </c>
      <c r="BJ621" t="str">
        <f t="shared" si="154"/>
        <v>OK</v>
      </c>
      <c r="BK621" s="130">
        <v>72490</v>
      </c>
      <c r="BL621" s="130" t="s">
        <v>37</v>
      </c>
      <c r="BM621" s="131">
        <v>60990</v>
      </c>
      <c r="BN621" s="131">
        <v>1.1885555009017872</v>
      </c>
      <c r="BO621">
        <v>74227</v>
      </c>
      <c r="BP621">
        <v>0</v>
      </c>
    </row>
    <row r="622" spans="1:68" ht="25.2" x14ac:dyDescent="0.3">
      <c r="A622" s="1"/>
      <c r="B622" s="47">
        <v>533</v>
      </c>
      <c r="C622" s="45">
        <v>1132664</v>
      </c>
      <c r="D622" s="45">
        <v>1057167</v>
      </c>
      <c r="E622" s="45"/>
      <c r="F622" s="31" t="s">
        <v>4298</v>
      </c>
      <c r="G622" s="29" t="s">
        <v>42</v>
      </c>
      <c r="H622" s="70" t="s">
        <v>4779</v>
      </c>
      <c r="I622" s="148"/>
      <c r="J622" s="147"/>
      <c r="K622" s="148">
        <v>0</v>
      </c>
      <c r="L622" s="148"/>
      <c r="M622" s="147"/>
      <c r="N622" s="29">
        <f t="shared" si="149"/>
        <v>1057167</v>
      </c>
      <c r="O622" s="29" t="str">
        <f t="shared" si="150"/>
        <v/>
      </c>
      <c r="P622" s="29" t="str">
        <f t="shared" si="151"/>
        <v/>
      </c>
      <c r="Q622" s="29" t="str">
        <f t="shared" si="141"/>
        <v/>
      </c>
      <c r="R622" s="29" t="str">
        <f t="shared" si="142"/>
        <v/>
      </c>
      <c r="S622" s="29" t="str">
        <f t="shared" si="143"/>
        <v/>
      </c>
      <c r="T622" s="29" t="str">
        <f t="shared" si="144"/>
        <v/>
      </c>
      <c r="U622" s="46"/>
      <c r="V622" s="46"/>
      <c r="W622" s="38" t="s">
        <v>463</v>
      </c>
      <c r="X622" s="29" t="s">
        <v>158</v>
      </c>
      <c r="Y622" s="146">
        <v>63990</v>
      </c>
      <c r="Z622" s="33">
        <v>72490</v>
      </c>
      <c r="AA622" s="34">
        <f t="shared" si="147"/>
        <v>0.13300000000000001</v>
      </c>
      <c r="AB622" s="33">
        <f t="shared" si="152"/>
        <v>72490</v>
      </c>
      <c r="AC622" s="34">
        <f t="shared" si="148"/>
        <v>-0.16666667126500209</v>
      </c>
      <c r="AD622" s="145">
        <f t="shared" si="146"/>
        <v>60408.332999999999</v>
      </c>
      <c r="AE622" s="105">
        <v>72490</v>
      </c>
      <c r="AF622" s="34" t="s">
        <v>93</v>
      </c>
      <c r="AG622" s="34" t="s">
        <v>36</v>
      </c>
      <c r="AH622" s="34" t="s">
        <v>36</v>
      </c>
      <c r="AI622" s="29">
        <v>4.8890000000000002</v>
      </c>
      <c r="AJ622" s="29">
        <v>1.2675000000000001E-2</v>
      </c>
      <c r="AK622" s="29">
        <v>3</v>
      </c>
      <c r="AL622" s="29">
        <v>0</v>
      </c>
      <c r="AM622" s="29" t="s">
        <v>28</v>
      </c>
      <c r="AN622" s="158" t="s">
        <v>28</v>
      </c>
      <c r="AO622" s="29" t="s">
        <v>28</v>
      </c>
      <c r="AP622" s="29">
        <v>1</v>
      </c>
      <c r="AQ622" s="29">
        <v>376</v>
      </c>
      <c r="AR622" s="29">
        <v>316</v>
      </c>
      <c r="AS622" s="29">
        <v>120</v>
      </c>
      <c r="AT622" s="29"/>
      <c r="AU622" s="144"/>
      <c r="AV622" s="36" t="s">
        <v>28</v>
      </c>
      <c r="AW622" s="102">
        <v>44522</v>
      </c>
      <c r="AX622" s="129" t="s">
        <v>5288</v>
      </c>
      <c r="AY622" s="106">
        <v>8</v>
      </c>
      <c r="BD622" t="s">
        <v>489</v>
      </c>
      <c r="BE622" t="e">
        <v>#N/A</v>
      </c>
      <c r="BF622">
        <v>0</v>
      </c>
      <c r="BH622" t="str">
        <f t="shared" si="153"/>
        <v>AV</v>
      </c>
      <c r="BJ622" t="str">
        <f t="shared" si="154"/>
        <v>OK</v>
      </c>
      <c r="BK622" s="130">
        <v>72490</v>
      </c>
      <c r="BL622" s="130" t="s">
        <v>37</v>
      </c>
      <c r="BM622" s="131" t="s">
        <v>33</v>
      </c>
      <c r="BN622" s="131" t="e">
        <v>#VALUE!</v>
      </c>
      <c r="BO622">
        <v>74227</v>
      </c>
      <c r="BP622">
        <v>8</v>
      </c>
    </row>
    <row r="623" spans="1:68" ht="25.2" x14ac:dyDescent="0.3">
      <c r="A623" s="1"/>
      <c r="B623" s="47">
        <v>534</v>
      </c>
      <c r="C623" s="45">
        <v>1057166</v>
      </c>
      <c r="D623" s="41"/>
      <c r="E623" s="41"/>
      <c r="F623" s="31" t="s">
        <v>490</v>
      </c>
      <c r="G623" s="29" t="s">
        <v>42</v>
      </c>
      <c r="H623" s="70" t="s">
        <v>4779</v>
      </c>
      <c r="I623" s="148" t="s">
        <v>32</v>
      </c>
      <c r="J623" s="147" t="s">
        <v>33</v>
      </c>
      <c r="K623" s="147">
        <v>45016</v>
      </c>
      <c r="L623" s="148" t="s">
        <v>32</v>
      </c>
      <c r="M623" s="147" t="s">
        <v>33</v>
      </c>
      <c r="N623" s="29" t="str">
        <f t="shared" si="149"/>
        <v/>
      </c>
      <c r="O623" s="29" t="str">
        <f t="shared" si="150"/>
        <v/>
      </c>
      <c r="P623" s="29" t="str">
        <f t="shared" si="151"/>
        <v/>
      </c>
      <c r="Q623" s="29">
        <f t="shared" si="141"/>
        <v>1132663</v>
      </c>
      <c r="R623" s="29" t="str">
        <f t="shared" si="142"/>
        <v/>
      </c>
      <c r="S623" s="29" t="str">
        <f t="shared" si="143"/>
        <v/>
      </c>
      <c r="T623" s="29">
        <f t="shared" si="144"/>
        <v>1132663</v>
      </c>
      <c r="U623" s="40">
        <v>1132663</v>
      </c>
      <c r="V623" s="40"/>
      <c r="W623" s="38" t="s">
        <v>463</v>
      </c>
      <c r="X623" s="29" t="s">
        <v>366</v>
      </c>
      <c r="Y623" s="146">
        <v>44720</v>
      </c>
      <c r="Z623" s="33">
        <v>60990</v>
      </c>
      <c r="AA623" s="34">
        <f t="shared" si="147"/>
        <v>0.36399999999999999</v>
      </c>
      <c r="AB623" s="33">
        <f t="shared" si="152"/>
        <v>60990</v>
      </c>
      <c r="AC623" s="34">
        <f t="shared" si="148"/>
        <v>-0.16666666666666666</v>
      </c>
      <c r="AD623" s="145">
        <f t="shared" si="146"/>
        <v>50825</v>
      </c>
      <c r="AE623" s="105">
        <v>60990</v>
      </c>
      <c r="AF623" s="34" t="s">
        <v>36</v>
      </c>
      <c r="AG623" s="34" t="s">
        <v>36</v>
      </c>
      <c r="AH623" s="34" t="s">
        <v>36</v>
      </c>
      <c r="AI623" s="29">
        <v>4.8890000000000002</v>
      </c>
      <c r="AJ623" s="29">
        <v>1.2675000000000001E-2</v>
      </c>
      <c r="AK623" s="29">
        <v>6</v>
      </c>
      <c r="AL623" s="29">
        <v>0</v>
      </c>
      <c r="AM623" s="29" t="s">
        <v>28</v>
      </c>
      <c r="AN623" s="158" t="s">
        <v>28</v>
      </c>
      <c r="AO623" s="29" t="s">
        <v>28</v>
      </c>
      <c r="AP623" s="29">
        <v>1</v>
      </c>
      <c r="AQ623" s="29">
        <v>325</v>
      </c>
      <c r="AR623" s="29">
        <v>312</v>
      </c>
      <c r="AS623" s="29">
        <v>125</v>
      </c>
      <c r="AT623" s="29">
        <v>4.8890000000000002</v>
      </c>
      <c r="AU623" s="144">
        <v>1.2675000000000001E-2</v>
      </c>
      <c r="AV623" s="36" t="s">
        <v>28</v>
      </c>
      <c r="AW623" s="102" t="s">
        <v>33</v>
      </c>
      <c r="AX623" s="129" t="s">
        <v>33</v>
      </c>
      <c r="AY623" s="106">
        <v>608</v>
      </c>
      <c r="BD623" t="s">
        <v>489</v>
      </c>
      <c r="BE623" t="s">
        <v>4406</v>
      </c>
      <c r="BF623" t="s">
        <v>4744</v>
      </c>
      <c r="BH623" t="str">
        <f t="shared" si="153"/>
        <v>AV</v>
      </c>
      <c r="BJ623" t="str">
        <f t="shared" si="154"/>
        <v>OK</v>
      </c>
      <c r="BK623" s="130">
        <v>60990</v>
      </c>
      <c r="BL623" s="130" t="s">
        <v>37</v>
      </c>
      <c r="BM623" s="131" t="s">
        <v>33</v>
      </c>
      <c r="BN623" s="131" t="e">
        <v>#VALUE!</v>
      </c>
      <c r="BO623">
        <v>57007</v>
      </c>
      <c r="BP623">
        <v>9</v>
      </c>
    </row>
    <row r="624" spans="1:68" ht="25.2" x14ac:dyDescent="0.3">
      <c r="A624" s="1"/>
      <c r="B624" s="47">
        <v>535</v>
      </c>
      <c r="C624" s="45">
        <v>1057167</v>
      </c>
      <c r="D624" s="29"/>
      <c r="E624" s="29"/>
      <c r="F624" s="31" t="s">
        <v>491</v>
      </c>
      <c r="G624" s="29" t="s">
        <v>42</v>
      </c>
      <c r="H624" s="148" t="s">
        <v>4781</v>
      </c>
      <c r="I624" s="148" t="s">
        <v>32</v>
      </c>
      <c r="J624" s="147" t="s">
        <v>33</v>
      </c>
      <c r="K624" s="147">
        <v>45016</v>
      </c>
      <c r="L624" s="148" t="s">
        <v>32</v>
      </c>
      <c r="M624" s="147" t="s">
        <v>33</v>
      </c>
      <c r="N624" s="29" t="str">
        <f t="shared" si="149"/>
        <v/>
      </c>
      <c r="O624" s="29" t="str">
        <f t="shared" si="150"/>
        <v/>
      </c>
      <c r="P624" s="29" t="str">
        <f t="shared" si="151"/>
        <v/>
      </c>
      <c r="Q624" s="29">
        <f t="shared" si="141"/>
        <v>1132664</v>
      </c>
      <c r="R624" s="29" t="str">
        <f t="shared" si="142"/>
        <v/>
      </c>
      <c r="S624" s="29" t="str">
        <f t="shared" si="143"/>
        <v/>
      </c>
      <c r="T624" s="29">
        <f t="shared" si="144"/>
        <v>1132664</v>
      </c>
      <c r="U624" s="29">
        <v>1132664</v>
      </c>
      <c r="V624" s="29"/>
      <c r="W624" s="38" t="s">
        <v>463</v>
      </c>
      <c r="X624" s="29" t="s">
        <v>366</v>
      </c>
      <c r="Y624" s="146">
        <v>44720</v>
      </c>
      <c r="Z624" s="33">
        <v>60990</v>
      </c>
      <c r="AA624" s="34">
        <f t="shared" si="147"/>
        <v>0.36399999999999999</v>
      </c>
      <c r="AB624" s="33">
        <f t="shared" si="152"/>
        <v>60990</v>
      </c>
      <c r="AC624" s="34">
        <f t="shared" si="148"/>
        <v>-0.16666666666666666</v>
      </c>
      <c r="AD624" s="145">
        <f t="shared" si="146"/>
        <v>50825</v>
      </c>
      <c r="AE624" s="105">
        <v>60990</v>
      </c>
      <c r="AF624" s="34" t="s">
        <v>36</v>
      </c>
      <c r="AG624" s="34" t="s">
        <v>36</v>
      </c>
      <c r="AH624" s="34" t="s">
        <v>36</v>
      </c>
      <c r="AI624" s="29">
        <v>4.8890000000000002</v>
      </c>
      <c r="AJ624" s="29">
        <v>1.4337000000000001E-2</v>
      </c>
      <c r="AK624" s="29">
        <v>0</v>
      </c>
      <c r="AL624" s="29">
        <v>0</v>
      </c>
      <c r="AM624" s="29" t="s">
        <v>28</v>
      </c>
      <c r="AN624" s="158" t="s">
        <v>28</v>
      </c>
      <c r="AO624" s="29" t="s">
        <v>28</v>
      </c>
      <c r="AP624" s="29">
        <v>1</v>
      </c>
      <c r="AQ624" s="29">
        <v>376</v>
      </c>
      <c r="AR624" s="29">
        <v>120</v>
      </c>
      <c r="AS624" s="29">
        <v>316</v>
      </c>
      <c r="AT624" s="29">
        <v>4.8890000000000002</v>
      </c>
      <c r="AU624" s="144">
        <v>1.4258E-2</v>
      </c>
      <c r="AV624" s="36" t="s">
        <v>28</v>
      </c>
      <c r="AW624" s="102" t="s">
        <v>33</v>
      </c>
      <c r="AX624" s="129" t="s">
        <v>4744</v>
      </c>
      <c r="AY624" s="106">
        <v>2041</v>
      </c>
      <c r="BD624" t="s">
        <v>489</v>
      </c>
      <c r="BE624" t="s">
        <v>4406</v>
      </c>
      <c r="BF624" t="s">
        <v>4744</v>
      </c>
      <c r="BH624" t="str">
        <f t="shared" si="153"/>
        <v>AV</v>
      </c>
      <c r="BJ624" t="str">
        <f t="shared" si="154"/>
        <v>OK</v>
      </c>
      <c r="BK624" s="130">
        <v>60990</v>
      </c>
      <c r="BL624" s="130" t="s">
        <v>37</v>
      </c>
      <c r="BM624" s="131" t="s">
        <v>33</v>
      </c>
      <c r="BN624" s="131" t="e">
        <v>#VALUE!</v>
      </c>
      <c r="BO624">
        <v>57007</v>
      </c>
      <c r="BP624">
        <v>13</v>
      </c>
    </row>
    <row r="625" spans="1:68" ht="37.799999999999997" x14ac:dyDescent="0.3">
      <c r="A625" s="1"/>
      <c r="B625" s="47">
        <v>536</v>
      </c>
      <c r="C625" s="45">
        <v>1060702</v>
      </c>
      <c r="D625" s="29"/>
      <c r="E625" s="29"/>
      <c r="F625" s="39" t="s">
        <v>492</v>
      </c>
      <c r="G625" s="29" t="s">
        <v>47</v>
      </c>
      <c r="H625" s="70" t="s">
        <v>62</v>
      </c>
      <c r="I625" s="148" t="s">
        <v>32</v>
      </c>
      <c r="J625" s="147" t="s">
        <v>4037</v>
      </c>
      <c r="K625" s="148" t="e">
        <v>#N/A</v>
      </c>
      <c r="L625" s="148" t="s">
        <v>32</v>
      </c>
      <c r="M625" s="147" t="s">
        <v>33</v>
      </c>
      <c r="N625" s="29" t="str">
        <f t="shared" si="149"/>
        <v/>
      </c>
      <c r="O625" s="29" t="str">
        <f t="shared" si="150"/>
        <v/>
      </c>
      <c r="P625" s="29" t="str">
        <f t="shared" si="151"/>
        <v/>
      </c>
      <c r="Q625" s="29" t="str">
        <f t="shared" si="141"/>
        <v/>
      </c>
      <c r="R625" s="29" t="str">
        <f t="shared" si="142"/>
        <v/>
      </c>
      <c r="S625" s="29" t="str">
        <f t="shared" si="143"/>
        <v/>
      </c>
      <c r="T625" s="29" t="str">
        <f t="shared" si="144"/>
        <v/>
      </c>
      <c r="U625" s="29">
        <v>1119380</v>
      </c>
      <c r="V625" s="29"/>
      <c r="W625" s="38" t="s">
        <v>463</v>
      </c>
      <c r="X625" s="29" t="s">
        <v>158</v>
      </c>
      <c r="Y625" s="146">
        <v>5400</v>
      </c>
      <c r="Z625" s="33">
        <v>6900</v>
      </c>
      <c r="AA625" s="34">
        <f t="shared" si="147"/>
        <v>0.27800000000000002</v>
      </c>
      <c r="AB625" s="33">
        <f t="shared" si="152"/>
        <v>6900</v>
      </c>
      <c r="AC625" s="34">
        <f t="shared" si="148"/>
        <v>-0.16666666666666666</v>
      </c>
      <c r="AD625" s="145">
        <f t="shared" si="146"/>
        <v>5750</v>
      </c>
      <c r="AE625" s="105">
        <v>6900</v>
      </c>
      <c r="AF625" s="34" t="s">
        <v>70</v>
      </c>
      <c r="AG625" s="34" t="s">
        <v>70</v>
      </c>
      <c r="AH625" s="34" t="s">
        <v>73</v>
      </c>
      <c r="AI625" s="29">
        <v>0.223</v>
      </c>
      <c r="AJ625" s="29">
        <v>3.2000000000000003E-4</v>
      </c>
      <c r="AK625" s="29">
        <v>0</v>
      </c>
      <c r="AL625" s="29">
        <v>0</v>
      </c>
      <c r="AM625" s="29" t="s">
        <v>28</v>
      </c>
      <c r="AN625" s="44" t="s">
        <v>27</v>
      </c>
      <c r="AO625" s="29" t="s">
        <v>28</v>
      </c>
      <c r="AP625" s="29">
        <v>1</v>
      </c>
      <c r="AQ625" s="29">
        <v>100</v>
      </c>
      <c r="AR625" s="29">
        <v>60</v>
      </c>
      <c r="AS625" s="29">
        <v>60</v>
      </c>
      <c r="AT625" s="29">
        <v>0.223</v>
      </c>
      <c r="AU625" s="144">
        <v>3.6000000000000002E-4</v>
      </c>
      <c r="AV625" s="36" t="s">
        <v>28</v>
      </c>
      <c r="AW625" s="102" t="s">
        <v>33</v>
      </c>
      <c r="AX625" s="129" t="s">
        <v>33</v>
      </c>
      <c r="AY625" s="106">
        <v>75</v>
      </c>
      <c r="BD625" t="s">
        <v>489</v>
      </c>
      <c r="BE625" t="s">
        <v>4406</v>
      </c>
      <c r="BF625" t="s">
        <v>4744</v>
      </c>
      <c r="BH625" t="str">
        <f t="shared" si="153"/>
        <v/>
      </c>
      <c r="BJ625" t="str">
        <f t="shared" si="154"/>
        <v>OK</v>
      </c>
      <c r="BK625" s="130" t="s">
        <v>5302</v>
      </c>
      <c r="BL625" s="130" t="e">
        <v>#VALUE!</v>
      </c>
      <c r="BM625" s="131" t="s">
        <v>33</v>
      </c>
      <c r="BN625" s="131" t="e">
        <v>#VALUE!</v>
      </c>
      <c r="BO625" t="e">
        <v>#N/A</v>
      </c>
      <c r="BP625">
        <v>1</v>
      </c>
    </row>
    <row r="626" spans="1:68" ht="25.2" x14ac:dyDescent="0.3">
      <c r="A626" s="1"/>
      <c r="B626" s="47">
        <v>537</v>
      </c>
      <c r="C626" s="45">
        <v>1119381</v>
      </c>
      <c r="D626" s="29">
        <v>1057172</v>
      </c>
      <c r="E626" s="128" t="s">
        <v>4101</v>
      </c>
      <c r="F626" s="39" t="s">
        <v>4101</v>
      </c>
      <c r="G626" s="29" t="s">
        <v>47</v>
      </c>
      <c r="H626" s="70" t="s">
        <v>4779</v>
      </c>
      <c r="I626" s="148"/>
      <c r="J626" s="147"/>
      <c r="K626" s="148">
        <v>0</v>
      </c>
      <c r="L626" s="148"/>
      <c r="M626" s="147"/>
      <c r="N626" s="29">
        <f t="shared" si="149"/>
        <v>1057172</v>
      </c>
      <c r="O626" s="29" t="str">
        <f t="shared" si="150"/>
        <v/>
      </c>
      <c r="P626" s="29" t="str">
        <f t="shared" si="151"/>
        <v/>
      </c>
      <c r="Q626" s="29" t="str">
        <f t="shared" si="141"/>
        <v/>
      </c>
      <c r="R626" s="29" t="str">
        <f t="shared" si="142"/>
        <v/>
      </c>
      <c r="S626" s="29" t="str">
        <f t="shared" si="143"/>
        <v/>
      </c>
      <c r="T626" s="29" t="str">
        <f t="shared" si="144"/>
        <v/>
      </c>
      <c r="U626" s="29"/>
      <c r="V626" s="29"/>
      <c r="W626" s="38" t="s">
        <v>463</v>
      </c>
      <c r="X626" s="29" t="s">
        <v>158</v>
      </c>
      <c r="Y626" s="146">
        <v>5000</v>
      </c>
      <c r="Z626" s="33">
        <v>8100</v>
      </c>
      <c r="AA626" s="34">
        <f t="shared" si="147"/>
        <v>0.62</v>
      </c>
      <c r="AB626" s="33">
        <f t="shared" si="152"/>
        <v>8100</v>
      </c>
      <c r="AC626" s="34">
        <f t="shared" si="148"/>
        <v>-0.16666666666666666</v>
      </c>
      <c r="AD626" s="145">
        <f t="shared" si="146"/>
        <v>6750</v>
      </c>
      <c r="AE626" s="105">
        <v>8100</v>
      </c>
      <c r="AF626" s="34" t="s">
        <v>93</v>
      </c>
      <c r="AG626" s="34" t="s">
        <v>36</v>
      </c>
      <c r="AH626" s="34" t="s">
        <v>36</v>
      </c>
      <c r="AI626" s="29">
        <v>0.19</v>
      </c>
      <c r="AJ626" s="29">
        <v>5.1500000000000005E-4</v>
      </c>
      <c r="AK626" s="29">
        <v>5</v>
      </c>
      <c r="AL626" s="29">
        <v>0</v>
      </c>
      <c r="AM626" s="29" t="s">
        <v>28</v>
      </c>
      <c r="AN626" s="158" t="s">
        <v>28</v>
      </c>
      <c r="AO626" s="29" t="s">
        <v>28</v>
      </c>
      <c r="AP626" s="29">
        <v>1</v>
      </c>
      <c r="AQ626" s="29">
        <v>105</v>
      </c>
      <c r="AR626" s="29">
        <v>70</v>
      </c>
      <c r="AS626" s="29">
        <v>105</v>
      </c>
      <c r="AT626" s="29">
        <v>0.19</v>
      </c>
      <c r="AU626" s="29">
        <v>7.7200000000000001E-4</v>
      </c>
      <c r="AV626" s="36" t="s">
        <v>28</v>
      </c>
      <c r="AW626" s="102">
        <v>44466</v>
      </c>
      <c r="AX626" s="129" t="s">
        <v>33</v>
      </c>
      <c r="AY626" s="106">
        <v>3</v>
      </c>
      <c r="BD626" t="s">
        <v>489</v>
      </c>
      <c r="BE626" t="s">
        <v>4406</v>
      </c>
      <c r="BF626" t="s">
        <v>4752</v>
      </c>
      <c r="BH626" t="str">
        <f t="shared" si="153"/>
        <v>AV</v>
      </c>
      <c r="BJ626" t="str">
        <f t="shared" si="154"/>
        <v>OK</v>
      </c>
      <c r="BK626" s="130">
        <v>8100</v>
      </c>
      <c r="BL626" s="130" t="s">
        <v>37</v>
      </c>
      <c r="BM626" s="131">
        <v>6900</v>
      </c>
      <c r="BN626" s="131">
        <v>1.173913043478261</v>
      </c>
      <c r="BO626">
        <v>8320</v>
      </c>
      <c r="BP626">
        <v>5</v>
      </c>
    </row>
    <row r="627" spans="1:68" ht="25.2" x14ac:dyDescent="0.3">
      <c r="A627" s="1"/>
      <c r="B627" s="47">
        <v>538</v>
      </c>
      <c r="C627" s="45">
        <v>1119382</v>
      </c>
      <c r="D627" s="29">
        <v>1057173</v>
      </c>
      <c r="E627" s="128" t="s">
        <v>4102</v>
      </c>
      <c r="F627" s="39" t="s">
        <v>4102</v>
      </c>
      <c r="G627" s="29" t="s">
        <v>47</v>
      </c>
      <c r="H627" s="70" t="s">
        <v>4779</v>
      </c>
      <c r="I627" s="27"/>
      <c r="J627" s="27"/>
      <c r="K627" s="148">
        <v>0</v>
      </c>
      <c r="L627" s="27"/>
      <c r="M627" s="27"/>
      <c r="N627" s="29">
        <f t="shared" si="149"/>
        <v>1057173</v>
      </c>
      <c r="O627" s="29" t="str">
        <f t="shared" si="150"/>
        <v/>
      </c>
      <c r="P627" s="29" t="str">
        <f t="shared" si="151"/>
        <v/>
      </c>
      <c r="Q627" s="29" t="str">
        <f t="shared" si="141"/>
        <v/>
      </c>
      <c r="R627" s="29" t="str">
        <f t="shared" si="142"/>
        <v/>
      </c>
      <c r="S627" s="29" t="str">
        <f t="shared" si="143"/>
        <v/>
      </c>
      <c r="T627" s="29" t="str">
        <f t="shared" si="144"/>
        <v/>
      </c>
      <c r="U627" s="27"/>
      <c r="V627" s="27"/>
      <c r="W627" s="38" t="s">
        <v>463</v>
      </c>
      <c r="X627" s="29" t="s">
        <v>158</v>
      </c>
      <c r="Y627" s="146">
        <v>5000</v>
      </c>
      <c r="Z627" s="33">
        <v>8100</v>
      </c>
      <c r="AA627" s="34">
        <f t="shared" si="147"/>
        <v>0.62</v>
      </c>
      <c r="AB627" s="33">
        <f t="shared" si="152"/>
        <v>8100</v>
      </c>
      <c r="AC627" s="34">
        <f t="shared" si="148"/>
        <v>-0.16666666666666666</v>
      </c>
      <c r="AD627" s="145">
        <f t="shared" si="146"/>
        <v>6750</v>
      </c>
      <c r="AE627" s="105">
        <v>8100</v>
      </c>
      <c r="AF627" s="34" t="s">
        <v>93</v>
      </c>
      <c r="AG627" s="34" t="s">
        <v>36</v>
      </c>
      <c r="AH627" s="34" t="s">
        <v>36</v>
      </c>
      <c r="AI627" s="29">
        <v>0.20200000000000001</v>
      </c>
      <c r="AJ627" s="29">
        <v>4.06E-4</v>
      </c>
      <c r="AK627" s="29">
        <v>5</v>
      </c>
      <c r="AL627" s="29">
        <v>0</v>
      </c>
      <c r="AM627" s="29" t="s">
        <v>28</v>
      </c>
      <c r="AN627" s="158" t="s">
        <v>28</v>
      </c>
      <c r="AO627" s="29" t="s">
        <v>28</v>
      </c>
      <c r="AP627" s="29">
        <v>1</v>
      </c>
      <c r="AQ627" s="29">
        <v>125</v>
      </c>
      <c r="AR627" s="29">
        <v>57</v>
      </c>
      <c r="AS627" s="29">
        <v>125</v>
      </c>
      <c r="AT627" s="29">
        <v>0.20200000000000001</v>
      </c>
      <c r="AU627" s="29">
        <v>8.9099999999999997E-4</v>
      </c>
      <c r="AV627" s="36" t="s">
        <v>28</v>
      </c>
      <c r="AW627" s="102">
        <v>44466</v>
      </c>
      <c r="AX627" s="129" t="s">
        <v>33</v>
      </c>
      <c r="AY627" s="106" t="e">
        <v>#N/A</v>
      </c>
      <c r="BD627" t="s">
        <v>489</v>
      </c>
      <c r="BE627" t="s">
        <v>4406</v>
      </c>
      <c r="BF627">
        <v>0</v>
      </c>
      <c r="BH627" t="str">
        <f t="shared" si="153"/>
        <v>AV</v>
      </c>
      <c r="BJ627" t="str">
        <f t="shared" si="154"/>
        <v>OK</v>
      </c>
      <c r="BK627" s="130">
        <v>8100</v>
      </c>
      <c r="BL627" s="130" t="s">
        <v>37</v>
      </c>
      <c r="BM627" s="131">
        <v>6900</v>
      </c>
      <c r="BN627" s="131">
        <v>1.173913043478261</v>
      </c>
      <c r="BO627">
        <v>8320</v>
      </c>
      <c r="BP627">
        <v>0</v>
      </c>
    </row>
    <row r="628" spans="1:68" ht="25.2" x14ac:dyDescent="0.3">
      <c r="A628" s="1"/>
      <c r="B628" s="47">
        <v>539</v>
      </c>
      <c r="C628" s="45">
        <v>1119383</v>
      </c>
      <c r="D628" s="29">
        <v>1057174</v>
      </c>
      <c r="E628" s="128" t="s">
        <v>4103</v>
      </c>
      <c r="F628" s="39" t="s">
        <v>4103</v>
      </c>
      <c r="G628" s="29" t="s">
        <v>47</v>
      </c>
      <c r="H628" s="70" t="s">
        <v>4779</v>
      </c>
      <c r="I628" s="27"/>
      <c r="J628" s="27"/>
      <c r="K628" s="148">
        <v>0</v>
      </c>
      <c r="L628" s="27"/>
      <c r="M628" s="27"/>
      <c r="N628" s="29">
        <f t="shared" si="149"/>
        <v>1057174</v>
      </c>
      <c r="O628" s="29" t="str">
        <f t="shared" si="150"/>
        <v/>
      </c>
      <c r="P628" s="29" t="str">
        <f t="shared" si="151"/>
        <v/>
      </c>
      <c r="Q628" s="29" t="str">
        <f t="shared" si="141"/>
        <v/>
      </c>
      <c r="R628" s="29" t="str">
        <f t="shared" si="142"/>
        <v/>
      </c>
      <c r="S628" s="29" t="str">
        <f t="shared" si="143"/>
        <v/>
      </c>
      <c r="T628" s="29" t="str">
        <f t="shared" si="144"/>
        <v/>
      </c>
      <c r="U628" s="27"/>
      <c r="V628" s="27"/>
      <c r="W628" s="38" t="s">
        <v>463</v>
      </c>
      <c r="X628" s="29" t="s">
        <v>158</v>
      </c>
      <c r="Y628" s="146">
        <v>5000</v>
      </c>
      <c r="Z628" s="33">
        <v>8100</v>
      </c>
      <c r="AA628" s="34">
        <f t="shared" si="147"/>
        <v>0.62</v>
      </c>
      <c r="AB628" s="33">
        <f t="shared" si="152"/>
        <v>8100</v>
      </c>
      <c r="AC628" s="34">
        <f t="shared" si="148"/>
        <v>-0.16666666666666666</v>
      </c>
      <c r="AD628" s="145">
        <f t="shared" ref="AD628:AD658" si="155">ROUND(Z628/1.2,3)</f>
        <v>6750</v>
      </c>
      <c r="AE628" s="105">
        <v>8100</v>
      </c>
      <c r="AF628" s="34" t="s">
        <v>93</v>
      </c>
      <c r="AG628" s="34" t="s">
        <v>36</v>
      </c>
      <c r="AH628" s="34" t="s">
        <v>36</v>
      </c>
      <c r="AI628" s="29">
        <v>0.218</v>
      </c>
      <c r="AJ628" s="29">
        <v>4.06E-4</v>
      </c>
      <c r="AK628" s="29">
        <v>0</v>
      </c>
      <c r="AL628" s="29">
        <v>0</v>
      </c>
      <c r="AM628" s="29" t="s">
        <v>28</v>
      </c>
      <c r="AN628" s="44" t="s">
        <v>27</v>
      </c>
      <c r="AO628" s="29" t="s">
        <v>28</v>
      </c>
      <c r="AP628" s="29">
        <v>1</v>
      </c>
      <c r="AQ628" s="29">
        <v>125</v>
      </c>
      <c r="AR628" s="29">
        <v>57</v>
      </c>
      <c r="AS628" s="29">
        <v>125</v>
      </c>
      <c r="AT628" s="29">
        <v>0.218</v>
      </c>
      <c r="AU628" s="29">
        <v>8.9099999999999997E-4</v>
      </c>
      <c r="AV628" s="36" t="s">
        <v>28</v>
      </c>
      <c r="AW628" s="102">
        <v>44466</v>
      </c>
      <c r="AX628" s="129" t="s">
        <v>33</v>
      </c>
      <c r="AY628" s="106" t="e">
        <v>#N/A</v>
      </c>
      <c r="BD628" t="s">
        <v>489</v>
      </c>
      <c r="BE628" t="s">
        <v>4406</v>
      </c>
      <c r="BF628">
        <v>0</v>
      </c>
      <c r="BH628" t="str">
        <f t="shared" si="153"/>
        <v/>
      </c>
      <c r="BJ628" t="str">
        <f t="shared" si="154"/>
        <v>OK</v>
      </c>
      <c r="BK628" s="130" t="s">
        <v>5302</v>
      </c>
      <c r="BL628" s="130" t="e">
        <v>#VALUE!</v>
      </c>
      <c r="BM628" s="131">
        <v>6900</v>
      </c>
      <c r="BN628" s="131">
        <v>1.173913043478261</v>
      </c>
      <c r="BO628">
        <v>8320</v>
      </c>
      <c r="BP628">
        <v>0</v>
      </c>
    </row>
    <row r="629" spans="1:68" ht="25.2" x14ac:dyDescent="0.3">
      <c r="A629" s="1"/>
      <c r="B629" s="47">
        <v>540</v>
      </c>
      <c r="C629" s="45">
        <v>1119384</v>
      </c>
      <c r="D629" s="29">
        <v>1057175</v>
      </c>
      <c r="E629" s="128" t="s">
        <v>4104</v>
      </c>
      <c r="F629" s="39" t="s">
        <v>4104</v>
      </c>
      <c r="G629" s="29" t="s">
        <v>47</v>
      </c>
      <c r="H629" s="70" t="s">
        <v>4779</v>
      </c>
      <c r="I629" s="27"/>
      <c r="J629" s="27"/>
      <c r="K629" s="148">
        <v>0</v>
      </c>
      <c r="L629" s="27"/>
      <c r="M629" s="27"/>
      <c r="N629" s="29">
        <f t="shared" si="149"/>
        <v>1057175</v>
      </c>
      <c r="O629" s="29" t="str">
        <f t="shared" si="150"/>
        <v/>
      </c>
      <c r="P629" s="29" t="str">
        <f t="shared" si="151"/>
        <v/>
      </c>
      <c r="Q629" s="29" t="str">
        <f t="shared" si="141"/>
        <v/>
      </c>
      <c r="R629" s="29" t="str">
        <f t="shared" si="142"/>
        <v/>
      </c>
      <c r="S629" s="29" t="str">
        <f t="shared" si="143"/>
        <v/>
      </c>
      <c r="T629" s="29" t="str">
        <f t="shared" si="144"/>
        <v/>
      </c>
      <c r="U629" s="27"/>
      <c r="V629" s="27"/>
      <c r="W629" s="38" t="s">
        <v>463</v>
      </c>
      <c r="X629" s="29" t="s">
        <v>158</v>
      </c>
      <c r="Y629" s="146">
        <v>5000</v>
      </c>
      <c r="Z629" s="33">
        <v>8100</v>
      </c>
      <c r="AA629" s="34">
        <f t="shared" si="147"/>
        <v>0.62</v>
      </c>
      <c r="AB629" s="33">
        <f t="shared" si="152"/>
        <v>8100</v>
      </c>
      <c r="AC629" s="34">
        <f t="shared" si="148"/>
        <v>-0.16666666666666666</v>
      </c>
      <c r="AD629" s="145">
        <f t="shared" si="155"/>
        <v>6750</v>
      </c>
      <c r="AE629" s="105">
        <v>8100</v>
      </c>
      <c r="AF629" s="34" t="s">
        <v>93</v>
      </c>
      <c r="AG629" s="34" t="s">
        <v>36</v>
      </c>
      <c r="AH629" s="34" t="s">
        <v>36</v>
      </c>
      <c r="AI629" s="29">
        <v>0.23699999999999999</v>
      </c>
      <c r="AJ629" s="29">
        <v>3.3599999999999998E-4</v>
      </c>
      <c r="AK629" s="29">
        <v>2</v>
      </c>
      <c r="AL629" s="29">
        <v>0</v>
      </c>
      <c r="AM629" s="29" t="s">
        <v>28</v>
      </c>
      <c r="AN629" s="158" t="s">
        <v>28</v>
      </c>
      <c r="AO629" s="29" t="s">
        <v>28</v>
      </c>
      <c r="AP629" s="29">
        <v>1</v>
      </c>
      <c r="AQ629" s="29">
        <v>58</v>
      </c>
      <c r="AR629" s="29">
        <v>58</v>
      </c>
      <c r="AS629" s="29">
        <v>58</v>
      </c>
      <c r="AT629" s="29">
        <v>0.23699999999999999</v>
      </c>
      <c r="AU629" s="29">
        <v>1.95E-4</v>
      </c>
      <c r="AV629" s="36" t="s">
        <v>28</v>
      </c>
      <c r="AW629" s="102">
        <v>44466</v>
      </c>
      <c r="AX629" s="129" t="s">
        <v>33</v>
      </c>
      <c r="AY629" s="106">
        <v>1</v>
      </c>
      <c r="BD629" t="s">
        <v>489</v>
      </c>
      <c r="BE629" t="s">
        <v>4406</v>
      </c>
      <c r="BF629">
        <v>0</v>
      </c>
      <c r="BH629" t="str">
        <f t="shared" si="153"/>
        <v>AV</v>
      </c>
      <c r="BJ629" t="str">
        <f t="shared" si="154"/>
        <v>OK</v>
      </c>
      <c r="BK629" s="130">
        <v>8100</v>
      </c>
      <c r="BL629" s="130" t="s">
        <v>37</v>
      </c>
      <c r="BM629" s="131">
        <v>6900</v>
      </c>
      <c r="BN629" s="131">
        <v>1.173913043478261</v>
      </c>
      <c r="BO629">
        <v>8320</v>
      </c>
      <c r="BP629">
        <v>1</v>
      </c>
    </row>
    <row r="630" spans="1:68" ht="25.2" x14ac:dyDescent="0.3">
      <c r="A630" s="1"/>
      <c r="B630" s="47">
        <v>541</v>
      </c>
      <c r="C630" s="45">
        <v>1119385</v>
      </c>
      <c r="D630" s="29">
        <v>1057176</v>
      </c>
      <c r="E630" s="128" t="s">
        <v>4105</v>
      </c>
      <c r="F630" s="39" t="s">
        <v>4105</v>
      </c>
      <c r="G630" s="29" t="s">
        <v>47</v>
      </c>
      <c r="H630" s="70" t="s">
        <v>4779</v>
      </c>
      <c r="I630" s="27"/>
      <c r="J630" s="27"/>
      <c r="K630" s="148">
        <v>0</v>
      </c>
      <c r="L630" s="27"/>
      <c r="M630" s="27"/>
      <c r="N630" s="29">
        <f t="shared" si="149"/>
        <v>1057176</v>
      </c>
      <c r="O630" s="29" t="str">
        <f t="shared" si="150"/>
        <v/>
      </c>
      <c r="P630" s="29" t="str">
        <f t="shared" si="151"/>
        <v/>
      </c>
      <c r="Q630" s="29" t="str">
        <f t="shared" si="141"/>
        <v/>
      </c>
      <c r="R630" s="29" t="str">
        <f t="shared" si="142"/>
        <v/>
      </c>
      <c r="S630" s="29" t="str">
        <f t="shared" si="143"/>
        <v/>
      </c>
      <c r="T630" s="29" t="str">
        <f t="shared" si="144"/>
        <v/>
      </c>
      <c r="U630" s="27"/>
      <c r="V630" s="27"/>
      <c r="W630" s="38" t="s">
        <v>463</v>
      </c>
      <c r="X630" s="29" t="s">
        <v>158</v>
      </c>
      <c r="Y630" s="146">
        <v>5000</v>
      </c>
      <c r="Z630" s="33">
        <v>8100</v>
      </c>
      <c r="AA630" s="34">
        <f t="shared" si="147"/>
        <v>0.62</v>
      </c>
      <c r="AB630" s="33">
        <f t="shared" si="152"/>
        <v>8100</v>
      </c>
      <c r="AC630" s="34">
        <f t="shared" si="148"/>
        <v>-0.16666666666666666</v>
      </c>
      <c r="AD630" s="145">
        <f t="shared" si="155"/>
        <v>6750</v>
      </c>
      <c r="AE630" s="105">
        <v>8100</v>
      </c>
      <c r="AF630" s="34" t="s">
        <v>93</v>
      </c>
      <c r="AG630" s="34" t="s">
        <v>36</v>
      </c>
      <c r="AH630" s="34" t="s">
        <v>36</v>
      </c>
      <c r="AI630" s="29">
        <v>0.254</v>
      </c>
      <c r="AJ630" s="29">
        <v>4.06E-4</v>
      </c>
      <c r="AK630" s="29">
        <v>0</v>
      </c>
      <c r="AL630" s="29">
        <v>0</v>
      </c>
      <c r="AM630" s="29" t="s">
        <v>28</v>
      </c>
      <c r="AN630" s="44" t="s">
        <v>27</v>
      </c>
      <c r="AO630" s="29" t="s">
        <v>28</v>
      </c>
      <c r="AP630" s="29">
        <v>1</v>
      </c>
      <c r="AQ630" s="29">
        <v>125</v>
      </c>
      <c r="AR630" s="29">
        <v>57</v>
      </c>
      <c r="AS630" s="29">
        <v>125</v>
      </c>
      <c r="AT630" s="29">
        <v>0.254</v>
      </c>
      <c r="AU630" s="29">
        <v>8.9099999999999997E-4</v>
      </c>
      <c r="AV630" s="36" t="s">
        <v>28</v>
      </c>
      <c r="AW630" s="102">
        <v>44466</v>
      </c>
      <c r="AX630" s="129" t="s">
        <v>33</v>
      </c>
      <c r="AY630" s="106" t="e">
        <v>#N/A</v>
      </c>
      <c r="BD630" t="s">
        <v>489</v>
      </c>
      <c r="BE630" t="s">
        <v>4406</v>
      </c>
      <c r="BF630">
        <v>0</v>
      </c>
      <c r="BH630" t="str">
        <f t="shared" si="153"/>
        <v/>
      </c>
      <c r="BJ630" t="str">
        <f t="shared" si="154"/>
        <v>OK</v>
      </c>
      <c r="BK630" s="130" t="s">
        <v>5302</v>
      </c>
      <c r="BL630" s="130" t="e">
        <v>#VALUE!</v>
      </c>
      <c r="BM630" s="131">
        <v>6900</v>
      </c>
      <c r="BN630" s="131">
        <v>1.173913043478261</v>
      </c>
      <c r="BO630">
        <v>8320</v>
      </c>
      <c r="BP630">
        <v>0</v>
      </c>
    </row>
    <row r="631" spans="1:68" ht="25.2" x14ac:dyDescent="0.3">
      <c r="A631" s="1"/>
      <c r="B631" s="47">
        <v>542</v>
      </c>
      <c r="C631" s="45">
        <v>1119386</v>
      </c>
      <c r="D631" s="29">
        <v>1057177</v>
      </c>
      <c r="E631" s="128" t="s">
        <v>4106</v>
      </c>
      <c r="F631" s="39" t="s">
        <v>4106</v>
      </c>
      <c r="G631" s="29" t="s">
        <v>47</v>
      </c>
      <c r="H631" s="70" t="s">
        <v>4779</v>
      </c>
      <c r="I631" s="27"/>
      <c r="J631" s="27"/>
      <c r="K631" s="148">
        <v>0</v>
      </c>
      <c r="L631" s="27"/>
      <c r="M631" s="27"/>
      <c r="N631" s="29">
        <f t="shared" si="149"/>
        <v>1057177</v>
      </c>
      <c r="O631" s="29" t="str">
        <f t="shared" si="150"/>
        <v/>
      </c>
      <c r="P631" s="29" t="str">
        <f t="shared" si="151"/>
        <v/>
      </c>
      <c r="Q631" s="29" t="str">
        <f t="shared" si="141"/>
        <v/>
      </c>
      <c r="R631" s="29" t="str">
        <f t="shared" si="142"/>
        <v/>
      </c>
      <c r="S631" s="29" t="str">
        <f t="shared" si="143"/>
        <v/>
      </c>
      <c r="T631" s="29" t="str">
        <f t="shared" si="144"/>
        <v/>
      </c>
      <c r="U631" s="27"/>
      <c r="V631" s="27"/>
      <c r="W631" s="38" t="s">
        <v>463</v>
      </c>
      <c r="X631" s="29" t="s">
        <v>158</v>
      </c>
      <c r="Y631" s="146">
        <v>5000</v>
      </c>
      <c r="Z631" s="33">
        <v>8100</v>
      </c>
      <c r="AA631" s="34">
        <f t="shared" si="147"/>
        <v>0.62</v>
      </c>
      <c r="AB631" s="33">
        <f t="shared" si="152"/>
        <v>8100</v>
      </c>
      <c r="AC631" s="34">
        <f t="shared" si="148"/>
        <v>-0.16666666666666666</v>
      </c>
      <c r="AD631" s="145">
        <f t="shared" si="155"/>
        <v>6750</v>
      </c>
      <c r="AE631" s="105">
        <v>8100</v>
      </c>
      <c r="AF631" s="34" t="s">
        <v>93</v>
      </c>
      <c r="AG631" s="34" t="s">
        <v>36</v>
      </c>
      <c r="AH631" s="34" t="s">
        <v>36</v>
      </c>
      <c r="AI631" s="29">
        <v>0.35899999999999999</v>
      </c>
      <c r="AJ631" s="29">
        <v>2.1610000000000001E-2</v>
      </c>
      <c r="AK631" s="29">
        <v>0</v>
      </c>
      <c r="AL631" s="29">
        <v>0</v>
      </c>
      <c r="AM631" s="29" t="s">
        <v>28</v>
      </c>
      <c r="AN631" s="44" t="s">
        <v>27</v>
      </c>
      <c r="AO631" s="29" t="s">
        <v>28</v>
      </c>
      <c r="AP631" s="29">
        <v>1</v>
      </c>
      <c r="AQ631" s="29">
        <v>332</v>
      </c>
      <c r="AR631" s="29">
        <v>283</v>
      </c>
      <c r="AS631" s="29">
        <v>332</v>
      </c>
      <c r="AT631" s="29">
        <v>0.35899999999999999</v>
      </c>
      <c r="AU631" s="29">
        <v>3.1192999999999999E-2</v>
      </c>
      <c r="AV631" s="36" t="s">
        <v>28</v>
      </c>
      <c r="AW631" s="102">
        <v>44466</v>
      </c>
      <c r="AX631" s="129" t="s">
        <v>33</v>
      </c>
      <c r="AY631" s="106" t="e">
        <v>#N/A</v>
      </c>
      <c r="BD631" t="s">
        <v>489</v>
      </c>
      <c r="BE631" t="s">
        <v>4406</v>
      </c>
      <c r="BF631">
        <v>0</v>
      </c>
      <c r="BH631" t="str">
        <f t="shared" si="153"/>
        <v/>
      </c>
      <c r="BJ631" t="str">
        <f t="shared" si="154"/>
        <v>OK</v>
      </c>
      <c r="BK631" s="130" t="s">
        <v>5302</v>
      </c>
      <c r="BL631" s="130" t="e">
        <v>#VALUE!</v>
      </c>
      <c r="BM631" s="131">
        <v>6900</v>
      </c>
      <c r="BN631" s="131">
        <v>1.173913043478261</v>
      </c>
      <c r="BO631">
        <v>8320</v>
      </c>
      <c r="BP631">
        <v>0</v>
      </c>
    </row>
    <row r="632" spans="1:68" ht="25.2" x14ac:dyDescent="0.3">
      <c r="A632" s="1"/>
      <c r="B632" s="47">
        <v>543</v>
      </c>
      <c r="C632" s="45">
        <v>1119380</v>
      </c>
      <c r="D632" s="29">
        <v>1060702</v>
      </c>
      <c r="E632" s="128" t="s">
        <v>4107</v>
      </c>
      <c r="F632" s="39" t="s">
        <v>4107</v>
      </c>
      <c r="G632" s="29" t="s">
        <v>47</v>
      </c>
      <c r="H632" s="70" t="s">
        <v>4779</v>
      </c>
      <c r="I632" s="27"/>
      <c r="J632" s="27"/>
      <c r="K632" s="148">
        <v>0</v>
      </c>
      <c r="L632" s="27"/>
      <c r="M632" s="27"/>
      <c r="N632" s="29">
        <f t="shared" si="149"/>
        <v>1060702</v>
      </c>
      <c r="O632" s="29" t="str">
        <f t="shared" si="150"/>
        <v/>
      </c>
      <c r="P632" s="29" t="str">
        <f t="shared" si="151"/>
        <v/>
      </c>
      <c r="Q632" s="29" t="str">
        <f t="shared" si="141"/>
        <v/>
      </c>
      <c r="R632" s="29" t="str">
        <f t="shared" si="142"/>
        <v/>
      </c>
      <c r="S632" s="29" t="str">
        <f t="shared" si="143"/>
        <v/>
      </c>
      <c r="T632" s="29" t="str">
        <f t="shared" si="144"/>
        <v/>
      </c>
      <c r="U632" s="27"/>
      <c r="V632" s="27"/>
      <c r="W632" s="38" t="s">
        <v>463</v>
      </c>
      <c r="X632" s="29" t="s">
        <v>158</v>
      </c>
      <c r="Y632" s="146">
        <v>5000</v>
      </c>
      <c r="Z632" s="33">
        <v>8100</v>
      </c>
      <c r="AA632" s="34">
        <f t="shared" si="147"/>
        <v>0.62</v>
      </c>
      <c r="AB632" s="33">
        <f t="shared" si="152"/>
        <v>8100</v>
      </c>
      <c r="AC632" s="34">
        <f t="shared" si="148"/>
        <v>-0.16666666666666666</v>
      </c>
      <c r="AD632" s="145">
        <f t="shared" si="155"/>
        <v>6750</v>
      </c>
      <c r="AE632" s="105">
        <v>8100</v>
      </c>
      <c r="AF632" s="34" t="s">
        <v>93</v>
      </c>
      <c r="AG632" s="34" t="s">
        <v>36</v>
      </c>
      <c r="AH632" s="34" t="s">
        <v>36</v>
      </c>
      <c r="AI632" s="29">
        <v>0.223</v>
      </c>
      <c r="AJ632" s="29">
        <v>3.6000000000000002E-4</v>
      </c>
      <c r="AK632" s="29">
        <v>0</v>
      </c>
      <c r="AL632" s="29">
        <v>0</v>
      </c>
      <c r="AM632" s="29" t="s">
        <v>28</v>
      </c>
      <c r="AN632" s="44" t="s">
        <v>27</v>
      </c>
      <c r="AO632" s="29" t="s">
        <v>28</v>
      </c>
      <c r="AP632" s="29">
        <v>1</v>
      </c>
      <c r="AQ632" s="29">
        <v>100</v>
      </c>
      <c r="AR632" s="29">
        <v>60</v>
      </c>
      <c r="AS632" s="29">
        <v>100</v>
      </c>
      <c r="AT632" s="29">
        <v>0.223</v>
      </c>
      <c r="AU632" s="29">
        <v>5.9999999999999995E-4</v>
      </c>
      <c r="AV632" s="36" t="s">
        <v>28</v>
      </c>
      <c r="AW632" s="102">
        <v>44466</v>
      </c>
      <c r="AX632" s="129" t="s">
        <v>33</v>
      </c>
      <c r="AY632" s="106">
        <v>5</v>
      </c>
      <c r="BD632" t="s">
        <v>489</v>
      </c>
      <c r="BE632" t="s">
        <v>4406</v>
      </c>
      <c r="BF632" t="s">
        <v>4740</v>
      </c>
      <c r="BH632" t="str">
        <f t="shared" si="153"/>
        <v/>
      </c>
      <c r="BJ632" t="str">
        <f t="shared" si="154"/>
        <v>OK</v>
      </c>
      <c r="BK632" s="130" t="s">
        <v>5302</v>
      </c>
      <c r="BL632" s="130" t="e">
        <v>#VALUE!</v>
      </c>
      <c r="BM632" s="131">
        <v>6900</v>
      </c>
      <c r="BN632" s="131">
        <v>1.173913043478261</v>
      </c>
      <c r="BO632">
        <v>8320</v>
      </c>
      <c r="BP632">
        <v>5</v>
      </c>
    </row>
    <row r="633" spans="1:68" ht="25.2" x14ac:dyDescent="0.3">
      <c r="A633" s="1"/>
      <c r="B633" s="47">
        <v>544</v>
      </c>
      <c r="C633" s="45">
        <v>1057172</v>
      </c>
      <c r="D633" s="41"/>
      <c r="E633" s="41" t="s">
        <v>493</v>
      </c>
      <c r="F633" s="31" t="s">
        <v>494</v>
      </c>
      <c r="G633" s="37" t="s">
        <v>47</v>
      </c>
      <c r="H633" s="157" t="s">
        <v>4781</v>
      </c>
      <c r="I633" s="148" t="s">
        <v>32</v>
      </c>
      <c r="J633" s="147" t="s">
        <v>33</v>
      </c>
      <c r="K633" s="147">
        <v>45016</v>
      </c>
      <c r="L633" s="148" t="s">
        <v>32</v>
      </c>
      <c r="M633" s="147" t="s">
        <v>33</v>
      </c>
      <c r="N633" s="29" t="str">
        <f t="shared" si="149"/>
        <v/>
      </c>
      <c r="O633" s="29" t="str">
        <f t="shared" si="150"/>
        <v/>
      </c>
      <c r="P633" s="29" t="str">
        <f t="shared" si="151"/>
        <v/>
      </c>
      <c r="Q633" s="29" t="str">
        <f t="shared" si="141"/>
        <v/>
      </c>
      <c r="R633" s="29" t="str">
        <f t="shared" si="142"/>
        <v/>
      </c>
      <c r="S633" s="29" t="str">
        <f t="shared" si="143"/>
        <v/>
      </c>
      <c r="T633" s="29" t="str">
        <f t="shared" si="144"/>
        <v/>
      </c>
      <c r="U633" s="40">
        <v>1119381</v>
      </c>
      <c r="V633" s="40"/>
      <c r="W633" s="38" t="s">
        <v>463</v>
      </c>
      <c r="X633" s="29" t="s">
        <v>158</v>
      </c>
      <c r="Y633" s="146">
        <v>5180</v>
      </c>
      <c r="Z633" s="33">
        <v>6900</v>
      </c>
      <c r="AA633" s="34">
        <f t="shared" si="147"/>
        <v>0.33200000000000002</v>
      </c>
      <c r="AB633" s="33">
        <f t="shared" si="152"/>
        <v>6900</v>
      </c>
      <c r="AC633" s="34">
        <f t="shared" si="148"/>
        <v>-0.16666666666666666</v>
      </c>
      <c r="AD633" s="145">
        <f t="shared" si="155"/>
        <v>5750</v>
      </c>
      <c r="AE633" s="105">
        <v>6900</v>
      </c>
      <c r="AF633" s="34" t="s">
        <v>36</v>
      </c>
      <c r="AG633" s="34" t="s">
        <v>36</v>
      </c>
      <c r="AH633" s="34" t="s">
        <v>36</v>
      </c>
      <c r="AI633" s="29">
        <v>0.19</v>
      </c>
      <c r="AJ633" s="29">
        <v>3.2899999999999997E-4</v>
      </c>
      <c r="AK633" s="29">
        <v>0</v>
      </c>
      <c r="AL633" s="29">
        <v>0</v>
      </c>
      <c r="AM633" s="29" t="s">
        <v>28</v>
      </c>
      <c r="AN633" s="29" t="s">
        <v>28</v>
      </c>
      <c r="AO633" s="29" t="s">
        <v>28</v>
      </c>
      <c r="AP633" s="29">
        <v>1</v>
      </c>
      <c r="AQ633" s="29">
        <v>105</v>
      </c>
      <c r="AR633" s="29">
        <v>70</v>
      </c>
      <c r="AS633" s="29">
        <v>70</v>
      </c>
      <c r="AT633" s="29">
        <v>0.19</v>
      </c>
      <c r="AU633" s="144">
        <v>5.1500000000000005E-4</v>
      </c>
      <c r="AV633" s="36" t="s">
        <v>28</v>
      </c>
      <c r="AW633" s="102" t="s">
        <v>33</v>
      </c>
      <c r="AX633" s="129" t="s">
        <v>4744</v>
      </c>
      <c r="AY633" s="106">
        <v>437</v>
      </c>
      <c r="BD633" t="s">
        <v>489</v>
      </c>
      <c r="BE633" t="s">
        <v>4406</v>
      </c>
      <c r="BF633" t="s">
        <v>4744</v>
      </c>
      <c r="BH633" t="str">
        <f t="shared" si="153"/>
        <v>AV</v>
      </c>
      <c r="BJ633" t="str">
        <f t="shared" si="154"/>
        <v>OK</v>
      </c>
      <c r="BK633" s="130">
        <v>6900</v>
      </c>
      <c r="BL633" s="130" t="s">
        <v>37</v>
      </c>
      <c r="BM633" s="131" t="s">
        <v>33</v>
      </c>
      <c r="BN633" s="131" t="e">
        <v>#VALUE!</v>
      </c>
      <c r="BO633" t="e">
        <v>#N/A</v>
      </c>
      <c r="BP633">
        <v>11</v>
      </c>
    </row>
    <row r="634" spans="1:68" ht="25.2" x14ac:dyDescent="0.3">
      <c r="A634" s="1"/>
      <c r="B634" s="47">
        <v>545</v>
      </c>
      <c r="C634" s="45">
        <v>1057173</v>
      </c>
      <c r="D634" s="41"/>
      <c r="E634" s="41" t="s">
        <v>500</v>
      </c>
      <c r="F634" s="39" t="s">
        <v>495</v>
      </c>
      <c r="G634" s="29" t="s">
        <v>47</v>
      </c>
      <c r="H634" s="157" t="s">
        <v>4781</v>
      </c>
      <c r="I634" s="148" t="s">
        <v>32</v>
      </c>
      <c r="J634" s="147" t="s">
        <v>33</v>
      </c>
      <c r="K634" s="147">
        <v>45016</v>
      </c>
      <c r="L634" s="148" t="s">
        <v>32</v>
      </c>
      <c r="M634" s="147" t="s">
        <v>33</v>
      </c>
      <c r="N634" s="29" t="str">
        <f t="shared" si="149"/>
        <v/>
      </c>
      <c r="O634" s="29" t="str">
        <f t="shared" si="150"/>
        <v/>
      </c>
      <c r="P634" s="29" t="str">
        <f t="shared" si="151"/>
        <v/>
      </c>
      <c r="Q634" s="29" t="str">
        <f t="shared" si="141"/>
        <v/>
      </c>
      <c r="R634" s="29" t="str">
        <f t="shared" si="142"/>
        <v/>
      </c>
      <c r="S634" s="29" t="str">
        <f t="shared" si="143"/>
        <v/>
      </c>
      <c r="T634" s="29" t="str">
        <f t="shared" si="144"/>
        <v/>
      </c>
      <c r="U634" s="40">
        <v>1119382</v>
      </c>
      <c r="V634" s="40"/>
      <c r="W634" s="38" t="s">
        <v>463</v>
      </c>
      <c r="X634" s="29" t="s">
        <v>158</v>
      </c>
      <c r="Y634" s="146">
        <v>5400</v>
      </c>
      <c r="Z634" s="33">
        <v>6900</v>
      </c>
      <c r="AA634" s="34">
        <f t="shared" si="147"/>
        <v>0.27800000000000002</v>
      </c>
      <c r="AB634" s="33">
        <f t="shared" si="152"/>
        <v>6900</v>
      </c>
      <c r="AC634" s="34">
        <f t="shared" si="148"/>
        <v>-0.16666666666666666</v>
      </c>
      <c r="AD634" s="145">
        <f t="shared" si="155"/>
        <v>5750</v>
      </c>
      <c r="AE634" s="105">
        <v>6900</v>
      </c>
      <c r="AF634" s="34" t="s">
        <v>36</v>
      </c>
      <c r="AG634" s="34" t="s">
        <v>36</v>
      </c>
      <c r="AH634" s="34" t="s">
        <v>36</v>
      </c>
      <c r="AI634" s="29">
        <v>0.20200000000000001</v>
      </c>
      <c r="AJ634" s="29">
        <v>3.1500000000000001E-4</v>
      </c>
      <c r="AK634" s="29">
        <v>0</v>
      </c>
      <c r="AL634" s="29">
        <v>0</v>
      </c>
      <c r="AM634" s="29" t="s">
        <v>28</v>
      </c>
      <c r="AN634" s="29" t="s">
        <v>28</v>
      </c>
      <c r="AO634" s="29" t="s">
        <v>28</v>
      </c>
      <c r="AP634" s="29">
        <v>1</v>
      </c>
      <c r="AQ634" s="29">
        <v>125</v>
      </c>
      <c r="AR634" s="29">
        <v>57</v>
      </c>
      <c r="AS634" s="29">
        <v>57</v>
      </c>
      <c r="AT634" s="29">
        <v>0.20200000000000001</v>
      </c>
      <c r="AU634" s="144">
        <v>4.06E-4</v>
      </c>
      <c r="AV634" s="36" t="s">
        <v>28</v>
      </c>
      <c r="AW634" s="102" t="s">
        <v>33</v>
      </c>
      <c r="AX634" s="129" t="s">
        <v>4744</v>
      </c>
      <c r="AY634" s="106">
        <v>109</v>
      </c>
      <c r="BD634" t="s">
        <v>489</v>
      </c>
      <c r="BE634" t="s">
        <v>4406</v>
      </c>
      <c r="BF634" t="s">
        <v>4744</v>
      </c>
      <c r="BH634" t="str">
        <f t="shared" si="153"/>
        <v>AV</v>
      </c>
      <c r="BJ634" t="str">
        <f t="shared" si="154"/>
        <v>OK</v>
      </c>
      <c r="BK634" s="130">
        <v>6900</v>
      </c>
      <c r="BL634" s="130" t="s">
        <v>37</v>
      </c>
      <c r="BM634" s="131" t="s">
        <v>33</v>
      </c>
      <c r="BN634" s="131" t="e">
        <v>#VALUE!</v>
      </c>
      <c r="BO634" t="e">
        <v>#N/A</v>
      </c>
      <c r="BP634">
        <v>5</v>
      </c>
    </row>
    <row r="635" spans="1:68" x14ac:dyDescent="0.3">
      <c r="A635" s="1"/>
      <c r="B635" s="47">
        <v>546</v>
      </c>
      <c r="C635" s="45">
        <v>1057174</v>
      </c>
      <c r="D635" s="41"/>
      <c r="E635" s="41" t="s">
        <v>502</v>
      </c>
      <c r="F635" s="31" t="s">
        <v>496</v>
      </c>
      <c r="G635" s="37" t="s">
        <v>47</v>
      </c>
      <c r="H635" s="157" t="s">
        <v>4781</v>
      </c>
      <c r="I635" s="148" t="s">
        <v>32</v>
      </c>
      <c r="J635" s="147" t="s">
        <v>33</v>
      </c>
      <c r="K635" s="147">
        <v>45016</v>
      </c>
      <c r="L635" s="148" t="s">
        <v>32</v>
      </c>
      <c r="M635" s="147" t="s">
        <v>33</v>
      </c>
      <c r="N635" s="29" t="str">
        <f t="shared" si="149"/>
        <v/>
      </c>
      <c r="O635" s="29" t="str">
        <f t="shared" si="150"/>
        <v/>
      </c>
      <c r="P635" s="29" t="str">
        <f t="shared" si="151"/>
        <v/>
      </c>
      <c r="Q635" s="29" t="str">
        <f t="shared" si="141"/>
        <v/>
      </c>
      <c r="R635" s="29" t="str">
        <f t="shared" si="142"/>
        <v/>
      </c>
      <c r="S635" s="29" t="str">
        <f t="shared" si="143"/>
        <v/>
      </c>
      <c r="T635" s="29" t="str">
        <f t="shared" si="144"/>
        <v/>
      </c>
      <c r="U635" s="40">
        <v>1119383</v>
      </c>
      <c r="V635" s="40"/>
      <c r="W635" s="38" t="s">
        <v>463</v>
      </c>
      <c r="X635" s="29" t="s">
        <v>158</v>
      </c>
      <c r="Y635" s="146">
        <v>5400</v>
      </c>
      <c r="Z635" s="33">
        <v>6900</v>
      </c>
      <c r="AA635" s="34">
        <f t="shared" si="147"/>
        <v>0.27800000000000002</v>
      </c>
      <c r="AB635" s="33">
        <f t="shared" si="152"/>
        <v>6900</v>
      </c>
      <c r="AC635" s="34">
        <f t="shared" si="148"/>
        <v>-0.16666666666666666</v>
      </c>
      <c r="AD635" s="145">
        <f t="shared" si="155"/>
        <v>5750</v>
      </c>
      <c r="AE635" s="105">
        <v>6900</v>
      </c>
      <c r="AF635" s="34" t="s">
        <v>36</v>
      </c>
      <c r="AG635" s="34" t="s">
        <v>36</v>
      </c>
      <c r="AH635" s="34" t="s">
        <v>36</v>
      </c>
      <c r="AI635" s="29">
        <v>0.218</v>
      </c>
      <c r="AJ635" s="29">
        <v>3.7100000000000002E-4</v>
      </c>
      <c r="AK635" s="29">
        <v>58</v>
      </c>
      <c r="AL635" s="29">
        <v>0</v>
      </c>
      <c r="AM635" s="29" t="s">
        <v>28</v>
      </c>
      <c r="AN635" s="29" t="s">
        <v>28</v>
      </c>
      <c r="AO635" s="29" t="s">
        <v>28</v>
      </c>
      <c r="AP635" s="29">
        <v>1</v>
      </c>
      <c r="AQ635" s="29">
        <v>125</v>
      </c>
      <c r="AR635" s="29">
        <v>57</v>
      </c>
      <c r="AS635" s="29">
        <v>57</v>
      </c>
      <c r="AT635" s="29">
        <v>0.218</v>
      </c>
      <c r="AU635" s="144">
        <v>4.06E-4</v>
      </c>
      <c r="AV635" s="36" t="s">
        <v>28</v>
      </c>
      <c r="AW635" s="102" t="s">
        <v>33</v>
      </c>
      <c r="AX635" s="129" t="s">
        <v>4744</v>
      </c>
      <c r="AY635" s="106">
        <v>559</v>
      </c>
      <c r="BD635" t="s">
        <v>489</v>
      </c>
      <c r="BE635" t="s">
        <v>4406</v>
      </c>
      <c r="BF635" t="s">
        <v>4744</v>
      </c>
      <c r="BH635" t="str">
        <f t="shared" si="153"/>
        <v>AV</v>
      </c>
      <c r="BJ635" t="str">
        <f t="shared" si="154"/>
        <v>OK</v>
      </c>
      <c r="BK635" s="130">
        <v>6900</v>
      </c>
      <c r="BL635" s="130" t="s">
        <v>37</v>
      </c>
      <c r="BM635" s="131" t="s">
        <v>33</v>
      </c>
      <c r="BN635" s="131" t="e">
        <v>#VALUE!</v>
      </c>
      <c r="BO635" t="e">
        <v>#N/A</v>
      </c>
      <c r="BP635">
        <v>25</v>
      </c>
    </row>
    <row r="636" spans="1:68" ht="25.2" x14ac:dyDescent="0.3">
      <c r="A636" s="1"/>
      <c r="B636" s="47">
        <v>547</v>
      </c>
      <c r="C636" s="45">
        <v>1057175</v>
      </c>
      <c r="D636" s="41"/>
      <c r="E636" s="41" t="s">
        <v>504</v>
      </c>
      <c r="F636" s="39" t="s">
        <v>497</v>
      </c>
      <c r="G636" s="29" t="s">
        <v>47</v>
      </c>
      <c r="H636" s="157" t="s">
        <v>4781</v>
      </c>
      <c r="I636" s="148" t="s">
        <v>32</v>
      </c>
      <c r="J636" s="147" t="s">
        <v>33</v>
      </c>
      <c r="K636" s="147">
        <v>45016</v>
      </c>
      <c r="L636" s="148" t="s">
        <v>32</v>
      </c>
      <c r="M636" s="147" t="s">
        <v>33</v>
      </c>
      <c r="N636" s="29" t="str">
        <f t="shared" si="149"/>
        <v/>
      </c>
      <c r="O636" s="29" t="str">
        <f t="shared" si="150"/>
        <v/>
      </c>
      <c r="P636" s="29" t="str">
        <f t="shared" si="151"/>
        <v/>
      </c>
      <c r="Q636" s="29" t="str">
        <f t="shared" si="141"/>
        <v/>
      </c>
      <c r="R636" s="29" t="str">
        <f t="shared" si="142"/>
        <v/>
      </c>
      <c r="S636" s="29" t="str">
        <f t="shared" si="143"/>
        <v/>
      </c>
      <c r="T636" s="29" t="str">
        <f t="shared" si="144"/>
        <v/>
      </c>
      <c r="U636" s="40">
        <v>1119384</v>
      </c>
      <c r="V636" s="40"/>
      <c r="W636" s="38" t="s">
        <v>463</v>
      </c>
      <c r="X636" s="29" t="s">
        <v>158</v>
      </c>
      <c r="Y636" s="146">
        <v>5640</v>
      </c>
      <c r="Z636" s="33">
        <v>6900</v>
      </c>
      <c r="AA636" s="34">
        <f t="shared" ref="AA636:AA659" si="156">ROUND(Z636/Y636-1,3)</f>
        <v>0.223</v>
      </c>
      <c r="AB636" s="33">
        <f t="shared" si="152"/>
        <v>6900</v>
      </c>
      <c r="AC636" s="34">
        <f t="shared" ref="AC636:AC659" si="157">(AD636-AE636)/AE636</f>
        <v>-0.16666666666666666</v>
      </c>
      <c r="AD636" s="145">
        <f t="shared" si="155"/>
        <v>5750</v>
      </c>
      <c r="AE636" s="105">
        <v>6900</v>
      </c>
      <c r="AF636" s="34" t="s">
        <v>36</v>
      </c>
      <c r="AG636" s="34" t="s">
        <v>36</v>
      </c>
      <c r="AH636" s="34" t="s">
        <v>36</v>
      </c>
      <c r="AI636" s="29">
        <v>0.23699999999999999</v>
      </c>
      <c r="AJ636" s="29">
        <v>3.3599999999999998E-4</v>
      </c>
      <c r="AK636" s="29">
        <v>0</v>
      </c>
      <c r="AL636" s="29">
        <v>0</v>
      </c>
      <c r="AM636" s="29" t="s">
        <v>28</v>
      </c>
      <c r="AN636" s="29" t="s">
        <v>28</v>
      </c>
      <c r="AO636" s="29" t="s">
        <v>28</v>
      </c>
      <c r="AP636" s="29">
        <v>1</v>
      </c>
      <c r="AQ636" s="29">
        <v>58</v>
      </c>
      <c r="AR636" s="29">
        <v>58</v>
      </c>
      <c r="AS636" s="29">
        <v>100</v>
      </c>
      <c r="AT636" s="29">
        <v>0.23699999999999999</v>
      </c>
      <c r="AU636" s="144">
        <v>3.3599999999999998E-4</v>
      </c>
      <c r="AV636" s="36" t="s">
        <v>28</v>
      </c>
      <c r="AW636" s="102" t="s">
        <v>33</v>
      </c>
      <c r="AX636" s="129" t="s">
        <v>4744</v>
      </c>
      <c r="AY636" s="106">
        <v>85</v>
      </c>
      <c r="BD636" t="s">
        <v>489</v>
      </c>
      <c r="BE636" t="s">
        <v>4406</v>
      </c>
      <c r="BF636" t="s">
        <v>4744</v>
      </c>
      <c r="BH636" t="str">
        <f t="shared" si="153"/>
        <v>AV</v>
      </c>
      <c r="BJ636" t="str">
        <f t="shared" si="154"/>
        <v>OK</v>
      </c>
      <c r="BK636" s="130">
        <v>6900</v>
      </c>
      <c r="BL636" s="130" t="s">
        <v>37</v>
      </c>
      <c r="BM636" s="131" t="s">
        <v>33</v>
      </c>
      <c r="BN636" s="131" t="e">
        <v>#VALUE!</v>
      </c>
      <c r="BO636" t="e">
        <v>#N/A</v>
      </c>
      <c r="BP636">
        <v>5</v>
      </c>
    </row>
    <row r="637" spans="1:68" ht="25.2" x14ac:dyDescent="0.3">
      <c r="A637" s="1"/>
      <c r="B637" s="47">
        <v>548</v>
      </c>
      <c r="C637" s="45">
        <v>1057176</v>
      </c>
      <c r="D637" s="41"/>
      <c r="E637" s="41" t="s">
        <v>505</v>
      </c>
      <c r="F637" s="31" t="s">
        <v>498</v>
      </c>
      <c r="G637" s="37" t="s">
        <v>47</v>
      </c>
      <c r="H637" s="157" t="s">
        <v>4781</v>
      </c>
      <c r="I637" s="148" t="s">
        <v>32</v>
      </c>
      <c r="J637" s="147" t="s">
        <v>33</v>
      </c>
      <c r="K637" s="147">
        <v>45016</v>
      </c>
      <c r="L637" s="148" t="s">
        <v>32</v>
      </c>
      <c r="M637" s="147" t="s">
        <v>33</v>
      </c>
      <c r="N637" s="29" t="str">
        <f t="shared" si="149"/>
        <v/>
      </c>
      <c r="O637" s="29" t="str">
        <f t="shared" si="150"/>
        <v/>
      </c>
      <c r="P637" s="29" t="str">
        <f t="shared" si="151"/>
        <v/>
      </c>
      <c r="Q637" s="29" t="str">
        <f t="shared" si="141"/>
        <v/>
      </c>
      <c r="R637" s="29" t="str">
        <f t="shared" si="142"/>
        <v/>
      </c>
      <c r="S637" s="29" t="str">
        <f t="shared" si="143"/>
        <v/>
      </c>
      <c r="T637" s="29" t="str">
        <f t="shared" si="144"/>
        <v/>
      </c>
      <c r="U637" s="40">
        <v>1119385</v>
      </c>
      <c r="V637" s="40"/>
      <c r="W637" s="38" t="s">
        <v>463</v>
      </c>
      <c r="X637" s="29" t="s">
        <v>158</v>
      </c>
      <c r="Y637" s="146">
        <v>5620</v>
      </c>
      <c r="Z637" s="33">
        <v>6900</v>
      </c>
      <c r="AA637" s="34">
        <f t="shared" si="156"/>
        <v>0.22800000000000001</v>
      </c>
      <c r="AB637" s="33">
        <f t="shared" si="152"/>
        <v>6900</v>
      </c>
      <c r="AC637" s="34">
        <f t="shared" si="157"/>
        <v>-0.16666666666666666</v>
      </c>
      <c r="AD637" s="145">
        <f t="shared" si="155"/>
        <v>5750</v>
      </c>
      <c r="AE637" s="105">
        <v>6900</v>
      </c>
      <c r="AF637" s="34" t="s">
        <v>36</v>
      </c>
      <c r="AG637" s="34" t="s">
        <v>36</v>
      </c>
      <c r="AH637" s="34" t="s">
        <v>36</v>
      </c>
      <c r="AI637" s="29">
        <v>0.254</v>
      </c>
      <c r="AJ637" s="29">
        <v>3.2499999999999999E-4</v>
      </c>
      <c r="AK637" s="29">
        <v>56</v>
      </c>
      <c r="AL637" s="29">
        <v>0</v>
      </c>
      <c r="AM637" s="29" t="s">
        <v>28</v>
      </c>
      <c r="AN637" s="29" t="s">
        <v>28</v>
      </c>
      <c r="AO637" s="29" t="s">
        <v>28</v>
      </c>
      <c r="AP637" s="29">
        <v>1</v>
      </c>
      <c r="AQ637" s="29">
        <v>125</v>
      </c>
      <c r="AR637" s="29">
        <v>57</v>
      </c>
      <c r="AS637" s="29">
        <v>57</v>
      </c>
      <c r="AT637" s="29">
        <v>0.254</v>
      </c>
      <c r="AU637" s="144">
        <v>4.06E-4</v>
      </c>
      <c r="AV637" s="36" t="s">
        <v>28</v>
      </c>
      <c r="AW637" s="102" t="s">
        <v>33</v>
      </c>
      <c r="AX637" s="129" t="s">
        <v>4744</v>
      </c>
      <c r="AY637" s="106">
        <v>354</v>
      </c>
      <c r="BD637" t="s">
        <v>489</v>
      </c>
      <c r="BE637" t="s">
        <v>4406</v>
      </c>
      <c r="BF637" t="s">
        <v>4744</v>
      </c>
      <c r="BH637" t="str">
        <f t="shared" si="153"/>
        <v>AV</v>
      </c>
      <c r="BJ637" t="str">
        <f t="shared" si="154"/>
        <v>OK</v>
      </c>
      <c r="BK637" s="130">
        <v>6900</v>
      </c>
      <c r="BL637" s="130" t="s">
        <v>37</v>
      </c>
      <c r="BM637" s="131" t="s">
        <v>33</v>
      </c>
      <c r="BN637" s="131" t="e">
        <v>#VALUE!</v>
      </c>
      <c r="BO637">
        <v>7040</v>
      </c>
      <c r="BP637">
        <v>7</v>
      </c>
    </row>
    <row r="638" spans="1:68" ht="37.799999999999997" x14ac:dyDescent="0.3">
      <c r="A638" s="1"/>
      <c r="B638" s="47">
        <v>549</v>
      </c>
      <c r="C638" s="45">
        <v>1057177</v>
      </c>
      <c r="D638" s="41"/>
      <c r="E638" s="41" t="s">
        <v>509</v>
      </c>
      <c r="F638" s="31" t="s">
        <v>499</v>
      </c>
      <c r="G638" s="37" t="s">
        <v>47</v>
      </c>
      <c r="H638" s="157" t="s">
        <v>4781</v>
      </c>
      <c r="I638" s="148" t="s">
        <v>32</v>
      </c>
      <c r="J638" s="147" t="s">
        <v>33</v>
      </c>
      <c r="K638" s="147">
        <v>45016</v>
      </c>
      <c r="L638" s="148" t="s">
        <v>32</v>
      </c>
      <c r="M638" s="147" t="s">
        <v>33</v>
      </c>
      <c r="N638" s="29" t="str">
        <f t="shared" si="149"/>
        <v/>
      </c>
      <c r="O638" s="29" t="str">
        <f t="shared" si="150"/>
        <v/>
      </c>
      <c r="P638" s="29" t="str">
        <f t="shared" si="151"/>
        <v/>
      </c>
      <c r="Q638" s="29" t="str">
        <f t="shared" si="141"/>
        <v/>
      </c>
      <c r="R638" s="29" t="str">
        <f t="shared" si="142"/>
        <v/>
      </c>
      <c r="S638" s="29" t="str">
        <f t="shared" si="143"/>
        <v/>
      </c>
      <c r="T638" s="29" t="str">
        <f t="shared" si="144"/>
        <v/>
      </c>
      <c r="U638" s="40">
        <v>1119386</v>
      </c>
      <c r="V638" s="40"/>
      <c r="W638" s="38" t="s">
        <v>463</v>
      </c>
      <c r="X638" s="29" t="s">
        <v>158</v>
      </c>
      <c r="Y638" s="146">
        <v>5850</v>
      </c>
      <c r="Z638" s="33">
        <v>6900</v>
      </c>
      <c r="AA638" s="34">
        <f t="shared" si="156"/>
        <v>0.17899999999999999</v>
      </c>
      <c r="AB638" s="33">
        <f t="shared" si="152"/>
        <v>6900</v>
      </c>
      <c r="AC638" s="34">
        <f t="shared" si="157"/>
        <v>-0.16666666666666666</v>
      </c>
      <c r="AD638" s="145">
        <f t="shared" si="155"/>
        <v>5750</v>
      </c>
      <c r="AE638" s="105">
        <v>6900</v>
      </c>
      <c r="AF638" s="34" t="s">
        <v>36</v>
      </c>
      <c r="AG638" s="34" t="s">
        <v>36</v>
      </c>
      <c r="AH638" s="34" t="s">
        <v>36</v>
      </c>
      <c r="AI638" s="29">
        <v>0.35899999999999999</v>
      </c>
      <c r="AJ638" s="29">
        <v>3.3300000000000002E-4</v>
      </c>
      <c r="AK638" s="29">
        <v>1</v>
      </c>
      <c r="AL638" s="29">
        <v>0</v>
      </c>
      <c r="AM638" s="29" t="s">
        <v>28</v>
      </c>
      <c r="AN638" s="29" t="s">
        <v>28</v>
      </c>
      <c r="AO638" s="29" t="s">
        <v>28</v>
      </c>
      <c r="AP638" s="29">
        <v>1</v>
      </c>
      <c r="AQ638" s="29">
        <v>332</v>
      </c>
      <c r="AR638" s="29">
        <v>283</v>
      </c>
      <c r="AS638" s="29">
        <v>230</v>
      </c>
      <c r="AT638" s="29">
        <v>0.35899999999999999</v>
      </c>
      <c r="AU638" s="144">
        <v>2.1610000000000001E-2</v>
      </c>
      <c r="AV638" s="36" t="s">
        <v>28</v>
      </c>
      <c r="AW638" s="102" t="s">
        <v>33</v>
      </c>
      <c r="AX638" s="129" t="s">
        <v>4744</v>
      </c>
      <c r="AY638" s="106">
        <v>287</v>
      </c>
      <c r="BD638" t="s">
        <v>489</v>
      </c>
      <c r="BE638" t="s">
        <v>4406</v>
      </c>
      <c r="BF638" t="s">
        <v>4744</v>
      </c>
      <c r="BH638" t="str">
        <f t="shared" si="153"/>
        <v>AV</v>
      </c>
      <c r="BJ638" t="str">
        <f t="shared" si="154"/>
        <v>OK</v>
      </c>
      <c r="BK638" s="130">
        <v>6900</v>
      </c>
      <c r="BL638" s="130" t="s">
        <v>37</v>
      </c>
      <c r="BM638" s="131" t="s">
        <v>33</v>
      </c>
      <c r="BN638" s="131" t="e">
        <v>#VALUE!</v>
      </c>
      <c r="BO638">
        <v>7040</v>
      </c>
      <c r="BP638">
        <v>3</v>
      </c>
    </row>
    <row r="639" spans="1:68" x14ac:dyDescent="0.3">
      <c r="A639" s="1"/>
      <c r="B639" s="47">
        <v>550</v>
      </c>
      <c r="C639" s="45">
        <v>1057184</v>
      </c>
      <c r="D639" s="29"/>
      <c r="E639" s="128" t="s">
        <v>493</v>
      </c>
      <c r="F639" s="31" t="s">
        <v>493</v>
      </c>
      <c r="G639" s="29" t="s">
        <v>31</v>
      </c>
      <c r="H639" s="163" t="s">
        <v>5256</v>
      </c>
      <c r="I639" s="148" t="s">
        <v>32</v>
      </c>
      <c r="J639" s="147" t="s">
        <v>33</v>
      </c>
      <c r="K639" s="148">
        <v>0</v>
      </c>
      <c r="L639" s="148" t="s">
        <v>32</v>
      </c>
      <c r="M639" s="147" t="s">
        <v>33</v>
      </c>
      <c r="N639" s="29" t="str">
        <f t="shared" si="149"/>
        <v/>
      </c>
      <c r="O639" s="29" t="str">
        <f t="shared" si="150"/>
        <v/>
      </c>
      <c r="P639" s="29" t="str">
        <f t="shared" si="151"/>
        <v/>
      </c>
      <c r="Q639" s="29" t="str">
        <f t="shared" si="141"/>
        <v/>
      </c>
      <c r="R639" s="29" t="str">
        <f t="shared" si="142"/>
        <v/>
      </c>
      <c r="S639" s="29" t="str">
        <f t="shared" si="143"/>
        <v/>
      </c>
      <c r="T639" s="29" t="str">
        <f t="shared" si="144"/>
        <v/>
      </c>
      <c r="U639" s="29"/>
      <c r="V639" s="29"/>
      <c r="W639" s="38" t="s">
        <v>463</v>
      </c>
      <c r="X639" s="29" t="s">
        <v>158</v>
      </c>
      <c r="Y639" s="146">
        <v>5170</v>
      </c>
      <c r="Z639" s="33">
        <v>6900</v>
      </c>
      <c r="AA639" s="34">
        <f t="shared" si="156"/>
        <v>0.33500000000000002</v>
      </c>
      <c r="AB639" s="33">
        <f t="shared" si="152"/>
        <v>6900</v>
      </c>
      <c r="AC639" s="34">
        <f t="shared" si="157"/>
        <v>-0.16666666666666666</v>
      </c>
      <c r="AD639" s="145">
        <f t="shared" si="155"/>
        <v>5750</v>
      </c>
      <c r="AE639" s="105">
        <v>6900</v>
      </c>
      <c r="AF639" s="34" t="s">
        <v>36</v>
      </c>
      <c r="AG639" s="34" t="s">
        <v>36</v>
      </c>
      <c r="AH639" s="34" t="s">
        <v>36</v>
      </c>
      <c r="AI639" s="29">
        <v>0.16900000000000001</v>
      </c>
      <c r="AJ639" s="29">
        <v>2.92E-4</v>
      </c>
      <c r="AK639" s="29">
        <v>0</v>
      </c>
      <c r="AL639" s="29">
        <v>0</v>
      </c>
      <c r="AM639" s="29" t="s">
        <v>28</v>
      </c>
      <c r="AN639" s="158" t="s">
        <v>28</v>
      </c>
      <c r="AO639" s="29" t="s">
        <v>28</v>
      </c>
      <c r="AP639" s="29">
        <v>1</v>
      </c>
      <c r="AQ639" s="29">
        <v>95</v>
      </c>
      <c r="AR639" s="29">
        <v>60</v>
      </c>
      <c r="AS639" s="29">
        <v>95</v>
      </c>
      <c r="AT639" s="29">
        <v>0.16900000000000001</v>
      </c>
      <c r="AU639" s="144">
        <v>5.4199999999999995E-4</v>
      </c>
      <c r="AV639" s="36" t="s">
        <v>28</v>
      </c>
      <c r="AW639" s="102" t="s">
        <v>33</v>
      </c>
      <c r="AX639" s="129" t="s">
        <v>33</v>
      </c>
      <c r="AY639" s="106">
        <v>10</v>
      </c>
      <c r="BD639" t="s">
        <v>489</v>
      </c>
      <c r="BE639" t="s">
        <v>4406</v>
      </c>
      <c r="BF639" t="s">
        <v>4744</v>
      </c>
      <c r="BH639" t="str">
        <f t="shared" si="153"/>
        <v/>
      </c>
      <c r="BJ639" t="str">
        <f t="shared" si="154"/>
        <v>OK</v>
      </c>
      <c r="BK639" s="130">
        <v>6900</v>
      </c>
      <c r="BL639" s="130" t="s">
        <v>37</v>
      </c>
      <c r="BM639" s="131" t="s">
        <v>33</v>
      </c>
      <c r="BN639" s="131" t="e">
        <v>#VALUE!</v>
      </c>
      <c r="BO639">
        <v>6400</v>
      </c>
      <c r="BP639">
        <v>0</v>
      </c>
    </row>
    <row r="640" spans="1:68" x14ac:dyDescent="0.3">
      <c r="A640" s="1"/>
      <c r="B640" s="47">
        <v>551</v>
      </c>
      <c r="C640" s="45">
        <v>1057185</v>
      </c>
      <c r="D640" s="29"/>
      <c r="E640" s="128" t="s">
        <v>500</v>
      </c>
      <c r="F640" s="31" t="s">
        <v>500</v>
      </c>
      <c r="G640" s="29" t="s">
        <v>31</v>
      </c>
      <c r="H640" s="163" t="s">
        <v>5256</v>
      </c>
      <c r="I640" s="148" t="s">
        <v>32</v>
      </c>
      <c r="J640" s="147" t="s">
        <v>33</v>
      </c>
      <c r="K640" s="148">
        <v>0</v>
      </c>
      <c r="L640" s="148" t="s">
        <v>32</v>
      </c>
      <c r="M640" s="147" t="s">
        <v>33</v>
      </c>
      <c r="N640" s="29" t="str">
        <f t="shared" si="149"/>
        <v/>
      </c>
      <c r="O640" s="29" t="str">
        <f t="shared" si="150"/>
        <v/>
      </c>
      <c r="P640" s="29" t="str">
        <f t="shared" si="151"/>
        <v/>
      </c>
      <c r="Q640" s="29" t="str">
        <f t="shared" si="141"/>
        <v/>
      </c>
      <c r="R640" s="29" t="str">
        <f t="shared" si="142"/>
        <v/>
      </c>
      <c r="S640" s="29" t="str">
        <f t="shared" si="143"/>
        <v/>
      </c>
      <c r="T640" s="29" t="str">
        <f t="shared" si="144"/>
        <v/>
      </c>
      <c r="U640" s="29"/>
      <c r="V640" s="29"/>
      <c r="W640" s="38" t="s">
        <v>463</v>
      </c>
      <c r="X640" s="29" t="s">
        <v>158</v>
      </c>
      <c r="Y640" s="146">
        <v>5400</v>
      </c>
      <c r="Z640" s="33">
        <v>6900</v>
      </c>
      <c r="AA640" s="34">
        <f t="shared" si="156"/>
        <v>0.27800000000000002</v>
      </c>
      <c r="AB640" s="33">
        <f t="shared" si="152"/>
        <v>6900</v>
      </c>
      <c r="AC640" s="34">
        <f t="shared" si="157"/>
        <v>-0.16666666666666666</v>
      </c>
      <c r="AD640" s="145">
        <f t="shared" si="155"/>
        <v>5750</v>
      </c>
      <c r="AE640" s="105">
        <v>6900</v>
      </c>
      <c r="AF640" s="34" t="s">
        <v>36</v>
      </c>
      <c r="AG640" s="34" t="s">
        <v>36</v>
      </c>
      <c r="AH640" s="34" t="s">
        <v>36</v>
      </c>
      <c r="AI640" s="29">
        <v>0.189</v>
      </c>
      <c r="AJ640" s="29">
        <v>6.9399999999999996E-4</v>
      </c>
      <c r="AK640" s="29">
        <v>0</v>
      </c>
      <c r="AL640" s="29">
        <v>0</v>
      </c>
      <c r="AM640" s="29" t="s">
        <v>28</v>
      </c>
      <c r="AN640" s="158" t="s">
        <v>28</v>
      </c>
      <c r="AO640" s="29" t="s">
        <v>28</v>
      </c>
      <c r="AP640" s="29">
        <v>1</v>
      </c>
      <c r="AQ640" s="29">
        <v>85</v>
      </c>
      <c r="AR640" s="29">
        <v>85</v>
      </c>
      <c r="AS640" s="29">
        <v>96</v>
      </c>
      <c r="AT640" s="29">
        <v>0.189</v>
      </c>
      <c r="AU640" s="144">
        <v>6.9399999999999996E-4</v>
      </c>
      <c r="AV640" s="36" t="s">
        <v>28</v>
      </c>
      <c r="AW640" s="102" t="s">
        <v>33</v>
      </c>
      <c r="AX640" s="129" t="s">
        <v>33</v>
      </c>
      <c r="AY640" s="106">
        <v>20</v>
      </c>
      <c r="BD640" t="s">
        <v>489</v>
      </c>
      <c r="BE640" t="s">
        <v>4406</v>
      </c>
      <c r="BF640" t="s">
        <v>4744</v>
      </c>
      <c r="BH640" t="str">
        <f t="shared" si="153"/>
        <v/>
      </c>
      <c r="BJ640" t="str">
        <f t="shared" si="154"/>
        <v>OK</v>
      </c>
      <c r="BK640" s="130">
        <v>6900</v>
      </c>
      <c r="BL640" s="130" t="s">
        <v>37</v>
      </c>
      <c r="BM640" s="131" t="s">
        <v>33</v>
      </c>
      <c r="BN640" s="131" t="e">
        <v>#VALUE!</v>
      </c>
      <c r="BO640">
        <v>7040</v>
      </c>
      <c r="BP640">
        <v>1</v>
      </c>
    </row>
    <row r="641" spans="1:68" ht="25.2" x14ac:dyDescent="0.3">
      <c r="A641" s="1"/>
      <c r="B641" s="47">
        <v>552</v>
      </c>
      <c r="C641" s="45">
        <v>1057187</v>
      </c>
      <c r="D641" s="29"/>
      <c r="E641" s="29" t="s">
        <v>513</v>
      </c>
      <c r="F641" s="31" t="s">
        <v>501</v>
      </c>
      <c r="G641" s="29" t="s">
        <v>31</v>
      </c>
      <c r="H641" s="70" t="s">
        <v>4779</v>
      </c>
      <c r="I641" s="148" t="s">
        <v>32</v>
      </c>
      <c r="J641" s="147" t="s">
        <v>33</v>
      </c>
      <c r="K641" s="148">
        <v>0</v>
      </c>
      <c r="L641" s="148" t="s">
        <v>32</v>
      </c>
      <c r="M641" s="147" t="s">
        <v>33</v>
      </c>
      <c r="N641" s="29" t="str">
        <f t="shared" si="149"/>
        <v/>
      </c>
      <c r="O641" s="29" t="str">
        <f t="shared" si="150"/>
        <v/>
      </c>
      <c r="P641" s="29" t="str">
        <f t="shared" si="151"/>
        <v/>
      </c>
      <c r="Q641" s="29" t="str">
        <f t="shared" si="141"/>
        <v/>
      </c>
      <c r="R641" s="29" t="str">
        <f t="shared" si="142"/>
        <v/>
      </c>
      <c r="S641" s="29" t="str">
        <f t="shared" si="143"/>
        <v/>
      </c>
      <c r="T641" s="29" t="str">
        <f t="shared" si="144"/>
        <v/>
      </c>
      <c r="U641" s="29"/>
      <c r="V641" s="29"/>
      <c r="W641" s="38" t="s">
        <v>463</v>
      </c>
      <c r="X641" s="29" t="s">
        <v>158</v>
      </c>
      <c r="Y641" s="146">
        <v>5850</v>
      </c>
      <c r="Z641" s="33">
        <v>6900</v>
      </c>
      <c r="AA641" s="34">
        <f t="shared" si="156"/>
        <v>0.17899999999999999</v>
      </c>
      <c r="AB641" s="33">
        <f t="shared" si="152"/>
        <v>6900</v>
      </c>
      <c r="AC641" s="34">
        <f t="shared" si="157"/>
        <v>-0.16666666666666666</v>
      </c>
      <c r="AD641" s="145">
        <f t="shared" si="155"/>
        <v>5750</v>
      </c>
      <c r="AE641" s="105">
        <v>6900</v>
      </c>
      <c r="AF641" s="34" t="s">
        <v>36</v>
      </c>
      <c r="AG641" s="34" t="s">
        <v>36</v>
      </c>
      <c r="AH641" s="34" t="s">
        <v>36</v>
      </c>
      <c r="AI641" s="29">
        <v>0.245</v>
      </c>
      <c r="AJ641" s="29">
        <v>3.3599999999999998E-4</v>
      </c>
      <c r="AK641" s="29">
        <v>1</v>
      </c>
      <c r="AL641" s="29">
        <v>0</v>
      </c>
      <c r="AM641" s="29" t="s">
        <v>28</v>
      </c>
      <c r="AN641" s="158" t="s">
        <v>28</v>
      </c>
      <c r="AO641" s="29" t="s">
        <v>28</v>
      </c>
      <c r="AP641" s="29">
        <v>1</v>
      </c>
      <c r="AQ641" s="29">
        <v>100</v>
      </c>
      <c r="AR641" s="29">
        <v>58</v>
      </c>
      <c r="AS641" s="29">
        <v>58</v>
      </c>
      <c r="AT641" s="29">
        <v>0.245</v>
      </c>
      <c r="AU641" s="144">
        <v>3.3599999999999998E-4</v>
      </c>
      <c r="AV641" s="36" t="s">
        <v>28</v>
      </c>
      <c r="AW641" s="102" t="s">
        <v>33</v>
      </c>
      <c r="AX641" s="129" t="s">
        <v>33</v>
      </c>
      <c r="AY641" s="106" t="e">
        <v>#N/A</v>
      </c>
      <c r="BD641" t="s">
        <v>489</v>
      </c>
      <c r="BE641" t="s">
        <v>4406</v>
      </c>
      <c r="BF641" t="s">
        <v>4744</v>
      </c>
      <c r="BH641" t="str">
        <f t="shared" si="153"/>
        <v>AV</v>
      </c>
      <c r="BJ641" t="str">
        <f t="shared" si="154"/>
        <v>OK</v>
      </c>
      <c r="BK641" s="130">
        <v>6900</v>
      </c>
      <c r="BL641" s="130" t="s">
        <v>37</v>
      </c>
      <c r="BM641" s="131" t="s">
        <v>33</v>
      </c>
      <c r="BN641" s="131" t="e">
        <v>#VALUE!</v>
      </c>
      <c r="BO641">
        <v>7040</v>
      </c>
      <c r="BP641">
        <v>0</v>
      </c>
    </row>
    <row r="642" spans="1:68" x14ac:dyDescent="0.3">
      <c r="A642" s="1"/>
      <c r="B642" s="47">
        <v>553</v>
      </c>
      <c r="C642" s="45">
        <v>1061185</v>
      </c>
      <c r="D642" s="29"/>
      <c r="E642" s="128" t="s">
        <v>502</v>
      </c>
      <c r="F642" s="31" t="s">
        <v>502</v>
      </c>
      <c r="G642" s="29" t="s">
        <v>503</v>
      </c>
      <c r="H642" s="157" t="s">
        <v>4781</v>
      </c>
      <c r="I642" s="148" t="s">
        <v>32</v>
      </c>
      <c r="J642" s="147" t="s">
        <v>33</v>
      </c>
      <c r="K642" s="148">
        <v>0</v>
      </c>
      <c r="L642" s="148" t="s">
        <v>32</v>
      </c>
      <c r="M642" s="147" t="s">
        <v>33</v>
      </c>
      <c r="N642" s="29" t="str">
        <f t="shared" si="149"/>
        <v/>
      </c>
      <c r="O642" s="29" t="str">
        <f t="shared" si="150"/>
        <v/>
      </c>
      <c r="P642" s="29" t="str">
        <f t="shared" si="151"/>
        <v/>
      </c>
      <c r="Q642" s="29" t="str">
        <f t="shared" si="141"/>
        <v/>
      </c>
      <c r="R642" s="29" t="str">
        <f t="shared" si="142"/>
        <v/>
      </c>
      <c r="S642" s="29" t="str">
        <f t="shared" si="143"/>
        <v/>
      </c>
      <c r="T642" s="29" t="str">
        <f t="shared" si="144"/>
        <v/>
      </c>
      <c r="U642" s="29"/>
      <c r="V642" s="29"/>
      <c r="W642" s="38" t="s">
        <v>463</v>
      </c>
      <c r="X642" s="29" t="s">
        <v>158</v>
      </c>
      <c r="Y642" s="146">
        <v>7000</v>
      </c>
      <c r="Z642" s="33">
        <v>9400</v>
      </c>
      <c r="AA642" s="34">
        <f t="shared" si="156"/>
        <v>0.34300000000000003</v>
      </c>
      <c r="AB642" s="33">
        <f t="shared" si="152"/>
        <v>9400</v>
      </c>
      <c r="AC642" s="34">
        <f t="shared" si="157"/>
        <v>-0.16666670212765961</v>
      </c>
      <c r="AD642" s="145">
        <f t="shared" si="155"/>
        <v>7833.3329999999996</v>
      </c>
      <c r="AE642" s="105">
        <v>9400</v>
      </c>
      <c r="AF642" s="34" t="s">
        <v>36</v>
      </c>
      <c r="AG642" s="34" t="s">
        <v>36</v>
      </c>
      <c r="AH642" s="34" t="s">
        <v>36</v>
      </c>
      <c r="AI642" s="29">
        <v>0.46700000000000003</v>
      </c>
      <c r="AJ642" s="29">
        <v>7.5600000000000005E-4</v>
      </c>
      <c r="AK642" s="29">
        <v>0</v>
      </c>
      <c r="AL642" s="29">
        <v>0</v>
      </c>
      <c r="AM642" s="29" t="s">
        <v>28</v>
      </c>
      <c r="AN642" s="158" t="s">
        <v>28</v>
      </c>
      <c r="AO642" s="29" t="s">
        <v>28</v>
      </c>
      <c r="AP642" s="29">
        <v>1</v>
      </c>
      <c r="AQ642" s="29">
        <v>90</v>
      </c>
      <c r="AR642" s="29">
        <v>70</v>
      </c>
      <c r="AS642" s="29">
        <v>120</v>
      </c>
      <c r="AT642" s="29">
        <v>0.46700000000000003</v>
      </c>
      <c r="AU642" s="144">
        <v>7.5600000000000005E-4</v>
      </c>
      <c r="AV642" s="36" t="s">
        <v>28</v>
      </c>
      <c r="AW642" s="102" t="s">
        <v>33</v>
      </c>
      <c r="AX642" s="129" t="s">
        <v>4744</v>
      </c>
      <c r="AY642" s="106">
        <v>139</v>
      </c>
      <c r="BD642" t="s">
        <v>489</v>
      </c>
      <c r="BE642" t="s">
        <v>4406</v>
      </c>
      <c r="BF642" t="s">
        <v>4744</v>
      </c>
      <c r="BH642" t="str">
        <f t="shared" si="153"/>
        <v>AV</v>
      </c>
      <c r="BJ642" t="str">
        <f t="shared" si="154"/>
        <v>OK</v>
      </c>
      <c r="BK642" s="130">
        <v>9400</v>
      </c>
      <c r="BL642" s="130" t="s">
        <v>37</v>
      </c>
      <c r="BM642" s="131" t="s">
        <v>33</v>
      </c>
      <c r="BN642" s="131" t="e">
        <v>#VALUE!</v>
      </c>
      <c r="BO642">
        <v>8727</v>
      </c>
      <c r="BP642">
        <v>3</v>
      </c>
    </row>
    <row r="643" spans="1:68" x14ac:dyDescent="0.3">
      <c r="A643" s="1"/>
      <c r="B643" s="47">
        <v>554</v>
      </c>
      <c r="C643" s="45">
        <v>1057182</v>
      </c>
      <c r="D643" s="40" t="s">
        <v>33</v>
      </c>
      <c r="E643" s="128" t="s">
        <v>504</v>
      </c>
      <c r="F643" s="39" t="s">
        <v>504</v>
      </c>
      <c r="G643" s="29" t="s">
        <v>47</v>
      </c>
      <c r="H643" s="157" t="s">
        <v>4781</v>
      </c>
      <c r="I643" s="148" t="s">
        <v>32</v>
      </c>
      <c r="J643" s="147" t="s">
        <v>33</v>
      </c>
      <c r="K643" s="148">
        <v>0</v>
      </c>
      <c r="L643" s="148" t="s">
        <v>32</v>
      </c>
      <c r="M643" s="147" t="s">
        <v>33</v>
      </c>
      <c r="N643" s="29" t="str">
        <f t="shared" si="149"/>
        <v/>
      </c>
      <c r="O643" s="29" t="str">
        <f t="shared" si="150"/>
        <v/>
      </c>
      <c r="P643" s="29" t="str">
        <f t="shared" si="151"/>
        <v/>
      </c>
      <c r="Q643" s="29" t="str">
        <f t="shared" si="141"/>
        <v/>
      </c>
      <c r="R643" s="29" t="str">
        <f t="shared" si="142"/>
        <v/>
      </c>
      <c r="S643" s="29" t="str">
        <f t="shared" si="143"/>
        <v/>
      </c>
      <c r="T643" s="29" t="str">
        <f t="shared" si="144"/>
        <v/>
      </c>
      <c r="U643" s="40" t="s">
        <v>33</v>
      </c>
      <c r="V643" s="40"/>
      <c r="W643" s="38" t="s">
        <v>463</v>
      </c>
      <c r="X643" s="29" t="s">
        <v>158</v>
      </c>
      <c r="Y643" s="146">
        <v>6090</v>
      </c>
      <c r="Z643" s="33">
        <v>6900</v>
      </c>
      <c r="AA643" s="34">
        <f t="shared" si="156"/>
        <v>0.13300000000000001</v>
      </c>
      <c r="AB643" s="33">
        <f t="shared" si="152"/>
        <v>6900</v>
      </c>
      <c r="AC643" s="34">
        <f t="shared" si="157"/>
        <v>-0.16666666666666666</v>
      </c>
      <c r="AD643" s="145">
        <f t="shared" si="155"/>
        <v>5750</v>
      </c>
      <c r="AE643" s="105">
        <v>6900</v>
      </c>
      <c r="AF643" s="34" t="s">
        <v>36</v>
      </c>
      <c r="AG643" s="34" t="s">
        <v>36</v>
      </c>
      <c r="AH643" s="34" t="s">
        <v>36</v>
      </c>
      <c r="AI643" s="29">
        <v>0.39300000000000002</v>
      </c>
      <c r="AJ643" s="29">
        <v>4.7699999999999999E-4</v>
      </c>
      <c r="AK643" s="29">
        <v>4</v>
      </c>
      <c r="AL643" s="29">
        <v>0</v>
      </c>
      <c r="AM643" s="29" t="s">
        <v>28</v>
      </c>
      <c r="AN643" s="158" t="s">
        <v>28</v>
      </c>
      <c r="AO643" s="29" t="s">
        <v>28</v>
      </c>
      <c r="AP643" s="29">
        <v>1</v>
      </c>
      <c r="AQ643" s="29">
        <v>100</v>
      </c>
      <c r="AR643" s="29">
        <v>80</v>
      </c>
      <c r="AS643" s="29">
        <v>100</v>
      </c>
      <c r="AT643" s="29">
        <v>0.39300000000000002</v>
      </c>
      <c r="AU643" s="144">
        <v>8.0000000000000004E-4</v>
      </c>
      <c r="AV643" s="36" t="s">
        <v>28</v>
      </c>
      <c r="AW643" s="102" t="s">
        <v>33</v>
      </c>
      <c r="AX643" s="129" t="s">
        <v>4744</v>
      </c>
      <c r="AY643" s="106">
        <v>182</v>
      </c>
      <c r="BD643" t="s">
        <v>489</v>
      </c>
      <c r="BE643" t="s">
        <v>4351</v>
      </c>
      <c r="BF643" t="s">
        <v>4744</v>
      </c>
      <c r="BH643" t="str">
        <f t="shared" si="153"/>
        <v>AV</v>
      </c>
      <c r="BJ643" t="str">
        <f t="shared" si="154"/>
        <v>OK</v>
      </c>
      <c r="BK643" s="130">
        <v>6900</v>
      </c>
      <c r="BL643" s="130" t="s">
        <v>37</v>
      </c>
      <c r="BM643" s="131" t="s">
        <v>33</v>
      </c>
      <c r="BN643" s="131" t="e">
        <v>#VALUE!</v>
      </c>
      <c r="BO643">
        <v>7040</v>
      </c>
      <c r="BP643">
        <v>2</v>
      </c>
    </row>
    <row r="644" spans="1:68" x14ac:dyDescent="0.3">
      <c r="A644" s="1"/>
      <c r="B644" s="47">
        <v>555</v>
      </c>
      <c r="C644" s="45">
        <v>1057183</v>
      </c>
      <c r="D644" s="40" t="s">
        <v>33</v>
      </c>
      <c r="E644" s="128" t="s">
        <v>505</v>
      </c>
      <c r="F644" s="39" t="s">
        <v>505</v>
      </c>
      <c r="G644" s="29" t="s">
        <v>47</v>
      </c>
      <c r="H644" s="157" t="s">
        <v>4781</v>
      </c>
      <c r="I644" s="148" t="s">
        <v>32</v>
      </c>
      <c r="J644" s="147" t="s">
        <v>33</v>
      </c>
      <c r="K644" s="148">
        <v>0</v>
      </c>
      <c r="L644" s="148" t="s">
        <v>32</v>
      </c>
      <c r="M644" s="147" t="s">
        <v>33</v>
      </c>
      <c r="N644" s="29" t="str">
        <f t="shared" si="149"/>
        <v/>
      </c>
      <c r="O644" s="29" t="str">
        <f t="shared" si="150"/>
        <v/>
      </c>
      <c r="P644" s="29" t="str">
        <f t="shared" si="151"/>
        <v/>
      </c>
      <c r="Q644" s="29" t="str">
        <f t="shared" si="141"/>
        <v/>
      </c>
      <c r="R644" s="29" t="str">
        <f t="shared" si="142"/>
        <v/>
      </c>
      <c r="S644" s="29" t="str">
        <f t="shared" si="143"/>
        <v/>
      </c>
      <c r="T644" s="29" t="str">
        <f t="shared" si="144"/>
        <v/>
      </c>
      <c r="U644" s="40" t="s">
        <v>33</v>
      </c>
      <c r="V644" s="40"/>
      <c r="W644" s="38" t="s">
        <v>463</v>
      </c>
      <c r="X644" s="29" t="s">
        <v>158</v>
      </c>
      <c r="Y644" s="146">
        <v>6360</v>
      </c>
      <c r="Z644" s="33">
        <v>6900</v>
      </c>
      <c r="AA644" s="34">
        <f t="shared" si="156"/>
        <v>8.5000000000000006E-2</v>
      </c>
      <c r="AB644" s="33">
        <f t="shared" si="152"/>
        <v>6900</v>
      </c>
      <c r="AC644" s="34">
        <f t="shared" si="157"/>
        <v>-0.16666666666666666</v>
      </c>
      <c r="AD644" s="145">
        <f t="shared" si="155"/>
        <v>5750</v>
      </c>
      <c r="AE644" s="105">
        <v>6900</v>
      </c>
      <c r="AF644" s="34" t="s">
        <v>36</v>
      </c>
      <c r="AG644" s="34" t="s">
        <v>36</v>
      </c>
      <c r="AH644" s="34" t="s">
        <v>36</v>
      </c>
      <c r="AI644" s="29">
        <v>0.61599999999999999</v>
      </c>
      <c r="AJ644" s="29">
        <v>5.44E-4</v>
      </c>
      <c r="AK644" s="29">
        <v>9</v>
      </c>
      <c r="AL644" s="29">
        <v>0</v>
      </c>
      <c r="AM644" s="29" t="s">
        <v>28</v>
      </c>
      <c r="AN644" s="158" t="s">
        <v>28</v>
      </c>
      <c r="AO644" s="29" t="s">
        <v>28</v>
      </c>
      <c r="AP644" s="29">
        <v>1</v>
      </c>
      <c r="AQ644" s="29">
        <v>72</v>
      </c>
      <c r="AR644" s="29">
        <v>72</v>
      </c>
      <c r="AS644" s="29">
        <v>105</v>
      </c>
      <c r="AT644" s="29">
        <v>0.61599999999999999</v>
      </c>
      <c r="AU644" s="144">
        <v>5.44E-4</v>
      </c>
      <c r="AV644" s="36" t="s">
        <v>28</v>
      </c>
      <c r="AW644" s="102" t="s">
        <v>33</v>
      </c>
      <c r="AX644" s="129" t="s">
        <v>4744</v>
      </c>
      <c r="AY644" s="106">
        <v>161</v>
      </c>
      <c r="BD644" t="s">
        <v>489</v>
      </c>
      <c r="BE644" t="s">
        <v>4351</v>
      </c>
      <c r="BF644" t="s">
        <v>4744</v>
      </c>
      <c r="BH644" t="str">
        <f t="shared" si="153"/>
        <v>AV</v>
      </c>
      <c r="BJ644" t="str">
        <f t="shared" si="154"/>
        <v>OK</v>
      </c>
      <c r="BK644" s="130">
        <v>6900</v>
      </c>
      <c r="BL644" s="130" t="s">
        <v>37</v>
      </c>
      <c r="BM644" s="131" t="s">
        <v>33</v>
      </c>
      <c r="BN644" s="131" t="e">
        <v>#VALUE!</v>
      </c>
      <c r="BO644">
        <v>7040</v>
      </c>
      <c r="BP644">
        <v>7</v>
      </c>
    </row>
    <row r="645" spans="1:68" ht="25.2" x14ac:dyDescent="0.3">
      <c r="A645" s="9"/>
      <c r="B645" s="47">
        <v>556</v>
      </c>
      <c r="C645" s="45">
        <v>1005017</v>
      </c>
      <c r="D645" s="41"/>
      <c r="E645" s="41" t="s">
        <v>517</v>
      </c>
      <c r="F645" s="31" t="s">
        <v>506</v>
      </c>
      <c r="G645" s="29" t="s">
        <v>503</v>
      </c>
      <c r="H645" s="41"/>
      <c r="I645" s="148" t="s">
        <v>32</v>
      </c>
      <c r="J645" s="147" t="s">
        <v>33</v>
      </c>
      <c r="K645" s="148">
        <v>0</v>
      </c>
      <c r="L645" s="148" t="s">
        <v>32</v>
      </c>
      <c r="M645" s="147" t="s">
        <v>33</v>
      </c>
      <c r="N645" s="29" t="str">
        <f t="shared" si="149"/>
        <v/>
      </c>
      <c r="O645" s="29" t="str">
        <f t="shared" si="150"/>
        <v/>
      </c>
      <c r="P645" s="29" t="str">
        <f t="shared" si="151"/>
        <v/>
      </c>
      <c r="Q645" s="29" t="str">
        <f t="shared" si="141"/>
        <v/>
      </c>
      <c r="R645" s="29" t="str">
        <f t="shared" si="142"/>
        <v/>
      </c>
      <c r="S645" s="29" t="str">
        <f t="shared" si="143"/>
        <v/>
      </c>
      <c r="T645" s="29" t="str">
        <f t="shared" si="144"/>
        <v/>
      </c>
      <c r="U645" s="42" t="s">
        <v>33</v>
      </c>
      <c r="V645" s="42"/>
      <c r="W645" s="32" t="s">
        <v>463</v>
      </c>
      <c r="X645" s="29" t="s">
        <v>158</v>
      </c>
      <c r="Y645" s="146">
        <v>3944</v>
      </c>
      <c r="Z645" s="33">
        <v>3944</v>
      </c>
      <c r="AA645" s="34">
        <f t="shared" si="156"/>
        <v>0</v>
      </c>
      <c r="AB645" s="33">
        <f t="shared" si="152"/>
        <v>3944</v>
      </c>
      <c r="AC645" s="34">
        <f t="shared" si="157"/>
        <v>-0.16666658215010144</v>
      </c>
      <c r="AD645" s="145">
        <f t="shared" si="155"/>
        <v>3286.6669999999999</v>
      </c>
      <c r="AE645" s="105">
        <v>3944</v>
      </c>
      <c r="AF645" s="34" t="s">
        <v>36</v>
      </c>
      <c r="AG645" s="34" t="s">
        <v>36</v>
      </c>
      <c r="AH645" s="34" t="s">
        <v>36</v>
      </c>
      <c r="AI645" s="29">
        <v>0.10299999999999999</v>
      </c>
      <c r="AJ645" s="29">
        <v>3.0600000000000001E-4</v>
      </c>
      <c r="AK645" s="29">
        <v>0</v>
      </c>
      <c r="AL645" s="29">
        <v>0</v>
      </c>
      <c r="AM645" s="29" t="s">
        <v>28</v>
      </c>
      <c r="AN645" s="44" t="s">
        <v>27</v>
      </c>
      <c r="AO645" s="29" t="s">
        <v>28</v>
      </c>
      <c r="AP645" s="29">
        <v>10</v>
      </c>
      <c r="AQ645" s="29">
        <v>185</v>
      </c>
      <c r="AR645" s="29">
        <v>50</v>
      </c>
      <c r="AS645" s="29">
        <v>40</v>
      </c>
      <c r="AT645" s="29">
        <v>1.03</v>
      </c>
      <c r="AU645" s="144">
        <v>3.6999999999999999E-4</v>
      </c>
      <c r="AV645" s="36" t="s">
        <v>28</v>
      </c>
      <c r="AW645" s="102" t="s">
        <v>33</v>
      </c>
      <c r="AX645" s="129" t="s">
        <v>33</v>
      </c>
      <c r="AY645" s="106">
        <v>143</v>
      </c>
      <c r="BD645" t="s">
        <v>4407</v>
      </c>
      <c r="BE645" t="s">
        <v>4401</v>
      </c>
      <c r="BF645" t="s">
        <v>4751</v>
      </c>
      <c r="BH645" t="str">
        <f t="shared" si="153"/>
        <v/>
      </c>
      <c r="BJ645" t="str">
        <f t="shared" si="154"/>
        <v>OK</v>
      </c>
      <c r="BK645" s="130" t="s">
        <v>5302</v>
      </c>
      <c r="BL645" s="130" t="e">
        <v>#VALUE!</v>
      </c>
      <c r="BM645" s="131" t="s">
        <v>33</v>
      </c>
      <c r="BN645" s="131" t="e">
        <v>#VALUE!</v>
      </c>
      <c r="BO645" t="e">
        <v>#N/A</v>
      </c>
      <c r="BP645">
        <v>1</v>
      </c>
    </row>
    <row r="646" spans="1:68" ht="25.2" x14ac:dyDescent="0.3">
      <c r="A646" s="1"/>
      <c r="B646" s="47">
        <v>557</v>
      </c>
      <c r="C646" s="45">
        <v>1062486</v>
      </c>
      <c r="D646" s="29"/>
      <c r="E646" s="29" t="s">
        <v>518</v>
      </c>
      <c r="F646" s="31" t="s">
        <v>507</v>
      </c>
      <c r="G646" s="29" t="s">
        <v>42</v>
      </c>
      <c r="H646" s="70" t="s">
        <v>4779</v>
      </c>
      <c r="I646" s="148" t="s">
        <v>32</v>
      </c>
      <c r="J646" s="147" t="s">
        <v>33</v>
      </c>
      <c r="K646" s="148">
        <v>0</v>
      </c>
      <c r="L646" s="148" t="s">
        <v>32</v>
      </c>
      <c r="M646" s="147" t="s">
        <v>33</v>
      </c>
      <c r="N646" s="29" t="str">
        <f t="shared" si="149"/>
        <v/>
      </c>
      <c r="O646" s="29" t="str">
        <f t="shared" si="150"/>
        <v/>
      </c>
      <c r="P646" s="29" t="str">
        <f t="shared" si="151"/>
        <v/>
      </c>
      <c r="Q646" s="29" t="str">
        <f t="shared" ref="Q646:Q709" si="158">IF(IFERROR(MID($U646,1,7)+0,"")&lt;1130000,"",IFERROR(MID($U646,1,7)+0,""))</f>
        <v/>
      </c>
      <c r="R646" s="29" t="str">
        <f t="shared" ref="R646:R709" si="159">IF(IFERROR(MID($U646,10,7)+0,"")&lt;1130000,"",IFERROR(MID($U646,10,7)+0,""))</f>
        <v/>
      </c>
      <c r="S646" s="29" t="str">
        <f t="shared" ref="S646:S709" si="160">IF(IFERROR(MID($U646,19,7)+0,"")&lt;1130000,"",IFERROR(MID($U646,19,7)+0,""))</f>
        <v/>
      </c>
      <c r="T646" s="29" t="str">
        <f t="shared" ref="T646:T709" si="161">IF(Q646="","",IF(R646="",Q646,Q646&amp;", "&amp;R646))</f>
        <v/>
      </c>
      <c r="U646" s="29"/>
      <c r="V646" s="29"/>
      <c r="W646" s="32" t="s">
        <v>463</v>
      </c>
      <c r="X646" s="29" t="s">
        <v>158</v>
      </c>
      <c r="Y646" s="146">
        <v>115333</v>
      </c>
      <c r="Z646" s="33">
        <v>115333</v>
      </c>
      <c r="AA646" s="34">
        <f t="shared" si="156"/>
        <v>0</v>
      </c>
      <c r="AB646" s="33">
        <f t="shared" si="152"/>
        <v>115333</v>
      </c>
      <c r="AC646" s="34">
        <f t="shared" si="157"/>
        <v>-0.16666666955684845</v>
      </c>
      <c r="AD646" s="145">
        <f t="shared" si="155"/>
        <v>96110.832999999999</v>
      </c>
      <c r="AE646" s="105">
        <v>115333</v>
      </c>
      <c r="AF646" s="34" t="s">
        <v>36</v>
      </c>
      <c r="AG646" s="34" t="s">
        <v>36</v>
      </c>
      <c r="AH646" s="34">
        <v>0</v>
      </c>
      <c r="AI646" s="29">
        <v>13.54</v>
      </c>
      <c r="AJ646" s="29">
        <v>4.1286000000000003E-2</v>
      </c>
      <c r="AK646" s="29">
        <v>0</v>
      </c>
      <c r="AL646" s="29">
        <v>0</v>
      </c>
      <c r="AM646" s="29" t="s">
        <v>28</v>
      </c>
      <c r="AN646" s="44" t="s">
        <v>27</v>
      </c>
      <c r="AO646" s="29" t="s">
        <v>28</v>
      </c>
      <c r="AP646" s="29">
        <v>1</v>
      </c>
      <c r="AQ646" s="29">
        <v>450</v>
      </c>
      <c r="AR646" s="29">
        <v>380</v>
      </c>
      <c r="AS646" s="29">
        <v>290</v>
      </c>
      <c r="AT646" s="29">
        <v>13.54</v>
      </c>
      <c r="AU646" s="144">
        <v>4.9590000000000002E-2</v>
      </c>
      <c r="AV646" s="36" t="s">
        <v>28</v>
      </c>
      <c r="AW646" s="102" t="s">
        <v>33</v>
      </c>
      <c r="AX646" s="129" t="s">
        <v>33</v>
      </c>
      <c r="AY646" s="106">
        <v>317</v>
      </c>
      <c r="BD646" t="s">
        <v>489</v>
      </c>
      <c r="BE646" t="s">
        <v>4346</v>
      </c>
      <c r="BF646" t="s">
        <v>4744</v>
      </c>
      <c r="BH646" t="str">
        <f t="shared" si="153"/>
        <v/>
      </c>
      <c r="BJ646" t="str">
        <f t="shared" si="154"/>
        <v>OK</v>
      </c>
      <c r="BK646" s="130">
        <v>115333</v>
      </c>
      <c r="BL646" s="130" t="s">
        <v>37</v>
      </c>
      <c r="BM646" s="131" t="s">
        <v>33</v>
      </c>
      <c r="BN646" s="131" t="e">
        <v>#VALUE!</v>
      </c>
      <c r="BO646">
        <v>147626</v>
      </c>
      <c r="BP646">
        <v>4</v>
      </c>
    </row>
    <row r="647" spans="1:68" ht="25.2" x14ac:dyDescent="0.3">
      <c r="A647" s="1"/>
      <c r="B647" s="47">
        <v>558</v>
      </c>
      <c r="C647" s="45">
        <v>1062487</v>
      </c>
      <c r="D647" s="29"/>
      <c r="E647" s="29"/>
      <c r="F647" s="31" t="s">
        <v>508</v>
      </c>
      <c r="G647" s="37" t="s">
        <v>42</v>
      </c>
      <c r="H647" s="70" t="s">
        <v>4779</v>
      </c>
      <c r="I647" s="148" t="s">
        <v>32</v>
      </c>
      <c r="J647" s="147" t="s">
        <v>33</v>
      </c>
      <c r="K647" s="148" t="e">
        <v>#N/A</v>
      </c>
      <c r="L647" s="148" t="s">
        <v>32</v>
      </c>
      <c r="M647" s="147">
        <v>42362</v>
      </c>
      <c r="N647" s="29" t="str">
        <f t="shared" si="149"/>
        <v/>
      </c>
      <c r="O647" s="29" t="str">
        <f t="shared" si="150"/>
        <v/>
      </c>
      <c r="P647" s="29" t="str">
        <f t="shared" si="151"/>
        <v/>
      </c>
      <c r="Q647" s="29" t="str">
        <f t="shared" si="158"/>
        <v/>
      </c>
      <c r="R647" s="29" t="str">
        <f t="shared" si="159"/>
        <v/>
      </c>
      <c r="S647" s="29" t="str">
        <f t="shared" si="160"/>
        <v/>
      </c>
      <c r="T647" s="29" t="str">
        <f t="shared" si="161"/>
        <v/>
      </c>
      <c r="U647" s="29"/>
      <c r="V647" s="29"/>
      <c r="W647" s="32" t="s">
        <v>463</v>
      </c>
      <c r="X647" s="29" t="s">
        <v>158</v>
      </c>
      <c r="Y647" s="146">
        <v>115333</v>
      </c>
      <c r="Z647" s="33">
        <v>115333</v>
      </c>
      <c r="AA647" s="34">
        <f t="shared" si="156"/>
        <v>0</v>
      </c>
      <c r="AB647" s="33">
        <f t="shared" si="152"/>
        <v>115333</v>
      </c>
      <c r="AC647" s="34">
        <f t="shared" si="157"/>
        <v>-0.16666666955684845</v>
      </c>
      <c r="AD647" s="145">
        <f t="shared" si="155"/>
        <v>96110.832999999999</v>
      </c>
      <c r="AE647" s="105">
        <v>115333</v>
      </c>
      <c r="AF647" s="34" t="s">
        <v>70</v>
      </c>
      <c r="AG647" s="34" t="s">
        <v>70</v>
      </c>
      <c r="AH647" s="34">
        <v>0</v>
      </c>
      <c r="AI647" s="29">
        <v>13.62</v>
      </c>
      <c r="AJ647" s="29">
        <v>4.1286000000000003E-2</v>
      </c>
      <c r="AK647" s="29">
        <v>1</v>
      </c>
      <c r="AL647" s="29">
        <v>0</v>
      </c>
      <c r="AM647" s="29" t="s">
        <v>28</v>
      </c>
      <c r="AN647" s="158" t="s">
        <v>28</v>
      </c>
      <c r="AO647" s="29" t="s">
        <v>28</v>
      </c>
      <c r="AP647" s="29">
        <v>1</v>
      </c>
      <c r="AQ647" s="29">
        <v>450</v>
      </c>
      <c r="AR647" s="29">
        <v>375</v>
      </c>
      <c r="AS647" s="29">
        <v>275</v>
      </c>
      <c r="AT647" s="29">
        <v>13.62</v>
      </c>
      <c r="AU647" s="144">
        <v>4.6406000000000003E-2</v>
      </c>
      <c r="AV647" s="36" t="s">
        <v>28</v>
      </c>
      <c r="AW647" s="102" t="s">
        <v>33</v>
      </c>
      <c r="AX647" s="129" t="s">
        <v>33</v>
      </c>
      <c r="AY647" s="106">
        <v>176</v>
      </c>
      <c r="BD647" t="s">
        <v>489</v>
      </c>
      <c r="BE647" t="s">
        <v>4346</v>
      </c>
      <c r="BF647" t="s">
        <v>4744</v>
      </c>
      <c r="BH647" t="str">
        <f t="shared" si="153"/>
        <v>AV</v>
      </c>
      <c r="BJ647" t="str">
        <f t="shared" si="154"/>
        <v>OK</v>
      </c>
      <c r="BK647" s="130">
        <v>115333</v>
      </c>
      <c r="BL647" s="130" t="s">
        <v>37</v>
      </c>
      <c r="BM647" s="131" t="s">
        <v>33</v>
      </c>
      <c r="BN647" s="131" t="e">
        <v>#VALUE!</v>
      </c>
      <c r="BO647">
        <v>147626</v>
      </c>
      <c r="BP647">
        <v>5</v>
      </c>
    </row>
    <row r="648" spans="1:68" ht="25.2" x14ac:dyDescent="0.3">
      <c r="A648" s="61">
        <v>7</v>
      </c>
      <c r="B648" s="47">
        <v>559</v>
      </c>
      <c r="C648" s="45">
        <v>1063908</v>
      </c>
      <c r="D648" s="62"/>
      <c r="E648" s="128" t="s">
        <v>509</v>
      </c>
      <c r="F648" s="39" t="s">
        <v>509</v>
      </c>
      <c r="G648" s="29" t="s">
        <v>42</v>
      </c>
      <c r="H648" s="70" t="s">
        <v>4779</v>
      </c>
      <c r="I648" s="148" t="s">
        <v>32</v>
      </c>
      <c r="J648" s="147" t="s">
        <v>33</v>
      </c>
      <c r="K648" s="148">
        <v>0</v>
      </c>
      <c r="L648" s="148" t="s">
        <v>32</v>
      </c>
      <c r="M648" s="147">
        <v>42410</v>
      </c>
      <c r="N648" s="29" t="str">
        <f t="shared" si="149"/>
        <v/>
      </c>
      <c r="O648" s="29" t="str">
        <f t="shared" si="150"/>
        <v/>
      </c>
      <c r="P648" s="29" t="str">
        <f t="shared" si="151"/>
        <v/>
      </c>
      <c r="Q648" s="29" t="str">
        <f t="shared" si="158"/>
        <v/>
      </c>
      <c r="R648" s="29" t="str">
        <f t="shared" si="159"/>
        <v/>
      </c>
      <c r="S648" s="29" t="str">
        <f t="shared" si="160"/>
        <v/>
      </c>
      <c r="T648" s="29" t="str">
        <f t="shared" si="161"/>
        <v/>
      </c>
      <c r="U648" s="62"/>
      <c r="V648" s="62"/>
      <c r="W648" s="32" t="s">
        <v>463</v>
      </c>
      <c r="X648" s="29" t="s">
        <v>366</v>
      </c>
      <c r="Y648" s="146">
        <v>86010</v>
      </c>
      <c r="Z648" s="33">
        <v>116990</v>
      </c>
      <c r="AA648" s="34">
        <f t="shared" si="156"/>
        <v>0.36</v>
      </c>
      <c r="AB648" s="33">
        <f t="shared" si="152"/>
        <v>116990</v>
      </c>
      <c r="AC648" s="34">
        <f t="shared" si="157"/>
        <v>-0.16666666381742029</v>
      </c>
      <c r="AD648" s="145">
        <f t="shared" si="155"/>
        <v>97491.667000000001</v>
      </c>
      <c r="AE648" s="105">
        <v>116990</v>
      </c>
      <c r="AF648" s="34" t="s">
        <v>36</v>
      </c>
      <c r="AG648" s="34" t="s">
        <v>36</v>
      </c>
      <c r="AH648" s="34" t="s">
        <v>36</v>
      </c>
      <c r="AI648" s="29">
        <v>7.7229999999999999</v>
      </c>
      <c r="AJ648" s="29">
        <v>9.9500000000000005E-3</v>
      </c>
      <c r="AK648" s="29">
        <v>23</v>
      </c>
      <c r="AL648" s="29">
        <v>0</v>
      </c>
      <c r="AM648" s="29" t="s">
        <v>28</v>
      </c>
      <c r="AN648" s="158" t="s">
        <v>28</v>
      </c>
      <c r="AO648" s="29" t="s">
        <v>28</v>
      </c>
      <c r="AP648" s="29">
        <v>1</v>
      </c>
      <c r="AQ648" s="29">
        <v>445</v>
      </c>
      <c r="AR648" s="29">
        <v>375</v>
      </c>
      <c r="AS648" s="29">
        <v>145</v>
      </c>
      <c r="AT648" s="29">
        <v>7.7229999999999999</v>
      </c>
      <c r="AU648" s="144">
        <v>2.4197E-2</v>
      </c>
      <c r="AV648" s="36" t="s">
        <v>28</v>
      </c>
      <c r="AW648" s="102" t="s">
        <v>33</v>
      </c>
      <c r="AX648" s="129" t="s">
        <v>33</v>
      </c>
      <c r="AY648" s="106">
        <v>169</v>
      </c>
      <c r="BD648" t="s">
        <v>489</v>
      </c>
      <c r="BE648" t="s">
        <v>4406</v>
      </c>
      <c r="BF648" t="s">
        <v>4744</v>
      </c>
      <c r="BH648" t="str">
        <f t="shared" si="153"/>
        <v>AV</v>
      </c>
      <c r="BJ648" t="str">
        <f t="shared" si="154"/>
        <v>OK</v>
      </c>
      <c r="BK648" s="130">
        <v>116990</v>
      </c>
      <c r="BL648" s="130" t="s">
        <v>37</v>
      </c>
      <c r="BM648" s="131" t="s">
        <v>33</v>
      </c>
      <c r="BN648" s="131" t="e">
        <v>#VALUE!</v>
      </c>
      <c r="BO648">
        <v>108788</v>
      </c>
      <c r="BP648">
        <v>0</v>
      </c>
    </row>
    <row r="649" spans="1:68" ht="25.2" x14ac:dyDescent="0.3">
      <c r="A649" s="61">
        <v>8</v>
      </c>
      <c r="B649" s="47">
        <v>560</v>
      </c>
      <c r="C649" s="45">
        <v>1063909</v>
      </c>
      <c r="D649" s="45">
        <v>1057170</v>
      </c>
      <c r="E649" s="128" t="s">
        <v>510</v>
      </c>
      <c r="F649" s="31" t="s">
        <v>510</v>
      </c>
      <c r="G649" s="29" t="s">
        <v>42</v>
      </c>
      <c r="H649" s="157" t="s">
        <v>4781</v>
      </c>
      <c r="I649" s="148" t="s">
        <v>32</v>
      </c>
      <c r="J649" s="147" t="s">
        <v>33</v>
      </c>
      <c r="K649" s="148">
        <v>0</v>
      </c>
      <c r="L649" s="148" t="s">
        <v>32</v>
      </c>
      <c r="M649" s="147">
        <v>42410</v>
      </c>
      <c r="N649" s="29">
        <f t="shared" si="149"/>
        <v>1057170</v>
      </c>
      <c r="O649" s="29" t="str">
        <f t="shared" si="150"/>
        <v/>
      </c>
      <c r="P649" s="29" t="str">
        <f t="shared" si="151"/>
        <v/>
      </c>
      <c r="Q649" s="29" t="str">
        <f t="shared" si="158"/>
        <v/>
      </c>
      <c r="R649" s="29" t="str">
        <f t="shared" si="159"/>
        <v/>
      </c>
      <c r="S649" s="29" t="str">
        <f t="shared" si="160"/>
        <v/>
      </c>
      <c r="T649" s="29" t="str">
        <f t="shared" si="161"/>
        <v/>
      </c>
      <c r="U649" s="62"/>
      <c r="V649" s="62"/>
      <c r="W649" s="32" t="s">
        <v>463</v>
      </c>
      <c r="X649" s="29" t="s">
        <v>366</v>
      </c>
      <c r="Y649" s="146">
        <v>86210</v>
      </c>
      <c r="Z649" s="33">
        <v>116990</v>
      </c>
      <c r="AA649" s="34">
        <f t="shared" si="156"/>
        <v>0.35699999999999998</v>
      </c>
      <c r="AB649" s="33">
        <f t="shared" si="152"/>
        <v>116990</v>
      </c>
      <c r="AC649" s="34">
        <f t="shared" si="157"/>
        <v>-0.16666666381742029</v>
      </c>
      <c r="AD649" s="145">
        <f t="shared" si="155"/>
        <v>97491.667000000001</v>
      </c>
      <c r="AE649" s="105">
        <v>116990</v>
      </c>
      <c r="AF649" s="34" t="s">
        <v>36</v>
      </c>
      <c r="AG649" s="34" t="s">
        <v>36</v>
      </c>
      <c r="AH649" s="34" t="s">
        <v>36</v>
      </c>
      <c r="AI649" s="29">
        <v>7.7229999999999999</v>
      </c>
      <c r="AJ649" s="29">
        <v>1.1469999999999999E-2</v>
      </c>
      <c r="AK649" s="29">
        <v>4</v>
      </c>
      <c r="AL649" s="29">
        <v>0</v>
      </c>
      <c r="AM649" s="29" t="s">
        <v>28</v>
      </c>
      <c r="AN649" s="158" t="s">
        <v>28</v>
      </c>
      <c r="AO649" s="29" t="s">
        <v>28</v>
      </c>
      <c r="AP649" s="29">
        <v>1</v>
      </c>
      <c r="AQ649" s="29">
        <v>455</v>
      </c>
      <c r="AR649" s="29">
        <v>370</v>
      </c>
      <c r="AS649" s="29">
        <v>125</v>
      </c>
      <c r="AT649" s="29">
        <v>7.7229999999999999</v>
      </c>
      <c r="AU649" s="144">
        <v>2.1044E-2</v>
      </c>
      <c r="AV649" s="36" t="s">
        <v>28</v>
      </c>
      <c r="AW649" s="102" t="s">
        <v>33</v>
      </c>
      <c r="AX649" s="129" t="s">
        <v>4744</v>
      </c>
      <c r="AY649" s="106">
        <v>1106</v>
      </c>
      <c r="BD649" t="s">
        <v>489</v>
      </c>
      <c r="BE649" t="s">
        <v>4406</v>
      </c>
      <c r="BF649" t="s">
        <v>4744</v>
      </c>
      <c r="BH649" t="str">
        <f t="shared" si="153"/>
        <v>AV</v>
      </c>
      <c r="BJ649" t="str">
        <f t="shared" si="154"/>
        <v>OK</v>
      </c>
      <c r="BK649" s="130">
        <v>116990</v>
      </c>
      <c r="BL649" s="130" t="s">
        <v>37</v>
      </c>
      <c r="BM649" s="131" t="s">
        <v>33</v>
      </c>
      <c r="BN649" s="131" t="e">
        <v>#VALUE!</v>
      </c>
      <c r="BO649">
        <v>108788</v>
      </c>
      <c r="BP649">
        <v>75</v>
      </c>
    </row>
    <row r="650" spans="1:68" ht="25.2" x14ac:dyDescent="0.3">
      <c r="A650" s="1"/>
      <c r="B650" s="47">
        <v>561</v>
      </c>
      <c r="C650" s="45">
        <v>1085099</v>
      </c>
      <c r="D650" s="29"/>
      <c r="E650" s="128" t="s">
        <v>511</v>
      </c>
      <c r="F650" s="39" t="s">
        <v>511</v>
      </c>
      <c r="G650" s="29" t="s">
        <v>42</v>
      </c>
      <c r="H650" s="157" t="s">
        <v>4781</v>
      </c>
      <c r="I650" s="148" t="s">
        <v>32</v>
      </c>
      <c r="J650" s="147" t="s">
        <v>33</v>
      </c>
      <c r="K650" s="148">
        <v>0</v>
      </c>
      <c r="L650" s="148" t="s">
        <v>32</v>
      </c>
      <c r="M650" s="147">
        <v>42444</v>
      </c>
      <c r="N650" s="29" t="str">
        <f t="shared" si="149"/>
        <v/>
      </c>
      <c r="O650" s="29" t="str">
        <f t="shared" si="150"/>
        <v/>
      </c>
      <c r="P650" s="29" t="str">
        <f t="shared" si="151"/>
        <v/>
      </c>
      <c r="Q650" s="29" t="str">
        <f t="shared" si="158"/>
        <v/>
      </c>
      <c r="R650" s="29" t="str">
        <f t="shared" si="159"/>
        <v/>
      </c>
      <c r="S650" s="29" t="str">
        <f t="shared" si="160"/>
        <v/>
      </c>
      <c r="T650" s="29" t="str">
        <f t="shared" si="161"/>
        <v/>
      </c>
      <c r="U650" s="29"/>
      <c r="V650" s="29"/>
      <c r="W650" s="38" t="s">
        <v>463</v>
      </c>
      <c r="X650" s="29" t="s">
        <v>158</v>
      </c>
      <c r="Y650" s="146">
        <v>201390</v>
      </c>
      <c r="Z650" s="33">
        <v>272490</v>
      </c>
      <c r="AA650" s="34">
        <f t="shared" si="156"/>
        <v>0.35299999999999998</v>
      </c>
      <c r="AB650" s="33">
        <f t="shared" si="152"/>
        <v>272490</v>
      </c>
      <c r="AC650" s="34">
        <f t="shared" si="157"/>
        <v>-0.16666666666666666</v>
      </c>
      <c r="AD650" s="145">
        <f t="shared" si="155"/>
        <v>227075</v>
      </c>
      <c r="AE650" s="105">
        <v>272490</v>
      </c>
      <c r="AF650" s="34" t="s">
        <v>36</v>
      </c>
      <c r="AG650" s="34" t="s">
        <v>36</v>
      </c>
      <c r="AH650" s="34" t="s">
        <v>36</v>
      </c>
      <c r="AI650" s="29">
        <v>15</v>
      </c>
      <c r="AJ650" s="29">
        <v>7.3027999999999996E-2</v>
      </c>
      <c r="AK650" s="29">
        <v>0</v>
      </c>
      <c r="AL650" s="29">
        <v>0</v>
      </c>
      <c r="AM650" s="29" t="s">
        <v>28</v>
      </c>
      <c r="AN650" s="158" t="s">
        <v>28</v>
      </c>
      <c r="AO650" s="29" t="s">
        <v>28</v>
      </c>
      <c r="AP650" s="29">
        <v>1</v>
      </c>
      <c r="AQ650" s="29">
        <v>700</v>
      </c>
      <c r="AR650" s="29">
        <v>195</v>
      </c>
      <c r="AS650" s="29">
        <v>535</v>
      </c>
      <c r="AT650" s="29">
        <v>15</v>
      </c>
      <c r="AU650" s="144">
        <v>7.3027999999999996E-2</v>
      </c>
      <c r="AV650" s="36" t="s">
        <v>28</v>
      </c>
      <c r="AW650" s="102">
        <v>42444</v>
      </c>
      <c r="AX650" s="129" t="s">
        <v>4744</v>
      </c>
      <c r="AY650" s="106">
        <v>143</v>
      </c>
      <c r="BD650" t="s">
        <v>489</v>
      </c>
      <c r="BE650" t="s">
        <v>4406</v>
      </c>
      <c r="BF650" t="s">
        <v>4744</v>
      </c>
      <c r="BH650" t="str">
        <f t="shared" si="153"/>
        <v>AV</v>
      </c>
      <c r="BJ650" t="str">
        <f t="shared" si="154"/>
        <v>OK</v>
      </c>
      <c r="BK650" s="130">
        <v>272490</v>
      </c>
      <c r="BL650" s="130" t="s">
        <v>37</v>
      </c>
      <c r="BM650" s="131" t="s">
        <v>33</v>
      </c>
      <c r="BN650" s="131" t="e">
        <v>#VALUE!</v>
      </c>
      <c r="BO650">
        <v>253661</v>
      </c>
      <c r="BP650">
        <v>3</v>
      </c>
    </row>
    <row r="651" spans="1:68" ht="25.2" x14ac:dyDescent="0.3">
      <c r="A651" s="1"/>
      <c r="B651" s="47">
        <v>562</v>
      </c>
      <c r="C651" s="45">
        <v>1085100</v>
      </c>
      <c r="D651" s="29"/>
      <c r="E651" s="128" t="s">
        <v>513</v>
      </c>
      <c r="F651" s="39" t="s">
        <v>513</v>
      </c>
      <c r="G651" s="29" t="s">
        <v>31</v>
      </c>
      <c r="H651" s="157" t="s">
        <v>4781</v>
      </c>
      <c r="I651" s="148" t="s">
        <v>32</v>
      </c>
      <c r="J651" s="147" t="s">
        <v>33</v>
      </c>
      <c r="K651" s="148">
        <v>0</v>
      </c>
      <c r="L651" s="148" t="s">
        <v>32</v>
      </c>
      <c r="M651" s="147">
        <v>42444</v>
      </c>
      <c r="N651" s="29" t="str">
        <f t="shared" si="149"/>
        <v/>
      </c>
      <c r="O651" s="29" t="str">
        <f t="shared" si="150"/>
        <v/>
      </c>
      <c r="P651" s="29" t="str">
        <f t="shared" si="151"/>
        <v/>
      </c>
      <c r="Q651" s="29" t="str">
        <f t="shared" si="158"/>
        <v/>
      </c>
      <c r="R651" s="29" t="str">
        <f t="shared" si="159"/>
        <v/>
      </c>
      <c r="S651" s="29" t="str">
        <f t="shared" si="160"/>
        <v/>
      </c>
      <c r="T651" s="29" t="str">
        <f t="shared" si="161"/>
        <v/>
      </c>
      <c r="U651" s="29"/>
      <c r="V651" s="29"/>
      <c r="W651" s="38" t="s">
        <v>463</v>
      </c>
      <c r="X651" s="29" t="s">
        <v>158</v>
      </c>
      <c r="Y651" s="146">
        <v>12000</v>
      </c>
      <c r="Z651" s="33">
        <v>16300</v>
      </c>
      <c r="AA651" s="34">
        <f t="shared" si="156"/>
        <v>0.35799999999999998</v>
      </c>
      <c r="AB651" s="33">
        <f t="shared" si="152"/>
        <v>16300</v>
      </c>
      <c r="AC651" s="34">
        <f t="shared" si="157"/>
        <v>-0.16666668711656438</v>
      </c>
      <c r="AD651" s="145">
        <f t="shared" si="155"/>
        <v>13583.333000000001</v>
      </c>
      <c r="AE651" s="105">
        <v>16300</v>
      </c>
      <c r="AF651" s="34" t="s">
        <v>36</v>
      </c>
      <c r="AG651" s="34" t="s">
        <v>36</v>
      </c>
      <c r="AH651" s="34" t="s">
        <v>36</v>
      </c>
      <c r="AI651" s="29">
        <v>0.90300000000000002</v>
      </c>
      <c r="AJ651" s="29">
        <v>3.5200000000000001E-3</v>
      </c>
      <c r="AK651" s="29">
        <v>0</v>
      </c>
      <c r="AL651" s="29">
        <v>0</v>
      </c>
      <c r="AM651" s="29" t="s">
        <v>28</v>
      </c>
      <c r="AN651" s="158" t="s">
        <v>28</v>
      </c>
      <c r="AO651" s="29" t="s">
        <v>28</v>
      </c>
      <c r="AP651" s="29">
        <v>1</v>
      </c>
      <c r="AQ651" s="29">
        <v>200</v>
      </c>
      <c r="AR651" s="29">
        <v>160</v>
      </c>
      <c r="AS651" s="29">
        <v>110</v>
      </c>
      <c r="AT651" s="29">
        <v>0.90300000000000002</v>
      </c>
      <c r="AU651" s="144">
        <v>3.5200000000000001E-3</v>
      </c>
      <c r="AV651" s="36" t="s">
        <v>28</v>
      </c>
      <c r="AW651" s="102">
        <v>42444</v>
      </c>
      <c r="AX651" s="129" t="s">
        <v>4744</v>
      </c>
      <c r="AY651" s="106">
        <v>58</v>
      </c>
      <c r="BD651" t="s">
        <v>489</v>
      </c>
      <c r="BE651" t="s">
        <v>4346</v>
      </c>
      <c r="BF651" t="s">
        <v>4744</v>
      </c>
      <c r="BH651" t="str">
        <f t="shared" si="153"/>
        <v>AV</v>
      </c>
      <c r="BJ651" t="str">
        <f t="shared" si="154"/>
        <v>OK</v>
      </c>
      <c r="BK651" s="130">
        <v>16300</v>
      </c>
      <c r="BL651" s="130" t="s">
        <v>37</v>
      </c>
      <c r="BM651" s="131" t="s">
        <v>33</v>
      </c>
      <c r="BN651" s="131" t="e">
        <v>#VALUE!</v>
      </c>
      <c r="BO651">
        <v>15127</v>
      </c>
      <c r="BP651">
        <v>1</v>
      </c>
    </row>
    <row r="652" spans="1:68" ht="25.2" x14ac:dyDescent="0.3">
      <c r="A652" s="1"/>
      <c r="B652" s="47">
        <v>563</v>
      </c>
      <c r="C652" s="45">
        <v>1085101</v>
      </c>
      <c r="D652" s="29"/>
      <c r="E652" s="128" t="s">
        <v>514</v>
      </c>
      <c r="F652" s="39" t="s">
        <v>514</v>
      </c>
      <c r="G652" s="29" t="s">
        <v>31</v>
      </c>
      <c r="H652" s="157" t="s">
        <v>4781</v>
      </c>
      <c r="I652" s="148" t="s">
        <v>32</v>
      </c>
      <c r="J652" s="147" t="s">
        <v>33</v>
      </c>
      <c r="K652" s="148">
        <v>0</v>
      </c>
      <c r="L652" s="148" t="s">
        <v>32</v>
      </c>
      <c r="M652" s="147">
        <v>42444</v>
      </c>
      <c r="N652" s="29" t="str">
        <f t="shared" si="149"/>
        <v/>
      </c>
      <c r="O652" s="29" t="str">
        <f t="shared" si="150"/>
        <v/>
      </c>
      <c r="P652" s="29" t="str">
        <f t="shared" si="151"/>
        <v/>
      </c>
      <c r="Q652" s="29" t="str">
        <f t="shared" si="158"/>
        <v/>
      </c>
      <c r="R652" s="29" t="str">
        <f t="shared" si="159"/>
        <v/>
      </c>
      <c r="S652" s="29" t="str">
        <f t="shared" si="160"/>
        <v/>
      </c>
      <c r="T652" s="29" t="str">
        <f t="shared" si="161"/>
        <v/>
      </c>
      <c r="U652" s="29"/>
      <c r="V652" s="29"/>
      <c r="W652" s="38" t="s">
        <v>463</v>
      </c>
      <c r="X652" s="29" t="s">
        <v>158</v>
      </c>
      <c r="Y652" s="146">
        <v>5000</v>
      </c>
      <c r="Z652" s="33">
        <v>6900</v>
      </c>
      <c r="AA652" s="34">
        <f t="shared" si="156"/>
        <v>0.38</v>
      </c>
      <c r="AB652" s="33">
        <f t="shared" si="152"/>
        <v>6900</v>
      </c>
      <c r="AC652" s="34">
        <f t="shared" si="157"/>
        <v>-0.16666666666666666</v>
      </c>
      <c r="AD652" s="145">
        <f t="shared" si="155"/>
        <v>5750</v>
      </c>
      <c r="AE652" s="105">
        <v>6900</v>
      </c>
      <c r="AF652" s="34" t="s">
        <v>36</v>
      </c>
      <c r="AG652" s="34" t="s">
        <v>36</v>
      </c>
      <c r="AH652" s="34" t="s">
        <v>36</v>
      </c>
      <c r="AI652" s="29">
        <v>0.81200000000000006</v>
      </c>
      <c r="AJ652" s="29">
        <v>3.5200000000000001E-3</v>
      </c>
      <c r="AK652" s="29">
        <v>0</v>
      </c>
      <c r="AL652" s="29">
        <v>0</v>
      </c>
      <c r="AM652" s="29" t="s">
        <v>28</v>
      </c>
      <c r="AN652" s="158" t="s">
        <v>28</v>
      </c>
      <c r="AO652" s="29" t="s">
        <v>28</v>
      </c>
      <c r="AP652" s="29">
        <v>1</v>
      </c>
      <c r="AQ652" s="29">
        <v>200</v>
      </c>
      <c r="AR652" s="29">
        <v>160</v>
      </c>
      <c r="AS652" s="29">
        <v>110</v>
      </c>
      <c r="AT652" s="29">
        <v>0.81200000000000006</v>
      </c>
      <c r="AU652" s="144">
        <v>3.5200000000000001E-3</v>
      </c>
      <c r="AV652" s="36" t="s">
        <v>28</v>
      </c>
      <c r="AW652" s="102">
        <v>42444</v>
      </c>
      <c r="AX652" s="129" t="s">
        <v>4744</v>
      </c>
      <c r="AY652" s="106">
        <v>18</v>
      </c>
      <c r="BD652" t="s">
        <v>489</v>
      </c>
      <c r="BE652" t="s">
        <v>4406</v>
      </c>
      <c r="BF652" t="s">
        <v>4744</v>
      </c>
      <c r="BH652" t="str">
        <f t="shared" si="153"/>
        <v>AV</v>
      </c>
      <c r="BJ652" t="str">
        <f t="shared" si="154"/>
        <v>OK</v>
      </c>
      <c r="BK652" s="130">
        <v>6900</v>
      </c>
      <c r="BL652" s="130" t="s">
        <v>37</v>
      </c>
      <c r="BM652" s="131" t="s">
        <v>33</v>
      </c>
      <c r="BN652" s="131" t="e">
        <v>#VALUE!</v>
      </c>
      <c r="BO652">
        <v>6400</v>
      </c>
      <c r="BP652">
        <v>0</v>
      </c>
    </row>
    <row r="653" spans="1:68" x14ac:dyDescent="0.3">
      <c r="A653" s="1"/>
      <c r="B653" s="47">
        <v>564</v>
      </c>
      <c r="C653" s="45">
        <v>1085095</v>
      </c>
      <c r="D653" s="29"/>
      <c r="E653" s="128" t="s">
        <v>515</v>
      </c>
      <c r="F653" s="31" t="s">
        <v>515</v>
      </c>
      <c r="G653" s="37" t="s">
        <v>47</v>
      </c>
      <c r="H653" s="157" t="s">
        <v>4781</v>
      </c>
      <c r="I653" s="148" t="s">
        <v>32</v>
      </c>
      <c r="J653" s="147" t="s">
        <v>33</v>
      </c>
      <c r="K653" s="148">
        <v>0</v>
      </c>
      <c r="L653" s="148" t="s">
        <v>32</v>
      </c>
      <c r="M653" s="147">
        <v>42444</v>
      </c>
      <c r="N653" s="29" t="str">
        <f t="shared" si="149"/>
        <v/>
      </c>
      <c r="O653" s="29" t="str">
        <f t="shared" si="150"/>
        <v/>
      </c>
      <c r="P653" s="29" t="str">
        <f t="shared" si="151"/>
        <v/>
      </c>
      <c r="Q653" s="29" t="str">
        <f t="shared" si="158"/>
        <v/>
      </c>
      <c r="R653" s="29" t="str">
        <f t="shared" si="159"/>
        <v/>
      </c>
      <c r="S653" s="29" t="str">
        <f t="shared" si="160"/>
        <v/>
      </c>
      <c r="T653" s="29" t="str">
        <f t="shared" si="161"/>
        <v/>
      </c>
      <c r="U653" s="29"/>
      <c r="V653" s="29"/>
      <c r="W653" s="38" t="s">
        <v>463</v>
      </c>
      <c r="X653" s="29" t="s">
        <v>158</v>
      </c>
      <c r="Y653" s="146">
        <v>36120</v>
      </c>
      <c r="Z653" s="33">
        <v>49000</v>
      </c>
      <c r="AA653" s="34">
        <f t="shared" si="156"/>
        <v>0.35699999999999998</v>
      </c>
      <c r="AB653" s="33">
        <f t="shared" si="152"/>
        <v>49000</v>
      </c>
      <c r="AC653" s="34">
        <f t="shared" si="157"/>
        <v>-0.16666667346938779</v>
      </c>
      <c r="AD653" s="145">
        <f t="shared" si="155"/>
        <v>40833.332999999999</v>
      </c>
      <c r="AE653" s="105">
        <v>49000</v>
      </c>
      <c r="AF653" s="34" t="s">
        <v>36</v>
      </c>
      <c r="AG653" s="34" t="s">
        <v>36</v>
      </c>
      <c r="AH653" s="34" t="s">
        <v>36</v>
      </c>
      <c r="AI653" s="29">
        <v>3.2</v>
      </c>
      <c r="AJ653" s="29">
        <v>6.8589999999999996E-3</v>
      </c>
      <c r="AK653" s="29">
        <v>0</v>
      </c>
      <c r="AL653" s="29">
        <v>0</v>
      </c>
      <c r="AM653" s="29" t="s">
        <v>28</v>
      </c>
      <c r="AN653" s="158" t="s">
        <v>28</v>
      </c>
      <c r="AO653" s="29" t="s">
        <v>28</v>
      </c>
      <c r="AP653" s="29">
        <v>1</v>
      </c>
      <c r="AQ653" s="29">
        <v>190</v>
      </c>
      <c r="AR653" s="29">
        <v>190</v>
      </c>
      <c r="AS653" s="29">
        <v>190</v>
      </c>
      <c r="AT653" s="29">
        <v>3.2</v>
      </c>
      <c r="AU653" s="144">
        <v>6.8589999999999996E-3</v>
      </c>
      <c r="AV653" s="36" t="s">
        <v>28</v>
      </c>
      <c r="AW653" s="102">
        <v>42444</v>
      </c>
      <c r="AX653" s="129" t="s">
        <v>4744</v>
      </c>
      <c r="AY653" s="106">
        <v>160</v>
      </c>
      <c r="BD653" t="s">
        <v>489</v>
      </c>
      <c r="BE653" t="s">
        <v>4346</v>
      </c>
      <c r="BF653" t="s">
        <v>4744</v>
      </c>
      <c r="BH653" t="str">
        <f t="shared" si="153"/>
        <v>AV</v>
      </c>
      <c r="BJ653" t="str">
        <f t="shared" si="154"/>
        <v>OK</v>
      </c>
      <c r="BK653" s="130">
        <v>49000</v>
      </c>
      <c r="BL653" s="130" t="s">
        <v>37</v>
      </c>
      <c r="BM653" s="131" t="s">
        <v>33</v>
      </c>
      <c r="BN653" s="131" t="e">
        <v>#VALUE!</v>
      </c>
      <c r="BO653">
        <v>45615</v>
      </c>
      <c r="BP653">
        <v>3</v>
      </c>
    </row>
    <row r="654" spans="1:68" x14ac:dyDescent="0.3">
      <c r="A654" s="1"/>
      <c r="B654" s="47">
        <v>565</v>
      </c>
      <c r="C654" s="45">
        <v>1085096</v>
      </c>
      <c r="D654" s="29"/>
      <c r="E654" s="128" t="s">
        <v>516</v>
      </c>
      <c r="F654" s="31" t="s">
        <v>516</v>
      </c>
      <c r="G654" s="37" t="s">
        <v>47</v>
      </c>
      <c r="H654" s="157" t="s">
        <v>4781</v>
      </c>
      <c r="I654" s="148" t="s">
        <v>32</v>
      </c>
      <c r="J654" s="147" t="s">
        <v>33</v>
      </c>
      <c r="K654" s="148">
        <v>0</v>
      </c>
      <c r="L654" s="148" t="s">
        <v>32</v>
      </c>
      <c r="M654" s="147">
        <v>42444</v>
      </c>
      <c r="N654" s="29" t="str">
        <f t="shared" si="149"/>
        <v/>
      </c>
      <c r="O654" s="29" t="str">
        <f t="shared" si="150"/>
        <v/>
      </c>
      <c r="P654" s="29" t="str">
        <f t="shared" si="151"/>
        <v/>
      </c>
      <c r="Q654" s="29" t="str">
        <f t="shared" si="158"/>
        <v/>
      </c>
      <c r="R654" s="29" t="str">
        <f t="shared" si="159"/>
        <v/>
      </c>
      <c r="S654" s="29" t="str">
        <f t="shared" si="160"/>
        <v/>
      </c>
      <c r="T654" s="29" t="str">
        <f t="shared" si="161"/>
        <v/>
      </c>
      <c r="U654" s="29"/>
      <c r="V654" s="29"/>
      <c r="W654" s="38" t="s">
        <v>463</v>
      </c>
      <c r="X654" s="29" t="s">
        <v>158</v>
      </c>
      <c r="Y654" s="146">
        <v>36120</v>
      </c>
      <c r="Z654" s="33">
        <v>49000</v>
      </c>
      <c r="AA654" s="34">
        <f t="shared" si="156"/>
        <v>0.35699999999999998</v>
      </c>
      <c r="AB654" s="33">
        <f t="shared" si="152"/>
        <v>49000</v>
      </c>
      <c r="AC654" s="34">
        <f t="shared" si="157"/>
        <v>-0.16666667346938779</v>
      </c>
      <c r="AD654" s="145">
        <f t="shared" si="155"/>
        <v>40833.332999999999</v>
      </c>
      <c r="AE654" s="105">
        <v>49000</v>
      </c>
      <c r="AF654" s="34" t="s">
        <v>36</v>
      </c>
      <c r="AG654" s="34" t="s">
        <v>36</v>
      </c>
      <c r="AH654" s="34" t="s">
        <v>36</v>
      </c>
      <c r="AI654" s="29">
        <v>2.2000000000000002</v>
      </c>
      <c r="AJ654" s="29">
        <v>6.8589999999999996E-3</v>
      </c>
      <c r="AK654" s="29">
        <v>0</v>
      </c>
      <c r="AL654" s="29">
        <v>0</v>
      </c>
      <c r="AM654" s="29" t="s">
        <v>28</v>
      </c>
      <c r="AN654" s="158" t="s">
        <v>28</v>
      </c>
      <c r="AO654" s="29" t="s">
        <v>28</v>
      </c>
      <c r="AP654" s="29">
        <v>1</v>
      </c>
      <c r="AQ654" s="29">
        <v>190</v>
      </c>
      <c r="AR654" s="29">
        <v>190</v>
      </c>
      <c r="AS654" s="29">
        <v>190</v>
      </c>
      <c r="AT654" s="29">
        <v>2.2000000000000002</v>
      </c>
      <c r="AU654" s="144">
        <v>6.8589999999999996E-3</v>
      </c>
      <c r="AV654" s="36" t="s">
        <v>28</v>
      </c>
      <c r="AW654" s="102">
        <v>42444</v>
      </c>
      <c r="AX654" s="129" t="s">
        <v>4744</v>
      </c>
      <c r="AY654" s="106">
        <v>116</v>
      </c>
      <c r="BD654" t="s">
        <v>489</v>
      </c>
      <c r="BE654" t="s">
        <v>4406</v>
      </c>
      <c r="BF654" t="s">
        <v>4744</v>
      </c>
      <c r="BH654" t="str">
        <f t="shared" si="153"/>
        <v>AV</v>
      </c>
      <c r="BJ654" t="str">
        <f t="shared" si="154"/>
        <v>OK</v>
      </c>
      <c r="BK654" s="130">
        <v>49000</v>
      </c>
      <c r="BL654" s="130" t="s">
        <v>37</v>
      </c>
      <c r="BM654" s="131" t="s">
        <v>33</v>
      </c>
      <c r="BN654" s="131" t="e">
        <v>#VALUE!</v>
      </c>
      <c r="BO654">
        <v>45615</v>
      </c>
      <c r="BP654">
        <v>4</v>
      </c>
    </row>
    <row r="655" spans="1:68" x14ac:dyDescent="0.3">
      <c r="A655" s="1"/>
      <c r="B655" s="47">
        <v>566</v>
      </c>
      <c r="C655" s="45">
        <v>1085097</v>
      </c>
      <c r="D655" s="29"/>
      <c r="E655" s="128" t="s">
        <v>517</v>
      </c>
      <c r="F655" s="31" t="s">
        <v>517</v>
      </c>
      <c r="G655" s="29" t="s">
        <v>47</v>
      </c>
      <c r="H655" s="157" t="s">
        <v>4781</v>
      </c>
      <c r="I655" s="148" t="s">
        <v>32</v>
      </c>
      <c r="J655" s="147" t="s">
        <v>33</v>
      </c>
      <c r="K655" s="148">
        <v>0</v>
      </c>
      <c r="L655" s="148" t="s">
        <v>32</v>
      </c>
      <c r="M655" s="147">
        <v>42444</v>
      </c>
      <c r="N655" s="29" t="str">
        <f t="shared" si="149"/>
        <v/>
      </c>
      <c r="O655" s="29" t="str">
        <f t="shared" si="150"/>
        <v/>
      </c>
      <c r="P655" s="29" t="str">
        <f t="shared" si="151"/>
        <v/>
      </c>
      <c r="Q655" s="29" t="str">
        <f t="shared" si="158"/>
        <v/>
      </c>
      <c r="R655" s="29" t="str">
        <f t="shared" si="159"/>
        <v/>
      </c>
      <c r="S655" s="29" t="str">
        <f t="shared" si="160"/>
        <v/>
      </c>
      <c r="T655" s="29" t="str">
        <f t="shared" si="161"/>
        <v/>
      </c>
      <c r="U655" s="29"/>
      <c r="V655" s="29"/>
      <c r="W655" s="38" t="s">
        <v>463</v>
      </c>
      <c r="X655" s="29" t="s">
        <v>158</v>
      </c>
      <c r="Y655" s="146">
        <v>36120</v>
      </c>
      <c r="Z655" s="33">
        <v>49000</v>
      </c>
      <c r="AA655" s="34">
        <f t="shared" si="156"/>
        <v>0.35699999999999998</v>
      </c>
      <c r="AB655" s="33">
        <f t="shared" si="152"/>
        <v>49000</v>
      </c>
      <c r="AC655" s="34">
        <f t="shared" si="157"/>
        <v>-0.16666667346938779</v>
      </c>
      <c r="AD655" s="145">
        <f t="shared" si="155"/>
        <v>40833.332999999999</v>
      </c>
      <c r="AE655" s="105">
        <v>49000</v>
      </c>
      <c r="AF655" s="34" t="s">
        <v>36</v>
      </c>
      <c r="AG655" s="34" t="s">
        <v>36</v>
      </c>
      <c r="AH655" s="34" t="s">
        <v>36</v>
      </c>
      <c r="AI655" s="29">
        <v>2.6</v>
      </c>
      <c r="AJ655" s="29">
        <v>6.8589999999999996E-3</v>
      </c>
      <c r="AK655" s="29">
        <v>0</v>
      </c>
      <c r="AL655" s="29">
        <v>0</v>
      </c>
      <c r="AM655" s="29" t="s">
        <v>28</v>
      </c>
      <c r="AN655" s="158" t="s">
        <v>28</v>
      </c>
      <c r="AO655" s="29" t="s">
        <v>28</v>
      </c>
      <c r="AP655" s="29">
        <v>1</v>
      </c>
      <c r="AQ655" s="29">
        <v>190</v>
      </c>
      <c r="AR655" s="29">
        <v>190</v>
      </c>
      <c r="AS655" s="29">
        <v>190</v>
      </c>
      <c r="AT655" s="29">
        <v>2.6</v>
      </c>
      <c r="AU655" s="144">
        <v>6.8589999999999996E-3</v>
      </c>
      <c r="AV655" s="36" t="s">
        <v>28</v>
      </c>
      <c r="AW655" s="102">
        <v>42444</v>
      </c>
      <c r="AX655" s="129" t="s">
        <v>4744</v>
      </c>
      <c r="AY655" s="106">
        <v>91</v>
      </c>
      <c r="BD655" t="s">
        <v>489</v>
      </c>
      <c r="BE655" t="s">
        <v>4406</v>
      </c>
      <c r="BF655" t="s">
        <v>4744</v>
      </c>
      <c r="BH655" t="str">
        <f t="shared" si="153"/>
        <v>AV</v>
      </c>
      <c r="BJ655" t="str">
        <f t="shared" si="154"/>
        <v>OK</v>
      </c>
      <c r="BK655" s="130">
        <v>49000</v>
      </c>
      <c r="BL655" s="130" t="s">
        <v>37</v>
      </c>
      <c r="BM655" s="131" t="s">
        <v>33</v>
      </c>
      <c r="BN655" s="131" t="e">
        <v>#VALUE!</v>
      </c>
      <c r="BO655">
        <v>45615</v>
      </c>
      <c r="BP655">
        <v>3</v>
      </c>
    </row>
    <row r="656" spans="1:68" x14ac:dyDescent="0.3">
      <c r="A656" s="1"/>
      <c r="B656" s="47">
        <v>567</v>
      </c>
      <c r="C656" s="45">
        <v>1085098</v>
      </c>
      <c r="D656" s="29"/>
      <c r="E656" s="128" t="s">
        <v>518</v>
      </c>
      <c r="F656" s="31" t="s">
        <v>518</v>
      </c>
      <c r="G656" s="37" t="s">
        <v>47</v>
      </c>
      <c r="H656" s="157" t="s">
        <v>4781</v>
      </c>
      <c r="I656" s="148" t="s">
        <v>32</v>
      </c>
      <c r="J656" s="147" t="s">
        <v>33</v>
      </c>
      <c r="K656" s="148">
        <v>0</v>
      </c>
      <c r="L656" s="148" t="s">
        <v>32</v>
      </c>
      <c r="M656" s="147">
        <v>42444</v>
      </c>
      <c r="N656" s="29" t="str">
        <f t="shared" si="149"/>
        <v/>
      </c>
      <c r="O656" s="29" t="str">
        <f t="shared" si="150"/>
        <v/>
      </c>
      <c r="P656" s="29" t="str">
        <f t="shared" si="151"/>
        <v/>
      </c>
      <c r="Q656" s="29" t="str">
        <f t="shared" si="158"/>
        <v/>
      </c>
      <c r="R656" s="29" t="str">
        <f t="shared" si="159"/>
        <v/>
      </c>
      <c r="S656" s="29" t="str">
        <f t="shared" si="160"/>
        <v/>
      </c>
      <c r="T656" s="29" t="str">
        <f t="shared" si="161"/>
        <v/>
      </c>
      <c r="U656" s="29"/>
      <c r="V656" s="29"/>
      <c r="W656" s="38" t="s">
        <v>463</v>
      </c>
      <c r="X656" s="29" t="s">
        <v>158</v>
      </c>
      <c r="Y656" s="146">
        <v>41880</v>
      </c>
      <c r="Z656" s="33">
        <v>57300</v>
      </c>
      <c r="AA656" s="34">
        <f t="shared" si="156"/>
        <v>0.36799999999999999</v>
      </c>
      <c r="AB656" s="33">
        <f t="shared" si="152"/>
        <v>57300</v>
      </c>
      <c r="AC656" s="34">
        <f t="shared" si="157"/>
        <v>-0.16666666666666666</v>
      </c>
      <c r="AD656" s="145">
        <f t="shared" si="155"/>
        <v>47750</v>
      </c>
      <c r="AE656" s="105">
        <v>57300</v>
      </c>
      <c r="AF656" s="34" t="s">
        <v>36</v>
      </c>
      <c r="AG656" s="34" t="s">
        <v>36</v>
      </c>
      <c r="AH656" s="34" t="s">
        <v>36</v>
      </c>
      <c r="AI656" s="29">
        <v>3.5</v>
      </c>
      <c r="AJ656" s="29">
        <v>7.7619999999999998E-3</v>
      </c>
      <c r="AK656" s="29">
        <v>0</v>
      </c>
      <c r="AL656" s="29">
        <v>0</v>
      </c>
      <c r="AM656" s="29" t="s">
        <v>28</v>
      </c>
      <c r="AN656" s="158" t="s">
        <v>28</v>
      </c>
      <c r="AO656" s="29" t="s">
        <v>28</v>
      </c>
      <c r="AP656" s="29">
        <v>1</v>
      </c>
      <c r="AQ656" s="29">
        <v>190</v>
      </c>
      <c r="AR656" s="29">
        <v>190</v>
      </c>
      <c r="AS656" s="29">
        <v>215</v>
      </c>
      <c r="AT656" s="29">
        <v>3.5</v>
      </c>
      <c r="AU656" s="144">
        <v>7.7619999999999998E-3</v>
      </c>
      <c r="AV656" s="36" t="s">
        <v>28</v>
      </c>
      <c r="AW656" s="102">
        <v>42444</v>
      </c>
      <c r="AX656" s="129" t="s">
        <v>4744</v>
      </c>
      <c r="AY656" s="106">
        <v>42</v>
      </c>
      <c r="BD656" t="s">
        <v>489</v>
      </c>
      <c r="BE656" t="s">
        <v>4346</v>
      </c>
      <c r="BF656" t="s">
        <v>4744</v>
      </c>
      <c r="BH656" t="str">
        <f t="shared" si="153"/>
        <v>AV</v>
      </c>
      <c r="BJ656" t="str">
        <f t="shared" si="154"/>
        <v>OK</v>
      </c>
      <c r="BK656" s="130">
        <v>57300</v>
      </c>
      <c r="BL656" s="130" t="s">
        <v>37</v>
      </c>
      <c r="BM656" s="131" t="s">
        <v>33</v>
      </c>
      <c r="BN656" s="131" t="e">
        <v>#VALUE!</v>
      </c>
      <c r="BO656">
        <v>53295</v>
      </c>
      <c r="BP656">
        <v>3</v>
      </c>
    </row>
    <row r="657" spans="1:68" ht="25.2" x14ac:dyDescent="0.3">
      <c r="A657" s="1"/>
      <c r="B657" s="47">
        <v>568</v>
      </c>
      <c r="C657" s="45">
        <v>1062950</v>
      </c>
      <c r="D657" s="27"/>
      <c r="E657" s="27"/>
      <c r="F657" s="30" t="s">
        <v>3856</v>
      </c>
      <c r="G657" s="101" t="s">
        <v>92</v>
      </c>
      <c r="H657" s="157"/>
      <c r="J657" s="147" t="s">
        <v>33</v>
      </c>
      <c r="K657" s="148">
        <v>0</v>
      </c>
      <c r="L657" s="148" t="s">
        <v>32</v>
      </c>
      <c r="M657" s="147" t="s">
        <v>33</v>
      </c>
      <c r="N657" s="29" t="str">
        <f t="shared" si="149"/>
        <v/>
      </c>
      <c r="O657" s="29" t="str">
        <f t="shared" si="150"/>
        <v/>
      </c>
      <c r="P657" s="29" t="str">
        <f t="shared" si="151"/>
        <v/>
      </c>
      <c r="Q657" s="29" t="str">
        <f t="shared" si="158"/>
        <v/>
      </c>
      <c r="R657" s="29" t="str">
        <f t="shared" si="159"/>
        <v/>
      </c>
      <c r="S657" s="29" t="str">
        <f t="shared" si="160"/>
        <v/>
      </c>
      <c r="T657" s="29" t="str">
        <f t="shared" si="161"/>
        <v/>
      </c>
      <c r="U657" s="27"/>
      <c r="V657" s="27"/>
      <c r="W657" s="38" t="s">
        <v>463</v>
      </c>
      <c r="X657" s="37" t="s">
        <v>158</v>
      </c>
      <c r="Y657" s="146">
        <v>6900</v>
      </c>
      <c r="Z657" s="33">
        <v>8832</v>
      </c>
      <c r="AA657" s="34">
        <f t="shared" si="156"/>
        <v>0.28000000000000003</v>
      </c>
      <c r="AB657" s="33">
        <f t="shared" si="152"/>
        <v>8832</v>
      </c>
      <c r="AC657" s="34">
        <f t="shared" si="157"/>
        <v>0.28000000000000003</v>
      </c>
      <c r="AD657" s="145">
        <f t="shared" si="155"/>
        <v>7360</v>
      </c>
      <c r="AE657" s="105">
        <v>5750</v>
      </c>
      <c r="AF657" s="34" t="s">
        <v>36</v>
      </c>
      <c r="AG657" s="34" t="s">
        <v>36</v>
      </c>
      <c r="AH657" s="34" t="s">
        <v>36</v>
      </c>
      <c r="AI657" s="29">
        <v>0.31</v>
      </c>
      <c r="AJ657" s="29" t="s">
        <v>33</v>
      </c>
      <c r="AK657" s="29">
        <v>0</v>
      </c>
      <c r="AL657" s="29">
        <v>0</v>
      </c>
      <c r="AM657" s="29" t="s">
        <v>28</v>
      </c>
      <c r="AN657" s="44" t="s">
        <v>27</v>
      </c>
      <c r="AO657" s="29" t="s">
        <v>28</v>
      </c>
      <c r="AP657" s="29">
        <v>1</v>
      </c>
      <c r="AQ657" s="29">
        <v>65</v>
      </c>
      <c r="AR657" s="29">
        <v>65</v>
      </c>
      <c r="AS657" s="29">
        <v>45</v>
      </c>
      <c r="AT657" s="27"/>
      <c r="AU657" s="27"/>
      <c r="AV657" s="36" t="s">
        <v>28</v>
      </c>
      <c r="AW657" s="102">
        <v>44341</v>
      </c>
      <c r="AX657" s="129" t="s">
        <v>33</v>
      </c>
      <c r="AY657" s="106" t="e">
        <v>#N/A</v>
      </c>
      <c r="BD657" t="s">
        <v>1811</v>
      </c>
      <c r="BE657" t="s">
        <v>4351</v>
      </c>
      <c r="BF657" t="s">
        <v>4739</v>
      </c>
      <c r="BH657" t="str">
        <f t="shared" si="153"/>
        <v/>
      </c>
      <c r="BJ657" t="str">
        <f t="shared" si="154"/>
        <v>OK</v>
      </c>
      <c r="BK657" s="130" t="s">
        <v>5302</v>
      </c>
      <c r="BL657" s="130" t="e">
        <v>#VALUE!</v>
      </c>
      <c r="BM657" s="131" t="s">
        <v>33</v>
      </c>
      <c r="BN657" s="131" t="e">
        <v>#VALUE!</v>
      </c>
      <c r="BO657" t="e">
        <v>#N/A</v>
      </c>
      <c r="BP657">
        <v>0</v>
      </c>
    </row>
    <row r="658" spans="1:68" ht="25.2" x14ac:dyDescent="0.3">
      <c r="A658" s="1"/>
      <c r="B658" s="47">
        <v>569</v>
      </c>
      <c r="C658" s="45">
        <v>1062944</v>
      </c>
      <c r="D658" s="27"/>
      <c r="E658" s="27"/>
      <c r="F658" s="30" t="s">
        <v>3855</v>
      </c>
      <c r="G658" s="101" t="s">
        <v>92</v>
      </c>
      <c r="H658" s="157"/>
      <c r="J658" s="147" t="s">
        <v>33</v>
      </c>
      <c r="K658" s="148">
        <v>0</v>
      </c>
      <c r="L658" s="148" t="s">
        <v>32</v>
      </c>
      <c r="M658" s="147" t="s">
        <v>33</v>
      </c>
      <c r="N658" s="29" t="str">
        <f t="shared" si="149"/>
        <v/>
      </c>
      <c r="O658" s="29" t="str">
        <f t="shared" si="150"/>
        <v/>
      </c>
      <c r="P658" s="29" t="str">
        <f t="shared" si="151"/>
        <v/>
      </c>
      <c r="Q658" s="29" t="str">
        <f t="shared" si="158"/>
        <v/>
      </c>
      <c r="R658" s="29" t="str">
        <f t="shared" si="159"/>
        <v/>
      </c>
      <c r="S658" s="29" t="str">
        <f t="shared" si="160"/>
        <v/>
      </c>
      <c r="T658" s="29" t="str">
        <f t="shared" si="161"/>
        <v/>
      </c>
      <c r="U658" s="27"/>
      <c r="V658" s="27"/>
      <c r="W658" s="38" t="s">
        <v>463</v>
      </c>
      <c r="X658" s="37" t="s">
        <v>158</v>
      </c>
      <c r="Y658" s="146">
        <v>5900</v>
      </c>
      <c r="Z658" s="33">
        <v>7552</v>
      </c>
      <c r="AA658" s="34">
        <f t="shared" si="156"/>
        <v>0.28000000000000003</v>
      </c>
      <c r="AB658" s="33">
        <f t="shared" si="152"/>
        <v>7552</v>
      </c>
      <c r="AC658" s="34">
        <f t="shared" si="157"/>
        <v>0.27999984542373912</v>
      </c>
      <c r="AD658" s="145">
        <f t="shared" si="155"/>
        <v>6293.3329999999996</v>
      </c>
      <c r="AE658" s="105">
        <v>4916.6670000000004</v>
      </c>
      <c r="AF658" s="34" t="s">
        <v>36</v>
      </c>
      <c r="AG658" s="34" t="s">
        <v>36</v>
      </c>
      <c r="AH658" s="34" t="s">
        <v>36</v>
      </c>
      <c r="AI658" s="29">
        <v>0.62</v>
      </c>
      <c r="AJ658" s="29">
        <v>1E-3</v>
      </c>
      <c r="AK658" s="29">
        <v>0</v>
      </c>
      <c r="AL658" s="29">
        <v>0</v>
      </c>
      <c r="AM658" s="29" t="s">
        <v>28</v>
      </c>
      <c r="AN658" s="44" t="s">
        <v>27</v>
      </c>
      <c r="AO658" s="29" t="s">
        <v>28</v>
      </c>
      <c r="AP658" s="29">
        <v>1</v>
      </c>
      <c r="AQ658" s="29">
        <v>212</v>
      </c>
      <c r="AR658" s="29">
        <v>101</v>
      </c>
      <c r="AS658" s="29">
        <v>39</v>
      </c>
      <c r="AT658" s="27"/>
      <c r="AU658" s="27"/>
      <c r="AV658" s="36" t="s">
        <v>33</v>
      </c>
      <c r="AW658" s="102" t="s">
        <v>33</v>
      </c>
      <c r="AX658" s="129" t="s">
        <v>33</v>
      </c>
      <c r="AY658" s="106" t="e">
        <v>#N/A</v>
      </c>
      <c r="BD658" t="s">
        <v>4408</v>
      </c>
      <c r="BE658" t="s">
        <v>4355</v>
      </c>
      <c r="BF658" t="s">
        <v>4744</v>
      </c>
      <c r="BH658" t="str">
        <f t="shared" si="153"/>
        <v/>
      </c>
      <c r="BJ658" t="str">
        <f t="shared" si="154"/>
        <v>OK</v>
      </c>
      <c r="BK658" s="130" t="s">
        <v>5302</v>
      </c>
      <c r="BL658" s="130" t="e">
        <v>#VALUE!</v>
      </c>
      <c r="BM658" s="131" t="s">
        <v>33</v>
      </c>
      <c r="BN658" s="131" t="e">
        <v>#VALUE!</v>
      </c>
      <c r="BO658" t="e">
        <v>#N/A</v>
      </c>
      <c r="BP658">
        <v>0</v>
      </c>
    </row>
    <row r="659" spans="1:68" x14ac:dyDescent="0.3">
      <c r="A659" s="18" t="s">
        <v>33</v>
      </c>
      <c r="B659" s="47">
        <v>570</v>
      </c>
      <c r="C659" s="124" t="s">
        <v>4955</v>
      </c>
      <c r="D659" s="20"/>
      <c r="E659" s="20"/>
      <c r="F659" s="39"/>
      <c r="G659" s="22"/>
      <c r="H659" s="20"/>
      <c r="I659" s="148" t="s">
        <v>33</v>
      </c>
      <c r="J659" s="147" t="s">
        <v>33</v>
      </c>
      <c r="K659" s="148" t="e">
        <v>#N/A</v>
      </c>
      <c r="L659" s="148" t="s">
        <v>32</v>
      </c>
      <c r="M659" s="147" t="s">
        <v>33</v>
      </c>
      <c r="N659" s="29" t="str">
        <f t="shared" si="149"/>
        <v/>
      </c>
      <c r="O659" s="29" t="str">
        <f t="shared" si="150"/>
        <v/>
      </c>
      <c r="P659" s="29" t="str">
        <f t="shared" si="151"/>
        <v/>
      </c>
      <c r="Q659" s="29" t="str">
        <f t="shared" si="158"/>
        <v/>
      </c>
      <c r="R659" s="29" t="str">
        <f t="shared" si="159"/>
        <v/>
      </c>
      <c r="S659" s="29" t="str">
        <f t="shared" si="160"/>
        <v/>
      </c>
      <c r="T659" s="29" t="str">
        <f t="shared" si="161"/>
        <v/>
      </c>
      <c r="U659" s="57"/>
      <c r="V659" s="57"/>
      <c r="W659" s="50"/>
      <c r="X659" s="22"/>
      <c r="Y659" s="146">
        <v>0</v>
      </c>
      <c r="Z659" s="33"/>
      <c r="AA659" s="34" t="e">
        <f t="shared" si="156"/>
        <v>#DIV/0!</v>
      </c>
      <c r="AB659" s="33">
        <f t="shared" si="152"/>
        <v>0</v>
      </c>
      <c r="AC659" s="34" t="e">
        <f t="shared" si="157"/>
        <v>#DIV/0!</v>
      </c>
      <c r="AD659" s="145"/>
      <c r="AE659" s="105">
        <v>0</v>
      </c>
      <c r="AF659" s="34" t="e">
        <v>#N/A</v>
      </c>
      <c r="AG659" s="34" t="e">
        <v>#N/A</v>
      </c>
      <c r="AH659" s="34" t="e">
        <v>#N/A</v>
      </c>
      <c r="AI659" s="29"/>
      <c r="AJ659" s="29"/>
      <c r="AK659" s="29">
        <v>0</v>
      </c>
      <c r="AL659" s="29">
        <v>0</v>
      </c>
      <c r="AM659" s="29" t="s">
        <v>27</v>
      </c>
      <c r="AN659" s="26" t="s">
        <v>28</v>
      </c>
      <c r="AO659" s="29" t="s">
        <v>28</v>
      </c>
      <c r="AP659" s="22" t="s">
        <v>33</v>
      </c>
      <c r="AQ659" s="29"/>
      <c r="AR659" s="29"/>
      <c r="AS659" s="29"/>
      <c r="AT659" s="29"/>
      <c r="AU659" s="144"/>
      <c r="AV659" s="36" t="s">
        <v>33</v>
      </c>
      <c r="AW659" s="102" t="s">
        <v>33</v>
      </c>
      <c r="AX659" s="129" t="s">
        <v>5288</v>
      </c>
      <c r="AY659" s="106" t="e">
        <v>#N/A</v>
      </c>
      <c r="BD659" t="e">
        <v>#N/A</v>
      </c>
      <c r="BE659" t="e">
        <v>#N/A</v>
      </c>
      <c r="BF659" t="e">
        <v>#N/A</v>
      </c>
      <c r="BH659" t="str">
        <f t="shared" si="153"/>
        <v/>
      </c>
      <c r="BJ659" t="str">
        <f t="shared" si="154"/>
        <v>OK</v>
      </c>
      <c r="BK659" s="130">
        <v>0</v>
      </c>
      <c r="BL659" s="130" t="s">
        <v>37</v>
      </c>
      <c r="BM659" s="131" t="s">
        <v>33</v>
      </c>
      <c r="BN659" s="131" t="s">
        <v>37</v>
      </c>
      <c r="BO659">
        <v>0</v>
      </c>
      <c r="BP659">
        <v>0</v>
      </c>
    </row>
    <row r="660" spans="1:68" ht="25.2" x14ac:dyDescent="0.3">
      <c r="A660" s="59"/>
      <c r="B660" s="47"/>
      <c r="C660" s="45">
        <v>1135973</v>
      </c>
      <c r="D660" s="46" t="s">
        <v>5281</v>
      </c>
      <c r="E660" s="55" t="s">
        <v>5148</v>
      </c>
      <c r="F660" s="30" t="s">
        <v>5721</v>
      </c>
      <c r="G660" s="101" t="s">
        <v>42</v>
      </c>
      <c r="H660" s="157" t="s">
        <v>4781</v>
      </c>
      <c r="I660" s="27"/>
      <c r="J660" s="27"/>
      <c r="K660" s="27"/>
      <c r="L660" s="27"/>
      <c r="M660" s="27"/>
      <c r="N660" s="29">
        <f t="shared" si="149"/>
        <v>1013371</v>
      </c>
      <c r="O660" s="29">
        <f t="shared" si="150"/>
        <v>1084909</v>
      </c>
      <c r="P660" s="29" t="str">
        <f t="shared" si="151"/>
        <v/>
      </c>
      <c r="Q660" s="29" t="str">
        <f t="shared" si="158"/>
        <v/>
      </c>
      <c r="R660" s="29" t="str">
        <f t="shared" si="159"/>
        <v/>
      </c>
      <c r="S660" s="29" t="str">
        <f t="shared" si="160"/>
        <v/>
      </c>
      <c r="T660" s="29" t="str">
        <f t="shared" si="161"/>
        <v/>
      </c>
      <c r="U660" s="27"/>
      <c r="V660" s="27"/>
      <c r="W660" s="38" t="s">
        <v>520</v>
      </c>
      <c r="X660" s="37" t="s">
        <v>1268</v>
      </c>
      <c r="Y660" s="27"/>
      <c r="Z660" s="133">
        <v>172.23</v>
      </c>
      <c r="AA660" s="27"/>
      <c r="AB660" s="33">
        <f t="shared" si="152"/>
        <v>172.23</v>
      </c>
      <c r="AC660" s="27"/>
      <c r="AD660" s="145">
        <f t="shared" ref="AD660:AD689" si="162">ROUND(Z660/1.2,3)</f>
        <v>143.52500000000001</v>
      </c>
      <c r="AE660" s="27"/>
      <c r="AF660" s="27"/>
      <c r="AG660" s="27"/>
      <c r="AH660" s="27"/>
      <c r="AI660" s="27"/>
      <c r="AJ660" s="27"/>
      <c r="AK660" s="29">
        <v>26800</v>
      </c>
      <c r="AL660" s="29">
        <v>85800</v>
      </c>
      <c r="AM660" s="29" t="s">
        <v>28</v>
      </c>
      <c r="AN660" s="158" t="s">
        <v>28</v>
      </c>
      <c r="AO660" s="29" t="s">
        <v>28</v>
      </c>
      <c r="AP660" s="29">
        <v>200</v>
      </c>
      <c r="AQ660" s="29">
        <v>800</v>
      </c>
      <c r="AR660" s="29">
        <v>790</v>
      </c>
      <c r="AS660" s="29">
        <v>195</v>
      </c>
      <c r="AT660" s="29">
        <v>21</v>
      </c>
      <c r="AU660" s="144">
        <v>0.112651</v>
      </c>
      <c r="AV660" s="27"/>
      <c r="AW660" s="102">
        <v>44743</v>
      </c>
      <c r="AX660" s="129" t="s">
        <v>4740</v>
      </c>
      <c r="AY660" s="106"/>
      <c r="BH660" t="str">
        <f t="shared" si="153"/>
        <v>AV</v>
      </c>
      <c r="BJ660" t="str">
        <f t="shared" si="154"/>
        <v>OK</v>
      </c>
      <c r="BK660" s="130" t="s">
        <v>5289</v>
      </c>
      <c r="BL660" s="130" t="e">
        <v>#VALUE!</v>
      </c>
      <c r="BM660" s="131" t="s">
        <v>33</v>
      </c>
      <c r="BN660" s="131" t="e">
        <v>#VALUE!</v>
      </c>
      <c r="BO660" t="e">
        <v>#N/A</v>
      </c>
      <c r="BP660">
        <v>0</v>
      </c>
    </row>
    <row r="661" spans="1:68" x14ac:dyDescent="0.3">
      <c r="A661" s="1"/>
      <c r="B661" s="47">
        <v>571</v>
      </c>
      <c r="C661" s="45">
        <v>1013366</v>
      </c>
      <c r="D661" s="29"/>
      <c r="E661" s="29"/>
      <c r="F661" s="31" t="s">
        <v>519</v>
      </c>
      <c r="G661" s="29" t="s">
        <v>31</v>
      </c>
      <c r="H661" s="148"/>
      <c r="I661" s="148" t="s">
        <v>32</v>
      </c>
      <c r="J661" s="147" t="s">
        <v>33</v>
      </c>
      <c r="K661" s="148">
        <v>0</v>
      </c>
      <c r="L661" s="148" t="s">
        <v>32</v>
      </c>
      <c r="M661" s="147" t="s">
        <v>33</v>
      </c>
      <c r="N661" s="29" t="str">
        <f t="shared" si="149"/>
        <v/>
      </c>
      <c r="O661" s="29" t="str">
        <f t="shared" si="150"/>
        <v/>
      </c>
      <c r="P661" s="29" t="str">
        <f t="shared" si="151"/>
        <v/>
      </c>
      <c r="Q661" s="29" t="str">
        <f t="shared" si="158"/>
        <v/>
      </c>
      <c r="R661" s="29" t="str">
        <f t="shared" si="159"/>
        <v/>
      </c>
      <c r="S661" s="29" t="str">
        <f t="shared" si="160"/>
        <v/>
      </c>
      <c r="T661" s="29" t="str">
        <f t="shared" si="161"/>
        <v/>
      </c>
      <c r="U661" s="29"/>
      <c r="V661" s="29"/>
      <c r="W661" s="32" t="s">
        <v>520</v>
      </c>
      <c r="X661" s="29" t="s">
        <v>35</v>
      </c>
      <c r="Y661" s="146">
        <v>186.57</v>
      </c>
      <c r="Z661" s="33">
        <v>238.81</v>
      </c>
      <c r="AA661" s="34">
        <f t="shared" ref="AA661:AA724" si="163">ROUND(Z661/Y661-1,3)</f>
        <v>0.28000000000000003</v>
      </c>
      <c r="AB661" s="33">
        <f t="shared" si="152"/>
        <v>238.81</v>
      </c>
      <c r="AC661" s="34">
        <f t="shared" ref="AC661:AC724" si="164">(AD661-AE661)/AE661</f>
        <v>0.28000000000000008</v>
      </c>
      <c r="AD661" s="145">
        <f t="shared" si="162"/>
        <v>199.00800000000001</v>
      </c>
      <c r="AE661" s="105">
        <v>155.47499999999999</v>
      </c>
      <c r="AF661" s="34" t="s">
        <v>36</v>
      </c>
      <c r="AG661" s="34" t="s">
        <v>36</v>
      </c>
      <c r="AH661" s="34" t="s">
        <v>36</v>
      </c>
      <c r="AI661" s="29">
        <v>9.0999999999999998E-2</v>
      </c>
      <c r="AJ661" s="29">
        <v>6.3199999999999997E-4</v>
      </c>
      <c r="AK661" s="29">
        <v>0</v>
      </c>
      <c r="AL661" s="29">
        <v>0</v>
      </c>
      <c r="AM661" s="29" t="s">
        <v>28</v>
      </c>
      <c r="AN661" s="44" t="s">
        <v>27</v>
      </c>
      <c r="AO661" s="29" t="s">
        <v>28</v>
      </c>
      <c r="AP661" s="29">
        <v>200</v>
      </c>
      <c r="AQ661" s="29">
        <v>770</v>
      </c>
      <c r="AR661" s="29">
        <v>770</v>
      </c>
      <c r="AS661" s="29">
        <v>190</v>
      </c>
      <c r="AT661" s="29">
        <v>18.2</v>
      </c>
      <c r="AU661" s="144">
        <v>0.112651</v>
      </c>
      <c r="AV661" s="36" t="s">
        <v>28</v>
      </c>
      <c r="AW661" s="102" t="s">
        <v>33</v>
      </c>
      <c r="AX661" s="129" t="s">
        <v>33</v>
      </c>
      <c r="AY661" s="106">
        <v>600</v>
      </c>
      <c r="BD661" t="s">
        <v>108</v>
      </c>
      <c r="BE661" t="s">
        <v>4409</v>
      </c>
      <c r="BF661" t="s">
        <v>4740</v>
      </c>
      <c r="BH661" t="str">
        <f t="shared" si="153"/>
        <v/>
      </c>
      <c r="BJ661" t="str">
        <f t="shared" si="154"/>
        <v>OK</v>
      </c>
      <c r="BK661" s="130" t="s">
        <v>5302</v>
      </c>
      <c r="BL661" s="130" t="e">
        <v>#VALUE!</v>
      </c>
      <c r="BM661" s="131" t="s">
        <v>33</v>
      </c>
      <c r="BN661" s="131" t="e">
        <v>#VALUE!</v>
      </c>
      <c r="BO661" t="e">
        <v>#N/A</v>
      </c>
      <c r="BP661">
        <v>0</v>
      </c>
    </row>
    <row r="662" spans="1:68" ht="50.4" x14ac:dyDescent="0.3">
      <c r="A662" s="1"/>
      <c r="B662" s="47">
        <v>572</v>
      </c>
      <c r="C662" s="45">
        <v>1084909</v>
      </c>
      <c r="D662" s="46" t="s">
        <v>521</v>
      </c>
      <c r="E662" s="46"/>
      <c r="F662" s="31" t="s">
        <v>522</v>
      </c>
      <c r="G662" s="29" t="s">
        <v>42</v>
      </c>
      <c r="H662" s="70" t="s">
        <v>62</v>
      </c>
      <c r="I662" s="148" t="s">
        <v>32</v>
      </c>
      <c r="J662" s="147" t="s">
        <v>33</v>
      </c>
      <c r="K662" s="148">
        <v>0</v>
      </c>
      <c r="L662" s="148" t="s">
        <v>32</v>
      </c>
      <c r="M662" s="147" t="s">
        <v>33</v>
      </c>
      <c r="N662" s="29">
        <f t="shared" si="149"/>
        <v>1013371</v>
      </c>
      <c r="O662" s="29">
        <f t="shared" si="150"/>
        <v>1059577</v>
      </c>
      <c r="P662" s="29">
        <f t="shared" si="151"/>
        <v>1013372</v>
      </c>
      <c r="Q662" s="29">
        <f t="shared" si="158"/>
        <v>1135973</v>
      </c>
      <c r="R662" s="29" t="str">
        <f t="shared" si="159"/>
        <v/>
      </c>
      <c r="S662" s="29" t="str">
        <f t="shared" si="160"/>
        <v/>
      </c>
      <c r="T662" s="29">
        <f t="shared" si="161"/>
        <v>1135973</v>
      </c>
      <c r="U662" s="29">
        <v>1135973</v>
      </c>
      <c r="V662" s="29"/>
      <c r="W662" s="38" t="s">
        <v>520</v>
      </c>
      <c r="X662" s="29" t="s">
        <v>35</v>
      </c>
      <c r="Y662" s="146">
        <v>170.74</v>
      </c>
      <c r="Z662" s="33">
        <v>218.54</v>
      </c>
      <c r="AA662" s="34">
        <f t="shared" si="163"/>
        <v>0.28000000000000003</v>
      </c>
      <c r="AB662" s="33">
        <f t="shared" si="152"/>
        <v>218.54</v>
      </c>
      <c r="AC662" s="34">
        <f t="shared" si="164"/>
        <v>0.27996317198822068</v>
      </c>
      <c r="AD662" s="145">
        <f t="shared" si="162"/>
        <v>182.11699999999999</v>
      </c>
      <c r="AE662" s="105">
        <v>142.28299999999999</v>
      </c>
      <c r="AF662" s="34" t="s">
        <v>36</v>
      </c>
      <c r="AG662" s="34" t="s">
        <v>36</v>
      </c>
      <c r="AH662" s="34" t="s">
        <v>73</v>
      </c>
      <c r="AI662" s="29">
        <v>0.11700000000000001</v>
      </c>
      <c r="AJ662" s="29">
        <v>6.1600000000000001E-4</v>
      </c>
      <c r="AK662" s="29">
        <v>10700</v>
      </c>
      <c r="AL662" s="29">
        <v>84400</v>
      </c>
      <c r="AM662" s="29" t="s">
        <v>28</v>
      </c>
      <c r="AN662" s="158" t="s">
        <v>28</v>
      </c>
      <c r="AO662" s="29" t="s">
        <v>28</v>
      </c>
      <c r="AP662" s="29">
        <v>200</v>
      </c>
      <c r="AQ662" s="29">
        <v>780</v>
      </c>
      <c r="AR662" s="29">
        <v>780</v>
      </c>
      <c r="AS662" s="29">
        <v>130</v>
      </c>
      <c r="AT662" s="29">
        <v>23.4</v>
      </c>
      <c r="AU662" s="144">
        <v>7.9091999999999996E-2</v>
      </c>
      <c r="AV662" s="36" t="s">
        <v>28</v>
      </c>
      <c r="AW662" s="102" t="s">
        <v>33</v>
      </c>
      <c r="AX662" s="129" t="s">
        <v>33</v>
      </c>
      <c r="AY662" s="106">
        <v>2575800</v>
      </c>
      <c r="BD662" t="s">
        <v>108</v>
      </c>
      <c r="BE662" t="s">
        <v>4346</v>
      </c>
      <c r="BF662" t="s">
        <v>4740</v>
      </c>
      <c r="BH662" t="str">
        <f t="shared" si="153"/>
        <v>AV</v>
      </c>
      <c r="BJ662" t="str">
        <f t="shared" si="154"/>
        <v>OK</v>
      </c>
      <c r="BK662" s="130">
        <v>218.54</v>
      </c>
      <c r="BL662" s="130" t="s">
        <v>37</v>
      </c>
      <c r="BM662" s="131" t="s">
        <v>33</v>
      </c>
      <c r="BN662" s="131" t="e">
        <v>#VALUE!</v>
      </c>
      <c r="BO662">
        <v>218.54</v>
      </c>
      <c r="BP662">
        <v>78400</v>
      </c>
    </row>
    <row r="663" spans="1:68" x14ac:dyDescent="0.3">
      <c r="A663" s="1"/>
      <c r="B663" s="47">
        <v>573</v>
      </c>
      <c r="C663" s="45">
        <v>1059578</v>
      </c>
      <c r="D663" s="40">
        <v>1013380</v>
      </c>
      <c r="E663" s="40"/>
      <c r="F663" s="52" t="s">
        <v>523</v>
      </c>
      <c r="G663" s="29" t="s">
        <v>47</v>
      </c>
      <c r="H663" s="70"/>
      <c r="I663" s="148" t="s">
        <v>32</v>
      </c>
      <c r="J663" s="147" t="s">
        <v>33</v>
      </c>
      <c r="K663" s="148">
        <v>0</v>
      </c>
      <c r="L663" s="148" t="s">
        <v>32</v>
      </c>
      <c r="M663" s="147" t="s">
        <v>33</v>
      </c>
      <c r="N663" s="29">
        <f t="shared" si="149"/>
        <v>1013380</v>
      </c>
      <c r="O663" s="29" t="str">
        <f t="shared" si="150"/>
        <v/>
      </c>
      <c r="P663" s="29" t="str">
        <f t="shared" si="151"/>
        <v/>
      </c>
      <c r="Q663" s="29">
        <f t="shared" si="158"/>
        <v>1135973</v>
      </c>
      <c r="R663" s="29" t="str">
        <f t="shared" si="159"/>
        <v/>
      </c>
      <c r="S663" s="29" t="str">
        <f t="shared" si="160"/>
        <v/>
      </c>
      <c r="T663" s="29">
        <f t="shared" si="161"/>
        <v>1135973</v>
      </c>
      <c r="U663" s="29">
        <v>1135973</v>
      </c>
      <c r="V663" s="29"/>
      <c r="W663" s="38" t="s">
        <v>520</v>
      </c>
      <c r="X663" s="29" t="s">
        <v>35</v>
      </c>
      <c r="Y663" s="146">
        <v>170.74</v>
      </c>
      <c r="Z663" s="33">
        <v>218.54</v>
      </c>
      <c r="AA663" s="34">
        <f t="shared" si="163"/>
        <v>0.28000000000000003</v>
      </c>
      <c r="AB663" s="33">
        <f t="shared" si="152"/>
        <v>218.54</v>
      </c>
      <c r="AC663" s="34">
        <f t="shared" si="164"/>
        <v>0.27996317198822068</v>
      </c>
      <c r="AD663" s="145">
        <f t="shared" si="162"/>
        <v>182.11699999999999</v>
      </c>
      <c r="AE663" s="105">
        <v>142.28299999999999</v>
      </c>
      <c r="AF663" s="34" t="s">
        <v>36</v>
      </c>
      <c r="AG663" s="34" t="s">
        <v>36</v>
      </c>
      <c r="AH663" s="34" t="s">
        <v>73</v>
      </c>
      <c r="AI663" s="29">
        <v>0.11700000000000001</v>
      </c>
      <c r="AJ663" s="29">
        <v>6.6500000000000001E-4</v>
      </c>
      <c r="AK663" s="29">
        <v>0</v>
      </c>
      <c r="AL663" s="29">
        <v>0</v>
      </c>
      <c r="AM663" s="29" t="s">
        <v>28</v>
      </c>
      <c r="AN663" s="44" t="s">
        <v>27</v>
      </c>
      <c r="AO663" s="29" t="s">
        <v>28</v>
      </c>
      <c r="AP663" s="29">
        <v>500</v>
      </c>
      <c r="AQ663" s="29">
        <v>1140</v>
      </c>
      <c r="AR663" s="29">
        <v>1140</v>
      </c>
      <c r="AS663" s="29">
        <v>256</v>
      </c>
      <c r="AT663" s="29">
        <v>58.5</v>
      </c>
      <c r="AU663" s="144">
        <v>0.33269799999999999</v>
      </c>
      <c r="AV663" s="36" t="s">
        <v>28</v>
      </c>
      <c r="AW663" s="102" t="s">
        <v>33</v>
      </c>
      <c r="AX663" s="129" t="s">
        <v>33</v>
      </c>
      <c r="AY663" s="106">
        <v>83000</v>
      </c>
      <c r="BD663" t="s">
        <v>108</v>
      </c>
      <c r="BE663" t="s">
        <v>4346</v>
      </c>
      <c r="BF663" t="s">
        <v>4740</v>
      </c>
      <c r="BH663" t="str">
        <f t="shared" si="153"/>
        <v/>
      </c>
      <c r="BJ663" t="str">
        <f t="shared" si="154"/>
        <v>OK</v>
      </c>
      <c r="BK663" s="130" t="s">
        <v>5302</v>
      </c>
      <c r="BL663" s="130" t="e">
        <v>#VALUE!</v>
      </c>
      <c r="BM663" s="131" t="s">
        <v>33</v>
      </c>
      <c r="BN663" s="131" t="e">
        <v>#VALUE!</v>
      </c>
      <c r="BO663" t="e">
        <v>#N/A</v>
      </c>
      <c r="BP663">
        <v>7500</v>
      </c>
    </row>
    <row r="664" spans="1:68" ht="37.799999999999997" x14ac:dyDescent="0.3">
      <c r="A664" s="1"/>
      <c r="B664" s="47">
        <v>574</v>
      </c>
      <c r="C664" s="45">
        <v>1084910</v>
      </c>
      <c r="D664" s="46" t="s">
        <v>524</v>
      </c>
      <c r="E664" s="46"/>
      <c r="F664" s="31" t="s">
        <v>525</v>
      </c>
      <c r="G664" s="29" t="s">
        <v>42</v>
      </c>
      <c r="H664" s="70" t="s">
        <v>4780</v>
      </c>
      <c r="I664" s="148" t="s">
        <v>32</v>
      </c>
      <c r="J664" s="147" t="s">
        <v>33</v>
      </c>
      <c r="K664" s="148">
        <v>0</v>
      </c>
      <c r="L664" s="148" t="s">
        <v>32</v>
      </c>
      <c r="M664" s="147">
        <v>42410</v>
      </c>
      <c r="N664" s="29">
        <f t="shared" si="149"/>
        <v>1013388</v>
      </c>
      <c r="O664" s="29">
        <f t="shared" si="150"/>
        <v>1059579</v>
      </c>
      <c r="P664" s="29">
        <f t="shared" si="151"/>
        <v>1030549</v>
      </c>
      <c r="Q664" s="29" t="str">
        <f t="shared" si="158"/>
        <v/>
      </c>
      <c r="R664" s="29" t="str">
        <f t="shared" si="159"/>
        <v/>
      </c>
      <c r="S664" s="29" t="str">
        <f t="shared" si="160"/>
        <v/>
      </c>
      <c r="T664" s="29" t="str">
        <f t="shared" si="161"/>
        <v/>
      </c>
      <c r="U664" s="29"/>
      <c r="V664" s="29"/>
      <c r="W664" s="38" t="s">
        <v>520</v>
      </c>
      <c r="X664" s="29" t="s">
        <v>35</v>
      </c>
      <c r="Y664" s="146">
        <v>263.66000000000003</v>
      </c>
      <c r="Z664" s="33">
        <v>337.49</v>
      </c>
      <c r="AA664" s="34">
        <f t="shared" si="163"/>
        <v>0.28000000000000003</v>
      </c>
      <c r="AB664" s="33">
        <f t="shared" si="152"/>
        <v>337.49</v>
      </c>
      <c r="AC664" s="34">
        <f t="shared" si="164"/>
        <v>0.28001929755094052</v>
      </c>
      <c r="AD664" s="145">
        <f t="shared" si="162"/>
        <v>281.24200000000002</v>
      </c>
      <c r="AE664" s="105">
        <v>219.71700000000001</v>
      </c>
      <c r="AF664" s="34" t="s">
        <v>36</v>
      </c>
      <c r="AG664" s="34" t="s">
        <v>36</v>
      </c>
      <c r="AH664" s="34" t="s">
        <v>73</v>
      </c>
      <c r="AI664" s="29">
        <v>0.16800000000000001</v>
      </c>
      <c r="AJ664" s="29">
        <v>1.232E-3</v>
      </c>
      <c r="AK664" s="29">
        <v>0</v>
      </c>
      <c r="AL664" s="29">
        <v>34000</v>
      </c>
      <c r="AM664" s="29" t="s">
        <v>28</v>
      </c>
      <c r="AN664" s="44" t="s">
        <v>27</v>
      </c>
      <c r="AO664" s="29" t="s">
        <v>28</v>
      </c>
      <c r="AP664" s="29">
        <v>100</v>
      </c>
      <c r="AQ664" s="29">
        <v>800</v>
      </c>
      <c r="AR664" s="29">
        <v>790</v>
      </c>
      <c r="AS664" s="29">
        <v>195</v>
      </c>
      <c r="AT664" s="29">
        <v>16.8</v>
      </c>
      <c r="AU664" s="144">
        <v>0.12324</v>
      </c>
      <c r="AV664" s="36" t="s">
        <v>28</v>
      </c>
      <c r="AW664" s="102" t="s">
        <v>33</v>
      </c>
      <c r="AX664" s="129" t="s">
        <v>33</v>
      </c>
      <c r="AY664" t="e">
        <f>AX664-#REF!</f>
        <v>#VALUE!</v>
      </c>
      <c r="BD664" t="s">
        <v>108</v>
      </c>
      <c r="BE664" t="s">
        <v>4346</v>
      </c>
      <c r="BF664" t="s">
        <v>4740</v>
      </c>
      <c r="BH664" t="str">
        <f t="shared" si="153"/>
        <v>AV</v>
      </c>
      <c r="BJ664" t="str">
        <f t="shared" si="154"/>
        <v>OK</v>
      </c>
      <c r="BK664" s="130">
        <v>337.49</v>
      </c>
      <c r="BL664" s="130" t="s">
        <v>37</v>
      </c>
      <c r="BM664" s="131" t="s">
        <v>33</v>
      </c>
      <c r="BN664" s="131" t="e">
        <v>#VALUE!</v>
      </c>
      <c r="BO664">
        <v>337.49</v>
      </c>
      <c r="BP664">
        <v>155400</v>
      </c>
    </row>
    <row r="665" spans="1:68" ht="25.2" x14ac:dyDescent="0.3">
      <c r="A665" s="1"/>
      <c r="B665" s="47">
        <v>575</v>
      </c>
      <c r="C665" s="125">
        <v>1059579</v>
      </c>
      <c r="D665" s="27"/>
      <c r="E665" s="27"/>
      <c r="F665" s="30" t="s">
        <v>525</v>
      </c>
      <c r="G665" s="101" t="s">
        <v>31</v>
      </c>
      <c r="H665" s="70" t="s">
        <v>4779</v>
      </c>
      <c r="J665" s="147"/>
      <c r="K665" s="148">
        <v>0</v>
      </c>
      <c r="L665" s="148"/>
      <c r="M665" s="147"/>
      <c r="N665" s="29" t="str">
        <f t="shared" si="149"/>
        <v/>
      </c>
      <c r="O665" s="29" t="str">
        <f t="shared" si="150"/>
        <v/>
      </c>
      <c r="P665" s="29" t="str">
        <f t="shared" si="151"/>
        <v/>
      </c>
      <c r="Q665" s="29" t="str">
        <f t="shared" si="158"/>
        <v/>
      </c>
      <c r="R665" s="29" t="str">
        <f t="shared" si="159"/>
        <v/>
      </c>
      <c r="S665" s="29" t="str">
        <f t="shared" si="160"/>
        <v/>
      </c>
      <c r="T665" s="29" t="str">
        <f t="shared" si="161"/>
        <v/>
      </c>
      <c r="U665" s="27"/>
      <c r="V665" s="27"/>
      <c r="W665" s="38" t="s">
        <v>520</v>
      </c>
      <c r="X665" s="37" t="s">
        <v>35</v>
      </c>
      <c r="Y665" s="146">
        <v>263.66000000000003</v>
      </c>
      <c r="Z665" s="33">
        <v>337.49</v>
      </c>
      <c r="AA665" s="34">
        <f t="shared" si="163"/>
        <v>0.28000000000000003</v>
      </c>
      <c r="AB665" s="33">
        <f t="shared" si="152"/>
        <v>337.49</v>
      </c>
      <c r="AC665" s="34">
        <f t="shared" si="164"/>
        <v>0.28001929755094052</v>
      </c>
      <c r="AD665" s="145">
        <f t="shared" si="162"/>
        <v>281.24200000000002</v>
      </c>
      <c r="AE665" s="105">
        <v>219.71700000000001</v>
      </c>
      <c r="AF665" s="34" t="s">
        <v>36</v>
      </c>
      <c r="AG665" s="34" t="s">
        <v>138</v>
      </c>
      <c r="AH665" s="34" t="s">
        <v>73</v>
      </c>
      <c r="AI665" s="29">
        <v>0.16800000000000001</v>
      </c>
      <c r="AJ665" s="29">
        <v>1.232E-3</v>
      </c>
      <c r="AK665" s="29">
        <v>0</v>
      </c>
      <c r="AL665" s="29">
        <v>0</v>
      </c>
      <c r="AM665" s="29" t="s">
        <v>28</v>
      </c>
      <c r="AN665" s="44" t="s">
        <v>27</v>
      </c>
      <c r="AO665" s="29" t="s">
        <v>27</v>
      </c>
      <c r="AP665" s="29">
        <v>100</v>
      </c>
      <c r="AQ665" s="27"/>
      <c r="AR665" s="27"/>
      <c r="AS665" s="27"/>
      <c r="AT665" s="27"/>
      <c r="AU665" s="104"/>
      <c r="AV665" s="36" t="s">
        <v>28</v>
      </c>
      <c r="AW665" s="102">
        <v>44487</v>
      </c>
      <c r="AX665" s="129" t="s">
        <v>33</v>
      </c>
      <c r="AY665" s="106">
        <v>21800</v>
      </c>
      <c r="BD665" t="s">
        <v>108</v>
      </c>
      <c r="BE665" t="s">
        <v>4409</v>
      </c>
      <c r="BF665" t="s">
        <v>4740</v>
      </c>
      <c r="BH665" t="str">
        <f t="shared" si="153"/>
        <v/>
      </c>
      <c r="BJ665" t="str">
        <f t="shared" si="154"/>
        <v>OK</v>
      </c>
      <c r="BK665" s="130">
        <v>337.49</v>
      </c>
      <c r="BL665" s="130" t="s">
        <v>37</v>
      </c>
      <c r="BM665" s="131" t="s">
        <v>33</v>
      </c>
      <c r="BN665" s="131" t="e">
        <v>#VALUE!</v>
      </c>
      <c r="BO665">
        <v>337.49</v>
      </c>
      <c r="BP665">
        <v>22700</v>
      </c>
    </row>
    <row r="666" spans="1:68" ht="37.799999999999997" x14ac:dyDescent="0.3">
      <c r="A666" s="1"/>
      <c r="B666" s="47">
        <v>576</v>
      </c>
      <c r="C666" s="45">
        <v>1084911</v>
      </c>
      <c r="D666" s="46" t="s">
        <v>526</v>
      </c>
      <c r="E666" s="46"/>
      <c r="F666" s="31" t="s">
        <v>527</v>
      </c>
      <c r="G666" s="29" t="s">
        <v>42</v>
      </c>
      <c r="H666" s="70" t="s">
        <v>4779</v>
      </c>
      <c r="I666" s="148" t="s">
        <v>32</v>
      </c>
      <c r="J666" s="147" t="s">
        <v>33</v>
      </c>
      <c r="K666" s="148">
        <v>0</v>
      </c>
      <c r="L666" s="148" t="s">
        <v>32</v>
      </c>
      <c r="M666" s="147" t="s">
        <v>33</v>
      </c>
      <c r="N666" s="29">
        <f t="shared" si="149"/>
        <v>1013398</v>
      </c>
      <c r="O666" s="29">
        <f t="shared" si="150"/>
        <v>1059581</v>
      </c>
      <c r="P666" s="29">
        <f t="shared" si="151"/>
        <v>1030550</v>
      </c>
      <c r="Q666" s="29" t="str">
        <f t="shared" si="158"/>
        <v/>
      </c>
      <c r="R666" s="29" t="str">
        <f t="shared" si="159"/>
        <v/>
      </c>
      <c r="S666" s="29" t="str">
        <f t="shared" si="160"/>
        <v/>
      </c>
      <c r="T666" s="29" t="str">
        <f t="shared" si="161"/>
        <v/>
      </c>
      <c r="U666" s="29"/>
      <c r="V666" s="29"/>
      <c r="W666" s="38" t="s">
        <v>520</v>
      </c>
      <c r="X666" s="29" t="s">
        <v>35</v>
      </c>
      <c r="Y666" s="146">
        <v>457.84</v>
      </c>
      <c r="Z666" s="33">
        <v>586</v>
      </c>
      <c r="AA666" s="34">
        <f t="shared" si="163"/>
        <v>0.28000000000000003</v>
      </c>
      <c r="AB666" s="33">
        <f t="shared" si="152"/>
        <v>586</v>
      </c>
      <c r="AC666" s="34">
        <f t="shared" si="164"/>
        <v>0.27992336180618715</v>
      </c>
      <c r="AD666" s="145">
        <f t="shared" si="162"/>
        <v>488.33300000000003</v>
      </c>
      <c r="AE666" s="105">
        <v>381.53300000000002</v>
      </c>
      <c r="AF666" s="34" t="s">
        <v>36</v>
      </c>
      <c r="AG666" s="34" t="s">
        <v>36</v>
      </c>
      <c r="AH666" s="34" t="s">
        <v>73</v>
      </c>
      <c r="AI666" s="29">
        <v>0.24399999999999999</v>
      </c>
      <c r="AJ666" s="29">
        <v>3.6389999999999999E-3</v>
      </c>
      <c r="AK666" s="29">
        <v>2100</v>
      </c>
      <c r="AL666" s="29">
        <v>0</v>
      </c>
      <c r="AM666" s="29" t="s">
        <v>28</v>
      </c>
      <c r="AN666" s="158" t="s">
        <v>28</v>
      </c>
      <c r="AO666" s="29" t="s">
        <v>28</v>
      </c>
      <c r="AP666" s="29">
        <v>50</v>
      </c>
      <c r="AQ666" s="29">
        <v>1140</v>
      </c>
      <c r="AR666" s="29">
        <v>1140</v>
      </c>
      <c r="AS666" s="29">
        <v>130</v>
      </c>
      <c r="AT666" s="29">
        <v>12.2</v>
      </c>
      <c r="AU666" s="144">
        <v>0.16894799999999999</v>
      </c>
      <c r="AV666" s="36" t="s">
        <v>28</v>
      </c>
      <c r="AW666" s="102" t="s">
        <v>33</v>
      </c>
      <c r="AX666" s="129" t="s">
        <v>33</v>
      </c>
      <c r="AY666" s="106">
        <v>465950</v>
      </c>
      <c r="BD666" t="s">
        <v>108</v>
      </c>
      <c r="BE666" t="s">
        <v>4346</v>
      </c>
      <c r="BF666" t="s">
        <v>4740</v>
      </c>
      <c r="BH666" t="str">
        <f t="shared" si="153"/>
        <v>AV</v>
      </c>
      <c r="BJ666" t="str">
        <f t="shared" si="154"/>
        <v>OK</v>
      </c>
      <c r="BK666" s="130">
        <v>586</v>
      </c>
      <c r="BL666" s="130" t="s">
        <v>37</v>
      </c>
      <c r="BM666" s="131" t="s">
        <v>33</v>
      </c>
      <c r="BN666" s="131" t="e">
        <v>#VALUE!</v>
      </c>
      <c r="BO666">
        <v>586</v>
      </c>
      <c r="BP666">
        <v>26950</v>
      </c>
    </row>
    <row r="667" spans="1:68" ht="37.799999999999997" x14ac:dyDescent="0.3">
      <c r="A667" s="1"/>
      <c r="B667" s="47">
        <v>577</v>
      </c>
      <c r="C667" s="45">
        <v>1084912</v>
      </c>
      <c r="D667" s="46" t="s">
        <v>528</v>
      </c>
      <c r="E667" s="46"/>
      <c r="F667" s="31" t="s">
        <v>529</v>
      </c>
      <c r="G667" s="29" t="s">
        <v>42</v>
      </c>
      <c r="H667" s="70" t="s">
        <v>4780</v>
      </c>
      <c r="I667" s="148" t="s">
        <v>32</v>
      </c>
      <c r="J667" s="147" t="s">
        <v>33</v>
      </c>
      <c r="K667" s="148">
        <v>0</v>
      </c>
      <c r="L667" s="148" t="s">
        <v>32</v>
      </c>
      <c r="M667" s="147" t="s">
        <v>33</v>
      </c>
      <c r="N667" s="29">
        <f t="shared" si="149"/>
        <v>1013401</v>
      </c>
      <c r="O667" s="29">
        <f t="shared" si="150"/>
        <v>1059583</v>
      </c>
      <c r="P667" s="29">
        <f t="shared" si="151"/>
        <v>1030551</v>
      </c>
      <c r="Q667" s="29" t="str">
        <f t="shared" si="158"/>
        <v/>
      </c>
      <c r="R667" s="29" t="str">
        <f t="shared" si="159"/>
        <v/>
      </c>
      <c r="S667" s="29" t="str">
        <f t="shared" si="160"/>
        <v/>
      </c>
      <c r="T667" s="29" t="str">
        <f t="shared" si="161"/>
        <v/>
      </c>
      <c r="U667" s="29"/>
      <c r="V667" s="29"/>
      <c r="W667" s="38" t="s">
        <v>520</v>
      </c>
      <c r="X667" s="29" t="s">
        <v>35</v>
      </c>
      <c r="Y667" s="146">
        <v>698</v>
      </c>
      <c r="Z667" s="33">
        <v>894</v>
      </c>
      <c r="AA667" s="34">
        <f t="shared" si="163"/>
        <v>0.28100000000000003</v>
      </c>
      <c r="AB667" s="33">
        <f t="shared" si="152"/>
        <v>894</v>
      </c>
      <c r="AC667" s="34">
        <f t="shared" si="164"/>
        <v>0.28080155827990921</v>
      </c>
      <c r="AD667" s="145">
        <f t="shared" si="162"/>
        <v>745</v>
      </c>
      <c r="AE667" s="105">
        <v>581.66700000000003</v>
      </c>
      <c r="AF667" s="34" t="s">
        <v>36</v>
      </c>
      <c r="AG667" s="34" t="s">
        <v>36</v>
      </c>
      <c r="AH667" s="34" t="s">
        <v>73</v>
      </c>
      <c r="AI667" s="29">
        <v>0.379</v>
      </c>
      <c r="AJ667" s="29">
        <v>5.3280000000000003E-3</v>
      </c>
      <c r="AK667" s="29">
        <v>0</v>
      </c>
      <c r="AL667" s="29">
        <v>1600</v>
      </c>
      <c r="AM667" s="29" t="s">
        <v>28</v>
      </c>
      <c r="AN667" s="44" t="s">
        <v>27</v>
      </c>
      <c r="AO667" s="29" t="s">
        <v>28</v>
      </c>
      <c r="AP667" s="29">
        <v>50</v>
      </c>
      <c r="AQ667" s="29">
        <v>1140</v>
      </c>
      <c r="AR667" s="29">
        <v>1140</v>
      </c>
      <c r="AS667" s="29">
        <v>205</v>
      </c>
      <c r="AT667" s="29">
        <v>18.95</v>
      </c>
      <c r="AU667" s="144">
        <v>0.26641799999999999</v>
      </c>
      <c r="AV667" s="36" t="s">
        <v>28</v>
      </c>
      <c r="AW667" s="102" t="s">
        <v>33</v>
      </c>
      <c r="AX667" s="129" t="s">
        <v>33</v>
      </c>
      <c r="AY667" s="106">
        <v>96100</v>
      </c>
      <c r="BD667" t="s">
        <v>108</v>
      </c>
      <c r="BE667" t="s">
        <v>4346</v>
      </c>
      <c r="BF667" t="s">
        <v>4740</v>
      </c>
      <c r="BH667" t="str">
        <f t="shared" si="153"/>
        <v>AV</v>
      </c>
      <c r="BJ667" t="str">
        <f t="shared" si="154"/>
        <v>OK</v>
      </c>
      <c r="BK667" s="130">
        <v>894</v>
      </c>
      <c r="BL667" s="130" t="s">
        <v>37</v>
      </c>
      <c r="BM667" s="131" t="s">
        <v>33</v>
      </c>
      <c r="BN667" s="131" t="e">
        <v>#VALUE!</v>
      </c>
      <c r="BO667">
        <v>894</v>
      </c>
      <c r="BP667">
        <v>3950</v>
      </c>
    </row>
    <row r="668" spans="1:68" ht="25.2" x14ac:dyDescent="0.3">
      <c r="A668" s="1"/>
      <c r="B668" s="47">
        <v>578</v>
      </c>
      <c r="C668" s="45">
        <v>1059572</v>
      </c>
      <c r="D668" s="40">
        <v>1013432</v>
      </c>
      <c r="E668" s="40"/>
      <c r="F668" s="31" t="s">
        <v>530</v>
      </c>
      <c r="G668" s="37" t="s">
        <v>31</v>
      </c>
      <c r="H668" s="70" t="s">
        <v>4779</v>
      </c>
      <c r="I668" s="148" t="s">
        <v>32</v>
      </c>
      <c r="J668" s="147" t="s">
        <v>33</v>
      </c>
      <c r="K668" s="148">
        <v>0</v>
      </c>
      <c r="L668" s="148" t="s">
        <v>32</v>
      </c>
      <c r="M668" s="147">
        <v>42410</v>
      </c>
      <c r="N668" s="29">
        <f t="shared" si="149"/>
        <v>1013432</v>
      </c>
      <c r="O668" s="29" t="str">
        <f t="shared" si="150"/>
        <v/>
      </c>
      <c r="P668" s="29" t="str">
        <f t="shared" si="151"/>
        <v/>
      </c>
      <c r="Q668" s="29" t="str">
        <f t="shared" si="158"/>
        <v/>
      </c>
      <c r="R668" s="29" t="str">
        <f t="shared" si="159"/>
        <v/>
      </c>
      <c r="S668" s="29" t="str">
        <f t="shared" si="160"/>
        <v/>
      </c>
      <c r="T668" s="29" t="str">
        <f t="shared" si="161"/>
        <v/>
      </c>
      <c r="U668" s="29"/>
      <c r="V668" s="29"/>
      <c r="W668" s="38" t="s">
        <v>520</v>
      </c>
      <c r="X668" s="29" t="s">
        <v>35</v>
      </c>
      <c r="Y668" s="146">
        <v>456.76</v>
      </c>
      <c r="Z668" s="33">
        <v>584</v>
      </c>
      <c r="AA668" s="34">
        <f t="shared" si="163"/>
        <v>0.27900000000000003</v>
      </c>
      <c r="AB668" s="33">
        <f t="shared" si="152"/>
        <v>584</v>
      </c>
      <c r="AC668" s="34">
        <f t="shared" si="164"/>
        <v>0.27857279846991723</v>
      </c>
      <c r="AD668" s="145">
        <f t="shared" si="162"/>
        <v>486.66699999999997</v>
      </c>
      <c r="AE668" s="105">
        <v>380.63299999999998</v>
      </c>
      <c r="AF668" s="34" t="s">
        <v>36</v>
      </c>
      <c r="AG668" s="34" t="s">
        <v>36</v>
      </c>
      <c r="AH668" s="34" t="s">
        <v>73</v>
      </c>
      <c r="AI668" s="29">
        <v>0.124</v>
      </c>
      <c r="AJ668" s="29">
        <v>2.5599999999999999E-4</v>
      </c>
      <c r="AK668" s="29">
        <v>220</v>
      </c>
      <c r="AL668" s="29">
        <v>0</v>
      </c>
      <c r="AM668" s="29" t="s">
        <v>28</v>
      </c>
      <c r="AN668" s="158" t="s">
        <v>28</v>
      </c>
      <c r="AO668" s="29" t="s">
        <v>28</v>
      </c>
      <c r="AP668" s="29">
        <v>125</v>
      </c>
      <c r="AQ668" s="29">
        <v>5000</v>
      </c>
      <c r="AR668" s="29">
        <v>16</v>
      </c>
      <c r="AS668" s="29">
        <v>16</v>
      </c>
      <c r="AT668" s="29">
        <v>15.5</v>
      </c>
      <c r="AU668" s="144">
        <v>1.2800000000000001E-3</v>
      </c>
      <c r="AV668" s="36" t="s">
        <v>28</v>
      </c>
      <c r="AW668" s="102" t="s">
        <v>33</v>
      </c>
      <c r="AX668" s="129" t="s">
        <v>33</v>
      </c>
      <c r="AY668" s="106">
        <v>590</v>
      </c>
      <c r="BD668" t="s">
        <v>108</v>
      </c>
      <c r="BE668" t="s">
        <v>4409</v>
      </c>
      <c r="BF668" t="s">
        <v>4740</v>
      </c>
      <c r="BH668" t="str">
        <f t="shared" si="153"/>
        <v>AV</v>
      </c>
      <c r="BJ668" t="str">
        <f t="shared" si="154"/>
        <v>OK</v>
      </c>
      <c r="BK668" s="130">
        <v>584</v>
      </c>
      <c r="BL668" s="130" t="s">
        <v>37</v>
      </c>
      <c r="BM668" s="131" t="s">
        <v>33</v>
      </c>
      <c r="BN668" s="131" t="e">
        <v>#VALUE!</v>
      </c>
      <c r="BO668">
        <v>584</v>
      </c>
      <c r="BP668">
        <v>0</v>
      </c>
    </row>
    <row r="669" spans="1:68" ht="25.2" x14ac:dyDescent="0.3">
      <c r="A669" s="1"/>
      <c r="B669" s="47">
        <v>579</v>
      </c>
      <c r="C669" s="45">
        <v>1059573</v>
      </c>
      <c r="D669" s="40">
        <v>1013438</v>
      </c>
      <c r="E669" s="40"/>
      <c r="F669" s="31" t="s">
        <v>531</v>
      </c>
      <c r="G669" s="37" t="s">
        <v>31</v>
      </c>
      <c r="H669" s="70" t="s">
        <v>4779</v>
      </c>
      <c r="I669" s="148" t="s">
        <v>32</v>
      </c>
      <c r="J669" s="147" t="s">
        <v>33</v>
      </c>
      <c r="K669" s="148">
        <v>0</v>
      </c>
      <c r="L669" s="148" t="s">
        <v>32</v>
      </c>
      <c r="M669" s="147">
        <v>42410</v>
      </c>
      <c r="N669" s="29">
        <f t="shared" si="149"/>
        <v>1013438</v>
      </c>
      <c r="O669" s="29" t="str">
        <f t="shared" si="150"/>
        <v/>
      </c>
      <c r="P669" s="29" t="str">
        <f t="shared" si="151"/>
        <v/>
      </c>
      <c r="Q669" s="29" t="str">
        <f t="shared" si="158"/>
        <v/>
      </c>
      <c r="R669" s="29" t="str">
        <f t="shared" si="159"/>
        <v/>
      </c>
      <c r="S669" s="29" t="str">
        <f t="shared" si="160"/>
        <v/>
      </c>
      <c r="T669" s="29" t="str">
        <f t="shared" si="161"/>
        <v/>
      </c>
      <c r="U669" s="29"/>
      <c r="V669" s="29"/>
      <c r="W669" s="38" t="s">
        <v>520</v>
      </c>
      <c r="X669" s="29" t="s">
        <v>35</v>
      </c>
      <c r="Y669" s="146">
        <v>584</v>
      </c>
      <c r="Z669" s="33">
        <v>747</v>
      </c>
      <c r="AA669" s="34">
        <f t="shared" si="163"/>
        <v>0.27900000000000003</v>
      </c>
      <c r="AB669" s="33">
        <f t="shared" si="152"/>
        <v>747</v>
      </c>
      <c r="AC669" s="34">
        <f t="shared" si="164"/>
        <v>0.27910871293923778</v>
      </c>
      <c r="AD669" s="145">
        <f t="shared" si="162"/>
        <v>622.5</v>
      </c>
      <c r="AE669" s="105">
        <v>486.66699999999997</v>
      </c>
      <c r="AF669" s="34" t="s">
        <v>36</v>
      </c>
      <c r="AG669" s="34" t="s">
        <v>36</v>
      </c>
      <c r="AH669" s="34" t="s">
        <v>73</v>
      </c>
      <c r="AI669" s="29">
        <v>0.18099999999999999</v>
      </c>
      <c r="AJ669" s="29">
        <v>4.0000000000000002E-4</v>
      </c>
      <c r="AK669" s="29">
        <v>180</v>
      </c>
      <c r="AL669" s="29">
        <v>0</v>
      </c>
      <c r="AM669" s="29" t="s">
        <v>28</v>
      </c>
      <c r="AN669" s="158" t="s">
        <v>28</v>
      </c>
      <c r="AO669" s="29" t="s">
        <v>28</v>
      </c>
      <c r="AP669" s="29">
        <v>85</v>
      </c>
      <c r="AQ669" s="29">
        <v>5000</v>
      </c>
      <c r="AR669" s="29">
        <v>20</v>
      </c>
      <c r="AS669" s="29">
        <v>20</v>
      </c>
      <c r="AT669" s="29">
        <v>15.385</v>
      </c>
      <c r="AU669" s="144">
        <v>2E-3</v>
      </c>
      <c r="AV669" s="36" t="s">
        <v>28</v>
      </c>
      <c r="AW669" s="102" t="s">
        <v>33</v>
      </c>
      <c r="AX669" s="129" t="s">
        <v>33</v>
      </c>
      <c r="AY669" s="106">
        <v>1480</v>
      </c>
      <c r="BD669" t="s">
        <v>108</v>
      </c>
      <c r="BE669" t="s">
        <v>4346</v>
      </c>
      <c r="BF669" t="s">
        <v>4740</v>
      </c>
      <c r="BH669" t="str">
        <f t="shared" si="153"/>
        <v>AV</v>
      </c>
      <c r="BJ669" t="str">
        <f t="shared" si="154"/>
        <v>OK</v>
      </c>
      <c r="BK669" s="130">
        <v>747</v>
      </c>
      <c r="BL669" s="130" t="s">
        <v>37</v>
      </c>
      <c r="BM669" s="131" t="s">
        <v>33</v>
      </c>
      <c r="BN669" s="131" t="e">
        <v>#VALUE!</v>
      </c>
      <c r="BO669">
        <v>747</v>
      </c>
      <c r="BP669">
        <v>0</v>
      </c>
    </row>
    <row r="670" spans="1:68" ht="25.2" x14ac:dyDescent="0.3">
      <c r="A670" s="1"/>
      <c r="B670" s="47">
        <v>580</v>
      </c>
      <c r="C670" s="45">
        <v>1059574</v>
      </c>
      <c r="D670" s="40">
        <v>1013442</v>
      </c>
      <c r="E670" s="40"/>
      <c r="F670" s="31" t="s">
        <v>3874</v>
      </c>
      <c r="G670" s="37" t="s">
        <v>31</v>
      </c>
      <c r="H670" s="70" t="s">
        <v>4779</v>
      </c>
      <c r="I670" s="148" t="s">
        <v>32</v>
      </c>
      <c r="J670" s="147" t="s">
        <v>33</v>
      </c>
      <c r="K670" s="148">
        <v>0</v>
      </c>
      <c r="L670" s="148" t="s">
        <v>32</v>
      </c>
      <c r="M670" s="147">
        <v>42410</v>
      </c>
      <c r="N670" s="29">
        <f t="shared" si="149"/>
        <v>1013442</v>
      </c>
      <c r="O670" s="29" t="str">
        <f t="shared" si="150"/>
        <v/>
      </c>
      <c r="P670" s="29" t="str">
        <f t="shared" si="151"/>
        <v/>
      </c>
      <c r="Q670" s="29" t="str">
        <f t="shared" si="158"/>
        <v/>
      </c>
      <c r="R670" s="29" t="str">
        <f t="shared" si="159"/>
        <v/>
      </c>
      <c r="S670" s="29" t="str">
        <f t="shared" si="160"/>
        <v/>
      </c>
      <c r="T670" s="29" t="str">
        <f t="shared" si="161"/>
        <v/>
      </c>
      <c r="U670" s="29"/>
      <c r="V670" s="29"/>
      <c r="W670" s="38" t="s">
        <v>520</v>
      </c>
      <c r="X670" s="29" t="s">
        <v>35</v>
      </c>
      <c r="Y670" s="146">
        <v>639</v>
      </c>
      <c r="Z670" s="33">
        <v>818</v>
      </c>
      <c r="AA670" s="34">
        <f t="shared" si="163"/>
        <v>0.28000000000000003</v>
      </c>
      <c r="AB670" s="33">
        <f t="shared" si="152"/>
        <v>818</v>
      </c>
      <c r="AC670" s="34">
        <f t="shared" si="164"/>
        <v>0.28012582159624416</v>
      </c>
      <c r="AD670" s="145">
        <f t="shared" si="162"/>
        <v>681.66700000000003</v>
      </c>
      <c r="AE670" s="105">
        <v>532.5</v>
      </c>
      <c r="AF670" s="34" t="s">
        <v>36</v>
      </c>
      <c r="AG670" s="34" t="s">
        <v>36</v>
      </c>
      <c r="AH670" s="34" t="s">
        <v>36</v>
      </c>
      <c r="AI670" s="29">
        <v>0.26400000000000001</v>
      </c>
      <c r="AJ670" s="29">
        <v>6.2500000000000001E-4</v>
      </c>
      <c r="AK670" s="29">
        <v>590</v>
      </c>
      <c r="AL670" s="29">
        <v>0</v>
      </c>
      <c r="AM670" s="29" t="s">
        <v>28</v>
      </c>
      <c r="AN670" s="158" t="s">
        <v>28</v>
      </c>
      <c r="AO670" s="29" t="s">
        <v>28</v>
      </c>
      <c r="AP670" s="29">
        <v>50</v>
      </c>
      <c r="AQ670" s="29">
        <v>5000</v>
      </c>
      <c r="AR670" s="29">
        <v>25</v>
      </c>
      <c r="AS670" s="29">
        <v>25</v>
      </c>
      <c r="AT670" s="29">
        <v>14.52</v>
      </c>
      <c r="AU670" s="144">
        <v>3.1250000000000002E-3</v>
      </c>
      <c r="AV670" s="36" t="s">
        <v>28</v>
      </c>
      <c r="AW670" s="102" t="s">
        <v>33</v>
      </c>
      <c r="AX670" s="129" t="s">
        <v>33</v>
      </c>
      <c r="AY670" s="106">
        <v>1250</v>
      </c>
      <c r="BD670" t="s">
        <v>108</v>
      </c>
      <c r="BE670" t="s">
        <v>4346</v>
      </c>
      <c r="BF670" t="s">
        <v>4740</v>
      </c>
      <c r="BH670" t="str">
        <f t="shared" si="153"/>
        <v>AV</v>
      </c>
      <c r="BJ670" t="str">
        <f t="shared" si="154"/>
        <v>OK</v>
      </c>
      <c r="BK670" s="130">
        <v>818</v>
      </c>
      <c r="BL670" s="130" t="s">
        <v>37</v>
      </c>
      <c r="BM670" s="131" t="s">
        <v>33</v>
      </c>
      <c r="BN670" s="131" t="e">
        <v>#VALUE!</v>
      </c>
      <c r="BO670">
        <v>818</v>
      </c>
      <c r="BP670">
        <v>55</v>
      </c>
    </row>
    <row r="671" spans="1:68" x14ac:dyDescent="0.3">
      <c r="A671" s="1"/>
      <c r="B671" s="47">
        <v>581</v>
      </c>
      <c r="C671" s="45">
        <v>1059575</v>
      </c>
      <c r="D671" s="28">
        <v>1013444</v>
      </c>
      <c r="E671" s="28"/>
      <c r="F671" s="31" t="s">
        <v>532</v>
      </c>
      <c r="G671" s="37" t="s">
        <v>47</v>
      </c>
      <c r="H671" s="148"/>
      <c r="I671" s="148" t="s">
        <v>32</v>
      </c>
      <c r="J671" s="147" t="s">
        <v>33</v>
      </c>
      <c r="K671" s="148">
        <v>0</v>
      </c>
      <c r="L671" s="148" t="s">
        <v>32</v>
      </c>
      <c r="M671" s="147">
        <v>42410</v>
      </c>
      <c r="N671" s="29">
        <f t="shared" si="149"/>
        <v>1013444</v>
      </c>
      <c r="O671" s="29" t="str">
        <f t="shared" si="150"/>
        <v/>
      </c>
      <c r="P671" s="29" t="str">
        <f t="shared" si="151"/>
        <v/>
      </c>
      <c r="Q671" s="29" t="str">
        <f t="shared" si="158"/>
        <v/>
      </c>
      <c r="R671" s="29" t="str">
        <f t="shared" si="159"/>
        <v/>
      </c>
      <c r="S671" s="29" t="str">
        <f t="shared" si="160"/>
        <v/>
      </c>
      <c r="T671" s="29" t="str">
        <f t="shared" si="161"/>
        <v/>
      </c>
      <c r="U671" s="29"/>
      <c r="V671" s="29"/>
      <c r="W671" s="38" t="s">
        <v>520</v>
      </c>
      <c r="X671" s="29" t="s">
        <v>35</v>
      </c>
      <c r="Y671" s="146">
        <v>731</v>
      </c>
      <c r="Z671" s="33">
        <v>936</v>
      </c>
      <c r="AA671" s="34">
        <f t="shared" si="163"/>
        <v>0.28000000000000003</v>
      </c>
      <c r="AB671" s="33">
        <f t="shared" si="152"/>
        <v>936</v>
      </c>
      <c r="AC671" s="34">
        <f t="shared" si="164"/>
        <v>0.28043705584839618</v>
      </c>
      <c r="AD671" s="145">
        <f t="shared" si="162"/>
        <v>780</v>
      </c>
      <c r="AE671" s="105">
        <v>609.16700000000003</v>
      </c>
      <c r="AF671" s="34" t="s">
        <v>36</v>
      </c>
      <c r="AG671" s="34" t="s">
        <v>36</v>
      </c>
      <c r="AH671" s="34" t="s">
        <v>73</v>
      </c>
      <c r="AI671" s="29">
        <v>0.41299999999999998</v>
      </c>
      <c r="AJ671" s="29">
        <v>1.0000000000000001E-5</v>
      </c>
      <c r="AK671" s="29">
        <v>0</v>
      </c>
      <c r="AL671" s="29">
        <v>0</v>
      </c>
      <c r="AM671" s="29" t="s">
        <v>28</v>
      </c>
      <c r="AN671" s="44" t="s">
        <v>27</v>
      </c>
      <c r="AO671" s="29" t="s">
        <v>28</v>
      </c>
      <c r="AP671" s="29">
        <v>35</v>
      </c>
      <c r="AQ671" s="29">
        <v>5000</v>
      </c>
      <c r="AR671" s="29">
        <v>32</v>
      </c>
      <c r="AS671" s="29">
        <v>32</v>
      </c>
      <c r="AT671" s="29">
        <v>14.455</v>
      </c>
      <c r="AU671" s="144">
        <v>5.1200000000000004E-3</v>
      </c>
      <c r="AV671" s="36" t="s">
        <v>28</v>
      </c>
      <c r="AW671" s="102" t="s">
        <v>33</v>
      </c>
      <c r="AX671" s="129" t="s">
        <v>33</v>
      </c>
      <c r="AY671" s="106">
        <v>2920</v>
      </c>
      <c r="BD671" t="s">
        <v>108</v>
      </c>
      <c r="BE671" t="s">
        <v>4346</v>
      </c>
      <c r="BF671" t="s">
        <v>4740</v>
      </c>
      <c r="BH671" t="str">
        <f t="shared" si="153"/>
        <v/>
      </c>
      <c r="BJ671" t="str">
        <f t="shared" si="154"/>
        <v>OK</v>
      </c>
      <c r="BK671" s="130" t="s">
        <v>5302</v>
      </c>
      <c r="BL671" s="130" t="e">
        <v>#VALUE!</v>
      </c>
      <c r="BM671" s="131" t="s">
        <v>33</v>
      </c>
      <c r="BN671" s="131" t="e">
        <v>#VALUE!</v>
      </c>
      <c r="BO671" t="e">
        <v>#N/A</v>
      </c>
      <c r="BP671">
        <v>275</v>
      </c>
    </row>
    <row r="672" spans="1:68" ht="25.2" x14ac:dyDescent="0.3">
      <c r="A672" s="1"/>
      <c r="B672" s="47">
        <v>582</v>
      </c>
      <c r="C672" s="45">
        <v>1063553</v>
      </c>
      <c r="D672" s="29"/>
      <c r="E672" s="29"/>
      <c r="F672" s="31" t="s">
        <v>533</v>
      </c>
      <c r="G672" s="29" t="s">
        <v>31</v>
      </c>
      <c r="H672" s="148"/>
      <c r="I672" s="148" t="s">
        <v>32</v>
      </c>
      <c r="J672" s="147" t="s">
        <v>33</v>
      </c>
      <c r="K672" s="148">
        <v>0</v>
      </c>
      <c r="L672" s="148" t="s">
        <v>32</v>
      </c>
      <c r="M672" s="147">
        <v>42885</v>
      </c>
      <c r="N672" s="29" t="str">
        <f t="shared" si="149"/>
        <v/>
      </c>
      <c r="O672" s="29" t="str">
        <f t="shared" si="150"/>
        <v/>
      </c>
      <c r="P672" s="29" t="str">
        <f t="shared" si="151"/>
        <v/>
      </c>
      <c r="Q672" s="29" t="str">
        <f t="shared" si="158"/>
        <v/>
      </c>
      <c r="R672" s="29" t="str">
        <f t="shared" si="159"/>
        <v/>
      </c>
      <c r="S672" s="29" t="str">
        <f t="shared" si="160"/>
        <v/>
      </c>
      <c r="T672" s="29" t="str">
        <f t="shared" si="161"/>
        <v/>
      </c>
      <c r="U672" s="29"/>
      <c r="V672" s="29"/>
      <c r="W672" s="38" t="s">
        <v>520</v>
      </c>
      <c r="X672" s="37" t="s">
        <v>35</v>
      </c>
      <c r="Y672" s="146">
        <v>263.57</v>
      </c>
      <c r="Z672" s="33">
        <v>337.37</v>
      </c>
      <c r="AA672" s="34">
        <f t="shared" si="163"/>
        <v>0.28000000000000003</v>
      </c>
      <c r="AB672" s="33">
        <f t="shared" si="152"/>
        <v>337.37</v>
      </c>
      <c r="AC672" s="34">
        <f t="shared" si="164"/>
        <v>0.28000109268719098</v>
      </c>
      <c r="AD672" s="145">
        <f t="shared" si="162"/>
        <v>281.142</v>
      </c>
      <c r="AE672" s="105">
        <v>219.642</v>
      </c>
      <c r="AF672" s="34" t="s">
        <v>36</v>
      </c>
      <c r="AG672" s="34" t="s">
        <v>36</v>
      </c>
      <c r="AH672" s="34" t="s">
        <v>73</v>
      </c>
      <c r="AI672" s="29">
        <v>0.13500000000000001</v>
      </c>
      <c r="AJ672" s="29">
        <v>1.864E-3</v>
      </c>
      <c r="AK672" s="29">
        <v>0</v>
      </c>
      <c r="AL672" s="29">
        <v>0</v>
      </c>
      <c r="AM672" s="29" t="s">
        <v>28</v>
      </c>
      <c r="AN672" s="44" t="s">
        <v>27</v>
      </c>
      <c r="AO672" s="29" t="s">
        <v>28</v>
      </c>
      <c r="AP672" s="29">
        <v>100</v>
      </c>
      <c r="AQ672" s="29">
        <v>780</v>
      </c>
      <c r="AR672" s="29">
        <v>780</v>
      </c>
      <c r="AS672" s="29">
        <v>295</v>
      </c>
      <c r="AT672" s="29">
        <v>13.5</v>
      </c>
      <c r="AU672" s="144">
        <v>0.179478</v>
      </c>
      <c r="AV672" s="36" t="s">
        <v>28</v>
      </c>
      <c r="AW672" s="102">
        <v>42569</v>
      </c>
      <c r="AX672" s="129" t="s">
        <v>33</v>
      </c>
      <c r="AY672" s="106">
        <v>37600</v>
      </c>
      <c r="BD672" t="s">
        <v>108</v>
      </c>
      <c r="BE672" t="s">
        <v>4409</v>
      </c>
      <c r="BF672" t="s">
        <v>4740</v>
      </c>
      <c r="BH672" t="str">
        <f t="shared" si="153"/>
        <v/>
      </c>
      <c r="BJ672" t="str">
        <f t="shared" si="154"/>
        <v>OK</v>
      </c>
      <c r="BK672" s="130" t="s">
        <v>5302</v>
      </c>
      <c r="BL672" s="130" t="e">
        <v>#VALUE!</v>
      </c>
      <c r="BM672" s="131" t="s">
        <v>33</v>
      </c>
      <c r="BN672" s="131" t="e">
        <v>#VALUE!</v>
      </c>
      <c r="BO672" t="e">
        <v>#N/A</v>
      </c>
      <c r="BP672">
        <v>1000</v>
      </c>
    </row>
    <row r="673" spans="1:68" ht="25.2" x14ac:dyDescent="0.3">
      <c r="A673" s="1"/>
      <c r="B673" s="47">
        <v>583</v>
      </c>
      <c r="C673" s="45">
        <v>1063555</v>
      </c>
      <c r="D673" s="29"/>
      <c r="E673" s="29"/>
      <c r="F673" s="31" t="s">
        <v>535</v>
      </c>
      <c r="G673" s="29" t="s">
        <v>31</v>
      </c>
      <c r="H673" s="148"/>
      <c r="I673" s="148" t="s">
        <v>32</v>
      </c>
      <c r="J673" s="147" t="s">
        <v>33</v>
      </c>
      <c r="K673" s="148">
        <v>0</v>
      </c>
      <c r="L673" s="148" t="s">
        <v>32</v>
      </c>
      <c r="M673" s="147">
        <v>42885</v>
      </c>
      <c r="N673" s="29" t="str">
        <f t="shared" si="149"/>
        <v/>
      </c>
      <c r="O673" s="29" t="str">
        <f t="shared" si="150"/>
        <v/>
      </c>
      <c r="P673" s="29" t="str">
        <f t="shared" si="151"/>
        <v/>
      </c>
      <c r="Q673" s="29" t="str">
        <f t="shared" si="158"/>
        <v/>
      </c>
      <c r="R673" s="29" t="str">
        <f t="shared" si="159"/>
        <v/>
      </c>
      <c r="S673" s="29" t="str">
        <f t="shared" si="160"/>
        <v/>
      </c>
      <c r="T673" s="29" t="str">
        <f t="shared" si="161"/>
        <v/>
      </c>
      <c r="U673" s="29"/>
      <c r="V673" s="29"/>
      <c r="W673" s="38" t="s">
        <v>520</v>
      </c>
      <c r="X673" s="37" t="s">
        <v>35</v>
      </c>
      <c r="Y673" s="146">
        <v>366.62</v>
      </c>
      <c r="Z673" s="33">
        <v>469.27</v>
      </c>
      <c r="AA673" s="34">
        <f t="shared" si="163"/>
        <v>0.28000000000000003</v>
      </c>
      <c r="AB673" s="33">
        <f t="shared" si="152"/>
        <v>469.27</v>
      </c>
      <c r="AC673" s="34">
        <f t="shared" si="164"/>
        <v>0.27998769299253395</v>
      </c>
      <c r="AD673" s="145">
        <f t="shared" si="162"/>
        <v>391.05799999999999</v>
      </c>
      <c r="AE673" s="105">
        <v>305.517</v>
      </c>
      <c r="AF673" s="34" t="s">
        <v>36</v>
      </c>
      <c r="AG673" s="34" t="s">
        <v>36</v>
      </c>
      <c r="AH673" s="34" t="s">
        <v>73</v>
      </c>
      <c r="AI673" s="29">
        <v>0.19</v>
      </c>
      <c r="AJ673" s="29">
        <v>1.864E-3</v>
      </c>
      <c r="AK673" s="29">
        <v>0</v>
      </c>
      <c r="AL673" s="29">
        <v>0</v>
      </c>
      <c r="AM673" s="29" t="s">
        <v>28</v>
      </c>
      <c r="AN673" s="44" t="s">
        <v>27</v>
      </c>
      <c r="AO673" s="29" t="s">
        <v>28</v>
      </c>
      <c r="AP673" s="29">
        <v>100</v>
      </c>
      <c r="AQ673" s="29">
        <v>780</v>
      </c>
      <c r="AR673" s="29">
        <v>780</v>
      </c>
      <c r="AS673" s="29">
        <v>295</v>
      </c>
      <c r="AT673" s="29">
        <v>19</v>
      </c>
      <c r="AU673" s="144">
        <v>0.179478</v>
      </c>
      <c r="AV673" s="36" t="s">
        <v>28</v>
      </c>
      <c r="AW673" s="102">
        <v>42569</v>
      </c>
      <c r="AX673" s="129" t="s">
        <v>33</v>
      </c>
      <c r="AY673" s="106">
        <v>7100</v>
      </c>
      <c r="BD673" t="s">
        <v>108</v>
      </c>
      <c r="BE673" t="s">
        <v>4409</v>
      </c>
      <c r="BF673" t="s">
        <v>4740</v>
      </c>
      <c r="BH673" t="str">
        <f t="shared" si="153"/>
        <v/>
      </c>
      <c r="BJ673" t="str">
        <f t="shared" si="154"/>
        <v>OK</v>
      </c>
      <c r="BK673" s="130" t="s">
        <v>5302</v>
      </c>
      <c r="BL673" s="130" t="e">
        <v>#VALUE!</v>
      </c>
      <c r="BM673" s="131" t="s">
        <v>33</v>
      </c>
      <c r="BN673" s="131" t="e">
        <v>#VALUE!</v>
      </c>
      <c r="BO673" t="e">
        <v>#N/A</v>
      </c>
      <c r="BP673">
        <v>200</v>
      </c>
    </row>
    <row r="674" spans="1:68" ht="25.2" x14ac:dyDescent="0.3">
      <c r="A674" s="1"/>
      <c r="B674" s="47">
        <v>584</v>
      </c>
      <c r="C674" s="45">
        <v>1013372</v>
      </c>
      <c r="D674" s="63" t="s">
        <v>536</v>
      </c>
      <c r="E674" s="63"/>
      <c r="F674" s="39" t="s">
        <v>537</v>
      </c>
      <c r="G674" s="29" t="s">
        <v>61</v>
      </c>
      <c r="H674" s="70" t="s">
        <v>59</v>
      </c>
      <c r="I674" s="148" t="s">
        <v>32</v>
      </c>
      <c r="J674" s="147" t="s">
        <v>4041</v>
      </c>
      <c r="K674" s="148" t="e">
        <v>#N/A</v>
      </c>
      <c r="L674" s="148" t="s">
        <v>3878</v>
      </c>
      <c r="M674" s="147">
        <v>43784</v>
      </c>
      <c r="N674" s="29">
        <f t="shared" si="149"/>
        <v>1013371</v>
      </c>
      <c r="O674" s="29">
        <f t="shared" si="150"/>
        <v>1013380</v>
      </c>
      <c r="P674" s="29" t="str">
        <f t="shared" si="151"/>
        <v/>
      </c>
      <c r="Q674" s="29">
        <f t="shared" si="158"/>
        <v>1135973</v>
      </c>
      <c r="R674" s="29" t="str">
        <f t="shared" si="159"/>
        <v/>
      </c>
      <c r="S674" s="29" t="str">
        <f t="shared" si="160"/>
        <v/>
      </c>
      <c r="T674" s="29">
        <f t="shared" si="161"/>
        <v>1135973</v>
      </c>
      <c r="U674" s="29">
        <v>1135973</v>
      </c>
      <c r="V674" s="29"/>
      <c r="W674" s="38" t="s">
        <v>538</v>
      </c>
      <c r="X674" s="37" t="s">
        <v>35</v>
      </c>
      <c r="Y674" s="146">
        <v>127.23</v>
      </c>
      <c r="Z674" s="33">
        <v>139.94999999999999</v>
      </c>
      <c r="AA674" s="34">
        <f t="shared" si="163"/>
        <v>0.1</v>
      </c>
      <c r="AB674" s="33">
        <f t="shared" si="152"/>
        <v>139.94999999999999</v>
      </c>
      <c r="AC674" s="34">
        <f t="shared" si="164"/>
        <v>9.9976420655505716E-2</v>
      </c>
      <c r="AD674" s="145">
        <f t="shared" si="162"/>
        <v>116.625</v>
      </c>
      <c r="AE674" s="105">
        <v>106.02500000000001</v>
      </c>
      <c r="AF674" s="34" t="e">
        <v>#N/A</v>
      </c>
      <c r="AG674" s="34" t="e">
        <v>#N/A</v>
      </c>
      <c r="AH674" s="34" t="e">
        <v>#N/A</v>
      </c>
      <c r="AI674" s="29">
        <v>0.105</v>
      </c>
      <c r="AJ674" s="29">
        <v>6.3199999999999997E-4</v>
      </c>
      <c r="AK674" s="29">
        <v>0</v>
      </c>
      <c r="AL674" s="29">
        <v>0</v>
      </c>
      <c r="AM674" s="29" t="s">
        <v>27</v>
      </c>
      <c r="AN674" s="44" t="s">
        <v>27</v>
      </c>
      <c r="AO674" s="29" t="s">
        <v>27</v>
      </c>
      <c r="AP674" s="29">
        <v>200</v>
      </c>
      <c r="AQ674" s="29">
        <v>770</v>
      </c>
      <c r="AR674" s="29">
        <v>770</v>
      </c>
      <c r="AS674" s="29">
        <v>190</v>
      </c>
      <c r="AT674" s="29">
        <v>21</v>
      </c>
      <c r="AU674" s="144">
        <v>0.112651</v>
      </c>
      <c r="AV674" s="36" t="s">
        <v>28</v>
      </c>
      <c r="AW674" s="102">
        <v>42811</v>
      </c>
      <c r="AX674" s="129" t="s">
        <v>33</v>
      </c>
      <c r="AY674" s="106">
        <v>6619200</v>
      </c>
      <c r="BD674" t="s">
        <v>108</v>
      </c>
      <c r="BE674" t="e">
        <v>#N/A</v>
      </c>
      <c r="BF674" t="e">
        <v>#N/A</v>
      </c>
      <c r="BH674" t="str">
        <f t="shared" si="153"/>
        <v/>
      </c>
      <c r="BJ674" t="str">
        <f t="shared" si="154"/>
        <v>OK</v>
      </c>
      <c r="BK674" s="130" t="s">
        <v>5302</v>
      </c>
      <c r="BL674" s="130" t="e">
        <v>#VALUE!</v>
      </c>
      <c r="BM674" s="131" t="s">
        <v>33</v>
      </c>
      <c r="BN674" s="131" t="e">
        <v>#VALUE!</v>
      </c>
      <c r="BO674" t="e">
        <v>#N/A</v>
      </c>
      <c r="BP674">
        <v>0</v>
      </c>
    </row>
    <row r="675" spans="1:68" ht="25.2" x14ac:dyDescent="0.3">
      <c r="A675" s="1"/>
      <c r="B675" s="47">
        <v>585</v>
      </c>
      <c r="C675" s="45">
        <v>1030549</v>
      </c>
      <c r="D675" s="63" t="s">
        <v>539</v>
      </c>
      <c r="E675" s="63"/>
      <c r="F675" s="39" t="s">
        <v>540</v>
      </c>
      <c r="G675" s="29" t="s">
        <v>61</v>
      </c>
      <c r="H675" s="70" t="s">
        <v>59</v>
      </c>
      <c r="I675" s="148" t="s">
        <v>32</v>
      </c>
      <c r="J675" s="147" t="s">
        <v>4042</v>
      </c>
      <c r="K675" s="148" t="e">
        <v>#N/A</v>
      </c>
      <c r="L675" s="148" t="s">
        <v>3879</v>
      </c>
      <c r="M675" s="147">
        <v>43784</v>
      </c>
      <c r="N675" s="29">
        <f t="shared" si="149"/>
        <v>1013388</v>
      </c>
      <c r="O675" s="29">
        <f t="shared" si="150"/>
        <v>1013392</v>
      </c>
      <c r="P675" s="29" t="str">
        <f t="shared" si="151"/>
        <v/>
      </c>
      <c r="Q675" s="29" t="str">
        <f t="shared" si="158"/>
        <v/>
      </c>
      <c r="R675" s="29" t="str">
        <f t="shared" si="159"/>
        <v/>
      </c>
      <c r="S675" s="29" t="str">
        <f t="shared" si="160"/>
        <v/>
      </c>
      <c r="T675" s="29" t="str">
        <f t="shared" si="161"/>
        <v/>
      </c>
      <c r="U675" s="29">
        <v>1084910</v>
      </c>
      <c r="V675" s="29"/>
      <c r="W675" s="38" t="s">
        <v>538</v>
      </c>
      <c r="X675" s="37" t="s">
        <v>35</v>
      </c>
      <c r="Y675" s="146">
        <v>196.52</v>
      </c>
      <c r="Z675" s="33">
        <v>216.17</v>
      </c>
      <c r="AA675" s="34">
        <f t="shared" si="163"/>
        <v>0.1</v>
      </c>
      <c r="AB675" s="33">
        <f t="shared" si="152"/>
        <v>216.17</v>
      </c>
      <c r="AC675" s="34">
        <f t="shared" si="164"/>
        <v>9.9989619398291471E-2</v>
      </c>
      <c r="AD675" s="145">
        <f t="shared" si="162"/>
        <v>180.142</v>
      </c>
      <c r="AE675" s="105">
        <v>163.767</v>
      </c>
      <c r="AF675" s="34" t="e">
        <v>#N/A</v>
      </c>
      <c r="AG675" s="34" t="e">
        <v>#N/A</v>
      </c>
      <c r="AH675" s="34" t="e">
        <v>#N/A</v>
      </c>
      <c r="AI675" s="29">
        <v>0.15</v>
      </c>
      <c r="AJ675" s="29">
        <v>1.2639999999999999E-3</v>
      </c>
      <c r="AK675" s="29">
        <v>0</v>
      </c>
      <c r="AL675" s="29">
        <v>0</v>
      </c>
      <c r="AM675" s="29" t="s">
        <v>27</v>
      </c>
      <c r="AN675" s="44" t="s">
        <v>27</v>
      </c>
      <c r="AO675" s="29" t="s">
        <v>27</v>
      </c>
      <c r="AP675" s="29">
        <v>100</v>
      </c>
      <c r="AQ675" s="29">
        <v>770</v>
      </c>
      <c r="AR675" s="29">
        <v>770</v>
      </c>
      <c r="AS675" s="29">
        <v>190</v>
      </c>
      <c r="AT675" s="29">
        <v>15</v>
      </c>
      <c r="AU675" s="144">
        <v>0.112651</v>
      </c>
      <c r="AV675" s="36" t="s">
        <v>28</v>
      </c>
      <c r="AW675" s="102">
        <v>42811</v>
      </c>
      <c r="AX675" s="129" t="s">
        <v>33</v>
      </c>
      <c r="AY675" s="106">
        <v>1538300</v>
      </c>
      <c r="BD675" t="s">
        <v>108</v>
      </c>
      <c r="BE675" t="e">
        <v>#N/A</v>
      </c>
      <c r="BF675" t="e">
        <v>#N/A</v>
      </c>
      <c r="BH675" t="str">
        <f t="shared" si="153"/>
        <v/>
      </c>
      <c r="BJ675" t="str">
        <f t="shared" si="154"/>
        <v>OK</v>
      </c>
      <c r="BK675" s="130" t="s">
        <v>5302</v>
      </c>
      <c r="BL675" s="130" t="e">
        <v>#VALUE!</v>
      </c>
      <c r="BM675" s="131" t="s">
        <v>33</v>
      </c>
      <c r="BN675" s="131" t="e">
        <v>#VALUE!</v>
      </c>
      <c r="BO675" t="e">
        <v>#N/A</v>
      </c>
      <c r="BP675">
        <v>0</v>
      </c>
    </row>
    <row r="676" spans="1:68" ht="25.2" x14ac:dyDescent="0.3">
      <c r="A676" s="1"/>
      <c r="B676" s="47">
        <v>586</v>
      </c>
      <c r="C676" s="45">
        <v>1030550</v>
      </c>
      <c r="D676" s="45">
        <v>1013398</v>
      </c>
      <c r="E676" s="45"/>
      <c r="F676" s="39" t="s">
        <v>541</v>
      </c>
      <c r="G676" s="29" t="s">
        <v>61</v>
      </c>
      <c r="H676" s="70" t="s">
        <v>59</v>
      </c>
      <c r="I676" s="148" t="s">
        <v>32</v>
      </c>
      <c r="J676" s="147" t="s">
        <v>4042</v>
      </c>
      <c r="K676" s="148" t="e">
        <v>#N/A</v>
      </c>
      <c r="L676" s="148" t="s">
        <v>3880</v>
      </c>
      <c r="M676" s="147">
        <v>42823</v>
      </c>
      <c r="N676" s="29">
        <f t="shared" si="149"/>
        <v>1013398</v>
      </c>
      <c r="O676" s="29" t="str">
        <f t="shared" si="150"/>
        <v/>
      </c>
      <c r="P676" s="29" t="str">
        <f t="shared" si="151"/>
        <v/>
      </c>
      <c r="Q676" s="29" t="str">
        <f t="shared" si="158"/>
        <v/>
      </c>
      <c r="R676" s="29" t="str">
        <f t="shared" si="159"/>
        <v/>
      </c>
      <c r="S676" s="29" t="str">
        <f t="shared" si="160"/>
        <v/>
      </c>
      <c r="T676" s="29" t="str">
        <f t="shared" si="161"/>
        <v/>
      </c>
      <c r="U676" s="29">
        <v>1084911</v>
      </c>
      <c r="V676" s="29"/>
      <c r="W676" s="38" t="s">
        <v>538</v>
      </c>
      <c r="X676" s="37" t="s">
        <v>35</v>
      </c>
      <c r="Y676" s="146">
        <v>341.22</v>
      </c>
      <c r="Z676" s="33">
        <v>375.34</v>
      </c>
      <c r="AA676" s="34">
        <f t="shared" si="163"/>
        <v>0.1</v>
      </c>
      <c r="AB676" s="33">
        <f t="shared" si="152"/>
        <v>375.34</v>
      </c>
      <c r="AC676" s="34">
        <f t="shared" si="164"/>
        <v>9.9992966414629819E-2</v>
      </c>
      <c r="AD676" s="145">
        <f t="shared" si="162"/>
        <v>312.78300000000002</v>
      </c>
      <c r="AE676" s="105">
        <v>284.35000000000002</v>
      </c>
      <c r="AF676" s="34" t="e">
        <v>#N/A</v>
      </c>
      <c r="AG676" s="34" t="e">
        <v>#N/A</v>
      </c>
      <c r="AH676" s="34" t="e">
        <v>#N/A</v>
      </c>
      <c r="AI676" s="29">
        <v>0.21199999999999999</v>
      </c>
      <c r="AJ676" s="29">
        <v>3.349E-3</v>
      </c>
      <c r="AK676" s="29">
        <v>0</v>
      </c>
      <c r="AL676" s="29">
        <v>0</v>
      </c>
      <c r="AM676" s="29" t="s">
        <v>27</v>
      </c>
      <c r="AN676" s="44" t="s">
        <v>27</v>
      </c>
      <c r="AO676" s="29" t="s">
        <v>27</v>
      </c>
      <c r="AP676" s="29">
        <v>50</v>
      </c>
      <c r="AQ676" s="29">
        <v>1140</v>
      </c>
      <c r="AR676" s="29">
        <v>1140</v>
      </c>
      <c r="AS676" s="29">
        <v>120</v>
      </c>
      <c r="AT676" s="29">
        <v>10.6</v>
      </c>
      <c r="AU676" s="144">
        <v>0.15595200000000001</v>
      </c>
      <c r="AV676" s="36" t="s">
        <v>28</v>
      </c>
      <c r="AW676" s="102">
        <v>42811</v>
      </c>
      <c r="AX676" s="129" t="s">
        <v>33</v>
      </c>
      <c r="AY676" s="106">
        <v>300950</v>
      </c>
      <c r="BD676" t="s">
        <v>108</v>
      </c>
      <c r="BE676" t="e">
        <v>#N/A</v>
      </c>
      <c r="BF676" t="e">
        <v>#N/A</v>
      </c>
      <c r="BH676" t="str">
        <f t="shared" si="153"/>
        <v/>
      </c>
      <c r="BJ676" t="str">
        <f t="shared" si="154"/>
        <v>OK</v>
      </c>
      <c r="BK676" s="130" t="s">
        <v>5302</v>
      </c>
      <c r="BL676" s="130" t="e">
        <v>#VALUE!</v>
      </c>
      <c r="BM676" s="131" t="s">
        <v>33</v>
      </c>
      <c r="BN676" s="131" t="e">
        <v>#VALUE!</v>
      </c>
      <c r="BO676" t="e">
        <v>#N/A</v>
      </c>
      <c r="BP676">
        <v>0</v>
      </c>
    </row>
    <row r="677" spans="1:68" ht="25.2" x14ac:dyDescent="0.3">
      <c r="A677" s="1"/>
      <c r="B677" s="47">
        <v>587</v>
      </c>
      <c r="C677" s="45">
        <v>1030551</v>
      </c>
      <c r="D677" s="45"/>
      <c r="E677" s="45"/>
      <c r="F677" s="39" t="s">
        <v>542</v>
      </c>
      <c r="G677" s="29" t="s">
        <v>61</v>
      </c>
      <c r="H677" s="70" t="s">
        <v>59</v>
      </c>
      <c r="I677" s="148" t="s">
        <v>32</v>
      </c>
      <c r="J677" s="147" t="s">
        <v>4042</v>
      </c>
      <c r="K677" s="148" t="e">
        <v>#N/A</v>
      </c>
      <c r="L677" s="148" t="s">
        <v>3881</v>
      </c>
      <c r="M677" s="147">
        <v>42823</v>
      </c>
      <c r="N677" s="29" t="str">
        <f t="shared" si="149"/>
        <v/>
      </c>
      <c r="O677" s="29" t="str">
        <f t="shared" si="150"/>
        <v/>
      </c>
      <c r="P677" s="29" t="str">
        <f t="shared" si="151"/>
        <v/>
      </c>
      <c r="Q677" s="29" t="str">
        <f t="shared" si="158"/>
        <v/>
      </c>
      <c r="R677" s="29" t="str">
        <f t="shared" si="159"/>
        <v/>
      </c>
      <c r="S677" s="29" t="str">
        <f t="shared" si="160"/>
        <v/>
      </c>
      <c r="T677" s="29" t="str">
        <f t="shared" si="161"/>
        <v/>
      </c>
      <c r="U677" s="29">
        <v>1084912</v>
      </c>
      <c r="V677" s="29"/>
      <c r="W677" s="38" t="s">
        <v>538</v>
      </c>
      <c r="X677" s="37" t="s">
        <v>35</v>
      </c>
      <c r="Y677" s="146">
        <v>519</v>
      </c>
      <c r="Z677" s="33">
        <v>571</v>
      </c>
      <c r="AA677" s="34">
        <f t="shared" si="163"/>
        <v>0.1</v>
      </c>
      <c r="AB677" s="33">
        <f t="shared" si="152"/>
        <v>571</v>
      </c>
      <c r="AC677" s="34">
        <f t="shared" si="164"/>
        <v>0.10019190751445092</v>
      </c>
      <c r="AD677" s="145">
        <f t="shared" si="162"/>
        <v>475.83300000000003</v>
      </c>
      <c r="AE677" s="105">
        <v>432.5</v>
      </c>
      <c r="AF677" s="34" t="e">
        <v>#N/A</v>
      </c>
      <c r="AG677" s="34" t="e">
        <v>#N/A</v>
      </c>
      <c r="AH677" s="34" t="e">
        <v>#N/A</v>
      </c>
      <c r="AI677" s="29">
        <v>0.32900000000000001</v>
      </c>
      <c r="AJ677" s="29">
        <v>4.7660000000000003E-3</v>
      </c>
      <c r="AK677" s="29">
        <v>0</v>
      </c>
      <c r="AL677" s="29">
        <v>0</v>
      </c>
      <c r="AM677" s="44" t="s">
        <v>27</v>
      </c>
      <c r="AN677" s="44" t="s">
        <v>27</v>
      </c>
      <c r="AO677" s="44" t="s">
        <v>27</v>
      </c>
      <c r="AP677" s="29">
        <v>50</v>
      </c>
      <c r="AQ677" s="29">
        <v>1140</v>
      </c>
      <c r="AR677" s="29">
        <v>1140</v>
      </c>
      <c r="AS677" s="29">
        <v>175</v>
      </c>
      <c r="AT677" s="29">
        <v>16.45</v>
      </c>
      <c r="AU677" s="144">
        <v>0.22742999999999999</v>
      </c>
      <c r="AV677" s="36" t="s">
        <v>28</v>
      </c>
      <c r="AW677" s="102">
        <v>42811</v>
      </c>
      <c r="AX677" s="129" t="s">
        <v>33</v>
      </c>
      <c r="AY677" s="106">
        <v>58400</v>
      </c>
      <c r="BD677" t="s">
        <v>108</v>
      </c>
      <c r="BE677" t="e">
        <v>#N/A</v>
      </c>
      <c r="BF677" t="e">
        <v>#N/A</v>
      </c>
      <c r="BH677" t="str">
        <f t="shared" si="153"/>
        <v/>
      </c>
      <c r="BJ677" t="str">
        <f t="shared" si="154"/>
        <v>OK</v>
      </c>
      <c r="BK677" s="130" t="s">
        <v>5302</v>
      </c>
      <c r="BL677" s="130" t="e">
        <v>#VALUE!</v>
      </c>
      <c r="BM677" s="131">
        <v>894</v>
      </c>
      <c r="BN677" s="131">
        <v>0.63870246085011184</v>
      </c>
      <c r="BO677" t="e">
        <v>#N/A</v>
      </c>
      <c r="BP677">
        <v>0</v>
      </c>
    </row>
    <row r="678" spans="1:68" x14ac:dyDescent="0.3">
      <c r="A678" s="1"/>
      <c r="B678" s="47">
        <v>588</v>
      </c>
      <c r="C678" s="45">
        <v>1013446</v>
      </c>
      <c r="D678" s="40" t="s">
        <v>33</v>
      </c>
      <c r="E678" s="40"/>
      <c r="F678" s="31" t="s">
        <v>543</v>
      </c>
      <c r="G678" s="29" t="s">
        <v>42</v>
      </c>
      <c r="H678" s="70"/>
      <c r="I678" s="148" t="s">
        <v>32</v>
      </c>
      <c r="J678" s="147" t="s">
        <v>33</v>
      </c>
      <c r="K678" s="148">
        <v>0</v>
      </c>
      <c r="L678" s="148" t="s">
        <v>32</v>
      </c>
      <c r="M678" s="147" t="s">
        <v>33</v>
      </c>
      <c r="N678" s="29" t="str">
        <f t="shared" si="149"/>
        <v/>
      </c>
      <c r="O678" s="29" t="str">
        <f t="shared" si="150"/>
        <v/>
      </c>
      <c r="P678" s="29" t="str">
        <f t="shared" si="151"/>
        <v/>
      </c>
      <c r="Q678" s="29" t="str">
        <f t="shared" si="158"/>
        <v/>
      </c>
      <c r="R678" s="29" t="str">
        <f t="shared" si="159"/>
        <v/>
      </c>
      <c r="S678" s="29" t="str">
        <f t="shared" si="160"/>
        <v/>
      </c>
      <c r="T678" s="29" t="str">
        <f t="shared" si="161"/>
        <v/>
      </c>
      <c r="U678" s="40" t="s">
        <v>33</v>
      </c>
      <c r="V678" s="40"/>
      <c r="W678" s="38" t="s">
        <v>520</v>
      </c>
      <c r="X678" s="29" t="s">
        <v>35</v>
      </c>
      <c r="Y678" s="146">
        <v>1590</v>
      </c>
      <c r="Z678" s="33">
        <v>2035</v>
      </c>
      <c r="AA678" s="34">
        <f t="shared" si="163"/>
        <v>0.28000000000000003</v>
      </c>
      <c r="AB678" s="33">
        <f t="shared" si="152"/>
        <v>2035</v>
      </c>
      <c r="AC678" s="34">
        <f t="shared" si="164"/>
        <v>0.27987396226415101</v>
      </c>
      <c r="AD678" s="145">
        <f t="shared" si="162"/>
        <v>1695.8330000000001</v>
      </c>
      <c r="AE678" s="105">
        <v>1325</v>
      </c>
      <c r="AF678" s="34" t="s">
        <v>36</v>
      </c>
      <c r="AG678" s="34" t="s">
        <v>36</v>
      </c>
      <c r="AH678" s="34" t="s">
        <v>36</v>
      </c>
      <c r="AI678" s="29">
        <v>0.50800000000000001</v>
      </c>
      <c r="AJ678" s="29">
        <v>1.6000000000000001E-3</v>
      </c>
      <c r="AK678" s="29">
        <v>0</v>
      </c>
      <c r="AL678" s="29">
        <v>0</v>
      </c>
      <c r="AM678" s="29" t="s">
        <v>28</v>
      </c>
      <c r="AN678" s="44" t="s">
        <v>27</v>
      </c>
      <c r="AO678" s="29" t="s">
        <v>28</v>
      </c>
      <c r="AP678" s="29">
        <v>20</v>
      </c>
      <c r="AQ678" s="29">
        <v>5000</v>
      </c>
      <c r="AR678" s="29">
        <v>40</v>
      </c>
      <c r="AS678" s="29">
        <v>40</v>
      </c>
      <c r="AT678" s="29">
        <v>10.16</v>
      </c>
      <c r="AU678" s="144">
        <v>8.0000000000000002E-3</v>
      </c>
      <c r="AV678" s="36" t="s">
        <v>28</v>
      </c>
      <c r="AW678" s="102" t="s">
        <v>33</v>
      </c>
      <c r="AX678" s="129" t="s">
        <v>33</v>
      </c>
      <c r="AY678" s="106">
        <v>35670</v>
      </c>
      <c r="BD678" t="s">
        <v>108</v>
      </c>
      <c r="BE678" t="s">
        <v>4409</v>
      </c>
      <c r="BF678" t="s">
        <v>4740</v>
      </c>
      <c r="BH678" t="str">
        <f t="shared" si="153"/>
        <v/>
      </c>
      <c r="BJ678" t="str">
        <f t="shared" si="154"/>
        <v>OK</v>
      </c>
      <c r="BK678" s="130" t="s">
        <v>5302</v>
      </c>
      <c r="BL678" s="130" t="e">
        <v>#VALUE!</v>
      </c>
      <c r="BM678" s="131" t="s">
        <v>33</v>
      </c>
      <c r="BN678" s="131" t="e">
        <v>#VALUE!</v>
      </c>
      <c r="BO678" t="e">
        <v>#N/A</v>
      </c>
      <c r="BP678">
        <v>1400</v>
      </c>
    </row>
    <row r="679" spans="1:68" ht="25.2" x14ac:dyDescent="0.3">
      <c r="A679" s="1"/>
      <c r="B679" s="47">
        <v>589</v>
      </c>
      <c r="C679" s="45">
        <v>1013449</v>
      </c>
      <c r="D679" s="40" t="s">
        <v>33</v>
      </c>
      <c r="E679" s="40"/>
      <c r="F679" s="39" t="s">
        <v>544</v>
      </c>
      <c r="G679" s="29" t="s">
        <v>42</v>
      </c>
      <c r="H679" s="70" t="s">
        <v>4779</v>
      </c>
      <c r="I679" s="148" t="s">
        <v>32</v>
      </c>
      <c r="J679" s="147" t="s">
        <v>33</v>
      </c>
      <c r="K679" s="148">
        <v>0</v>
      </c>
      <c r="L679" s="148" t="s">
        <v>32</v>
      </c>
      <c r="M679" s="147" t="s">
        <v>33</v>
      </c>
      <c r="N679" s="29" t="str">
        <f t="shared" si="149"/>
        <v/>
      </c>
      <c r="O679" s="29" t="str">
        <f t="shared" si="150"/>
        <v/>
      </c>
      <c r="P679" s="29" t="str">
        <f t="shared" si="151"/>
        <v/>
      </c>
      <c r="Q679" s="29" t="str">
        <f t="shared" si="158"/>
        <v/>
      </c>
      <c r="R679" s="29" t="str">
        <f t="shared" si="159"/>
        <v/>
      </c>
      <c r="S679" s="29" t="str">
        <f t="shared" si="160"/>
        <v/>
      </c>
      <c r="T679" s="29" t="str">
        <f t="shared" si="161"/>
        <v/>
      </c>
      <c r="U679" s="40" t="s">
        <v>33</v>
      </c>
      <c r="V679" s="40"/>
      <c r="W679" s="38" t="s">
        <v>3786</v>
      </c>
      <c r="X679" s="29" t="s">
        <v>35</v>
      </c>
      <c r="Y679" s="146">
        <v>2252</v>
      </c>
      <c r="Z679" s="33">
        <v>2882</v>
      </c>
      <c r="AA679" s="34">
        <f t="shared" si="163"/>
        <v>0.28000000000000003</v>
      </c>
      <c r="AB679" s="33" t="str">
        <f t="shared" si="152"/>
        <v>По запросу</v>
      </c>
      <c r="AC679" s="34">
        <f t="shared" si="164"/>
        <v>0.27975128245980774</v>
      </c>
      <c r="AD679" s="145">
        <f t="shared" si="162"/>
        <v>2401.6669999999999</v>
      </c>
      <c r="AE679" s="105">
        <v>1876.6669999999999</v>
      </c>
      <c r="AF679" s="34" t="s">
        <v>36</v>
      </c>
      <c r="AG679" s="34" t="s">
        <v>36</v>
      </c>
      <c r="AH679" s="34" t="s">
        <v>36</v>
      </c>
      <c r="AI679" s="29">
        <v>0.74399999999999999</v>
      </c>
      <c r="AJ679" s="29">
        <v>6.4900000000000001E-3</v>
      </c>
      <c r="AK679" s="29">
        <v>0</v>
      </c>
      <c r="AL679" s="29">
        <v>0</v>
      </c>
      <c r="AM679" s="29" t="s">
        <v>28</v>
      </c>
      <c r="AN679" s="159" t="s">
        <v>27</v>
      </c>
      <c r="AO679" s="29" t="s">
        <v>28</v>
      </c>
      <c r="AP679" s="29">
        <v>20</v>
      </c>
      <c r="AQ679" s="29">
        <v>5000</v>
      </c>
      <c r="AR679" s="29">
        <v>50</v>
      </c>
      <c r="AS679" s="29">
        <v>50</v>
      </c>
      <c r="AT679" s="29">
        <v>14.88</v>
      </c>
      <c r="AU679" s="144">
        <v>1.2500000000000001E-2</v>
      </c>
      <c r="AV679" s="36" t="s">
        <v>28</v>
      </c>
      <c r="AW679" s="102" t="s">
        <v>33</v>
      </c>
      <c r="AX679" s="129" t="s">
        <v>33</v>
      </c>
      <c r="AY679" s="106">
        <v>21835</v>
      </c>
      <c r="BD679" t="s">
        <v>108</v>
      </c>
      <c r="BE679" t="s">
        <v>4409</v>
      </c>
      <c r="BF679" t="s">
        <v>4740</v>
      </c>
      <c r="BH679" t="str">
        <f t="shared" si="153"/>
        <v/>
      </c>
      <c r="BJ679" t="e">
        <f t="shared" si="154"/>
        <v>#VALUE!</v>
      </c>
      <c r="BK679" s="130" t="s">
        <v>5302</v>
      </c>
      <c r="BL679" s="130" t="e">
        <v>#VALUE!</v>
      </c>
      <c r="BM679" s="131" t="s">
        <v>33</v>
      </c>
      <c r="BN679" s="131" t="e">
        <v>#VALUE!</v>
      </c>
      <c r="BO679" t="s">
        <v>5289</v>
      </c>
      <c r="BP679">
        <v>830</v>
      </c>
    </row>
    <row r="680" spans="1:68" x14ac:dyDescent="0.3">
      <c r="A680" s="1"/>
      <c r="B680" s="47">
        <v>590</v>
      </c>
      <c r="C680" s="45">
        <v>1013451</v>
      </c>
      <c r="D680" s="40" t="s">
        <v>33</v>
      </c>
      <c r="E680" s="40"/>
      <c r="F680" s="39" t="s">
        <v>545</v>
      </c>
      <c r="G680" s="29" t="s">
        <v>42</v>
      </c>
      <c r="H680" s="29"/>
      <c r="I680" s="148" t="s">
        <v>32</v>
      </c>
      <c r="J680" s="147" t="s">
        <v>33</v>
      </c>
      <c r="K680" s="148">
        <v>0</v>
      </c>
      <c r="L680" s="148" t="s">
        <v>32</v>
      </c>
      <c r="M680" s="147" t="s">
        <v>33</v>
      </c>
      <c r="N680" s="29" t="str">
        <f t="shared" ref="N680:N743" si="165">IFERROR(MID($D680,1,7)+0,"")</f>
        <v/>
      </c>
      <c r="O680" s="29" t="str">
        <f t="shared" ref="O680:O743" si="166">IFERROR(MID($D680,10,7)+0,"")</f>
        <v/>
      </c>
      <c r="P680" s="29" t="str">
        <f t="shared" ref="P680:P743" si="167">IFERROR(MID($D680,19,7)+0,"")</f>
        <v/>
      </c>
      <c r="Q680" s="29" t="str">
        <f t="shared" si="158"/>
        <v/>
      </c>
      <c r="R680" s="29" t="str">
        <f t="shared" si="159"/>
        <v/>
      </c>
      <c r="S680" s="29" t="str">
        <f t="shared" si="160"/>
        <v/>
      </c>
      <c r="T680" s="29" t="str">
        <f t="shared" si="161"/>
        <v/>
      </c>
      <c r="U680" s="40" t="s">
        <v>33</v>
      </c>
      <c r="V680" s="40"/>
      <c r="W680" s="38" t="s">
        <v>3786</v>
      </c>
      <c r="X680" s="29" t="s">
        <v>35</v>
      </c>
      <c r="Y680" s="146">
        <v>3549</v>
      </c>
      <c r="Z680" s="33">
        <v>4543</v>
      </c>
      <c r="AA680" s="34">
        <f t="shared" si="163"/>
        <v>0.28000000000000003</v>
      </c>
      <c r="AB680" s="33" t="str">
        <f t="shared" ref="AB680:AB743" si="168">IF(OR(W680="VLD MLC components",W680="VLD MLC pipes",W680="VLD PEX components",W680="VLD PEX pipes",W680="VLD PHC components",W680="VLD PHC pipes"),"По запросу",Z680)</f>
        <v>По запросу</v>
      </c>
      <c r="AC680" s="34">
        <f t="shared" si="164"/>
        <v>0.28007878275570586</v>
      </c>
      <c r="AD680" s="145">
        <f t="shared" si="162"/>
        <v>3785.8330000000001</v>
      </c>
      <c r="AE680" s="105">
        <v>2957.5</v>
      </c>
      <c r="AF680" s="34" t="s">
        <v>36</v>
      </c>
      <c r="AG680" s="34" t="s">
        <v>36</v>
      </c>
      <c r="AH680" s="34" t="s">
        <v>36</v>
      </c>
      <c r="AI680" s="29">
        <v>1.228</v>
      </c>
      <c r="AJ680" s="29">
        <v>3.9690000000000003E-3</v>
      </c>
      <c r="AK680" s="29">
        <v>0</v>
      </c>
      <c r="AL680" s="29">
        <v>0</v>
      </c>
      <c r="AM680" s="29" t="s">
        <v>28</v>
      </c>
      <c r="AN680" s="44" t="s">
        <v>27</v>
      </c>
      <c r="AO680" s="29" t="s">
        <v>28</v>
      </c>
      <c r="AP680" s="29">
        <v>15</v>
      </c>
      <c r="AQ680" s="29">
        <v>5000</v>
      </c>
      <c r="AR680" s="29">
        <v>63</v>
      </c>
      <c r="AS680" s="29">
        <v>63</v>
      </c>
      <c r="AT680" s="29">
        <v>18.420000000000002</v>
      </c>
      <c r="AU680" s="144">
        <v>1.9845000000000002E-2</v>
      </c>
      <c r="AV680" s="36" t="s">
        <v>28</v>
      </c>
      <c r="AW680" s="102" t="s">
        <v>33</v>
      </c>
      <c r="AX680" s="129" t="s">
        <v>33</v>
      </c>
      <c r="AY680" s="106">
        <v>13740</v>
      </c>
      <c r="BD680" t="s">
        <v>108</v>
      </c>
      <c r="BE680" t="s">
        <v>4346</v>
      </c>
      <c r="BF680" t="s">
        <v>4740</v>
      </c>
      <c r="BH680" t="str">
        <f t="shared" ref="BH680:BH743" si="169">IF(OR(H680="Регулярный ассортимент",AK680&gt;0,AL680&gt;0),"AV","")</f>
        <v/>
      </c>
      <c r="BJ680" t="e">
        <f t="shared" ref="BJ680:BJ743" si="170">IF(AB680-Z680=0,"OK")</f>
        <v>#VALUE!</v>
      </c>
      <c r="BK680" s="130" t="s">
        <v>5302</v>
      </c>
      <c r="BL680" s="130" t="e">
        <v>#VALUE!</v>
      </c>
      <c r="BM680" s="131" t="s">
        <v>33</v>
      </c>
      <c r="BN680" s="131" t="e">
        <v>#VALUE!</v>
      </c>
      <c r="BO680" t="e">
        <v>#N/A</v>
      </c>
      <c r="BP680">
        <v>600</v>
      </c>
    </row>
    <row r="681" spans="1:68" x14ac:dyDescent="0.3">
      <c r="A681" s="1"/>
      <c r="B681" s="47">
        <v>591</v>
      </c>
      <c r="C681" s="45">
        <v>1013453</v>
      </c>
      <c r="D681" s="40" t="s">
        <v>33</v>
      </c>
      <c r="E681" s="40"/>
      <c r="F681" s="39" t="s">
        <v>546</v>
      </c>
      <c r="G681" s="29" t="s">
        <v>42</v>
      </c>
      <c r="H681" s="29"/>
      <c r="I681" s="148" t="s">
        <v>32</v>
      </c>
      <c r="J681" s="147" t="s">
        <v>33</v>
      </c>
      <c r="K681" s="148">
        <v>0</v>
      </c>
      <c r="L681" s="148" t="s">
        <v>32</v>
      </c>
      <c r="M681" s="147" t="s">
        <v>33</v>
      </c>
      <c r="N681" s="29" t="str">
        <f t="shared" si="165"/>
        <v/>
      </c>
      <c r="O681" s="29" t="str">
        <f t="shared" si="166"/>
        <v/>
      </c>
      <c r="P681" s="29" t="str">
        <f t="shared" si="167"/>
        <v/>
      </c>
      <c r="Q681" s="29" t="str">
        <f t="shared" si="158"/>
        <v/>
      </c>
      <c r="R681" s="29" t="str">
        <f t="shared" si="159"/>
        <v/>
      </c>
      <c r="S681" s="29" t="str">
        <f t="shared" si="160"/>
        <v/>
      </c>
      <c r="T681" s="29" t="str">
        <f t="shared" si="161"/>
        <v/>
      </c>
      <c r="U681" s="40" t="s">
        <v>33</v>
      </c>
      <c r="V681" s="40"/>
      <c r="W681" s="38" t="s">
        <v>3786</v>
      </c>
      <c r="X681" s="29" t="s">
        <v>35</v>
      </c>
      <c r="Y681" s="146">
        <v>6908</v>
      </c>
      <c r="Z681" s="33">
        <v>8842</v>
      </c>
      <c r="AA681" s="34">
        <f t="shared" si="163"/>
        <v>0.28000000000000003</v>
      </c>
      <c r="AB681" s="33" t="str">
        <f t="shared" si="168"/>
        <v>По запросу</v>
      </c>
      <c r="AC681" s="34">
        <f t="shared" si="164"/>
        <v>0.27996512565343784</v>
      </c>
      <c r="AD681" s="145">
        <f t="shared" si="162"/>
        <v>7368.3329999999996</v>
      </c>
      <c r="AE681" s="105">
        <v>5756.6670000000004</v>
      </c>
      <c r="AF681" s="34" t="s">
        <v>36</v>
      </c>
      <c r="AG681" s="34" t="s">
        <v>36</v>
      </c>
      <c r="AH681" s="34" t="s">
        <v>36</v>
      </c>
      <c r="AI681" s="29">
        <v>1.8120000000000001</v>
      </c>
      <c r="AJ681" s="29">
        <v>5.6249999999999998E-3</v>
      </c>
      <c r="AK681" s="29">
        <v>0</v>
      </c>
      <c r="AL681" s="29">
        <v>55</v>
      </c>
      <c r="AM681" s="29" t="s">
        <v>28</v>
      </c>
      <c r="AN681" s="44" t="s">
        <v>27</v>
      </c>
      <c r="AO681" s="29" t="s">
        <v>28</v>
      </c>
      <c r="AP681" s="29">
        <v>5</v>
      </c>
      <c r="AQ681" s="29">
        <v>5000</v>
      </c>
      <c r="AR681" s="29">
        <v>75</v>
      </c>
      <c r="AS681" s="29">
        <v>75</v>
      </c>
      <c r="AT681" s="29">
        <v>9.06</v>
      </c>
      <c r="AU681" s="144">
        <v>2.8125000000000001E-2</v>
      </c>
      <c r="AV681" s="36" t="s">
        <v>28</v>
      </c>
      <c r="AW681" s="102" t="s">
        <v>33</v>
      </c>
      <c r="AX681" s="129" t="s">
        <v>33</v>
      </c>
      <c r="AY681" s="106">
        <v>5600</v>
      </c>
      <c r="BD681" t="s">
        <v>108</v>
      </c>
      <c r="BE681" t="s">
        <v>4346</v>
      </c>
      <c r="BF681" t="s">
        <v>4740</v>
      </c>
      <c r="BH681" t="str">
        <f t="shared" si="169"/>
        <v>AV</v>
      </c>
      <c r="BJ681" t="e">
        <f t="shared" si="170"/>
        <v>#VALUE!</v>
      </c>
      <c r="BK681" s="130" t="s">
        <v>5302</v>
      </c>
      <c r="BL681" s="130" t="e">
        <v>#VALUE!</v>
      </c>
      <c r="BM681" s="131" t="s">
        <v>33</v>
      </c>
      <c r="BN681" s="131" t="e">
        <v>#VALUE!</v>
      </c>
      <c r="BO681" t="e">
        <v>#N/A</v>
      </c>
      <c r="BP681">
        <v>230</v>
      </c>
    </row>
    <row r="682" spans="1:68" ht="25.2" x14ac:dyDescent="0.3">
      <c r="A682" s="1"/>
      <c r="B682" s="47">
        <v>592</v>
      </c>
      <c r="C682" s="45">
        <v>1013455</v>
      </c>
      <c r="D682" s="40" t="s">
        <v>33</v>
      </c>
      <c r="E682" s="40"/>
      <c r="F682" s="39" t="s">
        <v>547</v>
      </c>
      <c r="G682" s="29" t="s">
        <v>47</v>
      </c>
      <c r="H682" s="70" t="s">
        <v>4779</v>
      </c>
      <c r="I682" s="148" t="s">
        <v>32</v>
      </c>
      <c r="J682" s="147" t="s">
        <v>33</v>
      </c>
      <c r="K682" s="148">
        <v>0</v>
      </c>
      <c r="L682" s="148" t="s">
        <v>32</v>
      </c>
      <c r="M682" s="147" t="s">
        <v>33</v>
      </c>
      <c r="N682" s="29" t="str">
        <f t="shared" si="165"/>
        <v/>
      </c>
      <c r="O682" s="29" t="str">
        <f t="shared" si="166"/>
        <v/>
      </c>
      <c r="P682" s="29" t="str">
        <f t="shared" si="167"/>
        <v/>
      </c>
      <c r="Q682" s="29" t="str">
        <f t="shared" si="158"/>
        <v/>
      </c>
      <c r="R682" s="29" t="str">
        <f t="shared" si="159"/>
        <v/>
      </c>
      <c r="S682" s="29" t="str">
        <f t="shared" si="160"/>
        <v/>
      </c>
      <c r="T682" s="29" t="str">
        <f t="shared" si="161"/>
        <v/>
      </c>
      <c r="U682" s="40" t="s">
        <v>33</v>
      </c>
      <c r="V682" s="40"/>
      <c r="W682" s="38" t="s">
        <v>3786</v>
      </c>
      <c r="X682" s="29" t="s">
        <v>35</v>
      </c>
      <c r="Y682" s="146">
        <v>9613</v>
      </c>
      <c r="Z682" s="33">
        <v>12304</v>
      </c>
      <c r="AA682" s="34">
        <f t="shared" si="163"/>
        <v>0.28000000000000003</v>
      </c>
      <c r="AB682" s="33" t="str">
        <f t="shared" si="168"/>
        <v>По запросу</v>
      </c>
      <c r="AC682" s="34">
        <f t="shared" si="164"/>
        <v>0.27993343513714503</v>
      </c>
      <c r="AD682" s="145">
        <f t="shared" si="162"/>
        <v>10253.333000000001</v>
      </c>
      <c r="AE682" s="105">
        <v>8010.8329999999996</v>
      </c>
      <c r="AF682" s="34" t="s">
        <v>36</v>
      </c>
      <c r="AG682" s="34" t="s">
        <v>36</v>
      </c>
      <c r="AH682" s="34" t="s">
        <v>36</v>
      </c>
      <c r="AI682" s="29">
        <v>2.5680000000000001</v>
      </c>
      <c r="AJ682" s="29">
        <v>8.0999999999999996E-3</v>
      </c>
      <c r="AK682" s="29">
        <v>65</v>
      </c>
      <c r="AL682" s="29">
        <v>0</v>
      </c>
      <c r="AM682" s="29" t="s">
        <v>28</v>
      </c>
      <c r="AN682" s="158" t="s">
        <v>28</v>
      </c>
      <c r="AO682" s="29" t="s">
        <v>28</v>
      </c>
      <c r="AP682" s="29">
        <v>5</v>
      </c>
      <c r="AQ682" s="29">
        <v>5000</v>
      </c>
      <c r="AR682" s="29">
        <v>90</v>
      </c>
      <c r="AS682" s="29">
        <v>90</v>
      </c>
      <c r="AT682" s="29">
        <v>12.84</v>
      </c>
      <c r="AU682" s="144">
        <v>4.0500000000000001E-2</v>
      </c>
      <c r="AV682" s="36" t="s">
        <v>28</v>
      </c>
      <c r="AW682" s="102" t="s">
        <v>33</v>
      </c>
      <c r="AX682" s="129" t="s">
        <v>33</v>
      </c>
      <c r="AY682" s="106">
        <v>2645</v>
      </c>
      <c r="BD682" t="s">
        <v>108</v>
      </c>
      <c r="BE682" t="s">
        <v>4409</v>
      </c>
      <c r="BF682" t="s">
        <v>4740</v>
      </c>
      <c r="BH682" t="str">
        <f t="shared" si="169"/>
        <v>AV</v>
      </c>
      <c r="BJ682" t="e">
        <f t="shared" si="170"/>
        <v>#VALUE!</v>
      </c>
      <c r="BK682" s="130" t="s">
        <v>5289</v>
      </c>
      <c r="BL682" s="130" t="e">
        <v>#VALUE!</v>
      </c>
      <c r="BM682" s="131" t="s">
        <v>33</v>
      </c>
      <c r="BN682" s="131" t="e">
        <v>#VALUE!</v>
      </c>
      <c r="BO682" t="s">
        <v>5289</v>
      </c>
      <c r="BP682">
        <v>55</v>
      </c>
    </row>
    <row r="683" spans="1:68" ht="25.2" x14ac:dyDescent="0.3">
      <c r="A683" s="1"/>
      <c r="B683" s="47">
        <v>593</v>
      </c>
      <c r="C683" s="45">
        <v>1013457</v>
      </c>
      <c r="D683" s="40" t="s">
        <v>33</v>
      </c>
      <c r="E683" s="40"/>
      <c r="F683" s="39" t="s">
        <v>548</v>
      </c>
      <c r="G683" s="29" t="s">
        <v>47</v>
      </c>
      <c r="H683" s="70" t="s">
        <v>4779</v>
      </c>
      <c r="I683" s="148" t="s">
        <v>32</v>
      </c>
      <c r="J683" s="147" t="s">
        <v>33</v>
      </c>
      <c r="K683" s="148">
        <v>0</v>
      </c>
      <c r="L683" s="148" t="s">
        <v>32</v>
      </c>
      <c r="M683" s="147" t="s">
        <v>33</v>
      </c>
      <c r="N683" s="29" t="str">
        <f t="shared" si="165"/>
        <v/>
      </c>
      <c r="O683" s="29" t="str">
        <f t="shared" si="166"/>
        <v/>
      </c>
      <c r="P683" s="29" t="str">
        <f t="shared" si="167"/>
        <v/>
      </c>
      <c r="Q683" s="29" t="str">
        <f t="shared" si="158"/>
        <v/>
      </c>
      <c r="R683" s="29" t="str">
        <f t="shared" si="159"/>
        <v/>
      </c>
      <c r="S683" s="29" t="str">
        <f t="shared" si="160"/>
        <v/>
      </c>
      <c r="T683" s="29" t="str">
        <f t="shared" si="161"/>
        <v/>
      </c>
      <c r="U683" s="40" t="s">
        <v>33</v>
      </c>
      <c r="V683" s="40"/>
      <c r="W683" s="38" t="s">
        <v>3786</v>
      </c>
      <c r="X683" s="29" t="s">
        <v>35</v>
      </c>
      <c r="Y683" s="146">
        <v>12510</v>
      </c>
      <c r="Z683" s="33">
        <v>16013</v>
      </c>
      <c r="AA683" s="34">
        <f t="shared" si="163"/>
        <v>0.28000000000000003</v>
      </c>
      <c r="AB683" s="33" t="str">
        <f t="shared" si="168"/>
        <v>По запросу</v>
      </c>
      <c r="AC683" s="34">
        <f t="shared" si="164"/>
        <v>0.28001601918465224</v>
      </c>
      <c r="AD683" s="145">
        <f t="shared" si="162"/>
        <v>13344.166999999999</v>
      </c>
      <c r="AE683" s="105">
        <v>10425</v>
      </c>
      <c r="AF683" s="34" t="s">
        <v>36</v>
      </c>
      <c r="AG683" s="34" t="s">
        <v>36</v>
      </c>
      <c r="AH683" s="34" t="s">
        <v>36</v>
      </c>
      <c r="AI683" s="29">
        <v>3.66</v>
      </c>
      <c r="AJ683" s="29">
        <v>1.21E-2</v>
      </c>
      <c r="AK683" s="29">
        <v>5</v>
      </c>
      <c r="AL683" s="29">
        <v>0</v>
      </c>
      <c r="AM683" s="29" t="s">
        <v>28</v>
      </c>
      <c r="AN683" s="158" t="s">
        <v>28</v>
      </c>
      <c r="AO683" s="29" t="s">
        <v>28</v>
      </c>
      <c r="AP683" s="29">
        <v>5</v>
      </c>
      <c r="AQ683" s="29">
        <v>5000</v>
      </c>
      <c r="AR683" s="29">
        <v>110</v>
      </c>
      <c r="AS683" s="29">
        <v>110</v>
      </c>
      <c r="AT683" s="29">
        <v>18.3</v>
      </c>
      <c r="AU683" s="144">
        <v>6.0499999999999998E-2</v>
      </c>
      <c r="AV683" s="36" t="s">
        <v>28</v>
      </c>
      <c r="AW683" s="102" t="s">
        <v>33</v>
      </c>
      <c r="AX683" s="129" t="s">
        <v>33</v>
      </c>
      <c r="AY683" s="106">
        <v>1845</v>
      </c>
      <c r="BD683" t="s">
        <v>108</v>
      </c>
      <c r="BE683" t="s">
        <v>4409</v>
      </c>
      <c r="BF683" t="s">
        <v>4740</v>
      </c>
      <c r="BH683" t="str">
        <f t="shared" si="169"/>
        <v>AV</v>
      </c>
      <c r="BJ683" t="e">
        <f t="shared" si="170"/>
        <v>#VALUE!</v>
      </c>
      <c r="BK683" s="130" t="s">
        <v>5289</v>
      </c>
      <c r="BL683" s="130" t="e">
        <v>#VALUE!</v>
      </c>
      <c r="BM683" s="131" t="s">
        <v>33</v>
      </c>
      <c r="BN683" s="131" t="e">
        <v>#VALUE!</v>
      </c>
      <c r="BO683" t="s">
        <v>5289</v>
      </c>
      <c r="BP683">
        <v>55</v>
      </c>
    </row>
    <row r="684" spans="1:68" ht="37.799999999999997" x14ac:dyDescent="0.3">
      <c r="A684" s="1"/>
      <c r="B684" s="47">
        <v>594</v>
      </c>
      <c r="C684" s="45">
        <v>1013371</v>
      </c>
      <c r="D684" s="40">
        <v>1096009</v>
      </c>
      <c r="E684" s="40"/>
      <c r="F684" s="39" t="s">
        <v>4116</v>
      </c>
      <c r="G684" s="29" t="s">
        <v>42</v>
      </c>
      <c r="H684" s="70" t="s">
        <v>62</v>
      </c>
      <c r="I684" s="148"/>
      <c r="J684" s="147"/>
      <c r="K684" s="147">
        <v>44926</v>
      </c>
      <c r="L684" s="148"/>
      <c r="M684" s="147"/>
      <c r="N684" s="29">
        <f t="shared" si="165"/>
        <v>1096009</v>
      </c>
      <c r="O684" s="29" t="str">
        <f t="shared" si="166"/>
        <v/>
      </c>
      <c r="P684" s="29" t="str">
        <f t="shared" si="167"/>
        <v/>
      </c>
      <c r="Q684" s="29">
        <f t="shared" si="158"/>
        <v>1135973</v>
      </c>
      <c r="R684" s="29" t="str">
        <f t="shared" si="159"/>
        <v/>
      </c>
      <c r="S684" s="29" t="str">
        <f t="shared" si="160"/>
        <v/>
      </c>
      <c r="T684" s="29">
        <f t="shared" si="161"/>
        <v>1135973</v>
      </c>
      <c r="U684" s="40">
        <v>1135973</v>
      </c>
      <c r="V684" s="40"/>
      <c r="W684" s="38" t="s">
        <v>520</v>
      </c>
      <c r="X684" s="29" t="s">
        <v>35</v>
      </c>
      <c r="Y684" s="146">
        <v>134.55000000000001</v>
      </c>
      <c r="Z684" s="33">
        <v>172.23</v>
      </c>
      <c r="AA684" s="34">
        <f t="shared" si="163"/>
        <v>0.28000000000000003</v>
      </c>
      <c r="AB684" s="33">
        <f t="shared" si="168"/>
        <v>172.23</v>
      </c>
      <c r="AC684" s="34">
        <f t="shared" si="164"/>
        <v>0.28004459308807139</v>
      </c>
      <c r="AD684" s="145">
        <f t="shared" si="162"/>
        <v>143.52500000000001</v>
      </c>
      <c r="AE684" s="105">
        <v>112.125</v>
      </c>
      <c r="AF684" s="34" t="s">
        <v>36</v>
      </c>
      <c r="AG684" s="34" t="s">
        <v>36</v>
      </c>
      <c r="AH684" s="34" t="s">
        <v>36</v>
      </c>
      <c r="AI684" s="29">
        <v>0.105</v>
      </c>
      <c r="AJ684" s="29">
        <v>6.3199999999999997E-4</v>
      </c>
      <c r="AK684" s="29">
        <v>20400</v>
      </c>
      <c r="AL684" s="29">
        <v>400</v>
      </c>
      <c r="AM684" s="29" t="s">
        <v>28</v>
      </c>
      <c r="AN684" s="158" t="s">
        <v>28</v>
      </c>
      <c r="AO684" s="29" t="s">
        <v>28</v>
      </c>
      <c r="AP684" s="29">
        <v>200</v>
      </c>
      <c r="AQ684" s="29">
        <v>800</v>
      </c>
      <c r="AR684" s="29">
        <v>790</v>
      </c>
      <c r="AS684" s="29">
        <v>195</v>
      </c>
      <c r="AT684" s="29"/>
      <c r="AU684" s="144"/>
      <c r="AV684" s="36"/>
      <c r="AW684" s="102"/>
      <c r="AX684" s="129" t="s">
        <v>33</v>
      </c>
      <c r="AY684" t="e">
        <f>AX684-#REF!</f>
        <v>#VALUE!</v>
      </c>
      <c r="BD684" t="s">
        <v>108</v>
      </c>
      <c r="BE684" t="s">
        <v>4409</v>
      </c>
      <c r="BF684" t="s">
        <v>4740</v>
      </c>
      <c r="BH684" t="str">
        <f t="shared" si="169"/>
        <v>AV</v>
      </c>
      <c r="BJ684" t="str">
        <f t="shared" si="170"/>
        <v>OK</v>
      </c>
      <c r="BK684" s="130">
        <v>172.23</v>
      </c>
      <c r="BL684" s="130" t="s">
        <v>37</v>
      </c>
      <c r="BM684" s="131" t="s">
        <v>33</v>
      </c>
      <c r="BN684" s="131" t="e">
        <v>#VALUE!</v>
      </c>
      <c r="BO684">
        <v>172.23</v>
      </c>
      <c r="BP684">
        <v>362400</v>
      </c>
    </row>
    <row r="685" spans="1:68" ht="25.2" x14ac:dyDescent="0.3">
      <c r="A685" s="1"/>
      <c r="B685" s="47">
        <v>595</v>
      </c>
      <c r="C685" s="45">
        <v>1096009</v>
      </c>
      <c r="D685" s="40"/>
      <c r="E685" s="40"/>
      <c r="F685" s="39" t="s">
        <v>549</v>
      </c>
      <c r="G685" s="29" t="s">
        <v>42</v>
      </c>
      <c r="H685" s="70" t="s">
        <v>59</v>
      </c>
      <c r="I685" s="148" t="s">
        <v>32</v>
      </c>
      <c r="J685" s="147" t="s">
        <v>33</v>
      </c>
      <c r="K685" s="148" t="e">
        <v>#N/A</v>
      </c>
      <c r="L685" s="148" t="s">
        <v>3882</v>
      </c>
      <c r="M685" s="147" t="s">
        <v>33</v>
      </c>
      <c r="N685" s="29" t="str">
        <f t="shared" si="165"/>
        <v/>
      </c>
      <c r="O685" s="29" t="str">
        <f t="shared" si="166"/>
        <v/>
      </c>
      <c r="P685" s="29" t="str">
        <f t="shared" si="167"/>
        <v/>
      </c>
      <c r="Q685" s="29" t="str">
        <f t="shared" si="158"/>
        <v/>
      </c>
      <c r="R685" s="29" t="str">
        <f t="shared" si="159"/>
        <v/>
      </c>
      <c r="S685" s="29" t="str">
        <f t="shared" si="160"/>
        <v/>
      </c>
      <c r="T685" s="29" t="str">
        <f t="shared" si="161"/>
        <v/>
      </c>
      <c r="U685" s="40">
        <v>1013371</v>
      </c>
      <c r="V685" s="40"/>
      <c r="W685" s="38" t="s">
        <v>538</v>
      </c>
      <c r="X685" s="29" t="s">
        <v>35</v>
      </c>
      <c r="Y685" s="146">
        <v>134.55000000000001</v>
      </c>
      <c r="Z685" s="33">
        <v>172.23</v>
      </c>
      <c r="AA685" s="34">
        <f t="shared" si="163"/>
        <v>0.28000000000000003</v>
      </c>
      <c r="AB685" s="33">
        <f t="shared" si="168"/>
        <v>172.23</v>
      </c>
      <c r="AC685" s="34">
        <f t="shared" si="164"/>
        <v>0.28004459308807139</v>
      </c>
      <c r="AD685" s="145">
        <f t="shared" si="162"/>
        <v>143.52500000000001</v>
      </c>
      <c r="AE685" s="105">
        <v>112.125</v>
      </c>
      <c r="AF685" s="34" t="s">
        <v>70</v>
      </c>
      <c r="AG685" s="34" t="s">
        <v>73</v>
      </c>
      <c r="AH685" s="34" t="s">
        <v>73</v>
      </c>
      <c r="AI685" s="29">
        <v>0.11700000000000001</v>
      </c>
      <c r="AJ685" s="29">
        <v>6.1600000000000001E-4</v>
      </c>
      <c r="AK685" s="29">
        <v>0</v>
      </c>
      <c r="AL685" s="29">
        <v>0</v>
      </c>
      <c r="AM685" s="29" t="s">
        <v>28</v>
      </c>
      <c r="AN685" s="44" t="s">
        <v>27</v>
      </c>
      <c r="AO685" s="29" t="s">
        <v>27</v>
      </c>
      <c r="AP685" s="29">
        <v>200</v>
      </c>
      <c r="AQ685" s="29">
        <v>800</v>
      </c>
      <c r="AR685" s="29">
        <v>790</v>
      </c>
      <c r="AS685" s="29">
        <v>195</v>
      </c>
      <c r="AT685" s="29">
        <v>23.4</v>
      </c>
      <c r="AU685" s="144">
        <v>0.12324</v>
      </c>
      <c r="AV685" s="36" t="s">
        <v>28</v>
      </c>
      <c r="AW685" s="102">
        <v>43861</v>
      </c>
      <c r="AX685" s="129" t="s">
        <v>33</v>
      </c>
      <c r="AY685" s="106">
        <v>2814000</v>
      </c>
      <c r="BD685" t="s">
        <v>108</v>
      </c>
      <c r="BE685" t="s">
        <v>4409</v>
      </c>
      <c r="BF685" t="s">
        <v>4740</v>
      </c>
      <c r="BH685" t="str">
        <f t="shared" si="169"/>
        <v/>
      </c>
      <c r="BJ685" t="str">
        <f t="shared" si="170"/>
        <v>OK</v>
      </c>
      <c r="BK685" s="130" t="s">
        <v>5302</v>
      </c>
      <c r="BL685" s="130" t="e">
        <v>#VALUE!</v>
      </c>
      <c r="BM685" s="131" t="s">
        <v>33</v>
      </c>
      <c r="BN685" s="131" t="e">
        <v>#VALUE!</v>
      </c>
      <c r="BO685" t="e">
        <v>#N/A</v>
      </c>
      <c r="BP685">
        <v>14400</v>
      </c>
    </row>
    <row r="686" spans="1:68" x14ac:dyDescent="0.3">
      <c r="A686" s="1"/>
      <c r="B686" s="47">
        <v>596</v>
      </c>
      <c r="C686" s="45">
        <v>1088400</v>
      </c>
      <c r="D686" s="45">
        <v>1063238</v>
      </c>
      <c r="E686" s="45"/>
      <c r="F686" s="39" t="s">
        <v>550</v>
      </c>
      <c r="G686" s="29" t="s">
        <v>47</v>
      </c>
      <c r="H686" s="29"/>
      <c r="I686" s="148" t="s">
        <v>32</v>
      </c>
      <c r="J686" s="147" t="s">
        <v>33</v>
      </c>
      <c r="K686" s="147">
        <v>45016</v>
      </c>
      <c r="L686" s="148" t="s">
        <v>32</v>
      </c>
      <c r="M686" s="147">
        <v>42822</v>
      </c>
      <c r="N686" s="29">
        <f t="shared" si="165"/>
        <v>1063238</v>
      </c>
      <c r="O686" s="29" t="str">
        <f t="shared" si="166"/>
        <v/>
      </c>
      <c r="P686" s="29" t="str">
        <f t="shared" si="167"/>
        <v/>
      </c>
      <c r="Q686" s="29" t="str">
        <f t="shared" si="158"/>
        <v/>
      </c>
      <c r="R686" s="29" t="str">
        <f t="shared" si="159"/>
        <v/>
      </c>
      <c r="S686" s="29" t="str">
        <f t="shared" si="160"/>
        <v/>
      </c>
      <c r="T686" s="29" t="str">
        <f t="shared" si="161"/>
        <v/>
      </c>
      <c r="U686" s="29"/>
      <c r="V686" s="29"/>
      <c r="W686" s="38" t="s">
        <v>520</v>
      </c>
      <c r="X686" s="37" t="s">
        <v>35</v>
      </c>
      <c r="Y686" s="146">
        <v>1265</v>
      </c>
      <c r="Z686" s="33">
        <v>1620</v>
      </c>
      <c r="AA686" s="34">
        <f t="shared" si="163"/>
        <v>0.28100000000000003</v>
      </c>
      <c r="AB686" s="33">
        <f t="shared" si="168"/>
        <v>1620</v>
      </c>
      <c r="AC686" s="34">
        <f t="shared" si="164"/>
        <v>0.28063200612426692</v>
      </c>
      <c r="AD686" s="145">
        <f t="shared" si="162"/>
        <v>1350</v>
      </c>
      <c r="AE686" s="105">
        <v>1054.1669999999999</v>
      </c>
      <c r="AF686" s="34" t="s">
        <v>36</v>
      </c>
      <c r="AG686" s="34" t="s">
        <v>36</v>
      </c>
      <c r="AH686" s="34" t="s">
        <v>73</v>
      </c>
      <c r="AI686" s="29">
        <v>0.124</v>
      </c>
      <c r="AJ686" s="29">
        <v>2.5599999999999999E-4</v>
      </c>
      <c r="AK686" s="29">
        <v>0</v>
      </c>
      <c r="AL686" s="29">
        <v>0</v>
      </c>
      <c r="AM686" s="29" t="s">
        <v>28</v>
      </c>
      <c r="AN686" s="44" t="s">
        <v>27</v>
      </c>
      <c r="AO686" s="29" t="s">
        <v>28</v>
      </c>
      <c r="AP686" s="29">
        <v>75</v>
      </c>
      <c r="AQ686" s="29">
        <v>3000</v>
      </c>
      <c r="AR686" s="29">
        <v>16</v>
      </c>
      <c r="AS686" s="29">
        <v>16</v>
      </c>
      <c r="AT686" s="29">
        <v>9.3000000000000007</v>
      </c>
      <c r="AU686" s="144">
        <v>7.6800000000000002E-4</v>
      </c>
      <c r="AV686" s="36" t="s">
        <v>28</v>
      </c>
      <c r="AW686" s="102">
        <v>42786</v>
      </c>
      <c r="AX686" s="129" t="s">
        <v>33</v>
      </c>
      <c r="AY686" s="106">
        <v>4602</v>
      </c>
      <c r="BD686" t="s">
        <v>108</v>
      </c>
      <c r="BE686" t="s">
        <v>4346</v>
      </c>
      <c r="BF686" t="s">
        <v>4740</v>
      </c>
      <c r="BH686" t="str">
        <f t="shared" si="169"/>
        <v/>
      </c>
      <c r="BJ686" t="str">
        <f t="shared" si="170"/>
        <v>OK</v>
      </c>
      <c r="BK686" s="130" t="s">
        <v>5302</v>
      </c>
      <c r="BL686" s="130" t="e">
        <v>#VALUE!</v>
      </c>
      <c r="BM686" s="131" t="s">
        <v>33</v>
      </c>
      <c r="BN686" s="131" t="e">
        <v>#VALUE!</v>
      </c>
      <c r="BO686" t="e">
        <v>#N/A</v>
      </c>
      <c r="BP686">
        <v>75</v>
      </c>
    </row>
    <row r="687" spans="1:68" x14ac:dyDescent="0.3">
      <c r="A687" s="1"/>
      <c r="B687" s="47">
        <v>597</v>
      </c>
      <c r="C687" s="45">
        <v>1088401</v>
      </c>
      <c r="D687" s="45">
        <v>1063239</v>
      </c>
      <c r="E687" s="45"/>
      <c r="F687" s="31" t="s">
        <v>552</v>
      </c>
      <c r="G687" s="37" t="s">
        <v>31</v>
      </c>
      <c r="H687" s="29"/>
      <c r="I687" s="148" t="s">
        <v>32</v>
      </c>
      <c r="J687" s="147" t="s">
        <v>33</v>
      </c>
      <c r="K687" s="147">
        <v>45016</v>
      </c>
      <c r="L687" s="148" t="s">
        <v>32</v>
      </c>
      <c r="M687" s="147">
        <v>42822</v>
      </c>
      <c r="N687" s="29">
        <f t="shared" si="165"/>
        <v>1063239</v>
      </c>
      <c r="O687" s="29" t="str">
        <f t="shared" si="166"/>
        <v/>
      </c>
      <c r="P687" s="29" t="str">
        <f t="shared" si="167"/>
        <v/>
      </c>
      <c r="Q687" s="29" t="str">
        <f t="shared" si="158"/>
        <v/>
      </c>
      <c r="R687" s="29" t="str">
        <f t="shared" si="159"/>
        <v/>
      </c>
      <c r="S687" s="29" t="str">
        <f t="shared" si="160"/>
        <v/>
      </c>
      <c r="T687" s="29" t="str">
        <f t="shared" si="161"/>
        <v/>
      </c>
      <c r="U687" s="29"/>
      <c r="V687" s="29"/>
      <c r="W687" s="38" t="s">
        <v>520</v>
      </c>
      <c r="X687" s="37" t="s">
        <v>35</v>
      </c>
      <c r="Y687" s="146">
        <v>1464</v>
      </c>
      <c r="Z687" s="33">
        <v>1873</v>
      </c>
      <c r="AA687" s="34">
        <f t="shared" si="163"/>
        <v>0.27900000000000003</v>
      </c>
      <c r="AB687" s="33">
        <f t="shared" si="168"/>
        <v>1873</v>
      </c>
      <c r="AC687" s="34">
        <f t="shared" si="164"/>
        <v>0.27937131147540989</v>
      </c>
      <c r="AD687" s="145">
        <f t="shared" si="162"/>
        <v>1560.8330000000001</v>
      </c>
      <c r="AE687" s="105">
        <v>1220</v>
      </c>
      <c r="AF687" s="34" t="s">
        <v>36</v>
      </c>
      <c r="AG687" s="34" t="s">
        <v>36</v>
      </c>
      <c r="AH687" s="34" t="s">
        <v>73</v>
      </c>
      <c r="AI687" s="29">
        <v>0.246</v>
      </c>
      <c r="AJ687" s="29">
        <v>4.0000000000000002E-4</v>
      </c>
      <c r="AK687" s="29">
        <v>0</v>
      </c>
      <c r="AL687" s="29">
        <v>0</v>
      </c>
      <c r="AM687" s="29" t="s">
        <v>28</v>
      </c>
      <c r="AN687" s="44" t="s">
        <v>27</v>
      </c>
      <c r="AO687" s="29" t="s">
        <v>28</v>
      </c>
      <c r="AP687" s="29">
        <v>48</v>
      </c>
      <c r="AQ687" s="29">
        <v>3000</v>
      </c>
      <c r="AR687" s="29">
        <v>20</v>
      </c>
      <c r="AS687" s="29">
        <v>20</v>
      </c>
      <c r="AT687" s="29">
        <v>11.808</v>
      </c>
      <c r="AU687" s="144">
        <v>1.1999999999999999E-3</v>
      </c>
      <c r="AV687" s="36" t="s">
        <v>28</v>
      </c>
      <c r="AW687" s="102">
        <v>42786</v>
      </c>
      <c r="AX687" s="129" t="s">
        <v>33</v>
      </c>
      <c r="AY687" s="106">
        <v>1899</v>
      </c>
      <c r="BD687" t="s">
        <v>108</v>
      </c>
      <c r="BE687" t="s">
        <v>4346</v>
      </c>
      <c r="BF687" t="s">
        <v>4740</v>
      </c>
      <c r="BH687" t="str">
        <f t="shared" si="169"/>
        <v/>
      </c>
      <c r="BJ687" t="str">
        <f t="shared" si="170"/>
        <v>OK</v>
      </c>
      <c r="BK687" s="130" t="s">
        <v>5302</v>
      </c>
      <c r="BL687" s="130" t="e">
        <v>#VALUE!</v>
      </c>
      <c r="BM687" s="131" t="s">
        <v>33</v>
      </c>
      <c r="BN687" s="131" t="e">
        <v>#VALUE!</v>
      </c>
      <c r="BO687" t="e">
        <v>#N/A</v>
      </c>
      <c r="BP687">
        <v>0</v>
      </c>
    </row>
    <row r="688" spans="1:68" x14ac:dyDescent="0.3">
      <c r="A688" s="1"/>
      <c r="B688" s="47">
        <v>598</v>
      </c>
      <c r="C688" s="45">
        <v>1048249</v>
      </c>
      <c r="D688" s="29"/>
      <c r="E688" s="29"/>
      <c r="F688" s="39" t="s">
        <v>553</v>
      </c>
      <c r="G688" s="29" t="s">
        <v>61</v>
      </c>
      <c r="H688" s="70" t="s">
        <v>69</v>
      </c>
      <c r="I688" s="148" t="s">
        <v>32</v>
      </c>
      <c r="J688" s="147" t="s">
        <v>33</v>
      </c>
      <c r="K688" s="148" t="e">
        <v>#N/A</v>
      </c>
      <c r="L688" s="148" t="s">
        <v>32</v>
      </c>
      <c r="M688" s="147" t="s">
        <v>33</v>
      </c>
      <c r="N688" s="29" t="str">
        <f t="shared" si="165"/>
        <v/>
      </c>
      <c r="O688" s="29" t="str">
        <f t="shared" si="166"/>
        <v/>
      </c>
      <c r="P688" s="29" t="str">
        <f t="shared" si="167"/>
        <v/>
      </c>
      <c r="Q688" s="29" t="str">
        <f t="shared" si="158"/>
        <v/>
      </c>
      <c r="R688" s="29" t="str">
        <f t="shared" si="159"/>
        <v/>
      </c>
      <c r="S688" s="29" t="str">
        <f t="shared" si="160"/>
        <v/>
      </c>
      <c r="T688" s="29" t="str">
        <f t="shared" si="161"/>
        <v/>
      </c>
      <c r="U688" s="29"/>
      <c r="V688" s="29"/>
      <c r="W688" s="38" t="s">
        <v>520</v>
      </c>
      <c r="X688" s="29" t="s">
        <v>35</v>
      </c>
      <c r="Y688" s="146">
        <v>215.97</v>
      </c>
      <c r="Z688" s="33">
        <v>237.57</v>
      </c>
      <c r="AA688" s="34">
        <f t="shared" si="163"/>
        <v>0.1</v>
      </c>
      <c r="AB688" s="33">
        <f t="shared" si="168"/>
        <v>237.57</v>
      </c>
      <c r="AC688" s="34">
        <f t="shared" si="164"/>
        <v>0.10001389081816919</v>
      </c>
      <c r="AD688" s="145">
        <f t="shared" si="162"/>
        <v>197.97499999999999</v>
      </c>
      <c r="AE688" s="105">
        <v>179.97499999999999</v>
      </c>
      <c r="AF688" s="34" t="e">
        <v>#N/A</v>
      </c>
      <c r="AG688" s="34" t="e">
        <v>#N/A</v>
      </c>
      <c r="AH688" s="34" t="e">
        <v>#N/A</v>
      </c>
      <c r="AI688" s="29">
        <v>0.109</v>
      </c>
      <c r="AJ688" s="29">
        <v>9.3199999999999999E-4</v>
      </c>
      <c r="AK688" s="29">
        <v>0</v>
      </c>
      <c r="AL688" s="29">
        <v>0</v>
      </c>
      <c r="AM688" s="29" t="s">
        <v>27</v>
      </c>
      <c r="AN688" s="44" t="s">
        <v>27</v>
      </c>
      <c r="AO688" s="29" t="s">
        <v>27</v>
      </c>
      <c r="AP688" s="29">
        <v>200</v>
      </c>
      <c r="AQ688" s="29">
        <v>790</v>
      </c>
      <c r="AR688" s="29">
        <v>790</v>
      </c>
      <c r="AS688" s="29">
        <v>295</v>
      </c>
      <c r="AT688" s="29">
        <v>21.8</v>
      </c>
      <c r="AU688" s="144">
        <v>0.18411</v>
      </c>
      <c r="AV688" s="36" t="s">
        <v>28</v>
      </c>
      <c r="AW688" s="102" t="s">
        <v>33</v>
      </c>
      <c r="AX688" s="129" t="s">
        <v>33</v>
      </c>
      <c r="AY688" s="106" t="e">
        <v>#N/A</v>
      </c>
      <c r="BD688" t="s">
        <v>108</v>
      </c>
      <c r="BE688" t="e">
        <v>#N/A</v>
      </c>
      <c r="BF688" t="e">
        <v>#N/A</v>
      </c>
      <c r="BH688" t="str">
        <f t="shared" si="169"/>
        <v/>
      </c>
      <c r="BJ688" t="str">
        <f t="shared" si="170"/>
        <v>OK</v>
      </c>
      <c r="BK688" s="130" t="s">
        <v>5302</v>
      </c>
      <c r="BL688" s="130" t="e">
        <v>#VALUE!</v>
      </c>
      <c r="BM688" s="131" t="s">
        <v>33</v>
      </c>
      <c r="BN688" s="131" t="e">
        <v>#VALUE!</v>
      </c>
      <c r="BO688" t="e">
        <v>#N/A</v>
      </c>
      <c r="BP688">
        <v>0</v>
      </c>
    </row>
    <row r="689" spans="1:68" x14ac:dyDescent="0.3">
      <c r="A689" s="1"/>
      <c r="B689" s="47">
        <v>599</v>
      </c>
      <c r="C689" s="45">
        <v>1048395</v>
      </c>
      <c r="D689" s="29"/>
      <c r="E689" s="29"/>
      <c r="F689" s="39" t="s">
        <v>554</v>
      </c>
      <c r="G689" s="29" t="s">
        <v>61</v>
      </c>
      <c r="H689" s="70" t="s">
        <v>69</v>
      </c>
      <c r="I689" s="148" t="s">
        <v>32</v>
      </c>
      <c r="J689" s="147" t="s">
        <v>33</v>
      </c>
      <c r="K689" s="148" t="e">
        <v>#N/A</v>
      </c>
      <c r="L689" s="148" t="s">
        <v>32</v>
      </c>
      <c r="M689" s="147" t="s">
        <v>33</v>
      </c>
      <c r="N689" s="29" t="str">
        <f t="shared" si="165"/>
        <v/>
      </c>
      <c r="O689" s="29" t="str">
        <f t="shared" si="166"/>
        <v/>
      </c>
      <c r="P689" s="29" t="str">
        <f t="shared" si="167"/>
        <v/>
      </c>
      <c r="Q689" s="29" t="str">
        <f t="shared" si="158"/>
        <v/>
      </c>
      <c r="R689" s="29" t="str">
        <f t="shared" si="159"/>
        <v/>
      </c>
      <c r="S689" s="29" t="str">
        <f t="shared" si="160"/>
        <v/>
      </c>
      <c r="T689" s="29" t="str">
        <f t="shared" si="161"/>
        <v/>
      </c>
      <c r="U689" s="29"/>
      <c r="V689" s="29"/>
      <c r="W689" s="38" t="s">
        <v>520</v>
      </c>
      <c r="X689" s="29" t="s">
        <v>35</v>
      </c>
      <c r="Y689" s="146">
        <v>215.97</v>
      </c>
      <c r="Z689" s="33">
        <v>237.57</v>
      </c>
      <c r="AA689" s="34">
        <f t="shared" si="163"/>
        <v>0.1</v>
      </c>
      <c r="AB689" s="33">
        <f t="shared" si="168"/>
        <v>237.57</v>
      </c>
      <c r="AC689" s="34">
        <f t="shared" si="164"/>
        <v>0.10001389081816919</v>
      </c>
      <c r="AD689" s="145">
        <f t="shared" si="162"/>
        <v>197.97499999999999</v>
      </c>
      <c r="AE689" s="105">
        <v>179.97499999999999</v>
      </c>
      <c r="AF689" s="34" t="e">
        <v>#N/A</v>
      </c>
      <c r="AG689" s="34" t="e">
        <v>#N/A</v>
      </c>
      <c r="AH689" s="34" t="e">
        <v>#N/A</v>
      </c>
      <c r="AI689" s="29">
        <v>0.109</v>
      </c>
      <c r="AJ689" s="29">
        <v>7.9900000000000001E-4</v>
      </c>
      <c r="AK689" s="29">
        <v>0</v>
      </c>
      <c r="AL689" s="29">
        <v>0</v>
      </c>
      <c r="AM689" s="29" t="s">
        <v>27</v>
      </c>
      <c r="AN689" s="44" t="s">
        <v>27</v>
      </c>
      <c r="AO689" s="29" t="s">
        <v>27</v>
      </c>
      <c r="AP689" s="29">
        <v>500</v>
      </c>
      <c r="AQ689" s="29">
        <v>1140</v>
      </c>
      <c r="AR689" s="29">
        <v>1140</v>
      </c>
      <c r="AS689" s="29">
        <v>310</v>
      </c>
      <c r="AT689" s="29">
        <v>54.5</v>
      </c>
      <c r="AU689" s="144">
        <v>0.40287600000000001</v>
      </c>
      <c r="AV689" s="36" t="s">
        <v>28</v>
      </c>
      <c r="AW689" s="102" t="s">
        <v>33</v>
      </c>
      <c r="AX689" s="129" t="s">
        <v>33</v>
      </c>
      <c r="AY689" s="106" t="e">
        <v>#N/A</v>
      </c>
      <c r="BD689" t="s">
        <v>108</v>
      </c>
      <c r="BE689" t="e">
        <v>#N/A</v>
      </c>
      <c r="BF689" t="e">
        <v>#N/A</v>
      </c>
      <c r="BH689" t="str">
        <f t="shared" si="169"/>
        <v/>
      </c>
      <c r="BJ689" t="str">
        <f t="shared" si="170"/>
        <v>OK</v>
      </c>
      <c r="BK689" s="130" t="s">
        <v>5302</v>
      </c>
      <c r="BL689" s="130" t="e">
        <v>#VALUE!</v>
      </c>
      <c r="BM689" s="131" t="s">
        <v>33</v>
      </c>
      <c r="BN689" s="131" t="e">
        <v>#VALUE!</v>
      </c>
      <c r="BO689" t="e">
        <v>#N/A</v>
      </c>
      <c r="BP689">
        <v>0</v>
      </c>
    </row>
    <row r="690" spans="1:68" x14ac:dyDescent="0.3">
      <c r="A690" s="18" t="s">
        <v>33</v>
      </c>
      <c r="B690" s="47">
        <v>600</v>
      </c>
      <c r="C690" s="124" t="s">
        <v>4956</v>
      </c>
      <c r="D690" s="20"/>
      <c r="E690" s="20"/>
      <c r="F690" s="39"/>
      <c r="G690" s="22"/>
      <c r="H690" s="20"/>
      <c r="I690" s="148" t="s">
        <v>33</v>
      </c>
      <c r="J690" s="147" t="s">
        <v>33</v>
      </c>
      <c r="K690" s="148" t="e">
        <v>#N/A</v>
      </c>
      <c r="L690" s="148" t="s">
        <v>32</v>
      </c>
      <c r="M690" s="147" t="s">
        <v>33</v>
      </c>
      <c r="N690" s="29" t="str">
        <f t="shared" si="165"/>
        <v/>
      </c>
      <c r="O690" s="29" t="str">
        <f t="shared" si="166"/>
        <v/>
      </c>
      <c r="P690" s="29" t="str">
        <f t="shared" si="167"/>
        <v/>
      </c>
      <c r="Q690" s="29" t="str">
        <f t="shared" si="158"/>
        <v/>
      </c>
      <c r="R690" s="29" t="str">
        <f t="shared" si="159"/>
        <v/>
      </c>
      <c r="S690" s="29" t="str">
        <f t="shared" si="160"/>
        <v/>
      </c>
      <c r="T690" s="29" t="str">
        <f t="shared" si="161"/>
        <v/>
      </c>
      <c r="U690" s="57"/>
      <c r="V690" s="57"/>
      <c r="W690" s="50"/>
      <c r="X690" s="22"/>
      <c r="Y690" s="146">
        <v>0</v>
      </c>
      <c r="Z690" s="33"/>
      <c r="AA690" s="34" t="e">
        <f t="shared" si="163"/>
        <v>#DIV/0!</v>
      </c>
      <c r="AB690" s="33">
        <f t="shared" si="168"/>
        <v>0</v>
      </c>
      <c r="AC690" s="34" t="e">
        <f t="shared" si="164"/>
        <v>#DIV/0!</v>
      </c>
      <c r="AD690" s="145"/>
      <c r="AE690" s="105">
        <v>0</v>
      </c>
      <c r="AF690" s="34" t="e">
        <v>#N/A</v>
      </c>
      <c r="AG690" s="34" t="e">
        <v>#N/A</v>
      </c>
      <c r="AH690" s="34" t="e">
        <v>#N/A</v>
      </c>
      <c r="AI690" s="29"/>
      <c r="AJ690" s="29"/>
      <c r="AK690" s="29">
        <v>0</v>
      </c>
      <c r="AL690" s="29">
        <v>0</v>
      </c>
      <c r="AM690" s="29" t="s">
        <v>27</v>
      </c>
      <c r="AN690" s="26" t="s">
        <v>28</v>
      </c>
      <c r="AO690" s="29" t="s">
        <v>28</v>
      </c>
      <c r="AP690" s="22" t="s">
        <v>33</v>
      </c>
      <c r="AQ690" s="29"/>
      <c r="AR690" s="29"/>
      <c r="AS690" s="29"/>
      <c r="AT690" s="29"/>
      <c r="AU690" s="144"/>
      <c r="AV690" s="36" t="s">
        <v>33</v>
      </c>
      <c r="AW690" s="102" t="s">
        <v>33</v>
      </c>
      <c r="AX690" s="129" t="s">
        <v>5288</v>
      </c>
      <c r="AY690" s="106" t="e">
        <v>#N/A</v>
      </c>
      <c r="BD690" t="e">
        <v>#N/A</v>
      </c>
      <c r="BE690" t="e">
        <v>#N/A</v>
      </c>
      <c r="BF690" t="e">
        <v>#N/A</v>
      </c>
      <c r="BH690" t="str">
        <f t="shared" si="169"/>
        <v/>
      </c>
      <c r="BJ690" t="str">
        <f t="shared" si="170"/>
        <v>OK</v>
      </c>
      <c r="BK690" s="130">
        <v>0</v>
      </c>
      <c r="BL690" s="130" t="s">
        <v>37</v>
      </c>
      <c r="BM690" s="131" t="s">
        <v>33</v>
      </c>
      <c r="BN690" s="131" t="s">
        <v>37</v>
      </c>
      <c r="BO690">
        <v>0</v>
      </c>
      <c r="BP690">
        <v>0</v>
      </c>
    </row>
    <row r="691" spans="1:68" ht="25.2" x14ac:dyDescent="0.3">
      <c r="A691" s="1"/>
      <c r="B691" s="47">
        <v>601</v>
      </c>
      <c r="C691" s="45">
        <v>1039929</v>
      </c>
      <c r="D691" s="29">
        <v>1022714</v>
      </c>
      <c r="E691" s="29"/>
      <c r="F691" s="39" t="s">
        <v>555</v>
      </c>
      <c r="G691" s="29" t="s">
        <v>42</v>
      </c>
      <c r="H691" s="70" t="s">
        <v>4779</v>
      </c>
      <c r="I691" s="148" t="s">
        <v>32</v>
      </c>
      <c r="J691" s="147" t="s">
        <v>33</v>
      </c>
      <c r="K691" s="148">
        <v>0</v>
      </c>
      <c r="L691" s="148" t="s">
        <v>32</v>
      </c>
      <c r="M691" s="147" t="s">
        <v>33</v>
      </c>
      <c r="N691" s="29">
        <f t="shared" si="165"/>
        <v>1022714</v>
      </c>
      <c r="O691" s="29" t="str">
        <f t="shared" si="166"/>
        <v/>
      </c>
      <c r="P691" s="29" t="str">
        <f t="shared" si="167"/>
        <v/>
      </c>
      <c r="Q691" s="29" t="str">
        <f t="shared" si="158"/>
        <v/>
      </c>
      <c r="R691" s="29" t="str">
        <f t="shared" si="159"/>
        <v/>
      </c>
      <c r="S691" s="29" t="str">
        <f t="shared" si="160"/>
        <v/>
      </c>
      <c r="T691" s="29" t="str">
        <f t="shared" si="161"/>
        <v/>
      </c>
      <c r="U691" s="29"/>
      <c r="V691" s="29"/>
      <c r="W691" s="55" t="s">
        <v>145</v>
      </c>
      <c r="X691" s="29" t="s">
        <v>158</v>
      </c>
      <c r="Y691" s="146">
        <v>471.98</v>
      </c>
      <c r="Z691" s="33">
        <v>604</v>
      </c>
      <c r="AA691" s="34">
        <f t="shared" si="163"/>
        <v>0.28000000000000003</v>
      </c>
      <c r="AB691" s="33">
        <f t="shared" si="168"/>
        <v>604</v>
      </c>
      <c r="AC691" s="34">
        <f t="shared" si="164"/>
        <v>0.27971331012897999</v>
      </c>
      <c r="AD691" s="145">
        <f t="shared" ref="AD691:AD754" si="171">ROUND(Z691/1.2,3)</f>
        <v>503.33300000000003</v>
      </c>
      <c r="AE691" s="105">
        <v>393.31700000000001</v>
      </c>
      <c r="AF691" s="34" t="s">
        <v>36</v>
      </c>
      <c r="AG691" s="34" t="s">
        <v>36</v>
      </c>
      <c r="AH691" s="34" t="s">
        <v>36</v>
      </c>
      <c r="AI691" s="29">
        <v>1.7000000000000001E-2</v>
      </c>
      <c r="AJ691" s="29">
        <v>4.1999999999999998E-5</v>
      </c>
      <c r="AK691" s="29">
        <v>3254</v>
      </c>
      <c r="AL691" s="29">
        <v>0</v>
      </c>
      <c r="AM691" s="29" t="s">
        <v>28</v>
      </c>
      <c r="AN691" s="158" t="s">
        <v>28</v>
      </c>
      <c r="AO691" s="29" t="s">
        <v>28</v>
      </c>
      <c r="AP691" s="29">
        <v>20</v>
      </c>
      <c r="AQ691" s="29">
        <v>87</v>
      </c>
      <c r="AR691" s="29">
        <v>67</v>
      </c>
      <c r="AS691" s="29">
        <v>89</v>
      </c>
      <c r="AT691" s="29">
        <v>0.17</v>
      </c>
      <c r="AU691" s="144">
        <v>5.1900000000000004E-4</v>
      </c>
      <c r="AV691" s="36" t="s">
        <v>28</v>
      </c>
      <c r="AW691" s="102">
        <v>43763</v>
      </c>
      <c r="AX691" s="129" t="s">
        <v>33</v>
      </c>
      <c r="AY691" t="e">
        <f>AX691-#REF!</f>
        <v>#VALUE!</v>
      </c>
      <c r="BD691" t="s">
        <v>108</v>
      </c>
      <c r="BE691" t="s">
        <v>4346</v>
      </c>
      <c r="BF691" t="s">
        <v>4740</v>
      </c>
      <c r="BH691" t="str">
        <f t="shared" si="169"/>
        <v>AV</v>
      </c>
      <c r="BJ691" t="str">
        <f t="shared" si="170"/>
        <v>OK</v>
      </c>
      <c r="BK691" s="130">
        <v>604</v>
      </c>
      <c r="BL691" s="130" t="s">
        <v>37</v>
      </c>
      <c r="BM691" s="131">
        <v>519</v>
      </c>
      <c r="BN691" s="131">
        <v>1.163776493256262</v>
      </c>
      <c r="BO691">
        <v>604</v>
      </c>
      <c r="BP691">
        <v>4720</v>
      </c>
    </row>
    <row r="692" spans="1:68" ht="37.799999999999997" x14ac:dyDescent="0.3">
      <c r="A692" s="1"/>
      <c r="B692" s="47">
        <v>602</v>
      </c>
      <c r="C692" s="45">
        <v>1039930</v>
      </c>
      <c r="D692" s="29">
        <v>1022715</v>
      </c>
      <c r="E692" s="29"/>
      <c r="F692" s="39" t="s">
        <v>556</v>
      </c>
      <c r="G692" s="29" t="s">
        <v>42</v>
      </c>
      <c r="H692" s="70" t="s">
        <v>4780</v>
      </c>
      <c r="I692" s="148" t="s">
        <v>32</v>
      </c>
      <c r="J692" s="147" t="s">
        <v>33</v>
      </c>
      <c r="K692" s="148">
        <v>0</v>
      </c>
      <c r="L692" s="148" t="s">
        <v>32</v>
      </c>
      <c r="M692" s="147" t="s">
        <v>33</v>
      </c>
      <c r="N692" s="29">
        <f t="shared" si="165"/>
        <v>1022715</v>
      </c>
      <c r="O692" s="29" t="str">
        <f t="shared" si="166"/>
        <v/>
      </c>
      <c r="P692" s="29" t="str">
        <f t="shared" si="167"/>
        <v/>
      </c>
      <c r="Q692" s="29" t="str">
        <f t="shared" si="158"/>
        <v/>
      </c>
      <c r="R692" s="29" t="str">
        <f t="shared" si="159"/>
        <v/>
      </c>
      <c r="S692" s="29" t="str">
        <f t="shared" si="160"/>
        <v/>
      </c>
      <c r="T692" s="29" t="str">
        <f t="shared" si="161"/>
        <v/>
      </c>
      <c r="U692" s="29"/>
      <c r="V692" s="29"/>
      <c r="W692" s="55" t="s">
        <v>145</v>
      </c>
      <c r="X692" s="29" t="s">
        <v>158</v>
      </c>
      <c r="Y692" s="146">
        <v>637</v>
      </c>
      <c r="Z692" s="33">
        <v>816</v>
      </c>
      <c r="AA692" s="34">
        <f t="shared" si="163"/>
        <v>0.28100000000000003</v>
      </c>
      <c r="AB692" s="33">
        <f t="shared" si="168"/>
        <v>816</v>
      </c>
      <c r="AC692" s="34">
        <f t="shared" si="164"/>
        <v>0.28100551397520507</v>
      </c>
      <c r="AD692" s="145">
        <f t="shared" si="171"/>
        <v>680</v>
      </c>
      <c r="AE692" s="105">
        <v>530.83299999999997</v>
      </c>
      <c r="AF692" s="34" t="s">
        <v>36</v>
      </c>
      <c r="AG692" s="34" t="s">
        <v>36</v>
      </c>
      <c r="AH692" s="34" t="s">
        <v>36</v>
      </c>
      <c r="AI692" s="29">
        <v>2.7E-2</v>
      </c>
      <c r="AJ692" s="29">
        <v>6.3999999999999997E-5</v>
      </c>
      <c r="AK692" s="29">
        <v>600</v>
      </c>
      <c r="AL692" s="29">
        <v>2600</v>
      </c>
      <c r="AM692" s="29" t="s">
        <v>28</v>
      </c>
      <c r="AN692" s="158" t="s">
        <v>28</v>
      </c>
      <c r="AO692" s="29" t="s">
        <v>28</v>
      </c>
      <c r="AP692" s="29">
        <v>10</v>
      </c>
      <c r="AQ692" s="29">
        <v>176</v>
      </c>
      <c r="AR692" s="29">
        <v>67</v>
      </c>
      <c r="AS692" s="29">
        <v>89</v>
      </c>
      <c r="AT692" s="29">
        <v>0.27200000000000002</v>
      </c>
      <c r="AU692" s="144">
        <v>1.049E-3</v>
      </c>
      <c r="AV692" s="36" t="s">
        <v>28</v>
      </c>
      <c r="AW692" s="102">
        <v>43763</v>
      </c>
      <c r="AX692" s="129" t="s">
        <v>33</v>
      </c>
      <c r="AY692" s="106">
        <v>95740</v>
      </c>
      <c r="BD692" t="s">
        <v>108</v>
      </c>
      <c r="BE692" t="s">
        <v>4346</v>
      </c>
      <c r="BF692" t="s">
        <v>4740</v>
      </c>
      <c r="BH692" t="str">
        <f t="shared" si="169"/>
        <v>AV</v>
      </c>
      <c r="BJ692" t="str">
        <f t="shared" si="170"/>
        <v>OK</v>
      </c>
      <c r="BK692" s="130">
        <v>816</v>
      </c>
      <c r="BL692" s="130" t="s">
        <v>37</v>
      </c>
      <c r="BM692" s="131">
        <v>701</v>
      </c>
      <c r="BN692" s="131">
        <v>1.1640513552068474</v>
      </c>
      <c r="BO692">
        <v>816</v>
      </c>
      <c r="BP692">
        <v>8760</v>
      </c>
    </row>
    <row r="693" spans="1:68" ht="25.2" x14ac:dyDescent="0.3">
      <c r="A693" s="1"/>
      <c r="B693" s="47">
        <v>603</v>
      </c>
      <c r="C693" s="45">
        <v>1039931</v>
      </c>
      <c r="D693" s="29">
        <v>1022716</v>
      </c>
      <c r="E693" s="29"/>
      <c r="F693" s="39" t="s">
        <v>557</v>
      </c>
      <c r="G693" s="29" t="s">
        <v>42</v>
      </c>
      <c r="H693" s="70" t="s">
        <v>4779</v>
      </c>
      <c r="I693" s="148" t="s">
        <v>32</v>
      </c>
      <c r="J693" s="147" t="s">
        <v>33</v>
      </c>
      <c r="K693" s="148">
        <v>0</v>
      </c>
      <c r="L693" s="148" t="s">
        <v>32</v>
      </c>
      <c r="M693" s="147" t="s">
        <v>33</v>
      </c>
      <c r="N693" s="29">
        <f t="shared" si="165"/>
        <v>1022716</v>
      </c>
      <c r="O693" s="29" t="str">
        <f t="shared" si="166"/>
        <v/>
      </c>
      <c r="P693" s="29" t="str">
        <f t="shared" si="167"/>
        <v/>
      </c>
      <c r="Q693" s="29" t="str">
        <f t="shared" si="158"/>
        <v/>
      </c>
      <c r="R693" s="29" t="str">
        <f t="shared" si="159"/>
        <v/>
      </c>
      <c r="S693" s="29" t="str">
        <f t="shared" si="160"/>
        <v/>
      </c>
      <c r="T693" s="29" t="str">
        <f t="shared" si="161"/>
        <v/>
      </c>
      <c r="U693" s="29"/>
      <c r="V693" s="29"/>
      <c r="W693" s="55" t="s">
        <v>145</v>
      </c>
      <c r="X693" s="29" t="s">
        <v>158</v>
      </c>
      <c r="Y693" s="146">
        <v>1176</v>
      </c>
      <c r="Z693" s="33">
        <v>1506</v>
      </c>
      <c r="AA693" s="34">
        <f t="shared" si="163"/>
        <v>0.28100000000000003</v>
      </c>
      <c r="AB693" s="33">
        <f t="shared" si="168"/>
        <v>1506</v>
      </c>
      <c r="AC693" s="34">
        <f t="shared" si="164"/>
        <v>0.28061224489795916</v>
      </c>
      <c r="AD693" s="145">
        <f t="shared" si="171"/>
        <v>1255</v>
      </c>
      <c r="AE693" s="105">
        <v>980</v>
      </c>
      <c r="AF693" s="34" t="s">
        <v>36</v>
      </c>
      <c r="AG693" s="34" t="s">
        <v>36</v>
      </c>
      <c r="AH693" s="34" t="s">
        <v>36</v>
      </c>
      <c r="AI693" s="29">
        <v>5.7000000000000002E-2</v>
      </c>
      <c r="AJ693" s="29">
        <v>1.2999999999999999E-4</v>
      </c>
      <c r="AK693" s="29">
        <v>1059</v>
      </c>
      <c r="AL693" s="29">
        <v>0</v>
      </c>
      <c r="AM693" s="29" t="s">
        <v>28</v>
      </c>
      <c r="AN693" s="158" t="s">
        <v>28</v>
      </c>
      <c r="AO693" s="29" t="s">
        <v>28</v>
      </c>
      <c r="AP693" s="29">
        <v>10</v>
      </c>
      <c r="AQ693" s="29">
        <v>176</v>
      </c>
      <c r="AR693" s="29">
        <v>67</v>
      </c>
      <c r="AS693" s="29">
        <v>89</v>
      </c>
      <c r="AT693" s="29">
        <v>0.28499999999999998</v>
      </c>
      <c r="AU693" s="144">
        <v>1.049E-3</v>
      </c>
      <c r="AV693" s="36" t="s">
        <v>28</v>
      </c>
      <c r="AW693" s="102">
        <v>43763</v>
      </c>
      <c r="AX693" s="129" t="s">
        <v>33</v>
      </c>
      <c r="AY693" s="106">
        <v>32515</v>
      </c>
      <c r="BD693" t="s">
        <v>108</v>
      </c>
      <c r="BE693" t="s">
        <v>4368</v>
      </c>
      <c r="BF693" t="s">
        <v>4740</v>
      </c>
      <c r="BH693" t="str">
        <f t="shared" si="169"/>
        <v>AV</v>
      </c>
      <c r="BJ693" t="str">
        <f t="shared" si="170"/>
        <v>OK</v>
      </c>
      <c r="BK693" s="130">
        <v>1506</v>
      </c>
      <c r="BL693" s="130" t="s">
        <v>37</v>
      </c>
      <c r="BM693" s="131">
        <v>1294</v>
      </c>
      <c r="BN693" s="131">
        <v>1.1638330757341577</v>
      </c>
      <c r="BO693">
        <v>1506</v>
      </c>
      <c r="BP693">
        <v>1750</v>
      </c>
    </row>
    <row r="694" spans="1:68" ht="25.2" x14ac:dyDescent="0.3">
      <c r="A694" s="1"/>
      <c r="B694" s="47">
        <v>604</v>
      </c>
      <c r="C694" s="45">
        <v>1039932</v>
      </c>
      <c r="D694" s="29">
        <v>1022717</v>
      </c>
      <c r="E694" s="29"/>
      <c r="F694" s="39" t="s">
        <v>558</v>
      </c>
      <c r="G694" s="29" t="s">
        <v>42</v>
      </c>
      <c r="H694" s="70" t="s">
        <v>4779</v>
      </c>
      <c r="I694" s="148" t="s">
        <v>32</v>
      </c>
      <c r="J694" s="147" t="s">
        <v>33</v>
      </c>
      <c r="K694" s="148">
        <v>0</v>
      </c>
      <c r="L694" s="148" t="s">
        <v>32</v>
      </c>
      <c r="M694" s="147" t="s">
        <v>33</v>
      </c>
      <c r="N694" s="29">
        <f t="shared" si="165"/>
        <v>1022717</v>
      </c>
      <c r="O694" s="29" t="str">
        <f t="shared" si="166"/>
        <v/>
      </c>
      <c r="P694" s="29" t="str">
        <f t="shared" si="167"/>
        <v/>
      </c>
      <c r="Q694" s="29" t="str">
        <f t="shared" si="158"/>
        <v/>
      </c>
      <c r="R694" s="29" t="str">
        <f t="shared" si="159"/>
        <v/>
      </c>
      <c r="S694" s="29" t="str">
        <f t="shared" si="160"/>
        <v/>
      </c>
      <c r="T694" s="29" t="str">
        <f t="shared" si="161"/>
        <v/>
      </c>
      <c r="U694" s="29"/>
      <c r="V694" s="29"/>
      <c r="W694" s="55" t="s">
        <v>145</v>
      </c>
      <c r="X694" s="29" t="s">
        <v>158</v>
      </c>
      <c r="Y694" s="146">
        <v>1776</v>
      </c>
      <c r="Z694" s="33">
        <v>2274</v>
      </c>
      <c r="AA694" s="34">
        <f t="shared" si="163"/>
        <v>0.28000000000000003</v>
      </c>
      <c r="AB694" s="33">
        <f t="shared" si="168"/>
        <v>2274</v>
      </c>
      <c r="AC694" s="34">
        <f t="shared" si="164"/>
        <v>0.28040540540540543</v>
      </c>
      <c r="AD694" s="145">
        <f t="shared" si="171"/>
        <v>1895</v>
      </c>
      <c r="AE694" s="105">
        <v>1480</v>
      </c>
      <c r="AF694" s="34" t="s">
        <v>36</v>
      </c>
      <c r="AG694" s="34" t="s">
        <v>36</v>
      </c>
      <c r="AH694" s="34" t="s">
        <v>36</v>
      </c>
      <c r="AI694" s="29">
        <v>0.08</v>
      </c>
      <c r="AJ694" s="29">
        <v>1.9599999999999999E-4</v>
      </c>
      <c r="AK694" s="29">
        <v>260</v>
      </c>
      <c r="AL694" s="29">
        <v>0</v>
      </c>
      <c r="AM694" s="29" t="s">
        <v>28</v>
      </c>
      <c r="AN694" s="158" t="s">
        <v>28</v>
      </c>
      <c r="AO694" s="29" t="s">
        <v>28</v>
      </c>
      <c r="AP694" s="29">
        <v>5</v>
      </c>
      <c r="AQ694" s="29">
        <v>176</v>
      </c>
      <c r="AR694" s="29">
        <v>135</v>
      </c>
      <c r="AS694" s="29">
        <v>89</v>
      </c>
      <c r="AT694" s="29">
        <v>0.40100000000000002</v>
      </c>
      <c r="AU694" s="144">
        <v>2.1150000000000001E-3</v>
      </c>
      <c r="AV694" s="36" t="s">
        <v>28</v>
      </c>
      <c r="AW694" s="102">
        <v>43763</v>
      </c>
      <c r="AX694" s="129" t="s">
        <v>33</v>
      </c>
      <c r="AY694" s="106">
        <v>8205</v>
      </c>
      <c r="BD694" t="s">
        <v>108</v>
      </c>
      <c r="BE694" t="s">
        <v>4368</v>
      </c>
      <c r="BF694" t="s">
        <v>4740</v>
      </c>
      <c r="BH694" t="str">
        <f t="shared" si="169"/>
        <v>AV</v>
      </c>
      <c r="BJ694" t="str">
        <f t="shared" si="170"/>
        <v>OK</v>
      </c>
      <c r="BK694" s="130">
        <v>2274</v>
      </c>
      <c r="BL694" s="130" t="s">
        <v>37</v>
      </c>
      <c r="BM694" s="131">
        <v>1954</v>
      </c>
      <c r="BN694" s="131">
        <v>1.1637666325486182</v>
      </c>
      <c r="BO694">
        <v>2274</v>
      </c>
      <c r="BP694">
        <v>320</v>
      </c>
    </row>
    <row r="695" spans="1:68" ht="25.2" x14ac:dyDescent="0.3">
      <c r="A695" s="1"/>
      <c r="B695" s="47">
        <v>605</v>
      </c>
      <c r="C695" s="45">
        <v>1046386</v>
      </c>
      <c r="D695" s="40" t="s">
        <v>33</v>
      </c>
      <c r="E695" s="40"/>
      <c r="F695" s="39" t="s">
        <v>559</v>
      </c>
      <c r="G695" s="29" t="s">
        <v>47</v>
      </c>
      <c r="H695" s="70" t="s">
        <v>4779</v>
      </c>
      <c r="I695" s="148" t="s">
        <v>32</v>
      </c>
      <c r="J695" s="147" t="s">
        <v>33</v>
      </c>
      <c r="K695" s="148">
        <v>0</v>
      </c>
      <c r="L695" s="148" t="s">
        <v>32</v>
      </c>
      <c r="M695" s="147" t="s">
        <v>33</v>
      </c>
      <c r="N695" s="29" t="str">
        <f t="shared" si="165"/>
        <v/>
      </c>
      <c r="O695" s="29" t="str">
        <f t="shared" si="166"/>
        <v/>
      </c>
      <c r="P695" s="29" t="str">
        <f t="shared" si="167"/>
        <v/>
      </c>
      <c r="Q695" s="29" t="str">
        <f t="shared" si="158"/>
        <v/>
      </c>
      <c r="R695" s="29" t="str">
        <f t="shared" si="159"/>
        <v/>
      </c>
      <c r="S695" s="29" t="str">
        <f t="shared" si="160"/>
        <v/>
      </c>
      <c r="T695" s="29" t="str">
        <f t="shared" si="161"/>
        <v/>
      </c>
      <c r="U695" s="40" t="s">
        <v>33</v>
      </c>
      <c r="V695" s="40"/>
      <c r="W695" s="38" t="s">
        <v>145</v>
      </c>
      <c r="X695" s="29" t="s">
        <v>158</v>
      </c>
      <c r="Y695" s="146">
        <v>3129</v>
      </c>
      <c r="Z695" s="33">
        <v>4005</v>
      </c>
      <c r="AA695" s="34">
        <f t="shared" si="163"/>
        <v>0.28000000000000003</v>
      </c>
      <c r="AB695" s="33">
        <f t="shared" si="168"/>
        <v>4005</v>
      </c>
      <c r="AC695" s="34">
        <f t="shared" si="164"/>
        <v>0.27996164908916588</v>
      </c>
      <c r="AD695" s="145">
        <f t="shared" si="171"/>
        <v>3337.5</v>
      </c>
      <c r="AE695" s="105">
        <v>2607.5</v>
      </c>
      <c r="AF695" s="34" t="s">
        <v>36</v>
      </c>
      <c r="AG695" s="34" t="s">
        <v>36</v>
      </c>
      <c r="AH695" s="34" t="s">
        <v>36</v>
      </c>
      <c r="AI695" s="29">
        <v>0.13600000000000001</v>
      </c>
      <c r="AJ695" s="29">
        <v>4.2499999999999998E-4</v>
      </c>
      <c r="AK695" s="29">
        <v>325</v>
      </c>
      <c r="AL695" s="29">
        <v>0</v>
      </c>
      <c r="AM695" s="29" t="s">
        <v>28</v>
      </c>
      <c r="AN695" s="158" t="s">
        <v>28</v>
      </c>
      <c r="AO695" s="29" t="s">
        <v>28</v>
      </c>
      <c r="AP695" s="29">
        <v>5</v>
      </c>
      <c r="AQ695" s="29">
        <v>176</v>
      </c>
      <c r="AR695" s="29">
        <v>135</v>
      </c>
      <c r="AS695" s="29">
        <v>89</v>
      </c>
      <c r="AT695" s="29">
        <v>0.68</v>
      </c>
      <c r="AU695" s="144">
        <v>2.1150000000000001E-3</v>
      </c>
      <c r="AV695" s="36" t="s">
        <v>28</v>
      </c>
      <c r="AW695" s="102" t="s">
        <v>33</v>
      </c>
      <c r="AX695" s="129" t="s">
        <v>33</v>
      </c>
      <c r="AY695" s="106">
        <v>6000</v>
      </c>
      <c r="BD695" t="s">
        <v>4410</v>
      </c>
      <c r="BE695" t="s">
        <v>4368</v>
      </c>
      <c r="BF695" t="s">
        <v>4740</v>
      </c>
      <c r="BH695" t="str">
        <f t="shared" si="169"/>
        <v>AV</v>
      </c>
      <c r="BJ695" t="str">
        <f t="shared" si="170"/>
        <v>OK</v>
      </c>
      <c r="BK695" s="130">
        <v>4005</v>
      </c>
      <c r="BL695" s="130" t="s">
        <v>37</v>
      </c>
      <c r="BM695" s="131" t="s">
        <v>33</v>
      </c>
      <c r="BN695" s="131" t="e">
        <v>#VALUE!</v>
      </c>
      <c r="BO695">
        <v>4005</v>
      </c>
      <c r="BP695">
        <v>100</v>
      </c>
    </row>
    <row r="696" spans="1:68" ht="25.2" x14ac:dyDescent="0.3">
      <c r="A696" s="1"/>
      <c r="B696" s="47">
        <v>606</v>
      </c>
      <c r="C696" s="45">
        <v>1046387</v>
      </c>
      <c r="D696" s="40" t="s">
        <v>33</v>
      </c>
      <c r="E696" s="40"/>
      <c r="F696" s="39" t="s">
        <v>560</v>
      </c>
      <c r="G696" s="29" t="s">
        <v>47</v>
      </c>
      <c r="H696" s="70"/>
      <c r="I696" s="148" t="s">
        <v>32</v>
      </c>
      <c r="J696" s="147" t="s">
        <v>33</v>
      </c>
      <c r="K696" s="148">
        <v>0</v>
      </c>
      <c r="L696" s="148" t="s">
        <v>32</v>
      </c>
      <c r="M696" s="147" t="s">
        <v>33</v>
      </c>
      <c r="N696" s="29" t="str">
        <f t="shared" si="165"/>
        <v/>
      </c>
      <c r="O696" s="29" t="str">
        <f t="shared" si="166"/>
        <v/>
      </c>
      <c r="P696" s="29" t="str">
        <f t="shared" si="167"/>
        <v/>
      </c>
      <c r="Q696" s="29" t="str">
        <f t="shared" si="158"/>
        <v/>
      </c>
      <c r="R696" s="29" t="str">
        <f t="shared" si="159"/>
        <v/>
      </c>
      <c r="S696" s="29" t="str">
        <f t="shared" si="160"/>
        <v/>
      </c>
      <c r="T696" s="29" t="str">
        <f t="shared" si="161"/>
        <v/>
      </c>
      <c r="U696" s="40" t="s">
        <v>33</v>
      </c>
      <c r="V696" s="40"/>
      <c r="W696" s="38" t="s">
        <v>3787</v>
      </c>
      <c r="X696" s="29" t="s">
        <v>158</v>
      </c>
      <c r="Y696" s="146">
        <v>4644</v>
      </c>
      <c r="Z696" s="33">
        <v>5944</v>
      </c>
      <c r="AA696" s="34">
        <f t="shared" si="163"/>
        <v>0.28000000000000003</v>
      </c>
      <c r="AB696" s="33" t="str">
        <f t="shared" si="168"/>
        <v>По запросу</v>
      </c>
      <c r="AC696" s="34">
        <f t="shared" si="164"/>
        <v>0.27993100775193791</v>
      </c>
      <c r="AD696" s="145">
        <f t="shared" si="171"/>
        <v>4953.3329999999996</v>
      </c>
      <c r="AE696" s="105">
        <v>3870</v>
      </c>
      <c r="AF696" s="34" t="s">
        <v>36</v>
      </c>
      <c r="AG696" s="34" t="s">
        <v>36</v>
      </c>
      <c r="AH696" s="34" t="s">
        <v>36</v>
      </c>
      <c r="AI696" s="29">
        <v>0.188</v>
      </c>
      <c r="AJ696" s="29">
        <v>7.0899999999999999E-4</v>
      </c>
      <c r="AK696" s="29">
        <v>0</v>
      </c>
      <c r="AL696" s="29">
        <v>0</v>
      </c>
      <c r="AM696" s="29" t="s">
        <v>28</v>
      </c>
      <c r="AN696" s="44" t="s">
        <v>27</v>
      </c>
      <c r="AO696" s="29" t="s">
        <v>28</v>
      </c>
      <c r="AP696" s="29">
        <v>3</v>
      </c>
      <c r="AQ696" s="29">
        <v>175</v>
      </c>
      <c r="AR696" s="29">
        <v>135</v>
      </c>
      <c r="AS696" s="29">
        <v>90</v>
      </c>
      <c r="AT696" s="29">
        <v>0.56399999999999995</v>
      </c>
      <c r="AU696" s="144">
        <v>2.1259999999999999E-3</v>
      </c>
      <c r="AV696" s="36" t="s">
        <v>28</v>
      </c>
      <c r="AW696" s="102" t="s">
        <v>33</v>
      </c>
      <c r="AX696" s="129" t="s">
        <v>33</v>
      </c>
      <c r="AY696" s="106">
        <v>3065</v>
      </c>
      <c r="BD696" t="s">
        <v>4410</v>
      </c>
      <c r="BE696" t="s">
        <v>4368</v>
      </c>
      <c r="BF696" t="s">
        <v>4740</v>
      </c>
      <c r="BH696" t="str">
        <f t="shared" si="169"/>
        <v/>
      </c>
      <c r="BJ696" t="e">
        <f t="shared" si="170"/>
        <v>#VALUE!</v>
      </c>
      <c r="BK696" s="130" t="s">
        <v>5302</v>
      </c>
      <c r="BL696" s="130" t="e">
        <v>#VALUE!</v>
      </c>
      <c r="BM696" s="131" t="s">
        <v>33</v>
      </c>
      <c r="BN696" s="131" t="e">
        <v>#VALUE!</v>
      </c>
      <c r="BO696" t="e">
        <v>#N/A</v>
      </c>
      <c r="BP696">
        <v>30</v>
      </c>
    </row>
    <row r="697" spans="1:68" ht="25.2" x14ac:dyDescent="0.3">
      <c r="A697" s="1"/>
      <c r="B697" s="47">
        <v>607</v>
      </c>
      <c r="C697" s="45">
        <v>1032877</v>
      </c>
      <c r="D697" s="30"/>
      <c r="E697" s="30"/>
      <c r="F697" s="39" t="s">
        <v>561</v>
      </c>
      <c r="G697" s="29" t="s">
        <v>31</v>
      </c>
      <c r="H697" s="70" t="s">
        <v>4779</v>
      </c>
      <c r="I697" s="148" t="s">
        <v>32</v>
      </c>
      <c r="J697" s="147" t="s">
        <v>33</v>
      </c>
      <c r="K697" s="148">
        <v>0</v>
      </c>
      <c r="L697" s="148" t="s">
        <v>32</v>
      </c>
      <c r="M697" s="147" t="s">
        <v>33</v>
      </c>
      <c r="N697" s="29" t="str">
        <f t="shared" si="165"/>
        <v/>
      </c>
      <c r="O697" s="29" t="str">
        <f t="shared" si="166"/>
        <v/>
      </c>
      <c r="P697" s="29" t="str">
        <f t="shared" si="167"/>
        <v/>
      </c>
      <c r="Q697" s="29" t="str">
        <f t="shared" si="158"/>
        <v/>
      </c>
      <c r="R697" s="29" t="str">
        <f t="shared" si="159"/>
        <v/>
      </c>
      <c r="S697" s="29" t="str">
        <f t="shared" si="160"/>
        <v/>
      </c>
      <c r="T697" s="29" t="str">
        <f t="shared" si="161"/>
        <v/>
      </c>
      <c r="U697" s="29"/>
      <c r="V697" s="29"/>
      <c r="W697" s="38" t="s">
        <v>3787</v>
      </c>
      <c r="X697" s="29" t="s">
        <v>158</v>
      </c>
      <c r="Y697" s="146">
        <v>9962</v>
      </c>
      <c r="Z697" s="33">
        <v>12751</v>
      </c>
      <c r="AA697" s="34">
        <f t="shared" si="163"/>
        <v>0.28000000000000003</v>
      </c>
      <c r="AB697" s="33" t="str">
        <f t="shared" si="168"/>
        <v>По запросу</v>
      </c>
      <c r="AC697" s="34">
        <f t="shared" si="164"/>
        <v>0.27996377113174997</v>
      </c>
      <c r="AD697" s="145">
        <f t="shared" si="171"/>
        <v>10625.833000000001</v>
      </c>
      <c r="AE697" s="105">
        <v>8301.6669999999995</v>
      </c>
      <c r="AF697" s="34" t="s">
        <v>36</v>
      </c>
      <c r="AG697" s="34" t="s">
        <v>36</v>
      </c>
      <c r="AH697" s="34">
        <v>0</v>
      </c>
      <c r="AI697" s="29">
        <v>0.437</v>
      </c>
      <c r="AJ697" s="29">
        <v>2.6879999999999999E-3</v>
      </c>
      <c r="AK697" s="29">
        <v>0</v>
      </c>
      <c r="AL697" s="29">
        <v>0</v>
      </c>
      <c r="AM697" s="29" t="s">
        <v>28</v>
      </c>
      <c r="AN697" s="44" t="s">
        <v>27</v>
      </c>
      <c r="AO697" s="29" t="s">
        <v>28</v>
      </c>
      <c r="AP697" s="29">
        <v>1</v>
      </c>
      <c r="AQ697" s="29">
        <v>160</v>
      </c>
      <c r="AR697" s="29">
        <v>160</v>
      </c>
      <c r="AS697" s="29">
        <v>105</v>
      </c>
      <c r="AT697" s="29">
        <v>0.437</v>
      </c>
      <c r="AU697" s="144">
        <v>2.6879999999999999E-3</v>
      </c>
      <c r="AV697" s="36" t="s">
        <v>28</v>
      </c>
      <c r="AW697" s="102">
        <v>43648</v>
      </c>
      <c r="AX697" s="129" t="s">
        <v>33</v>
      </c>
      <c r="AY697" s="106">
        <v>296</v>
      </c>
      <c r="BD697" t="s">
        <v>108</v>
      </c>
      <c r="BE697" t="s">
        <v>4346</v>
      </c>
      <c r="BF697" t="s">
        <v>4740</v>
      </c>
      <c r="BH697" t="str">
        <f t="shared" si="169"/>
        <v/>
      </c>
      <c r="BJ697" t="e">
        <f t="shared" si="170"/>
        <v>#VALUE!</v>
      </c>
      <c r="BK697" s="130" t="s">
        <v>5289</v>
      </c>
      <c r="BL697" s="130" t="e">
        <v>#VALUE!</v>
      </c>
      <c r="BM697" s="131" t="s">
        <v>33</v>
      </c>
      <c r="BN697" s="131" t="e">
        <v>#VALUE!</v>
      </c>
      <c r="BO697" t="e">
        <v>#N/A</v>
      </c>
      <c r="BP697">
        <v>0</v>
      </c>
    </row>
    <row r="698" spans="1:68" ht="25.2" x14ac:dyDescent="0.3">
      <c r="A698" s="1"/>
      <c r="B698" s="47">
        <v>608</v>
      </c>
      <c r="C698" s="45">
        <v>1032878</v>
      </c>
      <c r="D698" s="30"/>
      <c r="E698" s="30"/>
      <c r="F698" s="39" t="s">
        <v>562</v>
      </c>
      <c r="G698" s="29" t="s">
        <v>31</v>
      </c>
      <c r="H698" s="148"/>
      <c r="I698" s="148" t="s">
        <v>32</v>
      </c>
      <c r="J698" s="147" t="s">
        <v>33</v>
      </c>
      <c r="K698" s="148">
        <v>0</v>
      </c>
      <c r="L698" s="148" t="s">
        <v>32</v>
      </c>
      <c r="M698" s="147" t="s">
        <v>33</v>
      </c>
      <c r="N698" s="29" t="str">
        <f t="shared" si="165"/>
        <v/>
      </c>
      <c r="O698" s="29" t="str">
        <f t="shared" si="166"/>
        <v/>
      </c>
      <c r="P698" s="29" t="str">
        <f t="shared" si="167"/>
        <v/>
      </c>
      <c r="Q698" s="29" t="str">
        <f t="shared" si="158"/>
        <v/>
      </c>
      <c r="R698" s="29" t="str">
        <f t="shared" si="159"/>
        <v/>
      </c>
      <c r="S698" s="29" t="str">
        <f t="shared" si="160"/>
        <v/>
      </c>
      <c r="T698" s="29" t="str">
        <f t="shared" si="161"/>
        <v/>
      </c>
      <c r="U698" s="29"/>
      <c r="V698" s="29"/>
      <c r="W698" s="38" t="s">
        <v>3787</v>
      </c>
      <c r="X698" s="29" t="s">
        <v>158</v>
      </c>
      <c r="Y698" s="146">
        <v>14295</v>
      </c>
      <c r="Z698" s="33">
        <v>18298</v>
      </c>
      <c r="AA698" s="34">
        <f t="shared" si="163"/>
        <v>0.28000000000000003</v>
      </c>
      <c r="AB698" s="33" t="str">
        <f t="shared" si="168"/>
        <v>По запросу</v>
      </c>
      <c r="AC698" s="34">
        <f t="shared" si="164"/>
        <v>0.28002795383001056</v>
      </c>
      <c r="AD698" s="145">
        <f t="shared" si="171"/>
        <v>15248.333000000001</v>
      </c>
      <c r="AE698" s="105">
        <v>11912.5</v>
      </c>
      <c r="AF698" s="34" t="s">
        <v>36</v>
      </c>
      <c r="AG698" s="34" t="s">
        <v>36</v>
      </c>
      <c r="AH698" s="34">
        <v>0</v>
      </c>
      <c r="AI698" s="29">
        <v>0.625</v>
      </c>
      <c r="AJ698" s="29">
        <v>2.6879999999999999E-3</v>
      </c>
      <c r="AK698" s="29">
        <v>0</v>
      </c>
      <c r="AL698" s="29">
        <v>0</v>
      </c>
      <c r="AM698" s="29" t="s">
        <v>28</v>
      </c>
      <c r="AN698" s="44" t="s">
        <v>27</v>
      </c>
      <c r="AO698" s="29" t="s">
        <v>28</v>
      </c>
      <c r="AP698" s="29">
        <v>1</v>
      </c>
      <c r="AQ698" s="29">
        <v>160</v>
      </c>
      <c r="AR698" s="29">
        <v>160</v>
      </c>
      <c r="AS698" s="29">
        <v>105</v>
      </c>
      <c r="AT698" s="29">
        <v>0.625</v>
      </c>
      <c r="AU698" s="144">
        <v>2.6879999999999999E-3</v>
      </c>
      <c r="AV698" s="36" t="s">
        <v>28</v>
      </c>
      <c r="AW698" s="102">
        <v>43648</v>
      </c>
      <c r="AX698" s="129" t="s">
        <v>33</v>
      </c>
      <c r="AY698" s="106">
        <v>160</v>
      </c>
      <c r="BD698" t="s">
        <v>108</v>
      </c>
      <c r="BE698" t="s">
        <v>4346</v>
      </c>
      <c r="BF698" t="s">
        <v>4740</v>
      </c>
      <c r="BH698" t="str">
        <f t="shared" si="169"/>
        <v/>
      </c>
      <c r="BJ698" t="e">
        <f t="shared" si="170"/>
        <v>#VALUE!</v>
      </c>
      <c r="BK698" s="130" t="s">
        <v>5302</v>
      </c>
      <c r="BL698" s="130" t="e">
        <v>#VALUE!</v>
      </c>
      <c r="BM698" s="131" t="s">
        <v>33</v>
      </c>
      <c r="BN698" s="131" t="e">
        <v>#VALUE!</v>
      </c>
      <c r="BO698" t="e">
        <v>#N/A</v>
      </c>
      <c r="BP698">
        <v>0</v>
      </c>
    </row>
    <row r="699" spans="1:68" ht="25.2" x14ac:dyDescent="0.3">
      <c r="A699" s="1"/>
      <c r="B699" s="47">
        <v>609</v>
      </c>
      <c r="C699" s="45">
        <v>1046388</v>
      </c>
      <c r="D699" s="40" t="s">
        <v>33</v>
      </c>
      <c r="E699" s="40"/>
      <c r="F699" s="39" t="s">
        <v>563</v>
      </c>
      <c r="G699" s="29" t="s">
        <v>31</v>
      </c>
      <c r="H699" s="70" t="s">
        <v>4779</v>
      </c>
      <c r="I699" s="148" t="s">
        <v>32</v>
      </c>
      <c r="J699" s="147" t="s">
        <v>33</v>
      </c>
      <c r="K699" s="148">
        <v>0</v>
      </c>
      <c r="L699" s="148" t="s">
        <v>32</v>
      </c>
      <c r="M699" s="147" t="s">
        <v>33</v>
      </c>
      <c r="N699" s="29" t="str">
        <f t="shared" si="165"/>
        <v/>
      </c>
      <c r="O699" s="29" t="str">
        <f t="shared" si="166"/>
        <v/>
      </c>
      <c r="P699" s="29" t="str">
        <f t="shared" si="167"/>
        <v/>
      </c>
      <c r="Q699" s="29" t="str">
        <f t="shared" si="158"/>
        <v/>
      </c>
      <c r="R699" s="29" t="str">
        <f t="shared" si="159"/>
        <v/>
      </c>
      <c r="S699" s="29" t="str">
        <f t="shared" si="160"/>
        <v/>
      </c>
      <c r="T699" s="29" t="str">
        <f t="shared" si="161"/>
        <v/>
      </c>
      <c r="U699" s="40" t="s">
        <v>33</v>
      </c>
      <c r="V699" s="40"/>
      <c r="W699" s="38" t="s">
        <v>145</v>
      </c>
      <c r="X699" s="29" t="s">
        <v>158</v>
      </c>
      <c r="Y699" s="146">
        <v>4436</v>
      </c>
      <c r="Z699" s="33">
        <v>5679</v>
      </c>
      <c r="AA699" s="34">
        <f t="shared" si="163"/>
        <v>0.28000000000000003</v>
      </c>
      <c r="AB699" s="33">
        <f t="shared" si="168"/>
        <v>5679</v>
      </c>
      <c r="AC699" s="34">
        <f t="shared" si="164"/>
        <v>0.28020727861070527</v>
      </c>
      <c r="AD699" s="145">
        <f t="shared" si="171"/>
        <v>4732.5</v>
      </c>
      <c r="AE699" s="105">
        <v>3696.6669999999999</v>
      </c>
      <c r="AF699" s="34" t="s">
        <v>36</v>
      </c>
      <c r="AG699" s="34" t="s">
        <v>36</v>
      </c>
      <c r="AH699" s="34" t="s">
        <v>36</v>
      </c>
      <c r="AI699" s="29">
        <v>0.123</v>
      </c>
      <c r="AJ699" s="29">
        <v>4.2499999999999998E-4</v>
      </c>
      <c r="AK699" s="29">
        <v>225</v>
      </c>
      <c r="AL699" s="29">
        <v>0</v>
      </c>
      <c r="AM699" s="29" t="s">
        <v>28</v>
      </c>
      <c r="AN699" s="158" t="s">
        <v>28</v>
      </c>
      <c r="AO699" s="29" t="s">
        <v>28</v>
      </c>
      <c r="AP699" s="29">
        <v>5</v>
      </c>
      <c r="AQ699" s="29">
        <v>176</v>
      </c>
      <c r="AR699" s="29">
        <v>135</v>
      </c>
      <c r="AS699" s="29">
        <v>89</v>
      </c>
      <c r="AT699" s="29">
        <v>0.61499999999999999</v>
      </c>
      <c r="AU699" s="144">
        <v>2.1150000000000001E-3</v>
      </c>
      <c r="AV699" s="36" t="s">
        <v>28</v>
      </c>
      <c r="AW699" s="102" t="s">
        <v>33</v>
      </c>
      <c r="AX699" s="129" t="s">
        <v>33</v>
      </c>
      <c r="AY699" s="106">
        <v>375</v>
      </c>
      <c r="BD699" t="s">
        <v>4410</v>
      </c>
      <c r="BE699" t="s">
        <v>4368</v>
      </c>
      <c r="BF699" t="s">
        <v>4740</v>
      </c>
      <c r="BH699" t="str">
        <f t="shared" si="169"/>
        <v>AV</v>
      </c>
      <c r="BJ699" t="str">
        <f t="shared" si="170"/>
        <v>OK</v>
      </c>
      <c r="BK699" s="130">
        <v>5679</v>
      </c>
      <c r="BL699" s="130" t="s">
        <v>37</v>
      </c>
      <c r="BM699" s="131" t="s">
        <v>33</v>
      </c>
      <c r="BN699" s="131" t="e">
        <v>#VALUE!</v>
      </c>
      <c r="BO699">
        <v>5679</v>
      </c>
      <c r="BP699">
        <v>0</v>
      </c>
    </row>
    <row r="700" spans="1:68" ht="25.2" x14ac:dyDescent="0.3">
      <c r="A700" s="1"/>
      <c r="B700" s="47">
        <v>610</v>
      </c>
      <c r="C700" s="45">
        <v>1046389</v>
      </c>
      <c r="D700" s="40" t="s">
        <v>33</v>
      </c>
      <c r="E700" s="40"/>
      <c r="F700" s="39" t="s">
        <v>564</v>
      </c>
      <c r="G700" s="29" t="s">
        <v>31</v>
      </c>
      <c r="H700" s="29"/>
      <c r="I700" s="148" t="s">
        <v>32</v>
      </c>
      <c r="J700" s="147" t="s">
        <v>33</v>
      </c>
      <c r="K700" s="148">
        <v>0</v>
      </c>
      <c r="L700" s="148" t="s">
        <v>32</v>
      </c>
      <c r="M700" s="147" t="s">
        <v>33</v>
      </c>
      <c r="N700" s="29" t="str">
        <f t="shared" si="165"/>
        <v/>
      </c>
      <c r="O700" s="29" t="str">
        <f t="shared" si="166"/>
        <v/>
      </c>
      <c r="P700" s="29" t="str">
        <f t="shared" si="167"/>
        <v/>
      </c>
      <c r="Q700" s="29" t="str">
        <f t="shared" si="158"/>
        <v/>
      </c>
      <c r="R700" s="29" t="str">
        <f t="shared" si="159"/>
        <v/>
      </c>
      <c r="S700" s="29" t="str">
        <f t="shared" si="160"/>
        <v/>
      </c>
      <c r="T700" s="29" t="str">
        <f t="shared" si="161"/>
        <v/>
      </c>
      <c r="U700" s="40" t="s">
        <v>33</v>
      </c>
      <c r="V700" s="40"/>
      <c r="W700" s="38" t="s">
        <v>3787</v>
      </c>
      <c r="X700" s="29" t="s">
        <v>158</v>
      </c>
      <c r="Y700" s="146">
        <v>6283</v>
      </c>
      <c r="Z700" s="33">
        <v>8042</v>
      </c>
      <c r="AA700" s="34">
        <f t="shared" si="163"/>
        <v>0.28000000000000003</v>
      </c>
      <c r="AB700" s="33" t="str">
        <f t="shared" si="168"/>
        <v>По запросу</v>
      </c>
      <c r="AC700" s="34">
        <f t="shared" si="164"/>
        <v>0.27996194683825876</v>
      </c>
      <c r="AD700" s="145">
        <f t="shared" si="171"/>
        <v>6701.6670000000004</v>
      </c>
      <c r="AE700" s="105">
        <v>5235.8329999999996</v>
      </c>
      <c r="AF700" s="34" t="s">
        <v>36</v>
      </c>
      <c r="AG700" s="34" t="s">
        <v>36</v>
      </c>
      <c r="AH700" s="34" t="s">
        <v>36</v>
      </c>
      <c r="AI700" s="29">
        <v>0.17</v>
      </c>
      <c r="AJ700" s="29">
        <v>7.0899999999999999E-4</v>
      </c>
      <c r="AK700" s="29">
        <v>0</v>
      </c>
      <c r="AL700" s="29">
        <v>0</v>
      </c>
      <c r="AM700" s="29" t="s">
        <v>28</v>
      </c>
      <c r="AN700" s="44" t="s">
        <v>27</v>
      </c>
      <c r="AO700" s="29" t="s">
        <v>28</v>
      </c>
      <c r="AP700" s="29">
        <v>3</v>
      </c>
      <c r="AQ700" s="29">
        <v>175</v>
      </c>
      <c r="AR700" s="29">
        <v>135</v>
      </c>
      <c r="AS700" s="29">
        <v>90</v>
      </c>
      <c r="AT700" s="29">
        <v>0.51</v>
      </c>
      <c r="AU700" s="144">
        <v>2.1259999999999999E-3</v>
      </c>
      <c r="AV700" s="36" t="s">
        <v>28</v>
      </c>
      <c r="AW700" s="102" t="s">
        <v>33</v>
      </c>
      <c r="AX700" s="129" t="s">
        <v>33</v>
      </c>
      <c r="AY700" s="106">
        <v>306</v>
      </c>
      <c r="BD700" t="s">
        <v>4410</v>
      </c>
      <c r="BE700" t="s">
        <v>4346</v>
      </c>
      <c r="BF700" t="s">
        <v>4740</v>
      </c>
      <c r="BH700" t="str">
        <f t="shared" si="169"/>
        <v/>
      </c>
      <c r="BJ700" t="e">
        <f t="shared" si="170"/>
        <v>#VALUE!</v>
      </c>
      <c r="BK700" s="130" t="s">
        <v>5302</v>
      </c>
      <c r="BL700" s="130" t="e">
        <v>#VALUE!</v>
      </c>
      <c r="BM700" s="131" t="s">
        <v>33</v>
      </c>
      <c r="BN700" s="131" t="e">
        <v>#VALUE!</v>
      </c>
      <c r="BO700" t="e">
        <v>#N/A</v>
      </c>
      <c r="BP700">
        <v>0</v>
      </c>
    </row>
    <row r="701" spans="1:68" ht="25.2" x14ac:dyDescent="0.3">
      <c r="A701" s="1"/>
      <c r="B701" s="47">
        <v>611</v>
      </c>
      <c r="C701" s="45">
        <v>1032879</v>
      </c>
      <c r="D701" s="29"/>
      <c r="E701" s="29"/>
      <c r="F701" s="32" t="s">
        <v>565</v>
      </c>
      <c r="G701" s="29" t="s">
        <v>92</v>
      </c>
      <c r="H701" s="148"/>
      <c r="I701" s="148" t="s">
        <v>32</v>
      </c>
      <c r="J701" s="147" t="s">
        <v>33</v>
      </c>
      <c r="K701" s="148">
        <v>0</v>
      </c>
      <c r="L701" s="148" t="s">
        <v>32</v>
      </c>
      <c r="M701" s="147" t="s">
        <v>33</v>
      </c>
      <c r="N701" s="29" t="str">
        <f t="shared" si="165"/>
        <v/>
      </c>
      <c r="O701" s="29" t="str">
        <f t="shared" si="166"/>
        <v/>
      </c>
      <c r="P701" s="29" t="str">
        <f t="shared" si="167"/>
        <v/>
      </c>
      <c r="Q701" s="29" t="str">
        <f t="shared" si="158"/>
        <v/>
      </c>
      <c r="R701" s="29" t="str">
        <f t="shared" si="159"/>
        <v/>
      </c>
      <c r="S701" s="29" t="str">
        <f t="shared" si="160"/>
        <v/>
      </c>
      <c r="T701" s="29" t="str">
        <f t="shared" si="161"/>
        <v/>
      </c>
      <c r="U701" s="29"/>
      <c r="V701" s="29"/>
      <c r="W701" s="38" t="s">
        <v>3787</v>
      </c>
      <c r="X701" s="29" t="s">
        <v>158</v>
      </c>
      <c r="Y701" s="146">
        <v>9962</v>
      </c>
      <c r="Z701" s="33">
        <v>12751</v>
      </c>
      <c r="AA701" s="34">
        <f t="shared" si="163"/>
        <v>0.28000000000000003</v>
      </c>
      <c r="AB701" s="33" t="str">
        <f t="shared" si="168"/>
        <v>По запросу</v>
      </c>
      <c r="AC701" s="34">
        <f t="shared" si="164"/>
        <v>0.27996377113174997</v>
      </c>
      <c r="AD701" s="145">
        <f t="shared" si="171"/>
        <v>10625.833000000001</v>
      </c>
      <c r="AE701" s="105">
        <v>8301.6669999999995</v>
      </c>
      <c r="AF701" s="34" t="s">
        <v>36</v>
      </c>
      <c r="AG701" s="34" t="s">
        <v>168</v>
      </c>
      <c r="AH701" s="34">
        <v>0</v>
      </c>
      <c r="AI701" s="29">
        <v>0.38500000000000001</v>
      </c>
      <c r="AJ701" s="29">
        <v>1.3799999999999999E-3</v>
      </c>
      <c r="AK701" s="29">
        <v>0</v>
      </c>
      <c r="AL701" s="29">
        <v>0</v>
      </c>
      <c r="AM701" s="29" t="s">
        <v>28</v>
      </c>
      <c r="AN701" s="44" t="s">
        <v>27</v>
      </c>
      <c r="AO701" s="29" t="s">
        <v>28</v>
      </c>
      <c r="AP701" s="29">
        <v>1</v>
      </c>
      <c r="AQ701" s="29">
        <v>182</v>
      </c>
      <c r="AR701" s="29">
        <v>193</v>
      </c>
      <c r="AS701" s="29">
        <v>105</v>
      </c>
      <c r="AT701" s="29">
        <v>0.38500000000000001</v>
      </c>
      <c r="AU701" s="144">
        <v>3.6879999999999999E-3</v>
      </c>
      <c r="AV701" s="36" t="s">
        <v>28</v>
      </c>
      <c r="AW701" s="102">
        <v>43784</v>
      </c>
      <c r="AX701" s="129" t="s">
        <v>33</v>
      </c>
      <c r="AY701" s="106">
        <v>5</v>
      </c>
      <c r="BD701" t="s">
        <v>108</v>
      </c>
      <c r="BE701" t="s">
        <v>4368</v>
      </c>
      <c r="BF701" t="s">
        <v>4740</v>
      </c>
      <c r="BH701" t="str">
        <f t="shared" si="169"/>
        <v/>
      </c>
      <c r="BJ701" t="e">
        <f t="shared" si="170"/>
        <v>#VALUE!</v>
      </c>
      <c r="BK701" s="130" t="s">
        <v>5302</v>
      </c>
      <c r="BL701" s="130" t="e">
        <v>#VALUE!</v>
      </c>
      <c r="BM701" s="131" t="s">
        <v>33</v>
      </c>
      <c r="BN701" s="131" t="e">
        <v>#VALUE!</v>
      </c>
      <c r="BO701" t="e">
        <v>#N/A</v>
      </c>
      <c r="BP701">
        <v>0</v>
      </c>
    </row>
    <row r="702" spans="1:68" ht="25.2" x14ac:dyDescent="0.3">
      <c r="A702" s="1"/>
      <c r="B702" s="47">
        <v>612</v>
      </c>
      <c r="C702" s="45">
        <v>1032880</v>
      </c>
      <c r="D702" s="29"/>
      <c r="E702" s="29"/>
      <c r="F702" s="32" t="s">
        <v>566</v>
      </c>
      <c r="G702" s="29" t="s">
        <v>92</v>
      </c>
      <c r="H702" s="148"/>
      <c r="I702" s="148" t="s">
        <v>32</v>
      </c>
      <c r="J702" s="147" t="s">
        <v>33</v>
      </c>
      <c r="K702" s="148">
        <v>0</v>
      </c>
      <c r="L702" s="148" t="s">
        <v>32</v>
      </c>
      <c r="M702" s="147" t="s">
        <v>33</v>
      </c>
      <c r="N702" s="29" t="str">
        <f t="shared" si="165"/>
        <v/>
      </c>
      <c r="O702" s="29" t="str">
        <f t="shared" si="166"/>
        <v/>
      </c>
      <c r="P702" s="29" t="str">
        <f t="shared" si="167"/>
        <v/>
      </c>
      <c r="Q702" s="29" t="str">
        <f t="shared" si="158"/>
        <v/>
      </c>
      <c r="R702" s="29" t="str">
        <f t="shared" si="159"/>
        <v/>
      </c>
      <c r="S702" s="29" t="str">
        <f t="shared" si="160"/>
        <v/>
      </c>
      <c r="T702" s="29" t="str">
        <f t="shared" si="161"/>
        <v/>
      </c>
      <c r="U702" s="29"/>
      <c r="V702" s="29"/>
      <c r="W702" s="38" t="s">
        <v>3787</v>
      </c>
      <c r="X702" s="29" t="s">
        <v>158</v>
      </c>
      <c r="Y702" s="146">
        <v>14295</v>
      </c>
      <c r="Z702" s="33">
        <v>18298</v>
      </c>
      <c r="AA702" s="34">
        <f t="shared" si="163"/>
        <v>0.28000000000000003</v>
      </c>
      <c r="AB702" s="33" t="str">
        <f t="shared" si="168"/>
        <v>По запросу</v>
      </c>
      <c r="AC702" s="34">
        <f t="shared" si="164"/>
        <v>0.28002795383001056</v>
      </c>
      <c r="AD702" s="145">
        <f t="shared" si="171"/>
        <v>15248.333000000001</v>
      </c>
      <c r="AE702" s="105">
        <v>11912.5</v>
      </c>
      <c r="AF702" s="34" t="s">
        <v>36</v>
      </c>
      <c r="AG702" s="34" t="s">
        <v>36</v>
      </c>
      <c r="AH702" s="34">
        <v>0</v>
      </c>
      <c r="AI702" s="29">
        <v>0.54700000000000004</v>
      </c>
      <c r="AJ702" s="29">
        <v>1.89E-3</v>
      </c>
      <c r="AK702" s="29">
        <v>0</v>
      </c>
      <c r="AL702" s="29">
        <v>0</v>
      </c>
      <c r="AM702" s="29" t="s">
        <v>28</v>
      </c>
      <c r="AN702" s="44" t="s">
        <v>27</v>
      </c>
      <c r="AO702" s="29" t="s">
        <v>28</v>
      </c>
      <c r="AP702" s="29">
        <v>1</v>
      </c>
      <c r="AQ702" s="29">
        <v>182</v>
      </c>
      <c r="AR702" s="29">
        <v>193</v>
      </c>
      <c r="AS702" s="29">
        <v>105</v>
      </c>
      <c r="AT702" s="29">
        <v>0.54700000000000004</v>
      </c>
      <c r="AU702" s="144">
        <v>3.6879999999999999E-3</v>
      </c>
      <c r="AV702" s="36" t="s">
        <v>28</v>
      </c>
      <c r="AW702" s="102">
        <v>43784</v>
      </c>
      <c r="AX702" s="129" t="s">
        <v>33</v>
      </c>
      <c r="AY702" s="106">
        <v>5</v>
      </c>
      <c r="BD702" t="s">
        <v>108</v>
      </c>
      <c r="BE702" t="s">
        <v>4368</v>
      </c>
      <c r="BF702" t="s">
        <v>4740</v>
      </c>
      <c r="BH702" t="str">
        <f t="shared" si="169"/>
        <v/>
      </c>
      <c r="BJ702" t="e">
        <f t="shared" si="170"/>
        <v>#VALUE!</v>
      </c>
      <c r="BK702" s="130" t="s">
        <v>5302</v>
      </c>
      <c r="BL702" s="130" t="e">
        <v>#VALUE!</v>
      </c>
      <c r="BM702" s="131" t="s">
        <v>33</v>
      </c>
      <c r="BN702" s="131" t="e">
        <v>#VALUE!</v>
      </c>
      <c r="BO702" t="e">
        <v>#N/A</v>
      </c>
      <c r="BP702">
        <v>0</v>
      </c>
    </row>
    <row r="703" spans="1:68" ht="25.2" x14ac:dyDescent="0.3">
      <c r="A703" s="1"/>
      <c r="B703" s="47">
        <v>613</v>
      </c>
      <c r="C703" s="45">
        <v>1039933</v>
      </c>
      <c r="D703" s="29">
        <v>1022736</v>
      </c>
      <c r="E703" s="29"/>
      <c r="F703" s="39" t="s">
        <v>567</v>
      </c>
      <c r="G703" s="29" t="s">
        <v>47</v>
      </c>
      <c r="H703" s="70" t="s">
        <v>4779</v>
      </c>
      <c r="I703" s="148" t="s">
        <v>32</v>
      </c>
      <c r="J703" s="147" t="s">
        <v>33</v>
      </c>
      <c r="K703" s="148">
        <v>0</v>
      </c>
      <c r="L703" s="148" t="s">
        <v>32</v>
      </c>
      <c r="M703" s="147" t="s">
        <v>33</v>
      </c>
      <c r="N703" s="29">
        <f t="shared" si="165"/>
        <v>1022736</v>
      </c>
      <c r="O703" s="29" t="str">
        <f t="shared" si="166"/>
        <v/>
      </c>
      <c r="P703" s="29" t="str">
        <f t="shared" si="167"/>
        <v/>
      </c>
      <c r="Q703" s="29" t="str">
        <f t="shared" si="158"/>
        <v/>
      </c>
      <c r="R703" s="29" t="str">
        <f t="shared" si="159"/>
        <v/>
      </c>
      <c r="S703" s="29" t="str">
        <f t="shared" si="160"/>
        <v/>
      </c>
      <c r="T703" s="29" t="str">
        <f t="shared" si="161"/>
        <v/>
      </c>
      <c r="U703" s="29"/>
      <c r="V703" s="29"/>
      <c r="W703" s="55" t="s">
        <v>145</v>
      </c>
      <c r="X703" s="29" t="s">
        <v>158</v>
      </c>
      <c r="Y703" s="146">
        <v>471.98</v>
      </c>
      <c r="Z703" s="33">
        <v>604</v>
      </c>
      <c r="AA703" s="34">
        <f t="shared" si="163"/>
        <v>0.28000000000000003</v>
      </c>
      <c r="AB703" s="33">
        <f t="shared" si="168"/>
        <v>604</v>
      </c>
      <c r="AC703" s="34">
        <f t="shared" si="164"/>
        <v>0.27971331012897999</v>
      </c>
      <c r="AD703" s="145">
        <f t="shared" si="171"/>
        <v>503.33300000000003</v>
      </c>
      <c r="AE703" s="105">
        <v>393.31700000000001</v>
      </c>
      <c r="AF703" s="34" t="s">
        <v>36</v>
      </c>
      <c r="AG703" s="34" t="s">
        <v>36</v>
      </c>
      <c r="AH703" s="34" t="s">
        <v>36</v>
      </c>
      <c r="AI703" s="29">
        <v>1.4999999999999999E-2</v>
      </c>
      <c r="AJ703" s="29">
        <v>2.4000000000000001E-5</v>
      </c>
      <c r="AK703" s="29">
        <v>900</v>
      </c>
      <c r="AL703" s="29">
        <v>0</v>
      </c>
      <c r="AM703" s="29" t="s">
        <v>28</v>
      </c>
      <c r="AN703" s="158" t="s">
        <v>28</v>
      </c>
      <c r="AO703" s="29" t="s">
        <v>28</v>
      </c>
      <c r="AP703" s="29">
        <v>20</v>
      </c>
      <c r="AQ703" s="29">
        <v>87</v>
      </c>
      <c r="AR703" s="29">
        <v>67</v>
      </c>
      <c r="AS703" s="29">
        <v>89</v>
      </c>
      <c r="AT703" s="29">
        <v>0.153</v>
      </c>
      <c r="AU703" s="144">
        <v>5.1900000000000004E-4</v>
      </c>
      <c r="AV703" s="36" t="s">
        <v>28</v>
      </c>
      <c r="AW703" s="102">
        <v>43763</v>
      </c>
      <c r="AX703" s="129" t="s">
        <v>33</v>
      </c>
      <c r="AY703" s="106">
        <v>21399</v>
      </c>
      <c r="BD703" t="s">
        <v>108</v>
      </c>
      <c r="BE703" t="s">
        <v>4368</v>
      </c>
      <c r="BF703" t="s">
        <v>4740</v>
      </c>
      <c r="BH703" t="str">
        <f t="shared" si="169"/>
        <v>AV</v>
      </c>
      <c r="BJ703" t="str">
        <f t="shared" si="170"/>
        <v>OK</v>
      </c>
      <c r="BK703" s="130">
        <v>604</v>
      </c>
      <c r="BL703" s="130" t="s">
        <v>37</v>
      </c>
      <c r="BM703" s="131">
        <v>519</v>
      </c>
      <c r="BN703" s="131">
        <v>1.163776493256262</v>
      </c>
      <c r="BO703">
        <v>604</v>
      </c>
      <c r="BP703">
        <v>89</v>
      </c>
    </row>
    <row r="704" spans="1:68" ht="25.2" x14ac:dyDescent="0.3">
      <c r="A704" s="1"/>
      <c r="B704" s="47">
        <v>614</v>
      </c>
      <c r="C704" s="45">
        <v>1039934</v>
      </c>
      <c r="D704" s="29">
        <v>1022737</v>
      </c>
      <c r="E704" s="29"/>
      <c r="F704" s="39" t="s">
        <v>568</v>
      </c>
      <c r="G704" s="29" t="s">
        <v>47</v>
      </c>
      <c r="H704" s="70" t="s">
        <v>4779</v>
      </c>
      <c r="I704" s="148" t="s">
        <v>32</v>
      </c>
      <c r="J704" s="147" t="s">
        <v>33</v>
      </c>
      <c r="K704" s="148">
        <v>0</v>
      </c>
      <c r="L704" s="148" t="s">
        <v>32</v>
      </c>
      <c r="M704" s="147" t="s">
        <v>33</v>
      </c>
      <c r="N704" s="29">
        <f t="shared" si="165"/>
        <v>1022737</v>
      </c>
      <c r="O704" s="29" t="str">
        <f t="shared" si="166"/>
        <v/>
      </c>
      <c r="P704" s="29" t="str">
        <f t="shared" si="167"/>
        <v/>
      </c>
      <c r="Q704" s="29" t="str">
        <f t="shared" si="158"/>
        <v/>
      </c>
      <c r="R704" s="29" t="str">
        <f t="shared" si="159"/>
        <v/>
      </c>
      <c r="S704" s="29" t="str">
        <f t="shared" si="160"/>
        <v/>
      </c>
      <c r="T704" s="29" t="str">
        <f t="shared" si="161"/>
        <v/>
      </c>
      <c r="U704" s="29"/>
      <c r="V704" s="29"/>
      <c r="W704" s="55" t="s">
        <v>145</v>
      </c>
      <c r="X704" s="29" t="s">
        <v>158</v>
      </c>
      <c r="Y704" s="146">
        <v>584</v>
      </c>
      <c r="Z704" s="33">
        <v>747</v>
      </c>
      <c r="AA704" s="34">
        <f t="shared" si="163"/>
        <v>0.27900000000000003</v>
      </c>
      <c r="AB704" s="33">
        <f t="shared" si="168"/>
        <v>747</v>
      </c>
      <c r="AC704" s="34">
        <f t="shared" si="164"/>
        <v>0.27910871293923778</v>
      </c>
      <c r="AD704" s="145">
        <f t="shared" si="171"/>
        <v>622.5</v>
      </c>
      <c r="AE704" s="105">
        <v>486.66699999999997</v>
      </c>
      <c r="AF704" s="34" t="s">
        <v>36</v>
      </c>
      <c r="AG704" s="34" t="s">
        <v>36</v>
      </c>
      <c r="AH704" s="34" t="s">
        <v>36</v>
      </c>
      <c r="AI704" s="29">
        <v>2.3E-2</v>
      </c>
      <c r="AJ704" s="29">
        <v>3.6000000000000001E-5</v>
      </c>
      <c r="AK704" s="29">
        <v>250</v>
      </c>
      <c r="AL704" s="29">
        <v>0</v>
      </c>
      <c r="AM704" s="29" t="s">
        <v>28</v>
      </c>
      <c r="AN704" s="158" t="s">
        <v>28</v>
      </c>
      <c r="AO704" s="29" t="s">
        <v>28</v>
      </c>
      <c r="AP704" s="29">
        <v>10</v>
      </c>
      <c r="AQ704" s="29">
        <v>176</v>
      </c>
      <c r="AR704" s="29">
        <v>67</v>
      </c>
      <c r="AS704" s="29">
        <v>89</v>
      </c>
      <c r="AT704" s="29">
        <v>0.22800000000000001</v>
      </c>
      <c r="AU704" s="144">
        <v>1.049E-3</v>
      </c>
      <c r="AV704" s="36" t="s">
        <v>28</v>
      </c>
      <c r="AW704" s="102">
        <v>43763</v>
      </c>
      <c r="AX704" s="129" t="s">
        <v>33</v>
      </c>
      <c r="AY704" t="e">
        <f>AX704-#REF!</f>
        <v>#VALUE!</v>
      </c>
      <c r="BD704" t="s">
        <v>108</v>
      </c>
      <c r="BE704" t="s">
        <v>4346</v>
      </c>
      <c r="BF704" t="s">
        <v>4740</v>
      </c>
      <c r="BH704" t="str">
        <f t="shared" si="169"/>
        <v>AV</v>
      </c>
      <c r="BJ704" t="str">
        <f t="shared" si="170"/>
        <v>OK</v>
      </c>
      <c r="BK704" s="130">
        <v>747</v>
      </c>
      <c r="BL704" s="130" t="s">
        <v>37</v>
      </c>
      <c r="BM704" s="131">
        <v>642</v>
      </c>
      <c r="BN704" s="131">
        <v>1.1635514018691588</v>
      </c>
      <c r="BO704">
        <v>747</v>
      </c>
      <c r="BP704">
        <v>840</v>
      </c>
    </row>
    <row r="705" spans="1:68" ht="25.2" x14ac:dyDescent="0.3">
      <c r="A705" s="1"/>
      <c r="B705" s="47">
        <v>615</v>
      </c>
      <c r="C705" s="45">
        <v>1039935</v>
      </c>
      <c r="D705" s="29">
        <v>1022738</v>
      </c>
      <c r="E705" s="29"/>
      <c r="F705" s="39" t="s">
        <v>569</v>
      </c>
      <c r="G705" s="29" t="s">
        <v>47</v>
      </c>
      <c r="H705" s="70" t="s">
        <v>4779</v>
      </c>
      <c r="I705" s="148" t="s">
        <v>32</v>
      </c>
      <c r="J705" s="147" t="s">
        <v>33</v>
      </c>
      <c r="K705" s="148">
        <v>0</v>
      </c>
      <c r="L705" s="148" t="s">
        <v>32</v>
      </c>
      <c r="M705" s="147" t="s">
        <v>33</v>
      </c>
      <c r="N705" s="29">
        <f t="shared" si="165"/>
        <v>1022738</v>
      </c>
      <c r="O705" s="29" t="str">
        <f t="shared" si="166"/>
        <v/>
      </c>
      <c r="P705" s="29" t="str">
        <f t="shared" si="167"/>
        <v/>
      </c>
      <c r="Q705" s="29" t="str">
        <f t="shared" si="158"/>
        <v/>
      </c>
      <c r="R705" s="29" t="str">
        <f t="shared" si="159"/>
        <v/>
      </c>
      <c r="S705" s="29" t="str">
        <f t="shared" si="160"/>
        <v/>
      </c>
      <c r="T705" s="29" t="str">
        <f t="shared" si="161"/>
        <v/>
      </c>
      <c r="U705" s="29"/>
      <c r="V705" s="29"/>
      <c r="W705" s="55" t="s">
        <v>145</v>
      </c>
      <c r="X705" s="29" t="s">
        <v>158</v>
      </c>
      <c r="Y705" s="146">
        <v>940</v>
      </c>
      <c r="Z705" s="33">
        <v>1203</v>
      </c>
      <c r="AA705" s="34">
        <f t="shared" si="163"/>
        <v>0.28000000000000003</v>
      </c>
      <c r="AB705" s="33">
        <f t="shared" si="168"/>
        <v>1203</v>
      </c>
      <c r="AC705" s="34">
        <f t="shared" si="164"/>
        <v>0.27978777863309734</v>
      </c>
      <c r="AD705" s="145">
        <f t="shared" si="171"/>
        <v>1002.5</v>
      </c>
      <c r="AE705" s="105">
        <v>783.33299999999997</v>
      </c>
      <c r="AF705" s="34" t="s">
        <v>36</v>
      </c>
      <c r="AG705" s="34" t="s">
        <v>36</v>
      </c>
      <c r="AH705" s="34" t="s">
        <v>36</v>
      </c>
      <c r="AI705" s="29">
        <v>4.9000000000000002E-2</v>
      </c>
      <c r="AJ705" s="29">
        <v>7.1000000000000005E-5</v>
      </c>
      <c r="AK705" s="29">
        <v>405</v>
      </c>
      <c r="AL705" s="29">
        <v>0</v>
      </c>
      <c r="AM705" s="29" t="s">
        <v>28</v>
      </c>
      <c r="AN705" s="158" t="s">
        <v>28</v>
      </c>
      <c r="AO705" s="29" t="s">
        <v>28</v>
      </c>
      <c r="AP705" s="29">
        <v>10</v>
      </c>
      <c r="AQ705" s="29">
        <v>176</v>
      </c>
      <c r="AR705" s="29">
        <v>67</v>
      </c>
      <c r="AS705" s="29">
        <v>89</v>
      </c>
      <c r="AT705" s="29">
        <v>0.246</v>
      </c>
      <c r="AU705" s="144">
        <v>1.049E-3</v>
      </c>
      <c r="AV705" s="36" t="s">
        <v>28</v>
      </c>
      <c r="AW705" s="102">
        <v>43763</v>
      </c>
      <c r="AX705" s="129" t="s">
        <v>33</v>
      </c>
      <c r="AY705" t="e">
        <f>AX705-#REF!</f>
        <v>#VALUE!</v>
      </c>
      <c r="BD705" t="s">
        <v>108</v>
      </c>
      <c r="BE705" t="s">
        <v>4346</v>
      </c>
      <c r="BF705" t="s">
        <v>4740</v>
      </c>
      <c r="BH705" t="str">
        <f t="shared" si="169"/>
        <v>AV</v>
      </c>
      <c r="BJ705" t="str">
        <f t="shared" si="170"/>
        <v>OK</v>
      </c>
      <c r="BK705" s="130">
        <v>1203</v>
      </c>
      <c r="BL705" s="130" t="s">
        <v>37</v>
      </c>
      <c r="BM705" s="131">
        <v>1034</v>
      </c>
      <c r="BN705" s="131">
        <v>1.1634429400386848</v>
      </c>
      <c r="BO705">
        <v>1203</v>
      </c>
      <c r="BP705">
        <v>290</v>
      </c>
    </row>
    <row r="706" spans="1:68" ht="25.2" x14ac:dyDescent="0.3">
      <c r="A706" s="1"/>
      <c r="B706" s="47">
        <v>616</v>
      </c>
      <c r="C706" s="45">
        <v>1039936</v>
      </c>
      <c r="D706" s="29">
        <v>1022739</v>
      </c>
      <c r="E706" s="29"/>
      <c r="F706" s="39" t="s">
        <v>570</v>
      </c>
      <c r="G706" s="29" t="s">
        <v>47</v>
      </c>
      <c r="H706" s="70" t="s">
        <v>4779</v>
      </c>
      <c r="I706" s="148" t="s">
        <v>32</v>
      </c>
      <c r="J706" s="147" t="s">
        <v>33</v>
      </c>
      <c r="K706" s="148">
        <v>0</v>
      </c>
      <c r="L706" s="148" t="s">
        <v>32</v>
      </c>
      <c r="M706" s="147" t="s">
        <v>33</v>
      </c>
      <c r="N706" s="29">
        <f t="shared" si="165"/>
        <v>1022739</v>
      </c>
      <c r="O706" s="29" t="str">
        <f t="shared" si="166"/>
        <v/>
      </c>
      <c r="P706" s="29" t="str">
        <f t="shared" si="167"/>
        <v/>
      </c>
      <c r="Q706" s="29" t="str">
        <f t="shared" si="158"/>
        <v/>
      </c>
      <c r="R706" s="29" t="str">
        <f t="shared" si="159"/>
        <v/>
      </c>
      <c r="S706" s="29" t="str">
        <f t="shared" si="160"/>
        <v/>
      </c>
      <c r="T706" s="29" t="str">
        <f t="shared" si="161"/>
        <v/>
      </c>
      <c r="U706" s="29"/>
      <c r="V706" s="29"/>
      <c r="W706" s="55" t="s">
        <v>145</v>
      </c>
      <c r="X706" s="29" t="s">
        <v>158</v>
      </c>
      <c r="Y706" s="146">
        <v>1441</v>
      </c>
      <c r="Z706" s="33">
        <v>1844</v>
      </c>
      <c r="AA706" s="34">
        <f t="shared" si="163"/>
        <v>0.28000000000000003</v>
      </c>
      <c r="AB706" s="33">
        <f t="shared" si="168"/>
        <v>1844</v>
      </c>
      <c r="AC706" s="34">
        <f t="shared" si="164"/>
        <v>0.27966753078904377</v>
      </c>
      <c r="AD706" s="145">
        <f t="shared" si="171"/>
        <v>1536.6669999999999</v>
      </c>
      <c r="AE706" s="105">
        <v>1200.8330000000001</v>
      </c>
      <c r="AF706" s="34" t="s">
        <v>36</v>
      </c>
      <c r="AG706" s="34" t="s">
        <v>36</v>
      </c>
      <c r="AH706" s="34" t="s">
        <v>36</v>
      </c>
      <c r="AI706" s="29">
        <v>6.7000000000000004E-2</v>
      </c>
      <c r="AJ706" s="29">
        <v>1.07E-4</v>
      </c>
      <c r="AK706" s="29">
        <v>95</v>
      </c>
      <c r="AL706" s="29">
        <v>0</v>
      </c>
      <c r="AM706" s="29" t="s">
        <v>28</v>
      </c>
      <c r="AN706" s="158" t="s">
        <v>28</v>
      </c>
      <c r="AO706" s="29" t="s">
        <v>28</v>
      </c>
      <c r="AP706" s="29">
        <v>10</v>
      </c>
      <c r="AQ706" s="29">
        <v>176</v>
      </c>
      <c r="AR706" s="29">
        <v>67</v>
      </c>
      <c r="AS706" s="29">
        <v>89</v>
      </c>
      <c r="AT706" s="29">
        <v>0.33400000000000002</v>
      </c>
      <c r="AU706" s="144">
        <v>1.049E-3</v>
      </c>
      <c r="AV706" s="36" t="s">
        <v>28</v>
      </c>
      <c r="AW706" s="102">
        <v>43763</v>
      </c>
      <c r="AX706" s="129" t="s">
        <v>33</v>
      </c>
      <c r="AY706" s="106">
        <v>1420</v>
      </c>
      <c r="BD706" t="s">
        <v>108</v>
      </c>
      <c r="BE706" t="s">
        <v>4368</v>
      </c>
      <c r="BF706" t="s">
        <v>4740</v>
      </c>
      <c r="BH706" t="str">
        <f t="shared" si="169"/>
        <v>AV</v>
      </c>
      <c r="BJ706" t="str">
        <f t="shared" si="170"/>
        <v>OK</v>
      </c>
      <c r="BK706" s="130">
        <v>1844</v>
      </c>
      <c r="BL706" s="130" t="s">
        <v>37</v>
      </c>
      <c r="BM706" s="131">
        <v>1585</v>
      </c>
      <c r="BN706" s="131">
        <v>1.1634069400630915</v>
      </c>
      <c r="BO706">
        <v>1844</v>
      </c>
      <c r="BP706">
        <v>30</v>
      </c>
    </row>
    <row r="707" spans="1:68" ht="25.2" x14ac:dyDescent="0.3">
      <c r="A707" s="1"/>
      <c r="B707" s="47">
        <v>617</v>
      </c>
      <c r="C707" s="45">
        <v>1046401</v>
      </c>
      <c r="D707" s="40" t="s">
        <v>33</v>
      </c>
      <c r="E707" s="40"/>
      <c r="F707" s="39" t="s">
        <v>571</v>
      </c>
      <c r="G707" s="29" t="s">
        <v>47</v>
      </c>
      <c r="H707" s="70" t="s">
        <v>4779</v>
      </c>
      <c r="I707" s="148" t="s">
        <v>32</v>
      </c>
      <c r="J707" s="147" t="s">
        <v>33</v>
      </c>
      <c r="K707" s="148">
        <v>0</v>
      </c>
      <c r="L707" s="148" t="s">
        <v>32</v>
      </c>
      <c r="M707" s="147" t="s">
        <v>33</v>
      </c>
      <c r="N707" s="29" t="str">
        <f t="shared" si="165"/>
        <v/>
      </c>
      <c r="O707" s="29" t="str">
        <f t="shared" si="166"/>
        <v/>
      </c>
      <c r="P707" s="29" t="str">
        <f t="shared" si="167"/>
        <v/>
      </c>
      <c r="Q707" s="29" t="str">
        <f t="shared" si="158"/>
        <v/>
      </c>
      <c r="R707" s="29" t="str">
        <f t="shared" si="159"/>
        <v/>
      </c>
      <c r="S707" s="29" t="str">
        <f t="shared" si="160"/>
        <v/>
      </c>
      <c r="T707" s="29" t="str">
        <f t="shared" si="161"/>
        <v/>
      </c>
      <c r="U707" s="40" t="s">
        <v>33</v>
      </c>
      <c r="V707" s="40"/>
      <c r="W707" s="38" t="s">
        <v>145</v>
      </c>
      <c r="X707" s="29" t="s">
        <v>158</v>
      </c>
      <c r="Y707" s="146">
        <v>2283</v>
      </c>
      <c r="Z707" s="33">
        <v>2922</v>
      </c>
      <c r="AA707" s="34">
        <f t="shared" si="163"/>
        <v>0.28000000000000003</v>
      </c>
      <c r="AB707" s="33">
        <f t="shared" si="168"/>
        <v>2922</v>
      </c>
      <c r="AC707" s="34">
        <f t="shared" si="164"/>
        <v>0.27989487516425754</v>
      </c>
      <c r="AD707" s="145">
        <f t="shared" si="171"/>
        <v>2435</v>
      </c>
      <c r="AE707" s="105">
        <v>1902.5</v>
      </c>
      <c r="AF707" s="34" t="s">
        <v>36</v>
      </c>
      <c r="AG707" s="34" t="s">
        <v>36</v>
      </c>
      <c r="AH707" s="34" t="s">
        <v>36</v>
      </c>
      <c r="AI707" s="29">
        <v>0.11</v>
      </c>
      <c r="AJ707" s="29">
        <v>4.4900000000000002E-4</v>
      </c>
      <c r="AK707" s="29">
        <v>140</v>
      </c>
      <c r="AL707" s="29">
        <v>0</v>
      </c>
      <c r="AM707" s="29" t="s">
        <v>28</v>
      </c>
      <c r="AN707" s="158" t="s">
        <v>28</v>
      </c>
      <c r="AO707" s="29" t="s">
        <v>28</v>
      </c>
      <c r="AP707" s="29">
        <v>5</v>
      </c>
      <c r="AQ707" s="29">
        <v>176</v>
      </c>
      <c r="AR707" s="29">
        <v>135</v>
      </c>
      <c r="AS707" s="29">
        <v>89</v>
      </c>
      <c r="AT707" s="29">
        <v>0.55000000000000004</v>
      </c>
      <c r="AU707" s="144">
        <v>2.1150000000000001E-3</v>
      </c>
      <c r="AV707" s="36" t="s">
        <v>28</v>
      </c>
      <c r="AW707" s="102" t="s">
        <v>33</v>
      </c>
      <c r="AX707" s="129" t="s">
        <v>33</v>
      </c>
      <c r="AY707" s="106">
        <v>2540</v>
      </c>
      <c r="BD707" t="s">
        <v>4410</v>
      </c>
      <c r="BE707" t="s">
        <v>4346</v>
      </c>
      <c r="BF707" t="s">
        <v>4740</v>
      </c>
      <c r="BH707" t="str">
        <f t="shared" si="169"/>
        <v>AV</v>
      </c>
      <c r="BJ707" t="str">
        <f t="shared" si="170"/>
        <v>OK</v>
      </c>
      <c r="BK707" s="130">
        <v>2922</v>
      </c>
      <c r="BL707" s="130" t="s">
        <v>37</v>
      </c>
      <c r="BM707" s="131" t="s">
        <v>33</v>
      </c>
      <c r="BN707" s="131" t="e">
        <v>#VALUE!</v>
      </c>
      <c r="BO707">
        <v>2922</v>
      </c>
      <c r="BP707">
        <v>5</v>
      </c>
    </row>
    <row r="708" spans="1:68" ht="25.2" x14ac:dyDescent="0.3">
      <c r="A708" s="1"/>
      <c r="B708" s="47">
        <v>618</v>
      </c>
      <c r="C708" s="45">
        <v>1046402</v>
      </c>
      <c r="D708" s="40" t="s">
        <v>33</v>
      </c>
      <c r="E708" s="40"/>
      <c r="F708" s="39" t="s">
        <v>572</v>
      </c>
      <c r="G708" s="29" t="s">
        <v>47</v>
      </c>
      <c r="H708" s="70" t="s">
        <v>4779</v>
      </c>
      <c r="I708" s="148" t="s">
        <v>32</v>
      </c>
      <c r="J708" s="147" t="s">
        <v>33</v>
      </c>
      <c r="K708" s="148">
        <v>0</v>
      </c>
      <c r="L708" s="148" t="s">
        <v>32</v>
      </c>
      <c r="M708" s="147" t="s">
        <v>33</v>
      </c>
      <c r="N708" s="29" t="str">
        <f t="shared" si="165"/>
        <v/>
      </c>
      <c r="O708" s="29" t="str">
        <f t="shared" si="166"/>
        <v/>
      </c>
      <c r="P708" s="29" t="str">
        <f t="shared" si="167"/>
        <v/>
      </c>
      <c r="Q708" s="29" t="str">
        <f t="shared" si="158"/>
        <v/>
      </c>
      <c r="R708" s="29" t="str">
        <f t="shared" si="159"/>
        <v/>
      </c>
      <c r="S708" s="29" t="str">
        <f t="shared" si="160"/>
        <v/>
      </c>
      <c r="T708" s="29" t="str">
        <f t="shared" si="161"/>
        <v/>
      </c>
      <c r="U708" s="40" t="s">
        <v>33</v>
      </c>
      <c r="V708" s="40"/>
      <c r="W708" s="38" t="s">
        <v>3787</v>
      </c>
      <c r="X708" s="29" t="s">
        <v>158</v>
      </c>
      <c r="Y708" s="146">
        <v>3386</v>
      </c>
      <c r="Z708" s="33">
        <v>4335</v>
      </c>
      <c r="AA708" s="34">
        <f t="shared" si="163"/>
        <v>0.28000000000000003</v>
      </c>
      <c r="AB708" s="33" t="str">
        <f t="shared" si="168"/>
        <v>По запросу</v>
      </c>
      <c r="AC708" s="34">
        <f t="shared" si="164"/>
        <v>0.28027155578599461</v>
      </c>
      <c r="AD708" s="145">
        <f t="shared" si="171"/>
        <v>3612.5</v>
      </c>
      <c r="AE708" s="105">
        <v>2821.6669999999999</v>
      </c>
      <c r="AF708" s="34" t="s">
        <v>36</v>
      </c>
      <c r="AG708" s="34" t="s">
        <v>36</v>
      </c>
      <c r="AH708" s="34" t="s">
        <v>36</v>
      </c>
      <c r="AI708" s="29">
        <v>0.15</v>
      </c>
      <c r="AJ708" s="29">
        <v>7.1900000000000002E-4</v>
      </c>
      <c r="AK708" s="29">
        <v>0</v>
      </c>
      <c r="AL708" s="29">
        <v>0</v>
      </c>
      <c r="AM708" s="29" t="s">
        <v>28</v>
      </c>
      <c r="AN708" s="159" t="s">
        <v>27</v>
      </c>
      <c r="AO708" s="29" t="s">
        <v>28</v>
      </c>
      <c r="AP708" s="29">
        <v>3</v>
      </c>
      <c r="AQ708" s="29">
        <v>175</v>
      </c>
      <c r="AR708" s="29">
        <v>137</v>
      </c>
      <c r="AS708" s="29">
        <v>90</v>
      </c>
      <c r="AT708" s="29">
        <v>0.45</v>
      </c>
      <c r="AU708" s="144">
        <v>2.1580000000000002E-3</v>
      </c>
      <c r="AV708" s="36" t="s">
        <v>28</v>
      </c>
      <c r="AW708" s="102" t="s">
        <v>33</v>
      </c>
      <c r="AX708" s="129" t="s">
        <v>33</v>
      </c>
      <c r="AY708" s="106">
        <v>1293</v>
      </c>
      <c r="BD708" t="s">
        <v>4411</v>
      </c>
      <c r="BE708" t="s">
        <v>4346</v>
      </c>
      <c r="BF708" t="s">
        <v>4740</v>
      </c>
      <c r="BH708" t="str">
        <f t="shared" si="169"/>
        <v/>
      </c>
      <c r="BJ708" t="e">
        <f t="shared" si="170"/>
        <v>#VALUE!</v>
      </c>
      <c r="BK708" s="130" t="s">
        <v>5302</v>
      </c>
      <c r="BL708" s="130" t="e">
        <v>#VALUE!</v>
      </c>
      <c r="BM708" s="131" t="s">
        <v>33</v>
      </c>
      <c r="BN708" s="131" t="e">
        <v>#VALUE!</v>
      </c>
      <c r="BO708" t="s">
        <v>5289</v>
      </c>
      <c r="BP708">
        <v>18</v>
      </c>
    </row>
    <row r="709" spans="1:68" ht="25.2" x14ac:dyDescent="0.3">
      <c r="A709" s="1"/>
      <c r="B709" s="47">
        <v>619</v>
      </c>
      <c r="C709" s="45">
        <v>1032881</v>
      </c>
      <c r="D709" s="30"/>
      <c r="E709" s="30"/>
      <c r="F709" s="39" t="s">
        <v>573</v>
      </c>
      <c r="G709" s="37" t="s">
        <v>31</v>
      </c>
      <c r="H709" s="148"/>
      <c r="I709" s="148" t="s">
        <v>32</v>
      </c>
      <c r="J709" s="147" t="s">
        <v>33</v>
      </c>
      <c r="K709" s="148">
        <v>0</v>
      </c>
      <c r="L709" s="148" t="s">
        <v>32</v>
      </c>
      <c r="M709" s="147" t="s">
        <v>33</v>
      </c>
      <c r="N709" s="29" t="str">
        <f t="shared" si="165"/>
        <v/>
      </c>
      <c r="O709" s="29" t="str">
        <f t="shared" si="166"/>
        <v/>
      </c>
      <c r="P709" s="29" t="str">
        <f t="shared" si="167"/>
        <v/>
      </c>
      <c r="Q709" s="29" t="str">
        <f t="shared" si="158"/>
        <v/>
      </c>
      <c r="R709" s="29" t="str">
        <f t="shared" si="159"/>
        <v/>
      </c>
      <c r="S709" s="29" t="str">
        <f t="shared" si="160"/>
        <v/>
      </c>
      <c r="T709" s="29" t="str">
        <f t="shared" si="161"/>
        <v/>
      </c>
      <c r="U709" s="29"/>
      <c r="V709" s="29"/>
      <c r="W709" s="38" t="s">
        <v>3787</v>
      </c>
      <c r="X709" s="29" t="s">
        <v>158</v>
      </c>
      <c r="Y709" s="146">
        <v>7075</v>
      </c>
      <c r="Z709" s="33">
        <v>9057</v>
      </c>
      <c r="AA709" s="34">
        <f t="shared" si="163"/>
        <v>0.28000000000000003</v>
      </c>
      <c r="AB709" s="33" t="str">
        <f t="shared" si="168"/>
        <v>По запросу</v>
      </c>
      <c r="AC709" s="34">
        <f t="shared" si="164"/>
        <v>0.28014141513167018</v>
      </c>
      <c r="AD709" s="145">
        <f t="shared" si="171"/>
        <v>7547.5</v>
      </c>
      <c r="AE709" s="105">
        <v>5895.8329999999996</v>
      </c>
      <c r="AF709" s="34" t="s">
        <v>36</v>
      </c>
      <c r="AG709" s="34" t="s">
        <v>36</v>
      </c>
      <c r="AH709" s="34">
        <v>0</v>
      </c>
      <c r="AI709" s="29">
        <v>0.35</v>
      </c>
      <c r="AJ709" s="29">
        <v>7.1000000000000002E-4</v>
      </c>
      <c r="AK709" s="29">
        <v>0</v>
      </c>
      <c r="AL709" s="29">
        <v>0</v>
      </c>
      <c r="AM709" s="29" t="s">
        <v>28</v>
      </c>
      <c r="AN709" s="44" t="s">
        <v>27</v>
      </c>
      <c r="AO709" s="29" t="s">
        <v>28</v>
      </c>
      <c r="AP709" s="29">
        <v>1</v>
      </c>
      <c r="AQ709" s="29">
        <v>146</v>
      </c>
      <c r="AR709" s="29">
        <v>93</v>
      </c>
      <c r="AS709" s="29">
        <v>105</v>
      </c>
      <c r="AT709" s="29">
        <v>0.35</v>
      </c>
      <c r="AU709" s="144">
        <v>1.426E-3</v>
      </c>
      <c r="AV709" s="36" t="s">
        <v>28</v>
      </c>
      <c r="AW709" s="102">
        <v>43648</v>
      </c>
      <c r="AX709" s="129" t="s">
        <v>33</v>
      </c>
      <c r="AY709" s="106">
        <v>273</v>
      </c>
      <c r="BD709" t="s">
        <v>108</v>
      </c>
      <c r="BE709" t="s">
        <v>4346</v>
      </c>
      <c r="BF709" t="s">
        <v>4740</v>
      </c>
      <c r="BH709" t="str">
        <f t="shared" si="169"/>
        <v/>
      </c>
      <c r="BJ709" t="e">
        <f t="shared" si="170"/>
        <v>#VALUE!</v>
      </c>
      <c r="BK709" s="130" t="s">
        <v>5302</v>
      </c>
      <c r="BL709" s="130" t="e">
        <v>#VALUE!</v>
      </c>
      <c r="BM709" s="131" t="s">
        <v>33</v>
      </c>
      <c r="BN709" s="131" t="e">
        <v>#VALUE!</v>
      </c>
      <c r="BO709" t="e">
        <v>#N/A</v>
      </c>
      <c r="BP709">
        <v>0</v>
      </c>
    </row>
    <row r="710" spans="1:68" ht="25.2" x14ac:dyDescent="0.3">
      <c r="A710" s="1"/>
      <c r="B710" s="47">
        <v>620</v>
      </c>
      <c r="C710" s="45">
        <v>1032882</v>
      </c>
      <c r="D710" s="30"/>
      <c r="E710" s="30"/>
      <c r="F710" s="39" t="s">
        <v>574</v>
      </c>
      <c r="G710" s="37" t="s">
        <v>31</v>
      </c>
      <c r="H710" s="148"/>
      <c r="I710" s="148" t="s">
        <v>32</v>
      </c>
      <c r="J710" s="147" t="s">
        <v>33</v>
      </c>
      <c r="K710" s="148">
        <v>0</v>
      </c>
      <c r="L710" s="148" t="s">
        <v>32</v>
      </c>
      <c r="M710" s="147" t="s">
        <v>33</v>
      </c>
      <c r="N710" s="29" t="str">
        <f t="shared" si="165"/>
        <v/>
      </c>
      <c r="O710" s="29" t="str">
        <f t="shared" si="166"/>
        <v/>
      </c>
      <c r="P710" s="29" t="str">
        <f t="shared" si="167"/>
        <v/>
      </c>
      <c r="Q710" s="29" t="str">
        <f t="shared" ref="Q710:Q773" si="172">IF(IFERROR(MID($U710,1,7)+0,"")&lt;1130000,"",IFERROR(MID($U710,1,7)+0,""))</f>
        <v/>
      </c>
      <c r="R710" s="29" t="str">
        <f t="shared" ref="R710:R773" si="173">IF(IFERROR(MID($U710,10,7)+0,"")&lt;1130000,"",IFERROR(MID($U710,10,7)+0,""))</f>
        <v/>
      </c>
      <c r="S710" s="29" t="str">
        <f t="shared" ref="S710:S773" si="174">IF(IFERROR(MID($U710,19,7)+0,"")&lt;1130000,"",IFERROR(MID($U710,19,7)+0,""))</f>
        <v/>
      </c>
      <c r="T710" s="29" t="str">
        <f t="shared" ref="T710:T773" si="175">IF(Q710="","",IF(R710="",Q710,Q710&amp;", "&amp;R710))</f>
        <v/>
      </c>
      <c r="U710" s="29"/>
      <c r="V710" s="29"/>
      <c r="W710" s="38" t="s">
        <v>3787</v>
      </c>
      <c r="X710" s="29" t="s">
        <v>158</v>
      </c>
      <c r="Y710" s="146">
        <v>11407</v>
      </c>
      <c r="Z710" s="33">
        <v>14601</v>
      </c>
      <c r="AA710" s="34">
        <f t="shared" si="163"/>
        <v>0.28000000000000003</v>
      </c>
      <c r="AB710" s="33" t="str">
        <f t="shared" si="168"/>
        <v>По запросу</v>
      </c>
      <c r="AC710" s="34">
        <f t="shared" si="164"/>
        <v>0.28000355150358724</v>
      </c>
      <c r="AD710" s="145">
        <f t="shared" si="171"/>
        <v>12167.5</v>
      </c>
      <c r="AE710" s="105">
        <v>9505.8330000000005</v>
      </c>
      <c r="AF710" s="34" t="s">
        <v>36</v>
      </c>
      <c r="AG710" s="34" t="s">
        <v>36</v>
      </c>
      <c r="AH710" s="34">
        <v>0</v>
      </c>
      <c r="AI710" s="29">
        <v>0.48799999999999999</v>
      </c>
      <c r="AJ710" s="29">
        <v>9.7000000000000005E-4</v>
      </c>
      <c r="AK710" s="29">
        <v>0</v>
      </c>
      <c r="AL710" s="29">
        <v>0</v>
      </c>
      <c r="AM710" s="29" t="s">
        <v>28</v>
      </c>
      <c r="AN710" s="44" t="s">
        <v>27</v>
      </c>
      <c r="AO710" s="29" t="s">
        <v>28</v>
      </c>
      <c r="AP710" s="29">
        <v>1</v>
      </c>
      <c r="AQ710" s="29">
        <v>146</v>
      </c>
      <c r="AR710" s="29">
        <v>93</v>
      </c>
      <c r="AS710" s="29">
        <v>105</v>
      </c>
      <c r="AT710" s="29">
        <v>0.48799999999999999</v>
      </c>
      <c r="AU710" s="144">
        <v>1.426E-3</v>
      </c>
      <c r="AV710" s="36" t="s">
        <v>28</v>
      </c>
      <c r="AW710" s="102">
        <v>43648</v>
      </c>
      <c r="AX710" s="129" t="s">
        <v>33</v>
      </c>
      <c r="AY710" s="106">
        <v>117</v>
      </c>
      <c r="BD710" t="s">
        <v>108</v>
      </c>
      <c r="BE710" t="s">
        <v>4368</v>
      </c>
      <c r="BF710" t="s">
        <v>4740</v>
      </c>
      <c r="BH710" t="str">
        <f t="shared" si="169"/>
        <v/>
      </c>
      <c r="BJ710" t="e">
        <f t="shared" si="170"/>
        <v>#VALUE!</v>
      </c>
      <c r="BK710" s="130" t="s">
        <v>5302</v>
      </c>
      <c r="BL710" s="130" t="e">
        <v>#VALUE!</v>
      </c>
      <c r="BM710" s="131" t="s">
        <v>33</v>
      </c>
      <c r="BN710" s="131" t="e">
        <v>#VALUE!</v>
      </c>
      <c r="BO710" t="e">
        <v>#N/A</v>
      </c>
      <c r="BP710">
        <v>0</v>
      </c>
    </row>
    <row r="711" spans="1:68" ht="25.2" x14ac:dyDescent="0.3">
      <c r="A711" s="1"/>
      <c r="B711" s="47">
        <v>621</v>
      </c>
      <c r="C711" s="45">
        <v>1039937</v>
      </c>
      <c r="D711" s="29">
        <v>1022740</v>
      </c>
      <c r="E711" s="29"/>
      <c r="F711" s="39" t="s">
        <v>575</v>
      </c>
      <c r="G711" s="29" t="s">
        <v>47</v>
      </c>
      <c r="H711" s="70" t="s">
        <v>4779</v>
      </c>
      <c r="I711" s="148" t="s">
        <v>32</v>
      </c>
      <c r="J711" s="147" t="s">
        <v>33</v>
      </c>
      <c r="K711" s="148">
        <v>0</v>
      </c>
      <c r="L711" s="148" t="s">
        <v>32</v>
      </c>
      <c r="M711" s="147" t="s">
        <v>33</v>
      </c>
      <c r="N711" s="29">
        <f t="shared" si="165"/>
        <v>1022740</v>
      </c>
      <c r="O711" s="29" t="str">
        <f t="shared" si="166"/>
        <v/>
      </c>
      <c r="P711" s="29" t="str">
        <f t="shared" si="167"/>
        <v/>
      </c>
      <c r="Q711" s="29" t="str">
        <f t="shared" si="172"/>
        <v/>
      </c>
      <c r="R711" s="29" t="str">
        <f t="shared" si="173"/>
        <v/>
      </c>
      <c r="S711" s="29" t="str">
        <f t="shared" si="174"/>
        <v/>
      </c>
      <c r="T711" s="29" t="str">
        <f t="shared" si="175"/>
        <v/>
      </c>
      <c r="U711" s="29"/>
      <c r="V711" s="29"/>
      <c r="W711" s="55" t="s">
        <v>145</v>
      </c>
      <c r="X711" s="29" t="s">
        <v>158</v>
      </c>
      <c r="Y711" s="146">
        <v>584</v>
      </c>
      <c r="Z711" s="33">
        <v>747</v>
      </c>
      <c r="AA711" s="34">
        <f t="shared" si="163"/>
        <v>0.27900000000000003</v>
      </c>
      <c r="AB711" s="33">
        <f t="shared" si="168"/>
        <v>747</v>
      </c>
      <c r="AC711" s="34">
        <f t="shared" si="164"/>
        <v>0.27910871293923778</v>
      </c>
      <c r="AD711" s="145">
        <f t="shared" si="171"/>
        <v>622.5</v>
      </c>
      <c r="AE711" s="105">
        <v>486.66699999999997</v>
      </c>
      <c r="AF711" s="34" t="s">
        <v>36</v>
      </c>
      <c r="AG711" s="34" t="s">
        <v>36</v>
      </c>
      <c r="AH711" s="34" t="s">
        <v>36</v>
      </c>
      <c r="AI711" s="29">
        <v>0.02</v>
      </c>
      <c r="AJ711" s="29">
        <v>3.4999999999999997E-5</v>
      </c>
      <c r="AK711" s="29">
        <v>190</v>
      </c>
      <c r="AL711" s="29">
        <v>0</v>
      </c>
      <c r="AM711" s="29" t="s">
        <v>28</v>
      </c>
      <c r="AN711" s="158" t="s">
        <v>28</v>
      </c>
      <c r="AO711" s="29" t="s">
        <v>28</v>
      </c>
      <c r="AP711" s="29">
        <v>20</v>
      </c>
      <c r="AQ711" s="29">
        <v>87</v>
      </c>
      <c r="AR711" s="29">
        <v>67</v>
      </c>
      <c r="AS711" s="29">
        <v>89</v>
      </c>
      <c r="AT711" s="29">
        <v>0.19900000000000001</v>
      </c>
      <c r="AU711" s="144">
        <v>5.1900000000000004E-4</v>
      </c>
      <c r="AV711" s="36" t="s">
        <v>28</v>
      </c>
      <c r="AW711" s="102">
        <v>43763</v>
      </c>
      <c r="AX711" s="129" t="s">
        <v>33</v>
      </c>
      <c r="AY711" s="106">
        <v>8850</v>
      </c>
      <c r="BD711" t="s">
        <v>108</v>
      </c>
      <c r="BE711" t="s">
        <v>4368</v>
      </c>
      <c r="BF711" t="s">
        <v>4740</v>
      </c>
      <c r="BH711" t="str">
        <f t="shared" si="169"/>
        <v>AV</v>
      </c>
      <c r="BJ711" t="str">
        <f t="shared" si="170"/>
        <v>OK</v>
      </c>
      <c r="BK711" s="130">
        <v>747</v>
      </c>
      <c r="BL711" s="130" t="s">
        <v>37</v>
      </c>
      <c r="BM711" s="131">
        <v>642</v>
      </c>
      <c r="BN711" s="131">
        <v>1.1635514018691588</v>
      </c>
      <c r="BO711">
        <v>747</v>
      </c>
      <c r="BP711">
        <v>300</v>
      </c>
    </row>
    <row r="712" spans="1:68" ht="25.2" x14ac:dyDescent="0.3">
      <c r="A712" s="1"/>
      <c r="B712" s="47">
        <v>622</v>
      </c>
      <c r="C712" s="45">
        <v>1039938</v>
      </c>
      <c r="D712" s="29">
        <v>1022741</v>
      </c>
      <c r="E712" s="29"/>
      <c r="F712" s="39" t="s">
        <v>576</v>
      </c>
      <c r="G712" s="29" t="s">
        <v>47</v>
      </c>
      <c r="H712" s="70" t="s">
        <v>4779</v>
      </c>
      <c r="I712" s="148" t="s">
        <v>32</v>
      </c>
      <c r="J712" s="147" t="s">
        <v>33</v>
      </c>
      <c r="K712" s="148">
        <v>0</v>
      </c>
      <c r="L712" s="148" t="s">
        <v>32</v>
      </c>
      <c r="M712" s="147" t="s">
        <v>33</v>
      </c>
      <c r="N712" s="29">
        <f t="shared" si="165"/>
        <v>1022741</v>
      </c>
      <c r="O712" s="29" t="str">
        <f t="shared" si="166"/>
        <v/>
      </c>
      <c r="P712" s="29" t="str">
        <f t="shared" si="167"/>
        <v/>
      </c>
      <c r="Q712" s="29" t="str">
        <f t="shared" si="172"/>
        <v/>
      </c>
      <c r="R712" s="29" t="str">
        <f t="shared" si="173"/>
        <v/>
      </c>
      <c r="S712" s="29" t="str">
        <f t="shared" si="174"/>
        <v/>
      </c>
      <c r="T712" s="29" t="str">
        <f t="shared" si="175"/>
        <v/>
      </c>
      <c r="U712" s="29"/>
      <c r="V712" s="29"/>
      <c r="W712" s="55" t="s">
        <v>145</v>
      </c>
      <c r="X712" s="29" t="s">
        <v>158</v>
      </c>
      <c r="Y712" s="146">
        <v>940</v>
      </c>
      <c r="Z712" s="33">
        <v>1203</v>
      </c>
      <c r="AA712" s="34">
        <f t="shared" si="163"/>
        <v>0.28000000000000003</v>
      </c>
      <c r="AB712" s="33">
        <f t="shared" si="168"/>
        <v>1203</v>
      </c>
      <c r="AC712" s="34">
        <f t="shared" si="164"/>
        <v>0.27978777863309734</v>
      </c>
      <c r="AD712" s="145">
        <f t="shared" si="171"/>
        <v>1002.5</v>
      </c>
      <c r="AE712" s="105">
        <v>783.33299999999997</v>
      </c>
      <c r="AF712" s="34" t="s">
        <v>36</v>
      </c>
      <c r="AG712" s="34" t="s">
        <v>36</v>
      </c>
      <c r="AH712" s="34" t="s">
        <v>36</v>
      </c>
      <c r="AI712" s="29">
        <v>3.4000000000000002E-2</v>
      </c>
      <c r="AJ712" s="29">
        <v>6.2000000000000003E-5</v>
      </c>
      <c r="AK712" s="29">
        <v>140</v>
      </c>
      <c r="AL712" s="29">
        <v>0</v>
      </c>
      <c r="AM712" s="29" t="s">
        <v>28</v>
      </c>
      <c r="AN712" s="158" t="s">
        <v>28</v>
      </c>
      <c r="AO712" s="29" t="s">
        <v>28</v>
      </c>
      <c r="AP712" s="29">
        <v>10</v>
      </c>
      <c r="AQ712" s="29">
        <v>87</v>
      </c>
      <c r="AR712" s="29">
        <v>67</v>
      </c>
      <c r="AS712" s="29">
        <v>89</v>
      </c>
      <c r="AT712" s="29">
        <v>0.16900000000000001</v>
      </c>
      <c r="AU712" s="144">
        <v>5.1900000000000004E-4</v>
      </c>
      <c r="AV712" s="36" t="s">
        <v>28</v>
      </c>
      <c r="AW712" s="102">
        <v>43763</v>
      </c>
      <c r="AX712" s="129" t="s">
        <v>33</v>
      </c>
      <c r="AY712" s="106">
        <v>2090</v>
      </c>
      <c r="BD712" t="s">
        <v>108</v>
      </c>
      <c r="BE712" t="s">
        <v>4368</v>
      </c>
      <c r="BF712" t="s">
        <v>4740</v>
      </c>
      <c r="BH712" t="str">
        <f t="shared" si="169"/>
        <v>AV</v>
      </c>
      <c r="BJ712" t="str">
        <f t="shared" si="170"/>
        <v>OK</v>
      </c>
      <c r="BK712" s="130">
        <v>1203</v>
      </c>
      <c r="BL712" s="130" t="s">
        <v>37</v>
      </c>
      <c r="BM712" s="131">
        <v>1034</v>
      </c>
      <c r="BN712" s="131">
        <v>1.1634429400386848</v>
      </c>
      <c r="BO712">
        <v>1203</v>
      </c>
      <c r="BP712">
        <v>40</v>
      </c>
    </row>
    <row r="713" spans="1:68" ht="25.2" x14ac:dyDescent="0.3">
      <c r="A713" s="1"/>
      <c r="B713" s="47">
        <v>623</v>
      </c>
      <c r="C713" s="45">
        <v>1039939</v>
      </c>
      <c r="D713" s="29">
        <v>1022742</v>
      </c>
      <c r="E713" s="29"/>
      <c r="F713" s="39" t="s">
        <v>577</v>
      </c>
      <c r="G713" s="29" t="s">
        <v>47</v>
      </c>
      <c r="H713" s="70" t="s">
        <v>4779</v>
      </c>
      <c r="I713" s="148" t="s">
        <v>32</v>
      </c>
      <c r="J713" s="147" t="s">
        <v>33</v>
      </c>
      <c r="K713" s="148">
        <v>0</v>
      </c>
      <c r="L713" s="148" t="s">
        <v>32</v>
      </c>
      <c r="M713" s="147" t="s">
        <v>33</v>
      </c>
      <c r="N713" s="29">
        <f t="shared" si="165"/>
        <v>1022742</v>
      </c>
      <c r="O713" s="29" t="str">
        <f t="shared" si="166"/>
        <v/>
      </c>
      <c r="P713" s="29" t="str">
        <f t="shared" si="167"/>
        <v/>
      </c>
      <c r="Q713" s="29" t="str">
        <f t="shared" si="172"/>
        <v/>
      </c>
      <c r="R713" s="29" t="str">
        <f t="shared" si="173"/>
        <v/>
      </c>
      <c r="S713" s="29" t="str">
        <f t="shared" si="174"/>
        <v/>
      </c>
      <c r="T713" s="29" t="str">
        <f t="shared" si="175"/>
        <v/>
      </c>
      <c r="U713" s="29"/>
      <c r="V713" s="29"/>
      <c r="W713" s="55" t="s">
        <v>145</v>
      </c>
      <c r="X713" s="29" t="s">
        <v>158</v>
      </c>
      <c r="Y713" s="146">
        <v>940</v>
      </c>
      <c r="Z713" s="33">
        <v>1203</v>
      </c>
      <c r="AA713" s="34">
        <f t="shared" si="163"/>
        <v>0.28000000000000003</v>
      </c>
      <c r="AB713" s="33">
        <f t="shared" si="168"/>
        <v>1203</v>
      </c>
      <c r="AC713" s="34">
        <f t="shared" si="164"/>
        <v>0.27978777863309734</v>
      </c>
      <c r="AD713" s="145">
        <f t="shared" si="171"/>
        <v>1002.5</v>
      </c>
      <c r="AE713" s="105">
        <v>783.33299999999997</v>
      </c>
      <c r="AF713" s="34" t="s">
        <v>36</v>
      </c>
      <c r="AG713" s="34" t="s">
        <v>36</v>
      </c>
      <c r="AH713" s="34" t="s">
        <v>36</v>
      </c>
      <c r="AI713" s="29">
        <v>3.6999999999999998E-2</v>
      </c>
      <c r="AJ713" s="29">
        <v>6.3E-5</v>
      </c>
      <c r="AK713" s="29">
        <v>90</v>
      </c>
      <c r="AL713" s="29">
        <v>0</v>
      </c>
      <c r="AM713" s="29" t="s">
        <v>28</v>
      </c>
      <c r="AN713" s="158" t="s">
        <v>28</v>
      </c>
      <c r="AO713" s="29" t="s">
        <v>28</v>
      </c>
      <c r="AP713" s="29">
        <v>10</v>
      </c>
      <c r="AQ713" s="29">
        <v>87</v>
      </c>
      <c r="AR713" s="29">
        <v>67</v>
      </c>
      <c r="AS713" s="29">
        <v>89</v>
      </c>
      <c r="AT713" s="29">
        <v>0.187</v>
      </c>
      <c r="AU713" s="144">
        <v>5.1900000000000004E-4</v>
      </c>
      <c r="AV713" s="36" t="s">
        <v>28</v>
      </c>
      <c r="AW713" s="102">
        <v>43763</v>
      </c>
      <c r="AX713" s="129" t="s">
        <v>33</v>
      </c>
      <c r="AY713" s="106">
        <v>9165</v>
      </c>
      <c r="BD713" t="s">
        <v>108</v>
      </c>
      <c r="BE713" t="s">
        <v>4346</v>
      </c>
      <c r="BF713" t="s">
        <v>4740</v>
      </c>
      <c r="BH713" t="str">
        <f t="shared" si="169"/>
        <v>AV</v>
      </c>
      <c r="BJ713" t="str">
        <f t="shared" si="170"/>
        <v>OK</v>
      </c>
      <c r="BK713" s="130">
        <v>1203</v>
      </c>
      <c r="BL713" s="130" t="s">
        <v>37</v>
      </c>
      <c r="BM713" s="131">
        <v>1034</v>
      </c>
      <c r="BN713" s="131">
        <v>1.1634429400386848</v>
      </c>
      <c r="BO713">
        <v>1203</v>
      </c>
      <c r="BP713">
        <v>180</v>
      </c>
    </row>
    <row r="714" spans="1:68" ht="25.2" x14ac:dyDescent="0.3">
      <c r="A714" s="1"/>
      <c r="B714" s="47">
        <v>624</v>
      </c>
      <c r="C714" s="45">
        <v>1039940</v>
      </c>
      <c r="D714" s="29">
        <v>1022743</v>
      </c>
      <c r="E714" s="29"/>
      <c r="F714" s="39" t="s">
        <v>578</v>
      </c>
      <c r="G714" s="29" t="s">
        <v>47</v>
      </c>
      <c r="H714" s="70" t="s">
        <v>4779</v>
      </c>
      <c r="I714" s="148" t="s">
        <v>32</v>
      </c>
      <c r="J714" s="147" t="s">
        <v>33</v>
      </c>
      <c r="K714" s="148">
        <v>0</v>
      </c>
      <c r="L714" s="148" t="s">
        <v>32</v>
      </c>
      <c r="M714" s="147" t="s">
        <v>33</v>
      </c>
      <c r="N714" s="29">
        <f t="shared" si="165"/>
        <v>1022743</v>
      </c>
      <c r="O714" s="29" t="str">
        <f t="shared" si="166"/>
        <v/>
      </c>
      <c r="P714" s="29" t="str">
        <f t="shared" si="167"/>
        <v/>
      </c>
      <c r="Q714" s="29" t="str">
        <f t="shared" si="172"/>
        <v/>
      </c>
      <c r="R714" s="29" t="str">
        <f t="shared" si="173"/>
        <v/>
      </c>
      <c r="S714" s="29" t="str">
        <f t="shared" si="174"/>
        <v/>
      </c>
      <c r="T714" s="29" t="str">
        <f t="shared" si="175"/>
        <v/>
      </c>
      <c r="U714" s="29"/>
      <c r="V714" s="29"/>
      <c r="W714" s="55" t="s">
        <v>145</v>
      </c>
      <c r="X714" s="29" t="s">
        <v>158</v>
      </c>
      <c r="Y714" s="146">
        <v>1441</v>
      </c>
      <c r="Z714" s="33">
        <v>1844</v>
      </c>
      <c r="AA714" s="34">
        <f t="shared" si="163"/>
        <v>0.28000000000000003</v>
      </c>
      <c r="AB714" s="33">
        <f t="shared" si="168"/>
        <v>1844</v>
      </c>
      <c r="AC714" s="34">
        <f t="shared" si="164"/>
        <v>0.27966753078904377</v>
      </c>
      <c r="AD714" s="145">
        <f t="shared" si="171"/>
        <v>1536.6669999999999</v>
      </c>
      <c r="AE714" s="105">
        <v>1200.8330000000001</v>
      </c>
      <c r="AF714" s="34" t="s">
        <v>36</v>
      </c>
      <c r="AG714" s="34" t="s">
        <v>36</v>
      </c>
      <c r="AH714" s="34" t="s">
        <v>36</v>
      </c>
      <c r="AI714" s="29">
        <v>5.8000000000000003E-2</v>
      </c>
      <c r="AJ714" s="29">
        <v>1.07E-4</v>
      </c>
      <c r="AK714" s="29">
        <v>120</v>
      </c>
      <c r="AL714" s="29">
        <v>40</v>
      </c>
      <c r="AM714" s="29" t="s">
        <v>28</v>
      </c>
      <c r="AN714" s="158" t="s">
        <v>28</v>
      </c>
      <c r="AO714" s="29" t="s">
        <v>28</v>
      </c>
      <c r="AP714" s="29">
        <v>10</v>
      </c>
      <c r="AQ714" s="29">
        <v>176</v>
      </c>
      <c r="AR714" s="29">
        <v>67</v>
      </c>
      <c r="AS714" s="29">
        <v>89</v>
      </c>
      <c r="AT714" s="29">
        <v>0.29199999999999998</v>
      </c>
      <c r="AU714" s="144">
        <v>1.049E-3</v>
      </c>
      <c r="AV714" s="36" t="s">
        <v>28</v>
      </c>
      <c r="AW714" s="102">
        <v>43763</v>
      </c>
      <c r="AX714" s="129" t="s">
        <v>33</v>
      </c>
      <c r="AY714" t="e">
        <f>AX714-#REF!</f>
        <v>#VALUE!</v>
      </c>
      <c r="BD714" t="s">
        <v>108</v>
      </c>
      <c r="BE714" t="s">
        <v>4346</v>
      </c>
      <c r="BF714" t="s">
        <v>4740</v>
      </c>
      <c r="BH714" t="str">
        <f t="shared" si="169"/>
        <v>AV</v>
      </c>
      <c r="BJ714" t="str">
        <f t="shared" si="170"/>
        <v>OK</v>
      </c>
      <c r="BK714" s="130">
        <v>1844</v>
      </c>
      <c r="BL714" s="130" t="s">
        <v>37</v>
      </c>
      <c r="BM714" s="131">
        <v>1585</v>
      </c>
      <c r="BN714" s="131">
        <v>1.1634069400630915</v>
      </c>
      <c r="BO714">
        <v>1844</v>
      </c>
      <c r="BP714">
        <v>200</v>
      </c>
    </row>
    <row r="715" spans="1:68" x14ac:dyDescent="0.3">
      <c r="A715" s="1"/>
      <c r="B715" s="47">
        <v>625</v>
      </c>
      <c r="C715" s="45">
        <v>1039941</v>
      </c>
      <c r="D715" s="29">
        <v>1046403</v>
      </c>
      <c r="E715" s="29"/>
      <c r="F715" s="39" t="s">
        <v>579</v>
      </c>
      <c r="G715" s="29" t="s">
        <v>31</v>
      </c>
      <c r="H715" s="148"/>
      <c r="I715" s="148" t="s">
        <v>32</v>
      </c>
      <c r="J715" s="147" t="s">
        <v>33</v>
      </c>
      <c r="K715" s="148">
        <v>0</v>
      </c>
      <c r="L715" s="148" t="s">
        <v>32</v>
      </c>
      <c r="M715" s="147" t="s">
        <v>33</v>
      </c>
      <c r="N715" s="29">
        <f t="shared" si="165"/>
        <v>1046403</v>
      </c>
      <c r="O715" s="29" t="str">
        <f t="shared" si="166"/>
        <v/>
      </c>
      <c r="P715" s="29" t="str">
        <f t="shared" si="167"/>
        <v/>
      </c>
      <c r="Q715" s="29" t="str">
        <f t="shared" si="172"/>
        <v/>
      </c>
      <c r="R715" s="29" t="str">
        <f t="shared" si="173"/>
        <v/>
      </c>
      <c r="S715" s="29" t="str">
        <f t="shared" si="174"/>
        <v/>
      </c>
      <c r="T715" s="29" t="str">
        <f t="shared" si="175"/>
        <v/>
      </c>
      <c r="U715" s="29"/>
      <c r="V715" s="29"/>
      <c r="W715" s="55" t="s">
        <v>145</v>
      </c>
      <c r="X715" s="29" t="s">
        <v>158</v>
      </c>
      <c r="Y715" s="146">
        <v>2283</v>
      </c>
      <c r="Z715" s="33">
        <v>2922</v>
      </c>
      <c r="AA715" s="34">
        <f t="shared" si="163"/>
        <v>0.28000000000000003</v>
      </c>
      <c r="AB715" s="33">
        <f t="shared" si="168"/>
        <v>2922</v>
      </c>
      <c r="AC715" s="34">
        <f t="shared" si="164"/>
        <v>0.27989487516425754</v>
      </c>
      <c r="AD715" s="145">
        <f t="shared" si="171"/>
        <v>2435</v>
      </c>
      <c r="AE715" s="105">
        <v>1902.5</v>
      </c>
      <c r="AF715" s="34" t="s">
        <v>36</v>
      </c>
      <c r="AG715" s="34" t="s">
        <v>36</v>
      </c>
      <c r="AH715" s="34" t="s">
        <v>36</v>
      </c>
      <c r="AI715" s="29">
        <v>8.1000000000000003E-2</v>
      </c>
      <c r="AJ715" s="29">
        <v>1.66E-4</v>
      </c>
      <c r="AK715" s="29">
        <v>0</v>
      </c>
      <c r="AL715" s="29">
        <v>0</v>
      </c>
      <c r="AM715" s="29" t="s">
        <v>28</v>
      </c>
      <c r="AN715" s="44" t="s">
        <v>27</v>
      </c>
      <c r="AO715" s="29" t="s">
        <v>28</v>
      </c>
      <c r="AP715" s="29">
        <v>5</v>
      </c>
      <c r="AQ715" s="29">
        <v>176</v>
      </c>
      <c r="AR715" s="29">
        <v>135</v>
      </c>
      <c r="AS715" s="29">
        <v>89</v>
      </c>
      <c r="AT715" s="29">
        <v>0.40400000000000003</v>
      </c>
      <c r="AU715" s="144">
        <v>2.1150000000000001E-3</v>
      </c>
      <c r="AV715" s="36" t="s">
        <v>28</v>
      </c>
      <c r="AW715" s="102">
        <v>43763</v>
      </c>
      <c r="AX715" s="129" t="s">
        <v>33</v>
      </c>
      <c r="AY715" s="106">
        <v>345</v>
      </c>
      <c r="BD715" t="s">
        <v>108</v>
      </c>
      <c r="BE715" t="s">
        <v>4346</v>
      </c>
      <c r="BF715" t="s">
        <v>4740</v>
      </c>
      <c r="BH715" t="str">
        <f t="shared" si="169"/>
        <v/>
      </c>
      <c r="BJ715" t="str">
        <f t="shared" si="170"/>
        <v>OK</v>
      </c>
      <c r="BK715" s="130" t="s">
        <v>5302</v>
      </c>
      <c r="BL715" s="130" t="e">
        <v>#VALUE!</v>
      </c>
      <c r="BM715" s="131">
        <v>2511</v>
      </c>
      <c r="BN715" s="131">
        <v>1.1636798088410991</v>
      </c>
      <c r="BO715" t="e">
        <v>#N/A</v>
      </c>
      <c r="BP715">
        <v>0</v>
      </c>
    </row>
    <row r="716" spans="1:68" ht="25.2" x14ac:dyDescent="0.3">
      <c r="A716" s="1"/>
      <c r="B716" s="47">
        <v>626</v>
      </c>
      <c r="C716" s="45">
        <v>1039942</v>
      </c>
      <c r="D716" s="29">
        <v>1046404</v>
      </c>
      <c r="E716" s="29"/>
      <c r="F716" s="39" t="s">
        <v>580</v>
      </c>
      <c r="G716" s="29" t="s">
        <v>47</v>
      </c>
      <c r="H716" s="70" t="s">
        <v>4779</v>
      </c>
      <c r="I716" s="148" t="s">
        <v>32</v>
      </c>
      <c r="J716" s="147" t="s">
        <v>33</v>
      </c>
      <c r="K716" s="148">
        <v>0</v>
      </c>
      <c r="L716" s="148" t="s">
        <v>32</v>
      </c>
      <c r="M716" s="147" t="s">
        <v>33</v>
      </c>
      <c r="N716" s="29">
        <f t="shared" si="165"/>
        <v>1046404</v>
      </c>
      <c r="O716" s="29" t="str">
        <f t="shared" si="166"/>
        <v/>
      </c>
      <c r="P716" s="29" t="str">
        <f t="shared" si="167"/>
        <v/>
      </c>
      <c r="Q716" s="29" t="str">
        <f t="shared" si="172"/>
        <v/>
      </c>
      <c r="R716" s="29" t="str">
        <f t="shared" si="173"/>
        <v/>
      </c>
      <c r="S716" s="29" t="str">
        <f t="shared" si="174"/>
        <v/>
      </c>
      <c r="T716" s="29" t="str">
        <f t="shared" si="175"/>
        <v/>
      </c>
      <c r="U716" s="29"/>
      <c r="V716" s="29"/>
      <c r="W716" s="55" t="s">
        <v>145</v>
      </c>
      <c r="X716" s="29" t="s">
        <v>158</v>
      </c>
      <c r="Y716" s="146">
        <v>2283</v>
      </c>
      <c r="Z716" s="33">
        <v>2922</v>
      </c>
      <c r="AA716" s="34">
        <f t="shared" si="163"/>
        <v>0.28000000000000003</v>
      </c>
      <c r="AB716" s="33">
        <f t="shared" si="168"/>
        <v>2922</v>
      </c>
      <c r="AC716" s="34">
        <f t="shared" si="164"/>
        <v>0.27989487516425754</v>
      </c>
      <c r="AD716" s="145">
        <f t="shared" si="171"/>
        <v>2435</v>
      </c>
      <c r="AE716" s="105">
        <v>1902.5</v>
      </c>
      <c r="AF716" s="34" t="s">
        <v>36</v>
      </c>
      <c r="AG716" s="34" t="s">
        <v>36</v>
      </c>
      <c r="AH716" s="34" t="s">
        <v>36</v>
      </c>
      <c r="AI716" s="29">
        <v>8.8999999999999996E-2</v>
      </c>
      <c r="AJ716" s="29">
        <v>1.66E-4</v>
      </c>
      <c r="AK716" s="29">
        <v>65</v>
      </c>
      <c r="AL716" s="29">
        <v>0</v>
      </c>
      <c r="AM716" s="29" t="s">
        <v>28</v>
      </c>
      <c r="AN716" s="158" t="s">
        <v>28</v>
      </c>
      <c r="AO716" s="29" t="s">
        <v>28</v>
      </c>
      <c r="AP716" s="29">
        <v>5</v>
      </c>
      <c r="AQ716" s="29">
        <v>176</v>
      </c>
      <c r="AR716" s="29">
        <v>135</v>
      </c>
      <c r="AS716" s="29">
        <v>89</v>
      </c>
      <c r="AT716" s="29">
        <v>0.443</v>
      </c>
      <c r="AU716" s="144">
        <v>2.1150000000000001E-3</v>
      </c>
      <c r="AV716" s="36" t="s">
        <v>28</v>
      </c>
      <c r="AW716" s="102">
        <v>43763</v>
      </c>
      <c r="AX716" s="129" t="s">
        <v>33</v>
      </c>
      <c r="AY716" s="106">
        <v>540</v>
      </c>
      <c r="BD716" t="s">
        <v>108</v>
      </c>
      <c r="BE716" t="s">
        <v>4368</v>
      </c>
      <c r="BF716" t="s">
        <v>4740</v>
      </c>
      <c r="BH716" t="str">
        <f t="shared" si="169"/>
        <v>AV</v>
      </c>
      <c r="BJ716" t="str">
        <f t="shared" si="170"/>
        <v>OK</v>
      </c>
      <c r="BK716" s="130">
        <v>2922</v>
      </c>
      <c r="BL716" s="130" t="s">
        <v>37</v>
      </c>
      <c r="BM716" s="131">
        <v>2511</v>
      </c>
      <c r="BN716" s="131">
        <v>1.1636798088410991</v>
      </c>
      <c r="BO716">
        <v>2922</v>
      </c>
      <c r="BP716">
        <v>15</v>
      </c>
    </row>
    <row r="717" spans="1:68" ht="25.2" x14ac:dyDescent="0.3">
      <c r="A717" s="1"/>
      <c r="B717" s="47">
        <v>627</v>
      </c>
      <c r="C717" s="45">
        <v>1039943</v>
      </c>
      <c r="D717" s="29">
        <v>1046405</v>
      </c>
      <c r="E717" s="29"/>
      <c r="F717" s="39" t="s">
        <v>581</v>
      </c>
      <c r="G717" s="29" t="s">
        <v>31</v>
      </c>
      <c r="H717" s="70" t="s">
        <v>4779</v>
      </c>
      <c r="I717" s="148" t="s">
        <v>32</v>
      </c>
      <c r="J717" s="147" t="s">
        <v>33</v>
      </c>
      <c r="K717" s="148">
        <v>0</v>
      </c>
      <c r="L717" s="148" t="s">
        <v>32</v>
      </c>
      <c r="M717" s="147" t="s">
        <v>33</v>
      </c>
      <c r="N717" s="29">
        <f t="shared" si="165"/>
        <v>1046405</v>
      </c>
      <c r="O717" s="29" t="str">
        <f t="shared" si="166"/>
        <v/>
      </c>
      <c r="P717" s="29" t="str">
        <f t="shared" si="167"/>
        <v/>
      </c>
      <c r="Q717" s="29" t="str">
        <f t="shared" si="172"/>
        <v/>
      </c>
      <c r="R717" s="29" t="str">
        <f t="shared" si="173"/>
        <v/>
      </c>
      <c r="S717" s="29" t="str">
        <f t="shared" si="174"/>
        <v/>
      </c>
      <c r="T717" s="29" t="str">
        <f t="shared" si="175"/>
        <v/>
      </c>
      <c r="U717" s="29"/>
      <c r="V717" s="29"/>
      <c r="W717" s="38" t="s">
        <v>3787</v>
      </c>
      <c r="X717" s="29" t="s">
        <v>158</v>
      </c>
      <c r="Y717" s="146">
        <v>3386</v>
      </c>
      <c r="Z717" s="33">
        <v>4335</v>
      </c>
      <c r="AA717" s="34">
        <f t="shared" si="163"/>
        <v>0.28000000000000003</v>
      </c>
      <c r="AB717" s="33" t="str">
        <f t="shared" si="168"/>
        <v>По запросу</v>
      </c>
      <c r="AC717" s="34">
        <f t="shared" si="164"/>
        <v>0.28027155578599461</v>
      </c>
      <c r="AD717" s="145">
        <f t="shared" si="171"/>
        <v>3612.5</v>
      </c>
      <c r="AE717" s="105">
        <v>2821.6669999999999</v>
      </c>
      <c r="AF717" s="34" t="s">
        <v>36</v>
      </c>
      <c r="AG717" s="34" t="s">
        <v>36</v>
      </c>
      <c r="AH717" s="34" t="s">
        <v>36</v>
      </c>
      <c r="AI717" s="29">
        <v>0.109</v>
      </c>
      <c r="AJ717" s="29">
        <v>2.4399999999999999E-4</v>
      </c>
      <c r="AK717" s="29">
        <v>3</v>
      </c>
      <c r="AL717" s="29">
        <v>0</v>
      </c>
      <c r="AM717" s="29" t="s">
        <v>28</v>
      </c>
      <c r="AN717" s="158" t="s">
        <v>28</v>
      </c>
      <c r="AO717" s="29" t="s">
        <v>28</v>
      </c>
      <c r="AP717" s="29">
        <v>3</v>
      </c>
      <c r="AQ717" s="29">
        <v>176</v>
      </c>
      <c r="AR717" s="29">
        <v>67</v>
      </c>
      <c r="AS717" s="29">
        <v>89</v>
      </c>
      <c r="AT717" s="29">
        <v>0.32800000000000001</v>
      </c>
      <c r="AU717" s="144">
        <v>1.049E-3</v>
      </c>
      <c r="AV717" s="36" t="s">
        <v>28</v>
      </c>
      <c r="AW717" s="102">
        <v>43763</v>
      </c>
      <c r="AX717" s="129" t="s">
        <v>33</v>
      </c>
      <c r="AY717" s="106">
        <v>111</v>
      </c>
      <c r="BD717" t="s">
        <v>108</v>
      </c>
      <c r="BE717" t="s">
        <v>4368</v>
      </c>
      <c r="BF717" t="s">
        <v>4740</v>
      </c>
      <c r="BH717" t="str">
        <f t="shared" si="169"/>
        <v>AV</v>
      </c>
      <c r="BJ717" t="e">
        <f t="shared" si="170"/>
        <v>#VALUE!</v>
      </c>
      <c r="BK717" s="130" t="s">
        <v>5289</v>
      </c>
      <c r="BL717" s="130" t="e">
        <v>#VALUE!</v>
      </c>
      <c r="BM717" s="131">
        <v>3725</v>
      </c>
      <c r="BN717" s="131">
        <v>1.1637583892617449</v>
      </c>
      <c r="BO717" t="s">
        <v>5289</v>
      </c>
      <c r="BP717">
        <v>3</v>
      </c>
    </row>
    <row r="718" spans="1:68" ht="25.2" x14ac:dyDescent="0.3">
      <c r="A718" s="1"/>
      <c r="B718" s="47">
        <v>628</v>
      </c>
      <c r="C718" s="45">
        <v>1046406</v>
      </c>
      <c r="D718" s="40" t="s">
        <v>33</v>
      </c>
      <c r="E718" s="40"/>
      <c r="F718" s="31" t="s">
        <v>582</v>
      </c>
      <c r="G718" s="29" t="s">
        <v>47</v>
      </c>
      <c r="H718" s="70" t="s">
        <v>4779</v>
      </c>
      <c r="I718" s="148" t="s">
        <v>32</v>
      </c>
      <c r="J718" s="147" t="s">
        <v>33</v>
      </c>
      <c r="K718" s="148">
        <v>0</v>
      </c>
      <c r="L718" s="148" t="s">
        <v>32</v>
      </c>
      <c r="M718" s="147" t="s">
        <v>33</v>
      </c>
      <c r="N718" s="29" t="str">
        <f t="shared" si="165"/>
        <v/>
      </c>
      <c r="O718" s="29" t="str">
        <f t="shared" si="166"/>
        <v/>
      </c>
      <c r="P718" s="29" t="str">
        <f t="shared" si="167"/>
        <v/>
      </c>
      <c r="Q718" s="29" t="str">
        <f t="shared" si="172"/>
        <v/>
      </c>
      <c r="R718" s="29" t="str">
        <f t="shared" si="173"/>
        <v/>
      </c>
      <c r="S718" s="29" t="str">
        <f t="shared" si="174"/>
        <v/>
      </c>
      <c r="T718" s="29" t="str">
        <f t="shared" si="175"/>
        <v/>
      </c>
      <c r="U718" s="40" t="s">
        <v>33</v>
      </c>
      <c r="V718" s="40"/>
      <c r="W718" s="38" t="s">
        <v>3787</v>
      </c>
      <c r="X718" s="29" t="s">
        <v>158</v>
      </c>
      <c r="Y718" s="146">
        <v>3386</v>
      </c>
      <c r="Z718" s="33">
        <v>4335</v>
      </c>
      <c r="AA718" s="34">
        <f t="shared" si="163"/>
        <v>0.28000000000000003</v>
      </c>
      <c r="AB718" s="33" t="str">
        <f t="shared" si="168"/>
        <v>По запросу</v>
      </c>
      <c r="AC718" s="34">
        <f t="shared" si="164"/>
        <v>0.28027155578599461</v>
      </c>
      <c r="AD718" s="145">
        <f t="shared" si="171"/>
        <v>3612.5</v>
      </c>
      <c r="AE718" s="105">
        <v>2821.6669999999999</v>
      </c>
      <c r="AF718" s="34" t="s">
        <v>36</v>
      </c>
      <c r="AG718" s="34" t="s">
        <v>36</v>
      </c>
      <c r="AH718" s="34" t="s">
        <v>36</v>
      </c>
      <c r="AI718" s="29">
        <v>0.13</v>
      </c>
      <c r="AJ718" s="29">
        <v>7.0899999999999999E-4</v>
      </c>
      <c r="AK718" s="29">
        <v>18</v>
      </c>
      <c r="AL718" s="29">
        <v>0</v>
      </c>
      <c r="AM718" s="29" t="s">
        <v>28</v>
      </c>
      <c r="AN718" s="158" t="s">
        <v>28</v>
      </c>
      <c r="AO718" s="29" t="s">
        <v>28</v>
      </c>
      <c r="AP718" s="29">
        <v>3</v>
      </c>
      <c r="AQ718" s="29">
        <v>175</v>
      </c>
      <c r="AR718" s="29">
        <v>135</v>
      </c>
      <c r="AS718" s="29">
        <v>90</v>
      </c>
      <c r="AT718" s="29">
        <v>0.39</v>
      </c>
      <c r="AU718" s="144">
        <v>2.1259999999999999E-3</v>
      </c>
      <c r="AV718" s="36" t="s">
        <v>28</v>
      </c>
      <c r="AW718" s="102" t="s">
        <v>33</v>
      </c>
      <c r="AX718" s="129" t="s">
        <v>33</v>
      </c>
      <c r="AY718" s="106">
        <v>699</v>
      </c>
      <c r="BD718" t="s">
        <v>4410</v>
      </c>
      <c r="BE718" t="s">
        <v>4368</v>
      </c>
      <c r="BF718" t="s">
        <v>4740</v>
      </c>
      <c r="BH718" t="str">
        <f t="shared" si="169"/>
        <v>AV</v>
      </c>
      <c r="BJ718" t="e">
        <f t="shared" si="170"/>
        <v>#VALUE!</v>
      </c>
      <c r="BK718" s="130" t="s">
        <v>5289</v>
      </c>
      <c r="BL718" s="130" t="e">
        <v>#VALUE!</v>
      </c>
      <c r="BM718" s="131" t="s">
        <v>33</v>
      </c>
      <c r="BN718" s="131" t="e">
        <v>#VALUE!</v>
      </c>
      <c r="BO718" t="s">
        <v>5289</v>
      </c>
      <c r="BP718">
        <v>9</v>
      </c>
    </row>
    <row r="719" spans="1:68" ht="25.2" x14ac:dyDescent="0.3">
      <c r="A719" s="1"/>
      <c r="B719" s="47">
        <v>629</v>
      </c>
      <c r="C719" s="45">
        <v>1032883</v>
      </c>
      <c r="D719" s="30"/>
      <c r="E719" s="30"/>
      <c r="F719" s="39" t="s">
        <v>583</v>
      </c>
      <c r="G719" s="37" t="s">
        <v>31</v>
      </c>
      <c r="H719" s="148"/>
      <c r="I719" s="148" t="s">
        <v>32</v>
      </c>
      <c r="J719" s="147" t="s">
        <v>33</v>
      </c>
      <c r="K719" s="148">
        <v>0</v>
      </c>
      <c r="L719" s="148" t="s">
        <v>32</v>
      </c>
      <c r="M719" s="147" t="s">
        <v>33</v>
      </c>
      <c r="N719" s="29" t="str">
        <f t="shared" si="165"/>
        <v/>
      </c>
      <c r="O719" s="29" t="str">
        <f t="shared" si="166"/>
        <v/>
      </c>
      <c r="P719" s="29" t="str">
        <f t="shared" si="167"/>
        <v/>
      </c>
      <c r="Q719" s="29" t="str">
        <f t="shared" si="172"/>
        <v/>
      </c>
      <c r="R719" s="29" t="str">
        <f t="shared" si="173"/>
        <v/>
      </c>
      <c r="S719" s="29" t="str">
        <f t="shared" si="174"/>
        <v/>
      </c>
      <c r="T719" s="29" t="str">
        <f t="shared" si="175"/>
        <v/>
      </c>
      <c r="U719" s="29"/>
      <c r="V719" s="29"/>
      <c r="W719" s="38" t="s">
        <v>3787</v>
      </c>
      <c r="X719" s="29" t="s">
        <v>158</v>
      </c>
      <c r="Y719" s="146">
        <v>7075</v>
      </c>
      <c r="Z719" s="33">
        <v>9057</v>
      </c>
      <c r="AA719" s="34">
        <f t="shared" si="163"/>
        <v>0.28000000000000003</v>
      </c>
      <c r="AB719" s="33" t="str">
        <f t="shared" si="168"/>
        <v>По запросу</v>
      </c>
      <c r="AC719" s="34">
        <f t="shared" si="164"/>
        <v>0.28014141513167018</v>
      </c>
      <c r="AD719" s="145">
        <f t="shared" si="171"/>
        <v>7547.5</v>
      </c>
      <c r="AE719" s="105">
        <v>5895.8329999999996</v>
      </c>
      <c r="AF719" s="34" t="s">
        <v>36</v>
      </c>
      <c r="AG719" s="34" t="s">
        <v>36</v>
      </c>
      <c r="AH719" s="34">
        <v>0</v>
      </c>
      <c r="AI719" s="29">
        <v>0.23499999999999999</v>
      </c>
      <c r="AJ719" s="29">
        <v>5.9999999999999995E-4</v>
      </c>
      <c r="AK719" s="29">
        <v>0</v>
      </c>
      <c r="AL719" s="29">
        <v>0</v>
      </c>
      <c r="AM719" s="29" t="s">
        <v>28</v>
      </c>
      <c r="AN719" s="44" t="s">
        <v>27</v>
      </c>
      <c r="AO719" s="29" t="s">
        <v>28</v>
      </c>
      <c r="AP719" s="29">
        <v>1</v>
      </c>
      <c r="AQ719" s="29">
        <v>146</v>
      </c>
      <c r="AR719" s="29">
        <v>93</v>
      </c>
      <c r="AS719" s="29">
        <v>105</v>
      </c>
      <c r="AT719" s="29">
        <v>0.23499999999999999</v>
      </c>
      <c r="AU719" s="144">
        <v>1.426E-3</v>
      </c>
      <c r="AV719" s="36" t="s">
        <v>28</v>
      </c>
      <c r="AW719" s="102">
        <v>43648</v>
      </c>
      <c r="AX719" s="129" t="s">
        <v>33</v>
      </c>
      <c r="AY719" s="106">
        <v>9</v>
      </c>
      <c r="BD719" t="s">
        <v>108</v>
      </c>
      <c r="BE719" t="s">
        <v>4346</v>
      </c>
      <c r="BF719" t="s">
        <v>4740</v>
      </c>
      <c r="BH719" t="str">
        <f t="shared" si="169"/>
        <v/>
      </c>
      <c r="BJ719" t="e">
        <f t="shared" si="170"/>
        <v>#VALUE!</v>
      </c>
      <c r="BK719" s="130" t="s">
        <v>5302</v>
      </c>
      <c r="BL719" s="130" t="e">
        <v>#VALUE!</v>
      </c>
      <c r="BM719" s="131" t="s">
        <v>33</v>
      </c>
      <c r="BN719" s="131" t="e">
        <v>#VALUE!</v>
      </c>
      <c r="BO719" t="e">
        <v>#N/A</v>
      </c>
      <c r="BP719">
        <v>0</v>
      </c>
    </row>
    <row r="720" spans="1:68" ht="25.2" x14ac:dyDescent="0.3">
      <c r="A720" s="1"/>
      <c r="B720" s="47">
        <v>630</v>
      </c>
      <c r="C720" s="45">
        <v>1032884</v>
      </c>
      <c r="D720" s="30"/>
      <c r="E720" s="30"/>
      <c r="F720" s="39" t="s">
        <v>584</v>
      </c>
      <c r="G720" s="37" t="s">
        <v>31</v>
      </c>
      <c r="H720" s="148"/>
      <c r="I720" s="148" t="s">
        <v>32</v>
      </c>
      <c r="J720" s="147" t="s">
        <v>33</v>
      </c>
      <c r="K720" s="148">
        <v>0</v>
      </c>
      <c r="L720" s="148" t="s">
        <v>32</v>
      </c>
      <c r="M720" s="147" t="s">
        <v>33</v>
      </c>
      <c r="N720" s="29" t="str">
        <f t="shared" si="165"/>
        <v/>
      </c>
      <c r="O720" s="29" t="str">
        <f t="shared" si="166"/>
        <v/>
      </c>
      <c r="P720" s="29" t="str">
        <f t="shared" si="167"/>
        <v/>
      </c>
      <c r="Q720" s="29" t="str">
        <f t="shared" si="172"/>
        <v/>
      </c>
      <c r="R720" s="29" t="str">
        <f t="shared" si="173"/>
        <v/>
      </c>
      <c r="S720" s="29" t="str">
        <f t="shared" si="174"/>
        <v/>
      </c>
      <c r="T720" s="29" t="str">
        <f t="shared" si="175"/>
        <v/>
      </c>
      <c r="U720" s="29"/>
      <c r="V720" s="29"/>
      <c r="W720" s="38" t="s">
        <v>3787</v>
      </c>
      <c r="X720" s="29" t="s">
        <v>158</v>
      </c>
      <c r="Y720" s="146">
        <v>7075</v>
      </c>
      <c r="Z720" s="33">
        <v>9057</v>
      </c>
      <c r="AA720" s="34">
        <f t="shared" si="163"/>
        <v>0.28000000000000003</v>
      </c>
      <c r="AB720" s="33" t="str">
        <f t="shared" si="168"/>
        <v>По запросу</v>
      </c>
      <c r="AC720" s="34">
        <f t="shared" si="164"/>
        <v>0.28014141513167018</v>
      </c>
      <c r="AD720" s="145">
        <f t="shared" si="171"/>
        <v>7547.5</v>
      </c>
      <c r="AE720" s="105">
        <v>5895.8329999999996</v>
      </c>
      <c r="AF720" s="34" t="s">
        <v>36</v>
      </c>
      <c r="AG720" s="34" t="s">
        <v>36</v>
      </c>
      <c r="AH720" s="34">
        <v>0</v>
      </c>
      <c r="AI720" s="29">
        <v>0.249</v>
      </c>
      <c r="AJ720" s="29">
        <v>5.9999999999999995E-4</v>
      </c>
      <c r="AK720" s="29">
        <v>0</v>
      </c>
      <c r="AL720" s="29">
        <v>0</v>
      </c>
      <c r="AM720" s="29" t="s">
        <v>28</v>
      </c>
      <c r="AN720" s="44" t="s">
        <v>27</v>
      </c>
      <c r="AO720" s="29" t="s">
        <v>28</v>
      </c>
      <c r="AP720" s="29">
        <v>1</v>
      </c>
      <c r="AQ720" s="29">
        <v>146</v>
      </c>
      <c r="AR720" s="29">
        <v>93</v>
      </c>
      <c r="AS720" s="29">
        <v>105</v>
      </c>
      <c r="AT720" s="29">
        <v>0.249</v>
      </c>
      <c r="AU720" s="144">
        <v>1.426E-3</v>
      </c>
      <c r="AV720" s="36" t="s">
        <v>28</v>
      </c>
      <c r="AW720" s="102">
        <v>43648</v>
      </c>
      <c r="AX720" s="129" t="s">
        <v>33</v>
      </c>
      <c r="AY720" s="106">
        <v>92</v>
      </c>
      <c r="BD720" t="s">
        <v>108</v>
      </c>
      <c r="BE720" t="s">
        <v>4368</v>
      </c>
      <c r="BF720" t="s">
        <v>4740</v>
      </c>
      <c r="BH720" t="str">
        <f t="shared" si="169"/>
        <v/>
      </c>
      <c r="BJ720" t="e">
        <f t="shared" si="170"/>
        <v>#VALUE!</v>
      </c>
      <c r="BK720" s="130" t="s">
        <v>5302</v>
      </c>
      <c r="BL720" s="130" t="e">
        <v>#VALUE!</v>
      </c>
      <c r="BM720" s="131" t="s">
        <v>33</v>
      </c>
      <c r="BN720" s="131" t="e">
        <v>#VALUE!</v>
      </c>
      <c r="BO720" t="e">
        <v>#N/A</v>
      </c>
      <c r="BP720">
        <v>4</v>
      </c>
    </row>
    <row r="721" spans="1:68" ht="25.2" x14ac:dyDescent="0.3">
      <c r="A721" s="1"/>
      <c r="B721" s="47">
        <v>631</v>
      </c>
      <c r="C721" s="45">
        <v>1032885</v>
      </c>
      <c r="D721" s="30"/>
      <c r="E721" s="30"/>
      <c r="F721" s="39" t="s">
        <v>585</v>
      </c>
      <c r="G721" s="37" t="s">
        <v>31</v>
      </c>
      <c r="H721" s="148"/>
      <c r="I721" s="148" t="s">
        <v>32</v>
      </c>
      <c r="J721" s="147" t="s">
        <v>33</v>
      </c>
      <c r="K721" s="148">
        <v>0</v>
      </c>
      <c r="L721" s="148" t="s">
        <v>32</v>
      </c>
      <c r="M721" s="147" t="s">
        <v>33</v>
      </c>
      <c r="N721" s="29" t="str">
        <f t="shared" si="165"/>
        <v/>
      </c>
      <c r="O721" s="29" t="str">
        <f t="shared" si="166"/>
        <v/>
      </c>
      <c r="P721" s="29" t="str">
        <f t="shared" si="167"/>
        <v/>
      </c>
      <c r="Q721" s="29" t="str">
        <f t="shared" si="172"/>
        <v/>
      </c>
      <c r="R721" s="29" t="str">
        <f t="shared" si="173"/>
        <v/>
      </c>
      <c r="S721" s="29" t="str">
        <f t="shared" si="174"/>
        <v/>
      </c>
      <c r="T721" s="29" t="str">
        <f t="shared" si="175"/>
        <v/>
      </c>
      <c r="U721" s="29"/>
      <c r="V721" s="29"/>
      <c r="W721" s="38" t="s">
        <v>3787</v>
      </c>
      <c r="X721" s="29" t="s">
        <v>158</v>
      </c>
      <c r="Y721" s="146">
        <v>11407</v>
      </c>
      <c r="Z721" s="33">
        <v>14601</v>
      </c>
      <c r="AA721" s="34">
        <f t="shared" si="163"/>
        <v>0.28000000000000003</v>
      </c>
      <c r="AB721" s="33" t="str">
        <f t="shared" si="168"/>
        <v>По запросу</v>
      </c>
      <c r="AC721" s="34">
        <f t="shared" si="164"/>
        <v>0.28000355150358724</v>
      </c>
      <c r="AD721" s="145">
        <f t="shared" si="171"/>
        <v>12167.5</v>
      </c>
      <c r="AE721" s="105">
        <v>9505.8330000000005</v>
      </c>
      <c r="AF721" s="34" t="s">
        <v>36</v>
      </c>
      <c r="AG721" s="34" t="s">
        <v>36</v>
      </c>
      <c r="AH721" s="34">
        <v>0</v>
      </c>
      <c r="AI721" s="29">
        <v>0.32300000000000001</v>
      </c>
      <c r="AJ721" s="29">
        <v>8.0999999999999996E-4</v>
      </c>
      <c r="AK721" s="29">
        <v>0</v>
      </c>
      <c r="AL721" s="29">
        <v>0</v>
      </c>
      <c r="AM721" s="29" t="s">
        <v>28</v>
      </c>
      <c r="AN721" s="44" t="s">
        <v>27</v>
      </c>
      <c r="AO721" s="29" t="s">
        <v>28</v>
      </c>
      <c r="AP721" s="29">
        <v>1</v>
      </c>
      <c r="AQ721" s="29">
        <v>146</v>
      </c>
      <c r="AR721" s="29">
        <v>93</v>
      </c>
      <c r="AS721" s="29">
        <v>105</v>
      </c>
      <c r="AT721" s="29">
        <v>0.32300000000000001</v>
      </c>
      <c r="AU721" s="144">
        <v>1.426E-3</v>
      </c>
      <c r="AV721" s="36" t="s">
        <v>28</v>
      </c>
      <c r="AW721" s="102">
        <v>43648</v>
      </c>
      <c r="AX721" s="129" t="s">
        <v>33</v>
      </c>
      <c r="AY721" s="106">
        <v>10</v>
      </c>
      <c r="BD721" t="s">
        <v>108</v>
      </c>
      <c r="BE721" t="s">
        <v>4346</v>
      </c>
      <c r="BF721" t="s">
        <v>4740</v>
      </c>
      <c r="BH721" t="str">
        <f t="shared" si="169"/>
        <v/>
      </c>
      <c r="BJ721" t="e">
        <f t="shared" si="170"/>
        <v>#VALUE!</v>
      </c>
      <c r="BK721" s="130" t="s">
        <v>5302</v>
      </c>
      <c r="BL721" s="130" t="e">
        <v>#VALUE!</v>
      </c>
      <c r="BM721" s="131" t="s">
        <v>33</v>
      </c>
      <c r="BN721" s="131" t="e">
        <v>#VALUE!</v>
      </c>
      <c r="BO721" t="e">
        <v>#N/A</v>
      </c>
      <c r="BP721">
        <v>0</v>
      </c>
    </row>
    <row r="722" spans="1:68" ht="25.2" x14ac:dyDescent="0.3">
      <c r="A722" s="1"/>
      <c r="B722" s="47">
        <v>632</v>
      </c>
      <c r="C722" s="45">
        <v>1032886</v>
      </c>
      <c r="D722" s="30"/>
      <c r="E722" s="30"/>
      <c r="F722" s="39" t="s">
        <v>586</v>
      </c>
      <c r="G722" s="37" t="s">
        <v>31</v>
      </c>
      <c r="H722" s="148"/>
      <c r="I722" s="148" t="s">
        <v>32</v>
      </c>
      <c r="J722" s="147" t="s">
        <v>33</v>
      </c>
      <c r="K722" s="148">
        <v>0</v>
      </c>
      <c r="L722" s="148" t="s">
        <v>32</v>
      </c>
      <c r="M722" s="147" t="s">
        <v>33</v>
      </c>
      <c r="N722" s="29" t="str">
        <f t="shared" si="165"/>
        <v/>
      </c>
      <c r="O722" s="29" t="str">
        <f t="shared" si="166"/>
        <v/>
      </c>
      <c r="P722" s="29" t="str">
        <f t="shared" si="167"/>
        <v/>
      </c>
      <c r="Q722" s="29" t="str">
        <f t="shared" si="172"/>
        <v/>
      </c>
      <c r="R722" s="29" t="str">
        <f t="shared" si="173"/>
        <v/>
      </c>
      <c r="S722" s="29" t="str">
        <f t="shared" si="174"/>
        <v/>
      </c>
      <c r="T722" s="29" t="str">
        <f t="shared" si="175"/>
        <v/>
      </c>
      <c r="U722" s="29"/>
      <c r="V722" s="29"/>
      <c r="W722" s="38" t="s">
        <v>3787</v>
      </c>
      <c r="X722" s="29" t="s">
        <v>158</v>
      </c>
      <c r="Y722" s="146">
        <v>11407</v>
      </c>
      <c r="Z722" s="33">
        <v>14601</v>
      </c>
      <c r="AA722" s="34">
        <f t="shared" si="163"/>
        <v>0.28000000000000003</v>
      </c>
      <c r="AB722" s="33" t="str">
        <f t="shared" si="168"/>
        <v>По запросу</v>
      </c>
      <c r="AC722" s="34">
        <f t="shared" si="164"/>
        <v>0.28000355150358724</v>
      </c>
      <c r="AD722" s="145">
        <f t="shared" si="171"/>
        <v>12167.5</v>
      </c>
      <c r="AE722" s="105">
        <v>9505.8330000000005</v>
      </c>
      <c r="AF722" s="34" t="s">
        <v>36</v>
      </c>
      <c r="AG722" s="34" t="s">
        <v>36</v>
      </c>
      <c r="AH722" s="34">
        <v>0</v>
      </c>
      <c r="AI722" s="29">
        <v>0.41799999999999998</v>
      </c>
      <c r="AJ722" s="29">
        <v>9.7000000000000005E-4</v>
      </c>
      <c r="AK722" s="29">
        <v>0</v>
      </c>
      <c r="AL722" s="29">
        <v>0</v>
      </c>
      <c r="AM722" s="29" t="s">
        <v>28</v>
      </c>
      <c r="AN722" s="44" t="s">
        <v>27</v>
      </c>
      <c r="AO722" s="29" t="s">
        <v>28</v>
      </c>
      <c r="AP722" s="29">
        <v>1</v>
      </c>
      <c r="AQ722" s="29">
        <v>146</v>
      </c>
      <c r="AR722" s="29">
        <v>93</v>
      </c>
      <c r="AS722" s="29">
        <v>105</v>
      </c>
      <c r="AT722" s="29">
        <v>0.41799999999999998</v>
      </c>
      <c r="AU722" s="144">
        <v>1.426E-3</v>
      </c>
      <c r="AV722" s="36" t="s">
        <v>28</v>
      </c>
      <c r="AW722" s="102">
        <v>43648</v>
      </c>
      <c r="AX722" s="129" t="s">
        <v>33</v>
      </c>
      <c r="AY722" s="106">
        <v>80</v>
      </c>
      <c r="BD722" t="s">
        <v>108</v>
      </c>
      <c r="BE722" t="s">
        <v>4346</v>
      </c>
      <c r="BF722" t="s">
        <v>4740</v>
      </c>
      <c r="BH722" t="str">
        <f t="shared" si="169"/>
        <v/>
      </c>
      <c r="BJ722" t="e">
        <f t="shared" si="170"/>
        <v>#VALUE!</v>
      </c>
      <c r="BK722" s="130" t="s">
        <v>5302</v>
      </c>
      <c r="BL722" s="130" t="e">
        <v>#VALUE!</v>
      </c>
      <c r="BM722" s="131" t="s">
        <v>33</v>
      </c>
      <c r="BN722" s="131" t="e">
        <v>#VALUE!</v>
      </c>
      <c r="BO722" t="e">
        <v>#N/A</v>
      </c>
      <c r="BP722">
        <v>0</v>
      </c>
    </row>
    <row r="723" spans="1:68" ht="25.2" x14ac:dyDescent="0.3">
      <c r="A723" s="1"/>
      <c r="B723" s="47">
        <v>633</v>
      </c>
      <c r="C723" s="45">
        <v>1039944</v>
      </c>
      <c r="D723" s="29">
        <v>1022718</v>
      </c>
      <c r="E723" s="29"/>
      <c r="F723" s="39" t="s">
        <v>587</v>
      </c>
      <c r="G723" s="29" t="s">
        <v>42</v>
      </c>
      <c r="H723" s="70" t="s">
        <v>4779</v>
      </c>
      <c r="I723" s="148" t="s">
        <v>32</v>
      </c>
      <c r="J723" s="147" t="s">
        <v>33</v>
      </c>
      <c r="K723" s="148">
        <v>0</v>
      </c>
      <c r="L723" s="148" t="s">
        <v>32</v>
      </c>
      <c r="M723" s="147" t="s">
        <v>33</v>
      </c>
      <c r="N723" s="29">
        <f t="shared" si="165"/>
        <v>1022718</v>
      </c>
      <c r="O723" s="29" t="str">
        <f t="shared" si="166"/>
        <v/>
      </c>
      <c r="P723" s="29" t="str">
        <f t="shared" si="167"/>
        <v/>
      </c>
      <c r="Q723" s="29" t="str">
        <f t="shared" si="172"/>
        <v/>
      </c>
      <c r="R723" s="29" t="str">
        <f t="shared" si="173"/>
        <v/>
      </c>
      <c r="S723" s="29" t="str">
        <f t="shared" si="174"/>
        <v/>
      </c>
      <c r="T723" s="29" t="str">
        <f t="shared" si="175"/>
        <v/>
      </c>
      <c r="U723" s="29"/>
      <c r="V723" s="29"/>
      <c r="W723" s="55" t="s">
        <v>145</v>
      </c>
      <c r="X723" s="29" t="s">
        <v>158</v>
      </c>
      <c r="Y723" s="146">
        <v>657</v>
      </c>
      <c r="Z723" s="33">
        <v>841</v>
      </c>
      <c r="AA723" s="34">
        <f t="shared" si="163"/>
        <v>0.28000000000000003</v>
      </c>
      <c r="AB723" s="33">
        <f t="shared" si="168"/>
        <v>841</v>
      </c>
      <c r="AC723" s="34">
        <f t="shared" si="164"/>
        <v>0.28006027397260269</v>
      </c>
      <c r="AD723" s="145">
        <f t="shared" si="171"/>
        <v>700.83299999999997</v>
      </c>
      <c r="AE723" s="105">
        <v>547.5</v>
      </c>
      <c r="AF723" s="34" t="s">
        <v>36</v>
      </c>
      <c r="AG723" s="34" t="s">
        <v>36</v>
      </c>
      <c r="AH723" s="34" t="s">
        <v>36</v>
      </c>
      <c r="AI723" s="29">
        <v>2.5000000000000001E-2</v>
      </c>
      <c r="AJ723" s="29">
        <v>6.3999999999999997E-5</v>
      </c>
      <c r="AK723" s="29">
        <v>1340</v>
      </c>
      <c r="AL723" s="29">
        <v>0</v>
      </c>
      <c r="AM723" s="29" t="s">
        <v>28</v>
      </c>
      <c r="AN723" s="158" t="s">
        <v>28</v>
      </c>
      <c r="AO723" s="29" t="s">
        <v>28</v>
      </c>
      <c r="AP723" s="29">
        <v>10</v>
      </c>
      <c r="AQ723" s="29">
        <v>176</v>
      </c>
      <c r="AR723" s="29">
        <v>67</v>
      </c>
      <c r="AS723" s="29">
        <v>89</v>
      </c>
      <c r="AT723" s="29">
        <v>0.247</v>
      </c>
      <c r="AU723" s="144">
        <v>1.049E-3</v>
      </c>
      <c r="AV723" s="36" t="s">
        <v>28</v>
      </c>
      <c r="AW723" s="102">
        <v>43763</v>
      </c>
      <c r="AX723" s="129" t="s">
        <v>33</v>
      </c>
      <c r="AY723" s="106">
        <v>76268</v>
      </c>
      <c r="BD723" t="s">
        <v>108</v>
      </c>
      <c r="BE723" t="s">
        <v>4368</v>
      </c>
      <c r="BF723" t="s">
        <v>4740</v>
      </c>
      <c r="BH723" t="str">
        <f t="shared" si="169"/>
        <v>AV</v>
      </c>
      <c r="BJ723" t="str">
        <f t="shared" si="170"/>
        <v>OK</v>
      </c>
      <c r="BK723" s="130">
        <v>841</v>
      </c>
      <c r="BL723" s="130" t="s">
        <v>37</v>
      </c>
      <c r="BM723" s="131">
        <v>723</v>
      </c>
      <c r="BN723" s="131">
        <v>1.1632088520055326</v>
      </c>
      <c r="BO723">
        <v>841</v>
      </c>
      <c r="BP723">
        <v>5400</v>
      </c>
    </row>
    <row r="724" spans="1:68" ht="25.2" x14ac:dyDescent="0.3">
      <c r="A724" s="1"/>
      <c r="B724" s="47">
        <v>634</v>
      </c>
      <c r="C724" s="45">
        <v>1039945</v>
      </c>
      <c r="D724" s="29">
        <v>1022719</v>
      </c>
      <c r="E724" s="29"/>
      <c r="F724" s="39" t="s">
        <v>588</v>
      </c>
      <c r="G724" s="29" t="s">
        <v>42</v>
      </c>
      <c r="H724" s="70" t="s">
        <v>4779</v>
      </c>
      <c r="I724" s="148" t="s">
        <v>32</v>
      </c>
      <c r="J724" s="147" t="s">
        <v>33</v>
      </c>
      <c r="K724" s="148">
        <v>0</v>
      </c>
      <c r="L724" s="148" t="s">
        <v>32</v>
      </c>
      <c r="M724" s="147" t="s">
        <v>33</v>
      </c>
      <c r="N724" s="29">
        <f t="shared" si="165"/>
        <v>1022719</v>
      </c>
      <c r="O724" s="29" t="str">
        <f t="shared" si="166"/>
        <v/>
      </c>
      <c r="P724" s="29" t="str">
        <f t="shared" si="167"/>
        <v/>
      </c>
      <c r="Q724" s="29" t="str">
        <f t="shared" si="172"/>
        <v/>
      </c>
      <c r="R724" s="29" t="str">
        <f t="shared" si="173"/>
        <v/>
      </c>
      <c r="S724" s="29" t="str">
        <f t="shared" si="174"/>
        <v/>
      </c>
      <c r="T724" s="29" t="str">
        <f t="shared" si="175"/>
        <v/>
      </c>
      <c r="U724" s="29"/>
      <c r="V724" s="29"/>
      <c r="W724" s="55" t="s">
        <v>145</v>
      </c>
      <c r="X724" s="29" t="s">
        <v>158</v>
      </c>
      <c r="Y724" s="146">
        <v>876</v>
      </c>
      <c r="Z724" s="33">
        <v>1122</v>
      </c>
      <c r="AA724" s="34">
        <f t="shared" si="163"/>
        <v>0.28100000000000003</v>
      </c>
      <c r="AB724" s="33">
        <f t="shared" si="168"/>
        <v>1122</v>
      </c>
      <c r="AC724" s="34">
        <f t="shared" si="164"/>
        <v>0.28082191780821919</v>
      </c>
      <c r="AD724" s="145">
        <f t="shared" si="171"/>
        <v>935</v>
      </c>
      <c r="AE724" s="105">
        <v>730</v>
      </c>
      <c r="AF724" s="34" t="s">
        <v>36</v>
      </c>
      <c r="AG724" s="34" t="s">
        <v>36</v>
      </c>
      <c r="AH724" s="34" t="s">
        <v>36</v>
      </c>
      <c r="AI724" s="29">
        <v>3.9E-2</v>
      </c>
      <c r="AJ724" s="29">
        <v>9.5000000000000005E-5</v>
      </c>
      <c r="AK724" s="29">
        <v>318</v>
      </c>
      <c r="AL724" s="29">
        <v>0</v>
      </c>
      <c r="AM724" s="29" t="s">
        <v>28</v>
      </c>
      <c r="AN724" s="158" t="s">
        <v>28</v>
      </c>
      <c r="AO724" s="29" t="s">
        <v>28</v>
      </c>
      <c r="AP724" s="29">
        <v>10</v>
      </c>
      <c r="AQ724" s="29">
        <v>176</v>
      </c>
      <c r="AR724" s="29">
        <v>135</v>
      </c>
      <c r="AS724" s="29">
        <v>89</v>
      </c>
      <c r="AT724" s="29">
        <v>0.38800000000000001</v>
      </c>
      <c r="AU724" s="144">
        <v>2.1150000000000001E-3</v>
      </c>
      <c r="AV724" s="36" t="s">
        <v>28</v>
      </c>
      <c r="AW724" s="102">
        <v>43763</v>
      </c>
      <c r="AX724" s="129" t="s">
        <v>33</v>
      </c>
      <c r="AY724" s="106">
        <v>54400</v>
      </c>
      <c r="BD724" t="s">
        <v>108</v>
      </c>
      <c r="BE724" t="s">
        <v>4368</v>
      </c>
      <c r="BF724" t="s">
        <v>4740</v>
      </c>
      <c r="BH724" t="str">
        <f t="shared" si="169"/>
        <v>AV</v>
      </c>
      <c r="BJ724" t="str">
        <f t="shared" si="170"/>
        <v>OK</v>
      </c>
      <c r="BK724" s="130">
        <v>1122</v>
      </c>
      <c r="BL724" s="130" t="s">
        <v>37</v>
      </c>
      <c r="BM724" s="131">
        <v>964</v>
      </c>
      <c r="BN724" s="131">
        <v>1.1639004149377594</v>
      </c>
      <c r="BO724">
        <v>1122</v>
      </c>
      <c r="BP724">
        <v>4540</v>
      </c>
    </row>
    <row r="725" spans="1:68" ht="25.2" x14ac:dyDescent="0.3">
      <c r="A725" s="1"/>
      <c r="B725" s="47">
        <v>635</v>
      </c>
      <c r="C725" s="45">
        <v>1039946</v>
      </c>
      <c r="D725" s="29">
        <v>1022720</v>
      </c>
      <c r="E725" s="29"/>
      <c r="F725" s="39" t="s">
        <v>589</v>
      </c>
      <c r="G725" s="29" t="s">
        <v>47</v>
      </c>
      <c r="H725" s="70" t="s">
        <v>4779</v>
      </c>
      <c r="I725" s="148" t="s">
        <v>32</v>
      </c>
      <c r="J725" s="147" t="s">
        <v>33</v>
      </c>
      <c r="K725" s="148">
        <v>0</v>
      </c>
      <c r="L725" s="148" t="s">
        <v>32</v>
      </c>
      <c r="M725" s="147" t="s">
        <v>33</v>
      </c>
      <c r="N725" s="29">
        <f t="shared" si="165"/>
        <v>1022720</v>
      </c>
      <c r="O725" s="29" t="str">
        <f t="shared" si="166"/>
        <v/>
      </c>
      <c r="P725" s="29" t="str">
        <f t="shared" si="167"/>
        <v/>
      </c>
      <c r="Q725" s="29" t="str">
        <f t="shared" si="172"/>
        <v/>
      </c>
      <c r="R725" s="29" t="str">
        <f t="shared" si="173"/>
        <v/>
      </c>
      <c r="S725" s="29" t="str">
        <f t="shared" si="174"/>
        <v/>
      </c>
      <c r="T725" s="29" t="str">
        <f t="shared" si="175"/>
        <v/>
      </c>
      <c r="U725" s="29"/>
      <c r="V725" s="29"/>
      <c r="W725" s="55" t="s">
        <v>145</v>
      </c>
      <c r="X725" s="29" t="s">
        <v>158</v>
      </c>
      <c r="Y725" s="146">
        <v>1412</v>
      </c>
      <c r="Z725" s="33">
        <v>1807</v>
      </c>
      <c r="AA725" s="34">
        <f t="shared" ref="AA725:AA788" si="176">ROUND(Z725/Y725-1,3)</f>
        <v>0.28000000000000003</v>
      </c>
      <c r="AB725" s="33">
        <f t="shared" si="168"/>
        <v>1807</v>
      </c>
      <c r="AC725" s="34">
        <f t="shared" ref="AC725:AC788" si="177">(AD725-AE725)/AE725</f>
        <v>0.27974439667297563</v>
      </c>
      <c r="AD725" s="145">
        <f t="shared" si="171"/>
        <v>1505.8330000000001</v>
      </c>
      <c r="AE725" s="105">
        <v>1176.6669999999999</v>
      </c>
      <c r="AF725" s="34" t="s">
        <v>36</v>
      </c>
      <c r="AG725" s="34" t="s">
        <v>36</v>
      </c>
      <c r="AH725" s="34" t="s">
        <v>36</v>
      </c>
      <c r="AI725" s="29">
        <v>8.3000000000000004E-2</v>
      </c>
      <c r="AJ725" s="29">
        <v>1.47E-4</v>
      </c>
      <c r="AK725" s="29">
        <v>155</v>
      </c>
      <c r="AL725" s="29">
        <v>0</v>
      </c>
      <c r="AM725" s="29" t="s">
        <v>28</v>
      </c>
      <c r="AN725" s="158" t="s">
        <v>28</v>
      </c>
      <c r="AO725" s="29" t="s">
        <v>28</v>
      </c>
      <c r="AP725" s="29">
        <v>5</v>
      </c>
      <c r="AQ725" s="29">
        <v>176</v>
      </c>
      <c r="AR725" s="29">
        <v>135</v>
      </c>
      <c r="AS725" s="29">
        <v>89</v>
      </c>
      <c r="AT725" s="29">
        <v>0.41399999999999998</v>
      </c>
      <c r="AU725" s="144">
        <v>2.1150000000000001E-3</v>
      </c>
      <c r="AV725" s="36" t="s">
        <v>28</v>
      </c>
      <c r="AW725" s="102">
        <v>43763</v>
      </c>
      <c r="AX725" s="129" t="s">
        <v>33</v>
      </c>
      <c r="AY725" s="106">
        <v>7552</v>
      </c>
      <c r="BD725" t="s">
        <v>108</v>
      </c>
      <c r="BE725" t="s">
        <v>4368</v>
      </c>
      <c r="BF725" t="s">
        <v>4740</v>
      </c>
      <c r="BH725" t="str">
        <f t="shared" si="169"/>
        <v>AV</v>
      </c>
      <c r="BJ725" t="str">
        <f t="shared" si="170"/>
        <v>OK</v>
      </c>
      <c r="BK725" s="130">
        <v>1807</v>
      </c>
      <c r="BL725" s="130" t="s">
        <v>37</v>
      </c>
      <c r="BM725" s="131">
        <v>1553</v>
      </c>
      <c r="BN725" s="131">
        <v>1.163554410817772</v>
      </c>
      <c r="BO725">
        <v>1807</v>
      </c>
      <c r="BP725">
        <v>120</v>
      </c>
    </row>
    <row r="726" spans="1:68" ht="25.2" x14ac:dyDescent="0.3">
      <c r="A726" s="1"/>
      <c r="B726" s="47">
        <v>636</v>
      </c>
      <c r="C726" s="45">
        <v>1039947</v>
      </c>
      <c r="D726" s="29">
        <v>1022721</v>
      </c>
      <c r="E726" s="29"/>
      <c r="F726" s="39" t="s">
        <v>590</v>
      </c>
      <c r="G726" s="29" t="s">
        <v>47</v>
      </c>
      <c r="H726" s="70" t="s">
        <v>4779</v>
      </c>
      <c r="I726" s="148" t="s">
        <v>32</v>
      </c>
      <c r="J726" s="147" t="s">
        <v>33</v>
      </c>
      <c r="K726" s="148">
        <v>0</v>
      </c>
      <c r="L726" s="148" t="s">
        <v>32</v>
      </c>
      <c r="M726" s="147" t="s">
        <v>33</v>
      </c>
      <c r="N726" s="29">
        <f t="shared" si="165"/>
        <v>1022721</v>
      </c>
      <c r="O726" s="29" t="str">
        <f t="shared" si="166"/>
        <v/>
      </c>
      <c r="P726" s="29" t="str">
        <f t="shared" si="167"/>
        <v/>
      </c>
      <c r="Q726" s="29" t="str">
        <f t="shared" si="172"/>
        <v/>
      </c>
      <c r="R726" s="29" t="str">
        <f t="shared" si="173"/>
        <v/>
      </c>
      <c r="S726" s="29" t="str">
        <f t="shared" si="174"/>
        <v/>
      </c>
      <c r="T726" s="29" t="str">
        <f t="shared" si="175"/>
        <v/>
      </c>
      <c r="U726" s="29"/>
      <c r="V726" s="29"/>
      <c r="W726" s="55" t="s">
        <v>145</v>
      </c>
      <c r="X726" s="29" t="s">
        <v>158</v>
      </c>
      <c r="Y726" s="146">
        <v>2175</v>
      </c>
      <c r="Z726" s="33">
        <v>2785</v>
      </c>
      <c r="AA726" s="34">
        <f t="shared" si="176"/>
        <v>0.28000000000000003</v>
      </c>
      <c r="AB726" s="33">
        <f t="shared" si="168"/>
        <v>2785</v>
      </c>
      <c r="AC726" s="34">
        <f t="shared" si="177"/>
        <v>0.28045958620689659</v>
      </c>
      <c r="AD726" s="145">
        <f t="shared" si="171"/>
        <v>2320.8330000000001</v>
      </c>
      <c r="AE726" s="105">
        <v>1812.5</v>
      </c>
      <c r="AF726" s="34" t="s">
        <v>36</v>
      </c>
      <c r="AG726" s="34" t="s">
        <v>36</v>
      </c>
      <c r="AH726" s="34" t="s">
        <v>36</v>
      </c>
      <c r="AI726" s="29">
        <v>0.115</v>
      </c>
      <c r="AJ726" s="29">
        <v>2.8299999999999999E-4</v>
      </c>
      <c r="AK726" s="29">
        <v>49</v>
      </c>
      <c r="AL726" s="29">
        <v>0</v>
      </c>
      <c r="AM726" s="29" t="s">
        <v>28</v>
      </c>
      <c r="AN726" s="158" t="s">
        <v>28</v>
      </c>
      <c r="AO726" s="29" t="s">
        <v>28</v>
      </c>
      <c r="AP726" s="29">
        <v>5</v>
      </c>
      <c r="AQ726" s="29">
        <v>176</v>
      </c>
      <c r="AR726" s="29">
        <v>135</v>
      </c>
      <c r="AS726" s="29">
        <v>89</v>
      </c>
      <c r="AT726" s="29">
        <v>0.57299999999999995</v>
      </c>
      <c r="AU726" s="144">
        <v>2.1150000000000001E-3</v>
      </c>
      <c r="AV726" s="36" t="s">
        <v>28</v>
      </c>
      <c r="AW726" s="102">
        <v>43763</v>
      </c>
      <c r="AX726" s="129" t="s">
        <v>33</v>
      </c>
      <c r="AY726" s="106">
        <v>1050</v>
      </c>
      <c r="BD726" t="s">
        <v>108</v>
      </c>
      <c r="BE726" t="s">
        <v>4368</v>
      </c>
      <c r="BF726" t="s">
        <v>4740</v>
      </c>
      <c r="BH726" t="str">
        <f t="shared" si="169"/>
        <v>AV</v>
      </c>
      <c r="BJ726" t="str">
        <f t="shared" si="170"/>
        <v>OK</v>
      </c>
      <c r="BK726" s="130">
        <v>2785</v>
      </c>
      <c r="BL726" s="130" t="s">
        <v>37</v>
      </c>
      <c r="BM726" s="131">
        <v>2393</v>
      </c>
      <c r="BN726" s="131">
        <v>1.1638111157542834</v>
      </c>
      <c r="BO726">
        <v>2785</v>
      </c>
      <c r="BP726">
        <v>25</v>
      </c>
    </row>
    <row r="727" spans="1:68" ht="25.2" x14ac:dyDescent="0.3">
      <c r="A727" s="1"/>
      <c r="B727" s="47">
        <v>637</v>
      </c>
      <c r="C727" s="45">
        <v>1046390</v>
      </c>
      <c r="D727" s="40" t="s">
        <v>33</v>
      </c>
      <c r="E727" s="40"/>
      <c r="F727" s="31" t="s">
        <v>591</v>
      </c>
      <c r="G727" s="29" t="s">
        <v>39</v>
      </c>
      <c r="H727" s="70" t="s">
        <v>4779</v>
      </c>
      <c r="I727" s="148" t="s">
        <v>32</v>
      </c>
      <c r="J727" s="147" t="s">
        <v>33</v>
      </c>
      <c r="K727" s="148">
        <v>0</v>
      </c>
      <c r="L727" s="148" t="s">
        <v>32</v>
      </c>
      <c r="M727" s="147" t="s">
        <v>33</v>
      </c>
      <c r="N727" s="29" t="str">
        <f t="shared" si="165"/>
        <v/>
      </c>
      <c r="O727" s="29" t="str">
        <f t="shared" si="166"/>
        <v/>
      </c>
      <c r="P727" s="29" t="str">
        <f t="shared" si="167"/>
        <v/>
      </c>
      <c r="Q727" s="29" t="str">
        <f t="shared" si="172"/>
        <v/>
      </c>
      <c r="R727" s="29" t="str">
        <f t="shared" si="173"/>
        <v/>
      </c>
      <c r="S727" s="29" t="str">
        <f t="shared" si="174"/>
        <v/>
      </c>
      <c r="T727" s="29" t="str">
        <f t="shared" si="175"/>
        <v/>
      </c>
      <c r="U727" s="40" t="s">
        <v>33</v>
      </c>
      <c r="V727" s="40"/>
      <c r="W727" s="38" t="s">
        <v>145</v>
      </c>
      <c r="X727" s="29" t="s">
        <v>158</v>
      </c>
      <c r="Y727" s="146">
        <v>3616</v>
      </c>
      <c r="Z727" s="33">
        <v>4629</v>
      </c>
      <c r="AA727" s="34">
        <f t="shared" si="176"/>
        <v>0.28000000000000003</v>
      </c>
      <c r="AB727" s="33">
        <f t="shared" si="168"/>
        <v>4629</v>
      </c>
      <c r="AC727" s="34">
        <f t="shared" si="177"/>
        <v>0.28014394691857819</v>
      </c>
      <c r="AD727" s="145">
        <f t="shared" si="171"/>
        <v>3857.5</v>
      </c>
      <c r="AE727" s="105">
        <v>3013.3330000000001</v>
      </c>
      <c r="AF727" s="34" t="s">
        <v>36</v>
      </c>
      <c r="AG727" s="34" t="s">
        <v>36</v>
      </c>
      <c r="AH727" s="34" t="s">
        <v>36</v>
      </c>
      <c r="AI727" s="29">
        <v>0.19</v>
      </c>
      <c r="AJ727" s="29">
        <v>6.1899999999999998E-4</v>
      </c>
      <c r="AK727" s="29">
        <v>0</v>
      </c>
      <c r="AL727" s="29">
        <v>0</v>
      </c>
      <c r="AM727" s="29" t="s">
        <v>28</v>
      </c>
      <c r="AN727" s="44" t="s">
        <v>27</v>
      </c>
      <c r="AO727" s="29" t="s">
        <v>28</v>
      </c>
      <c r="AP727" s="29">
        <v>5</v>
      </c>
      <c r="AQ727" s="29">
        <v>185</v>
      </c>
      <c r="AR727" s="29">
        <v>92</v>
      </c>
      <c r="AS727" s="29">
        <v>185</v>
      </c>
      <c r="AT727" s="29">
        <v>0.95</v>
      </c>
      <c r="AU727" s="144">
        <v>3.1489999999999999E-3</v>
      </c>
      <c r="AV727" s="36" t="s">
        <v>28</v>
      </c>
      <c r="AW727" s="102" t="s">
        <v>33</v>
      </c>
      <c r="AX727" s="129" t="s">
        <v>33</v>
      </c>
      <c r="AY727" s="106">
        <v>430</v>
      </c>
      <c r="BD727" t="s">
        <v>4410</v>
      </c>
      <c r="BE727" t="s">
        <v>4346</v>
      </c>
      <c r="BF727" t="s">
        <v>4740</v>
      </c>
      <c r="BH727" t="str">
        <f t="shared" si="169"/>
        <v/>
      </c>
      <c r="BJ727" t="str">
        <f t="shared" si="170"/>
        <v>OK</v>
      </c>
      <c r="BK727" s="130">
        <v>4629</v>
      </c>
      <c r="BL727" s="130" t="s">
        <v>37</v>
      </c>
      <c r="BM727" s="131" t="s">
        <v>33</v>
      </c>
      <c r="BN727" s="131" t="e">
        <v>#VALUE!</v>
      </c>
      <c r="BO727" t="e">
        <v>#N/A</v>
      </c>
      <c r="BP727">
        <v>5</v>
      </c>
    </row>
    <row r="728" spans="1:68" ht="25.2" x14ac:dyDescent="0.3">
      <c r="A728" s="1"/>
      <c r="B728" s="47">
        <v>638</v>
      </c>
      <c r="C728" s="45">
        <v>1046391</v>
      </c>
      <c r="D728" s="40" t="s">
        <v>33</v>
      </c>
      <c r="E728" s="40"/>
      <c r="F728" s="31" t="s">
        <v>592</v>
      </c>
      <c r="G728" s="29" t="s">
        <v>31</v>
      </c>
      <c r="H728" s="70"/>
      <c r="I728" s="148" t="s">
        <v>32</v>
      </c>
      <c r="J728" s="147" t="s">
        <v>33</v>
      </c>
      <c r="K728" s="148">
        <v>0</v>
      </c>
      <c r="L728" s="148" t="s">
        <v>32</v>
      </c>
      <c r="M728" s="147" t="s">
        <v>33</v>
      </c>
      <c r="N728" s="29" t="str">
        <f t="shared" si="165"/>
        <v/>
      </c>
      <c r="O728" s="29" t="str">
        <f t="shared" si="166"/>
        <v/>
      </c>
      <c r="P728" s="29" t="str">
        <f t="shared" si="167"/>
        <v/>
      </c>
      <c r="Q728" s="29" t="str">
        <f t="shared" si="172"/>
        <v/>
      </c>
      <c r="R728" s="29" t="str">
        <f t="shared" si="173"/>
        <v/>
      </c>
      <c r="S728" s="29" t="str">
        <f t="shared" si="174"/>
        <v/>
      </c>
      <c r="T728" s="29" t="str">
        <f t="shared" si="175"/>
        <v/>
      </c>
      <c r="U728" s="40" t="s">
        <v>33</v>
      </c>
      <c r="V728" s="40"/>
      <c r="W728" s="38" t="s">
        <v>3787</v>
      </c>
      <c r="X728" s="29" t="s">
        <v>158</v>
      </c>
      <c r="Y728" s="146">
        <v>5156</v>
      </c>
      <c r="Z728" s="33">
        <v>6600</v>
      </c>
      <c r="AA728" s="34">
        <f t="shared" si="176"/>
        <v>0.28000000000000003</v>
      </c>
      <c r="AB728" s="33" t="str">
        <f t="shared" si="168"/>
        <v>По запросу</v>
      </c>
      <c r="AC728" s="34">
        <f t="shared" si="177"/>
        <v>0.28006196430861396</v>
      </c>
      <c r="AD728" s="145">
        <f t="shared" si="171"/>
        <v>5500</v>
      </c>
      <c r="AE728" s="105">
        <v>4296.6670000000004</v>
      </c>
      <c r="AF728" s="34" t="s">
        <v>36</v>
      </c>
      <c r="AG728" s="34" t="s">
        <v>36</v>
      </c>
      <c r="AH728" s="34" t="s">
        <v>36</v>
      </c>
      <c r="AI728" s="29">
        <v>0.26800000000000002</v>
      </c>
      <c r="AJ728" s="29">
        <v>1.658E-3</v>
      </c>
      <c r="AK728" s="29">
        <v>2</v>
      </c>
      <c r="AL728" s="29">
        <v>0</v>
      </c>
      <c r="AM728" s="29" t="s">
        <v>28</v>
      </c>
      <c r="AN728" s="158" t="s">
        <v>28</v>
      </c>
      <c r="AO728" s="29" t="s">
        <v>28</v>
      </c>
      <c r="AP728" s="29">
        <v>3</v>
      </c>
      <c r="AQ728" s="29">
        <v>280</v>
      </c>
      <c r="AR728" s="29">
        <v>187</v>
      </c>
      <c r="AS728" s="29">
        <v>95</v>
      </c>
      <c r="AT728" s="29">
        <v>0.80400000000000005</v>
      </c>
      <c r="AU728" s="144">
        <v>4.9740000000000001E-3</v>
      </c>
      <c r="AV728" s="36" t="s">
        <v>28</v>
      </c>
      <c r="AW728" s="102" t="s">
        <v>33</v>
      </c>
      <c r="AX728" s="129" t="s">
        <v>33</v>
      </c>
      <c r="AY728" s="106">
        <v>243</v>
      </c>
      <c r="BD728" t="s">
        <v>4410</v>
      </c>
      <c r="BE728" t="s">
        <v>4346</v>
      </c>
      <c r="BF728" t="s">
        <v>4740</v>
      </c>
      <c r="BH728" t="str">
        <f t="shared" si="169"/>
        <v>AV</v>
      </c>
      <c r="BJ728" t="e">
        <f t="shared" si="170"/>
        <v>#VALUE!</v>
      </c>
      <c r="BK728" s="130" t="s">
        <v>5302</v>
      </c>
      <c r="BL728" s="130" t="e">
        <v>#VALUE!</v>
      </c>
      <c r="BM728" s="131" t="s">
        <v>33</v>
      </c>
      <c r="BN728" s="131" t="e">
        <v>#VALUE!</v>
      </c>
      <c r="BO728" t="e">
        <v>#N/A</v>
      </c>
      <c r="BP728">
        <v>6</v>
      </c>
    </row>
    <row r="729" spans="1:68" ht="25.2" x14ac:dyDescent="0.3">
      <c r="A729" s="1"/>
      <c r="B729" s="47">
        <v>639</v>
      </c>
      <c r="C729" s="45">
        <v>1032887</v>
      </c>
      <c r="D729" s="29"/>
      <c r="E729" s="29"/>
      <c r="F729" s="32" t="s">
        <v>593</v>
      </c>
      <c r="G729" s="29" t="s">
        <v>92</v>
      </c>
      <c r="H729" s="70" t="s">
        <v>4779</v>
      </c>
      <c r="I729" s="148" t="s">
        <v>32</v>
      </c>
      <c r="J729" s="147" t="s">
        <v>33</v>
      </c>
      <c r="K729" s="148">
        <v>0</v>
      </c>
      <c r="L729" s="148" t="s">
        <v>32</v>
      </c>
      <c r="M729" s="147" t="s">
        <v>33</v>
      </c>
      <c r="N729" s="29" t="str">
        <f t="shared" si="165"/>
        <v/>
      </c>
      <c r="O729" s="29" t="str">
        <f t="shared" si="166"/>
        <v/>
      </c>
      <c r="P729" s="29" t="str">
        <f t="shared" si="167"/>
        <v/>
      </c>
      <c r="Q729" s="29" t="str">
        <f t="shared" si="172"/>
        <v/>
      </c>
      <c r="R729" s="29" t="str">
        <f t="shared" si="173"/>
        <v/>
      </c>
      <c r="S729" s="29" t="str">
        <f t="shared" si="174"/>
        <v/>
      </c>
      <c r="T729" s="29" t="str">
        <f t="shared" si="175"/>
        <v/>
      </c>
      <c r="U729" s="29"/>
      <c r="V729" s="29"/>
      <c r="W729" s="38" t="s">
        <v>3787</v>
      </c>
      <c r="X729" s="29" t="s">
        <v>158</v>
      </c>
      <c r="Y729" s="146">
        <v>12851</v>
      </c>
      <c r="Z729" s="33">
        <v>16449</v>
      </c>
      <c r="AA729" s="34">
        <f t="shared" si="176"/>
        <v>0.28000000000000003</v>
      </c>
      <c r="AB729" s="33" t="str">
        <f t="shared" si="168"/>
        <v>По запросу</v>
      </c>
      <c r="AC729" s="34">
        <f t="shared" si="177"/>
        <v>0.2799781719717323</v>
      </c>
      <c r="AD729" s="145">
        <f t="shared" si="171"/>
        <v>13707.5</v>
      </c>
      <c r="AE729" s="105">
        <v>10709.166999999999</v>
      </c>
      <c r="AF729" s="34" t="s">
        <v>36</v>
      </c>
      <c r="AG729" s="34" t="s">
        <v>36</v>
      </c>
      <c r="AH729" s="34">
        <v>0</v>
      </c>
      <c r="AI729" s="29">
        <v>0.63</v>
      </c>
      <c r="AJ729" s="29">
        <v>3.7629999999999999E-3</v>
      </c>
      <c r="AK729" s="29">
        <v>19</v>
      </c>
      <c r="AL729" s="29">
        <v>0</v>
      </c>
      <c r="AM729" s="29" t="s">
        <v>28</v>
      </c>
      <c r="AN729" s="158" t="s">
        <v>28</v>
      </c>
      <c r="AO729" s="29" t="s">
        <v>28</v>
      </c>
      <c r="AP729" s="29">
        <v>1</v>
      </c>
      <c r="AQ729" s="29">
        <v>224</v>
      </c>
      <c r="AR729" s="29">
        <v>160</v>
      </c>
      <c r="AS729" s="29">
        <v>105</v>
      </c>
      <c r="AT729" s="29">
        <v>0.63</v>
      </c>
      <c r="AU729" s="144">
        <v>3.7629999999999999E-3</v>
      </c>
      <c r="AV729" s="36" t="s">
        <v>28</v>
      </c>
      <c r="AW729" s="102">
        <v>43784</v>
      </c>
      <c r="AX729" s="129" t="s">
        <v>33</v>
      </c>
      <c r="AY729" s="106">
        <v>33</v>
      </c>
      <c r="BD729" t="s">
        <v>108</v>
      </c>
      <c r="BE729" t="s">
        <v>4346</v>
      </c>
      <c r="BF729" t="s">
        <v>4740</v>
      </c>
      <c r="BH729" t="str">
        <f t="shared" si="169"/>
        <v>AV</v>
      </c>
      <c r="BJ729" t="e">
        <f t="shared" si="170"/>
        <v>#VALUE!</v>
      </c>
      <c r="BK729" s="130" t="s">
        <v>5289</v>
      </c>
      <c r="BL729" s="130" t="e">
        <v>#VALUE!</v>
      </c>
      <c r="BM729" s="131" t="s">
        <v>33</v>
      </c>
      <c r="BN729" s="131" t="e">
        <v>#VALUE!</v>
      </c>
      <c r="BO729" t="s">
        <v>5289</v>
      </c>
      <c r="BP729">
        <v>0</v>
      </c>
    </row>
    <row r="730" spans="1:68" ht="25.2" x14ac:dyDescent="0.3">
      <c r="A730" s="1"/>
      <c r="B730" s="47">
        <v>640</v>
      </c>
      <c r="C730" s="45">
        <v>1032888</v>
      </c>
      <c r="D730" s="29"/>
      <c r="E730" s="29"/>
      <c r="F730" s="32" t="s">
        <v>594</v>
      </c>
      <c r="G730" s="29" t="s">
        <v>92</v>
      </c>
      <c r="H730" s="70" t="s">
        <v>4779</v>
      </c>
      <c r="I730" s="148" t="s">
        <v>32</v>
      </c>
      <c r="J730" s="147" t="s">
        <v>33</v>
      </c>
      <c r="K730" s="148">
        <v>0</v>
      </c>
      <c r="L730" s="148" t="s">
        <v>32</v>
      </c>
      <c r="M730" s="147" t="s">
        <v>33</v>
      </c>
      <c r="N730" s="29" t="str">
        <f t="shared" si="165"/>
        <v/>
      </c>
      <c r="O730" s="29" t="str">
        <f t="shared" si="166"/>
        <v/>
      </c>
      <c r="P730" s="29" t="str">
        <f t="shared" si="167"/>
        <v/>
      </c>
      <c r="Q730" s="29" t="str">
        <f t="shared" si="172"/>
        <v/>
      </c>
      <c r="R730" s="29" t="str">
        <f t="shared" si="173"/>
        <v/>
      </c>
      <c r="S730" s="29" t="str">
        <f t="shared" si="174"/>
        <v/>
      </c>
      <c r="T730" s="29" t="str">
        <f t="shared" si="175"/>
        <v/>
      </c>
      <c r="U730" s="29"/>
      <c r="V730" s="29"/>
      <c r="W730" s="38" t="s">
        <v>3787</v>
      </c>
      <c r="X730" s="29" t="s">
        <v>158</v>
      </c>
      <c r="Y730" s="146">
        <v>18627</v>
      </c>
      <c r="Z730" s="33">
        <v>23843</v>
      </c>
      <c r="AA730" s="34">
        <f t="shared" si="176"/>
        <v>0.28000000000000003</v>
      </c>
      <c r="AB730" s="33" t="str">
        <f t="shared" si="168"/>
        <v>По запросу</v>
      </c>
      <c r="AC730" s="34">
        <f t="shared" si="177"/>
        <v>0.28002364309872774</v>
      </c>
      <c r="AD730" s="145">
        <f t="shared" si="171"/>
        <v>19869.167000000001</v>
      </c>
      <c r="AE730" s="105">
        <v>15522.5</v>
      </c>
      <c r="AF730" s="34" t="s">
        <v>36</v>
      </c>
      <c r="AG730" s="34" t="s">
        <v>36</v>
      </c>
      <c r="AH730" s="34">
        <v>0</v>
      </c>
      <c r="AI730" s="29">
        <v>0.94099999999999995</v>
      </c>
      <c r="AJ730" s="29">
        <v>3.7629999999999999E-3</v>
      </c>
      <c r="AK730" s="29">
        <v>6</v>
      </c>
      <c r="AL730" s="29">
        <v>0</v>
      </c>
      <c r="AM730" s="29" t="s">
        <v>28</v>
      </c>
      <c r="AN730" s="158" t="s">
        <v>28</v>
      </c>
      <c r="AO730" s="29" t="s">
        <v>28</v>
      </c>
      <c r="AP730" s="29">
        <v>1</v>
      </c>
      <c r="AQ730" s="29">
        <v>224</v>
      </c>
      <c r="AR730" s="29">
        <v>160</v>
      </c>
      <c r="AS730" s="29">
        <v>105</v>
      </c>
      <c r="AT730" s="29">
        <v>0.94099999999999995</v>
      </c>
      <c r="AU730" s="144">
        <v>3.7629999999999999E-3</v>
      </c>
      <c r="AV730" s="36" t="s">
        <v>28</v>
      </c>
      <c r="AW730" s="102">
        <v>43784</v>
      </c>
      <c r="AX730" s="129" t="s">
        <v>33</v>
      </c>
      <c r="AY730" s="106">
        <v>9</v>
      </c>
      <c r="BD730" t="s">
        <v>108</v>
      </c>
      <c r="BE730" t="s">
        <v>4368</v>
      </c>
      <c r="BF730" t="s">
        <v>4740</v>
      </c>
      <c r="BH730" t="str">
        <f t="shared" si="169"/>
        <v>AV</v>
      </c>
      <c r="BJ730" t="e">
        <f t="shared" si="170"/>
        <v>#VALUE!</v>
      </c>
      <c r="BK730" s="130" t="s">
        <v>5289</v>
      </c>
      <c r="BL730" s="130" t="e">
        <v>#VALUE!</v>
      </c>
      <c r="BM730" s="131" t="s">
        <v>33</v>
      </c>
      <c r="BN730" s="131" t="e">
        <v>#VALUE!</v>
      </c>
      <c r="BO730" t="s">
        <v>5289</v>
      </c>
      <c r="BP730">
        <v>0</v>
      </c>
    </row>
    <row r="731" spans="1:68" ht="25.2" x14ac:dyDescent="0.3">
      <c r="A731" s="1"/>
      <c r="B731" s="47">
        <v>641</v>
      </c>
      <c r="C731" s="45">
        <v>1039948</v>
      </c>
      <c r="D731" s="29">
        <v>1022722</v>
      </c>
      <c r="E731" s="29"/>
      <c r="F731" s="39" t="s">
        <v>595</v>
      </c>
      <c r="G731" s="29" t="s">
        <v>47</v>
      </c>
      <c r="H731" s="70" t="s">
        <v>4779</v>
      </c>
      <c r="I731" s="148" t="s">
        <v>32</v>
      </c>
      <c r="J731" s="147" t="s">
        <v>33</v>
      </c>
      <c r="K731" s="148">
        <v>0</v>
      </c>
      <c r="L731" s="148" t="s">
        <v>32</v>
      </c>
      <c r="M731" s="147" t="s">
        <v>33</v>
      </c>
      <c r="N731" s="29">
        <f t="shared" si="165"/>
        <v>1022722</v>
      </c>
      <c r="O731" s="29" t="str">
        <f t="shared" si="166"/>
        <v/>
      </c>
      <c r="P731" s="29" t="str">
        <f t="shared" si="167"/>
        <v/>
      </c>
      <c r="Q731" s="29" t="str">
        <f t="shared" si="172"/>
        <v/>
      </c>
      <c r="R731" s="29" t="str">
        <f t="shared" si="173"/>
        <v/>
      </c>
      <c r="S731" s="29" t="str">
        <f t="shared" si="174"/>
        <v/>
      </c>
      <c r="T731" s="29" t="str">
        <f t="shared" si="175"/>
        <v/>
      </c>
      <c r="U731" s="29"/>
      <c r="V731" s="29"/>
      <c r="W731" s="55" t="s">
        <v>145</v>
      </c>
      <c r="X731" s="29" t="s">
        <v>158</v>
      </c>
      <c r="Y731" s="146">
        <v>876</v>
      </c>
      <c r="Z731" s="33">
        <v>1122</v>
      </c>
      <c r="AA731" s="34">
        <f t="shared" si="176"/>
        <v>0.28100000000000003</v>
      </c>
      <c r="AB731" s="33">
        <f t="shared" si="168"/>
        <v>1122</v>
      </c>
      <c r="AC731" s="34">
        <f t="shared" si="177"/>
        <v>0.28082191780821919</v>
      </c>
      <c r="AD731" s="145">
        <f t="shared" si="171"/>
        <v>935</v>
      </c>
      <c r="AE731" s="105">
        <v>730</v>
      </c>
      <c r="AF731" s="34" t="s">
        <v>36</v>
      </c>
      <c r="AG731" s="34" t="s">
        <v>36</v>
      </c>
      <c r="AH731" s="34" t="s">
        <v>36</v>
      </c>
      <c r="AI731" s="29">
        <v>0.03</v>
      </c>
      <c r="AJ731" s="29">
        <v>8.2000000000000001E-5</v>
      </c>
      <c r="AK731" s="29">
        <v>715</v>
      </c>
      <c r="AL731" s="29">
        <v>0</v>
      </c>
      <c r="AM731" s="29" t="s">
        <v>28</v>
      </c>
      <c r="AN731" s="158" t="s">
        <v>28</v>
      </c>
      <c r="AO731" s="29" t="s">
        <v>28</v>
      </c>
      <c r="AP731" s="29">
        <v>10</v>
      </c>
      <c r="AQ731" s="29">
        <v>176</v>
      </c>
      <c r="AR731" s="29">
        <v>67</v>
      </c>
      <c r="AS731" s="29">
        <v>89</v>
      </c>
      <c r="AT731" s="29">
        <v>0.29899999999999999</v>
      </c>
      <c r="AU731" s="144">
        <v>1.049E-3</v>
      </c>
      <c r="AV731" s="36" t="s">
        <v>28</v>
      </c>
      <c r="AW731" s="102">
        <v>43763</v>
      </c>
      <c r="AX731" s="129" t="s">
        <v>33</v>
      </c>
      <c r="AY731" t="e">
        <f>AX731-#REF!</f>
        <v>#VALUE!</v>
      </c>
      <c r="BD731" t="s">
        <v>108</v>
      </c>
      <c r="BE731" t="s">
        <v>4346</v>
      </c>
      <c r="BF731" t="s">
        <v>4740</v>
      </c>
      <c r="BH731" t="str">
        <f t="shared" si="169"/>
        <v>AV</v>
      </c>
      <c r="BJ731" t="str">
        <f t="shared" si="170"/>
        <v>OK</v>
      </c>
      <c r="BK731" s="130">
        <v>1122</v>
      </c>
      <c r="BL731" s="130" t="s">
        <v>37</v>
      </c>
      <c r="BM731" s="131">
        <v>964</v>
      </c>
      <c r="BN731" s="131">
        <v>1.1639004149377594</v>
      </c>
      <c r="BO731">
        <v>1122</v>
      </c>
      <c r="BP731">
        <v>230</v>
      </c>
    </row>
    <row r="732" spans="1:68" ht="25.2" x14ac:dyDescent="0.3">
      <c r="A732" s="1"/>
      <c r="B732" s="47">
        <v>642</v>
      </c>
      <c r="C732" s="45">
        <v>1039949</v>
      </c>
      <c r="D732" s="29">
        <v>1022723</v>
      </c>
      <c r="E732" s="29"/>
      <c r="F732" s="39" t="s">
        <v>596</v>
      </c>
      <c r="G732" s="29" t="s">
        <v>42</v>
      </c>
      <c r="H732" s="70" t="s">
        <v>4779</v>
      </c>
      <c r="I732" s="148" t="s">
        <v>32</v>
      </c>
      <c r="J732" s="147" t="s">
        <v>33</v>
      </c>
      <c r="K732" s="148">
        <v>0</v>
      </c>
      <c r="L732" s="148" t="s">
        <v>32</v>
      </c>
      <c r="M732" s="147" t="s">
        <v>33</v>
      </c>
      <c r="N732" s="29">
        <f t="shared" si="165"/>
        <v>1022723</v>
      </c>
      <c r="O732" s="29" t="str">
        <f t="shared" si="166"/>
        <v/>
      </c>
      <c r="P732" s="29" t="str">
        <f t="shared" si="167"/>
        <v/>
      </c>
      <c r="Q732" s="29" t="str">
        <f t="shared" si="172"/>
        <v/>
      </c>
      <c r="R732" s="29" t="str">
        <f t="shared" si="173"/>
        <v/>
      </c>
      <c r="S732" s="29" t="str">
        <f t="shared" si="174"/>
        <v/>
      </c>
      <c r="T732" s="29" t="str">
        <f t="shared" si="175"/>
        <v/>
      </c>
      <c r="U732" s="29"/>
      <c r="V732" s="29"/>
      <c r="W732" s="55" t="s">
        <v>145</v>
      </c>
      <c r="X732" s="29" t="s">
        <v>158</v>
      </c>
      <c r="Y732" s="146">
        <v>876</v>
      </c>
      <c r="Z732" s="33">
        <v>1122</v>
      </c>
      <c r="AA732" s="34">
        <f t="shared" si="176"/>
        <v>0.28100000000000003</v>
      </c>
      <c r="AB732" s="33">
        <f t="shared" si="168"/>
        <v>1122</v>
      </c>
      <c r="AC732" s="34">
        <f t="shared" si="177"/>
        <v>0.28082191780821919</v>
      </c>
      <c r="AD732" s="145">
        <f t="shared" si="171"/>
        <v>935</v>
      </c>
      <c r="AE732" s="105">
        <v>730</v>
      </c>
      <c r="AF732" s="34" t="s">
        <v>36</v>
      </c>
      <c r="AG732" s="34" t="s">
        <v>36</v>
      </c>
      <c r="AH732" s="34" t="s">
        <v>36</v>
      </c>
      <c r="AI732" s="29">
        <v>3.2000000000000001E-2</v>
      </c>
      <c r="AJ732" s="29">
        <v>9.0000000000000006E-5</v>
      </c>
      <c r="AK732" s="29">
        <v>1425</v>
      </c>
      <c r="AL732" s="29">
        <v>0</v>
      </c>
      <c r="AM732" s="29" t="s">
        <v>28</v>
      </c>
      <c r="AN732" s="158" t="s">
        <v>28</v>
      </c>
      <c r="AO732" s="29" t="s">
        <v>28</v>
      </c>
      <c r="AP732" s="29">
        <v>10</v>
      </c>
      <c r="AQ732" s="29">
        <v>176</v>
      </c>
      <c r="AR732" s="29">
        <v>67</v>
      </c>
      <c r="AS732" s="29">
        <v>89</v>
      </c>
      <c r="AT732" s="29">
        <v>0.32</v>
      </c>
      <c r="AU732" s="144">
        <v>1.049E-3</v>
      </c>
      <c r="AV732" s="36" t="s">
        <v>28</v>
      </c>
      <c r="AW732" s="102">
        <v>43763</v>
      </c>
      <c r="AX732" s="129" t="s">
        <v>33</v>
      </c>
      <c r="AY732" t="e">
        <f>AX732-#REF!</f>
        <v>#VALUE!</v>
      </c>
      <c r="BD732" t="s">
        <v>108</v>
      </c>
      <c r="BE732" t="s">
        <v>4346</v>
      </c>
      <c r="BF732" t="s">
        <v>4740</v>
      </c>
      <c r="BH732" t="str">
        <f t="shared" si="169"/>
        <v>AV</v>
      </c>
      <c r="BJ732" t="str">
        <f t="shared" si="170"/>
        <v>OK</v>
      </c>
      <c r="BK732" s="130">
        <v>1122</v>
      </c>
      <c r="BL732" s="130" t="s">
        <v>37</v>
      </c>
      <c r="BM732" s="131">
        <v>964</v>
      </c>
      <c r="BN732" s="131">
        <v>1.1639004149377594</v>
      </c>
      <c r="BO732">
        <v>1122</v>
      </c>
      <c r="BP732">
        <v>2825</v>
      </c>
    </row>
    <row r="733" spans="1:68" ht="25.2" x14ac:dyDescent="0.3">
      <c r="A733" s="1"/>
      <c r="B733" s="47">
        <v>643</v>
      </c>
      <c r="C733" s="45">
        <v>1039950</v>
      </c>
      <c r="D733" s="29">
        <v>1022724</v>
      </c>
      <c r="E733" s="29"/>
      <c r="F733" s="39" t="s">
        <v>597</v>
      </c>
      <c r="G733" s="29" t="s">
        <v>42</v>
      </c>
      <c r="H733" s="70" t="s">
        <v>4779</v>
      </c>
      <c r="I733" s="148" t="s">
        <v>32</v>
      </c>
      <c r="J733" s="147" t="s">
        <v>33</v>
      </c>
      <c r="K733" s="148">
        <v>0</v>
      </c>
      <c r="L733" s="148" t="s">
        <v>32</v>
      </c>
      <c r="M733" s="147" t="s">
        <v>33</v>
      </c>
      <c r="N733" s="29">
        <f t="shared" si="165"/>
        <v>1022724</v>
      </c>
      <c r="O733" s="29" t="str">
        <f t="shared" si="166"/>
        <v/>
      </c>
      <c r="P733" s="29" t="str">
        <f t="shared" si="167"/>
        <v/>
      </c>
      <c r="Q733" s="29" t="str">
        <f t="shared" si="172"/>
        <v/>
      </c>
      <c r="R733" s="29" t="str">
        <f t="shared" si="173"/>
        <v/>
      </c>
      <c r="S733" s="29" t="str">
        <f t="shared" si="174"/>
        <v/>
      </c>
      <c r="T733" s="29" t="str">
        <f t="shared" si="175"/>
        <v/>
      </c>
      <c r="U733" s="29"/>
      <c r="V733" s="29"/>
      <c r="W733" s="55" t="s">
        <v>145</v>
      </c>
      <c r="X733" s="29" t="s">
        <v>158</v>
      </c>
      <c r="Y733" s="146">
        <v>876</v>
      </c>
      <c r="Z733" s="33">
        <v>1122</v>
      </c>
      <c r="AA733" s="34">
        <f t="shared" si="176"/>
        <v>0.28100000000000003</v>
      </c>
      <c r="AB733" s="33">
        <f t="shared" si="168"/>
        <v>1122</v>
      </c>
      <c r="AC733" s="34">
        <f t="shared" si="177"/>
        <v>0.28082191780821919</v>
      </c>
      <c r="AD733" s="145">
        <f t="shared" si="171"/>
        <v>935</v>
      </c>
      <c r="AE733" s="105">
        <v>730</v>
      </c>
      <c r="AF733" s="34" t="s">
        <v>36</v>
      </c>
      <c r="AG733" s="34" t="s">
        <v>36</v>
      </c>
      <c r="AH733" s="34" t="s">
        <v>36</v>
      </c>
      <c r="AI733" s="29">
        <v>3.9E-2</v>
      </c>
      <c r="AJ733" s="29">
        <v>9.2E-5</v>
      </c>
      <c r="AK733" s="29">
        <v>1444</v>
      </c>
      <c r="AL733" s="29">
        <v>0</v>
      </c>
      <c r="AM733" s="29" t="s">
        <v>28</v>
      </c>
      <c r="AN733" s="158" t="s">
        <v>28</v>
      </c>
      <c r="AO733" s="29" t="s">
        <v>28</v>
      </c>
      <c r="AP733" s="29">
        <v>10</v>
      </c>
      <c r="AQ733" s="29">
        <v>176</v>
      </c>
      <c r="AR733" s="29">
        <v>135</v>
      </c>
      <c r="AS733" s="29">
        <v>89</v>
      </c>
      <c r="AT733" s="29">
        <v>0.38900000000000001</v>
      </c>
      <c r="AU733" s="144">
        <v>2.1150000000000001E-3</v>
      </c>
      <c r="AV733" s="36" t="s">
        <v>28</v>
      </c>
      <c r="AW733" s="102">
        <v>43763</v>
      </c>
      <c r="AX733" s="129" t="s">
        <v>33</v>
      </c>
      <c r="AY733" t="e">
        <f>AX733-#REF!</f>
        <v>#VALUE!</v>
      </c>
      <c r="BD733" t="s">
        <v>108</v>
      </c>
      <c r="BE733" t="s">
        <v>4368</v>
      </c>
      <c r="BF733" t="s">
        <v>4740</v>
      </c>
      <c r="BH733" t="str">
        <f t="shared" si="169"/>
        <v>AV</v>
      </c>
      <c r="BJ733" t="str">
        <f t="shared" si="170"/>
        <v>OK</v>
      </c>
      <c r="BK733" s="130">
        <v>1122</v>
      </c>
      <c r="BL733" s="130" t="s">
        <v>37</v>
      </c>
      <c r="BM733" s="131">
        <v>964</v>
      </c>
      <c r="BN733" s="131">
        <v>1.1639004149377594</v>
      </c>
      <c r="BO733">
        <v>1122</v>
      </c>
      <c r="BP733">
        <v>1110</v>
      </c>
    </row>
    <row r="734" spans="1:68" ht="25.2" x14ac:dyDescent="0.3">
      <c r="A734" s="1"/>
      <c r="B734" s="47">
        <v>644</v>
      </c>
      <c r="C734" s="45">
        <v>1039951</v>
      </c>
      <c r="D734" s="29">
        <v>1022725</v>
      </c>
      <c r="E734" s="29"/>
      <c r="F734" s="39" t="s">
        <v>598</v>
      </c>
      <c r="G734" s="29" t="s">
        <v>42</v>
      </c>
      <c r="H734" s="70" t="s">
        <v>4779</v>
      </c>
      <c r="I734" s="148" t="s">
        <v>32</v>
      </c>
      <c r="J734" s="147" t="s">
        <v>33</v>
      </c>
      <c r="K734" s="148">
        <v>0</v>
      </c>
      <c r="L734" s="148" t="s">
        <v>32</v>
      </c>
      <c r="M734" s="147" t="s">
        <v>33</v>
      </c>
      <c r="N734" s="29">
        <f t="shared" si="165"/>
        <v>1022725</v>
      </c>
      <c r="O734" s="29" t="str">
        <f t="shared" si="166"/>
        <v/>
      </c>
      <c r="P734" s="29" t="str">
        <f t="shared" si="167"/>
        <v/>
      </c>
      <c r="Q734" s="29" t="str">
        <f t="shared" si="172"/>
        <v/>
      </c>
      <c r="R734" s="29" t="str">
        <f t="shared" si="173"/>
        <v/>
      </c>
      <c r="S734" s="29" t="str">
        <f t="shared" si="174"/>
        <v/>
      </c>
      <c r="T734" s="29" t="str">
        <f t="shared" si="175"/>
        <v/>
      </c>
      <c r="U734" s="29"/>
      <c r="V734" s="29"/>
      <c r="W734" s="55" t="s">
        <v>145</v>
      </c>
      <c r="X734" s="29" t="s">
        <v>158</v>
      </c>
      <c r="Y734" s="146">
        <v>876</v>
      </c>
      <c r="Z734" s="33">
        <v>1122</v>
      </c>
      <c r="AA734" s="34">
        <f t="shared" si="176"/>
        <v>0.28100000000000003</v>
      </c>
      <c r="AB734" s="33">
        <f t="shared" si="168"/>
        <v>1122</v>
      </c>
      <c r="AC734" s="34">
        <f t="shared" si="177"/>
        <v>0.28082191780821919</v>
      </c>
      <c r="AD734" s="145">
        <f t="shared" si="171"/>
        <v>935</v>
      </c>
      <c r="AE734" s="105">
        <v>730</v>
      </c>
      <c r="AF734" s="34" t="s">
        <v>36</v>
      </c>
      <c r="AG734" s="34" t="s">
        <v>36</v>
      </c>
      <c r="AH734" s="34" t="s">
        <v>36</v>
      </c>
      <c r="AI734" s="29">
        <v>3.5000000000000003E-2</v>
      </c>
      <c r="AJ734" s="29">
        <v>9.2999999999999997E-5</v>
      </c>
      <c r="AK734" s="29">
        <v>800</v>
      </c>
      <c r="AL734" s="29">
        <v>0</v>
      </c>
      <c r="AM734" s="29" t="s">
        <v>28</v>
      </c>
      <c r="AN734" s="158" t="s">
        <v>28</v>
      </c>
      <c r="AO734" s="29" t="s">
        <v>28</v>
      </c>
      <c r="AP734" s="29">
        <v>10</v>
      </c>
      <c r="AQ734" s="29">
        <v>176</v>
      </c>
      <c r="AR734" s="29">
        <v>135</v>
      </c>
      <c r="AS734" s="29">
        <v>89</v>
      </c>
      <c r="AT734" s="29">
        <v>0.35399999999999998</v>
      </c>
      <c r="AU734" s="144">
        <v>2.1150000000000001E-3</v>
      </c>
      <c r="AV734" s="36" t="s">
        <v>28</v>
      </c>
      <c r="AW734" s="102">
        <v>43763</v>
      </c>
      <c r="AX734" s="129" t="s">
        <v>33</v>
      </c>
      <c r="AY734" s="106">
        <v>26360</v>
      </c>
      <c r="BD734" t="s">
        <v>108</v>
      </c>
      <c r="BE734" t="s">
        <v>4346</v>
      </c>
      <c r="BF734" t="s">
        <v>4740</v>
      </c>
      <c r="BH734" t="str">
        <f t="shared" si="169"/>
        <v>AV</v>
      </c>
      <c r="BJ734" t="str">
        <f t="shared" si="170"/>
        <v>OK</v>
      </c>
      <c r="BK734" s="130">
        <v>1122</v>
      </c>
      <c r="BL734" s="130" t="s">
        <v>37</v>
      </c>
      <c r="BM734" s="131">
        <v>964</v>
      </c>
      <c r="BN734" s="131">
        <v>1.1639004149377594</v>
      </c>
      <c r="BO734">
        <v>1122</v>
      </c>
      <c r="BP734">
        <v>2450</v>
      </c>
    </row>
    <row r="735" spans="1:68" ht="25.2" x14ac:dyDescent="0.3">
      <c r="A735" s="1"/>
      <c r="B735" s="47">
        <v>645</v>
      </c>
      <c r="C735" s="45">
        <v>1039952</v>
      </c>
      <c r="D735" s="29">
        <v>1022726</v>
      </c>
      <c r="E735" s="29"/>
      <c r="F735" s="39" t="s">
        <v>599</v>
      </c>
      <c r="G735" s="29" t="s">
        <v>47</v>
      </c>
      <c r="H735" s="70" t="s">
        <v>4779</v>
      </c>
      <c r="I735" s="148" t="s">
        <v>32</v>
      </c>
      <c r="J735" s="147" t="s">
        <v>33</v>
      </c>
      <c r="K735" s="148">
        <v>0</v>
      </c>
      <c r="L735" s="148" t="s">
        <v>32</v>
      </c>
      <c r="M735" s="147" t="s">
        <v>33</v>
      </c>
      <c r="N735" s="29">
        <f t="shared" si="165"/>
        <v>1022726</v>
      </c>
      <c r="O735" s="29" t="str">
        <f t="shared" si="166"/>
        <v/>
      </c>
      <c r="P735" s="29" t="str">
        <f t="shared" si="167"/>
        <v/>
      </c>
      <c r="Q735" s="29" t="str">
        <f t="shared" si="172"/>
        <v/>
      </c>
      <c r="R735" s="29" t="str">
        <f t="shared" si="173"/>
        <v/>
      </c>
      <c r="S735" s="29" t="str">
        <f t="shared" si="174"/>
        <v/>
      </c>
      <c r="T735" s="29" t="str">
        <f t="shared" si="175"/>
        <v/>
      </c>
      <c r="U735" s="29"/>
      <c r="V735" s="29"/>
      <c r="W735" s="55" t="s">
        <v>145</v>
      </c>
      <c r="X735" s="29" t="s">
        <v>158</v>
      </c>
      <c r="Y735" s="146">
        <v>1412</v>
      </c>
      <c r="Z735" s="33">
        <v>1807</v>
      </c>
      <c r="AA735" s="34">
        <f t="shared" si="176"/>
        <v>0.28000000000000003</v>
      </c>
      <c r="AB735" s="33">
        <f t="shared" si="168"/>
        <v>1807</v>
      </c>
      <c r="AC735" s="34">
        <f t="shared" si="177"/>
        <v>0.27974439667297563</v>
      </c>
      <c r="AD735" s="145">
        <f t="shared" si="171"/>
        <v>1505.8330000000001</v>
      </c>
      <c r="AE735" s="105">
        <v>1176.6669999999999</v>
      </c>
      <c r="AF735" s="34" t="s">
        <v>36</v>
      </c>
      <c r="AG735" s="34" t="s">
        <v>36</v>
      </c>
      <c r="AH735" s="34" t="s">
        <v>36</v>
      </c>
      <c r="AI735" s="29">
        <v>5.8999999999999997E-2</v>
      </c>
      <c r="AJ735" s="29">
        <v>1.66E-4</v>
      </c>
      <c r="AK735" s="29">
        <v>400</v>
      </c>
      <c r="AL735" s="29">
        <v>0</v>
      </c>
      <c r="AM735" s="29" t="s">
        <v>28</v>
      </c>
      <c r="AN735" s="158" t="s">
        <v>28</v>
      </c>
      <c r="AO735" s="29" t="s">
        <v>28</v>
      </c>
      <c r="AP735" s="29">
        <v>10</v>
      </c>
      <c r="AQ735" s="29">
        <v>176</v>
      </c>
      <c r="AR735" s="29">
        <v>135</v>
      </c>
      <c r="AS735" s="29">
        <v>89</v>
      </c>
      <c r="AT735" s="29">
        <v>0.58899999999999997</v>
      </c>
      <c r="AU735" s="144">
        <v>2.1150000000000001E-3</v>
      </c>
      <c r="AV735" s="36" t="s">
        <v>28</v>
      </c>
      <c r="AW735" s="102">
        <v>43763</v>
      </c>
      <c r="AX735" s="129" t="s">
        <v>33</v>
      </c>
      <c r="AY735" s="106">
        <v>4150</v>
      </c>
      <c r="BD735" t="s">
        <v>108</v>
      </c>
      <c r="BE735" t="s">
        <v>4346</v>
      </c>
      <c r="BF735" t="s">
        <v>4740</v>
      </c>
      <c r="BH735" t="str">
        <f t="shared" si="169"/>
        <v>AV</v>
      </c>
      <c r="BJ735" t="str">
        <f t="shared" si="170"/>
        <v>OK</v>
      </c>
      <c r="BK735" s="130">
        <v>1807</v>
      </c>
      <c r="BL735" s="130" t="s">
        <v>37</v>
      </c>
      <c r="BM735" s="131">
        <v>1553</v>
      </c>
      <c r="BN735" s="131">
        <v>1.163554410817772</v>
      </c>
      <c r="BO735">
        <v>1807</v>
      </c>
      <c r="BP735">
        <v>170</v>
      </c>
    </row>
    <row r="736" spans="1:68" ht="25.2" x14ac:dyDescent="0.3">
      <c r="A736" s="1"/>
      <c r="B736" s="47">
        <v>646</v>
      </c>
      <c r="C736" s="45">
        <v>1039953</v>
      </c>
      <c r="D736" s="29">
        <v>1022727</v>
      </c>
      <c r="E736" s="29"/>
      <c r="F736" s="39" t="s">
        <v>600</v>
      </c>
      <c r="G736" s="29" t="s">
        <v>47</v>
      </c>
      <c r="H736" s="70" t="s">
        <v>4779</v>
      </c>
      <c r="I736" s="148" t="s">
        <v>32</v>
      </c>
      <c r="J736" s="147" t="s">
        <v>33</v>
      </c>
      <c r="K736" s="148">
        <v>0</v>
      </c>
      <c r="L736" s="148" t="s">
        <v>32</v>
      </c>
      <c r="M736" s="147" t="s">
        <v>33</v>
      </c>
      <c r="N736" s="29">
        <f t="shared" si="165"/>
        <v>1022727</v>
      </c>
      <c r="O736" s="29" t="str">
        <f t="shared" si="166"/>
        <v/>
      </c>
      <c r="P736" s="29" t="str">
        <f t="shared" si="167"/>
        <v/>
      </c>
      <c r="Q736" s="29" t="str">
        <f t="shared" si="172"/>
        <v/>
      </c>
      <c r="R736" s="29" t="str">
        <f t="shared" si="173"/>
        <v/>
      </c>
      <c r="S736" s="29" t="str">
        <f t="shared" si="174"/>
        <v/>
      </c>
      <c r="T736" s="29" t="str">
        <f t="shared" si="175"/>
        <v/>
      </c>
      <c r="U736" s="29"/>
      <c r="V736" s="29"/>
      <c r="W736" s="55" t="s">
        <v>145</v>
      </c>
      <c r="X736" s="29" t="s">
        <v>158</v>
      </c>
      <c r="Y736" s="146">
        <v>1412</v>
      </c>
      <c r="Z736" s="33">
        <v>1807</v>
      </c>
      <c r="AA736" s="34">
        <f t="shared" si="176"/>
        <v>0.28000000000000003</v>
      </c>
      <c r="AB736" s="33">
        <f t="shared" si="168"/>
        <v>1807</v>
      </c>
      <c r="AC736" s="34">
        <f t="shared" si="177"/>
        <v>0.27974439667297563</v>
      </c>
      <c r="AD736" s="145">
        <f t="shared" si="171"/>
        <v>1505.8330000000001</v>
      </c>
      <c r="AE736" s="105">
        <v>1176.6669999999999</v>
      </c>
      <c r="AF736" s="34" t="s">
        <v>36</v>
      </c>
      <c r="AG736" s="34" t="s">
        <v>36</v>
      </c>
      <c r="AH736" s="34" t="s">
        <v>36</v>
      </c>
      <c r="AI736" s="29">
        <v>5.2999999999999999E-2</v>
      </c>
      <c r="AJ736" s="29">
        <v>1.5300000000000001E-4</v>
      </c>
      <c r="AK736" s="29">
        <v>41</v>
      </c>
      <c r="AL736" s="29">
        <v>0</v>
      </c>
      <c r="AM736" s="29" t="s">
        <v>28</v>
      </c>
      <c r="AN736" s="158" t="s">
        <v>28</v>
      </c>
      <c r="AO736" s="29" t="s">
        <v>28</v>
      </c>
      <c r="AP736" s="29">
        <v>10</v>
      </c>
      <c r="AQ736" s="29">
        <v>176</v>
      </c>
      <c r="AR736" s="29">
        <v>67</v>
      </c>
      <c r="AS736" s="29">
        <v>89</v>
      </c>
      <c r="AT736" s="29">
        <v>0.26600000000000001</v>
      </c>
      <c r="AU736" s="144">
        <v>1.049E-3</v>
      </c>
      <c r="AV736" s="36" t="s">
        <v>28</v>
      </c>
      <c r="AW736" s="102">
        <v>43763</v>
      </c>
      <c r="AX736" s="129" t="s">
        <v>33</v>
      </c>
      <c r="AY736" t="e">
        <f>AX736-#REF!</f>
        <v>#VALUE!</v>
      </c>
      <c r="BD736" t="s">
        <v>108</v>
      </c>
      <c r="BE736" t="s">
        <v>4346</v>
      </c>
      <c r="BF736" t="s">
        <v>4740</v>
      </c>
      <c r="BH736" t="str">
        <f t="shared" si="169"/>
        <v>AV</v>
      </c>
      <c r="BJ736" t="str">
        <f t="shared" si="170"/>
        <v>OK</v>
      </c>
      <c r="BK736" s="130">
        <v>1807</v>
      </c>
      <c r="BL736" s="130" t="s">
        <v>37</v>
      </c>
      <c r="BM736" s="131">
        <v>1553</v>
      </c>
      <c r="BN736" s="131">
        <v>1.163554410817772</v>
      </c>
      <c r="BO736">
        <v>1807</v>
      </c>
      <c r="BP736">
        <v>10</v>
      </c>
    </row>
    <row r="737" spans="1:68" ht="25.2" x14ac:dyDescent="0.3">
      <c r="A737" s="1"/>
      <c r="B737" s="47">
        <v>647</v>
      </c>
      <c r="C737" s="45">
        <v>1039954</v>
      </c>
      <c r="D737" s="29">
        <v>1022728</v>
      </c>
      <c r="E737" s="29"/>
      <c r="F737" s="39" t="s">
        <v>601</v>
      </c>
      <c r="G737" s="29" t="s">
        <v>47</v>
      </c>
      <c r="H737" s="70" t="s">
        <v>4779</v>
      </c>
      <c r="I737" s="148" t="s">
        <v>32</v>
      </c>
      <c r="J737" s="147" t="s">
        <v>33</v>
      </c>
      <c r="K737" s="148">
        <v>0</v>
      </c>
      <c r="L737" s="148" t="s">
        <v>32</v>
      </c>
      <c r="M737" s="147" t="s">
        <v>33</v>
      </c>
      <c r="N737" s="29">
        <f t="shared" si="165"/>
        <v>1022728</v>
      </c>
      <c r="O737" s="29" t="str">
        <f t="shared" si="166"/>
        <v/>
      </c>
      <c r="P737" s="29" t="str">
        <f t="shared" si="167"/>
        <v/>
      </c>
      <c r="Q737" s="29" t="str">
        <f t="shared" si="172"/>
        <v/>
      </c>
      <c r="R737" s="29" t="str">
        <f t="shared" si="173"/>
        <v/>
      </c>
      <c r="S737" s="29" t="str">
        <f t="shared" si="174"/>
        <v/>
      </c>
      <c r="T737" s="29" t="str">
        <f t="shared" si="175"/>
        <v/>
      </c>
      <c r="U737" s="29"/>
      <c r="V737" s="29"/>
      <c r="W737" s="55" t="s">
        <v>145</v>
      </c>
      <c r="X737" s="29" t="s">
        <v>158</v>
      </c>
      <c r="Y737" s="146">
        <v>1412</v>
      </c>
      <c r="Z737" s="33">
        <v>1807</v>
      </c>
      <c r="AA737" s="34">
        <f t="shared" si="176"/>
        <v>0.28000000000000003</v>
      </c>
      <c r="AB737" s="33">
        <f t="shared" si="168"/>
        <v>1807</v>
      </c>
      <c r="AC737" s="34">
        <f t="shared" si="177"/>
        <v>0.27974439667297563</v>
      </c>
      <c r="AD737" s="145">
        <f t="shared" si="171"/>
        <v>1505.8330000000001</v>
      </c>
      <c r="AE737" s="105">
        <v>1176.6669999999999</v>
      </c>
      <c r="AF737" s="34" t="s">
        <v>36</v>
      </c>
      <c r="AG737" s="34" t="s">
        <v>36</v>
      </c>
      <c r="AH737" s="34" t="s">
        <v>36</v>
      </c>
      <c r="AI737" s="29">
        <v>5.5E-2</v>
      </c>
      <c r="AJ737" s="29">
        <v>1.56E-4</v>
      </c>
      <c r="AK737" s="29">
        <v>220</v>
      </c>
      <c r="AL737" s="29">
        <v>0</v>
      </c>
      <c r="AM737" s="29" t="s">
        <v>28</v>
      </c>
      <c r="AN737" s="158" t="s">
        <v>28</v>
      </c>
      <c r="AO737" s="29" t="s">
        <v>28</v>
      </c>
      <c r="AP737" s="29">
        <v>10</v>
      </c>
      <c r="AQ737" s="29">
        <v>176</v>
      </c>
      <c r="AR737" s="29">
        <v>67</v>
      </c>
      <c r="AS737" s="29">
        <v>89</v>
      </c>
      <c r="AT737" s="29">
        <v>0.27500000000000002</v>
      </c>
      <c r="AU737" s="144">
        <v>1.049E-3</v>
      </c>
      <c r="AV737" s="36" t="s">
        <v>28</v>
      </c>
      <c r="AW737" s="102">
        <v>43763</v>
      </c>
      <c r="AX737" s="129" t="s">
        <v>33</v>
      </c>
      <c r="AY737" t="e">
        <f>AX737-#REF!</f>
        <v>#VALUE!</v>
      </c>
      <c r="BD737" t="s">
        <v>108</v>
      </c>
      <c r="BE737" t="s">
        <v>4346</v>
      </c>
      <c r="BF737" t="s">
        <v>4740</v>
      </c>
      <c r="BH737" t="str">
        <f t="shared" si="169"/>
        <v>AV</v>
      </c>
      <c r="BJ737" t="str">
        <f t="shared" si="170"/>
        <v>OK</v>
      </c>
      <c r="BK737" s="130">
        <v>1807</v>
      </c>
      <c r="BL737" s="130" t="s">
        <v>37</v>
      </c>
      <c r="BM737" s="131">
        <v>1553</v>
      </c>
      <c r="BN737" s="131">
        <v>1.163554410817772</v>
      </c>
      <c r="BO737">
        <v>1807</v>
      </c>
      <c r="BP737">
        <v>340</v>
      </c>
    </row>
    <row r="738" spans="1:68" ht="25.2" x14ac:dyDescent="0.3">
      <c r="A738" s="1"/>
      <c r="B738" s="47">
        <v>648</v>
      </c>
      <c r="C738" s="45">
        <v>1039955</v>
      </c>
      <c r="D738" s="29">
        <v>1022729</v>
      </c>
      <c r="E738" s="29"/>
      <c r="F738" s="39" t="s">
        <v>602</v>
      </c>
      <c r="G738" s="29" t="s">
        <v>47</v>
      </c>
      <c r="H738" s="70" t="s">
        <v>4779</v>
      </c>
      <c r="I738" s="148" t="s">
        <v>32</v>
      </c>
      <c r="J738" s="147" t="s">
        <v>33</v>
      </c>
      <c r="K738" s="148">
        <v>0</v>
      </c>
      <c r="L738" s="148" t="s">
        <v>32</v>
      </c>
      <c r="M738" s="147" t="s">
        <v>33</v>
      </c>
      <c r="N738" s="29">
        <f t="shared" si="165"/>
        <v>1022729</v>
      </c>
      <c r="O738" s="29" t="str">
        <f t="shared" si="166"/>
        <v/>
      </c>
      <c r="P738" s="29" t="str">
        <f t="shared" si="167"/>
        <v/>
      </c>
      <c r="Q738" s="29" t="str">
        <f t="shared" si="172"/>
        <v/>
      </c>
      <c r="R738" s="29" t="str">
        <f t="shared" si="173"/>
        <v/>
      </c>
      <c r="S738" s="29" t="str">
        <f t="shared" si="174"/>
        <v/>
      </c>
      <c r="T738" s="29" t="str">
        <f t="shared" si="175"/>
        <v/>
      </c>
      <c r="U738" s="29"/>
      <c r="V738" s="29"/>
      <c r="W738" s="55" t="s">
        <v>145</v>
      </c>
      <c r="X738" s="29" t="s">
        <v>158</v>
      </c>
      <c r="Y738" s="146">
        <v>1412</v>
      </c>
      <c r="Z738" s="33">
        <v>1807</v>
      </c>
      <c r="AA738" s="34">
        <f t="shared" si="176"/>
        <v>0.28000000000000003</v>
      </c>
      <c r="AB738" s="33">
        <f t="shared" si="168"/>
        <v>1807</v>
      </c>
      <c r="AC738" s="34">
        <f t="shared" si="177"/>
        <v>0.27974439667297563</v>
      </c>
      <c r="AD738" s="145">
        <f t="shared" si="171"/>
        <v>1505.8330000000001</v>
      </c>
      <c r="AE738" s="105">
        <v>1176.6669999999999</v>
      </c>
      <c r="AF738" s="34" t="s">
        <v>36</v>
      </c>
      <c r="AG738" s="34" t="s">
        <v>36</v>
      </c>
      <c r="AH738" s="34" t="s">
        <v>36</v>
      </c>
      <c r="AI738" s="29">
        <v>6.8000000000000005E-2</v>
      </c>
      <c r="AJ738" s="29">
        <v>1.6899999999999999E-4</v>
      </c>
      <c r="AK738" s="29">
        <v>475</v>
      </c>
      <c r="AL738" s="29">
        <v>0</v>
      </c>
      <c r="AM738" s="29" t="s">
        <v>28</v>
      </c>
      <c r="AN738" s="158" t="s">
        <v>28</v>
      </c>
      <c r="AO738" s="29" t="s">
        <v>28</v>
      </c>
      <c r="AP738" s="29">
        <v>10</v>
      </c>
      <c r="AQ738" s="29">
        <v>176</v>
      </c>
      <c r="AR738" s="29">
        <v>67</v>
      </c>
      <c r="AS738" s="29">
        <v>89</v>
      </c>
      <c r="AT738" s="29">
        <v>0.33800000000000002</v>
      </c>
      <c r="AU738" s="144">
        <v>1.049E-3</v>
      </c>
      <c r="AV738" s="36" t="s">
        <v>28</v>
      </c>
      <c r="AW738" s="102">
        <v>43763</v>
      </c>
      <c r="AX738" s="129" t="s">
        <v>33</v>
      </c>
      <c r="AY738" t="e">
        <f>AX738-#REF!</f>
        <v>#VALUE!</v>
      </c>
      <c r="BD738" t="s">
        <v>108</v>
      </c>
      <c r="BE738" t="s">
        <v>4368</v>
      </c>
      <c r="BF738" t="s">
        <v>4740</v>
      </c>
      <c r="BH738" t="str">
        <f t="shared" si="169"/>
        <v>AV</v>
      </c>
      <c r="BJ738" t="str">
        <f t="shared" si="170"/>
        <v>OK</v>
      </c>
      <c r="BK738" s="130">
        <v>1807</v>
      </c>
      <c r="BL738" s="130" t="s">
        <v>37</v>
      </c>
      <c r="BM738" s="131">
        <v>1553</v>
      </c>
      <c r="BN738" s="131">
        <v>1.163554410817772</v>
      </c>
      <c r="BO738">
        <v>1807</v>
      </c>
      <c r="BP738">
        <v>260</v>
      </c>
    </row>
    <row r="739" spans="1:68" ht="37.799999999999997" x14ac:dyDescent="0.3">
      <c r="A739" s="1"/>
      <c r="B739" s="47">
        <v>649</v>
      </c>
      <c r="C739" s="45">
        <v>1039956</v>
      </c>
      <c r="D739" s="29">
        <v>1022730</v>
      </c>
      <c r="E739" s="29"/>
      <c r="F739" s="39" t="s">
        <v>603</v>
      </c>
      <c r="G739" s="29" t="s">
        <v>47</v>
      </c>
      <c r="H739" s="70" t="s">
        <v>4780</v>
      </c>
      <c r="I739" s="148" t="s">
        <v>32</v>
      </c>
      <c r="J739" s="147" t="s">
        <v>33</v>
      </c>
      <c r="K739" s="148">
        <v>0</v>
      </c>
      <c r="L739" s="148" t="s">
        <v>32</v>
      </c>
      <c r="M739" s="147" t="s">
        <v>33</v>
      </c>
      <c r="N739" s="29">
        <f t="shared" si="165"/>
        <v>1022730</v>
      </c>
      <c r="O739" s="29" t="str">
        <f t="shared" si="166"/>
        <v/>
      </c>
      <c r="P739" s="29" t="str">
        <f t="shared" si="167"/>
        <v/>
      </c>
      <c r="Q739" s="29" t="str">
        <f t="shared" si="172"/>
        <v/>
      </c>
      <c r="R739" s="29" t="str">
        <f t="shared" si="173"/>
        <v/>
      </c>
      <c r="S739" s="29" t="str">
        <f t="shared" si="174"/>
        <v/>
      </c>
      <c r="T739" s="29" t="str">
        <f t="shared" si="175"/>
        <v/>
      </c>
      <c r="U739" s="29"/>
      <c r="V739" s="29"/>
      <c r="W739" s="55" t="s">
        <v>145</v>
      </c>
      <c r="X739" s="29" t="s">
        <v>158</v>
      </c>
      <c r="Y739" s="146">
        <v>1412</v>
      </c>
      <c r="Z739" s="33">
        <v>1807</v>
      </c>
      <c r="AA739" s="34">
        <f t="shared" si="176"/>
        <v>0.28000000000000003</v>
      </c>
      <c r="AB739" s="33">
        <f t="shared" si="168"/>
        <v>1807</v>
      </c>
      <c r="AC739" s="34">
        <f t="shared" si="177"/>
        <v>0.27974439667297563</v>
      </c>
      <c r="AD739" s="145">
        <f t="shared" si="171"/>
        <v>1505.8330000000001</v>
      </c>
      <c r="AE739" s="105">
        <v>1176.6669999999999</v>
      </c>
      <c r="AF739" s="34" t="s">
        <v>36</v>
      </c>
      <c r="AG739" s="34" t="s">
        <v>36</v>
      </c>
      <c r="AH739" s="34" t="s">
        <v>36</v>
      </c>
      <c r="AI739" s="29">
        <v>5.8000000000000003E-2</v>
      </c>
      <c r="AJ739" s="29">
        <v>1.6000000000000001E-4</v>
      </c>
      <c r="AK739" s="29">
        <v>0</v>
      </c>
      <c r="AL739" s="29">
        <v>0</v>
      </c>
      <c r="AM739" s="29" t="s">
        <v>28</v>
      </c>
      <c r="AN739" s="44" t="s">
        <v>27</v>
      </c>
      <c r="AO739" s="29" t="s">
        <v>28</v>
      </c>
      <c r="AP739" s="29">
        <v>10</v>
      </c>
      <c r="AQ739" s="29">
        <v>176</v>
      </c>
      <c r="AR739" s="29">
        <v>67</v>
      </c>
      <c r="AS739" s="29">
        <v>89</v>
      </c>
      <c r="AT739" s="29">
        <v>0.29099999999999998</v>
      </c>
      <c r="AU739" s="144">
        <v>1.049E-3</v>
      </c>
      <c r="AV739" s="36" t="s">
        <v>28</v>
      </c>
      <c r="AW739" s="102">
        <v>43763</v>
      </c>
      <c r="AX739" s="129" t="s">
        <v>33</v>
      </c>
      <c r="AY739" s="106">
        <v>12355</v>
      </c>
      <c r="BD739" t="s">
        <v>108</v>
      </c>
      <c r="BE739" t="s">
        <v>4368</v>
      </c>
      <c r="BF739" t="s">
        <v>4740</v>
      </c>
      <c r="BH739" t="str">
        <f t="shared" si="169"/>
        <v/>
      </c>
      <c r="BJ739" t="str">
        <f t="shared" si="170"/>
        <v>OK</v>
      </c>
      <c r="BK739" s="130">
        <v>1807</v>
      </c>
      <c r="BL739" s="130" t="s">
        <v>37</v>
      </c>
      <c r="BM739" s="131">
        <v>1553</v>
      </c>
      <c r="BN739" s="131">
        <v>1.163554410817772</v>
      </c>
      <c r="BO739">
        <v>1807</v>
      </c>
      <c r="BP739">
        <v>400</v>
      </c>
    </row>
    <row r="740" spans="1:68" ht="25.2" x14ac:dyDescent="0.3">
      <c r="A740" s="1"/>
      <c r="B740" s="47">
        <v>650</v>
      </c>
      <c r="C740" s="45">
        <v>1039957</v>
      </c>
      <c r="D740" s="29">
        <v>1022731</v>
      </c>
      <c r="E740" s="29"/>
      <c r="F740" s="39" t="s">
        <v>604</v>
      </c>
      <c r="G740" s="29" t="s">
        <v>47</v>
      </c>
      <c r="H740" s="70" t="s">
        <v>4779</v>
      </c>
      <c r="I740" s="148" t="s">
        <v>32</v>
      </c>
      <c r="J740" s="147" t="s">
        <v>33</v>
      </c>
      <c r="K740" s="148">
        <v>0</v>
      </c>
      <c r="L740" s="148" t="s">
        <v>32</v>
      </c>
      <c r="M740" s="147" t="s">
        <v>33</v>
      </c>
      <c r="N740" s="29">
        <f t="shared" si="165"/>
        <v>1022731</v>
      </c>
      <c r="O740" s="29" t="str">
        <f t="shared" si="166"/>
        <v/>
      </c>
      <c r="P740" s="29" t="str">
        <f t="shared" si="167"/>
        <v/>
      </c>
      <c r="Q740" s="29" t="str">
        <f t="shared" si="172"/>
        <v/>
      </c>
      <c r="R740" s="29" t="str">
        <f t="shared" si="173"/>
        <v/>
      </c>
      <c r="S740" s="29" t="str">
        <f t="shared" si="174"/>
        <v/>
      </c>
      <c r="T740" s="29" t="str">
        <f t="shared" si="175"/>
        <v/>
      </c>
      <c r="U740" s="29"/>
      <c r="V740" s="29"/>
      <c r="W740" s="55" t="s">
        <v>145</v>
      </c>
      <c r="X740" s="29" t="s">
        <v>158</v>
      </c>
      <c r="Y740" s="146">
        <v>1412</v>
      </c>
      <c r="Z740" s="33">
        <v>1807</v>
      </c>
      <c r="AA740" s="34">
        <f t="shared" si="176"/>
        <v>0.28000000000000003</v>
      </c>
      <c r="AB740" s="33">
        <f t="shared" si="168"/>
        <v>1807</v>
      </c>
      <c r="AC740" s="34">
        <f t="shared" si="177"/>
        <v>0.27974439667297563</v>
      </c>
      <c r="AD740" s="145">
        <f t="shared" si="171"/>
        <v>1505.8330000000001</v>
      </c>
      <c r="AE740" s="105">
        <v>1176.6669999999999</v>
      </c>
      <c r="AF740" s="34" t="s">
        <v>36</v>
      </c>
      <c r="AG740" s="34" t="s">
        <v>36</v>
      </c>
      <c r="AH740" s="34" t="s">
        <v>36</v>
      </c>
      <c r="AI740" s="29">
        <v>7.0999999999999994E-2</v>
      </c>
      <c r="AJ740" s="29">
        <v>1.73E-4</v>
      </c>
      <c r="AK740" s="29">
        <v>0</v>
      </c>
      <c r="AL740" s="29">
        <v>0</v>
      </c>
      <c r="AM740" s="29" t="s">
        <v>28</v>
      </c>
      <c r="AN740" s="44" t="s">
        <v>27</v>
      </c>
      <c r="AO740" s="29" t="s">
        <v>28</v>
      </c>
      <c r="AP740" s="29">
        <v>10</v>
      </c>
      <c r="AQ740" s="29">
        <v>176</v>
      </c>
      <c r="AR740" s="29">
        <v>67</v>
      </c>
      <c r="AS740" s="29">
        <v>89</v>
      </c>
      <c r="AT740" s="29">
        <v>0.35499999999999998</v>
      </c>
      <c r="AU740" s="144">
        <v>1.049E-3</v>
      </c>
      <c r="AV740" s="36" t="s">
        <v>28</v>
      </c>
      <c r="AW740" s="102">
        <v>43763</v>
      </c>
      <c r="AX740" s="129" t="s">
        <v>33</v>
      </c>
      <c r="AY740" s="106">
        <v>9890</v>
      </c>
      <c r="BD740" t="s">
        <v>108</v>
      </c>
      <c r="BE740" t="s">
        <v>4368</v>
      </c>
      <c r="BF740" t="s">
        <v>4740</v>
      </c>
      <c r="BH740" t="str">
        <f t="shared" si="169"/>
        <v/>
      </c>
      <c r="BJ740" t="str">
        <f t="shared" si="170"/>
        <v>OK</v>
      </c>
      <c r="BK740" s="130">
        <v>1807</v>
      </c>
      <c r="BL740" s="130" t="s">
        <v>37</v>
      </c>
      <c r="BM740" s="131">
        <v>1553</v>
      </c>
      <c r="BN740" s="131">
        <v>1.163554410817772</v>
      </c>
      <c r="BO740">
        <v>1807</v>
      </c>
      <c r="BP740">
        <v>630</v>
      </c>
    </row>
    <row r="741" spans="1:68" ht="25.2" x14ac:dyDescent="0.3">
      <c r="A741" s="1"/>
      <c r="B741" s="47">
        <v>651</v>
      </c>
      <c r="C741" s="45">
        <v>1039958</v>
      </c>
      <c r="D741" s="29">
        <v>1022732</v>
      </c>
      <c r="E741" s="29"/>
      <c r="F741" s="39" t="s">
        <v>605</v>
      </c>
      <c r="G741" s="29" t="s">
        <v>47</v>
      </c>
      <c r="H741" s="70" t="s">
        <v>4779</v>
      </c>
      <c r="I741" s="148" t="s">
        <v>32</v>
      </c>
      <c r="J741" s="147" t="s">
        <v>33</v>
      </c>
      <c r="K741" s="148">
        <v>0</v>
      </c>
      <c r="L741" s="148" t="s">
        <v>32</v>
      </c>
      <c r="M741" s="147" t="s">
        <v>33</v>
      </c>
      <c r="N741" s="29">
        <f t="shared" si="165"/>
        <v>1022732</v>
      </c>
      <c r="O741" s="29" t="str">
        <f t="shared" si="166"/>
        <v/>
      </c>
      <c r="P741" s="29" t="str">
        <f t="shared" si="167"/>
        <v/>
      </c>
      <c r="Q741" s="29" t="str">
        <f t="shared" si="172"/>
        <v/>
      </c>
      <c r="R741" s="29" t="str">
        <f t="shared" si="173"/>
        <v/>
      </c>
      <c r="S741" s="29" t="str">
        <f t="shared" si="174"/>
        <v/>
      </c>
      <c r="T741" s="29" t="str">
        <f t="shared" si="175"/>
        <v/>
      </c>
      <c r="U741" s="29"/>
      <c r="V741" s="29"/>
      <c r="W741" s="55" t="s">
        <v>145</v>
      </c>
      <c r="X741" s="29" t="s">
        <v>158</v>
      </c>
      <c r="Y741" s="146">
        <v>2175</v>
      </c>
      <c r="Z741" s="33">
        <v>2785</v>
      </c>
      <c r="AA741" s="34">
        <f t="shared" si="176"/>
        <v>0.28000000000000003</v>
      </c>
      <c r="AB741" s="33">
        <f t="shared" si="168"/>
        <v>2785</v>
      </c>
      <c r="AC741" s="34">
        <f t="shared" si="177"/>
        <v>0.28045958620689659</v>
      </c>
      <c r="AD741" s="145">
        <f t="shared" si="171"/>
        <v>2320.8330000000001</v>
      </c>
      <c r="AE741" s="105">
        <v>1812.5</v>
      </c>
      <c r="AF741" s="34" t="s">
        <v>36</v>
      </c>
      <c r="AG741" s="34" t="s">
        <v>36</v>
      </c>
      <c r="AH741" s="34" t="s">
        <v>36</v>
      </c>
      <c r="AI741" s="29">
        <v>9.2999999999999999E-2</v>
      </c>
      <c r="AJ741" s="29">
        <v>2.4899999999999998E-4</v>
      </c>
      <c r="AK741" s="29">
        <v>190</v>
      </c>
      <c r="AL741" s="29">
        <v>0</v>
      </c>
      <c r="AM741" s="29" t="s">
        <v>28</v>
      </c>
      <c r="AN741" s="158" t="s">
        <v>28</v>
      </c>
      <c r="AO741" s="29" t="s">
        <v>28</v>
      </c>
      <c r="AP741" s="29">
        <v>5</v>
      </c>
      <c r="AQ741" s="29">
        <v>176</v>
      </c>
      <c r="AR741" s="29">
        <v>135</v>
      </c>
      <c r="AS741" s="29">
        <v>89</v>
      </c>
      <c r="AT741" s="29">
        <v>0.46700000000000003</v>
      </c>
      <c r="AU741" s="144">
        <v>2.1150000000000001E-3</v>
      </c>
      <c r="AV741" s="36" t="s">
        <v>28</v>
      </c>
      <c r="AW741" s="102">
        <v>43763</v>
      </c>
      <c r="AX741" s="129" t="s">
        <v>33</v>
      </c>
      <c r="AY741" s="106">
        <v>2955</v>
      </c>
      <c r="BD741" t="s">
        <v>108</v>
      </c>
      <c r="BE741" t="s">
        <v>4346</v>
      </c>
      <c r="BF741" t="s">
        <v>4740</v>
      </c>
      <c r="BH741" t="str">
        <f t="shared" si="169"/>
        <v>AV</v>
      </c>
      <c r="BJ741" t="str">
        <f t="shared" si="170"/>
        <v>OK</v>
      </c>
      <c r="BK741" s="130">
        <v>2785</v>
      </c>
      <c r="BL741" s="130" t="s">
        <v>37</v>
      </c>
      <c r="BM741" s="131">
        <v>2393</v>
      </c>
      <c r="BN741" s="131">
        <v>1.1638111157542834</v>
      </c>
      <c r="BO741">
        <v>2785</v>
      </c>
      <c r="BP741">
        <v>20</v>
      </c>
    </row>
    <row r="742" spans="1:68" ht="25.2" x14ac:dyDescent="0.3">
      <c r="A742" s="1"/>
      <c r="B742" s="47">
        <v>652</v>
      </c>
      <c r="C742" s="45">
        <v>1039959</v>
      </c>
      <c r="D742" s="29">
        <v>1022733</v>
      </c>
      <c r="E742" s="29"/>
      <c r="F742" s="39" t="s">
        <v>606</v>
      </c>
      <c r="G742" s="29" t="s">
        <v>47</v>
      </c>
      <c r="H742" s="70" t="s">
        <v>4779</v>
      </c>
      <c r="I742" s="148" t="s">
        <v>32</v>
      </c>
      <c r="J742" s="147" t="s">
        <v>33</v>
      </c>
      <c r="K742" s="148">
        <v>0</v>
      </c>
      <c r="L742" s="148" t="s">
        <v>32</v>
      </c>
      <c r="M742" s="147" t="s">
        <v>33</v>
      </c>
      <c r="N742" s="29">
        <f t="shared" si="165"/>
        <v>1022733</v>
      </c>
      <c r="O742" s="29" t="str">
        <f t="shared" si="166"/>
        <v/>
      </c>
      <c r="P742" s="29" t="str">
        <f t="shared" si="167"/>
        <v/>
      </c>
      <c r="Q742" s="29" t="str">
        <f t="shared" si="172"/>
        <v/>
      </c>
      <c r="R742" s="29" t="str">
        <f t="shared" si="173"/>
        <v/>
      </c>
      <c r="S742" s="29" t="str">
        <f t="shared" si="174"/>
        <v/>
      </c>
      <c r="T742" s="29" t="str">
        <f t="shared" si="175"/>
        <v/>
      </c>
      <c r="U742" s="29"/>
      <c r="V742" s="29"/>
      <c r="W742" s="55" t="s">
        <v>145</v>
      </c>
      <c r="X742" s="29" t="s">
        <v>158</v>
      </c>
      <c r="Y742" s="146">
        <v>2175</v>
      </c>
      <c r="Z742" s="33">
        <v>2785</v>
      </c>
      <c r="AA742" s="34">
        <f t="shared" si="176"/>
        <v>0.28000000000000003</v>
      </c>
      <c r="AB742" s="33">
        <f t="shared" si="168"/>
        <v>2785</v>
      </c>
      <c r="AC742" s="34">
        <f t="shared" si="177"/>
        <v>0.28045958620689659</v>
      </c>
      <c r="AD742" s="145">
        <f t="shared" si="171"/>
        <v>2320.8330000000001</v>
      </c>
      <c r="AE742" s="105">
        <v>1812.5</v>
      </c>
      <c r="AF742" s="34" t="s">
        <v>36</v>
      </c>
      <c r="AG742" s="34" t="s">
        <v>36</v>
      </c>
      <c r="AH742" s="34" t="s">
        <v>36</v>
      </c>
      <c r="AI742" s="29">
        <v>9.7000000000000003E-2</v>
      </c>
      <c r="AJ742" s="29">
        <v>2.5500000000000002E-4</v>
      </c>
      <c r="AK742" s="29">
        <v>140</v>
      </c>
      <c r="AL742" s="29">
        <v>0</v>
      </c>
      <c r="AM742" s="29" t="s">
        <v>28</v>
      </c>
      <c r="AN742" s="158" t="s">
        <v>28</v>
      </c>
      <c r="AO742" s="29" t="s">
        <v>28</v>
      </c>
      <c r="AP742" s="29">
        <v>5</v>
      </c>
      <c r="AQ742" s="29">
        <v>176</v>
      </c>
      <c r="AR742" s="29">
        <v>135</v>
      </c>
      <c r="AS742" s="29">
        <v>89</v>
      </c>
      <c r="AT742" s="29">
        <v>0.48399999999999999</v>
      </c>
      <c r="AU742" s="144">
        <v>2.1150000000000001E-3</v>
      </c>
      <c r="AV742" s="36" t="s">
        <v>28</v>
      </c>
      <c r="AW742" s="102">
        <v>43763</v>
      </c>
      <c r="AX742" s="129" t="s">
        <v>33</v>
      </c>
      <c r="AY742" s="106">
        <v>1655</v>
      </c>
      <c r="BD742" t="s">
        <v>108</v>
      </c>
      <c r="BE742" t="s">
        <v>4346</v>
      </c>
      <c r="BF742" t="s">
        <v>4740</v>
      </c>
      <c r="BH742" t="str">
        <f t="shared" si="169"/>
        <v>AV</v>
      </c>
      <c r="BJ742" t="str">
        <f t="shared" si="170"/>
        <v>OK</v>
      </c>
      <c r="BK742" s="130">
        <v>2785</v>
      </c>
      <c r="BL742" s="130" t="s">
        <v>37</v>
      </c>
      <c r="BM742" s="131">
        <v>2393</v>
      </c>
      <c r="BN742" s="131">
        <v>1.1638111157542834</v>
      </c>
      <c r="BO742">
        <v>2785</v>
      </c>
      <c r="BP742">
        <v>40</v>
      </c>
    </row>
    <row r="743" spans="1:68" ht="25.2" x14ac:dyDescent="0.3">
      <c r="A743" s="1"/>
      <c r="B743" s="47">
        <v>653</v>
      </c>
      <c r="C743" s="45">
        <v>1039960</v>
      </c>
      <c r="D743" s="29">
        <v>1022734</v>
      </c>
      <c r="E743" s="29"/>
      <c r="F743" s="39" t="s">
        <v>607</v>
      </c>
      <c r="G743" s="29" t="s">
        <v>47</v>
      </c>
      <c r="H743" s="70" t="s">
        <v>4779</v>
      </c>
      <c r="I743" s="148" t="s">
        <v>32</v>
      </c>
      <c r="J743" s="147" t="s">
        <v>33</v>
      </c>
      <c r="K743" s="148">
        <v>0</v>
      </c>
      <c r="L743" s="148" t="s">
        <v>32</v>
      </c>
      <c r="M743" s="147" t="s">
        <v>33</v>
      </c>
      <c r="N743" s="29">
        <f t="shared" si="165"/>
        <v>1022734</v>
      </c>
      <c r="O743" s="29" t="str">
        <f t="shared" si="166"/>
        <v/>
      </c>
      <c r="P743" s="29" t="str">
        <f t="shared" si="167"/>
        <v/>
      </c>
      <c r="Q743" s="29" t="str">
        <f t="shared" si="172"/>
        <v/>
      </c>
      <c r="R743" s="29" t="str">
        <f t="shared" si="173"/>
        <v/>
      </c>
      <c r="S743" s="29" t="str">
        <f t="shared" si="174"/>
        <v/>
      </c>
      <c r="T743" s="29" t="str">
        <f t="shared" si="175"/>
        <v/>
      </c>
      <c r="U743" s="29"/>
      <c r="V743" s="29"/>
      <c r="W743" s="55" t="s">
        <v>145</v>
      </c>
      <c r="X743" s="29" t="s">
        <v>158</v>
      </c>
      <c r="Y743" s="146">
        <v>2175</v>
      </c>
      <c r="Z743" s="33">
        <v>2785</v>
      </c>
      <c r="AA743" s="34">
        <f t="shared" si="176"/>
        <v>0.28000000000000003</v>
      </c>
      <c r="AB743" s="33">
        <f t="shared" si="168"/>
        <v>2785</v>
      </c>
      <c r="AC743" s="34">
        <f t="shared" si="177"/>
        <v>0.28045958620689659</v>
      </c>
      <c r="AD743" s="145">
        <f t="shared" si="171"/>
        <v>2320.8330000000001</v>
      </c>
      <c r="AE743" s="105">
        <v>1812.5</v>
      </c>
      <c r="AF743" s="34" t="s">
        <v>36</v>
      </c>
      <c r="AG743" s="34" t="s">
        <v>36</v>
      </c>
      <c r="AH743" s="34" t="s">
        <v>36</v>
      </c>
      <c r="AI743" s="29">
        <v>0.10100000000000001</v>
      </c>
      <c r="AJ743" s="29">
        <v>2.8299999999999999E-4</v>
      </c>
      <c r="AK743" s="29">
        <v>10</v>
      </c>
      <c r="AL743" s="29">
        <v>0</v>
      </c>
      <c r="AM743" s="29" t="s">
        <v>28</v>
      </c>
      <c r="AN743" s="158" t="s">
        <v>28</v>
      </c>
      <c r="AO743" s="29" t="s">
        <v>28</v>
      </c>
      <c r="AP743" s="29">
        <v>5</v>
      </c>
      <c r="AQ743" s="29">
        <v>176</v>
      </c>
      <c r="AR743" s="29">
        <v>135</v>
      </c>
      <c r="AS743" s="29">
        <v>89</v>
      </c>
      <c r="AT743" s="29">
        <v>0.50700000000000001</v>
      </c>
      <c r="AU743" s="144">
        <v>2.1150000000000001E-3</v>
      </c>
      <c r="AV743" s="36" t="s">
        <v>28</v>
      </c>
      <c r="AW743" s="102">
        <v>43763</v>
      </c>
      <c r="AX743" s="129" t="s">
        <v>33</v>
      </c>
      <c r="AY743" s="106">
        <v>955</v>
      </c>
      <c r="BD743" t="s">
        <v>108</v>
      </c>
      <c r="BE743" t="s">
        <v>4346</v>
      </c>
      <c r="BF743" t="s">
        <v>4740</v>
      </c>
      <c r="BH743" t="str">
        <f t="shared" si="169"/>
        <v>AV</v>
      </c>
      <c r="BJ743" t="str">
        <f t="shared" si="170"/>
        <v>OK</v>
      </c>
      <c r="BK743" s="130">
        <v>2785</v>
      </c>
      <c r="BL743" s="130" t="s">
        <v>37</v>
      </c>
      <c r="BM743" s="131">
        <v>2393</v>
      </c>
      <c r="BN743" s="131">
        <v>1.1638111157542834</v>
      </c>
      <c r="BO743" t="e">
        <v>#N/A</v>
      </c>
      <c r="BP743">
        <v>10</v>
      </c>
    </row>
    <row r="744" spans="1:68" ht="25.2" x14ac:dyDescent="0.3">
      <c r="A744" s="1"/>
      <c r="B744" s="47">
        <v>654</v>
      </c>
      <c r="C744" s="45">
        <v>1039961</v>
      </c>
      <c r="D744" s="29">
        <v>1022735</v>
      </c>
      <c r="E744" s="29"/>
      <c r="F744" s="39" t="s">
        <v>608</v>
      </c>
      <c r="G744" s="29" t="s">
        <v>47</v>
      </c>
      <c r="H744" s="70" t="s">
        <v>4779</v>
      </c>
      <c r="I744" s="148" t="s">
        <v>32</v>
      </c>
      <c r="J744" s="147" t="s">
        <v>33</v>
      </c>
      <c r="K744" s="148">
        <v>0</v>
      </c>
      <c r="L744" s="148" t="s">
        <v>32</v>
      </c>
      <c r="M744" s="147" t="s">
        <v>33</v>
      </c>
      <c r="N744" s="29">
        <f t="shared" ref="N744:N807" si="178">IFERROR(MID($D744,1,7)+0,"")</f>
        <v>1022735</v>
      </c>
      <c r="O744" s="29" t="str">
        <f t="shared" ref="O744:O807" si="179">IFERROR(MID($D744,10,7)+0,"")</f>
        <v/>
      </c>
      <c r="P744" s="29" t="str">
        <f t="shared" ref="P744:P807" si="180">IFERROR(MID($D744,19,7)+0,"")</f>
        <v/>
      </c>
      <c r="Q744" s="29" t="str">
        <f t="shared" si="172"/>
        <v/>
      </c>
      <c r="R744" s="29" t="str">
        <f t="shared" si="173"/>
        <v/>
      </c>
      <c r="S744" s="29" t="str">
        <f t="shared" si="174"/>
        <v/>
      </c>
      <c r="T744" s="29" t="str">
        <f t="shared" si="175"/>
        <v/>
      </c>
      <c r="U744" s="29"/>
      <c r="V744" s="29"/>
      <c r="W744" s="55" t="s">
        <v>145</v>
      </c>
      <c r="X744" s="29" t="s">
        <v>158</v>
      </c>
      <c r="Y744" s="146">
        <v>2175</v>
      </c>
      <c r="Z744" s="33">
        <v>2785</v>
      </c>
      <c r="AA744" s="34">
        <f t="shared" si="176"/>
        <v>0.28000000000000003</v>
      </c>
      <c r="AB744" s="33">
        <f t="shared" ref="AB744:AB807" si="181">IF(OR(W744="VLD MLC components",W744="VLD MLC pipes",W744="VLD PEX components",W744="VLD PEX pipes",W744="VLD PHC components",W744="VLD PHC pipes"),"По запросу",Z744)</f>
        <v>2785</v>
      </c>
      <c r="AC744" s="34">
        <f t="shared" si="177"/>
        <v>0.28045958620689659</v>
      </c>
      <c r="AD744" s="145">
        <f t="shared" si="171"/>
        <v>2320.8330000000001</v>
      </c>
      <c r="AE744" s="105">
        <v>1812.5</v>
      </c>
      <c r="AF744" s="34" t="s">
        <v>36</v>
      </c>
      <c r="AG744" s="34" t="s">
        <v>36</v>
      </c>
      <c r="AH744" s="34" t="s">
        <v>36</v>
      </c>
      <c r="AI744" s="29">
        <v>0.109</v>
      </c>
      <c r="AJ744" s="29">
        <v>2.8299999999999999E-4</v>
      </c>
      <c r="AK744" s="29">
        <v>11</v>
      </c>
      <c r="AL744" s="29">
        <v>0</v>
      </c>
      <c r="AM744" s="29" t="s">
        <v>28</v>
      </c>
      <c r="AN744" s="158" t="s">
        <v>28</v>
      </c>
      <c r="AO744" s="29" t="s">
        <v>28</v>
      </c>
      <c r="AP744" s="29">
        <v>5</v>
      </c>
      <c r="AQ744" s="29">
        <v>176</v>
      </c>
      <c r="AR744" s="29">
        <v>135</v>
      </c>
      <c r="AS744" s="29">
        <v>89</v>
      </c>
      <c r="AT744" s="29">
        <v>0.54500000000000004</v>
      </c>
      <c r="AU744" s="144">
        <v>2.1150000000000001E-3</v>
      </c>
      <c r="AV744" s="36" t="s">
        <v>28</v>
      </c>
      <c r="AW744" s="102">
        <v>43763</v>
      </c>
      <c r="AX744" s="129" t="s">
        <v>33</v>
      </c>
      <c r="AY744" s="106">
        <v>1255</v>
      </c>
      <c r="BD744" t="s">
        <v>108</v>
      </c>
      <c r="BE744" t="s">
        <v>4346</v>
      </c>
      <c r="BF744" t="s">
        <v>4740</v>
      </c>
      <c r="BH744" t="str">
        <f t="shared" ref="BH744:BH807" si="182">IF(OR(H744="Регулярный ассортимент",AK744&gt;0,AL744&gt;0),"AV","")</f>
        <v>AV</v>
      </c>
      <c r="BJ744" t="str">
        <f t="shared" ref="BJ744:BJ807" si="183">IF(AB744-Z744=0,"OK")</f>
        <v>OK</v>
      </c>
      <c r="BK744" s="130">
        <v>2785</v>
      </c>
      <c r="BL744" s="130" t="s">
        <v>37</v>
      </c>
      <c r="BM744" s="131">
        <v>2393</v>
      </c>
      <c r="BN744" s="131">
        <v>1.1638111157542834</v>
      </c>
      <c r="BO744">
        <v>2785</v>
      </c>
      <c r="BP744">
        <v>15</v>
      </c>
    </row>
    <row r="745" spans="1:68" ht="25.2" x14ac:dyDescent="0.3">
      <c r="A745" s="1"/>
      <c r="B745" s="47">
        <v>655</v>
      </c>
      <c r="C745" s="45">
        <v>1039962</v>
      </c>
      <c r="D745" s="29">
        <v>1046392</v>
      </c>
      <c r="E745" s="29"/>
      <c r="F745" s="39" t="s">
        <v>609</v>
      </c>
      <c r="G745" s="29" t="s">
        <v>47</v>
      </c>
      <c r="H745" s="70" t="s">
        <v>4779</v>
      </c>
      <c r="I745" s="148" t="s">
        <v>32</v>
      </c>
      <c r="J745" s="147" t="s">
        <v>33</v>
      </c>
      <c r="K745" s="148">
        <v>0</v>
      </c>
      <c r="L745" s="148" t="s">
        <v>32</v>
      </c>
      <c r="M745" s="147" t="s">
        <v>33</v>
      </c>
      <c r="N745" s="29">
        <f t="shared" si="178"/>
        <v>1046392</v>
      </c>
      <c r="O745" s="29" t="str">
        <f t="shared" si="179"/>
        <v/>
      </c>
      <c r="P745" s="29" t="str">
        <f t="shared" si="180"/>
        <v/>
      </c>
      <c r="Q745" s="29" t="str">
        <f t="shared" si="172"/>
        <v/>
      </c>
      <c r="R745" s="29" t="str">
        <f t="shared" si="173"/>
        <v/>
      </c>
      <c r="S745" s="29" t="str">
        <f t="shared" si="174"/>
        <v/>
      </c>
      <c r="T745" s="29" t="str">
        <f t="shared" si="175"/>
        <v/>
      </c>
      <c r="U745" s="29"/>
      <c r="V745" s="29"/>
      <c r="W745" s="55" t="s">
        <v>145</v>
      </c>
      <c r="X745" s="29" t="s">
        <v>158</v>
      </c>
      <c r="Y745" s="146">
        <v>3616</v>
      </c>
      <c r="Z745" s="33">
        <v>4629</v>
      </c>
      <c r="AA745" s="34">
        <f t="shared" si="176"/>
        <v>0.28000000000000003</v>
      </c>
      <c r="AB745" s="33">
        <f t="shared" si="181"/>
        <v>4629</v>
      </c>
      <c r="AC745" s="34">
        <f t="shared" si="177"/>
        <v>0.28014394691857819</v>
      </c>
      <c r="AD745" s="145">
        <f t="shared" si="171"/>
        <v>3857.5</v>
      </c>
      <c r="AE745" s="105">
        <v>3013.3330000000001</v>
      </c>
      <c r="AF745" s="34" t="s">
        <v>36</v>
      </c>
      <c r="AG745" s="34" t="s">
        <v>36</v>
      </c>
      <c r="AH745" s="34" t="s">
        <v>36</v>
      </c>
      <c r="AI745" s="29">
        <v>0.14699999999999999</v>
      </c>
      <c r="AJ745" s="29">
        <v>4.44E-4</v>
      </c>
      <c r="AK745" s="29">
        <v>165</v>
      </c>
      <c r="AL745" s="29">
        <v>0</v>
      </c>
      <c r="AM745" s="29" t="s">
        <v>28</v>
      </c>
      <c r="AN745" s="158" t="s">
        <v>28</v>
      </c>
      <c r="AO745" s="29" t="s">
        <v>28</v>
      </c>
      <c r="AP745" s="29">
        <v>5</v>
      </c>
      <c r="AQ745" s="29">
        <v>176</v>
      </c>
      <c r="AR745" s="29">
        <v>135</v>
      </c>
      <c r="AS745" s="29">
        <v>89</v>
      </c>
      <c r="AT745" s="29">
        <v>0.73299999999999998</v>
      </c>
      <c r="AU745" s="144">
        <v>2.1150000000000001E-3</v>
      </c>
      <c r="AV745" s="36" t="s">
        <v>28</v>
      </c>
      <c r="AW745" s="102">
        <v>43763</v>
      </c>
      <c r="AX745" s="129" t="s">
        <v>33</v>
      </c>
      <c r="AY745" s="106">
        <v>675</v>
      </c>
      <c r="BD745" t="s">
        <v>108</v>
      </c>
      <c r="BE745" t="s">
        <v>4368</v>
      </c>
      <c r="BF745" t="s">
        <v>4740</v>
      </c>
      <c r="BH745" t="str">
        <f t="shared" si="182"/>
        <v>AV</v>
      </c>
      <c r="BJ745" t="str">
        <f t="shared" si="183"/>
        <v>OK</v>
      </c>
      <c r="BK745" s="130">
        <v>4629</v>
      </c>
      <c r="BL745" s="130" t="s">
        <v>37</v>
      </c>
      <c r="BM745" s="131">
        <v>3978</v>
      </c>
      <c r="BN745" s="131">
        <v>1.1636500754147814</v>
      </c>
      <c r="BO745">
        <v>4629</v>
      </c>
      <c r="BP745">
        <v>90</v>
      </c>
    </row>
    <row r="746" spans="1:68" ht="25.2" x14ac:dyDescent="0.3">
      <c r="A746" s="1"/>
      <c r="B746" s="47">
        <v>656</v>
      </c>
      <c r="C746" s="45">
        <v>1039963</v>
      </c>
      <c r="D746" s="29">
        <v>1046393</v>
      </c>
      <c r="E746" s="29"/>
      <c r="F746" s="39" t="s">
        <v>610</v>
      </c>
      <c r="G746" s="29" t="s">
        <v>31</v>
      </c>
      <c r="H746" s="70" t="s">
        <v>4779</v>
      </c>
      <c r="I746" s="148" t="s">
        <v>32</v>
      </c>
      <c r="J746" s="147" t="s">
        <v>33</v>
      </c>
      <c r="K746" s="148">
        <v>0</v>
      </c>
      <c r="L746" s="148" t="s">
        <v>32</v>
      </c>
      <c r="M746" s="147" t="s">
        <v>33</v>
      </c>
      <c r="N746" s="29">
        <f t="shared" si="178"/>
        <v>1046393</v>
      </c>
      <c r="O746" s="29" t="str">
        <f t="shared" si="179"/>
        <v/>
      </c>
      <c r="P746" s="29" t="str">
        <f t="shared" si="180"/>
        <v/>
      </c>
      <c r="Q746" s="29" t="str">
        <f t="shared" si="172"/>
        <v/>
      </c>
      <c r="R746" s="29" t="str">
        <f t="shared" si="173"/>
        <v/>
      </c>
      <c r="S746" s="29" t="str">
        <f t="shared" si="174"/>
        <v/>
      </c>
      <c r="T746" s="29" t="str">
        <f t="shared" si="175"/>
        <v/>
      </c>
      <c r="U746" s="29"/>
      <c r="V746" s="29"/>
      <c r="W746" s="55" t="s">
        <v>145</v>
      </c>
      <c r="X746" s="29" t="s">
        <v>158</v>
      </c>
      <c r="Y746" s="146">
        <v>3616</v>
      </c>
      <c r="Z746" s="33">
        <v>4629</v>
      </c>
      <c r="AA746" s="34">
        <f t="shared" si="176"/>
        <v>0.28000000000000003</v>
      </c>
      <c r="AB746" s="33">
        <f t="shared" si="181"/>
        <v>4629</v>
      </c>
      <c r="AC746" s="34">
        <f t="shared" si="177"/>
        <v>0.28014394691857819</v>
      </c>
      <c r="AD746" s="145">
        <f t="shared" si="171"/>
        <v>3857.5</v>
      </c>
      <c r="AE746" s="105">
        <v>3013.3330000000001</v>
      </c>
      <c r="AF746" s="34" t="s">
        <v>36</v>
      </c>
      <c r="AG746" s="34" t="s">
        <v>36</v>
      </c>
      <c r="AH746" s="34" t="s">
        <v>36</v>
      </c>
      <c r="AI746" s="29">
        <v>0.14099999999999999</v>
      </c>
      <c r="AJ746" s="29">
        <v>4.46E-4</v>
      </c>
      <c r="AK746" s="29">
        <v>5</v>
      </c>
      <c r="AL746" s="29">
        <v>0</v>
      </c>
      <c r="AM746" s="29" t="s">
        <v>28</v>
      </c>
      <c r="AN746" s="158" t="s">
        <v>28</v>
      </c>
      <c r="AO746" s="29" t="s">
        <v>28</v>
      </c>
      <c r="AP746" s="29">
        <v>5</v>
      </c>
      <c r="AQ746" s="29">
        <v>176</v>
      </c>
      <c r="AR746" s="29">
        <v>135</v>
      </c>
      <c r="AS746" s="29">
        <v>89</v>
      </c>
      <c r="AT746" s="29">
        <v>0.70599999999999996</v>
      </c>
      <c r="AU746" s="144">
        <v>2.1150000000000001E-3</v>
      </c>
      <c r="AV746" s="36" t="s">
        <v>28</v>
      </c>
      <c r="AW746" s="102">
        <v>43763</v>
      </c>
      <c r="AX746" s="129" t="s">
        <v>33</v>
      </c>
      <c r="AY746" s="106">
        <v>130</v>
      </c>
      <c r="BD746" t="s">
        <v>108</v>
      </c>
      <c r="BE746" t="s">
        <v>4346</v>
      </c>
      <c r="BF746" t="s">
        <v>4740</v>
      </c>
      <c r="BH746" t="str">
        <f t="shared" si="182"/>
        <v>AV</v>
      </c>
      <c r="BJ746" t="str">
        <f t="shared" si="183"/>
        <v>OK</v>
      </c>
      <c r="BK746" s="130">
        <v>4629</v>
      </c>
      <c r="BL746" s="130" t="s">
        <v>37</v>
      </c>
      <c r="BM746" s="131">
        <v>3978</v>
      </c>
      <c r="BN746" s="131">
        <v>1.1636500754147814</v>
      </c>
      <c r="BO746">
        <v>4629</v>
      </c>
      <c r="BP746">
        <v>0</v>
      </c>
    </row>
    <row r="747" spans="1:68" ht="25.2" x14ac:dyDescent="0.3">
      <c r="A747" s="1"/>
      <c r="B747" s="47">
        <v>657</v>
      </c>
      <c r="C747" s="45">
        <v>1039964</v>
      </c>
      <c r="D747" s="29">
        <v>1046394</v>
      </c>
      <c r="E747" s="29"/>
      <c r="F747" s="39" t="s">
        <v>611</v>
      </c>
      <c r="G747" s="29" t="s">
        <v>47</v>
      </c>
      <c r="H747" s="70" t="s">
        <v>4779</v>
      </c>
      <c r="I747" s="148" t="s">
        <v>32</v>
      </c>
      <c r="J747" s="147" t="s">
        <v>33</v>
      </c>
      <c r="K747" s="148">
        <v>0</v>
      </c>
      <c r="L747" s="148" t="s">
        <v>32</v>
      </c>
      <c r="M747" s="147" t="s">
        <v>33</v>
      </c>
      <c r="N747" s="29">
        <f t="shared" si="178"/>
        <v>1046394</v>
      </c>
      <c r="O747" s="29" t="str">
        <f t="shared" si="179"/>
        <v/>
      </c>
      <c r="P747" s="29" t="str">
        <f t="shared" si="180"/>
        <v/>
      </c>
      <c r="Q747" s="29" t="str">
        <f t="shared" si="172"/>
        <v/>
      </c>
      <c r="R747" s="29" t="str">
        <f t="shared" si="173"/>
        <v/>
      </c>
      <c r="S747" s="29" t="str">
        <f t="shared" si="174"/>
        <v/>
      </c>
      <c r="T747" s="29" t="str">
        <f t="shared" si="175"/>
        <v/>
      </c>
      <c r="U747" s="29"/>
      <c r="V747" s="29"/>
      <c r="W747" s="55" t="s">
        <v>145</v>
      </c>
      <c r="X747" s="29" t="s">
        <v>158</v>
      </c>
      <c r="Y747" s="146">
        <v>3616</v>
      </c>
      <c r="Z747" s="33">
        <v>4629</v>
      </c>
      <c r="AA747" s="34">
        <f t="shared" si="176"/>
        <v>0.28000000000000003</v>
      </c>
      <c r="AB747" s="33">
        <f t="shared" si="181"/>
        <v>4629</v>
      </c>
      <c r="AC747" s="34">
        <f t="shared" si="177"/>
        <v>0.28014394691857819</v>
      </c>
      <c r="AD747" s="145">
        <f t="shared" si="171"/>
        <v>3857.5</v>
      </c>
      <c r="AE747" s="105">
        <v>3013.3330000000001</v>
      </c>
      <c r="AF747" s="34" t="s">
        <v>36</v>
      </c>
      <c r="AG747" s="34" t="s">
        <v>36</v>
      </c>
      <c r="AH747" s="34" t="s">
        <v>36</v>
      </c>
      <c r="AI747" s="29">
        <v>0.16</v>
      </c>
      <c r="AJ747" s="29">
        <v>4.8799999999999999E-4</v>
      </c>
      <c r="AK747" s="29">
        <v>2</v>
      </c>
      <c r="AL747" s="29">
        <v>0</v>
      </c>
      <c r="AM747" s="29" t="s">
        <v>28</v>
      </c>
      <c r="AN747" s="158" t="s">
        <v>28</v>
      </c>
      <c r="AO747" s="29" t="s">
        <v>28</v>
      </c>
      <c r="AP747" s="29">
        <v>5</v>
      </c>
      <c r="AQ747" s="29">
        <v>185</v>
      </c>
      <c r="AR747" s="29">
        <v>92</v>
      </c>
      <c r="AS747" s="29">
        <v>185</v>
      </c>
      <c r="AT747" s="29">
        <v>0.80200000000000005</v>
      </c>
      <c r="AU747" s="144">
        <v>3.1489999999999999E-3</v>
      </c>
      <c r="AV747" s="36" t="s">
        <v>28</v>
      </c>
      <c r="AW747" s="102">
        <v>43763</v>
      </c>
      <c r="AX747" s="129" t="s">
        <v>33</v>
      </c>
      <c r="AY747" s="106">
        <v>515</v>
      </c>
      <c r="BD747" t="s">
        <v>108</v>
      </c>
      <c r="BE747" t="s">
        <v>4368</v>
      </c>
      <c r="BF747" t="s">
        <v>4740</v>
      </c>
      <c r="BH747" t="str">
        <f t="shared" si="182"/>
        <v>AV</v>
      </c>
      <c r="BJ747" t="str">
        <f t="shared" si="183"/>
        <v>OK</v>
      </c>
      <c r="BK747" s="130">
        <v>4629</v>
      </c>
      <c r="BL747" s="130" t="s">
        <v>37</v>
      </c>
      <c r="BM747" s="131">
        <v>3978</v>
      </c>
      <c r="BN747" s="131">
        <v>1.1636500754147814</v>
      </c>
      <c r="BO747" t="e">
        <v>#N/A</v>
      </c>
      <c r="BP747">
        <v>0</v>
      </c>
    </row>
    <row r="748" spans="1:68" ht="25.2" x14ac:dyDescent="0.3">
      <c r="A748" s="1"/>
      <c r="B748" s="47">
        <v>658</v>
      </c>
      <c r="C748" s="45">
        <v>1039965</v>
      </c>
      <c r="D748" s="29">
        <v>1046395</v>
      </c>
      <c r="E748" s="29"/>
      <c r="F748" s="39" t="s">
        <v>612</v>
      </c>
      <c r="G748" s="29" t="s">
        <v>31</v>
      </c>
      <c r="H748" s="70" t="s">
        <v>4779</v>
      </c>
      <c r="I748" s="148" t="s">
        <v>32</v>
      </c>
      <c r="J748" s="147" t="s">
        <v>33</v>
      </c>
      <c r="K748" s="148">
        <v>0</v>
      </c>
      <c r="L748" s="148" t="s">
        <v>32</v>
      </c>
      <c r="M748" s="147" t="s">
        <v>33</v>
      </c>
      <c r="N748" s="29">
        <f t="shared" si="178"/>
        <v>1046395</v>
      </c>
      <c r="O748" s="29" t="str">
        <f t="shared" si="179"/>
        <v/>
      </c>
      <c r="P748" s="29" t="str">
        <f t="shared" si="180"/>
        <v/>
      </c>
      <c r="Q748" s="29" t="str">
        <f t="shared" si="172"/>
        <v/>
      </c>
      <c r="R748" s="29" t="str">
        <f t="shared" si="173"/>
        <v/>
      </c>
      <c r="S748" s="29" t="str">
        <f t="shared" si="174"/>
        <v/>
      </c>
      <c r="T748" s="29" t="str">
        <f t="shared" si="175"/>
        <v/>
      </c>
      <c r="U748" s="29"/>
      <c r="V748" s="29"/>
      <c r="W748" s="55" t="s">
        <v>145</v>
      </c>
      <c r="X748" s="29" t="s">
        <v>158</v>
      </c>
      <c r="Y748" s="146">
        <v>3616</v>
      </c>
      <c r="Z748" s="33">
        <v>4629</v>
      </c>
      <c r="AA748" s="34">
        <f t="shared" si="176"/>
        <v>0.28000000000000003</v>
      </c>
      <c r="AB748" s="33">
        <f t="shared" si="181"/>
        <v>4629</v>
      </c>
      <c r="AC748" s="34">
        <f t="shared" si="177"/>
        <v>0.28014394691857819</v>
      </c>
      <c r="AD748" s="145">
        <f t="shared" si="171"/>
        <v>3857.5</v>
      </c>
      <c r="AE748" s="105">
        <v>3013.3330000000001</v>
      </c>
      <c r="AF748" s="34" t="s">
        <v>36</v>
      </c>
      <c r="AG748" s="34" t="s">
        <v>36</v>
      </c>
      <c r="AH748" s="34" t="s">
        <v>36</v>
      </c>
      <c r="AI748" s="29">
        <v>0.151</v>
      </c>
      <c r="AJ748" s="29">
        <v>4.46E-4</v>
      </c>
      <c r="AK748" s="29">
        <v>5</v>
      </c>
      <c r="AL748" s="29">
        <v>0</v>
      </c>
      <c r="AM748" s="29" t="s">
        <v>28</v>
      </c>
      <c r="AN748" s="158" t="s">
        <v>28</v>
      </c>
      <c r="AO748" s="29" t="s">
        <v>28</v>
      </c>
      <c r="AP748" s="29">
        <v>5</v>
      </c>
      <c r="AQ748" s="29">
        <v>176</v>
      </c>
      <c r="AR748" s="29">
        <v>135</v>
      </c>
      <c r="AS748" s="29">
        <v>89</v>
      </c>
      <c r="AT748" s="29">
        <v>0.75700000000000001</v>
      </c>
      <c r="AU748" s="144">
        <v>2.1150000000000001E-3</v>
      </c>
      <c r="AV748" s="36" t="s">
        <v>28</v>
      </c>
      <c r="AW748" s="102">
        <v>43763</v>
      </c>
      <c r="AX748" s="129" t="s">
        <v>33</v>
      </c>
      <c r="AY748" s="106">
        <v>120</v>
      </c>
      <c r="BD748" t="s">
        <v>108</v>
      </c>
      <c r="BE748" t="s">
        <v>4346</v>
      </c>
      <c r="BF748" t="s">
        <v>4740</v>
      </c>
      <c r="BH748" t="str">
        <f t="shared" si="182"/>
        <v>AV</v>
      </c>
      <c r="BJ748" t="str">
        <f t="shared" si="183"/>
        <v>OK</v>
      </c>
      <c r="BK748" s="130">
        <v>4629</v>
      </c>
      <c r="BL748" s="130" t="s">
        <v>37</v>
      </c>
      <c r="BM748" s="131">
        <v>3978</v>
      </c>
      <c r="BN748" s="131">
        <v>1.1636500754147814</v>
      </c>
      <c r="BO748">
        <v>4629</v>
      </c>
      <c r="BP748">
        <v>0</v>
      </c>
    </row>
    <row r="749" spans="1:68" ht="25.2" x14ac:dyDescent="0.3">
      <c r="A749" s="1"/>
      <c r="B749" s="47">
        <v>659</v>
      </c>
      <c r="C749" s="45">
        <v>1039966</v>
      </c>
      <c r="D749" s="29">
        <v>1046396</v>
      </c>
      <c r="E749" s="29"/>
      <c r="F749" s="39" t="s">
        <v>613</v>
      </c>
      <c r="G749" s="29" t="s">
        <v>47</v>
      </c>
      <c r="H749" s="70" t="s">
        <v>4779</v>
      </c>
      <c r="I749" s="148" t="s">
        <v>32</v>
      </c>
      <c r="J749" s="147" t="s">
        <v>33</v>
      </c>
      <c r="K749" s="148">
        <v>0</v>
      </c>
      <c r="L749" s="148" t="s">
        <v>32</v>
      </c>
      <c r="M749" s="147" t="s">
        <v>33</v>
      </c>
      <c r="N749" s="29">
        <f t="shared" si="178"/>
        <v>1046396</v>
      </c>
      <c r="O749" s="29" t="str">
        <f t="shared" si="179"/>
        <v/>
      </c>
      <c r="P749" s="29" t="str">
        <f t="shared" si="180"/>
        <v/>
      </c>
      <c r="Q749" s="29" t="str">
        <f t="shared" si="172"/>
        <v/>
      </c>
      <c r="R749" s="29" t="str">
        <f t="shared" si="173"/>
        <v/>
      </c>
      <c r="S749" s="29" t="str">
        <f t="shared" si="174"/>
        <v/>
      </c>
      <c r="T749" s="29" t="str">
        <f t="shared" si="175"/>
        <v/>
      </c>
      <c r="U749" s="29"/>
      <c r="V749" s="29"/>
      <c r="W749" s="55" t="s">
        <v>145</v>
      </c>
      <c r="X749" s="29" t="s">
        <v>158</v>
      </c>
      <c r="Y749" s="146">
        <v>3616</v>
      </c>
      <c r="Z749" s="33">
        <v>4629</v>
      </c>
      <c r="AA749" s="34">
        <f t="shared" si="176"/>
        <v>0.28000000000000003</v>
      </c>
      <c r="AB749" s="33">
        <f t="shared" si="181"/>
        <v>4629</v>
      </c>
      <c r="AC749" s="34">
        <f t="shared" si="177"/>
        <v>0.28014394691857819</v>
      </c>
      <c r="AD749" s="145">
        <f t="shared" si="171"/>
        <v>3857.5</v>
      </c>
      <c r="AE749" s="105">
        <v>3013.3330000000001</v>
      </c>
      <c r="AF749" s="34" t="s">
        <v>36</v>
      </c>
      <c r="AG749" s="34" t="s">
        <v>36</v>
      </c>
      <c r="AH749" s="34" t="s">
        <v>36</v>
      </c>
      <c r="AI749" s="29">
        <v>0.16900000000000001</v>
      </c>
      <c r="AJ749" s="29">
        <v>4.8799999999999999E-4</v>
      </c>
      <c r="AK749" s="29">
        <v>40</v>
      </c>
      <c r="AL749" s="29">
        <v>0</v>
      </c>
      <c r="AM749" s="29" t="s">
        <v>28</v>
      </c>
      <c r="AN749" s="158" t="s">
        <v>28</v>
      </c>
      <c r="AO749" s="29" t="s">
        <v>28</v>
      </c>
      <c r="AP749" s="29">
        <v>5</v>
      </c>
      <c r="AQ749" s="29">
        <v>185</v>
      </c>
      <c r="AR749" s="29">
        <v>92</v>
      </c>
      <c r="AS749" s="29">
        <v>185</v>
      </c>
      <c r="AT749" s="29">
        <v>0.84699999999999998</v>
      </c>
      <c r="AU749" s="144">
        <v>3.1489999999999999E-3</v>
      </c>
      <c r="AV749" s="36" t="s">
        <v>28</v>
      </c>
      <c r="AW749" s="102">
        <v>43763</v>
      </c>
      <c r="AX749" s="129" t="s">
        <v>33</v>
      </c>
      <c r="AY749" s="106">
        <v>180</v>
      </c>
      <c r="BD749" t="s">
        <v>108</v>
      </c>
      <c r="BE749" t="s">
        <v>4346</v>
      </c>
      <c r="BF749" t="s">
        <v>4740</v>
      </c>
      <c r="BH749" t="str">
        <f t="shared" si="182"/>
        <v>AV</v>
      </c>
      <c r="BJ749" t="str">
        <f t="shared" si="183"/>
        <v>OK</v>
      </c>
      <c r="BK749" s="130">
        <v>4629</v>
      </c>
      <c r="BL749" s="130" t="s">
        <v>37</v>
      </c>
      <c r="BM749" s="131">
        <v>3978</v>
      </c>
      <c r="BN749" s="131">
        <v>1.1636500754147814</v>
      </c>
      <c r="BO749">
        <v>4629</v>
      </c>
      <c r="BP749">
        <v>0</v>
      </c>
    </row>
    <row r="750" spans="1:68" ht="25.2" x14ac:dyDescent="0.3">
      <c r="A750" s="1"/>
      <c r="B750" s="47">
        <v>660</v>
      </c>
      <c r="C750" s="45">
        <v>1039967</v>
      </c>
      <c r="D750" s="29">
        <v>1046397</v>
      </c>
      <c r="E750" s="29"/>
      <c r="F750" s="39" t="s">
        <v>614</v>
      </c>
      <c r="G750" s="29" t="s">
        <v>31</v>
      </c>
      <c r="H750" s="70" t="s">
        <v>4779</v>
      </c>
      <c r="I750" s="148" t="s">
        <v>32</v>
      </c>
      <c r="J750" s="147" t="s">
        <v>33</v>
      </c>
      <c r="K750" s="148">
        <v>0</v>
      </c>
      <c r="L750" s="148" t="s">
        <v>32</v>
      </c>
      <c r="M750" s="147" t="s">
        <v>33</v>
      </c>
      <c r="N750" s="29">
        <f t="shared" si="178"/>
        <v>1046397</v>
      </c>
      <c r="O750" s="29" t="str">
        <f t="shared" si="179"/>
        <v/>
      </c>
      <c r="P750" s="29" t="str">
        <f t="shared" si="180"/>
        <v/>
      </c>
      <c r="Q750" s="29" t="str">
        <f t="shared" si="172"/>
        <v/>
      </c>
      <c r="R750" s="29" t="str">
        <f t="shared" si="173"/>
        <v/>
      </c>
      <c r="S750" s="29" t="str">
        <f t="shared" si="174"/>
        <v/>
      </c>
      <c r="T750" s="29" t="str">
        <f t="shared" si="175"/>
        <v/>
      </c>
      <c r="U750" s="29"/>
      <c r="V750" s="29"/>
      <c r="W750" s="38" t="s">
        <v>3787</v>
      </c>
      <c r="X750" s="29" t="s">
        <v>158</v>
      </c>
      <c r="Y750" s="146">
        <v>5156</v>
      </c>
      <c r="Z750" s="33">
        <v>6600</v>
      </c>
      <c r="AA750" s="34">
        <f t="shared" si="176"/>
        <v>0.28000000000000003</v>
      </c>
      <c r="AB750" s="33" t="str">
        <f t="shared" si="181"/>
        <v>По запросу</v>
      </c>
      <c r="AC750" s="34">
        <f t="shared" si="177"/>
        <v>0.28006196430861396</v>
      </c>
      <c r="AD750" s="145">
        <f t="shared" si="171"/>
        <v>5500</v>
      </c>
      <c r="AE750" s="105">
        <v>4296.6670000000004</v>
      </c>
      <c r="AF750" s="34" t="s">
        <v>36</v>
      </c>
      <c r="AG750" s="34" t="s">
        <v>36</v>
      </c>
      <c r="AH750" s="34" t="s">
        <v>36</v>
      </c>
      <c r="AI750" s="29">
        <v>0.2</v>
      </c>
      <c r="AJ750" s="29">
        <v>7.1400000000000001E-4</v>
      </c>
      <c r="AK750" s="29">
        <v>1</v>
      </c>
      <c r="AL750" s="29">
        <v>0</v>
      </c>
      <c r="AM750" s="29" t="s">
        <v>28</v>
      </c>
      <c r="AN750" s="158" t="s">
        <v>28</v>
      </c>
      <c r="AO750" s="29" t="s">
        <v>28</v>
      </c>
      <c r="AP750" s="29">
        <v>3</v>
      </c>
      <c r="AQ750" s="29">
        <v>185</v>
      </c>
      <c r="AR750" s="29">
        <v>92</v>
      </c>
      <c r="AS750" s="29">
        <v>185</v>
      </c>
      <c r="AT750" s="29">
        <v>0.60099999999999998</v>
      </c>
      <c r="AU750" s="144">
        <v>3.1489999999999999E-3</v>
      </c>
      <c r="AV750" s="36" t="s">
        <v>28</v>
      </c>
      <c r="AW750" s="102">
        <v>43763</v>
      </c>
      <c r="AX750" s="129" t="s">
        <v>33</v>
      </c>
      <c r="AY750" s="106">
        <v>166</v>
      </c>
      <c r="BD750" t="s">
        <v>108</v>
      </c>
      <c r="BE750" t="s">
        <v>4346</v>
      </c>
      <c r="BF750" t="s">
        <v>4740</v>
      </c>
      <c r="BH750" t="str">
        <f t="shared" si="182"/>
        <v>AV</v>
      </c>
      <c r="BJ750" t="e">
        <f t="shared" si="183"/>
        <v>#VALUE!</v>
      </c>
      <c r="BK750" s="130" t="s">
        <v>5289</v>
      </c>
      <c r="BL750" s="130" t="e">
        <v>#VALUE!</v>
      </c>
      <c r="BM750" s="131">
        <v>5672</v>
      </c>
      <c r="BN750" s="131">
        <v>1.1636107193229901</v>
      </c>
      <c r="BO750" t="e">
        <v>#N/A</v>
      </c>
      <c r="BP750">
        <v>0</v>
      </c>
    </row>
    <row r="751" spans="1:68" ht="25.2" x14ac:dyDescent="0.3">
      <c r="A751" s="1"/>
      <c r="B751" s="47">
        <v>661</v>
      </c>
      <c r="C751" s="45">
        <v>1039968</v>
      </c>
      <c r="D751" s="29">
        <v>1046398</v>
      </c>
      <c r="E751" s="29"/>
      <c r="F751" s="39" t="s">
        <v>615</v>
      </c>
      <c r="G751" s="29" t="s">
        <v>47</v>
      </c>
      <c r="H751" s="70" t="s">
        <v>4779</v>
      </c>
      <c r="I751" s="148" t="s">
        <v>32</v>
      </c>
      <c r="J751" s="147" t="s">
        <v>33</v>
      </c>
      <c r="K751" s="148">
        <v>0</v>
      </c>
      <c r="L751" s="148" t="s">
        <v>32</v>
      </c>
      <c r="M751" s="147" t="s">
        <v>33</v>
      </c>
      <c r="N751" s="29">
        <f t="shared" si="178"/>
        <v>1046398</v>
      </c>
      <c r="O751" s="29" t="str">
        <f t="shared" si="179"/>
        <v/>
      </c>
      <c r="P751" s="29" t="str">
        <f t="shared" si="180"/>
        <v/>
      </c>
      <c r="Q751" s="29" t="str">
        <f t="shared" si="172"/>
        <v/>
      </c>
      <c r="R751" s="29" t="str">
        <f t="shared" si="173"/>
        <v/>
      </c>
      <c r="S751" s="29" t="str">
        <f t="shared" si="174"/>
        <v/>
      </c>
      <c r="T751" s="29" t="str">
        <f t="shared" si="175"/>
        <v/>
      </c>
      <c r="U751" s="29"/>
      <c r="V751" s="29"/>
      <c r="W751" s="38" t="s">
        <v>3787</v>
      </c>
      <c r="X751" s="29" t="s">
        <v>158</v>
      </c>
      <c r="Y751" s="146">
        <v>5156</v>
      </c>
      <c r="Z751" s="33">
        <v>6600</v>
      </c>
      <c r="AA751" s="34">
        <f t="shared" si="176"/>
        <v>0.28000000000000003</v>
      </c>
      <c r="AB751" s="33" t="str">
        <f t="shared" si="181"/>
        <v>По запросу</v>
      </c>
      <c r="AC751" s="34">
        <f t="shared" si="177"/>
        <v>0.28006196430861396</v>
      </c>
      <c r="AD751" s="145">
        <f t="shared" si="171"/>
        <v>5500</v>
      </c>
      <c r="AE751" s="105">
        <v>4296.6670000000004</v>
      </c>
      <c r="AF751" s="34" t="s">
        <v>36</v>
      </c>
      <c r="AG751" s="34" t="s">
        <v>36</v>
      </c>
      <c r="AH751" s="34" t="s">
        <v>36</v>
      </c>
      <c r="AI751" s="29">
        <v>0.217</v>
      </c>
      <c r="AJ751" s="29">
        <v>7.1400000000000001E-4</v>
      </c>
      <c r="AK751" s="29">
        <v>87</v>
      </c>
      <c r="AL751" s="29">
        <v>0</v>
      </c>
      <c r="AM751" s="29" t="s">
        <v>28</v>
      </c>
      <c r="AN751" s="158" t="s">
        <v>28</v>
      </c>
      <c r="AO751" s="29" t="s">
        <v>28</v>
      </c>
      <c r="AP751" s="29">
        <v>3</v>
      </c>
      <c r="AQ751" s="29">
        <v>185</v>
      </c>
      <c r="AR751" s="29">
        <v>92</v>
      </c>
      <c r="AS751" s="29">
        <v>185</v>
      </c>
      <c r="AT751" s="29">
        <v>0.65200000000000002</v>
      </c>
      <c r="AU751" s="144">
        <v>3.1489999999999999E-3</v>
      </c>
      <c r="AV751" s="36" t="s">
        <v>28</v>
      </c>
      <c r="AW751" s="102">
        <v>43763</v>
      </c>
      <c r="AX751" s="129" t="s">
        <v>33</v>
      </c>
      <c r="AY751" s="106">
        <v>372</v>
      </c>
      <c r="BD751" t="s">
        <v>108</v>
      </c>
      <c r="BE751" t="s">
        <v>4346</v>
      </c>
      <c r="BF751" t="s">
        <v>4740</v>
      </c>
      <c r="BH751" t="str">
        <f t="shared" si="182"/>
        <v>AV</v>
      </c>
      <c r="BJ751" t="e">
        <f t="shared" si="183"/>
        <v>#VALUE!</v>
      </c>
      <c r="BK751" s="130" t="s">
        <v>5289</v>
      </c>
      <c r="BL751" s="130" t="e">
        <v>#VALUE!</v>
      </c>
      <c r="BM751" s="131">
        <v>5672</v>
      </c>
      <c r="BN751" s="131">
        <v>1.1636107193229901</v>
      </c>
      <c r="BO751" t="s">
        <v>5289</v>
      </c>
      <c r="BP751">
        <v>0</v>
      </c>
    </row>
    <row r="752" spans="1:68" ht="25.2" x14ac:dyDescent="0.3">
      <c r="A752" s="1"/>
      <c r="B752" s="47">
        <v>662</v>
      </c>
      <c r="C752" s="45">
        <v>1039969</v>
      </c>
      <c r="D752" s="29">
        <v>1046399</v>
      </c>
      <c r="E752" s="29"/>
      <c r="F752" s="39" t="s">
        <v>616</v>
      </c>
      <c r="G752" s="29" t="s">
        <v>47</v>
      </c>
      <c r="H752" s="70" t="s">
        <v>4779</v>
      </c>
      <c r="I752" s="148" t="s">
        <v>32</v>
      </c>
      <c r="J752" s="147" t="s">
        <v>33</v>
      </c>
      <c r="K752" s="148">
        <v>0</v>
      </c>
      <c r="L752" s="148" t="s">
        <v>32</v>
      </c>
      <c r="M752" s="147" t="s">
        <v>33</v>
      </c>
      <c r="N752" s="29">
        <f t="shared" si="178"/>
        <v>1046399</v>
      </c>
      <c r="O752" s="29" t="str">
        <f t="shared" si="179"/>
        <v/>
      </c>
      <c r="P752" s="29" t="str">
        <f t="shared" si="180"/>
        <v/>
      </c>
      <c r="Q752" s="29" t="str">
        <f t="shared" si="172"/>
        <v/>
      </c>
      <c r="R752" s="29" t="str">
        <f t="shared" si="173"/>
        <v/>
      </c>
      <c r="S752" s="29" t="str">
        <f t="shared" si="174"/>
        <v/>
      </c>
      <c r="T752" s="29" t="str">
        <f t="shared" si="175"/>
        <v/>
      </c>
      <c r="U752" s="29"/>
      <c r="V752" s="29"/>
      <c r="W752" s="38" t="s">
        <v>3787</v>
      </c>
      <c r="X752" s="29" t="s">
        <v>158</v>
      </c>
      <c r="Y752" s="146">
        <v>5156</v>
      </c>
      <c r="Z752" s="33">
        <v>6600</v>
      </c>
      <c r="AA752" s="34">
        <f t="shared" si="176"/>
        <v>0.28000000000000003</v>
      </c>
      <c r="AB752" s="33" t="str">
        <f t="shared" si="181"/>
        <v>По запросу</v>
      </c>
      <c r="AC752" s="34">
        <f t="shared" si="177"/>
        <v>0.28006196430861396</v>
      </c>
      <c r="AD752" s="145">
        <f t="shared" si="171"/>
        <v>5500</v>
      </c>
      <c r="AE752" s="105">
        <v>4296.6670000000004</v>
      </c>
      <c r="AF752" s="34" t="s">
        <v>36</v>
      </c>
      <c r="AG752" s="34" t="s">
        <v>36</v>
      </c>
      <c r="AH752" s="34" t="s">
        <v>36</v>
      </c>
      <c r="AI752" s="29">
        <v>0.22600000000000001</v>
      </c>
      <c r="AJ752" s="29">
        <v>7.1400000000000001E-4</v>
      </c>
      <c r="AK752" s="29">
        <v>18</v>
      </c>
      <c r="AL752" s="29">
        <v>0</v>
      </c>
      <c r="AM752" s="29" t="s">
        <v>28</v>
      </c>
      <c r="AN752" s="158" t="s">
        <v>28</v>
      </c>
      <c r="AO752" s="29" t="s">
        <v>28</v>
      </c>
      <c r="AP752" s="29">
        <v>3</v>
      </c>
      <c r="AQ752" s="29">
        <v>185</v>
      </c>
      <c r="AR752" s="29">
        <v>92</v>
      </c>
      <c r="AS752" s="29">
        <v>185</v>
      </c>
      <c r="AT752" s="29">
        <v>0.67700000000000005</v>
      </c>
      <c r="AU752" s="144">
        <v>3.1489999999999999E-3</v>
      </c>
      <c r="AV752" s="36" t="s">
        <v>28</v>
      </c>
      <c r="AW752" s="102">
        <v>43763</v>
      </c>
      <c r="AX752" s="129" t="s">
        <v>33</v>
      </c>
      <c r="AY752" s="106">
        <v>222</v>
      </c>
      <c r="BD752" t="s">
        <v>108</v>
      </c>
      <c r="BE752" t="s">
        <v>4346</v>
      </c>
      <c r="BF752" t="s">
        <v>4740</v>
      </c>
      <c r="BH752" t="str">
        <f t="shared" si="182"/>
        <v>AV</v>
      </c>
      <c r="BJ752" t="e">
        <f t="shared" si="183"/>
        <v>#VALUE!</v>
      </c>
      <c r="BK752" s="130" t="s">
        <v>5289</v>
      </c>
      <c r="BL752" s="130" t="e">
        <v>#VALUE!</v>
      </c>
      <c r="BM752" s="131">
        <v>5672</v>
      </c>
      <c r="BN752" s="131">
        <v>1.1636107193229901</v>
      </c>
      <c r="BO752" t="s">
        <v>5289</v>
      </c>
      <c r="BP752">
        <v>6</v>
      </c>
    </row>
    <row r="753" spans="1:68" ht="25.2" x14ac:dyDescent="0.3">
      <c r="A753" s="1"/>
      <c r="B753" s="47">
        <v>663</v>
      </c>
      <c r="C753" s="45">
        <v>1046400</v>
      </c>
      <c r="D753" s="40" t="s">
        <v>33</v>
      </c>
      <c r="E753" s="40"/>
      <c r="F753" s="31" t="s">
        <v>617</v>
      </c>
      <c r="G753" s="29" t="s">
        <v>31</v>
      </c>
      <c r="H753" s="29"/>
      <c r="I753" s="148" t="s">
        <v>32</v>
      </c>
      <c r="J753" s="147" t="s">
        <v>33</v>
      </c>
      <c r="K753" s="148">
        <v>0</v>
      </c>
      <c r="L753" s="148" t="s">
        <v>32</v>
      </c>
      <c r="M753" s="147" t="s">
        <v>33</v>
      </c>
      <c r="N753" s="29" t="str">
        <f t="shared" si="178"/>
        <v/>
      </c>
      <c r="O753" s="29" t="str">
        <f t="shared" si="179"/>
        <v/>
      </c>
      <c r="P753" s="29" t="str">
        <f t="shared" si="180"/>
        <v/>
      </c>
      <c r="Q753" s="29" t="str">
        <f t="shared" si="172"/>
        <v/>
      </c>
      <c r="R753" s="29" t="str">
        <f t="shared" si="173"/>
        <v/>
      </c>
      <c r="S753" s="29" t="str">
        <f t="shared" si="174"/>
        <v/>
      </c>
      <c r="T753" s="29" t="str">
        <f t="shared" si="175"/>
        <v/>
      </c>
      <c r="U753" s="40" t="s">
        <v>33</v>
      </c>
      <c r="V753" s="40"/>
      <c r="W753" s="38" t="s">
        <v>3787</v>
      </c>
      <c r="X753" s="29" t="s">
        <v>158</v>
      </c>
      <c r="Y753" s="146">
        <v>5156</v>
      </c>
      <c r="Z753" s="33">
        <v>6600</v>
      </c>
      <c r="AA753" s="34">
        <f t="shared" si="176"/>
        <v>0.28000000000000003</v>
      </c>
      <c r="AB753" s="33" t="str">
        <f t="shared" si="181"/>
        <v>По запросу</v>
      </c>
      <c r="AC753" s="34">
        <f t="shared" si="177"/>
        <v>0.28006196430861396</v>
      </c>
      <c r="AD753" s="145">
        <f t="shared" si="171"/>
        <v>5500</v>
      </c>
      <c r="AE753" s="105">
        <v>4296.6670000000004</v>
      </c>
      <c r="AF753" s="34" t="s">
        <v>36</v>
      </c>
      <c r="AG753" s="34" t="s">
        <v>36</v>
      </c>
      <c r="AH753" s="34" t="s">
        <v>36</v>
      </c>
      <c r="AI753" s="29">
        <v>0.26</v>
      </c>
      <c r="AJ753" s="29">
        <v>1.658E-3</v>
      </c>
      <c r="AK753" s="29">
        <v>0</v>
      </c>
      <c r="AL753" s="29">
        <v>0</v>
      </c>
      <c r="AM753" s="29" t="s">
        <v>28</v>
      </c>
      <c r="AN753" s="44" t="s">
        <v>27</v>
      </c>
      <c r="AO753" s="29" t="s">
        <v>28</v>
      </c>
      <c r="AP753" s="29">
        <v>3</v>
      </c>
      <c r="AQ753" s="29">
        <v>280</v>
      </c>
      <c r="AR753" s="29">
        <v>187</v>
      </c>
      <c r="AS753" s="29">
        <v>95</v>
      </c>
      <c r="AT753" s="29">
        <v>0.78</v>
      </c>
      <c r="AU753" s="144">
        <v>4.9740000000000001E-3</v>
      </c>
      <c r="AV753" s="36" t="s">
        <v>28</v>
      </c>
      <c r="AW753" s="102" t="s">
        <v>33</v>
      </c>
      <c r="AX753" s="129" t="s">
        <v>33</v>
      </c>
      <c r="AY753" s="106">
        <v>201</v>
      </c>
      <c r="BD753" t="s">
        <v>4410</v>
      </c>
      <c r="BE753" t="s">
        <v>4368</v>
      </c>
      <c r="BF753" t="s">
        <v>4740</v>
      </c>
      <c r="BH753" t="str">
        <f t="shared" si="182"/>
        <v/>
      </c>
      <c r="BJ753" t="e">
        <f t="shared" si="183"/>
        <v>#VALUE!</v>
      </c>
      <c r="BK753" s="130" t="s">
        <v>5302</v>
      </c>
      <c r="BL753" s="130" t="e">
        <v>#VALUE!</v>
      </c>
      <c r="BM753" s="131" t="s">
        <v>33</v>
      </c>
      <c r="BN753" s="131" t="e">
        <v>#VALUE!</v>
      </c>
      <c r="BO753" t="e">
        <v>#N/A</v>
      </c>
      <c r="BP753">
        <v>0</v>
      </c>
    </row>
    <row r="754" spans="1:68" ht="25.2" x14ac:dyDescent="0.3">
      <c r="A754" s="1"/>
      <c r="B754" s="47">
        <v>664</v>
      </c>
      <c r="C754" s="45">
        <v>1032889</v>
      </c>
      <c r="D754" s="29"/>
      <c r="E754" s="29"/>
      <c r="F754" s="32" t="s">
        <v>618</v>
      </c>
      <c r="G754" s="29" t="s">
        <v>92</v>
      </c>
      <c r="H754" s="70" t="s">
        <v>4779</v>
      </c>
      <c r="I754" s="148" t="s">
        <v>32</v>
      </c>
      <c r="J754" s="147" t="s">
        <v>33</v>
      </c>
      <c r="K754" s="148">
        <v>0</v>
      </c>
      <c r="L754" s="148" t="s">
        <v>32</v>
      </c>
      <c r="M754" s="147" t="s">
        <v>33</v>
      </c>
      <c r="N754" s="29" t="str">
        <f t="shared" si="178"/>
        <v/>
      </c>
      <c r="O754" s="29" t="str">
        <f t="shared" si="179"/>
        <v/>
      </c>
      <c r="P754" s="29" t="str">
        <f t="shared" si="180"/>
        <v/>
      </c>
      <c r="Q754" s="29" t="str">
        <f t="shared" si="172"/>
        <v/>
      </c>
      <c r="R754" s="29" t="str">
        <f t="shared" si="173"/>
        <v/>
      </c>
      <c r="S754" s="29" t="str">
        <f t="shared" si="174"/>
        <v/>
      </c>
      <c r="T754" s="29" t="str">
        <f t="shared" si="175"/>
        <v/>
      </c>
      <c r="U754" s="29"/>
      <c r="V754" s="29"/>
      <c r="W754" s="38" t="s">
        <v>3787</v>
      </c>
      <c r="X754" s="29" t="s">
        <v>158</v>
      </c>
      <c r="Y754" s="146">
        <v>10829</v>
      </c>
      <c r="Z754" s="33">
        <v>13861</v>
      </c>
      <c r="AA754" s="34">
        <f t="shared" si="176"/>
        <v>0.28000000000000003</v>
      </c>
      <c r="AB754" s="33" t="str">
        <f t="shared" si="181"/>
        <v>По запросу</v>
      </c>
      <c r="AC754" s="34">
        <f t="shared" si="177"/>
        <v>0.2799888344264907</v>
      </c>
      <c r="AD754" s="145">
        <f t="shared" si="171"/>
        <v>11550.833000000001</v>
      </c>
      <c r="AE754" s="105">
        <v>9024.1669999999995</v>
      </c>
      <c r="AF754" s="34" t="s">
        <v>36</v>
      </c>
      <c r="AG754" s="34" t="s">
        <v>36</v>
      </c>
      <c r="AH754" s="34">
        <v>0</v>
      </c>
      <c r="AI754" s="29">
        <v>0.47199999999999998</v>
      </c>
      <c r="AJ754" s="29">
        <v>3.7629999999999999E-3</v>
      </c>
      <c r="AK754" s="29">
        <v>80</v>
      </c>
      <c r="AL754" s="29">
        <v>0</v>
      </c>
      <c r="AM754" s="29" t="s">
        <v>28</v>
      </c>
      <c r="AN754" s="158" t="s">
        <v>28</v>
      </c>
      <c r="AO754" s="29" t="s">
        <v>28</v>
      </c>
      <c r="AP754" s="29">
        <v>1</v>
      </c>
      <c r="AQ754" s="29">
        <v>224</v>
      </c>
      <c r="AR754" s="29">
        <v>160</v>
      </c>
      <c r="AS754" s="29">
        <v>105</v>
      </c>
      <c r="AT754" s="29">
        <v>0.47199999999999998</v>
      </c>
      <c r="AU754" s="144">
        <v>3.7629999999999999E-3</v>
      </c>
      <c r="AV754" s="36" t="s">
        <v>28</v>
      </c>
      <c r="AW754" s="102">
        <v>43784</v>
      </c>
      <c r="AX754" s="129" t="s">
        <v>33</v>
      </c>
      <c r="AY754" s="106">
        <v>110</v>
      </c>
      <c r="BD754" t="s">
        <v>108</v>
      </c>
      <c r="BE754" t="s">
        <v>4368</v>
      </c>
      <c r="BF754" t="s">
        <v>4740</v>
      </c>
      <c r="BH754" t="str">
        <f t="shared" si="182"/>
        <v>AV</v>
      </c>
      <c r="BJ754" t="e">
        <f t="shared" si="183"/>
        <v>#VALUE!</v>
      </c>
      <c r="BK754" s="130" t="s">
        <v>5289</v>
      </c>
      <c r="BL754" s="130" t="e">
        <v>#VALUE!</v>
      </c>
      <c r="BM754" s="131" t="s">
        <v>33</v>
      </c>
      <c r="BN754" s="131" t="e">
        <v>#VALUE!</v>
      </c>
      <c r="BO754" t="s">
        <v>5289</v>
      </c>
      <c r="BP754">
        <v>0</v>
      </c>
    </row>
    <row r="755" spans="1:68" ht="25.2" x14ac:dyDescent="0.3">
      <c r="A755" s="1"/>
      <c r="B755" s="47">
        <v>665</v>
      </c>
      <c r="C755" s="45">
        <v>1032890</v>
      </c>
      <c r="D755" s="29"/>
      <c r="E755" s="29"/>
      <c r="F755" s="32" t="s">
        <v>619</v>
      </c>
      <c r="G755" s="29" t="s">
        <v>92</v>
      </c>
      <c r="H755" s="148"/>
      <c r="I755" s="148" t="s">
        <v>32</v>
      </c>
      <c r="J755" s="147" t="s">
        <v>33</v>
      </c>
      <c r="K755" s="148">
        <v>0</v>
      </c>
      <c r="L755" s="148" t="s">
        <v>32</v>
      </c>
      <c r="M755" s="147" t="s">
        <v>33</v>
      </c>
      <c r="N755" s="29" t="str">
        <f t="shared" si="178"/>
        <v/>
      </c>
      <c r="O755" s="29" t="str">
        <f t="shared" si="179"/>
        <v/>
      </c>
      <c r="P755" s="29" t="str">
        <f t="shared" si="180"/>
        <v/>
      </c>
      <c r="Q755" s="29" t="str">
        <f t="shared" si="172"/>
        <v/>
      </c>
      <c r="R755" s="29" t="str">
        <f t="shared" si="173"/>
        <v/>
      </c>
      <c r="S755" s="29" t="str">
        <f t="shared" si="174"/>
        <v/>
      </c>
      <c r="T755" s="29" t="str">
        <f t="shared" si="175"/>
        <v/>
      </c>
      <c r="U755" s="29"/>
      <c r="V755" s="29"/>
      <c r="W755" s="38" t="s">
        <v>3787</v>
      </c>
      <c r="X755" s="29" t="s">
        <v>158</v>
      </c>
      <c r="Y755" s="146">
        <v>10829</v>
      </c>
      <c r="Z755" s="33">
        <v>13861</v>
      </c>
      <c r="AA755" s="34">
        <f t="shared" si="176"/>
        <v>0.28000000000000003</v>
      </c>
      <c r="AB755" s="33" t="str">
        <f t="shared" si="181"/>
        <v>По запросу</v>
      </c>
      <c r="AC755" s="34">
        <f t="shared" si="177"/>
        <v>0.2799888344264907</v>
      </c>
      <c r="AD755" s="145">
        <f t="shared" ref="AD755:AD818" si="184">ROUND(Z755/1.2,3)</f>
        <v>11550.833000000001</v>
      </c>
      <c r="AE755" s="105">
        <v>9024.1669999999995</v>
      </c>
      <c r="AF755" s="34" t="s">
        <v>36</v>
      </c>
      <c r="AG755" s="34" t="s">
        <v>36</v>
      </c>
      <c r="AH755" s="34">
        <v>0</v>
      </c>
      <c r="AI755" s="29">
        <v>0.45800000000000002</v>
      </c>
      <c r="AJ755" s="29">
        <v>3.7629999999999999E-3</v>
      </c>
      <c r="AK755" s="29">
        <v>0</v>
      </c>
      <c r="AL755" s="29">
        <v>0</v>
      </c>
      <c r="AM755" s="29" t="s">
        <v>28</v>
      </c>
      <c r="AN755" s="44" t="s">
        <v>27</v>
      </c>
      <c r="AO755" s="29" t="s">
        <v>28</v>
      </c>
      <c r="AP755" s="29">
        <v>1</v>
      </c>
      <c r="AQ755" s="29">
        <v>224</v>
      </c>
      <c r="AR755" s="29">
        <v>160</v>
      </c>
      <c r="AS755" s="29">
        <v>105</v>
      </c>
      <c r="AT755" s="29">
        <v>0.45800000000000002</v>
      </c>
      <c r="AU755" s="144">
        <v>3.7629999999999999E-3</v>
      </c>
      <c r="AV755" s="36" t="s">
        <v>28</v>
      </c>
      <c r="AW755" s="102">
        <v>43784</v>
      </c>
      <c r="AX755" s="129" t="s">
        <v>33</v>
      </c>
      <c r="AY755" s="106">
        <v>87</v>
      </c>
      <c r="BD755" t="s">
        <v>108</v>
      </c>
      <c r="BE755" t="s">
        <v>4346</v>
      </c>
      <c r="BF755" t="s">
        <v>4740</v>
      </c>
      <c r="BH755" t="str">
        <f t="shared" si="182"/>
        <v/>
      </c>
      <c r="BJ755" t="e">
        <f t="shared" si="183"/>
        <v>#VALUE!</v>
      </c>
      <c r="BK755" s="130" t="s">
        <v>5302</v>
      </c>
      <c r="BL755" s="130" t="e">
        <v>#VALUE!</v>
      </c>
      <c r="BM755" s="131" t="s">
        <v>33</v>
      </c>
      <c r="BN755" s="131" t="e">
        <v>#VALUE!</v>
      </c>
      <c r="BO755" t="e">
        <v>#N/A</v>
      </c>
      <c r="BP755">
        <v>0</v>
      </c>
    </row>
    <row r="756" spans="1:68" ht="25.2" x14ac:dyDescent="0.3">
      <c r="A756" s="1"/>
      <c r="B756" s="47">
        <v>666</v>
      </c>
      <c r="C756" s="45">
        <v>1032891</v>
      </c>
      <c r="D756" s="29"/>
      <c r="E756" s="29"/>
      <c r="F756" s="32" t="s">
        <v>620</v>
      </c>
      <c r="G756" s="29" t="s">
        <v>92</v>
      </c>
      <c r="H756" s="148"/>
      <c r="I756" s="148" t="s">
        <v>32</v>
      </c>
      <c r="J756" s="147" t="s">
        <v>33</v>
      </c>
      <c r="K756" s="148">
        <v>0</v>
      </c>
      <c r="L756" s="148" t="s">
        <v>32</v>
      </c>
      <c r="M756" s="147" t="s">
        <v>33</v>
      </c>
      <c r="N756" s="29" t="str">
        <f t="shared" si="178"/>
        <v/>
      </c>
      <c r="O756" s="29" t="str">
        <f t="shared" si="179"/>
        <v/>
      </c>
      <c r="P756" s="29" t="str">
        <f t="shared" si="180"/>
        <v/>
      </c>
      <c r="Q756" s="29" t="str">
        <f t="shared" si="172"/>
        <v/>
      </c>
      <c r="R756" s="29" t="str">
        <f t="shared" si="173"/>
        <v/>
      </c>
      <c r="S756" s="29" t="str">
        <f t="shared" si="174"/>
        <v/>
      </c>
      <c r="T756" s="29" t="str">
        <f t="shared" si="175"/>
        <v/>
      </c>
      <c r="U756" s="29"/>
      <c r="V756" s="29"/>
      <c r="W756" s="38" t="s">
        <v>3787</v>
      </c>
      <c r="X756" s="29" t="s">
        <v>158</v>
      </c>
      <c r="Y756" s="146">
        <v>10829</v>
      </c>
      <c r="Z756" s="33">
        <v>13861</v>
      </c>
      <c r="AA756" s="34">
        <f t="shared" si="176"/>
        <v>0.28000000000000003</v>
      </c>
      <c r="AB756" s="33" t="str">
        <f t="shared" si="181"/>
        <v>По запросу</v>
      </c>
      <c r="AC756" s="34">
        <f t="shared" si="177"/>
        <v>0.2799888344264907</v>
      </c>
      <c r="AD756" s="145">
        <f t="shared" si="184"/>
        <v>11550.833000000001</v>
      </c>
      <c r="AE756" s="105">
        <v>9024.1669999999995</v>
      </c>
      <c r="AF756" s="34" t="s">
        <v>36</v>
      </c>
      <c r="AG756" s="34" t="s">
        <v>36</v>
      </c>
      <c r="AH756" s="34">
        <v>0</v>
      </c>
      <c r="AI756" s="29">
        <v>0.504</v>
      </c>
      <c r="AJ756" s="29">
        <v>3.7629999999999999E-3</v>
      </c>
      <c r="AK756" s="29">
        <v>0</v>
      </c>
      <c r="AL756" s="29">
        <v>0</v>
      </c>
      <c r="AM756" s="29" t="s">
        <v>28</v>
      </c>
      <c r="AN756" s="44" t="s">
        <v>27</v>
      </c>
      <c r="AO756" s="29" t="s">
        <v>28</v>
      </c>
      <c r="AP756" s="29">
        <v>1</v>
      </c>
      <c r="AQ756" s="29">
        <v>224</v>
      </c>
      <c r="AR756" s="29">
        <v>160</v>
      </c>
      <c r="AS756" s="29">
        <v>105</v>
      </c>
      <c r="AT756" s="29">
        <v>0.504</v>
      </c>
      <c r="AU756" s="144">
        <v>3.7629999999999999E-3</v>
      </c>
      <c r="AV756" s="36" t="s">
        <v>28</v>
      </c>
      <c r="AW756" s="102">
        <v>43784</v>
      </c>
      <c r="AX756" s="129" t="s">
        <v>33</v>
      </c>
      <c r="AY756" s="106">
        <v>16</v>
      </c>
      <c r="BD756" t="s">
        <v>108</v>
      </c>
      <c r="BE756" t="s">
        <v>4346</v>
      </c>
      <c r="BF756" t="s">
        <v>4740</v>
      </c>
      <c r="BH756" t="str">
        <f t="shared" si="182"/>
        <v/>
      </c>
      <c r="BJ756" t="e">
        <f t="shared" si="183"/>
        <v>#VALUE!</v>
      </c>
      <c r="BK756" s="130" t="s">
        <v>5302</v>
      </c>
      <c r="BL756" s="130" t="e">
        <v>#VALUE!</v>
      </c>
      <c r="BM756" s="131" t="s">
        <v>33</v>
      </c>
      <c r="BN756" s="131" t="e">
        <v>#VALUE!</v>
      </c>
      <c r="BO756" t="e">
        <v>#N/A</v>
      </c>
      <c r="BP756">
        <v>0</v>
      </c>
    </row>
    <row r="757" spans="1:68" ht="25.2" x14ac:dyDescent="0.3">
      <c r="A757" s="1"/>
      <c r="B757" s="47">
        <v>667</v>
      </c>
      <c r="C757" s="45">
        <v>1032892</v>
      </c>
      <c r="D757" s="29"/>
      <c r="E757" s="29"/>
      <c r="F757" s="32" t="s">
        <v>621</v>
      </c>
      <c r="G757" s="29" t="s">
        <v>92</v>
      </c>
      <c r="H757" s="70" t="s">
        <v>4779</v>
      </c>
      <c r="I757" s="148" t="s">
        <v>32</v>
      </c>
      <c r="J757" s="147" t="s">
        <v>33</v>
      </c>
      <c r="K757" s="148">
        <v>0</v>
      </c>
      <c r="L757" s="148" t="s">
        <v>32</v>
      </c>
      <c r="M757" s="147" t="s">
        <v>33</v>
      </c>
      <c r="N757" s="29" t="str">
        <f t="shared" si="178"/>
        <v/>
      </c>
      <c r="O757" s="29" t="str">
        <f t="shared" si="179"/>
        <v/>
      </c>
      <c r="P757" s="29" t="str">
        <f t="shared" si="180"/>
        <v/>
      </c>
      <c r="Q757" s="29" t="str">
        <f t="shared" si="172"/>
        <v/>
      </c>
      <c r="R757" s="29" t="str">
        <f t="shared" si="173"/>
        <v/>
      </c>
      <c r="S757" s="29" t="str">
        <f t="shared" si="174"/>
        <v/>
      </c>
      <c r="T757" s="29" t="str">
        <f t="shared" si="175"/>
        <v/>
      </c>
      <c r="U757" s="29"/>
      <c r="V757" s="29"/>
      <c r="W757" s="38" t="s">
        <v>3787</v>
      </c>
      <c r="X757" s="29" t="s">
        <v>158</v>
      </c>
      <c r="Y757" s="146">
        <v>15738</v>
      </c>
      <c r="Z757" s="33">
        <v>20145</v>
      </c>
      <c r="AA757" s="34">
        <f t="shared" si="176"/>
        <v>0.28000000000000003</v>
      </c>
      <c r="AB757" s="33" t="str">
        <f t="shared" si="181"/>
        <v>По запросу</v>
      </c>
      <c r="AC757" s="34">
        <f t="shared" si="177"/>
        <v>0.28002287457110181</v>
      </c>
      <c r="AD757" s="145">
        <f t="shared" si="184"/>
        <v>16787.5</v>
      </c>
      <c r="AE757" s="105">
        <v>13115</v>
      </c>
      <c r="AF757" s="34" t="s">
        <v>36</v>
      </c>
      <c r="AG757" s="34" t="s">
        <v>36</v>
      </c>
      <c r="AH757" s="34">
        <v>0</v>
      </c>
      <c r="AI757" s="29">
        <v>0.71099999999999997</v>
      </c>
      <c r="AJ757" s="29">
        <v>3.7629999999999999E-3</v>
      </c>
      <c r="AK757" s="29">
        <v>3</v>
      </c>
      <c r="AL757" s="29">
        <v>0</v>
      </c>
      <c r="AM757" s="29" t="s">
        <v>28</v>
      </c>
      <c r="AN757" s="29" t="s">
        <v>28</v>
      </c>
      <c r="AO757" s="29" t="s">
        <v>28</v>
      </c>
      <c r="AP757" s="29">
        <v>1</v>
      </c>
      <c r="AQ757" s="29">
        <v>224</v>
      </c>
      <c r="AR757" s="29">
        <v>160</v>
      </c>
      <c r="AS757" s="29">
        <v>105</v>
      </c>
      <c r="AT757" s="29">
        <v>0.71099999999999997</v>
      </c>
      <c r="AU757" s="144">
        <v>3.7629999999999999E-3</v>
      </c>
      <c r="AV757" s="36" t="s">
        <v>28</v>
      </c>
      <c r="AW757" s="102">
        <v>43784</v>
      </c>
      <c r="AX757" s="129" t="s">
        <v>33</v>
      </c>
      <c r="AY757" s="106">
        <v>91</v>
      </c>
      <c r="BD757" t="s">
        <v>108</v>
      </c>
      <c r="BE757" t="s">
        <v>4346</v>
      </c>
      <c r="BF757" t="s">
        <v>4740</v>
      </c>
      <c r="BH757" t="str">
        <f t="shared" si="182"/>
        <v>AV</v>
      </c>
      <c r="BJ757" t="e">
        <f t="shared" si="183"/>
        <v>#VALUE!</v>
      </c>
      <c r="BK757" s="130" t="s">
        <v>5289</v>
      </c>
      <c r="BL757" s="130" t="e">
        <v>#VALUE!</v>
      </c>
      <c r="BM757" s="131" t="s">
        <v>33</v>
      </c>
      <c r="BN757" s="131" t="e">
        <v>#VALUE!</v>
      </c>
      <c r="BO757" t="e">
        <v>#N/A</v>
      </c>
      <c r="BP757">
        <v>4</v>
      </c>
    </row>
    <row r="758" spans="1:68" ht="25.2" x14ac:dyDescent="0.3">
      <c r="A758" s="1"/>
      <c r="B758" s="47">
        <v>668</v>
      </c>
      <c r="C758" s="45">
        <v>1032893</v>
      </c>
      <c r="D758" s="29"/>
      <c r="E758" s="29"/>
      <c r="F758" s="32" t="s">
        <v>622</v>
      </c>
      <c r="G758" s="29" t="s">
        <v>92</v>
      </c>
      <c r="H758" s="70" t="s">
        <v>4779</v>
      </c>
      <c r="I758" s="148" t="s">
        <v>32</v>
      </c>
      <c r="J758" s="147" t="s">
        <v>33</v>
      </c>
      <c r="K758" s="148">
        <v>0</v>
      </c>
      <c r="L758" s="148" t="s">
        <v>32</v>
      </c>
      <c r="M758" s="147" t="s">
        <v>33</v>
      </c>
      <c r="N758" s="29" t="str">
        <f t="shared" si="178"/>
        <v/>
      </c>
      <c r="O758" s="29" t="str">
        <f t="shared" si="179"/>
        <v/>
      </c>
      <c r="P758" s="29" t="str">
        <f t="shared" si="180"/>
        <v/>
      </c>
      <c r="Q758" s="29" t="str">
        <f t="shared" si="172"/>
        <v/>
      </c>
      <c r="R758" s="29" t="str">
        <f t="shared" si="173"/>
        <v/>
      </c>
      <c r="S758" s="29" t="str">
        <f t="shared" si="174"/>
        <v/>
      </c>
      <c r="T758" s="29" t="str">
        <f t="shared" si="175"/>
        <v/>
      </c>
      <c r="U758" s="29"/>
      <c r="V758" s="29"/>
      <c r="W758" s="38" t="s">
        <v>3787</v>
      </c>
      <c r="X758" s="29" t="s">
        <v>158</v>
      </c>
      <c r="Y758" s="146">
        <v>15738</v>
      </c>
      <c r="Z758" s="33">
        <v>20145</v>
      </c>
      <c r="AA758" s="34">
        <f t="shared" si="176"/>
        <v>0.28000000000000003</v>
      </c>
      <c r="AB758" s="33" t="str">
        <f t="shared" si="181"/>
        <v>По запросу</v>
      </c>
      <c r="AC758" s="34">
        <f t="shared" si="177"/>
        <v>0.28002287457110181</v>
      </c>
      <c r="AD758" s="145">
        <f t="shared" si="184"/>
        <v>16787.5</v>
      </c>
      <c r="AE758" s="105">
        <v>13115</v>
      </c>
      <c r="AF758" s="34" t="s">
        <v>36</v>
      </c>
      <c r="AG758" s="34" t="s">
        <v>36</v>
      </c>
      <c r="AH758" s="34">
        <v>0</v>
      </c>
      <c r="AI758" s="29">
        <v>0.73299999999999998</v>
      </c>
      <c r="AJ758" s="29">
        <v>3.7629999999999999E-3</v>
      </c>
      <c r="AK758" s="29">
        <v>30</v>
      </c>
      <c r="AL758" s="29">
        <v>0</v>
      </c>
      <c r="AM758" s="29" t="s">
        <v>28</v>
      </c>
      <c r="AN758" s="29" t="s">
        <v>28</v>
      </c>
      <c r="AO758" s="29" t="s">
        <v>28</v>
      </c>
      <c r="AP758" s="29">
        <v>1</v>
      </c>
      <c r="AQ758" s="29">
        <v>224</v>
      </c>
      <c r="AR758" s="29">
        <v>160</v>
      </c>
      <c r="AS758" s="29">
        <v>105</v>
      </c>
      <c r="AT758" s="29">
        <v>0.73299999999999998</v>
      </c>
      <c r="AU758" s="144">
        <v>3.7629999999999999E-3</v>
      </c>
      <c r="AV758" s="36" t="s">
        <v>28</v>
      </c>
      <c r="AW758" s="102">
        <v>43784</v>
      </c>
      <c r="AX758" s="129" t="s">
        <v>33</v>
      </c>
      <c r="AY758" s="106">
        <v>38</v>
      </c>
      <c r="BD758" t="s">
        <v>108</v>
      </c>
      <c r="BE758" t="s">
        <v>4368</v>
      </c>
      <c r="BF758" t="s">
        <v>4740</v>
      </c>
      <c r="BH758" t="str">
        <f t="shared" si="182"/>
        <v>AV</v>
      </c>
      <c r="BJ758" t="e">
        <f t="shared" si="183"/>
        <v>#VALUE!</v>
      </c>
      <c r="BK758" s="130" t="s">
        <v>5289</v>
      </c>
      <c r="BL758" s="130" t="e">
        <v>#VALUE!</v>
      </c>
      <c r="BM758" s="131" t="s">
        <v>33</v>
      </c>
      <c r="BN758" s="131" t="e">
        <v>#VALUE!</v>
      </c>
      <c r="BO758" t="e">
        <v>#N/A</v>
      </c>
      <c r="BP758">
        <v>0</v>
      </c>
    </row>
    <row r="759" spans="1:68" ht="25.2" x14ac:dyDescent="0.3">
      <c r="A759" s="1"/>
      <c r="B759" s="47">
        <v>669</v>
      </c>
      <c r="C759" s="45">
        <v>1032894</v>
      </c>
      <c r="D759" s="29"/>
      <c r="E759" s="29"/>
      <c r="F759" s="32" t="s">
        <v>623</v>
      </c>
      <c r="G759" s="29" t="s">
        <v>92</v>
      </c>
      <c r="H759" s="70" t="s">
        <v>4779</v>
      </c>
      <c r="I759" s="148" t="s">
        <v>32</v>
      </c>
      <c r="J759" s="147" t="s">
        <v>33</v>
      </c>
      <c r="K759" s="148">
        <v>0</v>
      </c>
      <c r="L759" s="148" t="s">
        <v>32</v>
      </c>
      <c r="M759" s="147" t="s">
        <v>33</v>
      </c>
      <c r="N759" s="29" t="str">
        <f t="shared" si="178"/>
        <v/>
      </c>
      <c r="O759" s="29" t="str">
        <f t="shared" si="179"/>
        <v/>
      </c>
      <c r="P759" s="29" t="str">
        <f t="shared" si="180"/>
        <v/>
      </c>
      <c r="Q759" s="29" t="str">
        <f t="shared" si="172"/>
        <v/>
      </c>
      <c r="R759" s="29" t="str">
        <f t="shared" si="173"/>
        <v/>
      </c>
      <c r="S759" s="29" t="str">
        <f t="shared" si="174"/>
        <v/>
      </c>
      <c r="T759" s="29" t="str">
        <f t="shared" si="175"/>
        <v/>
      </c>
      <c r="U759" s="29"/>
      <c r="V759" s="29"/>
      <c r="W759" s="38" t="s">
        <v>3787</v>
      </c>
      <c r="X759" s="29" t="s">
        <v>158</v>
      </c>
      <c r="Y759" s="146">
        <v>17182</v>
      </c>
      <c r="Z759" s="33">
        <v>21993</v>
      </c>
      <c r="AA759" s="34">
        <f t="shared" si="176"/>
        <v>0.28000000000000003</v>
      </c>
      <c r="AB759" s="33" t="str">
        <f t="shared" si="181"/>
        <v>По запросу</v>
      </c>
      <c r="AC759" s="34">
        <f t="shared" si="177"/>
        <v>0.28000235781637423</v>
      </c>
      <c r="AD759" s="145">
        <f t="shared" si="184"/>
        <v>18327.5</v>
      </c>
      <c r="AE759" s="105">
        <v>14318.333000000001</v>
      </c>
      <c r="AF759" s="34" t="s">
        <v>36</v>
      </c>
      <c r="AG759" s="34" t="s">
        <v>36</v>
      </c>
      <c r="AH759" s="34">
        <v>0</v>
      </c>
      <c r="AI759" s="29">
        <v>0.752</v>
      </c>
      <c r="AJ759" s="29">
        <v>3.7629999999999999E-3</v>
      </c>
      <c r="AK759" s="29">
        <v>12</v>
      </c>
      <c r="AL759" s="29">
        <v>0</v>
      </c>
      <c r="AM759" s="29" t="s">
        <v>28</v>
      </c>
      <c r="AN759" s="29" t="s">
        <v>28</v>
      </c>
      <c r="AO759" s="29" t="s">
        <v>28</v>
      </c>
      <c r="AP759" s="29">
        <v>1</v>
      </c>
      <c r="AQ759" s="29">
        <v>224</v>
      </c>
      <c r="AR759" s="29">
        <v>160</v>
      </c>
      <c r="AS759" s="29">
        <v>105</v>
      </c>
      <c r="AT759" s="29">
        <v>0.752</v>
      </c>
      <c r="AU759" s="144">
        <v>3.7629999999999999E-3</v>
      </c>
      <c r="AV759" s="36" t="s">
        <v>28</v>
      </c>
      <c r="AW759" s="102">
        <v>43784</v>
      </c>
      <c r="AX759" s="129" t="s">
        <v>33</v>
      </c>
      <c r="AY759" s="106">
        <v>35</v>
      </c>
      <c r="BD759" t="s">
        <v>108</v>
      </c>
      <c r="BE759" t="s">
        <v>4368</v>
      </c>
      <c r="BF759" t="s">
        <v>4740</v>
      </c>
      <c r="BH759" t="str">
        <f t="shared" si="182"/>
        <v>AV</v>
      </c>
      <c r="BJ759" t="e">
        <f t="shared" si="183"/>
        <v>#VALUE!</v>
      </c>
      <c r="BK759" s="130" t="s">
        <v>5289</v>
      </c>
      <c r="BL759" s="130" t="e">
        <v>#VALUE!</v>
      </c>
      <c r="BM759" s="131" t="s">
        <v>33</v>
      </c>
      <c r="BN759" s="131" t="e">
        <v>#VALUE!</v>
      </c>
      <c r="BO759" t="e">
        <v>#N/A</v>
      </c>
      <c r="BP759">
        <v>0</v>
      </c>
    </row>
    <row r="760" spans="1:68" ht="37.799999999999997" x14ac:dyDescent="0.3">
      <c r="A760" s="1"/>
      <c r="B760" s="47">
        <v>670</v>
      </c>
      <c r="C760" s="45">
        <v>1070502</v>
      </c>
      <c r="D760" s="29">
        <v>1014525</v>
      </c>
      <c r="E760" s="29"/>
      <c r="F760" s="39" t="s">
        <v>624</v>
      </c>
      <c r="G760" s="29" t="s">
        <v>42</v>
      </c>
      <c r="H760" s="70" t="s">
        <v>4780</v>
      </c>
      <c r="I760" s="148" t="s">
        <v>32</v>
      </c>
      <c r="J760" s="147" t="s">
        <v>33</v>
      </c>
      <c r="K760" s="148">
        <v>0</v>
      </c>
      <c r="L760" s="148" t="s">
        <v>32</v>
      </c>
      <c r="M760" s="147" t="s">
        <v>33</v>
      </c>
      <c r="N760" s="29">
        <f t="shared" si="178"/>
        <v>1014525</v>
      </c>
      <c r="O760" s="29" t="str">
        <f t="shared" si="179"/>
        <v/>
      </c>
      <c r="P760" s="29" t="str">
        <f t="shared" si="180"/>
        <v/>
      </c>
      <c r="Q760" s="29" t="str">
        <f t="shared" si="172"/>
        <v/>
      </c>
      <c r="R760" s="29" t="str">
        <f t="shared" si="173"/>
        <v/>
      </c>
      <c r="S760" s="29" t="str">
        <f t="shared" si="174"/>
        <v/>
      </c>
      <c r="T760" s="29" t="str">
        <f t="shared" si="175"/>
        <v/>
      </c>
      <c r="U760" s="29"/>
      <c r="V760" s="29"/>
      <c r="W760" s="55" t="s">
        <v>145</v>
      </c>
      <c r="X760" s="29" t="s">
        <v>158</v>
      </c>
      <c r="Y760" s="146">
        <v>634</v>
      </c>
      <c r="Z760" s="33">
        <v>811</v>
      </c>
      <c r="AA760" s="34">
        <f t="shared" si="176"/>
        <v>0.27900000000000003</v>
      </c>
      <c r="AB760" s="33">
        <f t="shared" si="181"/>
        <v>811</v>
      </c>
      <c r="AC760" s="34">
        <f t="shared" si="177"/>
        <v>0.27917998686434503</v>
      </c>
      <c r="AD760" s="145">
        <f t="shared" si="184"/>
        <v>675.83299999999997</v>
      </c>
      <c r="AE760" s="105">
        <v>528.33299999999997</v>
      </c>
      <c r="AF760" s="34" t="s">
        <v>36</v>
      </c>
      <c r="AG760" s="34" t="s">
        <v>36</v>
      </c>
      <c r="AH760" s="34" t="s">
        <v>36</v>
      </c>
      <c r="AI760" s="29">
        <v>4.3999999999999997E-2</v>
      </c>
      <c r="AJ760" s="29">
        <v>2.3E-5</v>
      </c>
      <c r="AK760" s="29">
        <v>2965</v>
      </c>
      <c r="AL760" s="29">
        <v>0</v>
      </c>
      <c r="AM760" s="29" t="s">
        <v>28</v>
      </c>
      <c r="AN760" s="158" t="s">
        <v>28</v>
      </c>
      <c r="AO760" s="29" t="s">
        <v>28</v>
      </c>
      <c r="AP760" s="29">
        <v>20</v>
      </c>
      <c r="AQ760" s="29">
        <v>87</v>
      </c>
      <c r="AR760" s="29">
        <v>67</v>
      </c>
      <c r="AS760" s="29">
        <v>89</v>
      </c>
      <c r="AT760" s="29">
        <v>0.44</v>
      </c>
      <c r="AU760" s="144">
        <v>5.1900000000000004E-4</v>
      </c>
      <c r="AV760" s="36" t="s">
        <v>28</v>
      </c>
      <c r="AW760" s="102">
        <v>43515</v>
      </c>
      <c r="AX760" s="129" t="s">
        <v>33</v>
      </c>
      <c r="AY760" t="e">
        <f>AX760-#REF!</f>
        <v>#VALUE!</v>
      </c>
      <c r="BD760" t="s">
        <v>108</v>
      </c>
      <c r="BE760" t="s">
        <v>4346</v>
      </c>
      <c r="BF760" t="s">
        <v>4740</v>
      </c>
      <c r="BH760" t="str">
        <f t="shared" si="182"/>
        <v>AV</v>
      </c>
      <c r="BJ760" t="str">
        <f t="shared" si="183"/>
        <v>OK</v>
      </c>
      <c r="BK760" s="130">
        <v>811</v>
      </c>
      <c r="BL760" s="130" t="s">
        <v>37</v>
      </c>
      <c r="BM760" s="131">
        <v>697</v>
      </c>
      <c r="BN760" s="131">
        <v>1.163558106169297</v>
      </c>
      <c r="BO760">
        <v>811</v>
      </c>
      <c r="BP760">
        <v>5400</v>
      </c>
    </row>
    <row r="761" spans="1:68" ht="25.2" x14ac:dyDescent="0.3">
      <c r="A761" s="1"/>
      <c r="B761" s="47">
        <v>671</v>
      </c>
      <c r="C761" s="45">
        <v>1070503</v>
      </c>
      <c r="D761" s="29">
        <v>1014534</v>
      </c>
      <c r="E761" s="29"/>
      <c r="F761" s="32" t="s">
        <v>625</v>
      </c>
      <c r="G761" s="29" t="s">
        <v>39</v>
      </c>
      <c r="H761" s="70" t="s">
        <v>4779</v>
      </c>
      <c r="I761" s="148" t="s">
        <v>32</v>
      </c>
      <c r="J761" s="147" t="s">
        <v>33</v>
      </c>
      <c r="K761" s="148">
        <v>0</v>
      </c>
      <c r="L761" s="148" t="s">
        <v>32</v>
      </c>
      <c r="M761" s="147" t="s">
        <v>33</v>
      </c>
      <c r="N761" s="29">
        <f t="shared" si="178"/>
        <v>1014534</v>
      </c>
      <c r="O761" s="29" t="str">
        <f t="shared" si="179"/>
        <v/>
      </c>
      <c r="P761" s="29" t="str">
        <f t="shared" si="180"/>
        <v/>
      </c>
      <c r="Q761" s="29" t="str">
        <f t="shared" si="172"/>
        <v/>
      </c>
      <c r="R761" s="29" t="str">
        <f t="shared" si="173"/>
        <v/>
      </c>
      <c r="S761" s="29" t="str">
        <f t="shared" si="174"/>
        <v/>
      </c>
      <c r="T761" s="29" t="str">
        <f t="shared" si="175"/>
        <v/>
      </c>
      <c r="U761" s="29"/>
      <c r="V761" s="29"/>
      <c r="W761" s="55" t="s">
        <v>145</v>
      </c>
      <c r="X761" s="29" t="s">
        <v>158</v>
      </c>
      <c r="Y761" s="146">
        <v>946</v>
      </c>
      <c r="Z761" s="33">
        <v>1211</v>
      </c>
      <c r="AA761" s="34">
        <f t="shared" si="176"/>
        <v>0.28000000000000003</v>
      </c>
      <c r="AB761" s="33">
        <f t="shared" si="181"/>
        <v>1211</v>
      </c>
      <c r="AC761" s="34">
        <f t="shared" si="177"/>
        <v>0.28012781400753245</v>
      </c>
      <c r="AD761" s="145">
        <f t="shared" si="184"/>
        <v>1009.167</v>
      </c>
      <c r="AE761" s="105">
        <v>788.33299999999997</v>
      </c>
      <c r="AF761" s="34" t="s">
        <v>36</v>
      </c>
      <c r="AG761" s="34" t="s">
        <v>36</v>
      </c>
      <c r="AH761" s="34" t="s">
        <v>36</v>
      </c>
      <c r="AI761" s="29">
        <v>7.5999999999999998E-2</v>
      </c>
      <c r="AJ761" s="29">
        <v>3.8000000000000002E-5</v>
      </c>
      <c r="AK761" s="29">
        <v>61</v>
      </c>
      <c r="AL761" s="29">
        <v>0</v>
      </c>
      <c r="AM761" s="29" t="s">
        <v>28</v>
      </c>
      <c r="AN761" s="158" t="s">
        <v>28</v>
      </c>
      <c r="AO761" s="29" t="s">
        <v>28</v>
      </c>
      <c r="AP761" s="29">
        <v>15</v>
      </c>
      <c r="AQ761" s="29">
        <v>176</v>
      </c>
      <c r="AR761" s="29">
        <v>67</v>
      </c>
      <c r="AS761" s="29">
        <v>89</v>
      </c>
      <c r="AT761" s="29">
        <v>1.1399999999999999</v>
      </c>
      <c r="AU761" s="144">
        <v>1.049E-3</v>
      </c>
      <c r="AV761" s="36" t="s">
        <v>28</v>
      </c>
      <c r="AW761" s="102">
        <v>43515</v>
      </c>
      <c r="AX761" s="129" t="s">
        <v>33</v>
      </c>
      <c r="AY761" s="106">
        <v>2685</v>
      </c>
      <c r="BD761" t="s">
        <v>108</v>
      </c>
      <c r="BE761" t="s">
        <v>4346</v>
      </c>
      <c r="BF761" t="s">
        <v>4740</v>
      </c>
      <c r="BH761" t="str">
        <f t="shared" si="182"/>
        <v>AV</v>
      </c>
      <c r="BJ761" t="str">
        <f t="shared" si="183"/>
        <v>OK</v>
      </c>
      <c r="BK761" s="130">
        <v>1211</v>
      </c>
      <c r="BL761" s="130" t="s">
        <v>37</v>
      </c>
      <c r="BM761" s="131">
        <v>1041</v>
      </c>
      <c r="BN761" s="131">
        <v>1.1633045148895294</v>
      </c>
      <c r="BO761">
        <v>1211</v>
      </c>
      <c r="BP761">
        <v>105</v>
      </c>
    </row>
    <row r="762" spans="1:68" x14ac:dyDescent="0.3">
      <c r="A762" s="1"/>
      <c r="B762" s="47">
        <v>672</v>
      </c>
      <c r="C762" s="45">
        <v>1070504</v>
      </c>
      <c r="D762" s="29">
        <v>1014561</v>
      </c>
      <c r="E762" s="29"/>
      <c r="F762" s="39" t="s">
        <v>626</v>
      </c>
      <c r="G762" s="29" t="s">
        <v>42</v>
      </c>
      <c r="H762" s="70" t="s">
        <v>5256</v>
      </c>
      <c r="I762" s="148" t="s">
        <v>32</v>
      </c>
      <c r="J762" s="147" t="s">
        <v>33</v>
      </c>
      <c r="K762" s="148">
        <v>0</v>
      </c>
      <c r="L762" s="148" t="s">
        <v>32</v>
      </c>
      <c r="M762" s="147" t="s">
        <v>33</v>
      </c>
      <c r="N762" s="29">
        <f t="shared" si="178"/>
        <v>1014561</v>
      </c>
      <c r="O762" s="29" t="str">
        <f t="shared" si="179"/>
        <v/>
      </c>
      <c r="P762" s="29" t="str">
        <f t="shared" si="180"/>
        <v/>
      </c>
      <c r="Q762" s="29" t="str">
        <f t="shared" si="172"/>
        <v/>
      </c>
      <c r="R762" s="29" t="str">
        <f t="shared" si="173"/>
        <v/>
      </c>
      <c r="S762" s="29" t="str">
        <f t="shared" si="174"/>
        <v/>
      </c>
      <c r="T762" s="29" t="str">
        <f t="shared" si="175"/>
        <v/>
      </c>
      <c r="U762" s="29"/>
      <c r="V762" s="29"/>
      <c r="W762" s="55" t="s">
        <v>145</v>
      </c>
      <c r="X762" s="29" t="s">
        <v>158</v>
      </c>
      <c r="Y762" s="146">
        <v>946</v>
      </c>
      <c r="Z762" s="33">
        <v>1211</v>
      </c>
      <c r="AA762" s="34">
        <f t="shared" si="176"/>
        <v>0.28000000000000003</v>
      </c>
      <c r="AB762" s="33">
        <f t="shared" si="181"/>
        <v>1211</v>
      </c>
      <c r="AC762" s="34">
        <f t="shared" si="177"/>
        <v>0.28012781400753245</v>
      </c>
      <c r="AD762" s="145">
        <f t="shared" si="184"/>
        <v>1009.167</v>
      </c>
      <c r="AE762" s="105">
        <v>788.33299999999997</v>
      </c>
      <c r="AF762" s="34" t="s">
        <v>36</v>
      </c>
      <c r="AG762" s="34" t="s">
        <v>36</v>
      </c>
      <c r="AH762" s="34" t="s">
        <v>36</v>
      </c>
      <c r="AI762" s="29">
        <v>0.05</v>
      </c>
      <c r="AJ762" s="29">
        <v>3.0000000000000001E-5</v>
      </c>
      <c r="AK762" s="29">
        <v>0</v>
      </c>
      <c r="AL762" s="29">
        <v>0</v>
      </c>
      <c r="AM762" s="29" t="s">
        <v>28</v>
      </c>
      <c r="AN762" s="44" t="s">
        <v>27</v>
      </c>
      <c r="AO762" s="29" t="s">
        <v>28</v>
      </c>
      <c r="AP762" s="29">
        <v>20</v>
      </c>
      <c r="AQ762" s="29">
        <v>87</v>
      </c>
      <c r="AR762" s="29">
        <v>67</v>
      </c>
      <c r="AS762" s="29">
        <v>89</v>
      </c>
      <c r="AT762" s="29">
        <v>0.504</v>
      </c>
      <c r="AU762" s="144">
        <v>5.1900000000000004E-4</v>
      </c>
      <c r="AV762" s="36" t="s">
        <v>28</v>
      </c>
      <c r="AW762" s="102">
        <v>43515</v>
      </c>
      <c r="AX762" s="129" t="s">
        <v>33</v>
      </c>
      <c r="AY762" s="106">
        <v>112607</v>
      </c>
      <c r="BD762" t="s">
        <v>108</v>
      </c>
      <c r="BE762" t="s">
        <v>4346</v>
      </c>
      <c r="BF762" t="s">
        <v>4740</v>
      </c>
      <c r="BH762" t="str">
        <f t="shared" si="182"/>
        <v/>
      </c>
      <c r="BJ762" t="str">
        <f t="shared" si="183"/>
        <v>OK</v>
      </c>
      <c r="BK762" s="130">
        <v>1211</v>
      </c>
      <c r="BL762" s="130" t="s">
        <v>37</v>
      </c>
      <c r="BM762" s="131">
        <v>1041</v>
      </c>
      <c r="BN762" s="131">
        <v>1.1633045148895294</v>
      </c>
      <c r="BO762">
        <v>1211</v>
      </c>
      <c r="BP762">
        <v>10645</v>
      </c>
    </row>
    <row r="763" spans="1:68" ht="25.2" x14ac:dyDescent="0.3">
      <c r="A763" s="1"/>
      <c r="B763" s="47">
        <v>673</v>
      </c>
      <c r="C763" s="45">
        <v>1070505</v>
      </c>
      <c r="D763" s="29">
        <v>1014564</v>
      </c>
      <c r="E763" s="29"/>
      <c r="F763" s="32" t="s">
        <v>627</v>
      </c>
      <c r="G763" s="29" t="s">
        <v>47</v>
      </c>
      <c r="H763" s="70" t="s">
        <v>4779</v>
      </c>
      <c r="I763" s="148" t="s">
        <v>32</v>
      </c>
      <c r="J763" s="147" t="s">
        <v>33</v>
      </c>
      <c r="K763" s="148">
        <v>0</v>
      </c>
      <c r="L763" s="148" t="s">
        <v>32</v>
      </c>
      <c r="M763" s="147" t="s">
        <v>33</v>
      </c>
      <c r="N763" s="29">
        <f t="shared" si="178"/>
        <v>1014564</v>
      </c>
      <c r="O763" s="29" t="str">
        <f t="shared" si="179"/>
        <v/>
      </c>
      <c r="P763" s="29" t="str">
        <f t="shared" si="180"/>
        <v/>
      </c>
      <c r="Q763" s="29" t="str">
        <f t="shared" si="172"/>
        <v/>
      </c>
      <c r="R763" s="29" t="str">
        <f t="shared" si="173"/>
        <v/>
      </c>
      <c r="S763" s="29" t="str">
        <f t="shared" si="174"/>
        <v/>
      </c>
      <c r="T763" s="29" t="str">
        <f t="shared" si="175"/>
        <v/>
      </c>
      <c r="U763" s="29"/>
      <c r="V763" s="29"/>
      <c r="W763" s="55" t="s">
        <v>145</v>
      </c>
      <c r="X763" s="29" t="s">
        <v>158</v>
      </c>
      <c r="Y763" s="146">
        <v>946</v>
      </c>
      <c r="Z763" s="33">
        <v>1211</v>
      </c>
      <c r="AA763" s="34">
        <f t="shared" si="176"/>
        <v>0.28000000000000003</v>
      </c>
      <c r="AB763" s="33">
        <f t="shared" si="181"/>
        <v>1211</v>
      </c>
      <c r="AC763" s="34">
        <f t="shared" si="177"/>
        <v>0.28012781400753245</v>
      </c>
      <c r="AD763" s="145">
        <f t="shared" si="184"/>
        <v>1009.167</v>
      </c>
      <c r="AE763" s="105">
        <v>788.33299999999997</v>
      </c>
      <c r="AF763" s="34" t="s">
        <v>36</v>
      </c>
      <c r="AG763" s="34" t="s">
        <v>36</v>
      </c>
      <c r="AH763" s="34" t="s">
        <v>36</v>
      </c>
      <c r="AI763" s="29">
        <v>7.6999999999999999E-2</v>
      </c>
      <c r="AJ763" s="29">
        <v>3.8999999999999999E-5</v>
      </c>
      <c r="AK763" s="29">
        <v>156</v>
      </c>
      <c r="AL763" s="29">
        <v>0</v>
      </c>
      <c r="AM763" s="29" t="s">
        <v>28</v>
      </c>
      <c r="AN763" s="158" t="s">
        <v>28</v>
      </c>
      <c r="AO763" s="29" t="s">
        <v>28</v>
      </c>
      <c r="AP763" s="29">
        <v>10</v>
      </c>
      <c r="AQ763" s="29">
        <v>176</v>
      </c>
      <c r="AR763" s="29">
        <v>67</v>
      </c>
      <c r="AS763" s="29">
        <v>89</v>
      </c>
      <c r="AT763" s="29">
        <v>0.77</v>
      </c>
      <c r="AU763" s="144">
        <v>1.049E-3</v>
      </c>
      <c r="AV763" s="36" t="s">
        <v>28</v>
      </c>
      <c r="AW763" s="102">
        <v>43515</v>
      </c>
      <c r="AX763" s="129" t="s">
        <v>33</v>
      </c>
      <c r="AY763" s="106">
        <v>15560</v>
      </c>
      <c r="BD763" t="s">
        <v>108</v>
      </c>
      <c r="BE763" t="s">
        <v>4346</v>
      </c>
      <c r="BF763" t="s">
        <v>4740</v>
      </c>
      <c r="BH763" t="str">
        <f t="shared" si="182"/>
        <v>AV</v>
      </c>
      <c r="BJ763" t="str">
        <f t="shared" si="183"/>
        <v>OK</v>
      </c>
      <c r="BK763" s="130">
        <v>1211</v>
      </c>
      <c r="BL763" s="130" t="s">
        <v>37</v>
      </c>
      <c r="BM763" s="131">
        <v>1041</v>
      </c>
      <c r="BN763" s="131">
        <v>1.1633045148895294</v>
      </c>
      <c r="BO763">
        <v>1211</v>
      </c>
      <c r="BP763">
        <v>470</v>
      </c>
    </row>
    <row r="764" spans="1:68" ht="25.2" x14ac:dyDescent="0.3">
      <c r="A764" s="1"/>
      <c r="B764" s="47">
        <v>674</v>
      </c>
      <c r="C764" s="45">
        <v>1070506</v>
      </c>
      <c r="D764" s="29">
        <v>1014567</v>
      </c>
      <c r="E764" s="29"/>
      <c r="F764" s="39" t="s">
        <v>628</v>
      </c>
      <c r="G764" s="29" t="s">
        <v>39</v>
      </c>
      <c r="H764" s="70" t="s">
        <v>4779</v>
      </c>
      <c r="I764" s="148" t="s">
        <v>32</v>
      </c>
      <c r="J764" s="147" t="s">
        <v>33</v>
      </c>
      <c r="K764" s="148">
        <v>0</v>
      </c>
      <c r="L764" s="148" t="s">
        <v>32</v>
      </c>
      <c r="M764" s="147" t="s">
        <v>33</v>
      </c>
      <c r="N764" s="29">
        <f t="shared" si="178"/>
        <v>1014567</v>
      </c>
      <c r="O764" s="29" t="str">
        <f t="shared" si="179"/>
        <v/>
      </c>
      <c r="P764" s="29" t="str">
        <f t="shared" si="180"/>
        <v/>
      </c>
      <c r="Q764" s="29" t="str">
        <f t="shared" si="172"/>
        <v/>
      </c>
      <c r="R764" s="29" t="str">
        <f t="shared" si="173"/>
        <v/>
      </c>
      <c r="S764" s="29" t="str">
        <f t="shared" si="174"/>
        <v/>
      </c>
      <c r="T764" s="29" t="str">
        <f t="shared" si="175"/>
        <v/>
      </c>
      <c r="U764" s="29"/>
      <c r="V764" s="29"/>
      <c r="W764" s="55" t="s">
        <v>145</v>
      </c>
      <c r="X764" s="29" t="s">
        <v>158</v>
      </c>
      <c r="Y764" s="146">
        <v>1516</v>
      </c>
      <c r="Z764" s="33">
        <v>1941</v>
      </c>
      <c r="AA764" s="34">
        <f t="shared" si="176"/>
        <v>0.28000000000000003</v>
      </c>
      <c r="AB764" s="33">
        <f t="shared" si="181"/>
        <v>1941</v>
      </c>
      <c r="AC764" s="34">
        <f t="shared" si="177"/>
        <v>0.28034334573703046</v>
      </c>
      <c r="AD764" s="145">
        <f t="shared" si="184"/>
        <v>1617.5</v>
      </c>
      <c r="AE764" s="105">
        <v>1263.3330000000001</v>
      </c>
      <c r="AF764" s="34" t="s">
        <v>36</v>
      </c>
      <c r="AG764" s="34" t="s">
        <v>36</v>
      </c>
      <c r="AH764" s="34" t="s">
        <v>36</v>
      </c>
      <c r="AI764" s="29">
        <v>0.128</v>
      </c>
      <c r="AJ764" s="29">
        <v>6.9999999999999994E-5</v>
      </c>
      <c r="AK764" s="29">
        <v>99</v>
      </c>
      <c r="AL764" s="29">
        <v>0</v>
      </c>
      <c r="AM764" s="29" t="s">
        <v>28</v>
      </c>
      <c r="AN764" s="158" t="s">
        <v>28</v>
      </c>
      <c r="AO764" s="29" t="s">
        <v>28</v>
      </c>
      <c r="AP764" s="29">
        <v>10</v>
      </c>
      <c r="AQ764" s="29">
        <v>176</v>
      </c>
      <c r="AR764" s="29">
        <v>67</v>
      </c>
      <c r="AS764" s="29">
        <v>89</v>
      </c>
      <c r="AT764" s="29">
        <v>1.28</v>
      </c>
      <c r="AU764" s="144">
        <v>1.049E-3</v>
      </c>
      <c r="AV764" s="36" t="s">
        <v>28</v>
      </c>
      <c r="AW764" s="102">
        <v>43515</v>
      </c>
      <c r="AX764" s="129" t="s">
        <v>33</v>
      </c>
      <c r="AY764" s="106">
        <v>930</v>
      </c>
      <c r="BD764" t="s">
        <v>108</v>
      </c>
      <c r="BE764" t="s">
        <v>4346</v>
      </c>
      <c r="BF764" t="s">
        <v>4740</v>
      </c>
      <c r="BH764" t="str">
        <f t="shared" si="182"/>
        <v>AV</v>
      </c>
      <c r="BJ764" t="str">
        <f t="shared" si="183"/>
        <v>OK</v>
      </c>
      <c r="BK764" s="130">
        <v>1941</v>
      </c>
      <c r="BL764" s="130" t="s">
        <v>37</v>
      </c>
      <c r="BM764" s="131">
        <v>1668</v>
      </c>
      <c r="BN764" s="131">
        <v>1.1636690647482015</v>
      </c>
      <c r="BO764">
        <v>1941</v>
      </c>
      <c r="BP764">
        <v>130</v>
      </c>
    </row>
    <row r="765" spans="1:68" ht="25.2" x14ac:dyDescent="0.3">
      <c r="A765" s="1"/>
      <c r="B765" s="47">
        <v>675</v>
      </c>
      <c r="C765" s="45">
        <v>1070507</v>
      </c>
      <c r="D765" s="29">
        <v>1014589</v>
      </c>
      <c r="E765" s="29"/>
      <c r="F765" s="39" t="s">
        <v>629</v>
      </c>
      <c r="G765" s="29" t="s">
        <v>42</v>
      </c>
      <c r="H765" s="70" t="s">
        <v>4779</v>
      </c>
      <c r="I765" s="148" t="s">
        <v>32</v>
      </c>
      <c r="J765" s="147" t="s">
        <v>33</v>
      </c>
      <c r="K765" s="148">
        <v>0</v>
      </c>
      <c r="L765" s="148" t="s">
        <v>32</v>
      </c>
      <c r="M765" s="147" t="s">
        <v>33</v>
      </c>
      <c r="N765" s="29">
        <f t="shared" si="178"/>
        <v>1014589</v>
      </c>
      <c r="O765" s="29" t="str">
        <f t="shared" si="179"/>
        <v/>
      </c>
      <c r="P765" s="29" t="str">
        <f t="shared" si="180"/>
        <v/>
      </c>
      <c r="Q765" s="29" t="str">
        <f t="shared" si="172"/>
        <v/>
      </c>
      <c r="R765" s="29" t="str">
        <f t="shared" si="173"/>
        <v/>
      </c>
      <c r="S765" s="29" t="str">
        <f t="shared" si="174"/>
        <v/>
      </c>
      <c r="T765" s="29" t="str">
        <f t="shared" si="175"/>
        <v/>
      </c>
      <c r="U765" s="29"/>
      <c r="V765" s="29"/>
      <c r="W765" s="55" t="s">
        <v>145</v>
      </c>
      <c r="X765" s="29" t="s">
        <v>158</v>
      </c>
      <c r="Y765" s="146">
        <v>1516</v>
      </c>
      <c r="Z765" s="33">
        <v>1941</v>
      </c>
      <c r="AA765" s="34">
        <f t="shared" si="176"/>
        <v>0.28000000000000003</v>
      </c>
      <c r="AB765" s="33">
        <f t="shared" si="181"/>
        <v>1941</v>
      </c>
      <c r="AC765" s="34">
        <f t="shared" si="177"/>
        <v>0.28034334573703046</v>
      </c>
      <c r="AD765" s="145">
        <f t="shared" si="184"/>
        <v>1617.5</v>
      </c>
      <c r="AE765" s="105">
        <v>1263.3330000000001</v>
      </c>
      <c r="AF765" s="34" t="s">
        <v>36</v>
      </c>
      <c r="AG765" s="34" t="s">
        <v>36</v>
      </c>
      <c r="AH765" s="34" t="s">
        <v>36</v>
      </c>
      <c r="AI765" s="29">
        <v>0.10100000000000001</v>
      </c>
      <c r="AJ765" s="29">
        <v>5.7000000000000003E-5</v>
      </c>
      <c r="AK765" s="29">
        <v>3650</v>
      </c>
      <c r="AL765" s="29">
        <v>0</v>
      </c>
      <c r="AM765" s="29" t="s">
        <v>28</v>
      </c>
      <c r="AN765" s="158" t="s">
        <v>28</v>
      </c>
      <c r="AO765" s="29" t="s">
        <v>28</v>
      </c>
      <c r="AP765" s="29">
        <v>10</v>
      </c>
      <c r="AQ765" s="29">
        <v>87</v>
      </c>
      <c r="AR765" s="29">
        <v>67</v>
      </c>
      <c r="AS765" s="29">
        <v>89</v>
      </c>
      <c r="AT765" s="29">
        <v>0.505</v>
      </c>
      <c r="AU765" s="144">
        <v>5.1900000000000004E-4</v>
      </c>
      <c r="AV765" s="36" t="s">
        <v>28</v>
      </c>
      <c r="AW765" s="102">
        <v>43515</v>
      </c>
      <c r="AX765" s="129" t="s">
        <v>33</v>
      </c>
      <c r="AY765" s="106">
        <v>27857</v>
      </c>
      <c r="BD765" t="s">
        <v>108</v>
      </c>
      <c r="BE765" t="s">
        <v>4346</v>
      </c>
      <c r="BF765" t="s">
        <v>4740</v>
      </c>
      <c r="BH765" t="str">
        <f t="shared" si="182"/>
        <v>AV</v>
      </c>
      <c r="BJ765" t="str">
        <f t="shared" si="183"/>
        <v>OK</v>
      </c>
      <c r="BK765" s="130">
        <v>1941</v>
      </c>
      <c r="BL765" s="130" t="s">
        <v>37</v>
      </c>
      <c r="BM765" s="131">
        <v>1668</v>
      </c>
      <c r="BN765" s="131">
        <v>1.1636690647482015</v>
      </c>
      <c r="BO765">
        <v>1941</v>
      </c>
      <c r="BP765">
        <v>930</v>
      </c>
    </row>
    <row r="766" spans="1:68" x14ac:dyDescent="0.3">
      <c r="A766" s="1"/>
      <c r="B766" s="47">
        <v>676</v>
      </c>
      <c r="C766" s="45">
        <v>1070508</v>
      </c>
      <c r="D766" s="29">
        <v>1014592</v>
      </c>
      <c r="E766" s="29"/>
      <c r="F766" s="32" t="s">
        <v>630</v>
      </c>
      <c r="G766" s="29" t="s">
        <v>47</v>
      </c>
      <c r="H766" s="70" t="s">
        <v>5256</v>
      </c>
      <c r="I766" s="148" t="s">
        <v>32</v>
      </c>
      <c r="J766" s="147" t="s">
        <v>33</v>
      </c>
      <c r="K766" s="148">
        <v>0</v>
      </c>
      <c r="L766" s="148" t="s">
        <v>32</v>
      </c>
      <c r="M766" s="147" t="s">
        <v>33</v>
      </c>
      <c r="N766" s="29">
        <f t="shared" si="178"/>
        <v>1014592</v>
      </c>
      <c r="O766" s="29" t="str">
        <f t="shared" si="179"/>
        <v/>
      </c>
      <c r="P766" s="29" t="str">
        <f t="shared" si="180"/>
        <v/>
      </c>
      <c r="Q766" s="29" t="str">
        <f t="shared" si="172"/>
        <v/>
      </c>
      <c r="R766" s="29" t="str">
        <f t="shared" si="173"/>
        <v/>
      </c>
      <c r="S766" s="29" t="str">
        <f t="shared" si="174"/>
        <v/>
      </c>
      <c r="T766" s="29" t="str">
        <f t="shared" si="175"/>
        <v/>
      </c>
      <c r="U766" s="29"/>
      <c r="V766" s="29"/>
      <c r="W766" s="55" t="s">
        <v>145</v>
      </c>
      <c r="X766" s="29" t="s">
        <v>158</v>
      </c>
      <c r="Y766" s="146">
        <v>1516</v>
      </c>
      <c r="Z766" s="33">
        <v>1941</v>
      </c>
      <c r="AA766" s="34">
        <f t="shared" si="176"/>
        <v>0.28000000000000003</v>
      </c>
      <c r="AB766" s="33">
        <f t="shared" si="181"/>
        <v>1941</v>
      </c>
      <c r="AC766" s="34">
        <f t="shared" si="177"/>
        <v>0.28034334573703046</v>
      </c>
      <c r="AD766" s="145">
        <f t="shared" si="184"/>
        <v>1617.5</v>
      </c>
      <c r="AE766" s="105">
        <v>1263.3330000000001</v>
      </c>
      <c r="AF766" s="34" t="s">
        <v>36</v>
      </c>
      <c r="AG766" s="34" t="s">
        <v>36</v>
      </c>
      <c r="AH766" s="34" t="s">
        <v>36</v>
      </c>
      <c r="AI766" s="29">
        <v>0.151</v>
      </c>
      <c r="AJ766" s="29">
        <v>7.8999999999999996E-5</v>
      </c>
      <c r="AK766" s="29">
        <v>0</v>
      </c>
      <c r="AL766" s="29">
        <v>0</v>
      </c>
      <c r="AM766" s="29" t="s">
        <v>28</v>
      </c>
      <c r="AN766" s="44" t="s">
        <v>27</v>
      </c>
      <c r="AO766" s="29" t="s">
        <v>28</v>
      </c>
      <c r="AP766" s="29">
        <v>5</v>
      </c>
      <c r="AQ766" s="29">
        <v>176</v>
      </c>
      <c r="AR766" s="29">
        <v>67</v>
      </c>
      <c r="AS766" s="29">
        <v>89</v>
      </c>
      <c r="AT766" s="29">
        <v>0.755</v>
      </c>
      <c r="AU766" s="144">
        <v>1.049E-3</v>
      </c>
      <c r="AV766" s="36" t="s">
        <v>28</v>
      </c>
      <c r="AW766" s="102">
        <v>43515</v>
      </c>
      <c r="AX766" s="129" t="s">
        <v>33</v>
      </c>
      <c r="AY766" s="106">
        <v>6075</v>
      </c>
      <c r="BD766" t="s">
        <v>108</v>
      </c>
      <c r="BE766" t="s">
        <v>4346</v>
      </c>
      <c r="BF766" t="s">
        <v>4740</v>
      </c>
      <c r="BH766" t="str">
        <f t="shared" si="182"/>
        <v/>
      </c>
      <c r="BJ766" t="str">
        <f t="shared" si="183"/>
        <v>OK</v>
      </c>
      <c r="BK766" s="130" t="s">
        <v>5302</v>
      </c>
      <c r="BL766" s="130" t="e">
        <v>#VALUE!</v>
      </c>
      <c r="BM766" s="131">
        <v>1668</v>
      </c>
      <c r="BN766" s="131">
        <v>1.1636690647482015</v>
      </c>
      <c r="BO766">
        <v>1941</v>
      </c>
      <c r="BP766">
        <v>260</v>
      </c>
    </row>
    <row r="767" spans="1:68" ht="25.2" x14ac:dyDescent="0.3">
      <c r="A767" s="1"/>
      <c r="B767" s="47">
        <v>677</v>
      </c>
      <c r="C767" s="45">
        <v>1070509</v>
      </c>
      <c r="D767" s="29">
        <v>1014610</v>
      </c>
      <c r="E767" s="29"/>
      <c r="F767" s="32" t="s">
        <v>631</v>
      </c>
      <c r="G767" s="29" t="s">
        <v>47</v>
      </c>
      <c r="H767" s="70" t="s">
        <v>4779</v>
      </c>
      <c r="I767" s="148" t="s">
        <v>32</v>
      </c>
      <c r="J767" s="147" t="s">
        <v>33</v>
      </c>
      <c r="K767" s="148">
        <v>0</v>
      </c>
      <c r="L767" s="148" t="s">
        <v>32</v>
      </c>
      <c r="M767" s="147" t="s">
        <v>33</v>
      </c>
      <c r="N767" s="29">
        <f t="shared" si="178"/>
        <v>1014610</v>
      </c>
      <c r="O767" s="29" t="str">
        <f t="shared" si="179"/>
        <v/>
      </c>
      <c r="P767" s="29" t="str">
        <f t="shared" si="180"/>
        <v/>
      </c>
      <c r="Q767" s="29" t="str">
        <f t="shared" si="172"/>
        <v/>
      </c>
      <c r="R767" s="29" t="str">
        <f t="shared" si="173"/>
        <v/>
      </c>
      <c r="S767" s="29" t="str">
        <f t="shared" si="174"/>
        <v/>
      </c>
      <c r="T767" s="29" t="str">
        <f t="shared" si="175"/>
        <v/>
      </c>
      <c r="U767" s="29"/>
      <c r="V767" s="29"/>
      <c r="W767" s="55" t="s">
        <v>145</v>
      </c>
      <c r="X767" s="29" t="s">
        <v>158</v>
      </c>
      <c r="Y767" s="146">
        <v>1952</v>
      </c>
      <c r="Z767" s="33">
        <v>2498</v>
      </c>
      <c r="AA767" s="34">
        <f t="shared" si="176"/>
        <v>0.28000000000000003</v>
      </c>
      <c r="AB767" s="33">
        <f t="shared" si="181"/>
        <v>2498</v>
      </c>
      <c r="AC767" s="34">
        <f t="shared" si="177"/>
        <v>0.2797130574358489</v>
      </c>
      <c r="AD767" s="145">
        <f t="shared" si="184"/>
        <v>2081.6669999999999</v>
      </c>
      <c r="AE767" s="105">
        <v>1626.6669999999999</v>
      </c>
      <c r="AF767" s="34" t="s">
        <v>36</v>
      </c>
      <c r="AG767" s="34" t="s">
        <v>36</v>
      </c>
      <c r="AH767" s="34" t="s">
        <v>36</v>
      </c>
      <c r="AI767" s="29">
        <v>0.16800000000000001</v>
      </c>
      <c r="AJ767" s="29">
        <v>9.5000000000000005E-5</v>
      </c>
      <c r="AK767" s="29">
        <v>0</v>
      </c>
      <c r="AL767" s="29">
        <v>0</v>
      </c>
      <c r="AM767" s="29" t="s">
        <v>28</v>
      </c>
      <c r="AN767" s="44" t="s">
        <v>27</v>
      </c>
      <c r="AO767" s="29" t="s">
        <v>28</v>
      </c>
      <c r="AP767" s="29">
        <v>5</v>
      </c>
      <c r="AQ767" s="29">
        <v>176</v>
      </c>
      <c r="AR767" s="29">
        <v>67</v>
      </c>
      <c r="AS767" s="29">
        <v>89</v>
      </c>
      <c r="AT767" s="29">
        <v>0.84</v>
      </c>
      <c r="AU767" s="144">
        <v>1.049E-3</v>
      </c>
      <c r="AV767" s="36" t="s">
        <v>28</v>
      </c>
      <c r="AW767" s="102">
        <v>43515</v>
      </c>
      <c r="AX767" s="129" t="s">
        <v>33</v>
      </c>
      <c r="AY767" s="106">
        <v>7040</v>
      </c>
      <c r="BD767" t="s">
        <v>108</v>
      </c>
      <c r="BE767" t="s">
        <v>4368</v>
      </c>
      <c r="BF767" t="s">
        <v>4740</v>
      </c>
      <c r="BH767" t="str">
        <f t="shared" si="182"/>
        <v/>
      </c>
      <c r="BJ767" t="str">
        <f t="shared" si="183"/>
        <v>OK</v>
      </c>
      <c r="BK767" s="130">
        <v>2498</v>
      </c>
      <c r="BL767" s="130" t="s">
        <v>37</v>
      </c>
      <c r="BM767" s="131">
        <v>2147</v>
      </c>
      <c r="BN767" s="131">
        <v>1.1634839310666045</v>
      </c>
      <c r="BO767">
        <v>2498</v>
      </c>
      <c r="BP767">
        <v>285</v>
      </c>
    </row>
    <row r="768" spans="1:68" ht="25.2" x14ac:dyDescent="0.3">
      <c r="A768" s="1"/>
      <c r="B768" s="47">
        <v>678</v>
      </c>
      <c r="C768" s="45">
        <v>1070510</v>
      </c>
      <c r="D768" s="29">
        <v>1014613</v>
      </c>
      <c r="E768" s="29"/>
      <c r="F768" s="32" t="s">
        <v>632</v>
      </c>
      <c r="G768" s="29" t="s">
        <v>47</v>
      </c>
      <c r="H768" s="70" t="s">
        <v>4779</v>
      </c>
      <c r="I768" s="148" t="s">
        <v>32</v>
      </c>
      <c r="J768" s="147" t="s">
        <v>33</v>
      </c>
      <c r="K768" s="148">
        <v>0</v>
      </c>
      <c r="L768" s="148" t="s">
        <v>32</v>
      </c>
      <c r="M768" s="147" t="s">
        <v>33</v>
      </c>
      <c r="N768" s="29">
        <f t="shared" si="178"/>
        <v>1014613</v>
      </c>
      <c r="O768" s="29" t="str">
        <f t="shared" si="179"/>
        <v/>
      </c>
      <c r="P768" s="29" t="str">
        <f t="shared" si="180"/>
        <v/>
      </c>
      <c r="Q768" s="29" t="str">
        <f t="shared" si="172"/>
        <v/>
      </c>
      <c r="R768" s="29" t="str">
        <f t="shared" si="173"/>
        <v/>
      </c>
      <c r="S768" s="29" t="str">
        <f t="shared" si="174"/>
        <v/>
      </c>
      <c r="T768" s="29" t="str">
        <f t="shared" si="175"/>
        <v/>
      </c>
      <c r="U768" s="29"/>
      <c r="V768" s="29"/>
      <c r="W768" s="55" t="s">
        <v>145</v>
      </c>
      <c r="X768" s="29" t="s">
        <v>158</v>
      </c>
      <c r="Y768" s="146">
        <v>2828</v>
      </c>
      <c r="Z768" s="33">
        <v>3620</v>
      </c>
      <c r="AA768" s="34">
        <f t="shared" si="176"/>
        <v>0.28000000000000003</v>
      </c>
      <c r="AB768" s="33">
        <f t="shared" si="181"/>
        <v>3620</v>
      </c>
      <c r="AC768" s="34">
        <f t="shared" si="177"/>
        <v>0.28005653747432285</v>
      </c>
      <c r="AD768" s="145">
        <f t="shared" si="184"/>
        <v>3016.6669999999999</v>
      </c>
      <c r="AE768" s="105">
        <v>2356.6669999999999</v>
      </c>
      <c r="AF768" s="34" t="s">
        <v>36</v>
      </c>
      <c r="AG768" s="34" t="s">
        <v>36</v>
      </c>
      <c r="AH768" s="34" t="s">
        <v>36</v>
      </c>
      <c r="AI768" s="29">
        <v>0.252</v>
      </c>
      <c r="AJ768" s="29">
        <v>1.4899999999999999E-4</v>
      </c>
      <c r="AK768" s="29">
        <v>20</v>
      </c>
      <c r="AL768" s="29">
        <v>0</v>
      </c>
      <c r="AM768" s="29" t="s">
        <v>28</v>
      </c>
      <c r="AN768" s="158" t="s">
        <v>28</v>
      </c>
      <c r="AO768" s="29" t="s">
        <v>28</v>
      </c>
      <c r="AP768" s="29">
        <v>5</v>
      </c>
      <c r="AQ768" s="29">
        <v>176</v>
      </c>
      <c r="AR768" s="29">
        <v>135</v>
      </c>
      <c r="AS768" s="29">
        <v>89</v>
      </c>
      <c r="AT768" s="29">
        <v>1.26</v>
      </c>
      <c r="AU768" s="144">
        <v>2.1150000000000001E-3</v>
      </c>
      <c r="AV768" s="36" t="s">
        <v>28</v>
      </c>
      <c r="AW768" s="102">
        <v>43515</v>
      </c>
      <c r="AX768" s="129" t="s">
        <v>33</v>
      </c>
      <c r="AY768" s="106">
        <v>695</v>
      </c>
      <c r="BD768" t="s">
        <v>108</v>
      </c>
      <c r="BE768" t="s">
        <v>4368</v>
      </c>
      <c r="BF768" t="s">
        <v>4740</v>
      </c>
      <c r="BH768" t="str">
        <f t="shared" si="182"/>
        <v>AV</v>
      </c>
      <c r="BJ768" t="str">
        <f t="shared" si="183"/>
        <v>OK</v>
      </c>
      <c r="BK768" s="130">
        <v>3620</v>
      </c>
      <c r="BL768" s="130" t="s">
        <v>37</v>
      </c>
      <c r="BM768" s="131">
        <v>3111</v>
      </c>
      <c r="BN768" s="131">
        <v>1.1636129861780777</v>
      </c>
      <c r="BO768">
        <v>3620</v>
      </c>
      <c r="BP768">
        <v>10</v>
      </c>
    </row>
    <row r="769" spans="1:68" ht="25.2" x14ac:dyDescent="0.3">
      <c r="A769" s="1"/>
      <c r="B769" s="47">
        <v>679</v>
      </c>
      <c r="C769" s="45">
        <v>1046901</v>
      </c>
      <c r="D769" s="40">
        <v>1014624</v>
      </c>
      <c r="E769" s="40"/>
      <c r="F769" s="31" t="s">
        <v>633</v>
      </c>
      <c r="G769" s="37" t="s">
        <v>47</v>
      </c>
      <c r="H769" s="70"/>
      <c r="I769" s="148" t="s">
        <v>32</v>
      </c>
      <c r="J769" s="147" t="s">
        <v>33</v>
      </c>
      <c r="K769" s="148">
        <v>0</v>
      </c>
      <c r="L769" s="148" t="s">
        <v>32</v>
      </c>
      <c r="M769" s="147" t="s">
        <v>33</v>
      </c>
      <c r="N769" s="29">
        <f t="shared" si="178"/>
        <v>1014624</v>
      </c>
      <c r="O769" s="29" t="str">
        <f t="shared" si="179"/>
        <v/>
      </c>
      <c r="P769" s="29" t="str">
        <f t="shared" si="180"/>
        <v/>
      </c>
      <c r="Q769" s="29" t="str">
        <f t="shared" si="172"/>
        <v/>
      </c>
      <c r="R769" s="29" t="str">
        <f t="shared" si="173"/>
        <v/>
      </c>
      <c r="S769" s="29" t="str">
        <f t="shared" si="174"/>
        <v/>
      </c>
      <c r="T769" s="29" t="str">
        <f t="shared" si="175"/>
        <v/>
      </c>
      <c r="U769" s="46" t="s">
        <v>33</v>
      </c>
      <c r="V769" s="46"/>
      <c r="W769" s="38" t="s">
        <v>145</v>
      </c>
      <c r="X769" s="29" t="s">
        <v>158</v>
      </c>
      <c r="Y769" s="146">
        <v>3837</v>
      </c>
      <c r="Z769" s="33">
        <v>4912</v>
      </c>
      <c r="AA769" s="34">
        <f t="shared" si="176"/>
        <v>0.28000000000000003</v>
      </c>
      <c r="AB769" s="33">
        <f t="shared" si="181"/>
        <v>4912</v>
      </c>
      <c r="AC769" s="34">
        <f t="shared" si="177"/>
        <v>0.28016669272869432</v>
      </c>
      <c r="AD769" s="145">
        <f t="shared" si="184"/>
        <v>4093.3330000000001</v>
      </c>
      <c r="AE769" s="105">
        <v>3197.5</v>
      </c>
      <c r="AF769" s="34" t="s">
        <v>36</v>
      </c>
      <c r="AG769" s="34" t="s">
        <v>36</v>
      </c>
      <c r="AH769" s="34" t="s">
        <v>36</v>
      </c>
      <c r="AI769" s="29">
        <v>0.38100000000000001</v>
      </c>
      <c r="AJ769" s="29">
        <v>4.2499999999999998E-4</v>
      </c>
      <c r="AK769" s="29">
        <v>0</v>
      </c>
      <c r="AL769" s="29">
        <v>0</v>
      </c>
      <c r="AM769" s="29" t="s">
        <v>28</v>
      </c>
      <c r="AN769" s="44" t="s">
        <v>27</v>
      </c>
      <c r="AO769" s="29" t="s">
        <v>28</v>
      </c>
      <c r="AP769" s="29">
        <v>5</v>
      </c>
      <c r="AQ769" s="29">
        <v>176</v>
      </c>
      <c r="AR769" s="29">
        <v>135</v>
      </c>
      <c r="AS769" s="29">
        <v>89</v>
      </c>
      <c r="AT769" s="29">
        <v>1.905</v>
      </c>
      <c r="AU769" s="144">
        <v>2.1150000000000001E-3</v>
      </c>
      <c r="AV769" s="36" t="s">
        <v>28</v>
      </c>
      <c r="AW769" s="102" t="s">
        <v>33</v>
      </c>
      <c r="AX769" s="129" t="s">
        <v>33</v>
      </c>
      <c r="AY769" s="106">
        <v>2440</v>
      </c>
      <c r="BD769" t="s">
        <v>108</v>
      </c>
      <c r="BE769" t="s">
        <v>4346</v>
      </c>
      <c r="BF769" t="s">
        <v>4740</v>
      </c>
      <c r="BH769" t="str">
        <f t="shared" si="182"/>
        <v/>
      </c>
      <c r="BJ769" t="str">
        <f t="shared" si="183"/>
        <v>OK</v>
      </c>
      <c r="BK769" s="130" t="s">
        <v>5302</v>
      </c>
      <c r="BL769" s="130" t="e">
        <v>#VALUE!</v>
      </c>
      <c r="BM769" s="131" t="s">
        <v>33</v>
      </c>
      <c r="BN769" s="131" t="e">
        <v>#VALUE!</v>
      </c>
      <c r="BO769" t="e">
        <v>#N/A</v>
      </c>
      <c r="BP769">
        <v>65</v>
      </c>
    </row>
    <row r="770" spans="1:68" ht="25.2" x14ac:dyDescent="0.3">
      <c r="A770" s="1"/>
      <c r="B770" s="47">
        <v>680</v>
      </c>
      <c r="C770" s="45">
        <v>1046902</v>
      </c>
      <c r="D770" s="40">
        <v>1014628</v>
      </c>
      <c r="E770" s="40"/>
      <c r="F770" s="39" t="s">
        <v>634</v>
      </c>
      <c r="G770" s="29" t="s">
        <v>47</v>
      </c>
      <c r="H770" s="70" t="s">
        <v>4779</v>
      </c>
      <c r="I770" s="148" t="s">
        <v>32</v>
      </c>
      <c r="J770" s="147" t="s">
        <v>33</v>
      </c>
      <c r="K770" s="148">
        <v>0</v>
      </c>
      <c r="L770" s="148" t="s">
        <v>32</v>
      </c>
      <c r="M770" s="147" t="s">
        <v>33</v>
      </c>
      <c r="N770" s="29">
        <f t="shared" si="178"/>
        <v>1014628</v>
      </c>
      <c r="O770" s="29" t="str">
        <f t="shared" si="179"/>
        <v/>
      </c>
      <c r="P770" s="29" t="str">
        <f t="shared" si="180"/>
        <v/>
      </c>
      <c r="Q770" s="29" t="str">
        <f t="shared" si="172"/>
        <v/>
      </c>
      <c r="R770" s="29" t="str">
        <f t="shared" si="173"/>
        <v/>
      </c>
      <c r="S770" s="29" t="str">
        <f t="shared" si="174"/>
        <v/>
      </c>
      <c r="T770" s="29" t="str">
        <f t="shared" si="175"/>
        <v/>
      </c>
      <c r="U770" s="46" t="s">
        <v>33</v>
      </c>
      <c r="V770" s="46"/>
      <c r="W770" s="38" t="s">
        <v>145</v>
      </c>
      <c r="X770" s="29" t="s">
        <v>158</v>
      </c>
      <c r="Y770" s="146">
        <v>5332</v>
      </c>
      <c r="Z770" s="33">
        <v>6825</v>
      </c>
      <c r="AA770" s="34">
        <f t="shared" si="176"/>
        <v>0.28000000000000003</v>
      </c>
      <c r="AB770" s="33">
        <f t="shared" si="181"/>
        <v>6825</v>
      </c>
      <c r="AC770" s="34">
        <f t="shared" si="177"/>
        <v>0.28000759790004498</v>
      </c>
      <c r="AD770" s="145">
        <f t="shared" si="184"/>
        <v>5687.5</v>
      </c>
      <c r="AE770" s="105">
        <v>4443.3329999999996</v>
      </c>
      <c r="AF770" s="34" t="s">
        <v>36</v>
      </c>
      <c r="AG770" s="34" t="s">
        <v>36</v>
      </c>
      <c r="AH770" s="34" t="s">
        <v>36</v>
      </c>
      <c r="AI770" s="29">
        <v>0.47399999999999998</v>
      </c>
      <c r="AJ770" s="29">
        <v>4.2499999999999998E-4</v>
      </c>
      <c r="AK770" s="29">
        <v>15</v>
      </c>
      <c r="AL770" s="29">
        <v>0</v>
      </c>
      <c r="AM770" s="29" t="s">
        <v>28</v>
      </c>
      <c r="AN770" s="158" t="s">
        <v>28</v>
      </c>
      <c r="AO770" s="29" t="s">
        <v>28</v>
      </c>
      <c r="AP770" s="29">
        <v>5</v>
      </c>
      <c r="AQ770" s="29">
        <v>176</v>
      </c>
      <c r="AR770" s="29">
        <v>135</v>
      </c>
      <c r="AS770" s="29">
        <v>89</v>
      </c>
      <c r="AT770" s="29">
        <v>2.37</v>
      </c>
      <c r="AU770" s="144">
        <v>2.1150000000000001E-3</v>
      </c>
      <c r="AV770" s="36" t="s">
        <v>28</v>
      </c>
      <c r="AW770" s="102" t="s">
        <v>33</v>
      </c>
      <c r="AX770" s="129" t="s">
        <v>33</v>
      </c>
      <c r="AY770" s="106">
        <v>615</v>
      </c>
      <c r="BD770" t="s">
        <v>108</v>
      </c>
      <c r="BE770" t="s">
        <v>4368</v>
      </c>
      <c r="BF770" t="s">
        <v>4740</v>
      </c>
      <c r="BH770" t="str">
        <f t="shared" si="182"/>
        <v>AV</v>
      </c>
      <c r="BJ770" t="str">
        <f t="shared" si="183"/>
        <v>OK</v>
      </c>
      <c r="BK770" s="130">
        <v>6825</v>
      </c>
      <c r="BL770" s="130" t="s">
        <v>37</v>
      </c>
      <c r="BM770" s="131" t="s">
        <v>33</v>
      </c>
      <c r="BN770" s="131" t="e">
        <v>#VALUE!</v>
      </c>
      <c r="BO770">
        <v>6825</v>
      </c>
      <c r="BP770">
        <v>0</v>
      </c>
    </row>
    <row r="771" spans="1:68" ht="25.2" x14ac:dyDescent="0.3">
      <c r="A771" s="1"/>
      <c r="B771" s="47">
        <v>681</v>
      </c>
      <c r="C771" s="45">
        <v>1046905</v>
      </c>
      <c r="D771" s="40">
        <v>1014636</v>
      </c>
      <c r="E771" s="40"/>
      <c r="F771" s="39" t="s">
        <v>635</v>
      </c>
      <c r="G771" s="29" t="s">
        <v>47</v>
      </c>
      <c r="H771" s="70" t="s">
        <v>4779</v>
      </c>
      <c r="I771" s="148" t="s">
        <v>32</v>
      </c>
      <c r="J771" s="147" t="s">
        <v>33</v>
      </c>
      <c r="K771" s="148">
        <v>0</v>
      </c>
      <c r="L771" s="148" t="s">
        <v>32</v>
      </c>
      <c r="M771" s="147" t="s">
        <v>33</v>
      </c>
      <c r="N771" s="29">
        <f t="shared" si="178"/>
        <v>1014636</v>
      </c>
      <c r="O771" s="29" t="str">
        <f t="shared" si="179"/>
        <v/>
      </c>
      <c r="P771" s="29" t="str">
        <f t="shared" si="180"/>
        <v/>
      </c>
      <c r="Q771" s="29" t="str">
        <f t="shared" si="172"/>
        <v/>
      </c>
      <c r="R771" s="29" t="str">
        <f t="shared" si="173"/>
        <v/>
      </c>
      <c r="S771" s="29" t="str">
        <f t="shared" si="174"/>
        <v/>
      </c>
      <c r="T771" s="29" t="str">
        <f t="shared" si="175"/>
        <v/>
      </c>
      <c r="U771" s="46" t="s">
        <v>33</v>
      </c>
      <c r="V771" s="46"/>
      <c r="W771" s="38" t="s">
        <v>3787</v>
      </c>
      <c r="X771" s="29" t="s">
        <v>158</v>
      </c>
      <c r="Y771" s="146">
        <v>5971</v>
      </c>
      <c r="Z771" s="33">
        <v>7643</v>
      </c>
      <c r="AA771" s="34">
        <f t="shared" si="176"/>
        <v>0.28000000000000003</v>
      </c>
      <c r="AB771" s="33" t="str">
        <f t="shared" si="181"/>
        <v>По запросу</v>
      </c>
      <c r="AC771" s="34">
        <f t="shared" si="177"/>
        <v>0.28002024987574964</v>
      </c>
      <c r="AD771" s="145">
        <f t="shared" si="184"/>
        <v>6369.1670000000004</v>
      </c>
      <c r="AE771" s="105">
        <v>4975.8329999999996</v>
      </c>
      <c r="AF771" s="34" t="s">
        <v>36</v>
      </c>
      <c r="AG771" s="34" t="s">
        <v>36</v>
      </c>
      <c r="AH771" s="34" t="s">
        <v>36</v>
      </c>
      <c r="AI771" s="29">
        <v>0.49099999999999999</v>
      </c>
      <c r="AJ771" s="29">
        <v>3.68E-4</v>
      </c>
      <c r="AK771" s="29">
        <v>38</v>
      </c>
      <c r="AL771" s="29">
        <v>0</v>
      </c>
      <c r="AM771" s="29" t="s">
        <v>28</v>
      </c>
      <c r="AN771" s="158" t="s">
        <v>28</v>
      </c>
      <c r="AO771" s="29" t="s">
        <v>28</v>
      </c>
      <c r="AP771" s="29">
        <v>3</v>
      </c>
      <c r="AQ771" s="29">
        <v>70</v>
      </c>
      <c r="AR771" s="29">
        <v>175</v>
      </c>
      <c r="AS771" s="29">
        <v>90</v>
      </c>
      <c r="AT771" s="29">
        <v>1.4730000000000001</v>
      </c>
      <c r="AU771" s="144">
        <v>1.103E-3</v>
      </c>
      <c r="AV771" s="36" t="s">
        <v>28</v>
      </c>
      <c r="AW771" s="102" t="s">
        <v>33</v>
      </c>
      <c r="AX771" s="129" t="s">
        <v>33</v>
      </c>
      <c r="AY771" s="106">
        <v>1497</v>
      </c>
      <c r="BD771" t="s">
        <v>108</v>
      </c>
      <c r="BE771" t="s">
        <v>4368</v>
      </c>
      <c r="BF771" t="s">
        <v>4740</v>
      </c>
      <c r="BH771" t="str">
        <f t="shared" si="182"/>
        <v>AV</v>
      </c>
      <c r="BJ771" t="e">
        <f t="shared" si="183"/>
        <v>#VALUE!</v>
      </c>
      <c r="BK771" s="130" t="s">
        <v>5289</v>
      </c>
      <c r="BL771" s="130" t="e">
        <v>#VALUE!</v>
      </c>
      <c r="BM771" s="131" t="s">
        <v>33</v>
      </c>
      <c r="BN771" s="131" t="e">
        <v>#VALUE!</v>
      </c>
      <c r="BO771" t="s">
        <v>5289</v>
      </c>
      <c r="BP771">
        <v>9</v>
      </c>
    </row>
    <row r="772" spans="1:68" ht="25.2" x14ac:dyDescent="0.3">
      <c r="A772" s="1"/>
      <c r="B772" s="47">
        <v>682</v>
      </c>
      <c r="C772" s="45">
        <v>1046906</v>
      </c>
      <c r="D772" s="40">
        <v>1014639</v>
      </c>
      <c r="E772" s="40"/>
      <c r="F772" s="31" t="s">
        <v>636</v>
      </c>
      <c r="G772" s="29" t="s">
        <v>31</v>
      </c>
      <c r="H772" s="37"/>
      <c r="I772" s="148" t="s">
        <v>32</v>
      </c>
      <c r="J772" s="147" t="s">
        <v>33</v>
      </c>
      <c r="K772" s="148">
        <v>0</v>
      </c>
      <c r="L772" s="148" t="s">
        <v>32</v>
      </c>
      <c r="M772" s="147" t="s">
        <v>33</v>
      </c>
      <c r="N772" s="29">
        <f t="shared" si="178"/>
        <v>1014639</v>
      </c>
      <c r="O772" s="29" t="str">
        <f t="shared" si="179"/>
        <v/>
      </c>
      <c r="P772" s="29" t="str">
        <f t="shared" si="180"/>
        <v/>
      </c>
      <c r="Q772" s="29" t="str">
        <f t="shared" si="172"/>
        <v/>
      </c>
      <c r="R772" s="29" t="str">
        <f t="shared" si="173"/>
        <v/>
      </c>
      <c r="S772" s="29" t="str">
        <f t="shared" si="174"/>
        <v/>
      </c>
      <c r="T772" s="29" t="str">
        <f t="shared" si="175"/>
        <v/>
      </c>
      <c r="U772" s="46" t="s">
        <v>33</v>
      </c>
      <c r="V772" s="46"/>
      <c r="W772" s="38" t="s">
        <v>3787</v>
      </c>
      <c r="X772" s="29" t="s">
        <v>158</v>
      </c>
      <c r="Y772" s="146">
        <v>8977</v>
      </c>
      <c r="Z772" s="33">
        <v>11491</v>
      </c>
      <c r="AA772" s="34">
        <f t="shared" si="176"/>
        <v>0.28000000000000003</v>
      </c>
      <c r="AB772" s="33" t="str">
        <f t="shared" si="181"/>
        <v>По запросу</v>
      </c>
      <c r="AC772" s="34">
        <f t="shared" si="177"/>
        <v>0.2800490266257783</v>
      </c>
      <c r="AD772" s="145">
        <f t="shared" si="184"/>
        <v>9575.8330000000005</v>
      </c>
      <c r="AE772" s="105">
        <v>7480.8329999999996</v>
      </c>
      <c r="AF772" s="34" t="s">
        <v>36</v>
      </c>
      <c r="AG772" s="34" t="s">
        <v>36</v>
      </c>
      <c r="AH772" s="34" t="s">
        <v>36</v>
      </c>
      <c r="AI772" s="29">
        <v>0.75900000000000001</v>
      </c>
      <c r="AJ772" s="29">
        <v>7.0899999999999999E-4</v>
      </c>
      <c r="AK772" s="29">
        <v>0</v>
      </c>
      <c r="AL772" s="29">
        <v>0</v>
      </c>
      <c r="AM772" s="29" t="s">
        <v>28</v>
      </c>
      <c r="AN772" s="44" t="s">
        <v>27</v>
      </c>
      <c r="AO772" s="29" t="s">
        <v>28</v>
      </c>
      <c r="AP772" s="29">
        <v>3</v>
      </c>
      <c r="AQ772" s="29">
        <v>175</v>
      </c>
      <c r="AR772" s="29">
        <v>135</v>
      </c>
      <c r="AS772" s="29">
        <v>90</v>
      </c>
      <c r="AT772" s="29">
        <v>2.2770000000000001</v>
      </c>
      <c r="AU772" s="144">
        <v>2.1259999999999999E-3</v>
      </c>
      <c r="AV772" s="36" t="s">
        <v>28</v>
      </c>
      <c r="AW772" s="102" t="s">
        <v>33</v>
      </c>
      <c r="AX772" s="129" t="s">
        <v>33</v>
      </c>
      <c r="AY772" s="106">
        <v>300</v>
      </c>
      <c r="BD772" t="s">
        <v>108</v>
      </c>
      <c r="BE772" t="s">
        <v>4412</v>
      </c>
      <c r="BF772" t="s">
        <v>4740</v>
      </c>
      <c r="BH772" t="str">
        <f t="shared" si="182"/>
        <v/>
      </c>
      <c r="BJ772" t="e">
        <f t="shared" si="183"/>
        <v>#VALUE!</v>
      </c>
      <c r="BK772" s="130" t="s">
        <v>5302</v>
      </c>
      <c r="BL772" s="130" t="e">
        <v>#VALUE!</v>
      </c>
      <c r="BM772" s="131" t="s">
        <v>33</v>
      </c>
      <c r="BN772" s="131" t="e">
        <v>#VALUE!</v>
      </c>
      <c r="BO772" t="e">
        <v>#N/A</v>
      </c>
      <c r="BP772">
        <v>75</v>
      </c>
    </row>
    <row r="773" spans="1:68" ht="25.2" x14ac:dyDescent="0.3">
      <c r="A773" s="1"/>
      <c r="B773" s="47">
        <v>683</v>
      </c>
      <c r="C773" s="45">
        <v>1032895</v>
      </c>
      <c r="D773" s="30"/>
      <c r="E773" s="30"/>
      <c r="F773" s="39" t="s">
        <v>637</v>
      </c>
      <c r="G773" s="37" t="s">
        <v>31</v>
      </c>
      <c r="H773" s="148"/>
      <c r="I773" s="148" t="s">
        <v>32</v>
      </c>
      <c r="J773" s="147" t="s">
        <v>33</v>
      </c>
      <c r="K773" s="148">
        <v>0</v>
      </c>
      <c r="L773" s="148" t="s">
        <v>32</v>
      </c>
      <c r="M773" s="147" t="s">
        <v>33</v>
      </c>
      <c r="N773" s="29" t="str">
        <f t="shared" si="178"/>
        <v/>
      </c>
      <c r="O773" s="29" t="str">
        <f t="shared" si="179"/>
        <v/>
      </c>
      <c r="P773" s="29" t="str">
        <f t="shared" si="180"/>
        <v/>
      </c>
      <c r="Q773" s="29" t="str">
        <f t="shared" si="172"/>
        <v/>
      </c>
      <c r="R773" s="29" t="str">
        <f t="shared" si="173"/>
        <v/>
      </c>
      <c r="S773" s="29" t="str">
        <f t="shared" si="174"/>
        <v/>
      </c>
      <c r="T773" s="29" t="str">
        <f t="shared" si="175"/>
        <v/>
      </c>
      <c r="U773" s="29"/>
      <c r="V773" s="29"/>
      <c r="W773" s="38" t="s">
        <v>3787</v>
      </c>
      <c r="X773" s="29" t="s">
        <v>158</v>
      </c>
      <c r="Y773" s="146">
        <v>12851</v>
      </c>
      <c r="Z773" s="33">
        <v>16449</v>
      </c>
      <c r="AA773" s="34">
        <f t="shared" si="176"/>
        <v>0.28000000000000003</v>
      </c>
      <c r="AB773" s="33" t="str">
        <f t="shared" si="181"/>
        <v>По запросу</v>
      </c>
      <c r="AC773" s="34">
        <f t="shared" si="177"/>
        <v>0.2799781719717323</v>
      </c>
      <c r="AD773" s="145">
        <f t="shared" si="184"/>
        <v>13707.5</v>
      </c>
      <c r="AE773" s="105">
        <v>10709.166999999999</v>
      </c>
      <c r="AF773" s="34" t="s">
        <v>36</v>
      </c>
      <c r="AG773" s="34" t="s">
        <v>36</v>
      </c>
      <c r="AH773" s="34">
        <v>0</v>
      </c>
      <c r="AI773" s="29">
        <v>0.78600000000000003</v>
      </c>
      <c r="AJ773" s="29">
        <v>1.4189999999999999E-3</v>
      </c>
      <c r="AK773" s="29">
        <v>0</v>
      </c>
      <c r="AL773" s="29">
        <v>0</v>
      </c>
      <c r="AM773" s="29" t="s">
        <v>28</v>
      </c>
      <c r="AN773" s="44" t="s">
        <v>27</v>
      </c>
      <c r="AO773" s="29" t="s">
        <v>28</v>
      </c>
      <c r="AP773" s="29">
        <v>1</v>
      </c>
      <c r="AQ773" s="29">
        <v>150</v>
      </c>
      <c r="AR773" s="29">
        <v>114</v>
      </c>
      <c r="AS773" s="29">
        <v>83</v>
      </c>
      <c r="AT773" s="29">
        <v>0.78600000000000003</v>
      </c>
      <c r="AU773" s="144">
        <v>1.4189999999999999E-3</v>
      </c>
      <c r="AV773" s="36" t="s">
        <v>28</v>
      </c>
      <c r="AW773" s="102">
        <v>43648</v>
      </c>
      <c r="AX773" s="129" t="s">
        <v>33</v>
      </c>
      <c r="AY773" s="106">
        <v>126</v>
      </c>
      <c r="BD773" t="s">
        <v>108</v>
      </c>
      <c r="BE773" t="s">
        <v>4346</v>
      </c>
      <c r="BF773" t="s">
        <v>4740</v>
      </c>
      <c r="BH773" t="str">
        <f t="shared" si="182"/>
        <v/>
      </c>
      <c r="BJ773" t="e">
        <f t="shared" si="183"/>
        <v>#VALUE!</v>
      </c>
      <c r="BK773" s="130" t="s">
        <v>5302</v>
      </c>
      <c r="BL773" s="130" t="e">
        <v>#VALUE!</v>
      </c>
      <c r="BM773" s="131" t="s">
        <v>33</v>
      </c>
      <c r="BN773" s="131" t="e">
        <v>#VALUE!</v>
      </c>
      <c r="BO773" t="e">
        <v>#N/A</v>
      </c>
      <c r="BP773">
        <v>0</v>
      </c>
    </row>
    <row r="774" spans="1:68" ht="25.2" x14ac:dyDescent="0.3">
      <c r="A774" s="1"/>
      <c r="B774" s="47">
        <v>684</v>
      </c>
      <c r="C774" s="45">
        <v>1032896</v>
      </c>
      <c r="D774" s="30"/>
      <c r="E774" s="30"/>
      <c r="F774" s="39" t="s">
        <v>638</v>
      </c>
      <c r="G774" s="37" t="s">
        <v>31</v>
      </c>
      <c r="H774" s="148"/>
      <c r="I774" s="148" t="s">
        <v>32</v>
      </c>
      <c r="J774" s="147" t="s">
        <v>33</v>
      </c>
      <c r="K774" s="148">
        <v>0</v>
      </c>
      <c r="L774" s="148" t="s">
        <v>32</v>
      </c>
      <c r="M774" s="147" t="s">
        <v>33</v>
      </c>
      <c r="N774" s="29" t="str">
        <f t="shared" si="178"/>
        <v/>
      </c>
      <c r="O774" s="29" t="str">
        <f t="shared" si="179"/>
        <v/>
      </c>
      <c r="P774" s="29" t="str">
        <f t="shared" si="180"/>
        <v/>
      </c>
      <c r="Q774" s="29" t="str">
        <f t="shared" ref="Q774:Q837" si="185">IF(IFERROR(MID($U774,1,7)+0,"")&lt;1130000,"",IFERROR(MID($U774,1,7)+0,""))</f>
        <v/>
      </c>
      <c r="R774" s="29" t="str">
        <f t="shared" ref="R774:R837" si="186">IF(IFERROR(MID($U774,10,7)+0,"")&lt;1130000,"",IFERROR(MID($U774,10,7)+0,""))</f>
        <v/>
      </c>
      <c r="S774" s="29" t="str">
        <f t="shared" ref="S774:S837" si="187">IF(IFERROR(MID($U774,19,7)+0,"")&lt;1130000,"",IFERROR(MID($U774,19,7)+0,""))</f>
        <v/>
      </c>
      <c r="T774" s="29" t="str">
        <f t="shared" ref="T774:T837" si="188">IF(Q774="","",IF(R774="",Q774,Q774&amp;", "&amp;R774))</f>
        <v/>
      </c>
      <c r="U774" s="29"/>
      <c r="V774" s="29"/>
      <c r="W774" s="38" t="s">
        <v>3787</v>
      </c>
      <c r="X774" s="29" t="s">
        <v>158</v>
      </c>
      <c r="Y774" s="146">
        <v>15738</v>
      </c>
      <c r="Z774" s="33">
        <v>20145</v>
      </c>
      <c r="AA774" s="34">
        <f t="shared" si="176"/>
        <v>0.28000000000000003</v>
      </c>
      <c r="AB774" s="33" t="str">
        <f t="shared" si="181"/>
        <v>По запросу</v>
      </c>
      <c r="AC774" s="34">
        <f t="shared" si="177"/>
        <v>0.28002287457110181</v>
      </c>
      <c r="AD774" s="145">
        <f t="shared" si="184"/>
        <v>16787.5</v>
      </c>
      <c r="AE774" s="105">
        <v>13115</v>
      </c>
      <c r="AF774" s="34" t="s">
        <v>36</v>
      </c>
      <c r="AG774" s="34" t="s">
        <v>36</v>
      </c>
      <c r="AH774" s="34">
        <v>0</v>
      </c>
      <c r="AI774" s="29">
        <v>1.012</v>
      </c>
      <c r="AJ774" s="29">
        <v>1.4189999999999999E-3</v>
      </c>
      <c r="AK774" s="29">
        <v>0</v>
      </c>
      <c r="AL774" s="29">
        <v>0</v>
      </c>
      <c r="AM774" s="29" t="s">
        <v>28</v>
      </c>
      <c r="AN774" s="44" t="s">
        <v>27</v>
      </c>
      <c r="AO774" s="29" t="s">
        <v>28</v>
      </c>
      <c r="AP774" s="29">
        <v>1</v>
      </c>
      <c r="AQ774" s="29">
        <v>150</v>
      </c>
      <c r="AR774" s="29">
        <v>114</v>
      </c>
      <c r="AS774" s="29">
        <v>83</v>
      </c>
      <c r="AT774" s="29">
        <v>1.012</v>
      </c>
      <c r="AU774" s="144">
        <v>1.4189999999999999E-3</v>
      </c>
      <c r="AV774" s="36" t="s">
        <v>28</v>
      </c>
      <c r="AW774" s="102">
        <v>43648</v>
      </c>
      <c r="AX774" s="129" t="s">
        <v>33</v>
      </c>
      <c r="AY774" s="106">
        <v>66</v>
      </c>
      <c r="BD774" t="s">
        <v>108</v>
      </c>
      <c r="BE774" t="s">
        <v>4346</v>
      </c>
      <c r="BF774" t="s">
        <v>4740</v>
      </c>
      <c r="BH774" t="str">
        <f t="shared" si="182"/>
        <v/>
      </c>
      <c r="BJ774" t="e">
        <f t="shared" si="183"/>
        <v>#VALUE!</v>
      </c>
      <c r="BK774" s="130" t="s">
        <v>5302</v>
      </c>
      <c r="BL774" s="130" t="e">
        <v>#VALUE!</v>
      </c>
      <c r="BM774" s="131" t="s">
        <v>33</v>
      </c>
      <c r="BN774" s="131" t="e">
        <v>#VALUE!</v>
      </c>
      <c r="BO774" t="e">
        <v>#N/A</v>
      </c>
      <c r="BP774">
        <v>18</v>
      </c>
    </row>
    <row r="775" spans="1:68" ht="25.2" x14ac:dyDescent="0.3">
      <c r="A775" s="1"/>
      <c r="B775" s="47">
        <v>685</v>
      </c>
      <c r="C775" s="45">
        <v>1070515</v>
      </c>
      <c r="D775" s="29">
        <v>1014536</v>
      </c>
      <c r="E775" s="29"/>
      <c r="F775" s="39" t="s">
        <v>639</v>
      </c>
      <c r="G775" s="29" t="s">
        <v>47</v>
      </c>
      <c r="H775" s="70" t="s">
        <v>4779</v>
      </c>
      <c r="I775" s="148" t="s">
        <v>32</v>
      </c>
      <c r="J775" s="147" t="s">
        <v>33</v>
      </c>
      <c r="K775" s="148">
        <v>0</v>
      </c>
      <c r="L775" s="148" t="s">
        <v>32</v>
      </c>
      <c r="M775" s="147" t="s">
        <v>33</v>
      </c>
      <c r="N775" s="29">
        <f t="shared" si="178"/>
        <v>1014536</v>
      </c>
      <c r="O775" s="29" t="str">
        <f t="shared" si="179"/>
        <v/>
      </c>
      <c r="P775" s="29" t="str">
        <f t="shared" si="180"/>
        <v/>
      </c>
      <c r="Q775" s="29" t="str">
        <f t="shared" si="185"/>
        <v/>
      </c>
      <c r="R775" s="29" t="str">
        <f t="shared" si="186"/>
        <v/>
      </c>
      <c r="S775" s="29" t="str">
        <f t="shared" si="187"/>
        <v/>
      </c>
      <c r="T775" s="29" t="str">
        <f t="shared" si="188"/>
        <v/>
      </c>
      <c r="U775" s="29"/>
      <c r="V775" s="29"/>
      <c r="W775" s="55" t="s">
        <v>145</v>
      </c>
      <c r="X775" s="29" t="s">
        <v>158</v>
      </c>
      <c r="Y775" s="146">
        <v>634</v>
      </c>
      <c r="Z775" s="33">
        <v>811</v>
      </c>
      <c r="AA775" s="34">
        <f t="shared" si="176"/>
        <v>0.27900000000000003</v>
      </c>
      <c r="AB775" s="33">
        <f t="shared" si="181"/>
        <v>811</v>
      </c>
      <c r="AC775" s="34">
        <f t="shared" si="177"/>
        <v>0.27917998686434503</v>
      </c>
      <c r="AD775" s="145">
        <f t="shared" si="184"/>
        <v>675.83299999999997</v>
      </c>
      <c r="AE775" s="105">
        <v>528.33299999999997</v>
      </c>
      <c r="AF775" s="34" t="s">
        <v>36</v>
      </c>
      <c r="AG775" s="34" t="s">
        <v>36</v>
      </c>
      <c r="AH775" s="34" t="s">
        <v>36</v>
      </c>
      <c r="AI775" s="29">
        <v>7.2999999999999995E-2</v>
      </c>
      <c r="AJ775" s="29">
        <v>3.8000000000000002E-5</v>
      </c>
      <c r="AK775" s="29">
        <v>2080</v>
      </c>
      <c r="AL775" s="29">
        <v>0</v>
      </c>
      <c r="AM775" s="29" t="s">
        <v>28</v>
      </c>
      <c r="AN775" s="158" t="s">
        <v>28</v>
      </c>
      <c r="AO775" s="29" t="s">
        <v>28</v>
      </c>
      <c r="AP775" s="29">
        <v>20</v>
      </c>
      <c r="AQ775" s="29">
        <v>87</v>
      </c>
      <c r="AR775" s="29">
        <v>67</v>
      </c>
      <c r="AS775" s="29">
        <v>89</v>
      </c>
      <c r="AT775" s="29">
        <v>0.73</v>
      </c>
      <c r="AU775" s="144">
        <v>5.1900000000000004E-4</v>
      </c>
      <c r="AV775" s="36" t="s">
        <v>28</v>
      </c>
      <c r="AW775" s="102">
        <v>43515</v>
      </c>
      <c r="AX775" s="129" t="s">
        <v>33</v>
      </c>
      <c r="AY775" s="106">
        <v>48950</v>
      </c>
      <c r="BD775" t="s">
        <v>108</v>
      </c>
      <c r="BE775" t="s">
        <v>4346</v>
      </c>
      <c r="BF775" t="s">
        <v>4740</v>
      </c>
      <c r="BH775" t="str">
        <f t="shared" si="182"/>
        <v>AV</v>
      </c>
      <c r="BJ775" t="str">
        <f t="shared" si="183"/>
        <v>OK</v>
      </c>
      <c r="BK775" s="130">
        <v>811</v>
      </c>
      <c r="BL775" s="130" t="s">
        <v>37</v>
      </c>
      <c r="BM775" s="131">
        <v>697</v>
      </c>
      <c r="BN775" s="131">
        <v>1.163558106169297</v>
      </c>
      <c r="BO775">
        <v>811</v>
      </c>
      <c r="BP775">
        <v>1730</v>
      </c>
    </row>
    <row r="776" spans="1:68" ht="25.2" x14ac:dyDescent="0.3">
      <c r="A776" s="1"/>
      <c r="B776" s="47">
        <v>686</v>
      </c>
      <c r="C776" s="45">
        <v>1070516</v>
      </c>
      <c r="D776" s="29">
        <v>1014574</v>
      </c>
      <c r="E776" s="29"/>
      <c r="F776" s="32" t="s">
        <v>640</v>
      </c>
      <c r="G776" s="29" t="s">
        <v>42</v>
      </c>
      <c r="H776" s="70" t="s">
        <v>4779</v>
      </c>
      <c r="I776" s="148" t="s">
        <v>32</v>
      </c>
      <c r="J776" s="147" t="s">
        <v>33</v>
      </c>
      <c r="K776" s="148">
        <v>0</v>
      </c>
      <c r="L776" s="148" t="s">
        <v>32</v>
      </c>
      <c r="M776" s="147" t="s">
        <v>33</v>
      </c>
      <c r="N776" s="29">
        <f t="shared" si="178"/>
        <v>1014574</v>
      </c>
      <c r="O776" s="29" t="str">
        <f t="shared" si="179"/>
        <v/>
      </c>
      <c r="P776" s="29" t="str">
        <f t="shared" si="180"/>
        <v/>
      </c>
      <c r="Q776" s="29" t="str">
        <f t="shared" si="185"/>
        <v/>
      </c>
      <c r="R776" s="29" t="str">
        <f t="shared" si="186"/>
        <v/>
      </c>
      <c r="S776" s="29" t="str">
        <f t="shared" si="187"/>
        <v/>
      </c>
      <c r="T776" s="29" t="str">
        <f t="shared" si="188"/>
        <v/>
      </c>
      <c r="U776" s="29"/>
      <c r="V776" s="29"/>
      <c r="W776" s="55" t="s">
        <v>145</v>
      </c>
      <c r="X776" s="29" t="s">
        <v>158</v>
      </c>
      <c r="Y776" s="146">
        <v>946</v>
      </c>
      <c r="Z776" s="33">
        <v>1211</v>
      </c>
      <c r="AA776" s="34">
        <f t="shared" si="176"/>
        <v>0.28000000000000003</v>
      </c>
      <c r="AB776" s="33">
        <f t="shared" si="181"/>
        <v>1211</v>
      </c>
      <c r="AC776" s="34">
        <f t="shared" si="177"/>
        <v>0.28012781400753245</v>
      </c>
      <c r="AD776" s="145">
        <f t="shared" si="184"/>
        <v>1009.167</v>
      </c>
      <c r="AE776" s="105">
        <v>788.33299999999997</v>
      </c>
      <c r="AF776" s="34" t="s">
        <v>36</v>
      </c>
      <c r="AG776" s="34" t="s">
        <v>36</v>
      </c>
      <c r="AH776" s="34" t="s">
        <v>36</v>
      </c>
      <c r="AI776" s="29">
        <v>7.9000000000000001E-2</v>
      </c>
      <c r="AJ776" s="29">
        <v>3.8000000000000002E-5</v>
      </c>
      <c r="AK776" s="29">
        <v>1905</v>
      </c>
      <c r="AL776" s="29">
        <v>0</v>
      </c>
      <c r="AM776" s="29" t="s">
        <v>28</v>
      </c>
      <c r="AN776" s="158" t="s">
        <v>28</v>
      </c>
      <c r="AO776" s="29" t="s">
        <v>28</v>
      </c>
      <c r="AP776" s="29">
        <v>15</v>
      </c>
      <c r="AQ776" s="29">
        <v>176</v>
      </c>
      <c r="AR776" s="29">
        <v>67</v>
      </c>
      <c r="AS776" s="29">
        <v>89</v>
      </c>
      <c r="AT776" s="29">
        <v>1.1850000000000001</v>
      </c>
      <c r="AU776" s="144">
        <v>1.049E-3</v>
      </c>
      <c r="AV776" s="36" t="s">
        <v>28</v>
      </c>
      <c r="AW776" s="102">
        <v>43515</v>
      </c>
      <c r="AX776" s="129" t="s">
        <v>33</v>
      </c>
      <c r="AY776" s="106">
        <v>94972</v>
      </c>
      <c r="BD776" t="s">
        <v>108</v>
      </c>
      <c r="BE776" t="s">
        <v>4346</v>
      </c>
      <c r="BF776" t="s">
        <v>4740</v>
      </c>
      <c r="BH776" t="str">
        <f t="shared" si="182"/>
        <v>AV</v>
      </c>
      <c r="BJ776" t="str">
        <f t="shared" si="183"/>
        <v>OK</v>
      </c>
      <c r="BK776" s="130">
        <v>1211</v>
      </c>
      <c r="BL776" s="130" t="s">
        <v>37</v>
      </c>
      <c r="BM776" s="131">
        <v>1041</v>
      </c>
      <c r="BN776" s="131">
        <v>1.1633045148895294</v>
      </c>
      <c r="BO776">
        <v>1211</v>
      </c>
      <c r="BP776">
        <v>2655</v>
      </c>
    </row>
    <row r="777" spans="1:68" ht="25.2" x14ac:dyDescent="0.3">
      <c r="A777" s="1"/>
      <c r="B777" s="47">
        <v>687</v>
      </c>
      <c r="C777" s="45">
        <v>1070517</v>
      </c>
      <c r="D777" s="29">
        <v>1014577</v>
      </c>
      <c r="E777" s="29"/>
      <c r="F777" s="32" t="s">
        <v>641</v>
      </c>
      <c r="G777" s="29" t="s">
        <v>47</v>
      </c>
      <c r="H777" s="70" t="s">
        <v>4779</v>
      </c>
      <c r="I777" s="148" t="s">
        <v>32</v>
      </c>
      <c r="J777" s="147" t="s">
        <v>33</v>
      </c>
      <c r="K777" s="148">
        <v>0</v>
      </c>
      <c r="L777" s="148" t="s">
        <v>32</v>
      </c>
      <c r="M777" s="147" t="s">
        <v>33</v>
      </c>
      <c r="N777" s="29">
        <f t="shared" si="178"/>
        <v>1014577</v>
      </c>
      <c r="O777" s="29" t="str">
        <f t="shared" si="179"/>
        <v/>
      </c>
      <c r="P777" s="29" t="str">
        <f t="shared" si="180"/>
        <v/>
      </c>
      <c r="Q777" s="29" t="str">
        <f t="shared" si="185"/>
        <v/>
      </c>
      <c r="R777" s="29" t="str">
        <f t="shared" si="186"/>
        <v/>
      </c>
      <c r="S777" s="29" t="str">
        <f t="shared" si="187"/>
        <v/>
      </c>
      <c r="T777" s="29" t="str">
        <f t="shared" si="188"/>
        <v/>
      </c>
      <c r="U777" s="29"/>
      <c r="V777" s="29"/>
      <c r="W777" s="55" t="s">
        <v>145</v>
      </c>
      <c r="X777" s="29" t="s">
        <v>158</v>
      </c>
      <c r="Y777" s="146">
        <v>1210</v>
      </c>
      <c r="Z777" s="33">
        <v>1549</v>
      </c>
      <c r="AA777" s="34">
        <f t="shared" si="176"/>
        <v>0.28000000000000003</v>
      </c>
      <c r="AB777" s="33">
        <f t="shared" si="181"/>
        <v>1549</v>
      </c>
      <c r="AC777" s="34">
        <f t="shared" si="177"/>
        <v>0.28016538187285361</v>
      </c>
      <c r="AD777" s="145">
        <f t="shared" si="184"/>
        <v>1290.8330000000001</v>
      </c>
      <c r="AE777" s="105">
        <v>1008.333</v>
      </c>
      <c r="AF777" s="34" t="s">
        <v>36</v>
      </c>
      <c r="AG777" s="34" t="s">
        <v>36</v>
      </c>
      <c r="AH777" s="34" t="s">
        <v>36</v>
      </c>
      <c r="AI777" s="29">
        <v>0.104</v>
      </c>
      <c r="AJ777" s="29">
        <v>5.7000000000000003E-5</v>
      </c>
      <c r="AK777" s="29">
        <v>120</v>
      </c>
      <c r="AL777" s="29">
        <v>0</v>
      </c>
      <c r="AM777" s="29" t="s">
        <v>28</v>
      </c>
      <c r="AN777" s="158" t="s">
        <v>28</v>
      </c>
      <c r="AO777" s="29" t="s">
        <v>28</v>
      </c>
      <c r="AP777" s="29">
        <v>10</v>
      </c>
      <c r="AQ777" s="29">
        <v>176</v>
      </c>
      <c r="AR777" s="29">
        <v>67</v>
      </c>
      <c r="AS777" s="29">
        <v>89</v>
      </c>
      <c r="AT777" s="29">
        <v>1.04</v>
      </c>
      <c r="AU777" s="144">
        <v>1.049E-3</v>
      </c>
      <c r="AV777" s="36" t="s">
        <v>28</v>
      </c>
      <c r="AW777" s="102">
        <v>43515</v>
      </c>
      <c r="AX777" s="129" t="s">
        <v>33</v>
      </c>
      <c r="AY777" s="106">
        <v>3536</v>
      </c>
      <c r="BD777" t="s">
        <v>108</v>
      </c>
      <c r="BE777" t="s">
        <v>4346</v>
      </c>
      <c r="BF777" t="s">
        <v>4740</v>
      </c>
      <c r="BH777" t="str">
        <f t="shared" si="182"/>
        <v>AV</v>
      </c>
      <c r="BJ777" t="str">
        <f t="shared" si="183"/>
        <v>OK</v>
      </c>
      <c r="BK777" s="130">
        <v>1549</v>
      </c>
      <c r="BL777" s="130" t="s">
        <v>37</v>
      </c>
      <c r="BM777" s="131">
        <v>1331</v>
      </c>
      <c r="BN777" s="131">
        <v>1.163786626596544</v>
      </c>
      <c r="BO777">
        <v>1549</v>
      </c>
      <c r="BP777">
        <v>220</v>
      </c>
    </row>
    <row r="778" spans="1:68" ht="25.2" x14ac:dyDescent="0.3">
      <c r="A778" s="1"/>
      <c r="B778" s="47">
        <v>688</v>
      </c>
      <c r="C778" s="45">
        <v>1070518</v>
      </c>
      <c r="D778" s="29">
        <v>1014580</v>
      </c>
      <c r="E778" s="29"/>
      <c r="F778" s="32" t="s">
        <v>642</v>
      </c>
      <c r="G778" s="29" t="s">
        <v>31</v>
      </c>
      <c r="H778" s="70" t="s">
        <v>4779</v>
      </c>
      <c r="I778" s="148" t="s">
        <v>32</v>
      </c>
      <c r="J778" s="147" t="s">
        <v>33</v>
      </c>
      <c r="K778" s="148">
        <v>0</v>
      </c>
      <c r="L778" s="148" t="s">
        <v>32</v>
      </c>
      <c r="M778" s="147" t="s">
        <v>33</v>
      </c>
      <c r="N778" s="29">
        <f t="shared" si="178"/>
        <v>1014580</v>
      </c>
      <c r="O778" s="29" t="str">
        <f t="shared" si="179"/>
        <v/>
      </c>
      <c r="P778" s="29" t="str">
        <f t="shared" si="180"/>
        <v/>
      </c>
      <c r="Q778" s="29" t="str">
        <f t="shared" si="185"/>
        <v/>
      </c>
      <c r="R778" s="29" t="str">
        <f t="shared" si="186"/>
        <v/>
      </c>
      <c r="S778" s="29" t="str">
        <f t="shared" si="187"/>
        <v/>
      </c>
      <c r="T778" s="29" t="str">
        <f t="shared" si="188"/>
        <v/>
      </c>
      <c r="U778" s="29"/>
      <c r="V778" s="29"/>
      <c r="W778" s="55" t="s">
        <v>145</v>
      </c>
      <c r="X778" s="29" t="s">
        <v>158</v>
      </c>
      <c r="Y778" s="146">
        <v>1600</v>
      </c>
      <c r="Z778" s="33">
        <v>2048</v>
      </c>
      <c r="AA778" s="34">
        <f t="shared" si="176"/>
        <v>0.28000000000000003</v>
      </c>
      <c r="AB778" s="33">
        <f t="shared" si="181"/>
        <v>2048</v>
      </c>
      <c r="AC778" s="34">
        <f t="shared" si="177"/>
        <v>0.28000057000014233</v>
      </c>
      <c r="AD778" s="145">
        <f t="shared" si="184"/>
        <v>1706.6669999999999</v>
      </c>
      <c r="AE778" s="105">
        <v>1333.3330000000001</v>
      </c>
      <c r="AF778" s="34" t="s">
        <v>36</v>
      </c>
      <c r="AG778" s="34" t="s">
        <v>36</v>
      </c>
      <c r="AH778" s="34" t="s">
        <v>36</v>
      </c>
      <c r="AI778" s="29">
        <v>0.157</v>
      </c>
      <c r="AJ778" s="29">
        <v>9.3999999999999994E-5</v>
      </c>
      <c r="AK778" s="29">
        <v>23</v>
      </c>
      <c r="AL778" s="29">
        <v>0</v>
      </c>
      <c r="AM778" s="29" t="s">
        <v>28</v>
      </c>
      <c r="AN778" s="158" t="s">
        <v>28</v>
      </c>
      <c r="AO778" s="29" t="s">
        <v>28</v>
      </c>
      <c r="AP778" s="29">
        <v>20</v>
      </c>
      <c r="AQ778" s="29">
        <v>176</v>
      </c>
      <c r="AR778" s="29">
        <v>135</v>
      </c>
      <c r="AS778" s="29">
        <v>89</v>
      </c>
      <c r="AT778" s="29">
        <v>3.14</v>
      </c>
      <c r="AU778" s="144">
        <v>2.1150000000000001E-3</v>
      </c>
      <c r="AV778" s="36" t="s">
        <v>28</v>
      </c>
      <c r="AW778" s="102">
        <v>43515</v>
      </c>
      <c r="AX778" s="129" t="s">
        <v>33</v>
      </c>
      <c r="AY778" s="106">
        <v>485</v>
      </c>
      <c r="BD778" t="s">
        <v>108</v>
      </c>
      <c r="BE778" t="s">
        <v>4346</v>
      </c>
      <c r="BF778" t="s">
        <v>4740</v>
      </c>
      <c r="BH778" t="str">
        <f t="shared" si="182"/>
        <v>AV</v>
      </c>
      <c r="BJ778" t="str">
        <f t="shared" si="183"/>
        <v>OK</v>
      </c>
      <c r="BK778" s="130">
        <v>2048</v>
      </c>
      <c r="BL778" s="130" t="s">
        <v>37</v>
      </c>
      <c r="BM778" s="131">
        <v>1760</v>
      </c>
      <c r="BN778" s="131">
        <v>1.1636363636363636</v>
      </c>
      <c r="BO778">
        <v>2048</v>
      </c>
      <c r="BP778">
        <v>0</v>
      </c>
    </row>
    <row r="779" spans="1:68" ht="25.2" x14ac:dyDescent="0.3">
      <c r="A779" s="1"/>
      <c r="B779" s="47">
        <v>689</v>
      </c>
      <c r="C779" s="45">
        <v>1070519</v>
      </c>
      <c r="D779" s="29">
        <v>1014599</v>
      </c>
      <c r="E779" s="29"/>
      <c r="F779" s="32" t="s">
        <v>643</v>
      </c>
      <c r="G779" s="29" t="s">
        <v>47</v>
      </c>
      <c r="H779" s="70" t="s">
        <v>4779</v>
      </c>
      <c r="I779" s="148" t="s">
        <v>32</v>
      </c>
      <c r="J779" s="147" t="s">
        <v>33</v>
      </c>
      <c r="K779" s="148">
        <v>0</v>
      </c>
      <c r="L779" s="148" t="s">
        <v>32</v>
      </c>
      <c r="M779" s="147" t="s">
        <v>33</v>
      </c>
      <c r="N779" s="29">
        <f t="shared" si="178"/>
        <v>1014599</v>
      </c>
      <c r="O779" s="29" t="str">
        <f t="shared" si="179"/>
        <v/>
      </c>
      <c r="P779" s="29" t="str">
        <f t="shared" si="180"/>
        <v/>
      </c>
      <c r="Q779" s="29" t="str">
        <f t="shared" si="185"/>
        <v/>
      </c>
      <c r="R779" s="29" t="str">
        <f t="shared" si="186"/>
        <v/>
      </c>
      <c r="S779" s="29" t="str">
        <f t="shared" si="187"/>
        <v/>
      </c>
      <c r="T779" s="29" t="str">
        <f t="shared" si="188"/>
        <v/>
      </c>
      <c r="U779" s="29"/>
      <c r="V779" s="29"/>
      <c r="W779" s="55" t="s">
        <v>145</v>
      </c>
      <c r="X779" s="29" t="s">
        <v>158</v>
      </c>
      <c r="Y779" s="146">
        <v>1600</v>
      </c>
      <c r="Z779" s="33">
        <v>2048</v>
      </c>
      <c r="AA779" s="34">
        <f t="shared" si="176"/>
        <v>0.28000000000000003</v>
      </c>
      <c r="AB779" s="33">
        <f t="shared" si="181"/>
        <v>2048</v>
      </c>
      <c r="AC779" s="34">
        <f t="shared" si="177"/>
        <v>0.28000057000014233</v>
      </c>
      <c r="AD779" s="145">
        <f t="shared" si="184"/>
        <v>1706.6669999999999</v>
      </c>
      <c r="AE779" s="105">
        <v>1333.3330000000001</v>
      </c>
      <c r="AF779" s="34" t="s">
        <v>36</v>
      </c>
      <c r="AG779" s="34" t="s">
        <v>36</v>
      </c>
      <c r="AH779" s="34" t="s">
        <v>36</v>
      </c>
      <c r="AI779" s="29">
        <v>0.13200000000000001</v>
      </c>
      <c r="AJ779" s="29">
        <v>6.3E-5</v>
      </c>
      <c r="AK779" s="29">
        <v>270</v>
      </c>
      <c r="AL779" s="29">
        <v>0</v>
      </c>
      <c r="AM779" s="29" t="s">
        <v>28</v>
      </c>
      <c r="AN779" s="158" t="s">
        <v>28</v>
      </c>
      <c r="AO779" s="29" t="s">
        <v>28</v>
      </c>
      <c r="AP779" s="29">
        <v>5</v>
      </c>
      <c r="AQ779" s="29">
        <v>176</v>
      </c>
      <c r="AR779" s="29">
        <v>67</v>
      </c>
      <c r="AS779" s="29">
        <v>89</v>
      </c>
      <c r="AT779" s="29">
        <v>0.66</v>
      </c>
      <c r="AU779" s="144">
        <v>1.049E-3</v>
      </c>
      <c r="AV779" s="36" t="s">
        <v>28</v>
      </c>
      <c r="AW779" s="102">
        <v>43515</v>
      </c>
      <c r="AX779" s="129" t="s">
        <v>33</v>
      </c>
      <c r="AY779" s="106">
        <v>14567</v>
      </c>
      <c r="BD779" t="s">
        <v>108</v>
      </c>
      <c r="BE779" t="s">
        <v>4368</v>
      </c>
      <c r="BF779" t="s">
        <v>4740</v>
      </c>
      <c r="BH779" t="str">
        <f t="shared" si="182"/>
        <v>AV</v>
      </c>
      <c r="BJ779" t="str">
        <f t="shared" si="183"/>
        <v>OK</v>
      </c>
      <c r="BK779" s="130">
        <v>2048</v>
      </c>
      <c r="BL779" s="130" t="s">
        <v>37</v>
      </c>
      <c r="BM779" s="131">
        <v>1760</v>
      </c>
      <c r="BN779" s="131">
        <v>1.1636363636363636</v>
      </c>
      <c r="BO779">
        <v>2048</v>
      </c>
      <c r="BP779">
        <v>340</v>
      </c>
    </row>
    <row r="780" spans="1:68" ht="25.2" x14ac:dyDescent="0.3">
      <c r="A780" s="1"/>
      <c r="B780" s="47">
        <v>690</v>
      </c>
      <c r="C780" s="45">
        <v>1070520</v>
      </c>
      <c r="D780" s="29">
        <v>1014602</v>
      </c>
      <c r="E780" s="29"/>
      <c r="F780" s="32" t="s">
        <v>644</v>
      </c>
      <c r="G780" s="29" t="s">
        <v>47</v>
      </c>
      <c r="H780" s="70" t="s">
        <v>4779</v>
      </c>
      <c r="I780" s="148" t="s">
        <v>32</v>
      </c>
      <c r="J780" s="147" t="s">
        <v>33</v>
      </c>
      <c r="K780" s="148">
        <v>0</v>
      </c>
      <c r="L780" s="148" t="s">
        <v>32</v>
      </c>
      <c r="M780" s="147" t="s">
        <v>33</v>
      </c>
      <c r="N780" s="29">
        <f t="shared" si="178"/>
        <v>1014602</v>
      </c>
      <c r="O780" s="29" t="str">
        <f t="shared" si="179"/>
        <v/>
      </c>
      <c r="P780" s="29" t="str">
        <f t="shared" si="180"/>
        <v/>
      </c>
      <c r="Q780" s="29" t="str">
        <f t="shared" si="185"/>
        <v/>
      </c>
      <c r="R780" s="29" t="str">
        <f t="shared" si="186"/>
        <v/>
      </c>
      <c r="S780" s="29" t="str">
        <f t="shared" si="187"/>
        <v/>
      </c>
      <c r="T780" s="29" t="str">
        <f t="shared" si="188"/>
        <v/>
      </c>
      <c r="U780" s="29"/>
      <c r="V780" s="29"/>
      <c r="W780" s="55" t="s">
        <v>145</v>
      </c>
      <c r="X780" s="29" t="s">
        <v>158</v>
      </c>
      <c r="Y780" s="146">
        <v>2155</v>
      </c>
      <c r="Z780" s="33">
        <v>2759</v>
      </c>
      <c r="AA780" s="34">
        <f t="shared" si="176"/>
        <v>0.28000000000000003</v>
      </c>
      <c r="AB780" s="33">
        <f t="shared" si="181"/>
        <v>2759</v>
      </c>
      <c r="AC780" s="34">
        <f t="shared" si="177"/>
        <v>0.28027884552739579</v>
      </c>
      <c r="AD780" s="145">
        <f t="shared" si="184"/>
        <v>2299.1669999999999</v>
      </c>
      <c r="AE780" s="105">
        <v>1795.8330000000001</v>
      </c>
      <c r="AF780" s="34" t="s">
        <v>36</v>
      </c>
      <c r="AG780" s="34" t="s">
        <v>36</v>
      </c>
      <c r="AH780" s="34" t="s">
        <v>36</v>
      </c>
      <c r="AI780" s="29">
        <v>0.17799999999999999</v>
      </c>
      <c r="AJ780" s="29">
        <v>1.07E-4</v>
      </c>
      <c r="AK780" s="29">
        <v>0</v>
      </c>
      <c r="AL780" s="29">
        <v>0</v>
      </c>
      <c r="AM780" s="29" t="s">
        <v>28</v>
      </c>
      <c r="AN780" s="44" t="s">
        <v>27</v>
      </c>
      <c r="AO780" s="29" t="s">
        <v>28</v>
      </c>
      <c r="AP780" s="29">
        <v>5</v>
      </c>
      <c r="AQ780" s="29">
        <v>176</v>
      </c>
      <c r="AR780" s="29">
        <v>67</v>
      </c>
      <c r="AS780" s="29">
        <v>89</v>
      </c>
      <c r="AT780" s="29">
        <v>0.89</v>
      </c>
      <c r="AU780" s="144">
        <v>1.049E-3</v>
      </c>
      <c r="AV780" s="36" t="s">
        <v>28</v>
      </c>
      <c r="AW780" s="102">
        <v>43515</v>
      </c>
      <c r="AX780" s="129" t="s">
        <v>33</v>
      </c>
      <c r="AY780" s="106">
        <v>1770</v>
      </c>
      <c r="BD780" t="s">
        <v>108</v>
      </c>
      <c r="BE780" t="s">
        <v>4346</v>
      </c>
      <c r="BF780" t="s">
        <v>4740</v>
      </c>
      <c r="BH780" t="str">
        <f t="shared" si="182"/>
        <v/>
      </c>
      <c r="BJ780" t="str">
        <f t="shared" si="183"/>
        <v>OK</v>
      </c>
      <c r="BK780" s="130">
        <v>2759</v>
      </c>
      <c r="BL780" s="130" t="s">
        <v>37</v>
      </c>
      <c r="BM780" s="131">
        <v>2371</v>
      </c>
      <c r="BN780" s="131">
        <v>1.1636440320539856</v>
      </c>
      <c r="BO780">
        <v>2759</v>
      </c>
      <c r="BP780">
        <v>110</v>
      </c>
    </row>
    <row r="781" spans="1:68" x14ac:dyDescent="0.3">
      <c r="A781" s="1"/>
      <c r="B781" s="47">
        <v>691</v>
      </c>
      <c r="C781" s="45">
        <v>1070521</v>
      </c>
      <c r="D781" s="29">
        <v>1014618</v>
      </c>
      <c r="E781" s="29"/>
      <c r="F781" s="32" t="s">
        <v>645</v>
      </c>
      <c r="G781" s="29" t="s">
        <v>47</v>
      </c>
      <c r="H781" s="148"/>
      <c r="I781" s="148" t="s">
        <v>32</v>
      </c>
      <c r="J781" s="147" t="s">
        <v>33</v>
      </c>
      <c r="K781" s="148">
        <v>0</v>
      </c>
      <c r="L781" s="148" t="s">
        <v>32</v>
      </c>
      <c r="M781" s="147" t="s">
        <v>33</v>
      </c>
      <c r="N781" s="29">
        <f t="shared" si="178"/>
        <v>1014618</v>
      </c>
      <c r="O781" s="29" t="str">
        <f t="shared" si="179"/>
        <v/>
      </c>
      <c r="P781" s="29" t="str">
        <f t="shared" si="180"/>
        <v/>
      </c>
      <c r="Q781" s="29" t="str">
        <f t="shared" si="185"/>
        <v/>
      </c>
      <c r="R781" s="29" t="str">
        <f t="shared" si="186"/>
        <v/>
      </c>
      <c r="S781" s="29" t="str">
        <f t="shared" si="187"/>
        <v/>
      </c>
      <c r="T781" s="29" t="str">
        <f t="shared" si="188"/>
        <v/>
      </c>
      <c r="U781" s="29"/>
      <c r="V781" s="29"/>
      <c r="W781" s="55" t="s">
        <v>145</v>
      </c>
      <c r="X781" s="29" t="s">
        <v>158</v>
      </c>
      <c r="Y781" s="146">
        <v>2241</v>
      </c>
      <c r="Z781" s="33">
        <v>2868</v>
      </c>
      <c r="AA781" s="34">
        <f t="shared" si="176"/>
        <v>0.28000000000000003</v>
      </c>
      <c r="AB781" s="33">
        <f t="shared" si="181"/>
        <v>2868</v>
      </c>
      <c r="AC781" s="34">
        <f t="shared" si="177"/>
        <v>0.27978580990629182</v>
      </c>
      <c r="AD781" s="145">
        <f t="shared" si="184"/>
        <v>2390</v>
      </c>
      <c r="AE781" s="105">
        <v>1867.5</v>
      </c>
      <c r="AF781" s="34" t="s">
        <v>36</v>
      </c>
      <c r="AG781" s="34" t="s">
        <v>36</v>
      </c>
      <c r="AH781" s="34" t="s">
        <v>36</v>
      </c>
      <c r="AI781" s="29">
        <v>0.20100000000000001</v>
      </c>
      <c r="AJ781" s="29">
        <v>1.05E-4</v>
      </c>
      <c r="AK781" s="29">
        <v>0</v>
      </c>
      <c r="AL781" s="29">
        <v>0</v>
      </c>
      <c r="AM781" s="29" t="s">
        <v>28</v>
      </c>
      <c r="AN781" s="44" t="s">
        <v>27</v>
      </c>
      <c r="AO781" s="29" t="s">
        <v>28</v>
      </c>
      <c r="AP781" s="29">
        <v>5</v>
      </c>
      <c r="AQ781" s="29">
        <v>176</v>
      </c>
      <c r="AR781" s="29">
        <v>67</v>
      </c>
      <c r="AS781" s="29">
        <v>89</v>
      </c>
      <c r="AT781" s="29">
        <v>1.0049999999999999</v>
      </c>
      <c r="AU781" s="144">
        <v>1.049E-3</v>
      </c>
      <c r="AV781" s="36" t="s">
        <v>28</v>
      </c>
      <c r="AW781" s="102">
        <v>43515</v>
      </c>
      <c r="AX781" s="129" t="s">
        <v>33</v>
      </c>
      <c r="AY781" s="106">
        <v>1920</v>
      </c>
      <c r="BD781" t="s">
        <v>108</v>
      </c>
      <c r="BE781" t="s">
        <v>4346</v>
      </c>
      <c r="BF781" t="s">
        <v>4740</v>
      </c>
      <c r="BH781" t="str">
        <f t="shared" si="182"/>
        <v/>
      </c>
      <c r="BJ781" t="str">
        <f t="shared" si="183"/>
        <v>OK</v>
      </c>
      <c r="BK781" s="130" t="s">
        <v>5302</v>
      </c>
      <c r="BL781" s="130" t="e">
        <v>#VALUE!</v>
      </c>
      <c r="BM781" s="131">
        <v>2465</v>
      </c>
      <c r="BN781" s="131">
        <v>1.1634888438133875</v>
      </c>
      <c r="BO781" t="e">
        <v>#N/A</v>
      </c>
      <c r="BP781">
        <v>120</v>
      </c>
    </row>
    <row r="782" spans="1:68" ht="25.2" x14ac:dyDescent="0.3">
      <c r="A782" s="1"/>
      <c r="B782" s="47">
        <v>692</v>
      </c>
      <c r="C782" s="45">
        <v>1070522</v>
      </c>
      <c r="D782" s="29">
        <v>1014621</v>
      </c>
      <c r="E782" s="29"/>
      <c r="F782" s="32" t="s">
        <v>646</v>
      </c>
      <c r="G782" s="29" t="s">
        <v>39</v>
      </c>
      <c r="H782" s="70" t="s">
        <v>4779</v>
      </c>
      <c r="I782" s="148" t="s">
        <v>32</v>
      </c>
      <c r="J782" s="147" t="s">
        <v>33</v>
      </c>
      <c r="K782" s="148">
        <v>0</v>
      </c>
      <c r="L782" s="148" t="s">
        <v>32</v>
      </c>
      <c r="M782" s="147" t="s">
        <v>33</v>
      </c>
      <c r="N782" s="29">
        <f t="shared" si="178"/>
        <v>1014621</v>
      </c>
      <c r="O782" s="29" t="str">
        <f t="shared" si="179"/>
        <v/>
      </c>
      <c r="P782" s="29" t="str">
        <f t="shared" si="180"/>
        <v/>
      </c>
      <c r="Q782" s="29" t="str">
        <f t="shared" si="185"/>
        <v/>
      </c>
      <c r="R782" s="29" t="str">
        <f t="shared" si="186"/>
        <v/>
      </c>
      <c r="S782" s="29" t="str">
        <f t="shared" si="187"/>
        <v/>
      </c>
      <c r="T782" s="29" t="str">
        <f t="shared" si="188"/>
        <v/>
      </c>
      <c r="U782" s="29"/>
      <c r="V782" s="29"/>
      <c r="W782" s="55" t="s">
        <v>145</v>
      </c>
      <c r="X782" s="29" t="s">
        <v>158</v>
      </c>
      <c r="Y782" s="146">
        <v>3245</v>
      </c>
      <c r="Z782" s="33">
        <v>4154</v>
      </c>
      <c r="AA782" s="34">
        <f t="shared" si="176"/>
        <v>0.28000000000000003</v>
      </c>
      <c r="AB782" s="33">
        <f t="shared" si="181"/>
        <v>4154</v>
      </c>
      <c r="AC782" s="34">
        <f t="shared" si="177"/>
        <v>0.28012323203411627</v>
      </c>
      <c r="AD782" s="145">
        <f t="shared" si="184"/>
        <v>3461.6669999999999</v>
      </c>
      <c r="AE782" s="105">
        <v>2704.1669999999999</v>
      </c>
      <c r="AF782" s="34" t="s">
        <v>36</v>
      </c>
      <c r="AG782" s="34" t="s">
        <v>36</v>
      </c>
      <c r="AH782" s="34" t="s">
        <v>36</v>
      </c>
      <c r="AI782" s="29">
        <v>0.26100000000000001</v>
      </c>
      <c r="AJ782" s="29">
        <v>1.6799999999999999E-4</v>
      </c>
      <c r="AK782" s="29">
        <v>25</v>
      </c>
      <c r="AL782" s="29">
        <v>0</v>
      </c>
      <c r="AM782" s="29" t="s">
        <v>28</v>
      </c>
      <c r="AN782" s="158" t="s">
        <v>28</v>
      </c>
      <c r="AO782" s="29" t="s">
        <v>28</v>
      </c>
      <c r="AP782" s="29">
        <v>5</v>
      </c>
      <c r="AQ782" s="29">
        <v>176</v>
      </c>
      <c r="AR782" s="29">
        <v>135</v>
      </c>
      <c r="AS782" s="29">
        <v>89</v>
      </c>
      <c r="AT782" s="29">
        <v>1.3049999999999999</v>
      </c>
      <c r="AU782" s="144">
        <v>2.1150000000000001E-3</v>
      </c>
      <c r="AV782" s="36" t="s">
        <v>28</v>
      </c>
      <c r="AW782" s="102">
        <v>43515</v>
      </c>
      <c r="AX782" s="129" t="s">
        <v>33</v>
      </c>
      <c r="AY782" s="106">
        <v>215</v>
      </c>
      <c r="BD782" t="s">
        <v>108</v>
      </c>
      <c r="BE782" t="s">
        <v>4368</v>
      </c>
      <c r="BF782" t="s">
        <v>4740</v>
      </c>
      <c r="BH782" t="str">
        <f t="shared" si="182"/>
        <v>AV</v>
      </c>
      <c r="BJ782" t="str">
        <f t="shared" si="183"/>
        <v>OK</v>
      </c>
      <c r="BK782" s="130">
        <v>4154</v>
      </c>
      <c r="BL782" s="130" t="s">
        <v>37</v>
      </c>
      <c r="BM782" s="131">
        <v>3570</v>
      </c>
      <c r="BN782" s="131">
        <v>1.1635854341736696</v>
      </c>
      <c r="BO782">
        <v>4154</v>
      </c>
      <c r="BP782">
        <v>5</v>
      </c>
    </row>
    <row r="783" spans="1:68" ht="25.2" x14ac:dyDescent="0.3">
      <c r="A783" s="1"/>
      <c r="B783" s="47">
        <v>693</v>
      </c>
      <c r="C783" s="45">
        <v>1046903</v>
      </c>
      <c r="D783" s="40">
        <v>1014630</v>
      </c>
      <c r="E783" s="40"/>
      <c r="F783" s="52" t="s">
        <v>647</v>
      </c>
      <c r="G783" s="29" t="s">
        <v>47</v>
      </c>
      <c r="H783" s="70" t="s">
        <v>4779</v>
      </c>
      <c r="I783" s="148" t="s">
        <v>32</v>
      </c>
      <c r="J783" s="147" t="s">
        <v>33</v>
      </c>
      <c r="K783" s="148">
        <v>0</v>
      </c>
      <c r="L783" s="148" t="s">
        <v>32</v>
      </c>
      <c r="M783" s="147" t="s">
        <v>33</v>
      </c>
      <c r="N783" s="29">
        <f t="shared" si="178"/>
        <v>1014630</v>
      </c>
      <c r="O783" s="29" t="str">
        <f t="shared" si="179"/>
        <v/>
      </c>
      <c r="P783" s="29" t="str">
        <f t="shared" si="180"/>
        <v/>
      </c>
      <c r="Q783" s="29" t="str">
        <f t="shared" si="185"/>
        <v/>
      </c>
      <c r="R783" s="29" t="str">
        <f t="shared" si="186"/>
        <v/>
      </c>
      <c r="S783" s="29" t="str">
        <f t="shared" si="187"/>
        <v/>
      </c>
      <c r="T783" s="29" t="str">
        <f t="shared" si="188"/>
        <v/>
      </c>
      <c r="U783" s="46" t="s">
        <v>33</v>
      </c>
      <c r="V783" s="46"/>
      <c r="W783" s="38" t="s">
        <v>145</v>
      </c>
      <c r="X783" s="29" t="s">
        <v>158</v>
      </c>
      <c r="Y783" s="146">
        <v>4299</v>
      </c>
      <c r="Z783" s="33">
        <v>5503</v>
      </c>
      <c r="AA783" s="34">
        <f t="shared" si="176"/>
        <v>0.28000000000000003</v>
      </c>
      <c r="AB783" s="33">
        <f t="shared" si="181"/>
        <v>5503</v>
      </c>
      <c r="AC783" s="34">
        <f t="shared" si="177"/>
        <v>0.28006503838101876</v>
      </c>
      <c r="AD783" s="145">
        <f t="shared" si="184"/>
        <v>4585.8329999999996</v>
      </c>
      <c r="AE783" s="105">
        <v>3582.5</v>
      </c>
      <c r="AF783" s="34" t="s">
        <v>36</v>
      </c>
      <c r="AG783" s="34" t="s">
        <v>36</v>
      </c>
      <c r="AH783" s="34" t="s">
        <v>36</v>
      </c>
      <c r="AI783" s="29">
        <v>0.32800000000000001</v>
      </c>
      <c r="AJ783" s="29">
        <v>4.2499999999999998E-4</v>
      </c>
      <c r="AK783" s="29">
        <v>0</v>
      </c>
      <c r="AL783" s="29">
        <v>0</v>
      </c>
      <c r="AM783" s="29" t="s">
        <v>28</v>
      </c>
      <c r="AN783" s="44" t="s">
        <v>27</v>
      </c>
      <c r="AO783" s="29" t="s">
        <v>28</v>
      </c>
      <c r="AP783" s="29">
        <v>5</v>
      </c>
      <c r="AQ783" s="29">
        <v>176</v>
      </c>
      <c r="AR783" s="29">
        <v>135</v>
      </c>
      <c r="AS783" s="29">
        <v>89</v>
      </c>
      <c r="AT783" s="29">
        <v>1.64</v>
      </c>
      <c r="AU783" s="144">
        <v>2.1150000000000001E-3</v>
      </c>
      <c r="AV783" s="36" t="s">
        <v>28</v>
      </c>
      <c r="AW783" s="102" t="s">
        <v>33</v>
      </c>
      <c r="AX783" s="129" t="s">
        <v>33</v>
      </c>
      <c r="AY783" s="106">
        <v>795</v>
      </c>
      <c r="BD783" t="s">
        <v>108</v>
      </c>
      <c r="BE783" t="s">
        <v>4346</v>
      </c>
      <c r="BF783" t="s">
        <v>4740</v>
      </c>
      <c r="BH783" t="str">
        <f t="shared" si="182"/>
        <v/>
      </c>
      <c r="BJ783" t="str">
        <f t="shared" si="183"/>
        <v>OK</v>
      </c>
      <c r="BK783" s="130">
        <v>5503</v>
      </c>
      <c r="BL783" s="130" t="s">
        <v>37</v>
      </c>
      <c r="BM783" s="131" t="s">
        <v>33</v>
      </c>
      <c r="BN783" s="131" t="e">
        <v>#VALUE!</v>
      </c>
      <c r="BO783" t="e">
        <v>#N/A</v>
      </c>
      <c r="BP783">
        <v>5</v>
      </c>
    </row>
    <row r="784" spans="1:68" ht="25.2" x14ac:dyDescent="0.3">
      <c r="A784" s="1"/>
      <c r="B784" s="47">
        <v>694</v>
      </c>
      <c r="C784" s="45">
        <v>1046904</v>
      </c>
      <c r="D784" s="40">
        <v>1014633</v>
      </c>
      <c r="E784" s="40"/>
      <c r="F784" s="31" t="s">
        <v>648</v>
      </c>
      <c r="G784" s="29" t="s">
        <v>39</v>
      </c>
      <c r="H784" s="70" t="s">
        <v>4779</v>
      </c>
      <c r="I784" s="148" t="s">
        <v>32</v>
      </c>
      <c r="J784" s="147" t="s">
        <v>33</v>
      </c>
      <c r="K784" s="148">
        <v>0</v>
      </c>
      <c r="L784" s="148" t="s">
        <v>32</v>
      </c>
      <c r="M784" s="147" t="s">
        <v>33</v>
      </c>
      <c r="N784" s="29">
        <f t="shared" si="178"/>
        <v>1014633</v>
      </c>
      <c r="O784" s="29" t="str">
        <f t="shared" si="179"/>
        <v/>
      </c>
      <c r="P784" s="29" t="str">
        <f t="shared" si="180"/>
        <v/>
      </c>
      <c r="Q784" s="29" t="str">
        <f t="shared" si="185"/>
        <v/>
      </c>
      <c r="R784" s="29" t="str">
        <f t="shared" si="186"/>
        <v/>
      </c>
      <c r="S784" s="29" t="str">
        <f t="shared" si="187"/>
        <v/>
      </c>
      <c r="T784" s="29" t="str">
        <f t="shared" si="188"/>
        <v/>
      </c>
      <c r="U784" s="46" t="s">
        <v>33</v>
      </c>
      <c r="V784" s="46"/>
      <c r="W784" s="38" t="s">
        <v>145</v>
      </c>
      <c r="X784" s="29" t="s">
        <v>158</v>
      </c>
      <c r="Y784" s="146">
        <v>5332</v>
      </c>
      <c r="Z784" s="33">
        <v>6825</v>
      </c>
      <c r="AA784" s="34">
        <f t="shared" si="176"/>
        <v>0.28000000000000003</v>
      </c>
      <c r="AB784" s="33">
        <f t="shared" si="181"/>
        <v>6825</v>
      </c>
      <c r="AC784" s="34">
        <f t="shared" si="177"/>
        <v>0.28000759790004498</v>
      </c>
      <c r="AD784" s="145">
        <f t="shared" si="184"/>
        <v>5687.5</v>
      </c>
      <c r="AE784" s="105">
        <v>4443.3329999999996</v>
      </c>
      <c r="AF784" s="34" t="s">
        <v>36</v>
      </c>
      <c r="AG784" s="34" t="s">
        <v>36</v>
      </c>
      <c r="AH784" s="34" t="s">
        <v>36</v>
      </c>
      <c r="AI784" s="29">
        <v>0.4</v>
      </c>
      <c r="AJ784" s="29">
        <v>4.2499999999999998E-4</v>
      </c>
      <c r="AK784" s="29">
        <v>5</v>
      </c>
      <c r="AL784" s="29">
        <v>0</v>
      </c>
      <c r="AM784" s="29" t="s">
        <v>28</v>
      </c>
      <c r="AN784" s="158" t="s">
        <v>28</v>
      </c>
      <c r="AO784" s="29" t="s">
        <v>28</v>
      </c>
      <c r="AP784" s="29">
        <v>5</v>
      </c>
      <c r="AQ784" s="29">
        <v>176</v>
      </c>
      <c r="AR784" s="29">
        <v>135</v>
      </c>
      <c r="AS784" s="29">
        <v>89</v>
      </c>
      <c r="AT784" s="29">
        <v>2</v>
      </c>
      <c r="AU784" s="144">
        <v>2.1150000000000001E-3</v>
      </c>
      <c r="AV784" s="36" t="s">
        <v>28</v>
      </c>
      <c r="AW784" s="102" t="s">
        <v>33</v>
      </c>
      <c r="AX784" s="129" t="s">
        <v>33</v>
      </c>
      <c r="AY784" s="106">
        <v>160</v>
      </c>
      <c r="BD784" t="s">
        <v>108</v>
      </c>
      <c r="BE784" t="s">
        <v>4368</v>
      </c>
      <c r="BF784" t="s">
        <v>4740</v>
      </c>
      <c r="BH784" t="str">
        <f t="shared" si="182"/>
        <v>AV</v>
      </c>
      <c r="BJ784" t="str">
        <f t="shared" si="183"/>
        <v>OK</v>
      </c>
      <c r="BK784" s="130">
        <v>6825</v>
      </c>
      <c r="BL784" s="130" t="s">
        <v>37</v>
      </c>
      <c r="BM784" s="131" t="s">
        <v>33</v>
      </c>
      <c r="BN784" s="131" t="e">
        <v>#VALUE!</v>
      </c>
      <c r="BO784">
        <v>6825</v>
      </c>
      <c r="BP784">
        <v>0</v>
      </c>
    </row>
    <row r="785" spans="1:68" ht="25.2" x14ac:dyDescent="0.3">
      <c r="A785" s="1"/>
      <c r="B785" s="47">
        <v>695</v>
      </c>
      <c r="C785" s="45">
        <v>1046907</v>
      </c>
      <c r="D785" s="40">
        <v>1014641</v>
      </c>
      <c r="E785" s="40"/>
      <c r="F785" s="31" t="s">
        <v>649</v>
      </c>
      <c r="G785" s="29" t="s">
        <v>39</v>
      </c>
      <c r="H785" s="70" t="s">
        <v>4779</v>
      </c>
      <c r="I785" s="148" t="s">
        <v>32</v>
      </c>
      <c r="J785" s="147" t="s">
        <v>33</v>
      </c>
      <c r="K785" s="148">
        <v>0</v>
      </c>
      <c r="L785" s="148" t="s">
        <v>32</v>
      </c>
      <c r="M785" s="147" t="s">
        <v>33</v>
      </c>
      <c r="N785" s="29">
        <f t="shared" si="178"/>
        <v>1014641</v>
      </c>
      <c r="O785" s="29" t="str">
        <f t="shared" si="179"/>
        <v/>
      </c>
      <c r="P785" s="29" t="str">
        <f t="shared" si="180"/>
        <v/>
      </c>
      <c r="Q785" s="29" t="str">
        <f t="shared" si="185"/>
        <v/>
      </c>
      <c r="R785" s="29" t="str">
        <f t="shared" si="186"/>
        <v/>
      </c>
      <c r="S785" s="29" t="str">
        <f t="shared" si="187"/>
        <v/>
      </c>
      <c r="T785" s="29" t="str">
        <f t="shared" si="188"/>
        <v/>
      </c>
      <c r="U785" s="46" t="s">
        <v>33</v>
      </c>
      <c r="V785" s="46"/>
      <c r="W785" s="38" t="s">
        <v>3787</v>
      </c>
      <c r="X785" s="29" t="s">
        <v>158</v>
      </c>
      <c r="Y785" s="146">
        <v>5971</v>
      </c>
      <c r="Z785" s="33">
        <v>7643</v>
      </c>
      <c r="AA785" s="34">
        <f t="shared" si="176"/>
        <v>0.28000000000000003</v>
      </c>
      <c r="AB785" s="33" t="str">
        <f t="shared" si="181"/>
        <v>По запросу</v>
      </c>
      <c r="AC785" s="34">
        <f t="shared" si="177"/>
        <v>0.28002024987574964</v>
      </c>
      <c r="AD785" s="145">
        <f t="shared" si="184"/>
        <v>6369.1670000000004</v>
      </c>
      <c r="AE785" s="105">
        <v>4975.8329999999996</v>
      </c>
      <c r="AF785" s="34" t="s">
        <v>36</v>
      </c>
      <c r="AG785" s="34" t="s">
        <v>36</v>
      </c>
      <c r="AH785" s="34" t="s">
        <v>36</v>
      </c>
      <c r="AI785" s="29">
        <v>0.376</v>
      </c>
      <c r="AJ785" s="29">
        <v>3.68E-4</v>
      </c>
      <c r="AK785" s="29">
        <v>6</v>
      </c>
      <c r="AL785" s="29">
        <v>0</v>
      </c>
      <c r="AM785" s="29" t="s">
        <v>28</v>
      </c>
      <c r="AN785" s="158" t="s">
        <v>28</v>
      </c>
      <c r="AO785" s="29" t="s">
        <v>28</v>
      </c>
      <c r="AP785" s="29">
        <v>3</v>
      </c>
      <c r="AQ785" s="29">
        <v>70</v>
      </c>
      <c r="AR785" s="29">
        <v>175</v>
      </c>
      <c r="AS785" s="29">
        <v>90</v>
      </c>
      <c r="AT785" s="29">
        <v>1.1279999999999999</v>
      </c>
      <c r="AU785" s="144">
        <v>1.103E-3</v>
      </c>
      <c r="AV785" s="36" t="s">
        <v>28</v>
      </c>
      <c r="AW785" s="102" t="s">
        <v>33</v>
      </c>
      <c r="AX785" s="129" t="s">
        <v>33</v>
      </c>
      <c r="AY785" s="106">
        <v>396</v>
      </c>
      <c r="BD785" t="s">
        <v>108</v>
      </c>
      <c r="BE785" t="s">
        <v>4346</v>
      </c>
      <c r="BF785" t="s">
        <v>4740</v>
      </c>
      <c r="BH785" t="str">
        <f t="shared" si="182"/>
        <v>AV</v>
      </c>
      <c r="BJ785" t="e">
        <f t="shared" si="183"/>
        <v>#VALUE!</v>
      </c>
      <c r="BK785" s="130" t="s">
        <v>5289</v>
      </c>
      <c r="BL785" s="130" t="e">
        <v>#VALUE!</v>
      </c>
      <c r="BM785" s="131" t="s">
        <v>33</v>
      </c>
      <c r="BN785" s="131" t="e">
        <v>#VALUE!</v>
      </c>
      <c r="BO785" t="s">
        <v>5289</v>
      </c>
      <c r="BP785">
        <v>3</v>
      </c>
    </row>
    <row r="786" spans="1:68" ht="25.2" x14ac:dyDescent="0.3">
      <c r="A786" s="1"/>
      <c r="B786" s="47">
        <v>696</v>
      </c>
      <c r="C786" s="45">
        <v>1070602</v>
      </c>
      <c r="D786" s="29">
        <v>1015270</v>
      </c>
      <c r="E786" s="29"/>
      <c r="F786" s="32" t="s">
        <v>650</v>
      </c>
      <c r="G786" s="29" t="s">
        <v>47</v>
      </c>
      <c r="H786" s="70" t="s">
        <v>4779</v>
      </c>
      <c r="I786" s="148" t="s">
        <v>32</v>
      </c>
      <c r="J786" s="147" t="s">
        <v>33</v>
      </c>
      <c r="K786" s="148">
        <v>0</v>
      </c>
      <c r="L786" s="148" t="s">
        <v>32</v>
      </c>
      <c r="M786" s="147" t="s">
        <v>33</v>
      </c>
      <c r="N786" s="29">
        <f t="shared" si="178"/>
        <v>1015270</v>
      </c>
      <c r="O786" s="29" t="str">
        <f t="shared" si="179"/>
        <v/>
      </c>
      <c r="P786" s="29" t="str">
        <f t="shared" si="180"/>
        <v/>
      </c>
      <c r="Q786" s="29" t="str">
        <f t="shared" si="185"/>
        <v/>
      </c>
      <c r="R786" s="29" t="str">
        <f t="shared" si="186"/>
        <v/>
      </c>
      <c r="S786" s="29" t="str">
        <f t="shared" si="187"/>
        <v/>
      </c>
      <c r="T786" s="29" t="str">
        <f t="shared" si="188"/>
        <v/>
      </c>
      <c r="U786" s="29"/>
      <c r="V786" s="29"/>
      <c r="W786" s="55" t="s">
        <v>145</v>
      </c>
      <c r="X786" s="29" t="s">
        <v>158</v>
      </c>
      <c r="Y786" s="146">
        <v>1351</v>
      </c>
      <c r="Z786" s="33">
        <v>1729</v>
      </c>
      <c r="AA786" s="34">
        <f t="shared" si="176"/>
        <v>0.28000000000000003</v>
      </c>
      <c r="AB786" s="33">
        <f t="shared" si="181"/>
        <v>1729</v>
      </c>
      <c r="AC786" s="34">
        <f t="shared" si="177"/>
        <v>0.27979282895420543</v>
      </c>
      <c r="AD786" s="145">
        <f t="shared" si="184"/>
        <v>1440.8330000000001</v>
      </c>
      <c r="AE786" s="105">
        <v>1125.8330000000001</v>
      </c>
      <c r="AF786" s="34" t="s">
        <v>36</v>
      </c>
      <c r="AG786" s="34" t="s">
        <v>36</v>
      </c>
      <c r="AH786" s="34" t="s">
        <v>36</v>
      </c>
      <c r="AI786" s="29">
        <v>6.7000000000000004E-2</v>
      </c>
      <c r="AJ786" s="29">
        <v>2.9E-5</v>
      </c>
      <c r="AK786" s="29">
        <v>19</v>
      </c>
      <c r="AL786" s="29">
        <v>0</v>
      </c>
      <c r="AM786" s="29" t="s">
        <v>28</v>
      </c>
      <c r="AN786" s="158" t="s">
        <v>28</v>
      </c>
      <c r="AO786" s="29" t="s">
        <v>28</v>
      </c>
      <c r="AP786" s="29">
        <v>30</v>
      </c>
      <c r="AQ786" s="29">
        <v>176</v>
      </c>
      <c r="AR786" s="29">
        <v>135</v>
      </c>
      <c r="AS786" s="29">
        <v>89</v>
      </c>
      <c r="AT786" s="29">
        <v>2.0099999999999998</v>
      </c>
      <c r="AU786" s="144">
        <v>2.1150000000000001E-3</v>
      </c>
      <c r="AV786" s="36" t="s">
        <v>28</v>
      </c>
      <c r="AW786" s="102">
        <v>43515</v>
      </c>
      <c r="AX786" s="129" t="s">
        <v>33</v>
      </c>
      <c r="AY786" s="106">
        <v>21570</v>
      </c>
      <c r="BD786" t="s">
        <v>108</v>
      </c>
      <c r="BE786" t="s">
        <v>4346</v>
      </c>
      <c r="BF786" t="s">
        <v>4740</v>
      </c>
      <c r="BH786" t="str">
        <f t="shared" si="182"/>
        <v>AV</v>
      </c>
      <c r="BJ786" t="str">
        <f t="shared" si="183"/>
        <v>OK</v>
      </c>
      <c r="BK786" s="130">
        <v>1729</v>
      </c>
      <c r="BL786" s="130" t="s">
        <v>37</v>
      </c>
      <c r="BM786" s="131">
        <v>1486</v>
      </c>
      <c r="BN786" s="131">
        <v>1.1635262449528936</v>
      </c>
      <c r="BO786" t="e">
        <v>#N/A</v>
      </c>
      <c r="BP786">
        <v>660</v>
      </c>
    </row>
    <row r="787" spans="1:68" ht="25.2" x14ac:dyDescent="0.3">
      <c r="A787" s="1"/>
      <c r="B787" s="47">
        <v>697</v>
      </c>
      <c r="C787" s="45">
        <v>1070603</v>
      </c>
      <c r="D787" s="29">
        <v>1015274</v>
      </c>
      <c r="E787" s="29"/>
      <c r="F787" s="32" t="s">
        <v>651</v>
      </c>
      <c r="G787" s="29" t="s">
        <v>47</v>
      </c>
      <c r="H787" s="70" t="s">
        <v>4779</v>
      </c>
      <c r="I787" s="148" t="s">
        <v>32</v>
      </c>
      <c r="J787" s="147" t="s">
        <v>33</v>
      </c>
      <c r="K787" s="148">
        <v>0</v>
      </c>
      <c r="L787" s="148" t="s">
        <v>32</v>
      </c>
      <c r="M787" s="147" t="s">
        <v>33</v>
      </c>
      <c r="N787" s="29">
        <f t="shared" si="178"/>
        <v>1015274</v>
      </c>
      <c r="O787" s="29" t="str">
        <f t="shared" si="179"/>
        <v/>
      </c>
      <c r="P787" s="29" t="str">
        <f t="shared" si="180"/>
        <v/>
      </c>
      <c r="Q787" s="29" t="str">
        <f t="shared" si="185"/>
        <v/>
      </c>
      <c r="R787" s="29" t="str">
        <f t="shared" si="186"/>
        <v/>
      </c>
      <c r="S787" s="29" t="str">
        <f t="shared" si="187"/>
        <v/>
      </c>
      <c r="T787" s="29" t="str">
        <f t="shared" si="188"/>
        <v/>
      </c>
      <c r="U787" s="29"/>
      <c r="V787" s="29"/>
      <c r="W787" s="55" t="s">
        <v>145</v>
      </c>
      <c r="X787" s="29" t="s">
        <v>158</v>
      </c>
      <c r="Y787" s="146">
        <v>1552</v>
      </c>
      <c r="Z787" s="33">
        <v>1986</v>
      </c>
      <c r="AA787" s="34">
        <f t="shared" si="176"/>
        <v>0.28000000000000003</v>
      </c>
      <c r="AB787" s="33">
        <f t="shared" si="181"/>
        <v>1986</v>
      </c>
      <c r="AC787" s="34">
        <f t="shared" si="177"/>
        <v>0.27963950506172802</v>
      </c>
      <c r="AD787" s="145">
        <f t="shared" si="184"/>
        <v>1655</v>
      </c>
      <c r="AE787" s="105">
        <v>1293.3330000000001</v>
      </c>
      <c r="AF787" s="34" t="s">
        <v>36</v>
      </c>
      <c r="AG787" s="34" t="s">
        <v>36</v>
      </c>
      <c r="AH787" s="34" t="s">
        <v>36</v>
      </c>
      <c r="AI787" s="29">
        <v>7.6999999999999999E-2</v>
      </c>
      <c r="AJ787" s="29">
        <v>3.4999999999999997E-5</v>
      </c>
      <c r="AK787" s="29">
        <v>80</v>
      </c>
      <c r="AL787" s="29">
        <v>0</v>
      </c>
      <c r="AM787" s="29" t="s">
        <v>28</v>
      </c>
      <c r="AN787" s="158" t="s">
        <v>28</v>
      </c>
      <c r="AO787" s="29" t="s">
        <v>28</v>
      </c>
      <c r="AP787" s="29">
        <v>20</v>
      </c>
      <c r="AQ787" s="29">
        <v>176</v>
      </c>
      <c r="AR787" s="29">
        <v>135</v>
      </c>
      <c r="AS787" s="29">
        <v>89</v>
      </c>
      <c r="AT787" s="29">
        <v>1.54</v>
      </c>
      <c r="AU787" s="144">
        <v>2.1150000000000001E-3</v>
      </c>
      <c r="AV787" s="36" t="s">
        <v>28</v>
      </c>
      <c r="AW787" s="102">
        <v>43515</v>
      </c>
      <c r="AX787" s="129" t="s">
        <v>33</v>
      </c>
      <c r="AY787" s="106">
        <v>3720</v>
      </c>
      <c r="BD787" t="s">
        <v>108</v>
      </c>
      <c r="BE787" t="s">
        <v>4368</v>
      </c>
      <c r="BF787" t="s">
        <v>4740</v>
      </c>
      <c r="BH787" t="str">
        <f t="shared" si="182"/>
        <v>AV</v>
      </c>
      <c r="BJ787" t="str">
        <f t="shared" si="183"/>
        <v>OK</v>
      </c>
      <c r="BK787" s="130">
        <v>1986</v>
      </c>
      <c r="BL787" s="130" t="s">
        <v>37</v>
      </c>
      <c r="BM787" s="131">
        <v>1707</v>
      </c>
      <c r="BN787" s="131">
        <v>1.163444639718805</v>
      </c>
      <c r="BO787">
        <v>1986</v>
      </c>
      <c r="BP787">
        <v>0</v>
      </c>
    </row>
    <row r="788" spans="1:68" ht="25.2" x14ac:dyDescent="0.3">
      <c r="A788" s="1"/>
      <c r="B788" s="47">
        <v>698</v>
      </c>
      <c r="C788" s="45">
        <v>1070604</v>
      </c>
      <c r="D788" s="29">
        <v>1015283</v>
      </c>
      <c r="E788" s="29"/>
      <c r="F788" s="32" t="s">
        <v>652</v>
      </c>
      <c r="G788" s="29" t="s">
        <v>47</v>
      </c>
      <c r="H788" s="70" t="s">
        <v>4779</v>
      </c>
      <c r="I788" s="148" t="s">
        <v>32</v>
      </c>
      <c r="J788" s="147" t="s">
        <v>33</v>
      </c>
      <c r="K788" s="148">
        <v>0</v>
      </c>
      <c r="L788" s="148" t="s">
        <v>32</v>
      </c>
      <c r="M788" s="147" t="s">
        <v>33</v>
      </c>
      <c r="N788" s="29">
        <f t="shared" si="178"/>
        <v>1015283</v>
      </c>
      <c r="O788" s="29" t="str">
        <f t="shared" si="179"/>
        <v/>
      </c>
      <c r="P788" s="29" t="str">
        <f t="shared" si="180"/>
        <v/>
      </c>
      <c r="Q788" s="29" t="str">
        <f t="shared" si="185"/>
        <v/>
      </c>
      <c r="R788" s="29" t="str">
        <f t="shared" si="186"/>
        <v/>
      </c>
      <c r="S788" s="29" t="str">
        <f t="shared" si="187"/>
        <v/>
      </c>
      <c r="T788" s="29" t="str">
        <f t="shared" si="188"/>
        <v/>
      </c>
      <c r="U788" s="29"/>
      <c r="V788" s="29"/>
      <c r="W788" s="55" t="s">
        <v>145</v>
      </c>
      <c r="X788" s="29" t="s">
        <v>158</v>
      </c>
      <c r="Y788" s="146">
        <v>1552</v>
      </c>
      <c r="Z788" s="33">
        <v>1986</v>
      </c>
      <c r="AA788" s="34">
        <f t="shared" si="176"/>
        <v>0.28000000000000003</v>
      </c>
      <c r="AB788" s="33">
        <f t="shared" si="181"/>
        <v>1986</v>
      </c>
      <c r="AC788" s="34">
        <f t="shared" si="177"/>
        <v>0.27963950506172802</v>
      </c>
      <c r="AD788" s="145">
        <f t="shared" si="184"/>
        <v>1655</v>
      </c>
      <c r="AE788" s="105">
        <v>1293.3330000000001</v>
      </c>
      <c r="AF788" s="34" t="s">
        <v>36</v>
      </c>
      <c r="AG788" s="34" t="s">
        <v>36</v>
      </c>
      <c r="AH788" s="34" t="s">
        <v>36</v>
      </c>
      <c r="AI788" s="29">
        <v>8.3000000000000004E-2</v>
      </c>
      <c r="AJ788" s="29">
        <v>3.4999999999999997E-5</v>
      </c>
      <c r="AK788" s="29">
        <v>80</v>
      </c>
      <c r="AL788" s="29">
        <v>0</v>
      </c>
      <c r="AM788" s="29" t="s">
        <v>28</v>
      </c>
      <c r="AN788" s="158" t="s">
        <v>28</v>
      </c>
      <c r="AO788" s="29" t="s">
        <v>28</v>
      </c>
      <c r="AP788" s="29">
        <v>20</v>
      </c>
      <c r="AQ788" s="29">
        <v>176</v>
      </c>
      <c r="AR788" s="29">
        <v>135</v>
      </c>
      <c r="AS788" s="29">
        <v>89</v>
      </c>
      <c r="AT788" s="29">
        <v>1.66</v>
      </c>
      <c r="AU788" s="144">
        <v>2.1150000000000001E-3</v>
      </c>
      <c r="AV788" s="36" t="s">
        <v>28</v>
      </c>
      <c r="AW788" s="102">
        <v>43515</v>
      </c>
      <c r="AX788" s="129" t="s">
        <v>33</v>
      </c>
      <c r="AY788" s="106">
        <v>12280</v>
      </c>
      <c r="BD788" t="s">
        <v>108</v>
      </c>
      <c r="BE788" t="s">
        <v>4368</v>
      </c>
      <c r="BF788" t="s">
        <v>4740</v>
      </c>
      <c r="BH788" t="str">
        <f t="shared" si="182"/>
        <v>AV</v>
      </c>
      <c r="BJ788" t="str">
        <f t="shared" si="183"/>
        <v>OK</v>
      </c>
      <c r="BK788" s="130">
        <v>1986</v>
      </c>
      <c r="BL788" s="130" t="s">
        <v>37</v>
      </c>
      <c r="BM788" s="131">
        <v>1707</v>
      </c>
      <c r="BN788" s="131">
        <v>1.163444639718805</v>
      </c>
      <c r="BO788">
        <v>1986</v>
      </c>
      <c r="BP788">
        <v>560</v>
      </c>
    </row>
    <row r="789" spans="1:68" ht="25.2" x14ac:dyDescent="0.3">
      <c r="A789" s="1"/>
      <c r="B789" s="47">
        <v>699</v>
      </c>
      <c r="C789" s="45">
        <v>1070605</v>
      </c>
      <c r="D789" s="29">
        <v>1015286</v>
      </c>
      <c r="E789" s="29"/>
      <c r="F789" s="32" t="s">
        <v>653</v>
      </c>
      <c r="G789" s="29" t="s">
        <v>47</v>
      </c>
      <c r="H789" s="70" t="s">
        <v>4779</v>
      </c>
      <c r="I789" s="148" t="s">
        <v>32</v>
      </c>
      <c r="J789" s="147" t="s">
        <v>33</v>
      </c>
      <c r="K789" s="148">
        <v>0</v>
      </c>
      <c r="L789" s="148" t="s">
        <v>32</v>
      </c>
      <c r="M789" s="147" t="s">
        <v>33</v>
      </c>
      <c r="N789" s="29">
        <f t="shared" si="178"/>
        <v>1015286</v>
      </c>
      <c r="O789" s="29" t="str">
        <f t="shared" si="179"/>
        <v/>
      </c>
      <c r="P789" s="29" t="str">
        <f t="shared" si="180"/>
        <v/>
      </c>
      <c r="Q789" s="29" t="str">
        <f t="shared" si="185"/>
        <v/>
      </c>
      <c r="R789" s="29" t="str">
        <f t="shared" si="186"/>
        <v/>
      </c>
      <c r="S789" s="29" t="str">
        <f t="shared" si="187"/>
        <v/>
      </c>
      <c r="T789" s="29" t="str">
        <f t="shared" si="188"/>
        <v/>
      </c>
      <c r="U789" s="29"/>
      <c r="V789" s="29"/>
      <c r="W789" s="55" t="s">
        <v>145</v>
      </c>
      <c r="X789" s="29" t="s">
        <v>158</v>
      </c>
      <c r="Y789" s="146">
        <v>2384</v>
      </c>
      <c r="Z789" s="33">
        <v>3051</v>
      </c>
      <c r="AA789" s="34">
        <f t="shared" ref="AA789:AA852" si="189">ROUND(Z789/Y789-1,3)</f>
        <v>0.28000000000000003</v>
      </c>
      <c r="AB789" s="33">
        <f t="shared" si="181"/>
        <v>3051</v>
      </c>
      <c r="AC789" s="34">
        <f t="shared" ref="AC789:AC852" si="190">(AD789-AE789)/AE789</f>
        <v>0.27978166446616376</v>
      </c>
      <c r="AD789" s="145">
        <f t="shared" si="184"/>
        <v>2542.5</v>
      </c>
      <c r="AE789" s="105">
        <v>1986.6669999999999</v>
      </c>
      <c r="AF789" s="34" t="s">
        <v>36</v>
      </c>
      <c r="AG789" s="34" t="s">
        <v>36</v>
      </c>
      <c r="AH789" s="34" t="s">
        <v>36</v>
      </c>
      <c r="AI789" s="29">
        <v>4.5999999999999999E-2</v>
      </c>
      <c r="AJ789" s="29">
        <v>4.0000000000000003E-5</v>
      </c>
      <c r="AK789" s="29">
        <v>320</v>
      </c>
      <c r="AL789" s="29">
        <v>0</v>
      </c>
      <c r="AM789" s="29" t="s">
        <v>28</v>
      </c>
      <c r="AN789" s="158" t="s">
        <v>28</v>
      </c>
      <c r="AO789" s="29" t="s">
        <v>28</v>
      </c>
      <c r="AP789" s="29">
        <v>20</v>
      </c>
      <c r="AQ789" s="29">
        <v>176</v>
      </c>
      <c r="AR789" s="29">
        <v>135</v>
      </c>
      <c r="AS789" s="29">
        <v>89</v>
      </c>
      <c r="AT789" s="29">
        <v>0.92</v>
      </c>
      <c r="AU789" s="144">
        <v>2.1150000000000001E-3</v>
      </c>
      <c r="AV789" s="36" t="s">
        <v>28</v>
      </c>
      <c r="AW789" s="102">
        <v>43515</v>
      </c>
      <c r="AX789" s="129" t="s">
        <v>33</v>
      </c>
      <c r="AY789" s="106">
        <v>4240</v>
      </c>
      <c r="BD789" t="s">
        <v>108</v>
      </c>
      <c r="BE789" t="s">
        <v>4346</v>
      </c>
      <c r="BF789" t="s">
        <v>4740</v>
      </c>
      <c r="BH789" t="str">
        <f t="shared" si="182"/>
        <v>AV</v>
      </c>
      <c r="BJ789" t="str">
        <f t="shared" si="183"/>
        <v>OK</v>
      </c>
      <c r="BK789" s="130">
        <v>3051</v>
      </c>
      <c r="BL789" s="130" t="s">
        <v>37</v>
      </c>
      <c r="BM789" s="131">
        <v>2622</v>
      </c>
      <c r="BN789" s="131">
        <v>1.1636155606407323</v>
      </c>
      <c r="BO789">
        <v>3051</v>
      </c>
      <c r="BP789">
        <v>80</v>
      </c>
    </row>
    <row r="790" spans="1:68" ht="25.2" x14ac:dyDescent="0.3">
      <c r="A790" s="1"/>
      <c r="B790" s="47">
        <v>700</v>
      </c>
      <c r="C790" s="45">
        <v>1070606</v>
      </c>
      <c r="D790" s="29">
        <v>1015295</v>
      </c>
      <c r="E790" s="29"/>
      <c r="F790" s="32" t="s">
        <v>654</v>
      </c>
      <c r="G790" s="29" t="s">
        <v>47</v>
      </c>
      <c r="H790" s="70" t="s">
        <v>4779</v>
      </c>
      <c r="I790" s="148" t="s">
        <v>32</v>
      </c>
      <c r="J790" s="147" t="s">
        <v>33</v>
      </c>
      <c r="K790" s="148">
        <v>0</v>
      </c>
      <c r="L790" s="148" t="s">
        <v>32</v>
      </c>
      <c r="M790" s="147" t="s">
        <v>33</v>
      </c>
      <c r="N790" s="29">
        <f t="shared" si="178"/>
        <v>1015295</v>
      </c>
      <c r="O790" s="29" t="str">
        <f t="shared" si="179"/>
        <v/>
      </c>
      <c r="P790" s="29" t="str">
        <f t="shared" si="180"/>
        <v/>
      </c>
      <c r="Q790" s="29" t="str">
        <f t="shared" si="185"/>
        <v/>
      </c>
      <c r="R790" s="29" t="str">
        <f t="shared" si="186"/>
        <v/>
      </c>
      <c r="S790" s="29" t="str">
        <f t="shared" si="187"/>
        <v/>
      </c>
      <c r="T790" s="29" t="str">
        <f t="shared" si="188"/>
        <v/>
      </c>
      <c r="U790" s="29"/>
      <c r="V790" s="29"/>
      <c r="W790" s="55" t="s">
        <v>145</v>
      </c>
      <c r="X790" s="29" t="s">
        <v>158</v>
      </c>
      <c r="Y790" s="146">
        <v>2717</v>
      </c>
      <c r="Z790" s="33">
        <v>3478</v>
      </c>
      <c r="AA790" s="34">
        <f t="shared" si="189"/>
        <v>0.28000000000000003</v>
      </c>
      <c r="AB790" s="33">
        <f t="shared" si="181"/>
        <v>3478</v>
      </c>
      <c r="AC790" s="34">
        <f t="shared" si="190"/>
        <v>0.28008799704262105</v>
      </c>
      <c r="AD790" s="145">
        <f t="shared" si="184"/>
        <v>2898.3330000000001</v>
      </c>
      <c r="AE790" s="105">
        <v>2264.1669999999999</v>
      </c>
      <c r="AF790" s="34" t="s">
        <v>36</v>
      </c>
      <c r="AG790" s="34" t="s">
        <v>36</v>
      </c>
      <c r="AH790" s="34" t="s">
        <v>36</v>
      </c>
      <c r="AI790" s="29">
        <v>0.13200000000000001</v>
      </c>
      <c r="AJ790" s="29">
        <v>6.0999999999999999E-5</v>
      </c>
      <c r="AK790" s="29">
        <v>130</v>
      </c>
      <c r="AL790" s="29">
        <v>0</v>
      </c>
      <c r="AM790" s="29" t="s">
        <v>28</v>
      </c>
      <c r="AN790" s="158" t="s">
        <v>28</v>
      </c>
      <c r="AO790" s="29" t="s">
        <v>28</v>
      </c>
      <c r="AP790" s="29">
        <v>15</v>
      </c>
      <c r="AQ790" s="29">
        <v>176</v>
      </c>
      <c r="AR790" s="29">
        <v>135</v>
      </c>
      <c r="AS790" s="29">
        <v>89</v>
      </c>
      <c r="AT790" s="29">
        <v>1.98</v>
      </c>
      <c r="AU790" s="144">
        <v>2.1150000000000001E-3</v>
      </c>
      <c r="AV790" s="36" t="s">
        <v>28</v>
      </c>
      <c r="AW790" s="102">
        <v>43515</v>
      </c>
      <c r="AX790" s="129" t="s">
        <v>33</v>
      </c>
      <c r="AY790" s="106">
        <v>3120</v>
      </c>
      <c r="BD790" t="s">
        <v>108</v>
      </c>
      <c r="BE790" t="s">
        <v>4346</v>
      </c>
      <c r="BF790" t="s">
        <v>4740</v>
      </c>
      <c r="BH790" t="str">
        <f t="shared" si="182"/>
        <v>AV</v>
      </c>
      <c r="BJ790" t="str">
        <f t="shared" si="183"/>
        <v>OK</v>
      </c>
      <c r="BK790" s="130">
        <v>3478</v>
      </c>
      <c r="BL790" s="130" t="s">
        <v>37</v>
      </c>
      <c r="BM790" s="131">
        <v>2989</v>
      </c>
      <c r="BN790" s="131">
        <v>1.1635998661759785</v>
      </c>
      <c r="BO790">
        <v>3478</v>
      </c>
      <c r="BP790">
        <v>225</v>
      </c>
    </row>
    <row r="791" spans="1:68" ht="25.2" x14ac:dyDescent="0.3">
      <c r="A791" s="1"/>
      <c r="B791" s="47">
        <v>701</v>
      </c>
      <c r="C791" s="45">
        <v>1070607</v>
      </c>
      <c r="D791" s="29">
        <v>1015297</v>
      </c>
      <c r="E791" s="29"/>
      <c r="F791" s="32" t="s">
        <v>655</v>
      </c>
      <c r="G791" s="29" t="s">
        <v>47</v>
      </c>
      <c r="H791" s="70" t="s">
        <v>4779</v>
      </c>
      <c r="I791" s="148" t="s">
        <v>32</v>
      </c>
      <c r="J791" s="147" t="s">
        <v>33</v>
      </c>
      <c r="K791" s="148">
        <v>0</v>
      </c>
      <c r="L791" s="148" t="s">
        <v>32</v>
      </c>
      <c r="M791" s="147" t="s">
        <v>33</v>
      </c>
      <c r="N791" s="29">
        <f t="shared" si="178"/>
        <v>1015297</v>
      </c>
      <c r="O791" s="29" t="str">
        <f t="shared" si="179"/>
        <v/>
      </c>
      <c r="P791" s="29" t="str">
        <f t="shared" si="180"/>
        <v/>
      </c>
      <c r="Q791" s="29" t="str">
        <f t="shared" si="185"/>
        <v/>
      </c>
      <c r="R791" s="29" t="str">
        <f t="shared" si="186"/>
        <v/>
      </c>
      <c r="S791" s="29" t="str">
        <f t="shared" si="187"/>
        <v/>
      </c>
      <c r="T791" s="29" t="str">
        <f t="shared" si="188"/>
        <v/>
      </c>
      <c r="U791" s="29"/>
      <c r="V791" s="29"/>
      <c r="W791" s="55" t="s">
        <v>145</v>
      </c>
      <c r="X791" s="29" t="s">
        <v>158</v>
      </c>
      <c r="Y791" s="146">
        <v>2717</v>
      </c>
      <c r="Z791" s="33">
        <v>3478</v>
      </c>
      <c r="AA791" s="34">
        <f t="shared" si="189"/>
        <v>0.28000000000000003</v>
      </c>
      <c r="AB791" s="33">
        <f t="shared" si="181"/>
        <v>3478</v>
      </c>
      <c r="AC791" s="34">
        <f t="shared" si="190"/>
        <v>0.28008799704262105</v>
      </c>
      <c r="AD791" s="145">
        <f t="shared" si="184"/>
        <v>2898.3330000000001</v>
      </c>
      <c r="AE791" s="105">
        <v>2264.1669999999999</v>
      </c>
      <c r="AF791" s="34" t="s">
        <v>36</v>
      </c>
      <c r="AG791" s="34" t="s">
        <v>36</v>
      </c>
      <c r="AH791" s="34" t="s">
        <v>36</v>
      </c>
      <c r="AI791" s="29">
        <v>0.14299999999999999</v>
      </c>
      <c r="AJ791" s="29">
        <v>6.7000000000000002E-5</v>
      </c>
      <c r="AK791" s="29">
        <v>120</v>
      </c>
      <c r="AL791" s="29">
        <v>0</v>
      </c>
      <c r="AM791" s="29" t="s">
        <v>28</v>
      </c>
      <c r="AN791" s="158" t="s">
        <v>28</v>
      </c>
      <c r="AO791" s="29" t="s">
        <v>28</v>
      </c>
      <c r="AP791" s="29">
        <v>15</v>
      </c>
      <c r="AQ791" s="29">
        <v>176</v>
      </c>
      <c r="AR791" s="29">
        <v>135</v>
      </c>
      <c r="AS791" s="29">
        <v>89</v>
      </c>
      <c r="AT791" s="29">
        <v>2.145</v>
      </c>
      <c r="AU791" s="144">
        <v>2.1150000000000001E-3</v>
      </c>
      <c r="AV791" s="36" t="s">
        <v>28</v>
      </c>
      <c r="AW791" s="102">
        <v>43515</v>
      </c>
      <c r="AX791" s="129" t="s">
        <v>33</v>
      </c>
      <c r="AY791" s="106">
        <v>1140</v>
      </c>
      <c r="BD791" t="s">
        <v>108</v>
      </c>
      <c r="BE791" t="s">
        <v>4346</v>
      </c>
      <c r="BF791" t="s">
        <v>4740</v>
      </c>
      <c r="BH791" t="str">
        <f t="shared" si="182"/>
        <v>AV</v>
      </c>
      <c r="BJ791" t="str">
        <f t="shared" si="183"/>
        <v>OK</v>
      </c>
      <c r="BK791" s="130">
        <v>3478</v>
      </c>
      <c r="BL791" s="130" t="s">
        <v>37</v>
      </c>
      <c r="BM791" s="131">
        <v>2989</v>
      </c>
      <c r="BN791" s="131">
        <v>1.1635998661759785</v>
      </c>
      <c r="BO791">
        <v>3478</v>
      </c>
      <c r="BP791">
        <v>150</v>
      </c>
    </row>
    <row r="792" spans="1:68" x14ac:dyDescent="0.3">
      <c r="A792" s="1"/>
      <c r="B792" s="47">
        <v>702</v>
      </c>
      <c r="C792" s="45">
        <v>1070609</v>
      </c>
      <c r="D792" s="29"/>
      <c r="E792" s="29"/>
      <c r="F792" s="32" t="s">
        <v>656</v>
      </c>
      <c r="G792" s="29" t="s">
        <v>92</v>
      </c>
      <c r="H792" s="148"/>
      <c r="I792" s="148" t="s">
        <v>32</v>
      </c>
      <c r="J792" s="147" t="s">
        <v>33</v>
      </c>
      <c r="K792" s="148">
        <v>0</v>
      </c>
      <c r="L792" s="148" t="s">
        <v>32</v>
      </c>
      <c r="M792" s="147" t="s">
        <v>33</v>
      </c>
      <c r="N792" s="29" t="str">
        <f t="shared" si="178"/>
        <v/>
      </c>
      <c r="O792" s="29" t="str">
        <f t="shared" si="179"/>
        <v/>
      </c>
      <c r="P792" s="29" t="str">
        <f t="shared" si="180"/>
        <v/>
      </c>
      <c r="Q792" s="29" t="str">
        <f t="shared" si="185"/>
        <v/>
      </c>
      <c r="R792" s="29" t="str">
        <f t="shared" si="186"/>
        <v/>
      </c>
      <c r="S792" s="29" t="str">
        <f t="shared" si="187"/>
        <v/>
      </c>
      <c r="T792" s="29" t="str">
        <f t="shared" si="188"/>
        <v/>
      </c>
      <c r="U792" s="29"/>
      <c r="V792" s="29"/>
      <c r="W792" s="55" t="s">
        <v>145</v>
      </c>
      <c r="X792" s="29" t="s">
        <v>158</v>
      </c>
      <c r="Y792" s="146">
        <v>3163</v>
      </c>
      <c r="Z792" s="33">
        <v>4048</v>
      </c>
      <c r="AA792" s="34">
        <f t="shared" si="189"/>
        <v>0.28000000000000003</v>
      </c>
      <c r="AB792" s="33">
        <f t="shared" si="181"/>
        <v>4048</v>
      </c>
      <c r="AC792" s="34">
        <f t="shared" si="190"/>
        <v>0.27979769583277847</v>
      </c>
      <c r="AD792" s="145">
        <f t="shared" si="184"/>
        <v>3373.3330000000001</v>
      </c>
      <c r="AE792" s="105">
        <v>2635.8330000000001</v>
      </c>
      <c r="AF792" s="34" t="s">
        <v>36</v>
      </c>
      <c r="AG792" s="34" t="s">
        <v>36</v>
      </c>
      <c r="AH792" s="34" t="s">
        <v>36</v>
      </c>
      <c r="AI792" s="29">
        <v>0.192</v>
      </c>
      <c r="AJ792" s="29">
        <v>9.0000000000000006E-5</v>
      </c>
      <c r="AK792" s="29">
        <v>0</v>
      </c>
      <c r="AL792" s="29">
        <v>0</v>
      </c>
      <c r="AM792" s="29" t="s">
        <v>28</v>
      </c>
      <c r="AN792" s="44" t="s">
        <v>27</v>
      </c>
      <c r="AO792" s="29" t="s">
        <v>28</v>
      </c>
      <c r="AP792" s="29">
        <v>10</v>
      </c>
      <c r="AQ792" s="29">
        <v>176</v>
      </c>
      <c r="AR792" s="29">
        <v>135</v>
      </c>
      <c r="AS792" s="29">
        <v>89</v>
      </c>
      <c r="AT792" s="29">
        <v>1.92</v>
      </c>
      <c r="AU792" s="144">
        <v>2.1150000000000001E-3</v>
      </c>
      <c r="AV792" s="36" t="s">
        <v>28</v>
      </c>
      <c r="AW792" s="102">
        <v>43578</v>
      </c>
      <c r="AX792" s="129" t="s">
        <v>33</v>
      </c>
      <c r="AY792" s="106">
        <v>430</v>
      </c>
      <c r="BD792" t="s">
        <v>108</v>
      </c>
      <c r="BE792" t="s">
        <v>4346</v>
      </c>
      <c r="BF792" t="s">
        <v>4740</v>
      </c>
      <c r="BH792" t="str">
        <f t="shared" si="182"/>
        <v/>
      </c>
      <c r="BJ792" t="str">
        <f t="shared" si="183"/>
        <v>OK</v>
      </c>
      <c r="BK792" s="130" t="s">
        <v>5302</v>
      </c>
      <c r="BL792" s="130" t="e">
        <v>#VALUE!</v>
      </c>
      <c r="BM792" s="131" t="s">
        <v>33</v>
      </c>
      <c r="BN792" s="131" t="e">
        <v>#VALUE!</v>
      </c>
      <c r="BO792" t="e">
        <v>#N/A</v>
      </c>
      <c r="BP792">
        <v>10</v>
      </c>
    </row>
    <row r="793" spans="1:68" x14ac:dyDescent="0.3">
      <c r="A793" s="1"/>
      <c r="B793" s="47">
        <v>703</v>
      </c>
      <c r="C793" s="45">
        <v>1070610</v>
      </c>
      <c r="D793" s="29">
        <v>1015301</v>
      </c>
      <c r="E793" s="29"/>
      <c r="F793" s="32" t="s">
        <v>657</v>
      </c>
      <c r="G793" s="29" t="s">
        <v>47</v>
      </c>
      <c r="H793" s="148"/>
      <c r="I793" s="148" t="s">
        <v>32</v>
      </c>
      <c r="J793" s="147" t="s">
        <v>33</v>
      </c>
      <c r="K793" s="148">
        <v>0</v>
      </c>
      <c r="L793" s="148" t="s">
        <v>32</v>
      </c>
      <c r="M793" s="147" t="s">
        <v>33</v>
      </c>
      <c r="N793" s="29">
        <f t="shared" si="178"/>
        <v>1015301</v>
      </c>
      <c r="O793" s="29" t="str">
        <f t="shared" si="179"/>
        <v/>
      </c>
      <c r="P793" s="29" t="str">
        <f t="shared" si="180"/>
        <v/>
      </c>
      <c r="Q793" s="29" t="str">
        <f t="shared" si="185"/>
        <v/>
      </c>
      <c r="R793" s="29" t="str">
        <f t="shared" si="186"/>
        <v/>
      </c>
      <c r="S793" s="29" t="str">
        <f t="shared" si="187"/>
        <v/>
      </c>
      <c r="T793" s="29" t="str">
        <f t="shared" si="188"/>
        <v/>
      </c>
      <c r="U793" s="29"/>
      <c r="V793" s="29"/>
      <c r="W793" s="55" t="s">
        <v>145</v>
      </c>
      <c r="X793" s="29" t="s">
        <v>158</v>
      </c>
      <c r="Y793" s="146">
        <v>3649</v>
      </c>
      <c r="Z793" s="33">
        <v>4671</v>
      </c>
      <c r="AA793" s="34">
        <f t="shared" si="189"/>
        <v>0.28000000000000003</v>
      </c>
      <c r="AB793" s="33">
        <f t="shared" si="181"/>
        <v>4671</v>
      </c>
      <c r="AC793" s="34">
        <f t="shared" si="190"/>
        <v>0.28007687367244433</v>
      </c>
      <c r="AD793" s="145">
        <f t="shared" si="184"/>
        <v>3892.5</v>
      </c>
      <c r="AE793" s="105">
        <v>3040.8330000000001</v>
      </c>
      <c r="AF793" s="34" t="s">
        <v>36</v>
      </c>
      <c r="AG793" s="34" t="s">
        <v>36</v>
      </c>
      <c r="AH793" s="34" t="s">
        <v>36</v>
      </c>
      <c r="AI793" s="29">
        <v>0.24099999999999999</v>
      </c>
      <c r="AJ793" s="29">
        <v>1.1900000000000001E-4</v>
      </c>
      <c r="AK793" s="29">
        <v>0</v>
      </c>
      <c r="AL793" s="29">
        <v>0</v>
      </c>
      <c r="AM793" s="29" t="s">
        <v>28</v>
      </c>
      <c r="AN793" s="44" t="s">
        <v>27</v>
      </c>
      <c r="AO793" s="29" t="s">
        <v>28</v>
      </c>
      <c r="AP793" s="29">
        <v>10</v>
      </c>
      <c r="AQ793" s="29">
        <v>176</v>
      </c>
      <c r="AR793" s="29">
        <v>135</v>
      </c>
      <c r="AS793" s="29">
        <v>89</v>
      </c>
      <c r="AT793" s="29">
        <v>2.41</v>
      </c>
      <c r="AU793" s="144">
        <v>2.1150000000000001E-3</v>
      </c>
      <c r="AV793" s="36" t="s">
        <v>28</v>
      </c>
      <c r="AW793" s="102">
        <v>43515</v>
      </c>
      <c r="AX793" s="129" t="s">
        <v>33</v>
      </c>
      <c r="AY793" s="106">
        <v>330</v>
      </c>
      <c r="BD793" t="s">
        <v>108</v>
      </c>
      <c r="BE793" t="s">
        <v>4346</v>
      </c>
      <c r="BF793" t="s">
        <v>4740</v>
      </c>
      <c r="BH793" t="str">
        <f t="shared" si="182"/>
        <v/>
      </c>
      <c r="BJ793" t="str">
        <f t="shared" si="183"/>
        <v>OK</v>
      </c>
      <c r="BK793" s="130" t="s">
        <v>5302</v>
      </c>
      <c r="BL793" s="130" t="e">
        <v>#VALUE!</v>
      </c>
      <c r="BM793" s="131">
        <v>4014</v>
      </c>
      <c r="BN793" s="131">
        <v>1.163677130044843</v>
      </c>
      <c r="BO793" t="e">
        <v>#N/A</v>
      </c>
      <c r="BP793">
        <v>30</v>
      </c>
    </row>
    <row r="794" spans="1:68" ht="25.2" x14ac:dyDescent="0.3">
      <c r="A794" s="1"/>
      <c r="B794" s="47">
        <v>704</v>
      </c>
      <c r="C794" s="45">
        <v>1046937</v>
      </c>
      <c r="D794" s="40">
        <v>1015304</v>
      </c>
      <c r="E794" s="40"/>
      <c r="F794" s="31" t="s">
        <v>658</v>
      </c>
      <c r="G794" s="29" t="s">
        <v>31</v>
      </c>
      <c r="H794" s="37"/>
      <c r="I794" s="148" t="s">
        <v>32</v>
      </c>
      <c r="J794" s="147" t="s">
        <v>33</v>
      </c>
      <c r="K794" s="148">
        <v>0</v>
      </c>
      <c r="L794" s="148" t="s">
        <v>32</v>
      </c>
      <c r="M794" s="147" t="s">
        <v>33</v>
      </c>
      <c r="N794" s="29">
        <f t="shared" si="178"/>
        <v>1015304</v>
      </c>
      <c r="O794" s="29" t="str">
        <f t="shared" si="179"/>
        <v/>
      </c>
      <c r="P794" s="29" t="str">
        <f t="shared" si="180"/>
        <v/>
      </c>
      <c r="Q794" s="29" t="str">
        <f t="shared" si="185"/>
        <v/>
      </c>
      <c r="R794" s="29" t="str">
        <f t="shared" si="186"/>
        <v/>
      </c>
      <c r="S794" s="29" t="str">
        <f t="shared" si="187"/>
        <v/>
      </c>
      <c r="T794" s="29" t="str">
        <f t="shared" si="188"/>
        <v/>
      </c>
      <c r="U794" s="46" t="s">
        <v>33</v>
      </c>
      <c r="V794" s="46"/>
      <c r="W794" s="38" t="s">
        <v>145</v>
      </c>
      <c r="X794" s="29" t="s">
        <v>158</v>
      </c>
      <c r="Y794" s="146">
        <v>5966</v>
      </c>
      <c r="Z794" s="33">
        <v>7637</v>
      </c>
      <c r="AA794" s="34">
        <f t="shared" si="189"/>
        <v>0.28000000000000003</v>
      </c>
      <c r="AB794" s="33">
        <f t="shared" si="181"/>
        <v>7637</v>
      </c>
      <c r="AC794" s="34">
        <f t="shared" si="190"/>
        <v>0.28008714179771088</v>
      </c>
      <c r="AD794" s="145">
        <f t="shared" si="184"/>
        <v>6364.1670000000004</v>
      </c>
      <c r="AE794" s="105">
        <v>4971.6670000000004</v>
      </c>
      <c r="AF794" s="34" t="s">
        <v>36</v>
      </c>
      <c r="AG794" s="34" t="s">
        <v>36</v>
      </c>
      <c r="AH794" s="34" t="s">
        <v>36</v>
      </c>
      <c r="AI794" s="29">
        <v>0.35799999999999998</v>
      </c>
      <c r="AJ794" s="29">
        <v>4.2499999999999998E-4</v>
      </c>
      <c r="AK794" s="29">
        <v>0</v>
      </c>
      <c r="AL794" s="29">
        <v>0</v>
      </c>
      <c r="AM794" s="29" t="s">
        <v>28</v>
      </c>
      <c r="AN794" s="44" t="s">
        <v>27</v>
      </c>
      <c r="AO794" s="29" t="s">
        <v>28</v>
      </c>
      <c r="AP794" s="29">
        <v>5</v>
      </c>
      <c r="AQ794" s="29">
        <v>176</v>
      </c>
      <c r="AR794" s="29">
        <v>135</v>
      </c>
      <c r="AS794" s="29">
        <v>89</v>
      </c>
      <c r="AT794" s="29">
        <v>1.79</v>
      </c>
      <c r="AU794" s="144">
        <v>2.1150000000000001E-3</v>
      </c>
      <c r="AV794" s="36" t="s">
        <v>28</v>
      </c>
      <c r="AW794" s="102" t="s">
        <v>33</v>
      </c>
      <c r="AX794" s="129" t="s">
        <v>33</v>
      </c>
      <c r="AY794" s="106">
        <v>245</v>
      </c>
      <c r="BD794" t="s">
        <v>108</v>
      </c>
      <c r="BE794" t="s">
        <v>4368</v>
      </c>
      <c r="BF794" t="s">
        <v>4740</v>
      </c>
      <c r="BH794" t="str">
        <f t="shared" si="182"/>
        <v/>
      </c>
      <c r="BJ794" t="str">
        <f t="shared" si="183"/>
        <v>OK</v>
      </c>
      <c r="BK794" s="130" t="s">
        <v>5302</v>
      </c>
      <c r="BL794" s="130" t="e">
        <v>#VALUE!</v>
      </c>
      <c r="BM794" s="131" t="s">
        <v>33</v>
      </c>
      <c r="BN794" s="131" t="e">
        <v>#VALUE!</v>
      </c>
      <c r="BO794" t="e">
        <v>#N/A</v>
      </c>
      <c r="BP794">
        <v>0</v>
      </c>
    </row>
    <row r="795" spans="1:68" ht="25.2" x14ac:dyDescent="0.3">
      <c r="A795" s="1"/>
      <c r="B795" s="47">
        <v>705</v>
      </c>
      <c r="C795" s="45">
        <v>1046939</v>
      </c>
      <c r="D795" s="40">
        <v>1015314</v>
      </c>
      <c r="E795" s="40"/>
      <c r="F795" s="179" t="s">
        <v>659</v>
      </c>
      <c r="G795" s="29" t="s">
        <v>31</v>
      </c>
      <c r="H795" s="37"/>
      <c r="I795" s="148" t="s">
        <v>32</v>
      </c>
      <c r="J795" s="147" t="s">
        <v>33</v>
      </c>
      <c r="K795" s="148">
        <v>0</v>
      </c>
      <c r="L795" s="148" t="s">
        <v>32</v>
      </c>
      <c r="M795" s="147" t="s">
        <v>33</v>
      </c>
      <c r="N795" s="29">
        <f t="shared" si="178"/>
        <v>1015314</v>
      </c>
      <c r="O795" s="29" t="str">
        <f t="shared" si="179"/>
        <v/>
      </c>
      <c r="P795" s="29" t="str">
        <f t="shared" si="180"/>
        <v/>
      </c>
      <c r="Q795" s="29" t="str">
        <f t="shared" si="185"/>
        <v/>
      </c>
      <c r="R795" s="29" t="str">
        <f t="shared" si="186"/>
        <v/>
      </c>
      <c r="S795" s="29" t="str">
        <f t="shared" si="187"/>
        <v/>
      </c>
      <c r="T795" s="29" t="str">
        <f t="shared" si="188"/>
        <v/>
      </c>
      <c r="U795" s="46" t="s">
        <v>33</v>
      </c>
      <c r="V795" s="46"/>
      <c r="W795" s="38" t="s">
        <v>3787</v>
      </c>
      <c r="X795" s="29" t="s">
        <v>158</v>
      </c>
      <c r="Y795" s="146">
        <v>7254</v>
      </c>
      <c r="Z795" s="33">
        <v>9285</v>
      </c>
      <c r="AA795" s="34">
        <f t="shared" si="189"/>
        <v>0.28000000000000003</v>
      </c>
      <c r="AB795" s="33" t="str">
        <f t="shared" si="181"/>
        <v>По запросу</v>
      </c>
      <c r="AC795" s="34">
        <f t="shared" si="190"/>
        <v>0.27998345740281222</v>
      </c>
      <c r="AD795" s="145">
        <f t="shared" si="184"/>
        <v>7737.5</v>
      </c>
      <c r="AE795" s="105">
        <v>6045</v>
      </c>
      <c r="AF795" s="34" t="s">
        <v>36</v>
      </c>
      <c r="AG795" s="34" t="s">
        <v>36</v>
      </c>
      <c r="AH795" s="34" t="s">
        <v>36</v>
      </c>
      <c r="AI795" s="29">
        <v>0.497</v>
      </c>
      <c r="AJ795" s="29">
        <v>7.0899999999999999E-4</v>
      </c>
      <c r="AK795" s="29">
        <v>0</v>
      </c>
      <c r="AL795" s="29">
        <v>0</v>
      </c>
      <c r="AM795" s="29" t="s">
        <v>28</v>
      </c>
      <c r="AN795" s="44" t="s">
        <v>27</v>
      </c>
      <c r="AO795" s="29" t="s">
        <v>28</v>
      </c>
      <c r="AP795" s="29">
        <v>3</v>
      </c>
      <c r="AQ795" s="29">
        <v>175</v>
      </c>
      <c r="AR795" s="29">
        <v>135</v>
      </c>
      <c r="AS795" s="29">
        <v>90</v>
      </c>
      <c r="AT795" s="29">
        <v>1.4910000000000001</v>
      </c>
      <c r="AU795" s="144">
        <v>2.1259999999999999E-3</v>
      </c>
      <c r="AV795" s="36" t="s">
        <v>28</v>
      </c>
      <c r="AW795" s="102" t="s">
        <v>33</v>
      </c>
      <c r="AX795" s="129" t="s">
        <v>33</v>
      </c>
      <c r="AY795" s="106">
        <v>330</v>
      </c>
      <c r="BD795" t="s">
        <v>108</v>
      </c>
      <c r="BE795" t="s">
        <v>4412</v>
      </c>
      <c r="BF795" t="s">
        <v>4740</v>
      </c>
      <c r="BH795" t="str">
        <f t="shared" si="182"/>
        <v/>
      </c>
      <c r="BJ795" t="e">
        <f t="shared" si="183"/>
        <v>#VALUE!</v>
      </c>
      <c r="BK795" s="130" t="s">
        <v>5302</v>
      </c>
      <c r="BL795" s="130" t="e">
        <v>#VALUE!</v>
      </c>
      <c r="BM795" s="131" t="s">
        <v>33</v>
      </c>
      <c r="BN795" s="131" t="e">
        <v>#VALUE!</v>
      </c>
      <c r="BO795" t="e">
        <v>#N/A</v>
      </c>
      <c r="BP795">
        <v>0</v>
      </c>
    </row>
    <row r="796" spans="1:68" x14ac:dyDescent="0.3">
      <c r="A796" s="1"/>
      <c r="B796" s="47">
        <v>706</v>
      </c>
      <c r="C796" s="45">
        <v>1070527</v>
      </c>
      <c r="D796" s="29"/>
      <c r="E796" s="29"/>
      <c r="F796" s="60" t="s">
        <v>660</v>
      </c>
      <c r="G796" s="29" t="s">
        <v>92</v>
      </c>
      <c r="H796" s="148"/>
      <c r="I796" s="148" t="s">
        <v>32</v>
      </c>
      <c r="J796" s="147" t="s">
        <v>33</v>
      </c>
      <c r="K796" s="148">
        <v>0</v>
      </c>
      <c r="L796" s="148" t="s">
        <v>32</v>
      </c>
      <c r="M796" s="147" t="s">
        <v>33</v>
      </c>
      <c r="N796" s="29" t="str">
        <f t="shared" si="178"/>
        <v/>
      </c>
      <c r="O796" s="29" t="str">
        <f t="shared" si="179"/>
        <v/>
      </c>
      <c r="P796" s="29" t="str">
        <f t="shared" si="180"/>
        <v/>
      </c>
      <c r="Q796" s="29" t="str">
        <f t="shared" si="185"/>
        <v/>
      </c>
      <c r="R796" s="29" t="str">
        <f t="shared" si="186"/>
        <v/>
      </c>
      <c r="S796" s="29" t="str">
        <f t="shared" si="187"/>
        <v/>
      </c>
      <c r="T796" s="29" t="str">
        <f t="shared" si="188"/>
        <v/>
      </c>
      <c r="U796" s="29"/>
      <c r="V796" s="29"/>
      <c r="W796" s="55" t="s">
        <v>145</v>
      </c>
      <c r="X796" s="29" t="s">
        <v>158</v>
      </c>
      <c r="Y796" s="146">
        <v>1286</v>
      </c>
      <c r="Z796" s="33">
        <v>1647</v>
      </c>
      <c r="AA796" s="34">
        <f t="shared" si="189"/>
        <v>0.28100000000000003</v>
      </c>
      <c r="AB796" s="33">
        <f t="shared" si="181"/>
        <v>1647</v>
      </c>
      <c r="AC796" s="34">
        <f t="shared" si="190"/>
        <v>0.28071499822239565</v>
      </c>
      <c r="AD796" s="145">
        <f t="shared" si="184"/>
        <v>1372.5</v>
      </c>
      <c r="AE796" s="105">
        <v>1071.6669999999999</v>
      </c>
      <c r="AF796" s="34" t="s">
        <v>36</v>
      </c>
      <c r="AG796" s="34" t="s">
        <v>36</v>
      </c>
      <c r="AH796" s="34" t="s">
        <v>36</v>
      </c>
      <c r="AI796" s="29">
        <v>5.3999999999999999E-2</v>
      </c>
      <c r="AJ796" s="29">
        <v>4.8999999999999998E-5</v>
      </c>
      <c r="AK796" s="29">
        <v>0</v>
      </c>
      <c r="AL796" s="29">
        <v>0</v>
      </c>
      <c r="AM796" s="29" t="s">
        <v>28</v>
      </c>
      <c r="AN796" s="44" t="s">
        <v>27</v>
      </c>
      <c r="AO796" s="29" t="s">
        <v>28</v>
      </c>
      <c r="AP796" s="29">
        <v>10</v>
      </c>
      <c r="AQ796" s="29">
        <v>87</v>
      </c>
      <c r="AR796" s="29">
        <v>67</v>
      </c>
      <c r="AS796" s="29">
        <v>89</v>
      </c>
      <c r="AT796" s="29">
        <v>0.54</v>
      </c>
      <c r="AU796" s="144">
        <v>5.1900000000000004E-4</v>
      </c>
      <c r="AV796" s="36" t="s">
        <v>28</v>
      </c>
      <c r="AW796" s="102">
        <v>43578</v>
      </c>
      <c r="AX796" s="129" t="s">
        <v>33</v>
      </c>
      <c r="AY796" s="106">
        <v>660</v>
      </c>
      <c r="BD796" t="s">
        <v>108</v>
      </c>
      <c r="BE796" t="s">
        <v>4413</v>
      </c>
      <c r="BF796" t="s">
        <v>4740</v>
      </c>
      <c r="BH796" t="str">
        <f t="shared" si="182"/>
        <v/>
      </c>
      <c r="BJ796" t="str">
        <f t="shared" si="183"/>
        <v>OK</v>
      </c>
      <c r="BK796" s="130" t="s">
        <v>5302</v>
      </c>
      <c r="BL796" s="130" t="e">
        <v>#VALUE!</v>
      </c>
      <c r="BM796" s="131" t="s">
        <v>33</v>
      </c>
      <c r="BN796" s="131" t="e">
        <v>#VALUE!</v>
      </c>
      <c r="BO796" t="e">
        <v>#N/A</v>
      </c>
      <c r="BP796">
        <v>0</v>
      </c>
    </row>
    <row r="797" spans="1:68" x14ac:dyDescent="0.3">
      <c r="A797" s="1"/>
      <c r="B797" s="47">
        <v>707</v>
      </c>
      <c r="C797" s="45">
        <v>1070528</v>
      </c>
      <c r="D797" s="29"/>
      <c r="E797" s="29"/>
      <c r="F797" s="60" t="s">
        <v>661</v>
      </c>
      <c r="G797" s="29" t="s">
        <v>92</v>
      </c>
      <c r="H797" s="148"/>
      <c r="I797" s="148" t="s">
        <v>32</v>
      </c>
      <c r="J797" s="147" t="s">
        <v>33</v>
      </c>
      <c r="K797" s="148">
        <v>0</v>
      </c>
      <c r="L797" s="148" t="s">
        <v>32</v>
      </c>
      <c r="M797" s="147" t="s">
        <v>33</v>
      </c>
      <c r="N797" s="29" t="str">
        <f t="shared" si="178"/>
        <v/>
      </c>
      <c r="O797" s="29" t="str">
        <f t="shared" si="179"/>
        <v/>
      </c>
      <c r="P797" s="29" t="str">
        <f t="shared" si="180"/>
        <v/>
      </c>
      <c r="Q797" s="29" t="str">
        <f t="shared" si="185"/>
        <v/>
      </c>
      <c r="R797" s="29" t="str">
        <f t="shared" si="186"/>
        <v/>
      </c>
      <c r="S797" s="29" t="str">
        <f t="shared" si="187"/>
        <v/>
      </c>
      <c r="T797" s="29" t="str">
        <f t="shared" si="188"/>
        <v/>
      </c>
      <c r="U797" s="29"/>
      <c r="V797" s="29"/>
      <c r="W797" s="55" t="s">
        <v>145</v>
      </c>
      <c r="X797" s="29" t="s">
        <v>158</v>
      </c>
      <c r="Y797" s="146">
        <v>1430</v>
      </c>
      <c r="Z797" s="33">
        <v>1830</v>
      </c>
      <c r="AA797" s="34">
        <f t="shared" si="189"/>
        <v>0.28000000000000003</v>
      </c>
      <c r="AB797" s="33">
        <f t="shared" si="181"/>
        <v>1830</v>
      </c>
      <c r="AC797" s="34">
        <f t="shared" si="190"/>
        <v>0.27971992175666532</v>
      </c>
      <c r="AD797" s="145">
        <f t="shared" si="184"/>
        <v>1525</v>
      </c>
      <c r="AE797" s="105">
        <v>1191.6669999999999</v>
      </c>
      <c r="AF797" s="34" t="s">
        <v>36</v>
      </c>
      <c r="AG797" s="34" t="s">
        <v>36</v>
      </c>
      <c r="AH797" s="34" t="s">
        <v>36</v>
      </c>
      <c r="AI797" s="29">
        <v>8.3000000000000004E-2</v>
      </c>
      <c r="AJ797" s="29">
        <v>7.2999999999999999E-5</v>
      </c>
      <c r="AK797" s="29">
        <v>0</v>
      </c>
      <c r="AL797" s="29">
        <v>0</v>
      </c>
      <c r="AM797" s="29" t="s">
        <v>28</v>
      </c>
      <c r="AN797" s="44" t="s">
        <v>27</v>
      </c>
      <c r="AO797" s="29" t="s">
        <v>28</v>
      </c>
      <c r="AP797" s="29">
        <v>10</v>
      </c>
      <c r="AQ797" s="29">
        <v>176</v>
      </c>
      <c r="AR797" s="29">
        <v>67</v>
      </c>
      <c r="AS797" s="29">
        <v>89</v>
      </c>
      <c r="AT797" s="29">
        <v>0.83</v>
      </c>
      <c r="AU797" s="144">
        <v>1.049E-3</v>
      </c>
      <c r="AV797" s="36" t="s">
        <v>28</v>
      </c>
      <c r="AW797" s="102">
        <v>43578</v>
      </c>
      <c r="AX797" s="129" t="s">
        <v>33</v>
      </c>
      <c r="AY797" s="106">
        <v>890</v>
      </c>
      <c r="BD797" t="s">
        <v>108</v>
      </c>
      <c r="BE797" t="s">
        <v>4413</v>
      </c>
      <c r="BF797" t="s">
        <v>4740</v>
      </c>
      <c r="BH797" t="str">
        <f t="shared" si="182"/>
        <v/>
      </c>
      <c r="BJ797" t="str">
        <f t="shared" si="183"/>
        <v>OK</v>
      </c>
      <c r="BK797" s="130" t="s">
        <v>5302</v>
      </c>
      <c r="BL797" s="130" t="e">
        <v>#VALUE!</v>
      </c>
      <c r="BM797" s="131" t="s">
        <v>33</v>
      </c>
      <c r="BN797" s="131" t="e">
        <v>#VALUE!</v>
      </c>
      <c r="BO797" t="e">
        <v>#N/A</v>
      </c>
      <c r="BP797">
        <v>20</v>
      </c>
    </row>
    <row r="798" spans="1:68" x14ac:dyDescent="0.3">
      <c r="A798" s="1"/>
      <c r="B798" s="47">
        <v>708</v>
      </c>
      <c r="C798" s="45">
        <v>1070529</v>
      </c>
      <c r="D798" s="29"/>
      <c r="E798" s="29"/>
      <c r="F798" s="60" t="s">
        <v>662</v>
      </c>
      <c r="G798" s="29" t="s">
        <v>92</v>
      </c>
      <c r="H798" s="148"/>
      <c r="I798" s="148" t="s">
        <v>32</v>
      </c>
      <c r="J798" s="147" t="s">
        <v>33</v>
      </c>
      <c r="K798" s="148">
        <v>0</v>
      </c>
      <c r="L798" s="148" t="s">
        <v>32</v>
      </c>
      <c r="M798" s="147" t="s">
        <v>33</v>
      </c>
      <c r="N798" s="29" t="str">
        <f t="shared" si="178"/>
        <v/>
      </c>
      <c r="O798" s="29" t="str">
        <f t="shared" si="179"/>
        <v/>
      </c>
      <c r="P798" s="29" t="str">
        <f t="shared" si="180"/>
        <v/>
      </c>
      <c r="Q798" s="29" t="str">
        <f t="shared" si="185"/>
        <v/>
      </c>
      <c r="R798" s="29" t="str">
        <f t="shared" si="186"/>
        <v/>
      </c>
      <c r="S798" s="29" t="str">
        <f t="shared" si="187"/>
        <v/>
      </c>
      <c r="T798" s="29" t="str">
        <f t="shared" si="188"/>
        <v/>
      </c>
      <c r="U798" s="29"/>
      <c r="V798" s="29"/>
      <c r="W798" s="55" t="s">
        <v>145</v>
      </c>
      <c r="X798" s="29" t="s">
        <v>158</v>
      </c>
      <c r="Y798" s="146">
        <v>2096</v>
      </c>
      <c r="Z798" s="33">
        <v>2683</v>
      </c>
      <c r="AA798" s="34">
        <f t="shared" si="189"/>
        <v>0.28000000000000003</v>
      </c>
      <c r="AB798" s="33">
        <f t="shared" si="181"/>
        <v>2683</v>
      </c>
      <c r="AC798" s="34">
        <f t="shared" si="190"/>
        <v>0.28005681678305033</v>
      </c>
      <c r="AD798" s="145">
        <f t="shared" si="184"/>
        <v>2235.8330000000001</v>
      </c>
      <c r="AE798" s="105">
        <v>1746.6669999999999</v>
      </c>
      <c r="AF798" s="34" t="s">
        <v>36</v>
      </c>
      <c r="AG798" s="34" t="s">
        <v>36</v>
      </c>
      <c r="AH798" s="34" t="s">
        <v>36</v>
      </c>
      <c r="AI798" s="29">
        <v>0.158</v>
      </c>
      <c r="AJ798" s="29">
        <v>1.4100000000000001E-4</v>
      </c>
      <c r="AK798" s="29">
        <v>0</v>
      </c>
      <c r="AL798" s="29">
        <v>0</v>
      </c>
      <c r="AM798" s="29" t="s">
        <v>28</v>
      </c>
      <c r="AN798" s="44" t="s">
        <v>27</v>
      </c>
      <c r="AO798" s="29" t="s">
        <v>28</v>
      </c>
      <c r="AP798" s="29">
        <v>5</v>
      </c>
      <c r="AQ798" s="29">
        <v>176</v>
      </c>
      <c r="AR798" s="29">
        <v>67</v>
      </c>
      <c r="AS798" s="29">
        <v>89</v>
      </c>
      <c r="AT798" s="29">
        <v>0.79</v>
      </c>
      <c r="AU798" s="144">
        <v>1.049E-3</v>
      </c>
      <c r="AV798" s="36" t="s">
        <v>28</v>
      </c>
      <c r="AW798" s="102">
        <v>43578</v>
      </c>
      <c r="AX798" s="129" t="s">
        <v>33</v>
      </c>
      <c r="AY798" s="106">
        <v>829</v>
      </c>
      <c r="BD798" t="s">
        <v>108</v>
      </c>
      <c r="BE798" t="s">
        <v>4346</v>
      </c>
      <c r="BF798" t="s">
        <v>4740</v>
      </c>
      <c r="BH798" t="str">
        <f t="shared" si="182"/>
        <v/>
      </c>
      <c r="BJ798" t="str">
        <f t="shared" si="183"/>
        <v>OK</v>
      </c>
      <c r="BK798" s="130" t="s">
        <v>5302</v>
      </c>
      <c r="BL798" s="130" t="e">
        <v>#VALUE!</v>
      </c>
      <c r="BM798" s="131" t="s">
        <v>33</v>
      </c>
      <c r="BN798" s="131" t="e">
        <v>#VALUE!</v>
      </c>
      <c r="BO798" t="e">
        <v>#N/A</v>
      </c>
      <c r="BP798">
        <v>264</v>
      </c>
    </row>
    <row r="799" spans="1:68" x14ac:dyDescent="0.3">
      <c r="A799" s="1"/>
      <c r="B799" s="47">
        <v>709</v>
      </c>
      <c r="C799" s="45">
        <v>1070530</v>
      </c>
      <c r="D799" s="29"/>
      <c r="E799" s="29"/>
      <c r="F799" s="60" t="s">
        <v>663</v>
      </c>
      <c r="G799" s="29" t="s">
        <v>92</v>
      </c>
      <c r="H799" s="148"/>
      <c r="I799" s="148" t="s">
        <v>32</v>
      </c>
      <c r="J799" s="147" t="s">
        <v>33</v>
      </c>
      <c r="K799" s="148">
        <v>0</v>
      </c>
      <c r="L799" s="148" t="s">
        <v>32</v>
      </c>
      <c r="M799" s="147" t="s">
        <v>33</v>
      </c>
      <c r="N799" s="29" t="str">
        <f t="shared" si="178"/>
        <v/>
      </c>
      <c r="O799" s="29" t="str">
        <f t="shared" si="179"/>
        <v/>
      </c>
      <c r="P799" s="29" t="str">
        <f t="shared" si="180"/>
        <v/>
      </c>
      <c r="Q799" s="29" t="str">
        <f t="shared" si="185"/>
        <v/>
      </c>
      <c r="R799" s="29" t="str">
        <f t="shared" si="186"/>
        <v/>
      </c>
      <c r="S799" s="29" t="str">
        <f t="shared" si="187"/>
        <v/>
      </c>
      <c r="T799" s="29" t="str">
        <f t="shared" si="188"/>
        <v/>
      </c>
      <c r="U799" s="29"/>
      <c r="V799" s="29"/>
      <c r="W799" s="55" t="s">
        <v>145</v>
      </c>
      <c r="X799" s="29" t="s">
        <v>158</v>
      </c>
      <c r="Y799" s="146">
        <v>2924</v>
      </c>
      <c r="Z799" s="33">
        <v>3742</v>
      </c>
      <c r="AA799" s="34">
        <f t="shared" si="189"/>
        <v>0.28000000000000003</v>
      </c>
      <c r="AB799" s="33">
        <f t="shared" si="181"/>
        <v>3742</v>
      </c>
      <c r="AC799" s="34">
        <f t="shared" si="190"/>
        <v>0.27975345010212727</v>
      </c>
      <c r="AD799" s="145">
        <f t="shared" si="184"/>
        <v>3118.3330000000001</v>
      </c>
      <c r="AE799" s="105">
        <v>2436.6669999999999</v>
      </c>
      <c r="AF799" s="34" t="s">
        <v>36</v>
      </c>
      <c r="AG799" s="34" t="s">
        <v>36</v>
      </c>
      <c r="AH799" s="34" t="s">
        <v>36</v>
      </c>
      <c r="AI799" s="29">
        <v>0.24299999999999999</v>
      </c>
      <c r="AJ799" s="29">
        <v>2.24E-4</v>
      </c>
      <c r="AK799" s="29">
        <v>0</v>
      </c>
      <c r="AL799" s="29">
        <v>0</v>
      </c>
      <c r="AM799" s="29" t="s">
        <v>28</v>
      </c>
      <c r="AN799" s="44" t="s">
        <v>27</v>
      </c>
      <c r="AO799" s="29" t="s">
        <v>28</v>
      </c>
      <c r="AP799" s="29">
        <v>5</v>
      </c>
      <c r="AQ799" s="29">
        <v>176</v>
      </c>
      <c r="AR799" s="29">
        <v>135</v>
      </c>
      <c r="AS799" s="29">
        <v>89</v>
      </c>
      <c r="AT799" s="29">
        <v>1.2150000000000001</v>
      </c>
      <c r="AU799" s="144">
        <v>2.1150000000000001E-3</v>
      </c>
      <c r="AV799" s="36" t="s">
        <v>28</v>
      </c>
      <c r="AW799" s="102">
        <v>43578</v>
      </c>
      <c r="AX799" s="129" t="s">
        <v>33</v>
      </c>
      <c r="AY799" s="106">
        <v>685</v>
      </c>
      <c r="BD799" t="s">
        <v>108</v>
      </c>
      <c r="BE799" t="s">
        <v>4413</v>
      </c>
      <c r="BF799" t="s">
        <v>4740</v>
      </c>
      <c r="BH799" t="str">
        <f t="shared" si="182"/>
        <v/>
      </c>
      <c r="BJ799" t="str">
        <f t="shared" si="183"/>
        <v>OK</v>
      </c>
      <c r="BK799" s="130" t="s">
        <v>5302</v>
      </c>
      <c r="BL799" s="130" t="e">
        <v>#VALUE!</v>
      </c>
      <c r="BM799" s="131" t="s">
        <v>33</v>
      </c>
      <c r="BN799" s="131" t="e">
        <v>#VALUE!</v>
      </c>
      <c r="BO799" t="e">
        <v>#N/A</v>
      </c>
      <c r="BP799">
        <v>215</v>
      </c>
    </row>
    <row r="800" spans="1:68" ht="25.2" x14ac:dyDescent="0.3">
      <c r="A800" s="1"/>
      <c r="B800" s="47">
        <v>710</v>
      </c>
      <c r="C800" s="45">
        <v>1070523</v>
      </c>
      <c r="D800" s="29">
        <v>1014679</v>
      </c>
      <c r="E800" s="29"/>
      <c r="F800" s="39" t="s">
        <v>664</v>
      </c>
      <c r="G800" s="29" t="s">
        <v>47</v>
      </c>
      <c r="H800" s="70" t="s">
        <v>4779</v>
      </c>
      <c r="I800" s="148" t="s">
        <v>32</v>
      </c>
      <c r="J800" s="147" t="s">
        <v>33</v>
      </c>
      <c r="K800" s="148">
        <v>0</v>
      </c>
      <c r="L800" s="148" t="s">
        <v>32</v>
      </c>
      <c r="M800" s="147" t="s">
        <v>33</v>
      </c>
      <c r="N800" s="29">
        <f t="shared" si="178"/>
        <v>1014679</v>
      </c>
      <c r="O800" s="29" t="str">
        <f t="shared" si="179"/>
        <v/>
      </c>
      <c r="P800" s="29" t="str">
        <f t="shared" si="180"/>
        <v/>
      </c>
      <c r="Q800" s="29" t="str">
        <f t="shared" si="185"/>
        <v/>
      </c>
      <c r="R800" s="29" t="str">
        <f t="shared" si="186"/>
        <v/>
      </c>
      <c r="S800" s="29" t="str">
        <f t="shared" si="187"/>
        <v/>
      </c>
      <c r="T800" s="29" t="str">
        <f t="shared" si="188"/>
        <v/>
      </c>
      <c r="U800" s="29"/>
      <c r="V800" s="29"/>
      <c r="W800" s="55" t="s">
        <v>145</v>
      </c>
      <c r="X800" s="29" t="s">
        <v>158</v>
      </c>
      <c r="Y800" s="146">
        <v>904</v>
      </c>
      <c r="Z800" s="33">
        <v>1157</v>
      </c>
      <c r="AA800" s="34">
        <f t="shared" si="189"/>
        <v>0.28000000000000003</v>
      </c>
      <c r="AB800" s="33">
        <f t="shared" si="181"/>
        <v>1157</v>
      </c>
      <c r="AC800" s="34">
        <f t="shared" si="190"/>
        <v>0.27986826542843612</v>
      </c>
      <c r="AD800" s="145">
        <f t="shared" si="184"/>
        <v>964.16700000000003</v>
      </c>
      <c r="AE800" s="105">
        <v>753.33299999999997</v>
      </c>
      <c r="AF800" s="34" t="s">
        <v>36</v>
      </c>
      <c r="AG800" s="34" t="s">
        <v>36</v>
      </c>
      <c r="AH800" s="34" t="s">
        <v>36</v>
      </c>
      <c r="AI800" s="29">
        <v>0.05</v>
      </c>
      <c r="AJ800" s="29">
        <v>4.3999999999999999E-5</v>
      </c>
      <c r="AK800" s="29">
        <v>380</v>
      </c>
      <c r="AL800" s="29">
        <v>0</v>
      </c>
      <c r="AM800" s="29" t="s">
        <v>28</v>
      </c>
      <c r="AN800" s="158" t="s">
        <v>28</v>
      </c>
      <c r="AO800" s="29" t="s">
        <v>28</v>
      </c>
      <c r="AP800" s="29">
        <v>20</v>
      </c>
      <c r="AQ800" s="29">
        <v>87</v>
      </c>
      <c r="AR800" s="29">
        <v>67</v>
      </c>
      <c r="AS800" s="29">
        <v>89</v>
      </c>
      <c r="AT800" s="29">
        <v>0.5</v>
      </c>
      <c r="AU800" s="144">
        <v>5.1900000000000004E-4</v>
      </c>
      <c r="AV800" s="36" t="s">
        <v>28</v>
      </c>
      <c r="AW800" s="102">
        <v>43515</v>
      </c>
      <c r="AX800" s="129" t="s">
        <v>33</v>
      </c>
      <c r="AY800" s="106">
        <v>19459</v>
      </c>
      <c r="BD800" t="s">
        <v>108</v>
      </c>
      <c r="BE800" t="s">
        <v>4346</v>
      </c>
      <c r="BF800" t="s">
        <v>4740</v>
      </c>
      <c r="BH800" t="str">
        <f t="shared" si="182"/>
        <v>AV</v>
      </c>
      <c r="BJ800" t="str">
        <f t="shared" si="183"/>
        <v>OK</v>
      </c>
      <c r="BK800" s="130">
        <v>1157</v>
      </c>
      <c r="BL800" s="130" t="s">
        <v>37</v>
      </c>
      <c r="BM800" s="131">
        <v>994</v>
      </c>
      <c r="BN800" s="131">
        <v>1.163983903420523</v>
      </c>
      <c r="BO800">
        <v>1157</v>
      </c>
      <c r="BP800">
        <v>280</v>
      </c>
    </row>
    <row r="801" spans="1:68" x14ac:dyDescent="0.3">
      <c r="A801" s="1"/>
      <c r="B801" s="47">
        <v>711</v>
      </c>
      <c r="C801" s="45">
        <v>1070524</v>
      </c>
      <c r="D801" s="29">
        <v>1014724</v>
      </c>
      <c r="E801" s="29"/>
      <c r="F801" s="60" t="s">
        <v>665</v>
      </c>
      <c r="G801" s="29" t="s">
        <v>47</v>
      </c>
      <c r="H801" s="70"/>
      <c r="I801" s="148" t="s">
        <v>32</v>
      </c>
      <c r="J801" s="147" t="s">
        <v>33</v>
      </c>
      <c r="K801" s="148">
        <v>0</v>
      </c>
      <c r="L801" s="148" t="s">
        <v>32</v>
      </c>
      <c r="M801" s="147" t="s">
        <v>33</v>
      </c>
      <c r="N801" s="29">
        <f t="shared" si="178"/>
        <v>1014724</v>
      </c>
      <c r="O801" s="29" t="str">
        <f t="shared" si="179"/>
        <v/>
      </c>
      <c r="P801" s="29" t="str">
        <f t="shared" si="180"/>
        <v/>
      </c>
      <c r="Q801" s="29" t="str">
        <f t="shared" si="185"/>
        <v/>
      </c>
      <c r="R801" s="29" t="str">
        <f t="shared" si="186"/>
        <v/>
      </c>
      <c r="S801" s="29" t="str">
        <f t="shared" si="187"/>
        <v/>
      </c>
      <c r="T801" s="29" t="str">
        <f t="shared" si="188"/>
        <v/>
      </c>
      <c r="U801" s="29"/>
      <c r="V801" s="29"/>
      <c r="W801" s="55" t="s">
        <v>145</v>
      </c>
      <c r="X801" s="29" t="s">
        <v>158</v>
      </c>
      <c r="Y801" s="146">
        <v>1071</v>
      </c>
      <c r="Z801" s="33">
        <v>1371</v>
      </c>
      <c r="AA801" s="34">
        <f t="shared" si="189"/>
        <v>0.28000000000000003</v>
      </c>
      <c r="AB801" s="33">
        <f t="shared" si="181"/>
        <v>1371</v>
      </c>
      <c r="AC801" s="34">
        <f t="shared" si="190"/>
        <v>0.28011204481792717</v>
      </c>
      <c r="AD801" s="145">
        <f t="shared" si="184"/>
        <v>1142.5</v>
      </c>
      <c r="AE801" s="105">
        <v>892.5</v>
      </c>
      <c r="AF801" s="34" t="s">
        <v>36</v>
      </c>
      <c r="AG801" s="34" t="s">
        <v>36</v>
      </c>
      <c r="AH801" s="34" t="s">
        <v>36</v>
      </c>
      <c r="AI801" s="29">
        <v>7.8E-2</v>
      </c>
      <c r="AJ801" s="29">
        <v>6.6000000000000005E-5</v>
      </c>
      <c r="AK801" s="29">
        <v>0</v>
      </c>
      <c r="AL801" s="29">
        <v>0</v>
      </c>
      <c r="AM801" s="29" t="s">
        <v>28</v>
      </c>
      <c r="AN801" s="44" t="s">
        <v>27</v>
      </c>
      <c r="AO801" s="29" t="s">
        <v>28</v>
      </c>
      <c r="AP801" s="29">
        <v>10</v>
      </c>
      <c r="AQ801" s="29">
        <v>176</v>
      </c>
      <c r="AR801" s="29">
        <v>67</v>
      </c>
      <c r="AS801" s="29">
        <v>89</v>
      </c>
      <c r="AT801" s="29">
        <v>0.78</v>
      </c>
      <c r="AU801" s="144">
        <v>1.049E-3</v>
      </c>
      <c r="AV801" s="36" t="s">
        <v>28</v>
      </c>
      <c r="AW801" s="102">
        <v>43515</v>
      </c>
      <c r="AX801" s="129" t="s">
        <v>33</v>
      </c>
      <c r="AY801" s="106">
        <v>14820</v>
      </c>
      <c r="BD801" t="s">
        <v>108</v>
      </c>
      <c r="BE801" t="s">
        <v>4368</v>
      </c>
      <c r="BF801" t="s">
        <v>4740</v>
      </c>
      <c r="BH801" t="str">
        <f t="shared" si="182"/>
        <v/>
      </c>
      <c r="BJ801" t="str">
        <f t="shared" si="183"/>
        <v>OK</v>
      </c>
      <c r="BK801" s="130" t="s">
        <v>5302</v>
      </c>
      <c r="BL801" s="130" t="e">
        <v>#VALUE!</v>
      </c>
      <c r="BM801" s="131">
        <v>1178</v>
      </c>
      <c r="BN801" s="131">
        <v>1.16383701188455</v>
      </c>
      <c r="BO801" t="e">
        <v>#N/A</v>
      </c>
      <c r="BP801">
        <v>560</v>
      </c>
    </row>
    <row r="802" spans="1:68" x14ac:dyDescent="0.3">
      <c r="A802" s="1"/>
      <c r="B802" s="47">
        <v>712</v>
      </c>
      <c r="C802" s="45">
        <v>1070525</v>
      </c>
      <c r="D802" s="29">
        <v>1014746</v>
      </c>
      <c r="E802" s="29"/>
      <c r="F802" s="60" t="s">
        <v>666</v>
      </c>
      <c r="G802" s="29" t="s">
        <v>47</v>
      </c>
      <c r="H802" s="148"/>
      <c r="I802" s="148" t="s">
        <v>32</v>
      </c>
      <c r="J802" s="147" t="s">
        <v>33</v>
      </c>
      <c r="K802" s="148">
        <v>0</v>
      </c>
      <c r="L802" s="148" t="s">
        <v>32</v>
      </c>
      <c r="M802" s="147" t="s">
        <v>33</v>
      </c>
      <c r="N802" s="29">
        <f t="shared" si="178"/>
        <v>1014746</v>
      </c>
      <c r="O802" s="29" t="str">
        <f t="shared" si="179"/>
        <v/>
      </c>
      <c r="P802" s="29" t="str">
        <f t="shared" si="180"/>
        <v/>
      </c>
      <c r="Q802" s="29" t="str">
        <f t="shared" si="185"/>
        <v/>
      </c>
      <c r="R802" s="29" t="str">
        <f t="shared" si="186"/>
        <v/>
      </c>
      <c r="S802" s="29" t="str">
        <f t="shared" si="187"/>
        <v/>
      </c>
      <c r="T802" s="29" t="str">
        <f t="shared" si="188"/>
        <v/>
      </c>
      <c r="U802" s="29"/>
      <c r="V802" s="29"/>
      <c r="W802" s="55" t="s">
        <v>145</v>
      </c>
      <c r="X802" s="29" t="s">
        <v>158</v>
      </c>
      <c r="Y802" s="146">
        <v>2096</v>
      </c>
      <c r="Z802" s="33">
        <v>2683</v>
      </c>
      <c r="AA802" s="34">
        <f t="shared" si="189"/>
        <v>0.28000000000000003</v>
      </c>
      <c r="AB802" s="33">
        <f t="shared" si="181"/>
        <v>2683</v>
      </c>
      <c r="AC802" s="34">
        <f t="shared" si="190"/>
        <v>0.28005681678305033</v>
      </c>
      <c r="AD802" s="145">
        <f t="shared" si="184"/>
        <v>2235.8330000000001</v>
      </c>
      <c r="AE802" s="105">
        <v>1746.6669999999999</v>
      </c>
      <c r="AF802" s="34" t="s">
        <v>36</v>
      </c>
      <c r="AG802" s="34" t="s">
        <v>36</v>
      </c>
      <c r="AH802" s="34" t="s">
        <v>36</v>
      </c>
      <c r="AI802" s="29">
        <v>0.155</v>
      </c>
      <c r="AJ802" s="29">
        <v>1.27E-4</v>
      </c>
      <c r="AK802" s="29">
        <v>0</v>
      </c>
      <c r="AL802" s="29">
        <v>0</v>
      </c>
      <c r="AM802" s="29" t="s">
        <v>28</v>
      </c>
      <c r="AN802" s="44" t="s">
        <v>27</v>
      </c>
      <c r="AO802" s="29" t="s">
        <v>28</v>
      </c>
      <c r="AP802" s="29">
        <v>5</v>
      </c>
      <c r="AQ802" s="29">
        <v>176</v>
      </c>
      <c r="AR802" s="29">
        <v>67</v>
      </c>
      <c r="AS802" s="29">
        <v>89</v>
      </c>
      <c r="AT802" s="29">
        <v>0.77500000000000002</v>
      </c>
      <c r="AU802" s="144">
        <v>1.049E-3</v>
      </c>
      <c r="AV802" s="36" t="s">
        <v>28</v>
      </c>
      <c r="AW802" s="102">
        <v>43515</v>
      </c>
      <c r="AX802" s="129" t="s">
        <v>33</v>
      </c>
      <c r="AY802" s="106">
        <v>9770</v>
      </c>
      <c r="BD802" t="s">
        <v>108</v>
      </c>
      <c r="BE802" t="s">
        <v>4368</v>
      </c>
      <c r="BF802" t="s">
        <v>4740</v>
      </c>
      <c r="BH802" t="str">
        <f t="shared" si="182"/>
        <v/>
      </c>
      <c r="BJ802" t="str">
        <f t="shared" si="183"/>
        <v>OK</v>
      </c>
      <c r="BK802" s="130" t="s">
        <v>5302</v>
      </c>
      <c r="BL802" s="130" t="e">
        <v>#VALUE!</v>
      </c>
      <c r="BM802" s="131">
        <v>2306</v>
      </c>
      <c r="BN802" s="131">
        <v>1.1634865568083261</v>
      </c>
      <c r="BO802" t="e">
        <v>#N/A</v>
      </c>
      <c r="BP802">
        <v>350</v>
      </c>
    </row>
    <row r="803" spans="1:68" x14ac:dyDescent="0.3">
      <c r="A803" s="1"/>
      <c r="B803" s="47">
        <v>713</v>
      </c>
      <c r="C803" s="45">
        <v>1070526</v>
      </c>
      <c r="D803" s="29">
        <v>1014765</v>
      </c>
      <c r="E803" s="29"/>
      <c r="F803" s="60" t="s">
        <v>667</v>
      </c>
      <c r="G803" s="29" t="s">
        <v>47</v>
      </c>
      <c r="H803" s="70"/>
      <c r="I803" s="148" t="s">
        <v>32</v>
      </c>
      <c r="J803" s="147" t="s">
        <v>33</v>
      </c>
      <c r="K803" s="148">
        <v>0</v>
      </c>
      <c r="L803" s="148" t="s">
        <v>32</v>
      </c>
      <c r="M803" s="147" t="s">
        <v>33</v>
      </c>
      <c r="N803" s="29">
        <f t="shared" si="178"/>
        <v>1014765</v>
      </c>
      <c r="O803" s="29" t="str">
        <f t="shared" si="179"/>
        <v/>
      </c>
      <c r="P803" s="29" t="str">
        <f t="shared" si="180"/>
        <v/>
      </c>
      <c r="Q803" s="29" t="str">
        <f t="shared" si="185"/>
        <v/>
      </c>
      <c r="R803" s="29" t="str">
        <f t="shared" si="186"/>
        <v/>
      </c>
      <c r="S803" s="29" t="str">
        <f t="shared" si="187"/>
        <v/>
      </c>
      <c r="T803" s="29" t="str">
        <f t="shared" si="188"/>
        <v/>
      </c>
      <c r="U803" s="29"/>
      <c r="V803" s="29"/>
      <c r="W803" s="55" t="s">
        <v>145</v>
      </c>
      <c r="X803" s="29" t="s">
        <v>158</v>
      </c>
      <c r="Y803" s="146">
        <v>2924</v>
      </c>
      <c r="Z803" s="33">
        <v>3742</v>
      </c>
      <c r="AA803" s="34">
        <f t="shared" si="189"/>
        <v>0.28000000000000003</v>
      </c>
      <c r="AB803" s="33">
        <f t="shared" si="181"/>
        <v>3742</v>
      </c>
      <c r="AC803" s="34">
        <f t="shared" si="190"/>
        <v>0.27975345010212727</v>
      </c>
      <c r="AD803" s="145">
        <f t="shared" si="184"/>
        <v>3118.3330000000001</v>
      </c>
      <c r="AE803" s="105">
        <v>2436.6669999999999</v>
      </c>
      <c r="AF803" s="34" t="s">
        <v>36</v>
      </c>
      <c r="AG803" s="34" t="s">
        <v>36</v>
      </c>
      <c r="AH803" s="34" t="s">
        <v>36</v>
      </c>
      <c r="AI803" s="29">
        <v>0.24199999999999999</v>
      </c>
      <c r="AJ803" s="29">
        <v>1.9699999999999999E-4</v>
      </c>
      <c r="AK803" s="29">
        <v>0</v>
      </c>
      <c r="AL803" s="29">
        <v>0</v>
      </c>
      <c r="AM803" s="29" t="s">
        <v>28</v>
      </c>
      <c r="AN803" s="44" t="s">
        <v>27</v>
      </c>
      <c r="AO803" s="29" t="s">
        <v>28</v>
      </c>
      <c r="AP803" s="29">
        <v>5</v>
      </c>
      <c r="AQ803" s="29">
        <v>176</v>
      </c>
      <c r="AR803" s="29">
        <v>135</v>
      </c>
      <c r="AS803" s="29">
        <v>89</v>
      </c>
      <c r="AT803" s="29">
        <v>1.21</v>
      </c>
      <c r="AU803" s="144">
        <v>2.1150000000000001E-3</v>
      </c>
      <c r="AV803" s="36" t="s">
        <v>28</v>
      </c>
      <c r="AW803" s="102">
        <v>43515</v>
      </c>
      <c r="AX803" s="129" t="s">
        <v>33</v>
      </c>
      <c r="AY803" s="106">
        <v>5060</v>
      </c>
      <c r="BD803" t="s">
        <v>108</v>
      </c>
      <c r="BE803" t="s">
        <v>4368</v>
      </c>
      <c r="BF803" t="s">
        <v>4740</v>
      </c>
      <c r="BH803" t="str">
        <f t="shared" si="182"/>
        <v/>
      </c>
      <c r="BJ803" t="str">
        <f t="shared" si="183"/>
        <v>OK</v>
      </c>
      <c r="BK803" s="130" t="s">
        <v>5302</v>
      </c>
      <c r="BL803" s="130" t="e">
        <v>#VALUE!</v>
      </c>
      <c r="BM803" s="131">
        <v>3216</v>
      </c>
      <c r="BN803" s="131">
        <v>1.1635572139303483</v>
      </c>
      <c r="BO803" t="e">
        <v>#N/A</v>
      </c>
      <c r="BP803">
        <v>270</v>
      </c>
    </row>
    <row r="804" spans="1:68" ht="25.2" x14ac:dyDescent="0.3">
      <c r="A804" s="1"/>
      <c r="B804" s="47">
        <v>714</v>
      </c>
      <c r="C804" s="45">
        <v>1046908</v>
      </c>
      <c r="D804" s="40">
        <v>1014779</v>
      </c>
      <c r="E804" s="40"/>
      <c r="F804" s="31" t="s">
        <v>668</v>
      </c>
      <c r="G804" s="37" t="s">
        <v>47</v>
      </c>
      <c r="H804" s="70" t="s">
        <v>4779</v>
      </c>
      <c r="I804" s="148" t="s">
        <v>32</v>
      </c>
      <c r="J804" s="147" t="s">
        <v>33</v>
      </c>
      <c r="K804" s="148">
        <v>0</v>
      </c>
      <c r="L804" s="148" t="s">
        <v>32</v>
      </c>
      <c r="M804" s="147" t="s">
        <v>33</v>
      </c>
      <c r="N804" s="29">
        <f t="shared" si="178"/>
        <v>1014779</v>
      </c>
      <c r="O804" s="29" t="str">
        <f t="shared" si="179"/>
        <v/>
      </c>
      <c r="P804" s="29" t="str">
        <f t="shared" si="180"/>
        <v/>
      </c>
      <c r="Q804" s="29" t="str">
        <f t="shared" si="185"/>
        <v/>
      </c>
      <c r="R804" s="29" t="str">
        <f t="shared" si="186"/>
        <v/>
      </c>
      <c r="S804" s="29" t="str">
        <f t="shared" si="187"/>
        <v/>
      </c>
      <c r="T804" s="29" t="str">
        <f t="shared" si="188"/>
        <v/>
      </c>
      <c r="U804" s="46" t="s">
        <v>33</v>
      </c>
      <c r="V804" s="46"/>
      <c r="W804" s="38" t="s">
        <v>145</v>
      </c>
      <c r="X804" s="29" t="s">
        <v>158</v>
      </c>
      <c r="Y804" s="146">
        <v>5396</v>
      </c>
      <c r="Z804" s="33">
        <v>6907</v>
      </c>
      <c r="AA804" s="34">
        <f t="shared" si="189"/>
        <v>0.28000000000000003</v>
      </c>
      <c r="AB804" s="33">
        <f t="shared" si="181"/>
        <v>6907</v>
      </c>
      <c r="AC804" s="34">
        <f t="shared" si="190"/>
        <v>0.28002206967960919</v>
      </c>
      <c r="AD804" s="145">
        <f t="shared" si="184"/>
        <v>5755.8329999999996</v>
      </c>
      <c r="AE804" s="105">
        <v>4496.6670000000004</v>
      </c>
      <c r="AF804" s="34" t="s">
        <v>36</v>
      </c>
      <c r="AG804" s="34" t="s">
        <v>36</v>
      </c>
      <c r="AH804" s="34" t="s">
        <v>36</v>
      </c>
      <c r="AI804" s="29">
        <v>0.47599999999999998</v>
      </c>
      <c r="AJ804" s="29">
        <v>8.0000000000000004E-4</v>
      </c>
      <c r="AK804" s="29">
        <v>115</v>
      </c>
      <c r="AL804" s="29">
        <v>0</v>
      </c>
      <c r="AM804" s="29" t="s">
        <v>28</v>
      </c>
      <c r="AN804" s="158" t="s">
        <v>28</v>
      </c>
      <c r="AO804" s="29" t="s">
        <v>28</v>
      </c>
      <c r="AP804" s="29">
        <v>5</v>
      </c>
      <c r="AQ804" s="29">
        <v>180</v>
      </c>
      <c r="AR804" s="29">
        <v>202</v>
      </c>
      <c r="AS804" s="29">
        <v>110</v>
      </c>
      <c r="AT804" s="29">
        <v>2.38</v>
      </c>
      <c r="AU804" s="144">
        <v>4.0000000000000001E-3</v>
      </c>
      <c r="AV804" s="36" t="s">
        <v>28</v>
      </c>
      <c r="AW804" s="102" t="s">
        <v>33</v>
      </c>
      <c r="AX804" s="129" t="s">
        <v>33</v>
      </c>
      <c r="AY804" s="106">
        <v>2590</v>
      </c>
      <c r="BD804" t="s">
        <v>669</v>
      </c>
      <c r="BE804" t="s">
        <v>4413</v>
      </c>
      <c r="BF804" t="s">
        <v>4740</v>
      </c>
      <c r="BH804" t="str">
        <f t="shared" si="182"/>
        <v>AV</v>
      </c>
      <c r="BJ804" t="str">
        <f t="shared" si="183"/>
        <v>OK</v>
      </c>
      <c r="BK804" s="130">
        <v>6907</v>
      </c>
      <c r="BL804" s="130" t="s">
        <v>37</v>
      </c>
      <c r="BM804" s="131" t="s">
        <v>33</v>
      </c>
      <c r="BN804" s="131" t="e">
        <v>#VALUE!</v>
      </c>
      <c r="BO804">
        <v>6907</v>
      </c>
      <c r="BP804">
        <v>105</v>
      </c>
    </row>
    <row r="805" spans="1:68" ht="25.2" x14ac:dyDescent="0.3">
      <c r="A805" s="1"/>
      <c r="B805" s="47">
        <v>715</v>
      </c>
      <c r="C805" s="45">
        <v>1046911</v>
      </c>
      <c r="D805" s="40">
        <v>1014791</v>
      </c>
      <c r="E805" s="40"/>
      <c r="F805" s="31" t="s">
        <v>670</v>
      </c>
      <c r="G805" s="37" t="s">
        <v>47</v>
      </c>
      <c r="H805" s="70" t="s">
        <v>4779</v>
      </c>
      <c r="I805" s="148" t="s">
        <v>32</v>
      </c>
      <c r="J805" s="147" t="s">
        <v>33</v>
      </c>
      <c r="K805" s="148">
        <v>0</v>
      </c>
      <c r="L805" s="148" t="s">
        <v>32</v>
      </c>
      <c r="M805" s="147" t="s">
        <v>33</v>
      </c>
      <c r="N805" s="29">
        <f t="shared" si="178"/>
        <v>1014791</v>
      </c>
      <c r="O805" s="29" t="str">
        <f t="shared" si="179"/>
        <v/>
      </c>
      <c r="P805" s="29" t="str">
        <f t="shared" si="180"/>
        <v/>
      </c>
      <c r="Q805" s="29" t="str">
        <f t="shared" si="185"/>
        <v/>
      </c>
      <c r="R805" s="29" t="str">
        <f t="shared" si="186"/>
        <v/>
      </c>
      <c r="S805" s="29" t="str">
        <f t="shared" si="187"/>
        <v/>
      </c>
      <c r="T805" s="29" t="str">
        <f t="shared" si="188"/>
        <v/>
      </c>
      <c r="U805" s="46" t="s">
        <v>33</v>
      </c>
      <c r="V805" s="46"/>
      <c r="W805" s="38" t="s">
        <v>3787</v>
      </c>
      <c r="X805" s="29" t="s">
        <v>158</v>
      </c>
      <c r="Y805" s="146">
        <v>7337</v>
      </c>
      <c r="Z805" s="33">
        <v>9392</v>
      </c>
      <c r="AA805" s="34">
        <f t="shared" si="189"/>
        <v>0.28000000000000003</v>
      </c>
      <c r="AB805" s="33" t="str">
        <f t="shared" si="181"/>
        <v>По запросу</v>
      </c>
      <c r="AC805" s="34">
        <f t="shared" si="190"/>
        <v>0.28008721384286689</v>
      </c>
      <c r="AD805" s="145">
        <f t="shared" si="184"/>
        <v>7826.6670000000004</v>
      </c>
      <c r="AE805" s="105">
        <v>6114.1670000000004</v>
      </c>
      <c r="AF805" s="34" t="s">
        <v>36</v>
      </c>
      <c r="AG805" s="34" t="s">
        <v>36</v>
      </c>
      <c r="AH805" s="34" t="s">
        <v>36</v>
      </c>
      <c r="AI805" s="29">
        <v>0.71099999999999997</v>
      </c>
      <c r="AJ805" s="29">
        <v>1.33E-3</v>
      </c>
      <c r="AK805" s="29">
        <v>111</v>
      </c>
      <c r="AL805" s="29">
        <v>0</v>
      </c>
      <c r="AM805" s="29" t="s">
        <v>28</v>
      </c>
      <c r="AN805" s="158" t="s">
        <v>28</v>
      </c>
      <c r="AO805" s="29" t="s">
        <v>28</v>
      </c>
      <c r="AP805" s="29">
        <v>3</v>
      </c>
      <c r="AQ805" s="29">
        <v>205</v>
      </c>
      <c r="AR805" s="29">
        <v>177</v>
      </c>
      <c r="AS805" s="29">
        <v>110</v>
      </c>
      <c r="AT805" s="29">
        <v>2.133</v>
      </c>
      <c r="AU805" s="144">
        <v>3.9909999999999998E-3</v>
      </c>
      <c r="AV805" s="36" t="s">
        <v>28</v>
      </c>
      <c r="AW805" s="102" t="s">
        <v>33</v>
      </c>
      <c r="AX805" s="129" t="s">
        <v>33</v>
      </c>
      <c r="AY805" s="106">
        <v>2481</v>
      </c>
      <c r="BD805" t="s">
        <v>669</v>
      </c>
      <c r="BE805" t="s">
        <v>4377</v>
      </c>
      <c r="BF805" t="s">
        <v>4740</v>
      </c>
      <c r="BH805" t="str">
        <f t="shared" si="182"/>
        <v>AV</v>
      </c>
      <c r="BJ805" t="e">
        <f t="shared" si="183"/>
        <v>#VALUE!</v>
      </c>
      <c r="BK805" s="130" t="s">
        <v>5289</v>
      </c>
      <c r="BL805" s="130" t="e">
        <v>#VALUE!</v>
      </c>
      <c r="BM805" s="131" t="s">
        <v>33</v>
      </c>
      <c r="BN805" s="131" t="e">
        <v>#VALUE!</v>
      </c>
      <c r="BO805" t="s">
        <v>5289</v>
      </c>
      <c r="BP805">
        <v>192</v>
      </c>
    </row>
    <row r="806" spans="1:68" ht="25.2" x14ac:dyDescent="0.3">
      <c r="A806" s="1"/>
      <c r="B806" s="47">
        <v>716</v>
      </c>
      <c r="C806" s="45">
        <v>1070532</v>
      </c>
      <c r="D806" s="29">
        <v>1014686</v>
      </c>
      <c r="E806" s="29"/>
      <c r="F806" s="39" t="s">
        <v>671</v>
      </c>
      <c r="G806" s="29" t="s">
        <v>47</v>
      </c>
      <c r="H806" s="70" t="s">
        <v>5256</v>
      </c>
      <c r="I806" s="148" t="s">
        <v>32</v>
      </c>
      <c r="J806" s="147" t="s">
        <v>33</v>
      </c>
      <c r="K806" s="148">
        <v>0</v>
      </c>
      <c r="L806" s="148" t="s">
        <v>32</v>
      </c>
      <c r="M806" s="147" t="s">
        <v>33</v>
      </c>
      <c r="N806" s="29">
        <f t="shared" si="178"/>
        <v>1014686</v>
      </c>
      <c r="O806" s="29" t="str">
        <f t="shared" si="179"/>
        <v/>
      </c>
      <c r="P806" s="29" t="str">
        <f t="shared" si="180"/>
        <v/>
      </c>
      <c r="Q806" s="29" t="str">
        <f t="shared" si="185"/>
        <v/>
      </c>
      <c r="R806" s="29" t="str">
        <f t="shared" si="186"/>
        <v/>
      </c>
      <c r="S806" s="29" t="str">
        <f t="shared" si="187"/>
        <v/>
      </c>
      <c r="T806" s="29" t="str">
        <f t="shared" si="188"/>
        <v/>
      </c>
      <c r="U806" s="29"/>
      <c r="V806" s="29"/>
      <c r="W806" s="55" t="s">
        <v>145</v>
      </c>
      <c r="X806" s="29" t="s">
        <v>158</v>
      </c>
      <c r="Y806" s="146">
        <v>914</v>
      </c>
      <c r="Z806" s="33">
        <v>1169</v>
      </c>
      <c r="AA806" s="34">
        <f t="shared" si="189"/>
        <v>0.27900000000000003</v>
      </c>
      <c r="AB806" s="33">
        <f t="shared" si="181"/>
        <v>1169</v>
      </c>
      <c r="AC806" s="34">
        <f t="shared" si="190"/>
        <v>0.27899331335084754</v>
      </c>
      <c r="AD806" s="145">
        <f t="shared" si="184"/>
        <v>974.16700000000003</v>
      </c>
      <c r="AE806" s="105">
        <v>761.66700000000003</v>
      </c>
      <c r="AF806" s="34" t="s">
        <v>36</v>
      </c>
      <c r="AG806" s="34" t="s">
        <v>36</v>
      </c>
      <c r="AH806" s="34" t="s">
        <v>36</v>
      </c>
      <c r="AI806" s="29">
        <v>6.3E-2</v>
      </c>
      <c r="AJ806" s="29">
        <v>4.3000000000000002E-5</v>
      </c>
      <c r="AK806" s="29">
        <v>0</v>
      </c>
      <c r="AL806" s="29">
        <v>0</v>
      </c>
      <c r="AM806" s="29" t="s">
        <v>28</v>
      </c>
      <c r="AN806" s="44" t="s">
        <v>27</v>
      </c>
      <c r="AO806" s="29" t="s">
        <v>28</v>
      </c>
      <c r="AP806" s="29">
        <v>20</v>
      </c>
      <c r="AQ806" s="29">
        <v>87</v>
      </c>
      <c r="AR806" s="29">
        <v>67</v>
      </c>
      <c r="AS806" s="29">
        <v>89</v>
      </c>
      <c r="AT806" s="29">
        <v>0.63</v>
      </c>
      <c r="AU806" s="144">
        <v>5.1900000000000004E-4</v>
      </c>
      <c r="AV806" s="36" t="s">
        <v>28</v>
      </c>
      <c r="AW806" s="102">
        <v>43515</v>
      </c>
      <c r="AX806" s="129" t="s">
        <v>33</v>
      </c>
      <c r="AY806" s="106">
        <v>10719</v>
      </c>
      <c r="BD806" t="s">
        <v>108</v>
      </c>
      <c r="BE806" t="s">
        <v>4368</v>
      </c>
      <c r="BF806" t="s">
        <v>4740</v>
      </c>
      <c r="BH806" t="str">
        <f t="shared" si="182"/>
        <v/>
      </c>
      <c r="BJ806" t="str">
        <f t="shared" si="183"/>
        <v>OK</v>
      </c>
      <c r="BK806" s="130" t="s">
        <v>5302</v>
      </c>
      <c r="BL806" s="130" t="e">
        <v>#VALUE!</v>
      </c>
      <c r="BM806" s="131">
        <v>1005</v>
      </c>
      <c r="BN806" s="131">
        <v>1.1631840796019901</v>
      </c>
      <c r="BO806">
        <v>1169</v>
      </c>
      <c r="BP806">
        <v>420</v>
      </c>
    </row>
    <row r="807" spans="1:68" ht="25.2" x14ac:dyDescent="0.3">
      <c r="A807" s="1"/>
      <c r="B807" s="47">
        <v>717</v>
      </c>
      <c r="C807" s="45">
        <v>1070533</v>
      </c>
      <c r="D807" s="29">
        <v>1014729</v>
      </c>
      <c r="E807" s="29"/>
      <c r="F807" s="32" t="s">
        <v>672</v>
      </c>
      <c r="G807" s="29" t="s">
        <v>47</v>
      </c>
      <c r="H807" s="70" t="s">
        <v>4779</v>
      </c>
      <c r="I807" s="148" t="s">
        <v>32</v>
      </c>
      <c r="J807" s="147" t="s">
        <v>33</v>
      </c>
      <c r="K807" s="148">
        <v>0</v>
      </c>
      <c r="L807" s="148" t="s">
        <v>32</v>
      </c>
      <c r="M807" s="147" t="s">
        <v>33</v>
      </c>
      <c r="N807" s="29">
        <f t="shared" si="178"/>
        <v>1014729</v>
      </c>
      <c r="O807" s="29" t="str">
        <f t="shared" si="179"/>
        <v/>
      </c>
      <c r="P807" s="29" t="str">
        <f t="shared" si="180"/>
        <v/>
      </c>
      <c r="Q807" s="29" t="str">
        <f t="shared" si="185"/>
        <v/>
      </c>
      <c r="R807" s="29" t="str">
        <f t="shared" si="186"/>
        <v/>
      </c>
      <c r="S807" s="29" t="str">
        <f t="shared" si="187"/>
        <v/>
      </c>
      <c r="T807" s="29" t="str">
        <f t="shared" si="188"/>
        <v/>
      </c>
      <c r="U807" s="29"/>
      <c r="V807" s="29"/>
      <c r="W807" s="55" t="s">
        <v>145</v>
      </c>
      <c r="X807" s="29" t="s">
        <v>158</v>
      </c>
      <c r="Y807" s="146">
        <v>1424</v>
      </c>
      <c r="Z807" s="33">
        <v>1822</v>
      </c>
      <c r="AA807" s="34">
        <f t="shared" si="189"/>
        <v>0.27900000000000003</v>
      </c>
      <c r="AB807" s="33">
        <f t="shared" si="181"/>
        <v>1822</v>
      </c>
      <c r="AC807" s="34">
        <f t="shared" si="190"/>
        <v>0.27949374171524127</v>
      </c>
      <c r="AD807" s="145">
        <f t="shared" si="184"/>
        <v>1518.3330000000001</v>
      </c>
      <c r="AE807" s="105">
        <v>1186.6669999999999</v>
      </c>
      <c r="AF807" s="34" t="s">
        <v>36</v>
      </c>
      <c r="AG807" s="34" t="s">
        <v>36</v>
      </c>
      <c r="AH807" s="34" t="s">
        <v>36</v>
      </c>
      <c r="AI807" s="29">
        <v>8.2000000000000003E-2</v>
      </c>
      <c r="AJ807" s="29">
        <v>6.0000000000000002E-5</v>
      </c>
      <c r="AK807" s="29">
        <v>140</v>
      </c>
      <c r="AL807" s="29">
        <v>0</v>
      </c>
      <c r="AM807" s="29" t="s">
        <v>28</v>
      </c>
      <c r="AN807" s="158" t="s">
        <v>28</v>
      </c>
      <c r="AO807" s="29" t="s">
        <v>28</v>
      </c>
      <c r="AP807" s="29">
        <v>10</v>
      </c>
      <c r="AQ807" s="29">
        <v>176</v>
      </c>
      <c r="AR807" s="29">
        <v>67</v>
      </c>
      <c r="AS807" s="29">
        <v>89</v>
      </c>
      <c r="AT807" s="29">
        <v>0.82</v>
      </c>
      <c r="AU807" s="144">
        <v>1.049E-3</v>
      </c>
      <c r="AV807" s="36" t="s">
        <v>28</v>
      </c>
      <c r="AW807" s="102">
        <v>43515</v>
      </c>
      <c r="AX807" s="129" t="s">
        <v>33</v>
      </c>
      <c r="AY807" s="106">
        <v>4410</v>
      </c>
      <c r="BD807" t="s">
        <v>108</v>
      </c>
      <c r="BE807" t="s">
        <v>4368</v>
      </c>
      <c r="BF807" t="s">
        <v>4740</v>
      </c>
      <c r="BH807" t="str">
        <f t="shared" si="182"/>
        <v>AV</v>
      </c>
      <c r="BJ807" t="str">
        <f t="shared" si="183"/>
        <v>OK</v>
      </c>
      <c r="BK807" s="130">
        <v>1822</v>
      </c>
      <c r="BL807" s="130" t="s">
        <v>37</v>
      </c>
      <c r="BM807" s="131">
        <v>1566</v>
      </c>
      <c r="BN807" s="131">
        <v>1.1634738186462323</v>
      </c>
      <c r="BO807">
        <v>1822</v>
      </c>
      <c r="BP807">
        <v>80</v>
      </c>
    </row>
    <row r="808" spans="1:68" ht="25.2" x14ac:dyDescent="0.3">
      <c r="A808" s="1"/>
      <c r="B808" s="47">
        <v>718</v>
      </c>
      <c r="C808" s="45">
        <v>1070534</v>
      </c>
      <c r="D808" s="29">
        <v>1014732</v>
      </c>
      <c r="E808" s="29"/>
      <c r="F808" s="32" t="s">
        <v>673</v>
      </c>
      <c r="G808" s="29" t="s">
        <v>39</v>
      </c>
      <c r="H808" s="70" t="s">
        <v>4779</v>
      </c>
      <c r="I808" s="148" t="s">
        <v>32</v>
      </c>
      <c r="J808" s="147" t="s">
        <v>33</v>
      </c>
      <c r="K808" s="148">
        <v>0</v>
      </c>
      <c r="L808" s="148" t="s">
        <v>32</v>
      </c>
      <c r="M808" s="147" t="s">
        <v>33</v>
      </c>
      <c r="N808" s="29">
        <f t="shared" ref="N808:N871" si="191">IFERROR(MID($D808,1,7)+0,"")</f>
        <v>1014732</v>
      </c>
      <c r="O808" s="29" t="str">
        <f t="shared" ref="O808:O871" si="192">IFERROR(MID($D808,10,7)+0,"")</f>
        <v/>
      </c>
      <c r="P808" s="29" t="str">
        <f t="shared" ref="P808:P871" si="193">IFERROR(MID($D808,19,7)+0,"")</f>
        <v/>
      </c>
      <c r="Q808" s="29" t="str">
        <f t="shared" si="185"/>
        <v/>
      </c>
      <c r="R808" s="29" t="str">
        <f t="shared" si="186"/>
        <v/>
      </c>
      <c r="S808" s="29" t="str">
        <f t="shared" si="187"/>
        <v/>
      </c>
      <c r="T808" s="29" t="str">
        <f t="shared" si="188"/>
        <v/>
      </c>
      <c r="U808" s="29"/>
      <c r="V808" s="29"/>
      <c r="W808" s="55" t="s">
        <v>145</v>
      </c>
      <c r="X808" s="29" t="s">
        <v>158</v>
      </c>
      <c r="Y808" s="146">
        <v>1633</v>
      </c>
      <c r="Z808" s="33">
        <v>2090</v>
      </c>
      <c r="AA808" s="34">
        <f t="shared" si="189"/>
        <v>0.28000000000000003</v>
      </c>
      <c r="AB808" s="33">
        <f t="shared" ref="AB808:AB871" si="194">IF(OR(W808="VLD MLC components",W808="VLD MLC pipes",W808="VLD PEX components",W808="VLD PEX pipes",W808="VLD PHC components",W808="VLD PHC pipes"),"По запросу",Z808)</f>
        <v>2090</v>
      </c>
      <c r="AC808" s="34">
        <f t="shared" si="190"/>
        <v>0.27985358967632312</v>
      </c>
      <c r="AD808" s="145">
        <f t="shared" si="184"/>
        <v>1741.6669999999999</v>
      </c>
      <c r="AE808" s="105">
        <v>1360.8330000000001</v>
      </c>
      <c r="AF808" s="34" t="s">
        <v>36</v>
      </c>
      <c r="AG808" s="34" t="s">
        <v>36</v>
      </c>
      <c r="AH808" s="34" t="s">
        <v>36</v>
      </c>
      <c r="AI808" s="29">
        <v>0.10100000000000001</v>
      </c>
      <c r="AJ808" s="29">
        <v>6.7999999999999999E-5</v>
      </c>
      <c r="AK808" s="29">
        <v>26</v>
      </c>
      <c r="AL808" s="29">
        <v>0</v>
      </c>
      <c r="AM808" s="29" t="s">
        <v>28</v>
      </c>
      <c r="AN808" s="158" t="s">
        <v>28</v>
      </c>
      <c r="AO808" s="29" t="s">
        <v>28</v>
      </c>
      <c r="AP808" s="29">
        <v>10</v>
      </c>
      <c r="AQ808" s="29">
        <v>176</v>
      </c>
      <c r="AR808" s="29">
        <v>67</v>
      </c>
      <c r="AS808" s="29">
        <v>89</v>
      </c>
      <c r="AT808" s="29">
        <v>1.01</v>
      </c>
      <c r="AU808" s="144">
        <v>1.049E-3</v>
      </c>
      <c r="AV808" s="36" t="s">
        <v>28</v>
      </c>
      <c r="AW808" s="102">
        <v>43515</v>
      </c>
      <c r="AX808" s="129" t="s">
        <v>33</v>
      </c>
      <c r="AY808" s="106">
        <v>1220</v>
      </c>
      <c r="BD808" t="s">
        <v>108</v>
      </c>
      <c r="BE808" t="s">
        <v>4346</v>
      </c>
      <c r="BF808" t="s">
        <v>4740</v>
      </c>
      <c r="BH808" t="str">
        <f t="shared" ref="BH808:BH871" si="195">IF(OR(H808="Регулярный ассортимент",AK808&gt;0,AL808&gt;0),"AV","")</f>
        <v>AV</v>
      </c>
      <c r="BJ808" t="str">
        <f t="shared" ref="BJ808:BJ871" si="196">IF(AB808-Z808=0,"OK")</f>
        <v>OK</v>
      </c>
      <c r="BK808" s="130">
        <v>2090</v>
      </c>
      <c r="BL808" s="130" t="s">
        <v>37</v>
      </c>
      <c r="BM808" s="131">
        <v>1796</v>
      </c>
      <c r="BN808" s="131">
        <v>1.1636971046770601</v>
      </c>
      <c r="BO808">
        <v>2090</v>
      </c>
      <c r="BP808">
        <v>30</v>
      </c>
    </row>
    <row r="809" spans="1:68" ht="25.2" x14ac:dyDescent="0.3">
      <c r="A809" s="1"/>
      <c r="B809" s="47">
        <v>719</v>
      </c>
      <c r="C809" s="45">
        <v>1070535</v>
      </c>
      <c r="D809" s="29">
        <v>1014751</v>
      </c>
      <c r="E809" s="29"/>
      <c r="F809" s="32" t="s">
        <v>674</v>
      </c>
      <c r="G809" s="29" t="s">
        <v>39</v>
      </c>
      <c r="H809" s="70" t="s">
        <v>4779</v>
      </c>
      <c r="I809" s="148" t="s">
        <v>32</v>
      </c>
      <c r="J809" s="147" t="s">
        <v>33</v>
      </c>
      <c r="K809" s="148">
        <v>0</v>
      </c>
      <c r="L809" s="148" t="s">
        <v>32</v>
      </c>
      <c r="M809" s="147" t="s">
        <v>33</v>
      </c>
      <c r="N809" s="29">
        <f t="shared" si="191"/>
        <v>1014751</v>
      </c>
      <c r="O809" s="29" t="str">
        <f t="shared" si="192"/>
        <v/>
      </c>
      <c r="P809" s="29" t="str">
        <f t="shared" si="193"/>
        <v/>
      </c>
      <c r="Q809" s="29" t="str">
        <f t="shared" si="185"/>
        <v/>
      </c>
      <c r="R809" s="29" t="str">
        <f t="shared" si="186"/>
        <v/>
      </c>
      <c r="S809" s="29" t="str">
        <f t="shared" si="187"/>
        <v/>
      </c>
      <c r="T809" s="29" t="str">
        <f t="shared" si="188"/>
        <v/>
      </c>
      <c r="U809" s="29"/>
      <c r="V809" s="29"/>
      <c r="W809" s="55" t="s">
        <v>145</v>
      </c>
      <c r="X809" s="29" t="s">
        <v>158</v>
      </c>
      <c r="Y809" s="146">
        <v>2096</v>
      </c>
      <c r="Z809" s="33">
        <v>2683</v>
      </c>
      <c r="AA809" s="34">
        <f t="shared" si="189"/>
        <v>0.28000000000000003</v>
      </c>
      <c r="AB809" s="33">
        <f t="shared" si="194"/>
        <v>2683</v>
      </c>
      <c r="AC809" s="34">
        <f t="shared" si="190"/>
        <v>0.28005681678305033</v>
      </c>
      <c r="AD809" s="145">
        <f t="shared" si="184"/>
        <v>2235.8330000000001</v>
      </c>
      <c r="AE809" s="105">
        <v>1746.6669999999999</v>
      </c>
      <c r="AF809" s="34" t="s">
        <v>36</v>
      </c>
      <c r="AG809" s="34" t="s">
        <v>36</v>
      </c>
      <c r="AH809" s="34" t="s">
        <v>36</v>
      </c>
      <c r="AI809" s="29">
        <v>0.14299999999999999</v>
      </c>
      <c r="AJ809" s="29">
        <v>1.03E-4</v>
      </c>
      <c r="AK809" s="29">
        <v>4</v>
      </c>
      <c r="AL809" s="29">
        <v>0</v>
      </c>
      <c r="AM809" s="29" t="s">
        <v>28</v>
      </c>
      <c r="AN809" s="158" t="s">
        <v>28</v>
      </c>
      <c r="AO809" s="29" t="s">
        <v>28</v>
      </c>
      <c r="AP809" s="29">
        <v>5</v>
      </c>
      <c r="AQ809" s="29">
        <v>176</v>
      </c>
      <c r="AR809" s="29">
        <v>67</v>
      </c>
      <c r="AS809" s="29">
        <v>89</v>
      </c>
      <c r="AT809" s="29">
        <v>0.71499999999999997</v>
      </c>
      <c r="AU809" s="144">
        <v>1.049E-3</v>
      </c>
      <c r="AV809" s="36" t="s">
        <v>28</v>
      </c>
      <c r="AW809" s="102">
        <v>43515</v>
      </c>
      <c r="AX809" s="129" t="s">
        <v>33</v>
      </c>
      <c r="AY809" s="106">
        <v>595</v>
      </c>
      <c r="BD809" t="s">
        <v>108</v>
      </c>
      <c r="BE809" t="s">
        <v>4368</v>
      </c>
      <c r="BF809" t="s">
        <v>4740</v>
      </c>
      <c r="BH809" t="str">
        <f t="shared" si="195"/>
        <v>AV</v>
      </c>
      <c r="BJ809" t="str">
        <f t="shared" si="196"/>
        <v>OK</v>
      </c>
      <c r="BK809" s="130">
        <v>2683</v>
      </c>
      <c r="BL809" s="130" t="s">
        <v>37</v>
      </c>
      <c r="BM809" s="131">
        <v>2306</v>
      </c>
      <c r="BN809" s="131">
        <v>1.1634865568083261</v>
      </c>
      <c r="BO809" t="e">
        <v>#N/A</v>
      </c>
      <c r="BP809">
        <v>25</v>
      </c>
    </row>
    <row r="810" spans="1:68" ht="25.2" x14ac:dyDescent="0.3">
      <c r="A810" s="1"/>
      <c r="B810" s="47">
        <v>720</v>
      </c>
      <c r="C810" s="45">
        <v>1070536</v>
      </c>
      <c r="D810" s="29">
        <v>1014755</v>
      </c>
      <c r="E810" s="29"/>
      <c r="F810" s="32" t="s">
        <v>675</v>
      </c>
      <c r="G810" s="29" t="s">
        <v>47</v>
      </c>
      <c r="H810" s="70" t="s">
        <v>4779</v>
      </c>
      <c r="I810" s="148" t="s">
        <v>32</v>
      </c>
      <c r="J810" s="147" t="s">
        <v>33</v>
      </c>
      <c r="K810" s="148">
        <v>0</v>
      </c>
      <c r="L810" s="148" t="s">
        <v>32</v>
      </c>
      <c r="M810" s="147" t="s">
        <v>33</v>
      </c>
      <c r="N810" s="29">
        <f t="shared" si="191"/>
        <v>1014755</v>
      </c>
      <c r="O810" s="29" t="str">
        <f t="shared" si="192"/>
        <v/>
      </c>
      <c r="P810" s="29" t="str">
        <f t="shared" si="193"/>
        <v/>
      </c>
      <c r="Q810" s="29" t="str">
        <f t="shared" si="185"/>
        <v/>
      </c>
      <c r="R810" s="29" t="str">
        <f t="shared" si="186"/>
        <v/>
      </c>
      <c r="S810" s="29" t="str">
        <f t="shared" si="187"/>
        <v/>
      </c>
      <c r="T810" s="29" t="str">
        <f t="shared" si="188"/>
        <v/>
      </c>
      <c r="U810" s="29"/>
      <c r="V810" s="29"/>
      <c r="W810" s="55" t="s">
        <v>145</v>
      </c>
      <c r="X810" s="29" t="s">
        <v>158</v>
      </c>
      <c r="Y810" s="146">
        <v>2548</v>
      </c>
      <c r="Z810" s="33">
        <v>3262</v>
      </c>
      <c r="AA810" s="34">
        <f t="shared" si="189"/>
        <v>0.28000000000000003</v>
      </c>
      <c r="AB810" s="33">
        <f t="shared" si="194"/>
        <v>3262</v>
      </c>
      <c r="AC810" s="34">
        <f t="shared" si="190"/>
        <v>0.28021982421033348</v>
      </c>
      <c r="AD810" s="145">
        <f t="shared" si="184"/>
        <v>2718.3330000000001</v>
      </c>
      <c r="AE810" s="105">
        <v>2123.3330000000001</v>
      </c>
      <c r="AF810" s="34" t="s">
        <v>36</v>
      </c>
      <c r="AG810" s="34" t="s">
        <v>36</v>
      </c>
      <c r="AH810" s="34" t="s">
        <v>36</v>
      </c>
      <c r="AI810" s="29">
        <v>0.254</v>
      </c>
      <c r="AJ810" s="29">
        <v>1.3899999999999999E-4</v>
      </c>
      <c r="AK810" s="29">
        <v>21</v>
      </c>
      <c r="AL810" s="29">
        <v>0</v>
      </c>
      <c r="AM810" s="29" t="s">
        <v>28</v>
      </c>
      <c r="AN810" s="158" t="s">
        <v>28</v>
      </c>
      <c r="AO810" s="29" t="s">
        <v>28</v>
      </c>
      <c r="AP810" s="29">
        <v>5</v>
      </c>
      <c r="AQ810" s="29">
        <v>176</v>
      </c>
      <c r="AR810" s="29">
        <v>67</v>
      </c>
      <c r="AS810" s="29">
        <v>89</v>
      </c>
      <c r="AT810" s="29">
        <v>1.27</v>
      </c>
      <c r="AU810" s="144">
        <v>1.049E-3</v>
      </c>
      <c r="AV810" s="36" t="s">
        <v>28</v>
      </c>
      <c r="AW810" s="102">
        <v>43515</v>
      </c>
      <c r="AX810" s="129" t="s">
        <v>33</v>
      </c>
      <c r="AY810" s="106">
        <v>375</v>
      </c>
      <c r="BD810" t="s">
        <v>108</v>
      </c>
      <c r="BE810" t="s">
        <v>4346</v>
      </c>
      <c r="BF810" t="s">
        <v>4740</v>
      </c>
      <c r="BH810" t="str">
        <f t="shared" si="195"/>
        <v>AV</v>
      </c>
      <c r="BJ810" t="str">
        <f t="shared" si="196"/>
        <v>OK</v>
      </c>
      <c r="BK810" s="130">
        <v>3262</v>
      </c>
      <c r="BL810" s="130" t="s">
        <v>37</v>
      </c>
      <c r="BM810" s="131">
        <v>2803</v>
      </c>
      <c r="BN810" s="131">
        <v>1.1637531216553691</v>
      </c>
      <c r="BO810">
        <v>3262</v>
      </c>
      <c r="BP810">
        <v>0</v>
      </c>
    </row>
    <row r="811" spans="1:68" ht="25.2" x14ac:dyDescent="0.3">
      <c r="A811" s="1"/>
      <c r="B811" s="47">
        <v>721</v>
      </c>
      <c r="C811" s="45">
        <v>1070537</v>
      </c>
      <c r="D811" s="29">
        <v>1014770</v>
      </c>
      <c r="E811" s="29"/>
      <c r="F811" s="32" t="s">
        <v>676</v>
      </c>
      <c r="G811" s="29" t="s">
        <v>39</v>
      </c>
      <c r="H811" s="70" t="s">
        <v>4779</v>
      </c>
      <c r="I811" s="148" t="s">
        <v>32</v>
      </c>
      <c r="J811" s="147" t="s">
        <v>33</v>
      </c>
      <c r="K811" s="148">
        <v>0</v>
      </c>
      <c r="L811" s="148" t="s">
        <v>32</v>
      </c>
      <c r="M811" s="147" t="s">
        <v>33</v>
      </c>
      <c r="N811" s="29">
        <f t="shared" si="191"/>
        <v>1014770</v>
      </c>
      <c r="O811" s="29" t="str">
        <f t="shared" si="192"/>
        <v/>
      </c>
      <c r="P811" s="29" t="str">
        <f t="shared" si="193"/>
        <v/>
      </c>
      <c r="Q811" s="29" t="str">
        <f t="shared" si="185"/>
        <v/>
      </c>
      <c r="R811" s="29" t="str">
        <f t="shared" si="186"/>
        <v/>
      </c>
      <c r="S811" s="29" t="str">
        <f t="shared" si="187"/>
        <v/>
      </c>
      <c r="T811" s="29" t="str">
        <f t="shared" si="188"/>
        <v/>
      </c>
      <c r="U811" s="29"/>
      <c r="V811" s="29"/>
      <c r="W811" s="55" t="s">
        <v>145</v>
      </c>
      <c r="X811" s="29" t="s">
        <v>158</v>
      </c>
      <c r="Y811" s="146">
        <v>3139</v>
      </c>
      <c r="Z811" s="33">
        <v>4018</v>
      </c>
      <c r="AA811" s="34">
        <f t="shared" si="189"/>
        <v>0.28000000000000003</v>
      </c>
      <c r="AB811" s="33">
        <f t="shared" si="194"/>
        <v>4018</v>
      </c>
      <c r="AC811" s="34">
        <f t="shared" si="190"/>
        <v>0.28002552150691579</v>
      </c>
      <c r="AD811" s="145">
        <f t="shared" si="184"/>
        <v>3348.3330000000001</v>
      </c>
      <c r="AE811" s="105">
        <v>2615.8330000000001</v>
      </c>
      <c r="AF811" s="34" t="s">
        <v>36</v>
      </c>
      <c r="AG811" s="34" t="s">
        <v>36</v>
      </c>
      <c r="AH811" s="34" t="s">
        <v>36</v>
      </c>
      <c r="AI811" s="29">
        <v>0.22700000000000001</v>
      </c>
      <c r="AJ811" s="29">
        <v>1.6799999999999999E-4</v>
      </c>
      <c r="AK811" s="29">
        <v>10</v>
      </c>
      <c r="AL811" s="29">
        <v>0</v>
      </c>
      <c r="AM811" s="29" t="s">
        <v>28</v>
      </c>
      <c r="AN811" s="158" t="s">
        <v>28</v>
      </c>
      <c r="AO811" s="29" t="s">
        <v>28</v>
      </c>
      <c r="AP811" s="29">
        <v>5</v>
      </c>
      <c r="AQ811" s="29">
        <v>176</v>
      </c>
      <c r="AR811" s="29">
        <v>67</v>
      </c>
      <c r="AS811" s="29">
        <v>89</v>
      </c>
      <c r="AT811" s="29">
        <v>1.135</v>
      </c>
      <c r="AU811" s="144">
        <v>1.049E-3</v>
      </c>
      <c r="AV811" s="36" t="s">
        <v>28</v>
      </c>
      <c r="AW811" s="102">
        <v>43515</v>
      </c>
      <c r="AX811" s="129" t="s">
        <v>33</v>
      </c>
      <c r="AY811" s="106">
        <v>260</v>
      </c>
      <c r="BD811" t="s">
        <v>108</v>
      </c>
      <c r="BE811" t="s">
        <v>4346</v>
      </c>
      <c r="BF811" t="s">
        <v>4740</v>
      </c>
      <c r="BH811" t="str">
        <f t="shared" si="195"/>
        <v>AV</v>
      </c>
      <c r="BJ811" t="str">
        <f t="shared" si="196"/>
        <v>OK</v>
      </c>
      <c r="BK811" s="130">
        <v>4018</v>
      </c>
      <c r="BL811" s="130" t="s">
        <v>37</v>
      </c>
      <c r="BM811" s="131">
        <v>3453</v>
      </c>
      <c r="BN811" s="131">
        <v>1.1636258326093252</v>
      </c>
      <c r="BO811">
        <v>4018</v>
      </c>
      <c r="BP811">
        <v>0</v>
      </c>
    </row>
    <row r="812" spans="1:68" ht="25.2" x14ac:dyDescent="0.3">
      <c r="A812" s="1"/>
      <c r="B812" s="47">
        <v>722</v>
      </c>
      <c r="C812" s="45">
        <v>1046909</v>
      </c>
      <c r="D812" s="40">
        <v>1014783</v>
      </c>
      <c r="E812" s="40"/>
      <c r="F812" s="31" t="s">
        <v>677</v>
      </c>
      <c r="G812" s="29" t="s">
        <v>31</v>
      </c>
      <c r="H812" s="37"/>
      <c r="I812" s="148" t="s">
        <v>32</v>
      </c>
      <c r="J812" s="147" t="s">
        <v>33</v>
      </c>
      <c r="K812" s="148">
        <v>0</v>
      </c>
      <c r="L812" s="148" t="s">
        <v>32</v>
      </c>
      <c r="M812" s="147" t="s">
        <v>33</v>
      </c>
      <c r="N812" s="29">
        <f t="shared" si="191"/>
        <v>1014783</v>
      </c>
      <c r="O812" s="29" t="str">
        <f t="shared" si="192"/>
        <v/>
      </c>
      <c r="P812" s="29" t="str">
        <f t="shared" si="193"/>
        <v/>
      </c>
      <c r="Q812" s="29" t="str">
        <f t="shared" si="185"/>
        <v/>
      </c>
      <c r="R812" s="29" t="str">
        <f t="shared" si="186"/>
        <v/>
      </c>
      <c r="S812" s="29" t="str">
        <f t="shared" si="187"/>
        <v/>
      </c>
      <c r="T812" s="29" t="str">
        <f t="shared" si="188"/>
        <v/>
      </c>
      <c r="U812" s="46" t="s">
        <v>33</v>
      </c>
      <c r="V812" s="46"/>
      <c r="W812" s="38" t="s">
        <v>145</v>
      </c>
      <c r="X812" s="29" t="s">
        <v>158</v>
      </c>
      <c r="Y812" s="146">
        <v>5396</v>
      </c>
      <c r="Z812" s="33">
        <v>6907</v>
      </c>
      <c r="AA812" s="34">
        <f t="shared" si="189"/>
        <v>0.28000000000000003</v>
      </c>
      <c r="AB812" s="33">
        <f t="shared" si="194"/>
        <v>6907</v>
      </c>
      <c r="AC812" s="34">
        <f t="shared" si="190"/>
        <v>0.28002206967960919</v>
      </c>
      <c r="AD812" s="145">
        <f t="shared" si="184"/>
        <v>5755.8329999999996</v>
      </c>
      <c r="AE812" s="105">
        <v>4496.6670000000004</v>
      </c>
      <c r="AF812" s="34" t="s">
        <v>36</v>
      </c>
      <c r="AG812" s="34" t="s">
        <v>36</v>
      </c>
      <c r="AH812" s="34" t="s">
        <v>36</v>
      </c>
      <c r="AI812" s="29">
        <v>0.42</v>
      </c>
      <c r="AJ812" s="29">
        <v>9.8999999999999999E-4</v>
      </c>
      <c r="AK812" s="29">
        <v>0</v>
      </c>
      <c r="AL812" s="29">
        <v>0</v>
      </c>
      <c r="AM812" s="29" t="s">
        <v>28</v>
      </c>
      <c r="AN812" s="44" t="s">
        <v>27</v>
      </c>
      <c r="AO812" s="29" t="s">
        <v>28</v>
      </c>
      <c r="AP812" s="29">
        <v>5</v>
      </c>
      <c r="AQ812" s="29">
        <v>250</v>
      </c>
      <c r="AR812" s="29">
        <v>180</v>
      </c>
      <c r="AS812" s="29">
        <v>110</v>
      </c>
      <c r="AT812" s="29">
        <v>2.1</v>
      </c>
      <c r="AU812" s="144">
        <v>4.9500000000000004E-3</v>
      </c>
      <c r="AV812" s="36" t="s">
        <v>28</v>
      </c>
      <c r="AW812" s="102" t="s">
        <v>33</v>
      </c>
      <c r="AX812" s="129" t="s">
        <v>33</v>
      </c>
      <c r="AY812" s="106">
        <v>25</v>
      </c>
      <c r="BD812" t="s">
        <v>360</v>
      </c>
      <c r="BE812" t="s">
        <v>4346</v>
      </c>
      <c r="BF812" t="s">
        <v>4749</v>
      </c>
      <c r="BH812" t="str">
        <f t="shared" si="195"/>
        <v/>
      </c>
      <c r="BJ812" t="str">
        <f t="shared" si="196"/>
        <v>OK</v>
      </c>
      <c r="BK812" s="130" t="s">
        <v>5302</v>
      </c>
      <c r="BL812" s="130" t="e">
        <v>#VALUE!</v>
      </c>
      <c r="BM812" s="131" t="s">
        <v>33</v>
      </c>
      <c r="BN812" s="131" t="e">
        <v>#VALUE!</v>
      </c>
      <c r="BO812" t="e">
        <v>#N/A</v>
      </c>
      <c r="BP812">
        <v>0</v>
      </c>
    </row>
    <row r="813" spans="1:68" ht="25.2" x14ac:dyDescent="0.3">
      <c r="A813" s="1"/>
      <c r="B813" s="47">
        <v>723</v>
      </c>
      <c r="C813" s="45">
        <v>1070539</v>
      </c>
      <c r="D813" s="29">
        <v>1014692</v>
      </c>
      <c r="E813" s="29"/>
      <c r="F813" s="32" t="s">
        <v>4307</v>
      </c>
      <c r="G813" s="29" t="s">
        <v>47</v>
      </c>
      <c r="H813" s="70" t="s">
        <v>4779</v>
      </c>
      <c r="I813" s="148" t="s">
        <v>32</v>
      </c>
      <c r="J813" s="147" t="s">
        <v>33</v>
      </c>
      <c r="K813" s="148">
        <v>0</v>
      </c>
      <c r="L813" s="148" t="s">
        <v>32</v>
      </c>
      <c r="M813" s="147" t="s">
        <v>33</v>
      </c>
      <c r="N813" s="29">
        <f t="shared" si="191"/>
        <v>1014692</v>
      </c>
      <c r="O813" s="29" t="str">
        <f t="shared" si="192"/>
        <v/>
      </c>
      <c r="P813" s="29" t="str">
        <f t="shared" si="193"/>
        <v/>
      </c>
      <c r="Q813" s="29" t="str">
        <f t="shared" si="185"/>
        <v/>
      </c>
      <c r="R813" s="29" t="str">
        <f t="shared" si="186"/>
        <v/>
      </c>
      <c r="S813" s="29" t="str">
        <f t="shared" si="187"/>
        <v/>
      </c>
      <c r="T813" s="29" t="str">
        <f t="shared" si="188"/>
        <v/>
      </c>
      <c r="U813" s="29"/>
      <c r="V813" s="29"/>
      <c r="W813" s="55" t="s">
        <v>145</v>
      </c>
      <c r="X813" s="29" t="s">
        <v>158</v>
      </c>
      <c r="Y813" s="146">
        <v>914</v>
      </c>
      <c r="Z813" s="33">
        <v>1169</v>
      </c>
      <c r="AA813" s="34">
        <f t="shared" si="189"/>
        <v>0.27900000000000003</v>
      </c>
      <c r="AB813" s="33">
        <f t="shared" si="194"/>
        <v>1169</v>
      </c>
      <c r="AC813" s="34">
        <f t="shared" si="190"/>
        <v>0.27899331335084754</v>
      </c>
      <c r="AD813" s="145">
        <f t="shared" si="184"/>
        <v>974.16700000000003</v>
      </c>
      <c r="AE813" s="105">
        <v>761.66700000000003</v>
      </c>
      <c r="AF813" s="34" t="s">
        <v>36</v>
      </c>
      <c r="AG813" s="34" t="s">
        <v>36</v>
      </c>
      <c r="AH813" s="34" t="s">
        <v>36</v>
      </c>
      <c r="AI813" s="29">
        <v>0.08</v>
      </c>
      <c r="AJ813" s="29">
        <v>5.8E-5</v>
      </c>
      <c r="AK813" s="29">
        <v>0</v>
      </c>
      <c r="AL813" s="29">
        <v>1000</v>
      </c>
      <c r="AM813" s="29" t="s">
        <v>28</v>
      </c>
      <c r="AN813" s="44" t="s">
        <v>27</v>
      </c>
      <c r="AO813" s="29" t="s">
        <v>28</v>
      </c>
      <c r="AP813" s="29">
        <v>10</v>
      </c>
      <c r="AQ813" s="29">
        <v>176</v>
      </c>
      <c r="AR813" s="29">
        <v>67</v>
      </c>
      <c r="AS813" s="29">
        <v>89</v>
      </c>
      <c r="AT813" s="29">
        <v>0.8</v>
      </c>
      <c r="AU813" s="144">
        <v>1.049E-3</v>
      </c>
      <c r="AV813" s="36" t="s">
        <v>28</v>
      </c>
      <c r="AW813" s="102">
        <v>43515</v>
      </c>
      <c r="AX813" s="129" t="s">
        <v>33</v>
      </c>
      <c r="AY813" t="e">
        <f>AX813-#REF!</f>
        <v>#VALUE!</v>
      </c>
      <c r="BD813" t="s">
        <v>108</v>
      </c>
      <c r="BE813" t="s">
        <v>4346</v>
      </c>
      <c r="BF813" t="s">
        <v>4740</v>
      </c>
      <c r="BH813" t="str">
        <f t="shared" si="195"/>
        <v>AV</v>
      </c>
      <c r="BJ813" t="str">
        <f t="shared" si="196"/>
        <v>OK</v>
      </c>
      <c r="BK813" s="130">
        <v>1169</v>
      </c>
      <c r="BL813" s="130" t="s">
        <v>37</v>
      </c>
      <c r="BM813" s="131">
        <v>1005</v>
      </c>
      <c r="BN813" s="131">
        <v>1.1631840796019901</v>
      </c>
      <c r="BO813">
        <v>1169</v>
      </c>
      <c r="BP813">
        <v>1050</v>
      </c>
    </row>
    <row r="814" spans="1:68" ht="25.2" x14ac:dyDescent="0.3">
      <c r="A814" s="1"/>
      <c r="B814" s="47">
        <v>724</v>
      </c>
      <c r="C814" s="45">
        <v>1070540</v>
      </c>
      <c r="D814" s="29">
        <v>1014736</v>
      </c>
      <c r="E814" s="29"/>
      <c r="F814" s="32" t="s">
        <v>4308</v>
      </c>
      <c r="G814" s="29" t="s">
        <v>47</v>
      </c>
      <c r="H814" s="70" t="s">
        <v>4779</v>
      </c>
      <c r="I814" s="148" t="s">
        <v>32</v>
      </c>
      <c r="J814" s="147" t="s">
        <v>33</v>
      </c>
      <c r="K814" s="148">
        <v>0</v>
      </c>
      <c r="L814" s="148" t="s">
        <v>32</v>
      </c>
      <c r="M814" s="147" t="s">
        <v>33</v>
      </c>
      <c r="N814" s="29">
        <f t="shared" si="191"/>
        <v>1014736</v>
      </c>
      <c r="O814" s="29" t="str">
        <f t="shared" si="192"/>
        <v/>
      </c>
      <c r="P814" s="29" t="str">
        <f t="shared" si="193"/>
        <v/>
      </c>
      <c r="Q814" s="29" t="str">
        <f t="shared" si="185"/>
        <v/>
      </c>
      <c r="R814" s="29" t="str">
        <f t="shared" si="186"/>
        <v/>
      </c>
      <c r="S814" s="29" t="str">
        <f t="shared" si="187"/>
        <v/>
      </c>
      <c r="T814" s="29" t="str">
        <f t="shared" si="188"/>
        <v/>
      </c>
      <c r="U814" s="29"/>
      <c r="V814" s="29"/>
      <c r="W814" s="55" t="s">
        <v>145</v>
      </c>
      <c r="X814" s="29" t="s">
        <v>158</v>
      </c>
      <c r="Y814" s="146">
        <v>1491</v>
      </c>
      <c r="Z814" s="33">
        <v>1908</v>
      </c>
      <c r="AA814" s="34">
        <f t="shared" si="189"/>
        <v>0.28000000000000003</v>
      </c>
      <c r="AB814" s="33">
        <f t="shared" si="194"/>
        <v>1908</v>
      </c>
      <c r="AC814" s="34">
        <f t="shared" si="190"/>
        <v>0.27967806841046278</v>
      </c>
      <c r="AD814" s="145">
        <f t="shared" si="184"/>
        <v>1590</v>
      </c>
      <c r="AE814" s="105">
        <v>1242.5</v>
      </c>
      <c r="AF814" s="34" t="s">
        <v>36</v>
      </c>
      <c r="AG814" s="34" t="s">
        <v>36</v>
      </c>
      <c r="AH814" s="34" t="s">
        <v>36</v>
      </c>
      <c r="AI814" s="29">
        <v>9.7000000000000003E-2</v>
      </c>
      <c r="AJ814" s="29">
        <v>6.7999999999999999E-5</v>
      </c>
      <c r="AK814" s="29">
        <v>20</v>
      </c>
      <c r="AL814" s="29">
        <v>0</v>
      </c>
      <c r="AM814" s="29" t="s">
        <v>28</v>
      </c>
      <c r="AN814" s="158" t="s">
        <v>28</v>
      </c>
      <c r="AO814" s="29" t="s">
        <v>28</v>
      </c>
      <c r="AP814" s="29">
        <v>10</v>
      </c>
      <c r="AQ814" s="29">
        <v>176</v>
      </c>
      <c r="AR814" s="29">
        <v>67</v>
      </c>
      <c r="AS814" s="29">
        <v>89</v>
      </c>
      <c r="AT814" s="29">
        <v>0.97</v>
      </c>
      <c r="AU814" s="144">
        <v>1.049E-3</v>
      </c>
      <c r="AV814" s="36" t="s">
        <v>28</v>
      </c>
      <c r="AW814" s="102">
        <v>43515</v>
      </c>
      <c r="AX814" s="129" t="s">
        <v>33</v>
      </c>
      <c r="AY814" s="106">
        <v>1550</v>
      </c>
      <c r="BD814" t="s">
        <v>108</v>
      </c>
      <c r="BE814" t="s">
        <v>4368</v>
      </c>
      <c r="BF814" t="s">
        <v>4740</v>
      </c>
      <c r="BH814" t="str">
        <f t="shared" si="195"/>
        <v>AV</v>
      </c>
      <c r="BJ814" t="str">
        <f t="shared" si="196"/>
        <v>OK</v>
      </c>
      <c r="BK814" s="130">
        <v>1908</v>
      </c>
      <c r="BL814" s="130" t="s">
        <v>37</v>
      </c>
      <c r="BM814" s="131">
        <v>1640</v>
      </c>
      <c r="BN814" s="131">
        <v>1.1634146341463414</v>
      </c>
      <c r="BO814">
        <v>1908</v>
      </c>
      <c r="BP814">
        <v>60</v>
      </c>
    </row>
    <row r="815" spans="1:68" ht="25.2" x14ac:dyDescent="0.3">
      <c r="A815" s="1"/>
      <c r="B815" s="47">
        <v>725</v>
      </c>
      <c r="C815" s="45">
        <v>1070541</v>
      </c>
      <c r="D815" s="29">
        <v>1014739</v>
      </c>
      <c r="E815" s="29"/>
      <c r="F815" s="32" t="s">
        <v>4309</v>
      </c>
      <c r="G815" s="29" t="s">
        <v>39</v>
      </c>
      <c r="H815" s="70" t="s">
        <v>5256</v>
      </c>
      <c r="I815" s="148" t="s">
        <v>32</v>
      </c>
      <c r="J815" s="147" t="s">
        <v>33</v>
      </c>
      <c r="K815" s="148">
        <v>0</v>
      </c>
      <c r="L815" s="148" t="s">
        <v>32</v>
      </c>
      <c r="M815" s="147" t="s">
        <v>33</v>
      </c>
      <c r="N815" s="29">
        <f t="shared" si="191"/>
        <v>1014739</v>
      </c>
      <c r="O815" s="29" t="str">
        <f t="shared" si="192"/>
        <v/>
      </c>
      <c r="P815" s="29" t="str">
        <f t="shared" si="193"/>
        <v/>
      </c>
      <c r="Q815" s="29" t="str">
        <f t="shared" si="185"/>
        <v/>
      </c>
      <c r="R815" s="29" t="str">
        <f t="shared" si="186"/>
        <v/>
      </c>
      <c r="S815" s="29" t="str">
        <f t="shared" si="187"/>
        <v/>
      </c>
      <c r="T815" s="29" t="str">
        <f t="shared" si="188"/>
        <v/>
      </c>
      <c r="U815" s="29"/>
      <c r="V815" s="29"/>
      <c r="W815" s="55" t="s">
        <v>145</v>
      </c>
      <c r="X815" s="29" t="s">
        <v>158</v>
      </c>
      <c r="Y815" s="146">
        <v>1661</v>
      </c>
      <c r="Z815" s="33">
        <v>2126</v>
      </c>
      <c r="AA815" s="34">
        <f t="shared" si="189"/>
        <v>0.28000000000000003</v>
      </c>
      <c r="AB815" s="33">
        <f t="shared" si="194"/>
        <v>2126</v>
      </c>
      <c r="AC815" s="34">
        <f t="shared" si="190"/>
        <v>0.27995176882558248</v>
      </c>
      <c r="AD815" s="145">
        <f t="shared" si="184"/>
        <v>1771.6669999999999</v>
      </c>
      <c r="AE815" s="105">
        <v>1384.1669999999999</v>
      </c>
      <c r="AF815" s="34" t="s">
        <v>36</v>
      </c>
      <c r="AG815" s="34" t="s">
        <v>36</v>
      </c>
      <c r="AH815" s="34" t="s">
        <v>36</v>
      </c>
      <c r="AI815" s="29">
        <v>0.13200000000000001</v>
      </c>
      <c r="AJ815" s="29">
        <v>9.5000000000000005E-5</v>
      </c>
      <c r="AK815" s="29">
        <v>0</v>
      </c>
      <c r="AL815" s="29">
        <v>0</v>
      </c>
      <c r="AM815" s="29" t="s">
        <v>28</v>
      </c>
      <c r="AN815" s="44" t="s">
        <v>27</v>
      </c>
      <c r="AO815" s="29" t="s">
        <v>28</v>
      </c>
      <c r="AP815" s="29">
        <v>10</v>
      </c>
      <c r="AQ815" s="29">
        <v>176</v>
      </c>
      <c r="AR815" s="29">
        <v>67</v>
      </c>
      <c r="AS815" s="29">
        <v>89</v>
      </c>
      <c r="AT815" s="29">
        <v>1.32</v>
      </c>
      <c r="AU815" s="144">
        <v>1.049E-3</v>
      </c>
      <c r="AV815" s="36" t="s">
        <v>28</v>
      </c>
      <c r="AW815" s="102">
        <v>43515</v>
      </c>
      <c r="AX815" s="129" t="s">
        <v>33</v>
      </c>
      <c r="AY815" s="106">
        <v>390</v>
      </c>
      <c r="BD815" t="s">
        <v>108</v>
      </c>
      <c r="BE815" t="s">
        <v>4346</v>
      </c>
      <c r="BF815" t="s">
        <v>4740</v>
      </c>
      <c r="BH815" t="str">
        <f t="shared" si="195"/>
        <v/>
      </c>
      <c r="BJ815" t="str">
        <f t="shared" si="196"/>
        <v>OK</v>
      </c>
      <c r="BK815" s="130" t="s">
        <v>5302</v>
      </c>
      <c r="BL815" s="130" t="e">
        <v>#VALUE!</v>
      </c>
      <c r="BM815" s="131">
        <v>1827</v>
      </c>
      <c r="BN815" s="131">
        <v>1.163656267104543</v>
      </c>
      <c r="BO815">
        <v>2126</v>
      </c>
      <c r="BP815">
        <v>20</v>
      </c>
    </row>
    <row r="816" spans="1:68" ht="25.2" x14ac:dyDescent="0.3">
      <c r="A816" s="1"/>
      <c r="B816" s="47">
        <v>726</v>
      </c>
      <c r="C816" s="45">
        <v>1070542</v>
      </c>
      <c r="D816" s="29">
        <v>1014757</v>
      </c>
      <c r="E816" s="29"/>
      <c r="F816" s="32" t="s">
        <v>4310</v>
      </c>
      <c r="G816" s="29" t="s">
        <v>39</v>
      </c>
      <c r="H816" s="70" t="s">
        <v>4779</v>
      </c>
      <c r="I816" s="148" t="s">
        <v>32</v>
      </c>
      <c r="J816" s="147" t="s">
        <v>33</v>
      </c>
      <c r="K816" s="148">
        <v>0</v>
      </c>
      <c r="L816" s="148" t="s">
        <v>32</v>
      </c>
      <c r="M816" s="147" t="s">
        <v>33</v>
      </c>
      <c r="N816" s="29">
        <f t="shared" si="191"/>
        <v>1014757</v>
      </c>
      <c r="O816" s="29" t="str">
        <f t="shared" si="192"/>
        <v/>
      </c>
      <c r="P816" s="29" t="str">
        <f t="shared" si="193"/>
        <v/>
      </c>
      <c r="Q816" s="29" t="str">
        <f t="shared" si="185"/>
        <v/>
      </c>
      <c r="R816" s="29" t="str">
        <f t="shared" si="186"/>
        <v/>
      </c>
      <c r="S816" s="29" t="str">
        <f t="shared" si="187"/>
        <v/>
      </c>
      <c r="T816" s="29" t="str">
        <f t="shared" si="188"/>
        <v/>
      </c>
      <c r="U816" s="29"/>
      <c r="V816" s="29"/>
      <c r="W816" s="55" t="s">
        <v>145</v>
      </c>
      <c r="X816" s="29" t="s">
        <v>158</v>
      </c>
      <c r="Y816" s="146">
        <v>2298</v>
      </c>
      <c r="Z816" s="33">
        <v>2942</v>
      </c>
      <c r="AA816" s="34">
        <f t="shared" si="189"/>
        <v>0.28000000000000003</v>
      </c>
      <c r="AB816" s="33">
        <f t="shared" si="194"/>
        <v>2942</v>
      </c>
      <c r="AC816" s="34">
        <f t="shared" si="190"/>
        <v>0.28024386422976499</v>
      </c>
      <c r="AD816" s="145">
        <f t="shared" si="184"/>
        <v>2451.6669999999999</v>
      </c>
      <c r="AE816" s="105">
        <v>1915</v>
      </c>
      <c r="AF816" s="34" t="s">
        <v>36</v>
      </c>
      <c r="AG816" s="34" t="s">
        <v>36</v>
      </c>
      <c r="AH816" s="34" t="s">
        <v>36</v>
      </c>
      <c r="AI816" s="29">
        <v>0.17399999999999999</v>
      </c>
      <c r="AJ816" s="29">
        <v>1.22E-4</v>
      </c>
      <c r="AK816" s="29">
        <v>55</v>
      </c>
      <c r="AL816" s="29">
        <v>0</v>
      </c>
      <c r="AM816" s="29" t="s">
        <v>28</v>
      </c>
      <c r="AN816" s="158" t="s">
        <v>28</v>
      </c>
      <c r="AO816" s="29" t="s">
        <v>28</v>
      </c>
      <c r="AP816" s="29">
        <v>5</v>
      </c>
      <c r="AQ816" s="29">
        <v>176</v>
      </c>
      <c r="AR816" s="29">
        <v>67</v>
      </c>
      <c r="AS816" s="29">
        <v>89</v>
      </c>
      <c r="AT816" s="29">
        <v>0.87</v>
      </c>
      <c r="AU816" s="144">
        <v>1.049E-3</v>
      </c>
      <c r="AV816" s="36" t="s">
        <v>28</v>
      </c>
      <c r="AW816" s="102">
        <v>43515</v>
      </c>
      <c r="AX816" s="129" t="s">
        <v>33</v>
      </c>
      <c r="AY816" s="106">
        <v>270</v>
      </c>
      <c r="BD816" t="s">
        <v>108</v>
      </c>
      <c r="BE816" t="s">
        <v>4368</v>
      </c>
      <c r="BF816" t="s">
        <v>4740</v>
      </c>
      <c r="BH816" t="str">
        <f t="shared" si="195"/>
        <v>AV</v>
      </c>
      <c r="BJ816" t="str">
        <f t="shared" si="196"/>
        <v>OK</v>
      </c>
      <c r="BK816" s="130">
        <v>2942</v>
      </c>
      <c r="BL816" s="130" t="s">
        <v>37</v>
      </c>
      <c r="BM816" s="131">
        <v>2528</v>
      </c>
      <c r="BN816" s="131">
        <v>1.1637658227848102</v>
      </c>
      <c r="BO816">
        <v>2942</v>
      </c>
      <c r="BP816">
        <v>0</v>
      </c>
    </row>
    <row r="817" spans="1:68" ht="25.2" x14ac:dyDescent="0.3">
      <c r="A817" s="1"/>
      <c r="B817" s="47">
        <v>727</v>
      </c>
      <c r="C817" s="45">
        <v>1070543</v>
      </c>
      <c r="D817" s="29">
        <v>1014761</v>
      </c>
      <c r="E817" s="29"/>
      <c r="F817" s="32" t="s">
        <v>4311</v>
      </c>
      <c r="G817" s="29" t="s">
        <v>39</v>
      </c>
      <c r="H817" s="70" t="s">
        <v>4779</v>
      </c>
      <c r="I817" s="148" t="s">
        <v>32</v>
      </c>
      <c r="J817" s="147" t="s">
        <v>33</v>
      </c>
      <c r="K817" s="148">
        <v>0</v>
      </c>
      <c r="L817" s="148" t="s">
        <v>32</v>
      </c>
      <c r="M817" s="147" t="s">
        <v>33</v>
      </c>
      <c r="N817" s="29">
        <f t="shared" si="191"/>
        <v>1014761</v>
      </c>
      <c r="O817" s="29" t="str">
        <f t="shared" si="192"/>
        <v/>
      </c>
      <c r="P817" s="29" t="str">
        <f t="shared" si="193"/>
        <v/>
      </c>
      <c r="Q817" s="29" t="str">
        <f t="shared" si="185"/>
        <v/>
      </c>
      <c r="R817" s="29" t="str">
        <f t="shared" si="186"/>
        <v/>
      </c>
      <c r="S817" s="29" t="str">
        <f t="shared" si="187"/>
        <v/>
      </c>
      <c r="T817" s="29" t="str">
        <f t="shared" si="188"/>
        <v/>
      </c>
      <c r="U817" s="29"/>
      <c r="V817" s="29"/>
      <c r="W817" s="55" t="s">
        <v>145</v>
      </c>
      <c r="X817" s="29" t="s">
        <v>158</v>
      </c>
      <c r="Y817" s="146">
        <v>2695</v>
      </c>
      <c r="Z817" s="33">
        <v>3450</v>
      </c>
      <c r="AA817" s="34">
        <f t="shared" si="189"/>
        <v>0.28000000000000003</v>
      </c>
      <c r="AB817" s="33">
        <f t="shared" si="194"/>
        <v>3450</v>
      </c>
      <c r="AC817" s="34">
        <f t="shared" si="190"/>
        <v>0.28014861300907051</v>
      </c>
      <c r="AD817" s="145">
        <f t="shared" si="184"/>
        <v>2875</v>
      </c>
      <c r="AE817" s="105">
        <v>2245.8330000000001</v>
      </c>
      <c r="AF817" s="34" t="s">
        <v>36</v>
      </c>
      <c r="AG817" s="34" t="s">
        <v>36</v>
      </c>
      <c r="AH817" s="34" t="s">
        <v>36</v>
      </c>
      <c r="AI817" s="29">
        <v>0.22800000000000001</v>
      </c>
      <c r="AJ817" s="29">
        <v>1.7799999999999999E-4</v>
      </c>
      <c r="AK817" s="29">
        <v>15</v>
      </c>
      <c r="AL817" s="29">
        <v>0</v>
      </c>
      <c r="AM817" s="29" t="s">
        <v>28</v>
      </c>
      <c r="AN817" s="158" t="s">
        <v>28</v>
      </c>
      <c r="AO817" s="29" t="s">
        <v>28</v>
      </c>
      <c r="AP817" s="29">
        <v>5</v>
      </c>
      <c r="AQ817" s="29">
        <v>135</v>
      </c>
      <c r="AR817" s="29">
        <v>87</v>
      </c>
      <c r="AS817" s="29">
        <v>89</v>
      </c>
      <c r="AT817" s="29">
        <v>1.1399999999999999</v>
      </c>
      <c r="AU817" s="144">
        <v>1.0449999999999999E-3</v>
      </c>
      <c r="AV817" s="36" t="s">
        <v>28</v>
      </c>
      <c r="AW817" s="102">
        <v>43515</v>
      </c>
      <c r="AX817" s="129" t="s">
        <v>33</v>
      </c>
      <c r="AY817" s="106">
        <v>135</v>
      </c>
      <c r="BD817" t="s">
        <v>108</v>
      </c>
      <c r="BE817" t="s">
        <v>4346</v>
      </c>
      <c r="BF817" t="s">
        <v>4740</v>
      </c>
      <c r="BH817" t="str">
        <f t="shared" si="195"/>
        <v>AV</v>
      </c>
      <c r="BJ817" t="str">
        <f t="shared" si="196"/>
        <v>OK</v>
      </c>
      <c r="BK817" s="130">
        <v>3450</v>
      </c>
      <c r="BL817" s="130" t="s">
        <v>37</v>
      </c>
      <c r="BM817" s="131">
        <v>2965</v>
      </c>
      <c r="BN817" s="131">
        <v>1.163575042158516</v>
      </c>
      <c r="BO817">
        <v>3450</v>
      </c>
      <c r="BP817">
        <v>5</v>
      </c>
    </row>
    <row r="818" spans="1:68" ht="25.2" x14ac:dyDescent="0.3">
      <c r="A818" s="1"/>
      <c r="B818" s="47">
        <v>728</v>
      </c>
      <c r="C818" s="45">
        <v>1070544</v>
      </c>
      <c r="D818" s="29">
        <v>1014774</v>
      </c>
      <c r="E818" s="29"/>
      <c r="F818" s="32" t="s">
        <v>4312</v>
      </c>
      <c r="G818" s="29" t="s">
        <v>31</v>
      </c>
      <c r="H818" s="148"/>
      <c r="I818" s="148" t="s">
        <v>32</v>
      </c>
      <c r="J818" s="147" t="s">
        <v>33</v>
      </c>
      <c r="K818" s="148">
        <v>0</v>
      </c>
      <c r="L818" s="148" t="s">
        <v>32</v>
      </c>
      <c r="M818" s="147" t="s">
        <v>33</v>
      </c>
      <c r="N818" s="29">
        <f t="shared" si="191"/>
        <v>1014774</v>
      </c>
      <c r="O818" s="29" t="str">
        <f t="shared" si="192"/>
        <v/>
      </c>
      <c r="P818" s="29" t="str">
        <f t="shared" si="193"/>
        <v/>
      </c>
      <c r="Q818" s="29" t="str">
        <f t="shared" si="185"/>
        <v/>
      </c>
      <c r="R818" s="29" t="str">
        <f t="shared" si="186"/>
        <v/>
      </c>
      <c r="S818" s="29" t="str">
        <f t="shared" si="187"/>
        <v/>
      </c>
      <c r="T818" s="29" t="str">
        <f t="shared" si="188"/>
        <v/>
      </c>
      <c r="U818" s="29"/>
      <c r="V818" s="29"/>
      <c r="W818" s="55" t="s">
        <v>145</v>
      </c>
      <c r="X818" s="29" t="s">
        <v>158</v>
      </c>
      <c r="Y818" s="146">
        <v>3139</v>
      </c>
      <c r="Z818" s="33">
        <v>4018</v>
      </c>
      <c r="AA818" s="34">
        <f t="shared" si="189"/>
        <v>0.28000000000000003</v>
      </c>
      <c r="AB818" s="33">
        <f t="shared" si="194"/>
        <v>4018</v>
      </c>
      <c r="AC818" s="34">
        <f t="shared" si="190"/>
        <v>0.28002552150691579</v>
      </c>
      <c r="AD818" s="145">
        <f t="shared" si="184"/>
        <v>3348.3330000000001</v>
      </c>
      <c r="AE818" s="105">
        <v>2615.8330000000001</v>
      </c>
      <c r="AF818" s="34" t="s">
        <v>36</v>
      </c>
      <c r="AG818" s="34" t="s">
        <v>36</v>
      </c>
      <c r="AH818" s="34" t="s">
        <v>36</v>
      </c>
      <c r="AI818" s="29">
        <v>0.27100000000000002</v>
      </c>
      <c r="AJ818" s="29">
        <v>2.03E-4</v>
      </c>
      <c r="AK818" s="29">
        <v>0</v>
      </c>
      <c r="AL818" s="29">
        <v>0</v>
      </c>
      <c r="AM818" s="29" t="s">
        <v>28</v>
      </c>
      <c r="AN818" s="44" t="s">
        <v>27</v>
      </c>
      <c r="AO818" s="29" t="s">
        <v>28</v>
      </c>
      <c r="AP818" s="29">
        <v>5</v>
      </c>
      <c r="AQ818" s="29">
        <v>176</v>
      </c>
      <c r="AR818" s="29">
        <v>135</v>
      </c>
      <c r="AS818" s="29">
        <v>89</v>
      </c>
      <c r="AT818" s="29">
        <v>1.355</v>
      </c>
      <c r="AU818" s="144">
        <v>2.1150000000000001E-3</v>
      </c>
      <c r="AV818" s="36" t="s">
        <v>28</v>
      </c>
      <c r="AW818" s="102">
        <v>43515</v>
      </c>
      <c r="AX818" s="129" t="s">
        <v>33</v>
      </c>
      <c r="AY818" s="106">
        <v>130</v>
      </c>
      <c r="BD818" t="s">
        <v>108</v>
      </c>
      <c r="BE818" t="s">
        <v>4346</v>
      </c>
      <c r="BF818" t="s">
        <v>4740</v>
      </c>
      <c r="BH818" t="str">
        <f t="shared" si="195"/>
        <v/>
      </c>
      <c r="BJ818" t="str">
        <f t="shared" si="196"/>
        <v>OK</v>
      </c>
      <c r="BK818" s="130" t="s">
        <v>5302</v>
      </c>
      <c r="BL818" s="130" t="e">
        <v>#VALUE!</v>
      </c>
      <c r="BM818" s="131">
        <v>3453</v>
      </c>
      <c r="BN818" s="131">
        <v>1.1636258326093252</v>
      </c>
      <c r="BO818" t="e">
        <v>#N/A</v>
      </c>
      <c r="BP818">
        <v>0</v>
      </c>
    </row>
    <row r="819" spans="1:68" ht="25.2" x14ac:dyDescent="0.3">
      <c r="A819" s="1"/>
      <c r="B819" s="47">
        <v>729</v>
      </c>
      <c r="C819" s="45">
        <v>1046910</v>
      </c>
      <c r="D819" s="40">
        <v>1014786</v>
      </c>
      <c r="E819" s="40"/>
      <c r="F819" s="31" t="s">
        <v>678</v>
      </c>
      <c r="G819" s="29" t="s">
        <v>31</v>
      </c>
      <c r="H819" s="37"/>
      <c r="I819" s="148" t="s">
        <v>32</v>
      </c>
      <c r="J819" s="147" t="s">
        <v>33</v>
      </c>
      <c r="K819" s="148">
        <v>0</v>
      </c>
      <c r="L819" s="148" t="s">
        <v>32</v>
      </c>
      <c r="M819" s="147" t="s">
        <v>33</v>
      </c>
      <c r="N819" s="29">
        <f t="shared" si="191"/>
        <v>1014786</v>
      </c>
      <c r="O819" s="29" t="str">
        <f t="shared" si="192"/>
        <v/>
      </c>
      <c r="P819" s="29" t="str">
        <f t="shared" si="193"/>
        <v/>
      </c>
      <c r="Q819" s="29" t="str">
        <f t="shared" si="185"/>
        <v/>
      </c>
      <c r="R819" s="29" t="str">
        <f t="shared" si="186"/>
        <v/>
      </c>
      <c r="S819" s="29" t="str">
        <f t="shared" si="187"/>
        <v/>
      </c>
      <c r="T819" s="29" t="str">
        <f t="shared" si="188"/>
        <v/>
      </c>
      <c r="U819" s="46" t="s">
        <v>33</v>
      </c>
      <c r="V819" s="46"/>
      <c r="W819" s="38" t="s">
        <v>145</v>
      </c>
      <c r="X819" s="29" t="s">
        <v>158</v>
      </c>
      <c r="Y819" s="146">
        <v>5396</v>
      </c>
      <c r="Z819" s="33">
        <v>6907</v>
      </c>
      <c r="AA819" s="34">
        <f t="shared" si="189"/>
        <v>0.28000000000000003</v>
      </c>
      <c r="AB819" s="33">
        <f t="shared" si="194"/>
        <v>6907</v>
      </c>
      <c r="AC819" s="34">
        <f t="shared" si="190"/>
        <v>0.28002206967960919</v>
      </c>
      <c r="AD819" s="145">
        <f t="shared" ref="AD819:AD882" si="197">ROUND(Z819/1.2,3)</f>
        <v>5755.8329999999996</v>
      </c>
      <c r="AE819" s="105">
        <v>4496.6670000000004</v>
      </c>
      <c r="AF819" s="34" t="s">
        <v>36</v>
      </c>
      <c r="AG819" s="34" t="s">
        <v>36</v>
      </c>
      <c r="AH819" s="34" t="s">
        <v>36</v>
      </c>
      <c r="AI819" s="29">
        <v>0.52400000000000002</v>
      </c>
      <c r="AJ819" s="29">
        <v>7.7800000000000005E-4</v>
      </c>
      <c r="AK819" s="29">
        <v>0</v>
      </c>
      <c r="AL819" s="29">
        <v>0</v>
      </c>
      <c r="AM819" s="29" t="s">
        <v>28</v>
      </c>
      <c r="AN819" s="44" t="s">
        <v>27</v>
      </c>
      <c r="AO819" s="29" t="s">
        <v>28</v>
      </c>
      <c r="AP819" s="29">
        <v>5</v>
      </c>
      <c r="AQ819" s="29">
        <v>180</v>
      </c>
      <c r="AR819" s="29">
        <v>200</v>
      </c>
      <c r="AS819" s="29">
        <v>108</v>
      </c>
      <c r="AT819" s="29">
        <v>2.62</v>
      </c>
      <c r="AU819" s="144">
        <v>3.888E-3</v>
      </c>
      <c r="AV819" s="36" t="s">
        <v>28</v>
      </c>
      <c r="AW819" s="102" t="s">
        <v>33</v>
      </c>
      <c r="AX819" s="129" t="s">
        <v>33</v>
      </c>
      <c r="AY819" s="106">
        <v>5</v>
      </c>
      <c r="BD819" t="s">
        <v>360</v>
      </c>
      <c r="BE819" t="s">
        <v>4372</v>
      </c>
      <c r="BF819" t="s">
        <v>4749</v>
      </c>
      <c r="BH819" t="str">
        <f t="shared" si="195"/>
        <v/>
      </c>
      <c r="BJ819" t="str">
        <f t="shared" si="196"/>
        <v>OK</v>
      </c>
      <c r="BK819" s="130" t="s">
        <v>5302</v>
      </c>
      <c r="BL819" s="130" t="e">
        <v>#VALUE!</v>
      </c>
      <c r="BM819" s="131" t="s">
        <v>33</v>
      </c>
      <c r="BN819" s="131" t="e">
        <v>#VALUE!</v>
      </c>
      <c r="BO819" t="e">
        <v>#N/A</v>
      </c>
      <c r="BP819">
        <v>0</v>
      </c>
    </row>
    <row r="820" spans="1:68" ht="25.2" x14ac:dyDescent="0.3">
      <c r="A820" s="1"/>
      <c r="B820" s="47">
        <v>730</v>
      </c>
      <c r="C820" s="45">
        <v>1046912</v>
      </c>
      <c r="D820" s="40">
        <v>1014794</v>
      </c>
      <c r="E820" s="40"/>
      <c r="F820" s="31" t="s">
        <v>679</v>
      </c>
      <c r="G820" s="29" t="s">
        <v>31</v>
      </c>
      <c r="H820" s="37"/>
      <c r="I820" s="148" t="s">
        <v>32</v>
      </c>
      <c r="J820" s="147" t="s">
        <v>33</v>
      </c>
      <c r="K820" s="148">
        <v>0</v>
      </c>
      <c r="L820" s="148" t="s">
        <v>32</v>
      </c>
      <c r="M820" s="147" t="s">
        <v>33</v>
      </c>
      <c r="N820" s="29">
        <f t="shared" si="191"/>
        <v>1014794</v>
      </c>
      <c r="O820" s="29" t="str">
        <f t="shared" si="192"/>
        <v/>
      </c>
      <c r="P820" s="29" t="str">
        <f t="shared" si="193"/>
        <v/>
      </c>
      <c r="Q820" s="29" t="str">
        <f t="shared" si="185"/>
        <v/>
      </c>
      <c r="R820" s="29" t="str">
        <f t="shared" si="186"/>
        <v/>
      </c>
      <c r="S820" s="29" t="str">
        <f t="shared" si="187"/>
        <v/>
      </c>
      <c r="T820" s="29" t="str">
        <f t="shared" si="188"/>
        <v/>
      </c>
      <c r="U820" s="46" t="s">
        <v>33</v>
      </c>
      <c r="V820" s="46"/>
      <c r="W820" s="38" t="s">
        <v>3787</v>
      </c>
      <c r="X820" s="29" t="s">
        <v>158</v>
      </c>
      <c r="Y820" s="146">
        <v>7337</v>
      </c>
      <c r="Z820" s="33">
        <v>9392</v>
      </c>
      <c r="AA820" s="34">
        <f t="shared" si="189"/>
        <v>0.28000000000000003</v>
      </c>
      <c r="AB820" s="33" t="str">
        <f t="shared" si="194"/>
        <v>По запросу</v>
      </c>
      <c r="AC820" s="34">
        <f t="shared" si="190"/>
        <v>0.28008721384286689</v>
      </c>
      <c r="AD820" s="145">
        <f t="shared" si="197"/>
        <v>7826.6670000000004</v>
      </c>
      <c r="AE820" s="105">
        <v>6114.1670000000004</v>
      </c>
      <c r="AF820" s="34" t="s">
        <v>36</v>
      </c>
      <c r="AG820" s="34" t="s">
        <v>36</v>
      </c>
      <c r="AH820" s="34" t="s">
        <v>36</v>
      </c>
      <c r="AI820" s="29">
        <v>0.64</v>
      </c>
      <c r="AJ820" s="29">
        <v>1.3749999999999999E-3</v>
      </c>
      <c r="AK820" s="29">
        <v>0</v>
      </c>
      <c r="AL820" s="29">
        <v>0</v>
      </c>
      <c r="AM820" s="29" t="s">
        <v>28</v>
      </c>
      <c r="AN820" s="44" t="s">
        <v>27</v>
      </c>
      <c r="AO820" s="29" t="s">
        <v>28</v>
      </c>
      <c r="AP820" s="29">
        <v>3</v>
      </c>
      <c r="AQ820" s="29">
        <v>205</v>
      </c>
      <c r="AR820" s="29">
        <v>175</v>
      </c>
      <c r="AS820" s="29">
        <v>115</v>
      </c>
      <c r="AT820" s="29">
        <v>1.92</v>
      </c>
      <c r="AU820" s="144">
        <v>4.1260000000000003E-3</v>
      </c>
      <c r="AV820" s="36" t="s">
        <v>28</v>
      </c>
      <c r="AW820" s="102" t="s">
        <v>33</v>
      </c>
      <c r="AX820" s="129" t="s">
        <v>33</v>
      </c>
      <c r="AY820" s="106">
        <v>57</v>
      </c>
      <c r="BD820" t="s">
        <v>360</v>
      </c>
      <c r="BE820" t="s">
        <v>4372</v>
      </c>
      <c r="BF820" t="s">
        <v>4749</v>
      </c>
      <c r="BH820" t="str">
        <f t="shared" si="195"/>
        <v/>
      </c>
      <c r="BJ820" t="e">
        <f t="shared" si="196"/>
        <v>#VALUE!</v>
      </c>
      <c r="BK820" s="130" t="s">
        <v>5302</v>
      </c>
      <c r="BL820" s="130" t="e">
        <v>#VALUE!</v>
      </c>
      <c r="BM820" s="131" t="s">
        <v>33</v>
      </c>
      <c r="BN820" s="131" t="e">
        <v>#VALUE!</v>
      </c>
      <c r="BO820" t="e">
        <v>#N/A</v>
      </c>
      <c r="BP820">
        <v>0</v>
      </c>
    </row>
    <row r="821" spans="1:68" ht="25.2" x14ac:dyDescent="0.3">
      <c r="A821" s="1"/>
      <c r="B821" s="47">
        <v>731</v>
      </c>
      <c r="C821" s="45">
        <v>1070612</v>
      </c>
      <c r="D821" s="29"/>
      <c r="E821" s="29"/>
      <c r="F821" s="32" t="s">
        <v>680</v>
      </c>
      <c r="G821" s="29" t="s">
        <v>92</v>
      </c>
      <c r="H821" s="148"/>
      <c r="I821" s="148" t="s">
        <v>32</v>
      </c>
      <c r="J821" s="147" t="s">
        <v>33</v>
      </c>
      <c r="K821" s="148">
        <v>0</v>
      </c>
      <c r="L821" s="148" t="s">
        <v>32</v>
      </c>
      <c r="M821" s="147" t="s">
        <v>33</v>
      </c>
      <c r="N821" s="29" t="str">
        <f t="shared" si="191"/>
        <v/>
      </c>
      <c r="O821" s="29" t="str">
        <f t="shared" si="192"/>
        <v/>
      </c>
      <c r="P821" s="29" t="str">
        <f t="shared" si="193"/>
        <v/>
      </c>
      <c r="Q821" s="29" t="str">
        <f t="shared" si="185"/>
        <v/>
      </c>
      <c r="R821" s="29" t="str">
        <f t="shared" si="186"/>
        <v/>
      </c>
      <c r="S821" s="29" t="str">
        <f t="shared" si="187"/>
        <v/>
      </c>
      <c r="T821" s="29" t="str">
        <f t="shared" si="188"/>
        <v/>
      </c>
      <c r="U821" s="29"/>
      <c r="V821" s="29"/>
      <c r="W821" s="55" t="s">
        <v>145</v>
      </c>
      <c r="X821" s="29" t="s">
        <v>158</v>
      </c>
      <c r="Y821" s="146">
        <v>1372</v>
      </c>
      <c r="Z821" s="33">
        <v>1756</v>
      </c>
      <c r="AA821" s="34">
        <f t="shared" si="189"/>
        <v>0.28000000000000003</v>
      </c>
      <c r="AB821" s="33">
        <f t="shared" si="194"/>
        <v>1756</v>
      </c>
      <c r="AC821" s="34">
        <f t="shared" si="190"/>
        <v>0.27988346352287563</v>
      </c>
      <c r="AD821" s="145">
        <f t="shared" si="197"/>
        <v>1463.3330000000001</v>
      </c>
      <c r="AE821" s="105">
        <v>1143.3330000000001</v>
      </c>
      <c r="AF821" s="34" t="s">
        <v>36</v>
      </c>
      <c r="AG821" s="34" t="s">
        <v>36</v>
      </c>
      <c r="AH821" s="34" t="s">
        <v>36</v>
      </c>
      <c r="AI821" s="29">
        <v>5.8000000000000003E-2</v>
      </c>
      <c r="AJ821" s="29">
        <v>5.8999999999999998E-5</v>
      </c>
      <c r="AK821" s="29">
        <v>0</v>
      </c>
      <c r="AL821" s="29">
        <v>0</v>
      </c>
      <c r="AM821" s="29" t="s">
        <v>28</v>
      </c>
      <c r="AN821" s="44" t="s">
        <v>27</v>
      </c>
      <c r="AO821" s="29" t="s">
        <v>28</v>
      </c>
      <c r="AP821" s="29">
        <v>20</v>
      </c>
      <c r="AQ821" s="29">
        <v>176</v>
      </c>
      <c r="AR821" s="29">
        <v>135</v>
      </c>
      <c r="AS821" s="29">
        <v>89</v>
      </c>
      <c r="AT821" s="29">
        <v>1.1599999999999999</v>
      </c>
      <c r="AU821" s="144">
        <v>2.1150000000000001E-3</v>
      </c>
      <c r="AV821" s="36" t="s">
        <v>28</v>
      </c>
      <c r="AW821" s="102">
        <v>43578</v>
      </c>
      <c r="AX821" s="129" t="s">
        <v>33</v>
      </c>
      <c r="AY821" s="106">
        <v>40</v>
      </c>
      <c r="BD821" t="s">
        <v>108</v>
      </c>
      <c r="BE821" t="s">
        <v>4368</v>
      </c>
      <c r="BF821" t="s">
        <v>4740</v>
      </c>
      <c r="BH821" t="str">
        <f t="shared" si="195"/>
        <v/>
      </c>
      <c r="BJ821" t="str">
        <f t="shared" si="196"/>
        <v>OK</v>
      </c>
      <c r="BK821" s="130" t="s">
        <v>5302</v>
      </c>
      <c r="BL821" s="130" t="e">
        <v>#VALUE!</v>
      </c>
      <c r="BM821" s="131" t="s">
        <v>33</v>
      </c>
      <c r="BN821" s="131" t="e">
        <v>#VALUE!</v>
      </c>
      <c r="BO821" t="e">
        <v>#N/A</v>
      </c>
      <c r="BP821">
        <v>0</v>
      </c>
    </row>
    <row r="822" spans="1:68" ht="25.2" x14ac:dyDescent="0.3">
      <c r="A822" s="1"/>
      <c r="B822" s="47">
        <v>732</v>
      </c>
      <c r="C822" s="45">
        <v>1070613</v>
      </c>
      <c r="D822" s="29"/>
      <c r="E822" s="29"/>
      <c r="F822" s="32" t="s">
        <v>681</v>
      </c>
      <c r="G822" s="29" t="s">
        <v>92</v>
      </c>
      <c r="H822" s="148"/>
      <c r="I822" s="148" t="s">
        <v>32</v>
      </c>
      <c r="J822" s="147" t="s">
        <v>33</v>
      </c>
      <c r="K822" s="148">
        <v>0</v>
      </c>
      <c r="L822" s="148" t="s">
        <v>32</v>
      </c>
      <c r="M822" s="147" t="s">
        <v>33</v>
      </c>
      <c r="N822" s="29" t="str">
        <f t="shared" si="191"/>
        <v/>
      </c>
      <c r="O822" s="29" t="str">
        <f t="shared" si="192"/>
        <v/>
      </c>
      <c r="P822" s="29" t="str">
        <f t="shared" si="193"/>
        <v/>
      </c>
      <c r="Q822" s="29" t="str">
        <f t="shared" si="185"/>
        <v/>
      </c>
      <c r="R822" s="29" t="str">
        <f t="shared" si="186"/>
        <v/>
      </c>
      <c r="S822" s="29" t="str">
        <f t="shared" si="187"/>
        <v/>
      </c>
      <c r="T822" s="29" t="str">
        <f t="shared" si="188"/>
        <v/>
      </c>
      <c r="U822" s="29"/>
      <c r="V822" s="29"/>
      <c r="W822" s="55" t="s">
        <v>145</v>
      </c>
      <c r="X822" s="29" t="s">
        <v>158</v>
      </c>
      <c r="Y822" s="146">
        <v>1719</v>
      </c>
      <c r="Z822" s="33">
        <v>2200</v>
      </c>
      <c r="AA822" s="34">
        <f t="shared" si="189"/>
        <v>0.28000000000000003</v>
      </c>
      <c r="AB822" s="33">
        <f t="shared" si="194"/>
        <v>2200</v>
      </c>
      <c r="AC822" s="34">
        <f t="shared" si="190"/>
        <v>0.27981361256544507</v>
      </c>
      <c r="AD822" s="145">
        <f t="shared" si="197"/>
        <v>1833.3330000000001</v>
      </c>
      <c r="AE822" s="105">
        <v>1432.5</v>
      </c>
      <c r="AF822" s="34" t="s">
        <v>36</v>
      </c>
      <c r="AG822" s="34" t="s">
        <v>36</v>
      </c>
      <c r="AH822" s="34" t="s">
        <v>36</v>
      </c>
      <c r="AI822" s="29">
        <v>0.106</v>
      </c>
      <c r="AJ822" s="29">
        <v>7.3999999999999996E-5</v>
      </c>
      <c r="AK822" s="29">
        <v>0</v>
      </c>
      <c r="AL822" s="29">
        <v>0</v>
      </c>
      <c r="AM822" s="29" t="s">
        <v>28</v>
      </c>
      <c r="AN822" s="44" t="s">
        <v>27</v>
      </c>
      <c r="AO822" s="29" t="s">
        <v>28</v>
      </c>
      <c r="AP822" s="29">
        <v>20</v>
      </c>
      <c r="AQ822" s="29">
        <v>176</v>
      </c>
      <c r="AR822" s="29">
        <v>135</v>
      </c>
      <c r="AS822" s="29">
        <v>89</v>
      </c>
      <c r="AT822" s="29">
        <v>2.12</v>
      </c>
      <c r="AU822" s="144">
        <v>2.1150000000000001E-3</v>
      </c>
      <c r="AV822" s="36" t="s">
        <v>28</v>
      </c>
      <c r="AW822" s="102">
        <v>43578</v>
      </c>
      <c r="AX822" s="129" t="s">
        <v>33</v>
      </c>
      <c r="AY822" s="106">
        <v>20</v>
      </c>
      <c r="BD822" t="s">
        <v>108</v>
      </c>
      <c r="BE822" t="s">
        <v>4346</v>
      </c>
      <c r="BF822" t="s">
        <v>4740</v>
      </c>
      <c r="BH822" t="str">
        <f t="shared" si="195"/>
        <v/>
      </c>
      <c r="BJ822" t="str">
        <f t="shared" si="196"/>
        <v>OK</v>
      </c>
      <c r="BK822" s="130" t="s">
        <v>5302</v>
      </c>
      <c r="BL822" s="130" t="e">
        <v>#VALUE!</v>
      </c>
      <c r="BM822" s="131" t="s">
        <v>33</v>
      </c>
      <c r="BN822" s="131" t="e">
        <v>#VALUE!</v>
      </c>
      <c r="BO822" t="e">
        <v>#N/A</v>
      </c>
      <c r="BP822">
        <v>0</v>
      </c>
    </row>
    <row r="823" spans="1:68" ht="25.2" x14ac:dyDescent="0.3">
      <c r="A823" s="1"/>
      <c r="B823" s="47">
        <v>733</v>
      </c>
      <c r="C823" s="45">
        <v>1070614</v>
      </c>
      <c r="D823" s="29"/>
      <c r="E823" s="29"/>
      <c r="F823" s="32" t="s">
        <v>682</v>
      </c>
      <c r="G823" s="29" t="s">
        <v>92</v>
      </c>
      <c r="H823" s="148"/>
      <c r="I823" s="148" t="s">
        <v>32</v>
      </c>
      <c r="J823" s="147" t="s">
        <v>33</v>
      </c>
      <c r="K823" s="148">
        <v>0</v>
      </c>
      <c r="L823" s="148" t="s">
        <v>32</v>
      </c>
      <c r="M823" s="147" t="s">
        <v>33</v>
      </c>
      <c r="N823" s="29" t="str">
        <f t="shared" si="191"/>
        <v/>
      </c>
      <c r="O823" s="29" t="str">
        <f t="shared" si="192"/>
        <v/>
      </c>
      <c r="P823" s="29" t="str">
        <f t="shared" si="193"/>
        <v/>
      </c>
      <c r="Q823" s="29" t="str">
        <f t="shared" si="185"/>
        <v/>
      </c>
      <c r="R823" s="29" t="str">
        <f t="shared" si="186"/>
        <v/>
      </c>
      <c r="S823" s="29" t="str">
        <f t="shared" si="187"/>
        <v/>
      </c>
      <c r="T823" s="29" t="str">
        <f t="shared" si="188"/>
        <v/>
      </c>
      <c r="U823" s="29"/>
      <c r="V823" s="29"/>
      <c r="W823" s="55" t="s">
        <v>145</v>
      </c>
      <c r="X823" s="29" t="s">
        <v>158</v>
      </c>
      <c r="Y823" s="146">
        <v>1719</v>
      </c>
      <c r="Z823" s="33">
        <v>2200</v>
      </c>
      <c r="AA823" s="34">
        <f t="shared" si="189"/>
        <v>0.28000000000000003</v>
      </c>
      <c r="AB823" s="33">
        <f t="shared" si="194"/>
        <v>2200</v>
      </c>
      <c r="AC823" s="34">
        <f t="shared" si="190"/>
        <v>0.27981361256544507</v>
      </c>
      <c r="AD823" s="145">
        <f t="shared" si="197"/>
        <v>1833.3330000000001</v>
      </c>
      <c r="AE823" s="105">
        <v>1432.5</v>
      </c>
      <c r="AF823" s="34" t="s">
        <v>36</v>
      </c>
      <c r="AG823" s="34" t="s">
        <v>36</v>
      </c>
      <c r="AH823" s="34" t="s">
        <v>36</v>
      </c>
      <c r="AI823" s="29">
        <v>0.16800000000000001</v>
      </c>
      <c r="AJ823" s="29">
        <v>1.22E-4</v>
      </c>
      <c r="AK823" s="29">
        <v>0</v>
      </c>
      <c r="AL823" s="29">
        <v>0</v>
      </c>
      <c r="AM823" s="29" t="s">
        <v>28</v>
      </c>
      <c r="AN823" s="44" t="s">
        <v>27</v>
      </c>
      <c r="AO823" s="29" t="s">
        <v>28</v>
      </c>
      <c r="AP823" s="29">
        <v>10</v>
      </c>
      <c r="AQ823" s="29">
        <v>176</v>
      </c>
      <c r="AR823" s="29">
        <v>135</v>
      </c>
      <c r="AS823" s="29">
        <v>89</v>
      </c>
      <c r="AT823" s="29">
        <v>1.68</v>
      </c>
      <c r="AU823" s="144">
        <v>2.1150000000000001E-3</v>
      </c>
      <c r="AV823" s="36" t="s">
        <v>28</v>
      </c>
      <c r="AW823" s="102">
        <v>43578</v>
      </c>
      <c r="AX823" s="129" t="s">
        <v>33</v>
      </c>
      <c r="AY823" s="106">
        <v>10</v>
      </c>
      <c r="BD823" t="s">
        <v>108</v>
      </c>
      <c r="BE823" t="s">
        <v>4368</v>
      </c>
      <c r="BF823" t="s">
        <v>4740</v>
      </c>
      <c r="BH823" t="str">
        <f t="shared" si="195"/>
        <v/>
      </c>
      <c r="BJ823" t="str">
        <f t="shared" si="196"/>
        <v>OK</v>
      </c>
      <c r="BK823" s="130" t="s">
        <v>5302</v>
      </c>
      <c r="BL823" s="130" t="e">
        <v>#VALUE!</v>
      </c>
      <c r="BM823" s="131" t="s">
        <v>33</v>
      </c>
      <c r="BN823" s="131" t="e">
        <v>#VALUE!</v>
      </c>
      <c r="BO823" t="e">
        <v>#N/A</v>
      </c>
      <c r="BP823">
        <v>0</v>
      </c>
    </row>
    <row r="824" spans="1:68" x14ac:dyDescent="0.3">
      <c r="A824" s="1"/>
      <c r="B824" s="47">
        <v>734</v>
      </c>
      <c r="C824" s="45">
        <v>1070545</v>
      </c>
      <c r="D824" s="29">
        <v>1014812</v>
      </c>
      <c r="E824" s="29"/>
      <c r="F824" s="60" t="s">
        <v>683</v>
      </c>
      <c r="G824" s="29" t="s">
        <v>31</v>
      </c>
      <c r="H824" s="148"/>
      <c r="I824" s="148" t="s">
        <v>32</v>
      </c>
      <c r="J824" s="147" t="s">
        <v>33</v>
      </c>
      <c r="K824" s="148">
        <v>0</v>
      </c>
      <c r="L824" s="148" t="s">
        <v>32</v>
      </c>
      <c r="M824" s="147" t="s">
        <v>33</v>
      </c>
      <c r="N824" s="29">
        <f t="shared" si="191"/>
        <v>1014812</v>
      </c>
      <c r="O824" s="29" t="str">
        <f t="shared" si="192"/>
        <v/>
      </c>
      <c r="P824" s="29" t="str">
        <f t="shared" si="193"/>
        <v/>
      </c>
      <c r="Q824" s="29" t="str">
        <f t="shared" si="185"/>
        <v/>
      </c>
      <c r="R824" s="29" t="str">
        <f t="shared" si="186"/>
        <v/>
      </c>
      <c r="S824" s="29" t="str">
        <f t="shared" si="187"/>
        <v/>
      </c>
      <c r="T824" s="29" t="str">
        <f t="shared" si="188"/>
        <v/>
      </c>
      <c r="U824" s="29"/>
      <c r="V824" s="29"/>
      <c r="W824" s="55" t="s">
        <v>145</v>
      </c>
      <c r="X824" s="29" t="s">
        <v>158</v>
      </c>
      <c r="Y824" s="146">
        <v>2096</v>
      </c>
      <c r="Z824" s="33">
        <v>2683</v>
      </c>
      <c r="AA824" s="34">
        <f t="shared" si="189"/>
        <v>0.28000000000000003</v>
      </c>
      <c r="AB824" s="33">
        <f t="shared" si="194"/>
        <v>2683</v>
      </c>
      <c r="AC824" s="34">
        <f t="shared" si="190"/>
        <v>0.28005681678305033</v>
      </c>
      <c r="AD824" s="145">
        <f t="shared" si="197"/>
        <v>2235.8330000000001</v>
      </c>
      <c r="AE824" s="105">
        <v>1746.6669999999999</v>
      </c>
      <c r="AF824" s="34" t="s">
        <v>36</v>
      </c>
      <c r="AG824" s="34" t="s">
        <v>36</v>
      </c>
      <c r="AH824" s="34">
        <v>0</v>
      </c>
      <c r="AI824" s="29">
        <v>0.17100000000000001</v>
      </c>
      <c r="AJ824" s="29">
        <v>1.74E-4</v>
      </c>
      <c r="AK824" s="29">
        <v>0</v>
      </c>
      <c r="AL824" s="29">
        <v>0</v>
      </c>
      <c r="AM824" s="29" t="s">
        <v>28</v>
      </c>
      <c r="AN824" s="44" t="s">
        <v>27</v>
      </c>
      <c r="AO824" s="29" t="s">
        <v>28</v>
      </c>
      <c r="AP824" s="29">
        <v>5</v>
      </c>
      <c r="AQ824" s="29">
        <v>176</v>
      </c>
      <c r="AR824" s="29">
        <v>67</v>
      </c>
      <c r="AS824" s="29">
        <v>89</v>
      </c>
      <c r="AT824" s="29">
        <v>0.85499999999999998</v>
      </c>
      <c r="AU824" s="144">
        <v>1.049E-3</v>
      </c>
      <c r="AV824" s="36" t="s">
        <v>28</v>
      </c>
      <c r="AW824" s="102">
        <v>43515</v>
      </c>
      <c r="AX824" s="129" t="s">
        <v>33</v>
      </c>
      <c r="AY824" s="106">
        <v>110</v>
      </c>
      <c r="BD824" t="s">
        <v>108</v>
      </c>
      <c r="BE824" t="s">
        <v>4346</v>
      </c>
      <c r="BF824" t="s">
        <v>4740</v>
      </c>
      <c r="BH824" t="str">
        <f t="shared" si="195"/>
        <v/>
      </c>
      <c r="BJ824" t="str">
        <f t="shared" si="196"/>
        <v>OK</v>
      </c>
      <c r="BK824" s="130" t="s">
        <v>5302</v>
      </c>
      <c r="BL824" s="130" t="e">
        <v>#VALUE!</v>
      </c>
      <c r="BM824" s="131">
        <v>2306</v>
      </c>
      <c r="BN824" s="131">
        <v>1.1634865568083261</v>
      </c>
      <c r="BO824" t="e">
        <v>#N/A</v>
      </c>
      <c r="BP824">
        <v>0</v>
      </c>
    </row>
    <row r="825" spans="1:68" x14ac:dyDescent="0.3">
      <c r="A825" s="1"/>
      <c r="B825" s="47">
        <v>735</v>
      </c>
      <c r="C825" s="45">
        <v>1070546</v>
      </c>
      <c r="D825" s="29">
        <v>1014825</v>
      </c>
      <c r="E825" s="29"/>
      <c r="F825" s="60" t="s">
        <v>684</v>
      </c>
      <c r="G825" s="29" t="s">
        <v>31</v>
      </c>
      <c r="H825" s="148"/>
      <c r="I825" s="148" t="s">
        <v>32</v>
      </c>
      <c r="J825" s="147" t="s">
        <v>33</v>
      </c>
      <c r="K825" s="148">
        <v>0</v>
      </c>
      <c r="L825" s="148" t="s">
        <v>32</v>
      </c>
      <c r="M825" s="147" t="s">
        <v>33</v>
      </c>
      <c r="N825" s="29">
        <f t="shared" si="191"/>
        <v>1014825</v>
      </c>
      <c r="O825" s="29" t="str">
        <f t="shared" si="192"/>
        <v/>
      </c>
      <c r="P825" s="29" t="str">
        <f t="shared" si="193"/>
        <v/>
      </c>
      <c r="Q825" s="29" t="str">
        <f t="shared" si="185"/>
        <v/>
      </c>
      <c r="R825" s="29" t="str">
        <f t="shared" si="186"/>
        <v/>
      </c>
      <c r="S825" s="29" t="str">
        <f t="shared" si="187"/>
        <v/>
      </c>
      <c r="T825" s="29" t="str">
        <f t="shared" si="188"/>
        <v/>
      </c>
      <c r="U825" s="29"/>
      <c r="V825" s="29"/>
      <c r="W825" s="55" t="s">
        <v>145</v>
      </c>
      <c r="X825" s="29" t="s">
        <v>158</v>
      </c>
      <c r="Y825" s="146">
        <v>2924</v>
      </c>
      <c r="Z825" s="33">
        <v>3742</v>
      </c>
      <c r="AA825" s="34">
        <f t="shared" si="189"/>
        <v>0.28000000000000003</v>
      </c>
      <c r="AB825" s="33">
        <f t="shared" si="194"/>
        <v>3742</v>
      </c>
      <c r="AC825" s="34">
        <f t="shared" si="190"/>
        <v>0.27975345010212727</v>
      </c>
      <c r="AD825" s="145">
        <f t="shared" si="197"/>
        <v>3118.3330000000001</v>
      </c>
      <c r="AE825" s="105">
        <v>2436.6669999999999</v>
      </c>
      <c r="AF825" s="34" t="s">
        <v>36</v>
      </c>
      <c r="AG825" s="34" t="s">
        <v>36</v>
      </c>
      <c r="AH825" s="34">
        <v>0</v>
      </c>
      <c r="AI825" s="29">
        <v>0.24</v>
      </c>
      <c r="AJ825" s="29">
        <v>2.4699999999999999E-4</v>
      </c>
      <c r="AK825" s="29">
        <v>0</v>
      </c>
      <c r="AL825" s="29">
        <v>0</v>
      </c>
      <c r="AM825" s="29" t="s">
        <v>28</v>
      </c>
      <c r="AN825" s="44" t="s">
        <v>27</v>
      </c>
      <c r="AO825" s="29" t="s">
        <v>28</v>
      </c>
      <c r="AP825" s="29">
        <v>5</v>
      </c>
      <c r="AQ825" s="29">
        <v>176</v>
      </c>
      <c r="AR825" s="29">
        <v>135</v>
      </c>
      <c r="AS825" s="29">
        <v>89</v>
      </c>
      <c r="AT825" s="29">
        <v>1.2</v>
      </c>
      <c r="AU825" s="144">
        <v>2.1150000000000001E-3</v>
      </c>
      <c r="AV825" s="36" t="s">
        <v>28</v>
      </c>
      <c r="AW825" s="102">
        <v>43515</v>
      </c>
      <c r="AX825" s="129" t="s">
        <v>33</v>
      </c>
      <c r="AY825" s="106">
        <v>40</v>
      </c>
      <c r="BD825" t="s">
        <v>108</v>
      </c>
      <c r="BE825" t="s">
        <v>4346</v>
      </c>
      <c r="BF825" t="s">
        <v>4740</v>
      </c>
      <c r="BH825" t="str">
        <f t="shared" si="195"/>
        <v/>
      </c>
      <c r="BJ825" t="str">
        <f t="shared" si="196"/>
        <v>OK</v>
      </c>
      <c r="BK825" s="130" t="s">
        <v>5302</v>
      </c>
      <c r="BL825" s="130" t="e">
        <v>#VALUE!</v>
      </c>
      <c r="BM825" s="131">
        <v>3216</v>
      </c>
      <c r="BN825" s="131">
        <v>1.1635572139303483</v>
      </c>
      <c r="BO825" t="e">
        <v>#N/A</v>
      </c>
      <c r="BP825">
        <v>0</v>
      </c>
    </row>
    <row r="826" spans="1:68" ht="25.2" x14ac:dyDescent="0.3">
      <c r="A826" s="1"/>
      <c r="B826" s="47">
        <v>736</v>
      </c>
      <c r="C826" s="45">
        <v>1046913</v>
      </c>
      <c r="D826" s="40">
        <v>1014836</v>
      </c>
      <c r="E826" s="40"/>
      <c r="F826" s="31" t="s">
        <v>685</v>
      </c>
      <c r="G826" s="29" t="s">
        <v>31</v>
      </c>
      <c r="H826" s="37"/>
      <c r="I826" s="148" t="s">
        <v>32</v>
      </c>
      <c r="J826" s="147" t="s">
        <v>33</v>
      </c>
      <c r="K826" s="148">
        <v>0</v>
      </c>
      <c r="L826" s="148" t="s">
        <v>32</v>
      </c>
      <c r="M826" s="147" t="s">
        <v>33</v>
      </c>
      <c r="N826" s="29">
        <f t="shared" si="191"/>
        <v>1014836</v>
      </c>
      <c r="O826" s="29" t="str">
        <f t="shared" si="192"/>
        <v/>
      </c>
      <c r="P826" s="29" t="str">
        <f t="shared" si="193"/>
        <v/>
      </c>
      <c r="Q826" s="29" t="str">
        <f t="shared" si="185"/>
        <v/>
      </c>
      <c r="R826" s="29" t="str">
        <f t="shared" si="186"/>
        <v/>
      </c>
      <c r="S826" s="29" t="str">
        <f t="shared" si="187"/>
        <v/>
      </c>
      <c r="T826" s="29" t="str">
        <f t="shared" si="188"/>
        <v/>
      </c>
      <c r="U826" s="46" t="s">
        <v>33</v>
      </c>
      <c r="V826" s="46"/>
      <c r="W826" s="38" t="s">
        <v>145</v>
      </c>
      <c r="X826" s="29" t="s">
        <v>158</v>
      </c>
      <c r="Y826" s="146">
        <v>5396</v>
      </c>
      <c r="Z826" s="33">
        <v>6907</v>
      </c>
      <c r="AA826" s="34">
        <f t="shared" si="189"/>
        <v>0.28000000000000003</v>
      </c>
      <c r="AB826" s="33">
        <f t="shared" si="194"/>
        <v>6907</v>
      </c>
      <c r="AC826" s="34">
        <f t="shared" si="190"/>
        <v>0.28002206967960919</v>
      </c>
      <c r="AD826" s="145">
        <f t="shared" si="197"/>
        <v>5755.8329999999996</v>
      </c>
      <c r="AE826" s="105">
        <v>4496.6670000000004</v>
      </c>
      <c r="AF826" s="34" t="s">
        <v>36</v>
      </c>
      <c r="AG826" s="34" t="s">
        <v>36</v>
      </c>
      <c r="AH826" s="34" t="s">
        <v>36</v>
      </c>
      <c r="AI826" s="29">
        <v>0.41</v>
      </c>
      <c r="AJ826" s="29">
        <v>8.4900000000000004E-4</v>
      </c>
      <c r="AK826" s="29">
        <v>0</v>
      </c>
      <c r="AL826" s="29">
        <v>0</v>
      </c>
      <c r="AM826" s="29" t="s">
        <v>28</v>
      </c>
      <c r="AN826" s="44" t="s">
        <v>27</v>
      </c>
      <c r="AO826" s="29" t="s">
        <v>28</v>
      </c>
      <c r="AP826" s="29">
        <v>5</v>
      </c>
      <c r="AQ826" s="29">
        <v>205</v>
      </c>
      <c r="AR826" s="29">
        <v>177</v>
      </c>
      <c r="AS826" s="29">
        <v>114</v>
      </c>
      <c r="AT826" s="29">
        <v>2.0499999999999998</v>
      </c>
      <c r="AU826" s="144">
        <v>4.1359999999999999E-3</v>
      </c>
      <c r="AV826" s="36" t="s">
        <v>28</v>
      </c>
      <c r="AW826" s="102" t="s">
        <v>33</v>
      </c>
      <c r="AX826" s="129" t="s">
        <v>33</v>
      </c>
      <c r="AY826" s="106">
        <v>15</v>
      </c>
      <c r="BD826" t="s">
        <v>360</v>
      </c>
      <c r="BE826" t="s">
        <v>4346</v>
      </c>
      <c r="BF826" t="s">
        <v>4749</v>
      </c>
      <c r="BH826" t="str">
        <f t="shared" si="195"/>
        <v/>
      </c>
      <c r="BJ826" t="str">
        <f t="shared" si="196"/>
        <v>OK</v>
      </c>
      <c r="BK826" s="130" t="s">
        <v>5302</v>
      </c>
      <c r="BL826" s="130" t="e">
        <v>#VALUE!</v>
      </c>
      <c r="BM826" s="131" t="s">
        <v>33</v>
      </c>
      <c r="BN826" s="131" t="e">
        <v>#VALUE!</v>
      </c>
      <c r="BO826" t="e">
        <v>#N/A</v>
      </c>
      <c r="BP826">
        <v>0</v>
      </c>
    </row>
    <row r="827" spans="1:68" ht="25.2" x14ac:dyDescent="0.3">
      <c r="A827" s="1"/>
      <c r="B827" s="47">
        <v>737</v>
      </c>
      <c r="C827" s="45">
        <v>1046914</v>
      </c>
      <c r="D827" s="40">
        <v>1014848</v>
      </c>
      <c r="E827" s="40"/>
      <c r="F827" s="31" t="s">
        <v>686</v>
      </c>
      <c r="G827" s="29" t="s">
        <v>31</v>
      </c>
      <c r="H827" s="37"/>
      <c r="I827" s="148" t="s">
        <v>32</v>
      </c>
      <c r="J827" s="147" t="s">
        <v>33</v>
      </c>
      <c r="K827" s="148">
        <v>0</v>
      </c>
      <c r="L827" s="148" t="s">
        <v>32</v>
      </c>
      <c r="M827" s="147" t="s">
        <v>33</v>
      </c>
      <c r="N827" s="29">
        <f t="shared" si="191"/>
        <v>1014848</v>
      </c>
      <c r="O827" s="29" t="str">
        <f t="shared" si="192"/>
        <v/>
      </c>
      <c r="P827" s="29" t="str">
        <f t="shared" si="193"/>
        <v/>
      </c>
      <c r="Q827" s="29" t="str">
        <f t="shared" si="185"/>
        <v/>
      </c>
      <c r="R827" s="29" t="str">
        <f t="shared" si="186"/>
        <v/>
      </c>
      <c r="S827" s="29" t="str">
        <f t="shared" si="187"/>
        <v/>
      </c>
      <c r="T827" s="29" t="str">
        <f t="shared" si="188"/>
        <v/>
      </c>
      <c r="U827" s="46" t="s">
        <v>33</v>
      </c>
      <c r="V827" s="46"/>
      <c r="W827" s="38" t="s">
        <v>3787</v>
      </c>
      <c r="X827" s="29" t="s">
        <v>158</v>
      </c>
      <c r="Y827" s="146">
        <v>7337</v>
      </c>
      <c r="Z827" s="33">
        <v>9392</v>
      </c>
      <c r="AA827" s="34">
        <f t="shared" si="189"/>
        <v>0.28000000000000003</v>
      </c>
      <c r="AB827" s="33" t="str">
        <f t="shared" si="194"/>
        <v>По запросу</v>
      </c>
      <c r="AC827" s="34">
        <f t="shared" si="190"/>
        <v>0.28008721384286689</v>
      </c>
      <c r="AD827" s="145">
        <f t="shared" si="197"/>
        <v>7826.6670000000004</v>
      </c>
      <c r="AE827" s="105">
        <v>6114.1670000000004</v>
      </c>
      <c r="AF827" s="34" t="s">
        <v>36</v>
      </c>
      <c r="AG827" s="34" t="s">
        <v>36</v>
      </c>
      <c r="AH827" s="34" t="s">
        <v>36</v>
      </c>
      <c r="AI827" s="29">
        <v>0.55000000000000004</v>
      </c>
      <c r="AJ827" s="29">
        <v>2.2130000000000001E-3</v>
      </c>
      <c r="AK827" s="29">
        <v>0</v>
      </c>
      <c r="AL827" s="29">
        <v>0</v>
      </c>
      <c r="AM827" s="29" t="s">
        <v>28</v>
      </c>
      <c r="AN827" s="44" t="s">
        <v>27</v>
      </c>
      <c r="AO827" s="29" t="s">
        <v>28</v>
      </c>
      <c r="AP827" s="29">
        <v>3</v>
      </c>
      <c r="AQ827" s="29">
        <v>250</v>
      </c>
      <c r="AR827" s="29">
        <v>177</v>
      </c>
      <c r="AS827" s="29">
        <v>150</v>
      </c>
      <c r="AT827" s="29">
        <v>1.65</v>
      </c>
      <c r="AU827" s="144">
        <v>6.6379999999999998E-3</v>
      </c>
      <c r="AV827" s="36" t="s">
        <v>28</v>
      </c>
      <c r="AW827" s="102" t="s">
        <v>33</v>
      </c>
      <c r="AX827" s="129" t="s">
        <v>33</v>
      </c>
      <c r="AY827" s="106">
        <v>12</v>
      </c>
      <c r="BD827" t="s">
        <v>360</v>
      </c>
      <c r="BE827" t="s">
        <v>4372</v>
      </c>
      <c r="BF827" t="s">
        <v>4749</v>
      </c>
      <c r="BH827" t="str">
        <f t="shared" si="195"/>
        <v/>
      </c>
      <c r="BJ827" t="e">
        <f t="shared" si="196"/>
        <v>#VALUE!</v>
      </c>
      <c r="BK827" s="130" t="s">
        <v>5302</v>
      </c>
      <c r="BL827" s="130" t="e">
        <v>#VALUE!</v>
      </c>
      <c r="BM827" s="131" t="s">
        <v>33</v>
      </c>
      <c r="BN827" s="131" t="e">
        <v>#VALUE!</v>
      </c>
      <c r="BO827" t="e">
        <v>#N/A</v>
      </c>
      <c r="BP827">
        <v>0</v>
      </c>
    </row>
    <row r="828" spans="1:68" x14ac:dyDescent="0.3">
      <c r="A828" s="1"/>
      <c r="B828" s="47">
        <v>738</v>
      </c>
      <c r="C828" s="45">
        <v>1070547</v>
      </c>
      <c r="D828" s="29">
        <v>1015164</v>
      </c>
      <c r="E828" s="29"/>
      <c r="F828" s="39" t="s">
        <v>687</v>
      </c>
      <c r="G828" s="29" t="s">
        <v>47</v>
      </c>
      <c r="H828" s="148"/>
      <c r="I828" s="148" t="s">
        <v>32</v>
      </c>
      <c r="J828" s="147" t="s">
        <v>33</v>
      </c>
      <c r="K828" s="148">
        <v>0</v>
      </c>
      <c r="L828" s="148" t="s">
        <v>32</v>
      </c>
      <c r="M828" s="147" t="s">
        <v>33</v>
      </c>
      <c r="N828" s="29">
        <f t="shared" si="191"/>
        <v>1015164</v>
      </c>
      <c r="O828" s="29" t="str">
        <f t="shared" si="192"/>
        <v/>
      </c>
      <c r="P828" s="29" t="str">
        <f t="shared" si="193"/>
        <v/>
      </c>
      <c r="Q828" s="29" t="str">
        <f t="shared" si="185"/>
        <v/>
      </c>
      <c r="R828" s="29" t="str">
        <f t="shared" si="186"/>
        <v/>
      </c>
      <c r="S828" s="29" t="str">
        <f t="shared" si="187"/>
        <v/>
      </c>
      <c r="T828" s="29" t="str">
        <f t="shared" si="188"/>
        <v/>
      </c>
      <c r="U828" s="29"/>
      <c r="V828" s="29"/>
      <c r="W828" s="55" t="s">
        <v>145</v>
      </c>
      <c r="X828" s="29" t="s">
        <v>158</v>
      </c>
      <c r="Y828" s="146">
        <v>675</v>
      </c>
      <c r="Z828" s="33">
        <v>865</v>
      </c>
      <c r="AA828" s="34">
        <f t="shared" si="189"/>
        <v>0.28100000000000003</v>
      </c>
      <c r="AB828" s="33">
        <f t="shared" si="194"/>
        <v>865</v>
      </c>
      <c r="AC828" s="34">
        <f t="shared" si="190"/>
        <v>0.28148088888888884</v>
      </c>
      <c r="AD828" s="145">
        <f t="shared" si="197"/>
        <v>720.83299999999997</v>
      </c>
      <c r="AE828" s="105">
        <v>562.5</v>
      </c>
      <c r="AF828" s="34" t="s">
        <v>36</v>
      </c>
      <c r="AG828" s="34" t="s">
        <v>36</v>
      </c>
      <c r="AH828" s="34" t="s">
        <v>36</v>
      </c>
      <c r="AI828" s="29">
        <v>3.9E-2</v>
      </c>
      <c r="AJ828" s="29">
        <v>2.5000000000000001E-5</v>
      </c>
      <c r="AK828" s="29">
        <v>0</v>
      </c>
      <c r="AL828" s="29">
        <v>0</v>
      </c>
      <c r="AM828" s="29" t="s">
        <v>28</v>
      </c>
      <c r="AN828" s="44" t="s">
        <v>27</v>
      </c>
      <c r="AO828" s="29" t="s">
        <v>28</v>
      </c>
      <c r="AP828" s="29">
        <v>20</v>
      </c>
      <c r="AQ828" s="29">
        <v>87</v>
      </c>
      <c r="AR828" s="29">
        <v>67</v>
      </c>
      <c r="AS828" s="29">
        <v>89</v>
      </c>
      <c r="AT828" s="29">
        <v>0.39</v>
      </c>
      <c r="AU828" s="144">
        <v>5.1900000000000004E-4</v>
      </c>
      <c r="AV828" s="36" t="s">
        <v>28</v>
      </c>
      <c r="AW828" s="102">
        <v>43515</v>
      </c>
      <c r="AX828" s="129" t="s">
        <v>33</v>
      </c>
      <c r="AY828" s="106">
        <v>3709</v>
      </c>
      <c r="BD828" t="s">
        <v>108</v>
      </c>
      <c r="BE828" t="s">
        <v>4346</v>
      </c>
      <c r="BF828" t="s">
        <v>4740</v>
      </c>
      <c r="BH828" t="str">
        <f t="shared" si="195"/>
        <v/>
      </c>
      <c r="BJ828" t="str">
        <f t="shared" si="196"/>
        <v>OK</v>
      </c>
      <c r="BK828" s="130" t="s">
        <v>5302</v>
      </c>
      <c r="BL828" s="130" t="e">
        <v>#VALUE!</v>
      </c>
      <c r="BM828" s="131">
        <v>743</v>
      </c>
      <c r="BN828" s="131">
        <v>1.164199192462988</v>
      </c>
      <c r="BO828" t="e">
        <v>#N/A</v>
      </c>
      <c r="BP828">
        <v>280</v>
      </c>
    </row>
    <row r="829" spans="1:68" ht="25.2" x14ac:dyDescent="0.3">
      <c r="A829" s="1"/>
      <c r="B829" s="47">
        <v>739</v>
      </c>
      <c r="C829" s="45">
        <v>1070548</v>
      </c>
      <c r="D829" s="29">
        <v>1015187</v>
      </c>
      <c r="E829" s="29"/>
      <c r="F829" s="60" t="s">
        <v>688</v>
      </c>
      <c r="G829" s="29" t="s">
        <v>47</v>
      </c>
      <c r="H829" s="70" t="s">
        <v>4779</v>
      </c>
      <c r="I829" s="148" t="s">
        <v>32</v>
      </c>
      <c r="J829" s="147" t="s">
        <v>33</v>
      </c>
      <c r="K829" s="148">
        <v>0</v>
      </c>
      <c r="L829" s="148" t="s">
        <v>32</v>
      </c>
      <c r="M829" s="147" t="s">
        <v>33</v>
      </c>
      <c r="N829" s="29">
        <f t="shared" si="191"/>
        <v>1015187</v>
      </c>
      <c r="O829" s="29" t="str">
        <f t="shared" si="192"/>
        <v/>
      </c>
      <c r="P829" s="29" t="str">
        <f t="shared" si="193"/>
        <v/>
      </c>
      <c r="Q829" s="29" t="str">
        <f t="shared" si="185"/>
        <v/>
      </c>
      <c r="R829" s="29" t="str">
        <f t="shared" si="186"/>
        <v/>
      </c>
      <c r="S829" s="29" t="str">
        <f t="shared" si="187"/>
        <v/>
      </c>
      <c r="T829" s="29" t="str">
        <f t="shared" si="188"/>
        <v/>
      </c>
      <c r="U829" s="29"/>
      <c r="V829" s="29"/>
      <c r="W829" s="55" t="s">
        <v>145</v>
      </c>
      <c r="X829" s="29" t="s">
        <v>158</v>
      </c>
      <c r="Y829" s="146">
        <v>931</v>
      </c>
      <c r="Z829" s="33">
        <v>1192</v>
      </c>
      <c r="AA829" s="34">
        <f t="shared" si="189"/>
        <v>0.28000000000000003</v>
      </c>
      <c r="AB829" s="33">
        <f t="shared" si="194"/>
        <v>1192</v>
      </c>
      <c r="AC829" s="34">
        <f t="shared" si="190"/>
        <v>0.28034383688242187</v>
      </c>
      <c r="AD829" s="145">
        <f t="shared" si="197"/>
        <v>993.33299999999997</v>
      </c>
      <c r="AE829" s="105">
        <v>775.83299999999997</v>
      </c>
      <c r="AF829" s="34" t="s">
        <v>36</v>
      </c>
      <c r="AG829" s="34" t="s">
        <v>36</v>
      </c>
      <c r="AH829" s="34" t="s">
        <v>36</v>
      </c>
      <c r="AI829" s="29">
        <v>5.8999999999999997E-2</v>
      </c>
      <c r="AJ829" s="29">
        <v>3.6999999999999998E-5</v>
      </c>
      <c r="AK829" s="29">
        <v>0</v>
      </c>
      <c r="AL829" s="29">
        <v>0</v>
      </c>
      <c r="AM829" s="29" t="s">
        <v>28</v>
      </c>
      <c r="AN829" s="44" t="s">
        <v>27</v>
      </c>
      <c r="AO829" s="29" t="s">
        <v>28</v>
      </c>
      <c r="AP829" s="29">
        <v>10</v>
      </c>
      <c r="AQ829" s="29">
        <v>176</v>
      </c>
      <c r="AR829" s="29">
        <v>67</v>
      </c>
      <c r="AS829" s="29">
        <v>89</v>
      </c>
      <c r="AT829" s="29">
        <v>0.59</v>
      </c>
      <c r="AU829" s="144">
        <v>1.049E-3</v>
      </c>
      <c r="AV829" s="36" t="s">
        <v>28</v>
      </c>
      <c r="AW829" s="102">
        <v>43515</v>
      </c>
      <c r="AX829" s="129" t="s">
        <v>33</v>
      </c>
      <c r="AY829" s="106">
        <v>3220</v>
      </c>
      <c r="BD829" t="s">
        <v>108</v>
      </c>
      <c r="BE829" t="s">
        <v>4346</v>
      </c>
      <c r="BF829" t="s">
        <v>4740</v>
      </c>
      <c r="BH829" t="str">
        <f t="shared" si="195"/>
        <v/>
      </c>
      <c r="BJ829" t="str">
        <f t="shared" si="196"/>
        <v>OK</v>
      </c>
      <c r="BK829" s="130" t="s">
        <v>5302</v>
      </c>
      <c r="BL829" s="130" t="e">
        <v>#VALUE!</v>
      </c>
      <c r="BM829" s="131">
        <v>1024</v>
      </c>
      <c r="BN829" s="131">
        <v>1.1640625</v>
      </c>
      <c r="BO829">
        <v>1192</v>
      </c>
      <c r="BP829">
        <v>160</v>
      </c>
    </row>
    <row r="830" spans="1:68" x14ac:dyDescent="0.3">
      <c r="A830" s="1"/>
      <c r="B830" s="47">
        <v>740</v>
      </c>
      <c r="C830" s="45">
        <v>1070549</v>
      </c>
      <c r="D830" s="29">
        <v>1015205</v>
      </c>
      <c r="E830" s="29"/>
      <c r="F830" s="39" t="s">
        <v>689</v>
      </c>
      <c r="G830" s="29" t="s">
        <v>39</v>
      </c>
      <c r="H830" s="148"/>
      <c r="I830" s="148" t="s">
        <v>32</v>
      </c>
      <c r="J830" s="147" t="s">
        <v>33</v>
      </c>
      <c r="K830" s="148">
        <v>0</v>
      </c>
      <c r="L830" s="148" t="s">
        <v>32</v>
      </c>
      <c r="M830" s="147" t="s">
        <v>33</v>
      </c>
      <c r="N830" s="29">
        <f t="shared" si="191"/>
        <v>1015205</v>
      </c>
      <c r="O830" s="29" t="str">
        <f t="shared" si="192"/>
        <v/>
      </c>
      <c r="P830" s="29" t="str">
        <f t="shared" si="193"/>
        <v/>
      </c>
      <c r="Q830" s="29" t="str">
        <f t="shared" si="185"/>
        <v/>
      </c>
      <c r="R830" s="29" t="str">
        <f t="shared" si="186"/>
        <v/>
      </c>
      <c r="S830" s="29" t="str">
        <f t="shared" si="187"/>
        <v/>
      </c>
      <c r="T830" s="29" t="str">
        <f t="shared" si="188"/>
        <v/>
      </c>
      <c r="U830" s="29"/>
      <c r="V830" s="29"/>
      <c r="W830" s="55" t="s">
        <v>145</v>
      </c>
      <c r="X830" s="29" t="s">
        <v>158</v>
      </c>
      <c r="Y830" s="146">
        <v>1471</v>
      </c>
      <c r="Z830" s="33">
        <v>1883</v>
      </c>
      <c r="AA830" s="34">
        <f t="shared" si="189"/>
        <v>0.28000000000000003</v>
      </c>
      <c r="AB830" s="33">
        <f t="shared" si="194"/>
        <v>1883</v>
      </c>
      <c r="AC830" s="34">
        <f t="shared" si="190"/>
        <v>0.28008219716715066</v>
      </c>
      <c r="AD830" s="145">
        <f t="shared" si="197"/>
        <v>1569.1669999999999</v>
      </c>
      <c r="AE830" s="105">
        <v>1225.8330000000001</v>
      </c>
      <c r="AF830" s="34" t="s">
        <v>36</v>
      </c>
      <c r="AG830" s="34" t="s">
        <v>36</v>
      </c>
      <c r="AH830" s="34" t="s">
        <v>36</v>
      </c>
      <c r="AI830" s="29">
        <v>0.115</v>
      </c>
      <c r="AJ830" s="29">
        <v>7.1000000000000005E-5</v>
      </c>
      <c r="AK830" s="29">
        <v>0</v>
      </c>
      <c r="AL830" s="29">
        <v>0</v>
      </c>
      <c r="AM830" s="29" t="s">
        <v>28</v>
      </c>
      <c r="AN830" s="44" t="s">
        <v>27</v>
      </c>
      <c r="AO830" s="29" t="s">
        <v>28</v>
      </c>
      <c r="AP830" s="29">
        <v>10</v>
      </c>
      <c r="AQ830" s="29">
        <v>176</v>
      </c>
      <c r="AR830" s="29">
        <v>67</v>
      </c>
      <c r="AS830" s="29">
        <v>89</v>
      </c>
      <c r="AT830" s="29">
        <v>0.57499999999999996</v>
      </c>
      <c r="AU830" s="144">
        <v>1.049E-3</v>
      </c>
      <c r="AV830" s="36" t="s">
        <v>28</v>
      </c>
      <c r="AW830" s="102">
        <v>43515</v>
      </c>
      <c r="AX830" s="129" t="s">
        <v>33</v>
      </c>
      <c r="AY830" s="106">
        <v>1609</v>
      </c>
      <c r="BD830" t="s">
        <v>108</v>
      </c>
      <c r="BE830" t="s">
        <v>4346</v>
      </c>
      <c r="BF830" t="s">
        <v>4740</v>
      </c>
      <c r="BH830" t="str">
        <f t="shared" si="195"/>
        <v/>
      </c>
      <c r="BJ830" t="str">
        <f t="shared" si="196"/>
        <v>OK</v>
      </c>
      <c r="BK830" s="130" t="s">
        <v>5302</v>
      </c>
      <c r="BL830" s="130" t="e">
        <v>#VALUE!</v>
      </c>
      <c r="BM830" s="131">
        <v>1618</v>
      </c>
      <c r="BN830" s="131">
        <v>1.1637824474660075</v>
      </c>
      <c r="BO830" t="e">
        <v>#N/A</v>
      </c>
      <c r="BP830">
        <v>109</v>
      </c>
    </row>
    <row r="831" spans="1:68" x14ac:dyDescent="0.3">
      <c r="A831" s="1"/>
      <c r="B831" s="47">
        <v>741</v>
      </c>
      <c r="C831" s="45">
        <v>1070550</v>
      </c>
      <c r="D831" s="29">
        <v>1015219</v>
      </c>
      <c r="E831" s="29"/>
      <c r="F831" s="60" t="s">
        <v>690</v>
      </c>
      <c r="G831" s="29" t="s">
        <v>39</v>
      </c>
      <c r="H831" s="148"/>
      <c r="I831" s="148" t="s">
        <v>32</v>
      </c>
      <c r="J831" s="147" t="s">
        <v>33</v>
      </c>
      <c r="K831" s="148">
        <v>0</v>
      </c>
      <c r="L831" s="148" t="s">
        <v>32</v>
      </c>
      <c r="M831" s="147" t="s">
        <v>33</v>
      </c>
      <c r="N831" s="29">
        <f t="shared" si="191"/>
        <v>1015219</v>
      </c>
      <c r="O831" s="29" t="str">
        <f t="shared" si="192"/>
        <v/>
      </c>
      <c r="P831" s="29" t="str">
        <f t="shared" si="193"/>
        <v/>
      </c>
      <c r="Q831" s="29" t="str">
        <f t="shared" si="185"/>
        <v/>
      </c>
      <c r="R831" s="29" t="str">
        <f t="shared" si="186"/>
        <v/>
      </c>
      <c r="S831" s="29" t="str">
        <f t="shared" si="187"/>
        <v/>
      </c>
      <c r="T831" s="29" t="str">
        <f t="shared" si="188"/>
        <v/>
      </c>
      <c r="U831" s="29"/>
      <c r="V831" s="29"/>
      <c r="W831" s="55" t="s">
        <v>145</v>
      </c>
      <c r="X831" s="29" t="s">
        <v>158</v>
      </c>
      <c r="Y831" s="146">
        <v>2176</v>
      </c>
      <c r="Z831" s="33">
        <v>2786</v>
      </c>
      <c r="AA831" s="34">
        <f t="shared" si="189"/>
        <v>0.28000000000000003</v>
      </c>
      <c r="AB831" s="33">
        <f t="shared" si="194"/>
        <v>2786</v>
      </c>
      <c r="AC831" s="34">
        <f t="shared" si="190"/>
        <v>0.28033130153148916</v>
      </c>
      <c r="AD831" s="145">
        <f t="shared" si="197"/>
        <v>2321.6669999999999</v>
      </c>
      <c r="AE831" s="105">
        <v>1813.3330000000001</v>
      </c>
      <c r="AF831" s="34" t="s">
        <v>36</v>
      </c>
      <c r="AG831" s="34" t="s">
        <v>36</v>
      </c>
      <c r="AH831" s="34" t="s">
        <v>36</v>
      </c>
      <c r="AI831" s="29">
        <v>0.16300000000000001</v>
      </c>
      <c r="AJ831" s="29">
        <v>1.05E-4</v>
      </c>
      <c r="AK831" s="29">
        <v>0</v>
      </c>
      <c r="AL831" s="29">
        <v>0</v>
      </c>
      <c r="AM831" s="29" t="s">
        <v>28</v>
      </c>
      <c r="AN831" s="44" t="s">
        <v>27</v>
      </c>
      <c r="AO831" s="29" t="s">
        <v>28</v>
      </c>
      <c r="AP831" s="29">
        <v>5</v>
      </c>
      <c r="AQ831" s="29">
        <v>176</v>
      </c>
      <c r="AR831" s="29">
        <v>67</v>
      </c>
      <c r="AS831" s="29">
        <v>89</v>
      </c>
      <c r="AT831" s="29">
        <v>0.81499999999999995</v>
      </c>
      <c r="AU831" s="144">
        <v>1.049E-3</v>
      </c>
      <c r="AV831" s="36" t="s">
        <v>28</v>
      </c>
      <c r="AW831" s="102">
        <v>43515</v>
      </c>
      <c r="AX831" s="129" t="s">
        <v>33</v>
      </c>
      <c r="AY831" s="106">
        <v>710</v>
      </c>
      <c r="BD831" t="s">
        <v>108</v>
      </c>
      <c r="BE831" t="s">
        <v>4346</v>
      </c>
      <c r="BF831" t="s">
        <v>4740</v>
      </c>
      <c r="BH831" t="str">
        <f t="shared" si="195"/>
        <v/>
      </c>
      <c r="BJ831" t="str">
        <f t="shared" si="196"/>
        <v>OK</v>
      </c>
      <c r="BK831" s="130" t="s">
        <v>5302</v>
      </c>
      <c r="BL831" s="130" t="e">
        <v>#VALUE!</v>
      </c>
      <c r="BM831" s="131">
        <v>2394</v>
      </c>
      <c r="BN831" s="131">
        <v>1.1637426900584795</v>
      </c>
      <c r="BO831" t="e">
        <v>#N/A</v>
      </c>
      <c r="BP831">
        <v>105</v>
      </c>
    </row>
    <row r="832" spans="1:68" ht="25.2" x14ac:dyDescent="0.3">
      <c r="A832" s="1"/>
      <c r="B832" s="47">
        <v>742</v>
      </c>
      <c r="C832" s="45">
        <v>1046932</v>
      </c>
      <c r="D832" s="40">
        <v>1015236</v>
      </c>
      <c r="E832" s="40"/>
      <c r="F832" s="39" t="s">
        <v>691</v>
      </c>
      <c r="G832" s="29" t="s">
        <v>47</v>
      </c>
      <c r="H832" s="70" t="s">
        <v>4779</v>
      </c>
      <c r="I832" s="148" t="s">
        <v>32</v>
      </c>
      <c r="J832" s="147" t="s">
        <v>33</v>
      </c>
      <c r="K832" s="148">
        <v>0</v>
      </c>
      <c r="L832" s="148" t="s">
        <v>32</v>
      </c>
      <c r="M832" s="147" t="s">
        <v>33</v>
      </c>
      <c r="N832" s="29">
        <f t="shared" si="191"/>
        <v>1015236</v>
      </c>
      <c r="O832" s="29" t="str">
        <f t="shared" si="192"/>
        <v/>
      </c>
      <c r="P832" s="29" t="str">
        <f t="shared" si="193"/>
        <v/>
      </c>
      <c r="Q832" s="29" t="str">
        <f t="shared" si="185"/>
        <v/>
      </c>
      <c r="R832" s="29" t="str">
        <f t="shared" si="186"/>
        <v/>
      </c>
      <c r="S832" s="29" t="str">
        <f t="shared" si="187"/>
        <v/>
      </c>
      <c r="T832" s="29" t="str">
        <f t="shared" si="188"/>
        <v/>
      </c>
      <c r="U832" s="46" t="s">
        <v>33</v>
      </c>
      <c r="V832" s="46"/>
      <c r="W832" s="38" t="s">
        <v>145</v>
      </c>
      <c r="X832" s="29" t="s">
        <v>158</v>
      </c>
      <c r="Y832" s="146">
        <v>3776</v>
      </c>
      <c r="Z832" s="33">
        <v>4834</v>
      </c>
      <c r="AA832" s="34">
        <f t="shared" si="189"/>
        <v>0.28000000000000003</v>
      </c>
      <c r="AB832" s="33">
        <f t="shared" si="194"/>
        <v>4834</v>
      </c>
      <c r="AC832" s="34">
        <f t="shared" si="190"/>
        <v>0.28019043642050467</v>
      </c>
      <c r="AD832" s="145">
        <f t="shared" si="197"/>
        <v>4028.3330000000001</v>
      </c>
      <c r="AE832" s="105">
        <v>3146.6669999999999</v>
      </c>
      <c r="AF832" s="34" t="s">
        <v>36</v>
      </c>
      <c r="AG832" s="34" t="s">
        <v>36</v>
      </c>
      <c r="AH832" s="34" t="s">
        <v>36</v>
      </c>
      <c r="AI832" s="29">
        <v>0.27</v>
      </c>
      <c r="AJ832" s="29">
        <v>4.2499999999999998E-4</v>
      </c>
      <c r="AK832" s="29">
        <v>40</v>
      </c>
      <c r="AL832" s="29">
        <v>0</v>
      </c>
      <c r="AM832" s="29" t="s">
        <v>28</v>
      </c>
      <c r="AN832" s="158" t="s">
        <v>28</v>
      </c>
      <c r="AO832" s="29" t="s">
        <v>28</v>
      </c>
      <c r="AP832" s="29">
        <v>5</v>
      </c>
      <c r="AQ832" s="29">
        <v>135</v>
      </c>
      <c r="AR832" s="29">
        <v>87</v>
      </c>
      <c r="AS832" s="29">
        <v>89</v>
      </c>
      <c r="AT832" s="29">
        <v>1.35</v>
      </c>
      <c r="AU832" s="144">
        <v>1.0449999999999999E-3</v>
      </c>
      <c r="AV832" s="36" t="s">
        <v>28</v>
      </c>
      <c r="AW832" s="102" t="s">
        <v>33</v>
      </c>
      <c r="AX832" s="129" t="s">
        <v>33</v>
      </c>
      <c r="AY832" s="106">
        <v>1525</v>
      </c>
      <c r="BD832" t="s">
        <v>108</v>
      </c>
      <c r="BE832" t="s">
        <v>4346</v>
      </c>
      <c r="BF832" t="s">
        <v>4740</v>
      </c>
      <c r="BH832" t="str">
        <f t="shared" si="195"/>
        <v>AV</v>
      </c>
      <c r="BJ832" t="str">
        <f t="shared" si="196"/>
        <v>OK</v>
      </c>
      <c r="BK832" s="130">
        <v>4834</v>
      </c>
      <c r="BL832" s="130" t="s">
        <v>37</v>
      </c>
      <c r="BM832" s="131" t="s">
        <v>33</v>
      </c>
      <c r="BN832" s="131" t="e">
        <v>#VALUE!</v>
      </c>
      <c r="BO832">
        <v>4834</v>
      </c>
      <c r="BP832">
        <v>65</v>
      </c>
    </row>
    <row r="833" spans="1:68" ht="25.2" x14ac:dyDescent="0.3">
      <c r="A833" s="1"/>
      <c r="B833" s="47">
        <v>743</v>
      </c>
      <c r="C833" s="45">
        <v>1046935</v>
      </c>
      <c r="D833" s="40">
        <v>1015248</v>
      </c>
      <c r="E833" s="40"/>
      <c r="F833" s="31" t="s">
        <v>692</v>
      </c>
      <c r="G833" s="29" t="s">
        <v>31</v>
      </c>
      <c r="H833" s="70" t="s">
        <v>4779</v>
      </c>
      <c r="I833" s="148" t="s">
        <v>32</v>
      </c>
      <c r="J833" s="147" t="s">
        <v>33</v>
      </c>
      <c r="K833" s="148">
        <v>0</v>
      </c>
      <c r="L833" s="148" t="s">
        <v>32</v>
      </c>
      <c r="M833" s="147">
        <v>42706</v>
      </c>
      <c r="N833" s="29">
        <f t="shared" si="191"/>
        <v>1015248</v>
      </c>
      <c r="O833" s="29" t="str">
        <f t="shared" si="192"/>
        <v/>
      </c>
      <c r="P833" s="29" t="str">
        <f t="shared" si="193"/>
        <v/>
      </c>
      <c r="Q833" s="29" t="str">
        <f t="shared" si="185"/>
        <v/>
      </c>
      <c r="R833" s="29" t="str">
        <f t="shared" si="186"/>
        <v/>
      </c>
      <c r="S833" s="29" t="str">
        <f t="shared" si="187"/>
        <v/>
      </c>
      <c r="T833" s="29" t="str">
        <f t="shared" si="188"/>
        <v/>
      </c>
      <c r="U833" s="46" t="s">
        <v>33</v>
      </c>
      <c r="V833" s="46"/>
      <c r="W833" s="38" t="s">
        <v>3787</v>
      </c>
      <c r="X833" s="29" t="s">
        <v>158</v>
      </c>
      <c r="Y833" s="146">
        <v>5397</v>
      </c>
      <c r="Z833" s="33">
        <v>6909</v>
      </c>
      <c r="AA833" s="34">
        <f t="shared" si="189"/>
        <v>0.28000000000000003</v>
      </c>
      <c r="AB833" s="33" t="str">
        <f t="shared" si="194"/>
        <v>По запросу</v>
      </c>
      <c r="AC833" s="34">
        <f t="shared" si="190"/>
        <v>0.28015564202334631</v>
      </c>
      <c r="AD833" s="145">
        <f t="shared" si="197"/>
        <v>5757.5</v>
      </c>
      <c r="AE833" s="105">
        <v>4497.5</v>
      </c>
      <c r="AF833" s="34" t="s">
        <v>36</v>
      </c>
      <c r="AG833" s="34" t="s">
        <v>36</v>
      </c>
      <c r="AH833" s="34" t="s">
        <v>36</v>
      </c>
      <c r="AI833" s="29">
        <v>0.35499999999999998</v>
      </c>
      <c r="AJ833" s="29">
        <v>7.0899999999999999E-4</v>
      </c>
      <c r="AK833" s="29">
        <v>15</v>
      </c>
      <c r="AL833" s="29">
        <v>0</v>
      </c>
      <c r="AM833" s="29" t="s">
        <v>28</v>
      </c>
      <c r="AN833" s="158" t="s">
        <v>28</v>
      </c>
      <c r="AO833" s="29" t="s">
        <v>28</v>
      </c>
      <c r="AP833" s="29">
        <v>3</v>
      </c>
      <c r="AQ833" s="29">
        <v>175</v>
      </c>
      <c r="AR833" s="29">
        <v>135</v>
      </c>
      <c r="AS833" s="29">
        <v>90</v>
      </c>
      <c r="AT833" s="29">
        <v>1.0649999999999999</v>
      </c>
      <c r="AU833" s="144">
        <v>2.1259999999999999E-3</v>
      </c>
      <c r="AV833" s="36" t="s">
        <v>28</v>
      </c>
      <c r="AW833" s="102" t="s">
        <v>33</v>
      </c>
      <c r="AX833" s="129" t="s">
        <v>33</v>
      </c>
      <c r="AY833" s="106">
        <v>990</v>
      </c>
      <c r="BD833" t="s">
        <v>108</v>
      </c>
      <c r="BE833" t="s">
        <v>4368</v>
      </c>
      <c r="BF833" t="s">
        <v>4740</v>
      </c>
      <c r="BH833" t="str">
        <f t="shared" si="195"/>
        <v>AV</v>
      </c>
      <c r="BJ833" t="e">
        <f t="shared" si="196"/>
        <v>#VALUE!</v>
      </c>
      <c r="BK833" s="130" t="s">
        <v>5289</v>
      </c>
      <c r="BL833" s="130" t="e">
        <v>#VALUE!</v>
      </c>
      <c r="BM833" s="131" t="s">
        <v>33</v>
      </c>
      <c r="BN833" s="131" t="e">
        <v>#VALUE!</v>
      </c>
      <c r="BO833" t="s">
        <v>5289</v>
      </c>
      <c r="BP833">
        <v>111</v>
      </c>
    </row>
    <row r="834" spans="1:68" ht="25.2" x14ac:dyDescent="0.3">
      <c r="A834" s="1"/>
      <c r="B834" s="47">
        <v>744</v>
      </c>
      <c r="C834" s="45">
        <v>1015162</v>
      </c>
      <c r="D834" s="29"/>
      <c r="E834" s="29"/>
      <c r="F834" s="39" t="s">
        <v>693</v>
      </c>
      <c r="G834" s="29" t="s">
        <v>31</v>
      </c>
      <c r="H834" s="148"/>
      <c r="I834" s="148" t="s">
        <v>32</v>
      </c>
      <c r="J834" s="147" t="s">
        <v>33</v>
      </c>
      <c r="K834" s="148">
        <v>0</v>
      </c>
      <c r="L834" s="148" t="s">
        <v>32</v>
      </c>
      <c r="M834" s="147" t="s">
        <v>33</v>
      </c>
      <c r="N834" s="29" t="str">
        <f t="shared" si="191"/>
        <v/>
      </c>
      <c r="O834" s="29" t="str">
        <f t="shared" si="192"/>
        <v/>
      </c>
      <c r="P834" s="29" t="str">
        <f t="shared" si="193"/>
        <v/>
      </c>
      <c r="Q834" s="29" t="str">
        <f t="shared" si="185"/>
        <v/>
      </c>
      <c r="R834" s="29" t="str">
        <f t="shared" si="186"/>
        <v/>
      </c>
      <c r="S834" s="29" t="str">
        <f t="shared" si="187"/>
        <v/>
      </c>
      <c r="T834" s="29" t="str">
        <f t="shared" si="188"/>
        <v/>
      </c>
      <c r="U834" s="29"/>
      <c r="V834" s="29"/>
      <c r="W834" s="38" t="s">
        <v>145</v>
      </c>
      <c r="X834" s="29" t="s">
        <v>158</v>
      </c>
      <c r="Y834" s="146">
        <v>913</v>
      </c>
      <c r="Z834" s="33">
        <v>1168</v>
      </c>
      <c r="AA834" s="34">
        <f t="shared" si="189"/>
        <v>0.27900000000000003</v>
      </c>
      <c r="AB834" s="33">
        <f t="shared" si="194"/>
        <v>1168</v>
      </c>
      <c r="AC834" s="34">
        <f t="shared" si="190"/>
        <v>0.27929913660422195</v>
      </c>
      <c r="AD834" s="145">
        <f t="shared" si="197"/>
        <v>973.33299999999997</v>
      </c>
      <c r="AE834" s="105">
        <v>760.83299999999997</v>
      </c>
      <c r="AF834" s="34" t="s">
        <v>36</v>
      </c>
      <c r="AG834" s="34" t="s">
        <v>36</v>
      </c>
      <c r="AH834" s="34" t="s">
        <v>36</v>
      </c>
      <c r="AI834" s="29">
        <v>3.5999999999999997E-2</v>
      </c>
      <c r="AJ834" s="29">
        <v>5.3999999999999998E-5</v>
      </c>
      <c r="AK834" s="29">
        <v>0</v>
      </c>
      <c r="AL834" s="29">
        <v>0</v>
      </c>
      <c r="AM834" s="29" t="s">
        <v>28</v>
      </c>
      <c r="AN834" s="44" t="s">
        <v>27</v>
      </c>
      <c r="AO834" s="29" t="s">
        <v>28</v>
      </c>
      <c r="AP834" s="29">
        <v>20</v>
      </c>
      <c r="AQ834" s="29">
        <v>87</v>
      </c>
      <c r="AR834" s="29">
        <v>67</v>
      </c>
      <c r="AS834" s="29">
        <v>89</v>
      </c>
      <c r="AT834" s="29">
        <v>0.36</v>
      </c>
      <c r="AU834" s="144">
        <v>5.1900000000000004E-4</v>
      </c>
      <c r="AV834" s="36" t="s">
        <v>28</v>
      </c>
      <c r="AW834" s="102" t="s">
        <v>33</v>
      </c>
      <c r="AX834" s="129" t="s">
        <v>33</v>
      </c>
      <c r="AY834" s="106" t="e">
        <v>#N/A</v>
      </c>
      <c r="BD834" t="s">
        <v>108</v>
      </c>
      <c r="BE834" t="s">
        <v>4368</v>
      </c>
      <c r="BF834" t="s">
        <v>4740</v>
      </c>
      <c r="BH834" t="str">
        <f t="shared" si="195"/>
        <v/>
      </c>
      <c r="BJ834" t="str">
        <f t="shared" si="196"/>
        <v>OK</v>
      </c>
      <c r="BK834" s="130" t="s">
        <v>5302</v>
      </c>
      <c r="BL834" s="130" t="e">
        <v>#VALUE!</v>
      </c>
      <c r="BM834" s="131" t="s">
        <v>33</v>
      </c>
      <c r="BN834" s="131" t="e">
        <v>#VALUE!</v>
      </c>
      <c r="BO834" t="e">
        <v>#N/A</v>
      </c>
      <c r="BP834">
        <v>0</v>
      </c>
    </row>
    <row r="835" spans="1:68" ht="25.2" x14ac:dyDescent="0.3">
      <c r="A835" s="1"/>
      <c r="B835" s="47">
        <v>745</v>
      </c>
      <c r="C835" s="45">
        <v>1015172</v>
      </c>
      <c r="D835" s="29"/>
      <c r="E835" s="29"/>
      <c r="F835" s="39" t="s">
        <v>694</v>
      </c>
      <c r="G835" s="29" t="s">
        <v>31</v>
      </c>
      <c r="H835" s="37" t="s">
        <v>412</v>
      </c>
      <c r="I835" s="148" t="s">
        <v>32</v>
      </c>
      <c r="J835" s="147" t="s">
        <v>33</v>
      </c>
      <c r="K835" s="148">
        <v>0</v>
      </c>
      <c r="L835" s="148" t="s">
        <v>32</v>
      </c>
      <c r="M835" s="147">
        <v>42706</v>
      </c>
      <c r="N835" s="29" t="str">
        <f t="shared" si="191"/>
        <v/>
      </c>
      <c r="O835" s="29" t="str">
        <f t="shared" si="192"/>
        <v/>
      </c>
      <c r="P835" s="29" t="str">
        <f t="shared" si="193"/>
        <v/>
      </c>
      <c r="Q835" s="29" t="str">
        <f t="shared" si="185"/>
        <v/>
      </c>
      <c r="R835" s="29" t="str">
        <f t="shared" si="186"/>
        <v/>
      </c>
      <c r="S835" s="29" t="str">
        <f t="shared" si="187"/>
        <v/>
      </c>
      <c r="T835" s="29" t="str">
        <f t="shared" si="188"/>
        <v/>
      </c>
      <c r="U835" s="40" t="s">
        <v>33</v>
      </c>
      <c r="V835" s="40"/>
      <c r="W835" s="38" t="s">
        <v>145</v>
      </c>
      <c r="X835" s="29" t="s">
        <v>158</v>
      </c>
      <c r="Y835" s="146">
        <v>930</v>
      </c>
      <c r="Z835" s="33">
        <v>1190</v>
      </c>
      <c r="AA835" s="34">
        <f t="shared" si="189"/>
        <v>0.28000000000000003</v>
      </c>
      <c r="AB835" s="33">
        <f t="shared" si="194"/>
        <v>1190</v>
      </c>
      <c r="AC835" s="34">
        <f t="shared" si="190"/>
        <v>0.27957032258064518</v>
      </c>
      <c r="AD835" s="145">
        <f t="shared" si="197"/>
        <v>991.66700000000003</v>
      </c>
      <c r="AE835" s="105">
        <v>775</v>
      </c>
      <c r="AF835" s="34" t="s">
        <v>36</v>
      </c>
      <c r="AG835" s="34" t="s">
        <v>36</v>
      </c>
      <c r="AH835" s="34" t="s">
        <v>36</v>
      </c>
      <c r="AI835" s="29">
        <v>0.05</v>
      </c>
      <c r="AJ835" s="29">
        <v>5.5000000000000002E-5</v>
      </c>
      <c r="AK835" s="29">
        <v>0</v>
      </c>
      <c r="AL835" s="29">
        <v>0</v>
      </c>
      <c r="AM835" s="29" t="s">
        <v>28</v>
      </c>
      <c r="AN835" s="44" t="s">
        <v>27</v>
      </c>
      <c r="AO835" s="29" t="s">
        <v>27</v>
      </c>
      <c r="AP835" s="29">
        <v>20</v>
      </c>
      <c r="AQ835" s="29"/>
      <c r="AR835" s="29"/>
      <c r="AS835" s="29"/>
      <c r="AT835" s="29"/>
      <c r="AU835" s="144"/>
      <c r="AV835" s="36" t="s">
        <v>28</v>
      </c>
      <c r="AW835" s="102" t="s">
        <v>33</v>
      </c>
      <c r="AX835" s="129" t="s">
        <v>33</v>
      </c>
      <c r="AY835" s="106" t="e">
        <v>#N/A</v>
      </c>
      <c r="BD835" t="s">
        <v>108</v>
      </c>
      <c r="BE835" t="s">
        <v>4346</v>
      </c>
      <c r="BF835" t="s">
        <v>4740</v>
      </c>
      <c r="BH835" t="str">
        <f t="shared" si="195"/>
        <v/>
      </c>
      <c r="BJ835" t="str">
        <f t="shared" si="196"/>
        <v>OK</v>
      </c>
      <c r="BK835" s="130" t="s">
        <v>5302</v>
      </c>
      <c r="BL835" s="130" t="e">
        <v>#VALUE!</v>
      </c>
      <c r="BM835" s="131" t="s">
        <v>33</v>
      </c>
      <c r="BN835" s="131" t="e">
        <v>#VALUE!</v>
      </c>
      <c r="BO835" t="e">
        <v>#N/A</v>
      </c>
      <c r="BP835">
        <v>0</v>
      </c>
    </row>
    <row r="836" spans="1:68" ht="25.2" x14ac:dyDescent="0.3">
      <c r="A836" s="1"/>
      <c r="B836" s="47">
        <v>746</v>
      </c>
      <c r="C836" s="45">
        <v>1015185</v>
      </c>
      <c r="D836" s="29"/>
      <c r="E836" s="29"/>
      <c r="F836" s="31" t="s">
        <v>695</v>
      </c>
      <c r="G836" s="29" t="s">
        <v>31</v>
      </c>
      <c r="H836" s="37" t="s">
        <v>412</v>
      </c>
      <c r="I836" s="148" t="s">
        <v>32</v>
      </c>
      <c r="J836" s="147" t="s">
        <v>33</v>
      </c>
      <c r="K836" s="148">
        <v>0</v>
      </c>
      <c r="L836" s="148" t="s">
        <v>32</v>
      </c>
      <c r="M836" s="147">
        <v>42706</v>
      </c>
      <c r="N836" s="29" t="str">
        <f t="shared" si="191"/>
        <v/>
      </c>
      <c r="O836" s="29" t="str">
        <f t="shared" si="192"/>
        <v/>
      </c>
      <c r="P836" s="29" t="str">
        <f t="shared" si="193"/>
        <v/>
      </c>
      <c r="Q836" s="29" t="str">
        <f t="shared" si="185"/>
        <v/>
      </c>
      <c r="R836" s="29" t="str">
        <f t="shared" si="186"/>
        <v/>
      </c>
      <c r="S836" s="29" t="str">
        <f t="shared" si="187"/>
        <v/>
      </c>
      <c r="T836" s="29" t="str">
        <f t="shared" si="188"/>
        <v/>
      </c>
      <c r="U836" s="40" t="s">
        <v>33</v>
      </c>
      <c r="V836" s="40"/>
      <c r="W836" s="38" t="s">
        <v>145</v>
      </c>
      <c r="X836" s="29" t="s">
        <v>158</v>
      </c>
      <c r="Y836" s="146">
        <v>930</v>
      </c>
      <c r="Z836" s="33">
        <v>1190</v>
      </c>
      <c r="AA836" s="34">
        <f t="shared" si="189"/>
        <v>0.28000000000000003</v>
      </c>
      <c r="AB836" s="33">
        <f t="shared" si="194"/>
        <v>1190</v>
      </c>
      <c r="AC836" s="34">
        <f t="shared" si="190"/>
        <v>0.27957032258064518</v>
      </c>
      <c r="AD836" s="145">
        <f t="shared" si="197"/>
        <v>991.66700000000003</v>
      </c>
      <c r="AE836" s="105">
        <v>775</v>
      </c>
      <c r="AF836" s="34" t="s">
        <v>36</v>
      </c>
      <c r="AG836" s="34" t="s">
        <v>36</v>
      </c>
      <c r="AH836" s="34" t="s">
        <v>36</v>
      </c>
      <c r="AI836" s="29">
        <v>0.05</v>
      </c>
      <c r="AJ836" s="29">
        <v>1.1E-4</v>
      </c>
      <c r="AK836" s="29">
        <v>0</v>
      </c>
      <c r="AL836" s="29">
        <v>0</v>
      </c>
      <c r="AM836" s="29" t="s">
        <v>28</v>
      </c>
      <c r="AN836" s="44" t="s">
        <v>27</v>
      </c>
      <c r="AO836" s="29" t="s">
        <v>27</v>
      </c>
      <c r="AP836" s="29">
        <v>10</v>
      </c>
      <c r="AQ836" s="29"/>
      <c r="AR836" s="29"/>
      <c r="AS836" s="29"/>
      <c r="AT836" s="29"/>
      <c r="AU836" s="144"/>
      <c r="AV836" s="36" t="s">
        <v>28</v>
      </c>
      <c r="AW836" s="102" t="s">
        <v>33</v>
      </c>
      <c r="AX836" s="129" t="s">
        <v>33</v>
      </c>
      <c r="AY836" s="106" t="e">
        <v>#N/A</v>
      </c>
      <c r="BD836" t="s">
        <v>108</v>
      </c>
      <c r="BE836" t="s">
        <v>4368</v>
      </c>
      <c r="BF836" t="s">
        <v>4740</v>
      </c>
      <c r="BH836" t="str">
        <f t="shared" si="195"/>
        <v/>
      </c>
      <c r="BJ836" t="str">
        <f t="shared" si="196"/>
        <v>OK</v>
      </c>
      <c r="BK836" s="130" t="s">
        <v>5302</v>
      </c>
      <c r="BL836" s="130" t="e">
        <v>#VALUE!</v>
      </c>
      <c r="BM836" s="131" t="s">
        <v>33</v>
      </c>
      <c r="BN836" s="131" t="e">
        <v>#VALUE!</v>
      </c>
      <c r="BO836" t="e">
        <v>#N/A</v>
      </c>
      <c r="BP836">
        <v>0</v>
      </c>
    </row>
    <row r="837" spans="1:68" ht="25.2" x14ac:dyDescent="0.3">
      <c r="A837" s="1"/>
      <c r="B837" s="47">
        <v>747</v>
      </c>
      <c r="C837" s="45">
        <v>1118706</v>
      </c>
      <c r="D837" s="29"/>
      <c r="E837" s="29"/>
      <c r="F837" s="30" t="s">
        <v>3775</v>
      </c>
      <c r="G837" s="29" t="s">
        <v>31</v>
      </c>
      <c r="H837" s="148"/>
      <c r="I837" s="148" t="e">
        <v>#N/A</v>
      </c>
      <c r="J837" s="147" t="s">
        <v>33</v>
      </c>
      <c r="K837" s="148">
        <v>0</v>
      </c>
      <c r="L837" s="148" t="s">
        <v>32</v>
      </c>
      <c r="M837" s="147" t="s">
        <v>33</v>
      </c>
      <c r="N837" s="29" t="str">
        <f t="shared" si="191"/>
        <v/>
      </c>
      <c r="O837" s="29" t="str">
        <f t="shared" si="192"/>
        <v/>
      </c>
      <c r="P837" s="29" t="str">
        <f t="shared" si="193"/>
        <v/>
      </c>
      <c r="Q837" s="29" t="str">
        <f t="shared" si="185"/>
        <v/>
      </c>
      <c r="R837" s="29" t="str">
        <f t="shared" si="186"/>
        <v/>
      </c>
      <c r="S837" s="29" t="str">
        <f t="shared" si="187"/>
        <v/>
      </c>
      <c r="T837" s="29" t="str">
        <f t="shared" si="188"/>
        <v/>
      </c>
      <c r="U837" s="29"/>
      <c r="V837" s="29"/>
      <c r="W837" s="38" t="s">
        <v>145</v>
      </c>
      <c r="X837" s="37" t="s">
        <v>158</v>
      </c>
      <c r="Y837" s="146">
        <v>3808</v>
      </c>
      <c r="Z837" s="33">
        <v>4874</v>
      </c>
      <c r="AA837" s="34">
        <f t="shared" si="189"/>
        <v>0.28000000000000003</v>
      </c>
      <c r="AB837" s="33">
        <f t="shared" si="194"/>
        <v>4874</v>
      </c>
      <c r="AC837" s="34">
        <f t="shared" si="190"/>
        <v>0.27993721427911911</v>
      </c>
      <c r="AD837" s="145">
        <f t="shared" si="197"/>
        <v>4061.6669999999999</v>
      </c>
      <c r="AE837" s="105">
        <v>3173.3330000000001</v>
      </c>
      <c r="AF837" s="34" t="s">
        <v>36</v>
      </c>
      <c r="AG837" s="34" t="s">
        <v>36</v>
      </c>
      <c r="AH837" s="34" t="s">
        <v>36</v>
      </c>
      <c r="AI837" s="29">
        <v>9.9000000000000005E-2</v>
      </c>
      <c r="AJ837" s="29">
        <v>1.2534000000000001E-5</v>
      </c>
      <c r="AK837" s="29">
        <v>0</v>
      </c>
      <c r="AL837" s="29">
        <v>0</v>
      </c>
      <c r="AM837" s="158" t="s">
        <v>28</v>
      </c>
      <c r="AN837" s="44" t="s">
        <v>27</v>
      </c>
      <c r="AO837" s="158" t="s">
        <v>28</v>
      </c>
      <c r="AP837" s="29">
        <v>10</v>
      </c>
      <c r="AQ837" s="29">
        <v>135</v>
      </c>
      <c r="AR837" s="29">
        <v>87</v>
      </c>
      <c r="AS837" s="29">
        <v>89</v>
      </c>
      <c r="AT837" s="29">
        <v>9.9000000000000005E-2</v>
      </c>
      <c r="AU837" s="144">
        <v>1.2534000000000001E-5</v>
      </c>
      <c r="AV837" s="36" t="s">
        <v>33</v>
      </c>
      <c r="AW837" s="102" t="s">
        <v>33</v>
      </c>
      <c r="AX837" s="129" t="s">
        <v>33</v>
      </c>
      <c r="AY837" s="106" t="e">
        <v>#N/A</v>
      </c>
      <c r="BD837" t="s">
        <v>108</v>
      </c>
      <c r="BE837" t="s">
        <v>4368</v>
      </c>
      <c r="BF837" t="s">
        <v>4740</v>
      </c>
      <c r="BH837" t="str">
        <f t="shared" si="195"/>
        <v/>
      </c>
      <c r="BJ837" t="str">
        <f t="shared" si="196"/>
        <v>OK</v>
      </c>
      <c r="BK837" s="130" t="s">
        <v>5302</v>
      </c>
      <c r="BL837" s="130" t="e">
        <v>#VALUE!</v>
      </c>
      <c r="BM837" s="131" t="s">
        <v>33</v>
      </c>
      <c r="BN837" s="131" t="e">
        <v>#VALUE!</v>
      </c>
      <c r="BO837" t="e">
        <v>#N/A</v>
      </c>
      <c r="BP837">
        <v>0</v>
      </c>
    </row>
    <row r="838" spans="1:68" ht="25.2" x14ac:dyDescent="0.3">
      <c r="A838" s="1"/>
      <c r="B838" s="47">
        <v>748</v>
      </c>
      <c r="C838" s="45">
        <v>1118707</v>
      </c>
      <c r="D838" s="29"/>
      <c r="E838" s="29"/>
      <c r="F838" s="30" t="s">
        <v>3776</v>
      </c>
      <c r="G838" s="29" t="s">
        <v>31</v>
      </c>
      <c r="H838" s="148"/>
      <c r="I838" s="148" t="e">
        <v>#N/A</v>
      </c>
      <c r="J838" s="147" t="s">
        <v>33</v>
      </c>
      <c r="K838" s="148">
        <v>0</v>
      </c>
      <c r="L838" s="148" t="s">
        <v>32</v>
      </c>
      <c r="M838" s="147" t="s">
        <v>33</v>
      </c>
      <c r="N838" s="29" t="str">
        <f t="shared" si="191"/>
        <v/>
      </c>
      <c r="O838" s="29" t="str">
        <f t="shared" si="192"/>
        <v/>
      </c>
      <c r="P838" s="29" t="str">
        <f t="shared" si="193"/>
        <v/>
      </c>
      <c r="Q838" s="29" t="str">
        <f t="shared" ref="Q838:Q901" si="198">IF(IFERROR(MID($U838,1,7)+0,"")&lt;1130000,"",IFERROR(MID($U838,1,7)+0,""))</f>
        <v/>
      </c>
      <c r="R838" s="29" t="str">
        <f t="shared" ref="R838:R901" si="199">IF(IFERROR(MID($U838,10,7)+0,"")&lt;1130000,"",IFERROR(MID($U838,10,7)+0,""))</f>
        <v/>
      </c>
      <c r="S838" s="29" t="str">
        <f t="shared" ref="S838:S901" si="200">IF(IFERROR(MID($U838,19,7)+0,"")&lt;1130000,"",IFERROR(MID($U838,19,7)+0,""))</f>
        <v/>
      </c>
      <c r="T838" s="29" t="str">
        <f t="shared" ref="T838:T901" si="201">IF(Q838="","",IF(R838="",Q838,Q838&amp;", "&amp;R838))</f>
        <v/>
      </c>
      <c r="U838" s="29"/>
      <c r="V838" s="29"/>
      <c r="W838" s="38" t="s">
        <v>145</v>
      </c>
      <c r="X838" s="37" t="s">
        <v>158</v>
      </c>
      <c r="Y838" s="146">
        <v>4256</v>
      </c>
      <c r="Z838" s="33">
        <v>5448</v>
      </c>
      <c r="AA838" s="34">
        <f t="shared" si="189"/>
        <v>0.28000000000000003</v>
      </c>
      <c r="AB838" s="33">
        <f t="shared" si="194"/>
        <v>5448</v>
      </c>
      <c r="AC838" s="34">
        <f t="shared" si="190"/>
        <v>0.2800750676621177</v>
      </c>
      <c r="AD838" s="145">
        <f t="shared" si="197"/>
        <v>4540</v>
      </c>
      <c r="AE838" s="105">
        <v>3546.6669999999999</v>
      </c>
      <c r="AF838" s="34" t="s">
        <v>36</v>
      </c>
      <c r="AG838" s="34" t="s">
        <v>36</v>
      </c>
      <c r="AH838" s="34" t="s">
        <v>36</v>
      </c>
      <c r="AI838" s="29">
        <v>0.14099999999999999</v>
      </c>
      <c r="AJ838" s="29">
        <v>1.7696000000000001E-5</v>
      </c>
      <c r="AK838" s="29">
        <v>0</v>
      </c>
      <c r="AL838" s="29">
        <v>0</v>
      </c>
      <c r="AM838" s="158" t="s">
        <v>28</v>
      </c>
      <c r="AN838" s="44" t="s">
        <v>27</v>
      </c>
      <c r="AO838" s="158" t="s">
        <v>28</v>
      </c>
      <c r="AP838" s="29">
        <v>10</v>
      </c>
      <c r="AQ838" s="29">
        <v>135</v>
      </c>
      <c r="AR838" s="29">
        <v>87</v>
      </c>
      <c r="AS838" s="29">
        <v>89</v>
      </c>
      <c r="AT838" s="29">
        <v>0.14099999999999999</v>
      </c>
      <c r="AU838" s="144">
        <v>1.7696000000000001E-5</v>
      </c>
      <c r="AV838" s="36" t="s">
        <v>33</v>
      </c>
      <c r="AW838" s="102" t="s">
        <v>33</v>
      </c>
      <c r="AX838" s="129" t="s">
        <v>33</v>
      </c>
      <c r="AY838" s="106" t="e">
        <v>#N/A</v>
      </c>
      <c r="BD838" t="s">
        <v>108</v>
      </c>
      <c r="BE838" t="s">
        <v>4368</v>
      </c>
      <c r="BF838" t="s">
        <v>4740</v>
      </c>
      <c r="BH838" t="str">
        <f t="shared" si="195"/>
        <v/>
      </c>
      <c r="BJ838" t="str">
        <f t="shared" si="196"/>
        <v>OK</v>
      </c>
      <c r="BK838" s="130" t="s">
        <v>5302</v>
      </c>
      <c r="BL838" s="130" t="e">
        <v>#VALUE!</v>
      </c>
      <c r="BM838" s="131" t="s">
        <v>33</v>
      </c>
      <c r="BN838" s="131" t="e">
        <v>#VALUE!</v>
      </c>
      <c r="BO838" t="e">
        <v>#N/A</v>
      </c>
      <c r="BP838">
        <v>0</v>
      </c>
    </row>
    <row r="839" spans="1:68" ht="25.2" x14ac:dyDescent="0.3">
      <c r="A839" s="1"/>
      <c r="B839" s="47">
        <v>749</v>
      </c>
      <c r="C839" s="45">
        <v>1118708</v>
      </c>
      <c r="D839" s="29"/>
      <c r="E839" s="29"/>
      <c r="F839" s="30" t="s">
        <v>3777</v>
      </c>
      <c r="G839" s="29" t="s">
        <v>31</v>
      </c>
      <c r="H839" s="148"/>
      <c r="I839" s="148" t="e">
        <v>#N/A</v>
      </c>
      <c r="J839" s="147" t="s">
        <v>33</v>
      </c>
      <c r="K839" s="148">
        <v>0</v>
      </c>
      <c r="L839" s="148" t="s">
        <v>32</v>
      </c>
      <c r="M839" s="147" t="s">
        <v>33</v>
      </c>
      <c r="N839" s="29" t="str">
        <f t="shared" si="191"/>
        <v/>
      </c>
      <c r="O839" s="29" t="str">
        <f t="shared" si="192"/>
        <v/>
      </c>
      <c r="P839" s="29" t="str">
        <f t="shared" si="193"/>
        <v/>
      </c>
      <c r="Q839" s="29" t="str">
        <f t="shared" si="198"/>
        <v/>
      </c>
      <c r="R839" s="29" t="str">
        <f t="shared" si="199"/>
        <v/>
      </c>
      <c r="S839" s="29" t="str">
        <f t="shared" si="200"/>
        <v/>
      </c>
      <c r="T839" s="29" t="str">
        <f t="shared" si="201"/>
        <v/>
      </c>
      <c r="U839" s="29"/>
      <c r="V839" s="29"/>
      <c r="W839" s="38" t="s">
        <v>145</v>
      </c>
      <c r="X839" s="37" t="s">
        <v>158</v>
      </c>
      <c r="Y839" s="146">
        <v>5152</v>
      </c>
      <c r="Z839" s="33">
        <v>6594</v>
      </c>
      <c r="AA839" s="34">
        <f t="shared" si="189"/>
        <v>0.28000000000000003</v>
      </c>
      <c r="AB839" s="33">
        <f t="shared" si="194"/>
        <v>6594</v>
      </c>
      <c r="AC839" s="34">
        <f t="shared" si="190"/>
        <v>0.27989140371827681</v>
      </c>
      <c r="AD839" s="145">
        <f t="shared" si="197"/>
        <v>5495</v>
      </c>
      <c r="AE839" s="105">
        <v>4293.3329999999996</v>
      </c>
      <c r="AF839" s="34" t="s">
        <v>36</v>
      </c>
      <c r="AG839" s="34" t="s">
        <v>36</v>
      </c>
      <c r="AH839" s="34" t="s">
        <v>36</v>
      </c>
      <c r="AI839" s="29">
        <v>0.246</v>
      </c>
      <c r="AJ839" s="29">
        <v>3.0433000000000002E-5</v>
      </c>
      <c r="AK839" s="29">
        <v>0</v>
      </c>
      <c r="AL839" s="29">
        <v>0</v>
      </c>
      <c r="AM839" s="158" t="s">
        <v>28</v>
      </c>
      <c r="AN839" s="44" t="s">
        <v>27</v>
      </c>
      <c r="AO839" s="158" t="s">
        <v>28</v>
      </c>
      <c r="AP839" s="29">
        <v>5</v>
      </c>
      <c r="AQ839" s="29">
        <v>135</v>
      </c>
      <c r="AR839" s="29">
        <v>87</v>
      </c>
      <c r="AS839" s="29">
        <v>89</v>
      </c>
      <c r="AT839" s="29">
        <v>0.246</v>
      </c>
      <c r="AU839" s="144">
        <v>3.0433000000000002E-5</v>
      </c>
      <c r="AV839" s="36" t="s">
        <v>33</v>
      </c>
      <c r="AW839" s="102" t="s">
        <v>33</v>
      </c>
      <c r="AX839" s="129" t="s">
        <v>33</v>
      </c>
      <c r="AY839" s="106" t="e">
        <v>#N/A</v>
      </c>
      <c r="BD839" t="s">
        <v>108</v>
      </c>
      <c r="BE839" t="s">
        <v>4346</v>
      </c>
      <c r="BF839" t="s">
        <v>4740</v>
      </c>
      <c r="BH839" t="str">
        <f t="shared" si="195"/>
        <v/>
      </c>
      <c r="BJ839" t="str">
        <f t="shared" si="196"/>
        <v>OK</v>
      </c>
      <c r="BK839" s="130" t="s">
        <v>5302</v>
      </c>
      <c r="BL839" s="130" t="e">
        <v>#VALUE!</v>
      </c>
      <c r="BM839" s="131" t="s">
        <v>33</v>
      </c>
      <c r="BN839" s="131" t="e">
        <v>#VALUE!</v>
      </c>
      <c r="BO839" t="e">
        <v>#N/A</v>
      </c>
      <c r="BP839">
        <v>0</v>
      </c>
    </row>
    <row r="840" spans="1:68" ht="25.2" x14ac:dyDescent="0.3">
      <c r="A840" s="1"/>
      <c r="B840" s="47">
        <v>750</v>
      </c>
      <c r="C840" s="45">
        <v>1118709</v>
      </c>
      <c r="D840" s="29"/>
      <c r="E840" s="29"/>
      <c r="F840" s="30" t="s">
        <v>3778</v>
      </c>
      <c r="G840" s="29" t="s">
        <v>31</v>
      </c>
      <c r="H840" s="148"/>
      <c r="I840" s="148" t="e">
        <v>#N/A</v>
      </c>
      <c r="J840" s="147" t="s">
        <v>33</v>
      </c>
      <c r="K840" s="148">
        <v>0</v>
      </c>
      <c r="L840" s="148" t="s">
        <v>3883</v>
      </c>
      <c r="M840" s="147" t="s">
        <v>33</v>
      </c>
      <c r="N840" s="29" t="str">
        <f t="shared" si="191"/>
        <v/>
      </c>
      <c r="O840" s="29" t="str">
        <f t="shared" si="192"/>
        <v/>
      </c>
      <c r="P840" s="29" t="str">
        <f t="shared" si="193"/>
        <v/>
      </c>
      <c r="Q840" s="29" t="str">
        <f t="shared" si="198"/>
        <v/>
      </c>
      <c r="R840" s="29" t="str">
        <f t="shared" si="199"/>
        <v/>
      </c>
      <c r="S840" s="29" t="str">
        <f t="shared" si="200"/>
        <v/>
      </c>
      <c r="T840" s="29" t="str">
        <f t="shared" si="201"/>
        <v/>
      </c>
      <c r="U840" s="29"/>
      <c r="V840" s="29"/>
      <c r="W840" s="38" t="s">
        <v>145</v>
      </c>
      <c r="X840" s="37" t="s">
        <v>158</v>
      </c>
      <c r="Y840" s="146">
        <v>6048</v>
      </c>
      <c r="Z840" s="33">
        <v>7742</v>
      </c>
      <c r="AA840" s="34">
        <f t="shared" si="189"/>
        <v>0.28000000000000003</v>
      </c>
      <c r="AB840" s="33">
        <f t="shared" si="194"/>
        <v>7742</v>
      </c>
      <c r="AC840" s="34">
        <f t="shared" si="190"/>
        <v>0.28009265873015882</v>
      </c>
      <c r="AD840" s="145">
        <f t="shared" si="197"/>
        <v>6451.6670000000004</v>
      </c>
      <c r="AE840" s="105">
        <v>5040</v>
      </c>
      <c r="AF840" s="34" t="s">
        <v>36</v>
      </c>
      <c r="AG840" s="34" t="s">
        <v>36</v>
      </c>
      <c r="AH840" s="34" t="s">
        <v>36</v>
      </c>
      <c r="AI840" s="29">
        <v>0.33500000000000002</v>
      </c>
      <c r="AJ840" s="29">
        <v>4.2150999999999997E-5</v>
      </c>
      <c r="AK840" s="29">
        <v>0</v>
      </c>
      <c r="AL840" s="29">
        <v>0</v>
      </c>
      <c r="AM840" s="158" t="s">
        <v>28</v>
      </c>
      <c r="AN840" s="44" t="s">
        <v>27</v>
      </c>
      <c r="AO840" s="158" t="s">
        <v>28</v>
      </c>
      <c r="AP840" s="29">
        <v>5</v>
      </c>
      <c r="AQ840" s="29">
        <v>176</v>
      </c>
      <c r="AR840" s="29">
        <v>135</v>
      </c>
      <c r="AS840" s="29">
        <v>89</v>
      </c>
      <c r="AT840" s="29">
        <v>0.33500000000000002</v>
      </c>
      <c r="AU840" s="144">
        <v>4.2150999999999997E-5</v>
      </c>
      <c r="AV840" s="36" t="s">
        <v>33</v>
      </c>
      <c r="AW840" s="102" t="s">
        <v>33</v>
      </c>
      <c r="AX840" s="129" t="s">
        <v>33</v>
      </c>
      <c r="AY840" s="106" t="e">
        <v>#N/A</v>
      </c>
      <c r="BD840" t="s">
        <v>108</v>
      </c>
      <c r="BE840" t="s">
        <v>4346</v>
      </c>
      <c r="BF840" t="s">
        <v>4740</v>
      </c>
      <c r="BH840" t="str">
        <f t="shared" si="195"/>
        <v/>
      </c>
      <c r="BJ840" t="str">
        <f t="shared" si="196"/>
        <v>OK</v>
      </c>
      <c r="BK840" s="130" t="s">
        <v>5302</v>
      </c>
      <c r="BL840" s="130" t="e">
        <v>#VALUE!</v>
      </c>
      <c r="BM840" s="131" t="s">
        <v>33</v>
      </c>
      <c r="BN840" s="131" t="e">
        <v>#VALUE!</v>
      </c>
      <c r="BO840" t="e">
        <v>#N/A</v>
      </c>
      <c r="BP840">
        <v>0</v>
      </c>
    </row>
    <row r="841" spans="1:68" ht="25.2" x14ac:dyDescent="0.3">
      <c r="A841" s="1"/>
      <c r="B841" s="47">
        <v>751</v>
      </c>
      <c r="C841" s="45">
        <v>1118710</v>
      </c>
      <c r="F841" s="30" t="s">
        <v>3822</v>
      </c>
      <c r="G841" s="101" t="s">
        <v>31</v>
      </c>
      <c r="H841" s="148"/>
      <c r="J841" s="147" t="s">
        <v>33</v>
      </c>
      <c r="K841" s="148">
        <v>0</v>
      </c>
      <c r="L841" s="148" t="s">
        <v>32</v>
      </c>
      <c r="M841" s="147" t="s">
        <v>33</v>
      </c>
      <c r="N841" s="29" t="str">
        <f t="shared" si="191"/>
        <v/>
      </c>
      <c r="O841" s="29" t="str">
        <f t="shared" si="192"/>
        <v/>
      </c>
      <c r="P841" s="29" t="str">
        <f t="shared" si="193"/>
        <v/>
      </c>
      <c r="Q841" s="29" t="str">
        <f t="shared" si="198"/>
        <v/>
      </c>
      <c r="R841" s="29" t="str">
        <f t="shared" si="199"/>
        <v/>
      </c>
      <c r="S841" s="29" t="str">
        <f t="shared" si="200"/>
        <v/>
      </c>
      <c r="T841" s="29" t="str">
        <f t="shared" si="201"/>
        <v/>
      </c>
      <c r="U841" s="27"/>
      <c r="V841" s="27"/>
      <c r="W841" s="38" t="s">
        <v>145</v>
      </c>
      <c r="X841" s="37" t="s">
        <v>158</v>
      </c>
      <c r="Y841" s="146">
        <v>7616</v>
      </c>
      <c r="Z841" s="33">
        <v>9749</v>
      </c>
      <c r="AA841" s="34">
        <f t="shared" si="189"/>
        <v>0.28000000000000003</v>
      </c>
      <c r="AB841" s="33">
        <f t="shared" si="194"/>
        <v>9749</v>
      </c>
      <c r="AC841" s="34">
        <f t="shared" si="190"/>
        <v>0.28006826260145679</v>
      </c>
      <c r="AD841" s="145">
        <f t="shared" si="197"/>
        <v>8124.1670000000004</v>
      </c>
      <c r="AE841" s="105">
        <v>6346.6670000000004</v>
      </c>
      <c r="AF841" s="34" t="s">
        <v>36</v>
      </c>
      <c r="AG841" s="34" t="s">
        <v>36</v>
      </c>
      <c r="AH841" s="34" t="s">
        <v>36</v>
      </c>
      <c r="AI841" s="29">
        <v>0.52300000000000002</v>
      </c>
      <c r="AJ841" s="29">
        <v>6.4803999999999998E-5</v>
      </c>
      <c r="AK841" s="29">
        <v>0</v>
      </c>
      <c r="AL841" s="29">
        <v>0</v>
      </c>
      <c r="AM841" s="29" t="s">
        <v>28</v>
      </c>
      <c r="AN841" s="44" t="s">
        <v>27</v>
      </c>
      <c r="AO841" s="29" t="s">
        <v>28</v>
      </c>
      <c r="AP841" s="29">
        <v>3</v>
      </c>
      <c r="AQ841" s="29">
        <v>176</v>
      </c>
      <c r="AR841" s="29">
        <v>135</v>
      </c>
      <c r="AS841" s="29">
        <v>89</v>
      </c>
      <c r="AT841" s="29">
        <v>0.52300000000000002</v>
      </c>
      <c r="AU841" s="144">
        <v>6.4803999999999998E-5</v>
      </c>
      <c r="AV841" s="36" t="s">
        <v>28</v>
      </c>
      <c r="AW841" s="102">
        <v>44301</v>
      </c>
      <c r="AX841" s="129" t="s">
        <v>33</v>
      </c>
      <c r="AY841" s="106" t="e">
        <v>#N/A</v>
      </c>
      <c r="BD841" t="s">
        <v>108</v>
      </c>
      <c r="BE841" t="s">
        <v>4346</v>
      </c>
      <c r="BF841" t="s">
        <v>4740</v>
      </c>
      <c r="BH841" t="str">
        <f t="shared" si="195"/>
        <v/>
      </c>
      <c r="BJ841" t="str">
        <f t="shared" si="196"/>
        <v>OK</v>
      </c>
      <c r="BK841" s="130" t="s">
        <v>5302</v>
      </c>
      <c r="BL841" s="130" t="e">
        <v>#VALUE!</v>
      </c>
      <c r="BM841" s="131" t="s">
        <v>33</v>
      </c>
      <c r="BN841" s="131" t="e">
        <v>#VALUE!</v>
      </c>
      <c r="BO841" t="e">
        <v>#N/A</v>
      </c>
      <c r="BP841">
        <v>0</v>
      </c>
    </row>
    <row r="842" spans="1:68" ht="25.2" x14ac:dyDescent="0.3">
      <c r="A842" s="1"/>
      <c r="B842" s="47">
        <v>752</v>
      </c>
      <c r="C842" s="45">
        <v>1070552</v>
      </c>
      <c r="D842" s="29">
        <v>1015179</v>
      </c>
      <c r="E842" s="29"/>
      <c r="F842" s="39" t="s">
        <v>696</v>
      </c>
      <c r="G842" s="29" t="s">
        <v>39</v>
      </c>
      <c r="H842" s="70" t="s">
        <v>4779</v>
      </c>
      <c r="I842" s="148" t="s">
        <v>32</v>
      </c>
      <c r="J842" s="147" t="s">
        <v>33</v>
      </c>
      <c r="K842" s="148">
        <v>0</v>
      </c>
      <c r="L842" s="148" t="s">
        <v>32</v>
      </c>
      <c r="M842" s="147" t="s">
        <v>33</v>
      </c>
      <c r="N842" s="29">
        <f t="shared" si="191"/>
        <v>1015179</v>
      </c>
      <c r="O842" s="29" t="str">
        <f t="shared" si="192"/>
        <v/>
      </c>
      <c r="P842" s="29" t="str">
        <f t="shared" si="193"/>
        <v/>
      </c>
      <c r="Q842" s="29" t="str">
        <f t="shared" si="198"/>
        <v/>
      </c>
      <c r="R842" s="29" t="str">
        <f t="shared" si="199"/>
        <v/>
      </c>
      <c r="S842" s="29" t="str">
        <f t="shared" si="200"/>
        <v/>
      </c>
      <c r="T842" s="29" t="str">
        <f t="shared" si="201"/>
        <v/>
      </c>
      <c r="U842" s="29"/>
      <c r="V842" s="29"/>
      <c r="W842" s="55" t="s">
        <v>145</v>
      </c>
      <c r="X842" s="29" t="s">
        <v>158</v>
      </c>
      <c r="Y842" s="146">
        <v>931</v>
      </c>
      <c r="Z842" s="33">
        <v>1192</v>
      </c>
      <c r="AA842" s="34">
        <f t="shared" si="189"/>
        <v>0.28000000000000003</v>
      </c>
      <c r="AB842" s="33">
        <f t="shared" si="194"/>
        <v>1192</v>
      </c>
      <c r="AC842" s="34">
        <f t="shared" si="190"/>
        <v>0.28034383688242187</v>
      </c>
      <c r="AD842" s="145">
        <f t="shared" si="197"/>
        <v>993.33299999999997</v>
      </c>
      <c r="AE842" s="105">
        <v>775.83299999999997</v>
      </c>
      <c r="AF842" s="34" t="s">
        <v>36</v>
      </c>
      <c r="AG842" s="34" t="s">
        <v>36</v>
      </c>
      <c r="AH842" s="34" t="s">
        <v>36</v>
      </c>
      <c r="AI842" s="29">
        <v>0.05</v>
      </c>
      <c r="AJ842" s="29">
        <v>3.6000000000000001E-5</v>
      </c>
      <c r="AK842" s="29">
        <v>10</v>
      </c>
      <c r="AL842" s="29">
        <v>0</v>
      </c>
      <c r="AM842" s="29" t="s">
        <v>28</v>
      </c>
      <c r="AN842" s="29" t="s">
        <v>28</v>
      </c>
      <c r="AO842" s="29" t="s">
        <v>28</v>
      </c>
      <c r="AP842" s="29">
        <v>20</v>
      </c>
      <c r="AQ842" s="29">
        <v>87</v>
      </c>
      <c r="AR842" s="29">
        <v>67</v>
      </c>
      <c r="AS842" s="29">
        <v>89</v>
      </c>
      <c r="AT842" s="29">
        <v>0.5</v>
      </c>
      <c r="AU842" s="144">
        <v>5.1900000000000004E-4</v>
      </c>
      <c r="AV842" s="36" t="s">
        <v>28</v>
      </c>
      <c r="AW842" s="102">
        <v>43515</v>
      </c>
      <c r="AX842" s="129" t="s">
        <v>33</v>
      </c>
      <c r="AY842" s="106">
        <v>1769</v>
      </c>
      <c r="BD842" t="s">
        <v>108</v>
      </c>
      <c r="BE842" t="s">
        <v>4368</v>
      </c>
      <c r="BF842" t="s">
        <v>4740</v>
      </c>
      <c r="BH842" t="str">
        <f t="shared" si="195"/>
        <v>AV</v>
      </c>
      <c r="BJ842" t="str">
        <f t="shared" si="196"/>
        <v>OK</v>
      </c>
      <c r="BK842" s="130">
        <v>1192</v>
      </c>
      <c r="BL842" s="130" t="s">
        <v>37</v>
      </c>
      <c r="BM842" s="131">
        <v>1024</v>
      </c>
      <c r="BN842" s="131">
        <v>1.1640625</v>
      </c>
      <c r="BO842" t="e">
        <v>#N/A</v>
      </c>
      <c r="BP842">
        <v>100</v>
      </c>
    </row>
    <row r="843" spans="1:68" ht="25.2" x14ac:dyDescent="0.3">
      <c r="A843" s="1"/>
      <c r="B843" s="47">
        <v>753</v>
      </c>
      <c r="C843" s="45">
        <v>1070553</v>
      </c>
      <c r="D843" s="29">
        <v>1015194</v>
      </c>
      <c r="E843" s="29"/>
      <c r="F843" s="39" t="s">
        <v>697</v>
      </c>
      <c r="G843" s="29" t="s">
        <v>39</v>
      </c>
      <c r="H843" s="70" t="s">
        <v>4779</v>
      </c>
      <c r="I843" s="148" t="s">
        <v>32</v>
      </c>
      <c r="J843" s="147" t="s">
        <v>33</v>
      </c>
      <c r="K843" s="148">
        <v>0</v>
      </c>
      <c r="L843" s="148" t="s">
        <v>32</v>
      </c>
      <c r="M843" s="147" t="s">
        <v>33</v>
      </c>
      <c r="N843" s="29">
        <f t="shared" si="191"/>
        <v>1015194</v>
      </c>
      <c r="O843" s="29" t="str">
        <f t="shared" si="192"/>
        <v/>
      </c>
      <c r="P843" s="29" t="str">
        <f t="shared" si="193"/>
        <v/>
      </c>
      <c r="Q843" s="29" t="str">
        <f t="shared" si="198"/>
        <v/>
      </c>
      <c r="R843" s="29" t="str">
        <f t="shared" si="199"/>
        <v/>
      </c>
      <c r="S843" s="29" t="str">
        <f t="shared" si="200"/>
        <v/>
      </c>
      <c r="T843" s="29" t="str">
        <f t="shared" si="201"/>
        <v/>
      </c>
      <c r="U843" s="29"/>
      <c r="V843" s="29"/>
      <c r="W843" s="55" t="s">
        <v>145</v>
      </c>
      <c r="X843" s="29" t="s">
        <v>158</v>
      </c>
      <c r="Y843" s="146">
        <v>1471</v>
      </c>
      <c r="Z843" s="33">
        <v>1883</v>
      </c>
      <c r="AA843" s="34">
        <f t="shared" si="189"/>
        <v>0.28000000000000003</v>
      </c>
      <c r="AB843" s="33">
        <f t="shared" si="194"/>
        <v>1883</v>
      </c>
      <c r="AC843" s="34">
        <f t="shared" si="190"/>
        <v>0.28008219716715066</v>
      </c>
      <c r="AD843" s="145">
        <f t="shared" si="197"/>
        <v>1569.1669999999999</v>
      </c>
      <c r="AE843" s="105">
        <v>1225.8330000000001</v>
      </c>
      <c r="AF843" s="34" t="s">
        <v>36</v>
      </c>
      <c r="AG843" s="34" t="s">
        <v>36</v>
      </c>
      <c r="AH843" s="34" t="s">
        <v>36</v>
      </c>
      <c r="AI843" s="29">
        <v>8.2000000000000003E-2</v>
      </c>
      <c r="AJ843" s="29">
        <v>6.2000000000000003E-5</v>
      </c>
      <c r="AK843" s="29">
        <v>43</v>
      </c>
      <c r="AL843" s="29">
        <v>0</v>
      </c>
      <c r="AM843" s="29" t="s">
        <v>28</v>
      </c>
      <c r="AN843" s="29" t="s">
        <v>28</v>
      </c>
      <c r="AO843" s="29" t="s">
        <v>28</v>
      </c>
      <c r="AP843" s="29">
        <v>10</v>
      </c>
      <c r="AQ843" s="29">
        <v>87</v>
      </c>
      <c r="AR843" s="29">
        <v>67</v>
      </c>
      <c r="AS843" s="29">
        <v>89</v>
      </c>
      <c r="AT843" s="29">
        <v>0.41</v>
      </c>
      <c r="AU843" s="144">
        <v>5.1900000000000004E-4</v>
      </c>
      <c r="AV843" s="36" t="s">
        <v>28</v>
      </c>
      <c r="AW843" s="102">
        <v>43515</v>
      </c>
      <c r="AX843" s="129" t="s">
        <v>33</v>
      </c>
      <c r="AY843" s="106">
        <v>410</v>
      </c>
      <c r="BD843" t="s">
        <v>108</v>
      </c>
      <c r="BE843" t="s">
        <v>4346</v>
      </c>
      <c r="BF843" t="s">
        <v>4740</v>
      </c>
      <c r="BH843" t="str">
        <f t="shared" si="195"/>
        <v>AV</v>
      </c>
      <c r="BJ843" t="str">
        <f t="shared" si="196"/>
        <v>OK</v>
      </c>
      <c r="BK843" s="130">
        <v>1883</v>
      </c>
      <c r="BL843" s="130" t="s">
        <v>37</v>
      </c>
      <c r="BM843" s="131">
        <v>1618</v>
      </c>
      <c r="BN843" s="131">
        <v>1.1637824474660075</v>
      </c>
      <c r="BO843" t="e">
        <v>#N/A</v>
      </c>
      <c r="BP843">
        <v>10</v>
      </c>
    </row>
    <row r="844" spans="1:68" ht="25.2" x14ac:dyDescent="0.3">
      <c r="A844" s="1"/>
      <c r="B844" s="47">
        <v>754</v>
      </c>
      <c r="C844" s="45">
        <v>1070554</v>
      </c>
      <c r="D844" s="29">
        <v>1015202</v>
      </c>
      <c r="E844" s="29"/>
      <c r="F844" s="39" t="s">
        <v>698</v>
      </c>
      <c r="G844" s="29" t="s">
        <v>47</v>
      </c>
      <c r="H844" s="70" t="s">
        <v>4779</v>
      </c>
      <c r="I844" s="148" t="s">
        <v>32</v>
      </c>
      <c r="J844" s="147" t="s">
        <v>33</v>
      </c>
      <c r="K844" s="148">
        <v>0</v>
      </c>
      <c r="L844" s="148" t="s">
        <v>32</v>
      </c>
      <c r="M844" s="147" t="s">
        <v>33</v>
      </c>
      <c r="N844" s="29">
        <f t="shared" si="191"/>
        <v>1015202</v>
      </c>
      <c r="O844" s="29" t="str">
        <f t="shared" si="192"/>
        <v/>
      </c>
      <c r="P844" s="29" t="str">
        <f t="shared" si="193"/>
        <v/>
      </c>
      <c r="Q844" s="29" t="str">
        <f t="shared" si="198"/>
        <v/>
      </c>
      <c r="R844" s="29" t="str">
        <f t="shared" si="199"/>
        <v/>
      </c>
      <c r="S844" s="29" t="str">
        <f t="shared" si="200"/>
        <v/>
      </c>
      <c r="T844" s="29" t="str">
        <f t="shared" si="201"/>
        <v/>
      </c>
      <c r="U844" s="29"/>
      <c r="V844" s="29"/>
      <c r="W844" s="55" t="s">
        <v>145</v>
      </c>
      <c r="X844" s="29" t="s">
        <v>158</v>
      </c>
      <c r="Y844" s="146">
        <v>1471</v>
      </c>
      <c r="Z844" s="33">
        <v>1883</v>
      </c>
      <c r="AA844" s="34">
        <f t="shared" si="189"/>
        <v>0.28000000000000003</v>
      </c>
      <c r="AB844" s="33">
        <f t="shared" si="194"/>
        <v>1883</v>
      </c>
      <c r="AC844" s="34">
        <f t="shared" si="190"/>
        <v>0.28008219716715066</v>
      </c>
      <c r="AD844" s="145">
        <f t="shared" si="197"/>
        <v>1569.1669999999999</v>
      </c>
      <c r="AE844" s="105">
        <v>1225.8330000000001</v>
      </c>
      <c r="AF844" s="34" t="s">
        <v>36</v>
      </c>
      <c r="AG844" s="34" t="s">
        <v>36</v>
      </c>
      <c r="AH844" s="34" t="s">
        <v>36</v>
      </c>
      <c r="AI844" s="29">
        <v>8.8999999999999996E-2</v>
      </c>
      <c r="AJ844" s="29">
        <v>6.3999999999999997E-5</v>
      </c>
      <c r="AK844" s="29">
        <v>175</v>
      </c>
      <c r="AL844" s="29">
        <v>0</v>
      </c>
      <c r="AM844" s="29" t="s">
        <v>28</v>
      </c>
      <c r="AN844" s="158" t="s">
        <v>28</v>
      </c>
      <c r="AO844" s="29" t="s">
        <v>28</v>
      </c>
      <c r="AP844" s="29">
        <v>10</v>
      </c>
      <c r="AQ844" s="29">
        <v>87</v>
      </c>
      <c r="AR844" s="29">
        <v>67</v>
      </c>
      <c r="AS844" s="29">
        <v>89</v>
      </c>
      <c r="AT844" s="29">
        <v>0.44500000000000001</v>
      </c>
      <c r="AU844" s="144">
        <v>5.1900000000000004E-4</v>
      </c>
      <c r="AV844" s="36" t="s">
        <v>28</v>
      </c>
      <c r="AW844" s="102">
        <v>43515</v>
      </c>
      <c r="AX844" s="129" t="s">
        <v>33</v>
      </c>
      <c r="AY844" s="106">
        <v>1405</v>
      </c>
      <c r="BD844" t="s">
        <v>108</v>
      </c>
      <c r="BE844" t="s">
        <v>4368</v>
      </c>
      <c r="BF844" t="s">
        <v>4740</v>
      </c>
      <c r="BH844" t="str">
        <f t="shared" si="195"/>
        <v>AV</v>
      </c>
      <c r="BJ844" t="str">
        <f t="shared" si="196"/>
        <v>OK</v>
      </c>
      <c r="BK844" s="130">
        <v>1883</v>
      </c>
      <c r="BL844" s="130" t="s">
        <v>37</v>
      </c>
      <c r="BM844" s="131">
        <v>1618</v>
      </c>
      <c r="BN844" s="131">
        <v>1.1637824474660075</v>
      </c>
      <c r="BO844">
        <v>1883</v>
      </c>
      <c r="BP844">
        <v>120</v>
      </c>
    </row>
    <row r="845" spans="1:68" ht="25.2" x14ac:dyDescent="0.3">
      <c r="A845" s="1"/>
      <c r="B845" s="47">
        <v>755</v>
      </c>
      <c r="C845" s="45">
        <v>1070555</v>
      </c>
      <c r="D845" s="29">
        <v>1015215</v>
      </c>
      <c r="E845" s="29"/>
      <c r="F845" s="39" t="s">
        <v>699</v>
      </c>
      <c r="G845" s="29" t="s">
        <v>39</v>
      </c>
      <c r="H845" s="70" t="s">
        <v>4779</v>
      </c>
      <c r="I845" s="148" t="s">
        <v>32</v>
      </c>
      <c r="J845" s="147" t="s">
        <v>33</v>
      </c>
      <c r="K845" s="148">
        <v>0</v>
      </c>
      <c r="L845" s="148" t="s">
        <v>32</v>
      </c>
      <c r="M845" s="147" t="s">
        <v>33</v>
      </c>
      <c r="N845" s="29">
        <f t="shared" si="191"/>
        <v>1015215</v>
      </c>
      <c r="O845" s="29" t="str">
        <f t="shared" si="192"/>
        <v/>
      </c>
      <c r="P845" s="29" t="str">
        <f t="shared" si="193"/>
        <v/>
      </c>
      <c r="Q845" s="29" t="str">
        <f t="shared" si="198"/>
        <v/>
      </c>
      <c r="R845" s="29" t="str">
        <f t="shared" si="199"/>
        <v/>
      </c>
      <c r="S845" s="29" t="str">
        <f t="shared" si="200"/>
        <v/>
      </c>
      <c r="T845" s="29" t="str">
        <f t="shared" si="201"/>
        <v/>
      </c>
      <c r="U845" s="29"/>
      <c r="V845" s="29"/>
      <c r="W845" s="55" t="s">
        <v>145</v>
      </c>
      <c r="X845" s="29" t="s">
        <v>158</v>
      </c>
      <c r="Y845" s="146">
        <v>2176</v>
      </c>
      <c r="Z845" s="33">
        <v>2786</v>
      </c>
      <c r="AA845" s="34">
        <f t="shared" si="189"/>
        <v>0.28000000000000003</v>
      </c>
      <c r="AB845" s="33">
        <f t="shared" si="194"/>
        <v>2786</v>
      </c>
      <c r="AC845" s="34">
        <f t="shared" si="190"/>
        <v>0.28033130153148916</v>
      </c>
      <c r="AD845" s="145">
        <f t="shared" si="197"/>
        <v>2321.6669999999999</v>
      </c>
      <c r="AE845" s="105">
        <v>1813.3330000000001</v>
      </c>
      <c r="AF845" s="34" t="s">
        <v>36</v>
      </c>
      <c r="AG845" s="34" t="s">
        <v>36</v>
      </c>
      <c r="AH845" s="34" t="s">
        <v>36</v>
      </c>
      <c r="AI845" s="29">
        <v>0.12</v>
      </c>
      <c r="AJ845" s="29">
        <v>9.5000000000000005E-5</v>
      </c>
      <c r="AK845" s="29">
        <v>40</v>
      </c>
      <c r="AL845" s="29">
        <v>0</v>
      </c>
      <c r="AM845" s="29" t="s">
        <v>28</v>
      </c>
      <c r="AN845" s="158" t="s">
        <v>28</v>
      </c>
      <c r="AO845" s="29" t="s">
        <v>28</v>
      </c>
      <c r="AP845" s="29">
        <v>10</v>
      </c>
      <c r="AQ845" s="29">
        <v>176</v>
      </c>
      <c r="AR845" s="29">
        <v>67</v>
      </c>
      <c r="AS845" s="29">
        <v>89</v>
      </c>
      <c r="AT845" s="29">
        <v>0.6</v>
      </c>
      <c r="AU845" s="144">
        <v>1.049E-3</v>
      </c>
      <c r="AV845" s="36" t="s">
        <v>28</v>
      </c>
      <c r="AW845" s="102">
        <v>43515</v>
      </c>
      <c r="AX845" s="129" t="s">
        <v>33</v>
      </c>
      <c r="AY845" s="106">
        <v>680</v>
      </c>
      <c r="BD845" t="s">
        <v>108</v>
      </c>
      <c r="BE845" t="s">
        <v>4346</v>
      </c>
      <c r="BF845" t="s">
        <v>4740</v>
      </c>
      <c r="BH845" t="str">
        <f t="shared" si="195"/>
        <v>AV</v>
      </c>
      <c r="BJ845" t="str">
        <f t="shared" si="196"/>
        <v>OK</v>
      </c>
      <c r="BK845" s="130">
        <v>2786</v>
      </c>
      <c r="BL845" s="130" t="s">
        <v>37</v>
      </c>
      <c r="BM845" s="131">
        <v>2394</v>
      </c>
      <c r="BN845" s="131">
        <v>1.1637426900584795</v>
      </c>
      <c r="BO845">
        <v>2786</v>
      </c>
      <c r="BP845">
        <v>80</v>
      </c>
    </row>
    <row r="846" spans="1:68" x14ac:dyDescent="0.3">
      <c r="A846" s="1"/>
      <c r="B846" s="47">
        <v>756</v>
      </c>
      <c r="C846" s="45">
        <v>1070556</v>
      </c>
      <c r="D846" s="29">
        <v>1015217</v>
      </c>
      <c r="E846" s="29"/>
      <c r="F846" s="39" t="s">
        <v>700</v>
      </c>
      <c r="G846" s="29" t="s">
        <v>39</v>
      </c>
      <c r="H846" s="148"/>
      <c r="I846" s="148" t="s">
        <v>32</v>
      </c>
      <c r="J846" s="147" t="s">
        <v>33</v>
      </c>
      <c r="K846" s="148">
        <v>0</v>
      </c>
      <c r="L846" s="148" t="s">
        <v>32</v>
      </c>
      <c r="M846" s="147" t="s">
        <v>33</v>
      </c>
      <c r="N846" s="29">
        <f t="shared" si="191"/>
        <v>1015217</v>
      </c>
      <c r="O846" s="29" t="str">
        <f t="shared" si="192"/>
        <v/>
      </c>
      <c r="P846" s="29" t="str">
        <f t="shared" si="193"/>
        <v/>
      </c>
      <c r="Q846" s="29" t="str">
        <f t="shared" si="198"/>
        <v/>
      </c>
      <c r="R846" s="29" t="str">
        <f t="shared" si="199"/>
        <v/>
      </c>
      <c r="S846" s="29" t="str">
        <f t="shared" si="200"/>
        <v/>
      </c>
      <c r="T846" s="29" t="str">
        <f t="shared" si="201"/>
        <v/>
      </c>
      <c r="U846" s="29"/>
      <c r="V846" s="29"/>
      <c r="W846" s="55" t="s">
        <v>145</v>
      </c>
      <c r="X846" s="29" t="s">
        <v>158</v>
      </c>
      <c r="Y846" s="146">
        <v>2176</v>
      </c>
      <c r="Z846" s="33">
        <v>2786</v>
      </c>
      <c r="AA846" s="34">
        <f t="shared" si="189"/>
        <v>0.28000000000000003</v>
      </c>
      <c r="AB846" s="33">
        <f t="shared" si="194"/>
        <v>2786</v>
      </c>
      <c r="AC846" s="34">
        <f t="shared" si="190"/>
        <v>0.28033130153148916</v>
      </c>
      <c r="AD846" s="145">
        <f t="shared" si="197"/>
        <v>2321.6669999999999</v>
      </c>
      <c r="AE846" s="105">
        <v>1813.3330000000001</v>
      </c>
      <c r="AF846" s="34" t="s">
        <v>36</v>
      </c>
      <c r="AG846" s="34" t="s">
        <v>36</v>
      </c>
      <c r="AH846" s="34" t="s">
        <v>36</v>
      </c>
      <c r="AI846" s="29">
        <v>0.14099999999999999</v>
      </c>
      <c r="AJ846" s="29">
        <v>1.05E-4</v>
      </c>
      <c r="AK846" s="29">
        <v>0</v>
      </c>
      <c r="AL846" s="29">
        <v>0</v>
      </c>
      <c r="AM846" s="29" t="s">
        <v>28</v>
      </c>
      <c r="AN846" s="44" t="s">
        <v>27</v>
      </c>
      <c r="AO846" s="29" t="s">
        <v>28</v>
      </c>
      <c r="AP846" s="29">
        <v>10</v>
      </c>
      <c r="AQ846" s="29">
        <v>176</v>
      </c>
      <c r="AR846" s="29">
        <v>67</v>
      </c>
      <c r="AS846" s="29">
        <v>89</v>
      </c>
      <c r="AT846" s="29">
        <v>0.70499999999999996</v>
      </c>
      <c r="AU846" s="144">
        <v>1.049E-3</v>
      </c>
      <c r="AV846" s="36" t="s">
        <v>28</v>
      </c>
      <c r="AW846" s="102">
        <v>43515</v>
      </c>
      <c r="AX846" s="129" t="s">
        <v>33</v>
      </c>
      <c r="AY846" s="106">
        <v>1300</v>
      </c>
      <c r="BD846" t="s">
        <v>108</v>
      </c>
      <c r="BE846" t="s">
        <v>4346</v>
      </c>
      <c r="BF846" t="s">
        <v>4740</v>
      </c>
      <c r="BH846" t="str">
        <f t="shared" si="195"/>
        <v/>
      </c>
      <c r="BJ846" t="str">
        <f t="shared" si="196"/>
        <v>OK</v>
      </c>
      <c r="BK846" s="130" t="s">
        <v>5302</v>
      </c>
      <c r="BL846" s="130" t="e">
        <v>#VALUE!</v>
      </c>
      <c r="BM846" s="131">
        <v>2394</v>
      </c>
      <c r="BN846" s="131">
        <v>1.1637426900584795</v>
      </c>
      <c r="BO846" t="e">
        <v>#N/A</v>
      </c>
      <c r="BP846">
        <v>85</v>
      </c>
    </row>
    <row r="847" spans="1:68" ht="25.2" x14ac:dyDescent="0.3">
      <c r="A847" s="1"/>
      <c r="B847" s="47">
        <v>757</v>
      </c>
      <c r="C847" s="45">
        <v>1046930</v>
      </c>
      <c r="D847" s="40">
        <v>1015230</v>
      </c>
      <c r="E847" s="40"/>
      <c r="F847" s="39" t="s">
        <v>701</v>
      </c>
      <c r="G847" s="29" t="s">
        <v>58</v>
      </c>
      <c r="H847" s="70" t="s">
        <v>4779</v>
      </c>
      <c r="I847" s="148" t="s">
        <v>32</v>
      </c>
      <c r="J847" s="147" t="s">
        <v>4043</v>
      </c>
      <c r="K847" s="148">
        <v>0</v>
      </c>
      <c r="L847" s="148" t="s">
        <v>32</v>
      </c>
      <c r="M847" s="147" t="s">
        <v>33</v>
      </c>
      <c r="N847" s="29">
        <f t="shared" si="191"/>
        <v>1015230</v>
      </c>
      <c r="O847" s="29" t="str">
        <f t="shared" si="192"/>
        <v/>
      </c>
      <c r="P847" s="29" t="str">
        <f t="shared" si="193"/>
        <v/>
      </c>
      <c r="Q847" s="29" t="str">
        <f t="shared" si="198"/>
        <v/>
      </c>
      <c r="R847" s="29" t="str">
        <f t="shared" si="199"/>
        <v/>
      </c>
      <c r="S847" s="29" t="str">
        <f t="shared" si="200"/>
        <v/>
      </c>
      <c r="T847" s="29" t="str">
        <f t="shared" si="201"/>
        <v/>
      </c>
      <c r="U847" s="46" t="s">
        <v>33</v>
      </c>
      <c r="V847" s="46"/>
      <c r="W847" s="38" t="s">
        <v>145</v>
      </c>
      <c r="X847" s="29" t="s">
        <v>158</v>
      </c>
      <c r="Y847" s="146">
        <v>3776</v>
      </c>
      <c r="Z847" s="33">
        <v>4834</v>
      </c>
      <c r="AA847" s="34">
        <f t="shared" si="189"/>
        <v>0.28000000000000003</v>
      </c>
      <c r="AB847" s="33">
        <f t="shared" si="194"/>
        <v>4834</v>
      </c>
      <c r="AC847" s="34">
        <f t="shared" si="190"/>
        <v>0.28019043642050467</v>
      </c>
      <c r="AD847" s="145">
        <f t="shared" si="197"/>
        <v>4028.3330000000001</v>
      </c>
      <c r="AE847" s="105">
        <v>3146.6669999999999</v>
      </c>
      <c r="AF847" s="34" t="s">
        <v>138</v>
      </c>
      <c r="AG847" s="34" t="s">
        <v>138</v>
      </c>
      <c r="AH847" s="34" t="s">
        <v>138</v>
      </c>
      <c r="AI847" s="29">
        <v>0.19</v>
      </c>
      <c r="AJ847" s="29">
        <v>4.4900000000000002E-4</v>
      </c>
      <c r="AK847" s="29">
        <v>0</v>
      </c>
      <c r="AL847" s="29">
        <v>0</v>
      </c>
      <c r="AM847" s="29" t="s">
        <v>28</v>
      </c>
      <c r="AN847" s="44" t="s">
        <v>27</v>
      </c>
      <c r="AO847" s="29" t="s">
        <v>28</v>
      </c>
      <c r="AP847" s="29">
        <v>5</v>
      </c>
      <c r="AQ847" s="29">
        <v>176</v>
      </c>
      <c r="AR847" s="29">
        <v>135</v>
      </c>
      <c r="AS847" s="29">
        <v>89</v>
      </c>
      <c r="AT847" s="29">
        <v>0.95</v>
      </c>
      <c r="AU847" s="144">
        <v>2.1150000000000001E-3</v>
      </c>
      <c r="AV847" s="36" t="s">
        <v>28</v>
      </c>
      <c r="AW847" s="102" t="s">
        <v>33</v>
      </c>
      <c r="AX847" s="129" t="s">
        <v>33</v>
      </c>
      <c r="AY847" s="106">
        <v>190</v>
      </c>
      <c r="BD847" t="s">
        <v>108</v>
      </c>
      <c r="BE847" t="s">
        <v>4368</v>
      </c>
      <c r="BF847" t="s">
        <v>4740</v>
      </c>
      <c r="BH847" t="str">
        <f t="shared" si="195"/>
        <v/>
      </c>
      <c r="BJ847" t="str">
        <f t="shared" si="196"/>
        <v>OK</v>
      </c>
      <c r="BK847" s="130">
        <v>4834</v>
      </c>
      <c r="BL847" s="130" t="s">
        <v>37</v>
      </c>
      <c r="BM847" s="131" t="s">
        <v>33</v>
      </c>
      <c r="BN847" s="131" t="e">
        <v>#VALUE!</v>
      </c>
      <c r="BO847">
        <v>4834</v>
      </c>
      <c r="BP847">
        <v>35</v>
      </c>
    </row>
    <row r="848" spans="1:68" ht="25.2" x14ac:dyDescent="0.3">
      <c r="A848" s="1"/>
      <c r="B848" s="47">
        <v>758</v>
      </c>
      <c r="C848" s="45">
        <v>1046931</v>
      </c>
      <c r="D848" s="40">
        <v>1015233</v>
      </c>
      <c r="E848" s="40"/>
      <c r="F848" s="39" t="s">
        <v>702</v>
      </c>
      <c r="G848" s="29" t="s">
        <v>58</v>
      </c>
      <c r="H848" s="70" t="s">
        <v>4779</v>
      </c>
      <c r="I848" s="148" t="s">
        <v>32</v>
      </c>
      <c r="J848" s="147" t="s">
        <v>4043</v>
      </c>
      <c r="K848" s="148">
        <v>0</v>
      </c>
      <c r="L848" s="148" t="s">
        <v>32</v>
      </c>
      <c r="M848" s="147" t="s">
        <v>33</v>
      </c>
      <c r="N848" s="29">
        <f t="shared" si="191"/>
        <v>1015233</v>
      </c>
      <c r="O848" s="29" t="str">
        <f t="shared" si="192"/>
        <v/>
      </c>
      <c r="P848" s="29" t="str">
        <f t="shared" si="193"/>
        <v/>
      </c>
      <c r="Q848" s="29" t="str">
        <f t="shared" si="198"/>
        <v/>
      </c>
      <c r="R848" s="29" t="str">
        <f t="shared" si="199"/>
        <v/>
      </c>
      <c r="S848" s="29" t="str">
        <f t="shared" si="200"/>
        <v/>
      </c>
      <c r="T848" s="29" t="str">
        <f t="shared" si="201"/>
        <v/>
      </c>
      <c r="U848" s="46" t="s">
        <v>33</v>
      </c>
      <c r="V848" s="46"/>
      <c r="W848" s="38" t="s">
        <v>145</v>
      </c>
      <c r="X848" s="29" t="s">
        <v>158</v>
      </c>
      <c r="Y848" s="146">
        <v>3776</v>
      </c>
      <c r="Z848" s="33">
        <v>4834</v>
      </c>
      <c r="AA848" s="34">
        <f t="shared" si="189"/>
        <v>0.28000000000000003</v>
      </c>
      <c r="AB848" s="33">
        <f t="shared" si="194"/>
        <v>4834</v>
      </c>
      <c r="AC848" s="34">
        <f t="shared" si="190"/>
        <v>0.28019043642050467</v>
      </c>
      <c r="AD848" s="145">
        <f t="shared" si="197"/>
        <v>4028.3330000000001</v>
      </c>
      <c r="AE848" s="105">
        <v>3146.6669999999999</v>
      </c>
      <c r="AF848" s="34" t="s">
        <v>138</v>
      </c>
      <c r="AG848" s="34" t="s">
        <v>138</v>
      </c>
      <c r="AH848" s="34" t="s">
        <v>138</v>
      </c>
      <c r="AI848" s="29">
        <v>0.217</v>
      </c>
      <c r="AJ848" s="29">
        <v>4.2499999999999998E-4</v>
      </c>
      <c r="AK848" s="29">
        <v>0</v>
      </c>
      <c r="AL848" s="29">
        <v>0</v>
      </c>
      <c r="AM848" s="29" t="s">
        <v>28</v>
      </c>
      <c r="AN848" s="44" t="s">
        <v>27</v>
      </c>
      <c r="AO848" s="29" t="s">
        <v>28</v>
      </c>
      <c r="AP848" s="29">
        <v>5</v>
      </c>
      <c r="AQ848" s="29">
        <v>135</v>
      </c>
      <c r="AR848" s="29">
        <v>87</v>
      </c>
      <c r="AS848" s="29">
        <v>89</v>
      </c>
      <c r="AT848" s="29">
        <v>1.085</v>
      </c>
      <c r="AU848" s="144">
        <v>1.0449999999999999E-3</v>
      </c>
      <c r="AV848" s="36" t="s">
        <v>28</v>
      </c>
      <c r="AW848" s="102" t="s">
        <v>33</v>
      </c>
      <c r="AX848" s="129" t="s">
        <v>33</v>
      </c>
      <c r="AY848" s="106">
        <v>320</v>
      </c>
      <c r="BD848" t="s">
        <v>108</v>
      </c>
      <c r="BE848" t="s">
        <v>4368</v>
      </c>
      <c r="BF848" t="s">
        <v>4740</v>
      </c>
      <c r="BH848" t="str">
        <f t="shared" si="195"/>
        <v/>
      </c>
      <c r="BJ848" t="str">
        <f t="shared" si="196"/>
        <v>OK</v>
      </c>
      <c r="BK848" s="130" t="s">
        <v>5302</v>
      </c>
      <c r="BL848" s="130" t="e">
        <v>#VALUE!</v>
      </c>
      <c r="BM848" s="131" t="s">
        <v>33</v>
      </c>
      <c r="BN848" s="131" t="e">
        <v>#VALUE!</v>
      </c>
      <c r="BO848">
        <v>4834</v>
      </c>
      <c r="BP848">
        <v>5</v>
      </c>
    </row>
    <row r="849" spans="1:68" ht="25.2" x14ac:dyDescent="0.3">
      <c r="A849" s="1"/>
      <c r="B849" s="47">
        <v>759</v>
      </c>
      <c r="C849" s="45">
        <v>1046933</v>
      </c>
      <c r="D849" s="40">
        <v>1015242</v>
      </c>
      <c r="E849" s="40"/>
      <c r="F849" s="39" t="s">
        <v>703</v>
      </c>
      <c r="G849" s="29" t="s">
        <v>58</v>
      </c>
      <c r="H849" s="37"/>
      <c r="I849" s="148" t="s">
        <v>32</v>
      </c>
      <c r="J849" s="147" t="s">
        <v>4043</v>
      </c>
      <c r="K849" s="148">
        <v>0</v>
      </c>
      <c r="L849" s="148" t="s">
        <v>32</v>
      </c>
      <c r="M849" s="147" t="s">
        <v>33</v>
      </c>
      <c r="N849" s="29">
        <f t="shared" si="191"/>
        <v>1015242</v>
      </c>
      <c r="O849" s="29" t="str">
        <f t="shared" si="192"/>
        <v/>
      </c>
      <c r="P849" s="29" t="str">
        <f t="shared" si="193"/>
        <v/>
      </c>
      <c r="Q849" s="29" t="str">
        <f t="shared" si="198"/>
        <v/>
      </c>
      <c r="R849" s="29" t="str">
        <f t="shared" si="199"/>
        <v/>
      </c>
      <c r="S849" s="29" t="str">
        <f t="shared" si="200"/>
        <v/>
      </c>
      <c r="T849" s="29" t="str">
        <f t="shared" si="201"/>
        <v/>
      </c>
      <c r="U849" s="46" t="s">
        <v>33</v>
      </c>
      <c r="V849" s="46"/>
      <c r="W849" s="38" t="s">
        <v>3787</v>
      </c>
      <c r="X849" s="29" t="s">
        <v>158</v>
      </c>
      <c r="Y849" s="146">
        <v>5397</v>
      </c>
      <c r="Z849" s="33">
        <v>6909</v>
      </c>
      <c r="AA849" s="34">
        <f t="shared" si="189"/>
        <v>0.28000000000000003</v>
      </c>
      <c r="AB849" s="33" t="str">
        <f t="shared" si="194"/>
        <v>По запросу</v>
      </c>
      <c r="AC849" s="34">
        <f t="shared" si="190"/>
        <v>0.28015564202334631</v>
      </c>
      <c r="AD849" s="145">
        <f t="shared" si="197"/>
        <v>5757.5</v>
      </c>
      <c r="AE849" s="105">
        <v>4497.5</v>
      </c>
      <c r="AF849" s="34" t="s">
        <v>138</v>
      </c>
      <c r="AG849" s="34" t="s">
        <v>138</v>
      </c>
      <c r="AH849" s="34" t="s">
        <v>138</v>
      </c>
      <c r="AI849" s="29">
        <v>0.27300000000000002</v>
      </c>
      <c r="AJ849" s="29">
        <v>3.68E-4</v>
      </c>
      <c r="AK849" s="29">
        <v>0</v>
      </c>
      <c r="AL849" s="29">
        <v>0</v>
      </c>
      <c r="AM849" s="29" t="s">
        <v>28</v>
      </c>
      <c r="AN849" s="44" t="s">
        <v>27</v>
      </c>
      <c r="AO849" s="29" t="s">
        <v>28</v>
      </c>
      <c r="AP849" s="29">
        <v>3</v>
      </c>
      <c r="AQ849" s="29">
        <v>70</v>
      </c>
      <c r="AR849" s="29">
        <v>175</v>
      </c>
      <c r="AS849" s="29">
        <v>90</v>
      </c>
      <c r="AT849" s="29">
        <v>0.81899999999999995</v>
      </c>
      <c r="AU849" s="144">
        <v>1.103E-3</v>
      </c>
      <c r="AV849" s="36" t="s">
        <v>28</v>
      </c>
      <c r="AW849" s="102" t="s">
        <v>33</v>
      </c>
      <c r="AX849" s="129" t="s">
        <v>33</v>
      </c>
      <c r="AY849" s="106">
        <v>210</v>
      </c>
      <c r="BD849" t="s">
        <v>108</v>
      </c>
      <c r="BE849" t="s">
        <v>4368</v>
      </c>
      <c r="BF849" t="s">
        <v>4740</v>
      </c>
      <c r="BH849" t="str">
        <f t="shared" si="195"/>
        <v/>
      </c>
      <c r="BJ849" t="e">
        <f t="shared" si="196"/>
        <v>#VALUE!</v>
      </c>
      <c r="BK849" s="130" t="s">
        <v>5302</v>
      </c>
      <c r="BL849" s="130" t="e">
        <v>#VALUE!</v>
      </c>
      <c r="BM849" s="131" t="s">
        <v>33</v>
      </c>
      <c r="BN849" s="131" t="e">
        <v>#VALUE!</v>
      </c>
      <c r="BO849" t="e">
        <v>#N/A</v>
      </c>
      <c r="BP849">
        <v>84</v>
      </c>
    </row>
    <row r="850" spans="1:68" ht="25.2" x14ac:dyDescent="0.3">
      <c r="A850" s="1"/>
      <c r="B850" s="47">
        <v>760</v>
      </c>
      <c r="C850" s="45">
        <v>1046934</v>
      </c>
      <c r="D850" s="40">
        <v>1015245</v>
      </c>
      <c r="E850" s="40"/>
      <c r="F850" s="31" t="s">
        <v>704</v>
      </c>
      <c r="G850" s="29" t="s">
        <v>31</v>
      </c>
      <c r="H850" s="37"/>
      <c r="I850" s="148" t="s">
        <v>32</v>
      </c>
      <c r="J850" s="147" t="s">
        <v>33</v>
      </c>
      <c r="K850" s="148">
        <v>0</v>
      </c>
      <c r="L850" s="148" t="s">
        <v>32</v>
      </c>
      <c r="M850" s="147" t="s">
        <v>33</v>
      </c>
      <c r="N850" s="29">
        <f t="shared" si="191"/>
        <v>1015245</v>
      </c>
      <c r="O850" s="29" t="str">
        <f t="shared" si="192"/>
        <v/>
      </c>
      <c r="P850" s="29" t="str">
        <f t="shared" si="193"/>
        <v/>
      </c>
      <c r="Q850" s="29" t="str">
        <f t="shared" si="198"/>
        <v/>
      </c>
      <c r="R850" s="29" t="str">
        <f t="shared" si="199"/>
        <v/>
      </c>
      <c r="S850" s="29" t="str">
        <f t="shared" si="200"/>
        <v/>
      </c>
      <c r="T850" s="29" t="str">
        <f t="shared" si="201"/>
        <v/>
      </c>
      <c r="U850" s="46" t="s">
        <v>33</v>
      </c>
      <c r="V850" s="46"/>
      <c r="W850" s="38" t="s">
        <v>3787</v>
      </c>
      <c r="X850" s="29" t="s">
        <v>158</v>
      </c>
      <c r="Y850" s="146">
        <v>5397</v>
      </c>
      <c r="Z850" s="33">
        <v>6909</v>
      </c>
      <c r="AA850" s="34">
        <f t="shared" si="189"/>
        <v>0.28000000000000003</v>
      </c>
      <c r="AB850" s="33" t="str">
        <f t="shared" si="194"/>
        <v>По запросу</v>
      </c>
      <c r="AC850" s="34">
        <f t="shared" si="190"/>
        <v>0.28015564202334631</v>
      </c>
      <c r="AD850" s="145">
        <f t="shared" si="197"/>
        <v>5757.5</v>
      </c>
      <c r="AE850" s="105">
        <v>4497.5</v>
      </c>
      <c r="AF850" s="34" t="s">
        <v>36</v>
      </c>
      <c r="AG850" s="34" t="s">
        <v>36</v>
      </c>
      <c r="AH850" s="34" t="s">
        <v>36</v>
      </c>
      <c r="AI850" s="29">
        <v>0.33</v>
      </c>
      <c r="AJ850" s="29">
        <v>7.0899999999999999E-4</v>
      </c>
      <c r="AK850" s="29">
        <v>0</v>
      </c>
      <c r="AL850" s="29">
        <v>0</v>
      </c>
      <c r="AM850" s="29" t="s">
        <v>28</v>
      </c>
      <c r="AN850" s="44" t="s">
        <v>27</v>
      </c>
      <c r="AO850" s="29" t="s">
        <v>28</v>
      </c>
      <c r="AP850" s="29">
        <v>3</v>
      </c>
      <c r="AQ850" s="29">
        <v>175</v>
      </c>
      <c r="AR850" s="29">
        <v>135</v>
      </c>
      <c r="AS850" s="29">
        <v>90</v>
      </c>
      <c r="AT850" s="29">
        <v>0.99</v>
      </c>
      <c r="AU850" s="144">
        <v>2.1259999999999999E-3</v>
      </c>
      <c r="AV850" s="36" t="s">
        <v>28</v>
      </c>
      <c r="AW850" s="102" t="s">
        <v>33</v>
      </c>
      <c r="AX850" s="129" t="s">
        <v>33</v>
      </c>
      <c r="AY850" s="106">
        <v>279</v>
      </c>
      <c r="BD850" t="s">
        <v>108</v>
      </c>
      <c r="BE850" t="s">
        <v>4368</v>
      </c>
      <c r="BF850" t="s">
        <v>4740</v>
      </c>
      <c r="BH850" t="str">
        <f t="shared" si="195"/>
        <v/>
      </c>
      <c r="BJ850" t="e">
        <f t="shared" si="196"/>
        <v>#VALUE!</v>
      </c>
      <c r="BK850" s="130" t="s">
        <v>5302</v>
      </c>
      <c r="BL850" s="130" t="e">
        <v>#VALUE!</v>
      </c>
      <c r="BM850" s="131" t="s">
        <v>33</v>
      </c>
      <c r="BN850" s="131" t="e">
        <v>#VALUE!</v>
      </c>
      <c r="BO850" t="e">
        <v>#N/A</v>
      </c>
      <c r="BP850">
        <v>30</v>
      </c>
    </row>
    <row r="851" spans="1:68" ht="25.2" x14ac:dyDescent="0.3">
      <c r="A851" s="1"/>
      <c r="B851" s="47">
        <v>761</v>
      </c>
      <c r="C851" s="45">
        <v>1014886</v>
      </c>
      <c r="D851" s="29"/>
      <c r="E851" s="29"/>
      <c r="F851" s="31" t="s">
        <v>705</v>
      </c>
      <c r="G851" s="29" t="s">
        <v>31</v>
      </c>
      <c r="H851" s="148"/>
      <c r="I851" s="148" t="s">
        <v>32</v>
      </c>
      <c r="J851" s="147" t="s">
        <v>33</v>
      </c>
      <c r="K851" s="148">
        <v>0</v>
      </c>
      <c r="L851" s="148" t="s">
        <v>32</v>
      </c>
      <c r="M851" s="147">
        <v>42766</v>
      </c>
      <c r="N851" s="29" t="str">
        <f t="shared" si="191"/>
        <v/>
      </c>
      <c r="O851" s="29" t="str">
        <f t="shared" si="192"/>
        <v/>
      </c>
      <c r="P851" s="29" t="str">
        <f t="shared" si="193"/>
        <v/>
      </c>
      <c r="Q851" s="29" t="str">
        <f t="shared" si="198"/>
        <v/>
      </c>
      <c r="R851" s="29" t="str">
        <f t="shared" si="199"/>
        <v/>
      </c>
      <c r="S851" s="29" t="str">
        <f t="shared" si="200"/>
        <v/>
      </c>
      <c r="T851" s="29" t="str">
        <f t="shared" si="201"/>
        <v/>
      </c>
      <c r="U851" s="29"/>
      <c r="V851" s="29"/>
      <c r="W851" s="38" t="s">
        <v>145</v>
      </c>
      <c r="X851" s="29" t="s">
        <v>158</v>
      </c>
      <c r="Y851" s="146">
        <v>1417</v>
      </c>
      <c r="Z851" s="33">
        <v>1814</v>
      </c>
      <c r="AA851" s="34">
        <f t="shared" si="189"/>
        <v>0.28000000000000003</v>
      </c>
      <c r="AB851" s="33">
        <f t="shared" si="194"/>
        <v>1814</v>
      </c>
      <c r="AC851" s="34">
        <f t="shared" si="190"/>
        <v>0.2801700155737516</v>
      </c>
      <c r="AD851" s="145">
        <f t="shared" si="197"/>
        <v>1511.6669999999999</v>
      </c>
      <c r="AE851" s="105">
        <v>1180.8330000000001</v>
      </c>
      <c r="AF851" s="34" t="s">
        <v>36</v>
      </c>
      <c r="AG851" s="34" t="s">
        <v>36</v>
      </c>
      <c r="AH851" s="34" t="s">
        <v>36</v>
      </c>
      <c r="AI851" s="29">
        <v>6.9000000000000006E-2</v>
      </c>
      <c r="AJ851" s="29">
        <v>1.1E-4</v>
      </c>
      <c r="AK851" s="29">
        <v>0</v>
      </c>
      <c r="AL851" s="29">
        <v>0</v>
      </c>
      <c r="AM851" s="29" t="s">
        <v>28</v>
      </c>
      <c r="AN851" s="44" t="s">
        <v>27</v>
      </c>
      <c r="AO851" s="29" t="s">
        <v>28</v>
      </c>
      <c r="AP851" s="29">
        <v>10</v>
      </c>
      <c r="AQ851" s="29">
        <v>176</v>
      </c>
      <c r="AR851" s="29">
        <v>67</v>
      </c>
      <c r="AS851" s="29">
        <v>89</v>
      </c>
      <c r="AT851" s="29">
        <v>0.69</v>
      </c>
      <c r="AU851" s="144">
        <v>1.049E-3</v>
      </c>
      <c r="AV851" s="36" t="s">
        <v>28</v>
      </c>
      <c r="AW851" s="102" t="s">
        <v>33</v>
      </c>
      <c r="AX851" s="129" t="s">
        <v>33</v>
      </c>
      <c r="AY851" s="106" t="e">
        <v>#N/A</v>
      </c>
      <c r="BD851" t="s">
        <v>108</v>
      </c>
      <c r="BE851" t="s">
        <v>4368</v>
      </c>
      <c r="BF851" t="s">
        <v>4740</v>
      </c>
      <c r="BH851" t="str">
        <f t="shared" si="195"/>
        <v/>
      </c>
      <c r="BJ851" t="str">
        <f t="shared" si="196"/>
        <v>OK</v>
      </c>
      <c r="BK851" s="130" t="s">
        <v>5302</v>
      </c>
      <c r="BL851" s="130" t="e">
        <v>#VALUE!</v>
      </c>
      <c r="BM851" s="131" t="s">
        <v>33</v>
      </c>
      <c r="BN851" s="131" t="e">
        <v>#VALUE!</v>
      </c>
      <c r="BO851" t="e">
        <v>#N/A</v>
      </c>
      <c r="BP851">
        <v>0</v>
      </c>
    </row>
    <row r="852" spans="1:68" ht="25.2" x14ac:dyDescent="0.3">
      <c r="A852" s="1"/>
      <c r="B852" s="47">
        <v>762</v>
      </c>
      <c r="C852" s="45">
        <v>1070560</v>
      </c>
      <c r="D852" s="29">
        <v>1014918</v>
      </c>
      <c r="E852" s="29"/>
      <c r="F852" s="32" t="s">
        <v>706</v>
      </c>
      <c r="G852" s="29" t="s">
        <v>47</v>
      </c>
      <c r="H852" s="148"/>
      <c r="I852" s="148" t="s">
        <v>32</v>
      </c>
      <c r="J852" s="147" t="s">
        <v>33</v>
      </c>
      <c r="K852" s="148">
        <v>0</v>
      </c>
      <c r="L852" s="148" t="s">
        <v>32</v>
      </c>
      <c r="M852" s="147" t="s">
        <v>33</v>
      </c>
      <c r="N852" s="29">
        <f t="shared" si="191"/>
        <v>1014918</v>
      </c>
      <c r="O852" s="29" t="str">
        <f t="shared" si="192"/>
        <v/>
      </c>
      <c r="P852" s="29" t="str">
        <f t="shared" si="193"/>
        <v/>
      </c>
      <c r="Q852" s="29" t="str">
        <f t="shared" si="198"/>
        <v/>
      </c>
      <c r="R852" s="29" t="str">
        <f t="shared" si="199"/>
        <v/>
      </c>
      <c r="S852" s="29" t="str">
        <f t="shared" si="200"/>
        <v/>
      </c>
      <c r="T852" s="29" t="str">
        <f t="shared" si="201"/>
        <v/>
      </c>
      <c r="U852" s="29"/>
      <c r="V852" s="29"/>
      <c r="W852" s="55" t="s">
        <v>145</v>
      </c>
      <c r="X852" s="29" t="s">
        <v>158</v>
      </c>
      <c r="Y852" s="146">
        <v>1089</v>
      </c>
      <c r="Z852" s="33">
        <v>1394</v>
      </c>
      <c r="AA852" s="34">
        <f t="shared" si="189"/>
        <v>0.28000000000000003</v>
      </c>
      <c r="AB852" s="33">
        <f t="shared" si="194"/>
        <v>1394</v>
      </c>
      <c r="AC852" s="34">
        <f t="shared" si="190"/>
        <v>0.28007382920110185</v>
      </c>
      <c r="AD852" s="145">
        <f t="shared" si="197"/>
        <v>1161.6669999999999</v>
      </c>
      <c r="AE852" s="105">
        <v>907.5</v>
      </c>
      <c r="AF852" s="34" t="s">
        <v>36</v>
      </c>
      <c r="AG852" s="34" t="s">
        <v>36</v>
      </c>
      <c r="AH852" s="34" t="s">
        <v>36</v>
      </c>
      <c r="AI852" s="29">
        <v>7.1999999999999995E-2</v>
      </c>
      <c r="AJ852" s="29">
        <v>6.6000000000000005E-5</v>
      </c>
      <c r="AK852" s="29">
        <v>0</v>
      </c>
      <c r="AL852" s="29">
        <v>0</v>
      </c>
      <c r="AM852" s="29" t="s">
        <v>28</v>
      </c>
      <c r="AN852" s="44" t="s">
        <v>27</v>
      </c>
      <c r="AO852" s="29" t="s">
        <v>28</v>
      </c>
      <c r="AP852" s="29">
        <v>10</v>
      </c>
      <c r="AQ852" s="29">
        <v>176</v>
      </c>
      <c r="AR852" s="29">
        <v>67</v>
      </c>
      <c r="AS852" s="29">
        <v>89</v>
      </c>
      <c r="AT852" s="29">
        <v>0.72</v>
      </c>
      <c r="AU852" s="144">
        <v>1.049E-3</v>
      </c>
      <c r="AV852" s="36" t="s">
        <v>28</v>
      </c>
      <c r="AW852" s="102">
        <v>43515</v>
      </c>
      <c r="AX852" s="129" t="s">
        <v>33</v>
      </c>
      <c r="AY852" s="106">
        <v>5820</v>
      </c>
      <c r="BD852" t="s">
        <v>108</v>
      </c>
      <c r="BE852" t="s">
        <v>4368</v>
      </c>
      <c r="BF852" t="s">
        <v>4740</v>
      </c>
      <c r="BH852" t="str">
        <f t="shared" si="195"/>
        <v/>
      </c>
      <c r="BJ852" t="str">
        <f t="shared" si="196"/>
        <v>OK</v>
      </c>
      <c r="BK852" s="130" t="s">
        <v>5302</v>
      </c>
      <c r="BL852" s="130" t="e">
        <v>#VALUE!</v>
      </c>
      <c r="BM852" s="131">
        <v>1198</v>
      </c>
      <c r="BN852" s="131">
        <v>1.1636060100166945</v>
      </c>
      <c r="BO852" t="e">
        <v>#N/A</v>
      </c>
      <c r="BP852">
        <v>327</v>
      </c>
    </row>
    <row r="853" spans="1:68" ht="25.2" x14ac:dyDescent="0.3">
      <c r="A853" s="1"/>
      <c r="B853" s="47">
        <v>763</v>
      </c>
      <c r="C853" s="45">
        <v>1070561</v>
      </c>
      <c r="D853" s="29">
        <v>1014976</v>
      </c>
      <c r="E853" s="29"/>
      <c r="F853" s="39" t="s">
        <v>707</v>
      </c>
      <c r="G853" s="29" t="s">
        <v>47</v>
      </c>
      <c r="H853" s="70"/>
      <c r="I853" s="148" t="s">
        <v>32</v>
      </c>
      <c r="J853" s="147" t="s">
        <v>33</v>
      </c>
      <c r="K853" s="148">
        <v>0</v>
      </c>
      <c r="L853" s="148" t="s">
        <v>32</v>
      </c>
      <c r="M853" s="147" t="s">
        <v>33</v>
      </c>
      <c r="N853" s="29">
        <f t="shared" si="191"/>
        <v>1014976</v>
      </c>
      <c r="O853" s="29" t="str">
        <f t="shared" si="192"/>
        <v/>
      </c>
      <c r="P853" s="29" t="str">
        <f t="shared" si="193"/>
        <v/>
      </c>
      <c r="Q853" s="29" t="str">
        <f t="shared" si="198"/>
        <v/>
      </c>
      <c r="R853" s="29" t="str">
        <f t="shared" si="199"/>
        <v/>
      </c>
      <c r="S853" s="29" t="str">
        <f t="shared" si="200"/>
        <v/>
      </c>
      <c r="T853" s="29" t="str">
        <f t="shared" si="201"/>
        <v/>
      </c>
      <c r="U853" s="29"/>
      <c r="V853" s="29"/>
      <c r="W853" s="55" t="s">
        <v>145</v>
      </c>
      <c r="X853" s="29" t="s">
        <v>158</v>
      </c>
      <c r="Y853" s="146">
        <v>1491</v>
      </c>
      <c r="Z853" s="33">
        <v>1908</v>
      </c>
      <c r="AA853" s="34">
        <f t="shared" ref="AA853:AA916" si="202">ROUND(Z853/Y853-1,3)</f>
        <v>0.28000000000000003</v>
      </c>
      <c r="AB853" s="33">
        <f t="shared" si="194"/>
        <v>1908</v>
      </c>
      <c r="AC853" s="34">
        <f t="shared" ref="AC853:AC916" si="203">(AD853-AE853)/AE853</f>
        <v>0.27967806841046278</v>
      </c>
      <c r="AD853" s="145">
        <f t="shared" si="197"/>
        <v>1590</v>
      </c>
      <c r="AE853" s="105">
        <v>1242.5</v>
      </c>
      <c r="AF853" s="34" t="s">
        <v>36</v>
      </c>
      <c r="AG853" s="34" t="s">
        <v>36</v>
      </c>
      <c r="AH853" s="34" t="s">
        <v>36</v>
      </c>
      <c r="AI853" s="29">
        <v>0.11600000000000001</v>
      </c>
      <c r="AJ853" s="29">
        <v>9.7E-5</v>
      </c>
      <c r="AK853" s="29">
        <v>0</v>
      </c>
      <c r="AL853" s="29">
        <v>0</v>
      </c>
      <c r="AM853" s="29" t="s">
        <v>28</v>
      </c>
      <c r="AN853" s="44" t="s">
        <v>27</v>
      </c>
      <c r="AO853" s="29" t="s">
        <v>28</v>
      </c>
      <c r="AP853" s="29">
        <v>10</v>
      </c>
      <c r="AQ853" s="29">
        <v>176</v>
      </c>
      <c r="AR853" s="29">
        <v>135</v>
      </c>
      <c r="AS853" s="29">
        <v>89</v>
      </c>
      <c r="AT853" s="29">
        <v>1.1599999999999999</v>
      </c>
      <c r="AU853" s="144">
        <v>2.1150000000000001E-3</v>
      </c>
      <c r="AV853" s="36" t="s">
        <v>28</v>
      </c>
      <c r="AW853" s="102">
        <v>43515</v>
      </c>
      <c r="AX853" s="129" t="s">
        <v>33</v>
      </c>
      <c r="AY853" s="106">
        <v>3080</v>
      </c>
      <c r="BD853" t="s">
        <v>108</v>
      </c>
      <c r="BE853" t="s">
        <v>4346</v>
      </c>
      <c r="BF853" t="s">
        <v>4740</v>
      </c>
      <c r="BH853" t="str">
        <f t="shared" si="195"/>
        <v/>
      </c>
      <c r="BJ853" t="str">
        <f t="shared" si="196"/>
        <v>OK</v>
      </c>
      <c r="BK853" s="130" t="s">
        <v>5302</v>
      </c>
      <c r="BL853" s="130" t="e">
        <v>#VALUE!</v>
      </c>
      <c r="BM853" s="131">
        <v>1640</v>
      </c>
      <c r="BN853" s="131">
        <v>1.1634146341463414</v>
      </c>
      <c r="BO853" t="e">
        <v>#N/A</v>
      </c>
      <c r="BP853">
        <v>470</v>
      </c>
    </row>
    <row r="854" spans="1:68" ht="25.2" x14ac:dyDescent="0.3">
      <c r="A854" s="1"/>
      <c r="B854" s="47">
        <v>764</v>
      </c>
      <c r="C854" s="45">
        <v>1070562</v>
      </c>
      <c r="D854" s="29">
        <v>1015028</v>
      </c>
      <c r="E854" s="29"/>
      <c r="F854" s="32" t="s">
        <v>708</v>
      </c>
      <c r="G854" s="29" t="s">
        <v>47</v>
      </c>
      <c r="H854" s="148"/>
      <c r="I854" s="148" t="s">
        <v>32</v>
      </c>
      <c r="J854" s="147" t="s">
        <v>33</v>
      </c>
      <c r="K854" s="148">
        <v>0</v>
      </c>
      <c r="L854" s="148" t="s">
        <v>32</v>
      </c>
      <c r="M854" s="147" t="s">
        <v>33</v>
      </c>
      <c r="N854" s="29">
        <f t="shared" si="191"/>
        <v>1015028</v>
      </c>
      <c r="O854" s="29" t="str">
        <f t="shared" si="192"/>
        <v/>
      </c>
      <c r="P854" s="29" t="str">
        <f t="shared" si="193"/>
        <v/>
      </c>
      <c r="Q854" s="29" t="str">
        <f t="shared" si="198"/>
        <v/>
      </c>
      <c r="R854" s="29" t="str">
        <f t="shared" si="199"/>
        <v/>
      </c>
      <c r="S854" s="29" t="str">
        <f t="shared" si="200"/>
        <v/>
      </c>
      <c r="T854" s="29" t="str">
        <f t="shared" si="201"/>
        <v/>
      </c>
      <c r="U854" s="29"/>
      <c r="V854" s="29"/>
      <c r="W854" s="55" t="s">
        <v>145</v>
      </c>
      <c r="X854" s="29" t="s">
        <v>158</v>
      </c>
      <c r="Y854" s="146">
        <v>2434</v>
      </c>
      <c r="Z854" s="33">
        <v>3115</v>
      </c>
      <c r="AA854" s="34">
        <f t="shared" si="202"/>
        <v>0.28000000000000003</v>
      </c>
      <c r="AB854" s="33">
        <f t="shared" si="194"/>
        <v>3115</v>
      </c>
      <c r="AC854" s="34">
        <f t="shared" si="203"/>
        <v>0.27978640588108561</v>
      </c>
      <c r="AD854" s="145">
        <f t="shared" si="197"/>
        <v>2595.8330000000001</v>
      </c>
      <c r="AE854" s="105">
        <v>2028.3330000000001</v>
      </c>
      <c r="AF854" s="34" t="s">
        <v>36</v>
      </c>
      <c r="AG854" s="34" t="s">
        <v>36</v>
      </c>
      <c r="AH854" s="34" t="s">
        <v>36</v>
      </c>
      <c r="AI854" s="29">
        <v>0.216</v>
      </c>
      <c r="AJ854" s="29">
        <v>1.9000000000000001E-4</v>
      </c>
      <c r="AK854" s="29">
        <v>0</v>
      </c>
      <c r="AL854" s="29">
        <v>0</v>
      </c>
      <c r="AM854" s="29" t="s">
        <v>28</v>
      </c>
      <c r="AN854" s="44" t="s">
        <v>27</v>
      </c>
      <c r="AO854" s="29" t="s">
        <v>28</v>
      </c>
      <c r="AP854" s="29">
        <v>5</v>
      </c>
      <c r="AQ854" s="29">
        <v>176</v>
      </c>
      <c r="AR854" s="29">
        <v>135</v>
      </c>
      <c r="AS854" s="29">
        <v>89</v>
      </c>
      <c r="AT854" s="29">
        <v>1.08</v>
      </c>
      <c r="AU854" s="144">
        <v>2.1150000000000001E-3</v>
      </c>
      <c r="AV854" s="36" t="s">
        <v>28</v>
      </c>
      <c r="AW854" s="102">
        <v>43515</v>
      </c>
      <c r="AX854" s="129" t="s">
        <v>33</v>
      </c>
      <c r="AY854" s="106">
        <v>1219</v>
      </c>
      <c r="BD854" t="s">
        <v>108</v>
      </c>
      <c r="BE854" t="s">
        <v>4346</v>
      </c>
      <c r="BF854" t="s">
        <v>4740</v>
      </c>
      <c r="BH854" t="str">
        <f t="shared" si="195"/>
        <v/>
      </c>
      <c r="BJ854" t="str">
        <f t="shared" si="196"/>
        <v>OK</v>
      </c>
      <c r="BK854" s="130" t="s">
        <v>5302</v>
      </c>
      <c r="BL854" s="130" t="e">
        <v>#VALUE!</v>
      </c>
      <c r="BM854" s="131">
        <v>2677</v>
      </c>
      <c r="BN854" s="131">
        <v>1.1636159880463206</v>
      </c>
      <c r="BO854" t="e">
        <v>#N/A</v>
      </c>
      <c r="BP854">
        <v>44</v>
      </c>
    </row>
    <row r="855" spans="1:68" ht="25.2" x14ac:dyDescent="0.3">
      <c r="A855" s="1"/>
      <c r="B855" s="47">
        <v>765</v>
      </c>
      <c r="C855" s="45">
        <v>1070563</v>
      </c>
      <c r="D855" s="29">
        <v>1015073</v>
      </c>
      <c r="E855" s="29"/>
      <c r="F855" s="32" t="s">
        <v>709</v>
      </c>
      <c r="G855" s="29" t="s">
        <v>47</v>
      </c>
      <c r="H855" s="70" t="s">
        <v>4779</v>
      </c>
      <c r="I855" s="148" t="s">
        <v>32</v>
      </c>
      <c r="J855" s="147" t="s">
        <v>33</v>
      </c>
      <c r="K855" s="148">
        <v>0</v>
      </c>
      <c r="L855" s="148" t="s">
        <v>32</v>
      </c>
      <c r="M855" s="147" t="s">
        <v>33</v>
      </c>
      <c r="N855" s="29">
        <f t="shared" si="191"/>
        <v>1015073</v>
      </c>
      <c r="O855" s="29" t="str">
        <f t="shared" si="192"/>
        <v/>
      </c>
      <c r="P855" s="29" t="str">
        <f t="shared" si="193"/>
        <v/>
      </c>
      <c r="Q855" s="29" t="str">
        <f t="shared" si="198"/>
        <v/>
      </c>
      <c r="R855" s="29" t="str">
        <f t="shared" si="199"/>
        <v/>
      </c>
      <c r="S855" s="29" t="str">
        <f t="shared" si="200"/>
        <v/>
      </c>
      <c r="T855" s="29" t="str">
        <f t="shared" si="201"/>
        <v/>
      </c>
      <c r="U855" s="29"/>
      <c r="V855" s="29"/>
      <c r="W855" s="55" t="s">
        <v>145</v>
      </c>
      <c r="X855" s="29" t="s">
        <v>158</v>
      </c>
      <c r="Y855" s="146">
        <v>4141</v>
      </c>
      <c r="Z855" s="33">
        <v>5300</v>
      </c>
      <c r="AA855" s="34">
        <f t="shared" si="202"/>
        <v>0.28000000000000003</v>
      </c>
      <c r="AB855" s="33">
        <f t="shared" si="194"/>
        <v>5300</v>
      </c>
      <c r="AC855" s="34">
        <f t="shared" si="203"/>
        <v>0.279884306195055</v>
      </c>
      <c r="AD855" s="145">
        <f t="shared" si="197"/>
        <v>4416.6670000000004</v>
      </c>
      <c r="AE855" s="105">
        <v>3450.8330000000001</v>
      </c>
      <c r="AF855" s="34" t="s">
        <v>36</v>
      </c>
      <c r="AG855" s="34" t="s">
        <v>36</v>
      </c>
      <c r="AH855" s="34" t="s">
        <v>36</v>
      </c>
      <c r="AI855" s="29">
        <v>0.34</v>
      </c>
      <c r="AJ855" s="29">
        <v>2.8499999999999999E-4</v>
      </c>
      <c r="AK855" s="29">
        <v>25</v>
      </c>
      <c r="AL855" s="29">
        <v>0</v>
      </c>
      <c r="AM855" s="29" t="s">
        <v>28</v>
      </c>
      <c r="AN855" s="158" t="s">
        <v>28</v>
      </c>
      <c r="AO855" s="29" t="s">
        <v>28</v>
      </c>
      <c r="AP855" s="29">
        <v>5</v>
      </c>
      <c r="AQ855" s="29">
        <v>176</v>
      </c>
      <c r="AR855" s="29">
        <v>135</v>
      </c>
      <c r="AS855" s="29">
        <v>89</v>
      </c>
      <c r="AT855" s="29">
        <v>1.7</v>
      </c>
      <c r="AU855" s="144">
        <v>2.1150000000000001E-3</v>
      </c>
      <c r="AV855" s="36" t="s">
        <v>28</v>
      </c>
      <c r="AW855" s="102">
        <v>43515</v>
      </c>
      <c r="AX855" s="129" t="s">
        <v>33</v>
      </c>
      <c r="AY855" s="106">
        <v>625</v>
      </c>
      <c r="BD855" t="s">
        <v>108</v>
      </c>
      <c r="BE855" t="s">
        <v>4346</v>
      </c>
      <c r="BF855" t="s">
        <v>4740</v>
      </c>
      <c r="BH855" t="str">
        <f t="shared" si="195"/>
        <v>AV</v>
      </c>
      <c r="BJ855" t="str">
        <f t="shared" si="196"/>
        <v>OK</v>
      </c>
      <c r="BK855" s="130">
        <v>5300</v>
      </c>
      <c r="BL855" s="130" t="s">
        <v>37</v>
      </c>
      <c r="BM855" s="131">
        <v>4555</v>
      </c>
      <c r="BN855" s="131">
        <v>1.163556531284303</v>
      </c>
      <c r="BO855">
        <v>5300</v>
      </c>
      <c r="BP855">
        <v>25</v>
      </c>
    </row>
    <row r="856" spans="1:68" ht="25.2" x14ac:dyDescent="0.3">
      <c r="A856" s="1"/>
      <c r="B856" s="47">
        <v>766</v>
      </c>
      <c r="C856" s="45">
        <v>1046921</v>
      </c>
      <c r="D856" s="40">
        <v>1015116</v>
      </c>
      <c r="E856" s="40"/>
      <c r="F856" s="39" t="s">
        <v>710</v>
      </c>
      <c r="G856" s="29" t="s">
        <v>31</v>
      </c>
      <c r="H856" s="70" t="s">
        <v>4779</v>
      </c>
      <c r="I856" s="148" t="s">
        <v>32</v>
      </c>
      <c r="J856" s="147" t="s">
        <v>33</v>
      </c>
      <c r="K856" s="148">
        <v>0</v>
      </c>
      <c r="L856" s="148" t="s">
        <v>32</v>
      </c>
      <c r="M856" s="147" t="s">
        <v>33</v>
      </c>
      <c r="N856" s="29">
        <f t="shared" si="191"/>
        <v>1015116</v>
      </c>
      <c r="O856" s="29" t="str">
        <f t="shared" si="192"/>
        <v/>
      </c>
      <c r="P856" s="29" t="str">
        <f t="shared" si="193"/>
        <v/>
      </c>
      <c r="Q856" s="29" t="str">
        <f t="shared" si="198"/>
        <v/>
      </c>
      <c r="R856" s="29" t="str">
        <f t="shared" si="199"/>
        <v/>
      </c>
      <c r="S856" s="29" t="str">
        <f t="shared" si="200"/>
        <v/>
      </c>
      <c r="T856" s="29" t="str">
        <f t="shared" si="201"/>
        <v/>
      </c>
      <c r="U856" s="46" t="s">
        <v>33</v>
      </c>
      <c r="V856" s="46"/>
      <c r="W856" s="38" t="s">
        <v>145</v>
      </c>
      <c r="X856" s="29" t="s">
        <v>158</v>
      </c>
      <c r="Y856" s="146">
        <v>7284</v>
      </c>
      <c r="Z856" s="33">
        <v>9323</v>
      </c>
      <c r="AA856" s="34">
        <f t="shared" si="202"/>
        <v>0.28000000000000003</v>
      </c>
      <c r="AB856" s="33">
        <f t="shared" si="194"/>
        <v>9323</v>
      </c>
      <c r="AC856" s="34">
        <f t="shared" si="203"/>
        <v>0.27992866556836909</v>
      </c>
      <c r="AD856" s="145">
        <f t="shared" si="197"/>
        <v>7769.1670000000004</v>
      </c>
      <c r="AE856" s="105">
        <v>6070</v>
      </c>
      <c r="AF856" s="34" t="s">
        <v>36</v>
      </c>
      <c r="AG856" s="34" t="s">
        <v>36</v>
      </c>
      <c r="AH856" s="34" t="s">
        <v>36</v>
      </c>
      <c r="AI856" s="29">
        <v>0.68400000000000005</v>
      </c>
      <c r="AJ856" s="29">
        <v>7.5600000000000005E-4</v>
      </c>
      <c r="AK856" s="29">
        <v>0</v>
      </c>
      <c r="AL856" s="29">
        <v>0</v>
      </c>
      <c r="AM856" s="29" t="s">
        <v>28</v>
      </c>
      <c r="AN856" s="44" t="s">
        <v>27</v>
      </c>
      <c r="AO856" s="29" t="s">
        <v>28</v>
      </c>
      <c r="AP856" s="29">
        <v>5</v>
      </c>
      <c r="AQ856" s="29">
        <v>200</v>
      </c>
      <c r="AR856" s="29">
        <v>180</v>
      </c>
      <c r="AS856" s="29">
        <v>105</v>
      </c>
      <c r="AT856" s="29">
        <v>3.42</v>
      </c>
      <c r="AU856" s="144">
        <v>3.7799999999999999E-3</v>
      </c>
      <c r="AV856" s="36" t="s">
        <v>28</v>
      </c>
      <c r="AW856" s="102" t="s">
        <v>33</v>
      </c>
      <c r="AX856" s="129" t="s">
        <v>33</v>
      </c>
      <c r="AY856" s="106">
        <v>145</v>
      </c>
      <c r="BD856" t="s">
        <v>669</v>
      </c>
      <c r="BE856" t="s">
        <v>4346</v>
      </c>
      <c r="BF856" t="s">
        <v>4740</v>
      </c>
      <c r="BH856" t="str">
        <f t="shared" si="195"/>
        <v/>
      </c>
      <c r="BJ856" t="str">
        <f t="shared" si="196"/>
        <v>OK</v>
      </c>
      <c r="BK856" s="130">
        <v>9323</v>
      </c>
      <c r="BL856" s="130" t="s">
        <v>37</v>
      </c>
      <c r="BM856" s="131" t="s">
        <v>33</v>
      </c>
      <c r="BN856" s="131" t="e">
        <v>#VALUE!</v>
      </c>
      <c r="BO856">
        <v>9323</v>
      </c>
      <c r="BP856">
        <v>0</v>
      </c>
    </row>
    <row r="857" spans="1:68" ht="25.2" x14ac:dyDescent="0.3">
      <c r="A857" s="1"/>
      <c r="B857" s="47">
        <v>767</v>
      </c>
      <c r="C857" s="45">
        <v>1046928</v>
      </c>
      <c r="D857" s="40">
        <v>1015146</v>
      </c>
      <c r="E857" s="40"/>
      <c r="F857" s="31" t="s">
        <v>711</v>
      </c>
      <c r="G857" s="29" t="s">
        <v>31</v>
      </c>
      <c r="H857" s="37"/>
      <c r="I857" s="148" t="s">
        <v>32</v>
      </c>
      <c r="J857" s="147" t="s">
        <v>33</v>
      </c>
      <c r="K857" s="148">
        <v>0</v>
      </c>
      <c r="L857" s="148" t="s">
        <v>32</v>
      </c>
      <c r="M857" s="147" t="s">
        <v>33</v>
      </c>
      <c r="N857" s="29">
        <f t="shared" si="191"/>
        <v>1015146</v>
      </c>
      <c r="O857" s="29" t="str">
        <f t="shared" si="192"/>
        <v/>
      </c>
      <c r="P857" s="29" t="str">
        <f t="shared" si="193"/>
        <v/>
      </c>
      <c r="Q857" s="29" t="str">
        <f t="shared" si="198"/>
        <v/>
      </c>
      <c r="R857" s="29" t="str">
        <f t="shared" si="199"/>
        <v/>
      </c>
      <c r="S857" s="29" t="str">
        <f t="shared" si="200"/>
        <v/>
      </c>
      <c r="T857" s="29" t="str">
        <f t="shared" si="201"/>
        <v/>
      </c>
      <c r="U857" s="46" t="s">
        <v>33</v>
      </c>
      <c r="V857" s="46"/>
      <c r="W857" s="38" t="s">
        <v>3787</v>
      </c>
      <c r="X857" s="29" t="s">
        <v>158</v>
      </c>
      <c r="Y857" s="146">
        <v>7573</v>
      </c>
      <c r="Z857" s="33">
        <v>9693</v>
      </c>
      <c r="AA857" s="34">
        <f t="shared" si="202"/>
        <v>0.28000000000000003</v>
      </c>
      <c r="AB857" s="33" t="str">
        <f t="shared" si="194"/>
        <v>По запросу</v>
      </c>
      <c r="AC857" s="34">
        <f t="shared" si="203"/>
        <v>0.27994196645672614</v>
      </c>
      <c r="AD857" s="145">
        <f t="shared" si="197"/>
        <v>8077.5</v>
      </c>
      <c r="AE857" s="105">
        <v>6310.8329999999996</v>
      </c>
      <c r="AF857" s="34" t="s">
        <v>36</v>
      </c>
      <c r="AG857" s="34" t="s">
        <v>36</v>
      </c>
      <c r="AH857" s="34" t="s">
        <v>36</v>
      </c>
      <c r="AI857" s="29">
        <v>0.98099999999999998</v>
      </c>
      <c r="AJ857" s="29">
        <v>1.291E-3</v>
      </c>
      <c r="AK857" s="29">
        <v>0</v>
      </c>
      <c r="AL857" s="29">
        <v>0</v>
      </c>
      <c r="AM857" s="29" t="s">
        <v>28</v>
      </c>
      <c r="AN857" s="44" t="s">
        <v>27</v>
      </c>
      <c r="AO857" s="29" t="s">
        <v>28</v>
      </c>
      <c r="AP857" s="29">
        <v>3</v>
      </c>
      <c r="AQ857" s="29">
        <v>200</v>
      </c>
      <c r="AR857" s="29">
        <v>176</v>
      </c>
      <c r="AS857" s="29">
        <v>110</v>
      </c>
      <c r="AT857" s="29">
        <v>2.9430000000000001</v>
      </c>
      <c r="AU857" s="144">
        <v>3.872E-3</v>
      </c>
      <c r="AV857" s="36" t="s">
        <v>28</v>
      </c>
      <c r="AW857" s="102" t="s">
        <v>33</v>
      </c>
      <c r="AX857" s="129" t="s">
        <v>33</v>
      </c>
      <c r="AY857" s="106">
        <v>105</v>
      </c>
      <c r="BD857" t="s">
        <v>360</v>
      </c>
      <c r="BE857" t="s">
        <v>4346</v>
      </c>
      <c r="BF857" t="s">
        <v>4749</v>
      </c>
      <c r="BH857" t="str">
        <f t="shared" si="195"/>
        <v/>
      </c>
      <c r="BJ857" t="e">
        <f t="shared" si="196"/>
        <v>#VALUE!</v>
      </c>
      <c r="BK857" s="130" t="s">
        <v>5302</v>
      </c>
      <c r="BL857" s="130" t="e">
        <v>#VALUE!</v>
      </c>
      <c r="BM857" s="131" t="s">
        <v>33</v>
      </c>
      <c r="BN857" s="131" t="e">
        <v>#VALUE!</v>
      </c>
      <c r="BO857" t="e">
        <v>#N/A</v>
      </c>
      <c r="BP857">
        <v>3</v>
      </c>
    </row>
    <row r="858" spans="1:68" ht="25.2" x14ac:dyDescent="0.3">
      <c r="A858" s="1"/>
      <c r="B858" s="47">
        <v>768</v>
      </c>
      <c r="C858" s="45">
        <v>1014888</v>
      </c>
      <c r="D858" s="29"/>
      <c r="E858" s="29"/>
      <c r="F858" s="31" t="s">
        <v>712</v>
      </c>
      <c r="G858" s="29" t="s">
        <v>31</v>
      </c>
      <c r="H858" s="148"/>
      <c r="I858" s="148" t="s">
        <v>32</v>
      </c>
      <c r="J858" s="147" t="s">
        <v>33</v>
      </c>
      <c r="K858" s="148">
        <v>0</v>
      </c>
      <c r="L858" s="148" t="s">
        <v>32</v>
      </c>
      <c r="M858" s="147" t="s">
        <v>33</v>
      </c>
      <c r="N858" s="29" t="str">
        <f t="shared" si="191"/>
        <v/>
      </c>
      <c r="O858" s="29" t="str">
        <f t="shared" si="192"/>
        <v/>
      </c>
      <c r="P858" s="29" t="str">
        <f t="shared" si="193"/>
        <v/>
      </c>
      <c r="Q858" s="29" t="str">
        <f t="shared" si="198"/>
        <v/>
      </c>
      <c r="R858" s="29" t="str">
        <f t="shared" si="199"/>
        <v/>
      </c>
      <c r="S858" s="29" t="str">
        <f t="shared" si="200"/>
        <v/>
      </c>
      <c r="T858" s="29" t="str">
        <f t="shared" si="201"/>
        <v/>
      </c>
      <c r="U858" s="29"/>
      <c r="V858" s="29"/>
      <c r="W858" s="38" t="s">
        <v>145</v>
      </c>
      <c r="X858" s="29" t="s">
        <v>158</v>
      </c>
      <c r="Y858" s="146">
        <v>1353</v>
      </c>
      <c r="Z858" s="33">
        <v>1731</v>
      </c>
      <c r="AA858" s="34">
        <f t="shared" si="202"/>
        <v>0.27900000000000003</v>
      </c>
      <c r="AB858" s="33">
        <f t="shared" si="194"/>
        <v>1731</v>
      </c>
      <c r="AC858" s="34">
        <f t="shared" si="203"/>
        <v>0.2793791574279379</v>
      </c>
      <c r="AD858" s="145">
        <f t="shared" si="197"/>
        <v>1442.5</v>
      </c>
      <c r="AE858" s="105">
        <v>1127.5</v>
      </c>
      <c r="AF858" s="34" t="s">
        <v>36</v>
      </c>
      <c r="AG858" s="34" t="s">
        <v>36</v>
      </c>
      <c r="AH858" s="34" t="s">
        <v>36</v>
      </c>
      <c r="AI858" s="29">
        <v>7.0000000000000007E-2</v>
      </c>
      <c r="AJ858" s="29">
        <v>1.1E-4</v>
      </c>
      <c r="AK858" s="29">
        <v>0</v>
      </c>
      <c r="AL858" s="29">
        <v>0</v>
      </c>
      <c r="AM858" s="29" t="s">
        <v>28</v>
      </c>
      <c r="AN858" s="44" t="s">
        <v>27</v>
      </c>
      <c r="AO858" s="29" t="s">
        <v>28</v>
      </c>
      <c r="AP858" s="29">
        <v>10</v>
      </c>
      <c r="AQ858" s="29">
        <v>176</v>
      </c>
      <c r="AR858" s="29">
        <v>67</v>
      </c>
      <c r="AS858" s="29">
        <v>89</v>
      </c>
      <c r="AT858" s="29">
        <v>0.7</v>
      </c>
      <c r="AU858" s="144">
        <v>1.049E-3</v>
      </c>
      <c r="AV858" s="36" t="s">
        <v>28</v>
      </c>
      <c r="AW858" s="102" t="s">
        <v>33</v>
      </c>
      <c r="AX858" s="129" t="s">
        <v>33</v>
      </c>
      <c r="AY858" s="106" t="e">
        <v>#N/A</v>
      </c>
      <c r="BD858" t="s">
        <v>108</v>
      </c>
      <c r="BE858" t="s">
        <v>4368</v>
      </c>
      <c r="BF858" t="s">
        <v>4740</v>
      </c>
      <c r="BH858" t="str">
        <f t="shared" si="195"/>
        <v/>
      </c>
      <c r="BJ858" t="str">
        <f t="shared" si="196"/>
        <v>OK</v>
      </c>
      <c r="BK858" s="130" t="s">
        <v>5302</v>
      </c>
      <c r="BL858" s="130" t="e">
        <v>#VALUE!</v>
      </c>
      <c r="BM858" s="131" t="s">
        <v>33</v>
      </c>
      <c r="BN858" s="131" t="e">
        <v>#VALUE!</v>
      </c>
      <c r="BO858" t="e">
        <v>#N/A</v>
      </c>
      <c r="BP858">
        <v>0</v>
      </c>
    </row>
    <row r="859" spans="1:68" ht="25.2" x14ac:dyDescent="0.3">
      <c r="A859" s="1"/>
      <c r="B859" s="47">
        <v>769</v>
      </c>
      <c r="C859" s="45">
        <v>1014912</v>
      </c>
      <c r="D859" s="29"/>
      <c r="E859" s="29"/>
      <c r="F859" s="31" t="s">
        <v>713</v>
      </c>
      <c r="G859" s="29" t="s">
        <v>31</v>
      </c>
      <c r="H859" s="148"/>
      <c r="I859" s="148" t="s">
        <v>32</v>
      </c>
      <c r="J859" s="147" t="s">
        <v>33</v>
      </c>
      <c r="K859" s="148">
        <v>0</v>
      </c>
      <c r="L859" s="148" t="s">
        <v>32</v>
      </c>
      <c r="M859" s="147" t="s">
        <v>33</v>
      </c>
      <c r="N859" s="29" t="str">
        <f t="shared" si="191"/>
        <v/>
      </c>
      <c r="O859" s="29" t="str">
        <f t="shared" si="192"/>
        <v/>
      </c>
      <c r="P859" s="29" t="str">
        <f t="shared" si="193"/>
        <v/>
      </c>
      <c r="Q859" s="29" t="str">
        <f t="shared" si="198"/>
        <v/>
      </c>
      <c r="R859" s="29" t="str">
        <f t="shared" si="199"/>
        <v/>
      </c>
      <c r="S859" s="29" t="str">
        <f t="shared" si="200"/>
        <v/>
      </c>
      <c r="T859" s="29" t="str">
        <f t="shared" si="201"/>
        <v/>
      </c>
      <c r="U859" s="29"/>
      <c r="V859" s="29"/>
      <c r="W859" s="38" t="s">
        <v>145</v>
      </c>
      <c r="X859" s="29" t="s">
        <v>158</v>
      </c>
      <c r="Y859" s="146">
        <v>1353</v>
      </c>
      <c r="Z859" s="33">
        <v>1731</v>
      </c>
      <c r="AA859" s="34">
        <f t="shared" si="202"/>
        <v>0.27900000000000003</v>
      </c>
      <c r="AB859" s="33">
        <f t="shared" si="194"/>
        <v>1731</v>
      </c>
      <c r="AC859" s="34">
        <f t="shared" si="203"/>
        <v>0.2793791574279379</v>
      </c>
      <c r="AD859" s="145">
        <f t="shared" si="197"/>
        <v>1442.5</v>
      </c>
      <c r="AE859" s="105">
        <v>1127.5</v>
      </c>
      <c r="AF859" s="34" t="s">
        <v>36</v>
      </c>
      <c r="AG859" s="34" t="s">
        <v>36</v>
      </c>
      <c r="AH859" s="34" t="s">
        <v>36</v>
      </c>
      <c r="AI859" s="29">
        <v>0.68700000000000006</v>
      </c>
      <c r="AJ859" s="29">
        <v>1.1E-4</v>
      </c>
      <c r="AK859" s="29">
        <v>0</v>
      </c>
      <c r="AL859" s="29">
        <v>0</v>
      </c>
      <c r="AM859" s="29" t="s">
        <v>28</v>
      </c>
      <c r="AN859" s="44" t="s">
        <v>27</v>
      </c>
      <c r="AO859" s="29" t="s">
        <v>28</v>
      </c>
      <c r="AP859" s="29">
        <v>10</v>
      </c>
      <c r="AQ859" s="29">
        <v>176</v>
      </c>
      <c r="AR859" s="29">
        <v>67</v>
      </c>
      <c r="AS859" s="29">
        <v>89</v>
      </c>
      <c r="AT859" s="29">
        <v>6.87</v>
      </c>
      <c r="AU859" s="144">
        <v>1.049E-3</v>
      </c>
      <c r="AV859" s="36" t="s">
        <v>28</v>
      </c>
      <c r="AW859" s="102" t="s">
        <v>33</v>
      </c>
      <c r="AX859" s="129" t="s">
        <v>33</v>
      </c>
      <c r="AY859" s="106" t="e">
        <v>#N/A</v>
      </c>
      <c r="BD859" t="s">
        <v>108</v>
      </c>
      <c r="BE859" t="s">
        <v>4368</v>
      </c>
      <c r="BF859" t="s">
        <v>4740</v>
      </c>
      <c r="BH859" t="str">
        <f t="shared" si="195"/>
        <v/>
      </c>
      <c r="BJ859" t="str">
        <f t="shared" si="196"/>
        <v>OK</v>
      </c>
      <c r="BK859" s="130" t="s">
        <v>5302</v>
      </c>
      <c r="BL859" s="130" t="e">
        <v>#VALUE!</v>
      </c>
      <c r="BM859" s="131" t="s">
        <v>33</v>
      </c>
      <c r="BN859" s="131" t="e">
        <v>#VALUE!</v>
      </c>
      <c r="BO859" t="e">
        <v>#N/A</v>
      </c>
      <c r="BP859">
        <v>0</v>
      </c>
    </row>
    <row r="860" spans="1:68" ht="25.2" x14ac:dyDescent="0.3">
      <c r="A860" s="1"/>
      <c r="B860" s="47">
        <v>770</v>
      </c>
      <c r="C860" s="45">
        <v>1014915</v>
      </c>
      <c r="D860" s="29"/>
      <c r="E860" s="29"/>
      <c r="F860" s="31" t="s">
        <v>714</v>
      </c>
      <c r="G860" s="29" t="s">
        <v>31</v>
      </c>
      <c r="H860" s="148"/>
      <c r="I860" s="148" t="s">
        <v>32</v>
      </c>
      <c r="J860" s="147" t="s">
        <v>33</v>
      </c>
      <c r="K860" s="148">
        <v>0</v>
      </c>
      <c r="L860" s="148" t="s">
        <v>32</v>
      </c>
      <c r="M860" s="147" t="s">
        <v>33</v>
      </c>
      <c r="N860" s="29" t="str">
        <f t="shared" si="191"/>
        <v/>
      </c>
      <c r="O860" s="29" t="str">
        <f t="shared" si="192"/>
        <v/>
      </c>
      <c r="P860" s="29" t="str">
        <f t="shared" si="193"/>
        <v/>
      </c>
      <c r="Q860" s="29" t="str">
        <f t="shared" si="198"/>
        <v/>
      </c>
      <c r="R860" s="29" t="str">
        <f t="shared" si="199"/>
        <v/>
      </c>
      <c r="S860" s="29" t="str">
        <f t="shared" si="200"/>
        <v/>
      </c>
      <c r="T860" s="29" t="str">
        <f t="shared" si="201"/>
        <v/>
      </c>
      <c r="U860" s="29"/>
      <c r="V860" s="29"/>
      <c r="W860" s="38" t="s">
        <v>145</v>
      </c>
      <c r="X860" s="29" t="s">
        <v>158</v>
      </c>
      <c r="Y860" s="146">
        <v>1353</v>
      </c>
      <c r="Z860" s="33">
        <v>1731</v>
      </c>
      <c r="AA860" s="34">
        <f t="shared" si="202"/>
        <v>0.27900000000000003</v>
      </c>
      <c r="AB860" s="33">
        <f t="shared" si="194"/>
        <v>1731</v>
      </c>
      <c r="AC860" s="34">
        <f t="shared" si="203"/>
        <v>0.2793791574279379</v>
      </c>
      <c r="AD860" s="145">
        <f t="shared" si="197"/>
        <v>1442.5</v>
      </c>
      <c r="AE860" s="105">
        <v>1127.5</v>
      </c>
      <c r="AF860" s="34" t="s">
        <v>36</v>
      </c>
      <c r="AG860" s="34" t="s">
        <v>36</v>
      </c>
      <c r="AH860" s="34" t="s">
        <v>36</v>
      </c>
      <c r="AI860" s="29">
        <v>7.1999999999999995E-2</v>
      </c>
      <c r="AJ860" s="29">
        <v>1.1E-4</v>
      </c>
      <c r="AK860" s="29">
        <v>0</v>
      </c>
      <c r="AL860" s="29">
        <v>0</v>
      </c>
      <c r="AM860" s="29" t="s">
        <v>28</v>
      </c>
      <c r="AN860" s="44" t="s">
        <v>27</v>
      </c>
      <c r="AO860" s="29" t="s">
        <v>28</v>
      </c>
      <c r="AP860" s="29">
        <v>10</v>
      </c>
      <c r="AQ860" s="29">
        <v>176</v>
      </c>
      <c r="AR860" s="29">
        <v>67</v>
      </c>
      <c r="AS860" s="29">
        <v>89</v>
      </c>
      <c r="AT860" s="29">
        <v>0.72</v>
      </c>
      <c r="AU860" s="144">
        <v>1.049E-3</v>
      </c>
      <c r="AV860" s="36" t="s">
        <v>28</v>
      </c>
      <c r="AW860" s="102" t="s">
        <v>33</v>
      </c>
      <c r="AX860" s="129" t="s">
        <v>33</v>
      </c>
      <c r="AY860" s="106" t="e">
        <v>#N/A</v>
      </c>
      <c r="BD860" t="s">
        <v>108</v>
      </c>
      <c r="BE860" t="s">
        <v>4368</v>
      </c>
      <c r="BF860" t="s">
        <v>4740</v>
      </c>
      <c r="BH860" t="str">
        <f t="shared" si="195"/>
        <v/>
      </c>
      <c r="BJ860" t="str">
        <f t="shared" si="196"/>
        <v>OK</v>
      </c>
      <c r="BK860" s="130" t="s">
        <v>5302</v>
      </c>
      <c r="BL860" s="130" t="e">
        <v>#VALUE!</v>
      </c>
      <c r="BM860" s="131" t="s">
        <v>33</v>
      </c>
      <c r="BN860" s="131" t="e">
        <v>#VALUE!</v>
      </c>
      <c r="BO860" t="e">
        <v>#N/A</v>
      </c>
      <c r="BP860">
        <v>0</v>
      </c>
    </row>
    <row r="861" spans="1:68" ht="25.2" x14ac:dyDescent="0.3">
      <c r="A861" s="1"/>
      <c r="B861" s="47">
        <v>771</v>
      </c>
      <c r="C861" s="45">
        <v>1070566</v>
      </c>
      <c r="D861" s="29">
        <v>1014923</v>
      </c>
      <c r="E861" s="29"/>
      <c r="F861" s="32" t="s">
        <v>715</v>
      </c>
      <c r="G861" s="29" t="s">
        <v>39</v>
      </c>
      <c r="H861" s="70" t="s">
        <v>4779</v>
      </c>
      <c r="I861" s="148" t="s">
        <v>32</v>
      </c>
      <c r="J861" s="147" t="s">
        <v>33</v>
      </c>
      <c r="K861" s="148">
        <v>0</v>
      </c>
      <c r="L861" s="148" t="s">
        <v>32</v>
      </c>
      <c r="M861" s="147" t="s">
        <v>33</v>
      </c>
      <c r="N861" s="29">
        <f t="shared" si="191"/>
        <v>1014923</v>
      </c>
      <c r="O861" s="29" t="str">
        <f t="shared" si="192"/>
        <v/>
      </c>
      <c r="P861" s="29" t="str">
        <f t="shared" si="193"/>
        <v/>
      </c>
      <c r="Q861" s="29" t="str">
        <f t="shared" si="198"/>
        <v/>
      </c>
      <c r="R861" s="29" t="str">
        <f t="shared" si="199"/>
        <v/>
      </c>
      <c r="S861" s="29" t="str">
        <f t="shared" si="200"/>
        <v/>
      </c>
      <c r="T861" s="29" t="str">
        <f t="shared" si="201"/>
        <v/>
      </c>
      <c r="U861" s="29"/>
      <c r="V861" s="29"/>
      <c r="W861" s="55" t="s">
        <v>145</v>
      </c>
      <c r="X861" s="29" t="s">
        <v>158</v>
      </c>
      <c r="Y861" s="146">
        <v>1491</v>
      </c>
      <c r="Z861" s="33">
        <v>1908</v>
      </c>
      <c r="AA861" s="34">
        <f t="shared" si="202"/>
        <v>0.28000000000000003</v>
      </c>
      <c r="AB861" s="33">
        <f t="shared" si="194"/>
        <v>1908</v>
      </c>
      <c r="AC861" s="34">
        <f t="shared" si="203"/>
        <v>0.27967806841046278</v>
      </c>
      <c r="AD861" s="145">
        <f t="shared" si="197"/>
        <v>1590</v>
      </c>
      <c r="AE861" s="105">
        <v>1242.5</v>
      </c>
      <c r="AF861" s="34" t="s">
        <v>36</v>
      </c>
      <c r="AG861" s="34" t="s">
        <v>36</v>
      </c>
      <c r="AH861" s="34" t="s">
        <v>36</v>
      </c>
      <c r="AI861" s="29">
        <v>0.106</v>
      </c>
      <c r="AJ861" s="29">
        <v>9.0000000000000006E-5</v>
      </c>
      <c r="AK861" s="29">
        <v>20</v>
      </c>
      <c r="AL861" s="29">
        <v>0</v>
      </c>
      <c r="AM861" s="29" t="s">
        <v>28</v>
      </c>
      <c r="AN861" s="158" t="s">
        <v>28</v>
      </c>
      <c r="AO861" s="29" t="s">
        <v>28</v>
      </c>
      <c r="AP861" s="29">
        <v>10</v>
      </c>
      <c r="AQ861" s="29">
        <v>176</v>
      </c>
      <c r="AR861" s="29">
        <v>67</v>
      </c>
      <c r="AS861" s="29">
        <v>89</v>
      </c>
      <c r="AT861" s="29">
        <v>1.06</v>
      </c>
      <c r="AU861" s="144">
        <v>1.049E-3</v>
      </c>
      <c r="AV861" s="36" t="s">
        <v>28</v>
      </c>
      <c r="AW861" s="102">
        <v>43515</v>
      </c>
      <c r="AX861" s="129" t="s">
        <v>33</v>
      </c>
      <c r="AY861" s="106">
        <v>240</v>
      </c>
      <c r="BD861" t="s">
        <v>108</v>
      </c>
      <c r="BE861" t="s">
        <v>4346</v>
      </c>
      <c r="BF861" t="s">
        <v>4740</v>
      </c>
      <c r="BH861" t="str">
        <f t="shared" si="195"/>
        <v>AV</v>
      </c>
      <c r="BJ861" t="str">
        <f t="shared" si="196"/>
        <v>OK</v>
      </c>
      <c r="BK861" s="130">
        <v>1908</v>
      </c>
      <c r="BL861" s="130" t="s">
        <v>37</v>
      </c>
      <c r="BM861" s="131">
        <v>1640</v>
      </c>
      <c r="BN861" s="131">
        <v>1.1634146341463414</v>
      </c>
      <c r="BO861">
        <v>1908</v>
      </c>
      <c r="BP861">
        <v>0</v>
      </c>
    </row>
    <row r="862" spans="1:68" ht="25.2" x14ac:dyDescent="0.3">
      <c r="A862" s="1"/>
      <c r="B862" s="47">
        <v>772</v>
      </c>
      <c r="C862" s="45">
        <v>1070567</v>
      </c>
      <c r="D862" s="29">
        <v>1014957</v>
      </c>
      <c r="E862" s="29"/>
      <c r="F862" s="32" t="s">
        <v>716</v>
      </c>
      <c r="G862" s="29" t="s">
        <v>47</v>
      </c>
      <c r="H862" s="70" t="s">
        <v>4779</v>
      </c>
      <c r="I862" s="148" t="s">
        <v>32</v>
      </c>
      <c r="J862" s="147" t="s">
        <v>33</v>
      </c>
      <c r="K862" s="148">
        <v>0</v>
      </c>
      <c r="L862" s="148" t="s">
        <v>32</v>
      </c>
      <c r="M862" s="147" t="s">
        <v>33</v>
      </c>
      <c r="N862" s="29">
        <f t="shared" si="191"/>
        <v>1014957</v>
      </c>
      <c r="O862" s="29" t="str">
        <f t="shared" si="192"/>
        <v/>
      </c>
      <c r="P862" s="29" t="str">
        <f t="shared" si="193"/>
        <v/>
      </c>
      <c r="Q862" s="29" t="str">
        <f t="shared" si="198"/>
        <v/>
      </c>
      <c r="R862" s="29" t="str">
        <f t="shared" si="199"/>
        <v/>
      </c>
      <c r="S862" s="29" t="str">
        <f t="shared" si="200"/>
        <v/>
      </c>
      <c r="T862" s="29" t="str">
        <f t="shared" si="201"/>
        <v/>
      </c>
      <c r="U862" s="29"/>
      <c r="V862" s="29"/>
      <c r="W862" s="55" t="s">
        <v>145</v>
      </c>
      <c r="X862" s="29" t="s">
        <v>158</v>
      </c>
      <c r="Y862" s="146">
        <v>1491</v>
      </c>
      <c r="Z862" s="33">
        <v>1908</v>
      </c>
      <c r="AA862" s="34">
        <f t="shared" si="202"/>
        <v>0.28000000000000003</v>
      </c>
      <c r="AB862" s="33">
        <f t="shared" si="194"/>
        <v>1908</v>
      </c>
      <c r="AC862" s="34">
        <f t="shared" si="203"/>
        <v>0.27967806841046278</v>
      </c>
      <c r="AD862" s="145">
        <f t="shared" si="197"/>
        <v>1590</v>
      </c>
      <c r="AE862" s="105">
        <v>1242.5</v>
      </c>
      <c r="AF862" s="34" t="s">
        <v>36</v>
      </c>
      <c r="AG862" s="34" t="s">
        <v>36</v>
      </c>
      <c r="AH862" s="34" t="s">
        <v>36</v>
      </c>
      <c r="AI862" s="29">
        <v>8.7999999999999995E-2</v>
      </c>
      <c r="AJ862" s="29">
        <v>8.7000000000000001E-5</v>
      </c>
      <c r="AK862" s="29">
        <v>60</v>
      </c>
      <c r="AL862" s="29">
        <v>0</v>
      </c>
      <c r="AM862" s="29" t="s">
        <v>28</v>
      </c>
      <c r="AN862" s="158" t="s">
        <v>28</v>
      </c>
      <c r="AO862" s="29" t="s">
        <v>28</v>
      </c>
      <c r="AP862" s="29">
        <v>10</v>
      </c>
      <c r="AQ862" s="29">
        <v>176</v>
      </c>
      <c r="AR862" s="29">
        <v>67</v>
      </c>
      <c r="AS862" s="29">
        <v>89</v>
      </c>
      <c r="AT862" s="29">
        <v>0.88</v>
      </c>
      <c r="AU862" s="144">
        <v>1.049E-3</v>
      </c>
      <c r="AV862" s="36" t="s">
        <v>28</v>
      </c>
      <c r="AW862" s="102">
        <v>43515</v>
      </c>
      <c r="AX862" s="129" t="s">
        <v>33</v>
      </c>
      <c r="AY862" s="106">
        <v>3570</v>
      </c>
      <c r="BD862" t="s">
        <v>108</v>
      </c>
      <c r="BE862" t="s">
        <v>4368</v>
      </c>
      <c r="BF862" t="s">
        <v>4740</v>
      </c>
      <c r="BH862" t="str">
        <f t="shared" si="195"/>
        <v>AV</v>
      </c>
      <c r="BJ862" t="str">
        <f t="shared" si="196"/>
        <v>OK</v>
      </c>
      <c r="BK862" s="130">
        <v>1908</v>
      </c>
      <c r="BL862" s="130" t="s">
        <v>37</v>
      </c>
      <c r="BM862" s="131">
        <v>1640</v>
      </c>
      <c r="BN862" s="131">
        <v>1.1634146341463414</v>
      </c>
      <c r="BO862">
        <v>1908</v>
      </c>
      <c r="BP862">
        <v>100</v>
      </c>
    </row>
    <row r="863" spans="1:68" ht="25.2" x14ac:dyDescent="0.3">
      <c r="A863" s="1"/>
      <c r="B863" s="47">
        <v>773</v>
      </c>
      <c r="C863" s="45">
        <v>1070568</v>
      </c>
      <c r="D863" s="29">
        <v>1014961</v>
      </c>
      <c r="E863" s="29"/>
      <c r="F863" s="32" t="s">
        <v>717</v>
      </c>
      <c r="G863" s="29" t="s">
        <v>47</v>
      </c>
      <c r="H863" s="70"/>
      <c r="I863" s="148" t="s">
        <v>32</v>
      </c>
      <c r="J863" s="147" t="s">
        <v>33</v>
      </c>
      <c r="K863" s="148">
        <v>0</v>
      </c>
      <c r="L863" s="148" t="s">
        <v>32</v>
      </c>
      <c r="M863" s="147" t="s">
        <v>33</v>
      </c>
      <c r="N863" s="29">
        <f t="shared" si="191"/>
        <v>1014961</v>
      </c>
      <c r="O863" s="29" t="str">
        <f t="shared" si="192"/>
        <v/>
      </c>
      <c r="P863" s="29" t="str">
        <f t="shared" si="193"/>
        <v/>
      </c>
      <c r="Q863" s="29" t="str">
        <f t="shared" si="198"/>
        <v/>
      </c>
      <c r="R863" s="29" t="str">
        <f t="shared" si="199"/>
        <v/>
      </c>
      <c r="S863" s="29" t="str">
        <f t="shared" si="200"/>
        <v/>
      </c>
      <c r="T863" s="29" t="str">
        <f t="shared" si="201"/>
        <v/>
      </c>
      <c r="U863" s="29"/>
      <c r="V863" s="29"/>
      <c r="W863" s="55" t="s">
        <v>145</v>
      </c>
      <c r="X863" s="29" t="s">
        <v>158</v>
      </c>
      <c r="Y863" s="146">
        <v>1491</v>
      </c>
      <c r="Z863" s="33">
        <v>1908</v>
      </c>
      <c r="AA863" s="34">
        <f t="shared" si="202"/>
        <v>0.28000000000000003</v>
      </c>
      <c r="AB863" s="33">
        <f t="shared" si="194"/>
        <v>1908</v>
      </c>
      <c r="AC863" s="34">
        <f t="shared" si="203"/>
        <v>0.27967806841046278</v>
      </c>
      <c r="AD863" s="145">
        <f t="shared" si="197"/>
        <v>1590</v>
      </c>
      <c r="AE863" s="105">
        <v>1242.5</v>
      </c>
      <c r="AF863" s="34" t="s">
        <v>36</v>
      </c>
      <c r="AG863" s="34" t="s">
        <v>36</v>
      </c>
      <c r="AH863" s="34" t="s">
        <v>36</v>
      </c>
      <c r="AI863" s="29">
        <v>9.5000000000000001E-2</v>
      </c>
      <c r="AJ863" s="29">
        <v>8.8999999999999995E-5</v>
      </c>
      <c r="AK863" s="29">
        <v>0</v>
      </c>
      <c r="AL863" s="29">
        <v>0</v>
      </c>
      <c r="AM863" s="29" t="s">
        <v>28</v>
      </c>
      <c r="AN863" s="44" t="s">
        <v>27</v>
      </c>
      <c r="AO863" s="29" t="s">
        <v>28</v>
      </c>
      <c r="AP863" s="29">
        <v>20</v>
      </c>
      <c r="AQ863" s="29">
        <v>176</v>
      </c>
      <c r="AR863" s="29">
        <v>135</v>
      </c>
      <c r="AS863" s="29">
        <v>89</v>
      </c>
      <c r="AT863" s="29">
        <v>1.9</v>
      </c>
      <c r="AU863" s="144">
        <v>2.1150000000000001E-3</v>
      </c>
      <c r="AV863" s="36" t="s">
        <v>28</v>
      </c>
      <c r="AW863" s="102">
        <v>43515</v>
      </c>
      <c r="AX863" s="129" t="s">
        <v>33</v>
      </c>
      <c r="AY863" s="106">
        <v>5020</v>
      </c>
      <c r="BD863" t="s">
        <v>108</v>
      </c>
      <c r="BE863" t="s">
        <v>4368</v>
      </c>
      <c r="BF863" t="s">
        <v>4740</v>
      </c>
      <c r="BH863" t="str">
        <f t="shared" si="195"/>
        <v/>
      </c>
      <c r="BJ863" t="str">
        <f t="shared" si="196"/>
        <v>OK</v>
      </c>
      <c r="BK863" s="130" t="s">
        <v>5302</v>
      </c>
      <c r="BL863" s="130" t="e">
        <v>#VALUE!</v>
      </c>
      <c r="BM863" s="131">
        <v>1640</v>
      </c>
      <c r="BN863" s="131">
        <v>1.1634146341463414</v>
      </c>
      <c r="BO863" t="e">
        <v>#N/A</v>
      </c>
      <c r="BP863">
        <v>220</v>
      </c>
    </row>
    <row r="864" spans="1:68" ht="25.2" x14ac:dyDescent="0.3">
      <c r="A864" s="1"/>
      <c r="B864" s="47">
        <v>774</v>
      </c>
      <c r="C864" s="45">
        <v>1070569</v>
      </c>
      <c r="D864" s="29">
        <v>1014970</v>
      </c>
      <c r="E864" s="29"/>
      <c r="F864" s="32" t="s">
        <v>718</v>
      </c>
      <c r="G864" s="29" t="s">
        <v>47</v>
      </c>
      <c r="H864" s="70" t="s">
        <v>4779</v>
      </c>
      <c r="I864" s="148" t="s">
        <v>32</v>
      </c>
      <c r="J864" s="147" t="s">
        <v>33</v>
      </c>
      <c r="K864" s="148">
        <v>0</v>
      </c>
      <c r="L864" s="148" t="s">
        <v>32</v>
      </c>
      <c r="M864" s="147" t="s">
        <v>33</v>
      </c>
      <c r="N864" s="29">
        <f t="shared" si="191"/>
        <v>1014970</v>
      </c>
      <c r="O864" s="29" t="str">
        <f t="shared" si="192"/>
        <v/>
      </c>
      <c r="P864" s="29" t="str">
        <f t="shared" si="193"/>
        <v/>
      </c>
      <c r="Q864" s="29" t="str">
        <f t="shared" si="198"/>
        <v/>
      </c>
      <c r="R864" s="29" t="str">
        <f t="shared" si="199"/>
        <v/>
      </c>
      <c r="S864" s="29" t="str">
        <f t="shared" si="200"/>
        <v/>
      </c>
      <c r="T864" s="29" t="str">
        <f t="shared" si="201"/>
        <v/>
      </c>
      <c r="U864" s="29"/>
      <c r="V864" s="29"/>
      <c r="W864" s="55" t="s">
        <v>145</v>
      </c>
      <c r="X864" s="29" t="s">
        <v>158</v>
      </c>
      <c r="Y864" s="146">
        <v>1491</v>
      </c>
      <c r="Z864" s="33">
        <v>1908</v>
      </c>
      <c r="AA864" s="34">
        <f t="shared" si="202"/>
        <v>0.28000000000000003</v>
      </c>
      <c r="AB864" s="33">
        <f t="shared" si="194"/>
        <v>1908</v>
      </c>
      <c r="AC864" s="34">
        <f t="shared" si="203"/>
        <v>0.27967806841046278</v>
      </c>
      <c r="AD864" s="145">
        <f t="shared" si="197"/>
        <v>1590</v>
      </c>
      <c r="AE864" s="105">
        <v>1242.5</v>
      </c>
      <c r="AF864" s="34" t="s">
        <v>36</v>
      </c>
      <c r="AG864" s="34" t="s">
        <v>36</v>
      </c>
      <c r="AH864" s="34" t="s">
        <v>36</v>
      </c>
      <c r="AI864" s="29">
        <v>0.10100000000000001</v>
      </c>
      <c r="AJ864" s="29">
        <v>9.5000000000000005E-5</v>
      </c>
      <c r="AK864" s="29">
        <v>30</v>
      </c>
      <c r="AL864" s="29">
        <v>0</v>
      </c>
      <c r="AM864" s="29" t="s">
        <v>28</v>
      </c>
      <c r="AN864" s="158" t="s">
        <v>28</v>
      </c>
      <c r="AO864" s="29" t="s">
        <v>28</v>
      </c>
      <c r="AP864" s="29">
        <v>20</v>
      </c>
      <c r="AQ864" s="29">
        <v>176</v>
      </c>
      <c r="AR864" s="29">
        <v>135</v>
      </c>
      <c r="AS864" s="29">
        <v>89</v>
      </c>
      <c r="AT864" s="29">
        <v>2.02</v>
      </c>
      <c r="AU864" s="144">
        <v>2.1150000000000001E-3</v>
      </c>
      <c r="AV864" s="36" t="s">
        <v>28</v>
      </c>
      <c r="AW864" s="102">
        <v>43515</v>
      </c>
      <c r="AX864" s="129" t="s">
        <v>33</v>
      </c>
      <c r="AY864" s="106">
        <v>612</v>
      </c>
      <c r="BD864" t="s">
        <v>108</v>
      </c>
      <c r="BE864" t="s">
        <v>4346</v>
      </c>
      <c r="BF864" t="s">
        <v>4740</v>
      </c>
      <c r="BH864" t="str">
        <f t="shared" si="195"/>
        <v>AV</v>
      </c>
      <c r="BJ864" t="str">
        <f t="shared" si="196"/>
        <v>OK</v>
      </c>
      <c r="BK864" s="130">
        <v>1908</v>
      </c>
      <c r="BL864" s="130" t="s">
        <v>37</v>
      </c>
      <c r="BM864" s="131">
        <v>1640</v>
      </c>
      <c r="BN864" s="131">
        <v>1.1634146341463414</v>
      </c>
      <c r="BO864">
        <v>1908</v>
      </c>
      <c r="BP864">
        <v>20</v>
      </c>
    </row>
    <row r="865" spans="1:68" ht="25.2" x14ac:dyDescent="0.3">
      <c r="A865" s="1"/>
      <c r="B865" s="47">
        <v>775</v>
      </c>
      <c r="C865" s="45">
        <v>1070570</v>
      </c>
      <c r="D865" s="29">
        <v>1014981</v>
      </c>
      <c r="E865" s="29"/>
      <c r="F865" s="32" t="s">
        <v>719</v>
      </c>
      <c r="G865" s="29" t="s">
        <v>39</v>
      </c>
      <c r="H865" s="70" t="s">
        <v>4779</v>
      </c>
      <c r="I865" s="148" t="s">
        <v>32</v>
      </c>
      <c r="J865" s="147" t="s">
        <v>33</v>
      </c>
      <c r="K865" s="148">
        <v>0</v>
      </c>
      <c r="L865" s="148" t="s">
        <v>32</v>
      </c>
      <c r="M865" s="147" t="s">
        <v>33</v>
      </c>
      <c r="N865" s="29">
        <f t="shared" si="191"/>
        <v>1014981</v>
      </c>
      <c r="O865" s="29" t="str">
        <f t="shared" si="192"/>
        <v/>
      </c>
      <c r="P865" s="29" t="str">
        <f t="shared" si="193"/>
        <v/>
      </c>
      <c r="Q865" s="29" t="str">
        <f t="shared" si="198"/>
        <v/>
      </c>
      <c r="R865" s="29" t="str">
        <f t="shared" si="199"/>
        <v/>
      </c>
      <c r="S865" s="29" t="str">
        <f t="shared" si="200"/>
        <v/>
      </c>
      <c r="T865" s="29" t="str">
        <f t="shared" si="201"/>
        <v/>
      </c>
      <c r="U865" s="29"/>
      <c r="V865" s="29"/>
      <c r="W865" s="55" t="s">
        <v>145</v>
      </c>
      <c r="X865" s="29" t="s">
        <v>158</v>
      </c>
      <c r="Y865" s="146">
        <v>2434</v>
      </c>
      <c r="Z865" s="33">
        <v>3115</v>
      </c>
      <c r="AA865" s="34">
        <f t="shared" si="202"/>
        <v>0.28000000000000003</v>
      </c>
      <c r="AB865" s="33">
        <f t="shared" si="194"/>
        <v>3115</v>
      </c>
      <c r="AC865" s="34">
        <f t="shared" si="203"/>
        <v>0.27978640588108561</v>
      </c>
      <c r="AD865" s="145">
        <f t="shared" si="197"/>
        <v>2595.8330000000001</v>
      </c>
      <c r="AE865" s="105">
        <v>2028.3330000000001</v>
      </c>
      <c r="AF865" s="34" t="s">
        <v>36</v>
      </c>
      <c r="AG865" s="34" t="s">
        <v>36</v>
      </c>
      <c r="AH865" s="34" t="s">
        <v>36</v>
      </c>
      <c r="AI865" s="29">
        <v>0.16700000000000001</v>
      </c>
      <c r="AJ865" s="29">
        <v>1.5200000000000001E-4</v>
      </c>
      <c r="AK865" s="29">
        <v>20</v>
      </c>
      <c r="AL865" s="29">
        <v>0</v>
      </c>
      <c r="AM865" s="29" t="s">
        <v>28</v>
      </c>
      <c r="AN865" s="158" t="s">
        <v>28</v>
      </c>
      <c r="AO865" s="29" t="s">
        <v>28</v>
      </c>
      <c r="AP865" s="29">
        <v>10</v>
      </c>
      <c r="AQ865" s="29">
        <v>176</v>
      </c>
      <c r="AR865" s="29">
        <v>135</v>
      </c>
      <c r="AS865" s="29">
        <v>89</v>
      </c>
      <c r="AT865" s="29">
        <v>1.67</v>
      </c>
      <c r="AU865" s="144">
        <v>2.1150000000000001E-3</v>
      </c>
      <c r="AV865" s="36" t="s">
        <v>28</v>
      </c>
      <c r="AW865" s="102">
        <v>43515</v>
      </c>
      <c r="AX865" s="129" t="s">
        <v>33</v>
      </c>
      <c r="AY865" s="106">
        <v>260</v>
      </c>
      <c r="BD865" t="s">
        <v>108</v>
      </c>
      <c r="BE865" t="s">
        <v>4368</v>
      </c>
      <c r="BF865" t="s">
        <v>4740</v>
      </c>
      <c r="BH865" t="str">
        <f t="shared" si="195"/>
        <v>AV</v>
      </c>
      <c r="BJ865" t="str">
        <f t="shared" si="196"/>
        <v>OK</v>
      </c>
      <c r="BK865" s="130">
        <v>3115</v>
      </c>
      <c r="BL865" s="130" t="s">
        <v>37</v>
      </c>
      <c r="BM865" s="131">
        <v>2677</v>
      </c>
      <c r="BN865" s="131">
        <v>1.1636159880463206</v>
      </c>
      <c r="BO865">
        <v>3115</v>
      </c>
      <c r="BP865">
        <v>0</v>
      </c>
    </row>
    <row r="866" spans="1:68" ht="25.2" x14ac:dyDescent="0.3">
      <c r="A866" s="1"/>
      <c r="B866" s="47">
        <v>776</v>
      </c>
      <c r="C866" s="45">
        <v>1070571</v>
      </c>
      <c r="D866" s="29">
        <v>1014983</v>
      </c>
      <c r="E866" s="29"/>
      <c r="F866" s="32" t="s">
        <v>720</v>
      </c>
      <c r="G866" s="29" t="s">
        <v>39</v>
      </c>
      <c r="H866" s="70" t="s">
        <v>4779</v>
      </c>
      <c r="I866" s="148" t="s">
        <v>32</v>
      </c>
      <c r="J866" s="147" t="s">
        <v>33</v>
      </c>
      <c r="K866" s="148">
        <v>0</v>
      </c>
      <c r="L866" s="148" t="s">
        <v>32</v>
      </c>
      <c r="M866" s="147" t="s">
        <v>33</v>
      </c>
      <c r="N866" s="29">
        <f t="shared" si="191"/>
        <v>1014983</v>
      </c>
      <c r="O866" s="29" t="str">
        <f t="shared" si="192"/>
        <v/>
      </c>
      <c r="P866" s="29" t="str">
        <f t="shared" si="193"/>
        <v/>
      </c>
      <c r="Q866" s="29" t="str">
        <f t="shared" si="198"/>
        <v/>
      </c>
      <c r="R866" s="29" t="str">
        <f t="shared" si="199"/>
        <v/>
      </c>
      <c r="S866" s="29" t="str">
        <f t="shared" si="200"/>
        <v/>
      </c>
      <c r="T866" s="29" t="str">
        <f t="shared" si="201"/>
        <v/>
      </c>
      <c r="U866" s="29"/>
      <c r="V866" s="29"/>
      <c r="W866" s="55" t="s">
        <v>145</v>
      </c>
      <c r="X866" s="29" t="s">
        <v>158</v>
      </c>
      <c r="Y866" s="146">
        <v>2434</v>
      </c>
      <c r="Z866" s="33">
        <v>3115</v>
      </c>
      <c r="AA866" s="34">
        <f t="shared" si="202"/>
        <v>0.28000000000000003</v>
      </c>
      <c r="AB866" s="33">
        <f t="shared" si="194"/>
        <v>3115</v>
      </c>
      <c r="AC866" s="34">
        <f t="shared" si="203"/>
        <v>0.27978640588108561</v>
      </c>
      <c r="AD866" s="145">
        <f t="shared" si="197"/>
        <v>2595.8330000000001</v>
      </c>
      <c r="AE866" s="105">
        <v>2028.3330000000001</v>
      </c>
      <c r="AF866" s="34" t="s">
        <v>36</v>
      </c>
      <c r="AG866" s="34" t="s">
        <v>36</v>
      </c>
      <c r="AH866" s="34" t="s">
        <v>36</v>
      </c>
      <c r="AI866" s="29">
        <v>0.17299999999999999</v>
      </c>
      <c r="AJ866" s="29">
        <v>1.55E-4</v>
      </c>
      <c r="AK866" s="29">
        <v>53</v>
      </c>
      <c r="AL866" s="29">
        <v>0</v>
      </c>
      <c r="AM866" s="29" t="s">
        <v>28</v>
      </c>
      <c r="AN866" s="158" t="s">
        <v>28</v>
      </c>
      <c r="AO866" s="29" t="s">
        <v>28</v>
      </c>
      <c r="AP866" s="29">
        <v>10</v>
      </c>
      <c r="AQ866" s="29">
        <v>176</v>
      </c>
      <c r="AR866" s="29">
        <v>135</v>
      </c>
      <c r="AS866" s="29">
        <v>89</v>
      </c>
      <c r="AT866" s="29">
        <v>1.73</v>
      </c>
      <c r="AU866" s="144">
        <v>2.1150000000000001E-3</v>
      </c>
      <c r="AV866" s="36" t="s">
        <v>28</v>
      </c>
      <c r="AW866" s="102">
        <v>43515</v>
      </c>
      <c r="AX866" s="129" t="s">
        <v>33</v>
      </c>
      <c r="AY866" s="106">
        <v>220</v>
      </c>
      <c r="BD866" t="s">
        <v>108</v>
      </c>
      <c r="BE866" t="s">
        <v>4346</v>
      </c>
      <c r="BF866" t="s">
        <v>4740</v>
      </c>
      <c r="BH866" t="str">
        <f t="shared" si="195"/>
        <v>AV</v>
      </c>
      <c r="BJ866" t="str">
        <f t="shared" si="196"/>
        <v>OK</v>
      </c>
      <c r="BK866" s="130">
        <v>3115</v>
      </c>
      <c r="BL866" s="130" t="s">
        <v>37</v>
      </c>
      <c r="BM866" s="131">
        <v>2677</v>
      </c>
      <c r="BN866" s="131">
        <v>1.1636159880463206</v>
      </c>
      <c r="BO866">
        <v>3115</v>
      </c>
      <c r="BP866">
        <v>0</v>
      </c>
    </row>
    <row r="867" spans="1:68" ht="25.2" x14ac:dyDescent="0.3">
      <c r="A867" s="1"/>
      <c r="B867" s="47">
        <v>777</v>
      </c>
      <c r="C867" s="45">
        <v>1070572</v>
      </c>
      <c r="D867" s="29">
        <v>1014996</v>
      </c>
      <c r="E867" s="29"/>
      <c r="F867" s="32" t="s">
        <v>721</v>
      </c>
      <c r="G867" s="29" t="s">
        <v>39</v>
      </c>
      <c r="H867" s="70" t="s">
        <v>4779</v>
      </c>
      <c r="I867" s="148" t="s">
        <v>32</v>
      </c>
      <c r="J867" s="147" t="s">
        <v>33</v>
      </c>
      <c r="K867" s="148">
        <v>0</v>
      </c>
      <c r="L867" s="148" t="s">
        <v>32</v>
      </c>
      <c r="M867" s="147" t="s">
        <v>33</v>
      </c>
      <c r="N867" s="29">
        <f t="shared" si="191"/>
        <v>1014996</v>
      </c>
      <c r="O867" s="29" t="str">
        <f t="shared" si="192"/>
        <v/>
      </c>
      <c r="P867" s="29" t="str">
        <f t="shared" si="193"/>
        <v/>
      </c>
      <c r="Q867" s="29" t="str">
        <f t="shared" si="198"/>
        <v/>
      </c>
      <c r="R867" s="29" t="str">
        <f t="shared" si="199"/>
        <v/>
      </c>
      <c r="S867" s="29" t="str">
        <f t="shared" si="200"/>
        <v/>
      </c>
      <c r="T867" s="29" t="str">
        <f t="shared" si="201"/>
        <v/>
      </c>
      <c r="U867" s="29"/>
      <c r="V867" s="29"/>
      <c r="W867" s="55" t="s">
        <v>145</v>
      </c>
      <c r="X867" s="29" t="s">
        <v>158</v>
      </c>
      <c r="Y867" s="146">
        <v>2434</v>
      </c>
      <c r="Z867" s="33">
        <v>3115</v>
      </c>
      <c r="AA867" s="34">
        <f t="shared" si="202"/>
        <v>0.28000000000000003</v>
      </c>
      <c r="AB867" s="33">
        <f t="shared" si="194"/>
        <v>3115</v>
      </c>
      <c r="AC867" s="34">
        <f t="shared" si="203"/>
        <v>0.27978640588108561</v>
      </c>
      <c r="AD867" s="145">
        <f t="shared" si="197"/>
        <v>2595.8330000000001</v>
      </c>
      <c r="AE867" s="105">
        <v>2028.3330000000001</v>
      </c>
      <c r="AF867" s="34" t="s">
        <v>36</v>
      </c>
      <c r="AG867" s="34" t="s">
        <v>36</v>
      </c>
      <c r="AH867" s="34" t="s">
        <v>36</v>
      </c>
      <c r="AI867" s="29">
        <v>0.13700000000000001</v>
      </c>
      <c r="AJ867" s="29">
        <v>1.4100000000000001E-4</v>
      </c>
      <c r="AK867" s="29">
        <v>5</v>
      </c>
      <c r="AL867" s="29">
        <v>0</v>
      </c>
      <c r="AM867" s="29" t="s">
        <v>28</v>
      </c>
      <c r="AN867" s="158" t="s">
        <v>28</v>
      </c>
      <c r="AO867" s="29" t="s">
        <v>28</v>
      </c>
      <c r="AP867" s="29">
        <v>5</v>
      </c>
      <c r="AQ867" s="29">
        <v>176</v>
      </c>
      <c r="AR867" s="29">
        <v>67</v>
      </c>
      <c r="AS867" s="29">
        <v>89</v>
      </c>
      <c r="AT867" s="29">
        <v>0.68500000000000005</v>
      </c>
      <c r="AU867" s="144">
        <v>1.049E-3</v>
      </c>
      <c r="AV867" s="36" t="s">
        <v>28</v>
      </c>
      <c r="AW867" s="102">
        <v>43515</v>
      </c>
      <c r="AX867" s="129" t="s">
        <v>33</v>
      </c>
      <c r="AY867" s="106">
        <v>175</v>
      </c>
      <c r="BD867" t="s">
        <v>108</v>
      </c>
      <c r="BE867" t="s">
        <v>4368</v>
      </c>
      <c r="BF867" t="s">
        <v>4740</v>
      </c>
      <c r="BH867" t="str">
        <f t="shared" si="195"/>
        <v>AV</v>
      </c>
      <c r="BJ867" t="str">
        <f t="shared" si="196"/>
        <v>OK</v>
      </c>
      <c r="BK867" s="130">
        <v>3115</v>
      </c>
      <c r="BL867" s="130" t="s">
        <v>37</v>
      </c>
      <c r="BM867" s="131">
        <v>2677</v>
      </c>
      <c r="BN867" s="131">
        <v>1.1636159880463206</v>
      </c>
      <c r="BO867">
        <v>3115</v>
      </c>
      <c r="BP867">
        <v>10</v>
      </c>
    </row>
    <row r="868" spans="1:68" ht="25.2" x14ac:dyDescent="0.3">
      <c r="A868" s="1"/>
      <c r="B868" s="47">
        <v>778</v>
      </c>
      <c r="C868" s="45">
        <v>1070573</v>
      </c>
      <c r="D868" s="29">
        <v>1015000</v>
      </c>
      <c r="E868" s="29"/>
      <c r="F868" s="32" t="s">
        <v>722</v>
      </c>
      <c r="G868" s="29" t="s">
        <v>39</v>
      </c>
      <c r="H868" s="148"/>
      <c r="I868" s="148" t="s">
        <v>32</v>
      </c>
      <c r="J868" s="147" t="s">
        <v>33</v>
      </c>
      <c r="K868" s="148">
        <v>0</v>
      </c>
      <c r="L868" s="148" t="s">
        <v>32</v>
      </c>
      <c r="M868" s="147" t="s">
        <v>33</v>
      </c>
      <c r="N868" s="29">
        <f t="shared" si="191"/>
        <v>1015000</v>
      </c>
      <c r="O868" s="29" t="str">
        <f t="shared" si="192"/>
        <v/>
      </c>
      <c r="P868" s="29" t="str">
        <f t="shared" si="193"/>
        <v/>
      </c>
      <c r="Q868" s="29" t="str">
        <f t="shared" si="198"/>
        <v/>
      </c>
      <c r="R868" s="29" t="str">
        <f t="shared" si="199"/>
        <v/>
      </c>
      <c r="S868" s="29" t="str">
        <f t="shared" si="200"/>
        <v/>
      </c>
      <c r="T868" s="29" t="str">
        <f t="shared" si="201"/>
        <v/>
      </c>
      <c r="U868" s="29"/>
      <c r="V868" s="29"/>
      <c r="W868" s="55" t="s">
        <v>145</v>
      </c>
      <c r="X868" s="29" t="s">
        <v>158</v>
      </c>
      <c r="Y868" s="146">
        <v>2434</v>
      </c>
      <c r="Z868" s="33">
        <v>3115</v>
      </c>
      <c r="AA868" s="34">
        <f t="shared" si="202"/>
        <v>0.28000000000000003</v>
      </c>
      <c r="AB868" s="33">
        <f t="shared" si="194"/>
        <v>3115</v>
      </c>
      <c r="AC868" s="34">
        <f t="shared" si="203"/>
        <v>0.27978640588108561</v>
      </c>
      <c r="AD868" s="145">
        <f t="shared" si="197"/>
        <v>2595.8330000000001</v>
      </c>
      <c r="AE868" s="105">
        <v>2028.3330000000001</v>
      </c>
      <c r="AF868" s="34" t="s">
        <v>36</v>
      </c>
      <c r="AG868" s="34" t="s">
        <v>36</v>
      </c>
      <c r="AH868" s="34" t="s">
        <v>36</v>
      </c>
      <c r="AI868" s="29">
        <v>0.14399999999999999</v>
      </c>
      <c r="AJ868" s="29">
        <v>1.44E-4</v>
      </c>
      <c r="AK868" s="29">
        <v>0</v>
      </c>
      <c r="AL868" s="29">
        <v>0</v>
      </c>
      <c r="AM868" s="29" t="s">
        <v>28</v>
      </c>
      <c r="AN868" s="44" t="s">
        <v>27</v>
      </c>
      <c r="AO868" s="29" t="s">
        <v>28</v>
      </c>
      <c r="AP868" s="29">
        <v>5</v>
      </c>
      <c r="AQ868" s="29">
        <v>176</v>
      </c>
      <c r="AR868" s="29">
        <v>67</v>
      </c>
      <c r="AS868" s="29">
        <v>89</v>
      </c>
      <c r="AT868" s="29">
        <v>0.72</v>
      </c>
      <c r="AU868" s="144">
        <v>1.049E-3</v>
      </c>
      <c r="AV868" s="36" t="s">
        <v>28</v>
      </c>
      <c r="AW868" s="102">
        <v>43515</v>
      </c>
      <c r="AX868" s="129" t="s">
        <v>33</v>
      </c>
      <c r="AY868" s="106">
        <v>1395</v>
      </c>
      <c r="BD868" t="s">
        <v>108</v>
      </c>
      <c r="BE868" t="s">
        <v>4346</v>
      </c>
      <c r="BF868" t="s">
        <v>4740</v>
      </c>
      <c r="BH868" t="str">
        <f t="shared" si="195"/>
        <v/>
      </c>
      <c r="BJ868" t="str">
        <f t="shared" si="196"/>
        <v>OK</v>
      </c>
      <c r="BK868" s="130" t="s">
        <v>5302</v>
      </c>
      <c r="BL868" s="130" t="e">
        <v>#VALUE!</v>
      </c>
      <c r="BM868" s="131">
        <v>2677</v>
      </c>
      <c r="BN868" s="131">
        <v>1.1636159880463206</v>
      </c>
      <c r="BO868" t="e">
        <v>#N/A</v>
      </c>
      <c r="BP868">
        <v>40</v>
      </c>
    </row>
    <row r="869" spans="1:68" ht="25.2" x14ac:dyDescent="0.3">
      <c r="A869" s="1"/>
      <c r="B869" s="47">
        <v>779</v>
      </c>
      <c r="C869" s="45">
        <v>1070574</v>
      </c>
      <c r="D869" s="29">
        <v>1015002</v>
      </c>
      <c r="E869" s="29"/>
      <c r="F869" s="32" t="s">
        <v>723</v>
      </c>
      <c r="G869" s="29" t="s">
        <v>47</v>
      </c>
      <c r="H869" s="70" t="s">
        <v>4779</v>
      </c>
      <c r="I869" s="148" t="s">
        <v>32</v>
      </c>
      <c r="J869" s="147" t="s">
        <v>33</v>
      </c>
      <c r="K869" s="148">
        <v>0</v>
      </c>
      <c r="L869" s="148" t="s">
        <v>32</v>
      </c>
      <c r="M869" s="147" t="s">
        <v>33</v>
      </c>
      <c r="N869" s="29">
        <f t="shared" si="191"/>
        <v>1015002</v>
      </c>
      <c r="O869" s="29" t="str">
        <f t="shared" si="192"/>
        <v/>
      </c>
      <c r="P869" s="29" t="str">
        <f t="shared" si="193"/>
        <v/>
      </c>
      <c r="Q869" s="29" t="str">
        <f t="shared" si="198"/>
        <v/>
      </c>
      <c r="R869" s="29" t="str">
        <f t="shared" si="199"/>
        <v/>
      </c>
      <c r="S869" s="29" t="str">
        <f t="shared" si="200"/>
        <v/>
      </c>
      <c r="T869" s="29" t="str">
        <f t="shared" si="201"/>
        <v/>
      </c>
      <c r="U869" s="29"/>
      <c r="V869" s="29"/>
      <c r="W869" s="55" t="s">
        <v>145</v>
      </c>
      <c r="X869" s="29" t="s">
        <v>158</v>
      </c>
      <c r="Y869" s="146">
        <v>2434</v>
      </c>
      <c r="Z869" s="33">
        <v>3115</v>
      </c>
      <c r="AA869" s="34">
        <f t="shared" si="202"/>
        <v>0.28000000000000003</v>
      </c>
      <c r="AB869" s="33">
        <f t="shared" si="194"/>
        <v>3115</v>
      </c>
      <c r="AC869" s="34">
        <f t="shared" si="203"/>
        <v>0.27978640588108561</v>
      </c>
      <c r="AD869" s="145">
        <f t="shared" si="197"/>
        <v>2595.8330000000001</v>
      </c>
      <c r="AE869" s="105">
        <v>2028.3330000000001</v>
      </c>
      <c r="AF869" s="34" t="s">
        <v>36</v>
      </c>
      <c r="AG869" s="34" t="s">
        <v>36</v>
      </c>
      <c r="AH869" s="34" t="s">
        <v>36</v>
      </c>
      <c r="AI869" s="29">
        <v>0.159</v>
      </c>
      <c r="AJ869" s="29">
        <v>1.4799999999999999E-4</v>
      </c>
      <c r="AK869" s="29">
        <v>80</v>
      </c>
      <c r="AL869" s="29">
        <v>0</v>
      </c>
      <c r="AM869" s="29" t="s">
        <v>28</v>
      </c>
      <c r="AN869" s="158" t="s">
        <v>28</v>
      </c>
      <c r="AO869" s="29" t="s">
        <v>28</v>
      </c>
      <c r="AP869" s="29">
        <v>5</v>
      </c>
      <c r="AQ869" s="29">
        <v>176</v>
      </c>
      <c r="AR869" s="29">
        <v>67</v>
      </c>
      <c r="AS869" s="29">
        <v>89</v>
      </c>
      <c r="AT869" s="29">
        <v>0.79500000000000004</v>
      </c>
      <c r="AU869" s="144">
        <v>1.049E-3</v>
      </c>
      <c r="AV869" s="36" t="s">
        <v>28</v>
      </c>
      <c r="AW869" s="102">
        <v>43515</v>
      </c>
      <c r="AX869" s="129" t="s">
        <v>33</v>
      </c>
      <c r="AY869" s="106">
        <v>2275</v>
      </c>
      <c r="BD869" t="s">
        <v>108</v>
      </c>
      <c r="BE869" t="s">
        <v>4368</v>
      </c>
      <c r="BF869" t="s">
        <v>4740</v>
      </c>
      <c r="BH869" t="str">
        <f t="shared" si="195"/>
        <v>AV</v>
      </c>
      <c r="BJ869" t="str">
        <f t="shared" si="196"/>
        <v>OK</v>
      </c>
      <c r="BK869" s="130">
        <v>3115</v>
      </c>
      <c r="BL869" s="130" t="s">
        <v>37</v>
      </c>
      <c r="BM869" s="131">
        <v>2677</v>
      </c>
      <c r="BN869" s="131">
        <v>1.1636159880463206</v>
      </c>
      <c r="BO869">
        <v>3115</v>
      </c>
      <c r="BP869">
        <v>40</v>
      </c>
    </row>
    <row r="870" spans="1:68" ht="25.2" x14ac:dyDescent="0.3">
      <c r="A870" s="1"/>
      <c r="B870" s="47">
        <v>780</v>
      </c>
      <c r="C870" s="45">
        <v>1070575</v>
      </c>
      <c r="D870" s="29">
        <v>1015015</v>
      </c>
      <c r="E870" s="29"/>
      <c r="F870" s="32" t="s">
        <v>724</v>
      </c>
      <c r="G870" s="29" t="s">
        <v>39</v>
      </c>
      <c r="H870" s="70" t="s">
        <v>4779</v>
      </c>
      <c r="I870" s="148" t="s">
        <v>32</v>
      </c>
      <c r="J870" s="147" t="s">
        <v>33</v>
      </c>
      <c r="K870" s="148">
        <v>0</v>
      </c>
      <c r="L870" s="148" t="s">
        <v>32</v>
      </c>
      <c r="M870" s="147" t="s">
        <v>33</v>
      </c>
      <c r="N870" s="29">
        <f t="shared" si="191"/>
        <v>1015015</v>
      </c>
      <c r="O870" s="29" t="str">
        <f t="shared" si="192"/>
        <v/>
      </c>
      <c r="P870" s="29" t="str">
        <f t="shared" si="193"/>
        <v/>
      </c>
      <c r="Q870" s="29" t="str">
        <f t="shared" si="198"/>
        <v/>
      </c>
      <c r="R870" s="29" t="str">
        <f t="shared" si="199"/>
        <v/>
      </c>
      <c r="S870" s="29" t="str">
        <f t="shared" si="200"/>
        <v/>
      </c>
      <c r="T870" s="29" t="str">
        <f t="shared" si="201"/>
        <v/>
      </c>
      <c r="U870" s="29"/>
      <c r="V870" s="29"/>
      <c r="W870" s="55" t="s">
        <v>145</v>
      </c>
      <c r="X870" s="29" t="s">
        <v>158</v>
      </c>
      <c r="Y870" s="146">
        <v>2434</v>
      </c>
      <c r="Z870" s="33">
        <v>3115</v>
      </c>
      <c r="AA870" s="34">
        <f t="shared" si="202"/>
        <v>0.28000000000000003</v>
      </c>
      <c r="AB870" s="33">
        <f t="shared" si="194"/>
        <v>3115</v>
      </c>
      <c r="AC870" s="34">
        <f t="shared" si="203"/>
        <v>0.27978640588108561</v>
      </c>
      <c r="AD870" s="145">
        <f t="shared" si="197"/>
        <v>2595.8330000000001</v>
      </c>
      <c r="AE870" s="105">
        <v>2028.3330000000001</v>
      </c>
      <c r="AF870" s="34" t="s">
        <v>36</v>
      </c>
      <c r="AG870" s="34" t="s">
        <v>36</v>
      </c>
      <c r="AH870" s="34" t="s">
        <v>36</v>
      </c>
      <c r="AI870" s="29">
        <v>0.14000000000000001</v>
      </c>
      <c r="AJ870" s="29">
        <v>1.45E-4</v>
      </c>
      <c r="AK870" s="29">
        <v>35</v>
      </c>
      <c r="AL870" s="29">
        <v>0</v>
      </c>
      <c r="AM870" s="29" t="s">
        <v>28</v>
      </c>
      <c r="AN870" s="158" t="s">
        <v>28</v>
      </c>
      <c r="AO870" s="29" t="s">
        <v>28</v>
      </c>
      <c r="AP870" s="29">
        <v>5</v>
      </c>
      <c r="AQ870" s="29">
        <v>176</v>
      </c>
      <c r="AR870" s="29">
        <v>67</v>
      </c>
      <c r="AS870" s="29">
        <v>89</v>
      </c>
      <c r="AT870" s="29">
        <v>0.7</v>
      </c>
      <c r="AU870" s="144">
        <v>1.049E-3</v>
      </c>
      <c r="AV870" s="36" t="s">
        <v>28</v>
      </c>
      <c r="AW870" s="102">
        <v>43515</v>
      </c>
      <c r="AX870" s="129" t="s">
        <v>33</v>
      </c>
      <c r="AY870" s="106">
        <v>520</v>
      </c>
      <c r="BD870" t="s">
        <v>108</v>
      </c>
      <c r="BE870" t="s">
        <v>4346</v>
      </c>
      <c r="BF870" t="s">
        <v>4740</v>
      </c>
      <c r="BH870" t="str">
        <f t="shared" si="195"/>
        <v>AV</v>
      </c>
      <c r="BJ870" t="str">
        <f t="shared" si="196"/>
        <v>OK</v>
      </c>
      <c r="BK870" s="130">
        <v>3115</v>
      </c>
      <c r="BL870" s="130" t="s">
        <v>37</v>
      </c>
      <c r="BM870" s="131">
        <v>2677</v>
      </c>
      <c r="BN870" s="131">
        <v>1.1636159880463206</v>
      </c>
      <c r="BO870">
        <v>3115</v>
      </c>
      <c r="BP870">
        <v>10</v>
      </c>
    </row>
    <row r="871" spans="1:68" ht="25.2" x14ac:dyDescent="0.3">
      <c r="A871" s="1"/>
      <c r="B871" s="47">
        <v>781</v>
      </c>
      <c r="C871" s="45">
        <v>1070576</v>
      </c>
      <c r="D871" s="29">
        <v>1015017</v>
      </c>
      <c r="E871" s="29"/>
      <c r="F871" s="32" t="s">
        <v>725</v>
      </c>
      <c r="G871" s="29" t="s">
        <v>39</v>
      </c>
      <c r="H871" s="148"/>
      <c r="I871" s="148" t="s">
        <v>32</v>
      </c>
      <c r="J871" s="147" t="s">
        <v>33</v>
      </c>
      <c r="K871" s="148">
        <v>0</v>
      </c>
      <c r="L871" s="148" t="s">
        <v>32</v>
      </c>
      <c r="M871" s="147" t="s">
        <v>33</v>
      </c>
      <c r="N871" s="29">
        <f t="shared" si="191"/>
        <v>1015017</v>
      </c>
      <c r="O871" s="29" t="str">
        <f t="shared" si="192"/>
        <v/>
      </c>
      <c r="P871" s="29" t="str">
        <f t="shared" si="193"/>
        <v/>
      </c>
      <c r="Q871" s="29" t="str">
        <f t="shared" si="198"/>
        <v/>
      </c>
      <c r="R871" s="29" t="str">
        <f t="shared" si="199"/>
        <v/>
      </c>
      <c r="S871" s="29" t="str">
        <f t="shared" si="200"/>
        <v/>
      </c>
      <c r="T871" s="29" t="str">
        <f t="shared" si="201"/>
        <v/>
      </c>
      <c r="U871" s="29"/>
      <c r="V871" s="29"/>
      <c r="W871" s="55" t="s">
        <v>145</v>
      </c>
      <c r="X871" s="29" t="s">
        <v>158</v>
      </c>
      <c r="Y871" s="146">
        <v>2434</v>
      </c>
      <c r="Z871" s="33">
        <v>3115</v>
      </c>
      <c r="AA871" s="34">
        <f t="shared" si="202"/>
        <v>0.28000000000000003</v>
      </c>
      <c r="AB871" s="33">
        <f t="shared" si="194"/>
        <v>3115</v>
      </c>
      <c r="AC871" s="34">
        <f t="shared" si="203"/>
        <v>0.27978640588108561</v>
      </c>
      <c r="AD871" s="145">
        <f t="shared" si="197"/>
        <v>2595.8330000000001</v>
      </c>
      <c r="AE871" s="105">
        <v>2028.3330000000001</v>
      </c>
      <c r="AF871" s="34" t="s">
        <v>36</v>
      </c>
      <c r="AG871" s="34" t="s">
        <v>36</v>
      </c>
      <c r="AH871" s="34" t="s">
        <v>36</v>
      </c>
      <c r="AI871" s="29">
        <v>0.14899999999999999</v>
      </c>
      <c r="AJ871" s="29">
        <v>1.4799999999999999E-4</v>
      </c>
      <c r="AK871" s="29">
        <v>0</v>
      </c>
      <c r="AL871" s="29">
        <v>0</v>
      </c>
      <c r="AM871" s="29" t="s">
        <v>28</v>
      </c>
      <c r="AN871" s="44" t="s">
        <v>27</v>
      </c>
      <c r="AO871" s="29" t="s">
        <v>28</v>
      </c>
      <c r="AP871" s="29">
        <v>5</v>
      </c>
      <c r="AQ871" s="29">
        <v>176</v>
      </c>
      <c r="AR871" s="29">
        <v>67</v>
      </c>
      <c r="AS871" s="29">
        <v>89</v>
      </c>
      <c r="AT871" s="29">
        <v>0.745</v>
      </c>
      <c r="AU871" s="144">
        <v>1.049E-3</v>
      </c>
      <c r="AV871" s="36" t="s">
        <v>28</v>
      </c>
      <c r="AW871" s="102">
        <v>43515</v>
      </c>
      <c r="AX871" s="129" t="s">
        <v>33</v>
      </c>
      <c r="AY871" s="106">
        <v>710</v>
      </c>
      <c r="BD871" t="s">
        <v>108</v>
      </c>
      <c r="BE871" t="s">
        <v>4368</v>
      </c>
      <c r="BF871" t="s">
        <v>4740</v>
      </c>
      <c r="BH871" t="str">
        <f t="shared" si="195"/>
        <v/>
      </c>
      <c r="BJ871" t="str">
        <f t="shared" si="196"/>
        <v>OK</v>
      </c>
      <c r="BK871" s="130" t="s">
        <v>5302</v>
      </c>
      <c r="BL871" s="130" t="e">
        <v>#VALUE!</v>
      </c>
      <c r="BM871" s="131">
        <v>2677</v>
      </c>
      <c r="BN871" s="131">
        <v>1.1636159880463206</v>
      </c>
      <c r="BO871" t="e">
        <v>#N/A</v>
      </c>
      <c r="BP871">
        <v>20</v>
      </c>
    </row>
    <row r="872" spans="1:68" ht="25.2" x14ac:dyDescent="0.3">
      <c r="A872" s="1"/>
      <c r="B872" s="47">
        <v>782</v>
      </c>
      <c r="C872" s="45">
        <v>1070577</v>
      </c>
      <c r="D872" s="29">
        <v>1015021</v>
      </c>
      <c r="E872" s="29"/>
      <c r="F872" s="32" t="s">
        <v>726</v>
      </c>
      <c r="G872" s="29" t="s">
        <v>47</v>
      </c>
      <c r="H872" s="70" t="s">
        <v>4779</v>
      </c>
      <c r="I872" s="148" t="s">
        <v>32</v>
      </c>
      <c r="J872" s="147" t="s">
        <v>33</v>
      </c>
      <c r="K872" s="148">
        <v>0</v>
      </c>
      <c r="L872" s="148" t="s">
        <v>32</v>
      </c>
      <c r="M872" s="147" t="s">
        <v>33</v>
      </c>
      <c r="N872" s="29">
        <f t="shared" ref="N872:N935" si="204">IFERROR(MID($D872,1,7)+0,"")</f>
        <v>1015021</v>
      </c>
      <c r="O872" s="29" t="str">
        <f t="shared" ref="O872:O935" si="205">IFERROR(MID($D872,10,7)+0,"")</f>
        <v/>
      </c>
      <c r="P872" s="29" t="str">
        <f t="shared" ref="P872:P935" si="206">IFERROR(MID($D872,19,7)+0,"")</f>
        <v/>
      </c>
      <c r="Q872" s="29" t="str">
        <f t="shared" si="198"/>
        <v/>
      </c>
      <c r="R872" s="29" t="str">
        <f t="shared" si="199"/>
        <v/>
      </c>
      <c r="S872" s="29" t="str">
        <f t="shared" si="200"/>
        <v/>
      </c>
      <c r="T872" s="29" t="str">
        <f t="shared" si="201"/>
        <v/>
      </c>
      <c r="U872" s="29"/>
      <c r="V872" s="29"/>
      <c r="W872" s="55" t="s">
        <v>145</v>
      </c>
      <c r="X872" s="29" t="s">
        <v>158</v>
      </c>
      <c r="Y872" s="146">
        <v>2434</v>
      </c>
      <c r="Z872" s="33">
        <v>3115</v>
      </c>
      <c r="AA872" s="34">
        <f t="shared" si="202"/>
        <v>0.28000000000000003</v>
      </c>
      <c r="AB872" s="33">
        <f t="shared" ref="AB872:AB935" si="207">IF(OR(W872="VLD MLC components",W872="VLD MLC pipes",W872="VLD PEX components",W872="VLD PEX pipes",W872="VLD PHC components",W872="VLD PHC pipes"),"По запросу",Z872)</f>
        <v>3115</v>
      </c>
      <c r="AC872" s="34">
        <f t="shared" si="203"/>
        <v>0.27978640588108561</v>
      </c>
      <c r="AD872" s="145">
        <f t="shared" si="197"/>
        <v>2595.8330000000001</v>
      </c>
      <c r="AE872" s="105">
        <v>2028.3330000000001</v>
      </c>
      <c r="AF872" s="34" t="s">
        <v>36</v>
      </c>
      <c r="AG872" s="34" t="s">
        <v>36</v>
      </c>
      <c r="AH872" s="34" t="s">
        <v>36</v>
      </c>
      <c r="AI872" s="29">
        <v>0.17399999999999999</v>
      </c>
      <c r="AJ872" s="29">
        <v>1.6000000000000001E-4</v>
      </c>
      <c r="AK872" s="29">
        <v>30</v>
      </c>
      <c r="AL872" s="29">
        <v>0</v>
      </c>
      <c r="AM872" s="29" t="s">
        <v>28</v>
      </c>
      <c r="AN872" s="158" t="s">
        <v>28</v>
      </c>
      <c r="AO872" s="29" t="s">
        <v>28</v>
      </c>
      <c r="AP872" s="29">
        <v>5</v>
      </c>
      <c r="AQ872" s="29">
        <v>176</v>
      </c>
      <c r="AR872" s="29">
        <v>67</v>
      </c>
      <c r="AS872" s="29">
        <v>89</v>
      </c>
      <c r="AT872" s="29">
        <v>0.87</v>
      </c>
      <c r="AU872" s="144">
        <v>1.049E-3</v>
      </c>
      <c r="AV872" s="36" t="s">
        <v>28</v>
      </c>
      <c r="AW872" s="102">
        <v>43515</v>
      </c>
      <c r="AX872" s="129" t="s">
        <v>33</v>
      </c>
      <c r="AY872" s="106">
        <v>795</v>
      </c>
      <c r="BD872" t="s">
        <v>108</v>
      </c>
      <c r="BE872" t="s">
        <v>4346</v>
      </c>
      <c r="BF872" t="s">
        <v>4740</v>
      </c>
      <c r="BH872" t="str">
        <f t="shared" ref="BH872:BH935" si="208">IF(OR(H872="Регулярный ассортимент",AK872&gt;0,AL872&gt;0),"AV","")</f>
        <v>AV</v>
      </c>
      <c r="BJ872" t="str">
        <f t="shared" ref="BJ872:BJ935" si="209">IF(AB872-Z872=0,"OK")</f>
        <v>OK</v>
      </c>
      <c r="BK872" s="130">
        <v>3115</v>
      </c>
      <c r="BL872" s="130" t="s">
        <v>37</v>
      </c>
      <c r="BM872" s="131">
        <v>2677</v>
      </c>
      <c r="BN872" s="131">
        <v>1.1636159880463206</v>
      </c>
      <c r="BO872">
        <v>3115</v>
      </c>
      <c r="BP872">
        <v>5</v>
      </c>
    </row>
    <row r="873" spans="1:68" ht="25.2" x14ac:dyDescent="0.3">
      <c r="A873" s="1"/>
      <c r="B873" s="47">
        <v>783</v>
      </c>
      <c r="C873" s="45">
        <v>1070578</v>
      </c>
      <c r="D873" s="29">
        <v>1015025</v>
      </c>
      <c r="E873" s="29"/>
      <c r="F873" s="32" t="s">
        <v>727</v>
      </c>
      <c r="G873" s="29" t="s">
        <v>39</v>
      </c>
      <c r="H873" s="70" t="s">
        <v>4779</v>
      </c>
      <c r="I873" s="148" t="s">
        <v>32</v>
      </c>
      <c r="J873" s="147" t="s">
        <v>33</v>
      </c>
      <c r="K873" s="148">
        <v>0</v>
      </c>
      <c r="L873" s="148" t="s">
        <v>32</v>
      </c>
      <c r="M873" s="147" t="s">
        <v>33</v>
      </c>
      <c r="N873" s="29">
        <f t="shared" si="204"/>
        <v>1015025</v>
      </c>
      <c r="O873" s="29" t="str">
        <f t="shared" si="205"/>
        <v/>
      </c>
      <c r="P873" s="29" t="str">
        <f t="shared" si="206"/>
        <v/>
      </c>
      <c r="Q873" s="29" t="str">
        <f t="shared" si="198"/>
        <v/>
      </c>
      <c r="R873" s="29" t="str">
        <f t="shared" si="199"/>
        <v/>
      </c>
      <c r="S873" s="29" t="str">
        <f t="shared" si="200"/>
        <v/>
      </c>
      <c r="T873" s="29" t="str">
        <f t="shared" si="201"/>
        <v/>
      </c>
      <c r="U873" s="29"/>
      <c r="V873" s="29"/>
      <c r="W873" s="55" t="s">
        <v>145</v>
      </c>
      <c r="X873" s="29" t="s">
        <v>158</v>
      </c>
      <c r="Y873" s="146">
        <v>2434</v>
      </c>
      <c r="Z873" s="33">
        <v>3115</v>
      </c>
      <c r="AA873" s="34">
        <f t="shared" si="202"/>
        <v>0.28000000000000003</v>
      </c>
      <c r="AB873" s="33">
        <f t="shared" si="207"/>
        <v>3115</v>
      </c>
      <c r="AC873" s="34">
        <f t="shared" si="203"/>
        <v>0.27978640588108561</v>
      </c>
      <c r="AD873" s="145">
        <f t="shared" si="197"/>
        <v>2595.8330000000001</v>
      </c>
      <c r="AE873" s="105">
        <v>2028.3330000000001</v>
      </c>
      <c r="AF873" s="34" t="s">
        <v>36</v>
      </c>
      <c r="AG873" s="34" t="s">
        <v>36</v>
      </c>
      <c r="AH873" s="34" t="s">
        <v>36</v>
      </c>
      <c r="AI873" s="29">
        <v>0.17899999999999999</v>
      </c>
      <c r="AJ873" s="29">
        <v>1.7200000000000001E-4</v>
      </c>
      <c r="AK873" s="29">
        <v>15</v>
      </c>
      <c r="AL873" s="29">
        <v>0</v>
      </c>
      <c r="AM873" s="29" t="s">
        <v>28</v>
      </c>
      <c r="AN873" s="158" t="s">
        <v>28</v>
      </c>
      <c r="AO873" s="29" t="s">
        <v>28</v>
      </c>
      <c r="AP873" s="29">
        <v>5</v>
      </c>
      <c r="AQ873" s="29">
        <v>135</v>
      </c>
      <c r="AR873" s="29">
        <v>87</v>
      </c>
      <c r="AS873" s="29">
        <v>89</v>
      </c>
      <c r="AT873" s="29">
        <v>0.89500000000000002</v>
      </c>
      <c r="AU873" s="144">
        <v>1.0449999999999999E-3</v>
      </c>
      <c r="AV873" s="36" t="s">
        <v>28</v>
      </c>
      <c r="AW873" s="102">
        <v>43515</v>
      </c>
      <c r="AX873" s="129" t="s">
        <v>33</v>
      </c>
      <c r="AY873" s="106">
        <v>130</v>
      </c>
      <c r="BD873" t="s">
        <v>108</v>
      </c>
      <c r="BE873" t="s">
        <v>4368</v>
      </c>
      <c r="BF873" t="s">
        <v>4740</v>
      </c>
      <c r="BH873" t="str">
        <f t="shared" si="208"/>
        <v>AV</v>
      </c>
      <c r="BJ873" t="str">
        <f t="shared" si="209"/>
        <v>OK</v>
      </c>
      <c r="BK873" s="130">
        <v>3115</v>
      </c>
      <c r="BL873" s="130" t="s">
        <v>37</v>
      </c>
      <c r="BM873" s="131">
        <v>2677</v>
      </c>
      <c r="BN873" s="131">
        <v>1.1636159880463206</v>
      </c>
      <c r="BO873">
        <v>3115</v>
      </c>
      <c r="BP873">
        <v>0</v>
      </c>
    </row>
    <row r="874" spans="1:68" ht="25.2" x14ac:dyDescent="0.3">
      <c r="A874" s="1"/>
      <c r="B874" s="47">
        <v>784</v>
      </c>
      <c r="C874" s="45">
        <v>1070579</v>
      </c>
      <c r="D874" s="29">
        <v>1015033</v>
      </c>
      <c r="E874" s="29"/>
      <c r="F874" s="32" t="s">
        <v>728</v>
      </c>
      <c r="G874" s="29" t="s">
        <v>31</v>
      </c>
      <c r="H874" s="148"/>
      <c r="I874" s="148" t="s">
        <v>32</v>
      </c>
      <c r="J874" s="147" t="s">
        <v>33</v>
      </c>
      <c r="K874" s="148">
        <v>0</v>
      </c>
      <c r="L874" s="148" t="s">
        <v>32</v>
      </c>
      <c r="M874" s="147" t="s">
        <v>33</v>
      </c>
      <c r="N874" s="29">
        <f t="shared" si="204"/>
        <v>1015033</v>
      </c>
      <c r="O874" s="29" t="str">
        <f t="shared" si="205"/>
        <v/>
      </c>
      <c r="P874" s="29" t="str">
        <f t="shared" si="206"/>
        <v/>
      </c>
      <c r="Q874" s="29" t="str">
        <f t="shared" si="198"/>
        <v/>
      </c>
      <c r="R874" s="29" t="str">
        <f t="shared" si="199"/>
        <v/>
      </c>
      <c r="S874" s="29" t="str">
        <f t="shared" si="200"/>
        <v/>
      </c>
      <c r="T874" s="29" t="str">
        <f t="shared" si="201"/>
        <v/>
      </c>
      <c r="U874" s="29"/>
      <c r="V874" s="29"/>
      <c r="W874" s="55" t="s">
        <v>145</v>
      </c>
      <c r="X874" s="29" t="s">
        <v>158</v>
      </c>
      <c r="Y874" s="146">
        <v>4141</v>
      </c>
      <c r="Z874" s="33">
        <v>5300</v>
      </c>
      <c r="AA874" s="34">
        <f t="shared" si="202"/>
        <v>0.28000000000000003</v>
      </c>
      <c r="AB874" s="33">
        <f t="shared" si="207"/>
        <v>5300</v>
      </c>
      <c r="AC874" s="34">
        <f t="shared" si="203"/>
        <v>0.279884306195055</v>
      </c>
      <c r="AD874" s="145">
        <f t="shared" si="197"/>
        <v>4416.6670000000004</v>
      </c>
      <c r="AE874" s="105">
        <v>3450.8330000000001</v>
      </c>
      <c r="AF874" s="34" t="s">
        <v>36</v>
      </c>
      <c r="AG874" s="34" t="s">
        <v>36</v>
      </c>
      <c r="AH874" s="34" t="s">
        <v>36</v>
      </c>
      <c r="AI874" s="29">
        <v>0.251</v>
      </c>
      <c r="AJ874" s="29">
        <v>2.52E-4</v>
      </c>
      <c r="AK874" s="29">
        <v>0</v>
      </c>
      <c r="AL874" s="29">
        <v>0</v>
      </c>
      <c r="AM874" s="29" t="s">
        <v>28</v>
      </c>
      <c r="AN874" s="44" t="s">
        <v>27</v>
      </c>
      <c r="AO874" s="29" t="s">
        <v>28</v>
      </c>
      <c r="AP874" s="29">
        <v>5</v>
      </c>
      <c r="AQ874" s="29">
        <v>176</v>
      </c>
      <c r="AR874" s="29">
        <v>135</v>
      </c>
      <c r="AS874" s="29">
        <v>89</v>
      </c>
      <c r="AT874" s="29">
        <v>1.2549999999999999</v>
      </c>
      <c r="AU874" s="144">
        <v>2.1150000000000001E-3</v>
      </c>
      <c r="AV874" s="36" t="s">
        <v>28</v>
      </c>
      <c r="AW874" s="102">
        <v>43515</v>
      </c>
      <c r="AX874" s="129" t="s">
        <v>33</v>
      </c>
      <c r="AY874" s="106">
        <v>190</v>
      </c>
      <c r="BD874" t="s">
        <v>108</v>
      </c>
      <c r="BE874" t="s">
        <v>4346</v>
      </c>
      <c r="BF874" t="s">
        <v>4740</v>
      </c>
      <c r="BH874" t="str">
        <f t="shared" si="208"/>
        <v/>
      </c>
      <c r="BJ874" t="str">
        <f t="shared" si="209"/>
        <v>OK</v>
      </c>
      <c r="BK874" s="130" t="s">
        <v>5302</v>
      </c>
      <c r="BL874" s="130" t="e">
        <v>#VALUE!</v>
      </c>
      <c r="BM874" s="131">
        <v>4555</v>
      </c>
      <c r="BN874" s="131">
        <v>1.163556531284303</v>
      </c>
      <c r="BO874" t="e">
        <v>#N/A</v>
      </c>
      <c r="BP874">
        <v>5</v>
      </c>
    </row>
    <row r="875" spans="1:68" ht="25.2" x14ac:dyDescent="0.3">
      <c r="A875" s="1"/>
      <c r="B875" s="47">
        <v>785</v>
      </c>
      <c r="C875" s="45">
        <v>1070580</v>
      </c>
      <c r="D875" s="29">
        <v>1015053</v>
      </c>
      <c r="E875" s="29"/>
      <c r="F875" s="32" t="s">
        <v>729</v>
      </c>
      <c r="G875" s="29" t="s">
        <v>39</v>
      </c>
      <c r="H875" s="70" t="s">
        <v>4779</v>
      </c>
      <c r="I875" s="148" t="s">
        <v>32</v>
      </c>
      <c r="J875" s="147" t="s">
        <v>33</v>
      </c>
      <c r="K875" s="148">
        <v>0</v>
      </c>
      <c r="L875" s="148" t="s">
        <v>32</v>
      </c>
      <c r="M875" s="147" t="s">
        <v>33</v>
      </c>
      <c r="N875" s="29">
        <f t="shared" si="204"/>
        <v>1015053</v>
      </c>
      <c r="O875" s="29" t="str">
        <f t="shared" si="205"/>
        <v/>
      </c>
      <c r="P875" s="29" t="str">
        <f t="shared" si="206"/>
        <v/>
      </c>
      <c r="Q875" s="29" t="str">
        <f t="shared" si="198"/>
        <v/>
      </c>
      <c r="R875" s="29" t="str">
        <f t="shared" si="199"/>
        <v/>
      </c>
      <c r="S875" s="29" t="str">
        <f t="shared" si="200"/>
        <v/>
      </c>
      <c r="T875" s="29" t="str">
        <f t="shared" si="201"/>
        <v/>
      </c>
      <c r="U875" s="29"/>
      <c r="V875" s="29"/>
      <c r="W875" s="55" t="s">
        <v>145</v>
      </c>
      <c r="X875" s="29" t="s">
        <v>158</v>
      </c>
      <c r="Y875" s="146">
        <v>4141</v>
      </c>
      <c r="Z875" s="33">
        <v>5300</v>
      </c>
      <c r="AA875" s="34">
        <f t="shared" si="202"/>
        <v>0.28000000000000003</v>
      </c>
      <c r="AB875" s="33">
        <f t="shared" si="207"/>
        <v>5300</v>
      </c>
      <c r="AC875" s="34">
        <f t="shared" si="203"/>
        <v>0.279884306195055</v>
      </c>
      <c r="AD875" s="145">
        <f t="shared" si="197"/>
        <v>4416.6670000000004</v>
      </c>
      <c r="AE875" s="105">
        <v>3450.8330000000001</v>
      </c>
      <c r="AF875" s="34" t="s">
        <v>36</v>
      </c>
      <c r="AG875" s="34" t="s">
        <v>36</v>
      </c>
      <c r="AH875" s="34" t="s">
        <v>36</v>
      </c>
      <c r="AI875" s="29">
        <v>0.22500000000000001</v>
      </c>
      <c r="AJ875" s="29">
        <v>2.0799999999999999E-4</v>
      </c>
      <c r="AK875" s="29">
        <v>24</v>
      </c>
      <c r="AL875" s="29">
        <v>0</v>
      </c>
      <c r="AM875" s="29" t="s">
        <v>28</v>
      </c>
      <c r="AN875" s="158" t="s">
        <v>28</v>
      </c>
      <c r="AO875" s="29" t="s">
        <v>28</v>
      </c>
      <c r="AP875" s="29">
        <v>5</v>
      </c>
      <c r="AQ875" s="29">
        <v>176</v>
      </c>
      <c r="AR875" s="29">
        <v>135</v>
      </c>
      <c r="AS875" s="29">
        <v>89</v>
      </c>
      <c r="AT875" s="29">
        <v>1.125</v>
      </c>
      <c r="AU875" s="144">
        <v>2.1150000000000001E-3</v>
      </c>
      <c r="AV875" s="36" t="s">
        <v>28</v>
      </c>
      <c r="AW875" s="102">
        <v>43515</v>
      </c>
      <c r="AX875" s="129" t="s">
        <v>33</v>
      </c>
      <c r="AY875" s="106">
        <v>575</v>
      </c>
      <c r="BD875" t="s">
        <v>108</v>
      </c>
      <c r="BE875" t="s">
        <v>4368</v>
      </c>
      <c r="BF875" t="s">
        <v>4740</v>
      </c>
      <c r="BH875" t="str">
        <f t="shared" si="208"/>
        <v>AV</v>
      </c>
      <c r="BJ875" t="str">
        <f t="shared" si="209"/>
        <v>OK</v>
      </c>
      <c r="BK875" s="130">
        <v>5300</v>
      </c>
      <c r="BL875" s="130" t="s">
        <v>37</v>
      </c>
      <c r="BM875" s="131">
        <v>4555</v>
      </c>
      <c r="BN875" s="131">
        <v>1.163556531284303</v>
      </c>
      <c r="BO875">
        <v>5300</v>
      </c>
      <c r="BP875">
        <v>0</v>
      </c>
    </row>
    <row r="876" spans="1:68" ht="25.2" x14ac:dyDescent="0.3">
      <c r="A876" s="1"/>
      <c r="B876" s="47">
        <v>786</v>
      </c>
      <c r="C876" s="45">
        <v>1070581</v>
      </c>
      <c r="D876" s="29">
        <v>1015060</v>
      </c>
      <c r="E876" s="29"/>
      <c r="F876" s="32" t="s">
        <v>730</v>
      </c>
      <c r="G876" s="29" t="s">
        <v>39</v>
      </c>
      <c r="H876" s="70" t="s">
        <v>4779</v>
      </c>
      <c r="I876" s="148" t="s">
        <v>32</v>
      </c>
      <c r="J876" s="147" t="s">
        <v>33</v>
      </c>
      <c r="K876" s="148">
        <v>0</v>
      </c>
      <c r="L876" s="148" t="s">
        <v>32</v>
      </c>
      <c r="M876" s="147" t="s">
        <v>33</v>
      </c>
      <c r="N876" s="29">
        <f t="shared" si="204"/>
        <v>1015060</v>
      </c>
      <c r="O876" s="29" t="str">
        <f t="shared" si="205"/>
        <v/>
      </c>
      <c r="P876" s="29" t="str">
        <f t="shared" si="206"/>
        <v/>
      </c>
      <c r="Q876" s="29" t="str">
        <f t="shared" si="198"/>
        <v/>
      </c>
      <c r="R876" s="29" t="str">
        <f t="shared" si="199"/>
        <v/>
      </c>
      <c r="S876" s="29" t="str">
        <f t="shared" si="200"/>
        <v/>
      </c>
      <c r="T876" s="29" t="str">
        <f t="shared" si="201"/>
        <v/>
      </c>
      <c r="U876" s="29"/>
      <c r="V876" s="29"/>
      <c r="W876" s="55" t="s">
        <v>145</v>
      </c>
      <c r="X876" s="29" t="s">
        <v>158</v>
      </c>
      <c r="Y876" s="146">
        <v>4141</v>
      </c>
      <c r="Z876" s="33">
        <v>5300</v>
      </c>
      <c r="AA876" s="34">
        <f t="shared" si="202"/>
        <v>0.28000000000000003</v>
      </c>
      <c r="AB876" s="33">
        <f t="shared" si="207"/>
        <v>5300</v>
      </c>
      <c r="AC876" s="34">
        <f t="shared" si="203"/>
        <v>0.279884306195055</v>
      </c>
      <c r="AD876" s="145">
        <f t="shared" si="197"/>
        <v>4416.6670000000004</v>
      </c>
      <c r="AE876" s="105">
        <v>3450.8330000000001</v>
      </c>
      <c r="AF876" s="34" t="s">
        <v>36</v>
      </c>
      <c r="AG876" s="34" t="s">
        <v>36</v>
      </c>
      <c r="AH876" s="34" t="s">
        <v>36</v>
      </c>
      <c r="AI876" s="29">
        <v>0.24099999999999999</v>
      </c>
      <c r="AJ876" s="29">
        <v>2.23E-4</v>
      </c>
      <c r="AK876" s="29">
        <v>18</v>
      </c>
      <c r="AL876" s="29">
        <v>0</v>
      </c>
      <c r="AM876" s="29" t="s">
        <v>28</v>
      </c>
      <c r="AN876" s="158" t="s">
        <v>28</v>
      </c>
      <c r="AO876" s="29" t="s">
        <v>28</v>
      </c>
      <c r="AP876" s="29">
        <v>5</v>
      </c>
      <c r="AQ876" s="29">
        <v>176</v>
      </c>
      <c r="AR876" s="29">
        <v>135</v>
      </c>
      <c r="AS876" s="29">
        <v>89</v>
      </c>
      <c r="AT876" s="29">
        <v>1.2050000000000001</v>
      </c>
      <c r="AU876" s="144">
        <v>2.1150000000000001E-3</v>
      </c>
      <c r="AV876" s="36" t="s">
        <v>28</v>
      </c>
      <c r="AW876" s="102">
        <v>43515</v>
      </c>
      <c r="AX876" s="129" t="s">
        <v>33</v>
      </c>
      <c r="AY876" s="106">
        <v>885</v>
      </c>
      <c r="BD876" t="s">
        <v>108</v>
      </c>
      <c r="BE876" t="s">
        <v>4346</v>
      </c>
      <c r="BF876" t="s">
        <v>4740</v>
      </c>
      <c r="BH876" t="str">
        <f t="shared" si="208"/>
        <v>AV</v>
      </c>
      <c r="BJ876" t="str">
        <f t="shared" si="209"/>
        <v>OK</v>
      </c>
      <c r="BK876" s="130">
        <v>5300</v>
      </c>
      <c r="BL876" s="130" t="s">
        <v>37</v>
      </c>
      <c r="BM876" s="131">
        <v>4555</v>
      </c>
      <c r="BN876" s="131">
        <v>1.163556531284303</v>
      </c>
      <c r="BO876">
        <v>5300</v>
      </c>
      <c r="BP876">
        <v>150</v>
      </c>
    </row>
    <row r="877" spans="1:68" ht="25.2" x14ac:dyDescent="0.3">
      <c r="A877" s="1"/>
      <c r="B877" s="47">
        <v>787</v>
      </c>
      <c r="C877" s="45">
        <v>1070582</v>
      </c>
      <c r="D877" s="29">
        <v>1015064</v>
      </c>
      <c r="E877" s="29"/>
      <c r="F877" s="32" t="s">
        <v>731</v>
      </c>
      <c r="G877" s="29" t="s">
        <v>39</v>
      </c>
      <c r="H877" s="70" t="s">
        <v>4779</v>
      </c>
      <c r="I877" s="148" t="s">
        <v>32</v>
      </c>
      <c r="J877" s="147" t="s">
        <v>33</v>
      </c>
      <c r="K877" s="148">
        <v>0</v>
      </c>
      <c r="L877" s="148" t="s">
        <v>32</v>
      </c>
      <c r="M877" s="147" t="s">
        <v>33</v>
      </c>
      <c r="N877" s="29">
        <f t="shared" si="204"/>
        <v>1015064</v>
      </c>
      <c r="O877" s="29" t="str">
        <f t="shared" si="205"/>
        <v/>
      </c>
      <c r="P877" s="29" t="str">
        <f t="shared" si="206"/>
        <v/>
      </c>
      <c r="Q877" s="29" t="str">
        <f t="shared" si="198"/>
        <v/>
      </c>
      <c r="R877" s="29" t="str">
        <f t="shared" si="199"/>
        <v/>
      </c>
      <c r="S877" s="29" t="str">
        <f t="shared" si="200"/>
        <v/>
      </c>
      <c r="T877" s="29" t="str">
        <f t="shared" si="201"/>
        <v/>
      </c>
      <c r="U877" s="29"/>
      <c r="V877" s="29"/>
      <c r="W877" s="55" t="s">
        <v>145</v>
      </c>
      <c r="X877" s="29" t="s">
        <v>158</v>
      </c>
      <c r="Y877" s="146">
        <v>4141</v>
      </c>
      <c r="Z877" s="33">
        <v>5300</v>
      </c>
      <c r="AA877" s="34">
        <f t="shared" si="202"/>
        <v>0.28000000000000003</v>
      </c>
      <c r="AB877" s="33">
        <f t="shared" si="207"/>
        <v>5300</v>
      </c>
      <c r="AC877" s="34">
        <f t="shared" si="203"/>
        <v>0.279884306195055</v>
      </c>
      <c r="AD877" s="145">
        <f t="shared" si="197"/>
        <v>4416.6670000000004</v>
      </c>
      <c r="AE877" s="105">
        <v>3450.8330000000001</v>
      </c>
      <c r="AF877" s="34" t="s">
        <v>36</v>
      </c>
      <c r="AG877" s="34" t="s">
        <v>36</v>
      </c>
      <c r="AH877" s="34" t="s">
        <v>36</v>
      </c>
      <c r="AI877" s="29">
        <v>0.26400000000000001</v>
      </c>
      <c r="AJ877" s="29">
        <v>2.6200000000000003E-4</v>
      </c>
      <c r="AK877" s="29">
        <v>20</v>
      </c>
      <c r="AL877" s="29">
        <v>0</v>
      </c>
      <c r="AM877" s="29" t="s">
        <v>28</v>
      </c>
      <c r="AN877" s="158" t="s">
        <v>28</v>
      </c>
      <c r="AO877" s="29" t="s">
        <v>28</v>
      </c>
      <c r="AP877" s="29">
        <v>5</v>
      </c>
      <c r="AQ877" s="29">
        <v>176</v>
      </c>
      <c r="AR877" s="29">
        <v>135</v>
      </c>
      <c r="AS877" s="29">
        <v>89</v>
      </c>
      <c r="AT877" s="29">
        <v>1.32</v>
      </c>
      <c r="AU877" s="144">
        <v>2.1150000000000001E-3</v>
      </c>
      <c r="AV877" s="36" t="s">
        <v>28</v>
      </c>
      <c r="AW877" s="102">
        <v>43515</v>
      </c>
      <c r="AX877" s="129" t="s">
        <v>33</v>
      </c>
      <c r="AY877" s="106">
        <v>455</v>
      </c>
      <c r="BD877" t="s">
        <v>108</v>
      </c>
      <c r="BE877" t="s">
        <v>4346</v>
      </c>
      <c r="BF877" t="s">
        <v>4740</v>
      </c>
      <c r="BH877" t="str">
        <f t="shared" si="208"/>
        <v>AV</v>
      </c>
      <c r="BJ877" t="str">
        <f t="shared" si="209"/>
        <v>OK</v>
      </c>
      <c r="BK877" s="130">
        <v>5300</v>
      </c>
      <c r="BL877" s="130" t="s">
        <v>37</v>
      </c>
      <c r="BM877" s="131">
        <v>4555</v>
      </c>
      <c r="BN877" s="131">
        <v>1.163556531284303</v>
      </c>
      <c r="BO877">
        <v>5300</v>
      </c>
      <c r="BP877">
        <v>0</v>
      </c>
    </row>
    <row r="878" spans="1:68" ht="25.2" x14ac:dyDescent="0.3">
      <c r="A878" s="1"/>
      <c r="B878" s="47">
        <v>788</v>
      </c>
      <c r="C878" s="45">
        <v>1070583</v>
      </c>
      <c r="D878" s="29">
        <v>1015068</v>
      </c>
      <c r="E878" s="29"/>
      <c r="F878" s="32" t="s">
        <v>732</v>
      </c>
      <c r="G878" s="29" t="s">
        <v>39</v>
      </c>
      <c r="H878" s="70" t="s">
        <v>4779</v>
      </c>
      <c r="I878" s="148" t="s">
        <v>32</v>
      </c>
      <c r="J878" s="147" t="s">
        <v>33</v>
      </c>
      <c r="K878" s="148">
        <v>0</v>
      </c>
      <c r="L878" s="148" t="s">
        <v>32</v>
      </c>
      <c r="M878" s="147" t="s">
        <v>33</v>
      </c>
      <c r="N878" s="29">
        <f t="shared" si="204"/>
        <v>1015068</v>
      </c>
      <c r="O878" s="29" t="str">
        <f t="shared" si="205"/>
        <v/>
      </c>
      <c r="P878" s="29" t="str">
        <f t="shared" si="206"/>
        <v/>
      </c>
      <c r="Q878" s="29" t="str">
        <f t="shared" si="198"/>
        <v/>
      </c>
      <c r="R878" s="29" t="str">
        <f t="shared" si="199"/>
        <v/>
      </c>
      <c r="S878" s="29" t="str">
        <f t="shared" si="200"/>
        <v/>
      </c>
      <c r="T878" s="29" t="str">
        <f t="shared" si="201"/>
        <v/>
      </c>
      <c r="U878" s="29"/>
      <c r="V878" s="29"/>
      <c r="W878" s="55" t="s">
        <v>145</v>
      </c>
      <c r="X878" s="29" t="s">
        <v>158</v>
      </c>
      <c r="Y878" s="146">
        <v>4141</v>
      </c>
      <c r="Z878" s="33">
        <v>5300</v>
      </c>
      <c r="AA878" s="34">
        <f t="shared" si="202"/>
        <v>0.28000000000000003</v>
      </c>
      <c r="AB878" s="33">
        <f t="shared" si="207"/>
        <v>5300</v>
      </c>
      <c r="AC878" s="34">
        <f t="shared" si="203"/>
        <v>0.279884306195055</v>
      </c>
      <c r="AD878" s="145">
        <f t="shared" si="197"/>
        <v>4416.6670000000004</v>
      </c>
      <c r="AE878" s="105">
        <v>3450.8330000000001</v>
      </c>
      <c r="AF878" s="34" t="s">
        <v>36</v>
      </c>
      <c r="AG878" s="34" t="s">
        <v>36</v>
      </c>
      <c r="AH878" s="34" t="s">
        <v>36</v>
      </c>
      <c r="AI878" s="29">
        <v>0.27800000000000002</v>
      </c>
      <c r="AJ878" s="29">
        <v>2.6200000000000003E-4</v>
      </c>
      <c r="AK878" s="29">
        <v>5</v>
      </c>
      <c r="AL878" s="29">
        <v>0</v>
      </c>
      <c r="AM878" s="29" t="s">
        <v>28</v>
      </c>
      <c r="AN878" s="158" t="s">
        <v>28</v>
      </c>
      <c r="AO878" s="29" t="s">
        <v>28</v>
      </c>
      <c r="AP878" s="29">
        <v>5</v>
      </c>
      <c r="AQ878" s="29">
        <v>176</v>
      </c>
      <c r="AR878" s="29">
        <v>135</v>
      </c>
      <c r="AS878" s="29">
        <v>89</v>
      </c>
      <c r="AT878" s="29">
        <v>1.39</v>
      </c>
      <c r="AU878" s="144">
        <v>2.1150000000000001E-3</v>
      </c>
      <c r="AV878" s="36" t="s">
        <v>28</v>
      </c>
      <c r="AW878" s="102">
        <v>43515</v>
      </c>
      <c r="AX878" s="129" t="s">
        <v>33</v>
      </c>
      <c r="AY878" s="106">
        <v>520</v>
      </c>
      <c r="BD878" t="s">
        <v>108</v>
      </c>
      <c r="BE878" t="s">
        <v>4368</v>
      </c>
      <c r="BF878" t="s">
        <v>4740</v>
      </c>
      <c r="BH878" t="str">
        <f t="shared" si="208"/>
        <v>AV</v>
      </c>
      <c r="BJ878" t="str">
        <f t="shared" si="209"/>
        <v>OK</v>
      </c>
      <c r="BK878" s="130">
        <v>5300</v>
      </c>
      <c r="BL878" s="130" t="s">
        <v>37</v>
      </c>
      <c r="BM878" s="131">
        <v>4555</v>
      </c>
      <c r="BN878" s="131">
        <v>1.163556531284303</v>
      </c>
      <c r="BO878">
        <v>5300</v>
      </c>
      <c r="BP878">
        <v>30</v>
      </c>
    </row>
    <row r="879" spans="1:68" ht="25.2" x14ac:dyDescent="0.3">
      <c r="A879" s="1"/>
      <c r="B879" s="47">
        <v>789</v>
      </c>
      <c r="C879" s="45">
        <v>1046916</v>
      </c>
      <c r="D879" s="40">
        <v>1015096</v>
      </c>
      <c r="E879" s="40"/>
      <c r="F879" s="39" t="s">
        <v>733</v>
      </c>
      <c r="G879" s="29" t="s">
        <v>58</v>
      </c>
      <c r="H879" s="37"/>
      <c r="I879" s="148" t="s">
        <v>32</v>
      </c>
      <c r="J879" s="147" t="s">
        <v>4043</v>
      </c>
      <c r="K879" s="148">
        <v>0</v>
      </c>
      <c r="L879" s="148" t="s">
        <v>32</v>
      </c>
      <c r="M879" s="147" t="s">
        <v>33</v>
      </c>
      <c r="N879" s="29">
        <f t="shared" si="204"/>
        <v>1015096</v>
      </c>
      <c r="O879" s="29" t="str">
        <f t="shared" si="205"/>
        <v/>
      </c>
      <c r="P879" s="29" t="str">
        <f t="shared" si="206"/>
        <v/>
      </c>
      <c r="Q879" s="29" t="str">
        <f t="shared" si="198"/>
        <v/>
      </c>
      <c r="R879" s="29" t="str">
        <f t="shared" si="199"/>
        <v/>
      </c>
      <c r="S879" s="29" t="str">
        <f t="shared" si="200"/>
        <v/>
      </c>
      <c r="T879" s="29" t="str">
        <f t="shared" si="201"/>
        <v/>
      </c>
      <c r="U879" s="46" t="s">
        <v>33</v>
      </c>
      <c r="V879" s="46"/>
      <c r="W879" s="38" t="s">
        <v>145</v>
      </c>
      <c r="X879" s="29" t="s">
        <v>158</v>
      </c>
      <c r="Y879" s="146">
        <v>7284</v>
      </c>
      <c r="Z879" s="33">
        <v>9323</v>
      </c>
      <c r="AA879" s="34">
        <f t="shared" si="202"/>
        <v>0.28000000000000003</v>
      </c>
      <c r="AB879" s="33">
        <f t="shared" si="207"/>
        <v>9323</v>
      </c>
      <c r="AC879" s="34">
        <f t="shared" si="203"/>
        <v>0.27992866556836909</v>
      </c>
      <c r="AD879" s="145">
        <f t="shared" si="197"/>
        <v>7769.1670000000004</v>
      </c>
      <c r="AE879" s="105">
        <v>6070</v>
      </c>
      <c r="AF879" s="34" t="s">
        <v>138</v>
      </c>
      <c r="AG879" s="34" t="s">
        <v>138</v>
      </c>
      <c r="AH879" s="34" t="s">
        <v>138</v>
      </c>
      <c r="AI879" s="29">
        <v>0.44600000000000001</v>
      </c>
      <c r="AJ879" s="29">
        <v>7.6999999999999996E-4</v>
      </c>
      <c r="AK879" s="29">
        <v>2</v>
      </c>
      <c r="AL879" s="29">
        <v>0</v>
      </c>
      <c r="AM879" s="29" t="s">
        <v>28</v>
      </c>
      <c r="AN879" s="44" t="s">
        <v>27</v>
      </c>
      <c r="AO879" s="29" t="s">
        <v>28</v>
      </c>
      <c r="AP879" s="29">
        <v>5</v>
      </c>
      <c r="AQ879" s="29">
        <v>200</v>
      </c>
      <c r="AR879" s="29">
        <v>175</v>
      </c>
      <c r="AS879" s="29">
        <v>110</v>
      </c>
      <c r="AT879" s="29">
        <v>2.23</v>
      </c>
      <c r="AU879" s="144">
        <v>3.8500000000000001E-3</v>
      </c>
      <c r="AV879" s="36" t="s">
        <v>28</v>
      </c>
      <c r="AW879" s="102" t="s">
        <v>33</v>
      </c>
      <c r="AX879" s="129" t="s">
        <v>33</v>
      </c>
      <c r="AY879" s="106">
        <v>380</v>
      </c>
      <c r="BD879" t="s">
        <v>4414</v>
      </c>
      <c r="BE879" t="s">
        <v>4372</v>
      </c>
      <c r="BF879" t="s">
        <v>4749</v>
      </c>
      <c r="BH879" t="str">
        <f t="shared" si="208"/>
        <v>AV</v>
      </c>
      <c r="BJ879" t="str">
        <f t="shared" si="209"/>
        <v>OK</v>
      </c>
      <c r="BK879" s="130" t="s">
        <v>5302</v>
      </c>
      <c r="BL879" s="130" t="e">
        <v>#VALUE!</v>
      </c>
      <c r="BM879" s="131" t="s">
        <v>33</v>
      </c>
      <c r="BN879" s="131" t="e">
        <v>#VALUE!</v>
      </c>
      <c r="BO879" t="e">
        <v>#N/A</v>
      </c>
      <c r="BP879">
        <v>65</v>
      </c>
    </row>
    <row r="880" spans="1:68" ht="25.2" x14ac:dyDescent="0.3">
      <c r="A880" s="1"/>
      <c r="B880" s="47">
        <v>790</v>
      </c>
      <c r="C880" s="45">
        <v>1046917</v>
      </c>
      <c r="D880" s="40">
        <v>1015100</v>
      </c>
      <c r="E880" s="40"/>
      <c r="F880" s="39" t="s">
        <v>734</v>
      </c>
      <c r="G880" s="29" t="s">
        <v>58</v>
      </c>
      <c r="H880" s="70" t="s">
        <v>4779</v>
      </c>
      <c r="I880" s="148" t="s">
        <v>32</v>
      </c>
      <c r="J880" s="147" t="s">
        <v>4043</v>
      </c>
      <c r="K880" s="148">
        <v>0</v>
      </c>
      <c r="L880" s="148" t="s">
        <v>32</v>
      </c>
      <c r="M880" s="147" t="s">
        <v>33</v>
      </c>
      <c r="N880" s="29">
        <f t="shared" si="204"/>
        <v>1015100</v>
      </c>
      <c r="O880" s="29" t="str">
        <f t="shared" si="205"/>
        <v/>
      </c>
      <c r="P880" s="29" t="str">
        <f t="shared" si="206"/>
        <v/>
      </c>
      <c r="Q880" s="29" t="str">
        <f t="shared" si="198"/>
        <v/>
      </c>
      <c r="R880" s="29" t="str">
        <f t="shared" si="199"/>
        <v/>
      </c>
      <c r="S880" s="29" t="str">
        <f t="shared" si="200"/>
        <v/>
      </c>
      <c r="T880" s="29" t="str">
        <f t="shared" si="201"/>
        <v/>
      </c>
      <c r="U880" s="46" t="s">
        <v>33</v>
      </c>
      <c r="V880" s="46"/>
      <c r="W880" s="38" t="s">
        <v>145</v>
      </c>
      <c r="X880" s="29" t="s">
        <v>158</v>
      </c>
      <c r="Y880" s="146">
        <v>7284</v>
      </c>
      <c r="Z880" s="33">
        <v>9323</v>
      </c>
      <c r="AA880" s="34">
        <f t="shared" si="202"/>
        <v>0.28000000000000003</v>
      </c>
      <c r="AB880" s="33">
        <f t="shared" si="207"/>
        <v>9323</v>
      </c>
      <c r="AC880" s="34">
        <f t="shared" si="203"/>
        <v>0.27992866556836909</v>
      </c>
      <c r="AD880" s="145">
        <f t="shared" si="197"/>
        <v>7769.1670000000004</v>
      </c>
      <c r="AE880" s="105">
        <v>6070</v>
      </c>
      <c r="AF880" s="34" t="s">
        <v>138</v>
      </c>
      <c r="AG880" s="34" t="s">
        <v>138</v>
      </c>
      <c r="AH880" s="34" t="s">
        <v>138</v>
      </c>
      <c r="AI880" s="29">
        <v>0.44</v>
      </c>
      <c r="AJ880" s="29">
        <v>7.94E-4</v>
      </c>
      <c r="AK880" s="29">
        <v>5</v>
      </c>
      <c r="AL880" s="29">
        <v>0</v>
      </c>
      <c r="AM880" s="29" t="s">
        <v>28</v>
      </c>
      <c r="AN880" s="158" t="s">
        <v>28</v>
      </c>
      <c r="AO880" s="29" t="s">
        <v>28</v>
      </c>
      <c r="AP880" s="29">
        <v>5</v>
      </c>
      <c r="AQ880" s="29">
        <v>205</v>
      </c>
      <c r="AR880" s="29">
        <v>176</v>
      </c>
      <c r="AS880" s="29">
        <v>110</v>
      </c>
      <c r="AT880" s="29">
        <v>2.2000000000000002</v>
      </c>
      <c r="AU880" s="144">
        <v>3.9690000000000003E-3</v>
      </c>
      <c r="AV880" s="36" t="s">
        <v>28</v>
      </c>
      <c r="AW880" s="102" t="s">
        <v>33</v>
      </c>
      <c r="AX880" s="129" t="s">
        <v>33</v>
      </c>
      <c r="AY880" s="106">
        <v>385</v>
      </c>
      <c r="BD880" t="s">
        <v>360</v>
      </c>
      <c r="BE880" t="s">
        <v>4372</v>
      </c>
      <c r="BF880" t="s">
        <v>4749</v>
      </c>
      <c r="BH880" t="str">
        <f t="shared" si="208"/>
        <v>AV</v>
      </c>
      <c r="BJ880" t="str">
        <f t="shared" si="209"/>
        <v>OK</v>
      </c>
      <c r="BK880" s="130">
        <v>9323</v>
      </c>
      <c r="BL880" s="130" t="s">
        <v>37</v>
      </c>
      <c r="BM880" s="131" t="s">
        <v>33</v>
      </c>
      <c r="BN880" s="131" t="e">
        <v>#VALUE!</v>
      </c>
      <c r="BO880">
        <v>9323</v>
      </c>
      <c r="BP880">
        <v>0</v>
      </c>
    </row>
    <row r="881" spans="1:68" ht="25.2" x14ac:dyDescent="0.3">
      <c r="A881" s="1"/>
      <c r="B881" s="47">
        <v>791</v>
      </c>
      <c r="C881" s="45">
        <v>1046918</v>
      </c>
      <c r="D881" s="40">
        <v>1015103</v>
      </c>
      <c r="E881" s="40"/>
      <c r="F881" s="39" t="s">
        <v>735</v>
      </c>
      <c r="G881" s="29" t="s">
        <v>58</v>
      </c>
      <c r="H881" s="37"/>
      <c r="I881" s="148" t="s">
        <v>32</v>
      </c>
      <c r="J881" s="147" t="s">
        <v>4043</v>
      </c>
      <c r="K881" s="148">
        <v>0</v>
      </c>
      <c r="L881" s="148" t="s">
        <v>32</v>
      </c>
      <c r="M881" s="147" t="s">
        <v>33</v>
      </c>
      <c r="N881" s="29">
        <f t="shared" si="204"/>
        <v>1015103</v>
      </c>
      <c r="O881" s="29" t="str">
        <f t="shared" si="205"/>
        <v/>
      </c>
      <c r="P881" s="29" t="str">
        <f t="shared" si="206"/>
        <v/>
      </c>
      <c r="Q881" s="29" t="str">
        <f t="shared" si="198"/>
        <v/>
      </c>
      <c r="R881" s="29" t="str">
        <f t="shared" si="199"/>
        <v/>
      </c>
      <c r="S881" s="29" t="str">
        <f t="shared" si="200"/>
        <v/>
      </c>
      <c r="T881" s="29" t="str">
        <f t="shared" si="201"/>
        <v/>
      </c>
      <c r="U881" s="46" t="s">
        <v>33</v>
      </c>
      <c r="V881" s="46"/>
      <c r="W881" s="38" t="s">
        <v>145</v>
      </c>
      <c r="X881" s="29" t="s">
        <v>158</v>
      </c>
      <c r="Y881" s="146">
        <v>7284</v>
      </c>
      <c r="Z881" s="33">
        <v>9323</v>
      </c>
      <c r="AA881" s="34">
        <f t="shared" si="202"/>
        <v>0.28000000000000003</v>
      </c>
      <c r="AB881" s="33">
        <f t="shared" si="207"/>
        <v>9323</v>
      </c>
      <c r="AC881" s="34">
        <f t="shared" si="203"/>
        <v>0.27992866556836909</v>
      </c>
      <c r="AD881" s="145">
        <f t="shared" si="197"/>
        <v>7769.1670000000004</v>
      </c>
      <c r="AE881" s="105">
        <v>6070</v>
      </c>
      <c r="AF881" s="34" t="s">
        <v>138</v>
      </c>
      <c r="AG881" s="34" t="s">
        <v>138</v>
      </c>
      <c r="AH881" s="34" t="s">
        <v>138</v>
      </c>
      <c r="AI881" s="29">
        <v>0.51</v>
      </c>
      <c r="AJ881" s="29">
        <v>1.4519999999999999E-3</v>
      </c>
      <c r="AK881" s="29">
        <v>0</v>
      </c>
      <c r="AL881" s="29">
        <v>0</v>
      </c>
      <c r="AM881" s="29" t="s">
        <v>28</v>
      </c>
      <c r="AN881" s="44" t="s">
        <v>27</v>
      </c>
      <c r="AO881" s="29" t="s">
        <v>28</v>
      </c>
      <c r="AP881" s="29">
        <v>5</v>
      </c>
      <c r="AQ881" s="29">
        <v>240</v>
      </c>
      <c r="AR881" s="29">
        <v>178</v>
      </c>
      <c r="AS881" s="29">
        <v>170</v>
      </c>
      <c r="AT881" s="29">
        <v>2.5499999999999998</v>
      </c>
      <c r="AU881" s="144">
        <v>7.2620000000000002E-3</v>
      </c>
      <c r="AV881" s="36" t="s">
        <v>28</v>
      </c>
      <c r="AW881" s="102" t="s">
        <v>33</v>
      </c>
      <c r="AX881" s="129" t="s">
        <v>33</v>
      </c>
      <c r="AY881" s="106">
        <v>405</v>
      </c>
      <c r="BD881" t="s">
        <v>4415</v>
      </c>
      <c r="BE881" t="s">
        <v>4372</v>
      </c>
      <c r="BF881" t="s">
        <v>4749</v>
      </c>
      <c r="BH881" t="str">
        <f t="shared" si="208"/>
        <v/>
      </c>
      <c r="BJ881" t="str">
        <f t="shared" si="209"/>
        <v>OK</v>
      </c>
      <c r="BK881" s="130" t="s">
        <v>5302</v>
      </c>
      <c r="BL881" s="130" t="e">
        <v>#VALUE!</v>
      </c>
      <c r="BM881" s="131" t="s">
        <v>33</v>
      </c>
      <c r="BN881" s="131" t="e">
        <v>#VALUE!</v>
      </c>
      <c r="BO881" t="e">
        <v>#N/A</v>
      </c>
      <c r="BP881">
        <v>35</v>
      </c>
    </row>
    <row r="882" spans="1:68" ht="25.2" x14ac:dyDescent="0.3">
      <c r="A882" s="1"/>
      <c r="B882" s="47">
        <v>792</v>
      </c>
      <c r="C882" s="45">
        <v>1046919</v>
      </c>
      <c r="D882" s="40">
        <v>1015107</v>
      </c>
      <c r="E882" s="40"/>
      <c r="F882" s="39" t="s">
        <v>736</v>
      </c>
      <c r="G882" s="29" t="s">
        <v>58</v>
      </c>
      <c r="H882" s="70" t="s">
        <v>4779</v>
      </c>
      <c r="I882" s="148" t="s">
        <v>32</v>
      </c>
      <c r="J882" s="147" t="s">
        <v>4043</v>
      </c>
      <c r="K882" s="148">
        <v>0</v>
      </c>
      <c r="L882" s="148" t="s">
        <v>32</v>
      </c>
      <c r="M882" s="147" t="s">
        <v>33</v>
      </c>
      <c r="N882" s="29">
        <f t="shared" si="204"/>
        <v>1015107</v>
      </c>
      <c r="O882" s="29" t="str">
        <f t="shared" si="205"/>
        <v/>
      </c>
      <c r="P882" s="29" t="str">
        <f t="shared" si="206"/>
        <v/>
      </c>
      <c r="Q882" s="29" t="str">
        <f t="shared" si="198"/>
        <v/>
      </c>
      <c r="R882" s="29" t="str">
        <f t="shared" si="199"/>
        <v/>
      </c>
      <c r="S882" s="29" t="str">
        <f t="shared" si="200"/>
        <v/>
      </c>
      <c r="T882" s="29" t="str">
        <f t="shared" si="201"/>
        <v/>
      </c>
      <c r="U882" s="46" t="s">
        <v>33</v>
      </c>
      <c r="V882" s="46"/>
      <c r="W882" s="38" t="s">
        <v>145</v>
      </c>
      <c r="X882" s="29" t="s">
        <v>158</v>
      </c>
      <c r="Y882" s="146">
        <v>7284</v>
      </c>
      <c r="Z882" s="33">
        <v>9323</v>
      </c>
      <c r="AA882" s="34">
        <f t="shared" si="202"/>
        <v>0.28000000000000003</v>
      </c>
      <c r="AB882" s="33">
        <f t="shared" si="207"/>
        <v>9323</v>
      </c>
      <c r="AC882" s="34">
        <f t="shared" si="203"/>
        <v>0.27992866556836909</v>
      </c>
      <c r="AD882" s="145">
        <f t="shared" si="197"/>
        <v>7769.1670000000004</v>
      </c>
      <c r="AE882" s="105">
        <v>6070</v>
      </c>
      <c r="AF882" s="34" t="s">
        <v>138</v>
      </c>
      <c r="AG882" s="34" t="s">
        <v>138</v>
      </c>
      <c r="AH882" s="34" t="s">
        <v>138</v>
      </c>
      <c r="AI882" s="29">
        <v>0.49</v>
      </c>
      <c r="AJ882" s="29">
        <v>7.9299999999999998E-4</v>
      </c>
      <c r="AK882" s="29">
        <v>5</v>
      </c>
      <c r="AL882" s="29">
        <v>0</v>
      </c>
      <c r="AM882" s="29" t="s">
        <v>28</v>
      </c>
      <c r="AN882" s="158" t="s">
        <v>28</v>
      </c>
      <c r="AO882" s="29" t="s">
        <v>28</v>
      </c>
      <c r="AP882" s="29">
        <v>5</v>
      </c>
      <c r="AQ882" s="29">
        <v>200</v>
      </c>
      <c r="AR882" s="29">
        <v>177</v>
      </c>
      <c r="AS882" s="29">
        <v>112</v>
      </c>
      <c r="AT882" s="29">
        <v>2.4500000000000002</v>
      </c>
      <c r="AU882" s="144">
        <v>3.9649999999999998E-3</v>
      </c>
      <c r="AV882" s="36" t="s">
        <v>28</v>
      </c>
      <c r="AW882" s="102" t="s">
        <v>33</v>
      </c>
      <c r="AX882" s="129" t="s">
        <v>33</v>
      </c>
      <c r="AY882" s="106">
        <v>205</v>
      </c>
      <c r="BD882" t="s">
        <v>669</v>
      </c>
      <c r="BE882" t="s">
        <v>4372</v>
      </c>
      <c r="BF882" t="s">
        <v>4749</v>
      </c>
      <c r="BH882" t="str">
        <f t="shared" si="208"/>
        <v>AV</v>
      </c>
      <c r="BJ882" t="str">
        <f t="shared" si="209"/>
        <v>OK</v>
      </c>
      <c r="BK882" s="130">
        <v>9323</v>
      </c>
      <c r="BL882" s="130" t="s">
        <v>37</v>
      </c>
      <c r="BM882" s="131" t="s">
        <v>33</v>
      </c>
      <c r="BN882" s="131" t="e">
        <v>#VALUE!</v>
      </c>
      <c r="BO882">
        <v>9323</v>
      </c>
      <c r="BP882">
        <v>35</v>
      </c>
    </row>
    <row r="883" spans="1:68" ht="25.2" x14ac:dyDescent="0.3">
      <c r="A883" s="1"/>
      <c r="B883" s="47">
        <v>793</v>
      </c>
      <c r="C883" s="45">
        <v>1046920</v>
      </c>
      <c r="D883" s="40">
        <v>1015111</v>
      </c>
      <c r="E883" s="40"/>
      <c r="F883" s="39" t="s">
        <v>737</v>
      </c>
      <c r="G883" s="29" t="s">
        <v>58</v>
      </c>
      <c r="H883" s="37"/>
      <c r="I883" s="148" t="s">
        <v>32</v>
      </c>
      <c r="J883" s="147" t="s">
        <v>4043</v>
      </c>
      <c r="K883" s="148">
        <v>0</v>
      </c>
      <c r="L883" s="148" t="s">
        <v>32</v>
      </c>
      <c r="M883" s="147" t="s">
        <v>33</v>
      </c>
      <c r="N883" s="29">
        <f t="shared" si="204"/>
        <v>1015111</v>
      </c>
      <c r="O883" s="29" t="str">
        <f t="shared" si="205"/>
        <v/>
      </c>
      <c r="P883" s="29" t="str">
        <f t="shared" si="206"/>
        <v/>
      </c>
      <c r="Q883" s="29" t="str">
        <f t="shared" si="198"/>
        <v/>
      </c>
      <c r="R883" s="29" t="str">
        <f t="shared" si="199"/>
        <v/>
      </c>
      <c r="S883" s="29" t="str">
        <f t="shared" si="200"/>
        <v/>
      </c>
      <c r="T883" s="29" t="str">
        <f t="shared" si="201"/>
        <v/>
      </c>
      <c r="U883" s="46" t="s">
        <v>33</v>
      </c>
      <c r="V883" s="46"/>
      <c r="W883" s="38" t="s">
        <v>145</v>
      </c>
      <c r="X883" s="29" t="s">
        <v>158</v>
      </c>
      <c r="Y883" s="146">
        <v>7284</v>
      </c>
      <c r="Z883" s="33">
        <v>9323</v>
      </c>
      <c r="AA883" s="34">
        <f t="shared" si="202"/>
        <v>0.28000000000000003</v>
      </c>
      <c r="AB883" s="33">
        <f t="shared" si="207"/>
        <v>9323</v>
      </c>
      <c r="AC883" s="34">
        <f t="shared" si="203"/>
        <v>0.27992866556836909</v>
      </c>
      <c r="AD883" s="145">
        <f t="shared" ref="AD883:AD946" si="210">ROUND(Z883/1.2,3)</f>
        <v>7769.1670000000004</v>
      </c>
      <c r="AE883" s="105">
        <v>6070</v>
      </c>
      <c r="AF883" s="34" t="s">
        <v>138</v>
      </c>
      <c r="AG883" s="34" t="s">
        <v>138</v>
      </c>
      <c r="AH883" s="34" t="s">
        <v>138</v>
      </c>
      <c r="AI883" s="29">
        <v>0.54700000000000004</v>
      </c>
      <c r="AJ883" s="29">
        <v>7.8899999999999999E-4</v>
      </c>
      <c r="AK883" s="29">
        <v>0</v>
      </c>
      <c r="AL883" s="29">
        <v>0</v>
      </c>
      <c r="AM883" s="29" t="s">
        <v>28</v>
      </c>
      <c r="AN883" s="44" t="s">
        <v>27</v>
      </c>
      <c r="AO883" s="29" t="s">
        <v>28</v>
      </c>
      <c r="AP883" s="29">
        <v>5</v>
      </c>
      <c r="AQ883" s="29">
        <v>175</v>
      </c>
      <c r="AR883" s="29">
        <v>205</v>
      </c>
      <c r="AS883" s="29">
        <v>110</v>
      </c>
      <c r="AT883" s="29">
        <v>2.7349999999999999</v>
      </c>
      <c r="AU883" s="144">
        <v>3.9459999999999999E-3</v>
      </c>
      <c r="AV883" s="36" t="s">
        <v>28</v>
      </c>
      <c r="AW883" s="102" t="s">
        <v>33</v>
      </c>
      <c r="AX883" s="129" t="s">
        <v>33</v>
      </c>
      <c r="AY883" s="106">
        <v>160</v>
      </c>
      <c r="BD883" t="s">
        <v>669</v>
      </c>
      <c r="BE883" t="s">
        <v>4372</v>
      </c>
      <c r="BF883" t="s">
        <v>4749</v>
      </c>
      <c r="BH883" t="str">
        <f t="shared" si="208"/>
        <v/>
      </c>
      <c r="BJ883" t="str">
        <f t="shared" si="209"/>
        <v>OK</v>
      </c>
      <c r="BK883" s="130" t="s">
        <v>5302</v>
      </c>
      <c r="BL883" s="130" t="e">
        <v>#VALUE!</v>
      </c>
      <c r="BM883" s="131" t="s">
        <v>33</v>
      </c>
      <c r="BN883" s="131" t="e">
        <v>#VALUE!</v>
      </c>
      <c r="BO883" t="e">
        <v>#N/A</v>
      </c>
      <c r="BP883">
        <v>0</v>
      </c>
    </row>
    <row r="884" spans="1:68" ht="25.2" x14ac:dyDescent="0.3">
      <c r="A884" s="1"/>
      <c r="B884" s="47">
        <v>794</v>
      </c>
      <c r="C884" s="45">
        <v>1046924</v>
      </c>
      <c r="D884" s="40">
        <v>1015131</v>
      </c>
      <c r="E884" s="40"/>
      <c r="F884" s="39" t="s">
        <v>738</v>
      </c>
      <c r="G884" s="29" t="s">
        <v>58</v>
      </c>
      <c r="H884" s="70" t="s">
        <v>4779</v>
      </c>
      <c r="I884" s="148" t="s">
        <v>32</v>
      </c>
      <c r="J884" s="147" t="s">
        <v>4043</v>
      </c>
      <c r="K884" s="148">
        <v>0</v>
      </c>
      <c r="L884" s="148" t="s">
        <v>32</v>
      </c>
      <c r="M884" s="147" t="s">
        <v>33</v>
      </c>
      <c r="N884" s="29">
        <f t="shared" si="204"/>
        <v>1015131</v>
      </c>
      <c r="O884" s="29" t="str">
        <f t="shared" si="205"/>
        <v/>
      </c>
      <c r="P884" s="29" t="str">
        <f t="shared" si="206"/>
        <v/>
      </c>
      <c r="Q884" s="29" t="str">
        <f t="shared" si="198"/>
        <v/>
      </c>
      <c r="R884" s="29" t="str">
        <f t="shared" si="199"/>
        <v/>
      </c>
      <c r="S884" s="29" t="str">
        <f t="shared" si="200"/>
        <v/>
      </c>
      <c r="T884" s="29" t="str">
        <f t="shared" si="201"/>
        <v/>
      </c>
      <c r="U884" s="46" t="s">
        <v>33</v>
      </c>
      <c r="V884" s="46"/>
      <c r="W884" s="38" t="s">
        <v>3787</v>
      </c>
      <c r="X884" s="29" t="s">
        <v>158</v>
      </c>
      <c r="Y884" s="146">
        <v>7573</v>
      </c>
      <c r="Z884" s="33">
        <v>9693</v>
      </c>
      <c r="AA884" s="34">
        <f t="shared" si="202"/>
        <v>0.28000000000000003</v>
      </c>
      <c r="AB884" s="33" t="str">
        <f t="shared" si="207"/>
        <v>По запросу</v>
      </c>
      <c r="AC884" s="34">
        <f t="shared" si="203"/>
        <v>0.27994196645672614</v>
      </c>
      <c r="AD884" s="145">
        <f t="shared" si="210"/>
        <v>8077.5</v>
      </c>
      <c r="AE884" s="105">
        <v>6310.8329999999996</v>
      </c>
      <c r="AF884" s="34" t="s">
        <v>138</v>
      </c>
      <c r="AG884" s="34" t="s">
        <v>138</v>
      </c>
      <c r="AH884" s="34" t="s">
        <v>138</v>
      </c>
      <c r="AI884" s="29">
        <v>0.61499999999999999</v>
      </c>
      <c r="AJ884" s="29">
        <v>1.3320000000000001E-3</v>
      </c>
      <c r="AK884" s="29">
        <v>3</v>
      </c>
      <c r="AL884" s="29">
        <v>0</v>
      </c>
      <c r="AM884" s="29" t="s">
        <v>28</v>
      </c>
      <c r="AN884" s="158" t="s">
        <v>28</v>
      </c>
      <c r="AO884" s="29" t="s">
        <v>28</v>
      </c>
      <c r="AP884" s="29">
        <v>3</v>
      </c>
      <c r="AQ884" s="29">
        <v>203</v>
      </c>
      <c r="AR884" s="29">
        <v>179</v>
      </c>
      <c r="AS884" s="29">
        <v>110</v>
      </c>
      <c r="AT884" s="29">
        <v>1.845</v>
      </c>
      <c r="AU884" s="144">
        <v>3.9969999999999997E-3</v>
      </c>
      <c r="AV884" s="36" t="s">
        <v>28</v>
      </c>
      <c r="AW884" s="102" t="s">
        <v>33</v>
      </c>
      <c r="AX884" s="129" t="s">
        <v>33</v>
      </c>
      <c r="AY884" s="106">
        <v>135</v>
      </c>
      <c r="BD884" t="s">
        <v>360</v>
      </c>
      <c r="BE884" t="s">
        <v>4372</v>
      </c>
      <c r="BF884" t="s">
        <v>4749</v>
      </c>
      <c r="BH884" t="str">
        <f t="shared" si="208"/>
        <v>AV</v>
      </c>
      <c r="BJ884" t="e">
        <f t="shared" si="209"/>
        <v>#VALUE!</v>
      </c>
      <c r="BK884" s="130" t="s">
        <v>5289</v>
      </c>
      <c r="BL884" s="130" t="e">
        <v>#VALUE!</v>
      </c>
      <c r="BM884" s="131" t="s">
        <v>33</v>
      </c>
      <c r="BN884" s="131" t="e">
        <v>#VALUE!</v>
      </c>
      <c r="BO884" t="s">
        <v>5289</v>
      </c>
      <c r="BP884">
        <v>0</v>
      </c>
    </row>
    <row r="885" spans="1:68" ht="25.2" x14ac:dyDescent="0.3">
      <c r="A885" s="1"/>
      <c r="B885" s="47">
        <v>795</v>
      </c>
      <c r="C885" s="45">
        <v>1046925</v>
      </c>
      <c r="D885" s="40">
        <v>1015134</v>
      </c>
      <c r="E885" s="40"/>
      <c r="F885" s="39" t="s">
        <v>739</v>
      </c>
      <c r="G885" s="29" t="s">
        <v>58</v>
      </c>
      <c r="H885" s="37"/>
      <c r="I885" s="148" t="s">
        <v>32</v>
      </c>
      <c r="J885" s="147" t="s">
        <v>4043</v>
      </c>
      <c r="K885" s="148">
        <v>0</v>
      </c>
      <c r="L885" s="148" t="s">
        <v>32</v>
      </c>
      <c r="M885" s="147" t="s">
        <v>33</v>
      </c>
      <c r="N885" s="29">
        <f t="shared" si="204"/>
        <v>1015134</v>
      </c>
      <c r="O885" s="29" t="str">
        <f t="shared" si="205"/>
        <v/>
      </c>
      <c r="P885" s="29" t="str">
        <f t="shared" si="206"/>
        <v/>
      </c>
      <c r="Q885" s="29" t="str">
        <f t="shared" si="198"/>
        <v/>
      </c>
      <c r="R885" s="29" t="str">
        <f t="shared" si="199"/>
        <v/>
      </c>
      <c r="S885" s="29" t="str">
        <f t="shared" si="200"/>
        <v/>
      </c>
      <c r="T885" s="29" t="str">
        <f t="shared" si="201"/>
        <v/>
      </c>
      <c r="U885" s="46" t="s">
        <v>33</v>
      </c>
      <c r="V885" s="46"/>
      <c r="W885" s="38" t="s">
        <v>3787</v>
      </c>
      <c r="X885" s="29" t="s">
        <v>158</v>
      </c>
      <c r="Y885" s="146">
        <v>7573</v>
      </c>
      <c r="Z885" s="33">
        <v>9693</v>
      </c>
      <c r="AA885" s="34">
        <f t="shared" si="202"/>
        <v>0.28000000000000003</v>
      </c>
      <c r="AB885" s="33" t="str">
        <f t="shared" si="207"/>
        <v>По запросу</v>
      </c>
      <c r="AC885" s="34">
        <f t="shared" si="203"/>
        <v>0.27994196645672614</v>
      </c>
      <c r="AD885" s="145">
        <f t="shared" si="210"/>
        <v>8077.5</v>
      </c>
      <c r="AE885" s="105">
        <v>6310.8329999999996</v>
      </c>
      <c r="AF885" s="34" t="s">
        <v>138</v>
      </c>
      <c r="AG885" s="34" t="s">
        <v>138</v>
      </c>
      <c r="AH885" s="34" t="s">
        <v>138</v>
      </c>
      <c r="AI885" s="29">
        <v>0.64300000000000002</v>
      </c>
      <c r="AJ885" s="29">
        <v>1.323E-3</v>
      </c>
      <c r="AK885" s="29">
        <v>0</v>
      </c>
      <c r="AL885" s="29">
        <v>0</v>
      </c>
      <c r="AM885" s="29" t="s">
        <v>28</v>
      </c>
      <c r="AN885" s="44" t="s">
        <v>27</v>
      </c>
      <c r="AO885" s="29" t="s">
        <v>28</v>
      </c>
      <c r="AP885" s="29">
        <v>3</v>
      </c>
      <c r="AQ885" s="29">
        <v>176</v>
      </c>
      <c r="AR885" s="29">
        <v>205</v>
      </c>
      <c r="AS885" s="29">
        <v>110</v>
      </c>
      <c r="AT885" s="29">
        <v>1.929</v>
      </c>
      <c r="AU885" s="144">
        <v>3.9690000000000003E-3</v>
      </c>
      <c r="AV885" s="36" t="s">
        <v>28</v>
      </c>
      <c r="AW885" s="102" t="s">
        <v>33</v>
      </c>
      <c r="AX885" s="129" t="s">
        <v>33</v>
      </c>
      <c r="AY885" s="106">
        <v>528</v>
      </c>
      <c r="BD885" t="s">
        <v>669</v>
      </c>
      <c r="BE885" t="s">
        <v>4413</v>
      </c>
      <c r="BF885" t="s">
        <v>4740</v>
      </c>
      <c r="BH885" t="str">
        <f t="shared" si="208"/>
        <v/>
      </c>
      <c r="BJ885" t="e">
        <f t="shared" si="209"/>
        <v>#VALUE!</v>
      </c>
      <c r="BK885" s="130" t="s">
        <v>5302</v>
      </c>
      <c r="BL885" s="130" t="e">
        <v>#VALUE!</v>
      </c>
      <c r="BM885" s="131" t="s">
        <v>33</v>
      </c>
      <c r="BN885" s="131" t="e">
        <v>#VALUE!</v>
      </c>
      <c r="BO885" t="e">
        <v>#N/A</v>
      </c>
      <c r="BP885">
        <v>51</v>
      </c>
    </row>
    <row r="886" spans="1:68" ht="25.2" x14ac:dyDescent="0.3">
      <c r="A886" s="1"/>
      <c r="B886" s="47">
        <v>796</v>
      </c>
      <c r="C886" s="45">
        <v>1046926</v>
      </c>
      <c r="D886" s="40">
        <v>1015138</v>
      </c>
      <c r="E886" s="40"/>
      <c r="F886" s="39" t="s">
        <v>740</v>
      </c>
      <c r="G886" s="29" t="s">
        <v>58</v>
      </c>
      <c r="H886" s="37"/>
      <c r="I886" s="148" t="s">
        <v>32</v>
      </c>
      <c r="J886" s="147" t="s">
        <v>4043</v>
      </c>
      <c r="K886" s="148">
        <v>0</v>
      </c>
      <c r="L886" s="148" t="s">
        <v>32</v>
      </c>
      <c r="M886" s="147" t="s">
        <v>33</v>
      </c>
      <c r="N886" s="29">
        <f t="shared" si="204"/>
        <v>1015138</v>
      </c>
      <c r="O886" s="29" t="str">
        <f t="shared" si="205"/>
        <v/>
      </c>
      <c r="P886" s="29" t="str">
        <f t="shared" si="206"/>
        <v/>
      </c>
      <c r="Q886" s="29" t="str">
        <f t="shared" si="198"/>
        <v/>
      </c>
      <c r="R886" s="29" t="str">
        <f t="shared" si="199"/>
        <v/>
      </c>
      <c r="S886" s="29" t="str">
        <f t="shared" si="200"/>
        <v/>
      </c>
      <c r="T886" s="29" t="str">
        <f t="shared" si="201"/>
        <v/>
      </c>
      <c r="U886" s="46" t="s">
        <v>33</v>
      </c>
      <c r="V886" s="46"/>
      <c r="W886" s="38" t="s">
        <v>3787</v>
      </c>
      <c r="X886" s="29" t="s">
        <v>158</v>
      </c>
      <c r="Y886" s="146">
        <v>7573</v>
      </c>
      <c r="Z886" s="33">
        <v>9693</v>
      </c>
      <c r="AA886" s="34">
        <f t="shared" si="202"/>
        <v>0.28000000000000003</v>
      </c>
      <c r="AB886" s="33" t="str">
        <f t="shared" si="207"/>
        <v>По запросу</v>
      </c>
      <c r="AC886" s="34">
        <f t="shared" si="203"/>
        <v>0.27994196645672614</v>
      </c>
      <c r="AD886" s="145">
        <f t="shared" si="210"/>
        <v>8077.5</v>
      </c>
      <c r="AE886" s="105">
        <v>6310.8329999999996</v>
      </c>
      <c r="AF886" s="34" t="s">
        <v>138</v>
      </c>
      <c r="AG886" s="34" t="s">
        <v>138</v>
      </c>
      <c r="AH886" s="34" t="s">
        <v>138</v>
      </c>
      <c r="AI886" s="29">
        <v>0.69899999999999995</v>
      </c>
      <c r="AJ886" s="29">
        <v>1.279E-3</v>
      </c>
      <c r="AK886" s="29">
        <v>0</v>
      </c>
      <c r="AL886" s="29">
        <v>0</v>
      </c>
      <c r="AM886" s="29" t="s">
        <v>28</v>
      </c>
      <c r="AN886" s="44" t="s">
        <v>27</v>
      </c>
      <c r="AO886" s="29" t="s">
        <v>28</v>
      </c>
      <c r="AP886" s="29">
        <v>3</v>
      </c>
      <c r="AQ886" s="29">
        <v>203</v>
      </c>
      <c r="AR886" s="29">
        <v>175</v>
      </c>
      <c r="AS886" s="29">
        <v>108</v>
      </c>
      <c r="AT886" s="29">
        <v>2.097</v>
      </c>
      <c r="AU886" s="144">
        <v>3.8370000000000001E-3</v>
      </c>
      <c r="AV886" s="36" t="s">
        <v>28</v>
      </c>
      <c r="AW886" s="102" t="s">
        <v>33</v>
      </c>
      <c r="AX886" s="129" t="s">
        <v>33</v>
      </c>
      <c r="AY886" s="106">
        <v>255</v>
      </c>
      <c r="BD886" t="s">
        <v>360</v>
      </c>
      <c r="BE886" t="s">
        <v>4372</v>
      </c>
      <c r="BF886" t="s">
        <v>4749</v>
      </c>
      <c r="BH886" t="str">
        <f t="shared" si="208"/>
        <v/>
      </c>
      <c r="BJ886" t="e">
        <f t="shared" si="209"/>
        <v>#VALUE!</v>
      </c>
      <c r="BK886" s="130" t="s">
        <v>5302</v>
      </c>
      <c r="BL886" s="130" t="e">
        <v>#VALUE!</v>
      </c>
      <c r="BM886" s="131" t="s">
        <v>33</v>
      </c>
      <c r="BN886" s="131" t="e">
        <v>#VALUE!</v>
      </c>
      <c r="BO886" t="e">
        <v>#N/A</v>
      </c>
      <c r="BP886">
        <v>3</v>
      </c>
    </row>
    <row r="887" spans="1:68" ht="25.2" x14ac:dyDescent="0.3">
      <c r="A887" s="1"/>
      <c r="B887" s="47">
        <v>797</v>
      </c>
      <c r="C887" s="45">
        <v>1046927</v>
      </c>
      <c r="D887" s="40">
        <v>1015142</v>
      </c>
      <c r="E887" s="40"/>
      <c r="F887" s="31" t="s">
        <v>741</v>
      </c>
      <c r="G887" s="29" t="s">
        <v>31</v>
      </c>
      <c r="H887" s="37"/>
      <c r="I887" s="148" t="s">
        <v>32</v>
      </c>
      <c r="J887" s="147" t="s">
        <v>4043</v>
      </c>
      <c r="K887" s="148">
        <v>0</v>
      </c>
      <c r="L887" s="148" t="s">
        <v>32</v>
      </c>
      <c r="M887" s="147" t="s">
        <v>33</v>
      </c>
      <c r="N887" s="29">
        <f t="shared" si="204"/>
        <v>1015142</v>
      </c>
      <c r="O887" s="29" t="str">
        <f t="shared" si="205"/>
        <v/>
      </c>
      <c r="P887" s="29" t="str">
        <f t="shared" si="206"/>
        <v/>
      </c>
      <c r="Q887" s="29" t="str">
        <f t="shared" si="198"/>
        <v/>
      </c>
      <c r="R887" s="29" t="str">
        <f t="shared" si="199"/>
        <v/>
      </c>
      <c r="S887" s="29" t="str">
        <f t="shared" si="200"/>
        <v/>
      </c>
      <c r="T887" s="29" t="str">
        <f t="shared" si="201"/>
        <v/>
      </c>
      <c r="U887" s="46" t="s">
        <v>33</v>
      </c>
      <c r="V887" s="46"/>
      <c r="W887" s="38" t="s">
        <v>3787</v>
      </c>
      <c r="X887" s="29" t="s">
        <v>158</v>
      </c>
      <c r="Y887" s="146">
        <v>7573</v>
      </c>
      <c r="Z887" s="33">
        <v>9693</v>
      </c>
      <c r="AA887" s="34">
        <f t="shared" si="202"/>
        <v>0.28000000000000003</v>
      </c>
      <c r="AB887" s="33" t="str">
        <f t="shared" si="207"/>
        <v>По запросу</v>
      </c>
      <c r="AC887" s="34">
        <f t="shared" si="203"/>
        <v>0.27994196645672614</v>
      </c>
      <c r="AD887" s="145">
        <f t="shared" si="210"/>
        <v>8077.5</v>
      </c>
      <c r="AE887" s="105">
        <v>6310.8329999999996</v>
      </c>
      <c r="AF887" s="34" t="s">
        <v>138</v>
      </c>
      <c r="AG887" s="34" t="s">
        <v>138</v>
      </c>
      <c r="AH887" s="34" t="s">
        <v>138</v>
      </c>
      <c r="AI887" s="29">
        <v>0.86</v>
      </c>
      <c r="AJ887" s="29">
        <v>1.65E-3</v>
      </c>
      <c r="AK887" s="29">
        <v>0</v>
      </c>
      <c r="AL887" s="29">
        <v>0</v>
      </c>
      <c r="AM887" s="29" t="s">
        <v>28</v>
      </c>
      <c r="AN887" s="44" t="s">
        <v>27</v>
      </c>
      <c r="AO887" s="29" t="s">
        <v>28</v>
      </c>
      <c r="AP887" s="29">
        <v>3</v>
      </c>
      <c r="AQ887" s="29">
        <v>250</v>
      </c>
      <c r="AR887" s="29">
        <v>180</v>
      </c>
      <c r="AS887" s="29">
        <v>110</v>
      </c>
      <c r="AT887" s="29">
        <v>2.58</v>
      </c>
      <c r="AU887" s="144">
        <v>4.9500000000000004E-3</v>
      </c>
      <c r="AV887" s="36" t="s">
        <v>28</v>
      </c>
      <c r="AW887" s="102" t="s">
        <v>33</v>
      </c>
      <c r="AX887" s="129" t="s">
        <v>33</v>
      </c>
      <c r="AY887" s="106">
        <v>120</v>
      </c>
      <c r="BD887" t="s">
        <v>360</v>
      </c>
      <c r="BE887" t="s">
        <v>4372</v>
      </c>
      <c r="BF887" t="s">
        <v>4749</v>
      </c>
      <c r="BH887" t="str">
        <f t="shared" si="208"/>
        <v/>
      </c>
      <c r="BJ887" t="e">
        <f t="shared" si="209"/>
        <v>#VALUE!</v>
      </c>
      <c r="BK887" s="130" t="s">
        <v>5302</v>
      </c>
      <c r="BL887" s="130" t="e">
        <v>#VALUE!</v>
      </c>
      <c r="BM887" s="131" t="s">
        <v>33</v>
      </c>
      <c r="BN887" s="131" t="e">
        <v>#VALUE!</v>
      </c>
      <c r="BO887" t="e">
        <v>#N/A</v>
      </c>
      <c r="BP887">
        <v>0</v>
      </c>
    </row>
    <row r="888" spans="1:68" ht="25.2" x14ac:dyDescent="0.3">
      <c r="A888" s="1"/>
      <c r="B888" s="47">
        <v>798</v>
      </c>
      <c r="C888" s="45">
        <v>1070592</v>
      </c>
      <c r="D888" s="29">
        <v>1014927</v>
      </c>
      <c r="E888" s="29"/>
      <c r="F888" s="32" t="s">
        <v>742</v>
      </c>
      <c r="G888" s="29" t="s">
        <v>39</v>
      </c>
      <c r="H888" s="148"/>
      <c r="I888" s="148" t="s">
        <v>32</v>
      </c>
      <c r="J888" s="147" t="s">
        <v>33</v>
      </c>
      <c r="K888" s="148">
        <v>0</v>
      </c>
      <c r="L888" s="148" t="s">
        <v>32</v>
      </c>
      <c r="M888" s="147" t="s">
        <v>33</v>
      </c>
      <c r="N888" s="29">
        <f t="shared" si="204"/>
        <v>1014927</v>
      </c>
      <c r="O888" s="29" t="str">
        <f t="shared" si="205"/>
        <v/>
      </c>
      <c r="P888" s="29" t="str">
        <f t="shared" si="206"/>
        <v/>
      </c>
      <c r="Q888" s="29" t="str">
        <f t="shared" si="198"/>
        <v/>
      </c>
      <c r="R888" s="29" t="str">
        <f t="shared" si="199"/>
        <v/>
      </c>
      <c r="S888" s="29" t="str">
        <f t="shared" si="200"/>
        <v/>
      </c>
      <c r="T888" s="29" t="str">
        <f t="shared" si="201"/>
        <v/>
      </c>
      <c r="U888" s="29"/>
      <c r="V888" s="29"/>
      <c r="W888" s="55" t="s">
        <v>145</v>
      </c>
      <c r="X888" s="29" t="s">
        <v>158</v>
      </c>
      <c r="Y888" s="146">
        <v>2098</v>
      </c>
      <c r="Z888" s="33">
        <v>2686</v>
      </c>
      <c r="AA888" s="34">
        <f t="shared" si="202"/>
        <v>0.28000000000000003</v>
      </c>
      <c r="AB888" s="33">
        <f t="shared" si="207"/>
        <v>2686</v>
      </c>
      <c r="AC888" s="34">
        <f t="shared" si="203"/>
        <v>0.28026697431210185</v>
      </c>
      <c r="AD888" s="145">
        <f t="shared" si="210"/>
        <v>2238.3330000000001</v>
      </c>
      <c r="AE888" s="105">
        <v>1748.3330000000001</v>
      </c>
      <c r="AF888" s="34" t="s">
        <v>36</v>
      </c>
      <c r="AG888" s="34" t="s">
        <v>36</v>
      </c>
      <c r="AH888" s="34" t="s">
        <v>36</v>
      </c>
      <c r="AI888" s="29">
        <v>9.5000000000000001E-2</v>
      </c>
      <c r="AJ888" s="29">
        <v>6.6000000000000005E-5</v>
      </c>
      <c r="AK888" s="29">
        <v>9</v>
      </c>
      <c r="AL888" s="29">
        <v>0</v>
      </c>
      <c r="AM888" s="29" t="s">
        <v>28</v>
      </c>
      <c r="AN888" s="44" t="s">
        <v>27</v>
      </c>
      <c r="AO888" s="29" t="s">
        <v>28</v>
      </c>
      <c r="AP888" s="29">
        <v>10</v>
      </c>
      <c r="AQ888" s="29">
        <v>176</v>
      </c>
      <c r="AR888" s="29">
        <v>67</v>
      </c>
      <c r="AS888" s="29">
        <v>89</v>
      </c>
      <c r="AT888" s="29">
        <v>0.95</v>
      </c>
      <c r="AU888" s="144">
        <v>1.049E-3</v>
      </c>
      <c r="AV888" s="36" t="s">
        <v>28</v>
      </c>
      <c r="AW888" s="102">
        <v>43515</v>
      </c>
      <c r="AX888" s="129" t="s">
        <v>33</v>
      </c>
      <c r="AY888" s="106">
        <v>400</v>
      </c>
      <c r="BD888" t="s">
        <v>108</v>
      </c>
      <c r="BE888" t="s">
        <v>4346</v>
      </c>
      <c r="BF888" t="s">
        <v>4740</v>
      </c>
      <c r="BH888" t="str">
        <f t="shared" si="208"/>
        <v>AV</v>
      </c>
      <c r="BJ888" t="str">
        <f t="shared" si="209"/>
        <v>OK</v>
      </c>
      <c r="BK888" s="130" t="s">
        <v>5302</v>
      </c>
      <c r="BL888" s="130" t="e">
        <v>#VALUE!</v>
      </c>
      <c r="BM888" s="131">
        <v>2308</v>
      </c>
      <c r="BN888" s="131">
        <v>1.1637781629116117</v>
      </c>
      <c r="BO888" t="e">
        <v>#N/A</v>
      </c>
      <c r="BP888">
        <v>10</v>
      </c>
    </row>
    <row r="889" spans="1:68" ht="25.2" x14ac:dyDescent="0.3">
      <c r="A889" s="1"/>
      <c r="B889" s="47">
        <v>799</v>
      </c>
      <c r="C889" s="45">
        <v>1070593</v>
      </c>
      <c r="D889" s="29">
        <v>1015038</v>
      </c>
      <c r="E889" s="29"/>
      <c r="F889" s="32" t="s">
        <v>743</v>
      </c>
      <c r="G889" s="29" t="s">
        <v>39</v>
      </c>
      <c r="H889" s="70" t="s">
        <v>4779</v>
      </c>
      <c r="I889" s="148" t="s">
        <v>32</v>
      </c>
      <c r="J889" s="147" t="s">
        <v>33</v>
      </c>
      <c r="K889" s="148">
        <v>0</v>
      </c>
      <c r="L889" s="148" t="s">
        <v>32</v>
      </c>
      <c r="M889" s="147" t="s">
        <v>33</v>
      </c>
      <c r="N889" s="29">
        <f t="shared" si="204"/>
        <v>1015038</v>
      </c>
      <c r="O889" s="29" t="str">
        <f t="shared" si="205"/>
        <v/>
      </c>
      <c r="P889" s="29" t="str">
        <f t="shared" si="206"/>
        <v/>
      </c>
      <c r="Q889" s="29" t="str">
        <f t="shared" si="198"/>
        <v/>
      </c>
      <c r="R889" s="29" t="str">
        <f t="shared" si="199"/>
        <v/>
      </c>
      <c r="S889" s="29" t="str">
        <f t="shared" si="200"/>
        <v/>
      </c>
      <c r="T889" s="29" t="str">
        <f t="shared" si="201"/>
        <v/>
      </c>
      <c r="U889" s="29"/>
      <c r="V889" s="29"/>
      <c r="W889" s="55" t="s">
        <v>145</v>
      </c>
      <c r="X889" s="29" t="s">
        <v>158</v>
      </c>
      <c r="Y889" s="146">
        <v>2755</v>
      </c>
      <c r="Z889" s="33">
        <v>3527</v>
      </c>
      <c r="AA889" s="34">
        <f t="shared" si="202"/>
        <v>0.28000000000000003</v>
      </c>
      <c r="AB889" s="33">
        <f t="shared" si="207"/>
        <v>3527</v>
      </c>
      <c r="AC889" s="34">
        <f t="shared" si="203"/>
        <v>0.28021811691007131</v>
      </c>
      <c r="AD889" s="145">
        <f t="shared" si="210"/>
        <v>2939.1669999999999</v>
      </c>
      <c r="AE889" s="105">
        <v>2295.8330000000001</v>
      </c>
      <c r="AF889" s="34" t="s">
        <v>36</v>
      </c>
      <c r="AG889" s="34" t="s">
        <v>36</v>
      </c>
      <c r="AH889" s="34" t="s">
        <v>36</v>
      </c>
      <c r="AI889" s="29">
        <v>0.2</v>
      </c>
      <c r="AJ889" s="29">
        <v>1.6000000000000001E-4</v>
      </c>
      <c r="AK889" s="29">
        <v>5</v>
      </c>
      <c r="AL889" s="29">
        <v>0</v>
      </c>
      <c r="AM889" s="29" t="s">
        <v>28</v>
      </c>
      <c r="AN889" s="158" t="s">
        <v>28</v>
      </c>
      <c r="AO889" s="29" t="s">
        <v>28</v>
      </c>
      <c r="AP889" s="29">
        <v>5</v>
      </c>
      <c r="AQ889" s="29">
        <v>176</v>
      </c>
      <c r="AR889" s="29">
        <v>135</v>
      </c>
      <c r="AS889" s="29">
        <v>89</v>
      </c>
      <c r="AT889" s="29">
        <v>1</v>
      </c>
      <c r="AU889" s="144">
        <v>2.1150000000000001E-3</v>
      </c>
      <c r="AV889" s="36" t="s">
        <v>28</v>
      </c>
      <c r="AW889" s="102">
        <v>43515</v>
      </c>
      <c r="AX889" s="129" t="s">
        <v>33</v>
      </c>
      <c r="AY889" s="106">
        <v>615</v>
      </c>
      <c r="BD889" t="s">
        <v>108</v>
      </c>
      <c r="BE889" t="s">
        <v>4346</v>
      </c>
      <c r="BF889" t="s">
        <v>4740</v>
      </c>
      <c r="BH889" t="str">
        <f t="shared" si="208"/>
        <v>AV</v>
      </c>
      <c r="BJ889" t="str">
        <f t="shared" si="209"/>
        <v>OK</v>
      </c>
      <c r="BK889" s="130">
        <v>3527</v>
      </c>
      <c r="BL889" s="130" t="s">
        <v>37</v>
      </c>
      <c r="BM889" s="131">
        <v>3031</v>
      </c>
      <c r="BN889" s="131">
        <v>1.1636423622566809</v>
      </c>
      <c r="BO889">
        <v>3527</v>
      </c>
      <c r="BP889">
        <v>5</v>
      </c>
    </row>
    <row r="890" spans="1:68" ht="25.2" x14ac:dyDescent="0.3">
      <c r="A890" s="1"/>
      <c r="B890" s="47">
        <v>800</v>
      </c>
      <c r="C890" s="45">
        <v>1070594</v>
      </c>
      <c r="D890" s="29">
        <v>1015082</v>
      </c>
      <c r="E890" s="29"/>
      <c r="F890" s="32" t="s">
        <v>744</v>
      </c>
      <c r="G890" s="29" t="s">
        <v>31</v>
      </c>
      <c r="H890" s="148"/>
      <c r="I890" s="148" t="s">
        <v>32</v>
      </c>
      <c r="J890" s="147" t="s">
        <v>33</v>
      </c>
      <c r="K890" s="148">
        <v>0</v>
      </c>
      <c r="L890" s="148" t="s">
        <v>32</v>
      </c>
      <c r="M890" s="147" t="s">
        <v>33</v>
      </c>
      <c r="N890" s="29">
        <f t="shared" si="204"/>
        <v>1015082</v>
      </c>
      <c r="O890" s="29" t="str">
        <f t="shared" si="205"/>
        <v/>
      </c>
      <c r="P890" s="29" t="str">
        <f t="shared" si="206"/>
        <v/>
      </c>
      <c r="Q890" s="29" t="str">
        <f t="shared" si="198"/>
        <v/>
      </c>
      <c r="R890" s="29" t="str">
        <f t="shared" si="199"/>
        <v/>
      </c>
      <c r="S890" s="29" t="str">
        <f t="shared" si="200"/>
        <v/>
      </c>
      <c r="T890" s="29" t="str">
        <f t="shared" si="201"/>
        <v/>
      </c>
      <c r="U890" s="29"/>
      <c r="V890" s="29"/>
      <c r="W890" s="55" t="s">
        <v>145</v>
      </c>
      <c r="X890" s="29" t="s">
        <v>158</v>
      </c>
      <c r="Y890" s="146">
        <v>3748</v>
      </c>
      <c r="Z890" s="33">
        <v>4798</v>
      </c>
      <c r="AA890" s="34">
        <f t="shared" si="202"/>
        <v>0.28000000000000003</v>
      </c>
      <c r="AB890" s="33">
        <f t="shared" si="207"/>
        <v>4798</v>
      </c>
      <c r="AC890" s="34">
        <f t="shared" si="203"/>
        <v>0.28014944291883059</v>
      </c>
      <c r="AD890" s="145">
        <f t="shared" si="210"/>
        <v>3998.3330000000001</v>
      </c>
      <c r="AE890" s="105">
        <v>3123.3330000000001</v>
      </c>
      <c r="AF890" s="34" t="s">
        <v>36</v>
      </c>
      <c r="AG890" s="34" t="s">
        <v>36</v>
      </c>
      <c r="AH890" s="34" t="s">
        <v>36</v>
      </c>
      <c r="AI890" s="29">
        <v>0.26300000000000001</v>
      </c>
      <c r="AJ890" s="29">
        <v>2.23E-4</v>
      </c>
      <c r="AK890" s="29">
        <v>0</v>
      </c>
      <c r="AL890" s="29">
        <v>0</v>
      </c>
      <c r="AM890" s="29" t="s">
        <v>28</v>
      </c>
      <c r="AN890" s="44" t="s">
        <v>27</v>
      </c>
      <c r="AO890" s="29" t="s">
        <v>28</v>
      </c>
      <c r="AP890" s="29">
        <v>5</v>
      </c>
      <c r="AQ890" s="29">
        <v>176</v>
      </c>
      <c r="AR890" s="29">
        <v>135</v>
      </c>
      <c r="AS890" s="29">
        <v>89</v>
      </c>
      <c r="AT890" s="29">
        <v>1.3149999999999999</v>
      </c>
      <c r="AU890" s="144">
        <v>2.1150000000000001E-3</v>
      </c>
      <c r="AV890" s="36" t="s">
        <v>28</v>
      </c>
      <c r="AW890" s="102">
        <v>43515</v>
      </c>
      <c r="AX890" s="129" t="s">
        <v>33</v>
      </c>
      <c r="AY890" s="106">
        <v>90</v>
      </c>
      <c r="BD890" t="s">
        <v>108</v>
      </c>
      <c r="BE890" t="s">
        <v>4346</v>
      </c>
      <c r="BF890" t="s">
        <v>4740</v>
      </c>
      <c r="BH890" t="str">
        <f t="shared" si="208"/>
        <v/>
      </c>
      <c r="BJ890" t="str">
        <f t="shared" si="209"/>
        <v>OK</v>
      </c>
      <c r="BK890" s="130" t="s">
        <v>5302</v>
      </c>
      <c r="BL890" s="130" t="e">
        <v>#VALUE!</v>
      </c>
      <c r="BM890" s="131">
        <v>4123</v>
      </c>
      <c r="BN890" s="131">
        <v>1.1637157409653165</v>
      </c>
      <c r="BO890" t="e">
        <v>#N/A</v>
      </c>
      <c r="BP890">
        <v>0</v>
      </c>
    </row>
    <row r="891" spans="1:68" ht="25.2" x14ac:dyDescent="0.3">
      <c r="A891" s="1"/>
      <c r="B891" s="47">
        <v>801</v>
      </c>
      <c r="C891" s="45">
        <v>1070595</v>
      </c>
      <c r="D891" s="29">
        <v>1014931</v>
      </c>
      <c r="E891" s="29"/>
      <c r="F891" s="32" t="s">
        <v>745</v>
      </c>
      <c r="G891" s="29" t="s">
        <v>39</v>
      </c>
      <c r="H891" s="70" t="s">
        <v>4779</v>
      </c>
      <c r="I891" s="148" t="s">
        <v>32</v>
      </c>
      <c r="J891" s="147" t="s">
        <v>33</v>
      </c>
      <c r="K891" s="148">
        <v>0</v>
      </c>
      <c r="L891" s="148" t="s">
        <v>32</v>
      </c>
      <c r="M891" s="147" t="s">
        <v>33</v>
      </c>
      <c r="N891" s="29">
        <f t="shared" si="204"/>
        <v>1014931</v>
      </c>
      <c r="O891" s="29" t="str">
        <f t="shared" si="205"/>
        <v/>
      </c>
      <c r="P891" s="29" t="str">
        <f t="shared" si="206"/>
        <v/>
      </c>
      <c r="Q891" s="29" t="str">
        <f t="shared" si="198"/>
        <v/>
      </c>
      <c r="R891" s="29" t="str">
        <f t="shared" si="199"/>
        <v/>
      </c>
      <c r="S891" s="29" t="str">
        <f t="shared" si="200"/>
        <v/>
      </c>
      <c r="T891" s="29" t="str">
        <f t="shared" si="201"/>
        <v/>
      </c>
      <c r="U891" s="29"/>
      <c r="V891" s="29"/>
      <c r="W891" s="55" t="s">
        <v>145</v>
      </c>
      <c r="X891" s="29" t="s">
        <v>158</v>
      </c>
      <c r="Y891" s="146">
        <v>1830</v>
      </c>
      <c r="Z891" s="33">
        <v>2342</v>
      </c>
      <c r="AA891" s="34">
        <f t="shared" si="202"/>
        <v>0.28000000000000003</v>
      </c>
      <c r="AB891" s="33">
        <f t="shared" si="207"/>
        <v>2342</v>
      </c>
      <c r="AC891" s="34">
        <f t="shared" si="203"/>
        <v>0.27978163934426226</v>
      </c>
      <c r="AD891" s="145">
        <f t="shared" si="210"/>
        <v>1951.6669999999999</v>
      </c>
      <c r="AE891" s="105">
        <v>1525</v>
      </c>
      <c r="AF891" s="34" t="s">
        <v>36</v>
      </c>
      <c r="AG891" s="34" t="s">
        <v>36</v>
      </c>
      <c r="AH891" s="34" t="s">
        <v>36</v>
      </c>
      <c r="AI891" s="29">
        <v>0.106</v>
      </c>
      <c r="AJ891" s="29">
        <v>8.7000000000000001E-5</v>
      </c>
      <c r="AK891" s="29">
        <v>20</v>
      </c>
      <c r="AL891" s="29">
        <v>0</v>
      </c>
      <c r="AM891" s="29" t="s">
        <v>28</v>
      </c>
      <c r="AN891" s="158" t="s">
        <v>28</v>
      </c>
      <c r="AO891" s="29" t="s">
        <v>28</v>
      </c>
      <c r="AP891" s="29">
        <v>10</v>
      </c>
      <c r="AQ891" s="29">
        <v>176</v>
      </c>
      <c r="AR891" s="29">
        <v>67</v>
      </c>
      <c r="AS891" s="29">
        <v>89</v>
      </c>
      <c r="AT891" s="29">
        <v>1.06</v>
      </c>
      <c r="AU891" s="144">
        <v>1.049E-3</v>
      </c>
      <c r="AV891" s="36" t="s">
        <v>28</v>
      </c>
      <c r="AW891" s="102">
        <v>43515</v>
      </c>
      <c r="AX891" s="129" t="s">
        <v>33</v>
      </c>
      <c r="AY891" s="106">
        <v>800</v>
      </c>
      <c r="BD891" t="s">
        <v>108</v>
      </c>
      <c r="BE891" t="s">
        <v>4346</v>
      </c>
      <c r="BF891" t="s">
        <v>4740</v>
      </c>
      <c r="BH891" t="str">
        <f t="shared" si="208"/>
        <v>AV</v>
      </c>
      <c r="BJ891" t="str">
        <f t="shared" si="209"/>
        <v>OK</v>
      </c>
      <c r="BK891" s="130">
        <v>2342</v>
      </c>
      <c r="BL891" s="130" t="s">
        <v>37</v>
      </c>
      <c r="BM891" s="131">
        <v>2013</v>
      </c>
      <c r="BN891" s="131">
        <v>1.163437655240934</v>
      </c>
      <c r="BO891">
        <v>2342</v>
      </c>
      <c r="BP891">
        <v>20</v>
      </c>
    </row>
    <row r="892" spans="1:68" ht="25.2" x14ac:dyDescent="0.3">
      <c r="A892" s="1"/>
      <c r="B892" s="47">
        <v>802</v>
      </c>
      <c r="C892" s="45">
        <v>1070596</v>
      </c>
      <c r="D892" s="29">
        <v>1014987</v>
      </c>
      <c r="E892" s="29"/>
      <c r="F892" s="32" t="s">
        <v>746</v>
      </c>
      <c r="G892" s="29" t="s">
        <v>39</v>
      </c>
      <c r="H892" s="70" t="s">
        <v>4779</v>
      </c>
      <c r="I892" s="148" t="s">
        <v>32</v>
      </c>
      <c r="J892" s="147" t="s">
        <v>33</v>
      </c>
      <c r="K892" s="148">
        <v>0</v>
      </c>
      <c r="L892" s="148" t="s">
        <v>32</v>
      </c>
      <c r="M892" s="147" t="s">
        <v>33</v>
      </c>
      <c r="N892" s="29">
        <f t="shared" si="204"/>
        <v>1014987</v>
      </c>
      <c r="O892" s="29" t="str">
        <f t="shared" si="205"/>
        <v/>
      </c>
      <c r="P892" s="29" t="str">
        <f t="shared" si="206"/>
        <v/>
      </c>
      <c r="Q892" s="29" t="str">
        <f t="shared" si="198"/>
        <v/>
      </c>
      <c r="R892" s="29" t="str">
        <f t="shared" si="199"/>
        <v/>
      </c>
      <c r="S892" s="29" t="str">
        <f t="shared" si="200"/>
        <v/>
      </c>
      <c r="T892" s="29" t="str">
        <f t="shared" si="201"/>
        <v/>
      </c>
      <c r="U892" s="29"/>
      <c r="V892" s="29"/>
      <c r="W892" s="55" t="s">
        <v>145</v>
      </c>
      <c r="X892" s="29" t="s">
        <v>158</v>
      </c>
      <c r="Y892" s="146">
        <v>2050</v>
      </c>
      <c r="Z892" s="33">
        <v>2624</v>
      </c>
      <c r="AA892" s="34">
        <f t="shared" si="202"/>
        <v>0.28000000000000003</v>
      </c>
      <c r="AB892" s="33">
        <f t="shared" si="207"/>
        <v>2624</v>
      </c>
      <c r="AC892" s="34">
        <f t="shared" si="203"/>
        <v>0.28000044487813547</v>
      </c>
      <c r="AD892" s="145">
        <f t="shared" si="210"/>
        <v>2186.6669999999999</v>
      </c>
      <c r="AE892" s="105">
        <v>1708.3330000000001</v>
      </c>
      <c r="AF892" s="34" t="s">
        <v>36</v>
      </c>
      <c r="AG892" s="34" t="s">
        <v>36</v>
      </c>
      <c r="AH892" s="34" t="s">
        <v>36</v>
      </c>
      <c r="AI892" s="29">
        <v>0.13400000000000001</v>
      </c>
      <c r="AJ892" s="29">
        <v>1E-4</v>
      </c>
      <c r="AK892" s="29">
        <v>15</v>
      </c>
      <c r="AL892" s="29">
        <v>0</v>
      </c>
      <c r="AM892" s="29" t="s">
        <v>28</v>
      </c>
      <c r="AN892" s="29" t="s">
        <v>28</v>
      </c>
      <c r="AO892" s="29" t="s">
        <v>28</v>
      </c>
      <c r="AP892" s="29">
        <v>15</v>
      </c>
      <c r="AQ892" s="29">
        <v>176</v>
      </c>
      <c r="AR892" s="29">
        <v>135</v>
      </c>
      <c r="AS892" s="29">
        <v>89</v>
      </c>
      <c r="AT892" s="29">
        <v>2.0099999999999998</v>
      </c>
      <c r="AU892" s="144">
        <v>2.1150000000000001E-3</v>
      </c>
      <c r="AV892" s="36" t="s">
        <v>28</v>
      </c>
      <c r="AW892" s="102">
        <v>43515</v>
      </c>
      <c r="AX892" s="129" t="s">
        <v>33</v>
      </c>
      <c r="AY892" s="106">
        <v>3745</v>
      </c>
      <c r="BD892" t="s">
        <v>108</v>
      </c>
      <c r="BE892" t="s">
        <v>4368</v>
      </c>
      <c r="BF892" t="s">
        <v>4740</v>
      </c>
      <c r="BH892" t="str">
        <f t="shared" si="208"/>
        <v>AV</v>
      </c>
      <c r="BJ892" t="str">
        <f t="shared" si="209"/>
        <v>OK</v>
      </c>
      <c r="BK892" s="130">
        <v>2624</v>
      </c>
      <c r="BL892" s="130" t="s">
        <v>37</v>
      </c>
      <c r="BM892" s="131">
        <v>2255</v>
      </c>
      <c r="BN892" s="131">
        <v>1.1636363636363636</v>
      </c>
      <c r="BO892">
        <v>2624</v>
      </c>
      <c r="BP892">
        <v>630</v>
      </c>
    </row>
    <row r="893" spans="1:68" ht="25.2" x14ac:dyDescent="0.3">
      <c r="A893" s="1"/>
      <c r="B893" s="47">
        <v>803</v>
      </c>
      <c r="C893" s="45">
        <v>1070597</v>
      </c>
      <c r="D893" s="29">
        <v>1014991</v>
      </c>
      <c r="E893" s="29"/>
      <c r="F893" s="32" t="s">
        <v>747</v>
      </c>
      <c r="G893" s="29" t="s">
        <v>31</v>
      </c>
      <c r="H893" s="148"/>
      <c r="I893" s="148" t="s">
        <v>32</v>
      </c>
      <c r="J893" s="147" t="s">
        <v>33</v>
      </c>
      <c r="K893" s="148">
        <v>0</v>
      </c>
      <c r="L893" s="148" t="s">
        <v>32</v>
      </c>
      <c r="M893" s="147" t="s">
        <v>33</v>
      </c>
      <c r="N893" s="29">
        <f t="shared" si="204"/>
        <v>1014991</v>
      </c>
      <c r="O893" s="29" t="str">
        <f t="shared" si="205"/>
        <v/>
      </c>
      <c r="P893" s="29" t="str">
        <f t="shared" si="206"/>
        <v/>
      </c>
      <c r="Q893" s="29" t="str">
        <f t="shared" si="198"/>
        <v/>
      </c>
      <c r="R893" s="29" t="str">
        <f t="shared" si="199"/>
        <v/>
      </c>
      <c r="S893" s="29" t="str">
        <f t="shared" si="200"/>
        <v/>
      </c>
      <c r="T893" s="29" t="str">
        <f t="shared" si="201"/>
        <v/>
      </c>
      <c r="U893" s="29"/>
      <c r="V893" s="29"/>
      <c r="W893" s="55" t="s">
        <v>145</v>
      </c>
      <c r="X893" s="29" t="s">
        <v>158</v>
      </c>
      <c r="Y893" s="146">
        <v>2400</v>
      </c>
      <c r="Z893" s="33">
        <v>3072</v>
      </c>
      <c r="AA893" s="34">
        <f t="shared" si="202"/>
        <v>0.28000000000000003</v>
      </c>
      <c r="AB893" s="33">
        <f t="shared" si="207"/>
        <v>3072</v>
      </c>
      <c r="AC893" s="34">
        <f t="shared" si="203"/>
        <v>0.28000000000000003</v>
      </c>
      <c r="AD893" s="145">
        <f t="shared" si="210"/>
        <v>2560</v>
      </c>
      <c r="AE893" s="105">
        <v>2000</v>
      </c>
      <c r="AF893" s="34" t="s">
        <v>36</v>
      </c>
      <c r="AG893" s="34" t="s">
        <v>36</v>
      </c>
      <c r="AH893" s="34" t="s">
        <v>36</v>
      </c>
      <c r="AI893" s="29">
        <v>0.18099999999999999</v>
      </c>
      <c r="AJ893" s="29">
        <v>1.3999999999999999E-4</v>
      </c>
      <c r="AK893" s="29">
        <v>0</v>
      </c>
      <c r="AL893" s="29">
        <v>0</v>
      </c>
      <c r="AM893" s="29" t="s">
        <v>28</v>
      </c>
      <c r="AN893" s="44" t="s">
        <v>27</v>
      </c>
      <c r="AO893" s="29" t="s">
        <v>28</v>
      </c>
      <c r="AP893" s="29">
        <v>10</v>
      </c>
      <c r="AQ893" s="29">
        <v>176</v>
      </c>
      <c r="AR893" s="29">
        <v>135</v>
      </c>
      <c r="AS893" s="29">
        <v>89</v>
      </c>
      <c r="AT893" s="29">
        <v>1.81</v>
      </c>
      <c r="AU893" s="144">
        <v>2.1150000000000001E-3</v>
      </c>
      <c r="AV893" s="36" t="s">
        <v>28</v>
      </c>
      <c r="AW893" s="102">
        <v>43515</v>
      </c>
      <c r="AX893" s="129" t="s">
        <v>33</v>
      </c>
      <c r="AY893" s="106">
        <v>140</v>
      </c>
      <c r="BD893" t="s">
        <v>108</v>
      </c>
      <c r="BE893" t="s">
        <v>4368</v>
      </c>
      <c r="BF893" t="s">
        <v>4740</v>
      </c>
      <c r="BH893" t="str">
        <f t="shared" si="208"/>
        <v/>
      </c>
      <c r="BJ893" t="str">
        <f t="shared" si="209"/>
        <v>OK</v>
      </c>
      <c r="BK893" s="130" t="s">
        <v>5302</v>
      </c>
      <c r="BL893" s="130" t="e">
        <v>#VALUE!</v>
      </c>
      <c r="BM893" s="131">
        <v>2640</v>
      </c>
      <c r="BN893" s="131">
        <v>1.1636363636363636</v>
      </c>
      <c r="BO893" t="e">
        <v>#N/A</v>
      </c>
      <c r="BP893">
        <v>20</v>
      </c>
    </row>
    <row r="894" spans="1:68" ht="25.2" x14ac:dyDescent="0.3">
      <c r="A894" s="1"/>
      <c r="B894" s="47">
        <v>804</v>
      </c>
      <c r="C894" s="45">
        <v>1070598</v>
      </c>
      <c r="D894" s="29">
        <v>1015044</v>
      </c>
      <c r="E894" s="29"/>
      <c r="F894" s="32" t="s">
        <v>748</v>
      </c>
      <c r="G894" s="29" t="s">
        <v>39</v>
      </c>
      <c r="H894" s="148"/>
      <c r="I894" s="148" t="s">
        <v>32</v>
      </c>
      <c r="J894" s="147" t="s">
        <v>33</v>
      </c>
      <c r="K894" s="148">
        <v>0</v>
      </c>
      <c r="L894" s="148" t="s">
        <v>32</v>
      </c>
      <c r="M894" s="147" t="s">
        <v>33</v>
      </c>
      <c r="N894" s="29">
        <f t="shared" si="204"/>
        <v>1015044</v>
      </c>
      <c r="O894" s="29" t="str">
        <f t="shared" si="205"/>
        <v/>
      </c>
      <c r="P894" s="29" t="str">
        <f t="shared" si="206"/>
        <v/>
      </c>
      <c r="Q894" s="29" t="str">
        <f t="shared" si="198"/>
        <v/>
      </c>
      <c r="R894" s="29" t="str">
        <f t="shared" si="199"/>
        <v/>
      </c>
      <c r="S894" s="29" t="str">
        <f t="shared" si="200"/>
        <v/>
      </c>
      <c r="T894" s="29" t="str">
        <f t="shared" si="201"/>
        <v/>
      </c>
      <c r="U894" s="29"/>
      <c r="V894" s="29"/>
      <c r="W894" s="55" t="s">
        <v>145</v>
      </c>
      <c r="X894" s="29" t="s">
        <v>158</v>
      </c>
      <c r="Y894" s="146">
        <v>2755</v>
      </c>
      <c r="Z894" s="33">
        <v>3527</v>
      </c>
      <c r="AA894" s="34">
        <f t="shared" si="202"/>
        <v>0.28000000000000003</v>
      </c>
      <c r="AB894" s="33">
        <f t="shared" si="207"/>
        <v>3527</v>
      </c>
      <c r="AC894" s="34">
        <f t="shared" si="203"/>
        <v>0.28021811691007131</v>
      </c>
      <c r="AD894" s="145">
        <f t="shared" si="210"/>
        <v>2939.1669999999999</v>
      </c>
      <c r="AE894" s="105">
        <v>2295.8330000000001</v>
      </c>
      <c r="AF894" s="34" t="s">
        <v>36</v>
      </c>
      <c r="AG894" s="34" t="s">
        <v>36</v>
      </c>
      <c r="AH894" s="34" t="s">
        <v>36</v>
      </c>
      <c r="AI894" s="29">
        <v>0.20399999999999999</v>
      </c>
      <c r="AJ894" s="29">
        <v>1.64E-4</v>
      </c>
      <c r="AK894" s="29">
        <v>0</v>
      </c>
      <c r="AL894" s="29">
        <v>0</v>
      </c>
      <c r="AM894" s="29" t="s">
        <v>28</v>
      </c>
      <c r="AN894" s="44" t="s">
        <v>27</v>
      </c>
      <c r="AO894" s="29" t="s">
        <v>28</v>
      </c>
      <c r="AP894" s="29">
        <v>5</v>
      </c>
      <c r="AQ894" s="29">
        <v>176</v>
      </c>
      <c r="AR894" s="29">
        <v>135</v>
      </c>
      <c r="AS894" s="29">
        <v>89</v>
      </c>
      <c r="AT894" s="29">
        <v>1.02</v>
      </c>
      <c r="AU894" s="144">
        <v>2.1150000000000001E-3</v>
      </c>
      <c r="AV894" s="36" t="s">
        <v>28</v>
      </c>
      <c r="AW894" s="102">
        <v>43515</v>
      </c>
      <c r="AX894" s="129" t="s">
        <v>33</v>
      </c>
      <c r="AY894" s="106">
        <v>795</v>
      </c>
      <c r="BD894" t="s">
        <v>108</v>
      </c>
      <c r="BE894" t="s">
        <v>4368</v>
      </c>
      <c r="BF894" t="s">
        <v>4740</v>
      </c>
      <c r="BH894" t="str">
        <f t="shared" si="208"/>
        <v/>
      </c>
      <c r="BJ894" t="str">
        <f t="shared" si="209"/>
        <v>OK</v>
      </c>
      <c r="BK894" s="130" t="s">
        <v>5302</v>
      </c>
      <c r="BL894" s="130" t="e">
        <v>#VALUE!</v>
      </c>
      <c r="BM894" s="131">
        <v>3031</v>
      </c>
      <c r="BN894" s="131">
        <v>1.1636423622566809</v>
      </c>
      <c r="BO894" t="e">
        <v>#N/A</v>
      </c>
      <c r="BP894">
        <v>20</v>
      </c>
    </row>
    <row r="895" spans="1:68" ht="25.2" x14ac:dyDescent="0.3">
      <c r="A895" s="1"/>
      <c r="B895" s="47">
        <v>805</v>
      </c>
      <c r="C895" s="45">
        <v>1070599</v>
      </c>
      <c r="D895" s="29">
        <v>1015048</v>
      </c>
      <c r="E895" s="29"/>
      <c r="F895" s="32" t="s">
        <v>749</v>
      </c>
      <c r="G895" s="29" t="s">
        <v>39</v>
      </c>
      <c r="H895" s="70" t="s">
        <v>4779</v>
      </c>
      <c r="I895" s="148" t="s">
        <v>32</v>
      </c>
      <c r="J895" s="147" t="s">
        <v>33</v>
      </c>
      <c r="K895" s="148">
        <v>0</v>
      </c>
      <c r="L895" s="148" t="s">
        <v>32</v>
      </c>
      <c r="M895" s="147" t="s">
        <v>33</v>
      </c>
      <c r="N895" s="29">
        <f t="shared" si="204"/>
        <v>1015048</v>
      </c>
      <c r="O895" s="29" t="str">
        <f t="shared" si="205"/>
        <v/>
      </c>
      <c r="P895" s="29" t="str">
        <f t="shared" si="206"/>
        <v/>
      </c>
      <c r="Q895" s="29" t="str">
        <f t="shared" si="198"/>
        <v/>
      </c>
      <c r="R895" s="29" t="str">
        <f t="shared" si="199"/>
        <v/>
      </c>
      <c r="S895" s="29" t="str">
        <f t="shared" si="200"/>
        <v/>
      </c>
      <c r="T895" s="29" t="str">
        <f t="shared" si="201"/>
        <v/>
      </c>
      <c r="U895" s="29"/>
      <c r="V895" s="29"/>
      <c r="W895" s="55" t="s">
        <v>145</v>
      </c>
      <c r="X895" s="29" t="s">
        <v>158</v>
      </c>
      <c r="Y895" s="146">
        <v>2755</v>
      </c>
      <c r="Z895" s="33">
        <v>3527</v>
      </c>
      <c r="AA895" s="34">
        <f t="shared" si="202"/>
        <v>0.28000000000000003</v>
      </c>
      <c r="AB895" s="33">
        <f t="shared" si="207"/>
        <v>3527</v>
      </c>
      <c r="AC895" s="34">
        <f t="shared" si="203"/>
        <v>0.28021811691007131</v>
      </c>
      <c r="AD895" s="145">
        <f t="shared" si="210"/>
        <v>2939.1669999999999</v>
      </c>
      <c r="AE895" s="105">
        <v>2295.8330000000001</v>
      </c>
      <c r="AF895" s="34" t="s">
        <v>36</v>
      </c>
      <c r="AG895" s="34" t="s">
        <v>36</v>
      </c>
      <c r="AH895" s="34" t="s">
        <v>36</v>
      </c>
      <c r="AI895" s="29">
        <v>0.249</v>
      </c>
      <c r="AJ895" s="29">
        <v>1.83E-4</v>
      </c>
      <c r="AK895" s="29">
        <v>10</v>
      </c>
      <c r="AL895" s="29">
        <v>0</v>
      </c>
      <c r="AM895" s="29" t="s">
        <v>28</v>
      </c>
      <c r="AN895" s="158" t="s">
        <v>28</v>
      </c>
      <c r="AO895" s="29" t="s">
        <v>28</v>
      </c>
      <c r="AP895" s="29">
        <v>5</v>
      </c>
      <c r="AQ895" s="29">
        <v>176</v>
      </c>
      <c r="AR895" s="29">
        <v>135</v>
      </c>
      <c r="AS895" s="29">
        <v>89</v>
      </c>
      <c r="AT895" s="29">
        <v>1.2450000000000001</v>
      </c>
      <c r="AU895" s="144">
        <v>2.1150000000000001E-3</v>
      </c>
      <c r="AV895" s="36" t="s">
        <v>28</v>
      </c>
      <c r="AW895" s="102">
        <v>43515</v>
      </c>
      <c r="AX895" s="129" t="s">
        <v>33</v>
      </c>
      <c r="AY895" s="106">
        <v>155</v>
      </c>
      <c r="BD895" t="s">
        <v>108</v>
      </c>
      <c r="BE895" t="s">
        <v>4368</v>
      </c>
      <c r="BF895" t="s">
        <v>4740</v>
      </c>
      <c r="BH895" t="str">
        <f t="shared" si="208"/>
        <v>AV</v>
      </c>
      <c r="BJ895" t="str">
        <f t="shared" si="209"/>
        <v>OK</v>
      </c>
      <c r="BK895" s="130">
        <v>3527</v>
      </c>
      <c r="BL895" s="130" t="s">
        <v>37</v>
      </c>
      <c r="BM895" s="131">
        <v>3031</v>
      </c>
      <c r="BN895" s="131">
        <v>1.1636423622566809</v>
      </c>
      <c r="BO895">
        <v>3527</v>
      </c>
      <c r="BP895">
        <v>25</v>
      </c>
    </row>
    <row r="896" spans="1:68" ht="25.2" x14ac:dyDescent="0.3">
      <c r="A896" s="1"/>
      <c r="B896" s="47">
        <v>806</v>
      </c>
      <c r="C896" s="45">
        <v>1070600</v>
      </c>
      <c r="D896" s="29">
        <v>1015088</v>
      </c>
      <c r="E896" s="29"/>
      <c r="F896" s="32" t="s">
        <v>750</v>
      </c>
      <c r="G896" s="29" t="s">
        <v>47</v>
      </c>
      <c r="H896" s="70" t="s">
        <v>4779</v>
      </c>
      <c r="I896" s="148" t="s">
        <v>32</v>
      </c>
      <c r="J896" s="147" t="s">
        <v>33</v>
      </c>
      <c r="K896" s="148">
        <v>0</v>
      </c>
      <c r="L896" s="148" t="s">
        <v>32</v>
      </c>
      <c r="M896" s="147" t="s">
        <v>33</v>
      </c>
      <c r="N896" s="29">
        <f t="shared" si="204"/>
        <v>1015088</v>
      </c>
      <c r="O896" s="29" t="str">
        <f t="shared" si="205"/>
        <v/>
      </c>
      <c r="P896" s="29" t="str">
        <f t="shared" si="206"/>
        <v/>
      </c>
      <c r="Q896" s="29" t="str">
        <f t="shared" si="198"/>
        <v/>
      </c>
      <c r="R896" s="29" t="str">
        <f t="shared" si="199"/>
        <v/>
      </c>
      <c r="S896" s="29" t="str">
        <f t="shared" si="200"/>
        <v/>
      </c>
      <c r="T896" s="29" t="str">
        <f t="shared" si="201"/>
        <v/>
      </c>
      <c r="U896" s="29"/>
      <c r="V896" s="29"/>
      <c r="W896" s="55" t="s">
        <v>145</v>
      </c>
      <c r="X896" s="29" t="s">
        <v>158</v>
      </c>
      <c r="Y896" s="146">
        <v>3748</v>
      </c>
      <c r="Z896" s="33">
        <v>4798</v>
      </c>
      <c r="AA896" s="34">
        <f t="shared" si="202"/>
        <v>0.28000000000000003</v>
      </c>
      <c r="AB896" s="33">
        <f t="shared" si="207"/>
        <v>4798</v>
      </c>
      <c r="AC896" s="34">
        <f t="shared" si="203"/>
        <v>0.28014944291883059</v>
      </c>
      <c r="AD896" s="145">
        <f t="shared" si="210"/>
        <v>3998.3330000000001</v>
      </c>
      <c r="AE896" s="105">
        <v>3123.3330000000001</v>
      </c>
      <c r="AF896" s="34" t="s">
        <v>36</v>
      </c>
      <c r="AG896" s="34" t="s">
        <v>36</v>
      </c>
      <c r="AH896" s="34" t="s">
        <v>36</v>
      </c>
      <c r="AI896" s="29">
        <v>0.26100000000000001</v>
      </c>
      <c r="AJ896" s="29">
        <v>2.1900000000000001E-4</v>
      </c>
      <c r="AK896" s="29">
        <v>20</v>
      </c>
      <c r="AL896" s="29">
        <v>0</v>
      </c>
      <c r="AM896" s="29" t="s">
        <v>28</v>
      </c>
      <c r="AN896" s="158" t="s">
        <v>28</v>
      </c>
      <c r="AO896" s="29" t="s">
        <v>28</v>
      </c>
      <c r="AP896" s="29">
        <v>5</v>
      </c>
      <c r="AQ896" s="29">
        <v>176</v>
      </c>
      <c r="AR896" s="29">
        <v>135</v>
      </c>
      <c r="AS896" s="29">
        <v>89</v>
      </c>
      <c r="AT896" s="29">
        <v>1.3049999999999999</v>
      </c>
      <c r="AU896" s="144">
        <v>2.1150000000000001E-3</v>
      </c>
      <c r="AV896" s="36" t="s">
        <v>28</v>
      </c>
      <c r="AW896" s="102">
        <v>43515</v>
      </c>
      <c r="AX896" s="129" t="s">
        <v>33</v>
      </c>
      <c r="AY896" s="106">
        <v>465</v>
      </c>
      <c r="BD896" t="s">
        <v>108</v>
      </c>
      <c r="BE896" t="s">
        <v>4346</v>
      </c>
      <c r="BF896" t="s">
        <v>4740</v>
      </c>
      <c r="BH896" t="str">
        <f t="shared" si="208"/>
        <v>AV</v>
      </c>
      <c r="BJ896" t="str">
        <f t="shared" si="209"/>
        <v>OK</v>
      </c>
      <c r="BK896" s="130">
        <v>4798</v>
      </c>
      <c r="BL896" s="130" t="s">
        <v>37</v>
      </c>
      <c r="BM896" s="131">
        <v>4123</v>
      </c>
      <c r="BN896" s="131">
        <v>1.1637157409653165</v>
      </c>
      <c r="BO896">
        <v>4798</v>
      </c>
      <c r="BP896">
        <v>5</v>
      </c>
    </row>
    <row r="897" spans="1:68" ht="25.2" x14ac:dyDescent="0.3">
      <c r="A897" s="1"/>
      <c r="B897" s="47">
        <v>807</v>
      </c>
      <c r="C897" s="45">
        <v>1070601</v>
      </c>
      <c r="D897" s="29">
        <v>1015091</v>
      </c>
      <c r="E897" s="29"/>
      <c r="F897" s="32" t="s">
        <v>751</v>
      </c>
      <c r="G897" s="29" t="s">
        <v>31</v>
      </c>
      <c r="H897" s="148"/>
      <c r="I897" s="148" t="s">
        <v>32</v>
      </c>
      <c r="J897" s="147" t="s">
        <v>33</v>
      </c>
      <c r="K897" s="148">
        <v>0</v>
      </c>
      <c r="L897" s="148" t="s">
        <v>32</v>
      </c>
      <c r="M897" s="147" t="s">
        <v>33</v>
      </c>
      <c r="N897" s="29">
        <f t="shared" si="204"/>
        <v>1015091</v>
      </c>
      <c r="O897" s="29" t="str">
        <f t="shared" si="205"/>
        <v/>
      </c>
      <c r="P897" s="29" t="str">
        <f t="shared" si="206"/>
        <v/>
      </c>
      <c r="Q897" s="29" t="str">
        <f t="shared" si="198"/>
        <v/>
      </c>
      <c r="R897" s="29" t="str">
        <f t="shared" si="199"/>
        <v/>
      </c>
      <c r="S897" s="29" t="str">
        <f t="shared" si="200"/>
        <v/>
      </c>
      <c r="T897" s="29" t="str">
        <f t="shared" si="201"/>
        <v/>
      </c>
      <c r="U897" s="29"/>
      <c r="V897" s="29"/>
      <c r="W897" s="55" t="s">
        <v>145</v>
      </c>
      <c r="X897" s="29" t="s">
        <v>158</v>
      </c>
      <c r="Y897" s="146">
        <v>3748</v>
      </c>
      <c r="Z897" s="33">
        <v>4798</v>
      </c>
      <c r="AA897" s="34">
        <f t="shared" si="202"/>
        <v>0.28000000000000003</v>
      </c>
      <c r="AB897" s="33">
        <f t="shared" si="207"/>
        <v>4798</v>
      </c>
      <c r="AC897" s="34">
        <f t="shared" si="203"/>
        <v>0.28014944291883059</v>
      </c>
      <c r="AD897" s="145">
        <f t="shared" si="210"/>
        <v>3998.3330000000001</v>
      </c>
      <c r="AE897" s="105">
        <v>3123.3330000000001</v>
      </c>
      <c r="AF897" s="34" t="s">
        <v>36</v>
      </c>
      <c r="AG897" s="34" t="s">
        <v>36</v>
      </c>
      <c r="AH897" s="34" t="s">
        <v>36</v>
      </c>
      <c r="AI897" s="29">
        <v>0.318</v>
      </c>
      <c r="AJ897" s="29">
        <v>2.5300000000000002E-4</v>
      </c>
      <c r="AK897" s="29">
        <v>0</v>
      </c>
      <c r="AL897" s="29">
        <v>0</v>
      </c>
      <c r="AM897" s="29" t="s">
        <v>28</v>
      </c>
      <c r="AN897" s="44" t="s">
        <v>27</v>
      </c>
      <c r="AO897" s="29" t="s">
        <v>28</v>
      </c>
      <c r="AP897" s="29">
        <v>5</v>
      </c>
      <c r="AQ897" s="29">
        <v>176</v>
      </c>
      <c r="AR897" s="29">
        <v>135</v>
      </c>
      <c r="AS897" s="29">
        <v>89</v>
      </c>
      <c r="AT897" s="29">
        <v>1.59</v>
      </c>
      <c r="AU897" s="144">
        <v>2.1150000000000001E-3</v>
      </c>
      <c r="AV897" s="36" t="s">
        <v>28</v>
      </c>
      <c r="AW897" s="102">
        <v>43515</v>
      </c>
      <c r="AX897" s="129" t="s">
        <v>33</v>
      </c>
      <c r="AY897" s="106">
        <v>95</v>
      </c>
      <c r="BD897" t="s">
        <v>108</v>
      </c>
      <c r="BE897" t="s">
        <v>4368</v>
      </c>
      <c r="BF897" t="s">
        <v>4740</v>
      </c>
      <c r="BH897" t="str">
        <f t="shared" si="208"/>
        <v/>
      </c>
      <c r="BJ897" t="str">
        <f t="shared" si="209"/>
        <v>OK</v>
      </c>
      <c r="BK897" s="130" t="s">
        <v>5302</v>
      </c>
      <c r="BL897" s="130" t="e">
        <v>#VALUE!</v>
      </c>
      <c r="BM897" s="131">
        <v>4123</v>
      </c>
      <c r="BN897" s="131">
        <v>1.1637157409653165</v>
      </c>
      <c r="BO897" t="e">
        <v>#N/A</v>
      </c>
      <c r="BP897">
        <v>70</v>
      </c>
    </row>
    <row r="898" spans="1:68" ht="25.2" x14ac:dyDescent="0.3">
      <c r="A898" s="1"/>
      <c r="B898" s="47">
        <v>808</v>
      </c>
      <c r="C898" s="45">
        <v>1046922</v>
      </c>
      <c r="D898" s="40" t="s">
        <v>33</v>
      </c>
      <c r="E898" s="40"/>
      <c r="F898" s="31" t="s">
        <v>752</v>
      </c>
      <c r="G898" s="29" t="s">
        <v>31</v>
      </c>
      <c r="H898" s="37"/>
      <c r="I898" s="148" t="s">
        <v>32</v>
      </c>
      <c r="J898" s="147" t="s">
        <v>33</v>
      </c>
      <c r="K898" s="148">
        <v>0</v>
      </c>
      <c r="L898" s="148" t="s">
        <v>32</v>
      </c>
      <c r="M898" s="147" t="s">
        <v>33</v>
      </c>
      <c r="N898" s="29" t="str">
        <f t="shared" si="204"/>
        <v/>
      </c>
      <c r="O898" s="29" t="str">
        <f t="shared" si="205"/>
        <v/>
      </c>
      <c r="P898" s="29" t="str">
        <f t="shared" si="206"/>
        <v/>
      </c>
      <c r="Q898" s="29" t="str">
        <f t="shared" si="198"/>
        <v/>
      </c>
      <c r="R898" s="29" t="str">
        <f t="shared" si="199"/>
        <v/>
      </c>
      <c r="S898" s="29" t="str">
        <f t="shared" si="200"/>
        <v/>
      </c>
      <c r="T898" s="29" t="str">
        <f t="shared" si="201"/>
        <v/>
      </c>
      <c r="U898" s="46" t="s">
        <v>33</v>
      </c>
      <c r="V898" s="46"/>
      <c r="W898" s="38" t="s">
        <v>145</v>
      </c>
      <c r="X898" s="29" t="s">
        <v>158</v>
      </c>
      <c r="Y898" s="146">
        <v>7284</v>
      </c>
      <c r="Z898" s="33">
        <v>9323</v>
      </c>
      <c r="AA898" s="34">
        <f t="shared" si="202"/>
        <v>0.28000000000000003</v>
      </c>
      <c r="AB898" s="33">
        <f t="shared" si="207"/>
        <v>9323</v>
      </c>
      <c r="AC898" s="34">
        <f t="shared" si="203"/>
        <v>0.27992866556836909</v>
      </c>
      <c r="AD898" s="145">
        <f t="shared" si="210"/>
        <v>7769.1670000000004</v>
      </c>
      <c r="AE898" s="105">
        <v>6070</v>
      </c>
      <c r="AF898" s="34" t="s">
        <v>36</v>
      </c>
      <c r="AG898" s="34" t="s">
        <v>36</v>
      </c>
      <c r="AH898" s="34" t="s">
        <v>36</v>
      </c>
      <c r="AI898" s="29">
        <v>0.52600000000000002</v>
      </c>
      <c r="AJ898" s="29">
        <v>7.8899999999999999E-4</v>
      </c>
      <c r="AK898" s="29">
        <v>0</v>
      </c>
      <c r="AL898" s="29">
        <v>0</v>
      </c>
      <c r="AM898" s="29" t="s">
        <v>28</v>
      </c>
      <c r="AN898" s="44" t="s">
        <v>27</v>
      </c>
      <c r="AO898" s="29" t="s">
        <v>28</v>
      </c>
      <c r="AP898" s="29">
        <v>5</v>
      </c>
      <c r="AQ898" s="29">
        <v>205</v>
      </c>
      <c r="AR898" s="29">
        <v>110</v>
      </c>
      <c r="AS898" s="29">
        <v>175</v>
      </c>
      <c r="AT898" s="29">
        <v>2.63</v>
      </c>
      <c r="AU898" s="144">
        <v>3.9459999999999999E-3</v>
      </c>
      <c r="AV898" s="36" t="s">
        <v>28</v>
      </c>
      <c r="AW898" s="102" t="s">
        <v>33</v>
      </c>
      <c r="AX898" s="129" t="s">
        <v>33</v>
      </c>
      <c r="AY898" s="106">
        <v>105</v>
      </c>
      <c r="BD898" t="s">
        <v>360</v>
      </c>
      <c r="BE898" t="s">
        <v>4372</v>
      </c>
      <c r="BF898" t="s">
        <v>4749</v>
      </c>
      <c r="BH898" t="str">
        <f t="shared" si="208"/>
        <v/>
      </c>
      <c r="BJ898" t="str">
        <f t="shared" si="209"/>
        <v>OK</v>
      </c>
      <c r="BK898" s="130" t="s">
        <v>5302</v>
      </c>
      <c r="BL898" s="130" t="e">
        <v>#VALUE!</v>
      </c>
      <c r="BM898" s="131" t="s">
        <v>33</v>
      </c>
      <c r="BN898" s="131" t="e">
        <v>#VALUE!</v>
      </c>
      <c r="BO898" t="e">
        <v>#N/A</v>
      </c>
      <c r="BP898">
        <v>0</v>
      </c>
    </row>
    <row r="899" spans="1:68" ht="25.2" x14ac:dyDescent="0.3">
      <c r="A899" s="1"/>
      <c r="B899" s="47">
        <v>809</v>
      </c>
      <c r="C899" s="45">
        <v>1046923</v>
      </c>
      <c r="D899" s="40">
        <v>1015123</v>
      </c>
      <c r="E899" s="40"/>
      <c r="F899" s="31" t="s">
        <v>753</v>
      </c>
      <c r="G899" s="29" t="s">
        <v>31</v>
      </c>
      <c r="H899" s="37"/>
      <c r="I899" s="148" t="s">
        <v>32</v>
      </c>
      <c r="J899" s="147" t="s">
        <v>33</v>
      </c>
      <c r="K899" s="148">
        <v>0</v>
      </c>
      <c r="L899" s="148" t="s">
        <v>32</v>
      </c>
      <c r="M899" s="147" t="s">
        <v>33</v>
      </c>
      <c r="N899" s="29">
        <f t="shared" si="204"/>
        <v>1015123</v>
      </c>
      <c r="O899" s="29" t="str">
        <f t="shared" si="205"/>
        <v/>
      </c>
      <c r="P899" s="29" t="str">
        <f t="shared" si="206"/>
        <v/>
      </c>
      <c r="Q899" s="29" t="str">
        <f t="shared" si="198"/>
        <v/>
      </c>
      <c r="R899" s="29" t="str">
        <f t="shared" si="199"/>
        <v/>
      </c>
      <c r="S899" s="29" t="str">
        <f t="shared" si="200"/>
        <v/>
      </c>
      <c r="T899" s="29" t="str">
        <f t="shared" si="201"/>
        <v/>
      </c>
      <c r="U899" s="46" t="s">
        <v>33</v>
      </c>
      <c r="V899" s="46"/>
      <c r="W899" s="38" t="s">
        <v>145</v>
      </c>
      <c r="X899" s="29" t="s">
        <v>158</v>
      </c>
      <c r="Y899" s="146">
        <v>7284</v>
      </c>
      <c r="Z899" s="33">
        <v>9323</v>
      </c>
      <c r="AA899" s="34">
        <f t="shared" si="202"/>
        <v>0.28000000000000003</v>
      </c>
      <c r="AB899" s="33">
        <f t="shared" si="207"/>
        <v>9323</v>
      </c>
      <c r="AC899" s="34">
        <f t="shared" si="203"/>
        <v>0.27992866556836909</v>
      </c>
      <c r="AD899" s="145">
        <f t="shared" si="210"/>
        <v>7769.1670000000004</v>
      </c>
      <c r="AE899" s="105">
        <v>6070</v>
      </c>
      <c r="AF899" s="34" t="s">
        <v>36</v>
      </c>
      <c r="AG899" s="34" t="s">
        <v>36</v>
      </c>
      <c r="AH899" s="34" t="s">
        <v>36</v>
      </c>
      <c r="AI899" s="29">
        <v>0.53</v>
      </c>
      <c r="AJ899" s="29">
        <v>7.8899999999999999E-4</v>
      </c>
      <c r="AK899" s="29">
        <v>0</v>
      </c>
      <c r="AL899" s="29">
        <v>0</v>
      </c>
      <c r="AM899" s="29" t="s">
        <v>28</v>
      </c>
      <c r="AN899" s="44" t="s">
        <v>27</v>
      </c>
      <c r="AO899" s="29" t="s">
        <v>28</v>
      </c>
      <c r="AP899" s="29">
        <v>5</v>
      </c>
      <c r="AQ899" s="29">
        <v>205</v>
      </c>
      <c r="AR899" s="29">
        <v>175</v>
      </c>
      <c r="AS899" s="29">
        <v>110</v>
      </c>
      <c r="AT899" s="29">
        <v>2.65</v>
      </c>
      <c r="AU899" s="144">
        <v>3.9459999999999999E-3</v>
      </c>
      <c r="AV899" s="36" t="s">
        <v>28</v>
      </c>
      <c r="AW899" s="102" t="s">
        <v>33</v>
      </c>
      <c r="AX899" s="129" t="s">
        <v>33</v>
      </c>
      <c r="AY899" s="106">
        <v>85</v>
      </c>
      <c r="BD899" t="s">
        <v>4416</v>
      </c>
      <c r="BE899" t="s">
        <v>4346</v>
      </c>
      <c r="BF899" t="s">
        <v>4749</v>
      </c>
      <c r="BH899" t="str">
        <f t="shared" si="208"/>
        <v/>
      </c>
      <c r="BJ899" t="str">
        <f t="shared" si="209"/>
        <v>OK</v>
      </c>
      <c r="BK899" s="130" t="s">
        <v>5302</v>
      </c>
      <c r="BL899" s="130" t="e">
        <v>#VALUE!</v>
      </c>
      <c r="BM899" s="131" t="s">
        <v>33</v>
      </c>
      <c r="BN899" s="131" t="e">
        <v>#VALUE!</v>
      </c>
      <c r="BO899" t="e">
        <v>#N/A</v>
      </c>
      <c r="BP899">
        <v>0</v>
      </c>
    </row>
    <row r="900" spans="1:68" ht="25.2" x14ac:dyDescent="0.3">
      <c r="A900" s="1"/>
      <c r="B900" s="47">
        <v>810</v>
      </c>
      <c r="C900" s="45">
        <v>1046929</v>
      </c>
      <c r="D900" s="40">
        <v>1015149</v>
      </c>
      <c r="E900" s="40"/>
      <c r="F900" s="31" t="s">
        <v>754</v>
      </c>
      <c r="G900" s="29" t="s">
        <v>31</v>
      </c>
      <c r="H900" s="37"/>
      <c r="I900" s="148" t="s">
        <v>32</v>
      </c>
      <c r="J900" s="147" t="s">
        <v>33</v>
      </c>
      <c r="K900" s="148">
        <v>0</v>
      </c>
      <c r="L900" s="148" t="s">
        <v>32</v>
      </c>
      <c r="M900" s="147" t="s">
        <v>33</v>
      </c>
      <c r="N900" s="29">
        <f t="shared" si="204"/>
        <v>1015149</v>
      </c>
      <c r="O900" s="29" t="str">
        <f t="shared" si="205"/>
        <v/>
      </c>
      <c r="P900" s="29" t="str">
        <f t="shared" si="206"/>
        <v/>
      </c>
      <c r="Q900" s="29" t="str">
        <f t="shared" si="198"/>
        <v/>
      </c>
      <c r="R900" s="29" t="str">
        <f t="shared" si="199"/>
        <v/>
      </c>
      <c r="S900" s="29" t="str">
        <f t="shared" si="200"/>
        <v/>
      </c>
      <c r="T900" s="29" t="str">
        <f t="shared" si="201"/>
        <v/>
      </c>
      <c r="U900" s="46" t="s">
        <v>33</v>
      </c>
      <c r="V900" s="46"/>
      <c r="W900" s="38" t="s">
        <v>3787</v>
      </c>
      <c r="X900" s="29" t="s">
        <v>158</v>
      </c>
      <c r="Y900" s="146">
        <v>7573</v>
      </c>
      <c r="Z900" s="33">
        <v>9693</v>
      </c>
      <c r="AA900" s="34">
        <f t="shared" si="202"/>
        <v>0.28000000000000003</v>
      </c>
      <c r="AB900" s="33" t="str">
        <f t="shared" si="207"/>
        <v>По запросу</v>
      </c>
      <c r="AC900" s="34">
        <f t="shared" si="203"/>
        <v>0.27994196645672614</v>
      </c>
      <c r="AD900" s="145">
        <f t="shared" si="210"/>
        <v>8077.5</v>
      </c>
      <c r="AE900" s="105">
        <v>6310.8329999999996</v>
      </c>
      <c r="AF900" s="34" t="s">
        <v>36</v>
      </c>
      <c r="AG900" s="34" t="s">
        <v>36</v>
      </c>
      <c r="AH900" s="34" t="s">
        <v>36</v>
      </c>
      <c r="AI900" s="29">
        <v>0.77100000000000002</v>
      </c>
      <c r="AJ900" s="29">
        <v>1.353E-3</v>
      </c>
      <c r="AK900" s="29">
        <v>0</v>
      </c>
      <c r="AL900" s="29">
        <v>0</v>
      </c>
      <c r="AM900" s="29" t="s">
        <v>28</v>
      </c>
      <c r="AN900" s="44" t="s">
        <v>27</v>
      </c>
      <c r="AO900" s="29" t="s">
        <v>28</v>
      </c>
      <c r="AP900" s="29">
        <v>3</v>
      </c>
      <c r="AQ900" s="29">
        <v>205</v>
      </c>
      <c r="AR900" s="29">
        <v>180</v>
      </c>
      <c r="AS900" s="29">
        <v>110</v>
      </c>
      <c r="AT900" s="29">
        <v>2.3130000000000002</v>
      </c>
      <c r="AU900" s="144">
        <v>4.0590000000000001E-3</v>
      </c>
      <c r="AV900" s="36" t="s">
        <v>28</v>
      </c>
      <c r="AW900" s="102" t="s">
        <v>33</v>
      </c>
      <c r="AX900" s="129" t="s">
        <v>33</v>
      </c>
      <c r="AY900" s="106">
        <v>156</v>
      </c>
      <c r="BD900" t="s">
        <v>669</v>
      </c>
      <c r="BE900" t="s">
        <v>4372</v>
      </c>
      <c r="BF900" t="s">
        <v>4749</v>
      </c>
      <c r="BH900" t="str">
        <f t="shared" si="208"/>
        <v/>
      </c>
      <c r="BJ900" t="e">
        <f t="shared" si="209"/>
        <v>#VALUE!</v>
      </c>
      <c r="BK900" s="130" t="s">
        <v>5302</v>
      </c>
      <c r="BL900" s="130" t="e">
        <v>#VALUE!</v>
      </c>
      <c r="BM900" s="131" t="s">
        <v>33</v>
      </c>
      <c r="BN900" s="131" t="e">
        <v>#VALUE!</v>
      </c>
      <c r="BO900" t="e">
        <v>#N/A</v>
      </c>
      <c r="BP900">
        <v>0</v>
      </c>
    </row>
    <row r="901" spans="1:68" x14ac:dyDescent="0.3">
      <c r="A901" s="1"/>
      <c r="B901" s="47">
        <v>811</v>
      </c>
      <c r="C901" s="45">
        <v>1070621</v>
      </c>
      <c r="D901" s="29">
        <v>1007078</v>
      </c>
      <c r="E901" s="29"/>
      <c r="F901" s="39" t="s">
        <v>755</v>
      </c>
      <c r="G901" s="29" t="s">
        <v>31</v>
      </c>
      <c r="H901" s="148"/>
      <c r="I901" s="148" t="s">
        <v>32</v>
      </c>
      <c r="J901" s="147" t="s">
        <v>33</v>
      </c>
      <c r="K901" s="148">
        <v>0</v>
      </c>
      <c r="L901" s="148" t="s">
        <v>32</v>
      </c>
      <c r="M901" s="147" t="s">
        <v>33</v>
      </c>
      <c r="N901" s="29">
        <f t="shared" si="204"/>
        <v>1007078</v>
      </c>
      <c r="O901" s="29" t="str">
        <f t="shared" si="205"/>
        <v/>
      </c>
      <c r="P901" s="29" t="str">
        <f t="shared" si="206"/>
        <v/>
      </c>
      <c r="Q901" s="29" t="str">
        <f t="shared" si="198"/>
        <v/>
      </c>
      <c r="R901" s="29" t="str">
        <f t="shared" si="199"/>
        <v/>
      </c>
      <c r="S901" s="29" t="str">
        <f t="shared" si="200"/>
        <v/>
      </c>
      <c r="T901" s="29" t="str">
        <f t="shared" si="201"/>
        <v/>
      </c>
      <c r="U901" s="29"/>
      <c r="V901" s="29"/>
      <c r="W901" s="55" t="s">
        <v>145</v>
      </c>
      <c r="X901" s="29" t="s">
        <v>158</v>
      </c>
      <c r="Y901" s="146">
        <v>872</v>
      </c>
      <c r="Z901" s="33">
        <v>1116</v>
      </c>
      <c r="AA901" s="34">
        <f t="shared" si="202"/>
        <v>0.28000000000000003</v>
      </c>
      <c r="AB901" s="33">
        <f t="shared" si="207"/>
        <v>1116</v>
      </c>
      <c r="AC901" s="34">
        <f t="shared" si="203"/>
        <v>0.27981592668994182</v>
      </c>
      <c r="AD901" s="145">
        <f t="shared" si="210"/>
        <v>930</v>
      </c>
      <c r="AE901" s="105">
        <v>726.66700000000003</v>
      </c>
      <c r="AF901" s="34" t="s">
        <v>36</v>
      </c>
      <c r="AG901" s="34" t="s">
        <v>36</v>
      </c>
      <c r="AH901" s="34" t="s">
        <v>36</v>
      </c>
      <c r="AI901" s="29">
        <v>2.3E-2</v>
      </c>
      <c r="AJ901" s="29">
        <v>1.2999999999999999E-5</v>
      </c>
      <c r="AK901" s="29">
        <v>0</v>
      </c>
      <c r="AL901" s="29">
        <v>0</v>
      </c>
      <c r="AM901" s="29" t="s">
        <v>28</v>
      </c>
      <c r="AN901" s="44" t="s">
        <v>27</v>
      </c>
      <c r="AO901" s="29" t="s">
        <v>28</v>
      </c>
      <c r="AP901" s="29">
        <v>40</v>
      </c>
      <c r="AQ901" s="29">
        <v>87</v>
      </c>
      <c r="AR901" s="29">
        <v>67</v>
      </c>
      <c r="AS901" s="29">
        <v>89</v>
      </c>
      <c r="AT901" s="29">
        <v>0.46</v>
      </c>
      <c r="AU901" s="144">
        <v>5.1900000000000004E-4</v>
      </c>
      <c r="AV901" s="36" t="s">
        <v>28</v>
      </c>
      <c r="AW901" s="102">
        <v>43515</v>
      </c>
      <c r="AX901" s="129" t="s">
        <v>33</v>
      </c>
      <c r="AY901" s="106">
        <v>4643</v>
      </c>
      <c r="BD901" t="s">
        <v>108</v>
      </c>
      <c r="BE901" t="s">
        <v>4346</v>
      </c>
      <c r="BF901" t="s">
        <v>4740</v>
      </c>
      <c r="BH901" t="str">
        <f t="shared" si="208"/>
        <v/>
      </c>
      <c r="BJ901" t="str">
        <f t="shared" si="209"/>
        <v>OK</v>
      </c>
      <c r="BK901" s="130" t="s">
        <v>5302</v>
      </c>
      <c r="BL901" s="130" t="e">
        <v>#VALUE!</v>
      </c>
      <c r="BM901" s="131">
        <v>959</v>
      </c>
      <c r="BN901" s="131">
        <v>1.1637122002085505</v>
      </c>
      <c r="BO901" t="e">
        <v>#N/A</v>
      </c>
      <c r="BP901">
        <v>0</v>
      </c>
    </row>
    <row r="902" spans="1:68" x14ac:dyDescent="0.3">
      <c r="A902" s="1"/>
      <c r="B902" s="47">
        <v>812</v>
      </c>
      <c r="C902" s="45">
        <v>1070622</v>
      </c>
      <c r="D902" s="29">
        <v>1007079</v>
      </c>
      <c r="E902" s="29"/>
      <c r="F902" s="39" t="s">
        <v>756</v>
      </c>
      <c r="G902" s="29" t="s">
        <v>31</v>
      </c>
      <c r="H902" s="148"/>
      <c r="I902" s="148" t="s">
        <v>32</v>
      </c>
      <c r="J902" s="147" t="s">
        <v>33</v>
      </c>
      <c r="K902" s="148">
        <v>0</v>
      </c>
      <c r="L902" s="148" t="s">
        <v>32</v>
      </c>
      <c r="M902" s="147" t="s">
        <v>33</v>
      </c>
      <c r="N902" s="29">
        <f t="shared" si="204"/>
        <v>1007079</v>
      </c>
      <c r="O902" s="29" t="str">
        <f t="shared" si="205"/>
        <v/>
      </c>
      <c r="P902" s="29" t="str">
        <f t="shared" si="206"/>
        <v/>
      </c>
      <c r="Q902" s="29" t="str">
        <f t="shared" ref="Q902:Q965" si="211">IF(IFERROR(MID($U902,1,7)+0,"")&lt;1130000,"",IFERROR(MID($U902,1,7)+0,""))</f>
        <v/>
      </c>
      <c r="R902" s="29" t="str">
        <f t="shared" ref="R902:R965" si="212">IF(IFERROR(MID($U902,10,7)+0,"")&lt;1130000,"",IFERROR(MID($U902,10,7)+0,""))</f>
        <v/>
      </c>
      <c r="S902" s="29" t="str">
        <f t="shared" ref="S902:S965" si="213">IF(IFERROR(MID($U902,19,7)+0,"")&lt;1130000,"",IFERROR(MID($U902,19,7)+0,""))</f>
        <v/>
      </c>
      <c r="T902" s="29" t="str">
        <f t="shared" ref="T902:T965" si="214">IF(Q902="","",IF(R902="",Q902,Q902&amp;", "&amp;R902))</f>
        <v/>
      </c>
      <c r="U902" s="29"/>
      <c r="V902" s="29"/>
      <c r="W902" s="55" t="s">
        <v>145</v>
      </c>
      <c r="X902" s="29" t="s">
        <v>158</v>
      </c>
      <c r="Y902" s="146">
        <v>610</v>
      </c>
      <c r="Z902" s="33">
        <v>781</v>
      </c>
      <c r="AA902" s="34">
        <f t="shared" si="202"/>
        <v>0.28000000000000003</v>
      </c>
      <c r="AB902" s="33">
        <f t="shared" si="207"/>
        <v>781</v>
      </c>
      <c r="AC902" s="34">
        <f t="shared" si="203"/>
        <v>0.2803280526741328</v>
      </c>
      <c r="AD902" s="145">
        <f t="shared" si="210"/>
        <v>650.83299999999997</v>
      </c>
      <c r="AE902" s="105">
        <v>508.33300000000003</v>
      </c>
      <c r="AF902" s="34" t="s">
        <v>36</v>
      </c>
      <c r="AG902" s="34" t="s">
        <v>36</v>
      </c>
      <c r="AH902" s="34" t="s">
        <v>36</v>
      </c>
      <c r="AI902" s="29">
        <v>3.5000000000000003E-2</v>
      </c>
      <c r="AJ902" s="29">
        <v>1.9000000000000001E-5</v>
      </c>
      <c r="AK902" s="29">
        <v>0</v>
      </c>
      <c r="AL902" s="29">
        <v>0</v>
      </c>
      <c r="AM902" s="29" t="s">
        <v>28</v>
      </c>
      <c r="AN902" s="44" t="s">
        <v>27</v>
      </c>
      <c r="AO902" s="29" t="s">
        <v>28</v>
      </c>
      <c r="AP902" s="29">
        <v>20</v>
      </c>
      <c r="AQ902" s="29">
        <v>87</v>
      </c>
      <c r="AR902" s="29">
        <v>67</v>
      </c>
      <c r="AS902" s="29">
        <v>89</v>
      </c>
      <c r="AT902" s="29">
        <v>0.35</v>
      </c>
      <c r="AU902" s="144">
        <v>5.1900000000000004E-4</v>
      </c>
      <c r="AV902" s="36" t="s">
        <v>28</v>
      </c>
      <c r="AW902" s="102">
        <v>43515</v>
      </c>
      <c r="AX902" s="129" t="s">
        <v>33</v>
      </c>
      <c r="AY902" s="106">
        <v>160</v>
      </c>
      <c r="BD902" t="s">
        <v>108</v>
      </c>
      <c r="BE902" t="s">
        <v>4368</v>
      </c>
      <c r="BF902" t="s">
        <v>4740</v>
      </c>
      <c r="BH902" t="str">
        <f t="shared" si="208"/>
        <v/>
      </c>
      <c r="BJ902" t="str">
        <f t="shared" si="209"/>
        <v>OK</v>
      </c>
      <c r="BK902" s="130" t="s">
        <v>5302</v>
      </c>
      <c r="BL902" s="130" t="e">
        <v>#VALUE!</v>
      </c>
      <c r="BM902" s="131">
        <v>671</v>
      </c>
      <c r="BN902" s="131">
        <v>1.1639344262295082</v>
      </c>
      <c r="BO902" t="e">
        <v>#N/A</v>
      </c>
      <c r="BP902">
        <v>0</v>
      </c>
    </row>
    <row r="903" spans="1:68" x14ac:dyDescent="0.3">
      <c r="A903" s="1"/>
      <c r="B903" s="47">
        <v>813</v>
      </c>
      <c r="C903" s="45">
        <v>1070623</v>
      </c>
      <c r="D903" s="29">
        <v>1007080</v>
      </c>
      <c r="E903" s="29"/>
      <c r="F903" s="60" t="s">
        <v>757</v>
      </c>
      <c r="G903" s="29" t="s">
        <v>31</v>
      </c>
      <c r="H903" s="148"/>
      <c r="I903" s="148" t="s">
        <v>32</v>
      </c>
      <c r="J903" s="147" t="s">
        <v>33</v>
      </c>
      <c r="K903" s="148">
        <v>0</v>
      </c>
      <c r="L903" s="148" t="s">
        <v>32</v>
      </c>
      <c r="M903" s="147" t="s">
        <v>33</v>
      </c>
      <c r="N903" s="29">
        <f t="shared" si="204"/>
        <v>1007080</v>
      </c>
      <c r="O903" s="29" t="str">
        <f t="shared" si="205"/>
        <v/>
      </c>
      <c r="P903" s="29" t="str">
        <f t="shared" si="206"/>
        <v/>
      </c>
      <c r="Q903" s="29" t="str">
        <f t="shared" si="211"/>
        <v/>
      </c>
      <c r="R903" s="29" t="str">
        <f t="shared" si="212"/>
        <v/>
      </c>
      <c r="S903" s="29" t="str">
        <f t="shared" si="213"/>
        <v/>
      </c>
      <c r="T903" s="29" t="str">
        <f t="shared" si="214"/>
        <v/>
      </c>
      <c r="U903" s="29"/>
      <c r="V903" s="29"/>
      <c r="W903" s="55" t="s">
        <v>145</v>
      </c>
      <c r="X903" s="29" t="s">
        <v>158</v>
      </c>
      <c r="Y903" s="146">
        <v>1000</v>
      </c>
      <c r="Z903" s="33">
        <v>1280</v>
      </c>
      <c r="AA903" s="34">
        <f t="shared" si="202"/>
        <v>0.28000000000000003</v>
      </c>
      <c r="AB903" s="33">
        <f t="shared" si="207"/>
        <v>1280</v>
      </c>
      <c r="AC903" s="34">
        <f t="shared" si="203"/>
        <v>0.28000091200036475</v>
      </c>
      <c r="AD903" s="145">
        <f t="shared" si="210"/>
        <v>1066.6669999999999</v>
      </c>
      <c r="AE903" s="105">
        <v>833.33299999999997</v>
      </c>
      <c r="AF903" s="34" t="s">
        <v>36</v>
      </c>
      <c r="AG903" s="34" t="s">
        <v>36</v>
      </c>
      <c r="AH903" s="34" t="s">
        <v>36</v>
      </c>
      <c r="AI903" s="29">
        <v>6.8000000000000005E-2</v>
      </c>
      <c r="AJ903" s="29">
        <v>3.6999999999999998E-5</v>
      </c>
      <c r="AK903" s="29">
        <v>0</v>
      </c>
      <c r="AL903" s="29">
        <v>0</v>
      </c>
      <c r="AM903" s="29" t="s">
        <v>28</v>
      </c>
      <c r="AN903" s="44" t="s">
        <v>27</v>
      </c>
      <c r="AO903" s="29" t="s">
        <v>28</v>
      </c>
      <c r="AP903" s="29">
        <v>10</v>
      </c>
      <c r="AQ903" s="29">
        <v>176</v>
      </c>
      <c r="AR903" s="29">
        <v>67</v>
      </c>
      <c r="AS903" s="29">
        <v>89</v>
      </c>
      <c r="AT903" s="29">
        <v>0.68</v>
      </c>
      <c r="AU903" s="144">
        <v>1.049E-3</v>
      </c>
      <c r="AV903" s="36" t="s">
        <v>28</v>
      </c>
      <c r="AW903" s="102">
        <v>43515</v>
      </c>
      <c r="AX903" s="129" t="s">
        <v>33</v>
      </c>
      <c r="AY903" s="106">
        <v>540</v>
      </c>
      <c r="BD903" t="s">
        <v>108</v>
      </c>
      <c r="BE903" t="s">
        <v>4368</v>
      </c>
      <c r="BF903" t="s">
        <v>4740</v>
      </c>
      <c r="BH903" t="str">
        <f t="shared" si="208"/>
        <v/>
      </c>
      <c r="BJ903" t="str">
        <f t="shared" si="209"/>
        <v>OK</v>
      </c>
      <c r="BK903" s="130" t="s">
        <v>5302</v>
      </c>
      <c r="BL903" s="130" t="e">
        <v>#VALUE!</v>
      </c>
      <c r="BM903" s="131">
        <v>1100</v>
      </c>
      <c r="BN903" s="131">
        <v>1.1636363636363636</v>
      </c>
      <c r="BO903" t="e">
        <v>#N/A</v>
      </c>
      <c r="BP903">
        <v>0</v>
      </c>
    </row>
    <row r="904" spans="1:68" x14ac:dyDescent="0.3">
      <c r="A904" s="1"/>
      <c r="B904" s="47">
        <v>814</v>
      </c>
      <c r="C904" s="45">
        <v>1070624</v>
      </c>
      <c r="D904" s="29">
        <v>1007081</v>
      </c>
      <c r="E904" s="29"/>
      <c r="F904" s="60" t="s">
        <v>758</v>
      </c>
      <c r="G904" s="29" t="s">
        <v>31</v>
      </c>
      <c r="H904" s="148"/>
      <c r="I904" s="148" t="s">
        <v>32</v>
      </c>
      <c r="J904" s="147" t="s">
        <v>33</v>
      </c>
      <c r="K904" s="148">
        <v>0</v>
      </c>
      <c r="L904" s="148" t="s">
        <v>32</v>
      </c>
      <c r="M904" s="147" t="s">
        <v>33</v>
      </c>
      <c r="N904" s="29">
        <f t="shared" si="204"/>
        <v>1007081</v>
      </c>
      <c r="O904" s="29" t="str">
        <f t="shared" si="205"/>
        <v/>
      </c>
      <c r="P904" s="29" t="str">
        <f t="shared" si="206"/>
        <v/>
      </c>
      <c r="Q904" s="29" t="str">
        <f t="shared" si="211"/>
        <v/>
      </c>
      <c r="R904" s="29" t="str">
        <f t="shared" si="212"/>
        <v/>
      </c>
      <c r="S904" s="29" t="str">
        <f t="shared" si="213"/>
        <v/>
      </c>
      <c r="T904" s="29" t="str">
        <f t="shared" si="214"/>
        <v/>
      </c>
      <c r="U904" s="29"/>
      <c r="V904" s="29"/>
      <c r="W904" s="55" t="s">
        <v>145</v>
      </c>
      <c r="X904" s="29" t="s">
        <v>158</v>
      </c>
      <c r="Y904" s="146">
        <v>1786</v>
      </c>
      <c r="Z904" s="33">
        <v>2287</v>
      </c>
      <c r="AA904" s="34">
        <f t="shared" si="202"/>
        <v>0.28100000000000003</v>
      </c>
      <c r="AB904" s="33">
        <f t="shared" si="207"/>
        <v>2287</v>
      </c>
      <c r="AC904" s="34">
        <f t="shared" si="203"/>
        <v>0.28051518040653534</v>
      </c>
      <c r="AD904" s="145">
        <f t="shared" si="210"/>
        <v>1905.8330000000001</v>
      </c>
      <c r="AE904" s="105">
        <v>1488.3330000000001</v>
      </c>
      <c r="AF904" s="34" t="s">
        <v>36</v>
      </c>
      <c r="AG904" s="34" t="s">
        <v>36</v>
      </c>
      <c r="AH904" s="34" t="s">
        <v>36</v>
      </c>
      <c r="AI904" s="29">
        <v>0.10299999999999999</v>
      </c>
      <c r="AJ904" s="29">
        <v>5.3999999999999998E-5</v>
      </c>
      <c r="AK904" s="29">
        <v>0</v>
      </c>
      <c r="AL904" s="29">
        <v>0</v>
      </c>
      <c r="AM904" s="29" t="s">
        <v>28</v>
      </c>
      <c r="AN904" s="44" t="s">
        <v>27</v>
      </c>
      <c r="AO904" s="29" t="s">
        <v>28</v>
      </c>
      <c r="AP904" s="29">
        <v>5</v>
      </c>
      <c r="AQ904" s="29">
        <v>176</v>
      </c>
      <c r="AR904" s="29">
        <v>67</v>
      </c>
      <c r="AS904" s="29">
        <v>89</v>
      </c>
      <c r="AT904" s="29">
        <v>0.51500000000000001</v>
      </c>
      <c r="AU904" s="144">
        <v>1.049E-3</v>
      </c>
      <c r="AV904" s="36" t="s">
        <v>28</v>
      </c>
      <c r="AW904" s="102">
        <v>43515</v>
      </c>
      <c r="AX904" s="129" t="s">
        <v>33</v>
      </c>
      <c r="AY904" s="106" t="e">
        <v>#N/A</v>
      </c>
      <c r="BD904" t="s">
        <v>108</v>
      </c>
      <c r="BE904" t="s">
        <v>4346</v>
      </c>
      <c r="BF904" t="s">
        <v>4740</v>
      </c>
      <c r="BH904" t="str">
        <f t="shared" si="208"/>
        <v/>
      </c>
      <c r="BJ904" t="str">
        <f t="shared" si="209"/>
        <v>OK</v>
      </c>
      <c r="BK904" s="130" t="s">
        <v>5302</v>
      </c>
      <c r="BL904" s="130" t="e">
        <v>#VALUE!</v>
      </c>
      <c r="BM904" s="131">
        <v>1965</v>
      </c>
      <c r="BN904" s="131">
        <v>1.1638676844783715</v>
      </c>
      <c r="BO904" t="e">
        <v>#N/A</v>
      </c>
      <c r="BP904">
        <v>0</v>
      </c>
    </row>
    <row r="905" spans="1:68" ht="25.2" x14ac:dyDescent="0.3">
      <c r="A905" s="1"/>
      <c r="B905" s="47">
        <v>815</v>
      </c>
      <c r="C905" s="45">
        <v>1070615</v>
      </c>
      <c r="D905" s="29"/>
      <c r="E905" s="29"/>
      <c r="F905" s="32" t="s">
        <v>759</v>
      </c>
      <c r="G905" s="29" t="s">
        <v>92</v>
      </c>
      <c r="H905" s="70" t="s">
        <v>4779</v>
      </c>
      <c r="I905" s="148" t="s">
        <v>32</v>
      </c>
      <c r="J905" s="147" t="s">
        <v>33</v>
      </c>
      <c r="K905" s="148">
        <v>0</v>
      </c>
      <c r="L905" s="148" t="s">
        <v>32</v>
      </c>
      <c r="M905" s="147" t="s">
        <v>33</v>
      </c>
      <c r="N905" s="29" t="str">
        <f t="shared" si="204"/>
        <v/>
      </c>
      <c r="O905" s="29" t="str">
        <f t="shared" si="205"/>
        <v/>
      </c>
      <c r="P905" s="29" t="str">
        <f t="shared" si="206"/>
        <v/>
      </c>
      <c r="Q905" s="29" t="str">
        <f t="shared" si="211"/>
        <v/>
      </c>
      <c r="R905" s="29" t="str">
        <f t="shared" si="212"/>
        <v/>
      </c>
      <c r="S905" s="29" t="str">
        <f t="shared" si="213"/>
        <v/>
      </c>
      <c r="T905" s="29" t="str">
        <f t="shared" si="214"/>
        <v/>
      </c>
      <c r="U905" s="29"/>
      <c r="V905" s="29"/>
      <c r="W905" s="55" t="s">
        <v>145</v>
      </c>
      <c r="X905" s="29" t="s">
        <v>158</v>
      </c>
      <c r="Y905" s="146">
        <v>997</v>
      </c>
      <c r="Z905" s="33">
        <v>1277</v>
      </c>
      <c r="AA905" s="34">
        <f t="shared" si="202"/>
        <v>0.28100000000000003</v>
      </c>
      <c r="AB905" s="33">
        <f t="shared" si="207"/>
        <v>1277</v>
      </c>
      <c r="AC905" s="34">
        <f t="shared" si="203"/>
        <v>0.28084344266537314</v>
      </c>
      <c r="AD905" s="145">
        <f t="shared" si="210"/>
        <v>1064.1669999999999</v>
      </c>
      <c r="AE905" s="105">
        <v>830.83299999999997</v>
      </c>
      <c r="AF905" s="34" t="s">
        <v>36</v>
      </c>
      <c r="AG905" s="34" t="s">
        <v>36</v>
      </c>
      <c r="AH905" s="34" t="s">
        <v>36</v>
      </c>
      <c r="AI905" s="29">
        <v>4.3999999999999997E-2</v>
      </c>
      <c r="AJ905" s="29">
        <v>3.6000000000000001E-5</v>
      </c>
      <c r="AK905" s="29">
        <v>100</v>
      </c>
      <c r="AL905" s="29">
        <v>0</v>
      </c>
      <c r="AM905" s="29" t="s">
        <v>28</v>
      </c>
      <c r="AN905" s="158" t="s">
        <v>28</v>
      </c>
      <c r="AO905" s="29" t="s">
        <v>28</v>
      </c>
      <c r="AP905" s="29">
        <v>20</v>
      </c>
      <c r="AQ905" s="29">
        <v>176</v>
      </c>
      <c r="AR905" s="29">
        <v>67</v>
      </c>
      <c r="AS905" s="29">
        <v>89</v>
      </c>
      <c r="AT905" s="29">
        <v>0.88</v>
      </c>
      <c r="AU905" s="144">
        <v>1.049E-3</v>
      </c>
      <c r="AV905" s="36" t="s">
        <v>28</v>
      </c>
      <c r="AW905" s="102">
        <v>43578</v>
      </c>
      <c r="AX905" s="129" t="s">
        <v>33</v>
      </c>
      <c r="AY905" s="106">
        <v>20</v>
      </c>
      <c r="BD905" t="s">
        <v>108</v>
      </c>
      <c r="BE905" t="s">
        <v>4368</v>
      </c>
      <c r="BF905" t="s">
        <v>4740</v>
      </c>
      <c r="BH905" t="str">
        <f t="shared" si="208"/>
        <v>AV</v>
      </c>
      <c r="BJ905" t="str">
        <f t="shared" si="209"/>
        <v>OK</v>
      </c>
      <c r="BK905" s="130">
        <v>1277</v>
      </c>
      <c r="BL905" s="130" t="s">
        <v>37</v>
      </c>
      <c r="BM905" s="131" t="s">
        <v>33</v>
      </c>
      <c r="BN905" s="131" t="e">
        <v>#VALUE!</v>
      </c>
      <c r="BO905">
        <v>1277</v>
      </c>
      <c r="BP905">
        <v>0</v>
      </c>
    </row>
    <row r="906" spans="1:68" x14ac:dyDescent="0.3">
      <c r="A906" s="1"/>
      <c r="B906" s="47">
        <v>816</v>
      </c>
      <c r="C906" s="45">
        <v>1070707</v>
      </c>
      <c r="D906" s="29"/>
      <c r="E906" s="29"/>
      <c r="F906" s="32" t="s">
        <v>760</v>
      </c>
      <c r="G906" s="29" t="s">
        <v>92</v>
      </c>
      <c r="H906" s="148"/>
      <c r="I906" s="148" t="s">
        <v>32</v>
      </c>
      <c r="J906" s="147" t="s">
        <v>33</v>
      </c>
      <c r="K906" s="148">
        <v>0</v>
      </c>
      <c r="L906" s="148" t="s">
        <v>32</v>
      </c>
      <c r="M906" s="147" t="s">
        <v>33</v>
      </c>
      <c r="N906" s="29" t="str">
        <f t="shared" si="204"/>
        <v/>
      </c>
      <c r="O906" s="29" t="str">
        <f t="shared" si="205"/>
        <v/>
      </c>
      <c r="P906" s="29" t="str">
        <f t="shared" si="206"/>
        <v/>
      </c>
      <c r="Q906" s="29" t="str">
        <f t="shared" si="211"/>
        <v/>
      </c>
      <c r="R906" s="29" t="str">
        <f t="shared" si="212"/>
        <v/>
      </c>
      <c r="S906" s="29" t="str">
        <f t="shared" si="213"/>
        <v/>
      </c>
      <c r="T906" s="29" t="str">
        <f t="shared" si="214"/>
        <v/>
      </c>
      <c r="U906" s="29"/>
      <c r="V906" s="29"/>
      <c r="W906" s="55" t="s">
        <v>145</v>
      </c>
      <c r="X906" s="29" t="s">
        <v>158</v>
      </c>
      <c r="Y906" s="146">
        <v>1228</v>
      </c>
      <c r="Z906" s="33">
        <v>1572</v>
      </c>
      <c r="AA906" s="34">
        <f t="shared" si="202"/>
        <v>0.28000000000000003</v>
      </c>
      <c r="AB906" s="33">
        <f t="shared" si="207"/>
        <v>1572</v>
      </c>
      <c r="AC906" s="34">
        <f t="shared" si="203"/>
        <v>0.2801307101402965</v>
      </c>
      <c r="AD906" s="145">
        <f t="shared" si="210"/>
        <v>1310</v>
      </c>
      <c r="AE906" s="105">
        <v>1023.333</v>
      </c>
      <c r="AF906" s="34" t="s">
        <v>36</v>
      </c>
      <c r="AG906" s="34" t="s">
        <v>36</v>
      </c>
      <c r="AH906" s="34" t="s">
        <v>36</v>
      </c>
      <c r="AI906" s="29">
        <v>5.5E-2</v>
      </c>
      <c r="AJ906" s="29">
        <v>5.1E-5</v>
      </c>
      <c r="AK906" s="29">
        <v>0</v>
      </c>
      <c r="AL906" s="29">
        <v>0</v>
      </c>
      <c r="AM906" s="29" t="s">
        <v>28</v>
      </c>
      <c r="AN906" s="44" t="s">
        <v>27</v>
      </c>
      <c r="AO906" s="29" t="s">
        <v>28</v>
      </c>
      <c r="AP906" s="29">
        <v>10</v>
      </c>
      <c r="AQ906" s="29">
        <v>176</v>
      </c>
      <c r="AR906" s="29">
        <v>67</v>
      </c>
      <c r="AS906" s="29">
        <v>89</v>
      </c>
      <c r="AT906" s="29">
        <v>0.55000000000000004</v>
      </c>
      <c r="AU906" s="144">
        <v>1.049E-3</v>
      </c>
      <c r="AV906" s="36" t="s">
        <v>28</v>
      </c>
      <c r="AW906" s="102">
        <v>43578</v>
      </c>
      <c r="AX906" s="129" t="s">
        <v>33</v>
      </c>
      <c r="AY906" s="106">
        <v>10</v>
      </c>
      <c r="BD906" t="s">
        <v>108</v>
      </c>
      <c r="BE906" t="s">
        <v>4368</v>
      </c>
      <c r="BF906" t="s">
        <v>4740</v>
      </c>
      <c r="BH906" t="str">
        <f t="shared" si="208"/>
        <v/>
      </c>
      <c r="BJ906" t="str">
        <f t="shared" si="209"/>
        <v>OK</v>
      </c>
      <c r="BK906" s="130" t="s">
        <v>5302</v>
      </c>
      <c r="BL906" s="130" t="e">
        <v>#VALUE!</v>
      </c>
      <c r="BM906" s="131" t="s">
        <v>33</v>
      </c>
      <c r="BN906" s="131" t="e">
        <v>#VALUE!</v>
      </c>
      <c r="BO906" t="e">
        <v>#N/A</v>
      </c>
      <c r="BP906">
        <v>0</v>
      </c>
    </row>
    <row r="907" spans="1:68" x14ac:dyDescent="0.3">
      <c r="A907" s="1"/>
      <c r="B907" s="47">
        <v>817</v>
      </c>
      <c r="C907" s="45">
        <v>1070617</v>
      </c>
      <c r="D907" s="29">
        <v>1014558</v>
      </c>
      <c r="E907" s="29"/>
      <c r="F907" s="32" t="s">
        <v>761</v>
      </c>
      <c r="G907" s="29" t="s">
        <v>31</v>
      </c>
      <c r="H907" s="148"/>
      <c r="I907" s="148" t="s">
        <v>32</v>
      </c>
      <c r="J907" s="147" t="s">
        <v>33</v>
      </c>
      <c r="K907" s="148">
        <v>0</v>
      </c>
      <c r="L907" s="148" t="s">
        <v>32</v>
      </c>
      <c r="M907" s="147" t="s">
        <v>33</v>
      </c>
      <c r="N907" s="29">
        <f t="shared" si="204"/>
        <v>1014558</v>
      </c>
      <c r="O907" s="29" t="str">
        <f t="shared" si="205"/>
        <v/>
      </c>
      <c r="P907" s="29" t="str">
        <f t="shared" si="206"/>
        <v/>
      </c>
      <c r="Q907" s="29" t="str">
        <f t="shared" si="211"/>
        <v/>
      </c>
      <c r="R907" s="29" t="str">
        <f t="shared" si="212"/>
        <v/>
      </c>
      <c r="S907" s="29" t="str">
        <f t="shared" si="213"/>
        <v/>
      </c>
      <c r="T907" s="29" t="str">
        <f t="shared" si="214"/>
        <v/>
      </c>
      <c r="U907" s="29"/>
      <c r="V907" s="29"/>
      <c r="W907" s="55" t="s">
        <v>145</v>
      </c>
      <c r="X907" s="29" t="s">
        <v>158</v>
      </c>
      <c r="Y907" s="146">
        <v>1210</v>
      </c>
      <c r="Z907" s="33">
        <v>1549</v>
      </c>
      <c r="AA907" s="34">
        <f t="shared" si="202"/>
        <v>0.28000000000000003</v>
      </c>
      <c r="AB907" s="33">
        <f t="shared" si="207"/>
        <v>1549</v>
      </c>
      <c r="AC907" s="34">
        <f t="shared" si="203"/>
        <v>0.28016538187285361</v>
      </c>
      <c r="AD907" s="145">
        <f t="shared" si="210"/>
        <v>1290.8330000000001</v>
      </c>
      <c r="AE907" s="105">
        <v>1008.333</v>
      </c>
      <c r="AF907" s="34" t="s">
        <v>36</v>
      </c>
      <c r="AG907" s="34" t="s">
        <v>36</v>
      </c>
      <c r="AH907" s="34" t="s">
        <v>36</v>
      </c>
      <c r="AI907" s="29">
        <v>7.2999999999999995E-2</v>
      </c>
      <c r="AJ907" s="29">
        <v>5.5000000000000002E-5</v>
      </c>
      <c r="AK907" s="29">
        <v>0</v>
      </c>
      <c r="AL907" s="29">
        <v>0</v>
      </c>
      <c r="AM907" s="29" t="s">
        <v>28</v>
      </c>
      <c r="AN907" s="44" t="s">
        <v>27</v>
      </c>
      <c r="AO907" s="29" t="s">
        <v>28</v>
      </c>
      <c r="AP907" s="29">
        <v>15</v>
      </c>
      <c r="AQ907" s="29">
        <v>176</v>
      </c>
      <c r="AR907" s="29">
        <v>67</v>
      </c>
      <c r="AS907" s="29">
        <v>89</v>
      </c>
      <c r="AT907" s="29">
        <v>1.095</v>
      </c>
      <c r="AU907" s="144">
        <v>1.049E-3</v>
      </c>
      <c r="AV907" s="36" t="s">
        <v>28</v>
      </c>
      <c r="AW907" s="102">
        <v>43515</v>
      </c>
      <c r="AX907" s="129" t="s">
        <v>33</v>
      </c>
      <c r="AY907" s="106">
        <v>20</v>
      </c>
      <c r="BD907" t="s">
        <v>108</v>
      </c>
      <c r="BE907" t="s">
        <v>4368</v>
      </c>
      <c r="BF907" t="s">
        <v>4740</v>
      </c>
      <c r="BH907" t="str">
        <f t="shared" si="208"/>
        <v/>
      </c>
      <c r="BJ907" t="str">
        <f t="shared" si="209"/>
        <v>OK</v>
      </c>
      <c r="BK907" s="130" t="s">
        <v>5302</v>
      </c>
      <c r="BL907" s="130" t="e">
        <v>#VALUE!</v>
      </c>
      <c r="BM907" s="131">
        <v>1331</v>
      </c>
      <c r="BN907" s="131">
        <v>1.163786626596544</v>
      </c>
      <c r="BO907" t="e">
        <v>#N/A</v>
      </c>
      <c r="BP907">
        <v>0</v>
      </c>
    </row>
    <row r="908" spans="1:68" x14ac:dyDescent="0.3">
      <c r="A908" s="1"/>
      <c r="B908" s="47">
        <v>818</v>
      </c>
      <c r="C908" s="45">
        <v>1070618</v>
      </c>
      <c r="D908" s="29">
        <v>1014584</v>
      </c>
      <c r="E908" s="29"/>
      <c r="F908" s="32" t="s">
        <v>762</v>
      </c>
      <c r="G908" s="29" t="s">
        <v>31</v>
      </c>
      <c r="H908" s="148"/>
      <c r="I908" s="148" t="s">
        <v>32</v>
      </c>
      <c r="J908" s="147" t="s">
        <v>33</v>
      </c>
      <c r="K908" s="148">
        <v>0</v>
      </c>
      <c r="L908" s="148" t="s">
        <v>32</v>
      </c>
      <c r="M908" s="147" t="s">
        <v>33</v>
      </c>
      <c r="N908" s="29">
        <f t="shared" si="204"/>
        <v>1014584</v>
      </c>
      <c r="O908" s="29" t="str">
        <f t="shared" si="205"/>
        <v/>
      </c>
      <c r="P908" s="29" t="str">
        <f t="shared" si="206"/>
        <v/>
      </c>
      <c r="Q908" s="29" t="str">
        <f t="shared" si="211"/>
        <v/>
      </c>
      <c r="R908" s="29" t="str">
        <f t="shared" si="212"/>
        <v/>
      </c>
      <c r="S908" s="29" t="str">
        <f t="shared" si="213"/>
        <v/>
      </c>
      <c r="T908" s="29" t="str">
        <f t="shared" si="214"/>
        <v/>
      </c>
      <c r="U908" s="29"/>
      <c r="V908" s="29"/>
      <c r="W908" s="55" t="s">
        <v>145</v>
      </c>
      <c r="X908" s="29" t="s">
        <v>158</v>
      </c>
      <c r="Y908" s="146">
        <v>1600</v>
      </c>
      <c r="Z908" s="33">
        <v>2048</v>
      </c>
      <c r="AA908" s="34">
        <f t="shared" si="202"/>
        <v>0.28000000000000003</v>
      </c>
      <c r="AB908" s="33">
        <f t="shared" si="207"/>
        <v>2048</v>
      </c>
      <c r="AC908" s="34">
        <f t="shared" si="203"/>
        <v>0.28000057000014233</v>
      </c>
      <c r="AD908" s="145">
        <f t="shared" si="210"/>
        <v>1706.6669999999999</v>
      </c>
      <c r="AE908" s="105">
        <v>1333.3330000000001</v>
      </c>
      <c r="AF908" s="34" t="s">
        <v>36</v>
      </c>
      <c r="AG908" s="34" t="s">
        <v>36</v>
      </c>
      <c r="AH908" s="34" t="s">
        <v>36</v>
      </c>
      <c r="AI908" s="29">
        <v>0.1</v>
      </c>
      <c r="AJ908" s="29">
        <v>9.2E-5</v>
      </c>
      <c r="AK908" s="29">
        <v>0</v>
      </c>
      <c r="AL908" s="29">
        <v>0</v>
      </c>
      <c r="AM908" s="29" t="s">
        <v>28</v>
      </c>
      <c r="AN908" s="44" t="s">
        <v>27</v>
      </c>
      <c r="AO908" s="29" t="s">
        <v>28</v>
      </c>
      <c r="AP908" s="29">
        <v>5</v>
      </c>
      <c r="AQ908" s="29">
        <v>176</v>
      </c>
      <c r="AR908" s="29">
        <v>67</v>
      </c>
      <c r="AS908" s="29">
        <v>89</v>
      </c>
      <c r="AT908" s="29">
        <v>0.5</v>
      </c>
      <c r="AU908" s="144">
        <v>1.049E-3</v>
      </c>
      <c r="AV908" s="36" t="s">
        <v>28</v>
      </c>
      <c r="AW908" s="102">
        <v>43515</v>
      </c>
      <c r="AX908" s="129" t="s">
        <v>33</v>
      </c>
      <c r="AY908" s="106">
        <v>15</v>
      </c>
      <c r="BD908" t="s">
        <v>108</v>
      </c>
      <c r="BE908" t="s">
        <v>4368</v>
      </c>
      <c r="BF908" t="s">
        <v>4740</v>
      </c>
      <c r="BH908" t="str">
        <f t="shared" si="208"/>
        <v/>
      </c>
      <c r="BJ908" t="str">
        <f t="shared" si="209"/>
        <v>OK</v>
      </c>
      <c r="BK908" s="130" t="s">
        <v>5302</v>
      </c>
      <c r="BL908" s="130" t="e">
        <v>#VALUE!</v>
      </c>
      <c r="BM908" s="131">
        <v>1760</v>
      </c>
      <c r="BN908" s="131">
        <v>1.1636363636363636</v>
      </c>
      <c r="BO908" t="e">
        <v>#N/A</v>
      </c>
      <c r="BP908">
        <v>10</v>
      </c>
    </row>
    <row r="909" spans="1:68" ht="25.2" x14ac:dyDescent="0.3">
      <c r="A909" s="1"/>
      <c r="B909" s="47">
        <v>819</v>
      </c>
      <c r="C909" s="45">
        <v>1022714</v>
      </c>
      <c r="D909" s="29"/>
      <c r="E909" s="29"/>
      <c r="F909" s="39" t="s">
        <v>763</v>
      </c>
      <c r="G909" s="29" t="s">
        <v>61</v>
      </c>
      <c r="H909" s="70" t="s">
        <v>59</v>
      </c>
      <c r="I909" s="148" t="s">
        <v>32</v>
      </c>
      <c r="J909" s="147" t="s">
        <v>4044</v>
      </c>
      <c r="K909" s="148" t="e">
        <v>#N/A</v>
      </c>
      <c r="L909" s="148" t="s">
        <v>3884</v>
      </c>
      <c r="M909" s="147">
        <v>43769</v>
      </c>
      <c r="N909" s="29" t="str">
        <f t="shared" si="204"/>
        <v/>
      </c>
      <c r="O909" s="29" t="str">
        <f t="shared" si="205"/>
        <v/>
      </c>
      <c r="P909" s="29" t="str">
        <f t="shared" si="206"/>
        <v/>
      </c>
      <c r="Q909" s="29" t="str">
        <f t="shared" si="211"/>
        <v/>
      </c>
      <c r="R909" s="29" t="str">
        <f t="shared" si="212"/>
        <v/>
      </c>
      <c r="S909" s="29" t="str">
        <f t="shared" si="213"/>
        <v/>
      </c>
      <c r="T909" s="29" t="str">
        <f t="shared" si="214"/>
        <v/>
      </c>
      <c r="U909" s="29">
        <v>1039929</v>
      </c>
      <c r="V909" s="29"/>
      <c r="W909" s="38" t="s">
        <v>145</v>
      </c>
      <c r="X909" s="29" t="s">
        <v>158</v>
      </c>
      <c r="Y909" s="146">
        <v>471.98</v>
      </c>
      <c r="Z909" s="33">
        <v>519</v>
      </c>
      <c r="AA909" s="34">
        <f t="shared" si="202"/>
        <v>0.1</v>
      </c>
      <c r="AB909" s="33">
        <f t="shared" si="207"/>
        <v>519</v>
      </c>
      <c r="AC909" s="34">
        <f t="shared" si="203"/>
        <v>9.9621933453168804E-2</v>
      </c>
      <c r="AD909" s="145">
        <f t="shared" si="210"/>
        <v>432.5</v>
      </c>
      <c r="AE909" s="105">
        <v>393.31700000000001</v>
      </c>
      <c r="AF909" s="34" t="e">
        <v>#N/A</v>
      </c>
      <c r="AG909" s="34" t="e">
        <v>#N/A</v>
      </c>
      <c r="AH909" s="34" t="e">
        <v>#N/A</v>
      </c>
      <c r="AI909" s="29">
        <v>1.7999999999999999E-2</v>
      </c>
      <c r="AJ909" s="29">
        <v>5.3999999999999998E-5</v>
      </c>
      <c r="AK909" s="29">
        <v>0</v>
      </c>
      <c r="AL909" s="29">
        <v>0</v>
      </c>
      <c r="AM909" s="29" t="s">
        <v>27</v>
      </c>
      <c r="AN909" s="44" t="s">
        <v>27</v>
      </c>
      <c r="AO909" s="29" t="s">
        <v>27</v>
      </c>
      <c r="AP909" s="29">
        <v>10</v>
      </c>
      <c r="AQ909" s="29">
        <v>87</v>
      </c>
      <c r="AR909" s="29">
        <v>67</v>
      </c>
      <c r="AS909" s="29">
        <v>89</v>
      </c>
      <c r="AT909" s="29">
        <v>0.18</v>
      </c>
      <c r="AU909" s="144">
        <v>5.1900000000000004E-4</v>
      </c>
      <c r="AV909" s="36" t="s">
        <v>28</v>
      </c>
      <c r="AW909" s="102" t="s">
        <v>33</v>
      </c>
      <c r="AX909" s="129" t="s">
        <v>33</v>
      </c>
      <c r="AY909" s="106">
        <v>141180</v>
      </c>
      <c r="BD909" t="s">
        <v>4410</v>
      </c>
      <c r="BE909" t="e">
        <v>#N/A</v>
      </c>
      <c r="BF909" t="e">
        <v>#N/A</v>
      </c>
      <c r="BH909" t="str">
        <f t="shared" si="208"/>
        <v/>
      </c>
      <c r="BJ909" t="str">
        <f t="shared" si="209"/>
        <v>OK</v>
      </c>
      <c r="BK909" s="130" t="s">
        <v>5302</v>
      </c>
      <c r="BL909" s="130" t="e">
        <v>#VALUE!</v>
      </c>
      <c r="BM909" s="131" t="s">
        <v>33</v>
      </c>
      <c r="BN909" s="131" t="e">
        <v>#VALUE!</v>
      </c>
      <c r="BO909" t="e">
        <v>#N/A</v>
      </c>
      <c r="BP909">
        <v>0</v>
      </c>
    </row>
    <row r="910" spans="1:68" ht="25.2" x14ac:dyDescent="0.3">
      <c r="A910" s="1"/>
      <c r="B910" s="47">
        <v>820</v>
      </c>
      <c r="C910" s="45">
        <v>1022715</v>
      </c>
      <c r="D910" s="40" t="s">
        <v>33</v>
      </c>
      <c r="E910" s="40"/>
      <c r="F910" s="39" t="s">
        <v>764</v>
      </c>
      <c r="G910" s="29" t="s">
        <v>61</v>
      </c>
      <c r="H910" s="70" t="s">
        <v>59</v>
      </c>
      <c r="I910" s="148" t="s">
        <v>32</v>
      </c>
      <c r="J910" s="147" t="s">
        <v>4044</v>
      </c>
      <c r="K910" s="148" t="e">
        <v>#N/A</v>
      </c>
      <c r="L910" s="148" t="s">
        <v>3885</v>
      </c>
      <c r="M910" s="147">
        <v>43769</v>
      </c>
      <c r="N910" s="29" t="str">
        <f t="shared" si="204"/>
        <v/>
      </c>
      <c r="O910" s="29" t="str">
        <f t="shared" si="205"/>
        <v/>
      </c>
      <c r="P910" s="29" t="str">
        <f t="shared" si="206"/>
        <v/>
      </c>
      <c r="Q910" s="29" t="str">
        <f t="shared" si="211"/>
        <v/>
      </c>
      <c r="R910" s="29" t="str">
        <f t="shared" si="212"/>
        <v/>
      </c>
      <c r="S910" s="29" t="str">
        <f t="shared" si="213"/>
        <v/>
      </c>
      <c r="T910" s="29" t="str">
        <f t="shared" si="214"/>
        <v/>
      </c>
      <c r="U910" s="29">
        <v>1039930</v>
      </c>
      <c r="V910" s="29"/>
      <c r="W910" s="38" t="s">
        <v>145</v>
      </c>
      <c r="X910" s="29" t="s">
        <v>158</v>
      </c>
      <c r="Y910" s="146">
        <v>637</v>
      </c>
      <c r="Z910" s="33">
        <v>701</v>
      </c>
      <c r="AA910" s="34">
        <f t="shared" si="202"/>
        <v>0.1</v>
      </c>
      <c r="AB910" s="33">
        <f t="shared" si="207"/>
        <v>701</v>
      </c>
      <c r="AC910" s="34">
        <f t="shared" si="203"/>
        <v>0.10047227659169657</v>
      </c>
      <c r="AD910" s="145">
        <f t="shared" si="210"/>
        <v>584.16700000000003</v>
      </c>
      <c r="AE910" s="105">
        <v>530.83299999999997</v>
      </c>
      <c r="AF910" s="34" t="e">
        <v>#N/A</v>
      </c>
      <c r="AG910" s="34" t="e">
        <v>#N/A</v>
      </c>
      <c r="AH910" s="34" t="e">
        <v>#N/A</v>
      </c>
      <c r="AI910" s="29">
        <v>0.03</v>
      </c>
      <c r="AJ910" s="29">
        <v>1.1E-4</v>
      </c>
      <c r="AK910" s="29">
        <v>0</v>
      </c>
      <c r="AL910" s="29">
        <v>0</v>
      </c>
      <c r="AM910" s="29" t="s">
        <v>27</v>
      </c>
      <c r="AN910" s="44" t="s">
        <v>27</v>
      </c>
      <c r="AO910" s="29" t="s">
        <v>27</v>
      </c>
      <c r="AP910" s="29">
        <v>10</v>
      </c>
      <c r="AQ910" s="29">
        <v>176</v>
      </c>
      <c r="AR910" s="29">
        <v>67</v>
      </c>
      <c r="AS910" s="29">
        <v>89</v>
      </c>
      <c r="AT910" s="29">
        <v>0.3</v>
      </c>
      <c r="AU910" s="144">
        <v>1.049E-3</v>
      </c>
      <c r="AV910" s="36" t="s">
        <v>28</v>
      </c>
      <c r="AW910" s="102" t="s">
        <v>33</v>
      </c>
      <c r="AX910" s="129" t="s">
        <v>33</v>
      </c>
      <c r="AY910" s="106">
        <v>69850</v>
      </c>
      <c r="BD910" t="s">
        <v>4417</v>
      </c>
      <c r="BE910" t="e">
        <v>#N/A</v>
      </c>
      <c r="BF910" t="e">
        <v>#N/A</v>
      </c>
      <c r="BH910" t="str">
        <f t="shared" si="208"/>
        <v/>
      </c>
      <c r="BJ910" t="str">
        <f t="shared" si="209"/>
        <v>OK</v>
      </c>
      <c r="BK910" s="130" t="s">
        <v>5302</v>
      </c>
      <c r="BL910" s="130" t="e">
        <v>#VALUE!</v>
      </c>
      <c r="BM910" s="131" t="s">
        <v>33</v>
      </c>
      <c r="BN910" s="131" t="e">
        <v>#VALUE!</v>
      </c>
      <c r="BO910" t="e">
        <v>#N/A</v>
      </c>
      <c r="BP910">
        <v>0</v>
      </c>
    </row>
    <row r="911" spans="1:68" ht="25.2" x14ac:dyDescent="0.3">
      <c r="A911" s="1"/>
      <c r="B911" s="47">
        <v>821</v>
      </c>
      <c r="C911" s="45">
        <v>1022716</v>
      </c>
      <c r="D911" s="40" t="s">
        <v>33</v>
      </c>
      <c r="E911" s="40"/>
      <c r="F911" s="39" t="s">
        <v>765</v>
      </c>
      <c r="G911" s="29" t="s">
        <v>61</v>
      </c>
      <c r="H911" s="70" t="s">
        <v>59</v>
      </c>
      <c r="I911" s="148" t="s">
        <v>32</v>
      </c>
      <c r="J911" s="147" t="s">
        <v>4044</v>
      </c>
      <c r="K911" s="148" t="e">
        <v>#N/A</v>
      </c>
      <c r="L911" s="148" t="s">
        <v>3886</v>
      </c>
      <c r="M911" s="147">
        <v>43769</v>
      </c>
      <c r="N911" s="29" t="str">
        <f t="shared" si="204"/>
        <v/>
      </c>
      <c r="O911" s="29" t="str">
        <f t="shared" si="205"/>
        <v/>
      </c>
      <c r="P911" s="29" t="str">
        <f t="shared" si="206"/>
        <v/>
      </c>
      <c r="Q911" s="29" t="str">
        <f t="shared" si="211"/>
        <v/>
      </c>
      <c r="R911" s="29" t="str">
        <f t="shared" si="212"/>
        <v/>
      </c>
      <c r="S911" s="29" t="str">
        <f t="shared" si="213"/>
        <v/>
      </c>
      <c r="T911" s="29" t="str">
        <f t="shared" si="214"/>
        <v/>
      </c>
      <c r="U911" s="29">
        <v>1039931</v>
      </c>
      <c r="V911" s="29"/>
      <c r="W911" s="38" t="s">
        <v>145</v>
      </c>
      <c r="X911" s="29" t="s">
        <v>158</v>
      </c>
      <c r="Y911" s="146">
        <v>1176</v>
      </c>
      <c r="Z911" s="33">
        <v>1294</v>
      </c>
      <c r="AA911" s="34">
        <f t="shared" si="202"/>
        <v>0.1</v>
      </c>
      <c r="AB911" s="33">
        <f t="shared" si="207"/>
        <v>1294</v>
      </c>
      <c r="AC911" s="34">
        <f t="shared" si="203"/>
        <v>0.10033979591836743</v>
      </c>
      <c r="AD911" s="145">
        <f t="shared" si="210"/>
        <v>1078.3330000000001</v>
      </c>
      <c r="AE911" s="105">
        <v>980</v>
      </c>
      <c r="AF911" s="34" t="e">
        <v>#N/A</v>
      </c>
      <c r="AG911" s="34" t="e">
        <v>#N/A</v>
      </c>
      <c r="AH911" s="34" t="e">
        <v>#N/A</v>
      </c>
      <c r="AI911" s="29">
        <v>6.2E-2</v>
      </c>
      <c r="AJ911" s="29">
        <v>2.2100000000000001E-4</v>
      </c>
      <c r="AK911" s="29">
        <v>0</v>
      </c>
      <c r="AL911" s="29">
        <v>0</v>
      </c>
      <c r="AM911" s="29" t="s">
        <v>27</v>
      </c>
      <c r="AN911" s="44" t="s">
        <v>27</v>
      </c>
      <c r="AO911" s="29" t="s">
        <v>27</v>
      </c>
      <c r="AP911" s="29">
        <v>5</v>
      </c>
      <c r="AQ911" s="29">
        <v>176</v>
      </c>
      <c r="AR911" s="29">
        <v>67</v>
      </c>
      <c r="AS911" s="29">
        <v>89</v>
      </c>
      <c r="AT911" s="29">
        <v>0.31</v>
      </c>
      <c r="AU911" s="144">
        <v>1.049E-3</v>
      </c>
      <c r="AV911" s="36" t="s">
        <v>28</v>
      </c>
      <c r="AW911" s="102" t="s">
        <v>33</v>
      </c>
      <c r="AX911" s="129" t="s">
        <v>33</v>
      </c>
      <c r="AY911" s="106">
        <v>31460</v>
      </c>
      <c r="BD911" t="s">
        <v>4410</v>
      </c>
      <c r="BE911" t="e">
        <v>#N/A</v>
      </c>
      <c r="BF911" t="e">
        <v>#N/A</v>
      </c>
      <c r="BH911" t="str">
        <f t="shared" si="208"/>
        <v/>
      </c>
      <c r="BJ911" t="str">
        <f t="shared" si="209"/>
        <v>OK</v>
      </c>
      <c r="BK911" s="130" t="s">
        <v>5302</v>
      </c>
      <c r="BL911" s="130" t="e">
        <v>#VALUE!</v>
      </c>
      <c r="BM911" s="131" t="s">
        <v>33</v>
      </c>
      <c r="BN911" s="131" t="e">
        <v>#VALUE!</v>
      </c>
      <c r="BO911" t="e">
        <v>#N/A</v>
      </c>
      <c r="BP911">
        <v>0</v>
      </c>
    </row>
    <row r="912" spans="1:68" ht="25.2" x14ac:dyDescent="0.3">
      <c r="A912" s="1"/>
      <c r="B912" s="47">
        <v>822</v>
      </c>
      <c r="C912" s="45">
        <v>1022717</v>
      </c>
      <c r="D912" s="40" t="s">
        <v>33</v>
      </c>
      <c r="E912" s="40"/>
      <c r="F912" s="39" t="s">
        <v>766</v>
      </c>
      <c r="G912" s="29" t="s">
        <v>61</v>
      </c>
      <c r="H912" s="70" t="s">
        <v>59</v>
      </c>
      <c r="I912" s="148" t="s">
        <v>32</v>
      </c>
      <c r="J912" s="147" t="s">
        <v>4044</v>
      </c>
      <c r="K912" s="148" t="e">
        <v>#N/A</v>
      </c>
      <c r="L912" s="148" t="s">
        <v>3887</v>
      </c>
      <c r="M912" s="147">
        <v>43769</v>
      </c>
      <c r="N912" s="29" t="str">
        <f t="shared" si="204"/>
        <v/>
      </c>
      <c r="O912" s="29" t="str">
        <f t="shared" si="205"/>
        <v/>
      </c>
      <c r="P912" s="29" t="str">
        <f t="shared" si="206"/>
        <v/>
      </c>
      <c r="Q912" s="29" t="str">
        <f t="shared" si="211"/>
        <v/>
      </c>
      <c r="R912" s="29" t="str">
        <f t="shared" si="212"/>
        <v/>
      </c>
      <c r="S912" s="29" t="str">
        <f t="shared" si="213"/>
        <v/>
      </c>
      <c r="T912" s="29" t="str">
        <f t="shared" si="214"/>
        <v/>
      </c>
      <c r="U912" s="29">
        <v>1039932</v>
      </c>
      <c r="V912" s="29"/>
      <c r="W912" s="38" t="s">
        <v>145</v>
      </c>
      <c r="X912" s="29" t="s">
        <v>158</v>
      </c>
      <c r="Y912" s="146">
        <v>1776</v>
      </c>
      <c r="Z912" s="33">
        <v>1954</v>
      </c>
      <c r="AA912" s="34">
        <f t="shared" si="202"/>
        <v>0.1</v>
      </c>
      <c r="AB912" s="33">
        <f t="shared" si="207"/>
        <v>1954</v>
      </c>
      <c r="AC912" s="34">
        <f t="shared" si="203"/>
        <v>0.10022500000000005</v>
      </c>
      <c r="AD912" s="145">
        <f t="shared" si="210"/>
        <v>1628.3330000000001</v>
      </c>
      <c r="AE912" s="105">
        <v>1480</v>
      </c>
      <c r="AF912" s="34" t="e">
        <v>#N/A</v>
      </c>
      <c r="AG912" s="34" t="e">
        <v>#N/A</v>
      </c>
      <c r="AH912" s="34" t="e">
        <v>#N/A</v>
      </c>
      <c r="AI912" s="29">
        <v>8.2000000000000003E-2</v>
      </c>
      <c r="AJ912" s="29">
        <v>4.2499999999999998E-4</v>
      </c>
      <c r="AK912" s="29">
        <v>0</v>
      </c>
      <c r="AL912" s="29">
        <v>0</v>
      </c>
      <c r="AM912" s="29" t="s">
        <v>27</v>
      </c>
      <c r="AN912" s="44" t="s">
        <v>27</v>
      </c>
      <c r="AO912" s="29" t="s">
        <v>27</v>
      </c>
      <c r="AP912" s="29">
        <v>5</v>
      </c>
      <c r="AQ912" s="29">
        <v>176</v>
      </c>
      <c r="AR912" s="29">
        <v>135</v>
      </c>
      <c r="AS912" s="29">
        <v>89</v>
      </c>
      <c r="AT912" s="29">
        <v>0.41</v>
      </c>
      <c r="AU912" s="144">
        <v>2.1150000000000001E-3</v>
      </c>
      <c r="AV912" s="36" t="s">
        <v>28</v>
      </c>
      <c r="AW912" s="102" t="s">
        <v>33</v>
      </c>
      <c r="AX912" s="129" t="s">
        <v>33</v>
      </c>
      <c r="AY912" s="106">
        <v>12145</v>
      </c>
      <c r="BD912" t="s">
        <v>4410</v>
      </c>
      <c r="BE912" t="e">
        <v>#N/A</v>
      </c>
      <c r="BF912" t="e">
        <v>#N/A</v>
      </c>
      <c r="BH912" t="str">
        <f t="shared" si="208"/>
        <v/>
      </c>
      <c r="BJ912" t="str">
        <f t="shared" si="209"/>
        <v>OK</v>
      </c>
      <c r="BK912" s="130" t="s">
        <v>5302</v>
      </c>
      <c r="BL912" s="130" t="e">
        <v>#VALUE!</v>
      </c>
      <c r="BM912" s="131" t="s">
        <v>33</v>
      </c>
      <c r="BN912" s="131" t="e">
        <v>#VALUE!</v>
      </c>
      <c r="BO912" t="e">
        <v>#N/A</v>
      </c>
      <c r="BP912">
        <v>0</v>
      </c>
    </row>
    <row r="913" spans="1:68" ht="25.2" x14ac:dyDescent="0.3">
      <c r="A913" s="1"/>
      <c r="B913" s="47">
        <v>823</v>
      </c>
      <c r="C913" s="45">
        <v>1022718</v>
      </c>
      <c r="D913" s="40" t="s">
        <v>33</v>
      </c>
      <c r="E913" s="40"/>
      <c r="F913" s="39" t="s">
        <v>767</v>
      </c>
      <c r="G913" s="29" t="s">
        <v>61</v>
      </c>
      <c r="H913" s="70" t="s">
        <v>59</v>
      </c>
      <c r="I913" s="148" t="s">
        <v>32</v>
      </c>
      <c r="J913" s="147" t="s">
        <v>4044</v>
      </c>
      <c r="K913" s="148" t="e">
        <v>#N/A</v>
      </c>
      <c r="L913" s="148" t="s">
        <v>3888</v>
      </c>
      <c r="M913" s="147">
        <v>43769</v>
      </c>
      <c r="N913" s="29" t="str">
        <f t="shared" si="204"/>
        <v/>
      </c>
      <c r="O913" s="29" t="str">
        <f t="shared" si="205"/>
        <v/>
      </c>
      <c r="P913" s="29" t="str">
        <f t="shared" si="206"/>
        <v/>
      </c>
      <c r="Q913" s="29" t="str">
        <f t="shared" si="211"/>
        <v/>
      </c>
      <c r="R913" s="29" t="str">
        <f t="shared" si="212"/>
        <v/>
      </c>
      <c r="S913" s="29" t="str">
        <f t="shared" si="213"/>
        <v/>
      </c>
      <c r="T913" s="29" t="str">
        <f t="shared" si="214"/>
        <v/>
      </c>
      <c r="U913" s="29">
        <v>1039944</v>
      </c>
      <c r="V913" s="29"/>
      <c r="W913" s="38" t="s">
        <v>145</v>
      </c>
      <c r="X913" s="29" t="s">
        <v>158</v>
      </c>
      <c r="Y913" s="146">
        <v>657</v>
      </c>
      <c r="Z913" s="33">
        <v>723</v>
      </c>
      <c r="AA913" s="34">
        <f t="shared" si="202"/>
        <v>0.1</v>
      </c>
      <c r="AB913" s="33">
        <f t="shared" si="207"/>
        <v>723</v>
      </c>
      <c r="AC913" s="34">
        <f t="shared" si="203"/>
        <v>0.1004566210045662</v>
      </c>
      <c r="AD913" s="145">
        <f t="shared" si="210"/>
        <v>602.5</v>
      </c>
      <c r="AE913" s="105">
        <v>547.5</v>
      </c>
      <c r="AF913" s="34" t="e">
        <v>#N/A</v>
      </c>
      <c r="AG913" s="34" t="e">
        <v>#N/A</v>
      </c>
      <c r="AH913" s="34" t="e">
        <v>#N/A</v>
      </c>
      <c r="AI913" s="29">
        <v>0.03</v>
      </c>
      <c r="AJ913" s="29">
        <v>1.1E-4</v>
      </c>
      <c r="AK913" s="29">
        <v>0</v>
      </c>
      <c r="AL913" s="29">
        <v>0</v>
      </c>
      <c r="AM913" s="29" t="s">
        <v>27</v>
      </c>
      <c r="AN913" s="44" t="s">
        <v>27</v>
      </c>
      <c r="AO913" s="29" t="s">
        <v>27</v>
      </c>
      <c r="AP913" s="29">
        <v>10</v>
      </c>
      <c r="AQ913" s="29">
        <v>176</v>
      </c>
      <c r="AR913" s="29">
        <v>67</v>
      </c>
      <c r="AS913" s="29">
        <v>89</v>
      </c>
      <c r="AT913" s="29">
        <v>0.3</v>
      </c>
      <c r="AU913" s="144">
        <v>1.049E-3</v>
      </c>
      <c r="AV913" s="36" t="s">
        <v>28</v>
      </c>
      <c r="AW913" s="102" t="s">
        <v>33</v>
      </c>
      <c r="AX913" s="129" t="s">
        <v>33</v>
      </c>
      <c r="AY913" s="106">
        <v>88420</v>
      </c>
      <c r="BD913" t="s">
        <v>4410</v>
      </c>
      <c r="BE913" t="e">
        <v>#N/A</v>
      </c>
      <c r="BF913" t="e">
        <v>#N/A</v>
      </c>
      <c r="BH913" t="str">
        <f t="shared" si="208"/>
        <v/>
      </c>
      <c r="BJ913" t="str">
        <f t="shared" si="209"/>
        <v>OK</v>
      </c>
      <c r="BK913" s="130" t="s">
        <v>5302</v>
      </c>
      <c r="BL913" s="130" t="e">
        <v>#VALUE!</v>
      </c>
      <c r="BM913" s="131" t="s">
        <v>33</v>
      </c>
      <c r="BN913" s="131" t="e">
        <v>#VALUE!</v>
      </c>
      <c r="BO913" t="e">
        <v>#N/A</v>
      </c>
      <c r="BP913">
        <v>0</v>
      </c>
    </row>
    <row r="914" spans="1:68" ht="25.2" x14ac:dyDescent="0.3">
      <c r="A914" s="1"/>
      <c r="B914" s="47">
        <v>824</v>
      </c>
      <c r="C914" s="45">
        <v>1022719</v>
      </c>
      <c r="D914" s="40" t="s">
        <v>33</v>
      </c>
      <c r="E914" s="40"/>
      <c r="F914" s="39" t="s">
        <v>768</v>
      </c>
      <c r="G914" s="29" t="s">
        <v>61</v>
      </c>
      <c r="H914" s="70" t="s">
        <v>59</v>
      </c>
      <c r="I914" s="148" t="s">
        <v>32</v>
      </c>
      <c r="J914" s="147" t="s">
        <v>4044</v>
      </c>
      <c r="K914" s="148" t="e">
        <v>#N/A</v>
      </c>
      <c r="L914" s="148" t="s">
        <v>3889</v>
      </c>
      <c r="M914" s="147">
        <v>43769</v>
      </c>
      <c r="N914" s="29" t="str">
        <f t="shared" si="204"/>
        <v/>
      </c>
      <c r="O914" s="29" t="str">
        <f t="shared" si="205"/>
        <v/>
      </c>
      <c r="P914" s="29" t="str">
        <f t="shared" si="206"/>
        <v/>
      </c>
      <c r="Q914" s="29" t="str">
        <f t="shared" si="211"/>
        <v/>
      </c>
      <c r="R914" s="29" t="str">
        <f t="shared" si="212"/>
        <v/>
      </c>
      <c r="S914" s="29" t="str">
        <f t="shared" si="213"/>
        <v/>
      </c>
      <c r="T914" s="29" t="str">
        <f t="shared" si="214"/>
        <v/>
      </c>
      <c r="U914" s="29">
        <v>1039945</v>
      </c>
      <c r="V914" s="29"/>
      <c r="W914" s="38" t="s">
        <v>145</v>
      </c>
      <c r="X914" s="29" t="s">
        <v>158</v>
      </c>
      <c r="Y914" s="146">
        <v>876</v>
      </c>
      <c r="Z914" s="33">
        <v>964</v>
      </c>
      <c r="AA914" s="34">
        <f t="shared" si="202"/>
        <v>0.1</v>
      </c>
      <c r="AB914" s="33">
        <f t="shared" si="207"/>
        <v>964</v>
      </c>
      <c r="AC914" s="34">
        <f t="shared" si="203"/>
        <v>0.1004561643835616</v>
      </c>
      <c r="AD914" s="145">
        <f t="shared" si="210"/>
        <v>803.33299999999997</v>
      </c>
      <c r="AE914" s="105">
        <v>730</v>
      </c>
      <c r="AF914" s="34" t="e">
        <v>#N/A</v>
      </c>
      <c r="AG914" s="34" t="e">
        <v>#N/A</v>
      </c>
      <c r="AH914" s="34" t="e">
        <v>#N/A</v>
      </c>
      <c r="AI914" s="29">
        <v>0.04</v>
      </c>
      <c r="AJ914" s="29">
        <v>2.13E-4</v>
      </c>
      <c r="AK914" s="29">
        <v>0</v>
      </c>
      <c r="AL914" s="29">
        <v>0</v>
      </c>
      <c r="AM914" s="29" t="s">
        <v>27</v>
      </c>
      <c r="AN914" s="44" t="s">
        <v>27</v>
      </c>
      <c r="AO914" s="29" t="s">
        <v>27</v>
      </c>
      <c r="AP914" s="29">
        <v>10</v>
      </c>
      <c r="AQ914" s="29">
        <v>176</v>
      </c>
      <c r="AR914" s="29">
        <v>135</v>
      </c>
      <c r="AS914" s="29">
        <v>89</v>
      </c>
      <c r="AT914" s="29">
        <v>0.4</v>
      </c>
      <c r="AU914" s="144">
        <v>2.1150000000000001E-3</v>
      </c>
      <c r="AV914" s="36" t="s">
        <v>28</v>
      </c>
      <c r="AW914" s="102" t="s">
        <v>33</v>
      </c>
      <c r="AX914" s="129" t="s">
        <v>33</v>
      </c>
      <c r="AY914" s="106">
        <v>48742</v>
      </c>
      <c r="BD914" t="s">
        <v>4410</v>
      </c>
      <c r="BE914" t="e">
        <v>#N/A</v>
      </c>
      <c r="BF914" t="e">
        <v>#N/A</v>
      </c>
      <c r="BH914" t="str">
        <f t="shared" si="208"/>
        <v/>
      </c>
      <c r="BJ914" t="str">
        <f t="shared" si="209"/>
        <v>OK</v>
      </c>
      <c r="BK914" s="130" t="s">
        <v>5302</v>
      </c>
      <c r="BL914" s="130" t="e">
        <v>#VALUE!</v>
      </c>
      <c r="BM914" s="131" t="s">
        <v>33</v>
      </c>
      <c r="BN914" s="131" t="e">
        <v>#VALUE!</v>
      </c>
      <c r="BO914" t="e">
        <v>#N/A</v>
      </c>
      <c r="BP914">
        <v>0</v>
      </c>
    </row>
    <row r="915" spans="1:68" ht="25.2" x14ac:dyDescent="0.3">
      <c r="A915" s="1"/>
      <c r="B915" s="47">
        <v>825</v>
      </c>
      <c r="C915" s="45">
        <v>1022720</v>
      </c>
      <c r="D915" s="40" t="s">
        <v>33</v>
      </c>
      <c r="E915" s="40"/>
      <c r="F915" s="39" t="s">
        <v>769</v>
      </c>
      <c r="G915" s="29" t="s">
        <v>61</v>
      </c>
      <c r="H915" s="70" t="s">
        <v>59</v>
      </c>
      <c r="I915" s="148" t="s">
        <v>32</v>
      </c>
      <c r="J915" s="147" t="s">
        <v>4044</v>
      </c>
      <c r="K915" s="148" t="e">
        <v>#N/A</v>
      </c>
      <c r="L915" s="148" t="s">
        <v>3890</v>
      </c>
      <c r="M915" s="147">
        <v>43769</v>
      </c>
      <c r="N915" s="29" t="str">
        <f t="shared" si="204"/>
        <v/>
      </c>
      <c r="O915" s="29" t="str">
        <f t="shared" si="205"/>
        <v/>
      </c>
      <c r="P915" s="29" t="str">
        <f t="shared" si="206"/>
        <v/>
      </c>
      <c r="Q915" s="29" t="str">
        <f t="shared" si="211"/>
        <v/>
      </c>
      <c r="R915" s="29" t="str">
        <f t="shared" si="212"/>
        <v/>
      </c>
      <c r="S915" s="29" t="str">
        <f t="shared" si="213"/>
        <v/>
      </c>
      <c r="T915" s="29" t="str">
        <f t="shared" si="214"/>
        <v/>
      </c>
      <c r="U915" s="29">
        <v>1039946</v>
      </c>
      <c r="V915" s="29"/>
      <c r="W915" s="38" t="s">
        <v>145</v>
      </c>
      <c r="X915" s="29" t="s">
        <v>158</v>
      </c>
      <c r="Y915" s="146">
        <v>1412</v>
      </c>
      <c r="Z915" s="33">
        <v>1553</v>
      </c>
      <c r="AA915" s="34">
        <f t="shared" si="202"/>
        <v>0.1</v>
      </c>
      <c r="AB915" s="33">
        <f t="shared" si="207"/>
        <v>1553</v>
      </c>
      <c r="AC915" s="34">
        <f t="shared" si="203"/>
        <v>9.985832865203155E-2</v>
      </c>
      <c r="AD915" s="145">
        <f t="shared" si="210"/>
        <v>1294.1669999999999</v>
      </c>
      <c r="AE915" s="105">
        <v>1176.6669999999999</v>
      </c>
      <c r="AF915" s="34" t="e">
        <v>#N/A</v>
      </c>
      <c r="AG915" s="34" t="e">
        <v>#N/A</v>
      </c>
      <c r="AH915" s="34" t="e">
        <v>#N/A</v>
      </c>
      <c r="AI915" s="29">
        <v>9.0999999999999998E-2</v>
      </c>
      <c r="AJ915" s="29">
        <v>4.2499999999999998E-4</v>
      </c>
      <c r="AK915" s="29">
        <v>0</v>
      </c>
      <c r="AL915" s="29">
        <v>0</v>
      </c>
      <c r="AM915" s="29" t="s">
        <v>27</v>
      </c>
      <c r="AN915" s="44" t="s">
        <v>27</v>
      </c>
      <c r="AO915" s="29" t="s">
        <v>27</v>
      </c>
      <c r="AP915" s="29">
        <v>5</v>
      </c>
      <c r="AQ915" s="29">
        <v>176</v>
      </c>
      <c r="AR915" s="29">
        <v>135</v>
      </c>
      <c r="AS915" s="29">
        <v>89</v>
      </c>
      <c r="AT915" s="29">
        <v>0.45500000000000002</v>
      </c>
      <c r="AU915" s="144">
        <v>2.1150000000000001E-3</v>
      </c>
      <c r="AV915" s="36" t="s">
        <v>28</v>
      </c>
      <c r="AW915" s="102" t="s">
        <v>33</v>
      </c>
      <c r="AX915" s="129" t="s">
        <v>33</v>
      </c>
      <c r="AY915" s="106">
        <v>7125</v>
      </c>
      <c r="BD915" t="s">
        <v>4411</v>
      </c>
      <c r="BE915" t="e">
        <v>#N/A</v>
      </c>
      <c r="BF915" t="e">
        <v>#N/A</v>
      </c>
      <c r="BH915" t="str">
        <f t="shared" si="208"/>
        <v/>
      </c>
      <c r="BJ915" t="str">
        <f t="shared" si="209"/>
        <v>OK</v>
      </c>
      <c r="BK915" s="130" t="s">
        <v>5302</v>
      </c>
      <c r="BL915" s="130" t="e">
        <v>#VALUE!</v>
      </c>
      <c r="BM915" s="131" t="s">
        <v>33</v>
      </c>
      <c r="BN915" s="131" t="e">
        <v>#VALUE!</v>
      </c>
      <c r="BO915" t="e">
        <v>#N/A</v>
      </c>
      <c r="BP915">
        <v>0</v>
      </c>
    </row>
    <row r="916" spans="1:68" ht="25.2" x14ac:dyDescent="0.3">
      <c r="A916" s="1"/>
      <c r="B916" s="47">
        <v>826</v>
      </c>
      <c r="C916" s="45">
        <v>1022721</v>
      </c>
      <c r="D916" s="40" t="s">
        <v>33</v>
      </c>
      <c r="E916" s="40"/>
      <c r="F916" s="39" t="s">
        <v>770</v>
      </c>
      <c r="G916" s="29" t="s">
        <v>61</v>
      </c>
      <c r="H916" s="70" t="s">
        <v>59</v>
      </c>
      <c r="I916" s="148" t="s">
        <v>3798</v>
      </c>
      <c r="J916" s="147" t="s">
        <v>4045</v>
      </c>
      <c r="K916" s="148" t="e">
        <v>#N/A</v>
      </c>
      <c r="L916" s="148" t="s">
        <v>3891</v>
      </c>
      <c r="M916" s="147">
        <v>43769</v>
      </c>
      <c r="N916" s="29" t="str">
        <f t="shared" si="204"/>
        <v/>
      </c>
      <c r="O916" s="29" t="str">
        <f t="shared" si="205"/>
        <v/>
      </c>
      <c r="P916" s="29" t="str">
        <f t="shared" si="206"/>
        <v/>
      </c>
      <c r="Q916" s="29" t="str">
        <f t="shared" si="211"/>
        <v/>
      </c>
      <c r="R916" s="29" t="str">
        <f t="shared" si="212"/>
        <v/>
      </c>
      <c r="S916" s="29" t="str">
        <f t="shared" si="213"/>
        <v/>
      </c>
      <c r="T916" s="29" t="str">
        <f t="shared" si="214"/>
        <v/>
      </c>
      <c r="U916" s="29">
        <v>1039947</v>
      </c>
      <c r="V916" s="29"/>
      <c r="W916" s="38" t="s">
        <v>145</v>
      </c>
      <c r="X916" s="29" t="s">
        <v>158</v>
      </c>
      <c r="Y916" s="146">
        <v>2175</v>
      </c>
      <c r="Z916" s="33">
        <v>2393</v>
      </c>
      <c r="AA916" s="34">
        <f t="shared" si="202"/>
        <v>0.1</v>
      </c>
      <c r="AB916" s="33">
        <f t="shared" si="207"/>
        <v>2393</v>
      </c>
      <c r="AC916" s="34">
        <f t="shared" si="203"/>
        <v>0.1002300689655172</v>
      </c>
      <c r="AD916" s="145">
        <f t="shared" si="210"/>
        <v>1994.1669999999999</v>
      </c>
      <c r="AE916" s="105">
        <v>1812.5</v>
      </c>
      <c r="AF916" s="34" t="e">
        <v>#N/A</v>
      </c>
      <c r="AG916" s="34" t="e">
        <v>#N/A</v>
      </c>
      <c r="AH916" s="34" t="e">
        <v>#N/A</v>
      </c>
      <c r="AI916" s="29">
        <v>0.12</v>
      </c>
      <c r="AJ916" s="29">
        <v>2.2100000000000001E-4</v>
      </c>
      <c r="AK916" s="29">
        <v>0</v>
      </c>
      <c r="AL916" s="29">
        <v>0</v>
      </c>
      <c r="AM916" s="29" t="s">
        <v>27</v>
      </c>
      <c r="AN916" s="44" t="s">
        <v>27</v>
      </c>
      <c r="AO916" s="29" t="s">
        <v>27</v>
      </c>
      <c r="AP916" s="29">
        <v>5</v>
      </c>
      <c r="AQ916" s="29">
        <v>176</v>
      </c>
      <c r="AR916" s="29">
        <v>135</v>
      </c>
      <c r="AS916" s="29">
        <v>89</v>
      </c>
      <c r="AT916" s="29">
        <v>0.6</v>
      </c>
      <c r="AU916" s="144">
        <v>2.1150000000000001E-3</v>
      </c>
      <c r="AV916" s="36" t="s">
        <v>28</v>
      </c>
      <c r="AW916" s="102" t="s">
        <v>33</v>
      </c>
      <c r="AX916" s="129" t="s">
        <v>33</v>
      </c>
      <c r="AY916" s="106">
        <v>1127</v>
      </c>
      <c r="BD916" t="s">
        <v>4410</v>
      </c>
      <c r="BE916" t="e">
        <v>#N/A</v>
      </c>
      <c r="BF916" t="e">
        <v>#N/A</v>
      </c>
      <c r="BH916" t="str">
        <f t="shared" si="208"/>
        <v/>
      </c>
      <c r="BJ916" t="str">
        <f t="shared" si="209"/>
        <v>OK</v>
      </c>
      <c r="BK916" s="130" t="s">
        <v>5302</v>
      </c>
      <c r="BL916" s="130" t="e">
        <v>#VALUE!</v>
      </c>
      <c r="BM916" s="131" t="s">
        <v>33</v>
      </c>
      <c r="BN916" s="131" t="e">
        <v>#VALUE!</v>
      </c>
      <c r="BO916" t="e">
        <v>#N/A</v>
      </c>
      <c r="BP916">
        <v>0</v>
      </c>
    </row>
    <row r="917" spans="1:68" ht="25.2" x14ac:dyDescent="0.3">
      <c r="A917" s="1"/>
      <c r="B917" s="47">
        <v>827</v>
      </c>
      <c r="C917" s="45">
        <v>1022722</v>
      </c>
      <c r="D917" s="40" t="s">
        <v>33</v>
      </c>
      <c r="E917" s="40"/>
      <c r="F917" s="39" t="s">
        <v>771</v>
      </c>
      <c r="G917" s="29" t="s">
        <v>61</v>
      </c>
      <c r="H917" s="70" t="s">
        <v>59</v>
      </c>
      <c r="I917" s="148" t="s">
        <v>32</v>
      </c>
      <c r="J917" s="147" t="s">
        <v>4044</v>
      </c>
      <c r="K917" s="148" t="e">
        <v>#N/A</v>
      </c>
      <c r="L917" s="148" t="s">
        <v>3892</v>
      </c>
      <c r="M917" s="147">
        <v>43769</v>
      </c>
      <c r="N917" s="29" t="str">
        <f t="shared" si="204"/>
        <v/>
      </c>
      <c r="O917" s="29" t="str">
        <f t="shared" si="205"/>
        <v/>
      </c>
      <c r="P917" s="29" t="str">
        <f t="shared" si="206"/>
        <v/>
      </c>
      <c r="Q917" s="29" t="str">
        <f t="shared" si="211"/>
        <v/>
      </c>
      <c r="R917" s="29" t="str">
        <f t="shared" si="212"/>
        <v/>
      </c>
      <c r="S917" s="29" t="str">
        <f t="shared" si="213"/>
        <v/>
      </c>
      <c r="T917" s="29" t="str">
        <f t="shared" si="214"/>
        <v/>
      </c>
      <c r="U917" s="29">
        <v>1039948</v>
      </c>
      <c r="V917" s="29"/>
      <c r="W917" s="38" t="s">
        <v>145</v>
      </c>
      <c r="X917" s="29" t="s">
        <v>158</v>
      </c>
      <c r="Y917" s="146">
        <v>876</v>
      </c>
      <c r="Z917" s="33">
        <v>964</v>
      </c>
      <c r="AA917" s="34">
        <f t="shared" ref="AA917:AA980" si="215">ROUND(Z917/Y917-1,3)</f>
        <v>0.1</v>
      </c>
      <c r="AB917" s="33">
        <f t="shared" si="207"/>
        <v>964</v>
      </c>
      <c r="AC917" s="34">
        <f t="shared" ref="AC917:AC980" si="216">(AD917-AE917)/AE917</f>
        <v>0.1004561643835616</v>
      </c>
      <c r="AD917" s="145">
        <f t="shared" si="210"/>
        <v>803.33299999999997</v>
      </c>
      <c r="AE917" s="105">
        <v>730</v>
      </c>
      <c r="AF917" s="34" t="e">
        <v>#N/A</v>
      </c>
      <c r="AG917" s="34" t="e">
        <v>#N/A</v>
      </c>
      <c r="AH917" s="34" t="e">
        <v>#N/A</v>
      </c>
      <c r="AI917" s="29">
        <v>3.1E-2</v>
      </c>
      <c r="AJ917" s="29">
        <v>1.1E-4</v>
      </c>
      <c r="AK917" s="29">
        <v>0</v>
      </c>
      <c r="AL917" s="29">
        <v>0</v>
      </c>
      <c r="AM917" s="29" t="s">
        <v>27</v>
      </c>
      <c r="AN917" s="44" t="s">
        <v>27</v>
      </c>
      <c r="AO917" s="29" t="s">
        <v>27</v>
      </c>
      <c r="AP917" s="29">
        <v>10</v>
      </c>
      <c r="AQ917" s="29">
        <v>176</v>
      </c>
      <c r="AR917" s="29">
        <v>67</v>
      </c>
      <c r="AS917" s="29">
        <v>89</v>
      </c>
      <c r="AT917" s="29">
        <v>0.31</v>
      </c>
      <c r="AU917" s="144">
        <v>1.049E-3</v>
      </c>
      <c r="AV917" s="36" t="s">
        <v>28</v>
      </c>
      <c r="AW917" s="102" t="s">
        <v>33</v>
      </c>
      <c r="AX917" s="129" t="s">
        <v>33</v>
      </c>
      <c r="AY917" s="106">
        <v>11270</v>
      </c>
      <c r="BD917" t="s">
        <v>4410</v>
      </c>
      <c r="BE917" t="e">
        <v>#N/A</v>
      </c>
      <c r="BF917" t="e">
        <v>#N/A</v>
      </c>
      <c r="BH917" t="str">
        <f t="shared" si="208"/>
        <v/>
      </c>
      <c r="BJ917" t="str">
        <f t="shared" si="209"/>
        <v>OK</v>
      </c>
      <c r="BK917" s="130" t="s">
        <v>5302</v>
      </c>
      <c r="BL917" s="130" t="e">
        <v>#VALUE!</v>
      </c>
      <c r="BM917" s="131" t="s">
        <v>33</v>
      </c>
      <c r="BN917" s="131" t="e">
        <v>#VALUE!</v>
      </c>
      <c r="BO917" t="e">
        <v>#N/A</v>
      </c>
      <c r="BP917">
        <v>0</v>
      </c>
    </row>
    <row r="918" spans="1:68" ht="25.2" x14ac:dyDescent="0.3">
      <c r="A918" s="1"/>
      <c r="B918" s="47">
        <v>828</v>
      </c>
      <c r="C918" s="45">
        <v>1022723</v>
      </c>
      <c r="D918" s="40" t="s">
        <v>33</v>
      </c>
      <c r="E918" s="40"/>
      <c r="F918" s="39" t="s">
        <v>772</v>
      </c>
      <c r="G918" s="29" t="s">
        <v>61</v>
      </c>
      <c r="H918" s="70" t="s">
        <v>59</v>
      </c>
      <c r="I918" s="148" t="s">
        <v>32</v>
      </c>
      <c r="J918" s="147" t="s">
        <v>4044</v>
      </c>
      <c r="K918" s="148" t="e">
        <v>#N/A</v>
      </c>
      <c r="L918" s="148" t="s">
        <v>3893</v>
      </c>
      <c r="M918" s="147">
        <v>43769</v>
      </c>
      <c r="N918" s="29" t="str">
        <f t="shared" si="204"/>
        <v/>
      </c>
      <c r="O918" s="29" t="str">
        <f t="shared" si="205"/>
        <v/>
      </c>
      <c r="P918" s="29" t="str">
        <f t="shared" si="206"/>
        <v/>
      </c>
      <c r="Q918" s="29" t="str">
        <f t="shared" si="211"/>
        <v/>
      </c>
      <c r="R918" s="29" t="str">
        <f t="shared" si="212"/>
        <v/>
      </c>
      <c r="S918" s="29" t="str">
        <f t="shared" si="213"/>
        <v/>
      </c>
      <c r="T918" s="29" t="str">
        <f t="shared" si="214"/>
        <v/>
      </c>
      <c r="U918" s="29">
        <v>1039949</v>
      </c>
      <c r="V918" s="29"/>
      <c r="W918" s="38" t="s">
        <v>145</v>
      </c>
      <c r="X918" s="29" t="s">
        <v>158</v>
      </c>
      <c r="Y918" s="146">
        <v>876</v>
      </c>
      <c r="Z918" s="33">
        <v>964</v>
      </c>
      <c r="AA918" s="34">
        <f t="shared" si="215"/>
        <v>0.1</v>
      </c>
      <c r="AB918" s="33">
        <f t="shared" si="207"/>
        <v>964</v>
      </c>
      <c r="AC918" s="34">
        <f t="shared" si="216"/>
        <v>0.1004561643835616</v>
      </c>
      <c r="AD918" s="145">
        <f t="shared" si="210"/>
        <v>803.33299999999997</v>
      </c>
      <c r="AE918" s="105">
        <v>730</v>
      </c>
      <c r="AF918" s="34" t="e">
        <v>#N/A</v>
      </c>
      <c r="AG918" s="34" t="e">
        <v>#N/A</v>
      </c>
      <c r="AH918" s="34" t="e">
        <v>#N/A</v>
      </c>
      <c r="AI918" s="29">
        <v>3.2000000000000001E-2</v>
      </c>
      <c r="AJ918" s="29">
        <v>1.1E-4</v>
      </c>
      <c r="AK918" s="29">
        <v>0</v>
      </c>
      <c r="AL918" s="29">
        <v>0</v>
      </c>
      <c r="AM918" s="29" t="s">
        <v>27</v>
      </c>
      <c r="AN918" s="44" t="s">
        <v>27</v>
      </c>
      <c r="AO918" s="29" t="s">
        <v>27</v>
      </c>
      <c r="AP918" s="29">
        <v>10</v>
      </c>
      <c r="AQ918" s="29">
        <v>176</v>
      </c>
      <c r="AR918" s="29">
        <v>67</v>
      </c>
      <c r="AS918" s="29">
        <v>89</v>
      </c>
      <c r="AT918" s="29">
        <v>0.32</v>
      </c>
      <c r="AU918" s="144">
        <v>1.049E-3</v>
      </c>
      <c r="AV918" s="36" t="s">
        <v>28</v>
      </c>
      <c r="AW918" s="102" t="s">
        <v>33</v>
      </c>
      <c r="AX918" s="129" t="s">
        <v>33</v>
      </c>
      <c r="AY918" s="106">
        <v>63370</v>
      </c>
      <c r="BD918" t="s">
        <v>4410</v>
      </c>
      <c r="BE918" t="e">
        <v>#N/A</v>
      </c>
      <c r="BF918" t="e">
        <v>#N/A</v>
      </c>
      <c r="BH918" t="str">
        <f t="shared" si="208"/>
        <v/>
      </c>
      <c r="BJ918" t="str">
        <f t="shared" si="209"/>
        <v>OK</v>
      </c>
      <c r="BK918" s="130" t="s">
        <v>5302</v>
      </c>
      <c r="BL918" s="130" t="e">
        <v>#VALUE!</v>
      </c>
      <c r="BM918" s="131" t="s">
        <v>33</v>
      </c>
      <c r="BN918" s="131" t="e">
        <v>#VALUE!</v>
      </c>
      <c r="BO918" t="e">
        <v>#N/A</v>
      </c>
      <c r="BP918">
        <v>0</v>
      </c>
    </row>
    <row r="919" spans="1:68" ht="25.2" x14ac:dyDescent="0.3">
      <c r="A919" s="1"/>
      <c r="B919" s="47">
        <v>829</v>
      </c>
      <c r="C919" s="45">
        <v>1022724</v>
      </c>
      <c r="D919" s="40" t="s">
        <v>33</v>
      </c>
      <c r="E919" s="40"/>
      <c r="F919" s="39" t="s">
        <v>773</v>
      </c>
      <c r="G919" s="29" t="s">
        <v>61</v>
      </c>
      <c r="H919" s="70" t="s">
        <v>59</v>
      </c>
      <c r="I919" s="148" t="s">
        <v>32</v>
      </c>
      <c r="J919" s="147" t="s">
        <v>4044</v>
      </c>
      <c r="K919" s="148" t="e">
        <v>#N/A</v>
      </c>
      <c r="L919" s="148" t="s">
        <v>3894</v>
      </c>
      <c r="M919" s="147">
        <v>43769</v>
      </c>
      <c r="N919" s="29" t="str">
        <f t="shared" si="204"/>
        <v/>
      </c>
      <c r="O919" s="29" t="str">
        <f t="shared" si="205"/>
        <v/>
      </c>
      <c r="P919" s="29" t="str">
        <f t="shared" si="206"/>
        <v/>
      </c>
      <c r="Q919" s="29" t="str">
        <f t="shared" si="211"/>
        <v/>
      </c>
      <c r="R919" s="29" t="str">
        <f t="shared" si="212"/>
        <v/>
      </c>
      <c r="S919" s="29" t="str">
        <f t="shared" si="213"/>
        <v/>
      </c>
      <c r="T919" s="29" t="str">
        <f t="shared" si="214"/>
        <v/>
      </c>
      <c r="U919" s="29">
        <v>1039950</v>
      </c>
      <c r="V919" s="29"/>
      <c r="W919" s="38" t="s">
        <v>145</v>
      </c>
      <c r="X919" s="29" t="s">
        <v>158</v>
      </c>
      <c r="Y919" s="146">
        <v>876</v>
      </c>
      <c r="Z919" s="33">
        <v>964</v>
      </c>
      <c r="AA919" s="34">
        <f t="shared" si="215"/>
        <v>0.1</v>
      </c>
      <c r="AB919" s="33">
        <f t="shared" si="207"/>
        <v>964</v>
      </c>
      <c r="AC919" s="34">
        <f t="shared" si="216"/>
        <v>0.1004561643835616</v>
      </c>
      <c r="AD919" s="145">
        <f t="shared" si="210"/>
        <v>803.33299999999997</v>
      </c>
      <c r="AE919" s="105">
        <v>730</v>
      </c>
      <c r="AF919" s="34" t="e">
        <v>#N/A</v>
      </c>
      <c r="AG919" s="34" t="e">
        <v>#N/A</v>
      </c>
      <c r="AH919" s="34" t="e">
        <v>#N/A</v>
      </c>
      <c r="AI919" s="29">
        <v>3.5999999999999997E-2</v>
      </c>
      <c r="AJ919" s="29">
        <v>1.1E-4</v>
      </c>
      <c r="AK919" s="29">
        <v>0</v>
      </c>
      <c r="AL919" s="29">
        <v>0</v>
      </c>
      <c r="AM919" s="29" t="s">
        <v>27</v>
      </c>
      <c r="AN919" s="44" t="s">
        <v>27</v>
      </c>
      <c r="AO919" s="29" t="s">
        <v>27</v>
      </c>
      <c r="AP919" s="29">
        <v>10</v>
      </c>
      <c r="AQ919" s="29">
        <v>176</v>
      </c>
      <c r="AR919" s="29">
        <v>135</v>
      </c>
      <c r="AS919" s="29">
        <v>89</v>
      </c>
      <c r="AT919" s="29">
        <v>0.36</v>
      </c>
      <c r="AU919" s="144">
        <v>2.1150000000000001E-3</v>
      </c>
      <c r="AV919" s="36" t="s">
        <v>28</v>
      </c>
      <c r="AW919" s="102" t="s">
        <v>33</v>
      </c>
      <c r="AX919" s="129" t="s">
        <v>33</v>
      </c>
      <c r="AY919" s="106">
        <v>56042</v>
      </c>
      <c r="BD919" t="s">
        <v>4410</v>
      </c>
      <c r="BE919" t="e">
        <v>#N/A</v>
      </c>
      <c r="BF919" t="e">
        <v>#N/A</v>
      </c>
      <c r="BH919" t="str">
        <f t="shared" si="208"/>
        <v/>
      </c>
      <c r="BJ919" t="str">
        <f t="shared" si="209"/>
        <v>OK</v>
      </c>
      <c r="BK919" s="130" t="s">
        <v>5302</v>
      </c>
      <c r="BL919" s="130" t="e">
        <v>#VALUE!</v>
      </c>
      <c r="BM919" s="131" t="s">
        <v>33</v>
      </c>
      <c r="BN919" s="131" t="e">
        <v>#VALUE!</v>
      </c>
      <c r="BO919" t="e">
        <v>#N/A</v>
      </c>
      <c r="BP919">
        <v>0</v>
      </c>
    </row>
    <row r="920" spans="1:68" ht="25.2" x14ac:dyDescent="0.3">
      <c r="A920" s="1"/>
      <c r="B920" s="47">
        <v>830</v>
      </c>
      <c r="C920" s="45">
        <v>1022725</v>
      </c>
      <c r="D920" s="40" t="s">
        <v>33</v>
      </c>
      <c r="E920" s="40"/>
      <c r="F920" s="39" t="s">
        <v>774</v>
      </c>
      <c r="G920" s="29" t="s">
        <v>61</v>
      </c>
      <c r="H920" s="70" t="s">
        <v>59</v>
      </c>
      <c r="I920" s="148" t="s">
        <v>3798</v>
      </c>
      <c r="J920" s="147" t="s">
        <v>4045</v>
      </c>
      <c r="K920" s="148" t="e">
        <v>#N/A</v>
      </c>
      <c r="L920" s="148" t="s">
        <v>3895</v>
      </c>
      <c r="M920" s="147">
        <v>43769</v>
      </c>
      <c r="N920" s="29" t="str">
        <f t="shared" si="204"/>
        <v/>
      </c>
      <c r="O920" s="29" t="str">
        <f t="shared" si="205"/>
        <v/>
      </c>
      <c r="P920" s="29" t="str">
        <f t="shared" si="206"/>
        <v/>
      </c>
      <c r="Q920" s="29" t="str">
        <f t="shared" si="211"/>
        <v/>
      </c>
      <c r="R920" s="29" t="str">
        <f t="shared" si="212"/>
        <v/>
      </c>
      <c r="S920" s="29" t="str">
        <f t="shared" si="213"/>
        <v/>
      </c>
      <c r="T920" s="29" t="str">
        <f t="shared" si="214"/>
        <v/>
      </c>
      <c r="U920" s="29">
        <v>1039951</v>
      </c>
      <c r="V920" s="29"/>
      <c r="W920" s="38" t="s">
        <v>145</v>
      </c>
      <c r="X920" s="29" t="s">
        <v>158</v>
      </c>
      <c r="Y920" s="146">
        <v>876</v>
      </c>
      <c r="Z920" s="33">
        <v>964</v>
      </c>
      <c r="AA920" s="34">
        <f t="shared" si="215"/>
        <v>0.1</v>
      </c>
      <c r="AB920" s="33">
        <f t="shared" si="207"/>
        <v>964</v>
      </c>
      <c r="AC920" s="34">
        <f t="shared" si="216"/>
        <v>0.1004561643835616</v>
      </c>
      <c r="AD920" s="145">
        <f t="shared" si="210"/>
        <v>803.33299999999997</v>
      </c>
      <c r="AE920" s="105">
        <v>730</v>
      </c>
      <c r="AF920" s="34" t="e">
        <v>#N/A</v>
      </c>
      <c r="AG920" s="34" t="e">
        <v>#N/A</v>
      </c>
      <c r="AH920" s="34" t="e">
        <v>#N/A</v>
      </c>
      <c r="AI920" s="29">
        <v>3.7999999999999999E-2</v>
      </c>
      <c r="AJ920" s="29">
        <v>1.1E-4</v>
      </c>
      <c r="AK920" s="29">
        <v>0</v>
      </c>
      <c r="AL920" s="29">
        <v>0</v>
      </c>
      <c r="AM920" s="29" t="s">
        <v>27</v>
      </c>
      <c r="AN920" s="44" t="s">
        <v>27</v>
      </c>
      <c r="AO920" s="29" t="s">
        <v>27</v>
      </c>
      <c r="AP920" s="29">
        <v>10</v>
      </c>
      <c r="AQ920" s="29">
        <v>176</v>
      </c>
      <c r="AR920" s="29">
        <v>135</v>
      </c>
      <c r="AS920" s="29">
        <v>89</v>
      </c>
      <c r="AT920" s="29">
        <v>0.38</v>
      </c>
      <c r="AU920" s="144">
        <v>2.1150000000000001E-3</v>
      </c>
      <c r="AV920" s="36" t="s">
        <v>28</v>
      </c>
      <c r="AW920" s="102" t="s">
        <v>33</v>
      </c>
      <c r="AX920" s="129" t="s">
        <v>33</v>
      </c>
      <c r="AY920" s="106">
        <v>25640</v>
      </c>
      <c r="BD920" t="s">
        <v>4410</v>
      </c>
      <c r="BE920" t="e">
        <v>#N/A</v>
      </c>
      <c r="BF920" t="e">
        <v>#N/A</v>
      </c>
      <c r="BH920" t="str">
        <f t="shared" si="208"/>
        <v/>
      </c>
      <c r="BJ920" t="str">
        <f t="shared" si="209"/>
        <v>OK</v>
      </c>
      <c r="BK920" s="130" t="s">
        <v>5302</v>
      </c>
      <c r="BL920" s="130" t="e">
        <v>#VALUE!</v>
      </c>
      <c r="BM920" s="131" t="s">
        <v>33</v>
      </c>
      <c r="BN920" s="131" t="e">
        <v>#VALUE!</v>
      </c>
      <c r="BO920" t="e">
        <v>#N/A</v>
      </c>
      <c r="BP920">
        <v>0</v>
      </c>
    </row>
    <row r="921" spans="1:68" ht="25.2" x14ac:dyDescent="0.3">
      <c r="A921" s="1"/>
      <c r="B921" s="47">
        <v>831</v>
      </c>
      <c r="C921" s="45">
        <v>1022726</v>
      </c>
      <c r="D921" s="40" t="s">
        <v>33</v>
      </c>
      <c r="E921" s="40"/>
      <c r="F921" s="39" t="s">
        <v>775</v>
      </c>
      <c r="G921" s="29" t="s">
        <v>61</v>
      </c>
      <c r="H921" s="70" t="s">
        <v>59</v>
      </c>
      <c r="I921" s="148" t="s">
        <v>32</v>
      </c>
      <c r="J921" s="147" t="s">
        <v>4044</v>
      </c>
      <c r="K921" s="148" t="e">
        <v>#N/A</v>
      </c>
      <c r="L921" s="148" t="s">
        <v>3896</v>
      </c>
      <c r="M921" s="147">
        <v>43769</v>
      </c>
      <c r="N921" s="29" t="str">
        <f t="shared" si="204"/>
        <v/>
      </c>
      <c r="O921" s="29" t="str">
        <f t="shared" si="205"/>
        <v/>
      </c>
      <c r="P921" s="29" t="str">
        <f t="shared" si="206"/>
        <v/>
      </c>
      <c r="Q921" s="29" t="str">
        <f t="shared" si="211"/>
        <v/>
      </c>
      <c r="R921" s="29" t="str">
        <f t="shared" si="212"/>
        <v/>
      </c>
      <c r="S921" s="29" t="str">
        <f t="shared" si="213"/>
        <v/>
      </c>
      <c r="T921" s="29" t="str">
        <f t="shared" si="214"/>
        <v/>
      </c>
      <c r="U921" s="29">
        <v>1039952</v>
      </c>
      <c r="V921" s="29"/>
      <c r="W921" s="38" t="s">
        <v>145</v>
      </c>
      <c r="X921" s="29" t="s">
        <v>158</v>
      </c>
      <c r="Y921" s="146">
        <v>1412</v>
      </c>
      <c r="Z921" s="33">
        <v>1553</v>
      </c>
      <c r="AA921" s="34">
        <f t="shared" si="215"/>
        <v>0.1</v>
      </c>
      <c r="AB921" s="33">
        <f t="shared" si="207"/>
        <v>1553</v>
      </c>
      <c r="AC921" s="34">
        <f t="shared" si="216"/>
        <v>9.985832865203155E-2</v>
      </c>
      <c r="AD921" s="145">
        <f t="shared" si="210"/>
        <v>1294.1669999999999</v>
      </c>
      <c r="AE921" s="105">
        <v>1176.6669999999999</v>
      </c>
      <c r="AF921" s="34" t="e">
        <v>#N/A</v>
      </c>
      <c r="AG921" s="34" t="e">
        <v>#N/A</v>
      </c>
      <c r="AH921" s="34" t="e">
        <v>#N/A</v>
      </c>
      <c r="AI921" s="29">
        <v>0.06</v>
      </c>
      <c r="AJ921" s="29">
        <v>2.1900000000000001E-4</v>
      </c>
      <c r="AK921" s="29">
        <v>0</v>
      </c>
      <c r="AL921" s="29">
        <v>0</v>
      </c>
      <c r="AM921" s="29" t="s">
        <v>27</v>
      </c>
      <c r="AN921" s="44" t="s">
        <v>27</v>
      </c>
      <c r="AO921" s="29" t="s">
        <v>27</v>
      </c>
      <c r="AP921" s="29">
        <v>10</v>
      </c>
      <c r="AQ921" s="29">
        <v>176</v>
      </c>
      <c r="AR921" s="29">
        <v>135</v>
      </c>
      <c r="AS921" s="29">
        <v>89</v>
      </c>
      <c r="AT921" s="29">
        <v>0.6</v>
      </c>
      <c r="AU921" s="144">
        <v>2.1150000000000001E-3</v>
      </c>
      <c r="AV921" s="36" t="s">
        <v>28</v>
      </c>
      <c r="AW921" s="102" t="s">
        <v>33</v>
      </c>
      <c r="AX921" s="129" t="s">
        <v>33</v>
      </c>
      <c r="AY921" s="106">
        <v>2160</v>
      </c>
      <c r="BD921" t="s">
        <v>4410</v>
      </c>
      <c r="BE921" t="e">
        <v>#N/A</v>
      </c>
      <c r="BF921" t="e">
        <v>#N/A</v>
      </c>
      <c r="BH921" t="str">
        <f t="shared" si="208"/>
        <v/>
      </c>
      <c r="BJ921" t="str">
        <f t="shared" si="209"/>
        <v>OK</v>
      </c>
      <c r="BK921" s="130" t="s">
        <v>5302</v>
      </c>
      <c r="BL921" s="130" t="e">
        <v>#VALUE!</v>
      </c>
      <c r="BM921" s="131" t="s">
        <v>33</v>
      </c>
      <c r="BN921" s="131" t="e">
        <v>#VALUE!</v>
      </c>
      <c r="BO921" t="e">
        <v>#N/A</v>
      </c>
      <c r="BP921">
        <v>0</v>
      </c>
    </row>
    <row r="922" spans="1:68" ht="25.2" x14ac:dyDescent="0.3">
      <c r="A922" s="1"/>
      <c r="B922" s="47">
        <v>832</v>
      </c>
      <c r="C922" s="45">
        <v>1022727</v>
      </c>
      <c r="D922" s="40" t="s">
        <v>33</v>
      </c>
      <c r="E922" s="40"/>
      <c r="F922" s="39" t="s">
        <v>776</v>
      </c>
      <c r="G922" s="29" t="s">
        <v>61</v>
      </c>
      <c r="H922" s="70" t="s">
        <v>59</v>
      </c>
      <c r="I922" s="148" t="s">
        <v>32</v>
      </c>
      <c r="J922" s="147" t="s">
        <v>4044</v>
      </c>
      <c r="K922" s="148" t="e">
        <v>#N/A</v>
      </c>
      <c r="L922" s="148" t="s">
        <v>3897</v>
      </c>
      <c r="M922" s="147">
        <v>43769</v>
      </c>
      <c r="N922" s="29" t="str">
        <f t="shared" si="204"/>
        <v/>
      </c>
      <c r="O922" s="29" t="str">
        <f t="shared" si="205"/>
        <v/>
      </c>
      <c r="P922" s="29" t="str">
        <f t="shared" si="206"/>
        <v/>
      </c>
      <c r="Q922" s="29" t="str">
        <f t="shared" si="211"/>
        <v/>
      </c>
      <c r="R922" s="29" t="str">
        <f t="shared" si="212"/>
        <v/>
      </c>
      <c r="S922" s="29" t="str">
        <f t="shared" si="213"/>
        <v/>
      </c>
      <c r="T922" s="29" t="str">
        <f t="shared" si="214"/>
        <v/>
      </c>
      <c r="U922" s="29">
        <v>1039953</v>
      </c>
      <c r="V922" s="29"/>
      <c r="W922" s="38" t="s">
        <v>145</v>
      </c>
      <c r="X922" s="29" t="s">
        <v>158</v>
      </c>
      <c r="Y922" s="146">
        <v>1412</v>
      </c>
      <c r="Z922" s="33">
        <v>1553</v>
      </c>
      <c r="AA922" s="34">
        <f t="shared" si="215"/>
        <v>0.1</v>
      </c>
      <c r="AB922" s="33">
        <f t="shared" si="207"/>
        <v>1553</v>
      </c>
      <c r="AC922" s="34">
        <f t="shared" si="216"/>
        <v>9.985832865203155E-2</v>
      </c>
      <c r="AD922" s="145">
        <f t="shared" si="210"/>
        <v>1294.1669999999999</v>
      </c>
      <c r="AE922" s="105">
        <v>1176.6669999999999</v>
      </c>
      <c r="AF922" s="34" t="e">
        <v>#N/A</v>
      </c>
      <c r="AG922" s="34" t="e">
        <v>#N/A</v>
      </c>
      <c r="AH922" s="34" t="e">
        <v>#N/A</v>
      </c>
      <c r="AI922" s="29">
        <v>4.9000000000000002E-2</v>
      </c>
      <c r="AJ922" s="29">
        <v>2.2100000000000001E-4</v>
      </c>
      <c r="AK922" s="29">
        <v>0</v>
      </c>
      <c r="AL922" s="29">
        <v>0</v>
      </c>
      <c r="AM922" s="29" t="s">
        <v>27</v>
      </c>
      <c r="AN922" s="44" t="s">
        <v>27</v>
      </c>
      <c r="AO922" s="29" t="s">
        <v>27</v>
      </c>
      <c r="AP922" s="29">
        <v>5</v>
      </c>
      <c r="AQ922" s="29">
        <v>176</v>
      </c>
      <c r="AR922" s="29">
        <v>67</v>
      </c>
      <c r="AS922" s="29">
        <v>89</v>
      </c>
      <c r="AT922" s="29">
        <v>0.245</v>
      </c>
      <c r="AU922" s="144">
        <v>1.049E-3</v>
      </c>
      <c r="AV922" s="36" t="s">
        <v>28</v>
      </c>
      <c r="AW922" s="102" t="s">
        <v>33</v>
      </c>
      <c r="AX922" s="129" t="s">
        <v>33</v>
      </c>
      <c r="AY922" s="106">
        <v>435</v>
      </c>
      <c r="BD922" t="s">
        <v>4410</v>
      </c>
      <c r="BE922" t="e">
        <v>#N/A</v>
      </c>
      <c r="BF922" t="e">
        <v>#N/A</v>
      </c>
      <c r="BH922" t="str">
        <f t="shared" si="208"/>
        <v/>
      </c>
      <c r="BJ922" t="str">
        <f t="shared" si="209"/>
        <v>OK</v>
      </c>
      <c r="BK922" s="130" t="s">
        <v>5302</v>
      </c>
      <c r="BL922" s="130" t="e">
        <v>#VALUE!</v>
      </c>
      <c r="BM922" s="131" t="s">
        <v>33</v>
      </c>
      <c r="BN922" s="131" t="e">
        <v>#VALUE!</v>
      </c>
      <c r="BO922" t="e">
        <v>#N/A</v>
      </c>
      <c r="BP922">
        <v>0</v>
      </c>
    </row>
    <row r="923" spans="1:68" ht="25.2" x14ac:dyDescent="0.3">
      <c r="A923" s="1"/>
      <c r="B923" s="47">
        <v>833</v>
      </c>
      <c r="C923" s="45">
        <v>1022728</v>
      </c>
      <c r="D923" s="40" t="s">
        <v>33</v>
      </c>
      <c r="E923" s="40"/>
      <c r="F923" s="39" t="s">
        <v>777</v>
      </c>
      <c r="G923" s="29" t="s">
        <v>61</v>
      </c>
      <c r="H923" s="70" t="s">
        <v>59</v>
      </c>
      <c r="I923" s="148" t="s">
        <v>32</v>
      </c>
      <c r="J923" s="147" t="s">
        <v>4044</v>
      </c>
      <c r="K923" s="148" t="e">
        <v>#N/A</v>
      </c>
      <c r="L923" s="148" t="s">
        <v>3898</v>
      </c>
      <c r="M923" s="147">
        <v>43769</v>
      </c>
      <c r="N923" s="29" t="str">
        <f t="shared" si="204"/>
        <v/>
      </c>
      <c r="O923" s="29" t="str">
        <f t="shared" si="205"/>
        <v/>
      </c>
      <c r="P923" s="29" t="str">
        <f t="shared" si="206"/>
        <v/>
      </c>
      <c r="Q923" s="29" t="str">
        <f t="shared" si="211"/>
        <v/>
      </c>
      <c r="R923" s="29" t="str">
        <f t="shared" si="212"/>
        <v/>
      </c>
      <c r="S923" s="29" t="str">
        <f t="shared" si="213"/>
        <v/>
      </c>
      <c r="T923" s="29" t="str">
        <f t="shared" si="214"/>
        <v/>
      </c>
      <c r="U923" s="29">
        <v>1039954</v>
      </c>
      <c r="V923" s="29"/>
      <c r="W923" s="38" t="s">
        <v>145</v>
      </c>
      <c r="X923" s="29" t="s">
        <v>158</v>
      </c>
      <c r="Y923" s="146">
        <v>1412</v>
      </c>
      <c r="Z923" s="33">
        <v>1553</v>
      </c>
      <c r="AA923" s="34">
        <f t="shared" si="215"/>
        <v>0.1</v>
      </c>
      <c r="AB923" s="33">
        <f t="shared" si="207"/>
        <v>1553</v>
      </c>
      <c r="AC923" s="34">
        <f t="shared" si="216"/>
        <v>9.985832865203155E-2</v>
      </c>
      <c r="AD923" s="145">
        <f t="shared" si="210"/>
        <v>1294.1669999999999</v>
      </c>
      <c r="AE923" s="105">
        <v>1176.6669999999999</v>
      </c>
      <c r="AF923" s="34" t="e">
        <v>#N/A</v>
      </c>
      <c r="AG923" s="34" t="e">
        <v>#N/A</v>
      </c>
      <c r="AH923" s="34" t="e">
        <v>#N/A</v>
      </c>
      <c r="AI923" s="29">
        <v>0.05</v>
      </c>
      <c r="AJ923" s="29">
        <v>2.2100000000000001E-4</v>
      </c>
      <c r="AK923" s="29">
        <v>0</v>
      </c>
      <c r="AL923" s="29">
        <v>0</v>
      </c>
      <c r="AM923" s="29" t="s">
        <v>27</v>
      </c>
      <c r="AN923" s="44" t="s">
        <v>27</v>
      </c>
      <c r="AO923" s="29" t="s">
        <v>27</v>
      </c>
      <c r="AP923" s="29">
        <v>5</v>
      </c>
      <c r="AQ923" s="29">
        <v>176</v>
      </c>
      <c r="AR923" s="29">
        <v>67</v>
      </c>
      <c r="AS923" s="29">
        <v>89</v>
      </c>
      <c r="AT923" s="29">
        <v>0.25</v>
      </c>
      <c r="AU923" s="144">
        <v>1.049E-3</v>
      </c>
      <c r="AV923" s="36" t="s">
        <v>28</v>
      </c>
      <c r="AW923" s="102" t="s">
        <v>33</v>
      </c>
      <c r="AX923" s="129" t="s">
        <v>33</v>
      </c>
      <c r="AY923" s="106">
        <v>5535</v>
      </c>
      <c r="BD923" t="s">
        <v>4410</v>
      </c>
      <c r="BE923" t="e">
        <v>#N/A</v>
      </c>
      <c r="BF923" t="e">
        <v>#N/A</v>
      </c>
      <c r="BH923" t="str">
        <f t="shared" si="208"/>
        <v/>
      </c>
      <c r="BJ923" t="str">
        <f t="shared" si="209"/>
        <v>OK</v>
      </c>
      <c r="BK923" s="130" t="s">
        <v>5302</v>
      </c>
      <c r="BL923" s="130" t="e">
        <v>#VALUE!</v>
      </c>
      <c r="BM923" s="131" t="s">
        <v>33</v>
      </c>
      <c r="BN923" s="131" t="e">
        <v>#VALUE!</v>
      </c>
      <c r="BO923" t="e">
        <v>#N/A</v>
      </c>
      <c r="BP923">
        <v>0</v>
      </c>
    </row>
    <row r="924" spans="1:68" ht="25.2" x14ac:dyDescent="0.3">
      <c r="A924" s="1"/>
      <c r="B924" s="47">
        <v>834</v>
      </c>
      <c r="C924" s="45">
        <v>1022729</v>
      </c>
      <c r="D924" s="40" t="s">
        <v>33</v>
      </c>
      <c r="E924" s="40"/>
      <c r="F924" s="39" t="s">
        <v>778</v>
      </c>
      <c r="G924" s="29" t="s">
        <v>61</v>
      </c>
      <c r="H924" s="70" t="s">
        <v>59</v>
      </c>
      <c r="I924" s="148" t="s">
        <v>3798</v>
      </c>
      <c r="J924" s="147" t="s">
        <v>4045</v>
      </c>
      <c r="K924" s="148" t="e">
        <v>#N/A</v>
      </c>
      <c r="L924" s="148" t="s">
        <v>3899</v>
      </c>
      <c r="M924" s="147">
        <v>43769</v>
      </c>
      <c r="N924" s="29" t="str">
        <f t="shared" si="204"/>
        <v/>
      </c>
      <c r="O924" s="29" t="str">
        <f t="shared" si="205"/>
        <v/>
      </c>
      <c r="P924" s="29" t="str">
        <f t="shared" si="206"/>
        <v/>
      </c>
      <c r="Q924" s="29" t="str">
        <f t="shared" si="211"/>
        <v/>
      </c>
      <c r="R924" s="29" t="str">
        <f t="shared" si="212"/>
        <v/>
      </c>
      <c r="S924" s="29" t="str">
        <f t="shared" si="213"/>
        <v/>
      </c>
      <c r="T924" s="29" t="str">
        <f t="shared" si="214"/>
        <v/>
      </c>
      <c r="U924" s="29">
        <v>1039955</v>
      </c>
      <c r="V924" s="29"/>
      <c r="W924" s="38" t="s">
        <v>145</v>
      </c>
      <c r="X924" s="29" t="s">
        <v>158</v>
      </c>
      <c r="Y924" s="146">
        <v>1412</v>
      </c>
      <c r="Z924" s="33">
        <v>1553</v>
      </c>
      <c r="AA924" s="34">
        <f t="shared" si="215"/>
        <v>0.1</v>
      </c>
      <c r="AB924" s="33">
        <f t="shared" si="207"/>
        <v>1553</v>
      </c>
      <c r="AC924" s="34">
        <f t="shared" si="216"/>
        <v>9.985832865203155E-2</v>
      </c>
      <c r="AD924" s="145">
        <f t="shared" si="210"/>
        <v>1294.1669999999999</v>
      </c>
      <c r="AE924" s="105">
        <v>1176.6669999999999</v>
      </c>
      <c r="AF924" s="34" t="e">
        <v>#N/A</v>
      </c>
      <c r="AG924" s="34" t="e">
        <v>#N/A</v>
      </c>
      <c r="AH924" s="34" t="e">
        <v>#N/A</v>
      </c>
      <c r="AI924" s="29">
        <v>6.8000000000000005E-2</v>
      </c>
      <c r="AJ924" s="29">
        <v>2.2100000000000001E-4</v>
      </c>
      <c r="AK924" s="29">
        <v>0</v>
      </c>
      <c r="AL924" s="29">
        <v>0</v>
      </c>
      <c r="AM924" s="29" t="s">
        <v>27</v>
      </c>
      <c r="AN924" s="44" t="s">
        <v>27</v>
      </c>
      <c r="AO924" s="29" t="s">
        <v>27</v>
      </c>
      <c r="AP924" s="29">
        <v>5</v>
      </c>
      <c r="AQ924" s="29">
        <v>176</v>
      </c>
      <c r="AR924" s="29">
        <v>67</v>
      </c>
      <c r="AS924" s="29">
        <v>89</v>
      </c>
      <c r="AT924" s="29">
        <v>0.34</v>
      </c>
      <c r="AU924" s="144">
        <v>1.049E-3</v>
      </c>
      <c r="AV924" s="36" t="s">
        <v>28</v>
      </c>
      <c r="AW924" s="102" t="s">
        <v>33</v>
      </c>
      <c r="AX924" s="129" t="s">
        <v>33</v>
      </c>
      <c r="AY924" s="106">
        <v>10690</v>
      </c>
      <c r="BD924" t="s">
        <v>4410</v>
      </c>
      <c r="BE924" t="e">
        <v>#N/A</v>
      </c>
      <c r="BF924" t="e">
        <v>#N/A</v>
      </c>
      <c r="BH924" t="str">
        <f t="shared" si="208"/>
        <v/>
      </c>
      <c r="BJ924" t="str">
        <f t="shared" si="209"/>
        <v>OK</v>
      </c>
      <c r="BK924" s="130" t="s">
        <v>5302</v>
      </c>
      <c r="BL924" s="130" t="e">
        <v>#VALUE!</v>
      </c>
      <c r="BM924" s="131" t="s">
        <v>33</v>
      </c>
      <c r="BN924" s="131" t="e">
        <v>#VALUE!</v>
      </c>
      <c r="BO924" t="e">
        <v>#N/A</v>
      </c>
      <c r="BP924">
        <v>0</v>
      </c>
    </row>
    <row r="925" spans="1:68" ht="25.2" x14ac:dyDescent="0.3">
      <c r="A925" s="1"/>
      <c r="B925" s="47">
        <v>835</v>
      </c>
      <c r="C925" s="45">
        <v>1022730</v>
      </c>
      <c r="D925" s="40" t="s">
        <v>33</v>
      </c>
      <c r="E925" s="40"/>
      <c r="F925" s="48" t="s">
        <v>779</v>
      </c>
      <c r="G925" s="29" t="s">
        <v>61</v>
      </c>
      <c r="H925" s="70" t="s">
        <v>59</v>
      </c>
      <c r="I925" s="148" t="s">
        <v>32</v>
      </c>
      <c r="J925" s="147" t="s">
        <v>4044</v>
      </c>
      <c r="K925" s="148" t="e">
        <v>#N/A</v>
      </c>
      <c r="L925" s="148" t="s">
        <v>3900</v>
      </c>
      <c r="M925" s="147">
        <v>43769</v>
      </c>
      <c r="N925" s="29" t="str">
        <f t="shared" si="204"/>
        <v/>
      </c>
      <c r="O925" s="29" t="str">
        <f t="shared" si="205"/>
        <v/>
      </c>
      <c r="P925" s="29" t="str">
        <f t="shared" si="206"/>
        <v/>
      </c>
      <c r="Q925" s="29" t="str">
        <f t="shared" si="211"/>
        <v/>
      </c>
      <c r="R925" s="29" t="str">
        <f t="shared" si="212"/>
        <v/>
      </c>
      <c r="S925" s="29" t="str">
        <f t="shared" si="213"/>
        <v/>
      </c>
      <c r="T925" s="29" t="str">
        <f t="shared" si="214"/>
        <v/>
      </c>
      <c r="U925" s="29">
        <v>1039956</v>
      </c>
      <c r="V925" s="29"/>
      <c r="W925" s="38" t="s">
        <v>145</v>
      </c>
      <c r="X925" s="29" t="s">
        <v>158</v>
      </c>
      <c r="Y925" s="146">
        <v>1412</v>
      </c>
      <c r="Z925" s="33">
        <v>1553</v>
      </c>
      <c r="AA925" s="34">
        <f t="shared" si="215"/>
        <v>0.1</v>
      </c>
      <c r="AB925" s="33">
        <f t="shared" si="207"/>
        <v>1553</v>
      </c>
      <c r="AC925" s="34">
        <f t="shared" si="216"/>
        <v>9.985832865203155E-2</v>
      </c>
      <c r="AD925" s="145">
        <f t="shared" si="210"/>
        <v>1294.1669999999999</v>
      </c>
      <c r="AE925" s="105">
        <v>1176.6669999999999</v>
      </c>
      <c r="AF925" s="34" t="e">
        <v>#N/A</v>
      </c>
      <c r="AG925" s="34" t="e">
        <v>#N/A</v>
      </c>
      <c r="AH925" s="34" t="e">
        <v>#N/A</v>
      </c>
      <c r="AI925" s="29">
        <v>5.2999999999999999E-2</v>
      </c>
      <c r="AJ925" s="29">
        <v>2.2100000000000001E-4</v>
      </c>
      <c r="AK925" s="29">
        <v>0</v>
      </c>
      <c r="AL925" s="29">
        <v>0</v>
      </c>
      <c r="AM925" s="29" t="s">
        <v>27</v>
      </c>
      <c r="AN925" s="44" t="s">
        <v>27</v>
      </c>
      <c r="AO925" s="29" t="s">
        <v>27</v>
      </c>
      <c r="AP925" s="29">
        <v>5</v>
      </c>
      <c r="AQ925" s="29">
        <v>176</v>
      </c>
      <c r="AR925" s="29">
        <v>67</v>
      </c>
      <c r="AS925" s="29">
        <v>89</v>
      </c>
      <c r="AT925" s="29">
        <v>0.26500000000000001</v>
      </c>
      <c r="AU925" s="144">
        <v>1.049E-3</v>
      </c>
      <c r="AV925" s="36" t="s">
        <v>28</v>
      </c>
      <c r="AW925" s="102" t="s">
        <v>33</v>
      </c>
      <c r="AX925" s="129" t="s">
        <v>33</v>
      </c>
      <c r="AY925" s="106">
        <v>4625</v>
      </c>
      <c r="BD925" t="s">
        <v>4410</v>
      </c>
      <c r="BE925" t="e">
        <v>#N/A</v>
      </c>
      <c r="BF925" t="e">
        <v>#N/A</v>
      </c>
      <c r="BH925" t="str">
        <f t="shared" si="208"/>
        <v/>
      </c>
      <c r="BJ925" t="str">
        <f t="shared" si="209"/>
        <v>OK</v>
      </c>
      <c r="BK925" s="130" t="s">
        <v>5302</v>
      </c>
      <c r="BL925" s="130" t="e">
        <v>#VALUE!</v>
      </c>
      <c r="BM925" s="131" t="s">
        <v>33</v>
      </c>
      <c r="BN925" s="131" t="e">
        <v>#VALUE!</v>
      </c>
      <c r="BO925" t="e">
        <v>#N/A</v>
      </c>
      <c r="BP925">
        <v>0</v>
      </c>
    </row>
    <row r="926" spans="1:68" ht="25.2" x14ac:dyDescent="0.3">
      <c r="A926" s="1"/>
      <c r="B926" s="47">
        <v>836</v>
      </c>
      <c r="C926" s="45">
        <v>1022731</v>
      </c>
      <c r="D926" s="40" t="s">
        <v>33</v>
      </c>
      <c r="E926" s="40"/>
      <c r="F926" s="48" t="s">
        <v>780</v>
      </c>
      <c r="G926" s="29" t="s">
        <v>61</v>
      </c>
      <c r="H926" s="70" t="s">
        <v>59</v>
      </c>
      <c r="I926" s="148" t="s">
        <v>3798</v>
      </c>
      <c r="J926" s="147" t="s">
        <v>4045</v>
      </c>
      <c r="K926" s="148" t="e">
        <v>#N/A</v>
      </c>
      <c r="L926" s="148" t="s">
        <v>3901</v>
      </c>
      <c r="M926" s="147">
        <v>43769</v>
      </c>
      <c r="N926" s="29" t="str">
        <f t="shared" si="204"/>
        <v/>
      </c>
      <c r="O926" s="29" t="str">
        <f t="shared" si="205"/>
        <v/>
      </c>
      <c r="P926" s="29" t="str">
        <f t="shared" si="206"/>
        <v/>
      </c>
      <c r="Q926" s="29" t="str">
        <f t="shared" si="211"/>
        <v/>
      </c>
      <c r="R926" s="29" t="str">
        <f t="shared" si="212"/>
        <v/>
      </c>
      <c r="S926" s="29" t="str">
        <f t="shared" si="213"/>
        <v/>
      </c>
      <c r="T926" s="29" t="str">
        <f t="shared" si="214"/>
        <v/>
      </c>
      <c r="U926" s="29">
        <v>1039957</v>
      </c>
      <c r="V926" s="29"/>
      <c r="W926" s="38" t="s">
        <v>145</v>
      </c>
      <c r="X926" s="29" t="s">
        <v>158</v>
      </c>
      <c r="Y926" s="146">
        <v>1412</v>
      </c>
      <c r="Z926" s="33">
        <v>1553</v>
      </c>
      <c r="AA926" s="34">
        <f t="shared" si="215"/>
        <v>0.1</v>
      </c>
      <c r="AB926" s="33">
        <f t="shared" si="207"/>
        <v>1553</v>
      </c>
      <c r="AC926" s="34">
        <f t="shared" si="216"/>
        <v>9.985832865203155E-2</v>
      </c>
      <c r="AD926" s="145">
        <f t="shared" si="210"/>
        <v>1294.1669999999999</v>
      </c>
      <c r="AE926" s="105">
        <v>1176.6669999999999</v>
      </c>
      <c r="AF926" s="34" t="e">
        <v>#N/A</v>
      </c>
      <c r="AG926" s="34" t="e">
        <v>#N/A</v>
      </c>
      <c r="AH926" s="34" t="e">
        <v>#N/A</v>
      </c>
      <c r="AI926" s="29">
        <v>7.3999999999999996E-2</v>
      </c>
      <c r="AJ926" s="29">
        <v>2.2100000000000001E-4</v>
      </c>
      <c r="AK926" s="29">
        <v>0</v>
      </c>
      <c r="AL926" s="29">
        <v>0</v>
      </c>
      <c r="AM926" s="29" t="s">
        <v>27</v>
      </c>
      <c r="AN926" s="44" t="s">
        <v>27</v>
      </c>
      <c r="AO926" s="29" t="s">
        <v>27</v>
      </c>
      <c r="AP926" s="29">
        <v>5</v>
      </c>
      <c r="AQ926" s="29">
        <v>176</v>
      </c>
      <c r="AR926" s="29">
        <v>67</v>
      </c>
      <c r="AS926" s="29">
        <v>89</v>
      </c>
      <c r="AT926" s="29">
        <v>0.37</v>
      </c>
      <c r="AU926" s="144">
        <v>1.049E-3</v>
      </c>
      <c r="AV926" s="36" t="s">
        <v>28</v>
      </c>
      <c r="AW926" s="102" t="s">
        <v>33</v>
      </c>
      <c r="AX926" s="129" t="s">
        <v>33</v>
      </c>
      <c r="AY926" s="106">
        <v>6515</v>
      </c>
      <c r="BD926" t="s">
        <v>4410</v>
      </c>
      <c r="BE926" t="e">
        <v>#N/A</v>
      </c>
      <c r="BF926" t="e">
        <v>#N/A</v>
      </c>
      <c r="BH926" t="str">
        <f t="shared" si="208"/>
        <v/>
      </c>
      <c r="BJ926" t="str">
        <f t="shared" si="209"/>
        <v>OK</v>
      </c>
      <c r="BK926" s="130" t="s">
        <v>5302</v>
      </c>
      <c r="BL926" s="130" t="e">
        <v>#VALUE!</v>
      </c>
      <c r="BM926" s="131" t="s">
        <v>33</v>
      </c>
      <c r="BN926" s="131" t="e">
        <v>#VALUE!</v>
      </c>
      <c r="BO926" t="e">
        <v>#N/A</v>
      </c>
      <c r="BP926">
        <v>0</v>
      </c>
    </row>
    <row r="927" spans="1:68" ht="25.2" x14ac:dyDescent="0.3">
      <c r="A927" s="1"/>
      <c r="B927" s="47">
        <v>837</v>
      </c>
      <c r="C927" s="45">
        <v>1022732</v>
      </c>
      <c r="D927" s="40" t="s">
        <v>33</v>
      </c>
      <c r="E927" s="40"/>
      <c r="F927" s="48" t="s">
        <v>781</v>
      </c>
      <c r="G927" s="29" t="s">
        <v>61</v>
      </c>
      <c r="H927" s="70" t="s">
        <v>59</v>
      </c>
      <c r="I927" s="148" t="s">
        <v>32</v>
      </c>
      <c r="J927" s="147" t="s">
        <v>4044</v>
      </c>
      <c r="K927" s="148" t="e">
        <v>#N/A</v>
      </c>
      <c r="L927" s="148" t="s">
        <v>3902</v>
      </c>
      <c r="M927" s="147">
        <v>43769</v>
      </c>
      <c r="N927" s="29" t="str">
        <f t="shared" si="204"/>
        <v/>
      </c>
      <c r="O927" s="29" t="str">
        <f t="shared" si="205"/>
        <v/>
      </c>
      <c r="P927" s="29" t="str">
        <f t="shared" si="206"/>
        <v/>
      </c>
      <c r="Q927" s="29" t="str">
        <f t="shared" si="211"/>
        <v/>
      </c>
      <c r="R927" s="29" t="str">
        <f t="shared" si="212"/>
        <v/>
      </c>
      <c r="S927" s="29" t="str">
        <f t="shared" si="213"/>
        <v/>
      </c>
      <c r="T927" s="29" t="str">
        <f t="shared" si="214"/>
        <v/>
      </c>
      <c r="U927" s="29">
        <v>1039958</v>
      </c>
      <c r="V927" s="29"/>
      <c r="W927" s="38" t="s">
        <v>145</v>
      </c>
      <c r="X927" s="29" t="s">
        <v>158</v>
      </c>
      <c r="Y927" s="146">
        <v>2175</v>
      </c>
      <c r="Z927" s="33">
        <v>2393</v>
      </c>
      <c r="AA927" s="34">
        <f t="shared" si="215"/>
        <v>0.1</v>
      </c>
      <c r="AB927" s="33">
        <f t="shared" si="207"/>
        <v>2393</v>
      </c>
      <c r="AC927" s="34">
        <f t="shared" si="216"/>
        <v>0.1002300689655172</v>
      </c>
      <c r="AD927" s="145">
        <f t="shared" si="210"/>
        <v>1994.1669999999999</v>
      </c>
      <c r="AE927" s="105">
        <v>1812.5</v>
      </c>
      <c r="AF927" s="34" t="e">
        <v>#N/A</v>
      </c>
      <c r="AG927" s="34" t="e">
        <v>#N/A</v>
      </c>
      <c r="AH927" s="34" t="e">
        <v>#N/A</v>
      </c>
      <c r="AI927" s="29">
        <v>0.08</v>
      </c>
      <c r="AJ927" s="29">
        <v>4.2499999999999998E-4</v>
      </c>
      <c r="AK927" s="29">
        <v>0</v>
      </c>
      <c r="AL927" s="29">
        <v>0</v>
      </c>
      <c r="AM927" s="29" t="s">
        <v>27</v>
      </c>
      <c r="AN927" s="44" t="s">
        <v>27</v>
      </c>
      <c r="AO927" s="29" t="s">
        <v>27</v>
      </c>
      <c r="AP927" s="29">
        <v>5</v>
      </c>
      <c r="AQ927" s="29">
        <v>176</v>
      </c>
      <c r="AR927" s="29">
        <v>135</v>
      </c>
      <c r="AS927" s="29">
        <v>89</v>
      </c>
      <c r="AT927" s="29">
        <v>0.4</v>
      </c>
      <c r="AU927" s="144">
        <v>2.1150000000000001E-3</v>
      </c>
      <c r="AV927" s="36" t="s">
        <v>28</v>
      </c>
      <c r="AW927" s="102" t="s">
        <v>33</v>
      </c>
      <c r="AX927" s="129" t="s">
        <v>33</v>
      </c>
      <c r="AY927" s="106">
        <v>3845</v>
      </c>
      <c r="BD927" t="s">
        <v>4410</v>
      </c>
      <c r="BE927" t="e">
        <v>#N/A</v>
      </c>
      <c r="BF927" t="e">
        <v>#N/A</v>
      </c>
      <c r="BH927" t="str">
        <f t="shared" si="208"/>
        <v/>
      </c>
      <c r="BJ927" t="str">
        <f t="shared" si="209"/>
        <v>OK</v>
      </c>
      <c r="BK927" s="130" t="s">
        <v>5302</v>
      </c>
      <c r="BL927" s="130" t="e">
        <v>#VALUE!</v>
      </c>
      <c r="BM927" s="131" t="s">
        <v>33</v>
      </c>
      <c r="BN927" s="131" t="e">
        <v>#VALUE!</v>
      </c>
      <c r="BO927" t="e">
        <v>#N/A</v>
      </c>
      <c r="BP927">
        <v>0</v>
      </c>
    </row>
    <row r="928" spans="1:68" ht="25.2" x14ac:dyDescent="0.3">
      <c r="A928" s="1"/>
      <c r="B928" s="47">
        <v>838</v>
      </c>
      <c r="C928" s="45">
        <v>1022733</v>
      </c>
      <c r="D928" s="40" t="s">
        <v>33</v>
      </c>
      <c r="E928" s="40"/>
      <c r="F928" s="39" t="s">
        <v>782</v>
      </c>
      <c r="G928" s="29" t="s">
        <v>61</v>
      </c>
      <c r="H928" s="70" t="s">
        <v>59</v>
      </c>
      <c r="I928" s="148" t="s">
        <v>32</v>
      </c>
      <c r="J928" s="147" t="s">
        <v>4044</v>
      </c>
      <c r="K928" s="148" t="e">
        <v>#N/A</v>
      </c>
      <c r="L928" s="148" t="s">
        <v>3903</v>
      </c>
      <c r="M928" s="147">
        <v>43769</v>
      </c>
      <c r="N928" s="29" t="str">
        <f t="shared" si="204"/>
        <v/>
      </c>
      <c r="O928" s="29" t="str">
        <f t="shared" si="205"/>
        <v/>
      </c>
      <c r="P928" s="29" t="str">
        <f t="shared" si="206"/>
        <v/>
      </c>
      <c r="Q928" s="29" t="str">
        <f t="shared" si="211"/>
        <v/>
      </c>
      <c r="R928" s="29" t="str">
        <f t="shared" si="212"/>
        <v/>
      </c>
      <c r="S928" s="29" t="str">
        <f t="shared" si="213"/>
        <v/>
      </c>
      <c r="T928" s="29" t="str">
        <f t="shared" si="214"/>
        <v/>
      </c>
      <c r="U928" s="29">
        <v>1039959</v>
      </c>
      <c r="V928" s="29"/>
      <c r="W928" s="38" t="s">
        <v>145</v>
      </c>
      <c r="X928" s="29" t="s">
        <v>158</v>
      </c>
      <c r="Y928" s="146">
        <v>2175</v>
      </c>
      <c r="Z928" s="33">
        <v>2393</v>
      </c>
      <c r="AA928" s="34">
        <f t="shared" si="215"/>
        <v>0.1</v>
      </c>
      <c r="AB928" s="33">
        <f t="shared" si="207"/>
        <v>2393</v>
      </c>
      <c r="AC928" s="34">
        <f t="shared" si="216"/>
        <v>0.1002300689655172</v>
      </c>
      <c r="AD928" s="145">
        <f t="shared" si="210"/>
        <v>1994.1669999999999</v>
      </c>
      <c r="AE928" s="105">
        <v>1812.5</v>
      </c>
      <c r="AF928" s="34" t="e">
        <v>#N/A</v>
      </c>
      <c r="AG928" s="34" t="e">
        <v>#N/A</v>
      </c>
      <c r="AH928" s="34" t="e">
        <v>#N/A</v>
      </c>
      <c r="AI928" s="29">
        <v>9.0999999999999998E-2</v>
      </c>
      <c r="AJ928" s="29">
        <v>4.2499999999999998E-4</v>
      </c>
      <c r="AK928" s="29">
        <v>0</v>
      </c>
      <c r="AL928" s="29">
        <v>0</v>
      </c>
      <c r="AM928" s="29" t="s">
        <v>27</v>
      </c>
      <c r="AN928" s="44" t="s">
        <v>27</v>
      </c>
      <c r="AO928" s="29" t="s">
        <v>27</v>
      </c>
      <c r="AP928" s="29">
        <v>5</v>
      </c>
      <c r="AQ928" s="29">
        <v>176</v>
      </c>
      <c r="AR928" s="29">
        <v>135</v>
      </c>
      <c r="AS928" s="29">
        <v>89</v>
      </c>
      <c r="AT928" s="29">
        <v>0.45500000000000002</v>
      </c>
      <c r="AU928" s="144">
        <v>2.1150000000000001E-3</v>
      </c>
      <c r="AV928" s="36" t="s">
        <v>28</v>
      </c>
      <c r="AW928" s="102" t="s">
        <v>33</v>
      </c>
      <c r="AX928" s="129" t="s">
        <v>33</v>
      </c>
      <c r="AY928" s="106">
        <v>3545</v>
      </c>
      <c r="BD928" t="s">
        <v>4410</v>
      </c>
      <c r="BE928" t="e">
        <v>#N/A</v>
      </c>
      <c r="BF928" t="e">
        <v>#N/A</v>
      </c>
      <c r="BH928" t="str">
        <f t="shared" si="208"/>
        <v/>
      </c>
      <c r="BJ928" t="str">
        <f t="shared" si="209"/>
        <v>OK</v>
      </c>
      <c r="BK928" s="130" t="s">
        <v>5302</v>
      </c>
      <c r="BL928" s="130" t="e">
        <v>#VALUE!</v>
      </c>
      <c r="BM928" s="131" t="s">
        <v>33</v>
      </c>
      <c r="BN928" s="131" t="e">
        <v>#VALUE!</v>
      </c>
      <c r="BO928" t="e">
        <v>#N/A</v>
      </c>
      <c r="BP928">
        <v>0</v>
      </c>
    </row>
    <row r="929" spans="1:68" ht="25.2" x14ac:dyDescent="0.3">
      <c r="A929" s="1"/>
      <c r="B929" s="47">
        <v>839</v>
      </c>
      <c r="C929" s="45">
        <v>1022734</v>
      </c>
      <c r="D929" s="40" t="s">
        <v>33</v>
      </c>
      <c r="E929" s="40"/>
      <c r="F929" s="48" t="s">
        <v>783</v>
      </c>
      <c r="G929" s="29" t="s">
        <v>61</v>
      </c>
      <c r="H929" s="70" t="s">
        <v>59</v>
      </c>
      <c r="I929" s="148" t="s">
        <v>32</v>
      </c>
      <c r="J929" s="147" t="s">
        <v>4044</v>
      </c>
      <c r="K929" s="148" t="e">
        <v>#N/A</v>
      </c>
      <c r="L929" s="148" t="s">
        <v>3904</v>
      </c>
      <c r="M929" s="147">
        <v>43769</v>
      </c>
      <c r="N929" s="29" t="str">
        <f t="shared" si="204"/>
        <v/>
      </c>
      <c r="O929" s="29" t="str">
        <f t="shared" si="205"/>
        <v/>
      </c>
      <c r="P929" s="29" t="str">
        <f t="shared" si="206"/>
        <v/>
      </c>
      <c r="Q929" s="29" t="str">
        <f t="shared" si="211"/>
        <v/>
      </c>
      <c r="R929" s="29" t="str">
        <f t="shared" si="212"/>
        <v/>
      </c>
      <c r="S929" s="29" t="str">
        <f t="shared" si="213"/>
        <v/>
      </c>
      <c r="T929" s="29" t="str">
        <f t="shared" si="214"/>
        <v/>
      </c>
      <c r="U929" s="29">
        <v>1039960</v>
      </c>
      <c r="V929" s="29"/>
      <c r="W929" s="38" t="s">
        <v>145</v>
      </c>
      <c r="X929" s="29" t="s">
        <v>158</v>
      </c>
      <c r="Y929" s="146">
        <v>2175</v>
      </c>
      <c r="Z929" s="33">
        <v>2393</v>
      </c>
      <c r="AA929" s="34">
        <f t="shared" si="215"/>
        <v>0.1</v>
      </c>
      <c r="AB929" s="33">
        <f t="shared" si="207"/>
        <v>2393</v>
      </c>
      <c r="AC929" s="34">
        <f t="shared" si="216"/>
        <v>0.1002300689655172</v>
      </c>
      <c r="AD929" s="145">
        <f t="shared" si="210"/>
        <v>1994.1669999999999</v>
      </c>
      <c r="AE929" s="105">
        <v>1812.5</v>
      </c>
      <c r="AF929" s="34" t="e">
        <v>#N/A</v>
      </c>
      <c r="AG929" s="34" t="e">
        <v>#N/A</v>
      </c>
      <c r="AH929" s="34" t="e">
        <v>#N/A</v>
      </c>
      <c r="AI929" s="29">
        <v>0.10199999999999999</v>
      </c>
      <c r="AJ929" s="29">
        <v>4.2499999999999998E-4</v>
      </c>
      <c r="AK929" s="29">
        <v>0</v>
      </c>
      <c r="AL929" s="29">
        <v>0</v>
      </c>
      <c r="AM929" s="29" t="s">
        <v>27</v>
      </c>
      <c r="AN929" s="44" t="s">
        <v>27</v>
      </c>
      <c r="AO929" s="29" t="s">
        <v>27</v>
      </c>
      <c r="AP929" s="29">
        <v>5</v>
      </c>
      <c r="AQ929" s="29">
        <v>176</v>
      </c>
      <c r="AR929" s="29">
        <v>135</v>
      </c>
      <c r="AS929" s="29">
        <v>89</v>
      </c>
      <c r="AT929" s="29">
        <v>0.51</v>
      </c>
      <c r="AU929" s="144">
        <v>2.1150000000000001E-3</v>
      </c>
      <c r="AV929" s="36" t="s">
        <v>28</v>
      </c>
      <c r="AW929" s="102" t="s">
        <v>33</v>
      </c>
      <c r="AX929" s="129" t="s">
        <v>33</v>
      </c>
      <c r="AY929" s="106">
        <v>640</v>
      </c>
      <c r="BD929" t="s">
        <v>4410</v>
      </c>
      <c r="BE929" t="e">
        <v>#N/A</v>
      </c>
      <c r="BF929" t="e">
        <v>#N/A</v>
      </c>
      <c r="BH929" t="str">
        <f t="shared" si="208"/>
        <v/>
      </c>
      <c r="BJ929" t="str">
        <f t="shared" si="209"/>
        <v>OK</v>
      </c>
      <c r="BK929" s="130" t="s">
        <v>5302</v>
      </c>
      <c r="BL929" s="130" t="e">
        <v>#VALUE!</v>
      </c>
      <c r="BM929" s="131" t="s">
        <v>33</v>
      </c>
      <c r="BN929" s="131" t="e">
        <v>#VALUE!</v>
      </c>
      <c r="BO929" t="e">
        <v>#N/A</v>
      </c>
      <c r="BP929">
        <v>0</v>
      </c>
    </row>
    <row r="930" spans="1:68" ht="25.2" x14ac:dyDescent="0.3">
      <c r="A930" s="1"/>
      <c r="B930" s="47">
        <v>840</v>
      </c>
      <c r="C930" s="45">
        <v>1022735</v>
      </c>
      <c r="D930" s="40" t="s">
        <v>33</v>
      </c>
      <c r="E930" s="40"/>
      <c r="F930" s="48" t="s">
        <v>784</v>
      </c>
      <c r="G930" s="29" t="s">
        <v>61</v>
      </c>
      <c r="H930" s="70" t="s">
        <v>59</v>
      </c>
      <c r="I930" s="148" t="s">
        <v>32</v>
      </c>
      <c r="J930" s="147" t="s">
        <v>4044</v>
      </c>
      <c r="K930" s="148" t="e">
        <v>#N/A</v>
      </c>
      <c r="L930" s="148" t="s">
        <v>3905</v>
      </c>
      <c r="M930" s="147">
        <v>43769</v>
      </c>
      <c r="N930" s="29" t="str">
        <f t="shared" si="204"/>
        <v/>
      </c>
      <c r="O930" s="29" t="str">
        <f t="shared" si="205"/>
        <v/>
      </c>
      <c r="P930" s="29" t="str">
        <f t="shared" si="206"/>
        <v/>
      </c>
      <c r="Q930" s="29" t="str">
        <f t="shared" si="211"/>
        <v/>
      </c>
      <c r="R930" s="29" t="str">
        <f t="shared" si="212"/>
        <v/>
      </c>
      <c r="S930" s="29" t="str">
        <f t="shared" si="213"/>
        <v/>
      </c>
      <c r="T930" s="29" t="str">
        <f t="shared" si="214"/>
        <v/>
      </c>
      <c r="U930" s="29">
        <v>1039961</v>
      </c>
      <c r="V930" s="29"/>
      <c r="W930" s="38" t="s">
        <v>145</v>
      </c>
      <c r="X930" s="29" t="s">
        <v>158</v>
      </c>
      <c r="Y930" s="146">
        <v>2175</v>
      </c>
      <c r="Z930" s="33">
        <v>2393</v>
      </c>
      <c r="AA930" s="34">
        <f t="shared" si="215"/>
        <v>0.1</v>
      </c>
      <c r="AB930" s="33">
        <f t="shared" si="207"/>
        <v>2393</v>
      </c>
      <c r="AC930" s="34">
        <f t="shared" si="216"/>
        <v>0.1002300689655172</v>
      </c>
      <c r="AD930" s="145">
        <f t="shared" si="210"/>
        <v>1994.1669999999999</v>
      </c>
      <c r="AE930" s="105">
        <v>1812.5</v>
      </c>
      <c r="AF930" s="34" t="e">
        <v>#N/A</v>
      </c>
      <c r="AG930" s="34" t="e">
        <v>#N/A</v>
      </c>
      <c r="AH930" s="34" t="e">
        <v>#N/A</v>
      </c>
      <c r="AI930" s="29">
        <v>0.11</v>
      </c>
      <c r="AJ930" s="29">
        <v>4.2499999999999998E-4</v>
      </c>
      <c r="AK930" s="29">
        <v>0</v>
      </c>
      <c r="AL930" s="29">
        <v>0</v>
      </c>
      <c r="AM930" s="29" t="s">
        <v>27</v>
      </c>
      <c r="AN930" s="44" t="s">
        <v>27</v>
      </c>
      <c r="AO930" s="29" t="s">
        <v>27</v>
      </c>
      <c r="AP930" s="29">
        <v>5</v>
      </c>
      <c r="AQ930" s="29">
        <v>176</v>
      </c>
      <c r="AR930" s="29">
        <v>135</v>
      </c>
      <c r="AS930" s="29">
        <v>89</v>
      </c>
      <c r="AT930" s="29">
        <v>0.55000000000000004</v>
      </c>
      <c r="AU930" s="144">
        <v>2.1150000000000001E-3</v>
      </c>
      <c r="AV930" s="36" t="s">
        <v>28</v>
      </c>
      <c r="AW930" s="102" t="s">
        <v>33</v>
      </c>
      <c r="AX930" s="129" t="s">
        <v>33</v>
      </c>
      <c r="AY930" s="106">
        <v>605</v>
      </c>
      <c r="BD930" t="s">
        <v>4410</v>
      </c>
      <c r="BE930" t="e">
        <v>#N/A</v>
      </c>
      <c r="BF930" t="e">
        <v>#N/A</v>
      </c>
      <c r="BH930" t="str">
        <f t="shared" si="208"/>
        <v/>
      </c>
      <c r="BJ930" t="str">
        <f t="shared" si="209"/>
        <v>OK</v>
      </c>
      <c r="BK930" s="130" t="s">
        <v>5302</v>
      </c>
      <c r="BL930" s="130" t="e">
        <v>#VALUE!</v>
      </c>
      <c r="BM930" s="131" t="s">
        <v>33</v>
      </c>
      <c r="BN930" s="131" t="e">
        <v>#VALUE!</v>
      </c>
      <c r="BO930" t="e">
        <v>#N/A</v>
      </c>
      <c r="BP930">
        <v>0</v>
      </c>
    </row>
    <row r="931" spans="1:68" ht="25.2" x14ac:dyDescent="0.3">
      <c r="A931" s="1"/>
      <c r="B931" s="47">
        <v>841</v>
      </c>
      <c r="C931" s="45">
        <v>1046392</v>
      </c>
      <c r="D931" s="40" t="s">
        <v>33</v>
      </c>
      <c r="E931" s="40"/>
      <c r="F931" s="39" t="s">
        <v>785</v>
      </c>
      <c r="G931" s="29" t="s">
        <v>61</v>
      </c>
      <c r="H931" s="70" t="s">
        <v>59</v>
      </c>
      <c r="I931" s="148" t="s">
        <v>32</v>
      </c>
      <c r="J931" s="147" t="s">
        <v>4044</v>
      </c>
      <c r="K931" s="148" t="e">
        <v>#N/A</v>
      </c>
      <c r="L931" s="148" t="s">
        <v>3906</v>
      </c>
      <c r="M931" s="147">
        <v>43769</v>
      </c>
      <c r="N931" s="29" t="str">
        <f t="shared" si="204"/>
        <v/>
      </c>
      <c r="O931" s="29" t="str">
        <f t="shared" si="205"/>
        <v/>
      </c>
      <c r="P931" s="29" t="str">
        <f t="shared" si="206"/>
        <v/>
      </c>
      <c r="Q931" s="29" t="str">
        <f t="shared" si="211"/>
        <v/>
      </c>
      <c r="R931" s="29" t="str">
        <f t="shared" si="212"/>
        <v/>
      </c>
      <c r="S931" s="29" t="str">
        <f t="shared" si="213"/>
        <v/>
      </c>
      <c r="T931" s="29" t="str">
        <f t="shared" si="214"/>
        <v/>
      </c>
      <c r="U931" s="29">
        <v>1039962</v>
      </c>
      <c r="V931" s="29"/>
      <c r="W931" s="38" t="s">
        <v>145</v>
      </c>
      <c r="X931" s="29" t="s">
        <v>158</v>
      </c>
      <c r="Y931" s="146">
        <v>3616</v>
      </c>
      <c r="Z931" s="33">
        <v>3978</v>
      </c>
      <c r="AA931" s="34">
        <f t="shared" si="215"/>
        <v>0.1</v>
      </c>
      <c r="AB931" s="33">
        <f t="shared" si="207"/>
        <v>3978</v>
      </c>
      <c r="AC931" s="34">
        <f t="shared" si="216"/>
        <v>0.10011074116269257</v>
      </c>
      <c r="AD931" s="145">
        <f t="shared" si="210"/>
        <v>3315</v>
      </c>
      <c r="AE931" s="105">
        <v>3013.3330000000001</v>
      </c>
      <c r="AF931" s="34" t="e">
        <v>#N/A</v>
      </c>
      <c r="AG931" s="34" t="e">
        <v>#N/A</v>
      </c>
      <c r="AH931" s="34" t="e">
        <v>#N/A</v>
      </c>
      <c r="AI931" s="29">
        <v>0.18</v>
      </c>
      <c r="AJ931" s="29">
        <v>4.2499999999999998E-4</v>
      </c>
      <c r="AK931" s="29">
        <v>0</v>
      </c>
      <c r="AL931" s="29">
        <v>0</v>
      </c>
      <c r="AM931" s="29" t="s">
        <v>27</v>
      </c>
      <c r="AN931" s="44" t="s">
        <v>27</v>
      </c>
      <c r="AO931" s="29" t="s">
        <v>27</v>
      </c>
      <c r="AP931" s="29">
        <v>5</v>
      </c>
      <c r="AQ931" s="29">
        <v>176</v>
      </c>
      <c r="AR931" s="29">
        <v>135</v>
      </c>
      <c r="AS931" s="29">
        <v>89</v>
      </c>
      <c r="AT931" s="29">
        <v>0.9</v>
      </c>
      <c r="AU931" s="144">
        <v>2.1150000000000001E-3</v>
      </c>
      <c r="AV931" s="36" t="s">
        <v>28</v>
      </c>
      <c r="AW931" s="102" t="s">
        <v>33</v>
      </c>
      <c r="AX931" s="129" t="s">
        <v>33</v>
      </c>
      <c r="AY931" s="106">
        <v>1282</v>
      </c>
      <c r="BD931" t="s">
        <v>4410</v>
      </c>
      <c r="BE931" t="e">
        <v>#N/A</v>
      </c>
      <c r="BF931" t="e">
        <v>#N/A</v>
      </c>
      <c r="BH931" t="str">
        <f t="shared" si="208"/>
        <v/>
      </c>
      <c r="BJ931" t="str">
        <f t="shared" si="209"/>
        <v>OK</v>
      </c>
      <c r="BK931" s="130" t="s">
        <v>5302</v>
      </c>
      <c r="BL931" s="130" t="e">
        <v>#VALUE!</v>
      </c>
      <c r="BM931" s="131" t="s">
        <v>33</v>
      </c>
      <c r="BN931" s="131" t="e">
        <v>#VALUE!</v>
      </c>
      <c r="BO931" t="e">
        <v>#N/A</v>
      </c>
      <c r="BP931">
        <v>0</v>
      </c>
    </row>
    <row r="932" spans="1:68" ht="25.2" x14ac:dyDescent="0.3">
      <c r="A932" s="1"/>
      <c r="B932" s="47">
        <v>842</v>
      </c>
      <c r="C932" s="45">
        <v>1046393</v>
      </c>
      <c r="D932" s="40" t="s">
        <v>33</v>
      </c>
      <c r="E932" s="40"/>
      <c r="F932" s="48" t="s">
        <v>786</v>
      </c>
      <c r="G932" s="29" t="s">
        <v>61</v>
      </c>
      <c r="H932" s="70" t="s">
        <v>59</v>
      </c>
      <c r="I932" s="148" t="s">
        <v>32</v>
      </c>
      <c r="J932" s="147" t="s">
        <v>4044</v>
      </c>
      <c r="K932" s="148" t="e">
        <v>#N/A</v>
      </c>
      <c r="L932" s="148" t="s">
        <v>3907</v>
      </c>
      <c r="M932" s="147">
        <v>43769</v>
      </c>
      <c r="N932" s="29" t="str">
        <f t="shared" si="204"/>
        <v/>
      </c>
      <c r="O932" s="29" t="str">
        <f t="shared" si="205"/>
        <v/>
      </c>
      <c r="P932" s="29" t="str">
        <f t="shared" si="206"/>
        <v/>
      </c>
      <c r="Q932" s="29" t="str">
        <f t="shared" si="211"/>
        <v/>
      </c>
      <c r="R932" s="29" t="str">
        <f t="shared" si="212"/>
        <v/>
      </c>
      <c r="S932" s="29" t="str">
        <f t="shared" si="213"/>
        <v/>
      </c>
      <c r="T932" s="29" t="str">
        <f t="shared" si="214"/>
        <v/>
      </c>
      <c r="U932" s="29">
        <v>1039963</v>
      </c>
      <c r="V932" s="29"/>
      <c r="W932" s="38" t="s">
        <v>145</v>
      </c>
      <c r="X932" s="29" t="s">
        <v>158</v>
      </c>
      <c r="Y932" s="146">
        <v>3616</v>
      </c>
      <c r="Z932" s="33">
        <v>3978</v>
      </c>
      <c r="AA932" s="34">
        <f t="shared" si="215"/>
        <v>0.1</v>
      </c>
      <c r="AB932" s="33">
        <f t="shared" si="207"/>
        <v>3978</v>
      </c>
      <c r="AC932" s="34">
        <f t="shared" si="216"/>
        <v>0.10011074116269257</v>
      </c>
      <c r="AD932" s="145">
        <f t="shared" si="210"/>
        <v>3315</v>
      </c>
      <c r="AE932" s="105">
        <v>3013.3330000000001</v>
      </c>
      <c r="AF932" s="34" t="e">
        <v>#N/A</v>
      </c>
      <c r="AG932" s="34" t="e">
        <v>#N/A</v>
      </c>
      <c r="AH932" s="34" t="e">
        <v>#N/A</v>
      </c>
      <c r="AI932" s="29">
        <v>0.14399999999999999</v>
      </c>
      <c r="AJ932" s="29">
        <v>5.9599999999999996E-4</v>
      </c>
      <c r="AK932" s="29">
        <v>0</v>
      </c>
      <c r="AL932" s="29">
        <v>0</v>
      </c>
      <c r="AM932" s="29" t="s">
        <v>27</v>
      </c>
      <c r="AN932" s="44" t="s">
        <v>27</v>
      </c>
      <c r="AO932" s="29" t="s">
        <v>27</v>
      </c>
      <c r="AP932" s="29">
        <v>5</v>
      </c>
      <c r="AQ932" s="29">
        <v>176</v>
      </c>
      <c r="AR932" s="29">
        <v>135</v>
      </c>
      <c r="AS932" s="29">
        <v>89</v>
      </c>
      <c r="AT932" s="29">
        <v>0.72</v>
      </c>
      <c r="AU932" s="144">
        <v>2.1150000000000001E-3</v>
      </c>
      <c r="AV932" s="36" t="s">
        <v>28</v>
      </c>
      <c r="AW932" s="102" t="s">
        <v>33</v>
      </c>
      <c r="AX932" s="129" t="s">
        <v>33</v>
      </c>
      <c r="AY932" s="106">
        <v>185</v>
      </c>
      <c r="BD932" t="s">
        <v>4410</v>
      </c>
      <c r="BE932" t="e">
        <v>#N/A</v>
      </c>
      <c r="BF932" t="e">
        <v>#N/A</v>
      </c>
      <c r="BH932" t="str">
        <f t="shared" si="208"/>
        <v/>
      </c>
      <c r="BJ932" t="str">
        <f t="shared" si="209"/>
        <v>OK</v>
      </c>
      <c r="BK932" s="130" t="s">
        <v>5302</v>
      </c>
      <c r="BL932" s="130" t="e">
        <v>#VALUE!</v>
      </c>
      <c r="BM932" s="131" t="s">
        <v>33</v>
      </c>
      <c r="BN932" s="131" t="e">
        <v>#VALUE!</v>
      </c>
      <c r="BO932" t="e">
        <v>#N/A</v>
      </c>
      <c r="BP932">
        <v>0</v>
      </c>
    </row>
    <row r="933" spans="1:68" ht="25.2" x14ac:dyDescent="0.3">
      <c r="A933" s="1"/>
      <c r="B933" s="47">
        <v>843</v>
      </c>
      <c r="C933" s="45">
        <v>1046394</v>
      </c>
      <c r="D933" s="40" t="s">
        <v>33</v>
      </c>
      <c r="E933" s="40"/>
      <c r="F933" s="48" t="s">
        <v>787</v>
      </c>
      <c r="G933" s="29" t="s">
        <v>61</v>
      </c>
      <c r="H933" s="70" t="s">
        <v>59</v>
      </c>
      <c r="I933" s="148" t="s">
        <v>32</v>
      </c>
      <c r="J933" s="147" t="s">
        <v>4044</v>
      </c>
      <c r="K933" s="148" t="e">
        <v>#N/A</v>
      </c>
      <c r="L933" s="148" t="s">
        <v>3908</v>
      </c>
      <c r="M933" s="147">
        <v>43769</v>
      </c>
      <c r="N933" s="29" t="str">
        <f t="shared" si="204"/>
        <v/>
      </c>
      <c r="O933" s="29" t="str">
        <f t="shared" si="205"/>
        <v/>
      </c>
      <c r="P933" s="29" t="str">
        <f t="shared" si="206"/>
        <v/>
      </c>
      <c r="Q933" s="29" t="str">
        <f t="shared" si="211"/>
        <v/>
      </c>
      <c r="R933" s="29" t="str">
        <f t="shared" si="212"/>
        <v/>
      </c>
      <c r="S933" s="29" t="str">
        <f t="shared" si="213"/>
        <v/>
      </c>
      <c r="T933" s="29" t="str">
        <f t="shared" si="214"/>
        <v/>
      </c>
      <c r="U933" s="29">
        <v>1039964</v>
      </c>
      <c r="V933" s="29"/>
      <c r="W933" s="38" t="s">
        <v>145</v>
      </c>
      <c r="X933" s="29" t="s">
        <v>158</v>
      </c>
      <c r="Y933" s="146">
        <v>3616</v>
      </c>
      <c r="Z933" s="33">
        <v>3978</v>
      </c>
      <c r="AA933" s="34">
        <f t="shared" si="215"/>
        <v>0.1</v>
      </c>
      <c r="AB933" s="33">
        <f t="shared" si="207"/>
        <v>3978</v>
      </c>
      <c r="AC933" s="34">
        <f t="shared" si="216"/>
        <v>0.10011074116269257</v>
      </c>
      <c r="AD933" s="145">
        <f t="shared" si="210"/>
        <v>3315</v>
      </c>
      <c r="AE933" s="105">
        <v>3013.3330000000001</v>
      </c>
      <c r="AF933" s="34" t="e">
        <v>#N/A</v>
      </c>
      <c r="AG933" s="34" t="e">
        <v>#N/A</v>
      </c>
      <c r="AH933" s="34" t="e">
        <v>#N/A</v>
      </c>
      <c r="AI933" s="29">
        <v>0.16300000000000001</v>
      </c>
      <c r="AJ933" s="29">
        <v>4.2499999999999998E-4</v>
      </c>
      <c r="AK933" s="29">
        <v>0</v>
      </c>
      <c r="AL933" s="29">
        <v>0</v>
      </c>
      <c r="AM933" s="29" t="s">
        <v>27</v>
      </c>
      <c r="AN933" s="44" t="s">
        <v>27</v>
      </c>
      <c r="AO933" s="29" t="s">
        <v>27</v>
      </c>
      <c r="AP933" s="29">
        <v>5</v>
      </c>
      <c r="AQ933" s="29">
        <v>185</v>
      </c>
      <c r="AR933" s="29">
        <v>92</v>
      </c>
      <c r="AS933" s="29">
        <v>185</v>
      </c>
      <c r="AT933" s="29">
        <v>0.81499999999999995</v>
      </c>
      <c r="AU933" s="144">
        <v>3.1489999999999999E-3</v>
      </c>
      <c r="AV933" s="36" t="s">
        <v>28</v>
      </c>
      <c r="AW933" s="102" t="s">
        <v>33</v>
      </c>
      <c r="AX933" s="129" t="s">
        <v>33</v>
      </c>
      <c r="AY933" s="106">
        <v>1365</v>
      </c>
      <c r="BD933" t="s">
        <v>108</v>
      </c>
      <c r="BE933" t="e">
        <v>#N/A</v>
      </c>
      <c r="BF933" t="e">
        <v>#N/A</v>
      </c>
      <c r="BH933" t="str">
        <f t="shared" si="208"/>
        <v/>
      </c>
      <c r="BJ933" t="str">
        <f t="shared" si="209"/>
        <v>OK</v>
      </c>
      <c r="BK933" s="130" t="s">
        <v>5302</v>
      </c>
      <c r="BL933" s="130" t="e">
        <v>#VALUE!</v>
      </c>
      <c r="BM933" s="131" t="s">
        <v>33</v>
      </c>
      <c r="BN933" s="131" t="e">
        <v>#VALUE!</v>
      </c>
      <c r="BO933" t="e">
        <v>#N/A</v>
      </c>
      <c r="BP933">
        <v>0</v>
      </c>
    </row>
    <row r="934" spans="1:68" ht="25.2" x14ac:dyDescent="0.3">
      <c r="A934" s="1"/>
      <c r="B934" s="47">
        <v>844</v>
      </c>
      <c r="C934" s="45">
        <v>1046395</v>
      </c>
      <c r="D934" s="40" t="s">
        <v>33</v>
      </c>
      <c r="E934" s="40"/>
      <c r="F934" s="48" t="s">
        <v>788</v>
      </c>
      <c r="G934" s="29" t="s">
        <v>61</v>
      </c>
      <c r="H934" s="70" t="s">
        <v>59</v>
      </c>
      <c r="I934" s="148" t="s">
        <v>32</v>
      </c>
      <c r="J934" s="147" t="s">
        <v>4044</v>
      </c>
      <c r="K934" s="148" t="e">
        <v>#N/A</v>
      </c>
      <c r="L934" s="148" t="s">
        <v>3909</v>
      </c>
      <c r="M934" s="147">
        <v>43769</v>
      </c>
      <c r="N934" s="29" t="str">
        <f t="shared" si="204"/>
        <v/>
      </c>
      <c r="O934" s="29" t="str">
        <f t="shared" si="205"/>
        <v/>
      </c>
      <c r="P934" s="29" t="str">
        <f t="shared" si="206"/>
        <v/>
      </c>
      <c r="Q934" s="29" t="str">
        <f t="shared" si="211"/>
        <v/>
      </c>
      <c r="R934" s="29" t="str">
        <f t="shared" si="212"/>
        <v/>
      </c>
      <c r="S934" s="29" t="str">
        <f t="shared" si="213"/>
        <v/>
      </c>
      <c r="T934" s="29" t="str">
        <f t="shared" si="214"/>
        <v/>
      </c>
      <c r="U934" s="29">
        <v>1039965</v>
      </c>
      <c r="V934" s="29"/>
      <c r="W934" s="38" t="s">
        <v>145</v>
      </c>
      <c r="X934" s="29" t="s">
        <v>158</v>
      </c>
      <c r="Y934" s="146">
        <v>3616</v>
      </c>
      <c r="Z934" s="33">
        <v>3978</v>
      </c>
      <c r="AA934" s="34">
        <f t="shared" si="215"/>
        <v>0.1</v>
      </c>
      <c r="AB934" s="33">
        <f t="shared" si="207"/>
        <v>3978</v>
      </c>
      <c r="AC934" s="34">
        <f t="shared" si="216"/>
        <v>0.10011074116269257</v>
      </c>
      <c r="AD934" s="145">
        <f t="shared" si="210"/>
        <v>3315</v>
      </c>
      <c r="AE934" s="105">
        <v>3013.3330000000001</v>
      </c>
      <c r="AF934" s="34" t="e">
        <v>#N/A</v>
      </c>
      <c r="AG934" s="34" t="e">
        <v>#N/A</v>
      </c>
      <c r="AH934" s="34" t="e">
        <v>#N/A</v>
      </c>
      <c r="AI934" s="29">
        <v>0.152</v>
      </c>
      <c r="AJ934" s="29">
        <v>5.9599999999999996E-4</v>
      </c>
      <c r="AK934" s="29">
        <v>0</v>
      </c>
      <c r="AL934" s="29">
        <v>0</v>
      </c>
      <c r="AM934" s="29" t="s">
        <v>27</v>
      </c>
      <c r="AN934" s="44" t="s">
        <v>27</v>
      </c>
      <c r="AO934" s="29" t="s">
        <v>27</v>
      </c>
      <c r="AP934" s="29">
        <v>5</v>
      </c>
      <c r="AQ934" s="29">
        <v>176</v>
      </c>
      <c r="AR934" s="29">
        <v>135</v>
      </c>
      <c r="AS934" s="29">
        <v>89</v>
      </c>
      <c r="AT934" s="29">
        <v>0.76</v>
      </c>
      <c r="AU934" s="144">
        <v>2.1150000000000001E-3</v>
      </c>
      <c r="AV934" s="36" t="s">
        <v>28</v>
      </c>
      <c r="AW934" s="102" t="s">
        <v>33</v>
      </c>
      <c r="AX934" s="129" t="s">
        <v>33</v>
      </c>
      <c r="AY934" s="106">
        <v>145</v>
      </c>
      <c r="BD934" t="s">
        <v>4410</v>
      </c>
      <c r="BE934" t="e">
        <v>#N/A</v>
      </c>
      <c r="BF934" t="e">
        <v>#N/A</v>
      </c>
      <c r="BH934" t="str">
        <f t="shared" si="208"/>
        <v/>
      </c>
      <c r="BJ934" t="str">
        <f t="shared" si="209"/>
        <v>OK</v>
      </c>
      <c r="BK934" s="130" t="s">
        <v>5302</v>
      </c>
      <c r="BL934" s="130" t="e">
        <v>#VALUE!</v>
      </c>
      <c r="BM934" s="131" t="s">
        <v>33</v>
      </c>
      <c r="BN934" s="131" t="e">
        <v>#VALUE!</v>
      </c>
      <c r="BO934" t="e">
        <v>#N/A</v>
      </c>
      <c r="BP934">
        <v>0</v>
      </c>
    </row>
    <row r="935" spans="1:68" ht="25.2" x14ac:dyDescent="0.3">
      <c r="A935" s="1"/>
      <c r="B935" s="47">
        <v>845</v>
      </c>
      <c r="C935" s="45">
        <v>1046396</v>
      </c>
      <c r="D935" s="40" t="s">
        <v>33</v>
      </c>
      <c r="E935" s="40"/>
      <c r="F935" s="48" t="s">
        <v>789</v>
      </c>
      <c r="G935" s="29" t="s">
        <v>61</v>
      </c>
      <c r="H935" s="70" t="s">
        <v>59</v>
      </c>
      <c r="I935" s="148" t="s">
        <v>32</v>
      </c>
      <c r="J935" s="147" t="s">
        <v>4044</v>
      </c>
      <c r="K935" s="148" t="e">
        <v>#N/A</v>
      </c>
      <c r="L935" s="148" t="s">
        <v>3910</v>
      </c>
      <c r="M935" s="147">
        <v>43769</v>
      </c>
      <c r="N935" s="29" t="str">
        <f t="shared" si="204"/>
        <v/>
      </c>
      <c r="O935" s="29" t="str">
        <f t="shared" si="205"/>
        <v/>
      </c>
      <c r="P935" s="29" t="str">
        <f t="shared" si="206"/>
        <v/>
      </c>
      <c r="Q935" s="29" t="str">
        <f t="shared" si="211"/>
        <v/>
      </c>
      <c r="R935" s="29" t="str">
        <f t="shared" si="212"/>
        <v/>
      </c>
      <c r="S935" s="29" t="str">
        <f t="shared" si="213"/>
        <v/>
      </c>
      <c r="T935" s="29" t="str">
        <f t="shared" si="214"/>
        <v/>
      </c>
      <c r="U935" s="29">
        <v>1039966</v>
      </c>
      <c r="V935" s="29"/>
      <c r="W935" s="38" t="s">
        <v>145</v>
      </c>
      <c r="X935" s="29" t="s">
        <v>158</v>
      </c>
      <c r="Y935" s="146">
        <v>3616</v>
      </c>
      <c r="Z935" s="33">
        <v>3978</v>
      </c>
      <c r="AA935" s="34">
        <f t="shared" si="215"/>
        <v>0.1</v>
      </c>
      <c r="AB935" s="33">
        <f t="shared" si="207"/>
        <v>3978</v>
      </c>
      <c r="AC935" s="34">
        <f t="shared" si="216"/>
        <v>0.10011074116269257</v>
      </c>
      <c r="AD935" s="145">
        <f t="shared" si="210"/>
        <v>3315</v>
      </c>
      <c r="AE935" s="105">
        <v>3013.3330000000001</v>
      </c>
      <c r="AF935" s="34" t="e">
        <v>#N/A</v>
      </c>
      <c r="AG935" s="34" t="e">
        <v>#N/A</v>
      </c>
      <c r="AH935" s="34" t="e">
        <v>#N/A</v>
      </c>
      <c r="AI935" s="29">
        <v>0.17100000000000001</v>
      </c>
      <c r="AJ935" s="29">
        <v>5.9599999999999996E-4</v>
      </c>
      <c r="AK935" s="29">
        <v>0</v>
      </c>
      <c r="AL935" s="29">
        <v>0</v>
      </c>
      <c r="AM935" s="29" t="s">
        <v>27</v>
      </c>
      <c r="AN935" s="44" t="s">
        <v>27</v>
      </c>
      <c r="AO935" s="29" t="s">
        <v>27</v>
      </c>
      <c r="AP935" s="29">
        <v>5</v>
      </c>
      <c r="AQ935" s="29">
        <v>185</v>
      </c>
      <c r="AR935" s="29">
        <v>92</v>
      </c>
      <c r="AS935" s="29">
        <v>185</v>
      </c>
      <c r="AT935" s="29">
        <v>0.85499999999999998</v>
      </c>
      <c r="AU935" s="144">
        <v>3.1489999999999999E-3</v>
      </c>
      <c r="AV935" s="36" t="s">
        <v>28</v>
      </c>
      <c r="AW935" s="102" t="s">
        <v>33</v>
      </c>
      <c r="AX935" s="129" t="s">
        <v>33</v>
      </c>
      <c r="AY935" s="106">
        <v>265</v>
      </c>
      <c r="BD935" t="s">
        <v>4410</v>
      </c>
      <c r="BE935" t="e">
        <v>#N/A</v>
      </c>
      <c r="BF935" t="e">
        <v>#N/A</v>
      </c>
      <c r="BH935" t="str">
        <f t="shared" si="208"/>
        <v/>
      </c>
      <c r="BJ935" t="str">
        <f t="shared" si="209"/>
        <v>OK</v>
      </c>
      <c r="BK935" s="130" t="s">
        <v>5302</v>
      </c>
      <c r="BL935" s="130" t="e">
        <v>#VALUE!</v>
      </c>
      <c r="BM935" s="131" t="s">
        <v>33</v>
      </c>
      <c r="BN935" s="131" t="e">
        <v>#VALUE!</v>
      </c>
      <c r="BO935" t="e">
        <v>#N/A</v>
      </c>
      <c r="BP935">
        <v>0</v>
      </c>
    </row>
    <row r="936" spans="1:68" ht="25.2" x14ac:dyDescent="0.3">
      <c r="A936" s="1"/>
      <c r="B936" s="47">
        <v>846</v>
      </c>
      <c r="C936" s="45">
        <v>1046397</v>
      </c>
      <c r="D936" s="40" t="s">
        <v>33</v>
      </c>
      <c r="E936" s="40"/>
      <c r="F936" s="39" t="s">
        <v>790</v>
      </c>
      <c r="G936" s="29" t="s">
        <v>61</v>
      </c>
      <c r="H936" s="70" t="s">
        <v>59</v>
      </c>
      <c r="I936" s="148" t="s">
        <v>32</v>
      </c>
      <c r="J936" s="147" t="s">
        <v>4046</v>
      </c>
      <c r="K936" s="148" t="e">
        <v>#N/A</v>
      </c>
      <c r="L936" s="148" t="s">
        <v>3911</v>
      </c>
      <c r="M936" s="147">
        <v>43769</v>
      </c>
      <c r="N936" s="29" t="str">
        <f t="shared" ref="N936:N999" si="217">IFERROR(MID($D936,1,7)+0,"")</f>
        <v/>
      </c>
      <c r="O936" s="29" t="str">
        <f t="shared" ref="O936:O999" si="218">IFERROR(MID($D936,10,7)+0,"")</f>
        <v/>
      </c>
      <c r="P936" s="29" t="str">
        <f t="shared" ref="P936:P999" si="219">IFERROR(MID($D936,19,7)+0,"")</f>
        <v/>
      </c>
      <c r="Q936" s="29" t="str">
        <f t="shared" si="211"/>
        <v/>
      </c>
      <c r="R936" s="29" t="str">
        <f t="shared" si="212"/>
        <v/>
      </c>
      <c r="S936" s="29" t="str">
        <f t="shared" si="213"/>
        <v/>
      </c>
      <c r="T936" s="29" t="str">
        <f t="shared" si="214"/>
        <v/>
      </c>
      <c r="U936" s="29">
        <v>1039967</v>
      </c>
      <c r="V936" s="29"/>
      <c r="W936" s="38" t="s">
        <v>3787</v>
      </c>
      <c r="X936" s="29" t="s">
        <v>158</v>
      </c>
      <c r="Y936" s="146">
        <v>5156</v>
      </c>
      <c r="Z936" s="33">
        <v>5672</v>
      </c>
      <c r="AA936" s="34">
        <f t="shared" si="215"/>
        <v>0.1</v>
      </c>
      <c r="AB936" s="33" t="str">
        <f t="shared" ref="AB936:AB999" si="220">IF(OR(W936="VLD MLC components",W936="VLD MLC pipes",W936="VLD PEX components",W936="VLD PEX pipes",W936="VLD PHC components",W936="VLD PHC pipes"),"По запросу",Z936)</f>
        <v>По запросу</v>
      </c>
      <c r="AC936" s="34">
        <f t="shared" si="216"/>
        <v>0.10007757175503709</v>
      </c>
      <c r="AD936" s="145">
        <f t="shared" si="210"/>
        <v>4726.6670000000004</v>
      </c>
      <c r="AE936" s="105">
        <v>4296.6670000000004</v>
      </c>
      <c r="AF936" s="34" t="e">
        <v>#N/A</v>
      </c>
      <c r="AG936" s="34" t="e">
        <v>#N/A</v>
      </c>
      <c r="AH936" s="34" t="e">
        <v>#N/A</v>
      </c>
      <c r="AI936" s="29">
        <v>0.20399999999999999</v>
      </c>
      <c r="AJ936" s="29">
        <v>9.9400000000000009E-4</v>
      </c>
      <c r="AK936" s="29">
        <v>0</v>
      </c>
      <c r="AL936" s="29">
        <v>0</v>
      </c>
      <c r="AM936" s="29" t="s">
        <v>27</v>
      </c>
      <c r="AN936" s="44" t="s">
        <v>27</v>
      </c>
      <c r="AO936" s="29" t="s">
        <v>27</v>
      </c>
      <c r="AP936" s="29">
        <v>3</v>
      </c>
      <c r="AQ936" s="29">
        <v>180</v>
      </c>
      <c r="AR936" s="29">
        <v>180</v>
      </c>
      <c r="AS936" s="29">
        <v>92</v>
      </c>
      <c r="AT936" s="29">
        <v>0.61199999999999999</v>
      </c>
      <c r="AU936" s="144">
        <v>2.9810000000000001E-3</v>
      </c>
      <c r="AV936" s="36" t="s">
        <v>28</v>
      </c>
      <c r="AW936" s="102" t="s">
        <v>33</v>
      </c>
      <c r="AX936" s="129" t="s">
        <v>33</v>
      </c>
      <c r="AY936" s="106">
        <v>69</v>
      </c>
      <c r="BD936" t="s">
        <v>4410</v>
      </c>
      <c r="BE936" t="e">
        <v>#N/A</v>
      </c>
      <c r="BF936" t="e">
        <v>#N/A</v>
      </c>
      <c r="BH936" t="str">
        <f t="shared" ref="BH936:BH999" si="221">IF(OR(H936="Регулярный ассортимент",AK936&gt;0,AL936&gt;0),"AV","")</f>
        <v/>
      </c>
      <c r="BJ936" t="e">
        <f t="shared" ref="BJ936:BJ999" si="222">IF(AB936-Z936=0,"OK")</f>
        <v>#VALUE!</v>
      </c>
      <c r="BK936" s="130" t="s">
        <v>5302</v>
      </c>
      <c r="BL936" s="130" t="e">
        <v>#VALUE!</v>
      </c>
      <c r="BM936" s="131" t="s">
        <v>33</v>
      </c>
      <c r="BN936" s="131" t="e">
        <v>#VALUE!</v>
      </c>
      <c r="BO936" t="e">
        <v>#N/A</v>
      </c>
      <c r="BP936">
        <v>0</v>
      </c>
    </row>
    <row r="937" spans="1:68" ht="25.2" x14ac:dyDescent="0.3">
      <c r="A937" s="1"/>
      <c r="B937" s="47">
        <v>847</v>
      </c>
      <c r="C937" s="45">
        <v>1046398</v>
      </c>
      <c r="D937" s="40" t="s">
        <v>33</v>
      </c>
      <c r="E937" s="40"/>
      <c r="F937" s="39" t="s">
        <v>791</v>
      </c>
      <c r="G937" s="29" t="s">
        <v>61</v>
      </c>
      <c r="H937" s="70" t="s">
        <v>59</v>
      </c>
      <c r="I937" s="148" t="s">
        <v>32</v>
      </c>
      <c r="J937" s="147" t="s">
        <v>4047</v>
      </c>
      <c r="K937" s="148" t="e">
        <v>#N/A</v>
      </c>
      <c r="L937" s="148" t="s">
        <v>3912</v>
      </c>
      <c r="M937" s="147">
        <v>43769</v>
      </c>
      <c r="N937" s="29" t="str">
        <f t="shared" si="217"/>
        <v/>
      </c>
      <c r="O937" s="29" t="str">
        <f t="shared" si="218"/>
        <v/>
      </c>
      <c r="P937" s="29" t="str">
        <f t="shared" si="219"/>
        <v/>
      </c>
      <c r="Q937" s="29" t="str">
        <f t="shared" si="211"/>
        <v/>
      </c>
      <c r="R937" s="29" t="str">
        <f t="shared" si="212"/>
        <v/>
      </c>
      <c r="S937" s="29" t="str">
        <f t="shared" si="213"/>
        <v/>
      </c>
      <c r="T937" s="29" t="str">
        <f t="shared" si="214"/>
        <v/>
      </c>
      <c r="U937" s="29">
        <v>1039968</v>
      </c>
      <c r="V937" s="29"/>
      <c r="W937" s="38" t="s">
        <v>3787</v>
      </c>
      <c r="X937" s="29" t="s">
        <v>158</v>
      </c>
      <c r="Y937" s="146">
        <v>5156</v>
      </c>
      <c r="Z937" s="33">
        <v>5672</v>
      </c>
      <c r="AA937" s="34">
        <f t="shared" si="215"/>
        <v>0.1</v>
      </c>
      <c r="AB937" s="33" t="str">
        <f t="shared" si="220"/>
        <v>По запросу</v>
      </c>
      <c r="AC937" s="34">
        <f t="shared" si="216"/>
        <v>0.10007757175503709</v>
      </c>
      <c r="AD937" s="145">
        <f t="shared" si="210"/>
        <v>4726.6670000000004</v>
      </c>
      <c r="AE937" s="105">
        <v>4296.6670000000004</v>
      </c>
      <c r="AF937" s="34" t="e">
        <v>#N/A</v>
      </c>
      <c r="AG937" s="34" t="e">
        <v>#N/A</v>
      </c>
      <c r="AH937" s="34" t="e">
        <v>#N/A</v>
      </c>
      <c r="AI937" s="29">
        <v>0.22</v>
      </c>
      <c r="AJ937" s="29">
        <v>9.9400000000000009E-4</v>
      </c>
      <c r="AK937" s="29">
        <v>0</v>
      </c>
      <c r="AL937" s="29">
        <v>0</v>
      </c>
      <c r="AM937" s="29" t="s">
        <v>27</v>
      </c>
      <c r="AN937" s="44" t="s">
        <v>27</v>
      </c>
      <c r="AO937" s="29" t="s">
        <v>27</v>
      </c>
      <c r="AP937" s="29">
        <v>3</v>
      </c>
      <c r="AQ937" s="29">
        <v>180</v>
      </c>
      <c r="AR937" s="29">
        <v>180</v>
      </c>
      <c r="AS937" s="29">
        <v>92</v>
      </c>
      <c r="AT937" s="29">
        <v>0.66</v>
      </c>
      <c r="AU937" s="144">
        <v>2.9810000000000001E-3</v>
      </c>
      <c r="AV937" s="36" t="s">
        <v>28</v>
      </c>
      <c r="AW937" s="102" t="s">
        <v>33</v>
      </c>
      <c r="AX937" s="129" t="s">
        <v>33</v>
      </c>
      <c r="AY937" s="106">
        <v>417</v>
      </c>
      <c r="BD937" t="s">
        <v>4410</v>
      </c>
      <c r="BE937" t="e">
        <v>#N/A</v>
      </c>
      <c r="BF937" t="e">
        <v>#N/A</v>
      </c>
      <c r="BH937" t="str">
        <f t="shared" si="221"/>
        <v/>
      </c>
      <c r="BJ937" t="e">
        <f t="shared" si="222"/>
        <v>#VALUE!</v>
      </c>
      <c r="BK937" s="130" t="s">
        <v>5302</v>
      </c>
      <c r="BL937" s="130" t="e">
        <v>#VALUE!</v>
      </c>
      <c r="BM937" s="131" t="s">
        <v>33</v>
      </c>
      <c r="BN937" s="131" t="e">
        <v>#VALUE!</v>
      </c>
      <c r="BO937" t="e">
        <v>#N/A</v>
      </c>
      <c r="BP937">
        <v>0</v>
      </c>
    </row>
    <row r="938" spans="1:68" ht="25.2" x14ac:dyDescent="0.3">
      <c r="A938" s="1"/>
      <c r="B938" s="47">
        <v>848</v>
      </c>
      <c r="C938" s="45">
        <v>1046399</v>
      </c>
      <c r="D938" s="40" t="s">
        <v>33</v>
      </c>
      <c r="E938" s="40"/>
      <c r="F938" s="48" t="s">
        <v>792</v>
      </c>
      <c r="G938" s="29" t="s">
        <v>61</v>
      </c>
      <c r="H938" s="70" t="s">
        <v>59</v>
      </c>
      <c r="I938" s="148" t="s">
        <v>32</v>
      </c>
      <c r="J938" s="147" t="s">
        <v>4044</v>
      </c>
      <c r="K938" s="148" t="e">
        <v>#N/A</v>
      </c>
      <c r="L938" s="148" t="s">
        <v>3913</v>
      </c>
      <c r="M938" s="147">
        <v>43769</v>
      </c>
      <c r="N938" s="29" t="str">
        <f t="shared" si="217"/>
        <v/>
      </c>
      <c r="O938" s="29" t="str">
        <f t="shared" si="218"/>
        <v/>
      </c>
      <c r="P938" s="29" t="str">
        <f t="shared" si="219"/>
        <v/>
      </c>
      <c r="Q938" s="29" t="str">
        <f t="shared" si="211"/>
        <v/>
      </c>
      <c r="R938" s="29" t="str">
        <f t="shared" si="212"/>
        <v/>
      </c>
      <c r="S938" s="29" t="str">
        <f t="shared" si="213"/>
        <v/>
      </c>
      <c r="T938" s="29" t="str">
        <f t="shared" si="214"/>
        <v/>
      </c>
      <c r="U938" s="29">
        <v>1039969</v>
      </c>
      <c r="V938" s="29"/>
      <c r="W938" s="38" t="s">
        <v>3787</v>
      </c>
      <c r="X938" s="29" t="s">
        <v>158</v>
      </c>
      <c r="Y938" s="146">
        <v>5156</v>
      </c>
      <c r="Z938" s="33">
        <v>5672</v>
      </c>
      <c r="AA938" s="34">
        <f t="shared" si="215"/>
        <v>0.1</v>
      </c>
      <c r="AB938" s="33" t="str">
        <f t="shared" si="220"/>
        <v>По запросу</v>
      </c>
      <c r="AC938" s="34">
        <f t="shared" si="216"/>
        <v>0.10007757175503709</v>
      </c>
      <c r="AD938" s="145">
        <f t="shared" si="210"/>
        <v>4726.6670000000004</v>
      </c>
      <c r="AE938" s="105">
        <v>4296.6670000000004</v>
      </c>
      <c r="AF938" s="34" t="e">
        <v>#N/A</v>
      </c>
      <c r="AG938" s="34" t="e">
        <v>#N/A</v>
      </c>
      <c r="AH938" s="34" t="e">
        <v>#N/A</v>
      </c>
      <c r="AI938" s="29">
        <v>0.221</v>
      </c>
      <c r="AJ938" s="29">
        <v>9.9400000000000009E-4</v>
      </c>
      <c r="AK938" s="29">
        <v>0</v>
      </c>
      <c r="AL938" s="29">
        <v>0</v>
      </c>
      <c r="AM938" s="29" t="s">
        <v>27</v>
      </c>
      <c r="AN938" s="44" t="s">
        <v>27</v>
      </c>
      <c r="AO938" s="29" t="s">
        <v>27</v>
      </c>
      <c r="AP938" s="29">
        <v>3</v>
      </c>
      <c r="AQ938" s="29">
        <v>180</v>
      </c>
      <c r="AR938" s="29">
        <v>180</v>
      </c>
      <c r="AS938" s="29">
        <v>92</v>
      </c>
      <c r="AT938" s="29">
        <v>0.66300000000000003</v>
      </c>
      <c r="AU938" s="144">
        <v>2.9810000000000001E-3</v>
      </c>
      <c r="AV938" s="36" t="s">
        <v>28</v>
      </c>
      <c r="AW938" s="102" t="s">
        <v>33</v>
      </c>
      <c r="AX938" s="129" t="s">
        <v>33</v>
      </c>
      <c r="AY938" s="106">
        <v>342</v>
      </c>
      <c r="BD938" t="s">
        <v>4410</v>
      </c>
      <c r="BE938" t="e">
        <v>#N/A</v>
      </c>
      <c r="BF938" t="e">
        <v>#N/A</v>
      </c>
      <c r="BH938" t="str">
        <f t="shared" si="221"/>
        <v/>
      </c>
      <c r="BJ938" t="e">
        <f t="shared" si="222"/>
        <v>#VALUE!</v>
      </c>
      <c r="BK938" s="130" t="s">
        <v>5302</v>
      </c>
      <c r="BL938" s="130" t="e">
        <v>#VALUE!</v>
      </c>
      <c r="BM938" s="131" t="s">
        <v>33</v>
      </c>
      <c r="BN938" s="131" t="e">
        <v>#VALUE!</v>
      </c>
      <c r="BO938" t="e">
        <v>#N/A</v>
      </c>
      <c r="BP938">
        <v>0</v>
      </c>
    </row>
    <row r="939" spans="1:68" ht="25.2" x14ac:dyDescent="0.3">
      <c r="A939" s="1"/>
      <c r="B939" s="47">
        <v>849</v>
      </c>
      <c r="C939" s="45">
        <v>1022736</v>
      </c>
      <c r="D939" s="40" t="s">
        <v>33</v>
      </c>
      <c r="E939" s="40"/>
      <c r="F939" s="48" t="s">
        <v>793</v>
      </c>
      <c r="G939" s="29" t="s">
        <v>61</v>
      </c>
      <c r="H939" s="70" t="s">
        <v>59</v>
      </c>
      <c r="I939" s="148" t="s">
        <v>32</v>
      </c>
      <c r="J939" s="147" t="s">
        <v>4044</v>
      </c>
      <c r="K939" s="148" t="e">
        <v>#N/A</v>
      </c>
      <c r="L939" s="148" t="s">
        <v>3914</v>
      </c>
      <c r="M939" s="147">
        <v>43769</v>
      </c>
      <c r="N939" s="29" t="str">
        <f t="shared" si="217"/>
        <v/>
      </c>
      <c r="O939" s="29" t="str">
        <f t="shared" si="218"/>
        <v/>
      </c>
      <c r="P939" s="29" t="str">
        <f t="shared" si="219"/>
        <v/>
      </c>
      <c r="Q939" s="29" t="str">
        <f t="shared" si="211"/>
        <v/>
      </c>
      <c r="R939" s="29" t="str">
        <f t="shared" si="212"/>
        <v/>
      </c>
      <c r="S939" s="29" t="str">
        <f t="shared" si="213"/>
        <v/>
      </c>
      <c r="T939" s="29" t="str">
        <f t="shared" si="214"/>
        <v/>
      </c>
      <c r="U939" s="29">
        <v>1039933</v>
      </c>
      <c r="V939" s="29"/>
      <c r="W939" s="38" t="s">
        <v>145</v>
      </c>
      <c r="X939" s="29" t="s">
        <v>158</v>
      </c>
      <c r="Y939" s="146">
        <v>471.98</v>
      </c>
      <c r="Z939" s="33">
        <v>519</v>
      </c>
      <c r="AA939" s="34">
        <f t="shared" si="215"/>
        <v>0.1</v>
      </c>
      <c r="AB939" s="33">
        <f t="shared" si="220"/>
        <v>519</v>
      </c>
      <c r="AC939" s="34">
        <f t="shared" si="216"/>
        <v>9.9621933453168804E-2</v>
      </c>
      <c r="AD939" s="145">
        <f t="shared" si="210"/>
        <v>432.5</v>
      </c>
      <c r="AE939" s="105">
        <v>393.31700000000001</v>
      </c>
      <c r="AF939" s="34" t="e">
        <v>#N/A</v>
      </c>
      <c r="AG939" s="34" t="e">
        <v>#N/A</v>
      </c>
      <c r="AH939" s="34" t="e">
        <v>#N/A</v>
      </c>
      <c r="AI939" s="29">
        <v>1.4999999999999999E-2</v>
      </c>
      <c r="AJ939" s="29">
        <v>5.3999999999999998E-5</v>
      </c>
      <c r="AK939" s="29">
        <v>0</v>
      </c>
      <c r="AL939" s="29">
        <v>0</v>
      </c>
      <c r="AM939" s="29" t="s">
        <v>27</v>
      </c>
      <c r="AN939" s="44" t="s">
        <v>27</v>
      </c>
      <c r="AO939" s="29" t="s">
        <v>27</v>
      </c>
      <c r="AP939" s="29">
        <v>10</v>
      </c>
      <c r="AQ939" s="29">
        <v>87</v>
      </c>
      <c r="AR939" s="29">
        <v>67</v>
      </c>
      <c r="AS939" s="29">
        <v>89</v>
      </c>
      <c r="AT939" s="29">
        <v>0.15</v>
      </c>
      <c r="AU939" s="144">
        <v>5.1900000000000004E-4</v>
      </c>
      <c r="AV939" s="36" t="s">
        <v>28</v>
      </c>
      <c r="AW939" s="102" t="s">
        <v>33</v>
      </c>
      <c r="AX939" s="129" t="s">
        <v>33</v>
      </c>
      <c r="AY939" s="106">
        <v>20440</v>
      </c>
      <c r="BD939" t="s">
        <v>4410</v>
      </c>
      <c r="BE939" t="e">
        <v>#N/A</v>
      </c>
      <c r="BF939" t="e">
        <v>#N/A</v>
      </c>
      <c r="BH939" t="str">
        <f t="shared" si="221"/>
        <v/>
      </c>
      <c r="BJ939" t="str">
        <f t="shared" si="222"/>
        <v>OK</v>
      </c>
      <c r="BK939" s="130" t="s">
        <v>5302</v>
      </c>
      <c r="BL939" s="130" t="e">
        <v>#VALUE!</v>
      </c>
      <c r="BM939" s="131" t="s">
        <v>33</v>
      </c>
      <c r="BN939" s="131" t="e">
        <v>#VALUE!</v>
      </c>
      <c r="BO939" t="e">
        <v>#N/A</v>
      </c>
      <c r="BP939">
        <v>0</v>
      </c>
    </row>
    <row r="940" spans="1:68" ht="25.2" x14ac:dyDescent="0.3">
      <c r="A940" s="1"/>
      <c r="B940" s="47">
        <v>850</v>
      </c>
      <c r="C940" s="45">
        <v>1022737</v>
      </c>
      <c r="D940" s="40" t="s">
        <v>33</v>
      </c>
      <c r="E940" s="40"/>
      <c r="F940" s="39" t="s">
        <v>794</v>
      </c>
      <c r="G940" s="29" t="s">
        <v>61</v>
      </c>
      <c r="H940" s="70" t="s">
        <v>59</v>
      </c>
      <c r="I940" s="148" t="s">
        <v>32</v>
      </c>
      <c r="J940" s="147" t="s">
        <v>4044</v>
      </c>
      <c r="K940" s="148" t="e">
        <v>#N/A</v>
      </c>
      <c r="L940" s="148" t="s">
        <v>3915</v>
      </c>
      <c r="M940" s="147">
        <v>43769</v>
      </c>
      <c r="N940" s="29" t="str">
        <f t="shared" si="217"/>
        <v/>
      </c>
      <c r="O940" s="29" t="str">
        <f t="shared" si="218"/>
        <v/>
      </c>
      <c r="P940" s="29" t="str">
        <f t="shared" si="219"/>
        <v/>
      </c>
      <c r="Q940" s="29" t="str">
        <f t="shared" si="211"/>
        <v/>
      </c>
      <c r="R940" s="29" t="str">
        <f t="shared" si="212"/>
        <v/>
      </c>
      <c r="S940" s="29" t="str">
        <f t="shared" si="213"/>
        <v/>
      </c>
      <c r="T940" s="29" t="str">
        <f t="shared" si="214"/>
        <v/>
      </c>
      <c r="U940" s="29">
        <v>1039934</v>
      </c>
      <c r="V940" s="29"/>
      <c r="W940" s="38" t="s">
        <v>145</v>
      </c>
      <c r="X940" s="29" t="s">
        <v>158</v>
      </c>
      <c r="Y940" s="146">
        <v>584</v>
      </c>
      <c r="Z940" s="33">
        <v>642</v>
      </c>
      <c r="AA940" s="34">
        <f t="shared" si="215"/>
        <v>9.9000000000000005E-2</v>
      </c>
      <c r="AB940" s="33">
        <f t="shared" si="220"/>
        <v>642</v>
      </c>
      <c r="AC940" s="34">
        <f t="shared" si="216"/>
        <v>9.9314315538140102E-2</v>
      </c>
      <c r="AD940" s="145">
        <f t="shared" si="210"/>
        <v>535</v>
      </c>
      <c r="AE940" s="105">
        <v>486.66699999999997</v>
      </c>
      <c r="AF940" s="34" t="e">
        <v>#N/A</v>
      </c>
      <c r="AG940" s="34" t="e">
        <v>#N/A</v>
      </c>
      <c r="AH940" s="34" t="e">
        <v>#N/A</v>
      </c>
      <c r="AI940" s="29">
        <v>2.4E-2</v>
      </c>
      <c r="AJ940" s="29">
        <v>1.1E-4</v>
      </c>
      <c r="AK940" s="29">
        <v>0</v>
      </c>
      <c r="AL940" s="29">
        <v>0</v>
      </c>
      <c r="AM940" s="29" t="s">
        <v>27</v>
      </c>
      <c r="AN940" s="44" t="s">
        <v>27</v>
      </c>
      <c r="AO940" s="29" t="s">
        <v>27</v>
      </c>
      <c r="AP940" s="29">
        <v>10</v>
      </c>
      <c r="AQ940" s="29">
        <v>176</v>
      </c>
      <c r="AR940" s="29">
        <v>67</v>
      </c>
      <c r="AS940" s="29">
        <v>89</v>
      </c>
      <c r="AT940" s="29">
        <v>0.24</v>
      </c>
      <c r="AU940" s="144">
        <v>1.049E-3</v>
      </c>
      <c r="AV940" s="36" t="s">
        <v>28</v>
      </c>
      <c r="AW940" s="102" t="s">
        <v>33</v>
      </c>
      <c r="AX940" s="129" t="s">
        <v>33</v>
      </c>
      <c r="AY940" s="106">
        <v>19910</v>
      </c>
      <c r="BD940" t="s">
        <v>4410</v>
      </c>
      <c r="BE940" t="e">
        <v>#N/A</v>
      </c>
      <c r="BF940" t="e">
        <v>#N/A</v>
      </c>
      <c r="BH940" t="str">
        <f t="shared" si="221"/>
        <v/>
      </c>
      <c r="BJ940" t="str">
        <f t="shared" si="222"/>
        <v>OK</v>
      </c>
      <c r="BK940" s="130" t="s">
        <v>5302</v>
      </c>
      <c r="BL940" s="130" t="e">
        <v>#VALUE!</v>
      </c>
      <c r="BM940" s="131" t="s">
        <v>33</v>
      </c>
      <c r="BN940" s="131" t="e">
        <v>#VALUE!</v>
      </c>
      <c r="BO940" t="e">
        <v>#N/A</v>
      </c>
      <c r="BP940">
        <v>0</v>
      </c>
    </row>
    <row r="941" spans="1:68" ht="25.2" x14ac:dyDescent="0.3">
      <c r="A941" s="1"/>
      <c r="B941" s="47">
        <v>851</v>
      </c>
      <c r="C941" s="45">
        <v>1022738</v>
      </c>
      <c r="D941" s="40" t="s">
        <v>33</v>
      </c>
      <c r="E941" s="40"/>
      <c r="F941" s="39" t="s">
        <v>795</v>
      </c>
      <c r="G941" s="29" t="s">
        <v>61</v>
      </c>
      <c r="H941" s="70" t="s">
        <v>59</v>
      </c>
      <c r="I941" s="148" t="s">
        <v>32</v>
      </c>
      <c r="J941" s="147" t="s">
        <v>4044</v>
      </c>
      <c r="K941" s="148" t="e">
        <v>#N/A</v>
      </c>
      <c r="L941" s="148" t="s">
        <v>3916</v>
      </c>
      <c r="M941" s="147">
        <v>43769</v>
      </c>
      <c r="N941" s="29" t="str">
        <f t="shared" si="217"/>
        <v/>
      </c>
      <c r="O941" s="29" t="str">
        <f t="shared" si="218"/>
        <v/>
      </c>
      <c r="P941" s="29" t="str">
        <f t="shared" si="219"/>
        <v/>
      </c>
      <c r="Q941" s="29" t="str">
        <f t="shared" si="211"/>
        <v/>
      </c>
      <c r="R941" s="29" t="str">
        <f t="shared" si="212"/>
        <v/>
      </c>
      <c r="S941" s="29" t="str">
        <f t="shared" si="213"/>
        <v/>
      </c>
      <c r="T941" s="29" t="str">
        <f t="shared" si="214"/>
        <v/>
      </c>
      <c r="U941" s="29">
        <v>1039935</v>
      </c>
      <c r="V941" s="29"/>
      <c r="W941" s="38" t="s">
        <v>145</v>
      </c>
      <c r="X941" s="29" t="s">
        <v>158</v>
      </c>
      <c r="Y941" s="146">
        <v>940</v>
      </c>
      <c r="Z941" s="33">
        <v>1034</v>
      </c>
      <c r="AA941" s="34">
        <f t="shared" si="215"/>
        <v>0.1</v>
      </c>
      <c r="AB941" s="33">
        <f t="shared" si="220"/>
        <v>1034</v>
      </c>
      <c r="AC941" s="34">
        <f t="shared" si="216"/>
        <v>0.10000089361740162</v>
      </c>
      <c r="AD941" s="145">
        <f t="shared" si="210"/>
        <v>861.66700000000003</v>
      </c>
      <c r="AE941" s="105">
        <v>783.33299999999997</v>
      </c>
      <c r="AF941" s="34" t="e">
        <v>#N/A</v>
      </c>
      <c r="AG941" s="34" t="e">
        <v>#N/A</v>
      </c>
      <c r="AH941" s="34" t="e">
        <v>#N/A</v>
      </c>
      <c r="AI941" s="29">
        <v>0.05</v>
      </c>
      <c r="AJ941" s="29">
        <v>2.2100000000000001E-4</v>
      </c>
      <c r="AK941" s="29">
        <v>0</v>
      </c>
      <c r="AL941" s="29">
        <v>0</v>
      </c>
      <c r="AM941" s="29" t="s">
        <v>27</v>
      </c>
      <c r="AN941" s="44" t="s">
        <v>27</v>
      </c>
      <c r="AO941" s="29" t="s">
        <v>27</v>
      </c>
      <c r="AP941" s="29">
        <v>5</v>
      </c>
      <c r="AQ941" s="29">
        <v>176</v>
      </c>
      <c r="AR941" s="29">
        <v>67</v>
      </c>
      <c r="AS941" s="29">
        <v>89</v>
      </c>
      <c r="AT941" s="29">
        <v>0.25</v>
      </c>
      <c r="AU941" s="144">
        <v>1.049E-3</v>
      </c>
      <c r="AV941" s="36" t="s">
        <v>28</v>
      </c>
      <c r="AW941" s="102" t="s">
        <v>33</v>
      </c>
      <c r="AX941" s="129" t="s">
        <v>33</v>
      </c>
      <c r="AY941" s="106">
        <v>6215</v>
      </c>
      <c r="BD941" t="s">
        <v>4410</v>
      </c>
      <c r="BE941" t="e">
        <v>#N/A</v>
      </c>
      <c r="BF941" t="e">
        <v>#N/A</v>
      </c>
      <c r="BH941" t="str">
        <f t="shared" si="221"/>
        <v/>
      </c>
      <c r="BJ941" t="str">
        <f t="shared" si="222"/>
        <v>OK</v>
      </c>
      <c r="BK941" s="130" t="s">
        <v>5302</v>
      </c>
      <c r="BL941" s="130" t="e">
        <v>#VALUE!</v>
      </c>
      <c r="BM941" s="131" t="s">
        <v>33</v>
      </c>
      <c r="BN941" s="131" t="e">
        <v>#VALUE!</v>
      </c>
      <c r="BO941" t="e">
        <v>#N/A</v>
      </c>
      <c r="BP941">
        <v>0</v>
      </c>
    </row>
    <row r="942" spans="1:68" ht="25.2" x14ac:dyDescent="0.3">
      <c r="A942" s="1"/>
      <c r="B942" s="47">
        <v>852</v>
      </c>
      <c r="C942" s="45">
        <v>1022739</v>
      </c>
      <c r="D942" s="40" t="s">
        <v>33</v>
      </c>
      <c r="E942" s="40"/>
      <c r="F942" s="48" t="s">
        <v>796</v>
      </c>
      <c r="G942" s="29" t="s">
        <v>61</v>
      </c>
      <c r="H942" s="70" t="s">
        <v>59</v>
      </c>
      <c r="I942" s="148" t="s">
        <v>32</v>
      </c>
      <c r="J942" s="147" t="s">
        <v>4044</v>
      </c>
      <c r="K942" s="148" t="e">
        <v>#N/A</v>
      </c>
      <c r="L942" s="148" t="s">
        <v>3917</v>
      </c>
      <c r="M942" s="147">
        <v>43769</v>
      </c>
      <c r="N942" s="29" t="str">
        <f t="shared" si="217"/>
        <v/>
      </c>
      <c r="O942" s="29" t="str">
        <f t="shared" si="218"/>
        <v/>
      </c>
      <c r="P942" s="29" t="str">
        <f t="shared" si="219"/>
        <v/>
      </c>
      <c r="Q942" s="29" t="str">
        <f t="shared" si="211"/>
        <v/>
      </c>
      <c r="R942" s="29" t="str">
        <f t="shared" si="212"/>
        <v/>
      </c>
      <c r="S942" s="29" t="str">
        <f t="shared" si="213"/>
        <v/>
      </c>
      <c r="T942" s="29" t="str">
        <f t="shared" si="214"/>
        <v/>
      </c>
      <c r="U942" s="29">
        <v>1039936</v>
      </c>
      <c r="V942" s="29"/>
      <c r="W942" s="38" t="s">
        <v>145</v>
      </c>
      <c r="X942" s="29" t="s">
        <v>158</v>
      </c>
      <c r="Y942" s="146">
        <v>1441</v>
      </c>
      <c r="Z942" s="33">
        <v>1585</v>
      </c>
      <c r="AA942" s="34">
        <f t="shared" si="215"/>
        <v>0.1</v>
      </c>
      <c r="AB942" s="33">
        <f t="shared" si="220"/>
        <v>1585</v>
      </c>
      <c r="AC942" s="34">
        <f t="shared" si="216"/>
        <v>9.993063148664301E-2</v>
      </c>
      <c r="AD942" s="145">
        <f t="shared" si="210"/>
        <v>1320.8330000000001</v>
      </c>
      <c r="AE942" s="105">
        <v>1200.8330000000001</v>
      </c>
      <c r="AF942" s="34" t="e">
        <v>#N/A</v>
      </c>
      <c r="AG942" s="34" t="e">
        <v>#N/A</v>
      </c>
      <c r="AH942" s="34" t="e">
        <v>#N/A</v>
      </c>
      <c r="AI942" s="29">
        <v>6.7000000000000004E-2</v>
      </c>
      <c r="AJ942" s="29">
        <v>2.2100000000000001E-4</v>
      </c>
      <c r="AK942" s="29">
        <v>0</v>
      </c>
      <c r="AL942" s="29">
        <v>0</v>
      </c>
      <c r="AM942" s="29" t="s">
        <v>27</v>
      </c>
      <c r="AN942" s="44" t="s">
        <v>27</v>
      </c>
      <c r="AO942" s="29" t="s">
        <v>27</v>
      </c>
      <c r="AP942" s="29">
        <v>5</v>
      </c>
      <c r="AQ942" s="29">
        <v>176</v>
      </c>
      <c r="AR942" s="29">
        <v>67</v>
      </c>
      <c r="AS942" s="29">
        <v>89</v>
      </c>
      <c r="AT942" s="29">
        <v>0.33500000000000002</v>
      </c>
      <c r="AU942" s="144">
        <v>1.049E-3</v>
      </c>
      <c r="AV942" s="36" t="s">
        <v>28</v>
      </c>
      <c r="AW942" s="102" t="s">
        <v>33</v>
      </c>
      <c r="AX942" s="129" t="s">
        <v>33</v>
      </c>
      <c r="AY942" s="106">
        <v>1985</v>
      </c>
      <c r="BD942" t="s">
        <v>4410</v>
      </c>
      <c r="BE942" t="e">
        <v>#N/A</v>
      </c>
      <c r="BF942" t="e">
        <v>#N/A</v>
      </c>
      <c r="BH942" t="str">
        <f t="shared" si="221"/>
        <v/>
      </c>
      <c r="BJ942" t="str">
        <f t="shared" si="222"/>
        <v>OK</v>
      </c>
      <c r="BK942" s="130" t="s">
        <v>5302</v>
      </c>
      <c r="BL942" s="130" t="e">
        <v>#VALUE!</v>
      </c>
      <c r="BM942" s="131" t="s">
        <v>33</v>
      </c>
      <c r="BN942" s="131" t="e">
        <v>#VALUE!</v>
      </c>
      <c r="BO942" t="e">
        <v>#N/A</v>
      </c>
      <c r="BP942">
        <v>0</v>
      </c>
    </row>
    <row r="943" spans="1:68" ht="25.2" x14ac:dyDescent="0.3">
      <c r="A943" s="1"/>
      <c r="B943" s="47">
        <v>853</v>
      </c>
      <c r="C943" s="45">
        <v>1022740</v>
      </c>
      <c r="D943" s="40" t="s">
        <v>33</v>
      </c>
      <c r="E943" s="40"/>
      <c r="F943" s="39" t="s">
        <v>797</v>
      </c>
      <c r="G943" s="29" t="s">
        <v>61</v>
      </c>
      <c r="H943" s="70" t="s">
        <v>59</v>
      </c>
      <c r="I943" s="148" t="s">
        <v>32</v>
      </c>
      <c r="J943" s="147" t="s">
        <v>4044</v>
      </c>
      <c r="K943" s="148" t="e">
        <v>#N/A</v>
      </c>
      <c r="L943" s="148" t="s">
        <v>3918</v>
      </c>
      <c r="M943" s="147">
        <v>43769</v>
      </c>
      <c r="N943" s="29" t="str">
        <f t="shared" si="217"/>
        <v/>
      </c>
      <c r="O943" s="29" t="str">
        <f t="shared" si="218"/>
        <v/>
      </c>
      <c r="P943" s="29" t="str">
        <f t="shared" si="219"/>
        <v/>
      </c>
      <c r="Q943" s="29" t="str">
        <f t="shared" si="211"/>
        <v/>
      </c>
      <c r="R943" s="29" t="str">
        <f t="shared" si="212"/>
        <v/>
      </c>
      <c r="S943" s="29" t="str">
        <f t="shared" si="213"/>
        <v/>
      </c>
      <c r="T943" s="29" t="str">
        <f t="shared" si="214"/>
        <v/>
      </c>
      <c r="U943" s="29">
        <v>1039937</v>
      </c>
      <c r="V943" s="29"/>
      <c r="W943" s="38" t="s">
        <v>145</v>
      </c>
      <c r="X943" s="29" t="s">
        <v>158</v>
      </c>
      <c r="Y943" s="146">
        <v>584</v>
      </c>
      <c r="Z943" s="33">
        <v>642</v>
      </c>
      <c r="AA943" s="34">
        <f t="shared" si="215"/>
        <v>9.9000000000000005E-2</v>
      </c>
      <c r="AB943" s="33">
        <f t="shared" si="220"/>
        <v>642</v>
      </c>
      <c r="AC943" s="34">
        <f t="shared" si="216"/>
        <v>9.9314315538140102E-2</v>
      </c>
      <c r="AD943" s="145">
        <f t="shared" si="210"/>
        <v>535</v>
      </c>
      <c r="AE943" s="105">
        <v>486.66699999999997</v>
      </c>
      <c r="AF943" s="34" t="e">
        <v>#N/A</v>
      </c>
      <c r="AG943" s="34" t="e">
        <v>#N/A</v>
      </c>
      <c r="AH943" s="34" t="e">
        <v>#N/A</v>
      </c>
      <c r="AI943" s="29">
        <v>0.02</v>
      </c>
      <c r="AJ943" s="29">
        <v>5.3999999999999998E-5</v>
      </c>
      <c r="AK943" s="29">
        <v>0</v>
      </c>
      <c r="AL943" s="29">
        <v>0</v>
      </c>
      <c r="AM943" s="29" t="s">
        <v>27</v>
      </c>
      <c r="AN943" s="44" t="s">
        <v>27</v>
      </c>
      <c r="AO943" s="29" t="s">
        <v>27</v>
      </c>
      <c r="AP943" s="29">
        <v>10</v>
      </c>
      <c r="AQ943" s="29">
        <v>87</v>
      </c>
      <c r="AR943" s="29">
        <v>67</v>
      </c>
      <c r="AS943" s="29">
        <v>89</v>
      </c>
      <c r="AT943" s="29">
        <v>0.2</v>
      </c>
      <c r="AU943" s="144">
        <v>5.1900000000000004E-4</v>
      </c>
      <c r="AV943" s="36" t="s">
        <v>28</v>
      </c>
      <c r="AW943" s="102" t="s">
        <v>33</v>
      </c>
      <c r="AX943" s="129" t="s">
        <v>33</v>
      </c>
      <c r="AY943" s="106">
        <v>7678</v>
      </c>
      <c r="BD943" t="s">
        <v>4410</v>
      </c>
      <c r="BE943" t="e">
        <v>#N/A</v>
      </c>
      <c r="BF943" t="e">
        <v>#N/A</v>
      </c>
      <c r="BH943" t="str">
        <f t="shared" si="221"/>
        <v/>
      </c>
      <c r="BJ943" t="str">
        <f t="shared" si="222"/>
        <v>OK</v>
      </c>
      <c r="BK943" s="130" t="s">
        <v>5302</v>
      </c>
      <c r="BL943" s="130" t="e">
        <v>#VALUE!</v>
      </c>
      <c r="BM943" s="131" t="s">
        <v>33</v>
      </c>
      <c r="BN943" s="131" t="e">
        <v>#VALUE!</v>
      </c>
      <c r="BO943" t="e">
        <v>#N/A</v>
      </c>
      <c r="BP943">
        <v>0</v>
      </c>
    </row>
    <row r="944" spans="1:68" ht="25.2" x14ac:dyDescent="0.3">
      <c r="A944" s="1"/>
      <c r="B944" s="47">
        <v>854</v>
      </c>
      <c r="C944" s="45">
        <v>1022741</v>
      </c>
      <c r="D944" s="40" t="s">
        <v>33</v>
      </c>
      <c r="E944" s="40"/>
      <c r="F944" s="39" t="s">
        <v>798</v>
      </c>
      <c r="G944" s="29" t="s">
        <v>61</v>
      </c>
      <c r="H944" s="70" t="s">
        <v>59</v>
      </c>
      <c r="I944" s="148" t="s">
        <v>32</v>
      </c>
      <c r="J944" s="147" t="s">
        <v>4044</v>
      </c>
      <c r="K944" s="148" t="e">
        <v>#N/A</v>
      </c>
      <c r="L944" s="148" t="s">
        <v>3919</v>
      </c>
      <c r="M944" s="147">
        <v>43769</v>
      </c>
      <c r="N944" s="29" t="str">
        <f t="shared" si="217"/>
        <v/>
      </c>
      <c r="O944" s="29" t="str">
        <f t="shared" si="218"/>
        <v/>
      </c>
      <c r="P944" s="29" t="str">
        <f t="shared" si="219"/>
        <v/>
      </c>
      <c r="Q944" s="29" t="str">
        <f t="shared" si="211"/>
        <v/>
      </c>
      <c r="R944" s="29" t="str">
        <f t="shared" si="212"/>
        <v/>
      </c>
      <c r="S944" s="29" t="str">
        <f t="shared" si="213"/>
        <v/>
      </c>
      <c r="T944" s="29" t="str">
        <f t="shared" si="214"/>
        <v/>
      </c>
      <c r="U944" s="29">
        <v>1039938</v>
      </c>
      <c r="V944" s="29"/>
      <c r="W944" s="38" t="s">
        <v>145</v>
      </c>
      <c r="X944" s="29" t="s">
        <v>158</v>
      </c>
      <c r="Y944" s="146">
        <v>940</v>
      </c>
      <c r="Z944" s="33">
        <v>1034</v>
      </c>
      <c r="AA944" s="34">
        <f t="shared" si="215"/>
        <v>0.1</v>
      </c>
      <c r="AB944" s="33">
        <f t="shared" si="220"/>
        <v>1034</v>
      </c>
      <c r="AC944" s="34">
        <f t="shared" si="216"/>
        <v>0.10000089361740162</v>
      </c>
      <c r="AD944" s="145">
        <f t="shared" si="210"/>
        <v>861.66700000000003</v>
      </c>
      <c r="AE944" s="105">
        <v>783.33299999999997</v>
      </c>
      <c r="AF944" s="34" t="e">
        <v>#N/A</v>
      </c>
      <c r="AG944" s="34" t="e">
        <v>#N/A</v>
      </c>
      <c r="AH944" s="34" t="e">
        <v>#N/A</v>
      </c>
      <c r="AI944" s="29">
        <v>0.04</v>
      </c>
      <c r="AJ944" s="29">
        <v>1.08E-4</v>
      </c>
      <c r="AK944" s="29">
        <v>0</v>
      </c>
      <c r="AL944" s="29">
        <v>0</v>
      </c>
      <c r="AM944" s="29" t="s">
        <v>27</v>
      </c>
      <c r="AN944" s="44" t="s">
        <v>27</v>
      </c>
      <c r="AO944" s="29" t="s">
        <v>27</v>
      </c>
      <c r="AP944" s="29">
        <v>5</v>
      </c>
      <c r="AQ944" s="29">
        <v>87</v>
      </c>
      <c r="AR944" s="29">
        <v>67</v>
      </c>
      <c r="AS944" s="29">
        <v>89</v>
      </c>
      <c r="AT944" s="29">
        <v>0.2</v>
      </c>
      <c r="AU944" s="144">
        <v>5.1900000000000004E-4</v>
      </c>
      <c r="AV944" s="36" t="s">
        <v>28</v>
      </c>
      <c r="AW944" s="102" t="s">
        <v>33</v>
      </c>
      <c r="AX944" s="129" t="s">
        <v>33</v>
      </c>
      <c r="AY944" s="106">
        <v>3735</v>
      </c>
      <c r="BD944" t="s">
        <v>4410</v>
      </c>
      <c r="BE944" t="e">
        <v>#N/A</v>
      </c>
      <c r="BF944" t="e">
        <v>#N/A</v>
      </c>
      <c r="BH944" t="str">
        <f t="shared" si="221"/>
        <v/>
      </c>
      <c r="BJ944" t="str">
        <f t="shared" si="222"/>
        <v>OK</v>
      </c>
      <c r="BK944" s="130" t="s">
        <v>5302</v>
      </c>
      <c r="BL944" s="130" t="e">
        <v>#VALUE!</v>
      </c>
      <c r="BM944" s="131" t="s">
        <v>33</v>
      </c>
      <c r="BN944" s="131" t="e">
        <v>#VALUE!</v>
      </c>
      <c r="BO944" t="e">
        <v>#N/A</v>
      </c>
      <c r="BP944">
        <v>0</v>
      </c>
    </row>
    <row r="945" spans="1:68" ht="25.2" x14ac:dyDescent="0.3">
      <c r="A945" s="1"/>
      <c r="B945" s="47">
        <v>855</v>
      </c>
      <c r="C945" s="45">
        <v>1022742</v>
      </c>
      <c r="D945" s="40" t="s">
        <v>33</v>
      </c>
      <c r="E945" s="40"/>
      <c r="F945" s="48" t="s">
        <v>799</v>
      </c>
      <c r="G945" s="29" t="s">
        <v>61</v>
      </c>
      <c r="H945" s="70" t="s">
        <v>59</v>
      </c>
      <c r="I945" s="148" t="s">
        <v>3798</v>
      </c>
      <c r="J945" s="147" t="s">
        <v>4045</v>
      </c>
      <c r="K945" s="148" t="e">
        <v>#N/A</v>
      </c>
      <c r="L945" s="148" t="s">
        <v>3920</v>
      </c>
      <c r="M945" s="147">
        <v>43769</v>
      </c>
      <c r="N945" s="29" t="str">
        <f t="shared" si="217"/>
        <v/>
      </c>
      <c r="O945" s="29" t="str">
        <f t="shared" si="218"/>
        <v/>
      </c>
      <c r="P945" s="29" t="str">
        <f t="shared" si="219"/>
        <v/>
      </c>
      <c r="Q945" s="29" t="str">
        <f t="shared" si="211"/>
        <v/>
      </c>
      <c r="R945" s="29" t="str">
        <f t="shared" si="212"/>
        <v/>
      </c>
      <c r="S945" s="29" t="str">
        <f t="shared" si="213"/>
        <v/>
      </c>
      <c r="T945" s="29" t="str">
        <f t="shared" si="214"/>
        <v/>
      </c>
      <c r="U945" s="29">
        <v>1039939</v>
      </c>
      <c r="V945" s="29"/>
      <c r="W945" s="38" t="s">
        <v>145</v>
      </c>
      <c r="X945" s="29" t="s">
        <v>158</v>
      </c>
      <c r="Y945" s="146">
        <v>940</v>
      </c>
      <c r="Z945" s="33">
        <v>1034</v>
      </c>
      <c r="AA945" s="34">
        <f t="shared" si="215"/>
        <v>0.1</v>
      </c>
      <c r="AB945" s="33">
        <f t="shared" si="220"/>
        <v>1034</v>
      </c>
      <c r="AC945" s="34">
        <f t="shared" si="216"/>
        <v>0.10000089361740162</v>
      </c>
      <c r="AD945" s="145">
        <f t="shared" si="210"/>
        <v>861.66700000000003</v>
      </c>
      <c r="AE945" s="105">
        <v>783.33299999999997</v>
      </c>
      <c r="AF945" s="34" t="e">
        <v>#N/A</v>
      </c>
      <c r="AG945" s="34" t="e">
        <v>#N/A</v>
      </c>
      <c r="AH945" s="34" t="e">
        <v>#N/A</v>
      </c>
      <c r="AI945" s="29">
        <v>0.04</v>
      </c>
      <c r="AJ945" s="29">
        <v>1.08E-4</v>
      </c>
      <c r="AK945" s="29">
        <v>0</v>
      </c>
      <c r="AL945" s="29">
        <v>0</v>
      </c>
      <c r="AM945" s="29" t="s">
        <v>27</v>
      </c>
      <c r="AN945" s="44" t="s">
        <v>27</v>
      </c>
      <c r="AO945" s="29" t="s">
        <v>27</v>
      </c>
      <c r="AP945" s="29">
        <v>5</v>
      </c>
      <c r="AQ945" s="29">
        <v>87</v>
      </c>
      <c r="AR945" s="29">
        <v>67</v>
      </c>
      <c r="AS945" s="29">
        <v>89</v>
      </c>
      <c r="AT945" s="29">
        <v>0.2</v>
      </c>
      <c r="AU945" s="144">
        <v>5.1900000000000004E-4</v>
      </c>
      <c r="AV945" s="36" t="s">
        <v>28</v>
      </c>
      <c r="AW945" s="102" t="s">
        <v>33</v>
      </c>
      <c r="AX945" s="129" t="s">
        <v>33</v>
      </c>
      <c r="AY945" s="106">
        <v>6745</v>
      </c>
      <c r="BD945" t="s">
        <v>4410</v>
      </c>
      <c r="BE945" t="e">
        <v>#N/A</v>
      </c>
      <c r="BF945" t="e">
        <v>#N/A</v>
      </c>
      <c r="BH945" t="str">
        <f t="shared" si="221"/>
        <v/>
      </c>
      <c r="BJ945" t="str">
        <f t="shared" si="222"/>
        <v>OK</v>
      </c>
      <c r="BK945" s="130" t="s">
        <v>5302</v>
      </c>
      <c r="BL945" s="130" t="e">
        <v>#VALUE!</v>
      </c>
      <c r="BM945" s="131" t="s">
        <v>33</v>
      </c>
      <c r="BN945" s="131" t="e">
        <v>#VALUE!</v>
      </c>
      <c r="BO945" t="e">
        <v>#N/A</v>
      </c>
      <c r="BP945">
        <v>0</v>
      </c>
    </row>
    <row r="946" spans="1:68" ht="25.2" x14ac:dyDescent="0.3">
      <c r="A946" s="1"/>
      <c r="B946" s="47">
        <v>856</v>
      </c>
      <c r="C946" s="45">
        <v>1022743</v>
      </c>
      <c r="D946" s="40" t="s">
        <v>33</v>
      </c>
      <c r="E946" s="40"/>
      <c r="F946" s="48" t="s">
        <v>800</v>
      </c>
      <c r="G946" s="29" t="s">
        <v>61</v>
      </c>
      <c r="H946" s="70" t="s">
        <v>59</v>
      </c>
      <c r="I946" s="148" t="s">
        <v>32</v>
      </c>
      <c r="J946" s="147" t="s">
        <v>4044</v>
      </c>
      <c r="K946" s="148" t="e">
        <v>#N/A</v>
      </c>
      <c r="L946" s="148" t="s">
        <v>3921</v>
      </c>
      <c r="M946" s="147">
        <v>43769</v>
      </c>
      <c r="N946" s="29" t="str">
        <f t="shared" si="217"/>
        <v/>
      </c>
      <c r="O946" s="29" t="str">
        <f t="shared" si="218"/>
        <v/>
      </c>
      <c r="P946" s="29" t="str">
        <f t="shared" si="219"/>
        <v/>
      </c>
      <c r="Q946" s="29" t="str">
        <f t="shared" si="211"/>
        <v/>
      </c>
      <c r="R946" s="29" t="str">
        <f t="shared" si="212"/>
        <v/>
      </c>
      <c r="S946" s="29" t="str">
        <f t="shared" si="213"/>
        <v/>
      </c>
      <c r="T946" s="29" t="str">
        <f t="shared" si="214"/>
        <v/>
      </c>
      <c r="U946" s="29">
        <v>1039940</v>
      </c>
      <c r="V946" s="29"/>
      <c r="W946" s="38" t="s">
        <v>145</v>
      </c>
      <c r="X946" s="29" t="s">
        <v>158</v>
      </c>
      <c r="Y946" s="146">
        <v>1441</v>
      </c>
      <c r="Z946" s="33">
        <v>1585</v>
      </c>
      <c r="AA946" s="34">
        <f t="shared" si="215"/>
        <v>0.1</v>
      </c>
      <c r="AB946" s="33">
        <f t="shared" si="220"/>
        <v>1585</v>
      </c>
      <c r="AC946" s="34">
        <f t="shared" si="216"/>
        <v>9.993063148664301E-2</v>
      </c>
      <c r="AD946" s="145">
        <f t="shared" si="210"/>
        <v>1320.8330000000001</v>
      </c>
      <c r="AE946" s="105">
        <v>1200.8330000000001</v>
      </c>
      <c r="AF946" s="34" t="e">
        <v>#N/A</v>
      </c>
      <c r="AG946" s="34" t="e">
        <v>#N/A</v>
      </c>
      <c r="AH946" s="34" t="e">
        <v>#N/A</v>
      </c>
      <c r="AI946" s="29">
        <v>6.2E-2</v>
      </c>
      <c r="AJ946" s="29">
        <v>2.2100000000000001E-4</v>
      </c>
      <c r="AK946" s="29">
        <v>0</v>
      </c>
      <c r="AL946" s="29">
        <v>0</v>
      </c>
      <c r="AM946" s="29" t="s">
        <v>27</v>
      </c>
      <c r="AN946" s="44" t="s">
        <v>27</v>
      </c>
      <c r="AO946" s="29" t="s">
        <v>27</v>
      </c>
      <c r="AP946" s="29">
        <v>5</v>
      </c>
      <c r="AQ946" s="29">
        <v>176</v>
      </c>
      <c r="AR946" s="29">
        <v>67</v>
      </c>
      <c r="AS946" s="29">
        <v>89</v>
      </c>
      <c r="AT946" s="29">
        <v>0.31</v>
      </c>
      <c r="AU946" s="144">
        <v>1.049E-3</v>
      </c>
      <c r="AV946" s="36" t="s">
        <v>28</v>
      </c>
      <c r="AW946" s="102" t="s">
        <v>33</v>
      </c>
      <c r="AX946" s="129" t="s">
        <v>33</v>
      </c>
      <c r="AY946" s="106">
        <v>3070</v>
      </c>
      <c r="BD946" t="s">
        <v>4410</v>
      </c>
      <c r="BE946" t="e">
        <v>#N/A</v>
      </c>
      <c r="BF946" t="e">
        <v>#N/A</v>
      </c>
      <c r="BH946" t="str">
        <f t="shared" si="221"/>
        <v/>
      </c>
      <c r="BJ946" t="str">
        <f t="shared" si="222"/>
        <v>OK</v>
      </c>
      <c r="BK946" s="130" t="s">
        <v>5302</v>
      </c>
      <c r="BL946" s="130" t="e">
        <v>#VALUE!</v>
      </c>
      <c r="BM946" s="131" t="s">
        <v>33</v>
      </c>
      <c r="BN946" s="131" t="e">
        <v>#VALUE!</v>
      </c>
      <c r="BO946" t="e">
        <v>#N/A</v>
      </c>
      <c r="BP946">
        <v>0</v>
      </c>
    </row>
    <row r="947" spans="1:68" ht="25.2" x14ac:dyDescent="0.3">
      <c r="A947" s="1"/>
      <c r="B947" s="47">
        <v>857</v>
      </c>
      <c r="C947" s="45">
        <v>1046403</v>
      </c>
      <c r="D947" s="40" t="s">
        <v>33</v>
      </c>
      <c r="E947" s="40"/>
      <c r="F947" s="39" t="s">
        <v>801</v>
      </c>
      <c r="G947" s="29" t="s">
        <v>61</v>
      </c>
      <c r="H947" s="70" t="s">
        <v>59</v>
      </c>
      <c r="I947" s="148" t="s">
        <v>32</v>
      </c>
      <c r="J947" s="147" t="s">
        <v>4044</v>
      </c>
      <c r="K947" s="148" t="e">
        <v>#N/A</v>
      </c>
      <c r="L947" s="148" t="s">
        <v>3922</v>
      </c>
      <c r="M947" s="147">
        <v>43769</v>
      </c>
      <c r="N947" s="29" t="str">
        <f t="shared" si="217"/>
        <v/>
      </c>
      <c r="O947" s="29" t="str">
        <f t="shared" si="218"/>
        <v/>
      </c>
      <c r="P947" s="29" t="str">
        <f t="shared" si="219"/>
        <v/>
      </c>
      <c r="Q947" s="29" t="str">
        <f t="shared" si="211"/>
        <v/>
      </c>
      <c r="R947" s="29" t="str">
        <f t="shared" si="212"/>
        <v/>
      </c>
      <c r="S947" s="29" t="str">
        <f t="shared" si="213"/>
        <v/>
      </c>
      <c r="T947" s="29" t="str">
        <f t="shared" si="214"/>
        <v/>
      </c>
      <c r="U947" s="29">
        <v>1039941</v>
      </c>
      <c r="V947" s="29"/>
      <c r="W947" s="38" t="s">
        <v>145</v>
      </c>
      <c r="X947" s="29" t="s">
        <v>158</v>
      </c>
      <c r="Y947" s="146">
        <v>2283</v>
      </c>
      <c r="Z947" s="33">
        <v>2511</v>
      </c>
      <c r="AA947" s="34">
        <f t="shared" si="215"/>
        <v>0.1</v>
      </c>
      <c r="AB947" s="33">
        <f t="shared" si="220"/>
        <v>2511</v>
      </c>
      <c r="AC947" s="34">
        <f t="shared" si="216"/>
        <v>9.9868593955321938E-2</v>
      </c>
      <c r="AD947" s="145">
        <f t="shared" ref="AD947:AD1010" si="223">ROUND(Z947/1.2,3)</f>
        <v>2092.5</v>
      </c>
      <c r="AE947" s="105">
        <v>1902.5</v>
      </c>
      <c r="AF947" s="34" t="e">
        <v>#N/A</v>
      </c>
      <c r="AG947" s="34" t="e">
        <v>#N/A</v>
      </c>
      <c r="AH947" s="34" t="e">
        <v>#N/A</v>
      </c>
      <c r="AI947" s="29">
        <v>0.08</v>
      </c>
      <c r="AJ947" s="29">
        <v>4.1300000000000001E-4</v>
      </c>
      <c r="AK947" s="29">
        <v>0</v>
      </c>
      <c r="AL947" s="29">
        <v>0</v>
      </c>
      <c r="AM947" s="29" t="s">
        <v>27</v>
      </c>
      <c r="AN947" s="44" t="s">
        <v>27</v>
      </c>
      <c r="AO947" s="29" t="s">
        <v>27</v>
      </c>
      <c r="AP947" s="29">
        <v>5</v>
      </c>
      <c r="AQ947" s="29">
        <v>135</v>
      </c>
      <c r="AR947" s="29">
        <v>87</v>
      </c>
      <c r="AS947" s="29">
        <v>89</v>
      </c>
      <c r="AT947" s="29">
        <v>0.4</v>
      </c>
      <c r="AU947" s="144">
        <v>1.0449999999999999E-3</v>
      </c>
      <c r="AV947" s="36" t="s">
        <v>28</v>
      </c>
      <c r="AW947" s="102" t="s">
        <v>33</v>
      </c>
      <c r="AX947" s="129" t="s">
        <v>33</v>
      </c>
      <c r="AY947" s="106">
        <v>242</v>
      </c>
      <c r="BD947" t="s">
        <v>4410</v>
      </c>
      <c r="BE947" t="e">
        <v>#N/A</v>
      </c>
      <c r="BF947" t="e">
        <v>#N/A</v>
      </c>
      <c r="BH947" t="str">
        <f t="shared" si="221"/>
        <v/>
      </c>
      <c r="BJ947" t="str">
        <f t="shared" si="222"/>
        <v>OK</v>
      </c>
      <c r="BK947" s="130" t="s">
        <v>5302</v>
      </c>
      <c r="BL947" s="130" t="e">
        <v>#VALUE!</v>
      </c>
      <c r="BM947" s="131" t="s">
        <v>33</v>
      </c>
      <c r="BN947" s="131" t="e">
        <v>#VALUE!</v>
      </c>
      <c r="BO947" t="e">
        <v>#N/A</v>
      </c>
      <c r="BP947">
        <v>0</v>
      </c>
    </row>
    <row r="948" spans="1:68" ht="25.2" x14ac:dyDescent="0.3">
      <c r="A948" s="1"/>
      <c r="B948" s="47">
        <v>858</v>
      </c>
      <c r="C948" s="45">
        <v>1046404</v>
      </c>
      <c r="D948" s="40" t="s">
        <v>33</v>
      </c>
      <c r="E948" s="40"/>
      <c r="F948" s="48" t="s">
        <v>802</v>
      </c>
      <c r="G948" s="29" t="s">
        <v>61</v>
      </c>
      <c r="H948" s="70" t="s">
        <v>59</v>
      </c>
      <c r="I948" s="148" t="s">
        <v>32</v>
      </c>
      <c r="J948" s="147" t="s">
        <v>4044</v>
      </c>
      <c r="K948" s="148" t="e">
        <v>#N/A</v>
      </c>
      <c r="L948" s="148" t="s">
        <v>3923</v>
      </c>
      <c r="M948" s="147">
        <v>43769</v>
      </c>
      <c r="N948" s="29" t="str">
        <f t="shared" si="217"/>
        <v/>
      </c>
      <c r="O948" s="29" t="str">
        <f t="shared" si="218"/>
        <v/>
      </c>
      <c r="P948" s="29" t="str">
        <f t="shared" si="219"/>
        <v/>
      </c>
      <c r="Q948" s="29" t="str">
        <f t="shared" si="211"/>
        <v/>
      </c>
      <c r="R948" s="29" t="str">
        <f t="shared" si="212"/>
        <v/>
      </c>
      <c r="S948" s="29" t="str">
        <f t="shared" si="213"/>
        <v/>
      </c>
      <c r="T948" s="29" t="str">
        <f t="shared" si="214"/>
        <v/>
      </c>
      <c r="U948" s="29">
        <v>1039942</v>
      </c>
      <c r="V948" s="29"/>
      <c r="W948" s="38" t="s">
        <v>145</v>
      </c>
      <c r="X948" s="29" t="s">
        <v>158</v>
      </c>
      <c r="Y948" s="146">
        <v>2283</v>
      </c>
      <c r="Z948" s="33">
        <v>2511</v>
      </c>
      <c r="AA948" s="34">
        <f t="shared" si="215"/>
        <v>0.1</v>
      </c>
      <c r="AB948" s="33">
        <f t="shared" si="220"/>
        <v>2511</v>
      </c>
      <c r="AC948" s="34">
        <f t="shared" si="216"/>
        <v>9.9868593955321938E-2</v>
      </c>
      <c r="AD948" s="145">
        <f t="shared" si="223"/>
        <v>2092.5</v>
      </c>
      <c r="AE948" s="105">
        <v>1902.5</v>
      </c>
      <c r="AF948" s="34" t="e">
        <v>#N/A</v>
      </c>
      <c r="AG948" s="34" t="e">
        <v>#N/A</v>
      </c>
      <c r="AH948" s="34" t="e">
        <v>#N/A</v>
      </c>
      <c r="AI948" s="29">
        <v>8.8999999999999996E-2</v>
      </c>
      <c r="AJ948" s="29">
        <v>4.2499999999999998E-4</v>
      </c>
      <c r="AK948" s="29">
        <v>0</v>
      </c>
      <c r="AL948" s="29">
        <v>0</v>
      </c>
      <c r="AM948" s="29" t="s">
        <v>27</v>
      </c>
      <c r="AN948" s="44" t="s">
        <v>27</v>
      </c>
      <c r="AO948" s="29" t="s">
        <v>27</v>
      </c>
      <c r="AP948" s="29">
        <v>5</v>
      </c>
      <c r="AQ948" s="29">
        <v>176</v>
      </c>
      <c r="AR948" s="29">
        <v>135</v>
      </c>
      <c r="AS948" s="29">
        <v>89</v>
      </c>
      <c r="AT948" s="29">
        <v>0.44500000000000001</v>
      </c>
      <c r="AU948" s="144">
        <v>2.1150000000000001E-3</v>
      </c>
      <c r="AV948" s="36" t="s">
        <v>28</v>
      </c>
      <c r="AW948" s="102" t="s">
        <v>33</v>
      </c>
      <c r="AX948" s="129" t="s">
        <v>33</v>
      </c>
      <c r="AY948" s="106">
        <v>780</v>
      </c>
      <c r="BD948" t="s">
        <v>4410</v>
      </c>
      <c r="BE948" t="s">
        <v>4368</v>
      </c>
      <c r="BF948" t="e">
        <v>#N/A</v>
      </c>
      <c r="BH948" t="str">
        <f t="shared" si="221"/>
        <v/>
      </c>
      <c r="BJ948" t="str">
        <f t="shared" si="222"/>
        <v>OK</v>
      </c>
      <c r="BK948" s="130" t="s">
        <v>5302</v>
      </c>
      <c r="BL948" s="130" t="e">
        <v>#VALUE!</v>
      </c>
      <c r="BM948" s="131" t="s">
        <v>33</v>
      </c>
      <c r="BN948" s="131" t="e">
        <v>#VALUE!</v>
      </c>
      <c r="BO948" t="e">
        <v>#N/A</v>
      </c>
      <c r="BP948">
        <v>0</v>
      </c>
    </row>
    <row r="949" spans="1:68" ht="25.2" x14ac:dyDescent="0.3">
      <c r="A949" s="1"/>
      <c r="B949" s="47">
        <v>859</v>
      </c>
      <c r="C949" s="45">
        <v>1046405</v>
      </c>
      <c r="D949" s="40" t="s">
        <v>33</v>
      </c>
      <c r="E949" s="40"/>
      <c r="F949" s="48" t="s">
        <v>803</v>
      </c>
      <c r="G949" s="29" t="s">
        <v>61</v>
      </c>
      <c r="H949" s="70" t="s">
        <v>59</v>
      </c>
      <c r="I949" s="148" t="s">
        <v>32</v>
      </c>
      <c r="J949" s="147" t="s">
        <v>4044</v>
      </c>
      <c r="K949" s="148" t="e">
        <v>#N/A</v>
      </c>
      <c r="L949" s="148" t="s">
        <v>3924</v>
      </c>
      <c r="M949" s="147">
        <v>43769</v>
      </c>
      <c r="N949" s="29" t="str">
        <f t="shared" si="217"/>
        <v/>
      </c>
      <c r="O949" s="29" t="str">
        <f t="shared" si="218"/>
        <v/>
      </c>
      <c r="P949" s="29" t="str">
        <f t="shared" si="219"/>
        <v/>
      </c>
      <c r="Q949" s="29" t="str">
        <f t="shared" si="211"/>
        <v/>
      </c>
      <c r="R949" s="29" t="str">
        <f t="shared" si="212"/>
        <v/>
      </c>
      <c r="S949" s="29" t="str">
        <f t="shared" si="213"/>
        <v/>
      </c>
      <c r="T949" s="29" t="str">
        <f t="shared" si="214"/>
        <v/>
      </c>
      <c r="U949" s="29">
        <v>1039943</v>
      </c>
      <c r="V949" s="29"/>
      <c r="W949" s="38" t="s">
        <v>3787</v>
      </c>
      <c r="X949" s="29" t="s">
        <v>158</v>
      </c>
      <c r="Y949" s="146">
        <v>3386</v>
      </c>
      <c r="Z949" s="33">
        <v>3725</v>
      </c>
      <c r="AA949" s="34">
        <f t="shared" si="215"/>
        <v>0.1</v>
      </c>
      <c r="AB949" s="33" t="str">
        <f t="shared" si="220"/>
        <v>По запросу</v>
      </c>
      <c r="AC949" s="34">
        <f t="shared" si="216"/>
        <v>0.10011812166354145</v>
      </c>
      <c r="AD949" s="145">
        <f t="shared" si="223"/>
        <v>3104.1669999999999</v>
      </c>
      <c r="AE949" s="105">
        <v>2821.6669999999999</v>
      </c>
      <c r="AF949" s="34" t="e">
        <v>#N/A</v>
      </c>
      <c r="AG949" s="34" t="e">
        <v>#N/A</v>
      </c>
      <c r="AH949" s="34" t="e">
        <v>#N/A</v>
      </c>
      <c r="AI949" s="29">
        <v>0.11</v>
      </c>
      <c r="AJ949" s="29">
        <v>3.68E-4</v>
      </c>
      <c r="AK949" s="29">
        <v>0</v>
      </c>
      <c r="AL949" s="29">
        <v>0</v>
      </c>
      <c r="AM949" s="29" t="s">
        <v>27</v>
      </c>
      <c r="AN949" s="44" t="s">
        <v>27</v>
      </c>
      <c r="AO949" s="29" t="s">
        <v>27</v>
      </c>
      <c r="AP949" s="29">
        <v>3</v>
      </c>
      <c r="AQ949" s="29">
        <v>70</v>
      </c>
      <c r="AR949" s="29">
        <v>175</v>
      </c>
      <c r="AS949" s="29">
        <v>90</v>
      </c>
      <c r="AT949" s="29">
        <v>0.33</v>
      </c>
      <c r="AU949" s="144">
        <v>1.103E-3</v>
      </c>
      <c r="AV949" s="36" t="s">
        <v>28</v>
      </c>
      <c r="AW949" s="102" t="s">
        <v>33</v>
      </c>
      <c r="AX949" s="129" t="s">
        <v>33</v>
      </c>
      <c r="AY949" s="106">
        <v>198</v>
      </c>
      <c r="BD949" t="s">
        <v>4410</v>
      </c>
      <c r="BE949" t="e">
        <v>#N/A</v>
      </c>
      <c r="BF949" t="e">
        <v>#N/A</v>
      </c>
      <c r="BH949" t="str">
        <f t="shared" si="221"/>
        <v/>
      </c>
      <c r="BJ949" t="e">
        <f t="shared" si="222"/>
        <v>#VALUE!</v>
      </c>
      <c r="BK949" s="130" t="s">
        <v>5302</v>
      </c>
      <c r="BL949" s="130" t="e">
        <v>#VALUE!</v>
      </c>
      <c r="BM949" s="131" t="s">
        <v>33</v>
      </c>
      <c r="BN949" s="131" t="e">
        <v>#VALUE!</v>
      </c>
      <c r="BO949" t="e">
        <v>#N/A</v>
      </c>
      <c r="BP949">
        <v>0</v>
      </c>
    </row>
    <row r="950" spans="1:68" ht="25.2" x14ac:dyDescent="0.3">
      <c r="A950" s="1"/>
      <c r="B950" s="47">
        <v>860</v>
      </c>
      <c r="C950" s="45">
        <v>1014525</v>
      </c>
      <c r="D950" s="40" t="s">
        <v>33</v>
      </c>
      <c r="E950" s="40"/>
      <c r="F950" s="39" t="s">
        <v>804</v>
      </c>
      <c r="G950" s="29" t="s">
        <v>61</v>
      </c>
      <c r="H950" s="70" t="s">
        <v>59</v>
      </c>
      <c r="I950" s="148" t="s">
        <v>32</v>
      </c>
      <c r="J950" s="147" t="s">
        <v>4048</v>
      </c>
      <c r="K950" s="148" t="e">
        <v>#N/A</v>
      </c>
      <c r="L950" s="148" t="s">
        <v>3925</v>
      </c>
      <c r="M950" s="147" t="s">
        <v>33</v>
      </c>
      <c r="N950" s="29" t="str">
        <f t="shared" si="217"/>
        <v/>
      </c>
      <c r="O950" s="29" t="str">
        <f t="shared" si="218"/>
        <v/>
      </c>
      <c r="P950" s="29" t="str">
        <f t="shared" si="219"/>
        <v/>
      </c>
      <c r="Q950" s="29" t="str">
        <f t="shared" si="211"/>
        <v/>
      </c>
      <c r="R950" s="29" t="str">
        <f t="shared" si="212"/>
        <v/>
      </c>
      <c r="S950" s="29" t="str">
        <f t="shared" si="213"/>
        <v/>
      </c>
      <c r="T950" s="29" t="str">
        <f t="shared" si="214"/>
        <v/>
      </c>
      <c r="U950" s="29">
        <v>1070502</v>
      </c>
      <c r="V950" s="29"/>
      <c r="W950" s="38" t="s">
        <v>145</v>
      </c>
      <c r="X950" s="29" t="s">
        <v>158</v>
      </c>
      <c r="Y950" s="146">
        <v>634</v>
      </c>
      <c r="Z950" s="33">
        <v>697</v>
      </c>
      <c r="AA950" s="34">
        <f t="shared" si="215"/>
        <v>9.9000000000000005E-2</v>
      </c>
      <c r="AB950" s="33">
        <f t="shared" si="220"/>
        <v>697</v>
      </c>
      <c r="AC950" s="34">
        <f t="shared" si="216"/>
        <v>9.9369147866970264E-2</v>
      </c>
      <c r="AD950" s="145">
        <f t="shared" si="223"/>
        <v>580.83299999999997</v>
      </c>
      <c r="AE950" s="105">
        <v>528.33299999999997</v>
      </c>
      <c r="AF950" s="34" t="e">
        <v>#N/A</v>
      </c>
      <c r="AG950" s="34" t="e">
        <v>#N/A</v>
      </c>
      <c r="AH950" s="34" t="e">
        <v>#N/A</v>
      </c>
      <c r="AI950" s="29">
        <v>4.9000000000000002E-2</v>
      </c>
      <c r="AJ950" s="29">
        <v>5.3999999999999998E-5</v>
      </c>
      <c r="AK950" s="29">
        <v>0</v>
      </c>
      <c r="AL950" s="29">
        <v>0</v>
      </c>
      <c r="AM950" s="29" t="s">
        <v>27</v>
      </c>
      <c r="AN950" s="44" t="s">
        <v>27</v>
      </c>
      <c r="AO950" s="29" t="s">
        <v>27</v>
      </c>
      <c r="AP950" s="29">
        <v>10</v>
      </c>
      <c r="AQ950" s="29">
        <v>86</v>
      </c>
      <c r="AR950" s="29">
        <v>70</v>
      </c>
      <c r="AS950" s="29">
        <v>90</v>
      </c>
      <c r="AT950" s="29">
        <v>0.49</v>
      </c>
      <c r="AU950" s="144">
        <v>5.4199999999999995E-4</v>
      </c>
      <c r="AV950" s="36" t="s">
        <v>28</v>
      </c>
      <c r="AW950" s="102" t="s">
        <v>33</v>
      </c>
      <c r="AX950" s="129" t="s">
        <v>33</v>
      </c>
      <c r="AY950" s="106">
        <v>105260</v>
      </c>
      <c r="BD950" t="s">
        <v>108</v>
      </c>
      <c r="BE950" t="e">
        <v>#N/A</v>
      </c>
      <c r="BF950" t="e">
        <v>#N/A</v>
      </c>
      <c r="BH950" t="str">
        <f t="shared" si="221"/>
        <v/>
      </c>
      <c r="BJ950" t="str">
        <f t="shared" si="222"/>
        <v>OK</v>
      </c>
      <c r="BK950" s="130" t="s">
        <v>5302</v>
      </c>
      <c r="BL950" s="130" t="e">
        <v>#VALUE!</v>
      </c>
      <c r="BM950" s="131" t="s">
        <v>33</v>
      </c>
      <c r="BN950" s="131" t="e">
        <v>#VALUE!</v>
      </c>
      <c r="BO950" t="e">
        <v>#N/A</v>
      </c>
      <c r="BP950">
        <v>0</v>
      </c>
    </row>
    <row r="951" spans="1:68" ht="25.2" x14ac:dyDescent="0.3">
      <c r="A951" s="1"/>
      <c r="B951" s="47">
        <v>861</v>
      </c>
      <c r="C951" s="45">
        <v>1014534</v>
      </c>
      <c r="D951" s="40" t="s">
        <v>33</v>
      </c>
      <c r="E951" s="40"/>
      <c r="F951" s="39" t="s">
        <v>805</v>
      </c>
      <c r="G951" s="29" t="s">
        <v>61</v>
      </c>
      <c r="H951" s="70" t="s">
        <v>59</v>
      </c>
      <c r="I951" s="148" t="s">
        <v>32</v>
      </c>
      <c r="J951" s="147" t="s">
        <v>4048</v>
      </c>
      <c r="K951" s="148" t="e">
        <v>#N/A</v>
      </c>
      <c r="L951" s="148" t="s">
        <v>3926</v>
      </c>
      <c r="M951" s="147" t="s">
        <v>33</v>
      </c>
      <c r="N951" s="29" t="str">
        <f t="shared" si="217"/>
        <v/>
      </c>
      <c r="O951" s="29" t="str">
        <f t="shared" si="218"/>
        <v/>
      </c>
      <c r="P951" s="29" t="str">
        <f t="shared" si="219"/>
        <v/>
      </c>
      <c r="Q951" s="29" t="str">
        <f t="shared" si="211"/>
        <v/>
      </c>
      <c r="R951" s="29" t="str">
        <f t="shared" si="212"/>
        <v/>
      </c>
      <c r="S951" s="29" t="str">
        <f t="shared" si="213"/>
        <v/>
      </c>
      <c r="T951" s="29" t="str">
        <f t="shared" si="214"/>
        <v/>
      </c>
      <c r="U951" s="29">
        <v>1070503</v>
      </c>
      <c r="V951" s="29"/>
      <c r="W951" s="38" t="s">
        <v>145</v>
      </c>
      <c r="X951" s="29" t="s">
        <v>158</v>
      </c>
      <c r="Y951" s="146">
        <v>946</v>
      </c>
      <c r="Z951" s="33">
        <v>1041</v>
      </c>
      <c r="AA951" s="34">
        <f t="shared" si="215"/>
        <v>0.1</v>
      </c>
      <c r="AB951" s="33">
        <f t="shared" si="220"/>
        <v>1041</v>
      </c>
      <c r="AC951" s="34">
        <f t="shared" si="216"/>
        <v>0.1004232982762361</v>
      </c>
      <c r="AD951" s="145">
        <f t="shared" si="223"/>
        <v>867.5</v>
      </c>
      <c r="AE951" s="105">
        <v>788.33299999999997</v>
      </c>
      <c r="AF951" s="34" t="e">
        <v>#N/A</v>
      </c>
      <c r="AG951" s="34" t="e">
        <v>#N/A</v>
      </c>
      <c r="AH951" s="34" t="e">
        <v>#N/A</v>
      </c>
      <c r="AI951" s="29">
        <v>0.1</v>
      </c>
      <c r="AJ951" s="29">
        <v>1.07E-4</v>
      </c>
      <c r="AK951" s="29">
        <v>0</v>
      </c>
      <c r="AL951" s="29">
        <v>0</v>
      </c>
      <c r="AM951" s="29" t="s">
        <v>27</v>
      </c>
      <c r="AN951" s="44" t="s">
        <v>27</v>
      </c>
      <c r="AO951" s="29" t="s">
        <v>27</v>
      </c>
      <c r="AP951" s="29">
        <v>10</v>
      </c>
      <c r="AQ951" s="29">
        <v>176</v>
      </c>
      <c r="AR951" s="29">
        <v>68</v>
      </c>
      <c r="AS951" s="29">
        <v>89</v>
      </c>
      <c r="AT951" s="29">
        <v>1</v>
      </c>
      <c r="AU951" s="144">
        <v>1.065E-3</v>
      </c>
      <c r="AV951" s="36" t="s">
        <v>28</v>
      </c>
      <c r="AW951" s="102" t="s">
        <v>33</v>
      </c>
      <c r="AX951" s="129" t="s">
        <v>33</v>
      </c>
      <c r="AY951" s="106">
        <v>692</v>
      </c>
      <c r="BD951" t="s">
        <v>108</v>
      </c>
      <c r="BE951" t="e">
        <v>#N/A</v>
      </c>
      <c r="BF951" t="e">
        <v>#N/A</v>
      </c>
      <c r="BH951" t="str">
        <f t="shared" si="221"/>
        <v/>
      </c>
      <c r="BJ951" t="str">
        <f t="shared" si="222"/>
        <v>OK</v>
      </c>
      <c r="BK951" s="130" t="s">
        <v>5302</v>
      </c>
      <c r="BL951" s="130" t="e">
        <v>#VALUE!</v>
      </c>
      <c r="BM951" s="131" t="s">
        <v>33</v>
      </c>
      <c r="BN951" s="131" t="e">
        <v>#VALUE!</v>
      </c>
      <c r="BO951" t="e">
        <v>#N/A</v>
      </c>
      <c r="BP951">
        <v>0</v>
      </c>
    </row>
    <row r="952" spans="1:68" ht="25.2" x14ac:dyDescent="0.3">
      <c r="A952" s="1"/>
      <c r="B952" s="47">
        <v>862</v>
      </c>
      <c r="C952" s="45">
        <v>1014561</v>
      </c>
      <c r="D952" s="40" t="s">
        <v>33</v>
      </c>
      <c r="E952" s="40"/>
      <c r="F952" s="39" t="s">
        <v>806</v>
      </c>
      <c r="G952" s="29" t="s">
        <v>61</v>
      </c>
      <c r="H952" s="70" t="s">
        <v>59</v>
      </c>
      <c r="I952" s="148" t="s">
        <v>32</v>
      </c>
      <c r="J952" s="147" t="s">
        <v>4048</v>
      </c>
      <c r="K952" s="148" t="e">
        <v>#N/A</v>
      </c>
      <c r="L952" s="148" t="s">
        <v>3927</v>
      </c>
      <c r="M952" s="147" t="s">
        <v>33</v>
      </c>
      <c r="N952" s="29" t="str">
        <f t="shared" si="217"/>
        <v/>
      </c>
      <c r="O952" s="29" t="str">
        <f t="shared" si="218"/>
        <v/>
      </c>
      <c r="P952" s="29" t="str">
        <f t="shared" si="219"/>
        <v/>
      </c>
      <c r="Q952" s="29" t="str">
        <f t="shared" si="211"/>
        <v/>
      </c>
      <c r="R952" s="29" t="str">
        <f t="shared" si="212"/>
        <v/>
      </c>
      <c r="S952" s="29" t="str">
        <f t="shared" si="213"/>
        <v/>
      </c>
      <c r="T952" s="29" t="str">
        <f t="shared" si="214"/>
        <v/>
      </c>
      <c r="U952" s="29">
        <v>1070504</v>
      </c>
      <c r="V952" s="29"/>
      <c r="W952" s="38" t="s">
        <v>145</v>
      </c>
      <c r="X952" s="29" t="s">
        <v>158</v>
      </c>
      <c r="Y952" s="146">
        <v>946</v>
      </c>
      <c r="Z952" s="33">
        <v>1041</v>
      </c>
      <c r="AA952" s="34">
        <f t="shared" si="215"/>
        <v>0.1</v>
      </c>
      <c r="AB952" s="33">
        <f t="shared" si="220"/>
        <v>1041</v>
      </c>
      <c r="AC952" s="34">
        <f t="shared" si="216"/>
        <v>0.1004232982762361</v>
      </c>
      <c r="AD952" s="145">
        <f t="shared" si="223"/>
        <v>867.5</v>
      </c>
      <c r="AE952" s="105">
        <v>788.33299999999997</v>
      </c>
      <c r="AF952" s="34" t="e">
        <v>#N/A</v>
      </c>
      <c r="AG952" s="34" t="e">
        <v>#N/A</v>
      </c>
      <c r="AH952" s="34" t="e">
        <v>#N/A</v>
      </c>
      <c r="AI952" s="29">
        <v>5.8000000000000003E-2</v>
      </c>
      <c r="AJ952" s="29">
        <v>5.3999999999999998E-5</v>
      </c>
      <c r="AK952" s="29">
        <v>0</v>
      </c>
      <c r="AL952" s="29">
        <v>0</v>
      </c>
      <c r="AM952" s="29" t="s">
        <v>27</v>
      </c>
      <c r="AN952" s="44" t="s">
        <v>27</v>
      </c>
      <c r="AO952" s="29" t="s">
        <v>27</v>
      </c>
      <c r="AP952" s="29">
        <v>10</v>
      </c>
      <c r="AQ952" s="29">
        <v>86</v>
      </c>
      <c r="AR952" s="29">
        <v>70</v>
      </c>
      <c r="AS952" s="29">
        <v>90</v>
      </c>
      <c r="AT952" s="29">
        <v>0.57999999999999996</v>
      </c>
      <c r="AU952" s="144">
        <v>5.4199999999999995E-4</v>
      </c>
      <c r="AV952" s="36" t="s">
        <v>28</v>
      </c>
      <c r="AW952" s="102" t="s">
        <v>33</v>
      </c>
      <c r="AX952" s="129" t="s">
        <v>33</v>
      </c>
      <c r="AY952" s="106">
        <v>63840</v>
      </c>
      <c r="BD952" t="s">
        <v>108</v>
      </c>
      <c r="BE952" t="e">
        <v>#N/A</v>
      </c>
      <c r="BF952" t="e">
        <v>#N/A</v>
      </c>
      <c r="BH952" t="str">
        <f t="shared" si="221"/>
        <v/>
      </c>
      <c r="BJ952" t="str">
        <f t="shared" si="222"/>
        <v>OK</v>
      </c>
      <c r="BK952" s="130" t="s">
        <v>5302</v>
      </c>
      <c r="BL952" s="130" t="e">
        <v>#VALUE!</v>
      </c>
      <c r="BM952" s="131" t="s">
        <v>33</v>
      </c>
      <c r="BN952" s="131" t="e">
        <v>#VALUE!</v>
      </c>
      <c r="BO952" t="e">
        <v>#N/A</v>
      </c>
      <c r="BP952">
        <v>0</v>
      </c>
    </row>
    <row r="953" spans="1:68" ht="25.2" x14ac:dyDescent="0.3">
      <c r="A953" s="1"/>
      <c r="B953" s="47">
        <v>863</v>
      </c>
      <c r="C953" s="45">
        <v>1014564</v>
      </c>
      <c r="D953" s="40" t="s">
        <v>33</v>
      </c>
      <c r="E953" s="40"/>
      <c r="F953" s="39" t="s">
        <v>807</v>
      </c>
      <c r="G953" s="29" t="s">
        <v>61</v>
      </c>
      <c r="H953" s="70" t="s">
        <v>59</v>
      </c>
      <c r="I953" s="148" t="s">
        <v>32</v>
      </c>
      <c r="J953" s="147" t="s">
        <v>4048</v>
      </c>
      <c r="K953" s="148" t="e">
        <v>#N/A</v>
      </c>
      <c r="L953" s="148" t="s">
        <v>3928</v>
      </c>
      <c r="M953" s="147" t="s">
        <v>33</v>
      </c>
      <c r="N953" s="29" t="str">
        <f t="shared" si="217"/>
        <v/>
      </c>
      <c r="O953" s="29" t="str">
        <f t="shared" si="218"/>
        <v/>
      </c>
      <c r="P953" s="29" t="str">
        <f t="shared" si="219"/>
        <v/>
      </c>
      <c r="Q953" s="29" t="str">
        <f t="shared" si="211"/>
        <v/>
      </c>
      <c r="R953" s="29" t="str">
        <f t="shared" si="212"/>
        <v/>
      </c>
      <c r="S953" s="29" t="str">
        <f t="shared" si="213"/>
        <v/>
      </c>
      <c r="T953" s="29" t="str">
        <f t="shared" si="214"/>
        <v/>
      </c>
      <c r="U953" s="29">
        <v>1070505</v>
      </c>
      <c r="V953" s="29"/>
      <c r="W953" s="38" t="s">
        <v>145</v>
      </c>
      <c r="X953" s="29" t="s">
        <v>158</v>
      </c>
      <c r="Y953" s="146">
        <v>946</v>
      </c>
      <c r="Z953" s="33">
        <v>1041</v>
      </c>
      <c r="AA953" s="34">
        <f t="shared" si="215"/>
        <v>0.1</v>
      </c>
      <c r="AB953" s="33">
        <f t="shared" si="220"/>
        <v>1041</v>
      </c>
      <c r="AC953" s="34">
        <f t="shared" si="216"/>
        <v>0.1004232982762361</v>
      </c>
      <c r="AD953" s="145">
        <f t="shared" si="223"/>
        <v>867.5</v>
      </c>
      <c r="AE953" s="105">
        <v>788.33299999999997</v>
      </c>
      <c r="AF953" s="34" t="e">
        <v>#N/A</v>
      </c>
      <c r="AG953" s="34" t="e">
        <v>#N/A</v>
      </c>
      <c r="AH953" s="34" t="e">
        <v>#N/A</v>
      </c>
      <c r="AI953" s="29">
        <v>8.6999999999999994E-2</v>
      </c>
      <c r="AJ953" s="29">
        <v>1.1E-4</v>
      </c>
      <c r="AK953" s="29">
        <v>0</v>
      </c>
      <c r="AL953" s="29">
        <v>0</v>
      </c>
      <c r="AM953" s="29" t="s">
        <v>27</v>
      </c>
      <c r="AN953" s="44" t="s">
        <v>27</v>
      </c>
      <c r="AO953" s="29" t="s">
        <v>27</v>
      </c>
      <c r="AP953" s="29">
        <v>10</v>
      </c>
      <c r="AQ953" s="29">
        <v>176</v>
      </c>
      <c r="AR953" s="29">
        <v>67</v>
      </c>
      <c r="AS953" s="29">
        <v>89</v>
      </c>
      <c r="AT953" s="29">
        <v>0.87</v>
      </c>
      <c r="AU953" s="144">
        <v>1.049E-3</v>
      </c>
      <c r="AV953" s="36" t="s">
        <v>28</v>
      </c>
      <c r="AW953" s="102" t="s">
        <v>33</v>
      </c>
      <c r="AX953" s="129" t="s">
        <v>33</v>
      </c>
      <c r="AY953" s="106">
        <v>9140</v>
      </c>
      <c r="BD953" t="s">
        <v>108</v>
      </c>
      <c r="BE953" t="e">
        <v>#N/A</v>
      </c>
      <c r="BF953" t="e">
        <v>#N/A</v>
      </c>
      <c r="BH953" t="str">
        <f t="shared" si="221"/>
        <v/>
      </c>
      <c r="BJ953" t="str">
        <f t="shared" si="222"/>
        <v>OK</v>
      </c>
      <c r="BK953" s="130" t="s">
        <v>5302</v>
      </c>
      <c r="BL953" s="130" t="e">
        <v>#VALUE!</v>
      </c>
      <c r="BM953" s="131" t="s">
        <v>33</v>
      </c>
      <c r="BN953" s="131" t="e">
        <v>#VALUE!</v>
      </c>
      <c r="BO953" t="e">
        <v>#N/A</v>
      </c>
      <c r="BP953">
        <v>0</v>
      </c>
    </row>
    <row r="954" spans="1:68" ht="25.2" x14ac:dyDescent="0.3">
      <c r="A954" s="1"/>
      <c r="B954" s="47">
        <v>864</v>
      </c>
      <c r="C954" s="45">
        <v>1014567</v>
      </c>
      <c r="D954" s="40" t="s">
        <v>33</v>
      </c>
      <c r="E954" s="40"/>
      <c r="F954" s="39" t="s">
        <v>808</v>
      </c>
      <c r="G954" s="29" t="s">
        <v>61</v>
      </c>
      <c r="H954" s="70" t="s">
        <v>59</v>
      </c>
      <c r="I954" s="148" t="s">
        <v>32</v>
      </c>
      <c r="J954" s="147" t="s">
        <v>4048</v>
      </c>
      <c r="K954" s="148" t="e">
        <v>#N/A</v>
      </c>
      <c r="L954" s="148" t="s">
        <v>3929</v>
      </c>
      <c r="M954" s="147" t="s">
        <v>33</v>
      </c>
      <c r="N954" s="29" t="str">
        <f t="shared" si="217"/>
        <v/>
      </c>
      <c r="O954" s="29" t="str">
        <f t="shared" si="218"/>
        <v/>
      </c>
      <c r="P954" s="29" t="str">
        <f t="shared" si="219"/>
        <v/>
      </c>
      <c r="Q954" s="29" t="str">
        <f t="shared" si="211"/>
        <v/>
      </c>
      <c r="R954" s="29" t="str">
        <f t="shared" si="212"/>
        <v/>
      </c>
      <c r="S954" s="29" t="str">
        <f t="shared" si="213"/>
        <v/>
      </c>
      <c r="T954" s="29" t="str">
        <f t="shared" si="214"/>
        <v/>
      </c>
      <c r="U954" s="29">
        <v>1070506</v>
      </c>
      <c r="V954" s="29"/>
      <c r="W954" s="38" t="s">
        <v>145</v>
      </c>
      <c r="X954" s="29" t="s">
        <v>158</v>
      </c>
      <c r="Y954" s="146">
        <v>1516</v>
      </c>
      <c r="Z954" s="33">
        <v>1668</v>
      </c>
      <c r="AA954" s="34">
        <f t="shared" si="215"/>
        <v>0.1</v>
      </c>
      <c r="AB954" s="33">
        <f t="shared" si="220"/>
        <v>1668</v>
      </c>
      <c r="AC954" s="34">
        <f t="shared" si="216"/>
        <v>0.10026414254990561</v>
      </c>
      <c r="AD954" s="145">
        <f t="shared" si="223"/>
        <v>1390</v>
      </c>
      <c r="AE954" s="105">
        <v>1263.3330000000001</v>
      </c>
      <c r="AF954" s="34" t="e">
        <v>#N/A</v>
      </c>
      <c r="AG954" s="34" t="e">
        <v>#N/A</v>
      </c>
      <c r="AH954" s="34" t="e">
        <v>#N/A</v>
      </c>
      <c r="AI954" s="29">
        <v>0.14000000000000001</v>
      </c>
      <c r="AJ954" s="29">
        <v>1.1E-4</v>
      </c>
      <c r="AK954" s="29">
        <v>0</v>
      </c>
      <c r="AL954" s="29">
        <v>0</v>
      </c>
      <c r="AM954" s="44" t="s">
        <v>27</v>
      </c>
      <c r="AN954" s="44" t="s">
        <v>27</v>
      </c>
      <c r="AO954" s="29" t="s">
        <v>27</v>
      </c>
      <c r="AP954" s="29">
        <v>10</v>
      </c>
      <c r="AQ954" s="29">
        <v>70</v>
      </c>
      <c r="AR954" s="29">
        <v>175</v>
      </c>
      <c r="AS954" s="29">
        <v>90</v>
      </c>
      <c r="AT954" s="29">
        <v>1.4</v>
      </c>
      <c r="AU954" s="144">
        <v>1.103E-3</v>
      </c>
      <c r="AV954" s="36" t="s">
        <v>28</v>
      </c>
      <c r="AW954" s="102" t="s">
        <v>33</v>
      </c>
      <c r="AX954" s="129" t="s">
        <v>33</v>
      </c>
      <c r="AY954" s="106">
        <v>1400</v>
      </c>
      <c r="BD954" t="s">
        <v>108</v>
      </c>
      <c r="BE954" t="e">
        <v>#N/A</v>
      </c>
      <c r="BF954" t="e">
        <v>#N/A</v>
      </c>
      <c r="BH954" t="str">
        <f t="shared" si="221"/>
        <v/>
      </c>
      <c r="BJ954" t="str">
        <f t="shared" si="222"/>
        <v>OK</v>
      </c>
      <c r="BK954" s="130" t="s">
        <v>5302</v>
      </c>
      <c r="BL954" s="130" t="e">
        <v>#VALUE!</v>
      </c>
      <c r="BM954" s="131" t="s">
        <v>33</v>
      </c>
      <c r="BN954" s="131" t="e">
        <v>#VALUE!</v>
      </c>
      <c r="BO954" t="e">
        <v>#N/A</v>
      </c>
      <c r="BP954">
        <v>0</v>
      </c>
    </row>
    <row r="955" spans="1:68" ht="25.2" x14ac:dyDescent="0.3">
      <c r="A955" s="1"/>
      <c r="B955" s="47">
        <v>865</v>
      </c>
      <c r="C955" s="45">
        <v>1014589</v>
      </c>
      <c r="D955" s="40" t="s">
        <v>33</v>
      </c>
      <c r="E955" s="40"/>
      <c r="F955" s="39" t="s">
        <v>809</v>
      </c>
      <c r="G955" s="29" t="s">
        <v>61</v>
      </c>
      <c r="H955" s="70" t="s">
        <v>59</v>
      </c>
      <c r="I955" s="148" t="s">
        <v>32</v>
      </c>
      <c r="J955" s="147" t="s">
        <v>4048</v>
      </c>
      <c r="K955" s="148" t="e">
        <v>#N/A</v>
      </c>
      <c r="L955" s="148" t="s">
        <v>3930</v>
      </c>
      <c r="M955" s="147" t="s">
        <v>33</v>
      </c>
      <c r="N955" s="29" t="str">
        <f t="shared" si="217"/>
        <v/>
      </c>
      <c r="O955" s="29" t="str">
        <f t="shared" si="218"/>
        <v/>
      </c>
      <c r="P955" s="29" t="str">
        <f t="shared" si="219"/>
        <v/>
      </c>
      <c r="Q955" s="29" t="str">
        <f t="shared" si="211"/>
        <v/>
      </c>
      <c r="R955" s="29" t="str">
        <f t="shared" si="212"/>
        <v/>
      </c>
      <c r="S955" s="29" t="str">
        <f t="shared" si="213"/>
        <v/>
      </c>
      <c r="T955" s="29" t="str">
        <f t="shared" si="214"/>
        <v/>
      </c>
      <c r="U955" s="29">
        <v>1070507</v>
      </c>
      <c r="V955" s="29"/>
      <c r="W955" s="38" t="s">
        <v>145</v>
      </c>
      <c r="X955" s="29" t="s">
        <v>158</v>
      </c>
      <c r="Y955" s="146">
        <v>1516</v>
      </c>
      <c r="Z955" s="33">
        <v>1668</v>
      </c>
      <c r="AA955" s="34">
        <f t="shared" si="215"/>
        <v>0.1</v>
      </c>
      <c r="AB955" s="33">
        <f t="shared" si="220"/>
        <v>1668</v>
      </c>
      <c r="AC955" s="34">
        <f t="shared" si="216"/>
        <v>0.10026414254990561</v>
      </c>
      <c r="AD955" s="145">
        <f t="shared" si="223"/>
        <v>1390</v>
      </c>
      <c r="AE955" s="105">
        <v>1263.3330000000001</v>
      </c>
      <c r="AF955" s="34" t="e">
        <v>#N/A</v>
      </c>
      <c r="AG955" s="34" t="e">
        <v>#N/A</v>
      </c>
      <c r="AH955" s="34" t="e">
        <v>#N/A</v>
      </c>
      <c r="AI955" s="29">
        <v>0.107</v>
      </c>
      <c r="AJ955" s="29">
        <v>1.08E-4</v>
      </c>
      <c r="AK955" s="29">
        <v>0</v>
      </c>
      <c r="AL955" s="29">
        <v>0</v>
      </c>
      <c r="AM955" s="29" t="s">
        <v>27</v>
      </c>
      <c r="AN955" s="44" t="s">
        <v>27</v>
      </c>
      <c r="AO955" s="29" t="s">
        <v>27</v>
      </c>
      <c r="AP955" s="29">
        <v>5</v>
      </c>
      <c r="AQ955" s="29">
        <v>87</v>
      </c>
      <c r="AR955" s="29">
        <v>67</v>
      </c>
      <c r="AS955" s="29">
        <v>89</v>
      </c>
      <c r="AT955" s="29">
        <v>0.53500000000000003</v>
      </c>
      <c r="AU955" s="144">
        <v>5.1900000000000004E-4</v>
      </c>
      <c r="AV955" s="36" t="s">
        <v>28</v>
      </c>
      <c r="AW955" s="102" t="s">
        <v>33</v>
      </c>
      <c r="AX955" s="129" t="s">
        <v>33</v>
      </c>
      <c r="AY955" s="106">
        <v>17070</v>
      </c>
      <c r="BD955" t="s">
        <v>108</v>
      </c>
      <c r="BE955" t="e">
        <v>#N/A</v>
      </c>
      <c r="BF955" t="e">
        <v>#N/A</v>
      </c>
      <c r="BH955" t="str">
        <f t="shared" si="221"/>
        <v/>
      </c>
      <c r="BJ955" t="str">
        <f t="shared" si="222"/>
        <v>OK</v>
      </c>
      <c r="BK955" s="130" t="s">
        <v>5302</v>
      </c>
      <c r="BL955" s="130" t="e">
        <v>#VALUE!</v>
      </c>
      <c r="BM955" s="131" t="s">
        <v>33</v>
      </c>
      <c r="BN955" s="131" t="e">
        <v>#VALUE!</v>
      </c>
      <c r="BO955" t="e">
        <v>#N/A</v>
      </c>
      <c r="BP955">
        <v>0</v>
      </c>
    </row>
    <row r="956" spans="1:68" ht="25.2" x14ac:dyDescent="0.3">
      <c r="A956" s="1"/>
      <c r="B956" s="47">
        <v>866</v>
      </c>
      <c r="C956" s="45">
        <v>1014592</v>
      </c>
      <c r="D956" s="40" t="s">
        <v>33</v>
      </c>
      <c r="E956" s="40"/>
      <c r="F956" s="39" t="s">
        <v>810</v>
      </c>
      <c r="G956" s="29" t="s">
        <v>61</v>
      </c>
      <c r="H956" s="70" t="s">
        <v>59</v>
      </c>
      <c r="I956" s="148" t="s">
        <v>32</v>
      </c>
      <c r="J956" s="147" t="s">
        <v>4048</v>
      </c>
      <c r="K956" s="148" t="e">
        <v>#N/A</v>
      </c>
      <c r="L956" s="148" t="s">
        <v>3931</v>
      </c>
      <c r="M956" s="147" t="s">
        <v>33</v>
      </c>
      <c r="N956" s="29" t="str">
        <f t="shared" si="217"/>
        <v/>
      </c>
      <c r="O956" s="29" t="str">
        <f t="shared" si="218"/>
        <v/>
      </c>
      <c r="P956" s="29" t="str">
        <f t="shared" si="219"/>
        <v/>
      </c>
      <c r="Q956" s="29" t="str">
        <f t="shared" si="211"/>
        <v/>
      </c>
      <c r="R956" s="29" t="str">
        <f t="shared" si="212"/>
        <v/>
      </c>
      <c r="S956" s="29" t="str">
        <f t="shared" si="213"/>
        <v/>
      </c>
      <c r="T956" s="29" t="str">
        <f t="shared" si="214"/>
        <v/>
      </c>
      <c r="U956" s="29">
        <v>1070508</v>
      </c>
      <c r="V956" s="29"/>
      <c r="W956" s="38" t="s">
        <v>145</v>
      </c>
      <c r="X956" s="29" t="s">
        <v>158</v>
      </c>
      <c r="Y956" s="146">
        <v>1516</v>
      </c>
      <c r="Z956" s="33">
        <v>1668</v>
      </c>
      <c r="AA956" s="34">
        <f t="shared" si="215"/>
        <v>0.1</v>
      </c>
      <c r="AB956" s="33">
        <f t="shared" si="220"/>
        <v>1668</v>
      </c>
      <c r="AC956" s="34">
        <f t="shared" si="216"/>
        <v>0.10026414254990561</v>
      </c>
      <c r="AD956" s="145">
        <f t="shared" si="223"/>
        <v>1390</v>
      </c>
      <c r="AE956" s="105">
        <v>1263.3330000000001</v>
      </c>
      <c r="AF956" s="34" t="e">
        <v>#N/A</v>
      </c>
      <c r="AG956" s="34" t="e">
        <v>#N/A</v>
      </c>
      <c r="AH956" s="34" t="e">
        <v>#N/A</v>
      </c>
      <c r="AI956" s="29">
        <v>0.161</v>
      </c>
      <c r="AJ956" s="29">
        <v>2.2100000000000001E-4</v>
      </c>
      <c r="AK956" s="29">
        <v>0</v>
      </c>
      <c r="AL956" s="29">
        <v>0</v>
      </c>
      <c r="AM956" s="29" t="s">
        <v>27</v>
      </c>
      <c r="AN956" s="44" t="s">
        <v>27</v>
      </c>
      <c r="AO956" s="29" t="s">
        <v>27</v>
      </c>
      <c r="AP956" s="29">
        <v>5</v>
      </c>
      <c r="AQ956" s="29">
        <v>70</v>
      </c>
      <c r="AR956" s="29">
        <v>175</v>
      </c>
      <c r="AS956" s="29">
        <v>90</v>
      </c>
      <c r="AT956" s="29">
        <v>0.80500000000000005</v>
      </c>
      <c r="AU956" s="144">
        <v>1.103E-3</v>
      </c>
      <c r="AV956" s="36" t="s">
        <v>28</v>
      </c>
      <c r="AW956" s="102" t="s">
        <v>33</v>
      </c>
      <c r="AX956" s="129" t="s">
        <v>33</v>
      </c>
      <c r="AY956" s="106">
        <v>3782</v>
      </c>
      <c r="BD956" t="s">
        <v>108</v>
      </c>
      <c r="BE956" t="e">
        <v>#N/A</v>
      </c>
      <c r="BF956" t="e">
        <v>#N/A</v>
      </c>
      <c r="BH956" t="str">
        <f t="shared" si="221"/>
        <v/>
      </c>
      <c r="BJ956" t="str">
        <f t="shared" si="222"/>
        <v>OK</v>
      </c>
      <c r="BK956" s="130" t="s">
        <v>5302</v>
      </c>
      <c r="BL956" s="130" t="e">
        <v>#VALUE!</v>
      </c>
      <c r="BM956" s="131" t="s">
        <v>33</v>
      </c>
      <c r="BN956" s="131" t="e">
        <v>#VALUE!</v>
      </c>
      <c r="BO956" t="e">
        <v>#N/A</v>
      </c>
      <c r="BP956">
        <v>0</v>
      </c>
    </row>
    <row r="957" spans="1:68" ht="25.2" x14ac:dyDescent="0.3">
      <c r="A957" s="1"/>
      <c r="B957" s="47">
        <v>867</v>
      </c>
      <c r="C957" s="45">
        <v>1014610</v>
      </c>
      <c r="D957" s="40" t="s">
        <v>33</v>
      </c>
      <c r="E957" s="40"/>
      <c r="F957" s="39" t="s">
        <v>811</v>
      </c>
      <c r="G957" s="29" t="s">
        <v>61</v>
      </c>
      <c r="H957" s="70" t="s">
        <v>59</v>
      </c>
      <c r="I957" s="148" t="s">
        <v>32</v>
      </c>
      <c r="J957" s="147" t="s">
        <v>4048</v>
      </c>
      <c r="K957" s="148" t="e">
        <v>#N/A</v>
      </c>
      <c r="L957" s="148" t="s">
        <v>3932</v>
      </c>
      <c r="M957" s="147" t="s">
        <v>33</v>
      </c>
      <c r="N957" s="29" t="str">
        <f t="shared" si="217"/>
        <v/>
      </c>
      <c r="O957" s="29" t="str">
        <f t="shared" si="218"/>
        <v/>
      </c>
      <c r="P957" s="29" t="str">
        <f t="shared" si="219"/>
        <v/>
      </c>
      <c r="Q957" s="29" t="str">
        <f t="shared" si="211"/>
        <v/>
      </c>
      <c r="R957" s="29" t="str">
        <f t="shared" si="212"/>
        <v/>
      </c>
      <c r="S957" s="29" t="str">
        <f t="shared" si="213"/>
        <v/>
      </c>
      <c r="T957" s="29" t="str">
        <f t="shared" si="214"/>
        <v/>
      </c>
      <c r="U957" s="29">
        <v>1070509</v>
      </c>
      <c r="V957" s="29"/>
      <c r="W957" s="38" t="s">
        <v>145</v>
      </c>
      <c r="X957" s="29" t="s">
        <v>158</v>
      </c>
      <c r="Y957" s="146">
        <v>1952</v>
      </c>
      <c r="Z957" s="33">
        <v>2147</v>
      </c>
      <c r="AA957" s="34">
        <f t="shared" si="215"/>
        <v>0.1</v>
      </c>
      <c r="AB957" s="33">
        <f t="shared" si="220"/>
        <v>2147</v>
      </c>
      <c r="AC957" s="34">
        <f t="shared" si="216"/>
        <v>9.9897520512803178E-2</v>
      </c>
      <c r="AD957" s="145">
        <f t="shared" si="223"/>
        <v>1789.1669999999999</v>
      </c>
      <c r="AE957" s="105">
        <v>1626.6669999999999</v>
      </c>
      <c r="AF957" s="34" t="e">
        <v>#N/A</v>
      </c>
      <c r="AG957" s="34" t="e">
        <v>#N/A</v>
      </c>
      <c r="AH957" s="34" t="e">
        <v>#N/A</v>
      </c>
      <c r="AI957" s="29">
        <v>0.17499999999999999</v>
      </c>
      <c r="AJ957" s="29">
        <v>2.2100000000000001E-4</v>
      </c>
      <c r="AK957" s="29">
        <v>0</v>
      </c>
      <c r="AL957" s="29">
        <v>0</v>
      </c>
      <c r="AM957" s="29" t="s">
        <v>27</v>
      </c>
      <c r="AN957" s="44" t="s">
        <v>27</v>
      </c>
      <c r="AO957" s="29" t="s">
        <v>27</v>
      </c>
      <c r="AP957" s="29">
        <v>5</v>
      </c>
      <c r="AQ957" s="29">
        <v>70</v>
      </c>
      <c r="AR957" s="29">
        <v>175</v>
      </c>
      <c r="AS957" s="29">
        <v>90</v>
      </c>
      <c r="AT957" s="29">
        <v>0.875</v>
      </c>
      <c r="AU957" s="144">
        <v>1.103E-3</v>
      </c>
      <c r="AV957" s="36" t="s">
        <v>28</v>
      </c>
      <c r="AW957" s="102" t="s">
        <v>33</v>
      </c>
      <c r="AX957" s="129" t="s">
        <v>33</v>
      </c>
      <c r="AY957" s="106">
        <v>3556</v>
      </c>
      <c r="BD957" t="s">
        <v>108</v>
      </c>
      <c r="BE957" t="e">
        <v>#N/A</v>
      </c>
      <c r="BF957" t="e">
        <v>#N/A</v>
      </c>
      <c r="BH957" t="str">
        <f t="shared" si="221"/>
        <v/>
      </c>
      <c r="BJ957" t="str">
        <f t="shared" si="222"/>
        <v>OK</v>
      </c>
      <c r="BK957" s="130" t="s">
        <v>5302</v>
      </c>
      <c r="BL957" s="130" t="e">
        <v>#VALUE!</v>
      </c>
      <c r="BM957" s="131" t="s">
        <v>33</v>
      </c>
      <c r="BN957" s="131" t="e">
        <v>#VALUE!</v>
      </c>
      <c r="BO957" t="e">
        <v>#N/A</v>
      </c>
      <c r="BP957">
        <v>0</v>
      </c>
    </row>
    <row r="958" spans="1:68" ht="25.2" x14ac:dyDescent="0.3">
      <c r="A958" s="1"/>
      <c r="B958" s="47">
        <v>868</v>
      </c>
      <c r="C958" s="45">
        <v>1014613</v>
      </c>
      <c r="D958" s="40" t="s">
        <v>33</v>
      </c>
      <c r="E958" s="40"/>
      <c r="F958" s="39" t="s">
        <v>812</v>
      </c>
      <c r="G958" s="29" t="s">
        <v>61</v>
      </c>
      <c r="H958" s="70" t="s">
        <v>59</v>
      </c>
      <c r="I958" s="148" t="s">
        <v>32</v>
      </c>
      <c r="J958" s="147" t="s">
        <v>4048</v>
      </c>
      <c r="K958" s="148" t="e">
        <v>#N/A</v>
      </c>
      <c r="L958" s="148" t="s">
        <v>3933</v>
      </c>
      <c r="M958" s="147" t="s">
        <v>33</v>
      </c>
      <c r="N958" s="29" t="str">
        <f t="shared" si="217"/>
        <v/>
      </c>
      <c r="O958" s="29" t="str">
        <f t="shared" si="218"/>
        <v/>
      </c>
      <c r="P958" s="29" t="str">
        <f t="shared" si="219"/>
        <v/>
      </c>
      <c r="Q958" s="29" t="str">
        <f t="shared" si="211"/>
        <v/>
      </c>
      <c r="R958" s="29" t="str">
        <f t="shared" si="212"/>
        <v/>
      </c>
      <c r="S958" s="29" t="str">
        <f t="shared" si="213"/>
        <v/>
      </c>
      <c r="T958" s="29" t="str">
        <f t="shared" si="214"/>
        <v/>
      </c>
      <c r="U958" s="29">
        <v>1070510</v>
      </c>
      <c r="V958" s="29"/>
      <c r="W958" s="38" t="s">
        <v>145</v>
      </c>
      <c r="X958" s="29" t="s">
        <v>158</v>
      </c>
      <c r="Y958" s="146">
        <v>2828</v>
      </c>
      <c r="Z958" s="33">
        <v>3111</v>
      </c>
      <c r="AA958" s="34">
        <f t="shared" si="215"/>
        <v>0.1</v>
      </c>
      <c r="AB958" s="33">
        <f t="shared" si="220"/>
        <v>3111</v>
      </c>
      <c r="AC958" s="34">
        <f t="shared" si="216"/>
        <v>0.10007056576088183</v>
      </c>
      <c r="AD958" s="145">
        <f t="shared" si="223"/>
        <v>2592.5</v>
      </c>
      <c r="AE958" s="105">
        <v>2356.6669999999999</v>
      </c>
      <c r="AF958" s="34" t="e">
        <v>#N/A</v>
      </c>
      <c r="AG958" s="34" t="e">
        <v>#N/A</v>
      </c>
      <c r="AH958" s="34" t="e">
        <v>#N/A</v>
      </c>
      <c r="AI958" s="29">
        <v>0.27500000000000002</v>
      </c>
      <c r="AJ958" s="29">
        <v>4.2499999999999998E-4</v>
      </c>
      <c r="AK958" s="29">
        <v>0</v>
      </c>
      <c r="AL958" s="29">
        <v>0</v>
      </c>
      <c r="AM958" s="29" t="s">
        <v>27</v>
      </c>
      <c r="AN958" s="44" t="s">
        <v>27</v>
      </c>
      <c r="AO958" s="29" t="s">
        <v>27</v>
      </c>
      <c r="AP958" s="29">
        <v>5</v>
      </c>
      <c r="AQ958" s="29">
        <v>175</v>
      </c>
      <c r="AR958" s="29">
        <v>135</v>
      </c>
      <c r="AS958" s="29">
        <v>90</v>
      </c>
      <c r="AT958" s="29">
        <v>1.375</v>
      </c>
      <c r="AU958" s="144">
        <v>2.1259999999999999E-3</v>
      </c>
      <c r="AV958" s="36" t="s">
        <v>28</v>
      </c>
      <c r="AW958" s="102" t="s">
        <v>33</v>
      </c>
      <c r="AX958" s="129" t="s">
        <v>33</v>
      </c>
      <c r="AY958" s="106">
        <v>615</v>
      </c>
      <c r="BD958" t="s">
        <v>108</v>
      </c>
      <c r="BE958" t="e">
        <v>#N/A</v>
      </c>
      <c r="BF958" t="e">
        <v>#N/A</v>
      </c>
      <c r="BH958" t="str">
        <f t="shared" si="221"/>
        <v/>
      </c>
      <c r="BJ958" t="str">
        <f t="shared" si="222"/>
        <v>OK</v>
      </c>
      <c r="BK958" s="130" t="s">
        <v>5302</v>
      </c>
      <c r="BL958" s="130" t="e">
        <v>#VALUE!</v>
      </c>
      <c r="BM958" s="131" t="s">
        <v>33</v>
      </c>
      <c r="BN958" s="131" t="e">
        <v>#VALUE!</v>
      </c>
      <c r="BO958" t="e">
        <v>#N/A</v>
      </c>
      <c r="BP958">
        <v>0</v>
      </c>
    </row>
    <row r="959" spans="1:68" ht="25.2" x14ac:dyDescent="0.3">
      <c r="A959" s="1"/>
      <c r="B959" s="47">
        <v>869</v>
      </c>
      <c r="C959" s="45">
        <v>1014536</v>
      </c>
      <c r="D959" s="40" t="s">
        <v>33</v>
      </c>
      <c r="E959" s="40"/>
      <c r="F959" s="39" t="s">
        <v>813</v>
      </c>
      <c r="G959" s="29" t="s">
        <v>61</v>
      </c>
      <c r="H959" s="70" t="s">
        <v>59</v>
      </c>
      <c r="I959" s="148" t="s">
        <v>32</v>
      </c>
      <c r="J959" s="147" t="s">
        <v>4048</v>
      </c>
      <c r="K959" s="148" t="e">
        <v>#N/A</v>
      </c>
      <c r="L959" s="148" t="s">
        <v>3934</v>
      </c>
      <c r="M959" s="147" t="s">
        <v>33</v>
      </c>
      <c r="N959" s="29" t="str">
        <f t="shared" si="217"/>
        <v/>
      </c>
      <c r="O959" s="29" t="str">
        <f t="shared" si="218"/>
        <v/>
      </c>
      <c r="P959" s="29" t="str">
        <f t="shared" si="219"/>
        <v/>
      </c>
      <c r="Q959" s="29" t="str">
        <f t="shared" si="211"/>
        <v/>
      </c>
      <c r="R959" s="29" t="str">
        <f t="shared" si="212"/>
        <v/>
      </c>
      <c r="S959" s="29" t="str">
        <f t="shared" si="213"/>
        <v/>
      </c>
      <c r="T959" s="29" t="str">
        <f t="shared" si="214"/>
        <v/>
      </c>
      <c r="U959" s="29">
        <v>1070515</v>
      </c>
      <c r="V959" s="29"/>
      <c r="W959" s="38" t="s">
        <v>145</v>
      </c>
      <c r="X959" s="29" t="s">
        <v>158</v>
      </c>
      <c r="Y959" s="146">
        <v>634</v>
      </c>
      <c r="Z959" s="33">
        <v>697</v>
      </c>
      <c r="AA959" s="34">
        <f t="shared" si="215"/>
        <v>9.9000000000000005E-2</v>
      </c>
      <c r="AB959" s="33">
        <f t="shared" si="220"/>
        <v>697</v>
      </c>
      <c r="AC959" s="34">
        <f t="shared" si="216"/>
        <v>9.9369147866970264E-2</v>
      </c>
      <c r="AD959" s="145">
        <f t="shared" si="223"/>
        <v>580.83299999999997</v>
      </c>
      <c r="AE959" s="105">
        <v>528.33299999999997</v>
      </c>
      <c r="AF959" s="34" t="e">
        <v>#N/A</v>
      </c>
      <c r="AG959" s="34" t="e">
        <v>#N/A</v>
      </c>
      <c r="AH959" s="34" t="e">
        <v>#N/A</v>
      </c>
      <c r="AI959" s="29">
        <v>6.9000000000000006E-2</v>
      </c>
      <c r="AJ959" s="29">
        <v>5.3999999999999998E-5</v>
      </c>
      <c r="AK959" s="29">
        <v>0</v>
      </c>
      <c r="AL959" s="29">
        <v>0</v>
      </c>
      <c r="AM959" s="29" t="s">
        <v>27</v>
      </c>
      <c r="AN959" s="44" t="s">
        <v>27</v>
      </c>
      <c r="AO959" s="29" t="s">
        <v>27</v>
      </c>
      <c r="AP959" s="29">
        <v>10</v>
      </c>
      <c r="AQ959" s="29">
        <v>86</v>
      </c>
      <c r="AR959" s="29">
        <v>70</v>
      </c>
      <c r="AS959" s="29">
        <v>90</v>
      </c>
      <c r="AT959" s="29">
        <v>0.69</v>
      </c>
      <c r="AU959" s="144">
        <v>5.4199999999999995E-4</v>
      </c>
      <c r="AV959" s="36" t="s">
        <v>28</v>
      </c>
      <c r="AW959" s="102" t="s">
        <v>33</v>
      </c>
      <c r="AX959" s="129" t="s">
        <v>33</v>
      </c>
      <c r="AY959" s="106">
        <v>21826</v>
      </c>
      <c r="BD959" t="s">
        <v>108</v>
      </c>
      <c r="BE959" t="e">
        <v>#N/A</v>
      </c>
      <c r="BF959" t="e">
        <v>#N/A</v>
      </c>
      <c r="BH959" t="str">
        <f t="shared" si="221"/>
        <v/>
      </c>
      <c r="BJ959" t="str">
        <f t="shared" si="222"/>
        <v>OK</v>
      </c>
      <c r="BK959" s="130" t="s">
        <v>5302</v>
      </c>
      <c r="BL959" s="130" t="e">
        <v>#VALUE!</v>
      </c>
      <c r="BM959" s="131" t="s">
        <v>33</v>
      </c>
      <c r="BN959" s="131" t="e">
        <v>#VALUE!</v>
      </c>
      <c r="BO959" t="e">
        <v>#N/A</v>
      </c>
      <c r="BP959">
        <v>0</v>
      </c>
    </row>
    <row r="960" spans="1:68" ht="25.2" x14ac:dyDescent="0.3">
      <c r="A960" s="1"/>
      <c r="B960" s="47">
        <v>870</v>
      </c>
      <c r="C960" s="45">
        <v>1014574</v>
      </c>
      <c r="D960" s="40" t="s">
        <v>33</v>
      </c>
      <c r="E960" s="40"/>
      <c r="F960" s="39" t="s">
        <v>814</v>
      </c>
      <c r="G960" s="29" t="s">
        <v>61</v>
      </c>
      <c r="H960" s="70" t="s">
        <v>59</v>
      </c>
      <c r="I960" s="148" t="s">
        <v>32</v>
      </c>
      <c r="J960" s="147" t="s">
        <v>4048</v>
      </c>
      <c r="K960" s="148" t="e">
        <v>#N/A</v>
      </c>
      <c r="L960" s="148" t="s">
        <v>3935</v>
      </c>
      <c r="M960" s="147" t="s">
        <v>33</v>
      </c>
      <c r="N960" s="29" t="str">
        <f t="shared" si="217"/>
        <v/>
      </c>
      <c r="O960" s="29" t="str">
        <f t="shared" si="218"/>
        <v/>
      </c>
      <c r="P960" s="29" t="str">
        <f t="shared" si="219"/>
        <v/>
      </c>
      <c r="Q960" s="29" t="str">
        <f t="shared" si="211"/>
        <v/>
      </c>
      <c r="R960" s="29" t="str">
        <f t="shared" si="212"/>
        <v/>
      </c>
      <c r="S960" s="29" t="str">
        <f t="shared" si="213"/>
        <v/>
      </c>
      <c r="T960" s="29" t="str">
        <f t="shared" si="214"/>
        <v/>
      </c>
      <c r="U960" s="29">
        <v>1070516</v>
      </c>
      <c r="V960" s="29"/>
      <c r="W960" s="38" t="s">
        <v>145</v>
      </c>
      <c r="X960" s="29" t="s">
        <v>158</v>
      </c>
      <c r="Y960" s="146">
        <v>946</v>
      </c>
      <c r="Z960" s="33">
        <v>1041</v>
      </c>
      <c r="AA960" s="34">
        <f t="shared" si="215"/>
        <v>0.1</v>
      </c>
      <c r="AB960" s="33">
        <f t="shared" si="220"/>
        <v>1041</v>
      </c>
      <c r="AC960" s="34">
        <f t="shared" si="216"/>
        <v>0.1004232982762361</v>
      </c>
      <c r="AD960" s="145">
        <f t="shared" si="223"/>
        <v>867.5</v>
      </c>
      <c r="AE960" s="105">
        <v>788.33299999999997</v>
      </c>
      <c r="AF960" s="34" t="e">
        <v>#N/A</v>
      </c>
      <c r="AG960" s="34" t="e">
        <v>#N/A</v>
      </c>
      <c r="AH960" s="34" t="e">
        <v>#N/A</v>
      </c>
      <c r="AI960" s="29">
        <v>7.4999999999999997E-2</v>
      </c>
      <c r="AJ960" s="29">
        <v>1.1E-4</v>
      </c>
      <c r="AK960" s="29">
        <v>0</v>
      </c>
      <c r="AL960" s="29">
        <v>0</v>
      </c>
      <c r="AM960" s="29" t="s">
        <v>27</v>
      </c>
      <c r="AN960" s="44" t="s">
        <v>27</v>
      </c>
      <c r="AO960" s="29" t="s">
        <v>27</v>
      </c>
      <c r="AP960" s="29">
        <v>10</v>
      </c>
      <c r="AQ960" s="29">
        <v>70</v>
      </c>
      <c r="AR960" s="29">
        <v>175</v>
      </c>
      <c r="AS960" s="29">
        <v>90</v>
      </c>
      <c r="AT960" s="29">
        <v>0.75</v>
      </c>
      <c r="AU960" s="144">
        <v>1.103E-3</v>
      </c>
      <c r="AV960" s="36" t="s">
        <v>28</v>
      </c>
      <c r="AW960" s="102" t="s">
        <v>33</v>
      </c>
      <c r="AX960" s="129" t="s">
        <v>33</v>
      </c>
      <c r="AY960" s="106">
        <v>39080</v>
      </c>
      <c r="BD960" t="s">
        <v>108</v>
      </c>
      <c r="BE960" t="e">
        <v>#N/A</v>
      </c>
      <c r="BF960" t="e">
        <v>#N/A</v>
      </c>
      <c r="BH960" t="str">
        <f t="shared" si="221"/>
        <v/>
      </c>
      <c r="BJ960" t="str">
        <f t="shared" si="222"/>
        <v>OK</v>
      </c>
      <c r="BK960" s="130" t="s">
        <v>5302</v>
      </c>
      <c r="BL960" s="130" t="e">
        <v>#VALUE!</v>
      </c>
      <c r="BM960" s="131" t="s">
        <v>33</v>
      </c>
      <c r="BN960" s="131" t="e">
        <v>#VALUE!</v>
      </c>
      <c r="BO960" t="e">
        <v>#N/A</v>
      </c>
      <c r="BP960">
        <v>0</v>
      </c>
    </row>
    <row r="961" spans="1:68" ht="25.2" x14ac:dyDescent="0.3">
      <c r="A961" s="1"/>
      <c r="B961" s="47">
        <v>871</v>
      </c>
      <c r="C961" s="45">
        <v>1014577</v>
      </c>
      <c r="D961" s="40" t="s">
        <v>33</v>
      </c>
      <c r="E961" s="40"/>
      <c r="F961" s="39" t="s">
        <v>815</v>
      </c>
      <c r="G961" s="29" t="s">
        <v>61</v>
      </c>
      <c r="H961" s="70" t="s">
        <v>59</v>
      </c>
      <c r="I961" s="148" t="s">
        <v>32</v>
      </c>
      <c r="J961" s="147" t="s">
        <v>4048</v>
      </c>
      <c r="K961" s="148" t="e">
        <v>#N/A</v>
      </c>
      <c r="L961" s="148" t="s">
        <v>3936</v>
      </c>
      <c r="M961" s="147" t="s">
        <v>33</v>
      </c>
      <c r="N961" s="29" t="str">
        <f t="shared" si="217"/>
        <v/>
      </c>
      <c r="O961" s="29" t="str">
        <f t="shared" si="218"/>
        <v/>
      </c>
      <c r="P961" s="29" t="str">
        <f t="shared" si="219"/>
        <v/>
      </c>
      <c r="Q961" s="29" t="str">
        <f t="shared" si="211"/>
        <v/>
      </c>
      <c r="R961" s="29" t="str">
        <f t="shared" si="212"/>
        <v/>
      </c>
      <c r="S961" s="29" t="str">
        <f t="shared" si="213"/>
        <v/>
      </c>
      <c r="T961" s="29" t="str">
        <f t="shared" si="214"/>
        <v/>
      </c>
      <c r="U961" s="29">
        <v>1070517</v>
      </c>
      <c r="V961" s="29"/>
      <c r="W961" s="38" t="s">
        <v>145</v>
      </c>
      <c r="X961" s="29" t="s">
        <v>158</v>
      </c>
      <c r="Y961" s="146">
        <v>1210</v>
      </c>
      <c r="Z961" s="33">
        <v>1331</v>
      </c>
      <c r="AA961" s="34">
        <f t="shared" si="215"/>
        <v>0.1</v>
      </c>
      <c r="AB961" s="33">
        <f t="shared" si="220"/>
        <v>1331</v>
      </c>
      <c r="AC961" s="34">
        <f t="shared" si="216"/>
        <v>0.10000069421510548</v>
      </c>
      <c r="AD961" s="145">
        <f t="shared" si="223"/>
        <v>1109.1669999999999</v>
      </c>
      <c r="AE961" s="105">
        <v>1008.333</v>
      </c>
      <c r="AF961" s="34" t="e">
        <v>#N/A</v>
      </c>
      <c r="AG961" s="34" t="e">
        <v>#N/A</v>
      </c>
      <c r="AH961" s="34" t="e">
        <v>#N/A</v>
      </c>
      <c r="AI961" s="29">
        <v>9.9000000000000005E-2</v>
      </c>
      <c r="AJ961" s="29">
        <v>1.1E-4</v>
      </c>
      <c r="AK961" s="29">
        <v>0</v>
      </c>
      <c r="AL961" s="29">
        <v>0</v>
      </c>
      <c r="AM961" s="29" t="s">
        <v>27</v>
      </c>
      <c r="AN961" s="44" t="s">
        <v>27</v>
      </c>
      <c r="AO961" s="29" t="s">
        <v>27</v>
      </c>
      <c r="AP961" s="29">
        <v>10</v>
      </c>
      <c r="AQ961" s="29">
        <v>176</v>
      </c>
      <c r="AR961" s="29">
        <v>67</v>
      </c>
      <c r="AS961" s="29">
        <v>89</v>
      </c>
      <c r="AT961" s="29">
        <v>0.99</v>
      </c>
      <c r="AU961" s="144">
        <v>1.049E-3</v>
      </c>
      <c r="AV961" s="36" t="s">
        <v>28</v>
      </c>
      <c r="AW961" s="102" t="s">
        <v>33</v>
      </c>
      <c r="AX961" s="129" t="s">
        <v>33</v>
      </c>
      <c r="AY961" s="106">
        <v>3090</v>
      </c>
      <c r="BD961" t="s">
        <v>108</v>
      </c>
      <c r="BE961" t="e">
        <v>#N/A</v>
      </c>
      <c r="BF961" t="e">
        <v>#N/A</v>
      </c>
      <c r="BH961" t="str">
        <f t="shared" si="221"/>
        <v/>
      </c>
      <c r="BJ961" t="str">
        <f t="shared" si="222"/>
        <v>OK</v>
      </c>
      <c r="BK961" s="130" t="s">
        <v>5302</v>
      </c>
      <c r="BL961" s="130" t="e">
        <v>#VALUE!</v>
      </c>
      <c r="BM961" s="131" t="s">
        <v>33</v>
      </c>
      <c r="BN961" s="131" t="e">
        <v>#VALUE!</v>
      </c>
      <c r="BO961" t="e">
        <v>#N/A</v>
      </c>
      <c r="BP961">
        <v>0</v>
      </c>
    </row>
    <row r="962" spans="1:68" ht="25.2" x14ac:dyDescent="0.3">
      <c r="A962" s="1"/>
      <c r="B962" s="47">
        <v>872</v>
      </c>
      <c r="C962" s="45">
        <v>1014580</v>
      </c>
      <c r="D962" s="40" t="s">
        <v>33</v>
      </c>
      <c r="E962" s="40"/>
      <c r="F962" s="39" t="s">
        <v>816</v>
      </c>
      <c r="G962" s="29" t="s">
        <v>61</v>
      </c>
      <c r="H962" s="70" t="s">
        <v>59</v>
      </c>
      <c r="I962" s="148" t="s">
        <v>32</v>
      </c>
      <c r="J962" s="147" t="s">
        <v>4048</v>
      </c>
      <c r="K962" s="148" t="e">
        <v>#N/A</v>
      </c>
      <c r="L962" s="148" t="s">
        <v>3937</v>
      </c>
      <c r="M962" s="147" t="s">
        <v>33</v>
      </c>
      <c r="N962" s="29" t="str">
        <f t="shared" si="217"/>
        <v/>
      </c>
      <c r="O962" s="29" t="str">
        <f t="shared" si="218"/>
        <v/>
      </c>
      <c r="P962" s="29" t="str">
        <f t="shared" si="219"/>
        <v/>
      </c>
      <c r="Q962" s="29" t="str">
        <f t="shared" si="211"/>
        <v/>
      </c>
      <c r="R962" s="29" t="str">
        <f t="shared" si="212"/>
        <v/>
      </c>
      <c r="S962" s="29" t="str">
        <f t="shared" si="213"/>
        <v/>
      </c>
      <c r="T962" s="29" t="str">
        <f t="shared" si="214"/>
        <v/>
      </c>
      <c r="U962" s="29">
        <v>1070518</v>
      </c>
      <c r="V962" s="29"/>
      <c r="W962" s="38" t="s">
        <v>145</v>
      </c>
      <c r="X962" s="29" t="s">
        <v>158</v>
      </c>
      <c r="Y962" s="146">
        <v>1600</v>
      </c>
      <c r="Z962" s="33">
        <v>1760</v>
      </c>
      <c r="AA962" s="34">
        <f t="shared" si="215"/>
        <v>0.1</v>
      </c>
      <c r="AB962" s="33">
        <f t="shared" si="220"/>
        <v>1760</v>
      </c>
      <c r="AC962" s="34">
        <f t="shared" si="216"/>
        <v>0.10000052500013112</v>
      </c>
      <c r="AD962" s="145">
        <f t="shared" si="223"/>
        <v>1466.6669999999999</v>
      </c>
      <c r="AE962" s="105">
        <v>1333.3330000000001</v>
      </c>
      <c r="AF962" s="34" t="e">
        <v>#N/A</v>
      </c>
      <c r="AG962" s="34" t="e">
        <v>#N/A</v>
      </c>
      <c r="AH962" s="34" t="e">
        <v>#N/A</v>
      </c>
      <c r="AI962" s="29">
        <v>0.14799999999999999</v>
      </c>
      <c r="AJ962" s="29">
        <v>2.13E-4</v>
      </c>
      <c r="AK962" s="29">
        <v>0</v>
      </c>
      <c r="AL962" s="29">
        <v>0</v>
      </c>
      <c r="AM962" s="29" t="s">
        <v>27</v>
      </c>
      <c r="AN962" s="44" t="s">
        <v>27</v>
      </c>
      <c r="AO962" s="29" t="s">
        <v>27</v>
      </c>
      <c r="AP962" s="29">
        <v>10</v>
      </c>
      <c r="AQ962" s="29">
        <v>175</v>
      </c>
      <c r="AR962" s="29">
        <v>135</v>
      </c>
      <c r="AS962" s="29">
        <v>90</v>
      </c>
      <c r="AT962" s="29">
        <v>1.48</v>
      </c>
      <c r="AU962" s="144">
        <v>2.1259999999999999E-3</v>
      </c>
      <c r="AV962" s="36" t="s">
        <v>28</v>
      </c>
      <c r="AW962" s="102" t="s">
        <v>33</v>
      </c>
      <c r="AX962" s="129" t="s">
        <v>33</v>
      </c>
      <c r="AY962" s="106">
        <v>220</v>
      </c>
      <c r="BD962" t="s">
        <v>108</v>
      </c>
      <c r="BE962" t="e">
        <v>#N/A</v>
      </c>
      <c r="BF962" t="e">
        <v>#N/A</v>
      </c>
      <c r="BH962" t="str">
        <f t="shared" si="221"/>
        <v/>
      </c>
      <c r="BJ962" t="str">
        <f t="shared" si="222"/>
        <v>OK</v>
      </c>
      <c r="BK962" s="130" t="s">
        <v>5302</v>
      </c>
      <c r="BL962" s="130" t="e">
        <v>#VALUE!</v>
      </c>
      <c r="BM962" s="131" t="s">
        <v>33</v>
      </c>
      <c r="BN962" s="131" t="e">
        <v>#VALUE!</v>
      </c>
      <c r="BO962" t="e">
        <v>#N/A</v>
      </c>
      <c r="BP962">
        <v>0</v>
      </c>
    </row>
    <row r="963" spans="1:68" ht="25.2" x14ac:dyDescent="0.3">
      <c r="A963" s="1"/>
      <c r="B963" s="47">
        <v>873</v>
      </c>
      <c r="C963" s="45">
        <v>1014599</v>
      </c>
      <c r="D963" s="40" t="s">
        <v>33</v>
      </c>
      <c r="E963" s="40"/>
      <c r="F963" s="39" t="s">
        <v>817</v>
      </c>
      <c r="G963" s="29" t="s">
        <v>61</v>
      </c>
      <c r="H963" s="70" t="s">
        <v>59</v>
      </c>
      <c r="I963" s="148" t="s">
        <v>32</v>
      </c>
      <c r="J963" s="147" t="s">
        <v>4048</v>
      </c>
      <c r="K963" s="148" t="e">
        <v>#N/A</v>
      </c>
      <c r="L963" s="148" t="s">
        <v>3938</v>
      </c>
      <c r="M963" s="147" t="s">
        <v>33</v>
      </c>
      <c r="N963" s="29" t="str">
        <f t="shared" si="217"/>
        <v/>
      </c>
      <c r="O963" s="29" t="str">
        <f t="shared" si="218"/>
        <v/>
      </c>
      <c r="P963" s="29" t="str">
        <f t="shared" si="219"/>
        <v/>
      </c>
      <c r="Q963" s="29" t="str">
        <f t="shared" si="211"/>
        <v/>
      </c>
      <c r="R963" s="29" t="str">
        <f t="shared" si="212"/>
        <v/>
      </c>
      <c r="S963" s="29" t="str">
        <f t="shared" si="213"/>
        <v/>
      </c>
      <c r="T963" s="29" t="str">
        <f t="shared" si="214"/>
        <v/>
      </c>
      <c r="U963" s="29">
        <v>1070519</v>
      </c>
      <c r="V963" s="29"/>
      <c r="W963" s="38" t="s">
        <v>145</v>
      </c>
      <c r="X963" s="29" t="s">
        <v>158</v>
      </c>
      <c r="Y963" s="146">
        <v>1600</v>
      </c>
      <c r="Z963" s="33">
        <v>1760</v>
      </c>
      <c r="AA963" s="34">
        <f t="shared" si="215"/>
        <v>0.1</v>
      </c>
      <c r="AB963" s="33">
        <f t="shared" si="220"/>
        <v>1760</v>
      </c>
      <c r="AC963" s="34">
        <f t="shared" si="216"/>
        <v>0.10000052500013112</v>
      </c>
      <c r="AD963" s="145">
        <f t="shared" si="223"/>
        <v>1466.6669999999999</v>
      </c>
      <c r="AE963" s="105">
        <v>1333.3330000000001</v>
      </c>
      <c r="AF963" s="34" t="e">
        <v>#N/A</v>
      </c>
      <c r="AG963" s="34" t="e">
        <v>#N/A</v>
      </c>
      <c r="AH963" s="34" t="e">
        <v>#N/A</v>
      </c>
      <c r="AI963" s="29">
        <v>0.127</v>
      </c>
      <c r="AJ963" s="29">
        <v>2.2100000000000001E-4</v>
      </c>
      <c r="AK963" s="29">
        <v>0</v>
      </c>
      <c r="AL963" s="29">
        <v>0</v>
      </c>
      <c r="AM963" s="29" t="s">
        <v>27</v>
      </c>
      <c r="AN963" s="44" t="s">
        <v>27</v>
      </c>
      <c r="AO963" s="29" t="s">
        <v>27</v>
      </c>
      <c r="AP963" s="29">
        <v>5</v>
      </c>
      <c r="AQ963" s="29">
        <v>176</v>
      </c>
      <c r="AR963" s="29">
        <v>67</v>
      </c>
      <c r="AS963" s="29">
        <v>89</v>
      </c>
      <c r="AT963" s="29">
        <v>0.63500000000000001</v>
      </c>
      <c r="AU963" s="144">
        <v>1.049E-3</v>
      </c>
      <c r="AV963" s="36" t="s">
        <v>28</v>
      </c>
      <c r="AW963" s="102" t="s">
        <v>33</v>
      </c>
      <c r="AX963" s="129" t="s">
        <v>33</v>
      </c>
      <c r="AY963" s="106">
        <v>9210</v>
      </c>
      <c r="BD963" t="s">
        <v>108</v>
      </c>
      <c r="BE963" t="s">
        <v>4368</v>
      </c>
      <c r="BF963" t="e">
        <v>#N/A</v>
      </c>
      <c r="BH963" t="str">
        <f t="shared" si="221"/>
        <v/>
      </c>
      <c r="BJ963" t="str">
        <f t="shared" si="222"/>
        <v>OK</v>
      </c>
      <c r="BK963" s="130" t="s">
        <v>5302</v>
      </c>
      <c r="BL963" s="130" t="e">
        <v>#VALUE!</v>
      </c>
      <c r="BM963" s="131" t="s">
        <v>33</v>
      </c>
      <c r="BN963" s="131" t="e">
        <v>#VALUE!</v>
      </c>
      <c r="BO963" t="e">
        <v>#N/A</v>
      </c>
      <c r="BP963">
        <v>0</v>
      </c>
    </row>
    <row r="964" spans="1:68" ht="25.2" x14ac:dyDescent="0.3">
      <c r="A964" s="1"/>
      <c r="B964" s="47">
        <v>874</v>
      </c>
      <c r="C964" s="45">
        <v>1014602</v>
      </c>
      <c r="D964" s="40" t="s">
        <v>33</v>
      </c>
      <c r="E964" s="40"/>
      <c r="F964" s="39" t="s">
        <v>818</v>
      </c>
      <c r="G964" s="29" t="s">
        <v>61</v>
      </c>
      <c r="H964" s="70" t="s">
        <v>59</v>
      </c>
      <c r="I964" s="148" t="s">
        <v>32</v>
      </c>
      <c r="J964" s="147" t="s">
        <v>4048</v>
      </c>
      <c r="K964" s="148" t="e">
        <v>#N/A</v>
      </c>
      <c r="L964" s="148" t="s">
        <v>3939</v>
      </c>
      <c r="M964" s="147" t="s">
        <v>33</v>
      </c>
      <c r="N964" s="29" t="str">
        <f t="shared" si="217"/>
        <v/>
      </c>
      <c r="O964" s="29" t="str">
        <f t="shared" si="218"/>
        <v/>
      </c>
      <c r="P964" s="29" t="str">
        <f t="shared" si="219"/>
        <v/>
      </c>
      <c r="Q964" s="29" t="str">
        <f t="shared" si="211"/>
        <v/>
      </c>
      <c r="R964" s="29" t="str">
        <f t="shared" si="212"/>
        <v/>
      </c>
      <c r="S964" s="29" t="str">
        <f t="shared" si="213"/>
        <v/>
      </c>
      <c r="T964" s="29" t="str">
        <f t="shared" si="214"/>
        <v/>
      </c>
      <c r="U964" s="29">
        <v>1070520</v>
      </c>
      <c r="V964" s="29"/>
      <c r="W964" s="38" t="s">
        <v>145</v>
      </c>
      <c r="X964" s="29" t="s">
        <v>158</v>
      </c>
      <c r="Y964" s="146">
        <v>2155</v>
      </c>
      <c r="Z964" s="33">
        <v>2371</v>
      </c>
      <c r="AA964" s="34">
        <f t="shared" si="215"/>
        <v>0.1</v>
      </c>
      <c r="AB964" s="33">
        <f t="shared" si="220"/>
        <v>2371</v>
      </c>
      <c r="AC964" s="34">
        <f t="shared" si="216"/>
        <v>0.10023203716603937</v>
      </c>
      <c r="AD964" s="145">
        <f t="shared" si="223"/>
        <v>1975.8330000000001</v>
      </c>
      <c r="AE964" s="105">
        <v>1795.8330000000001</v>
      </c>
      <c r="AF964" s="34" t="e">
        <v>#N/A</v>
      </c>
      <c r="AG964" s="34" t="e">
        <v>#N/A</v>
      </c>
      <c r="AH964" s="34" t="e">
        <v>#N/A</v>
      </c>
      <c r="AI964" s="29">
        <v>0.16</v>
      </c>
      <c r="AJ964" s="29">
        <v>2.2100000000000001E-4</v>
      </c>
      <c r="AK964" s="29">
        <v>0</v>
      </c>
      <c r="AL964" s="29">
        <v>0</v>
      </c>
      <c r="AM964" s="29" t="s">
        <v>27</v>
      </c>
      <c r="AN964" s="44" t="s">
        <v>27</v>
      </c>
      <c r="AO964" s="29" t="s">
        <v>27</v>
      </c>
      <c r="AP964" s="29">
        <v>5</v>
      </c>
      <c r="AQ964" s="29">
        <v>175</v>
      </c>
      <c r="AR964" s="29">
        <v>70</v>
      </c>
      <c r="AS964" s="29">
        <v>90</v>
      </c>
      <c r="AT964" s="29">
        <v>0.8</v>
      </c>
      <c r="AU964" s="144">
        <v>1.103E-3</v>
      </c>
      <c r="AV964" s="36" t="s">
        <v>28</v>
      </c>
      <c r="AW964" s="102" t="s">
        <v>33</v>
      </c>
      <c r="AX964" s="129" t="s">
        <v>33</v>
      </c>
      <c r="AY964" s="106">
        <v>1095</v>
      </c>
      <c r="BD964" t="s">
        <v>108</v>
      </c>
      <c r="BE964" t="e">
        <v>#N/A</v>
      </c>
      <c r="BF964" t="e">
        <v>#N/A</v>
      </c>
      <c r="BH964" t="str">
        <f t="shared" si="221"/>
        <v/>
      </c>
      <c r="BJ964" t="str">
        <f t="shared" si="222"/>
        <v>OK</v>
      </c>
      <c r="BK964" s="130" t="s">
        <v>5302</v>
      </c>
      <c r="BL964" s="130" t="e">
        <v>#VALUE!</v>
      </c>
      <c r="BM964" s="131" t="s">
        <v>33</v>
      </c>
      <c r="BN964" s="131" t="e">
        <v>#VALUE!</v>
      </c>
      <c r="BO964" t="e">
        <v>#N/A</v>
      </c>
      <c r="BP964">
        <v>0</v>
      </c>
    </row>
    <row r="965" spans="1:68" ht="25.2" x14ac:dyDescent="0.3">
      <c r="A965" s="1"/>
      <c r="B965" s="47">
        <v>875</v>
      </c>
      <c r="C965" s="45">
        <v>1014618</v>
      </c>
      <c r="D965" s="40" t="s">
        <v>33</v>
      </c>
      <c r="E965" s="40"/>
      <c r="F965" s="39" t="s">
        <v>819</v>
      </c>
      <c r="G965" s="29" t="s">
        <v>61</v>
      </c>
      <c r="H965" s="70" t="s">
        <v>59</v>
      </c>
      <c r="I965" s="148" t="s">
        <v>32</v>
      </c>
      <c r="J965" s="147" t="s">
        <v>4048</v>
      </c>
      <c r="K965" s="148" t="e">
        <v>#N/A</v>
      </c>
      <c r="L965" s="148" t="s">
        <v>3940</v>
      </c>
      <c r="M965" s="147" t="s">
        <v>33</v>
      </c>
      <c r="N965" s="29" t="str">
        <f t="shared" si="217"/>
        <v/>
      </c>
      <c r="O965" s="29" t="str">
        <f t="shared" si="218"/>
        <v/>
      </c>
      <c r="P965" s="29" t="str">
        <f t="shared" si="219"/>
        <v/>
      </c>
      <c r="Q965" s="29" t="str">
        <f t="shared" si="211"/>
        <v/>
      </c>
      <c r="R965" s="29" t="str">
        <f t="shared" si="212"/>
        <v/>
      </c>
      <c r="S965" s="29" t="str">
        <f t="shared" si="213"/>
        <v/>
      </c>
      <c r="T965" s="29" t="str">
        <f t="shared" si="214"/>
        <v/>
      </c>
      <c r="U965" s="29">
        <v>1070521</v>
      </c>
      <c r="V965" s="29"/>
      <c r="W965" s="38" t="s">
        <v>145</v>
      </c>
      <c r="X965" s="29" t="s">
        <v>158</v>
      </c>
      <c r="Y965" s="146">
        <v>2241</v>
      </c>
      <c r="Z965" s="33">
        <v>2465</v>
      </c>
      <c r="AA965" s="34">
        <f t="shared" si="215"/>
        <v>0.1</v>
      </c>
      <c r="AB965" s="33">
        <f t="shared" si="220"/>
        <v>2465</v>
      </c>
      <c r="AC965" s="34">
        <f t="shared" si="216"/>
        <v>9.9955555555555506E-2</v>
      </c>
      <c r="AD965" s="145">
        <f t="shared" si="223"/>
        <v>2054.1669999999999</v>
      </c>
      <c r="AE965" s="105">
        <v>1867.5</v>
      </c>
      <c r="AF965" s="34" t="e">
        <v>#N/A</v>
      </c>
      <c r="AG965" s="34" t="e">
        <v>#N/A</v>
      </c>
      <c r="AH965" s="34" t="e">
        <v>#N/A</v>
      </c>
      <c r="AI965" s="29">
        <v>0.19600000000000001</v>
      </c>
      <c r="AJ965" s="29">
        <v>2.2100000000000001E-4</v>
      </c>
      <c r="AK965" s="29">
        <v>0</v>
      </c>
      <c r="AL965" s="29">
        <v>0</v>
      </c>
      <c r="AM965" s="29" t="s">
        <v>27</v>
      </c>
      <c r="AN965" s="44" t="s">
        <v>27</v>
      </c>
      <c r="AO965" s="29" t="s">
        <v>27</v>
      </c>
      <c r="AP965" s="29">
        <v>5</v>
      </c>
      <c r="AQ965" s="29">
        <v>176</v>
      </c>
      <c r="AR965" s="29">
        <v>67</v>
      </c>
      <c r="AS965" s="29">
        <v>89</v>
      </c>
      <c r="AT965" s="29">
        <v>0.98</v>
      </c>
      <c r="AU965" s="144">
        <v>1.049E-3</v>
      </c>
      <c r="AV965" s="36" t="s">
        <v>28</v>
      </c>
      <c r="AW965" s="102" t="s">
        <v>33</v>
      </c>
      <c r="AX965" s="129" t="s">
        <v>33</v>
      </c>
      <c r="AY965" s="106">
        <v>1775</v>
      </c>
      <c r="BD965" t="s">
        <v>108</v>
      </c>
      <c r="BE965" t="e">
        <v>#N/A</v>
      </c>
      <c r="BF965" t="e">
        <v>#N/A</v>
      </c>
      <c r="BH965" t="str">
        <f t="shared" si="221"/>
        <v/>
      </c>
      <c r="BJ965" t="str">
        <f t="shared" si="222"/>
        <v>OK</v>
      </c>
      <c r="BK965" s="130" t="s">
        <v>5302</v>
      </c>
      <c r="BL965" s="130" t="e">
        <v>#VALUE!</v>
      </c>
      <c r="BM965" s="131" t="s">
        <v>33</v>
      </c>
      <c r="BN965" s="131" t="e">
        <v>#VALUE!</v>
      </c>
      <c r="BO965" t="e">
        <v>#N/A</v>
      </c>
      <c r="BP965">
        <v>0</v>
      </c>
    </row>
    <row r="966" spans="1:68" ht="25.2" x14ac:dyDescent="0.3">
      <c r="A966" s="1"/>
      <c r="B966" s="47">
        <v>876</v>
      </c>
      <c r="C966" s="45">
        <v>1014621</v>
      </c>
      <c r="D966" s="40" t="s">
        <v>33</v>
      </c>
      <c r="E966" s="40"/>
      <c r="F966" s="39" t="s">
        <v>820</v>
      </c>
      <c r="G966" s="29" t="s">
        <v>61</v>
      </c>
      <c r="H966" s="70" t="s">
        <v>59</v>
      </c>
      <c r="I966" s="148" t="s">
        <v>32</v>
      </c>
      <c r="J966" s="147" t="s">
        <v>4048</v>
      </c>
      <c r="K966" s="148" t="e">
        <v>#N/A</v>
      </c>
      <c r="L966" s="148" t="s">
        <v>3941</v>
      </c>
      <c r="M966" s="147" t="s">
        <v>33</v>
      </c>
      <c r="N966" s="29" t="str">
        <f t="shared" si="217"/>
        <v/>
      </c>
      <c r="O966" s="29" t="str">
        <f t="shared" si="218"/>
        <v/>
      </c>
      <c r="P966" s="29" t="str">
        <f t="shared" si="219"/>
        <v/>
      </c>
      <c r="Q966" s="29" t="str">
        <f t="shared" ref="Q966:Q1029" si="224">IF(IFERROR(MID($U966,1,7)+0,"")&lt;1130000,"",IFERROR(MID($U966,1,7)+0,""))</f>
        <v/>
      </c>
      <c r="R966" s="29" t="str">
        <f t="shared" ref="R966:R1029" si="225">IF(IFERROR(MID($U966,10,7)+0,"")&lt;1130000,"",IFERROR(MID($U966,10,7)+0,""))</f>
        <v/>
      </c>
      <c r="S966" s="29" t="str">
        <f t="shared" ref="S966:S1029" si="226">IF(IFERROR(MID($U966,19,7)+0,"")&lt;1130000,"",IFERROR(MID($U966,19,7)+0,""))</f>
        <v/>
      </c>
      <c r="T966" s="29" t="str">
        <f t="shared" ref="T966:T1029" si="227">IF(Q966="","",IF(R966="",Q966,Q966&amp;", "&amp;R966))</f>
        <v/>
      </c>
      <c r="U966" s="29">
        <v>1070522</v>
      </c>
      <c r="V966" s="29"/>
      <c r="W966" s="38" t="s">
        <v>145</v>
      </c>
      <c r="X966" s="29" t="s">
        <v>158</v>
      </c>
      <c r="Y966" s="146">
        <v>3245</v>
      </c>
      <c r="Z966" s="33">
        <v>3570</v>
      </c>
      <c r="AA966" s="34">
        <f t="shared" si="215"/>
        <v>0.1</v>
      </c>
      <c r="AB966" s="33">
        <f t="shared" si="220"/>
        <v>3570</v>
      </c>
      <c r="AC966" s="34">
        <f t="shared" si="216"/>
        <v>0.10015394759273377</v>
      </c>
      <c r="AD966" s="145">
        <f t="shared" si="223"/>
        <v>2975</v>
      </c>
      <c r="AE966" s="105">
        <v>2704.1669999999999</v>
      </c>
      <c r="AF966" s="34" t="e">
        <v>#N/A</v>
      </c>
      <c r="AG966" s="34" t="e">
        <v>#N/A</v>
      </c>
      <c r="AH966" s="34" t="e">
        <v>#N/A</v>
      </c>
      <c r="AI966" s="29">
        <v>0.248</v>
      </c>
      <c r="AJ966" s="29">
        <v>4.2499999999999998E-4</v>
      </c>
      <c r="AK966" s="29">
        <v>0</v>
      </c>
      <c r="AL966" s="29">
        <v>0</v>
      </c>
      <c r="AM966" s="29" t="s">
        <v>27</v>
      </c>
      <c r="AN966" s="44" t="s">
        <v>27</v>
      </c>
      <c r="AO966" s="29" t="s">
        <v>27</v>
      </c>
      <c r="AP966" s="29">
        <v>5</v>
      </c>
      <c r="AQ966" s="29">
        <v>175</v>
      </c>
      <c r="AR966" s="29">
        <v>135</v>
      </c>
      <c r="AS966" s="29">
        <v>90</v>
      </c>
      <c r="AT966" s="29">
        <v>1.24</v>
      </c>
      <c r="AU966" s="144">
        <v>2.1259999999999999E-3</v>
      </c>
      <c r="AV966" s="36" t="s">
        <v>28</v>
      </c>
      <c r="AW966" s="102" t="s">
        <v>33</v>
      </c>
      <c r="AX966" s="129" t="s">
        <v>33</v>
      </c>
      <c r="AY966" s="106">
        <v>255</v>
      </c>
      <c r="BD966" t="s">
        <v>108</v>
      </c>
      <c r="BE966" t="e">
        <v>#N/A</v>
      </c>
      <c r="BF966" t="e">
        <v>#N/A</v>
      </c>
      <c r="BH966" t="str">
        <f t="shared" si="221"/>
        <v/>
      </c>
      <c r="BJ966" t="str">
        <f t="shared" si="222"/>
        <v>OK</v>
      </c>
      <c r="BK966" s="130" t="s">
        <v>5302</v>
      </c>
      <c r="BL966" s="130" t="e">
        <v>#VALUE!</v>
      </c>
      <c r="BM966" s="131" t="s">
        <v>33</v>
      </c>
      <c r="BN966" s="131" t="e">
        <v>#VALUE!</v>
      </c>
      <c r="BO966" t="e">
        <v>#N/A</v>
      </c>
      <c r="BP966">
        <v>0</v>
      </c>
    </row>
    <row r="967" spans="1:68" ht="25.2" x14ac:dyDescent="0.3">
      <c r="A967" s="1"/>
      <c r="B967" s="47">
        <v>877</v>
      </c>
      <c r="C967" s="45">
        <v>1014679</v>
      </c>
      <c r="D967" s="40" t="s">
        <v>33</v>
      </c>
      <c r="E967" s="40"/>
      <c r="F967" s="39" t="s">
        <v>821</v>
      </c>
      <c r="G967" s="29" t="s">
        <v>61</v>
      </c>
      <c r="H967" s="70" t="s">
        <v>59</v>
      </c>
      <c r="I967" s="148" t="s">
        <v>32</v>
      </c>
      <c r="J967" s="147" t="s">
        <v>4048</v>
      </c>
      <c r="K967" s="148" t="e">
        <v>#N/A</v>
      </c>
      <c r="L967" s="148" t="s">
        <v>3942</v>
      </c>
      <c r="M967" s="147" t="s">
        <v>33</v>
      </c>
      <c r="N967" s="29" t="str">
        <f t="shared" si="217"/>
        <v/>
      </c>
      <c r="O967" s="29" t="str">
        <f t="shared" si="218"/>
        <v/>
      </c>
      <c r="P967" s="29" t="str">
        <f t="shared" si="219"/>
        <v/>
      </c>
      <c r="Q967" s="29" t="str">
        <f t="shared" si="224"/>
        <v/>
      </c>
      <c r="R967" s="29" t="str">
        <f t="shared" si="225"/>
        <v/>
      </c>
      <c r="S967" s="29" t="str">
        <f t="shared" si="226"/>
        <v/>
      </c>
      <c r="T967" s="29" t="str">
        <f t="shared" si="227"/>
        <v/>
      </c>
      <c r="U967" s="29">
        <v>1070523</v>
      </c>
      <c r="V967" s="29"/>
      <c r="W967" s="38" t="s">
        <v>145</v>
      </c>
      <c r="X967" s="29" t="s">
        <v>158</v>
      </c>
      <c r="Y967" s="146">
        <v>904</v>
      </c>
      <c r="Z967" s="33">
        <v>994</v>
      </c>
      <c r="AA967" s="34">
        <f t="shared" si="215"/>
        <v>0.1</v>
      </c>
      <c r="AB967" s="33">
        <f t="shared" si="220"/>
        <v>994</v>
      </c>
      <c r="AC967" s="34">
        <f t="shared" si="216"/>
        <v>9.9557566175914242E-2</v>
      </c>
      <c r="AD967" s="145">
        <f t="shared" si="223"/>
        <v>828.33299999999997</v>
      </c>
      <c r="AE967" s="105">
        <v>753.33299999999997</v>
      </c>
      <c r="AF967" s="34" t="e">
        <v>#N/A</v>
      </c>
      <c r="AG967" s="34" t="e">
        <v>#N/A</v>
      </c>
      <c r="AH967" s="34" t="e">
        <v>#N/A</v>
      </c>
      <c r="AI967" s="29">
        <v>5.6000000000000001E-2</v>
      </c>
      <c r="AJ967" s="29">
        <v>5.3999999999999998E-5</v>
      </c>
      <c r="AK967" s="29">
        <v>0</v>
      </c>
      <c r="AL967" s="29">
        <v>0</v>
      </c>
      <c r="AM967" s="29" t="s">
        <v>27</v>
      </c>
      <c r="AN967" s="44" t="s">
        <v>27</v>
      </c>
      <c r="AO967" s="29" t="s">
        <v>27</v>
      </c>
      <c r="AP967" s="29">
        <v>10</v>
      </c>
      <c r="AQ967" s="29">
        <v>86</v>
      </c>
      <c r="AR967" s="29">
        <v>70</v>
      </c>
      <c r="AS967" s="29">
        <v>90</v>
      </c>
      <c r="AT967" s="29">
        <v>0.56000000000000005</v>
      </c>
      <c r="AU967" s="144">
        <v>5.4199999999999995E-4</v>
      </c>
      <c r="AV967" s="36" t="s">
        <v>28</v>
      </c>
      <c r="AW967" s="102" t="s">
        <v>33</v>
      </c>
      <c r="AX967" s="129" t="s">
        <v>33</v>
      </c>
      <c r="AY967" s="106">
        <v>13140</v>
      </c>
      <c r="BD967" t="s">
        <v>108</v>
      </c>
      <c r="BE967" t="s">
        <v>4368</v>
      </c>
      <c r="BF967" t="e">
        <v>#N/A</v>
      </c>
      <c r="BH967" t="str">
        <f t="shared" si="221"/>
        <v/>
      </c>
      <c r="BJ967" t="str">
        <f t="shared" si="222"/>
        <v>OK</v>
      </c>
      <c r="BK967" s="130" t="s">
        <v>5302</v>
      </c>
      <c r="BL967" s="130" t="e">
        <v>#VALUE!</v>
      </c>
      <c r="BM967" s="131" t="s">
        <v>33</v>
      </c>
      <c r="BN967" s="131" t="e">
        <v>#VALUE!</v>
      </c>
      <c r="BO967" t="e">
        <v>#N/A</v>
      </c>
      <c r="BP967">
        <v>0</v>
      </c>
    </row>
    <row r="968" spans="1:68" ht="25.2" x14ac:dyDescent="0.3">
      <c r="A968" s="1"/>
      <c r="B968" s="47">
        <v>878</v>
      </c>
      <c r="C968" s="45">
        <v>1014724</v>
      </c>
      <c r="D968" s="40" t="s">
        <v>33</v>
      </c>
      <c r="E968" s="40"/>
      <c r="F968" s="39" t="s">
        <v>822</v>
      </c>
      <c r="G968" s="29" t="s">
        <v>61</v>
      </c>
      <c r="H968" s="70" t="s">
        <v>59</v>
      </c>
      <c r="I968" s="148" t="s">
        <v>32</v>
      </c>
      <c r="J968" s="147" t="s">
        <v>4048</v>
      </c>
      <c r="K968" s="148" t="e">
        <v>#N/A</v>
      </c>
      <c r="L968" s="148" t="s">
        <v>3943</v>
      </c>
      <c r="M968" s="147" t="s">
        <v>33</v>
      </c>
      <c r="N968" s="29" t="str">
        <f t="shared" si="217"/>
        <v/>
      </c>
      <c r="O968" s="29" t="str">
        <f t="shared" si="218"/>
        <v/>
      </c>
      <c r="P968" s="29" t="str">
        <f t="shared" si="219"/>
        <v/>
      </c>
      <c r="Q968" s="29" t="str">
        <f t="shared" si="224"/>
        <v/>
      </c>
      <c r="R968" s="29" t="str">
        <f t="shared" si="225"/>
        <v/>
      </c>
      <c r="S968" s="29" t="str">
        <f t="shared" si="226"/>
        <v/>
      </c>
      <c r="T968" s="29" t="str">
        <f t="shared" si="227"/>
        <v/>
      </c>
      <c r="U968" s="29">
        <v>1070524</v>
      </c>
      <c r="V968" s="29"/>
      <c r="W968" s="38" t="s">
        <v>145</v>
      </c>
      <c r="X968" s="29" t="s">
        <v>158</v>
      </c>
      <c r="Y968" s="146">
        <v>1071</v>
      </c>
      <c r="Z968" s="33">
        <v>1178</v>
      </c>
      <c r="AA968" s="34">
        <f t="shared" si="215"/>
        <v>0.1</v>
      </c>
      <c r="AB968" s="33">
        <f t="shared" si="220"/>
        <v>1178</v>
      </c>
      <c r="AC968" s="34">
        <f t="shared" si="216"/>
        <v>9.9907002801120484E-2</v>
      </c>
      <c r="AD968" s="145">
        <f t="shared" si="223"/>
        <v>981.66700000000003</v>
      </c>
      <c r="AE968" s="105">
        <v>892.5</v>
      </c>
      <c r="AF968" s="34" t="e">
        <v>#N/A</v>
      </c>
      <c r="AG968" s="34" t="e">
        <v>#N/A</v>
      </c>
      <c r="AH968" s="34" t="e">
        <v>#N/A</v>
      </c>
      <c r="AI968" s="29">
        <v>8.5000000000000006E-2</v>
      </c>
      <c r="AJ968" s="29">
        <v>1.1E-4</v>
      </c>
      <c r="AK968" s="29">
        <v>0</v>
      </c>
      <c r="AL968" s="29">
        <v>0</v>
      </c>
      <c r="AM968" s="29" t="s">
        <v>27</v>
      </c>
      <c r="AN968" s="44" t="s">
        <v>27</v>
      </c>
      <c r="AO968" s="29" t="s">
        <v>27</v>
      </c>
      <c r="AP968" s="29">
        <v>10</v>
      </c>
      <c r="AQ968" s="29">
        <v>70</v>
      </c>
      <c r="AR968" s="29">
        <v>175</v>
      </c>
      <c r="AS968" s="29">
        <v>90</v>
      </c>
      <c r="AT968" s="29">
        <v>0.85</v>
      </c>
      <c r="AU968" s="144">
        <v>1.103E-3</v>
      </c>
      <c r="AV968" s="36" t="s">
        <v>28</v>
      </c>
      <c r="AW968" s="102" t="s">
        <v>33</v>
      </c>
      <c r="AX968" s="129" t="s">
        <v>33</v>
      </c>
      <c r="AY968" s="106">
        <v>6120</v>
      </c>
      <c r="BD968" t="s">
        <v>108</v>
      </c>
      <c r="BE968" t="e">
        <v>#N/A</v>
      </c>
      <c r="BF968" t="e">
        <v>#N/A</v>
      </c>
      <c r="BH968" t="str">
        <f t="shared" si="221"/>
        <v/>
      </c>
      <c r="BJ968" t="str">
        <f t="shared" si="222"/>
        <v>OK</v>
      </c>
      <c r="BK968" s="130" t="s">
        <v>5302</v>
      </c>
      <c r="BL968" s="130" t="e">
        <v>#VALUE!</v>
      </c>
      <c r="BM968" s="131" t="s">
        <v>33</v>
      </c>
      <c r="BN968" s="131" t="e">
        <v>#VALUE!</v>
      </c>
      <c r="BO968" t="e">
        <v>#N/A</v>
      </c>
      <c r="BP968">
        <v>0</v>
      </c>
    </row>
    <row r="969" spans="1:68" ht="25.2" x14ac:dyDescent="0.3">
      <c r="A969" s="1"/>
      <c r="B969" s="47">
        <v>879</v>
      </c>
      <c r="C969" s="45">
        <v>1014746</v>
      </c>
      <c r="D969" s="40" t="s">
        <v>33</v>
      </c>
      <c r="E969" s="40"/>
      <c r="F969" s="39" t="s">
        <v>823</v>
      </c>
      <c r="G969" s="29" t="s">
        <v>61</v>
      </c>
      <c r="H969" s="70" t="s">
        <v>59</v>
      </c>
      <c r="I969" s="148" t="s">
        <v>32</v>
      </c>
      <c r="J969" s="147" t="s">
        <v>4048</v>
      </c>
      <c r="K969" s="148" t="e">
        <v>#N/A</v>
      </c>
      <c r="L969" s="148" t="s">
        <v>3944</v>
      </c>
      <c r="M969" s="147" t="s">
        <v>33</v>
      </c>
      <c r="N969" s="29" t="str">
        <f t="shared" si="217"/>
        <v/>
      </c>
      <c r="O969" s="29" t="str">
        <f t="shared" si="218"/>
        <v/>
      </c>
      <c r="P969" s="29" t="str">
        <f t="shared" si="219"/>
        <v/>
      </c>
      <c r="Q969" s="29" t="str">
        <f t="shared" si="224"/>
        <v/>
      </c>
      <c r="R969" s="29" t="str">
        <f t="shared" si="225"/>
        <v/>
      </c>
      <c r="S969" s="29" t="str">
        <f t="shared" si="226"/>
        <v/>
      </c>
      <c r="T969" s="29" t="str">
        <f t="shared" si="227"/>
        <v/>
      </c>
      <c r="U969" s="29">
        <v>1070525</v>
      </c>
      <c r="V969" s="29"/>
      <c r="W969" s="38" t="s">
        <v>145</v>
      </c>
      <c r="X969" s="29" t="s">
        <v>158</v>
      </c>
      <c r="Y969" s="146">
        <v>2096</v>
      </c>
      <c r="Z969" s="33">
        <v>2306</v>
      </c>
      <c r="AA969" s="34">
        <f t="shared" si="215"/>
        <v>0.1</v>
      </c>
      <c r="AB969" s="33">
        <f t="shared" si="220"/>
        <v>2306</v>
      </c>
      <c r="AC969" s="34">
        <f t="shared" si="216"/>
        <v>0.10019082057427088</v>
      </c>
      <c r="AD969" s="145">
        <f t="shared" si="223"/>
        <v>1921.6669999999999</v>
      </c>
      <c r="AE969" s="105">
        <v>1746.6669999999999</v>
      </c>
      <c r="AF969" s="34" t="e">
        <v>#N/A</v>
      </c>
      <c r="AG969" s="34" t="e">
        <v>#N/A</v>
      </c>
      <c r="AH969" s="34" t="e">
        <v>#N/A</v>
      </c>
      <c r="AI969" s="29">
        <v>0.153</v>
      </c>
      <c r="AJ969" s="29">
        <v>2.2100000000000001E-4</v>
      </c>
      <c r="AK969" s="29">
        <v>0</v>
      </c>
      <c r="AL969" s="29">
        <v>0</v>
      </c>
      <c r="AM969" s="29" t="s">
        <v>27</v>
      </c>
      <c r="AN969" s="44" t="s">
        <v>27</v>
      </c>
      <c r="AO969" s="29" t="s">
        <v>27</v>
      </c>
      <c r="AP969" s="29">
        <v>5</v>
      </c>
      <c r="AQ969" s="29">
        <v>70</v>
      </c>
      <c r="AR969" s="29">
        <v>175</v>
      </c>
      <c r="AS969" s="29">
        <v>90</v>
      </c>
      <c r="AT969" s="29">
        <v>0.76500000000000001</v>
      </c>
      <c r="AU969" s="144">
        <v>1.103E-3</v>
      </c>
      <c r="AV969" s="36" t="s">
        <v>28</v>
      </c>
      <c r="AW969" s="102" t="s">
        <v>33</v>
      </c>
      <c r="AX969" s="129" t="s">
        <v>33</v>
      </c>
      <c r="AY969" s="106">
        <v>4750</v>
      </c>
      <c r="BD969" t="s">
        <v>108</v>
      </c>
      <c r="BE969" t="e">
        <v>#N/A</v>
      </c>
      <c r="BF969" t="e">
        <v>#N/A</v>
      </c>
      <c r="BH969" t="str">
        <f t="shared" si="221"/>
        <v/>
      </c>
      <c r="BJ969" t="str">
        <f t="shared" si="222"/>
        <v>OK</v>
      </c>
      <c r="BK969" s="130" t="s">
        <v>5302</v>
      </c>
      <c r="BL969" s="130" t="e">
        <v>#VALUE!</v>
      </c>
      <c r="BM969" s="131" t="s">
        <v>33</v>
      </c>
      <c r="BN969" s="131" t="e">
        <v>#VALUE!</v>
      </c>
      <c r="BO969" t="e">
        <v>#N/A</v>
      </c>
      <c r="BP969">
        <v>0</v>
      </c>
    </row>
    <row r="970" spans="1:68" ht="25.2" x14ac:dyDescent="0.3">
      <c r="A970" s="1"/>
      <c r="B970" s="47">
        <v>880</v>
      </c>
      <c r="C970" s="45">
        <v>1014765</v>
      </c>
      <c r="D970" s="40" t="s">
        <v>33</v>
      </c>
      <c r="E970" s="40"/>
      <c r="F970" s="39" t="s">
        <v>824</v>
      </c>
      <c r="G970" s="29" t="s">
        <v>61</v>
      </c>
      <c r="H970" s="70" t="s">
        <v>59</v>
      </c>
      <c r="I970" s="148" t="s">
        <v>32</v>
      </c>
      <c r="J970" s="147" t="s">
        <v>4048</v>
      </c>
      <c r="K970" s="148" t="e">
        <v>#N/A</v>
      </c>
      <c r="L970" s="148" t="s">
        <v>3945</v>
      </c>
      <c r="M970" s="147" t="s">
        <v>33</v>
      </c>
      <c r="N970" s="29" t="str">
        <f t="shared" si="217"/>
        <v/>
      </c>
      <c r="O970" s="29" t="str">
        <f t="shared" si="218"/>
        <v/>
      </c>
      <c r="P970" s="29" t="str">
        <f t="shared" si="219"/>
        <v/>
      </c>
      <c r="Q970" s="29" t="str">
        <f t="shared" si="224"/>
        <v/>
      </c>
      <c r="R970" s="29" t="str">
        <f t="shared" si="225"/>
        <v/>
      </c>
      <c r="S970" s="29" t="str">
        <f t="shared" si="226"/>
        <v/>
      </c>
      <c r="T970" s="29" t="str">
        <f t="shared" si="227"/>
        <v/>
      </c>
      <c r="U970" s="29">
        <v>1070526</v>
      </c>
      <c r="V970" s="29"/>
      <c r="W970" s="38" t="s">
        <v>145</v>
      </c>
      <c r="X970" s="29" t="s">
        <v>158</v>
      </c>
      <c r="Y970" s="146">
        <v>2924</v>
      </c>
      <c r="Z970" s="33">
        <v>3216</v>
      </c>
      <c r="AA970" s="34">
        <f t="shared" si="215"/>
        <v>0.1</v>
      </c>
      <c r="AB970" s="33">
        <f t="shared" si="220"/>
        <v>3216</v>
      </c>
      <c r="AC970" s="34">
        <f t="shared" si="216"/>
        <v>9.9863050634329639E-2</v>
      </c>
      <c r="AD970" s="145">
        <f t="shared" si="223"/>
        <v>2680</v>
      </c>
      <c r="AE970" s="105">
        <v>2436.6669999999999</v>
      </c>
      <c r="AF970" s="34" t="e">
        <v>#N/A</v>
      </c>
      <c r="AG970" s="34" t="e">
        <v>#N/A</v>
      </c>
      <c r="AH970" s="34" t="e">
        <v>#N/A</v>
      </c>
      <c r="AI970" s="29">
        <v>0.23599999999999999</v>
      </c>
      <c r="AJ970" s="29">
        <v>4.2499999999999998E-4</v>
      </c>
      <c r="AK970" s="29">
        <v>0</v>
      </c>
      <c r="AL970" s="29">
        <v>0</v>
      </c>
      <c r="AM970" s="29" t="s">
        <v>27</v>
      </c>
      <c r="AN970" s="44" t="s">
        <v>27</v>
      </c>
      <c r="AO970" s="29" t="s">
        <v>27</v>
      </c>
      <c r="AP970" s="29">
        <v>5</v>
      </c>
      <c r="AQ970" s="29">
        <v>175</v>
      </c>
      <c r="AR970" s="29">
        <v>135</v>
      </c>
      <c r="AS970" s="29">
        <v>90</v>
      </c>
      <c r="AT970" s="29">
        <v>1.18</v>
      </c>
      <c r="AU970" s="144">
        <v>2.1259999999999999E-3</v>
      </c>
      <c r="AV970" s="36" t="s">
        <v>28</v>
      </c>
      <c r="AW970" s="102" t="s">
        <v>33</v>
      </c>
      <c r="AX970" s="129" t="s">
        <v>33</v>
      </c>
      <c r="AY970" s="106">
        <v>3421</v>
      </c>
      <c r="BD970" t="s">
        <v>108</v>
      </c>
      <c r="BE970" t="e">
        <v>#N/A</v>
      </c>
      <c r="BF970" t="e">
        <v>#N/A</v>
      </c>
      <c r="BH970" t="str">
        <f t="shared" si="221"/>
        <v/>
      </c>
      <c r="BJ970" t="str">
        <f t="shared" si="222"/>
        <v>OK</v>
      </c>
      <c r="BK970" s="130" t="s">
        <v>5302</v>
      </c>
      <c r="BL970" s="130" t="e">
        <v>#VALUE!</v>
      </c>
      <c r="BM970" s="131" t="s">
        <v>33</v>
      </c>
      <c r="BN970" s="131" t="e">
        <v>#VALUE!</v>
      </c>
      <c r="BO970" t="e">
        <v>#N/A</v>
      </c>
      <c r="BP970">
        <v>0</v>
      </c>
    </row>
    <row r="971" spans="1:68" ht="25.2" x14ac:dyDescent="0.3">
      <c r="A971" s="1"/>
      <c r="B971" s="47">
        <v>881</v>
      </c>
      <c r="C971" s="45">
        <v>1014686</v>
      </c>
      <c r="D971" s="40" t="s">
        <v>33</v>
      </c>
      <c r="E971" s="40"/>
      <c r="F971" s="39" t="s">
        <v>825</v>
      </c>
      <c r="G971" s="29" t="s">
        <v>61</v>
      </c>
      <c r="H971" s="70" t="s">
        <v>59</v>
      </c>
      <c r="I971" s="148" t="s">
        <v>32</v>
      </c>
      <c r="J971" s="147" t="s">
        <v>33</v>
      </c>
      <c r="K971" s="148" t="e">
        <v>#N/A</v>
      </c>
      <c r="L971" s="148" t="s">
        <v>32</v>
      </c>
      <c r="M971" s="147" t="s">
        <v>33</v>
      </c>
      <c r="N971" s="29" t="str">
        <f t="shared" si="217"/>
        <v/>
      </c>
      <c r="O971" s="29" t="str">
        <f t="shared" si="218"/>
        <v/>
      </c>
      <c r="P971" s="29" t="str">
        <f t="shared" si="219"/>
        <v/>
      </c>
      <c r="Q971" s="29" t="str">
        <f t="shared" si="224"/>
        <v/>
      </c>
      <c r="R971" s="29" t="str">
        <f t="shared" si="225"/>
        <v/>
      </c>
      <c r="S971" s="29" t="str">
        <f t="shared" si="226"/>
        <v/>
      </c>
      <c r="T971" s="29" t="str">
        <f t="shared" si="227"/>
        <v/>
      </c>
      <c r="U971" s="29">
        <v>1070532</v>
      </c>
      <c r="V971" s="29"/>
      <c r="W971" s="38" t="s">
        <v>145</v>
      </c>
      <c r="X971" s="29" t="s">
        <v>158</v>
      </c>
      <c r="Y971" s="146">
        <v>914</v>
      </c>
      <c r="Z971" s="33">
        <v>1005</v>
      </c>
      <c r="AA971" s="34">
        <f t="shared" si="215"/>
        <v>0.1</v>
      </c>
      <c r="AB971" s="33">
        <f t="shared" si="220"/>
        <v>1005</v>
      </c>
      <c r="AC971" s="34">
        <f t="shared" si="216"/>
        <v>9.956188202981088E-2</v>
      </c>
      <c r="AD971" s="145">
        <f t="shared" si="223"/>
        <v>837.5</v>
      </c>
      <c r="AE971" s="105">
        <v>761.66700000000003</v>
      </c>
      <c r="AF971" s="34" t="e">
        <v>#N/A</v>
      </c>
      <c r="AG971" s="34" t="e">
        <v>#N/A</v>
      </c>
      <c r="AH971" s="34" t="e">
        <v>#N/A</v>
      </c>
      <c r="AI971" s="29">
        <v>6.2E-2</v>
      </c>
      <c r="AJ971" s="29">
        <v>5.3999999999999998E-5</v>
      </c>
      <c r="AK971" s="29">
        <v>0</v>
      </c>
      <c r="AL971" s="29">
        <v>0</v>
      </c>
      <c r="AM971" s="29" t="s">
        <v>27</v>
      </c>
      <c r="AN971" s="44" t="s">
        <v>27</v>
      </c>
      <c r="AO971" s="29" t="s">
        <v>27</v>
      </c>
      <c r="AP971" s="29">
        <v>10</v>
      </c>
      <c r="AQ971" s="29">
        <v>86</v>
      </c>
      <c r="AR971" s="29">
        <v>70</v>
      </c>
      <c r="AS971" s="29">
        <v>90</v>
      </c>
      <c r="AT971" s="29">
        <v>0.62</v>
      </c>
      <c r="AU971" s="144">
        <v>5.4199999999999995E-4</v>
      </c>
      <c r="AV971" s="36" t="s">
        <v>28</v>
      </c>
      <c r="AW971" s="102" t="s">
        <v>33</v>
      </c>
      <c r="AX971" s="129" t="s">
        <v>33</v>
      </c>
      <c r="AY971" s="106">
        <v>5220</v>
      </c>
      <c r="BD971" t="s">
        <v>108</v>
      </c>
      <c r="BE971" t="e">
        <v>#N/A</v>
      </c>
      <c r="BF971" t="e">
        <v>#N/A</v>
      </c>
      <c r="BH971" t="str">
        <f t="shared" si="221"/>
        <v/>
      </c>
      <c r="BJ971" t="str">
        <f t="shared" si="222"/>
        <v>OK</v>
      </c>
      <c r="BK971" s="130" t="s">
        <v>5302</v>
      </c>
      <c r="BL971" s="130" t="e">
        <v>#VALUE!</v>
      </c>
      <c r="BM971" s="131" t="s">
        <v>33</v>
      </c>
      <c r="BN971" s="131" t="e">
        <v>#VALUE!</v>
      </c>
      <c r="BO971" t="e">
        <v>#N/A</v>
      </c>
      <c r="BP971">
        <v>0</v>
      </c>
    </row>
    <row r="972" spans="1:68" ht="25.2" x14ac:dyDescent="0.3">
      <c r="A972" s="1"/>
      <c r="B972" s="47">
        <v>882</v>
      </c>
      <c r="C972" s="45">
        <v>1014729</v>
      </c>
      <c r="D972" s="40" t="s">
        <v>33</v>
      </c>
      <c r="E972" s="40"/>
      <c r="F972" s="39" t="s">
        <v>826</v>
      </c>
      <c r="G972" s="29" t="s">
        <v>61</v>
      </c>
      <c r="H972" s="70" t="s">
        <v>59</v>
      </c>
      <c r="I972" s="148" t="s">
        <v>32</v>
      </c>
      <c r="J972" s="147" t="s">
        <v>33</v>
      </c>
      <c r="K972" s="148" t="e">
        <v>#N/A</v>
      </c>
      <c r="L972" s="148" t="s">
        <v>32</v>
      </c>
      <c r="M972" s="147" t="s">
        <v>33</v>
      </c>
      <c r="N972" s="29" t="str">
        <f t="shared" si="217"/>
        <v/>
      </c>
      <c r="O972" s="29" t="str">
        <f t="shared" si="218"/>
        <v/>
      </c>
      <c r="P972" s="29" t="str">
        <f t="shared" si="219"/>
        <v/>
      </c>
      <c r="Q972" s="29" t="str">
        <f t="shared" si="224"/>
        <v/>
      </c>
      <c r="R972" s="29" t="str">
        <f t="shared" si="225"/>
        <v/>
      </c>
      <c r="S972" s="29" t="str">
        <f t="shared" si="226"/>
        <v/>
      </c>
      <c r="T972" s="29" t="str">
        <f t="shared" si="227"/>
        <v/>
      </c>
      <c r="U972" s="29">
        <v>1070533</v>
      </c>
      <c r="V972" s="29"/>
      <c r="W972" s="38" t="s">
        <v>145</v>
      </c>
      <c r="X972" s="29" t="s">
        <v>158</v>
      </c>
      <c r="Y972" s="146">
        <v>1424</v>
      </c>
      <c r="Z972" s="33">
        <v>1566</v>
      </c>
      <c r="AA972" s="34">
        <f t="shared" si="215"/>
        <v>0.1</v>
      </c>
      <c r="AB972" s="33">
        <f t="shared" si="220"/>
        <v>1566</v>
      </c>
      <c r="AC972" s="34">
        <f t="shared" si="216"/>
        <v>9.9718792213822488E-2</v>
      </c>
      <c r="AD972" s="145">
        <f t="shared" si="223"/>
        <v>1305</v>
      </c>
      <c r="AE972" s="105">
        <v>1186.6669999999999</v>
      </c>
      <c r="AF972" s="34" t="e">
        <v>#N/A</v>
      </c>
      <c r="AG972" s="34" t="e">
        <v>#N/A</v>
      </c>
      <c r="AH972" s="34" t="e">
        <v>#N/A</v>
      </c>
      <c r="AI972" s="29">
        <v>9.1999999999999998E-2</v>
      </c>
      <c r="AJ972" s="29">
        <v>1.1E-4</v>
      </c>
      <c r="AK972" s="29">
        <v>0</v>
      </c>
      <c r="AL972" s="29">
        <v>0</v>
      </c>
      <c r="AM972" s="29" t="s">
        <v>27</v>
      </c>
      <c r="AN972" s="44" t="s">
        <v>27</v>
      </c>
      <c r="AO972" s="29" t="s">
        <v>27</v>
      </c>
      <c r="AP972" s="29">
        <v>10</v>
      </c>
      <c r="AQ972" s="29">
        <v>70</v>
      </c>
      <c r="AR972" s="29">
        <v>175</v>
      </c>
      <c r="AS972" s="29">
        <v>90</v>
      </c>
      <c r="AT972" s="29">
        <v>0.92</v>
      </c>
      <c r="AU972" s="144">
        <v>1.103E-3</v>
      </c>
      <c r="AV972" s="36" t="s">
        <v>28</v>
      </c>
      <c r="AW972" s="102" t="s">
        <v>33</v>
      </c>
      <c r="AX972" s="129" t="s">
        <v>33</v>
      </c>
      <c r="AY972" s="106">
        <v>2200</v>
      </c>
      <c r="BD972" t="s">
        <v>108</v>
      </c>
      <c r="BE972" t="e">
        <v>#N/A</v>
      </c>
      <c r="BF972" t="e">
        <v>#N/A</v>
      </c>
      <c r="BH972" t="str">
        <f t="shared" si="221"/>
        <v/>
      </c>
      <c r="BJ972" t="str">
        <f t="shared" si="222"/>
        <v>OK</v>
      </c>
      <c r="BK972" s="130" t="s">
        <v>5302</v>
      </c>
      <c r="BL972" s="130" t="e">
        <v>#VALUE!</v>
      </c>
      <c r="BM972" s="131" t="s">
        <v>33</v>
      </c>
      <c r="BN972" s="131" t="e">
        <v>#VALUE!</v>
      </c>
      <c r="BO972" t="e">
        <v>#N/A</v>
      </c>
      <c r="BP972">
        <v>0</v>
      </c>
    </row>
    <row r="973" spans="1:68" ht="25.2" x14ac:dyDescent="0.3">
      <c r="A973" s="1"/>
      <c r="B973" s="47">
        <v>883</v>
      </c>
      <c r="C973" s="45">
        <v>1014732</v>
      </c>
      <c r="D973" s="40" t="s">
        <v>33</v>
      </c>
      <c r="E973" s="40"/>
      <c r="F973" s="39" t="s">
        <v>827</v>
      </c>
      <c r="G973" s="29" t="s">
        <v>61</v>
      </c>
      <c r="H973" s="70" t="s">
        <v>59</v>
      </c>
      <c r="I973" s="148" t="s">
        <v>32</v>
      </c>
      <c r="J973" s="147" t="s">
        <v>33</v>
      </c>
      <c r="K973" s="148" t="e">
        <v>#N/A</v>
      </c>
      <c r="L973" s="148" t="s">
        <v>32</v>
      </c>
      <c r="M973" s="147" t="s">
        <v>33</v>
      </c>
      <c r="N973" s="29" t="str">
        <f t="shared" si="217"/>
        <v/>
      </c>
      <c r="O973" s="29" t="str">
        <f t="shared" si="218"/>
        <v/>
      </c>
      <c r="P973" s="29" t="str">
        <f t="shared" si="219"/>
        <v/>
      </c>
      <c r="Q973" s="29" t="str">
        <f t="shared" si="224"/>
        <v/>
      </c>
      <c r="R973" s="29" t="str">
        <f t="shared" si="225"/>
        <v/>
      </c>
      <c r="S973" s="29" t="str">
        <f t="shared" si="226"/>
        <v/>
      </c>
      <c r="T973" s="29" t="str">
        <f t="shared" si="227"/>
        <v/>
      </c>
      <c r="U973" s="29">
        <v>1070534</v>
      </c>
      <c r="V973" s="29"/>
      <c r="W973" s="38" t="s">
        <v>145</v>
      </c>
      <c r="X973" s="29" t="s">
        <v>158</v>
      </c>
      <c r="Y973" s="146">
        <v>1633</v>
      </c>
      <c r="Z973" s="33">
        <v>1796</v>
      </c>
      <c r="AA973" s="34">
        <f t="shared" si="215"/>
        <v>0.1</v>
      </c>
      <c r="AB973" s="33">
        <f t="shared" si="220"/>
        <v>1796</v>
      </c>
      <c r="AC973" s="34">
        <f t="shared" si="216"/>
        <v>9.9816803384397509E-2</v>
      </c>
      <c r="AD973" s="145">
        <f t="shared" si="223"/>
        <v>1496.6669999999999</v>
      </c>
      <c r="AE973" s="105">
        <v>1360.8330000000001</v>
      </c>
      <c r="AF973" s="34" t="e">
        <v>#N/A</v>
      </c>
      <c r="AG973" s="34" t="e">
        <v>#N/A</v>
      </c>
      <c r="AH973" s="34" t="e">
        <v>#N/A</v>
      </c>
      <c r="AI973" s="29">
        <v>0.11</v>
      </c>
      <c r="AJ973" s="29">
        <v>1.1E-4</v>
      </c>
      <c r="AK973" s="29">
        <v>0</v>
      </c>
      <c r="AL973" s="29">
        <v>0</v>
      </c>
      <c r="AM973" s="29" t="s">
        <v>27</v>
      </c>
      <c r="AN973" s="44" t="s">
        <v>27</v>
      </c>
      <c r="AO973" s="29" t="s">
        <v>27</v>
      </c>
      <c r="AP973" s="29">
        <v>10</v>
      </c>
      <c r="AQ973" s="29">
        <v>175</v>
      </c>
      <c r="AR973" s="29">
        <v>70</v>
      </c>
      <c r="AS973" s="29">
        <v>90</v>
      </c>
      <c r="AT973" s="29">
        <v>1.1000000000000001</v>
      </c>
      <c r="AU973" s="144">
        <v>1.103E-3</v>
      </c>
      <c r="AV973" s="36" t="s">
        <v>28</v>
      </c>
      <c r="AW973" s="102" t="s">
        <v>33</v>
      </c>
      <c r="AX973" s="129" t="s">
        <v>33</v>
      </c>
      <c r="AY973" s="106">
        <v>370</v>
      </c>
      <c r="BD973" t="s">
        <v>108</v>
      </c>
      <c r="BE973" t="e">
        <v>#N/A</v>
      </c>
      <c r="BF973" t="e">
        <v>#N/A</v>
      </c>
      <c r="BH973" t="str">
        <f t="shared" si="221"/>
        <v/>
      </c>
      <c r="BJ973" t="str">
        <f t="shared" si="222"/>
        <v>OK</v>
      </c>
      <c r="BK973" s="130" t="s">
        <v>5302</v>
      </c>
      <c r="BL973" s="130" t="e">
        <v>#VALUE!</v>
      </c>
      <c r="BM973" s="131" t="s">
        <v>33</v>
      </c>
      <c r="BN973" s="131" t="e">
        <v>#VALUE!</v>
      </c>
      <c r="BO973" t="e">
        <v>#N/A</v>
      </c>
      <c r="BP973">
        <v>0</v>
      </c>
    </row>
    <row r="974" spans="1:68" ht="25.2" x14ac:dyDescent="0.3">
      <c r="A974" s="1"/>
      <c r="B974" s="47">
        <v>884</v>
      </c>
      <c r="C974" s="45">
        <v>1014751</v>
      </c>
      <c r="D974" s="40" t="s">
        <v>33</v>
      </c>
      <c r="E974" s="40"/>
      <c r="F974" s="39" t="s">
        <v>828</v>
      </c>
      <c r="G974" s="29" t="s">
        <v>61</v>
      </c>
      <c r="H974" s="70" t="s">
        <v>59</v>
      </c>
      <c r="I974" s="148" t="s">
        <v>32</v>
      </c>
      <c r="J974" s="147" t="s">
        <v>33</v>
      </c>
      <c r="K974" s="148" t="e">
        <v>#N/A</v>
      </c>
      <c r="L974" s="148" t="s">
        <v>32</v>
      </c>
      <c r="M974" s="147" t="s">
        <v>33</v>
      </c>
      <c r="N974" s="29" t="str">
        <f t="shared" si="217"/>
        <v/>
      </c>
      <c r="O974" s="29" t="str">
        <f t="shared" si="218"/>
        <v/>
      </c>
      <c r="P974" s="29" t="str">
        <f t="shared" si="219"/>
        <v/>
      </c>
      <c r="Q974" s="29" t="str">
        <f t="shared" si="224"/>
        <v/>
      </c>
      <c r="R974" s="29" t="str">
        <f t="shared" si="225"/>
        <v/>
      </c>
      <c r="S974" s="29" t="str">
        <f t="shared" si="226"/>
        <v/>
      </c>
      <c r="T974" s="29" t="str">
        <f t="shared" si="227"/>
        <v/>
      </c>
      <c r="U974" s="29">
        <v>1070535</v>
      </c>
      <c r="V974" s="29"/>
      <c r="W974" s="38" t="s">
        <v>145</v>
      </c>
      <c r="X974" s="29" t="s">
        <v>158</v>
      </c>
      <c r="Y974" s="146">
        <v>2096</v>
      </c>
      <c r="Z974" s="33">
        <v>2306</v>
      </c>
      <c r="AA974" s="34">
        <f t="shared" si="215"/>
        <v>0.1</v>
      </c>
      <c r="AB974" s="33">
        <f t="shared" si="220"/>
        <v>2306</v>
      </c>
      <c r="AC974" s="34">
        <f t="shared" si="216"/>
        <v>0.10019082057427088</v>
      </c>
      <c r="AD974" s="145">
        <f t="shared" si="223"/>
        <v>1921.6669999999999</v>
      </c>
      <c r="AE974" s="105">
        <v>1746.6669999999999</v>
      </c>
      <c r="AF974" s="34" t="e">
        <v>#N/A</v>
      </c>
      <c r="AG974" s="34" t="e">
        <v>#N/A</v>
      </c>
      <c r="AH974" s="34" t="e">
        <v>#N/A</v>
      </c>
      <c r="AI974" s="29">
        <v>0.151</v>
      </c>
      <c r="AJ974" s="29">
        <v>2.2100000000000001E-4</v>
      </c>
      <c r="AK974" s="29">
        <v>0</v>
      </c>
      <c r="AL974" s="29">
        <v>0</v>
      </c>
      <c r="AM974" s="29" t="s">
        <v>27</v>
      </c>
      <c r="AN974" s="44" t="s">
        <v>27</v>
      </c>
      <c r="AO974" s="29" t="s">
        <v>27</v>
      </c>
      <c r="AP974" s="29">
        <v>5</v>
      </c>
      <c r="AQ974" s="29">
        <v>70</v>
      </c>
      <c r="AR974" s="29">
        <v>175</v>
      </c>
      <c r="AS974" s="29">
        <v>90</v>
      </c>
      <c r="AT974" s="29">
        <v>0.755</v>
      </c>
      <c r="AU974" s="144">
        <v>1.103E-3</v>
      </c>
      <c r="AV974" s="36" t="s">
        <v>28</v>
      </c>
      <c r="AW974" s="102" t="s">
        <v>33</v>
      </c>
      <c r="AX974" s="129" t="s">
        <v>33</v>
      </c>
      <c r="AY974" s="106">
        <v>925</v>
      </c>
      <c r="BD974" t="s">
        <v>108</v>
      </c>
      <c r="BE974" t="e">
        <v>#N/A</v>
      </c>
      <c r="BF974" t="e">
        <v>#N/A</v>
      </c>
      <c r="BH974" t="str">
        <f t="shared" si="221"/>
        <v/>
      </c>
      <c r="BJ974" t="str">
        <f t="shared" si="222"/>
        <v>OK</v>
      </c>
      <c r="BK974" s="130" t="s">
        <v>5302</v>
      </c>
      <c r="BL974" s="130" t="e">
        <v>#VALUE!</v>
      </c>
      <c r="BM974" s="131" t="s">
        <v>33</v>
      </c>
      <c r="BN974" s="131" t="e">
        <v>#VALUE!</v>
      </c>
      <c r="BO974" t="e">
        <v>#N/A</v>
      </c>
      <c r="BP974">
        <v>0</v>
      </c>
    </row>
    <row r="975" spans="1:68" ht="25.2" x14ac:dyDescent="0.3">
      <c r="A975" s="1"/>
      <c r="B975" s="47">
        <v>885</v>
      </c>
      <c r="C975" s="45">
        <v>1014755</v>
      </c>
      <c r="D975" s="40" t="s">
        <v>33</v>
      </c>
      <c r="E975" s="40"/>
      <c r="F975" s="39" t="s">
        <v>829</v>
      </c>
      <c r="G975" s="29" t="s">
        <v>61</v>
      </c>
      <c r="H975" s="70" t="s">
        <v>59</v>
      </c>
      <c r="I975" s="148" t="s">
        <v>32</v>
      </c>
      <c r="J975" s="147" t="s">
        <v>33</v>
      </c>
      <c r="K975" s="148" t="e">
        <v>#N/A</v>
      </c>
      <c r="L975" s="148" t="s">
        <v>32</v>
      </c>
      <c r="M975" s="147" t="s">
        <v>33</v>
      </c>
      <c r="N975" s="29" t="str">
        <f t="shared" si="217"/>
        <v/>
      </c>
      <c r="O975" s="29" t="str">
        <f t="shared" si="218"/>
        <v/>
      </c>
      <c r="P975" s="29" t="str">
        <f t="shared" si="219"/>
        <v/>
      </c>
      <c r="Q975" s="29" t="str">
        <f t="shared" si="224"/>
        <v/>
      </c>
      <c r="R975" s="29" t="str">
        <f t="shared" si="225"/>
        <v/>
      </c>
      <c r="S975" s="29" t="str">
        <f t="shared" si="226"/>
        <v/>
      </c>
      <c r="T975" s="29" t="str">
        <f t="shared" si="227"/>
        <v/>
      </c>
      <c r="U975" s="29">
        <v>1070536</v>
      </c>
      <c r="V975" s="29"/>
      <c r="W975" s="38" t="s">
        <v>145</v>
      </c>
      <c r="X975" s="29" t="s">
        <v>158</v>
      </c>
      <c r="Y975" s="146">
        <v>2548</v>
      </c>
      <c r="Z975" s="33">
        <v>2803</v>
      </c>
      <c r="AA975" s="34">
        <f t="shared" si="215"/>
        <v>0.1</v>
      </c>
      <c r="AB975" s="33">
        <f t="shared" si="220"/>
        <v>2803</v>
      </c>
      <c r="AC975" s="34">
        <f t="shared" si="216"/>
        <v>0.10007850864654766</v>
      </c>
      <c r="AD975" s="145">
        <f t="shared" si="223"/>
        <v>2335.8330000000001</v>
      </c>
      <c r="AE975" s="105">
        <v>2123.3330000000001</v>
      </c>
      <c r="AF975" s="34" t="e">
        <v>#N/A</v>
      </c>
      <c r="AG975" s="34" t="e">
        <v>#N/A</v>
      </c>
      <c r="AH975" s="34" t="e">
        <v>#N/A</v>
      </c>
      <c r="AI975" s="29">
        <v>0.19</v>
      </c>
      <c r="AJ975" s="29">
        <v>2.2100000000000001E-4</v>
      </c>
      <c r="AK975" s="29">
        <v>0</v>
      </c>
      <c r="AL975" s="29">
        <v>0</v>
      </c>
      <c r="AM975" s="29" t="s">
        <v>27</v>
      </c>
      <c r="AN975" s="44" t="s">
        <v>27</v>
      </c>
      <c r="AO975" s="29" t="s">
        <v>27</v>
      </c>
      <c r="AP975" s="29">
        <v>5</v>
      </c>
      <c r="AQ975" s="29">
        <v>70</v>
      </c>
      <c r="AR975" s="29">
        <v>175</v>
      </c>
      <c r="AS975" s="29">
        <v>90</v>
      </c>
      <c r="AT975" s="29">
        <v>0.95</v>
      </c>
      <c r="AU975" s="144">
        <v>1.103E-3</v>
      </c>
      <c r="AV975" s="36" t="s">
        <v>28</v>
      </c>
      <c r="AW975" s="102" t="s">
        <v>33</v>
      </c>
      <c r="AX975" s="129" t="s">
        <v>33</v>
      </c>
      <c r="AY975" s="106">
        <v>295</v>
      </c>
      <c r="BD975" t="s">
        <v>108</v>
      </c>
      <c r="BE975" t="e">
        <v>#N/A</v>
      </c>
      <c r="BF975" t="e">
        <v>#N/A</v>
      </c>
      <c r="BH975" t="str">
        <f t="shared" si="221"/>
        <v/>
      </c>
      <c r="BJ975" t="str">
        <f t="shared" si="222"/>
        <v>OK</v>
      </c>
      <c r="BK975" s="130" t="s">
        <v>5302</v>
      </c>
      <c r="BL975" s="130" t="e">
        <v>#VALUE!</v>
      </c>
      <c r="BM975" s="131" t="s">
        <v>33</v>
      </c>
      <c r="BN975" s="131" t="e">
        <v>#VALUE!</v>
      </c>
      <c r="BO975" t="e">
        <v>#N/A</v>
      </c>
      <c r="BP975">
        <v>0</v>
      </c>
    </row>
    <row r="976" spans="1:68" ht="25.2" x14ac:dyDescent="0.3">
      <c r="A976" s="1"/>
      <c r="B976" s="47">
        <v>886</v>
      </c>
      <c r="C976" s="45">
        <v>1014770</v>
      </c>
      <c r="D976" s="40" t="s">
        <v>33</v>
      </c>
      <c r="E976" s="40"/>
      <c r="F976" s="39" t="s">
        <v>830</v>
      </c>
      <c r="G976" s="29" t="s">
        <v>61</v>
      </c>
      <c r="H976" s="70" t="s">
        <v>59</v>
      </c>
      <c r="I976" s="148" t="s">
        <v>32</v>
      </c>
      <c r="J976" s="147" t="s">
        <v>33</v>
      </c>
      <c r="K976" s="148" t="e">
        <v>#N/A</v>
      </c>
      <c r="L976" s="148" t="s">
        <v>32</v>
      </c>
      <c r="M976" s="147" t="s">
        <v>33</v>
      </c>
      <c r="N976" s="29" t="str">
        <f t="shared" si="217"/>
        <v/>
      </c>
      <c r="O976" s="29" t="str">
        <f t="shared" si="218"/>
        <v/>
      </c>
      <c r="P976" s="29" t="str">
        <f t="shared" si="219"/>
        <v/>
      </c>
      <c r="Q976" s="29" t="str">
        <f t="shared" si="224"/>
        <v/>
      </c>
      <c r="R976" s="29" t="str">
        <f t="shared" si="225"/>
        <v/>
      </c>
      <c r="S976" s="29" t="str">
        <f t="shared" si="226"/>
        <v/>
      </c>
      <c r="T976" s="29" t="str">
        <f t="shared" si="227"/>
        <v/>
      </c>
      <c r="U976" s="29">
        <v>1070537</v>
      </c>
      <c r="V976" s="29"/>
      <c r="W976" s="38" t="s">
        <v>145</v>
      </c>
      <c r="X976" s="29" t="s">
        <v>158</v>
      </c>
      <c r="Y976" s="146">
        <v>3139</v>
      </c>
      <c r="Z976" s="33">
        <v>3453</v>
      </c>
      <c r="AA976" s="34">
        <f t="shared" si="215"/>
        <v>0.1</v>
      </c>
      <c r="AB976" s="33">
        <f t="shared" si="220"/>
        <v>3453</v>
      </c>
      <c r="AC976" s="34">
        <f t="shared" si="216"/>
        <v>0.10003199745549503</v>
      </c>
      <c r="AD976" s="145">
        <f t="shared" si="223"/>
        <v>2877.5</v>
      </c>
      <c r="AE976" s="105">
        <v>2615.8330000000001</v>
      </c>
      <c r="AF976" s="34" t="e">
        <v>#N/A</v>
      </c>
      <c r="AG976" s="34" t="e">
        <v>#N/A</v>
      </c>
      <c r="AH976" s="34" t="e">
        <v>#N/A</v>
      </c>
      <c r="AI976" s="29">
        <v>0.24</v>
      </c>
      <c r="AJ976" s="29">
        <v>4.37E-4</v>
      </c>
      <c r="AK976" s="29">
        <v>0</v>
      </c>
      <c r="AL976" s="29">
        <v>0</v>
      </c>
      <c r="AM976" s="29" t="s">
        <v>27</v>
      </c>
      <c r="AN976" s="44" t="s">
        <v>27</v>
      </c>
      <c r="AO976" s="29" t="s">
        <v>27</v>
      </c>
      <c r="AP976" s="29">
        <v>5</v>
      </c>
      <c r="AQ976" s="29">
        <v>180</v>
      </c>
      <c r="AR976" s="29">
        <v>135</v>
      </c>
      <c r="AS976" s="29">
        <v>90</v>
      </c>
      <c r="AT976" s="29">
        <v>1.2</v>
      </c>
      <c r="AU976" s="144">
        <v>2.1870000000000001E-3</v>
      </c>
      <c r="AV976" s="36" t="s">
        <v>28</v>
      </c>
      <c r="AW976" s="102" t="s">
        <v>33</v>
      </c>
      <c r="AX976" s="129" t="s">
        <v>33</v>
      </c>
      <c r="AY976" s="106">
        <v>125</v>
      </c>
      <c r="BD976" t="s">
        <v>108</v>
      </c>
      <c r="BE976" t="e">
        <v>#N/A</v>
      </c>
      <c r="BF976" t="e">
        <v>#N/A</v>
      </c>
      <c r="BH976" t="str">
        <f t="shared" si="221"/>
        <v/>
      </c>
      <c r="BJ976" t="str">
        <f t="shared" si="222"/>
        <v>OK</v>
      </c>
      <c r="BK976" s="130" t="s">
        <v>5302</v>
      </c>
      <c r="BL976" s="130" t="e">
        <v>#VALUE!</v>
      </c>
      <c r="BM976" s="131" t="s">
        <v>33</v>
      </c>
      <c r="BN976" s="131" t="e">
        <v>#VALUE!</v>
      </c>
      <c r="BO976" t="e">
        <v>#N/A</v>
      </c>
      <c r="BP976">
        <v>0</v>
      </c>
    </row>
    <row r="977" spans="1:68" ht="25.2" x14ac:dyDescent="0.3">
      <c r="A977" s="1"/>
      <c r="B977" s="47">
        <v>887</v>
      </c>
      <c r="C977" s="45">
        <v>1014692</v>
      </c>
      <c r="D977" s="40" t="s">
        <v>33</v>
      </c>
      <c r="E977" s="40"/>
      <c r="F977" s="39" t="s">
        <v>831</v>
      </c>
      <c r="G977" s="29" t="s">
        <v>61</v>
      </c>
      <c r="H977" s="70" t="s">
        <v>59</v>
      </c>
      <c r="I977" s="148" t="s">
        <v>32</v>
      </c>
      <c r="J977" s="147" t="s">
        <v>33</v>
      </c>
      <c r="K977" s="148" t="e">
        <v>#N/A</v>
      </c>
      <c r="L977" s="148" t="s">
        <v>32</v>
      </c>
      <c r="M977" s="147" t="s">
        <v>33</v>
      </c>
      <c r="N977" s="29" t="str">
        <f t="shared" si="217"/>
        <v/>
      </c>
      <c r="O977" s="29" t="str">
        <f t="shared" si="218"/>
        <v/>
      </c>
      <c r="P977" s="29" t="str">
        <f t="shared" si="219"/>
        <v/>
      </c>
      <c r="Q977" s="29" t="str">
        <f t="shared" si="224"/>
        <v/>
      </c>
      <c r="R977" s="29" t="str">
        <f t="shared" si="225"/>
        <v/>
      </c>
      <c r="S977" s="29" t="str">
        <f t="shared" si="226"/>
        <v/>
      </c>
      <c r="T977" s="29" t="str">
        <f t="shared" si="227"/>
        <v/>
      </c>
      <c r="U977" s="29">
        <v>1070539</v>
      </c>
      <c r="V977" s="29"/>
      <c r="W977" s="38" t="s">
        <v>145</v>
      </c>
      <c r="X977" s="29" t="s">
        <v>158</v>
      </c>
      <c r="Y977" s="146">
        <v>914</v>
      </c>
      <c r="Z977" s="33">
        <v>1005</v>
      </c>
      <c r="AA977" s="34">
        <f t="shared" si="215"/>
        <v>0.1</v>
      </c>
      <c r="AB977" s="33">
        <f t="shared" si="220"/>
        <v>1005</v>
      </c>
      <c r="AC977" s="34">
        <f t="shared" si="216"/>
        <v>9.956188202981088E-2</v>
      </c>
      <c r="AD977" s="145">
        <f t="shared" si="223"/>
        <v>837.5</v>
      </c>
      <c r="AE977" s="105">
        <v>761.66700000000003</v>
      </c>
      <c r="AF977" s="34" t="e">
        <v>#N/A</v>
      </c>
      <c r="AG977" s="34" t="e">
        <v>#N/A</v>
      </c>
      <c r="AH977" s="34" t="e">
        <v>#N/A</v>
      </c>
      <c r="AI977" s="29">
        <v>8.1000000000000003E-2</v>
      </c>
      <c r="AJ977" s="29">
        <v>1.1E-4</v>
      </c>
      <c r="AK977" s="29">
        <v>0</v>
      </c>
      <c r="AL977" s="29">
        <v>0</v>
      </c>
      <c r="AM977" s="29" t="s">
        <v>27</v>
      </c>
      <c r="AN977" s="44" t="s">
        <v>27</v>
      </c>
      <c r="AO977" s="29" t="s">
        <v>27</v>
      </c>
      <c r="AP977" s="29">
        <v>10</v>
      </c>
      <c r="AQ977" s="29">
        <v>70</v>
      </c>
      <c r="AR977" s="29">
        <v>175</v>
      </c>
      <c r="AS977" s="29">
        <v>90</v>
      </c>
      <c r="AT977" s="29">
        <v>0.81</v>
      </c>
      <c r="AU977" s="144">
        <v>1.103E-3</v>
      </c>
      <c r="AV977" s="36" t="s">
        <v>28</v>
      </c>
      <c r="AW977" s="102" t="s">
        <v>33</v>
      </c>
      <c r="AX977" s="129" t="s">
        <v>33</v>
      </c>
      <c r="AY977" s="106">
        <v>9060</v>
      </c>
      <c r="BD977" t="s">
        <v>108</v>
      </c>
      <c r="BE977" t="e">
        <v>#N/A</v>
      </c>
      <c r="BF977" t="e">
        <v>#N/A</v>
      </c>
      <c r="BH977" t="str">
        <f t="shared" si="221"/>
        <v/>
      </c>
      <c r="BJ977" t="str">
        <f t="shared" si="222"/>
        <v>OK</v>
      </c>
      <c r="BK977" s="130" t="s">
        <v>5302</v>
      </c>
      <c r="BL977" s="130" t="e">
        <v>#VALUE!</v>
      </c>
      <c r="BM977" s="131" t="s">
        <v>33</v>
      </c>
      <c r="BN977" s="131" t="e">
        <v>#VALUE!</v>
      </c>
      <c r="BO977" t="e">
        <v>#N/A</v>
      </c>
      <c r="BP977">
        <v>0</v>
      </c>
    </row>
    <row r="978" spans="1:68" ht="25.2" x14ac:dyDescent="0.3">
      <c r="A978" s="1"/>
      <c r="B978" s="47">
        <v>888</v>
      </c>
      <c r="C978" s="45">
        <v>1014736</v>
      </c>
      <c r="D978" s="40" t="s">
        <v>33</v>
      </c>
      <c r="E978" s="40"/>
      <c r="F978" s="39" t="s">
        <v>832</v>
      </c>
      <c r="G978" s="29" t="s">
        <v>61</v>
      </c>
      <c r="H978" s="70" t="s">
        <v>59</v>
      </c>
      <c r="I978" s="148" t="s">
        <v>32</v>
      </c>
      <c r="J978" s="147" t="s">
        <v>33</v>
      </c>
      <c r="K978" s="148" t="e">
        <v>#N/A</v>
      </c>
      <c r="L978" s="148" t="s">
        <v>32</v>
      </c>
      <c r="M978" s="147" t="s">
        <v>33</v>
      </c>
      <c r="N978" s="29" t="str">
        <f t="shared" si="217"/>
        <v/>
      </c>
      <c r="O978" s="29" t="str">
        <f t="shared" si="218"/>
        <v/>
      </c>
      <c r="P978" s="29" t="str">
        <f t="shared" si="219"/>
        <v/>
      </c>
      <c r="Q978" s="29" t="str">
        <f t="shared" si="224"/>
        <v/>
      </c>
      <c r="R978" s="29" t="str">
        <f t="shared" si="225"/>
        <v/>
      </c>
      <c r="S978" s="29" t="str">
        <f t="shared" si="226"/>
        <v/>
      </c>
      <c r="T978" s="29" t="str">
        <f t="shared" si="227"/>
        <v/>
      </c>
      <c r="U978" s="29">
        <v>1070540</v>
      </c>
      <c r="V978" s="29"/>
      <c r="W978" s="38" t="s">
        <v>145</v>
      </c>
      <c r="X978" s="29" t="s">
        <v>158</v>
      </c>
      <c r="Y978" s="146">
        <v>1491</v>
      </c>
      <c r="Z978" s="33">
        <v>1640</v>
      </c>
      <c r="AA978" s="34">
        <f t="shared" si="215"/>
        <v>0.1</v>
      </c>
      <c r="AB978" s="33">
        <f t="shared" si="220"/>
        <v>1640</v>
      </c>
      <c r="AC978" s="34">
        <f t="shared" si="216"/>
        <v>9.9933199195170963E-2</v>
      </c>
      <c r="AD978" s="145">
        <f t="shared" si="223"/>
        <v>1366.6669999999999</v>
      </c>
      <c r="AE978" s="105">
        <v>1242.5</v>
      </c>
      <c r="AF978" s="34" t="e">
        <v>#N/A</v>
      </c>
      <c r="AG978" s="34" t="e">
        <v>#N/A</v>
      </c>
      <c r="AH978" s="34" t="e">
        <v>#N/A</v>
      </c>
      <c r="AI978" s="29">
        <v>0.107</v>
      </c>
      <c r="AJ978" s="29">
        <v>1.1E-4</v>
      </c>
      <c r="AK978" s="29">
        <v>0</v>
      </c>
      <c r="AL978" s="29">
        <v>0</v>
      </c>
      <c r="AM978" s="29" t="s">
        <v>27</v>
      </c>
      <c r="AN978" s="44" t="s">
        <v>27</v>
      </c>
      <c r="AO978" s="29" t="s">
        <v>27</v>
      </c>
      <c r="AP978" s="29">
        <v>10</v>
      </c>
      <c r="AQ978" s="29">
        <v>176</v>
      </c>
      <c r="AR978" s="29">
        <v>67</v>
      </c>
      <c r="AS978" s="29">
        <v>89</v>
      </c>
      <c r="AT978" s="29">
        <v>1.07</v>
      </c>
      <c r="AU978" s="144">
        <v>1.049E-3</v>
      </c>
      <c r="AV978" s="36" t="s">
        <v>28</v>
      </c>
      <c r="AW978" s="102" t="s">
        <v>33</v>
      </c>
      <c r="AX978" s="129" t="s">
        <v>33</v>
      </c>
      <c r="AY978" s="106">
        <v>870</v>
      </c>
      <c r="BD978" t="s">
        <v>108</v>
      </c>
      <c r="BE978" t="e">
        <v>#N/A</v>
      </c>
      <c r="BF978" t="e">
        <v>#N/A</v>
      </c>
      <c r="BH978" t="str">
        <f t="shared" si="221"/>
        <v/>
      </c>
      <c r="BJ978" t="str">
        <f t="shared" si="222"/>
        <v>OK</v>
      </c>
      <c r="BK978" s="130" t="s">
        <v>5302</v>
      </c>
      <c r="BL978" s="130" t="e">
        <v>#VALUE!</v>
      </c>
      <c r="BM978" s="131" t="s">
        <v>33</v>
      </c>
      <c r="BN978" s="131" t="e">
        <v>#VALUE!</v>
      </c>
      <c r="BO978" t="e">
        <v>#N/A</v>
      </c>
      <c r="BP978">
        <v>0</v>
      </c>
    </row>
    <row r="979" spans="1:68" ht="25.2" x14ac:dyDescent="0.3">
      <c r="A979" s="1"/>
      <c r="B979" s="47">
        <v>889</v>
      </c>
      <c r="C979" s="45">
        <v>1014739</v>
      </c>
      <c r="D979" s="40" t="s">
        <v>33</v>
      </c>
      <c r="E979" s="40"/>
      <c r="F979" s="39" t="s">
        <v>833</v>
      </c>
      <c r="G979" s="29" t="s">
        <v>61</v>
      </c>
      <c r="H979" s="70" t="s">
        <v>59</v>
      </c>
      <c r="I979" s="148" t="s">
        <v>32</v>
      </c>
      <c r="J979" s="147" t="s">
        <v>33</v>
      </c>
      <c r="K979" s="148" t="e">
        <v>#N/A</v>
      </c>
      <c r="L979" s="148" t="s">
        <v>32</v>
      </c>
      <c r="M979" s="147" t="s">
        <v>33</v>
      </c>
      <c r="N979" s="29" t="str">
        <f t="shared" si="217"/>
        <v/>
      </c>
      <c r="O979" s="29" t="str">
        <f t="shared" si="218"/>
        <v/>
      </c>
      <c r="P979" s="29" t="str">
        <f t="shared" si="219"/>
        <v/>
      </c>
      <c r="Q979" s="29" t="str">
        <f t="shared" si="224"/>
        <v/>
      </c>
      <c r="R979" s="29" t="str">
        <f t="shared" si="225"/>
        <v/>
      </c>
      <c r="S979" s="29" t="str">
        <f t="shared" si="226"/>
        <v/>
      </c>
      <c r="T979" s="29" t="str">
        <f t="shared" si="227"/>
        <v/>
      </c>
      <c r="U979" s="29">
        <v>1070541</v>
      </c>
      <c r="V979" s="29"/>
      <c r="W979" s="38" t="s">
        <v>145</v>
      </c>
      <c r="X979" s="29" t="s">
        <v>158</v>
      </c>
      <c r="Y979" s="146">
        <v>1661</v>
      </c>
      <c r="Z979" s="33">
        <v>1827</v>
      </c>
      <c r="AA979" s="34">
        <f t="shared" si="215"/>
        <v>0.1</v>
      </c>
      <c r="AB979" s="33">
        <f t="shared" si="220"/>
        <v>1827</v>
      </c>
      <c r="AC979" s="34">
        <f t="shared" si="216"/>
        <v>9.9939530417933742E-2</v>
      </c>
      <c r="AD979" s="145">
        <f t="shared" si="223"/>
        <v>1522.5</v>
      </c>
      <c r="AE979" s="105">
        <v>1384.1669999999999</v>
      </c>
      <c r="AF979" s="34" t="e">
        <v>#N/A</v>
      </c>
      <c r="AG979" s="34" t="e">
        <v>#N/A</v>
      </c>
      <c r="AH979" s="34" t="e">
        <v>#N/A</v>
      </c>
      <c r="AI979" s="29">
        <v>0.14199999999999999</v>
      </c>
      <c r="AJ979" s="29">
        <v>1.1E-4</v>
      </c>
      <c r="AK979" s="29">
        <v>0</v>
      </c>
      <c r="AL979" s="29">
        <v>0</v>
      </c>
      <c r="AM979" s="29" t="s">
        <v>27</v>
      </c>
      <c r="AN979" s="44" t="s">
        <v>27</v>
      </c>
      <c r="AO979" s="29" t="s">
        <v>27</v>
      </c>
      <c r="AP979" s="29">
        <v>10</v>
      </c>
      <c r="AQ979" s="29">
        <v>70</v>
      </c>
      <c r="AR979" s="29">
        <v>175</v>
      </c>
      <c r="AS979" s="29">
        <v>90</v>
      </c>
      <c r="AT979" s="29">
        <v>1.42</v>
      </c>
      <c r="AU979" s="144">
        <v>1.103E-3</v>
      </c>
      <c r="AV979" s="36" t="s">
        <v>28</v>
      </c>
      <c r="AW979" s="102" t="s">
        <v>33</v>
      </c>
      <c r="AX979" s="129" t="s">
        <v>33</v>
      </c>
      <c r="AY979" s="106">
        <v>160</v>
      </c>
      <c r="BD979" t="s">
        <v>108</v>
      </c>
      <c r="BE979" t="e">
        <v>#N/A</v>
      </c>
      <c r="BF979" t="e">
        <v>#N/A</v>
      </c>
      <c r="BH979" t="str">
        <f t="shared" si="221"/>
        <v/>
      </c>
      <c r="BJ979" t="str">
        <f t="shared" si="222"/>
        <v>OK</v>
      </c>
      <c r="BK979" s="130" t="s">
        <v>5302</v>
      </c>
      <c r="BL979" s="130" t="e">
        <v>#VALUE!</v>
      </c>
      <c r="BM979" s="131" t="s">
        <v>33</v>
      </c>
      <c r="BN979" s="131" t="e">
        <v>#VALUE!</v>
      </c>
      <c r="BO979" t="e">
        <v>#N/A</v>
      </c>
      <c r="BP979">
        <v>0</v>
      </c>
    </row>
    <row r="980" spans="1:68" ht="25.2" x14ac:dyDescent="0.3">
      <c r="A980" s="1"/>
      <c r="B980" s="47">
        <v>890</v>
      </c>
      <c r="C980" s="45">
        <v>1014757</v>
      </c>
      <c r="D980" s="40" t="s">
        <v>33</v>
      </c>
      <c r="E980" s="40"/>
      <c r="F980" s="39" t="s">
        <v>834</v>
      </c>
      <c r="G980" s="29" t="s">
        <v>61</v>
      </c>
      <c r="H980" s="70" t="s">
        <v>59</v>
      </c>
      <c r="I980" s="148" t="s">
        <v>32</v>
      </c>
      <c r="J980" s="147" t="s">
        <v>33</v>
      </c>
      <c r="K980" s="148" t="e">
        <v>#N/A</v>
      </c>
      <c r="L980" s="148" t="s">
        <v>32</v>
      </c>
      <c r="M980" s="147" t="s">
        <v>33</v>
      </c>
      <c r="N980" s="29" t="str">
        <f t="shared" si="217"/>
        <v/>
      </c>
      <c r="O980" s="29" t="str">
        <f t="shared" si="218"/>
        <v/>
      </c>
      <c r="P980" s="29" t="str">
        <f t="shared" si="219"/>
        <v/>
      </c>
      <c r="Q980" s="29" t="str">
        <f t="shared" si="224"/>
        <v/>
      </c>
      <c r="R980" s="29" t="str">
        <f t="shared" si="225"/>
        <v/>
      </c>
      <c r="S980" s="29" t="str">
        <f t="shared" si="226"/>
        <v/>
      </c>
      <c r="T980" s="29" t="str">
        <f t="shared" si="227"/>
        <v/>
      </c>
      <c r="U980" s="29">
        <v>1070542</v>
      </c>
      <c r="V980" s="29"/>
      <c r="W980" s="38" t="s">
        <v>145</v>
      </c>
      <c r="X980" s="29" t="s">
        <v>158</v>
      </c>
      <c r="Y980" s="146">
        <v>2298</v>
      </c>
      <c r="Z980" s="33">
        <v>2528</v>
      </c>
      <c r="AA980" s="34">
        <f t="shared" si="215"/>
        <v>0.1</v>
      </c>
      <c r="AB980" s="33">
        <f t="shared" si="220"/>
        <v>2528</v>
      </c>
      <c r="AC980" s="34">
        <f t="shared" si="216"/>
        <v>0.10008720626631849</v>
      </c>
      <c r="AD980" s="145">
        <f t="shared" si="223"/>
        <v>2106.6669999999999</v>
      </c>
      <c r="AE980" s="105">
        <v>1915</v>
      </c>
      <c r="AF980" s="34" t="e">
        <v>#N/A</v>
      </c>
      <c r="AG980" s="34" t="e">
        <v>#N/A</v>
      </c>
      <c r="AH980" s="34" t="e">
        <v>#N/A</v>
      </c>
      <c r="AI980" s="29">
        <v>0.18</v>
      </c>
      <c r="AJ980" s="29">
        <v>2.2100000000000001E-4</v>
      </c>
      <c r="AK980" s="29">
        <v>0</v>
      </c>
      <c r="AL980" s="29">
        <v>0</v>
      </c>
      <c r="AM980" s="29" t="s">
        <v>27</v>
      </c>
      <c r="AN980" s="44" t="s">
        <v>27</v>
      </c>
      <c r="AO980" s="29" t="s">
        <v>27</v>
      </c>
      <c r="AP980" s="29">
        <v>5</v>
      </c>
      <c r="AQ980" s="29">
        <v>175</v>
      </c>
      <c r="AR980" s="29">
        <v>70</v>
      </c>
      <c r="AS980" s="29">
        <v>90</v>
      </c>
      <c r="AT980" s="29">
        <v>0.9</v>
      </c>
      <c r="AU980" s="144">
        <v>1.103E-3</v>
      </c>
      <c r="AV980" s="36" t="s">
        <v>28</v>
      </c>
      <c r="AW980" s="102" t="s">
        <v>33</v>
      </c>
      <c r="AX980" s="129" t="s">
        <v>33</v>
      </c>
      <c r="AY980" s="106">
        <v>295</v>
      </c>
      <c r="BD980" t="s">
        <v>108</v>
      </c>
      <c r="BE980" t="e">
        <v>#N/A</v>
      </c>
      <c r="BF980" t="e">
        <v>#N/A</v>
      </c>
      <c r="BH980" t="str">
        <f t="shared" si="221"/>
        <v/>
      </c>
      <c r="BJ980" t="str">
        <f t="shared" si="222"/>
        <v>OK</v>
      </c>
      <c r="BK980" s="130" t="s">
        <v>5302</v>
      </c>
      <c r="BL980" s="130" t="e">
        <v>#VALUE!</v>
      </c>
      <c r="BM980" s="131" t="s">
        <v>33</v>
      </c>
      <c r="BN980" s="131" t="e">
        <v>#VALUE!</v>
      </c>
      <c r="BO980" t="e">
        <v>#N/A</v>
      </c>
      <c r="BP980">
        <v>0</v>
      </c>
    </row>
    <row r="981" spans="1:68" ht="25.2" x14ac:dyDescent="0.3">
      <c r="A981" s="1"/>
      <c r="B981" s="47">
        <v>891</v>
      </c>
      <c r="C981" s="45">
        <v>1014761</v>
      </c>
      <c r="D981" s="40" t="s">
        <v>33</v>
      </c>
      <c r="E981" s="40"/>
      <c r="F981" s="39" t="s">
        <v>835</v>
      </c>
      <c r="G981" s="29" t="s">
        <v>61</v>
      </c>
      <c r="H981" s="70" t="s">
        <v>59</v>
      </c>
      <c r="I981" s="148" t="s">
        <v>32</v>
      </c>
      <c r="J981" s="147" t="s">
        <v>33</v>
      </c>
      <c r="K981" s="148" t="e">
        <v>#N/A</v>
      </c>
      <c r="L981" s="148" t="s">
        <v>32</v>
      </c>
      <c r="M981" s="147" t="s">
        <v>33</v>
      </c>
      <c r="N981" s="29" t="str">
        <f t="shared" si="217"/>
        <v/>
      </c>
      <c r="O981" s="29" t="str">
        <f t="shared" si="218"/>
        <v/>
      </c>
      <c r="P981" s="29" t="str">
        <f t="shared" si="219"/>
        <v/>
      </c>
      <c r="Q981" s="29" t="str">
        <f t="shared" si="224"/>
        <v/>
      </c>
      <c r="R981" s="29" t="str">
        <f t="shared" si="225"/>
        <v/>
      </c>
      <c r="S981" s="29" t="str">
        <f t="shared" si="226"/>
        <v/>
      </c>
      <c r="T981" s="29" t="str">
        <f t="shared" si="227"/>
        <v/>
      </c>
      <c r="U981" s="29">
        <v>1070543</v>
      </c>
      <c r="V981" s="29"/>
      <c r="W981" s="38" t="s">
        <v>145</v>
      </c>
      <c r="X981" s="29" t="s">
        <v>158</v>
      </c>
      <c r="Y981" s="146">
        <v>2695</v>
      </c>
      <c r="Z981" s="33">
        <v>2965</v>
      </c>
      <c r="AA981" s="34">
        <f t="shared" ref="AA981:AA1044" si="228">ROUND(Z981/Y981-1,3)</f>
        <v>0.1</v>
      </c>
      <c r="AB981" s="33">
        <f t="shared" si="220"/>
        <v>2965</v>
      </c>
      <c r="AC981" s="34">
        <f t="shared" ref="AC981:AC1044" si="229">(AD981-AE981)/AE981</f>
        <v>0.10018554362679682</v>
      </c>
      <c r="AD981" s="145">
        <f t="shared" si="223"/>
        <v>2470.8330000000001</v>
      </c>
      <c r="AE981" s="105">
        <v>2245.8330000000001</v>
      </c>
      <c r="AF981" s="34" t="e">
        <v>#N/A</v>
      </c>
      <c r="AG981" s="34" t="e">
        <v>#N/A</v>
      </c>
      <c r="AH981" s="34" t="e">
        <v>#N/A</v>
      </c>
      <c r="AI981" s="29">
        <v>0.23300000000000001</v>
      </c>
      <c r="AJ981" s="29">
        <v>4.2499999999999998E-4</v>
      </c>
      <c r="AK981" s="29">
        <v>0</v>
      </c>
      <c r="AL981" s="29">
        <v>0</v>
      </c>
      <c r="AM981" s="29" t="s">
        <v>27</v>
      </c>
      <c r="AN981" s="44" t="s">
        <v>27</v>
      </c>
      <c r="AO981" s="29" t="s">
        <v>27</v>
      </c>
      <c r="AP981" s="29">
        <v>5</v>
      </c>
      <c r="AQ981" s="29">
        <v>175</v>
      </c>
      <c r="AR981" s="29">
        <v>135</v>
      </c>
      <c r="AS981" s="29">
        <v>90</v>
      </c>
      <c r="AT981" s="29">
        <v>1.165</v>
      </c>
      <c r="AU981" s="144">
        <v>2.1259999999999999E-3</v>
      </c>
      <c r="AV981" s="36" t="s">
        <v>28</v>
      </c>
      <c r="AW981" s="102" t="s">
        <v>33</v>
      </c>
      <c r="AX981" s="129" t="s">
        <v>33</v>
      </c>
      <c r="AY981" s="106">
        <v>115</v>
      </c>
      <c r="BD981" t="s">
        <v>108</v>
      </c>
      <c r="BE981" t="e">
        <v>#N/A</v>
      </c>
      <c r="BF981" t="e">
        <v>#N/A</v>
      </c>
      <c r="BH981" t="str">
        <f t="shared" si="221"/>
        <v/>
      </c>
      <c r="BJ981" t="str">
        <f t="shared" si="222"/>
        <v>OK</v>
      </c>
      <c r="BK981" s="130" t="s">
        <v>5302</v>
      </c>
      <c r="BL981" s="130" t="e">
        <v>#VALUE!</v>
      </c>
      <c r="BM981" s="131" t="s">
        <v>33</v>
      </c>
      <c r="BN981" s="131" t="e">
        <v>#VALUE!</v>
      </c>
      <c r="BO981" t="e">
        <v>#N/A</v>
      </c>
      <c r="BP981">
        <v>0</v>
      </c>
    </row>
    <row r="982" spans="1:68" ht="25.2" x14ac:dyDescent="0.3">
      <c r="A982" s="1"/>
      <c r="B982" s="47">
        <v>892</v>
      </c>
      <c r="C982" s="45">
        <v>1014774</v>
      </c>
      <c r="D982" s="40" t="s">
        <v>33</v>
      </c>
      <c r="E982" s="40"/>
      <c r="F982" s="39" t="s">
        <v>836</v>
      </c>
      <c r="G982" s="29" t="s">
        <v>61</v>
      </c>
      <c r="H982" s="70" t="s">
        <v>59</v>
      </c>
      <c r="I982" s="148" t="s">
        <v>32</v>
      </c>
      <c r="J982" s="147" t="s">
        <v>33</v>
      </c>
      <c r="K982" s="148" t="e">
        <v>#N/A</v>
      </c>
      <c r="L982" s="148" t="s">
        <v>32</v>
      </c>
      <c r="M982" s="147" t="s">
        <v>33</v>
      </c>
      <c r="N982" s="29" t="str">
        <f t="shared" si="217"/>
        <v/>
      </c>
      <c r="O982" s="29" t="str">
        <f t="shared" si="218"/>
        <v/>
      </c>
      <c r="P982" s="29" t="str">
        <f t="shared" si="219"/>
        <v/>
      </c>
      <c r="Q982" s="29" t="str">
        <f t="shared" si="224"/>
        <v/>
      </c>
      <c r="R982" s="29" t="str">
        <f t="shared" si="225"/>
        <v/>
      </c>
      <c r="S982" s="29" t="str">
        <f t="shared" si="226"/>
        <v/>
      </c>
      <c r="T982" s="29" t="str">
        <f t="shared" si="227"/>
        <v/>
      </c>
      <c r="U982" s="29">
        <v>1070544</v>
      </c>
      <c r="V982" s="29"/>
      <c r="W982" s="38" t="s">
        <v>145</v>
      </c>
      <c r="X982" s="29" t="s">
        <v>158</v>
      </c>
      <c r="Y982" s="146">
        <v>3139</v>
      </c>
      <c r="Z982" s="33">
        <v>3453</v>
      </c>
      <c r="AA982" s="34">
        <f t="shared" si="228"/>
        <v>0.1</v>
      </c>
      <c r="AB982" s="33">
        <f t="shared" si="220"/>
        <v>3453</v>
      </c>
      <c r="AC982" s="34">
        <f t="shared" si="229"/>
        <v>0.10003199745549503</v>
      </c>
      <c r="AD982" s="145">
        <f t="shared" si="223"/>
        <v>2877.5</v>
      </c>
      <c r="AE982" s="105">
        <v>2615.8330000000001</v>
      </c>
      <c r="AF982" s="34" t="e">
        <v>#N/A</v>
      </c>
      <c r="AG982" s="34" t="e">
        <v>#N/A</v>
      </c>
      <c r="AH982" s="34" t="e">
        <v>#N/A</v>
      </c>
      <c r="AI982" s="29">
        <v>0.28100000000000003</v>
      </c>
      <c r="AJ982" s="29">
        <v>4.2499999999999998E-4</v>
      </c>
      <c r="AK982" s="29">
        <v>0</v>
      </c>
      <c r="AL982" s="29">
        <v>0</v>
      </c>
      <c r="AM982" s="29" t="s">
        <v>27</v>
      </c>
      <c r="AN982" s="44" t="s">
        <v>27</v>
      </c>
      <c r="AO982" s="29" t="s">
        <v>27</v>
      </c>
      <c r="AP982" s="29">
        <v>5</v>
      </c>
      <c r="AQ982" s="29">
        <v>175</v>
      </c>
      <c r="AR982" s="29">
        <v>135</v>
      </c>
      <c r="AS982" s="29">
        <v>90</v>
      </c>
      <c r="AT982" s="29">
        <v>1.405</v>
      </c>
      <c r="AU982" s="144">
        <v>2.1259999999999999E-3</v>
      </c>
      <c r="AV982" s="36" t="s">
        <v>28</v>
      </c>
      <c r="AW982" s="102" t="s">
        <v>33</v>
      </c>
      <c r="AX982" s="129" t="s">
        <v>33</v>
      </c>
      <c r="AY982" s="106">
        <v>70</v>
      </c>
      <c r="BD982" t="s">
        <v>108</v>
      </c>
      <c r="BE982" t="e">
        <v>#N/A</v>
      </c>
      <c r="BF982" t="e">
        <v>#N/A</v>
      </c>
      <c r="BH982" t="str">
        <f t="shared" si="221"/>
        <v/>
      </c>
      <c r="BJ982" t="str">
        <f t="shared" si="222"/>
        <v>OK</v>
      </c>
      <c r="BK982" s="130" t="s">
        <v>5302</v>
      </c>
      <c r="BL982" s="130" t="e">
        <v>#VALUE!</v>
      </c>
      <c r="BM982" s="131" t="s">
        <v>33</v>
      </c>
      <c r="BN982" s="131" t="e">
        <v>#VALUE!</v>
      </c>
      <c r="BO982" t="e">
        <v>#N/A</v>
      </c>
      <c r="BP982">
        <v>0</v>
      </c>
    </row>
    <row r="983" spans="1:68" ht="25.2" x14ac:dyDescent="0.3">
      <c r="A983" s="1"/>
      <c r="B983" s="47">
        <v>893</v>
      </c>
      <c r="C983" s="45">
        <v>1014812</v>
      </c>
      <c r="D983" s="29"/>
      <c r="E983" s="29"/>
      <c r="F983" s="39" t="s">
        <v>837</v>
      </c>
      <c r="G983" s="29" t="s">
        <v>61</v>
      </c>
      <c r="H983" s="70" t="s">
        <v>59</v>
      </c>
      <c r="I983" s="148" t="s">
        <v>32</v>
      </c>
      <c r="J983" s="147" t="s">
        <v>33</v>
      </c>
      <c r="K983" s="148" t="e">
        <v>#N/A</v>
      </c>
      <c r="L983" s="148" t="s">
        <v>32</v>
      </c>
      <c r="M983" s="147" t="s">
        <v>33</v>
      </c>
      <c r="N983" s="29" t="str">
        <f t="shared" si="217"/>
        <v/>
      </c>
      <c r="O983" s="29" t="str">
        <f t="shared" si="218"/>
        <v/>
      </c>
      <c r="P983" s="29" t="str">
        <f t="shared" si="219"/>
        <v/>
      </c>
      <c r="Q983" s="29" t="str">
        <f t="shared" si="224"/>
        <v/>
      </c>
      <c r="R983" s="29" t="str">
        <f t="shared" si="225"/>
        <v/>
      </c>
      <c r="S983" s="29" t="str">
        <f t="shared" si="226"/>
        <v/>
      </c>
      <c r="T983" s="29" t="str">
        <f t="shared" si="227"/>
        <v/>
      </c>
      <c r="U983" s="29">
        <v>1070545</v>
      </c>
      <c r="V983" s="29"/>
      <c r="W983" s="38" t="s">
        <v>145</v>
      </c>
      <c r="X983" s="29" t="s">
        <v>158</v>
      </c>
      <c r="Y983" s="146">
        <v>2096</v>
      </c>
      <c r="Z983" s="33">
        <v>2306</v>
      </c>
      <c r="AA983" s="34">
        <f t="shared" si="228"/>
        <v>0.1</v>
      </c>
      <c r="AB983" s="33">
        <f t="shared" si="220"/>
        <v>2306</v>
      </c>
      <c r="AC983" s="34">
        <f t="shared" si="229"/>
        <v>0.10019082057427088</v>
      </c>
      <c r="AD983" s="145">
        <f t="shared" si="223"/>
        <v>1921.6669999999999</v>
      </c>
      <c r="AE983" s="105">
        <v>1746.6669999999999</v>
      </c>
      <c r="AF983" s="34" t="e">
        <v>#N/A</v>
      </c>
      <c r="AG983" s="34" t="e">
        <v>#N/A</v>
      </c>
      <c r="AH983" s="34" t="e">
        <v>#N/A</v>
      </c>
      <c r="AI983" s="29">
        <v>0.18</v>
      </c>
      <c r="AJ983" s="29">
        <v>2.2100000000000001E-4</v>
      </c>
      <c r="AK983" s="29">
        <v>0</v>
      </c>
      <c r="AL983" s="29">
        <v>0</v>
      </c>
      <c r="AM983" s="29" t="s">
        <v>27</v>
      </c>
      <c r="AN983" s="44" t="s">
        <v>27</v>
      </c>
      <c r="AO983" s="29" t="s">
        <v>27</v>
      </c>
      <c r="AP983" s="29">
        <v>5</v>
      </c>
      <c r="AQ983" s="29">
        <v>175</v>
      </c>
      <c r="AR983" s="29">
        <v>70</v>
      </c>
      <c r="AS983" s="29">
        <v>90</v>
      </c>
      <c r="AT983" s="29">
        <v>0.9</v>
      </c>
      <c r="AU983" s="144">
        <v>1.103E-3</v>
      </c>
      <c r="AV983" s="36" t="s">
        <v>28</v>
      </c>
      <c r="AW983" s="102" t="s">
        <v>33</v>
      </c>
      <c r="AX983" s="129" t="s">
        <v>33</v>
      </c>
      <c r="AY983" s="106">
        <v>255</v>
      </c>
      <c r="BD983" t="s">
        <v>4418</v>
      </c>
      <c r="BE983" t="e">
        <v>#N/A</v>
      </c>
      <c r="BF983" t="e">
        <v>#N/A</v>
      </c>
      <c r="BH983" t="str">
        <f t="shared" si="221"/>
        <v/>
      </c>
      <c r="BJ983" t="str">
        <f t="shared" si="222"/>
        <v>OK</v>
      </c>
      <c r="BK983" s="130" t="s">
        <v>5302</v>
      </c>
      <c r="BL983" s="130" t="e">
        <v>#VALUE!</v>
      </c>
      <c r="BM983" s="131" t="s">
        <v>33</v>
      </c>
      <c r="BN983" s="131" t="e">
        <v>#VALUE!</v>
      </c>
      <c r="BO983" t="e">
        <v>#N/A</v>
      </c>
      <c r="BP983">
        <v>0</v>
      </c>
    </row>
    <row r="984" spans="1:68" ht="25.2" x14ac:dyDescent="0.3">
      <c r="A984" s="1"/>
      <c r="B984" s="47">
        <v>894</v>
      </c>
      <c r="C984" s="45">
        <v>1014825</v>
      </c>
      <c r="D984" s="29"/>
      <c r="E984" s="29"/>
      <c r="F984" s="39" t="s">
        <v>838</v>
      </c>
      <c r="G984" s="29" t="s">
        <v>61</v>
      </c>
      <c r="H984" s="70" t="s">
        <v>59</v>
      </c>
      <c r="I984" s="148" t="s">
        <v>32</v>
      </c>
      <c r="J984" s="147" t="s">
        <v>33</v>
      </c>
      <c r="K984" s="148" t="e">
        <v>#N/A</v>
      </c>
      <c r="L984" s="148" t="s">
        <v>32</v>
      </c>
      <c r="M984" s="147" t="s">
        <v>33</v>
      </c>
      <c r="N984" s="29" t="str">
        <f t="shared" si="217"/>
        <v/>
      </c>
      <c r="O984" s="29" t="str">
        <f t="shared" si="218"/>
        <v/>
      </c>
      <c r="P984" s="29" t="str">
        <f t="shared" si="219"/>
        <v/>
      </c>
      <c r="Q984" s="29" t="str">
        <f t="shared" si="224"/>
        <v/>
      </c>
      <c r="R984" s="29" t="str">
        <f t="shared" si="225"/>
        <v/>
      </c>
      <c r="S984" s="29" t="str">
        <f t="shared" si="226"/>
        <v/>
      </c>
      <c r="T984" s="29" t="str">
        <f t="shared" si="227"/>
        <v/>
      </c>
      <c r="U984" s="29">
        <v>1070546</v>
      </c>
      <c r="V984" s="29"/>
      <c r="W984" s="38" t="s">
        <v>145</v>
      </c>
      <c r="X984" s="29" t="s">
        <v>158</v>
      </c>
      <c r="Y984" s="146">
        <v>2924</v>
      </c>
      <c r="Z984" s="33">
        <v>3216</v>
      </c>
      <c r="AA984" s="34">
        <f t="shared" si="228"/>
        <v>0.1</v>
      </c>
      <c r="AB984" s="33">
        <f t="shared" si="220"/>
        <v>3216</v>
      </c>
      <c r="AC984" s="34">
        <f t="shared" si="229"/>
        <v>9.9863050634329639E-2</v>
      </c>
      <c r="AD984" s="145">
        <f t="shared" si="223"/>
        <v>2680</v>
      </c>
      <c r="AE984" s="105">
        <v>2436.6669999999999</v>
      </c>
      <c r="AF984" s="34" t="e">
        <v>#N/A</v>
      </c>
      <c r="AG984" s="34" t="e">
        <v>#N/A</v>
      </c>
      <c r="AH984" s="34" t="e">
        <v>#N/A</v>
      </c>
      <c r="AI984" s="29">
        <v>0.251</v>
      </c>
      <c r="AJ984" s="29">
        <v>4.2499999999999998E-4</v>
      </c>
      <c r="AK984" s="29">
        <v>0</v>
      </c>
      <c r="AL984" s="29">
        <v>0</v>
      </c>
      <c r="AM984" s="29" t="s">
        <v>27</v>
      </c>
      <c r="AN984" s="44" t="s">
        <v>27</v>
      </c>
      <c r="AO984" s="29" t="s">
        <v>27</v>
      </c>
      <c r="AP984" s="29">
        <v>5</v>
      </c>
      <c r="AQ984" s="29">
        <v>175</v>
      </c>
      <c r="AR984" s="29">
        <v>135</v>
      </c>
      <c r="AS984" s="29">
        <v>90</v>
      </c>
      <c r="AT984" s="29">
        <v>1.2549999999999999</v>
      </c>
      <c r="AU984" s="144">
        <v>2.1259999999999999E-3</v>
      </c>
      <c r="AV984" s="36" t="s">
        <v>28</v>
      </c>
      <c r="AW984" s="102" t="s">
        <v>33</v>
      </c>
      <c r="AX984" s="129" t="s">
        <v>33</v>
      </c>
      <c r="AY984" s="106">
        <v>150</v>
      </c>
      <c r="BD984" t="s">
        <v>108</v>
      </c>
      <c r="BE984" t="e">
        <v>#N/A</v>
      </c>
      <c r="BF984" t="e">
        <v>#N/A</v>
      </c>
      <c r="BH984" t="str">
        <f t="shared" si="221"/>
        <v/>
      </c>
      <c r="BJ984" t="str">
        <f t="shared" si="222"/>
        <v>OK</v>
      </c>
      <c r="BK984" s="130" t="s">
        <v>5302</v>
      </c>
      <c r="BL984" s="130" t="e">
        <v>#VALUE!</v>
      </c>
      <c r="BM984" s="131" t="s">
        <v>33</v>
      </c>
      <c r="BN984" s="131" t="e">
        <v>#VALUE!</v>
      </c>
      <c r="BO984" t="e">
        <v>#N/A</v>
      </c>
      <c r="BP984">
        <v>0</v>
      </c>
    </row>
    <row r="985" spans="1:68" ht="25.2" x14ac:dyDescent="0.3">
      <c r="A985" s="1"/>
      <c r="B985" s="47">
        <v>895</v>
      </c>
      <c r="C985" s="45">
        <v>1014918</v>
      </c>
      <c r="D985" s="40" t="s">
        <v>33</v>
      </c>
      <c r="E985" s="40"/>
      <c r="F985" s="39" t="s">
        <v>839</v>
      </c>
      <c r="G985" s="29" t="s">
        <v>61</v>
      </c>
      <c r="H985" s="70" t="s">
        <v>59</v>
      </c>
      <c r="I985" s="148" t="s">
        <v>3798</v>
      </c>
      <c r="J985" s="147" t="s">
        <v>4049</v>
      </c>
      <c r="K985" s="148" t="e">
        <v>#N/A</v>
      </c>
      <c r="L985" s="148" t="s">
        <v>3946</v>
      </c>
      <c r="M985" s="147" t="s">
        <v>33</v>
      </c>
      <c r="N985" s="29" t="str">
        <f t="shared" si="217"/>
        <v/>
      </c>
      <c r="O985" s="29" t="str">
        <f t="shared" si="218"/>
        <v/>
      </c>
      <c r="P985" s="29" t="str">
        <f t="shared" si="219"/>
        <v/>
      </c>
      <c r="Q985" s="29" t="str">
        <f t="shared" si="224"/>
        <v/>
      </c>
      <c r="R985" s="29" t="str">
        <f t="shared" si="225"/>
        <v/>
      </c>
      <c r="S985" s="29" t="str">
        <f t="shared" si="226"/>
        <v/>
      </c>
      <c r="T985" s="29" t="str">
        <f t="shared" si="227"/>
        <v/>
      </c>
      <c r="U985" s="29">
        <v>1070560</v>
      </c>
      <c r="V985" s="29"/>
      <c r="W985" s="38" t="s">
        <v>145</v>
      </c>
      <c r="X985" s="29" t="s">
        <v>158</v>
      </c>
      <c r="Y985" s="146">
        <v>1089</v>
      </c>
      <c r="Z985" s="33">
        <v>1198</v>
      </c>
      <c r="AA985" s="34">
        <f t="shared" si="228"/>
        <v>0.1</v>
      </c>
      <c r="AB985" s="33">
        <f t="shared" si="220"/>
        <v>1198</v>
      </c>
      <c r="AC985" s="34">
        <f t="shared" si="229"/>
        <v>0.10009146005509638</v>
      </c>
      <c r="AD985" s="145">
        <f t="shared" si="223"/>
        <v>998.33299999999997</v>
      </c>
      <c r="AE985" s="105">
        <v>907.5</v>
      </c>
      <c r="AF985" s="34" t="e">
        <v>#N/A</v>
      </c>
      <c r="AG985" s="34" t="e">
        <v>#N/A</v>
      </c>
      <c r="AH985" s="34" t="e">
        <v>#N/A</v>
      </c>
      <c r="AI985" s="29">
        <v>7.2999999999999995E-2</v>
      </c>
      <c r="AJ985" s="29">
        <v>1.1E-4</v>
      </c>
      <c r="AK985" s="29">
        <v>0</v>
      </c>
      <c r="AL985" s="29">
        <v>0</v>
      </c>
      <c r="AM985" s="29" t="s">
        <v>27</v>
      </c>
      <c r="AN985" s="44" t="s">
        <v>27</v>
      </c>
      <c r="AO985" s="29" t="s">
        <v>27</v>
      </c>
      <c r="AP985" s="29">
        <v>10</v>
      </c>
      <c r="AQ985" s="29">
        <v>70</v>
      </c>
      <c r="AR985" s="29">
        <v>175</v>
      </c>
      <c r="AS985" s="29">
        <v>90</v>
      </c>
      <c r="AT985" s="29">
        <v>0.73</v>
      </c>
      <c r="AU985" s="144">
        <v>1.103E-3</v>
      </c>
      <c r="AV985" s="36" t="s">
        <v>28</v>
      </c>
      <c r="AW985" s="102" t="s">
        <v>33</v>
      </c>
      <c r="AX985" s="129" t="s">
        <v>33</v>
      </c>
      <c r="AY985" s="106">
        <v>5490</v>
      </c>
      <c r="BD985" t="s">
        <v>108</v>
      </c>
      <c r="BE985" t="e">
        <v>#N/A</v>
      </c>
      <c r="BF985" t="e">
        <v>#N/A</v>
      </c>
      <c r="BH985" t="str">
        <f t="shared" si="221"/>
        <v/>
      </c>
      <c r="BJ985" t="str">
        <f t="shared" si="222"/>
        <v>OK</v>
      </c>
      <c r="BK985" s="130" t="s">
        <v>5302</v>
      </c>
      <c r="BL985" s="130" t="e">
        <v>#VALUE!</v>
      </c>
      <c r="BM985" s="131" t="s">
        <v>33</v>
      </c>
      <c r="BN985" s="131" t="e">
        <v>#VALUE!</v>
      </c>
      <c r="BO985" t="e">
        <v>#N/A</v>
      </c>
      <c r="BP985">
        <v>0</v>
      </c>
    </row>
    <row r="986" spans="1:68" ht="25.2" x14ac:dyDescent="0.3">
      <c r="A986" s="1"/>
      <c r="B986" s="47">
        <v>896</v>
      </c>
      <c r="C986" s="45">
        <v>1014976</v>
      </c>
      <c r="D986" s="40" t="s">
        <v>33</v>
      </c>
      <c r="E986" s="40"/>
      <c r="F986" s="39" t="s">
        <v>840</v>
      </c>
      <c r="G986" s="29" t="s">
        <v>61</v>
      </c>
      <c r="H986" s="70" t="s">
        <v>59</v>
      </c>
      <c r="I986" s="148" t="s">
        <v>3798</v>
      </c>
      <c r="J986" s="147" t="s">
        <v>4045</v>
      </c>
      <c r="K986" s="148" t="e">
        <v>#N/A</v>
      </c>
      <c r="L986" s="148" t="s">
        <v>3947</v>
      </c>
      <c r="M986" s="147" t="s">
        <v>33</v>
      </c>
      <c r="N986" s="29" t="str">
        <f t="shared" si="217"/>
        <v/>
      </c>
      <c r="O986" s="29" t="str">
        <f t="shared" si="218"/>
        <v/>
      </c>
      <c r="P986" s="29" t="str">
        <f t="shared" si="219"/>
        <v/>
      </c>
      <c r="Q986" s="29" t="str">
        <f t="shared" si="224"/>
        <v/>
      </c>
      <c r="R986" s="29" t="str">
        <f t="shared" si="225"/>
        <v/>
      </c>
      <c r="S986" s="29" t="str">
        <f t="shared" si="226"/>
        <v/>
      </c>
      <c r="T986" s="29" t="str">
        <f t="shared" si="227"/>
        <v/>
      </c>
      <c r="U986" s="29">
        <v>1070561</v>
      </c>
      <c r="V986" s="29"/>
      <c r="W986" s="38" t="s">
        <v>145</v>
      </c>
      <c r="X986" s="29" t="s">
        <v>158</v>
      </c>
      <c r="Y986" s="146">
        <v>1491</v>
      </c>
      <c r="Z986" s="33">
        <v>1640</v>
      </c>
      <c r="AA986" s="34">
        <f t="shared" si="228"/>
        <v>0.1</v>
      </c>
      <c r="AB986" s="33">
        <f t="shared" si="220"/>
        <v>1640</v>
      </c>
      <c r="AC986" s="34">
        <f t="shared" si="229"/>
        <v>9.9933199195170963E-2</v>
      </c>
      <c r="AD986" s="145">
        <f t="shared" si="223"/>
        <v>1366.6669999999999</v>
      </c>
      <c r="AE986" s="105">
        <v>1242.5</v>
      </c>
      <c r="AF986" s="34" t="e">
        <v>#N/A</v>
      </c>
      <c r="AG986" s="34" t="e">
        <v>#N/A</v>
      </c>
      <c r="AH986" s="34" t="e">
        <v>#N/A</v>
      </c>
      <c r="AI986" s="29">
        <v>0.11899999999999999</v>
      </c>
      <c r="AJ986" s="29">
        <v>2.13E-4</v>
      </c>
      <c r="AK986" s="29">
        <v>0</v>
      </c>
      <c r="AL986" s="29">
        <v>0</v>
      </c>
      <c r="AM986" s="29" t="s">
        <v>27</v>
      </c>
      <c r="AN986" s="44" t="s">
        <v>27</v>
      </c>
      <c r="AO986" s="29" t="s">
        <v>27</v>
      </c>
      <c r="AP986" s="29">
        <v>10</v>
      </c>
      <c r="AQ986" s="29">
        <v>175</v>
      </c>
      <c r="AR986" s="29">
        <v>135</v>
      </c>
      <c r="AS986" s="29">
        <v>90</v>
      </c>
      <c r="AT986" s="29">
        <v>1.19</v>
      </c>
      <c r="AU986" s="144">
        <v>2.1259999999999999E-3</v>
      </c>
      <c r="AV986" s="36" t="s">
        <v>28</v>
      </c>
      <c r="AW986" s="102" t="s">
        <v>33</v>
      </c>
      <c r="AX986" s="129" t="s">
        <v>33</v>
      </c>
      <c r="AY986" s="106">
        <v>3000</v>
      </c>
      <c r="BD986" t="s">
        <v>108</v>
      </c>
      <c r="BE986" t="e">
        <v>#N/A</v>
      </c>
      <c r="BF986" t="e">
        <v>#N/A</v>
      </c>
      <c r="BH986" t="str">
        <f t="shared" si="221"/>
        <v/>
      </c>
      <c r="BJ986" t="str">
        <f t="shared" si="222"/>
        <v>OK</v>
      </c>
      <c r="BK986" s="130" t="s">
        <v>5302</v>
      </c>
      <c r="BL986" s="130" t="e">
        <v>#VALUE!</v>
      </c>
      <c r="BM986" s="131" t="s">
        <v>33</v>
      </c>
      <c r="BN986" s="131" t="e">
        <v>#VALUE!</v>
      </c>
      <c r="BO986" t="e">
        <v>#N/A</v>
      </c>
      <c r="BP986">
        <v>0</v>
      </c>
    </row>
    <row r="987" spans="1:68" ht="25.2" x14ac:dyDescent="0.3">
      <c r="A987" s="1"/>
      <c r="B987" s="47">
        <v>897</v>
      </c>
      <c r="C987" s="45">
        <v>1015028</v>
      </c>
      <c r="D987" s="40" t="s">
        <v>33</v>
      </c>
      <c r="E987" s="40"/>
      <c r="F987" s="39" t="s">
        <v>841</v>
      </c>
      <c r="G987" s="29" t="s">
        <v>61</v>
      </c>
      <c r="H987" s="70" t="s">
        <v>59</v>
      </c>
      <c r="I987" s="148" t="s">
        <v>32</v>
      </c>
      <c r="J987" s="147" t="s">
        <v>4048</v>
      </c>
      <c r="K987" s="148" t="e">
        <v>#N/A</v>
      </c>
      <c r="L987" s="148" t="s">
        <v>3948</v>
      </c>
      <c r="M987" s="147" t="s">
        <v>33</v>
      </c>
      <c r="N987" s="29" t="str">
        <f t="shared" si="217"/>
        <v/>
      </c>
      <c r="O987" s="29" t="str">
        <f t="shared" si="218"/>
        <v/>
      </c>
      <c r="P987" s="29" t="str">
        <f t="shared" si="219"/>
        <v/>
      </c>
      <c r="Q987" s="29" t="str">
        <f t="shared" si="224"/>
        <v/>
      </c>
      <c r="R987" s="29" t="str">
        <f t="shared" si="225"/>
        <v/>
      </c>
      <c r="S987" s="29" t="str">
        <f t="shared" si="226"/>
        <v/>
      </c>
      <c r="T987" s="29" t="str">
        <f t="shared" si="227"/>
        <v/>
      </c>
      <c r="U987" s="29">
        <v>1070562</v>
      </c>
      <c r="V987" s="29"/>
      <c r="W987" s="38" t="s">
        <v>145</v>
      </c>
      <c r="X987" s="29" t="s">
        <v>158</v>
      </c>
      <c r="Y987" s="146">
        <v>2434</v>
      </c>
      <c r="Z987" s="33">
        <v>2677</v>
      </c>
      <c r="AA987" s="34">
        <f t="shared" si="228"/>
        <v>0.1</v>
      </c>
      <c r="AB987" s="33">
        <f t="shared" si="220"/>
        <v>2677</v>
      </c>
      <c r="AC987" s="34">
        <f t="shared" si="229"/>
        <v>9.9835677869462264E-2</v>
      </c>
      <c r="AD987" s="145">
        <f t="shared" si="223"/>
        <v>2230.8330000000001</v>
      </c>
      <c r="AE987" s="105">
        <v>2028.3330000000001</v>
      </c>
      <c r="AF987" s="34" t="e">
        <v>#N/A</v>
      </c>
      <c r="AG987" s="34" t="e">
        <v>#N/A</v>
      </c>
      <c r="AH987" s="34" t="e">
        <v>#N/A</v>
      </c>
      <c r="AI987" s="29">
        <v>0.215</v>
      </c>
      <c r="AJ987" s="29">
        <v>4.2499999999999998E-4</v>
      </c>
      <c r="AK987" s="29">
        <v>0</v>
      </c>
      <c r="AL987" s="29">
        <v>0</v>
      </c>
      <c r="AM987" s="29" t="s">
        <v>27</v>
      </c>
      <c r="AN987" s="44" t="s">
        <v>27</v>
      </c>
      <c r="AO987" s="29" t="s">
        <v>27</v>
      </c>
      <c r="AP987" s="29">
        <v>5</v>
      </c>
      <c r="AQ987" s="29">
        <v>175</v>
      </c>
      <c r="AR987" s="29">
        <v>135</v>
      </c>
      <c r="AS987" s="29">
        <v>90</v>
      </c>
      <c r="AT987" s="29">
        <v>1.075</v>
      </c>
      <c r="AU987" s="144">
        <v>2.1259999999999999E-3</v>
      </c>
      <c r="AV987" s="36" t="s">
        <v>28</v>
      </c>
      <c r="AW987" s="102" t="s">
        <v>33</v>
      </c>
      <c r="AX987" s="129" t="s">
        <v>33</v>
      </c>
      <c r="AY987" s="106">
        <v>615</v>
      </c>
      <c r="BD987" t="s">
        <v>108</v>
      </c>
      <c r="BE987" t="e">
        <v>#N/A</v>
      </c>
      <c r="BF987" t="e">
        <v>#N/A</v>
      </c>
      <c r="BH987" t="str">
        <f t="shared" si="221"/>
        <v/>
      </c>
      <c r="BJ987" t="str">
        <f t="shared" si="222"/>
        <v>OK</v>
      </c>
      <c r="BK987" s="130" t="s">
        <v>5302</v>
      </c>
      <c r="BL987" s="130" t="e">
        <v>#VALUE!</v>
      </c>
      <c r="BM987" s="131" t="s">
        <v>33</v>
      </c>
      <c r="BN987" s="131" t="e">
        <v>#VALUE!</v>
      </c>
      <c r="BO987" t="e">
        <v>#N/A</v>
      </c>
      <c r="BP987">
        <v>0</v>
      </c>
    </row>
    <row r="988" spans="1:68" ht="25.2" x14ac:dyDescent="0.3">
      <c r="A988" s="1"/>
      <c r="B988" s="47">
        <v>898</v>
      </c>
      <c r="C988" s="45">
        <v>1015073</v>
      </c>
      <c r="D988" s="40" t="s">
        <v>33</v>
      </c>
      <c r="E988" s="40"/>
      <c r="F988" s="39" t="s">
        <v>842</v>
      </c>
      <c r="G988" s="29" t="s">
        <v>61</v>
      </c>
      <c r="H988" s="70" t="s">
        <v>59</v>
      </c>
      <c r="I988" s="148" t="s">
        <v>3798</v>
      </c>
      <c r="J988" s="147" t="s">
        <v>4049</v>
      </c>
      <c r="K988" s="148" t="e">
        <v>#N/A</v>
      </c>
      <c r="L988" s="148" t="s">
        <v>3949</v>
      </c>
      <c r="M988" s="147" t="s">
        <v>33</v>
      </c>
      <c r="N988" s="29" t="str">
        <f t="shared" si="217"/>
        <v/>
      </c>
      <c r="O988" s="29" t="str">
        <f t="shared" si="218"/>
        <v/>
      </c>
      <c r="P988" s="29" t="str">
        <f t="shared" si="219"/>
        <v/>
      </c>
      <c r="Q988" s="29" t="str">
        <f t="shared" si="224"/>
        <v/>
      </c>
      <c r="R988" s="29" t="str">
        <f t="shared" si="225"/>
        <v/>
      </c>
      <c r="S988" s="29" t="str">
        <f t="shared" si="226"/>
        <v/>
      </c>
      <c r="T988" s="29" t="str">
        <f t="shared" si="227"/>
        <v/>
      </c>
      <c r="U988" s="29">
        <v>1070563</v>
      </c>
      <c r="V988" s="29"/>
      <c r="W988" s="38" t="s">
        <v>145</v>
      </c>
      <c r="X988" s="29" t="s">
        <v>158</v>
      </c>
      <c r="Y988" s="146">
        <v>4141</v>
      </c>
      <c r="Z988" s="33">
        <v>4555</v>
      </c>
      <c r="AA988" s="34">
        <f t="shared" si="228"/>
        <v>0.1</v>
      </c>
      <c r="AB988" s="33">
        <f t="shared" si="220"/>
        <v>4555</v>
      </c>
      <c r="AC988" s="34">
        <f t="shared" si="229"/>
        <v>9.997586090083177E-2</v>
      </c>
      <c r="AD988" s="145">
        <f t="shared" si="223"/>
        <v>3795.8330000000001</v>
      </c>
      <c r="AE988" s="105">
        <v>3450.8330000000001</v>
      </c>
      <c r="AF988" s="34" t="e">
        <v>#N/A</v>
      </c>
      <c r="AG988" s="34" t="e">
        <v>#N/A</v>
      </c>
      <c r="AH988" s="34" t="e">
        <v>#N/A</v>
      </c>
      <c r="AI988" s="29">
        <v>0.33700000000000002</v>
      </c>
      <c r="AJ988" s="29">
        <v>4.2499999999999998E-4</v>
      </c>
      <c r="AK988" s="29">
        <v>0</v>
      </c>
      <c r="AL988" s="29">
        <v>0</v>
      </c>
      <c r="AM988" s="29" t="s">
        <v>27</v>
      </c>
      <c r="AN988" s="44" t="s">
        <v>27</v>
      </c>
      <c r="AO988" s="29" t="s">
        <v>27</v>
      </c>
      <c r="AP988" s="29">
        <v>5</v>
      </c>
      <c r="AQ988" s="29">
        <v>175</v>
      </c>
      <c r="AR988" s="29">
        <v>135</v>
      </c>
      <c r="AS988" s="29">
        <v>90</v>
      </c>
      <c r="AT988" s="29">
        <v>1.6850000000000001</v>
      </c>
      <c r="AU988" s="144">
        <v>2.1259999999999999E-3</v>
      </c>
      <c r="AV988" s="36" t="s">
        <v>28</v>
      </c>
      <c r="AW988" s="102" t="s">
        <v>33</v>
      </c>
      <c r="AX988" s="129" t="s">
        <v>33</v>
      </c>
      <c r="AY988" s="106">
        <v>416</v>
      </c>
      <c r="BD988" t="s">
        <v>108</v>
      </c>
      <c r="BE988" t="e">
        <v>#N/A</v>
      </c>
      <c r="BF988" t="s">
        <v>4740</v>
      </c>
      <c r="BH988" t="str">
        <f t="shared" si="221"/>
        <v/>
      </c>
      <c r="BJ988" t="str">
        <f t="shared" si="222"/>
        <v>OK</v>
      </c>
      <c r="BK988" s="130" t="s">
        <v>5302</v>
      </c>
      <c r="BL988" s="130" t="e">
        <v>#VALUE!</v>
      </c>
      <c r="BM988" s="131" t="s">
        <v>33</v>
      </c>
      <c r="BN988" s="131" t="e">
        <v>#VALUE!</v>
      </c>
      <c r="BO988" t="e">
        <v>#N/A</v>
      </c>
      <c r="BP988">
        <v>0</v>
      </c>
    </row>
    <row r="989" spans="1:68" ht="25.2" x14ac:dyDescent="0.3">
      <c r="A989" s="1"/>
      <c r="B989" s="47">
        <v>899</v>
      </c>
      <c r="C989" s="45">
        <v>1014923</v>
      </c>
      <c r="D989" s="40" t="s">
        <v>33</v>
      </c>
      <c r="E989" s="40"/>
      <c r="F989" s="39" t="s">
        <v>843</v>
      </c>
      <c r="G989" s="29" t="s">
        <v>61</v>
      </c>
      <c r="H989" s="70" t="s">
        <v>59</v>
      </c>
      <c r="I989" s="148" t="s">
        <v>32</v>
      </c>
      <c r="J989" s="147" t="s">
        <v>4048</v>
      </c>
      <c r="K989" s="148" t="e">
        <v>#N/A</v>
      </c>
      <c r="L989" s="148" t="s">
        <v>3950</v>
      </c>
      <c r="M989" s="147" t="s">
        <v>33</v>
      </c>
      <c r="N989" s="29" t="str">
        <f t="shared" si="217"/>
        <v/>
      </c>
      <c r="O989" s="29" t="str">
        <f t="shared" si="218"/>
        <v/>
      </c>
      <c r="P989" s="29" t="str">
        <f t="shared" si="219"/>
        <v/>
      </c>
      <c r="Q989" s="29" t="str">
        <f t="shared" si="224"/>
        <v/>
      </c>
      <c r="R989" s="29" t="str">
        <f t="shared" si="225"/>
        <v/>
      </c>
      <c r="S989" s="29" t="str">
        <f t="shared" si="226"/>
        <v/>
      </c>
      <c r="T989" s="29" t="str">
        <f t="shared" si="227"/>
        <v/>
      </c>
      <c r="U989" s="29">
        <v>1070566</v>
      </c>
      <c r="V989" s="29"/>
      <c r="W989" s="38" t="s">
        <v>145</v>
      </c>
      <c r="X989" s="29" t="s">
        <v>158</v>
      </c>
      <c r="Y989" s="146">
        <v>1491</v>
      </c>
      <c r="Z989" s="33">
        <v>1640</v>
      </c>
      <c r="AA989" s="34">
        <f t="shared" si="228"/>
        <v>0.1</v>
      </c>
      <c r="AB989" s="33">
        <f t="shared" si="220"/>
        <v>1640</v>
      </c>
      <c r="AC989" s="34">
        <f t="shared" si="229"/>
        <v>9.9933199195170963E-2</v>
      </c>
      <c r="AD989" s="145">
        <f t="shared" si="223"/>
        <v>1366.6669999999999</v>
      </c>
      <c r="AE989" s="105">
        <v>1242.5</v>
      </c>
      <c r="AF989" s="34" t="e">
        <v>#N/A</v>
      </c>
      <c r="AG989" s="34" t="e">
        <v>#N/A</v>
      </c>
      <c r="AH989" s="34" t="e">
        <v>#N/A</v>
      </c>
      <c r="AI989" s="29">
        <v>8.8999999999999996E-2</v>
      </c>
      <c r="AJ989" s="29">
        <v>1.1E-4</v>
      </c>
      <c r="AK989" s="29">
        <v>0</v>
      </c>
      <c r="AL989" s="29">
        <v>0</v>
      </c>
      <c r="AM989" s="29" t="s">
        <v>27</v>
      </c>
      <c r="AN989" s="44" t="s">
        <v>27</v>
      </c>
      <c r="AO989" s="29" t="s">
        <v>27</v>
      </c>
      <c r="AP989" s="29">
        <v>10</v>
      </c>
      <c r="AQ989" s="29">
        <v>175</v>
      </c>
      <c r="AR989" s="29">
        <v>70</v>
      </c>
      <c r="AS989" s="29">
        <v>90</v>
      </c>
      <c r="AT989" s="29">
        <v>0.89</v>
      </c>
      <c r="AU989" s="144">
        <v>1.103E-3</v>
      </c>
      <c r="AV989" s="36" t="s">
        <v>28</v>
      </c>
      <c r="AW989" s="102" t="s">
        <v>33</v>
      </c>
      <c r="AX989" s="129" t="s">
        <v>33</v>
      </c>
      <c r="AY989" s="106">
        <v>240</v>
      </c>
      <c r="BD989" t="s">
        <v>108</v>
      </c>
      <c r="BE989" t="e">
        <v>#N/A</v>
      </c>
      <c r="BF989" t="e">
        <v>#N/A</v>
      </c>
      <c r="BH989" t="str">
        <f t="shared" si="221"/>
        <v/>
      </c>
      <c r="BJ989" t="str">
        <f t="shared" si="222"/>
        <v>OK</v>
      </c>
      <c r="BK989" s="130" t="s">
        <v>5302</v>
      </c>
      <c r="BL989" s="130" t="e">
        <v>#VALUE!</v>
      </c>
      <c r="BM989" s="131" t="s">
        <v>33</v>
      </c>
      <c r="BN989" s="131" t="e">
        <v>#VALUE!</v>
      </c>
      <c r="BO989" t="e">
        <v>#N/A</v>
      </c>
      <c r="BP989">
        <v>0</v>
      </c>
    </row>
    <row r="990" spans="1:68" ht="25.2" x14ac:dyDescent="0.3">
      <c r="A990" s="1"/>
      <c r="B990" s="47">
        <v>900</v>
      </c>
      <c r="C990" s="45">
        <v>1014957</v>
      </c>
      <c r="D990" s="40" t="s">
        <v>33</v>
      </c>
      <c r="E990" s="40"/>
      <c r="F990" s="39" t="s">
        <v>844</v>
      </c>
      <c r="G990" s="29" t="s">
        <v>61</v>
      </c>
      <c r="H990" s="70" t="s">
        <v>59</v>
      </c>
      <c r="I990" s="148" t="s">
        <v>32</v>
      </c>
      <c r="J990" s="147" t="s">
        <v>4048</v>
      </c>
      <c r="K990" s="148" t="e">
        <v>#N/A</v>
      </c>
      <c r="L990" s="148" t="s">
        <v>3951</v>
      </c>
      <c r="M990" s="147" t="s">
        <v>33</v>
      </c>
      <c r="N990" s="29" t="str">
        <f t="shared" si="217"/>
        <v/>
      </c>
      <c r="O990" s="29" t="str">
        <f t="shared" si="218"/>
        <v/>
      </c>
      <c r="P990" s="29" t="str">
        <f t="shared" si="219"/>
        <v/>
      </c>
      <c r="Q990" s="29" t="str">
        <f t="shared" si="224"/>
        <v/>
      </c>
      <c r="R990" s="29" t="str">
        <f t="shared" si="225"/>
        <v/>
      </c>
      <c r="S990" s="29" t="str">
        <f t="shared" si="226"/>
        <v/>
      </c>
      <c r="T990" s="29" t="str">
        <f t="shared" si="227"/>
        <v/>
      </c>
      <c r="U990" s="29">
        <v>1070567</v>
      </c>
      <c r="V990" s="29"/>
      <c r="W990" s="38" t="s">
        <v>145</v>
      </c>
      <c r="X990" s="29" t="s">
        <v>158</v>
      </c>
      <c r="Y990" s="146">
        <v>1491</v>
      </c>
      <c r="Z990" s="33">
        <v>1640</v>
      </c>
      <c r="AA990" s="34">
        <f t="shared" si="228"/>
        <v>0.1</v>
      </c>
      <c r="AB990" s="33">
        <f t="shared" si="220"/>
        <v>1640</v>
      </c>
      <c r="AC990" s="34">
        <f t="shared" si="229"/>
        <v>9.9933199195170963E-2</v>
      </c>
      <c r="AD990" s="145">
        <f t="shared" si="223"/>
        <v>1366.6669999999999</v>
      </c>
      <c r="AE990" s="105">
        <v>1242.5</v>
      </c>
      <c r="AF990" s="34" t="e">
        <v>#N/A</v>
      </c>
      <c r="AG990" s="34" t="e">
        <v>#N/A</v>
      </c>
      <c r="AH990" s="34" t="e">
        <v>#N/A</v>
      </c>
      <c r="AI990" s="29">
        <v>9.5000000000000001E-2</v>
      </c>
      <c r="AJ990" s="29">
        <v>1.1E-4</v>
      </c>
      <c r="AK990" s="29">
        <v>0</v>
      </c>
      <c r="AL990" s="29">
        <v>0</v>
      </c>
      <c r="AM990" s="29" t="s">
        <v>27</v>
      </c>
      <c r="AN990" s="44" t="s">
        <v>27</v>
      </c>
      <c r="AO990" s="29" t="s">
        <v>27</v>
      </c>
      <c r="AP990" s="29">
        <v>10</v>
      </c>
      <c r="AQ990" s="29">
        <v>70</v>
      </c>
      <c r="AR990" s="29">
        <v>175</v>
      </c>
      <c r="AS990" s="29">
        <v>90</v>
      </c>
      <c r="AT990" s="29">
        <v>0.95</v>
      </c>
      <c r="AU990" s="144">
        <v>1.103E-3</v>
      </c>
      <c r="AV990" s="36" t="s">
        <v>28</v>
      </c>
      <c r="AW990" s="102" t="s">
        <v>33</v>
      </c>
      <c r="AX990" s="129" t="s">
        <v>33</v>
      </c>
      <c r="AY990" s="106">
        <v>3720</v>
      </c>
      <c r="BD990" t="s">
        <v>108</v>
      </c>
      <c r="BE990" t="e">
        <v>#N/A</v>
      </c>
      <c r="BF990" t="e">
        <v>#N/A</v>
      </c>
      <c r="BH990" t="str">
        <f t="shared" si="221"/>
        <v/>
      </c>
      <c r="BJ990" t="str">
        <f t="shared" si="222"/>
        <v>OK</v>
      </c>
      <c r="BK990" s="130" t="s">
        <v>5302</v>
      </c>
      <c r="BL990" s="130" t="e">
        <v>#VALUE!</v>
      </c>
      <c r="BM990" s="131" t="s">
        <v>33</v>
      </c>
      <c r="BN990" s="131" t="e">
        <v>#VALUE!</v>
      </c>
      <c r="BO990" t="e">
        <v>#N/A</v>
      </c>
      <c r="BP990">
        <v>0</v>
      </c>
    </row>
    <row r="991" spans="1:68" ht="25.2" x14ac:dyDescent="0.3">
      <c r="A991" s="1"/>
      <c r="B991" s="47">
        <v>901</v>
      </c>
      <c r="C991" s="45">
        <v>1014961</v>
      </c>
      <c r="D991" s="40" t="s">
        <v>33</v>
      </c>
      <c r="E991" s="40"/>
      <c r="F991" s="39" t="s">
        <v>845</v>
      </c>
      <c r="G991" s="29" t="s">
        <v>61</v>
      </c>
      <c r="H991" s="70" t="s">
        <v>59</v>
      </c>
      <c r="I991" s="148" t="s">
        <v>3798</v>
      </c>
      <c r="J991" s="147" t="s">
        <v>4045</v>
      </c>
      <c r="K991" s="148" t="e">
        <v>#N/A</v>
      </c>
      <c r="L991" s="148" t="s">
        <v>3952</v>
      </c>
      <c r="M991" s="147" t="s">
        <v>33</v>
      </c>
      <c r="N991" s="29" t="str">
        <f t="shared" si="217"/>
        <v/>
      </c>
      <c r="O991" s="29" t="str">
        <f t="shared" si="218"/>
        <v/>
      </c>
      <c r="P991" s="29" t="str">
        <f t="shared" si="219"/>
        <v/>
      </c>
      <c r="Q991" s="29" t="str">
        <f t="shared" si="224"/>
        <v/>
      </c>
      <c r="R991" s="29" t="str">
        <f t="shared" si="225"/>
        <v/>
      </c>
      <c r="S991" s="29" t="str">
        <f t="shared" si="226"/>
        <v/>
      </c>
      <c r="T991" s="29" t="str">
        <f t="shared" si="227"/>
        <v/>
      </c>
      <c r="U991" s="29">
        <v>1070568</v>
      </c>
      <c r="V991" s="29"/>
      <c r="W991" s="38" t="s">
        <v>145</v>
      </c>
      <c r="X991" s="29" t="s">
        <v>158</v>
      </c>
      <c r="Y991" s="146">
        <v>1491</v>
      </c>
      <c r="Z991" s="33">
        <v>1640</v>
      </c>
      <c r="AA991" s="34">
        <f t="shared" si="228"/>
        <v>0.1</v>
      </c>
      <c r="AB991" s="33">
        <f t="shared" si="220"/>
        <v>1640</v>
      </c>
      <c r="AC991" s="34">
        <f t="shared" si="229"/>
        <v>9.9933199195170963E-2</v>
      </c>
      <c r="AD991" s="145">
        <f t="shared" si="223"/>
        <v>1366.6669999999999</v>
      </c>
      <c r="AE991" s="105">
        <v>1242.5</v>
      </c>
      <c r="AF991" s="34" t="e">
        <v>#N/A</v>
      </c>
      <c r="AG991" s="34" t="e">
        <v>#N/A</v>
      </c>
      <c r="AH991" s="34" t="e">
        <v>#N/A</v>
      </c>
      <c r="AI991" s="29">
        <v>0.10299999999999999</v>
      </c>
      <c r="AJ991" s="29">
        <v>1.1E-4</v>
      </c>
      <c r="AK991" s="29">
        <v>0</v>
      </c>
      <c r="AL991" s="29">
        <v>0</v>
      </c>
      <c r="AM991" s="29" t="s">
        <v>27</v>
      </c>
      <c r="AN991" s="44" t="s">
        <v>27</v>
      </c>
      <c r="AO991" s="29" t="s">
        <v>27</v>
      </c>
      <c r="AP991" s="29">
        <v>10</v>
      </c>
      <c r="AQ991" s="29">
        <v>70</v>
      </c>
      <c r="AR991" s="29">
        <v>175</v>
      </c>
      <c r="AS991" s="29">
        <v>90</v>
      </c>
      <c r="AT991" s="29">
        <v>1.03</v>
      </c>
      <c r="AU991" s="144">
        <v>1.103E-3</v>
      </c>
      <c r="AV991" s="36" t="s">
        <v>28</v>
      </c>
      <c r="AW991" s="102" t="s">
        <v>33</v>
      </c>
      <c r="AX991" s="129" t="s">
        <v>33</v>
      </c>
      <c r="AY991" s="106">
        <v>3380</v>
      </c>
      <c r="BD991" t="s">
        <v>108</v>
      </c>
      <c r="BE991" t="e">
        <v>#N/A</v>
      </c>
      <c r="BF991" t="e">
        <v>#N/A</v>
      </c>
      <c r="BH991" t="str">
        <f t="shared" si="221"/>
        <v/>
      </c>
      <c r="BJ991" t="str">
        <f t="shared" si="222"/>
        <v>OK</v>
      </c>
      <c r="BK991" s="130" t="s">
        <v>5302</v>
      </c>
      <c r="BL991" s="130" t="e">
        <v>#VALUE!</v>
      </c>
      <c r="BM991" s="131" t="s">
        <v>33</v>
      </c>
      <c r="BN991" s="131" t="e">
        <v>#VALUE!</v>
      </c>
      <c r="BO991" t="e">
        <v>#N/A</v>
      </c>
      <c r="BP991">
        <v>0</v>
      </c>
    </row>
    <row r="992" spans="1:68" ht="25.2" x14ac:dyDescent="0.3">
      <c r="A992" s="1"/>
      <c r="B992" s="47">
        <v>902</v>
      </c>
      <c r="C992" s="45">
        <v>1014970</v>
      </c>
      <c r="D992" s="40" t="s">
        <v>33</v>
      </c>
      <c r="E992" s="40"/>
      <c r="F992" s="39" t="s">
        <v>846</v>
      </c>
      <c r="G992" s="29" t="s">
        <v>61</v>
      </c>
      <c r="H992" s="70" t="s">
        <v>59</v>
      </c>
      <c r="I992" s="148" t="s">
        <v>32</v>
      </c>
      <c r="J992" s="147" t="s">
        <v>4048</v>
      </c>
      <c r="K992" s="148" t="e">
        <v>#N/A</v>
      </c>
      <c r="L992" s="148" t="s">
        <v>3953</v>
      </c>
      <c r="M992" s="147" t="s">
        <v>33</v>
      </c>
      <c r="N992" s="29" t="str">
        <f t="shared" si="217"/>
        <v/>
      </c>
      <c r="O992" s="29" t="str">
        <f t="shared" si="218"/>
        <v/>
      </c>
      <c r="P992" s="29" t="str">
        <f t="shared" si="219"/>
        <v/>
      </c>
      <c r="Q992" s="29" t="str">
        <f t="shared" si="224"/>
        <v/>
      </c>
      <c r="R992" s="29" t="str">
        <f t="shared" si="225"/>
        <v/>
      </c>
      <c r="S992" s="29" t="str">
        <f t="shared" si="226"/>
        <v/>
      </c>
      <c r="T992" s="29" t="str">
        <f t="shared" si="227"/>
        <v/>
      </c>
      <c r="U992" s="29">
        <v>1070569</v>
      </c>
      <c r="V992" s="29"/>
      <c r="W992" s="38" t="s">
        <v>145</v>
      </c>
      <c r="X992" s="29" t="s">
        <v>158</v>
      </c>
      <c r="Y992" s="146">
        <v>1491</v>
      </c>
      <c r="Z992" s="33">
        <v>1640</v>
      </c>
      <c r="AA992" s="34">
        <f t="shared" si="228"/>
        <v>0.1</v>
      </c>
      <c r="AB992" s="33">
        <f t="shared" si="220"/>
        <v>1640</v>
      </c>
      <c r="AC992" s="34">
        <f t="shared" si="229"/>
        <v>9.9933199195170963E-2</v>
      </c>
      <c r="AD992" s="145">
        <f t="shared" si="223"/>
        <v>1366.6669999999999</v>
      </c>
      <c r="AE992" s="105">
        <v>1242.5</v>
      </c>
      <c r="AF992" s="34" t="e">
        <v>#N/A</v>
      </c>
      <c r="AG992" s="34" t="e">
        <v>#N/A</v>
      </c>
      <c r="AH992" s="34" t="e">
        <v>#N/A</v>
      </c>
      <c r="AI992" s="29">
        <v>0.112</v>
      </c>
      <c r="AJ992" s="29">
        <v>2.13E-4</v>
      </c>
      <c r="AK992" s="29">
        <v>0</v>
      </c>
      <c r="AL992" s="29">
        <v>0</v>
      </c>
      <c r="AM992" s="29" t="s">
        <v>27</v>
      </c>
      <c r="AN992" s="44" t="s">
        <v>27</v>
      </c>
      <c r="AO992" s="29" t="s">
        <v>27</v>
      </c>
      <c r="AP992" s="29">
        <v>10</v>
      </c>
      <c r="AQ992" s="29">
        <v>175</v>
      </c>
      <c r="AR992" s="29">
        <v>135</v>
      </c>
      <c r="AS992" s="29">
        <v>90</v>
      </c>
      <c r="AT992" s="29">
        <v>1.1200000000000001</v>
      </c>
      <c r="AU992" s="144">
        <v>2.1259999999999999E-3</v>
      </c>
      <c r="AV992" s="36" t="s">
        <v>28</v>
      </c>
      <c r="AW992" s="102" t="s">
        <v>33</v>
      </c>
      <c r="AX992" s="129" t="s">
        <v>33</v>
      </c>
      <c r="AY992" s="106">
        <v>350</v>
      </c>
      <c r="BD992" t="s">
        <v>108</v>
      </c>
      <c r="BE992" t="e">
        <v>#N/A</v>
      </c>
      <c r="BF992" t="e">
        <v>#N/A</v>
      </c>
      <c r="BH992" t="str">
        <f t="shared" si="221"/>
        <v/>
      </c>
      <c r="BJ992" t="str">
        <f t="shared" si="222"/>
        <v>OK</v>
      </c>
      <c r="BK992" s="130" t="s">
        <v>5302</v>
      </c>
      <c r="BL992" s="130" t="e">
        <v>#VALUE!</v>
      </c>
      <c r="BM992" s="131" t="s">
        <v>33</v>
      </c>
      <c r="BN992" s="131" t="e">
        <v>#VALUE!</v>
      </c>
      <c r="BO992" t="e">
        <v>#N/A</v>
      </c>
      <c r="BP992">
        <v>0</v>
      </c>
    </row>
    <row r="993" spans="1:68" ht="25.2" x14ac:dyDescent="0.3">
      <c r="A993" s="1"/>
      <c r="B993" s="47">
        <v>903</v>
      </c>
      <c r="C993" s="45">
        <v>1014981</v>
      </c>
      <c r="D993" s="40" t="s">
        <v>33</v>
      </c>
      <c r="E993" s="40"/>
      <c r="F993" s="39" t="s">
        <v>847</v>
      </c>
      <c r="G993" s="29" t="s">
        <v>61</v>
      </c>
      <c r="H993" s="70" t="s">
        <v>59</v>
      </c>
      <c r="I993" s="148" t="s">
        <v>32</v>
      </c>
      <c r="J993" s="147" t="s">
        <v>4048</v>
      </c>
      <c r="K993" s="148" t="e">
        <v>#N/A</v>
      </c>
      <c r="L993" s="148" t="s">
        <v>3954</v>
      </c>
      <c r="M993" s="147" t="s">
        <v>33</v>
      </c>
      <c r="N993" s="29" t="str">
        <f t="shared" si="217"/>
        <v/>
      </c>
      <c r="O993" s="29" t="str">
        <f t="shared" si="218"/>
        <v/>
      </c>
      <c r="P993" s="29" t="str">
        <f t="shared" si="219"/>
        <v/>
      </c>
      <c r="Q993" s="29" t="str">
        <f t="shared" si="224"/>
        <v/>
      </c>
      <c r="R993" s="29" t="str">
        <f t="shared" si="225"/>
        <v/>
      </c>
      <c r="S993" s="29" t="str">
        <f t="shared" si="226"/>
        <v/>
      </c>
      <c r="T993" s="29" t="str">
        <f t="shared" si="227"/>
        <v/>
      </c>
      <c r="U993" s="29">
        <v>1070570</v>
      </c>
      <c r="V993" s="29"/>
      <c r="W993" s="38" t="s">
        <v>145</v>
      </c>
      <c r="X993" s="29" t="s">
        <v>158</v>
      </c>
      <c r="Y993" s="146">
        <v>2434</v>
      </c>
      <c r="Z993" s="33">
        <v>2677</v>
      </c>
      <c r="AA993" s="34">
        <f t="shared" si="228"/>
        <v>0.1</v>
      </c>
      <c r="AB993" s="33">
        <f t="shared" si="220"/>
        <v>2677</v>
      </c>
      <c r="AC993" s="34">
        <f t="shared" si="229"/>
        <v>9.9835677869462264E-2</v>
      </c>
      <c r="AD993" s="145">
        <f t="shared" si="223"/>
        <v>2230.8330000000001</v>
      </c>
      <c r="AE993" s="105">
        <v>2028.3330000000001</v>
      </c>
      <c r="AF993" s="34" t="e">
        <v>#N/A</v>
      </c>
      <c r="AG993" s="34" t="e">
        <v>#N/A</v>
      </c>
      <c r="AH993" s="34" t="e">
        <v>#N/A</v>
      </c>
      <c r="AI993" s="29">
        <v>0.17</v>
      </c>
      <c r="AJ993" s="29">
        <v>2.13E-4</v>
      </c>
      <c r="AK993" s="29">
        <v>0</v>
      </c>
      <c r="AL993" s="29">
        <v>0</v>
      </c>
      <c r="AM993" s="29" t="s">
        <v>27</v>
      </c>
      <c r="AN993" s="44" t="s">
        <v>27</v>
      </c>
      <c r="AO993" s="29" t="s">
        <v>27</v>
      </c>
      <c r="AP993" s="29">
        <v>10</v>
      </c>
      <c r="AQ993" s="29">
        <v>175</v>
      </c>
      <c r="AR993" s="29">
        <v>135</v>
      </c>
      <c r="AS993" s="29">
        <v>90</v>
      </c>
      <c r="AT993" s="29">
        <v>1.7</v>
      </c>
      <c r="AU993" s="144">
        <v>2.1259999999999999E-3</v>
      </c>
      <c r="AV993" s="36" t="s">
        <v>28</v>
      </c>
      <c r="AW993" s="102" t="s">
        <v>33</v>
      </c>
      <c r="AX993" s="129" t="s">
        <v>33</v>
      </c>
      <c r="AY993" s="106">
        <v>150</v>
      </c>
      <c r="BD993" t="s">
        <v>108</v>
      </c>
      <c r="BE993" t="e">
        <v>#N/A</v>
      </c>
      <c r="BF993" t="e">
        <v>#N/A</v>
      </c>
      <c r="BH993" t="str">
        <f t="shared" si="221"/>
        <v/>
      </c>
      <c r="BJ993" t="str">
        <f t="shared" si="222"/>
        <v>OK</v>
      </c>
      <c r="BK993" s="130" t="s">
        <v>5302</v>
      </c>
      <c r="BL993" s="130" t="e">
        <v>#VALUE!</v>
      </c>
      <c r="BM993" s="131" t="s">
        <v>33</v>
      </c>
      <c r="BN993" s="131" t="e">
        <v>#VALUE!</v>
      </c>
      <c r="BO993" t="e">
        <v>#N/A</v>
      </c>
      <c r="BP993">
        <v>0</v>
      </c>
    </row>
    <row r="994" spans="1:68" ht="25.2" x14ac:dyDescent="0.3">
      <c r="A994" s="1"/>
      <c r="B994" s="47">
        <v>904</v>
      </c>
      <c r="C994" s="45">
        <v>1014983</v>
      </c>
      <c r="D994" s="40" t="s">
        <v>33</v>
      </c>
      <c r="E994" s="40"/>
      <c r="F994" s="39" t="s">
        <v>848</v>
      </c>
      <c r="G994" s="29" t="s">
        <v>61</v>
      </c>
      <c r="H994" s="70" t="s">
        <v>59</v>
      </c>
      <c r="I994" s="148" t="s">
        <v>3798</v>
      </c>
      <c r="J994" s="147" t="s">
        <v>4045</v>
      </c>
      <c r="K994" s="148" t="e">
        <v>#N/A</v>
      </c>
      <c r="L994" s="148" t="s">
        <v>3955</v>
      </c>
      <c r="M994" s="147" t="s">
        <v>33</v>
      </c>
      <c r="N994" s="29" t="str">
        <f t="shared" si="217"/>
        <v/>
      </c>
      <c r="O994" s="29" t="str">
        <f t="shared" si="218"/>
        <v/>
      </c>
      <c r="P994" s="29" t="str">
        <f t="shared" si="219"/>
        <v/>
      </c>
      <c r="Q994" s="29" t="str">
        <f t="shared" si="224"/>
        <v/>
      </c>
      <c r="R994" s="29" t="str">
        <f t="shared" si="225"/>
        <v/>
      </c>
      <c r="S994" s="29" t="str">
        <f t="shared" si="226"/>
        <v/>
      </c>
      <c r="T994" s="29" t="str">
        <f t="shared" si="227"/>
        <v/>
      </c>
      <c r="U994" s="29">
        <v>1070571</v>
      </c>
      <c r="V994" s="29"/>
      <c r="W994" s="38" t="s">
        <v>145</v>
      </c>
      <c r="X994" s="29" t="s">
        <v>158</v>
      </c>
      <c r="Y994" s="146">
        <v>2434</v>
      </c>
      <c r="Z994" s="33">
        <v>2677</v>
      </c>
      <c r="AA994" s="34">
        <f t="shared" si="228"/>
        <v>0.1</v>
      </c>
      <c r="AB994" s="33">
        <f t="shared" si="220"/>
        <v>2677</v>
      </c>
      <c r="AC994" s="34">
        <f t="shared" si="229"/>
        <v>9.9835677869462264E-2</v>
      </c>
      <c r="AD994" s="145">
        <f t="shared" si="223"/>
        <v>2230.8330000000001</v>
      </c>
      <c r="AE994" s="105">
        <v>2028.3330000000001</v>
      </c>
      <c r="AF994" s="34" t="e">
        <v>#N/A</v>
      </c>
      <c r="AG994" s="34" t="e">
        <v>#N/A</v>
      </c>
      <c r="AH994" s="34" t="e">
        <v>#N/A</v>
      </c>
      <c r="AI994" s="29">
        <v>0.18</v>
      </c>
      <c r="AJ994" s="29">
        <v>2.13E-4</v>
      </c>
      <c r="AK994" s="29">
        <v>0</v>
      </c>
      <c r="AL994" s="29">
        <v>0</v>
      </c>
      <c r="AM994" s="29" t="s">
        <v>27</v>
      </c>
      <c r="AN994" s="44" t="s">
        <v>27</v>
      </c>
      <c r="AO994" s="29" t="s">
        <v>27</v>
      </c>
      <c r="AP994" s="29">
        <v>10</v>
      </c>
      <c r="AQ994" s="29">
        <v>176</v>
      </c>
      <c r="AR994" s="29">
        <v>135</v>
      </c>
      <c r="AS994" s="29">
        <v>89</v>
      </c>
      <c r="AT994" s="29">
        <v>1.8</v>
      </c>
      <c r="AU994" s="144">
        <v>2.1150000000000001E-3</v>
      </c>
      <c r="AV994" s="36" t="s">
        <v>28</v>
      </c>
      <c r="AW994" s="102" t="s">
        <v>33</v>
      </c>
      <c r="AX994" s="129" t="s">
        <v>33</v>
      </c>
      <c r="AY994" s="106">
        <v>700</v>
      </c>
      <c r="BD994" t="s">
        <v>108</v>
      </c>
      <c r="BE994" t="e">
        <v>#N/A</v>
      </c>
      <c r="BF994" t="e">
        <v>#N/A</v>
      </c>
      <c r="BH994" t="str">
        <f t="shared" si="221"/>
        <v/>
      </c>
      <c r="BJ994" t="str">
        <f t="shared" si="222"/>
        <v>OK</v>
      </c>
      <c r="BK994" s="130" t="s">
        <v>5302</v>
      </c>
      <c r="BL994" s="130" t="e">
        <v>#VALUE!</v>
      </c>
      <c r="BM994" s="131" t="s">
        <v>33</v>
      </c>
      <c r="BN994" s="131" t="e">
        <v>#VALUE!</v>
      </c>
      <c r="BO994" t="e">
        <v>#N/A</v>
      </c>
      <c r="BP994">
        <v>0</v>
      </c>
    </row>
    <row r="995" spans="1:68" ht="25.2" x14ac:dyDescent="0.3">
      <c r="A995" s="1"/>
      <c r="B995" s="47">
        <v>905</v>
      </c>
      <c r="C995" s="45">
        <v>1014996</v>
      </c>
      <c r="D995" s="40" t="s">
        <v>33</v>
      </c>
      <c r="E995" s="40"/>
      <c r="F995" s="39" t="s">
        <v>849</v>
      </c>
      <c r="G995" s="29" t="s">
        <v>61</v>
      </c>
      <c r="H995" s="70" t="s">
        <v>59</v>
      </c>
      <c r="I995" s="148" t="s">
        <v>32</v>
      </c>
      <c r="J995" s="147" t="s">
        <v>4048</v>
      </c>
      <c r="K995" s="148" t="e">
        <v>#N/A</v>
      </c>
      <c r="L995" s="148" t="s">
        <v>3956</v>
      </c>
      <c r="M995" s="147" t="s">
        <v>33</v>
      </c>
      <c r="N995" s="29" t="str">
        <f t="shared" si="217"/>
        <v/>
      </c>
      <c r="O995" s="29" t="str">
        <f t="shared" si="218"/>
        <v/>
      </c>
      <c r="P995" s="29" t="str">
        <f t="shared" si="219"/>
        <v/>
      </c>
      <c r="Q995" s="29" t="str">
        <f t="shared" si="224"/>
        <v/>
      </c>
      <c r="R995" s="29" t="str">
        <f t="shared" si="225"/>
        <v/>
      </c>
      <c r="S995" s="29" t="str">
        <f t="shared" si="226"/>
        <v/>
      </c>
      <c r="T995" s="29" t="str">
        <f t="shared" si="227"/>
        <v/>
      </c>
      <c r="U995" s="29">
        <v>1070572</v>
      </c>
      <c r="V995" s="29"/>
      <c r="W995" s="38" t="s">
        <v>145</v>
      </c>
      <c r="X995" s="29" t="s">
        <v>158</v>
      </c>
      <c r="Y995" s="146">
        <v>2434</v>
      </c>
      <c r="Z995" s="33">
        <v>2677</v>
      </c>
      <c r="AA995" s="34">
        <f t="shared" si="228"/>
        <v>0.1</v>
      </c>
      <c r="AB995" s="33">
        <f t="shared" si="220"/>
        <v>2677</v>
      </c>
      <c r="AC995" s="34">
        <f t="shared" si="229"/>
        <v>9.9835677869462264E-2</v>
      </c>
      <c r="AD995" s="145">
        <f t="shared" si="223"/>
        <v>2230.8330000000001</v>
      </c>
      <c r="AE995" s="105">
        <v>2028.3330000000001</v>
      </c>
      <c r="AF995" s="34" t="e">
        <v>#N/A</v>
      </c>
      <c r="AG995" s="34" t="e">
        <v>#N/A</v>
      </c>
      <c r="AH995" s="34" t="e">
        <v>#N/A</v>
      </c>
      <c r="AI995" s="29">
        <v>0.129</v>
      </c>
      <c r="AJ995" s="29">
        <v>2.2100000000000001E-4</v>
      </c>
      <c r="AK995" s="29">
        <v>0</v>
      </c>
      <c r="AL995" s="29">
        <v>0</v>
      </c>
      <c r="AM995" s="29" t="s">
        <v>27</v>
      </c>
      <c r="AN995" s="44" t="s">
        <v>27</v>
      </c>
      <c r="AO995" s="29" t="s">
        <v>27</v>
      </c>
      <c r="AP995" s="29">
        <v>5</v>
      </c>
      <c r="AQ995" s="29">
        <v>70</v>
      </c>
      <c r="AR995" s="29">
        <v>175</v>
      </c>
      <c r="AS995" s="29">
        <v>90</v>
      </c>
      <c r="AT995" s="29">
        <v>0.64500000000000002</v>
      </c>
      <c r="AU995" s="144">
        <v>1.103E-3</v>
      </c>
      <c r="AV995" s="36" t="s">
        <v>28</v>
      </c>
      <c r="AW995" s="102" t="s">
        <v>33</v>
      </c>
      <c r="AX995" s="129" t="s">
        <v>33</v>
      </c>
      <c r="AY995" s="106">
        <v>130</v>
      </c>
      <c r="BD995" t="s">
        <v>108</v>
      </c>
      <c r="BE995" t="e">
        <v>#N/A</v>
      </c>
      <c r="BF995" t="e">
        <v>#N/A</v>
      </c>
      <c r="BH995" t="str">
        <f t="shared" si="221"/>
        <v/>
      </c>
      <c r="BJ995" t="str">
        <f t="shared" si="222"/>
        <v>OK</v>
      </c>
      <c r="BK995" s="130" t="s">
        <v>5302</v>
      </c>
      <c r="BL995" s="130" t="e">
        <v>#VALUE!</v>
      </c>
      <c r="BM995" s="131" t="s">
        <v>33</v>
      </c>
      <c r="BN995" s="131" t="e">
        <v>#VALUE!</v>
      </c>
      <c r="BO995" t="e">
        <v>#N/A</v>
      </c>
      <c r="BP995">
        <v>0</v>
      </c>
    </row>
    <row r="996" spans="1:68" ht="25.2" x14ac:dyDescent="0.3">
      <c r="A996" s="1"/>
      <c r="B996" s="47">
        <v>906</v>
      </c>
      <c r="C996" s="45">
        <v>1015000</v>
      </c>
      <c r="D996" s="40" t="s">
        <v>33</v>
      </c>
      <c r="E996" s="40"/>
      <c r="F996" s="39" t="s">
        <v>850</v>
      </c>
      <c r="G996" s="29" t="s">
        <v>61</v>
      </c>
      <c r="H996" s="70" t="s">
        <v>59</v>
      </c>
      <c r="I996" s="148" t="s">
        <v>32</v>
      </c>
      <c r="J996" s="147" t="s">
        <v>4048</v>
      </c>
      <c r="K996" s="148" t="e">
        <v>#N/A</v>
      </c>
      <c r="L996" s="148" t="s">
        <v>3957</v>
      </c>
      <c r="M996" s="147" t="s">
        <v>33</v>
      </c>
      <c r="N996" s="29" t="str">
        <f t="shared" si="217"/>
        <v/>
      </c>
      <c r="O996" s="29" t="str">
        <f t="shared" si="218"/>
        <v/>
      </c>
      <c r="P996" s="29" t="str">
        <f t="shared" si="219"/>
        <v/>
      </c>
      <c r="Q996" s="29" t="str">
        <f t="shared" si="224"/>
        <v/>
      </c>
      <c r="R996" s="29" t="str">
        <f t="shared" si="225"/>
        <v/>
      </c>
      <c r="S996" s="29" t="str">
        <f t="shared" si="226"/>
        <v/>
      </c>
      <c r="T996" s="29" t="str">
        <f t="shared" si="227"/>
        <v/>
      </c>
      <c r="U996" s="29">
        <v>1070573</v>
      </c>
      <c r="V996" s="29"/>
      <c r="W996" s="38" t="s">
        <v>145</v>
      </c>
      <c r="X996" s="29" t="s">
        <v>158</v>
      </c>
      <c r="Y996" s="146">
        <v>2434</v>
      </c>
      <c r="Z996" s="33">
        <v>2677</v>
      </c>
      <c r="AA996" s="34">
        <f t="shared" si="228"/>
        <v>0.1</v>
      </c>
      <c r="AB996" s="33">
        <f t="shared" si="220"/>
        <v>2677</v>
      </c>
      <c r="AC996" s="34">
        <f t="shared" si="229"/>
        <v>9.9835677869462264E-2</v>
      </c>
      <c r="AD996" s="145">
        <f t="shared" si="223"/>
        <v>2230.8330000000001</v>
      </c>
      <c r="AE996" s="105">
        <v>2028.3330000000001</v>
      </c>
      <c r="AF996" s="34" t="e">
        <v>#N/A</v>
      </c>
      <c r="AG996" s="34" t="e">
        <v>#N/A</v>
      </c>
      <c r="AH996" s="34" t="e">
        <v>#N/A</v>
      </c>
      <c r="AI996" s="29">
        <v>0.15</v>
      </c>
      <c r="AJ996" s="29">
        <v>2.2100000000000001E-4</v>
      </c>
      <c r="AK996" s="29">
        <v>0</v>
      </c>
      <c r="AL996" s="29">
        <v>0</v>
      </c>
      <c r="AM996" s="29" t="s">
        <v>27</v>
      </c>
      <c r="AN996" s="44" t="s">
        <v>27</v>
      </c>
      <c r="AO996" s="29" t="s">
        <v>27</v>
      </c>
      <c r="AP996" s="29">
        <v>5</v>
      </c>
      <c r="AQ996" s="29">
        <v>70</v>
      </c>
      <c r="AR996" s="29">
        <v>175</v>
      </c>
      <c r="AS996" s="29">
        <v>90</v>
      </c>
      <c r="AT996" s="29">
        <v>0.75</v>
      </c>
      <c r="AU996" s="144">
        <v>1.103E-3</v>
      </c>
      <c r="AV996" s="36" t="s">
        <v>28</v>
      </c>
      <c r="AW996" s="102" t="s">
        <v>33</v>
      </c>
      <c r="AX996" s="129" t="s">
        <v>33</v>
      </c>
      <c r="AY996" s="106">
        <v>255</v>
      </c>
      <c r="BD996" t="s">
        <v>108</v>
      </c>
      <c r="BE996" t="e">
        <v>#N/A</v>
      </c>
      <c r="BF996" t="e">
        <v>#N/A</v>
      </c>
      <c r="BH996" t="str">
        <f t="shared" si="221"/>
        <v/>
      </c>
      <c r="BJ996" t="str">
        <f t="shared" si="222"/>
        <v>OK</v>
      </c>
      <c r="BK996" s="130" t="s">
        <v>5302</v>
      </c>
      <c r="BL996" s="130" t="e">
        <v>#VALUE!</v>
      </c>
      <c r="BM996" s="131" t="s">
        <v>33</v>
      </c>
      <c r="BN996" s="131" t="e">
        <v>#VALUE!</v>
      </c>
      <c r="BO996" t="e">
        <v>#N/A</v>
      </c>
      <c r="BP996">
        <v>0</v>
      </c>
    </row>
    <row r="997" spans="1:68" ht="25.2" x14ac:dyDescent="0.3">
      <c r="A997" s="1"/>
      <c r="B997" s="47">
        <v>907</v>
      </c>
      <c r="C997" s="45">
        <v>1015002</v>
      </c>
      <c r="D997" s="40" t="s">
        <v>33</v>
      </c>
      <c r="E997" s="40"/>
      <c r="F997" s="39" t="s">
        <v>851</v>
      </c>
      <c r="G997" s="29" t="s">
        <v>61</v>
      </c>
      <c r="H997" s="70" t="s">
        <v>59</v>
      </c>
      <c r="I997" s="148" t="s">
        <v>32</v>
      </c>
      <c r="J997" s="147" t="s">
        <v>4048</v>
      </c>
      <c r="K997" s="148" t="e">
        <v>#N/A</v>
      </c>
      <c r="L997" s="148" t="s">
        <v>3958</v>
      </c>
      <c r="M997" s="147" t="s">
        <v>33</v>
      </c>
      <c r="N997" s="29" t="str">
        <f t="shared" si="217"/>
        <v/>
      </c>
      <c r="O997" s="29" t="str">
        <f t="shared" si="218"/>
        <v/>
      </c>
      <c r="P997" s="29" t="str">
        <f t="shared" si="219"/>
        <v/>
      </c>
      <c r="Q997" s="29" t="str">
        <f t="shared" si="224"/>
        <v/>
      </c>
      <c r="R997" s="29" t="str">
        <f t="shared" si="225"/>
        <v/>
      </c>
      <c r="S997" s="29" t="str">
        <f t="shared" si="226"/>
        <v/>
      </c>
      <c r="T997" s="29" t="str">
        <f t="shared" si="227"/>
        <v/>
      </c>
      <c r="U997" s="29">
        <v>1070574</v>
      </c>
      <c r="V997" s="29"/>
      <c r="W997" s="38" t="s">
        <v>145</v>
      </c>
      <c r="X997" s="29" t="s">
        <v>158</v>
      </c>
      <c r="Y997" s="146">
        <v>2434</v>
      </c>
      <c r="Z997" s="33">
        <v>2677</v>
      </c>
      <c r="AA997" s="34">
        <f t="shared" si="228"/>
        <v>0.1</v>
      </c>
      <c r="AB997" s="33">
        <f t="shared" si="220"/>
        <v>2677</v>
      </c>
      <c r="AC997" s="34">
        <f t="shared" si="229"/>
        <v>9.9835677869462264E-2</v>
      </c>
      <c r="AD997" s="145">
        <f t="shared" si="223"/>
        <v>2230.8330000000001</v>
      </c>
      <c r="AE997" s="105">
        <v>2028.3330000000001</v>
      </c>
      <c r="AF997" s="34" t="e">
        <v>#N/A</v>
      </c>
      <c r="AG997" s="34" t="e">
        <v>#N/A</v>
      </c>
      <c r="AH997" s="34" t="e">
        <v>#N/A</v>
      </c>
      <c r="AI997" s="29">
        <v>0.16200000000000001</v>
      </c>
      <c r="AJ997" s="29">
        <v>2.2100000000000001E-4</v>
      </c>
      <c r="AK997" s="29">
        <v>0</v>
      </c>
      <c r="AL997" s="29">
        <v>0</v>
      </c>
      <c r="AM997" s="29" t="s">
        <v>27</v>
      </c>
      <c r="AN997" s="44" t="s">
        <v>27</v>
      </c>
      <c r="AO997" s="29" t="s">
        <v>27</v>
      </c>
      <c r="AP997" s="29">
        <v>5</v>
      </c>
      <c r="AQ997" s="29">
        <v>70</v>
      </c>
      <c r="AR997" s="29">
        <v>175</v>
      </c>
      <c r="AS997" s="29">
        <v>90</v>
      </c>
      <c r="AT997" s="29">
        <v>0.81</v>
      </c>
      <c r="AU997" s="144">
        <v>1.103E-3</v>
      </c>
      <c r="AV997" s="36" t="s">
        <v>28</v>
      </c>
      <c r="AW997" s="102" t="s">
        <v>33</v>
      </c>
      <c r="AX997" s="129" t="s">
        <v>33</v>
      </c>
      <c r="AY997" s="106">
        <v>1765</v>
      </c>
      <c r="BD997" t="s">
        <v>108</v>
      </c>
      <c r="BE997" t="e">
        <v>#N/A</v>
      </c>
      <c r="BF997" t="e">
        <v>#N/A</v>
      </c>
      <c r="BH997" t="str">
        <f t="shared" si="221"/>
        <v/>
      </c>
      <c r="BJ997" t="str">
        <f t="shared" si="222"/>
        <v>OK</v>
      </c>
      <c r="BK997" s="130" t="s">
        <v>5302</v>
      </c>
      <c r="BL997" s="130" t="e">
        <v>#VALUE!</v>
      </c>
      <c r="BM997" s="131" t="s">
        <v>33</v>
      </c>
      <c r="BN997" s="131" t="e">
        <v>#VALUE!</v>
      </c>
      <c r="BO997" t="e">
        <v>#N/A</v>
      </c>
      <c r="BP997">
        <v>0</v>
      </c>
    </row>
    <row r="998" spans="1:68" ht="25.2" x14ac:dyDescent="0.3">
      <c r="A998" s="1"/>
      <c r="B998" s="47">
        <v>908</v>
      </c>
      <c r="C998" s="45">
        <v>1015015</v>
      </c>
      <c r="D998" s="40" t="s">
        <v>33</v>
      </c>
      <c r="E998" s="40"/>
      <c r="F998" s="39" t="s">
        <v>852</v>
      </c>
      <c r="G998" s="29" t="s">
        <v>61</v>
      </c>
      <c r="H998" s="70" t="s">
        <v>59</v>
      </c>
      <c r="I998" s="148" t="s">
        <v>32</v>
      </c>
      <c r="J998" s="147" t="s">
        <v>4048</v>
      </c>
      <c r="K998" s="148" t="e">
        <v>#N/A</v>
      </c>
      <c r="L998" s="148" t="s">
        <v>3959</v>
      </c>
      <c r="M998" s="147" t="s">
        <v>33</v>
      </c>
      <c r="N998" s="29" t="str">
        <f t="shared" si="217"/>
        <v/>
      </c>
      <c r="O998" s="29" t="str">
        <f t="shared" si="218"/>
        <v/>
      </c>
      <c r="P998" s="29" t="str">
        <f t="shared" si="219"/>
        <v/>
      </c>
      <c r="Q998" s="29" t="str">
        <f t="shared" si="224"/>
        <v/>
      </c>
      <c r="R998" s="29" t="str">
        <f t="shared" si="225"/>
        <v/>
      </c>
      <c r="S998" s="29" t="str">
        <f t="shared" si="226"/>
        <v/>
      </c>
      <c r="T998" s="29" t="str">
        <f t="shared" si="227"/>
        <v/>
      </c>
      <c r="U998" s="29">
        <v>1070575</v>
      </c>
      <c r="V998" s="29"/>
      <c r="W998" s="38" t="s">
        <v>145</v>
      </c>
      <c r="X998" s="29" t="s">
        <v>158</v>
      </c>
      <c r="Y998" s="146">
        <v>2434</v>
      </c>
      <c r="Z998" s="33">
        <v>2677</v>
      </c>
      <c r="AA998" s="34">
        <f t="shared" si="228"/>
        <v>0.1</v>
      </c>
      <c r="AB998" s="33">
        <f t="shared" si="220"/>
        <v>2677</v>
      </c>
      <c r="AC998" s="34">
        <f t="shared" si="229"/>
        <v>9.9835677869462264E-2</v>
      </c>
      <c r="AD998" s="145">
        <f t="shared" si="223"/>
        <v>2230.8330000000001</v>
      </c>
      <c r="AE998" s="105">
        <v>2028.3330000000001</v>
      </c>
      <c r="AF998" s="34" t="e">
        <v>#N/A</v>
      </c>
      <c r="AG998" s="34" t="e">
        <v>#N/A</v>
      </c>
      <c r="AH998" s="34" t="e">
        <v>#N/A</v>
      </c>
      <c r="AI998" s="29">
        <v>0.151</v>
      </c>
      <c r="AJ998" s="29">
        <v>2.2100000000000001E-4</v>
      </c>
      <c r="AK998" s="29">
        <v>0</v>
      </c>
      <c r="AL998" s="29">
        <v>0</v>
      </c>
      <c r="AM998" s="29" t="s">
        <v>27</v>
      </c>
      <c r="AN998" s="44" t="s">
        <v>27</v>
      </c>
      <c r="AO998" s="29" t="s">
        <v>27</v>
      </c>
      <c r="AP998" s="29">
        <v>5</v>
      </c>
      <c r="AQ998" s="29">
        <v>70</v>
      </c>
      <c r="AR998" s="29">
        <v>175</v>
      </c>
      <c r="AS998" s="29">
        <v>90</v>
      </c>
      <c r="AT998" s="29">
        <v>0.755</v>
      </c>
      <c r="AU998" s="144">
        <v>1.103E-3</v>
      </c>
      <c r="AV998" s="36" t="s">
        <v>28</v>
      </c>
      <c r="AW998" s="102" t="s">
        <v>33</v>
      </c>
      <c r="AX998" s="129" t="s">
        <v>33</v>
      </c>
      <c r="AY998" s="106">
        <v>160</v>
      </c>
      <c r="BD998" t="s">
        <v>108</v>
      </c>
      <c r="BE998" t="e">
        <v>#N/A</v>
      </c>
      <c r="BF998" t="e">
        <v>#N/A</v>
      </c>
      <c r="BH998" t="str">
        <f t="shared" si="221"/>
        <v/>
      </c>
      <c r="BJ998" t="str">
        <f t="shared" si="222"/>
        <v>OK</v>
      </c>
      <c r="BK998" s="130" t="s">
        <v>5302</v>
      </c>
      <c r="BL998" s="130" t="e">
        <v>#VALUE!</v>
      </c>
      <c r="BM998" s="131" t="s">
        <v>33</v>
      </c>
      <c r="BN998" s="131" t="e">
        <v>#VALUE!</v>
      </c>
      <c r="BO998" t="e">
        <v>#N/A</v>
      </c>
      <c r="BP998">
        <v>0</v>
      </c>
    </row>
    <row r="999" spans="1:68" ht="25.2" x14ac:dyDescent="0.3">
      <c r="A999" s="1"/>
      <c r="B999" s="47">
        <v>909</v>
      </c>
      <c r="C999" s="45">
        <v>1015017</v>
      </c>
      <c r="D999" s="40" t="s">
        <v>33</v>
      </c>
      <c r="E999" s="40"/>
      <c r="F999" s="39" t="s">
        <v>853</v>
      </c>
      <c r="G999" s="29" t="s">
        <v>61</v>
      </c>
      <c r="H999" s="70" t="s">
        <v>59</v>
      </c>
      <c r="I999" s="148" t="s">
        <v>32</v>
      </c>
      <c r="J999" s="147" t="s">
        <v>4048</v>
      </c>
      <c r="K999" s="148" t="e">
        <v>#N/A</v>
      </c>
      <c r="L999" s="148" t="s">
        <v>3960</v>
      </c>
      <c r="M999" s="147" t="s">
        <v>33</v>
      </c>
      <c r="N999" s="29" t="str">
        <f t="shared" si="217"/>
        <v/>
      </c>
      <c r="O999" s="29" t="str">
        <f t="shared" si="218"/>
        <v/>
      </c>
      <c r="P999" s="29" t="str">
        <f t="shared" si="219"/>
        <v/>
      </c>
      <c r="Q999" s="29" t="str">
        <f t="shared" si="224"/>
        <v/>
      </c>
      <c r="R999" s="29" t="str">
        <f t="shared" si="225"/>
        <v/>
      </c>
      <c r="S999" s="29" t="str">
        <f t="shared" si="226"/>
        <v/>
      </c>
      <c r="T999" s="29" t="str">
        <f t="shared" si="227"/>
        <v/>
      </c>
      <c r="U999" s="29">
        <v>1070576</v>
      </c>
      <c r="V999" s="29"/>
      <c r="W999" s="38" t="s">
        <v>145</v>
      </c>
      <c r="X999" s="29" t="s">
        <v>158</v>
      </c>
      <c r="Y999" s="146">
        <v>2434</v>
      </c>
      <c r="Z999" s="33">
        <v>2677</v>
      </c>
      <c r="AA999" s="34">
        <f t="shared" si="228"/>
        <v>0.1</v>
      </c>
      <c r="AB999" s="33">
        <f t="shared" si="220"/>
        <v>2677</v>
      </c>
      <c r="AC999" s="34">
        <f t="shared" si="229"/>
        <v>9.9835677869462264E-2</v>
      </c>
      <c r="AD999" s="145">
        <f t="shared" si="223"/>
        <v>2230.8330000000001</v>
      </c>
      <c r="AE999" s="105">
        <v>2028.3330000000001</v>
      </c>
      <c r="AF999" s="34" t="e">
        <v>#N/A</v>
      </c>
      <c r="AG999" s="34" t="e">
        <v>#N/A</v>
      </c>
      <c r="AH999" s="34" t="e">
        <v>#N/A</v>
      </c>
      <c r="AI999" s="29">
        <v>0.159</v>
      </c>
      <c r="AJ999" s="29">
        <v>2.2100000000000001E-4</v>
      </c>
      <c r="AK999" s="29">
        <v>0</v>
      </c>
      <c r="AL999" s="29">
        <v>0</v>
      </c>
      <c r="AM999" s="29" t="s">
        <v>27</v>
      </c>
      <c r="AN999" s="44" t="s">
        <v>27</v>
      </c>
      <c r="AO999" s="29" t="s">
        <v>27</v>
      </c>
      <c r="AP999" s="29">
        <v>5</v>
      </c>
      <c r="AQ999" s="29">
        <v>176</v>
      </c>
      <c r="AR999" s="29">
        <v>67</v>
      </c>
      <c r="AS999" s="29">
        <v>89</v>
      </c>
      <c r="AT999" s="29">
        <v>0.79500000000000004</v>
      </c>
      <c r="AU999" s="144">
        <v>1.049E-3</v>
      </c>
      <c r="AV999" s="36" t="s">
        <v>28</v>
      </c>
      <c r="AW999" s="102" t="s">
        <v>33</v>
      </c>
      <c r="AX999" s="129" t="s">
        <v>33</v>
      </c>
      <c r="AY999" s="106">
        <v>500</v>
      </c>
      <c r="BD999" t="s">
        <v>108</v>
      </c>
      <c r="BE999" t="e">
        <v>#N/A</v>
      </c>
      <c r="BF999" t="e">
        <v>#N/A</v>
      </c>
      <c r="BH999" t="str">
        <f t="shared" si="221"/>
        <v/>
      </c>
      <c r="BJ999" t="str">
        <f t="shared" si="222"/>
        <v>OK</v>
      </c>
      <c r="BK999" s="130" t="s">
        <v>5302</v>
      </c>
      <c r="BL999" s="130" t="e">
        <v>#VALUE!</v>
      </c>
      <c r="BM999" s="131" t="s">
        <v>33</v>
      </c>
      <c r="BN999" s="131" t="e">
        <v>#VALUE!</v>
      </c>
      <c r="BO999" t="e">
        <v>#N/A</v>
      </c>
      <c r="BP999">
        <v>0</v>
      </c>
    </row>
    <row r="1000" spans="1:68" ht="25.2" x14ac:dyDescent="0.3">
      <c r="A1000" s="1"/>
      <c r="B1000" s="47">
        <v>910</v>
      </c>
      <c r="C1000" s="45">
        <v>1015021</v>
      </c>
      <c r="D1000" s="40" t="s">
        <v>33</v>
      </c>
      <c r="E1000" s="40"/>
      <c r="F1000" s="39" t="s">
        <v>854</v>
      </c>
      <c r="G1000" s="29" t="s">
        <v>61</v>
      </c>
      <c r="H1000" s="70" t="s">
        <v>59</v>
      </c>
      <c r="I1000" s="148" t="s">
        <v>3798</v>
      </c>
      <c r="J1000" s="147" t="s">
        <v>4045</v>
      </c>
      <c r="K1000" s="148" t="e">
        <v>#N/A</v>
      </c>
      <c r="L1000" s="148" t="s">
        <v>3961</v>
      </c>
      <c r="M1000" s="147" t="s">
        <v>33</v>
      </c>
      <c r="N1000" s="29" t="str">
        <f t="shared" ref="N1000:N1063" si="230">IFERROR(MID($D1000,1,7)+0,"")</f>
        <v/>
      </c>
      <c r="O1000" s="29" t="str">
        <f t="shared" ref="O1000:O1063" si="231">IFERROR(MID($D1000,10,7)+0,"")</f>
        <v/>
      </c>
      <c r="P1000" s="29" t="str">
        <f t="shared" ref="P1000:P1063" si="232">IFERROR(MID($D1000,19,7)+0,"")</f>
        <v/>
      </c>
      <c r="Q1000" s="29" t="str">
        <f t="shared" si="224"/>
        <v/>
      </c>
      <c r="R1000" s="29" t="str">
        <f t="shared" si="225"/>
        <v/>
      </c>
      <c r="S1000" s="29" t="str">
        <f t="shared" si="226"/>
        <v/>
      </c>
      <c r="T1000" s="29" t="str">
        <f t="shared" si="227"/>
        <v/>
      </c>
      <c r="U1000" s="29">
        <v>1070577</v>
      </c>
      <c r="V1000" s="29"/>
      <c r="W1000" s="38" t="s">
        <v>145</v>
      </c>
      <c r="X1000" s="29" t="s">
        <v>158</v>
      </c>
      <c r="Y1000" s="146">
        <v>2434</v>
      </c>
      <c r="Z1000" s="33">
        <v>2677</v>
      </c>
      <c r="AA1000" s="34">
        <f t="shared" si="228"/>
        <v>0.1</v>
      </c>
      <c r="AB1000" s="33">
        <f t="shared" ref="AB1000:AB1063" si="233">IF(OR(W1000="VLD MLC components",W1000="VLD MLC pipes",W1000="VLD PEX components",W1000="VLD PEX pipes",W1000="VLD PHC components",W1000="VLD PHC pipes"),"По запросу",Z1000)</f>
        <v>2677</v>
      </c>
      <c r="AC1000" s="34">
        <f t="shared" si="229"/>
        <v>9.9835677869462264E-2</v>
      </c>
      <c r="AD1000" s="145">
        <f t="shared" si="223"/>
        <v>2230.8330000000001</v>
      </c>
      <c r="AE1000" s="105">
        <v>2028.3330000000001</v>
      </c>
      <c r="AF1000" s="34" t="e">
        <v>#N/A</v>
      </c>
      <c r="AG1000" s="34" t="e">
        <v>#N/A</v>
      </c>
      <c r="AH1000" s="34" t="e">
        <v>#N/A</v>
      </c>
      <c r="AI1000" s="29">
        <v>0.18099999999999999</v>
      </c>
      <c r="AJ1000" s="29">
        <v>2.2100000000000001E-4</v>
      </c>
      <c r="AK1000" s="29">
        <v>0</v>
      </c>
      <c r="AL1000" s="29">
        <v>0</v>
      </c>
      <c r="AM1000" s="29" t="s">
        <v>27</v>
      </c>
      <c r="AN1000" s="44" t="s">
        <v>27</v>
      </c>
      <c r="AO1000" s="29" t="s">
        <v>27</v>
      </c>
      <c r="AP1000" s="29">
        <v>5</v>
      </c>
      <c r="AQ1000" s="29">
        <v>70</v>
      </c>
      <c r="AR1000" s="29">
        <v>175</v>
      </c>
      <c r="AS1000" s="29">
        <v>90</v>
      </c>
      <c r="AT1000" s="29">
        <v>0.90500000000000003</v>
      </c>
      <c r="AU1000" s="144">
        <v>1.103E-3</v>
      </c>
      <c r="AV1000" s="36" t="s">
        <v>28</v>
      </c>
      <c r="AW1000" s="102" t="s">
        <v>33</v>
      </c>
      <c r="AX1000" s="129" t="s">
        <v>33</v>
      </c>
      <c r="AY1000" s="106">
        <v>1250</v>
      </c>
      <c r="BD1000" t="s">
        <v>108</v>
      </c>
      <c r="BE1000" t="e">
        <v>#N/A</v>
      </c>
      <c r="BF1000" t="e">
        <v>#N/A</v>
      </c>
      <c r="BH1000" t="str">
        <f t="shared" ref="BH1000:BH1063" si="234">IF(OR(H1000="Регулярный ассортимент",AK1000&gt;0,AL1000&gt;0),"AV","")</f>
        <v/>
      </c>
      <c r="BJ1000" t="str">
        <f t="shared" ref="BJ1000:BJ1063" si="235">IF(AB1000-Z1000=0,"OK")</f>
        <v>OK</v>
      </c>
      <c r="BK1000" s="130" t="s">
        <v>5302</v>
      </c>
      <c r="BL1000" s="130" t="e">
        <v>#VALUE!</v>
      </c>
      <c r="BM1000" s="131" t="s">
        <v>33</v>
      </c>
      <c r="BN1000" s="131" t="e">
        <v>#VALUE!</v>
      </c>
      <c r="BO1000" t="e">
        <v>#N/A</v>
      </c>
      <c r="BP1000">
        <v>0</v>
      </c>
    </row>
    <row r="1001" spans="1:68" ht="25.2" x14ac:dyDescent="0.3">
      <c r="A1001" s="1"/>
      <c r="B1001" s="47">
        <v>911</v>
      </c>
      <c r="C1001" s="45">
        <v>1015025</v>
      </c>
      <c r="D1001" s="40" t="s">
        <v>33</v>
      </c>
      <c r="E1001" s="40"/>
      <c r="F1001" s="39" t="s">
        <v>855</v>
      </c>
      <c r="G1001" s="29" t="s">
        <v>61</v>
      </c>
      <c r="H1001" s="70" t="s">
        <v>59</v>
      </c>
      <c r="I1001" s="148" t="s">
        <v>32</v>
      </c>
      <c r="J1001" s="147" t="s">
        <v>4048</v>
      </c>
      <c r="K1001" s="148" t="e">
        <v>#N/A</v>
      </c>
      <c r="L1001" s="148" t="s">
        <v>3962</v>
      </c>
      <c r="M1001" s="147" t="s">
        <v>33</v>
      </c>
      <c r="N1001" s="29" t="str">
        <f t="shared" si="230"/>
        <v/>
      </c>
      <c r="O1001" s="29" t="str">
        <f t="shared" si="231"/>
        <v/>
      </c>
      <c r="P1001" s="29" t="str">
        <f t="shared" si="232"/>
        <v/>
      </c>
      <c r="Q1001" s="29" t="str">
        <f t="shared" si="224"/>
        <v/>
      </c>
      <c r="R1001" s="29" t="str">
        <f t="shared" si="225"/>
        <v/>
      </c>
      <c r="S1001" s="29" t="str">
        <f t="shared" si="226"/>
        <v/>
      </c>
      <c r="T1001" s="29" t="str">
        <f t="shared" si="227"/>
        <v/>
      </c>
      <c r="U1001" s="29">
        <v>1070578</v>
      </c>
      <c r="V1001" s="29"/>
      <c r="W1001" s="38" t="s">
        <v>145</v>
      </c>
      <c r="X1001" s="29" t="s">
        <v>158</v>
      </c>
      <c r="Y1001" s="146">
        <v>2434</v>
      </c>
      <c r="Z1001" s="33">
        <v>2677</v>
      </c>
      <c r="AA1001" s="34">
        <f t="shared" si="228"/>
        <v>0.1</v>
      </c>
      <c r="AB1001" s="33">
        <f t="shared" si="233"/>
        <v>2677</v>
      </c>
      <c r="AC1001" s="34">
        <f t="shared" si="229"/>
        <v>9.9835677869462264E-2</v>
      </c>
      <c r="AD1001" s="145">
        <f t="shared" si="223"/>
        <v>2230.8330000000001</v>
      </c>
      <c r="AE1001" s="105">
        <v>2028.3330000000001</v>
      </c>
      <c r="AF1001" s="34" t="e">
        <v>#N/A</v>
      </c>
      <c r="AG1001" s="34" t="e">
        <v>#N/A</v>
      </c>
      <c r="AH1001" s="34" t="e">
        <v>#N/A</v>
      </c>
      <c r="AI1001" s="29">
        <v>0.19</v>
      </c>
      <c r="AJ1001" s="29">
        <v>4.2499999999999998E-4</v>
      </c>
      <c r="AK1001" s="29">
        <v>0</v>
      </c>
      <c r="AL1001" s="29">
        <v>0</v>
      </c>
      <c r="AM1001" s="29" t="s">
        <v>27</v>
      </c>
      <c r="AN1001" s="44" t="s">
        <v>27</v>
      </c>
      <c r="AO1001" s="29" t="s">
        <v>27</v>
      </c>
      <c r="AP1001" s="29">
        <v>5</v>
      </c>
      <c r="AQ1001" s="29">
        <v>175</v>
      </c>
      <c r="AR1001" s="29">
        <v>135</v>
      </c>
      <c r="AS1001" s="29">
        <v>90</v>
      </c>
      <c r="AT1001" s="29">
        <v>0.95</v>
      </c>
      <c r="AU1001" s="144">
        <v>2.1259999999999999E-3</v>
      </c>
      <c r="AV1001" s="36" t="s">
        <v>28</v>
      </c>
      <c r="AW1001" s="102" t="s">
        <v>33</v>
      </c>
      <c r="AX1001" s="129" t="s">
        <v>33</v>
      </c>
      <c r="AY1001" s="106">
        <v>110</v>
      </c>
      <c r="BD1001" t="s">
        <v>108</v>
      </c>
      <c r="BE1001" t="e">
        <v>#N/A</v>
      </c>
      <c r="BF1001" t="e">
        <v>#N/A</v>
      </c>
      <c r="BH1001" t="str">
        <f t="shared" si="234"/>
        <v/>
      </c>
      <c r="BJ1001" t="str">
        <f t="shared" si="235"/>
        <v>OK</v>
      </c>
      <c r="BK1001" s="130" t="s">
        <v>5302</v>
      </c>
      <c r="BL1001" s="130" t="e">
        <v>#VALUE!</v>
      </c>
      <c r="BM1001" s="131" t="s">
        <v>33</v>
      </c>
      <c r="BN1001" s="131" t="e">
        <v>#VALUE!</v>
      </c>
      <c r="BO1001" t="e">
        <v>#N/A</v>
      </c>
      <c r="BP1001">
        <v>0</v>
      </c>
    </row>
    <row r="1002" spans="1:68" ht="25.2" x14ac:dyDescent="0.3">
      <c r="A1002" s="1"/>
      <c r="B1002" s="47">
        <v>912</v>
      </c>
      <c r="C1002" s="45">
        <v>1015033</v>
      </c>
      <c r="D1002" s="40" t="s">
        <v>33</v>
      </c>
      <c r="E1002" s="40"/>
      <c r="F1002" s="39" t="s">
        <v>856</v>
      </c>
      <c r="G1002" s="29" t="s">
        <v>61</v>
      </c>
      <c r="H1002" s="70" t="s">
        <v>59</v>
      </c>
      <c r="I1002" s="148" t="s">
        <v>32</v>
      </c>
      <c r="J1002" s="147" t="s">
        <v>4048</v>
      </c>
      <c r="K1002" s="148" t="e">
        <v>#N/A</v>
      </c>
      <c r="L1002" s="148" t="s">
        <v>3963</v>
      </c>
      <c r="M1002" s="147" t="s">
        <v>33</v>
      </c>
      <c r="N1002" s="29" t="str">
        <f t="shared" si="230"/>
        <v/>
      </c>
      <c r="O1002" s="29" t="str">
        <f t="shared" si="231"/>
        <v/>
      </c>
      <c r="P1002" s="29" t="str">
        <f t="shared" si="232"/>
        <v/>
      </c>
      <c r="Q1002" s="29" t="str">
        <f t="shared" si="224"/>
        <v/>
      </c>
      <c r="R1002" s="29" t="str">
        <f t="shared" si="225"/>
        <v/>
      </c>
      <c r="S1002" s="29" t="str">
        <f t="shared" si="226"/>
        <v/>
      </c>
      <c r="T1002" s="29" t="str">
        <f t="shared" si="227"/>
        <v/>
      </c>
      <c r="U1002" s="29">
        <v>1070579</v>
      </c>
      <c r="V1002" s="29"/>
      <c r="W1002" s="38" t="s">
        <v>145</v>
      </c>
      <c r="X1002" s="29" t="s">
        <v>158</v>
      </c>
      <c r="Y1002" s="146">
        <v>4141</v>
      </c>
      <c r="Z1002" s="33">
        <v>4555</v>
      </c>
      <c r="AA1002" s="34">
        <f t="shared" si="228"/>
        <v>0.1</v>
      </c>
      <c r="AB1002" s="33">
        <f t="shared" si="233"/>
        <v>4555</v>
      </c>
      <c r="AC1002" s="34">
        <f t="shared" si="229"/>
        <v>9.997586090083177E-2</v>
      </c>
      <c r="AD1002" s="145">
        <f t="shared" si="223"/>
        <v>3795.8330000000001</v>
      </c>
      <c r="AE1002" s="105">
        <v>3450.8330000000001</v>
      </c>
      <c r="AF1002" s="34" t="e">
        <v>#N/A</v>
      </c>
      <c r="AG1002" s="34" t="e">
        <v>#N/A</v>
      </c>
      <c r="AH1002" s="34" t="e">
        <v>#N/A</v>
      </c>
      <c r="AI1002" s="29">
        <v>0.253</v>
      </c>
      <c r="AJ1002" s="29">
        <v>4.2499999999999998E-4</v>
      </c>
      <c r="AK1002" s="29">
        <v>0</v>
      </c>
      <c r="AL1002" s="29">
        <v>0</v>
      </c>
      <c r="AM1002" s="29" t="s">
        <v>27</v>
      </c>
      <c r="AN1002" s="44" t="s">
        <v>27</v>
      </c>
      <c r="AO1002" s="29" t="s">
        <v>27</v>
      </c>
      <c r="AP1002" s="29">
        <v>5</v>
      </c>
      <c r="AQ1002" s="29">
        <v>175</v>
      </c>
      <c r="AR1002" s="29">
        <v>135</v>
      </c>
      <c r="AS1002" s="29">
        <v>90</v>
      </c>
      <c r="AT1002" s="29">
        <v>1.2649999999999999</v>
      </c>
      <c r="AU1002" s="144">
        <v>2.1259999999999999E-3</v>
      </c>
      <c r="AV1002" s="36" t="s">
        <v>28</v>
      </c>
      <c r="AW1002" s="102" t="s">
        <v>33</v>
      </c>
      <c r="AX1002" s="129" t="s">
        <v>33</v>
      </c>
      <c r="AY1002" s="106">
        <v>480</v>
      </c>
      <c r="BD1002" t="s">
        <v>108</v>
      </c>
      <c r="BE1002" t="e">
        <v>#N/A</v>
      </c>
      <c r="BF1002" t="e">
        <v>#N/A</v>
      </c>
      <c r="BH1002" t="str">
        <f t="shared" si="234"/>
        <v/>
      </c>
      <c r="BJ1002" t="str">
        <f t="shared" si="235"/>
        <v>OK</v>
      </c>
      <c r="BK1002" s="130" t="s">
        <v>5302</v>
      </c>
      <c r="BL1002" s="130" t="e">
        <v>#VALUE!</v>
      </c>
      <c r="BM1002" s="131" t="s">
        <v>33</v>
      </c>
      <c r="BN1002" s="131" t="e">
        <v>#VALUE!</v>
      </c>
      <c r="BO1002" t="e">
        <v>#N/A</v>
      </c>
      <c r="BP1002">
        <v>0</v>
      </c>
    </row>
    <row r="1003" spans="1:68" ht="25.2" x14ac:dyDescent="0.3">
      <c r="A1003" s="1"/>
      <c r="B1003" s="47">
        <v>913</v>
      </c>
      <c r="C1003" s="45">
        <v>1015053</v>
      </c>
      <c r="D1003" s="40" t="s">
        <v>33</v>
      </c>
      <c r="E1003" s="40"/>
      <c r="F1003" s="39" t="s">
        <v>857</v>
      </c>
      <c r="G1003" s="29" t="s">
        <v>61</v>
      </c>
      <c r="H1003" s="70" t="s">
        <v>59</v>
      </c>
      <c r="I1003" s="148" t="s">
        <v>32</v>
      </c>
      <c r="J1003" s="147" t="s">
        <v>4048</v>
      </c>
      <c r="K1003" s="148" t="e">
        <v>#N/A</v>
      </c>
      <c r="L1003" s="148" t="s">
        <v>3964</v>
      </c>
      <c r="M1003" s="147" t="s">
        <v>33</v>
      </c>
      <c r="N1003" s="29" t="str">
        <f t="shared" si="230"/>
        <v/>
      </c>
      <c r="O1003" s="29" t="str">
        <f t="shared" si="231"/>
        <v/>
      </c>
      <c r="P1003" s="29" t="str">
        <f t="shared" si="232"/>
        <v/>
      </c>
      <c r="Q1003" s="29" t="str">
        <f t="shared" si="224"/>
        <v/>
      </c>
      <c r="R1003" s="29" t="str">
        <f t="shared" si="225"/>
        <v/>
      </c>
      <c r="S1003" s="29" t="str">
        <f t="shared" si="226"/>
        <v/>
      </c>
      <c r="T1003" s="29" t="str">
        <f t="shared" si="227"/>
        <v/>
      </c>
      <c r="U1003" s="29">
        <v>1070580</v>
      </c>
      <c r="V1003" s="29"/>
      <c r="W1003" s="38" t="s">
        <v>145</v>
      </c>
      <c r="X1003" s="29" t="s">
        <v>158</v>
      </c>
      <c r="Y1003" s="146">
        <v>4141</v>
      </c>
      <c r="Z1003" s="33">
        <v>4555</v>
      </c>
      <c r="AA1003" s="34">
        <f t="shared" si="228"/>
        <v>0.1</v>
      </c>
      <c r="AB1003" s="33">
        <f t="shared" si="233"/>
        <v>4555</v>
      </c>
      <c r="AC1003" s="34">
        <f t="shared" si="229"/>
        <v>9.997586090083177E-2</v>
      </c>
      <c r="AD1003" s="145">
        <f t="shared" si="223"/>
        <v>3795.8330000000001</v>
      </c>
      <c r="AE1003" s="105">
        <v>3450.8330000000001</v>
      </c>
      <c r="AF1003" s="34" t="e">
        <v>#N/A</v>
      </c>
      <c r="AG1003" s="34" t="e">
        <v>#N/A</v>
      </c>
      <c r="AH1003" s="34" t="e">
        <v>#N/A</v>
      </c>
      <c r="AI1003" s="29">
        <v>0.23</v>
      </c>
      <c r="AJ1003" s="29">
        <v>4.2499999999999998E-4</v>
      </c>
      <c r="AK1003" s="29">
        <v>0</v>
      </c>
      <c r="AL1003" s="29">
        <v>0</v>
      </c>
      <c r="AM1003" s="29" t="s">
        <v>27</v>
      </c>
      <c r="AN1003" s="44" t="s">
        <v>27</v>
      </c>
      <c r="AO1003" s="29" t="s">
        <v>27</v>
      </c>
      <c r="AP1003" s="29">
        <v>5</v>
      </c>
      <c r="AQ1003" s="29">
        <v>175</v>
      </c>
      <c r="AR1003" s="29">
        <v>135</v>
      </c>
      <c r="AS1003" s="29">
        <v>90</v>
      </c>
      <c r="AT1003" s="29">
        <v>1.1499999999999999</v>
      </c>
      <c r="AU1003" s="144">
        <v>2.1259999999999999E-3</v>
      </c>
      <c r="AV1003" s="36" t="s">
        <v>28</v>
      </c>
      <c r="AW1003" s="102" t="s">
        <v>33</v>
      </c>
      <c r="AX1003" s="129" t="s">
        <v>33</v>
      </c>
      <c r="AY1003" s="106">
        <v>270</v>
      </c>
      <c r="BD1003" t="s">
        <v>108</v>
      </c>
      <c r="BE1003" t="e">
        <v>#N/A</v>
      </c>
      <c r="BF1003" t="e">
        <v>#N/A</v>
      </c>
      <c r="BH1003" t="str">
        <f t="shared" si="234"/>
        <v/>
      </c>
      <c r="BJ1003" t="str">
        <f t="shared" si="235"/>
        <v>OK</v>
      </c>
      <c r="BK1003" s="130" t="s">
        <v>5302</v>
      </c>
      <c r="BL1003" s="130" t="e">
        <v>#VALUE!</v>
      </c>
      <c r="BM1003" s="131" t="s">
        <v>33</v>
      </c>
      <c r="BN1003" s="131" t="e">
        <v>#VALUE!</v>
      </c>
      <c r="BO1003" t="e">
        <v>#N/A</v>
      </c>
      <c r="BP1003">
        <v>0</v>
      </c>
    </row>
    <row r="1004" spans="1:68" ht="25.2" x14ac:dyDescent="0.3">
      <c r="A1004" s="1"/>
      <c r="B1004" s="47">
        <v>914</v>
      </c>
      <c r="C1004" s="45">
        <v>1015060</v>
      </c>
      <c r="D1004" s="40" t="s">
        <v>33</v>
      </c>
      <c r="E1004" s="40"/>
      <c r="F1004" s="39" t="s">
        <v>858</v>
      </c>
      <c r="G1004" s="29" t="s">
        <v>61</v>
      </c>
      <c r="H1004" s="70" t="s">
        <v>59</v>
      </c>
      <c r="I1004" s="148" t="s">
        <v>32</v>
      </c>
      <c r="J1004" s="147" t="s">
        <v>4048</v>
      </c>
      <c r="K1004" s="148" t="e">
        <v>#N/A</v>
      </c>
      <c r="L1004" s="148" t="s">
        <v>3965</v>
      </c>
      <c r="M1004" s="147" t="s">
        <v>33</v>
      </c>
      <c r="N1004" s="29" t="str">
        <f t="shared" si="230"/>
        <v/>
      </c>
      <c r="O1004" s="29" t="str">
        <f t="shared" si="231"/>
        <v/>
      </c>
      <c r="P1004" s="29" t="str">
        <f t="shared" si="232"/>
        <v/>
      </c>
      <c r="Q1004" s="29" t="str">
        <f t="shared" si="224"/>
        <v/>
      </c>
      <c r="R1004" s="29" t="str">
        <f t="shared" si="225"/>
        <v/>
      </c>
      <c r="S1004" s="29" t="str">
        <f t="shared" si="226"/>
        <v/>
      </c>
      <c r="T1004" s="29" t="str">
        <f t="shared" si="227"/>
        <v/>
      </c>
      <c r="U1004" s="29">
        <v>1070581</v>
      </c>
      <c r="V1004" s="29"/>
      <c r="W1004" s="38" t="s">
        <v>145</v>
      </c>
      <c r="X1004" s="29" t="s">
        <v>158</v>
      </c>
      <c r="Y1004" s="146">
        <v>4141</v>
      </c>
      <c r="Z1004" s="33">
        <v>4555</v>
      </c>
      <c r="AA1004" s="34">
        <f t="shared" si="228"/>
        <v>0.1</v>
      </c>
      <c r="AB1004" s="33">
        <f t="shared" si="233"/>
        <v>4555</v>
      </c>
      <c r="AC1004" s="34">
        <f t="shared" si="229"/>
        <v>9.997586090083177E-2</v>
      </c>
      <c r="AD1004" s="145">
        <f t="shared" si="223"/>
        <v>3795.8330000000001</v>
      </c>
      <c r="AE1004" s="105">
        <v>3450.8330000000001</v>
      </c>
      <c r="AF1004" s="34" t="e">
        <v>#N/A</v>
      </c>
      <c r="AG1004" s="34" t="e">
        <v>#N/A</v>
      </c>
      <c r="AH1004" s="34" t="e">
        <v>#N/A</v>
      </c>
      <c r="AI1004" s="29">
        <v>0.247</v>
      </c>
      <c r="AJ1004" s="29">
        <v>4.2499999999999998E-4</v>
      </c>
      <c r="AK1004" s="29">
        <v>0</v>
      </c>
      <c r="AL1004" s="29">
        <v>0</v>
      </c>
      <c r="AM1004" s="29" t="s">
        <v>27</v>
      </c>
      <c r="AN1004" s="44" t="s">
        <v>27</v>
      </c>
      <c r="AO1004" s="29" t="s">
        <v>27</v>
      </c>
      <c r="AP1004" s="29">
        <v>5</v>
      </c>
      <c r="AQ1004" s="29">
        <v>175</v>
      </c>
      <c r="AR1004" s="29">
        <v>135</v>
      </c>
      <c r="AS1004" s="29">
        <v>90</v>
      </c>
      <c r="AT1004" s="29">
        <v>1.2350000000000001</v>
      </c>
      <c r="AU1004" s="144">
        <v>2.1259999999999999E-3</v>
      </c>
      <c r="AV1004" s="36" t="s">
        <v>28</v>
      </c>
      <c r="AW1004" s="102" t="s">
        <v>33</v>
      </c>
      <c r="AX1004" s="129" t="s">
        <v>33</v>
      </c>
      <c r="AY1004" s="106">
        <v>435</v>
      </c>
      <c r="BD1004" t="s">
        <v>108</v>
      </c>
      <c r="BE1004" t="e">
        <v>#N/A</v>
      </c>
      <c r="BF1004" t="e">
        <v>#N/A</v>
      </c>
      <c r="BH1004" t="str">
        <f t="shared" si="234"/>
        <v/>
      </c>
      <c r="BJ1004" t="str">
        <f t="shared" si="235"/>
        <v>OK</v>
      </c>
      <c r="BK1004" s="130" t="s">
        <v>5302</v>
      </c>
      <c r="BL1004" s="130" t="e">
        <v>#VALUE!</v>
      </c>
      <c r="BM1004" s="131" t="s">
        <v>33</v>
      </c>
      <c r="BN1004" s="131" t="e">
        <v>#VALUE!</v>
      </c>
      <c r="BO1004" t="e">
        <v>#N/A</v>
      </c>
      <c r="BP1004">
        <v>0</v>
      </c>
    </row>
    <row r="1005" spans="1:68" ht="25.2" x14ac:dyDescent="0.3">
      <c r="A1005" s="1"/>
      <c r="B1005" s="47">
        <v>915</v>
      </c>
      <c r="C1005" s="45">
        <v>1015064</v>
      </c>
      <c r="D1005" s="40" t="s">
        <v>33</v>
      </c>
      <c r="E1005" s="40"/>
      <c r="F1005" s="39" t="s">
        <v>859</v>
      </c>
      <c r="G1005" s="29" t="s">
        <v>61</v>
      </c>
      <c r="H1005" s="70" t="s">
        <v>59</v>
      </c>
      <c r="I1005" s="148" t="s">
        <v>32</v>
      </c>
      <c r="J1005" s="147" t="s">
        <v>4048</v>
      </c>
      <c r="K1005" s="148" t="e">
        <v>#N/A</v>
      </c>
      <c r="L1005" s="148" t="s">
        <v>3966</v>
      </c>
      <c r="M1005" s="147" t="s">
        <v>33</v>
      </c>
      <c r="N1005" s="29" t="str">
        <f t="shared" si="230"/>
        <v/>
      </c>
      <c r="O1005" s="29" t="str">
        <f t="shared" si="231"/>
        <v/>
      </c>
      <c r="P1005" s="29" t="str">
        <f t="shared" si="232"/>
        <v/>
      </c>
      <c r="Q1005" s="29" t="str">
        <f t="shared" si="224"/>
        <v/>
      </c>
      <c r="R1005" s="29" t="str">
        <f t="shared" si="225"/>
        <v/>
      </c>
      <c r="S1005" s="29" t="str">
        <f t="shared" si="226"/>
        <v/>
      </c>
      <c r="T1005" s="29" t="str">
        <f t="shared" si="227"/>
        <v/>
      </c>
      <c r="U1005" s="29">
        <v>1070582</v>
      </c>
      <c r="V1005" s="29"/>
      <c r="W1005" s="38" t="s">
        <v>145</v>
      </c>
      <c r="X1005" s="29" t="s">
        <v>158</v>
      </c>
      <c r="Y1005" s="146">
        <v>4141</v>
      </c>
      <c r="Z1005" s="33">
        <v>4555</v>
      </c>
      <c r="AA1005" s="34">
        <f t="shared" si="228"/>
        <v>0.1</v>
      </c>
      <c r="AB1005" s="33">
        <f t="shared" si="233"/>
        <v>4555</v>
      </c>
      <c r="AC1005" s="34">
        <f t="shared" si="229"/>
        <v>9.997586090083177E-2</v>
      </c>
      <c r="AD1005" s="145">
        <f t="shared" si="223"/>
        <v>3795.8330000000001</v>
      </c>
      <c r="AE1005" s="105">
        <v>3450.8330000000001</v>
      </c>
      <c r="AF1005" s="34" t="e">
        <v>#N/A</v>
      </c>
      <c r="AG1005" s="34" t="e">
        <v>#N/A</v>
      </c>
      <c r="AH1005" s="34" t="e">
        <v>#N/A</v>
      </c>
      <c r="AI1005" s="29">
        <v>0.27</v>
      </c>
      <c r="AJ1005" s="29">
        <v>4.2499999999999998E-4</v>
      </c>
      <c r="AK1005" s="29">
        <v>0</v>
      </c>
      <c r="AL1005" s="29">
        <v>0</v>
      </c>
      <c r="AM1005" s="29" t="s">
        <v>27</v>
      </c>
      <c r="AN1005" s="44" t="s">
        <v>27</v>
      </c>
      <c r="AO1005" s="29" t="s">
        <v>27</v>
      </c>
      <c r="AP1005" s="29">
        <v>5</v>
      </c>
      <c r="AQ1005" s="29">
        <v>175</v>
      </c>
      <c r="AR1005" s="29">
        <v>135</v>
      </c>
      <c r="AS1005" s="29">
        <v>90</v>
      </c>
      <c r="AT1005" s="29">
        <v>1.35</v>
      </c>
      <c r="AU1005" s="144">
        <v>2.1259999999999999E-3</v>
      </c>
      <c r="AV1005" s="36" t="s">
        <v>28</v>
      </c>
      <c r="AW1005" s="102" t="s">
        <v>33</v>
      </c>
      <c r="AX1005" s="129" t="s">
        <v>33</v>
      </c>
      <c r="AY1005" s="106">
        <v>240</v>
      </c>
      <c r="BD1005" t="s">
        <v>108</v>
      </c>
      <c r="BE1005" t="e">
        <v>#N/A</v>
      </c>
      <c r="BF1005" t="e">
        <v>#N/A</v>
      </c>
      <c r="BH1005" t="str">
        <f t="shared" si="234"/>
        <v/>
      </c>
      <c r="BJ1005" t="str">
        <f t="shared" si="235"/>
        <v>OK</v>
      </c>
      <c r="BK1005" s="130" t="s">
        <v>5302</v>
      </c>
      <c r="BL1005" s="130" t="e">
        <v>#VALUE!</v>
      </c>
      <c r="BM1005" s="131" t="s">
        <v>33</v>
      </c>
      <c r="BN1005" s="131" t="e">
        <v>#VALUE!</v>
      </c>
      <c r="BO1005" t="e">
        <v>#N/A</v>
      </c>
      <c r="BP1005">
        <v>0</v>
      </c>
    </row>
    <row r="1006" spans="1:68" ht="25.2" x14ac:dyDescent="0.3">
      <c r="A1006" s="1"/>
      <c r="B1006" s="47">
        <v>916</v>
      </c>
      <c r="C1006" s="45">
        <v>1015068</v>
      </c>
      <c r="D1006" s="40" t="s">
        <v>33</v>
      </c>
      <c r="E1006" s="40"/>
      <c r="F1006" s="39" t="s">
        <v>860</v>
      </c>
      <c r="G1006" s="29" t="s">
        <v>61</v>
      </c>
      <c r="H1006" s="70" t="s">
        <v>59</v>
      </c>
      <c r="I1006" s="148" t="s">
        <v>32</v>
      </c>
      <c r="J1006" s="147" t="s">
        <v>4048</v>
      </c>
      <c r="K1006" s="148" t="e">
        <v>#N/A</v>
      </c>
      <c r="L1006" s="148" t="s">
        <v>3967</v>
      </c>
      <c r="M1006" s="147" t="s">
        <v>33</v>
      </c>
      <c r="N1006" s="29" t="str">
        <f t="shared" si="230"/>
        <v/>
      </c>
      <c r="O1006" s="29" t="str">
        <f t="shared" si="231"/>
        <v/>
      </c>
      <c r="P1006" s="29" t="str">
        <f t="shared" si="232"/>
        <v/>
      </c>
      <c r="Q1006" s="29" t="str">
        <f t="shared" si="224"/>
        <v/>
      </c>
      <c r="R1006" s="29" t="str">
        <f t="shared" si="225"/>
        <v/>
      </c>
      <c r="S1006" s="29" t="str">
        <f t="shared" si="226"/>
        <v/>
      </c>
      <c r="T1006" s="29" t="str">
        <f t="shared" si="227"/>
        <v/>
      </c>
      <c r="U1006" s="29">
        <v>1070583</v>
      </c>
      <c r="V1006" s="29"/>
      <c r="W1006" s="38" t="s">
        <v>145</v>
      </c>
      <c r="X1006" s="29" t="s">
        <v>158</v>
      </c>
      <c r="Y1006" s="146">
        <v>4141</v>
      </c>
      <c r="Z1006" s="33">
        <v>4555</v>
      </c>
      <c r="AA1006" s="34">
        <f t="shared" si="228"/>
        <v>0.1</v>
      </c>
      <c r="AB1006" s="33">
        <f t="shared" si="233"/>
        <v>4555</v>
      </c>
      <c r="AC1006" s="34">
        <f t="shared" si="229"/>
        <v>9.997586090083177E-2</v>
      </c>
      <c r="AD1006" s="145">
        <f t="shared" si="223"/>
        <v>3795.8330000000001</v>
      </c>
      <c r="AE1006" s="105">
        <v>3450.8330000000001</v>
      </c>
      <c r="AF1006" s="34" t="e">
        <v>#N/A</v>
      </c>
      <c r="AG1006" s="34" t="e">
        <v>#N/A</v>
      </c>
      <c r="AH1006" s="34" t="e">
        <v>#N/A</v>
      </c>
      <c r="AI1006" s="29">
        <v>0.28399999999999997</v>
      </c>
      <c r="AJ1006" s="29">
        <v>4.2499999999999998E-4</v>
      </c>
      <c r="AK1006" s="29">
        <v>0</v>
      </c>
      <c r="AL1006" s="29">
        <v>0</v>
      </c>
      <c r="AM1006" s="29" t="s">
        <v>27</v>
      </c>
      <c r="AN1006" s="44" t="s">
        <v>27</v>
      </c>
      <c r="AO1006" s="29" t="s">
        <v>27</v>
      </c>
      <c r="AP1006" s="29">
        <v>5</v>
      </c>
      <c r="AQ1006" s="29">
        <v>175</v>
      </c>
      <c r="AR1006" s="29">
        <v>135</v>
      </c>
      <c r="AS1006" s="29">
        <v>90</v>
      </c>
      <c r="AT1006" s="29">
        <v>1.42</v>
      </c>
      <c r="AU1006" s="144">
        <v>2.1259999999999999E-3</v>
      </c>
      <c r="AV1006" s="36" t="s">
        <v>28</v>
      </c>
      <c r="AW1006" s="102" t="s">
        <v>33</v>
      </c>
      <c r="AX1006" s="129" t="s">
        <v>33</v>
      </c>
      <c r="AY1006" s="106">
        <v>330</v>
      </c>
      <c r="BD1006" t="s">
        <v>108</v>
      </c>
      <c r="BE1006" t="e">
        <v>#N/A</v>
      </c>
      <c r="BF1006" t="e">
        <v>#N/A</v>
      </c>
      <c r="BH1006" t="str">
        <f t="shared" si="234"/>
        <v/>
      </c>
      <c r="BJ1006" t="str">
        <f t="shared" si="235"/>
        <v>OK</v>
      </c>
      <c r="BK1006" s="130" t="s">
        <v>5302</v>
      </c>
      <c r="BL1006" s="130" t="e">
        <v>#VALUE!</v>
      </c>
      <c r="BM1006" s="131" t="s">
        <v>33</v>
      </c>
      <c r="BN1006" s="131" t="e">
        <v>#VALUE!</v>
      </c>
      <c r="BO1006" t="e">
        <v>#N/A</v>
      </c>
      <c r="BP1006">
        <v>0</v>
      </c>
    </row>
    <row r="1007" spans="1:68" ht="25.2" x14ac:dyDescent="0.3">
      <c r="A1007" s="1"/>
      <c r="B1007" s="47">
        <v>917</v>
      </c>
      <c r="C1007" s="45">
        <v>1014927</v>
      </c>
      <c r="D1007" s="40" t="s">
        <v>33</v>
      </c>
      <c r="E1007" s="40"/>
      <c r="F1007" s="39" t="s">
        <v>861</v>
      </c>
      <c r="G1007" s="29" t="s">
        <v>61</v>
      </c>
      <c r="H1007" s="70" t="s">
        <v>59</v>
      </c>
      <c r="I1007" s="148" t="s">
        <v>32</v>
      </c>
      <c r="J1007" s="147" t="s">
        <v>33</v>
      </c>
      <c r="K1007" s="148" t="e">
        <v>#N/A</v>
      </c>
      <c r="L1007" s="148" t="s">
        <v>32</v>
      </c>
      <c r="M1007" s="147" t="s">
        <v>33</v>
      </c>
      <c r="N1007" s="29" t="str">
        <f t="shared" si="230"/>
        <v/>
      </c>
      <c r="O1007" s="29" t="str">
        <f t="shared" si="231"/>
        <v/>
      </c>
      <c r="P1007" s="29" t="str">
        <f t="shared" si="232"/>
        <v/>
      </c>
      <c r="Q1007" s="29" t="str">
        <f t="shared" si="224"/>
        <v/>
      </c>
      <c r="R1007" s="29" t="str">
        <f t="shared" si="225"/>
        <v/>
      </c>
      <c r="S1007" s="29" t="str">
        <f t="shared" si="226"/>
        <v/>
      </c>
      <c r="T1007" s="29" t="str">
        <f t="shared" si="227"/>
        <v/>
      </c>
      <c r="U1007" s="29">
        <v>1070592</v>
      </c>
      <c r="V1007" s="29"/>
      <c r="W1007" s="38" t="s">
        <v>145</v>
      </c>
      <c r="X1007" s="29" t="s">
        <v>158</v>
      </c>
      <c r="Y1007" s="146">
        <v>2098</v>
      </c>
      <c r="Z1007" s="33">
        <v>2308</v>
      </c>
      <c r="AA1007" s="34">
        <f t="shared" si="228"/>
        <v>0.1</v>
      </c>
      <c r="AB1007" s="33">
        <f t="shared" si="233"/>
        <v>2308</v>
      </c>
      <c r="AC1007" s="34">
        <f t="shared" si="229"/>
        <v>0.10009534796860781</v>
      </c>
      <c r="AD1007" s="145">
        <f t="shared" si="223"/>
        <v>1923.3330000000001</v>
      </c>
      <c r="AE1007" s="105">
        <v>1748.3330000000001</v>
      </c>
      <c r="AF1007" s="34" t="e">
        <v>#N/A</v>
      </c>
      <c r="AG1007" s="34" t="e">
        <v>#N/A</v>
      </c>
      <c r="AH1007" s="34" t="e">
        <v>#N/A</v>
      </c>
      <c r="AI1007" s="29">
        <v>9.4E-2</v>
      </c>
      <c r="AJ1007" s="29">
        <v>1.07E-4</v>
      </c>
      <c r="AK1007" s="29">
        <v>0</v>
      </c>
      <c r="AL1007" s="29">
        <v>0</v>
      </c>
      <c r="AM1007" s="29" t="s">
        <v>27</v>
      </c>
      <c r="AN1007" s="44" t="s">
        <v>27</v>
      </c>
      <c r="AO1007" s="29" t="s">
        <v>27</v>
      </c>
      <c r="AP1007" s="29">
        <v>10</v>
      </c>
      <c r="AQ1007" s="29">
        <v>68</v>
      </c>
      <c r="AR1007" s="29">
        <v>89</v>
      </c>
      <c r="AS1007" s="29">
        <v>176</v>
      </c>
      <c r="AT1007" s="29">
        <v>0.94</v>
      </c>
      <c r="AU1007" s="144">
        <v>1.065E-3</v>
      </c>
      <c r="AV1007" s="36" t="s">
        <v>28</v>
      </c>
      <c r="AW1007" s="102" t="s">
        <v>33</v>
      </c>
      <c r="AX1007" s="129" t="s">
        <v>33</v>
      </c>
      <c r="AY1007" s="106">
        <v>40</v>
      </c>
      <c r="BD1007" t="s">
        <v>108</v>
      </c>
      <c r="BE1007" t="e">
        <v>#N/A</v>
      </c>
      <c r="BF1007" t="e">
        <v>#N/A</v>
      </c>
      <c r="BH1007" t="str">
        <f t="shared" si="234"/>
        <v/>
      </c>
      <c r="BJ1007" t="str">
        <f t="shared" si="235"/>
        <v>OK</v>
      </c>
      <c r="BK1007" s="130" t="s">
        <v>5302</v>
      </c>
      <c r="BL1007" s="130" t="e">
        <v>#VALUE!</v>
      </c>
      <c r="BM1007" s="131" t="s">
        <v>33</v>
      </c>
      <c r="BN1007" s="131" t="e">
        <v>#VALUE!</v>
      </c>
      <c r="BO1007" t="e">
        <v>#N/A</v>
      </c>
      <c r="BP1007">
        <v>0</v>
      </c>
    </row>
    <row r="1008" spans="1:68" ht="25.2" x14ac:dyDescent="0.3">
      <c r="A1008" s="1"/>
      <c r="B1008" s="47">
        <v>918</v>
      </c>
      <c r="C1008" s="45">
        <v>1015038</v>
      </c>
      <c r="D1008" s="40" t="s">
        <v>33</v>
      </c>
      <c r="E1008" s="40"/>
      <c r="F1008" s="39" t="s">
        <v>862</v>
      </c>
      <c r="G1008" s="29" t="s">
        <v>61</v>
      </c>
      <c r="H1008" s="70" t="s">
        <v>59</v>
      </c>
      <c r="I1008" s="148" t="s">
        <v>32</v>
      </c>
      <c r="J1008" s="147" t="s">
        <v>33</v>
      </c>
      <c r="K1008" s="148" t="e">
        <v>#N/A</v>
      </c>
      <c r="L1008" s="148" t="s">
        <v>32</v>
      </c>
      <c r="M1008" s="147" t="s">
        <v>33</v>
      </c>
      <c r="N1008" s="29" t="str">
        <f t="shared" si="230"/>
        <v/>
      </c>
      <c r="O1008" s="29" t="str">
        <f t="shared" si="231"/>
        <v/>
      </c>
      <c r="P1008" s="29" t="str">
        <f t="shared" si="232"/>
        <v/>
      </c>
      <c r="Q1008" s="29" t="str">
        <f t="shared" si="224"/>
        <v/>
      </c>
      <c r="R1008" s="29" t="str">
        <f t="shared" si="225"/>
        <v/>
      </c>
      <c r="S1008" s="29" t="str">
        <f t="shared" si="226"/>
        <v/>
      </c>
      <c r="T1008" s="29" t="str">
        <f t="shared" si="227"/>
        <v/>
      </c>
      <c r="U1008" s="29">
        <v>1070593</v>
      </c>
      <c r="V1008" s="29"/>
      <c r="W1008" s="38" t="s">
        <v>145</v>
      </c>
      <c r="X1008" s="29" t="s">
        <v>158</v>
      </c>
      <c r="Y1008" s="146">
        <v>2755</v>
      </c>
      <c r="Z1008" s="33">
        <v>3031</v>
      </c>
      <c r="AA1008" s="34">
        <f t="shared" si="228"/>
        <v>0.1</v>
      </c>
      <c r="AB1008" s="33">
        <f t="shared" si="233"/>
        <v>3031</v>
      </c>
      <c r="AC1008" s="34">
        <f t="shared" si="229"/>
        <v>0.10018150274867553</v>
      </c>
      <c r="AD1008" s="145">
        <f t="shared" si="223"/>
        <v>2525.8330000000001</v>
      </c>
      <c r="AE1008" s="105">
        <v>2295.8330000000001</v>
      </c>
      <c r="AF1008" s="34" t="e">
        <v>#N/A</v>
      </c>
      <c r="AG1008" s="34" t="e">
        <v>#N/A</v>
      </c>
      <c r="AH1008" s="34" t="e">
        <v>#N/A</v>
      </c>
      <c r="AI1008" s="29">
        <v>0.215</v>
      </c>
      <c r="AJ1008" s="29">
        <v>4.2499999999999998E-4</v>
      </c>
      <c r="AK1008" s="29">
        <v>0</v>
      </c>
      <c r="AL1008" s="29">
        <v>0</v>
      </c>
      <c r="AM1008" s="29" t="s">
        <v>27</v>
      </c>
      <c r="AN1008" s="44" t="s">
        <v>27</v>
      </c>
      <c r="AO1008" s="29" t="s">
        <v>27</v>
      </c>
      <c r="AP1008" s="29">
        <v>5</v>
      </c>
      <c r="AQ1008" s="29">
        <v>175</v>
      </c>
      <c r="AR1008" s="29">
        <v>135</v>
      </c>
      <c r="AS1008" s="29">
        <v>90</v>
      </c>
      <c r="AT1008" s="29">
        <v>1.075</v>
      </c>
      <c r="AU1008" s="144">
        <v>2.1259999999999999E-3</v>
      </c>
      <c r="AV1008" s="36" t="s">
        <v>28</v>
      </c>
      <c r="AW1008" s="102" t="s">
        <v>33</v>
      </c>
      <c r="AX1008" s="129" t="s">
        <v>33</v>
      </c>
      <c r="AY1008" s="106">
        <v>135</v>
      </c>
      <c r="BD1008" t="s">
        <v>108</v>
      </c>
      <c r="BE1008" t="e">
        <v>#N/A</v>
      </c>
      <c r="BF1008" t="e">
        <v>#N/A</v>
      </c>
      <c r="BH1008" t="str">
        <f t="shared" si="234"/>
        <v/>
      </c>
      <c r="BJ1008" t="str">
        <f t="shared" si="235"/>
        <v>OK</v>
      </c>
      <c r="BK1008" s="130" t="s">
        <v>5302</v>
      </c>
      <c r="BL1008" s="130" t="e">
        <v>#VALUE!</v>
      </c>
      <c r="BM1008" s="131" t="s">
        <v>33</v>
      </c>
      <c r="BN1008" s="131" t="e">
        <v>#VALUE!</v>
      </c>
      <c r="BO1008" t="e">
        <v>#N/A</v>
      </c>
      <c r="BP1008">
        <v>0</v>
      </c>
    </row>
    <row r="1009" spans="1:68" ht="25.2" x14ac:dyDescent="0.3">
      <c r="A1009" s="1"/>
      <c r="B1009" s="47">
        <v>919</v>
      </c>
      <c r="C1009" s="45">
        <v>1015082</v>
      </c>
      <c r="D1009" s="40" t="s">
        <v>33</v>
      </c>
      <c r="E1009" s="40"/>
      <c r="F1009" s="39" t="s">
        <v>863</v>
      </c>
      <c r="G1009" s="29" t="s">
        <v>61</v>
      </c>
      <c r="H1009" s="70" t="s">
        <v>59</v>
      </c>
      <c r="I1009" s="148" t="s">
        <v>32</v>
      </c>
      <c r="J1009" s="147" t="s">
        <v>33</v>
      </c>
      <c r="K1009" s="148" t="e">
        <v>#N/A</v>
      </c>
      <c r="L1009" s="148" t="s">
        <v>32</v>
      </c>
      <c r="M1009" s="147" t="s">
        <v>33</v>
      </c>
      <c r="N1009" s="29" t="str">
        <f t="shared" si="230"/>
        <v/>
      </c>
      <c r="O1009" s="29" t="str">
        <f t="shared" si="231"/>
        <v/>
      </c>
      <c r="P1009" s="29" t="str">
        <f t="shared" si="232"/>
        <v/>
      </c>
      <c r="Q1009" s="29" t="str">
        <f t="shared" si="224"/>
        <v/>
      </c>
      <c r="R1009" s="29" t="str">
        <f t="shared" si="225"/>
        <v/>
      </c>
      <c r="S1009" s="29" t="str">
        <f t="shared" si="226"/>
        <v/>
      </c>
      <c r="T1009" s="29" t="str">
        <f t="shared" si="227"/>
        <v/>
      </c>
      <c r="U1009" s="29">
        <v>1070594</v>
      </c>
      <c r="V1009" s="29"/>
      <c r="W1009" s="38" t="s">
        <v>145</v>
      </c>
      <c r="X1009" s="29" t="s">
        <v>158</v>
      </c>
      <c r="Y1009" s="146">
        <v>3748</v>
      </c>
      <c r="Z1009" s="33">
        <v>4123</v>
      </c>
      <c r="AA1009" s="34">
        <f t="shared" si="228"/>
        <v>0.1</v>
      </c>
      <c r="AB1009" s="33">
        <f t="shared" si="233"/>
        <v>4123</v>
      </c>
      <c r="AC1009" s="34">
        <f t="shared" si="229"/>
        <v>0.10005337247101094</v>
      </c>
      <c r="AD1009" s="145">
        <f t="shared" si="223"/>
        <v>3435.8330000000001</v>
      </c>
      <c r="AE1009" s="105">
        <v>3123.3330000000001</v>
      </c>
      <c r="AF1009" s="34" t="e">
        <v>#N/A</v>
      </c>
      <c r="AG1009" s="34" t="e">
        <v>#N/A</v>
      </c>
      <c r="AH1009" s="34" t="e">
        <v>#N/A</v>
      </c>
      <c r="AI1009" s="29">
        <v>0.28000000000000003</v>
      </c>
      <c r="AJ1009" s="29">
        <v>4.2499999999999998E-4</v>
      </c>
      <c r="AK1009" s="29">
        <v>0</v>
      </c>
      <c r="AL1009" s="29">
        <v>0</v>
      </c>
      <c r="AM1009" s="29" t="s">
        <v>27</v>
      </c>
      <c r="AN1009" s="44" t="s">
        <v>27</v>
      </c>
      <c r="AO1009" s="29" t="s">
        <v>27</v>
      </c>
      <c r="AP1009" s="29">
        <v>5</v>
      </c>
      <c r="AQ1009" s="29">
        <v>175</v>
      </c>
      <c r="AR1009" s="29">
        <v>135</v>
      </c>
      <c r="AS1009" s="29">
        <v>90</v>
      </c>
      <c r="AT1009" s="29">
        <v>1.4</v>
      </c>
      <c r="AU1009" s="144">
        <v>2.1259999999999999E-3</v>
      </c>
      <c r="AV1009" s="36" t="s">
        <v>28</v>
      </c>
      <c r="AW1009" s="102" t="s">
        <v>33</v>
      </c>
      <c r="AX1009" s="129" t="s">
        <v>33</v>
      </c>
      <c r="AY1009" s="106">
        <v>70</v>
      </c>
      <c r="BD1009" t="s">
        <v>108</v>
      </c>
      <c r="BE1009" t="e">
        <v>#N/A</v>
      </c>
      <c r="BF1009" t="e">
        <v>#N/A</v>
      </c>
      <c r="BH1009" t="str">
        <f t="shared" si="234"/>
        <v/>
      </c>
      <c r="BJ1009" t="str">
        <f t="shared" si="235"/>
        <v>OK</v>
      </c>
      <c r="BK1009" s="130" t="s">
        <v>5302</v>
      </c>
      <c r="BL1009" s="130" t="e">
        <v>#VALUE!</v>
      </c>
      <c r="BM1009" s="131" t="s">
        <v>33</v>
      </c>
      <c r="BN1009" s="131" t="e">
        <v>#VALUE!</v>
      </c>
      <c r="BO1009" t="e">
        <v>#N/A</v>
      </c>
      <c r="BP1009">
        <v>0</v>
      </c>
    </row>
    <row r="1010" spans="1:68" ht="25.2" x14ac:dyDescent="0.3">
      <c r="A1010" s="1"/>
      <c r="B1010" s="47">
        <v>920</v>
      </c>
      <c r="C1010" s="45">
        <v>1014931</v>
      </c>
      <c r="D1010" s="40" t="s">
        <v>33</v>
      </c>
      <c r="E1010" s="40"/>
      <c r="F1010" s="39" t="s">
        <v>864</v>
      </c>
      <c r="G1010" s="29" t="s">
        <v>61</v>
      </c>
      <c r="H1010" s="70" t="s">
        <v>59</v>
      </c>
      <c r="I1010" s="148" t="s">
        <v>32</v>
      </c>
      <c r="J1010" s="147" t="s">
        <v>33</v>
      </c>
      <c r="K1010" s="148" t="e">
        <v>#N/A</v>
      </c>
      <c r="L1010" s="148" t="s">
        <v>32</v>
      </c>
      <c r="M1010" s="147" t="s">
        <v>33</v>
      </c>
      <c r="N1010" s="29" t="str">
        <f t="shared" si="230"/>
        <v/>
      </c>
      <c r="O1010" s="29" t="str">
        <f t="shared" si="231"/>
        <v/>
      </c>
      <c r="P1010" s="29" t="str">
        <f t="shared" si="232"/>
        <v/>
      </c>
      <c r="Q1010" s="29" t="str">
        <f t="shared" si="224"/>
        <v/>
      </c>
      <c r="R1010" s="29" t="str">
        <f t="shared" si="225"/>
        <v/>
      </c>
      <c r="S1010" s="29" t="str">
        <f t="shared" si="226"/>
        <v/>
      </c>
      <c r="T1010" s="29" t="str">
        <f t="shared" si="227"/>
        <v/>
      </c>
      <c r="U1010" s="29">
        <v>1070595</v>
      </c>
      <c r="V1010" s="29"/>
      <c r="W1010" s="38" t="s">
        <v>145</v>
      </c>
      <c r="X1010" s="29" t="s">
        <v>158</v>
      </c>
      <c r="Y1010" s="146">
        <v>1830</v>
      </c>
      <c r="Z1010" s="33">
        <v>2013</v>
      </c>
      <c r="AA1010" s="34">
        <f t="shared" si="228"/>
        <v>0.1</v>
      </c>
      <c r="AB1010" s="33">
        <f t="shared" si="233"/>
        <v>2013</v>
      </c>
      <c r="AC1010" s="34">
        <f t="shared" si="229"/>
        <v>0.1</v>
      </c>
      <c r="AD1010" s="145">
        <f t="shared" si="223"/>
        <v>1677.5</v>
      </c>
      <c r="AE1010" s="105">
        <v>1525</v>
      </c>
      <c r="AF1010" s="34" t="e">
        <v>#N/A</v>
      </c>
      <c r="AG1010" s="34" t="e">
        <v>#N/A</v>
      </c>
      <c r="AH1010" s="34" t="e">
        <v>#N/A</v>
      </c>
      <c r="AI1010" s="29">
        <v>0.1</v>
      </c>
      <c r="AJ1010" s="29">
        <v>1.1E-4</v>
      </c>
      <c r="AK1010" s="29">
        <v>0</v>
      </c>
      <c r="AL1010" s="29">
        <v>0</v>
      </c>
      <c r="AM1010" s="29" t="s">
        <v>27</v>
      </c>
      <c r="AN1010" s="44" t="s">
        <v>27</v>
      </c>
      <c r="AO1010" s="29" t="s">
        <v>27</v>
      </c>
      <c r="AP1010" s="29">
        <v>10</v>
      </c>
      <c r="AQ1010" s="29">
        <v>175</v>
      </c>
      <c r="AR1010" s="29">
        <v>70</v>
      </c>
      <c r="AS1010" s="29">
        <v>90</v>
      </c>
      <c r="AT1010" s="29">
        <v>1</v>
      </c>
      <c r="AU1010" s="144">
        <v>1.103E-3</v>
      </c>
      <c r="AV1010" s="36" t="s">
        <v>28</v>
      </c>
      <c r="AW1010" s="102" t="s">
        <v>33</v>
      </c>
      <c r="AX1010" s="129" t="s">
        <v>33</v>
      </c>
      <c r="AY1010" s="106">
        <v>810</v>
      </c>
      <c r="BD1010" t="s">
        <v>108</v>
      </c>
      <c r="BE1010" t="e">
        <v>#N/A</v>
      </c>
      <c r="BF1010" t="e">
        <v>#N/A</v>
      </c>
      <c r="BH1010" t="str">
        <f t="shared" si="234"/>
        <v/>
      </c>
      <c r="BJ1010" t="str">
        <f t="shared" si="235"/>
        <v>OK</v>
      </c>
      <c r="BK1010" s="130" t="s">
        <v>5302</v>
      </c>
      <c r="BL1010" s="130" t="e">
        <v>#VALUE!</v>
      </c>
      <c r="BM1010" s="131" t="s">
        <v>33</v>
      </c>
      <c r="BN1010" s="131" t="e">
        <v>#VALUE!</v>
      </c>
      <c r="BO1010" t="e">
        <v>#N/A</v>
      </c>
      <c r="BP1010">
        <v>0</v>
      </c>
    </row>
    <row r="1011" spans="1:68" ht="25.2" x14ac:dyDescent="0.3">
      <c r="A1011" s="1"/>
      <c r="B1011" s="47">
        <v>921</v>
      </c>
      <c r="C1011" s="45">
        <v>1014987</v>
      </c>
      <c r="D1011" s="40" t="s">
        <v>33</v>
      </c>
      <c r="E1011" s="40"/>
      <c r="F1011" s="39" t="s">
        <v>865</v>
      </c>
      <c r="G1011" s="29" t="s">
        <v>61</v>
      </c>
      <c r="H1011" s="70" t="s">
        <v>59</v>
      </c>
      <c r="I1011" s="148" t="s">
        <v>32</v>
      </c>
      <c r="J1011" s="147" t="s">
        <v>33</v>
      </c>
      <c r="K1011" s="148" t="e">
        <v>#N/A</v>
      </c>
      <c r="L1011" s="148" t="s">
        <v>32</v>
      </c>
      <c r="M1011" s="147" t="s">
        <v>33</v>
      </c>
      <c r="N1011" s="29" t="str">
        <f t="shared" si="230"/>
        <v/>
      </c>
      <c r="O1011" s="29" t="str">
        <f t="shared" si="231"/>
        <v/>
      </c>
      <c r="P1011" s="29" t="str">
        <f t="shared" si="232"/>
        <v/>
      </c>
      <c r="Q1011" s="29" t="str">
        <f t="shared" si="224"/>
        <v/>
      </c>
      <c r="R1011" s="29" t="str">
        <f t="shared" si="225"/>
        <v/>
      </c>
      <c r="S1011" s="29" t="str">
        <f t="shared" si="226"/>
        <v/>
      </c>
      <c r="T1011" s="29" t="str">
        <f t="shared" si="227"/>
        <v/>
      </c>
      <c r="U1011" s="29">
        <v>1070596</v>
      </c>
      <c r="V1011" s="29"/>
      <c r="W1011" s="38" t="s">
        <v>145</v>
      </c>
      <c r="X1011" s="29" t="s">
        <v>158</v>
      </c>
      <c r="Y1011" s="146">
        <v>2050</v>
      </c>
      <c r="Z1011" s="33">
        <v>2255</v>
      </c>
      <c r="AA1011" s="34">
        <f t="shared" si="228"/>
        <v>0.1</v>
      </c>
      <c r="AB1011" s="33">
        <f t="shared" si="233"/>
        <v>2255</v>
      </c>
      <c r="AC1011" s="34">
        <f t="shared" si="229"/>
        <v>0.10000040975617741</v>
      </c>
      <c r="AD1011" s="145">
        <f t="shared" ref="AD1011:AD1074" si="236">ROUND(Z1011/1.2,3)</f>
        <v>1879.1669999999999</v>
      </c>
      <c r="AE1011" s="105">
        <v>1708.3330000000001</v>
      </c>
      <c r="AF1011" s="34" t="e">
        <v>#N/A</v>
      </c>
      <c r="AG1011" s="34" t="e">
        <v>#N/A</v>
      </c>
      <c r="AH1011" s="34" t="e">
        <v>#N/A</v>
      </c>
      <c r="AI1011" s="29">
        <v>0.14000000000000001</v>
      </c>
      <c r="AJ1011" s="29">
        <v>2.13E-4</v>
      </c>
      <c r="AK1011" s="29">
        <v>0</v>
      </c>
      <c r="AL1011" s="29">
        <v>0</v>
      </c>
      <c r="AM1011" s="29" t="s">
        <v>27</v>
      </c>
      <c r="AN1011" s="44" t="s">
        <v>27</v>
      </c>
      <c r="AO1011" s="29" t="s">
        <v>27</v>
      </c>
      <c r="AP1011" s="29">
        <v>10</v>
      </c>
      <c r="AQ1011" s="29">
        <v>175</v>
      </c>
      <c r="AR1011" s="29">
        <v>135</v>
      </c>
      <c r="AS1011" s="29">
        <v>90</v>
      </c>
      <c r="AT1011" s="29">
        <v>1.4</v>
      </c>
      <c r="AU1011" s="144">
        <v>2.1259999999999999E-3</v>
      </c>
      <c r="AV1011" s="36" t="s">
        <v>28</v>
      </c>
      <c r="AW1011" s="102" t="s">
        <v>33</v>
      </c>
      <c r="AX1011" s="129" t="s">
        <v>33</v>
      </c>
      <c r="AY1011" s="106">
        <v>360</v>
      </c>
      <c r="BD1011" t="s">
        <v>108</v>
      </c>
      <c r="BE1011" t="e">
        <v>#N/A</v>
      </c>
      <c r="BF1011" t="e">
        <v>#N/A</v>
      </c>
      <c r="BH1011" t="str">
        <f t="shared" si="234"/>
        <v/>
      </c>
      <c r="BJ1011" t="str">
        <f t="shared" si="235"/>
        <v>OK</v>
      </c>
      <c r="BK1011" s="130" t="s">
        <v>5302</v>
      </c>
      <c r="BL1011" s="130" t="e">
        <v>#VALUE!</v>
      </c>
      <c r="BM1011" s="131" t="s">
        <v>33</v>
      </c>
      <c r="BN1011" s="131" t="e">
        <v>#VALUE!</v>
      </c>
      <c r="BO1011" t="e">
        <v>#N/A</v>
      </c>
      <c r="BP1011">
        <v>0</v>
      </c>
    </row>
    <row r="1012" spans="1:68" ht="25.2" x14ac:dyDescent="0.3">
      <c r="A1012" s="1"/>
      <c r="B1012" s="47">
        <v>922</v>
      </c>
      <c r="C1012" s="45">
        <v>1014991</v>
      </c>
      <c r="D1012" s="40" t="s">
        <v>33</v>
      </c>
      <c r="E1012" s="40"/>
      <c r="F1012" s="39" t="s">
        <v>866</v>
      </c>
      <c r="G1012" s="29" t="s">
        <v>61</v>
      </c>
      <c r="H1012" s="70" t="s">
        <v>59</v>
      </c>
      <c r="I1012" s="148" t="s">
        <v>32</v>
      </c>
      <c r="J1012" s="147" t="s">
        <v>33</v>
      </c>
      <c r="K1012" s="148" t="e">
        <v>#N/A</v>
      </c>
      <c r="L1012" s="148" t="s">
        <v>32</v>
      </c>
      <c r="M1012" s="147">
        <v>42410</v>
      </c>
      <c r="N1012" s="29" t="str">
        <f t="shared" si="230"/>
        <v/>
      </c>
      <c r="O1012" s="29" t="str">
        <f t="shared" si="231"/>
        <v/>
      </c>
      <c r="P1012" s="29" t="str">
        <f t="shared" si="232"/>
        <v/>
      </c>
      <c r="Q1012" s="29" t="str">
        <f t="shared" si="224"/>
        <v/>
      </c>
      <c r="R1012" s="29" t="str">
        <f t="shared" si="225"/>
        <v/>
      </c>
      <c r="S1012" s="29" t="str">
        <f t="shared" si="226"/>
        <v/>
      </c>
      <c r="T1012" s="29" t="str">
        <f t="shared" si="227"/>
        <v/>
      </c>
      <c r="U1012" s="29">
        <v>1070597</v>
      </c>
      <c r="V1012" s="29"/>
      <c r="W1012" s="38" t="s">
        <v>145</v>
      </c>
      <c r="X1012" s="29" t="s">
        <v>158</v>
      </c>
      <c r="Y1012" s="146">
        <v>2400</v>
      </c>
      <c r="Z1012" s="33">
        <v>2640</v>
      </c>
      <c r="AA1012" s="34">
        <f t="shared" si="228"/>
        <v>0.1</v>
      </c>
      <c r="AB1012" s="33">
        <f t="shared" si="233"/>
        <v>2640</v>
      </c>
      <c r="AC1012" s="34">
        <f t="shared" si="229"/>
        <v>0.1</v>
      </c>
      <c r="AD1012" s="145">
        <f t="shared" si="236"/>
        <v>2200</v>
      </c>
      <c r="AE1012" s="105">
        <v>2000</v>
      </c>
      <c r="AF1012" s="34" t="e">
        <v>#N/A</v>
      </c>
      <c r="AG1012" s="34" t="e">
        <v>#N/A</v>
      </c>
      <c r="AH1012" s="34" t="e">
        <v>#N/A</v>
      </c>
      <c r="AI1012" s="29">
        <v>0.187</v>
      </c>
      <c r="AJ1012" s="29">
        <v>2.13E-4</v>
      </c>
      <c r="AK1012" s="29">
        <v>0</v>
      </c>
      <c r="AL1012" s="29">
        <v>0</v>
      </c>
      <c r="AM1012" s="29" t="s">
        <v>27</v>
      </c>
      <c r="AN1012" s="44" t="s">
        <v>27</v>
      </c>
      <c r="AO1012" s="29" t="s">
        <v>27</v>
      </c>
      <c r="AP1012" s="29">
        <v>10</v>
      </c>
      <c r="AQ1012" s="29">
        <v>175</v>
      </c>
      <c r="AR1012" s="29">
        <v>135</v>
      </c>
      <c r="AS1012" s="29">
        <v>90</v>
      </c>
      <c r="AT1012" s="29">
        <v>1.87</v>
      </c>
      <c r="AU1012" s="144">
        <v>2.1259999999999999E-3</v>
      </c>
      <c r="AV1012" s="36" t="s">
        <v>28</v>
      </c>
      <c r="AW1012" s="102" t="s">
        <v>33</v>
      </c>
      <c r="AX1012" s="129" t="s">
        <v>33</v>
      </c>
      <c r="AY1012" s="106">
        <v>90</v>
      </c>
      <c r="BD1012" t="s">
        <v>108</v>
      </c>
      <c r="BE1012" t="e">
        <v>#N/A</v>
      </c>
      <c r="BF1012" t="e">
        <v>#N/A</v>
      </c>
      <c r="BH1012" t="str">
        <f t="shared" si="234"/>
        <v/>
      </c>
      <c r="BJ1012" t="str">
        <f t="shared" si="235"/>
        <v>OK</v>
      </c>
      <c r="BK1012" s="130" t="s">
        <v>5302</v>
      </c>
      <c r="BL1012" s="130" t="e">
        <v>#VALUE!</v>
      </c>
      <c r="BM1012" s="131" t="s">
        <v>33</v>
      </c>
      <c r="BN1012" s="131" t="e">
        <v>#VALUE!</v>
      </c>
      <c r="BO1012" t="e">
        <v>#N/A</v>
      </c>
      <c r="BP1012">
        <v>0</v>
      </c>
    </row>
    <row r="1013" spans="1:68" ht="25.2" x14ac:dyDescent="0.3">
      <c r="A1013" s="1"/>
      <c r="B1013" s="47">
        <v>923</v>
      </c>
      <c r="C1013" s="45">
        <v>1015044</v>
      </c>
      <c r="D1013" s="40" t="s">
        <v>33</v>
      </c>
      <c r="E1013" s="40"/>
      <c r="F1013" s="39" t="s">
        <v>867</v>
      </c>
      <c r="G1013" s="29" t="s">
        <v>61</v>
      </c>
      <c r="H1013" s="70" t="s">
        <v>59</v>
      </c>
      <c r="I1013" s="148" t="s">
        <v>32</v>
      </c>
      <c r="J1013" s="147" t="s">
        <v>33</v>
      </c>
      <c r="K1013" s="148" t="e">
        <v>#N/A</v>
      </c>
      <c r="L1013" s="148" t="s">
        <v>32</v>
      </c>
      <c r="M1013" s="147">
        <v>42410</v>
      </c>
      <c r="N1013" s="29" t="str">
        <f t="shared" si="230"/>
        <v/>
      </c>
      <c r="O1013" s="29" t="str">
        <f t="shared" si="231"/>
        <v/>
      </c>
      <c r="P1013" s="29" t="str">
        <f t="shared" si="232"/>
        <v/>
      </c>
      <c r="Q1013" s="29" t="str">
        <f t="shared" si="224"/>
        <v/>
      </c>
      <c r="R1013" s="29" t="str">
        <f t="shared" si="225"/>
        <v/>
      </c>
      <c r="S1013" s="29" t="str">
        <f t="shared" si="226"/>
        <v/>
      </c>
      <c r="T1013" s="29" t="str">
        <f t="shared" si="227"/>
        <v/>
      </c>
      <c r="U1013" s="29">
        <v>1070598</v>
      </c>
      <c r="V1013" s="29"/>
      <c r="W1013" s="38" t="s">
        <v>145</v>
      </c>
      <c r="X1013" s="29" t="s">
        <v>158</v>
      </c>
      <c r="Y1013" s="146">
        <v>2755</v>
      </c>
      <c r="Z1013" s="33">
        <v>3031</v>
      </c>
      <c r="AA1013" s="34">
        <f t="shared" si="228"/>
        <v>0.1</v>
      </c>
      <c r="AB1013" s="33">
        <f t="shared" si="233"/>
        <v>3031</v>
      </c>
      <c r="AC1013" s="34">
        <f t="shared" si="229"/>
        <v>0.10018150274867553</v>
      </c>
      <c r="AD1013" s="145">
        <f t="shared" si="236"/>
        <v>2525.8330000000001</v>
      </c>
      <c r="AE1013" s="105">
        <v>2295.8330000000001</v>
      </c>
      <c r="AF1013" s="34" t="e">
        <v>#N/A</v>
      </c>
      <c r="AG1013" s="34" t="e">
        <v>#N/A</v>
      </c>
      <c r="AH1013" s="34" t="e">
        <v>#N/A</v>
      </c>
      <c r="AI1013" s="29">
        <v>0.29699999999999999</v>
      </c>
      <c r="AJ1013" s="29">
        <v>4.2499999999999998E-4</v>
      </c>
      <c r="AK1013" s="29">
        <v>0</v>
      </c>
      <c r="AL1013" s="29">
        <v>0</v>
      </c>
      <c r="AM1013" s="29" t="s">
        <v>27</v>
      </c>
      <c r="AN1013" s="44" t="s">
        <v>27</v>
      </c>
      <c r="AO1013" s="29" t="s">
        <v>27</v>
      </c>
      <c r="AP1013" s="29">
        <v>5</v>
      </c>
      <c r="AQ1013" s="29">
        <v>176</v>
      </c>
      <c r="AR1013" s="29">
        <v>135</v>
      </c>
      <c r="AS1013" s="29">
        <v>89</v>
      </c>
      <c r="AT1013" s="29">
        <v>1.4850000000000001</v>
      </c>
      <c r="AU1013" s="144">
        <v>2.1150000000000001E-3</v>
      </c>
      <c r="AV1013" s="36" t="s">
        <v>28</v>
      </c>
      <c r="AW1013" s="102" t="s">
        <v>33</v>
      </c>
      <c r="AX1013" s="129" t="s">
        <v>33</v>
      </c>
      <c r="AY1013" s="106">
        <v>315</v>
      </c>
      <c r="BD1013" t="s">
        <v>108</v>
      </c>
      <c r="BE1013" t="e">
        <v>#N/A</v>
      </c>
      <c r="BF1013" t="e">
        <v>#N/A</v>
      </c>
      <c r="BH1013" t="str">
        <f t="shared" si="234"/>
        <v/>
      </c>
      <c r="BJ1013" t="str">
        <f t="shared" si="235"/>
        <v>OK</v>
      </c>
      <c r="BK1013" s="130" t="s">
        <v>5302</v>
      </c>
      <c r="BL1013" s="130" t="e">
        <v>#VALUE!</v>
      </c>
      <c r="BM1013" s="131" t="s">
        <v>33</v>
      </c>
      <c r="BN1013" s="131" t="e">
        <v>#VALUE!</v>
      </c>
      <c r="BO1013" t="e">
        <v>#N/A</v>
      </c>
      <c r="BP1013">
        <v>0</v>
      </c>
    </row>
    <row r="1014" spans="1:68" ht="25.2" x14ac:dyDescent="0.3">
      <c r="A1014" s="1"/>
      <c r="B1014" s="47">
        <v>924</v>
      </c>
      <c r="C1014" s="45">
        <v>1015048</v>
      </c>
      <c r="D1014" s="40" t="s">
        <v>33</v>
      </c>
      <c r="E1014" s="40"/>
      <c r="F1014" s="39" t="s">
        <v>868</v>
      </c>
      <c r="G1014" s="29" t="s">
        <v>61</v>
      </c>
      <c r="H1014" s="70" t="s">
        <v>59</v>
      </c>
      <c r="I1014" s="148" t="s">
        <v>32</v>
      </c>
      <c r="J1014" s="147" t="s">
        <v>33</v>
      </c>
      <c r="K1014" s="148" t="e">
        <v>#N/A</v>
      </c>
      <c r="L1014" s="148" t="s">
        <v>32</v>
      </c>
      <c r="M1014" s="147">
        <v>42410</v>
      </c>
      <c r="N1014" s="29" t="str">
        <f t="shared" si="230"/>
        <v/>
      </c>
      <c r="O1014" s="29" t="str">
        <f t="shared" si="231"/>
        <v/>
      </c>
      <c r="P1014" s="29" t="str">
        <f t="shared" si="232"/>
        <v/>
      </c>
      <c r="Q1014" s="29" t="str">
        <f t="shared" si="224"/>
        <v/>
      </c>
      <c r="R1014" s="29" t="str">
        <f t="shared" si="225"/>
        <v/>
      </c>
      <c r="S1014" s="29" t="str">
        <f t="shared" si="226"/>
        <v/>
      </c>
      <c r="T1014" s="29" t="str">
        <f t="shared" si="227"/>
        <v/>
      </c>
      <c r="U1014" s="29">
        <v>1070599</v>
      </c>
      <c r="V1014" s="29"/>
      <c r="W1014" s="38" t="s">
        <v>145</v>
      </c>
      <c r="X1014" s="29" t="s">
        <v>158</v>
      </c>
      <c r="Y1014" s="146">
        <v>2755</v>
      </c>
      <c r="Z1014" s="33">
        <v>3031</v>
      </c>
      <c r="AA1014" s="34">
        <f t="shared" si="228"/>
        <v>0.1</v>
      </c>
      <c r="AB1014" s="33">
        <f t="shared" si="233"/>
        <v>3031</v>
      </c>
      <c r="AC1014" s="34">
        <f t="shared" si="229"/>
        <v>0.10018150274867553</v>
      </c>
      <c r="AD1014" s="145">
        <f t="shared" si="236"/>
        <v>2525.8330000000001</v>
      </c>
      <c r="AE1014" s="105">
        <v>2295.8330000000001</v>
      </c>
      <c r="AF1014" s="34" t="e">
        <v>#N/A</v>
      </c>
      <c r="AG1014" s="34" t="e">
        <v>#N/A</v>
      </c>
      <c r="AH1014" s="34" t="e">
        <v>#N/A</v>
      </c>
      <c r="AI1014" s="29">
        <v>0.25</v>
      </c>
      <c r="AJ1014" s="29">
        <v>4.2499999999999998E-4</v>
      </c>
      <c r="AK1014" s="29">
        <v>0</v>
      </c>
      <c r="AL1014" s="29">
        <v>0</v>
      </c>
      <c r="AM1014" s="29" t="s">
        <v>27</v>
      </c>
      <c r="AN1014" s="44" t="s">
        <v>27</v>
      </c>
      <c r="AO1014" s="29" t="s">
        <v>27</v>
      </c>
      <c r="AP1014" s="29">
        <v>5</v>
      </c>
      <c r="AQ1014" s="29">
        <v>175</v>
      </c>
      <c r="AR1014" s="29">
        <v>135</v>
      </c>
      <c r="AS1014" s="29">
        <v>90</v>
      </c>
      <c r="AT1014" s="29">
        <v>1.25</v>
      </c>
      <c r="AU1014" s="144">
        <v>2.1259999999999999E-3</v>
      </c>
      <c r="AV1014" s="36" t="s">
        <v>28</v>
      </c>
      <c r="AW1014" s="102" t="s">
        <v>33</v>
      </c>
      <c r="AX1014" s="129" t="s">
        <v>33</v>
      </c>
      <c r="AY1014" s="106">
        <v>90</v>
      </c>
      <c r="BD1014" t="s">
        <v>108</v>
      </c>
      <c r="BE1014" t="e">
        <v>#N/A</v>
      </c>
      <c r="BF1014" t="e">
        <v>#N/A</v>
      </c>
      <c r="BH1014" t="str">
        <f t="shared" si="234"/>
        <v/>
      </c>
      <c r="BJ1014" t="str">
        <f t="shared" si="235"/>
        <v>OK</v>
      </c>
      <c r="BK1014" s="130" t="s">
        <v>5302</v>
      </c>
      <c r="BL1014" s="130" t="e">
        <v>#VALUE!</v>
      </c>
      <c r="BM1014" s="131" t="s">
        <v>33</v>
      </c>
      <c r="BN1014" s="131" t="e">
        <v>#VALUE!</v>
      </c>
      <c r="BO1014" t="e">
        <v>#N/A</v>
      </c>
      <c r="BP1014">
        <v>0</v>
      </c>
    </row>
    <row r="1015" spans="1:68" ht="25.2" x14ac:dyDescent="0.3">
      <c r="A1015" s="1"/>
      <c r="B1015" s="47">
        <v>925</v>
      </c>
      <c r="C1015" s="45">
        <v>1015088</v>
      </c>
      <c r="D1015" s="40" t="s">
        <v>33</v>
      </c>
      <c r="E1015" s="40"/>
      <c r="F1015" s="39" t="s">
        <v>869</v>
      </c>
      <c r="G1015" s="29" t="s">
        <v>61</v>
      </c>
      <c r="H1015" s="70" t="s">
        <v>59</v>
      </c>
      <c r="I1015" s="148" t="s">
        <v>32</v>
      </c>
      <c r="J1015" s="147" t="s">
        <v>33</v>
      </c>
      <c r="K1015" s="148" t="e">
        <v>#N/A</v>
      </c>
      <c r="L1015" s="148" t="s">
        <v>32</v>
      </c>
      <c r="M1015" s="147">
        <v>42410</v>
      </c>
      <c r="N1015" s="29" t="str">
        <f t="shared" si="230"/>
        <v/>
      </c>
      <c r="O1015" s="29" t="str">
        <f t="shared" si="231"/>
        <v/>
      </c>
      <c r="P1015" s="29" t="str">
        <f t="shared" si="232"/>
        <v/>
      </c>
      <c r="Q1015" s="29" t="str">
        <f t="shared" si="224"/>
        <v/>
      </c>
      <c r="R1015" s="29" t="str">
        <f t="shared" si="225"/>
        <v/>
      </c>
      <c r="S1015" s="29" t="str">
        <f t="shared" si="226"/>
        <v/>
      </c>
      <c r="T1015" s="29" t="str">
        <f t="shared" si="227"/>
        <v/>
      </c>
      <c r="U1015" s="29">
        <v>1070600</v>
      </c>
      <c r="V1015" s="29"/>
      <c r="W1015" s="38" t="s">
        <v>145</v>
      </c>
      <c r="X1015" s="29" t="s">
        <v>158</v>
      </c>
      <c r="Y1015" s="146">
        <v>3748</v>
      </c>
      <c r="Z1015" s="33">
        <v>4123</v>
      </c>
      <c r="AA1015" s="34">
        <f t="shared" si="228"/>
        <v>0.1</v>
      </c>
      <c r="AB1015" s="33">
        <f t="shared" si="233"/>
        <v>4123</v>
      </c>
      <c r="AC1015" s="34">
        <f t="shared" si="229"/>
        <v>0.10005337247101094</v>
      </c>
      <c r="AD1015" s="145">
        <f t="shared" si="236"/>
        <v>3435.8330000000001</v>
      </c>
      <c r="AE1015" s="105">
        <v>3123.3330000000001</v>
      </c>
      <c r="AF1015" s="34" t="e">
        <v>#N/A</v>
      </c>
      <c r="AG1015" s="34" t="e">
        <v>#N/A</v>
      </c>
      <c r="AH1015" s="34" t="e">
        <v>#N/A</v>
      </c>
      <c r="AI1015" s="29">
        <v>0.25800000000000001</v>
      </c>
      <c r="AJ1015" s="29">
        <v>4.2499999999999998E-4</v>
      </c>
      <c r="AK1015" s="29">
        <v>0</v>
      </c>
      <c r="AL1015" s="29">
        <v>0</v>
      </c>
      <c r="AM1015" s="29" t="s">
        <v>27</v>
      </c>
      <c r="AN1015" s="44" t="s">
        <v>27</v>
      </c>
      <c r="AO1015" s="29" t="s">
        <v>27</v>
      </c>
      <c r="AP1015" s="29">
        <v>5</v>
      </c>
      <c r="AQ1015" s="29">
        <v>175</v>
      </c>
      <c r="AR1015" s="29">
        <v>135</v>
      </c>
      <c r="AS1015" s="29">
        <v>90</v>
      </c>
      <c r="AT1015" s="29">
        <v>1.29</v>
      </c>
      <c r="AU1015" s="144">
        <v>2.1259999999999999E-3</v>
      </c>
      <c r="AV1015" s="36" t="s">
        <v>28</v>
      </c>
      <c r="AW1015" s="102" t="s">
        <v>33</v>
      </c>
      <c r="AX1015" s="129" t="s">
        <v>33</v>
      </c>
      <c r="AY1015" s="106">
        <v>255</v>
      </c>
      <c r="BD1015" t="s">
        <v>108</v>
      </c>
      <c r="BE1015" t="e">
        <v>#N/A</v>
      </c>
      <c r="BF1015" t="e">
        <v>#N/A</v>
      </c>
      <c r="BH1015" t="str">
        <f t="shared" si="234"/>
        <v/>
      </c>
      <c r="BJ1015" t="str">
        <f t="shared" si="235"/>
        <v>OK</v>
      </c>
      <c r="BK1015" s="130" t="s">
        <v>5302</v>
      </c>
      <c r="BL1015" s="130" t="e">
        <v>#VALUE!</v>
      </c>
      <c r="BM1015" s="131" t="s">
        <v>33</v>
      </c>
      <c r="BN1015" s="131" t="e">
        <v>#VALUE!</v>
      </c>
      <c r="BO1015" t="e">
        <v>#N/A</v>
      </c>
      <c r="BP1015">
        <v>0</v>
      </c>
    </row>
    <row r="1016" spans="1:68" ht="25.2" x14ac:dyDescent="0.3">
      <c r="A1016" s="1"/>
      <c r="B1016" s="47">
        <v>926</v>
      </c>
      <c r="C1016" s="45">
        <v>1015091</v>
      </c>
      <c r="D1016" s="40" t="s">
        <v>33</v>
      </c>
      <c r="E1016" s="40"/>
      <c r="F1016" s="39" t="s">
        <v>870</v>
      </c>
      <c r="G1016" s="29" t="s">
        <v>61</v>
      </c>
      <c r="H1016" s="70" t="s">
        <v>59</v>
      </c>
      <c r="I1016" s="148" t="s">
        <v>32</v>
      </c>
      <c r="J1016" s="147" t="s">
        <v>33</v>
      </c>
      <c r="K1016" s="148" t="e">
        <v>#N/A</v>
      </c>
      <c r="L1016" s="148" t="s">
        <v>32</v>
      </c>
      <c r="M1016" s="147">
        <v>42410</v>
      </c>
      <c r="N1016" s="29" t="str">
        <f t="shared" si="230"/>
        <v/>
      </c>
      <c r="O1016" s="29" t="str">
        <f t="shared" si="231"/>
        <v/>
      </c>
      <c r="P1016" s="29" t="str">
        <f t="shared" si="232"/>
        <v/>
      </c>
      <c r="Q1016" s="29" t="str">
        <f t="shared" si="224"/>
        <v/>
      </c>
      <c r="R1016" s="29" t="str">
        <f t="shared" si="225"/>
        <v/>
      </c>
      <c r="S1016" s="29" t="str">
        <f t="shared" si="226"/>
        <v/>
      </c>
      <c r="T1016" s="29" t="str">
        <f t="shared" si="227"/>
        <v/>
      </c>
      <c r="U1016" s="29">
        <v>1070601</v>
      </c>
      <c r="V1016" s="29"/>
      <c r="W1016" s="38" t="s">
        <v>145</v>
      </c>
      <c r="X1016" s="29" t="s">
        <v>158</v>
      </c>
      <c r="Y1016" s="146">
        <v>3748</v>
      </c>
      <c r="Z1016" s="33">
        <v>4123</v>
      </c>
      <c r="AA1016" s="34">
        <f t="shared" si="228"/>
        <v>0.1</v>
      </c>
      <c r="AB1016" s="33">
        <f t="shared" si="233"/>
        <v>4123</v>
      </c>
      <c r="AC1016" s="34">
        <f t="shared" si="229"/>
        <v>0.10005337247101094</v>
      </c>
      <c r="AD1016" s="145">
        <f t="shared" si="236"/>
        <v>3435.8330000000001</v>
      </c>
      <c r="AE1016" s="105">
        <v>3123.3330000000001</v>
      </c>
      <c r="AF1016" s="34" t="e">
        <v>#N/A</v>
      </c>
      <c r="AG1016" s="34" t="e">
        <v>#N/A</v>
      </c>
      <c r="AH1016" s="34" t="e">
        <v>#N/A</v>
      </c>
      <c r="AI1016" s="29">
        <v>0.32500000000000001</v>
      </c>
      <c r="AJ1016" s="29">
        <v>4.2499999999999998E-4</v>
      </c>
      <c r="AK1016" s="29">
        <v>0</v>
      </c>
      <c r="AL1016" s="29">
        <v>0</v>
      </c>
      <c r="AM1016" s="29" t="s">
        <v>27</v>
      </c>
      <c r="AN1016" s="44" t="s">
        <v>27</v>
      </c>
      <c r="AO1016" s="29" t="s">
        <v>27</v>
      </c>
      <c r="AP1016" s="29">
        <v>5</v>
      </c>
      <c r="AQ1016" s="29">
        <v>175</v>
      </c>
      <c r="AR1016" s="29">
        <v>135</v>
      </c>
      <c r="AS1016" s="29">
        <v>90</v>
      </c>
      <c r="AT1016" s="29">
        <v>1.625</v>
      </c>
      <c r="AU1016" s="144">
        <v>2.1259999999999999E-3</v>
      </c>
      <c r="AV1016" s="36" t="s">
        <v>28</v>
      </c>
      <c r="AW1016" s="102" t="s">
        <v>33</v>
      </c>
      <c r="AX1016" s="129" t="s">
        <v>33</v>
      </c>
      <c r="AY1016" s="106">
        <v>60</v>
      </c>
      <c r="BD1016" t="s">
        <v>108</v>
      </c>
      <c r="BE1016" t="e">
        <v>#N/A</v>
      </c>
      <c r="BF1016" t="e">
        <v>#N/A</v>
      </c>
      <c r="BH1016" t="str">
        <f t="shared" si="234"/>
        <v/>
      </c>
      <c r="BJ1016" t="str">
        <f t="shared" si="235"/>
        <v>OK</v>
      </c>
      <c r="BK1016" s="130" t="s">
        <v>5302</v>
      </c>
      <c r="BL1016" s="130" t="e">
        <v>#VALUE!</v>
      </c>
      <c r="BM1016" s="131" t="s">
        <v>33</v>
      </c>
      <c r="BN1016" s="131" t="e">
        <v>#VALUE!</v>
      </c>
      <c r="BO1016" t="e">
        <v>#N/A</v>
      </c>
      <c r="BP1016">
        <v>0</v>
      </c>
    </row>
    <row r="1017" spans="1:68" ht="25.2" x14ac:dyDescent="0.3">
      <c r="A1017" s="1"/>
      <c r="B1017" s="47">
        <v>927</v>
      </c>
      <c r="C1017" s="45">
        <v>1015164</v>
      </c>
      <c r="D1017" s="40" t="s">
        <v>33</v>
      </c>
      <c r="E1017" s="40"/>
      <c r="F1017" s="39" t="s">
        <v>871</v>
      </c>
      <c r="G1017" s="29" t="s">
        <v>61</v>
      </c>
      <c r="H1017" s="70" t="s">
        <v>59</v>
      </c>
      <c r="I1017" s="148" t="s">
        <v>3798</v>
      </c>
      <c r="J1017" s="147" t="s">
        <v>4045</v>
      </c>
      <c r="K1017" s="148" t="e">
        <v>#N/A</v>
      </c>
      <c r="L1017" s="148" t="s">
        <v>3968</v>
      </c>
      <c r="M1017" s="147" t="s">
        <v>33</v>
      </c>
      <c r="N1017" s="29" t="str">
        <f t="shared" si="230"/>
        <v/>
      </c>
      <c r="O1017" s="29" t="str">
        <f t="shared" si="231"/>
        <v/>
      </c>
      <c r="P1017" s="29" t="str">
        <f t="shared" si="232"/>
        <v/>
      </c>
      <c r="Q1017" s="29" t="str">
        <f t="shared" si="224"/>
        <v/>
      </c>
      <c r="R1017" s="29" t="str">
        <f t="shared" si="225"/>
        <v/>
      </c>
      <c r="S1017" s="29" t="str">
        <f t="shared" si="226"/>
        <v/>
      </c>
      <c r="T1017" s="29" t="str">
        <f t="shared" si="227"/>
        <v/>
      </c>
      <c r="U1017" s="29">
        <v>1070547</v>
      </c>
      <c r="V1017" s="29"/>
      <c r="W1017" s="38" t="s">
        <v>145</v>
      </c>
      <c r="X1017" s="29" t="s">
        <v>158</v>
      </c>
      <c r="Y1017" s="146">
        <v>675</v>
      </c>
      <c r="Z1017" s="33">
        <v>743</v>
      </c>
      <c r="AA1017" s="34">
        <f t="shared" si="228"/>
        <v>0.10100000000000001</v>
      </c>
      <c r="AB1017" s="33">
        <f t="shared" si="233"/>
        <v>743</v>
      </c>
      <c r="AC1017" s="34">
        <f t="shared" si="229"/>
        <v>0.10074133333333339</v>
      </c>
      <c r="AD1017" s="145">
        <f t="shared" si="236"/>
        <v>619.16700000000003</v>
      </c>
      <c r="AE1017" s="105">
        <v>562.5</v>
      </c>
      <c r="AF1017" s="34" t="e">
        <v>#N/A</v>
      </c>
      <c r="AG1017" s="34" t="e">
        <v>#N/A</v>
      </c>
      <c r="AH1017" s="34" t="e">
        <v>#N/A</v>
      </c>
      <c r="AI1017" s="29">
        <v>3.9E-2</v>
      </c>
      <c r="AJ1017" s="29">
        <v>5.3999999999999998E-5</v>
      </c>
      <c r="AK1017" s="29">
        <v>0</v>
      </c>
      <c r="AL1017" s="29">
        <v>0</v>
      </c>
      <c r="AM1017" s="29" t="s">
        <v>27</v>
      </c>
      <c r="AN1017" s="44" t="s">
        <v>27</v>
      </c>
      <c r="AO1017" s="29" t="s">
        <v>27</v>
      </c>
      <c r="AP1017" s="29">
        <v>10</v>
      </c>
      <c r="AQ1017" s="29">
        <v>86</v>
      </c>
      <c r="AR1017" s="29">
        <v>70</v>
      </c>
      <c r="AS1017" s="29">
        <v>90</v>
      </c>
      <c r="AT1017" s="29">
        <v>0.39</v>
      </c>
      <c r="AU1017" s="144">
        <v>5.4199999999999995E-4</v>
      </c>
      <c r="AV1017" s="36" t="s">
        <v>28</v>
      </c>
      <c r="AW1017" s="102" t="s">
        <v>33</v>
      </c>
      <c r="AX1017" s="129" t="s">
        <v>33</v>
      </c>
      <c r="AY1017" s="106">
        <v>4226</v>
      </c>
      <c r="BD1017" t="s">
        <v>108</v>
      </c>
      <c r="BE1017" t="e">
        <v>#N/A</v>
      </c>
      <c r="BF1017" t="e">
        <v>#N/A</v>
      </c>
      <c r="BH1017" t="str">
        <f t="shared" si="234"/>
        <v/>
      </c>
      <c r="BJ1017" t="str">
        <f t="shared" si="235"/>
        <v>OK</v>
      </c>
      <c r="BK1017" s="130" t="s">
        <v>5302</v>
      </c>
      <c r="BL1017" s="130" t="e">
        <v>#VALUE!</v>
      </c>
      <c r="BM1017" s="131" t="s">
        <v>33</v>
      </c>
      <c r="BN1017" s="131" t="e">
        <v>#VALUE!</v>
      </c>
      <c r="BO1017" t="e">
        <v>#N/A</v>
      </c>
      <c r="BP1017">
        <v>0</v>
      </c>
    </row>
    <row r="1018" spans="1:68" ht="25.2" x14ac:dyDescent="0.3">
      <c r="A1018" s="1"/>
      <c r="B1018" s="47">
        <v>928</v>
      </c>
      <c r="C1018" s="45">
        <v>1015187</v>
      </c>
      <c r="D1018" s="40" t="s">
        <v>33</v>
      </c>
      <c r="E1018" s="40"/>
      <c r="F1018" s="39" t="s">
        <v>872</v>
      </c>
      <c r="G1018" s="29" t="s">
        <v>61</v>
      </c>
      <c r="H1018" s="70" t="s">
        <v>59</v>
      </c>
      <c r="I1018" s="148" t="s">
        <v>3798</v>
      </c>
      <c r="J1018" s="147" t="s">
        <v>4045</v>
      </c>
      <c r="K1018" s="148" t="e">
        <v>#N/A</v>
      </c>
      <c r="L1018" s="148" t="s">
        <v>3969</v>
      </c>
      <c r="M1018" s="147" t="s">
        <v>33</v>
      </c>
      <c r="N1018" s="29" t="str">
        <f t="shared" si="230"/>
        <v/>
      </c>
      <c r="O1018" s="29" t="str">
        <f t="shared" si="231"/>
        <v/>
      </c>
      <c r="P1018" s="29" t="str">
        <f t="shared" si="232"/>
        <v/>
      </c>
      <c r="Q1018" s="29" t="str">
        <f t="shared" si="224"/>
        <v/>
      </c>
      <c r="R1018" s="29" t="str">
        <f t="shared" si="225"/>
        <v/>
      </c>
      <c r="S1018" s="29" t="str">
        <f t="shared" si="226"/>
        <v/>
      </c>
      <c r="T1018" s="29" t="str">
        <f t="shared" si="227"/>
        <v/>
      </c>
      <c r="U1018" s="29">
        <v>1070548</v>
      </c>
      <c r="V1018" s="29"/>
      <c r="W1018" s="38" t="s">
        <v>145</v>
      </c>
      <c r="X1018" s="29" t="s">
        <v>158</v>
      </c>
      <c r="Y1018" s="146">
        <v>931</v>
      </c>
      <c r="Z1018" s="33">
        <v>1024</v>
      </c>
      <c r="AA1018" s="34">
        <f t="shared" si="228"/>
        <v>0.1</v>
      </c>
      <c r="AB1018" s="33">
        <f t="shared" si="233"/>
        <v>1024</v>
      </c>
      <c r="AC1018" s="34">
        <f t="shared" si="229"/>
        <v>9.9892631532816994E-2</v>
      </c>
      <c r="AD1018" s="145">
        <f t="shared" si="236"/>
        <v>853.33299999999997</v>
      </c>
      <c r="AE1018" s="105">
        <v>775.83299999999997</v>
      </c>
      <c r="AF1018" s="34" t="e">
        <v>#N/A</v>
      </c>
      <c r="AG1018" s="34" t="e">
        <v>#N/A</v>
      </c>
      <c r="AH1018" s="34" t="e">
        <v>#N/A</v>
      </c>
      <c r="AI1018" s="29">
        <v>7.0000000000000007E-2</v>
      </c>
      <c r="AJ1018" s="29">
        <v>1.1E-4</v>
      </c>
      <c r="AK1018" s="29">
        <v>0</v>
      </c>
      <c r="AL1018" s="29">
        <v>0</v>
      </c>
      <c r="AM1018" s="29" t="s">
        <v>27</v>
      </c>
      <c r="AN1018" s="44" t="s">
        <v>27</v>
      </c>
      <c r="AO1018" s="29" t="s">
        <v>27</v>
      </c>
      <c r="AP1018" s="29">
        <v>10</v>
      </c>
      <c r="AQ1018" s="29">
        <v>176</v>
      </c>
      <c r="AR1018" s="29">
        <v>67</v>
      </c>
      <c r="AS1018" s="29">
        <v>89</v>
      </c>
      <c r="AT1018" s="29">
        <v>0.7</v>
      </c>
      <c r="AU1018" s="144">
        <v>1.049E-3</v>
      </c>
      <c r="AV1018" s="36" t="s">
        <v>28</v>
      </c>
      <c r="AW1018" s="102" t="s">
        <v>33</v>
      </c>
      <c r="AX1018" s="129" t="s">
        <v>33</v>
      </c>
      <c r="AY1018" s="106">
        <v>2410</v>
      </c>
      <c r="BD1018" t="s">
        <v>108</v>
      </c>
      <c r="BE1018" t="s">
        <v>4368</v>
      </c>
      <c r="BF1018" t="e">
        <v>#N/A</v>
      </c>
      <c r="BH1018" t="str">
        <f t="shared" si="234"/>
        <v/>
      </c>
      <c r="BJ1018" t="str">
        <f t="shared" si="235"/>
        <v>OK</v>
      </c>
      <c r="BK1018" s="130" t="s">
        <v>5302</v>
      </c>
      <c r="BL1018" s="130" t="e">
        <v>#VALUE!</v>
      </c>
      <c r="BM1018" s="131" t="s">
        <v>33</v>
      </c>
      <c r="BN1018" s="131" t="e">
        <v>#VALUE!</v>
      </c>
      <c r="BO1018" t="e">
        <v>#N/A</v>
      </c>
      <c r="BP1018">
        <v>0</v>
      </c>
    </row>
    <row r="1019" spans="1:68" ht="25.2" x14ac:dyDescent="0.3">
      <c r="A1019" s="1"/>
      <c r="B1019" s="47">
        <v>929</v>
      </c>
      <c r="C1019" s="45">
        <v>1015205</v>
      </c>
      <c r="D1019" s="40" t="s">
        <v>33</v>
      </c>
      <c r="E1019" s="40"/>
      <c r="F1019" s="39" t="s">
        <v>873</v>
      </c>
      <c r="G1019" s="29" t="s">
        <v>61</v>
      </c>
      <c r="H1019" s="70" t="s">
        <v>59</v>
      </c>
      <c r="I1019" s="148" t="s">
        <v>32</v>
      </c>
      <c r="J1019" s="147" t="s">
        <v>4048</v>
      </c>
      <c r="K1019" s="148" t="e">
        <v>#N/A</v>
      </c>
      <c r="L1019" s="148" t="s">
        <v>3970</v>
      </c>
      <c r="M1019" s="147" t="s">
        <v>33</v>
      </c>
      <c r="N1019" s="29" t="str">
        <f t="shared" si="230"/>
        <v/>
      </c>
      <c r="O1019" s="29" t="str">
        <f t="shared" si="231"/>
        <v/>
      </c>
      <c r="P1019" s="29" t="str">
        <f t="shared" si="232"/>
        <v/>
      </c>
      <c r="Q1019" s="29" t="str">
        <f t="shared" si="224"/>
        <v/>
      </c>
      <c r="R1019" s="29" t="str">
        <f t="shared" si="225"/>
        <v/>
      </c>
      <c r="S1019" s="29" t="str">
        <f t="shared" si="226"/>
        <v/>
      </c>
      <c r="T1019" s="29" t="str">
        <f t="shared" si="227"/>
        <v/>
      </c>
      <c r="U1019" s="29">
        <v>1070549</v>
      </c>
      <c r="V1019" s="29"/>
      <c r="W1019" s="38" t="s">
        <v>145</v>
      </c>
      <c r="X1019" s="29" t="s">
        <v>158</v>
      </c>
      <c r="Y1019" s="146">
        <v>1471</v>
      </c>
      <c r="Z1019" s="33">
        <v>1618</v>
      </c>
      <c r="AA1019" s="34">
        <f t="shared" si="228"/>
        <v>0.1</v>
      </c>
      <c r="AB1019" s="33">
        <f t="shared" si="233"/>
        <v>1618</v>
      </c>
      <c r="AC1019" s="34">
        <f t="shared" si="229"/>
        <v>9.9932046208578165E-2</v>
      </c>
      <c r="AD1019" s="145">
        <f t="shared" si="236"/>
        <v>1348.3330000000001</v>
      </c>
      <c r="AE1019" s="105">
        <v>1225.8330000000001</v>
      </c>
      <c r="AF1019" s="34" t="e">
        <v>#N/A</v>
      </c>
      <c r="AG1019" s="34" t="e">
        <v>#N/A</v>
      </c>
      <c r="AH1019" s="34" t="e">
        <v>#N/A</v>
      </c>
      <c r="AI1019" s="29">
        <v>0.112</v>
      </c>
      <c r="AJ1019" s="29">
        <v>2.2100000000000001E-4</v>
      </c>
      <c r="AK1019" s="29">
        <v>0</v>
      </c>
      <c r="AL1019" s="29">
        <v>0</v>
      </c>
      <c r="AM1019" s="29" t="s">
        <v>27</v>
      </c>
      <c r="AN1019" s="44" t="s">
        <v>27</v>
      </c>
      <c r="AO1019" s="29" t="s">
        <v>27</v>
      </c>
      <c r="AP1019" s="29">
        <v>5</v>
      </c>
      <c r="AQ1019" s="29">
        <v>176</v>
      </c>
      <c r="AR1019" s="29">
        <v>67</v>
      </c>
      <c r="AS1019" s="29">
        <v>89</v>
      </c>
      <c r="AT1019" s="29">
        <v>0.56000000000000005</v>
      </c>
      <c r="AU1019" s="144">
        <v>1.049E-3</v>
      </c>
      <c r="AV1019" s="36" t="s">
        <v>28</v>
      </c>
      <c r="AW1019" s="102" t="s">
        <v>33</v>
      </c>
      <c r="AX1019" s="129" t="s">
        <v>33</v>
      </c>
      <c r="AY1019" s="106">
        <v>560</v>
      </c>
      <c r="BD1019" t="s">
        <v>108</v>
      </c>
      <c r="BE1019" t="e">
        <v>#N/A</v>
      </c>
      <c r="BF1019" t="e">
        <v>#N/A</v>
      </c>
      <c r="BH1019" t="str">
        <f t="shared" si="234"/>
        <v/>
      </c>
      <c r="BJ1019" t="str">
        <f t="shared" si="235"/>
        <v>OK</v>
      </c>
      <c r="BK1019" s="130" t="s">
        <v>5302</v>
      </c>
      <c r="BL1019" s="130" t="e">
        <v>#VALUE!</v>
      </c>
      <c r="BM1019" s="131" t="s">
        <v>33</v>
      </c>
      <c r="BN1019" s="131" t="e">
        <v>#VALUE!</v>
      </c>
      <c r="BO1019" t="e">
        <v>#N/A</v>
      </c>
      <c r="BP1019">
        <v>0</v>
      </c>
    </row>
    <row r="1020" spans="1:68" ht="25.2" x14ac:dyDescent="0.3">
      <c r="A1020" s="1"/>
      <c r="B1020" s="47">
        <v>930</v>
      </c>
      <c r="C1020" s="45">
        <v>1015219</v>
      </c>
      <c r="D1020" s="40" t="s">
        <v>33</v>
      </c>
      <c r="E1020" s="40"/>
      <c r="F1020" s="39" t="s">
        <v>874</v>
      </c>
      <c r="G1020" s="29" t="s">
        <v>61</v>
      </c>
      <c r="H1020" s="70" t="s">
        <v>59</v>
      </c>
      <c r="I1020" s="148" t="s">
        <v>3798</v>
      </c>
      <c r="J1020" s="147" t="s">
        <v>4045</v>
      </c>
      <c r="K1020" s="148" t="e">
        <v>#N/A</v>
      </c>
      <c r="L1020" s="148" t="s">
        <v>3971</v>
      </c>
      <c r="M1020" s="147" t="s">
        <v>33</v>
      </c>
      <c r="N1020" s="29" t="str">
        <f t="shared" si="230"/>
        <v/>
      </c>
      <c r="O1020" s="29" t="str">
        <f t="shared" si="231"/>
        <v/>
      </c>
      <c r="P1020" s="29" t="str">
        <f t="shared" si="232"/>
        <v/>
      </c>
      <c r="Q1020" s="29" t="str">
        <f t="shared" si="224"/>
        <v/>
      </c>
      <c r="R1020" s="29" t="str">
        <f t="shared" si="225"/>
        <v/>
      </c>
      <c r="S1020" s="29" t="str">
        <f t="shared" si="226"/>
        <v/>
      </c>
      <c r="T1020" s="29" t="str">
        <f t="shared" si="227"/>
        <v/>
      </c>
      <c r="U1020" s="29">
        <v>1070550</v>
      </c>
      <c r="V1020" s="29"/>
      <c r="W1020" s="38" t="s">
        <v>145</v>
      </c>
      <c r="X1020" s="29" t="s">
        <v>158</v>
      </c>
      <c r="Y1020" s="146">
        <v>2176</v>
      </c>
      <c r="Z1020" s="33">
        <v>2394</v>
      </c>
      <c r="AA1020" s="34">
        <f t="shared" si="228"/>
        <v>0.1</v>
      </c>
      <c r="AB1020" s="33">
        <f t="shared" si="233"/>
        <v>2394</v>
      </c>
      <c r="AC1020" s="34">
        <f t="shared" si="229"/>
        <v>0.10018402576912233</v>
      </c>
      <c r="AD1020" s="145">
        <f t="shared" si="236"/>
        <v>1995</v>
      </c>
      <c r="AE1020" s="105">
        <v>1813.3330000000001</v>
      </c>
      <c r="AF1020" s="34" t="e">
        <v>#N/A</v>
      </c>
      <c r="AG1020" s="34" t="e">
        <v>#N/A</v>
      </c>
      <c r="AH1020" s="34" t="e">
        <v>#N/A</v>
      </c>
      <c r="AI1020" s="29">
        <v>0.16</v>
      </c>
      <c r="AJ1020" s="29">
        <v>2.2100000000000001E-4</v>
      </c>
      <c r="AK1020" s="29">
        <v>0</v>
      </c>
      <c r="AL1020" s="29">
        <v>0</v>
      </c>
      <c r="AM1020" s="29" t="s">
        <v>27</v>
      </c>
      <c r="AN1020" s="44" t="s">
        <v>27</v>
      </c>
      <c r="AO1020" s="29" t="s">
        <v>27</v>
      </c>
      <c r="AP1020" s="29">
        <v>5</v>
      </c>
      <c r="AQ1020" s="29">
        <v>70</v>
      </c>
      <c r="AR1020" s="29">
        <v>175</v>
      </c>
      <c r="AS1020" s="29">
        <v>90</v>
      </c>
      <c r="AT1020" s="29">
        <v>0.8</v>
      </c>
      <c r="AU1020" s="144">
        <v>1.103E-3</v>
      </c>
      <c r="AV1020" s="36" t="s">
        <v>28</v>
      </c>
      <c r="AW1020" s="102" t="s">
        <v>33</v>
      </c>
      <c r="AX1020" s="129" t="s">
        <v>33</v>
      </c>
      <c r="AY1020" s="106">
        <v>366</v>
      </c>
      <c r="BD1020" t="s">
        <v>108</v>
      </c>
      <c r="BE1020" t="e">
        <v>#N/A</v>
      </c>
      <c r="BF1020" t="e">
        <v>#N/A</v>
      </c>
      <c r="BH1020" t="str">
        <f t="shared" si="234"/>
        <v/>
      </c>
      <c r="BJ1020" t="str">
        <f t="shared" si="235"/>
        <v>OK</v>
      </c>
      <c r="BK1020" s="130" t="s">
        <v>5302</v>
      </c>
      <c r="BL1020" s="130" t="e">
        <v>#VALUE!</v>
      </c>
      <c r="BM1020" s="131" t="s">
        <v>33</v>
      </c>
      <c r="BN1020" s="131" t="e">
        <v>#VALUE!</v>
      </c>
      <c r="BO1020" t="e">
        <v>#N/A</v>
      </c>
      <c r="BP1020">
        <v>0</v>
      </c>
    </row>
    <row r="1021" spans="1:68" ht="25.2" x14ac:dyDescent="0.3">
      <c r="A1021" s="1"/>
      <c r="B1021" s="47">
        <v>931</v>
      </c>
      <c r="C1021" s="45">
        <v>1015179</v>
      </c>
      <c r="D1021" s="40" t="s">
        <v>33</v>
      </c>
      <c r="E1021" s="40"/>
      <c r="F1021" s="39" t="s">
        <v>875</v>
      </c>
      <c r="G1021" s="29" t="s">
        <v>61</v>
      </c>
      <c r="H1021" s="70" t="s">
        <v>59</v>
      </c>
      <c r="I1021" s="148" t="s">
        <v>32</v>
      </c>
      <c r="J1021" s="147" t="s">
        <v>33</v>
      </c>
      <c r="K1021" s="148" t="e">
        <v>#N/A</v>
      </c>
      <c r="L1021" s="148" t="s">
        <v>32</v>
      </c>
      <c r="M1021" s="147">
        <v>42706</v>
      </c>
      <c r="N1021" s="29" t="str">
        <f t="shared" si="230"/>
        <v/>
      </c>
      <c r="O1021" s="29" t="str">
        <f t="shared" si="231"/>
        <v/>
      </c>
      <c r="P1021" s="29" t="str">
        <f t="shared" si="232"/>
        <v/>
      </c>
      <c r="Q1021" s="29" t="str">
        <f t="shared" si="224"/>
        <v/>
      </c>
      <c r="R1021" s="29" t="str">
        <f t="shared" si="225"/>
        <v/>
      </c>
      <c r="S1021" s="29" t="str">
        <f t="shared" si="226"/>
        <v/>
      </c>
      <c r="T1021" s="29" t="str">
        <f t="shared" si="227"/>
        <v/>
      </c>
      <c r="U1021" s="29">
        <v>1070552</v>
      </c>
      <c r="V1021" s="29"/>
      <c r="W1021" s="38" t="s">
        <v>145</v>
      </c>
      <c r="X1021" s="29" t="s">
        <v>158</v>
      </c>
      <c r="Y1021" s="146">
        <v>931</v>
      </c>
      <c r="Z1021" s="33">
        <v>1024</v>
      </c>
      <c r="AA1021" s="34">
        <f t="shared" si="228"/>
        <v>0.1</v>
      </c>
      <c r="AB1021" s="33">
        <f t="shared" si="233"/>
        <v>1024</v>
      </c>
      <c r="AC1021" s="34">
        <f t="shared" si="229"/>
        <v>9.9892631532816994E-2</v>
      </c>
      <c r="AD1021" s="145">
        <f t="shared" si="236"/>
        <v>853.33299999999997</v>
      </c>
      <c r="AE1021" s="105">
        <v>775.83299999999997</v>
      </c>
      <c r="AF1021" s="34" t="e">
        <v>#N/A</v>
      </c>
      <c r="AG1021" s="34" t="e">
        <v>#N/A</v>
      </c>
      <c r="AH1021" s="34" t="e">
        <v>#N/A</v>
      </c>
      <c r="AI1021" s="29">
        <v>0.05</v>
      </c>
      <c r="AJ1021" s="29">
        <v>5.3999999999999998E-5</v>
      </c>
      <c r="AK1021" s="29">
        <v>0</v>
      </c>
      <c r="AL1021" s="29">
        <v>0</v>
      </c>
      <c r="AM1021" s="29" t="s">
        <v>27</v>
      </c>
      <c r="AN1021" s="44" t="s">
        <v>27</v>
      </c>
      <c r="AO1021" s="29" t="s">
        <v>27</v>
      </c>
      <c r="AP1021" s="29">
        <v>10</v>
      </c>
      <c r="AQ1021" s="29">
        <v>87</v>
      </c>
      <c r="AR1021" s="29">
        <v>67</v>
      </c>
      <c r="AS1021" s="29">
        <v>89</v>
      </c>
      <c r="AT1021" s="29">
        <v>0.5</v>
      </c>
      <c r="AU1021" s="144">
        <v>5.1900000000000004E-4</v>
      </c>
      <c r="AV1021" s="36" t="s">
        <v>28</v>
      </c>
      <c r="AW1021" s="102" t="s">
        <v>33</v>
      </c>
      <c r="AX1021" s="129" t="s">
        <v>33</v>
      </c>
      <c r="AY1021" s="106">
        <v>940</v>
      </c>
      <c r="BD1021" t="s">
        <v>108</v>
      </c>
      <c r="BE1021" t="e">
        <v>#N/A</v>
      </c>
      <c r="BF1021" t="e">
        <v>#N/A</v>
      </c>
      <c r="BH1021" t="str">
        <f t="shared" si="234"/>
        <v/>
      </c>
      <c r="BJ1021" t="str">
        <f t="shared" si="235"/>
        <v>OK</v>
      </c>
      <c r="BK1021" s="130" t="s">
        <v>5302</v>
      </c>
      <c r="BL1021" s="130" t="e">
        <v>#VALUE!</v>
      </c>
      <c r="BM1021" s="131" t="s">
        <v>33</v>
      </c>
      <c r="BN1021" s="131" t="e">
        <v>#VALUE!</v>
      </c>
      <c r="BO1021" t="e">
        <v>#N/A</v>
      </c>
      <c r="BP1021">
        <v>0</v>
      </c>
    </row>
    <row r="1022" spans="1:68" ht="25.2" x14ac:dyDescent="0.3">
      <c r="A1022" s="1"/>
      <c r="B1022" s="47">
        <v>932</v>
      </c>
      <c r="C1022" s="45">
        <v>1015194</v>
      </c>
      <c r="D1022" s="40" t="s">
        <v>33</v>
      </c>
      <c r="E1022" s="40"/>
      <c r="F1022" s="39" t="s">
        <v>876</v>
      </c>
      <c r="G1022" s="29" t="s">
        <v>61</v>
      </c>
      <c r="H1022" s="70" t="s">
        <v>59</v>
      </c>
      <c r="I1022" s="148" t="s">
        <v>32</v>
      </c>
      <c r="J1022" s="147" t="s">
        <v>33</v>
      </c>
      <c r="K1022" s="148" t="e">
        <v>#N/A</v>
      </c>
      <c r="L1022" s="148" t="s">
        <v>32</v>
      </c>
      <c r="M1022" s="147" t="s">
        <v>33</v>
      </c>
      <c r="N1022" s="29" t="str">
        <f t="shared" si="230"/>
        <v/>
      </c>
      <c r="O1022" s="29" t="str">
        <f t="shared" si="231"/>
        <v/>
      </c>
      <c r="P1022" s="29" t="str">
        <f t="shared" si="232"/>
        <v/>
      </c>
      <c r="Q1022" s="29" t="str">
        <f t="shared" si="224"/>
        <v/>
      </c>
      <c r="R1022" s="29" t="str">
        <f t="shared" si="225"/>
        <v/>
      </c>
      <c r="S1022" s="29" t="str">
        <f t="shared" si="226"/>
        <v/>
      </c>
      <c r="T1022" s="29" t="str">
        <f t="shared" si="227"/>
        <v/>
      </c>
      <c r="U1022" s="29">
        <v>1070553</v>
      </c>
      <c r="V1022" s="29"/>
      <c r="W1022" s="38" t="s">
        <v>145</v>
      </c>
      <c r="X1022" s="29" t="s">
        <v>158</v>
      </c>
      <c r="Y1022" s="146">
        <v>1471</v>
      </c>
      <c r="Z1022" s="33">
        <v>1618</v>
      </c>
      <c r="AA1022" s="34">
        <f t="shared" si="228"/>
        <v>0.1</v>
      </c>
      <c r="AB1022" s="33">
        <f t="shared" si="233"/>
        <v>1618</v>
      </c>
      <c r="AC1022" s="34">
        <f t="shared" si="229"/>
        <v>9.9932046208578165E-2</v>
      </c>
      <c r="AD1022" s="145">
        <f t="shared" si="236"/>
        <v>1348.3330000000001</v>
      </c>
      <c r="AE1022" s="105">
        <v>1225.8330000000001</v>
      </c>
      <c r="AF1022" s="34" t="e">
        <v>#N/A</v>
      </c>
      <c r="AG1022" s="34" t="e">
        <v>#N/A</v>
      </c>
      <c r="AH1022" s="34" t="e">
        <v>#N/A</v>
      </c>
      <c r="AI1022" s="29">
        <v>7.9000000000000001E-2</v>
      </c>
      <c r="AJ1022" s="29">
        <v>1.1E-4</v>
      </c>
      <c r="AK1022" s="29">
        <v>0</v>
      </c>
      <c r="AL1022" s="29">
        <v>0</v>
      </c>
      <c r="AM1022" s="29" t="s">
        <v>27</v>
      </c>
      <c r="AN1022" s="44" t="s">
        <v>27</v>
      </c>
      <c r="AO1022" s="29" t="s">
        <v>27</v>
      </c>
      <c r="AP1022" s="29">
        <v>5</v>
      </c>
      <c r="AQ1022" s="29">
        <v>87</v>
      </c>
      <c r="AR1022" s="29">
        <v>70</v>
      </c>
      <c r="AS1022" s="29">
        <v>90</v>
      </c>
      <c r="AT1022" s="29">
        <v>0.39500000000000002</v>
      </c>
      <c r="AU1022" s="144">
        <v>5.4799999999999998E-4</v>
      </c>
      <c r="AV1022" s="36" t="s">
        <v>28</v>
      </c>
      <c r="AW1022" s="102" t="s">
        <v>33</v>
      </c>
      <c r="AX1022" s="129" t="s">
        <v>33</v>
      </c>
      <c r="AY1022" s="106">
        <v>140</v>
      </c>
      <c r="BD1022" t="s">
        <v>108</v>
      </c>
      <c r="BE1022" t="e">
        <v>#N/A</v>
      </c>
      <c r="BF1022" t="e">
        <v>#N/A</v>
      </c>
      <c r="BH1022" t="str">
        <f t="shared" si="234"/>
        <v/>
      </c>
      <c r="BJ1022" t="str">
        <f t="shared" si="235"/>
        <v>OK</v>
      </c>
      <c r="BK1022" s="130" t="s">
        <v>5302</v>
      </c>
      <c r="BL1022" s="130" t="e">
        <v>#VALUE!</v>
      </c>
      <c r="BM1022" s="131" t="s">
        <v>33</v>
      </c>
      <c r="BN1022" s="131" t="e">
        <v>#VALUE!</v>
      </c>
      <c r="BO1022" t="e">
        <v>#N/A</v>
      </c>
      <c r="BP1022">
        <v>0</v>
      </c>
    </row>
    <row r="1023" spans="1:68" ht="25.2" x14ac:dyDescent="0.3">
      <c r="A1023" s="1"/>
      <c r="B1023" s="47">
        <v>933</v>
      </c>
      <c r="C1023" s="45">
        <v>1015202</v>
      </c>
      <c r="D1023" s="40" t="s">
        <v>33</v>
      </c>
      <c r="E1023" s="40"/>
      <c r="F1023" s="39" t="s">
        <v>877</v>
      </c>
      <c r="G1023" s="29" t="s">
        <v>61</v>
      </c>
      <c r="H1023" s="70" t="s">
        <v>59</v>
      </c>
      <c r="I1023" s="148" t="s">
        <v>32</v>
      </c>
      <c r="J1023" s="147" t="s">
        <v>33</v>
      </c>
      <c r="K1023" s="148" t="e">
        <v>#N/A</v>
      </c>
      <c r="L1023" s="148" t="s">
        <v>32</v>
      </c>
      <c r="M1023" s="147" t="s">
        <v>33</v>
      </c>
      <c r="N1023" s="29" t="str">
        <f t="shared" si="230"/>
        <v/>
      </c>
      <c r="O1023" s="29" t="str">
        <f t="shared" si="231"/>
        <v/>
      </c>
      <c r="P1023" s="29" t="str">
        <f t="shared" si="232"/>
        <v/>
      </c>
      <c r="Q1023" s="29" t="str">
        <f t="shared" si="224"/>
        <v/>
      </c>
      <c r="R1023" s="29" t="str">
        <f t="shared" si="225"/>
        <v/>
      </c>
      <c r="S1023" s="29" t="str">
        <f t="shared" si="226"/>
        <v/>
      </c>
      <c r="T1023" s="29" t="str">
        <f t="shared" si="227"/>
        <v/>
      </c>
      <c r="U1023" s="29">
        <v>1070554</v>
      </c>
      <c r="V1023" s="29"/>
      <c r="W1023" s="38" t="s">
        <v>145</v>
      </c>
      <c r="X1023" s="29" t="s">
        <v>158</v>
      </c>
      <c r="Y1023" s="146">
        <v>1471</v>
      </c>
      <c r="Z1023" s="33">
        <v>1618</v>
      </c>
      <c r="AA1023" s="34">
        <f t="shared" si="228"/>
        <v>0.1</v>
      </c>
      <c r="AB1023" s="33">
        <f t="shared" si="233"/>
        <v>1618</v>
      </c>
      <c r="AC1023" s="34">
        <f t="shared" si="229"/>
        <v>9.9932046208578165E-2</v>
      </c>
      <c r="AD1023" s="145">
        <f t="shared" si="236"/>
        <v>1348.3330000000001</v>
      </c>
      <c r="AE1023" s="105">
        <v>1225.8330000000001</v>
      </c>
      <c r="AF1023" s="34" t="e">
        <v>#N/A</v>
      </c>
      <c r="AG1023" s="34" t="e">
        <v>#N/A</v>
      </c>
      <c r="AH1023" s="34" t="e">
        <v>#N/A</v>
      </c>
      <c r="AI1023" s="29">
        <v>0.09</v>
      </c>
      <c r="AJ1023" s="29">
        <v>1.08E-4</v>
      </c>
      <c r="AK1023" s="29">
        <v>0</v>
      </c>
      <c r="AL1023" s="29">
        <v>0</v>
      </c>
      <c r="AM1023" s="29" t="s">
        <v>27</v>
      </c>
      <c r="AN1023" s="44" t="s">
        <v>27</v>
      </c>
      <c r="AO1023" s="29" t="s">
        <v>27</v>
      </c>
      <c r="AP1023" s="29">
        <v>5</v>
      </c>
      <c r="AQ1023" s="29">
        <v>86</v>
      </c>
      <c r="AR1023" s="29">
        <v>70</v>
      </c>
      <c r="AS1023" s="29">
        <v>90</v>
      </c>
      <c r="AT1023" s="29">
        <v>0.45</v>
      </c>
      <c r="AU1023" s="144">
        <v>5.4199999999999995E-4</v>
      </c>
      <c r="AV1023" s="36" t="s">
        <v>28</v>
      </c>
      <c r="AW1023" s="102" t="s">
        <v>33</v>
      </c>
      <c r="AX1023" s="129" t="s">
        <v>33</v>
      </c>
      <c r="AY1023" s="106">
        <v>2095</v>
      </c>
      <c r="BD1023" t="s">
        <v>108</v>
      </c>
      <c r="BE1023" t="e">
        <v>#N/A</v>
      </c>
      <c r="BF1023" t="e">
        <v>#N/A</v>
      </c>
      <c r="BH1023" t="str">
        <f t="shared" si="234"/>
        <v/>
      </c>
      <c r="BJ1023" t="str">
        <f t="shared" si="235"/>
        <v>OK</v>
      </c>
      <c r="BK1023" s="130" t="s">
        <v>5302</v>
      </c>
      <c r="BL1023" s="130" t="e">
        <v>#VALUE!</v>
      </c>
      <c r="BM1023" s="131" t="s">
        <v>33</v>
      </c>
      <c r="BN1023" s="131" t="e">
        <v>#VALUE!</v>
      </c>
      <c r="BO1023" t="e">
        <v>#N/A</v>
      </c>
      <c r="BP1023">
        <v>0</v>
      </c>
    </row>
    <row r="1024" spans="1:68" ht="25.2" x14ac:dyDescent="0.3">
      <c r="A1024" s="1"/>
      <c r="B1024" s="47">
        <v>934</v>
      </c>
      <c r="C1024" s="45">
        <v>1015215</v>
      </c>
      <c r="D1024" s="40" t="s">
        <v>33</v>
      </c>
      <c r="E1024" s="40"/>
      <c r="F1024" s="39" t="s">
        <v>878</v>
      </c>
      <c r="G1024" s="29" t="s">
        <v>61</v>
      </c>
      <c r="H1024" s="70" t="s">
        <v>59</v>
      </c>
      <c r="I1024" s="148" t="s">
        <v>32</v>
      </c>
      <c r="J1024" s="147" t="s">
        <v>33</v>
      </c>
      <c r="K1024" s="148" t="e">
        <v>#N/A</v>
      </c>
      <c r="L1024" s="148" t="s">
        <v>32</v>
      </c>
      <c r="M1024" s="147" t="s">
        <v>33</v>
      </c>
      <c r="N1024" s="29" t="str">
        <f t="shared" si="230"/>
        <v/>
      </c>
      <c r="O1024" s="29" t="str">
        <f t="shared" si="231"/>
        <v/>
      </c>
      <c r="P1024" s="29" t="str">
        <f t="shared" si="232"/>
        <v/>
      </c>
      <c r="Q1024" s="29" t="str">
        <f t="shared" si="224"/>
        <v/>
      </c>
      <c r="R1024" s="29" t="str">
        <f t="shared" si="225"/>
        <v/>
      </c>
      <c r="S1024" s="29" t="str">
        <f t="shared" si="226"/>
        <v/>
      </c>
      <c r="T1024" s="29" t="str">
        <f t="shared" si="227"/>
        <v/>
      </c>
      <c r="U1024" s="29">
        <v>1070555</v>
      </c>
      <c r="V1024" s="29"/>
      <c r="W1024" s="38" t="s">
        <v>145</v>
      </c>
      <c r="X1024" s="29" t="s">
        <v>158</v>
      </c>
      <c r="Y1024" s="146">
        <v>2176</v>
      </c>
      <c r="Z1024" s="33">
        <v>2394</v>
      </c>
      <c r="AA1024" s="34">
        <f t="shared" si="228"/>
        <v>0.1</v>
      </c>
      <c r="AB1024" s="33">
        <f t="shared" si="233"/>
        <v>2394</v>
      </c>
      <c r="AC1024" s="34">
        <f t="shared" si="229"/>
        <v>0.10018402576912233</v>
      </c>
      <c r="AD1024" s="145">
        <f t="shared" si="236"/>
        <v>1995</v>
      </c>
      <c r="AE1024" s="105">
        <v>1813.3330000000001</v>
      </c>
      <c r="AF1024" s="34" t="e">
        <v>#N/A</v>
      </c>
      <c r="AG1024" s="34" t="e">
        <v>#N/A</v>
      </c>
      <c r="AH1024" s="34" t="e">
        <v>#N/A</v>
      </c>
      <c r="AI1024" s="29">
        <v>0.11899999999999999</v>
      </c>
      <c r="AJ1024" s="29">
        <v>2.2100000000000001E-4</v>
      </c>
      <c r="AK1024" s="29">
        <v>0</v>
      </c>
      <c r="AL1024" s="29">
        <v>0</v>
      </c>
      <c r="AM1024" s="29" t="s">
        <v>27</v>
      </c>
      <c r="AN1024" s="44" t="s">
        <v>27</v>
      </c>
      <c r="AO1024" s="29" t="s">
        <v>27</v>
      </c>
      <c r="AP1024" s="29">
        <v>5</v>
      </c>
      <c r="AQ1024" s="29">
        <v>70</v>
      </c>
      <c r="AR1024" s="29">
        <v>175</v>
      </c>
      <c r="AS1024" s="29">
        <v>90</v>
      </c>
      <c r="AT1024" s="29">
        <v>0.59499999999999997</v>
      </c>
      <c r="AU1024" s="144">
        <v>1.103E-3</v>
      </c>
      <c r="AV1024" s="36" t="s">
        <v>28</v>
      </c>
      <c r="AW1024" s="102" t="s">
        <v>33</v>
      </c>
      <c r="AX1024" s="129" t="s">
        <v>33</v>
      </c>
      <c r="AY1024" s="106">
        <v>640</v>
      </c>
      <c r="BD1024" t="s">
        <v>108</v>
      </c>
      <c r="BE1024" t="e">
        <v>#N/A</v>
      </c>
      <c r="BF1024" t="e">
        <v>#N/A</v>
      </c>
      <c r="BH1024" t="str">
        <f t="shared" si="234"/>
        <v/>
      </c>
      <c r="BJ1024" t="str">
        <f t="shared" si="235"/>
        <v>OK</v>
      </c>
      <c r="BK1024" s="130" t="s">
        <v>5302</v>
      </c>
      <c r="BL1024" s="130" t="e">
        <v>#VALUE!</v>
      </c>
      <c r="BM1024" s="131" t="s">
        <v>33</v>
      </c>
      <c r="BN1024" s="131" t="e">
        <v>#VALUE!</v>
      </c>
      <c r="BO1024" t="e">
        <v>#N/A</v>
      </c>
      <c r="BP1024">
        <v>0</v>
      </c>
    </row>
    <row r="1025" spans="1:68" ht="25.2" x14ac:dyDescent="0.3">
      <c r="A1025" s="1"/>
      <c r="B1025" s="47">
        <v>935</v>
      </c>
      <c r="C1025" s="45">
        <v>1015217</v>
      </c>
      <c r="D1025" s="40" t="s">
        <v>33</v>
      </c>
      <c r="E1025" s="40"/>
      <c r="F1025" s="39" t="s">
        <v>879</v>
      </c>
      <c r="G1025" s="29" t="s">
        <v>61</v>
      </c>
      <c r="H1025" s="70" t="s">
        <v>59</v>
      </c>
      <c r="I1025" s="148" t="s">
        <v>32</v>
      </c>
      <c r="J1025" s="147" t="s">
        <v>33</v>
      </c>
      <c r="K1025" s="148" t="e">
        <v>#N/A</v>
      </c>
      <c r="L1025" s="148" t="s">
        <v>32</v>
      </c>
      <c r="M1025" s="147" t="s">
        <v>33</v>
      </c>
      <c r="N1025" s="29" t="str">
        <f t="shared" si="230"/>
        <v/>
      </c>
      <c r="O1025" s="29" t="str">
        <f t="shared" si="231"/>
        <v/>
      </c>
      <c r="P1025" s="29" t="str">
        <f t="shared" si="232"/>
        <v/>
      </c>
      <c r="Q1025" s="29" t="str">
        <f t="shared" si="224"/>
        <v/>
      </c>
      <c r="R1025" s="29" t="str">
        <f t="shared" si="225"/>
        <v/>
      </c>
      <c r="S1025" s="29" t="str">
        <f t="shared" si="226"/>
        <v/>
      </c>
      <c r="T1025" s="29" t="str">
        <f t="shared" si="227"/>
        <v/>
      </c>
      <c r="U1025" s="29">
        <v>1070556</v>
      </c>
      <c r="V1025" s="29"/>
      <c r="W1025" s="38" t="s">
        <v>145</v>
      </c>
      <c r="X1025" s="29" t="s">
        <v>158</v>
      </c>
      <c r="Y1025" s="146">
        <v>2176</v>
      </c>
      <c r="Z1025" s="33">
        <v>2394</v>
      </c>
      <c r="AA1025" s="34">
        <f t="shared" si="228"/>
        <v>0.1</v>
      </c>
      <c r="AB1025" s="33">
        <f t="shared" si="233"/>
        <v>2394</v>
      </c>
      <c r="AC1025" s="34">
        <f t="shared" si="229"/>
        <v>0.10018402576912233</v>
      </c>
      <c r="AD1025" s="145">
        <f t="shared" si="236"/>
        <v>1995</v>
      </c>
      <c r="AE1025" s="105">
        <v>1813.3330000000001</v>
      </c>
      <c r="AF1025" s="34" t="e">
        <v>#N/A</v>
      </c>
      <c r="AG1025" s="34" t="e">
        <v>#N/A</v>
      </c>
      <c r="AH1025" s="34" t="e">
        <v>#N/A</v>
      </c>
      <c r="AI1025" s="29">
        <v>0.13700000000000001</v>
      </c>
      <c r="AJ1025" s="29">
        <v>2.2100000000000001E-4</v>
      </c>
      <c r="AK1025" s="29">
        <v>0</v>
      </c>
      <c r="AL1025" s="29">
        <v>0</v>
      </c>
      <c r="AM1025" s="29" t="s">
        <v>27</v>
      </c>
      <c r="AN1025" s="44" t="s">
        <v>27</v>
      </c>
      <c r="AO1025" s="29" t="s">
        <v>27</v>
      </c>
      <c r="AP1025" s="29">
        <v>5</v>
      </c>
      <c r="AQ1025" s="29">
        <v>70</v>
      </c>
      <c r="AR1025" s="29">
        <v>175</v>
      </c>
      <c r="AS1025" s="29">
        <v>90</v>
      </c>
      <c r="AT1025" s="29">
        <v>0.68500000000000005</v>
      </c>
      <c r="AU1025" s="144">
        <v>1.103E-3</v>
      </c>
      <c r="AV1025" s="36" t="s">
        <v>28</v>
      </c>
      <c r="AW1025" s="102" t="s">
        <v>33</v>
      </c>
      <c r="AX1025" s="129" t="s">
        <v>33</v>
      </c>
      <c r="AY1025" s="106">
        <v>495</v>
      </c>
      <c r="BD1025" t="s">
        <v>108</v>
      </c>
      <c r="BE1025" t="e">
        <v>#N/A</v>
      </c>
      <c r="BF1025" t="e">
        <v>#N/A</v>
      </c>
      <c r="BH1025" t="str">
        <f t="shared" si="234"/>
        <v/>
      </c>
      <c r="BJ1025" t="str">
        <f t="shared" si="235"/>
        <v>OK</v>
      </c>
      <c r="BK1025" s="130" t="s">
        <v>5302</v>
      </c>
      <c r="BL1025" s="130" t="e">
        <v>#VALUE!</v>
      </c>
      <c r="BM1025" s="131" t="s">
        <v>33</v>
      </c>
      <c r="BN1025" s="131" t="e">
        <v>#VALUE!</v>
      </c>
      <c r="BO1025" t="e">
        <v>#N/A</v>
      </c>
      <c r="BP1025">
        <v>0</v>
      </c>
    </row>
    <row r="1026" spans="1:68" ht="25.2" x14ac:dyDescent="0.3">
      <c r="A1026" s="1"/>
      <c r="B1026" s="47">
        <v>936</v>
      </c>
      <c r="C1026" s="45">
        <v>1015270</v>
      </c>
      <c r="D1026" s="40" t="s">
        <v>33</v>
      </c>
      <c r="E1026" s="40"/>
      <c r="F1026" s="39" t="s">
        <v>880</v>
      </c>
      <c r="G1026" s="29" t="s">
        <v>61</v>
      </c>
      <c r="H1026" s="70" t="s">
        <v>59</v>
      </c>
      <c r="I1026" s="148" t="s">
        <v>32</v>
      </c>
      <c r="J1026" s="147" t="s">
        <v>4048</v>
      </c>
      <c r="K1026" s="148" t="e">
        <v>#N/A</v>
      </c>
      <c r="L1026" s="148" t="s">
        <v>3972</v>
      </c>
      <c r="M1026" s="147" t="s">
        <v>33</v>
      </c>
      <c r="N1026" s="29" t="str">
        <f t="shared" si="230"/>
        <v/>
      </c>
      <c r="O1026" s="29" t="str">
        <f t="shared" si="231"/>
        <v/>
      </c>
      <c r="P1026" s="29" t="str">
        <f t="shared" si="232"/>
        <v/>
      </c>
      <c r="Q1026" s="29" t="str">
        <f t="shared" si="224"/>
        <v/>
      </c>
      <c r="R1026" s="29" t="str">
        <f t="shared" si="225"/>
        <v/>
      </c>
      <c r="S1026" s="29" t="str">
        <f t="shared" si="226"/>
        <v/>
      </c>
      <c r="T1026" s="29" t="str">
        <f t="shared" si="227"/>
        <v/>
      </c>
      <c r="U1026" s="29">
        <v>1070602</v>
      </c>
      <c r="V1026" s="29"/>
      <c r="W1026" s="38" t="s">
        <v>145</v>
      </c>
      <c r="X1026" s="29" t="s">
        <v>158</v>
      </c>
      <c r="Y1026" s="146">
        <v>1351</v>
      </c>
      <c r="Z1026" s="33">
        <v>1486</v>
      </c>
      <c r="AA1026" s="34">
        <f t="shared" si="228"/>
        <v>0.1</v>
      </c>
      <c r="AB1026" s="33">
        <f t="shared" si="233"/>
        <v>1486</v>
      </c>
      <c r="AC1026" s="34">
        <f t="shared" si="229"/>
        <v>9.9926010340787658E-2</v>
      </c>
      <c r="AD1026" s="145">
        <f t="shared" si="236"/>
        <v>1238.3330000000001</v>
      </c>
      <c r="AE1026" s="105">
        <v>1125.8330000000001</v>
      </c>
      <c r="AF1026" s="34" t="e">
        <v>#N/A</v>
      </c>
      <c r="AG1026" s="34" t="e">
        <v>#N/A</v>
      </c>
      <c r="AH1026" s="34" t="e">
        <v>#N/A</v>
      </c>
      <c r="AI1026" s="29">
        <v>6.7000000000000004E-2</v>
      </c>
      <c r="AJ1026" s="29">
        <v>5.3999999999999998E-5</v>
      </c>
      <c r="AK1026" s="29">
        <v>0</v>
      </c>
      <c r="AL1026" s="29">
        <v>0</v>
      </c>
      <c r="AM1026" s="29" t="s">
        <v>27</v>
      </c>
      <c r="AN1026" s="44" t="s">
        <v>27</v>
      </c>
      <c r="AO1026" s="29" t="s">
        <v>27</v>
      </c>
      <c r="AP1026" s="29">
        <v>10</v>
      </c>
      <c r="AQ1026" s="29">
        <v>86</v>
      </c>
      <c r="AR1026" s="29">
        <v>70</v>
      </c>
      <c r="AS1026" s="29">
        <v>90</v>
      </c>
      <c r="AT1026" s="29">
        <v>0.67</v>
      </c>
      <c r="AU1026" s="144">
        <v>5.4199999999999995E-4</v>
      </c>
      <c r="AV1026" s="36" t="s">
        <v>28</v>
      </c>
      <c r="AW1026" s="102" t="s">
        <v>33</v>
      </c>
      <c r="AX1026" s="129" t="s">
        <v>33</v>
      </c>
      <c r="AY1026" s="106">
        <v>8500</v>
      </c>
      <c r="BD1026" t="s">
        <v>108</v>
      </c>
      <c r="BE1026" t="e">
        <v>#N/A</v>
      </c>
      <c r="BF1026" t="e">
        <v>#N/A</v>
      </c>
      <c r="BH1026" t="str">
        <f t="shared" si="234"/>
        <v/>
      </c>
      <c r="BJ1026" t="str">
        <f t="shared" si="235"/>
        <v>OK</v>
      </c>
      <c r="BK1026" s="130" t="s">
        <v>5302</v>
      </c>
      <c r="BL1026" s="130" t="e">
        <v>#VALUE!</v>
      </c>
      <c r="BM1026" s="131" t="s">
        <v>33</v>
      </c>
      <c r="BN1026" s="131" t="e">
        <v>#VALUE!</v>
      </c>
      <c r="BO1026" t="e">
        <v>#N/A</v>
      </c>
      <c r="BP1026">
        <v>0</v>
      </c>
    </row>
    <row r="1027" spans="1:68" ht="25.2" x14ac:dyDescent="0.3">
      <c r="A1027" s="1"/>
      <c r="B1027" s="47">
        <v>937</v>
      </c>
      <c r="C1027" s="45">
        <v>1015274</v>
      </c>
      <c r="D1027" s="40" t="s">
        <v>33</v>
      </c>
      <c r="E1027" s="40"/>
      <c r="F1027" s="39" t="s">
        <v>881</v>
      </c>
      <c r="G1027" s="29" t="s">
        <v>61</v>
      </c>
      <c r="H1027" s="70" t="s">
        <v>59</v>
      </c>
      <c r="I1027" s="148" t="s">
        <v>32</v>
      </c>
      <c r="J1027" s="147" t="s">
        <v>4048</v>
      </c>
      <c r="K1027" s="148" t="e">
        <v>#N/A</v>
      </c>
      <c r="L1027" s="148" t="s">
        <v>3973</v>
      </c>
      <c r="M1027" s="147" t="s">
        <v>33</v>
      </c>
      <c r="N1027" s="29" t="str">
        <f t="shared" si="230"/>
        <v/>
      </c>
      <c r="O1027" s="29" t="str">
        <f t="shared" si="231"/>
        <v/>
      </c>
      <c r="P1027" s="29" t="str">
        <f t="shared" si="232"/>
        <v/>
      </c>
      <c r="Q1027" s="29" t="str">
        <f t="shared" si="224"/>
        <v/>
      </c>
      <c r="R1027" s="29" t="str">
        <f t="shared" si="225"/>
        <v/>
      </c>
      <c r="S1027" s="29" t="str">
        <f t="shared" si="226"/>
        <v/>
      </c>
      <c r="T1027" s="29" t="str">
        <f t="shared" si="227"/>
        <v/>
      </c>
      <c r="U1027" s="29">
        <v>1070603</v>
      </c>
      <c r="V1027" s="29"/>
      <c r="W1027" s="38" t="s">
        <v>145</v>
      </c>
      <c r="X1027" s="29" t="s">
        <v>158</v>
      </c>
      <c r="Y1027" s="146">
        <v>1552</v>
      </c>
      <c r="Z1027" s="33">
        <v>1707</v>
      </c>
      <c r="AA1027" s="34">
        <f t="shared" si="228"/>
        <v>0.1</v>
      </c>
      <c r="AB1027" s="33">
        <f t="shared" si="233"/>
        <v>1707</v>
      </c>
      <c r="AC1027" s="34">
        <f t="shared" si="229"/>
        <v>9.9871417492633299E-2</v>
      </c>
      <c r="AD1027" s="145">
        <f t="shared" si="236"/>
        <v>1422.5</v>
      </c>
      <c r="AE1027" s="105">
        <v>1293.3330000000001</v>
      </c>
      <c r="AF1027" s="34" t="e">
        <v>#N/A</v>
      </c>
      <c r="AG1027" s="34" t="e">
        <v>#N/A</v>
      </c>
      <c r="AH1027" s="34" t="e">
        <v>#N/A</v>
      </c>
      <c r="AI1027" s="29">
        <v>7.0000000000000007E-2</v>
      </c>
      <c r="AJ1027" s="29">
        <v>5.3999999999999998E-5</v>
      </c>
      <c r="AK1027" s="29">
        <v>0</v>
      </c>
      <c r="AL1027" s="29">
        <v>0</v>
      </c>
      <c r="AM1027" s="29" t="s">
        <v>27</v>
      </c>
      <c r="AN1027" s="44" t="s">
        <v>27</v>
      </c>
      <c r="AO1027" s="29" t="s">
        <v>27</v>
      </c>
      <c r="AP1027" s="29">
        <v>10</v>
      </c>
      <c r="AQ1027" s="29">
        <v>86</v>
      </c>
      <c r="AR1027" s="29">
        <v>70</v>
      </c>
      <c r="AS1027" s="29">
        <v>90</v>
      </c>
      <c r="AT1027" s="29">
        <v>0.7</v>
      </c>
      <c r="AU1027" s="144">
        <v>5.4199999999999995E-4</v>
      </c>
      <c r="AV1027" s="36" t="s">
        <v>28</v>
      </c>
      <c r="AW1027" s="102" t="s">
        <v>33</v>
      </c>
      <c r="AX1027" s="129" t="s">
        <v>33</v>
      </c>
      <c r="AY1027" s="106">
        <v>5820</v>
      </c>
      <c r="BD1027" t="s">
        <v>108</v>
      </c>
      <c r="BE1027" t="e">
        <v>#N/A</v>
      </c>
      <c r="BF1027" t="e">
        <v>#N/A</v>
      </c>
      <c r="BH1027" t="str">
        <f t="shared" si="234"/>
        <v/>
      </c>
      <c r="BJ1027" t="str">
        <f t="shared" si="235"/>
        <v>OK</v>
      </c>
      <c r="BK1027" s="130" t="s">
        <v>5302</v>
      </c>
      <c r="BL1027" s="130" t="e">
        <v>#VALUE!</v>
      </c>
      <c r="BM1027" s="131" t="s">
        <v>33</v>
      </c>
      <c r="BN1027" s="131" t="e">
        <v>#VALUE!</v>
      </c>
      <c r="BO1027" t="e">
        <v>#N/A</v>
      </c>
      <c r="BP1027">
        <v>0</v>
      </c>
    </row>
    <row r="1028" spans="1:68" ht="25.2" x14ac:dyDescent="0.3">
      <c r="A1028" s="1"/>
      <c r="B1028" s="47">
        <v>938</v>
      </c>
      <c r="C1028" s="45">
        <v>1015283</v>
      </c>
      <c r="D1028" s="40" t="s">
        <v>33</v>
      </c>
      <c r="E1028" s="40"/>
      <c r="F1028" s="39" t="s">
        <v>882</v>
      </c>
      <c r="G1028" s="29" t="s">
        <v>61</v>
      </c>
      <c r="H1028" s="70" t="s">
        <v>59</v>
      </c>
      <c r="I1028" s="148" t="s">
        <v>32</v>
      </c>
      <c r="J1028" s="147" t="s">
        <v>4048</v>
      </c>
      <c r="K1028" s="148" t="e">
        <v>#N/A</v>
      </c>
      <c r="L1028" s="148" t="s">
        <v>3974</v>
      </c>
      <c r="M1028" s="147" t="s">
        <v>33</v>
      </c>
      <c r="N1028" s="29" t="str">
        <f t="shared" si="230"/>
        <v/>
      </c>
      <c r="O1028" s="29" t="str">
        <f t="shared" si="231"/>
        <v/>
      </c>
      <c r="P1028" s="29" t="str">
        <f t="shared" si="232"/>
        <v/>
      </c>
      <c r="Q1028" s="29" t="str">
        <f t="shared" si="224"/>
        <v/>
      </c>
      <c r="R1028" s="29" t="str">
        <f t="shared" si="225"/>
        <v/>
      </c>
      <c r="S1028" s="29" t="str">
        <f t="shared" si="226"/>
        <v/>
      </c>
      <c r="T1028" s="29" t="str">
        <f t="shared" si="227"/>
        <v/>
      </c>
      <c r="U1028" s="29">
        <v>1070604</v>
      </c>
      <c r="V1028" s="29"/>
      <c r="W1028" s="38" t="s">
        <v>145</v>
      </c>
      <c r="X1028" s="29" t="s">
        <v>158</v>
      </c>
      <c r="Y1028" s="146">
        <v>1552</v>
      </c>
      <c r="Z1028" s="33">
        <v>1707</v>
      </c>
      <c r="AA1028" s="34">
        <f t="shared" si="228"/>
        <v>0.1</v>
      </c>
      <c r="AB1028" s="33">
        <f t="shared" si="233"/>
        <v>1707</v>
      </c>
      <c r="AC1028" s="34">
        <f t="shared" si="229"/>
        <v>9.9871417492633299E-2</v>
      </c>
      <c r="AD1028" s="145">
        <f t="shared" si="236"/>
        <v>1422.5</v>
      </c>
      <c r="AE1028" s="105">
        <v>1293.3330000000001</v>
      </c>
      <c r="AF1028" s="34" t="e">
        <v>#N/A</v>
      </c>
      <c r="AG1028" s="34" t="e">
        <v>#N/A</v>
      </c>
      <c r="AH1028" s="34" t="e">
        <v>#N/A</v>
      </c>
      <c r="AI1028" s="29">
        <v>8.2000000000000003E-2</v>
      </c>
      <c r="AJ1028" s="29">
        <v>1.1E-4</v>
      </c>
      <c r="AK1028" s="29">
        <v>0</v>
      </c>
      <c r="AL1028" s="29">
        <v>0</v>
      </c>
      <c r="AM1028" s="29" t="s">
        <v>27</v>
      </c>
      <c r="AN1028" s="44" t="s">
        <v>27</v>
      </c>
      <c r="AO1028" s="29" t="s">
        <v>27</v>
      </c>
      <c r="AP1028" s="29">
        <v>10</v>
      </c>
      <c r="AQ1028" s="29">
        <v>70</v>
      </c>
      <c r="AR1028" s="29">
        <v>175</v>
      </c>
      <c r="AS1028" s="29">
        <v>90</v>
      </c>
      <c r="AT1028" s="29">
        <v>0.82</v>
      </c>
      <c r="AU1028" s="144">
        <v>1.103E-3</v>
      </c>
      <c r="AV1028" s="36" t="s">
        <v>28</v>
      </c>
      <c r="AW1028" s="102" t="s">
        <v>33</v>
      </c>
      <c r="AX1028" s="129" t="s">
        <v>33</v>
      </c>
      <c r="AY1028" s="106">
        <v>8010</v>
      </c>
      <c r="BD1028" t="s">
        <v>108</v>
      </c>
      <c r="BE1028" t="e">
        <v>#N/A</v>
      </c>
      <c r="BF1028" t="e">
        <v>#N/A</v>
      </c>
      <c r="BH1028" t="str">
        <f t="shared" si="234"/>
        <v/>
      </c>
      <c r="BJ1028" t="str">
        <f t="shared" si="235"/>
        <v>OK</v>
      </c>
      <c r="BK1028" s="130" t="s">
        <v>5302</v>
      </c>
      <c r="BL1028" s="130" t="e">
        <v>#VALUE!</v>
      </c>
      <c r="BM1028" s="131" t="s">
        <v>33</v>
      </c>
      <c r="BN1028" s="131" t="e">
        <v>#VALUE!</v>
      </c>
      <c r="BO1028" t="e">
        <v>#N/A</v>
      </c>
      <c r="BP1028">
        <v>0</v>
      </c>
    </row>
    <row r="1029" spans="1:68" ht="25.2" x14ac:dyDescent="0.3">
      <c r="A1029" s="1"/>
      <c r="B1029" s="47">
        <v>939</v>
      </c>
      <c r="C1029" s="45">
        <v>1015286</v>
      </c>
      <c r="D1029" s="40" t="s">
        <v>33</v>
      </c>
      <c r="E1029" s="40"/>
      <c r="F1029" s="39" t="s">
        <v>883</v>
      </c>
      <c r="G1029" s="29" t="s">
        <v>61</v>
      </c>
      <c r="H1029" s="70" t="s">
        <v>59</v>
      </c>
      <c r="I1029" s="148" t="s">
        <v>32</v>
      </c>
      <c r="J1029" s="147" t="s">
        <v>4048</v>
      </c>
      <c r="K1029" s="148" t="e">
        <v>#N/A</v>
      </c>
      <c r="L1029" s="148" t="s">
        <v>3975</v>
      </c>
      <c r="M1029" s="147" t="s">
        <v>33</v>
      </c>
      <c r="N1029" s="29" t="str">
        <f t="shared" si="230"/>
        <v/>
      </c>
      <c r="O1029" s="29" t="str">
        <f t="shared" si="231"/>
        <v/>
      </c>
      <c r="P1029" s="29" t="str">
        <f t="shared" si="232"/>
        <v/>
      </c>
      <c r="Q1029" s="29" t="str">
        <f t="shared" si="224"/>
        <v/>
      </c>
      <c r="R1029" s="29" t="str">
        <f t="shared" si="225"/>
        <v/>
      </c>
      <c r="S1029" s="29" t="str">
        <f t="shared" si="226"/>
        <v/>
      </c>
      <c r="T1029" s="29" t="str">
        <f t="shared" si="227"/>
        <v/>
      </c>
      <c r="U1029" s="29">
        <v>1070605</v>
      </c>
      <c r="V1029" s="29"/>
      <c r="W1029" s="38" t="s">
        <v>145</v>
      </c>
      <c r="X1029" s="29" t="s">
        <v>158</v>
      </c>
      <c r="Y1029" s="146">
        <v>2384</v>
      </c>
      <c r="Z1029" s="33">
        <v>2622</v>
      </c>
      <c r="AA1029" s="34">
        <f t="shared" si="228"/>
        <v>0.1</v>
      </c>
      <c r="AB1029" s="33">
        <f t="shared" si="233"/>
        <v>2622</v>
      </c>
      <c r="AC1029" s="34">
        <f t="shared" si="229"/>
        <v>9.9832030229525179E-2</v>
      </c>
      <c r="AD1029" s="145">
        <f t="shared" si="236"/>
        <v>2185</v>
      </c>
      <c r="AE1029" s="105">
        <v>1986.6669999999999</v>
      </c>
      <c r="AF1029" s="34" t="e">
        <v>#N/A</v>
      </c>
      <c r="AG1029" s="34" t="e">
        <v>#N/A</v>
      </c>
      <c r="AH1029" s="34" t="e">
        <v>#N/A</v>
      </c>
      <c r="AI1029" s="29">
        <v>8.2000000000000003E-2</v>
      </c>
      <c r="AJ1029" s="29">
        <v>1.1E-4</v>
      </c>
      <c r="AK1029" s="29">
        <v>0</v>
      </c>
      <c r="AL1029" s="29">
        <v>0</v>
      </c>
      <c r="AM1029" s="29" t="s">
        <v>27</v>
      </c>
      <c r="AN1029" s="44" t="s">
        <v>27</v>
      </c>
      <c r="AO1029" s="29" t="s">
        <v>27</v>
      </c>
      <c r="AP1029" s="29">
        <v>10</v>
      </c>
      <c r="AQ1029" s="29">
        <v>176</v>
      </c>
      <c r="AR1029" s="29">
        <v>67</v>
      </c>
      <c r="AS1029" s="29">
        <v>89</v>
      </c>
      <c r="AT1029" s="29">
        <v>0.82</v>
      </c>
      <c r="AU1029" s="144">
        <v>1.049E-3</v>
      </c>
      <c r="AV1029" s="36" t="s">
        <v>28</v>
      </c>
      <c r="AW1029" s="102" t="s">
        <v>33</v>
      </c>
      <c r="AX1029" s="129" t="s">
        <v>33</v>
      </c>
      <c r="AY1029" s="106">
        <v>1030</v>
      </c>
      <c r="BD1029" t="s">
        <v>108</v>
      </c>
      <c r="BE1029" t="e">
        <v>#N/A</v>
      </c>
      <c r="BF1029" t="e">
        <v>#N/A</v>
      </c>
      <c r="BH1029" t="str">
        <f t="shared" si="234"/>
        <v/>
      </c>
      <c r="BJ1029" t="str">
        <f t="shared" si="235"/>
        <v>OK</v>
      </c>
      <c r="BK1029" s="130" t="s">
        <v>5302</v>
      </c>
      <c r="BL1029" s="130" t="e">
        <v>#VALUE!</v>
      </c>
      <c r="BM1029" s="131" t="s">
        <v>33</v>
      </c>
      <c r="BN1029" s="131" t="e">
        <v>#VALUE!</v>
      </c>
      <c r="BO1029" t="e">
        <v>#N/A</v>
      </c>
      <c r="BP1029">
        <v>0</v>
      </c>
    </row>
    <row r="1030" spans="1:68" ht="25.2" x14ac:dyDescent="0.3">
      <c r="A1030" s="1"/>
      <c r="B1030" s="47">
        <v>940</v>
      </c>
      <c r="C1030" s="45">
        <v>1015295</v>
      </c>
      <c r="D1030" s="40" t="s">
        <v>33</v>
      </c>
      <c r="E1030" s="40"/>
      <c r="F1030" s="39" t="s">
        <v>884</v>
      </c>
      <c r="G1030" s="29" t="s">
        <v>61</v>
      </c>
      <c r="H1030" s="70" t="s">
        <v>59</v>
      </c>
      <c r="I1030" s="148" t="s">
        <v>32</v>
      </c>
      <c r="J1030" s="147" t="s">
        <v>4048</v>
      </c>
      <c r="K1030" s="148" t="e">
        <v>#N/A</v>
      </c>
      <c r="L1030" s="148" t="s">
        <v>3976</v>
      </c>
      <c r="M1030" s="147" t="s">
        <v>33</v>
      </c>
      <c r="N1030" s="29" t="str">
        <f t="shared" si="230"/>
        <v/>
      </c>
      <c r="O1030" s="29" t="str">
        <f t="shared" si="231"/>
        <v/>
      </c>
      <c r="P1030" s="29" t="str">
        <f t="shared" si="232"/>
        <v/>
      </c>
      <c r="Q1030" s="29" t="str">
        <f t="shared" ref="Q1030:Q1093" si="237">IF(IFERROR(MID($U1030,1,7)+0,"")&lt;1130000,"",IFERROR(MID($U1030,1,7)+0,""))</f>
        <v/>
      </c>
      <c r="R1030" s="29" t="str">
        <f t="shared" ref="R1030:R1093" si="238">IF(IFERROR(MID($U1030,10,7)+0,"")&lt;1130000,"",IFERROR(MID($U1030,10,7)+0,""))</f>
        <v/>
      </c>
      <c r="S1030" s="29" t="str">
        <f t="shared" ref="S1030:S1093" si="239">IF(IFERROR(MID($U1030,19,7)+0,"")&lt;1130000,"",IFERROR(MID($U1030,19,7)+0,""))</f>
        <v/>
      </c>
      <c r="T1030" s="29" t="str">
        <f t="shared" ref="T1030:T1093" si="240">IF(Q1030="","",IF(R1030="",Q1030,Q1030&amp;", "&amp;R1030))</f>
        <v/>
      </c>
      <c r="U1030" s="29">
        <v>1070606</v>
      </c>
      <c r="V1030" s="29"/>
      <c r="W1030" s="38" t="s">
        <v>145</v>
      </c>
      <c r="X1030" s="29" t="s">
        <v>158</v>
      </c>
      <c r="Y1030" s="146">
        <v>2717</v>
      </c>
      <c r="Z1030" s="33">
        <v>2989</v>
      </c>
      <c r="AA1030" s="34">
        <f t="shared" si="228"/>
        <v>0.1</v>
      </c>
      <c r="AB1030" s="33">
        <f t="shared" si="233"/>
        <v>2989</v>
      </c>
      <c r="AC1030" s="34">
        <f t="shared" si="229"/>
        <v>0.10011010671915993</v>
      </c>
      <c r="AD1030" s="145">
        <f t="shared" si="236"/>
        <v>2490.8330000000001</v>
      </c>
      <c r="AE1030" s="105">
        <v>2264.1669999999999</v>
      </c>
      <c r="AF1030" s="34" t="e">
        <v>#N/A</v>
      </c>
      <c r="AG1030" s="34" t="e">
        <v>#N/A</v>
      </c>
      <c r="AH1030" s="34" t="e">
        <v>#N/A</v>
      </c>
      <c r="AI1030" s="29">
        <v>0.129</v>
      </c>
      <c r="AJ1030" s="29">
        <v>2.2100000000000001E-4</v>
      </c>
      <c r="AK1030" s="29">
        <v>0</v>
      </c>
      <c r="AL1030" s="29">
        <v>0</v>
      </c>
      <c r="AM1030" s="29" t="s">
        <v>27</v>
      </c>
      <c r="AN1030" s="44" t="s">
        <v>27</v>
      </c>
      <c r="AO1030" s="29" t="s">
        <v>27</v>
      </c>
      <c r="AP1030" s="29">
        <v>5</v>
      </c>
      <c r="AQ1030" s="29">
        <v>176</v>
      </c>
      <c r="AR1030" s="29">
        <v>67</v>
      </c>
      <c r="AS1030" s="29">
        <v>89</v>
      </c>
      <c r="AT1030" s="29">
        <v>0.64500000000000002</v>
      </c>
      <c r="AU1030" s="144">
        <v>1.049E-3</v>
      </c>
      <c r="AV1030" s="36" t="s">
        <v>28</v>
      </c>
      <c r="AW1030" s="102" t="s">
        <v>33</v>
      </c>
      <c r="AX1030" s="129" t="s">
        <v>33</v>
      </c>
      <c r="AY1030" s="106">
        <v>4870</v>
      </c>
      <c r="BD1030" t="s">
        <v>108</v>
      </c>
      <c r="BE1030" t="e">
        <v>#N/A</v>
      </c>
      <c r="BF1030" t="e">
        <v>#N/A</v>
      </c>
      <c r="BH1030" t="str">
        <f t="shared" si="234"/>
        <v/>
      </c>
      <c r="BJ1030" t="str">
        <f t="shared" si="235"/>
        <v>OK</v>
      </c>
      <c r="BK1030" s="130" t="s">
        <v>5302</v>
      </c>
      <c r="BL1030" s="130" t="e">
        <v>#VALUE!</v>
      </c>
      <c r="BM1030" s="131" t="s">
        <v>33</v>
      </c>
      <c r="BN1030" s="131" t="e">
        <v>#VALUE!</v>
      </c>
      <c r="BO1030" t="e">
        <v>#N/A</v>
      </c>
      <c r="BP1030">
        <v>0</v>
      </c>
    </row>
    <row r="1031" spans="1:68" ht="25.2" x14ac:dyDescent="0.3">
      <c r="A1031" s="1"/>
      <c r="B1031" s="47">
        <v>941</v>
      </c>
      <c r="C1031" s="45">
        <v>1015297</v>
      </c>
      <c r="D1031" s="40" t="s">
        <v>33</v>
      </c>
      <c r="E1031" s="40"/>
      <c r="F1031" s="39" t="s">
        <v>885</v>
      </c>
      <c r="G1031" s="29" t="s">
        <v>61</v>
      </c>
      <c r="H1031" s="70" t="s">
        <v>59</v>
      </c>
      <c r="I1031" s="148" t="s">
        <v>32</v>
      </c>
      <c r="J1031" s="147" t="s">
        <v>4048</v>
      </c>
      <c r="K1031" s="148" t="e">
        <v>#N/A</v>
      </c>
      <c r="L1031" s="148" t="s">
        <v>3977</v>
      </c>
      <c r="M1031" s="147" t="s">
        <v>33</v>
      </c>
      <c r="N1031" s="29" t="str">
        <f t="shared" si="230"/>
        <v/>
      </c>
      <c r="O1031" s="29" t="str">
        <f t="shared" si="231"/>
        <v/>
      </c>
      <c r="P1031" s="29" t="str">
        <f t="shared" si="232"/>
        <v/>
      </c>
      <c r="Q1031" s="29" t="str">
        <f t="shared" si="237"/>
        <v/>
      </c>
      <c r="R1031" s="29" t="str">
        <f t="shared" si="238"/>
        <v/>
      </c>
      <c r="S1031" s="29" t="str">
        <f t="shared" si="239"/>
        <v/>
      </c>
      <c r="T1031" s="29" t="str">
        <f t="shared" si="240"/>
        <v/>
      </c>
      <c r="U1031" s="29">
        <v>1070607</v>
      </c>
      <c r="V1031" s="29"/>
      <c r="W1031" s="38" t="s">
        <v>145</v>
      </c>
      <c r="X1031" s="29" t="s">
        <v>158</v>
      </c>
      <c r="Y1031" s="146">
        <v>2717</v>
      </c>
      <c r="Z1031" s="33">
        <v>2989</v>
      </c>
      <c r="AA1031" s="34">
        <f t="shared" si="228"/>
        <v>0.1</v>
      </c>
      <c r="AB1031" s="33">
        <f t="shared" si="233"/>
        <v>2989</v>
      </c>
      <c r="AC1031" s="34">
        <f t="shared" si="229"/>
        <v>0.10011010671915993</v>
      </c>
      <c r="AD1031" s="145">
        <f t="shared" si="236"/>
        <v>2490.8330000000001</v>
      </c>
      <c r="AE1031" s="105">
        <v>2264.1669999999999</v>
      </c>
      <c r="AF1031" s="34" t="e">
        <v>#N/A</v>
      </c>
      <c r="AG1031" s="34" t="e">
        <v>#N/A</v>
      </c>
      <c r="AH1031" s="34" t="e">
        <v>#N/A</v>
      </c>
      <c r="AI1031" s="29">
        <v>0.12</v>
      </c>
      <c r="AJ1031" s="29">
        <v>2.13E-4</v>
      </c>
      <c r="AK1031" s="29">
        <v>0</v>
      </c>
      <c r="AL1031" s="29">
        <v>0</v>
      </c>
      <c r="AM1031" s="29" t="s">
        <v>27</v>
      </c>
      <c r="AN1031" s="44" t="s">
        <v>27</v>
      </c>
      <c r="AO1031" s="29" t="s">
        <v>27</v>
      </c>
      <c r="AP1031" s="29">
        <v>5</v>
      </c>
      <c r="AQ1031" s="29">
        <v>176</v>
      </c>
      <c r="AR1031" s="29">
        <v>68</v>
      </c>
      <c r="AS1031" s="29">
        <v>89</v>
      </c>
      <c r="AT1031" s="29">
        <v>0.6</v>
      </c>
      <c r="AU1031" s="144">
        <v>1.065E-3</v>
      </c>
      <c r="AV1031" s="36" t="s">
        <v>28</v>
      </c>
      <c r="AW1031" s="102" t="s">
        <v>33</v>
      </c>
      <c r="AX1031" s="129" t="s">
        <v>33</v>
      </c>
      <c r="AY1031" s="106">
        <v>970</v>
      </c>
      <c r="BD1031" t="s">
        <v>108</v>
      </c>
      <c r="BE1031" t="e">
        <v>#N/A</v>
      </c>
      <c r="BF1031" t="e">
        <v>#N/A</v>
      </c>
      <c r="BH1031" t="str">
        <f t="shared" si="234"/>
        <v/>
      </c>
      <c r="BJ1031" t="str">
        <f t="shared" si="235"/>
        <v>OK</v>
      </c>
      <c r="BK1031" s="130" t="s">
        <v>5302</v>
      </c>
      <c r="BL1031" s="130" t="e">
        <v>#VALUE!</v>
      </c>
      <c r="BM1031" s="131" t="s">
        <v>33</v>
      </c>
      <c r="BN1031" s="131" t="e">
        <v>#VALUE!</v>
      </c>
      <c r="BO1031" t="e">
        <v>#N/A</v>
      </c>
      <c r="BP1031">
        <v>0</v>
      </c>
    </row>
    <row r="1032" spans="1:68" ht="25.2" x14ac:dyDescent="0.3">
      <c r="A1032" s="1"/>
      <c r="B1032" s="47">
        <v>942</v>
      </c>
      <c r="C1032" s="45">
        <v>1015301</v>
      </c>
      <c r="D1032" s="40" t="s">
        <v>33</v>
      </c>
      <c r="E1032" s="40"/>
      <c r="F1032" s="39" t="s">
        <v>886</v>
      </c>
      <c r="G1032" s="29" t="s">
        <v>61</v>
      </c>
      <c r="H1032" s="70" t="s">
        <v>59</v>
      </c>
      <c r="I1032" s="148" t="s">
        <v>32</v>
      </c>
      <c r="J1032" s="147" t="s">
        <v>4048</v>
      </c>
      <c r="K1032" s="148" t="e">
        <v>#N/A</v>
      </c>
      <c r="L1032" s="148" t="s">
        <v>3978</v>
      </c>
      <c r="M1032" s="147" t="s">
        <v>33</v>
      </c>
      <c r="N1032" s="29" t="str">
        <f t="shared" si="230"/>
        <v/>
      </c>
      <c r="O1032" s="29" t="str">
        <f t="shared" si="231"/>
        <v/>
      </c>
      <c r="P1032" s="29" t="str">
        <f t="shared" si="232"/>
        <v/>
      </c>
      <c r="Q1032" s="29" t="str">
        <f t="shared" si="237"/>
        <v/>
      </c>
      <c r="R1032" s="29" t="str">
        <f t="shared" si="238"/>
        <v/>
      </c>
      <c r="S1032" s="29" t="str">
        <f t="shared" si="239"/>
        <v/>
      </c>
      <c r="T1032" s="29" t="str">
        <f t="shared" si="240"/>
        <v/>
      </c>
      <c r="U1032" s="29">
        <v>1070610</v>
      </c>
      <c r="V1032" s="29"/>
      <c r="W1032" s="38" t="s">
        <v>145</v>
      </c>
      <c r="X1032" s="29" t="s">
        <v>158</v>
      </c>
      <c r="Y1032" s="146">
        <v>3649</v>
      </c>
      <c r="Z1032" s="33">
        <v>4014</v>
      </c>
      <c r="AA1032" s="34">
        <f t="shared" si="228"/>
        <v>0.1</v>
      </c>
      <c r="AB1032" s="33">
        <f t="shared" si="233"/>
        <v>4014</v>
      </c>
      <c r="AC1032" s="34">
        <f t="shared" si="229"/>
        <v>0.10002752535242806</v>
      </c>
      <c r="AD1032" s="145">
        <f t="shared" si="236"/>
        <v>3345</v>
      </c>
      <c r="AE1032" s="105">
        <v>3040.8330000000001</v>
      </c>
      <c r="AF1032" s="34" t="e">
        <v>#N/A</v>
      </c>
      <c r="AG1032" s="34" t="e">
        <v>#N/A</v>
      </c>
      <c r="AH1032" s="34" t="e">
        <v>#N/A</v>
      </c>
      <c r="AI1032" s="29">
        <v>0.24199999999999999</v>
      </c>
      <c r="AJ1032" s="29">
        <v>2.2100000000000001E-4</v>
      </c>
      <c r="AK1032" s="29">
        <v>0</v>
      </c>
      <c r="AL1032" s="29">
        <v>0</v>
      </c>
      <c r="AM1032" s="29" t="s">
        <v>27</v>
      </c>
      <c r="AN1032" s="44" t="s">
        <v>27</v>
      </c>
      <c r="AO1032" s="29" t="s">
        <v>27</v>
      </c>
      <c r="AP1032" s="29">
        <v>5</v>
      </c>
      <c r="AQ1032" s="29">
        <v>70</v>
      </c>
      <c r="AR1032" s="29">
        <v>175</v>
      </c>
      <c r="AS1032" s="29">
        <v>90</v>
      </c>
      <c r="AT1032" s="29">
        <v>1.21</v>
      </c>
      <c r="AU1032" s="144">
        <v>1.103E-3</v>
      </c>
      <c r="AV1032" s="36" t="s">
        <v>28</v>
      </c>
      <c r="AW1032" s="102" t="s">
        <v>33</v>
      </c>
      <c r="AX1032" s="129" t="s">
        <v>33</v>
      </c>
      <c r="AY1032" s="106">
        <v>765</v>
      </c>
      <c r="BD1032" t="s">
        <v>108</v>
      </c>
      <c r="BE1032" t="e">
        <v>#N/A</v>
      </c>
      <c r="BF1032" t="e">
        <v>#N/A</v>
      </c>
      <c r="BH1032" t="str">
        <f t="shared" si="234"/>
        <v/>
      </c>
      <c r="BJ1032" t="str">
        <f t="shared" si="235"/>
        <v>OK</v>
      </c>
      <c r="BK1032" s="130" t="s">
        <v>5302</v>
      </c>
      <c r="BL1032" s="130" t="e">
        <v>#VALUE!</v>
      </c>
      <c r="BM1032" s="131" t="s">
        <v>33</v>
      </c>
      <c r="BN1032" s="131" t="e">
        <v>#VALUE!</v>
      </c>
      <c r="BO1032" t="e">
        <v>#N/A</v>
      </c>
      <c r="BP1032">
        <v>0</v>
      </c>
    </row>
    <row r="1033" spans="1:68" ht="25.2" x14ac:dyDescent="0.3">
      <c r="A1033" s="1"/>
      <c r="B1033" s="47">
        <v>943</v>
      </c>
      <c r="C1033" s="45">
        <v>1007078</v>
      </c>
      <c r="D1033" s="29"/>
      <c r="E1033" s="29"/>
      <c r="F1033" s="39" t="s">
        <v>887</v>
      </c>
      <c r="G1033" s="29" t="s">
        <v>61</v>
      </c>
      <c r="H1033" s="70" t="s">
        <v>59</v>
      </c>
      <c r="I1033" s="148" t="s">
        <v>32</v>
      </c>
      <c r="J1033" s="147" t="s">
        <v>33</v>
      </c>
      <c r="K1033" s="148" t="e">
        <v>#N/A</v>
      </c>
      <c r="L1033" s="148" t="s">
        <v>32</v>
      </c>
      <c r="M1033" s="147" t="s">
        <v>33</v>
      </c>
      <c r="N1033" s="29" t="str">
        <f t="shared" si="230"/>
        <v/>
      </c>
      <c r="O1033" s="29" t="str">
        <f t="shared" si="231"/>
        <v/>
      </c>
      <c r="P1033" s="29" t="str">
        <f t="shared" si="232"/>
        <v/>
      </c>
      <c r="Q1033" s="29" t="str">
        <f t="shared" si="237"/>
        <v/>
      </c>
      <c r="R1033" s="29" t="str">
        <f t="shared" si="238"/>
        <v/>
      </c>
      <c r="S1033" s="29" t="str">
        <f t="shared" si="239"/>
        <v/>
      </c>
      <c r="T1033" s="29" t="str">
        <f t="shared" si="240"/>
        <v/>
      </c>
      <c r="U1033" s="29">
        <v>1070621</v>
      </c>
      <c r="V1033" s="29"/>
      <c r="W1033" s="38" t="s">
        <v>145</v>
      </c>
      <c r="X1033" s="29" t="s">
        <v>158</v>
      </c>
      <c r="Y1033" s="146">
        <v>872</v>
      </c>
      <c r="Z1033" s="33">
        <v>959</v>
      </c>
      <c r="AA1033" s="34">
        <f t="shared" si="228"/>
        <v>0.1</v>
      </c>
      <c r="AB1033" s="33">
        <f t="shared" si="233"/>
        <v>959</v>
      </c>
      <c r="AC1033" s="34">
        <f t="shared" si="229"/>
        <v>9.9770596435506217E-2</v>
      </c>
      <c r="AD1033" s="145">
        <f t="shared" si="236"/>
        <v>799.16700000000003</v>
      </c>
      <c r="AE1033" s="105">
        <v>726.66700000000003</v>
      </c>
      <c r="AF1033" s="34" t="e">
        <v>#N/A</v>
      </c>
      <c r="AG1033" s="34" t="e">
        <v>#N/A</v>
      </c>
      <c r="AH1033" s="34" t="e">
        <v>#N/A</v>
      </c>
      <c r="AI1033" s="29">
        <v>2.1999999999999999E-2</v>
      </c>
      <c r="AJ1033" s="29">
        <v>5.3999999999999998E-5</v>
      </c>
      <c r="AK1033" s="29">
        <v>0</v>
      </c>
      <c r="AL1033" s="29">
        <v>0</v>
      </c>
      <c r="AM1033" s="29" t="s">
        <v>27</v>
      </c>
      <c r="AN1033" s="44" t="s">
        <v>27</v>
      </c>
      <c r="AO1033" s="29" t="s">
        <v>27</v>
      </c>
      <c r="AP1033" s="29">
        <v>10</v>
      </c>
      <c r="AQ1033" s="29">
        <v>86</v>
      </c>
      <c r="AR1033" s="29">
        <v>70</v>
      </c>
      <c r="AS1033" s="29">
        <v>90</v>
      </c>
      <c r="AT1033" s="29">
        <v>0.22</v>
      </c>
      <c r="AU1033" s="144">
        <v>5.4199999999999995E-4</v>
      </c>
      <c r="AV1033" s="36" t="s">
        <v>28</v>
      </c>
      <c r="AW1033" s="102" t="s">
        <v>33</v>
      </c>
      <c r="AX1033" s="129" t="s">
        <v>33</v>
      </c>
      <c r="AY1033" s="106">
        <v>260</v>
      </c>
      <c r="BD1033" t="s">
        <v>108</v>
      </c>
      <c r="BE1033" t="e">
        <v>#N/A</v>
      </c>
      <c r="BF1033" t="e">
        <v>#N/A</v>
      </c>
      <c r="BH1033" t="str">
        <f t="shared" si="234"/>
        <v/>
      </c>
      <c r="BJ1033" t="str">
        <f t="shared" si="235"/>
        <v>OK</v>
      </c>
      <c r="BK1033" s="130" t="s">
        <v>5302</v>
      </c>
      <c r="BL1033" s="130" t="e">
        <v>#VALUE!</v>
      </c>
      <c r="BM1033" s="131" t="s">
        <v>33</v>
      </c>
      <c r="BN1033" s="131" t="e">
        <v>#VALUE!</v>
      </c>
      <c r="BO1033" t="e">
        <v>#N/A</v>
      </c>
      <c r="BP1033">
        <v>0</v>
      </c>
    </row>
    <row r="1034" spans="1:68" ht="25.2" x14ac:dyDescent="0.3">
      <c r="A1034" s="1"/>
      <c r="B1034" s="47">
        <v>944</v>
      </c>
      <c r="C1034" s="45">
        <v>1007079</v>
      </c>
      <c r="D1034" s="29"/>
      <c r="E1034" s="29"/>
      <c r="F1034" s="39" t="s">
        <v>888</v>
      </c>
      <c r="G1034" s="29" t="s">
        <v>61</v>
      </c>
      <c r="H1034" s="70" t="s">
        <v>59</v>
      </c>
      <c r="I1034" s="148" t="s">
        <v>32</v>
      </c>
      <c r="J1034" s="147" t="s">
        <v>33</v>
      </c>
      <c r="K1034" s="148" t="e">
        <v>#N/A</v>
      </c>
      <c r="L1034" s="148" t="s">
        <v>32</v>
      </c>
      <c r="M1034" s="147" t="s">
        <v>33</v>
      </c>
      <c r="N1034" s="29" t="str">
        <f t="shared" si="230"/>
        <v/>
      </c>
      <c r="O1034" s="29" t="str">
        <f t="shared" si="231"/>
        <v/>
      </c>
      <c r="P1034" s="29" t="str">
        <f t="shared" si="232"/>
        <v/>
      </c>
      <c r="Q1034" s="29" t="str">
        <f t="shared" si="237"/>
        <v/>
      </c>
      <c r="R1034" s="29" t="str">
        <f t="shared" si="238"/>
        <v/>
      </c>
      <c r="S1034" s="29" t="str">
        <f t="shared" si="239"/>
        <v/>
      </c>
      <c r="T1034" s="29" t="str">
        <f t="shared" si="240"/>
        <v/>
      </c>
      <c r="U1034" s="29">
        <v>1070622</v>
      </c>
      <c r="V1034" s="29"/>
      <c r="W1034" s="38" t="s">
        <v>145</v>
      </c>
      <c r="X1034" s="29" t="s">
        <v>158</v>
      </c>
      <c r="Y1034" s="146">
        <v>610</v>
      </c>
      <c r="Z1034" s="33">
        <v>671</v>
      </c>
      <c r="AA1034" s="34">
        <f t="shared" si="228"/>
        <v>0.1</v>
      </c>
      <c r="AB1034" s="33">
        <f t="shared" si="233"/>
        <v>671</v>
      </c>
      <c r="AC1034" s="34">
        <f t="shared" si="229"/>
        <v>0.10000137705008331</v>
      </c>
      <c r="AD1034" s="145">
        <f t="shared" si="236"/>
        <v>559.16700000000003</v>
      </c>
      <c r="AE1034" s="105">
        <v>508.33300000000003</v>
      </c>
      <c r="AF1034" s="34" t="e">
        <v>#N/A</v>
      </c>
      <c r="AG1034" s="34" t="e">
        <v>#N/A</v>
      </c>
      <c r="AH1034" s="34" t="e">
        <v>#N/A</v>
      </c>
      <c r="AI1034" s="29">
        <v>0.04</v>
      </c>
      <c r="AJ1034" s="29">
        <v>5.0000000000000002E-5</v>
      </c>
      <c r="AK1034" s="29">
        <v>0</v>
      </c>
      <c r="AL1034" s="29">
        <v>0</v>
      </c>
      <c r="AM1034" s="29" t="s">
        <v>27</v>
      </c>
      <c r="AN1034" s="44" t="s">
        <v>27</v>
      </c>
      <c r="AO1034" s="29" t="s">
        <v>27</v>
      </c>
      <c r="AP1034" s="29">
        <v>10</v>
      </c>
      <c r="AQ1034" s="29">
        <v>88</v>
      </c>
      <c r="AR1034" s="29">
        <v>65</v>
      </c>
      <c r="AS1034" s="29">
        <v>88</v>
      </c>
      <c r="AT1034" s="29">
        <v>0.4</v>
      </c>
      <c r="AU1034" s="144">
        <v>5.0299999999999997E-4</v>
      </c>
      <c r="AV1034" s="36" t="s">
        <v>28</v>
      </c>
      <c r="AW1034" s="102" t="s">
        <v>33</v>
      </c>
      <c r="AX1034" s="129" t="s">
        <v>33</v>
      </c>
      <c r="AY1034" s="106">
        <v>350</v>
      </c>
      <c r="BD1034" t="s">
        <v>108</v>
      </c>
      <c r="BE1034" t="e">
        <v>#N/A</v>
      </c>
      <c r="BF1034" t="e">
        <v>#N/A</v>
      </c>
      <c r="BH1034" t="str">
        <f t="shared" si="234"/>
        <v/>
      </c>
      <c r="BJ1034" t="str">
        <f t="shared" si="235"/>
        <v>OK</v>
      </c>
      <c r="BK1034" s="130" t="s">
        <v>5302</v>
      </c>
      <c r="BL1034" s="130" t="e">
        <v>#VALUE!</v>
      </c>
      <c r="BM1034" s="131" t="s">
        <v>33</v>
      </c>
      <c r="BN1034" s="131" t="e">
        <v>#VALUE!</v>
      </c>
      <c r="BO1034" t="e">
        <v>#N/A</v>
      </c>
      <c r="BP1034">
        <v>0</v>
      </c>
    </row>
    <row r="1035" spans="1:68" ht="25.2" x14ac:dyDescent="0.3">
      <c r="A1035" s="1"/>
      <c r="B1035" s="47">
        <v>945</v>
      </c>
      <c r="C1035" s="45">
        <v>1007080</v>
      </c>
      <c r="D1035" s="29"/>
      <c r="E1035" s="29"/>
      <c r="F1035" s="39" t="s">
        <v>889</v>
      </c>
      <c r="G1035" s="29" t="s">
        <v>61</v>
      </c>
      <c r="H1035" s="70" t="s">
        <v>59</v>
      </c>
      <c r="I1035" s="148" t="s">
        <v>32</v>
      </c>
      <c r="J1035" s="147" t="s">
        <v>33</v>
      </c>
      <c r="K1035" s="148" t="e">
        <v>#N/A</v>
      </c>
      <c r="L1035" s="148" t="s">
        <v>32</v>
      </c>
      <c r="M1035" s="147" t="s">
        <v>33</v>
      </c>
      <c r="N1035" s="29" t="str">
        <f t="shared" si="230"/>
        <v/>
      </c>
      <c r="O1035" s="29" t="str">
        <f t="shared" si="231"/>
        <v/>
      </c>
      <c r="P1035" s="29" t="str">
        <f t="shared" si="232"/>
        <v/>
      </c>
      <c r="Q1035" s="29" t="str">
        <f t="shared" si="237"/>
        <v/>
      </c>
      <c r="R1035" s="29" t="str">
        <f t="shared" si="238"/>
        <v/>
      </c>
      <c r="S1035" s="29" t="str">
        <f t="shared" si="239"/>
        <v/>
      </c>
      <c r="T1035" s="29" t="str">
        <f t="shared" si="240"/>
        <v/>
      </c>
      <c r="U1035" s="29">
        <v>1070623</v>
      </c>
      <c r="V1035" s="29"/>
      <c r="W1035" s="38" t="s">
        <v>145</v>
      </c>
      <c r="X1035" s="29" t="s">
        <v>158</v>
      </c>
      <c r="Y1035" s="146">
        <v>1000</v>
      </c>
      <c r="Z1035" s="33">
        <v>1100</v>
      </c>
      <c r="AA1035" s="34">
        <f t="shared" si="228"/>
        <v>0.1</v>
      </c>
      <c r="AB1035" s="33">
        <f t="shared" si="233"/>
        <v>1100</v>
      </c>
      <c r="AC1035" s="34">
        <f t="shared" si="229"/>
        <v>0.10000084000033607</v>
      </c>
      <c r="AD1035" s="145">
        <f t="shared" si="236"/>
        <v>916.66700000000003</v>
      </c>
      <c r="AE1035" s="105">
        <v>833.33299999999997</v>
      </c>
      <c r="AF1035" s="34" t="e">
        <v>#N/A</v>
      </c>
      <c r="AG1035" s="34" t="e">
        <v>#N/A</v>
      </c>
      <c r="AH1035" s="34" t="e">
        <v>#N/A</v>
      </c>
      <c r="AI1035" s="29">
        <v>0.06</v>
      </c>
      <c r="AJ1035" s="29">
        <v>1.1E-4</v>
      </c>
      <c r="AK1035" s="29">
        <v>0</v>
      </c>
      <c r="AL1035" s="29">
        <v>0</v>
      </c>
      <c r="AM1035" s="29" t="s">
        <v>27</v>
      </c>
      <c r="AN1035" s="44" t="s">
        <v>27</v>
      </c>
      <c r="AO1035" s="29" t="s">
        <v>27</v>
      </c>
      <c r="AP1035" s="29">
        <v>10</v>
      </c>
      <c r="AQ1035" s="29">
        <v>175</v>
      </c>
      <c r="AR1035" s="29">
        <v>70</v>
      </c>
      <c r="AS1035" s="29">
        <v>90</v>
      </c>
      <c r="AT1035" s="29">
        <v>0.6</v>
      </c>
      <c r="AU1035" s="144">
        <v>1.103E-3</v>
      </c>
      <c r="AV1035" s="36" t="s">
        <v>28</v>
      </c>
      <c r="AW1035" s="102" t="s">
        <v>33</v>
      </c>
      <c r="AX1035" s="129" t="s">
        <v>33</v>
      </c>
      <c r="AY1035" s="106">
        <v>170</v>
      </c>
      <c r="BD1035" t="s">
        <v>108</v>
      </c>
      <c r="BE1035" t="e">
        <v>#N/A</v>
      </c>
      <c r="BF1035" t="e">
        <v>#N/A</v>
      </c>
      <c r="BH1035" t="str">
        <f t="shared" si="234"/>
        <v/>
      </c>
      <c r="BJ1035" t="str">
        <f t="shared" si="235"/>
        <v>OK</v>
      </c>
      <c r="BK1035" s="130" t="s">
        <v>5302</v>
      </c>
      <c r="BL1035" s="130" t="e">
        <v>#VALUE!</v>
      </c>
      <c r="BM1035" s="131" t="s">
        <v>33</v>
      </c>
      <c r="BN1035" s="131" t="e">
        <v>#VALUE!</v>
      </c>
      <c r="BO1035" t="e">
        <v>#N/A</v>
      </c>
      <c r="BP1035">
        <v>0</v>
      </c>
    </row>
    <row r="1036" spans="1:68" ht="25.2" x14ac:dyDescent="0.3">
      <c r="A1036" s="1"/>
      <c r="B1036" s="47">
        <v>946</v>
      </c>
      <c r="C1036" s="45">
        <v>1007081</v>
      </c>
      <c r="D1036" s="29"/>
      <c r="E1036" s="29"/>
      <c r="F1036" s="39" t="s">
        <v>890</v>
      </c>
      <c r="G1036" s="29" t="s">
        <v>61</v>
      </c>
      <c r="H1036" s="70" t="s">
        <v>59</v>
      </c>
      <c r="I1036" s="148" t="s">
        <v>32</v>
      </c>
      <c r="J1036" s="147" t="s">
        <v>33</v>
      </c>
      <c r="K1036" s="148" t="e">
        <v>#N/A</v>
      </c>
      <c r="L1036" s="148" t="s">
        <v>32</v>
      </c>
      <c r="M1036" s="147" t="s">
        <v>33</v>
      </c>
      <c r="N1036" s="29" t="str">
        <f t="shared" si="230"/>
        <v/>
      </c>
      <c r="O1036" s="29" t="str">
        <f t="shared" si="231"/>
        <v/>
      </c>
      <c r="P1036" s="29" t="str">
        <f t="shared" si="232"/>
        <v/>
      </c>
      <c r="Q1036" s="29" t="str">
        <f t="shared" si="237"/>
        <v/>
      </c>
      <c r="R1036" s="29" t="str">
        <f t="shared" si="238"/>
        <v/>
      </c>
      <c r="S1036" s="29" t="str">
        <f t="shared" si="239"/>
        <v/>
      </c>
      <c r="T1036" s="29" t="str">
        <f t="shared" si="240"/>
        <v/>
      </c>
      <c r="U1036" s="29">
        <v>1070624</v>
      </c>
      <c r="V1036" s="29"/>
      <c r="W1036" s="38" t="s">
        <v>145</v>
      </c>
      <c r="X1036" s="29" t="s">
        <v>158</v>
      </c>
      <c r="Y1036" s="146">
        <v>1786</v>
      </c>
      <c r="Z1036" s="33">
        <v>1965</v>
      </c>
      <c r="AA1036" s="34">
        <f t="shared" si="228"/>
        <v>0.1</v>
      </c>
      <c r="AB1036" s="33">
        <f t="shared" si="233"/>
        <v>1965</v>
      </c>
      <c r="AC1036" s="34">
        <f t="shared" si="229"/>
        <v>0.10022421057653086</v>
      </c>
      <c r="AD1036" s="145">
        <f t="shared" si="236"/>
        <v>1637.5</v>
      </c>
      <c r="AE1036" s="105">
        <v>1488.3330000000001</v>
      </c>
      <c r="AF1036" s="34" t="e">
        <v>#N/A</v>
      </c>
      <c r="AG1036" s="34" t="e">
        <v>#N/A</v>
      </c>
      <c r="AH1036" s="34" t="e">
        <v>#N/A</v>
      </c>
      <c r="AI1036" s="29">
        <v>0.1</v>
      </c>
      <c r="AJ1036" s="29">
        <v>2.2100000000000001E-4</v>
      </c>
      <c r="AK1036" s="29">
        <v>0</v>
      </c>
      <c r="AL1036" s="29">
        <v>0</v>
      </c>
      <c r="AM1036" s="29" t="s">
        <v>27</v>
      </c>
      <c r="AN1036" s="44" t="s">
        <v>27</v>
      </c>
      <c r="AO1036" s="29" t="s">
        <v>27</v>
      </c>
      <c r="AP1036" s="29">
        <v>5</v>
      </c>
      <c r="AQ1036" s="29">
        <v>175</v>
      </c>
      <c r="AR1036" s="29">
        <v>70</v>
      </c>
      <c r="AS1036" s="29">
        <v>90</v>
      </c>
      <c r="AT1036" s="29">
        <v>0.5</v>
      </c>
      <c r="AU1036" s="144">
        <v>1.103E-3</v>
      </c>
      <c r="AV1036" s="36" t="s">
        <v>28</v>
      </c>
      <c r="AW1036" s="102" t="s">
        <v>33</v>
      </c>
      <c r="AX1036" s="129" t="s">
        <v>33</v>
      </c>
      <c r="AY1036" s="106">
        <v>30</v>
      </c>
      <c r="BD1036" t="s">
        <v>108</v>
      </c>
      <c r="BE1036" t="e">
        <v>#N/A</v>
      </c>
      <c r="BF1036" t="e">
        <v>#N/A</v>
      </c>
      <c r="BH1036" t="str">
        <f t="shared" si="234"/>
        <v/>
      </c>
      <c r="BJ1036" t="str">
        <f t="shared" si="235"/>
        <v>OK</v>
      </c>
      <c r="BK1036" s="130" t="s">
        <v>5302</v>
      </c>
      <c r="BL1036" s="130" t="e">
        <v>#VALUE!</v>
      </c>
      <c r="BM1036" s="131" t="s">
        <v>33</v>
      </c>
      <c r="BN1036" s="131" t="e">
        <v>#VALUE!</v>
      </c>
      <c r="BO1036" t="e">
        <v>#N/A</v>
      </c>
      <c r="BP1036">
        <v>0</v>
      </c>
    </row>
    <row r="1037" spans="1:68" ht="25.2" x14ac:dyDescent="0.3">
      <c r="A1037" s="1"/>
      <c r="B1037" s="47">
        <v>947</v>
      </c>
      <c r="C1037" s="45">
        <v>1089031</v>
      </c>
      <c r="D1037" s="29"/>
      <c r="E1037" s="29"/>
      <c r="F1037" s="31" t="s">
        <v>891</v>
      </c>
      <c r="G1037" s="37" t="s">
        <v>92</v>
      </c>
      <c r="H1037" s="70" t="s">
        <v>4779</v>
      </c>
      <c r="I1037" s="148" t="s">
        <v>32</v>
      </c>
      <c r="J1037" s="147" t="s">
        <v>33</v>
      </c>
      <c r="K1037" s="148">
        <v>0</v>
      </c>
      <c r="L1037" s="148" t="s">
        <v>32</v>
      </c>
      <c r="M1037" s="147" t="s">
        <v>33</v>
      </c>
      <c r="N1037" s="29" t="str">
        <f t="shared" si="230"/>
        <v/>
      </c>
      <c r="O1037" s="29" t="str">
        <f t="shared" si="231"/>
        <v/>
      </c>
      <c r="P1037" s="29" t="str">
        <f t="shared" si="232"/>
        <v/>
      </c>
      <c r="Q1037" s="29" t="str">
        <f t="shared" si="237"/>
        <v/>
      </c>
      <c r="R1037" s="29" t="str">
        <f t="shared" si="238"/>
        <v/>
      </c>
      <c r="S1037" s="29" t="str">
        <f t="shared" si="239"/>
        <v/>
      </c>
      <c r="T1037" s="29" t="str">
        <f t="shared" si="240"/>
        <v/>
      </c>
      <c r="U1037" s="29"/>
      <c r="V1037" s="29"/>
      <c r="W1037" s="30" t="s">
        <v>145</v>
      </c>
      <c r="X1037" s="37" t="s">
        <v>158</v>
      </c>
      <c r="Y1037" s="146">
        <v>2054</v>
      </c>
      <c r="Z1037" s="33">
        <v>2629</v>
      </c>
      <c r="AA1037" s="34">
        <f t="shared" si="228"/>
        <v>0.28000000000000003</v>
      </c>
      <c r="AB1037" s="33">
        <f t="shared" si="233"/>
        <v>2629</v>
      </c>
      <c r="AC1037" s="34">
        <f t="shared" si="229"/>
        <v>0.27994113340971122</v>
      </c>
      <c r="AD1037" s="145">
        <f t="shared" si="236"/>
        <v>2190.8330000000001</v>
      </c>
      <c r="AE1037" s="105">
        <v>1711.6669999999999</v>
      </c>
      <c r="AF1037" s="34" t="s">
        <v>36</v>
      </c>
      <c r="AG1037" s="34" t="s">
        <v>36</v>
      </c>
      <c r="AH1037" s="34" t="s">
        <v>36</v>
      </c>
      <c r="AI1037" s="29">
        <v>0.19800000000000001</v>
      </c>
      <c r="AJ1037" s="29">
        <v>2.7399999999999999E-4</v>
      </c>
      <c r="AK1037" s="29">
        <v>50</v>
      </c>
      <c r="AL1037" s="29">
        <v>0</v>
      </c>
      <c r="AM1037" s="29" t="s">
        <v>28</v>
      </c>
      <c r="AN1037" s="158" t="s">
        <v>28</v>
      </c>
      <c r="AO1037" s="29" t="s">
        <v>28</v>
      </c>
      <c r="AP1037" s="29">
        <v>10</v>
      </c>
      <c r="AQ1037" s="29">
        <v>265</v>
      </c>
      <c r="AR1037" s="29">
        <v>400</v>
      </c>
      <c r="AS1037" s="29">
        <v>320</v>
      </c>
      <c r="AT1037" s="29">
        <v>1.98</v>
      </c>
      <c r="AU1037" s="144">
        <v>3.3919999999999999E-2</v>
      </c>
      <c r="AV1037" s="36" t="s">
        <v>28</v>
      </c>
      <c r="AW1037" s="102">
        <v>43265</v>
      </c>
      <c r="AX1037" s="129" t="s">
        <v>33</v>
      </c>
      <c r="AY1037" s="106" t="e">
        <v>#N/A</v>
      </c>
      <c r="BD1037" t="s">
        <v>348</v>
      </c>
      <c r="BE1037" t="s">
        <v>4370</v>
      </c>
      <c r="BF1037" t="s">
        <v>4749</v>
      </c>
      <c r="BH1037" t="str">
        <f t="shared" si="234"/>
        <v>AV</v>
      </c>
      <c r="BJ1037" t="str">
        <f t="shared" si="235"/>
        <v>OK</v>
      </c>
      <c r="BK1037" s="130">
        <v>2629</v>
      </c>
      <c r="BL1037" s="130" t="s">
        <v>37</v>
      </c>
      <c r="BM1037" s="131" t="s">
        <v>33</v>
      </c>
      <c r="BN1037" s="131" t="e">
        <v>#VALUE!</v>
      </c>
      <c r="BO1037">
        <v>2629</v>
      </c>
      <c r="BP1037">
        <v>0</v>
      </c>
    </row>
    <row r="1038" spans="1:68" ht="25.2" x14ac:dyDescent="0.3">
      <c r="A1038" s="1"/>
      <c r="B1038" s="47">
        <v>948</v>
      </c>
      <c r="C1038" s="45">
        <v>1089030</v>
      </c>
      <c r="D1038" s="29"/>
      <c r="E1038" s="29"/>
      <c r="F1038" s="31" t="s">
        <v>892</v>
      </c>
      <c r="G1038" s="37" t="s">
        <v>92</v>
      </c>
      <c r="H1038" s="70" t="s">
        <v>4779</v>
      </c>
      <c r="I1038" s="148" t="s">
        <v>32</v>
      </c>
      <c r="J1038" s="147" t="s">
        <v>33</v>
      </c>
      <c r="K1038" s="148">
        <v>0</v>
      </c>
      <c r="L1038" s="148" t="s">
        <v>32</v>
      </c>
      <c r="M1038" s="147" t="s">
        <v>33</v>
      </c>
      <c r="N1038" s="29" t="str">
        <f t="shared" si="230"/>
        <v/>
      </c>
      <c r="O1038" s="29" t="str">
        <f t="shared" si="231"/>
        <v/>
      </c>
      <c r="P1038" s="29" t="str">
        <f t="shared" si="232"/>
        <v/>
      </c>
      <c r="Q1038" s="29" t="str">
        <f t="shared" si="237"/>
        <v/>
      </c>
      <c r="R1038" s="29" t="str">
        <f t="shared" si="238"/>
        <v/>
      </c>
      <c r="S1038" s="29" t="str">
        <f t="shared" si="239"/>
        <v/>
      </c>
      <c r="T1038" s="29" t="str">
        <f t="shared" si="240"/>
        <v/>
      </c>
      <c r="U1038" s="29"/>
      <c r="V1038" s="29"/>
      <c r="W1038" s="30" t="s">
        <v>145</v>
      </c>
      <c r="X1038" s="37" t="s">
        <v>158</v>
      </c>
      <c r="Y1038" s="146">
        <v>2054</v>
      </c>
      <c r="Z1038" s="33">
        <v>2629</v>
      </c>
      <c r="AA1038" s="34">
        <f t="shared" si="228"/>
        <v>0.28000000000000003</v>
      </c>
      <c r="AB1038" s="33">
        <f t="shared" si="233"/>
        <v>2629</v>
      </c>
      <c r="AC1038" s="34">
        <f t="shared" si="229"/>
        <v>0.27994113340971122</v>
      </c>
      <c r="AD1038" s="145">
        <f t="shared" si="236"/>
        <v>2190.8330000000001</v>
      </c>
      <c r="AE1038" s="105">
        <v>1711.6669999999999</v>
      </c>
      <c r="AF1038" s="34" t="s">
        <v>36</v>
      </c>
      <c r="AG1038" s="34" t="s">
        <v>36</v>
      </c>
      <c r="AH1038" s="34" t="s">
        <v>36</v>
      </c>
      <c r="AI1038" s="29">
        <v>0.21299999999999999</v>
      </c>
      <c r="AJ1038" s="29">
        <v>2.7399999999999999E-4</v>
      </c>
      <c r="AK1038" s="29">
        <v>50</v>
      </c>
      <c r="AL1038" s="29">
        <v>0</v>
      </c>
      <c r="AM1038" s="29" t="s">
        <v>28</v>
      </c>
      <c r="AN1038" s="158" t="s">
        <v>28</v>
      </c>
      <c r="AO1038" s="29" t="s">
        <v>28</v>
      </c>
      <c r="AP1038" s="29">
        <v>10</v>
      </c>
      <c r="AQ1038" s="29">
        <v>265</v>
      </c>
      <c r="AR1038" s="29">
        <v>400</v>
      </c>
      <c r="AS1038" s="29">
        <v>320</v>
      </c>
      <c r="AT1038" s="29">
        <v>2.13</v>
      </c>
      <c r="AU1038" s="144">
        <v>3.3919999999999999E-2</v>
      </c>
      <c r="AV1038" s="36" t="s">
        <v>28</v>
      </c>
      <c r="AW1038" s="102">
        <v>43265</v>
      </c>
      <c r="AX1038" s="129" t="s">
        <v>33</v>
      </c>
      <c r="AY1038" s="106" t="e">
        <v>#N/A</v>
      </c>
      <c r="BD1038" t="s">
        <v>348</v>
      </c>
      <c r="BE1038" t="s">
        <v>4370</v>
      </c>
      <c r="BF1038" t="s">
        <v>4749</v>
      </c>
      <c r="BH1038" t="str">
        <f t="shared" si="234"/>
        <v>AV</v>
      </c>
      <c r="BJ1038" t="str">
        <f t="shared" si="235"/>
        <v>OK</v>
      </c>
      <c r="BK1038" s="130">
        <v>2629</v>
      </c>
      <c r="BL1038" s="130" t="s">
        <v>37</v>
      </c>
      <c r="BM1038" s="131" t="s">
        <v>33</v>
      </c>
      <c r="BN1038" s="131" t="e">
        <v>#VALUE!</v>
      </c>
      <c r="BO1038">
        <v>2629</v>
      </c>
      <c r="BP1038">
        <v>0</v>
      </c>
    </row>
    <row r="1039" spans="1:68" ht="25.2" x14ac:dyDescent="0.3">
      <c r="A1039" s="1"/>
      <c r="B1039" s="47">
        <v>949</v>
      </c>
      <c r="C1039" s="45">
        <v>1089029</v>
      </c>
      <c r="D1039" s="29"/>
      <c r="E1039" s="29"/>
      <c r="F1039" s="31" t="s">
        <v>893</v>
      </c>
      <c r="G1039" s="37" t="s">
        <v>92</v>
      </c>
      <c r="H1039" s="70" t="s">
        <v>4779</v>
      </c>
      <c r="I1039" s="148" t="s">
        <v>32</v>
      </c>
      <c r="J1039" s="147" t="s">
        <v>33</v>
      </c>
      <c r="K1039" s="148">
        <v>0</v>
      </c>
      <c r="L1039" s="148" t="s">
        <v>32</v>
      </c>
      <c r="M1039" s="147" t="s">
        <v>33</v>
      </c>
      <c r="N1039" s="29" t="str">
        <f t="shared" si="230"/>
        <v/>
      </c>
      <c r="O1039" s="29" t="str">
        <f t="shared" si="231"/>
        <v/>
      </c>
      <c r="P1039" s="29" t="str">
        <f t="shared" si="232"/>
        <v/>
      </c>
      <c r="Q1039" s="29" t="str">
        <f t="shared" si="237"/>
        <v/>
      </c>
      <c r="R1039" s="29" t="str">
        <f t="shared" si="238"/>
        <v/>
      </c>
      <c r="S1039" s="29" t="str">
        <f t="shared" si="239"/>
        <v/>
      </c>
      <c r="T1039" s="29" t="str">
        <f t="shared" si="240"/>
        <v/>
      </c>
      <c r="U1039" s="29"/>
      <c r="V1039" s="29"/>
      <c r="W1039" s="30" t="s">
        <v>145</v>
      </c>
      <c r="X1039" s="37" t="s">
        <v>158</v>
      </c>
      <c r="Y1039" s="146">
        <v>2572</v>
      </c>
      <c r="Z1039" s="33">
        <v>3292</v>
      </c>
      <c r="AA1039" s="34">
        <f t="shared" si="228"/>
        <v>0.28000000000000003</v>
      </c>
      <c r="AB1039" s="33">
        <f t="shared" si="233"/>
        <v>3292</v>
      </c>
      <c r="AC1039" s="34">
        <f t="shared" si="229"/>
        <v>0.27993783513807702</v>
      </c>
      <c r="AD1039" s="145">
        <f t="shared" si="236"/>
        <v>2743.3330000000001</v>
      </c>
      <c r="AE1039" s="105">
        <v>2143.3330000000001</v>
      </c>
      <c r="AF1039" s="34" t="s">
        <v>36</v>
      </c>
      <c r="AG1039" s="34" t="s">
        <v>36</v>
      </c>
      <c r="AH1039" s="34" t="s">
        <v>36</v>
      </c>
      <c r="AI1039" s="29">
        <v>0.30299999999999999</v>
      </c>
      <c r="AJ1039" s="29">
        <v>2.7399999999999999E-4</v>
      </c>
      <c r="AK1039" s="29">
        <v>50</v>
      </c>
      <c r="AL1039" s="29">
        <v>0</v>
      </c>
      <c r="AM1039" s="29" t="s">
        <v>28</v>
      </c>
      <c r="AN1039" s="158" t="s">
        <v>28</v>
      </c>
      <c r="AO1039" s="29" t="s">
        <v>28</v>
      </c>
      <c r="AP1039" s="29">
        <v>10</v>
      </c>
      <c r="AQ1039" s="29">
        <v>265</v>
      </c>
      <c r="AR1039" s="29">
        <v>400</v>
      </c>
      <c r="AS1039" s="29">
        <v>320</v>
      </c>
      <c r="AT1039" s="29">
        <v>3.03</v>
      </c>
      <c r="AU1039" s="144">
        <v>3.3919999999999999E-2</v>
      </c>
      <c r="AV1039" s="36" t="s">
        <v>28</v>
      </c>
      <c r="AW1039" s="102">
        <v>43265</v>
      </c>
      <c r="AX1039" s="129" t="s">
        <v>33</v>
      </c>
      <c r="AY1039" s="106" t="e">
        <v>#N/A</v>
      </c>
      <c r="BD1039" t="s">
        <v>348</v>
      </c>
      <c r="BE1039" t="s">
        <v>4370</v>
      </c>
      <c r="BF1039" t="s">
        <v>4749</v>
      </c>
      <c r="BH1039" t="str">
        <f t="shared" si="234"/>
        <v>AV</v>
      </c>
      <c r="BJ1039" t="str">
        <f t="shared" si="235"/>
        <v>OK</v>
      </c>
      <c r="BK1039" s="130">
        <v>3292</v>
      </c>
      <c r="BL1039" s="130" t="s">
        <v>37</v>
      </c>
      <c r="BM1039" s="131" t="s">
        <v>33</v>
      </c>
      <c r="BN1039" s="131" t="e">
        <v>#VALUE!</v>
      </c>
      <c r="BO1039">
        <v>3292</v>
      </c>
      <c r="BP1039">
        <v>0</v>
      </c>
    </row>
    <row r="1040" spans="1:68" ht="25.2" x14ac:dyDescent="0.3">
      <c r="A1040" s="1"/>
      <c r="B1040" s="47">
        <v>950</v>
      </c>
      <c r="C1040" s="45">
        <v>1088566</v>
      </c>
      <c r="D1040" s="29"/>
      <c r="E1040" s="29"/>
      <c r="F1040" s="39" t="s">
        <v>894</v>
      </c>
      <c r="G1040" s="29" t="s">
        <v>31</v>
      </c>
      <c r="H1040" s="70" t="s">
        <v>4779</v>
      </c>
      <c r="I1040" s="148" t="s">
        <v>32</v>
      </c>
      <c r="J1040" s="147" t="s">
        <v>33</v>
      </c>
      <c r="K1040" s="148">
        <v>0</v>
      </c>
      <c r="L1040" s="148" t="s">
        <v>32</v>
      </c>
      <c r="M1040" s="147" t="s">
        <v>33</v>
      </c>
      <c r="N1040" s="29" t="str">
        <f t="shared" si="230"/>
        <v/>
      </c>
      <c r="O1040" s="29" t="str">
        <f t="shared" si="231"/>
        <v/>
      </c>
      <c r="P1040" s="29" t="str">
        <f t="shared" si="232"/>
        <v/>
      </c>
      <c r="Q1040" s="29" t="str">
        <f t="shared" si="237"/>
        <v/>
      </c>
      <c r="R1040" s="29" t="str">
        <f t="shared" si="238"/>
        <v/>
      </c>
      <c r="S1040" s="29" t="str">
        <f t="shared" si="239"/>
        <v/>
      </c>
      <c r="T1040" s="29" t="str">
        <f t="shared" si="240"/>
        <v/>
      </c>
      <c r="U1040" s="29"/>
      <c r="V1040" s="29"/>
      <c r="W1040" s="38" t="s">
        <v>145</v>
      </c>
      <c r="X1040" s="37" t="s">
        <v>366</v>
      </c>
      <c r="Y1040" s="146">
        <v>1098</v>
      </c>
      <c r="Z1040" s="33">
        <v>1406</v>
      </c>
      <c r="AA1040" s="34">
        <f t="shared" si="228"/>
        <v>0.28100000000000003</v>
      </c>
      <c r="AB1040" s="33">
        <f t="shared" si="233"/>
        <v>1406</v>
      </c>
      <c r="AC1040" s="34">
        <f t="shared" si="229"/>
        <v>0.28051038251366112</v>
      </c>
      <c r="AD1040" s="145">
        <f t="shared" si="236"/>
        <v>1171.6669999999999</v>
      </c>
      <c r="AE1040" s="105">
        <v>915</v>
      </c>
      <c r="AF1040" s="34" t="s">
        <v>36</v>
      </c>
      <c r="AG1040" s="34" t="s">
        <v>36</v>
      </c>
      <c r="AH1040" s="34" t="s">
        <v>36</v>
      </c>
      <c r="AI1040" s="29">
        <v>8.7999999999999995E-2</v>
      </c>
      <c r="AJ1040" s="29">
        <v>2.1599999999999999E-4</v>
      </c>
      <c r="AK1040" s="29">
        <v>5</v>
      </c>
      <c r="AL1040" s="29">
        <v>0</v>
      </c>
      <c r="AM1040" s="29" t="s">
        <v>28</v>
      </c>
      <c r="AN1040" s="158" t="s">
        <v>28</v>
      </c>
      <c r="AO1040" s="29" t="s">
        <v>28</v>
      </c>
      <c r="AP1040" s="29">
        <v>10</v>
      </c>
      <c r="AQ1040" s="29">
        <v>265</v>
      </c>
      <c r="AR1040" s="29">
        <v>400</v>
      </c>
      <c r="AS1040" s="29">
        <v>320</v>
      </c>
      <c r="AT1040" s="29">
        <v>0.88</v>
      </c>
      <c r="AU1040" s="144">
        <v>3.3919999999999999E-2</v>
      </c>
      <c r="AV1040" s="36" t="s">
        <v>28</v>
      </c>
      <c r="AW1040" s="102">
        <v>43265</v>
      </c>
      <c r="AX1040" s="129" t="s">
        <v>33</v>
      </c>
      <c r="AY1040" s="106">
        <v>43</v>
      </c>
      <c r="BD1040" t="s">
        <v>348</v>
      </c>
      <c r="BE1040" t="s">
        <v>4370</v>
      </c>
      <c r="BF1040" t="s">
        <v>4749</v>
      </c>
      <c r="BH1040" t="str">
        <f t="shared" si="234"/>
        <v>AV</v>
      </c>
      <c r="BJ1040" t="str">
        <f t="shared" si="235"/>
        <v>OK</v>
      </c>
      <c r="BK1040" s="130">
        <v>1406</v>
      </c>
      <c r="BL1040" s="130" t="s">
        <v>37</v>
      </c>
      <c r="BM1040" s="131" t="s">
        <v>33</v>
      </c>
      <c r="BN1040" s="131" t="e">
        <v>#VALUE!</v>
      </c>
      <c r="BO1040" t="e">
        <v>#N/A</v>
      </c>
      <c r="BP1040">
        <v>0</v>
      </c>
    </row>
    <row r="1041" spans="1:68" ht="25.2" x14ac:dyDescent="0.3">
      <c r="A1041" s="1"/>
      <c r="B1041" s="47">
        <v>951</v>
      </c>
      <c r="C1041" s="45">
        <v>1088569</v>
      </c>
      <c r="D1041" s="29"/>
      <c r="E1041" s="29"/>
      <c r="F1041" s="39" t="s">
        <v>895</v>
      </c>
      <c r="G1041" s="29" t="s">
        <v>31</v>
      </c>
      <c r="H1041" s="70" t="s">
        <v>4779</v>
      </c>
      <c r="I1041" s="148" t="s">
        <v>32</v>
      </c>
      <c r="J1041" s="147" t="s">
        <v>33</v>
      </c>
      <c r="K1041" s="148">
        <v>0</v>
      </c>
      <c r="L1041" s="148" t="s">
        <v>32</v>
      </c>
      <c r="M1041" s="147" t="s">
        <v>33</v>
      </c>
      <c r="N1041" s="29" t="str">
        <f t="shared" si="230"/>
        <v/>
      </c>
      <c r="O1041" s="29" t="str">
        <f t="shared" si="231"/>
        <v/>
      </c>
      <c r="P1041" s="29" t="str">
        <f t="shared" si="232"/>
        <v/>
      </c>
      <c r="Q1041" s="29" t="str">
        <f t="shared" si="237"/>
        <v/>
      </c>
      <c r="R1041" s="29" t="str">
        <f t="shared" si="238"/>
        <v/>
      </c>
      <c r="S1041" s="29" t="str">
        <f t="shared" si="239"/>
        <v/>
      </c>
      <c r="T1041" s="29" t="str">
        <f t="shared" si="240"/>
        <v/>
      </c>
      <c r="U1041" s="29"/>
      <c r="V1041" s="29"/>
      <c r="W1041" s="38" t="s">
        <v>145</v>
      </c>
      <c r="X1041" s="37" t="s">
        <v>366</v>
      </c>
      <c r="Y1041" s="146">
        <v>1184</v>
      </c>
      <c r="Z1041" s="33">
        <v>1515</v>
      </c>
      <c r="AA1041" s="34">
        <f t="shared" si="228"/>
        <v>0.28000000000000003</v>
      </c>
      <c r="AB1041" s="33">
        <f t="shared" si="233"/>
        <v>1515</v>
      </c>
      <c r="AC1041" s="34">
        <f t="shared" si="229"/>
        <v>0.27956037852689913</v>
      </c>
      <c r="AD1041" s="145">
        <f t="shared" si="236"/>
        <v>1262.5</v>
      </c>
      <c r="AE1041" s="105">
        <v>986.66700000000003</v>
      </c>
      <c r="AF1041" s="34" t="s">
        <v>36</v>
      </c>
      <c r="AG1041" s="34" t="s">
        <v>36</v>
      </c>
      <c r="AH1041" s="34" t="s">
        <v>36</v>
      </c>
      <c r="AI1041" s="29">
        <v>0.105</v>
      </c>
      <c r="AJ1041" s="29">
        <v>2.1599999999999999E-4</v>
      </c>
      <c r="AK1041" s="29">
        <v>40</v>
      </c>
      <c r="AL1041" s="29">
        <v>0</v>
      </c>
      <c r="AM1041" s="29" t="s">
        <v>28</v>
      </c>
      <c r="AN1041" s="158" t="s">
        <v>28</v>
      </c>
      <c r="AO1041" s="29" t="s">
        <v>28</v>
      </c>
      <c r="AP1041" s="29">
        <v>10</v>
      </c>
      <c r="AQ1041" s="29">
        <v>265</v>
      </c>
      <c r="AR1041" s="29">
        <v>400</v>
      </c>
      <c r="AS1041" s="29">
        <v>320</v>
      </c>
      <c r="AT1041" s="29">
        <v>1.05</v>
      </c>
      <c r="AU1041" s="144">
        <v>3.3919999999999999E-2</v>
      </c>
      <c r="AV1041" s="36" t="s">
        <v>28</v>
      </c>
      <c r="AW1041" s="102">
        <v>43265</v>
      </c>
      <c r="AX1041" s="129" t="s">
        <v>33</v>
      </c>
      <c r="AY1041" s="106">
        <v>10</v>
      </c>
      <c r="BD1041" t="s">
        <v>348</v>
      </c>
      <c r="BE1041" t="s">
        <v>4370</v>
      </c>
      <c r="BF1041" t="s">
        <v>4749</v>
      </c>
      <c r="BH1041" t="str">
        <f t="shared" si="234"/>
        <v>AV</v>
      </c>
      <c r="BJ1041" t="str">
        <f t="shared" si="235"/>
        <v>OK</v>
      </c>
      <c r="BK1041" s="130">
        <v>1515</v>
      </c>
      <c r="BL1041" s="130" t="s">
        <v>37</v>
      </c>
      <c r="BM1041" s="131" t="s">
        <v>33</v>
      </c>
      <c r="BN1041" s="131" t="e">
        <v>#VALUE!</v>
      </c>
      <c r="BO1041">
        <v>1515</v>
      </c>
      <c r="BP1041">
        <v>0</v>
      </c>
    </row>
    <row r="1042" spans="1:68" ht="37.799999999999997" x14ac:dyDescent="0.3">
      <c r="A1042" s="1"/>
      <c r="B1042" s="47">
        <v>952</v>
      </c>
      <c r="C1042" s="45">
        <v>1070639</v>
      </c>
      <c r="D1042" s="29">
        <v>1015455</v>
      </c>
      <c r="E1042" s="29"/>
      <c r="F1042" s="60" t="s">
        <v>896</v>
      </c>
      <c r="G1042" s="29" t="s">
        <v>42</v>
      </c>
      <c r="H1042" s="70" t="s">
        <v>4780</v>
      </c>
      <c r="I1042" s="148" t="s">
        <v>32</v>
      </c>
      <c r="J1042" s="147" t="s">
        <v>33</v>
      </c>
      <c r="K1042" s="148">
        <v>0</v>
      </c>
      <c r="L1042" s="148" t="s">
        <v>32</v>
      </c>
      <c r="M1042" s="147" t="s">
        <v>33</v>
      </c>
      <c r="N1042" s="29">
        <f t="shared" si="230"/>
        <v>1015455</v>
      </c>
      <c r="O1042" s="29" t="str">
        <f t="shared" si="231"/>
        <v/>
      </c>
      <c r="P1042" s="29" t="str">
        <f t="shared" si="232"/>
        <v/>
      </c>
      <c r="Q1042" s="29" t="str">
        <f t="shared" si="237"/>
        <v/>
      </c>
      <c r="R1042" s="29" t="str">
        <f t="shared" si="238"/>
        <v/>
      </c>
      <c r="S1042" s="29" t="str">
        <f t="shared" si="239"/>
        <v/>
      </c>
      <c r="T1042" s="29" t="str">
        <f t="shared" si="240"/>
        <v/>
      </c>
      <c r="U1042" s="29"/>
      <c r="V1042" s="29"/>
      <c r="W1042" s="55" t="s">
        <v>145</v>
      </c>
      <c r="X1042" s="29" t="s">
        <v>158</v>
      </c>
      <c r="Y1042" s="146">
        <v>1216</v>
      </c>
      <c r="Z1042" s="33">
        <v>1557</v>
      </c>
      <c r="AA1042" s="34">
        <f t="shared" si="228"/>
        <v>0.28000000000000003</v>
      </c>
      <c r="AB1042" s="33">
        <f t="shared" si="233"/>
        <v>1557</v>
      </c>
      <c r="AC1042" s="34">
        <f t="shared" si="229"/>
        <v>0.28042805277238581</v>
      </c>
      <c r="AD1042" s="145">
        <f t="shared" si="236"/>
        <v>1297.5</v>
      </c>
      <c r="AE1042" s="105">
        <v>1013.333</v>
      </c>
      <c r="AF1042" s="34" t="s">
        <v>36</v>
      </c>
      <c r="AG1042" s="34" t="s">
        <v>36</v>
      </c>
      <c r="AH1042" s="34" t="s">
        <v>36</v>
      </c>
      <c r="AI1042" s="29">
        <v>0.13900000000000001</v>
      </c>
      <c r="AJ1042" s="29">
        <v>1.36E-4</v>
      </c>
      <c r="AK1042" s="29">
        <v>0</v>
      </c>
      <c r="AL1042" s="29">
        <v>0</v>
      </c>
      <c r="AM1042" s="29" t="s">
        <v>28</v>
      </c>
      <c r="AN1042" s="44" t="s">
        <v>27</v>
      </c>
      <c r="AO1042" s="29" t="s">
        <v>28</v>
      </c>
      <c r="AP1042" s="29">
        <v>10</v>
      </c>
      <c r="AQ1042" s="29">
        <v>176</v>
      </c>
      <c r="AR1042" s="29">
        <v>135</v>
      </c>
      <c r="AS1042" s="29">
        <v>89</v>
      </c>
      <c r="AT1042" s="29">
        <v>1.39</v>
      </c>
      <c r="AU1042" s="144">
        <v>2.1150000000000001E-3</v>
      </c>
      <c r="AV1042" s="36" t="s">
        <v>28</v>
      </c>
      <c r="AW1042" s="102">
        <v>43515</v>
      </c>
      <c r="AX1042" s="129" t="s">
        <v>33</v>
      </c>
      <c r="AY1042" s="106">
        <v>49432</v>
      </c>
      <c r="BD1042" t="s">
        <v>108</v>
      </c>
      <c r="BE1042" t="s">
        <v>4368</v>
      </c>
      <c r="BF1042" t="s">
        <v>4740</v>
      </c>
      <c r="BH1042" t="str">
        <f t="shared" si="234"/>
        <v/>
      </c>
      <c r="BJ1042" t="str">
        <f t="shared" si="235"/>
        <v>OK</v>
      </c>
      <c r="BK1042" s="130">
        <v>1557</v>
      </c>
      <c r="BL1042" s="130" t="s">
        <v>37</v>
      </c>
      <c r="BM1042" s="131">
        <v>1338</v>
      </c>
      <c r="BN1042" s="131">
        <v>1.163677130044843</v>
      </c>
      <c r="BO1042">
        <v>1557</v>
      </c>
      <c r="BP1042">
        <v>1325</v>
      </c>
    </row>
    <row r="1043" spans="1:68" ht="25.2" x14ac:dyDescent="0.3">
      <c r="A1043" s="1"/>
      <c r="B1043" s="47">
        <v>953</v>
      </c>
      <c r="C1043" s="45">
        <v>1070640</v>
      </c>
      <c r="D1043" s="29">
        <v>1015512</v>
      </c>
      <c r="E1043" s="29"/>
      <c r="F1043" s="60" t="s">
        <v>897</v>
      </c>
      <c r="G1043" s="29" t="s">
        <v>47</v>
      </c>
      <c r="H1043" s="70" t="s">
        <v>4779</v>
      </c>
      <c r="I1043" s="148" t="s">
        <v>32</v>
      </c>
      <c r="J1043" s="147" t="s">
        <v>33</v>
      </c>
      <c r="K1043" s="148">
        <v>0</v>
      </c>
      <c r="L1043" s="148" t="s">
        <v>32</v>
      </c>
      <c r="M1043" s="147" t="s">
        <v>33</v>
      </c>
      <c r="N1043" s="29">
        <f t="shared" si="230"/>
        <v>1015512</v>
      </c>
      <c r="O1043" s="29" t="str">
        <f t="shared" si="231"/>
        <v/>
      </c>
      <c r="P1043" s="29" t="str">
        <f t="shared" si="232"/>
        <v/>
      </c>
      <c r="Q1043" s="29" t="str">
        <f t="shared" si="237"/>
        <v/>
      </c>
      <c r="R1043" s="29" t="str">
        <f t="shared" si="238"/>
        <v/>
      </c>
      <c r="S1043" s="29" t="str">
        <f t="shared" si="239"/>
        <v/>
      </c>
      <c r="T1043" s="29" t="str">
        <f t="shared" si="240"/>
        <v/>
      </c>
      <c r="U1043" s="29"/>
      <c r="V1043" s="29"/>
      <c r="W1043" s="55" t="s">
        <v>145</v>
      </c>
      <c r="X1043" s="29" t="s">
        <v>158</v>
      </c>
      <c r="Y1043" s="146">
        <v>1471</v>
      </c>
      <c r="Z1043" s="33">
        <v>1883</v>
      </c>
      <c r="AA1043" s="34">
        <f t="shared" si="228"/>
        <v>0.28000000000000003</v>
      </c>
      <c r="AB1043" s="33">
        <f t="shared" si="233"/>
        <v>1883</v>
      </c>
      <c r="AC1043" s="34">
        <f t="shared" si="229"/>
        <v>0.28008219716715066</v>
      </c>
      <c r="AD1043" s="145">
        <f t="shared" si="236"/>
        <v>1569.1669999999999</v>
      </c>
      <c r="AE1043" s="105">
        <v>1225.8330000000001</v>
      </c>
      <c r="AF1043" s="34" t="s">
        <v>36</v>
      </c>
      <c r="AG1043" s="34" t="s">
        <v>36</v>
      </c>
      <c r="AH1043" s="34" t="s">
        <v>36</v>
      </c>
      <c r="AI1043" s="29">
        <v>0.152</v>
      </c>
      <c r="AJ1043" s="29">
        <v>1.46E-4</v>
      </c>
      <c r="AK1043" s="29">
        <v>340</v>
      </c>
      <c r="AL1043" s="29">
        <v>0</v>
      </c>
      <c r="AM1043" s="29" t="s">
        <v>28</v>
      </c>
      <c r="AN1043" s="158" t="s">
        <v>28</v>
      </c>
      <c r="AO1043" s="29" t="s">
        <v>28</v>
      </c>
      <c r="AP1043" s="29">
        <v>10</v>
      </c>
      <c r="AQ1043" s="29">
        <v>176</v>
      </c>
      <c r="AR1043" s="29">
        <v>135</v>
      </c>
      <c r="AS1043" s="29">
        <v>89</v>
      </c>
      <c r="AT1043" s="29">
        <v>1.52</v>
      </c>
      <c r="AU1043" s="144">
        <v>2.1150000000000001E-3</v>
      </c>
      <c r="AV1043" s="36" t="s">
        <v>28</v>
      </c>
      <c r="AW1043" s="102">
        <v>43515</v>
      </c>
      <c r="AX1043" s="129" t="s">
        <v>33</v>
      </c>
      <c r="AY1043" s="106">
        <v>33858</v>
      </c>
      <c r="BD1043" t="s">
        <v>108</v>
      </c>
      <c r="BE1043" t="s">
        <v>4368</v>
      </c>
      <c r="BF1043" t="s">
        <v>4740</v>
      </c>
      <c r="BH1043" t="str">
        <f t="shared" si="234"/>
        <v>AV</v>
      </c>
      <c r="BJ1043" t="str">
        <f t="shared" si="235"/>
        <v>OK</v>
      </c>
      <c r="BK1043" s="130">
        <v>1883</v>
      </c>
      <c r="BL1043" s="130" t="s">
        <v>37</v>
      </c>
      <c r="BM1043" s="131">
        <v>1618</v>
      </c>
      <c r="BN1043" s="131">
        <v>1.1637824474660075</v>
      </c>
      <c r="BO1043">
        <v>1883</v>
      </c>
      <c r="BP1043">
        <v>580</v>
      </c>
    </row>
    <row r="1044" spans="1:68" ht="25.2" x14ac:dyDescent="0.3">
      <c r="A1044" s="1"/>
      <c r="B1044" s="47">
        <v>954</v>
      </c>
      <c r="C1044" s="45">
        <v>1070641</v>
      </c>
      <c r="D1044" s="29">
        <v>1015515</v>
      </c>
      <c r="E1044" s="29"/>
      <c r="F1044" s="60" t="s">
        <v>898</v>
      </c>
      <c r="G1044" s="29" t="s">
        <v>39</v>
      </c>
      <c r="H1044" s="70" t="s">
        <v>4779</v>
      </c>
      <c r="I1044" s="148" t="s">
        <v>32</v>
      </c>
      <c r="J1044" s="147" t="s">
        <v>33</v>
      </c>
      <c r="K1044" s="148">
        <v>0</v>
      </c>
      <c r="L1044" s="148" t="s">
        <v>32</v>
      </c>
      <c r="M1044" s="147" t="s">
        <v>33</v>
      </c>
      <c r="N1044" s="29">
        <f t="shared" si="230"/>
        <v>1015515</v>
      </c>
      <c r="O1044" s="29" t="str">
        <f t="shared" si="231"/>
        <v/>
      </c>
      <c r="P1044" s="29" t="str">
        <f t="shared" si="232"/>
        <v/>
      </c>
      <c r="Q1044" s="29" t="str">
        <f t="shared" si="237"/>
        <v/>
      </c>
      <c r="R1044" s="29" t="str">
        <f t="shared" si="238"/>
        <v/>
      </c>
      <c r="S1044" s="29" t="str">
        <f t="shared" si="239"/>
        <v/>
      </c>
      <c r="T1044" s="29" t="str">
        <f t="shared" si="240"/>
        <v/>
      </c>
      <c r="U1044" s="29"/>
      <c r="V1044" s="29"/>
      <c r="W1044" s="55" t="s">
        <v>145</v>
      </c>
      <c r="X1044" s="29" t="s">
        <v>158</v>
      </c>
      <c r="Y1044" s="146">
        <v>1471</v>
      </c>
      <c r="Z1044" s="33">
        <v>1883</v>
      </c>
      <c r="AA1044" s="34">
        <f t="shared" si="228"/>
        <v>0.28000000000000003</v>
      </c>
      <c r="AB1044" s="33">
        <f t="shared" si="233"/>
        <v>1883</v>
      </c>
      <c r="AC1044" s="34">
        <f t="shared" si="229"/>
        <v>0.28008219716715066</v>
      </c>
      <c r="AD1044" s="145">
        <f t="shared" si="236"/>
        <v>1569.1669999999999</v>
      </c>
      <c r="AE1044" s="105">
        <v>1225.8330000000001</v>
      </c>
      <c r="AF1044" s="34" t="s">
        <v>36</v>
      </c>
      <c r="AG1044" s="34" t="s">
        <v>36</v>
      </c>
      <c r="AH1044" s="34" t="s">
        <v>36</v>
      </c>
      <c r="AI1044" s="29">
        <v>0.17399999999999999</v>
      </c>
      <c r="AJ1044" s="29">
        <v>1.54E-4</v>
      </c>
      <c r="AK1044" s="29">
        <v>40</v>
      </c>
      <c r="AL1044" s="29">
        <v>0</v>
      </c>
      <c r="AM1044" s="29" t="s">
        <v>28</v>
      </c>
      <c r="AN1044" s="158" t="s">
        <v>28</v>
      </c>
      <c r="AO1044" s="29" t="s">
        <v>28</v>
      </c>
      <c r="AP1044" s="29">
        <v>5</v>
      </c>
      <c r="AQ1044" s="29">
        <v>176</v>
      </c>
      <c r="AR1044" s="29">
        <v>67</v>
      </c>
      <c r="AS1044" s="29">
        <v>89</v>
      </c>
      <c r="AT1044" s="29">
        <v>0.87</v>
      </c>
      <c r="AU1044" s="144">
        <v>1.049E-3</v>
      </c>
      <c r="AV1044" s="36" t="s">
        <v>28</v>
      </c>
      <c r="AW1044" s="102">
        <v>43515</v>
      </c>
      <c r="AX1044" s="129" t="s">
        <v>33</v>
      </c>
      <c r="AY1044" s="106">
        <v>295</v>
      </c>
      <c r="BD1044" t="s">
        <v>108</v>
      </c>
      <c r="BE1044" t="s">
        <v>4346</v>
      </c>
      <c r="BF1044" t="s">
        <v>4740</v>
      </c>
      <c r="BH1044" t="str">
        <f t="shared" si="234"/>
        <v>AV</v>
      </c>
      <c r="BJ1044" t="str">
        <f t="shared" si="235"/>
        <v>OK</v>
      </c>
      <c r="BK1044" s="130">
        <v>1883</v>
      </c>
      <c r="BL1044" s="130" t="s">
        <v>37</v>
      </c>
      <c r="BM1044" s="131">
        <v>1618</v>
      </c>
      <c r="BN1044" s="131">
        <v>1.1637824474660075</v>
      </c>
      <c r="BO1044">
        <v>1883</v>
      </c>
      <c r="BP1044">
        <v>10</v>
      </c>
    </row>
    <row r="1045" spans="1:68" ht="25.2" x14ac:dyDescent="0.3">
      <c r="A1045" s="1"/>
      <c r="B1045" s="47">
        <v>955</v>
      </c>
      <c r="C1045" s="45">
        <v>1070644</v>
      </c>
      <c r="D1045" s="29">
        <v>1015345</v>
      </c>
      <c r="E1045" s="29"/>
      <c r="F1045" s="32" t="s">
        <v>899</v>
      </c>
      <c r="G1045" s="29" t="s">
        <v>47</v>
      </c>
      <c r="H1045" s="70" t="s">
        <v>4779</v>
      </c>
      <c r="I1045" s="148" t="s">
        <v>32</v>
      </c>
      <c r="J1045" s="147" t="s">
        <v>33</v>
      </c>
      <c r="K1045" s="148">
        <v>0</v>
      </c>
      <c r="L1045" s="148" t="s">
        <v>32</v>
      </c>
      <c r="M1045" s="147" t="s">
        <v>33</v>
      </c>
      <c r="N1045" s="29">
        <f t="shared" si="230"/>
        <v>1015345</v>
      </c>
      <c r="O1045" s="29" t="str">
        <f t="shared" si="231"/>
        <v/>
      </c>
      <c r="P1045" s="29" t="str">
        <f t="shared" si="232"/>
        <v/>
      </c>
      <c r="Q1045" s="29" t="str">
        <f t="shared" si="237"/>
        <v/>
      </c>
      <c r="R1045" s="29" t="str">
        <f t="shared" si="238"/>
        <v/>
      </c>
      <c r="S1045" s="29" t="str">
        <f t="shared" si="239"/>
        <v/>
      </c>
      <c r="T1045" s="29" t="str">
        <f t="shared" si="240"/>
        <v/>
      </c>
      <c r="U1045" s="29"/>
      <c r="V1045" s="29"/>
      <c r="W1045" s="55" t="s">
        <v>145</v>
      </c>
      <c r="X1045" s="29" t="s">
        <v>158</v>
      </c>
      <c r="Y1045" s="146">
        <v>1216</v>
      </c>
      <c r="Z1045" s="33">
        <v>1557</v>
      </c>
      <c r="AA1045" s="34">
        <f t="shared" ref="AA1045:AA1069" si="241">ROUND(Z1045/Y1045-1,3)</f>
        <v>0.28000000000000003</v>
      </c>
      <c r="AB1045" s="33">
        <f t="shared" si="233"/>
        <v>1557</v>
      </c>
      <c r="AC1045" s="34">
        <f t="shared" ref="AC1045:AC1069" si="242">(AD1045-AE1045)/AE1045</f>
        <v>0.28042805277238581</v>
      </c>
      <c r="AD1045" s="145">
        <f t="shared" si="236"/>
        <v>1297.5</v>
      </c>
      <c r="AE1045" s="105">
        <v>1013.333</v>
      </c>
      <c r="AF1045" s="34" t="s">
        <v>36</v>
      </c>
      <c r="AG1045" s="34" t="s">
        <v>36</v>
      </c>
      <c r="AH1045" s="34" t="s">
        <v>36</v>
      </c>
      <c r="AI1045" s="29">
        <v>0.16400000000000001</v>
      </c>
      <c r="AJ1045" s="29">
        <v>1.7200000000000001E-4</v>
      </c>
      <c r="AK1045" s="29">
        <v>70</v>
      </c>
      <c r="AL1045" s="29">
        <v>0</v>
      </c>
      <c r="AM1045" s="29" t="s">
        <v>28</v>
      </c>
      <c r="AN1045" s="158" t="s">
        <v>28</v>
      </c>
      <c r="AO1045" s="29" t="s">
        <v>28</v>
      </c>
      <c r="AP1045" s="29">
        <v>10</v>
      </c>
      <c r="AQ1045" s="29">
        <v>176</v>
      </c>
      <c r="AR1045" s="29">
        <v>135</v>
      </c>
      <c r="AS1045" s="29">
        <v>89</v>
      </c>
      <c r="AT1045" s="29">
        <v>1.64</v>
      </c>
      <c r="AU1045" s="144">
        <v>2.1150000000000001E-3</v>
      </c>
      <c r="AV1045" s="36" t="s">
        <v>28</v>
      </c>
      <c r="AW1045" s="102">
        <v>43515</v>
      </c>
      <c r="AX1045" s="129" t="s">
        <v>33</v>
      </c>
      <c r="AY1045" s="106">
        <v>7958</v>
      </c>
      <c r="BD1045" t="s">
        <v>108</v>
      </c>
      <c r="BE1045" t="s">
        <v>4368</v>
      </c>
      <c r="BF1045" t="s">
        <v>4740</v>
      </c>
      <c r="BH1045" t="str">
        <f t="shared" si="234"/>
        <v>AV</v>
      </c>
      <c r="BJ1045" t="str">
        <f t="shared" si="235"/>
        <v>OK</v>
      </c>
      <c r="BK1045" s="130">
        <v>1557</v>
      </c>
      <c r="BL1045" s="130" t="s">
        <v>37</v>
      </c>
      <c r="BM1045" s="131">
        <v>1338</v>
      </c>
      <c r="BN1045" s="131">
        <v>1.163677130044843</v>
      </c>
      <c r="BO1045">
        <v>1557</v>
      </c>
      <c r="BP1045">
        <v>790</v>
      </c>
    </row>
    <row r="1046" spans="1:68" ht="25.2" x14ac:dyDescent="0.3">
      <c r="A1046" s="1"/>
      <c r="B1046" s="47">
        <v>956</v>
      </c>
      <c r="C1046" s="45">
        <v>1070645</v>
      </c>
      <c r="D1046" s="29">
        <v>1057835</v>
      </c>
      <c r="E1046" s="29"/>
      <c r="F1046" s="32" t="s">
        <v>900</v>
      </c>
      <c r="G1046" s="29" t="s">
        <v>47</v>
      </c>
      <c r="H1046" s="70" t="s">
        <v>4779</v>
      </c>
      <c r="I1046" s="148" t="s">
        <v>32</v>
      </c>
      <c r="J1046" s="147" t="s">
        <v>33</v>
      </c>
      <c r="K1046" s="148">
        <v>0</v>
      </c>
      <c r="L1046" s="148" t="s">
        <v>32</v>
      </c>
      <c r="M1046" s="147" t="s">
        <v>33</v>
      </c>
      <c r="N1046" s="29">
        <f t="shared" si="230"/>
        <v>1057835</v>
      </c>
      <c r="O1046" s="29" t="str">
        <f t="shared" si="231"/>
        <v/>
      </c>
      <c r="P1046" s="29" t="str">
        <f t="shared" si="232"/>
        <v/>
      </c>
      <c r="Q1046" s="29" t="str">
        <f t="shared" si="237"/>
        <v/>
      </c>
      <c r="R1046" s="29" t="str">
        <f t="shared" si="238"/>
        <v/>
      </c>
      <c r="S1046" s="29" t="str">
        <f t="shared" si="239"/>
        <v/>
      </c>
      <c r="T1046" s="29" t="str">
        <f t="shared" si="240"/>
        <v/>
      </c>
      <c r="U1046" s="29"/>
      <c r="V1046" s="29"/>
      <c r="W1046" s="55" t="s">
        <v>145</v>
      </c>
      <c r="X1046" s="29" t="s">
        <v>158</v>
      </c>
      <c r="Y1046" s="146">
        <v>1636</v>
      </c>
      <c r="Z1046" s="33">
        <v>2095</v>
      </c>
      <c r="AA1046" s="34">
        <f t="shared" si="241"/>
        <v>0.28100000000000003</v>
      </c>
      <c r="AB1046" s="33">
        <f t="shared" si="233"/>
        <v>2095</v>
      </c>
      <c r="AC1046" s="34">
        <f t="shared" si="242"/>
        <v>0.28056241578543173</v>
      </c>
      <c r="AD1046" s="145">
        <f t="shared" si="236"/>
        <v>1745.8330000000001</v>
      </c>
      <c r="AE1046" s="105">
        <v>1363.3330000000001</v>
      </c>
      <c r="AF1046" s="34" t="s">
        <v>36</v>
      </c>
      <c r="AG1046" s="34" t="s">
        <v>36</v>
      </c>
      <c r="AH1046" s="34" t="s">
        <v>36</v>
      </c>
      <c r="AI1046" s="29">
        <v>0.17299999999999999</v>
      </c>
      <c r="AJ1046" s="29">
        <v>1.84E-4</v>
      </c>
      <c r="AK1046" s="29">
        <v>60</v>
      </c>
      <c r="AL1046" s="29">
        <v>0</v>
      </c>
      <c r="AM1046" s="29" t="s">
        <v>28</v>
      </c>
      <c r="AN1046" s="158" t="s">
        <v>28</v>
      </c>
      <c r="AO1046" s="29" t="s">
        <v>28</v>
      </c>
      <c r="AP1046" s="29">
        <v>10</v>
      </c>
      <c r="AQ1046" s="29">
        <v>176</v>
      </c>
      <c r="AR1046" s="29">
        <v>135</v>
      </c>
      <c r="AS1046" s="29">
        <v>89</v>
      </c>
      <c r="AT1046" s="29">
        <v>1.73</v>
      </c>
      <c r="AU1046" s="144">
        <v>2.1150000000000001E-3</v>
      </c>
      <c r="AV1046" s="36" t="s">
        <v>28</v>
      </c>
      <c r="AW1046" s="102">
        <v>43515</v>
      </c>
      <c r="AX1046" s="129" t="s">
        <v>33</v>
      </c>
      <c r="AY1046" s="106">
        <v>11750</v>
      </c>
      <c r="BD1046" t="s">
        <v>108</v>
      </c>
      <c r="BE1046" t="s">
        <v>4368</v>
      </c>
      <c r="BF1046" t="s">
        <v>4740</v>
      </c>
      <c r="BH1046" t="str">
        <f t="shared" si="234"/>
        <v>AV</v>
      </c>
      <c r="BJ1046" t="str">
        <f t="shared" si="235"/>
        <v>OK</v>
      </c>
      <c r="BK1046" s="130">
        <v>2095</v>
      </c>
      <c r="BL1046" s="130" t="s">
        <v>37</v>
      </c>
      <c r="BM1046" s="131">
        <v>1620</v>
      </c>
      <c r="BN1046" s="131">
        <v>1.2932098765432098</v>
      </c>
      <c r="BO1046">
        <v>2095</v>
      </c>
      <c r="BP1046">
        <v>30</v>
      </c>
    </row>
    <row r="1047" spans="1:68" x14ac:dyDescent="0.3">
      <c r="A1047" s="1"/>
      <c r="B1047" s="47">
        <v>957</v>
      </c>
      <c r="C1047" s="45">
        <v>1070646</v>
      </c>
      <c r="D1047" s="40"/>
      <c r="E1047" s="40"/>
      <c r="F1047" s="31" t="s">
        <v>901</v>
      </c>
      <c r="G1047" s="37" t="s">
        <v>92</v>
      </c>
      <c r="H1047" s="151"/>
      <c r="I1047" s="148" t="s">
        <v>32</v>
      </c>
      <c r="J1047" s="147" t="s">
        <v>33</v>
      </c>
      <c r="K1047" s="148">
        <v>0</v>
      </c>
      <c r="L1047" s="148" t="s">
        <v>32</v>
      </c>
      <c r="M1047" s="147" t="s">
        <v>33</v>
      </c>
      <c r="N1047" s="29" t="str">
        <f t="shared" si="230"/>
        <v/>
      </c>
      <c r="O1047" s="29" t="str">
        <f t="shared" si="231"/>
        <v/>
      </c>
      <c r="P1047" s="29" t="str">
        <f t="shared" si="232"/>
        <v/>
      </c>
      <c r="Q1047" s="29" t="str">
        <f t="shared" si="237"/>
        <v/>
      </c>
      <c r="R1047" s="29" t="str">
        <f t="shared" si="238"/>
        <v/>
      </c>
      <c r="S1047" s="29" t="str">
        <f t="shared" si="239"/>
        <v/>
      </c>
      <c r="T1047" s="29" t="str">
        <f t="shared" si="240"/>
        <v/>
      </c>
      <c r="U1047" s="29"/>
      <c r="V1047" s="29"/>
      <c r="W1047" s="55" t="s">
        <v>145</v>
      </c>
      <c r="X1047" s="37" t="s">
        <v>158</v>
      </c>
      <c r="Y1047" s="146">
        <v>1870</v>
      </c>
      <c r="Z1047" s="33">
        <v>2394</v>
      </c>
      <c r="AA1047" s="34">
        <f t="shared" si="241"/>
        <v>0.28000000000000003</v>
      </c>
      <c r="AB1047" s="33">
        <f t="shared" si="233"/>
        <v>2394</v>
      </c>
      <c r="AC1047" s="34">
        <f t="shared" si="242"/>
        <v>0.28021417758592027</v>
      </c>
      <c r="AD1047" s="145">
        <f t="shared" si="236"/>
        <v>1995</v>
      </c>
      <c r="AE1047" s="105">
        <v>1558.3330000000001</v>
      </c>
      <c r="AF1047" s="34" t="s">
        <v>36</v>
      </c>
      <c r="AG1047" s="34" t="s">
        <v>36</v>
      </c>
      <c r="AH1047" s="34" t="s">
        <v>36</v>
      </c>
      <c r="AI1047" s="29">
        <v>0.20200000000000001</v>
      </c>
      <c r="AJ1047" s="29">
        <v>2.23E-4</v>
      </c>
      <c r="AK1047" s="29">
        <v>0</v>
      </c>
      <c r="AL1047" s="29">
        <v>0</v>
      </c>
      <c r="AM1047" s="29" t="s">
        <v>28</v>
      </c>
      <c r="AN1047" s="44" t="s">
        <v>27</v>
      </c>
      <c r="AO1047" s="29" t="s">
        <v>28</v>
      </c>
      <c r="AP1047" s="29">
        <v>10</v>
      </c>
      <c r="AQ1047" s="29">
        <v>176</v>
      </c>
      <c r="AR1047" s="29">
        <v>135</v>
      </c>
      <c r="AS1047" s="29">
        <v>89</v>
      </c>
      <c r="AT1047" s="29">
        <v>2.02</v>
      </c>
      <c r="AU1047" s="144">
        <v>2.1150000000000001E-3</v>
      </c>
      <c r="AV1047" s="36" t="s">
        <v>28</v>
      </c>
      <c r="AW1047" s="102">
        <v>43985</v>
      </c>
      <c r="AX1047" s="129" t="s">
        <v>33</v>
      </c>
      <c r="AY1047" s="106">
        <v>10</v>
      </c>
      <c r="BD1047" t="s">
        <v>108</v>
      </c>
      <c r="BE1047" t="s">
        <v>4346</v>
      </c>
      <c r="BF1047" t="s">
        <v>4740</v>
      </c>
      <c r="BH1047" t="str">
        <f t="shared" si="234"/>
        <v/>
      </c>
      <c r="BJ1047" t="str">
        <f t="shared" si="235"/>
        <v>OK</v>
      </c>
      <c r="BK1047" s="130" t="s">
        <v>5302</v>
      </c>
      <c r="BL1047" s="130" t="e">
        <v>#VALUE!</v>
      </c>
      <c r="BM1047" s="131" t="s">
        <v>33</v>
      </c>
      <c r="BN1047" s="131" t="e">
        <v>#VALUE!</v>
      </c>
      <c r="BO1047" t="e">
        <v>#N/A</v>
      </c>
      <c r="BP1047">
        <v>0</v>
      </c>
    </row>
    <row r="1048" spans="1:68" x14ac:dyDescent="0.3">
      <c r="A1048" s="1"/>
      <c r="B1048" s="47">
        <v>958</v>
      </c>
      <c r="C1048" s="45">
        <v>1070647</v>
      </c>
      <c r="D1048" s="40"/>
      <c r="E1048" s="40"/>
      <c r="F1048" s="31" t="s">
        <v>902</v>
      </c>
      <c r="G1048" s="37" t="s">
        <v>92</v>
      </c>
      <c r="H1048" s="151"/>
      <c r="I1048" s="148" t="s">
        <v>32</v>
      </c>
      <c r="J1048" s="147" t="s">
        <v>33</v>
      </c>
      <c r="K1048" s="148">
        <v>0</v>
      </c>
      <c r="L1048" s="148" t="s">
        <v>32</v>
      </c>
      <c r="M1048" s="147" t="s">
        <v>33</v>
      </c>
      <c r="N1048" s="29" t="str">
        <f t="shared" si="230"/>
        <v/>
      </c>
      <c r="O1048" s="29" t="str">
        <f t="shared" si="231"/>
        <v/>
      </c>
      <c r="P1048" s="29" t="str">
        <f t="shared" si="232"/>
        <v/>
      </c>
      <c r="Q1048" s="29" t="str">
        <f t="shared" si="237"/>
        <v/>
      </c>
      <c r="R1048" s="29" t="str">
        <f t="shared" si="238"/>
        <v/>
      </c>
      <c r="S1048" s="29" t="str">
        <f t="shared" si="239"/>
        <v/>
      </c>
      <c r="T1048" s="29" t="str">
        <f t="shared" si="240"/>
        <v/>
      </c>
      <c r="U1048" s="29"/>
      <c r="V1048" s="29"/>
      <c r="W1048" s="55" t="s">
        <v>145</v>
      </c>
      <c r="X1048" s="37" t="s">
        <v>158</v>
      </c>
      <c r="Y1048" s="146">
        <v>2009</v>
      </c>
      <c r="Z1048" s="33">
        <v>2572</v>
      </c>
      <c r="AA1048" s="34">
        <f t="shared" si="241"/>
        <v>0.28000000000000003</v>
      </c>
      <c r="AB1048" s="33">
        <f t="shared" si="233"/>
        <v>2572</v>
      </c>
      <c r="AC1048" s="34">
        <f t="shared" si="242"/>
        <v>0.28023847083355496</v>
      </c>
      <c r="AD1048" s="145">
        <f t="shared" si="236"/>
        <v>2143.3330000000001</v>
      </c>
      <c r="AE1048" s="105">
        <v>1674.1669999999999</v>
      </c>
      <c r="AF1048" s="34" t="s">
        <v>36</v>
      </c>
      <c r="AG1048" s="34" t="s">
        <v>36</v>
      </c>
      <c r="AH1048" s="34" t="s">
        <v>36</v>
      </c>
      <c r="AI1048" s="29">
        <v>0.20399999999999999</v>
      </c>
      <c r="AJ1048" s="29">
        <v>2.2800000000000001E-4</v>
      </c>
      <c r="AK1048" s="29">
        <v>0</v>
      </c>
      <c r="AL1048" s="29">
        <v>0</v>
      </c>
      <c r="AM1048" s="29" t="s">
        <v>28</v>
      </c>
      <c r="AN1048" s="44" t="s">
        <v>27</v>
      </c>
      <c r="AO1048" s="29" t="s">
        <v>28</v>
      </c>
      <c r="AP1048" s="29">
        <v>10</v>
      </c>
      <c r="AQ1048" s="29">
        <v>176</v>
      </c>
      <c r="AR1048" s="29">
        <v>135</v>
      </c>
      <c r="AS1048" s="29">
        <v>89</v>
      </c>
      <c r="AT1048" s="29">
        <v>2.04</v>
      </c>
      <c r="AU1048" s="144">
        <v>2.1150000000000001E-3</v>
      </c>
      <c r="AV1048" s="36" t="s">
        <v>28</v>
      </c>
      <c r="AW1048" s="102">
        <v>43985</v>
      </c>
      <c r="AX1048" s="129" t="s">
        <v>33</v>
      </c>
      <c r="AY1048" s="106">
        <v>10</v>
      </c>
      <c r="BD1048" t="s">
        <v>108</v>
      </c>
      <c r="BE1048" t="s">
        <v>4368</v>
      </c>
      <c r="BF1048" t="s">
        <v>4740</v>
      </c>
      <c r="BH1048" t="str">
        <f t="shared" si="234"/>
        <v/>
      </c>
      <c r="BJ1048" t="str">
        <f t="shared" si="235"/>
        <v>OK</v>
      </c>
      <c r="BK1048" s="130" t="s">
        <v>5302</v>
      </c>
      <c r="BL1048" s="130" t="e">
        <v>#VALUE!</v>
      </c>
      <c r="BM1048" s="131" t="s">
        <v>33</v>
      </c>
      <c r="BN1048" s="131" t="e">
        <v>#VALUE!</v>
      </c>
      <c r="BO1048" t="e">
        <v>#N/A</v>
      </c>
      <c r="BP1048">
        <v>0</v>
      </c>
    </row>
    <row r="1049" spans="1:68" ht="25.2" x14ac:dyDescent="0.3">
      <c r="A1049" s="1"/>
      <c r="B1049" s="47">
        <v>959</v>
      </c>
      <c r="C1049" s="45">
        <v>1070629</v>
      </c>
      <c r="D1049" s="29">
        <v>1015454</v>
      </c>
      <c r="E1049" s="29"/>
      <c r="F1049" s="32" t="s">
        <v>903</v>
      </c>
      <c r="G1049" s="29" t="s">
        <v>39</v>
      </c>
      <c r="H1049" s="70" t="s">
        <v>4779</v>
      </c>
      <c r="I1049" s="148" t="s">
        <v>32</v>
      </c>
      <c r="J1049" s="147" t="s">
        <v>33</v>
      </c>
      <c r="K1049" s="148">
        <v>0</v>
      </c>
      <c r="L1049" s="148" t="s">
        <v>32</v>
      </c>
      <c r="M1049" s="147" t="s">
        <v>33</v>
      </c>
      <c r="N1049" s="29">
        <f t="shared" si="230"/>
        <v>1015454</v>
      </c>
      <c r="O1049" s="29" t="str">
        <f t="shared" si="231"/>
        <v/>
      </c>
      <c r="P1049" s="29" t="str">
        <f t="shared" si="232"/>
        <v/>
      </c>
      <c r="Q1049" s="29" t="str">
        <f t="shared" si="237"/>
        <v/>
      </c>
      <c r="R1049" s="29" t="str">
        <f t="shared" si="238"/>
        <v/>
      </c>
      <c r="S1049" s="29" t="str">
        <f t="shared" si="239"/>
        <v/>
      </c>
      <c r="T1049" s="29" t="str">
        <f t="shared" si="240"/>
        <v/>
      </c>
      <c r="U1049" s="29"/>
      <c r="V1049" s="29"/>
      <c r="W1049" s="55" t="s">
        <v>145</v>
      </c>
      <c r="X1049" s="29" t="s">
        <v>158</v>
      </c>
      <c r="Y1049" s="146">
        <v>4459</v>
      </c>
      <c r="Z1049" s="33">
        <v>5708</v>
      </c>
      <c r="AA1049" s="34">
        <f t="shared" si="241"/>
        <v>0.28000000000000003</v>
      </c>
      <c r="AB1049" s="33">
        <f t="shared" si="233"/>
        <v>5708</v>
      </c>
      <c r="AC1049" s="34">
        <f t="shared" si="242"/>
        <v>0.28010785199442501</v>
      </c>
      <c r="AD1049" s="145">
        <f t="shared" si="236"/>
        <v>4756.6670000000004</v>
      </c>
      <c r="AE1049" s="105">
        <v>3715.8330000000001</v>
      </c>
      <c r="AF1049" s="34" t="s">
        <v>36</v>
      </c>
      <c r="AG1049" s="34" t="s">
        <v>36</v>
      </c>
      <c r="AH1049" s="34" t="s">
        <v>36</v>
      </c>
      <c r="AI1049" s="29">
        <v>0.22900000000000001</v>
      </c>
      <c r="AJ1049" s="29">
        <v>2.34E-4</v>
      </c>
      <c r="AK1049" s="29">
        <v>18</v>
      </c>
      <c r="AL1049" s="29">
        <v>0</v>
      </c>
      <c r="AM1049" s="29" t="s">
        <v>28</v>
      </c>
      <c r="AN1049" s="158" t="s">
        <v>28</v>
      </c>
      <c r="AO1049" s="29" t="s">
        <v>28</v>
      </c>
      <c r="AP1049" s="29">
        <v>5</v>
      </c>
      <c r="AQ1049" s="29">
        <v>176</v>
      </c>
      <c r="AR1049" s="29">
        <v>135</v>
      </c>
      <c r="AS1049" s="29">
        <v>89</v>
      </c>
      <c r="AT1049" s="29">
        <v>1.145</v>
      </c>
      <c r="AU1049" s="144">
        <v>2.1150000000000001E-3</v>
      </c>
      <c r="AV1049" s="36" t="s">
        <v>28</v>
      </c>
      <c r="AW1049" s="102">
        <v>43515</v>
      </c>
      <c r="AX1049" s="129" t="s">
        <v>33</v>
      </c>
      <c r="AY1049" s="106">
        <v>830</v>
      </c>
      <c r="BD1049" t="s">
        <v>108</v>
      </c>
      <c r="BE1049" t="s">
        <v>4346</v>
      </c>
      <c r="BF1049" t="s">
        <v>4740</v>
      </c>
      <c r="BH1049" t="str">
        <f t="shared" si="234"/>
        <v>AV</v>
      </c>
      <c r="BJ1049" t="str">
        <f t="shared" si="235"/>
        <v>OK</v>
      </c>
      <c r="BK1049" s="130">
        <v>5708</v>
      </c>
      <c r="BL1049" s="130" t="s">
        <v>37</v>
      </c>
      <c r="BM1049" s="131">
        <v>4905</v>
      </c>
      <c r="BN1049" s="131">
        <v>1.163710499490316</v>
      </c>
      <c r="BO1049">
        <v>5708</v>
      </c>
      <c r="BP1049">
        <v>35</v>
      </c>
    </row>
    <row r="1050" spans="1:68" x14ac:dyDescent="0.3">
      <c r="A1050" s="1"/>
      <c r="B1050" s="47">
        <v>960</v>
      </c>
      <c r="C1050" s="45">
        <v>1070630</v>
      </c>
      <c r="D1050" s="29">
        <v>1060096</v>
      </c>
      <c r="E1050" s="29"/>
      <c r="F1050" s="32" t="s">
        <v>904</v>
      </c>
      <c r="G1050" s="29" t="s">
        <v>31</v>
      </c>
      <c r="H1050" s="148"/>
      <c r="I1050" s="148" t="s">
        <v>32</v>
      </c>
      <c r="J1050" s="147" t="s">
        <v>33</v>
      </c>
      <c r="K1050" s="148">
        <v>0</v>
      </c>
      <c r="L1050" s="148" t="s">
        <v>32</v>
      </c>
      <c r="M1050" s="147" t="s">
        <v>33</v>
      </c>
      <c r="N1050" s="29">
        <f t="shared" si="230"/>
        <v>1060096</v>
      </c>
      <c r="O1050" s="29" t="str">
        <f t="shared" si="231"/>
        <v/>
      </c>
      <c r="P1050" s="29" t="str">
        <f t="shared" si="232"/>
        <v/>
      </c>
      <c r="Q1050" s="29" t="str">
        <f t="shared" si="237"/>
        <v/>
      </c>
      <c r="R1050" s="29" t="str">
        <f t="shared" si="238"/>
        <v/>
      </c>
      <c r="S1050" s="29" t="str">
        <f t="shared" si="239"/>
        <v/>
      </c>
      <c r="T1050" s="29" t="str">
        <f t="shared" si="240"/>
        <v/>
      </c>
      <c r="U1050" s="29"/>
      <c r="V1050" s="29"/>
      <c r="W1050" s="55" t="s">
        <v>145</v>
      </c>
      <c r="X1050" s="29" t="s">
        <v>158</v>
      </c>
      <c r="Y1050" s="146">
        <v>5505</v>
      </c>
      <c r="Z1050" s="33">
        <v>7047</v>
      </c>
      <c r="AA1050" s="34">
        <f t="shared" si="241"/>
        <v>0.28000000000000003</v>
      </c>
      <c r="AB1050" s="33">
        <f t="shared" si="233"/>
        <v>7047</v>
      </c>
      <c r="AC1050" s="34">
        <f t="shared" si="242"/>
        <v>0.28010899182561305</v>
      </c>
      <c r="AD1050" s="145">
        <f t="shared" si="236"/>
        <v>5872.5</v>
      </c>
      <c r="AE1050" s="105">
        <v>4587.5</v>
      </c>
      <c r="AF1050" s="34" t="s">
        <v>36</v>
      </c>
      <c r="AG1050" s="34" t="s">
        <v>36</v>
      </c>
      <c r="AH1050" s="34" t="s">
        <v>36</v>
      </c>
      <c r="AI1050" s="29">
        <v>0.25600000000000001</v>
      </c>
      <c r="AJ1050" s="29">
        <v>2.5300000000000002E-4</v>
      </c>
      <c r="AK1050" s="29">
        <v>0</v>
      </c>
      <c r="AL1050" s="29">
        <v>0</v>
      </c>
      <c r="AM1050" s="29" t="s">
        <v>28</v>
      </c>
      <c r="AN1050" s="44" t="s">
        <v>27</v>
      </c>
      <c r="AO1050" s="29" t="s">
        <v>28</v>
      </c>
      <c r="AP1050" s="29">
        <v>5</v>
      </c>
      <c r="AQ1050" s="29">
        <v>176</v>
      </c>
      <c r="AR1050" s="29">
        <v>135</v>
      </c>
      <c r="AS1050" s="29">
        <v>89</v>
      </c>
      <c r="AT1050" s="29">
        <v>1.28</v>
      </c>
      <c r="AU1050" s="144">
        <v>2.1150000000000001E-3</v>
      </c>
      <c r="AV1050" s="36" t="s">
        <v>28</v>
      </c>
      <c r="AW1050" s="102">
        <v>43515</v>
      </c>
      <c r="AX1050" s="129" t="s">
        <v>33</v>
      </c>
      <c r="AY1050" s="106">
        <v>100</v>
      </c>
      <c r="BD1050" t="s">
        <v>108</v>
      </c>
      <c r="BE1050" t="s">
        <v>4346</v>
      </c>
      <c r="BF1050" t="s">
        <v>4740</v>
      </c>
      <c r="BH1050" t="str">
        <f t="shared" si="234"/>
        <v/>
      </c>
      <c r="BJ1050" t="str">
        <f t="shared" si="235"/>
        <v>OK</v>
      </c>
      <c r="BK1050" s="130" t="s">
        <v>5302</v>
      </c>
      <c r="BL1050" s="130" t="e">
        <v>#VALUE!</v>
      </c>
      <c r="BM1050" s="131">
        <v>6056</v>
      </c>
      <c r="BN1050" s="131">
        <v>1.1636393659180977</v>
      </c>
      <c r="BO1050" t="e">
        <v>#N/A</v>
      </c>
      <c r="BP1050">
        <v>25</v>
      </c>
    </row>
    <row r="1051" spans="1:68" ht="25.2" x14ac:dyDescent="0.3">
      <c r="A1051" s="1"/>
      <c r="B1051" s="47">
        <v>961</v>
      </c>
      <c r="C1051" s="45">
        <v>1070631</v>
      </c>
      <c r="D1051" s="29"/>
      <c r="E1051" s="29"/>
      <c r="F1051" s="32" t="s">
        <v>905</v>
      </c>
      <c r="G1051" s="29" t="s">
        <v>92</v>
      </c>
      <c r="H1051" s="70" t="s">
        <v>4779</v>
      </c>
      <c r="I1051" s="148" t="s">
        <v>32</v>
      </c>
      <c r="J1051" s="147" t="s">
        <v>33</v>
      </c>
      <c r="K1051" s="148">
        <v>0</v>
      </c>
      <c r="L1051" s="148" t="s">
        <v>32</v>
      </c>
      <c r="M1051" s="147" t="s">
        <v>33</v>
      </c>
      <c r="N1051" s="29" t="str">
        <f t="shared" si="230"/>
        <v/>
      </c>
      <c r="O1051" s="29" t="str">
        <f t="shared" si="231"/>
        <v/>
      </c>
      <c r="P1051" s="29" t="str">
        <f t="shared" si="232"/>
        <v/>
      </c>
      <c r="Q1051" s="29" t="str">
        <f t="shared" si="237"/>
        <v/>
      </c>
      <c r="R1051" s="29" t="str">
        <f t="shared" si="238"/>
        <v/>
      </c>
      <c r="S1051" s="29" t="str">
        <f t="shared" si="239"/>
        <v/>
      </c>
      <c r="T1051" s="29" t="str">
        <f t="shared" si="240"/>
        <v/>
      </c>
      <c r="U1051" s="29"/>
      <c r="V1051" s="29"/>
      <c r="W1051" s="55" t="s">
        <v>145</v>
      </c>
      <c r="X1051" s="29" t="s">
        <v>158</v>
      </c>
      <c r="Y1051" s="146">
        <v>5505</v>
      </c>
      <c r="Z1051" s="33">
        <v>7047</v>
      </c>
      <c r="AA1051" s="34">
        <f t="shared" si="241"/>
        <v>0.28000000000000003</v>
      </c>
      <c r="AB1051" s="33">
        <f t="shared" si="233"/>
        <v>7047</v>
      </c>
      <c r="AC1051" s="34">
        <f t="shared" si="242"/>
        <v>0.28010899182561305</v>
      </c>
      <c r="AD1051" s="145">
        <f t="shared" si="236"/>
        <v>5872.5</v>
      </c>
      <c r="AE1051" s="105">
        <v>4587.5</v>
      </c>
      <c r="AF1051" s="34" t="s">
        <v>36</v>
      </c>
      <c r="AG1051" s="34" t="s">
        <v>36</v>
      </c>
      <c r="AH1051" s="34" t="s">
        <v>36</v>
      </c>
      <c r="AI1051" s="29">
        <v>0.246</v>
      </c>
      <c r="AJ1051" s="29">
        <v>2.4600000000000002E-4</v>
      </c>
      <c r="AK1051" s="29">
        <v>10</v>
      </c>
      <c r="AL1051" s="29">
        <v>0</v>
      </c>
      <c r="AM1051" s="29" t="s">
        <v>28</v>
      </c>
      <c r="AN1051" s="158" t="s">
        <v>28</v>
      </c>
      <c r="AO1051" s="29" t="s">
        <v>28</v>
      </c>
      <c r="AP1051" s="29">
        <v>5</v>
      </c>
      <c r="AQ1051" s="29">
        <v>176</v>
      </c>
      <c r="AR1051" s="29">
        <v>135</v>
      </c>
      <c r="AS1051" s="29">
        <v>89</v>
      </c>
      <c r="AT1051" s="29">
        <v>1.23</v>
      </c>
      <c r="AU1051" s="144">
        <v>2.1150000000000001E-3</v>
      </c>
      <c r="AV1051" s="36" t="s">
        <v>28</v>
      </c>
      <c r="AW1051" s="102">
        <v>43578</v>
      </c>
      <c r="AX1051" s="129" t="s">
        <v>33</v>
      </c>
      <c r="AY1051" s="106">
        <v>25</v>
      </c>
      <c r="BD1051" t="s">
        <v>108</v>
      </c>
      <c r="BE1051" t="s">
        <v>4346</v>
      </c>
      <c r="BF1051" t="s">
        <v>4740</v>
      </c>
      <c r="BH1051" t="str">
        <f t="shared" si="234"/>
        <v>AV</v>
      </c>
      <c r="BJ1051" t="str">
        <f t="shared" si="235"/>
        <v>OK</v>
      </c>
      <c r="BK1051" s="130">
        <v>7047</v>
      </c>
      <c r="BL1051" s="130" t="s">
        <v>37</v>
      </c>
      <c r="BM1051" s="131" t="s">
        <v>33</v>
      </c>
      <c r="BN1051" s="131" t="e">
        <v>#VALUE!</v>
      </c>
      <c r="BO1051">
        <v>7047</v>
      </c>
      <c r="BP1051">
        <v>5</v>
      </c>
    </row>
    <row r="1052" spans="1:68" ht="25.2" x14ac:dyDescent="0.3">
      <c r="A1052" s="1"/>
      <c r="B1052" s="47">
        <v>962</v>
      </c>
      <c r="C1052" s="45">
        <v>1070632</v>
      </c>
      <c r="D1052" s="29"/>
      <c r="E1052" s="29"/>
      <c r="F1052" s="32" t="s">
        <v>906</v>
      </c>
      <c r="G1052" s="29" t="s">
        <v>92</v>
      </c>
      <c r="H1052" s="70" t="s">
        <v>4779</v>
      </c>
      <c r="I1052" s="148" t="s">
        <v>32</v>
      </c>
      <c r="J1052" s="147" t="s">
        <v>33</v>
      </c>
      <c r="K1052" s="148">
        <v>0</v>
      </c>
      <c r="L1052" s="148" t="s">
        <v>32</v>
      </c>
      <c r="M1052" s="147" t="s">
        <v>33</v>
      </c>
      <c r="N1052" s="29" t="str">
        <f t="shared" si="230"/>
        <v/>
      </c>
      <c r="O1052" s="29" t="str">
        <f t="shared" si="231"/>
        <v/>
      </c>
      <c r="P1052" s="29" t="str">
        <f t="shared" si="232"/>
        <v/>
      </c>
      <c r="Q1052" s="29" t="str">
        <f t="shared" si="237"/>
        <v/>
      </c>
      <c r="R1052" s="29" t="str">
        <f t="shared" si="238"/>
        <v/>
      </c>
      <c r="S1052" s="29" t="str">
        <f t="shared" si="239"/>
        <v/>
      </c>
      <c r="T1052" s="29" t="str">
        <f t="shared" si="240"/>
        <v/>
      </c>
      <c r="U1052" s="29"/>
      <c r="V1052" s="29"/>
      <c r="W1052" s="55" t="s">
        <v>145</v>
      </c>
      <c r="X1052" s="29" t="s">
        <v>158</v>
      </c>
      <c r="Y1052" s="146">
        <v>5505</v>
      </c>
      <c r="Z1052" s="33">
        <v>7047</v>
      </c>
      <c r="AA1052" s="34">
        <f t="shared" si="241"/>
        <v>0.28000000000000003</v>
      </c>
      <c r="AB1052" s="33">
        <f t="shared" si="233"/>
        <v>7047</v>
      </c>
      <c r="AC1052" s="34">
        <f t="shared" si="242"/>
        <v>0.28010899182561305</v>
      </c>
      <c r="AD1052" s="145">
        <f t="shared" si="236"/>
        <v>5872.5</v>
      </c>
      <c r="AE1052" s="105">
        <v>4587.5</v>
      </c>
      <c r="AF1052" s="34" t="s">
        <v>36</v>
      </c>
      <c r="AG1052" s="34" t="s">
        <v>36</v>
      </c>
      <c r="AH1052" s="34" t="s">
        <v>36</v>
      </c>
      <c r="AI1052" s="29">
        <v>0.246</v>
      </c>
      <c r="AJ1052" s="29">
        <v>2.4600000000000002E-4</v>
      </c>
      <c r="AK1052" s="29">
        <v>25</v>
      </c>
      <c r="AL1052" s="29">
        <v>0</v>
      </c>
      <c r="AM1052" s="29" t="s">
        <v>28</v>
      </c>
      <c r="AN1052" s="158" t="s">
        <v>28</v>
      </c>
      <c r="AO1052" s="29" t="s">
        <v>28</v>
      </c>
      <c r="AP1052" s="29">
        <v>5</v>
      </c>
      <c r="AQ1052" s="29">
        <v>176</v>
      </c>
      <c r="AR1052" s="29">
        <v>135</v>
      </c>
      <c r="AS1052" s="29">
        <v>89</v>
      </c>
      <c r="AT1052" s="29">
        <v>1.23</v>
      </c>
      <c r="AU1052" s="144">
        <v>2.1150000000000001E-3</v>
      </c>
      <c r="AV1052" s="36" t="s">
        <v>28</v>
      </c>
      <c r="AW1052" s="102">
        <v>43578</v>
      </c>
      <c r="AX1052" s="129" t="s">
        <v>33</v>
      </c>
      <c r="AY1052" s="106">
        <v>35</v>
      </c>
      <c r="BD1052" t="s">
        <v>108</v>
      </c>
      <c r="BE1052" t="s">
        <v>4346</v>
      </c>
      <c r="BF1052" t="s">
        <v>4740</v>
      </c>
      <c r="BH1052" t="str">
        <f t="shared" si="234"/>
        <v>AV</v>
      </c>
      <c r="BJ1052" t="str">
        <f t="shared" si="235"/>
        <v>OK</v>
      </c>
      <c r="BK1052" s="130">
        <v>7047</v>
      </c>
      <c r="BL1052" s="130" t="s">
        <v>37</v>
      </c>
      <c r="BM1052" s="131" t="s">
        <v>33</v>
      </c>
      <c r="BN1052" s="131" t="e">
        <v>#VALUE!</v>
      </c>
      <c r="BO1052">
        <v>7047</v>
      </c>
      <c r="BP1052">
        <v>5</v>
      </c>
    </row>
    <row r="1053" spans="1:68" x14ac:dyDescent="0.3">
      <c r="A1053" s="1"/>
      <c r="B1053" s="47">
        <v>963</v>
      </c>
      <c r="C1053" s="45">
        <v>1070633</v>
      </c>
      <c r="D1053" s="29"/>
      <c r="E1053" s="29"/>
      <c r="F1053" s="32" t="s">
        <v>907</v>
      </c>
      <c r="G1053" s="29" t="s">
        <v>92</v>
      </c>
      <c r="H1053" s="148"/>
      <c r="I1053" s="148" t="s">
        <v>32</v>
      </c>
      <c r="J1053" s="147" t="s">
        <v>33</v>
      </c>
      <c r="K1053" s="148">
        <v>0</v>
      </c>
      <c r="L1053" s="148" t="s">
        <v>32</v>
      </c>
      <c r="M1053" s="147" t="s">
        <v>33</v>
      </c>
      <c r="N1053" s="29" t="str">
        <f t="shared" si="230"/>
        <v/>
      </c>
      <c r="O1053" s="29" t="str">
        <f t="shared" si="231"/>
        <v/>
      </c>
      <c r="P1053" s="29" t="str">
        <f t="shared" si="232"/>
        <v/>
      </c>
      <c r="Q1053" s="29" t="str">
        <f t="shared" si="237"/>
        <v/>
      </c>
      <c r="R1053" s="29" t="str">
        <f t="shared" si="238"/>
        <v/>
      </c>
      <c r="S1053" s="29" t="str">
        <f t="shared" si="239"/>
        <v/>
      </c>
      <c r="T1053" s="29" t="str">
        <f t="shared" si="240"/>
        <v/>
      </c>
      <c r="U1053" s="29"/>
      <c r="V1053" s="29"/>
      <c r="W1053" s="55" t="s">
        <v>145</v>
      </c>
      <c r="X1053" s="29" t="s">
        <v>158</v>
      </c>
      <c r="Y1053" s="146">
        <v>9660</v>
      </c>
      <c r="Z1053" s="33">
        <v>12365</v>
      </c>
      <c r="AA1053" s="34">
        <f t="shared" si="241"/>
        <v>0.28000000000000003</v>
      </c>
      <c r="AB1053" s="33">
        <f t="shared" si="233"/>
        <v>12365</v>
      </c>
      <c r="AC1053" s="34">
        <f t="shared" si="242"/>
        <v>0.28002074534161486</v>
      </c>
      <c r="AD1053" s="145">
        <f t="shared" si="236"/>
        <v>10304.166999999999</v>
      </c>
      <c r="AE1053" s="105">
        <v>8050</v>
      </c>
      <c r="AF1053" s="34" t="s">
        <v>36</v>
      </c>
      <c r="AG1053" s="34" t="s">
        <v>36</v>
      </c>
      <c r="AH1053" s="34" t="s">
        <v>36</v>
      </c>
      <c r="AI1053" s="29">
        <v>0.36799999999999999</v>
      </c>
      <c r="AJ1053" s="29">
        <v>4.2299999999999998E-4</v>
      </c>
      <c r="AK1053" s="29">
        <v>0</v>
      </c>
      <c r="AL1053" s="29">
        <v>0</v>
      </c>
      <c r="AM1053" s="29" t="s">
        <v>28</v>
      </c>
      <c r="AN1053" s="44" t="s">
        <v>27</v>
      </c>
      <c r="AO1053" s="29" t="s">
        <v>28</v>
      </c>
      <c r="AP1053" s="29">
        <v>3</v>
      </c>
      <c r="AQ1053" s="29">
        <v>176</v>
      </c>
      <c r="AR1053" s="29">
        <v>135</v>
      </c>
      <c r="AS1053" s="29">
        <v>89</v>
      </c>
      <c r="AT1053" s="29">
        <v>1.1040000000000001</v>
      </c>
      <c r="AU1053" s="144">
        <v>2.1150000000000001E-3</v>
      </c>
      <c r="AV1053" s="36" t="s">
        <v>28</v>
      </c>
      <c r="AW1053" s="102">
        <v>43578</v>
      </c>
      <c r="AX1053" s="129" t="s">
        <v>33</v>
      </c>
      <c r="AY1053" s="106">
        <v>3</v>
      </c>
      <c r="BD1053" t="s">
        <v>108</v>
      </c>
      <c r="BE1053" t="s">
        <v>4377</v>
      </c>
      <c r="BF1053" t="s">
        <v>4740</v>
      </c>
      <c r="BH1053" t="str">
        <f t="shared" si="234"/>
        <v/>
      </c>
      <c r="BJ1053" t="str">
        <f t="shared" si="235"/>
        <v>OK</v>
      </c>
      <c r="BK1053" s="130" t="s">
        <v>5302</v>
      </c>
      <c r="BL1053" s="130" t="e">
        <v>#VALUE!</v>
      </c>
      <c r="BM1053" s="131" t="s">
        <v>33</v>
      </c>
      <c r="BN1053" s="131" t="e">
        <v>#VALUE!</v>
      </c>
      <c r="BO1053" t="e">
        <v>#N/A</v>
      </c>
      <c r="BP1053">
        <v>0</v>
      </c>
    </row>
    <row r="1054" spans="1:68" ht="25.2" x14ac:dyDescent="0.3">
      <c r="A1054" s="1"/>
      <c r="B1054" s="47">
        <v>964</v>
      </c>
      <c r="C1054" s="45">
        <v>1070634</v>
      </c>
      <c r="D1054" s="29"/>
      <c r="E1054" s="29"/>
      <c r="F1054" s="32" t="s">
        <v>908</v>
      </c>
      <c r="G1054" s="29" t="s">
        <v>92</v>
      </c>
      <c r="H1054" s="70" t="s">
        <v>4779</v>
      </c>
      <c r="I1054" s="148" t="s">
        <v>32</v>
      </c>
      <c r="J1054" s="147" t="s">
        <v>33</v>
      </c>
      <c r="K1054" s="148">
        <v>0</v>
      </c>
      <c r="L1054" s="148" t="s">
        <v>32</v>
      </c>
      <c r="M1054" s="147" t="s">
        <v>33</v>
      </c>
      <c r="N1054" s="29" t="str">
        <f t="shared" si="230"/>
        <v/>
      </c>
      <c r="O1054" s="29" t="str">
        <f t="shared" si="231"/>
        <v/>
      </c>
      <c r="P1054" s="29" t="str">
        <f t="shared" si="232"/>
        <v/>
      </c>
      <c r="Q1054" s="29" t="str">
        <f t="shared" si="237"/>
        <v/>
      </c>
      <c r="R1054" s="29" t="str">
        <f t="shared" si="238"/>
        <v/>
      </c>
      <c r="S1054" s="29" t="str">
        <f t="shared" si="239"/>
        <v/>
      </c>
      <c r="T1054" s="29" t="str">
        <f t="shared" si="240"/>
        <v/>
      </c>
      <c r="U1054" s="29"/>
      <c r="V1054" s="29"/>
      <c r="W1054" s="55" t="s">
        <v>145</v>
      </c>
      <c r="X1054" s="29" t="s">
        <v>158</v>
      </c>
      <c r="Y1054" s="146">
        <v>9660</v>
      </c>
      <c r="Z1054" s="33">
        <v>12365</v>
      </c>
      <c r="AA1054" s="34">
        <f t="shared" si="241"/>
        <v>0.28000000000000003</v>
      </c>
      <c r="AB1054" s="33">
        <f t="shared" si="233"/>
        <v>12365</v>
      </c>
      <c r="AC1054" s="34">
        <f t="shared" si="242"/>
        <v>0.28002074534161486</v>
      </c>
      <c r="AD1054" s="145">
        <f t="shared" si="236"/>
        <v>10304.166999999999</v>
      </c>
      <c r="AE1054" s="105">
        <v>8050</v>
      </c>
      <c r="AF1054" s="34" t="s">
        <v>36</v>
      </c>
      <c r="AG1054" s="34" t="s">
        <v>36</v>
      </c>
      <c r="AH1054" s="34" t="s">
        <v>36</v>
      </c>
      <c r="AI1054" s="29">
        <v>0.33700000000000002</v>
      </c>
      <c r="AJ1054" s="29">
        <v>4.1100000000000002E-4</v>
      </c>
      <c r="AK1054" s="29">
        <v>3</v>
      </c>
      <c r="AL1054" s="29">
        <v>0</v>
      </c>
      <c r="AM1054" s="29" t="s">
        <v>28</v>
      </c>
      <c r="AN1054" s="158" t="s">
        <v>28</v>
      </c>
      <c r="AO1054" s="29" t="s">
        <v>28</v>
      </c>
      <c r="AP1054" s="29">
        <v>3</v>
      </c>
      <c r="AQ1054" s="29">
        <v>176</v>
      </c>
      <c r="AR1054" s="29">
        <v>135</v>
      </c>
      <c r="AS1054" s="29">
        <v>89</v>
      </c>
      <c r="AT1054" s="29">
        <v>1.0109999999999999</v>
      </c>
      <c r="AU1054" s="144">
        <v>2.1150000000000001E-3</v>
      </c>
      <c r="AV1054" s="36" t="s">
        <v>28</v>
      </c>
      <c r="AW1054" s="102">
        <v>43578</v>
      </c>
      <c r="AX1054" s="129" t="s">
        <v>33</v>
      </c>
      <c r="AY1054" s="106" t="e">
        <v>#N/A</v>
      </c>
      <c r="BD1054" t="s">
        <v>108</v>
      </c>
      <c r="BE1054" t="s">
        <v>4377</v>
      </c>
      <c r="BF1054" t="s">
        <v>4740</v>
      </c>
      <c r="BH1054" t="str">
        <f t="shared" si="234"/>
        <v>AV</v>
      </c>
      <c r="BJ1054" t="str">
        <f t="shared" si="235"/>
        <v>OK</v>
      </c>
      <c r="BK1054" s="130">
        <v>12365</v>
      </c>
      <c r="BL1054" s="130" t="s">
        <v>37</v>
      </c>
      <c r="BM1054" s="131" t="s">
        <v>33</v>
      </c>
      <c r="BN1054" s="131" t="e">
        <v>#VALUE!</v>
      </c>
      <c r="BO1054">
        <v>12365</v>
      </c>
      <c r="BP1054">
        <v>0</v>
      </c>
    </row>
    <row r="1055" spans="1:68" ht="25.2" x14ac:dyDescent="0.3">
      <c r="A1055" s="1"/>
      <c r="B1055" s="47">
        <v>965</v>
      </c>
      <c r="C1055" s="45">
        <v>1070635</v>
      </c>
      <c r="D1055" s="29"/>
      <c r="E1055" s="29"/>
      <c r="F1055" s="32" t="s">
        <v>909</v>
      </c>
      <c r="G1055" s="29" t="s">
        <v>92</v>
      </c>
      <c r="H1055" s="70" t="s">
        <v>4779</v>
      </c>
      <c r="I1055" s="148" t="s">
        <v>32</v>
      </c>
      <c r="J1055" s="147" t="s">
        <v>33</v>
      </c>
      <c r="K1055" s="148">
        <v>0</v>
      </c>
      <c r="L1055" s="148" t="s">
        <v>32</v>
      </c>
      <c r="M1055" s="147" t="s">
        <v>33</v>
      </c>
      <c r="N1055" s="29" t="str">
        <f t="shared" si="230"/>
        <v/>
      </c>
      <c r="O1055" s="29" t="str">
        <f t="shared" si="231"/>
        <v/>
      </c>
      <c r="P1055" s="29" t="str">
        <f t="shared" si="232"/>
        <v/>
      </c>
      <c r="Q1055" s="29" t="str">
        <f t="shared" si="237"/>
        <v/>
      </c>
      <c r="R1055" s="29" t="str">
        <f t="shared" si="238"/>
        <v/>
      </c>
      <c r="S1055" s="29" t="str">
        <f t="shared" si="239"/>
        <v/>
      </c>
      <c r="T1055" s="29" t="str">
        <f t="shared" si="240"/>
        <v/>
      </c>
      <c r="U1055" s="29"/>
      <c r="V1055" s="29"/>
      <c r="W1055" s="55" t="s">
        <v>145</v>
      </c>
      <c r="X1055" s="29" t="s">
        <v>158</v>
      </c>
      <c r="Y1055" s="146">
        <v>9660</v>
      </c>
      <c r="Z1055" s="33">
        <v>12365</v>
      </c>
      <c r="AA1055" s="34">
        <f t="shared" si="241"/>
        <v>0.28000000000000003</v>
      </c>
      <c r="AB1055" s="33">
        <f t="shared" si="233"/>
        <v>12365</v>
      </c>
      <c r="AC1055" s="34">
        <f t="shared" si="242"/>
        <v>0.28002074534161486</v>
      </c>
      <c r="AD1055" s="145">
        <f t="shared" si="236"/>
        <v>10304.166999999999</v>
      </c>
      <c r="AE1055" s="105">
        <v>8050</v>
      </c>
      <c r="AF1055" s="34" t="s">
        <v>36</v>
      </c>
      <c r="AG1055" s="34" t="s">
        <v>36</v>
      </c>
      <c r="AH1055" s="34" t="s">
        <v>36</v>
      </c>
      <c r="AI1055" s="29">
        <v>0.33700000000000002</v>
      </c>
      <c r="AJ1055" s="29">
        <v>4.1100000000000002E-4</v>
      </c>
      <c r="AK1055" s="29">
        <v>3</v>
      </c>
      <c r="AL1055" s="29">
        <v>0</v>
      </c>
      <c r="AM1055" s="29" t="s">
        <v>28</v>
      </c>
      <c r="AN1055" s="158" t="s">
        <v>28</v>
      </c>
      <c r="AO1055" s="29" t="s">
        <v>28</v>
      </c>
      <c r="AP1055" s="29">
        <v>3</v>
      </c>
      <c r="AQ1055" s="29">
        <v>176</v>
      </c>
      <c r="AR1055" s="29">
        <v>135</v>
      </c>
      <c r="AS1055" s="29">
        <v>89</v>
      </c>
      <c r="AT1055" s="29">
        <v>1.0109999999999999</v>
      </c>
      <c r="AU1055" s="144">
        <v>2.1150000000000001E-3</v>
      </c>
      <c r="AV1055" s="36" t="s">
        <v>28</v>
      </c>
      <c r="AW1055" s="102">
        <v>43578</v>
      </c>
      <c r="AX1055" s="129" t="s">
        <v>33</v>
      </c>
      <c r="AY1055" s="106" t="e">
        <v>#N/A</v>
      </c>
      <c r="BD1055" t="s">
        <v>108</v>
      </c>
      <c r="BE1055" t="s">
        <v>4346</v>
      </c>
      <c r="BF1055" t="s">
        <v>4740</v>
      </c>
      <c r="BH1055" t="str">
        <f t="shared" si="234"/>
        <v>AV</v>
      </c>
      <c r="BJ1055" t="str">
        <f t="shared" si="235"/>
        <v>OK</v>
      </c>
      <c r="BK1055" s="130">
        <v>12365</v>
      </c>
      <c r="BL1055" s="130" t="s">
        <v>37</v>
      </c>
      <c r="BM1055" s="131" t="s">
        <v>33</v>
      </c>
      <c r="BN1055" s="131" t="e">
        <v>#VALUE!</v>
      </c>
      <c r="BO1055">
        <v>12365</v>
      </c>
      <c r="BP1055">
        <v>0</v>
      </c>
    </row>
    <row r="1056" spans="1:68" ht="25.2" x14ac:dyDescent="0.3">
      <c r="A1056" s="1"/>
      <c r="B1056" s="47">
        <v>966</v>
      </c>
      <c r="C1056" s="45">
        <v>1070636</v>
      </c>
      <c r="D1056" s="29"/>
      <c r="E1056" s="29"/>
      <c r="F1056" s="32" t="s">
        <v>910</v>
      </c>
      <c r="G1056" s="29" t="s">
        <v>92</v>
      </c>
      <c r="H1056" s="70" t="s">
        <v>4779</v>
      </c>
      <c r="I1056" s="148" t="s">
        <v>32</v>
      </c>
      <c r="J1056" s="147" t="s">
        <v>33</v>
      </c>
      <c r="K1056" s="148">
        <v>0</v>
      </c>
      <c r="L1056" s="148" t="s">
        <v>32</v>
      </c>
      <c r="M1056" s="147" t="s">
        <v>33</v>
      </c>
      <c r="N1056" s="29" t="str">
        <f t="shared" si="230"/>
        <v/>
      </c>
      <c r="O1056" s="29" t="str">
        <f t="shared" si="231"/>
        <v/>
      </c>
      <c r="P1056" s="29" t="str">
        <f t="shared" si="232"/>
        <v/>
      </c>
      <c r="Q1056" s="29" t="str">
        <f t="shared" si="237"/>
        <v/>
      </c>
      <c r="R1056" s="29" t="str">
        <f t="shared" si="238"/>
        <v/>
      </c>
      <c r="S1056" s="29" t="str">
        <f t="shared" si="239"/>
        <v/>
      </c>
      <c r="T1056" s="29" t="str">
        <f t="shared" si="240"/>
        <v/>
      </c>
      <c r="U1056" s="29"/>
      <c r="V1056" s="29"/>
      <c r="W1056" s="55" t="s">
        <v>145</v>
      </c>
      <c r="X1056" s="29" t="s">
        <v>158</v>
      </c>
      <c r="Y1056" s="146">
        <v>6339</v>
      </c>
      <c r="Z1056" s="33">
        <v>8114</v>
      </c>
      <c r="AA1056" s="34">
        <f t="shared" si="241"/>
        <v>0.28000000000000003</v>
      </c>
      <c r="AB1056" s="33">
        <f t="shared" si="233"/>
        <v>8114</v>
      </c>
      <c r="AC1056" s="34">
        <f t="shared" si="242"/>
        <v>0.28001268338854718</v>
      </c>
      <c r="AD1056" s="145">
        <f t="shared" si="236"/>
        <v>6761.6670000000004</v>
      </c>
      <c r="AE1056" s="105">
        <v>5282.5</v>
      </c>
      <c r="AF1056" s="34" t="s">
        <v>36</v>
      </c>
      <c r="AG1056" s="34" t="s">
        <v>36</v>
      </c>
      <c r="AH1056" s="34" t="s">
        <v>36</v>
      </c>
      <c r="AI1056" s="29">
        <v>0.23699999999999999</v>
      </c>
      <c r="AJ1056" s="29">
        <v>1.76E-4</v>
      </c>
      <c r="AK1056" s="29">
        <v>5</v>
      </c>
      <c r="AL1056" s="29">
        <v>0</v>
      </c>
      <c r="AM1056" s="29" t="s">
        <v>28</v>
      </c>
      <c r="AN1056" s="158" t="s">
        <v>28</v>
      </c>
      <c r="AO1056" s="29" t="s">
        <v>28</v>
      </c>
      <c r="AP1056" s="29">
        <v>5</v>
      </c>
      <c r="AQ1056" s="29">
        <v>176</v>
      </c>
      <c r="AR1056" s="29">
        <v>135</v>
      </c>
      <c r="AS1056" s="29">
        <v>89</v>
      </c>
      <c r="AT1056" s="29">
        <v>1.1850000000000001</v>
      </c>
      <c r="AU1056" s="144">
        <v>2.1150000000000001E-3</v>
      </c>
      <c r="AV1056" s="36" t="s">
        <v>28</v>
      </c>
      <c r="AW1056" s="102">
        <v>43578</v>
      </c>
      <c r="AX1056" s="129" t="s">
        <v>33</v>
      </c>
      <c r="AY1056" s="106">
        <v>65</v>
      </c>
      <c r="BD1056" t="s">
        <v>108</v>
      </c>
      <c r="BE1056" t="s">
        <v>4377</v>
      </c>
      <c r="BF1056" t="s">
        <v>4740</v>
      </c>
      <c r="BH1056" t="str">
        <f t="shared" si="234"/>
        <v>AV</v>
      </c>
      <c r="BJ1056" t="str">
        <f t="shared" si="235"/>
        <v>OK</v>
      </c>
      <c r="BK1056" s="130">
        <v>8114</v>
      </c>
      <c r="BL1056" s="130" t="s">
        <v>37</v>
      </c>
      <c r="BM1056" s="131" t="s">
        <v>33</v>
      </c>
      <c r="BN1056" s="131" t="e">
        <v>#VALUE!</v>
      </c>
      <c r="BO1056">
        <v>8114</v>
      </c>
      <c r="BP1056">
        <v>0</v>
      </c>
    </row>
    <row r="1057" spans="1:68" ht="25.2" x14ac:dyDescent="0.3">
      <c r="A1057" s="1"/>
      <c r="B1057" s="47">
        <v>967</v>
      </c>
      <c r="C1057" s="45">
        <v>1070637</v>
      </c>
      <c r="D1057" s="29"/>
      <c r="E1057" s="29"/>
      <c r="F1057" s="32" t="s">
        <v>911</v>
      </c>
      <c r="G1057" s="29" t="s">
        <v>92</v>
      </c>
      <c r="H1057" s="70" t="s">
        <v>4779</v>
      </c>
      <c r="I1057" s="148" t="s">
        <v>32</v>
      </c>
      <c r="J1057" s="147" t="s">
        <v>33</v>
      </c>
      <c r="K1057" s="148">
        <v>0</v>
      </c>
      <c r="L1057" s="148" t="s">
        <v>32</v>
      </c>
      <c r="M1057" s="147" t="s">
        <v>33</v>
      </c>
      <c r="N1057" s="29" t="str">
        <f t="shared" si="230"/>
        <v/>
      </c>
      <c r="O1057" s="29" t="str">
        <f t="shared" si="231"/>
        <v/>
      </c>
      <c r="P1057" s="29" t="str">
        <f t="shared" si="232"/>
        <v/>
      </c>
      <c r="Q1057" s="29" t="str">
        <f t="shared" si="237"/>
        <v/>
      </c>
      <c r="R1057" s="29" t="str">
        <f t="shared" si="238"/>
        <v/>
      </c>
      <c r="S1057" s="29" t="str">
        <f t="shared" si="239"/>
        <v/>
      </c>
      <c r="T1057" s="29" t="str">
        <f t="shared" si="240"/>
        <v/>
      </c>
      <c r="U1057" s="29"/>
      <c r="V1057" s="29"/>
      <c r="W1057" s="55" t="s">
        <v>145</v>
      </c>
      <c r="X1057" s="29" t="s">
        <v>158</v>
      </c>
      <c r="Y1057" s="146">
        <v>6339</v>
      </c>
      <c r="Z1057" s="33">
        <v>8114</v>
      </c>
      <c r="AA1057" s="34">
        <f t="shared" si="241"/>
        <v>0.28000000000000003</v>
      </c>
      <c r="AB1057" s="33">
        <f t="shared" si="233"/>
        <v>8114</v>
      </c>
      <c r="AC1057" s="34">
        <f t="shared" si="242"/>
        <v>0.28001268338854718</v>
      </c>
      <c r="AD1057" s="145">
        <f t="shared" si="236"/>
        <v>6761.6670000000004</v>
      </c>
      <c r="AE1057" s="105">
        <v>5282.5</v>
      </c>
      <c r="AF1057" s="34" t="s">
        <v>36</v>
      </c>
      <c r="AG1057" s="34" t="s">
        <v>36</v>
      </c>
      <c r="AH1057" s="34" t="s">
        <v>36</v>
      </c>
      <c r="AI1057" s="29">
        <v>0.28100000000000003</v>
      </c>
      <c r="AJ1057" s="29">
        <v>2.3800000000000001E-4</v>
      </c>
      <c r="AK1057" s="29">
        <v>7</v>
      </c>
      <c r="AL1057" s="29">
        <v>0</v>
      </c>
      <c r="AM1057" s="29" t="s">
        <v>28</v>
      </c>
      <c r="AN1057" s="158" t="s">
        <v>28</v>
      </c>
      <c r="AO1057" s="29" t="s">
        <v>28</v>
      </c>
      <c r="AP1057" s="29">
        <v>5</v>
      </c>
      <c r="AQ1057" s="29">
        <v>176</v>
      </c>
      <c r="AR1057" s="29">
        <v>135</v>
      </c>
      <c r="AS1057" s="29">
        <v>89</v>
      </c>
      <c r="AT1057" s="29">
        <v>1.405</v>
      </c>
      <c r="AU1057" s="144">
        <v>2.1150000000000001E-3</v>
      </c>
      <c r="AV1057" s="36" t="s">
        <v>28</v>
      </c>
      <c r="AW1057" s="102">
        <v>43578</v>
      </c>
      <c r="AX1057" s="129" t="s">
        <v>33</v>
      </c>
      <c r="AY1057" s="106">
        <v>60</v>
      </c>
      <c r="BD1057" t="s">
        <v>108</v>
      </c>
      <c r="BE1057" t="s">
        <v>4377</v>
      </c>
      <c r="BF1057" t="s">
        <v>4740</v>
      </c>
      <c r="BH1057" t="str">
        <f t="shared" si="234"/>
        <v>AV</v>
      </c>
      <c r="BJ1057" t="str">
        <f t="shared" si="235"/>
        <v>OK</v>
      </c>
      <c r="BK1057" s="130">
        <v>8114</v>
      </c>
      <c r="BL1057" s="130" t="s">
        <v>37</v>
      </c>
      <c r="BM1057" s="131" t="s">
        <v>33</v>
      </c>
      <c r="BN1057" s="131" t="e">
        <v>#VALUE!</v>
      </c>
      <c r="BO1057">
        <v>8114</v>
      </c>
      <c r="BP1057">
        <v>0</v>
      </c>
    </row>
    <row r="1058" spans="1:68" ht="25.2" x14ac:dyDescent="0.3">
      <c r="A1058" s="1"/>
      <c r="B1058" s="47">
        <v>968</v>
      </c>
      <c r="C1058" s="45">
        <v>1070643</v>
      </c>
      <c r="D1058" s="29">
        <v>1044211</v>
      </c>
      <c r="E1058" s="29"/>
      <c r="F1058" s="32" t="s">
        <v>912</v>
      </c>
      <c r="G1058" s="29" t="s">
        <v>31</v>
      </c>
      <c r="H1058" s="70" t="s">
        <v>4779</v>
      </c>
      <c r="I1058" s="148" t="s">
        <v>32</v>
      </c>
      <c r="J1058" s="147" t="s">
        <v>33</v>
      </c>
      <c r="K1058" s="148">
        <v>0</v>
      </c>
      <c r="L1058" s="148" t="s">
        <v>32</v>
      </c>
      <c r="M1058" s="147" t="s">
        <v>33</v>
      </c>
      <c r="N1058" s="29">
        <f t="shared" si="230"/>
        <v>1044211</v>
      </c>
      <c r="O1058" s="29" t="str">
        <f t="shared" si="231"/>
        <v/>
      </c>
      <c r="P1058" s="29" t="str">
        <f t="shared" si="232"/>
        <v/>
      </c>
      <c r="Q1058" s="29" t="str">
        <f t="shared" si="237"/>
        <v/>
      </c>
      <c r="R1058" s="29" t="str">
        <f t="shared" si="238"/>
        <v/>
      </c>
      <c r="S1058" s="29" t="str">
        <f t="shared" si="239"/>
        <v/>
      </c>
      <c r="T1058" s="29" t="str">
        <f t="shared" si="240"/>
        <v/>
      </c>
      <c r="U1058" s="29"/>
      <c r="V1058" s="29"/>
      <c r="W1058" s="55" t="s">
        <v>145</v>
      </c>
      <c r="X1058" s="29" t="s">
        <v>158</v>
      </c>
      <c r="Y1058" s="146">
        <v>5316</v>
      </c>
      <c r="Z1058" s="33">
        <v>6805</v>
      </c>
      <c r="AA1058" s="34">
        <f t="shared" si="241"/>
        <v>0.28000000000000003</v>
      </c>
      <c r="AB1058" s="33">
        <f t="shared" si="233"/>
        <v>6805</v>
      </c>
      <c r="AC1058" s="34">
        <f t="shared" si="242"/>
        <v>0.28009774266365678</v>
      </c>
      <c r="AD1058" s="145">
        <f t="shared" si="236"/>
        <v>5670.8329999999996</v>
      </c>
      <c r="AE1058" s="105">
        <v>4430</v>
      </c>
      <c r="AF1058" s="34" t="s">
        <v>36</v>
      </c>
      <c r="AG1058" s="34" t="s">
        <v>36</v>
      </c>
      <c r="AH1058" s="34" t="s">
        <v>36</v>
      </c>
      <c r="AI1058" s="29">
        <v>0.23799999999999999</v>
      </c>
      <c r="AJ1058" s="29">
        <v>3.1700000000000001E-4</v>
      </c>
      <c r="AK1058" s="29">
        <v>20</v>
      </c>
      <c r="AL1058" s="29">
        <v>0</v>
      </c>
      <c r="AM1058" s="29" t="s">
        <v>28</v>
      </c>
      <c r="AN1058" s="158" t="s">
        <v>28</v>
      </c>
      <c r="AO1058" s="29" t="s">
        <v>28</v>
      </c>
      <c r="AP1058" s="29">
        <v>1</v>
      </c>
      <c r="AQ1058" s="29">
        <v>259</v>
      </c>
      <c r="AR1058" s="29">
        <v>230</v>
      </c>
      <c r="AS1058" s="29">
        <v>127</v>
      </c>
      <c r="AT1058" s="29">
        <v>0.23799999999999999</v>
      </c>
      <c r="AU1058" s="144">
        <v>7.5649999999999997E-3</v>
      </c>
      <c r="AV1058" s="36" t="s">
        <v>28</v>
      </c>
      <c r="AW1058" s="102">
        <v>43515</v>
      </c>
      <c r="AX1058" s="129" t="s">
        <v>33</v>
      </c>
      <c r="AY1058" s="106" t="e">
        <v>#N/A</v>
      </c>
      <c r="BD1058" t="s">
        <v>108</v>
      </c>
      <c r="BE1058" t="s">
        <v>4419</v>
      </c>
      <c r="BF1058" t="s">
        <v>4749</v>
      </c>
      <c r="BH1058" t="str">
        <f t="shared" si="234"/>
        <v>AV</v>
      </c>
      <c r="BJ1058" t="str">
        <f t="shared" si="235"/>
        <v>OK</v>
      </c>
      <c r="BK1058" s="130">
        <v>6805</v>
      </c>
      <c r="BL1058" s="130" t="s">
        <v>37</v>
      </c>
      <c r="BM1058" s="131">
        <v>5848</v>
      </c>
      <c r="BN1058" s="131">
        <v>1.1636456908344732</v>
      </c>
      <c r="BO1058">
        <v>6805</v>
      </c>
      <c r="BP1058">
        <v>0</v>
      </c>
    </row>
    <row r="1059" spans="1:68" ht="25.2" x14ac:dyDescent="0.3">
      <c r="A1059" s="1"/>
      <c r="B1059" s="47">
        <v>969</v>
      </c>
      <c r="C1059" s="45">
        <v>1070648</v>
      </c>
      <c r="D1059" s="29">
        <v>1057836</v>
      </c>
      <c r="E1059" s="29"/>
      <c r="F1059" s="32" t="s">
        <v>913</v>
      </c>
      <c r="G1059" s="29" t="s">
        <v>31</v>
      </c>
      <c r="H1059" s="148"/>
      <c r="I1059" s="148" t="s">
        <v>32</v>
      </c>
      <c r="J1059" s="147" t="s">
        <v>33</v>
      </c>
      <c r="K1059" s="148">
        <v>0</v>
      </c>
      <c r="L1059" s="148" t="s">
        <v>32</v>
      </c>
      <c r="M1059" s="147" t="s">
        <v>33</v>
      </c>
      <c r="N1059" s="29">
        <f t="shared" si="230"/>
        <v>1057836</v>
      </c>
      <c r="O1059" s="29" t="str">
        <f t="shared" si="231"/>
        <v/>
      </c>
      <c r="P1059" s="29" t="str">
        <f t="shared" si="232"/>
        <v/>
      </c>
      <c r="Q1059" s="29" t="str">
        <f t="shared" si="237"/>
        <v/>
      </c>
      <c r="R1059" s="29" t="str">
        <f t="shared" si="238"/>
        <v/>
      </c>
      <c r="S1059" s="29" t="str">
        <f t="shared" si="239"/>
        <v/>
      </c>
      <c r="T1059" s="29" t="str">
        <f t="shared" si="240"/>
        <v/>
      </c>
      <c r="U1059" s="29"/>
      <c r="V1059" s="29"/>
      <c r="W1059" s="55" t="s">
        <v>145</v>
      </c>
      <c r="X1059" s="29" t="s">
        <v>158</v>
      </c>
      <c r="Y1059" s="146">
        <v>2257</v>
      </c>
      <c r="Z1059" s="33">
        <v>2889</v>
      </c>
      <c r="AA1059" s="34">
        <f t="shared" si="241"/>
        <v>0.28000000000000003</v>
      </c>
      <c r="AB1059" s="33">
        <f t="shared" si="233"/>
        <v>2889</v>
      </c>
      <c r="AC1059" s="34">
        <f t="shared" si="242"/>
        <v>0.28001794949365516</v>
      </c>
      <c r="AD1059" s="145">
        <f t="shared" si="236"/>
        <v>2407.5</v>
      </c>
      <c r="AE1059" s="105">
        <v>1880.8330000000001</v>
      </c>
      <c r="AF1059" s="34" t="s">
        <v>36</v>
      </c>
      <c r="AG1059" s="34" t="s">
        <v>36</v>
      </c>
      <c r="AH1059" s="34">
        <v>0</v>
      </c>
      <c r="AI1059" s="29">
        <v>0.23499999999999999</v>
      </c>
      <c r="AJ1059" s="29">
        <v>2.4499999999999999E-4</v>
      </c>
      <c r="AK1059" s="29">
        <v>0</v>
      </c>
      <c r="AL1059" s="29">
        <v>0</v>
      </c>
      <c r="AM1059" s="29" t="s">
        <v>28</v>
      </c>
      <c r="AN1059" s="44" t="s">
        <v>27</v>
      </c>
      <c r="AO1059" s="29" t="s">
        <v>28</v>
      </c>
      <c r="AP1059" s="29">
        <v>10</v>
      </c>
      <c r="AQ1059" s="29">
        <v>176</v>
      </c>
      <c r="AR1059" s="29">
        <v>135</v>
      </c>
      <c r="AS1059" s="29">
        <v>89</v>
      </c>
      <c r="AT1059" s="29">
        <v>2.35</v>
      </c>
      <c r="AU1059" s="144">
        <v>2.1150000000000001E-3</v>
      </c>
      <c r="AV1059" s="36" t="s">
        <v>28</v>
      </c>
      <c r="AW1059" s="102">
        <v>43515</v>
      </c>
      <c r="AX1059" s="129" t="s">
        <v>33</v>
      </c>
      <c r="AY1059" s="106">
        <v>140</v>
      </c>
      <c r="BD1059" t="s">
        <v>108</v>
      </c>
      <c r="BE1059" t="s">
        <v>4372</v>
      </c>
      <c r="BF1059" t="s">
        <v>4749</v>
      </c>
      <c r="BH1059" t="str">
        <f t="shared" si="234"/>
        <v/>
      </c>
      <c r="BJ1059" t="str">
        <f t="shared" si="235"/>
        <v>OK</v>
      </c>
      <c r="BK1059" s="130" t="s">
        <v>5302</v>
      </c>
      <c r="BL1059" s="130" t="e">
        <v>#VALUE!</v>
      </c>
      <c r="BM1059" s="131">
        <v>2483</v>
      </c>
      <c r="BN1059" s="131">
        <v>1.1635118807893676</v>
      </c>
      <c r="BO1059" t="e">
        <v>#N/A</v>
      </c>
      <c r="BP1059">
        <v>0</v>
      </c>
    </row>
    <row r="1060" spans="1:68" ht="25.2" x14ac:dyDescent="0.3">
      <c r="A1060" s="1"/>
      <c r="B1060" s="47">
        <v>970</v>
      </c>
      <c r="C1060" s="45">
        <v>1070649</v>
      </c>
      <c r="D1060" s="29">
        <v>1057838</v>
      </c>
      <c r="E1060" s="29"/>
      <c r="F1060" s="32" t="s">
        <v>914</v>
      </c>
      <c r="G1060" s="29" t="s">
        <v>31</v>
      </c>
      <c r="H1060" s="70" t="s">
        <v>4779</v>
      </c>
      <c r="I1060" s="148" t="s">
        <v>32</v>
      </c>
      <c r="J1060" s="147" t="s">
        <v>33</v>
      </c>
      <c r="K1060" s="148">
        <v>0</v>
      </c>
      <c r="L1060" s="148" t="s">
        <v>32</v>
      </c>
      <c r="M1060" s="147" t="s">
        <v>33</v>
      </c>
      <c r="N1060" s="29">
        <f t="shared" si="230"/>
        <v>1057838</v>
      </c>
      <c r="O1060" s="29" t="str">
        <f t="shared" si="231"/>
        <v/>
      </c>
      <c r="P1060" s="29" t="str">
        <f t="shared" si="232"/>
        <v/>
      </c>
      <c r="Q1060" s="29" t="str">
        <f t="shared" si="237"/>
        <v/>
      </c>
      <c r="R1060" s="29" t="str">
        <f t="shared" si="238"/>
        <v/>
      </c>
      <c r="S1060" s="29" t="str">
        <f t="shared" si="239"/>
        <v/>
      </c>
      <c r="T1060" s="29" t="str">
        <f t="shared" si="240"/>
        <v/>
      </c>
      <c r="U1060" s="29"/>
      <c r="V1060" s="29"/>
      <c r="W1060" s="55" t="s">
        <v>145</v>
      </c>
      <c r="X1060" s="29" t="s">
        <v>158</v>
      </c>
      <c r="Y1060" s="146">
        <v>2482</v>
      </c>
      <c r="Z1060" s="33">
        <v>3177</v>
      </c>
      <c r="AA1060" s="34">
        <f t="shared" si="241"/>
        <v>0.28000000000000003</v>
      </c>
      <c r="AB1060" s="33">
        <f t="shared" si="233"/>
        <v>3177</v>
      </c>
      <c r="AC1060" s="34">
        <f t="shared" si="242"/>
        <v>0.28001632232333956</v>
      </c>
      <c r="AD1060" s="145">
        <f t="shared" si="236"/>
        <v>2647.5</v>
      </c>
      <c r="AE1060" s="105">
        <v>2068.3330000000001</v>
      </c>
      <c r="AF1060" s="34" t="s">
        <v>36</v>
      </c>
      <c r="AG1060" s="34" t="s">
        <v>36</v>
      </c>
      <c r="AH1060" s="34">
        <v>0</v>
      </c>
      <c r="AI1060" s="29">
        <v>0.23699999999999999</v>
      </c>
      <c r="AJ1060" s="29">
        <v>2.5599999999999999E-4</v>
      </c>
      <c r="AK1060" s="29">
        <v>10</v>
      </c>
      <c r="AL1060" s="29">
        <v>0</v>
      </c>
      <c r="AM1060" s="29" t="s">
        <v>28</v>
      </c>
      <c r="AN1060" s="158" t="s">
        <v>28</v>
      </c>
      <c r="AO1060" s="29" t="s">
        <v>28</v>
      </c>
      <c r="AP1060" s="29">
        <v>10</v>
      </c>
      <c r="AQ1060" s="29">
        <v>176</v>
      </c>
      <c r="AR1060" s="29">
        <v>135</v>
      </c>
      <c r="AS1060" s="29">
        <v>89</v>
      </c>
      <c r="AT1060" s="29">
        <v>2.37</v>
      </c>
      <c r="AU1060" s="144">
        <v>2.1150000000000001E-3</v>
      </c>
      <c r="AV1060" s="36" t="s">
        <v>28</v>
      </c>
      <c r="AW1060" s="102">
        <v>43515</v>
      </c>
      <c r="AX1060" s="129" t="s">
        <v>33</v>
      </c>
      <c r="AY1060" s="106">
        <v>30</v>
      </c>
      <c r="BD1060" t="s">
        <v>108</v>
      </c>
      <c r="BE1060" t="s">
        <v>4372</v>
      </c>
      <c r="BF1060" t="s">
        <v>4749</v>
      </c>
      <c r="BH1060" t="str">
        <f t="shared" si="234"/>
        <v>AV</v>
      </c>
      <c r="BJ1060" t="str">
        <f t="shared" si="235"/>
        <v>OK</v>
      </c>
      <c r="BK1060" s="130">
        <v>3177</v>
      </c>
      <c r="BL1060" s="130" t="s">
        <v>37</v>
      </c>
      <c r="BM1060" s="131">
        <v>2730</v>
      </c>
      <c r="BN1060" s="131">
        <v>1.1637362637362638</v>
      </c>
      <c r="BO1060">
        <v>3177</v>
      </c>
      <c r="BP1060">
        <v>0</v>
      </c>
    </row>
    <row r="1061" spans="1:68" ht="25.2" x14ac:dyDescent="0.3">
      <c r="A1061" s="1"/>
      <c r="B1061" s="47">
        <v>971</v>
      </c>
      <c r="C1061" s="45">
        <v>1070652</v>
      </c>
      <c r="D1061" s="29">
        <v>1015572</v>
      </c>
      <c r="E1061" s="29"/>
      <c r="F1061" s="32" t="s">
        <v>915</v>
      </c>
      <c r="G1061" s="29" t="s">
        <v>31</v>
      </c>
      <c r="H1061" s="70" t="s">
        <v>4779</v>
      </c>
      <c r="I1061" s="148" t="s">
        <v>32</v>
      </c>
      <c r="J1061" s="147" t="s">
        <v>33</v>
      </c>
      <c r="K1061" s="148">
        <v>0</v>
      </c>
      <c r="L1061" s="148" t="s">
        <v>32</v>
      </c>
      <c r="M1061" s="147" t="s">
        <v>33</v>
      </c>
      <c r="N1061" s="29">
        <f t="shared" si="230"/>
        <v>1015572</v>
      </c>
      <c r="O1061" s="29" t="str">
        <f t="shared" si="231"/>
        <v/>
      </c>
      <c r="P1061" s="29" t="str">
        <f t="shared" si="232"/>
        <v/>
      </c>
      <c r="Q1061" s="29" t="str">
        <f t="shared" si="237"/>
        <v/>
      </c>
      <c r="R1061" s="29" t="str">
        <f t="shared" si="238"/>
        <v/>
      </c>
      <c r="S1061" s="29" t="str">
        <f t="shared" si="239"/>
        <v/>
      </c>
      <c r="T1061" s="29" t="str">
        <f t="shared" si="240"/>
        <v/>
      </c>
      <c r="U1061" s="29"/>
      <c r="V1061" s="29"/>
      <c r="W1061" s="55" t="s">
        <v>145</v>
      </c>
      <c r="X1061" s="29" t="s">
        <v>158</v>
      </c>
      <c r="Y1061" s="146">
        <v>1842</v>
      </c>
      <c r="Z1061" s="33">
        <v>2358</v>
      </c>
      <c r="AA1061" s="34">
        <f t="shared" si="241"/>
        <v>0.28000000000000003</v>
      </c>
      <c r="AB1061" s="33">
        <f t="shared" si="233"/>
        <v>2358</v>
      </c>
      <c r="AC1061" s="34">
        <f t="shared" si="242"/>
        <v>0.28013029315960913</v>
      </c>
      <c r="AD1061" s="145">
        <f t="shared" si="236"/>
        <v>1965</v>
      </c>
      <c r="AE1061" s="105">
        <v>1535</v>
      </c>
      <c r="AF1061" s="34" t="s">
        <v>36</v>
      </c>
      <c r="AG1061" s="34" t="s">
        <v>36</v>
      </c>
      <c r="AH1061" s="34" t="s">
        <v>36</v>
      </c>
      <c r="AI1061" s="29">
        <v>0.14000000000000001</v>
      </c>
      <c r="AJ1061" s="29">
        <v>2.6400000000000002E-4</v>
      </c>
      <c r="AK1061" s="29">
        <v>15</v>
      </c>
      <c r="AL1061" s="29">
        <v>0</v>
      </c>
      <c r="AM1061" s="29" t="s">
        <v>28</v>
      </c>
      <c r="AN1061" s="158" t="s">
        <v>28</v>
      </c>
      <c r="AO1061" s="29" t="s">
        <v>28</v>
      </c>
      <c r="AP1061" s="29">
        <v>5</v>
      </c>
      <c r="AQ1061" s="29">
        <v>176</v>
      </c>
      <c r="AR1061" s="29">
        <v>135</v>
      </c>
      <c r="AS1061" s="29">
        <v>89</v>
      </c>
      <c r="AT1061" s="29">
        <v>0.7</v>
      </c>
      <c r="AU1061" s="144">
        <v>2.1150000000000001E-3</v>
      </c>
      <c r="AV1061" s="36" t="s">
        <v>28</v>
      </c>
      <c r="AW1061" s="102">
        <v>43515</v>
      </c>
      <c r="AX1061" s="129" t="s">
        <v>33</v>
      </c>
      <c r="AY1061" s="106">
        <v>66</v>
      </c>
      <c r="BD1061" t="s">
        <v>108</v>
      </c>
      <c r="BE1061" t="s">
        <v>4368</v>
      </c>
      <c r="BF1061" t="s">
        <v>4740</v>
      </c>
      <c r="BH1061" t="str">
        <f t="shared" si="234"/>
        <v>AV</v>
      </c>
      <c r="BJ1061" t="str">
        <f t="shared" si="235"/>
        <v>OK</v>
      </c>
      <c r="BK1061" s="130">
        <v>2358</v>
      </c>
      <c r="BL1061" s="130" t="s">
        <v>37</v>
      </c>
      <c r="BM1061" s="131">
        <v>2026</v>
      </c>
      <c r="BN1061" s="131">
        <v>1.1638696939782824</v>
      </c>
      <c r="BO1061">
        <v>2358</v>
      </c>
      <c r="BP1061">
        <v>5</v>
      </c>
    </row>
    <row r="1062" spans="1:68" ht="25.2" x14ac:dyDescent="0.3">
      <c r="A1062" s="1"/>
      <c r="B1062" s="47">
        <v>972</v>
      </c>
      <c r="C1062" s="45">
        <v>1070653</v>
      </c>
      <c r="D1062" s="29"/>
      <c r="E1062" s="29"/>
      <c r="F1062" s="32" t="s">
        <v>916</v>
      </c>
      <c r="G1062" s="29" t="s">
        <v>92</v>
      </c>
      <c r="H1062" s="148"/>
      <c r="I1062" s="148" t="s">
        <v>32</v>
      </c>
      <c r="J1062" s="147" t="s">
        <v>33</v>
      </c>
      <c r="K1062" s="148">
        <v>0</v>
      </c>
      <c r="L1062" s="148" t="s">
        <v>32</v>
      </c>
      <c r="M1062" s="147" t="s">
        <v>33</v>
      </c>
      <c r="N1062" s="29" t="str">
        <f t="shared" si="230"/>
        <v/>
      </c>
      <c r="O1062" s="29" t="str">
        <f t="shared" si="231"/>
        <v/>
      </c>
      <c r="P1062" s="29" t="str">
        <f t="shared" si="232"/>
        <v/>
      </c>
      <c r="Q1062" s="29" t="str">
        <f t="shared" si="237"/>
        <v/>
      </c>
      <c r="R1062" s="29" t="str">
        <f t="shared" si="238"/>
        <v/>
      </c>
      <c r="S1062" s="29" t="str">
        <f t="shared" si="239"/>
        <v/>
      </c>
      <c r="T1062" s="29" t="str">
        <f t="shared" si="240"/>
        <v/>
      </c>
      <c r="U1062" s="29"/>
      <c r="V1062" s="29"/>
      <c r="W1062" s="55" t="s">
        <v>145</v>
      </c>
      <c r="X1062" s="29" t="s">
        <v>158</v>
      </c>
      <c r="Y1062" s="146">
        <v>5761</v>
      </c>
      <c r="Z1062" s="33">
        <v>7374</v>
      </c>
      <c r="AA1062" s="34">
        <f t="shared" si="241"/>
        <v>0.28000000000000003</v>
      </c>
      <c r="AB1062" s="33">
        <f t="shared" si="233"/>
        <v>7374</v>
      </c>
      <c r="AC1062" s="34">
        <f t="shared" si="242"/>
        <v>0.27998620239445954</v>
      </c>
      <c r="AD1062" s="145">
        <f t="shared" si="236"/>
        <v>6145</v>
      </c>
      <c r="AE1062" s="105">
        <v>4800.8329999999996</v>
      </c>
      <c r="AF1062" s="34" t="s">
        <v>36</v>
      </c>
      <c r="AG1062" s="34" t="s">
        <v>36</v>
      </c>
      <c r="AH1062" s="34" t="s">
        <v>36</v>
      </c>
      <c r="AI1062" s="29">
        <v>0.253</v>
      </c>
      <c r="AJ1062" s="29">
        <v>3.0200000000000002E-4</v>
      </c>
      <c r="AK1062" s="29">
        <v>0</v>
      </c>
      <c r="AL1062" s="29">
        <v>0</v>
      </c>
      <c r="AM1062" s="29" t="s">
        <v>28</v>
      </c>
      <c r="AN1062" s="44" t="s">
        <v>27</v>
      </c>
      <c r="AO1062" s="29" t="s">
        <v>28</v>
      </c>
      <c r="AP1062" s="29">
        <v>5</v>
      </c>
      <c r="AQ1062" s="29">
        <v>176</v>
      </c>
      <c r="AR1062" s="29">
        <v>135</v>
      </c>
      <c r="AS1062" s="29">
        <v>89</v>
      </c>
      <c r="AT1062" s="29">
        <v>1.2649999999999999</v>
      </c>
      <c r="AU1062" s="144">
        <v>2.1150000000000001E-3</v>
      </c>
      <c r="AV1062" s="36" t="s">
        <v>28</v>
      </c>
      <c r="AW1062" s="102">
        <v>43578</v>
      </c>
      <c r="AX1062" s="129" t="s">
        <v>33</v>
      </c>
      <c r="AY1062" s="106">
        <v>20</v>
      </c>
      <c r="BD1062" t="s">
        <v>108</v>
      </c>
      <c r="BE1062" t="s">
        <v>4377</v>
      </c>
      <c r="BF1062" t="s">
        <v>4740</v>
      </c>
      <c r="BH1062" t="str">
        <f t="shared" si="234"/>
        <v/>
      </c>
      <c r="BJ1062" t="str">
        <f t="shared" si="235"/>
        <v>OK</v>
      </c>
      <c r="BK1062" s="130" t="s">
        <v>5302</v>
      </c>
      <c r="BL1062" s="130" t="e">
        <v>#VALUE!</v>
      </c>
      <c r="BM1062" s="131" t="s">
        <v>33</v>
      </c>
      <c r="BN1062" s="131" t="e">
        <v>#VALUE!</v>
      </c>
      <c r="BO1062" t="e">
        <v>#N/A</v>
      </c>
      <c r="BP1062">
        <v>0</v>
      </c>
    </row>
    <row r="1063" spans="1:68" ht="25.2" x14ac:dyDescent="0.3">
      <c r="A1063" s="1"/>
      <c r="B1063" s="47">
        <v>973</v>
      </c>
      <c r="C1063" s="45">
        <v>1070654</v>
      </c>
      <c r="D1063" s="29"/>
      <c r="E1063" s="29"/>
      <c r="F1063" s="32" t="s">
        <v>917</v>
      </c>
      <c r="G1063" s="29" t="s">
        <v>92</v>
      </c>
      <c r="H1063" s="70" t="s">
        <v>4779</v>
      </c>
      <c r="I1063" s="148" t="s">
        <v>32</v>
      </c>
      <c r="J1063" s="147" t="s">
        <v>33</v>
      </c>
      <c r="K1063" s="148">
        <v>0</v>
      </c>
      <c r="L1063" s="148" t="s">
        <v>32</v>
      </c>
      <c r="M1063" s="147" t="s">
        <v>33</v>
      </c>
      <c r="N1063" s="29" t="str">
        <f t="shared" si="230"/>
        <v/>
      </c>
      <c r="O1063" s="29" t="str">
        <f t="shared" si="231"/>
        <v/>
      </c>
      <c r="P1063" s="29" t="str">
        <f t="shared" si="232"/>
        <v/>
      </c>
      <c r="Q1063" s="29" t="str">
        <f t="shared" si="237"/>
        <v/>
      </c>
      <c r="R1063" s="29" t="str">
        <f t="shared" si="238"/>
        <v/>
      </c>
      <c r="S1063" s="29" t="str">
        <f t="shared" si="239"/>
        <v/>
      </c>
      <c r="T1063" s="29" t="str">
        <f t="shared" si="240"/>
        <v/>
      </c>
      <c r="U1063" s="29"/>
      <c r="V1063" s="29"/>
      <c r="W1063" s="55" t="s">
        <v>145</v>
      </c>
      <c r="X1063" s="29" t="s">
        <v>158</v>
      </c>
      <c r="Y1063" s="146">
        <v>5761</v>
      </c>
      <c r="Z1063" s="33">
        <v>7374</v>
      </c>
      <c r="AA1063" s="34">
        <f t="shared" si="241"/>
        <v>0.28000000000000003</v>
      </c>
      <c r="AB1063" s="33">
        <f t="shared" si="233"/>
        <v>7374</v>
      </c>
      <c r="AC1063" s="34">
        <f t="shared" si="242"/>
        <v>0.27998620239445954</v>
      </c>
      <c r="AD1063" s="145">
        <f t="shared" si="236"/>
        <v>6145</v>
      </c>
      <c r="AE1063" s="105">
        <v>4800.8329999999996</v>
      </c>
      <c r="AF1063" s="34" t="s">
        <v>36</v>
      </c>
      <c r="AG1063" s="34" t="s">
        <v>36</v>
      </c>
      <c r="AH1063" s="34" t="s">
        <v>36</v>
      </c>
      <c r="AI1063" s="29">
        <v>0.27600000000000002</v>
      </c>
      <c r="AJ1063" s="29">
        <v>3.5199999999999999E-4</v>
      </c>
      <c r="AK1063" s="29">
        <v>45</v>
      </c>
      <c r="AL1063" s="29">
        <v>0</v>
      </c>
      <c r="AM1063" s="29" t="s">
        <v>28</v>
      </c>
      <c r="AN1063" s="158" t="s">
        <v>28</v>
      </c>
      <c r="AO1063" s="29" t="s">
        <v>28</v>
      </c>
      <c r="AP1063" s="29">
        <v>5</v>
      </c>
      <c r="AQ1063" s="29">
        <v>176</v>
      </c>
      <c r="AR1063" s="29">
        <v>135</v>
      </c>
      <c r="AS1063" s="29">
        <v>89</v>
      </c>
      <c r="AT1063" s="29">
        <v>1.38</v>
      </c>
      <c r="AU1063" s="144">
        <v>2.1150000000000001E-3</v>
      </c>
      <c r="AV1063" s="36" t="s">
        <v>28</v>
      </c>
      <c r="AW1063" s="102">
        <v>43578</v>
      </c>
      <c r="AX1063" s="129" t="s">
        <v>33</v>
      </c>
      <c r="AY1063" s="106" t="e">
        <v>#N/A</v>
      </c>
      <c r="BD1063" t="s">
        <v>108</v>
      </c>
      <c r="BE1063" t="s">
        <v>4377</v>
      </c>
      <c r="BF1063" t="s">
        <v>4740</v>
      </c>
      <c r="BH1063" t="str">
        <f t="shared" si="234"/>
        <v>AV</v>
      </c>
      <c r="BJ1063" t="str">
        <f t="shared" si="235"/>
        <v>OK</v>
      </c>
      <c r="BK1063" s="130">
        <v>7374</v>
      </c>
      <c r="BL1063" s="130" t="s">
        <v>37</v>
      </c>
      <c r="BM1063" s="131" t="s">
        <v>33</v>
      </c>
      <c r="BN1063" s="131" t="e">
        <v>#VALUE!</v>
      </c>
      <c r="BO1063">
        <v>7374</v>
      </c>
      <c r="BP1063">
        <v>0</v>
      </c>
    </row>
    <row r="1064" spans="1:68" ht="25.2" x14ac:dyDescent="0.3">
      <c r="A1064" s="1"/>
      <c r="B1064" s="47">
        <v>974</v>
      </c>
      <c r="C1064" s="45">
        <v>1070655</v>
      </c>
      <c r="D1064" s="29"/>
      <c r="E1064" s="29"/>
      <c r="F1064" s="32" t="s">
        <v>918</v>
      </c>
      <c r="G1064" s="29" t="s">
        <v>92</v>
      </c>
      <c r="H1064" s="148"/>
      <c r="I1064" s="148" t="s">
        <v>32</v>
      </c>
      <c r="J1064" s="147" t="s">
        <v>33</v>
      </c>
      <c r="K1064" s="147">
        <v>45657</v>
      </c>
      <c r="L1064" s="148" t="s">
        <v>32</v>
      </c>
      <c r="M1064" s="147" t="s">
        <v>33</v>
      </c>
      <c r="N1064" s="29" t="str">
        <f t="shared" ref="N1064:N1127" si="243">IFERROR(MID($D1064,1,7)+0,"")</f>
        <v/>
      </c>
      <c r="O1064" s="29" t="str">
        <f t="shared" ref="O1064:O1127" si="244">IFERROR(MID($D1064,10,7)+0,"")</f>
        <v/>
      </c>
      <c r="P1064" s="29" t="str">
        <f t="shared" ref="P1064:P1127" si="245">IFERROR(MID($D1064,19,7)+0,"")</f>
        <v/>
      </c>
      <c r="Q1064" s="29" t="str">
        <f t="shared" si="237"/>
        <v/>
      </c>
      <c r="R1064" s="29" t="str">
        <f t="shared" si="238"/>
        <v/>
      </c>
      <c r="S1064" s="29" t="str">
        <f t="shared" si="239"/>
        <v/>
      </c>
      <c r="T1064" s="29" t="str">
        <f t="shared" si="240"/>
        <v/>
      </c>
      <c r="U1064" s="29"/>
      <c r="V1064" s="29"/>
      <c r="W1064" s="55" t="s">
        <v>145</v>
      </c>
      <c r="X1064" s="29" t="s">
        <v>158</v>
      </c>
      <c r="Y1064" s="146">
        <v>8650</v>
      </c>
      <c r="Z1064" s="33">
        <v>11072</v>
      </c>
      <c r="AA1064" s="34">
        <f t="shared" si="241"/>
        <v>0.28000000000000003</v>
      </c>
      <c r="AB1064" s="33">
        <f t="shared" ref="AB1064:AB1127" si="246">IF(OR(W1064="VLD MLC components",W1064="VLD MLC pipes",W1064="VLD PEX components",W1064="VLD PEX pipes",W1064="VLD PHC components",W1064="VLD PHC pipes"),"По запросу",Z1064)</f>
        <v>11072</v>
      </c>
      <c r="AC1064" s="34">
        <f t="shared" si="242"/>
        <v>0.28000010543353088</v>
      </c>
      <c r="AD1064" s="145">
        <f t="shared" si="236"/>
        <v>9226.6669999999995</v>
      </c>
      <c r="AE1064" s="105">
        <v>7208.3329999999996</v>
      </c>
      <c r="AF1064" s="34" t="s">
        <v>36</v>
      </c>
      <c r="AG1064" s="34" t="s">
        <v>36</v>
      </c>
      <c r="AH1064" s="34" t="s">
        <v>36</v>
      </c>
      <c r="AI1064" s="29">
        <v>0.32800000000000001</v>
      </c>
      <c r="AJ1064" s="29">
        <v>3.4400000000000001E-4</v>
      </c>
      <c r="AK1064" s="29">
        <v>0</v>
      </c>
      <c r="AL1064" s="29">
        <v>0</v>
      </c>
      <c r="AM1064" s="29" t="s">
        <v>28</v>
      </c>
      <c r="AN1064" s="44" t="s">
        <v>27</v>
      </c>
      <c r="AO1064" s="29" t="s">
        <v>28</v>
      </c>
      <c r="AP1064" s="29">
        <v>5</v>
      </c>
      <c r="AQ1064" s="29">
        <v>176</v>
      </c>
      <c r="AR1064" s="29">
        <v>135</v>
      </c>
      <c r="AS1064" s="29">
        <v>89</v>
      </c>
      <c r="AT1064" s="29">
        <v>1.64</v>
      </c>
      <c r="AU1064" s="144">
        <v>2.1150000000000001E-3</v>
      </c>
      <c r="AV1064" s="36" t="s">
        <v>28</v>
      </c>
      <c r="AW1064" s="102">
        <v>43578</v>
      </c>
      <c r="AX1064" s="129" t="s">
        <v>33</v>
      </c>
      <c r="AY1064" s="106">
        <v>15</v>
      </c>
      <c r="BD1064" t="s">
        <v>108</v>
      </c>
      <c r="BE1064" t="s">
        <v>4346</v>
      </c>
      <c r="BF1064" t="s">
        <v>4740</v>
      </c>
      <c r="BH1064" t="str">
        <f t="shared" ref="BH1064:BH1127" si="247">IF(OR(H1064="Регулярный ассортимент",AK1064&gt;0,AL1064&gt;0),"AV","")</f>
        <v/>
      </c>
      <c r="BJ1064" t="str">
        <f t="shared" ref="BJ1064:BJ1127" si="248">IF(AB1064-Z1064=0,"OK")</f>
        <v>OK</v>
      </c>
      <c r="BK1064" s="130" t="s">
        <v>5302</v>
      </c>
      <c r="BL1064" s="130" t="e">
        <v>#VALUE!</v>
      </c>
      <c r="BM1064" s="131" t="s">
        <v>33</v>
      </c>
      <c r="BN1064" s="131" t="e">
        <v>#VALUE!</v>
      </c>
      <c r="BO1064" t="e">
        <v>#N/A</v>
      </c>
      <c r="BP1064">
        <v>0</v>
      </c>
    </row>
    <row r="1065" spans="1:68" ht="25.2" x14ac:dyDescent="0.3">
      <c r="A1065" s="1"/>
      <c r="B1065" s="47">
        <v>975</v>
      </c>
      <c r="C1065" s="45">
        <v>1070656</v>
      </c>
      <c r="D1065" s="29"/>
      <c r="E1065" s="29"/>
      <c r="F1065" s="32" t="s">
        <v>919</v>
      </c>
      <c r="G1065" s="29" t="s">
        <v>92</v>
      </c>
      <c r="H1065" s="70" t="s">
        <v>4779</v>
      </c>
      <c r="I1065" s="148" t="s">
        <v>32</v>
      </c>
      <c r="J1065" s="147" t="s">
        <v>33</v>
      </c>
      <c r="K1065" s="147">
        <v>45657</v>
      </c>
      <c r="L1065" s="148" t="s">
        <v>32</v>
      </c>
      <c r="M1065" s="147" t="s">
        <v>33</v>
      </c>
      <c r="N1065" s="29" t="str">
        <f t="shared" si="243"/>
        <v/>
      </c>
      <c r="O1065" s="29" t="str">
        <f t="shared" si="244"/>
        <v/>
      </c>
      <c r="P1065" s="29" t="str">
        <f t="shared" si="245"/>
        <v/>
      </c>
      <c r="Q1065" s="29" t="str">
        <f t="shared" si="237"/>
        <v/>
      </c>
      <c r="R1065" s="29" t="str">
        <f t="shared" si="238"/>
        <v/>
      </c>
      <c r="S1065" s="29" t="str">
        <f t="shared" si="239"/>
        <v/>
      </c>
      <c r="T1065" s="29" t="str">
        <f t="shared" si="240"/>
        <v/>
      </c>
      <c r="U1065" s="29"/>
      <c r="V1065" s="29"/>
      <c r="W1065" s="55" t="s">
        <v>145</v>
      </c>
      <c r="X1065" s="29" t="s">
        <v>158</v>
      </c>
      <c r="Y1065" s="146">
        <v>9371</v>
      </c>
      <c r="Z1065" s="33">
        <v>11995</v>
      </c>
      <c r="AA1065" s="34">
        <f t="shared" si="241"/>
        <v>0.28000000000000003</v>
      </c>
      <c r="AB1065" s="33">
        <f t="shared" si="246"/>
        <v>11995</v>
      </c>
      <c r="AC1065" s="34">
        <f t="shared" si="242"/>
        <v>0.28001270814159823</v>
      </c>
      <c r="AD1065" s="145">
        <f t="shared" si="236"/>
        <v>9995.8330000000005</v>
      </c>
      <c r="AE1065" s="105">
        <v>7809.1670000000004</v>
      </c>
      <c r="AF1065" s="34" t="s">
        <v>36</v>
      </c>
      <c r="AG1065" s="34" t="s">
        <v>36</v>
      </c>
      <c r="AH1065" s="34" t="s">
        <v>36</v>
      </c>
      <c r="AI1065" s="29">
        <v>0.34599999999999997</v>
      </c>
      <c r="AJ1065" s="29">
        <v>4.0200000000000001E-4</v>
      </c>
      <c r="AK1065" s="29">
        <v>30</v>
      </c>
      <c r="AL1065" s="29">
        <v>0</v>
      </c>
      <c r="AM1065" s="29" t="s">
        <v>28</v>
      </c>
      <c r="AN1065" s="158" t="s">
        <v>28</v>
      </c>
      <c r="AO1065" s="29" t="s">
        <v>28</v>
      </c>
      <c r="AP1065" s="29">
        <v>5</v>
      </c>
      <c r="AQ1065" s="29">
        <v>176</v>
      </c>
      <c r="AR1065" s="29">
        <v>135</v>
      </c>
      <c r="AS1065" s="29">
        <v>89</v>
      </c>
      <c r="AT1065" s="29">
        <v>1.73</v>
      </c>
      <c r="AU1065" s="144">
        <v>2.1150000000000001E-3</v>
      </c>
      <c r="AV1065" s="36" t="s">
        <v>28</v>
      </c>
      <c r="AW1065" s="102">
        <v>43578</v>
      </c>
      <c r="AX1065" s="129" t="s">
        <v>33</v>
      </c>
      <c r="AY1065" s="106" t="e">
        <v>#N/A</v>
      </c>
      <c r="BD1065" t="s">
        <v>108</v>
      </c>
      <c r="BE1065" t="s">
        <v>4346</v>
      </c>
      <c r="BF1065" t="s">
        <v>4740</v>
      </c>
      <c r="BH1065" t="str">
        <f t="shared" si="247"/>
        <v>AV</v>
      </c>
      <c r="BJ1065" t="str">
        <f t="shared" si="248"/>
        <v>OK</v>
      </c>
      <c r="BK1065" s="130">
        <v>11995</v>
      </c>
      <c r="BL1065" s="130" t="s">
        <v>37</v>
      </c>
      <c r="BM1065" s="131" t="s">
        <v>33</v>
      </c>
      <c r="BN1065" s="131" t="e">
        <v>#VALUE!</v>
      </c>
      <c r="BO1065">
        <v>11995</v>
      </c>
      <c r="BP1065">
        <v>0</v>
      </c>
    </row>
    <row r="1066" spans="1:68" ht="25.2" x14ac:dyDescent="0.3">
      <c r="A1066" s="1"/>
      <c r="B1066" s="47">
        <v>976</v>
      </c>
      <c r="C1066" s="45">
        <v>1070661</v>
      </c>
      <c r="D1066" s="29"/>
      <c r="E1066" s="29"/>
      <c r="F1066" s="32" t="s">
        <v>920</v>
      </c>
      <c r="G1066" s="29" t="s">
        <v>92</v>
      </c>
      <c r="H1066" s="148"/>
      <c r="I1066" s="148" t="s">
        <v>32</v>
      </c>
      <c r="J1066" s="147" t="s">
        <v>33</v>
      </c>
      <c r="K1066" s="148">
        <v>0</v>
      </c>
      <c r="L1066" s="148" t="s">
        <v>32</v>
      </c>
      <c r="M1066" s="147" t="s">
        <v>33</v>
      </c>
      <c r="N1066" s="29" t="str">
        <f t="shared" si="243"/>
        <v/>
      </c>
      <c r="O1066" s="29" t="str">
        <f t="shared" si="244"/>
        <v/>
      </c>
      <c r="P1066" s="29" t="str">
        <f t="shared" si="245"/>
        <v/>
      </c>
      <c r="Q1066" s="29" t="str">
        <f t="shared" si="237"/>
        <v/>
      </c>
      <c r="R1066" s="29" t="str">
        <f t="shared" si="238"/>
        <v/>
      </c>
      <c r="S1066" s="29" t="str">
        <f t="shared" si="239"/>
        <v/>
      </c>
      <c r="T1066" s="29" t="str">
        <f t="shared" si="240"/>
        <v/>
      </c>
      <c r="U1066" s="29"/>
      <c r="V1066" s="29"/>
      <c r="W1066" s="55" t="s">
        <v>145</v>
      </c>
      <c r="X1066" s="29" t="s">
        <v>158</v>
      </c>
      <c r="Y1066" s="146">
        <v>2585</v>
      </c>
      <c r="Z1066" s="33">
        <v>3309</v>
      </c>
      <c r="AA1066" s="34">
        <f t="shared" si="241"/>
        <v>0.28000000000000003</v>
      </c>
      <c r="AB1066" s="33">
        <f t="shared" si="246"/>
        <v>3309</v>
      </c>
      <c r="AC1066" s="34">
        <f t="shared" si="242"/>
        <v>0.28007717136136617</v>
      </c>
      <c r="AD1066" s="145">
        <f t="shared" si="236"/>
        <v>2757.5</v>
      </c>
      <c r="AE1066" s="105">
        <v>2154.1669999999999</v>
      </c>
      <c r="AF1066" s="34" t="s">
        <v>36</v>
      </c>
      <c r="AG1066" s="34" t="s">
        <v>36</v>
      </c>
      <c r="AH1066" s="34" t="s">
        <v>36</v>
      </c>
      <c r="AI1066" s="29">
        <v>0.59799999999999998</v>
      </c>
      <c r="AJ1066" s="29">
        <v>1.0399999999999999E-3</v>
      </c>
      <c r="AK1066" s="29">
        <v>0</v>
      </c>
      <c r="AL1066" s="29">
        <v>0</v>
      </c>
      <c r="AM1066" s="29" t="s">
        <v>28</v>
      </c>
      <c r="AN1066" s="44" t="s">
        <v>27</v>
      </c>
      <c r="AO1066" s="29" t="s">
        <v>28</v>
      </c>
      <c r="AP1066" s="29">
        <v>5</v>
      </c>
      <c r="AQ1066" s="29">
        <v>350</v>
      </c>
      <c r="AR1066" s="29">
        <v>200</v>
      </c>
      <c r="AS1066" s="29">
        <v>70</v>
      </c>
      <c r="AT1066" s="29">
        <v>2.99</v>
      </c>
      <c r="AU1066" s="144">
        <v>4.8999999999999998E-3</v>
      </c>
      <c r="AV1066" s="36" t="s">
        <v>28</v>
      </c>
      <c r="AW1066" s="102">
        <v>43578</v>
      </c>
      <c r="AX1066" s="129" t="s">
        <v>33</v>
      </c>
      <c r="AY1066" s="106">
        <v>10</v>
      </c>
      <c r="BD1066" t="s">
        <v>108</v>
      </c>
      <c r="BE1066" t="s">
        <v>4368</v>
      </c>
      <c r="BF1066" t="s">
        <v>4740</v>
      </c>
      <c r="BH1066" t="str">
        <f t="shared" si="247"/>
        <v/>
      </c>
      <c r="BJ1066" t="str">
        <f t="shared" si="248"/>
        <v>OK</v>
      </c>
      <c r="BK1066" s="130" t="s">
        <v>5302</v>
      </c>
      <c r="BL1066" s="130" t="e">
        <v>#VALUE!</v>
      </c>
      <c r="BM1066" s="131" t="s">
        <v>33</v>
      </c>
      <c r="BN1066" s="131" t="e">
        <v>#VALUE!</v>
      </c>
      <c r="BO1066" t="e">
        <v>#N/A</v>
      </c>
      <c r="BP1066">
        <v>0</v>
      </c>
    </row>
    <row r="1067" spans="1:68" ht="25.2" x14ac:dyDescent="0.3">
      <c r="A1067" s="1"/>
      <c r="B1067" s="47">
        <v>977</v>
      </c>
      <c r="C1067" s="45">
        <v>1070662</v>
      </c>
      <c r="D1067" s="29"/>
      <c r="E1067" s="29"/>
      <c r="F1067" s="32" t="s">
        <v>921</v>
      </c>
      <c r="G1067" s="29" t="s">
        <v>92</v>
      </c>
      <c r="H1067" s="148"/>
      <c r="I1067" s="148" t="s">
        <v>32</v>
      </c>
      <c r="J1067" s="147" t="s">
        <v>33</v>
      </c>
      <c r="K1067" s="148">
        <v>0</v>
      </c>
      <c r="L1067" s="148" t="s">
        <v>32</v>
      </c>
      <c r="M1067" s="147" t="s">
        <v>33</v>
      </c>
      <c r="N1067" s="29" t="str">
        <f t="shared" si="243"/>
        <v/>
      </c>
      <c r="O1067" s="29" t="str">
        <f t="shared" si="244"/>
        <v/>
      </c>
      <c r="P1067" s="29" t="str">
        <f t="shared" si="245"/>
        <v/>
      </c>
      <c r="Q1067" s="29" t="str">
        <f t="shared" si="237"/>
        <v/>
      </c>
      <c r="R1067" s="29" t="str">
        <f t="shared" si="238"/>
        <v/>
      </c>
      <c r="S1067" s="29" t="str">
        <f t="shared" si="239"/>
        <v/>
      </c>
      <c r="T1067" s="29" t="str">
        <f t="shared" si="240"/>
        <v/>
      </c>
      <c r="U1067" s="29"/>
      <c r="V1067" s="29"/>
      <c r="W1067" s="55" t="s">
        <v>145</v>
      </c>
      <c r="X1067" s="29" t="s">
        <v>158</v>
      </c>
      <c r="Y1067" s="146">
        <v>2729</v>
      </c>
      <c r="Z1067" s="33">
        <v>3493</v>
      </c>
      <c r="AA1067" s="34">
        <f t="shared" si="241"/>
        <v>0.28000000000000003</v>
      </c>
      <c r="AB1067" s="33">
        <f t="shared" si="246"/>
        <v>3493</v>
      </c>
      <c r="AC1067" s="34">
        <f t="shared" si="242"/>
        <v>0.27995569366717582</v>
      </c>
      <c r="AD1067" s="145">
        <f t="shared" si="236"/>
        <v>2910.8330000000001</v>
      </c>
      <c r="AE1067" s="105">
        <v>2274.1669999999999</v>
      </c>
      <c r="AF1067" s="34" t="s">
        <v>36</v>
      </c>
      <c r="AG1067" s="34" t="s">
        <v>36</v>
      </c>
      <c r="AH1067" s="34" t="s">
        <v>36</v>
      </c>
      <c r="AI1067" s="29">
        <v>0.65500000000000003</v>
      </c>
      <c r="AJ1067" s="29">
        <v>1.2669999999999999E-3</v>
      </c>
      <c r="AK1067" s="29">
        <v>0</v>
      </c>
      <c r="AL1067" s="29">
        <v>0</v>
      </c>
      <c r="AM1067" s="29" t="s">
        <v>28</v>
      </c>
      <c r="AN1067" s="44" t="s">
        <v>27</v>
      </c>
      <c r="AO1067" s="29" t="s">
        <v>28</v>
      </c>
      <c r="AP1067" s="29">
        <v>5</v>
      </c>
      <c r="AQ1067" s="29">
        <v>425</v>
      </c>
      <c r="AR1067" s="29">
        <v>230</v>
      </c>
      <c r="AS1067" s="29">
        <v>85</v>
      </c>
      <c r="AT1067" s="29">
        <v>3.2749999999999999</v>
      </c>
      <c r="AU1067" s="144">
        <v>8.3090000000000004E-3</v>
      </c>
      <c r="AV1067" s="36" t="s">
        <v>28</v>
      </c>
      <c r="AW1067" s="102">
        <v>43578</v>
      </c>
      <c r="AX1067" s="129" t="s">
        <v>33</v>
      </c>
      <c r="AY1067" s="106">
        <v>35</v>
      </c>
      <c r="BD1067" t="s">
        <v>108</v>
      </c>
      <c r="BE1067" t="s">
        <v>4368</v>
      </c>
      <c r="BF1067" t="s">
        <v>4740</v>
      </c>
      <c r="BH1067" t="str">
        <f t="shared" si="247"/>
        <v/>
      </c>
      <c r="BJ1067" t="str">
        <f t="shared" si="248"/>
        <v>OK</v>
      </c>
      <c r="BK1067" s="130" t="s">
        <v>5302</v>
      </c>
      <c r="BL1067" s="130" t="e">
        <v>#VALUE!</v>
      </c>
      <c r="BM1067" s="131" t="s">
        <v>33</v>
      </c>
      <c r="BN1067" s="131" t="e">
        <v>#VALUE!</v>
      </c>
      <c r="BO1067" t="e">
        <v>#N/A</v>
      </c>
      <c r="BP1067">
        <v>0</v>
      </c>
    </row>
    <row r="1068" spans="1:68" ht="25.2" x14ac:dyDescent="0.3">
      <c r="A1068" s="1"/>
      <c r="B1068" s="47">
        <v>978</v>
      </c>
      <c r="C1068" s="45">
        <v>1070663</v>
      </c>
      <c r="D1068" s="29"/>
      <c r="E1068" s="29"/>
      <c r="F1068" s="32" t="s">
        <v>922</v>
      </c>
      <c r="G1068" s="29" t="s">
        <v>92</v>
      </c>
      <c r="H1068" s="148"/>
      <c r="I1068" s="148" t="s">
        <v>32</v>
      </c>
      <c r="J1068" s="147" t="s">
        <v>33</v>
      </c>
      <c r="K1068" s="148">
        <v>0</v>
      </c>
      <c r="L1068" s="148" t="s">
        <v>32</v>
      </c>
      <c r="M1068" s="147" t="s">
        <v>33</v>
      </c>
      <c r="N1068" s="29" t="str">
        <f t="shared" si="243"/>
        <v/>
      </c>
      <c r="O1068" s="29" t="str">
        <f t="shared" si="244"/>
        <v/>
      </c>
      <c r="P1068" s="29" t="str">
        <f t="shared" si="245"/>
        <v/>
      </c>
      <c r="Q1068" s="29" t="str">
        <f t="shared" si="237"/>
        <v/>
      </c>
      <c r="R1068" s="29" t="str">
        <f t="shared" si="238"/>
        <v/>
      </c>
      <c r="S1068" s="29" t="str">
        <f t="shared" si="239"/>
        <v/>
      </c>
      <c r="T1068" s="29" t="str">
        <f t="shared" si="240"/>
        <v/>
      </c>
      <c r="U1068" s="29"/>
      <c r="V1068" s="29"/>
      <c r="W1068" s="55" t="s">
        <v>145</v>
      </c>
      <c r="X1068" s="29" t="s">
        <v>158</v>
      </c>
      <c r="Y1068" s="146">
        <v>1864</v>
      </c>
      <c r="Z1068" s="33">
        <v>2385</v>
      </c>
      <c r="AA1068" s="34">
        <f t="shared" si="241"/>
        <v>0.28000000000000003</v>
      </c>
      <c r="AB1068" s="33">
        <f t="shared" si="246"/>
        <v>2385</v>
      </c>
      <c r="AC1068" s="34">
        <f t="shared" si="242"/>
        <v>0.27950671234049612</v>
      </c>
      <c r="AD1068" s="145">
        <f t="shared" si="236"/>
        <v>1987.5</v>
      </c>
      <c r="AE1068" s="105">
        <v>1553.3330000000001</v>
      </c>
      <c r="AF1068" s="34" t="s">
        <v>36</v>
      </c>
      <c r="AG1068" s="34" t="s">
        <v>36</v>
      </c>
      <c r="AH1068" s="34" t="s">
        <v>36</v>
      </c>
      <c r="AI1068" s="29">
        <v>0.40699999999999997</v>
      </c>
      <c r="AJ1068" s="29">
        <v>4.3100000000000001E-4</v>
      </c>
      <c r="AK1068" s="29">
        <v>0</v>
      </c>
      <c r="AL1068" s="29">
        <v>0</v>
      </c>
      <c r="AM1068" s="29" t="s">
        <v>28</v>
      </c>
      <c r="AN1068" s="44" t="s">
        <v>27</v>
      </c>
      <c r="AO1068" s="29" t="s">
        <v>28</v>
      </c>
      <c r="AP1068" s="29">
        <v>5</v>
      </c>
      <c r="AQ1068" s="29">
        <v>185</v>
      </c>
      <c r="AR1068" s="29">
        <v>92</v>
      </c>
      <c r="AS1068" s="29">
        <v>185</v>
      </c>
      <c r="AT1068" s="29">
        <v>2.0350000000000001</v>
      </c>
      <c r="AU1068" s="144">
        <v>3.1489999999999999E-3</v>
      </c>
      <c r="AV1068" s="36" t="s">
        <v>28</v>
      </c>
      <c r="AW1068" s="102">
        <v>43578</v>
      </c>
      <c r="AX1068" s="129" t="s">
        <v>33</v>
      </c>
      <c r="AY1068" s="106">
        <v>60</v>
      </c>
      <c r="BD1068" t="s">
        <v>108</v>
      </c>
      <c r="BE1068" t="s">
        <v>4368</v>
      </c>
      <c r="BF1068" t="s">
        <v>4740</v>
      </c>
      <c r="BH1068" t="str">
        <f t="shared" si="247"/>
        <v/>
      </c>
      <c r="BJ1068" t="str">
        <f t="shared" si="248"/>
        <v>OK</v>
      </c>
      <c r="BK1068" s="130" t="s">
        <v>5302</v>
      </c>
      <c r="BL1068" s="130" t="e">
        <v>#VALUE!</v>
      </c>
      <c r="BM1068" s="131" t="s">
        <v>33</v>
      </c>
      <c r="BN1068" s="131" t="e">
        <v>#VALUE!</v>
      </c>
      <c r="BO1068" t="e">
        <v>#N/A</v>
      </c>
      <c r="BP1068">
        <v>0</v>
      </c>
    </row>
    <row r="1069" spans="1:68" ht="25.2" x14ac:dyDescent="0.3">
      <c r="A1069" s="1"/>
      <c r="B1069" s="47">
        <v>979</v>
      </c>
      <c r="C1069" s="45">
        <v>1070664</v>
      </c>
      <c r="D1069" s="29"/>
      <c r="E1069" s="29"/>
      <c r="F1069" s="32" t="s">
        <v>923</v>
      </c>
      <c r="G1069" s="29" t="s">
        <v>92</v>
      </c>
      <c r="H1069" s="148"/>
      <c r="I1069" s="148" t="s">
        <v>32</v>
      </c>
      <c r="J1069" s="147" t="s">
        <v>33</v>
      </c>
      <c r="K1069" s="148">
        <v>0</v>
      </c>
      <c r="L1069" s="148" t="s">
        <v>32</v>
      </c>
      <c r="M1069" s="147" t="s">
        <v>33</v>
      </c>
      <c r="N1069" s="29" t="str">
        <f t="shared" si="243"/>
        <v/>
      </c>
      <c r="O1069" s="29" t="str">
        <f t="shared" si="244"/>
        <v/>
      </c>
      <c r="P1069" s="29" t="str">
        <f t="shared" si="245"/>
        <v/>
      </c>
      <c r="Q1069" s="29" t="str">
        <f t="shared" si="237"/>
        <v/>
      </c>
      <c r="R1069" s="29" t="str">
        <f t="shared" si="238"/>
        <v/>
      </c>
      <c r="S1069" s="29" t="str">
        <f t="shared" si="239"/>
        <v/>
      </c>
      <c r="T1069" s="29" t="str">
        <f t="shared" si="240"/>
        <v/>
      </c>
      <c r="U1069" s="29"/>
      <c r="V1069" s="29"/>
      <c r="W1069" s="55" t="s">
        <v>145</v>
      </c>
      <c r="X1069" s="29" t="s">
        <v>158</v>
      </c>
      <c r="Y1069" s="146">
        <v>1864</v>
      </c>
      <c r="Z1069" s="33">
        <v>2385</v>
      </c>
      <c r="AA1069" s="34">
        <f t="shared" si="241"/>
        <v>0.28000000000000003</v>
      </c>
      <c r="AB1069" s="33">
        <f t="shared" si="246"/>
        <v>2385</v>
      </c>
      <c r="AC1069" s="34">
        <f t="shared" si="242"/>
        <v>0.27950671234049612</v>
      </c>
      <c r="AD1069" s="145">
        <f t="shared" si="236"/>
        <v>1987.5</v>
      </c>
      <c r="AE1069" s="105">
        <v>1553.3330000000001</v>
      </c>
      <c r="AF1069" s="34" t="s">
        <v>36</v>
      </c>
      <c r="AG1069" s="34" t="s">
        <v>36</v>
      </c>
      <c r="AH1069" s="34" t="s">
        <v>36</v>
      </c>
      <c r="AI1069" s="29">
        <v>0.42899999999999999</v>
      </c>
      <c r="AJ1069" s="29">
        <v>5.1699999999999999E-4</v>
      </c>
      <c r="AK1069" s="29">
        <v>0</v>
      </c>
      <c r="AL1069" s="29">
        <v>0</v>
      </c>
      <c r="AM1069" s="29" t="s">
        <v>28</v>
      </c>
      <c r="AN1069" s="44" t="s">
        <v>27</v>
      </c>
      <c r="AO1069" s="29" t="s">
        <v>28</v>
      </c>
      <c r="AP1069" s="29">
        <v>5</v>
      </c>
      <c r="AQ1069" s="29">
        <v>185</v>
      </c>
      <c r="AR1069" s="29">
        <v>92</v>
      </c>
      <c r="AS1069" s="29">
        <v>185</v>
      </c>
      <c r="AT1069" s="29">
        <v>2.145</v>
      </c>
      <c r="AU1069" s="144">
        <v>3.1489999999999999E-3</v>
      </c>
      <c r="AV1069" s="36" t="s">
        <v>28</v>
      </c>
      <c r="AW1069" s="102">
        <v>43578</v>
      </c>
      <c r="AX1069" s="129" t="s">
        <v>33</v>
      </c>
      <c r="AY1069" s="106">
        <v>10</v>
      </c>
      <c r="BD1069" t="s">
        <v>108</v>
      </c>
      <c r="BE1069" t="s">
        <v>4346</v>
      </c>
      <c r="BF1069" t="s">
        <v>4740</v>
      </c>
      <c r="BH1069" t="str">
        <f t="shared" si="247"/>
        <v/>
      </c>
      <c r="BJ1069" t="str">
        <f t="shared" si="248"/>
        <v>OK</v>
      </c>
      <c r="BK1069" s="130" t="s">
        <v>5302</v>
      </c>
      <c r="BL1069" s="130" t="e">
        <v>#VALUE!</v>
      </c>
      <c r="BM1069" s="131" t="s">
        <v>33</v>
      </c>
      <c r="BN1069" s="131" t="e">
        <v>#VALUE!</v>
      </c>
      <c r="BO1069" t="e">
        <v>#N/A</v>
      </c>
      <c r="BP1069">
        <v>0</v>
      </c>
    </row>
    <row r="1070" spans="1:68" ht="25.2" x14ac:dyDescent="0.3">
      <c r="A1070" s="1"/>
      <c r="B1070" s="47"/>
      <c r="C1070" s="45">
        <v>1135971</v>
      </c>
      <c r="D1070" s="40">
        <v>1058090</v>
      </c>
      <c r="E1070" s="55" t="s">
        <v>5149</v>
      </c>
      <c r="F1070" s="30" t="s">
        <v>5545</v>
      </c>
      <c r="G1070" s="101" t="s">
        <v>42</v>
      </c>
      <c r="H1070" s="157" t="s">
        <v>4781</v>
      </c>
      <c r="I1070" s="27"/>
      <c r="J1070" s="27"/>
      <c r="K1070" s="27"/>
      <c r="L1070" s="27"/>
      <c r="M1070" s="27"/>
      <c r="N1070" s="29">
        <f t="shared" si="243"/>
        <v>1058090</v>
      </c>
      <c r="O1070" s="29" t="str">
        <f t="shared" si="244"/>
        <v/>
      </c>
      <c r="P1070" s="29" t="str">
        <f t="shared" si="245"/>
        <v/>
      </c>
      <c r="Q1070" s="29" t="str">
        <f t="shared" si="237"/>
        <v/>
      </c>
      <c r="R1070" s="29" t="str">
        <f t="shared" si="238"/>
        <v/>
      </c>
      <c r="S1070" s="29" t="str">
        <f t="shared" si="239"/>
        <v/>
      </c>
      <c r="T1070" s="29" t="str">
        <f t="shared" si="240"/>
        <v/>
      </c>
      <c r="U1070" s="27"/>
      <c r="V1070" s="27"/>
      <c r="W1070" s="38" t="s">
        <v>145</v>
      </c>
      <c r="X1070" s="37" t="s">
        <v>158</v>
      </c>
      <c r="Y1070" s="27"/>
      <c r="Z1070" s="33">
        <v>784</v>
      </c>
      <c r="AA1070" s="27"/>
      <c r="AB1070" s="33">
        <f t="shared" si="246"/>
        <v>784</v>
      </c>
      <c r="AC1070" s="27"/>
      <c r="AD1070" s="145">
        <f t="shared" si="236"/>
        <v>653.33299999999997</v>
      </c>
      <c r="AE1070" s="27"/>
      <c r="AF1070" s="27"/>
      <c r="AG1070" s="27"/>
      <c r="AH1070" s="27"/>
      <c r="AI1070" s="27"/>
      <c r="AJ1070" s="27"/>
      <c r="AK1070" s="29">
        <v>20000</v>
      </c>
      <c r="AL1070" s="29">
        <v>0</v>
      </c>
      <c r="AM1070" s="29" t="s">
        <v>28</v>
      </c>
      <c r="AN1070" s="29" t="s">
        <v>28</v>
      </c>
      <c r="AO1070" s="29" t="s">
        <v>28</v>
      </c>
      <c r="AP1070" s="29">
        <v>50</v>
      </c>
      <c r="AQ1070" s="27"/>
      <c r="AR1070" s="27"/>
      <c r="AS1070" s="27"/>
      <c r="AT1070" s="27"/>
      <c r="AU1070" s="27"/>
      <c r="AV1070" s="27"/>
      <c r="AW1070" s="102">
        <v>44743</v>
      </c>
      <c r="AX1070" s="129" t="s">
        <v>4749</v>
      </c>
      <c r="AY1070" s="106"/>
      <c r="BH1070" t="str">
        <f t="shared" si="247"/>
        <v>AV</v>
      </c>
      <c r="BJ1070" t="str">
        <f t="shared" si="248"/>
        <v>OK</v>
      </c>
      <c r="BK1070" s="130">
        <v>784</v>
      </c>
      <c r="BL1070" s="130" t="s">
        <v>37</v>
      </c>
      <c r="BM1070" s="131">
        <v>784</v>
      </c>
      <c r="BN1070" s="131" t="s">
        <v>37</v>
      </c>
      <c r="BO1070" t="e">
        <v>#N/A</v>
      </c>
      <c r="BP1070">
        <v>0</v>
      </c>
    </row>
    <row r="1071" spans="1:68" ht="25.2" x14ac:dyDescent="0.3">
      <c r="A1071" s="1"/>
      <c r="B1071" s="47"/>
      <c r="C1071" s="45">
        <v>1135972</v>
      </c>
      <c r="D1071" s="40">
        <v>1058092</v>
      </c>
      <c r="E1071" s="55" t="s">
        <v>5150</v>
      </c>
      <c r="F1071" s="30" t="s">
        <v>5546</v>
      </c>
      <c r="G1071" s="101" t="s">
        <v>47</v>
      </c>
      <c r="H1071" s="157" t="s">
        <v>4781</v>
      </c>
      <c r="I1071" s="27"/>
      <c r="J1071" s="27"/>
      <c r="K1071" s="27"/>
      <c r="L1071" s="27"/>
      <c r="M1071" s="27"/>
      <c r="N1071" s="29">
        <f t="shared" si="243"/>
        <v>1058092</v>
      </c>
      <c r="O1071" s="29" t="str">
        <f t="shared" si="244"/>
        <v/>
      </c>
      <c r="P1071" s="29" t="str">
        <f t="shared" si="245"/>
        <v/>
      </c>
      <c r="Q1071" s="29" t="str">
        <f t="shared" si="237"/>
        <v/>
      </c>
      <c r="R1071" s="29" t="str">
        <f t="shared" si="238"/>
        <v/>
      </c>
      <c r="S1071" s="29" t="str">
        <f t="shared" si="239"/>
        <v/>
      </c>
      <c r="T1071" s="29" t="str">
        <f t="shared" si="240"/>
        <v/>
      </c>
      <c r="U1071" s="27"/>
      <c r="V1071" s="27"/>
      <c r="W1071" s="38" t="s">
        <v>145</v>
      </c>
      <c r="X1071" s="37" t="s">
        <v>158</v>
      </c>
      <c r="Y1071" s="27"/>
      <c r="Z1071" s="33">
        <v>930</v>
      </c>
      <c r="AA1071" s="27"/>
      <c r="AB1071" s="33">
        <f t="shared" si="246"/>
        <v>930</v>
      </c>
      <c r="AC1071" s="27"/>
      <c r="AD1071" s="145">
        <f t="shared" si="236"/>
        <v>775</v>
      </c>
      <c r="AE1071" s="27"/>
      <c r="AF1071" s="27"/>
      <c r="AG1071" s="27"/>
      <c r="AH1071" s="27"/>
      <c r="AI1071" s="27"/>
      <c r="AJ1071" s="27"/>
      <c r="AK1071" s="29">
        <v>300</v>
      </c>
      <c r="AL1071" s="29">
        <v>0</v>
      </c>
      <c r="AM1071" s="29" t="s">
        <v>28</v>
      </c>
      <c r="AN1071" s="29" t="s">
        <v>28</v>
      </c>
      <c r="AO1071" s="29" t="s">
        <v>28</v>
      </c>
      <c r="AP1071" s="29">
        <v>50</v>
      </c>
      <c r="AQ1071" s="27"/>
      <c r="AR1071" s="27"/>
      <c r="AS1071" s="27"/>
      <c r="AT1071" s="27"/>
      <c r="AU1071" s="27"/>
      <c r="AV1071" s="27"/>
      <c r="AW1071" s="102">
        <v>44743</v>
      </c>
      <c r="AX1071" s="129" t="s">
        <v>4749</v>
      </c>
      <c r="AY1071" s="106"/>
      <c r="BH1071" t="str">
        <f t="shared" si="247"/>
        <v>AV</v>
      </c>
      <c r="BJ1071" t="str">
        <f t="shared" si="248"/>
        <v>OK</v>
      </c>
      <c r="BK1071" s="130">
        <v>930</v>
      </c>
      <c r="BL1071" s="130" t="s">
        <v>37</v>
      </c>
      <c r="BM1071" s="131">
        <v>930</v>
      </c>
      <c r="BN1071" s="131" t="s">
        <v>37</v>
      </c>
      <c r="BO1071" t="e">
        <v>#N/A</v>
      </c>
      <c r="BP1071">
        <v>0</v>
      </c>
    </row>
    <row r="1072" spans="1:68" ht="25.2" x14ac:dyDescent="0.3">
      <c r="A1072" s="1"/>
      <c r="B1072" s="47"/>
      <c r="C1072" s="45">
        <v>1135966</v>
      </c>
      <c r="D1072" s="40">
        <v>1013830</v>
      </c>
      <c r="E1072" s="55" t="s">
        <v>5146</v>
      </c>
      <c r="F1072" s="30" t="s">
        <v>5541</v>
      </c>
      <c r="G1072" s="101" t="s">
        <v>42</v>
      </c>
      <c r="H1072" s="157" t="s">
        <v>4781</v>
      </c>
      <c r="I1072" s="27"/>
      <c r="J1072" s="27"/>
      <c r="K1072" s="27"/>
      <c r="L1072" s="27"/>
      <c r="M1072" s="27"/>
      <c r="N1072" s="29">
        <f t="shared" si="243"/>
        <v>1013830</v>
      </c>
      <c r="O1072" s="29" t="str">
        <f t="shared" si="244"/>
        <v/>
      </c>
      <c r="P1072" s="29" t="str">
        <f t="shared" si="245"/>
        <v/>
      </c>
      <c r="Q1072" s="29" t="str">
        <f t="shared" si="237"/>
        <v/>
      </c>
      <c r="R1072" s="29" t="str">
        <f t="shared" si="238"/>
        <v/>
      </c>
      <c r="S1072" s="29" t="str">
        <f t="shared" si="239"/>
        <v/>
      </c>
      <c r="T1072" s="29" t="str">
        <f t="shared" si="240"/>
        <v/>
      </c>
      <c r="U1072" s="27"/>
      <c r="V1072" s="27"/>
      <c r="W1072" s="38" t="s">
        <v>145</v>
      </c>
      <c r="X1072" s="37" t="s">
        <v>158</v>
      </c>
      <c r="Y1072" s="27"/>
      <c r="Z1072" s="33">
        <v>727</v>
      </c>
      <c r="AA1072" s="27"/>
      <c r="AB1072" s="33">
        <f t="shared" si="246"/>
        <v>727</v>
      </c>
      <c r="AC1072" s="27"/>
      <c r="AD1072" s="145">
        <f t="shared" si="236"/>
        <v>605.83299999999997</v>
      </c>
      <c r="AE1072" s="27"/>
      <c r="AF1072" s="27"/>
      <c r="AG1072" s="27"/>
      <c r="AH1072" s="27"/>
      <c r="AI1072" s="27"/>
      <c r="AJ1072" s="27"/>
      <c r="AK1072" s="29">
        <v>6150</v>
      </c>
      <c r="AL1072" s="29">
        <v>0</v>
      </c>
      <c r="AM1072" s="29" t="s">
        <v>28</v>
      </c>
      <c r="AN1072" s="29" t="s">
        <v>28</v>
      </c>
      <c r="AO1072" s="29" t="s">
        <v>28</v>
      </c>
      <c r="AP1072" s="29">
        <v>50</v>
      </c>
      <c r="AQ1072" s="27"/>
      <c r="AR1072" s="27"/>
      <c r="AS1072" s="27"/>
      <c r="AT1072" s="27"/>
      <c r="AU1072" s="27"/>
      <c r="AV1072" s="27"/>
      <c r="AW1072" s="102">
        <v>44743</v>
      </c>
      <c r="AX1072" s="129" t="s">
        <v>4749</v>
      </c>
      <c r="AY1072" s="106"/>
      <c r="BH1072" t="str">
        <f t="shared" si="247"/>
        <v>AV</v>
      </c>
      <c r="BJ1072" t="str">
        <f t="shared" si="248"/>
        <v>OK</v>
      </c>
      <c r="BK1072" s="130">
        <v>727</v>
      </c>
      <c r="BL1072" s="130" t="s">
        <v>37</v>
      </c>
      <c r="BM1072" s="131">
        <v>727</v>
      </c>
      <c r="BN1072" s="131" t="s">
        <v>37</v>
      </c>
      <c r="BO1072" t="e">
        <v>#N/A</v>
      </c>
      <c r="BP1072">
        <v>0</v>
      </c>
    </row>
    <row r="1073" spans="1:68" ht="25.2" x14ac:dyDescent="0.3">
      <c r="A1073" s="1"/>
      <c r="B1073" s="47">
        <v>980</v>
      </c>
      <c r="C1073" s="45">
        <v>1058086</v>
      </c>
      <c r="D1073" s="40">
        <v>1013846</v>
      </c>
      <c r="E1073" s="40"/>
      <c r="F1073" s="31" t="s">
        <v>924</v>
      </c>
      <c r="G1073" s="29" t="s">
        <v>47</v>
      </c>
      <c r="H1073" s="70" t="s">
        <v>4779</v>
      </c>
      <c r="I1073" s="148" t="s">
        <v>32</v>
      </c>
      <c r="J1073" s="147" t="s">
        <v>33</v>
      </c>
      <c r="K1073" s="148">
        <v>0</v>
      </c>
      <c r="L1073" s="148" t="s">
        <v>32</v>
      </c>
      <c r="M1073" s="147" t="s">
        <v>33</v>
      </c>
      <c r="N1073" s="29">
        <f t="shared" si="243"/>
        <v>1013846</v>
      </c>
      <c r="O1073" s="29" t="str">
        <f t="shared" si="244"/>
        <v/>
      </c>
      <c r="P1073" s="29" t="str">
        <f t="shared" si="245"/>
        <v/>
      </c>
      <c r="Q1073" s="29" t="str">
        <f t="shared" si="237"/>
        <v/>
      </c>
      <c r="R1073" s="29" t="str">
        <f t="shared" si="238"/>
        <v/>
      </c>
      <c r="S1073" s="29" t="str">
        <f t="shared" si="239"/>
        <v/>
      </c>
      <c r="T1073" s="29" t="str">
        <f t="shared" si="240"/>
        <v/>
      </c>
      <c r="U1073" s="40" t="s">
        <v>33</v>
      </c>
      <c r="V1073" s="40"/>
      <c r="W1073" s="38" t="s">
        <v>145</v>
      </c>
      <c r="X1073" s="29" t="s">
        <v>158</v>
      </c>
      <c r="Y1073" s="146">
        <v>459.18</v>
      </c>
      <c r="Z1073" s="33">
        <v>588</v>
      </c>
      <c r="AA1073" s="34">
        <f t="shared" ref="AA1073:AA1104" si="249">ROUND(Z1073/Y1073-1,3)</f>
        <v>0.28100000000000003</v>
      </c>
      <c r="AB1073" s="33">
        <f t="shared" si="246"/>
        <v>588</v>
      </c>
      <c r="AC1073" s="34">
        <f t="shared" ref="AC1073:AC1104" si="250">(AD1073-AE1073)/AE1073</f>
        <v>0.28054357768195487</v>
      </c>
      <c r="AD1073" s="145">
        <f t="shared" si="236"/>
        <v>490</v>
      </c>
      <c r="AE1073" s="105">
        <v>382.65</v>
      </c>
      <c r="AF1073" s="34" t="s">
        <v>36</v>
      </c>
      <c r="AG1073" s="34" t="s">
        <v>36</v>
      </c>
      <c r="AH1073" s="34" t="s">
        <v>36</v>
      </c>
      <c r="AI1073" s="29">
        <v>4.2000000000000003E-2</v>
      </c>
      <c r="AJ1073" s="29">
        <v>2.0999999999999999E-5</v>
      </c>
      <c r="AK1073" s="29">
        <v>350</v>
      </c>
      <c r="AL1073" s="29">
        <v>0</v>
      </c>
      <c r="AM1073" s="29" t="s">
        <v>28</v>
      </c>
      <c r="AN1073" s="158" t="s">
        <v>28</v>
      </c>
      <c r="AO1073" s="29" t="s">
        <v>28</v>
      </c>
      <c r="AP1073" s="29">
        <v>25</v>
      </c>
      <c r="AQ1073" s="29">
        <v>176</v>
      </c>
      <c r="AR1073" s="29">
        <v>135</v>
      </c>
      <c r="AS1073" s="29">
        <v>89</v>
      </c>
      <c r="AT1073" s="29">
        <v>1.05</v>
      </c>
      <c r="AU1073" s="144">
        <v>2.1150000000000001E-3</v>
      </c>
      <c r="AV1073" s="36" t="s">
        <v>28</v>
      </c>
      <c r="AW1073" s="102" t="s">
        <v>33</v>
      </c>
      <c r="AX1073" s="129" t="s">
        <v>33</v>
      </c>
      <c r="AY1073" s="106">
        <v>17395</v>
      </c>
      <c r="BD1073" t="s">
        <v>108</v>
      </c>
      <c r="BE1073" t="s">
        <v>4368</v>
      </c>
      <c r="BF1073" t="s">
        <v>4740</v>
      </c>
      <c r="BH1073" t="str">
        <f t="shared" si="247"/>
        <v>AV</v>
      </c>
      <c r="BJ1073" t="str">
        <f t="shared" si="248"/>
        <v>OK</v>
      </c>
      <c r="BK1073" s="130">
        <v>588</v>
      </c>
      <c r="BL1073" s="130" t="s">
        <v>37</v>
      </c>
      <c r="BM1073" s="131" t="s">
        <v>33</v>
      </c>
      <c r="BN1073" s="131" t="e">
        <v>#VALUE!</v>
      </c>
      <c r="BO1073">
        <v>588</v>
      </c>
      <c r="BP1073">
        <v>425</v>
      </c>
    </row>
    <row r="1074" spans="1:68" ht="25.2" x14ac:dyDescent="0.3">
      <c r="A1074" s="1"/>
      <c r="B1074" s="47">
        <v>981</v>
      </c>
      <c r="C1074" s="45">
        <v>1058088</v>
      </c>
      <c r="D1074" s="40">
        <v>1013832</v>
      </c>
      <c r="E1074" s="40"/>
      <c r="F1074" s="31" t="s">
        <v>925</v>
      </c>
      <c r="G1074" s="29" t="s">
        <v>47</v>
      </c>
      <c r="H1074" s="70" t="s">
        <v>4779</v>
      </c>
      <c r="I1074" s="148" t="s">
        <v>32</v>
      </c>
      <c r="J1074" s="147" t="s">
        <v>33</v>
      </c>
      <c r="K1074" s="148">
        <v>0</v>
      </c>
      <c r="L1074" s="148" t="s">
        <v>32</v>
      </c>
      <c r="M1074" s="147" t="s">
        <v>33</v>
      </c>
      <c r="N1074" s="29">
        <f t="shared" si="243"/>
        <v>1013832</v>
      </c>
      <c r="O1074" s="29" t="str">
        <f t="shared" si="244"/>
        <v/>
      </c>
      <c r="P1074" s="29" t="str">
        <f t="shared" si="245"/>
        <v/>
      </c>
      <c r="Q1074" s="29" t="str">
        <f t="shared" si="237"/>
        <v/>
      </c>
      <c r="R1074" s="29" t="str">
        <f t="shared" si="238"/>
        <v/>
      </c>
      <c r="S1074" s="29" t="str">
        <f t="shared" si="239"/>
        <v/>
      </c>
      <c r="T1074" s="29" t="str">
        <f t="shared" si="240"/>
        <v/>
      </c>
      <c r="U1074" s="40" t="s">
        <v>33</v>
      </c>
      <c r="V1074" s="40"/>
      <c r="W1074" s="38" t="s">
        <v>145</v>
      </c>
      <c r="X1074" s="29" t="s">
        <v>158</v>
      </c>
      <c r="Y1074" s="146">
        <v>992</v>
      </c>
      <c r="Z1074" s="33">
        <v>1270</v>
      </c>
      <c r="AA1074" s="34">
        <f t="shared" si="249"/>
        <v>0.28000000000000003</v>
      </c>
      <c r="AB1074" s="33">
        <f t="shared" si="246"/>
        <v>1270</v>
      </c>
      <c r="AC1074" s="34">
        <f t="shared" si="250"/>
        <v>0.28024101603184842</v>
      </c>
      <c r="AD1074" s="145">
        <f t="shared" si="236"/>
        <v>1058.3330000000001</v>
      </c>
      <c r="AE1074" s="105">
        <v>826.66700000000003</v>
      </c>
      <c r="AF1074" s="34" t="s">
        <v>36</v>
      </c>
      <c r="AG1074" s="34" t="s">
        <v>36</v>
      </c>
      <c r="AH1074" s="34" t="s">
        <v>36</v>
      </c>
      <c r="AI1074" s="29">
        <v>8.4000000000000005E-2</v>
      </c>
      <c r="AJ1074" s="29">
        <v>2.8E-5</v>
      </c>
      <c r="AK1074" s="29">
        <v>75</v>
      </c>
      <c r="AL1074" s="29">
        <v>0</v>
      </c>
      <c r="AM1074" s="29" t="s">
        <v>28</v>
      </c>
      <c r="AN1074" s="158" t="s">
        <v>28</v>
      </c>
      <c r="AO1074" s="29" t="s">
        <v>28</v>
      </c>
      <c r="AP1074" s="29">
        <v>25</v>
      </c>
      <c r="AQ1074" s="29">
        <v>277</v>
      </c>
      <c r="AR1074" s="29">
        <v>179</v>
      </c>
      <c r="AS1074" s="29">
        <v>95</v>
      </c>
      <c r="AT1074" s="29">
        <v>2.1</v>
      </c>
      <c r="AU1074" s="144">
        <v>4.7099999999999998E-3</v>
      </c>
      <c r="AV1074" s="36" t="s">
        <v>28</v>
      </c>
      <c r="AW1074" s="102" t="s">
        <v>33</v>
      </c>
      <c r="AX1074" s="129" t="s">
        <v>33</v>
      </c>
      <c r="AY1074" s="106">
        <v>4900</v>
      </c>
      <c r="BD1074" t="s">
        <v>108</v>
      </c>
      <c r="BE1074" t="s">
        <v>4368</v>
      </c>
      <c r="BF1074" t="s">
        <v>4740</v>
      </c>
      <c r="BH1074" t="str">
        <f t="shared" si="247"/>
        <v>AV</v>
      </c>
      <c r="BJ1074" t="str">
        <f t="shared" si="248"/>
        <v>OK</v>
      </c>
      <c r="BK1074" s="130">
        <v>1270</v>
      </c>
      <c r="BL1074" s="130" t="s">
        <v>37</v>
      </c>
      <c r="BM1074" s="131" t="s">
        <v>33</v>
      </c>
      <c r="BN1074" s="131" t="e">
        <v>#VALUE!</v>
      </c>
      <c r="BO1074">
        <v>1270</v>
      </c>
      <c r="BP1074">
        <v>50</v>
      </c>
    </row>
    <row r="1075" spans="1:68" ht="37.799999999999997" x14ac:dyDescent="0.3">
      <c r="A1075" s="1"/>
      <c r="B1075" s="47">
        <v>982</v>
      </c>
      <c r="C1075" s="45">
        <v>1058090</v>
      </c>
      <c r="D1075" s="40">
        <v>1013989</v>
      </c>
      <c r="E1075" s="40"/>
      <c r="F1075" s="31" t="s">
        <v>926</v>
      </c>
      <c r="G1075" s="29" t="s">
        <v>42</v>
      </c>
      <c r="H1075" s="70" t="s">
        <v>62</v>
      </c>
      <c r="I1075" s="148" t="s">
        <v>32</v>
      </c>
      <c r="J1075" s="147" t="s">
        <v>33</v>
      </c>
      <c r="K1075" s="148">
        <v>0</v>
      </c>
      <c r="L1075" s="148" t="s">
        <v>32</v>
      </c>
      <c r="M1075" s="147" t="s">
        <v>33</v>
      </c>
      <c r="N1075" s="29">
        <f t="shared" si="243"/>
        <v>1013989</v>
      </c>
      <c r="O1075" s="29" t="str">
        <f t="shared" si="244"/>
        <v/>
      </c>
      <c r="P1075" s="29" t="str">
        <f t="shared" si="245"/>
        <v/>
      </c>
      <c r="Q1075" s="29">
        <f t="shared" si="237"/>
        <v>1135971</v>
      </c>
      <c r="R1075" s="29" t="str">
        <f t="shared" si="238"/>
        <v/>
      </c>
      <c r="S1075" s="29" t="str">
        <f t="shared" si="239"/>
        <v/>
      </c>
      <c r="T1075" s="29">
        <f t="shared" si="240"/>
        <v>1135971</v>
      </c>
      <c r="U1075" s="45">
        <v>1135971</v>
      </c>
      <c r="V1075" s="45"/>
      <c r="W1075" s="38" t="s">
        <v>145</v>
      </c>
      <c r="X1075" s="29" t="s">
        <v>158</v>
      </c>
      <c r="Y1075" s="146">
        <v>613</v>
      </c>
      <c r="Z1075" s="33">
        <v>784</v>
      </c>
      <c r="AA1075" s="34">
        <f t="shared" si="249"/>
        <v>0.27900000000000003</v>
      </c>
      <c r="AB1075" s="33">
        <f t="shared" si="246"/>
        <v>784</v>
      </c>
      <c r="AC1075" s="34">
        <f t="shared" si="250"/>
        <v>0.27895613634984417</v>
      </c>
      <c r="AD1075" s="145">
        <f t="shared" ref="AD1075:AD1138" si="251">ROUND(Z1075/1.2,3)</f>
        <v>653.33299999999997</v>
      </c>
      <c r="AE1075" s="105">
        <v>510.83300000000003</v>
      </c>
      <c r="AF1075" s="34" t="s">
        <v>36</v>
      </c>
      <c r="AG1075" s="34" t="s">
        <v>36</v>
      </c>
      <c r="AH1075" s="34" t="s">
        <v>36</v>
      </c>
      <c r="AI1075" s="29">
        <v>6.2E-2</v>
      </c>
      <c r="AJ1075" s="29">
        <v>2.0000000000000002E-5</v>
      </c>
      <c r="AK1075" s="29">
        <v>2799</v>
      </c>
      <c r="AL1075" s="29">
        <v>1000</v>
      </c>
      <c r="AM1075" s="29" t="s">
        <v>28</v>
      </c>
      <c r="AN1075" s="158" t="s">
        <v>28</v>
      </c>
      <c r="AO1075" s="29" t="s">
        <v>28</v>
      </c>
      <c r="AP1075" s="29">
        <v>25</v>
      </c>
      <c r="AQ1075" s="29">
        <v>176</v>
      </c>
      <c r="AR1075" s="29">
        <v>135</v>
      </c>
      <c r="AS1075" s="29">
        <v>89</v>
      </c>
      <c r="AT1075" s="29">
        <v>1.55</v>
      </c>
      <c r="AU1075" s="144">
        <v>2.1150000000000001E-3</v>
      </c>
      <c r="AV1075" s="36" t="s">
        <v>28</v>
      </c>
      <c r="AW1075" s="102" t="s">
        <v>33</v>
      </c>
      <c r="AX1075" s="129" t="s">
        <v>33</v>
      </c>
      <c r="AY1075" t="e">
        <f>AX1075-#REF!</f>
        <v>#VALUE!</v>
      </c>
      <c r="BD1075" t="s">
        <v>108</v>
      </c>
      <c r="BE1075" t="s">
        <v>4368</v>
      </c>
      <c r="BF1075" t="s">
        <v>4740</v>
      </c>
      <c r="BH1075" t="str">
        <f t="shared" si="247"/>
        <v>AV</v>
      </c>
      <c r="BJ1075" t="str">
        <f t="shared" si="248"/>
        <v>OK</v>
      </c>
      <c r="BK1075" s="130">
        <v>784</v>
      </c>
      <c r="BL1075" s="130" t="s">
        <v>37</v>
      </c>
      <c r="BM1075" s="131" t="s">
        <v>33</v>
      </c>
      <c r="BN1075" s="131" t="e">
        <v>#VALUE!</v>
      </c>
      <c r="BO1075">
        <v>784</v>
      </c>
      <c r="BP1075">
        <v>6100</v>
      </c>
    </row>
    <row r="1076" spans="1:68" ht="37.799999999999997" x14ac:dyDescent="0.3">
      <c r="A1076" s="1"/>
      <c r="B1076" s="47">
        <v>983</v>
      </c>
      <c r="C1076" s="45">
        <v>1058092</v>
      </c>
      <c r="D1076" s="40">
        <v>1014004</v>
      </c>
      <c r="E1076" s="40"/>
      <c r="F1076" s="31" t="s">
        <v>927</v>
      </c>
      <c r="G1076" s="29" t="s">
        <v>47</v>
      </c>
      <c r="H1076" s="70" t="s">
        <v>62</v>
      </c>
      <c r="I1076" s="148" t="s">
        <v>32</v>
      </c>
      <c r="J1076" s="147" t="s">
        <v>33</v>
      </c>
      <c r="K1076" s="148">
        <v>0</v>
      </c>
      <c r="L1076" s="148" t="s">
        <v>32</v>
      </c>
      <c r="M1076" s="147" t="s">
        <v>33</v>
      </c>
      <c r="N1076" s="29">
        <f t="shared" si="243"/>
        <v>1014004</v>
      </c>
      <c r="O1076" s="29" t="str">
        <f t="shared" si="244"/>
        <v/>
      </c>
      <c r="P1076" s="29" t="str">
        <f t="shared" si="245"/>
        <v/>
      </c>
      <c r="Q1076" s="29">
        <f t="shared" si="237"/>
        <v>1135972</v>
      </c>
      <c r="R1076" s="29" t="str">
        <f t="shared" si="238"/>
        <v/>
      </c>
      <c r="S1076" s="29" t="str">
        <f t="shared" si="239"/>
        <v/>
      </c>
      <c r="T1076" s="29">
        <f t="shared" si="240"/>
        <v>1135972</v>
      </c>
      <c r="U1076" s="45">
        <v>1135972</v>
      </c>
      <c r="V1076" s="45"/>
      <c r="W1076" s="38" t="s">
        <v>145</v>
      </c>
      <c r="X1076" s="29" t="s">
        <v>158</v>
      </c>
      <c r="Y1076" s="146">
        <v>726</v>
      </c>
      <c r="Z1076" s="33">
        <v>930</v>
      </c>
      <c r="AA1076" s="34">
        <f t="shared" si="249"/>
        <v>0.28100000000000003</v>
      </c>
      <c r="AB1076" s="33">
        <f t="shared" si="246"/>
        <v>930</v>
      </c>
      <c r="AC1076" s="34">
        <f t="shared" si="250"/>
        <v>0.28099173553719009</v>
      </c>
      <c r="AD1076" s="145">
        <f t="shared" si="251"/>
        <v>775</v>
      </c>
      <c r="AE1076" s="105">
        <v>605</v>
      </c>
      <c r="AF1076" s="34" t="s">
        <v>36</v>
      </c>
      <c r="AG1076" s="34" t="s">
        <v>36</v>
      </c>
      <c r="AH1076" s="34" t="s">
        <v>36</v>
      </c>
      <c r="AI1076" s="29">
        <v>0.05</v>
      </c>
      <c r="AJ1076" s="29">
        <v>2.3E-5</v>
      </c>
      <c r="AK1076" s="29">
        <v>1275</v>
      </c>
      <c r="AL1076" s="29">
        <v>600</v>
      </c>
      <c r="AM1076" s="29" t="s">
        <v>28</v>
      </c>
      <c r="AN1076" s="158" t="s">
        <v>28</v>
      </c>
      <c r="AO1076" s="29" t="s">
        <v>28</v>
      </c>
      <c r="AP1076" s="29">
        <v>25</v>
      </c>
      <c r="AQ1076" s="29">
        <v>176</v>
      </c>
      <c r="AR1076" s="29">
        <v>135</v>
      </c>
      <c r="AS1076" s="29">
        <v>89</v>
      </c>
      <c r="AT1076" s="29">
        <v>1.25</v>
      </c>
      <c r="AU1076" s="144">
        <v>2.1150000000000001E-3</v>
      </c>
      <c r="AV1076" s="36" t="s">
        <v>28</v>
      </c>
      <c r="AW1076" s="102" t="s">
        <v>33</v>
      </c>
      <c r="AX1076" s="129" t="s">
        <v>33</v>
      </c>
      <c r="AY1076" t="e">
        <f>AX1076-#REF!</f>
        <v>#VALUE!</v>
      </c>
      <c r="BD1076" t="s">
        <v>108</v>
      </c>
      <c r="BE1076" t="s">
        <v>4368</v>
      </c>
      <c r="BF1076" t="s">
        <v>4740</v>
      </c>
      <c r="BH1076" t="str">
        <f t="shared" si="247"/>
        <v>AV</v>
      </c>
      <c r="BJ1076" t="str">
        <f t="shared" si="248"/>
        <v>OK</v>
      </c>
      <c r="BK1076" s="130">
        <v>930</v>
      </c>
      <c r="BL1076" s="130" t="s">
        <v>37</v>
      </c>
      <c r="BM1076" s="131" t="s">
        <v>33</v>
      </c>
      <c r="BN1076" s="131" t="e">
        <v>#VALUE!</v>
      </c>
      <c r="BO1076">
        <v>930</v>
      </c>
      <c r="BP1076">
        <v>450</v>
      </c>
    </row>
    <row r="1077" spans="1:68" ht="25.2" x14ac:dyDescent="0.3">
      <c r="A1077" s="1"/>
      <c r="B1077" s="47">
        <v>984</v>
      </c>
      <c r="C1077" s="45">
        <v>1058093</v>
      </c>
      <c r="D1077" s="40">
        <v>1014011</v>
      </c>
      <c r="E1077" s="40"/>
      <c r="F1077" s="31" t="s">
        <v>928</v>
      </c>
      <c r="G1077" s="29" t="s">
        <v>31</v>
      </c>
      <c r="H1077" s="37"/>
      <c r="I1077" s="148" t="s">
        <v>32</v>
      </c>
      <c r="J1077" s="147" t="s">
        <v>33</v>
      </c>
      <c r="K1077" s="148">
        <v>0</v>
      </c>
      <c r="L1077" s="148" t="s">
        <v>32</v>
      </c>
      <c r="M1077" s="147">
        <v>42410</v>
      </c>
      <c r="N1077" s="29">
        <f t="shared" si="243"/>
        <v>1014011</v>
      </c>
      <c r="O1077" s="29" t="str">
        <f t="shared" si="244"/>
        <v/>
      </c>
      <c r="P1077" s="29" t="str">
        <f t="shared" si="245"/>
        <v/>
      </c>
      <c r="Q1077" s="29" t="str">
        <f t="shared" si="237"/>
        <v/>
      </c>
      <c r="R1077" s="29" t="str">
        <f t="shared" si="238"/>
        <v/>
      </c>
      <c r="S1077" s="29" t="str">
        <f t="shared" si="239"/>
        <v/>
      </c>
      <c r="T1077" s="29" t="str">
        <f t="shared" si="240"/>
        <v/>
      </c>
      <c r="U1077" s="40" t="s">
        <v>33</v>
      </c>
      <c r="V1077" s="40"/>
      <c r="W1077" s="38" t="s">
        <v>145</v>
      </c>
      <c r="X1077" s="29" t="s">
        <v>158</v>
      </c>
      <c r="Y1077" s="146">
        <v>1643</v>
      </c>
      <c r="Z1077" s="33">
        <v>2103</v>
      </c>
      <c r="AA1077" s="34">
        <f t="shared" si="249"/>
        <v>0.28000000000000003</v>
      </c>
      <c r="AB1077" s="33">
        <f t="shared" si="246"/>
        <v>2103</v>
      </c>
      <c r="AC1077" s="34">
        <f t="shared" si="250"/>
        <v>0.2799753426718582</v>
      </c>
      <c r="AD1077" s="145">
        <f t="shared" si="251"/>
        <v>1752.5</v>
      </c>
      <c r="AE1077" s="105">
        <v>1369.1669999999999</v>
      </c>
      <c r="AF1077" s="34" t="s">
        <v>36</v>
      </c>
      <c r="AG1077" s="34" t="s">
        <v>36</v>
      </c>
      <c r="AH1077" s="34" t="s">
        <v>36</v>
      </c>
      <c r="AI1077" s="29">
        <v>0.1</v>
      </c>
      <c r="AJ1077" s="29">
        <v>4.0000000000000003E-5</v>
      </c>
      <c r="AK1077" s="29">
        <v>0</v>
      </c>
      <c r="AL1077" s="29">
        <v>0</v>
      </c>
      <c r="AM1077" s="29" t="s">
        <v>28</v>
      </c>
      <c r="AN1077" s="44" t="s">
        <v>27</v>
      </c>
      <c r="AO1077" s="29" t="s">
        <v>28</v>
      </c>
      <c r="AP1077" s="29">
        <v>25</v>
      </c>
      <c r="AQ1077" s="29">
        <v>176</v>
      </c>
      <c r="AR1077" s="29">
        <v>135</v>
      </c>
      <c r="AS1077" s="29">
        <v>89</v>
      </c>
      <c r="AT1077" s="29">
        <v>2.5</v>
      </c>
      <c r="AU1077" s="144">
        <v>2.1150000000000001E-3</v>
      </c>
      <c r="AV1077" s="36" t="s">
        <v>28</v>
      </c>
      <c r="AW1077" s="102" t="s">
        <v>33</v>
      </c>
      <c r="AX1077" s="129" t="s">
        <v>33</v>
      </c>
      <c r="AY1077" s="106">
        <v>1075</v>
      </c>
      <c r="BD1077" t="s">
        <v>108</v>
      </c>
      <c r="BE1077" t="s">
        <v>4346</v>
      </c>
      <c r="BF1077" t="s">
        <v>4740</v>
      </c>
      <c r="BH1077" t="str">
        <f t="shared" si="247"/>
        <v/>
      </c>
      <c r="BJ1077" t="str">
        <f t="shared" si="248"/>
        <v>OK</v>
      </c>
      <c r="BK1077" s="130" t="s">
        <v>5302</v>
      </c>
      <c r="BL1077" s="130" t="e">
        <v>#VALUE!</v>
      </c>
      <c r="BM1077" s="131" t="s">
        <v>33</v>
      </c>
      <c r="BN1077" s="131" t="e">
        <v>#VALUE!</v>
      </c>
      <c r="BO1077" t="e">
        <v>#N/A</v>
      </c>
      <c r="BP1077">
        <v>0</v>
      </c>
    </row>
    <row r="1078" spans="1:68" ht="25.2" x14ac:dyDescent="0.3">
      <c r="A1078" s="1"/>
      <c r="B1078" s="47">
        <v>985</v>
      </c>
      <c r="C1078" s="45">
        <v>1011364</v>
      </c>
      <c r="D1078" s="40" t="s">
        <v>33</v>
      </c>
      <c r="E1078" s="40"/>
      <c r="F1078" s="31" t="s">
        <v>929</v>
      </c>
      <c r="G1078" s="29" t="s">
        <v>31</v>
      </c>
      <c r="H1078" s="37"/>
      <c r="I1078" s="148" t="s">
        <v>32</v>
      </c>
      <c r="J1078" s="147" t="s">
        <v>33</v>
      </c>
      <c r="K1078" s="148">
        <v>0</v>
      </c>
      <c r="L1078" s="148" t="s">
        <v>32</v>
      </c>
      <c r="M1078" s="147" t="s">
        <v>33</v>
      </c>
      <c r="N1078" s="29" t="str">
        <f t="shared" si="243"/>
        <v/>
      </c>
      <c r="O1078" s="29" t="str">
        <f t="shared" si="244"/>
        <v/>
      </c>
      <c r="P1078" s="29" t="str">
        <f t="shared" si="245"/>
        <v/>
      </c>
      <c r="Q1078" s="29" t="str">
        <f t="shared" si="237"/>
        <v/>
      </c>
      <c r="R1078" s="29" t="str">
        <f t="shared" si="238"/>
        <v/>
      </c>
      <c r="S1078" s="29" t="str">
        <f t="shared" si="239"/>
        <v/>
      </c>
      <c r="T1078" s="29" t="str">
        <f t="shared" si="240"/>
        <v/>
      </c>
      <c r="U1078" s="46" t="s">
        <v>33</v>
      </c>
      <c r="V1078" s="46"/>
      <c r="W1078" s="38" t="s">
        <v>145</v>
      </c>
      <c r="X1078" s="29" t="s">
        <v>158</v>
      </c>
      <c r="Y1078" s="146">
        <v>1316</v>
      </c>
      <c r="Z1078" s="33">
        <v>1685</v>
      </c>
      <c r="AA1078" s="34">
        <f t="shared" si="249"/>
        <v>0.28000000000000003</v>
      </c>
      <c r="AB1078" s="33">
        <f t="shared" si="246"/>
        <v>1685</v>
      </c>
      <c r="AC1078" s="34">
        <f t="shared" si="250"/>
        <v>0.28039505155165606</v>
      </c>
      <c r="AD1078" s="145">
        <f t="shared" si="251"/>
        <v>1404.1669999999999</v>
      </c>
      <c r="AE1078" s="105">
        <v>1096.6669999999999</v>
      </c>
      <c r="AF1078" s="34" t="s">
        <v>36</v>
      </c>
      <c r="AG1078" s="34" t="s">
        <v>36</v>
      </c>
      <c r="AH1078" s="34" t="s">
        <v>36</v>
      </c>
      <c r="AI1078" s="29">
        <v>0.03</v>
      </c>
      <c r="AJ1078" s="29">
        <v>6.1300000000000005E-4</v>
      </c>
      <c r="AK1078" s="29">
        <v>0</v>
      </c>
      <c r="AL1078" s="29">
        <v>0</v>
      </c>
      <c r="AM1078" s="29" t="s">
        <v>28</v>
      </c>
      <c r="AN1078" s="44" t="s">
        <v>27</v>
      </c>
      <c r="AO1078" s="29" t="s">
        <v>28</v>
      </c>
      <c r="AP1078" s="29">
        <v>10</v>
      </c>
      <c r="AQ1078" s="29">
        <v>350</v>
      </c>
      <c r="AR1078" s="29">
        <v>250</v>
      </c>
      <c r="AS1078" s="29">
        <v>70</v>
      </c>
      <c r="AT1078" s="29">
        <v>0.3</v>
      </c>
      <c r="AU1078" s="144">
        <v>6.1250000000000002E-3</v>
      </c>
      <c r="AV1078" s="36" t="s">
        <v>28</v>
      </c>
      <c r="AW1078" s="102" t="s">
        <v>33</v>
      </c>
      <c r="AX1078" s="129" t="s">
        <v>33</v>
      </c>
      <c r="AY1078" s="106">
        <v>320</v>
      </c>
      <c r="BD1078" t="s">
        <v>173</v>
      </c>
      <c r="BE1078" t="s">
        <v>4352</v>
      </c>
      <c r="BF1078" t="s">
        <v>4740</v>
      </c>
      <c r="BH1078" t="str">
        <f t="shared" si="247"/>
        <v/>
      </c>
      <c r="BJ1078" t="str">
        <f t="shared" si="248"/>
        <v>OK</v>
      </c>
      <c r="BK1078" s="130" t="s">
        <v>5302</v>
      </c>
      <c r="BL1078" s="130" t="e">
        <v>#VALUE!</v>
      </c>
      <c r="BM1078" s="131" t="s">
        <v>33</v>
      </c>
      <c r="BN1078" s="131" t="e">
        <v>#VALUE!</v>
      </c>
      <c r="BO1078" t="e">
        <v>#N/A</v>
      </c>
      <c r="BP1078">
        <v>0</v>
      </c>
    </row>
    <row r="1079" spans="1:68" ht="25.2" x14ac:dyDescent="0.3">
      <c r="A1079" s="1"/>
      <c r="B1079" s="47">
        <v>986</v>
      </c>
      <c r="C1079" s="45">
        <v>1011370</v>
      </c>
      <c r="D1079" s="40" t="s">
        <v>33</v>
      </c>
      <c r="E1079" s="40"/>
      <c r="F1079" s="31" t="s">
        <v>930</v>
      </c>
      <c r="G1079" s="29" t="s">
        <v>47</v>
      </c>
      <c r="H1079" s="70" t="s">
        <v>4779</v>
      </c>
      <c r="I1079" s="148" t="s">
        <v>32</v>
      </c>
      <c r="J1079" s="147" t="s">
        <v>33</v>
      </c>
      <c r="K1079" s="148">
        <v>0</v>
      </c>
      <c r="L1079" s="148" t="s">
        <v>32</v>
      </c>
      <c r="M1079" s="147" t="s">
        <v>33</v>
      </c>
      <c r="N1079" s="29" t="str">
        <f t="shared" si="243"/>
        <v/>
      </c>
      <c r="O1079" s="29" t="str">
        <f t="shared" si="244"/>
        <v/>
      </c>
      <c r="P1079" s="29" t="str">
        <f t="shared" si="245"/>
        <v/>
      </c>
      <c r="Q1079" s="29" t="str">
        <f t="shared" si="237"/>
        <v/>
      </c>
      <c r="R1079" s="29" t="str">
        <f t="shared" si="238"/>
        <v/>
      </c>
      <c r="S1079" s="29" t="str">
        <f t="shared" si="239"/>
        <v/>
      </c>
      <c r="T1079" s="29" t="str">
        <f t="shared" si="240"/>
        <v/>
      </c>
      <c r="U1079" s="40" t="s">
        <v>33</v>
      </c>
      <c r="V1079" s="40"/>
      <c r="W1079" s="38" t="s">
        <v>145</v>
      </c>
      <c r="X1079" s="29" t="s">
        <v>158</v>
      </c>
      <c r="Y1079" s="146">
        <v>52.39</v>
      </c>
      <c r="Z1079" s="33">
        <v>67.06</v>
      </c>
      <c r="AA1079" s="34">
        <f t="shared" si="249"/>
        <v>0.28000000000000003</v>
      </c>
      <c r="AB1079" s="33">
        <f t="shared" si="246"/>
        <v>67.06</v>
      </c>
      <c r="AC1079" s="34">
        <f t="shared" si="250"/>
        <v>0.2800174080351826</v>
      </c>
      <c r="AD1079" s="145">
        <f t="shared" si="251"/>
        <v>55.883000000000003</v>
      </c>
      <c r="AE1079" s="105">
        <v>43.658000000000001</v>
      </c>
      <c r="AF1079" s="34" t="s">
        <v>36</v>
      </c>
      <c r="AG1079" s="34" t="s">
        <v>36</v>
      </c>
      <c r="AH1079" s="34" t="s">
        <v>36</v>
      </c>
      <c r="AI1079" s="29">
        <v>3.0000000000000001E-3</v>
      </c>
      <c r="AJ1079" s="29">
        <v>4.0000000000000003E-5</v>
      </c>
      <c r="AK1079" s="29">
        <v>0</v>
      </c>
      <c r="AL1079" s="29">
        <v>0</v>
      </c>
      <c r="AM1079" s="29" t="s">
        <v>28</v>
      </c>
      <c r="AN1079" s="44" t="s">
        <v>27</v>
      </c>
      <c r="AO1079" s="29" t="s">
        <v>28</v>
      </c>
      <c r="AP1079" s="29">
        <v>50</v>
      </c>
      <c r="AQ1079" s="29">
        <v>150</v>
      </c>
      <c r="AR1079" s="29">
        <v>150</v>
      </c>
      <c r="AS1079" s="29">
        <v>75</v>
      </c>
      <c r="AT1079" s="29">
        <v>0.15</v>
      </c>
      <c r="AU1079" s="144">
        <v>1.688E-3</v>
      </c>
      <c r="AV1079" s="36" t="s">
        <v>28</v>
      </c>
      <c r="AW1079" s="102" t="s">
        <v>33</v>
      </c>
      <c r="AX1079" s="129" t="s">
        <v>33</v>
      </c>
      <c r="AY1079" s="106">
        <v>18750</v>
      </c>
      <c r="BD1079" t="s">
        <v>4420</v>
      </c>
      <c r="BE1079" t="s">
        <v>4421</v>
      </c>
      <c r="BF1079" t="s">
        <v>4740</v>
      </c>
      <c r="BH1079" t="str">
        <f t="shared" si="247"/>
        <v/>
      </c>
      <c r="BJ1079" t="str">
        <f t="shared" si="248"/>
        <v>OK</v>
      </c>
      <c r="BK1079" s="130">
        <v>67.06</v>
      </c>
      <c r="BL1079" s="130" t="s">
        <v>37</v>
      </c>
      <c r="BM1079" s="131" t="s">
        <v>33</v>
      </c>
      <c r="BN1079" s="131" t="e">
        <v>#VALUE!</v>
      </c>
      <c r="BO1079">
        <v>67.06</v>
      </c>
      <c r="BP1079">
        <v>500</v>
      </c>
    </row>
    <row r="1080" spans="1:68" ht="25.2" x14ac:dyDescent="0.3">
      <c r="A1080" s="1"/>
      <c r="B1080" s="47">
        <v>987</v>
      </c>
      <c r="C1080" s="45">
        <v>1011372</v>
      </c>
      <c r="D1080" s="40" t="s">
        <v>33</v>
      </c>
      <c r="E1080" s="40"/>
      <c r="F1080" s="39" t="s">
        <v>931</v>
      </c>
      <c r="G1080" s="29" t="s">
        <v>47</v>
      </c>
      <c r="H1080" s="70" t="s">
        <v>4779</v>
      </c>
      <c r="I1080" s="148" t="s">
        <v>32</v>
      </c>
      <c r="J1080" s="147" t="s">
        <v>33</v>
      </c>
      <c r="K1080" s="148">
        <v>0</v>
      </c>
      <c r="L1080" s="148" t="s">
        <v>32</v>
      </c>
      <c r="M1080" s="147" t="s">
        <v>33</v>
      </c>
      <c r="N1080" s="29" t="str">
        <f t="shared" si="243"/>
        <v/>
      </c>
      <c r="O1080" s="29" t="str">
        <f t="shared" si="244"/>
        <v/>
      </c>
      <c r="P1080" s="29" t="str">
        <f t="shared" si="245"/>
        <v/>
      </c>
      <c r="Q1080" s="29" t="str">
        <f t="shared" si="237"/>
        <v/>
      </c>
      <c r="R1080" s="29" t="str">
        <f t="shared" si="238"/>
        <v/>
      </c>
      <c r="S1080" s="29" t="str">
        <f t="shared" si="239"/>
        <v/>
      </c>
      <c r="T1080" s="29" t="str">
        <f t="shared" si="240"/>
        <v/>
      </c>
      <c r="U1080" s="40" t="s">
        <v>33</v>
      </c>
      <c r="V1080" s="40"/>
      <c r="W1080" s="38" t="s">
        <v>145</v>
      </c>
      <c r="X1080" s="29" t="s">
        <v>158</v>
      </c>
      <c r="Y1080" s="146">
        <v>52.39</v>
      </c>
      <c r="Z1080" s="33">
        <v>67.06</v>
      </c>
      <c r="AA1080" s="34">
        <f t="shared" si="249"/>
        <v>0.28000000000000003</v>
      </c>
      <c r="AB1080" s="33">
        <f t="shared" si="246"/>
        <v>67.06</v>
      </c>
      <c r="AC1080" s="34">
        <f t="shared" si="250"/>
        <v>0.2800174080351826</v>
      </c>
      <c r="AD1080" s="145">
        <f t="shared" si="251"/>
        <v>55.883000000000003</v>
      </c>
      <c r="AE1080" s="105">
        <v>43.658000000000001</v>
      </c>
      <c r="AF1080" s="34" t="s">
        <v>36</v>
      </c>
      <c r="AG1080" s="34" t="s">
        <v>36</v>
      </c>
      <c r="AH1080" s="34" t="s">
        <v>36</v>
      </c>
      <c r="AI1080" s="29">
        <v>3.0000000000000001E-3</v>
      </c>
      <c r="AJ1080" s="29">
        <v>4.0000000000000003E-5</v>
      </c>
      <c r="AK1080" s="29">
        <v>350</v>
      </c>
      <c r="AL1080" s="29">
        <v>0</v>
      </c>
      <c r="AM1080" s="29" t="s">
        <v>28</v>
      </c>
      <c r="AN1080" s="158" t="s">
        <v>28</v>
      </c>
      <c r="AO1080" s="29" t="s">
        <v>28</v>
      </c>
      <c r="AP1080" s="29">
        <v>50</v>
      </c>
      <c r="AQ1080" s="29">
        <v>150</v>
      </c>
      <c r="AR1080" s="29">
        <v>150</v>
      </c>
      <c r="AS1080" s="29">
        <v>75</v>
      </c>
      <c r="AT1080" s="29">
        <v>0.15</v>
      </c>
      <c r="AU1080" s="144">
        <v>1.688E-3</v>
      </c>
      <c r="AV1080" s="36" t="s">
        <v>28</v>
      </c>
      <c r="AW1080" s="102" t="s">
        <v>33</v>
      </c>
      <c r="AX1080" s="129" t="s">
        <v>33</v>
      </c>
      <c r="AY1080" s="106">
        <v>17850</v>
      </c>
      <c r="BD1080" t="s">
        <v>4422</v>
      </c>
      <c r="BE1080" t="s">
        <v>4346</v>
      </c>
      <c r="BF1080" t="s">
        <v>4740</v>
      </c>
      <c r="BH1080" t="str">
        <f t="shared" si="247"/>
        <v>AV</v>
      </c>
      <c r="BJ1080" t="str">
        <f t="shared" si="248"/>
        <v>OK</v>
      </c>
      <c r="BK1080" s="130">
        <v>67.06</v>
      </c>
      <c r="BL1080" s="130" t="s">
        <v>37</v>
      </c>
      <c r="BM1080" s="131" t="s">
        <v>33</v>
      </c>
      <c r="BN1080" s="131" t="e">
        <v>#VALUE!</v>
      </c>
      <c r="BO1080">
        <v>67.06</v>
      </c>
      <c r="BP1080">
        <v>50</v>
      </c>
    </row>
    <row r="1081" spans="1:68" ht="25.2" x14ac:dyDescent="0.3">
      <c r="A1081" s="1"/>
      <c r="B1081" s="47">
        <v>988</v>
      </c>
      <c r="C1081" s="45">
        <v>1011373</v>
      </c>
      <c r="D1081" s="40" t="s">
        <v>33</v>
      </c>
      <c r="E1081" s="40"/>
      <c r="F1081" s="31" t="s">
        <v>932</v>
      </c>
      <c r="G1081" s="29" t="s">
        <v>47</v>
      </c>
      <c r="H1081" s="29"/>
      <c r="I1081" s="148" t="s">
        <v>32</v>
      </c>
      <c r="J1081" s="147" t="s">
        <v>33</v>
      </c>
      <c r="K1081" s="148">
        <v>0</v>
      </c>
      <c r="L1081" s="148" t="s">
        <v>32</v>
      </c>
      <c r="M1081" s="147" t="s">
        <v>33</v>
      </c>
      <c r="N1081" s="29" t="str">
        <f t="shared" si="243"/>
        <v/>
      </c>
      <c r="O1081" s="29" t="str">
        <f t="shared" si="244"/>
        <v/>
      </c>
      <c r="P1081" s="29" t="str">
        <f t="shared" si="245"/>
        <v/>
      </c>
      <c r="Q1081" s="29" t="str">
        <f t="shared" si="237"/>
        <v/>
      </c>
      <c r="R1081" s="29" t="str">
        <f t="shared" si="238"/>
        <v/>
      </c>
      <c r="S1081" s="29" t="str">
        <f t="shared" si="239"/>
        <v/>
      </c>
      <c r="T1081" s="29" t="str">
        <f t="shared" si="240"/>
        <v/>
      </c>
      <c r="U1081" s="40" t="s">
        <v>33</v>
      </c>
      <c r="V1081" s="40"/>
      <c r="W1081" s="38" t="s">
        <v>145</v>
      </c>
      <c r="X1081" s="29" t="s">
        <v>158</v>
      </c>
      <c r="Y1081" s="146">
        <v>144.58000000000001</v>
      </c>
      <c r="Z1081" s="33">
        <v>185.06</v>
      </c>
      <c r="AA1081" s="34">
        <f t="shared" si="249"/>
        <v>0.28000000000000003</v>
      </c>
      <c r="AB1081" s="33">
        <f t="shared" si="246"/>
        <v>185.06</v>
      </c>
      <c r="AC1081" s="34">
        <f t="shared" si="250"/>
        <v>0.27998970809159807</v>
      </c>
      <c r="AD1081" s="145">
        <f t="shared" si="251"/>
        <v>154.21700000000001</v>
      </c>
      <c r="AE1081" s="105">
        <v>120.483</v>
      </c>
      <c r="AF1081" s="34" t="s">
        <v>36</v>
      </c>
      <c r="AG1081" s="34" t="s">
        <v>36</v>
      </c>
      <c r="AH1081" s="34" t="s">
        <v>36</v>
      </c>
      <c r="AI1081" s="29">
        <v>8.0000000000000002E-3</v>
      </c>
      <c r="AJ1081" s="29">
        <v>7.7000000000000001E-5</v>
      </c>
      <c r="AK1081" s="29">
        <v>0</v>
      </c>
      <c r="AL1081" s="29">
        <v>0</v>
      </c>
      <c r="AM1081" s="29" t="s">
        <v>28</v>
      </c>
      <c r="AN1081" s="44" t="s">
        <v>27</v>
      </c>
      <c r="AO1081" s="29" t="s">
        <v>28</v>
      </c>
      <c r="AP1081" s="29">
        <v>50</v>
      </c>
      <c r="AQ1081" s="29">
        <v>503</v>
      </c>
      <c r="AR1081" s="29">
        <v>258</v>
      </c>
      <c r="AS1081" s="29">
        <v>333</v>
      </c>
      <c r="AT1081" s="29">
        <v>0.4</v>
      </c>
      <c r="AU1081" s="144">
        <v>4.3215000000000003E-2</v>
      </c>
      <c r="AV1081" s="36" t="s">
        <v>28</v>
      </c>
      <c r="AW1081" s="102" t="s">
        <v>33</v>
      </c>
      <c r="AX1081" s="129" t="s">
        <v>33</v>
      </c>
      <c r="AY1081" s="106">
        <v>73750</v>
      </c>
      <c r="BD1081" t="s">
        <v>183</v>
      </c>
      <c r="BE1081" t="s">
        <v>4349</v>
      </c>
      <c r="BF1081" t="s">
        <v>4743</v>
      </c>
      <c r="BH1081" t="str">
        <f t="shared" si="247"/>
        <v/>
      </c>
      <c r="BJ1081" t="str">
        <f t="shared" si="248"/>
        <v>OK</v>
      </c>
      <c r="BK1081" s="130" t="s">
        <v>5302</v>
      </c>
      <c r="BL1081" s="130" t="e">
        <v>#VALUE!</v>
      </c>
      <c r="BM1081" s="131" t="s">
        <v>33</v>
      </c>
      <c r="BN1081" s="131" t="e">
        <v>#VALUE!</v>
      </c>
      <c r="BO1081" t="e">
        <v>#N/A</v>
      </c>
      <c r="BP1081">
        <v>4200</v>
      </c>
    </row>
    <row r="1082" spans="1:68" ht="25.2" x14ac:dyDescent="0.3">
      <c r="A1082" s="1"/>
      <c r="B1082" s="47">
        <v>989</v>
      </c>
      <c r="C1082" s="45">
        <v>1013894</v>
      </c>
      <c r="D1082" s="40" t="s">
        <v>33</v>
      </c>
      <c r="E1082" s="40"/>
      <c r="F1082" s="39" t="s">
        <v>933</v>
      </c>
      <c r="G1082" s="29" t="s">
        <v>47</v>
      </c>
      <c r="H1082" s="70" t="s">
        <v>4779</v>
      </c>
      <c r="I1082" s="148" t="s">
        <v>32</v>
      </c>
      <c r="J1082" s="147" t="s">
        <v>33</v>
      </c>
      <c r="K1082" s="148">
        <v>0</v>
      </c>
      <c r="L1082" s="148" t="s">
        <v>32</v>
      </c>
      <c r="M1082" s="147">
        <v>42410</v>
      </c>
      <c r="N1082" s="29" t="str">
        <f t="shared" si="243"/>
        <v/>
      </c>
      <c r="O1082" s="29" t="str">
        <f t="shared" si="244"/>
        <v/>
      </c>
      <c r="P1082" s="29" t="str">
        <f t="shared" si="245"/>
        <v/>
      </c>
      <c r="Q1082" s="29" t="str">
        <f t="shared" si="237"/>
        <v/>
      </c>
      <c r="R1082" s="29" t="str">
        <f t="shared" si="238"/>
        <v/>
      </c>
      <c r="S1082" s="29" t="str">
        <f t="shared" si="239"/>
        <v/>
      </c>
      <c r="T1082" s="29" t="str">
        <f t="shared" si="240"/>
        <v/>
      </c>
      <c r="U1082" s="40" t="s">
        <v>33</v>
      </c>
      <c r="V1082" s="40"/>
      <c r="W1082" s="38" t="s">
        <v>145</v>
      </c>
      <c r="X1082" s="29" t="s">
        <v>158</v>
      </c>
      <c r="Y1082" s="146">
        <v>388.28</v>
      </c>
      <c r="Z1082" s="33">
        <v>497</v>
      </c>
      <c r="AA1082" s="34">
        <f t="shared" si="249"/>
        <v>0.28000000000000003</v>
      </c>
      <c r="AB1082" s="33">
        <f t="shared" si="246"/>
        <v>497</v>
      </c>
      <c r="AC1082" s="34">
        <f t="shared" si="250"/>
        <v>0.28000383228203113</v>
      </c>
      <c r="AD1082" s="145">
        <f t="shared" si="251"/>
        <v>414.16699999999997</v>
      </c>
      <c r="AE1082" s="105">
        <v>323.56700000000001</v>
      </c>
      <c r="AF1082" s="34" t="s">
        <v>36</v>
      </c>
      <c r="AG1082" s="34" t="s">
        <v>36</v>
      </c>
      <c r="AH1082" s="34" t="s">
        <v>36</v>
      </c>
      <c r="AI1082" s="29">
        <v>0.04</v>
      </c>
      <c r="AJ1082" s="29">
        <v>2.5999999999999998E-5</v>
      </c>
      <c r="AK1082" s="29">
        <v>140</v>
      </c>
      <c r="AL1082" s="29">
        <v>0</v>
      </c>
      <c r="AM1082" s="29" t="s">
        <v>28</v>
      </c>
      <c r="AN1082" s="158" t="s">
        <v>28</v>
      </c>
      <c r="AO1082" s="29" t="s">
        <v>28</v>
      </c>
      <c r="AP1082" s="29">
        <v>40</v>
      </c>
      <c r="AQ1082" s="29">
        <v>87</v>
      </c>
      <c r="AR1082" s="29">
        <v>67</v>
      </c>
      <c r="AS1082" s="29">
        <v>89</v>
      </c>
      <c r="AT1082" s="29">
        <v>0.8</v>
      </c>
      <c r="AU1082" s="144">
        <v>5.1900000000000004E-4</v>
      </c>
      <c r="AV1082" s="36" t="s">
        <v>28</v>
      </c>
      <c r="AW1082" s="102" t="s">
        <v>33</v>
      </c>
      <c r="AX1082" s="129" t="s">
        <v>33</v>
      </c>
      <c r="AY1082" s="106">
        <v>8520</v>
      </c>
      <c r="BD1082" t="s">
        <v>108</v>
      </c>
      <c r="BE1082" t="s">
        <v>4368</v>
      </c>
      <c r="BF1082" t="s">
        <v>4740</v>
      </c>
      <c r="BH1082" t="str">
        <f t="shared" si="247"/>
        <v>AV</v>
      </c>
      <c r="BJ1082" t="str">
        <f t="shared" si="248"/>
        <v>OK</v>
      </c>
      <c r="BK1082" s="130">
        <v>497</v>
      </c>
      <c r="BL1082" s="130" t="s">
        <v>37</v>
      </c>
      <c r="BM1082" s="131" t="s">
        <v>33</v>
      </c>
      <c r="BN1082" s="131" t="e">
        <v>#VALUE!</v>
      </c>
      <c r="BO1082">
        <v>497</v>
      </c>
      <c r="BP1082">
        <v>200</v>
      </c>
    </row>
    <row r="1083" spans="1:68" ht="25.2" x14ac:dyDescent="0.3">
      <c r="A1083" s="1"/>
      <c r="B1083" s="47">
        <v>990</v>
      </c>
      <c r="C1083" s="45">
        <v>1006641</v>
      </c>
      <c r="D1083" s="40" t="s">
        <v>33</v>
      </c>
      <c r="E1083" s="40"/>
      <c r="F1083" s="39" t="s">
        <v>934</v>
      </c>
      <c r="G1083" s="29" t="s">
        <v>47</v>
      </c>
      <c r="H1083" s="70"/>
      <c r="I1083" s="148" t="s">
        <v>32</v>
      </c>
      <c r="J1083" s="147" t="s">
        <v>33</v>
      </c>
      <c r="K1083" s="148">
        <v>0</v>
      </c>
      <c r="L1083" s="148" t="s">
        <v>32</v>
      </c>
      <c r="M1083" s="147">
        <v>42410</v>
      </c>
      <c r="N1083" s="29" t="str">
        <f t="shared" si="243"/>
        <v/>
      </c>
      <c r="O1083" s="29" t="str">
        <f t="shared" si="244"/>
        <v/>
      </c>
      <c r="P1083" s="29" t="str">
        <f t="shared" si="245"/>
        <v/>
      </c>
      <c r="Q1083" s="29" t="str">
        <f t="shared" si="237"/>
        <v/>
      </c>
      <c r="R1083" s="29" t="str">
        <f t="shared" si="238"/>
        <v/>
      </c>
      <c r="S1083" s="29" t="str">
        <f t="shared" si="239"/>
        <v/>
      </c>
      <c r="T1083" s="29" t="str">
        <f t="shared" si="240"/>
        <v/>
      </c>
      <c r="U1083" s="40" t="s">
        <v>33</v>
      </c>
      <c r="V1083" s="40"/>
      <c r="W1083" s="38" t="s">
        <v>145</v>
      </c>
      <c r="X1083" s="29" t="s">
        <v>158</v>
      </c>
      <c r="Y1083" s="146">
        <v>562</v>
      </c>
      <c r="Z1083" s="33">
        <v>719</v>
      </c>
      <c r="AA1083" s="34">
        <f t="shared" si="249"/>
        <v>0.27900000000000003</v>
      </c>
      <c r="AB1083" s="33">
        <f t="shared" si="246"/>
        <v>719</v>
      </c>
      <c r="AC1083" s="34">
        <f t="shared" si="250"/>
        <v>0.27936105292601632</v>
      </c>
      <c r="AD1083" s="145">
        <f t="shared" si="251"/>
        <v>599.16700000000003</v>
      </c>
      <c r="AE1083" s="105">
        <v>468.33300000000003</v>
      </c>
      <c r="AF1083" s="34" t="s">
        <v>36</v>
      </c>
      <c r="AG1083" s="34" t="s">
        <v>36</v>
      </c>
      <c r="AH1083" s="34" t="s">
        <v>36</v>
      </c>
      <c r="AI1083" s="29">
        <v>5.8000000000000003E-2</v>
      </c>
      <c r="AJ1083" s="29">
        <v>5.3999999999999998E-5</v>
      </c>
      <c r="AK1083" s="29">
        <v>0</v>
      </c>
      <c r="AL1083" s="29">
        <v>0</v>
      </c>
      <c r="AM1083" s="29" t="s">
        <v>28</v>
      </c>
      <c r="AN1083" s="44" t="s">
        <v>27</v>
      </c>
      <c r="AO1083" s="29" t="s">
        <v>28</v>
      </c>
      <c r="AP1083" s="29">
        <v>20</v>
      </c>
      <c r="AQ1083" s="29">
        <v>87</v>
      </c>
      <c r="AR1083" s="29">
        <v>67</v>
      </c>
      <c r="AS1083" s="29">
        <v>89</v>
      </c>
      <c r="AT1083" s="29">
        <v>0.57999999999999996</v>
      </c>
      <c r="AU1083" s="144">
        <v>5.1900000000000004E-4</v>
      </c>
      <c r="AV1083" s="36" t="s">
        <v>28</v>
      </c>
      <c r="AW1083" s="102" t="s">
        <v>33</v>
      </c>
      <c r="AX1083" s="129" t="s">
        <v>33</v>
      </c>
      <c r="AY1083" s="106">
        <v>5820</v>
      </c>
      <c r="BD1083" t="s">
        <v>108</v>
      </c>
      <c r="BE1083" t="s">
        <v>4368</v>
      </c>
      <c r="BF1083" t="s">
        <v>4740</v>
      </c>
      <c r="BH1083" t="str">
        <f t="shared" si="247"/>
        <v/>
      </c>
      <c r="BJ1083" t="str">
        <f t="shared" si="248"/>
        <v>OK</v>
      </c>
      <c r="BK1083" s="130" t="s">
        <v>5302</v>
      </c>
      <c r="BL1083" s="130" t="e">
        <v>#VALUE!</v>
      </c>
      <c r="BM1083" s="131" t="s">
        <v>33</v>
      </c>
      <c r="BN1083" s="131" t="e">
        <v>#VALUE!</v>
      </c>
      <c r="BO1083" t="e">
        <v>#N/A</v>
      </c>
      <c r="BP1083">
        <v>340</v>
      </c>
    </row>
    <row r="1084" spans="1:68" ht="25.2" x14ac:dyDescent="0.3">
      <c r="A1084" s="1"/>
      <c r="B1084" s="47">
        <v>991</v>
      </c>
      <c r="C1084" s="45">
        <v>1013907</v>
      </c>
      <c r="D1084" s="40" t="s">
        <v>33</v>
      </c>
      <c r="E1084" s="40"/>
      <c r="F1084" s="39" t="s">
        <v>935</v>
      </c>
      <c r="G1084" s="29" t="s">
        <v>31</v>
      </c>
      <c r="H1084" s="41"/>
      <c r="I1084" s="148" t="s">
        <v>32</v>
      </c>
      <c r="J1084" s="147" t="s">
        <v>33</v>
      </c>
      <c r="K1084" s="148">
        <v>0</v>
      </c>
      <c r="L1084" s="148" t="s">
        <v>32</v>
      </c>
      <c r="M1084" s="147">
        <v>43357</v>
      </c>
      <c r="N1084" s="29" t="str">
        <f t="shared" si="243"/>
        <v/>
      </c>
      <c r="O1084" s="29" t="str">
        <f t="shared" si="244"/>
        <v/>
      </c>
      <c r="P1084" s="29" t="str">
        <f t="shared" si="245"/>
        <v/>
      </c>
      <c r="Q1084" s="29" t="str">
        <f t="shared" si="237"/>
        <v/>
      </c>
      <c r="R1084" s="29" t="str">
        <f t="shared" si="238"/>
        <v/>
      </c>
      <c r="S1084" s="29" t="str">
        <f t="shared" si="239"/>
        <v/>
      </c>
      <c r="T1084" s="29" t="str">
        <f t="shared" si="240"/>
        <v/>
      </c>
      <c r="U1084" s="40" t="s">
        <v>33</v>
      </c>
      <c r="V1084" s="40"/>
      <c r="W1084" s="38" t="s">
        <v>145</v>
      </c>
      <c r="X1084" s="29" t="s">
        <v>158</v>
      </c>
      <c r="Y1084" s="146">
        <v>764</v>
      </c>
      <c r="Z1084" s="33">
        <v>977</v>
      </c>
      <c r="AA1084" s="34">
        <f t="shared" si="249"/>
        <v>0.27900000000000003</v>
      </c>
      <c r="AB1084" s="33">
        <f t="shared" si="246"/>
        <v>977</v>
      </c>
      <c r="AC1084" s="34">
        <f t="shared" si="250"/>
        <v>0.27879566555200758</v>
      </c>
      <c r="AD1084" s="145">
        <f t="shared" si="251"/>
        <v>814.16700000000003</v>
      </c>
      <c r="AE1084" s="105">
        <v>636.66700000000003</v>
      </c>
      <c r="AF1084" s="34" t="s">
        <v>36</v>
      </c>
      <c r="AG1084" s="34" t="s">
        <v>36</v>
      </c>
      <c r="AH1084" s="34" t="s">
        <v>36</v>
      </c>
      <c r="AI1084" s="29">
        <v>7.0000000000000007E-2</v>
      </c>
      <c r="AJ1084" s="29">
        <v>5.3999999999999998E-5</v>
      </c>
      <c r="AK1084" s="29">
        <v>0</v>
      </c>
      <c r="AL1084" s="29">
        <v>0</v>
      </c>
      <c r="AM1084" s="29" t="s">
        <v>28</v>
      </c>
      <c r="AN1084" s="44" t="s">
        <v>27</v>
      </c>
      <c r="AO1084" s="29" t="s">
        <v>28</v>
      </c>
      <c r="AP1084" s="29">
        <v>20</v>
      </c>
      <c r="AQ1084" s="29">
        <v>86</v>
      </c>
      <c r="AR1084" s="29">
        <v>70</v>
      </c>
      <c r="AS1084" s="29">
        <v>90</v>
      </c>
      <c r="AT1084" s="29">
        <v>0.7</v>
      </c>
      <c r="AU1084" s="144">
        <v>5.4199999999999995E-4</v>
      </c>
      <c r="AV1084" s="36" t="s">
        <v>33</v>
      </c>
      <c r="AW1084" s="102" t="s">
        <v>33</v>
      </c>
      <c r="AX1084" s="129" t="s">
        <v>33</v>
      </c>
      <c r="AY1084" s="106">
        <v>90</v>
      </c>
      <c r="BD1084" t="s">
        <v>108</v>
      </c>
      <c r="BE1084" t="s">
        <v>4368</v>
      </c>
      <c r="BF1084" t="s">
        <v>4740</v>
      </c>
      <c r="BH1084" t="str">
        <f t="shared" si="247"/>
        <v/>
      </c>
      <c r="BJ1084" t="str">
        <f t="shared" si="248"/>
        <v>OK</v>
      </c>
      <c r="BK1084" s="130" t="s">
        <v>5302</v>
      </c>
      <c r="BL1084" s="130" t="e">
        <v>#VALUE!</v>
      </c>
      <c r="BM1084" s="131" t="s">
        <v>33</v>
      </c>
      <c r="BN1084" s="131" t="e">
        <v>#VALUE!</v>
      </c>
      <c r="BO1084" t="e">
        <v>#N/A</v>
      </c>
      <c r="BP1084">
        <v>0</v>
      </c>
    </row>
    <row r="1085" spans="1:68" ht="25.2" x14ac:dyDescent="0.3">
      <c r="A1085" s="1"/>
      <c r="B1085" s="47">
        <v>992</v>
      </c>
      <c r="C1085" s="45">
        <v>1014143</v>
      </c>
      <c r="D1085" s="40" t="s">
        <v>33</v>
      </c>
      <c r="E1085" s="40"/>
      <c r="F1085" s="31" t="s">
        <v>936</v>
      </c>
      <c r="G1085" s="29" t="s">
        <v>31</v>
      </c>
      <c r="H1085" s="70"/>
      <c r="I1085" s="148" t="s">
        <v>32</v>
      </c>
      <c r="J1085" s="147" t="s">
        <v>33</v>
      </c>
      <c r="K1085" s="148">
        <v>0</v>
      </c>
      <c r="L1085" s="148" t="s">
        <v>32</v>
      </c>
      <c r="M1085" s="147" t="s">
        <v>33</v>
      </c>
      <c r="N1085" s="29" t="str">
        <f t="shared" si="243"/>
        <v/>
      </c>
      <c r="O1085" s="29" t="str">
        <f t="shared" si="244"/>
        <v/>
      </c>
      <c r="P1085" s="29" t="str">
        <f t="shared" si="245"/>
        <v/>
      </c>
      <c r="Q1085" s="29" t="str">
        <f t="shared" si="237"/>
        <v/>
      </c>
      <c r="R1085" s="29" t="str">
        <f t="shared" si="238"/>
        <v/>
      </c>
      <c r="S1085" s="29" t="str">
        <f t="shared" si="239"/>
        <v/>
      </c>
      <c r="T1085" s="29" t="str">
        <f t="shared" si="240"/>
        <v/>
      </c>
      <c r="U1085" s="40" t="s">
        <v>33</v>
      </c>
      <c r="V1085" s="40"/>
      <c r="W1085" s="38" t="s">
        <v>145</v>
      </c>
      <c r="X1085" s="29" t="s">
        <v>158</v>
      </c>
      <c r="Y1085" s="146">
        <v>1034</v>
      </c>
      <c r="Z1085" s="33">
        <v>1323</v>
      </c>
      <c r="AA1085" s="34">
        <f t="shared" si="249"/>
        <v>0.27900000000000003</v>
      </c>
      <c r="AB1085" s="33">
        <f t="shared" si="246"/>
        <v>1323</v>
      </c>
      <c r="AC1085" s="34">
        <f t="shared" si="250"/>
        <v>0.27949660367636214</v>
      </c>
      <c r="AD1085" s="145">
        <f t="shared" si="251"/>
        <v>1102.5</v>
      </c>
      <c r="AE1085" s="105">
        <v>861.66700000000003</v>
      </c>
      <c r="AF1085" s="34" t="s">
        <v>36</v>
      </c>
      <c r="AG1085" s="34" t="s">
        <v>36</v>
      </c>
      <c r="AH1085" s="34" t="s">
        <v>36</v>
      </c>
      <c r="AI1085" s="29">
        <v>7.0000000000000007E-2</v>
      </c>
      <c r="AJ1085" s="29">
        <v>1.1E-4</v>
      </c>
      <c r="AK1085" s="29">
        <v>2</v>
      </c>
      <c r="AL1085" s="29">
        <v>0</v>
      </c>
      <c r="AM1085" s="29" t="s">
        <v>28</v>
      </c>
      <c r="AN1085" s="44" t="s">
        <v>27</v>
      </c>
      <c r="AO1085" s="29" t="s">
        <v>28</v>
      </c>
      <c r="AP1085" s="29">
        <v>10</v>
      </c>
      <c r="AQ1085" s="29">
        <v>176</v>
      </c>
      <c r="AR1085" s="29">
        <v>67</v>
      </c>
      <c r="AS1085" s="29">
        <v>89</v>
      </c>
      <c r="AT1085" s="29">
        <v>0.7</v>
      </c>
      <c r="AU1085" s="144">
        <v>1.049E-3</v>
      </c>
      <c r="AV1085" s="36" t="s">
        <v>28</v>
      </c>
      <c r="AW1085" s="102" t="s">
        <v>33</v>
      </c>
      <c r="AX1085" s="129" t="s">
        <v>33</v>
      </c>
      <c r="AY1085" s="106">
        <v>492</v>
      </c>
      <c r="BD1085" t="s">
        <v>108</v>
      </c>
      <c r="BE1085" t="s">
        <v>4346</v>
      </c>
      <c r="BF1085" t="s">
        <v>4740</v>
      </c>
      <c r="BH1085" t="str">
        <f t="shared" si="247"/>
        <v>AV</v>
      </c>
      <c r="BJ1085" t="str">
        <f t="shared" si="248"/>
        <v>OK</v>
      </c>
      <c r="BK1085" s="130" t="s">
        <v>5302</v>
      </c>
      <c r="BL1085" s="130" t="e">
        <v>#VALUE!</v>
      </c>
      <c r="BM1085" s="131" t="s">
        <v>33</v>
      </c>
      <c r="BN1085" s="131" t="e">
        <v>#VALUE!</v>
      </c>
      <c r="BO1085" t="e">
        <v>#N/A</v>
      </c>
      <c r="BP1085">
        <v>0</v>
      </c>
    </row>
    <row r="1086" spans="1:68" ht="25.2" x14ac:dyDescent="0.3">
      <c r="A1086" s="1"/>
      <c r="B1086" s="47">
        <v>993</v>
      </c>
      <c r="C1086" s="45">
        <v>1013914</v>
      </c>
      <c r="D1086" s="40" t="s">
        <v>33</v>
      </c>
      <c r="E1086" s="40"/>
      <c r="F1086" s="39" t="s">
        <v>937</v>
      </c>
      <c r="G1086" s="29" t="s">
        <v>31</v>
      </c>
      <c r="H1086" s="29"/>
      <c r="I1086" s="148" t="s">
        <v>32</v>
      </c>
      <c r="J1086" s="147" t="s">
        <v>33</v>
      </c>
      <c r="K1086" s="148">
        <v>0</v>
      </c>
      <c r="L1086" s="148" t="s">
        <v>32</v>
      </c>
      <c r="M1086" s="147">
        <v>42550</v>
      </c>
      <c r="N1086" s="29" t="str">
        <f t="shared" si="243"/>
        <v/>
      </c>
      <c r="O1086" s="29" t="str">
        <f t="shared" si="244"/>
        <v/>
      </c>
      <c r="P1086" s="29" t="str">
        <f t="shared" si="245"/>
        <v/>
      </c>
      <c r="Q1086" s="29" t="str">
        <f t="shared" si="237"/>
        <v/>
      </c>
      <c r="R1086" s="29" t="str">
        <f t="shared" si="238"/>
        <v/>
      </c>
      <c r="S1086" s="29" t="str">
        <f t="shared" si="239"/>
        <v/>
      </c>
      <c r="T1086" s="29" t="str">
        <f t="shared" si="240"/>
        <v/>
      </c>
      <c r="U1086" s="40" t="s">
        <v>33</v>
      </c>
      <c r="V1086" s="40"/>
      <c r="W1086" s="38" t="s">
        <v>145</v>
      </c>
      <c r="X1086" s="29" t="s">
        <v>158</v>
      </c>
      <c r="Y1086" s="146">
        <v>764</v>
      </c>
      <c r="Z1086" s="33">
        <v>977</v>
      </c>
      <c r="AA1086" s="34">
        <f t="shared" si="249"/>
        <v>0.27900000000000003</v>
      </c>
      <c r="AB1086" s="33">
        <f t="shared" si="246"/>
        <v>977</v>
      </c>
      <c r="AC1086" s="34">
        <f t="shared" si="250"/>
        <v>0.27879566555200758</v>
      </c>
      <c r="AD1086" s="145">
        <f t="shared" si="251"/>
        <v>814.16700000000003</v>
      </c>
      <c r="AE1086" s="105">
        <v>636.66700000000003</v>
      </c>
      <c r="AF1086" s="34" t="s">
        <v>36</v>
      </c>
      <c r="AG1086" s="34" t="s">
        <v>36</v>
      </c>
      <c r="AH1086" s="34" t="s">
        <v>36</v>
      </c>
      <c r="AI1086" s="29">
        <v>6.0999999999999999E-2</v>
      </c>
      <c r="AJ1086" s="29">
        <v>5.3999999999999998E-5</v>
      </c>
      <c r="AK1086" s="29">
        <v>0</v>
      </c>
      <c r="AL1086" s="29">
        <v>0</v>
      </c>
      <c r="AM1086" s="29" t="s">
        <v>28</v>
      </c>
      <c r="AN1086" s="44" t="s">
        <v>27</v>
      </c>
      <c r="AO1086" s="29" t="s">
        <v>28</v>
      </c>
      <c r="AP1086" s="29">
        <v>20</v>
      </c>
      <c r="AQ1086" s="29">
        <v>87</v>
      </c>
      <c r="AR1086" s="29">
        <v>67</v>
      </c>
      <c r="AS1086" s="29">
        <v>89</v>
      </c>
      <c r="AT1086" s="29">
        <v>0.61</v>
      </c>
      <c r="AU1086" s="144">
        <v>5.1900000000000004E-4</v>
      </c>
      <c r="AV1086" s="36" t="s">
        <v>28</v>
      </c>
      <c r="AW1086" s="102" t="s">
        <v>33</v>
      </c>
      <c r="AX1086" s="129" t="s">
        <v>33</v>
      </c>
      <c r="AY1086" s="106">
        <v>80</v>
      </c>
      <c r="BD1086" t="s">
        <v>108</v>
      </c>
      <c r="BE1086" t="s">
        <v>4346</v>
      </c>
      <c r="BF1086" t="s">
        <v>4740</v>
      </c>
      <c r="BH1086" t="str">
        <f t="shared" si="247"/>
        <v/>
      </c>
      <c r="BJ1086" t="str">
        <f t="shared" si="248"/>
        <v>OK</v>
      </c>
      <c r="BK1086" s="130" t="s">
        <v>5302</v>
      </c>
      <c r="BL1086" s="130" t="e">
        <v>#VALUE!</v>
      </c>
      <c r="BM1086" s="131" t="s">
        <v>33</v>
      </c>
      <c r="BN1086" s="131" t="e">
        <v>#VALUE!</v>
      </c>
      <c r="BO1086" t="e">
        <v>#N/A</v>
      </c>
      <c r="BP1086">
        <v>0</v>
      </c>
    </row>
    <row r="1087" spans="1:68" ht="25.2" x14ac:dyDescent="0.3">
      <c r="A1087" s="1"/>
      <c r="B1087" s="47">
        <v>994</v>
      </c>
      <c r="C1087" s="45">
        <v>1014145</v>
      </c>
      <c r="D1087" s="40" t="s">
        <v>33</v>
      </c>
      <c r="E1087" s="40"/>
      <c r="F1087" s="31" t="s">
        <v>938</v>
      </c>
      <c r="G1087" s="29" t="s">
        <v>31</v>
      </c>
      <c r="H1087" s="29"/>
      <c r="I1087" s="148" t="s">
        <v>32</v>
      </c>
      <c r="J1087" s="147" t="s">
        <v>33</v>
      </c>
      <c r="K1087" s="148">
        <v>0</v>
      </c>
      <c r="L1087" s="148" t="s">
        <v>32</v>
      </c>
      <c r="M1087" s="147" t="s">
        <v>33</v>
      </c>
      <c r="N1087" s="29" t="str">
        <f t="shared" si="243"/>
        <v/>
      </c>
      <c r="O1087" s="29" t="str">
        <f t="shared" si="244"/>
        <v/>
      </c>
      <c r="P1087" s="29" t="str">
        <f t="shared" si="245"/>
        <v/>
      </c>
      <c r="Q1087" s="29" t="str">
        <f t="shared" si="237"/>
        <v/>
      </c>
      <c r="R1087" s="29" t="str">
        <f t="shared" si="238"/>
        <v/>
      </c>
      <c r="S1087" s="29" t="str">
        <f t="shared" si="239"/>
        <v/>
      </c>
      <c r="T1087" s="29" t="str">
        <f t="shared" si="240"/>
        <v/>
      </c>
      <c r="U1087" s="40" t="s">
        <v>33</v>
      </c>
      <c r="V1087" s="40"/>
      <c r="W1087" s="38" t="s">
        <v>145</v>
      </c>
      <c r="X1087" s="29" t="s">
        <v>158</v>
      </c>
      <c r="Y1087" s="146">
        <v>834</v>
      </c>
      <c r="Z1087" s="33">
        <v>1067</v>
      </c>
      <c r="AA1087" s="34">
        <f t="shared" si="249"/>
        <v>0.27900000000000003</v>
      </c>
      <c r="AB1087" s="33">
        <f t="shared" si="246"/>
        <v>1067</v>
      </c>
      <c r="AC1087" s="34">
        <f t="shared" si="250"/>
        <v>0.27937697841726622</v>
      </c>
      <c r="AD1087" s="145">
        <f t="shared" si="251"/>
        <v>889.16700000000003</v>
      </c>
      <c r="AE1087" s="105">
        <v>695</v>
      </c>
      <c r="AF1087" s="34" t="s">
        <v>36</v>
      </c>
      <c r="AG1087" s="34" t="s">
        <v>36</v>
      </c>
      <c r="AH1087" s="34" t="s">
        <v>36</v>
      </c>
      <c r="AI1087" s="29">
        <v>9.4E-2</v>
      </c>
      <c r="AJ1087" s="29">
        <v>1.1E-4</v>
      </c>
      <c r="AK1087" s="29">
        <v>0</v>
      </c>
      <c r="AL1087" s="29">
        <v>0</v>
      </c>
      <c r="AM1087" s="29" t="s">
        <v>28</v>
      </c>
      <c r="AN1087" s="44" t="s">
        <v>27</v>
      </c>
      <c r="AO1087" s="29" t="s">
        <v>28</v>
      </c>
      <c r="AP1087" s="29">
        <v>10</v>
      </c>
      <c r="AQ1087" s="29">
        <v>176</v>
      </c>
      <c r="AR1087" s="29">
        <v>67</v>
      </c>
      <c r="AS1087" s="29">
        <v>89</v>
      </c>
      <c r="AT1087" s="29">
        <v>0.94</v>
      </c>
      <c r="AU1087" s="144">
        <v>1.049E-3</v>
      </c>
      <c r="AV1087" s="36" t="s">
        <v>28</v>
      </c>
      <c r="AW1087" s="102" t="s">
        <v>33</v>
      </c>
      <c r="AX1087" s="129" t="s">
        <v>33</v>
      </c>
      <c r="AY1087" s="106">
        <v>100</v>
      </c>
      <c r="BD1087" t="s">
        <v>4418</v>
      </c>
      <c r="BE1087" t="s">
        <v>4346</v>
      </c>
      <c r="BF1087" t="s">
        <v>4749</v>
      </c>
      <c r="BH1087" t="str">
        <f t="shared" si="247"/>
        <v/>
      </c>
      <c r="BJ1087" t="str">
        <f t="shared" si="248"/>
        <v>OK</v>
      </c>
      <c r="BK1087" s="130" t="s">
        <v>5302</v>
      </c>
      <c r="BL1087" s="130" t="e">
        <v>#VALUE!</v>
      </c>
      <c r="BM1087" s="131" t="s">
        <v>33</v>
      </c>
      <c r="BN1087" s="131" t="e">
        <v>#VALUE!</v>
      </c>
      <c r="BO1087" t="e">
        <v>#N/A</v>
      </c>
      <c r="BP1087">
        <v>0</v>
      </c>
    </row>
    <row r="1088" spans="1:68" ht="25.2" x14ac:dyDescent="0.3">
      <c r="A1088" s="1"/>
      <c r="B1088" s="47">
        <v>995</v>
      </c>
      <c r="C1088" s="45">
        <v>1013932</v>
      </c>
      <c r="D1088" s="40" t="s">
        <v>33</v>
      </c>
      <c r="E1088" s="40"/>
      <c r="F1088" s="31" t="s">
        <v>939</v>
      </c>
      <c r="G1088" s="29" t="s">
        <v>31</v>
      </c>
      <c r="H1088" s="29"/>
      <c r="I1088" s="148" t="s">
        <v>32</v>
      </c>
      <c r="J1088" s="147" t="s">
        <v>33</v>
      </c>
      <c r="K1088" s="148">
        <v>0</v>
      </c>
      <c r="L1088" s="148" t="s">
        <v>32</v>
      </c>
      <c r="M1088" s="147" t="s">
        <v>33</v>
      </c>
      <c r="N1088" s="29" t="str">
        <f t="shared" si="243"/>
        <v/>
      </c>
      <c r="O1088" s="29" t="str">
        <f t="shared" si="244"/>
        <v/>
      </c>
      <c r="P1088" s="29" t="str">
        <f t="shared" si="245"/>
        <v/>
      </c>
      <c r="Q1088" s="29" t="str">
        <f t="shared" si="237"/>
        <v/>
      </c>
      <c r="R1088" s="29" t="str">
        <f t="shared" si="238"/>
        <v/>
      </c>
      <c r="S1088" s="29" t="str">
        <f t="shared" si="239"/>
        <v/>
      </c>
      <c r="T1088" s="29" t="str">
        <f t="shared" si="240"/>
        <v/>
      </c>
      <c r="U1088" s="40" t="s">
        <v>33</v>
      </c>
      <c r="V1088" s="40"/>
      <c r="W1088" s="38" t="s">
        <v>145</v>
      </c>
      <c r="X1088" s="29" t="s">
        <v>158</v>
      </c>
      <c r="Y1088" s="146">
        <v>646</v>
      </c>
      <c r="Z1088" s="33">
        <v>827</v>
      </c>
      <c r="AA1088" s="34">
        <f t="shared" si="249"/>
        <v>0.28000000000000003</v>
      </c>
      <c r="AB1088" s="33">
        <f t="shared" si="246"/>
        <v>827</v>
      </c>
      <c r="AC1088" s="34">
        <f t="shared" si="250"/>
        <v>0.28018717039453289</v>
      </c>
      <c r="AD1088" s="145">
        <f t="shared" si="251"/>
        <v>689.16700000000003</v>
      </c>
      <c r="AE1088" s="105">
        <v>538.33299999999997</v>
      </c>
      <c r="AF1088" s="34" t="s">
        <v>36</v>
      </c>
      <c r="AG1088" s="34" t="s">
        <v>36</v>
      </c>
      <c r="AH1088" s="34" t="s">
        <v>36</v>
      </c>
      <c r="AI1088" s="29">
        <v>8.4000000000000005E-2</v>
      </c>
      <c r="AJ1088" s="29">
        <v>1.1E-4</v>
      </c>
      <c r="AK1088" s="29">
        <v>0</v>
      </c>
      <c r="AL1088" s="29">
        <v>0</v>
      </c>
      <c r="AM1088" s="29" t="s">
        <v>28</v>
      </c>
      <c r="AN1088" s="44" t="s">
        <v>27</v>
      </c>
      <c r="AO1088" s="29" t="s">
        <v>28</v>
      </c>
      <c r="AP1088" s="29">
        <v>10</v>
      </c>
      <c r="AQ1088" s="29">
        <v>176</v>
      </c>
      <c r="AR1088" s="29">
        <v>67</v>
      </c>
      <c r="AS1088" s="29">
        <v>89</v>
      </c>
      <c r="AT1088" s="29">
        <v>0.84</v>
      </c>
      <c r="AU1088" s="144">
        <v>1.049E-3</v>
      </c>
      <c r="AV1088" s="36" t="s">
        <v>28</v>
      </c>
      <c r="AW1088" s="102" t="s">
        <v>33</v>
      </c>
      <c r="AX1088" s="129" t="s">
        <v>33</v>
      </c>
      <c r="AY1088" s="106">
        <v>210</v>
      </c>
      <c r="BD1088" t="s">
        <v>108</v>
      </c>
      <c r="BE1088" t="s">
        <v>4346</v>
      </c>
      <c r="BF1088" t="s">
        <v>4740</v>
      </c>
      <c r="BH1088" t="str">
        <f t="shared" si="247"/>
        <v/>
      </c>
      <c r="BJ1088" t="str">
        <f t="shared" si="248"/>
        <v>OK</v>
      </c>
      <c r="BK1088" s="130" t="s">
        <v>5302</v>
      </c>
      <c r="BL1088" s="130" t="e">
        <v>#VALUE!</v>
      </c>
      <c r="BM1088" s="131" t="s">
        <v>33</v>
      </c>
      <c r="BN1088" s="131" t="e">
        <v>#VALUE!</v>
      </c>
      <c r="BO1088" t="e">
        <v>#N/A</v>
      </c>
      <c r="BP1088">
        <v>10</v>
      </c>
    </row>
    <row r="1089" spans="1:68" ht="25.2" x14ac:dyDescent="0.3">
      <c r="A1089" s="1"/>
      <c r="B1089" s="47">
        <v>996</v>
      </c>
      <c r="C1089" s="45">
        <v>1013946</v>
      </c>
      <c r="D1089" s="40" t="s">
        <v>33</v>
      </c>
      <c r="E1089" s="40"/>
      <c r="F1089" s="39" t="s">
        <v>940</v>
      </c>
      <c r="G1089" s="29" t="s">
        <v>61</v>
      </c>
      <c r="H1089" s="70" t="s">
        <v>69</v>
      </c>
      <c r="I1089" s="148" t="s">
        <v>32</v>
      </c>
      <c r="J1089" s="147" t="s">
        <v>33</v>
      </c>
      <c r="K1089" s="148" t="e">
        <v>#N/A</v>
      </c>
      <c r="L1089" s="148" t="s">
        <v>32</v>
      </c>
      <c r="M1089" s="147">
        <v>43784</v>
      </c>
      <c r="N1089" s="29" t="str">
        <f t="shared" si="243"/>
        <v/>
      </c>
      <c r="O1089" s="29" t="str">
        <f t="shared" si="244"/>
        <v/>
      </c>
      <c r="P1089" s="29" t="str">
        <f t="shared" si="245"/>
        <v/>
      </c>
      <c r="Q1089" s="29" t="str">
        <f t="shared" si="237"/>
        <v/>
      </c>
      <c r="R1089" s="29" t="str">
        <f t="shared" si="238"/>
        <v/>
      </c>
      <c r="S1089" s="29" t="str">
        <f t="shared" si="239"/>
        <v/>
      </c>
      <c r="T1089" s="29" t="str">
        <f t="shared" si="240"/>
        <v/>
      </c>
      <c r="U1089" s="40" t="s">
        <v>33</v>
      </c>
      <c r="V1089" s="40"/>
      <c r="W1089" s="38" t="s">
        <v>145</v>
      </c>
      <c r="X1089" s="29" t="s">
        <v>158</v>
      </c>
      <c r="Y1089" s="146">
        <v>872</v>
      </c>
      <c r="Z1089" s="33">
        <v>959</v>
      </c>
      <c r="AA1089" s="34">
        <f t="shared" si="249"/>
        <v>0.1</v>
      </c>
      <c r="AB1089" s="33">
        <f t="shared" si="246"/>
        <v>959</v>
      </c>
      <c r="AC1089" s="34">
        <f t="shared" si="250"/>
        <v>9.9770596435506217E-2</v>
      </c>
      <c r="AD1089" s="145">
        <f t="shared" si="251"/>
        <v>799.16700000000003</v>
      </c>
      <c r="AE1089" s="105">
        <v>726.66700000000003</v>
      </c>
      <c r="AF1089" s="34" t="e">
        <v>#N/A</v>
      </c>
      <c r="AG1089" s="34" t="e">
        <v>#N/A</v>
      </c>
      <c r="AH1089" s="34" t="e">
        <v>#N/A</v>
      </c>
      <c r="AI1089" s="29">
        <v>8.5000000000000006E-2</v>
      </c>
      <c r="AJ1089" s="29">
        <v>1.1E-4</v>
      </c>
      <c r="AK1089" s="29">
        <v>0</v>
      </c>
      <c r="AL1089" s="29">
        <v>0</v>
      </c>
      <c r="AM1089" s="29" t="s">
        <v>27</v>
      </c>
      <c r="AN1089" s="44" t="s">
        <v>27</v>
      </c>
      <c r="AO1089" s="29" t="s">
        <v>27</v>
      </c>
      <c r="AP1089" s="29">
        <v>10</v>
      </c>
      <c r="AQ1089" s="29">
        <v>70</v>
      </c>
      <c r="AR1089" s="29">
        <v>175</v>
      </c>
      <c r="AS1089" s="29">
        <v>90</v>
      </c>
      <c r="AT1089" s="29">
        <v>0.85</v>
      </c>
      <c r="AU1089" s="144">
        <v>1.103E-3</v>
      </c>
      <c r="AV1089" s="36" t="s">
        <v>28</v>
      </c>
      <c r="AW1089" s="102" t="s">
        <v>33</v>
      </c>
      <c r="AX1089" s="129" t="s">
        <v>33</v>
      </c>
      <c r="AY1089" s="106">
        <v>60</v>
      </c>
      <c r="BD1089" t="s">
        <v>108</v>
      </c>
      <c r="BE1089" t="e">
        <v>#N/A</v>
      </c>
      <c r="BF1089" t="e">
        <v>#N/A</v>
      </c>
      <c r="BH1089" t="str">
        <f t="shared" si="247"/>
        <v/>
      </c>
      <c r="BJ1089" t="str">
        <f t="shared" si="248"/>
        <v>OK</v>
      </c>
      <c r="BK1089" s="130" t="s">
        <v>5302</v>
      </c>
      <c r="BL1089" s="130" t="e">
        <v>#VALUE!</v>
      </c>
      <c r="BM1089" s="131" t="s">
        <v>33</v>
      </c>
      <c r="BN1089" s="131" t="e">
        <v>#VALUE!</v>
      </c>
      <c r="BO1089" t="e">
        <v>#N/A</v>
      </c>
      <c r="BP1089">
        <v>0</v>
      </c>
    </row>
    <row r="1090" spans="1:68" ht="25.2" x14ac:dyDescent="0.3">
      <c r="A1090" s="1"/>
      <c r="B1090" s="47">
        <v>997</v>
      </c>
      <c r="C1090" s="45">
        <v>1014147</v>
      </c>
      <c r="D1090" s="40" t="s">
        <v>33</v>
      </c>
      <c r="E1090" s="40"/>
      <c r="F1090" s="39" t="s">
        <v>941</v>
      </c>
      <c r="G1090" s="29" t="s">
        <v>31</v>
      </c>
      <c r="H1090" s="29"/>
      <c r="I1090" s="148" t="s">
        <v>32</v>
      </c>
      <c r="J1090" s="147" t="s">
        <v>33</v>
      </c>
      <c r="K1090" s="148">
        <v>0</v>
      </c>
      <c r="L1090" s="148" t="s">
        <v>32</v>
      </c>
      <c r="M1090" s="147" t="s">
        <v>33</v>
      </c>
      <c r="N1090" s="29" t="str">
        <f t="shared" si="243"/>
        <v/>
      </c>
      <c r="O1090" s="29" t="str">
        <f t="shared" si="244"/>
        <v/>
      </c>
      <c r="P1090" s="29" t="str">
        <f t="shared" si="245"/>
        <v/>
      </c>
      <c r="Q1090" s="29" t="str">
        <f t="shared" si="237"/>
        <v/>
      </c>
      <c r="R1090" s="29" t="str">
        <f t="shared" si="238"/>
        <v/>
      </c>
      <c r="S1090" s="29" t="str">
        <f t="shared" si="239"/>
        <v/>
      </c>
      <c r="T1090" s="29" t="str">
        <f t="shared" si="240"/>
        <v/>
      </c>
      <c r="U1090" s="40" t="s">
        <v>33</v>
      </c>
      <c r="V1090" s="40"/>
      <c r="W1090" s="38" t="s">
        <v>145</v>
      </c>
      <c r="X1090" s="29" t="s">
        <v>158</v>
      </c>
      <c r="Y1090" s="146">
        <v>1297</v>
      </c>
      <c r="Z1090" s="33">
        <v>1661</v>
      </c>
      <c r="AA1090" s="34">
        <f t="shared" si="249"/>
        <v>0.28100000000000003</v>
      </c>
      <c r="AB1090" s="33">
        <f t="shared" si="246"/>
        <v>1661</v>
      </c>
      <c r="AC1090" s="34">
        <f t="shared" si="250"/>
        <v>0.28064835178052466</v>
      </c>
      <c r="AD1090" s="145">
        <f t="shared" si="251"/>
        <v>1384.1669999999999</v>
      </c>
      <c r="AE1090" s="105">
        <v>1080.8330000000001</v>
      </c>
      <c r="AF1090" s="34" t="s">
        <v>36</v>
      </c>
      <c r="AG1090" s="34" t="s">
        <v>36</v>
      </c>
      <c r="AH1090" s="34" t="s">
        <v>36</v>
      </c>
      <c r="AI1090" s="29">
        <v>0.124</v>
      </c>
      <c r="AJ1090" s="29">
        <v>2.2100000000000001E-4</v>
      </c>
      <c r="AK1090" s="29">
        <v>0</v>
      </c>
      <c r="AL1090" s="29">
        <v>0</v>
      </c>
      <c r="AM1090" s="29" t="s">
        <v>28</v>
      </c>
      <c r="AN1090" s="44" t="s">
        <v>27</v>
      </c>
      <c r="AO1090" s="29" t="s">
        <v>28</v>
      </c>
      <c r="AP1090" s="29">
        <v>10</v>
      </c>
      <c r="AQ1090" s="29">
        <v>87</v>
      </c>
      <c r="AR1090" s="29">
        <v>67</v>
      </c>
      <c r="AS1090" s="29">
        <v>89</v>
      </c>
      <c r="AT1090" s="29">
        <v>0.62</v>
      </c>
      <c r="AU1090" s="144">
        <v>5.1900000000000004E-4</v>
      </c>
      <c r="AV1090" s="36" t="s">
        <v>28</v>
      </c>
      <c r="AW1090" s="102" t="s">
        <v>33</v>
      </c>
      <c r="AX1090" s="129" t="s">
        <v>33</v>
      </c>
      <c r="AY1090" s="106">
        <v>65</v>
      </c>
      <c r="BD1090" t="s">
        <v>4423</v>
      </c>
      <c r="BE1090" t="s">
        <v>4372</v>
      </c>
      <c r="BF1090" t="s">
        <v>4749</v>
      </c>
      <c r="BH1090" t="str">
        <f t="shared" si="247"/>
        <v/>
      </c>
      <c r="BJ1090" t="str">
        <f t="shared" si="248"/>
        <v>OK</v>
      </c>
      <c r="BK1090" s="130" t="s">
        <v>5302</v>
      </c>
      <c r="BL1090" s="130" t="e">
        <v>#VALUE!</v>
      </c>
      <c r="BM1090" s="131" t="s">
        <v>33</v>
      </c>
      <c r="BN1090" s="131" t="e">
        <v>#VALUE!</v>
      </c>
      <c r="BO1090" t="e">
        <v>#N/A</v>
      </c>
      <c r="BP1090">
        <v>0</v>
      </c>
    </row>
    <row r="1091" spans="1:68" ht="25.2" x14ac:dyDescent="0.3">
      <c r="A1091" s="1"/>
      <c r="B1091" s="47">
        <v>998</v>
      </c>
      <c r="C1091" s="45">
        <v>1015559</v>
      </c>
      <c r="D1091" s="40" t="s">
        <v>33</v>
      </c>
      <c r="E1091" s="40"/>
      <c r="F1091" s="52" t="s">
        <v>942</v>
      </c>
      <c r="G1091" s="29" t="s">
        <v>39</v>
      </c>
      <c r="H1091" s="70" t="s">
        <v>4779</v>
      </c>
      <c r="I1091" s="148" t="s">
        <v>32</v>
      </c>
      <c r="J1091" s="147" t="s">
        <v>33</v>
      </c>
      <c r="K1091" s="148">
        <v>0</v>
      </c>
      <c r="L1091" s="148" t="s">
        <v>32</v>
      </c>
      <c r="M1091" s="147">
        <v>42362</v>
      </c>
      <c r="N1091" s="29" t="str">
        <f t="shared" si="243"/>
        <v/>
      </c>
      <c r="O1091" s="29" t="str">
        <f t="shared" si="244"/>
        <v/>
      </c>
      <c r="P1091" s="29" t="str">
        <f t="shared" si="245"/>
        <v/>
      </c>
      <c r="Q1091" s="29" t="str">
        <f t="shared" si="237"/>
        <v/>
      </c>
      <c r="R1091" s="29" t="str">
        <f t="shared" si="238"/>
        <v/>
      </c>
      <c r="S1091" s="29" t="str">
        <f t="shared" si="239"/>
        <v/>
      </c>
      <c r="T1091" s="29" t="str">
        <f t="shared" si="240"/>
        <v/>
      </c>
      <c r="U1091" s="40" t="s">
        <v>33</v>
      </c>
      <c r="V1091" s="40"/>
      <c r="W1091" s="38" t="s">
        <v>145</v>
      </c>
      <c r="X1091" s="29" t="s">
        <v>158</v>
      </c>
      <c r="Y1091" s="146">
        <v>1216</v>
      </c>
      <c r="Z1091" s="33">
        <v>1557</v>
      </c>
      <c r="AA1091" s="34">
        <f t="shared" si="249"/>
        <v>0.28000000000000003</v>
      </c>
      <c r="AB1091" s="33">
        <f t="shared" si="246"/>
        <v>1557</v>
      </c>
      <c r="AC1091" s="34">
        <f t="shared" si="250"/>
        <v>0.28042805277238581</v>
      </c>
      <c r="AD1091" s="145">
        <f t="shared" si="251"/>
        <v>1297.5</v>
      </c>
      <c r="AE1091" s="105">
        <v>1013.333</v>
      </c>
      <c r="AF1091" s="34" t="s">
        <v>36</v>
      </c>
      <c r="AG1091" s="34" t="s">
        <v>36</v>
      </c>
      <c r="AH1091" s="34" t="s">
        <v>36</v>
      </c>
      <c r="AI1091" s="29">
        <v>0.17</v>
      </c>
      <c r="AJ1091" s="29">
        <v>2.13E-4</v>
      </c>
      <c r="AK1091" s="29">
        <v>10</v>
      </c>
      <c r="AL1091" s="29">
        <v>0</v>
      </c>
      <c r="AM1091" s="29" t="s">
        <v>28</v>
      </c>
      <c r="AN1091" s="158" t="s">
        <v>28</v>
      </c>
      <c r="AO1091" s="29" t="s">
        <v>28</v>
      </c>
      <c r="AP1091" s="29">
        <v>10</v>
      </c>
      <c r="AQ1091" s="29">
        <v>175</v>
      </c>
      <c r="AR1091" s="29">
        <v>135</v>
      </c>
      <c r="AS1091" s="29">
        <v>90</v>
      </c>
      <c r="AT1091" s="29">
        <v>1.7</v>
      </c>
      <c r="AU1091" s="144">
        <v>2.1259999999999999E-3</v>
      </c>
      <c r="AV1091" s="36" t="s">
        <v>28</v>
      </c>
      <c r="AW1091" s="102" t="s">
        <v>33</v>
      </c>
      <c r="AX1091" s="129" t="s">
        <v>33</v>
      </c>
      <c r="AY1091" s="106">
        <v>280</v>
      </c>
      <c r="BD1091" t="s">
        <v>360</v>
      </c>
      <c r="BE1091" t="s">
        <v>4372</v>
      </c>
      <c r="BF1091" t="s">
        <v>4749</v>
      </c>
      <c r="BH1091" t="str">
        <f t="shared" si="247"/>
        <v>AV</v>
      </c>
      <c r="BJ1091" t="str">
        <f t="shared" si="248"/>
        <v>OK</v>
      </c>
      <c r="BK1091" s="130">
        <v>1557</v>
      </c>
      <c r="BL1091" s="130" t="s">
        <v>37</v>
      </c>
      <c r="BM1091" s="131" t="s">
        <v>33</v>
      </c>
      <c r="BN1091" s="131" t="e">
        <v>#VALUE!</v>
      </c>
      <c r="BO1091">
        <v>1557</v>
      </c>
      <c r="BP1091">
        <v>0</v>
      </c>
    </row>
    <row r="1092" spans="1:68" x14ac:dyDescent="0.3">
      <c r="A1092" s="1"/>
      <c r="B1092" s="47">
        <v>999</v>
      </c>
      <c r="C1092" s="45">
        <v>1070678</v>
      </c>
      <c r="D1092" s="29">
        <v>1015626</v>
      </c>
      <c r="E1092" s="29"/>
      <c r="F1092" s="32" t="s">
        <v>943</v>
      </c>
      <c r="G1092" s="29" t="s">
        <v>47</v>
      </c>
      <c r="H1092" s="148"/>
      <c r="I1092" s="148" t="s">
        <v>32</v>
      </c>
      <c r="J1092" s="147" t="s">
        <v>33</v>
      </c>
      <c r="K1092" s="148">
        <v>0</v>
      </c>
      <c r="L1092" s="148" t="s">
        <v>32</v>
      </c>
      <c r="M1092" s="147" t="s">
        <v>33</v>
      </c>
      <c r="N1092" s="29">
        <f t="shared" si="243"/>
        <v>1015626</v>
      </c>
      <c r="O1092" s="29" t="str">
        <f t="shared" si="244"/>
        <v/>
      </c>
      <c r="P1092" s="29" t="str">
        <f t="shared" si="245"/>
        <v/>
      </c>
      <c r="Q1092" s="29" t="str">
        <f t="shared" si="237"/>
        <v/>
      </c>
      <c r="R1092" s="29" t="str">
        <f t="shared" si="238"/>
        <v/>
      </c>
      <c r="S1092" s="29" t="str">
        <f t="shared" si="239"/>
        <v/>
      </c>
      <c r="T1092" s="29" t="str">
        <f t="shared" si="240"/>
        <v/>
      </c>
      <c r="U1092" s="29"/>
      <c r="V1092" s="29"/>
      <c r="W1092" s="55" t="s">
        <v>145</v>
      </c>
      <c r="X1092" s="29" t="s">
        <v>158</v>
      </c>
      <c r="Y1092" s="146">
        <v>1805</v>
      </c>
      <c r="Z1092" s="33">
        <v>2311</v>
      </c>
      <c r="AA1092" s="34">
        <f t="shared" si="249"/>
        <v>0.28000000000000003</v>
      </c>
      <c r="AB1092" s="33">
        <f t="shared" si="246"/>
        <v>2311</v>
      </c>
      <c r="AC1092" s="34">
        <f t="shared" si="250"/>
        <v>0.2803319046355891</v>
      </c>
      <c r="AD1092" s="145">
        <f t="shared" si="251"/>
        <v>1925.8330000000001</v>
      </c>
      <c r="AE1092" s="105">
        <v>1504.1669999999999</v>
      </c>
      <c r="AF1092" s="34" t="s">
        <v>36</v>
      </c>
      <c r="AG1092" s="34" t="s">
        <v>36</v>
      </c>
      <c r="AH1092" s="34" t="s">
        <v>36</v>
      </c>
      <c r="AI1092" s="29">
        <v>0.16900000000000001</v>
      </c>
      <c r="AJ1092" s="29">
        <v>3.79E-4</v>
      </c>
      <c r="AK1092" s="29">
        <v>1</v>
      </c>
      <c r="AL1092" s="29">
        <v>0</v>
      </c>
      <c r="AM1092" s="29" t="s">
        <v>28</v>
      </c>
      <c r="AN1092" s="44" t="s">
        <v>27</v>
      </c>
      <c r="AO1092" s="29" t="s">
        <v>28</v>
      </c>
      <c r="AP1092" s="29">
        <v>20</v>
      </c>
      <c r="AQ1092" s="29">
        <v>395</v>
      </c>
      <c r="AR1092" s="29">
        <v>200</v>
      </c>
      <c r="AS1092" s="29">
        <v>80</v>
      </c>
      <c r="AT1092" s="29">
        <v>3.38</v>
      </c>
      <c r="AU1092" s="144">
        <v>6.3200000000000001E-3</v>
      </c>
      <c r="AV1092" s="36" t="s">
        <v>28</v>
      </c>
      <c r="AW1092" s="102">
        <v>43515</v>
      </c>
      <c r="AX1092" s="129" t="s">
        <v>33</v>
      </c>
      <c r="AY1092" s="106">
        <v>10080</v>
      </c>
      <c r="BD1092" t="s">
        <v>108</v>
      </c>
      <c r="BE1092" t="s">
        <v>4346</v>
      </c>
      <c r="BF1092" t="s">
        <v>4740</v>
      </c>
      <c r="BH1092" t="str">
        <f t="shared" si="247"/>
        <v>AV</v>
      </c>
      <c r="BJ1092" t="str">
        <f t="shared" si="248"/>
        <v>OK</v>
      </c>
      <c r="BK1092" s="130" t="s">
        <v>5302</v>
      </c>
      <c r="BL1092" s="130" t="e">
        <v>#VALUE!</v>
      </c>
      <c r="BM1092" s="131">
        <v>1986</v>
      </c>
      <c r="BN1092" s="131">
        <v>1.1636455186304129</v>
      </c>
      <c r="BO1092" t="e">
        <v>#N/A</v>
      </c>
      <c r="BP1092">
        <v>680</v>
      </c>
    </row>
    <row r="1093" spans="1:68" x14ac:dyDescent="0.3">
      <c r="A1093" s="1"/>
      <c r="B1093" s="47">
        <v>1000</v>
      </c>
      <c r="C1093" s="45">
        <v>1070679</v>
      </c>
      <c r="D1093" s="29">
        <v>1015631</v>
      </c>
      <c r="E1093" s="29"/>
      <c r="F1093" s="32" t="s">
        <v>944</v>
      </c>
      <c r="G1093" s="29" t="s">
        <v>31</v>
      </c>
      <c r="H1093" s="148"/>
      <c r="I1093" s="148" t="s">
        <v>32</v>
      </c>
      <c r="J1093" s="147" t="s">
        <v>33</v>
      </c>
      <c r="K1093" s="148">
        <v>0</v>
      </c>
      <c r="L1093" s="148" t="s">
        <v>32</v>
      </c>
      <c r="M1093" s="147" t="s">
        <v>33</v>
      </c>
      <c r="N1093" s="29">
        <f t="shared" si="243"/>
        <v>1015631</v>
      </c>
      <c r="O1093" s="29" t="str">
        <f t="shared" si="244"/>
        <v/>
      </c>
      <c r="P1093" s="29" t="str">
        <f t="shared" si="245"/>
        <v/>
      </c>
      <c r="Q1093" s="29" t="str">
        <f t="shared" si="237"/>
        <v/>
      </c>
      <c r="R1093" s="29" t="str">
        <f t="shared" si="238"/>
        <v/>
      </c>
      <c r="S1093" s="29" t="str">
        <f t="shared" si="239"/>
        <v/>
      </c>
      <c r="T1093" s="29" t="str">
        <f t="shared" si="240"/>
        <v/>
      </c>
      <c r="U1093" s="29"/>
      <c r="V1093" s="29"/>
      <c r="W1093" s="55" t="s">
        <v>145</v>
      </c>
      <c r="X1093" s="29" t="s">
        <v>158</v>
      </c>
      <c r="Y1093" s="146">
        <v>3597</v>
      </c>
      <c r="Z1093" s="33">
        <v>4605</v>
      </c>
      <c r="AA1093" s="34">
        <f t="shared" si="249"/>
        <v>0.28000000000000003</v>
      </c>
      <c r="AB1093" s="33">
        <f t="shared" si="246"/>
        <v>4605</v>
      </c>
      <c r="AC1093" s="34">
        <f t="shared" si="250"/>
        <v>0.28023352793994993</v>
      </c>
      <c r="AD1093" s="145">
        <f t="shared" si="251"/>
        <v>3837.5</v>
      </c>
      <c r="AE1093" s="105">
        <v>2997.5</v>
      </c>
      <c r="AF1093" s="34" t="s">
        <v>36</v>
      </c>
      <c r="AG1093" s="34" t="s">
        <v>36</v>
      </c>
      <c r="AH1093" s="34" t="s">
        <v>36</v>
      </c>
      <c r="AI1093" s="29">
        <v>0.42799999999999999</v>
      </c>
      <c r="AJ1093" s="29">
        <v>1.1349999999999999E-3</v>
      </c>
      <c r="AK1093" s="29">
        <v>0</v>
      </c>
      <c r="AL1093" s="29">
        <v>0</v>
      </c>
      <c r="AM1093" s="29" t="s">
        <v>28</v>
      </c>
      <c r="AN1093" s="44" t="s">
        <v>27</v>
      </c>
      <c r="AO1093" s="29" t="s">
        <v>28</v>
      </c>
      <c r="AP1093" s="29">
        <v>20</v>
      </c>
      <c r="AQ1093" s="29">
        <v>1150</v>
      </c>
      <c r="AR1093" s="29">
        <v>200</v>
      </c>
      <c r="AS1093" s="29">
        <v>80</v>
      </c>
      <c r="AT1093" s="29">
        <v>8.56</v>
      </c>
      <c r="AU1093" s="144">
        <v>1.84E-2</v>
      </c>
      <c r="AV1093" s="36" t="s">
        <v>28</v>
      </c>
      <c r="AW1093" s="102">
        <v>43515</v>
      </c>
      <c r="AX1093" s="129" t="s">
        <v>33</v>
      </c>
      <c r="AY1093" s="106">
        <v>192</v>
      </c>
      <c r="BD1093" t="s">
        <v>108</v>
      </c>
      <c r="BE1093" t="s">
        <v>4424</v>
      </c>
      <c r="BF1093" t="s">
        <v>4740</v>
      </c>
      <c r="BH1093" t="str">
        <f t="shared" si="247"/>
        <v/>
      </c>
      <c r="BJ1093" t="str">
        <f t="shared" si="248"/>
        <v>OK</v>
      </c>
      <c r="BK1093" s="130" t="s">
        <v>5302</v>
      </c>
      <c r="BL1093" s="130" t="e">
        <v>#VALUE!</v>
      </c>
      <c r="BM1093" s="131">
        <v>3957</v>
      </c>
      <c r="BN1093" s="131">
        <v>1.1637604245640636</v>
      </c>
      <c r="BO1093" t="e">
        <v>#N/A</v>
      </c>
      <c r="BP1093">
        <v>12</v>
      </c>
    </row>
    <row r="1094" spans="1:68" ht="25.2" x14ac:dyDescent="0.3">
      <c r="A1094" s="1"/>
      <c r="B1094" s="47">
        <v>1001</v>
      </c>
      <c r="C1094" s="45">
        <v>1070650</v>
      </c>
      <c r="D1094" s="29"/>
      <c r="E1094" s="29"/>
      <c r="F1094" s="60" t="s">
        <v>945</v>
      </c>
      <c r="G1094" s="29" t="s">
        <v>92</v>
      </c>
      <c r="H1094" s="70" t="s">
        <v>4779</v>
      </c>
      <c r="I1094" s="148" t="s">
        <v>32</v>
      </c>
      <c r="J1094" s="147" t="s">
        <v>33</v>
      </c>
      <c r="K1094" s="148">
        <v>0</v>
      </c>
      <c r="L1094" s="148" t="s">
        <v>32</v>
      </c>
      <c r="M1094" s="147" t="s">
        <v>33</v>
      </c>
      <c r="N1094" s="29" t="str">
        <f t="shared" si="243"/>
        <v/>
      </c>
      <c r="O1094" s="29" t="str">
        <f t="shared" si="244"/>
        <v/>
      </c>
      <c r="P1094" s="29" t="str">
        <f t="shared" si="245"/>
        <v/>
      </c>
      <c r="Q1094" s="29" t="str">
        <f t="shared" ref="Q1094:Q1157" si="252">IF(IFERROR(MID($U1094,1,7)+0,"")&lt;1130000,"",IFERROR(MID($U1094,1,7)+0,""))</f>
        <v/>
      </c>
      <c r="R1094" s="29" t="str">
        <f t="shared" ref="R1094:R1157" si="253">IF(IFERROR(MID($U1094,10,7)+0,"")&lt;1130000,"",IFERROR(MID($U1094,10,7)+0,""))</f>
        <v/>
      </c>
      <c r="S1094" s="29" t="str">
        <f t="shared" ref="S1094:S1157" si="254">IF(IFERROR(MID($U1094,19,7)+0,"")&lt;1130000,"",IFERROR(MID($U1094,19,7)+0,""))</f>
        <v/>
      </c>
      <c r="T1094" s="29" t="str">
        <f t="shared" ref="T1094:T1157" si="255">IF(Q1094="","",IF(R1094="",Q1094,Q1094&amp;", "&amp;R1094))</f>
        <v/>
      </c>
      <c r="U1094" s="29"/>
      <c r="V1094" s="29"/>
      <c r="W1094" s="55" t="s">
        <v>145</v>
      </c>
      <c r="X1094" s="29" t="s">
        <v>158</v>
      </c>
      <c r="Y1094" s="146">
        <v>1286</v>
      </c>
      <c r="Z1094" s="33">
        <v>1647</v>
      </c>
      <c r="AA1094" s="34">
        <f t="shared" si="249"/>
        <v>0.28100000000000003</v>
      </c>
      <c r="AB1094" s="33">
        <f t="shared" si="246"/>
        <v>1647</v>
      </c>
      <c r="AC1094" s="34">
        <f t="shared" si="250"/>
        <v>0.28071499822239565</v>
      </c>
      <c r="AD1094" s="145">
        <f t="shared" si="251"/>
        <v>1372.5</v>
      </c>
      <c r="AE1094" s="105">
        <v>1071.6669999999999</v>
      </c>
      <c r="AF1094" s="34" t="s">
        <v>36</v>
      </c>
      <c r="AG1094" s="34" t="s">
        <v>36</v>
      </c>
      <c r="AH1094" s="34" t="s">
        <v>36</v>
      </c>
      <c r="AI1094" s="29">
        <v>0.1</v>
      </c>
      <c r="AJ1094" s="29">
        <v>1.7799999999999999E-4</v>
      </c>
      <c r="AK1094" s="29">
        <v>20</v>
      </c>
      <c r="AL1094" s="29">
        <v>0</v>
      </c>
      <c r="AM1094" s="29" t="s">
        <v>28</v>
      </c>
      <c r="AN1094" s="158" t="s">
        <v>28</v>
      </c>
      <c r="AO1094" s="29" t="s">
        <v>28</v>
      </c>
      <c r="AP1094" s="29">
        <v>20</v>
      </c>
      <c r="AQ1094" s="29">
        <v>185</v>
      </c>
      <c r="AR1094" s="29">
        <v>92</v>
      </c>
      <c r="AS1094" s="29">
        <v>185</v>
      </c>
      <c r="AT1094" s="29">
        <v>2</v>
      </c>
      <c r="AU1094" s="144">
        <v>3.1489999999999999E-3</v>
      </c>
      <c r="AV1094" s="36" t="s">
        <v>28</v>
      </c>
      <c r="AW1094" s="102">
        <v>43578</v>
      </c>
      <c r="AX1094" s="129" t="s">
        <v>33</v>
      </c>
      <c r="AY1094" s="106">
        <v>460</v>
      </c>
      <c r="BD1094" t="s">
        <v>108</v>
      </c>
      <c r="BE1094" t="s">
        <v>4346</v>
      </c>
      <c r="BF1094" t="s">
        <v>4740</v>
      </c>
      <c r="BH1094" t="str">
        <f t="shared" si="247"/>
        <v>AV</v>
      </c>
      <c r="BJ1094" t="str">
        <f t="shared" si="248"/>
        <v>OK</v>
      </c>
      <c r="BK1094" s="130">
        <v>1647</v>
      </c>
      <c r="BL1094" s="130" t="s">
        <v>37</v>
      </c>
      <c r="BM1094" s="131" t="s">
        <v>33</v>
      </c>
      <c r="BN1094" s="131" t="e">
        <v>#VALUE!</v>
      </c>
      <c r="BO1094">
        <v>1647</v>
      </c>
      <c r="BP1094">
        <v>40</v>
      </c>
    </row>
    <row r="1095" spans="1:68" x14ac:dyDescent="0.3">
      <c r="A1095" s="1"/>
      <c r="B1095" s="47">
        <v>1002</v>
      </c>
      <c r="C1095" s="45">
        <v>1070681</v>
      </c>
      <c r="D1095" s="29">
        <v>1015628</v>
      </c>
      <c r="E1095" s="29"/>
      <c r="F1095" s="32" t="s">
        <v>946</v>
      </c>
      <c r="G1095" s="29" t="s">
        <v>31</v>
      </c>
      <c r="H1095" s="148"/>
      <c r="I1095" s="148" t="s">
        <v>32</v>
      </c>
      <c r="J1095" s="147" t="s">
        <v>33</v>
      </c>
      <c r="K1095" s="148">
        <v>0</v>
      </c>
      <c r="L1095" s="148" t="s">
        <v>32</v>
      </c>
      <c r="M1095" s="147" t="s">
        <v>33</v>
      </c>
      <c r="N1095" s="29">
        <f t="shared" si="243"/>
        <v>1015628</v>
      </c>
      <c r="O1095" s="29" t="str">
        <f t="shared" si="244"/>
        <v/>
      </c>
      <c r="P1095" s="29" t="str">
        <f t="shared" si="245"/>
        <v/>
      </c>
      <c r="Q1095" s="29" t="str">
        <f t="shared" si="252"/>
        <v/>
      </c>
      <c r="R1095" s="29" t="str">
        <f t="shared" si="253"/>
        <v/>
      </c>
      <c r="S1095" s="29" t="str">
        <f t="shared" si="254"/>
        <v/>
      </c>
      <c r="T1095" s="29" t="str">
        <f t="shared" si="255"/>
        <v/>
      </c>
      <c r="U1095" s="29"/>
      <c r="V1095" s="29"/>
      <c r="W1095" s="55" t="s">
        <v>145</v>
      </c>
      <c r="X1095" s="29" t="s">
        <v>158</v>
      </c>
      <c r="Y1095" s="146">
        <v>3425</v>
      </c>
      <c r="Z1095" s="33">
        <v>4385</v>
      </c>
      <c r="AA1095" s="34">
        <f t="shared" si="249"/>
        <v>0.28000000000000003</v>
      </c>
      <c r="AB1095" s="33">
        <f t="shared" si="246"/>
        <v>4385</v>
      </c>
      <c r="AC1095" s="34">
        <f t="shared" si="250"/>
        <v>0.28029193806809483</v>
      </c>
      <c r="AD1095" s="145">
        <f t="shared" si="251"/>
        <v>3654.1669999999999</v>
      </c>
      <c r="AE1095" s="105">
        <v>2854.1669999999999</v>
      </c>
      <c r="AF1095" s="34" t="s">
        <v>36</v>
      </c>
      <c r="AG1095" s="34" t="s">
        <v>36</v>
      </c>
      <c r="AH1095" s="34" t="s">
        <v>36</v>
      </c>
      <c r="AI1095" s="29">
        <v>0.20799999999999999</v>
      </c>
      <c r="AJ1095" s="29">
        <v>1.1739999999999999E-3</v>
      </c>
      <c r="AK1095" s="29">
        <v>0</v>
      </c>
      <c r="AL1095" s="29">
        <v>0</v>
      </c>
      <c r="AM1095" s="29" t="s">
        <v>28</v>
      </c>
      <c r="AN1095" s="44" t="s">
        <v>27</v>
      </c>
      <c r="AO1095" s="29" t="s">
        <v>28</v>
      </c>
      <c r="AP1095" s="29">
        <v>20</v>
      </c>
      <c r="AQ1095" s="29">
        <v>425</v>
      </c>
      <c r="AR1095" s="29">
        <v>235</v>
      </c>
      <c r="AS1095" s="29">
        <v>90</v>
      </c>
      <c r="AT1095" s="29">
        <v>4.16</v>
      </c>
      <c r="AU1095" s="144">
        <v>8.9890000000000005E-3</v>
      </c>
      <c r="AV1095" s="36" t="s">
        <v>28</v>
      </c>
      <c r="AW1095" s="102">
        <v>43515</v>
      </c>
      <c r="AX1095" s="129" t="s">
        <v>33</v>
      </c>
      <c r="AY1095" s="106">
        <v>120</v>
      </c>
      <c r="BD1095" t="s">
        <v>108</v>
      </c>
      <c r="BE1095" t="s">
        <v>4424</v>
      </c>
      <c r="BF1095" t="s">
        <v>4740</v>
      </c>
      <c r="BH1095" t="str">
        <f t="shared" si="247"/>
        <v/>
      </c>
      <c r="BJ1095" t="str">
        <f t="shared" si="248"/>
        <v>OK</v>
      </c>
      <c r="BK1095" s="130" t="s">
        <v>5302</v>
      </c>
      <c r="BL1095" s="130" t="e">
        <v>#VALUE!</v>
      </c>
      <c r="BM1095" s="131">
        <v>3768</v>
      </c>
      <c r="BN1095" s="131">
        <v>1.1637473460721868</v>
      </c>
      <c r="BO1095" t="e">
        <v>#N/A</v>
      </c>
      <c r="BP1095">
        <v>0</v>
      </c>
    </row>
    <row r="1096" spans="1:68" x14ac:dyDescent="0.3">
      <c r="A1096" s="1"/>
      <c r="B1096" s="47">
        <v>1003</v>
      </c>
      <c r="C1096" s="45">
        <v>1070682</v>
      </c>
      <c r="D1096" s="29">
        <v>1015653</v>
      </c>
      <c r="E1096" s="29"/>
      <c r="F1096" s="32" t="s">
        <v>947</v>
      </c>
      <c r="G1096" s="29" t="s">
        <v>31</v>
      </c>
      <c r="H1096" s="148"/>
      <c r="I1096" s="148" t="s">
        <v>32</v>
      </c>
      <c r="J1096" s="147" t="s">
        <v>33</v>
      </c>
      <c r="K1096" s="148">
        <v>0</v>
      </c>
      <c r="L1096" s="148" t="s">
        <v>32</v>
      </c>
      <c r="M1096" s="147" t="s">
        <v>33</v>
      </c>
      <c r="N1096" s="29">
        <f t="shared" si="243"/>
        <v>1015653</v>
      </c>
      <c r="O1096" s="29" t="str">
        <f t="shared" si="244"/>
        <v/>
      </c>
      <c r="P1096" s="29" t="str">
        <f t="shared" si="245"/>
        <v/>
      </c>
      <c r="Q1096" s="29" t="str">
        <f t="shared" si="252"/>
        <v/>
      </c>
      <c r="R1096" s="29" t="str">
        <f t="shared" si="253"/>
        <v/>
      </c>
      <c r="S1096" s="29" t="str">
        <f t="shared" si="254"/>
        <v/>
      </c>
      <c r="T1096" s="29" t="str">
        <f t="shared" si="255"/>
        <v/>
      </c>
      <c r="U1096" s="29"/>
      <c r="V1096" s="29"/>
      <c r="W1096" s="55" t="s">
        <v>145</v>
      </c>
      <c r="X1096" s="29" t="s">
        <v>158</v>
      </c>
      <c r="Y1096" s="146">
        <v>3425</v>
      </c>
      <c r="Z1096" s="33">
        <v>4385</v>
      </c>
      <c r="AA1096" s="34">
        <f t="shared" si="249"/>
        <v>0.28000000000000003</v>
      </c>
      <c r="AB1096" s="33">
        <f t="shared" si="246"/>
        <v>4385</v>
      </c>
      <c r="AC1096" s="34">
        <f t="shared" si="250"/>
        <v>0.28029193806809483</v>
      </c>
      <c r="AD1096" s="145">
        <f t="shared" si="251"/>
        <v>3654.1669999999999</v>
      </c>
      <c r="AE1096" s="105">
        <v>2854.1669999999999</v>
      </c>
      <c r="AF1096" s="34" t="s">
        <v>36</v>
      </c>
      <c r="AG1096" s="34" t="s">
        <v>36</v>
      </c>
      <c r="AH1096" s="34" t="s">
        <v>36</v>
      </c>
      <c r="AI1096" s="29">
        <v>0.24299999999999999</v>
      </c>
      <c r="AJ1096" s="29">
        <v>1.4009999999999999E-3</v>
      </c>
      <c r="AK1096" s="29">
        <v>0</v>
      </c>
      <c r="AL1096" s="29">
        <v>0</v>
      </c>
      <c r="AM1096" s="29" t="s">
        <v>28</v>
      </c>
      <c r="AN1096" s="44" t="s">
        <v>27</v>
      </c>
      <c r="AO1096" s="29" t="s">
        <v>28</v>
      </c>
      <c r="AP1096" s="29">
        <v>20</v>
      </c>
      <c r="AQ1096" s="29">
        <v>425</v>
      </c>
      <c r="AR1096" s="29">
        <v>235</v>
      </c>
      <c r="AS1096" s="29">
        <v>90</v>
      </c>
      <c r="AT1096" s="29">
        <v>4.8600000000000003</v>
      </c>
      <c r="AU1096" s="144">
        <v>8.9890000000000005E-3</v>
      </c>
      <c r="AV1096" s="36" t="s">
        <v>28</v>
      </c>
      <c r="AW1096" s="102">
        <v>43515</v>
      </c>
      <c r="AX1096" s="129" t="s">
        <v>33</v>
      </c>
      <c r="AY1096" s="106">
        <v>160</v>
      </c>
      <c r="BD1096" t="s">
        <v>108</v>
      </c>
      <c r="BE1096" t="s">
        <v>4424</v>
      </c>
      <c r="BF1096" t="s">
        <v>4740</v>
      </c>
      <c r="BH1096" t="str">
        <f t="shared" si="247"/>
        <v/>
      </c>
      <c r="BJ1096" t="str">
        <f t="shared" si="248"/>
        <v>OK</v>
      </c>
      <c r="BK1096" s="130" t="s">
        <v>5302</v>
      </c>
      <c r="BL1096" s="130" t="e">
        <v>#VALUE!</v>
      </c>
      <c r="BM1096" s="131">
        <v>3768</v>
      </c>
      <c r="BN1096" s="131">
        <v>1.1637473460721868</v>
      </c>
      <c r="BO1096" t="e">
        <v>#N/A</v>
      </c>
      <c r="BP1096">
        <v>0</v>
      </c>
    </row>
    <row r="1097" spans="1:68" ht="25.2" x14ac:dyDescent="0.3">
      <c r="A1097" s="1"/>
      <c r="B1097" s="47">
        <v>1004</v>
      </c>
      <c r="C1097" s="45">
        <v>1070683</v>
      </c>
      <c r="D1097" s="29"/>
      <c r="E1097" s="29"/>
      <c r="F1097" s="32" t="s">
        <v>4305</v>
      </c>
      <c r="G1097" s="29" t="s">
        <v>92</v>
      </c>
      <c r="H1097" s="148"/>
      <c r="I1097" s="148" t="s">
        <v>32</v>
      </c>
      <c r="J1097" s="147" t="s">
        <v>33</v>
      </c>
      <c r="K1097" s="147">
        <v>45657</v>
      </c>
      <c r="L1097" s="148" t="s">
        <v>32</v>
      </c>
      <c r="M1097" s="147" t="s">
        <v>33</v>
      </c>
      <c r="N1097" s="29" t="str">
        <f t="shared" si="243"/>
        <v/>
      </c>
      <c r="O1097" s="29" t="str">
        <f t="shared" si="244"/>
        <v/>
      </c>
      <c r="P1097" s="29" t="str">
        <f t="shared" si="245"/>
        <v/>
      </c>
      <c r="Q1097" s="29" t="str">
        <f t="shared" si="252"/>
        <v/>
      </c>
      <c r="R1097" s="29" t="str">
        <f t="shared" si="253"/>
        <v/>
      </c>
      <c r="S1097" s="29" t="str">
        <f t="shared" si="254"/>
        <v/>
      </c>
      <c r="T1097" s="29" t="str">
        <f t="shared" si="255"/>
        <v/>
      </c>
      <c r="U1097" s="29"/>
      <c r="V1097" s="29"/>
      <c r="W1097" s="55" t="s">
        <v>145</v>
      </c>
      <c r="X1097" s="29" t="s">
        <v>158</v>
      </c>
      <c r="Y1097" s="146">
        <v>1864</v>
      </c>
      <c r="Z1097" s="33">
        <v>2385</v>
      </c>
      <c r="AA1097" s="34">
        <f t="shared" si="249"/>
        <v>0.28000000000000003</v>
      </c>
      <c r="AB1097" s="33">
        <f t="shared" si="246"/>
        <v>2385</v>
      </c>
      <c r="AC1097" s="34">
        <f t="shared" si="250"/>
        <v>0.27950671234049612</v>
      </c>
      <c r="AD1097" s="145">
        <f t="shared" si="251"/>
        <v>1987.5</v>
      </c>
      <c r="AE1097" s="105">
        <v>1553.3330000000001</v>
      </c>
      <c r="AF1097" s="34" t="s">
        <v>36</v>
      </c>
      <c r="AG1097" s="34" t="s">
        <v>36</v>
      </c>
      <c r="AH1097" s="34" t="s">
        <v>36</v>
      </c>
      <c r="AI1097" s="29">
        <v>0.34</v>
      </c>
      <c r="AJ1097" s="29">
        <v>3.8699999999999997E-4</v>
      </c>
      <c r="AK1097" s="29">
        <v>0</v>
      </c>
      <c r="AL1097" s="29">
        <v>0</v>
      </c>
      <c r="AM1097" s="29" t="s">
        <v>28</v>
      </c>
      <c r="AN1097" s="44" t="s">
        <v>27</v>
      </c>
      <c r="AO1097" s="29" t="s">
        <v>28</v>
      </c>
      <c r="AP1097" s="29">
        <v>5</v>
      </c>
      <c r="AQ1097" s="29">
        <v>185</v>
      </c>
      <c r="AR1097" s="29">
        <v>92</v>
      </c>
      <c r="AS1097" s="29">
        <v>185</v>
      </c>
      <c r="AT1097" s="29">
        <v>1.7</v>
      </c>
      <c r="AU1097" s="144">
        <v>3.1489999999999999E-3</v>
      </c>
      <c r="AV1097" s="36" t="s">
        <v>28</v>
      </c>
      <c r="AW1097" s="102">
        <v>43578</v>
      </c>
      <c r="AX1097" s="129" t="s">
        <v>33</v>
      </c>
      <c r="AY1097" s="106" t="e">
        <v>#N/A</v>
      </c>
      <c r="BD1097" t="s">
        <v>108</v>
      </c>
      <c r="BE1097" t="s">
        <v>4346</v>
      </c>
      <c r="BF1097" t="s">
        <v>4740</v>
      </c>
      <c r="BH1097" t="str">
        <f t="shared" si="247"/>
        <v/>
      </c>
      <c r="BJ1097" t="str">
        <f t="shared" si="248"/>
        <v>OK</v>
      </c>
      <c r="BK1097" s="130" t="s">
        <v>5302</v>
      </c>
      <c r="BL1097" s="130" t="e">
        <v>#VALUE!</v>
      </c>
      <c r="BM1097" s="131" t="s">
        <v>33</v>
      </c>
      <c r="BN1097" s="131" t="e">
        <v>#VALUE!</v>
      </c>
      <c r="BO1097" t="e">
        <v>#N/A</v>
      </c>
      <c r="BP1097">
        <v>0</v>
      </c>
    </row>
    <row r="1098" spans="1:68" ht="25.2" x14ac:dyDescent="0.3">
      <c r="A1098" s="1"/>
      <c r="B1098" s="47">
        <v>1005</v>
      </c>
      <c r="C1098" s="45">
        <v>1070684</v>
      </c>
      <c r="D1098" s="29"/>
      <c r="E1098" s="29"/>
      <c r="F1098" s="32" t="s">
        <v>4306</v>
      </c>
      <c r="G1098" s="29" t="s">
        <v>92</v>
      </c>
      <c r="H1098" s="148"/>
      <c r="I1098" s="148" t="s">
        <v>32</v>
      </c>
      <c r="J1098" s="147" t="s">
        <v>33</v>
      </c>
      <c r="K1098" s="148">
        <v>0</v>
      </c>
      <c r="L1098" s="148" t="s">
        <v>32</v>
      </c>
      <c r="M1098" s="147" t="s">
        <v>33</v>
      </c>
      <c r="N1098" s="29" t="str">
        <f t="shared" si="243"/>
        <v/>
      </c>
      <c r="O1098" s="29" t="str">
        <f t="shared" si="244"/>
        <v/>
      </c>
      <c r="P1098" s="29" t="str">
        <f t="shared" si="245"/>
        <v/>
      </c>
      <c r="Q1098" s="29" t="str">
        <f t="shared" si="252"/>
        <v/>
      </c>
      <c r="R1098" s="29" t="str">
        <f t="shared" si="253"/>
        <v/>
      </c>
      <c r="S1098" s="29" t="str">
        <f t="shared" si="254"/>
        <v/>
      </c>
      <c r="T1098" s="29" t="str">
        <f t="shared" si="255"/>
        <v/>
      </c>
      <c r="U1098" s="29"/>
      <c r="V1098" s="29"/>
      <c r="W1098" s="55" t="s">
        <v>145</v>
      </c>
      <c r="X1098" s="29" t="s">
        <v>158</v>
      </c>
      <c r="Y1098" s="146">
        <v>1864</v>
      </c>
      <c r="Z1098" s="33">
        <v>2385</v>
      </c>
      <c r="AA1098" s="34">
        <f t="shared" si="249"/>
        <v>0.28000000000000003</v>
      </c>
      <c r="AB1098" s="33">
        <f t="shared" si="246"/>
        <v>2385</v>
      </c>
      <c r="AC1098" s="34">
        <f t="shared" si="250"/>
        <v>0.27950671234049612</v>
      </c>
      <c r="AD1098" s="145">
        <f t="shared" si="251"/>
        <v>1987.5</v>
      </c>
      <c r="AE1098" s="105">
        <v>1553.3330000000001</v>
      </c>
      <c r="AF1098" s="34" t="s">
        <v>36</v>
      </c>
      <c r="AG1098" s="34" t="s">
        <v>36</v>
      </c>
      <c r="AH1098" s="34" t="s">
        <v>36</v>
      </c>
      <c r="AI1098" s="29">
        <v>0.35199999999999998</v>
      </c>
      <c r="AJ1098" s="29">
        <v>4.2999999999999999E-4</v>
      </c>
      <c r="AK1098" s="29">
        <v>0</v>
      </c>
      <c r="AL1098" s="29">
        <v>0</v>
      </c>
      <c r="AM1098" s="29" t="s">
        <v>28</v>
      </c>
      <c r="AN1098" s="44" t="s">
        <v>27</v>
      </c>
      <c r="AO1098" s="29" t="s">
        <v>28</v>
      </c>
      <c r="AP1098" s="29">
        <v>5</v>
      </c>
      <c r="AQ1098" s="29">
        <v>176</v>
      </c>
      <c r="AR1098" s="29">
        <v>135</v>
      </c>
      <c r="AS1098" s="29">
        <v>89</v>
      </c>
      <c r="AT1098" s="29">
        <v>1.76</v>
      </c>
      <c r="AU1098" s="144">
        <v>2.1150000000000001E-3</v>
      </c>
      <c r="AV1098" s="36" t="s">
        <v>28</v>
      </c>
      <c r="AW1098" s="102">
        <v>43578</v>
      </c>
      <c r="AX1098" s="129" t="s">
        <v>33</v>
      </c>
      <c r="AY1098" s="106">
        <v>35</v>
      </c>
      <c r="BD1098" t="s">
        <v>108</v>
      </c>
      <c r="BE1098" t="s">
        <v>4346</v>
      </c>
      <c r="BF1098" t="s">
        <v>4740</v>
      </c>
      <c r="BH1098" t="str">
        <f t="shared" si="247"/>
        <v/>
      </c>
      <c r="BJ1098" t="str">
        <f t="shared" si="248"/>
        <v>OK</v>
      </c>
      <c r="BK1098" s="130" t="s">
        <v>5302</v>
      </c>
      <c r="BL1098" s="130" t="e">
        <v>#VALUE!</v>
      </c>
      <c r="BM1098" s="131" t="s">
        <v>33</v>
      </c>
      <c r="BN1098" s="131" t="e">
        <v>#VALUE!</v>
      </c>
      <c r="BO1098" t="e">
        <v>#N/A</v>
      </c>
      <c r="BP1098">
        <v>0</v>
      </c>
    </row>
    <row r="1099" spans="1:68" x14ac:dyDescent="0.3">
      <c r="A1099" s="1"/>
      <c r="B1099" s="47">
        <v>1006</v>
      </c>
      <c r="C1099" s="45">
        <v>1070685</v>
      </c>
      <c r="D1099" s="29"/>
      <c r="E1099" s="29"/>
      <c r="F1099" s="60" t="s">
        <v>948</v>
      </c>
      <c r="G1099" s="29" t="s">
        <v>92</v>
      </c>
      <c r="H1099" s="148"/>
      <c r="I1099" s="148" t="s">
        <v>32</v>
      </c>
      <c r="J1099" s="147" t="s">
        <v>33</v>
      </c>
      <c r="K1099" s="147">
        <v>45657</v>
      </c>
      <c r="L1099" s="148" t="s">
        <v>32</v>
      </c>
      <c r="M1099" s="147" t="s">
        <v>33</v>
      </c>
      <c r="N1099" s="29" t="str">
        <f t="shared" si="243"/>
        <v/>
      </c>
      <c r="O1099" s="29" t="str">
        <f t="shared" si="244"/>
        <v/>
      </c>
      <c r="P1099" s="29" t="str">
        <f t="shared" si="245"/>
        <v/>
      </c>
      <c r="Q1099" s="29" t="str">
        <f t="shared" si="252"/>
        <v/>
      </c>
      <c r="R1099" s="29" t="str">
        <f t="shared" si="253"/>
        <v/>
      </c>
      <c r="S1099" s="29" t="str">
        <f t="shared" si="254"/>
        <v/>
      </c>
      <c r="T1099" s="29" t="str">
        <f t="shared" si="255"/>
        <v/>
      </c>
      <c r="U1099" s="29"/>
      <c r="V1099" s="29"/>
      <c r="W1099" s="55" t="s">
        <v>145</v>
      </c>
      <c r="X1099" s="29" t="s">
        <v>158</v>
      </c>
      <c r="Y1099" s="146">
        <v>6195</v>
      </c>
      <c r="Z1099" s="33">
        <v>7930</v>
      </c>
      <c r="AA1099" s="34">
        <f t="shared" si="249"/>
        <v>0.28000000000000003</v>
      </c>
      <c r="AB1099" s="33">
        <f t="shared" si="246"/>
        <v>7930</v>
      </c>
      <c r="AC1099" s="34">
        <f t="shared" si="250"/>
        <v>0.28006450363196117</v>
      </c>
      <c r="AD1099" s="145">
        <f t="shared" si="251"/>
        <v>6608.3329999999996</v>
      </c>
      <c r="AE1099" s="105">
        <v>5162.5</v>
      </c>
      <c r="AF1099" s="34" t="s">
        <v>36</v>
      </c>
      <c r="AG1099" s="34" t="s">
        <v>36</v>
      </c>
      <c r="AH1099" s="34" t="s">
        <v>36</v>
      </c>
      <c r="AI1099" s="29">
        <v>0.55400000000000005</v>
      </c>
      <c r="AJ1099" s="29">
        <v>3.7199999999999999E-4</v>
      </c>
      <c r="AK1099" s="29">
        <v>0</v>
      </c>
      <c r="AL1099" s="29">
        <v>0</v>
      </c>
      <c r="AM1099" s="29" t="s">
        <v>28</v>
      </c>
      <c r="AN1099" s="44" t="s">
        <v>27</v>
      </c>
      <c r="AO1099" s="29" t="s">
        <v>28</v>
      </c>
      <c r="AP1099" s="29">
        <v>1</v>
      </c>
      <c r="AQ1099" s="29">
        <v>176</v>
      </c>
      <c r="AR1099" s="29">
        <v>135</v>
      </c>
      <c r="AS1099" s="29">
        <v>89</v>
      </c>
      <c r="AT1099" s="29">
        <v>0.55400000000000005</v>
      </c>
      <c r="AU1099" s="144">
        <v>2.1150000000000001E-3</v>
      </c>
      <c r="AV1099" s="36" t="s">
        <v>28</v>
      </c>
      <c r="AW1099" s="102">
        <v>43578</v>
      </c>
      <c r="AX1099" s="129" t="s">
        <v>33</v>
      </c>
      <c r="AY1099" s="106">
        <v>2</v>
      </c>
      <c r="BD1099" t="s">
        <v>108</v>
      </c>
      <c r="BE1099" t="s">
        <v>4346</v>
      </c>
      <c r="BF1099" t="s">
        <v>4740</v>
      </c>
      <c r="BH1099" t="str">
        <f t="shared" si="247"/>
        <v/>
      </c>
      <c r="BJ1099" t="str">
        <f t="shared" si="248"/>
        <v>OK</v>
      </c>
      <c r="BK1099" s="130" t="s">
        <v>5302</v>
      </c>
      <c r="BL1099" s="130" t="e">
        <v>#VALUE!</v>
      </c>
      <c r="BM1099" s="131" t="s">
        <v>33</v>
      </c>
      <c r="BN1099" s="131" t="e">
        <v>#VALUE!</v>
      </c>
      <c r="BO1099" t="e">
        <v>#N/A</v>
      </c>
      <c r="BP1099">
        <v>0</v>
      </c>
    </row>
    <row r="1100" spans="1:68" x14ac:dyDescent="0.3">
      <c r="A1100" s="1"/>
      <c r="B1100" s="47">
        <v>1007</v>
      </c>
      <c r="C1100" s="45">
        <v>1070686</v>
      </c>
      <c r="D1100" s="29"/>
      <c r="E1100" s="29"/>
      <c r="F1100" s="60" t="s">
        <v>949</v>
      </c>
      <c r="G1100" s="29" t="s">
        <v>92</v>
      </c>
      <c r="H1100" s="148"/>
      <c r="I1100" s="148" t="s">
        <v>32</v>
      </c>
      <c r="J1100" s="147" t="s">
        <v>33</v>
      </c>
      <c r="K1100" s="147">
        <v>45657</v>
      </c>
      <c r="L1100" s="148" t="s">
        <v>32</v>
      </c>
      <c r="M1100" s="147" t="s">
        <v>33</v>
      </c>
      <c r="N1100" s="29" t="str">
        <f t="shared" si="243"/>
        <v/>
      </c>
      <c r="O1100" s="29" t="str">
        <f t="shared" si="244"/>
        <v/>
      </c>
      <c r="P1100" s="29" t="str">
        <f t="shared" si="245"/>
        <v/>
      </c>
      <c r="Q1100" s="29" t="str">
        <f t="shared" si="252"/>
        <v/>
      </c>
      <c r="R1100" s="29" t="str">
        <f t="shared" si="253"/>
        <v/>
      </c>
      <c r="S1100" s="29" t="str">
        <f t="shared" si="254"/>
        <v/>
      </c>
      <c r="T1100" s="29" t="str">
        <f t="shared" si="255"/>
        <v/>
      </c>
      <c r="U1100" s="29"/>
      <c r="V1100" s="29"/>
      <c r="W1100" s="55" t="s">
        <v>145</v>
      </c>
      <c r="X1100" s="29" t="s">
        <v>158</v>
      </c>
      <c r="Y1100" s="146">
        <v>6195</v>
      </c>
      <c r="Z1100" s="33">
        <v>7930</v>
      </c>
      <c r="AA1100" s="34">
        <f t="shared" si="249"/>
        <v>0.28000000000000003</v>
      </c>
      <c r="AB1100" s="33">
        <f t="shared" si="246"/>
        <v>7930</v>
      </c>
      <c r="AC1100" s="34">
        <f t="shared" si="250"/>
        <v>0.28006450363196117</v>
      </c>
      <c r="AD1100" s="145">
        <f t="shared" si="251"/>
        <v>6608.3329999999996</v>
      </c>
      <c r="AE1100" s="105">
        <v>5162.5</v>
      </c>
      <c r="AF1100" s="34" t="s">
        <v>36</v>
      </c>
      <c r="AG1100" s="34" t="s">
        <v>36</v>
      </c>
      <c r="AH1100" s="34" t="s">
        <v>36</v>
      </c>
      <c r="AI1100" s="29">
        <v>0.55800000000000005</v>
      </c>
      <c r="AJ1100" s="29">
        <v>4.0700000000000003E-4</v>
      </c>
      <c r="AK1100" s="29">
        <v>0</v>
      </c>
      <c r="AL1100" s="29">
        <v>0</v>
      </c>
      <c r="AM1100" s="29" t="s">
        <v>28</v>
      </c>
      <c r="AN1100" s="44" t="s">
        <v>27</v>
      </c>
      <c r="AO1100" s="29" t="s">
        <v>28</v>
      </c>
      <c r="AP1100" s="29">
        <v>1</v>
      </c>
      <c r="AQ1100" s="29">
        <v>176</v>
      </c>
      <c r="AR1100" s="29">
        <v>135</v>
      </c>
      <c r="AS1100" s="29">
        <v>89</v>
      </c>
      <c r="AT1100" s="29">
        <v>0.55800000000000005</v>
      </c>
      <c r="AU1100" s="144">
        <v>2.1150000000000001E-3</v>
      </c>
      <c r="AV1100" s="36" t="s">
        <v>28</v>
      </c>
      <c r="AW1100" s="102">
        <v>43578</v>
      </c>
      <c r="AX1100" s="129" t="s">
        <v>33</v>
      </c>
      <c r="AY1100" s="106">
        <v>2</v>
      </c>
      <c r="BD1100" t="s">
        <v>108</v>
      </c>
      <c r="BE1100" t="s">
        <v>4346</v>
      </c>
      <c r="BF1100" t="s">
        <v>4740</v>
      </c>
      <c r="BH1100" t="str">
        <f t="shared" si="247"/>
        <v/>
      </c>
      <c r="BJ1100" t="str">
        <f t="shared" si="248"/>
        <v>OK</v>
      </c>
      <c r="BK1100" s="130" t="s">
        <v>5302</v>
      </c>
      <c r="BL1100" s="130" t="e">
        <v>#VALUE!</v>
      </c>
      <c r="BM1100" s="131" t="s">
        <v>33</v>
      </c>
      <c r="BN1100" s="131" t="e">
        <v>#VALUE!</v>
      </c>
      <c r="BO1100" t="e">
        <v>#N/A</v>
      </c>
      <c r="BP1100">
        <v>0</v>
      </c>
    </row>
    <row r="1101" spans="1:68" ht="25.2" x14ac:dyDescent="0.3">
      <c r="A1101" s="1"/>
      <c r="B1101" s="47">
        <v>1008</v>
      </c>
      <c r="C1101" s="45">
        <v>1070687</v>
      </c>
      <c r="D1101" s="29"/>
      <c r="E1101" s="29"/>
      <c r="F1101" s="60" t="s">
        <v>950</v>
      </c>
      <c r="G1101" s="29" t="s">
        <v>92</v>
      </c>
      <c r="H1101" s="70" t="s">
        <v>4779</v>
      </c>
      <c r="I1101" s="148" t="s">
        <v>32</v>
      </c>
      <c r="J1101" s="147" t="s">
        <v>33</v>
      </c>
      <c r="K1101" s="147">
        <v>45657</v>
      </c>
      <c r="L1101" s="148" t="s">
        <v>32</v>
      </c>
      <c r="M1101" s="147" t="s">
        <v>33</v>
      </c>
      <c r="N1101" s="29" t="str">
        <f t="shared" si="243"/>
        <v/>
      </c>
      <c r="O1101" s="29" t="str">
        <f t="shared" si="244"/>
        <v/>
      </c>
      <c r="P1101" s="29" t="str">
        <f t="shared" si="245"/>
        <v/>
      </c>
      <c r="Q1101" s="29" t="str">
        <f t="shared" si="252"/>
        <v/>
      </c>
      <c r="R1101" s="29" t="str">
        <f t="shared" si="253"/>
        <v/>
      </c>
      <c r="S1101" s="29" t="str">
        <f t="shared" si="254"/>
        <v/>
      </c>
      <c r="T1101" s="29" t="str">
        <f t="shared" si="255"/>
        <v/>
      </c>
      <c r="U1101" s="29"/>
      <c r="V1101" s="29"/>
      <c r="W1101" s="55" t="s">
        <v>145</v>
      </c>
      <c r="X1101" s="29" t="s">
        <v>158</v>
      </c>
      <c r="Y1101" s="146">
        <v>6195</v>
      </c>
      <c r="Z1101" s="33">
        <v>7930</v>
      </c>
      <c r="AA1101" s="34">
        <f t="shared" si="249"/>
        <v>0.28000000000000003</v>
      </c>
      <c r="AB1101" s="33">
        <f t="shared" si="246"/>
        <v>7930</v>
      </c>
      <c r="AC1101" s="34">
        <f t="shared" si="250"/>
        <v>0.28006450363196117</v>
      </c>
      <c r="AD1101" s="145">
        <f t="shared" si="251"/>
        <v>6608.3329999999996</v>
      </c>
      <c r="AE1101" s="105">
        <v>5162.5</v>
      </c>
      <c r="AF1101" s="34" t="s">
        <v>36</v>
      </c>
      <c r="AG1101" s="34" t="s">
        <v>36</v>
      </c>
      <c r="AH1101" s="34" t="s">
        <v>36</v>
      </c>
      <c r="AI1101" s="29">
        <v>0.56299999999999994</v>
      </c>
      <c r="AJ1101" s="29">
        <v>4.15E-4</v>
      </c>
      <c r="AK1101" s="29">
        <v>4</v>
      </c>
      <c r="AL1101" s="29">
        <v>0</v>
      </c>
      <c r="AM1101" s="29" t="s">
        <v>28</v>
      </c>
      <c r="AN1101" s="158" t="s">
        <v>28</v>
      </c>
      <c r="AO1101" s="29" t="s">
        <v>28</v>
      </c>
      <c r="AP1101" s="29">
        <v>1</v>
      </c>
      <c r="AQ1101" s="29">
        <v>176</v>
      </c>
      <c r="AR1101" s="29">
        <v>135</v>
      </c>
      <c r="AS1101" s="29">
        <v>89</v>
      </c>
      <c r="AT1101" s="29">
        <v>0.56299999999999994</v>
      </c>
      <c r="AU1101" s="144">
        <v>2.1150000000000001E-3</v>
      </c>
      <c r="AV1101" s="36" t="s">
        <v>28</v>
      </c>
      <c r="AW1101" s="102">
        <v>43578</v>
      </c>
      <c r="AX1101" s="129" t="s">
        <v>33</v>
      </c>
      <c r="AY1101" s="106">
        <v>6</v>
      </c>
      <c r="BD1101" t="s">
        <v>108</v>
      </c>
      <c r="BE1101" t="s">
        <v>4377</v>
      </c>
      <c r="BF1101" t="s">
        <v>4740</v>
      </c>
      <c r="BH1101" t="str">
        <f t="shared" si="247"/>
        <v>AV</v>
      </c>
      <c r="BJ1101" t="str">
        <f t="shared" si="248"/>
        <v>OK</v>
      </c>
      <c r="BK1101" s="130">
        <v>7930</v>
      </c>
      <c r="BL1101" s="130" t="s">
        <v>37</v>
      </c>
      <c r="BM1101" s="131" t="s">
        <v>33</v>
      </c>
      <c r="BN1101" s="131" t="e">
        <v>#VALUE!</v>
      </c>
      <c r="BO1101">
        <v>7930</v>
      </c>
      <c r="BP1101">
        <v>0</v>
      </c>
    </row>
    <row r="1102" spans="1:68" x14ac:dyDescent="0.3">
      <c r="A1102" s="1"/>
      <c r="B1102" s="47">
        <v>1009</v>
      </c>
      <c r="C1102" s="45">
        <v>1070688</v>
      </c>
      <c r="D1102" s="29"/>
      <c r="E1102" s="29"/>
      <c r="F1102" s="60" t="s">
        <v>951</v>
      </c>
      <c r="G1102" s="29" t="s">
        <v>92</v>
      </c>
      <c r="H1102" s="148"/>
      <c r="I1102" s="148" t="s">
        <v>32</v>
      </c>
      <c r="J1102" s="147" t="s">
        <v>33</v>
      </c>
      <c r="K1102" s="147">
        <v>45657</v>
      </c>
      <c r="L1102" s="148" t="s">
        <v>32</v>
      </c>
      <c r="M1102" s="147" t="s">
        <v>33</v>
      </c>
      <c r="N1102" s="29" t="str">
        <f t="shared" si="243"/>
        <v/>
      </c>
      <c r="O1102" s="29" t="str">
        <f t="shared" si="244"/>
        <v/>
      </c>
      <c r="P1102" s="29" t="str">
        <f t="shared" si="245"/>
        <v/>
      </c>
      <c r="Q1102" s="29" t="str">
        <f t="shared" si="252"/>
        <v/>
      </c>
      <c r="R1102" s="29" t="str">
        <f t="shared" si="253"/>
        <v/>
      </c>
      <c r="S1102" s="29" t="str">
        <f t="shared" si="254"/>
        <v/>
      </c>
      <c r="T1102" s="29" t="str">
        <f t="shared" si="255"/>
        <v/>
      </c>
      <c r="U1102" s="29"/>
      <c r="V1102" s="29"/>
      <c r="W1102" s="55" t="s">
        <v>145</v>
      </c>
      <c r="X1102" s="29" t="s">
        <v>158</v>
      </c>
      <c r="Y1102" s="146">
        <v>6195</v>
      </c>
      <c r="Z1102" s="33">
        <v>7930</v>
      </c>
      <c r="AA1102" s="34">
        <f t="shared" si="249"/>
        <v>0.28000000000000003</v>
      </c>
      <c r="AB1102" s="33">
        <f t="shared" si="246"/>
        <v>7930</v>
      </c>
      <c r="AC1102" s="34">
        <f t="shared" si="250"/>
        <v>0.28006450363196117</v>
      </c>
      <c r="AD1102" s="145">
        <f t="shared" si="251"/>
        <v>6608.3329999999996</v>
      </c>
      <c r="AE1102" s="105">
        <v>5162.5</v>
      </c>
      <c r="AF1102" s="34" t="s">
        <v>36</v>
      </c>
      <c r="AG1102" s="34" t="s">
        <v>36</v>
      </c>
      <c r="AH1102" s="34" t="s">
        <v>36</v>
      </c>
      <c r="AI1102" s="29">
        <v>0.56699999999999995</v>
      </c>
      <c r="AJ1102" s="29">
        <v>4.2099999999999999E-4</v>
      </c>
      <c r="AK1102" s="29">
        <v>0</v>
      </c>
      <c r="AL1102" s="29">
        <v>0</v>
      </c>
      <c r="AM1102" s="29" t="s">
        <v>28</v>
      </c>
      <c r="AN1102" s="44" t="s">
        <v>27</v>
      </c>
      <c r="AO1102" s="29" t="s">
        <v>28</v>
      </c>
      <c r="AP1102" s="29">
        <v>1</v>
      </c>
      <c r="AQ1102" s="29">
        <v>176</v>
      </c>
      <c r="AR1102" s="29">
        <v>135</v>
      </c>
      <c r="AS1102" s="29">
        <v>89</v>
      </c>
      <c r="AT1102" s="29">
        <v>0.56699999999999995</v>
      </c>
      <c r="AU1102" s="144">
        <v>2.1150000000000001E-3</v>
      </c>
      <c r="AV1102" s="36" t="s">
        <v>28</v>
      </c>
      <c r="AW1102" s="102">
        <v>43578</v>
      </c>
      <c r="AX1102" s="129" t="s">
        <v>33</v>
      </c>
      <c r="AY1102" s="106" t="e">
        <v>#N/A</v>
      </c>
      <c r="BD1102" t="s">
        <v>108</v>
      </c>
      <c r="BE1102" t="s">
        <v>4377</v>
      </c>
      <c r="BF1102" t="s">
        <v>4740</v>
      </c>
      <c r="BH1102" t="str">
        <f t="shared" si="247"/>
        <v/>
      </c>
      <c r="BJ1102" t="str">
        <f t="shared" si="248"/>
        <v>OK</v>
      </c>
      <c r="BK1102" s="130" t="s">
        <v>5302</v>
      </c>
      <c r="BL1102" s="130" t="e">
        <v>#VALUE!</v>
      </c>
      <c r="BM1102" s="131" t="s">
        <v>33</v>
      </c>
      <c r="BN1102" s="131" t="e">
        <v>#VALUE!</v>
      </c>
      <c r="BO1102" t="e">
        <v>#N/A</v>
      </c>
      <c r="BP1102">
        <v>0</v>
      </c>
    </row>
    <row r="1103" spans="1:68" x14ac:dyDescent="0.3">
      <c r="A1103" s="1"/>
      <c r="B1103" s="47">
        <v>1010</v>
      </c>
      <c r="C1103" s="45">
        <v>1070689</v>
      </c>
      <c r="D1103" s="29">
        <v>1015634</v>
      </c>
      <c r="E1103" s="29"/>
      <c r="F1103" s="32" t="s">
        <v>952</v>
      </c>
      <c r="G1103" s="29" t="s">
        <v>31</v>
      </c>
      <c r="H1103" s="148"/>
      <c r="I1103" s="148" t="s">
        <v>32</v>
      </c>
      <c r="J1103" s="147" t="s">
        <v>33</v>
      </c>
      <c r="K1103" s="148">
        <v>0</v>
      </c>
      <c r="L1103" s="148" t="s">
        <v>32</v>
      </c>
      <c r="M1103" s="147" t="s">
        <v>33</v>
      </c>
      <c r="N1103" s="29">
        <f t="shared" si="243"/>
        <v>1015634</v>
      </c>
      <c r="O1103" s="29" t="str">
        <f t="shared" si="244"/>
        <v/>
      </c>
      <c r="P1103" s="29" t="str">
        <f t="shared" si="245"/>
        <v/>
      </c>
      <c r="Q1103" s="29" t="str">
        <f t="shared" si="252"/>
        <v/>
      </c>
      <c r="R1103" s="29" t="str">
        <f t="shared" si="253"/>
        <v/>
      </c>
      <c r="S1103" s="29" t="str">
        <f t="shared" si="254"/>
        <v/>
      </c>
      <c r="T1103" s="29" t="str">
        <f t="shared" si="255"/>
        <v/>
      </c>
      <c r="U1103" s="29"/>
      <c r="V1103" s="29"/>
      <c r="W1103" s="55" t="s">
        <v>145</v>
      </c>
      <c r="X1103" s="29" t="s">
        <v>158</v>
      </c>
      <c r="Y1103" s="146">
        <v>6494</v>
      </c>
      <c r="Z1103" s="33">
        <v>8312</v>
      </c>
      <c r="AA1103" s="34">
        <f t="shared" si="249"/>
        <v>0.28000000000000003</v>
      </c>
      <c r="AB1103" s="33">
        <f t="shared" si="246"/>
        <v>8312</v>
      </c>
      <c r="AC1103" s="34">
        <f t="shared" si="250"/>
        <v>0.27995070650134235</v>
      </c>
      <c r="AD1103" s="145">
        <f t="shared" si="251"/>
        <v>6926.6670000000004</v>
      </c>
      <c r="AE1103" s="105">
        <v>5411.6670000000004</v>
      </c>
      <c r="AF1103" s="34" t="s">
        <v>36</v>
      </c>
      <c r="AG1103" s="34" t="s">
        <v>36</v>
      </c>
      <c r="AH1103" s="34" t="s">
        <v>36</v>
      </c>
      <c r="AI1103" s="29">
        <v>0.56999999999999995</v>
      </c>
      <c r="AJ1103" s="29">
        <v>1.083E-3</v>
      </c>
      <c r="AK1103" s="29">
        <v>0</v>
      </c>
      <c r="AL1103" s="29">
        <v>0</v>
      </c>
      <c r="AM1103" s="29" t="s">
        <v>28</v>
      </c>
      <c r="AN1103" s="44" t="s">
        <v>27</v>
      </c>
      <c r="AO1103" s="29" t="s">
        <v>28</v>
      </c>
      <c r="AP1103" s="29">
        <v>1</v>
      </c>
      <c r="AQ1103" s="29">
        <v>176</v>
      </c>
      <c r="AR1103" s="29">
        <v>135</v>
      </c>
      <c r="AS1103" s="29">
        <v>89</v>
      </c>
      <c r="AT1103" s="29">
        <v>0.56999999999999995</v>
      </c>
      <c r="AU1103" s="144">
        <v>2.1150000000000001E-3</v>
      </c>
      <c r="AV1103" s="36" t="s">
        <v>28</v>
      </c>
      <c r="AW1103" s="102">
        <v>43515</v>
      </c>
      <c r="AX1103" s="129" t="s">
        <v>33</v>
      </c>
      <c r="AY1103" s="106">
        <v>3</v>
      </c>
      <c r="BD1103" t="s">
        <v>108</v>
      </c>
      <c r="BE1103" t="s">
        <v>4377</v>
      </c>
      <c r="BF1103" t="s">
        <v>4740</v>
      </c>
      <c r="BH1103" t="str">
        <f t="shared" si="247"/>
        <v/>
      </c>
      <c r="BJ1103" t="str">
        <f t="shared" si="248"/>
        <v>OK</v>
      </c>
      <c r="BK1103" s="130" t="s">
        <v>5302</v>
      </c>
      <c r="BL1103" s="130" t="e">
        <v>#VALUE!</v>
      </c>
      <c r="BM1103" s="131">
        <v>7143</v>
      </c>
      <c r="BN1103" s="131">
        <v>1.1636567268654627</v>
      </c>
      <c r="BO1103" t="e">
        <v>#N/A</v>
      </c>
      <c r="BP1103">
        <v>3</v>
      </c>
    </row>
    <row r="1104" spans="1:68" x14ac:dyDescent="0.3">
      <c r="A1104" s="1"/>
      <c r="B1104" s="47">
        <v>1011</v>
      </c>
      <c r="C1104" s="45">
        <v>1070690</v>
      </c>
      <c r="D1104" s="29">
        <v>1015659</v>
      </c>
      <c r="E1104" s="29"/>
      <c r="F1104" s="32" t="s">
        <v>953</v>
      </c>
      <c r="G1104" s="29" t="s">
        <v>31</v>
      </c>
      <c r="H1104" s="148"/>
      <c r="I1104" s="148" t="s">
        <v>32</v>
      </c>
      <c r="J1104" s="147" t="s">
        <v>33</v>
      </c>
      <c r="K1104" s="148">
        <v>0</v>
      </c>
      <c r="L1104" s="148" t="s">
        <v>32</v>
      </c>
      <c r="M1104" s="147" t="s">
        <v>33</v>
      </c>
      <c r="N1104" s="29">
        <f t="shared" si="243"/>
        <v>1015659</v>
      </c>
      <c r="O1104" s="29" t="str">
        <f t="shared" si="244"/>
        <v/>
      </c>
      <c r="P1104" s="29" t="str">
        <f t="shared" si="245"/>
        <v/>
      </c>
      <c r="Q1104" s="29" t="str">
        <f t="shared" si="252"/>
        <v/>
      </c>
      <c r="R1104" s="29" t="str">
        <f t="shared" si="253"/>
        <v/>
      </c>
      <c r="S1104" s="29" t="str">
        <f t="shared" si="254"/>
        <v/>
      </c>
      <c r="T1104" s="29" t="str">
        <f t="shared" si="255"/>
        <v/>
      </c>
      <c r="U1104" s="29"/>
      <c r="V1104" s="29"/>
      <c r="W1104" s="55" t="s">
        <v>145</v>
      </c>
      <c r="X1104" s="29" t="s">
        <v>158</v>
      </c>
      <c r="Y1104" s="146">
        <v>6494</v>
      </c>
      <c r="Z1104" s="33">
        <v>8312</v>
      </c>
      <c r="AA1104" s="34">
        <f t="shared" si="249"/>
        <v>0.28000000000000003</v>
      </c>
      <c r="AB1104" s="33">
        <f t="shared" si="246"/>
        <v>8312</v>
      </c>
      <c r="AC1104" s="34">
        <f t="shared" si="250"/>
        <v>0.27995070650134235</v>
      </c>
      <c r="AD1104" s="145">
        <f t="shared" si="251"/>
        <v>6926.6670000000004</v>
      </c>
      <c r="AE1104" s="105">
        <v>5411.6670000000004</v>
      </c>
      <c r="AF1104" s="34" t="s">
        <v>36</v>
      </c>
      <c r="AG1104" s="34" t="s">
        <v>36</v>
      </c>
      <c r="AH1104" s="34" t="s">
        <v>36</v>
      </c>
      <c r="AI1104" s="29">
        <v>0.57399999999999995</v>
      </c>
      <c r="AJ1104" s="29">
        <v>1.0939999999999999E-3</v>
      </c>
      <c r="AK1104" s="29">
        <v>0</v>
      </c>
      <c r="AL1104" s="29">
        <v>0</v>
      </c>
      <c r="AM1104" s="29" t="s">
        <v>28</v>
      </c>
      <c r="AN1104" s="44" t="s">
        <v>27</v>
      </c>
      <c r="AO1104" s="29" t="s">
        <v>28</v>
      </c>
      <c r="AP1104" s="29">
        <v>1</v>
      </c>
      <c r="AQ1104" s="29">
        <v>176</v>
      </c>
      <c r="AR1104" s="29">
        <v>135</v>
      </c>
      <c r="AS1104" s="29">
        <v>89</v>
      </c>
      <c r="AT1104" s="29">
        <v>0.57399999999999995</v>
      </c>
      <c r="AU1104" s="144">
        <v>2.1150000000000001E-3</v>
      </c>
      <c r="AV1104" s="36" t="s">
        <v>28</v>
      </c>
      <c r="AW1104" s="102">
        <v>43515</v>
      </c>
      <c r="AX1104" s="129" t="s">
        <v>33</v>
      </c>
      <c r="AY1104" s="106">
        <v>16</v>
      </c>
      <c r="BD1104" t="s">
        <v>108</v>
      </c>
      <c r="BE1104" t="s">
        <v>4346</v>
      </c>
      <c r="BF1104" t="s">
        <v>4740</v>
      </c>
      <c r="BH1104" t="str">
        <f t="shared" si="247"/>
        <v/>
      </c>
      <c r="BJ1104" t="str">
        <f t="shared" si="248"/>
        <v>OK</v>
      </c>
      <c r="BK1104" s="130" t="s">
        <v>5302</v>
      </c>
      <c r="BL1104" s="130" t="e">
        <v>#VALUE!</v>
      </c>
      <c r="BM1104" s="131">
        <v>7143</v>
      </c>
      <c r="BN1104" s="131">
        <v>1.1636567268654627</v>
      </c>
      <c r="BO1104" t="e">
        <v>#N/A</v>
      </c>
      <c r="BP1104">
        <v>0</v>
      </c>
    </row>
    <row r="1105" spans="1:68" x14ac:dyDescent="0.3">
      <c r="A1105" s="1"/>
      <c r="B1105" s="47">
        <v>1012</v>
      </c>
      <c r="C1105" s="45">
        <v>1070691</v>
      </c>
      <c r="D1105" s="29">
        <v>1015661</v>
      </c>
      <c r="E1105" s="29"/>
      <c r="F1105" s="32" t="s">
        <v>954</v>
      </c>
      <c r="G1105" s="29" t="s">
        <v>31</v>
      </c>
      <c r="H1105" s="148"/>
      <c r="I1105" s="148" t="s">
        <v>32</v>
      </c>
      <c r="J1105" s="147" t="s">
        <v>33</v>
      </c>
      <c r="K1105" s="148">
        <v>0</v>
      </c>
      <c r="L1105" s="148" t="s">
        <v>32</v>
      </c>
      <c r="M1105" s="147" t="s">
        <v>33</v>
      </c>
      <c r="N1105" s="29">
        <f t="shared" si="243"/>
        <v>1015661</v>
      </c>
      <c r="O1105" s="29" t="str">
        <f t="shared" si="244"/>
        <v/>
      </c>
      <c r="P1105" s="29" t="str">
        <f t="shared" si="245"/>
        <v/>
      </c>
      <c r="Q1105" s="29" t="str">
        <f t="shared" si="252"/>
        <v/>
      </c>
      <c r="R1105" s="29" t="str">
        <f t="shared" si="253"/>
        <v/>
      </c>
      <c r="S1105" s="29" t="str">
        <f t="shared" si="254"/>
        <v/>
      </c>
      <c r="T1105" s="29" t="str">
        <f t="shared" si="255"/>
        <v/>
      </c>
      <c r="U1105" s="29"/>
      <c r="V1105" s="29"/>
      <c r="W1105" s="55" t="s">
        <v>145</v>
      </c>
      <c r="X1105" s="29" t="s">
        <v>158</v>
      </c>
      <c r="Y1105" s="146">
        <v>6494</v>
      </c>
      <c r="Z1105" s="33">
        <v>8312</v>
      </c>
      <c r="AA1105" s="34">
        <f t="shared" ref="AA1105:AA1126" si="256">ROUND(Z1105/Y1105-1,3)</f>
        <v>0.28000000000000003</v>
      </c>
      <c r="AB1105" s="33">
        <f t="shared" si="246"/>
        <v>8312</v>
      </c>
      <c r="AC1105" s="34">
        <f t="shared" ref="AC1105:AC1126" si="257">(AD1105-AE1105)/AE1105</f>
        <v>0.27995070650134235</v>
      </c>
      <c r="AD1105" s="145">
        <f t="shared" si="251"/>
        <v>6926.6670000000004</v>
      </c>
      <c r="AE1105" s="105">
        <v>5411.6670000000004</v>
      </c>
      <c r="AF1105" s="34" t="s">
        <v>36</v>
      </c>
      <c r="AG1105" s="34" t="s">
        <v>36</v>
      </c>
      <c r="AH1105" s="34" t="s">
        <v>36</v>
      </c>
      <c r="AI1105" s="29">
        <v>0.57899999999999996</v>
      </c>
      <c r="AJ1105" s="29">
        <v>1.1050000000000001E-3</v>
      </c>
      <c r="AK1105" s="29">
        <v>0</v>
      </c>
      <c r="AL1105" s="29">
        <v>0</v>
      </c>
      <c r="AM1105" s="29" t="s">
        <v>28</v>
      </c>
      <c r="AN1105" s="44" t="s">
        <v>27</v>
      </c>
      <c r="AO1105" s="29" t="s">
        <v>28</v>
      </c>
      <c r="AP1105" s="29">
        <v>1</v>
      </c>
      <c r="AQ1105" s="29">
        <v>176</v>
      </c>
      <c r="AR1105" s="29">
        <v>135</v>
      </c>
      <c r="AS1105" s="29">
        <v>89</v>
      </c>
      <c r="AT1105" s="29">
        <v>0.57899999999999996</v>
      </c>
      <c r="AU1105" s="144">
        <v>2.1150000000000001E-3</v>
      </c>
      <c r="AV1105" s="36" t="s">
        <v>28</v>
      </c>
      <c r="AW1105" s="102">
        <v>43515</v>
      </c>
      <c r="AX1105" s="129" t="s">
        <v>33</v>
      </c>
      <c r="AY1105" s="106">
        <v>10</v>
      </c>
      <c r="BD1105" t="s">
        <v>108</v>
      </c>
      <c r="BE1105" t="s">
        <v>4346</v>
      </c>
      <c r="BF1105" t="s">
        <v>4740</v>
      </c>
      <c r="BH1105" t="str">
        <f t="shared" si="247"/>
        <v/>
      </c>
      <c r="BJ1105" t="str">
        <f t="shared" si="248"/>
        <v>OK</v>
      </c>
      <c r="BK1105" s="130" t="s">
        <v>5302</v>
      </c>
      <c r="BL1105" s="130" t="e">
        <v>#VALUE!</v>
      </c>
      <c r="BM1105" s="131">
        <v>7143</v>
      </c>
      <c r="BN1105" s="131">
        <v>1.1636567268654627</v>
      </c>
      <c r="BO1105" t="e">
        <v>#N/A</v>
      </c>
      <c r="BP1105">
        <v>0</v>
      </c>
    </row>
    <row r="1106" spans="1:68" x14ac:dyDescent="0.3">
      <c r="A1106" s="1"/>
      <c r="B1106" s="47">
        <v>1013</v>
      </c>
      <c r="C1106" s="45">
        <v>1070692</v>
      </c>
      <c r="D1106" s="29">
        <v>1015663</v>
      </c>
      <c r="E1106" s="29"/>
      <c r="F1106" s="32" t="s">
        <v>955</v>
      </c>
      <c r="G1106" s="29" t="s">
        <v>31</v>
      </c>
      <c r="H1106" s="148"/>
      <c r="I1106" s="148" t="s">
        <v>32</v>
      </c>
      <c r="J1106" s="147" t="s">
        <v>33</v>
      </c>
      <c r="K1106" s="148">
        <v>0</v>
      </c>
      <c r="L1106" s="148" t="s">
        <v>32</v>
      </c>
      <c r="M1106" s="147" t="s">
        <v>33</v>
      </c>
      <c r="N1106" s="29">
        <f t="shared" si="243"/>
        <v>1015663</v>
      </c>
      <c r="O1106" s="29" t="str">
        <f t="shared" si="244"/>
        <v/>
      </c>
      <c r="P1106" s="29" t="str">
        <f t="shared" si="245"/>
        <v/>
      </c>
      <c r="Q1106" s="29" t="str">
        <f t="shared" si="252"/>
        <v/>
      </c>
      <c r="R1106" s="29" t="str">
        <f t="shared" si="253"/>
        <v/>
      </c>
      <c r="S1106" s="29" t="str">
        <f t="shared" si="254"/>
        <v/>
      </c>
      <c r="T1106" s="29" t="str">
        <f t="shared" si="255"/>
        <v/>
      </c>
      <c r="U1106" s="29"/>
      <c r="V1106" s="29"/>
      <c r="W1106" s="55" t="s">
        <v>145</v>
      </c>
      <c r="X1106" s="29" t="s">
        <v>158</v>
      </c>
      <c r="Y1106" s="146">
        <v>6494</v>
      </c>
      <c r="Z1106" s="33">
        <v>8312</v>
      </c>
      <c r="AA1106" s="34">
        <f t="shared" si="256"/>
        <v>0.28000000000000003</v>
      </c>
      <c r="AB1106" s="33">
        <f t="shared" si="246"/>
        <v>8312</v>
      </c>
      <c r="AC1106" s="34">
        <f t="shared" si="257"/>
        <v>0.27995070650134235</v>
      </c>
      <c r="AD1106" s="145">
        <f t="shared" si="251"/>
        <v>6926.6670000000004</v>
      </c>
      <c r="AE1106" s="105">
        <v>5411.6670000000004</v>
      </c>
      <c r="AF1106" s="34" t="s">
        <v>36</v>
      </c>
      <c r="AG1106" s="34" t="s">
        <v>36</v>
      </c>
      <c r="AH1106" s="34" t="s">
        <v>36</v>
      </c>
      <c r="AI1106" s="29">
        <v>0.58299999999999996</v>
      </c>
      <c r="AJ1106" s="29">
        <v>1.1169999999999999E-3</v>
      </c>
      <c r="AK1106" s="29">
        <v>0</v>
      </c>
      <c r="AL1106" s="29">
        <v>0</v>
      </c>
      <c r="AM1106" s="29" t="s">
        <v>28</v>
      </c>
      <c r="AN1106" s="44" t="s">
        <v>27</v>
      </c>
      <c r="AO1106" s="29" t="s">
        <v>28</v>
      </c>
      <c r="AP1106" s="29">
        <v>1</v>
      </c>
      <c r="AQ1106" s="29">
        <v>176</v>
      </c>
      <c r="AR1106" s="29">
        <v>135</v>
      </c>
      <c r="AS1106" s="29">
        <v>89</v>
      </c>
      <c r="AT1106" s="29">
        <v>0.58299999999999996</v>
      </c>
      <c r="AU1106" s="144">
        <v>2.1150000000000001E-3</v>
      </c>
      <c r="AV1106" s="36" t="s">
        <v>28</v>
      </c>
      <c r="AW1106" s="102">
        <v>43515</v>
      </c>
      <c r="AX1106" s="129" t="s">
        <v>33</v>
      </c>
      <c r="AY1106" s="106">
        <v>5</v>
      </c>
      <c r="BD1106" t="s">
        <v>108</v>
      </c>
      <c r="BE1106" t="s">
        <v>4377</v>
      </c>
      <c r="BF1106" t="s">
        <v>4740</v>
      </c>
      <c r="BH1106" t="str">
        <f t="shared" si="247"/>
        <v/>
      </c>
      <c r="BJ1106" t="str">
        <f t="shared" si="248"/>
        <v>OK</v>
      </c>
      <c r="BK1106" s="130" t="s">
        <v>5302</v>
      </c>
      <c r="BL1106" s="130" t="e">
        <v>#VALUE!</v>
      </c>
      <c r="BM1106" s="131">
        <v>7143</v>
      </c>
      <c r="BN1106" s="131">
        <v>1.1636567268654627</v>
      </c>
      <c r="BO1106" t="e">
        <v>#N/A</v>
      </c>
      <c r="BP1106">
        <v>0</v>
      </c>
    </row>
    <row r="1107" spans="1:68" x14ac:dyDescent="0.3">
      <c r="A1107" s="1"/>
      <c r="B1107" s="47">
        <v>1014</v>
      </c>
      <c r="C1107" s="45">
        <v>1070693</v>
      </c>
      <c r="D1107" s="29">
        <v>1048749</v>
      </c>
      <c r="E1107" s="29"/>
      <c r="F1107" s="32" t="s">
        <v>956</v>
      </c>
      <c r="G1107" s="29" t="s">
        <v>31</v>
      </c>
      <c r="H1107" s="148"/>
      <c r="I1107" s="148" t="s">
        <v>32</v>
      </c>
      <c r="J1107" s="147" t="s">
        <v>33</v>
      </c>
      <c r="K1107" s="148">
        <v>0</v>
      </c>
      <c r="L1107" s="148" t="s">
        <v>32</v>
      </c>
      <c r="M1107" s="147" t="s">
        <v>33</v>
      </c>
      <c r="N1107" s="29">
        <f t="shared" si="243"/>
        <v>1048749</v>
      </c>
      <c r="O1107" s="29" t="str">
        <f t="shared" si="244"/>
        <v/>
      </c>
      <c r="P1107" s="29" t="str">
        <f t="shared" si="245"/>
        <v/>
      </c>
      <c r="Q1107" s="29" t="str">
        <f t="shared" si="252"/>
        <v/>
      </c>
      <c r="R1107" s="29" t="str">
        <f t="shared" si="253"/>
        <v/>
      </c>
      <c r="S1107" s="29" t="str">
        <f t="shared" si="254"/>
        <v/>
      </c>
      <c r="T1107" s="29" t="str">
        <f t="shared" si="255"/>
        <v/>
      </c>
      <c r="U1107" s="29"/>
      <c r="V1107" s="29"/>
      <c r="W1107" s="55" t="s">
        <v>145</v>
      </c>
      <c r="X1107" s="29" t="s">
        <v>158</v>
      </c>
      <c r="Y1107" s="146">
        <v>10529</v>
      </c>
      <c r="Z1107" s="33">
        <v>13477</v>
      </c>
      <c r="AA1107" s="34">
        <f t="shared" si="256"/>
        <v>0.28000000000000003</v>
      </c>
      <c r="AB1107" s="33">
        <f t="shared" si="246"/>
        <v>13477</v>
      </c>
      <c r="AC1107" s="34">
        <f t="shared" si="257"/>
        <v>0.27998851628878291</v>
      </c>
      <c r="AD1107" s="145">
        <f t="shared" si="251"/>
        <v>11230.833000000001</v>
      </c>
      <c r="AE1107" s="105">
        <v>8774.1669999999995</v>
      </c>
      <c r="AF1107" s="34" t="s">
        <v>36</v>
      </c>
      <c r="AG1107" s="34" t="s">
        <v>36</v>
      </c>
      <c r="AH1107" s="34" t="s">
        <v>36</v>
      </c>
      <c r="AI1107" s="29">
        <v>0.65100000000000002</v>
      </c>
      <c r="AJ1107" s="29">
        <v>5.6300000000000002E-4</v>
      </c>
      <c r="AK1107" s="29">
        <v>0</v>
      </c>
      <c r="AL1107" s="29">
        <v>0</v>
      </c>
      <c r="AM1107" s="29" t="s">
        <v>28</v>
      </c>
      <c r="AN1107" s="44" t="s">
        <v>27</v>
      </c>
      <c r="AO1107" s="29" t="s">
        <v>28</v>
      </c>
      <c r="AP1107" s="29">
        <v>1</v>
      </c>
      <c r="AQ1107" s="29">
        <v>176</v>
      </c>
      <c r="AR1107" s="29">
        <v>135</v>
      </c>
      <c r="AS1107" s="29">
        <v>89</v>
      </c>
      <c r="AT1107" s="29">
        <v>0.65100000000000002</v>
      </c>
      <c r="AU1107" s="144">
        <v>2.1150000000000001E-3</v>
      </c>
      <c r="AV1107" s="36" t="s">
        <v>28</v>
      </c>
      <c r="AW1107" s="102">
        <v>43515</v>
      </c>
      <c r="AX1107" s="129" t="s">
        <v>33</v>
      </c>
      <c r="AY1107" s="106" t="e">
        <v>#N/A</v>
      </c>
      <c r="BD1107" t="s">
        <v>108</v>
      </c>
      <c r="BE1107" t="s">
        <v>4346</v>
      </c>
      <c r="BF1107" t="s">
        <v>4740</v>
      </c>
      <c r="BH1107" t="str">
        <f t="shared" si="247"/>
        <v/>
      </c>
      <c r="BJ1107" t="str">
        <f t="shared" si="248"/>
        <v>OK</v>
      </c>
      <c r="BK1107" s="130" t="s">
        <v>5302</v>
      </c>
      <c r="BL1107" s="130" t="e">
        <v>#VALUE!</v>
      </c>
      <c r="BM1107" s="131">
        <v>11582</v>
      </c>
      <c r="BN1107" s="131">
        <v>1.1636159557934727</v>
      </c>
      <c r="BO1107" t="e">
        <v>#N/A</v>
      </c>
      <c r="BP1107">
        <v>0</v>
      </c>
    </row>
    <row r="1108" spans="1:68" x14ac:dyDescent="0.3">
      <c r="A1108" s="1"/>
      <c r="B1108" s="47">
        <v>1015</v>
      </c>
      <c r="C1108" s="45">
        <v>1070694</v>
      </c>
      <c r="D1108" s="29">
        <v>1048751</v>
      </c>
      <c r="E1108" s="29"/>
      <c r="F1108" s="32" t="s">
        <v>957</v>
      </c>
      <c r="G1108" s="29" t="s">
        <v>31</v>
      </c>
      <c r="H1108" s="148"/>
      <c r="I1108" s="148" t="s">
        <v>32</v>
      </c>
      <c r="J1108" s="147" t="s">
        <v>33</v>
      </c>
      <c r="K1108" s="148">
        <v>0</v>
      </c>
      <c r="L1108" s="148" t="s">
        <v>32</v>
      </c>
      <c r="M1108" s="147" t="s">
        <v>33</v>
      </c>
      <c r="N1108" s="29">
        <f t="shared" si="243"/>
        <v>1048751</v>
      </c>
      <c r="O1108" s="29" t="str">
        <f t="shared" si="244"/>
        <v/>
      </c>
      <c r="P1108" s="29" t="str">
        <f t="shared" si="245"/>
        <v/>
      </c>
      <c r="Q1108" s="29" t="str">
        <f t="shared" si="252"/>
        <v/>
      </c>
      <c r="R1108" s="29" t="str">
        <f t="shared" si="253"/>
        <v/>
      </c>
      <c r="S1108" s="29" t="str">
        <f t="shared" si="254"/>
        <v/>
      </c>
      <c r="T1108" s="29" t="str">
        <f t="shared" si="255"/>
        <v/>
      </c>
      <c r="U1108" s="29"/>
      <c r="V1108" s="29"/>
      <c r="W1108" s="55" t="s">
        <v>145</v>
      </c>
      <c r="X1108" s="29" t="s">
        <v>158</v>
      </c>
      <c r="Y1108" s="146">
        <v>10529</v>
      </c>
      <c r="Z1108" s="33">
        <v>13477</v>
      </c>
      <c r="AA1108" s="34">
        <f t="shared" si="256"/>
        <v>0.28000000000000003</v>
      </c>
      <c r="AB1108" s="33">
        <f t="shared" si="246"/>
        <v>13477</v>
      </c>
      <c r="AC1108" s="34">
        <f t="shared" si="257"/>
        <v>0.27998851628878291</v>
      </c>
      <c r="AD1108" s="145">
        <f t="shared" si="251"/>
        <v>11230.833000000001</v>
      </c>
      <c r="AE1108" s="105">
        <v>8774.1669999999995</v>
      </c>
      <c r="AF1108" s="34" t="s">
        <v>36</v>
      </c>
      <c r="AG1108" s="34" t="s">
        <v>36</v>
      </c>
      <c r="AH1108" s="34" t="s">
        <v>36</v>
      </c>
      <c r="AI1108" s="29">
        <v>0.65500000000000003</v>
      </c>
      <c r="AJ1108" s="29">
        <v>5.8E-4</v>
      </c>
      <c r="AK1108" s="29">
        <v>0</v>
      </c>
      <c r="AL1108" s="29">
        <v>0</v>
      </c>
      <c r="AM1108" s="29" t="s">
        <v>28</v>
      </c>
      <c r="AN1108" s="44" t="s">
        <v>27</v>
      </c>
      <c r="AO1108" s="29" t="s">
        <v>28</v>
      </c>
      <c r="AP1108" s="29">
        <v>1</v>
      </c>
      <c r="AQ1108" s="29">
        <v>176</v>
      </c>
      <c r="AR1108" s="29">
        <v>135</v>
      </c>
      <c r="AS1108" s="29">
        <v>89</v>
      </c>
      <c r="AT1108" s="29">
        <v>0.65500000000000003</v>
      </c>
      <c r="AU1108" s="144">
        <v>2.1150000000000001E-3</v>
      </c>
      <c r="AV1108" s="36" t="s">
        <v>28</v>
      </c>
      <c r="AW1108" s="102">
        <v>43515</v>
      </c>
      <c r="AX1108" s="129" t="s">
        <v>33</v>
      </c>
      <c r="AY1108" s="106" t="e">
        <v>#N/A</v>
      </c>
      <c r="BD1108" t="s">
        <v>108</v>
      </c>
      <c r="BE1108" t="s">
        <v>4346</v>
      </c>
      <c r="BF1108" t="s">
        <v>4740</v>
      </c>
      <c r="BH1108" t="str">
        <f t="shared" si="247"/>
        <v/>
      </c>
      <c r="BJ1108" t="str">
        <f t="shared" si="248"/>
        <v>OK</v>
      </c>
      <c r="BK1108" s="130" t="s">
        <v>5302</v>
      </c>
      <c r="BL1108" s="130" t="e">
        <v>#VALUE!</v>
      </c>
      <c r="BM1108" s="131">
        <v>11582</v>
      </c>
      <c r="BN1108" s="131">
        <v>1.1636159557934727</v>
      </c>
      <c r="BO1108" t="e">
        <v>#N/A</v>
      </c>
      <c r="BP1108">
        <v>0</v>
      </c>
    </row>
    <row r="1109" spans="1:68" x14ac:dyDescent="0.3">
      <c r="A1109" s="1"/>
      <c r="B1109" s="47">
        <v>1016</v>
      </c>
      <c r="C1109" s="45">
        <v>1070695</v>
      </c>
      <c r="D1109" s="29">
        <v>1048752</v>
      </c>
      <c r="E1109" s="29"/>
      <c r="F1109" s="32" t="s">
        <v>958</v>
      </c>
      <c r="G1109" s="29" t="s">
        <v>31</v>
      </c>
      <c r="H1109" s="148"/>
      <c r="I1109" s="148" t="s">
        <v>32</v>
      </c>
      <c r="J1109" s="147" t="s">
        <v>33</v>
      </c>
      <c r="K1109" s="148">
        <v>0</v>
      </c>
      <c r="L1109" s="148" t="s">
        <v>32</v>
      </c>
      <c r="M1109" s="147" t="s">
        <v>33</v>
      </c>
      <c r="N1109" s="29">
        <f t="shared" si="243"/>
        <v>1048752</v>
      </c>
      <c r="O1109" s="29" t="str">
        <f t="shared" si="244"/>
        <v/>
      </c>
      <c r="P1109" s="29" t="str">
        <f t="shared" si="245"/>
        <v/>
      </c>
      <c r="Q1109" s="29" t="str">
        <f t="shared" si="252"/>
        <v/>
      </c>
      <c r="R1109" s="29" t="str">
        <f t="shared" si="253"/>
        <v/>
      </c>
      <c r="S1109" s="29" t="str">
        <f t="shared" si="254"/>
        <v/>
      </c>
      <c r="T1109" s="29" t="str">
        <f t="shared" si="255"/>
        <v/>
      </c>
      <c r="U1109" s="29"/>
      <c r="V1109" s="29"/>
      <c r="W1109" s="55" t="s">
        <v>145</v>
      </c>
      <c r="X1109" s="29" t="s">
        <v>158</v>
      </c>
      <c r="Y1109" s="146">
        <v>10529</v>
      </c>
      <c r="Z1109" s="33">
        <v>13477</v>
      </c>
      <c r="AA1109" s="34">
        <f t="shared" si="256"/>
        <v>0.28000000000000003</v>
      </c>
      <c r="AB1109" s="33">
        <f t="shared" si="246"/>
        <v>13477</v>
      </c>
      <c r="AC1109" s="34">
        <f t="shared" si="257"/>
        <v>0.27998851628878291</v>
      </c>
      <c r="AD1109" s="145">
        <f t="shared" si="251"/>
        <v>11230.833000000001</v>
      </c>
      <c r="AE1109" s="105">
        <v>8774.1669999999995</v>
      </c>
      <c r="AF1109" s="34" t="s">
        <v>36</v>
      </c>
      <c r="AG1109" s="34" t="s">
        <v>36</v>
      </c>
      <c r="AH1109" s="34" t="s">
        <v>36</v>
      </c>
      <c r="AI1109" s="29">
        <v>0.61699999999999999</v>
      </c>
      <c r="AJ1109" s="29">
        <v>4.75E-4</v>
      </c>
      <c r="AK1109" s="29">
        <v>0</v>
      </c>
      <c r="AL1109" s="29">
        <v>0</v>
      </c>
      <c r="AM1109" s="29" t="s">
        <v>28</v>
      </c>
      <c r="AN1109" s="44" t="s">
        <v>27</v>
      </c>
      <c r="AO1109" s="29" t="s">
        <v>28</v>
      </c>
      <c r="AP1109" s="29">
        <v>1</v>
      </c>
      <c r="AQ1109" s="29">
        <v>176</v>
      </c>
      <c r="AR1109" s="29">
        <v>135</v>
      </c>
      <c r="AS1109" s="29">
        <v>89</v>
      </c>
      <c r="AT1109" s="29">
        <v>0.61699999999999999</v>
      </c>
      <c r="AU1109" s="144">
        <v>2.1150000000000001E-3</v>
      </c>
      <c r="AV1109" s="36" t="s">
        <v>28</v>
      </c>
      <c r="AW1109" s="102">
        <v>43515</v>
      </c>
      <c r="AX1109" s="129" t="s">
        <v>33</v>
      </c>
      <c r="AY1109" s="106" t="e">
        <v>#N/A</v>
      </c>
      <c r="BD1109" t="s">
        <v>108</v>
      </c>
      <c r="BE1109" t="s">
        <v>4346</v>
      </c>
      <c r="BF1109" t="s">
        <v>4740</v>
      </c>
      <c r="BH1109" t="str">
        <f t="shared" si="247"/>
        <v/>
      </c>
      <c r="BJ1109" t="str">
        <f t="shared" si="248"/>
        <v>OK</v>
      </c>
      <c r="BK1109" s="130" t="s">
        <v>5302</v>
      </c>
      <c r="BL1109" s="130" t="e">
        <v>#VALUE!</v>
      </c>
      <c r="BM1109" s="131">
        <v>11582</v>
      </c>
      <c r="BN1109" s="131">
        <v>1.1636159557934727</v>
      </c>
      <c r="BO1109" t="e">
        <v>#N/A</v>
      </c>
      <c r="BP1109">
        <v>0</v>
      </c>
    </row>
    <row r="1110" spans="1:68" x14ac:dyDescent="0.3">
      <c r="A1110" s="1"/>
      <c r="B1110" s="47">
        <v>1017</v>
      </c>
      <c r="C1110" s="45">
        <v>1094219</v>
      </c>
      <c r="D1110" s="29">
        <v>1048753</v>
      </c>
      <c r="E1110" s="29"/>
      <c r="F1110" s="39" t="s">
        <v>959</v>
      </c>
      <c r="G1110" s="29" t="s">
        <v>31</v>
      </c>
      <c r="H1110" s="148"/>
      <c r="I1110" s="148" t="s">
        <v>32</v>
      </c>
      <c r="J1110" s="147" t="s">
        <v>33</v>
      </c>
      <c r="K1110" s="148">
        <v>0</v>
      </c>
      <c r="L1110" s="148" t="s">
        <v>32</v>
      </c>
      <c r="M1110" s="147" t="s">
        <v>33</v>
      </c>
      <c r="N1110" s="29">
        <f t="shared" si="243"/>
        <v>1048753</v>
      </c>
      <c r="O1110" s="29" t="str">
        <f t="shared" si="244"/>
        <v/>
      </c>
      <c r="P1110" s="29" t="str">
        <f t="shared" si="245"/>
        <v/>
      </c>
      <c r="Q1110" s="29" t="str">
        <f t="shared" si="252"/>
        <v/>
      </c>
      <c r="R1110" s="29" t="str">
        <f t="shared" si="253"/>
        <v/>
      </c>
      <c r="S1110" s="29" t="str">
        <f t="shared" si="254"/>
        <v/>
      </c>
      <c r="T1110" s="29" t="str">
        <f t="shared" si="255"/>
        <v/>
      </c>
      <c r="U1110" s="29"/>
      <c r="V1110" s="29"/>
      <c r="W1110" s="55" t="s">
        <v>145</v>
      </c>
      <c r="X1110" s="29" t="s">
        <v>158</v>
      </c>
      <c r="Y1110" s="146">
        <v>10529</v>
      </c>
      <c r="Z1110" s="33">
        <v>13477</v>
      </c>
      <c r="AA1110" s="34">
        <f t="shared" si="256"/>
        <v>0.28000000000000003</v>
      </c>
      <c r="AB1110" s="33">
        <f t="shared" si="246"/>
        <v>13477</v>
      </c>
      <c r="AC1110" s="34">
        <f t="shared" si="257"/>
        <v>0.27998851628878291</v>
      </c>
      <c r="AD1110" s="145">
        <f t="shared" si="251"/>
        <v>11230.833000000001</v>
      </c>
      <c r="AE1110" s="105">
        <v>8774.1669999999995</v>
      </c>
      <c r="AF1110" s="34" t="s">
        <v>36</v>
      </c>
      <c r="AG1110" s="34" t="s">
        <v>36</v>
      </c>
      <c r="AH1110" s="34" t="s">
        <v>36</v>
      </c>
      <c r="AI1110" s="29">
        <v>0.61699999999999999</v>
      </c>
      <c r="AJ1110" s="29">
        <v>4.75E-4</v>
      </c>
      <c r="AK1110" s="29">
        <v>0</v>
      </c>
      <c r="AL1110" s="29">
        <v>0</v>
      </c>
      <c r="AM1110" s="29" t="s">
        <v>28</v>
      </c>
      <c r="AN1110" s="44" t="s">
        <v>27</v>
      </c>
      <c r="AO1110" s="29" t="s">
        <v>28</v>
      </c>
      <c r="AP1110" s="29">
        <v>1</v>
      </c>
      <c r="AQ1110" s="29">
        <v>176</v>
      </c>
      <c r="AR1110" s="29">
        <v>135</v>
      </c>
      <c r="AS1110" s="29">
        <v>89</v>
      </c>
      <c r="AT1110" s="29">
        <v>0.61699999999999999</v>
      </c>
      <c r="AU1110" s="144">
        <v>2.1150000000000001E-3</v>
      </c>
      <c r="AV1110" s="36" t="s">
        <v>28</v>
      </c>
      <c r="AW1110" s="102">
        <v>43578</v>
      </c>
      <c r="AX1110" s="129" t="s">
        <v>33</v>
      </c>
      <c r="AY1110" s="106" t="e">
        <v>#N/A</v>
      </c>
      <c r="BD1110" t="s">
        <v>108</v>
      </c>
      <c r="BE1110" t="s">
        <v>4377</v>
      </c>
      <c r="BF1110" t="s">
        <v>4740</v>
      </c>
      <c r="BH1110" t="str">
        <f t="shared" si="247"/>
        <v/>
      </c>
      <c r="BJ1110" t="str">
        <f t="shared" si="248"/>
        <v>OK</v>
      </c>
      <c r="BK1110" s="130" t="s">
        <v>5302</v>
      </c>
      <c r="BL1110" s="130" t="e">
        <v>#VALUE!</v>
      </c>
      <c r="BM1110" s="131">
        <v>11582</v>
      </c>
      <c r="BN1110" s="131">
        <v>1.1636159557934727</v>
      </c>
      <c r="BO1110" t="e">
        <v>#N/A</v>
      </c>
      <c r="BP1110">
        <v>0</v>
      </c>
    </row>
    <row r="1111" spans="1:68" x14ac:dyDescent="0.3">
      <c r="A1111" s="1"/>
      <c r="B1111" s="47">
        <v>1018</v>
      </c>
      <c r="C1111" s="45">
        <v>1070696</v>
      </c>
      <c r="D1111" s="29">
        <v>1048754</v>
      </c>
      <c r="E1111" s="29"/>
      <c r="F1111" s="32" t="s">
        <v>960</v>
      </c>
      <c r="G1111" s="29" t="s">
        <v>31</v>
      </c>
      <c r="H1111" s="148"/>
      <c r="I1111" s="148" t="s">
        <v>32</v>
      </c>
      <c r="J1111" s="147" t="s">
        <v>33</v>
      </c>
      <c r="K1111" s="148">
        <v>0</v>
      </c>
      <c r="L1111" s="148" t="s">
        <v>32</v>
      </c>
      <c r="M1111" s="147" t="s">
        <v>33</v>
      </c>
      <c r="N1111" s="29">
        <f t="shared" si="243"/>
        <v>1048754</v>
      </c>
      <c r="O1111" s="29" t="str">
        <f t="shared" si="244"/>
        <v/>
      </c>
      <c r="P1111" s="29" t="str">
        <f t="shared" si="245"/>
        <v/>
      </c>
      <c r="Q1111" s="29" t="str">
        <f t="shared" si="252"/>
        <v/>
      </c>
      <c r="R1111" s="29" t="str">
        <f t="shared" si="253"/>
        <v/>
      </c>
      <c r="S1111" s="29" t="str">
        <f t="shared" si="254"/>
        <v/>
      </c>
      <c r="T1111" s="29" t="str">
        <f t="shared" si="255"/>
        <v/>
      </c>
      <c r="U1111" s="29"/>
      <c r="V1111" s="29"/>
      <c r="W1111" s="55" t="s">
        <v>145</v>
      </c>
      <c r="X1111" s="29" t="s">
        <v>158</v>
      </c>
      <c r="Y1111" s="146">
        <v>10529</v>
      </c>
      <c r="Z1111" s="33">
        <v>13477</v>
      </c>
      <c r="AA1111" s="34">
        <f t="shared" si="256"/>
        <v>0.28000000000000003</v>
      </c>
      <c r="AB1111" s="33">
        <f t="shared" si="246"/>
        <v>13477</v>
      </c>
      <c r="AC1111" s="34">
        <f t="shared" si="257"/>
        <v>0.27998851628878291</v>
      </c>
      <c r="AD1111" s="145">
        <f t="shared" si="251"/>
        <v>11230.833000000001</v>
      </c>
      <c r="AE1111" s="105">
        <v>8774.1669999999995</v>
      </c>
      <c r="AF1111" s="34" t="s">
        <v>36</v>
      </c>
      <c r="AG1111" s="34" t="s">
        <v>36</v>
      </c>
      <c r="AH1111" s="34" t="s">
        <v>36</v>
      </c>
      <c r="AI1111" s="29">
        <v>0.65500000000000003</v>
      </c>
      <c r="AJ1111" s="29">
        <v>5.8E-4</v>
      </c>
      <c r="AK1111" s="29">
        <v>0</v>
      </c>
      <c r="AL1111" s="29">
        <v>0</v>
      </c>
      <c r="AM1111" s="29" t="s">
        <v>28</v>
      </c>
      <c r="AN1111" s="44" t="s">
        <v>27</v>
      </c>
      <c r="AO1111" s="29" t="s">
        <v>28</v>
      </c>
      <c r="AP1111" s="29">
        <v>1</v>
      </c>
      <c r="AQ1111" s="29">
        <v>176</v>
      </c>
      <c r="AR1111" s="29">
        <v>135</v>
      </c>
      <c r="AS1111" s="29">
        <v>89</v>
      </c>
      <c r="AT1111" s="29">
        <v>0.65500000000000003</v>
      </c>
      <c r="AU1111" s="144">
        <v>2.1150000000000001E-3</v>
      </c>
      <c r="AV1111" s="36" t="s">
        <v>28</v>
      </c>
      <c r="AW1111" s="102">
        <v>43515</v>
      </c>
      <c r="AX1111" s="129" t="s">
        <v>33</v>
      </c>
      <c r="AY1111" s="106" t="e">
        <v>#N/A</v>
      </c>
      <c r="BD1111" t="s">
        <v>108</v>
      </c>
      <c r="BE1111" t="s">
        <v>4346</v>
      </c>
      <c r="BF1111" t="s">
        <v>4740</v>
      </c>
      <c r="BH1111" t="str">
        <f t="shared" si="247"/>
        <v/>
      </c>
      <c r="BJ1111" t="str">
        <f t="shared" si="248"/>
        <v>OK</v>
      </c>
      <c r="BK1111" s="130" t="s">
        <v>5302</v>
      </c>
      <c r="BL1111" s="130" t="e">
        <v>#VALUE!</v>
      </c>
      <c r="BM1111" s="131">
        <v>11582</v>
      </c>
      <c r="BN1111" s="131">
        <v>1.1636159557934727</v>
      </c>
      <c r="BO1111" t="e">
        <v>#N/A</v>
      </c>
      <c r="BP1111">
        <v>0</v>
      </c>
    </row>
    <row r="1112" spans="1:68" x14ac:dyDescent="0.3">
      <c r="A1112" s="1"/>
      <c r="B1112" s="47">
        <v>1019</v>
      </c>
      <c r="C1112" s="45">
        <v>1070697</v>
      </c>
      <c r="D1112" s="29">
        <v>1048755</v>
      </c>
      <c r="E1112" s="29"/>
      <c r="F1112" s="32" t="s">
        <v>961</v>
      </c>
      <c r="G1112" s="29" t="s">
        <v>31</v>
      </c>
      <c r="H1112" s="148"/>
      <c r="I1112" s="148" t="s">
        <v>32</v>
      </c>
      <c r="J1112" s="147" t="s">
        <v>33</v>
      </c>
      <c r="K1112" s="148">
        <v>0</v>
      </c>
      <c r="L1112" s="148" t="s">
        <v>32</v>
      </c>
      <c r="M1112" s="147" t="s">
        <v>33</v>
      </c>
      <c r="N1112" s="29">
        <f t="shared" si="243"/>
        <v>1048755</v>
      </c>
      <c r="O1112" s="29" t="str">
        <f t="shared" si="244"/>
        <v/>
      </c>
      <c r="P1112" s="29" t="str">
        <f t="shared" si="245"/>
        <v/>
      </c>
      <c r="Q1112" s="29" t="str">
        <f t="shared" si="252"/>
        <v/>
      </c>
      <c r="R1112" s="29" t="str">
        <f t="shared" si="253"/>
        <v/>
      </c>
      <c r="S1112" s="29" t="str">
        <f t="shared" si="254"/>
        <v/>
      </c>
      <c r="T1112" s="29" t="str">
        <f t="shared" si="255"/>
        <v/>
      </c>
      <c r="U1112" s="29"/>
      <c r="V1112" s="29"/>
      <c r="W1112" s="55" t="s">
        <v>145</v>
      </c>
      <c r="X1112" s="29" t="s">
        <v>158</v>
      </c>
      <c r="Y1112" s="146">
        <v>10529</v>
      </c>
      <c r="Z1112" s="33">
        <v>13477</v>
      </c>
      <c r="AA1112" s="34">
        <f t="shared" si="256"/>
        <v>0.28000000000000003</v>
      </c>
      <c r="AB1112" s="33">
        <f t="shared" si="246"/>
        <v>13477</v>
      </c>
      <c r="AC1112" s="34">
        <f t="shared" si="257"/>
        <v>0.27998851628878291</v>
      </c>
      <c r="AD1112" s="145">
        <f t="shared" si="251"/>
        <v>11230.833000000001</v>
      </c>
      <c r="AE1112" s="105">
        <v>8774.1669999999995</v>
      </c>
      <c r="AF1112" s="34" t="s">
        <v>36</v>
      </c>
      <c r="AG1112" s="34" t="s">
        <v>36</v>
      </c>
      <c r="AH1112" s="34" t="s">
        <v>36</v>
      </c>
      <c r="AI1112" s="29">
        <v>0.65900000000000003</v>
      </c>
      <c r="AJ1112" s="29">
        <v>5.8699999999999996E-4</v>
      </c>
      <c r="AK1112" s="29">
        <v>0</v>
      </c>
      <c r="AL1112" s="29">
        <v>0</v>
      </c>
      <c r="AM1112" s="29" t="s">
        <v>28</v>
      </c>
      <c r="AN1112" s="44" t="s">
        <v>27</v>
      </c>
      <c r="AO1112" s="29" t="s">
        <v>28</v>
      </c>
      <c r="AP1112" s="29">
        <v>1</v>
      </c>
      <c r="AQ1112" s="29">
        <v>176</v>
      </c>
      <c r="AR1112" s="29">
        <v>135</v>
      </c>
      <c r="AS1112" s="29">
        <v>89</v>
      </c>
      <c r="AT1112" s="29">
        <v>0.65900000000000003</v>
      </c>
      <c r="AU1112" s="144">
        <v>2.1150000000000001E-3</v>
      </c>
      <c r="AV1112" s="36" t="s">
        <v>28</v>
      </c>
      <c r="AW1112" s="102">
        <v>43515</v>
      </c>
      <c r="AX1112" s="129" t="s">
        <v>33</v>
      </c>
      <c r="AY1112" s="106">
        <v>147</v>
      </c>
      <c r="BD1112" t="s">
        <v>108</v>
      </c>
      <c r="BE1112" t="s">
        <v>4346</v>
      </c>
      <c r="BF1112" t="s">
        <v>4740</v>
      </c>
      <c r="BH1112" t="str">
        <f t="shared" si="247"/>
        <v/>
      </c>
      <c r="BJ1112" t="str">
        <f t="shared" si="248"/>
        <v>OK</v>
      </c>
      <c r="BK1112" s="130" t="s">
        <v>5302</v>
      </c>
      <c r="BL1112" s="130" t="e">
        <v>#VALUE!</v>
      </c>
      <c r="BM1112" s="131">
        <v>11582</v>
      </c>
      <c r="BN1112" s="131">
        <v>1.1636159557934727</v>
      </c>
      <c r="BO1112" t="e">
        <v>#N/A</v>
      </c>
      <c r="BP1112">
        <v>0</v>
      </c>
    </row>
    <row r="1113" spans="1:68" ht="25.2" x14ac:dyDescent="0.3">
      <c r="A1113" s="1"/>
      <c r="B1113" s="47">
        <v>1020</v>
      </c>
      <c r="C1113" s="45">
        <v>1014060</v>
      </c>
      <c r="D1113" s="29"/>
      <c r="E1113" s="29"/>
      <c r="F1113" s="31" t="s">
        <v>962</v>
      </c>
      <c r="G1113" s="29" t="s">
        <v>31</v>
      </c>
      <c r="H1113" s="148"/>
      <c r="I1113" s="148" t="s">
        <v>32</v>
      </c>
      <c r="J1113" s="147" t="s">
        <v>33</v>
      </c>
      <c r="K1113" s="148">
        <v>0</v>
      </c>
      <c r="L1113" s="148" t="s">
        <v>32</v>
      </c>
      <c r="M1113" s="147" t="s">
        <v>33</v>
      </c>
      <c r="N1113" s="29" t="str">
        <f t="shared" si="243"/>
        <v/>
      </c>
      <c r="O1113" s="29" t="str">
        <f t="shared" si="244"/>
        <v/>
      </c>
      <c r="P1113" s="29" t="str">
        <f t="shared" si="245"/>
        <v/>
      </c>
      <c r="Q1113" s="29" t="str">
        <f t="shared" si="252"/>
        <v/>
      </c>
      <c r="R1113" s="29" t="str">
        <f t="shared" si="253"/>
        <v/>
      </c>
      <c r="S1113" s="29" t="str">
        <f t="shared" si="254"/>
        <v/>
      </c>
      <c r="T1113" s="29" t="str">
        <f t="shared" si="255"/>
        <v/>
      </c>
      <c r="U1113" s="29"/>
      <c r="V1113" s="29"/>
      <c r="W1113" s="38" t="s">
        <v>145</v>
      </c>
      <c r="X1113" s="29" t="s">
        <v>366</v>
      </c>
      <c r="Y1113" s="146">
        <v>7848</v>
      </c>
      <c r="Z1113" s="33">
        <v>10046</v>
      </c>
      <c r="AA1113" s="34">
        <f t="shared" si="256"/>
        <v>0.28000000000000003</v>
      </c>
      <c r="AB1113" s="33">
        <f t="shared" si="246"/>
        <v>10046</v>
      </c>
      <c r="AC1113" s="34">
        <f t="shared" si="257"/>
        <v>0.28007140672782865</v>
      </c>
      <c r="AD1113" s="145">
        <f t="shared" si="251"/>
        <v>8371.6669999999995</v>
      </c>
      <c r="AE1113" s="105">
        <v>6540</v>
      </c>
      <c r="AF1113" s="34" t="s">
        <v>36</v>
      </c>
      <c r="AG1113" s="34" t="s">
        <v>36</v>
      </c>
      <c r="AH1113" s="34" t="s">
        <v>36</v>
      </c>
      <c r="AI1113" s="29">
        <v>0.35599999999999998</v>
      </c>
      <c r="AJ1113" s="29">
        <v>9.1E-4</v>
      </c>
      <c r="AK1113" s="29">
        <v>0</v>
      </c>
      <c r="AL1113" s="29">
        <v>0</v>
      </c>
      <c r="AM1113" s="29" t="s">
        <v>28</v>
      </c>
      <c r="AN1113" s="44" t="s">
        <v>27</v>
      </c>
      <c r="AO1113" s="29" t="s">
        <v>28</v>
      </c>
      <c r="AP1113" s="29">
        <v>1</v>
      </c>
      <c r="AQ1113" s="29">
        <v>290</v>
      </c>
      <c r="AR1113" s="29">
        <v>184</v>
      </c>
      <c r="AS1113" s="29">
        <v>180</v>
      </c>
      <c r="AT1113" s="29">
        <v>0.35599999999999998</v>
      </c>
      <c r="AU1113" s="144">
        <v>9.6050000000000007E-3</v>
      </c>
      <c r="AV1113" s="36" t="s">
        <v>28</v>
      </c>
      <c r="AW1113" s="102">
        <v>42521</v>
      </c>
      <c r="AX1113" s="129" t="s">
        <v>33</v>
      </c>
      <c r="AY1113" s="106">
        <v>309</v>
      </c>
      <c r="BD1113" t="s">
        <v>4425</v>
      </c>
      <c r="BE1113" t="s">
        <v>4426</v>
      </c>
      <c r="BF1113" t="s">
        <v>4749</v>
      </c>
      <c r="BH1113" t="str">
        <f t="shared" si="247"/>
        <v/>
      </c>
      <c r="BJ1113" t="str">
        <f t="shared" si="248"/>
        <v>OK</v>
      </c>
      <c r="BK1113" s="130" t="s">
        <v>5302</v>
      </c>
      <c r="BL1113" s="130" t="e">
        <v>#VALUE!</v>
      </c>
      <c r="BM1113" s="131" t="s">
        <v>33</v>
      </c>
      <c r="BN1113" s="131" t="e">
        <v>#VALUE!</v>
      </c>
      <c r="BO1113" t="e">
        <v>#N/A</v>
      </c>
      <c r="BP1113">
        <v>0</v>
      </c>
    </row>
    <row r="1114" spans="1:68" ht="25.2" x14ac:dyDescent="0.3">
      <c r="A1114" s="1"/>
      <c r="B1114" s="47">
        <v>1021</v>
      </c>
      <c r="C1114" s="45">
        <v>1029144</v>
      </c>
      <c r="D1114" s="40" t="s">
        <v>33</v>
      </c>
      <c r="E1114" s="40"/>
      <c r="F1114" s="31" t="s">
        <v>963</v>
      </c>
      <c r="G1114" s="29" t="s">
        <v>47</v>
      </c>
      <c r="H1114" s="70" t="s">
        <v>4779</v>
      </c>
      <c r="I1114" s="148" t="s">
        <v>32</v>
      </c>
      <c r="J1114" s="147" t="s">
        <v>33</v>
      </c>
      <c r="K1114" s="148">
        <v>0</v>
      </c>
      <c r="L1114" s="148" t="s">
        <v>32</v>
      </c>
      <c r="M1114" s="147" t="s">
        <v>33</v>
      </c>
      <c r="N1114" s="29" t="str">
        <f t="shared" si="243"/>
        <v/>
      </c>
      <c r="O1114" s="29" t="str">
        <f t="shared" si="244"/>
        <v/>
      </c>
      <c r="P1114" s="29" t="str">
        <f t="shared" si="245"/>
        <v/>
      </c>
      <c r="Q1114" s="29" t="str">
        <f t="shared" si="252"/>
        <v/>
      </c>
      <c r="R1114" s="29" t="str">
        <f t="shared" si="253"/>
        <v/>
      </c>
      <c r="S1114" s="29" t="str">
        <f t="shared" si="254"/>
        <v/>
      </c>
      <c r="T1114" s="29" t="str">
        <f t="shared" si="255"/>
        <v/>
      </c>
      <c r="U1114" s="40" t="s">
        <v>33</v>
      </c>
      <c r="V1114" s="40"/>
      <c r="W1114" s="38" t="s">
        <v>145</v>
      </c>
      <c r="X1114" s="29" t="s">
        <v>158</v>
      </c>
      <c r="Y1114" s="146">
        <v>5898</v>
      </c>
      <c r="Z1114" s="33">
        <v>7550</v>
      </c>
      <c r="AA1114" s="34">
        <f t="shared" si="256"/>
        <v>0.28000000000000003</v>
      </c>
      <c r="AB1114" s="33">
        <f t="shared" si="246"/>
        <v>7550</v>
      </c>
      <c r="AC1114" s="34">
        <f t="shared" si="257"/>
        <v>0.28009501525941005</v>
      </c>
      <c r="AD1114" s="145">
        <f t="shared" si="251"/>
        <v>6291.6670000000004</v>
      </c>
      <c r="AE1114" s="105">
        <v>4915</v>
      </c>
      <c r="AF1114" s="34" t="s">
        <v>36</v>
      </c>
      <c r="AG1114" s="34" t="s">
        <v>36</v>
      </c>
      <c r="AH1114" s="34" t="s">
        <v>36</v>
      </c>
      <c r="AI1114" s="29">
        <v>0.35099999999999998</v>
      </c>
      <c r="AJ1114" s="29">
        <v>1.109E-3</v>
      </c>
      <c r="AK1114" s="29">
        <v>20</v>
      </c>
      <c r="AL1114" s="29">
        <v>0</v>
      </c>
      <c r="AM1114" s="29" t="s">
        <v>28</v>
      </c>
      <c r="AN1114" s="158" t="s">
        <v>28</v>
      </c>
      <c r="AO1114" s="29" t="s">
        <v>28</v>
      </c>
      <c r="AP1114" s="29">
        <v>2</v>
      </c>
      <c r="AQ1114" s="29">
        <v>140</v>
      </c>
      <c r="AR1114" s="29">
        <v>99</v>
      </c>
      <c r="AS1114" s="29">
        <v>80</v>
      </c>
      <c r="AT1114" s="29">
        <v>0.70199999999999996</v>
      </c>
      <c r="AU1114" s="144">
        <v>1.109E-3</v>
      </c>
      <c r="AV1114" s="36" t="s">
        <v>28</v>
      </c>
      <c r="AW1114" s="102" t="s">
        <v>33</v>
      </c>
      <c r="AX1114" s="129" t="s">
        <v>33</v>
      </c>
      <c r="AY1114" s="106">
        <v>2797</v>
      </c>
      <c r="BD1114" t="s">
        <v>108</v>
      </c>
      <c r="BE1114" t="s">
        <v>4346</v>
      </c>
      <c r="BF1114" t="s">
        <v>4740</v>
      </c>
      <c r="BH1114" t="str">
        <f t="shared" si="247"/>
        <v>AV</v>
      </c>
      <c r="BJ1114" t="str">
        <f t="shared" si="248"/>
        <v>OK</v>
      </c>
      <c r="BK1114" s="130">
        <v>7550</v>
      </c>
      <c r="BL1114" s="130" t="s">
        <v>37</v>
      </c>
      <c r="BM1114" s="131" t="s">
        <v>33</v>
      </c>
      <c r="BN1114" s="131" t="e">
        <v>#VALUE!</v>
      </c>
      <c r="BO1114">
        <v>7550</v>
      </c>
      <c r="BP1114">
        <v>74</v>
      </c>
    </row>
    <row r="1115" spans="1:68" ht="25.2" x14ac:dyDescent="0.3">
      <c r="A1115" s="1"/>
      <c r="B1115" s="47">
        <v>1022</v>
      </c>
      <c r="C1115" s="45">
        <v>1029145</v>
      </c>
      <c r="D1115" s="40" t="s">
        <v>33</v>
      </c>
      <c r="E1115" s="40"/>
      <c r="F1115" s="31" t="s">
        <v>964</v>
      </c>
      <c r="G1115" s="37" t="s">
        <v>47</v>
      </c>
      <c r="H1115" s="70" t="s">
        <v>4779</v>
      </c>
      <c r="I1115" s="148" t="s">
        <v>32</v>
      </c>
      <c r="J1115" s="147" t="s">
        <v>33</v>
      </c>
      <c r="K1115" s="148">
        <v>0</v>
      </c>
      <c r="L1115" s="148" t="s">
        <v>32</v>
      </c>
      <c r="M1115" s="147" t="s">
        <v>33</v>
      </c>
      <c r="N1115" s="29" t="str">
        <f t="shared" si="243"/>
        <v/>
      </c>
      <c r="O1115" s="29" t="str">
        <f t="shared" si="244"/>
        <v/>
      </c>
      <c r="P1115" s="29" t="str">
        <f t="shared" si="245"/>
        <v/>
      </c>
      <c r="Q1115" s="29" t="str">
        <f t="shared" si="252"/>
        <v/>
      </c>
      <c r="R1115" s="29" t="str">
        <f t="shared" si="253"/>
        <v/>
      </c>
      <c r="S1115" s="29" t="str">
        <f t="shared" si="254"/>
        <v/>
      </c>
      <c r="T1115" s="29" t="str">
        <f t="shared" si="255"/>
        <v/>
      </c>
      <c r="U1115" s="40" t="s">
        <v>33</v>
      </c>
      <c r="V1115" s="40"/>
      <c r="W1115" s="38" t="s">
        <v>145</v>
      </c>
      <c r="X1115" s="29" t="s">
        <v>158</v>
      </c>
      <c r="Y1115" s="146">
        <v>14109</v>
      </c>
      <c r="Z1115" s="33">
        <v>18060</v>
      </c>
      <c r="AA1115" s="34">
        <f t="shared" si="256"/>
        <v>0.28000000000000003</v>
      </c>
      <c r="AB1115" s="33">
        <f t="shared" si="246"/>
        <v>18060</v>
      </c>
      <c r="AC1115" s="34">
        <f t="shared" si="257"/>
        <v>0.28003402083776313</v>
      </c>
      <c r="AD1115" s="145">
        <f t="shared" si="251"/>
        <v>15050</v>
      </c>
      <c r="AE1115" s="105">
        <v>11757.5</v>
      </c>
      <c r="AF1115" s="34" t="s">
        <v>36</v>
      </c>
      <c r="AG1115" s="34" t="s">
        <v>36</v>
      </c>
      <c r="AH1115" s="34" t="s">
        <v>36</v>
      </c>
      <c r="AI1115" s="29">
        <v>0.73</v>
      </c>
      <c r="AJ1115" s="29">
        <v>1.3649999999999999E-3</v>
      </c>
      <c r="AK1115" s="29">
        <v>58</v>
      </c>
      <c r="AL1115" s="29">
        <v>0</v>
      </c>
      <c r="AM1115" s="29" t="s">
        <v>28</v>
      </c>
      <c r="AN1115" s="158" t="s">
        <v>28</v>
      </c>
      <c r="AO1115" s="29" t="s">
        <v>28</v>
      </c>
      <c r="AP1115" s="29">
        <v>2</v>
      </c>
      <c r="AQ1115" s="29">
        <v>150</v>
      </c>
      <c r="AR1115" s="29">
        <v>130</v>
      </c>
      <c r="AS1115" s="29">
        <v>70</v>
      </c>
      <c r="AT1115" s="29">
        <v>1.46</v>
      </c>
      <c r="AU1115" s="144">
        <v>1.3649999999999999E-3</v>
      </c>
      <c r="AV1115" s="36" t="s">
        <v>28</v>
      </c>
      <c r="AW1115" s="102" t="s">
        <v>33</v>
      </c>
      <c r="AX1115" s="129" t="s">
        <v>33</v>
      </c>
      <c r="AY1115" s="106">
        <v>919</v>
      </c>
      <c r="BD1115" t="s">
        <v>108</v>
      </c>
      <c r="BE1115" t="s">
        <v>4377</v>
      </c>
      <c r="BF1115" t="s">
        <v>4740</v>
      </c>
      <c r="BH1115" t="str">
        <f t="shared" si="247"/>
        <v>AV</v>
      </c>
      <c r="BJ1115" t="str">
        <f t="shared" si="248"/>
        <v>OK</v>
      </c>
      <c r="BK1115" s="130">
        <v>18060</v>
      </c>
      <c r="BL1115" s="130" t="s">
        <v>37</v>
      </c>
      <c r="BM1115" s="131" t="s">
        <v>33</v>
      </c>
      <c r="BN1115" s="131" t="e">
        <v>#VALUE!</v>
      </c>
      <c r="BO1115">
        <v>18060</v>
      </c>
      <c r="BP1115">
        <v>8</v>
      </c>
    </row>
    <row r="1116" spans="1:68" ht="25.2" x14ac:dyDescent="0.3">
      <c r="A1116" s="1"/>
      <c r="B1116" s="47">
        <v>1023</v>
      </c>
      <c r="C1116" s="45">
        <v>1029142</v>
      </c>
      <c r="D1116" s="40" t="s">
        <v>33</v>
      </c>
      <c r="E1116" s="40"/>
      <c r="F1116" s="39" t="s">
        <v>965</v>
      </c>
      <c r="G1116" s="29" t="s">
        <v>42</v>
      </c>
      <c r="H1116" s="70" t="s">
        <v>4779</v>
      </c>
      <c r="I1116" s="148" t="s">
        <v>32</v>
      </c>
      <c r="J1116" s="147" t="s">
        <v>33</v>
      </c>
      <c r="K1116" s="148">
        <v>0</v>
      </c>
      <c r="L1116" s="148" t="s">
        <v>32</v>
      </c>
      <c r="M1116" s="147" t="s">
        <v>33</v>
      </c>
      <c r="N1116" s="29" t="str">
        <f t="shared" si="243"/>
        <v/>
      </c>
      <c r="O1116" s="29" t="str">
        <f t="shared" si="244"/>
        <v/>
      </c>
      <c r="P1116" s="29" t="str">
        <f t="shared" si="245"/>
        <v/>
      </c>
      <c r="Q1116" s="29" t="str">
        <f t="shared" si="252"/>
        <v/>
      </c>
      <c r="R1116" s="29" t="str">
        <f t="shared" si="253"/>
        <v/>
      </c>
      <c r="S1116" s="29" t="str">
        <f t="shared" si="254"/>
        <v/>
      </c>
      <c r="T1116" s="29" t="str">
        <f t="shared" si="255"/>
        <v/>
      </c>
      <c r="U1116" s="40" t="s">
        <v>33</v>
      </c>
      <c r="V1116" s="40"/>
      <c r="W1116" s="38" t="s">
        <v>145</v>
      </c>
      <c r="X1116" s="29" t="s">
        <v>158</v>
      </c>
      <c r="Y1116" s="146">
        <v>9395</v>
      </c>
      <c r="Z1116" s="33">
        <v>12026</v>
      </c>
      <c r="AA1116" s="34">
        <f t="shared" si="256"/>
        <v>0.28000000000000003</v>
      </c>
      <c r="AB1116" s="33">
        <f t="shared" si="246"/>
        <v>12026</v>
      </c>
      <c r="AC1116" s="34">
        <f t="shared" si="257"/>
        <v>0.2800425639151648</v>
      </c>
      <c r="AD1116" s="145">
        <f t="shared" si="251"/>
        <v>10021.666999999999</v>
      </c>
      <c r="AE1116" s="105">
        <v>7829.1670000000004</v>
      </c>
      <c r="AF1116" s="34" t="s">
        <v>36</v>
      </c>
      <c r="AG1116" s="34" t="s">
        <v>36</v>
      </c>
      <c r="AH1116" s="34" t="s">
        <v>36</v>
      </c>
      <c r="AI1116" s="29">
        <v>0.78</v>
      </c>
      <c r="AJ1116" s="29">
        <v>1.3320000000000001E-3</v>
      </c>
      <c r="AK1116" s="29">
        <v>113</v>
      </c>
      <c r="AL1116" s="29">
        <v>0</v>
      </c>
      <c r="AM1116" s="29" t="s">
        <v>28</v>
      </c>
      <c r="AN1116" s="158" t="s">
        <v>28</v>
      </c>
      <c r="AO1116" s="29" t="s">
        <v>28</v>
      </c>
      <c r="AP1116" s="29">
        <v>1</v>
      </c>
      <c r="AQ1116" s="29">
        <v>150</v>
      </c>
      <c r="AR1116" s="29">
        <v>111</v>
      </c>
      <c r="AS1116" s="29">
        <v>80</v>
      </c>
      <c r="AT1116" s="29">
        <v>0.78</v>
      </c>
      <c r="AU1116" s="144">
        <v>1.3320000000000001E-3</v>
      </c>
      <c r="AV1116" s="36" t="s">
        <v>28</v>
      </c>
      <c r="AW1116" s="102" t="s">
        <v>33</v>
      </c>
      <c r="AX1116" s="129" t="s">
        <v>33</v>
      </c>
      <c r="AY1116" s="106">
        <v>2623</v>
      </c>
      <c r="BD1116" t="s">
        <v>108</v>
      </c>
      <c r="BE1116" t="s">
        <v>4346</v>
      </c>
      <c r="BF1116" t="s">
        <v>4740</v>
      </c>
      <c r="BH1116" t="str">
        <f t="shared" si="247"/>
        <v>AV</v>
      </c>
      <c r="BJ1116" t="str">
        <f t="shared" si="248"/>
        <v>OK</v>
      </c>
      <c r="BK1116" s="130">
        <v>12026</v>
      </c>
      <c r="BL1116" s="130" t="s">
        <v>37</v>
      </c>
      <c r="BM1116" s="131" t="s">
        <v>33</v>
      </c>
      <c r="BN1116" s="131" t="e">
        <v>#VALUE!</v>
      </c>
      <c r="BO1116">
        <v>12026</v>
      </c>
      <c r="BP1116">
        <v>50</v>
      </c>
    </row>
    <row r="1117" spans="1:68" ht="25.2" x14ac:dyDescent="0.3">
      <c r="A1117" s="1"/>
      <c r="B1117" s="47">
        <v>1024</v>
      </c>
      <c r="C1117" s="45">
        <v>1029143</v>
      </c>
      <c r="D1117" s="40" t="s">
        <v>33</v>
      </c>
      <c r="E1117" s="40"/>
      <c r="F1117" s="31" t="s">
        <v>966</v>
      </c>
      <c r="G1117" s="37" t="s">
        <v>47</v>
      </c>
      <c r="H1117" s="70" t="s">
        <v>4779</v>
      </c>
      <c r="I1117" s="148" t="s">
        <v>32</v>
      </c>
      <c r="J1117" s="147" t="s">
        <v>33</v>
      </c>
      <c r="K1117" s="148">
        <v>0</v>
      </c>
      <c r="L1117" s="148" t="s">
        <v>32</v>
      </c>
      <c r="M1117" s="147">
        <v>42671</v>
      </c>
      <c r="N1117" s="29" t="str">
        <f t="shared" si="243"/>
        <v/>
      </c>
      <c r="O1117" s="29" t="str">
        <f t="shared" si="244"/>
        <v/>
      </c>
      <c r="P1117" s="29" t="str">
        <f t="shared" si="245"/>
        <v/>
      </c>
      <c r="Q1117" s="29" t="str">
        <f t="shared" si="252"/>
        <v/>
      </c>
      <c r="R1117" s="29" t="str">
        <f t="shared" si="253"/>
        <v/>
      </c>
      <c r="S1117" s="29" t="str">
        <f t="shared" si="254"/>
        <v/>
      </c>
      <c r="T1117" s="29" t="str">
        <f t="shared" si="255"/>
        <v/>
      </c>
      <c r="U1117" s="40" t="s">
        <v>33</v>
      </c>
      <c r="V1117" s="40"/>
      <c r="W1117" s="38" t="s">
        <v>145</v>
      </c>
      <c r="X1117" s="29" t="s">
        <v>158</v>
      </c>
      <c r="Y1117" s="146">
        <v>23557</v>
      </c>
      <c r="Z1117" s="33">
        <v>30153</v>
      </c>
      <c r="AA1117" s="34">
        <f t="shared" si="256"/>
        <v>0.28000000000000003</v>
      </c>
      <c r="AB1117" s="33">
        <f t="shared" si="246"/>
        <v>30153</v>
      </c>
      <c r="AC1117" s="34">
        <f t="shared" si="257"/>
        <v>0.28000171974362992</v>
      </c>
      <c r="AD1117" s="145">
        <f t="shared" si="251"/>
        <v>25127.5</v>
      </c>
      <c r="AE1117" s="105">
        <v>19630.832999999999</v>
      </c>
      <c r="AF1117" s="34" t="s">
        <v>36</v>
      </c>
      <c r="AG1117" s="34" t="s">
        <v>36</v>
      </c>
      <c r="AH1117" s="34" t="s">
        <v>36</v>
      </c>
      <c r="AI1117" s="29">
        <v>1</v>
      </c>
      <c r="AJ1117" s="29">
        <v>2.944E-3</v>
      </c>
      <c r="AK1117" s="29">
        <v>26</v>
      </c>
      <c r="AL1117" s="29">
        <v>0</v>
      </c>
      <c r="AM1117" s="29" t="s">
        <v>28</v>
      </c>
      <c r="AN1117" s="158" t="s">
        <v>28</v>
      </c>
      <c r="AO1117" s="29" t="s">
        <v>28</v>
      </c>
      <c r="AP1117" s="29">
        <v>1</v>
      </c>
      <c r="AQ1117" s="29">
        <v>160</v>
      </c>
      <c r="AR1117" s="29">
        <v>160</v>
      </c>
      <c r="AS1117" s="29">
        <v>115</v>
      </c>
      <c r="AT1117" s="29">
        <v>1</v>
      </c>
      <c r="AU1117" s="144">
        <v>2.944E-3</v>
      </c>
      <c r="AV1117" s="36" t="s">
        <v>28</v>
      </c>
      <c r="AW1117" s="102" t="s">
        <v>33</v>
      </c>
      <c r="AX1117" s="129" t="s">
        <v>33</v>
      </c>
      <c r="AY1117" s="106">
        <v>732</v>
      </c>
      <c r="BD1117" t="s">
        <v>108</v>
      </c>
      <c r="BE1117" t="s">
        <v>4346</v>
      </c>
      <c r="BF1117" t="s">
        <v>4740</v>
      </c>
      <c r="BH1117" t="str">
        <f t="shared" si="247"/>
        <v>AV</v>
      </c>
      <c r="BJ1117" t="str">
        <f t="shared" si="248"/>
        <v>OK</v>
      </c>
      <c r="BK1117" s="130">
        <v>30153</v>
      </c>
      <c r="BL1117" s="130" t="s">
        <v>37</v>
      </c>
      <c r="BM1117" s="131" t="s">
        <v>33</v>
      </c>
      <c r="BN1117" s="131" t="e">
        <v>#VALUE!</v>
      </c>
      <c r="BO1117">
        <v>30153</v>
      </c>
      <c r="BP1117">
        <v>30</v>
      </c>
    </row>
    <row r="1118" spans="1:68" ht="25.2" x14ac:dyDescent="0.3">
      <c r="A1118" s="1"/>
      <c r="B1118" s="47">
        <v>1025</v>
      </c>
      <c r="C1118" s="45">
        <v>1029138</v>
      </c>
      <c r="D1118" s="40" t="s">
        <v>33</v>
      </c>
      <c r="E1118" s="40"/>
      <c r="F1118" s="39" t="s">
        <v>967</v>
      </c>
      <c r="G1118" s="29" t="s">
        <v>42</v>
      </c>
      <c r="H1118" s="70" t="s">
        <v>4779</v>
      </c>
      <c r="I1118" s="148" t="s">
        <v>32</v>
      </c>
      <c r="J1118" s="147" t="s">
        <v>33</v>
      </c>
      <c r="K1118" s="148">
        <v>0</v>
      </c>
      <c r="L1118" s="148" t="s">
        <v>32</v>
      </c>
      <c r="M1118" s="147" t="s">
        <v>33</v>
      </c>
      <c r="N1118" s="29" t="str">
        <f t="shared" si="243"/>
        <v/>
      </c>
      <c r="O1118" s="29" t="str">
        <f t="shared" si="244"/>
        <v/>
      </c>
      <c r="P1118" s="29" t="str">
        <f t="shared" si="245"/>
        <v/>
      </c>
      <c r="Q1118" s="29" t="str">
        <f t="shared" si="252"/>
        <v/>
      </c>
      <c r="R1118" s="29" t="str">
        <f t="shared" si="253"/>
        <v/>
      </c>
      <c r="S1118" s="29" t="str">
        <f t="shared" si="254"/>
        <v/>
      </c>
      <c r="T1118" s="29" t="str">
        <f t="shared" si="255"/>
        <v/>
      </c>
      <c r="U1118" s="40" t="s">
        <v>33</v>
      </c>
      <c r="V1118" s="40"/>
      <c r="W1118" s="38" t="s">
        <v>145</v>
      </c>
      <c r="X1118" s="29" t="s">
        <v>158</v>
      </c>
      <c r="Y1118" s="146">
        <v>7887</v>
      </c>
      <c r="Z1118" s="33">
        <v>10096</v>
      </c>
      <c r="AA1118" s="34">
        <f t="shared" si="256"/>
        <v>0.28000000000000003</v>
      </c>
      <c r="AB1118" s="33">
        <f t="shared" si="246"/>
        <v>10096</v>
      </c>
      <c r="AC1118" s="34">
        <f t="shared" si="257"/>
        <v>0.28008109547356419</v>
      </c>
      <c r="AD1118" s="145">
        <f t="shared" si="251"/>
        <v>8413.3330000000005</v>
      </c>
      <c r="AE1118" s="105">
        <v>6572.5</v>
      </c>
      <c r="AF1118" s="34" t="s">
        <v>36</v>
      </c>
      <c r="AG1118" s="34" t="s">
        <v>36</v>
      </c>
      <c r="AH1118" s="34" t="s">
        <v>36</v>
      </c>
      <c r="AI1118" s="29">
        <v>0.53800000000000003</v>
      </c>
      <c r="AJ1118" s="29">
        <v>4.8999999999999998E-4</v>
      </c>
      <c r="AK1118" s="29">
        <v>46</v>
      </c>
      <c r="AL1118" s="29">
        <v>0</v>
      </c>
      <c r="AM1118" s="29" t="s">
        <v>28</v>
      </c>
      <c r="AN1118" s="158" t="s">
        <v>28</v>
      </c>
      <c r="AO1118" s="29" t="s">
        <v>28</v>
      </c>
      <c r="AP1118" s="29">
        <v>1</v>
      </c>
      <c r="AQ1118" s="29">
        <v>150</v>
      </c>
      <c r="AR1118" s="29">
        <v>115</v>
      </c>
      <c r="AS1118" s="29">
        <v>81</v>
      </c>
      <c r="AT1118" s="29">
        <v>0.53800000000000003</v>
      </c>
      <c r="AU1118" s="144">
        <v>1.397E-3</v>
      </c>
      <c r="AV1118" s="36" t="s">
        <v>28</v>
      </c>
      <c r="AW1118" s="102" t="s">
        <v>33</v>
      </c>
      <c r="AX1118" s="129" t="s">
        <v>33</v>
      </c>
      <c r="AY1118" s="106">
        <v>3320</v>
      </c>
      <c r="BD1118" t="s">
        <v>108</v>
      </c>
      <c r="BE1118" t="s">
        <v>4377</v>
      </c>
      <c r="BF1118" t="s">
        <v>4740</v>
      </c>
      <c r="BH1118" t="str">
        <f t="shared" si="247"/>
        <v>AV</v>
      </c>
      <c r="BJ1118" t="str">
        <f t="shared" si="248"/>
        <v>OK</v>
      </c>
      <c r="BK1118" s="130">
        <v>10096</v>
      </c>
      <c r="BL1118" s="130" t="s">
        <v>37</v>
      </c>
      <c r="BM1118" s="131" t="s">
        <v>33</v>
      </c>
      <c r="BN1118" s="131" t="e">
        <v>#VALUE!</v>
      </c>
      <c r="BO1118">
        <v>10096</v>
      </c>
      <c r="BP1118">
        <v>125</v>
      </c>
    </row>
    <row r="1119" spans="1:68" ht="25.2" x14ac:dyDescent="0.3">
      <c r="A1119" s="1"/>
      <c r="B1119" s="47">
        <v>1026</v>
      </c>
      <c r="C1119" s="45">
        <v>1029139</v>
      </c>
      <c r="D1119" s="40" t="s">
        <v>33</v>
      </c>
      <c r="E1119" s="40"/>
      <c r="F1119" s="39" t="s">
        <v>968</v>
      </c>
      <c r="G1119" s="29" t="s">
        <v>42</v>
      </c>
      <c r="H1119" s="70" t="s">
        <v>4779</v>
      </c>
      <c r="I1119" s="148" t="s">
        <v>32</v>
      </c>
      <c r="J1119" s="147" t="s">
        <v>33</v>
      </c>
      <c r="K1119" s="148">
        <v>0</v>
      </c>
      <c r="L1119" s="148" t="s">
        <v>32</v>
      </c>
      <c r="M1119" s="147" t="s">
        <v>33</v>
      </c>
      <c r="N1119" s="29" t="str">
        <f t="shared" si="243"/>
        <v/>
      </c>
      <c r="O1119" s="29" t="str">
        <f t="shared" si="244"/>
        <v/>
      </c>
      <c r="P1119" s="29" t="str">
        <f t="shared" si="245"/>
        <v/>
      </c>
      <c r="Q1119" s="29" t="str">
        <f t="shared" si="252"/>
        <v/>
      </c>
      <c r="R1119" s="29" t="str">
        <f t="shared" si="253"/>
        <v/>
      </c>
      <c r="S1119" s="29" t="str">
        <f t="shared" si="254"/>
        <v/>
      </c>
      <c r="T1119" s="29" t="str">
        <f t="shared" si="255"/>
        <v/>
      </c>
      <c r="U1119" s="40" t="s">
        <v>33</v>
      </c>
      <c r="V1119" s="40"/>
      <c r="W1119" s="38" t="s">
        <v>145</v>
      </c>
      <c r="X1119" s="29" t="s">
        <v>158</v>
      </c>
      <c r="Y1119" s="146">
        <v>18452</v>
      </c>
      <c r="Z1119" s="33">
        <v>23618</v>
      </c>
      <c r="AA1119" s="34">
        <f t="shared" si="256"/>
        <v>0.28000000000000003</v>
      </c>
      <c r="AB1119" s="33">
        <f t="shared" si="246"/>
        <v>23618</v>
      </c>
      <c r="AC1119" s="34">
        <f t="shared" si="257"/>
        <v>0.27996964491719839</v>
      </c>
      <c r="AD1119" s="145">
        <f t="shared" si="251"/>
        <v>19681.667000000001</v>
      </c>
      <c r="AE1119" s="105">
        <v>15376.666999999999</v>
      </c>
      <c r="AF1119" s="34" t="s">
        <v>36</v>
      </c>
      <c r="AG1119" s="34" t="s">
        <v>36</v>
      </c>
      <c r="AH1119" s="34" t="s">
        <v>36</v>
      </c>
      <c r="AI1119" s="29">
        <v>1.54</v>
      </c>
      <c r="AJ1119" s="29">
        <v>2.0739999999999999E-3</v>
      </c>
      <c r="AK1119" s="29">
        <v>22</v>
      </c>
      <c r="AL1119" s="29">
        <v>0</v>
      </c>
      <c r="AM1119" s="29" t="s">
        <v>28</v>
      </c>
      <c r="AN1119" s="158" t="s">
        <v>28</v>
      </c>
      <c r="AO1119" s="29" t="s">
        <v>28</v>
      </c>
      <c r="AP1119" s="29">
        <v>1</v>
      </c>
      <c r="AQ1119" s="29">
        <v>145</v>
      </c>
      <c r="AR1119" s="29">
        <v>130</v>
      </c>
      <c r="AS1119" s="29">
        <v>110</v>
      </c>
      <c r="AT1119" s="29">
        <v>1.54</v>
      </c>
      <c r="AU1119" s="144">
        <v>2.0739999999999999E-3</v>
      </c>
      <c r="AV1119" s="36" t="s">
        <v>28</v>
      </c>
      <c r="AW1119" s="102" t="s">
        <v>33</v>
      </c>
      <c r="AX1119" s="129" t="s">
        <v>33</v>
      </c>
      <c r="AY1119" s="106">
        <v>1410</v>
      </c>
      <c r="BD1119" t="s">
        <v>108</v>
      </c>
      <c r="BE1119" t="s">
        <v>4346</v>
      </c>
      <c r="BF1119" t="s">
        <v>4740</v>
      </c>
      <c r="BH1119" t="str">
        <f t="shared" si="247"/>
        <v>AV</v>
      </c>
      <c r="BJ1119" t="str">
        <f t="shared" si="248"/>
        <v>OK</v>
      </c>
      <c r="BK1119" s="130">
        <v>23618</v>
      </c>
      <c r="BL1119" s="130" t="s">
        <v>37</v>
      </c>
      <c r="BM1119" s="131" t="s">
        <v>33</v>
      </c>
      <c r="BN1119" s="131" t="e">
        <v>#VALUE!</v>
      </c>
      <c r="BO1119">
        <v>23618</v>
      </c>
      <c r="BP1119">
        <v>44</v>
      </c>
    </row>
    <row r="1120" spans="1:68" ht="25.2" x14ac:dyDescent="0.3">
      <c r="A1120" s="1"/>
      <c r="B1120" s="47">
        <v>1027</v>
      </c>
      <c r="C1120" s="45">
        <v>1029140</v>
      </c>
      <c r="D1120" s="40" t="s">
        <v>33</v>
      </c>
      <c r="E1120" s="40"/>
      <c r="F1120" s="39" t="s">
        <v>969</v>
      </c>
      <c r="G1120" s="29" t="s">
        <v>31</v>
      </c>
      <c r="H1120" s="70" t="s">
        <v>4779</v>
      </c>
      <c r="I1120" s="148" t="s">
        <v>32</v>
      </c>
      <c r="J1120" s="147" t="s">
        <v>33</v>
      </c>
      <c r="K1120" s="148">
        <v>0</v>
      </c>
      <c r="L1120" s="148" t="s">
        <v>32</v>
      </c>
      <c r="M1120" s="147" t="s">
        <v>33</v>
      </c>
      <c r="N1120" s="29" t="str">
        <f t="shared" si="243"/>
        <v/>
      </c>
      <c r="O1120" s="29" t="str">
        <f t="shared" si="244"/>
        <v/>
      </c>
      <c r="P1120" s="29" t="str">
        <f t="shared" si="245"/>
        <v/>
      </c>
      <c r="Q1120" s="29" t="str">
        <f t="shared" si="252"/>
        <v/>
      </c>
      <c r="R1120" s="29" t="str">
        <f t="shared" si="253"/>
        <v/>
      </c>
      <c r="S1120" s="29" t="str">
        <f t="shared" si="254"/>
        <v/>
      </c>
      <c r="T1120" s="29" t="str">
        <f t="shared" si="255"/>
        <v/>
      </c>
      <c r="U1120" s="40" t="s">
        <v>33</v>
      </c>
      <c r="V1120" s="40"/>
      <c r="W1120" s="38" t="s">
        <v>145</v>
      </c>
      <c r="X1120" s="29" t="s">
        <v>158</v>
      </c>
      <c r="Y1120" s="146">
        <v>9395</v>
      </c>
      <c r="Z1120" s="33">
        <v>12026</v>
      </c>
      <c r="AA1120" s="34">
        <f t="shared" si="256"/>
        <v>0.28000000000000003</v>
      </c>
      <c r="AB1120" s="33">
        <f t="shared" si="246"/>
        <v>12026</v>
      </c>
      <c r="AC1120" s="34">
        <f t="shared" si="257"/>
        <v>0.2800425639151648</v>
      </c>
      <c r="AD1120" s="145">
        <f t="shared" si="251"/>
        <v>10021.666999999999</v>
      </c>
      <c r="AE1120" s="105">
        <v>7829.1670000000004</v>
      </c>
      <c r="AF1120" s="34" t="s">
        <v>36</v>
      </c>
      <c r="AG1120" s="34" t="s">
        <v>36</v>
      </c>
      <c r="AH1120" s="34" t="s">
        <v>36</v>
      </c>
      <c r="AI1120" s="29">
        <v>0.68200000000000005</v>
      </c>
      <c r="AJ1120" s="29">
        <v>1.5529999999999999E-3</v>
      </c>
      <c r="AK1120" s="29">
        <v>38</v>
      </c>
      <c r="AL1120" s="29">
        <v>0</v>
      </c>
      <c r="AM1120" s="29" t="s">
        <v>28</v>
      </c>
      <c r="AN1120" s="158" t="s">
        <v>28</v>
      </c>
      <c r="AO1120" s="29" t="s">
        <v>28</v>
      </c>
      <c r="AP1120" s="29">
        <v>1</v>
      </c>
      <c r="AQ1120" s="29">
        <v>150</v>
      </c>
      <c r="AR1120" s="29">
        <v>115</v>
      </c>
      <c r="AS1120" s="29">
        <v>90</v>
      </c>
      <c r="AT1120" s="29">
        <v>0.68200000000000005</v>
      </c>
      <c r="AU1120" s="144">
        <v>1.5529999999999999E-3</v>
      </c>
      <c r="AV1120" s="36" t="s">
        <v>28</v>
      </c>
      <c r="AW1120" s="102" t="s">
        <v>33</v>
      </c>
      <c r="AX1120" s="129" t="s">
        <v>33</v>
      </c>
      <c r="AY1120" s="106">
        <v>1997</v>
      </c>
      <c r="BD1120" t="s">
        <v>108</v>
      </c>
      <c r="BE1120" t="s">
        <v>4377</v>
      </c>
      <c r="BF1120" t="s">
        <v>4740</v>
      </c>
      <c r="BH1120" t="str">
        <f t="shared" si="247"/>
        <v>AV</v>
      </c>
      <c r="BJ1120" t="str">
        <f t="shared" si="248"/>
        <v>OK</v>
      </c>
      <c r="BK1120" s="130">
        <v>12026</v>
      </c>
      <c r="BL1120" s="130" t="s">
        <v>37</v>
      </c>
      <c r="BM1120" s="131" t="s">
        <v>33</v>
      </c>
      <c r="BN1120" s="131" t="e">
        <v>#VALUE!</v>
      </c>
      <c r="BO1120">
        <v>12026</v>
      </c>
      <c r="BP1120">
        <v>16</v>
      </c>
    </row>
    <row r="1121" spans="1:68" ht="25.2" x14ac:dyDescent="0.3">
      <c r="A1121" s="1"/>
      <c r="B1121" s="47">
        <v>1028</v>
      </c>
      <c r="C1121" s="45">
        <v>1029141</v>
      </c>
      <c r="D1121" s="40" t="s">
        <v>33</v>
      </c>
      <c r="E1121" s="40"/>
      <c r="F1121" s="31" t="s">
        <v>970</v>
      </c>
      <c r="G1121" s="29" t="s">
        <v>31</v>
      </c>
      <c r="H1121" s="29"/>
      <c r="I1121" s="148" t="s">
        <v>32</v>
      </c>
      <c r="J1121" s="147" t="s">
        <v>33</v>
      </c>
      <c r="K1121" s="148">
        <v>0</v>
      </c>
      <c r="L1121" s="148" t="s">
        <v>32</v>
      </c>
      <c r="M1121" s="147" t="s">
        <v>33</v>
      </c>
      <c r="N1121" s="29" t="str">
        <f t="shared" si="243"/>
        <v/>
      </c>
      <c r="O1121" s="29" t="str">
        <f t="shared" si="244"/>
        <v/>
      </c>
      <c r="P1121" s="29" t="str">
        <f t="shared" si="245"/>
        <v/>
      </c>
      <c r="Q1121" s="29" t="str">
        <f t="shared" si="252"/>
        <v/>
      </c>
      <c r="R1121" s="29" t="str">
        <f t="shared" si="253"/>
        <v/>
      </c>
      <c r="S1121" s="29" t="str">
        <f t="shared" si="254"/>
        <v/>
      </c>
      <c r="T1121" s="29" t="str">
        <f t="shared" si="255"/>
        <v/>
      </c>
      <c r="U1121" s="40" t="s">
        <v>33</v>
      </c>
      <c r="V1121" s="40"/>
      <c r="W1121" s="38" t="s">
        <v>145</v>
      </c>
      <c r="X1121" s="29" t="s">
        <v>158</v>
      </c>
      <c r="Y1121" s="146">
        <v>23557</v>
      </c>
      <c r="Z1121" s="33">
        <v>30153</v>
      </c>
      <c r="AA1121" s="34">
        <f t="shared" si="256"/>
        <v>0.28000000000000003</v>
      </c>
      <c r="AB1121" s="33">
        <f t="shared" si="246"/>
        <v>30153</v>
      </c>
      <c r="AC1121" s="34">
        <f t="shared" si="257"/>
        <v>0.28000171974362992</v>
      </c>
      <c r="AD1121" s="145">
        <f t="shared" si="251"/>
        <v>25127.5</v>
      </c>
      <c r="AE1121" s="105">
        <v>19630.832999999999</v>
      </c>
      <c r="AF1121" s="34" t="s">
        <v>36</v>
      </c>
      <c r="AG1121" s="34" t="s">
        <v>36</v>
      </c>
      <c r="AH1121" s="34" t="s">
        <v>36</v>
      </c>
      <c r="AI1121" s="29">
        <v>1.93</v>
      </c>
      <c r="AJ1121" s="29">
        <v>2.869E-3</v>
      </c>
      <c r="AK1121" s="29">
        <v>0</v>
      </c>
      <c r="AL1121" s="29">
        <v>0</v>
      </c>
      <c r="AM1121" s="29" t="s">
        <v>28</v>
      </c>
      <c r="AN1121" s="44" t="s">
        <v>27</v>
      </c>
      <c r="AO1121" s="29" t="s">
        <v>28</v>
      </c>
      <c r="AP1121" s="29">
        <v>1</v>
      </c>
      <c r="AQ1121" s="29">
        <v>163</v>
      </c>
      <c r="AR1121" s="29">
        <v>160</v>
      </c>
      <c r="AS1121" s="29">
        <v>110</v>
      </c>
      <c r="AT1121" s="29">
        <v>1.93</v>
      </c>
      <c r="AU1121" s="144">
        <v>2.869E-3</v>
      </c>
      <c r="AV1121" s="36" t="s">
        <v>28</v>
      </c>
      <c r="AW1121" s="102" t="s">
        <v>33</v>
      </c>
      <c r="AX1121" s="129" t="s">
        <v>33</v>
      </c>
      <c r="AY1121" s="106">
        <v>65</v>
      </c>
      <c r="BD1121" t="s">
        <v>108</v>
      </c>
      <c r="BE1121" t="s">
        <v>4346</v>
      </c>
      <c r="BF1121" t="s">
        <v>4740</v>
      </c>
      <c r="BH1121" t="str">
        <f t="shared" si="247"/>
        <v/>
      </c>
      <c r="BJ1121" t="str">
        <f t="shared" si="248"/>
        <v>OK</v>
      </c>
      <c r="BK1121" s="130" t="s">
        <v>5302</v>
      </c>
      <c r="BL1121" s="130" t="e">
        <v>#VALUE!</v>
      </c>
      <c r="BM1121" s="131" t="s">
        <v>33</v>
      </c>
      <c r="BN1121" s="131" t="e">
        <v>#VALUE!</v>
      </c>
      <c r="BO1121" t="e">
        <v>#N/A</v>
      </c>
      <c r="BP1121">
        <v>0</v>
      </c>
    </row>
    <row r="1122" spans="1:68" ht="25.2" x14ac:dyDescent="0.3">
      <c r="A1122" s="1"/>
      <c r="B1122" s="47">
        <v>1029</v>
      </c>
      <c r="C1122" s="45">
        <v>1029146</v>
      </c>
      <c r="D1122" s="40" t="s">
        <v>33</v>
      </c>
      <c r="E1122" s="40"/>
      <c r="F1122" s="52" t="s">
        <v>971</v>
      </c>
      <c r="G1122" s="29" t="s">
        <v>47</v>
      </c>
      <c r="H1122" s="70" t="s">
        <v>4779</v>
      </c>
      <c r="I1122" s="148" t="s">
        <v>32</v>
      </c>
      <c r="J1122" s="147" t="s">
        <v>33</v>
      </c>
      <c r="K1122" s="148">
        <v>0</v>
      </c>
      <c r="L1122" s="148" t="s">
        <v>32</v>
      </c>
      <c r="M1122" s="147" t="s">
        <v>33</v>
      </c>
      <c r="N1122" s="29" t="str">
        <f t="shared" si="243"/>
        <v/>
      </c>
      <c r="O1122" s="29" t="str">
        <f t="shared" si="244"/>
        <v/>
      </c>
      <c r="P1122" s="29" t="str">
        <f t="shared" si="245"/>
        <v/>
      </c>
      <c r="Q1122" s="29" t="str">
        <f t="shared" si="252"/>
        <v/>
      </c>
      <c r="R1122" s="29" t="str">
        <f t="shared" si="253"/>
        <v/>
      </c>
      <c r="S1122" s="29" t="str">
        <f t="shared" si="254"/>
        <v/>
      </c>
      <c r="T1122" s="29" t="str">
        <f t="shared" si="255"/>
        <v/>
      </c>
      <c r="U1122" s="40" t="s">
        <v>33</v>
      </c>
      <c r="V1122" s="40"/>
      <c r="W1122" s="38" t="s">
        <v>145</v>
      </c>
      <c r="X1122" s="29" t="s">
        <v>158</v>
      </c>
      <c r="Y1122" s="146">
        <v>8234</v>
      </c>
      <c r="Z1122" s="33">
        <v>10539</v>
      </c>
      <c r="AA1122" s="34">
        <f t="shared" si="256"/>
        <v>0.28000000000000003</v>
      </c>
      <c r="AB1122" s="33">
        <f t="shared" si="246"/>
        <v>10539</v>
      </c>
      <c r="AC1122" s="34">
        <f t="shared" si="257"/>
        <v>0.27993678504071962</v>
      </c>
      <c r="AD1122" s="145">
        <f t="shared" si="251"/>
        <v>8782.5</v>
      </c>
      <c r="AE1122" s="105">
        <v>6861.6670000000004</v>
      </c>
      <c r="AF1122" s="34" t="s">
        <v>36</v>
      </c>
      <c r="AG1122" s="34" t="s">
        <v>36</v>
      </c>
      <c r="AH1122" s="34" t="s">
        <v>36</v>
      </c>
      <c r="AI1122" s="29">
        <v>0.68</v>
      </c>
      <c r="AJ1122" s="29">
        <v>1.4109999999999999E-3</v>
      </c>
      <c r="AK1122" s="29">
        <v>15</v>
      </c>
      <c r="AL1122" s="29">
        <v>0</v>
      </c>
      <c r="AM1122" s="29" t="s">
        <v>28</v>
      </c>
      <c r="AN1122" s="158" t="s">
        <v>28</v>
      </c>
      <c r="AO1122" s="29" t="s">
        <v>28</v>
      </c>
      <c r="AP1122" s="29">
        <v>2</v>
      </c>
      <c r="AQ1122" s="29">
        <v>155</v>
      </c>
      <c r="AR1122" s="29">
        <v>70</v>
      </c>
      <c r="AS1122" s="29">
        <v>130</v>
      </c>
      <c r="AT1122" s="29">
        <v>1.36</v>
      </c>
      <c r="AU1122" s="144">
        <v>1.4109999999999999E-3</v>
      </c>
      <c r="AV1122" s="36" t="s">
        <v>28</v>
      </c>
      <c r="AW1122" s="102" t="s">
        <v>33</v>
      </c>
      <c r="AX1122" s="129" t="s">
        <v>33</v>
      </c>
      <c r="AY1122" s="106">
        <v>947</v>
      </c>
      <c r="BD1122" t="s">
        <v>108</v>
      </c>
      <c r="BE1122" t="s">
        <v>4377</v>
      </c>
      <c r="BF1122" t="s">
        <v>4740</v>
      </c>
      <c r="BH1122" t="str">
        <f t="shared" si="247"/>
        <v>AV</v>
      </c>
      <c r="BJ1122" t="str">
        <f t="shared" si="248"/>
        <v>OK</v>
      </c>
      <c r="BK1122" s="130">
        <v>10539</v>
      </c>
      <c r="BL1122" s="130" t="s">
        <v>37</v>
      </c>
      <c r="BM1122" s="131" t="s">
        <v>33</v>
      </c>
      <c r="BN1122" s="131" t="e">
        <v>#VALUE!</v>
      </c>
      <c r="BO1122">
        <v>10539</v>
      </c>
      <c r="BP1122">
        <v>20</v>
      </c>
    </row>
    <row r="1123" spans="1:68" ht="25.2" x14ac:dyDescent="0.3">
      <c r="A1123" s="1"/>
      <c r="B1123" s="47">
        <v>1030</v>
      </c>
      <c r="C1123" s="45">
        <v>1059397</v>
      </c>
      <c r="D1123" s="29"/>
      <c r="E1123" s="29"/>
      <c r="F1123" s="39" t="s">
        <v>972</v>
      </c>
      <c r="G1123" s="29" t="s">
        <v>58</v>
      </c>
      <c r="H1123" s="37"/>
      <c r="I1123" s="148" t="s">
        <v>32</v>
      </c>
      <c r="J1123" s="147" t="s">
        <v>33</v>
      </c>
      <c r="K1123" s="148">
        <v>0</v>
      </c>
      <c r="L1123" s="148" t="s">
        <v>32</v>
      </c>
      <c r="M1123" s="147" t="s">
        <v>33</v>
      </c>
      <c r="N1123" s="29" t="str">
        <f t="shared" si="243"/>
        <v/>
      </c>
      <c r="O1123" s="29" t="str">
        <f t="shared" si="244"/>
        <v/>
      </c>
      <c r="P1123" s="29" t="str">
        <f t="shared" si="245"/>
        <v/>
      </c>
      <c r="Q1123" s="29" t="str">
        <f t="shared" si="252"/>
        <v/>
      </c>
      <c r="R1123" s="29" t="str">
        <f t="shared" si="253"/>
        <v/>
      </c>
      <c r="S1123" s="29" t="str">
        <f t="shared" si="254"/>
        <v/>
      </c>
      <c r="T1123" s="29" t="str">
        <f t="shared" si="255"/>
        <v/>
      </c>
      <c r="U1123" s="29"/>
      <c r="V1123" s="29"/>
      <c r="W1123" s="38" t="s">
        <v>145</v>
      </c>
      <c r="X1123" s="29" t="s">
        <v>158</v>
      </c>
      <c r="Y1123" s="146">
        <v>5462</v>
      </c>
      <c r="Z1123" s="33">
        <v>6991</v>
      </c>
      <c r="AA1123" s="34">
        <f t="shared" si="256"/>
        <v>0.28000000000000003</v>
      </c>
      <c r="AB1123" s="33">
        <f t="shared" si="246"/>
        <v>6991</v>
      </c>
      <c r="AC1123" s="34">
        <f t="shared" si="257"/>
        <v>0.27993392310992854</v>
      </c>
      <c r="AD1123" s="145">
        <f t="shared" si="251"/>
        <v>5825.8329999999996</v>
      </c>
      <c r="AE1123" s="105">
        <v>4551.6670000000004</v>
      </c>
      <c r="AF1123" s="34" t="s">
        <v>36</v>
      </c>
      <c r="AG1123" s="34" t="s">
        <v>36</v>
      </c>
      <c r="AH1123" s="34" t="s">
        <v>73</v>
      </c>
      <c r="AI1123" s="29">
        <v>0.35299999999999998</v>
      </c>
      <c r="AJ1123" s="29">
        <v>2.7E-4</v>
      </c>
      <c r="AK1123" s="29">
        <v>0</v>
      </c>
      <c r="AL1123" s="29">
        <v>0</v>
      </c>
      <c r="AM1123" s="29" t="s">
        <v>28</v>
      </c>
      <c r="AN1123" s="44" t="s">
        <v>27</v>
      </c>
      <c r="AO1123" s="29" t="s">
        <v>28</v>
      </c>
      <c r="AP1123" s="29">
        <v>1</v>
      </c>
      <c r="AQ1123" s="29">
        <v>118</v>
      </c>
      <c r="AR1123" s="29">
        <v>98</v>
      </c>
      <c r="AS1123" s="29">
        <v>78</v>
      </c>
      <c r="AT1123" s="29">
        <v>0.35299999999999998</v>
      </c>
      <c r="AU1123" s="144">
        <v>9.0200000000000002E-4</v>
      </c>
      <c r="AV1123" s="36" t="s">
        <v>28</v>
      </c>
      <c r="AW1123" s="102" t="s">
        <v>33</v>
      </c>
      <c r="AX1123" s="129" t="s">
        <v>33</v>
      </c>
      <c r="AY1123" s="106">
        <v>126</v>
      </c>
      <c r="BD1123" t="s">
        <v>108</v>
      </c>
      <c r="BE1123" t="s">
        <v>4351</v>
      </c>
      <c r="BF1123" t="s">
        <v>4740</v>
      </c>
      <c r="BH1123" t="str">
        <f t="shared" si="247"/>
        <v/>
      </c>
      <c r="BJ1123" t="str">
        <f t="shared" si="248"/>
        <v>OK</v>
      </c>
      <c r="BK1123" s="130" t="s">
        <v>5302</v>
      </c>
      <c r="BL1123" s="130" t="e">
        <v>#VALUE!</v>
      </c>
      <c r="BM1123" s="131" t="s">
        <v>33</v>
      </c>
      <c r="BN1123" s="131" t="e">
        <v>#VALUE!</v>
      </c>
      <c r="BO1123" t="e">
        <v>#N/A</v>
      </c>
      <c r="BP1123">
        <v>0</v>
      </c>
    </row>
    <row r="1124" spans="1:68" ht="25.2" x14ac:dyDescent="0.3">
      <c r="A1124" s="1"/>
      <c r="B1124" s="47">
        <v>1031</v>
      </c>
      <c r="C1124" s="45">
        <v>1095818</v>
      </c>
      <c r="D1124" s="29">
        <v>1059396</v>
      </c>
      <c r="E1124" s="29"/>
      <c r="F1124" s="31" t="s">
        <v>973</v>
      </c>
      <c r="G1124" s="37" t="s">
        <v>31</v>
      </c>
      <c r="H1124" s="148"/>
      <c r="I1124" s="148" t="s">
        <v>32</v>
      </c>
      <c r="J1124" s="147" t="s">
        <v>33</v>
      </c>
      <c r="K1124" s="148">
        <v>0</v>
      </c>
      <c r="L1124" s="148" t="s">
        <v>32</v>
      </c>
      <c r="M1124" s="147" t="s">
        <v>33</v>
      </c>
      <c r="N1124" s="29">
        <f t="shared" si="243"/>
        <v>1059396</v>
      </c>
      <c r="O1124" s="29" t="str">
        <f t="shared" si="244"/>
        <v/>
      </c>
      <c r="P1124" s="29" t="str">
        <f t="shared" si="245"/>
        <v/>
      </c>
      <c r="Q1124" s="29" t="str">
        <f t="shared" si="252"/>
        <v/>
      </c>
      <c r="R1124" s="29" t="str">
        <f t="shared" si="253"/>
        <v/>
      </c>
      <c r="S1124" s="29" t="str">
        <f t="shared" si="254"/>
        <v/>
      </c>
      <c r="T1124" s="29" t="str">
        <f t="shared" si="255"/>
        <v/>
      </c>
      <c r="U1124" s="29"/>
      <c r="V1124" s="29"/>
      <c r="W1124" s="30" t="s">
        <v>145</v>
      </c>
      <c r="X1124" s="37" t="s">
        <v>158</v>
      </c>
      <c r="Y1124" s="146">
        <v>5462</v>
      </c>
      <c r="Z1124" s="33">
        <v>6991</v>
      </c>
      <c r="AA1124" s="34">
        <f t="shared" si="256"/>
        <v>0.28000000000000003</v>
      </c>
      <c r="AB1124" s="33">
        <f t="shared" si="246"/>
        <v>6991</v>
      </c>
      <c r="AC1124" s="34">
        <f t="shared" si="257"/>
        <v>0.27993392310992854</v>
      </c>
      <c r="AD1124" s="145">
        <f t="shared" si="251"/>
        <v>5825.8329999999996</v>
      </c>
      <c r="AE1124" s="105">
        <v>4551.6670000000004</v>
      </c>
      <c r="AF1124" s="34" t="s">
        <v>36</v>
      </c>
      <c r="AG1124" s="34" t="s">
        <v>36</v>
      </c>
      <c r="AH1124" s="34">
        <v>0</v>
      </c>
      <c r="AI1124" s="29">
        <v>0.32600000000000001</v>
      </c>
      <c r="AJ1124" s="29">
        <v>2.99E-4</v>
      </c>
      <c r="AK1124" s="29">
        <v>0</v>
      </c>
      <c r="AL1124" s="29">
        <v>0</v>
      </c>
      <c r="AM1124" s="29" t="s">
        <v>28</v>
      </c>
      <c r="AN1124" s="44" t="s">
        <v>27</v>
      </c>
      <c r="AO1124" s="29" t="s">
        <v>28</v>
      </c>
      <c r="AP1124" s="29">
        <v>1</v>
      </c>
      <c r="AQ1124" s="29">
        <v>120</v>
      </c>
      <c r="AR1124" s="29">
        <v>100</v>
      </c>
      <c r="AS1124" s="29">
        <v>80</v>
      </c>
      <c r="AT1124" s="29">
        <v>0.32600000000000001</v>
      </c>
      <c r="AU1124" s="144">
        <v>9.6000000000000002E-4</v>
      </c>
      <c r="AV1124" s="36" t="s">
        <v>28</v>
      </c>
      <c r="AW1124" s="102">
        <v>43894</v>
      </c>
      <c r="AX1124" s="129" t="s">
        <v>33</v>
      </c>
      <c r="AY1124" s="106">
        <v>219</v>
      </c>
      <c r="BD1124" t="s">
        <v>360</v>
      </c>
      <c r="BE1124" t="s">
        <v>4346</v>
      </c>
      <c r="BF1124" t="s">
        <v>4749</v>
      </c>
      <c r="BH1124" t="str">
        <f t="shared" si="247"/>
        <v/>
      </c>
      <c r="BJ1124" t="str">
        <f t="shared" si="248"/>
        <v>OK</v>
      </c>
      <c r="BK1124" s="130" t="s">
        <v>5302</v>
      </c>
      <c r="BL1124" s="130" t="e">
        <v>#VALUE!</v>
      </c>
      <c r="BM1124" s="131">
        <v>6008</v>
      </c>
      <c r="BN1124" s="131">
        <v>1.1636151797603196</v>
      </c>
      <c r="BO1124" t="e">
        <v>#N/A</v>
      </c>
      <c r="BP1124">
        <v>0</v>
      </c>
    </row>
    <row r="1125" spans="1:68" ht="25.2" x14ac:dyDescent="0.3">
      <c r="A1125" s="1"/>
      <c r="B1125" s="47">
        <v>1032</v>
      </c>
      <c r="C1125" s="45">
        <v>1095819</v>
      </c>
      <c r="D1125" s="29">
        <v>1029121</v>
      </c>
      <c r="E1125" s="29"/>
      <c r="F1125" s="31" t="s">
        <v>974</v>
      </c>
      <c r="G1125" s="37" t="s">
        <v>47</v>
      </c>
      <c r="H1125" s="70" t="s">
        <v>4779</v>
      </c>
      <c r="I1125" s="148" t="s">
        <v>32</v>
      </c>
      <c r="J1125" s="147" t="s">
        <v>33</v>
      </c>
      <c r="K1125" s="148">
        <v>0</v>
      </c>
      <c r="L1125" s="148" t="s">
        <v>32</v>
      </c>
      <c r="M1125" s="147" t="s">
        <v>33</v>
      </c>
      <c r="N1125" s="29">
        <f t="shared" si="243"/>
        <v>1029121</v>
      </c>
      <c r="O1125" s="29" t="str">
        <f t="shared" si="244"/>
        <v/>
      </c>
      <c r="P1125" s="29" t="str">
        <f t="shared" si="245"/>
        <v/>
      </c>
      <c r="Q1125" s="29" t="str">
        <f t="shared" si="252"/>
        <v/>
      </c>
      <c r="R1125" s="29" t="str">
        <f t="shared" si="253"/>
        <v/>
      </c>
      <c r="S1125" s="29" t="str">
        <f t="shared" si="254"/>
        <v/>
      </c>
      <c r="T1125" s="29" t="str">
        <f t="shared" si="255"/>
        <v/>
      </c>
      <c r="U1125" s="29"/>
      <c r="V1125" s="29"/>
      <c r="W1125" s="30" t="s">
        <v>145</v>
      </c>
      <c r="X1125" s="37" t="s">
        <v>158</v>
      </c>
      <c r="Y1125" s="146">
        <v>5755</v>
      </c>
      <c r="Z1125" s="33">
        <v>7367</v>
      </c>
      <c r="AA1125" s="34">
        <f t="shared" si="256"/>
        <v>0.28000000000000003</v>
      </c>
      <c r="AB1125" s="33">
        <f t="shared" si="246"/>
        <v>7367</v>
      </c>
      <c r="AC1125" s="34">
        <f t="shared" si="257"/>
        <v>0.28010441564583272</v>
      </c>
      <c r="AD1125" s="145">
        <f t="shared" si="251"/>
        <v>6139.1670000000004</v>
      </c>
      <c r="AE1125" s="105">
        <v>4795.8329999999996</v>
      </c>
      <c r="AF1125" s="34" t="s">
        <v>36</v>
      </c>
      <c r="AG1125" s="34" t="s">
        <v>36</v>
      </c>
      <c r="AH1125" s="34">
        <v>0</v>
      </c>
      <c r="AI1125" s="29">
        <v>0.36</v>
      </c>
      <c r="AJ1125" s="29">
        <v>3.68E-4</v>
      </c>
      <c r="AK1125" s="29">
        <v>20</v>
      </c>
      <c r="AL1125" s="29">
        <v>0</v>
      </c>
      <c r="AM1125" s="29" t="s">
        <v>28</v>
      </c>
      <c r="AN1125" s="158" t="s">
        <v>28</v>
      </c>
      <c r="AO1125" s="29" t="s">
        <v>28</v>
      </c>
      <c r="AP1125" s="29">
        <v>1</v>
      </c>
      <c r="AQ1125" s="29">
        <v>120</v>
      </c>
      <c r="AR1125" s="29">
        <v>100</v>
      </c>
      <c r="AS1125" s="29">
        <v>80</v>
      </c>
      <c r="AT1125" s="29">
        <v>0.36</v>
      </c>
      <c r="AU1125" s="144">
        <v>9.6000000000000002E-4</v>
      </c>
      <c r="AV1125" s="36" t="s">
        <v>28</v>
      </c>
      <c r="AW1125" s="102">
        <v>43894</v>
      </c>
      <c r="AX1125" s="129" t="s">
        <v>33</v>
      </c>
      <c r="AY1125" s="106">
        <v>251</v>
      </c>
      <c r="BD1125" t="s">
        <v>360</v>
      </c>
      <c r="BE1125" t="s">
        <v>4346</v>
      </c>
      <c r="BF1125" t="s">
        <v>4749</v>
      </c>
      <c r="BH1125" t="str">
        <f t="shared" si="247"/>
        <v>AV</v>
      </c>
      <c r="BJ1125" t="str">
        <f t="shared" si="248"/>
        <v>OK</v>
      </c>
      <c r="BK1125" s="130">
        <v>7367</v>
      </c>
      <c r="BL1125" s="130" t="s">
        <v>37</v>
      </c>
      <c r="BM1125" s="131">
        <v>6331</v>
      </c>
      <c r="BN1125" s="131">
        <v>1.1636392355078187</v>
      </c>
      <c r="BO1125">
        <v>7367</v>
      </c>
      <c r="BP1125">
        <v>21</v>
      </c>
    </row>
    <row r="1126" spans="1:68" ht="25.2" x14ac:dyDescent="0.3">
      <c r="A1126" s="1"/>
      <c r="B1126" s="47">
        <v>1033</v>
      </c>
      <c r="C1126" s="45">
        <v>1095820</v>
      </c>
      <c r="D1126" s="29">
        <v>1029122</v>
      </c>
      <c r="E1126" s="29"/>
      <c r="F1126" s="31" t="s">
        <v>975</v>
      </c>
      <c r="G1126" s="37" t="s">
        <v>47</v>
      </c>
      <c r="H1126" s="70" t="s">
        <v>4779</v>
      </c>
      <c r="I1126" s="148" t="s">
        <v>32</v>
      </c>
      <c r="J1126" s="147" t="s">
        <v>33</v>
      </c>
      <c r="K1126" s="148">
        <v>0</v>
      </c>
      <c r="L1126" s="148" t="s">
        <v>32</v>
      </c>
      <c r="M1126" s="147" t="s">
        <v>33</v>
      </c>
      <c r="N1126" s="29">
        <f t="shared" si="243"/>
        <v>1029122</v>
      </c>
      <c r="O1126" s="29" t="str">
        <f t="shared" si="244"/>
        <v/>
      </c>
      <c r="P1126" s="29" t="str">
        <f t="shared" si="245"/>
        <v/>
      </c>
      <c r="Q1126" s="29" t="str">
        <f t="shared" si="252"/>
        <v/>
      </c>
      <c r="R1126" s="29" t="str">
        <f t="shared" si="253"/>
        <v/>
      </c>
      <c r="S1126" s="29" t="str">
        <f t="shared" si="254"/>
        <v/>
      </c>
      <c r="T1126" s="29" t="str">
        <f t="shared" si="255"/>
        <v/>
      </c>
      <c r="U1126" s="29"/>
      <c r="V1126" s="29"/>
      <c r="W1126" s="30" t="s">
        <v>145</v>
      </c>
      <c r="X1126" s="37" t="s">
        <v>158</v>
      </c>
      <c r="Y1126" s="146">
        <v>5755</v>
      </c>
      <c r="Z1126" s="33">
        <v>7367</v>
      </c>
      <c r="AA1126" s="34">
        <f t="shared" si="256"/>
        <v>0.28000000000000003</v>
      </c>
      <c r="AB1126" s="33">
        <f t="shared" si="246"/>
        <v>7367</v>
      </c>
      <c r="AC1126" s="34">
        <f t="shared" si="257"/>
        <v>0.28010441564583272</v>
      </c>
      <c r="AD1126" s="145">
        <f t="shared" si="251"/>
        <v>6139.1670000000004</v>
      </c>
      <c r="AE1126" s="105">
        <v>4795.8329999999996</v>
      </c>
      <c r="AF1126" s="34" t="s">
        <v>36</v>
      </c>
      <c r="AG1126" s="34" t="s">
        <v>36</v>
      </c>
      <c r="AH1126" s="34">
        <v>0</v>
      </c>
      <c r="AI1126" s="29">
        <v>0.38400000000000001</v>
      </c>
      <c r="AJ1126" s="29">
        <v>3.68E-4</v>
      </c>
      <c r="AK1126" s="29">
        <v>13</v>
      </c>
      <c r="AL1126" s="29">
        <v>0</v>
      </c>
      <c r="AM1126" s="29" t="s">
        <v>28</v>
      </c>
      <c r="AN1126" s="158" t="s">
        <v>28</v>
      </c>
      <c r="AO1126" s="29" t="s">
        <v>28</v>
      </c>
      <c r="AP1126" s="29">
        <v>1</v>
      </c>
      <c r="AQ1126" s="29">
        <v>120</v>
      </c>
      <c r="AR1126" s="29">
        <v>100</v>
      </c>
      <c r="AS1126" s="29">
        <v>80</v>
      </c>
      <c r="AT1126" s="29">
        <v>0.38400000000000001</v>
      </c>
      <c r="AU1126" s="144">
        <v>9.6000000000000002E-4</v>
      </c>
      <c r="AV1126" s="36" t="s">
        <v>28</v>
      </c>
      <c r="AW1126" s="102">
        <v>43894</v>
      </c>
      <c r="AX1126" s="129" t="s">
        <v>33</v>
      </c>
      <c r="AY1126" s="106">
        <v>220</v>
      </c>
      <c r="BD1126" t="s">
        <v>360</v>
      </c>
      <c r="BE1126" t="s">
        <v>4372</v>
      </c>
      <c r="BF1126" t="s">
        <v>4749</v>
      </c>
      <c r="BH1126" t="str">
        <f t="shared" si="247"/>
        <v>AV</v>
      </c>
      <c r="BJ1126" t="str">
        <f t="shared" si="248"/>
        <v>OK</v>
      </c>
      <c r="BK1126" s="130">
        <v>7367</v>
      </c>
      <c r="BL1126" s="130" t="s">
        <v>37</v>
      </c>
      <c r="BM1126" s="131">
        <v>6331</v>
      </c>
      <c r="BN1126" s="131">
        <v>1.1636392355078187</v>
      </c>
      <c r="BO1126">
        <v>7367</v>
      </c>
      <c r="BP1126">
        <v>0</v>
      </c>
    </row>
    <row r="1127" spans="1:68" ht="25.2" x14ac:dyDescent="0.3">
      <c r="A1127" s="1"/>
      <c r="B1127" s="47"/>
      <c r="C1127" s="45">
        <v>1135950</v>
      </c>
      <c r="D1127" s="40"/>
      <c r="E1127" s="55" t="s">
        <v>5151</v>
      </c>
      <c r="F1127" s="30" t="s">
        <v>5547</v>
      </c>
      <c r="G1127" s="101" t="s">
        <v>47</v>
      </c>
      <c r="H1127" s="157" t="s">
        <v>4781</v>
      </c>
      <c r="I1127" s="27"/>
      <c r="J1127" s="27"/>
      <c r="K1127" s="27"/>
      <c r="L1127" s="27"/>
      <c r="M1127" s="27"/>
      <c r="N1127" s="29" t="str">
        <f t="shared" si="243"/>
        <v/>
      </c>
      <c r="O1127" s="29" t="str">
        <f t="shared" si="244"/>
        <v/>
      </c>
      <c r="P1127" s="29" t="str">
        <f t="shared" si="245"/>
        <v/>
      </c>
      <c r="Q1127" s="29" t="str">
        <f t="shared" si="252"/>
        <v/>
      </c>
      <c r="R1127" s="29" t="str">
        <f t="shared" si="253"/>
        <v/>
      </c>
      <c r="S1127" s="29" t="str">
        <f t="shared" si="254"/>
        <v/>
      </c>
      <c r="T1127" s="29" t="str">
        <f t="shared" si="255"/>
        <v/>
      </c>
      <c r="U1127" s="27"/>
      <c r="V1127" s="27"/>
      <c r="W1127" s="38" t="s">
        <v>145</v>
      </c>
      <c r="X1127" s="37" t="s">
        <v>158</v>
      </c>
      <c r="Y1127" s="27"/>
      <c r="Z1127" s="33">
        <v>2950</v>
      </c>
      <c r="AA1127" s="27"/>
      <c r="AB1127" s="33">
        <f t="shared" si="246"/>
        <v>2950</v>
      </c>
      <c r="AC1127" s="27"/>
      <c r="AD1127" s="145">
        <f t="shared" si="251"/>
        <v>2458.3330000000001</v>
      </c>
      <c r="AE1127" s="27"/>
      <c r="AF1127" s="27"/>
      <c r="AG1127" s="27"/>
      <c r="AH1127" s="27"/>
      <c r="AI1127" s="27"/>
      <c r="AJ1127" s="27"/>
      <c r="AK1127" s="29">
        <v>200</v>
      </c>
      <c r="AL1127" s="29">
        <v>0</v>
      </c>
      <c r="AM1127" s="29" t="s">
        <v>28</v>
      </c>
      <c r="AN1127" s="158" t="s">
        <v>28</v>
      </c>
      <c r="AO1127" s="29" t="s">
        <v>28</v>
      </c>
      <c r="AP1127" s="29">
        <v>5</v>
      </c>
      <c r="AQ1127" s="27"/>
      <c r="AR1127" s="27"/>
      <c r="AS1127" s="27"/>
      <c r="AT1127" s="27"/>
      <c r="AU1127" s="27"/>
      <c r="AV1127" s="27"/>
      <c r="AW1127" s="102">
        <v>44743</v>
      </c>
      <c r="AX1127" s="129" t="s">
        <v>4749</v>
      </c>
      <c r="AY1127" s="106"/>
      <c r="BH1127" t="str">
        <f t="shared" si="247"/>
        <v>AV</v>
      </c>
      <c r="BJ1127" t="str">
        <f t="shared" si="248"/>
        <v>OK</v>
      </c>
      <c r="BK1127" s="130">
        <v>4500</v>
      </c>
      <c r="BL1127" s="130" t="s">
        <v>37</v>
      </c>
      <c r="BM1127" s="131" t="s">
        <v>33</v>
      </c>
      <c r="BN1127" s="131" t="e">
        <v>#VALUE!</v>
      </c>
      <c r="BO1127" t="e">
        <v>#N/A</v>
      </c>
      <c r="BP1127">
        <v>0</v>
      </c>
    </row>
    <row r="1128" spans="1:68" ht="25.2" x14ac:dyDescent="0.3">
      <c r="A1128" s="1"/>
      <c r="B1128" s="47"/>
      <c r="C1128" s="45">
        <v>1135951</v>
      </c>
      <c r="D1128" s="40"/>
      <c r="E1128" s="55" t="s">
        <v>5152</v>
      </c>
      <c r="F1128" s="30" t="s">
        <v>5548</v>
      </c>
      <c r="G1128" s="101" t="s">
        <v>47</v>
      </c>
      <c r="H1128" s="157" t="s">
        <v>4781</v>
      </c>
      <c r="I1128" s="27"/>
      <c r="J1128" s="27"/>
      <c r="K1128" s="27"/>
      <c r="L1128" s="27"/>
      <c r="M1128" s="27"/>
      <c r="N1128" s="29" t="str">
        <f t="shared" ref="N1128:N1191" si="258">IFERROR(MID($D1128,1,7)+0,"")</f>
        <v/>
      </c>
      <c r="O1128" s="29" t="str">
        <f t="shared" ref="O1128:O1191" si="259">IFERROR(MID($D1128,10,7)+0,"")</f>
        <v/>
      </c>
      <c r="P1128" s="29" t="str">
        <f t="shared" ref="P1128:P1191" si="260">IFERROR(MID($D1128,19,7)+0,"")</f>
        <v/>
      </c>
      <c r="Q1128" s="29" t="str">
        <f t="shared" si="252"/>
        <v/>
      </c>
      <c r="R1128" s="29" t="str">
        <f t="shared" si="253"/>
        <v/>
      </c>
      <c r="S1128" s="29" t="str">
        <f t="shared" si="254"/>
        <v/>
      </c>
      <c r="T1128" s="29" t="str">
        <f t="shared" si="255"/>
        <v/>
      </c>
      <c r="U1128" s="27"/>
      <c r="V1128" s="27"/>
      <c r="W1128" s="38" t="s">
        <v>145</v>
      </c>
      <c r="X1128" s="37" t="s">
        <v>158</v>
      </c>
      <c r="Y1128" s="27"/>
      <c r="Z1128" s="33">
        <v>3250</v>
      </c>
      <c r="AA1128" s="27"/>
      <c r="AB1128" s="33">
        <f t="shared" ref="AB1128:AB1191" si="261">IF(OR(W1128="VLD MLC components",W1128="VLD MLC pipes",W1128="VLD PEX components",W1128="VLD PEX pipes",W1128="VLD PHC components",W1128="VLD PHC pipes"),"По запросу",Z1128)</f>
        <v>3250</v>
      </c>
      <c r="AC1128" s="27"/>
      <c r="AD1128" s="145">
        <f t="shared" si="251"/>
        <v>2708.3330000000001</v>
      </c>
      <c r="AE1128" s="27"/>
      <c r="AF1128" s="27"/>
      <c r="AG1128" s="27"/>
      <c r="AH1128" s="27"/>
      <c r="AI1128" s="27"/>
      <c r="AJ1128" s="27"/>
      <c r="AK1128" s="29">
        <v>300</v>
      </c>
      <c r="AL1128" s="29">
        <v>0</v>
      </c>
      <c r="AM1128" s="29" t="s">
        <v>28</v>
      </c>
      <c r="AN1128" s="158" t="s">
        <v>28</v>
      </c>
      <c r="AO1128" s="29" t="s">
        <v>28</v>
      </c>
      <c r="AP1128" s="29">
        <v>5</v>
      </c>
      <c r="AQ1128" s="27"/>
      <c r="AR1128" s="27"/>
      <c r="AS1128" s="27"/>
      <c r="AT1128" s="27"/>
      <c r="AU1128" s="27"/>
      <c r="AV1128" s="27"/>
      <c r="AW1128" s="102">
        <v>44743</v>
      </c>
      <c r="AX1128" s="129" t="s">
        <v>4749</v>
      </c>
      <c r="AY1128" s="106"/>
      <c r="BH1128" t="str">
        <f t="shared" ref="BH1128:BH1191" si="262">IF(OR(H1128="Регулярный ассортимент",AK1128&gt;0,AL1128&gt;0),"AV","")</f>
        <v>AV</v>
      </c>
      <c r="BJ1128" t="str">
        <f t="shared" ref="BJ1128:BJ1191" si="263">IF(AB1128-Z1128=0,"OK")</f>
        <v>OK</v>
      </c>
      <c r="BK1128" s="130">
        <v>6500</v>
      </c>
      <c r="BL1128" s="130" t="s">
        <v>37</v>
      </c>
      <c r="BM1128" s="131" t="s">
        <v>33</v>
      </c>
      <c r="BN1128" s="131" t="e">
        <v>#VALUE!</v>
      </c>
      <c r="BO1128" t="e">
        <v>#N/A</v>
      </c>
      <c r="BP1128">
        <v>0</v>
      </c>
    </row>
    <row r="1129" spans="1:68" ht="25.2" x14ac:dyDescent="0.3">
      <c r="A1129" s="1"/>
      <c r="B1129" s="47"/>
      <c r="C1129" s="45">
        <v>1135952</v>
      </c>
      <c r="D1129" s="40"/>
      <c r="E1129" s="55" t="s">
        <v>5153</v>
      </c>
      <c r="F1129" s="30" t="s">
        <v>5549</v>
      </c>
      <c r="G1129" s="101" t="s">
        <v>47</v>
      </c>
      <c r="H1129" s="157" t="s">
        <v>4781</v>
      </c>
      <c r="I1129" s="27"/>
      <c r="J1129" s="27"/>
      <c r="K1129" s="27"/>
      <c r="L1129" s="27"/>
      <c r="M1129" s="27"/>
      <c r="N1129" s="29" t="str">
        <f t="shared" si="258"/>
        <v/>
      </c>
      <c r="O1129" s="29" t="str">
        <f t="shared" si="259"/>
        <v/>
      </c>
      <c r="P1129" s="29" t="str">
        <f t="shared" si="260"/>
        <v/>
      </c>
      <c r="Q1129" s="29" t="str">
        <f t="shared" si="252"/>
        <v/>
      </c>
      <c r="R1129" s="29" t="str">
        <f t="shared" si="253"/>
        <v/>
      </c>
      <c r="S1129" s="29" t="str">
        <f t="shared" si="254"/>
        <v/>
      </c>
      <c r="T1129" s="29" t="str">
        <f t="shared" si="255"/>
        <v/>
      </c>
      <c r="U1129" s="27"/>
      <c r="V1129" s="27"/>
      <c r="W1129" s="38" t="s">
        <v>145</v>
      </c>
      <c r="X1129" s="37" t="s">
        <v>158</v>
      </c>
      <c r="Y1129" s="27"/>
      <c r="Z1129" s="33">
        <v>4750</v>
      </c>
      <c r="AA1129" s="27"/>
      <c r="AB1129" s="33">
        <f t="shared" si="261"/>
        <v>4750</v>
      </c>
      <c r="AC1129" s="27"/>
      <c r="AD1129" s="145">
        <f t="shared" si="251"/>
        <v>3958.3330000000001</v>
      </c>
      <c r="AE1129" s="27"/>
      <c r="AF1129" s="27"/>
      <c r="AG1129" s="27"/>
      <c r="AH1129" s="27"/>
      <c r="AI1129" s="27"/>
      <c r="AJ1129" s="27"/>
      <c r="AK1129" s="29">
        <v>200</v>
      </c>
      <c r="AL1129" s="29">
        <v>0</v>
      </c>
      <c r="AM1129" s="29" t="s">
        <v>28</v>
      </c>
      <c r="AN1129" s="158" t="s">
        <v>28</v>
      </c>
      <c r="AO1129" s="29" t="s">
        <v>28</v>
      </c>
      <c r="AP1129" s="29">
        <v>5</v>
      </c>
      <c r="AQ1129" s="27"/>
      <c r="AR1129" s="27"/>
      <c r="AS1129" s="27"/>
      <c r="AT1129" s="27"/>
      <c r="AU1129" s="27"/>
      <c r="AV1129" s="27"/>
      <c r="AW1129" s="102">
        <v>44743</v>
      </c>
      <c r="AX1129" s="129" t="s">
        <v>4749</v>
      </c>
      <c r="AY1129" s="106"/>
      <c r="BH1129" t="str">
        <f t="shared" si="262"/>
        <v>AV</v>
      </c>
      <c r="BJ1129" t="str">
        <f t="shared" si="263"/>
        <v>OK</v>
      </c>
      <c r="BK1129" s="130">
        <v>8500</v>
      </c>
      <c r="BL1129" s="130" t="s">
        <v>37</v>
      </c>
      <c r="BM1129" s="131" t="s">
        <v>33</v>
      </c>
      <c r="BN1129" s="131" t="e">
        <v>#VALUE!</v>
      </c>
      <c r="BO1129" t="e">
        <v>#N/A</v>
      </c>
      <c r="BP1129">
        <v>0</v>
      </c>
    </row>
    <row r="1130" spans="1:68" ht="25.2" x14ac:dyDescent="0.3">
      <c r="A1130" s="1"/>
      <c r="B1130" s="47"/>
      <c r="C1130" s="45">
        <v>1135953</v>
      </c>
      <c r="D1130" s="46" t="s">
        <v>5278</v>
      </c>
      <c r="E1130" s="55" t="s">
        <v>5154</v>
      </c>
      <c r="F1130" s="30" t="s">
        <v>5550</v>
      </c>
      <c r="G1130" s="101" t="s">
        <v>47</v>
      </c>
      <c r="H1130" s="157" t="s">
        <v>4781</v>
      </c>
      <c r="I1130" s="27"/>
      <c r="J1130" s="27"/>
      <c r="K1130" s="27"/>
      <c r="L1130" s="27"/>
      <c r="M1130" s="27"/>
      <c r="N1130" s="29">
        <f t="shared" si="258"/>
        <v>1014137</v>
      </c>
      <c r="O1130" s="29">
        <f t="shared" si="259"/>
        <v>1048520</v>
      </c>
      <c r="P1130" s="29" t="str">
        <f t="shared" si="260"/>
        <v/>
      </c>
      <c r="Q1130" s="29" t="str">
        <f t="shared" si="252"/>
        <v/>
      </c>
      <c r="R1130" s="29" t="str">
        <f t="shared" si="253"/>
        <v/>
      </c>
      <c r="S1130" s="29" t="str">
        <f t="shared" si="254"/>
        <v/>
      </c>
      <c r="T1130" s="29" t="str">
        <f t="shared" si="255"/>
        <v/>
      </c>
      <c r="U1130" s="27"/>
      <c r="V1130" s="27"/>
      <c r="W1130" s="38" t="s">
        <v>145</v>
      </c>
      <c r="X1130" s="37" t="s">
        <v>158</v>
      </c>
      <c r="Y1130" s="27"/>
      <c r="Z1130" s="33">
        <v>3900</v>
      </c>
      <c r="AA1130" s="27"/>
      <c r="AB1130" s="33">
        <f t="shared" si="261"/>
        <v>3900</v>
      </c>
      <c r="AC1130" s="27"/>
      <c r="AD1130" s="145">
        <f t="shared" si="251"/>
        <v>3250</v>
      </c>
      <c r="AE1130" s="27"/>
      <c r="AF1130" s="27"/>
      <c r="AG1130" s="27"/>
      <c r="AH1130" s="27"/>
      <c r="AI1130" s="29">
        <v>0.4</v>
      </c>
      <c r="AJ1130" s="29">
        <v>4.4099999999999999E-4</v>
      </c>
      <c r="AK1130" s="29">
        <v>34</v>
      </c>
      <c r="AL1130" s="29">
        <v>0</v>
      </c>
      <c r="AM1130" s="29" t="s">
        <v>28</v>
      </c>
      <c r="AN1130" s="158" t="s">
        <v>28</v>
      </c>
      <c r="AO1130" s="29" t="s">
        <v>28</v>
      </c>
      <c r="AP1130" s="29">
        <v>5</v>
      </c>
      <c r="AQ1130" s="27"/>
      <c r="AR1130" s="27"/>
      <c r="AS1130" s="27"/>
      <c r="AT1130" s="27"/>
      <c r="AU1130" s="27"/>
      <c r="AV1130" s="27"/>
      <c r="AW1130" s="102">
        <v>44743</v>
      </c>
      <c r="AX1130" s="129" t="s">
        <v>4749</v>
      </c>
      <c r="AY1130" s="106"/>
      <c r="BH1130" t="str">
        <f t="shared" si="262"/>
        <v>AV</v>
      </c>
      <c r="BJ1130" t="str">
        <f t="shared" si="263"/>
        <v>OK</v>
      </c>
      <c r="BK1130" s="130">
        <v>6250</v>
      </c>
      <c r="BL1130" s="130" t="s">
        <v>37</v>
      </c>
      <c r="BM1130" s="131" t="s">
        <v>33</v>
      </c>
      <c r="BN1130" s="131" t="e">
        <v>#VALUE!</v>
      </c>
      <c r="BO1130" t="e">
        <v>#N/A</v>
      </c>
      <c r="BP1130">
        <v>0</v>
      </c>
    </row>
    <row r="1131" spans="1:68" ht="25.2" x14ac:dyDescent="0.3">
      <c r="A1131" s="1"/>
      <c r="B1131" s="47"/>
      <c r="C1131" s="45">
        <v>1135954</v>
      </c>
      <c r="D1131" s="46" t="s">
        <v>5279</v>
      </c>
      <c r="E1131" s="55" t="s">
        <v>5155</v>
      </c>
      <c r="F1131" s="30" t="s">
        <v>5551</v>
      </c>
      <c r="G1131" s="101" t="s">
        <v>47</v>
      </c>
      <c r="H1131" s="157" t="s">
        <v>4781</v>
      </c>
      <c r="I1131" s="27"/>
      <c r="J1131" s="27"/>
      <c r="K1131" s="27"/>
      <c r="L1131" s="27"/>
      <c r="M1131" s="27"/>
      <c r="N1131" s="29">
        <f t="shared" si="258"/>
        <v>1014138</v>
      </c>
      <c r="O1131" s="29">
        <f t="shared" si="259"/>
        <v>1048521</v>
      </c>
      <c r="P1131" s="29" t="str">
        <f t="shared" si="260"/>
        <v/>
      </c>
      <c r="Q1131" s="29" t="str">
        <f t="shared" si="252"/>
        <v/>
      </c>
      <c r="R1131" s="29" t="str">
        <f t="shared" si="253"/>
        <v/>
      </c>
      <c r="S1131" s="29" t="str">
        <f t="shared" si="254"/>
        <v/>
      </c>
      <c r="T1131" s="29" t="str">
        <f t="shared" si="255"/>
        <v/>
      </c>
      <c r="U1131" s="27"/>
      <c r="V1131" s="27"/>
      <c r="W1131" s="38" t="s">
        <v>145</v>
      </c>
      <c r="X1131" s="37" t="s">
        <v>158</v>
      </c>
      <c r="Y1131" s="27"/>
      <c r="Z1131" s="33">
        <v>4850</v>
      </c>
      <c r="AA1131" s="27"/>
      <c r="AB1131" s="33">
        <f t="shared" si="261"/>
        <v>4850</v>
      </c>
      <c r="AC1131" s="27"/>
      <c r="AD1131" s="145">
        <f t="shared" si="251"/>
        <v>4041.6669999999999</v>
      </c>
      <c r="AE1131" s="27"/>
      <c r="AF1131" s="27"/>
      <c r="AG1131" s="27"/>
      <c r="AH1131" s="27"/>
      <c r="AI1131" s="29">
        <v>0.56799999999999995</v>
      </c>
      <c r="AJ1131" s="29">
        <v>6.3400000000000001E-4</v>
      </c>
      <c r="AK1131" s="29">
        <v>0</v>
      </c>
      <c r="AL1131" s="29">
        <v>0</v>
      </c>
      <c r="AM1131" s="29" t="s">
        <v>28</v>
      </c>
      <c r="AN1131" s="158" t="s">
        <v>28</v>
      </c>
      <c r="AO1131" s="29" t="s">
        <v>28</v>
      </c>
      <c r="AP1131" s="29">
        <v>5</v>
      </c>
      <c r="AQ1131" s="27"/>
      <c r="AR1131" s="27"/>
      <c r="AS1131" s="27"/>
      <c r="AT1131" s="27"/>
      <c r="AU1131" s="27"/>
      <c r="AV1131" s="27"/>
      <c r="AW1131" s="102">
        <v>44743</v>
      </c>
      <c r="AX1131" s="129" t="s">
        <v>4749</v>
      </c>
      <c r="AY1131" s="106"/>
      <c r="BH1131" t="str">
        <f t="shared" si="262"/>
        <v>AV</v>
      </c>
      <c r="BJ1131" t="str">
        <f t="shared" si="263"/>
        <v>OK</v>
      </c>
      <c r="BK1131" s="130">
        <v>9320</v>
      </c>
      <c r="BL1131" s="130" t="s">
        <v>37</v>
      </c>
      <c r="BM1131" s="131" t="s">
        <v>33</v>
      </c>
      <c r="BN1131" s="131" t="e">
        <v>#VALUE!</v>
      </c>
      <c r="BO1131" t="e">
        <v>#N/A</v>
      </c>
      <c r="BP1131">
        <v>0</v>
      </c>
    </row>
    <row r="1132" spans="1:68" ht="25.2" x14ac:dyDescent="0.3">
      <c r="A1132" s="1"/>
      <c r="B1132" s="47"/>
      <c r="C1132" s="45">
        <v>1135955</v>
      </c>
      <c r="D1132" s="46" t="s">
        <v>5280</v>
      </c>
      <c r="E1132" s="55" t="s">
        <v>5156</v>
      </c>
      <c r="F1132" s="30" t="s">
        <v>5552</v>
      </c>
      <c r="G1132" s="101" t="s">
        <v>47</v>
      </c>
      <c r="H1132" s="157" t="s">
        <v>4781</v>
      </c>
      <c r="I1132" s="27"/>
      <c r="J1132" s="27"/>
      <c r="K1132" s="27"/>
      <c r="L1132" s="27"/>
      <c r="M1132" s="27"/>
      <c r="N1132" s="29">
        <f t="shared" si="258"/>
        <v>1014139</v>
      </c>
      <c r="O1132" s="29">
        <f t="shared" si="259"/>
        <v>1048522</v>
      </c>
      <c r="P1132" s="29" t="str">
        <f t="shared" si="260"/>
        <v/>
      </c>
      <c r="Q1132" s="29" t="str">
        <f t="shared" si="252"/>
        <v/>
      </c>
      <c r="R1132" s="29" t="str">
        <f t="shared" si="253"/>
        <v/>
      </c>
      <c r="S1132" s="29" t="str">
        <f t="shared" si="254"/>
        <v/>
      </c>
      <c r="T1132" s="29" t="str">
        <f t="shared" si="255"/>
        <v/>
      </c>
      <c r="U1132" s="27"/>
      <c r="V1132" s="27"/>
      <c r="W1132" s="38" t="s">
        <v>145</v>
      </c>
      <c r="X1132" s="37" t="s">
        <v>158</v>
      </c>
      <c r="Y1132" s="27"/>
      <c r="Z1132" s="33">
        <v>7150</v>
      </c>
      <c r="AA1132" s="27"/>
      <c r="AB1132" s="33">
        <f t="shared" si="261"/>
        <v>7150</v>
      </c>
      <c r="AC1132" s="27"/>
      <c r="AD1132" s="145">
        <f t="shared" si="251"/>
        <v>5958.3329999999996</v>
      </c>
      <c r="AE1132" s="27"/>
      <c r="AF1132" s="27"/>
      <c r="AG1132" s="27"/>
      <c r="AH1132" s="27"/>
      <c r="AI1132" s="29">
        <v>0.74</v>
      </c>
      <c r="AJ1132" s="29">
        <v>9.19E-4</v>
      </c>
      <c r="AK1132" s="29">
        <v>32</v>
      </c>
      <c r="AL1132" s="29">
        <v>0</v>
      </c>
      <c r="AM1132" s="29" t="s">
        <v>28</v>
      </c>
      <c r="AN1132" s="158" t="s">
        <v>28</v>
      </c>
      <c r="AO1132" s="29" t="s">
        <v>28</v>
      </c>
      <c r="AP1132" s="29">
        <v>5</v>
      </c>
      <c r="AQ1132" s="27"/>
      <c r="AR1132" s="27"/>
      <c r="AS1132" s="27"/>
      <c r="AT1132" s="27"/>
      <c r="AU1132" s="27"/>
      <c r="AV1132" s="27"/>
      <c r="AW1132" s="102">
        <v>44743</v>
      </c>
      <c r="AX1132" s="129" t="s">
        <v>4749</v>
      </c>
      <c r="AY1132" s="106"/>
      <c r="BH1132" t="str">
        <f t="shared" si="262"/>
        <v>AV</v>
      </c>
      <c r="BJ1132" t="str">
        <f t="shared" si="263"/>
        <v>OK</v>
      </c>
      <c r="BK1132" s="130">
        <v>11901</v>
      </c>
      <c r="BL1132" s="130" t="s">
        <v>37</v>
      </c>
      <c r="BM1132" s="131" t="s">
        <v>33</v>
      </c>
      <c r="BN1132" s="131" t="e">
        <v>#VALUE!</v>
      </c>
      <c r="BO1132" t="e">
        <v>#N/A</v>
      </c>
      <c r="BP1132">
        <v>0</v>
      </c>
    </row>
    <row r="1133" spans="1:68" ht="25.2" x14ac:dyDescent="0.3">
      <c r="A1133" s="1"/>
      <c r="B1133" s="47"/>
      <c r="C1133" s="45">
        <v>1135956</v>
      </c>
      <c r="D1133" s="40"/>
      <c r="E1133" s="55" t="s">
        <v>5157</v>
      </c>
      <c r="F1133" s="30" t="s">
        <v>6002</v>
      </c>
      <c r="G1133" s="101" t="s">
        <v>47</v>
      </c>
      <c r="H1133" s="157" t="s">
        <v>4781</v>
      </c>
      <c r="I1133" s="27"/>
      <c r="J1133" s="27"/>
      <c r="K1133" s="27"/>
      <c r="L1133" s="27"/>
      <c r="M1133" s="27"/>
      <c r="N1133" s="29" t="str">
        <f t="shared" si="258"/>
        <v/>
      </c>
      <c r="O1133" s="29" t="str">
        <f t="shared" si="259"/>
        <v/>
      </c>
      <c r="P1133" s="29" t="str">
        <f t="shared" si="260"/>
        <v/>
      </c>
      <c r="Q1133" s="29" t="str">
        <f t="shared" si="252"/>
        <v/>
      </c>
      <c r="R1133" s="29" t="str">
        <f t="shared" si="253"/>
        <v/>
      </c>
      <c r="S1133" s="29" t="str">
        <f t="shared" si="254"/>
        <v/>
      </c>
      <c r="T1133" s="29" t="str">
        <f t="shared" si="255"/>
        <v/>
      </c>
      <c r="U1133" s="27"/>
      <c r="V1133" s="27"/>
      <c r="W1133" s="38" t="s">
        <v>145</v>
      </c>
      <c r="X1133" s="37" t="s">
        <v>158</v>
      </c>
      <c r="Y1133" s="27"/>
      <c r="Z1133" s="33">
        <v>4250</v>
      </c>
      <c r="AA1133" s="27"/>
      <c r="AB1133" s="33">
        <f t="shared" si="261"/>
        <v>4250</v>
      </c>
      <c r="AC1133" s="27"/>
      <c r="AD1133" s="145">
        <f t="shared" si="251"/>
        <v>3541.6669999999999</v>
      </c>
      <c r="AE1133" s="27"/>
      <c r="AF1133" s="27"/>
      <c r="AG1133" s="27"/>
      <c r="AH1133" s="27"/>
      <c r="AI1133" s="27"/>
      <c r="AJ1133" s="27"/>
      <c r="AK1133" s="29">
        <v>0</v>
      </c>
      <c r="AL1133" s="29">
        <v>0</v>
      </c>
      <c r="AM1133" s="29" t="s">
        <v>28</v>
      </c>
      <c r="AN1133" s="158" t="s">
        <v>28</v>
      </c>
      <c r="AO1133" s="29" t="s">
        <v>28</v>
      </c>
      <c r="AP1133" s="29">
        <v>5</v>
      </c>
      <c r="AQ1133" s="27"/>
      <c r="AR1133" s="27"/>
      <c r="AS1133" s="27"/>
      <c r="AT1133" s="27"/>
      <c r="AU1133" s="27"/>
      <c r="AV1133" s="27"/>
      <c r="AW1133" s="102">
        <v>44743</v>
      </c>
      <c r="AX1133" s="129" t="s">
        <v>4749</v>
      </c>
      <c r="AY1133" s="106"/>
      <c r="BH1133" t="str">
        <f t="shared" si="262"/>
        <v>AV</v>
      </c>
      <c r="BJ1133" t="str">
        <f t="shared" si="263"/>
        <v>OK</v>
      </c>
      <c r="BK1133" s="130" t="s">
        <v>5289</v>
      </c>
      <c r="BL1133" s="130" t="e">
        <v>#VALUE!</v>
      </c>
      <c r="BM1133" s="131" t="s">
        <v>33</v>
      </c>
      <c r="BN1133" s="131" t="e">
        <v>#VALUE!</v>
      </c>
      <c r="BO1133" t="e">
        <v>#N/A</v>
      </c>
      <c r="BP1133">
        <v>0</v>
      </c>
    </row>
    <row r="1134" spans="1:68" ht="25.2" x14ac:dyDescent="0.3">
      <c r="A1134" s="1"/>
      <c r="B1134" s="47"/>
      <c r="C1134" s="45">
        <v>1135957</v>
      </c>
      <c r="D1134" s="40"/>
      <c r="E1134" s="55" t="s">
        <v>5158</v>
      </c>
      <c r="F1134" s="30" t="s">
        <v>6001</v>
      </c>
      <c r="G1134" s="101" t="s">
        <v>47</v>
      </c>
      <c r="H1134" s="157" t="s">
        <v>4781</v>
      </c>
      <c r="I1134" s="27"/>
      <c r="J1134" s="27"/>
      <c r="K1134" s="27"/>
      <c r="L1134" s="27"/>
      <c r="M1134" s="27"/>
      <c r="N1134" s="29" t="str">
        <f t="shared" si="258"/>
        <v/>
      </c>
      <c r="O1134" s="29" t="str">
        <f t="shared" si="259"/>
        <v/>
      </c>
      <c r="P1134" s="29" t="str">
        <f t="shared" si="260"/>
        <v/>
      </c>
      <c r="Q1134" s="29" t="str">
        <f t="shared" si="252"/>
        <v/>
      </c>
      <c r="R1134" s="29" t="str">
        <f t="shared" si="253"/>
        <v/>
      </c>
      <c r="S1134" s="29" t="str">
        <f t="shared" si="254"/>
        <v/>
      </c>
      <c r="T1134" s="29" t="str">
        <f t="shared" si="255"/>
        <v/>
      </c>
      <c r="U1134" s="27"/>
      <c r="V1134" s="27"/>
      <c r="W1134" s="38" t="s">
        <v>145</v>
      </c>
      <c r="X1134" s="37" t="s">
        <v>158</v>
      </c>
      <c r="Y1134" s="27"/>
      <c r="Z1134" s="33">
        <v>5950</v>
      </c>
      <c r="AA1134" s="27"/>
      <c r="AB1134" s="33">
        <f t="shared" si="261"/>
        <v>5950</v>
      </c>
      <c r="AC1134" s="27"/>
      <c r="AD1134" s="145">
        <f t="shared" si="251"/>
        <v>4958.3329999999996</v>
      </c>
      <c r="AE1134" s="27"/>
      <c r="AF1134" s="27"/>
      <c r="AG1134" s="27"/>
      <c r="AH1134" s="27"/>
      <c r="AI1134" s="27"/>
      <c r="AJ1134" s="27"/>
      <c r="AK1134" s="29">
        <v>51</v>
      </c>
      <c r="AL1134" s="29">
        <v>0</v>
      </c>
      <c r="AM1134" s="29" t="s">
        <v>28</v>
      </c>
      <c r="AN1134" s="158" t="s">
        <v>28</v>
      </c>
      <c r="AO1134" s="29" t="s">
        <v>28</v>
      </c>
      <c r="AP1134" s="29">
        <v>5</v>
      </c>
      <c r="AQ1134" s="27"/>
      <c r="AR1134" s="27"/>
      <c r="AS1134" s="27"/>
      <c r="AT1134" s="27"/>
      <c r="AU1134" s="27"/>
      <c r="AV1134" s="27"/>
      <c r="AW1134" s="102">
        <v>44743</v>
      </c>
      <c r="AX1134" s="129" t="s">
        <v>4749</v>
      </c>
      <c r="AY1134" s="106"/>
      <c r="BH1134" t="str">
        <f t="shared" si="262"/>
        <v>AV</v>
      </c>
      <c r="BJ1134" t="str">
        <f t="shared" si="263"/>
        <v>OK</v>
      </c>
      <c r="BK1134" s="130" t="s">
        <v>5289</v>
      </c>
      <c r="BL1134" s="130" t="e">
        <v>#VALUE!</v>
      </c>
      <c r="BM1134" s="131" t="s">
        <v>33</v>
      </c>
      <c r="BN1134" s="131" t="e">
        <v>#VALUE!</v>
      </c>
      <c r="BO1134" t="e">
        <v>#N/A</v>
      </c>
      <c r="BP1134">
        <v>0</v>
      </c>
    </row>
    <row r="1135" spans="1:68" ht="25.2" x14ac:dyDescent="0.3">
      <c r="A1135" s="1"/>
      <c r="B1135" s="47"/>
      <c r="C1135" s="45">
        <v>1135958</v>
      </c>
      <c r="D1135" s="40"/>
      <c r="E1135" s="55" t="s">
        <v>5159</v>
      </c>
      <c r="F1135" s="30" t="s">
        <v>6000</v>
      </c>
      <c r="G1135" s="101" t="s">
        <v>47</v>
      </c>
      <c r="H1135" s="157" t="s">
        <v>4781</v>
      </c>
      <c r="I1135" s="27"/>
      <c r="J1135" s="27"/>
      <c r="K1135" s="27"/>
      <c r="L1135" s="27"/>
      <c r="M1135" s="27"/>
      <c r="N1135" s="29" t="str">
        <f t="shared" si="258"/>
        <v/>
      </c>
      <c r="O1135" s="29" t="str">
        <f t="shared" si="259"/>
        <v/>
      </c>
      <c r="P1135" s="29" t="str">
        <f t="shared" si="260"/>
        <v/>
      </c>
      <c r="Q1135" s="29" t="str">
        <f t="shared" si="252"/>
        <v/>
      </c>
      <c r="R1135" s="29" t="str">
        <f t="shared" si="253"/>
        <v/>
      </c>
      <c r="S1135" s="29" t="str">
        <f t="shared" si="254"/>
        <v/>
      </c>
      <c r="T1135" s="29" t="str">
        <f t="shared" si="255"/>
        <v/>
      </c>
      <c r="U1135" s="27"/>
      <c r="V1135" s="27"/>
      <c r="W1135" s="38" t="s">
        <v>145</v>
      </c>
      <c r="X1135" s="37" t="s">
        <v>158</v>
      </c>
      <c r="Y1135" s="27"/>
      <c r="Z1135" s="33">
        <v>7450</v>
      </c>
      <c r="AA1135" s="27"/>
      <c r="AB1135" s="33">
        <f t="shared" si="261"/>
        <v>7450</v>
      </c>
      <c r="AC1135" s="27"/>
      <c r="AD1135" s="145">
        <f t="shared" si="251"/>
        <v>6208.3329999999996</v>
      </c>
      <c r="AE1135" s="27"/>
      <c r="AF1135" s="27"/>
      <c r="AG1135" s="27"/>
      <c r="AH1135" s="27"/>
      <c r="AI1135" s="27"/>
      <c r="AJ1135" s="27"/>
      <c r="AK1135" s="29">
        <v>0</v>
      </c>
      <c r="AL1135" s="29">
        <v>0</v>
      </c>
      <c r="AM1135" s="29" t="s">
        <v>28</v>
      </c>
      <c r="AN1135" s="158" t="s">
        <v>28</v>
      </c>
      <c r="AO1135" s="29" t="s">
        <v>28</v>
      </c>
      <c r="AP1135" s="29">
        <v>5</v>
      </c>
      <c r="AQ1135" s="27"/>
      <c r="AR1135" s="27"/>
      <c r="AS1135" s="27"/>
      <c r="AT1135" s="27"/>
      <c r="AU1135" s="27"/>
      <c r="AV1135" s="27"/>
      <c r="AW1135" s="102">
        <v>44743</v>
      </c>
      <c r="AX1135" s="129" t="s">
        <v>4749</v>
      </c>
      <c r="AY1135" s="106"/>
      <c r="BH1135" t="str">
        <f t="shared" si="262"/>
        <v>AV</v>
      </c>
      <c r="BJ1135" t="str">
        <f t="shared" si="263"/>
        <v>OK</v>
      </c>
      <c r="BK1135" s="130" t="s">
        <v>5289</v>
      </c>
      <c r="BL1135" s="130" t="e">
        <v>#VALUE!</v>
      </c>
      <c r="BM1135" s="131" t="s">
        <v>33</v>
      </c>
      <c r="BN1135" s="131" t="e">
        <v>#VALUE!</v>
      </c>
      <c r="BO1135" t="e">
        <v>#N/A</v>
      </c>
      <c r="BP1135">
        <v>0</v>
      </c>
    </row>
    <row r="1136" spans="1:68" ht="25.2" x14ac:dyDescent="0.3">
      <c r="A1136" s="1"/>
      <c r="B1136" s="47"/>
      <c r="C1136" s="45">
        <v>1136087</v>
      </c>
      <c r="D1136" s="29">
        <v>1001337</v>
      </c>
      <c r="E1136" s="55"/>
      <c r="F1136" s="30" t="s">
        <v>5556</v>
      </c>
      <c r="G1136" s="101" t="s">
        <v>39</v>
      </c>
      <c r="H1136" s="157" t="s">
        <v>4781</v>
      </c>
      <c r="I1136" s="27"/>
      <c r="J1136" s="27"/>
      <c r="K1136" s="27"/>
      <c r="L1136" s="27"/>
      <c r="M1136" s="27"/>
      <c r="N1136" s="29">
        <f t="shared" si="258"/>
        <v>1001337</v>
      </c>
      <c r="O1136" s="29" t="str">
        <f t="shared" si="259"/>
        <v/>
      </c>
      <c r="P1136" s="29" t="str">
        <f t="shared" si="260"/>
        <v/>
      </c>
      <c r="Q1136" s="29" t="str">
        <f t="shared" si="252"/>
        <v/>
      </c>
      <c r="R1136" s="29" t="str">
        <f t="shared" si="253"/>
        <v/>
      </c>
      <c r="S1136" s="29" t="str">
        <f t="shared" si="254"/>
        <v/>
      </c>
      <c r="T1136" s="29" t="str">
        <f t="shared" si="255"/>
        <v/>
      </c>
      <c r="U1136" s="27"/>
      <c r="V1136" s="27"/>
      <c r="W1136" s="38" t="s">
        <v>145</v>
      </c>
      <c r="X1136" s="37" t="s">
        <v>158</v>
      </c>
      <c r="Y1136" s="27"/>
      <c r="Z1136" s="33">
        <v>873</v>
      </c>
      <c r="AA1136" s="27"/>
      <c r="AB1136" s="33">
        <f t="shared" si="261"/>
        <v>873</v>
      </c>
      <c r="AC1136" s="27"/>
      <c r="AD1136" s="145">
        <f t="shared" si="251"/>
        <v>727.5</v>
      </c>
      <c r="AE1136" s="27"/>
      <c r="AF1136" s="27"/>
      <c r="AG1136" s="27"/>
      <c r="AH1136" s="27"/>
      <c r="AI1136" s="27"/>
      <c r="AJ1136" s="27"/>
      <c r="AK1136" s="29">
        <v>500</v>
      </c>
      <c r="AL1136" s="29">
        <v>0</v>
      </c>
      <c r="AM1136" s="29" t="s">
        <v>28</v>
      </c>
      <c r="AN1136" s="158" t="s">
        <v>28</v>
      </c>
      <c r="AO1136" s="29" t="s">
        <v>28</v>
      </c>
      <c r="AP1136" s="29">
        <v>20</v>
      </c>
      <c r="AQ1136" s="27"/>
      <c r="AR1136" s="27"/>
      <c r="AS1136" s="27"/>
      <c r="AT1136" s="27"/>
      <c r="AU1136" s="104"/>
      <c r="AV1136" s="27"/>
      <c r="AW1136" s="102"/>
      <c r="AX1136" s="129" t="s">
        <v>4749</v>
      </c>
      <c r="AY1136" s="106"/>
      <c r="BH1136" t="str">
        <f t="shared" si="262"/>
        <v>AV</v>
      </c>
      <c r="BJ1136" t="str">
        <f t="shared" si="263"/>
        <v>OK</v>
      </c>
      <c r="BK1136" s="130">
        <v>873</v>
      </c>
      <c r="BL1136" s="130" t="s">
        <v>37</v>
      </c>
      <c r="BM1136" s="131">
        <v>873</v>
      </c>
      <c r="BN1136" s="131" t="s">
        <v>37</v>
      </c>
      <c r="BO1136" t="e">
        <v>#N/A</v>
      </c>
      <c r="BP1136">
        <v>0</v>
      </c>
    </row>
    <row r="1137" spans="1:68" ht="25.2" x14ac:dyDescent="0.3">
      <c r="A1137" s="1"/>
      <c r="B1137" s="47"/>
      <c r="C1137" s="45">
        <v>1136088</v>
      </c>
      <c r="D1137" s="29">
        <v>1014121</v>
      </c>
      <c r="E1137" s="55"/>
      <c r="F1137" s="30" t="s">
        <v>5557</v>
      </c>
      <c r="G1137" s="101" t="s">
        <v>47</v>
      </c>
      <c r="H1137" s="157" t="s">
        <v>4781</v>
      </c>
      <c r="I1137" s="27"/>
      <c r="J1137" s="27"/>
      <c r="K1137" s="27"/>
      <c r="L1137" s="27"/>
      <c r="M1137" s="27"/>
      <c r="N1137" s="29">
        <f t="shared" si="258"/>
        <v>1014121</v>
      </c>
      <c r="O1137" s="29" t="str">
        <f t="shared" si="259"/>
        <v/>
      </c>
      <c r="P1137" s="29" t="str">
        <f t="shared" si="260"/>
        <v/>
      </c>
      <c r="Q1137" s="29" t="str">
        <f t="shared" si="252"/>
        <v/>
      </c>
      <c r="R1137" s="29" t="str">
        <f t="shared" si="253"/>
        <v/>
      </c>
      <c r="S1137" s="29" t="str">
        <f t="shared" si="254"/>
        <v/>
      </c>
      <c r="T1137" s="29" t="str">
        <f t="shared" si="255"/>
        <v/>
      </c>
      <c r="U1137" s="27"/>
      <c r="V1137" s="27"/>
      <c r="W1137" s="38" t="s">
        <v>145</v>
      </c>
      <c r="X1137" s="37" t="s">
        <v>158</v>
      </c>
      <c r="Y1137" s="27"/>
      <c r="Z1137" s="33">
        <v>1080</v>
      </c>
      <c r="AA1137" s="27"/>
      <c r="AB1137" s="33">
        <f t="shared" si="261"/>
        <v>1080</v>
      </c>
      <c r="AC1137" s="27"/>
      <c r="AD1137" s="145">
        <f t="shared" si="251"/>
        <v>900</v>
      </c>
      <c r="AE1137" s="27"/>
      <c r="AF1137" s="27"/>
      <c r="AG1137" s="27"/>
      <c r="AH1137" s="27"/>
      <c r="AI1137" s="29">
        <v>7.9000000000000001E-2</v>
      </c>
      <c r="AJ1137" s="29">
        <v>4.8000000000000001E-5</v>
      </c>
      <c r="AK1137" s="29">
        <v>160</v>
      </c>
      <c r="AL1137" s="29">
        <v>0</v>
      </c>
      <c r="AM1137" s="29" t="s">
        <v>28</v>
      </c>
      <c r="AN1137" s="158" t="s">
        <v>28</v>
      </c>
      <c r="AO1137" s="29" t="s">
        <v>28</v>
      </c>
      <c r="AP1137" s="29">
        <v>20</v>
      </c>
      <c r="AQ1137" s="29">
        <v>280</v>
      </c>
      <c r="AR1137" s="29">
        <v>187</v>
      </c>
      <c r="AS1137" s="29">
        <v>95</v>
      </c>
      <c r="AT1137" s="29">
        <v>1.58</v>
      </c>
      <c r="AU1137" s="144">
        <v>4.9740000000000001E-3</v>
      </c>
      <c r="AV1137" s="27"/>
      <c r="AW1137" s="102"/>
      <c r="AX1137" s="129" t="s">
        <v>4749</v>
      </c>
      <c r="AY1137" s="106"/>
      <c r="BH1137" t="str">
        <f t="shared" si="262"/>
        <v>AV</v>
      </c>
      <c r="BJ1137" t="str">
        <f t="shared" si="263"/>
        <v>OK</v>
      </c>
      <c r="BK1137" s="130">
        <v>1080</v>
      </c>
      <c r="BL1137" s="130" t="s">
        <v>37</v>
      </c>
      <c r="BM1137" s="131">
        <v>1080</v>
      </c>
      <c r="BN1137" s="131" t="s">
        <v>37</v>
      </c>
      <c r="BO1137" t="e">
        <v>#N/A</v>
      </c>
      <c r="BP1137">
        <v>0</v>
      </c>
    </row>
    <row r="1138" spans="1:68" ht="25.2" x14ac:dyDescent="0.3">
      <c r="A1138" s="1"/>
      <c r="B1138" s="47"/>
      <c r="C1138" s="45">
        <v>1136089</v>
      </c>
      <c r="D1138" s="29">
        <v>1045451</v>
      </c>
      <c r="E1138" s="55"/>
      <c r="F1138" s="30" t="s">
        <v>5558</v>
      </c>
      <c r="G1138" s="101" t="s">
        <v>47</v>
      </c>
      <c r="H1138" s="157" t="s">
        <v>4781</v>
      </c>
      <c r="I1138" s="27"/>
      <c r="J1138" s="27"/>
      <c r="K1138" s="27"/>
      <c r="L1138" s="27"/>
      <c r="M1138" s="27"/>
      <c r="N1138" s="29">
        <f t="shared" si="258"/>
        <v>1045451</v>
      </c>
      <c r="O1138" s="29" t="str">
        <f t="shared" si="259"/>
        <v/>
      </c>
      <c r="P1138" s="29" t="str">
        <f t="shared" si="260"/>
        <v/>
      </c>
      <c r="Q1138" s="29" t="str">
        <f t="shared" si="252"/>
        <v/>
      </c>
      <c r="R1138" s="29" t="str">
        <f t="shared" si="253"/>
        <v/>
      </c>
      <c r="S1138" s="29" t="str">
        <f t="shared" si="254"/>
        <v/>
      </c>
      <c r="T1138" s="29" t="str">
        <f t="shared" si="255"/>
        <v/>
      </c>
      <c r="U1138" s="27"/>
      <c r="V1138" s="27"/>
      <c r="W1138" s="38" t="s">
        <v>145</v>
      </c>
      <c r="X1138" s="37" t="s">
        <v>158</v>
      </c>
      <c r="Y1138" s="27"/>
      <c r="Z1138" s="33">
        <v>4411</v>
      </c>
      <c r="AA1138" s="27"/>
      <c r="AB1138" s="33">
        <f t="shared" si="261"/>
        <v>4411</v>
      </c>
      <c r="AC1138" s="27"/>
      <c r="AD1138" s="145">
        <f t="shared" si="251"/>
        <v>3675.8330000000001</v>
      </c>
      <c r="AE1138" s="27"/>
      <c r="AF1138" s="27"/>
      <c r="AG1138" s="27"/>
      <c r="AH1138" s="27"/>
      <c r="AI1138" s="29">
        <v>0.41</v>
      </c>
      <c r="AJ1138" s="29">
        <v>6.0000000000000002E-5</v>
      </c>
      <c r="AK1138" s="29">
        <v>900</v>
      </c>
      <c r="AL1138" s="29">
        <v>0</v>
      </c>
      <c r="AM1138" s="29" t="s">
        <v>28</v>
      </c>
      <c r="AN1138" s="158" t="s">
        <v>28</v>
      </c>
      <c r="AO1138" s="29" t="s">
        <v>28</v>
      </c>
      <c r="AP1138" s="29">
        <v>25</v>
      </c>
      <c r="AQ1138" s="29">
        <v>340</v>
      </c>
      <c r="AR1138" s="29">
        <v>385</v>
      </c>
      <c r="AS1138" s="29">
        <v>215</v>
      </c>
      <c r="AT1138" s="29">
        <v>10.25</v>
      </c>
      <c r="AU1138" s="144">
        <v>2.8143999999999999E-2</v>
      </c>
      <c r="AV1138" s="27"/>
      <c r="AW1138" s="102"/>
      <c r="AX1138" s="129" t="s">
        <v>4749</v>
      </c>
      <c r="AY1138" s="106"/>
      <c r="BH1138" t="str">
        <f t="shared" si="262"/>
        <v>AV</v>
      </c>
      <c r="BJ1138" t="str">
        <f t="shared" si="263"/>
        <v>OK</v>
      </c>
      <c r="BK1138" s="130">
        <v>4411</v>
      </c>
      <c r="BL1138" s="130" t="s">
        <v>37</v>
      </c>
      <c r="BM1138" s="131">
        <v>4411</v>
      </c>
      <c r="BN1138" s="131" t="s">
        <v>37</v>
      </c>
      <c r="BO1138" t="e">
        <v>#N/A</v>
      </c>
      <c r="BP1138">
        <v>0</v>
      </c>
    </row>
    <row r="1139" spans="1:68" ht="25.2" x14ac:dyDescent="0.3">
      <c r="A1139" s="1"/>
      <c r="B1139" s="47">
        <v>1034</v>
      </c>
      <c r="C1139" s="45">
        <v>1014107</v>
      </c>
      <c r="D1139" s="40" t="s">
        <v>33</v>
      </c>
      <c r="E1139" s="40"/>
      <c r="F1139" s="31" t="s">
        <v>976</v>
      </c>
      <c r="G1139" s="29" t="s">
        <v>39</v>
      </c>
      <c r="H1139" s="70" t="s">
        <v>4779</v>
      </c>
      <c r="I1139" s="148" t="s">
        <v>32</v>
      </c>
      <c r="J1139" s="147" t="s">
        <v>33</v>
      </c>
      <c r="K1139" s="148">
        <v>0</v>
      </c>
      <c r="L1139" s="148" t="s">
        <v>32</v>
      </c>
      <c r="M1139" s="147" t="s">
        <v>33</v>
      </c>
      <c r="N1139" s="29" t="str">
        <f t="shared" si="258"/>
        <v/>
      </c>
      <c r="O1139" s="29" t="str">
        <f t="shared" si="259"/>
        <v/>
      </c>
      <c r="P1139" s="29" t="str">
        <f t="shared" si="260"/>
        <v/>
      </c>
      <c r="Q1139" s="29" t="str">
        <f t="shared" si="252"/>
        <v/>
      </c>
      <c r="R1139" s="29" t="str">
        <f t="shared" si="253"/>
        <v/>
      </c>
      <c r="S1139" s="29" t="str">
        <f t="shared" si="254"/>
        <v/>
      </c>
      <c r="T1139" s="29" t="str">
        <f t="shared" si="255"/>
        <v/>
      </c>
      <c r="U1139" s="40" t="s">
        <v>33</v>
      </c>
      <c r="V1139" s="40"/>
      <c r="W1139" s="38" t="s">
        <v>145</v>
      </c>
      <c r="X1139" s="29" t="s">
        <v>158</v>
      </c>
      <c r="Y1139" s="146">
        <v>3195</v>
      </c>
      <c r="Z1139" s="33">
        <v>4090</v>
      </c>
      <c r="AA1139" s="34">
        <f t="shared" ref="AA1139:AA1202" si="264">ROUND(Z1139/Y1139-1,3)</f>
        <v>0.28000000000000003</v>
      </c>
      <c r="AB1139" s="33">
        <f t="shared" si="261"/>
        <v>4090</v>
      </c>
      <c r="AC1139" s="34">
        <f t="shared" ref="AC1139:AC1202" si="265">(AD1139-AE1139)/AE1139</f>
        <v>0.28012507042253526</v>
      </c>
      <c r="AD1139" s="145">
        <f t="shared" ref="AD1139:AD1202" si="266">ROUND(Z1139/1.2,3)</f>
        <v>3408.3330000000001</v>
      </c>
      <c r="AE1139" s="105">
        <v>2662.5</v>
      </c>
      <c r="AF1139" s="34" t="s">
        <v>36</v>
      </c>
      <c r="AG1139" s="34" t="s">
        <v>36</v>
      </c>
      <c r="AH1139" s="34" t="s">
        <v>36</v>
      </c>
      <c r="AI1139" s="29">
        <v>0.36</v>
      </c>
      <c r="AJ1139" s="29">
        <v>2.3800000000000001E-4</v>
      </c>
      <c r="AK1139" s="29">
        <v>7</v>
      </c>
      <c r="AL1139" s="29">
        <v>0</v>
      </c>
      <c r="AM1139" s="29" t="s">
        <v>28</v>
      </c>
      <c r="AN1139" s="158" t="s">
        <v>28</v>
      </c>
      <c r="AO1139" s="29" t="s">
        <v>28</v>
      </c>
      <c r="AP1139" s="29">
        <v>1</v>
      </c>
      <c r="AQ1139" s="29">
        <v>125</v>
      </c>
      <c r="AR1139" s="29">
        <v>50</v>
      </c>
      <c r="AS1139" s="29">
        <v>40</v>
      </c>
      <c r="AT1139" s="29">
        <v>0.36</v>
      </c>
      <c r="AU1139" s="144">
        <v>2.5000000000000001E-4</v>
      </c>
      <c r="AV1139" s="36" t="s">
        <v>28</v>
      </c>
      <c r="AW1139" s="102" t="s">
        <v>33</v>
      </c>
      <c r="AX1139" s="129" t="s">
        <v>33</v>
      </c>
      <c r="AY1139" s="106">
        <v>73</v>
      </c>
      <c r="BD1139" t="s">
        <v>108</v>
      </c>
      <c r="BE1139" t="s">
        <v>4346</v>
      </c>
      <c r="BF1139" t="s">
        <v>4740</v>
      </c>
      <c r="BH1139" t="str">
        <f t="shared" si="262"/>
        <v>AV</v>
      </c>
      <c r="BJ1139" t="str">
        <f t="shared" si="263"/>
        <v>OK</v>
      </c>
      <c r="BK1139" s="130">
        <v>4090</v>
      </c>
      <c r="BL1139" s="130" t="s">
        <v>37</v>
      </c>
      <c r="BM1139" s="131" t="s">
        <v>33</v>
      </c>
      <c r="BN1139" s="131" t="e">
        <v>#VALUE!</v>
      </c>
      <c r="BO1139">
        <v>4090</v>
      </c>
      <c r="BP1139">
        <v>0</v>
      </c>
    </row>
    <row r="1140" spans="1:68" ht="25.2" x14ac:dyDescent="0.3">
      <c r="A1140" s="1"/>
      <c r="B1140" s="47">
        <v>1035</v>
      </c>
      <c r="C1140" s="45">
        <v>1014111</v>
      </c>
      <c r="D1140" s="40" t="s">
        <v>33</v>
      </c>
      <c r="E1140" s="40"/>
      <c r="F1140" s="39" t="s">
        <v>977</v>
      </c>
      <c r="G1140" s="29" t="s">
        <v>31</v>
      </c>
      <c r="H1140" s="70" t="s">
        <v>4779</v>
      </c>
      <c r="I1140" s="148" t="s">
        <v>32</v>
      </c>
      <c r="J1140" s="147" t="s">
        <v>33</v>
      </c>
      <c r="K1140" s="148">
        <v>0</v>
      </c>
      <c r="L1140" s="148" t="s">
        <v>32</v>
      </c>
      <c r="M1140" s="147" t="s">
        <v>33</v>
      </c>
      <c r="N1140" s="29" t="str">
        <f t="shared" si="258"/>
        <v/>
      </c>
      <c r="O1140" s="29" t="str">
        <f t="shared" si="259"/>
        <v/>
      </c>
      <c r="P1140" s="29" t="str">
        <f t="shared" si="260"/>
        <v/>
      </c>
      <c r="Q1140" s="29" t="str">
        <f t="shared" si="252"/>
        <v/>
      </c>
      <c r="R1140" s="29" t="str">
        <f t="shared" si="253"/>
        <v/>
      </c>
      <c r="S1140" s="29" t="str">
        <f t="shared" si="254"/>
        <v/>
      </c>
      <c r="T1140" s="29" t="str">
        <f t="shared" si="255"/>
        <v/>
      </c>
      <c r="U1140" s="40" t="s">
        <v>33</v>
      </c>
      <c r="V1140" s="40"/>
      <c r="W1140" s="38" t="s">
        <v>145</v>
      </c>
      <c r="X1140" s="29" t="s">
        <v>158</v>
      </c>
      <c r="Y1140" s="146">
        <v>4488</v>
      </c>
      <c r="Z1140" s="33">
        <v>5745</v>
      </c>
      <c r="AA1140" s="34">
        <f t="shared" si="264"/>
        <v>0.28000000000000003</v>
      </c>
      <c r="AB1140" s="33">
        <f t="shared" si="261"/>
        <v>5745</v>
      </c>
      <c r="AC1140" s="34">
        <f t="shared" si="265"/>
        <v>0.28008021390374332</v>
      </c>
      <c r="AD1140" s="145">
        <f t="shared" si="266"/>
        <v>4787.5</v>
      </c>
      <c r="AE1140" s="105">
        <v>3740</v>
      </c>
      <c r="AF1140" s="34" t="s">
        <v>36</v>
      </c>
      <c r="AG1140" s="34" t="s">
        <v>36</v>
      </c>
      <c r="AH1140" s="34" t="s">
        <v>36</v>
      </c>
      <c r="AI1140" s="29">
        <v>0.46500000000000002</v>
      </c>
      <c r="AJ1140" s="29">
        <v>3.3E-4</v>
      </c>
      <c r="AK1140" s="29">
        <v>1</v>
      </c>
      <c r="AL1140" s="29">
        <v>0</v>
      </c>
      <c r="AM1140" s="29" t="s">
        <v>28</v>
      </c>
      <c r="AN1140" s="158" t="s">
        <v>28</v>
      </c>
      <c r="AO1140" s="29" t="s">
        <v>28</v>
      </c>
      <c r="AP1140" s="29">
        <v>1</v>
      </c>
      <c r="AQ1140" s="29">
        <v>175</v>
      </c>
      <c r="AR1140" s="29">
        <v>50</v>
      </c>
      <c r="AS1140" s="29">
        <v>40</v>
      </c>
      <c r="AT1140" s="29">
        <v>0.46500000000000002</v>
      </c>
      <c r="AU1140" s="144">
        <v>3.5E-4</v>
      </c>
      <c r="AV1140" s="36" t="s">
        <v>28</v>
      </c>
      <c r="AW1140" s="102" t="s">
        <v>33</v>
      </c>
      <c r="AX1140" s="129" t="s">
        <v>33</v>
      </c>
      <c r="AY1140" s="106">
        <v>27</v>
      </c>
      <c r="BD1140" t="s">
        <v>108</v>
      </c>
      <c r="BE1140" t="s">
        <v>4346</v>
      </c>
      <c r="BF1140" t="s">
        <v>4740</v>
      </c>
      <c r="BH1140" t="str">
        <f t="shared" si="262"/>
        <v>AV</v>
      </c>
      <c r="BJ1140" t="str">
        <f t="shared" si="263"/>
        <v>OK</v>
      </c>
      <c r="BK1140" s="130">
        <v>5745</v>
      </c>
      <c r="BL1140" s="130" t="s">
        <v>37</v>
      </c>
      <c r="BM1140" s="131" t="s">
        <v>33</v>
      </c>
      <c r="BN1140" s="131" t="e">
        <v>#VALUE!</v>
      </c>
      <c r="BO1140">
        <v>5745</v>
      </c>
      <c r="BP1140">
        <v>0</v>
      </c>
    </row>
    <row r="1141" spans="1:68" ht="25.2" x14ac:dyDescent="0.3">
      <c r="A1141" s="1"/>
      <c r="B1141" s="47">
        <v>1036</v>
      </c>
      <c r="C1141" s="45">
        <v>1014109</v>
      </c>
      <c r="D1141" s="40" t="s">
        <v>33</v>
      </c>
      <c r="E1141" s="40"/>
      <c r="F1141" s="31" t="s">
        <v>978</v>
      </c>
      <c r="G1141" s="29" t="s">
        <v>31</v>
      </c>
      <c r="H1141" s="29"/>
      <c r="I1141" s="148" t="s">
        <v>32</v>
      </c>
      <c r="J1141" s="147" t="s">
        <v>33</v>
      </c>
      <c r="K1141" s="148">
        <v>0</v>
      </c>
      <c r="L1141" s="148" t="s">
        <v>32</v>
      </c>
      <c r="M1141" s="147" t="s">
        <v>33</v>
      </c>
      <c r="N1141" s="29" t="str">
        <f t="shared" si="258"/>
        <v/>
      </c>
      <c r="O1141" s="29" t="str">
        <f t="shared" si="259"/>
        <v/>
      </c>
      <c r="P1141" s="29" t="str">
        <f t="shared" si="260"/>
        <v/>
      </c>
      <c r="Q1141" s="29" t="str">
        <f t="shared" si="252"/>
        <v/>
      </c>
      <c r="R1141" s="29" t="str">
        <f t="shared" si="253"/>
        <v/>
      </c>
      <c r="S1141" s="29" t="str">
        <f t="shared" si="254"/>
        <v/>
      </c>
      <c r="T1141" s="29" t="str">
        <f t="shared" si="255"/>
        <v/>
      </c>
      <c r="U1141" s="40" t="s">
        <v>33</v>
      </c>
      <c r="V1141" s="40"/>
      <c r="W1141" s="38" t="s">
        <v>145</v>
      </c>
      <c r="X1141" s="29" t="s">
        <v>158</v>
      </c>
      <c r="Y1141" s="146">
        <v>5061</v>
      </c>
      <c r="Z1141" s="33">
        <v>6478</v>
      </c>
      <c r="AA1141" s="34">
        <f t="shared" si="264"/>
        <v>0.28000000000000003</v>
      </c>
      <c r="AB1141" s="33">
        <f t="shared" si="261"/>
        <v>6478</v>
      </c>
      <c r="AC1141" s="34">
        <f t="shared" si="265"/>
        <v>0.27998411381149962</v>
      </c>
      <c r="AD1141" s="145">
        <f t="shared" si="266"/>
        <v>5398.3329999999996</v>
      </c>
      <c r="AE1141" s="105">
        <v>4217.5</v>
      </c>
      <c r="AF1141" s="34" t="s">
        <v>36</v>
      </c>
      <c r="AG1141" s="34" t="s">
        <v>36</v>
      </c>
      <c r="AH1141" s="34" t="s">
        <v>36</v>
      </c>
      <c r="AI1141" s="29">
        <v>0.59599999999999997</v>
      </c>
      <c r="AJ1141" s="29">
        <v>4.2000000000000002E-4</v>
      </c>
      <c r="AK1141" s="29">
        <v>0</v>
      </c>
      <c r="AL1141" s="29">
        <v>0</v>
      </c>
      <c r="AM1141" s="29" t="s">
        <v>28</v>
      </c>
      <c r="AN1141" s="44" t="s">
        <v>27</v>
      </c>
      <c r="AO1141" s="29" t="s">
        <v>28</v>
      </c>
      <c r="AP1141" s="29">
        <v>1</v>
      </c>
      <c r="AQ1141" s="29">
        <v>225</v>
      </c>
      <c r="AR1141" s="29">
        <v>50</v>
      </c>
      <c r="AS1141" s="29">
        <v>40</v>
      </c>
      <c r="AT1141" s="29">
        <v>0.59599999999999997</v>
      </c>
      <c r="AU1141" s="144">
        <v>4.4999999999999999E-4</v>
      </c>
      <c r="AV1141" s="36" t="s">
        <v>28</v>
      </c>
      <c r="AW1141" s="102" t="s">
        <v>33</v>
      </c>
      <c r="AX1141" s="129" t="s">
        <v>33</v>
      </c>
      <c r="AY1141" s="106">
        <v>33</v>
      </c>
      <c r="BD1141" t="s">
        <v>108</v>
      </c>
      <c r="BE1141" t="s">
        <v>4346</v>
      </c>
      <c r="BF1141" t="s">
        <v>4740</v>
      </c>
      <c r="BH1141" t="str">
        <f t="shared" si="262"/>
        <v/>
      </c>
      <c r="BJ1141" t="str">
        <f t="shared" si="263"/>
        <v>OK</v>
      </c>
      <c r="BK1141" s="130" t="s">
        <v>5302</v>
      </c>
      <c r="BL1141" s="130" t="e">
        <v>#VALUE!</v>
      </c>
      <c r="BM1141" s="131" t="s">
        <v>33</v>
      </c>
      <c r="BN1141" s="131" t="e">
        <v>#VALUE!</v>
      </c>
      <c r="BO1141" t="e">
        <v>#N/A</v>
      </c>
      <c r="BP1141">
        <v>0</v>
      </c>
    </row>
    <row r="1142" spans="1:68" ht="37.799999999999997" x14ac:dyDescent="0.3">
      <c r="A1142" s="1"/>
      <c r="B1142" s="47">
        <v>1037</v>
      </c>
      <c r="C1142" s="45">
        <v>1014137</v>
      </c>
      <c r="D1142" s="40" t="s">
        <v>33</v>
      </c>
      <c r="E1142" s="40"/>
      <c r="F1142" s="31" t="s">
        <v>979</v>
      </c>
      <c r="G1142" s="29" t="s">
        <v>47</v>
      </c>
      <c r="H1142" s="70" t="s">
        <v>62</v>
      </c>
      <c r="I1142" s="148" t="s">
        <v>32</v>
      </c>
      <c r="J1142" s="147" t="s">
        <v>33</v>
      </c>
      <c r="K1142" s="148">
        <v>0</v>
      </c>
      <c r="L1142" s="148" t="s">
        <v>32</v>
      </c>
      <c r="M1142" s="147" t="s">
        <v>33</v>
      </c>
      <c r="N1142" s="29" t="str">
        <f t="shared" si="258"/>
        <v/>
      </c>
      <c r="O1142" s="29" t="str">
        <f t="shared" si="259"/>
        <v/>
      </c>
      <c r="P1142" s="29" t="str">
        <f t="shared" si="260"/>
        <v/>
      </c>
      <c r="Q1142" s="29">
        <f t="shared" si="252"/>
        <v>1135953</v>
      </c>
      <c r="R1142" s="29" t="str">
        <f t="shared" si="253"/>
        <v/>
      </c>
      <c r="S1142" s="29" t="str">
        <f t="shared" si="254"/>
        <v/>
      </c>
      <c r="T1142" s="29">
        <f t="shared" si="255"/>
        <v>1135953</v>
      </c>
      <c r="U1142" s="40">
        <v>1135953</v>
      </c>
      <c r="V1142" s="40"/>
      <c r="W1142" s="38" t="s">
        <v>145</v>
      </c>
      <c r="X1142" s="29" t="s">
        <v>158</v>
      </c>
      <c r="Y1142" s="146">
        <v>4883</v>
      </c>
      <c r="Z1142" s="33">
        <v>6250</v>
      </c>
      <c r="AA1142" s="34">
        <f t="shared" si="264"/>
        <v>0.28000000000000003</v>
      </c>
      <c r="AB1142" s="33">
        <f t="shared" si="261"/>
        <v>6250</v>
      </c>
      <c r="AC1142" s="34">
        <f t="shared" si="265"/>
        <v>0.27995066312097777</v>
      </c>
      <c r="AD1142" s="145">
        <f t="shared" si="266"/>
        <v>5208.3329999999996</v>
      </c>
      <c r="AE1142" s="105">
        <v>4069.1669999999999</v>
      </c>
      <c r="AF1142" s="34" t="s">
        <v>36</v>
      </c>
      <c r="AG1142" s="34" t="s">
        <v>36</v>
      </c>
      <c r="AH1142" s="34" t="s">
        <v>36</v>
      </c>
      <c r="AI1142" s="29">
        <v>0.4</v>
      </c>
      <c r="AJ1142" s="29">
        <v>4.4099999999999999E-4</v>
      </c>
      <c r="AK1142" s="29">
        <v>0</v>
      </c>
      <c r="AL1142" s="29">
        <v>0</v>
      </c>
      <c r="AM1142" s="29" t="s">
        <v>28</v>
      </c>
      <c r="AN1142" s="158" t="s">
        <v>28</v>
      </c>
      <c r="AO1142" s="29" t="s">
        <v>28</v>
      </c>
      <c r="AP1142" s="29">
        <v>6</v>
      </c>
      <c r="AQ1142" s="29">
        <v>280</v>
      </c>
      <c r="AR1142" s="29">
        <v>175</v>
      </c>
      <c r="AS1142" s="29">
        <v>75</v>
      </c>
      <c r="AT1142" s="29">
        <v>2.4</v>
      </c>
      <c r="AU1142" s="144">
        <v>3.6749999999999999E-3</v>
      </c>
      <c r="AV1142" s="36" t="s">
        <v>28</v>
      </c>
      <c r="AW1142" s="102" t="s">
        <v>33</v>
      </c>
      <c r="AX1142" s="129" t="s">
        <v>33</v>
      </c>
      <c r="AY1142" s="106">
        <v>1949</v>
      </c>
      <c r="BD1142" t="s">
        <v>390</v>
      </c>
      <c r="BE1142" t="s">
        <v>4346</v>
      </c>
      <c r="BF1142" t="s">
        <v>4749</v>
      </c>
      <c r="BH1142" t="str">
        <f t="shared" si="262"/>
        <v/>
      </c>
      <c r="BJ1142" t="str">
        <f t="shared" si="263"/>
        <v>OK</v>
      </c>
      <c r="BK1142" s="130">
        <v>6250</v>
      </c>
      <c r="BL1142" s="130" t="s">
        <v>37</v>
      </c>
      <c r="BM1142" s="131" t="s">
        <v>33</v>
      </c>
      <c r="BN1142" s="131" t="e">
        <v>#VALUE!</v>
      </c>
      <c r="BO1142" t="e">
        <v>#N/A</v>
      </c>
      <c r="BP1142">
        <v>91</v>
      </c>
    </row>
    <row r="1143" spans="1:68" ht="37.799999999999997" x14ac:dyDescent="0.3">
      <c r="A1143" s="1"/>
      <c r="B1143" s="47">
        <v>1038</v>
      </c>
      <c r="C1143" s="45">
        <v>1014138</v>
      </c>
      <c r="D1143" s="40" t="s">
        <v>33</v>
      </c>
      <c r="E1143" s="40"/>
      <c r="F1143" s="31" t="s">
        <v>980</v>
      </c>
      <c r="G1143" s="29" t="s">
        <v>47</v>
      </c>
      <c r="H1143" s="70" t="s">
        <v>62</v>
      </c>
      <c r="I1143" s="148" t="s">
        <v>32</v>
      </c>
      <c r="J1143" s="147" t="s">
        <v>33</v>
      </c>
      <c r="K1143" s="148">
        <v>0</v>
      </c>
      <c r="L1143" s="148" t="s">
        <v>32</v>
      </c>
      <c r="M1143" s="147" t="s">
        <v>33</v>
      </c>
      <c r="N1143" s="29" t="str">
        <f t="shared" si="258"/>
        <v/>
      </c>
      <c r="O1143" s="29" t="str">
        <f t="shared" si="259"/>
        <v/>
      </c>
      <c r="P1143" s="29" t="str">
        <f t="shared" si="260"/>
        <v/>
      </c>
      <c r="Q1143" s="29">
        <f t="shared" si="252"/>
        <v>1135954</v>
      </c>
      <c r="R1143" s="29" t="str">
        <f t="shared" si="253"/>
        <v/>
      </c>
      <c r="S1143" s="29" t="str">
        <f t="shared" si="254"/>
        <v/>
      </c>
      <c r="T1143" s="29">
        <f t="shared" si="255"/>
        <v>1135954</v>
      </c>
      <c r="U1143" s="40">
        <v>1135954</v>
      </c>
      <c r="V1143" s="40"/>
      <c r="W1143" s="38" t="s">
        <v>145</v>
      </c>
      <c r="X1143" s="29" t="s">
        <v>158</v>
      </c>
      <c r="Y1143" s="146">
        <v>7281</v>
      </c>
      <c r="Z1143" s="33">
        <v>9320</v>
      </c>
      <c r="AA1143" s="34">
        <f t="shared" si="264"/>
        <v>0.28000000000000003</v>
      </c>
      <c r="AB1143" s="33">
        <f t="shared" si="261"/>
        <v>9320</v>
      </c>
      <c r="AC1143" s="34">
        <f t="shared" si="265"/>
        <v>0.28004400494437581</v>
      </c>
      <c r="AD1143" s="145">
        <f t="shared" si="266"/>
        <v>7766.6670000000004</v>
      </c>
      <c r="AE1143" s="105">
        <v>6067.5</v>
      </c>
      <c r="AF1143" s="34" t="s">
        <v>36</v>
      </c>
      <c r="AG1143" s="34" t="s">
        <v>36</v>
      </c>
      <c r="AH1143" s="34" t="s">
        <v>36</v>
      </c>
      <c r="AI1143" s="29">
        <v>0.56799999999999995</v>
      </c>
      <c r="AJ1143" s="29">
        <v>6.3400000000000001E-4</v>
      </c>
      <c r="AK1143" s="29">
        <v>0</v>
      </c>
      <c r="AL1143" s="29">
        <v>0</v>
      </c>
      <c r="AM1143" s="29" t="s">
        <v>28</v>
      </c>
      <c r="AN1143" s="158" t="s">
        <v>28</v>
      </c>
      <c r="AO1143" s="29" t="s">
        <v>28</v>
      </c>
      <c r="AP1143" s="29">
        <v>4</v>
      </c>
      <c r="AQ1143" s="29">
        <v>195</v>
      </c>
      <c r="AR1143" s="29">
        <v>130</v>
      </c>
      <c r="AS1143" s="29">
        <v>100</v>
      </c>
      <c r="AT1143" s="29">
        <v>2.2719999999999998</v>
      </c>
      <c r="AU1143" s="144">
        <v>2.5349999999999999E-3</v>
      </c>
      <c r="AV1143" s="36" t="s">
        <v>28</v>
      </c>
      <c r="AW1143" s="102" t="s">
        <v>33</v>
      </c>
      <c r="AX1143" s="129" t="s">
        <v>33</v>
      </c>
      <c r="AY1143" s="106">
        <v>3677</v>
      </c>
      <c r="BD1143" t="s">
        <v>390</v>
      </c>
      <c r="BE1143" t="s">
        <v>4346</v>
      </c>
      <c r="BF1143" t="s">
        <v>4749</v>
      </c>
      <c r="BH1143" t="str">
        <f t="shared" si="262"/>
        <v/>
      </c>
      <c r="BJ1143" t="str">
        <f t="shared" si="263"/>
        <v>OK</v>
      </c>
      <c r="BK1143" s="130">
        <v>9320</v>
      </c>
      <c r="BL1143" s="130" t="s">
        <v>37</v>
      </c>
      <c r="BM1143" s="131" t="s">
        <v>33</v>
      </c>
      <c r="BN1143" s="131" t="e">
        <v>#VALUE!</v>
      </c>
      <c r="BO1143" t="e">
        <v>#N/A</v>
      </c>
      <c r="BP1143">
        <v>171</v>
      </c>
    </row>
    <row r="1144" spans="1:68" ht="37.799999999999997" x14ac:dyDescent="0.3">
      <c r="A1144" s="1"/>
      <c r="B1144" s="47">
        <v>1039</v>
      </c>
      <c r="C1144" s="45">
        <v>1014139</v>
      </c>
      <c r="D1144" s="40" t="s">
        <v>33</v>
      </c>
      <c r="E1144" s="40"/>
      <c r="F1144" s="31" t="s">
        <v>981</v>
      </c>
      <c r="G1144" s="29" t="s">
        <v>47</v>
      </c>
      <c r="H1144" s="70" t="s">
        <v>62</v>
      </c>
      <c r="I1144" s="148" t="s">
        <v>32</v>
      </c>
      <c r="J1144" s="147" t="s">
        <v>33</v>
      </c>
      <c r="K1144" s="148">
        <v>0</v>
      </c>
      <c r="L1144" s="148" t="s">
        <v>32</v>
      </c>
      <c r="M1144" s="147">
        <v>42586</v>
      </c>
      <c r="N1144" s="29" t="str">
        <f t="shared" si="258"/>
        <v/>
      </c>
      <c r="O1144" s="29" t="str">
        <f t="shared" si="259"/>
        <v/>
      </c>
      <c r="P1144" s="29" t="str">
        <f t="shared" si="260"/>
        <v/>
      </c>
      <c r="Q1144" s="29">
        <f t="shared" si="252"/>
        <v>1135955</v>
      </c>
      <c r="R1144" s="29" t="str">
        <f t="shared" si="253"/>
        <v/>
      </c>
      <c r="S1144" s="29" t="str">
        <f t="shared" si="254"/>
        <v/>
      </c>
      <c r="T1144" s="29">
        <f t="shared" si="255"/>
        <v>1135955</v>
      </c>
      <c r="U1144" s="40">
        <v>1135955</v>
      </c>
      <c r="V1144" s="40"/>
      <c r="W1144" s="38" t="s">
        <v>145</v>
      </c>
      <c r="X1144" s="29" t="s">
        <v>158</v>
      </c>
      <c r="Y1144" s="146">
        <v>9297</v>
      </c>
      <c r="Z1144" s="33">
        <v>11901</v>
      </c>
      <c r="AA1144" s="34">
        <f t="shared" si="264"/>
        <v>0.28000000000000003</v>
      </c>
      <c r="AB1144" s="33">
        <f t="shared" si="261"/>
        <v>11901</v>
      </c>
      <c r="AC1144" s="34">
        <f t="shared" si="265"/>
        <v>0.28009035172636332</v>
      </c>
      <c r="AD1144" s="145">
        <f t="shared" si="266"/>
        <v>9917.5</v>
      </c>
      <c r="AE1144" s="105">
        <v>7747.5</v>
      </c>
      <c r="AF1144" s="34" t="s">
        <v>36</v>
      </c>
      <c r="AG1144" s="34" t="s">
        <v>36</v>
      </c>
      <c r="AH1144" s="34" t="s">
        <v>36</v>
      </c>
      <c r="AI1144" s="29">
        <v>0.74</v>
      </c>
      <c r="AJ1144" s="29">
        <v>9.19E-4</v>
      </c>
      <c r="AK1144" s="29">
        <v>0</v>
      </c>
      <c r="AL1144" s="29">
        <v>0</v>
      </c>
      <c r="AM1144" s="29" t="s">
        <v>28</v>
      </c>
      <c r="AN1144" s="158" t="s">
        <v>28</v>
      </c>
      <c r="AO1144" s="29" t="s">
        <v>28</v>
      </c>
      <c r="AP1144" s="29">
        <v>3</v>
      </c>
      <c r="AQ1144" s="29">
        <v>275</v>
      </c>
      <c r="AR1144" s="29">
        <v>175</v>
      </c>
      <c r="AS1144" s="29">
        <v>80</v>
      </c>
      <c r="AT1144" s="29">
        <v>2.2200000000000002</v>
      </c>
      <c r="AU1144" s="144">
        <v>3.8500000000000001E-3</v>
      </c>
      <c r="AV1144" s="36" t="s">
        <v>28</v>
      </c>
      <c r="AW1144" s="102" t="s">
        <v>33</v>
      </c>
      <c r="AX1144" s="129" t="s">
        <v>33</v>
      </c>
      <c r="AY1144" s="106">
        <v>2457</v>
      </c>
      <c r="BD1144" t="s">
        <v>390</v>
      </c>
      <c r="BE1144" t="s">
        <v>4346</v>
      </c>
      <c r="BF1144" t="s">
        <v>4749</v>
      </c>
      <c r="BH1144" t="str">
        <f t="shared" si="262"/>
        <v/>
      </c>
      <c r="BJ1144" t="str">
        <f t="shared" si="263"/>
        <v>OK</v>
      </c>
      <c r="BK1144" s="130">
        <v>11901</v>
      </c>
      <c r="BL1144" s="130" t="s">
        <v>37</v>
      </c>
      <c r="BM1144" s="131" t="s">
        <v>33</v>
      </c>
      <c r="BN1144" s="131" t="e">
        <v>#VALUE!</v>
      </c>
      <c r="BO1144" t="e">
        <v>#N/A</v>
      </c>
      <c r="BP1144">
        <v>120</v>
      </c>
    </row>
    <row r="1145" spans="1:68" ht="25.2" x14ac:dyDescent="0.3">
      <c r="A1145" s="1"/>
      <c r="B1145" s="47">
        <v>1040</v>
      </c>
      <c r="C1145" s="45">
        <v>1014120</v>
      </c>
      <c r="D1145" s="40" t="s">
        <v>33</v>
      </c>
      <c r="E1145" s="40"/>
      <c r="F1145" s="31" t="s">
        <v>982</v>
      </c>
      <c r="G1145" s="29" t="s">
        <v>31</v>
      </c>
      <c r="H1145" s="29"/>
      <c r="I1145" s="148" t="s">
        <v>32</v>
      </c>
      <c r="J1145" s="147" t="s">
        <v>33</v>
      </c>
      <c r="K1145" s="148">
        <v>0</v>
      </c>
      <c r="L1145" s="148" t="s">
        <v>32</v>
      </c>
      <c r="M1145" s="147" t="s">
        <v>33</v>
      </c>
      <c r="N1145" s="29" t="str">
        <f t="shared" si="258"/>
        <v/>
      </c>
      <c r="O1145" s="29" t="str">
        <f t="shared" si="259"/>
        <v/>
      </c>
      <c r="P1145" s="29" t="str">
        <f t="shared" si="260"/>
        <v/>
      </c>
      <c r="Q1145" s="29" t="str">
        <f t="shared" si="252"/>
        <v/>
      </c>
      <c r="R1145" s="29" t="str">
        <f t="shared" si="253"/>
        <v/>
      </c>
      <c r="S1145" s="29" t="str">
        <f t="shared" si="254"/>
        <v/>
      </c>
      <c r="T1145" s="29" t="str">
        <f t="shared" si="255"/>
        <v/>
      </c>
      <c r="U1145" s="40" t="s">
        <v>33</v>
      </c>
      <c r="V1145" s="40"/>
      <c r="W1145" s="38" t="s">
        <v>145</v>
      </c>
      <c r="X1145" s="29" t="s">
        <v>158</v>
      </c>
      <c r="Y1145" s="146">
        <v>492.23</v>
      </c>
      <c r="Z1145" s="33">
        <v>630</v>
      </c>
      <c r="AA1145" s="34">
        <f t="shared" si="264"/>
        <v>0.28000000000000003</v>
      </c>
      <c r="AB1145" s="33">
        <f t="shared" si="261"/>
        <v>630</v>
      </c>
      <c r="AC1145" s="34">
        <f t="shared" si="265"/>
        <v>0.27988844248547018</v>
      </c>
      <c r="AD1145" s="145">
        <f t="shared" si="266"/>
        <v>525</v>
      </c>
      <c r="AE1145" s="105">
        <v>410.19200000000001</v>
      </c>
      <c r="AF1145" s="34" t="s">
        <v>36</v>
      </c>
      <c r="AG1145" s="34" t="s">
        <v>36</v>
      </c>
      <c r="AH1145" s="34" t="s">
        <v>36</v>
      </c>
      <c r="AI1145" s="29">
        <v>2.1999999999999999E-2</v>
      </c>
      <c r="AJ1145" s="29">
        <v>1.1E-5</v>
      </c>
      <c r="AK1145" s="29">
        <v>0</v>
      </c>
      <c r="AL1145" s="29">
        <v>0</v>
      </c>
      <c r="AM1145" s="29" t="s">
        <v>28</v>
      </c>
      <c r="AN1145" s="44" t="s">
        <v>27</v>
      </c>
      <c r="AO1145" s="29" t="s">
        <v>28</v>
      </c>
      <c r="AP1145" s="29">
        <v>20</v>
      </c>
      <c r="AQ1145" s="29">
        <v>176</v>
      </c>
      <c r="AR1145" s="29">
        <v>137</v>
      </c>
      <c r="AS1145" s="29">
        <v>89</v>
      </c>
      <c r="AT1145" s="29">
        <v>0.44</v>
      </c>
      <c r="AU1145" s="144">
        <v>2.1459999999999999E-3</v>
      </c>
      <c r="AV1145" s="36" t="s">
        <v>28</v>
      </c>
      <c r="AW1145" s="102" t="s">
        <v>33</v>
      </c>
      <c r="AX1145" s="129" t="s">
        <v>33</v>
      </c>
      <c r="AY1145" s="106">
        <v>3180</v>
      </c>
      <c r="BD1145" t="s">
        <v>108</v>
      </c>
      <c r="BE1145" t="s">
        <v>4412</v>
      </c>
      <c r="BF1145" t="s">
        <v>4740</v>
      </c>
      <c r="BH1145" t="str">
        <f t="shared" si="262"/>
        <v/>
      </c>
      <c r="BJ1145" t="str">
        <f t="shared" si="263"/>
        <v>OK</v>
      </c>
      <c r="BK1145" s="130" t="s">
        <v>5302</v>
      </c>
      <c r="BL1145" s="130" t="e">
        <v>#VALUE!</v>
      </c>
      <c r="BM1145" s="131" t="s">
        <v>33</v>
      </c>
      <c r="BN1145" s="131" t="e">
        <v>#VALUE!</v>
      </c>
      <c r="BO1145" t="e">
        <v>#N/A</v>
      </c>
      <c r="BP1145">
        <v>0</v>
      </c>
    </row>
    <row r="1146" spans="1:68" ht="25.2" x14ac:dyDescent="0.3">
      <c r="A1146" s="1"/>
      <c r="B1146" s="47">
        <v>1041</v>
      </c>
      <c r="C1146" s="45">
        <v>1014123</v>
      </c>
      <c r="D1146" s="40" t="s">
        <v>33</v>
      </c>
      <c r="E1146" s="40"/>
      <c r="F1146" s="31" t="s">
        <v>983</v>
      </c>
      <c r="G1146" s="29" t="s">
        <v>47</v>
      </c>
      <c r="H1146" s="70" t="s">
        <v>4779</v>
      </c>
      <c r="I1146" s="148" t="s">
        <v>32</v>
      </c>
      <c r="J1146" s="147" t="s">
        <v>33</v>
      </c>
      <c r="K1146" s="148">
        <v>0</v>
      </c>
      <c r="L1146" s="148" t="s">
        <v>32</v>
      </c>
      <c r="M1146" s="147" t="s">
        <v>33</v>
      </c>
      <c r="N1146" s="29" t="str">
        <f t="shared" si="258"/>
        <v/>
      </c>
      <c r="O1146" s="29" t="str">
        <f t="shared" si="259"/>
        <v/>
      </c>
      <c r="P1146" s="29" t="str">
        <f t="shared" si="260"/>
        <v/>
      </c>
      <c r="Q1146" s="29" t="str">
        <f t="shared" si="252"/>
        <v/>
      </c>
      <c r="R1146" s="29" t="str">
        <f t="shared" si="253"/>
        <v/>
      </c>
      <c r="S1146" s="29" t="str">
        <f t="shared" si="254"/>
        <v/>
      </c>
      <c r="T1146" s="29" t="str">
        <f t="shared" si="255"/>
        <v/>
      </c>
      <c r="U1146" s="40" t="s">
        <v>33</v>
      </c>
      <c r="V1146" s="40"/>
      <c r="W1146" s="38" t="s">
        <v>145</v>
      </c>
      <c r="X1146" s="29" t="s">
        <v>158</v>
      </c>
      <c r="Y1146" s="146">
        <v>844</v>
      </c>
      <c r="Z1146" s="33">
        <v>1080</v>
      </c>
      <c r="AA1146" s="34">
        <f t="shared" si="264"/>
        <v>0.28000000000000003</v>
      </c>
      <c r="AB1146" s="33">
        <f t="shared" si="261"/>
        <v>1080</v>
      </c>
      <c r="AC1146" s="34">
        <f t="shared" si="265"/>
        <v>0.27962145953623679</v>
      </c>
      <c r="AD1146" s="145">
        <f t="shared" si="266"/>
        <v>900</v>
      </c>
      <c r="AE1146" s="105">
        <v>703.33299999999997</v>
      </c>
      <c r="AF1146" s="34" t="s">
        <v>36</v>
      </c>
      <c r="AG1146" s="34" t="s">
        <v>36</v>
      </c>
      <c r="AH1146" s="34" t="s">
        <v>36</v>
      </c>
      <c r="AI1146" s="29">
        <v>0.08</v>
      </c>
      <c r="AJ1146" s="29">
        <v>3.8000000000000002E-5</v>
      </c>
      <c r="AK1146" s="29">
        <v>88</v>
      </c>
      <c r="AL1146" s="29">
        <v>0</v>
      </c>
      <c r="AM1146" s="29" t="s">
        <v>28</v>
      </c>
      <c r="AN1146" s="158" t="s">
        <v>28</v>
      </c>
      <c r="AO1146" s="29" t="s">
        <v>28</v>
      </c>
      <c r="AP1146" s="29">
        <v>20</v>
      </c>
      <c r="AQ1146" s="29">
        <v>180</v>
      </c>
      <c r="AR1146" s="29">
        <v>135</v>
      </c>
      <c r="AS1146" s="29">
        <v>45</v>
      </c>
      <c r="AT1146" s="29">
        <v>1.6</v>
      </c>
      <c r="AU1146" s="144">
        <v>1.0939999999999999E-3</v>
      </c>
      <c r="AV1146" s="36" t="s">
        <v>28</v>
      </c>
      <c r="AW1146" s="102" t="s">
        <v>33</v>
      </c>
      <c r="AX1146" s="129" t="s">
        <v>33</v>
      </c>
      <c r="AY1146" s="106">
        <v>1287</v>
      </c>
      <c r="BD1146" t="s">
        <v>108</v>
      </c>
      <c r="BE1146" t="s">
        <v>4412</v>
      </c>
      <c r="BF1146" t="s">
        <v>4740</v>
      </c>
      <c r="BH1146" t="str">
        <f t="shared" si="262"/>
        <v>AV</v>
      </c>
      <c r="BJ1146" t="str">
        <f t="shared" si="263"/>
        <v>OK</v>
      </c>
      <c r="BK1146" s="130">
        <v>1080</v>
      </c>
      <c r="BL1146" s="130" t="s">
        <v>37</v>
      </c>
      <c r="BM1146" s="131" t="s">
        <v>33</v>
      </c>
      <c r="BN1146" s="131" t="e">
        <v>#VALUE!</v>
      </c>
      <c r="BO1146">
        <v>1080</v>
      </c>
      <c r="BP1146">
        <v>80</v>
      </c>
    </row>
    <row r="1147" spans="1:68" ht="37.799999999999997" x14ac:dyDescent="0.3">
      <c r="A1147" s="1"/>
      <c r="B1147" s="47">
        <v>1042</v>
      </c>
      <c r="C1147" s="45">
        <v>1014121</v>
      </c>
      <c r="D1147" s="40" t="s">
        <v>33</v>
      </c>
      <c r="E1147" s="40"/>
      <c r="F1147" s="31" t="s">
        <v>984</v>
      </c>
      <c r="G1147" s="29" t="s">
        <v>47</v>
      </c>
      <c r="H1147" s="70" t="s">
        <v>62</v>
      </c>
      <c r="I1147" s="148" t="s">
        <v>32</v>
      </c>
      <c r="J1147" s="147" t="s">
        <v>33</v>
      </c>
      <c r="K1147" s="148">
        <v>0</v>
      </c>
      <c r="L1147" s="148" t="s">
        <v>32</v>
      </c>
      <c r="M1147" s="147" t="s">
        <v>33</v>
      </c>
      <c r="N1147" s="29" t="str">
        <f t="shared" si="258"/>
        <v/>
      </c>
      <c r="O1147" s="29" t="str">
        <f t="shared" si="259"/>
        <v/>
      </c>
      <c r="P1147" s="29" t="str">
        <f t="shared" si="260"/>
        <v/>
      </c>
      <c r="Q1147" s="29">
        <f t="shared" si="252"/>
        <v>1136088</v>
      </c>
      <c r="R1147" s="29" t="str">
        <f t="shared" si="253"/>
        <v/>
      </c>
      <c r="S1147" s="29" t="str">
        <f t="shared" si="254"/>
        <v/>
      </c>
      <c r="T1147" s="29">
        <f t="shared" si="255"/>
        <v>1136088</v>
      </c>
      <c r="U1147" s="45">
        <v>1136088</v>
      </c>
      <c r="V1147" s="45"/>
      <c r="W1147" s="38" t="s">
        <v>145</v>
      </c>
      <c r="X1147" s="29" t="s">
        <v>158</v>
      </c>
      <c r="Y1147" s="146">
        <v>844</v>
      </c>
      <c r="Z1147" s="33">
        <v>1080</v>
      </c>
      <c r="AA1147" s="34">
        <f t="shared" si="264"/>
        <v>0.28000000000000003</v>
      </c>
      <c r="AB1147" s="33">
        <f t="shared" si="261"/>
        <v>1080</v>
      </c>
      <c r="AC1147" s="34">
        <f t="shared" si="265"/>
        <v>0.27962145953623679</v>
      </c>
      <c r="AD1147" s="145">
        <f t="shared" si="266"/>
        <v>900</v>
      </c>
      <c r="AE1147" s="105">
        <v>703.33299999999997</v>
      </c>
      <c r="AF1147" s="34" t="s">
        <v>36</v>
      </c>
      <c r="AG1147" s="34" t="s">
        <v>36</v>
      </c>
      <c r="AH1147" s="34" t="s">
        <v>36</v>
      </c>
      <c r="AI1147" s="29">
        <v>7.9000000000000001E-2</v>
      </c>
      <c r="AJ1147" s="29">
        <v>4.8000000000000001E-5</v>
      </c>
      <c r="AK1147" s="29">
        <v>230</v>
      </c>
      <c r="AL1147" s="29">
        <v>0</v>
      </c>
      <c r="AM1147" s="29" t="s">
        <v>28</v>
      </c>
      <c r="AN1147" s="158" t="s">
        <v>28</v>
      </c>
      <c r="AO1147" s="29" t="s">
        <v>28</v>
      </c>
      <c r="AP1147" s="29">
        <v>20</v>
      </c>
      <c r="AQ1147" s="29">
        <v>280</v>
      </c>
      <c r="AR1147" s="29">
        <v>187</v>
      </c>
      <c r="AS1147" s="29">
        <v>95</v>
      </c>
      <c r="AT1147" s="29">
        <v>1.58</v>
      </c>
      <c r="AU1147" s="144">
        <v>4.9740000000000001E-3</v>
      </c>
      <c r="AV1147" s="36" t="s">
        <v>28</v>
      </c>
      <c r="AW1147" s="102" t="s">
        <v>33</v>
      </c>
      <c r="AX1147" s="129" t="s">
        <v>33</v>
      </c>
      <c r="AY1147" s="106">
        <v>4148</v>
      </c>
      <c r="BD1147" t="s">
        <v>108</v>
      </c>
      <c r="BE1147" t="s">
        <v>4412</v>
      </c>
      <c r="BF1147" t="s">
        <v>4740</v>
      </c>
      <c r="BH1147" t="str">
        <f t="shared" si="262"/>
        <v>AV</v>
      </c>
      <c r="BJ1147" t="str">
        <f t="shared" si="263"/>
        <v>OK</v>
      </c>
      <c r="BK1147" s="130">
        <v>1080</v>
      </c>
      <c r="BL1147" s="130" t="s">
        <v>37</v>
      </c>
      <c r="BM1147" s="131" t="s">
        <v>33</v>
      </c>
      <c r="BN1147" s="131" t="e">
        <v>#VALUE!</v>
      </c>
      <c r="BO1147">
        <v>1080</v>
      </c>
      <c r="BP1147">
        <v>420</v>
      </c>
    </row>
    <row r="1148" spans="1:68" ht="25.2" x14ac:dyDescent="0.3">
      <c r="A1148" s="1"/>
      <c r="B1148" s="47">
        <v>1043</v>
      </c>
      <c r="C1148" s="45">
        <v>1014117</v>
      </c>
      <c r="D1148" s="40" t="s">
        <v>33</v>
      </c>
      <c r="E1148" s="40"/>
      <c r="F1148" s="31" t="s">
        <v>985</v>
      </c>
      <c r="G1148" s="29" t="s">
        <v>39</v>
      </c>
      <c r="H1148" s="70" t="s">
        <v>4779</v>
      </c>
      <c r="I1148" s="148" t="s">
        <v>32</v>
      </c>
      <c r="J1148" s="147" t="s">
        <v>33</v>
      </c>
      <c r="K1148" s="148">
        <v>0</v>
      </c>
      <c r="L1148" s="148" t="s">
        <v>32</v>
      </c>
      <c r="M1148" s="147" t="s">
        <v>33</v>
      </c>
      <c r="N1148" s="29" t="str">
        <f t="shared" si="258"/>
        <v/>
      </c>
      <c r="O1148" s="29" t="str">
        <f t="shared" si="259"/>
        <v/>
      </c>
      <c r="P1148" s="29" t="str">
        <f t="shared" si="260"/>
        <v/>
      </c>
      <c r="Q1148" s="29" t="str">
        <f t="shared" si="252"/>
        <v/>
      </c>
      <c r="R1148" s="29" t="str">
        <f t="shared" si="253"/>
        <v/>
      </c>
      <c r="S1148" s="29" t="str">
        <f t="shared" si="254"/>
        <v/>
      </c>
      <c r="T1148" s="29" t="str">
        <f t="shared" si="255"/>
        <v/>
      </c>
      <c r="U1148" s="40" t="s">
        <v>33</v>
      </c>
      <c r="V1148" s="40"/>
      <c r="W1148" s="38" t="s">
        <v>145</v>
      </c>
      <c r="X1148" s="29" t="s">
        <v>158</v>
      </c>
      <c r="Y1148" s="146">
        <v>2076</v>
      </c>
      <c r="Z1148" s="33">
        <v>2658</v>
      </c>
      <c r="AA1148" s="34">
        <f t="shared" si="264"/>
        <v>0.28000000000000003</v>
      </c>
      <c r="AB1148" s="33">
        <f t="shared" si="261"/>
        <v>2658</v>
      </c>
      <c r="AC1148" s="34">
        <f t="shared" si="265"/>
        <v>0.28034682080924855</v>
      </c>
      <c r="AD1148" s="145">
        <f t="shared" si="266"/>
        <v>2215</v>
      </c>
      <c r="AE1148" s="105">
        <v>1730</v>
      </c>
      <c r="AF1148" s="34" t="s">
        <v>36</v>
      </c>
      <c r="AG1148" s="34" t="s">
        <v>36</v>
      </c>
      <c r="AH1148" s="34" t="s">
        <v>36</v>
      </c>
      <c r="AI1148" s="29">
        <v>0.28799999999999998</v>
      </c>
      <c r="AJ1148" s="29">
        <v>4.2110000000000003E-3</v>
      </c>
      <c r="AK1148" s="29">
        <v>57</v>
      </c>
      <c r="AL1148" s="29">
        <v>0</v>
      </c>
      <c r="AM1148" s="29" t="s">
        <v>28</v>
      </c>
      <c r="AN1148" s="158" t="s">
        <v>28</v>
      </c>
      <c r="AO1148" s="29" t="s">
        <v>28</v>
      </c>
      <c r="AP1148" s="29">
        <v>1</v>
      </c>
      <c r="AQ1148" s="29">
        <v>390</v>
      </c>
      <c r="AR1148" s="29">
        <v>290</v>
      </c>
      <c r="AS1148" s="29">
        <v>145</v>
      </c>
      <c r="AT1148" s="29">
        <v>0.28799999999999998</v>
      </c>
      <c r="AU1148" s="144">
        <v>1.6400000000000001E-2</v>
      </c>
      <c r="AV1148" s="36" t="s">
        <v>28</v>
      </c>
      <c r="AW1148" s="102" t="s">
        <v>33</v>
      </c>
      <c r="AX1148" s="129" t="s">
        <v>33</v>
      </c>
      <c r="AY1148" s="106">
        <v>59</v>
      </c>
      <c r="BD1148" t="s">
        <v>4427</v>
      </c>
      <c r="BE1148" t="s">
        <v>4346</v>
      </c>
      <c r="BF1148" t="s">
        <v>4742</v>
      </c>
      <c r="BH1148" t="str">
        <f t="shared" si="262"/>
        <v>AV</v>
      </c>
      <c r="BJ1148" t="str">
        <f t="shared" si="263"/>
        <v>OK</v>
      </c>
      <c r="BK1148" s="130">
        <v>2658</v>
      </c>
      <c r="BL1148" s="130" t="s">
        <v>37</v>
      </c>
      <c r="BM1148" s="131" t="s">
        <v>33</v>
      </c>
      <c r="BN1148" s="131" t="e">
        <v>#VALUE!</v>
      </c>
      <c r="BO1148">
        <v>2658</v>
      </c>
      <c r="BP1148">
        <v>0</v>
      </c>
    </row>
    <row r="1149" spans="1:68" ht="37.799999999999997" x14ac:dyDescent="0.3">
      <c r="A1149" s="1"/>
      <c r="B1149" s="47">
        <v>1044</v>
      </c>
      <c r="C1149" s="45">
        <v>1045451</v>
      </c>
      <c r="D1149" s="40" t="s">
        <v>33</v>
      </c>
      <c r="E1149" s="40"/>
      <c r="F1149" s="31" t="s">
        <v>986</v>
      </c>
      <c r="G1149" s="29" t="s">
        <v>47</v>
      </c>
      <c r="H1149" s="70" t="s">
        <v>62</v>
      </c>
      <c r="I1149" s="148" t="s">
        <v>32</v>
      </c>
      <c r="J1149" s="147" t="s">
        <v>33</v>
      </c>
      <c r="K1149" s="148">
        <v>0</v>
      </c>
      <c r="L1149" s="148" t="s">
        <v>32</v>
      </c>
      <c r="M1149" s="147" t="s">
        <v>33</v>
      </c>
      <c r="N1149" s="29" t="str">
        <f t="shared" si="258"/>
        <v/>
      </c>
      <c r="O1149" s="29" t="str">
        <f t="shared" si="259"/>
        <v/>
      </c>
      <c r="P1149" s="29" t="str">
        <f t="shared" si="260"/>
        <v/>
      </c>
      <c r="Q1149" s="29">
        <f t="shared" si="252"/>
        <v>1136089</v>
      </c>
      <c r="R1149" s="29" t="str">
        <f t="shared" si="253"/>
        <v/>
      </c>
      <c r="S1149" s="29" t="str">
        <f t="shared" si="254"/>
        <v/>
      </c>
      <c r="T1149" s="29">
        <f t="shared" si="255"/>
        <v>1136089</v>
      </c>
      <c r="U1149" s="45">
        <v>1136089</v>
      </c>
      <c r="V1149" s="45"/>
      <c r="W1149" s="38" t="s">
        <v>145</v>
      </c>
      <c r="X1149" s="29" t="s">
        <v>366</v>
      </c>
      <c r="Y1149" s="146">
        <v>3446</v>
      </c>
      <c r="Z1149" s="33">
        <v>4411</v>
      </c>
      <c r="AA1149" s="34">
        <f t="shared" si="264"/>
        <v>0.28000000000000003</v>
      </c>
      <c r="AB1149" s="33">
        <f t="shared" si="261"/>
        <v>4411</v>
      </c>
      <c r="AC1149" s="34">
        <f t="shared" si="265"/>
        <v>0.28003455832448548</v>
      </c>
      <c r="AD1149" s="145">
        <f t="shared" si="266"/>
        <v>3675.8330000000001</v>
      </c>
      <c r="AE1149" s="105">
        <v>2871.6669999999999</v>
      </c>
      <c r="AF1149" s="34" t="s">
        <v>36</v>
      </c>
      <c r="AG1149" s="34" t="s">
        <v>36</v>
      </c>
      <c r="AH1149" s="34" t="s">
        <v>36</v>
      </c>
      <c r="AI1149" s="29">
        <v>0.41</v>
      </c>
      <c r="AJ1149" s="29">
        <v>6.0000000000000002E-5</v>
      </c>
      <c r="AK1149" s="29">
        <v>61</v>
      </c>
      <c r="AL1149" s="29">
        <v>0</v>
      </c>
      <c r="AM1149" s="29" t="s">
        <v>28</v>
      </c>
      <c r="AN1149" s="158" t="s">
        <v>28</v>
      </c>
      <c r="AO1149" s="29" t="s">
        <v>28</v>
      </c>
      <c r="AP1149" s="29">
        <v>25</v>
      </c>
      <c r="AQ1149" s="29">
        <v>340</v>
      </c>
      <c r="AR1149" s="29">
        <v>385</v>
      </c>
      <c r="AS1149" s="29">
        <v>215</v>
      </c>
      <c r="AT1149" s="29">
        <v>10.25</v>
      </c>
      <c r="AU1149" s="144">
        <v>2.8143999999999999E-2</v>
      </c>
      <c r="AV1149" s="36" t="s">
        <v>28</v>
      </c>
      <c r="AW1149" s="102" t="s">
        <v>33</v>
      </c>
      <c r="AX1149" s="129" t="s">
        <v>33</v>
      </c>
      <c r="AY1149" s="106">
        <v>5599</v>
      </c>
      <c r="BD1149" t="s">
        <v>390</v>
      </c>
      <c r="BE1149" t="s">
        <v>4346</v>
      </c>
      <c r="BF1149" t="s">
        <v>4749</v>
      </c>
      <c r="BH1149" t="str">
        <f t="shared" si="262"/>
        <v>AV</v>
      </c>
      <c r="BJ1149" t="str">
        <f t="shared" si="263"/>
        <v>OK</v>
      </c>
      <c r="BK1149" s="130">
        <v>4411</v>
      </c>
      <c r="BL1149" s="130" t="s">
        <v>37</v>
      </c>
      <c r="BM1149" s="131" t="s">
        <v>33</v>
      </c>
      <c r="BN1149" s="131" t="e">
        <v>#VALUE!</v>
      </c>
      <c r="BO1149">
        <v>4411</v>
      </c>
      <c r="BP1149">
        <v>400</v>
      </c>
    </row>
    <row r="1150" spans="1:68" ht="25.2" x14ac:dyDescent="0.3">
      <c r="A1150" s="1"/>
      <c r="B1150" s="47">
        <v>1045</v>
      </c>
      <c r="C1150" s="45">
        <v>1020247</v>
      </c>
      <c r="D1150" s="29"/>
      <c r="E1150" s="29"/>
      <c r="F1150" s="31" t="s">
        <v>987</v>
      </c>
      <c r="G1150" s="29" t="s">
        <v>503</v>
      </c>
      <c r="H1150" s="70"/>
      <c r="I1150" s="148" t="s">
        <v>32</v>
      </c>
      <c r="J1150" s="147" t="s">
        <v>33</v>
      </c>
      <c r="K1150" s="148">
        <v>0</v>
      </c>
      <c r="L1150" s="148" t="s">
        <v>32</v>
      </c>
      <c r="M1150" s="147" t="s">
        <v>33</v>
      </c>
      <c r="N1150" s="29" t="str">
        <f t="shared" si="258"/>
        <v/>
      </c>
      <c r="O1150" s="29" t="str">
        <f t="shared" si="259"/>
        <v/>
      </c>
      <c r="P1150" s="29" t="str">
        <f t="shared" si="260"/>
        <v/>
      </c>
      <c r="Q1150" s="29" t="str">
        <f t="shared" si="252"/>
        <v/>
      </c>
      <c r="R1150" s="29" t="str">
        <f t="shared" si="253"/>
        <v/>
      </c>
      <c r="S1150" s="29" t="str">
        <f t="shared" si="254"/>
        <v/>
      </c>
      <c r="T1150" s="29" t="str">
        <f t="shared" si="255"/>
        <v/>
      </c>
      <c r="U1150" s="29"/>
      <c r="V1150" s="29"/>
      <c r="W1150" s="38" t="s">
        <v>145</v>
      </c>
      <c r="X1150" s="29" t="s">
        <v>158</v>
      </c>
      <c r="Y1150" s="146">
        <v>129.66</v>
      </c>
      <c r="Z1150" s="33">
        <v>165.97</v>
      </c>
      <c r="AA1150" s="34">
        <f t="shared" si="264"/>
        <v>0.28000000000000003</v>
      </c>
      <c r="AB1150" s="33">
        <f t="shared" si="261"/>
        <v>165.97</v>
      </c>
      <c r="AC1150" s="34">
        <f t="shared" si="265"/>
        <v>0.28003701989819524</v>
      </c>
      <c r="AD1150" s="145">
        <f t="shared" si="266"/>
        <v>138.30799999999999</v>
      </c>
      <c r="AE1150" s="105">
        <v>108.05</v>
      </c>
      <c r="AF1150" s="34" t="s">
        <v>36</v>
      </c>
      <c r="AG1150" s="34" t="s">
        <v>36</v>
      </c>
      <c r="AH1150" s="34" t="s">
        <v>36</v>
      </c>
      <c r="AI1150" s="29">
        <v>7.0000000000000001E-3</v>
      </c>
      <c r="AJ1150" s="29">
        <v>4.1999999999999998E-5</v>
      </c>
      <c r="AK1150" s="29">
        <v>0</v>
      </c>
      <c r="AL1150" s="29">
        <v>0</v>
      </c>
      <c r="AM1150" s="29" t="s">
        <v>28</v>
      </c>
      <c r="AN1150" s="44" t="s">
        <v>27</v>
      </c>
      <c r="AO1150" s="29" t="s">
        <v>28</v>
      </c>
      <c r="AP1150" s="29">
        <v>1</v>
      </c>
      <c r="AQ1150" s="29">
        <v>60</v>
      </c>
      <c r="AR1150" s="29">
        <v>45</v>
      </c>
      <c r="AS1150" s="29">
        <v>30</v>
      </c>
      <c r="AT1150" s="29">
        <v>7.0000000000000001E-3</v>
      </c>
      <c r="AU1150" s="144">
        <v>8.1000000000000004E-5</v>
      </c>
      <c r="AV1150" s="36" t="s">
        <v>28</v>
      </c>
      <c r="AW1150" s="102" t="s">
        <v>33</v>
      </c>
      <c r="AX1150" s="129" t="s">
        <v>33</v>
      </c>
      <c r="AY1150" s="106">
        <v>209</v>
      </c>
      <c r="BD1150" t="s">
        <v>390</v>
      </c>
      <c r="BE1150" t="s">
        <v>4379</v>
      </c>
      <c r="BF1150" t="s">
        <v>4749</v>
      </c>
      <c r="BH1150" t="str">
        <f t="shared" si="262"/>
        <v/>
      </c>
      <c r="BJ1150" t="str">
        <f t="shared" si="263"/>
        <v>OK</v>
      </c>
      <c r="BK1150" s="130" t="s">
        <v>5302</v>
      </c>
      <c r="BL1150" s="130" t="e">
        <v>#VALUE!</v>
      </c>
      <c r="BM1150" s="131" t="s">
        <v>33</v>
      </c>
      <c r="BN1150" s="131" t="e">
        <v>#VALUE!</v>
      </c>
      <c r="BO1150" t="e">
        <v>#N/A</v>
      </c>
      <c r="BP1150">
        <v>46</v>
      </c>
    </row>
    <row r="1151" spans="1:68" ht="25.2" x14ac:dyDescent="0.3">
      <c r="A1151" s="1"/>
      <c r="B1151" s="47">
        <v>1046</v>
      </c>
      <c r="C1151" s="45">
        <v>1015455</v>
      </c>
      <c r="D1151" s="40" t="s">
        <v>33</v>
      </c>
      <c r="E1151" s="40"/>
      <c r="F1151" s="39" t="s">
        <v>988</v>
      </c>
      <c r="G1151" s="29" t="s">
        <v>61</v>
      </c>
      <c r="H1151" s="70" t="s">
        <v>59</v>
      </c>
      <c r="I1151" s="148" t="s">
        <v>3798</v>
      </c>
      <c r="J1151" s="147" t="s">
        <v>33</v>
      </c>
      <c r="K1151" s="148" t="e">
        <v>#N/A</v>
      </c>
      <c r="L1151" s="148" t="s">
        <v>32</v>
      </c>
      <c r="M1151" s="147" t="s">
        <v>33</v>
      </c>
      <c r="N1151" s="29" t="str">
        <f t="shared" si="258"/>
        <v/>
      </c>
      <c r="O1151" s="29" t="str">
        <f t="shared" si="259"/>
        <v/>
      </c>
      <c r="P1151" s="29" t="str">
        <f t="shared" si="260"/>
        <v/>
      </c>
      <c r="Q1151" s="29" t="str">
        <f t="shared" si="252"/>
        <v/>
      </c>
      <c r="R1151" s="29" t="str">
        <f t="shared" si="253"/>
        <v/>
      </c>
      <c r="S1151" s="29" t="str">
        <f t="shared" si="254"/>
        <v/>
      </c>
      <c r="T1151" s="29" t="str">
        <f t="shared" si="255"/>
        <v/>
      </c>
      <c r="U1151" s="29">
        <v>1070639</v>
      </c>
      <c r="V1151" s="29"/>
      <c r="W1151" s="38" t="s">
        <v>145</v>
      </c>
      <c r="X1151" s="29" t="s">
        <v>158</v>
      </c>
      <c r="Y1151" s="146">
        <v>1216</v>
      </c>
      <c r="Z1151" s="33">
        <v>1338</v>
      </c>
      <c r="AA1151" s="34">
        <f t="shared" si="264"/>
        <v>0.1</v>
      </c>
      <c r="AB1151" s="33">
        <f t="shared" si="261"/>
        <v>1338</v>
      </c>
      <c r="AC1151" s="34">
        <f t="shared" si="265"/>
        <v>0.10032930931885178</v>
      </c>
      <c r="AD1151" s="145">
        <f t="shared" si="266"/>
        <v>1115</v>
      </c>
      <c r="AE1151" s="105">
        <v>1013.333</v>
      </c>
      <c r="AF1151" s="34" t="e">
        <v>#N/A</v>
      </c>
      <c r="AG1151" s="34" t="e">
        <v>#N/A</v>
      </c>
      <c r="AH1151" s="34" t="e">
        <v>#N/A</v>
      </c>
      <c r="AI1151" s="29">
        <v>0.153</v>
      </c>
      <c r="AJ1151" s="29">
        <v>2.13E-4</v>
      </c>
      <c r="AK1151" s="29">
        <v>0</v>
      </c>
      <c r="AL1151" s="29">
        <v>0</v>
      </c>
      <c r="AM1151" s="29" t="s">
        <v>27</v>
      </c>
      <c r="AN1151" s="44" t="s">
        <v>27</v>
      </c>
      <c r="AO1151" s="29" t="s">
        <v>27</v>
      </c>
      <c r="AP1151" s="29">
        <v>10</v>
      </c>
      <c r="AQ1151" s="29">
        <v>175</v>
      </c>
      <c r="AR1151" s="29">
        <v>135</v>
      </c>
      <c r="AS1151" s="29">
        <v>90</v>
      </c>
      <c r="AT1151" s="29">
        <v>1.53</v>
      </c>
      <c r="AU1151" s="144">
        <v>2.1259999999999999E-3</v>
      </c>
      <c r="AV1151" s="36" t="s">
        <v>28</v>
      </c>
      <c r="AW1151" s="102" t="s">
        <v>33</v>
      </c>
      <c r="AX1151" s="129" t="s">
        <v>33</v>
      </c>
      <c r="AY1151" s="106">
        <v>43992</v>
      </c>
      <c r="BD1151" t="s">
        <v>108</v>
      </c>
      <c r="BE1151" t="e">
        <v>#N/A</v>
      </c>
      <c r="BF1151" t="e">
        <v>#N/A</v>
      </c>
      <c r="BH1151" t="str">
        <f t="shared" si="262"/>
        <v/>
      </c>
      <c r="BJ1151" t="str">
        <f t="shared" si="263"/>
        <v>OK</v>
      </c>
      <c r="BK1151" s="130" t="s">
        <v>5302</v>
      </c>
      <c r="BL1151" s="130" t="e">
        <v>#VALUE!</v>
      </c>
      <c r="BM1151" s="131" t="s">
        <v>33</v>
      </c>
      <c r="BN1151" s="131" t="e">
        <v>#VALUE!</v>
      </c>
      <c r="BO1151" t="e">
        <v>#N/A</v>
      </c>
      <c r="BP1151">
        <v>0</v>
      </c>
    </row>
    <row r="1152" spans="1:68" ht="25.2" x14ac:dyDescent="0.3">
      <c r="A1152" s="1"/>
      <c r="B1152" s="47">
        <v>1047</v>
      </c>
      <c r="C1152" s="45">
        <v>1015512</v>
      </c>
      <c r="D1152" s="40" t="s">
        <v>33</v>
      </c>
      <c r="E1152" s="40"/>
      <c r="F1152" s="39" t="s">
        <v>989</v>
      </c>
      <c r="G1152" s="29" t="s">
        <v>61</v>
      </c>
      <c r="H1152" s="70" t="s">
        <v>59</v>
      </c>
      <c r="I1152" s="148" t="s">
        <v>32</v>
      </c>
      <c r="J1152" s="147" t="s">
        <v>33</v>
      </c>
      <c r="K1152" s="148" t="e">
        <v>#N/A</v>
      </c>
      <c r="L1152" s="148" t="s">
        <v>32</v>
      </c>
      <c r="M1152" s="147" t="s">
        <v>33</v>
      </c>
      <c r="N1152" s="29" t="str">
        <f t="shared" si="258"/>
        <v/>
      </c>
      <c r="O1152" s="29" t="str">
        <f t="shared" si="259"/>
        <v/>
      </c>
      <c r="P1152" s="29" t="str">
        <f t="shared" si="260"/>
        <v/>
      </c>
      <c r="Q1152" s="29" t="str">
        <f t="shared" si="252"/>
        <v/>
      </c>
      <c r="R1152" s="29" t="str">
        <f t="shared" si="253"/>
        <v/>
      </c>
      <c r="S1152" s="29" t="str">
        <f t="shared" si="254"/>
        <v/>
      </c>
      <c r="T1152" s="29" t="str">
        <f t="shared" si="255"/>
        <v/>
      </c>
      <c r="U1152" s="29">
        <v>1070640</v>
      </c>
      <c r="V1152" s="29"/>
      <c r="W1152" s="38" t="s">
        <v>145</v>
      </c>
      <c r="X1152" s="29" t="s">
        <v>158</v>
      </c>
      <c r="Y1152" s="146">
        <v>1471</v>
      </c>
      <c r="Z1152" s="33">
        <v>1618</v>
      </c>
      <c r="AA1152" s="34">
        <f t="shared" si="264"/>
        <v>0.1</v>
      </c>
      <c r="AB1152" s="33">
        <f t="shared" si="261"/>
        <v>1618</v>
      </c>
      <c r="AC1152" s="34">
        <f t="shared" si="265"/>
        <v>9.9932046208578165E-2</v>
      </c>
      <c r="AD1152" s="145">
        <f t="shared" si="266"/>
        <v>1348.3330000000001</v>
      </c>
      <c r="AE1152" s="105">
        <v>1225.8330000000001</v>
      </c>
      <c r="AF1152" s="34" t="e">
        <v>#N/A</v>
      </c>
      <c r="AG1152" s="34" t="e">
        <v>#N/A</v>
      </c>
      <c r="AH1152" s="34" t="e">
        <v>#N/A</v>
      </c>
      <c r="AI1152" s="29">
        <v>0.16</v>
      </c>
      <c r="AJ1152" s="29">
        <v>2.13E-4</v>
      </c>
      <c r="AK1152" s="29">
        <v>0</v>
      </c>
      <c r="AL1152" s="29">
        <v>0</v>
      </c>
      <c r="AM1152" s="29" t="s">
        <v>27</v>
      </c>
      <c r="AN1152" s="44" t="s">
        <v>27</v>
      </c>
      <c r="AO1152" s="29" t="s">
        <v>27</v>
      </c>
      <c r="AP1152" s="29">
        <v>10</v>
      </c>
      <c r="AQ1152" s="29">
        <v>175</v>
      </c>
      <c r="AR1152" s="29">
        <v>135</v>
      </c>
      <c r="AS1152" s="29">
        <v>90</v>
      </c>
      <c r="AT1152" s="29">
        <v>1.6</v>
      </c>
      <c r="AU1152" s="144">
        <v>2.1259999999999999E-3</v>
      </c>
      <c r="AV1152" s="36" t="s">
        <v>28</v>
      </c>
      <c r="AW1152" s="102" t="s">
        <v>33</v>
      </c>
      <c r="AX1152" s="129" t="s">
        <v>33</v>
      </c>
      <c r="AY1152" s="106">
        <v>12600</v>
      </c>
      <c r="BD1152" t="s">
        <v>108</v>
      </c>
      <c r="BE1152" t="e">
        <v>#N/A</v>
      </c>
      <c r="BF1152" t="e">
        <v>#N/A</v>
      </c>
      <c r="BH1152" t="str">
        <f t="shared" si="262"/>
        <v/>
      </c>
      <c r="BJ1152" t="str">
        <f t="shared" si="263"/>
        <v>OK</v>
      </c>
      <c r="BK1152" s="130" t="s">
        <v>5302</v>
      </c>
      <c r="BL1152" s="130" t="e">
        <v>#VALUE!</v>
      </c>
      <c r="BM1152" s="131" t="s">
        <v>33</v>
      </c>
      <c r="BN1152" s="131" t="e">
        <v>#VALUE!</v>
      </c>
      <c r="BO1152" t="e">
        <v>#N/A</v>
      </c>
      <c r="BP1152">
        <v>0</v>
      </c>
    </row>
    <row r="1153" spans="1:68" ht="25.2" x14ac:dyDescent="0.3">
      <c r="A1153" s="1"/>
      <c r="B1153" s="47">
        <v>1048</v>
      </c>
      <c r="C1153" s="45">
        <v>1015515</v>
      </c>
      <c r="D1153" s="40" t="s">
        <v>33</v>
      </c>
      <c r="E1153" s="40"/>
      <c r="F1153" s="39" t="s">
        <v>990</v>
      </c>
      <c r="G1153" s="29" t="s">
        <v>61</v>
      </c>
      <c r="H1153" s="70" t="s">
        <v>59</v>
      </c>
      <c r="I1153" s="148" t="s">
        <v>32</v>
      </c>
      <c r="J1153" s="147" t="s">
        <v>33</v>
      </c>
      <c r="K1153" s="148" t="e">
        <v>#N/A</v>
      </c>
      <c r="L1153" s="148" t="s">
        <v>32</v>
      </c>
      <c r="M1153" s="147" t="s">
        <v>33</v>
      </c>
      <c r="N1153" s="29" t="str">
        <f t="shared" si="258"/>
        <v/>
      </c>
      <c r="O1153" s="29" t="str">
        <f t="shared" si="259"/>
        <v/>
      </c>
      <c r="P1153" s="29" t="str">
        <f t="shared" si="260"/>
        <v/>
      </c>
      <c r="Q1153" s="29" t="str">
        <f t="shared" si="252"/>
        <v/>
      </c>
      <c r="R1153" s="29" t="str">
        <f t="shared" si="253"/>
        <v/>
      </c>
      <c r="S1153" s="29" t="str">
        <f t="shared" si="254"/>
        <v/>
      </c>
      <c r="T1153" s="29" t="str">
        <f t="shared" si="255"/>
        <v/>
      </c>
      <c r="U1153" s="29">
        <v>1070641</v>
      </c>
      <c r="V1153" s="29"/>
      <c r="W1153" s="38" t="s">
        <v>145</v>
      </c>
      <c r="X1153" s="29" t="s">
        <v>158</v>
      </c>
      <c r="Y1153" s="146">
        <v>1471</v>
      </c>
      <c r="Z1153" s="33">
        <v>1618</v>
      </c>
      <c r="AA1153" s="34">
        <f t="shared" si="264"/>
        <v>0.1</v>
      </c>
      <c r="AB1153" s="33">
        <f t="shared" si="261"/>
        <v>1618</v>
      </c>
      <c r="AC1153" s="34">
        <f t="shared" si="265"/>
        <v>9.9932046208578165E-2</v>
      </c>
      <c r="AD1153" s="145">
        <f t="shared" si="266"/>
        <v>1348.3330000000001</v>
      </c>
      <c r="AE1153" s="105">
        <v>1225.8330000000001</v>
      </c>
      <c r="AF1153" s="34" t="e">
        <v>#N/A</v>
      </c>
      <c r="AG1153" s="34" t="e">
        <v>#N/A</v>
      </c>
      <c r="AH1153" s="34" t="e">
        <v>#N/A</v>
      </c>
      <c r="AI1153" s="29">
        <v>0.193</v>
      </c>
      <c r="AJ1153" s="29">
        <v>2.2100000000000001E-4</v>
      </c>
      <c r="AK1153" s="29">
        <v>0</v>
      </c>
      <c r="AL1153" s="29">
        <v>0</v>
      </c>
      <c r="AM1153" s="29" t="s">
        <v>27</v>
      </c>
      <c r="AN1153" s="44" t="s">
        <v>27</v>
      </c>
      <c r="AO1153" s="29" t="s">
        <v>27</v>
      </c>
      <c r="AP1153" s="29">
        <v>5</v>
      </c>
      <c r="AQ1153" s="29">
        <v>70</v>
      </c>
      <c r="AR1153" s="29">
        <v>175</v>
      </c>
      <c r="AS1153" s="29">
        <v>90</v>
      </c>
      <c r="AT1153" s="29">
        <v>0.96499999999999997</v>
      </c>
      <c r="AU1153" s="144">
        <v>1.103E-3</v>
      </c>
      <c r="AV1153" s="36" t="s">
        <v>28</v>
      </c>
      <c r="AW1153" s="102" t="s">
        <v>33</v>
      </c>
      <c r="AX1153" s="129" t="s">
        <v>33</v>
      </c>
      <c r="AY1153" s="106">
        <v>1585</v>
      </c>
      <c r="BD1153" t="s">
        <v>108</v>
      </c>
      <c r="BE1153" t="e">
        <v>#N/A</v>
      </c>
      <c r="BF1153" t="e">
        <v>#N/A</v>
      </c>
      <c r="BH1153" t="str">
        <f t="shared" si="262"/>
        <v/>
      </c>
      <c r="BJ1153" t="str">
        <f t="shared" si="263"/>
        <v>OK</v>
      </c>
      <c r="BK1153" s="130" t="s">
        <v>5302</v>
      </c>
      <c r="BL1153" s="130" t="e">
        <v>#VALUE!</v>
      </c>
      <c r="BM1153" s="131" t="s">
        <v>33</v>
      </c>
      <c r="BN1153" s="131" t="e">
        <v>#VALUE!</v>
      </c>
      <c r="BO1153" t="e">
        <v>#N/A</v>
      </c>
      <c r="BP1153">
        <v>0</v>
      </c>
    </row>
    <row r="1154" spans="1:68" ht="25.2" x14ac:dyDescent="0.3">
      <c r="A1154" s="1"/>
      <c r="B1154" s="47">
        <v>1049</v>
      </c>
      <c r="C1154" s="45">
        <v>1015345</v>
      </c>
      <c r="D1154" s="40">
        <v>1015469</v>
      </c>
      <c r="E1154" s="40"/>
      <c r="F1154" s="39" t="s">
        <v>991</v>
      </c>
      <c r="G1154" s="29" t="s">
        <v>61</v>
      </c>
      <c r="H1154" s="70" t="s">
        <v>59</v>
      </c>
      <c r="I1154" s="148" t="s">
        <v>32</v>
      </c>
      <c r="J1154" s="147" t="s">
        <v>4048</v>
      </c>
      <c r="K1154" s="148" t="e">
        <v>#N/A</v>
      </c>
      <c r="L1154" s="148" t="s">
        <v>3979</v>
      </c>
      <c r="M1154" s="147" t="s">
        <v>33</v>
      </c>
      <c r="N1154" s="29">
        <f t="shared" si="258"/>
        <v>1015469</v>
      </c>
      <c r="O1154" s="29" t="str">
        <f t="shared" si="259"/>
        <v/>
      </c>
      <c r="P1154" s="29" t="str">
        <f t="shared" si="260"/>
        <v/>
      </c>
      <c r="Q1154" s="29" t="str">
        <f t="shared" si="252"/>
        <v/>
      </c>
      <c r="R1154" s="29" t="str">
        <f t="shared" si="253"/>
        <v/>
      </c>
      <c r="S1154" s="29" t="str">
        <f t="shared" si="254"/>
        <v/>
      </c>
      <c r="T1154" s="29" t="str">
        <f t="shared" si="255"/>
        <v/>
      </c>
      <c r="U1154" s="29">
        <v>1070644</v>
      </c>
      <c r="V1154" s="29"/>
      <c r="W1154" s="38" t="s">
        <v>145</v>
      </c>
      <c r="X1154" s="29" t="s">
        <v>158</v>
      </c>
      <c r="Y1154" s="146">
        <v>1216</v>
      </c>
      <c r="Z1154" s="33">
        <v>1338</v>
      </c>
      <c r="AA1154" s="34">
        <f t="shared" si="264"/>
        <v>0.1</v>
      </c>
      <c r="AB1154" s="33">
        <f t="shared" si="261"/>
        <v>1338</v>
      </c>
      <c r="AC1154" s="34">
        <f t="shared" si="265"/>
        <v>0.10032930931885178</v>
      </c>
      <c r="AD1154" s="145">
        <f t="shared" si="266"/>
        <v>1115</v>
      </c>
      <c r="AE1154" s="105">
        <v>1013.333</v>
      </c>
      <c r="AF1154" s="34" t="e">
        <v>#N/A</v>
      </c>
      <c r="AG1154" s="34" t="e">
        <v>#N/A</v>
      </c>
      <c r="AH1154" s="34" t="e">
        <v>#N/A</v>
      </c>
      <c r="AI1154" s="29">
        <v>0.17699999999999999</v>
      </c>
      <c r="AJ1154" s="29">
        <v>2.13E-4</v>
      </c>
      <c r="AK1154" s="29">
        <v>0</v>
      </c>
      <c r="AL1154" s="29">
        <v>0</v>
      </c>
      <c r="AM1154" s="29" t="s">
        <v>27</v>
      </c>
      <c r="AN1154" s="44" t="s">
        <v>27</v>
      </c>
      <c r="AO1154" s="29" t="s">
        <v>27</v>
      </c>
      <c r="AP1154" s="29">
        <v>10</v>
      </c>
      <c r="AQ1154" s="29">
        <v>176</v>
      </c>
      <c r="AR1154" s="29">
        <v>135</v>
      </c>
      <c r="AS1154" s="29">
        <v>89</v>
      </c>
      <c r="AT1154" s="29">
        <v>1.77</v>
      </c>
      <c r="AU1154" s="144">
        <v>2.1150000000000001E-3</v>
      </c>
      <c r="AV1154" s="36" t="s">
        <v>28</v>
      </c>
      <c r="AW1154" s="102" t="s">
        <v>33</v>
      </c>
      <c r="AX1154" s="129" t="s">
        <v>33</v>
      </c>
      <c r="AY1154" s="106">
        <v>8270</v>
      </c>
      <c r="BD1154" t="s">
        <v>108</v>
      </c>
      <c r="BE1154" t="e">
        <v>#N/A</v>
      </c>
      <c r="BF1154" t="e">
        <v>#N/A</v>
      </c>
      <c r="BH1154" t="str">
        <f t="shared" si="262"/>
        <v/>
      </c>
      <c r="BJ1154" t="str">
        <f t="shared" si="263"/>
        <v>OK</v>
      </c>
      <c r="BK1154" s="130" t="s">
        <v>5302</v>
      </c>
      <c r="BL1154" s="130" t="e">
        <v>#VALUE!</v>
      </c>
      <c r="BM1154" s="131" t="s">
        <v>33</v>
      </c>
      <c r="BN1154" s="131" t="e">
        <v>#VALUE!</v>
      </c>
      <c r="BO1154" t="e">
        <v>#N/A</v>
      </c>
      <c r="BP1154">
        <v>0</v>
      </c>
    </row>
    <row r="1155" spans="1:68" ht="25.2" x14ac:dyDescent="0.3">
      <c r="A1155" s="1"/>
      <c r="B1155" s="47">
        <v>1050</v>
      </c>
      <c r="C1155" s="45">
        <v>1057835</v>
      </c>
      <c r="D1155" s="29"/>
      <c r="E1155" s="29"/>
      <c r="F1155" s="39" t="s">
        <v>992</v>
      </c>
      <c r="G1155" s="29" t="s">
        <v>61</v>
      </c>
      <c r="H1155" s="70" t="s">
        <v>59</v>
      </c>
      <c r="I1155" s="148" t="s">
        <v>32</v>
      </c>
      <c r="J1155" s="147" t="s">
        <v>4050</v>
      </c>
      <c r="K1155" s="148" t="e">
        <v>#N/A</v>
      </c>
      <c r="L1155" s="148" t="s">
        <v>3980</v>
      </c>
      <c r="M1155" s="147">
        <v>42362</v>
      </c>
      <c r="N1155" s="29" t="str">
        <f t="shared" si="258"/>
        <v/>
      </c>
      <c r="O1155" s="29" t="str">
        <f t="shared" si="259"/>
        <v/>
      </c>
      <c r="P1155" s="29" t="str">
        <f t="shared" si="260"/>
        <v/>
      </c>
      <c r="Q1155" s="29" t="str">
        <f t="shared" si="252"/>
        <v/>
      </c>
      <c r="R1155" s="29" t="str">
        <f t="shared" si="253"/>
        <v/>
      </c>
      <c r="S1155" s="29" t="str">
        <f t="shared" si="254"/>
        <v/>
      </c>
      <c r="T1155" s="29" t="str">
        <f t="shared" si="255"/>
        <v/>
      </c>
      <c r="U1155" s="29">
        <v>1070645</v>
      </c>
      <c r="V1155" s="29"/>
      <c r="W1155" s="38" t="s">
        <v>145</v>
      </c>
      <c r="X1155" s="29" t="s">
        <v>158</v>
      </c>
      <c r="Y1155" s="146">
        <v>1473</v>
      </c>
      <c r="Z1155" s="33">
        <v>1620</v>
      </c>
      <c r="AA1155" s="34">
        <f t="shared" si="264"/>
        <v>0.1</v>
      </c>
      <c r="AB1155" s="33">
        <f t="shared" si="261"/>
        <v>1620</v>
      </c>
      <c r="AC1155" s="34">
        <f t="shared" si="265"/>
        <v>9.9796334012219962E-2</v>
      </c>
      <c r="AD1155" s="145">
        <f t="shared" si="266"/>
        <v>1350</v>
      </c>
      <c r="AE1155" s="105">
        <v>1227.5</v>
      </c>
      <c r="AF1155" s="34" t="e">
        <v>#N/A</v>
      </c>
      <c r="AG1155" s="34" t="e">
        <v>#N/A</v>
      </c>
      <c r="AH1155" s="34" t="e">
        <v>#N/A</v>
      </c>
      <c r="AI1155" s="29">
        <v>0.17799999999999999</v>
      </c>
      <c r="AJ1155" s="29">
        <v>2.13E-4</v>
      </c>
      <c r="AK1155" s="29">
        <v>0</v>
      </c>
      <c r="AL1155" s="29">
        <v>0</v>
      </c>
      <c r="AM1155" s="29" t="s">
        <v>27</v>
      </c>
      <c r="AN1155" s="44" t="s">
        <v>27</v>
      </c>
      <c r="AO1155" s="29" t="s">
        <v>27</v>
      </c>
      <c r="AP1155" s="29">
        <v>10</v>
      </c>
      <c r="AQ1155" s="29">
        <v>175</v>
      </c>
      <c r="AR1155" s="29">
        <v>135</v>
      </c>
      <c r="AS1155" s="29">
        <v>90</v>
      </c>
      <c r="AT1155" s="29">
        <v>1.78</v>
      </c>
      <c r="AU1155" s="144">
        <v>2.1259999999999999E-3</v>
      </c>
      <c r="AV1155" s="36" t="s">
        <v>28</v>
      </c>
      <c r="AW1155" s="102">
        <v>42521</v>
      </c>
      <c r="AX1155" s="129" t="s">
        <v>33</v>
      </c>
      <c r="AY1155" s="106">
        <v>960</v>
      </c>
      <c r="BD1155" t="s">
        <v>108</v>
      </c>
      <c r="BE1155" t="e">
        <v>#N/A</v>
      </c>
      <c r="BF1155" t="e">
        <v>#N/A</v>
      </c>
      <c r="BH1155" t="str">
        <f t="shared" si="262"/>
        <v/>
      </c>
      <c r="BJ1155" t="str">
        <f t="shared" si="263"/>
        <v>OK</v>
      </c>
      <c r="BK1155" s="130" t="s">
        <v>5302</v>
      </c>
      <c r="BL1155" s="130" t="e">
        <v>#VALUE!</v>
      </c>
      <c r="BM1155" s="131" t="s">
        <v>33</v>
      </c>
      <c r="BN1155" s="131" t="e">
        <v>#VALUE!</v>
      </c>
      <c r="BO1155" t="e">
        <v>#N/A</v>
      </c>
      <c r="BP1155">
        <v>0</v>
      </c>
    </row>
    <row r="1156" spans="1:68" ht="25.2" x14ac:dyDescent="0.3">
      <c r="A1156" s="1"/>
      <c r="B1156" s="47">
        <v>1051</v>
      </c>
      <c r="C1156" s="45">
        <v>1015572</v>
      </c>
      <c r="D1156" s="40" t="s">
        <v>33</v>
      </c>
      <c r="E1156" s="40"/>
      <c r="F1156" s="39" t="s">
        <v>993</v>
      </c>
      <c r="G1156" s="29" t="s">
        <v>61</v>
      </c>
      <c r="H1156" s="70" t="s">
        <v>59</v>
      </c>
      <c r="I1156" s="148" t="s">
        <v>32</v>
      </c>
      <c r="J1156" s="147" t="s">
        <v>33</v>
      </c>
      <c r="K1156" s="148" t="e">
        <v>#N/A</v>
      </c>
      <c r="L1156" s="148" t="s">
        <v>32</v>
      </c>
      <c r="M1156" s="147">
        <v>42362</v>
      </c>
      <c r="N1156" s="29" t="str">
        <f t="shared" si="258"/>
        <v/>
      </c>
      <c r="O1156" s="29" t="str">
        <f t="shared" si="259"/>
        <v/>
      </c>
      <c r="P1156" s="29" t="str">
        <f t="shared" si="260"/>
        <v/>
      </c>
      <c r="Q1156" s="29" t="str">
        <f t="shared" si="252"/>
        <v/>
      </c>
      <c r="R1156" s="29" t="str">
        <f t="shared" si="253"/>
        <v/>
      </c>
      <c r="S1156" s="29" t="str">
        <f t="shared" si="254"/>
        <v/>
      </c>
      <c r="T1156" s="29" t="str">
        <f t="shared" si="255"/>
        <v/>
      </c>
      <c r="U1156" s="29">
        <v>1070652</v>
      </c>
      <c r="V1156" s="29"/>
      <c r="W1156" s="38" t="s">
        <v>145</v>
      </c>
      <c r="X1156" s="29" t="s">
        <v>158</v>
      </c>
      <c r="Y1156" s="146">
        <v>1842</v>
      </c>
      <c r="Z1156" s="33">
        <v>2026</v>
      </c>
      <c r="AA1156" s="34">
        <f t="shared" si="264"/>
        <v>0.1</v>
      </c>
      <c r="AB1156" s="33">
        <f t="shared" si="261"/>
        <v>2026</v>
      </c>
      <c r="AC1156" s="34">
        <f t="shared" si="265"/>
        <v>9.9891205211726439E-2</v>
      </c>
      <c r="AD1156" s="145">
        <f t="shared" si="266"/>
        <v>1688.3330000000001</v>
      </c>
      <c r="AE1156" s="105">
        <v>1535</v>
      </c>
      <c r="AF1156" s="34" t="e">
        <v>#N/A</v>
      </c>
      <c r="AG1156" s="34" t="e">
        <v>#N/A</v>
      </c>
      <c r="AH1156" s="34" t="e">
        <v>#N/A</v>
      </c>
      <c r="AI1156" s="29">
        <v>0.19800000000000001</v>
      </c>
      <c r="AJ1156" s="29">
        <v>2.13E-4</v>
      </c>
      <c r="AK1156" s="29">
        <v>0</v>
      </c>
      <c r="AL1156" s="29">
        <v>0</v>
      </c>
      <c r="AM1156" s="29" t="s">
        <v>27</v>
      </c>
      <c r="AN1156" s="44" t="s">
        <v>27</v>
      </c>
      <c r="AO1156" s="29" t="s">
        <v>27</v>
      </c>
      <c r="AP1156" s="29">
        <v>10</v>
      </c>
      <c r="AQ1156" s="29">
        <v>175</v>
      </c>
      <c r="AR1156" s="29">
        <v>135</v>
      </c>
      <c r="AS1156" s="29">
        <v>90</v>
      </c>
      <c r="AT1156" s="29">
        <v>1.98</v>
      </c>
      <c r="AU1156" s="144">
        <v>2.1259999999999999E-3</v>
      </c>
      <c r="AV1156" s="36" t="s">
        <v>28</v>
      </c>
      <c r="AW1156" s="102" t="s">
        <v>33</v>
      </c>
      <c r="AX1156" s="129" t="s">
        <v>33</v>
      </c>
      <c r="AY1156" s="106">
        <v>50</v>
      </c>
      <c r="BD1156" t="s">
        <v>108</v>
      </c>
      <c r="BE1156" t="e">
        <v>#N/A</v>
      </c>
      <c r="BF1156" t="e">
        <v>#N/A</v>
      </c>
      <c r="BH1156" t="str">
        <f t="shared" si="262"/>
        <v/>
      </c>
      <c r="BJ1156" t="str">
        <f t="shared" si="263"/>
        <v>OK</v>
      </c>
      <c r="BK1156" s="130" t="s">
        <v>5302</v>
      </c>
      <c r="BL1156" s="130" t="e">
        <v>#VALUE!</v>
      </c>
      <c r="BM1156" s="131" t="s">
        <v>33</v>
      </c>
      <c r="BN1156" s="131" t="e">
        <v>#VALUE!</v>
      </c>
      <c r="BO1156" t="e">
        <v>#N/A</v>
      </c>
      <c r="BP1156">
        <v>0</v>
      </c>
    </row>
    <row r="1157" spans="1:68" ht="25.2" x14ac:dyDescent="0.3">
      <c r="A1157" s="1"/>
      <c r="B1157" s="47">
        <v>1052</v>
      </c>
      <c r="C1157" s="45">
        <v>1015454</v>
      </c>
      <c r="D1157" s="29"/>
      <c r="E1157" s="29"/>
      <c r="F1157" s="39" t="s">
        <v>994</v>
      </c>
      <c r="G1157" s="29" t="s">
        <v>61</v>
      </c>
      <c r="H1157" s="70" t="s">
        <v>59</v>
      </c>
      <c r="I1157" s="148" t="s">
        <v>32</v>
      </c>
      <c r="J1157" s="147" t="s">
        <v>33</v>
      </c>
      <c r="K1157" s="148" t="e">
        <v>#N/A</v>
      </c>
      <c r="L1157" s="148" t="s">
        <v>32</v>
      </c>
      <c r="M1157" s="147">
        <v>42362</v>
      </c>
      <c r="N1157" s="29" t="str">
        <f t="shared" si="258"/>
        <v/>
      </c>
      <c r="O1157" s="29" t="str">
        <f t="shared" si="259"/>
        <v/>
      </c>
      <c r="P1157" s="29" t="str">
        <f t="shared" si="260"/>
        <v/>
      </c>
      <c r="Q1157" s="29" t="str">
        <f t="shared" si="252"/>
        <v/>
      </c>
      <c r="R1157" s="29" t="str">
        <f t="shared" si="253"/>
        <v/>
      </c>
      <c r="S1157" s="29" t="str">
        <f t="shared" si="254"/>
        <v/>
      </c>
      <c r="T1157" s="29" t="str">
        <f t="shared" si="255"/>
        <v/>
      </c>
      <c r="U1157" s="29">
        <v>1070629</v>
      </c>
      <c r="V1157" s="29"/>
      <c r="W1157" s="38" t="s">
        <v>145</v>
      </c>
      <c r="X1157" s="29" t="s">
        <v>158</v>
      </c>
      <c r="Y1157" s="146">
        <v>4459</v>
      </c>
      <c r="Z1157" s="33">
        <v>4905</v>
      </c>
      <c r="AA1157" s="34">
        <f t="shared" si="264"/>
        <v>0.1</v>
      </c>
      <c r="AB1157" s="33">
        <f t="shared" si="261"/>
        <v>4905</v>
      </c>
      <c r="AC1157" s="34">
        <f t="shared" si="265"/>
        <v>0.1000225252318928</v>
      </c>
      <c r="AD1157" s="145">
        <f t="shared" si="266"/>
        <v>4087.5</v>
      </c>
      <c r="AE1157" s="105">
        <v>3715.8330000000001</v>
      </c>
      <c r="AF1157" s="34" t="e">
        <v>#N/A</v>
      </c>
      <c r="AG1157" s="34" t="e">
        <v>#N/A</v>
      </c>
      <c r="AH1157" s="34" t="e">
        <v>#N/A</v>
      </c>
      <c r="AI1157" s="29">
        <v>0.21299999999999999</v>
      </c>
      <c r="AJ1157" s="29">
        <v>4.2499999999999998E-4</v>
      </c>
      <c r="AK1157" s="29">
        <v>0</v>
      </c>
      <c r="AL1157" s="29">
        <v>0</v>
      </c>
      <c r="AM1157" s="29" t="s">
        <v>27</v>
      </c>
      <c r="AN1157" s="44" t="s">
        <v>27</v>
      </c>
      <c r="AO1157" s="29" t="s">
        <v>27</v>
      </c>
      <c r="AP1157" s="29">
        <v>5</v>
      </c>
      <c r="AQ1157" s="29">
        <v>175</v>
      </c>
      <c r="AR1157" s="29">
        <v>135</v>
      </c>
      <c r="AS1157" s="29">
        <v>90</v>
      </c>
      <c r="AT1157" s="29">
        <v>1.0649999999999999</v>
      </c>
      <c r="AU1157" s="144">
        <v>2.1259999999999999E-3</v>
      </c>
      <c r="AV1157" s="36" t="s">
        <v>28</v>
      </c>
      <c r="AW1157" s="102" t="s">
        <v>33</v>
      </c>
      <c r="AX1157" s="129" t="s">
        <v>33</v>
      </c>
      <c r="AY1157" s="106">
        <v>105</v>
      </c>
      <c r="BD1157" t="s">
        <v>108</v>
      </c>
      <c r="BE1157" t="e">
        <v>#N/A</v>
      </c>
      <c r="BF1157" t="e">
        <v>#N/A</v>
      </c>
      <c r="BH1157" t="str">
        <f t="shared" si="262"/>
        <v/>
      </c>
      <c r="BJ1157" t="str">
        <f t="shared" si="263"/>
        <v>OK</v>
      </c>
      <c r="BK1157" s="130" t="s">
        <v>5302</v>
      </c>
      <c r="BL1157" s="130" t="e">
        <v>#VALUE!</v>
      </c>
      <c r="BM1157" s="131" t="s">
        <v>33</v>
      </c>
      <c r="BN1157" s="131" t="e">
        <v>#VALUE!</v>
      </c>
      <c r="BO1157" t="e">
        <v>#N/A</v>
      </c>
      <c r="BP1157">
        <v>0</v>
      </c>
    </row>
    <row r="1158" spans="1:68" ht="25.2" x14ac:dyDescent="0.3">
      <c r="A1158" s="1"/>
      <c r="B1158" s="47">
        <v>1053</v>
      </c>
      <c r="C1158" s="45">
        <v>1060096</v>
      </c>
      <c r="D1158" s="29"/>
      <c r="E1158" s="29"/>
      <c r="F1158" s="39" t="s">
        <v>995</v>
      </c>
      <c r="G1158" s="29" t="s">
        <v>61</v>
      </c>
      <c r="H1158" s="70" t="s">
        <v>59</v>
      </c>
      <c r="I1158" s="148" t="s">
        <v>32</v>
      </c>
      <c r="J1158" s="147" t="s">
        <v>33</v>
      </c>
      <c r="K1158" s="148" t="e">
        <v>#N/A</v>
      </c>
      <c r="L1158" s="148" t="s">
        <v>32</v>
      </c>
      <c r="M1158" s="147" t="s">
        <v>33</v>
      </c>
      <c r="N1158" s="29" t="str">
        <f t="shared" si="258"/>
        <v/>
      </c>
      <c r="O1158" s="29" t="str">
        <f t="shared" si="259"/>
        <v/>
      </c>
      <c r="P1158" s="29" t="str">
        <f t="shared" si="260"/>
        <v/>
      </c>
      <c r="Q1158" s="29" t="str">
        <f t="shared" ref="Q1158:Q1221" si="267">IF(IFERROR(MID($U1158,1,7)+0,"")&lt;1130000,"",IFERROR(MID($U1158,1,7)+0,""))</f>
        <v/>
      </c>
      <c r="R1158" s="29" t="str">
        <f t="shared" ref="R1158:R1221" si="268">IF(IFERROR(MID($U1158,10,7)+0,"")&lt;1130000,"",IFERROR(MID($U1158,10,7)+0,""))</f>
        <v/>
      </c>
      <c r="S1158" s="29" t="str">
        <f t="shared" ref="S1158:S1221" si="269">IF(IFERROR(MID($U1158,19,7)+0,"")&lt;1130000,"",IFERROR(MID($U1158,19,7)+0,""))</f>
        <v/>
      </c>
      <c r="T1158" s="29" t="str">
        <f t="shared" ref="T1158:T1221" si="270">IF(Q1158="","",IF(R1158="",Q1158,Q1158&amp;", "&amp;R1158))</f>
        <v/>
      </c>
      <c r="U1158" s="29">
        <v>1070630</v>
      </c>
      <c r="V1158" s="29"/>
      <c r="W1158" s="38" t="s">
        <v>145</v>
      </c>
      <c r="X1158" s="29" t="s">
        <v>158</v>
      </c>
      <c r="Y1158" s="146">
        <v>5505</v>
      </c>
      <c r="Z1158" s="33">
        <v>6056</v>
      </c>
      <c r="AA1158" s="34">
        <f t="shared" si="264"/>
        <v>0.1</v>
      </c>
      <c r="AB1158" s="33">
        <f t="shared" si="261"/>
        <v>6056</v>
      </c>
      <c r="AC1158" s="34">
        <f t="shared" si="265"/>
        <v>0.10009089918256139</v>
      </c>
      <c r="AD1158" s="145">
        <f t="shared" si="266"/>
        <v>5046.6670000000004</v>
      </c>
      <c r="AE1158" s="105">
        <v>4587.5</v>
      </c>
      <c r="AF1158" s="34" t="e">
        <v>#N/A</v>
      </c>
      <c r="AG1158" s="34" t="e">
        <v>#N/A</v>
      </c>
      <c r="AH1158" s="34" t="e">
        <v>#N/A</v>
      </c>
      <c r="AI1158" s="29">
        <v>0.248</v>
      </c>
      <c r="AJ1158" s="29">
        <v>2.7E-4</v>
      </c>
      <c r="AK1158" s="29">
        <v>0</v>
      </c>
      <c r="AL1158" s="29">
        <v>0</v>
      </c>
      <c r="AM1158" s="29" t="s">
        <v>27</v>
      </c>
      <c r="AN1158" s="44" t="s">
        <v>27</v>
      </c>
      <c r="AO1158" s="29" t="s">
        <v>27</v>
      </c>
      <c r="AP1158" s="29">
        <v>5</v>
      </c>
      <c r="AQ1158" s="29">
        <v>175</v>
      </c>
      <c r="AR1158" s="29">
        <v>138</v>
      </c>
      <c r="AS1158" s="29">
        <v>90</v>
      </c>
      <c r="AT1158" s="29">
        <v>1.24</v>
      </c>
      <c r="AU1158" s="144">
        <v>2.1740000000000002E-3</v>
      </c>
      <c r="AV1158" s="36" t="s">
        <v>28</v>
      </c>
      <c r="AW1158" s="102">
        <v>43327</v>
      </c>
      <c r="AX1158" s="129" t="s">
        <v>33</v>
      </c>
      <c r="AY1158" s="106" t="e">
        <v>#N/A</v>
      </c>
      <c r="BD1158" t="s">
        <v>1003</v>
      </c>
      <c r="BE1158" t="e">
        <v>#N/A</v>
      </c>
      <c r="BF1158" t="e">
        <v>#N/A</v>
      </c>
      <c r="BH1158" t="str">
        <f t="shared" si="262"/>
        <v/>
      </c>
      <c r="BJ1158" t="str">
        <f t="shared" si="263"/>
        <v>OK</v>
      </c>
      <c r="BK1158" s="130" t="s">
        <v>5302</v>
      </c>
      <c r="BL1158" s="130" t="e">
        <v>#VALUE!</v>
      </c>
      <c r="BM1158" s="131" t="s">
        <v>33</v>
      </c>
      <c r="BN1158" s="131" t="e">
        <v>#VALUE!</v>
      </c>
      <c r="BO1158" t="e">
        <v>#N/A</v>
      </c>
      <c r="BP1158">
        <v>0</v>
      </c>
    </row>
    <row r="1159" spans="1:68" ht="25.2" x14ac:dyDescent="0.3">
      <c r="A1159" s="1"/>
      <c r="B1159" s="47">
        <v>1054</v>
      </c>
      <c r="C1159" s="45">
        <v>1057836</v>
      </c>
      <c r="D1159" s="29"/>
      <c r="E1159" s="29"/>
      <c r="F1159" s="39" t="s">
        <v>996</v>
      </c>
      <c r="G1159" s="29" t="s">
        <v>61</v>
      </c>
      <c r="H1159" s="70" t="s">
        <v>59</v>
      </c>
      <c r="I1159" s="148" t="s">
        <v>32</v>
      </c>
      <c r="J1159" s="147" t="s">
        <v>33</v>
      </c>
      <c r="K1159" s="148" t="e">
        <v>#N/A</v>
      </c>
      <c r="L1159" s="148" t="s">
        <v>32</v>
      </c>
      <c r="M1159" s="147">
        <v>42362</v>
      </c>
      <c r="N1159" s="29" t="str">
        <f t="shared" si="258"/>
        <v/>
      </c>
      <c r="O1159" s="29" t="str">
        <f t="shared" si="259"/>
        <v/>
      </c>
      <c r="P1159" s="29" t="str">
        <f t="shared" si="260"/>
        <v/>
      </c>
      <c r="Q1159" s="29" t="str">
        <f t="shared" si="267"/>
        <v/>
      </c>
      <c r="R1159" s="29" t="str">
        <f t="shared" si="268"/>
        <v/>
      </c>
      <c r="S1159" s="29" t="str">
        <f t="shared" si="269"/>
        <v/>
      </c>
      <c r="T1159" s="29" t="str">
        <f t="shared" si="270"/>
        <v/>
      </c>
      <c r="U1159" s="29">
        <v>1070648</v>
      </c>
      <c r="V1159" s="29"/>
      <c r="W1159" s="38" t="s">
        <v>145</v>
      </c>
      <c r="X1159" s="29" t="s">
        <v>158</v>
      </c>
      <c r="Y1159" s="146">
        <v>2257</v>
      </c>
      <c r="Z1159" s="33">
        <v>2483</v>
      </c>
      <c r="AA1159" s="34">
        <f t="shared" si="264"/>
        <v>0.1</v>
      </c>
      <c r="AB1159" s="33">
        <f t="shared" si="261"/>
        <v>2483</v>
      </c>
      <c r="AC1159" s="34">
        <f t="shared" si="265"/>
        <v>0.10013329200412786</v>
      </c>
      <c r="AD1159" s="145">
        <f t="shared" si="266"/>
        <v>2069.1669999999999</v>
      </c>
      <c r="AE1159" s="105">
        <v>1880.8330000000001</v>
      </c>
      <c r="AF1159" s="34" t="e">
        <v>#N/A</v>
      </c>
      <c r="AG1159" s="34" t="e">
        <v>#N/A</v>
      </c>
      <c r="AH1159" s="34" t="e">
        <v>#N/A</v>
      </c>
      <c r="AI1159" s="29">
        <v>0.23799999999999999</v>
      </c>
      <c r="AJ1159" s="29">
        <v>2.13E-4</v>
      </c>
      <c r="AK1159" s="29">
        <v>0</v>
      </c>
      <c r="AL1159" s="29">
        <v>0</v>
      </c>
      <c r="AM1159" s="29" t="s">
        <v>27</v>
      </c>
      <c r="AN1159" s="44" t="s">
        <v>27</v>
      </c>
      <c r="AO1159" s="29" t="s">
        <v>27</v>
      </c>
      <c r="AP1159" s="29">
        <v>10</v>
      </c>
      <c r="AQ1159" s="29">
        <v>175</v>
      </c>
      <c r="AR1159" s="29">
        <v>135</v>
      </c>
      <c r="AS1159" s="29">
        <v>90</v>
      </c>
      <c r="AT1159" s="29">
        <v>2.38</v>
      </c>
      <c r="AU1159" s="144">
        <v>2.1259999999999999E-3</v>
      </c>
      <c r="AV1159" s="36" t="s">
        <v>28</v>
      </c>
      <c r="AW1159" s="102" t="s">
        <v>33</v>
      </c>
      <c r="AX1159" s="129" t="s">
        <v>33</v>
      </c>
      <c r="AY1159" s="106">
        <v>690</v>
      </c>
      <c r="BD1159" t="s">
        <v>360</v>
      </c>
      <c r="BE1159" t="e">
        <v>#N/A</v>
      </c>
      <c r="BF1159" t="e">
        <v>#N/A</v>
      </c>
      <c r="BH1159" t="str">
        <f t="shared" si="262"/>
        <v/>
      </c>
      <c r="BJ1159" t="str">
        <f t="shared" si="263"/>
        <v>OK</v>
      </c>
      <c r="BK1159" s="130" t="s">
        <v>5302</v>
      </c>
      <c r="BL1159" s="130" t="e">
        <v>#VALUE!</v>
      </c>
      <c r="BM1159" s="131" t="s">
        <v>33</v>
      </c>
      <c r="BN1159" s="131" t="e">
        <v>#VALUE!</v>
      </c>
      <c r="BO1159" t="e">
        <v>#N/A</v>
      </c>
      <c r="BP1159">
        <v>0</v>
      </c>
    </row>
    <row r="1160" spans="1:68" ht="25.2" x14ac:dyDescent="0.3">
      <c r="A1160" s="1"/>
      <c r="B1160" s="47">
        <v>1055</v>
      </c>
      <c r="C1160" s="45">
        <v>1057838</v>
      </c>
      <c r="D1160" s="29"/>
      <c r="E1160" s="29"/>
      <c r="F1160" s="39" t="s">
        <v>997</v>
      </c>
      <c r="G1160" s="29" t="s">
        <v>61</v>
      </c>
      <c r="H1160" s="70" t="s">
        <v>59</v>
      </c>
      <c r="I1160" s="148" t="s">
        <v>32</v>
      </c>
      <c r="J1160" s="147" t="s">
        <v>33</v>
      </c>
      <c r="K1160" s="148" t="e">
        <v>#N/A</v>
      </c>
      <c r="L1160" s="148" t="s">
        <v>32</v>
      </c>
      <c r="M1160" s="147" t="s">
        <v>33</v>
      </c>
      <c r="N1160" s="29" t="str">
        <f t="shared" si="258"/>
        <v/>
      </c>
      <c r="O1160" s="29" t="str">
        <f t="shared" si="259"/>
        <v/>
      </c>
      <c r="P1160" s="29" t="str">
        <f t="shared" si="260"/>
        <v/>
      </c>
      <c r="Q1160" s="29" t="str">
        <f t="shared" si="267"/>
        <v/>
      </c>
      <c r="R1160" s="29" t="str">
        <f t="shared" si="268"/>
        <v/>
      </c>
      <c r="S1160" s="29" t="str">
        <f t="shared" si="269"/>
        <v/>
      </c>
      <c r="T1160" s="29" t="str">
        <f t="shared" si="270"/>
        <v/>
      </c>
      <c r="U1160" s="29">
        <v>1070649</v>
      </c>
      <c r="V1160" s="29"/>
      <c r="W1160" s="38" t="s">
        <v>145</v>
      </c>
      <c r="X1160" s="29" t="s">
        <v>158</v>
      </c>
      <c r="Y1160" s="146">
        <v>2482</v>
      </c>
      <c r="Z1160" s="33">
        <v>2730</v>
      </c>
      <c r="AA1160" s="34">
        <f t="shared" si="264"/>
        <v>0.1</v>
      </c>
      <c r="AB1160" s="33">
        <f t="shared" si="261"/>
        <v>2730</v>
      </c>
      <c r="AC1160" s="34">
        <f t="shared" si="265"/>
        <v>9.9919597086155817E-2</v>
      </c>
      <c r="AD1160" s="145">
        <f t="shared" si="266"/>
        <v>2275</v>
      </c>
      <c r="AE1160" s="105">
        <v>2068.3330000000001</v>
      </c>
      <c r="AF1160" s="34" t="e">
        <v>#N/A</v>
      </c>
      <c r="AG1160" s="34" t="e">
        <v>#N/A</v>
      </c>
      <c r="AH1160" s="34" t="e">
        <v>#N/A</v>
      </c>
      <c r="AI1160" s="29">
        <v>0.248</v>
      </c>
      <c r="AJ1160" s="29">
        <v>2.13E-4</v>
      </c>
      <c r="AK1160" s="29">
        <v>0</v>
      </c>
      <c r="AL1160" s="29">
        <v>0</v>
      </c>
      <c r="AM1160" s="29" t="s">
        <v>27</v>
      </c>
      <c r="AN1160" s="44" t="s">
        <v>27</v>
      </c>
      <c r="AO1160" s="29" t="s">
        <v>27</v>
      </c>
      <c r="AP1160" s="29">
        <v>10</v>
      </c>
      <c r="AQ1160" s="29">
        <v>175</v>
      </c>
      <c r="AR1160" s="29">
        <v>135</v>
      </c>
      <c r="AS1160" s="29">
        <v>90</v>
      </c>
      <c r="AT1160" s="29">
        <v>2.48</v>
      </c>
      <c r="AU1160" s="144">
        <v>2.1259999999999999E-3</v>
      </c>
      <c r="AV1160" s="36" t="s">
        <v>28</v>
      </c>
      <c r="AW1160" s="102" t="s">
        <v>33</v>
      </c>
      <c r="AX1160" s="129" t="s">
        <v>33</v>
      </c>
      <c r="AY1160" s="106">
        <v>220</v>
      </c>
      <c r="BD1160" t="s">
        <v>360</v>
      </c>
      <c r="BE1160" t="e">
        <v>#N/A</v>
      </c>
      <c r="BF1160" t="e">
        <v>#N/A</v>
      </c>
      <c r="BH1160" t="str">
        <f t="shared" si="262"/>
        <v/>
      </c>
      <c r="BJ1160" t="str">
        <f t="shared" si="263"/>
        <v>OK</v>
      </c>
      <c r="BK1160" s="130" t="s">
        <v>5302</v>
      </c>
      <c r="BL1160" s="130" t="e">
        <v>#VALUE!</v>
      </c>
      <c r="BM1160" s="131" t="s">
        <v>33</v>
      </c>
      <c r="BN1160" s="131" t="e">
        <v>#VALUE!</v>
      </c>
      <c r="BO1160" t="e">
        <v>#N/A</v>
      </c>
      <c r="BP1160">
        <v>0</v>
      </c>
    </row>
    <row r="1161" spans="1:68" ht="25.2" x14ac:dyDescent="0.3">
      <c r="A1161" s="1"/>
      <c r="B1161" s="47">
        <v>1056</v>
      </c>
      <c r="C1161" s="174">
        <v>1044211</v>
      </c>
      <c r="D1161" s="29"/>
      <c r="E1161" s="29"/>
      <c r="F1161" s="39" t="s">
        <v>998</v>
      </c>
      <c r="G1161" s="29" t="s">
        <v>61</v>
      </c>
      <c r="H1161" s="70" t="s">
        <v>59</v>
      </c>
      <c r="I1161" s="148" t="s">
        <v>32</v>
      </c>
      <c r="J1161" s="147" t="s">
        <v>33</v>
      </c>
      <c r="K1161" s="148" t="e">
        <v>#N/A</v>
      </c>
      <c r="L1161" s="148" t="s">
        <v>32</v>
      </c>
      <c r="M1161" s="147" t="s">
        <v>33</v>
      </c>
      <c r="N1161" s="29" t="str">
        <f t="shared" si="258"/>
        <v/>
      </c>
      <c r="O1161" s="29" t="str">
        <f t="shared" si="259"/>
        <v/>
      </c>
      <c r="P1161" s="29" t="str">
        <f t="shared" si="260"/>
        <v/>
      </c>
      <c r="Q1161" s="29" t="str">
        <f t="shared" si="267"/>
        <v/>
      </c>
      <c r="R1161" s="29" t="str">
        <f t="shared" si="268"/>
        <v/>
      </c>
      <c r="S1161" s="29" t="str">
        <f t="shared" si="269"/>
        <v/>
      </c>
      <c r="T1161" s="29" t="str">
        <f t="shared" si="270"/>
        <v/>
      </c>
      <c r="U1161" s="29">
        <v>1070643</v>
      </c>
      <c r="V1161" s="29"/>
      <c r="W1161" s="38" t="s">
        <v>145</v>
      </c>
      <c r="X1161" s="29" t="s">
        <v>158</v>
      </c>
      <c r="Y1161" s="146">
        <v>5316</v>
      </c>
      <c r="Z1161" s="33">
        <v>5848</v>
      </c>
      <c r="AA1161" s="34">
        <f t="shared" si="264"/>
        <v>0.1</v>
      </c>
      <c r="AB1161" s="33">
        <f t="shared" si="261"/>
        <v>5848</v>
      </c>
      <c r="AC1161" s="34">
        <f t="shared" si="265"/>
        <v>0.10007516930022566</v>
      </c>
      <c r="AD1161" s="145">
        <f t="shared" si="266"/>
        <v>4873.3329999999996</v>
      </c>
      <c r="AE1161" s="105">
        <v>4430</v>
      </c>
      <c r="AF1161" s="34" t="e">
        <v>#N/A</v>
      </c>
      <c r="AG1161" s="34" t="e">
        <v>#N/A</v>
      </c>
      <c r="AH1161" s="34" t="e">
        <v>#N/A</v>
      </c>
      <c r="AI1161" s="29">
        <v>0.23</v>
      </c>
      <c r="AJ1161" s="29">
        <v>3.1799999999999998E-4</v>
      </c>
      <c r="AK1161" s="29">
        <v>0</v>
      </c>
      <c r="AL1161" s="29">
        <v>0</v>
      </c>
      <c r="AM1161" s="29" t="s">
        <v>27</v>
      </c>
      <c r="AN1161" s="44" t="s">
        <v>27</v>
      </c>
      <c r="AO1161" s="29" t="s">
        <v>27</v>
      </c>
      <c r="AP1161" s="29">
        <v>20</v>
      </c>
      <c r="AQ1161" s="29">
        <v>260</v>
      </c>
      <c r="AR1161" s="29">
        <v>238</v>
      </c>
      <c r="AS1161" s="29">
        <v>138</v>
      </c>
      <c r="AT1161" s="29">
        <v>4.5999999999999996</v>
      </c>
      <c r="AU1161" s="144">
        <v>8.5389999999999997E-3</v>
      </c>
      <c r="AV1161" s="36" t="s">
        <v>28</v>
      </c>
      <c r="AW1161" s="102">
        <v>42542</v>
      </c>
      <c r="AX1161" s="129" t="s">
        <v>33</v>
      </c>
      <c r="AY1161" s="106" t="e">
        <v>#N/A</v>
      </c>
      <c r="BD1161" t="s">
        <v>4428</v>
      </c>
      <c r="BE1161" t="e">
        <v>#N/A</v>
      </c>
      <c r="BF1161" t="e">
        <v>#N/A</v>
      </c>
      <c r="BH1161" t="str">
        <f t="shared" si="262"/>
        <v/>
      </c>
      <c r="BJ1161" t="str">
        <f t="shared" si="263"/>
        <v>OK</v>
      </c>
      <c r="BK1161" s="130" t="s">
        <v>5302</v>
      </c>
      <c r="BL1161" s="130" t="e">
        <v>#VALUE!</v>
      </c>
      <c r="BM1161" s="131" t="s">
        <v>33</v>
      </c>
      <c r="BN1161" s="131" t="e">
        <v>#VALUE!</v>
      </c>
      <c r="BO1161" t="e">
        <v>#N/A</v>
      </c>
      <c r="BP1161">
        <v>0</v>
      </c>
    </row>
    <row r="1162" spans="1:68" ht="25.2" x14ac:dyDescent="0.3">
      <c r="A1162" s="1"/>
      <c r="B1162" s="47">
        <v>1057</v>
      </c>
      <c r="C1162" s="45">
        <v>1015626</v>
      </c>
      <c r="D1162" s="40" t="s">
        <v>33</v>
      </c>
      <c r="E1162" s="40"/>
      <c r="F1162" s="39" t="s">
        <v>999</v>
      </c>
      <c r="G1162" s="29" t="s">
        <v>61</v>
      </c>
      <c r="H1162" s="70" t="s">
        <v>59</v>
      </c>
      <c r="I1162" s="148" t="s">
        <v>32</v>
      </c>
      <c r="J1162" s="147" t="s">
        <v>33</v>
      </c>
      <c r="K1162" s="148" t="e">
        <v>#N/A</v>
      </c>
      <c r="L1162" s="148" t="s">
        <v>32</v>
      </c>
      <c r="M1162" s="147" t="s">
        <v>33</v>
      </c>
      <c r="N1162" s="29" t="str">
        <f t="shared" si="258"/>
        <v/>
      </c>
      <c r="O1162" s="29" t="str">
        <f t="shared" si="259"/>
        <v/>
      </c>
      <c r="P1162" s="29" t="str">
        <f t="shared" si="260"/>
        <v/>
      </c>
      <c r="Q1162" s="29" t="str">
        <f t="shared" si="267"/>
        <v/>
      </c>
      <c r="R1162" s="29" t="str">
        <f t="shared" si="268"/>
        <v/>
      </c>
      <c r="S1162" s="29" t="str">
        <f t="shared" si="269"/>
        <v/>
      </c>
      <c r="T1162" s="29" t="str">
        <f t="shared" si="270"/>
        <v/>
      </c>
      <c r="U1162" s="29">
        <v>1070678</v>
      </c>
      <c r="V1162" s="29"/>
      <c r="W1162" s="38" t="s">
        <v>145</v>
      </c>
      <c r="X1162" s="29" t="s">
        <v>158</v>
      </c>
      <c r="Y1162" s="146">
        <v>1805</v>
      </c>
      <c r="Z1162" s="33">
        <v>1986</v>
      </c>
      <c r="AA1162" s="34">
        <f t="shared" si="264"/>
        <v>0.1</v>
      </c>
      <c r="AB1162" s="33">
        <f t="shared" si="261"/>
        <v>1986</v>
      </c>
      <c r="AC1162" s="34">
        <f t="shared" si="265"/>
        <v>0.1002767644816035</v>
      </c>
      <c r="AD1162" s="145">
        <f t="shared" si="266"/>
        <v>1655</v>
      </c>
      <c r="AE1162" s="105">
        <v>1504.1669999999999</v>
      </c>
      <c r="AF1162" s="34" t="e">
        <v>#N/A</v>
      </c>
      <c r="AG1162" s="34" t="e">
        <v>#N/A</v>
      </c>
      <c r="AH1162" s="34" t="e">
        <v>#N/A</v>
      </c>
      <c r="AI1162" s="29">
        <v>0.18</v>
      </c>
      <c r="AJ1162" s="29">
        <v>3.1599999999999998E-4</v>
      </c>
      <c r="AK1162" s="29">
        <v>0</v>
      </c>
      <c r="AL1162" s="29">
        <v>0</v>
      </c>
      <c r="AM1162" s="29" t="s">
        <v>27</v>
      </c>
      <c r="AN1162" s="44" t="s">
        <v>27</v>
      </c>
      <c r="AO1162" s="29" t="s">
        <v>27</v>
      </c>
      <c r="AP1162" s="29">
        <v>20</v>
      </c>
      <c r="AQ1162" s="29">
        <v>400</v>
      </c>
      <c r="AR1162" s="29">
        <v>200</v>
      </c>
      <c r="AS1162" s="29">
        <v>80</v>
      </c>
      <c r="AT1162" s="29">
        <v>3.6</v>
      </c>
      <c r="AU1162" s="144">
        <v>6.4000000000000003E-3</v>
      </c>
      <c r="AV1162" s="36" t="s">
        <v>28</v>
      </c>
      <c r="AW1162" s="102" t="s">
        <v>33</v>
      </c>
      <c r="AX1162" s="129" t="s">
        <v>33</v>
      </c>
      <c r="AY1162" s="106">
        <v>4231</v>
      </c>
      <c r="BD1162" t="s">
        <v>4429</v>
      </c>
      <c r="BE1162" t="e">
        <v>#N/A</v>
      </c>
      <c r="BF1162" t="e">
        <v>#N/A</v>
      </c>
      <c r="BH1162" t="str">
        <f t="shared" si="262"/>
        <v/>
      </c>
      <c r="BJ1162" t="str">
        <f t="shared" si="263"/>
        <v>OK</v>
      </c>
      <c r="BK1162" s="130" t="s">
        <v>5302</v>
      </c>
      <c r="BL1162" s="130" t="e">
        <v>#VALUE!</v>
      </c>
      <c r="BM1162" s="131" t="s">
        <v>33</v>
      </c>
      <c r="BN1162" s="131" t="e">
        <v>#VALUE!</v>
      </c>
      <c r="BO1162" t="e">
        <v>#N/A</v>
      </c>
      <c r="BP1162">
        <v>0</v>
      </c>
    </row>
    <row r="1163" spans="1:68" ht="25.2" x14ac:dyDescent="0.3">
      <c r="A1163" s="1"/>
      <c r="B1163" s="47">
        <v>1058</v>
      </c>
      <c r="C1163" s="45">
        <v>1015631</v>
      </c>
      <c r="D1163" s="40" t="s">
        <v>33</v>
      </c>
      <c r="E1163" s="40"/>
      <c r="F1163" s="39" t="s">
        <v>1000</v>
      </c>
      <c r="G1163" s="29" t="s">
        <v>61</v>
      </c>
      <c r="H1163" s="70" t="s">
        <v>59</v>
      </c>
      <c r="I1163" s="148" t="s">
        <v>32</v>
      </c>
      <c r="J1163" s="147" t="s">
        <v>33</v>
      </c>
      <c r="K1163" s="148" t="e">
        <v>#N/A</v>
      </c>
      <c r="L1163" s="148" t="s">
        <v>32</v>
      </c>
      <c r="M1163" s="147">
        <v>42282</v>
      </c>
      <c r="N1163" s="29" t="str">
        <f t="shared" si="258"/>
        <v/>
      </c>
      <c r="O1163" s="29" t="str">
        <f t="shared" si="259"/>
        <v/>
      </c>
      <c r="P1163" s="29" t="str">
        <f t="shared" si="260"/>
        <v/>
      </c>
      <c r="Q1163" s="29" t="str">
        <f t="shared" si="267"/>
        <v/>
      </c>
      <c r="R1163" s="29" t="str">
        <f t="shared" si="268"/>
        <v/>
      </c>
      <c r="S1163" s="29" t="str">
        <f t="shared" si="269"/>
        <v/>
      </c>
      <c r="T1163" s="29" t="str">
        <f t="shared" si="270"/>
        <v/>
      </c>
      <c r="U1163" s="29">
        <v>1070679</v>
      </c>
      <c r="V1163" s="29"/>
      <c r="W1163" s="38" t="s">
        <v>145</v>
      </c>
      <c r="X1163" s="29" t="s">
        <v>158</v>
      </c>
      <c r="Y1163" s="146">
        <v>3597</v>
      </c>
      <c r="Z1163" s="33">
        <v>3957</v>
      </c>
      <c r="AA1163" s="34">
        <f t="shared" si="264"/>
        <v>0.1</v>
      </c>
      <c r="AB1163" s="33">
        <f t="shared" si="261"/>
        <v>3957</v>
      </c>
      <c r="AC1163" s="34">
        <f t="shared" si="265"/>
        <v>0.10008340283569642</v>
      </c>
      <c r="AD1163" s="145">
        <f t="shared" si="266"/>
        <v>3297.5</v>
      </c>
      <c r="AE1163" s="105">
        <v>2997.5</v>
      </c>
      <c r="AF1163" s="34" t="e">
        <v>#N/A</v>
      </c>
      <c r="AG1163" s="34" t="e">
        <v>#N/A</v>
      </c>
      <c r="AH1163" s="34" t="e">
        <v>#N/A</v>
      </c>
      <c r="AI1163" s="29">
        <v>0.46</v>
      </c>
      <c r="AJ1163" s="29">
        <v>5.0100000000000003E-4</v>
      </c>
      <c r="AK1163" s="29">
        <v>0</v>
      </c>
      <c r="AL1163" s="29">
        <v>0</v>
      </c>
      <c r="AM1163" s="29" t="s">
        <v>27</v>
      </c>
      <c r="AN1163" s="44" t="s">
        <v>27</v>
      </c>
      <c r="AO1163" s="29" t="s">
        <v>27</v>
      </c>
      <c r="AP1163" s="29">
        <v>20</v>
      </c>
      <c r="AQ1163" s="29">
        <v>1150</v>
      </c>
      <c r="AR1163" s="29">
        <v>105</v>
      </c>
      <c r="AS1163" s="29">
        <v>83</v>
      </c>
      <c r="AT1163" s="29">
        <v>9.1999999999999993</v>
      </c>
      <c r="AU1163" s="144">
        <v>1.0022E-2</v>
      </c>
      <c r="AV1163" s="36" t="s">
        <v>28</v>
      </c>
      <c r="AW1163" s="102" t="s">
        <v>33</v>
      </c>
      <c r="AX1163" s="129" t="s">
        <v>33</v>
      </c>
      <c r="AY1163" s="106">
        <v>160</v>
      </c>
      <c r="BD1163" t="s">
        <v>4429</v>
      </c>
      <c r="BE1163" t="e">
        <v>#N/A</v>
      </c>
      <c r="BF1163" t="e">
        <v>#N/A</v>
      </c>
      <c r="BH1163" t="str">
        <f t="shared" si="262"/>
        <v/>
      </c>
      <c r="BJ1163" t="str">
        <f t="shared" si="263"/>
        <v>OK</v>
      </c>
      <c r="BK1163" s="130" t="s">
        <v>5302</v>
      </c>
      <c r="BL1163" s="130" t="e">
        <v>#VALUE!</v>
      </c>
      <c r="BM1163" s="131" t="s">
        <v>33</v>
      </c>
      <c r="BN1163" s="131" t="e">
        <v>#VALUE!</v>
      </c>
      <c r="BO1163" t="e">
        <v>#N/A</v>
      </c>
      <c r="BP1163">
        <v>0</v>
      </c>
    </row>
    <row r="1164" spans="1:68" ht="25.2" x14ac:dyDescent="0.3">
      <c r="A1164" s="1"/>
      <c r="B1164" s="47">
        <v>1059</v>
      </c>
      <c r="C1164" s="45">
        <v>1015628</v>
      </c>
      <c r="D1164" s="40" t="s">
        <v>33</v>
      </c>
      <c r="E1164" s="40"/>
      <c r="F1164" s="39" t="s">
        <v>1001</v>
      </c>
      <c r="G1164" s="29" t="s">
        <v>61</v>
      </c>
      <c r="H1164" s="70" t="s">
        <v>59</v>
      </c>
      <c r="I1164" s="148" t="s">
        <v>32</v>
      </c>
      <c r="J1164" s="147" t="s">
        <v>33</v>
      </c>
      <c r="K1164" s="148" t="e">
        <v>#N/A</v>
      </c>
      <c r="L1164" s="148" t="s">
        <v>32</v>
      </c>
      <c r="M1164" s="147" t="s">
        <v>33</v>
      </c>
      <c r="N1164" s="29" t="str">
        <f t="shared" si="258"/>
        <v/>
      </c>
      <c r="O1164" s="29" t="str">
        <f t="shared" si="259"/>
        <v/>
      </c>
      <c r="P1164" s="29" t="str">
        <f t="shared" si="260"/>
        <v/>
      </c>
      <c r="Q1164" s="29" t="str">
        <f t="shared" si="267"/>
        <v/>
      </c>
      <c r="R1164" s="29" t="str">
        <f t="shared" si="268"/>
        <v/>
      </c>
      <c r="S1164" s="29" t="str">
        <f t="shared" si="269"/>
        <v/>
      </c>
      <c r="T1164" s="29" t="str">
        <f t="shared" si="270"/>
        <v/>
      </c>
      <c r="U1164" s="29">
        <v>1070681</v>
      </c>
      <c r="V1164" s="29"/>
      <c r="W1164" s="38" t="s">
        <v>145</v>
      </c>
      <c r="X1164" s="29" t="s">
        <v>158</v>
      </c>
      <c r="Y1164" s="146">
        <v>3425</v>
      </c>
      <c r="Z1164" s="33">
        <v>3768</v>
      </c>
      <c r="AA1164" s="34">
        <f t="shared" si="264"/>
        <v>0.1</v>
      </c>
      <c r="AB1164" s="33">
        <f t="shared" si="261"/>
        <v>3768</v>
      </c>
      <c r="AC1164" s="34">
        <f t="shared" si="265"/>
        <v>0.10014585691727222</v>
      </c>
      <c r="AD1164" s="145">
        <f t="shared" si="266"/>
        <v>3140</v>
      </c>
      <c r="AE1164" s="105">
        <v>2854.1669999999999</v>
      </c>
      <c r="AF1164" s="34" t="e">
        <v>#N/A</v>
      </c>
      <c r="AG1164" s="34" t="e">
        <v>#N/A</v>
      </c>
      <c r="AH1164" s="34" t="e">
        <v>#N/A</v>
      </c>
      <c r="AI1164" s="29">
        <v>0.19800000000000001</v>
      </c>
      <c r="AJ1164" s="29">
        <v>6.7100000000000005E-4</v>
      </c>
      <c r="AK1164" s="29">
        <v>0</v>
      </c>
      <c r="AL1164" s="29">
        <v>0</v>
      </c>
      <c r="AM1164" s="29" t="s">
        <v>27</v>
      </c>
      <c r="AN1164" s="44" t="s">
        <v>27</v>
      </c>
      <c r="AO1164" s="29" t="s">
        <v>27</v>
      </c>
      <c r="AP1164" s="29">
        <v>20</v>
      </c>
      <c r="AQ1164" s="29">
        <v>423</v>
      </c>
      <c r="AR1164" s="29">
        <v>235</v>
      </c>
      <c r="AS1164" s="29">
        <v>135</v>
      </c>
      <c r="AT1164" s="29">
        <v>3.96</v>
      </c>
      <c r="AU1164" s="144">
        <v>1.342E-2</v>
      </c>
      <c r="AV1164" s="36" t="s">
        <v>28</v>
      </c>
      <c r="AW1164" s="102" t="s">
        <v>33</v>
      </c>
      <c r="AX1164" s="129" t="s">
        <v>33</v>
      </c>
      <c r="AY1164" s="106">
        <v>40</v>
      </c>
      <c r="BD1164" t="s">
        <v>4429</v>
      </c>
      <c r="BE1164" t="e">
        <v>#N/A</v>
      </c>
      <c r="BF1164" t="e">
        <v>#N/A</v>
      </c>
      <c r="BH1164" t="str">
        <f t="shared" si="262"/>
        <v/>
      </c>
      <c r="BJ1164" t="str">
        <f t="shared" si="263"/>
        <v>OK</v>
      </c>
      <c r="BK1164" s="130" t="s">
        <v>5302</v>
      </c>
      <c r="BL1164" s="130" t="e">
        <v>#VALUE!</v>
      </c>
      <c r="BM1164" s="131" t="s">
        <v>33</v>
      </c>
      <c r="BN1164" s="131" t="e">
        <v>#VALUE!</v>
      </c>
      <c r="BO1164" t="e">
        <v>#N/A</v>
      </c>
      <c r="BP1164">
        <v>0</v>
      </c>
    </row>
    <row r="1165" spans="1:68" ht="25.2" x14ac:dyDescent="0.3">
      <c r="A1165" s="1"/>
      <c r="B1165" s="47">
        <v>1060</v>
      </c>
      <c r="C1165" s="45">
        <v>1015653</v>
      </c>
      <c r="D1165" s="40" t="s">
        <v>33</v>
      </c>
      <c r="E1165" s="40"/>
      <c r="F1165" s="39" t="s">
        <v>1002</v>
      </c>
      <c r="G1165" s="29" t="s">
        <v>61</v>
      </c>
      <c r="H1165" s="70" t="s">
        <v>59</v>
      </c>
      <c r="I1165" s="148" t="s">
        <v>32</v>
      </c>
      <c r="J1165" s="147" t="s">
        <v>33</v>
      </c>
      <c r="K1165" s="148" t="e">
        <v>#N/A</v>
      </c>
      <c r="L1165" s="148" t="s">
        <v>32</v>
      </c>
      <c r="M1165" s="147" t="s">
        <v>33</v>
      </c>
      <c r="N1165" s="29" t="str">
        <f t="shared" si="258"/>
        <v/>
      </c>
      <c r="O1165" s="29" t="str">
        <f t="shared" si="259"/>
        <v/>
      </c>
      <c r="P1165" s="29" t="str">
        <f t="shared" si="260"/>
        <v/>
      </c>
      <c r="Q1165" s="29" t="str">
        <f t="shared" si="267"/>
        <v/>
      </c>
      <c r="R1165" s="29" t="str">
        <f t="shared" si="268"/>
        <v/>
      </c>
      <c r="S1165" s="29" t="str">
        <f t="shared" si="269"/>
        <v/>
      </c>
      <c r="T1165" s="29" t="str">
        <f t="shared" si="270"/>
        <v/>
      </c>
      <c r="U1165" s="29">
        <v>1070682</v>
      </c>
      <c r="V1165" s="29"/>
      <c r="W1165" s="38" t="s">
        <v>145</v>
      </c>
      <c r="X1165" s="29" t="s">
        <v>158</v>
      </c>
      <c r="Y1165" s="146">
        <v>3425</v>
      </c>
      <c r="Z1165" s="33">
        <v>3768</v>
      </c>
      <c r="AA1165" s="34">
        <f t="shared" si="264"/>
        <v>0.1</v>
      </c>
      <c r="AB1165" s="33">
        <f t="shared" si="261"/>
        <v>3768</v>
      </c>
      <c r="AC1165" s="34">
        <f t="shared" si="265"/>
        <v>0.10014585691727222</v>
      </c>
      <c r="AD1165" s="145">
        <f t="shared" si="266"/>
        <v>3140</v>
      </c>
      <c r="AE1165" s="105">
        <v>2854.1669999999999</v>
      </c>
      <c r="AF1165" s="34" t="e">
        <v>#N/A</v>
      </c>
      <c r="AG1165" s="34" t="e">
        <v>#N/A</v>
      </c>
      <c r="AH1165" s="34" t="e">
        <v>#N/A</v>
      </c>
      <c r="AI1165" s="29">
        <v>0.24</v>
      </c>
      <c r="AJ1165" s="29">
        <v>4.84E-4</v>
      </c>
      <c r="AK1165" s="29">
        <v>0</v>
      </c>
      <c r="AL1165" s="29">
        <v>0</v>
      </c>
      <c r="AM1165" s="29" t="s">
        <v>27</v>
      </c>
      <c r="AN1165" s="44" t="s">
        <v>27</v>
      </c>
      <c r="AO1165" s="29" t="s">
        <v>27</v>
      </c>
      <c r="AP1165" s="29">
        <v>20</v>
      </c>
      <c r="AQ1165" s="29">
        <v>235</v>
      </c>
      <c r="AR1165" s="29">
        <v>425</v>
      </c>
      <c r="AS1165" s="29">
        <v>97</v>
      </c>
      <c r="AT1165" s="29">
        <v>4.8</v>
      </c>
      <c r="AU1165" s="144">
        <v>9.6880000000000004E-3</v>
      </c>
      <c r="AV1165" s="36" t="s">
        <v>28</v>
      </c>
      <c r="AW1165" s="102" t="s">
        <v>33</v>
      </c>
      <c r="AX1165" s="129" t="s">
        <v>33</v>
      </c>
      <c r="AY1165" s="106">
        <v>160</v>
      </c>
      <c r="BD1165" t="s">
        <v>4429</v>
      </c>
      <c r="BE1165" t="e">
        <v>#N/A</v>
      </c>
      <c r="BF1165" t="e">
        <v>#N/A</v>
      </c>
      <c r="BH1165" t="str">
        <f t="shared" si="262"/>
        <v/>
      </c>
      <c r="BJ1165" t="str">
        <f t="shared" si="263"/>
        <v>OK</v>
      </c>
      <c r="BK1165" s="130" t="s">
        <v>5302</v>
      </c>
      <c r="BL1165" s="130" t="e">
        <v>#VALUE!</v>
      </c>
      <c r="BM1165" s="131" t="s">
        <v>33</v>
      </c>
      <c r="BN1165" s="131" t="e">
        <v>#VALUE!</v>
      </c>
      <c r="BO1165" t="e">
        <v>#N/A</v>
      </c>
      <c r="BP1165">
        <v>0</v>
      </c>
    </row>
    <row r="1166" spans="1:68" ht="25.2" x14ac:dyDescent="0.3">
      <c r="A1166" s="1"/>
      <c r="B1166" s="47">
        <v>1061</v>
      </c>
      <c r="C1166" s="45">
        <v>1015634</v>
      </c>
      <c r="D1166" s="40" t="s">
        <v>33</v>
      </c>
      <c r="E1166" s="40"/>
      <c r="F1166" s="39" t="s">
        <v>1004</v>
      </c>
      <c r="G1166" s="29" t="s">
        <v>61</v>
      </c>
      <c r="H1166" s="70" t="s">
        <v>59</v>
      </c>
      <c r="I1166" s="148" t="s">
        <v>32</v>
      </c>
      <c r="J1166" s="147" t="s">
        <v>33</v>
      </c>
      <c r="K1166" s="148" t="e">
        <v>#N/A</v>
      </c>
      <c r="L1166" s="148" t="s">
        <v>32</v>
      </c>
      <c r="M1166" s="147" t="s">
        <v>33</v>
      </c>
      <c r="N1166" s="29" t="str">
        <f t="shared" si="258"/>
        <v/>
      </c>
      <c r="O1166" s="29" t="str">
        <f t="shared" si="259"/>
        <v/>
      </c>
      <c r="P1166" s="29" t="str">
        <f t="shared" si="260"/>
        <v/>
      </c>
      <c r="Q1166" s="29" t="str">
        <f t="shared" si="267"/>
        <v/>
      </c>
      <c r="R1166" s="29" t="str">
        <f t="shared" si="268"/>
        <v/>
      </c>
      <c r="S1166" s="29" t="str">
        <f t="shared" si="269"/>
        <v/>
      </c>
      <c r="T1166" s="29" t="str">
        <f t="shared" si="270"/>
        <v/>
      </c>
      <c r="U1166" s="29">
        <v>1070689</v>
      </c>
      <c r="V1166" s="29"/>
      <c r="W1166" s="38" t="s">
        <v>145</v>
      </c>
      <c r="X1166" s="29" t="s">
        <v>158</v>
      </c>
      <c r="Y1166" s="146">
        <v>6494</v>
      </c>
      <c r="Z1166" s="33">
        <v>7143</v>
      </c>
      <c r="AA1166" s="34">
        <f t="shared" si="264"/>
        <v>0.1</v>
      </c>
      <c r="AB1166" s="33">
        <f t="shared" si="261"/>
        <v>7143</v>
      </c>
      <c r="AC1166" s="34">
        <f t="shared" si="265"/>
        <v>9.9938336930191676E-2</v>
      </c>
      <c r="AD1166" s="145">
        <f t="shared" si="266"/>
        <v>5952.5</v>
      </c>
      <c r="AE1166" s="105">
        <v>5411.6670000000004</v>
      </c>
      <c r="AF1166" s="34" t="e">
        <v>#N/A</v>
      </c>
      <c r="AG1166" s="34" t="e">
        <v>#N/A</v>
      </c>
      <c r="AH1166" s="34" t="e">
        <v>#N/A</v>
      </c>
      <c r="AI1166" s="29">
        <v>0.54600000000000004</v>
      </c>
      <c r="AJ1166" s="29">
        <v>1.17E-3</v>
      </c>
      <c r="AK1166" s="29">
        <v>0</v>
      </c>
      <c r="AL1166" s="29">
        <v>0</v>
      </c>
      <c r="AM1166" s="29" t="s">
        <v>27</v>
      </c>
      <c r="AN1166" s="44" t="s">
        <v>27</v>
      </c>
      <c r="AO1166" s="29" t="s">
        <v>27</v>
      </c>
      <c r="AP1166" s="29">
        <v>1</v>
      </c>
      <c r="AQ1166" s="29">
        <v>160</v>
      </c>
      <c r="AR1166" s="29">
        <v>150</v>
      </c>
      <c r="AS1166" s="29">
        <v>85</v>
      </c>
      <c r="AT1166" s="29">
        <v>0.54600000000000004</v>
      </c>
      <c r="AU1166" s="144">
        <v>2.0400000000000001E-3</v>
      </c>
      <c r="AV1166" s="36" t="s">
        <v>28</v>
      </c>
      <c r="AW1166" s="102" t="s">
        <v>33</v>
      </c>
      <c r="AX1166" s="129" t="s">
        <v>33</v>
      </c>
      <c r="AY1166" s="106" t="e">
        <v>#N/A</v>
      </c>
      <c r="BD1166" t="s">
        <v>1003</v>
      </c>
      <c r="BE1166" t="e">
        <v>#N/A</v>
      </c>
      <c r="BF1166" t="e">
        <v>#N/A</v>
      </c>
      <c r="BH1166" t="str">
        <f t="shared" si="262"/>
        <v/>
      </c>
      <c r="BJ1166" t="str">
        <f t="shared" si="263"/>
        <v>OK</v>
      </c>
      <c r="BK1166" s="130" t="s">
        <v>5302</v>
      </c>
      <c r="BL1166" s="130" t="e">
        <v>#VALUE!</v>
      </c>
      <c r="BM1166" s="131" t="s">
        <v>33</v>
      </c>
      <c r="BN1166" s="131" t="e">
        <v>#VALUE!</v>
      </c>
      <c r="BO1166" t="e">
        <v>#N/A</v>
      </c>
      <c r="BP1166">
        <v>0</v>
      </c>
    </row>
    <row r="1167" spans="1:68" ht="25.2" x14ac:dyDescent="0.3">
      <c r="A1167" s="1"/>
      <c r="B1167" s="47">
        <v>1062</v>
      </c>
      <c r="C1167" s="45">
        <v>1015661</v>
      </c>
      <c r="D1167" s="40" t="s">
        <v>33</v>
      </c>
      <c r="E1167" s="40"/>
      <c r="F1167" s="39" t="s">
        <v>1005</v>
      </c>
      <c r="G1167" s="29" t="s">
        <v>61</v>
      </c>
      <c r="H1167" s="70" t="s">
        <v>59</v>
      </c>
      <c r="I1167" s="148" t="s">
        <v>32</v>
      </c>
      <c r="J1167" s="147" t="s">
        <v>33</v>
      </c>
      <c r="K1167" s="148" t="e">
        <v>#N/A</v>
      </c>
      <c r="L1167" s="148" t="s">
        <v>32</v>
      </c>
      <c r="M1167" s="147" t="s">
        <v>33</v>
      </c>
      <c r="N1167" s="29" t="str">
        <f t="shared" si="258"/>
        <v/>
      </c>
      <c r="O1167" s="29" t="str">
        <f t="shared" si="259"/>
        <v/>
      </c>
      <c r="P1167" s="29" t="str">
        <f t="shared" si="260"/>
        <v/>
      </c>
      <c r="Q1167" s="29" t="str">
        <f t="shared" si="267"/>
        <v/>
      </c>
      <c r="R1167" s="29" t="str">
        <f t="shared" si="268"/>
        <v/>
      </c>
      <c r="S1167" s="29" t="str">
        <f t="shared" si="269"/>
        <v/>
      </c>
      <c r="T1167" s="29" t="str">
        <f t="shared" si="270"/>
        <v/>
      </c>
      <c r="U1167" s="29">
        <v>1070691</v>
      </c>
      <c r="V1167" s="29"/>
      <c r="W1167" s="38" t="s">
        <v>145</v>
      </c>
      <c r="X1167" s="29" t="s">
        <v>158</v>
      </c>
      <c r="Y1167" s="146">
        <v>6494</v>
      </c>
      <c r="Z1167" s="33">
        <v>7143</v>
      </c>
      <c r="AA1167" s="34">
        <f t="shared" si="264"/>
        <v>0.1</v>
      </c>
      <c r="AB1167" s="33">
        <f t="shared" si="261"/>
        <v>7143</v>
      </c>
      <c r="AC1167" s="34">
        <f t="shared" si="265"/>
        <v>9.9938336930191676E-2</v>
      </c>
      <c r="AD1167" s="145">
        <f t="shared" si="266"/>
        <v>5952.5</v>
      </c>
      <c r="AE1167" s="105">
        <v>5411.6670000000004</v>
      </c>
      <c r="AF1167" s="34" t="e">
        <v>#N/A</v>
      </c>
      <c r="AG1167" s="34" t="e">
        <v>#N/A</v>
      </c>
      <c r="AH1167" s="34" t="e">
        <v>#N/A</v>
      </c>
      <c r="AI1167" s="29">
        <v>0.56899999999999995</v>
      </c>
      <c r="AJ1167" s="29">
        <v>5.1000000000000004E-4</v>
      </c>
      <c r="AK1167" s="29">
        <v>0</v>
      </c>
      <c r="AL1167" s="29">
        <v>0</v>
      </c>
      <c r="AM1167" s="29" t="s">
        <v>27</v>
      </c>
      <c r="AN1167" s="44" t="s">
        <v>27</v>
      </c>
      <c r="AO1167" s="29" t="s">
        <v>27</v>
      </c>
      <c r="AP1167" s="29">
        <v>1</v>
      </c>
      <c r="AQ1167" s="29">
        <v>150</v>
      </c>
      <c r="AR1167" s="29">
        <v>150</v>
      </c>
      <c r="AS1167" s="29">
        <v>75</v>
      </c>
      <c r="AT1167" s="29">
        <v>0.56899999999999995</v>
      </c>
      <c r="AU1167" s="144">
        <v>1.688E-3</v>
      </c>
      <c r="AV1167" s="36" t="s">
        <v>28</v>
      </c>
      <c r="AW1167" s="102" t="s">
        <v>33</v>
      </c>
      <c r="AX1167" s="129" t="s">
        <v>33</v>
      </c>
      <c r="AY1167" s="106" t="e">
        <v>#N/A</v>
      </c>
      <c r="BD1167" t="s">
        <v>1003</v>
      </c>
      <c r="BE1167" t="e">
        <v>#N/A</v>
      </c>
      <c r="BF1167" t="e">
        <v>#N/A</v>
      </c>
      <c r="BH1167" t="str">
        <f t="shared" si="262"/>
        <v/>
      </c>
      <c r="BJ1167" t="str">
        <f t="shared" si="263"/>
        <v>OK</v>
      </c>
      <c r="BK1167" s="130" t="s">
        <v>5302</v>
      </c>
      <c r="BL1167" s="130" t="e">
        <v>#VALUE!</v>
      </c>
      <c r="BM1167" s="131" t="s">
        <v>33</v>
      </c>
      <c r="BN1167" s="131" t="e">
        <v>#VALUE!</v>
      </c>
      <c r="BO1167" t="e">
        <v>#N/A</v>
      </c>
      <c r="BP1167">
        <v>0</v>
      </c>
    </row>
    <row r="1168" spans="1:68" ht="25.2" x14ac:dyDescent="0.3">
      <c r="A1168" s="1"/>
      <c r="B1168" s="47">
        <v>1063</v>
      </c>
      <c r="C1168" s="45">
        <v>1015659</v>
      </c>
      <c r="D1168" s="40" t="s">
        <v>33</v>
      </c>
      <c r="E1168" s="40"/>
      <c r="F1168" s="39" t="s">
        <v>1006</v>
      </c>
      <c r="G1168" s="29" t="s">
        <v>61</v>
      </c>
      <c r="H1168" s="70" t="s">
        <v>59</v>
      </c>
      <c r="I1168" s="148" t="s">
        <v>32</v>
      </c>
      <c r="J1168" s="147" t="s">
        <v>33</v>
      </c>
      <c r="K1168" s="148" t="e">
        <v>#N/A</v>
      </c>
      <c r="L1168" s="148" t="s">
        <v>32</v>
      </c>
      <c r="M1168" s="147" t="s">
        <v>33</v>
      </c>
      <c r="N1168" s="29" t="str">
        <f t="shared" si="258"/>
        <v/>
      </c>
      <c r="O1168" s="29" t="str">
        <f t="shared" si="259"/>
        <v/>
      </c>
      <c r="P1168" s="29" t="str">
        <f t="shared" si="260"/>
        <v/>
      </c>
      <c r="Q1168" s="29" t="str">
        <f t="shared" si="267"/>
        <v/>
      </c>
      <c r="R1168" s="29" t="str">
        <f t="shared" si="268"/>
        <v/>
      </c>
      <c r="S1168" s="29" t="str">
        <f t="shared" si="269"/>
        <v/>
      </c>
      <c r="T1168" s="29" t="str">
        <f t="shared" si="270"/>
        <v/>
      </c>
      <c r="U1168" s="29">
        <v>1070690</v>
      </c>
      <c r="V1168" s="29"/>
      <c r="W1168" s="38" t="s">
        <v>145</v>
      </c>
      <c r="X1168" s="29" t="s">
        <v>158</v>
      </c>
      <c r="Y1168" s="146">
        <v>6494</v>
      </c>
      <c r="Z1168" s="33">
        <v>7143</v>
      </c>
      <c r="AA1168" s="34">
        <f t="shared" si="264"/>
        <v>0.1</v>
      </c>
      <c r="AB1168" s="33">
        <f t="shared" si="261"/>
        <v>7143</v>
      </c>
      <c r="AC1168" s="34">
        <f t="shared" si="265"/>
        <v>9.9938336930191676E-2</v>
      </c>
      <c r="AD1168" s="145">
        <f t="shared" si="266"/>
        <v>5952.5</v>
      </c>
      <c r="AE1168" s="105">
        <v>5411.6670000000004</v>
      </c>
      <c r="AF1168" s="34" t="e">
        <v>#N/A</v>
      </c>
      <c r="AG1168" s="34" t="e">
        <v>#N/A</v>
      </c>
      <c r="AH1168" s="34" t="e">
        <v>#N/A</v>
      </c>
      <c r="AI1168" s="29">
        <v>0.55300000000000005</v>
      </c>
      <c r="AJ1168" s="29">
        <v>5.0000000000000001E-4</v>
      </c>
      <c r="AK1168" s="29">
        <v>0</v>
      </c>
      <c r="AL1168" s="29">
        <v>0</v>
      </c>
      <c r="AM1168" s="29" t="s">
        <v>27</v>
      </c>
      <c r="AN1168" s="44" t="s">
        <v>27</v>
      </c>
      <c r="AO1168" s="29" t="s">
        <v>27</v>
      </c>
      <c r="AP1168" s="29">
        <v>1</v>
      </c>
      <c r="AQ1168" s="29">
        <v>150</v>
      </c>
      <c r="AR1168" s="29">
        <v>150</v>
      </c>
      <c r="AS1168" s="29">
        <v>75</v>
      </c>
      <c r="AT1168" s="29">
        <v>0.55300000000000005</v>
      </c>
      <c r="AU1168" s="144">
        <v>1.688E-3</v>
      </c>
      <c r="AV1168" s="36" t="s">
        <v>28</v>
      </c>
      <c r="AW1168" s="102" t="s">
        <v>33</v>
      </c>
      <c r="AX1168" s="129" t="s">
        <v>33</v>
      </c>
      <c r="AY1168" s="106">
        <v>1</v>
      </c>
      <c r="BD1168" t="s">
        <v>1003</v>
      </c>
      <c r="BE1168" t="e">
        <v>#N/A</v>
      </c>
      <c r="BF1168" t="e">
        <v>#N/A</v>
      </c>
      <c r="BH1168" t="str">
        <f t="shared" si="262"/>
        <v/>
      </c>
      <c r="BJ1168" t="str">
        <f t="shared" si="263"/>
        <v>OK</v>
      </c>
      <c r="BK1168" s="130" t="s">
        <v>5302</v>
      </c>
      <c r="BL1168" s="130" t="e">
        <v>#VALUE!</v>
      </c>
      <c r="BM1168" s="131" t="s">
        <v>33</v>
      </c>
      <c r="BN1168" s="131" t="e">
        <v>#VALUE!</v>
      </c>
      <c r="BO1168" t="e">
        <v>#N/A</v>
      </c>
      <c r="BP1168">
        <v>0</v>
      </c>
    </row>
    <row r="1169" spans="1:68" ht="25.2" x14ac:dyDescent="0.3">
      <c r="A1169" s="1"/>
      <c r="B1169" s="47">
        <v>1064</v>
      </c>
      <c r="C1169" s="45">
        <v>1015663</v>
      </c>
      <c r="D1169" s="40" t="s">
        <v>33</v>
      </c>
      <c r="E1169" s="40"/>
      <c r="F1169" s="39" t="s">
        <v>1007</v>
      </c>
      <c r="G1169" s="29" t="s">
        <v>61</v>
      </c>
      <c r="H1169" s="70" t="s">
        <v>59</v>
      </c>
      <c r="I1169" s="148" t="s">
        <v>32</v>
      </c>
      <c r="J1169" s="147" t="s">
        <v>33</v>
      </c>
      <c r="K1169" s="148" t="e">
        <v>#N/A</v>
      </c>
      <c r="L1169" s="148" t="s">
        <v>32</v>
      </c>
      <c r="M1169" s="147" t="s">
        <v>33</v>
      </c>
      <c r="N1169" s="29" t="str">
        <f t="shared" si="258"/>
        <v/>
      </c>
      <c r="O1169" s="29" t="str">
        <f t="shared" si="259"/>
        <v/>
      </c>
      <c r="P1169" s="29" t="str">
        <f t="shared" si="260"/>
        <v/>
      </c>
      <c r="Q1169" s="29" t="str">
        <f t="shared" si="267"/>
        <v/>
      </c>
      <c r="R1169" s="29" t="str">
        <f t="shared" si="268"/>
        <v/>
      </c>
      <c r="S1169" s="29" t="str">
        <f t="shared" si="269"/>
        <v/>
      </c>
      <c r="T1169" s="29" t="str">
        <f t="shared" si="270"/>
        <v/>
      </c>
      <c r="U1169" s="29">
        <v>1070692</v>
      </c>
      <c r="V1169" s="29"/>
      <c r="W1169" s="38" t="s">
        <v>145</v>
      </c>
      <c r="X1169" s="29" t="s">
        <v>158</v>
      </c>
      <c r="Y1169" s="146">
        <v>6494</v>
      </c>
      <c r="Z1169" s="33">
        <v>7143</v>
      </c>
      <c r="AA1169" s="34">
        <f t="shared" si="264"/>
        <v>0.1</v>
      </c>
      <c r="AB1169" s="33">
        <f t="shared" si="261"/>
        <v>7143</v>
      </c>
      <c r="AC1169" s="34">
        <f t="shared" si="265"/>
        <v>9.9938336930191676E-2</v>
      </c>
      <c r="AD1169" s="145">
        <f t="shared" si="266"/>
        <v>5952.5</v>
      </c>
      <c r="AE1169" s="105">
        <v>5411.6670000000004</v>
      </c>
      <c r="AF1169" s="34" t="e">
        <v>#N/A</v>
      </c>
      <c r="AG1169" s="34" t="e">
        <v>#N/A</v>
      </c>
      <c r="AH1169" s="34" t="e">
        <v>#N/A</v>
      </c>
      <c r="AI1169" s="29">
        <v>0.57399999999999995</v>
      </c>
      <c r="AJ1169" s="29">
        <v>1.2199999999999999E-3</v>
      </c>
      <c r="AK1169" s="29">
        <v>0</v>
      </c>
      <c r="AL1169" s="29">
        <v>0</v>
      </c>
      <c r="AM1169" s="29" t="s">
        <v>27</v>
      </c>
      <c r="AN1169" s="44" t="s">
        <v>27</v>
      </c>
      <c r="AO1169" s="29" t="s">
        <v>27</v>
      </c>
      <c r="AP1169" s="29">
        <v>1</v>
      </c>
      <c r="AQ1169" s="29">
        <v>150</v>
      </c>
      <c r="AR1169" s="29">
        <v>150</v>
      </c>
      <c r="AS1169" s="29">
        <v>75</v>
      </c>
      <c r="AT1169" s="29">
        <v>0.57399999999999995</v>
      </c>
      <c r="AU1169" s="144">
        <v>1.688E-3</v>
      </c>
      <c r="AV1169" s="36" t="s">
        <v>28</v>
      </c>
      <c r="AW1169" s="102" t="s">
        <v>33</v>
      </c>
      <c r="AX1169" s="129" t="s">
        <v>33</v>
      </c>
      <c r="AY1169" s="106">
        <v>42</v>
      </c>
      <c r="BD1169" t="s">
        <v>1003</v>
      </c>
      <c r="BE1169" t="e">
        <v>#N/A</v>
      </c>
      <c r="BF1169" t="e">
        <v>#N/A</v>
      </c>
      <c r="BH1169" t="str">
        <f t="shared" si="262"/>
        <v/>
      </c>
      <c r="BJ1169" t="str">
        <f t="shared" si="263"/>
        <v>OK</v>
      </c>
      <c r="BK1169" s="130" t="s">
        <v>5302</v>
      </c>
      <c r="BL1169" s="130" t="e">
        <v>#VALUE!</v>
      </c>
      <c r="BM1169" s="131" t="s">
        <v>33</v>
      </c>
      <c r="BN1169" s="131" t="e">
        <v>#VALUE!</v>
      </c>
      <c r="BO1169" t="e">
        <v>#N/A</v>
      </c>
      <c r="BP1169">
        <v>0</v>
      </c>
    </row>
    <row r="1170" spans="1:68" ht="25.2" x14ac:dyDescent="0.3">
      <c r="A1170" s="1"/>
      <c r="B1170" s="47">
        <v>1065</v>
      </c>
      <c r="C1170" s="45">
        <v>1048749</v>
      </c>
      <c r="D1170" s="40" t="s">
        <v>33</v>
      </c>
      <c r="E1170" s="40"/>
      <c r="F1170" s="39" t="s">
        <v>1008</v>
      </c>
      <c r="G1170" s="29" t="s">
        <v>61</v>
      </c>
      <c r="H1170" s="70" t="s">
        <v>59</v>
      </c>
      <c r="I1170" s="148" t="s">
        <v>32</v>
      </c>
      <c r="J1170" s="147" t="s">
        <v>33</v>
      </c>
      <c r="K1170" s="148" t="e">
        <v>#N/A</v>
      </c>
      <c r="L1170" s="148" t="s">
        <v>32</v>
      </c>
      <c r="M1170" s="147" t="s">
        <v>33</v>
      </c>
      <c r="N1170" s="29" t="str">
        <f t="shared" si="258"/>
        <v/>
      </c>
      <c r="O1170" s="29" t="str">
        <f t="shared" si="259"/>
        <v/>
      </c>
      <c r="P1170" s="29" t="str">
        <f t="shared" si="260"/>
        <v/>
      </c>
      <c r="Q1170" s="29" t="str">
        <f t="shared" si="267"/>
        <v/>
      </c>
      <c r="R1170" s="29" t="str">
        <f t="shared" si="268"/>
        <v/>
      </c>
      <c r="S1170" s="29" t="str">
        <f t="shared" si="269"/>
        <v/>
      </c>
      <c r="T1170" s="29" t="str">
        <f t="shared" si="270"/>
        <v/>
      </c>
      <c r="U1170" s="29">
        <v>1070693</v>
      </c>
      <c r="V1170" s="29"/>
      <c r="W1170" s="38" t="s">
        <v>145</v>
      </c>
      <c r="X1170" s="29" t="s">
        <v>158</v>
      </c>
      <c r="Y1170" s="146">
        <v>10529</v>
      </c>
      <c r="Z1170" s="33">
        <v>11582</v>
      </c>
      <c r="AA1170" s="34">
        <f t="shared" si="264"/>
        <v>0.1</v>
      </c>
      <c r="AB1170" s="33">
        <f t="shared" si="261"/>
        <v>11582</v>
      </c>
      <c r="AC1170" s="34">
        <f t="shared" si="265"/>
        <v>0.10000949377872567</v>
      </c>
      <c r="AD1170" s="145">
        <f t="shared" si="266"/>
        <v>9651.6669999999995</v>
      </c>
      <c r="AE1170" s="105">
        <v>8774.1669999999995</v>
      </c>
      <c r="AF1170" s="34" t="e">
        <v>#N/A</v>
      </c>
      <c r="AG1170" s="34" t="e">
        <v>#N/A</v>
      </c>
      <c r="AH1170" s="34" t="e">
        <v>#N/A</v>
      </c>
      <c r="AI1170" s="29">
        <v>0.63200000000000001</v>
      </c>
      <c r="AJ1170" s="29">
        <v>5.9999999999999995E-4</v>
      </c>
      <c r="AK1170" s="29">
        <v>0</v>
      </c>
      <c r="AL1170" s="29">
        <v>0</v>
      </c>
      <c r="AM1170" s="29" t="s">
        <v>27</v>
      </c>
      <c r="AN1170" s="44" t="s">
        <v>27</v>
      </c>
      <c r="AO1170" s="29" t="s">
        <v>27</v>
      </c>
      <c r="AP1170" s="29">
        <v>1</v>
      </c>
      <c r="AQ1170" s="29">
        <v>175</v>
      </c>
      <c r="AR1170" s="29">
        <v>135</v>
      </c>
      <c r="AS1170" s="29">
        <v>90</v>
      </c>
      <c r="AT1170" s="29">
        <v>0.63200000000000001</v>
      </c>
      <c r="AU1170" s="144">
        <v>2.1259999999999999E-3</v>
      </c>
      <c r="AV1170" s="36" t="s">
        <v>28</v>
      </c>
      <c r="AW1170" s="102" t="s">
        <v>33</v>
      </c>
      <c r="AX1170" s="129" t="s">
        <v>33</v>
      </c>
      <c r="AY1170" s="106" t="e">
        <v>#N/A</v>
      </c>
      <c r="BD1170" t="s">
        <v>1003</v>
      </c>
      <c r="BE1170" t="e">
        <v>#N/A</v>
      </c>
      <c r="BF1170" t="e">
        <v>#N/A</v>
      </c>
      <c r="BH1170" t="str">
        <f t="shared" si="262"/>
        <v/>
      </c>
      <c r="BJ1170" t="str">
        <f t="shared" si="263"/>
        <v>OK</v>
      </c>
      <c r="BK1170" s="130" t="s">
        <v>5302</v>
      </c>
      <c r="BL1170" s="130" t="e">
        <v>#VALUE!</v>
      </c>
      <c r="BM1170" s="131" t="s">
        <v>33</v>
      </c>
      <c r="BN1170" s="131" t="e">
        <v>#VALUE!</v>
      </c>
      <c r="BO1170" t="e">
        <v>#N/A</v>
      </c>
      <c r="BP1170">
        <v>0</v>
      </c>
    </row>
    <row r="1171" spans="1:68" ht="25.2" x14ac:dyDescent="0.3">
      <c r="A1171" s="1"/>
      <c r="B1171" s="47">
        <v>1066</v>
      </c>
      <c r="C1171" s="45">
        <v>1048751</v>
      </c>
      <c r="D1171" s="40" t="s">
        <v>33</v>
      </c>
      <c r="E1171" s="40"/>
      <c r="F1171" s="39" t="s">
        <v>1009</v>
      </c>
      <c r="G1171" s="29" t="s">
        <v>61</v>
      </c>
      <c r="H1171" s="70" t="s">
        <v>59</v>
      </c>
      <c r="I1171" s="148" t="s">
        <v>32</v>
      </c>
      <c r="J1171" s="147" t="s">
        <v>33</v>
      </c>
      <c r="K1171" s="148" t="e">
        <v>#N/A</v>
      </c>
      <c r="L1171" s="148" t="s">
        <v>32</v>
      </c>
      <c r="M1171" s="147" t="s">
        <v>33</v>
      </c>
      <c r="N1171" s="29" t="str">
        <f t="shared" si="258"/>
        <v/>
      </c>
      <c r="O1171" s="29" t="str">
        <f t="shared" si="259"/>
        <v/>
      </c>
      <c r="P1171" s="29" t="str">
        <f t="shared" si="260"/>
        <v/>
      </c>
      <c r="Q1171" s="29" t="str">
        <f t="shared" si="267"/>
        <v/>
      </c>
      <c r="R1171" s="29" t="str">
        <f t="shared" si="268"/>
        <v/>
      </c>
      <c r="S1171" s="29" t="str">
        <f t="shared" si="269"/>
        <v/>
      </c>
      <c r="T1171" s="29" t="str">
        <f t="shared" si="270"/>
        <v/>
      </c>
      <c r="U1171" s="29">
        <v>1070694</v>
      </c>
      <c r="V1171" s="29"/>
      <c r="W1171" s="38" t="s">
        <v>145</v>
      </c>
      <c r="X1171" s="29" t="s">
        <v>158</v>
      </c>
      <c r="Y1171" s="146">
        <v>10529</v>
      </c>
      <c r="Z1171" s="33">
        <v>11582</v>
      </c>
      <c r="AA1171" s="34">
        <f t="shared" si="264"/>
        <v>0.1</v>
      </c>
      <c r="AB1171" s="33">
        <f t="shared" si="261"/>
        <v>11582</v>
      </c>
      <c r="AC1171" s="34">
        <f t="shared" si="265"/>
        <v>0.10000949377872567</v>
      </c>
      <c r="AD1171" s="145">
        <f t="shared" si="266"/>
        <v>9651.6669999999995</v>
      </c>
      <c r="AE1171" s="105">
        <v>8774.1669999999995</v>
      </c>
      <c r="AF1171" s="34" t="e">
        <v>#N/A</v>
      </c>
      <c r="AG1171" s="34" t="e">
        <v>#N/A</v>
      </c>
      <c r="AH1171" s="34" t="e">
        <v>#N/A</v>
      </c>
      <c r="AI1171" s="29">
        <v>0.64500000000000002</v>
      </c>
      <c r="AJ1171" s="29">
        <v>8.3000000000000001E-4</v>
      </c>
      <c r="AK1171" s="29">
        <v>0</v>
      </c>
      <c r="AL1171" s="29">
        <v>0</v>
      </c>
      <c r="AM1171" s="29" t="s">
        <v>27</v>
      </c>
      <c r="AN1171" s="44" t="s">
        <v>27</v>
      </c>
      <c r="AO1171" s="29" t="s">
        <v>27</v>
      </c>
      <c r="AP1171" s="29">
        <v>1</v>
      </c>
      <c r="AQ1171" s="29">
        <v>175</v>
      </c>
      <c r="AR1171" s="29">
        <v>135</v>
      </c>
      <c r="AS1171" s="29">
        <v>90</v>
      </c>
      <c r="AT1171" s="29">
        <v>0.64500000000000002</v>
      </c>
      <c r="AU1171" s="144">
        <v>2.1259999999999999E-3</v>
      </c>
      <c r="AV1171" s="36" t="s">
        <v>28</v>
      </c>
      <c r="AW1171" s="102" t="s">
        <v>33</v>
      </c>
      <c r="AX1171" s="129" t="s">
        <v>33</v>
      </c>
      <c r="AY1171" s="106" t="e">
        <v>#N/A</v>
      </c>
      <c r="BD1171" t="s">
        <v>1003</v>
      </c>
      <c r="BE1171" t="e">
        <v>#N/A</v>
      </c>
      <c r="BF1171" t="e">
        <v>#N/A</v>
      </c>
      <c r="BH1171" t="str">
        <f t="shared" si="262"/>
        <v/>
      </c>
      <c r="BJ1171" t="str">
        <f t="shared" si="263"/>
        <v>OK</v>
      </c>
      <c r="BK1171" s="130" t="s">
        <v>5302</v>
      </c>
      <c r="BL1171" s="130" t="e">
        <v>#VALUE!</v>
      </c>
      <c r="BM1171" s="131" t="s">
        <v>33</v>
      </c>
      <c r="BN1171" s="131" t="e">
        <v>#VALUE!</v>
      </c>
      <c r="BO1171" t="e">
        <v>#N/A</v>
      </c>
      <c r="BP1171">
        <v>0</v>
      </c>
    </row>
    <row r="1172" spans="1:68" ht="25.2" x14ac:dyDescent="0.3">
      <c r="A1172" s="1"/>
      <c r="B1172" s="47">
        <v>1067</v>
      </c>
      <c r="C1172" s="45">
        <v>1048752</v>
      </c>
      <c r="D1172" s="40" t="s">
        <v>33</v>
      </c>
      <c r="E1172" s="40"/>
      <c r="F1172" s="39" t="s">
        <v>1010</v>
      </c>
      <c r="G1172" s="29" t="s">
        <v>61</v>
      </c>
      <c r="H1172" s="70" t="s">
        <v>59</v>
      </c>
      <c r="I1172" s="148" t="s">
        <v>32</v>
      </c>
      <c r="J1172" s="147" t="s">
        <v>33</v>
      </c>
      <c r="K1172" s="148" t="e">
        <v>#N/A</v>
      </c>
      <c r="L1172" s="148" t="s">
        <v>32</v>
      </c>
      <c r="M1172" s="147" t="s">
        <v>33</v>
      </c>
      <c r="N1172" s="29" t="str">
        <f t="shared" si="258"/>
        <v/>
      </c>
      <c r="O1172" s="29" t="str">
        <f t="shared" si="259"/>
        <v/>
      </c>
      <c r="P1172" s="29" t="str">
        <f t="shared" si="260"/>
        <v/>
      </c>
      <c r="Q1172" s="29" t="str">
        <f t="shared" si="267"/>
        <v/>
      </c>
      <c r="R1172" s="29" t="str">
        <f t="shared" si="268"/>
        <v/>
      </c>
      <c r="S1172" s="29" t="str">
        <f t="shared" si="269"/>
        <v/>
      </c>
      <c r="T1172" s="29" t="str">
        <f t="shared" si="270"/>
        <v/>
      </c>
      <c r="U1172" s="29">
        <v>1070695</v>
      </c>
      <c r="V1172" s="29"/>
      <c r="W1172" s="38" t="s">
        <v>145</v>
      </c>
      <c r="X1172" s="29" t="s">
        <v>158</v>
      </c>
      <c r="Y1172" s="146">
        <v>10529</v>
      </c>
      <c r="Z1172" s="33">
        <v>11582</v>
      </c>
      <c r="AA1172" s="34">
        <f t="shared" si="264"/>
        <v>0.1</v>
      </c>
      <c r="AB1172" s="33">
        <f t="shared" si="261"/>
        <v>11582</v>
      </c>
      <c r="AC1172" s="34">
        <f t="shared" si="265"/>
        <v>0.10000949377872567</v>
      </c>
      <c r="AD1172" s="145">
        <f t="shared" si="266"/>
        <v>9651.6669999999995</v>
      </c>
      <c r="AE1172" s="105">
        <v>8774.1669999999995</v>
      </c>
      <c r="AF1172" s="34" t="e">
        <v>#N/A</v>
      </c>
      <c r="AG1172" s="34" t="e">
        <v>#N/A</v>
      </c>
      <c r="AH1172" s="34" t="e">
        <v>#N/A</v>
      </c>
      <c r="AI1172" s="29">
        <v>0.6</v>
      </c>
      <c r="AJ1172" s="29">
        <v>4.0999999999999999E-4</v>
      </c>
      <c r="AK1172" s="29">
        <v>0</v>
      </c>
      <c r="AL1172" s="29">
        <v>0</v>
      </c>
      <c r="AM1172" s="29" t="s">
        <v>27</v>
      </c>
      <c r="AN1172" s="44" t="s">
        <v>27</v>
      </c>
      <c r="AO1172" s="29" t="s">
        <v>27</v>
      </c>
      <c r="AP1172" s="29">
        <v>1</v>
      </c>
      <c r="AQ1172" s="29">
        <v>176</v>
      </c>
      <c r="AR1172" s="29">
        <v>68</v>
      </c>
      <c r="AS1172" s="29">
        <v>89</v>
      </c>
      <c r="AT1172" s="29">
        <v>0.6</v>
      </c>
      <c r="AU1172" s="144">
        <v>1.065E-3</v>
      </c>
      <c r="AV1172" s="36" t="s">
        <v>28</v>
      </c>
      <c r="AW1172" s="102" t="s">
        <v>33</v>
      </c>
      <c r="AX1172" s="129" t="s">
        <v>33</v>
      </c>
      <c r="AY1172" s="106" t="e">
        <v>#N/A</v>
      </c>
      <c r="BD1172" t="s">
        <v>1003</v>
      </c>
      <c r="BE1172" t="e">
        <v>#N/A</v>
      </c>
      <c r="BF1172" t="e">
        <v>#N/A</v>
      </c>
      <c r="BH1172" t="str">
        <f t="shared" si="262"/>
        <v/>
      </c>
      <c r="BJ1172" t="str">
        <f t="shared" si="263"/>
        <v>OK</v>
      </c>
      <c r="BK1172" s="130" t="s">
        <v>5302</v>
      </c>
      <c r="BL1172" s="130" t="e">
        <v>#VALUE!</v>
      </c>
      <c r="BM1172" s="131" t="s">
        <v>33</v>
      </c>
      <c r="BN1172" s="131" t="e">
        <v>#VALUE!</v>
      </c>
      <c r="BO1172" t="e">
        <v>#N/A</v>
      </c>
      <c r="BP1172">
        <v>0</v>
      </c>
    </row>
    <row r="1173" spans="1:68" ht="25.2" x14ac:dyDescent="0.3">
      <c r="A1173" s="1"/>
      <c r="B1173" s="47">
        <v>1068</v>
      </c>
      <c r="C1173" s="45">
        <v>1048753</v>
      </c>
      <c r="D1173" s="40" t="s">
        <v>33</v>
      </c>
      <c r="E1173" s="40"/>
      <c r="F1173" s="39" t="s">
        <v>1011</v>
      </c>
      <c r="G1173" s="29" t="s">
        <v>61</v>
      </c>
      <c r="H1173" s="70" t="s">
        <v>59</v>
      </c>
      <c r="I1173" s="148" t="s">
        <v>32</v>
      </c>
      <c r="J1173" s="147" t="s">
        <v>33</v>
      </c>
      <c r="K1173" s="148" t="e">
        <v>#N/A</v>
      </c>
      <c r="L1173" s="148" t="s">
        <v>32</v>
      </c>
      <c r="M1173" s="147" t="s">
        <v>33</v>
      </c>
      <c r="N1173" s="29" t="str">
        <f t="shared" si="258"/>
        <v/>
      </c>
      <c r="O1173" s="29" t="str">
        <f t="shared" si="259"/>
        <v/>
      </c>
      <c r="P1173" s="29" t="str">
        <f t="shared" si="260"/>
        <v/>
      </c>
      <c r="Q1173" s="29" t="str">
        <f t="shared" si="267"/>
        <v/>
      </c>
      <c r="R1173" s="29" t="str">
        <f t="shared" si="268"/>
        <v/>
      </c>
      <c r="S1173" s="29" t="str">
        <f t="shared" si="269"/>
        <v/>
      </c>
      <c r="T1173" s="29" t="str">
        <f t="shared" si="270"/>
        <v/>
      </c>
      <c r="U1173" s="46">
        <v>1094219</v>
      </c>
      <c r="V1173" s="46"/>
      <c r="W1173" s="38" t="s">
        <v>145</v>
      </c>
      <c r="X1173" s="29" t="s">
        <v>158</v>
      </c>
      <c r="Y1173" s="146">
        <v>10529</v>
      </c>
      <c r="Z1173" s="33">
        <v>11582</v>
      </c>
      <c r="AA1173" s="34">
        <f t="shared" si="264"/>
        <v>0.1</v>
      </c>
      <c r="AB1173" s="33">
        <f t="shared" si="261"/>
        <v>11582</v>
      </c>
      <c r="AC1173" s="34">
        <f t="shared" si="265"/>
        <v>0.10000949377872567</v>
      </c>
      <c r="AD1173" s="145">
        <f t="shared" si="266"/>
        <v>9651.6669999999995</v>
      </c>
      <c r="AE1173" s="105">
        <v>8774.1669999999995</v>
      </c>
      <c r="AF1173" s="34" t="e">
        <v>#N/A</v>
      </c>
      <c r="AG1173" s="34" t="e">
        <v>#N/A</v>
      </c>
      <c r="AH1173" s="34" t="e">
        <v>#N/A</v>
      </c>
      <c r="AI1173" s="29">
        <v>0.60199999999999998</v>
      </c>
      <c r="AJ1173" s="29">
        <v>3.8000000000000002E-4</v>
      </c>
      <c r="AK1173" s="29">
        <v>0</v>
      </c>
      <c r="AL1173" s="29">
        <v>0</v>
      </c>
      <c r="AM1173" s="29" t="s">
        <v>27</v>
      </c>
      <c r="AN1173" s="44" t="s">
        <v>27</v>
      </c>
      <c r="AO1173" s="29" t="s">
        <v>27</v>
      </c>
      <c r="AP1173" s="29">
        <v>1</v>
      </c>
      <c r="AQ1173" s="29">
        <v>175</v>
      </c>
      <c r="AR1173" s="29">
        <v>135</v>
      </c>
      <c r="AS1173" s="29">
        <v>90</v>
      </c>
      <c r="AT1173" s="29">
        <v>0.60199999999999998</v>
      </c>
      <c r="AU1173" s="144">
        <v>2.1259999999999999E-3</v>
      </c>
      <c r="AV1173" s="36" t="s">
        <v>28</v>
      </c>
      <c r="AW1173" s="102" t="s">
        <v>33</v>
      </c>
      <c r="AX1173" s="129" t="s">
        <v>33</v>
      </c>
      <c r="AY1173" s="106" t="e">
        <v>#N/A</v>
      </c>
      <c r="BD1173" t="s">
        <v>1003</v>
      </c>
      <c r="BE1173" t="e">
        <v>#N/A</v>
      </c>
      <c r="BF1173" t="e">
        <v>#N/A</v>
      </c>
      <c r="BH1173" t="str">
        <f t="shared" si="262"/>
        <v/>
      </c>
      <c r="BJ1173" t="str">
        <f t="shared" si="263"/>
        <v>OK</v>
      </c>
      <c r="BK1173" s="130" t="s">
        <v>5302</v>
      </c>
      <c r="BL1173" s="130" t="e">
        <v>#VALUE!</v>
      </c>
      <c r="BM1173" s="131" t="s">
        <v>33</v>
      </c>
      <c r="BN1173" s="131" t="e">
        <v>#VALUE!</v>
      </c>
      <c r="BO1173" t="e">
        <v>#N/A</v>
      </c>
      <c r="BP1173">
        <v>0</v>
      </c>
    </row>
    <row r="1174" spans="1:68" ht="25.2" x14ac:dyDescent="0.3">
      <c r="A1174" s="1"/>
      <c r="B1174" s="47">
        <v>1069</v>
      </c>
      <c r="C1174" s="45">
        <v>1048754</v>
      </c>
      <c r="D1174" s="40" t="s">
        <v>33</v>
      </c>
      <c r="E1174" s="40"/>
      <c r="F1174" s="39" t="s">
        <v>1012</v>
      </c>
      <c r="G1174" s="29" t="s">
        <v>61</v>
      </c>
      <c r="H1174" s="70" t="s">
        <v>59</v>
      </c>
      <c r="I1174" s="148" t="s">
        <v>32</v>
      </c>
      <c r="J1174" s="147" t="s">
        <v>33</v>
      </c>
      <c r="K1174" s="148" t="e">
        <v>#N/A</v>
      </c>
      <c r="L1174" s="148" t="s">
        <v>32</v>
      </c>
      <c r="M1174" s="147" t="s">
        <v>33</v>
      </c>
      <c r="N1174" s="29" t="str">
        <f t="shared" si="258"/>
        <v/>
      </c>
      <c r="O1174" s="29" t="str">
        <f t="shared" si="259"/>
        <v/>
      </c>
      <c r="P1174" s="29" t="str">
        <f t="shared" si="260"/>
        <v/>
      </c>
      <c r="Q1174" s="29" t="str">
        <f t="shared" si="267"/>
        <v/>
      </c>
      <c r="R1174" s="29" t="str">
        <f t="shared" si="268"/>
        <v/>
      </c>
      <c r="S1174" s="29" t="str">
        <f t="shared" si="269"/>
        <v/>
      </c>
      <c r="T1174" s="29" t="str">
        <f t="shared" si="270"/>
        <v/>
      </c>
      <c r="U1174" s="29">
        <v>1070696</v>
      </c>
      <c r="V1174" s="29"/>
      <c r="W1174" s="38" t="s">
        <v>145</v>
      </c>
      <c r="X1174" s="29" t="s">
        <v>158</v>
      </c>
      <c r="Y1174" s="146">
        <v>10529</v>
      </c>
      <c r="Z1174" s="33">
        <v>11582</v>
      </c>
      <c r="AA1174" s="34">
        <f t="shared" si="264"/>
        <v>0.1</v>
      </c>
      <c r="AB1174" s="33">
        <f t="shared" si="261"/>
        <v>11582</v>
      </c>
      <c r="AC1174" s="34">
        <f t="shared" si="265"/>
        <v>0.10000949377872567</v>
      </c>
      <c r="AD1174" s="145">
        <f t="shared" si="266"/>
        <v>9651.6669999999995</v>
      </c>
      <c r="AE1174" s="105">
        <v>8774.1669999999995</v>
      </c>
      <c r="AF1174" s="34" t="e">
        <v>#N/A</v>
      </c>
      <c r="AG1174" s="34" t="e">
        <v>#N/A</v>
      </c>
      <c r="AH1174" s="34" t="e">
        <v>#N/A</v>
      </c>
      <c r="AI1174" s="29">
        <v>0.64500000000000002</v>
      </c>
      <c r="AJ1174" s="29">
        <v>3.8999999999999999E-4</v>
      </c>
      <c r="AK1174" s="29">
        <v>0</v>
      </c>
      <c r="AL1174" s="29">
        <v>0</v>
      </c>
      <c r="AM1174" s="29" t="s">
        <v>27</v>
      </c>
      <c r="AN1174" s="44" t="s">
        <v>27</v>
      </c>
      <c r="AO1174" s="29" t="s">
        <v>27</v>
      </c>
      <c r="AP1174" s="29">
        <v>1</v>
      </c>
      <c r="AQ1174" s="29">
        <v>175</v>
      </c>
      <c r="AR1174" s="29">
        <v>135</v>
      </c>
      <c r="AS1174" s="29">
        <v>90</v>
      </c>
      <c r="AT1174" s="29">
        <v>0.64500000000000002</v>
      </c>
      <c r="AU1174" s="144">
        <v>2.1259999999999999E-3</v>
      </c>
      <c r="AV1174" s="36" t="s">
        <v>28</v>
      </c>
      <c r="AW1174" s="102" t="s">
        <v>33</v>
      </c>
      <c r="AX1174" s="129" t="s">
        <v>33</v>
      </c>
      <c r="AY1174" s="106">
        <v>2</v>
      </c>
      <c r="BD1174" t="s">
        <v>1003</v>
      </c>
      <c r="BE1174" t="e">
        <v>#N/A</v>
      </c>
      <c r="BF1174" t="e">
        <v>#N/A</v>
      </c>
      <c r="BH1174" t="str">
        <f t="shared" si="262"/>
        <v/>
      </c>
      <c r="BJ1174" t="str">
        <f t="shared" si="263"/>
        <v>OK</v>
      </c>
      <c r="BK1174" s="130" t="s">
        <v>5302</v>
      </c>
      <c r="BL1174" s="130" t="e">
        <v>#VALUE!</v>
      </c>
      <c r="BM1174" s="131" t="s">
        <v>33</v>
      </c>
      <c r="BN1174" s="131" t="e">
        <v>#VALUE!</v>
      </c>
      <c r="BO1174" t="e">
        <v>#N/A</v>
      </c>
      <c r="BP1174">
        <v>0</v>
      </c>
    </row>
    <row r="1175" spans="1:68" ht="25.2" x14ac:dyDescent="0.3">
      <c r="A1175" s="1"/>
      <c r="B1175" s="47">
        <v>1070</v>
      </c>
      <c r="C1175" s="45">
        <v>1048755</v>
      </c>
      <c r="D1175" s="40" t="s">
        <v>33</v>
      </c>
      <c r="E1175" s="40"/>
      <c r="F1175" s="39" t="s">
        <v>1013</v>
      </c>
      <c r="G1175" s="29" t="s">
        <v>61</v>
      </c>
      <c r="H1175" s="70" t="s">
        <v>59</v>
      </c>
      <c r="I1175" s="148" t="s">
        <v>32</v>
      </c>
      <c r="J1175" s="147" t="s">
        <v>33</v>
      </c>
      <c r="K1175" s="148" t="e">
        <v>#N/A</v>
      </c>
      <c r="L1175" s="148" t="s">
        <v>32</v>
      </c>
      <c r="M1175" s="147" t="s">
        <v>33</v>
      </c>
      <c r="N1175" s="29" t="str">
        <f t="shared" si="258"/>
        <v/>
      </c>
      <c r="O1175" s="29" t="str">
        <f t="shared" si="259"/>
        <v/>
      </c>
      <c r="P1175" s="29" t="str">
        <f t="shared" si="260"/>
        <v/>
      </c>
      <c r="Q1175" s="29" t="str">
        <f t="shared" si="267"/>
        <v/>
      </c>
      <c r="R1175" s="29" t="str">
        <f t="shared" si="268"/>
        <v/>
      </c>
      <c r="S1175" s="29" t="str">
        <f t="shared" si="269"/>
        <v/>
      </c>
      <c r="T1175" s="29" t="str">
        <f t="shared" si="270"/>
        <v/>
      </c>
      <c r="U1175" s="29">
        <v>1070697</v>
      </c>
      <c r="V1175" s="29"/>
      <c r="W1175" s="38" t="s">
        <v>145</v>
      </c>
      <c r="X1175" s="29" t="s">
        <v>158</v>
      </c>
      <c r="Y1175" s="146">
        <v>10529</v>
      </c>
      <c r="Z1175" s="33">
        <v>11582</v>
      </c>
      <c r="AA1175" s="34">
        <f t="shared" si="264"/>
        <v>0.1</v>
      </c>
      <c r="AB1175" s="33">
        <f t="shared" si="261"/>
        <v>11582</v>
      </c>
      <c r="AC1175" s="34">
        <f t="shared" si="265"/>
        <v>0.10000949377872567</v>
      </c>
      <c r="AD1175" s="145">
        <f t="shared" si="266"/>
        <v>9651.6669999999995</v>
      </c>
      <c r="AE1175" s="105">
        <v>8774.1669999999995</v>
      </c>
      <c r="AF1175" s="34" t="e">
        <v>#N/A</v>
      </c>
      <c r="AG1175" s="34" t="e">
        <v>#N/A</v>
      </c>
      <c r="AH1175" s="34" t="e">
        <v>#N/A</v>
      </c>
      <c r="AI1175" s="29">
        <v>0.65600000000000003</v>
      </c>
      <c r="AJ1175" s="29">
        <v>7.1000000000000002E-4</v>
      </c>
      <c r="AK1175" s="29">
        <v>0</v>
      </c>
      <c r="AL1175" s="29">
        <v>0</v>
      </c>
      <c r="AM1175" s="29" t="s">
        <v>27</v>
      </c>
      <c r="AN1175" s="44" t="s">
        <v>27</v>
      </c>
      <c r="AO1175" s="29" t="s">
        <v>27</v>
      </c>
      <c r="AP1175" s="29">
        <v>1</v>
      </c>
      <c r="AQ1175" s="29">
        <v>175</v>
      </c>
      <c r="AR1175" s="29">
        <v>135</v>
      </c>
      <c r="AS1175" s="29">
        <v>90</v>
      </c>
      <c r="AT1175" s="29">
        <v>0.65600000000000003</v>
      </c>
      <c r="AU1175" s="144">
        <v>2.1259999999999999E-3</v>
      </c>
      <c r="AV1175" s="36" t="s">
        <v>28</v>
      </c>
      <c r="AW1175" s="102" t="s">
        <v>33</v>
      </c>
      <c r="AX1175" s="129" t="s">
        <v>33</v>
      </c>
      <c r="AY1175" s="106">
        <v>232</v>
      </c>
      <c r="BD1175" t="s">
        <v>1003</v>
      </c>
      <c r="BE1175" t="e">
        <v>#N/A</v>
      </c>
      <c r="BF1175" t="e">
        <v>#N/A</v>
      </c>
      <c r="BH1175" t="str">
        <f t="shared" si="262"/>
        <v/>
      </c>
      <c r="BJ1175" t="str">
        <f t="shared" si="263"/>
        <v>OK</v>
      </c>
      <c r="BK1175" s="130" t="s">
        <v>5302</v>
      </c>
      <c r="BL1175" s="130" t="e">
        <v>#VALUE!</v>
      </c>
      <c r="BM1175" s="131" t="s">
        <v>33</v>
      </c>
      <c r="BN1175" s="131" t="e">
        <v>#VALUE!</v>
      </c>
      <c r="BO1175" t="e">
        <v>#N/A</v>
      </c>
      <c r="BP1175">
        <v>0</v>
      </c>
    </row>
    <row r="1176" spans="1:68" ht="25.2" x14ac:dyDescent="0.3">
      <c r="A1176" s="1"/>
      <c r="B1176" s="47">
        <v>1071</v>
      </c>
      <c r="C1176" s="45">
        <v>1048745</v>
      </c>
      <c r="D1176" s="40" t="s">
        <v>33</v>
      </c>
      <c r="E1176" s="40"/>
      <c r="F1176" s="31" t="s">
        <v>1014</v>
      </c>
      <c r="G1176" s="29" t="s">
        <v>31</v>
      </c>
      <c r="H1176" s="37"/>
      <c r="I1176" s="148" t="s">
        <v>32</v>
      </c>
      <c r="J1176" s="147" t="s">
        <v>33</v>
      </c>
      <c r="K1176" s="148">
        <v>0</v>
      </c>
      <c r="L1176" s="148" t="s">
        <v>32</v>
      </c>
      <c r="M1176" s="147" t="s">
        <v>33</v>
      </c>
      <c r="N1176" s="29" t="str">
        <f t="shared" si="258"/>
        <v/>
      </c>
      <c r="O1176" s="29" t="str">
        <f t="shared" si="259"/>
        <v/>
      </c>
      <c r="P1176" s="29" t="str">
        <f t="shared" si="260"/>
        <v/>
      </c>
      <c r="Q1176" s="29" t="str">
        <f t="shared" si="267"/>
        <v/>
      </c>
      <c r="R1176" s="29" t="str">
        <f t="shared" si="268"/>
        <v/>
      </c>
      <c r="S1176" s="29" t="str">
        <f t="shared" si="269"/>
        <v/>
      </c>
      <c r="T1176" s="29" t="str">
        <f t="shared" si="270"/>
        <v/>
      </c>
      <c r="U1176" s="40" t="s">
        <v>33</v>
      </c>
      <c r="V1176" s="40"/>
      <c r="W1176" s="38" t="s">
        <v>145</v>
      </c>
      <c r="X1176" s="29" t="s">
        <v>366</v>
      </c>
      <c r="Y1176" s="146">
        <v>2530</v>
      </c>
      <c r="Z1176" s="33">
        <v>3238</v>
      </c>
      <c r="AA1176" s="34">
        <f t="shared" si="264"/>
        <v>0.28000000000000003</v>
      </c>
      <c r="AB1176" s="33">
        <f t="shared" si="261"/>
        <v>3238</v>
      </c>
      <c r="AC1176" s="34">
        <f t="shared" si="265"/>
        <v>0.27984194147698677</v>
      </c>
      <c r="AD1176" s="145">
        <f t="shared" si="266"/>
        <v>2698.3330000000001</v>
      </c>
      <c r="AE1176" s="105">
        <v>2108.3330000000001</v>
      </c>
      <c r="AF1176" s="34" t="s">
        <v>36</v>
      </c>
      <c r="AG1176" s="34" t="s">
        <v>36</v>
      </c>
      <c r="AH1176" s="34" t="s">
        <v>36</v>
      </c>
      <c r="AI1176" s="29">
        <v>0.17</v>
      </c>
      <c r="AJ1176" s="29">
        <v>6.0000000000000002E-5</v>
      </c>
      <c r="AK1176" s="29">
        <v>0</v>
      </c>
      <c r="AL1176" s="29">
        <v>0</v>
      </c>
      <c r="AM1176" s="29" t="s">
        <v>28</v>
      </c>
      <c r="AN1176" s="44" t="s">
        <v>27</v>
      </c>
      <c r="AO1176" s="29" t="s">
        <v>28</v>
      </c>
      <c r="AP1176" s="29">
        <v>10</v>
      </c>
      <c r="AQ1176" s="29">
        <v>176</v>
      </c>
      <c r="AR1176" s="29">
        <v>137</v>
      </c>
      <c r="AS1176" s="29">
        <v>89</v>
      </c>
      <c r="AT1176" s="29">
        <v>1.7</v>
      </c>
      <c r="AU1176" s="144">
        <v>2.1459999999999999E-3</v>
      </c>
      <c r="AV1176" s="36" t="s">
        <v>28</v>
      </c>
      <c r="AW1176" s="102" t="s">
        <v>33</v>
      </c>
      <c r="AX1176" s="129" t="s">
        <v>33</v>
      </c>
      <c r="AY1176" s="106">
        <v>10</v>
      </c>
      <c r="BD1176" t="s">
        <v>108</v>
      </c>
      <c r="BE1176" t="s">
        <v>4368</v>
      </c>
      <c r="BF1176" t="s">
        <v>4740</v>
      </c>
      <c r="BH1176" t="str">
        <f t="shared" si="262"/>
        <v/>
      </c>
      <c r="BJ1176" t="str">
        <f t="shared" si="263"/>
        <v>OK</v>
      </c>
      <c r="BK1176" s="130" t="s">
        <v>5302</v>
      </c>
      <c r="BL1176" s="130" t="e">
        <v>#VALUE!</v>
      </c>
      <c r="BM1176" s="131" t="s">
        <v>33</v>
      </c>
      <c r="BN1176" s="131" t="e">
        <v>#VALUE!</v>
      </c>
      <c r="BO1176" t="e">
        <v>#N/A</v>
      </c>
      <c r="BP1176">
        <v>0</v>
      </c>
    </row>
    <row r="1177" spans="1:68" ht="25.2" x14ac:dyDescent="0.3">
      <c r="A1177" s="1"/>
      <c r="B1177" s="47">
        <v>1072</v>
      </c>
      <c r="C1177" s="45">
        <v>1048746</v>
      </c>
      <c r="D1177" s="40" t="s">
        <v>33</v>
      </c>
      <c r="E1177" s="40"/>
      <c r="F1177" s="31" t="s">
        <v>1015</v>
      </c>
      <c r="G1177" s="29" t="s">
        <v>31</v>
      </c>
      <c r="H1177" s="37"/>
      <c r="I1177" s="148" t="s">
        <v>32</v>
      </c>
      <c r="J1177" s="147" t="s">
        <v>33</v>
      </c>
      <c r="K1177" s="148">
        <v>0</v>
      </c>
      <c r="L1177" s="148" t="s">
        <v>32</v>
      </c>
      <c r="M1177" s="147" t="s">
        <v>33</v>
      </c>
      <c r="N1177" s="29" t="str">
        <f t="shared" si="258"/>
        <v/>
      </c>
      <c r="O1177" s="29" t="str">
        <f t="shared" si="259"/>
        <v/>
      </c>
      <c r="P1177" s="29" t="str">
        <f t="shared" si="260"/>
        <v/>
      </c>
      <c r="Q1177" s="29" t="str">
        <f t="shared" si="267"/>
        <v/>
      </c>
      <c r="R1177" s="29" t="str">
        <f t="shared" si="268"/>
        <v/>
      </c>
      <c r="S1177" s="29" t="str">
        <f t="shared" si="269"/>
        <v/>
      </c>
      <c r="T1177" s="29" t="str">
        <f t="shared" si="270"/>
        <v/>
      </c>
      <c r="U1177" s="40" t="s">
        <v>33</v>
      </c>
      <c r="V1177" s="40"/>
      <c r="W1177" s="38" t="s">
        <v>145</v>
      </c>
      <c r="X1177" s="29" t="s">
        <v>366</v>
      </c>
      <c r="Y1177" s="146">
        <v>2530</v>
      </c>
      <c r="Z1177" s="33">
        <v>3238</v>
      </c>
      <c r="AA1177" s="34">
        <f t="shared" si="264"/>
        <v>0.28000000000000003</v>
      </c>
      <c r="AB1177" s="33">
        <f t="shared" si="261"/>
        <v>3238</v>
      </c>
      <c r="AC1177" s="34">
        <f t="shared" si="265"/>
        <v>0.27984194147698677</v>
      </c>
      <c r="AD1177" s="145">
        <f t="shared" si="266"/>
        <v>2698.3330000000001</v>
      </c>
      <c r="AE1177" s="105">
        <v>2108.3330000000001</v>
      </c>
      <c r="AF1177" s="34" t="s">
        <v>36</v>
      </c>
      <c r="AG1177" s="34" t="s">
        <v>36</v>
      </c>
      <c r="AH1177" s="34" t="s">
        <v>36</v>
      </c>
      <c r="AI1177" s="29">
        <v>0.17</v>
      </c>
      <c r="AJ1177" s="29">
        <v>5.0000000000000002E-5</v>
      </c>
      <c r="AK1177" s="29">
        <v>0</v>
      </c>
      <c r="AL1177" s="29">
        <v>0</v>
      </c>
      <c r="AM1177" s="29" t="s">
        <v>28</v>
      </c>
      <c r="AN1177" s="44" t="s">
        <v>27</v>
      </c>
      <c r="AO1177" s="29" t="s">
        <v>28</v>
      </c>
      <c r="AP1177" s="29">
        <v>10</v>
      </c>
      <c r="AQ1177" s="29">
        <v>176</v>
      </c>
      <c r="AR1177" s="29">
        <v>137</v>
      </c>
      <c r="AS1177" s="29">
        <v>89</v>
      </c>
      <c r="AT1177" s="29">
        <v>1.7</v>
      </c>
      <c r="AU1177" s="144">
        <v>2.1459999999999999E-3</v>
      </c>
      <c r="AV1177" s="36" t="s">
        <v>28</v>
      </c>
      <c r="AW1177" s="102" t="s">
        <v>33</v>
      </c>
      <c r="AX1177" s="129" t="s">
        <v>33</v>
      </c>
      <c r="AY1177" s="106" t="e">
        <v>#N/A</v>
      </c>
      <c r="BD1177" t="s">
        <v>108</v>
      </c>
      <c r="BE1177" t="s">
        <v>4368</v>
      </c>
      <c r="BF1177" t="s">
        <v>4740</v>
      </c>
      <c r="BH1177" t="str">
        <f t="shared" si="262"/>
        <v/>
      </c>
      <c r="BJ1177" t="str">
        <f t="shared" si="263"/>
        <v>OK</v>
      </c>
      <c r="BK1177" s="130" t="s">
        <v>5302</v>
      </c>
      <c r="BL1177" s="130" t="e">
        <v>#VALUE!</v>
      </c>
      <c r="BM1177" s="131" t="s">
        <v>33</v>
      </c>
      <c r="BN1177" s="131" t="e">
        <v>#VALUE!</v>
      </c>
      <c r="BO1177" t="e">
        <v>#N/A</v>
      </c>
      <c r="BP1177">
        <v>0</v>
      </c>
    </row>
    <row r="1178" spans="1:68" ht="25.2" x14ac:dyDescent="0.3">
      <c r="A1178" s="1"/>
      <c r="B1178" s="47">
        <v>1073</v>
      </c>
      <c r="C1178" s="45">
        <v>1048747</v>
      </c>
      <c r="D1178" s="40" t="s">
        <v>33</v>
      </c>
      <c r="E1178" s="40"/>
      <c r="F1178" s="31" t="s">
        <v>1016</v>
      </c>
      <c r="G1178" s="29" t="s">
        <v>31</v>
      </c>
      <c r="H1178" s="37"/>
      <c r="I1178" s="148" t="s">
        <v>32</v>
      </c>
      <c r="J1178" s="147" t="s">
        <v>33</v>
      </c>
      <c r="K1178" s="148">
        <v>0</v>
      </c>
      <c r="L1178" s="148" t="s">
        <v>32</v>
      </c>
      <c r="M1178" s="147" t="s">
        <v>33</v>
      </c>
      <c r="N1178" s="29" t="str">
        <f t="shared" si="258"/>
        <v/>
      </c>
      <c r="O1178" s="29" t="str">
        <f t="shared" si="259"/>
        <v/>
      </c>
      <c r="P1178" s="29" t="str">
        <f t="shared" si="260"/>
        <v/>
      </c>
      <c r="Q1178" s="29" t="str">
        <f t="shared" si="267"/>
        <v/>
      </c>
      <c r="R1178" s="29" t="str">
        <f t="shared" si="268"/>
        <v/>
      </c>
      <c r="S1178" s="29" t="str">
        <f t="shared" si="269"/>
        <v/>
      </c>
      <c r="T1178" s="29" t="str">
        <f t="shared" si="270"/>
        <v/>
      </c>
      <c r="U1178" s="40" t="s">
        <v>33</v>
      </c>
      <c r="V1178" s="40"/>
      <c r="W1178" s="38" t="s">
        <v>145</v>
      </c>
      <c r="X1178" s="29" t="s">
        <v>366</v>
      </c>
      <c r="Y1178" s="146">
        <v>2822</v>
      </c>
      <c r="Z1178" s="33">
        <v>3612</v>
      </c>
      <c r="AA1178" s="34">
        <f t="shared" si="264"/>
        <v>0.28000000000000003</v>
      </c>
      <c r="AB1178" s="33">
        <f t="shared" si="261"/>
        <v>3612</v>
      </c>
      <c r="AC1178" s="34">
        <f t="shared" si="265"/>
        <v>0.27994312119870718</v>
      </c>
      <c r="AD1178" s="145">
        <f t="shared" si="266"/>
        <v>3010</v>
      </c>
      <c r="AE1178" s="105">
        <v>2351.6669999999999</v>
      </c>
      <c r="AF1178" s="34" t="s">
        <v>36</v>
      </c>
      <c r="AG1178" s="34" t="s">
        <v>36</v>
      </c>
      <c r="AH1178" s="34" t="s">
        <v>36</v>
      </c>
      <c r="AI1178" s="29">
        <v>0.17899999999999999</v>
      </c>
      <c r="AJ1178" s="29">
        <v>8.2000000000000001E-5</v>
      </c>
      <c r="AK1178" s="29">
        <v>0</v>
      </c>
      <c r="AL1178" s="29">
        <v>0</v>
      </c>
      <c r="AM1178" s="29" t="s">
        <v>28</v>
      </c>
      <c r="AN1178" s="44" t="s">
        <v>27</v>
      </c>
      <c r="AO1178" s="29" t="s">
        <v>28</v>
      </c>
      <c r="AP1178" s="29">
        <v>10</v>
      </c>
      <c r="AQ1178" s="29">
        <v>176</v>
      </c>
      <c r="AR1178" s="29">
        <v>137</v>
      </c>
      <c r="AS1178" s="29">
        <v>89</v>
      </c>
      <c r="AT1178" s="29">
        <v>1.79</v>
      </c>
      <c r="AU1178" s="144">
        <v>2.1459999999999999E-3</v>
      </c>
      <c r="AV1178" s="36" t="s">
        <v>28</v>
      </c>
      <c r="AW1178" s="102" t="s">
        <v>33</v>
      </c>
      <c r="AX1178" s="129" t="s">
        <v>33</v>
      </c>
      <c r="AY1178" s="106" t="e">
        <v>#N/A</v>
      </c>
      <c r="BD1178" t="s">
        <v>108</v>
      </c>
      <c r="BE1178" t="s">
        <v>4368</v>
      </c>
      <c r="BF1178" t="s">
        <v>4740</v>
      </c>
      <c r="BH1178" t="str">
        <f t="shared" si="262"/>
        <v/>
      </c>
      <c r="BJ1178" t="str">
        <f t="shared" si="263"/>
        <v>OK</v>
      </c>
      <c r="BK1178" s="130" t="s">
        <v>5302</v>
      </c>
      <c r="BL1178" s="130" t="e">
        <v>#VALUE!</v>
      </c>
      <c r="BM1178" s="131" t="s">
        <v>33</v>
      </c>
      <c r="BN1178" s="131" t="e">
        <v>#VALUE!</v>
      </c>
      <c r="BO1178" t="e">
        <v>#N/A</v>
      </c>
      <c r="BP1178">
        <v>0</v>
      </c>
    </row>
    <row r="1179" spans="1:68" ht="25.2" x14ac:dyDescent="0.3">
      <c r="A1179" s="1"/>
      <c r="B1179" s="47">
        <v>1074</v>
      </c>
      <c r="C1179" s="45">
        <v>1048748</v>
      </c>
      <c r="D1179" s="40" t="s">
        <v>33</v>
      </c>
      <c r="E1179" s="40"/>
      <c r="F1179" s="31" t="s">
        <v>1017</v>
      </c>
      <c r="G1179" s="29" t="s">
        <v>31</v>
      </c>
      <c r="H1179" s="37"/>
      <c r="I1179" s="148" t="s">
        <v>32</v>
      </c>
      <c r="J1179" s="147" t="s">
        <v>33</v>
      </c>
      <c r="K1179" s="148">
        <v>0</v>
      </c>
      <c r="L1179" s="148" t="s">
        <v>32</v>
      </c>
      <c r="M1179" s="147" t="s">
        <v>33</v>
      </c>
      <c r="N1179" s="29" t="str">
        <f t="shared" si="258"/>
        <v/>
      </c>
      <c r="O1179" s="29" t="str">
        <f t="shared" si="259"/>
        <v/>
      </c>
      <c r="P1179" s="29" t="str">
        <f t="shared" si="260"/>
        <v/>
      </c>
      <c r="Q1179" s="29" t="str">
        <f t="shared" si="267"/>
        <v/>
      </c>
      <c r="R1179" s="29" t="str">
        <f t="shared" si="268"/>
        <v/>
      </c>
      <c r="S1179" s="29" t="str">
        <f t="shared" si="269"/>
        <v/>
      </c>
      <c r="T1179" s="29" t="str">
        <f t="shared" si="270"/>
        <v/>
      </c>
      <c r="U1179" s="40" t="s">
        <v>33</v>
      </c>
      <c r="V1179" s="40"/>
      <c r="W1179" s="38" t="s">
        <v>145</v>
      </c>
      <c r="X1179" s="29" t="s">
        <v>366</v>
      </c>
      <c r="Y1179" s="146">
        <v>2822</v>
      </c>
      <c r="Z1179" s="33">
        <v>3612</v>
      </c>
      <c r="AA1179" s="34">
        <f t="shared" si="264"/>
        <v>0.28000000000000003</v>
      </c>
      <c r="AB1179" s="33">
        <f t="shared" si="261"/>
        <v>3612</v>
      </c>
      <c r="AC1179" s="34">
        <f t="shared" si="265"/>
        <v>0.27994312119870718</v>
      </c>
      <c r="AD1179" s="145">
        <f t="shared" si="266"/>
        <v>3010</v>
      </c>
      <c r="AE1179" s="105">
        <v>2351.6669999999999</v>
      </c>
      <c r="AF1179" s="34" t="s">
        <v>36</v>
      </c>
      <c r="AG1179" s="34" t="s">
        <v>36</v>
      </c>
      <c r="AH1179" s="34" t="s">
        <v>36</v>
      </c>
      <c r="AI1179" s="29">
        <v>0.18</v>
      </c>
      <c r="AJ1179" s="29">
        <v>5.0000000000000002E-5</v>
      </c>
      <c r="AK1179" s="29">
        <v>0</v>
      </c>
      <c r="AL1179" s="29">
        <v>0</v>
      </c>
      <c r="AM1179" s="29" t="s">
        <v>28</v>
      </c>
      <c r="AN1179" s="44" t="s">
        <v>27</v>
      </c>
      <c r="AO1179" s="29" t="s">
        <v>28</v>
      </c>
      <c r="AP1179" s="29">
        <v>10</v>
      </c>
      <c r="AQ1179" s="29">
        <v>176</v>
      </c>
      <c r="AR1179" s="29">
        <v>137</v>
      </c>
      <c r="AS1179" s="29">
        <v>89</v>
      </c>
      <c r="AT1179" s="29">
        <v>1.8</v>
      </c>
      <c r="AU1179" s="144">
        <v>2.1459999999999999E-3</v>
      </c>
      <c r="AV1179" s="36" t="s">
        <v>28</v>
      </c>
      <c r="AW1179" s="102" t="s">
        <v>33</v>
      </c>
      <c r="AX1179" s="129" t="s">
        <v>33</v>
      </c>
      <c r="AY1179" s="106" t="e">
        <v>#N/A</v>
      </c>
      <c r="BD1179" t="s">
        <v>108</v>
      </c>
      <c r="BE1179" t="s">
        <v>4368</v>
      </c>
      <c r="BF1179" t="s">
        <v>4740</v>
      </c>
      <c r="BH1179" t="str">
        <f t="shared" si="262"/>
        <v/>
      </c>
      <c r="BJ1179" t="str">
        <f t="shared" si="263"/>
        <v>OK</v>
      </c>
      <c r="BK1179" s="130" t="s">
        <v>5302</v>
      </c>
      <c r="BL1179" s="130" t="e">
        <v>#VALUE!</v>
      </c>
      <c r="BM1179" s="131" t="s">
        <v>33</v>
      </c>
      <c r="BN1179" s="131" t="e">
        <v>#VALUE!</v>
      </c>
      <c r="BO1179" t="e">
        <v>#N/A</v>
      </c>
      <c r="BP1179">
        <v>0</v>
      </c>
    </row>
    <row r="1180" spans="1:68" ht="25.2" x14ac:dyDescent="0.3">
      <c r="A1180" s="1"/>
      <c r="B1180" s="47">
        <v>1075</v>
      </c>
      <c r="C1180" s="45">
        <v>1045642</v>
      </c>
      <c r="D1180" s="29"/>
      <c r="E1180" s="29"/>
      <c r="F1180" s="39" t="s">
        <v>1018</v>
      </c>
      <c r="G1180" s="29" t="s">
        <v>61</v>
      </c>
      <c r="H1180" s="70" t="s">
        <v>69</v>
      </c>
      <c r="I1180" s="148" t="s">
        <v>32</v>
      </c>
      <c r="J1180" s="147" t="s">
        <v>33</v>
      </c>
      <c r="K1180" s="148" t="e">
        <v>#N/A</v>
      </c>
      <c r="L1180" s="148" t="s">
        <v>32</v>
      </c>
      <c r="M1180" s="147" t="s">
        <v>33</v>
      </c>
      <c r="N1180" s="29" t="str">
        <f t="shared" si="258"/>
        <v/>
      </c>
      <c r="O1180" s="29" t="str">
        <f t="shared" si="259"/>
        <v/>
      </c>
      <c r="P1180" s="29" t="str">
        <f t="shared" si="260"/>
        <v/>
      </c>
      <c r="Q1180" s="29" t="str">
        <f t="shared" si="267"/>
        <v/>
      </c>
      <c r="R1180" s="29" t="str">
        <f t="shared" si="268"/>
        <v/>
      </c>
      <c r="S1180" s="29" t="str">
        <f t="shared" si="269"/>
        <v/>
      </c>
      <c r="T1180" s="29" t="str">
        <f t="shared" si="270"/>
        <v/>
      </c>
      <c r="U1180" s="40" t="s">
        <v>33</v>
      </c>
      <c r="V1180" s="40"/>
      <c r="W1180" s="38" t="s">
        <v>145</v>
      </c>
      <c r="X1180" s="29" t="s">
        <v>366</v>
      </c>
      <c r="Y1180" s="146">
        <v>3641</v>
      </c>
      <c r="Z1180" s="33">
        <v>4005</v>
      </c>
      <c r="AA1180" s="34">
        <f t="shared" si="264"/>
        <v>0.1</v>
      </c>
      <c r="AB1180" s="33">
        <f t="shared" si="261"/>
        <v>4005</v>
      </c>
      <c r="AC1180" s="34">
        <f t="shared" si="265"/>
        <v>9.9972414174961402E-2</v>
      </c>
      <c r="AD1180" s="145">
        <f t="shared" si="266"/>
        <v>3337.5</v>
      </c>
      <c r="AE1180" s="105">
        <v>3034.1669999999999</v>
      </c>
      <c r="AF1180" s="34" t="e">
        <v>#N/A</v>
      </c>
      <c r="AG1180" s="34" t="e">
        <v>#N/A</v>
      </c>
      <c r="AH1180" s="34" t="e">
        <v>#N/A</v>
      </c>
      <c r="AI1180" s="29">
        <v>0.1</v>
      </c>
      <c r="AJ1180" s="29">
        <v>1.103E-3</v>
      </c>
      <c r="AK1180" s="29">
        <v>0</v>
      </c>
      <c r="AL1180" s="29">
        <v>0</v>
      </c>
      <c r="AM1180" s="29" t="s">
        <v>27</v>
      </c>
      <c r="AN1180" s="44" t="s">
        <v>27</v>
      </c>
      <c r="AO1180" s="29" t="s">
        <v>27</v>
      </c>
      <c r="AP1180" s="29">
        <v>10</v>
      </c>
      <c r="AQ1180" s="29"/>
      <c r="AR1180" s="29"/>
      <c r="AS1180" s="29"/>
      <c r="AT1180" s="29"/>
      <c r="AU1180" s="144"/>
      <c r="AV1180" s="36" t="s">
        <v>28</v>
      </c>
      <c r="AW1180" s="102" t="s">
        <v>33</v>
      </c>
      <c r="AX1180" s="129" t="s">
        <v>33</v>
      </c>
      <c r="AY1180" s="106">
        <v>13</v>
      </c>
      <c r="BD1180" t="s">
        <v>108</v>
      </c>
      <c r="BE1180" t="e">
        <v>#N/A</v>
      </c>
      <c r="BF1180" t="e">
        <v>#N/A</v>
      </c>
      <c r="BH1180" t="str">
        <f t="shared" si="262"/>
        <v/>
      </c>
      <c r="BJ1180" t="str">
        <f t="shared" si="263"/>
        <v>OK</v>
      </c>
      <c r="BK1180" s="130" t="s">
        <v>5302</v>
      </c>
      <c r="BL1180" s="130" t="e">
        <v>#VALUE!</v>
      </c>
      <c r="BM1180" s="131" t="s">
        <v>33</v>
      </c>
      <c r="BN1180" s="131" t="e">
        <v>#VALUE!</v>
      </c>
      <c r="BO1180" t="e">
        <v>#N/A</v>
      </c>
      <c r="BP1180">
        <v>0</v>
      </c>
    </row>
    <row r="1181" spans="1:68" ht="25.2" x14ac:dyDescent="0.3">
      <c r="A1181" s="1"/>
      <c r="B1181" s="47">
        <v>1076</v>
      </c>
      <c r="C1181" s="45">
        <v>1014558</v>
      </c>
      <c r="D1181" s="29"/>
      <c r="E1181" s="29"/>
      <c r="F1181" s="39" t="s">
        <v>1019</v>
      </c>
      <c r="G1181" s="29" t="s">
        <v>61</v>
      </c>
      <c r="H1181" s="70" t="s">
        <v>59</v>
      </c>
      <c r="I1181" s="148" t="s">
        <v>32</v>
      </c>
      <c r="J1181" s="147" t="s">
        <v>4048</v>
      </c>
      <c r="K1181" s="148" t="e">
        <v>#N/A</v>
      </c>
      <c r="L1181" s="148" t="s">
        <v>3981</v>
      </c>
      <c r="M1181" s="147" t="s">
        <v>33</v>
      </c>
      <c r="N1181" s="29" t="str">
        <f t="shared" si="258"/>
        <v/>
      </c>
      <c r="O1181" s="29" t="str">
        <f t="shared" si="259"/>
        <v/>
      </c>
      <c r="P1181" s="29" t="str">
        <f t="shared" si="260"/>
        <v/>
      </c>
      <c r="Q1181" s="29" t="str">
        <f t="shared" si="267"/>
        <v/>
      </c>
      <c r="R1181" s="29" t="str">
        <f t="shared" si="268"/>
        <v/>
      </c>
      <c r="S1181" s="29" t="str">
        <f t="shared" si="269"/>
        <v/>
      </c>
      <c r="T1181" s="29" t="str">
        <f t="shared" si="270"/>
        <v/>
      </c>
      <c r="U1181" s="29">
        <v>1070617</v>
      </c>
      <c r="V1181" s="29"/>
      <c r="W1181" s="38" t="s">
        <v>145</v>
      </c>
      <c r="X1181" s="29" t="s">
        <v>158</v>
      </c>
      <c r="Y1181" s="146">
        <v>1210</v>
      </c>
      <c r="Z1181" s="33">
        <v>1331</v>
      </c>
      <c r="AA1181" s="34">
        <f t="shared" si="264"/>
        <v>0.1</v>
      </c>
      <c r="AB1181" s="33">
        <f t="shared" si="261"/>
        <v>1331</v>
      </c>
      <c r="AC1181" s="34">
        <f t="shared" si="265"/>
        <v>0.10000069421510548</v>
      </c>
      <c r="AD1181" s="145">
        <f t="shared" si="266"/>
        <v>1109.1669999999999</v>
      </c>
      <c r="AE1181" s="105">
        <v>1008.333</v>
      </c>
      <c r="AF1181" s="34" t="e">
        <v>#N/A</v>
      </c>
      <c r="AG1181" s="34" t="e">
        <v>#N/A</v>
      </c>
      <c r="AH1181" s="34" t="e">
        <v>#N/A</v>
      </c>
      <c r="AI1181" s="29">
        <v>7.3999999999999996E-2</v>
      </c>
      <c r="AJ1181" s="29">
        <v>1.1E-4</v>
      </c>
      <c r="AK1181" s="29">
        <v>0</v>
      </c>
      <c r="AL1181" s="29">
        <v>0</v>
      </c>
      <c r="AM1181" s="29" t="s">
        <v>27</v>
      </c>
      <c r="AN1181" s="44" t="s">
        <v>27</v>
      </c>
      <c r="AO1181" s="29" t="s">
        <v>27</v>
      </c>
      <c r="AP1181" s="29">
        <v>10</v>
      </c>
      <c r="AQ1181" s="29">
        <v>70</v>
      </c>
      <c r="AR1181" s="29">
        <v>175</v>
      </c>
      <c r="AS1181" s="29">
        <v>90</v>
      </c>
      <c r="AT1181" s="29">
        <v>0.74</v>
      </c>
      <c r="AU1181" s="144">
        <v>1.103E-3</v>
      </c>
      <c r="AV1181" s="36" t="s">
        <v>28</v>
      </c>
      <c r="AW1181" s="102" t="s">
        <v>33</v>
      </c>
      <c r="AX1181" s="129" t="s">
        <v>33</v>
      </c>
      <c r="AY1181" s="106">
        <v>10</v>
      </c>
      <c r="BD1181" t="s">
        <v>108</v>
      </c>
      <c r="BE1181" t="e">
        <v>#N/A</v>
      </c>
      <c r="BF1181" t="e">
        <v>#N/A</v>
      </c>
      <c r="BH1181" t="str">
        <f t="shared" si="262"/>
        <v/>
      </c>
      <c r="BJ1181" t="str">
        <f t="shared" si="263"/>
        <v>OK</v>
      </c>
      <c r="BK1181" s="130" t="s">
        <v>5302</v>
      </c>
      <c r="BL1181" s="130" t="e">
        <v>#VALUE!</v>
      </c>
      <c r="BM1181" s="131" t="s">
        <v>33</v>
      </c>
      <c r="BN1181" s="131" t="e">
        <v>#VALUE!</v>
      </c>
      <c r="BO1181" t="e">
        <v>#N/A</v>
      </c>
      <c r="BP1181">
        <v>0</v>
      </c>
    </row>
    <row r="1182" spans="1:68" ht="25.2" x14ac:dyDescent="0.3">
      <c r="A1182" s="1"/>
      <c r="B1182" s="47">
        <v>1077</v>
      </c>
      <c r="C1182" s="45">
        <v>1014584</v>
      </c>
      <c r="D1182" s="29"/>
      <c r="E1182" s="29"/>
      <c r="F1182" s="39" t="s">
        <v>1020</v>
      </c>
      <c r="G1182" s="29" t="s">
        <v>61</v>
      </c>
      <c r="H1182" s="70" t="s">
        <v>59</v>
      </c>
      <c r="I1182" s="148" t="s">
        <v>32</v>
      </c>
      <c r="J1182" s="147" t="s">
        <v>4048</v>
      </c>
      <c r="K1182" s="148" t="e">
        <v>#N/A</v>
      </c>
      <c r="L1182" s="148" t="s">
        <v>3982</v>
      </c>
      <c r="M1182" s="147" t="s">
        <v>33</v>
      </c>
      <c r="N1182" s="29" t="str">
        <f t="shared" si="258"/>
        <v/>
      </c>
      <c r="O1182" s="29" t="str">
        <f t="shared" si="259"/>
        <v/>
      </c>
      <c r="P1182" s="29" t="str">
        <f t="shared" si="260"/>
        <v/>
      </c>
      <c r="Q1182" s="29" t="str">
        <f t="shared" si="267"/>
        <v/>
      </c>
      <c r="R1182" s="29" t="str">
        <f t="shared" si="268"/>
        <v/>
      </c>
      <c r="S1182" s="29" t="str">
        <f t="shared" si="269"/>
        <v/>
      </c>
      <c r="T1182" s="29" t="str">
        <f t="shared" si="270"/>
        <v/>
      </c>
      <c r="U1182" s="29">
        <v>1070618</v>
      </c>
      <c r="V1182" s="29"/>
      <c r="W1182" s="38" t="s">
        <v>145</v>
      </c>
      <c r="X1182" s="29" t="s">
        <v>158</v>
      </c>
      <c r="Y1182" s="146">
        <v>1600</v>
      </c>
      <c r="Z1182" s="33">
        <v>1760</v>
      </c>
      <c r="AA1182" s="34">
        <f t="shared" si="264"/>
        <v>0.1</v>
      </c>
      <c r="AB1182" s="33">
        <f t="shared" si="261"/>
        <v>1760</v>
      </c>
      <c r="AC1182" s="34">
        <f t="shared" si="265"/>
        <v>0.10000052500013112</v>
      </c>
      <c r="AD1182" s="145">
        <f t="shared" si="266"/>
        <v>1466.6669999999999</v>
      </c>
      <c r="AE1182" s="105">
        <v>1333.3330000000001</v>
      </c>
      <c r="AF1182" s="34" t="e">
        <v>#N/A</v>
      </c>
      <c r="AG1182" s="34" t="e">
        <v>#N/A</v>
      </c>
      <c r="AH1182" s="34" t="e">
        <v>#N/A</v>
      </c>
      <c r="AI1182" s="29">
        <v>9.8000000000000004E-2</v>
      </c>
      <c r="AJ1182" s="29">
        <v>2.2100000000000001E-4</v>
      </c>
      <c r="AK1182" s="29">
        <v>0</v>
      </c>
      <c r="AL1182" s="29">
        <v>0</v>
      </c>
      <c r="AM1182" s="29" t="s">
        <v>27</v>
      </c>
      <c r="AN1182" s="44" t="s">
        <v>27</v>
      </c>
      <c r="AO1182" s="29" t="s">
        <v>27</v>
      </c>
      <c r="AP1182" s="29">
        <v>5</v>
      </c>
      <c r="AQ1182" s="29">
        <v>70</v>
      </c>
      <c r="AR1182" s="29">
        <v>175</v>
      </c>
      <c r="AS1182" s="29">
        <v>90</v>
      </c>
      <c r="AT1182" s="29">
        <v>0.49</v>
      </c>
      <c r="AU1182" s="144">
        <v>1.103E-3</v>
      </c>
      <c r="AV1182" s="36" t="s">
        <v>28</v>
      </c>
      <c r="AW1182" s="102" t="s">
        <v>33</v>
      </c>
      <c r="AX1182" s="129" t="s">
        <v>33</v>
      </c>
      <c r="AY1182" s="106" t="e">
        <v>#N/A</v>
      </c>
      <c r="BD1182" t="s">
        <v>108</v>
      </c>
      <c r="BE1182" t="e">
        <v>#N/A</v>
      </c>
      <c r="BF1182" t="e">
        <v>#N/A</v>
      </c>
      <c r="BH1182" t="str">
        <f t="shared" si="262"/>
        <v/>
      </c>
      <c r="BJ1182" t="str">
        <f t="shared" si="263"/>
        <v>OK</v>
      </c>
      <c r="BK1182" s="130" t="s">
        <v>5302</v>
      </c>
      <c r="BL1182" s="130" t="e">
        <v>#VALUE!</v>
      </c>
      <c r="BM1182" s="131" t="s">
        <v>33</v>
      </c>
      <c r="BN1182" s="131" t="e">
        <v>#VALUE!</v>
      </c>
      <c r="BO1182" t="e">
        <v>#N/A</v>
      </c>
      <c r="BP1182">
        <v>0</v>
      </c>
    </row>
    <row r="1183" spans="1:68" ht="25.2" x14ac:dyDescent="0.3">
      <c r="A1183" s="1"/>
      <c r="B1183" s="47">
        <v>1078</v>
      </c>
      <c r="C1183" s="45">
        <v>1046940</v>
      </c>
      <c r="D1183" s="40">
        <v>1029123</v>
      </c>
      <c r="E1183" s="40"/>
      <c r="F1183" s="31" t="s">
        <v>1021</v>
      </c>
      <c r="G1183" s="37" t="s">
        <v>47</v>
      </c>
      <c r="H1183" s="70" t="s">
        <v>4779</v>
      </c>
      <c r="I1183" s="148" t="s">
        <v>32</v>
      </c>
      <c r="J1183" s="147" t="s">
        <v>33</v>
      </c>
      <c r="K1183" s="148">
        <v>0</v>
      </c>
      <c r="L1183" s="148" t="s">
        <v>32</v>
      </c>
      <c r="M1183" s="147" t="s">
        <v>33</v>
      </c>
      <c r="N1183" s="29">
        <f t="shared" si="258"/>
        <v>1029123</v>
      </c>
      <c r="O1183" s="29" t="str">
        <f t="shared" si="259"/>
        <v/>
      </c>
      <c r="P1183" s="29" t="str">
        <f t="shared" si="260"/>
        <v/>
      </c>
      <c r="Q1183" s="29" t="str">
        <f t="shared" si="267"/>
        <v/>
      </c>
      <c r="R1183" s="29" t="str">
        <f t="shared" si="268"/>
        <v/>
      </c>
      <c r="S1183" s="29" t="str">
        <f t="shared" si="269"/>
        <v/>
      </c>
      <c r="T1183" s="29" t="str">
        <f t="shared" si="270"/>
        <v/>
      </c>
      <c r="U1183" s="46" t="s">
        <v>33</v>
      </c>
      <c r="V1183" s="46"/>
      <c r="W1183" s="38" t="s">
        <v>145</v>
      </c>
      <c r="X1183" s="29" t="s">
        <v>158</v>
      </c>
      <c r="Y1183" s="146">
        <v>5755</v>
      </c>
      <c r="Z1183" s="33">
        <v>7367</v>
      </c>
      <c r="AA1183" s="34">
        <f t="shared" si="264"/>
        <v>0.28000000000000003</v>
      </c>
      <c r="AB1183" s="33">
        <f t="shared" si="261"/>
        <v>7367</v>
      </c>
      <c r="AC1183" s="34">
        <f t="shared" si="265"/>
        <v>0.28010441564583272</v>
      </c>
      <c r="AD1183" s="145">
        <f t="shared" si="266"/>
        <v>6139.1670000000004</v>
      </c>
      <c r="AE1183" s="105">
        <v>4795.8329999999996</v>
      </c>
      <c r="AF1183" s="34" t="s">
        <v>36</v>
      </c>
      <c r="AG1183" s="34" t="s">
        <v>36</v>
      </c>
      <c r="AH1183" s="34" t="s">
        <v>36</v>
      </c>
      <c r="AI1183" s="29">
        <v>0.38</v>
      </c>
      <c r="AJ1183" s="29">
        <v>1.0200000000000001E-3</v>
      </c>
      <c r="AK1183" s="29">
        <v>85</v>
      </c>
      <c r="AL1183" s="29">
        <v>0</v>
      </c>
      <c r="AM1183" s="29" t="s">
        <v>28</v>
      </c>
      <c r="AN1183" s="158" t="s">
        <v>28</v>
      </c>
      <c r="AO1183" s="29" t="s">
        <v>28</v>
      </c>
      <c r="AP1183" s="29">
        <v>1</v>
      </c>
      <c r="AQ1183" s="29">
        <v>120</v>
      </c>
      <c r="AR1183" s="29">
        <v>100</v>
      </c>
      <c r="AS1183" s="29">
        <v>85</v>
      </c>
      <c r="AT1183" s="29">
        <v>0.38</v>
      </c>
      <c r="AU1183" s="144">
        <v>1.0200000000000001E-3</v>
      </c>
      <c r="AV1183" s="36" t="s">
        <v>28</v>
      </c>
      <c r="AW1183" s="102" t="s">
        <v>33</v>
      </c>
      <c r="AX1183" s="129" t="s">
        <v>33</v>
      </c>
      <c r="AY1183" s="106">
        <v>850</v>
      </c>
      <c r="BD1183" t="s">
        <v>669</v>
      </c>
      <c r="BE1183" t="s">
        <v>4346</v>
      </c>
      <c r="BF1183" t="s">
        <v>4740</v>
      </c>
      <c r="BH1183" t="str">
        <f t="shared" si="262"/>
        <v>AV</v>
      </c>
      <c r="BJ1183" t="str">
        <f t="shared" si="263"/>
        <v>OK</v>
      </c>
      <c r="BK1183" s="130">
        <v>7367</v>
      </c>
      <c r="BL1183" s="130" t="s">
        <v>37</v>
      </c>
      <c r="BM1183" s="131" t="s">
        <v>33</v>
      </c>
      <c r="BN1183" s="131" t="e">
        <v>#VALUE!</v>
      </c>
      <c r="BO1183">
        <v>7367</v>
      </c>
      <c r="BP1183">
        <v>8</v>
      </c>
    </row>
    <row r="1184" spans="1:68" ht="25.2" x14ac:dyDescent="0.3">
      <c r="A1184" s="1"/>
      <c r="B1184" s="47">
        <v>1079</v>
      </c>
      <c r="C1184" s="45">
        <v>1046941</v>
      </c>
      <c r="D1184" s="40">
        <v>1029124</v>
      </c>
      <c r="E1184" s="40"/>
      <c r="F1184" s="31" t="s">
        <v>1022</v>
      </c>
      <c r="G1184" s="37" t="s">
        <v>47</v>
      </c>
      <c r="H1184" s="70" t="s">
        <v>4779</v>
      </c>
      <c r="I1184" s="148" t="s">
        <v>32</v>
      </c>
      <c r="J1184" s="147" t="s">
        <v>33</v>
      </c>
      <c r="K1184" s="148">
        <v>0</v>
      </c>
      <c r="L1184" s="148" t="s">
        <v>32</v>
      </c>
      <c r="M1184" s="147" t="s">
        <v>33</v>
      </c>
      <c r="N1184" s="29">
        <f t="shared" si="258"/>
        <v>1029124</v>
      </c>
      <c r="O1184" s="29" t="str">
        <f t="shared" si="259"/>
        <v/>
      </c>
      <c r="P1184" s="29" t="str">
        <f t="shared" si="260"/>
        <v/>
      </c>
      <c r="Q1184" s="29" t="str">
        <f t="shared" si="267"/>
        <v/>
      </c>
      <c r="R1184" s="29" t="str">
        <f t="shared" si="268"/>
        <v/>
      </c>
      <c r="S1184" s="29" t="str">
        <f t="shared" si="269"/>
        <v/>
      </c>
      <c r="T1184" s="29" t="str">
        <f t="shared" si="270"/>
        <v/>
      </c>
      <c r="U1184" s="46" t="s">
        <v>33</v>
      </c>
      <c r="V1184" s="46"/>
      <c r="W1184" s="38" t="s">
        <v>3787</v>
      </c>
      <c r="X1184" s="29" t="s">
        <v>158</v>
      </c>
      <c r="Y1184" s="146">
        <v>6479</v>
      </c>
      <c r="Z1184" s="33">
        <v>8293</v>
      </c>
      <c r="AA1184" s="34">
        <f t="shared" si="264"/>
        <v>0.28000000000000003</v>
      </c>
      <c r="AB1184" s="33" t="str">
        <f t="shared" si="261"/>
        <v>По запросу</v>
      </c>
      <c r="AC1184" s="34">
        <f t="shared" si="265"/>
        <v>0.27998133786193297</v>
      </c>
      <c r="AD1184" s="145">
        <f t="shared" si="266"/>
        <v>6910.8329999999996</v>
      </c>
      <c r="AE1184" s="105">
        <v>5399.1670000000004</v>
      </c>
      <c r="AF1184" s="34" t="s">
        <v>36</v>
      </c>
      <c r="AG1184" s="34" t="s">
        <v>36</v>
      </c>
      <c r="AH1184" s="34" t="s">
        <v>36</v>
      </c>
      <c r="AI1184" s="29">
        <v>0.40899999999999997</v>
      </c>
      <c r="AJ1184" s="29">
        <v>1.008E-3</v>
      </c>
      <c r="AK1184" s="29">
        <v>10</v>
      </c>
      <c r="AL1184" s="29">
        <v>0</v>
      </c>
      <c r="AM1184" s="29" t="s">
        <v>28</v>
      </c>
      <c r="AN1184" s="159" t="s">
        <v>27</v>
      </c>
      <c r="AO1184" s="29" t="s">
        <v>28</v>
      </c>
      <c r="AP1184" s="29">
        <v>1</v>
      </c>
      <c r="AQ1184" s="29">
        <v>120</v>
      </c>
      <c r="AR1184" s="29">
        <v>100</v>
      </c>
      <c r="AS1184" s="29">
        <v>84</v>
      </c>
      <c r="AT1184" s="29">
        <v>0.40899999999999997</v>
      </c>
      <c r="AU1184" s="144">
        <v>1.008E-3</v>
      </c>
      <c r="AV1184" s="36" t="s">
        <v>28</v>
      </c>
      <c r="AW1184" s="102" t="s">
        <v>33</v>
      </c>
      <c r="AX1184" s="129" t="s">
        <v>33</v>
      </c>
      <c r="AY1184" s="106">
        <v>1236</v>
      </c>
      <c r="BD1184" t="s">
        <v>669</v>
      </c>
      <c r="BE1184" t="s">
        <v>4413</v>
      </c>
      <c r="BF1184" t="s">
        <v>4740</v>
      </c>
      <c r="BH1184" t="str">
        <f t="shared" si="262"/>
        <v>AV</v>
      </c>
      <c r="BJ1184" t="e">
        <f t="shared" si="263"/>
        <v>#VALUE!</v>
      </c>
      <c r="BK1184" s="130" t="s">
        <v>5302</v>
      </c>
      <c r="BL1184" s="130" t="e">
        <v>#VALUE!</v>
      </c>
      <c r="BM1184" s="131" t="s">
        <v>33</v>
      </c>
      <c r="BN1184" s="131" t="e">
        <v>#VALUE!</v>
      </c>
      <c r="BO1184" t="s">
        <v>5289</v>
      </c>
      <c r="BP1184">
        <v>55</v>
      </c>
    </row>
    <row r="1185" spans="1:68" ht="25.2" x14ac:dyDescent="0.3">
      <c r="A1185" s="1"/>
      <c r="B1185" s="47">
        <v>1080</v>
      </c>
      <c r="C1185" s="45">
        <v>1029125</v>
      </c>
      <c r="D1185" s="40" t="s">
        <v>33</v>
      </c>
      <c r="E1185" s="40"/>
      <c r="F1185" s="31" t="s">
        <v>1023</v>
      </c>
      <c r="G1185" s="29" t="s">
        <v>42</v>
      </c>
      <c r="H1185" s="70" t="s">
        <v>4779</v>
      </c>
      <c r="I1185" s="148" t="s">
        <v>32</v>
      </c>
      <c r="J1185" s="147" t="s">
        <v>33</v>
      </c>
      <c r="K1185" s="148">
        <v>0</v>
      </c>
      <c r="L1185" s="148" t="s">
        <v>32</v>
      </c>
      <c r="M1185" s="147" t="s">
        <v>33</v>
      </c>
      <c r="N1185" s="29" t="str">
        <f t="shared" si="258"/>
        <v/>
      </c>
      <c r="O1185" s="29" t="str">
        <f t="shared" si="259"/>
        <v/>
      </c>
      <c r="P1185" s="29" t="str">
        <f t="shared" si="260"/>
        <v/>
      </c>
      <c r="Q1185" s="29" t="str">
        <f t="shared" si="267"/>
        <v/>
      </c>
      <c r="R1185" s="29" t="str">
        <f t="shared" si="268"/>
        <v/>
      </c>
      <c r="S1185" s="29" t="str">
        <f t="shared" si="269"/>
        <v/>
      </c>
      <c r="T1185" s="29" t="str">
        <f t="shared" si="270"/>
        <v/>
      </c>
      <c r="U1185" s="40" t="s">
        <v>33</v>
      </c>
      <c r="V1185" s="40"/>
      <c r="W1185" s="38" t="s">
        <v>3787</v>
      </c>
      <c r="X1185" s="29" t="s">
        <v>158</v>
      </c>
      <c r="Y1185" s="146">
        <v>7921</v>
      </c>
      <c r="Z1185" s="33">
        <v>10139</v>
      </c>
      <c r="AA1185" s="34">
        <f t="shared" si="264"/>
        <v>0.28000000000000003</v>
      </c>
      <c r="AB1185" s="33" t="str">
        <f t="shared" si="261"/>
        <v>По запросу</v>
      </c>
      <c r="AC1185" s="34">
        <f t="shared" si="265"/>
        <v>0.28001526474007143</v>
      </c>
      <c r="AD1185" s="145">
        <f t="shared" si="266"/>
        <v>8449.1669999999995</v>
      </c>
      <c r="AE1185" s="105">
        <v>6600.8329999999996</v>
      </c>
      <c r="AF1185" s="34" t="s">
        <v>36</v>
      </c>
      <c r="AG1185" s="34" t="s">
        <v>36</v>
      </c>
      <c r="AH1185" s="34" t="s">
        <v>36</v>
      </c>
      <c r="AI1185" s="29">
        <v>0.56999999999999995</v>
      </c>
      <c r="AJ1185" s="29">
        <v>4.5100000000000001E-4</v>
      </c>
      <c r="AK1185" s="29">
        <v>152</v>
      </c>
      <c r="AL1185" s="29">
        <v>0</v>
      </c>
      <c r="AM1185" s="29" t="s">
        <v>28</v>
      </c>
      <c r="AN1185" s="158" t="s">
        <v>28</v>
      </c>
      <c r="AO1185" s="29" t="s">
        <v>28</v>
      </c>
      <c r="AP1185" s="29">
        <v>1</v>
      </c>
      <c r="AQ1185" s="29">
        <v>96</v>
      </c>
      <c r="AR1185" s="29">
        <v>92</v>
      </c>
      <c r="AS1185" s="29">
        <v>100</v>
      </c>
      <c r="AT1185" s="29">
        <v>0.56999999999999995</v>
      </c>
      <c r="AU1185" s="144">
        <v>8.83E-4</v>
      </c>
      <c r="AV1185" s="36" t="s">
        <v>28</v>
      </c>
      <c r="AW1185" s="102" t="s">
        <v>33</v>
      </c>
      <c r="AX1185" s="129" t="s">
        <v>33</v>
      </c>
      <c r="AY1185" s="106">
        <v>9572</v>
      </c>
      <c r="BD1185" t="s">
        <v>108</v>
      </c>
      <c r="BE1185" t="s">
        <v>4346</v>
      </c>
      <c r="BF1185" t="s">
        <v>4740</v>
      </c>
      <c r="BH1185" t="str">
        <f t="shared" si="262"/>
        <v>AV</v>
      </c>
      <c r="BJ1185" t="e">
        <f t="shared" si="263"/>
        <v>#VALUE!</v>
      </c>
      <c r="BK1185" s="130" t="s">
        <v>5289</v>
      </c>
      <c r="BL1185" s="130" t="e">
        <v>#VALUE!</v>
      </c>
      <c r="BM1185" s="131" t="s">
        <v>33</v>
      </c>
      <c r="BN1185" s="131" t="e">
        <v>#VALUE!</v>
      </c>
      <c r="BO1185" t="s">
        <v>5289</v>
      </c>
      <c r="BP1185">
        <v>170</v>
      </c>
    </row>
    <row r="1186" spans="1:68" ht="25.2" x14ac:dyDescent="0.3">
      <c r="A1186" s="1"/>
      <c r="B1186" s="47">
        <v>1081</v>
      </c>
      <c r="C1186" s="45">
        <v>1029126</v>
      </c>
      <c r="D1186" s="40" t="s">
        <v>33</v>
      </c>
      <c r="E1186" s="40"/>
      <c r="F1186" s="39" t="s">
        <v>1024</v>
      </c>
      <c r="G1186" s="29" t="s">
        <v>42</v>
      </c>
      <c r="H1186" s="29"/>
      <c r="I1186" s="148" t="s">
        <v>32</v>
      </c>
      <c r="J1186" s="147" t="s">
        <v>33</v>
      </c>
      <c r="K1186" s="148">
        <v>0</v>
      </c>
      <c r="L1186" s="148" t="s">
        <v>32</v>
      </c>
      <c r="M1186" s="147" t="s">
        <v>33</v>
      </c>
      <c r="N1186" s="29" t="str">
        <f t="shared" si="258"/>
        <v/>
      </c>
      <c r="O1186" s="29" t="str">
        <f t="shared" si="259"/>
        <v/>
      </c>
      <c r="P1186" s="29" t="str">
        <f t="shared" si="260"/>
        <v/>
      </c>
      <c r="Q1186" s="29" t="str">
        <f t="shared" si="267"/>
        <v/>
      </c>
      <c r="R1186" s="29" t="str">
        <f t="shared" si="268"/>
        <v/>
      </c>
      <c r="S1186" s="29" t="str">
        <f t="shared" si="269"/>
        <v/>
      </c>
      <c r="T1186" s="29" t="str">
        <f t="shared" si="270"/>
        <v/>
      </c>
      <c r="U1186" s="40" t="s">
        <v>33</v>
      </c>
      <c r="V1186" s="40"/>
      <c r="W1186" s="38" t="s">
        <v>3787</v>
      </c>
      <c r="X1186" s="29" t="s">
        <v>158</v>
      </c>
      <c r="Y1186" s="146">
        <v>9656</v>
      </c>
      <c r="Z1186" s="33">
        <v>12360</v>
      </c>
      <c r="AA1186" s="34">
        <f t="shared" si="264"/>
        <v>0.28000000000000003</v>
      </c>
      <c r="AB1186" s="33" t="str">
        <f t="shared" si="261"/>
        <v>По запросу</v>
      </c>
      <c r="AC1186" s="34">
        <f t="shared" si="265"/>
        <v>0.2800330869911728</v>
      </c>
      <c r="AD1186" s="145">
        <f t="shared" si="266"/>
        <v>10300</v>
      </c>
      <c r="AE1186" s="105">
        <v>8046.6670000000004</v>
      </c>
      <c r="AF1186" s="34" t="s">
        <v>36</v>
      </c>
      <c r="AG1186" s="34" t="s">
        <v>36</v>
      </c>
      <c r="AH1186" s="34" t="s">
        <v>36</v>
      </c>
      <c r="AI1186" s="29">
        <v>0.76700000000000002</v>
      </c>
      <c r="AJ1186" s="29">
        <v>5.5999999999999995E-4</v>
      </c>
      <c r="AK1186" s="29">
        <v>0</v>
      </c>
      <c r="AL1186" s="29">
        <v>78</v>
      </c>
      <c r="AM1186" s="29" t="s">
        <v>28</v>
      </c>
      <c r="AN1186" s="44" t="s">
        <v>27</v>
      </c>
      <c r="AO1186" s="29" t="s">
        <v>28</v>
      </c>
      <c r="AP1186" s="29">
        <v>1</v>
      </c>
      <c r="AQ1186" s="29">
        <v>202</v>
      </c>
      <c r="AR1186" s="29">
        <v>120</v>
      </c>
      <c r="AS1186" s="29">
        <v>102</v>
      </c>
      <c r="AT1186" s="29">
        <v>0.76700000000000002</v>
      </c>
      <c r="AU1186" s="144">
        <v>2.4719999999999998E-3</v>
      </c>
      <c r="AV1186" s="36" t="s">
        <v>28</v>
      </c>
      <c r="AW1186" s="102" t="s">
        <v>33</v>
      </c>
      <c r="AX1186" s="129" t="s">
        <v>33</v>
      </c>
      <c r="AY1186" s="106">
        <v>4001</v>
      </c>
      <c r="BD1186" t="s">
        <v>108</v>
      </c>
      <c r="BE1186" t="s">
        <v>4377</v>
      </c>
      <c r="BF1186" t="s">
        <v>4740</v>
      </c>
      <c r="BH1186" t="str">
        <f t="shared" si="262"/>
        <v>AV</v>
      </c>
      <c r="BJ1186" t="e">
        <f t="shared" si="263"/>
        <v>#VALUE!</v>
      </c>
      <c r="BK1186" s="130" t="s">
        <v>5302</v>
      </c>
      <c r="BL1186" s="130" t="e">
        <v>#VALUE!</v>
      </c>
      <c r="BM1186" s="131" t="s">
        <v>33</v>
      </c>
      <c r="BN1186" s="131" t="e">
        <v>#VALUE!</v>
      </c>
      <c r="BO1186" t="e">
        <v>#N/A</v>
      </c>
      <c r="BP1186">
        <v>115</v>
      </c>
    </row>
    <row r="1187" spans="1:68" ht="25.2" x14ac:dyDescent="0.3">
      <c r="A1187" s="1"/>
      <c r="B1187" s="47">
        <v>1082</v>
      </c>
      <c r="C1187" s="45">
        <v>1029127</v>
      </c>
      <c r="D1187" s="40" t="s">
        <v>33</v>
      </c>
      <c r="E1187" s="40"/>
      <c r="F1187" s="39" t="s">
        <v>1025</v>
      </c>
      <c r="G1187" s="29" t="s">
        <v>42</v>
      </c>
      <c r="H1187" s="70" t="s">
        <v>4779</v>
      </c>
      <c r="I1187" s="148" t="s">
        <v>32</v>
      </c>
      <c r="J1187" s="147" t="s">
        <v>33</v>
      </c>
      <c r="K1187" s="148">
        <v>0</v>
      </c>
      <c r="L1187" s="148" t="s">
        <v>32</v>
      </c>
      <c r="M1187" s="147" t="s">
        <v>33</v>
      </c>
      <c r="N1187" s="29" t="str">
        <f t="shared" si="258"/>
        <v/>
      </c>
      <c r="O1187" s="29" t="str">
        <f t="shared" si="259"/>
        <v/>
      </c>
      <c r="P1187" s="29" t="str">
        <f t="shared" si="260"/>
        <v/>
      </c>
      <c r="Q1187" s="29" t="str">
        <f t="shared" si="267"/>
        <v/>
      </c>
      <c r="R1187" s="29" t="str">
        <f t="shared" si="268"/>
        <v/>
      </c>
      <c r="S1187" s="29" t="str">
        <f t="shared" si="269"/>
        <v/>
      </c>
      <c r="T1187" s="29" t="str">
        <f t="shared" si="270"/>
        <v/>
      </c>
      <c r="U1187" s="40" t="s">
        <v>33</v>
      </c>
      <c r="V1187" s="40"/>
      <c r="W1187" s="38" t="s">
        <v>3787</v>
      </c>
      <c r="X1187" s="29" t="s">
        <v>158</v>
      </c>
      <c r="Y1187" s="146">
        <v>21379</v>
      </c>
      <c r="Z1187" s="33">
        <v>27365</v>
      </c>
      <c r="AA1187" s="34">
        <f t="shared" si="264"/>
        <v>0.28000000000000003</v>
      </c>
      <c r="AB1187" s="33" t="str">
        <f t="shared" si="261"/>
        <v>По запросу</v>
      </c>
      <c r="AC1187" s="34">
        <f t="shared" si="265"/>
        <v>0.27999442967387506</v>
      </c>
      <c r="AD1187" s="145">
        <f t="shared" si="266"/>
        <v>22804.167000000001</v>
      </c>
      <c r="AE1187" s="105">
        <v>17815.832999999999</v>
      </c>
      <c r="AF1187" s="34" t="s">
        <v>36</v>
      </c>
      <c r="AG1187" s="34" t="s">
        <v>36</v>
      </c>
      <c r="AH1187" s="34" t="s">
        <v>36</v>
      </c>
      <c r="AI1187" s="29">
        <v>1.337</v>
      </c>
      <c r="AJ1187" s="29">
        <v>2.2430000000000002E-3</v>
      </c>
      <c r="AK1187" s="29">
        <v>42</v>
      </c>
      <c r="AL1187" s="29">
        <v>0</v>
      </c>
      <c r="AM1187" s="29" t="s">
        <v>28</v>
      </c>
      <c r="AN1187" s="158" t="s">
        <v>28</v>
      </c>
      <c r="AO1187" s="29" t="s">
        <v>28</v>
      </c>
      <c r="AP1187" s="29">
        <v>1</v>
      </c>
      <c r="AQ1187" s="29">
        <v>150</v>
      </c>
      <c r="AR1187" s="29">
        <v>130</v>
      </c>
      <c r="AS1187" s="29">
        <v>115</v>
      </c>
      <c r="AT1187" s="29">
        <v>1.337</v>
      </c>
      <c r="AU1187" s="144">
        <v>2.2430000000000002E-3</v>
      </c>
      <c r="AV1187" s="36" t="s">
        <v>28</v>
      </c>
      <c r="AW1187" s="102" t="s">
        <v>33</v>
      </c>
      <c r="AX1187" s="129" t="s">
        <v>33</v>
      </c>
      <c r="AY1187" s="106">
        <v>2407</v>
      </c>
      <c r="BD1187" t="s">
        <v>108</v>
      </c>
      <c r="BE1187" t="s">
        <v>4377</v>
      </c>
      <c r="BF1187" t="s">
        <v>4740</v>
      </c>
      <c r="BH1187" t="str">
        <f t="shared" si="262"/>
        <v>AV</v>
      </c>
      <c r="BJ1187" t="e">
        <f t="shared" si="263"/>
        <v>#VALUE!</v>
      </c>
      <c r="BK1187" s="130" t="s">
        <v>5289</v>
      </c>
      <c r="BL1187" s="130" t="e">
        <v>#VALUE!</v>
      </c>
      <c r="BM1187" s="131" t="s">
        <v>33</v>
      </c>
      <c r="BN1187" s="131" t="e">
        <v>#VALUE!</v>
      </c>
      <c r="BO1187" t="s">
        <v>5289</v>
      </c>
      <c r="BP1187">
        <v>50</v>
      </c>
    </row>
    <row r="1188" spans="1:68" ht="37.799999999999997" x14ac:dyDescent="0.3">
      <c r="A1188" s="1"/>
      <c r="B1188" s="47">
        <v>1083</v>
      </c>
      <c r="C1188" s="45">
        <v>1029128</v>
      </c>
      <c r="D1188" s="40" t="s">
        <v>33</v>
      </c>
      <c r="E1188" s="40"/>
      <c r="F1188" s="39" t="s">
        <v>1026</v>
      </c>
      <c r="G1188" s="29" t="s">
        <v>47</v>
      </c>
      <c r="H1188" s="70" t="s">
        <v>4780</v>
      </c>
      <c r="I1188" s="148" t="s">
        <v>32</v>
      </c>
      <c r="J1188" s="147" t="s">
        <v>33</v>
      </c>
      <c r="K1188" s="148">
        <v>0</v>
      </c>
      <c r="L1188" s="148" t="s">
        <v>32</v>
      </c>
      <c r="M1188" s="147" t="s">
        <v>33</v>
      </c>
      <c r="N1188" s="29" t="str">
        <f t="shared" si="258"/>
        <v/>
      </c>
      <c r="O1188" s="29" t="str">
        <f t="shared" si="259"/>
        <v/>
      </c>
      <c r="P1188" s="29" t="str">
        <f t="shared" si="260"/>
        <v/>
      </c>
      <c r="Q1188" s="29" t="str">
        <f t="shared" si="267"/>
        <v/>
      </c>
      <c r="R1188" s="29" t="str">
        <f t="shared" si="268"/>
        <v/>
      </c>
      <c r="S1188" s="29" t="str">
        <f t="shared" si="269"/>
        <v/>
      </c>
      <c r="T1188" s="29" t="str">
        <f t="shared" si="270"/>
        <v/>
      </c>
      <c r="U1188" s="40" t="s">
        <v>33</v>
      </c>
      <c r="V1188" s="40"/>
      <c r="W1188" s="38" t="s">
        <v>3787</v>
      </c>
      <c r="X1188" s="29" t="s">
        <v>158</v>
      </c>
      <c r="Y1188" s="146">
        <v>25428</v>
      </c>
      <c r="Z1188" s="33">
        <v>32548</v>
      </c>
      <c r="AA1188" s="34">
        <f t="shared" si="264"/>
        <v>0.28000000000000003</v>
      </c>
      <c r="AB1188" s="33" t="str">
        <f t="shared" si="261"/>
        <v>По запросу</v>
      </c>
      <c r="AC1188" s="34">
        <f t="shared" si="265"/>
        <v>0.28000627654554028</v>
      </c>
      <c r="AD1188" s="145">
        <f t="shared" si="266"/>
        <v>27123.332999999999</v>
      </c>
      <c r="AE1188" s="105">
        <v>21190</v>
      </c>
      <c r="AF1188" s="34" t="s">
        <v>36</v>
      </c>
      <c r="AG1188" s="34" t="s">
        <v>36</v>
      </c>
      <c r="AH1188" s="34" t="s">
        <v>36</v>
      </c>
      <c r="AI1188" s="29">
        <v>1.625</v>
      </c>
      <c r="AJ1188" s="29">
        <v>1.3500000000000001E-3</v>
      </c>
      <c r="AK1188" s="29">
        <v>1</v>
      </c>
      <c r="AL1188" s="29">
        <v>0</v>
      </c>
      <c r="AM1188" s="29" t="s">
        <v>28</v>
      </c>
      <c r="AN1188" s="158" t="s">
        <v>28</v>
      </c>
      <c r="AO1188" s="29" t="s">
        <v>28</v>
      </c>
      <c r="AP1188" s="29">
        <v>1</v>
      </c>
      <c r="AQ1188" s="29">
        <v>150</v>
      </c>
      <c r="AR1188" s="29">
        <v>135</v>
      </c>
      <c r="AS1188" s="29">
        <v>115</v>
      </c>
      <c r="AT1188" s="29">
        <v>1.625</v>
      </c>
      <c r="AU1188" s="144">
        <v>2.3289999999999999E-3</v>
      </c>
      <c r="AV1188" s="36" t="s">
        <v>28</v>
      </c>
      <c r="AW1188" s="102" t="s">
        <v>33</v>
      </c>
      <c r="AX1188" s="129" t="s">
        <v>33</v>
      </c>
      <c r="AY1188" s="106">
        <v>1425</v>
      </c>
      <c r="BD1188" t="s">
        <v>108</v>
      </c>
      <c r="BE1188" t="s">
        <v>4377</v>
      </c>
      <c r="BF1188" t="s">
        <v>4740</v>
      </c>
      <c r="BH1188" t="str">
        <f t="shared" si="262"/>
        <v>AV</v>
      </c>
      <c r="BJ1188" t="e">
        <f t="shared" si="263"/>
        <v>#VALUE!</v>
      </c>
      <c r="BK1188" s="130" t="s">
        <v>5289</v>
      </c>
      <c r="BL1188" s="130" t="e">
        <v>#VALUE!</v>
      </c>
      <c r="BM1188" s="131" t="s">
        <v>33</v>
      </c>
      <c r="BN1188" s="131" t="e">
        <v>#VALUE!</v>
      </c>
      <c r="BO1188" t="s">
        <v>5289</v>
      </c>
      <c r="BP1188">
        <v>41</v>
      </c>
    </row>
    <row r="1189" spans="1:68" ht="25.2" x14ac:dyDescent="0.3">
      <c r="A1189" s="1"/>
      <c r="B1189" s="47">
        <v>1084</v>
      </c>
      <c r="C1189" s="45">
        <v>1059403</v>
      </c>
      <c r="D1189" s="29"/>
      <c r="E1189" s="29"/>
      <c r="F1189" s="31" t="s">
        <v>1027</v>
      </c>
      <c r="G1189" s="29" t="s">
        <v>31</v>
      </c>
      <c r="H1189" s="37"/>
      <c r="I1189" s="148" t="s">
        <v>32</v>
      </c>
      <c r="J1189" s="147" t="s">
        <v>33</v>
      </c>
      <c r="K1189" s="148">
        <v>0</v>
      </c>
      <c r="L1189" s="148" t="s">
        <v>32</v>
      </c>
      <c r="M1189" s="147" t="s">
        <v>33</v>
      </c>
      <c r="N1189" s="29" t="str">
        <f t="shared" si="258"/>
        <v/>
      </c>
      <c r="O1189" s="29" t="str">
        <f t="shared" si="259"/>
        <v/>
      </c>
      <c r="P1189" s="29" t="str">
        <f t="shared" si="260"/>
        <v/>
      </c>
      <c r="Q1189" s="29" t="str">
        <f t="shared" si="267"/>
        <v/>
      </c>
      <c r="R1189" s="29" t="str">
        <f t="shared" si="268"/>
        <v/>
      </c>
      <c r="S1189" s="29" t="str">
        <f t="shared" si="269"/>
        <v/>
      </c>
      <c r="T1189" s="29" t="str">
        <f t="shared" si="270"/>
        <v/>
      </c>
      <c r="U1189" s="29"/>
      <c r="V1189" s="29"/>
      <c r="W1189" s="38" t="s">
        <v>3787</v>
      </c>
      <c r="X1189" s="29" t="s">
        <v>158</v>
      </c>
      <c r="Y1189" s="146">
        <v>5335</v>
      </c>
      <c r="Z1189" s="33">
        <v>6829</v>
      </c>
      <c r="AA1189" s="34">
        <f t="shared" si="264"/>
        <v>0.28000000000000003</v>
      </c>
      <c r="AB1189" s="33" t="str">
        <f t="shared" si="261"/>
        <v>По запросу</v>
      </c>
      <c r="AC1189" s="34">
        <f t="shared" si="265"/>
        <v>0.28003750928116283</v>
      </c>
      <c r="AD1189" s="145">
        <f t="shared" si="266"/>
        <v>5690.8329999999996</v>
      </c>
      <c r="AE1189" s="105">
        <v>4445.8329999999996</v>
      </c>
      <c r="AF1189" s="34" t="s">
        <v>36</v>
      </c>
      <c r="AG1189" s="34" t="s">
        <v>36</v>
      </c>
      <c r="AH1189" s="34" t="s">
        <v>36</v>
      </c>
      <c r="AI1189" s="29">
        <v>0.34599999999999997</v>
      </c>
      <c r="AJ1189" s="29">
        <v>9.6000000000000002E-4</v>
      </c>
      <c r="AK1189" s="29">
        <v>0</v>
      </c>
      <c r="AL1189" s="29">
        <v>0</v>
      </c>
      <c r="AM1189" s="29" t="s">
        <v>28</v>
      </c>
      <c r="AN1189" s="44" t="s">
        <v>27</v>
      </c>
      <c r="AO1189" s="29" t="s">
        <v>28</v>
      </c>
      <c r="AP1189" s="29">
        <v>1</v>
      </c>
      <c r="AQ1189" s="29">
        <v>120</v>
      </c>
      <c r="AR1189" s="29">
        <v>100</v>
      </c>
      <c r="AS1189" s="29">
        <v>80</v>
      </c>
      <c r="AT1189" s="29">
        <v>0.34599999999999997</v>
      </c>
      <c r="AU1189" s="144">
        <v>9.6000000000000002E-4</v>
      </c>
      <c r="AV1189" s="36" t="s">
        <v>28</v>
      </c>
      <c r="AW1189" s="102" t="s">
        <v>33</v>
      </c>
      <c r="AX1189" s="129" t="s">
        <v>33</v>
      </c>
      <c r="AY1189" s="106">
        <v>450</v>
      </c>
      <c r="BD1189" t="s">
        <v>108</v>
      </c>
      <c r="BE1189" t="s">
        <v>4346</v>
      </c>
      <c r="BF1189" t="s">
        <v>4740</v>
      </c>
      <c r="BH1189" t="str">
        <f t="shared" si="262"/>
        <v/>
      </c>
      <c r="BJ1189" t="e">
        <f t="shared" si="263"/>
        <v>#VALUE!</v>
      </c>
      <c r="BK1189" s="130" t="s">
        <v>5302</v>
      </c>
      <c r="BL1189" s="130" t="e">
        <v>#VALUE!</v>
      </c>
      <c r="BM1189" s="131" t="s">
        <v>33</v>
      </c>
      <c r="BN1189" s="131" t="e">
        <v>#VALUE!</v>
      </c>
      <c r="BO1189" t="e">
        <v>#N/A</v>
      </c>
      <c r="BP1189">
        <v>0</v>
      </c>
    </row>
    <row r="1190" spans="1:68" ht="25.2" x14ac:dyDescent="0.3">
      <c r="A1190" s="1"/>
      <c r="B1190" s="47">
        <v>1085</v>
      </c>
      <c r="C1190" s="45">
        <v>1029134</v>
      </c>
      <c r="D1190" s="40" t="s">
        <v>33</v>
      </c>
      <c r="E1190" s="40"/>
      <c r="F1190" s="31" t="s">
        <v>1028</v>
      </c>
      <c r="G1190" s="29" t="s">
        <v>31</v>
      </c>
      <c r="H1190" s="29"/>
      <c r="I1190" s="148" t="s">
        <v>32</v>
      </c>
      <c r="J1190" s="147" t="s">
        <v>33</v>
      </c>
      <c r="K1190" s="148">
        <v>0</v>
      </c>
      <c r="L1190" s="148" t="s">
        <v>32</v>
      </c>
      <c r="M1190" s="147" t="s">
        <v>33</v>
      </c>
      <c r="N1190" s="29" t="str">
        <f t="shared" si="258"/>
        <v/>
      </c>
      <c r="O1190" s="29" t="str">
        <f t="shared" si="259"/>
        <v/>
      </c>
      <c r="P1190" s="29" t="str">
        <f t="shared" si="260"/>
        <v/>
      </c>
      <c r="Q1190" s="29" t="str">
        <f t="shared" si="267"/>
        <v/>
      </c>
      <c r="R1190" s="29" t="str">
        <f t="shared" si="268"/>
        <v/>
      </c>
      <c r="S1190" s="29" t="str">
        <f t="shared" si="269"/>
        <v/>
      </c>
      <c r="T1190" s="29" t="str">
        <f t="shared" si="270"/>
        <v/>
      </c>
      <c r="U1190" s="40" t="s">
        <v>33</v>
      </c>
      <c r="V1190" s="40"/>
      <c r="W1190" s="38" t="s">
        <v>3787</v>
      </c>
      <c r="X1190" s="29" t="s">
        <v>158</v>
      </c>
      <c r="Y1190" s="146">
        <v>4623</v>
      </c>
      <c r="Z1190" s="33">
        <v>5917</v>
      </c>
      <c r="AA1190" s="34">
        <f t="shared" si="264"/>
        <v>0.28000000000000003</v>
      </c>
      <c r="AB1190" s="33" t="str">
        <f t="shared" si="261"/>
        <v>По запросу</v>
      </c>
      <c r="AC1190" s="34">
        <f t="shared" si="265"/>
        <v>0.27990473718364689</v>
      </c>
      <c r="AD1190" s="145">
        <f t="shared" si="266"/>
        <v>4930.8329999999996</v>
      </c>
      <c r="AE1190" s="105">
        <v>3852.5</v>
      </c>
      <c r="AF1190" s="34" t="s">
        <v>36</v>
      </c>
      <c r="AG1190" s="34" t="s">
        <v>36</v>
      </c>
      <c r="AH1190" s="34" t="s">
        <v>36</v>
      </c>
      <c r="AI1190" s="29">
        <v>0.316</v>
      </c>
      <c r="AJ1190" s="29">
        <v>9.6000000000000002E-4</v>
      </c>
      <c r="AK1190" s="29">
        <v>0</v>
      </c>
      <c r="AL1190" s="29">
        <v>0</v>
      </c>
      <c r="AM1190" s="29" t="s">
        <v>28</v>
      </c>
      <c r="AN1190" s="44" t="s">
        <v>27</v>
      </c>
      <c r="AO1190" s="29" t="s">
        <v>28</v>
      </c>
      <c r="AP1190" s="29">
        <v>1</v>
      </c>
      <c r="AQ1190" s="29">
        <v>120</v>
      </c>
      <c r="AR1190" s="29">
        <v>100</v>
      </c>
      <c r="AS1190" s="29">
        <v>80</v>
      </c>
      <c r="AT1190" s="29">
        <v>0.316</v>
      </c>
      <c r="AU1190" s="144">
        <v>9.6000000000000002E-4</v>
      </c>
      <c r="AV1190" s="36" t="s">
        <v>28</v>
      </c>
      <c r="AW1190" s="102" t="s">
        <v>33</v>
      </c>
      <c r="AX1190" s="129" t="s">
        <v>33</v>
      </c>
      <c r="AY1190" s="106">
        <v>567</v>
      </c>
      <c r="BD1190" t="s">
        <v>108</v>
      </c>
      <c r="BE1190" t="s">
        <v>4377</v>
      </c>
      <c r="BF1190" t="s">
        <v>4740</v>
      </c>
      <c r="BH1190" t="str">
        <f t="shared" si="262"/>
        <v/>
      </c>
      <c r="BJ1190" t="e">
        <f t="shared" si="263"/>
        <v>#VALUE!</v>
      </c>
      <c r="BK1190" s="130" t="s">
        <v>5302</v>
      </c>
      <c r="BL1190" s="130" t="e">
        <v>#VALUE!</v>
      </c>
      <c r="BM1190" s="131" t="s">
        <v>33</v>
      </c>
      <c r="BN1190" s="131" t="e">
        <v>#VALUE!</v>
      </c>
      <c r="BO1190" t="e">
        <v>#N/A</v>
      </c>
      <c r="BP1190">
        <v>0</v>
      </c>
    </row>
    <row r="1191" spans="1:68" ht="25.2" x14ac:dyDescent="0.3">
      <c r="A1191" s="1"/>
      <c r="B1191" s="47">
        <v>1086</v>
      </c>
      <c r="C1191" s="45">
        <v>1029135</v>
      </c>
      <c r="D1191" s="40" t="s">
        <v>33</v>
      </c>
      <c r="E1191" s="40"/>
      <c r="F1191" s="39" t="s">
        <v>1029</v>
      </c>
      <c r="G1191" s="29" t="s">
        <v>31</v>
      </c>
      <c r="H1191" s="29"/>
      <c r="I1191" s="148" t="s">
        <v>32</v>
      </c>
      <c r="J1191" s="147" t="s">
        <v>33</v>
      </c>
      <c r="K1191" s="148">
        <v>0</v>
      </c>
      <c r="L1191" s="148" t="s">
        <v>32</v>
      </c>
      <c r="M1191" s="147" t="s">
        <v>33</v>
      </c>
      <c r="N1191" s="29" t="str">
        <f t="shared" si="258"/>
        <v/>
      </c>
      <c r="O1191" s="29" t="str">
        <f t="shared" si="259"/>
        <v/>
      </c>
      <c r="P1191" s="29" t="str">
        <f t="shared" si="260"/>
        <v/>
      </c>
      <c r="Q1191" s="29" t="str">
        <f t="shared" si="267"/>
        <v/>
      </c>
      <c r="R1191" s="29" t="str">
        <f t="shared" si="268"/>
        <v/>
      </c>
      <c r="S1191" s="29" t="str">
        <f t="shared" si="269"/>
        <v/>
      </c>
      <c r="T1191" s="29" t="str">
        <f t="shared" si="270"/>
        <v/>
      </c>
      <c r="U1191" s="40" t="s">
        <v>33</v>
      </c>
      <c r="V1191" s="40"/>
      <c r="W1191" s="38" t="s">
        <v>3787</v>
      </c>
      <c r="X1191" s="29" t="s">
        <v>158</v>
      </c>
      <c r="Y1191" s="146">
        <v>5620</v>
      </c>
      <c r="Z1191" s="33">
        <v>7194</v>
      </c>
      <c r="AA1191" s="34">
        <f t="shared" si="264"/>
        <v>0.28000000000000003</v>
      </c>
      <c r="AB1191" s="33" t="str">
        <f t="shared" si="261"/>
        <v>По запросу</v>
      </c>
      <c r="AC1191" s="34">
        <f t="shared" si="265"/>
        <v>0.28007126548549943</v>
      </c>
      <c r="AD1191" s="145">
        <f t="shared" si="266"/>
        <v>5995</v>
      </c>
      <c r="AE1191" s="105">
        <v>4683.3329999999996</v>
      </c>
      <c r="AF1191" s="34" t="s">
        <v>36</v>
      </c>
      <c r="AG1191" s="34" t="s">
        <v>36</v>
      </c>
      <c r="AH1191" s="34" t="s">
        <v>36</v>
      </c>
      <c r="AI1191" s="29">
        <v>0.47299999999999998</v>
      </c>
      <c r="AJ1191" s="29">
        <v>9.0200000000000002E-4</v>
      </c>
      <c r="AK1191" s="29">
        <v>0</v>
      </c>
      <c r="AL1191" s="29">
        <v>23</v>
      </c>
      <c r="AM1191" s="29" t="s">
        <v>28</v>
      </c>
      <c r="AN1191" s="44" t="s">
        <v>27</v>
      </c>
      <c r="AO1191" s="29" t="s">
        <v>28</v>
      </c>
      <c r="AP1191" s="29">
        <v>1</v>
      </c>
      <c r="AQ1191" s="29">
        <v>115</v>
      </c>
      <c r="AR1191" s="29">
        <v>98</v>
      </c>
      <c r="AS1191" s="29">
        <v>80</v>
      </c>
      <c r="AT1191" s="29">
        <v>0.47299999999999998</v>
      </c>
      <c r="AU1191" s="144">
        <v>9.0200000000000002E-4</v>
      </c>
      <c r="AV1191" s="36" t="s">
        <v>28</v>
      </c>
      <c r="AW1191" s="102" t="s">
        <v>33</v>
      </c>
      <c r="AX1191" s="129" t="s">
        <v>33</v>
      </c>
      <c r="AY1191" s="106">
        <v>1510</v>
      </c>
      <c r="BD1191" t="s">
        <v>108</v>
      </c>
      <c r="BE1191" t="s">
        <v>4346</v>
      </c>
      <c r="BF1191" t="s">
        <v>4740</v>
      </c>
      <c r="BH1191" t="str">
        <f t="shared" si="262"/>
        <v>AV</v>
      </c>
      <c r="BJ1191" t="e">
        <f t="shared" si="263"/>
        <v>#VALUE!</v>
      </c>
      <c r="BK1191" s="130" t="s">
        <v>5302</v>
      </c>
      <c r="BL1191" s="130" t="e">
        <v>#VALUE!</v>
      </c>
      <c r="BM1191" s="131" t="s">
        <v>33</v>
      </c>
      <c r="BN1191" s="131" t="e">
        <v>#VALUE!</v>
      </c>
      <c r="BO1191" t="e">
        <v>#N/A</v>
      </c>
      <c r="BP1191">
        <v>0</v>
      </c>
    </row>
    <row r="1192" spans="1:68" ht="25.2" x14ac:dyDescent="0.3">
      <c r="A1192" s="1"/>
      <c r="B1192" s="47">
        <v>1087</v>
      </c>
      <c r="C1192" s="45">
        <v>1029136</v>
      </c>
      <c r="D1192" s="40" t="s">
        <v>33</v>
      </c>
      <c r="E1192" s="40"/>
      <c r="F1192" s="31" t="s">
        <v>1030</v>
      </c>
      <c r="G1192" s="29" t="s">
        <v>31</v>
      </c>
      <c r="H1192" s="29"/>
      <c r="I1192" s="148" t="s">
        <v>32</v>
      </c>
      <c r="J1192" s="147" t="s">
        <v>33</v>
      </c>
      <c r="K1192" s="148">
        <v>0</v>
      </c>
      <c r="L1192" s="148" t="s">
        <v>32</v>
      </c>
      <c r="M1192" s="147" t="s">
        <v>33</v>
      </c>
      <c r="N1192" s="29" t="str">
        <f t="shared" ref="N1192:N1255" si="271">IFERROR(MID($D1192,1,7)+0,"")</f>
        <v/>
      </c>
      <c r="O1192" s="29" t="str">
        <f t="shared" ref="O1192:O1255" si="272">IFERROR(MID($D1192,10,7)+0,"")</f>
        <v/>
      </c>
      <c r="P1192" s="29" t="str">
        <f t="shared" ref="P1192:P1255" si="273">IFERROR(MID($D1192,19,7)+0,"")</f>
        <v/>
      </c>
      <c r="Q1192" s="29" t="str">
        <f t="shared" si="267"/>
        <v/>
      </c>
      <c r="R1192" s="29" t="str">
        <f t="shared" si="268"/>
        <v/>
      </c>
      <c r="S1192" s="29" t="str">
        <f t="shared" si="269"/>
        <v/>
      </c>
      <c r="T1192" s="29" t="str">
        <f t="shared" si="270"/>
        <v/>
      </c>
      <c r="U1192" s="40" t="s">
        <v>33</v>
      </c>
      <c r="V1192" s="40"/>
      <c r="W1192" s="38" t="s">
        <v>3787</v>
      </c>
      <c r="X1192" s="29" t="s">
        <v>158</v>
      </c>
      <c r="Y1192" s="146">
        <v>6421</v>
      </c>
      <c r="Z1192" s="33">
        <v>8219</v>
      </c>
      <c r="AA1192" s="34">
        <f t="shared" si="264"/>
        <v>0.28000000000000003</v>
      </c>
      <c r="AB1192" s="33" t="str">
        <f t="shared" ref="AB1192:AB1255" si="274">IF(OR(W1192="VLD MLC components",W1192="VLD MLC pipes",W1192="VLD PEX components",W1192="VLD PEX pipes",W1192="VLD PHC components",W1192="VLD PHC pipes"),"По запросу",Z1192)</f>
        <v>По запросу</v>
      </c>
      <c r="AC1192" s="34">
        <f t="shared" si="265"/>
        <v>0.28001883071290035</v>
      </c>
      <c r="AD1192" s="145">
        <f t="shared" si="266"/>
        <v>6849.1670000000004</v>
      </c>
      <c r="AE1192" s="105">
        <v>5350.8329999999996</v>
      </c>
      <c r="AF1192" s="34" t="s">
        <v>36</v>
      </c>
      <c r="AG1192" s="34" t="s">
        <v>36</v>
      </c>
      <c r="AH1192" s="34" t="s">
        <v>36</v>
      </c>
      <c r="AI1192" s="29">
        <v>0.56899999999999995</v>
      </c>
      <c r="AJ1192" s="29">
        <v>9.8400000000000007E-4</v>
      </c>
      <c r="AK1192" s="29">
        <v>0</v>
      </c>
      <c r="AL1192" s="29">
        <v>0</v>
      </c>
      <c r="AM1192" s="29" t="s">
        <v>28</v>
      </c>
      <c r="AN1192" s="44" t="s">
        <v>27</v>
      </c>
      <c r="AO1192" s="29" t="s">
        <v>28</v>
      </c>
      <c r="AP1192" s="29">
        <v>1</v>
      </c>
      <c r="AQ1192" s="29">
        <v>100</v>
      </c>
      <c r="AR1192" s="29">
        <v>120</v>
      </c>
      <c r="AS1192" s="29">
        <v>82</v>
      </c>
      <c r="AT1192" s="29">
        <v>0.56899999999999995</v>
      </c>
      <c r="AU1192" s="144">
        <v>9.8400000000000007E-4</v>
      </c>
      <c r="AV1192" s="36" t="s">
        <v>28</v>
      </c>
      <c r="AW1192" s="102" t="s">
        <v>33</v>
      </c>
      <c r="AX1192" s="129" t="s">
        <v>33</v>
      </c>
      <c r="AY1192" s="106">
        <v>125</v>
      </c>
      <c r="BD1192" t="s">
        <v>108</v>
      </c>
      <c r="BE1192" t="s">
        <v>4377</v>
      </c>
      <c r="BF1192" t="s">
        <v>4740</v>
      </c>
      <c r="BH1192" t="str">
        <f t="shared" ref="BH1192:BH1255" si="275">IF(OR(H1192="Регулярный ассортимент",AK1192&gt;0,AL1192&gt;0),"AV","")</f>
        <v/>
      </c>
      <c r="BJ1192" t="e">
        <f t="shared" ref="BJ1192:BJ1255" si="276">IF(AB1192-Z1192=0,"OK")</f>
        <v>#VALUE!</v>
      </c>
      <c r="BK1192" s="130" t="s">
        <v>5302</v>
      </c>
      <c r="BL1192" s="130" t="e">
        <v>#VALUE!</v>
      </c>
      <c r="BM1192" s="131" t="s">
        <v>33</v>
      </c>
      <c r="BN1192" s="131" t="e">
        <v>#VALUE!</v>
      </c>
      <c r="BO1192" t="e">
        <v>#N/A</v>
      </c>
      <c r="BP1192">
        <v>0</v>
      </c>
    </row>
    <row r="1193" spans="1:68" ht="25.2" x14ac:dyDescent="0.3">
      <c r="A1193" s="1"/>
      <c r="B1193" s="47">
        <v>1088</v>
      </c>
      <c r="C1193" s="45">
        <v>1059404</v>
      </c>
      <c r="D1193" s="29"/>
      <c r="E1193" s="29"/>
      <c r="F1193" s="31" t="s">
        <v>1031</v>
      </c>
      <c r="G1193" s="29" t="s">
        <v>31</v>
      </c>
      <c r="H1193" s="37"/>
      <c r="I1193" s="148" t="s">
        <v>32</v>
      </c>
      <c r="J1193" s="147" t="s">
        <v>33</v>
      </c>
      <c r="K1193" s="148">
        <v>0</v>
      </c>
      <c r="L1193" s="148" t="s">
        <v>32</v>
      </c>
      <c r="M1193" s="147" t="s">
        <v>33</v>
      </c>
      <c r="N1193" s="29" t="str">
        <f t="shared" si="271"/>
        <v/>
      </c>
      <c r="O1193" s="29" t="str">
        <f t="shared" si="272"/>
        <v/>
      </c>
      <c r="P1193" s="29" t="str">
        <f t="shared" si="273"/>
        <v/>
      </c>
      <c r="Q1193" s="29" t="str">
        <f t="shared" si="267"/>
        <v/>
      </c>
      <c r="R1193" s="29" t="str">
        <f t="shared" si="268"/>
        <v/>
      </c>
      <c r="S1193" s="29" t="str">
        <f t="shared" si="269"/>
        <v/>
      </c>
      <c r="T1193" s="29" t="str">
        <f t="shared" si="270"/>
        <v/>
      </c>
      <c r="U1193" s="29"/>
      <c r="V1193" s="29"/>
      <c r="W1193" s="38" t="s">
        <v>3787</v>
      </c>
      <c r="X1193" s="29" t="s">
        <v>158</v>
      </c>
      <c r="Y1193" s="146">
        <v>6421</v>
      </c>
      <c r="Z1193" s="33">
        <v>8219</v>
      </c>
      <c r="AA1193" s="34">
        <f t="shared" si="264"/>
        <v>0.28000000000000003</v>
      </c>
      <c r="AB1193" s="33" t="str">
        <f t="shared" si="274"/>
        <v>По запросу</v>
      </c>
      <c r="AC1193" s="34">
        <f t="shared" si="265"/>
        <v>0.28001883071290035</v>
      </c>
      <c r="AD1193" s="145">
        <f t="shared" si="266"/>
        <v>6849.1670000000004</v>
      </c>
      <c r="AE1193" s="105">
        <v>5350.8329999999996</v>
      </c>
      <c r="AF1193" s="34" t="s">
        <v>36</v>
      </c>
      <c r="AG1193" s="34" t="s">
        <v>36</v>
      </c>
      <c r="AH1193" s="34" t="s">
        <v>36</v>
      </c>
      <c r="AI1193" s="29">
        <v>0.66200000000000003</v>
      </c>
      <c r="AJ1193" s="29">
        <v>5.5000000000000003E-4</v>
      </c>
      <c r="AK1193" s="29">
        <v>0</v>
      </c>
      <c r="AL1193" s="29">
        <v>0</v>
      </c>
      <c r="AM1193" s="29" t="s">
        <v>28</v>
      </c>
      <c r="AN1193" s="44" t="s">
        <v>27</v>
      </c>
      <c r="AO1193" s="29" t="s">
        <v>28</v>
      </c>
      <c r="AP1193" s="29">
        <v>1</v>
      </c>
      <c r="AQ1193" s="29">
        <v>150</v>
      </c>
      <c r="AR1193" s="29">
        <v>129</v>
      </c>
      <c r="AS1193" s="29">
        <v>71</v>
      </c>
      <c r="AT1193" s="29">
        <v>0.66200000000000003</v>
      </c>
      <c r="AU1193" s="144">
        <v>1.374E-3</v>
      </c>
      <c r="AV1193" s="36" t="s">
        <v>28</v>
      </c>
      <c r="AW1193" s="102" t="s">
        <v>33</v>
      </c>
      <c r="AX1193" s="129" t="s">
        <v>33</v>
      </c>
      <c r="AY1193" s="106">
        <v>12</v>
      </c>
      <c r="BD1193" t="s">
        <v>108</v>
      </c>
      <c r="BE1193" t="s">
        <v>4346</v>
      </c>
      <c r="BF1193" t="s">
        <v>4740</v>
      </c>
      <c r="BH1193" t="str">
        <f t="shared" si="275"/>
        <v/>
      </c>
      <c r="BJ1193" t="e">
        <f t="shared" si="276"/>
        <v>#VALUE!</v>
      </c>
      <c r="BK1193" s="130" t="s">
        <v>5302</v>
      </c>
      <c r="BL1193" s="130" t="e">
        <v>#VALUE!</v>
      </c>
      <c r="BM1193" s="131" t="s">
        <v>33</v>
      </c>
      <c r="BN1193" s="131" t="e">
        <v>#VALUE!</v>
      </c>
      <c r="BO1193" t="e">
        <v>#N/A</v>
      </c>
      <c r="BP1193">
        <v>0</v>
      </c>
    </row>
    <row r="1194" spans="1:68" ht="25.2" x14ac:dyDescent="0.3">
      <c r="A1194" s="1"/>
      <c r="B1194" s="47">
        <v>1089</v>
      </c>
      <c r="C1194" s="45">
        <v>1029137</v>
      </c>
      <c r="D1194" s="40" t="s">
        <v>33</v>
      </c>
      <c r="E1194" s="40"/>
      <c r="F1194" s="31" t="s">
        <v>1032</v>
      </c>
      <c r="G1194" s="29" t="s">
        <v>31</v>
      </c>
      <c r="H1194" s="29"/>
      <c r="I1194" s="148" t="s">
        <v>32</v>
      </c>
      <c r="J1194" s="147" t="s">
        <v>33</v>
      </c>
      <c r="K1194" s="148">
        <v>0</v>
      </c>
      <c r="L1194" s="148" t="s">
        <v>32</v>
      </c>
      <c r="M1194" s="147" t="s">
        <v>33</v>
      </c>
      <c r="N1194" s="29" t="str">
        <f t="shared" si="271"/>
        <v/>
      </c>
      <c r="O1194" s="29" t="str">
        <f t="shared" si="272"/>
        <v/>
      </c>
      <c r="P1194" s="29" t="str">
        <f t="shared" si="273"/>
        <v/>
      </c>
      <c r="Q1194" s="29" t="str">
        <f t="shared" si="267"/>
        <v/>
      </c>
      <c r="R1194" s="29" t="str">
        <f t="shared" si="268"/>
        <v/>
      </c>
      <c r="S1194" s="29" t="str">
        <f t="shared" si="269"/>
        <v/>
      </c>
      <c r="T1194" s="29" t="str">
        <f t="shared" si="270"/>
        <v/>
      </c>
      <c r="U1194" s="40" t="s">
        <v>33</v>
      </c>
      <c r="V1194" s="40"/>
      <c r="W1194" s="38" t="s">
        <v>3787</v>
      </c>
      <c r="X1194" s="29" t="s">
        <v>158</v>
      </c>
      <c r="Y1194" s="146">
        <v>8810</v>
      </c>
      <c r="Z1194" s="33">
        <v>11277</v>
      </c>
      <c r="AA1194" s="34">
        <f t="shared" si="264"/>
        <v>0.28000000000000003</v>
      </c>
      <c r="AB1194" s="33" t="str">
        <f t="shared" si="274"/>
        <v>По запросу</v>
      </c>
      <c r="AC1194" s="34">
        <f t="shared" si="265"/>
        <v>0.28002264335879024</v>
      </c>
      <c r="AD1194" s="145">
        <f t="shared" si="266"/>
        <v>9397.5</v>
      </c>
      <c r="AE1194" s="105">
        <v>7341.6670000000004</v>
      </c>
      <c r="AF1194" s="34" t="s">
        <v>36</v>
      </c>
      <c r="AG1194" s="34" t="s">
        <v>36</v>
      </c>
      <c r="AH1194" s="34" t="s">
        <v>36</v>
      </c>
      <c r="AI1194" s="29">
        <v>0.751</v>
      </c>
      <c r="AJ1194" s="29">
        <v>2.3119999999999998E-3</v>
      </c>
      <c r="AK1194" s="29">
        <v>0</v>
      </c>
      <c r="AL1194" s="29">
        <v>0</v>
      </c>
      <c r="AM1194" s="29" t="s">
        <v>28</v>
      </c>
      <c r="AN1194" s="44" t="s">
        <v>27</v>
      </c>
      <c r="AO1194" s="29" t="s">
        <v>28</v>
      </c>
      <c r="AP1194" s="29">
        <v>1</v>
      </c>
      <c r="AQ1194" s="29">
        <v>134</v>
      </c>
      <c r="AR1194" s="29">
        <v>150</v>
      </c>
      <c r="AS1194" s="29">
        <v>115</v>
      </c>
      <c r="AT1194" s="29">
        <v>0.751</v>
      </c>
      <c r="AU1194" s="144">
        <v>2.3119999999999998E-3</v>
      </c>
      <c r="AV1194" s="36" t="s">
        <v>28</v>
      </c>
      <c r="AW1194" s="102" t="s">
        <v>33</v>
      </c>
      <c r="AX1194" s="129" t="s">
        <v>33</v>
      </c>
      <c r="AY1194" s="106">
        <v>36</v>
      </c>
      <c r="BD1194" t="s">
        <v>108</v>
      </c>
      <c r="BE1194" t="s">
        <v>4346</v>
      </c>
      <c r="BF1194" t="s">
        <v>4740</v>
      </c>
      <c r="BH1194" t="str">
        <f t="shared" si="275"/>
        <v/>
      </c>
      <c r="BJ1194" t="e">
        <f t="shared" si="276"/>
        <v>#VALUE!</v>
      </c>
      <c r="BK1194" s="130" t="s">
        <v>5302</v>
      </c>
      <c r="BL1194" s="130" t="e">
        <v>#VALUE!</v>
      </c>
      <c r="BM1194" s="131" t="s">
        <v>33</v>
      </c>
      <c r="BN1194" s="131" t="e">
        <v>#VALUE!</v>
      </c>
      <c r="BO1194" t="e">
        <v>#N/A</v>
      </c>
      <c r="BP1194">
        <v>0</v>
      </c>
    </row>
    <row r="1195" spans="1:68" ht="25.2" x14ac:dyDescent="0.3">
      <c r="A1195" s="1"/>
      <c r="B1195" s="47">
        <v>1090</v>
      </c>
      <c r="C1195" s="45">
        <v>1059402</v>
      </c>
      <c r="D1195" s="29"/>
      <c r="E1195" s="29"/>
      <c r="F1195" s="31" t="s">
        <v>1033</v>
      </c>
      <c r="G1195" s="29" t="s">
        <v>31</v>
      </c>
      <c r="H1195" s="37"/>
      <c r="I1195" s="148" t="s">
        <v>32</v>
      </c>
      <c r="J1195" s="147" t="s">
        <v>33</v>
      </c>
      <c r="K1195" s="148">
        <v>0</v>
      </c>
      <c r="L1195" s="148" t="s">
        <v>32</v>
      </c>
      <c r="M1195" s="147" t="s">
        <v>33</v>
      </c>
      <c r="N1195" s="29" t="str">
        <f t="shared" si="271"/>
        <v/>
      </c>
      <c r="O1195" s="29" t="str">
        <f t="shared" si="272"/>
        <v/>
      </c>
      <c r="P1195" s="29" t="str">
        <f t="shared" si="273"/>
        <v/>
      </c>
      <c r="Q1195" s="29" t="str">
        <f t="shared" si="267"/>
        <v/>
      </c>
      <c r="R1195" s="29" t="str">
        <f t="shared" si="268"/>
        <v/>
      </c>
      <c r="S1195" s="29" t="str">
        <f t="shared" si="269"/>
        <v/>
      </c>
      <c r="T1195" s="29" t="str">
        <f t="shared" si="270"/>
        <v/>
      </c>
      <c r="U1195" s="29"/>
      <c r="V1195" s="29"/>
      <c r="W1195" s="38" t="s">
        <v>3787</v>
      </c>
      <c r="X1195" s="29" t="s">
        <v>158</v>
      </c>
      <c r="Y1195" s="146">
        <v>5335</v>
      </c>
      <c r="Z1195" s="33">
        <v>6829</v>
      </c>
      <c r="AA1195" s="34">
        <f t="shared" si="264"/>
        <v>0.28000000000000003</v>
      </c>
      <c r="AB1195" s="33" t="str">
        <f t="shared" si="274"/>
        <v>По запросу</v>
      </c>
      <c r="AC1195" s="34">
        <f t="shared" si="265"/>
        <v>0.28003750928116283</v>
      </c>
      <c r="AD1195" s="145">
        <f t="shared" si="266"/>
        <v>5690.8329999999996</v>
      </c>
      <c r="AE1195" s="105">
        <v>4445.8329999999996</v>
      </c>
      <c r="AF1195" s="34" t="s">
        <v>36</v>
      </c>
      <c r="AG1195" s="34" t="s">
        <v>36</v>
      </c>
      <c r="AH1195" s="34" t="s">
        <v>36</v>
      </c>
      <c r="AI1195" s="29">
        <v>0.498</v>
      </c>
      <c r="AJ1195" s="29">
        <v>1.08E-3</v>
      </c>
      <c r="AK1195" s="29">
        <v>0</v>
      </c>
      <c r="AL1195" s="29">
        <v>8</v>
      </c>
      <c r="AM1195" s="29" t="s">
        <v>28</v>
      </c>
      <c r="AN1195" s="44" t="s">
        <v>27</v>
      </c>
      <c r="AO1195" s="29" t="s">
        <v>28</v>
      </c>
      <c r="AP1195" s="29">
        <v>1</v>
      </c>
      <c r="AQ1195" s="29">
        <v>120</v>
      </c>
      <c r="AR1195" s="29">
        <v>100</v>
      </c>
      <c r="AS1195" s="29">
        <v>90</v>
      </c>
      <c r="AT1195" s="29">
        <v>0.498</v>
      </c>
      <c r="AU1195" s="144">
        <v>1.08E-3</v>
      </c>
      <c r="AV1195" s="36" t="s">
        <v>28</v>
      </c>
      <c r="AW1195" s="102" t="s">
        <v>33</v>
      </c>
      <c r="AX1195" s="129" t="s">
        <v>33</v>
      </c>
      <c r="AY1195" s="106">
        <v>210</v>
      </c>
      <c r="BD1195" t="s">
        <v>108</v>
      </c>
      <c r="BE1195" t="s">
        <v>4377</v>
      </c>
      <c r="BF1195" t="s">
        <v>4740</v>
      </c>
      <c r="BH1195" t="str">
        <f t="shared" si="275"/>
        <v>AV</v>
      </c>
      <c r="BJ1195" t="e">
        <f t="shared" si="276"/>
        <v>#VALUE!</v>
      </c>
      <c r="BK1195" s="130" t="s">
        <v>5302</v>
      </c>
      <c r="BL1195" s="130" t="e">
        <v>#VALUE!</v>
      </c>
      <c r="BM1195" s="131" t="s">
        <v>33</v>
      </c>
      <c r="BN1195" s="131" t="e">
        <v>#VALUE!</v>
      </c>
      <c r="BO1195" t="e">
        <v>#N/A</v>
      </c>
      <c r="BP1195">
        <v>0</v>
      </c>
    </row>
    <row r="1196" spans="1:68" ht="25.2" x14ac:dyDescent="0.3">
      <c r="A1196" s="1"/>
      <c r="B1196" s="47">
        <v>1091</v>
      </c>
      <c r="C1196" s="45">
        <v>1029131</v>
      </c>
      <c r="D1196" s="40" t="s">
        <v>33</v>
      </c>
      <c r="E1196" s="40"/>
      <c r="F1196" s="52" t="s">
        <v>1034</v>
      </c>
      <c r="G1196" s="29" t="s">
        <v>47</v>
      </c>
      <c r="H1196" s="29"/>
      <c r="I1196" s="148" t="s">
        <v>32</v>
      </c>
      <c r="J1196" s="147" t="s">
        <v>33</v>
      </c>
      <c r="K1196" s="148">
        <v>0</v>
      </c>
      <c r="L1196" s="148" t="s">
        <v>32</v>
      </c>
      <c r="M1196" s="147" t="s">
        <v>33</v>
      </c>
      <c r="N1196" s="29" t="str">
        <f t="shared" si="271"/>
        <v/>
      </c>
      <c r="O1196" s="29" t="str">
        <f t="shared" si="272"/>
        <v/>
      </c>
      <c r="P1196" s="29" t="str">
        <f t="shared" si="273"/>
        <v/>
      </c>
      <c r="Q1196" s="29" t="str">
        <f t="shared" si="267"/>
        <v/>
      </c>
      <c r="R1196" s="29" t="str">
        <f t="shared" si="268"/>
        <v/>
      </c>
      <c r="S1196" s="29" t="str">
        <f t="shared" si="269"/>
        <v/>
      </c>
      <c r="T1196" s="29" t="str">
        <f t="shared" si="270"/>
        <v/>
      </c>
      <c r="U1196" s="40" t="s">
        <v>33</v>
      </c>
      <c r="V1196" s="40"/>
      <c r="W1196" s="38" t="s">
        <v>3787</v>
      </c>
      <c r="X1196" s="29" t="s">
        <v>158</v>
      </c>
      <c r="Y1196" s="146">
        <v>5620</v>
      </c>
      <c r="Z1196" s="33">
        <v>7194</v>
      </c>
      <c r="AA1196" s="34">
        <f t="shared" si="264"/>
        <v>0.28000000000000003</v>
      </c>
      <c r="AB1196" s="33" t="str">
        <f t="shared" si="274"/>
        <v>По запросу</v>
      </c>
      <c r="AC1196" s="34">
        <f t="shared" si="265"/>
        <v>0.28007126548549943</v>
      </c>
      <c r="AD1196" s="145">
        <f t="shared" si="266"/>
        <v>5995</v>
      </c>
      <c r="AE1196" s="105">
        <v>4683.3329999999996</v>
      </c>
      <c r="AF1196" s="34" t="s">
        <v>36</v>
      </c>
      <c r="AG1196" s="34" t="s">
        <v>36</v>
      </c>
      <c r="AH1196" s="34" t="s">
        <v>36</v>
      </c>
      <c r="AI1196" s="29">
        <v>0.48599999999999999</v>
      </c>
      <c r="AJ1196" s="29">
        <v>1E-3</v>
      </c>
      <c r="AK1196" s="29">
        <v>0</v>
      </c>
      <c r="AL1196" s="29">
        <v>4</v>
      </c>
      <c r="AM1196" s="29" t="s">
        <v>28</v>
      </c>
      <c r="AN1196" s="44" t="s">
        <v>27</v>
      </c>
      <c r="AO1196" s="29" t="s">
        <v>28</v>
      </c>
      <c r="AP1196" s="29">
        <v>1</v>
      </c>
      <c r="AQ1196" s="29">
        <v>120</v>
      </c>
      <c r="AR1196" s="29">
        <v>98</v>
      </c>
      <c r="AS1196" s="29">
        <v>85</v>
      </c>
      <c r="AT1196" s="29">
        <v>0.48599999999999999</v>
      </c>
      <c r="AU1196" s="144">
        <v>1E-3</v>
      </c>
      <c r="AV1196" s="36" t="s">
        <v>28</v>
      </c>
      <c r="AW1196" s="102" t="s">
        <v>33</v>
      </c>
      <c r="AX1196" s="129" t="s">
        <v>33</v>
      </c>
      <c r="AY1196" s="106">
        <v>373</v>
      </c>
      <c r="BD1196" t="s">
        <v>108</v>
      </c>
      <c r="BE1196" t="s">
        <v>4346</v>
      </c>
      <c r="BF1196" t="s">
        <v>4740</v>
      </c>
      <c r="BH1196" t="str">
        <f t="shared" si="275"/>
        <v>AV</v>
      </c>
      <c r="BJ1196" t="e">
        <f t="shared" si="276"/>
        <v>#VALUE!</v>
      </c>
      <c r="BK1196" s="130" t="s">
        <v>5302</v>
      </c>
      <c r="BL1196" s="130" t="e">
        <v>#VALUE!</v>
      </c>
      <c r="BM1196" s="131" t="s">
        <v>33</v>
      </c>
      <c r="BN1196" s="131" t="e">
        <v>#VALUE!</v>
      </c>
      <c r="BO1196" t="e">
        <v>#N/A</v>
      </c>
      <c r="BP1196">
        <v>17</v>
      </c>
    </row>
    <row r="1197" spans="1:68" ht="25.2" x14ac:dyDescent="0.3">
      <c r="A1197" s="1"/>
      <c r="B1197" s="47">
        <v>1092</v>
      </c>
      <c r="C1197" s="45">
        <v>1029132</v>
      </c>
      <c r="D1197" s="40" t="s">
        <v>33</v>
      </c>
      <c r="E1197" s="40"/>
      <c r="F1197" s="31" t="s">
        <v>1035</v>
      </c>
      <c r="G1197" s="29" t="s">
        <v>31</v>
      </c>
      <c r="H1197" s="29"/>
      <c r="I1197" s="148" t="s">
        <v>32</v>
      </c>
      <c r="J1197" s="147" t="s">
        <v>33</v>
      </c>
      <c r="K1197" s="148">
        <v>0</v>
      </c>
      <c r="L1197" s="148" t="s">
        <v>32</v>
      </c>
      <c r="M1197" s="147" t="s">
        <v>33</v>
      </c>
      <c r="N1197" s="29" t="str">
        <f t="shared" si="271"/>
        <v/>
      </c>
      <c r="O1197" s="29" t="str">
        <f t="shared" si="272"/>
        <v/>
      </c>
      <c r="P1197" s="29" t="str">
        <f t="shared" si="273"/>
        <v/>
      </c>
      <c r="Q1197" s="29" t="str">
        <f t="shared" si="267"/>
        <v/>
      </c>
      <c r="R1197" s="29" t="str">
        <f t="shared" si="268"/>
        <v/>
      </c>
      <c r="S1197" s="29" t="str">
        <f t="shared" si="269"/>
        <v/>
      </c>
      <c r="T1197" s="29" t="str">
        <f t="shared" si="270"/>
        <v/>
      </c>
      <c r="U1197" s="40" t="s">
        <v>33</v>
      </c>
      <c r="V1197" s="40"/>
      <c r="W1197" s="38" t="s">
        <v>3787</v>
      </c>
      <c r="X1197" s="29" t="s">
        <v>158</v>
      </c>
      <c r="Y1197" s="146">
        <v>6421</v>
      </c>
      <c r="Z1197" s="33">
        <v>8219</v>
      </c>
      <c r="AA1197" s="34">
        <f t="shared" si="264"/>
        <v>0.28000000000000003</v>
      </c>
      <c r="AB1197" s="33" t="str">
        <f t="shared" si="274"/>
        <v>По запросу</v>
      </c>
      <c r="AC1197" s="34">
        <f t="shared" si="265"/>
        <v>0.28001883071290035</v>
      </c>
      <c r="AD1197" s="145">
        <f t="shared" si="266"/>
        <v>6849.1670000000004</v>
      </c>
      <c r="AE1197" s="105">
        <v>5350.8329999999996</v>
      </c>
      <c r="AF1197" s="34" t="s">
        <v>36</v>
      </c>
      <c r="AG1197" s="34" t="s">
        <v>36</v>
      </c>
      <c r="AH1197" s="34" t="s">
        <v>36</v>
      </c>
      <c r="AI1197" s="29">
        <v>0.55000000000000004</v>
      </c>
      <c r="AJ1197" s="29">
        <v>9.59E-4</v>
      </c>
      <c r="AK1197" s="29">
        <v>0</v>
      </c>
      <c r="AL1197" s="29">
        <v>0</v>
      </c>
      <c r="AM1197" s="29" t="s">
        <v>28</v>
      </c>
      <c r="AN1197" s="44" t="s">
        <v>27</v>
      </c>
      <c r="AO1197" s="29" t="s">
        <v>28</v>
      </c>
      <c r="AP1197" s="29">
        <v>1</v>
      </c>
      <c r="AQ1197" s="29">
        <v>117</v>
      </c>
      <c r="AR1197" s="29">
        <v>100</v>
      </c>
      <c r="AS1197" s="29">
        <v>82</v>
      </c>
      <c r="AT1197" s="29">
        <v>0.55000000000000004</v>
      </c>
      <c r="AU1197" s="144">
        <v>9.59E-4</v>
      </c>
      <c r="AV1197" s="36" t="s">
        <v>28</v>
      </c>
      <c r="AW1197" s="102" t="s">
        <v>33</v>
      </c>
      <c r="AX1197" s="129" t="s">
        <v>33</v>
      </c>
      <c r="AY1197" s="106">
        <v>62</v>
      </c>
      <c r="BD1197" t="s">
        <v>108</v>
      </c>
      <c r="BE1197" t="s">
        <v>4377</v>
      </c>
      <c r="BF1197" t="s">
        <v>4740</v>
      </c>
      <c r="BH1197" t="str">
        <f t="shared" si="275"/>
        <v/>
      </c>
      <c r="BJ1197" t="e">
        <f t="shared" si="276"/>
        <v>#VALUE!</v>
      </c>
      <c r="BK1197" s="130" t="s">
        <v>5302</v>
      </c>
      <c r="BL1197" s="130" t="e">
        <v>#VALUE!</v>
      </c>
      <c r="BM1197" s="131" t="s">
        <v>33</v>
      </c>
      <c r="BN1197" s="131" t="e">
        <v>#VALUE!</v>
      </c>
      <c r="BO1197" t="e">
        <v>#N/A</v>
      </c>
      <c r="BP1197">
        <v>0</v>
      </c>
    </row>
    <row r="1198" spans="1:68" ht="25.2" x14ac:dyDescent="0.3">
      <c r="A1198" s="1"/>
      <c r="B1198" s="47">
        <v>1093</v>
      </c>
      <c r="C1198" s="45">
        <v>1029133</v>
      </c>
      <c r="D1198" s="40" t="s">
        <v>33</v>
      </c>
      <c r="E1198" s="40"/>
      <c r="F1198" s="31" t="s">
        <v>1036</v>
      </c>
      <c r="G1198" s="29" t="s">
        <v>31</v>
      </c>
      <c r="H1198" s="29"/>
      <c r="I1198" s="148" t="s">
        <v>32</v>
      </c>
      <c r="J1198" s="147" t="s">
        <v>33</v>
      </c>
      <c r="K1198" s="148">
        <v>0</v>
      </c>
      <c r="L1198" s="148" t="s">
        <v>32</v>
      </c>
      <c r="M1198" s="147" t="s">
        <v>33</v>
      </c>
      <c r="N1198" s="29" t="str">
        <f t="shared" si="271"/>
        <v/>
      </c>
      <c r="O1198" s="29" t="str">
        <f t="shared" si="272"/>
        <v/>
      </c>
      <c r="P1198" s="29" t="str">
        <f t="shared" si="273"/>
        <v/>
      </c>
      <c r="Q1198" s="29" t="str">
        <f t="shared" si="267"/>
        <v/>
      </c>
      <c r="R1198" s="29" t="str">
        <f t="shared" si="268"/>
        <v/>
      </c>
      <c r="S1198" s="29" t="str">
        <f t="shared" si="269"/>
        <v/>
      </c>
      <c r="T1198" s="29" t="str">
        <f t="shared" si="270"/>
        <v/>
      </c>
      <c r="U1198" s="40" t="s">
        <v>33</v>
      </c>
      <c r="V1198" s="40"/>
      <c r="W1198" s="38" t="s">
        <v>3787</v>
      </c>
      <c r="X1198" s="29" t="s">
        <v>158</v>
      </c>
      <c r="Y1198" s="146">
        <v>8810</v>
      </c>
      <c r="Z1198" s="33">
        <v>11277</v>
      </c>
      <c r="AA1198" s="34">
        <f t="shared" si="264"/>
        <v>0.28000000000000003</v>
      </c>
      <c r="AB1198" s="33" t="str">
        <f t="shared" si="274"/>
        <v>По запросу</v>
      </c>
      <c r="AC1198" s="34">
        <f t="shared" si="265"/>
        <v>0.28002264335879024</v>
      </c>
      <c r="AD1198" s="145">
        <f t="shared" si="266"/>
        <v>9397.5</v>
      </c>
      <c r="AE1198" s="105">
        <v>7341.6670000000004</v>
      </c>
      <c r="AF1198" s="34" t="s">
        <v>36</v>
      </c>
      <c r="AG1198" s="34" t="s">
        <v>36</v>
      </c>
      <c r="AH1198" s="34" t="s">
        <v>36</v>
      </c>
      <c r="AI1198" s="29">
        <v>0.82599999999999996</v>
      </c>
      <c r="AJ1198" s="29">
        <v>5.9999999999999995E-4</v>
      </c>
      <c r="AK1198" s="29">
        <v>0</v>
      </c>
      <c r="AL1198" s="29">
        <v>0</v>
      </c>
      <c r="AM1198" s="29" t="s">
        <v>28</v>
      </c>
      <c r="AN1198" s="44" t="s">
        <v>27</v>
      </c>
      <c r="AO1198" s="29" t="s">
        <v>28</v>
      </c>
      <c r="AP1198" s="29">
        <v>1</v>
      </c>
      <c r="AQ1198" s="29">
        <v>115</v>
      </c>
      <c r="AR1198" s="29">
        <v>130</v>
      </c>
      <c r="AS1198" s="29">
        <v>115</v>
      </c>
      <c r="AT1198" s="29">
        <v>0.82599999999999996</v>
      </c>
      <c r="AU1198" s="144">
        <v>1.719E-3</v>
      </c>
      <c r="AV1198" s="36" t="s">
        <v>28</v>
      </c>
      <c r="AW1198" s="102" t="s">
        <v>33</v>
      </c>
      <c r="AX1198" s="129" t="s">
        <v>33</v>
      </c>
      <c r="AY1198" s="106">
        <v>83</v>
      </c>
      <c r="BD1198" t="s">
        <v>108</v>
      </c>
      <c r="BE1198" t="s">
        <v>4377</v>
      </c>
      <c r="BF1198" t="s">
        <v>4740</v>
      </c>
      <c r="BH1198" t="str">
        <f t="shared" si="275"/>
        <v/>
      </c>
      <c r="BJ1198" t="e">
        <f t="shared" si="276"/>
        <v>#VALUE!</v>
      </c>
      <c r="BK1198" s="130" t="s">
        <v>5302</v>
      </c>
      <c r="BL1198" s="130" t="e">
        <v>#VALUE!</v>
      </c>
      <c r="BM1198" s="131" t="s">
        <v>33</v>
      </c>
      <c r="BN1198" s="131" t="e">
        <v>#VALUE!</v>
      </c>
      <c r="BO1198" t="e">
        <v>#N/A</v>
      </c>
      <c r="BP1198">
        <v>0</v>
      </c>
    </row>
    <row r="1199" spans="1:68" ht="25.2" x14ac:dyDescent="0.3">
      <c r="A1199" s="1"/>
      <c r="B1199" s="47">
        <v>1094</v>
      </c>
      <c r="C1199" s="45">
        <v>1059398</v>
      </c>
      <c r="D1199" s="29"/>
      <c r="E1199" s="29"/>
      <c r="F1199" s="31" t="s">
        <v>1037</v>
      </c>
      <c r="G1199" s="29" t="s">
        <v>31</v>
      </c>
      <c r="H1199" s="37"/>
      <c r="I1199" s="148" t="s">
        <v>32</v>
      </c>
      <c r="J1199" s="147" t="s">
        <v>33</v>
      </c>
      <c r="K1199" s="148">
        <v>0</v>
      </c>
      <c r="L1199" s="148" t="s">
        <v>32</v>
      </c>
      <c r="M1199" s="147" t="s">
        <v>33</v>
      </c>
      <c r="N1199" s="29" t="str">
        <f t="shared" si="271"/>
        <v/>
      </c>
      <c r="O1199" s="29" t="str">
        <f t="shared" si="272"/>
        <v/>
      </c>
      <c r="P1199" s="29" t="str">
        <f t="shared" si="273"/>
        <v/>
      </c>
      <c r="Q1199" s="29" t="str">
        <f t="shared" si="267"/>
        <v/>
      </c>
      <c r="R1199" s="29" t="str">
        <f t="shared" si="268"/>
        <v/>
      </c>
      <c r="S1199" s="29" t="str">
        <f t="shared" si="269"/>
        <v/>
      </c>
      <c r="T1199" s="29" t="str">
        <f t="shared" si="270"/>
        <v/>
      </c>
      <c r="U1199" s="29"/>
      <c r="V1199" s="29"/>
      <c r="W1199" s="38" t="s">
        <v>3787</v>
      </c>
      <c r="X1199" s="29" t="s">
        <v>158</v>
      </c>
      <c r="Y1199" s="146">
        <v>34098</v>
      </c>
      <c r="Z1199" s="33">
        <v>43646</v>
      </c>
      <c r="AA1199" s="34">
        <f t="shared" si="264"/>
        <v>0.28000000000000003</v>
      </c>
      <c r="AB1199" s="33" t="str">
        <f t="shared" si="274"/>
        <v>По запросу</v>
      </c>
      <c r="AC1199" s="34">
        <f t="shared" si="265"/>
        <v>0.2800164349815239</v>
      </c>
      <c r="AD1199" s="145">
        <f t="shared" si="266"/>
        <v>36371.667000000001</v>
      </c>
      <c r="AE1199" s="105">
        <v>28415</v>
      </c>
      <c r="AF1199" s="34" t="s">
        <v>36</v>
      </c>
      <c r="AG1199" s="34" t="s">
        <v>36</v>
      </c>
      <c r="AH1199" s="34" t="s">
        <v>36</v>
      </c>
      <c r="AI1199" s="29">
        <v>1.2</v>
      </c>
      <c r="AJ1199" s="29">
        <v>2.8379999999999998E-3</v>
      </c>
      <c r="AK1199" s="29">
        <v>0</v>
      </c>
      <c r="AL1199" s="29">
        <v>0</v>
      </c>
      <c r="AM1199" s="29" t="s">
        <v>28</v>
      </c>
      <c r="AN1199" s="44" t="s">
        <v>27</v>
      </c>
      <c r="AO1199" s="29" t="s">
        <v>28</v>
      </c>
      <c r="AP1199" s="29">
        <v>1</v>
      </c>
      <c r="AQ1199" s="29">
        <v>215</v>
      </c>
      <c r="AR1199" s="29">
        <v>220</v>
      </c>
      <c r="AS1199" s="29">
        <v>60</v>
      </c>
      <c r="AT1199" s="29">
        <v>1.2</v>
      </c>
      <c r="AU1199" s="144">
        <v>2.8379999999999998E-3</v>
      </c>
      <c r="AV1199" s="36" t="s">
        <v>28</v>
      </c>
      <c r="AW1199" s="102" t="s">
        <v>33</v>
      </c>
      <c r="AX1199" s="129" t="s">
        <v>33</v>
      </c>
      <c r="AY1199" s="106">
        <v>45</v>
      </c>
      <c r="BD1199" t="s">
        <v>108</v>
      </c>
      <c r="BE1199" t="s">
        <v>4377</v>
      </c>
      <c r="BF1199" t="s">
        <v>4740</v>
      </c>
      <c r="BH1199" t="str">
        <f t="shared" si="275"/>
        <v/>
      </c>
      <c r="BJ1199" t="e">
        <f t="shared" si="276"/>
        <v>#VALUE!</v>
      </c>
      <c r="BK1199" s="130" t="s">
        <v>5302</v>
      </c>
      <c r="BL1199" s="130" t="e">
        <v>#VALUE!</v>
      </c>
      <c r="BM1199" s="131" t="s">
        <v>33</v>
      </c>
      <c r="BN1199" s="131" t="e">
        <v>#VALUE!</v>
      </c>
      <c r="BO1199" t="e">
        <v>#N/A</v>
      </c>
      <c r="BP1199">
        <v>0</v>
      </c>
    </row>
    <row r="1200" spans="1:68" ht="25.2" x14ac:dyDescent="0.3">
      <c r="A1200" s="1"/>
      <c r="B1200" s="47">
        <v>1095</v>
      </c>
      <c r="C1200" s="45">
        <v>1059399</v>
      </c>
      <c r="D1200" s="29"/>
      <c r="E1200" s="29"/>
      <c r="F1200" s="52" t="s">
        <v>1038</v>
      </c>
      <c r="G1200" s="29" t="s">
        <v>47</v>
      </c>
      <c r="H1200" s="70"/>
      <c r="I1200" s="148" t="s">
        <v>32</v>
      </c>
      <c r="J1200" s="147" t="s">
        <v>33</v>
      </c>
      <c r="K1200" s="148">
        <v>0</v>
      </c>
      <c r="L1200" s="148" t="s">
        <v>32</v>
      </c>
      <c r="M1200" s="147" t="s">
        <v>33</v>
      </c>
      <c r="N1200" s="29" t="str">
        <f t="shared" si="271"/>
        <v/>
      </c>
      <c r="O1200" s="29" t="str">
        <f t="shared" si="272"/>
        <v/>
      </c>
      <c r="P1200" s="29" t="str">
        <f t="shared" si="273"/>
        <v/>
      </c>
      <c r="Q1200" s="29" t="str">
        <f t="shared" si="267"/>
        <v/>
      </c>
      <c r="R1200" s="29" t="str">
        <f t="shared" si="268"/>
        <v/>
      </c>
      <c r="S1200" s="29" t="str">
        <f t="shared" si="269"/>
        <v/>
      </c>
      <c r="T1200" s="29" t="str">
        <f t="shared" si="270"/>
        <v/>
      </c>
      <c r="U1200" s="29"/>
      <c r="V1200" s="29"/>
      <c r="W1200" s="38" t="s">
        <v>3787</v>
      </c>
      <c r="X1200" s="29" t="s">
        <v>158</v>
      </c>
      <c r="Y1200" s="146">
        <v>42409</v>
      </c>
      <c r="Z1200" s="33">
        <v>54284</v>
      </c>
      <c r="AA1200" s="34">
        <f t="shared" si="264"/>
        <v>0.28000000000000003</v>
      </c>
      <c r="AB1200" s="33" t="str">
        <f t="shared" si="274"/>
        <v>По запросу</v>
      </c>
      <c r="AC1200" s="34">
        <f t="shared" si="265"/>
        <v>0.28001133985721283</v>
      </c>
      <c r="AD1200" s="145">
        <f t="shared" si="266"/>
        <v>45236.667000000001</v>
      </c>
      <c r="AE1200" s="105">
        <v>35340.832999999999</v>
      </c>
      <c r="AF1200" s="34" t="s">
        <v>36</v>
      </c>
      <c r="AG1200" s="34" t="s">
        <v>36</v>
      </c>
      <c r="AH1200" s="34" t="s">
        <v>36</v>
      </c>
      <c r="AI1200" s="29">
        <v>4.25</v>
      </c>
      <c r="AJ1200" s="29">
        <v>2.6800000000000001E-3</v>
      </c>
      <c r="AK1200" s="29">
        <v>0</v>
      </c>
      <c r="AL1200" s="29">
        <v>0</v>
      </c>
      <c r="AM1200" s="29" t="s">
        <v>28</v>
      </c>
      <c r="AN1200" s="44" t="s">
        <v>27</v>
      </c>
      <c r="AO1200" s="29" t="s">
        <v>28</v>
      </c>
      <c r="AP1200" s="29">
        <v>1</v>
      </c>
      <c r="AQ1200" s="29">
        <v>220</v>
      </c>
      <c r="AR1200" s="29">
        <v>210</v>
      </c>
      <c r="AS1200" s="29">
        <v>58</v>
      </c>
      <c r="AT1200" s="29">
        <v>4.25</v>
      </c>
      <c r="AU1200" s="144">
        <v>2.6800000000000001E-3</v>
      </c>
      <c r="AV1200" s="36" t="s">
        <v>28</v>
      </c>
      <c r="AW1200" s="102" t="s">
        <v>33</v>
      </c>
      <c r="AX1200" s="129" t="s">
        <v>33</v>
      </c>
      <c r="AY1200" s="106">
        <v>224</v>
      </c>
      <c r="BD1200" t="s">
        <v>1003</v>
      </c>
      <c r="BE1200" t="s">
        <v>4377</v>
      </c>
      <c r="BF1200" t="s">
        <v>4740</v>
      </c>
      <c r="BH1200" t="str">
        <f t="shared" si="275"/>
        <v/>
      </c>
      <c r="BJ1200" t="e">
        <f t="shared" si="276"/>
        <v>#VALUE!</v>
      </c>
      <c r="BK1200" s="130" t="s">
        <v>5302</v>
      </c>
      <c r="BL1200" s="130" t="e">
        <v>#VALUE!</v>
      </c>
      <c r="BM1200" s="131" t="s">
        <v>33</v>
      </c>
      <c r="BN1200" s="131" t="e">
        <v>#VALUE!</v>
      </c>
      <c r="BO1200" t="e">
        <v>#N/A</v>
      </c>
      <c r="BP1200">
        <v>8</v>
      </c>
    </row>
    <row r="1201" spans="1:68" ht="25.2" x14ac:dyDescent="0.3">
      <c r="A1201" s="1"/>
      <c r="B1201" s="47">
        <v>1096</v>
      </c>
      <c r="C1201" s="45">
        <v>1059400</v>
      </c>
      <c r="D1201" s="29"/>
      <c r="E1201" s="29"/>
      <c r="F1201" s="31" t="s">
        <v>1039</v>
      </c>
      <c r="G1201" s="29" t="s">
        <v>31</v>
      </c>
      <c r="H1201" s="37"/>
      <c r="I1201" s="148" t="s">
        <v>32</v>
      </c>
      <c r="J1201" s="147" t="s">
        <v>33</v>
      </c>
      <c r="K1201" s="148">
        <v>0</v>
      </c>
      <c r="L1201" s="148" t="s">
        <v>32</v>
      </c>
      <c r="M1201" s="147" t="s">
        <v>33</v>
      </c>
      <c r="N1201" s="29" t="str">
        <f t="shared" si="271"/>
        <v/>
      </c>
      <c r="O1201" s="29" t="str">
        <f t="shared" si="272"/>
        <v/>
      </c>
      <c r="P1201" s="29" t="str">
        <f t="shared" si="273"/>
        <v/>
      </c>
      <c r="Q1201" s="29" t="str">
        <f t="shared" si="267"/>
        <v/>
      </c>
      <c r="R1201" s="29" t="str">
        <f t="shared" si="268"/>
        <v/>
      </c>
      <c r="S1201" s="29" t="str">
        <f t="shared" si="269"/>
        <v/>
      </c>
      <c r="T1201" s="29" t="str">
        <f t="shared" si="270"/>
        <v/>
      </c>
      <c r="U1201" s="29"/>
      <c r="V1201" s="29"/>
      <c r="W1201" s="38" t="s">
        <v>3787</v>
      </c>
      <c r="X1201" s="29" t="s">
        <v>158</v>
      </c>
      <c r="Y1201" s="146">
        <v>45358</v>
      </c>
      <c r="Z1201" s="33">
        <v>58058</v>
      </c>
      <c r="AA1201" s="34">
        <f t="shared" si="264"/>
        <v>0.28000000000000003</v>
      </c>
      <c r="AB1201" s="33" t="str">
        <f t="shared" si="274"/>
        <v>По запросу</v>
      </c>
      <c r="AC1201" s="34">
        <f t="shared" si="265"/>
        <v>0.27999472886806948</v>
      </c>
      <c r="AD1201" s="145">
        <f t="shared" si="266"/>
        <v>48381.667000000001</v>
      </c>
      <c r="AE1201" s="105">
        <v>37798.332999999999</v>
      </c>
      <c r="AF1201" s="34" t="s">
        <v>36</v>
      </c>
      <c r="AG1201" s="34" t="s">
        <v>36</v>
      </c>
      <c r="AH1201" s="34" t="s">
        <v>36</v>
      </c>
      <c r="AI1201" s="29">
        <v>1.6</v>
      </c>
      <c r="AJ1201" s="29">
        <v>2.8300000000000001E-3</v>
      </c>
      <c r="AK1201" s="29">
        <v>0</v>
      </c>
      <c r="AL1201" s="29">
        <v>0</v>
      </c>
      <c r="AM1201" s="29" t="s">
        <v>28</v>
      </c>
      <c r="AN1201" s="44" t="s">
        <v>27</v>
      </c>
      <c r="AO1201" s="29" t="s">
        <v>28</v>
      </c>
      <c r="AP1201" s="29">
        <v>1</v>
      </c>
      <c r="AQ1201" s="29">
        <v>220</v>
      </c>
      <c r="AR1201" s="29">
        <v>218</v>
      </c>
      <c r="AS1201" s="29">
        <v>59</v>
      </c>
      <c r="AT1201" s="29">
        <v>1.6</v>
      </c>
      <c r="AU1201" s="144">
        <v>2.8300000000000001E-3</v>
      </c>
      <c r="AV1201" s="36" t="s">
        <v>28</v>
      </c>
      <c r="AW1201" s="102" t="s">
        <v>33</v>
      </c>
      <c r="AX1201" s="129" t="s">
        <v>33</v>
      </c>
      <c r="AY1201" s="106">
        <v>12</v>
      </c>
      <c r="BD1201" t="s">
        <v>108</v>
      </c>
      <c r="BE1201" t="s">
        <v>4377</v>
      </c>
      <c r="BF1201" t="s">
        <v>4740</v>
      </c>
      <c r="BH1201" t="str">
        <f t="shared" si="275"/>
        <v/>
      </c>
      <c r="BJ1201" t="e">
        <f t="shared" si="276"/>
        <v>#VALUE!</v>
      </c>
      <c r="BK1201" s="130" t="s">
        <v>5302</v>
      </c>
      <c r="BL1201" s="130" t="e">
        <v>#VALUE!</v>
      </c>
      <c r="BM1201" s="131" t="s">
        <v>33</v>
      </c>
      <c r="BN1201" s="131" t="e">
        <v>#VALUE!</v>
      </c>
      <c r="BO1201" t="e">
        <v>#N/A</v>
      </c>
      <c r="BP1201">
        <v>0</v>
      </c>
    </row>
    <row r="1202" spans="1:68" ht="25.2" x14ac:dyDescent="0.3">
      <c r="A1202" s="1"/>
      <c r="B1202" s="47">
        <v>1097</v>
      </c>
      <c r="C1202" s="45">
        <v>1059401</v>
      </c>
      <c r="D1202" s="29"/>
      <c r="E1202" s="29"/>
      <c r="F1202" s="31" t="s">
        <v>1040</v>
      </c>
      <c r="G1202" s="29" t="s">
        <v>31</v>
      </c>
      <c r="H1202" s="37"/>
      <c r="I1202" s="148" t="s">
        <v>32</v>
      </c>
      <c r="J1202" s="147" t="s">
        <v>33</v>
      </c>
      <c r="K1202" s="148">
        <v>0</v>
      </c>
      <c r="L1202" s="148" t="s">
        <v>32</v>
      </c>
      <c r="M1202" s="147" t="s">
        <v>33</v>
      </c>
      <c r="N1202" s="29" t="str">
        <f t="shared" si="271"/>
        <v/>
      </c>
      <c r="O1202" s="29" t="str">
        <f t="shared" si="272"/>
        <v/>
      </c>
      <c r="P1202" s="29" t="str">
        <f t="shared" si="273"/>
        <v/>
      </c>
      <c r="Q1202" s="29" t="str">
        <f t="shared" si="267"/>
        <v/>
      </c>
      <c r="R1202" s="29" t="str">
        <f t="shared" si="268"/>
        <v/>
      </c>
      <c r="S1202" s="29" t="str">
        <f t="shared" si="269"/>
        <v/>
      </c>
      <c r="T1202" s="29" t="str">
        <f t="shared" si="270"/>
        <v/>
      </c>
      <c r="U1202" s="29"/>
      <c r="V1202" s="29"/>
      <c r="W1202" s="38" t="s">
        <v>3787</v>
      </c>
      <c r="X1202" s="29" t="s">
        <v>158</v>
      </c>
      <c r="Y1202" s="146">
        <v>49862</v>
      </c>
      <c r="Z1202" s="33">
        <v>63823</v>
      </c>
      <c r="AA1202" s="34">
        <f t="shared" si="264"/>
        <v>0.28000000000000003</v>
      </c>
      <c r="AB1202" s="33" t="str">
        <f t="shared" si="274"/>
        <v>По запросу</v>
      </c>
      <c r="AC1202" s="34">
        <f t="shared" si="265"/>
        <v>0.27999276178257776</v>
      </c>
      <c r="AD1202" s="145">
        <f t="shared" si="266"/>
        <v>53185.832999999999</v>
      </c>
      <c r="AE1202" s="105">
        <v>41551.667000000001</v>
      </c>
      <c r="AF1202" s="34" t="s">
        <v>36</v>
      </c>
      <c r="AG1202" s="34" t="s">
        <v>36</v>
      </c>
      <c r="AH1202" s="34" t="s">
        <v>36</v>
      </c>
      <c r="AI1202" s="29">
        <v>4.0919999999999996</v>
      </c>
      <c r="AJ1202" s="29">
        <v>3.189E-3</v>
      </c>
      <c r="AK1202" s="29">
        <v>0</v>
      </c>
      <c r="AL1202" s="29">
        <v>0</v>
      </c>
      <c r="AM1202" s="29" t="s">
        <v>28</v>
      </c>
      <c r="AN1202" s="44" t="s">
        <v>27</v>
      </c>
      <c r="AO1202" s="29" t="s">
        <v>28</v>
      </c>
      <c r="AP1202" s="29">
        <v>1</v>
      </c>
      <c r="AQ1202" s="29">
        <v>238</v>
      </c>
      <c r="AR1202" s="29">
        <v>231</v>
      </c>
      <c r="AS1202" s="29">
        <v>58</v>
      </c>
      <c r="AT1202" s="29">
        <v>4.0919999999999996</v>
      </c>
      <c r="AU1202" s="144">
        <v>3.189E-3</v>
      </c>
      <c r="AV1202" s="36" t="s">
        <v>28</v>
      </c>
      <c r="AW1202" s="102" t="s">
        <v>33</v>
      </c>
      <c r="AX1202" s="129" t="s">
        <v>33</v>
      </c>
      <c r="AY1202" s="106">
        <v>9</v>
      </c>
      <c r="BD1202" t="s">
        <v>108</v>
      </c>
      <c r="BE1202" t="s">
        <v>4351</v>
      </c>
      <c r="BF1202" t="s">
        <v>4740</v>
      </c>
      <c r="BH1202" t="str">
        <f t="shared" si="275"/>
        <v/>
      </c>
      <c r="BJ1202" t="e">
        <f t="shared" si="276"/>
        <v>#VALUE!</v>
      </c>
      <c r="BK1202" s="130" t="s">
        <v>5302</v>
      </c>
      <c r="BL1202" s="130" t="e">
        <v>#VALUE!</v>
      </c>
      <c r="BM1202" s="131" t="s">
        <v>33</v>
      </c>
      <c r="BN1202" s="131" t="e">
        <v>#VALUE!</v>
      </c>
      <c r="BO1202" t="e">
        <v>#N/A</v>
      </c>
      <c r="BP1202">
        <v>0</v>
      </c>
    </row>
    <row r="1203" spans="1:68" ht="25.2" x14ac:dyDescent="0.3">
      <c r="A1203" s="1"/>
      <c r="B1203" s="47">
        <v>1098</v>
      </c>
      <c r="C1203" s="45">
        <v>1029129</v>
      </c>
      <c r="D1203" s="40" t="s">
        <v>33</v>
      </c>
      <c r="E1203" s="40"/>
      <c r="F1203" s="39" t="s">
        <v>1041</v>
      </c>
      <c r="G1203" s="29" t="s">
        <v>47</v>
      </c>
      <c r="H1203" s="70" t="s">
        <v>4779</v>
      </c>
      <c r="I1203" s="148" t="s">
        <v>32</v>
      </c>
      <c r="J1203" s="147" t="s">
        <v>33</v>
      </c>
      <c r="K1203" s="148">
        <v>0</v>
      </c>
      <c r="L1203" s="148" t="s">
        <v>32</v>
      </c>
      <c r="M1203" s="147" t="s">
        <v>33</v>
      </c>
      <c r="N1203" s="29" t="str">
        <f t="shared" si="271"/>
        <v/>
      </c>
      <c r="O1203" s="29" t="str">
        <f t="shared" si="272"/>
        <v/>
      </c>
      <c r="P1203" s="29" t="str">
        <f t="shared" si="273"/>
        <v/>
      </c>
      <c r="Q1203" s="29" t="str">
        <f t="shared" si="267"/>
        <v/>
      </c>
      <c r="R1203" s="29" t="str">
        <f t="shared" si="268"/>
        <v/>
      </c>
      <c r="S1203" s="29" t="str">
        <f t="shared" si="269"/>
        <v/>
      </c>
      <c r="T1203" s="29" t="str">
        <f t="shared" si="270"/>
        <v/>
      </c>
      <c r="U1203" s="40" t="s">
        <v>33</v>
      </c>
      <c r="V1203" s="40"/>
      <c r="W1203" s="38" t="s">
        <v>3787</v>
      </c>
      <c r="X1203" s="29" t="s">
        <v>158</v>
      </c>
      <c r="Y1203" s="146">
        <v>45358</v>
      </c>
      <c r="Z1203" s="33">
        <v>58058</v>
      </c>
      <c r="AA1203" s="34">
        <f t="shared" ref="AA1203:AA1266" si="277">ROUND(Z1203/Y1203-1,3)</f>
        <v>0.28000000000000003</v>
      </c>
      <c r="AB1203" s="33" t="str">
        <f t="shared" si="274"/>
        <v>По запросу</v>
      </c>
      <c r="AC1203" s="34">
        <f t="shared" ref="AC1203:AC1266" si="278">(AD1203-AE1203)/AE1203</f>
        <v>0.27999472886806948</v>
      </c>
      <c r="AD1203" s="145">
        <f t="shared" ref="AD1203:AD1217" si="279">ROUND(Z1203/1.2,3)</f>
        <v>48381.667000000001</v>
      </c>
      <c r="AE1203" s="105">
        <v>37798.332999999999</v>
      </c>
      <c r="AF1203" s="34" t="s">
        <v>36</v>
      </c>
      <c r="AG1203" s="34" t="s">
        <v>36</v>
      </c>
      <c r="AH1203" s="34" t="s">
        <v>36</v>
      </c>
      <c r="AI1203" s="29">
        <v>4.452</v>
      </c>
      <c r="AJ1203" s="29">
        <v>3.173E-3</v>
      </c>
      <c r="AK1203" s="29">
        <v>2</v>
      </c>
      <c r="AL1203" s="29">
        <v>0</v>
      </c>
      <c r="AM1203" s="29" t="s">
        <v>28</v>
      </c>
      <c r="AN1203" s="158" t="s">
        <v>28</v>
      </c>
      <c r="AO1203" s="29" t="s">
        <v>28</v>
      </c>
      <c r="AP1203" s="29">
        <v>1</v>
      </c>
      <c r="AQ1203" s="29">
        <v>250</v>
      </c>
      <c r="AR1203" s="29">
        <v>235</v>
      </c>
      <c r="AS1203" s="29">
        <v>54</v>
      </c>
      <c r="AT1203" s="29">
        <v>4.452</v>
      </c>
      <c r="AU1203" s="144">
        <v>3.173E-3</v>
      </c>
      <c r="AV1203" s="36" t="s">
        <v>28</v>
      </c>
      <c r="AW1203" s="102" t="s">
        <v>33</v>
      </c>
      <c r="AX1203" s="129" t="s">
        <v>33</v>
      </c>
      <c r="AY1203" s="106">
        <v>152</v>
      </c>
      <c r="BD1203" t="s">
        <v>108</v>
      </c>
      <c r="BE1203" t="s">
        <v>4377</v>
      </c>
      <c r="BF1203" t="s">
        <v>4740</v>
      </c>
      <c r="BH1203" t="str">
        <f t="shared" si="275"/>
        <v>AV</v>
      </c>
      <c r="BJ1203" t="e">
        <f t="shared" si="276"/>
        <v>#VALUE!</v>
      </c>
      <c r="BK1203" s="130" t="s">
        <v>5289</v>
      </c>
      <c r="BL1203" s="130" t="e">
        <v>#VALUE!</v>
      </c>
      <c r="BM1203" s="131" t="s">
        <v>33</v>
      </c>
      <c r="BN1203" s="131" t="e">
        <v>#VALUE!</v>
      </c>
      <c r="BO1203" t="s">
        <v>5289</v>
      </c>
      <c r="BP1203">
        <v>2</v>
      </c>
    </row>
    <row r="1204" spans="1:68" ht="25.2" x14ac:dyDescent="0.3">
      <c r="A1204" s="1"/>
      <c r="B1204" s="47">
        <v>1099</v>
      </c>
      <c r="C1204" s="45">
        <v>1029130</v>
      </c>
      <c r="D1204" s="40" t="s">
        <v>33</v>
      </c>
      <c r="E1204" s="40"/>
      <c r="F1204" s="31" t="s">
        <v>1042</v>
      </c>
      <c r="G1204" s="37" t="s">
        <v>39</v>
      </c>
      <c r="H1204" s="70" t="s">
        <v>4779</v>
      </c>
      <c r="I1204" s="148" t="s">
        <v>32</v>
      </c>
      <c r="J1204" s="147" t="s">
        <v>33</v>
      </c>
      <c r="K1204" s="148">
        <v>0</v>
      </c>
      <c r="L1204" s="148" t="s">
        <v>32</v>
      </c>
      <c r="M1204" s="147" t="s">
        <v>33</v>
      </c>
      <c r="N1204" s="29" t="str">
        <f t="shared" si="271"/>
        <v/>
      </c>
      <c r="O1204" s="29" t="str">
        <f t="shared" si="272"/>
        <v/>
      </c>
      <c r="P1204" s="29" t="str">
        <f t="shared" si="273"/>
        <v/>
      </c>
      <c r="Q1204" s="29" t="str">
        <f t="shared" si="267"/>
        <v/>
      </c>
      <c r="R1204" s="29" t="str">
        <f t="shared" si="268"/>
        <v/>
      </c>
      <c r="S1204" s="29" t="str">
        <f t="shared" si="269"/>
        <v/>
      </c>
      <c r="T1204" s="29" t="str">
        <f t="shared" si="270"/>
        <v/>
      </c>
      <c r="U1204" s="40" t="s">
        <v>33</v>
      </c>
      <c r="V1204" s="40"/>
      <c r="W1204" s="38" t="s">
        <v>3787</v>
      </c>
      <c r="X1204" s="29" t="s">
        <v>158</v>
      </c>
      <c r="Y1204" s="146">
        <v>49862</v>
      </c>
      <c r="Z1204" s="33">
        <v>63823</v>
      </c>
      <c r="AA1204" s="34">
        <f t="shared" si="277"/>
        <v>0.28000000000000003</v>
      </c>
      <c r="AB1204" s="33" t="str">
        <f t="shared" si="274"/>
        <v>По запросу</v>
      </c>
      <c r="AC1204" s="34">
        <f t="shared" si="278"/>
        <v>0.27999276178257776</v>
      </c>
      <c r="AD1204" s="145">
        <f t="shared" si="279"/>
        <v>53185.832999999999</v>
      </c>
      <c r="AE1204" s="105">
        <v>41551.667000000001</v>
      </c>
      <c r="AF1204" s="34" t="s">
        <v>36</v>
      </c>
      <c r="AG1204" s="34" t="s">
        <v>36</v>
      </c>
      <c r="AH1204" s="34" t="s">
        <v>36</v>
      </c>
      <c r="AI1204" s="29">
        <v>5.23</v>
      </c>
      <c r="AJ1204" s="29">
        <v>4.9350000000000002E-3</v>
      </c>
      <c r="AK1204" s="29">
        <v>2</v>
      </c>
      <c r="AL1204" s="29">
        <v>0</v>
      </c>
      <c r="AM1204" s="29" t="s">
        <v>28</v>
      </c>
      <c r="AN1204" s="158" t="s">
        <v>28</v>
      </c>
      <c r="AO1204" s="29" t="s">
        <v>28</v>
      </c>
      <c r="AP1204" s="29">
        <v>1</v>
      </c>
      <c r="AQ1204" s="29">
        <v>350</v>
      </c>
      <c r="AR1204" s="29">
        <v>235</v>
      </c>
      <c r="AS1204" s="29">
        <v>60</v>
      </c>
      <c r="AT1204" s="29">
        <v>5.23</v>
      </c>
      <c r="AU1204" s="144">
        <v>4.9350000000000002E-3</v>
      </c>
      <c r="AV1204" s="36" t="s">
        <v>28</v>
      </c>
      <c r="AW1204" s="102" t="s">
        <v>33</v>
      </c>
      <c r="AX1204" s="129" t="s">
        <v>33</v>
      </c>
      <c r="AY1204" s="106">
        <v>145</v>
      </c>
      <c r="BD1204" t="s">
        <v>108</v>
      </c>
      <c r="BE1204" t="s">
        <v>4346</v>
      </c>
      <c r="BF1204" t="s">
        <v>4740</v>
      </c>
      <c r="BH1204" t="str">
        <f t="shared" si="275"/>
        <v>AV</v>
      </c>
      <c r="BJ1204" t="e">
        <f t="shared" si="276"/>
        <v>#VALUE!</v>
      </c>
      <c r="BK1204" s="130" t="s">
        <v>5289</v>
      </c>
      <c r="BL1204" s="130" t="e">
        <v>#VALUE!</v>
      </c>
      <c r="BM1204" s="131" t="s">
        <v>33</v>
      </c>
      <c r="BN1204" s="131" t="e">
        <v>#VALUE!</v>
      </c>
      <c r="BO1204" t="s">
        <v>5289</v>
      </c>
      <c r="BP1204">
        <v>8</v>
      </c>
    </row>
    <row r="1205" spans="1:68" ht="25.2" x14ac:dyDescent="0.3">
      <c r="A1205" s="1"/>
      <c r="B1205" s="47">
        <v>1100</v>
      </c>
      <c r="C1205" s="45">
        <v>1046477</v>
      </c>
      <c r="D1205" s="40" t="s">
        <v>33</v>
      </c>
      <c r="E1205" s="40"/>
      <c r="F1205" s="52" t="s">
        <v>1043</v>
      </c>
      <c r="G1205" s="29" t="s">
        <v>31</v>
      </c>
      <c r="H1205" s="29"/>
      <c r="I1205" s="148" t="s">
        <v>32</v>
      </c>
      <c r="J1205" s="147" t="s">
        <v>33</v>
      </c>
      <c r="K1205" s="148">
        <v>0</v>
      </c>
      <c r="L1205" s="148" t="s">
        <v>32</v>
      </c>
      <c r="M1205" s="147" t="s">
        <v>33</v>
      </c>
      <c r="N1205" s="29" t="str">
        <f t="shared" si="271"/>
        <v/>
      </c>
      <c r="O1205" s="29" t="str">
        <f t="shared" si="272"/>
        <v/>
      </c>
      <c r="P1205" s="29" t="str">
        <f t="shared" si="273"/>
        <v/>
      </c>
      <c r="Q1205" s="29" t="str">
        <f t="shared" si="267"/>
        <v/>
      </c>
      <c r="R1205" s="29" t="str">
        <f t="shared" si="268"/>
        <v/>
      </c>
      <c r="S1205" s="29" t="str">
        <f t="shared" si="269"/>
        <v/>
      </c>
      <c r="T1205" s="29" t="str">
        <f t="shared" si="270"/>
        <v/>
      </c>
      <c r="U1205" s="40" t="s">
        <v>33</v>
      </c>
      <c r="V1205" s="40"/>
      <c r="W1205" s="38" t="s">
        <v>3787</v>
      </c>
      <c r="X1205" s="29" t="s">
        <v>158</v>
      </c>
      <c r="Y1205" s="146">
        <v>9884</v>
      </c>
      <c r="Z1205" s="33">
        <v>12651</v>
      </c>
      <c r="AA1205" s="34">
        <f t="shared" si="277"/>
        <v>0.28000000000000003</v>
      </c>
      <c r="AB1205" s="33" t="str">
        <f t="shared" si="274"/>
        <v>По запросу</v>
      </c>
      <c r="AC1205" s="34">
        <f t="shared" si="278"/>
        <v>0.27994733792200177</v>
      </c>
      <c r="AD1205" s="145">
        <f t="shared" si="279"/>
        <v>10542.5</v>
      </c>
      <c r="AE1205" s="105">
        <v>8236.6669999999995</v>
      </c>
      <c r="AF1205" s="34" t="s">
        <v>36</v>
      </c>
      <c r="AG1205" s="34" t="s">
        <v>36</v>
      </c>
      <c r="AH1205" s="34" t="s">
        <v>36</v>
      </c>
      <c r="AI1205" s="29">
        <v>1.214</v>
      </c>
      <c r="AJ1205" s="29">
        <v>2.088E-3</v>
      </c>
      <c r="AK1205" s="29">
        <v>0</v>
      </c>
      <c r="AL1205" s="29">
        <v>0</v>
      </c>
      <c r="AM1205" s="29" t="s">
        <v>28</v>
      </c>
      <c r="AN1205" s="44" t="s">
        <v>27</v>
      </c>
      <c r="AO1205" s="29" t="s">
        <v>28</v>
      </c>
      <c r="AP1205" s="29">
        <v>1</v>
      </c>
      <c r="AQ1205" s="29">
        <v>205</v>
      </c>
      <c r="AR1205" s="29">
        <v>105</v>
      </c>
      <c r="AS1205" s="29">
        <v>97</v>
      </c>
      <c r="AT1205" s="29">
        <v>1.214</v>
      </c>
      <c r="AU1205" s="144">
        <v>2.088E-3</v>
      </c>
      <c r="AV1205" s="36" t="s">
        <v>28</v>
      </c>
      <c r="AW1205" s="102" t="s">
        <v>33</v>
      </c>
      <c r="AX1205" s="129" t="s">
        <v>33</v>
      </c>
      <c r="AY1205" s="106">
        <v>183</v>
      </c>
      <c r="BD1205" t="s">
        <v>108</v>
      </c>
      <c r="BE1205" t="s">
        <v>4346</v>
      </c>
      <c r="BF1205" t="s">
        <v>4740</v>
      </c>
      <c r="BH1205" t="str">
        <f t="shared" si="275"/>
        <v/>
      </c>
      <c r="BJ1205" t="e">
        <f t="shared" si="276"/>
        <v>#VALUE!</v>
      </c>
      <c r="BK1205" s="130" t="s">
        <v>5302</v>
      </c>
      <c r="BL1205" s="130" t="e">
        <v>#VALUE!</v>
      </c>
      <c r="BM1205" s="131" t="s">
        <v>33</v>
      </c>
      <c r="BN1205" s="131" t="e">
        <v>#VALUE!</v>
      </c>
      <c r="BO1205" t="e">
        <v>#N/A</v>
      </c>
      <c r="BP1205">
        <v>0</v>
      </c>
    </row>
    <row r="1206" spans="1:68" ht="25.2" x14ac:dyDescent="0.3">
      <c r="A1206" s="1"/>
      <c r="B1206" s="47">
        <v>1101</v>
      </c>
      <c r="C1206" s="45">
        <v>1046478</v>
      </c>
      <c r="D1206" s="40" t="s">
        <v>33</v>
      </c>
      <c r="E1206" s="40"/>
      <c r="F1206" s="31" t="s">
        <v>1044</v>
      </c>
      <c r="G1206" s="29" t="s">
        <v>31</v>
      </c>
      <c r="H1206" s="70" t="s">
        <v>4779</v>
      </c>
      <c r="I1206" s="148" t="s">
        <v>32</v>
      </c>
      <c r="J1206" s="147" t="s">
        <v>33</v>
      </c>
      <c r="K1206" s="148">
        <v>0</v>
      </c>
      <c r="L1206" s="148" t="s">
        <v>32</v>
      </c>
      <c r="M1206" s="147" t="s">
        <v>33</v>
      </c>
      <c r="N1206" s="29" t="str">
        <f t="shared" si="271"/>
        <v/>
      </c>
      <c r="O1206" s="29" t="str">
        <f t="shared" si="272"/>
        <v/>
      </c>
      <c r="P1206" s="29" t="str">
        <f t="shared" si="273"/>
        <v/>
      </c>
      <c r="Q1206" s="29" t="str">
        <f t="shared" si="267"/>
        <v/>
      </c>
      <c r="R1206" s="29" t="str">
        <f t="shared" si="268"/>
        <v/>
      </c>
      <c r="S1206" s="29" t="str">
        <f t="shared" si="269"/>
        <v/>
      </c>
      <c r="T1206" s="29" t="str">
        <f t="shared" si="270"/>
        <v/>
      </c>
      <c r="U1206" s="40" t="s">
        <v>33</v>
      </c>
      <c r="V1206" s="40"/>
      <c r="W1206" s="38" t="s">
        <v>3787</v>
      </c>
      <c r="X1206" s="29" t="s">
        <v>158</v>
      </c>
      <c r="Y1206" s="146">
        <v>18299</v>
      </c>
      <c r="Z1206" s="33">
        <v>23423</v>
      </c>
      <c r="AA1206" s="34">
        <f t="shared" si="277"/>
        <v>0.28000000000000003</v>
      </c>
      <c r="AB1206" s="33" t="str">
        <f t="shared" si="274"/>
        <v>По запросу</v>
      </c>
      <c r="AC1206" s="34">
        <f t="shared" si="278"/>
        <v>0.28001529526170199</v>
      </c>
      <c r="AD1206" s="145">
        <f t="shared" si="279"/>
        <v>19519.167000000001</v>
      </c>
      <c r="AE1206" s="105">
        <v>15249.166999999999</v>
      </c>
      <c r="AF1206" s="34" t="s">
        <v>36</v>
      </c>
      <c r="AG1206" s="34" t="s">
        <v>36</v>
      </c>
      <c r="AH1206" s="34" t="s">
        <v>36</v>
      </c>
      <c r="AI1206" s="29">
        <v>2.7170000000000001</v>
      </c>
      <c r="AJ1206" s="29">
        <v>2.81E-3</v>
      </c>
      <c r="AK1206" s="29">
        <v>48</v>
      </c>
      <c r="AL1206" s="29">
        <v>0</v>
      </c>
      <c r="AM1206" s="29" t="s">
        <v>28</v>
      </c>
      <c r="AN1206" s="158" t="s">
        <v>28</v>
      </c>
      <c r="AO1206" s="29" t="s">
        <v>28</v>
      </c>
      <c r="AP1206" s="29">
        <v>1</v>
      </c>
      <c r="AQ1206" s="29">
        <v>285</v>
      </c>
      <c r="AR1206" s="29">
        <v>131</v>
      </c>
      <c r="AS1206" s="29">
        <v>131</v>
      </c>
      <c r="AT1206" s="29">
        <v>2.7170000000000001</v>
      </c>
      <c r="AU1206" s="144">
        <v>4.8910000000000004E-3</v>
      </c>
      <c r="AV1206" s="36" t="s">
        <v>28</v>
      </c>
      <c r="AW1206" s="102" t="s">
        <v>33</v>
      </c>
      <c r="AX1206" s="129" t="s">
        <v>33</v>
      </c>
      <c r="AY1206" s="106">
        <v>72</v>
      </c>
      <c r="BD1206" t="s">
        <v>108</v>
      </c>
      <c r="BE1206" t="s">
        <v>4377</v>
      </c>
      <c r="BF1206" t="s">
        <v>4740</v>
      </c>
      <c r="BH1206" t="str">
        <f t="shared" si="275"/>
        <v>AV</v>
      </c>
      <c r="BJ1206" t="e">
        <f t="shared" si="276"/>
        <v>#VALUE!</v>
      </c>
      <c r="BK1206" s="130" t="s">
        <v>5289</v>
      </c>
      <c r="BL1206" s="130" t="e">
        <v>#VALUE!</v>
      </c>
      <c r="BM1206" s="131" t="s">
        <v>33</v>
      </c>
      <c r="BN1206" s="131" t="e">
        <v>#VALUE!</v>
      </c>
      <c r="BO1206" t="s">
        <v>5289</v>
      </c>
      <c r="BP1206">
        <v>0</v>
      </c>
    </row>
    <row r="1207" spans="1:68" ht="25.2" x14ac:dyDescent="0.3">
      <c r="A1207" s="1"/>
      <c r="B1207" s="47">
        <v>1102</v>
      </c>
      <c r="C1207" s="45">
        <v>1046750</v>
      </c>
      <c r="D1207" s="40" t="s">
        <v>33</v>
      </c>
      <c r="E1207" s="40"/>
      <c r="F1207" s="31" t="s">
        <v>1045</v>
      </c>
      <c r="G1207" s="29" t="s">
        <v>31</v>
      </c>
      <c r="H1207" s="29"/>
      <c r="I1207" s="148" t="s">
        <v>32</v>
      </c>
      <c r="J1207" s="147" t="s">
        <v>33</v>
      </c>
      <c r="K1207" s="148">
        <v>0</v>
      </c>
      <c r="L1207" s="148" t="s">
        <v>32</v>
      </c>
      <c r="M1207" s="147" t="s">
        <v>33</v>
      </c>
      <c r="N1207" s="29" t="str">
        <f t="shared" si="271"/>
        <v/>
      </c>
      <c r="O1207" s="29" t="str">
        <f t="shared" si="272"/>
        <v/>
      </c>
      <c r="P1207" s="29" t="str">
        <f t="shared" si="273"/>
        <v/>
      </c>
      <c r="Q1207" s="29" t="str">
        <f t="shared" si="267"/>
        <v/>
      </c>
      <c r="R1207" s="29" t="str">
        <f t="shared" si="268"/>
        <v/>
      </c>
      <c r="S1207" s="29" t="str">
        <f t="shared" si="269"/>
        <v/>
      </c>
      <c r="T1207" s="29" t="str">
        <f t="shared" si="270"/>
        <v/>
      </c>
      <c r="U1207" s="40" t="s">
        <v>33</v>
      </c>
      <c r="V1207" s="40"/>
      <c r="W1207" s="38" t="s">
        <v>3787</v>
      </c>
      <c r="X1207" s="29" t="s">
        <v>158</v>
      </c>
      <c r="Y1207" s="146">
        <v>4759</v>
      </c>
      <c r="Z1207" s="33">
        <v>6092</v>
      </c>
      <c r="AA1207" s="34">
        <f t="shared" si="277"/>
        <v>0.28000000000000003</v>
      </c>
      <c r="AB1207" s="33" t="str">
        <f t="shared" si="274"/>
        <v>По запросу</v>
      </c>
      <c r="AC1207" s="34">
        <f t="shared" si="278"/>
        <v>0.28010105317092282</v>
      </c>
      <c r="AD1207" s="145">
        <f t="shared" si="279"/>
        <v>5076.6670000000004</v>
      </c>
      <c r="AE1207" s="105">
        <v>3965.8330000000001</v>
      </c>
      <c r="AF1207" s="34" t="s">
        <v>36</v>
      </c>
      <c r="AG1207" s="34" t="s">
        <v>36</v>
      </c>
      <c r="AH1207" s="34" t="s">
        <v>36</v>
      </c>
      <c r="AI1207" s="29">
        <v>0.35499999999999998</v>
      </c>
      <c r="AJ1207" s="29">
        <v>9.8400000000000007E-4</v>
      </c>
      <c r="AK1207" s="29">
        <v>0</v>
      </c>
      <c r="AL1207" s="29">
        <v>0</v>
      </c>
      <c r="AM1207" s="29" t="s">
        <v>28</v>
      </c>
      <c r="AN1207" s="44" t="s">
        <v>27</v>
      </c>
      <c r="AO1207" s="29" t="s">
        <v>28</v>
      </c>
      <c r="AP1207" s="29">
        <v>1</v>
      </c>
      <c r="AQ1207" s="29">
        <v>120</v>
      </c>
      <c r="AR1207" s="29">
        <v>100</v>
      </c>
      <c r="AS1207" s="29">
        <v>82</v>
      </c>
      <c r="AT1207" s="29">
        <v>0.35499999999999998</v>
      </c>
      <c r="AU1207" s="144">
        <v>9.8400000000000007E-4</v>
      </c>
      <c r="AV1207" s="36" t="s">
        <v>28</v>
      </c>
      <c r="AW1207" s="102" t="s">
        <v>33</v>
      </c>
      <c r="AX1207" s="129" t="s">
        <v>33</v>
      </c>
      <c r="AY1207" s="106">
        <v>306</v>
      </c>
      <c r="BD1207" t="s">
        <v>108</v>
      </c>
      <c r="BE1207" t="s">
        <v>4346</v>
      </c>
      <c r="BF1207" t="s">
        <v>4740</v>
      </c>
      <c r="BH1207" t="str">
        <f t="shared" si="275"/>
        <v/>
      </c>
      <c r="BJ1207" t="e">
        <f t="shared" si="276"/>
        <v>#VALUE!</v>
      </c>
      <c r="BK1207" s="130" t="s">
        <v>5302</v>
      </c>
      <c r="BL1207" s="130" t="e">
        <v>#VALUE!</v>
      </c>
      <c r="BM1207" s="131" t="s">
        <v>33</v>
      </c>
      <c r="BN1207" s="131" t="e">
        <v>#VALUE!</v>
      </c>
      <c r="BO1207" t="e">
        <v>#N/A</v>
      </c>
      <c r="BP1207">
        <v>0</v>
      </c>
    </row>
    <row r="1208" spans="1:68" ht="25.2" x14ac:dyDescent="0.3">
      <c r="A1208" s="1"/>
      <c r="B1208" s="47">
        <v>1103</v>
      </c>
      <c r="C1208" s="45">
        <v>1046751</v>
      </c>
      <c r="D1208" s="40" t="s">
        <v>33</v>
      </c>
      <c r="E1208" s="40"/>
      <c r="F1208" s="31" t="s">
        <v>1046</v>
      </c>
      <c r="G1208" s="29" t="s">
        <v>31</v>
      </c>
      <c r="H1208" s="29"/>
      <c r="I1208" s="148" t="s">
        <v>32</v>
      </c>
      <c r="J1208" s="147" t="s">
        <v>33</v>
      </c>
      <c r="K1208" s="148">
        <v>0</v>
      </c>
      <c r="L1208" s="148" t="s">
        <v>32</v>
      </c>
      <c r="M1208" s="147" t="s">
        <v>33</v>
      </c>
      <c r="N1208" s="29" t="str">
        <f t="shared" si="271"/>
        <v/>
      </c>
      <c r="O1208" s="29" t="str">
        <f t="shared" si="272"/>
        <v/>
      </c>
      <c r="P1208" s="29" t="str">
        <f t="shared" si="273"/>
        <v/>
      </c>
      <c r="Q1208" s="29" t="str">
        <f t="shared" si="267"/>
        <v/>
      </c>
      <c r="R1208" s="29" t="str">
        <f t="shared" si="268"/>
        <v/>
      </c>
      <c r="S1208" s="29" t="str">
        <f t="shared" si="269"/>
        <v/>
      </c>
      <c r="T1208" s="29" t="str">
        <f t="shared" si="270"/>
        <v/>
      </c>
      <c r="U1208" s="40" t="s">
        <v>33</v>
      </c>
      <c r="V1208" s="40"/>
      <c r="W1208" s="38" t="s">
        <v>3787</v>
      </c>
      <c r="X1208" s="29" t="s">
        <v>158</v>
      </c>
      <c r="Y1208" s="146">
        <v>7075</v>
      </c>
      <c r="Z1208" s="33">
        <v>9057</v>
      </c>
      <c r="AA1208" s="34">
        <f t="shared" si="277"/>
        <v>0.28000000000000003</v>
      </c>
      <c r="AB1208" s="33" t="str">
        <f t="shared" si="274"/>
        <v>По запросу</v>
      </c>
      <c r="AC1208" s="34">
        <f t="shared" si="278"/>
        <v>0.28014141513167018</v>
      </c>
      <c r="AD1208" s="145">
        <f t="shared" si="279"/>
        <v>7547.5</v>
      </c>
      <c r="AE1208" s="105">
        <v>5895.8329999999996</v>
      </c>
      <c r="AF1208" s="34" t="s">
        <v>36</v>
      </c>
      <c r="AG1208" s="34" t="s">
        <v>36</v>
      </c>
      <c r="AH1208" s="34" t="s">
        <v>36</v>
      </c>
      <c r="AI1208" s="29">
        <v>0.56799999999999995</v>
      </c>
      <c r="AJ1208" s="29">
        <v>2.3400000000000001E-3</v>
      </c>
      <c r="AK1208" s="29">
        <v>0</v>
      </c>
      <c r="AL1208" s="29">
        <v>0</v>
      </c>
      <c r="AM1208" s="29" t="s">
        <v>28</v>
      </c>
      <c r="AN1208" s="44" t="s">
        <v>27</v>
      </c>
      <c r="AO1208" s="29" t="s">
        <v>28</v>
      </c>
      <c r="AP1208" s="29">
        <v>1</v>
      </c>
      <c r="AQ1208" s="29">
        <v>150</v>
      </c>
      <c r="AR1208" s="29">
        <v>130</v>
      </c>
      <c r="AS1208" s="29">
        <v>120</v>
      </c>
      <c r="AT1208" s="29">
        <v>0.56799999999999995</v>
      </c>
      <c r="AU1208" s="144">
        <v>2.3400000000000001E-3</v>
      </c>
      <c r="AV1208" s="36" t="s">
        <v>28</v>
      </c>
      <c r="AW1208" s="102" t="s">
        <v>33</v>
      </c>
      <c r="AX1208" s="129" t="s">
        <v>33</v>
      </c>
      <c r="AY1208" s="106">
        <v>26</v>
      </c>
      <c r="BD1208" t="s">
        <v>108</v>
      </c>
      <c r="BE1208" t="s">
        <v>4346</v>
      </c>
      <c r="BF1208" t="s">
        <v>4740</v>
      </c>
      <c r="BH1208" t="str">
        <f t="shared" si="275"/>
        <v/>
      </c>
      <c r="BJ1208" t="e">
        <f t="shared" si="276"/>
        <v>#VALUE!</v>
      </c>
      <c r="BK1208" s="130" t="s">
        <v>5302</v>
      </c>
      <c r="BL1208" s="130" t="e">
        <v>#VALUE!</v>
      </c>
      <c r="BM1208" s="131" t="s">
        <v>33</v>
      </c>
      <c r="BN1208" s="131" t="e">
        <v>#VALUE!</v>
      </c>
      <c r="BO1208" t="e">
        <v>#N/A</v>
      </c>
      <c r="BP1208">
        <v>0</v>
      </c>
    </row>
    <row r="1209" spans="1:68" ht="25.2" x14ac:dyDescent="0.3">
      <c r="A1209" s="1"/>
      <c r="B1209" s="47">
        <v>1104</v>
      </c>
      <c r="C1209" s="45">
        <v>1042921</v>
      </c>
      <c r="D1209" s="40" t="s">
        <v>33</v>
      </c>
      <c r="E1209" s="40"/>
      <c r="F1209" s="31" t="s">
        <v>1048</v>
      </c>
      <c r="G1209" s="29" t="s">
        <v>503</v>
      </c>
      <c r="H1209" s="70"/>
      <c r="I1209" s="148" t="s">
        <v>32</v>
      </c>
      <c r="J1209" s="147" t="s">
        <v>33</v>
      </c>
      <c r="K1209" s="148">
        <v>0</v>
      </c>
      <c r="L1209" s="148" t="s">
        <v>32</v>
      </c>
      <c r="M1209" s="147" t="s">
        <v>33</v>
      </c>
      <c r="N1209" s="29" t="str">
        <f t="shared" si="271"/>
        <v/>
      </c>
      <c r="O1209" s="29" t="str">
        <f t="shared" si="272"/>
        <v/>
      </c>
      <c r="P1209" s="29" t="str">
        <f t="shared" si="273"/>
        <v/>
      </c>
      <c r="Q1209" s="29" t="str">
        <f t="shared" si="267"/>
        <v/>
      </c>
      <c r="R1209" s="29" t="str">
        <f t="shared" si="268"/>
        <v/>
      </c>
      <c r="S1209" s="29" t="str">
        <f t="shared" si="269"/>
        <v/>
      </c>
      <c r="T1209" s="29" t="str">
        <f t="shared" si="270"/>
        <v/>
      </c>
      <c r="U1209" s="40" t="s">
        <v>33</v>
      </c>
      <c r="V1209" s="40"/>
      <c r="W1209" s="38" t="s">
        <v>3787</v>
      </c>
      <c r="X1209" s="29" t="s">
        <v>158</v>
      </c>
      <c r="Y1209" s="146">
        <v>243.75</v>
      </c>
      <c r="Z1209" s="33">
        <v>312.01</v>
      </c>
      <c r="AA1209" s="34">
        <f t="shared" si="277"/>
        <v>0.28000000000000003</v>
      </c>
      <c r="AB1209" s="33" t="str">
        <f t="shared" si="274"/>
        <v>По запросу</v>
      </c>
      <c r="AC1209" s="34">
        <f t="shared" si="278"/>
        <v>0.28003938461538452</v>
      </c>
      <c r="AD1209" s="145">
        <f t="shared" si="279"/>
        <v>260.00799999999998</v>
      </c>
      <c r="AE1209" s="105">
        <v>203.125</v>
      </c>
      <c r="AF1209" s="34" t="s">
        <v>36</v>
      </c>
      <c r="AG1209" s="34" t="s">
        <v>36</v>
      </c>
      <c r="AH1209" s="34" t="s">
        <v>36</v>
      </c>
      <c r="AI1209" s="29">
        <v>3.0000000000000001E-3</v>
      </c>
      <c r="AJ1209" s="29">
        <v>7.9999999999999996E-6</v>
      </c>
      <c r="AK1209" s="29">
        <v>1</v>
      </c>
      <c r="AL1209" s="29">
        <v>0</v>
      </c>
      <c r="AM1209" s="29" t="s">
        <v>28</v>
      </c>
      <c r="AN1209" s="44" t="s">
        <v>27</v>
      </c>
      <c r="AO1209" s="29" t="s">
        <v>28</v>
      </c>
      <c r="AP1209" s="29">
        <v>10</v>
      </c>
      <c r="AQ1209" s="29">
        <v>180</v>
      </c>
      <c r="AR1209" s="29">
        <v>80</v>
      </c>
      <c r="AS1209" s="29">
        <v>5</v>
      </c>
      <c r="AT1209" s="29">
        <v>0.03</v>
      </c>
      <c r="AU1209" s="144">
        <v>7.2000000000000002E-5</v>
      </c>
      <c r="AV1209" s="36" t="s">
        <v>28</v>
      </c>
      <c r="AW1209" s="102" t="s">
        <v>33</v>
      </c>
      <c r="AX1209" s="129" t="s">
        <v>33</v>
      </c>
      <c r="AY1209" s="106">
        <v>470</v>
      </c>
      <c r="BD1209" t="s">
        <v>1047</v>
      </c>
      <c r="BE1209" t="s">
        <v>4430</v>
      </c>
      <c r="BF1209" t="s">
        <v>4740</v>
      </c>
      <c r="BH1209" t="str">
        <f t="shared" si="275"/>
        <v>AV</v>
      </c>
      <c r="BJ1209" t="e">
        <f t="shared" si="276"/>
        <v>#VALUE!</v>
      </c>
      <c r="BK1209" s="130" t="s">
        <v>5302</v>
      </c>
      <c r="BL1209" s="130" t="e">
        <v>#VALUE!</v>
      </c>
      <c r="BM1209" s="131" t="s">
        <v>33</v>
      </c>
      <c r="BN1209" s="131" t="e">
        <v>#VALUE!</v>
      </c>
      <c r="BO1209" t="e">
        <v>#N/A</v>
      </c>
      <c r="BP1209">
        <v>0</v>
      </c>
    </row>
    <row r="1210" spans="1:68" ht="25.2" x14ac:dyDescent="0.3">
      <c r="A1210" s="1"/>
      <c r="B1210" s="47">
        <v>1105</v>
      </c>
      <c r="C1210" s="45">
        <v>1042922</v>
      </c>
      <c r="D1210" s="40" t="s">
        <v>33</v>
      </c>
      <c r="E1210" s="40"/>
      <c r="F1210" s="31" t="s">
        <v>1049</v>
      </c>
      <c r="G1210" s="29" t="s">
        <v>503</v>
      </c>
      <c r="H1210" s="29"/>
      <c r="I1210" s="148" t="s">
        <v>32</v>
      </c>
      <c r="J1210" s="147" t="s">
        <v>33</v>
      </c>
      <c r="K1210" s="148">
        <v>0</v>
      </c>
      <c r="L1210" s="148" t="s">
        <v>32</v>
      </c>
      <c r="M1210" s="147" t="s">
        <v>33</v>
      </c>
      <c r="N1210" s="29" t="str">
        <f t="shared" si="271"/>
        <v/>
      </c>
      <c r="O1210" s="29" t="str">
        <f t="shared" si="272"/>
        <v/>
      </c>
      <c r="P1210" s="29" t="str">
        <f t="shared" si="273"/>
        <v/>
      </c>
      <c r="Q1210" s="29" t="str">
        <f t="shared" si="267"/>
        <v/>
      </c>
      <c r="R1210" s="29" t="str">
        <f t="shared" si="268"/>
        <v/>
      </c>
      <c r="S1210" s="29" t="str">
        <f t="shared" si="269"/>
        <v/>
      </c>
      <c r="T1210" s="29" t="str">
        <f t="shared" si="270"/>
        <v/>
      </c>
      <c r="U1210" s="40" t="s">
        <v>33</v>
      </c>
      <c r="V1210" s="40"/>
      <c r="W1210" s="38" t="s">
        <v>3787</v>
      </c>
      <c r="X1210" s="29" t="s">
        <v>158</v>
      </c>
      <c r="Y1210" s="146">
        <v>548</v>
      </c>
      <c r="Z1210" s="33">
        <v>702</v>
      </c>
      <c r="AA1210" s="34">
        <f t="shared" si="277"/>
        <v>0.28100000000000003</v>
      </c>
      <c r="AB1210" s="33" t="str">
        <f t="shared" si="274"/>
        <v>По запросу</v>
      </c>
      <c r="AC1210" s="34">
        <f t="shared" si="278"/>
        <v>0.28102096275842142</v>
      </c>
      <c r="AD1210" s="145">
        <f t="shared" si="279"/>
        <v>585</v>
      </c>
      <c r="AE1210" s="105">
        <v>456.66699999999997</v>
      </c>
      <c r="AF1210" s="34" t="s">
        <v>36</v>
      </c>
      <c r="AG1210" s="34" t="s">
        <v>36</v>
      </c>
      <c r="AH1210" s="34" t="s">
        <v>36</v>
      </c>
      <c r="AI1210" s="29">
        <v>4.0000000000000001E-3</v>
      </c>
      <c r="AJ1210" s="29">
        <v>3.0000000000000001E-6</v>
      </c>
      <c r="AK1210" s="29">
        <v>0</v>
      </c>
      <c r="AL1210" s="29">
        <v>0</v>
      </c>
      <c r="AM1210" s="29" t="s">
        <v>28</v>
      </c>
      <c r="AN1210" s="44" t="s">
        <v>27</v>
      </c>
      <c r="AO1210" s="29" t="s">
        <v>28</v>
      </c>
      <c r="AP1210" s="29">
        <v>10</v>
      </c>
      <c r="AQ1210" s="29">
        <v>320</v>
      </c>
      <c r="AR1210" s="29">
        <v>200</v>
      </c>
      <c r="AS1210" s="29">
        <v>15</v>
      </c>
      <c r="AT1210" s="29">
        <v>0.04</v>
      </c>
      <c r="AU1210" s="144">
        <v>9.6000000000000002E-4</v>
      </c>
      <c r="AV1210" s="36" t="s">
        <v>28</v>
      </c>
      <c r="AW1210" s="102" t="s">
        <v>33</v>
      </c>
      <c r="AX1210" s="129" t="s">
        <v>33</v>
      </c>
      <c r="AY1210" s="106">
        <v>190</v>
      </c>
      <c r="BD1210" t="s">
        <v>1047</v>
      </c>
      <c r="BE1210" t="s">
        <v>4346</v>
      </c>
      <c r="BF1210" t="s">
        <v>4740</v>
      </c>
      <c r="BH1210" t="str">
        <f t="shared" si="275"/>
        <v/>
      </c>
      <c r="BJ1210" t="e">
        <f t="shared" si="276"/>
        <v>#VALUE!</v>
      </c>
      <c r="BK1210" s="130" t="s">
        <v>5302</v>
      </c>
      <c r="BL1210" s="130" t="e">
        <v>#VALUE!</v>
      </c>
      <c r="BM1210" s="131" t="s">
        <v>33</v>
      </c>
      <c r="BN1210" s="131" t="e">
        <v>#VALUE!</v>
      </c>
      <c r="BO1210" t="e">
        <v>#N/A</v>
      </c>
      <c r="BP1210">
        <v>0</v>
      </c>
    </row>
    <row r="1211" spans="1:68" ht="25.2" x14ac:dyDescent="0.3">
      <c r="A1211" s="1"/>
      <c r="B1211" s="47">
        <v>1106</v>
      </c>
      <c r="C1211" s="45">
        <v>1059396</v>
      </c>
      <c r="D1211" s="29"/>
      <c r="E1211" s="29"/>
      <c r="F1211" s="39" t="s">
        <v>1050</v>
      </c>
      <c r="G1211" s="29" t="s">
        <v>61</v>
      </c>
      <c r="H1211" s="70" t="s">
        <v>59</v>
      </c>
      <c r="I1211" s="148" t="s">
        <v>32</v>
      </c>
      <c r="J1211" s="147" t="s">
        <v>4051</v>
      </c>
      <c r="K1211" s="148" t="e">
        <v>#N/A</v>
      </c>
      <c r="L1211" s="148" t="s">
        <v>3983</v>
      </c>
      <c r="M1211" s="147" t="s">
        <v>33</v>
      </c>
      <c r="N1211" s="29" t="str">
        <f t="shared" si="271"/>
        <v/>
      </c>
      <c r="O1211" s="29" t="str">
        <f t="shared" si="272"/>
        <v/>
      </c>
      <c r="P1211" s="29" t="str">
        <f t="shared" si="273"/>
        <v/>
      </c>
      <c r="Q1211" s="29" t="str">
        <f t="shared" si="267"/>
        <v/>
      </c>
      <c r="R1211" s="29" t="str">
        <f t="shared" si="268"/>
        <v/>
      </c>
      <c r="S1211" s="29" t="str">
        <f t="shared" si="269"/>
        <v/>
      </c>
      <c r="T1211" s="29" t="str">
        <f t="shared" si="270"/>
        <v/>
      </c>
      <c r="U1211" s="29">
        <v>1095818</v>
      </c>
      <c r="V1211" s="29"/>
      <c r="W1211" s="38" t="s">
        <v>3787</v>
      </c>
      <c r="X1211" s="29" t="s">
        <v>158</v>
      </c>
      <c r="Y1211" s="146">
        <v>5462</v>
      </c>
      <c r="Z1211" s="33">
        <v>6008</v>
      </c>
      <c r="AA1211" s="34">
        <f t="shared" si="277"/>
        <v>0.1</v>
      </c>
      <c r="AB1211" s="33" t="str">
        <f t="shared" si="274"/>
        <v>По запросу</v>
      </c>
      <c r="AC1211" s="34">
        <f t="shared" si="278"/>
        <v>9.9963376055410016E-2</v>
      </c>
      <c r="AD1211" s="145">
        <f t="shared" si="279"/>
        <v>5006.6670000000004</v>
      </c>
      <c r="AE1211" s="105">
        <v>4551.6670000000004</v>
      </c>
      <c r="AF1211" s="34" t="e">
        <v>#N/A</v>
      </c>
      <c r="AG1211" s="34" t="e">
        <v>#N/A</v>
      </c>
      <c r="AH1211" s="34" t="e">
        <v>#N/A</v>
      </c>
      <c r="AI1211" s="29">
        <v>0.374</v>
      </c>
      <c r="AJ1211" s="29">
        <v>9.6000000000000002E-4</v>
      </c>
      <c r="AK1211" s="29">
        <v>0</v>
      </c>
      <c r="AL1211" s="29">
        <v>0</v>
      </c>
      <c r="AM1211" s="29" t="s">
        <v>27</v>
      </c>
      <c r="AN1211" s="44" t="s">
        <v>27</v>
      </c>
      <c r="AO1211" s="29" t="s">
        <v>27</v>
      </c>
      <c r="AP1211" s="29">
        <v>1</v>
      </c>
      <c r="AQ1211" s="29">
        <v>120</v>
      </c>
      <c r="AR1211" s="29">
        <v>100</v>
      </c>
      <c r="AS1211" s="29">
        <v>80</v>
      </c>
      <c r="AT1211" s="29">
        <v>0.374</v>
      </c>
      <c r="AU1211" s="144">
        <v>9.6000000000000002E-4</v>
      </c>
      <c r="AV1211" s="36" t="s">
        <v>28</v>
      </c>
      <c r="AW1211" s="102" t="s">
        <v>33</v>
      </c>
      <c r="AX1211" s="129" t="s">
        <v>33</v>
      </c>
      <c r="AY1211" s="106">
        <v>145</v>
      </c>
      <c r="BD1211" t="s">
        <v>108</v>
      </c>
      <c r="BE1211" t="e">
        <v>#N/A</v>
      </c>
      <c r="BF1211" t="e">
        <v>#N/A</v>
      </c>
      <c r="BH1211" t="str">
        <f t="shared" si="275"/>
        <v/>
      </c>
      <c r="BJ1211" t="e">
        <f t="shared" si="276"/>
        <v>#VALUE!</v>
      </c>
      <c r="BK1211" s="130" t="s">
        <v>5302</v>
      </c>
      <c r="BL1211" s="130" t="e">
        <v>#VALUE!</v>
      </c>
      <c r="BM1211" s="131" t="s">
        <v>33</v>
      </c>
      <c r="BN1211" s="131" t="e">
        <v>#VALUE!</v>
      </c>
      <c r="BO1211" t="e">
        <v>#N/A</v>
      </c>
      <c r="BP1211">
        <v>0</v>
      </c>
    </row>
    <row r="1212" spans="1:68" ht="25.2" x14ac:dyDescent="0.3">
      <c r="A1212" s="1"/>
      <c r="B1212" s="47">
        <v>1107</v>
      </c>
      <c r="C1212" s="45">
        <v>1029121</v>
      </c>
      <c r="D1212" s="40" t="s">
        <v>33</v>
      </c>
      <c r="E1212" s="40"/>
      <c r="F1212" s="39" t="s">
        <v>1051</v>
      </c>
      <c r="G1212" s="29" t="s">
        <v>61</v>
      </c>
      <c r="H1212" s="70" t="s">
        <v>59</v>
      </c>
      <c r="I1212" s="148" t="s">
        <v>32</v>
      </c>
      <c r="J1212" s="147" t="s">
        <v>4041</v>
      </c>
      <c r="K1212" s="148" t="e">
        <v>#N/A</v>
      </c>
      <c r="L1212" s="148" t="s">
        <v>3984</v>
      </c>
      <c r="M1212" s="147" t="s">
        <v>33</v>
      </c>
      <c r="N1212" s="29" t="str">
        <f t="shared" si="271"/>
        <v/>
      </c>
      <c r="O1212" s="29" t="str">
        <f t="shared" si="272"/>
        <v/>
      </c>
      <c r="P1212" s="29" t="str">
        <f t="shared" si="273"/>
        <v/>
      </c>
      <c r="Q1212" s="29" t="str">
        <f t="shared" si="267"/>
        <v/>
      </c>
      <c r="R1212" s="29" t="str">
        <f t="shared" si="268"/>
        <v/>
      </c>
      <c r="S1212" s="29" t="str">
        <f t="shared" si="269"/>
        <v/>
      </c>
      <c r="T1212" s="29" t="str">
        <f t="shared" si="270"/>
        <v/>
      </c>
      <c r="U1212" s="40">
        <v>1095819</v>
      </c>
      <c r="V1212" s="40"/>
      <c r="W1212" s="38" t="s">
        <v>3787</v>
      </c>
      <c r="X1212" s="29" t="s">
        <v>158</v>
      </c>
      <c r="Y1212" s="146">
        <v>5755</v>
      </c>
      <c r="Z1212" s="33">
        <v>6331</v>
      </c>
      <c r="AA1212" s="34">
        <f t="shared" si="277"/>
        <v>0.1</v>
      </c>
      <c r="AB1212" s="33" t="str">
        <f t="shared" si="274"/>
        <v>По запросу</v>
      </c>
      <c r="AC1212" s="34">
        <f t="shared" si="278"/>
        <v>0.10008688792958388</v>
      </c>
      <c r="AD1212" s="145">
        <f t="shared" si="279"/>
        <v>5275.8329999999996</v>
      </c>
      <c r="AE1212" s="105">
        <v>4795.8329999999996</v>
      </c>
      <c r="AF1212" s="34" t="e">
        <v>#N/A</v>
      </c>
      <c r="AG1212" s="34" t="e">
        <v>#N/A</v>
      </c>
      <c r="AH1212" s="34" t="e">
        <v>#N/A</v>
      </c>
      <c r="AI1212" s="29">
        <v>0.35399999999999998</v>
      </c>
      <c r="AJ1212" s="29">
        <v>9.8400000000000007E-4</v>
      </c>
      <c r="AK1212" s="29">
        <v>0</v>
      </c>
      <c r="AL1212" s="29">
        <v>0</v>
      </c>
      <c r="AM1212" s="29" t="s">
        <v>27</v>
      </c>
      <c r="AN1212" s="44" t="s">
        <v>27</v>
      </c>
      <c r="AO1212" s="29" t="s">
        <v>27</v>
      </c>
      <c r="AP1212" s="29">
        <v>1</v>
      </c>
      <c r="AQ1212" s="29">
        <v>100</v>
      </c>
      <c r="AR1212" s="29">
        <v>120</v>
      </c>
      <c r="AS1212" s="29">
        <v>82</v>
      </c>
      <c r="AT1212" s="29">
        <v>0.35399999999999998</v>
      </c>
      <c r="AU1212" s="144">
        <v>9.8400000000000007E-4</v>
      </c>
      <c r="AV1212" s="36" t="s">
        <v>28</v>
      </c>
      <c r="AW1212" s="102" t="s">
        <v>33</v>
      </c>
      <c r="AX1212" s="129" t="s">
        <v>33</v>
      </c>
      <c r="AY1212" s="106">
        <v>756</v>
      </c>
      <c r="BD1212" t="s">
        <v>669</v>
      </c>
      <c r="BE1212" t="e">
        <v>#N/A</v>
      </c>
      <c r="BF1212" t="e">
        <v>#N/A</v>
      </c>
      <c r="BH1212" t="str">
        <f t="shared" si="275"/>
        <v/>
      </c>
      <c r="BJ1212" t="e">
        <f t="shared" si="276"/>
        <v>#VALUE!</v>
      </c>
      <c r="BK1212" s="130" t="s">
        <v>5302</v>
      </c>
      <c r="BL1212" s="130" t="e">
        <v>#VALUE!</v>
      </c>
      <c r="BM1212" s="131" t="s">
        <v>33</v>
      </c>
      <c r="BN1212" s="131" t="e">
        <v>#VALUE!</v>
      </c>
      <c r="BO1212" t="e">
        <v>#N/A</v>
      </c>
      <c r="BP1212">
        <v>0</v>
      </c>
    </row>
    <row r="1213" spans="1:68" ht="25.2" x14ac:dyDescent="0.3">
      <c r="A1213" s="1"/>
      <c r="B1213" s="47">
        <v>1108</v>
      </c>
      <c r="C1213" s="45">
        <v>1029122</v>
      </c>
      <c r="D1213" s="40" t="s">
        <v>33</v>
      </c>
      <c r="E1213" s="40"/>
      <c r="F1213" s="39" t="s">
        <v>1052</v>
      </c>
      <c r="G1213" s="29" t="s">
        <v>61</v>
      </c>
      <c r="H1213" s="70" t="s">
        <v>59</v>
      </c>
      <c r="I1213" s="148" t="s">
        <v>32</v>
      </c>
      <c r="J1213" s="147" t="s">
        <v>4041</v>
      </c>
      <c r="K1213" s="148" t="e">
        <v>#N/A</v>
      </c>
      <c r="L1213" s="148" t="s">
        <v>3985</v>
      </c>
      <c r="M1213" s="147" t="s">
        <v>33</v>
      </c>
      <c r="N1213" s="29" t="str">
        <f t="shared" si="271"/>
        <v/>
      </c>
      <c r="O1213" s="29" t="str">
        <f t="shared" si="272"/>
        <v/>
      </c>
      <c r="P1213" s="29" t="str">
        <f t="shared" si="273"/>
        <v/>
      </c>
      <c r="Q1213" s="29" t="str">
        <f t="shared" si="267"/>
        <v/>
      </c>
      <c r="R1213" s="29" t="str">
        <f t="shared" si="268"/>
        <v/>
      </c>
      <c r="S1213" s="29" t="str">
        <f t="shared" si="269"/>
        <v/>
      </c>
      <c r="T1213" s="29" t="str">
        <f t="shared" si="270"/>
        <v/>
      </c>
      <c r="U1213" s="40">
        <v>1095820</v>
      </c>
      <c r="V1213" s="40"/>
      <c r="W1213" s="38" t="s">
        <v>3787</v>
      </c>
      <c r="X1213" s="29" t="s">
        <v>158</v>
      </c>
      <c r="Y1213" s="146">
        <v>5755</v>
      </c>
      <c r="Z1213" s="33">
        <v>6331</v>
      </c>
      <c r="AA1213" s="34">
        <f t="shared" si="277"/>
        <v>0.1</v>
      </c>
      <c r="AB1213" s="33" t="str">
        <f t="shared" si="274"/>
        <v>По запросу</v>
      </c>
      <c r="AC1213" s="34">
        <f t="shared" si="278"/>
        <v>0.10008688792958388</v>
      </c>
      <c r="AD1213" s="145">
        <f t="shared" si="279"/>
        <v>5275.8329999999996</v>
      </c>
      <c r="AE1213" s="105">
        <v>4795.8329999999996</v>
      </c>
      <c r="AF1213" s="34" t="e">
        <v>#N/A</v>
      </c>
      <c r="AG1213" s="34" t="e">
        <v>#N/A</v>
      </c>
      <c r="AH1213" s="34" t="e">
        <v>#N/A</v>
      </c>
      <c r="AI1213" s="29">
        <v>0.37</v>
      </c>
      <c r="AJ1213" s="29">
        <v>9.6000000000000002E-4</v>
      </c>
      <c r="AK1213" s="29">
        <v>0</v>
      </c>
      <c r="AL1213" s="29">
        <v>0</v>
      </c>
      <c r="AM1213" s="29" t="s">
        <v>27</v>
      </c>
      <c r="AN1213" s="44" t="s">
        <v>27</v>
      </c>
      <c r="AO1213" s="29" t="s">
        <v>27</v>
      </c>
      <c r="AP1213" s="29">
        <v>1</v>
      </c>
      <c r="AQ1213" s="29">
        <v>120</v>
      </c>
      <c r="AR1213" s="29">
        <v>100</v>
      </c>
      <c r="AS1213" s="29">
        <v>80</v>
      </c>
      <c r="AT1213" s="29">
        <v>0.37</v>
      </c>
      <c r="AU1213" s="144">
        <v>9.6000000000000002E-4</v>
      </c>
      <c r="AV1213" s="36" t="s">
        <v>28</v>
      </c>
      <c r="AW1213" s="102" t="s">
        <v>33</v>
      </c>
      <c r="AX1213" s="129" t="s">
        <v>33</v>
      </c>
      <c r="AY1213" s="106">
        <v>446</v>
      </c>
      <c r="BD1213" t="s">
        <v>669</v>
      </c>
      <c r="BE1213" t="e">
        <v>#N/A</v>
      </c>
      <c r="BF1213" t="e">
        <v>#N/A</v>
      </c>
      <c r="BH1213" t="str">
        <f t="shared" si="275"/>
        <v/>
      </c>
      <c r="BJ1213" t="e">
        <f t="shared" si="276"/>
        <v>#VALUE!</v>
      </c>
      <c r="BK1213" s="130" t="s">
        <v>5302</v>
      </c>
      <c r="BL1213" s="130" t="e">
        <v>#VALUE!</v>
      </c>
      <c r="BM1213" s="131" t="s">
        <v>33</v>
      </c>
      <c r="BN1213" s="131" t="e">
        <v>#VALUE!</v>
      </c>
      <c r="BO1213" t="e">
        <v>#N/A</v>
      </c>
      <c r="BP1213">
        <v>0</v>
      </c>
    </row>
    <row r="1214" spans="1:68" ht="25.2" x14ac:dyDescent="0.3">
      <c r="A1214" s="1"/>
      <c r="B1214" s="47">
        <v>1109</v>
      </c>
      <c r="C1214" s="45">
        <v>1015154</v>
      </c>
      <c r="D1214" s="29"/>
      <c r="E1214" s="29"/>
      <c r="F1214" s="39" t="s">
        <v>1053</v>
      </c>
      <c r="G1214" s="29" t="s">
        <v>58</v>
      </c>
      <c r="H1214" s="148"/>
      <c r="I1214" s="148" t="s">
        <v>32</v>
      </c>
      <c r="J1214" s="147" t="s">
        <v>33</v>
      </c>
      <c r="K1214" s="148">
        <v>0</v>
      </c>
      <c r="L1214" s="148" t="s">
        <v>32</v>
      </c>
      <c r="M1214" s="147" t="s">
        <v>33</v>
      </c>
      <c r="N1214" s="29" t="str">
        <f t="shared" si="271"/>
        <v/>
      </c>
      <c r="O1214" s="29" t="str">
        <f t="shared" si="272"/>
        <v/>
      </c>
      <c r="P1214" s="29" t="str">
        <f t="shared" si="273"/>
        <v/>
      </c>
      <c r="Q1214" s="29" t="str">
        <f t="shared" si="267"/>
        <v/>
      </c>
      <c r="R1214" s="29" t="str">
        <f t="shared" si="268"/>
        <v/>
      </c>
      <c r="S1214" s="29" t="str">
        <f t="shared" si="269"/>
        <v/>
      </c>
      <c r="T1214" s="29" t="str">
        <f t="shared" si="270"/>
        <v/>
      </c>
      <c r="U1214" s="29"/>
      <c r="V1214" s="29"/>
      <c r="W1214" s="32" t="s">
        <v>145</v>
      </c>
      <c r="X1214" s="29" t="s">
        <v>158</v>
      </c>
      <c r="Y1214" s="146">
        <v>675</v>
      </c>
      <c r="Z1214" s="33">
        <v>865</v>
      </c>
      <c r="AA1214" s="34">
        <f t="shared" si="277"/>
        <v>0.28100000000000003</v>
      </c>
      <c r="AB1214" s="33">
        <f t="shared" si="274"/>
        <v>865</v>
      </c>
      <c r="AC1214" s="34">
        <f t="shared" si="278"/>
        <v>0.28148088888888884</v>
      </c>
      <c r="AD1214" s="145">
        <f t="shared" si="279"/>
        <v>720.83299999999997</v>
      </c>
      <c r="AE1214" s="105">
        <v>562.5</v>
      </c>
      <c r="AF1214" s="34" t="s">
        <v>36</v>
      </c>
      <c r="AG1214" s="34" t="s">
        <v>138</v>
      </c>
      <c r="AH1214" s="34" t="s">
        <v>138</v>
      </c>
      <c r="AI1214" s="29">
        <v>3.2000000000000001E-2</v>
      </c>
      <c r="AJ1214" s="29">
        <v>5.3999999999999998E-5</v>
      </c>
      <c r="AK1214" s="29">
        <v>0</v>
      </c>
      <c r="AL1214" s="29">
        <v>0</v>
      </c>
      <c r="AM1214" s="29" t="s">
        <v>28</v>
      </c>
      <c r="AN1214" s="44" t="s">
        <v>27</v>
      </c>
      <c r="AO1214" s="29" t="s">
        <v>28</v>
      </c>
      <c r="AP1214" s="29">
        <v>10</v>
      </c>
      <c r="AQ1214" s="29">
        <v>87</v>
      </c>
      <c r="AR1214" s="29">
        <v>67</v>
      </c>
      <c r="AS1214" s="29">
        <v>89</v>
      </c>
      <c r="AT1214" s="29">
        <v>0.32</v>
      </c>
      <c r="AU1214" s="144">
        <v>5.1900000000000004E-4</v>
      </c>
      <c r="AV1214" s="36" t="s">
        <v>28</v>
      </c>
      <c r="AW1214" s="102" t="s">
        <v>33</v>
      </c>
      <c r="AX1214" s="129" t="s">
        <v>33</v>
      </c>
      <c r="AY1214" s="106">
        <v>10</v>
      </c>
      <c r="BD1214" t="s">
        <v>108</v>
      </c>
      <c r="BE1214" t="s">
        <v>4368</v>
      </c>
      <c r="BF1214" t="s">
        <v>4740</v>
      </c>
      <c r="BH1214" t="str">
        <f t="shared" si="275"/>
        <v/>
      </c>
      <c r="BJ1214" t="str">
        <f t="shared" si="276"/>
        <v>OK</v>
      </c>
      <c r="BK1214" s="130" t="s">
        <v>5302</v>
      </c>
      <c r="BL1214" s="130" t="e">
        <v>#VALUE!</v>
      </c>
      <c r="BM1214" s="131" t="s">
        <v>33</v>
      </c>
      <c r="BN1214" s="131" t="e">
        <v>#VALUE!</v>
      </c>
      <c r="BO1214" t="e">
        <v>#N/A</v>
      </c>
      <c r="BP1214">
        <v>0</v>
      </c>
    </row>
    <row r="1215" spans="1:68" ht="25.2" x14ac:dyDescent="0.3">
      <c r="A1215" s="1"/>
      <c r="B1215" s="47">
        <v>1110</v>
      </c>
      <c r="C1215" s="45">
        <v>1058089</v>
      </c>
      <c r="D1215" s="47"/>
      <c r="E1215" s="47"/>
      <c r="F1215" s="31" t="s">
        <v>1054</v>
      </c>
      <c r="G1215" s="29" t="s">
        <v>61</v>
      </c>
      <c r="H1215" s="70"/>
      <c r="I1215" s="148" t="s">
        <v>32</v>
      </c>
      <c r="J1215" s="147" t="s">
        <v>33</v>
      </c>
      <c r="K1215" s="148">
        <v>0</v>
      </c>
      <c r="L1215" s="148" t="s">
        <v>32</v>
      </c>
      <c r="M1215" s="147">
        <v>43671</v>
      </c>
      <c r="N1215" s="29" t="str">
        <f t="shared" si="271"/>
        <v/>
      </c>
      <c r="O1215" s="29" t="str">
        <f t="shared" si="272"/>
        <v/>
      </c>
      <c r="P1215" s="29" t="str">
        <f t="shared" si="273"/>
        <v/>
      </c>
      <c r="Q1215" s="29" t="str">
        <f t="shared" si="267"/>
        <v/>
      </c>
      <c r="R1215" s="29" t="str">
        <f t="shared" si="268"/>
        <v/>
      </c>
      <c r="S1215" s="29" t="str">
        <f t="shared" si="269"/>
        <v/>
      </c>
      <c r="T1215" s="29" t="str">
        <f t="shared" si="270"/>
        <v/>
      </c>
      <c r="U1215" s="29"/>
      <c r="V1215" s="29"/>
      <c r="W1215" s="32" t="s">
        <v>145</v>
      </c>
      <c r="X1215" s="29" t="s">
        <v>158</v>
      </c>
      <c r="Y1215" s="146">
        <v>613</v>
      </c>
      <c r="Z1215" s="33">
        <v>784</v>
      </c>
      <c r="AA1215" s="34">
        <f t="shared" si="277"/>
        <v>0.27900000000000003</v>
      </c>
      <c r="AB1215" s="33">
        <f t="shared" si="274"/>
        <v>784</v>
      </c>
      <c r="AC1215" s="34">
        <f t="shared" si="278"/>
        <v>0.27895613634984417</v>
      </c>
      <c r="AD1215" s="145">
        <f t="shared" si="279"/>
        <v>653.33299999999997</v>
      </c>
      <c r="AE1215" s="105">
        <v>510.83300000000003</v>
      </c>
      <c r="AF1215" s="34" t="s">
        <v>36</v>
      </c>
      <c r="AG1215" s="34" t="s">
        <v>36</v>
      </c>
      <c r="AH1215" s="34" t="s">
        <v>36</v>
      </c>
      <c r="AI1215" s="29">
        <v>0.05</v>
      </c>
      <c r="AJ1215" s="29">
        <v>2.3E-5</v>
      </c>
      <c r="AK1215" s="29">
        <v>0</v>
      </c>
      <c r="AL1215" s="29">
        <v>0</v>
      </c>
      <c r="AM1215" s="29" t="s">
        <v>28</v>
      </c>
      <c r="AN1215" s="44" t="s">
        <v>27</v>
      </c>
      <c r="AO1215" s="29" t="s">
        <v>28</v>
      </c>
      <c r="AP1215" s="29">
        <v>25</v>
      </c>
      <c r="AQ1215" s="29">
        <v>176</v>
      </c>
      <c r="AR1215" s="29">
        <v>135</v>
      </c>
      <c r="AS1215" s="29">
        <v>89</v>
      </c>
      <c r="AT1215" s="29">
        <v>1.25</v>
      </c>
      <c r="AU1215" s="144">
        <v>2.1150000000000001E-3</v>
      </c>
      <c r="AV1215" s="36" t="s">
        <v>33</v>
      </c>
      <c r="AW1215" s="102" t="s">
        <v>1055</v>
      </c>
      <c r="AX1215" s="129" t="s">
        <v>33</v>
      </c>
      <c r="AY1215" s="106">
        <v>19</v>
      </c>
      <c r="BD1215" t="s">
        <v>108</v>
      </c>
      <c r="BE1215" t="s">
        <v>4368</v>
      </c>
      <c r="BF1215" t="s">
        <v>4740</v>
      </c>
      <c r="BH1215" t="str">
        <f t="shared" si="275"/>
        <v/>
      </c>
      <c r="BJ1215" t="str">
        <f t="shared" si="276"/>
        <v>OK</v>
      </c>
      <c r="BK1215" s="130" t="s">
        <v>5302</v>
      </c>
      <c r="BL1215" s="130" t="e">
        <v>#VALUE!</v>
      </c>
      <c r="BM1215" s="131" t="s">
        <v>33</v>
      </c>
      <c r="BN1215" s="131" t="e">
        <v>#VALUE!</v>
      </c>
      <c r="BO1215" t="e">
        <v>#N/A</v>
      </c>
      <c r="BP1215">
        <v>0</v>
      </c>
    </row>
    <row r="1216" spans="1:68" ht="25.2" x14ac:dyDescent="0.3">
      <c r="A1216" s="1"/>
      <c r="B1216" s="47">
        <v>1111</v>
      </c>
      <c r="C1216" s="45">
        <v>1020248</v>
      </c>
      <c r="D1216" s="29"/>
      <c r="E1216" s="29"/>
      <c r="F1216" s="31" t="s">
        <v>3863</v>
      </c>
      <c r="G1216" s="29" t="s">
        <v>61</v>
      </c>
      <c r="H1216" s="70" t="s">
        <v>69</v>
      </c>
      <c r="I1216" s="148" t="s">
        <v>32</v>
      </c>
      <c r="J1216" s="147" t="s">
        <v>33</v>
      </c>
      <c r="K1216" s="148">
        <v>0</v>
      </c>
      <c r="L1216" s="148" t="s">
        <v>32</v>
      </c>
      <c r="M1216" s="147" t="s">
        <v>33</v>
      </c>
      <c r="N1216" s="29" t="str">
        <f t="shared" si="271"/>
        <v/>
      </c>
      <c r="O1216" s="29" t="str">
        <f t="shared" si="272"/>
        <v/>
      </c>
      <c r="P1216" s="29" t="str">
        <f t="shared" si="273"/>
        <v/>
      </c>
      <c r="Q1216" s="29" t="str">
        <f t="shared" si="267"/>
        <v/>
      </c>
      <c r="R1216" s="29" t="str">
        <f t="shared" si="268"/>
        <v/>
      </c>
      <c r="S1216" s="29" t="str">
        <f t="shared" si="269"/>
        <v/>
      </c>
      <c r="T1216" s="29" t="str">
        <f t="shared" si="270"/>
        <v/>
      </c>
      <c r="U1216" s="29"/>
      <c r="V1216" s="29"/>
      <c r="W1216" s="38" t="s">
        <v>145</v>
      </c>
      <c r="X1216" s="29" t="s">
        <v>158</v>
      </c>
      <c r="Y1216" s="146">
        <v>931</v>
      </c>
      <c r="Z1216" s="33">
        <v>1024</v>
      </c>
      <c r="AA1216" s="34">
        <f t="shared" si="277"/>
        <v>0.1</v>
      </c>
      <c r="AB1216" s="33">
        <f t="shared" si="274"/>
        <v>1024</v>
      </c>
      <c r="AC1216" s="34">
        <f t="shared" si="278"/>
        <v>9.9892631532816994E-2</v>
      </c>
      <c r="AD1216" s="145">
        <f t="shared" si="279"/>
        <v>853.33299999999997</v>
      </c>
      <c r="AE1216" s="105">
        <v>775.83299999999997</v>
      </c>
      <c r="AF1216" s="34" t="s">
        <v>36</v>
      </c>
      <c r="AG1216" s="34" t="s">
        <v>36</v>
      </c>
      <c r="AH1216" s="34" t="s">
        <v>36</v>
      </c>
      <c r="AI1216" s="29">
        <v>4.5999999999999999E-2</v>
      </c>
      <c r="AJ1216" s="29">
        <v>2.8E-5</v>
      </c>
      <c r="AK1216" s="29">
        <v>0</v>
      </c>
      <c r="AL1216" s="29">
        <v>0</v>
      </c>
      <c r="AM1216" s="44" t="s">
        <v>27</v>
      </c>
      <c r="AN1216" s="44" t="s">
        <v>27</v>
      </c>
      <c r="AO1216" s="44" t="s">
        <v>27</v>
      </c>
      <c r="AP1216" s="29">
        <v>10</v>
      </c>
      <c r="AQ1216" s="29">
        <v>171</v>
      </c>
      <c r="AR1216" s="29">
        <v>132</v>
      </c>
      <c r="AS1216" s="29">
        <v>83</v>
      </c>
      <c r="AT1216" s="29">
        <v>0.46</v>
      </c>
      <c r="AU1216" s="144">
        <v>1.8730000000000001E-3</v>
      </c>
      <c r="AV1216" s="36" t="s">
        <v>28</v>
      </c>
      <c r="AW1216" s="102" t="s">
        <v>33</v>
      </c>
      <c r="AX1216" s="129" t="s">
        <v>33</v>
      </c>
      <c r="AY1216" s="106" t="e">
        <v>#N/A</v>
      </c>
      <c r="BD1216" t="s">
        <v>390</v>
      </c>
      <c r="BE1216" t="s">
        <v>4384</v>
      </c>
      <c r="BF1216" t="s">
        <v>4749</v>
      </c>
      <c r="BH1216" t="str">
        <f t="shared" si="275"/>
        <v/>
      </c>
      <c r="BJ1216" t="str">
        <f t="shared" si="276"/>
        <v>OK</v>
      </c>
      <c r="BK1216" s="130" t="s">
        <v>5302</v>
      </c>
      <c r="BL1216" s="130" t="e">
        <v>#VALUE!</v>
      </c>
      <c r="BM1216" s="131" t="s">
        <v>33</v>
      </c>
      <c r="BN1216" s="131" t="e">
        <v>#VALUE!</v>
      </c>
      <c r="BO1216" t="e">
        <v>#N/A</v>
      </c>
      <c r="BP1216">
        <v>0</v>
      </c>
    </row>
    <row r="1217" spans="1:68" ht="25.2" x14ac:dyDescent="0.3">
      <c r="A1217" s="1"/>
      <c r="B1217" s="47">
        <v>1112</v>
      </c>
      <c r="C1217" s="45">
        <v>1015425</v>
      </c>
      <c r="D1217" s="29"/>
      <c r="E1217" s="29"/>
      <c r="F1217" s="31" t="s">
        <v>1056</v>
      </c>
      <c r="G1217" s="29" t="s">
        <v>31</v>
      </c>
      <c r="H1217" s="70" t="s">
        <v>4779</v>
      </c>
      <c r="I1217" s="148" t="s">
        <v>32</v>
      </c>
      <c r="J1217" s="147" t="s">
        <v>33</v>
      </c>
      <c r="K1217" s="148">
        <v>0</v>
      </c>
      <c r="L1217" s="148" t="s">
        <v>32</v>
      </c>
      <c r="M1217" s="147" t="s">
        <v>33</v>
      </c>
      <c r="N1217" s="29" t="str">
        <f t="shared" si="271"/>
        <v/>
      </c>
      <c r="O1217" s="29" t="str">
        <f t="shared" si="272"/>
        <v/>
      </c>
      <c r="P1217" s="29" t="str">
        <f t="shared" si="273"/>
        <v/>
      </c>
      <c r="Q1217" s="29" t="str">
        <f t="shared" si="267"/>
        <v/>
      </c>
      <c r="R1217" s="29" t="str">
        <f t="shared" si="268"/>
        <v/>
      </c>
      <c r="S1217" s="29" t="str">
        <f t="shared" si="269"/>
        <v/>
      </c>
      <c r="T1217" s="29" t="str">
        <f t="shared" si="270"/>
        <v/>
      </c>
      <c r="U1217" s="29"/>
      <c r="V1217" s="29"/>
      <c r="W1217" s="38" t="s">
        <v>145</v>
      </c>
      <c r="X1217" s="29" t="s">
        <v>158</v>
      </c>
      <c r="Y1217" s="146">
        <v>1805</v>
      </c>
      <c r="Z1217" s="33">
        <v>2311</v>
      </c>
      <c r="AA1217" s="34">
        <f t="shared" si="277"/>
        <v>0.28000000000000003</v>
      </c>
      <c r="AB1217" s="33">
        <f t="shared" si="274"/>
        <v>2311</v>
      </c>
      <c r="AC1217" s="34">
        <f t="shared" si="278"/>
        <v>0.2803319046355891</v>
      </c>
      <c r="AD1217" s="145">
        <f t="shared" si="279"/>
        <v>1925.8330000000001</v>
      </c>
      <c r="AE1217" s="105">
        <v>1504.1669999999999</v>
      </c>
      <c r="AF1217" s="34" t="s">
        <v>36</v>
      </c>
      <c r="AG1217" s="34" t="s">
        <v>36</v>
      </c>
      <c r="AH1217" s="34" t="s">
        <v>36</v>
      </c>
      <c r="AI1217" s="29">
        <v>0.183</v>
      </c>
      <c r="AJ1217" s="29">
        <v>5.13E-4</v>
      </c>
      <c r="AK1217" s="29">
        <v>420</v>
      </c>
      <c r="AL1217" s="29">
        <v>0</v>
      </c>
      <c r="AM1217" s="29" t="s">
        <v>28</v>
      </c>
      <c r="AN1217" s="158" t="s">
        <v>28</v>
      </c>
      <c r="AO1217" s="29" t="s">
        <v>28</v>
      </c>
      <c r="AP1217" s="29">
        <v>20</v>
      </c>
      <c r="AQ1217" s="29">
        <v>360</v>
      </c>
      <c r="AR1217" s="29">
        <v>259</v>
      </c>
      <c r="AS1217" s="29">
        <v>110</v>
      </c>
      <c r="AT1217" s="29">
        <v>3.66</v>
      </c>
      <c r="AU1217" s="144">
        <v>1.0255999999999999E-2</v>
      </c>
      <c r="AV1217" s="36" t="s">
        <v>28</v>
      </c>
      <c r="AW1217" s="102" t="s">
        <v>33</v>
      </c>
      <c r="AX1217" s="129" t="s">
        <v>33</v>
      </c>
      <c r="AY1217" s="106">
        <v>340</v>
      </c>
      <c r="BD1217" t="s">
        <v>4429</v>
      </c>
      <c r="BE1217" t="s">
        <v>4424</v>
      </c>
      <c r="BF1217" t="s">
        <v>4740</v>
      </c>
      <c r="BH1217" t="str">
        <f t="shared" si="275"/>
        <v>AV</v>
      </c>
      <c r="BJ1217" t="str">
        <f t="shared" si="276"/>
        <v>OK</v>
      </c>
      <c r="BK1217" s="130">
        <v>2311</v>
      </c>
      <c r="BL1217" s="130" t="s">
        <v>37</v>
      </c>
      <c r="BM1217" s="131" t="s">
        <v>33</v>
      </c>
      <c r="BN1217" s="131" t="e">
        <v>#VALUE!</v>
      </c>
      <c r="BO1217">
        <v>2311</v>
      </c>
      <c r="BP1217">
        <v>60</v>
      </c>
    </row>
    <row r="1218" spans="1:68" x14ac:dyDescent="0.3">
      <c r="A1218" s="18" t="s">
        <v>33</v>
      </c>
      <c r="B1218" s="47">
        <v>1113</v>
      </c>
      <c r="C1218" s="124" t="s">
        <v>4957</v>
      </c>
      <c r="D1218" s="57"/>
      <c r="E1218" s="57"/>
      <c r="F1218" s="39"/>
      <c r="G1218" s="22"/>
      <c r="H1218" s="57"/>
      <c r="I1218" s="148" t="s">
        <v>33</v>
      </c>
      <c r="J1218" s="147" t="s">
        <v>33</v>
      </c>
      <c r="K1218" s="148" t="e">
        <v>#N/A</v>
      </c>
      <c r="L1218" s="148" t="s">
        <v>32</v>
      </c>
      <c r="M1218" s="147" t="s">
        <v>33</v>
      </c>
      <c r="N1218" s="29" t="str">
        <f t="shared" si="271"/>
        <v/>
      </c>
      <c r="O1218" s="29" t="str">
        <f t="shared" si="272"/>
        <v/>
      </c>
      <c r="P1218" s="29" t="str">
        <f t="shared" si="273"/>
        <v/>
      </c>
      <c r="Q1218" s="29" t="str">
        <f t="shared" si="267"/>
        <v/>
      </c>
      <c r="R1218" s="29" t="str">
        <f t="shared" si="268"/>
        <v/>
      </c>
      <c r="S1218" s="29" t="str">
        <f t="shared" si="269"/>
        <v/>
      </c>
      <c r="T1218" s="29" t="str">
        <f t="shared" si="270"/>
        <v/>
      </c>
      <c r="U1218" s="57"/>
      <c r="V1218" s="57"/>
      <c r="W1218" s="50"/>
      <c r="X1218" s="22"/>
      <c r="Y1218" s="146">
        <v>0</v>
      </c>
      <c r="Z1218" s="33"/>
      <c r="AA1218" s="34" t="e">
        <f t="shared" si="277"/>
        <v>#DIV/0!</v>
      </c>
      <c r="AB1218" s="33">
        <f t="shared" si="274"/>
        <v>0</v>
      </c>
      <c r="AC1218" s="34" t="e">
        <f t="shared" si="278"/>
        <v>#DIV/0!</v>
      </c>
      <c r="AD1218" s="145"/>
      <c r="AE1218" s="105">
        <v>0</v>
      </c>
      <c r="AF1218" s="34" t="e">
        <v>#N/A</v>
      </c>
      <c r="AG1218" s="34" t="e">
        <v>#N/A</v>
      </c>
      <c r="AH1218" s="34" t="e">
        <v>#N/A</v>
      </c>
      <c r="AI1218" s="29"/>
      <c r="AJ1218" s="29"/>
      <c r="AK1218" s="29">
        <v>0</v>
      </c>
      <c r="AL1218" s="29">
        <v>0</v>
      </c>
      <c r="AM1218" s="29" t="s">
        <v>27</v>
      </c>
      <c r="AN1218" s="58" t="s">
        <v>28</v>
      </c>
      <c r="AO1218" s="29" t="s">
        <v>28</v>
      </c>
      <c r="AP1218" s="29" t="s">
        <v>33</v>
      </c>
      <c r="AQ1218" s="29"/>
      <c r="AR1218" s="29"/>
      <c r="AS1218" s="29"/>
      <c r="AT1218" s="29"/>
      <c r="AU1218" s="144"/>
      <c r="AV1218" s="36" t="s">
        <v>33</v>
      </c>
      <c r="AW1218" s="102" t="s">
        <v>33</v>
      </c>
      <c r="AX1218" s="129" t="s">
        <v>5288</v>
      </c>
      <c r="AY1218" s="106" t="e">
        <v>#N/A</v>
      </c>
      <c r="BD1218" t="e">
        <v>#N/A</v>
      </c>
      <c r="BE1218" t="e">
        <v>#N/A</v>
      </c>
      <c r="BF1218" t="e">
        <v>#N/A</v>
      </c>
      <c r="BH1218" t="str">
        <f t="shared" si="275"/>
        <v/>
      </c>
      <c r="BJ1218" t="str">
        <f t="shared" si="276"/>
        <v>OK</v>
      </c>
      <c r="BK1218" s="130">
        <v>0</v>
      </c>
      <c r="BL1218" s="130" t="s">
        <v>37</v>
      </c>
      <c r="BM1218" s="131" t="s">
        <v>33</v>
      </c>
      <c r="BN1218" s="131" t="s">
        <v>37</v>
      </c>
      <c r="BO1218">
        <v>0</v>
      </c>
      <c r="BP1218">
        <v>0</v>
      </c>
    </row>
    <row r="1219" spans="1:68" ht="25.2" x14ac:dyDescent="0.3">
      <c r="A1219" s="59"/>
      <c r="B1219" s="47">
        <v>1114</v>
      </c>
      <c r="C1219" s="45">
        <v>1089674</v>
      </c>
      <c r="D1219" s="27"/>
      <c r="E1219" s="27"/>
      <c r="F1219" s="30" t="s">
        <v>3830</v>
      </c>
      <c r="G1219" s="101" t="s">
        <v>92</v>
      </c>
      <c r="H1219" s="70" t="s">
        <v>4779</v>
      </c>
      <c r="J1219" s="147" t="s">
        <v>33</v>
      </c>
      <c r="K1219" s="148">
        <v>0</v>
      </c>
      <c r="L1219" s="148" t="s">
        <v>32</v>
      </c>
      <c r="M1219" s="147" t="s">
        <v>33</v>
      </c>
      <c r="N1219" s="29" t="str">
        <f t="shared" si="271"/>
        <v/>
      </c>
      <c r="O1219" s="29" t="str">
        <f t="shared" si="272"/>
        <v/>
      </c>
      <c r="P1219" s="29" t="str">
        <f t="shared" si="273"/>
        <v/>
      </c>
      <c r="Q1219" s="29" t="str">
        <f t="shared" si="267"/>
        <v/>
      </c>
      <c r="R1219" s="29" t="str">
        <f t="shared" si="268"/>
        <v/>
      </c>
      <c r="S1219" s="29" t="str">
        <f t="shared" si="269"/>
        <v/>
      </c>
      <c r="T1219" s="29" t="str">
        <f t="shared" si="270"/>
        <v/>
      </c>
      <c r="U1219" s="27"/>
      <c r="V1219" s="27"/>
      <c r="W1219" s="38" t="s">
        <v>463</v>
      </c>
      <c r="X1219" s="37" t="s">
        <v>158</v>
      </c>
      <c r="Y1219" s="146">
        <v>5500</v>
      </c>
      <c r="Z1219" s="33">
        <v>7040</v>
      </c>
      <c r="AA1219" s="34">
        <f t="shared" si="277"/>
        <v>0.28000000000000003</v>
      </c>
      <c r="AB1219" s="33">
        <f t="shared" si="274"/>
        <v>7040</v>
      </c>
      <c r="AC1219" s="34">
        <f t="shared" si="278"/>
        <v>0.28000016581819404</v>
      </c>
      <c r="AD1219" s="145">
        <f t="shared" ref="AD1219:AD1250" si="280">ROUND(Z1219/1.2,3)</f>
        <v>5866.6670000000004</v>
      </c>
      <c r="AE1219" s="105">
        <v>4583.3329999999996</v>
      </c>
      <c r="AF1219" s="34" t="s">
        <v>36</v>
      </c>
      <c r="AG1219" s="34" t="s">
        <v>36</v>
      </c>
      <c r="AH1219" s="34" t="s">
        <v>36</v>
      </c>
      <c r="AI1219" s="29">
        <v>0.30299999999999999</v>
      </c>
      <c r="AJ1219" s="29">
        <v>3.4000000000000002E-4</v>
      </c>
      <c r="AK1219" s="29">
        <v>0</v>
      </c>
      <c r="AL1219" s="29">
        <v>0</v>
      </c>
      <c r="AM1219" s="29" t="s">
        <v>28</v>
      </c>
      <c r="AN1219" s="159" t="s">
        <v>27</v>
      </c>
      <c r="AO1219" s="29" t="s">
        <v>28</v>
      </c>
      <c r="AP1219" s="29">
        <v>1</v>
      </c>
      <c r="AQ1219" s="29">
        <v>230</v>
      </c>
      <c r="AR1219" s="29">
        <v>87</v>
      </c>
      <c r="AS1219" s="29">
        <v>30</v>
      </c>
      <c r="AT1219" s="29">
        <v>0.30299999999999999</v>
      </c>
      <c r="AU1219" s="144">
        <v>3.4000000000000002E-4</v>
      </c>
      <c r="AV1219" s="36" t="s">
        <v>28</v>
      </c>
      <c r="AW1219" s="102">
        <v>44301</v>
      </c>
      <c r="AX1219" s="129" t="s">
        <v>33</v>
      </c>
      <c r="AY1219" s="106">
        <v>4</v>
      </c>
      <c r="BD1219" t="s">
        <v>4399</v>
      </c>
      <c r="BE1219" t="s">
        <v>4346</v>
      </c>
      <c r="BF1219" t="s">
        <v>4745</v>
      </c>
      <c r="BH1219" t="str">
        <f t="shared" si="275"/>
        <v/>
      </c>
      <c r="BJ1219" t="str">
        <f t="shared" si="276"/>
        <v>OK</v>
      </c>
      <c r="BK1219" s="130" t="s">
        <v>5302</v>
      </c>
      <c r="BL1219" s="130" t="e">
        <v>#VALUE!</v>
      </c>
      <c r="BM1219" s="131" t="s">
        <v>33</v>
      </c>
      <c r="BN1219" s="131" t="e">
        <v>#VALUE!</v>
      </c>
      <c r="BO1219">
        <v>7040</v>
      </c>
      <c r="BP1219">
        <v>0</v>
      </c>
    </row>
    <row r="1220" spans="1:68" ht="25.2" x14ac:dyDescent="0.3">
      <c r="A1220" s="59"/>
      <c r="B1220" s="47">
        <v>1115</v>
      </c>
      <c r="C1220" s="45">
        <v>1089776</v>
      </c>
      <c r="D1220" s="27"/>
      <c r="E1220" s="27"/>
      <c r="F1220" s="30" t="s">
        <v>3831</v>
      </c>
      <c r="G1220" s="101" t="s">
        <v>503</v>
      </c>
      <c r="H1220" s="70" t="s">
        <v>4779</v>
      </c>
      <c r="J1220" s="147" t="s">
        <v>33</v>
      </c>
      <c r="K1220" s="148">
        <v>0</v>
      </c>
      <c r="L1220" s="148" t="s">
        <v>32</v>
      </c>
      <c r="M1220" s="147" t="s">
        <v>33</v>
      </c>
      <c r="N1220" s="29" t="str">
        <f t="shared" si="271"/>
        <v/>
      </c>
      <c r="O1220" s="29" t="str">
        <f t="shared" si="272"/>
        <v/>
      </c>
      <c r="P1220" s="29" t="str">
        <f t="shared" si="273"/>
        <v/>
      </c>
      <c r="Q1220" s="29" t="str">
        <f t="shared" si="267"/>
        <v/>
      </c>
      <c r="R1220" s="29" t="str">
        <f t="shared" si="268"/>
        <v/>
      </c>
      <c r="S1220" s="29" t="str">
        <f t="shared" si="269"/>
        <v/>
      </c>
      <c r="T1220" s="29" t="str">
        <f t="shared" si="270"/>
        <v/>
      </c>
      <c r="U1220" s="27"/>
      <c r="V1220" s="27"/>
      <c r="W1220" s="38" t="s">
        <v>463</v>
      </c>
      <c r="X1220" s="37" t="s">
        <v>158</v>
      </c>
      <c r="Y1220" s="146">
        <v>2200</v>
      </c>
      <c r="Z1220" s="33">
        <v>2816</v>
      </c>
      <c r="AA1220" s="34">
        <f t="shared" si="277"/>
        <v>0.28000000000000003</v>
      </c>
      <c r="AB1220" s="33">
        <f t="shared" si="274"/>
        <v>2816</v>
      </c>
      <c r="AC1220" s="34">
        <f t="shared" si="278"/>
        <v>0.28000041454552982</v>
      </c>
      <c r="AD1220" s="145">
        <f t="shared" si="280"/>
        <v>2346.6669999999999</v>
      </c>
      <c r="AE1220" s="105">
        <v>1833.3330000000001</v>
      </c>
      <c r="AF1220" s="34" t="s">
        <v>36</v>
      </c>
      <c r="AG1220" s="34" t="s">
        <v>36</v>
      </c>
      <c r="AH1220" s="34" t="s">
        <v>36</v>
      </c>
      <c r="AI1220" s="29">
        <v>1.9E-2</v>
      </c>
      <c r="AJ1220" s="29">
        <v>1.8150000000000001E-5</v>
      </c>
      <c r="AK1220" s="29">
        <v>0</v>
      </c>
      <c r="AL1220" s="29">
        <v>0</v>
      </c>
      <c r="AM1220" s="29" t="s">
        <v>28</v>
      </c>
      <c r="AN1220" s="159" t="s">
        <v>27</v>
      </c>
      <c r="AO1220" s="29" t="s">
        <v>28</v>
      </c>
      <c r="AP1220" s="29">
        <v>1</v>
      </c>
      <c r="AQ1220" s="29">
        <v>150</v>
      </c>
      <c r="AR1220" s="29">
        <v>79</v>
      </c>
      <c r="AS1220" s="29">
        <v>2.4</v>
      </c>
      <c r="AT1220" s="29">
        <v>1.9E-2</v>
      </c>
      <c r="AU1220" s="144">
        <v>1.8150000000000001E-5</v>
      </c>
      <c r="AV1220" s="36" t="s">
        <v>28</v>
      </c>
      <c r="AW1220" s="102">
        <v>44301</v>
      </c>
      <c r="AX1220" s="129" t="s">
        <v>33</v>
      </c>
      <c r="AY1220" s="106">
        <v>50</v>
      </c>
      <c r="BD1220" t="s">
        <v>4399</v>
      </c>
      <c r="BE1220" t="s">
        <v>4346</v>
      </c>
      <c r="BF1220" t="s">
        <v>4745</v>
      </c>
      <c r="BH1220" t="str">
        <f t="shared" si="275"/>
        <v/>
      </c>
      <c r="BJ1220" t="str">
        <f t="shared" si="276"/>
        <v>OK</v>
      </c>
      <c r="BK1220" s="130" t="s">
        <v>5302</v>
      </c>
      <c r="BL1220" s="130" t="e">
        <v>#VALUE!</v>
      </c>
      <c r="BM1220" s="131" t="s">
        <v>33</v>
      </c>
      <c r="BN1220" s="131" t="e">
        <v>#VALUE!</v>
      </c>
      <c r="BO1220">
        <v>2816</v>
      </c>
      <c r="BP1220">
        <v>0</v>
      </c>
    </row>
    <row r="1221" spans="1:68" ht="25.2" x14ac:dyDescent="0.3">
      <c r="A1221" s="59"/>
      <c r="B1221" s="47">
        <v>1116</v>
      </c>
      <c r="C1221" s="45">
        <v>1089677</v>
      </c>
      <c r="D1221" s="40">
        <v>1013719</v>
      </c>
      <c r="E1221" s="40"/>
      <c r="F1221" s="39" t="s">
        <v>1057</v>
      </c>
      <c r="G1221" s="29" t="s">
        <v>47</v>
      </c>
      <c r="H1221" s="70" t="s">
        <v>4779</v>
      </c>
      <c r="I1221" s="148" t="s">
        <v>32</v>
      </c>
      <c r="J1221" s="147" t="s">
        <v>33</v>
      </c>
      <c r="K1221" s="148">
        <v>0</v>
      </c>
      <c r="L1221" s="148" t="s">
        <v>32</v>
      </c>
      <c r="M1221" s="147" t="s">
        <v>33</v>
      </c>
      <c r="N1221" s="29">
        <f t="shared" si="271"/>
        <v>1013719</v>
      </c>
      <c r="O1221" s="29" t="str">
        <f t="shared" si="272"/>
        <v/>
      </c>
      <c r="P1221" s="29" t="str">
        <f t="shared" si="273"/>
        <v/>
      </c>
      <c r="Q1221" s="29" t="str">
        <f t="shared" si="267"/>
        <v/>
      </c>
      <c r="R1221" s="29" t="str">
        <f t="shared" si="268"/>
        <v/>
      </c>
      <c r="S1221" s="29" t="str">
        <f t="shared" si="269"/>
        <v/>
      </c>
      <c r="T1221" s="29" t="str">
        <f t="shared" si="270"/>
        <v/>
      </c>
      <c r="U1221" s="40"/>
      <c r="V1221" s="40"/>
      <c r="W1221" s="38" t="s">
        <v>463</v>
      </c>
      <c r="X1221" s="29" t="s">
        <v>158</v>
      </c>
      <c r="Y1221" s="146">
        <v>5750</v>
      </c>
      <c r="Z1221" s="33">
        <v>7360</v>
      </c>
      <c r="AA1221" s="34">
        <f t="shared" si="277"/>
        <v>0.28000000000000003</v>
      </c>
      <c r="AB1221" s="33">
        <f t="shared" si="274"/>
        <v>7360</v>
      </c>
      <c r="AC1221" s="34">
        <f t="shared" si="278"/>
        <v>0.27999984139131523</v>
      </c>
      <c r="AD1221" s="145">
        <f t="shared" si="280"/>
        <v>6133.3329999999996</v>
      </c>
      <c r="AE1221" s="105">
        <v>4791.6670000000004</v>
      </c>
      <c r="AF1221" s="34" t="s">
        <v>36</v>
      </c>
      <c r="AG1221" s="34" t="s">
        <v>36</v>
      </c>
      <c r="AH1221" s="34" t="s">
        <v>36</v>
      </c>
      <c r="AI1221" s="29">
        <v>0.44</v>
      </c>
      <c r="AJ1221" s="29">
        <v>1.0679999999999999E-3</v>
      </c>
      <c r="AK1221" s="29">
        <v>4</v>
      </c>
      <c r="AL1221" s="29">
        <v>0</v>
      </c>
      <c r="AM1221" s="29" t="s">
        <v>28</v>
      </c>
      <c r="AN1221" s="158" t="s">
        <v>28</v>
      </c>
      <c r="AO1221" s="29" t="s">
        <v>28</v>
      </c>
      <c r="AP1221" s="29">
        <v>1</v>
      </c>
      <c r="AQ1221" s="29">
        <v>258</v>
      </c>
      <c r="AR1221" s="29">
        <v>110</v>
      </c>
      <c r="AS1221" s="29">
        <v>42</v>
      </c>
      <c r="AT1221" s="29">
        <v>0.44</v>
      </c>
      <c r="AU1221" s="144">
        <v>1.1919999999999999E-3</v>
      </c>
      <c r="AV1221" s="36" t="s">
        <v>28</v>
      </c>
      <c r="AW1221" s="102">
        <v>43017</v>
      </c>
      <c r="AX1221" s="129" t="s">
        <v>33</v>
      </c>
      <c r="AY1221" s="106">
        <v>1205</v>
      </c>
      <c r="BD1221" t="s">
        <v>4399</v>
      </c>
      <c r="BE1221" t="s">
        <v>4400</v>
      </c>
      <c r="BF1221" t="s">
        <v>4745</v>
      </c>
      <c r="BH1221" t="str">
        <f t="shared" si="275"/>
        <v>AV</v>
      </c>
      <c r="BJ1221" t="str">
        <f t="shared" si="276"/>
        <v>OK</v>
      </c>
      <c r="BK1221" s="130">
        <v>7360</v>
      </c>
      <c r="BL1221" s="130" t="s">
        <v>37</v>
      </c>
      <c r="BM1221" s="131" t="s">
        <v>33</v>
      </c>
      <c r="BN1221" s="131" t="e">
        <v>#VALUE!</v>
      </c>
      <c r="BO1221">
        <v>7360</v>
      </c>
      <c r="BP1221">
        <v>39</v>
      </c>
    </row>
    <row r="1222" spans="1:68" ht="25.2" x14ac:dyDescent="0.3">
      <c r="A1222" s="59"/>
      <c r="B1222" s="47">
        <v>1117</v>
      </c>
      <c r="C1222" s="45">
        <v>1089779</v>
      </c>
      <c r="D1222" s="40"/>
      <c r="E1222" s="40"/>
      <c r="F1222" s="31" t="s">
        <v>1058</v>
      </c>
      <c r="G1222" s="29" t="s">
        <v>503</v>
      </c>
      <c r="H1222" s="70" t="s">
        <v>4779</v>
      </c>
      <c r="I1222" s="148" t="s">
        <v>32</v>
      </c>
      <c r="J1222" s="147" t="s">
        <v>33</v>
      </c>
      <c r="K1222" s="148">
        <v>0</v>
      </c>
      <c r="L1222" s="148" t="s">
        <v>32</v>
      </c>
      <c r="M1222" s="147" t="s">
        <v>33</v>
      </c>
      <c r="N1222" s="29" t="str">
        <f t="shared" si="271"/>
        <v/>
      </c>
      <c r="O1222" s="29" t="str">
        <f t="shared" si="272"/>
        <v/>
      </c>
      <c r="P1222" s="29" t="str">
        <f t="shared" si="273"/>
        <v/>
      </c>
      <c r="Q1222" s="29" t="str">
        <f t="shared" ref="Q1222:Q1285" si="281">IF(IFERROR(MID($U1222,1,7)+0,"")&lt;1130000,"",IFERROR(MID($U1222,1,7)+0,""))</f>
        <v/>
      </c>
      <c r="R1222" s="29" t="str">
        <f t="shared" ref="R1222:R1285" si="282">IF(IFERROR(MID($U1222,10,7)+0,"")&lt;1130000,"",IFERROR(MID($U1222,10,7)+0,""))</f>
        <v/>
      </c>
      <c r="S1222" s="29" t="str">
        <f t="shared" ref="S1222:S1285" si="283">IF(IFERROR(MID($U1222,19,7)+0,"")&lt;1130000,"",IFERROR(MID($U1222,19,7)+0,""))</f>
        <v/>
      </c>
      <c r="T1222" s="29" t="str">
        <f t="shared" ref="T1222:T1285" si="284">IF(Q1222="","",IF(R1222="",Q1222,Q1222&amp;", "&amp;R1222))</f>
        <v/>
      </c>
      <c r="U1222" s="40"/>
      <c r="V1222" s="40"/>
      <c r="W1222" s="38" t="s">
        <v>463</v>
      </c>
      <c r="X1222" s="29" t="s">
        <v>158</v>
      </c>
      <c r="Y1222" s="146">
        <v>2814</v>
      </c>
      <c r="Z1222" s="33">
        <v>3601</v>
      </c>
      <c r="AA1222" s="34">
        <f t="shared" si="277"/>
        <v>0.28000000000000003</v>
      </c>
      <c r="AB1222" s="33">
        <f t="shared" si="274"/>
        <v>3601</v>
      </c>
      <c r="AC1222" s="34">
        <f t="shared" si="278"/>
        <v>0.27967292110874203</v>
      </c>
      <c r="AD1222" s="145">
        <f t="shared" si="280"/>
        <v>3000.8330000000001</v>
      </c>
      <c r="AE1222" s="105">
        <v>2345</v>
      </c>
      <c r="AF1222" s="34" t="s">
        <v>36</v>
      </c>
      <c r="AG1222" s="34" t="s">
        <v>36</v>
      </c>
      <c r="AH1222" s="34" t="s">
        <v>36</v>
      </c>
      <c r="AI1222" s="29">
        <v>7.2999999999999995E-2</v>
      </c>
      <c r="AJ1222" s="29">
        <v>6.3E-5</v>
      </c>
      <c r="AK1222" s="29">
        <v>7</v>
      </c>
      <c r="AL1222" s="29">
        <v>0</v>
      </c>
      <c r="AM1222" s="29" t="s">
        <v>28</v>
      </c>
      <c r="AN1222" s="158" t="s">
        <v>28</v>
      </c>
      <c r="AO1222" s="29" t="s">
        <v>28</v>
      </c>
      <c r="AP1222" s="29">
        <v>1</v>
      </c>
      <c r="AQ1222" s="29">
        <v>187</v>
      </c>
      <c r="AR1222" s="29">
        <v>86</v>
      </c>
      <c r="AS1222" s="29">
        <v>3.9</v>
      </c>
      <c r="AT1222" s="29">
        <v>7.2999999999999995E-2</v>
      </c>
      <c r="AU1222" s="144">
        <v>6.3E-5</v>
      </c>
      <c r="AV1222" s="36" t="s">
        <v>28</v>
      </c>
      <c r="AW1222" s="102">
        <v>43017</v>
      </c>
      <c r="AX1222" s="129" t="s">
        <v>33</v>
      </c>
      <c r="AY1222" s="106">
        <v>158</v>
      </c>
      <c r="BD1222" t="s">
        <v>4399</v>
      </c>
      <c r="BE1222" t="s">
        <v>4400</v>
      </c>
      <c r="BF1222" t="s">
        <v>4745</v>
      </c>
      <c r="BH1222" t="str">
        <f t="shared" si="275"/>
        <v>AV</v>
      </c>
      <c r="BJ1222" t="str">
        <f t="shared" si="276"/>
        <v>OK</v>
      </c>
      <c r="BK1222" s="130">
        <v>3601</v>
      </c>
      <c r="BL1222" s="130" t="s">
        <v>37</v>
      </c>
      <c r="BM1222" s="131" t="s">
        <v>33</v>
      </c>
      <c r="BN1222" s="131" t="e">
        <v>#VALUE!</v>
      </c>
      <c r="BO1222">
        <v>3601</v>
      </c>
      <c r="BP1222">
        <v>0</v>
      </c>
    </row>
    <row r="1223" spans="1:68" ht="25.2" x14ac:dyDescent="0.3">
      <c r="A1223" s="59"/>
      <c r="B1223" s="47">
        <v>1118</v>
      </c>
      <c r="C1223" s="45">
        <v>1089675</v>
      </c>
      <c r="D1223" s="40">
        <v>1006634</v>
      </c>
      <c r="E1223" s="40"/>
      <c r="F1223" s="39" t="s">
        <v>1059</v>
      </c>
      <c r="G1223" s="29" t="s">
        <v>47</v>
      </c>
      <c r="H1223" s="70" t="s">
        <v>4779</v>
      </c>
      <c r="I1223" s="148" t="s">
        <v>32</v>
      </c>
      <c r="J1223" s="147" t="s">
        <v>33</v>
      </c>
      <c r="K1223" s="148">
        <v>0</v>
      </c>
      <c r="L1223" s="148" t="s">
        <v>32</v>
      </c>
      <c r="M1223" s="147" t="s">
        <v>33</v>
      </c>
      <c r="N1223" s="29">
        <f t="shared" si="271"/>
        <v>1006634</v>
      </c>
      <c r="O1223" s="29" t="str">
        <f t="shared" si="272"/>
        <v/>
      </c>
      <c r="P1223" s="29" t="str">
        <f t="shared" si="273"/>
        <v/>
      </c>
      <c r="Q1223" s="29" t="str">
        <f t="shared" si="281"/>
        <v/>
      </c>
      <c r="R1223" s="29" t="str">
        <f t="shared" si="282"/>
        <v/>
      </c>
      <c r="S1223" s="29" t="str">
        <f t="shared" si="283"/>
        <v/>
      </c>
      <c r="T1223" s="29" t="str">
        <f t="shared" si="284"/>
        <v/>
      </c>
      <c r="U1223" s="40"/>
      <c r="V1223" s="40"/>
      <c r="W1223" s="38" t="s">
        <v>463</v>
      </c>
      <c r="X1223" s="29" t="s">
        <v>158</v>
      </c>
      <c r="Y1223" s="146">
        <v>8802</v>
      </c>
      <c r="Z1223" s="33">
        <v>11266</v>
      </c>
      <c r="AA1223" s="34">
        <f t="shared" si="277"/>
        <v>0.28000000000000003</v>
      </c>
      <c r="AB1223" s="33">
        <f t="shared" si="274"/>
        <v>11266</v>
      </c>
      <c r="AC1223" s="34">
        <f t="shared" si="278"/>
        <v>0.27993633265167017</v>
      </c>
      <c r="AD1223" s="145">
        <f t="shared" si="280"/>
        <v>9388.3330000000005</v>
      </c>
      <c r="AE1223" s="105">
        <v>7335</v>
      </c>
      <c r="AF1223" s="34" t="s">
        <v>36</v>
      </c>
      <c r="AG1223" s="34" t="s">
        <v>36</v>
      </c>
      <c r="AH1223" s="34" t="s">
        <v>36</v>
      </c>
      <c r="AI1223" s="29">
        <v>0.9</v>
      </c>
      <c r="AJ1223" s="29">
        <v>1.0679999999999999E-3</v>
      </c>
      <c r="AK1223" s="29">
        <v>1</v>
      </c>
      <c r="AL1223" s="29">
        <v>0</v>
      </c>
      <c r="AM1223" s="29" t="s">
        <v>28</v>
      </c>
      <c r="AN1223" s="158" t="s">
        <v>28</v>
      </c>
      <c r="AO1223" s="29" t="s">
        <v>28</v>
      </c>
      <c r="AP1223" s="29">
        <v>1</v>
      </c>
      <c r="AQ1223" s="29">
        <v>258</v>
      </c>
      <c r="AR1223" s="29">
        <v>110</v>
      </c>
      <c r="AS1223" s="29">
        <v>42</v>
      </c>
      <c r="AT1223" s="29">
        <v>0.9</v>
      </c>
      <c r="AU1223" s="144">
        <v>1.1919999999999999E-3</v>
      </c>
      <c r="AV1223" s="36" t="s">
        <v>28</v>
      </c>
      <c r="AW1223" s="102">
        <v>43017</v>
      </c>
      <c r="AX1223" s="129" t="s">
        <v>33</v>
      </c>
      <c r="AY1223" s="106">
        <v>94</v>
      </c>
      <c r="BD1223" t="s">
        <v>4399</v>
      </c>
      <c r="BE1223" t="s">
        <v>4346</v>
      </c>
      <c r="BF1223" t="s">
        <v>4745</v>
      </c>
      <c r="BH1223" t="str">
        <f t="shared" si="275"/>
        <v>AV</v>
      </c>
      <c r="BJ1223" t="str">
        <f t="shared" si="276"/>
        <v>OK</v>
      </c>
      <c r="BK1223" s="130">
        <v>11266</v>
      </c>
      <c r="BL1223" s="130" t="s">
        <v>37</v>
      </c>
      <c r="BM1223" s="131" t="s">
        <v>33</v>
      </c>
      <c r="BN1223" s="131" t="e">
        <v>#VALUE!</v>
      </c>
      <c r="BO1223">
        <v>11266</v>
      </c>
      <c r="BP1223">
        <v>4</v>
      </c>
    </row>
    <row r="1224" spans="1:68" x14ac:dyDescent="0.3">
      <c r="A1224" s="59"/>
      <c r="B1224" s="47">
        <v>1119</v>
      </c>
      <c r="C1224" s="45">
        <v>1089777</v>
      </c>
      <c r="D1224" s="40"/>
      <c r="E1224" s="40"/>
      <c r="F1224" s="31" t="s">
        <v>1060</v>
      </c>
      <c r="G1224" s="29" t="s">
        <v>503</v>
      </c>
      <c r="H1224" s="40"/>
      <c r="I1224" s="148" t="s">
        <v>32</v>
      </c>
      <c r="J1224" s="147" t="s">
        <v>33</v>
      </c>
      <c r="K1224" s="148">
        <v>0</v>
      </c>
      <c r="L1224" s="148" t="s">
        <v>32</v>
      </c>
      <c r="M1224" s="147" t="s">
        <v>33</v>
      </c>
      <c r="N1224" s="29" t="str">
        <f t="shared" si="271"/>
        <v/>
      </c>
      <c r="O1224" s="29" t="str">
        <f t="shared" si="272"/>
        <v/>
      </c>
      <c r="P1224" s="29" t="str">
        <f t="shared" si="273"/>
        <v/>
      </c>
      <c r="Q1224" s="29" t="str">
        <f t="shared" si="281"/>
        <v/>
      </c>
      <c r="R1224" s="29" t="str">
        <f t="shared" si="282"/>
        <v/>
      </c>
      <c r="S1224" s="29" t="str">
        <f t="shared" si="283"/>
        <v/>
      </c>
      <c r="T1224" s="29" t="str">
        <f t="shared" si="284"/>
        <v/>
      </c>
      <c r="U1224" s="40"/>
      <c r="V1224" s="40"/>
      <c r="W1224" s="38" t="s">
        <v>463</v>
      </c>
      <c r="X1224" s="29" t="s">
        <v>158</v>
      </c>
      <c r="Y1224" s="146">
        <v>1002</v>
      </c>
      <c r="Z1224" s="33">
        <v>1282</v>
      </c>
      <c r="AA1224" s="34">
        <f t="shared" si="277"/>
        <v>0.27900000000000003</v>
      </c>
      <c r="AB1224" s="33">
        <f t="shared" si="274"/>
        <v>1282</v>
      </c>
      <c r="AC1224" s="34">
        <f t="shared" si="278"/>
        <v>0.27944071856287434</v>
      </c>
      <c r="AD1224" s="145">
        <f t="shared" si="280"/>
        <v>1068.3330000000001</v>
      </c>
      <c r="AE1224" s="105">
        <v>835</v>
      </c>
      <c r="AF1224" s="34" t="s">
        <v>36</v>
      </c>
      <c r="AG1224" s="34" t="s">
        <v>36</v>
      </c>
      <c r="AH1224" s="34" t="s">
        <v>36</v>
      </c>
      <c r="AI1224" s="29">
        <v>8.9999999999999993E-3</v>
      </c>
      <c r="AJ1224" s="29">
        <v>7.7000000000000001E-5</v>
      </c>
      <c r="AK1224" s="29">
        <v>0</v>
      </c>
      <c r="AL1224" s="29">
        <v>0</v>
      </c>
      <c r="AM1224" s="29" t="s">
        <v>28</v>
      </c>
      <c r="AN1224" s="44" t="s">
        <v>27</v>
      </c>
      <c r="AO1224" s="29" t="s">
        <v>28</v>
      </c>
      <c r="AP1224" s="29">
        <v>1</v>
      </c>
      <c r="AQ1224" s="29">
        <v>330</v>
      </c>
      <c r="AR1224" s="29">
        <v>140</v>
      </c>
      <c r="AS1224" s="29">
        <v>55</v>
      </c>
      <c r="AT1224" s="29">
        <v>8.9999999999999993E-3</v>
      </c>
      <c r="AU1224" s="144">
        <v>2.5409999999999999E-3</v>
      </c>
      <c r="AV1224" s="36" t="s">
        <v>28</v>
      </c>
      <c r="AW1224" s="102">
        <v>43017</v>
      </c>
      <c r="AX1224" s="129" t="s">
        <v>33</v>
      </c>
      <c r="AY1224" s="106">
        <v>21</v>
      </c>
      <c r="BD1224" t="s">
        <v>4399</v>
      </c>
      <c r="BE1224" t="s">
        <v>4400</v>
      </c>
      <c r="BF1224" t="s">
        <v>4745</v>
      </c>
      <c r="BH1224" t="str">
        <f t="shared" si="275"/>
        <v/>
      </c>
      <c r="BJ1224" t="str">
        <f t="shared" si="276"/>
        <v>OK</v>
      </c>
      <c r="BK1224" s="130" t="s">
        <v>5302</v>
      </c>
      <c r="BL1224" s="130" t="e">
        <v>#VALUE!</v>
      </c>
      <c r="BM1224" s="131" t="s">
        <v>33</v>
      </c>
      <c r="BN1224" s="131" t="e">
        <v>#VALUE!</v>
      </c>
      <c r="BO1224" t="e">
        <v>#N/A</v>
      </c>
      <c r="BP1224">
        <v>4</v>
      </c>
    </row>
    <row r="1225" spans="1:68" ht="25.2" x14ac:dyDescent="0.3">
      <c r="A1225" s="59"/>
      <c r="B1225" s="47">
        <v>1120</v>
      </c>
      <c r="C1225" s="45">
        <v>1089676</v>
      </c>
      <c r="D1225" s="40">
        <v>1014171</v>
      </c>
      <c r="E1225" s="40"/>
      <c r="F1225" s="31" t="s">
        <v>1061</v>
      </c>
      <c r="G1225" s="29" t="s">
        <v>39</v>
      </c>
      <c r="H1225" s="70" t="s">
        <v>4779</v>
      </c>
      <c r="I1225" s="148" t="s">
        <v>32</v>
      </c>
      <c r="J1225" s="147" t="s">
        <v>33</v>
      </c>
      <c r="K1225" s="148">
        <v>0</v>
      </c>
      <c r="L1225" s="148" t="s">
        <v>32</v>
      </c>
      <c r="M1225" s="147" t="s">
        <v>33</v>
      </c>
      <c r="N1225" s="29">
        <f t="shared" si="271"/>
        <v>1014171</v>
      </c>
      <c r="O1225" s="29" t="str">
        <f t="shared" si="272"/>
        <v/>
      </c>
      <c r="P1225" s="29" t="str">
        <f t="shared" si="273"/>
        <v/>
      </c>
      <c r="Q1225" s="29" t="str">
        <f t="shared" si="281"/>
        <v/>
      </c>
      <c r="R1225" s="29" t="str">
        <f t="shared" si="282"/>
        <v/>
      </c>
      <c r="S1225" s="29" t="str">
        <f t="shared" si="283"/>
        <v/>
      </c>
      <c r="T1225" s="29" t="str">
        <f t="shared" si="284"/>
        <v/>
      </c>
      <c r="U1225" s="40"/>
      <c r="V1225" s="40"/>
      <c r="W1225" s="38" t="s">
        <v>463</v>
      </c>
      <c r="X1225" s="29" t="s">
        <v>158</v>
      </c>
      <c r="Y1225" s="146">
        <v>15353</v>
      </c>
      <c r="Z1225" s="33">
        <v>19651</v>
      </c>
      <c r="AA1225" s="34">
        <f t="shared" si="277"/>
        <v>0.28000000000000003</v>
      </c>
      <c r="AB1225" s="33">
        <f t="shared" si="274"/>
        <v>19651</v>
      </c>
      <c r="AC1225" s="34">
        <f t="shared" si="278"/>
        <v>0.27994522816530387</v>
      </c>
      <c r="AD1225" s="145">
        <f t="shared" si="280"/>
        <v>16375.833000000001</v>
      </c>
      <c r="AE1225" s="105">
        <v>12794.166999999999</v>
      </c>
      <c r="AF1225" s="34" t="s">
        <v>36</v>
      </c>
      <c r="AG1225" s="34" t="s">
        <v>36</v>
      </c>
      <c r="AH1225" s="34" t="s">
        <v>36</v>
      </c>
      <c r="AI1225" s="29">
        <v>1.62</v>
      </c>
      <c r="AJ1225" s="29">
        <v>2.673E-3</v>
      </c>
      <c r="AK1225" s="29">
        <v>2</v>
      </c>
      <c r="AL1225" s="29">
        <v>0</v>
      </c>
      <c r="AM1225" s="29" t="s">
        <v>28</v>
      </c>
      <c r="AN1225" s="158" t="s">
        <v>28</v>
      </c>
      <c r="AO1225" s="29" t="s">
        <v>28</v>
      </c>
      <c r="AP1225" s="29">
        <v>1</v>
      </c>
      <c r="AQ1225" s="29">
        <v>357</v>
      </c>
      <c r="AR1225" s="29">
        <v>159</v>
      </c>
      <c r="AS1225" s="29">
        <v>48</v>
      </c>
      <c r="AT1225" s="29">
        <v>1.62</v>
      </c>
      <c r="AU1225" s="144">
        <v>2.725E-3</v>
      </c>
      <c r="AV1225" s="36" t="s">
        <v>28</v>
      </c>
      <c r="AW1225" s="102">
        <v>43017</v>
      </c>
      <c r="AX1225" s="129" t="s">
        <v>33</v>
      </c>
      <c r="AY1225" s="106">
        <v>29</v>
      </c>
      <c r="BD1225" t="s">
        <v>4399</v>
      </c>
      <c r="BE1225" t="s">
        <v>4346</v>
      </c>
      <c r="BF1225" t="s">
        <v>4745</v>
      </c>
      <c r="BH1225" t="str">
        <f t="shared" si="275"/>
        <v>AV</v>
      </c>
      <c r="BJ1225" t="str">
        <f t="shared" si="276"/>
        <v>OK</v>
      </c>
      <c r="BK1225" s="130">
        <v>19651</v>
      </c>
      <c r="BL1225" s="130" t="s">
        <v>37</v>
      </c>
      <c r="BM1225" s="131" t="s">
        <v>33</v>
      </c>
      <c r="BN1225" s="131" t="e">
        <v>#VALUE!</v>
      </c>
      <c r="BO1225">
        <v>19651</v>
      </c>
      <c r="BP1225">
        <v>1</v>
      </c>
    </row>
    <row r="1226" spans="1:68" ht="25.2" x14ac:dyDescent="0.3">
      <c r="A1226" s="59"/>
      <c r="B1226" s="47">
        <v>1121</v>
      </c>
      <c r="C1226" s="45">
        <v>1089778</v>
      </c>
      <c r="D1226" s="40"/>
      <c r="E1226" s="40"/>
      <c r="F1226" s="31" t="s">
        <v>1062</v>
      </c>
      <c r="G1226" s="29" t="s">
        <v>503</v>
      </c>
      <c r="H1226" s="70" t="s">
        <v>4779</v>
      </c>
      <c r="I1226" s="148" t="s">
        <v>32</v>
      </c>
      <c r="J1226" s="147" t="s">
        <v>33</v>
      </c>
      <c r="K1226" s="148">
        <v>0</v>
      </c>
      <c r="L1226" s="148" t="s">
        <v>32</v>
      </c>
      <c r="M1226" s="147" t="s">
        <v>33</v>
      </c>
      <c r="N1226" s="29" t="str">
        <f t="shared" si="271"/>
        <v/>
      </c>
      <c r="O1226" s="29" t="str">
        <f t="shared" si="272"/>
        <v/>
      </c>
      <c r="P1226" s="29" t="str">
        <f t="shared" si="273"/>
        <v/>
      </c>
      <c r="Q1226" s="29" t="str">
        <f t="shared" si="281"/>
        <v/>
      </c>
      <c r="R1226" s="29" t="str">
        <f t="shared" si="282"/>
        <v/>
      </c>
      <c r="S1226" s="29" t="str">
        <f t="shared" si="283"/>
        <v/>
      </c>
      <c r="T1226" s="29" t="str">
        <f t="shared" si="284"/>
        <v/>
      </c>
      <c r="U1226" s="40"/>
      <c r="V1226" s="40"/>
      <c r="W1226" s="38" t="s">
        <v>463</v>
      </c>
      <c r="X1226" s="29" t="s">
        <v>158</v>
      </c>
      <c r="Y1226" s="146">
        <v>1396</v>
      </c>
      <c r="Z1226" s="33">
        <v>1787</v>
      </c>
      <c r="AA1226" s="34">
        <f t="shared" si="277"/>
        <v>0.28000000000000003</v>
      </c>
      <c r="AB1226" s="33">
        <f t="shared" si="274"/>
        <v>1787</v>
      </c>
      <c r="AC1226" s="34">
        <f t="shared" si="278"/>
        <v>0.28008661320533312</v>
      </c>
      <c r="AD1226" s="145">
        <f t="shared" si="280"/>
        <v>1489.1669999999999</v>
      </c>
      <c r="AE1226" s="105">
        <v>1163.3330000000001</v>
      </c>
      <c r="AF1226" s="34" t="s">
        <v>36</v>
      </c>
      <c r="AG1226" s="34" t="s">
        <v>36</v>
      </c>
      <c r="AH1226" s="34" t="s">
        <v>36</v>
      </c>
      <c r="AI1226" s="29">
        <v>1.4999999999999999E-2</v>
      </c>
      <c r="AJ1226" s="29">
        <v>1.34E-4</v>
      </c>
      <c r="AK1226" s="29">
        <v>2</v>
      </c>
      <c r="AL1226" s="29">
        <v>0</v>
      </c>
      <c r="AM1226" s="29" t="s">
        <v>28</v>
      </c>
      <c r="AN1226" s="158" t="s">
        <v>28</v>
      </c>
      <c r="AO1226" s="29" t="s">
        <v>28</v>
      </c>
      <c r="AP1226" s="29">
        <v>1</v>
      </c>
      <c r="AQ1226" s="29">
        <v>330</v>
      </c>
      <c r="AR1226" s="29">
        <v>140</v>
      </c>
      <c r="AS1226" s="29">
        <v>55</v>
      </c>
      <c r="AT1226" s="29">
        <v>1.4999999999999999E-2</v>
      </c>
      <c r="AU1226" s="144">
        <v>2.5409999999999999E-3</v>
      </c>
      <c r="AV1226" s="36" t="s">
        <v>28</v>
      </c>
      <c r="AW1226" s="102">
        <v>43017</v>
      </c>
      <c r="AX1226" s="129" t="s">
        <v>33</v>
      </c>
      <c r="AY1226" s="106">
        <v>29</v>
      </c>
      <c r="BD1226" t="s">
        <v>4399</v>
      </c>
      <c r="BE1226" t="s">
        <v>4400</v>
      </c>
      <c r="BF1226" t="s">
        <v>4745</v>
      </c>
      <c r="BH1226" t="str">
        <f t="shared" si="275"/>
        <v>AV</v>
      </c>
      <c r="BJ1226" t="str">
        <f t="shared" si="276"/>
        <v>OK</v>
      </c>
      <c r="BK1226" s="130">
        <v>1787</v>
      </c>
      <c r="BL1226" s="130" t="s">
        <v>37</v>
      </c>
      <c r="BM1226" s="131" t="s">
        <v>33</v>
      </c>
      <c r="BN1226" s="131" t="e">
        <v>#VALUE!</v>
      </c>
      <c r="BO1226">
        <v>1787</v>
      </c>
      <c r="BP1226">
        <v>1</v>
      </c>
    </row>
    <row r="1227" spans="1:68" x14ac:dyDescent="0.3">
      <c r="A1227" s="1"/>
      <c r="B1227" s="47">
        <v>1122</v>
      </c>
      <c r="C1227" s="45">
        <v>1013721</v>
      </c>
      <c r="D1227" s="45" t="s">
        <v>33</v>
      </c>
      <c r="E1227" s="45"/>
      <c r="F1227" s="52" t="s">
        <v>1064</v>
      </c>
      <c r="G1227" s="29" t="s">
        <v>503</v>
      </c>
      <c r="H1227" s="70"/>
      <c r="I1227" s="148" t="s">
        <v>32</v>
      </c>
      <c r="J1227" s="147" t="s">
        <v>33</v>
      </c>
      <c r="K1227" s="148">
        <v>0</v>
      </c>
      <c r="L1227" s="148" t="s">
        <v>32</v>
      </c>
      <c r="M1227" s="147" t="s">
        <v>33</v>
      </c>
      <c r="N1227" s="29" t="str">
        <f t="shared" si="271"/>
        <v/>
      </c>
      <c r="O1227" s="29" t="str">
        <f t="shared" si="272"/>
        <v/>
      </c>
      <c r="P1227" s="29" t="str">
        <f t="shared" si="273"/>
        <v/>
      </c>
      <c r="Q1227" s="29" t="str">
        <f t="shared" si="281"/>
        <v/>
      </c>
      <c r="R1227" s="29" t="str">
        <f t="shared" si="282"/>
        <v/>
      </c>
      <c r="S1227" s="29" t="str">
        <f t="shared" si="283"/>
        <v/>
      </c>
      <c r="T1227" s="29" t="str">
        <f t="shared" si="284"/>
        <v/>
      </c>
      <c r="U1227" s="40"/>
      <c r="V1227" s="40"/>
      <c r="W1227" s="38" t="s">
        <v>463</v>
      </c>
      <c r="X1227" s="29" t="s">
        <v>158</v>
      </c>
      <c r="Y1227" s="146">
        <v>2814</v>
      </c>
      <c r="Z1227" s="33">
        <v>3601</v>
      </c>
      <c r="AA1227" s="34">
        <f t="shared" si="277"/>
        <v>0.28000000000000003</v>
      </c>
      <c r="AB1227" s="33">
        <f t="shared" si="274"/>
        <v>3601</v>
      </c>
      <c r="AC1227" s="34">
        <f t="shared" si="278"/>
        <v>0.27967292110874203</v>
      </c>
      <c r="AD1227" s="145">
        <f t="shared" si="280"/>
        <v>3000.8330000000001</v>
      </c>
      <c r="AE1227" s="105">
        <v>2345</v>
      </c>
      <c r="AF1227" s="34" t="s">
        <v>36</v>
      </c>
      <c r="AG1227" s="34" t="s">
        <v>36</v>
      </c>
      <c r="AH1227" s="34" t="s">
        <v>36</v>
      </c>
      <c r="AI1227" s="29">
        <v>7.2999999999999995E-2</v>
      </c>
      <c r="AJ1227" s="29">
        <v>1.0000000000000001E-5</v>
      </c>
      <c r="AK1227" s="29">
        <v>0</v>
      </c>
      <c r="AL1227" s="29">
        <v>0</v>
      </c>
      <c r="AM1227" s="29" t="s">
        <v>28</v>
      </c>
      <c r="AN1227" s="44" t="s">
        <v>27</v>
      </c>
      <c r="AO1227" s="29" t="s">
        <v>27</v>
      </c>
      <c r="AP1227" s="29">
        <v>1</v>
      </c>
      <c r="AQ1227" s="29">
        <v>135</v>
      </c>
      <c r="AR1227" s="29">
        <v>95</v>
      </c>
      <c r="AS1227" s="29">
        <v>3</v>
      </c>
      <c r="AT1227" s="29"/>
      <c r="AU1227" s="144"/>
      <c r="AV1227" s="36" t="s">
        <v>28</v>
      </c>
      <c r="AW1227" s="102" t="s">
        <v>33</v>
      </c>
      <c r="AX1227" s="129" t="s">
        <v>33</v>
      </c>
      <c r="AY1227" s="106">
        <v>207</v>
      </c>
      <c r="BD1227" t="s">
        <v>1063</v>
      </c>
      <c r="BE1227" t="s">
        <v>4431</v>
      </c>
      <c r="BF1227" t="s">
        <v>4753</v>
      </c>
      <c r="BH1227" t="str">
        <f t="shared" si="275"/>
        <v/>
      </c>
      <c r="BJ1227" t="str">
        <f t="shared" si="276"/>
        <v>OK</v>
      </c>
      <c r="BK1227" s="130" t="s">
        <v>5302</v>
      </c>
      <c r="BL1227" s="130" t="e">
        <v>#VALUE!</v>
      </c>
      <c r="BM1227" s="131" t="s">
        <v>33</v>
      </c>
      <c r="BN1227" s="131" t="e">
        <v>#VALUE!</v>
      </c>
      <c r="BO1227" t="e">
        <v>#N/A</v>
      </c>
      <c r="BP1227">
        <v>0</v>
      </c>
    </row>
    <row r="1228" spans="1:68" ht="25.2" x14ac:dyDescent="0.3">
      <c r="A1228" s="1"/>
      <c r="B1228" s="47">
        <v>1123</v>
      </c>
      <c r="C1228" s="45">
        <v>1006635</v>
      </c>
      <c r="D1228" s="40" t="s">
        <v>33</v>
      </c>
      <c r="E1228" s="40"/>
      <c r="F1228" s="31" t="s">
        <v>1066</v>
      </c>
      <c r="G1228" s="37" t="s">
        <v>58</v>
      </c>
      <c r="H1228" s="29"/>
      <c r="I1228" s="148" t="s">
        <v>32</v>
      </c>
      <c r="J1228" s="147" t="s">
        <v>33</v>
      </c>
      <c r="K1228" s="148">
        <v>0</v>
      </c>
      <c r="L1228" s="148" t="s">
        <v>32</v>
      </c>
      <c r="M1228" s="147">
        <v>42410</v>
      </c>
      <c r="N1228" s="29" t="str">
        <f t="shared" si="271"/>
        <v/>
      </c>
      <c r="O1228" s="29" t="str">
        <f t="shared" si="272"/>
        <v/>
      </c>
      <c r="P1228" s="29" t="str">
        <f t="shared" si="273"/>
        <v/>
      </c>
      <c r="Q1228" s="29" t="str">
        <f t="shared" si="281"/>
        <v/>
      </c>
      <c r="R1228" s="29" t="str">
        <f t="shared" si="282"/>
        <v/>
      </c>
      <c r="S1228" s="29" t="str">
        <f t="shared" si="283"/>
        <v/>
      </c>
      <c r="T1228" s="29" t="str">
        <f t="shared" si="284"/>
        <v/>
      </c>
      <c r="U1228" s="40" t="s">
        <v>33</v>
      </c>
      <c r="V1228" s="40"/>
      <c r="W1228" s="38" t="s">
        <v>463</v>
      </c>
      <c r="X1228" s="29" t="s">
        <v>158</v>
      </c>
      <c r="Y1228" s="146">
        <v>1003</v>
      </c>
      <c r="Z1228" s="33">
        <v>1283</v>
      </c>
      <c r="AA1228" s="34">
        <f t="shared" si="277"/>
        <v>0.27900000000000003</v>
      </c>
      <c r="AB1228" s="33">
        <f t="shared" si="274"/>
        <v>1283</v>
      </c>
      <c r="AC1228" s="34">
        <f t="shared" si="278"/>
        <v>0.27916342140116501</v>
      </c>
      <c r="AD1228" s="145">
        <f t="shared" si="280"/>
        <v>1069.1669999999999</v>
      </c>
      <c r="AE1228" s="105">
        <v>835.83299999999997</v>
      </c>
      <c r="AF1228" s="34" t="s">
        <v>36</v>
      </c>
      <c r="AG1228" s="34" t="s">
        <v>36</v>
      </c>
      <c r="AH1228" s="34" t="s">
        <v>36</v>
      </c>
      <c r="AI1228" s="29">
        <v>4.0000000000000001E-3</v>
      </c>
      <c r="AJ1228" s="29">
        <v>6.0000000000000002E-6</v>
      </c>
      <c r="AK1228" s="29">
        <v>0</v>
      </c>
      <c r="AL1228" s="29">
        <v>0</v>
      </c>
      <c r="AM1228" s="29" t="s">
        <v>28</v>
      </c>
      <c r="AN1228" s="44" t="s">
        <v>27</v>
      </c>
      <c r="AO1228" s="29" t="s">
        <v>27</v>
      </c>
      <c r="AP1228" s="29">
        <v>1</v>
      </c>
      <c r="AQ1228" s="29"/>
      <c r="AR1228" s="29"/>
      <c r="AS1228" s="29"/>
      <c r="AT1228" s="29"/>
      <c r="AU1228" s="144"/>
      <c r="AV1228" s="36" t="s">
        <v>28</v>
      </c>
      <c r="AW1228" s="102" t="s">
        <v>33</v>
      </c>
      <c r="AX1228" s="129" t="s">
        <v>33</v>
      </c>
      <c r="AY1228" s="106">
        <v>176</v>
      </c>
      <c r="BD1228" t="s">
        <v>1065</v>
      </c>
      <c r="BE1228" t="s">
        <v>4432</v>
      </c>
      <c r="BF1228" t="s">
        <v>4745</v>
      </c>
      <c r="BH1228" t="str">
        <f t="shared" si="275"/>
        <v/>
      </c>
      <c r="BJ1228" t="str">
        <f t="shared" si="276"/>
        <v>OK</v>
      </c>
      <c r="BK1228" s="130" t="s">
        <v>5302</v>
      </c>
      <c r="BL1228" s="130" t="e">
        <v>#VALUE!</v>
      </c>
      <c r="BM1228" s="131" t="s">
        <v>33</v>
      </c>
      <c r="BN1228" s="131" t="e">
        <v>#VALUE!</v>
      </c>
      <c r="BO1228" t="e">
        <v>#N/A</v>
      </c>
      <c r="BP1228">
        <v>0</v>
      </c>
    </row>
    <row r="1229" spans="1:68" ht="25.2" x14ac:dyDescent="0.3">
      <c r="A1229" s="1"/>
      <c r="B1229" s="47">
        <v>1124</v>
      </c>
      <c r="C1229" s="45">
        <v>1014173</v>
      </c>
      <c r="D1229" s="40" t="s">
        <v>33</v>
      </c>
      <c r="E1229" s="40"/>
      <c r="F1229" s="31" t="s">
        <v>1067</v>
      </c>
      <c r="G1229" s="37" t="s">
        <v>58</v>
      </c>
      <c r="H1229" s="70"/>
      <c r="I1229" s="148" t="s">
        <v>32</v>
      </c>
      <c r="J1229" s="147" t="s">
        <v>33</v>
      </c>
      <c r="K1229" s="148">
        <v>0</v>
      </c>
      <c r="L1229" s="148" t="s">
        <v>32</v>
      </c>
      <c r="M1229" s="147">
        <v>42719</v>
      </c>
      <c r="N1229" s="29" t="str">
        <f t="shared" si="271"/>
        <v/>
      </c>
      <c r="O1229" s="29" t="str">
        <f t="shared" si="272"/>
        <v/>
      </c>
      <c r="P1229" s="29" t="str">
        <f t="shared" si="273"/>
        <v/>
      </c>
      <c r="Q1229" s="29" t="str">
        <f t="shared" si="281"/>
        <v/>
      </c>
      <c r="R1229" s="29" t="str">
        <f t="shared" si="282"/>
        <v/>
      </c>
      <c r="S1229" s="29" t="str">
        <f t="shared" si="283"/>
        <v/>
      </c>
      <c r="T1229" s="29" t="str">
        <f t="shared" si="284"/>
        <v/>
      </c>
      <c r="U1229" s="40" t="s">
        <v>33</v>
      </c>
      <c r="V1229" s="40"/>
      <c r="W1229" s="38" t="s">
        <v>463</v>
      </c>
      <c r="X1229" s="29" t="s">
        <v>158</v>
      </c>
      <c r="Y1229" s="146">
        <v>1396</v>
      </c>
      <c r="Z1229" s="33">
        <v>1787</v>
      </c>
      <c r="AA1229" s="34">
        <f t="shared" si="277"/>
        <v>0.28000000000000003</v>
      </c>
      <c r="AB1229" s="33">
        <f t="shared" si="274"/>
        <v>1787</v>
      </c>
      <c r="AC1229" s="34">
        <f t="shared" si="278"/>
        <v>0.28008661320533312</v>
      </c>
      <c r="AD1229" s="145">
        <f t="shared" si="280"/>
        <v>1489.1669999999999</v>
      </c>
      <c r="AE1229" s="105">
        <v>1163.3330000000001</v>
      </c>
      <c r="AF1229" s="34" t="s">
        <v>36</v>
      </c>
      <c r="AG1229" s="34" t="s">
        <v>36</v>
      </c>
      <c r="AH1229" s="34" t="s">
        <v>36</v>
      </c>
      <c r="AI1229" s="29">
        <v>1.4E-2</v>
      </c>
      <c r="AJ1229" s="29">
        <v>2.0000000000000002E-5</v>
      </c>
      <c r="AK1229" s="29">
        <v>0</v>
      </c>
      <c r="AL1229" s="29">
        <v>0</v>
      </c>
      <c r="AM1229" s="29" t="s">
        <v>28</v>
      </c>
      <c r="AN1229" s="44" t="s">
        <v>27</v>
      </c>
      <c r="AO1229" s="29" t="s">
        <v>27</v>
      </c>
      <c r="AP1229" s="29">
        <v>1</v>
      </c>
      <c r="AQ1229" s="29"/>
      <c r="AR1229" s="29"/>
      <c r="AS1229" s="29"/>
      <c r="AT1229" s="29"/>
      <c r="AU1229" s="144"/>
      <c r="AV1229" s="36" t="s">
        <v>28</v>
      </c>
      <c r="AW1229" s="102" t="s">
        <v>33</v>
      </c>
      <c r="AX1229" s="129" t="s">
        <v>33</v>
      </c>
      <c r="AY1229" s="106">
        <v>10</v>
      </c>
      <c r="BD1229" t="s">
        <v>1065</v>
      </c>
      <c r="BE1229" t="s">
        <v>4433</v>
      </c>
      <c r="BF1229" t="s">
        <v>4745</v>
      </c>
      <c r="BH1229" t="str">
        <f t="shared" si="275"/>
        <v/>
      </c>
      <c r="BJ1229" t="str">
        <f t="shared" si="276"/>
        <v>OK</v>
      </c>
      <c r="BK1229" s="130" t="s">
        <v>5302</v>
      </c>
      <c r="BL1229" s="130" t="e">
        <v>#VALUE!</v>
      </c>
      <c r="BM1229" s="131" t="s">
        <v>33</v>
      </c>
      <c r="BN1229" s="131" t="e">
        <v>#VALUE!</v>
      </c>
      <c r="BO1229" t="e">
        <v>#N/A</v>
      </c>
      <c r="BP1229">
        <v>0</v>
      </c>
    </row>
    <row r="1230" spans="1:68" x14ac:dyDescent="0.3">
      <c r="A1230" s="1"/>
      <c r="B1230" s="47">
        <v>1125</v>
      </c>
      <c r="C1230" s="45">
        <v>1014334</v>
      </c>
      <c r="D1230" s="40" t="s">
        <v>33</v>
      </c>
      <c r="E1230" s="40"/>
      <c r="F1230" s="31" t="s">
        <v>1068</v>
      </c>
      <c r="G1230" s="29" t="s">
        <v>31</v>
      </c>
      <c r="H1230" s="29"/>
      <c r="I1230" s="148" t="s">
        <v>32</v>
      </c>
      <c r="J1230" s="147" t="s">
        <v>33</v>
      </c>
      <c r="K1230" s="148">
        <v>0</v>
      </c>
      <c r="L1230" s="148" t="s">
        <v>32</v>
      </c>
      <c r="M1230" s="147">
        <v>42410</v>
      </c>
      <c r="N1230" s="29" t="str">
        <f t="shared" si="271"/>
        <v/>
      </c>
      <c r="O1230" s="29" t="str">
        <f t="shared" si="272"/>
        <v/>
      </c>
      <c r="P1230" s="29" t="str">
        <f t="shared" si="273"/>
        <v/>
      </c>
      <c r="Q1230" s="29" t="str">
        <f t="shared" si="281"/>
        <v/>
      </c>
      <c r="R1230" s="29" t="str">
        <f t="shared" si="282"/>
        <v/>
      </c>
      <c r="S1230" s="29" t="str">
        <f t="shared" si="283"/>
        <v/>
      </c>
      <c r="T1230" s="29" t="str">
        <f t="shared" si="284"/>
        <v/>
      </c>
      <c r="U1230" s="40" t="s">
        <v>33</v>
      </c>
      <c r="V1230" s="40"/>
      <c r="W1230" s="38" t="s">
        <v>463</v>
      </c>
      <c r="X1230" s="29" t="s">
        <v>158</v>
      </c>
      <c r="Y1230" s="146">
        <v>81140</v>
      </c>
      <c r="Z1230" s="33">
        <v>103859</v>
      </c>
      <c r="AA1230" s="34">
        <f t="shared" si="277"/>
        <v>0.28000000000000003</v>
      </c>
      <c r="AB1230" s="33">
        <f t="shared" si="274"/>
        <v>103859</v>
      </c>
      <c r="AC1230" s="34">
        <f t="shared" si="278"/>
        <v>0.27999753374415809</v>
      </c>
      <c r="AD1230" s="145">
        <f t="shared" si="280"/>
        <v>86549.167000000001</v>
      </c>
      <c r="AE1230" s="105">
        <v>67616.667000000001</v>
      </c>
      <c r="AF1230" s="34" t="s">
        <v>36</v>
      </c>
      <c r="AG1230" s="34" t="s">
        <v>36</v>
      </c>
      <c r="AH1230" s="34" t="s">
        <v>36</v>
      </c>
      <c r="AI1230" s="29">
        <v>3.6</v>
      </c>
      <c r="AJ1230" s="29">
        <v>9.1299999999999992E-3</v>
      </c>
      <c r="AK1230" s="29">
        <v>0</v>
      </c>
      <c r="AL1230" s="29">
        <v>0</v>
      </c>
      <c r="AM1230" s="29" t="s">
        <v>28</v>
      </c>
      <c r="AN1230" s="44" t="s">
        <v>27</v>
      </c>
      <c r="AO1230" s="29" t="s">
        <v>28</v>
      </c>
      <c r="AP1230" s="29">
        <v>1</v>
      </c>
      <c r="AQ1230" s="29">
        <v>490</v>
      </c>
      <c r="AR1230" s="29">
        <v>145</v>
      </c>
      <c r="AS1230" s="29">
        <v>255</v>
      </c>
      <c r="AT1230" s="29">
        <v>3.6</v>
      </c>
      <c r="AU1230" s="144">
        <v>1.8117999999999999E-2</v>
      </c>
      <c r="AV1230" s="36" t="s">
        <v>28</v>
      </c>
      <c r="AW1230" s="102" t="s">
        <v>33</v>
      </c>
      <c r="AX1230" s="129" t="s">
        <v>33</v>
      </c>
      <c r="AY1230" s="106">
        <v>8</v>
      </c>
      <c r="BD1230" t="s">
        <v>4434</v>
      </c>
      <c r="BE1230" t="s">
        <v>4346</v>
      </c>
      <c r="BF1230" t="s">
        <v>4745</v>
      </c>
      <c r="BH1230" t="str">
        <f t="shared" si="275"/>
        <v/>
      </c>
      <c r="BJ1230" t="str">
        <f t="shared" si="276"/>
        <v>OK</v>
      </c>
      <c r="BK1230" s="130" t="s">
        <v>5302</v>
      </c>
      <c r="BL1230" s="130" t="e">
        <v>#VALUE!</v>
      </c>
      <c r="BM1230" s="131" t="s">
        <v>33</v>
      </c>
      <c r="BN1230" s="131" t="e">
        <v>#VALUE!</v>
      </c>
      <c r="BO1230" t="e">
        <v>#N/A</v>
      </c>
      <c r="BP1230">
        <v>0</v>
      </c>
    </row>
    <row r="1231" spans="1:68" ht="25.2" x14ac:dyDescent="0.3">
      <c r="A1231" s="1"/>
      <c r="B1231" s="47">
        <v>1126</v>
      </c>
      <c r="C1231" s="45">
        <v>1014320</v>
      </c>
      <c r="D1231" s="40" t="s">
        <v>33</v>
      </c>
      <c r="E1231" s="40"/>
      <c r="F1231" s="31" t="s">
        <v>1069</v>
      </c>
      <c r="G1231" s="29" t="s">
        <v>503</v>
      </c>
      <c r="H1231" s="70" t="s">
        <v>4779</v>
      </c>
      <c r="I1231" s="148" t="s">
        <v>32</v>
      </c>
      <c r="J1231" s="147" t="s">
        <v>33</v>
      </c>
      <c r="K1231" s="148">
        <v>0</v>
      </c>
      <c r="L1231" s="148" t="s">
        <v>32</v>
      </c>
      <c r="M1231" s="147">
        <v>42410</v>
      </c>
      <c r="N1231" s="29" t="str">
        <f t="shared" si="271"/>
        <v/>
      </c>
      <c r="O1231" s="29" t="str">
        <f t="shared" si="272"/>
        <v/>
      </c>
      <c r="P1231" s="29" t="str">
        <f t="shared" si="273"/>
        <v/>
      </c>
      <c r="Q1231" s="29" t="str">
        <f t="shared" si="281"/>
        <v/>
      </c>
      <c r="R1231" s="29" t="str">
        <f t="shared" si="282"/>
        <v/>
      </c>
      <c r="S1231" s="29" t="str">
        <f t="shared" si="283"/>
        <v/>
      </c>
      <c r="T1231" s="29" t="str">
        <f t="shared" si="284"/>
        <v/>
      </c>
      <c r="U1231" s="40" t="s">
        <v>33</v>
      </c>
      <c r="V1231" s="40"/>
      <c r="W1231" s="38" t="s">
        <v>463</v>
      </c>
      <c r="X1231" s="29" t="s">
        <v>158</v>
      </c>
      <c r="Y1231" s="146">
        <v>6082</v>
      </c>
      <c r="Z1231" s="33">
        <v>7785</v>
      </c>
      <c r="AA1231" s="34">
        <f t="shared" si="277"/>
        <v>0.28000000000000003</v>
      </c>
      <c r="AB1231" s="33">
        <f t="shared" si="274"/>
        <v>7785</v>
      </c>
      <c r="AC1231" s="34">
        <f t="shared" si="278"/>
        <v>0.28000666096722543</v>
      </c>
      <c r="AD1231" s="145">
        <f t="shared" si="280"/>
        <v>6487.5</v>
      </c>
      <c r="AE1231" s="105">
        <v>5068.3329999999996</v>
      </c>
      <c r="AF1231" s="34" t="s">
        <v>36</v>
      </c>
      <c r="AG1231" s="34" t="s">
        <v>36</v>
      </c>
      <c r="AH1231" s="34" t="s">
        <v>36</v>
      </c>
      <c r="AI1231" s="29">
        <v>1.4E-2</v>
      </c>
      <c r="AJ1231" s="29">
        <v>1.7E-5</v>
      </c>
      <c r="AK1231" s="29">
        <v>27</v>
      </c>
      <c r="AL1231" s="29">
        <v>0</v>
      </c>
      <c r="AM1231" s="29" t="s">
        <v>28</v>
      </c>
      <c r="AN1231" s="158" t="s">
        <v>28</v>
      </c>
      <c r="AO1231" s="29" t="s">
        <v>28</v>
      </c>
      <c r="AP1231" s="29">
        <v>1</v>
      </c>
      <c r="AQ1231" s="29">
        <v>155</v>
      </c>
      <c r="AR1231" s="29">
        <v>90</v>
      </c>
      <c r="AS1231" s="29">
        <v>32</v>
      </c>
      <c r="AT1231" s="29">
        <v>1.4E-2</v>
      </c>
      <c r="AU1231" s="144">
        <v>4.46E-4</v>
      </c>
      <c r="AV1231" s="36" t="s">
        <v>28</v>
      </c>
      <c r="AW1231" s="102" t="s">
        <v>33</v>
      </c>
      <c r="AX1231" s="129" t="s">
        <v>33</v>
      </c>
      <c r="AY1231" s="106">
        <v>5</v>
      </c>
      <c r="BD1231" t="s">
        <v>1065</v>
      </c>
      <c r="BE1231" t="s">
        <v>4346</v>
      </c>
      <c r="BF1231" t="s">
        <v>4745</v>
      </c>
      <c r="BH1231" t="str">
        <f t="shared" si="275"/>
        <v>AV</v>
      </c>
      <c r="BJ1231" t="str">
        <f t="shared" si="276"/>
        <v>OK</v>
      </c>
      <c r="BK1231" s="130">
        <v>7785</v>
      </c>
      <c r="BL1231" s="130" t="s">
        <v>37</v>
      </c>
      <c r="BM1231" s="131" t="s">
        <v>33</v>
      </c>
      <c r="BN1231" s="131" t="e">
        <v>#VALUE!</v>
      </c>
      <c r="BO1231">
        <v>7785</v>
      </c>
      <c r="BP1231">
        <v>0</v>
      </c>
    </row>
    <row r="1232" spans="1:68" x14ac:dyDescent="0.3">
      <c r="A1232" s="1"/>
      <c r="B1232" s="47">
        <v>1127</v>
      </c>
      <c r="C1232" s="45">
        <v>1006830</v>
      </c>
      <c r="D1232" s="40" t="s">
        <v>33</v>
      </c>
      <c r="E1232" s="40"/>
      <c r="F1232" s="31" t="s">
        <v>1071</v>
      </c>
      <c r="G1232" s="29" t="s">
        <v>31</v>
      </c>
      <c r="H1232" s="29"/>
      <c r="I1232" s="148" t="s">
        <v>32</v>
      </c>
      <c r="J1232" s="147" t="s">
        <v>33</v>
      </c>
      <c r="K1232" s="148">
        <v>0</v>
      </c>
      <c r="L1232" s="148" t="s">
        <v>32</v>
      </c>
      <c r="M1232" s="147" t="s">
        <v>444</v>
      </c>
      <c r="N1232" s="29" t="str">
        <f t="shared" si="271"/>
        <v/>
      </c>
      <c r="O1232" s="29" t="str">
        <f t="shared" si="272"/>
        <v/>
      </c>
      <c r="P1232" s="29" t="str">
        <f t="shared" si="273"/>
        <v/>
      </c>
      <c r="Q1232" s="29" t="str">
        <f t="shared" si="281"/>
        <v/>
      </c>
      <c r="R1232" s="29" t="str">
        <f t="shared" si="282"/>
        <v/>
      </c>
      <c r="S1232" s="29" t="str">
        <f t="shared" si="283"/>
        <v/>
      </c>
      <c r="T1232" s="29" t="str">
        <f t="shared" si="284"/>
        <v/>
      </c>
      <c r="U1232" s="40" t="s">
        <v>33</v>
      </c>
      <c r="V1232" s="40"/>
      <c r="W1232" s="38" t="s">
        <v>463</v>
      </c>
      <c r="X1232" s="29" t="s">
        <v>158</v>
      </c>
      <c r="Y1232" s="146">
        <v>2285</v>
      </c>
      <c r="Z1232" s="33">
        <v>2925</v>
      </c>
      <c r="AA1232" s="34">
        <f t="shared" si="277"/>
        <v>0.28000000000000003</v>
      </c>
      <c r="AB1232" s="33">
        <f t="shared" si="274"/>
        <v>2925</v>
      </c>
      <c r="AC1232" s="34">
        <f t="shared" si="278"/>
        <v>0.28008730326699294</v>
      </c>
      <c r="AD1232" s="145">
        <f t="shared" si="280"/>
        <v>2437.5</v>
      </c>
      <c r="AE1232" s="105">
        <v>1904.1669999999999</v>
      </c>
      <c r="AF1232" s="34" t="s">
        <v>36</v>
      </c>
      <c r="AG1232" s="34" t="s">
        <v>36</v>
      </c>
      <c r="AH1232" s="34" t="s">
        <v>36</v>
      </c>
      <c r="AI1232" s="29">
        <v>0.12</v>
      </c>
      <c r="AJ1232" s="29">
        <v>3.9999999999999998E-6</v>
      </c>
      <c r="AK1232" s="29">
        <v>0</v>
      </c>
      <c r="AL1232" s="29">
        <v>0</v>
      </c>
      <c r="AM1232" s="29" t="s">
        <v>28</v>
      </c>
      <c r="AN1232" s="44" t="s">
        <v>27</v>
      </c>
      <c r="AO1232" s="29" t="s">
        <v>28</v>
      </c>
      <c r="AP1232" s="29">
        <v>1</v>
      </c>
      <c r="AQ1232" s="29">
        <v>130</v>
      </c>
      <c r="AR1232" s="29">
        <v>120</v>
      </c>
      <c r="AS1232" s="29">
        <v>30</v>
      </c>
      <c r="AT1232" s="29">
        <v>0.12</v>
      </c>
      <c r="AU1232" s="144">
        <v>3.7440000000000001E-6</v>
      </c>
      <c r="AV1232" s="36" t="s">
        <v>28</v>
      </c>
      <c r="AW1232" s="102" t="s">
        <v>33</v>
      </c>
      <c r="AX1232" s="129" t="s">
        <v>33</v>
      </c>
      <c r="AY1232" s="106">
        <v>64</v>
      </c>
      <c r="BD1232" t="s">
        <v>4435</v>
      </c>
      <c r="BE1232" t="s">
        <v>4346</v>
      </c>
      <c r="BF1232" t="s">
        <v>4754</v>
      </c>
      <c r="BH1232" t="str">
        <f t="shared" si="275"/>
        <v/>
      </c>
      <c r="BJ1232" t="str">
        <f t="shared" si="276"/>
        <v>OK</v>
      </c>
      <c r="BK1232" s="130" t="s">
        <v>5302</v>
      </c>
      <c r="BL1232" s="130" t="e">
        <v>#VALUE!</v>
      </c>
      <c r="BM1232" s="131" t="s">
        <v>33</v>
      </c>
      <c r="BN1232" s="131" t="e">
        <v>#VALUE!</v>
      </c>
      <c r="BO1232" t="e">
        <v>#N/A</v>
      </c>
      <c r="BP1232">
        <v>0</v>
      </c>
    </row>
    <row r="1233" spans="1:68" x14ac:dyDescent="0.3">
      <c r="A1233" s="1"/>
      <c r="B1233" s="47">
        <v>1128</v>
      </c>
      <c r="C1233" s="45">
        <v>1015749</v>
      </c>
      <c r="D1233" s="40" t="s">
        <v>33</v>
      </c>
      <c r="E1233" s="40"/>
      <c r="F1233" s="31" t="s">
        <v>1072</v>
      </c>
      <c r="G1233" s="29" t="s">
        <v>31</v>
      </c>
      <c r="H1233" s="29"/>
      <c r="I1233" s="148" t="s">
        <v>32</v>
      </c>
      <c r="J1233" s="147" t="s">
        <v>33</v>
      </c>
      <c r="K1233" s="148">
        <v>0</v>
      </c>
      <c r="L1233" s="148" t="s">
        <v>32</v>
      </c>
      <c r="M1233" s="147" t="s">
        <v>33</v>
      </c>
      <c r="N1233" s="29" t="str">
        <f t="shared" si="271"/>
        <v/>
      </c>
      <c r="O1233" s="29" t="str">
        <f t="shared" si="272"/>
        <v/>
      </c>
      <c r="P1233" s="29" t="str">
        <f t="shared" si="273"/>
        <v/>
      </c>
      <c r="Q1233" s="29" t="str">
        <f t="shared" si="281"/>
        <v/>
      </c>
      <c r="R1233" s="29" t="str">
        <f t="shared" si="282"/>
        <v/>
      </c>
      <c r="S1233" s="29" t="str">
        <f t="shared" si="283"/>
        <v/>
      </c>
      <c r="T1233" s="29" t="str">
        <f t="shared" si="284"/>
        <v/>
      </c>
      <c r="U1233" s="40" t="s">
        <v>33</v>
      </c>
      <c r="V1233" s="40"/>
      <c r="W1233" s="38" t="s">
        <v>463</v>
      </c>
      <c r="X1233" s="29" t="s">
        <v>158</v>
      </c>
      <c r="Y1233" s="146">
        <v>2380</v>
      </c>
      <c r="Z1233" s="33">
        <v>3046</v>
      </c>
      <c r="AA1233" s="34">
        <f t="shared" si="277"/>
        <v>0.28000000000000003</v>
      </c>
      <c r="AB1233" s="33">
        <f t="shared" si="274"/>
        <v>3046</v>
      </c>
      <c r="AC1233" s="34">
        <f t="shared" si="278"/>
        <v>0.27983197980369406</v>
      </c>
      <c r="AD1233" s="145">
        <f t="shared" si="280"/>
        <v>2538.3330000000001</v>
      </c>
      <c r="AE1233" s="105">
        <v>1983.3330000000001</v>
      </c>
      <c r="AF1233" s="34" t="s">
        <v>36</v>
      </c>
      <c r="AG1233" s="34" t="s">
        <v>36</v>
      </c>
      <c r="AH1233" s="34" t="s">
        <v>36</v>
      </c>
      <c r="AI1233" s="29">
        <v>0.13600000000000001</v>
      </c>
      <c r="AJ1233" s="29">
        <v>4.9299999999999995E-4</v>
      </c>
      <c r="AK1233" s="29">
        <v>0</v>
      </c>
      <c r="AL1233" s="29">
        <v>0</v>
      </c>
      <c r="AM1233" s="29" t="s">
        <v>28</v>
      </c>
      <c r="AN1233" s="44" t="s">
        <v>27</v>
      </c>
      <c r="AO1233" s="29" t="s">
        <v>28</v>
      </c>
      <c r="AP1233" s="29">
        <v>1</v>
      </c>
      <c r="AQ1233" s="29">
        <v>120</v>
      </c>
      <c r="AR1233" s="29">
        <v>120</v>
      </c>
      <c r="AS1233" s="29">
        <v>40</v>
      </c>
      <c r="AT1233" s="29">
        <v>0.13600000000000001</v>
      </c>
      <c r="AU1233" s="144">
        <v>5.7600000000000001E-4</v>
      </c>
      <c r="AV1233" s="36" t="s">
        <v>28</v>
      </c>
      <c r="AW1233" s="102" t="s">
        <v>33</v>
      </c>
      <c r="AX1233" s="129" t="s">
        <v>33</v>
      </c>
      <c r="AY1233" s="106">
        <v>45</v>
      </c>
      <c r="BD1233" t="s">
        <v>4435</v>
      </c>
      <c r="BE1233" t="s">
        <v>4436</v>
      </c>
      <c r="BF1233" t="s">
        <v>4754</v>
      </c>
      <c r="BH1233" t="str">
        <f t="shared" si="275"/>
        <v/>
      </c>
      <c r="BJ1233" t="str">
        <f t="shared" si="276"/>
        <v>OK</v>
      </c>
      <c r="BK1233" s="130" t="s">
        <v>5302</v>
      </c>
      <c r="BL1233" s="130" t="e">
        <v>#VALUE!</v>
      </c>
      <c r="BM1233" s="131" t="s">
        <v>33</v>
      </c>
      <c r="BN1233" s="131" t="e">
        <v>#VALUE!</v>
      </c>
      <c r="BO1233" t="e">
        <v>#N/A</v>
      </c>
      <c r="BP1233">
        <v>5</v>
      </c>
    </row>
    <row r="1234" spans="1:68" x14ac:dyDescent="0.3">
      <c r="A1234" s="1"/>
      <c r="B1234" s="47">
        <v>1129</v>
      </c>
      <c r="C1234" s="45">
        <v>1015756</v>
      </c>
      <c r="D1234" s="40" t="s">
        <v>33</v>
      </c>
      <c r="E1234" s="40"/>
      <c r="F1234" s="31" t="s">
        <v>1073</v>
      </c>
      <c r="G1234" s="29" t="s">
        <v>31</v>
      </c>
      <c r="H1234" s="29"/>
      <c r="I1234" s="148" t="s">
        <v>32</v>
      </c>
      <c r="J1234" s="147" t="s">
        <v>33</v>
      </c>
      <c r="K1234" s="148">
        <v>0</v>
      </c>
      <c r="L1234" s="148" t="s">
        <v>32</v>
      </c>
      <c r="M1234" s="147" t="s">
        <v>33</v>
      </c>
      <c r="N1234" s="29" t="str">
        <f t="shared" si="271"/>
        <v/>
      </c>
      <c r="O1234" s="29" t="str">
        <f t="shared" si="272"/>
        <v/>
      </c>
      <c r="P1234" s="29" t="str">
        <f t="shared" si="273"/>
        <v/>
      </c>
      <c r="Q1234" s="29" t="str">
        <f t="shared" si="281"/>
        <v/>
      </c>
      <c r="R1234" s="29" t="str">
        <f t="shared" si="282"/>
        <v/>
      </c>
      <c r="S1234" s="29" t="str">
        <f t="shared" si="283"/>
        <v/>
      </c>
      <c r="T1234" s="29" t="str">
        <f t="shared" si="284"/>
        <v/>
      </c>
      <c r="U1234" s="40" t="s">
        <v>33</v>
      </c>
      <c r="V1234" s="40"/>
      <c r="W1234" s="38" t="s">
        <v>463</v>
      </c>
      <c r="X1234" s="29" t="s">
        <v>158</v>
      </c>
      <c r="Y1234" s="146">
        <v>2730</v>
      </c>
      <c r="Z1234" s="33">
        <v>3494</v>
      </c>
      <c r="AA1234" s="34">
        <f t="shared" si="277"/>
        <v>0.28000000000000003</v>
      </c>
      <c r="AB1234" s="33">
        <f t="shared" si="274"/>
        <v>3494</v>
      </c>
      <c r="AC1234" s="34">
        <f t="shared" si="278"/>
        <v>0.27985362637362632</v>
      </c>
      <c r="AD1234" s="145">
        <f t="shared" si="280"/>
        <v>2911.6669999999999</v>
      </c>
      <c r="AE1234" s="105">
        <v>2275</v>
      </c>
      <c r="AF1234" s="34" t="s">
        <v>36</v>
      </c>
      <c r="AG1234" s="34" t="s">
        <v>36</v>
      </c>
      <c r="AH1234" s="34" t="s">
        <v>36</v>
      </c>
      <c r="AI1234" s="29">
        <v>0.21</v>
      </c>
      <c r="AJ1234" s="29">
        <v>5.6099999999999998E-4</v>
      </c>
      <c r="AK1234" s="29">
        <v>0</v>
      </c>
      <c r="AL1234" s="29">
        <v>0</v>
      </c>
      <c r="AM1234" s="29" t="s">
        <v>28</v>
      </c>
      <c r="AN1234" s="44" t="s">
        <v>27</v>
      </c>
      <c r="AO1234" s="29" t="s">
        <v>28</v>
      </c>
      <c r="AP1234" s="29">
        <v>1</v>
      </c>
      <c r="AQ1234" s="29">
        <v>130</v>
      </c>
      <c r="AR1234" s="29">
        <v>120</v>
      </c>
      <c r="AS1234" s="29">
        <v>40</v>
      </c>
      <c r="AT1234" s="29">
        <v>0.21</v>
      </c>
      <c r="AU1234" s="144">
        <v>6.2399999999999999E-4</v>
      </c>
      <c r="AV1234" s="36" t="s">
        <v>28</v>
      </c>
      <c r="AW1234" s="102" t="s">
        <v>33</v>
      </c>
      <c r="AX1234" s="129" t="s">
        <v>33</v>
      </c>
      <c r="AY1234" s="106">
        <v>30</v>
      </c>
      <c r="BD1234" t="s">
        <v>4435</v>
      </c>
      <c r="BE1234" t="s">
        <v>4346</v>
      </c>
      <c r="BF1234" t="s">
        <v>4754</v>
      </c>
      <c r="BH1234" t="str">
        <f t="shared" si="275"/>
        <v/>
      </c>
      <c r="BJ1234" t="str">
        <f t="shared" si="276"/>
        <v>OK</v>
      </c>
      <c r="BK1234" s="130" t="s">
        <v>5302</v>
      </c>
      <c r="BL1234" s="130" t="e">
        <v>#VALUE!</v>
      </c>
      <c r="BM1234" s="131" t="s">
        <v>33</v>
      </c>
      <c r="BN1234" s="131" t="e">
        <v>#VALUE!</v>
      </c>
      <c r="BO1234" t="e">
        <v>#N/A</v>
      </c>
      <c r="BP1234">
        <v>5</v>
      </c>
    </row>
    <row r="1235" spans="1:68" x14ac:dyDescent="0.3">
      <c r="A1235" s="1"/>
      <c r="B1235" s="47">
        <v>1130</v>
      </c>
      <c r="C1235" s="45">
        <v>1015762</v>
      </c>
      <c r="D1235" s="40" t="s">
        <v>33</v>
      </c>
      <c r="E1235" s="40"/>
      <c r="F1235" s="31" t="s">
        <v>1074</v>
      </c>
      <c r="G1235" s="29" t="s">
        <v>31</v>
      </c>
      <c r="H1235" s="29"/>
      <c r="I1235" s="148" t="s">
        <v>32</v>
      </c>
      <c r="J1235" s="147" t="s">
        <v>33</v>
      </c>
      <c r="K1235" s="148">
        <v>0</v>
      </c>
      <c r="L1235" s="148" t="s">
        <v>32</v>
      </c>
      <c r="M1235" s="147" t="s">
        <v>33</v>
      </c>
      <c r="N1235" s="29" t="str">
        <f t="shared" si="271"/>
        <v/>
      </c>
      <c r="O1235" s="29" t="str">
        <f t="shared" si="272"/>
        <v/>
      </c>
      <c r="P1235" s="29" t="str">
        <f t="shared" si="273"/>
        <v/>
      </c>
      <c r="Q1235" s="29" t="str">
        <f t="shared" si="281"/>
        <v/>
      </c>
      <c r="R1235" s="29" t="str">
        <f t="shared" si="282"/>
        <v/>
      </c>
      <c r="S1235" s="29" t="str">
        <f t="shared" si="283"/>
        <v/>
      </c>
      <c r="T1235" s="29" t="str">
        <f t="shared" si="284"/>
        <v/>
      </c>
      <c r="U1235" s="40" t="s">
        <v>33</v>
      </c>
      <c r="V1235" s="40"/>
      <c r="W1235" s="38" t="s">
        <v>463</v>
      </c>
      <c r="X1235" s="29" t="s">
        <v>158</v>
      </c>
      <c r="Y1235" s="146">
        <v>3744</v>
      </c>
      <c r="Z1235" s="33">
        <v>4792</v>
      </c>
      <c r="AA1235" s="34">
        <f t="shared" si="277"/>
        <v>0.28000000000000003</v>
      </c>
      <c r="AB1235" s="33">
        <f t="shared" si="274"/>
        <v>4792</v>
      </c>
      <c r="AC1235" s="34">
        <f t="shared" si="278"/>
        <v>0.2799144230769231</v>
      </c>
      <c r="AD1235" s="145">
        <f t="shared" si="280"/>
        <v>3993.3330000000001</v>
      </c>
      <c r="AE1235" s="105">
        <v>3120</v>
      </c>
      <c r="AF1235" s="34" t="s">
        <v>36</v>
      </c>
      <c r="AG1235" s="34" t="s">
        <v>36</v>
      </c>
      <c r="AH1235" s="34" t="s">
        <v>36</v>
      </c>
      <c r="AI1235" s="29">
        <v>0.2</v>
      </c>
      <c r="AJ1235" s="29">
        <v>4.8500000000000003E-4</v>
      </c>
      <c r="AK1235" s="29">
        <v>0</v>
      </c>
      <c r="AL1235" s="29">
        <v>0</v>
      </c>
      <c r="AM1235" s="29" t="s">
        <v>28</v>
      </c>
      <c r="AN1235" s="44" t="s">
        <v>27</v>
      </c>
      <c r="AO1235" s="29" t="s">
        <v>28</v>
      </c>
      <c r="AP1235" s="29">
        <v>1</v>
      </c>
      <c r="AQ1235" s="29">
        <v>130</v>
      </c>
      <c r="AR1235" s="29">
        <v>120</v>
      </c>
      <c r="AS1235" s="29">
        <v>45</v>
      </c>
      <c r="AT1235" s="29">
        <v>0.2</v>
      </c>
      <c r="AU1235" s="144">
        <v>7.0200000000000004E-4</v>
      </c>
      <c r="AV1235" s="36" t="s">
        <v>28</v>
      </c>
      <c r="AW1235" s="102" t="s">
        <v>33</v>
      </c>
      <c r="AX1235" s="129" t="s">
        <v>33</v>
      </c>
      <c r="AY1235" s="106">
        <v>52</v>
      </c>
      <c r="BD1235" t="s">
        <v>4435</v>
      </c>
      <c r="BE1235" t="s">
        <v>4346</v>
      </c>
      <c r="BF1235" t="s">
        <v>4754</v>
      </c>
      <c r="BH1235" t="str">
        <f t="shared" si="275"/>
        <v/>
      </c>
      <c r="BJ1235" t="str">
        <f t="shared" si="276"/>
        <v>OK</v>
      </c>
      <c r="BK1235" s="130" t="s">
        <v>5302</v>
      </c>
      <c r="BL1235" s="130" t="e">
        <v>#VALUE!</v>
      </c>
      <c r="BM1235" s="131" t="s">
        <v>33</v>
      </c>
      <c r="BN1235" s="131" t="e">
        <v>#VALUE!</v>
      </c>
      <c r="BO1235" t="e">
        <v>#N/A</v>
      </c>
      <c r="BP1235">
        <v>5</v>
      </c>
    </row>
    <row r="1236" spans="1:68" x14ac:dyDescent="0.3">
      <c r="A1236" s="1"/>
      <c r="B1236" s="47">
        <v>1131</v>
      </c>
      <c r="C1236" s="45">
        <v>1006638</v>
      </c>
      <c r="D1236" s="40" t="s">
        <v>33</v>
      </c>
      <c r="E1236" s="40"/>
      <c r="F1236" s="31" t="s">
        <v>1075</v>
      </c>
      <c r="G1236" s="29" t="s">
        <v>31</v>
      </c>
      <c r="H1236" s="29"/>
      <c r="I1236" s="148" t="s">
        <v>32</v>
      </c>
      <c r="J1236" s="147" t="s">
        <v>33</v>
      </c>
      <c r="K1236" s="148">
        <v>0</v>
      </c>
      <c r="L1236" s="148" t="s">
        <v>32</v>
      </c>
      <c r="M1236" s="147" t="s">
        <v>33</v>
      </c>
      <c r="N1236" s="29" t="str">
        <f t="shared" si="271"/>
        <v/>
      </c>
      <c r="O1236" s="29" t="str">
        <f t="shared" si="272"/>
        <v/>
      </c>
      <c r="P1236" s="29" t="str">
        <f t="shared" si="273"/>
        <v/>
      </c>
      <c r="Q1236" s="29" t="str">
        <f t="shared" si="281"/>
        <v/>
      </c>
      <c r="R1236" s="29" t="str">
        <f t="shared" si="282"/>
        <v/>
      </c>
      <c r="S1236" s="29" t="str">
        <f t="shared" si="283"/>
        <v/>
      </c>
      <c r="T1236" s="29" t="str">
        <f t="shared" si="284"/>
        <v/>
      </c>
      <c r="U1236" s="40" t="s">
        <v>33</v>
      </c>
      <c r="V1236" s="40"/>
      <c r="W1236" s="38" t="s">
        <v>463</v>
      </c>
      <c r="X1236" s="29" t="s">
        <v>158</v>
      </c>
      <c r="Y1236" s="146">
        <v>5577</v>
      </c>
      <c r="Z1236" s="33">
        <v>7139</v>
      </c>
      <c r="AA1236" s="34">
        <f t="shared" si="277"/>
        <v>0.28000000000000003</v>
      </c>
      <c r="AB1236" s="33">
        <f t="shared" si="274"/>
        <v>7139</v>
      </c>
      <c r="AC1236" s="34">
        <f t="shared" si="278"/>
        <v>0.28007896718665959</v>
      </c>
      <c r="AD1236" s="145">
        <f t="shared" si="280"/>
        <v>5949.1670000000004</v>
      </c>
      <c r="AE1236" s="105">
        <v>4647.5</v>
      </c>
      <c r="AF1236" s="34" t="s">
        <v>36</v>
      </c>
      <c r="AG1236" s="34" t="s">
        <v>36</v>
      </c>
      <c r="AH1236" s="34" t="s">
        <v>36</v>
      </c>
      <c r="AI1236" s="29">
        <v>0.183</v>
      </c>
      <c r="AJ1236" s="29">
        <v>8.1599999999999999E-4</v>
      </c>
      <c r="AK1236" s="29">
        <v>0</v>
      </c>
      <c r="AL1236" s="29">
        <v>0</v>
      </c>
      <c r="AM1236" s="29" t="s">
        <v>28</v>
      </c>
      <c r="AN1236" s="44" t="s">
        <v>27</v>
      </c>
      <c r="AO1236" s="29" t="s">
        <v>28</v>
      </c>
      <c r="AP1236" s="29">
        <v>1</v>
      </c>
      <c r="AQ1236" s="29">
        <v>170</v>
      </c>
      <c r="AR1236" s="29">
        <v>120</v>
      </c>
      <c r="AS1236" s="29">
        <v>40</v>
      </c>
      <c r="AT1236" s="29">
        <v>0.183</v>
      </c>
      <c r="AU1236" s="144">
        <v>8.1599999999999999E-4</v>
      </c>
      <c r="AV1236" s="36" t="s">
        <v>28</v>
      </c>
      <c r="AW1236" s="102" t="s">
        <v>33</v>
      </c>
      <c r="AX1236" s="129" t="s">
        <v>33</v>
      </c>
      <c r="AY1236" s="106">
        <v>34</v>
      </c>
      <c r="BD1236" t="s">
        <v>1070</v>
      </c>
      <c r="BE1236" t="s">
        <v>4436</v>
      </c>
      <c r="BF1236" t="s">
        <v>4740</v>
      </c>
      <c r="BH1236" t="str">
        <f t="shared" si="275"/>
        <v/>
      </c>
      <c r="BJ1236" t="str">
        <f t="shared" si="276"/>
        <v>OK</v>
      </c>
      <c r="BK1236" s="130" t="s">
        <v>5302</v>
      </c>
      <c r="BL1236" s="130" t="e">
        <v>#VALUE!</v>
      </c>
      <c r="BM1236" s="131" t="s">
        <v>33</v>
      </c>
      <c r="BN1236" s="131" t="e">
        <v>#VALUE!</v>
      </c>
      <c r="BO1236" t="e">
        <v>#N/A</v>
      </c>
      <c r="BP1236">
        <v>5</v>
      </c>
    </row>
    <row r="1237" spans="1:68" x14ac:dyDescent="0.3">
      <c r="A1237" s="1"/>
      <c r="B1237" s="47">
        <v>1132</v>
      </c>
      <c r="C1237" s="45">
        <v>1015808</v>
      </c>
      <c r="D1237" s="40" t="s">
        <v>33</v>
      </c>
      <c r="E1237" s="40"/>
      <c r="F1237" s="31" t="s">
        <v>1076</v>
      </c>
      <c r="G1237" s="29" t="s">
        <v>31</v>
      </c>
      <c r="H1237" s="29"/>
      <c r="I1237" s="148" t="s">
        <v>32</v>
      </c>
      <c r="J1237" s="147" t="s">
        <v>33</v>
      </c>
      <c r="K1237" s="148">
        <v>0</v>
      </c>
      <c r="L1237" s="148" t="s">
        <v>32</v>
      </c>
      <c r="M1237" s="147" t="s">
        <v>33</v>
      </c>
      <c r="N1237" s="29" t="str">
        <f t="shared" si="271"/>
        <v/>
      </c>
      <c r="O1237" s="29" t="str">
        <f t="shared" si="272"/>
        <v/>
      </c>
      <c r="P1237" s="29" t="str">
        <f t="shared" si="273"/>
        <v/>
      </c>
      <c r="Q1237" s="29" t="str">
        <f t="shared" si="281"/>
        <v/>
      </c>
      <c r="R1237" s="29" t="str">
        <f t="shared" si="282"/>
        <v/>
      </c>
      <c r="S1237" s="29" t="str">
        <f t="shared" si="283"/>
        <v/>
      </c>
      <c r="T1237" s="29" t="str">
        <f t="shared" si="284"/>
        <v/>
      </c>
      <c r="U1237" s="40" t="s">
        <v>33</v>
      </c>
      <c r="V1237" s="40"/>
      <c r="W1237" s="38" t="s">
        <v>463</v>
      </c>
      <c r="X1237" s="29" t="s">
        <v>158</v>
      </c>
      <c r="Y1237" s="146">
        <v>6350</v>
      </c>
      <c r="Z1237" s="33">
        <v>8128</v>
      </c>
      <c r="AA1237" s="34">
        <f t="shared" si="277"/>
        <v>0.28000000000000003</v>
      </c>
      <c r="AB1237" s="33">
        <f t="shared" si="274"/>
        <v>8128</v>
      </c>
      <c r="AC1237" s="34">
        <f t="shared" si="278"/>
        <v>0.27999985637796165</v>
      </c>
      <c r="AD1237" s="145">
        <f t="shared" si="280"/>
        <v>6773.3329999999996</v>
      </c>
      <c r="AE1237" s="105">
        <v>5291.6670000000004</v>
      </c>
      <c r="AF1237" s="34" t="s">
        <v>36</v>
      </c>
      <c r="AG1237" s="34" t="s">
        <v>36</v>
      </c>
      <c r="AH1237" s="34" t="s">
        <v>36</v>
      </c>
      <c r="AI1237" s="29">
        <v>0.23</v>
      </c>
      <c r="AJ1237" s="29">
        <v>2.7E-4</v>
      </c>
      <c r="AK1237" s="29">
        <v>0</v>
      </c>
      <c r="AL1237" s="29">
        <v>0</v>
      </c>
      <c r="AM1237" s="29" t="s">
        <v>28</v>
      </c>
      <c r="AN1237" s="44" t="s">
        <v>27</v>
      </c>
      <c r="AO1237" s="29" t="s">
        <v>28</v>
      </c>
      <c r="AP1237" s="29">
        <v>1</v>
      </c>
      <c r="AQ1237" s="29">
        <v>111</v>
      </c>
      <c r="AR1237" s="29">
        <v>38</v>
      </c>
      <c r="AS1237" s="29">
        <v>70</v>
      </c>
      <c r="AT1237" s="29">
        <v>0.23</v>
      </c>
      <c r="AU1237" s="144">
        <v>2.9500000000000001E-4</v>
      </c>
      <c r="AV1237" s="36" t="s">
        <v>28</v>
      </c>
      <c r="AW1237" s="102" t="s">
        <v>33</v>
      </c>
      <c r="AX1237" s="129" t="s">
        <v>33</v>
      </c>
      <c r="AY1237" s="106">
        <v>29</v>
      </c>
      <c r="BD1237" t="s">
        <v>1070</v>
      </c>
      <c r="BE1237" t="s">
        <v>4346</v>
      </c>
      <c r="BF1237" t="s">
        <v>4740</v>
      </c>
      <c r="BH1237" t="str">
        <f t="shared" si="275"/>
        <v/>
      </c>
      <c r="BJ1237" t="str">
        <f t="shared" si="276"/>
        <v>OK</v>
      </c>
      <c r="BK1237" s="130" t="s">
        <v>5302</v>
      </c>
      <c r="BL1237" s="130" t="e">
        <v>#VALUE!</v>
      </c>
      <c r="BM1237" s="131" t="s">
        <v>33</v>
      </c>
      <c r="BN1237" s="131" t="e">
        <v>#VALUE!</v>
      </c>
      <c r="BO1237" t="e">
        <v>#N/A</v>
      </c>
      <c r="BP1237">
        <v>5</v>
      </c>
    </row>
    <row r="1238" spans="1:68" x14ac:dyDescent="0.3">
      <c r="A1238" s="1"/>
      <c r="B1238" s="47">
        <v>1133</v>
      </c>
      <c r="C1238" s="45">
        <v>1014339</v>
      </c>
      <c r="D1238" s="40" t="s">
        <v>33</v>
      </c>
      <c r="E1238" s="40"/>
      <c r="F1238" s="31" t="s">
        <v>1077</v>
      </c>
      <c r="G1238" s="29" t="s">
        <v>31</v>
      </c>
      <c r="H1238" s="29"/>
      <c r="I1238" s="148" t="s">
        <v>32</v>
      </c>
      <c r="J1238" s="147" t="s">
        <v>33</v>
      </c>
      <c r="K1238" s="148">
        <v>0</v>
      </c>
      <c r="L1238" s="148" t="s">
        <v>32</v>
      </c>
      <c r="M1238" s="147" t="s">
        <v>33</v>
      </c>
      <c r="N1238" s="29" t="str">
        <f t="shared" si="271"/>
        <v/>
      </c>
      <c r="O1238" s="29" t="str">
        <f t="shared" si="272"/>
        <v/>
      </c>
      <c r="P1238" s="29" t="str">
        <f t="shared" si="273"/>
        <v/>
      </c>
      <c r="Q1238" s="29" t="str">
        <f t="shared" si="281"/>
        <v/>
      </c>
      <c r="R1238" s="29" t="str">
        <f t="shared" si="282"/>
        <v/>
      </c>
      <c r="S1238" s="29" t="str">
        <f t="shared" si="283"/>
        <v/>
      </c>
      <c r="T1238" s="29" t="str">
        <f t="shared" si="284"/>
        <v/>
      </c>
      <c r="U1238" s="40" t="s">
        <v>33</v>
      </c>
      <c r="V1238" s="40"/>
      <c r="W1238" s="38" t="s">
        <v>463</v>
      </c>
      <c r="X1238" s="29" t="s">
        <v>158</v>
      </c>
      <c r="Y1238" s="146">
        <v>7820</v>
      </c>
      <c r="Z1238" s="33">
        <v>10010</v>
      </c>
      <c r="AA1238" s="34">
        <f t="shared" si="277"/>
        <v>0.28000000000000003</v>
      </c>
      <c r="AB1238" s="33">
        <f t="shared" si="274"/>
        <v>10010</v>
      </c>
      <c r="AC1238" s="34">
        <f t="shared" si="278"/>
        <v>0.2800511365702742</v>
      </c>
      <c r="AD1238" s="145">
        <f t="shared" si="280"/>
        <v>8341.6669999999995</v>
      </c>
      <c r="AE1238" s="105">
        <v>6516.6670000000004</v>
      </c>
      <c r="AF1238" s="34" t="s">
        <v>36</v>
      </c>
      <c r="AG1238" s="34" t="s">
        <v>36</v>
      </c>
      <c r="AH1238" s="34" t="s">
        <v>36</v>
      </c>
      <c r="AI1238" s="29">
        <v>0.24</v>
      </c>
      <c r="AJ1238" s="29">
        <v>5.1999999999999995E-4</v>
      </c>
      <c r="AK1238" s="29">
        <v>0</v>
      </c>
      <c r="AL1238" s="29">
        <v>0</v>
      </c>
      <c r="AM1238" s="29" t="s">
        <v>28</v>
      </c>
      <c r="AN1238" s="44" t="s">
        <v>27</v>
      </c>
      <c r="AO1238" s="29" t="s">
        <v>28</v>
      </c>
      <c r="AP1238" s="29">
        <v>1</v>
      </c>
      <c r="AQ1238" s="29">
        <v>111</v>
      </c>
      <c r="AR1238" s="29">
        <v>66</v>
      </c>
      <c r="AS1238" s="29">
        <v>71</v>
      </c>
      <c r="AT1238" s="29">
        <v>0.24</v>
      </c>
      <c r="AU1238" s="144">
        <v>5.1999999999999995E-4</v>
      </c>
      <c r="AV1238" s="36" t="s">
        <v>28</v>
      </c>
      <c r="AW1238" s="102" t="s">
        <v>33</v>
      </c>
      <c r="AX1238" s="129" t="s">
        <v>33</v>
      </c>
      <c r="AY1238" s="106">
        <v>19</v>
      </c>
      <c r="BD1238" t="s">
        <v>1070</v>
      </c>
      <c r="BE1238" t="s">
        <v>4346</v>
      </c>
      <c r="BF1238" t="s">
        <v>4740</v>
      </c>
      <c r="BH1238" t="str">
        <f t="shared" si="275"/>
        <v/>
      </c>
      <c r="BJ1238" t="str">
        <f t="shared" si="276"/>
        <v>OK</v>
      </c>
      <c r="BK1238" s="130" t="s">
        <v>5302</v>
      </c>
      <c r="BL1238" s="130" t="e">
        <v>#VALUE!</v>
      </c>
      <c r="BM1238" s="131" t="s">
        <v>33</v>
      </c>
      <c r="BN1238" s="131" t="e">
        <v>#VALUE!</v>
      </c>
      <c r="BO1238" t="e">
        <v>#N/A</v>
      </c>
      <c r="BP1238">
        <v>5</v>
      </c>
    </row>
    <row r="1239" spans="1:68" x14ac:dyDescent="0.3">
      <c r="A1239" s="1"/>
      <c r="B1239" s="47">
        <v>1134</v>
      </c>
      <c r="C1239" s="45">
        <v>1014344</v>
      </c>
      <c r="D1239" s="40" t="s">
        <v>33</v>
      </c>
      <c r="E1239" s="40"/>
      <c r="F1239" s="31" t="s">
        <v>1078</v>
      </c>
      <c r="G1239" s="29" t="s">
        <v>31</v>
      </c>
      <c r="H1239" s="29"/>
      <c r="I1239" s="148" t="s">
        <v>32</v>
      </c>
      <c r="J1239" s="147" t="s">
        <v>33</v>
      </c>
      <c r="K1239" s="148">
        <v>0</v>
      </c>
      <c r="L1239" s="148" t="s">
        <v>32</v>
      </c>
      <c r="M1239" s="147" t="s">
        <v>33</v>
      </c>
      <c r="N1239" s="29" t="str">
        <f t="shared" si="271"/>
        <v/>
      </c>
      <c r="O1239" s="29" t="str">
        <f t="shared" si="272"/>
        <v/>
      </c>
      <c r="P1239" s="29" t="str">
        <f t="shared" si="273"/>
        <v/>
      </c>
      <c r="Q1239" s="29" t="str">
        <f t="shared" si="281"/>
        <v/>
      </c>
      <c r="R1239" s="29" t="str">
        <f t="shared" si="282"/>
        <v/>
      </c>
      <c r="S1239" s="29" t="str">
        <f t="shared" si="283"/>
        <v/>
      </c>
      <c r="T1239" s="29" t="str">
        <f t="shared" si="284"/>
        <v/>
      </c>
      <c r="U1239" s="40" t="s">
        <v>33</v>
      </c>
      <c r="V1239" s="40"/>
      <c r="W1239" s="38" t="s">
        <v>463</v>
      </c>
      <c r="X1239" s="29" t="s">
        <v>158</v>
      </c>
      <c r="Y1239" s="146">
        <v>10325</v>
      </c>
      <c r="Z1239" s="33">
        <v>13217</v>
      </c>
      <c r="AA1239" s="34">
        <f t="shared" si="277"/>
        <v>0.28000000000000003</v>
      </c>
      <c r="AB1239" s="33">
        <f t="shared" si="274"/>
        <v>13217</v>
      </c>
      <c r="AC1239" s="34">
        <f t="shared" si="278"/>
        <v>0.2800968414490328</v>
      </c>
      <c r="AD1239" s="145">
        <f t="shared" si="280"/>
        <v>11014.166999999999</v>
      </c>
      <c r="AE1239" s="105">
        <v>8604.1669999999995</v>
      </c>
      <c r="AF1239" s="34" t="s">
        <v>36</v>
      </c>
      <c r="AG1239" s="34" t="s">
        <v>36</v>
      </c>
      <c r="AH1239" s="34" t="s">
        <v>36</v>
      </c>
      <c r="AI1239" s="29">
        <v>0.39</v>
      </c>
      <c r="AJ1239" s="29">
        <v>5.7200000000000003E-4</v>
      </c>
      <c r="AK1239" s="29">
        <v>0</v>
      </c>
      <c r="AL1239" s="29">
        <v>0</v>
      </c>
      <c r="AM1239" s="29" t="s">
        <v>28</v>
      </c>
      <c r="AN1239" s="44" t="s">
        <v>27</v>
      </c>
      <c r="AO1239" s="29" t="s">
        <v>28</v>
      </c>
      <c r="AP1239" s="29">
        <v>1</v>
      </c>
      <c r="AQ1239" s="29">
        <v>180</v>
      </c>
      <c r="AR1239" s="29">
        <v>120</v>
      </c>
      <c r="AS1239" s="29">
        <v>65</v>
      </c>
      <c r="AT1239" s="29">
        <v>0.39</v>
      </c>
      <c r="AU1239" s="144">
        <v>1.4040000000000001E-3</v>
      </c>
      <c r="AV1239" s="36" t="s">
        <v>28</v>
      </c>
      <c r="AW1239" s="102" t="s">
        <v>33</v>
      </c>
      <c r="AX1239" s="129" t="s">
        <v>33</v>
      </c>
      <c r="AY1239" s="106">
        <v>9</v>
      </c>
      <c r="BD1239" t="s">
        <v>1070</v>
      </c>
      <c r="BE1239" t="s">
        <v>4436</v>
      </c>
      <c r="BF1239" t="s">
        <v>4740</v>
      </c>
      <c r="BH1239" t="str">
        <f t="shared" si="275"/>
        <v/>
      </c>
      <c r="BJ1239" t="str">
        <f t="shared" si="276"/>
        <v>OK</v>
      </c>
      <c r="BK1239" s="130" t="s">
        <v>5302</v>
      </c>
      <c r="BL1239" s="130" t="e">
        <v>#VALUE!</v>
      </c>
      <c r="BM1239" s="131" t="s">
        <v>33</v>
      </c>
      <c r="BN1239" s="131" t="e">
        <v>#VALUE!</v>
      </c>
      <c r="BO1239" t="e">
        <v>#N/A</v>
      </c>
      <c r="BP1239">
        <v>2</v>
      </c>
    </row>
    <row r="1240" spans="1:68" x14ac:dyDescent="0.3">
      <c r="A1240" s="1"/>
      <c r="B1240" s="47">
        <v>1135</v>
      </c>
      <c r="C1240" s="45">
        <v>1015739</v>
      </c>
      <c r="D1240" s="40" t="s">
        <v>33</v>
      </c>
      <c r="E1240" s="40"/>
      <c r="F1240" s="39" t="s">
        <v>1079</v>
      </c>
      <c r="G1240" s="29" t="s">
        <v>47</v>
      </c>
      <c r="H1240" s="29"/>
      <c r="I1240" s="148" t="s">
        <v>32</v>
      </c>
      <c r="J1240" s="147" t="s">
        <v>33</v>
      </c>
      <c r="K1240" s="148">
        <v>0</v>
      </c>
      <c r="L1240" s="148" t="s">
        <v>32</v>
      </c>
      <c r="M1240" s="147" t="s">
        <v>33</v>
      </c>
      <c r="N1240" s="29" t="str">
        <f t="shared" si="271"/>
        <v/>
      </c>
      <c r="O1240" s="29" t="str">
        <f t="shared" si="272"/>
        <v/>
      </c>
      <c r="P1240" s="29" t="str">
        <f t="shared" si="273"/>
        <v/>
      </c>
      <c r="Q1240" s="29" t="str">
        <f t="shared" si="281"/>
        <v/>
      </c>
      <c r="R1240" s="29" t="str">
        <f t="shared" si="282"/>
        <v/>
      </c>
      <c r="S1240" s="29" t="str">
        <f t="shared" si="283"/>
        <v/>
      </c>
      <c r="T1240" s="29" t="str">
        <f t="shared" si="284"/>
        <v/>
      </c>
      <c r="U1240" s="40" t="s">
        <v>33</v>
      </c>
      <c r="V1240" s="40"/>
      <c r="W1240" s="38" t="s">
        <v>463</v>
      </c>
      <c r="X1240" s="29" t="s">
        <v>158</v>
      </c>
      <c r="Y1240" s="146">
        <v>2868</v>
      </c>
      <c r="Z1240" s="33">
        <v>3671</v>
      </c>
      <c r="AA1240" s="34">
        <f t="shared" si="277"/>
        <v>0.28000000000000003</v>
      </c>
      <c r="AB1240" s="33">
        <f t="shared" si="274"/>
        <v>3671</v>
      </c>
      <c r="AC1240" s="34">
        <f t="shared" si="278"/>
        <v>0.27998619246861922</v>
      </c>
      <c r="AD1240" s="145">
        <f t="shared" si="280"/>
        <v>3059.1669999999999</v>
      </c>
      <c r="AE1240" s="105">
        <v>2390</v>
      </c>
      <c r="AF1240" s="34" t="s">
        <v>36</v>
      </c>
      <c r="AG1240" s="34" t="s">
        <v>36</v>
      </c>
      <c r="AH1240" s="34" t="s">
        <v>36</v>
      </c>
      <c r="AI1240" s="29">
        <v>0.13</v>
      </c>
      <c r="AJ1240" s="29">
        <v>3.1500000000000001E-4</v>
      </c>
      <c r="AK1240" s="29">
        <v>0</v>
      </c>
      <c r="AL1240" s="29">
        <v>0</v>
      </c>
      <c r="AM1240" s="29" t="s">
        <v>28</v>
      </c>
      <c r="AN1240" s="44" t="s">
        <v>27</v>
      </c>
      <c r="AO1240" s="29" t="s">
        <v>28</v>
      </c>
      <c r="AP1240" s="29">
        <v>1</v>
      </c>
      <c r="AQ1240" s="29">
        <v>105</v>
      </c>
      <c r="AR1240" s="29">
        <v>100</v>
      </c>
      <c r="AS1240" s="29">
        <v>30</v>
      </c>
      <c r="AT1240" s="29">
        <v>0.13</v>
      </c>
      <c r="AU1240" s="144">
        <v>3.1500000000000001E-4</v>
      </c>
      <c r="AV1240" s="36" t="s">
        <v>28</v>
      </c>
      <c r="AW1240" s="102" t="s">
        <v>33</v>
      </c>
      <c r="AX1240" s="129" t="s">
        <v>33</v>
      </c>
      <c r="AY1240" s="106">
        <v>338</v>
      </c>
      <c r="BD1240" t="s">
        <v>4437</v>
      </c>
      <c r="BE1240" t="s">
        <v>4346</v>
      </c>
      <c r="BF1240" t="s">
        <v>4742</v>
      </c>
      <c r="BH1240" t="str">
        <f t="shared" si="275"/>
        <v/>
      </c>
      <c r="BJ1240" t="str">
        <f t="shared" si="276"/>
        <v>OK</v>
      </c>
      <c r="BK1240" s="130" t="s">
        <v>5302</v>
      </c>
      <c r="BL1240" s="130" t="e">
        <v>#VALUE!</v>
      </c>
      <c r="BM1240" s="131" t="s">
        <v>33</v>
      </c>
      <c r="BN1240" s="131" t="e">
        <v>#VALUE!</v>
      </c>
      <c r="BO1240" t="e">
        <v>#N/A</v>
      </c>
      <c r="BP1240">
        <v>8</v>
      </c>
    </row>
    <row r="1241" spans="1:68" x14ac:dyDescent="0.3">
      <c r="A1241" s="1"/>
      <c r="B1241" s="47">
        <v>1136</v>
      </c>
      <c r="C1241" s="45">
        <v>1013729</v>
      </c>
      <c r="D1241" s="40" t="s">
        <v>33</v>
      </c>
      <c r="E1241" s="40"/>
      <c r="F1241" s="39" t="s">
        <v>1080</v>
      </c>
      <c r="G1241" s="29" t="s">
        <v>31</v>
      </c>
      <c r="H1241" s="29"/>
      <c r="I1241" s="148" t="s">
        <v>32</v>
      </c>
      <c r="J1241" s="147" t="s">
        <v>33</v>
      </c>
      <c r="K1241" s="148">
        <v>0</v>
      </c>
      <c r="L1241" s="148" t="s">
        <v>32</v>
      </c>
      <c r="M1241" s="147" t="s">
        <v>33</v>
      </c>
      <c r="N1241" s="29" t="str">
        <f t="shared" si="271"/>
        <v/>
      </c>
      <c r="O1241" s="29" t="str">
        <f t="shared" si="272"/>
        <v/>
      </c>
      <c r="P1241" s="29" t="str">
        <f t="shared" si="273"/>
        <v/>
      </c>
      <c r="Q1241" s="29" t="str">
        <f t="shared" si="281"/>
        <v/>
      </c>
      <c r="R1241" s="29" t="str">
        <f t="shared" si="282"/>
        <v/>
      </c>
      <c r="S1241" s="29" t="str">
        <f t="shared" si="283"/>
        <v/>
      </c>
      <c r="T1241" s="29" t="str">
        <f t="shared" si="284"/>
        <v/>
      </c>
      <c r="U1241" s="40" t="s">
        <v>33</v>
      </c>
      <c r="V1241" s="40"/>
      <c r="W1241" s="38" t="s">
        <v>463</v>
      </c>
      <c r="X1241" s="29" t="s">
        <v>158</v>
      </c>
      <c r="Y1241" s="146">
        <v>673</v>
      </c>
      <c r="Z1241" s="33">
        <v>861</v>
      </c>
      <c r="AA1241" s="34">
        <f t="shared" si="277"/>
        <v>0.27900000000000003</v>
      </c>
      <c r="AB1241" s="33">
        <f t="shared" si="274"/>
        <v>861</v>
      </c>
      <c r="AC1241" s="34">
        <f t="shared" si="278"/>
        <v>0.2793469713800722</v>
      </c>
      <c r="AD1241" s="145">
        <f t="shared" si="280"/>
        <v>717.5</v>
      </c>
      <c r="AE1241" s="105">
        <v>560.83299999999997</v>
      </c>
      <c r="AF1241" s="34" t="s">
        <v>36</v>
      </c>
      <c r="AG1241" s="34" t="s">
        <v>36</v>
      </c>
      <c r="AH1241" s="34" t="s">
        <v>36</v>
      </c>
      <c r="AI1241" s="29">
        <v>0.21</v>
      </c>
      <c r="AJ1241" s="29">
        <v>3.0000000000000001E-5</v>
      </c>
      <c r="AK1241" s="29">
        <v>0</v>
      </c>
      <c r="AL1241" s="29">
        <v>0</v>
      </c>
      <c r="AM1241" s="29" t="s">
        <v>28</v>
      </c>
      <c r="AN1241" s="44" t="s">
        <v>27</v>
      </c>
      <c r="AO1241" s="29" t="s">
        <v>28</v>
      </c>
      <c r="AP1241" s="29">
        <v>1</v>
      </c>
      <c r="AQ1241" s="29">
        <v>700</v>
      </c>
      <c r="AR1241" s="29">
        <v>210</v>
      </c>
      <c r="AS1241" s="29">
        <v>210</v>
      </c>
      <c r="AT1241" s="29">
        <v>0.21</v>
      </c>
      <c r="AU1241" s="144">
        <v>3.0870000000000002E-2</v>
      </c>
      <c r="AV1241" s="36" t="s">
        <v>28</v>
      </c>
      <c r="AW1241" s="102" t="s">
        <v>33</v>
      </c>
      <c r="AX1241" s="129" t="s">
        <v>33</v>
      </c>
      <c r="AY1241" s="106">
        <v>43</v>
      </c>
      <c r="BD1241" t="s">
        <v>4438</v>
      </c>
      <c r="BE1241" t="s">
        <v>4346</v>
      </c>
      <c r="BF1241" t="s">
        <v>4740</v>
      </c>
      <c r="BH1241" t="str">
        <f t="shared" si="275"/>
        <v/>
      </c>
      <c r="BJ1241" t="str">
        <f t="shared" si="276"/>
        <v>OK</v>
      </c>
      <c r="BK1241" s="130" t="s">
        <v>5302</v>
      </c>
      <c r="BL1241" s="130" t="e">
        <v>#VALUE!</v>
      </c>
      <c r="BM1241" s="131" t="s">
        <v>33</v>
      </c>
      <c r="BN1241" s="131" t="e">
        <v>#VALUE!</v>
      </c>
      <c r="BO1241" t="e">
        <v>#N/A</v>
      </c>
      <c r="BP1241">
        <v>0</v>
      </c>
    </row>
    <row r="1242" spans="1:68" x14ac:dyDescent="0.3">
      <c r="A1242" s="1"/>
      <c r="B1242" s="47">
        <v>1137</v>
      </c>
      <c r="C1242" s="45">
        <v>1013734</v>
      </c>
      <c r="D1242" s="40" t="s">
        <v>33</v>
      </c>
      <c r="E1242" s="40"/>
      <c r="F1242" s="31" t="s">
        <v>1081</v>
      </c>
      <c r="G1242" s="29" t="s">
        <v>31</v>
      </c>
      <c r="H1242" s="29"/>
      <c r="I1242" s="148" t="s">
        <v>32</v>
      </c>
      <c r="J1242" s="147" t="s">
        <v>33</v>
      </c>
      <c r="K1242" s="148">
        <v>0</v>
      </c>
      <c r="L1242" s="148" t="s">
        <v>32</v>
      </c>
      <c r="M1242" s="147" t="s">
        <v>33</v>
      </c>
      <c r="N1242" s="29" t="str">
        <f t="shared" si="271"/>
        <v/>
      </c>
      <c r="O1242" s="29" t="str">
        <f t="shared" si="272"/>
        <v/>
      </c>
      <c r="P1242" s="29" t="str">
        <f t="shared" si="273"/>
        <v/>
      </c>
      <c r="Q1242" s="29" t="str">
        <f t="shared" si="281"/>
        <v/>
      </c>
      <c r="R1242" s="29" t="str">
        <f t="shared" si="282"/>
        <v/>
      </c>
      <c r="S1242" s="29" t="str">
        <f t="shared" si="283"/>
        <v/>
      </c>
      <c r="T1242" s="29" t="str">
        <f t="shared" si="284"/>
        <v/>
      </c>
      <c r="U1242" s="40" t="s">
        <v>33</v>
      </c>
      <c r="V1242" s="40"/>
      <c r="W1242" s="38" t="s">
        <v>463</v>
      </c>
      <c r="X1242" s="29" t="s">
        <v>158</v>
      </c>
      <c r="Y1242" s="146">
        <v>732</v>
      </c>
      <c r="Z1242" s="33">
        <v>937</v>
      </c>
      <c r="AA1242" s="34">
        <f t="shared" si="277"/>
        <v>0.28000000000000003</v>
      </c>
      <c r="AB1242" s="33">
        <f t="shared" si="274"/>
        <v>937</v>
      </c>
      <c r="AC1242" s="34">
        <f t="shared" si="278"/>
        <v>0.2800540983606557</v>
      </c>
      <c r="AD1242" s="145">
        <f t="shared" si="280"/>
        <v>780.83299999999997</v>
      </c>
      <c r="AE1242" s="105">
        <v>610</v>
      </c>
      <c r="AF1242" s="34" t="s">
        <v>36</v>
      </c>
      <c r="AG1242" s="34" t="s">
        <v>36</v>
      </c>
      <c r="AH1242" s="34" t="s">
        <v>36</v>
      </c>
      <c r="AI1242" s="29">
        <v>0.33</v>
      </c>
      <c r="AJ1242" s="29">
        <v>6.3E-5</v>
      </c>
      <c r="AK1242" s="29">
        <v>0</v>
      </c>
      <c r="AL1242" s="29">
        <v>0</v>
      </c>
      <c r="AM1242" s="29" t="s">
        <v>28</v>
      </c>
      <c r="AN1242" s="44" t="s">
        <v>27</v>
      </c>
      <c r="AO1242" s="29" t="s">
        <v>28</v>
      </c>
      <c r="AP1242" s="29">
        <v>1</v>
      </c>
      <c r="AQ1242" s="29">
        <v>700</v>
      </c>
      <c r="AR1242" s="29">
        <v>210</v>
      </c>
      <c r="AS1242" s="29">
        <v>210</v>
      </c>
      <c r="AT1242" s="29">
        <v>0.33</v>
      </c>
      <c r="AU1242" s="144">
        <v>3.0870000000000002E-2</v>
      </c>
      <c r="AV1242" s="36" t="s">
        <v>28</v>
      </c>
      <c r="AW1242" s="102" t="s">
        <v>33</v>
      </c>
      <c r="AX1242" s="129" t="s">
        <v>33</v>
      </c>
      <c r="AY1242" s="106">
        <v>56</v>
      </c>
      <c r="BD1242" t="s">
        <v>4438</v>
      </c>
      <c r="BE1242" t="s">
        <v>4346</v>
      </c>
      <c r="BF1242" t="s">
        <v>4740</v>
      </c>
      <c r="BH1242" t="str">
        <f t="shared" si="275"/>
        <v/>
      </c>
      <c r="BJ1242" t="str">
        <f t="shared" si="276"/>
        <v>OK</v>
      </c>
      <c r="BK1242" s="130" t="s">
        <v>5302</v>
      </c>
      <c r="BL1242" s="130" t="e">
        <v>#VALUE!</v>
      </c>
      <c r="BM1242" s="131" t="s">
        <v>33</v>
      </c>
      <c r="BN1242" s="131" t="e">
        <v>#VALUE!</v>
      </c>
      <c r="BO1242" t="e">
        <v>#N/A</v>
      </c>
      <c r="BP1242">
        <v>10</v>
      </c>
    </row>
    <row r="1243" spans="1:68" x14ac:dyDescent="0.3">
      <c r="A1243" s="1"/>
      <c r="B1243" s="47">
        <v>1138</v>
      </c>
      <c r="C1243" s="45">
        <v>1013737</v>
      </c>
      <c r="D1243" s="40" t="s">
        <v>33</v>
      </c>
      <c r="E1243" s="40"/>
      <c r="F1243" s="39" t="s">
        <v>1082</v>
      </c>
      <c r="G1243" s="29" t="s">
        <v>31</v>
      </c>
      <c r="H1243" s="29"/>
      <c r="I1243" s="148" t="s">
        <v>32</v>
      </c>
      <c r="J1243" s="147" t="s">
        <v>33</v>
      </c>
      <c r="K1243" s="148">
        <v>0</v>
      </c>
      <c r="L1243" s="148" t="s">
        <v>32</v>
      </c>
      <c r="M1243" s="147" t="s">
        <v>33</v>
      </c>
      <c r="N1243" s="29" t="str">
        <f t="shared" si="271"/>
        <v/>
      </c>
      <c r="O1243" s="29" t="str">
        <f t="shared" si="272"/>
        <v/>
      </c>
      <c r="P1243" s="29" t="str">
        <f t="shared" si="273"/>
        <v/>
      </c>
      <c r="Q1243" s="29" t="str">
        <f t="shared" si="281"/>
        <v/>
      </c>
      <c r="R1243" s="29" t="str">
        <f t="shared" si="282"/>
        <v/>
      </c>
      <c r="S1243" s="29" t="str">
        <f t="shared" si="283"/>
        <v/>
      </c>
      <c r="T1243" s="29" t="str">
        <f t="shared" si="284"/>
        <v/>
      </c>
      <c r="U1243" s="40" t="s">
        <v>33</v>
      </c>
      <c r="V1243" s="40"/>
      <c r="W1243" s="38" t="s">
        <v>463</v>
      </c>
      <c r="X1243" s="29" t="s">
        <v>158</v>
      </c>
      <c r="Y1243" s="146">
        <v>932</v>
      </c>
      <c r="Z1243" s="33">
        <v>1193</v>
      </c>
      <c r="AA1243" s="34">
        <f t="shared" si="277"/>
        <v>0.28000000000000003</v>
      </c>
      <c r="AB1243" s="33">
        <f t="shared" si="274"/>
        <v>1193</v>
      </c>
      <c r="AC1243" s="34">
        <f t="shared" si="278"/>
        <v>0.28004279826489342</v>
      </c>
      <c r="AD1243" s="145">
        <f t="shared" si="280"/>
        <v>994.16700000000003</v>
      </c>
      <c r="AE1243" s="105">
        <v>776.66700000000003</v>
      </c>
      <c r="AF1243" s="34" t="s">
        <v>36</v>
      </c>
      <c r="AG1243" s="34" t="s">
        <v>36</v>
      </c>
      <c r="AH1243" s="34" t="s">
        <v>36</v>
      </c>
      <c r="AI1243" s="29">
        <v>0.63</v>
      </c>
      <c r="AJ1243" s="29">
        <v>9.1000000000000003E-5</v>
      </c>
      <c r="AK1243" s="29">
        <v>0</v>
      </c>
      <c r="AL1243" s="29">
        <v>0</v>
      </c>
      <c r="AM1243" s="29" t="s">
        <v>28</v>
      </c>
      <c r="AN1243" s="44" t="s">
        <v>27</v>
      </c>
      <c r="AO1243" s="29" t="s">
        <v>28</v>
      </c>
      <c r="AP1243" s="29">
        <v>1</v>
      </c>
      <c r="AQ1243" s="29">
        <v>700</v>
      </c>
      <c r="AR1243" s="29">
        <v>210</v>
      </c>
      <c r="AS1243" s="29">
        <v>210</v>
      </c>
      <c r="AT1243" s="29">
        <v>0.63</v>
      </c>
      <c r="AU1243" s="144">
        <v>3.0870000000000002E-2</v>
      </c>
      <c r="AV1243" s="36" t="s">
        <v>28</v>
      </c>
      <c r="AW1243" s="102" t="s">
        <v>33</v>
      </c>
      <c r="AX1243" s="129" t="s">
        <v>33</v>
      </c>
      <c r="AY1243" s="106">
        <v>27</v>
      </c>
      <c r="BD1243" t="s">
        <v>4438</v>
      </c>
      <c r="BE1243" t="s">
        <v>4439</v>
      </c>
      <c r="BF1243" t="s">
        <v>4740</v>
      </c>
      <c r="BH1243" t="str">
        <f t="shared" si="275"/>
        <v/>
      </c>
      <c r="BJ1243" t="str">
        <f t="shared" si="276"/>
        <v>OK</v>
      </c>
      <c r="BK1243" s="130" t="s">
        <v>5302</v>
      </c>
      <c r="BL1243" s="130" t="e">
        <v>#VALUE!</v>
      </c>
      <c r="BM1243" s="131" t="s">
        <v>33</v>
      </c>
      <c r="BN1243" s="131" t="e">
        <v>#VALUE!</v>
      </c>
      <c r="BO1243" t="e">
        <v>#N/A</v>
      </c>
      <c r="BP1243">
        <v>2</v>
      </c>
    </row>
    <row r="1244" spans="1:68" ht="25.2" x14ac:dyDescent="0.3">
      <c r="A1244" s="1"/>
      <c r="B1244" s="47">
        <v>1139</v>
      </c>
      <c r="C1244" s="45">
        <v>1013739</v>
      </c>
      <c r="D1244" s="40" t="s">
        <v>33</v>
      </c>
      <c r="E1244" s="40"/>
      <c r="F1244" s="52" t="s">
        <v>1083</v>
      </c>
      <c r="G1244" s="29" t="s">
        <v>39</v>
      </c>
      <c r="H1244" s="70" t="s">
        <v>4779</v>
      </c>
      <c r="I1244" s="148" t="s">
        <v>32</v>
      </c>
      <c r="J1244" s="147" t="s">
        <v>33</v>
      </c>
      <c r="K1244" s="148">
        <v>0</v>
      </c>
      <c r="L1244" s="148" t="s">
        <v>32</v>
      </c>
      <c r="M1244" s="147" t="s">
        <v>33</v>
      </c>
      <c r="N1244" s="29" t="str">
        <f t="shared" si="271"/>
        <v/>
      </c>
      <c r="O1244" s="29" t="str">
        <f t="shared" si="272"/>
        <v/>
      </c>
      <c r="P1244" s="29" t="str">
        <f t="shared" si="273"/>
        <v/>
      </c>
      <c r="Q1244" s="29" t="str">
        <f t="shared" si="281"/>
        <v/>
      </c>
      <c r="R1244" s="29" t="str">
        <f t="shared" si="282"/>
        <v/>
      </c>
      <c r="S1244" s="29" t="str">
        <f t="shared" si="283"/>
        <v/>
      </c>
      <c r="T1244" s="29" t="str">
        <f t="shared" si="284"/>
        <v/>
      </c>
      <c r="U1244" s="40" t="s">
        <v>33</v>
      </c>
      <c r="V1244" s="40"/>
      <c r="W1244" s="38" t="s">
        <v>463</v>
      </c>
      <c r="X1244" s="29" t="s">
        <v>158</v>
      </c>
      <c r="Y1244" s="146">
        <v>1056</v>
      </c>
      <c r="Z1244" s="33">
        <v>1352</v>
      </c>
      <c r="AA1244" s="34">
        <f t="shared" si="277"/>
        <v>0.28000000000000003</v>
      </c>
      <c r="AB1244" s="33">
        <f t="shared" si="274"/>
        <v>1352</v>
      </c>
      <c r="AC1244" s="34">
        <f t="shared" si="278"/>
        <v>0.28030340909090901</v>
      </c>
      <c r="AD1244" s="145">
        <f t="shared" si="280"/>
        <v>1126.6669999999999</v>
      </c>
      <c r="AE1244" s="105">
        <v>880</v>
      </c>
      <c r="AF1244" s="34" t="s">
        <v>36</v>
      </c>
      <c r="AG1244" s="34" t="s">
        <v>36</v>
      </c>
      <c r="AH1244" s="34" t="s">
        <v>36</v>
      </c>
      <c r="AI1244" s="29">
        <v>0.63</v>
      </c>
      <c r="AJ1244" s="29">
        <v>1.2E-4</v>
      </c>
      <c r="AK1244" s="29">
        <v>1</v>
      </c>
      <c r="AL1244" s="29">
        <v>0</v>
      </c>
      <c r="AM1244" s="29" t="s">
        <v>28</v>
      </c>
      <c r="AN1244" s="158" t="s">
        <v>28</v>
      </c>
      <c r="AO1244" s="29" t="s">
        <v>28</v>
      </c>
      <c r="AP1244" s="29">
        <v>1</v>
      </c>
      <c r="AQ1244" s="29">
        <v>700</v>
      </c>
      <c r="AR1244" s="29">
        <v>210</v>
      </c>
      <c r="AS1244" s="29">
        <v>210</v>
      </c>
      <c r="AT1244" s="29">
        <v>0.63</v>
      </c>
      <c r="AU1244" s="144">
        <v>3.0870000000000002E-2</v>
      </c>
      <c r="AV1244" s="36" t="s">
        <v>28</v>
      </c>
      <c r="AW1244" s="102" t="s">
        <v>33</v>
      </c>
      <c r="AX1244" s="129" t="s">
        <v>33</v>
      </c>
      <c r="AY1244" s="106">
        <v>35</v>
      </c>
      <c r="BD1244" t="s">
        <v>4438</v>
      </c>
      <c r="BE1244" t="s">
        <v>4439</v>
      </c>
      <c r="BF1244" t="s">
        <v>4740</v>
      </c>
      <c r="BH1244" t="str">
        <f t="shared" si="275"/>
        <v>AV</v>
      </c>
      <c r="BJ1244" t="str">
        <f t="shared" si="276"/>
        <v>OK</v>
      </c>
      <c r="BK1244" s="130">
        <v>1352</v>
      </c>
      <c r="BL1244" s="130" t="s">
        <v>37</v>
      </c>
      <c r="BM1244" s="131" t="s">
        <v>33</v>
      </c>
      <c r="BN1244" s="131" t="e">
        <v>#VALUE!</v>
      </c>
      <c r="BO1244">
        <v>1352</v>
      </c>
      <c r="BP1244">
        <v>1</v>
      </c>
    </row>
    <row r="1245" spans="1:68" x14ac:dyDescent="0.3">
      <c r="A1245" s="1"/>
      <c r="B1245" s="47">
        <v>1140</v>
      </c>
      <c r="C1245" s="45">
        <v>1006640</v>
      </c>
      <c r="D1245" s="40" t="s">
        <v>33</v>
      </c>
      <c r="E1245" s="40"/>
      <c r="F1245" s="39" t="s">
        <v>1084</v>
      </c>
      <c r="G1245" s="29" t="s">
        <v>47</v>
      </c>
      <c r="H1245" s="70"/>
      <c r="I1245" s="148" t="s">
        <v>32</v>
      </c>
      <c r="J1245" s="147" t="s">
        <v>33</v>
      </c>
      <c r="K1245" s="148">
        <v>0</v>
      </c>
      <c r="L1245" s="148" t="s">
        <v>32</v>
      </c>
      <c r="M1245" s="147" t="s">
        <v>33</v>
      </c>
      <c r="N1245" s="29" t="str">
        <f t="shared" si="271"/>
        <v/>
      </c>
      <c r="O1245" s="29" t="str">
        <f t="shared" si="272"/>
        <v/>
      </c>
      <c r="P1245" s="29" t="str">
        <f t="shared" si="273"/>
        <v/>
      </c>
      <c r="Q1245" s="29" t="str">
        <f t="shared" si="281"/>
        <v/>
      </c>
      <c r="R1245" s="29" t="str">
        <f t="shared" si="282"/>
        <v/>
      </c>
      <c r="S1245" s="29" t="str">
        <f t="shared" si="283"/>
        <v/>
      </c>
      <c r="T1245" s="29" t="str">
        <f t="shared" si="284"/>
        <v/>
      </c>
      <c r="U1245" s="40" t="s">
        <v>33</v>
      </c>
      <c r="V1245" s="40"/>
      <c r="W1245" s="38" t="s">
        <v>463</v>
      </c>
      <c r="X1245" s="29" t="s">
        <v>158</v>
      </c>
      <c r="Y1245" s="146">
        <v>1011</v>
      </c>
      <c r="Z1245" s="33">
        <v>1294</v>
      </c>
      <c r="AA1245" s="34">
        <f t="shared" si="277"/>
        <v>0.28000000000000003</v>
      </c>
      <c r="AB1245" s="33">
        <f t="shared" si="274"/>
        <v>1294</v>
      </c>
      <c r="AC1245" s="34">
        <f t="shared" si="278"/>
        <v>0.27992047477744819</v>
      </c>
      <c r="AD1245" s="145">
        <f t="shared" si="280"/>
        <v>1078.3330000000001</v>
      </c>
      <c r="AE1245" s="105">
        <v>842.5</v>
      </c>
      <c r="AF1245" s="34" t="s">
        <v>36</v>
      </c>
      <c r="AG1245" s="34" t="s">
        <v>36</v>
      </c>
      <c r="AH1245" s="34" t="s">
        <v>36</v>
      </c>
      <c r="AI1245" s="29">
        <v>0.42799999999999999</v>
      </c>
      <c r="AJ1245" s="29">
        <v>6.11E-4</v>
      </c>
      <c r="AK1245" s="29">
        <v>0</v>
      </c>
      <c r="AL1245" s="29">
        <v>0</v>
      </c>
      <c r="AM1245" s="29" t="s">
        <v>28</v>
      </c>
      <c r="AN1245" s="44" t="s">
        <v>27</v>
      </c>
      <c r="AO1245" s="29" t="s">
        <v>28</v>
      </c>
      <c r="AP1245" s="29">
        <v>1</v>
      </c>
      <c r="AQ1245" s="29">
        <v>710</v>
      </c>
      <c r="AR1245" s="29">
        <v>215</v>
      </c>
      <c r="AS1245" s="29">
        <v>220</v>
      </c>
      <c r="AT1245" s="29">
        <v>0.42799999999999999</v>
      </c>
      <c r="AU1245" s="144">
        <v>3.3583000000000002E-2</v>
      </c>
      <c r="AV1245" s="36" t="s">
        <v>28</v>
      </c>
      <c r="AW1245" s="102" t="s">
        <v>33</v>
      </c>
      <c r="AX1245" s="129" t="s">
        <v>33</v>
      </c>
      <c r="AY1245" s="106">
        <v>239</v>
      </c>
      <c r="BD1245" t="s">
        <v>4438</v>
      </c>
      <c r="BE1245" t="s">
        <v>4346</v>
      </c>
      <c r="BF1245" t="s">
        <v>4740</v>
      </c>
      <c r="BH1245" t="str">
        <f t="shared" si="275"/>
        <v/>
      </c>
      <c r="BJ1245" t="str">
        <f t="shared" si="276"/>
        <v>OK</v>
      </c>
      <c r="BK1245" s="130" t="s">
        <v>5302</v>
      </c>
      <c r="BL1245" s="130" t="e">
        <v>#VALUE!</v>
      </c>
      <c r="BM1245" s="131" t="s">
        <v>33</v>
      </c>
      <c r="BN1245" s="131" t="e">
        <v>#VALUE!</v>
      </c>
      <c r="BO1245" t="e">
        <v>#N/A</v>
      </c>
      <c r="BP1245">
        <v>3</v>
      </c>
    </row>
    <row r="1246" spans="1:68" x14ac:dyDescent="0.3">
      <c r="A1246" s="1"/>
      <c r="B1246" s="47">
        <v>1141</v>
      </c>
      <c r="C1246" s="45">
        <v>1013792</v>
      </c>
      <c r="D1246" s="40" t="s">
        <v>33</v>
      </c>
      <c r="E1246" s="40"/>
      <c r="F1246" s="31" t="s">
        <v>1085</v>
      </c>
      <c r="G1246" s="29" t="s">
        <v>39</v>
      </c>
      <c r="H1246" s="29"/>
      <c r="I1246" s="148" t="s">
        <v>32</v>
      </c>
      <c r="J1246" s="147" t="s">
        <v>33</v>
      </c>
      <c r="K1246" s="148">
        <v>0</v>
      </c>
      <c r="L1246" s="148" t="s">
        <v>32</v>
      </c>
      <c r="M1246" s="147" t="s">
        <v>33</v>
      </c>
      <c r="N1246" s="29" t="str">
        <f t="shared" si="271"/>
        <v/>
      </c>
      <c r="O1246" s="29" t="str">
        <f t="shared" si="272"/>
        <v/>
      </c>
      <c r="P1246" s="29" t="str">
        <f t="shared" si="273"/>
        <v/>
      </c>
      <c r="Q1246" s="29" t="str">
        <f t="shared" si="281"/>
        <v/>
      </c>
      <c r="R1246" s="29" t="str">
        <f t="shared" si="282"/>
        <v/>
      </c>
      <c r="S1246" s="29" t="str">
        <f t="shared" si="283"/>
        <v/>
      </c>
      <c r="T1246" s="29" t="str">
        <f t="shared" si="284"/>
        <v/>
      </c>
      <c r="U1246" s="40" t="s">
        <v>33</v>
      </c>
      <c r="V1246" s="40"/>
      <c r="W1246" s="38" t="s">
        <v>463</v>
      </c>
      <c r="X1246" s="29" t="s">
        <v>158</v>
      </c>
      <c r="Y1246" s="146">
        <v>1011</v>
      </c>
      <c r="Z1246" s="33">
        <v>1294</v>
      </c>
      <c r="AA1246" s="34">
        <f t="shared" si="277"/>
        <v>0.28000000000000003</v>
      </c>
      <c r="AB1246" s="33">
        <f t="shared" si="274"/>
        <v>1294</v>
      </c>
      <c r="AC1246" s="34">
        <f t="shared" si="278"/>
        <v>0.27992047477744819</v>
      </c>
      <c r="AD1246" s="145">
        <f t="shared" si="280"/>
        <v>1078.3330000000001</v>
      </c>
      <c r="AE1246" s="105">
        <v>842.5</v>
      </c>
      <c r="AF1246" s="34" t="s">
        <v>36</v>
      </c>
      <c r="AG1246" s="34" t="s">
        <v>36</v>
      </c>
      <c r="AH1246" s="34" t="s">
        <v>36</v>
      </c>
      <c r="AI1246" s="29">
        <v>0.51600000000000001</v>
      </c>
      <c r="AJ1246" s="29">
        <v>1.75E-4</v>
      </c>
      <c r="AK1246" s="29">
        <v>0</v>
      </c>
      <c r="AL1246" s="29">
        <v>0</v>
      </c>
      <c r="AM1246" s="29" t="s">
        <v>28</v>
      </c>
      <c r="AN1246" s="44" t="s">
        <v>27</v>
      </c>
      <c r="AO1246" s="29" t="s">
        <v>28</v>
      </c>
      <c r="AP1246" s="29">
        <v>1</v>
      </c>
      <c r="AQ1246" s="29">
        <v>700</v>
      </c>
      <c r="AR1246" s="29">
        <v>210</v>
      </c>
      <c r="AS1246" s="29">
        <v>210</v>
      </c>
      <c r="AT1246" s="29">
        <v>0.51600000000000001</v>
      </c>
      <c r="AU1246" s="144">
        <v>3.0870000000000002E-2</v>
      </c>
      <c r="AV1246" s="36" t="s">
        <v>28</v>
      </c>
      <c r="AW1246" s="102" t="s">
        <v>33</v>
      </c>
      <c r="AX1246" s="129" t="s">
        <v>33</v>
      </c>
      <c r="AY1246" s="106">
        <v>95</v>
      </c>
      <c r="BD1246" t="s">
        <v>4438</v>
      </c>
      <c r="BE1246" t="s">
        <v>4346</v>
      </c>
      <c r="BF1246" t="s">
        <v>4740</v>
      </c>
      <c r="BH1246" t="str">
        <f t="shared" si="275"/>
        <v/>
      </c>
      <c r="BJ1246" t="str">
        <f t="shared" si="276"/>
        <v>OK</v>
      </c>
      <c r="BK1246" s="130" t="s">
        <v>5302</v>
      </c>
      <c r="BL1246" s="130" t="e">
        <v>#VALUE!</v>
      </c>
      <c r="BM1246" s="131" t="s">
        <v>33</v>
      </c>
      <c r="BN1246" s="131" t="e">
        <v>#VALUE!</v>
      </c>
      <c r="BO1246" t="e">
        <v>#N/A</v>
      </c>
      <c r="BP1246">
        <v>1</v>
      </c>
    </row>
    <row r="1247" spans="1:68" ht="25.2" x14ac:dyDescent="0.3">
      <c r="A1247" s="1"/>
      <c r="B1247" s="47">
        <v>1142</v>
      </c>
      <c r="C1247" s="45">
        <v>1013794</v>
      </c>
      <c r="D1247" s="40" t="s">
        <v>33</v>
      </c>
      <c r="E1247" s="40"/>
      <c r="F1247" s="31" t="s">
        <v>1086</v>
      </c>
      <c r="G1247" s="29" t="s">
        <v>39</v>
      </c>
      <c r="H1247" s="70" t="s">
        <v>4779</v>
      </c>
      <c r="I1247" s="148" t="s">
        <v>32</v>
      </c>
      <c r="J1247" s="147" t="s">
        <v>33</v>
      </c>
      <c r="K1247" s="148">
        <v>0</v>
      </c>
      <c r="L1247" s="148" t="s">
        <v>32</v>
      </c>
      <c r="M1247" s="147" t="s">
        <v>33</v>
      </c>
      <c r="N1247" s="29" t="str">
        <f t="shared" si="271"/>
        <v/>
      </c>
      <c r="O1247" s="29" t="str">
        <f t="shared" si="272"/>
        <v/>
      </c>
      <c r="P1247" s="29" t="str">
        <f t="shared" si="273"/>
        <v/>
      </c>
      <c r="Q1247" s="29" t="str">
        <f t="shared" si="281"/>
        <v/>
      </c>
      <c r="R1247" s="29" t="str">
        <f t="shared" si="282"/>
        <v/>
      </c>
      <c r="S1247" s="29" t="str">
        <f t="shared" si="283"/>
        <v/>
      </c>
      <c r="T1247" s="29" t="str">
        <f t="shared" si="284"/>
        <v/>
      </c>
      <c r="U1247" s="40" t="s">
        <v>33</v>
      </c>
      <c r="V1247" s="40"/>
      <c r="W1247" s="38" t="s">
        <v>463</v>
      </c>
      <c r="X1247" s="29" t="s">
        <v>158</v>
      </c>
      <c r="Y1247" s="146">
        <v>1330</v>
      </c>
      <c r="Z1247" s="33">
        <v>1702</v>
      </c>
      <c r="AA1247" s="34">
        <f t="shared" si="277"/>
        <v>0.28000000000000003</v>
      </c>
      <c r="AB1247" s="33">
        <f t="shared" si="274"/>
        <v>1702</v>
      </c>
      <c r="AC1247" s="34">
        <f t="shared" si="278"/>
        <v>0.27969933224040067</v>
      </c>
      <c r="AD1247" s="145">
        <f t="shared" si="280"/>
        <v>1418.3330000000001</v>
      </c>
      <c r="AE1247" s="105">
        <v>1108.3330000000001</v>
      </c>
      <c r="AF1247" s="34" t="s">
        <v>36</v>
      </c>
      <c r="AG1247" s="34" t="s">
        <v>36</v>
      </c>
      <c r="AH1247" s="34" t="s">
        <v>36</v>
      </c>
      <c r="AI1247" s="29">
        <v>0.64600000000000002</v>
      </c>
      <c r="AJ1247" s="29">
        <v>2.52E-4</v>
      </c>
      <c r="AK1247" s="29">
        <v>1</v>
      </c>
      <c r="AL1247" s="29">
        <v>0</v>
      </c>
      <c r="AM1247" s="29" t="s">
        <v>28</v>
      </c>
      <c r="AN1247" s="158" t="s">
        <v>28</v>
      </c>
      <c r="AO1247" s="29" t="s">
        <v>28</v>
      </c>
      <c r="AP1247" s="29">
        <v>1</v>
      </c>
      <c r="AQ1247" s="29">
        <v>700</v>
      </c>
      <c r="AR1247" s="29">
        <v>210</v>
      </c>
      <c r="AS1247" s="29">
        <v>210</v>
      </c>
      <c r="AT1247" s="29">
        <v>0.64600000000000002</v>
      </c>
      <c r="AU1247" s="144">
        <v>3.0870000000000002E-2</v>
      </c>
      <c r="AV1247" s="36" t="s">
        <v>28</v>
      </c>
      <c r="AW1247" s="102" t="s">
        <v>33</v>
      </c>
      <c r="AX1247" s="129" t="s">
        <v>33</v>
      </c>
      <c r="AY1247" s="106">
        <v>46</v>
      </c>
      <c r="BD1247" t="s">
        <v>4438</v>
      </c>
      <c r="BE1247" t="s">
        <v>4439</v>
      </c>
      <c r="BF1247" t="s">
        <v>4740</v>
      </c>
      <c r="BH1247" t="str">
        <f t="shared" si="275"/>
        <v>AV</v>
      </c>
      <c r="BJ1247" t="str">
        <f t="shared" si="276"/>
        <v>OK</v>
      </c>
      <c r="BK1247" s="130">
        <v>1702</v>
      </c>
      <c r="BL1247" s="130" t="s">
        <v>37</v>
      </c>
      <c r="BM1247" s="131" t="s">
        <v>33</v>
      </c>
      <c r="BN1247" s="131" t="e">
        <v>#VALUE!</v>
      </c>
      <c r="BO1247">
        <v>1702</v>
      </c>
      <c r="BP1247">
        <v>1</v>
      </c>
    </row>
    <row r="1248" spans="1:68" x14ac:dyDescent="0.3">
      <c r="A1248" s="1"/>
      <c r="B1248" s="47">
        <v>1143</v>
      </c>
      <c r="C1248" s="45">
        <v>1013773</v>
      </c>
      <c r="D1248" s="40" t="s">
        <v>33</v>
      </c>
      <c r="E1248" s="40"/>
      <c r="F1248" s="39" t="s">
        <v>4115</v>
      </c>
      <c r="G1248" s="29" t="s">
        <v>31</v>
      </c>
      <c r="H1248" s="70"/>
      <c r="I1248" s="148" t="s">
        <v>3801</v>
      </c>
      <c r="J1248" s="147" t="s">
        <v>4034</v>
      </c>
      <c r="K1248" s="148">
        <v>0</v>
      </c>
      <c r="L1248" s="148" t="s">
        <v>3986</v>
      </c>
      <c r="M1248" s="147" t="s">
        <v>33</v>
      </c>
      <c r="N1248" s="29" t="str">
        <f t="shared" si="271"/>
        <v/>
      </c>
      <c r="O1248" s="29" t="str">
        <f t="shared" si="272"/>
        <v/>
      </c>
      <c r="P1248" s="29" t="str">
        <f t="shared" si="273"/>
        <v/>
      </c>
      <c r="Q1248" s="29" t="str">
        <f t="shared" si="281"/>
        <v/>
      </c>
      <c r="R1248" s="29" t="str">
        <f t="shared" si="282"/>
        <v/>
      </c>
      <c r="S1248" s="29" t="str">
        <f t="shared" si="283"/>
        <v/>
      </c>
      <c r="T1248" s="29" t="str">
        <f t="shared" si="284"/>
        <v/>
      </c>
      <c r="U1248" s="40" t="s">
        <v>33</v>
      </c>
      <c r="V1248" s="40"/>
      <c r="W1248" s="38" t="s">
        <v>463</v>
      </c>
      <c r="X1248" s="29" t="s">
        <v>158</v>
      </c>
      <c r="Y1248" s="146">
        <v>39324</v>
      </c>
      <c r="Z1248" s="33">
        <v>50334</v>
      </c>
      <c r="AA1248" s="34">
        <f t="shared" si="277"/>
        <v>0.28000000000000003</v>
      </c>
      <c r="AB1248" s="33">
        <f t="shared" si="274"/>
        <v>50334</v>
      </c>
      <c r="AC1248" s="34">
        <f t="shared" si="278"/>
        <v>0.27998169057064387</v>
      </c>
      <c r="AD1248" s="145">
        <f t="shared" si="280"/>
        <v>41945</v>
      </c>
      <c r="AE1248" s="105">
        <v>32770</v>
      </c>
      <c r="AF1248" s="34" t="s">
        <v>138</v>
      </c>
      <c r="AG1248" s="34" t="s">
        <v>138</v>
      </c>
      <c r="AH1248" s="34" t="s">
        <v>138</v>
      </c>
      <c r="AI1248" s="29">
        <v>2.8</v>
      </c>
      <c r="AJ1248" s="29">
        <v>1.6414000000000002E-2</v>
      </c>
      <c r="AK1248" s="29">
        <v>0</v>
      </c>
      <c r="AL1248" s="29">
        <v>0</v>
      </c>
      <c r="AM1248" s="158" t="s">
        <v>28</v>
      </c>
      <c r="AN1248" s="44" t="s">
        <v>27</v>
      </c>
      <c r="AO1248" s="29" t="s">
        <v>28</v>
      </c>
      <c r="AP1248" s="29">
        <v>1</v>
      </c>
      <c r="AQ1248" s="29">
        <v>570</v>
      </c>
      <c r="AR1248" s="29">
        <v>345</v>
      </c>
      <c r="AS1248" s="29">
        <v>120</v>
      </c>
      <c r="AT1248" s="29">
        <v>2.8</v>
      </c>
      <c r="AU1248" s="144">
        <v>2.3598000000000001E-2</v>
      </c>
      <c r="AV1248" s="36" t="s">
        <v>28</v>
      </c>
      <c r="AW1248" s="102" t="s">
        <v>33</v>
      </c>
      <c r="AX1248" s="129" t="s">
        <v>33</v>
      </c>
      <c r="AY1248" s="106">
        <v>17</v>
      </c>
      <c r="BD1248" t="s">
        <v>1065</v>
      </c>
      <c r="BE1248" t="s">
        <v>4346</v>
      </c>
      <c r="BF1248" t="s">
        <v>4745</v>
      </c>
      <c r="BH1248" t="str">
        <f t="shared" si="275"/>
        <v/>
      </c>
      <c r="BJ1248" t="str">
        <f t="shared" si="276"/>
        <v>OK</v>
      </c>
      <c r="BK1248" s="130" t="s">
        <v>5302</v>
      </c>
      <c r="BL1248" s="130" t="e">
        <v>#VALUE!</v>
      </c>
      <c r="BM1248" s="131" t="s">
        <v>33</v>
      </c>
      <c r="BN1248" s="131" t="e">
        <v>#VALUE!</v>
      </c>
      <c r="BO1248" t="e">
        <v>#N/A</v>
      </c>
      <c r="BP1248">
        <v>0</v>
      </c>
    </row>
    <row r="1249" spans="1:68" x14ac:dyDescent="0.3">
      <c r="A1249" s="1"/>
      <c r="B1249" s="47">
        <v>1144</v>
      </c>
      <c r="C1249" s="45">
        <v>1071925</v>
      </c>
      <c r="D1249" s="29"/>
      <c r="E1249" s="29"/>
      <c r="F1249" s="39" t="s">
        <v>1087</v>
      </c>
      <c r="G1249" s="29" t="s">
        <v>31</v>
      </c>
      <c r="H1249" s="148"/>
      <c r="I1249" s="148" t="s">
        <v>32</v>
      </c>
      <c r="J1249" s="147" t="s">
        <v>33</v>
      </c>
      <c r="K1249" s="148">
        <v>0</v>
      </c>
      <c r="L1249" s="148" t="s">
        <v>32</v>
      </c>
      <c r="M1249" s="147" t="s">
        <v>33</v>
      </c>
      <c r="N1249" s="29" t="str">
        <f t="shared" si="271"/>
        <v/>
      </c>
      <c r="O1249" s="29" t="str">
        <f t="shared" si="272"/>
        <v/>
      </c>
      <c r="P1249" s="29" t="str">
        <f t="shared" si="273"/>
        <v/>
      </c>
      <c r="Q1249" s="29" t="str">
        <f t="shared" si="281"/>
        <v/>
      </c>
      <c r="R1249" s="29" t="str">
        <f t="shared" si="282"/>
        <v/>
      </c>
      <c r="S1249" s="29" t="str">
        <f t="shared" si="283"/>
        <v/>
      </c>
      <c r="T1249" s="29" t="str">
        <f t="shared" si="284"/>
        <v/>
      </c>
      <c r="U1249" s="29"/>
      <c r="V1249" s="29"/>
      <c r="W1249" s="38" t="s">
        <v>463</v>
      </c>
      <c r="X1249" s="29" t="s">
        <v>158</v>
      </c>
      <c r="Y1249" s="146">
        <v>47294</v>
      </c>
      <c r="Z1249" s="33">
        <v>60536</v>
      </c>
      <c r="AA1249" s="34">
        <f t="shared" si="277"/>
        <v>0.28000000000000003</v>
      </c>
      <c r="AB1249" s="33">
        <f t="shared" si="274"/>
        <v>60536</v>
      </c>
      <c r="AC1249" s="34">
        <f t="shared" si="278"/>
        <v>0.2799932314459066</v>
      </c>
      <c r="AD1249" s="145">
        <f t="shared" si="280"/>
        <v>50446.667000000001</v>
      </c>
      <c r="AE1249" s="105">
        <v>39411.667000000001</v>
      </c>
      <c r="AF1249" s="34" t="s">
        <v>36</v>
      </c>
      <c r="AG1249" s="34" t="s">
        <v>36</v>
      </c>
      <c r="AH1249" s="34" t="s">
        <v>36</v>
      </c>
      <c r="AI1249" s="29">
        <v>1.827</v>
      </c>
      <c r="AJ1249" s="29">
        <v>2.8E-3</v>
      </c>
      <c r="AK1249" s="29">
        <v>0</v>
      </c>
      <c r="AL1249" s="29">
        <v>0</v>
      </c>
      <c r="AM1249" s="29" t="s">
        <v>28</v>
      </c>
      <c r="AN1249" s="44" t="s">
        <v>27</v>
      </c>
      <c r="AO1249" s="29" t="s">
        <v>28</v>
      </c>
      <c r="AP1249" s="29">
        <v>1</v>
      </c>
      <c r="AQ1249" s="29">
        <v>445</v>
      </c>
      <c r="AR1249" s="29">
        <v>185</v>
      </c>
      <c r="AS1249" s="29">
        <v>58</v>
      </c>
      <c r="AT1249" s="29">
        <v>1.827</v>
      </c>
      <c r="AU1249" s="144">
        <v>4.7749999999999997E-3</v>
      </c>
      <c r="AV1249" s="36" t="s">
        <v>28</v>
      </c>
      <c r="AW1249" s="102">
        <v>42521</v>
      </c>
      <c r="AX1249" s="129" t="s">
        <v>33</v>
      </c>
      <c r="AY1249" s="106">
        <v>27</v>
      </c>
      <c r="BD1249" t="s">
        <v>4440</v>
      </c>
      <c r="BE1249" t="s">
        <v>4441</v>
      </c>
      <c r="BF1249" t="s">
        <v>4740</v>
      </c>
      <c r="BH1249" t="str">
        <f t="shared" si="275"/>
        <v/>
      </c>
      <c r="BJ1249" t="str">
        <f t="shared" si="276"/>
        <v>OK</v>
      </c>
      <c r="BK1249" s="130" t="s">
        <v>5302</v>
      </c>
      <c r="BL1249" s="130" t="e">
        <v>#VALUE!</v>
      </c>
      <c r="BM1249" s="131" t="s">
        <v>33</v>
      </c>
      <c r="BN1249" s="131" t="e">
        <v>#VALUE!</v>
      </c>
      <c r="BO1249" t="e">
        <v>#N/A</v>
      </c>
      <c r="BP1249">
        <v>0</v>
      </c>
    </row>
    <row r="1250" spans="1:68" x14ac:dyDescent="0.3">
      <c r="A1250" s="1"/>
      <c r="B1250" s="47">
        <v>1145</v>
      </c>
      <c r="C1250" s="45">
        <v>1089774</v>
      </c>
      <c r="D1250" s="29"/>
      <c r="E1250" s="29"/>
      <c r="F1250" s="39" t="s">
        <v>1088</v>
      </c>
      <c r="G1250" s="29" t="s">
        <v>47</v>
      </c>
      <c r="H1250" s="37" t="s">
        <v>1089</v>
      </c>
      <c r="I1250" s="148" t="s">
        <v>32</v>
      </c>
      <c r="J1250" s="147" t="s">
        <v>33</v>
      </c>
      <c r="K1250" s="148" t="e">
        <v>#N/A</v>
      </c>
      <c r="L1250" s="148" t="s">
        <v>32</v>
      </c>
      <c r="M1250" s="147" t="s">
        <v>33</v>
      </c>
      <c r="N1250" s="29" t="str">
        <f t="shared" si="271"/>
        <v/>
      </c>
      <c r="O1250" s="29" t="str">
        <f t="shared" si="272"/>
        <v/>
      </c>
      <c r="P1250" s="29" t="str">
        <f t="shared" si="273"/>
        <v/>
      </c>
      <c r="Q1250" s="29" t="str">
        <f t="shared" si="281"/>
        <v/>
      </c>
      <c r="R1250" s="29" t="str">
        <f t="shared" si="282"/>
        <v/>
      </c>
      <c r="S1250" s="29" t="str">
        <f t="shared" si="283"/>
        <v/>
      </c>
      <c r="T1250" s="29" t="str">
        <f t="shared" si="284"/>
        <v/>
      </c>
      <c r="U1250" s="29"/>
      <c r="V1250" s="29"/>
      <c r="W1250" s="38" t="s">
        <v>463</v>
      </c>
      <c r="X1250" s="29" t="s">
        <v>158</v>
      </c>
      <c r="Y1250" s="146">
        <v>26815</v>
      </c>
      <c r="Z1250" s="33">
        <v>29497</v>
      </c>
      <c r="AA1250" s="34">
        <f t="shared" si="277"/>
        <v>0.1</v>
      </c>
      <c r="AB1250" s="33">
        <f t="shared" si="274"/>
        <v>29497</v>
      </c>
      <c r="AC1250" s="34">
        <f t="shared" si="278"/>
        <v>0.10001864777204771</v>
      </c>
      <c r="AD1250" s="145">
        <f t="shared" si="280"/>
        <v>24580.832999999999</v>
      </c>
      <c r="AE1250" s="105">
        <v>22345.832999999999</v>
      </c>
      <c r="AF1250" s="34" t="e">
        <v>#N/A</v>
      </c>
      <c r="AG1250" s="34" t="e">
        <v>#N/A</v>
      </c>
      <c r="AH1250" s="34" t="e">
        <v>#N/A</v>
      </c>
      <c r="AI1250" s="29">
        <v>4.04</v>
      </c>
      <c r="AJ1250" s="29">
        <v>3.7399999999999998E-3</v>
      </c>
      <c r="AK1250" s="29">
        <v>0</v>
      </c>
      <c r="AL1250" s="29">
        <v>0</v>
      </c>
      <c r="AM1250" s="29" t="s">
        <v>27</v>
      </c>
      <c r="AN1250" s="44" t="s">
        <v>27</v>
      </c>
      <c r="AO1250" s="29" t="s">
        <v>27</v>
      </c>
      <c r="AP1250" s="29">
        <v>1</v>
      </c>
      <c r="AQ1250" s="29">
        <v>525</v>
      </c>
      <c r="AR1250" s="29">
        <v>195</v>
      </c>
      <c r="AS1250" s="29">
        <v>66</v>
      </c>
      <c r="AT1250" s="29">
        <v>4.04</v>
      </c>
      <c r="AU1250" s="144">
        <v>6.757E-3</v>
      </c>
      <c r="AV1250" s="36" t="s">
        <v>28</v>
      </c>
      <c r="AW1250" s="102">
        <v>42913</v>
      </c>
      <c r="AX1250" s="129" t="s">
        <v>33</v>
      </c>
      <c r="AY1250" s="106">
        <v>224</v>
      </c>
      <c r="BD1250" t="s">
        <v>1090</v>
      </c>
      <c r="BE1250" t="s">
        <v>4442</v>
      </c>
      <c r="BF1250" t="e">
        <v>#N/A</v>
      </c>
      <c r="BH1250" t="str">
        <f t="shared" si="275"/>
        <v/>
      </c>
      <c r="BJ1250" t="str">
        <f t="shared" si="276"/>
        <v>OK</v>
      </c>
      <c r="BK1250" s="130" t="s">
        <v>5302</v>
      </c>
      <c r="BL1250" s="130" t="e">
        <v>#VALUE!</v>
      </c>
      <c r="BM1250" s="131" t="s">
        <v>33</v>
      </c>
      <c r="BN1250" s="131" t="e">
        <v>#VALUE!</v>
      </c>
      <c r="BO1250" t="e">
        <v>#N/A</v>
      </c>
      <c r="BP1250">
        <v>0</v>
      </c>
    </row>
    <row r="1251" spans="1:68" x14ac:dyDescent="0.3">
      <c r="A1251" s="1"/>
      <c r="B1251" s="47">
        <v>1146</v>
      </c>
      <c r="C1251" s="45">
        <v>1015764</v>
      </c>
      <c r="D1251" s="40" t="s">
        <v>33</v>
      </c>
      <c r="E1251" s="40"/>
      <c r="F1251" s="31" t="s">
        <v>1091</v>
      </c>
      <c r="G1251" s="37" t="s">
        <v>58</v>
      </c>
      <c r="H1251" s="29"/>
      <c r="I1251" s="148" t="s">
        <v>32</v>
      </c>
      <c r="J1251" s="147" t="s">
        <v>33</v>
      </c>
      <c r="K1251" s="148">
        <v>0</v>
      </c>
      <c r="L1251" s="148" t="s">
        <v>32</v>
      </c>
      <c r="M1251" s="147" t="s">
        <v>33</v>
      </c>
      <c r="N1251" s="29" t="str">
        <f t="shared" si="271"/>
        <v/>
      </c>
      <c r="O1251" s="29" t="str">
        <f t="shared" si="272"/>
        <v/>
      </c>
      <c r="P1251" s="29" t="str">
        <f t="shared" si="273"/>
        <v/>
      </c>
      <c r="Q1251" s="29" t="str">
        <f t="shared" si="281"/>
        <v/>
      </c>
      <c r="R1251" s="29" t="str">
        <f t="shared" si="282"/>
        <v/>
      </c>
      <c r="S1251" s="29" t="str">
        <f t="shared" si="283"/>
        <v/>
      </c>
      <c r="T1251" s="29" t="str">
        <f t="shared" si="284"/>
        <v/>
      </c>
      <c r="U1251" s="40">
        <v>1089774</v>
      </c>
      <c r="V1251" s="40"/>
      <c r="W1251" s="38" t="s">
        <v>463</v>
      </c>
      <c r="X1251" s="29" t="s">
        <v>158</v>
      </c>
      <c r="Y1251" s="146">
        <v>41202</v>
      </c>
      <c r="Z1251" s="33">
        <v>52738</v>
      </c>
      <c r="AA1251" s="34">
        <f t="shared" si="277"/>
        <v>0.28000000000000003</v>
      </c>
      <c r="AB1251" s="33">
        <f t="shared" si="274"/>
        <v>52738</v>
      </c>
      <c r="AC1251" s="34">
        <f t="shared" si="278"/>
        <v>0.27998639871850878</v>
      </c>
      <c r="AD1251" s="145">
        <f t="shared" ref="AD1251:AD1283" si="285">ROUND(Z1251/1.2,3)</f>
        <v>43948.332999999999</v>
      </c>
      <c r="AE1251" s="105">
        <v>34335</v>
      </c>
      <c r="AF1251" s="34" t="s">
        <v>36</v>
      </c>
      <c r="AG1251" s="34" t="s">
        <v>36</v>
      </c>
      <c r="AH1251" s="34" t="s">
        <v>36</v>
      </c>
      <c r="AI1251" s="29">
        <v>1.8</v>
      </c>
      <c r="AJ1251" s="29">
        <v>4.9090000000000002E-3</v>
      </c>
      <c r="AK1251" s="29">
        <v>0</v>
      </c>
      <c r="AL1251" s="29">
        <v>0</v>
      </c>
      <c r="AM1251" s="29" t="s">
        <v>28</v>
      </c>
      <c r="AN1251" s="44" t="s">
        <v>27</v>
      </c>
      <c r="AO1251" s="29" t="s">
        <v>28</v>
      </c>
      <c r="AP1251" s="29">
        <v>1</v>
      </c>
      <c r="AQ1251" s="29">
        <v>520</v>
      </c>
      <c r="AR1251" s="29">
        <v>190</v>
      </c>
      <c r="AS1251" s="29">
        <v>50</v>
      </c>
      <c r="AT1251" s="29">
        <v>1.8</v>
      </c>
      <c r="AU1251" s="144">
        <v>4.9399999999999999E-3</v>
      </c>
      <c r="AV1251" s="36" t="s">
        <v>33</v>
      </c>
      <c r="AW1251" s="102" t="s">
        <v>33</v>
      </c>
      <c r="AX1251" s="129" t="s">
        <v>33</v>
      </c>
      <c r="AY1251" s="106">
        <v>57</v>
      </c>
      <c r="BD1251" t="s">
        <v>1090</v>
      </c>
      <c r="BE1251" t="s">
        <v>4346</v>
      </c>
      <c r="BF1251" t="s">
        <v>4740</v>
      </c>
      <c r="BH1251" t="str">
        <f t="shared" si="275"/>
        <v/>
      </c>
      <c r="BJ1251" t="str">
        <f t="shared" si="276"/>
        <v>OK</v>
      </c>
      <c r="BK1251" s="130" t="s">
        <v>5302</v>
      </c>
      <c r="BL1251" s="130" t="e">
        <v>#VALUE!</v>
      </c>
      <c r="BM1251" s="131" t="s">
        <v>33</v>
      </c>
      <c r="BN1251" s="131" t="e">
        <v>#VALUE!</v>
      </c>
      <c r="BO1251" t="e">
        <v>#N/A</v>
      </c>
      <c r="BP1251">
        <v>3</v>
      </c>
    </row>
    <row r="1252" spans="1:68" ht="25.2" x14ac:dyDescent="0.3">
      <c r="A1252" s="1"/>
      <c r="B1252" s="47">
        <v>1147</v>
      </c>
      <c r="C1252" s="45">
        <v>1015777</v>
      </c>
      <c r="D1252" s="40" t="s">
        <v>33</v>
      </c>
      <c r="E1252" s="40"/>
      <c r="F1252" s="39" t="s">
        <v>1092</v>
      </c>
      <c r="G1252" s="29" t="s">
        <v>47</v>
      </c>
      <c r="H1252" s="70" t="s">
        <v>4779</v>
      </c>
      <c r="I1252" s="148" t="s">
        <v>32</v>
      </c>
      <c r="J1252" s="147" t="s">
        <v>33</v>
      </c>
      <c r="K1252" s="148">
        <v>0</v>
      </c>
      <c r="L1252" s="148" t="s">
        <v>32</v>
      </c>
      <c r="M1252" s="147" t="s">
        <v>33</v>
      </c>
      <c r="N1252" s="29" t="str">
        <f t="shared" si="271"/>
        <v/>
      </c>
      <c r="O1252" s="29" t="str">
        <f t="shared" si="272"/>
        <v/>
      </c>
      <c r="P1252" s="29" t="str">
        <f t="shared" si="273"/>
        <v/>
      </c>
      <c r="Q1252" s="29" t="str">
        <f t="shared" si="281"/>
        <v/>
      </c>
      <c r="R1252" s="29" t="str">
        <f t="shared" si="282"/>
        <v/>
      </c>
      <c r="S1252" s="29" t="str">
        <f t="shared" si="283"/>
        <v/>
      </c>
      <c r="T1252" s="29" t="str">
        <f t="shared" si="284"/>
        <v/>
      </c>
      <c r="U1252" s="40" t="s">
        <v>33</v>
      </c>
      <c r="V1252" s="40"/>
      <c r="W1252" s="38" t="s">
        <v>463</v>
      </c>
      <c r="X1252" s="29" t="s">
        <v>158</v>
      </c>
      <c r="Y1252" s="146">
        <v>5742</v>
      </c>
      <c r="Z1252" s="33">
        <v>7350</v>
      </c>
      <c r="AA1252" s="34">
        <f t="shared" si="277"/>
        <v>0.28000000000000003</v>
      </c>
      <c r="AB1252" s="33">
        <f t="shared" si="274"/>
        <v>7350</v>
      </c>
      <c r="AC1252" s="34">
        <f t="shared" si="278"/>
        <v>0.28004179728317657</v>
      </c>
      <c r="AD1252" s="145">
        <f t="shared" si="285"/>
        <v>6125</v>
      </c>
      <c r="AE1252" s="105">
        <v>4785</v>
      </c>
      <c r="AF1252" s="34" t="s">
        <v>36</v>
      </c>
      <c r="AG1252" s="34" t="s">
        <v>36</v>
      </c>
      <c r="AH1252" s="34" t="s">
        <v>36</v>
      </c>
      <c r="AI1252" s="29">
        <v>7.1999999999999995E-2</v>
      </c>
      <c r="AJ1252" s="29">
        <v>5.5000000000000002E-5</v>
      </c>
      <c r="AK1252" s="29">
        <v>6</v>
      </c>
      <c r="AL1252" s="29">
        <v>0</v>
      </c>
      <c r="AM1252" s="29" t="s">
        <v>28</v>
      </c>
      <c r="AN1252" s="158" t="s">
        <v>28</v>
      </c>
      <c r="AO1252" s="29" t="s">
        <v>28</v>
      </c>
      <c r="AP1252" s="29">
        <v>1</v>
      </c>
      <c r="AQ1252" s="29">
        <v>55</v>
      </c>
      <c r="AR1252" s="29">
        <v>50</v>
      </c>
      <c r="AS1252" s="29">
        <v>20</v>
      </c>
      <c r="AT1252" s="29">
        <v>7.1999999999999995E-2</v>
      </c>
      <c r="AU1252" s="144">
        <v>5.5000000000000002E-5</v>
      </c>
      <c r="AV1252" s="36" t="s">
        <v>28</v>
      </c>
      <c r="AW1252" s="102" t="s">
        <v>33</v>
      </c>
      <c r="AX1252" s="129" t="s">
        <v>33</v>
      </c>
      <c r="AY1252" s="106">
        <v>347</v>
      </c>
      <c r="BD1252" t="s">
        <v>1070</v>
      </c>
      <c r="BE1252" t="s">
        <v>4436</v>
      </c>
      <c r="BF1252" t="s">
        <v>4740</v>
      </c>
      <c r="BH1252" t="str">
        <f t="shared" si="275"/>
        <v>AV</v>
      </c>
      <c r="BJ1252" t="str">
        <f t="shared" si="276"/>
        <v>OK</v>
      </c>
      <c r="BK1252" s="130">
        <v>7350</v>
      </c>
      <c r="BL1252" s="130" t="s">
        <v>37</v>
      </c>
      <c r="BM1252" s="131" t="s">
        <v>33</v>
      </c>
      <c r="BN1252" s="131" t="e">
        <v>#VALUE!</v>
      </c>
      <c r="BO1252">
        <v>7350</v>
      </c>
      <c r="BP1252">
        <v>3</v>
      </c>
    </row>
    <row r="1253" spans="1:68" ht="25.2" x14ac:dyDescent="0.3">
      <c r="A1253" s="1"/>
      <c r="B1253" s="47">
        <v>1148</v>
      </c>
      <c r="C1253" s="45">
        <v>1015780</v>
      </c>
      <c r="D1253" s="40" t="s">
        <v>33</v>
      </c>
      <c r="E1253" s="40"/>
      <c r="F1253" s="39" t="s">
        <v>1093</v>
      </c>
      <c r="G1253" s="29" t="s">
        <v>47</v>
      </c>
      <c r="H1253" s="70" t="s">
        <v>4779</v>
      </c>
      <c r="I1253" s="148" t="s">
        <v>32</v>
      </c>
      <c r="J1253" s="147" t="s">
        <v>33</v>
      </c>
      <c r="K1253" s="148">
        <v>0</v>
      </c>
      <c r="L1253" s="148" t="s">
        <v>32</v>
      </c>
      <c r="M1253" s="147" t="s">
        <v>33</v>
      </c>
      <c r="N1253" s="29" t="str">
        <f t="shared" si="271"/>
        <v/>
      </c>
      <c r="O1253" s="29" t="str">
        <f t="shared" si="272"/>
        <v/>
      </c>
      <c r="P1253" s="29" t="str">
        <f t="shared" si="273"/>
        <v/>
      </c>
      <c r="Q1253" s="29" t="str">
        <f t="shared" si="281"/>
        <v/>
      </c>
      <c r="R1253" s="29" t="str">
        <f t="shared" si="282"/>
        <v/>
      </c>
      <c r="S1253" s="29" t="str">
        <f t="shared" si="283"/>
        <v/>
      </c>
      <c r="T1253" s="29" t="str">
        <f t="shared" si="284"/>
        <v/>
      </c>
      <c r="U1253" s="40" t="s">
        <v>33</v>
      </c>
      <c r="V1253" s="40"/>
      <c r="W1253" s="38" t="s">
        <v>463</v>
      </c>
      <c r="X1253" s="29" t="s">
        <v>158</v>
      </c>
      <c r="Y1253" s="146">
        <v>5742</v>
      </c>
      <c r="Z1253" s="33">
        <v>7350</v>
      </c>
      <c r="AA1253" s="34">
        <f t="shared" si="277"/>
        <v>0.28000000000000003</v>
      </c>
      <c r="AB1253" s="33">
        <f t="shared" si="274"/>
        <v>7350</v>
      </c>
      <c r="AC1253" s="34">
        <f t="shared" si="278"/>
        <v>0.28004179728317657</v>
      </c>
      <c r="AD1253" s="145">
        <f t="shared" si="285"/>
        <v>6125</v>
      </c>
      <c r="AE1253" s="105">
        <v>4785</v>
      </c>
      <c r="AF1253" s="34" t="s">
        <v>36</v>
      </c>
      <c r="AG1253" s="34" t="s">
        <v>36</v>
      </c>
      <c r="AH1253" s="34" t="s">
        <v>36</v>
      </c>
      <c r="AI1253" s="29">
        <v>0.06</v>
      </c>
      <c r="AJ1253" s="29">
        <v>2.0000000000000002E-5</v>
      </c>
      <c r="AK1253" s="29">
        <v>9</v>
      </c>
      <c r="AL1253" s="29">
        <v>0</v>
      </c>
      <c r="AM1253" s="29" t="s">
        <v>28</v>
      </c>
      <c r="AN1253" s="158" t="s">
        <v>28</v>
      </c>
      <c r="AO1253" s="29" t="s">
        <v>28</v>
      </c>
      <c r="AP1253" s="29">
        <v>1</v>
      </c>
      <c r="AQ1253" s="29">
        <v>36</v>
      </c>
      <c r="AR1253" s="29">
        <v>29</v>
      </c>
      <c r="AS1253" s="29">
        <v>22</v>
      </c>
      <c r="AT1253" s="29">
        <v>0.06</v>
      </c>
      <c r="AU1253" s="144">
        <v>2.3E-5</v>
      </c>
      <c r="AV1253" s="36" t="s">
        <v>28</v>
      </c>
      <c r="AW1253" s="102" t="s">
        <v>33</v>
      </c>
      <c r="AX1253" s="129" t="s">
        <v>33</v>
      </c>
      <c r="AY1253" s="106">
        <v>350</v>
      </c>
      <c r="BD1253" t="s">
        <v>1070</v>
      </c>
      <c r="BE1253" t="s">
        <v>4346</v>
      </c>
      <c r="BF1253" t="s">
        <v>4740</v>
      </c>
      <c r="BH1253" t="str">
        <f t="shared" si="275"/>
        <v>AV</v>
      </c>
      <c r="BJ1253" t="str">
        <f t="shared" si="276"/>
        <v>OK</v>
      </c>
      <c r="BK1253" s="130">
        <v>7350</v>
      </c>
      <c r="BL1253" s="130" t="s">
        <v>37</v>
      </c>
      <c r="BM1253" s="131" t="s">
        <v>33</v>
      </c>
      <c r="BN1253" s="131" t="e">
        <v>#VALUE!</v>
      </c>
      <c r="BO1253">
        <v>7350</v>
      </c>
      <c r="BP1253">
        <v>3</v>
      </c>
    </row>
    <row r="1254" spans="1:68" ht="25.2" x14ac:dyDescent="0.3">
      <c r="A1254" s="1"/>
      <c r="B1254" s="47">
        <v>1149</v>
      </c>
      <c r="C1254" s="45">
        <v>1083586</v>
      </c>
      <c r="D1254" s="28">
        <v>1007096</v>
      </c>
      <c r="E1254" s="28"/>
      <c r="F1254" s="39" t="s">
        <v>1094</v>
      </c>
      <c r="G1254" s="29" t="s">
        <v>42</v>
      </c>
      <c r="H1254" s="148"/>
      <c r="I1254" s="148" t="s">
        <v>32</v>
      </c>
      <c r="J1254" s="147" t="s">
        <v>33</v>
      </c>
      <c r="K1254" s="148">
        <v>0</v>
      </c>
      <c r="L1254" s="148" t="s">
        <v>32</v>
      </c>
      <c r="M1254" s="147" t="s">
        <v>33</v>
      </c>
      <c r="N1254" s="29">
        <f t="shared" si="271"/>
        <v>1007096</v>
      </c>
      <c r="O1254" s="29" t="str">
        <f t="shared" si="272"/>
        <v/>
      </c>
      <c r="P1254" s="29" t="str">
        <f t="shared" si="273"/>
        <v/>
      </c>
      <c r="Q1254" s="29" t="str">
        <f t="shared" si="281"/>
        <v/>
      </c>
      <c r="R1254" s="29" t="str">
        <f t="shared" si="282"/>
        <v/>
      </c>
      <c r="S1254" s="29" t="str">
        <f t="shared" si="283"/>
        <v/>
      </c>
      <c r="T1254" s="29" t="str">
        <f t="shared" si="284"/>
        <v/>
      </c>
      <c r="U1254" s="29"/>
      <c r="V1254" s="29"/>
      <c r="W1254" s="38" t="s">
        <v>463</v>
      </c>
      <c r="X1254" s="29" t="s">
        <v>366</v>
      </c>
      <c r="Y1254" s="146">
        <v>226165</v>
      </c>
      <c r="Z1254" s="33">
        <v>289492</v>
      </c>
      <c r="AA1254" s="34">
        <f t="shared" si="277"/>
        <v>0.28000000000000003</v>
      </c>
      <c r="AB1254" s="33">
        <f t="shared" si="274"/>
        <v>289492</v>
      </c>
      <c r="AC1254" s="34">
        <f t="shared" si="278"/>
        <v>0.28000353773573017</v>
      </c>
      <c r="AD1254" s="145">
        <f t="shared" si="285"/>
        <v>241243.33300000001</v>
      </c>
      <c r="AE1254" s="105">
        <v>188470.83300000001</v>
      </c>
      <c r="AF1254" s="34" t="s">
        <v>36</v>
      </c>
      <c r="AG1254" s="34" t="s">
        <v>36</v>
      </c>
      <c r="AH1254" s="34" t="s">
        <v>36</v>
      </c>
      <c r="AI1254" s="29">
        <v>6.6</v>
      </c>
      <c r="AJ1254" s="29">
        <v>2.3911999999999999E-2</v>
      </c>
      <c r="AK1254" s="29">
        <v>0</v>
      </c>
      <c r="AL1254" s="29">
        <v>0</v>
      </c>
      <c r="AM1254" s="29" t="s">
        <v>28</v>
      </c>
      <c r="AN1254" s="44" t="s">
        <v>27</v>
      </c>
      <c r="AO1254" s="29" t="s">
        <v>28</v>
      </c>
      <c r="AP1254" s="29">
        <v>1</v>
      </c>
      <c r="AQ1254" s="29">
        <v>490</v>
      </c>
      <c r="AR1254" s="29">
        <v>400</v>
      </c>
      <c r="AS1254" s="29">
        <v>122</v>
      </c>
      <c r="AT1254" s="29">
        <v>6.6</v>
      </c>
      <c r="AU1254" s="144">
        <v>2.3911999999999999E-2</v>
      </c>
      <c r="AV1254" s="36" t="s">
        <v>28</v>
      </c>
      <c r="AW1254" s="102" t="s">
        <v>33</v>
      </c>
      <c r="AX1254" s="129" t="s">
        <v>33</v>
      </c>
      <c r="AY1254" s="106">
        <v>123</v>
      </c>
      <c r="BD1254" t="s">
        <v>1090</v>
      </c>
      <c r="BE1254" t="s">
        <v>4443</v>
      </c>
      <c r="BF1254" t="s">
        <v>4740</v>
      </c>
      <c r="BH1254" t="str">
        <f t="shared" si="275"/>
        <v/>
      </c>
      <c r="BJ1254" t="str">
        <f t="shared" si="276"/>
        <v>OK</v>
      </c>
      <c r="BK1254" s="130" t="s">
        <v>5302</v>
      </c>
      <c r="BL1254" s="130" t="e">
        <v>#VALUE!</v>
      </c>
      <c r="BM1254" s="131" t="s">
        <v>33</v>
      </c>
      <c r="BN1254" s="131" t="e">
        <v>#VALUE!</v>
      </c>
      <c r="BO1254" t="e">
        <v>#N/A</v>
      </c>
      <c r="BP1254">
        <v>0</v>
      </c>
    </row>
    <row r="1255" spans="1:68" x14ac:dyDescent="0.3">
      <c r="A1255" s="1"/>
      <c r="B1255" s="47">
        <v>1150</v>
      </c>
      <c r="C1255" s="45">
        <v>1015703</v>
      </c>
      <c r="D1255" s="45" t="s">
        <v>33</v>
      </c>
      <c r="E1255" s="45"/>
      <c r="F1255" s="31" t="s">
        <v>1095</v>
      </c>
      <c r="G1255" s="29" t="s">
        <v>503</v>
      </c>
      <c r="H1255" s="70" t="s">
        <v>69</v>
      </c>
      <c r="I1255" s="148" t="s">
        <v>32</v>
      </c>
      <c r="J1255" s="147" t="s">
        <v>33</v>
      </c>
      <c r="K1255" s="148">
        <v>0</v>
      </c>
      <c r="L1255" s="148" t="s">
        <v>32</v>
      </c>
      <c r="M1255" s="147" t="s">
        <v>33</v>
      </c>
      <c r="N1255" s="29" t="str">
        <f t="shared" si="271"/>
        <v/>
      </c>
      <c r="O1255" s="29" t="str">
        <f t="shared" si="272"/>
        <v/>
      </c>
      <c r="P1255" s="29" t="str">
        <f t="shared" si="273"/>
        <v/>
      </c>
      <c r="Q1255" s="29" t="str">
        <f t="shared" si="281"/>
        <v/>
      </c>
      <c r="R1255" s="29" t="str">
        <f t="shared" si="282"/>
        <v/>
      </c>
      <c r="S1255" s="29" t="str">
        <f t="shared" si="283"/>
        <v/>
      </c>
      <c r="T1255" s="29" t="str">
        <f t="shared" si="284"/>
        <v/>
      </c>
      <c r="U1255" s="40" t="s">
        <v>33</v>
      </c>
      <c r="V1255" s="40"/>
      <c r="W1255" s="38" t="s">
        <v>463</v>
      </c>
      <c r="X1255" s="29" t="s">
        <v>158</v>
      </c>
      <c r="Y1255" s="146">
        <v>19844</v>
      </c>
      <c r="Z1255" s="33">
        <v>21828</v>
      </c>
      <c r="AA1255" s="34">
        <f t="shared" si="277"/>
        <v>0.1</v>
      </c>
      <c r="AB1255" s="33">
        <f t="shared" si="274"/>
        <v>21828</v>
      </c>
      <c r="AC1255" s="34">
        <f t="shared" si="278"/>
        <v>9.997982060109202E-2</v>
      </c>
      <c r="AD1255" s="145">
        <f t="shared" si="285"/>
        <v>18190</v>
      </c>
      <c r="AE1255" s="105">
        <v>16536.667000000001</v>
      </c>
      <c r="AF1255" s="34" t="s">
        <v>36</v>
      </c>
      <c r="AG1255" s="34" t="s">
        <v>36</v>
      </c>
      <c r="AH1255" s="34" t="s">
        <v>73</v>
      </c>
      <c r="AI1255" s="29">
        <v>0.42099999999999999</v>
      </c>
      <c r="AJ1255" s="29">
        <v>8.1599999999999999E-4</v>
      </c>
      <c r="AK1255" s="29">
        <v>0</v>
      </c>
      <c r="AL1255" s="29">
        <v>0</v>
      </c>
      <c r="AM1255" s="29" t="s">
        <v>27</v>
      </c>
      <c r="AN1255" s="44" t="s">
        <v>27</v>
      </c>
      <c r="AO1255" s="29" t="s">
        <v>27</v>
      </c>
      <c r="AP1255" s="29">
        <v>1</v>
      </c>
      <c r="AQ1255" s="29">
        <v>120</v>
      </c>
      <c r="AR1255" s="29">
        <v>100</v>
      </c>
      <c r="AS1255" s="29">
        <v>85</v>
      </c>
      <c r="AT1255" s="29">
        <v>0.42099999999999999</v>
      </c>
      <c r="AU1255" s="144">
        <v>1.0200000000000001E-3</v>
      </c>
      <c r="AV1255" s="36" t="s">
        <v>28</v>
      </c>
      <c r="AW1255" s="102" t="s">
        <v>33</v>
      </c>
      <c r="AX1255" s="129" t="s">
        <v>33</v>
      </c>
      <c r="AY1255" s="106">
        <v>17</v>
      </c>
      <c r="BD1255" t="s">
        <v>4444</v>
      </c>
      <c r="BE1255" t="s">
        <v>4443</v>
      </c>
      <c r="BF1255" t="s">
        <v>4744</v>
      </c>
      <c r="BH1255" t="str">
        <f t="shared" si="275"/>
        <v/>
      </c>
      <c r="BJ1255" t="str">
        <f t="shared" si="276"/>
        <v>OK</v>
      </c>
      <c r="BK1255" s="130" t="s">
        <v>5302</v>
      </c>
      <c r="BL1255" s="130" t="e">
        <v>#VALUE!</v>
      </c>
      <c r="BM1255" s="131" t="s">
        <v>33</v>
      </c>
      <c r="BN1255" s="131" t="e">
        <v>#VALUE!</v>
      </c>
      <c r="BO1255" t="e">
        <v>#N/A</v>
      </c>
      <c r="BP1255">
        <v>0</v>
      </c>
    </row>
    <row r="1256" spans="1:68" x14ac:dyDescent="0.3">
      <c r="A1256" s="1"/>
      <c r="B1256" s="47">
        <v>1151</v>
      </c>
      <c r="C1256" s="45">
        <v>1083605</v>
      </c>
      <c r="D1256" s="29"/>
      <c r="E1256" s="29"/>
      <c r="F1256" s="31" t="s">
        <v>1096</v>
      </c>
      <c r="G1256" s="29" t="s">
        <v>31</v>
      </c>
      <c r="H1256" s="148"/>
      <c r="I1256" s="148" t="s">
        <v>32</v>
      </c>
      <c r="J1256" s="147" t="s">
        <v>33</v>
      </c>
      <c r="K1256" s="148">
        <v>0</v>
      </c>
      <c r="L1256" s="148" t="s">
        <v>32</v>
      </c>
      <c r="M1256" s="147" t="s">
        <v>33</v>
      </c>
      <c r="N1256" s="29" t="str">
        <f t="shared" ref="N1256:N1319" si="286">IFERROR(MID($D1256,1,7)+0,"")</f>
        <v/>
      </c>
      <c r="O1256" s="29" t="str">
        <f t="shared" ref="O1256:O1319" si="287">IFERROR(MID($D1256,10,7)+0,"")</f>
        <v/>
      </c>
      <c r="P1256" s="29" t="str">
        <f t="shared" ref="P1256:P1319" si="288">IFERROR(MID($D1256,19,7)+0,"")</f>
        <v/>
      </c>
      <c r="Q1256" s="29" t="str">
        <f t="shared" si="281"/>
        <v/>
      </c>
      <c r="R1256" s="29" t="str">
        <f t="shared" si="282"/>
        <v/>
      </c>
      <c r="S1256" s="29" t="str">
        <f t="shared" si="283"/>
        <v/>
      </c>
      <c r="T1256" s="29" t="str">
        <f t="shared" si="284"/>
        <v/>
      </c>
      <c r="U1256" s="29"/>
      <c r="V1256" s="29"/>
      <c r="W1256" s="38" t="s">
        <v>463</v>
      </c>
      <c r="X1256" s="29" t="s">
        <v>158</v>
      </c>
      <c r="Y1256" s="146">
        <v>30959</v>
      </c>
      <c r="Z1256" s="33">
        <v>39628</v>
      </c>
      <c r="AA1256" s="34">
        <f t="shared" si="277"/>
        <v>0.28000000000000003</v>
      </c>
      <c r="AB1256" s="33">
        <f t="shared" ref="AB1256:AB1319" si="289">IF(OR(W1256="VLD MLC components",W1256="VLD MLC pipes",W1256="VLD PEX components",W1256="VLD PEX pipes",W1256="VLD PHC components",W1256="VLD PHC pipes"),"По запросу",Z1256)</f>
        <v>39628</v>
      </c>
      <c r="AC1256" s="34">
        <f t="shared" si="278"/>
        <v>0.28001547491824047</v>
      </c>
      <c r="AD1256" s="145">
        <f t="shared" si="285"/>
        <v>33023.332999999999</v>
      </c>
      <c r="AE1256" s="105">
        <v>25799.167000000001</v>
      </c>
      <c r="AF1256" s="34" t="s">
        <v>36</v>
      </c>
      <c r="AG1256" s="34" t="s">
        <v>36</v>
      </c>
      <c r="AH1256" s="34" t="s">
        <v>36</v>
      </c>
      <c r="AI1256" s="29">
        <v>0.35199999999999998</v>
      </c>
      <c r="AJ1256" s="29">
        <v>3.5E-4</v>
      </c>
      <c r="AK1256" s="29">
        <v>0</v>
      </c>
      <c r="AL1256" s="29">
        <v>0</v>
      </c>
      <c r="AM1256" s="29" t="s">
        <v>28</v>
      </c>
      <c r="AN1256" s="44" t="s">
        <v>27</v>
      </c>
      <c r="AO1256" s="29" t="s">
        <v>28</v>
      </c>
      <c r="AP1256" s="29">
        <v>1</v>
      </c>
      <c r="AQ1256" s="29">
        <v>205</v>
      </c>
      <c r="AR1256" s="29">
        <v>155</v>
      </c>
      <c r="AS1256" s="29">
        <v>110</v>
      </c>
      <c r="AT1256" s="29">
        <v>0.35199999999999998</v>
      </c>
      <c r="AU1256" s="144">
        <v>3.4949999999999998E-3</v>
      </c>
      <c r="AV1256" s="36" t="s">
        <v>28</v>
      </c>
      <c r="AW1256" s="102" t="s">
        <v>33</v>
      </c>
      <c r="AX1256" s="129" t="s">
        <v>33</v>
      </c>
      <c r="AY1256" s="106">
        <v>5</v>
      </c>
      <c r="BD1256" t="s">
        <v>4444</v>
      </c>
      <c r="BE1256" t="s">
        <v>4443</v>
      </c>
      <c r="BF1256" t="s">
        <v>4753</v>
      </c>
      <c r="BH1256" t="str">
        <f t="shared" ref="BH1256:BH1319" si="290">IF(OR(H1256="Регулярный ассортимент",AK1256&gt;0,AL1256&gt;0),"AV","")</f>
        <v/>
      </c>
      <c r="BJ1256" t="str">
        <f t="shared" ref="BJ1256:BJ1319" si="291">IF(AB1256-Z1256=0,"OK")</f>
        <v>OK</v>
      </c>
      <c r="BK1256" s="130" t="s">
        <v>5302</v>
      </c>
      <c r="BL1256" s="130" t="e">
        <v>#VALUE!</v>
      </c>
      <c r="BM1256" s="131" t="s">
        <v>33</v>
      </c>
      <c r="BN1256" s="131" t="e">
        <v>#VALUE!</v>
      </c>
      <c r="BO1256" t="e">
        <v>#N/A</v>
      </c>
      <c r="BP1256">
        <v>0</v>
      </c>
    </row>
    <row r="1257" spans="1:68" x14ac:dyDescent="0.3">
      <c r="A1257" s="1"/>
      <c r="B1257" s="47">
        <v>1152</v>
      </c>
      <c r="C1257" s="45">
        <v>1007090</v>
      </c>
      <c r="D1257" s="29"/>
      <c r="E1257" s="29"/>
      <c r="F1257" s="31" t="s">
        <v>1097</v>
      </c>
      <c r="G1257" s="29" t="s">
        <v>31</v>
      </c>
      <c r="H1257" s="148"/>
      <c r="I1257" s="148" t="s">
        <v>32</v>
      </c>
      <c r="J1257" s="147" t="s">
        <v>33</v>
      </c>
      <c r="K1257" s="148">
        <v>0</v>
      </c>
      <c r="L1257" s="148" t="s">
        <v>32</v>
      </c>
      <c r="M1257" s="147" t="s">
        <v>33</v>
      </c>
      <c r="N1257" s="29" t="str">
        <f t="shared" si="286"/>
        <v/>
      </c>
      <c r="O1257" s="29" t="str">
        <f t="shared" si="287"/>
        <v/>
      </c>
      <c r="P1257" s="29" t="str">
        <f t="shared" si="288"/>
        <v/>
      </c>
      <c r="Q1257" s="29" t="str">
        <f t="shared" si="281"/>
        <v/>
      </c>
      <c r="R1257" s="29" t="str">
        <f t="shared" si="282"/>
        <v/>
      </c>
      <c r="S1257" s="29" t="str">
        <f t="shared" si="283"/>
        <v/>
      </c>
      <c r="T1257" s="29" t="str">
        <f t="shared" si="284"/>
        <v/>
      </c>
      <c r="U1257" s="29"/>
      <c r="V1257" s="29"/>
      <c r="W1257" s="38" t="s">
        <v>463</v>
      </c>
      <c r="X1257" s="29" t="s">
        <v>158</v>
      </c>
      <c r="Y1257" s="146">
        <v>19581</v>
      </c>
      <c r="Z1257" s="33">
        <v>25064</v>
      </c>
      <c r="AA1257" s="34">
        <f t="shared" si="277"/>
        <v>0.28000000000000003</v>
      </c>
      <c r="AB1257" s="33">
        <f t="shared" si="289"/>
        <v>25064</v>
      </c>
      <c r="AC1257" s="34">
        <f t="shared" si="278"/>
        <v>0.28001636280067421</v>
      </c>
      <c r="AD1257" s="145">
        <f t="shared" si="285"/>
        <v>20886.667000000001</v>
      </c>
      <c r="AE1257" s="105">
        <v>16317.5</v>
      </c>
      <c r="AF1257" s="34" t="s">
        <v>36</v>
      </c>
      <c r="AG1257" s="34" t="s">
        <v>36</v>
      </c>
      <c r="AH1257" s="34" t="s">
        <v>36</v>
      </c>
      <c r="AI1257" s="29">
        <v>1.01</v>
      </c>
      <c r="AJ1257" s="29">
        <v>2.3800000000000001E-4</v>
      </c>
      <c r="AK1257" s="29">
        <v>0</v>
      </c>
      <c r="AL1257" s="29">
        <v>0</v>
      </c>
      <c r="AM1257" s="29" t="s">
        <v>28</v>
      </c>
      <c r="AN1257" s="44" t="s">
        <v>27</v>
      </c>
      <c r="AO1257" s="29" t="s">
        <v>28</v>
      </c>
      <c r="AP1257" s="29">
        <v>1</v>
      </c>
      <c r="AQ1257" s="29">
        <v>170</v>
      </c>
      <c r="AR1257" s="29">
        <v>210</v>
      </c>
      <c r="AS1257" s="29">
        <v>120</v>
      </c>
      <c r="AT1257" s="29">
        <v>1.01</v>
      </c>
      <c r="AU1257" s="144">
        <v>4.2839999999999996E-3</v>
      </c>
      <c r="AV1257" s="36" t="s">
        <v>28</v>
      </c>
      <c r="AW1257" s="102">
        <v>42521</v>
      </c>
      <c r="AX1257" s="129" t="s">
        <v>33</v>
      </c>
      <c r="AY1257" s="106" t="e">
        <v>#N/A</v>
      </c>
      <c r="BD1257" t="s">
        <v>1090</v>
      </c>
      <c r="BE1257" t="s">
        <v>4443</v>
      </c>
      <c r="BF1257" t="s">
        <v>4740</v>
      </c>
      <c r="BH1257" t="str">
        <f t="shared" si="290"/>
        <v/>
      </c>
      <c r="BJ1257" t="str">
        <f t="shared" si="291"/>
        <v>OK</v>
      </c>
      <c r="BK1257" s="130" t="s">
        <v>5302</v>
      </c>
      <c r="BL1257" s="130" t="e">
        <v>#VALUE!</v>
      </c>
      <c r="BM1257" s="131" t="s">
        <v>33</v>
      </c>
      <c r="BN1257" s="131" t="e">
        <v>#VALUE!</v>
      </c>
      <c r="BO1257" t="e">
        <v>#N/A</v>
      </c>
      <c r="BP1257">
        <v>0</v>
      </c>
    </row>
    <row r="1258" spans="1:68" x14ac:dyDescent="0.3">
      <c r="A1258" s="1"/>
      <c r="B1258" s="47">
        <v>1153</v>
      </c>
      <c r="C1258" s="45">
        <v>1007091</v>
      </c>
      <c r="D1258" s="40" t="s">
        <v>33</v>
      </c>
      <c r="E1258" s="40"/>
      <c r="F1258" s="31" t="s">
        <v>1098</v>
      </c>
      <c r="G1258" s="29" t="s">
        <v>31</v>
      </c>
      <c r="H1258" s="29"/>
      <c r="I1258" s="148" t="s">
        <v>32</v>
      </c>
      <c r="J1258" s="147" t="s">
        <v>33</v>
      </c>
      <c r="K1258" s="148">
        <v>0</v>
      </c>
      <c r="L1258" s="148" t="s">
        <v>32</v>
      </c>
      <c r="M1258" s="147" t="s">
        <v>33</v>
      </c>
      <c r="N1258" s="29" t="str">
        <f t="shared" si="286"/>
        <v/>
      </c>
      <c r="O1258" s="29" t="str">
        <f t="shared" si="287"/>
        <v/>
      </c>
      <c r="P1258" s="29" t="str">
        <f t="shared" si="288"/>
        <v/>
      </c>
      <c r="Q1258" s="29" t="str">
        <f t="shared" si="281"/>
        <v/>
      </c>
      <c r="R1258" s="29" t="str">
        <f t="shared" si="282"/>
        <v/>
      </c>
      <c r="S1258" s="29" t="str">
        <f t="shared" si="283"/>
        <v/>
      </c>
      <c r="T1258" s="29" t="str">
        <f t="shared" si="284"/>
        <v/>
      </c>
      <c r="U1258" s="40" t="s">
        <v>33</v>
      </c>
      <c r="V1258" s="40"/>
      <c r="W1258" s="38" t="s">
        <v>463</v>
      </c>
      <c r="X1258" s="29" t="s">
        <v>158</v>
      </c>
      <c r="Y1258" s="146">
        <v>19581</v>
      </c>
      <c r="Z1258" s="33">
        <v>25064</v>
      </c>
      <c r="AA1258" s="34">
        <f t="shared" si="277"/>
        <v>0.28000000000000003</v>
      </c>
      <c r="AB1258" s="33">
        <f t="shared" si="289"/>
        <v>25064</v>
      </c>
      <c r="AC1258" s="34">
        <f t="shared" si="278"/>
        <v>0.28001636280067421</v>
      </c>
      <c r="AD1258" s="145">
        <f t="shared" si="285"/>
        <v>20886.667000000001</v>
      </c>
      <c r="AE1258" s="105">
        <v>16317.5</v>
      </c>
      <c r="AF1258" s="34" t="s">
        <v>36</v>
      </c>
      <c r="AG1258" s="34" t="s">
        <v>36</v>
      </c>
      <c r="AH1258" s="34" t="s">
        <v>36</v>
      </c>
      <c r="AI1258" s="29">
        <v>1.02</v>
      </c>
      <c r="AJ1258" s="29">
        <v>2.0000000000000001E-4</v>
      </c>
      <c r="AK1258" s="29">
        <v>0</v>
      </c>
      <c r="AL1258" s="29">
        <v>0</v>
      </c>
      <c r="AM1258" s="29" t="s">
        <v>28</v>
      </c>
      <c r="AN1258" s="44" t="s">
        <v>27</v>
      </c>
      <c r="AO1258" s="29" t="s">
        <v>28</v>
      </c>
      <c r="AP1258" s="29">
        <v>1</v>
      </c>
      <c r="AQ1258" s="29">
        <v>200</v>
      </c>
      <c r="AR1258" s="29">
        <v>200</v>
      </c>
      <c r="AS1258" s="29">
        <v>120</v>
      </c>
      <c r="AT1258" s="29">
        <v>1.02</v>
      </c>
      <c r="AU1258" s="144">
        <v>4.7999999999999996E-3</v>
      </c>
      <c r="AV1258" s="36" t="s">
        <v>28</v>
      </c>
      <c r="AW1258" s="102" t="s">
        <v>33</v>
      </c>
      <c r="AX1258" s="129" t="s">
        <v>33</v>
      </c>
      <c r="AY1258" s="106">
        <v>8</v>
      </c>
      <c r="BD1258" t="s">
        <v>1090</v>
      </c>
      <c r="BE1258" t="s">
        <v>4346</v>
      </c>
      <c r="BF1258" t="s">
        <v>4740</v>
      </c>
      <c r="BH1258" t="str">
        <f t="shared" si="290"/>
        <v/>
      </c>
      <c r="BJ1258" t="str">
        <f t="shared" si="291"/>
        <v>OK</v>
      </c>
      <c r="BK1258" s="130" t="s">
        <v>5302</v>
      </c>
      <c r="BL1258" s="130" t="e">
        <v>#VALUE!</v>
      </c>
      <c r="BM1258" s="131" t="s">
        <v>33</v>
      </c>
      <c r="BN1258" s="131" t="e">
        <v>#VALUE!</v>
      </c>
      <c r="BO1258" t="e">
        <v>#N/A</v>
      </c>
      <c r="BP1258">
        <v>1</v>
      </c>
    </row>
    <row r="1259" spans="1:68" x14ac:dyDescent="0.3">
      <c r="A1259" s="1"/>
      <c r="B1259" s="47">
        <v>1154</v>
      </c>
      <c r="C1259" s="45">
        <v>1007093</v>
      </c>
      <c r="D1259" s="40" t="s">
        <v>33</v>
      </c>
      <c r="E1259" s="40"/>
      <c r="F1259" s="31" t="s">
        <v>1099</v>
      </c>
      <c r="G1259" s="29" t="s">
        <v>31</v>
      </c>
      <c r="H1259" s="29"/>
      <c r="I1259" s="148" t="s">
        <v>32</v>
      </c>
      <c r="J1259" s="147" t="s">
        <v>33</v>
      </c>
      <c r="K1259" s="148">
        <v>0</v>
      </c>
      <c r="L1259" s="148" t="s">
        <v>32</v>
      </c>
      <c r="M1259" s="147" t="s">
        <v>33</v>
      </c>
      <c r="N1259" s="29" t="str">
        <f t="shared" si="286"/>
        <v/>
      </c>
      <c r="O1259" s="29" t="str">
        <f t="shared" si="287"/>
        <v/>
      </c>
      <c r="P1259" s="29" t="str">
        <f t="shared" si="288"/>
        <v/>
      </c>
      <c r="Q1259" s="29" t="str">
        <f t="shared" si="281"/>
        <v/>
      </c>
      <c r="R1259" s="29" t="str">
        <f t="shared" si="282"/>
        <v/>
      </c>
      <c r="S1259" s="29" t="str">
        <f t="shared" si="283"/>
        <v/>
      </c>
      <c r="T1259" s="29" t="str">
        <f t="shared" si="284"/>
        <v/>
      </c>
      <c r="U1259" s="40" t="s">
        <v>33</v>
      </c>
      <c r="V1259" s="40"/>
      <c r="W1259" s="38" t="s">
        <v>463</v>
      </c>
      <c r="X1259" s="29" t="s">
        <v>158</v>
      </c>
      <c r="Y1259" s="146">
        <v>19581</v>
      </c>
      <c r="Z1259" s="33">
        <v>25064</v>
      </c>
      <c r="AA1259" s="34">
        <f t="shared" si="277"/>
        <v>0.28000000000000003</v>
      </c>
      <c r="AB1259" s="33">
        <f t="shared" si="289"/>
        <v>25064</v>
      </c>
      <c r="AC1259" s="34">
        <f t="shared" si="278"/>
        <v>0.28001636280067421</v>
      </c>
      <c r="AD1259" s="145">
        <f t="shared" si="285"/>
        <v>20886.667000000001</v>
      </c>
      <c r="AE1259" s="105">
        <v>16317.5</v>
      </c>
      <c r="AF1259" s="34" t="s">
        <v>36</v>
      </c>
      <c r="AG1259" s="34" t="s">
        <v>36</v>
      </c>
      <c r="AH1259" s="34" t="s">
        <v>36</v>
      </c>
      <c r="AI1259" s="29">
        <v>1</v>
      </c>
      <c r="AJ1259" s="29">
        <v>2.5000000000000001E-4</v>
      </c>
      <c r="AK1259" s="29">
        <v>0</v>
      </c>
      <c r="AL1259" s="29">
        <v>0</v>
      </c>
      <c r="AM1259" s="29" t="s">
        <v>28</v>
      </c>
      <c r="AN1259" s="44" t="s">
        <v>27</v>
      </c>
      <c r="AO1259" s="29" t="s">
        <v>28</v>
      </c>
      <c r="AP1259" s="29">
        <v>1</v>
      </c>
      <c r="AQ1259" s="29">
        <v>170</v>
      </c>
      <c r="AR1259" s="29">
        <v>210</v>
      </c>
      <c r="AS1259" s="29">
        <v>120</v>
      </c>
      <c r="AT1259" s="29">
        <v>1</v>
      </c>
      <c r="AU1259" s="144">
        <v>4.2839999999999996E-3</v>
      </c>
      <c r="AV1259" s="36" t="s">
        <v>28</v>
      </c>
      <c r="AW1259" s="102" t="s">
        <v>33</v>
      </c>
      <c r="AX1259" s="129" t="s">
        <v>33</v>
      </c>
      <c r="AY1259" s="106">
        <v>5</v>
      </c>
      <c r="BD1259" t="s">
        <v>1090</v>
      </c>
      <c r="BE1259" t="s">
        <v>4443</v>
      </c>
      <c r="BF1259" t="s">
        <v>4740</v>
      </c>
      <c r="BH1259" t="str">
        <f t="shared" si="290"/>
        <v/>
      </c>
      <c r="BJ1259" t="str">
        <f t="shared" si="291"/>
        <v>OK</v>
      </c>
      <c r="BK1259" s="130" t="s">
        <v>5302</v>
      </c>
      <c r="BL1259" s="130" t="e">
        <v>#VALUE!</v>
      </c>
      <c r="BM1259" s="131" t="s">
        <v>33</v>
      </c>
      <c r="BN1259" s="131" t="e">
        <v>#VALUE!</v>
      </c>
      <c r="BO1259" t="e">
        <v>#N/A</v>
      </c>
      <c r="BP1259">
        <v>1</v>
      </c>
    </row>
    <row r="1260" spans="1:68" x14ac:dyDescent="0.3">
      <c r="A1260" s="1"/>
      <c r="B1260" s="47">
        <v>1155</v>
      </c>
      <c r="C1260" s="45">
        <v>1007094</v>
      </c>
      <c r="D1260" s="40" t="s">
        <v>33</v>
      </c>
      <c r="E1260" s="40"/>
      <c r="F1260" s="31" t="s">
        <v>1100</v>
      </c>
      <c r="G1260" s="29" t="s">
        <v>31</v>
      </c>
      <c r="H1260" s="29"/>
      <c r="I1260" s="148" t="s">
        <v>32</v>
      </c>
      <c r="J1260" s="147" t="s">
        <v>33</v>
      </c>
      <c r="K1260" s="148">
        <v>0</v>
      </c>
      <c r="L1260" s="148" t="s">
        <v>32</v>
      </c>
      <c r="M1260" s="147" t="s">
        <v>33</v>
      </c>
      <c r="N1260" s="29" t="str">
        <f t="shared" si="286"/>
        <v/>
      </c>
      <c r="O1260" s="29" t="str">
        <f t="shared" si="287"/>
        <v/>
      </c>
      <c r="P1260" s="29" t="str">
        <f t="shared" si="288"/>
        <v/>
      </c>
      <c r="Q1260" s="29" t="str">
        <f t="shared" si="281"/>
        <v/>
      </c>
      <c r="R1260" s="29" t="str">
        <f t="shared" si="282"/>
        <v/>
      </c>
      <c r="S1260" s="29" t="str">
        <f t="shared" si="283"/>
        <v/>
      </c>
      <c r="T1260" s="29" t="str">
        <f t="shared" si="284"/>
        <v/>
      </c>
      <c r="U1260" s="40" t="s">
        <v>33</v>
      </c>
      <c r="V1260" s="40"/>
      <c r="W1260" s="38" t="s">
        <v>463</v>
      </c>
      <c r="X1260" s="29" t="s">
        <v>158</v>
      </c>
      <c r="Y1260" s="146">
        <v>20841</v>
      </c>
      <c r="Z1260" s="33">
        <v>26676</v>
      </c>
      <c r="AA1260" s="34">
        <f t="shared" si="277"/>
        <v>0.28000000000000003</v>
      </c>
      <c r="AB1260" s="33">
        <f t="shared" si="289"/>
        <v>26676</v>
      </c>
      <c r="AC1260" s="34">
        <f t="shared" si="278"/>
        <v>0.279976968475601</v>
      </c>
      <c r="AD1260" s="145">
        <f t="shared" si="285"/>
        <v>22230</v>
      </c>
      <c r="AE1260" s="105">
        <v>17367.5</v>
      </c>
      <c r="AF1260" s="34" t="s">
        <v>36</v>
      </c>
      <c r="AG1260" s="34" t="s">
        <v>36</v>
      </c>
      <c r="AH1260" s="34" t="s">
        <v>36</v>
      </c>
      <c r="AI1260" s="29">
        <v>1.0169999999999999</v>
      </c>
      <c r="AJ1260" s="29">
        <v>5.0100000000000003E-4</v>
      </c>
      <c r="AK1260" s="29">
        <v>0</v>
      </c>
      <c r="AL1260" s="29">
        <v>0</v>
      </c>
      <c r="AM1260" s="29" t="s">
        <v>28</v>
      </c>
      <c r="AN1260" s="44" t="s">
        <v>27</v>
      </c>
      <c r="AO1260" s="29" t="s">
        <v>28</v>
      </c>
      <c r="AP1260" s="29">
        <v>1</v>
      </c>
      <c r="AQ1260" s="29">
        <v>170</v>
      </c>
      <c r="AR1260" s="29">
        <v>210</v>
      </c>
      <c r="AS1260" s="29">
        <v>120</v>
      </c>
      <c r="AT1260" s="29">
        <v>1.0169999999999999</v>
      </c>
      <c r="AU1260" s="144">
        <v>4.2839999999999996E-3</v>
      </c>
      <c r="AV1260" s="36" t="s">
        <v>28</v>
      </c>
      <c r="AW1260" s="102" t="s">
        <v>33</v>
      </c>
      <c r="AX1260" s="129" t="s">
        <v>33</v>
      </c>
      <c r="AY1260" s="106">
        <v>2</v>
      </c>
      <c r="BD1260" t="s">
        <v>1090</v>
      </c>
      <c r="BE1260" t="s">
        <v>4346</v>
      </c>
      <c r="BF1260" t="s">
        <v>4740</v>
      </c>
      <c r="BH1260" t="str">
        <f t="shared" si="290"/>
        <v/>
      </c>
      <c r="BJ1260" t="str">
        <f t="shared" si="291"/>
        <v>OK</v>
      </c>
      <c r="BK1260" s="130" t="s">
        <v>5302</v>
      </c>
      <c r="BL1260" s="130" t="e">
        <v>#VALUE!</v>
      </c>
      <c r="BM1260" s="131" t="s">
        <v>33</v>
      </c>
      <c r="BN1260" s="131" t="e">
        <v>#VALUE!</v>
      </c>
      <c r="BO1260" t="e">
        <v>#N/A</v>
      </c>
      <c r="BP1260">
        <v>0</v>
      </c>
    </row>
    <row r="1261" spans="1:68" x14ac:dyDescent="0.3">
      <c r="A1261" s="1"/>
      <c r="B1261" s="47">
        <v>1156</v>
      </c>
      <c r="C1261" s="45">
        <v>1007095</v>
      </c>
      <c r="D1261" s="40" t="s">
        <v>33</v>
      </c>
      <c r="E1261" s="40"/>
      <c r="F1261" s="31" t="s">
        <v>1101</v>
      </c>
      <c r="G1261" s="29" t="s">
        <v>31</v>
      </c>
      <c r="H1261" s="29"/>
      <c r="I1261" s="148" t="s">
        <v>32</v>
      </c>
      <c r="J1261" s="147" t="s">
        <v>33</v>
      </c>
      <c r="K1261" s="148">
        <v>0</v>
      </c>
      <c r="L1261" s="148" t="s">
        <v>32</v>
      </c>
      <c r="M1261" s="147" t="s">
        <v>444</v>
      </c>
      <c r="N1261" s="29" t="str">
        <f t="shared" si="286"/>
        <v/>
      </c>
      <c r="O1261" s="29" t="str">
        <f t="shared" si="287"/>
        <v/>
      </c>
      <c r="P1261" s="29" t="str">
        <f t="shared" si="288"/>
        <v/>
      </c>
      <c r="Q1261" s="29" t="str">
        <f t="shared" si="281"/>
        <v/>
      </c>
      <c r="R1261" s="29" t="str">
        <f t="shared" si="282"/>
        <v/>
      </c>
      <c r="S1261" s="29" t="str">
        <f t="shared" si="283"/>
        <v/>
      </c>
      <c r="T1261" s="29" t="str">
        <f t="shared" si="284"/>
        <v/>
      </c>
      <c r="U1261" s="40" t="s">
        <v>33</v>
      </c>
      <c r="V1261" s="40"/>
      <c r="W1261" s="38" t="s">
        <v>463</v>
      </c>
      <c r="X1261" s="29" t="s">
        <v>158</v>
      </c>
      <c r="Y1261" s="146">
        <v>20841</v>
      </c>
      <c r="Z1261" s="33">
        <v>26676</v>
      </c>
      <c r="AA1261" s="34">
        <f t="shared" si="277"/>
        <v>0.28000000000000003</v>
      </c>
      <c r="AB1261" s="33">
        <f t="shared" si="289"/>
        <v>26676</v>
      </c>
      <c r="AC1261" s="34">
        <f t="shared" si="278"/>
        <v>0.279976968475601</v>
      </c>
      <c r="AD1261" s="145">
        <f t="shared" si="285"/>
        <v>22230</v>
      </c>
      <c r="AE1261" s="105">
        <v>17367.5</v>
      </c>
      <c r="AF1261" s="34" t="s">
        <v>36</v>
      </c>
      <c r="AG1261" s="34" t="s">
        <v>36</v>
      </c>
      <c r="AH1261" s="34" t="s">
        <v>36</v>
      </c>
      <c r="AI1261" s="29">
        <v>0.94</v>
      </c>
      <c r="AJ1261" s="29">
        <v>2.0000000000000001E-4</v>
      </c>
      <c r="AK1261" s="29">
        <v>0</v>
      </c>
      <c r="AL1261" s="29">
        <v>0</v>
      </c>
      <c r="AM1261" s="29" t="s">
        <v>28</v>
      </c>
      <c r="AN1261" s="44" t="s">
        <v>27</v>
      </c>
      <c r="AO1261" s="29" t="s">
        <v>28</v>
      </c>
      <c r="AP1261" s="29">
        <v>1</v>
      </c>
      <c r="AQ1261" s="29">
        <v>200</v>
      </c>
      <c r="AR1261" s="29">
        <v>200</v>
      </c>
      <c r="AS1261" s="29">
        <v>120</v>
      </c>
      <c r="AT1261" s="29">
        <v>0.94</v>
      </c>
      <c r="AU1261" s="144">
        <v>4.7999999999999996E-3</v>
      </c>
      <c r="AV1261" s="36" t="s">
        <v>28</v>
      </c>
      <c r="AW1261" s="102" t="s">
        <v>33</v>
      </c>
      <c r="AX1261" s="129" t="s">
        <v>33</v>
      </c>
      <c r="AY1261" s="106">
        <v>1</v>
      </c>
      <c r="BD1261" t="s">
        <v>1090</v>
      </c>
      <c r="BE1261" t="s">
        <v>4443</v>
      </c>
      <c r="BF1261" t="s">
        <v>4740</v>
      </c>
      <c r="BH1261" t="str">
        <f t="shared" si="290"/>
        <v/>
      </c>
      <c r="BJ1261" t="str">
        <f t="shared" si="291"/>
        <v>OK</v>
      </c>
      <c r="BK1261" s="130" t="s">
        <v>5302</v>
      </c>
      <c r="BL1261" s="130" t="e">
        <v>#VALUE!</v>
      </c>
      <c r="BM1261" s="131" t="s">
        <v>33</v>
      </c>
      <c r="BN1261" s="131" t="e">
        <v>#VALUE!</v>
      </c>
      <c r="BO1261" t="e">
        <v>#N/A</v>
      </c>
      <c r="BP1261">
        <v>0</v>
      </c>
    </row>
    <row r="1262" spans="1:68" x14ac:dyDescent="0.3">
      <c r="A1262" s="1"/>
      <c r="B1262" s="47">
        <v>1157</v>
      </c>
      <c r="C1262" s="45">
        <v>1007082</v>
      </c>
      <c r="D1262" s="40" t="s">
        <v>33</v>
      </c>
      <c r="E1262" s="40"/>
      <c r="F1262" s="39" t="s">
        <v>1102</v>
      </c>
      <c r="G1262" s="29" t="s">
        <v>42</v>
      </c>
      <c r="H1262" s="29"/>
      <c r="I1262" s="148" t="s">
        <v>32</v>
      </c>
      <c r="J1262" s="147" t="s">
        <v>33</v>
      </c>
      <c r="K1262" s="148">
        <v>0</v>
      </c>
      <c r="L1262" s="148" t="s">
        <v>32</v>
      </c>
      <c r="M1262" s="147" t="s">
        <v>33</v>
      </c>
      <c r="N1262" s="29" t="str">
        <f t="shared" si="286"/>
        <v/>
      </c>
      <c r="O1262" s="29" t="str">
        <f t="shared" si="287"/>
        <v/>
      </c>
      <c r="P1262" s="29" t="str">
        <f t="shared" si="288"/>
        <v/>
      </c>
      <c r="Q1262" s="29" t="str">
        <f t="shared" si="281"/>
        <v/>
      </c>
      <c r="R1262" s="29" t="str">
        <f t="shared" si="282"/>
        <v/>
      </c>
      <c r="S1262" s="29" t="str">
        <f t="shared" si="283"/>
        <v/>
      </c>
      <c r="T1262" s="29" t="str">
        <f t="shared" si="284"/>
        <v/>
      </c>
      <c r="U1262" s="40" t="s">
        <v>33</v>
      </c>
      <c r="V1262" s="40"/>
      <c r="W1262" s="38" t="s">
        <v>463</v>
      </c>
      <c r="X1262" s="29" t="s">
        <v>158</v>
      </c>
      <c r="Y1262" s="146">
        <v>178596</v>
      </c>
      <c r="Z1262" s="33">
        <v>228603</v>
      </c>
      <c r="AA1262" s="34">
        <f t="shared" si="277"/>
        <v>0.28000000000000003</v>
      </c>
      <c r="AB1262" s="33">
        <f t="shared" si="289"/>
        <v>228603</v>
      </c>
      <c r="AC1262" s="34">
        <f t="shared" si="278"/>
        <v>0.28000067190754552</v>
      </c>
      <c r="AD1262" s="145">
        <f t="shared" si="285"/>
        <v>190502.5</v>
      </c>
      <c r="AE1262" s="105">
        <v>148830</v>
      </c>
      <c r="AF1262" s="34" t="s">
        <v>36</v>
      </c>
      <c r="AG1262" s="34" t="s">
        <v>36</v>
      </c>
      <c r="AH1262" s="34" t="s">
        <v>36</v>
      </c>
      <c r="AI1262" s="29">
        <v>3.6</v>
      </c>
      <c r="AJ1262" s="29">
        <v>3.8303999999999998E-2</v>
      </c>
      <c r="AK1262" s="29">
        <v>0</v>
      </c>
      <c r="AL1262" s="29">
        <v>0</v>
      </c>
      <c r="AM1262" s="29" t="s">
        <v>28</v>
      </c>
      <c r="AN1262" s="44" t="s">
        <v>27</v>
      </c>
      <c r="AO1262" s="29" t="s">
        <v>28</v>
      </c>
      <c r="AP1262" s="29">
        <v>1</v>
      </c>
      <c r="AQ1262" s="29">
        <v>570</v>
      </c>
      <c r="AR1262" s="29">
        <v>140</v>
      </c>
      <c r="AS1262" s="29">
        <v>480</v>
      </c>
      <c r="AT1262" s="29">
        <v>3.6</v>
      </c>
      <c r="AU1262" s="144">
        <v>3.8303999999999998E-2</v>
      </c>
      <c r="AV1262" s="36" t="s">
        <v>28</v>
      </c>
      <c r="AW1262" s="102" t="s">
        <v>33</v>
      </c>
      <c r="AX1262" s="129" t="s">
        <v>33</v>
      </c>
      <c r="AY1262" s="106">
        <v>169</v>
      </c>
      <c r="BD1262" t="s">
        <v>1090</v>
      </c>
      <c r="BE1262" t="s">
        <v>4443</v>
      </c>
      <c r="BF1262" t="s">
        <v>4740</v>
      </c>
      <c r="BH1262" t="str">
        <f t="shared" si="290"/>
        <v/>
      </c>
      <c r="BJ1262" t="str">
        <f t="shared" si="291"/>
        <v>OK</v>
      </c>
      <c r="BK1262" s="130" t="s">
        <v>5302</v>
      </c>
      <c r="BL1262" s="130" t="e">
        <v>#VALUE!</v>
      </c>
      <c r="BM1262" s="131" t="s">
        <v>33</v>
      </c>
      <c r="BN1262" s="131" t="e">
        <v>#VALUE!</v>
      </c>
      <c r="BO1262" t="e">
        <v>#N/A</v>
      </c>
      <c r="BP1262">
        <v>5</v>
      </c>
    </row>
    <row r="1263" spans="1:68" ht="25.2" x14ac:dyDescent="0.3">
      <c r="A1263" s="1"/>
      <c r="B1263" s="47">
        <v>1158</v>
      </c>
      <c r="C1263" s="45">
        <v>1083612</v>
      </c>
      <c r="D1263" s="28">
        <v>1006827</v>
      </c>
      <c r="E1263" s="28"/>
      <c r="F1263" s="31" t="s">
        <v>1103</v>
      </c>
      <c r="G1263" s="37" t="s">
        <v>31</v>
      </c>
      <c r="H1263" s="148"/>
      <c r="I1263" s="148" t="s">
        <v>32</v>
      </c>
      <c r="J1263" s="147" t="s">
        <v>33</v>
      </c>
      <c r="K1263" s="148">
        <v>0</v>
      </c>
      <c r="L1263" s="148" t="s">
        <v>32</v>
      </c>
      <c r="M1263" s="147">
        <v>42410</v>
      </c>
      <c r="N1263" s="29">
        <f t="shared" si="286"/>
        <v>1006827</v>
      </c>
      <c r="O1263" s="29" t="str">
        <f t="shared" si="287"/>
        <v/>
      </c>
      <c r="P1263" s="29" t="str">
        <f t="shared" si="288"/>
        <v/>
      </c>
      <c r="Q1263" s="29" t="str">
        <f t="shared" si="281"/>
        <v/>
      </c>
      <c r="R1263" s="29" t="str">
        <f t="shared" si="282"/>
        <v/>
      </c>
      <c r="S1263" s="29" t="str">
        <f t="shared" si="283"/>
        <v/>
      </c>
      <c r="T1263" s="29" t="str">
        <f t="shared" si="284"/>
        <v/>
      </c>
      <c r="U1263" s="29"/>
      <c r="V1263" s="29"/>
      <c r="W1263" s="38" t="s">
        <v>463</v>
      </c>
      <c r="X1263" s="29" t="s">
        <v>366</v>
      </c>
      <c r="Y1263" s="146">
        <v>238129</v>
      </c>
      <c r="Z1263" s="33">
        <v>304805</v>
      </c>
      <c r="AA1263" s="34">
        <f t="shared" si="277"/>
        <v>0.28000000000000003</v>
      </c>
      <c r="AB1263" s="33">
        <f t="shared" si="289"/>
        <v>304805</v>
      </c>
      <c r="AC1263" s="34">
        <f t="shared" si="278"/>
        <v>0.27999949990131301</v>
      </c>
      <c r="AD1263" s="145">
        <f t="shared" si="285"/>
        <v>254004.16699999999</v>
      </c>
      <c r="AE1263" s="105">
        <v>198440.83300000001</v>
      </c>
      <c r="AF1263" s="34" t="s">
        <v>36</v>
      </c>
      <c r="AG1263" s="34" t="s">
        <v>36</v>
      </c>
      <c r="AH1263" s="34" t="s">
        <v>36</v>
      </c>
      <c r="AI1263" s="29">
        <v>4.4000000000000004</v>
      </c>
      <c r="AJ1263" s="29">
        <v>3.4844E-2</v>
      </c>
      <c r="AK1263" s="29">
        <v>0</v>
      </c>
      <c r="AL1263" s="29">
        <v>0</v>
      </c>
      <c r="AM1263" s="29" t="s">
        <v>28</v>
      </c>
      <c r="AN1263" s="44" t="s">
        <v>27</v>
      </c>
      <c r="AO1263" s="29" t="s">
        <v>28</v>
      </c>
      <c r="AP1263" s="29">
        <v>1</v>
      </c>
      <c r="AQ1263" s="29">
        <v>547</v>
      </c>
      <c r="AR1263" s="29">
        <v>455</v>
      </c>
      <c r="AS1263" s="29">
        <v>140</v>
      </c>
      <c r="AT1263" s="29">
        <v>4.4000000000000004</v>
      </c>
      <c r="AU1263" s="144">
        <v>3.4844E-2</v>
      </c>
      <c r="AV1263" s="36" t="s">
        <v>28</v>
      </c>
      <c r="AW1263" s="102" t="s">
        <v>33</v>
      </c>
      <c r="AX1263" s="129" t="s">
        <v>33</v>
      </c>
      <c r="AY1263" s="106">
        <v>24</v>
      </c>
      <c r="BD1263" t="s">
        <v>1090</v>
      </c>
      <c r="BE1263" t="s">
        <v>4443</v>
      </c>
      <c r="BF1263" t="s">
        <v>4740</v>
      </c>
      <c r="BH1263" t="str">
        <f t="shared" si="290"/>
        <v/>
      </c>
      <c r="BJ1263" t="str">
        <f t="shared" si="291"/>
        <v>OK</v>
      </c>
      <c r="BK1263" s="130" t="s">
        <v>5302</v>
      </c>
      <c r="BL1263" s="130" t="e">
        <v>#VALUE!</v>
      </c>
      <c r="BM1263" s="131" t="s">
        <v>33</v>
      </c>
      <c r="BN1263" s="131" t="e">
        <v>#VALUE!</v>
      </c>
      <c r="BO1263" t="e">
        <v>#N/A</v>
      </c>
      <c r="BP1263">
        <v>3</v>
      </c>
    </row>
    <row r="1264" spans="1:68" x14ac:dyDescent="0.3">
      <c r="A1264" s="1"/>
      <c r="B1264" s="47">
        <v>1159</v>
      </c>
      <c r="C1264" s="45">
        <v>1006949</v>
      </c>
      <c r="D1264" s="45" t="s">
        <v>33</v>
      </c>
      <c r="E1264" s="45"/>
      <c r="F1264" s="31" t="s">
        <v>1104</v>
      </c>
      <c r="G1264" s="29" t="s">
        <v>31</v>
      </c>
      <c r="H1264" s="70" t="s">
        <v>69</v>
      </c>
      <c r="I1264" s="148" t="s">
        <v>32</v>
      </c>
      <c r="J1264" s="147" t="s">
        <v>33</v>
      </c>
      <c r="K1264" s="148">
        <v>0</v>
      </c>
      <c r="L1264" s="148" t="s">
        <v>32</v>
      </c>
      <c r="M1264" s="147" t="s">
        <v>33</v>
      </c>
      <c r="N1264" s="29" t="str">
        <f t="shared" si="286"/>
        <v/>
      </c>
      <c r="O1264" s="29" t="str">
        <f t="shared" si="287"/>
        <v/>
      </c>
      <c r="P1264" s="29" t="str">
        <f t="shared" si="288"/>
        <v/>
      </c>
      <c r="Q1264" s="29" t="str">
        <f t="shared" si="281"/>
        <v/>
      </c>
      <c r="R1264" s="29" t="str">
        <f t="shared" si="282"/>
        <v/>
      </c>
      <c r="S1264" s="29" t="str">
        <f t="shared" si="283"/>
        <v/>
      </c>
      <c r="T1264" s="29" t="str">
        <f t="shared" si="284"/>
        <v/>
      </c>
      <c r="U1264" s="40" t="s">
        <v>33</v>
      </c>
      <c r="V1264" s="40"/>
      <c r="W1264" s="38" t="s">
        <v>463</v>
      </c>
      <c r="X1264" s="29" t="s">
        <v>158</v>
      </c>
      <c r="Y1264" s="146">
        <v>19940</v>
      </c>
      <c r="Z1264" s="33">
        <v>21934</v>
      </c>
      <c r="AA1264" s="34">
        <f t="shared" si="277"/>
        <v>0.1</v>
      </c>
      <c r="AB1264" s="33">
        <f t="shared" si="289"/>
        <v>21934</v>
      </c>
      <c r="AC1264" s="34">
        <f t="shared" si="278"/>
        <v>9.9999957873621551E-2</v>
      </c>
      <c r="AD1264" s="145">
        <f t="shared" si="285"/>
        <v>18278.332999999999</v>
      </c>
      <c r="AE1264" s="105">
        <v>16616.667000000001</v>
      </c>
      <c r="AF1264" s="34" t="s">
        <v>36</v>
      </c>
      <c r="AG1264" s="34" t="s">
        <v>36</v>
      </c>
      <c r="AH1264" s="34" t="s">
        <v>73</v>
      </c>
      <c r="AI1264" s="29">
        <v>0.64</v>
      </c>
      <c r="AJ1264" s="29">
        <v>9.41E-4</v>
      </c>
      <c r="AK1264" s="29">
        <v>0</v>
      </c>
      <c r="AL1264" s="29">
        <v>0</v>
      </c>
      <c r="AM1264" s="29" t="s">
        <v>27</v>
      </c>
      <c r="AN1264" s="44" t="s">
        <v>27</v>
      </c>
      <c r="AO1264" s="29" t="s">
        <v>27</v>
      </c>
      <c r="AP1264" s="29">
        <v>1</v>
      </c>
      <c r="AQ1264" s="29">
        <v>95</v>
      </c>
      <c r="AR1264" s="29">
        <v>90</v>
      </c>
      <c r="AS1264" s="29">
        <v>110</v>
      </c>
      <c r="AT1264" s="29">
        <v>0.64</v>
      </c>
      <c r="AU1264" s="144">
        <v>9.41E-4</v>
      </c>
      <c r="AV1264" s="36" t="s">
        <v>28</v>
      </c>
      <c r="AW1264" s="102" t="s">
        <v>33</v>
      </c>
      <c r="AX1264" s="129" t="s">
        <v>33</v>
      </c>
      <c r="AY1264" s="106">
        <v>6</v>
      </c>
      <c r="BD1264" t="s">
        <v>4445</v>
      </c>
      <c r="BE1264" t="s">
        <v>4446</v>
      </c>
      <c r="BF1264" t="s">
        <v>4744</v>
      </c>
      <c r="BH1264" t="str">
        <f t="shared" si="290"/>
        <v/>
      </c>
      <c r="BJ1264" t="str">
        <f t="shared" si="291"/>
        <v>OK</v>
      </c>
      <c r="BK1264" s="130" t="s">
        <v>5302</v>
      </c>
      <c r="BL1264" s="130" t="e">
        <v>#VALUE!</v>
      </c>
      <c r="BM1264" s="131" t="s">
        <v>33</v>
      </c>
      <c r="BN1264" s="131" t="e">
        <v>#VALUE!</v>
      </c>
      <c r="BO1264" t="e">
        <v>#N/A</v>
      </c>
      <c r="BP1264">
        <v>0</v>
      </c>
    </row>
    <row r="1265" spans="1:68" x14ac:dyDescent="0.3">
      <c r="A1265" s="1"/>
      <c r="B1265" s="47">
        <v>1160</v>
      </c>
      <c r="C1265" s="45">
        <v>1083608</v>
      </c>
      <c r="D1265" s="29"/>
      <c r="E1265" s="29"/>
      <c r="F1265" s="31" t="s">
        <v>1105</v>
      </c>
      <c r="G1265" s="29" t="s">
        <v>31</v>
      </c>
      <c r="H1265" s="148"/>
      <c r="I1265" s="148" t="s">
        <v>32</v>
      </c>
      <c r="J1265" s="147" t="s">
        <v>33</v>
      </c>
      <c r="K1265" s="148">
        <v>0</v>
      </c>
      <c r="L1265" s="148" t="s">
        <v>32</v>
      </c>
      <c r="M1265" s="147">
        <v>42410</v>
      </c>
      <c r="N1265" s="29" t="str">
        <f t="shared" si="286"/>
        <v/>
      </c>
      <c r="O1265" s="29" t="str">
        <f t="shared" si="287"/>
        <v/>
      </c>
      <c r="P1265" s="29" t="str">
        <f t="shared" si="288"/>
        <v/>
      </c>
      <c r="Q1265" s="29" t="str">
        <f t="shared" si="281"/>
        <v/>
      </c>
      <c r="R1265" s="29" t="str">
        <f t="shared" si="282"/>
        <v/>
      </c>
      <c r="S1265" s="29" t="str">
        <f t="shared" si="283"/>
        <v/>
      </c>
      <c r="T1265" s="29" t="str">
        <f t="shared" si="284"/>
        <v/>
      </c>
      <c r="U1265" s="29"/>
      <c r="V1265" s="29"/>
      <c r="W1265" s="38" t="s">
        <v>463</v>
      </c>
      <c r="X1265" s="29" t="s">
        <v>158</v>
      </c>
      <c r="Y1265" s="146">
        <v>41419</v>
      </c>
      <c r="Z1265" s="33">
        <v>53016</v>
      </c>
      <c r="AA1265" s="34">
        <f t="shared" si="277"/>
        <v>0.28000000000000003</v>
      </c>
      <c r="AB1265" s="33">
        <f t="shared" si="289"/>
        <v>53016</v>
      </c>
      <c r="AC1265" s="34">
        <f t="shared" si="278"/>
        <v>0.27999228643851654</v>
      </c>
      <c r="AD1265" s="145">
        <f t="shared" si="285"/>
        <v>44180</v>
      </c>
      <c r="AE1265" s="105">
        <v>34515.832999999999</v>
      </c>
      <c r="AF1265" s="34" t="s">
        <v>36</v>
      </c>
      <c r="AG1265" s="34" t="s">
        <v>36</v>
      </c>
      <c r="AH1265" s="34" t="s">
        <v>36</v>
      </c>
      <c r="AI1265" s="29">
        <v>0.60199999999999998</v>
      </c>
      <c r="AJ1265" s="29">
        <v>5.1000000000000004E-4</v>
      </c>
      <c r="AK1265" s="29">
        <v>0</v>
      </c>
      <c r="AL1265" s="29">
        <v>0</v>
      </c>
      <c r="AM1265" s="29" t="s">
        <v>28</v>
      </c>
      <c r="AN1265" s="44" t="s">
        <v>27</v>
      </c>
      <c r="AO1265" s="29" t="s">
        <v>28</v>
      </c>
      <c r="AP1265" s="29">
        <v>1</v>
      </c>
      <c r="AQ1265" s="29">
        <v>205</v>
      </c>
      <c r="AR1265" s="29">
        <v>150</v>
      </c>
      <c r="AS1265" s="29">
        <v>110</v>
      </c>
      <c r="AT1265" s="29">
        <v>0.60199999999999998</v>
      </c>
      <c r="AU1265" s="144">
        <v>3.3830000000000002E-3</v>
      </c>
      <c r="AV1265" s="36" t="s">
        <v>28</v>
      </c>
      <c r="AW1265" s="102" t="s">
        <v>33</v>
      </c>
      <c r="AX1265" s="129" t="s">
        <v>33</v>
      </c>
      <c r="AY1265" s="106">
        <v>2</v>
      </c>
      <c r="BD1265" t="s">
        <v>4444</v>
      </c>
      <c r="BE1265" t="s">
        <v>4346</v>
      </c>
      <c r="BF1265" t="s">
        <v>4753</v>
      </c>
      <c r="BH1265" t="str">
        <f t="shared" si="290"/>
        <v/>
      </c>
      <c r="BJ1265" t="str">
        <f t="shared" si="291"/>
        <v>OK</v>
      </c>
      <c r="BK1265" s="130" t="s">
        <v>5302</v>
      </c>
      <c r="BL1265" s="130" t="e">
        <v>#VALUE!</v>
      </c>
      <c r="BM1265" s="131" t="s">
        <v>33</v>
      </c>
      <c r="BN1265" s="131" t="e">
        <v>#VALUE!</v>
      </c>
      <c r="BO1265" t="e">
        <v>#N/A</v>
      </c>
      <c r="BP1265">
        <v>0</v>
      </c>
    </row>
    <row r="1266" spans="1:68" ht="25.2" x14ac:dyDescent="0.3">
      <c r="A1266" s="1"/>
      <c r="B1266" s="47">
        <v>1161</v>
      </c>
      <c r="C1266" s="45">
        <v>1006950</v>
      </c>
      <c r="D1266" s="45" t="s">
        <v>33</v>
      </c>
      <c r="E1266" s="45"/>
      <c r="F1266" s="31" t="s">
        <v>1106</v>
      </c>
      <c r="G1266" s="29" t="s">
        <v>31</v>
      </c>
      <c r="H1266" s="70" t="s">
        <v>69</v>
      </c>
      <c r="I1266" s="148" t="s">
        <v>32</v>
      </c>
      <c r="J1266" s="147" t="s">
        <v>33</v>
      </c>
      <c r="K1266" s="148">
        <v>0</v>
      </c>
      <c r="L1266" s="148" t="s">
        <v>32</v>
      </c>
      <c r="M1266" s="147">
        <v>42521</v>
      </c>
      <c r="N1266" s="29" t="str">
        <f t="shared" si="286"/>
        <v/>
      </c>
      <c r="O1266" s="29" t="str">
        <f t="shared" si="287"/>
        <v/>
      </c>
      <c r="P1266" s="29" t="str">
        <f t="shared" si="288"/>
        <v/>
      </c>
      <c r="Q1266" s="29" t="str">
        <f t="shared" si="281"/>
        <v/>
      </c>
      <c r="R1266" s="29" t="str">
        <f t="shared" si="282"/>
        <v/>
      </c>
      <c r="S1266" s="29" t="str">
        <f t="shared" si="283"/>
        <v/>
      </c>
      <c r="T1266" s="29" t="str">
        <f t="shared" si="284"/>
        <v/>
      </c>
      <c r="U1266" s="40" t="s">
        <v>33</v>
      </c>
      <c r="V1266" s="40"/>
      <c r="W1266" s="38" t="s">
        <v>463</v>
      </c>
      <c r="X1266" s="29" t="s">
        <v>158</v>
      </c>
      <c r="Y1266" s="146">
        <v>22176</v>
      </c>
      <c r="Z1266" s="33">
        <v>24394</v>
      </c>
      <c r="AA1266" s="34">
        <f t="shared" si="277"/>
        <v>0.1</v>
      </c>
      <c r="AB1266" s="33">
        <f t="shared" si="289"/>
        <v>24394</v>
      </c>
      <c r="AC1266" s="34">
        <f t="shared" si="278"/>
        <v>0.10001801948051942</v>
      </c>
      <c r="AD1266" s="145">
        <f t="shared" si="285"/>
        <v>20328.332999999999</v>
      </c>
      <c r="AE1266" s="105">
        <v>18480</v>
      </c>
      <c r="AF1266" s="34" t="s">
        <v>36</v>
      </c>
      <c r="AG1266" s="34" t="s">
        <v>36</v>
      </c>
      <c r="AH1266" s="34" t="s">
        <v>73</v>
      </c>
      <c r="AI1266" s="29">
        <v>0.47599999999999998</v>
      </c>
      <c r="AJ1266" s="29">
        <v>2.3E-3</v>
      </c>
      <c r="AK1266" s="29">
        <v>0</v>
      </c>
      <c r="AL1266" s="29">
        <v>0</v>
      </c>
      <c r="AM1266" s="44" t="s">
        <v>27</v>
      </c>
      <c r="AN1266" s="44" t="s">
        <v>27</v>
      </c>
      <c r="AO1266" s="29" t="s">
        <v>27</v>
      </c>
      <c r="AP1266" s="29">
        <v>1</v>
      </c>
      <c r="AQ1266" s="29">
        <v>100</v>
      </c>
      <c r="AR1266" s="29">
        <v>100</v>
      </c>
      <c r="AS1266" s="29">
        <v>230</v>
      </c>
      <c r="AT1266" s="29">
        <v>0.47599999999999998</v>
      </c>
      <c r="AU1266" s="144">
        <v>2.3E-3</v>
      </c>
      <c r="AV1266" s="36" t="s">
        <v>28</v>
      </c>
      <c r="AW1266" s="102" t="s">
        <v>33</v>
      </c>
      <c r="AX1266" s="129" t="s">
        <v>33</v>
      </c>
      <c r="AY1266" s="106">
        <v>4</v>
      </c>
      <c r="BD1266" t="s">
        <v>4447</v>
      </c>
      <c r="BE1266" t="s">
        <v>4346</v>
      </c>
      <c r="BF1266" t="s">
        <v>4744</v>
      </c>
      <c r="BH1266" t="str">
        <f t="shared" si="290"/>
        <v/>
      </c>
      <c r="BJ1266" t="str">
        <f t="shared" si="291"/>
        <v>OK</v>
      </c>
      <c r="BK1266" s="130" t="s">
        <v>5302</v>
      </c>
      <c r="BL1266" s="130" t="e">
        <v>#VALUE!</v>
      </c>
      <c r="BM1266" s="131" t="s">
        <v>33</v>
      </c>
      <c r="BN1266" s="131" t="e">
        <v>#VALUE!</v>
      </c>
      <c r="BO1266" t="e">
        <v>#N/A</v>
      </c>
      <c r="BP1266">
        <v>0</v>
      </c>
    </row>
    <row r="1267" spans="1:68" ht="25.2" x14ac:dyDescent="0.3">
      <c r="A1267" s="1"/>
      <c r="B1267" s="47">
        <v>1162</v>
      </c>
      <c r="C1267" s="45">
        <v>1083610</v>
      </c>
      <c r="D1267" s="29"/>
      <c r="E1267" s="29"/>
      <c r="F1267" s="31" t="s">
        <v>1107</v>
      </c>
      <c r="G1267" s="29" t="s">
        <v>31</v>
      </c>
      <c r="H1267" s="148"/>
      <c r="I1267" s="148" t="s">
        <v>32</v>
      </c>
      <c r="J1267" s="147" t="s">
        <v>33</v>
      </c>
      <c r="K1267" s="148">
        <v>0</v>
      </c>
      <c r="L1267" s="148" t="s">
        <v>32</v>
      </c>
      <c r="M1267" s="147" t="s">
        <v>33</v>
      </c>
      <c r="N1267" s="29" t="str">
        <f t="shared" si="286"/>
        <v/>
      </c>
      <c r="O1267" s="29" t="str">
        <f t="shared" si="287"/>
        <v/>
      </c>
      <c r="P1267" s="29" t="str">
        <f t="shared" si="288"/>
        <v/>
      </c>
      <c r="Q1267" s="29" t="str">
        <f t="shared" si="281"/>
        <v/>
      </c>
      <c r="R1267" s="29" t="str">
        <f t="shared" si="282"/>
        <v/>
      </c>
      <c r="S1267" s="29" t="str">
        <f t="shared" si="283"/>
        <v/>
      </c>
      <c r="T1267" s="29" t="str">
        <f t="shared" si="284"/>
        <v/>
      </c>
      <c r="U1267" s="29"/>
      <c r="V1267" s="29"/>
      <c r="W1267" s="38" t="s">
        <v>463</v>
      </c>
      <c r="X1267" s="29" t="s">
        <v>158</v>
      </c>
      <c r="Y1267" s="146">
        <v>27612</v>
      </c>
      <c r="Z1267" s="33">
        <v>35343</v>
      </c>
      <c r="AA1267" s="34">
        <f t="shared" ref="AA1267:AA1330" si="292">ROUND(Z1267/Y1267-1,3)</f>
        <v>0.28000000000000003</v>
      </c>
      <c r="AB1267" s="33">
        <f t="shared" si="289"/>
        <v>35343</v>
      </c>
      <c r="AC1267" s="34">
        <f t="shared" ref="AC1267:AC1330" si="293">(AD1267-AE1267)/AE1267</f>
        <v>0.27998696219035202</v>
      </c>
      <c r="AD1267" s="145">
        <f t="shared" si="285"/>
        <v>29452.5</v>
      </c>
      <c r="AE1267" s="105">
        <v>23010</v>
      </c>
      <c r="AF1267" s="34" t="s">
        <v>36</v>
      </c>
      <c r="AG1267" s="34" t="s">
        <v>36</v>
      </c>
      <c r="AH1267" s="34" t="s">
        <v>36</v>
      </c>
      <c r="AI1267" s="29">
        <v>0.82899999999999996</v>
      </c>
      <c r="AJ1267" s="29">
        <v>3.0699999999999998E-3</v>
      </c>
      <c r="AK1267" s="29">
        <v>0</v>
      </c>
      <c r="AL1267" s="29">
        <v>0</v>
      </c>
      <c r="AM1267" s="29" t="s">
        <v>28</v>
      </c>
      <c r="AN1267" s="44" t="s">
        <v>27</v>
      </c>
      <c r="AO1267" s="29" t="s">
        <v>28</v>
      </c>
      <c r="AP1267" s="29">
        <v>1</v>
      </c>
      <c r="AQ1267" s="29">
        <v>235</v>
      </c>
      <c r="AR1267" s="29">
        <v>185</v>
      </c>
      <c r="AS1267" s="29">
        <v>168</v>
      </c>
      <c r="AT1267" s="29">
        <v>0.82899999999999996</v>
      </c>
      <c r="AU1267" s="144">
        <v>7.3039999999999997E-3</v>
      </c>
      <c r="AV1267" s="36" t="s">
        <v>28</v>
      </c>
      <c r="AW1267" s="102" t="s">
        <v>33</v>
      </c>
      <c r="AX1267" s="129" t="s">
        <v>33</v>
      </c>
      <c r="AY1267" s="106" t="e">
        <v>#N/A</v>
      </c>
      <c r="BD1267" t="s">
        <v>4448</v>
      </c>
      <c r="BE1267" t="s">
        <v>4346</v>
      </c>
      <c r="BF1267" t="s">
        <v>4753</v>
      </c>
      <c r="BH1267" t="str">
        <f t="shared" si="290"/>
        <v/>
      </c>
      <c r="BJ1267" t="str">
        <f t="shared" si="291"/>
        <v>OK</v>
      </c>
      <c r="BK1267" s="130" t="s">
        <v>5302</v>
      </c>
      <c r="BL1267" s="130" t="e">
        <v>#VALUE!</v>
      </c>
      <c r="BM1267" s="131" t="s">
        <v>33</v>
      </c>
      <c r="BN1267" s="131" t="e">
        <v>#VALUE!</v>
      </c>
      <c r="BO1267" t="e">
        <v>#N/A</v>
      </c>
      <c r="BP1267">
        <v>0</v>
      </c>
    </row>
    <row r="1268" spans="1:68" x14ac:dyDescent="0.3">
      <c r="A1268" s="1"/>
      <c r="B1268" s="47">
        <v>1163</v>
      </c>
      <c r="C1268" s="45">
        <v>1007083</v>
      </c>
      <c r="D1268" s="29"/>
      <c r="E1268" s="29"/>
      <c r="F1268" s="31" t="s">
        <v>1108</v>
      </c>
      <c r="G1268" s="29" t="s">
        <v>31</v>
      </c>
      <c r="H1268" s="148"/>
      <c r="I1268" s="148" t="s">
        <v>32</v>
      </c>
      <c r="J1268" s="147" t="s">
        <v>33</v>
      </c>
      <c r="K1268" s="148">
        <v>0</v>
      </c>
      <c r="L1268" s="148" t="s">
        <v>32</v>
      </c>
      <c r="M1268" s="147" t="s">
        <v>33</v>
      </c>
      <c r="N1268" s="29" t="str">
        <f t="shared" si="286"/>
        <v/>
      </c>
      <c r="O1268" s="29" t="str">
        <f t="shared" si="287"/>
        <v/>
      </c>
      <c r="P1268" s="29" t="str">
        <f t="shared" si="288"/>
        <v/>
      </c>
      <c r="Q1268" s="29" t="str">
        <f t="shared" si="281"/>
        <v/>
      </c>
      <c r="R1268" s="29" t="str">
        <f t="shared" si="282"/>
        <v/>
      </c>
      <c r="S1268" s="29" t="str">
        <f t="shared" si="283"/>
        <v/>
      </c>
      <c r="T1268" s="29" t="str">
        <f t="shared" si="284"/>
        <v/>
      </c>
      <c r="U1268" s="29"/>
      <c r="V1268" s="29"/>
      <c r="W1268" s="38" t="s">
        <v>463</v>
      </c>
      <c r="X1268" s="29" t="s">
        <v>158</v>
      </c>
      <c r="Y1268" s="146">
        <v>15353</v>
      </c>
      <c r="Z1268" s="33">
        <v>19651</v>
      </c>
      <c r="AA1268" s="34">
        <f t="shared" si="292"/>
        <v>0.28000000000000003</v>
      </c>
      <c r="AB1268" s="33">
        <f t="shared" si="289"/>
        <v>19651</v>
      </c>
      <c r="AC1268" s="34">
        <f t="shared" si="293"/>
        <v>0.27994522816530387</v>
      </c>
      <c r="AD1268" s="145">
        <f t="shared" si="285"/>
        <v>16375.833000000001</v>
      </c>
      <c r="AE1268" s="105">
        <v>12794.166999999999</v>
      </c>
      <c r="AF1268" s="34" t="s">
        <v>36</v>
      </c>
      <c r="AG1268" s="34" t="s">
        <v>36</v>
      </c>
      <c r="AH1268" s="34" t="s">
        <v>36</v>
      </c>
      <c r="AI1268" s="29">
        <v>1.91</v>
      </c>
      <c r="AJ1268" s="29">
        <v>1.346E-3</v>
      </c>
      <c r="AK1268" s="29">
        <v>0</v>
      </c>
      <c r="AL1268" s="29">
        <v>0</v>
      </c>
      <c r="AM1268" s="29" t="s">
        <v>28</v>
      </c>
      <c r="AN1268" s="44" t="s">
        <v>27</v>
      </c>
      <c r="AO1268" s="29" t="s">
        <v>28</v>
      </c>
      <c r="AP1268" s="29">
        <v>1</v>
      </c>
      <c r="AQ1268" s="29">
        <v>187</v>
      </c>
      <c r="AR1268" s="29">
        <v>60</v>
      </c>
      <c r="AS1268" s="29">
        <v>120</v>
      </c>
      <c r="AT1268" s="29">
        <v>1.91</v>
      </c>
      <c r="AU1268" s="144">
        <v>1.346E-3</v>
      </c>
      <c r="AV1268" s="36" t="s">
        <v>28</v>
      </c>
      <c r="AW1268" s="102">
        <v>42521</v>
      </c>
      <c r="AX1268" s="129" t="s">
        <v>33</v>
      </c>
      <c r="AY1268" s="106">
        <v>1</v>
      </c>
      <c r="BD1268" t="s">
        <v>4449</v>
      </c>
      <c r="BE1268" t="s">
        <v>4443</v>
      </c>
      <c r="BF1268" t="s">
        <v>4740</v>
      </c>
      <c r="BH1268" t="str">
        <f t="shared" si="290"/>
        <v/>
      </c>
      <c r="BJ1268" t="str">
        <f t="shared" si="291"/>
        <v>OK</v>
      </c>
      <c r="BK1268" s="130" t="s">
        <v>5302</v>
      </c>
      <c r="BL1268" s="130" t="e">
        <v>#VALUE!</v>
      </c>
      <c r="BM1268" s="131" t="s">
        <v>33</v>
      </c>
      <c r="BN1268" s="131" t="e">
        <v>#VALUE!</v>
      </c>
      <c r="BO1268" t="e">
        <v>#N/A</v>
      </c>
      <c r="BP1268">
        <v>0</v>
      </c>
    </row>
    <row r="1269" spans="1:68" ht="25.2" x14ac:dyDescent="0.3">
      <c r="A1269" s="1"/>
      <c r="B1269" s="47">
        <v>1164</v>
      </c>
      <c r="C1269" s="45">
        <v>1007084</v>
      </c>
      <c r="D1269" s="40" t="s">
        <v>33</v>
      </c>
      <c r="E1269" s="40"/>
      <c r="F1269" s="39" t="s">
        <v>1109</v>
      </c>
      <c r="G1269" s="29" t="s">
        <v>47</v>
      </c>
      <c r="H1269" s="70" t="s">
        <v>4779</v>
      </c>
      <c r="I1269" s="148" t="s">
        <v>32</v>
      </c>
      <c r="J1269" s="147" t="s">
        <v>33</v>
      </c>
      <c r="K1269" s="148">
        <v>0</v>
      </c>
      <c r="L1269" s="148" t="s">
        <v>32</v>
      </c>
      <c r="M1269" s="147" t="s">
        <v>33</v>
      </c>
      <c r="N1269" s="29" t="str">
        <f t="shared" si="286"/>
        <v/>
      </c>
      <c r="O1269" s="29" t="str">
        <f t="shared" si="287"/>
        <v/>
      </c>
      <c r="P1269" s="29" t="str">
        <f t="shared" si="288"/>
        <v/>
      </c>
      <c r="Q1269" s="29" t="str">
        <f t="shared" si="281"/>
        <v/>
      </c>
      <c r="R1269" s="29" t="str">
        <f t="shared" si="282"/>
        <v/>
      </c>
      <c r="S1269" s="29" t="str">
        <f t="shared" si="283"/>
        <v/>
      </c>
      <c r="T1269" s="29" t="str">
        <f t="shared" si="284"/>
        <v/>
      </c>
      <c r="U1269" s="40" t="s">
        <v>33</v>
      </c>
      <c r="V1269" s="40"/>
      <c r="W1269" s="38" t="s">
        <v>463</v>
      </c>
      <c r="X1269" s="29" t="s">
        <v>158</v>
      </c>
      <c r="Y1269" s="146">
        <v>15353</v>
      </c>
      <c r="Z1269" s="33">
        <v>19651</v>
      </c>
      <c r="AA1269" s="34">
        <f t="shared" si="292"/>
        <v>0.28000000000000003</v>
      </c>
      <c r="AB1269" s="33">
        <f t="shared" si="289"/>
        <v>19651</v>
      </c>
      <c r="AC1269" s="34">
        <f t="shared" si="293"/>
        <v>0.27994522816530387</v>
      </c>
      <c r="AD1269" s="145">
        <f t="shared" si="285"/>
        <v>16375.833000000001</v>
      </c>
      <c r="AE1269" s="105">
        <v>12794.166999999999</v>
      </c>
      <c r="AF1269" s="34" t="s">
        <v>36</v>
      </c>
      <c r="AG1269" s="34" t="s">
        <v>36</v>
      </c>
      <c r="AH1269" s="34" t="s">
        <v>36</v>
      </c>
      <c r="AI1269" s="29">
        <v>1.91</v>
      </c>
      <c r="AJ1269" s="29">
        <v>6.0000000000000002E-5</v>
      </c>
      <c r="AK1269" s="29">
        <v>6</v>
      </c>
      <c r="AL1269" s="29">
        <v>0</v>
      </c>
      <c r="AM1269" s="29" t="s">
        <v>28</v>
      </c>
      <c r="AN1269" s="158" t="s">
        <v>28</v>
      </c>
      <c r="AO1269" s="29" t="s">
        <v>28</v>
      </c>
      <c r="AP1269" s="29">
        <v>1</v>
      </c>
      <c r="AQ1269" s="29">
        <v>180</v>
      </c>
      <c r="AR1269" s="29">
        <v>120</v>
      </c>
      <c r="AS1269" s="29">
        <v>55</v>
      </c>
      <c r="AT1269" s="29">
        <v>1.91</v>
      </c>
      <c r="AU1269" s="144">
        <v>1.188E-3</v>
      </c>
      <c r="AV1269" s="36" t="s">
        <v>28</v>
      </c>
      <c r="AW1269" s="102" t="s">
        <v>33</v>
      </c>
      <c r="AX1269" s="129" t="s">
        <v>33</v>
      </c>
      <c r="AY1269" s="106">
        <v>268</v>
      </c>
      <c r="BD1269" t="s">
        <v>4450</v>
      </c>
      <c r="BE1269" t="s">
        <v>4443</v>
      </c>
      <c r="BF1269" t="s">
        <v>4740</v>
      </c>
      <c r="BH1269" t="str">
        <f t="shared" si="290"/>
        <v>AV</v>
      </c>
      <c r="BJ1269" t="str">
        <f t="shared" si="291"/>
        <v>OK</v>
      </c>
      <c r="BK1269" s="130">
        <v>19651</v>
      </c>
      <c r="BL1269" s="130" t="s">
        <v>37</v>
      </c>
      <c r="BM1269" s="131" t="s">
        <v>33</v>
      </c>
      <c r="BN1269" s="131" t="e">
        <v>#VALUE!</v>
      </c>
      <c r="BO1269">
        <v>19651</v>
      </c>
      <c r="BP1269">
        <v>36</v>
      </c>
    </row>
    <row r="1270" spans="1:68" ht="25.2" x14ac:dyDescent="0.3">
      <c r="A1270" s="1"/>
      <c r="B1270" s="47">
        <v>1165</v>
      </c>
      <c r="C1270" s="45">
        <v>1007086</v>
      </c>
      <c r="D1270" s="40" t="s">
        <v>33</v>
      </c>
      <c r="E1270" s="40"/>
      <c r="F1270" s="39" t="s">
        <v>1110</v>
      </c>
      <c r="G1270" s="29" t="s">
        <v>47</v>
      </c>
      <c r="H1270" s="70" t="s">
        <v>4779</v>
      </c>
      <c r="I1270" s="148" t="s">
        <v>32</v>
      </c>
      <c r="J1270" s="147" t="s">
        <v>33</v>
      </c>
      <c r="K1270" s="148">
        <v>0</v>
      </c>
      <c r="L1270" s="148" t="s">
        <v>32</v>
      </c>
      <c r="M1270" s="147" t="s">
        <v>33</v>
      </c>
      <c r="N1270" s="29" t="str">
        <f t="shared" si="286"/>
        <v/>
      </c>
      <c r="O1270" s="29" t="str">
        <f t="shared" si="287"/>
        <v/>
      </c>
      <c r="P1270" s="29" t="str">
        <f t="shared" si="288"/>
        <v/>
      </c>
      <c r="Q1270" s="29" t="str">
        <f t="shared" si="281"/>
        <v/>
      </c>
      <c r="R1270" s="29" t="str">
        <f t="shared" si="282"/>
        <v/>
      </c>
      <c r="S1270" s="29" t="str">
        <f t="shared" si="283"/>
        <v/>
      </c>
      <c r="T1270" s="29" t="str">
        <f t="shared" si="284"/>
        <v/>
      </c>
      <c r="U1270" s="40" t="s">
        <v>33</v>
      </c>
      <c r="V1270" s="40"/>
      <c r="W1270" s="38" t="s">
        <v>463</v>
      </c>
      <c r="X1270" s="29" t="s">
        <v>158</v>
      </c>
      <c r="Y1270" s="146">
        <v>15353</v>
      </c>
      <c r="Z1270" s="33">
        <v>19651</v>
      </c>
      <c r="AA1270" s="34">
        <f t="shared" si="292"/>
        <v>0.28000000000000003</v>
      </c>
      <c r="AB1270" s="33">
        <f t="shared" si="289"/>
        <v>19651</v>
      </c>
      <c r="AC1270" s="34">
        <f t="shared" si="293"/>
        <v>0.27994522816530387</v>
      </c>
      <c r="AD1270" s="145">
        <f t="shared" si="285"/>
        <v>16375.833000000001</v>
      </c>
      <c r="AE1270" s="105">
        <v>12794.166999999999</v>
      </c>
      <c r="AF1270" s="34" t="s">
        <v>36</v>
      </c>
      <c r="AG1270" s="34" t="s">
        <v>36</v>
      </c>
      <c r="AH1270" s="34" t="s">
        <v>36</v>
      </c>
      <c r="AI1270" s="29">
        <v>1.9</v>
      </c>
      <c r="AJ1270" s="29">
        <v>1.3320000000000001E-3</v>
      </c>
      <c r="AK1270" s="29">
        <v>1</v>
      </c>
      <c r="AL1270" s="29">
        <v>0</v>
      </c>
      <c r="AM1270" s="29" t="s">
        <v>28</v>
      </c>
      <c r="AN1270" s="158" t="s">
        <v>28</v>
      </c>
      <c r="AO1270" s="29" t="s">
        <v>28</v>
      </c>
      <c r="AP1270" s="29">
        <v>1</v>
      </c>
      <c r="AQ1270" s="29">
        <v>185</v>
      </c>
      <c r="AR1270" s="29">
        <v>120</v>
      </c>
      <c r="AS1270" s="29">
        <v>60</v>
      </c>
      <c r="AT1270" s="29">
        <v>1.9</v>
      </c>
      <c r="AU1270" s="144">
        <v>1.3320000000000001E-3</v>
      </c>
      <c r="AV1270" s="36" t="s">
        <v>28</v>
      </c>
      <c r="AW1270" s="102" t="s">
        <v>33</v>
      </c>
      <c r="AX1270" s="129" t="s">
        <v>33</v>
      </c>
      <c r="AY1270" s="106">
        <v>309</v>
      </c>
      <c r="BD1270" t="s">
        <v>4450</v>
      </c>
      <c r="BE1270" t="s">
        <v>4443</v>
      </c>
      <c r="BF1270" t="s">
        <v>4740</v>
      </c>
      <c r="BH1270" t="str">
        <f t="shared" si="290"/>
        <v>AV</v>
      </c>
      <c r="BJ1270" t="str">
        <f t="shared" si="291"/>
        <v>OK</v>
      </c>
      <c r="BK1270" s="130">
        <v>19651</v>
      </c>
      <c r="BL1270" s="130" t="s">
        <v>37</v>
      </c>
      <c r="BM1270" s="131" t="s">
        <v>33</v>
      </c>
      <c r="BN1270" s="131" t="e">
        <v>#VALUE!</v>
      </c>
      <c r="BO1270">
        <v>19651</v>
      </c>
      <c r="BP1270">
        <v>40</v>
      </c>
    </row>
    <row r="1271" spans="1:68" ht="25.2" x14ac:dyDescent="0.3">
      <c r="A1271" s="1"/>
      <c r="B1271" s="47">
        <v>1166</v>
      </c>
      <c r="C1271" s="45">
        <v>1007087</v>
      </c>
      <c r="D1271" s="40" t="s">
        <v>33</v>
      </c>
      <c r="E1271" s="40"/>
      <c r="F1271" s="39" t="s">
        <v>1111</v>
      </c>
      <c r="G1271" s="29" t="s">
        <v>47</v>
      </c>
      <c r="H1271" s="70" t="s">
        <v>4779</v>
      </c>
      <c r="I1271" s="148" t="s">
        <v>32</v>
      </c>
      <c r="J1271" s="147" t="s">
        <v>33</v>
      </c>
      <c r="K1271" s="148">
        <v>0</v>
      </c>
      <c r="L1271" s="148" t="s">
        <v>32</v>
      </c>
      <c r="M1271" s="147" t="s">
        <v>33</v>
      </c>
      <c r="N1271" s="29" t="str">
        <f t="shared" si="286"/>
        <v/>
      </c>
      <c r="O1271" s="29" t="str">
        <f t="shared" si="287"/>
        <v/>
      </c>
      <c r="P1271" s="29" t="str">
        <f t="shared" si="288"/>
        <v/>
      </c>
      <c r="Q1271" s="29" t="str">
        <f t="shared" si="281"/>
        <v/>
      </c>
      <c r="R1271" s="29" t="str">
        <f t="shared" si="282"/>
        <v/>
      </c>
      <c r="S1271" s="29" t="str">
        <f t="shared" si="283"/>
        <v/>
      </c>
      <c r="T1271" s="29" t="str">
        <f t="shared" si="284"/>
        <v/>
      </c>
      <c r="U1271" s="40" t="s">
        <v>33</v>
      </c>
      <c r="V1271" s="40"/>
      <c r="W1271" s="38" t="s">
        <v>463</v>
      </c>
      <c r="X1271" s="29" t="s">
        <v>158</v>
      </c>
      <c r="Y1271" s="146">
        <v>15353</v>
      </c>
      <c r="Z1271" s="33">
        <v>19651</v>
      </c>
      <c r="AA1271" s="34">
        <f t="shared" si="292"/>
        <v>0.28000000000000003</v>
      </c>
      <c r="AB1271" s="33">
        <f t="shared" si="289"/>
        <v>19651</v>
      </c>
      <c r="AC1271" s="34">
        <f t="shared" si="293"/>
        <v>0.27994522816530387</v>
      </c>
      <c r="AD1271" s="145">
        <f t="shared" si="285"/>
        <v>16375.833000000001</v>
      </c>
      <c r="AE1271" s="105">
        <v>12794.166999999999</v>
      </c>
      <c r="AF1271" s="34" t="s">
        <v>36</v>
      </c>
      <c r="AG1271" s="34" t="s">
        <v>36</v>
      </c>
      <c r="AH1271" s="34" t="s">
        <v>36</v>
      </c>
      <c r="AI1271" s="29">
        <v>2.16</v>
      </c>
      <c r="AJ1271" s="29">
        <v>1.2210000000000001E-3</v>
      </c>
      <c r="AK1271" s="29">
        <v>2</v>
      </c>
      <c r="AL1271" s="29">
        <v>0</v>
      </c>
      <c r="AM1271" s="29" t="s">
        <v>28</v>
      </c>
      <c r="AN1271" s="158" t="s">
        <v>28</v>
      </c>
      <c r="AO1271" s="29" t="s">
        <v>28</v>
      </c>
      <c r="AP1271" s="29">
        <v>1</v>
      </c>
      <c r="AQ1271" s="29">
        <v>185</v>
      </c>
      <c r="AR1271" s="29">
        <v>120</v>
      </c>
      <c r="AS1271" s="29">
        <v>55</v>
      </c>
      <c r="AT1271" s="29">
        <v>2.16</v>
      </c>
      <c r="AU1271" s="144">
        <v>1.2210000000000001E-3</v>
      </c>
      <c r="AV1271" s="36" t="s">
        <v>28</v>
      </c>
      <c r="AW1271" s="102" t="s">
        <v>33</v>
      </c>
      <c r="AX1271" s="129" t="s">
        <v>33</v>
      </c>
      <c r="AY1271" s="106">
        <v>290</v>
      </c>
      <c r="BD1271" t="s">
        <v>4450</v>
      </c>
      <c r="BE1271" t="s">
        <v>4346</v>
      </c>
      <c r="BF1271" t="s">
        <v>4740</v>
      </c>
      <c r="BH1271" t="str">
        <f t="shared" si="290"/>
        <v>AV</v>
      </c>
      <c r="BJ1271" t="str">
        <f t="shared" si="291"/>
        <v>OK</v>
      </c>
      <c r="BK1271" s="130">
        <v>19651</v>
      </c>
      <c r="BL1271" s="130" t="s">
        <v>37</v>
      </c>
      <c r="BM1271" s="131" t="s">
        <v>33</v>
      </c>
      <c r="BN1271" s="131" t="e">
        <v>#VALUE!</v>
      </c>
      <c r="BO1271">
        <v>19651</v>
      </c>
      <c r="BP1271">
        <v>34</v>
      </c>
    </row>
    <row r="1272" spans="1:68" ht="25.2" x14ac:dyDescent="0.3">
      <c r="A1272" s="1"/>
      <c r="B1272" s="47">
        <v>1167</v>
      </c>
      <c r="C1272" s="45">
        <v>1007088</v>
      </c>
      <c r="D1272" s="40" t="s">
        <v>33</v>
      </c>
      <c r="E1272" s="40"/>
      <c r="F1272" s="39" t="s">
        <v>1112</v>
      </c>
      <c r="G1272" s="29" t="s">
        <v>47</v>
      </c>
      <c r="H1272" s="70" t="s">
        <v>4779</v>
      </c>
      <c r="I1272" s="148" t="s">
        <v>32</v>
      </c>
      <c r="J1272" s="147" t="s">
        <v>33</v>
      </c>
      <c r="K1272" s="148">
        <v>0</v>
      </c>
      <c r="L1272" s="148" t="s">
        <v>32</v>
      </c>
      <c r="M1272" s="147">
        <v>42152</v>
      </c>
      <c r="N1272" s="29" t="str">
        <f t="shared" si="286"/>
        <v/>
      </c>
      <c r="O1272" s="29" t="str">
        <f t="shared" si="287"/>
        <v/>
      </c>
      <c r="P1272" s="29" t="str">
        <f t="shared" si="288"/>
        <v/>
      </c>
      <c r="Q1272" s="29" t="str">
        <f t="shared" si="281"/>
        <v/>
      </c>
      <c r="R1272" s="29" t="str">
        <f t="shared" si="282"/>
        <v/>
      </c>
      <c r="S1272" s="29" t="str">
        <f t="shared" si="283"/>
        <v/>
      </c>
      <c r="T1272" s="29" t="str">
        <f t="shared" si="284"/>
        <v/>
      </c>
      <c r="U1272" s="40" t="s">
        <v>33</v>
      </c>
      <c r="V1272" s="40"/>
      <c r="W1272" s="38" t="s">
        <v>463</v>
      </c>
      <c r="X1272" s="29" t="s">
        <v>158</v>
      </c>
      <c r="Y1272" s="146">
        <v>15353</v>
      </c>
      <c r="Z1272" s="33">
        <v>19651</v>
      </c>
      <c r="AA1272" s="34">
        <f t="shared" si="292"/>
        <v>0.28000000000000003</v>
      </c>
      <c r="AB1272" s="33">
        <f t="shared" si="289"/>
        <v>19651</v>
      </c>
      <c r="AC1272" s="34">
        <f t="shared" si="293"/>
        <v>0.27994522816530387</v>
      </c>
      <c r="AD1272" s="145">
        <f t="shared" si="285"/>
        <v>16375.833000000001</v>
      </c>
      <c r="AE1272" s="105">
        <v>12794.166999999999</v>
      </c>
      <c r="AF1272" s="34" t="s">
        <v>36</v>
      </c>
      <c r="AG1272" s="34" t="s">
        <v>36</v>
      </c>
      <c r="AH1272" s="34" t="s">
        <v>36</v>
      </c>
      <c r="AI1272" s="29">
        <v>2</v>
      </c>
      <c r="AJ1272" s="29">
        <v>5.5999999999999995E-4</v>
      </c>
      <c r="AK1272" s="29">
        <v>6</v>
      </c>
      <c r="AL1272" s="29">
        <v>0</v>
      </c>
      <c r="AM1272" s="29" t="s">
        <v>28</v>
      </c>
      <c r="AN1272" s="158" t="s">
        <v>28</v>
      </c>
      <c r="AO1272" s="29" t="s">
        <v>28</v>
      </c>
      <c r="AP1272" s="29">
        <v>1</v>
      </c>
      <c r="AQ1272" s="29">
        <v>180</v>
      </c>
      <c r="AR1272" s="29">
        <v>120</v>
      </c>
      <c r="AS1272" s="29">
        <v>55</v>
      </c>
      <c r="AT1272" s="29">
        <v>2</v>
      </c>
      <c r="AU1272" s="144">
        <v>1.188E-3</v>
      </c>
      <c r="AV1272" s="36" t="s">
        <v>28</v>
      </c>
      <c r="AW1272" s="102" t="s">
        <v>33</v>
      </c>
      <c r="AX1272" s="129" t="s">
        <v>33</v>
      </c>
      <c r="AY1272" s="106">
        <v>217</v>
      </c>
      <c r="BD1272" t="s">
        <v>4450</v>
      </c>
      <c r="BE1272" t="s">
        <v>4346</v>
      </c>
      <c r="BF1272" t="s">
        <v>4740</v>
      </c>
      <c r="BH1272" t="str">
        <f t="shared" si="290"/>
        <v>AV</v>
      </c>
      <c r="BJ1272" t="str">
        <f t="shared" si="291"/>
        <v>OK</v>
      </c>
      <c r="BK1272" s="130">
        <v>19651</v>
      </c>
      <c r="BL1272" s="130" t="s">
        <v>37</v>
      </c>
      <c r="BM1272" s="131" t="s">
        <v>33</v>
      </c>
      <c r="BN1272" s="131" t="e">
        <v>#VALUE!</v>
      </c>
      <c r="BO1272">
        <v>19651</v>
      </c>
      <c r="BP1272">
        <v>31</v>
      </c>
    </row>
    <row r="1273" spans="1:68" ht="25.2" x14ac:dyDescent="0.3">
      <c r="A1273" s="1"/>
      <c r="B1273" s="47">
        <v>1168</v>
      </c>
      <c r="C1273" s="45">
        <v>1015768</v>
      </c>
      <c r="D1273" s="40" t="s">
        <v>33</v>
      </c>
      <c r="E1273" s="40"/>
      <c r="F1273" s="39" t="s">
        <v>1113</v>
      </c>
      <c r="G1273" s="29" t="s">
        <v>47</v>
      </c>
      <c r="H1273" s="70" t="s">
        <v>4779</v>
      </c>
      <c r="I1273" s="148" t="s">
        <v>32</v>
      </c>
      <c r="J1273" s="147" t="s">
        <v>33</v>
      </c>
      <c r="K1273" s="148">
        <v>0</v>
      </c>
      <c r="L1273" s="148" t="s">
        <v>32</v>
      </c>
      <c r="M1273" s="147">
        <v>42410</v>
      </c>
      <c r="N1273" s="29" t="str">
        <f t="shared" si="286"/>
        <v/>
      </c>
      <c r="O1273" s="29" t="str">
        <f t="shared" si="287"/>
        <v/>
      </c>
      <c r="P1273" s="29" t="str">
        <f t="shared" si="288"/>
        <v/>
      </c>
      <c r="Q1273" s="29" t="str">
        <f t="shared" si="281"/>
        <v/>
      </c>
      <c r="R1273" s="29" t="str">
        <f t="shared" si="282"/>
        <v/>
      </c>
      <c r="S1273" s="29" t="str">
        <f t="shared" si="283"/>
        <v/>
      </c>
      <c r="T1273" s="29" t="str">
        <f t="shared" si="284"/>
        <v/>
      </c>
      <c r="U1273" s="40" t="s">
        <v>33</v>
      </c>
      <c r="V1273" s="40"/>
      <c r="W1273" s="38" t="s">
        <v>463</v>
      </c>
      <c r="X1273" s="29" t="s">
        <v>158</v>
      </c>
      <c r="Y1273" s="146">
        <v>30080</v>
      </c>
      <c r="Z1273" s="33">
        <v>38502</v>
      </c>
      <c r="AA1273" s="34">
        <f t="shared" si="292"/>
        <v>0.28000000000000003</v>
      </c>
      <c r="AB1273" s="33">
        <f t="shared" si="289"/>
        <v>38502</v>
      </c>
      <c r="AC1273" s="34">
        <f t="shared" si="293"/>
        <v>0.27998668510656</v>
      </c>
      <c r="AD1273" s="145">
        <f t="shared" si="285"/>
        <v>32085</v>
      </c>
      <c r="AE1273" s="105">
        <v>25066.667000000001</v>
      </c>
      <c r="AF1273" s="34" t="s">
        <v>36</v>
      </c>
      <c r="AG1273" s="34" t="s">
        <v>36</v>
      </c>
      <c r="AH1273" s="34" t="s">
        <v>36</v>
      </c>
      <c r="AI1273" s="29">
        <v>2.89</v>
      </c>
      <c r="AJ1273" s="29">
        <v>2.0790000000000001E-3</v>
      </c>
      <c r="AK1273" s="29">
        <v>4</v>
      </c>
      <c r="AL1273" s="29">
        <v>0</v>
      </c>
      <c r="AM1273" s="29" t="s">
        <v>28</v>
      </c>
      <c r="AN1273" s="158" t="s">
        <v>28</v>
      </c>
      <c r="AO1273" s="29" t="s">
        <v>28</v>
      </c>
      <c r="AP1273" s="29">
        <v>1</v>
      </c>
      <c r="AQ1273" s="29">
        <v>210</v>
      </c>
      <c r="AR1273" s="29">
        <v>175</v>
      </c>
      <c r="AS1273" s="29">
        <v>60</v>
      </c>
      <c r="AT1273" s="29">
        <v>2.89</v>
      </c>
      <c r="AU1273" s="144">
        <v>2.2049999999999999E-3</v>
      </c>
      <c r="AV1273" s="36" t="s">
        <v>28</v>
      </c>
      <c r="AW1273" s="102" t="s">
        <v>33</v>
      </c>
      <c r="AX1273" s="129" t="s">
        <v>33</v>
      </c>
      <c r="AY1273" s="106">
        <v>75</v>
      </c>
      <c r="BD1273" t="s">
        <v>4451</v>
      </c>
      <c r="BE1273" t="s">
        <v>4346</v>
      </c>
      <c r="BF1273" t="s">
        <v>4740</v>
      </c>
      <c r="BH1273" t="str">
        <f t="shared" si="290"/>
        <v>AV</v>
      </c>
      <c r="BJ1273" t="str">
        <f t="shared" si="291"/>
        <v>OK</v>
      </c>
      <c r="BK1273" s="130">
        <v>38502</v>
      </c>
      <c r="BL1273" s="130" t="s">
        <v>37</v>
      </c>
      <c r="BM1273" s="131" t="s">
        <v>33</v>
      </c>
      <c r="BN1273" s="131" t="e">
        <v>#VALUE!</v>
      </c>
      <c r="BO1273">
        <v>38502</v>
      </c>
      <c r="BP1273">
        <v>13</v>
      </c>
    </row>
    <row r="1274" spans="1:68" ht="25.2" x14ac:dyDescent="0.3">
      <c r="A1274" s="1"/>
      <c r="B1274" s="47">
        <v>1169</v>
      </c>
      <c r="C1274" s="45">
        <v>1015792</v>
      </c>
      <c r="D1274" s="40" t="s">
        <v>33</v>
      </c>
      <c r="E1274" s="40"/>
      <c r="F1274" s="39" t="s">
        <v>1114</v>
      </c>
      <c r="G1274" s="29" t="s">
        <v>47</v>
      </c>
      <c r="H1274" s="70" t="s">
        <v>4779</v>
      </c>
      <c r="I1274" s="148" t="s">
        <v>32</v>
      </c>
      <c r="J1274" s="147" t="s">
        <v>33</v>
      </c>
      <c r="K1274" s="148">
        <v>0</v>
      </c>
      <c r="L1274" s="148" t="s">
        <v>32</v>
      </c>
      <c r="M1274" s="147">
        <v>42605</v>
      </c>
      <c r="N1274" s="29" t="str">
        <f t="shared" si="286"/>
        <v/>
      </c>
      <c r="O1274" s="29" t="str">
        <f t="shared" si="287"/>
        <v/>
      </c>
      <c r="P1274" s="29" t="str">
        <f t="shared" si="288"/>
        <v/>
      </c>
      <c r="Q1274" s="29" t="str">
        <f t="shared" si="281"/>
        <v/>
      </c>
      <c r="R1274" s="29" t="str">
        <f t="shared" si="282"/>
        <v/>
      </c>
      <c r="S1274" s="29" t="str">
        <f t="shared" si="283"/>
        <v/>
      </c>
      <c r="T1274" s="29" t="str">
        <f t="shared" si="284"/>
        <v/>
      </c>
      <c r="U1274" s="40" t="s">
        <v>33</v>
      </c>
      <c r="V1274" s="40"/>
      <c r="W1274" s="38" t="s">
        <v>463</v>
      </c>
      <c r="X1274" s="29" t="s">
        <v>158</v>
      </c>
      <c r="Y1274" s="146">
        <v>30080</v>
      </c>
      <c r="Z1274" s="33">
        <v>38502</v>
      </c>
      <c r="AA1274" s="34">
        <f t="shared" si="292"/>
        <v>0.28000000000000003</v>
      </c>
      <c r="AB1274" s="33">
        <f t="shared" si="289"/>
        <v>38502</v>
      </c>
      <c r="AC1274" s="34">
        <f t="shared" si="293"/>
        <v>0.27998668510656</v>
      </c>
      <c r="AD1274" s="145">
        <f t="shared" si="285"/>
        <v>32085</v>
      </c>
      <c r="AE1274" s="105">
        <v>25066.667000000001</v>
      </c>
      <c r="AF1274" s="34" t="s">
        <v>36</v>
      </c>
      <c r="AG1274" s="34" t="s">
        <v>36</v>
      </c>
      <c r="AH1274" s="34" t="s">
        <v>36</v>
      </c>
      <c r="AI1274" s="29">
        <v>2.6</v>
      </c>
      <c r="AJ1274" s="29">
        <v>2.1289999999999998E-3</v>
      </c>
      <c r="AK1274" s="29">
        <v>4</v>
      </c>
      <c r="AL1274" s="29">
        <v>0</v>
      </c>
      <c r="AM1274" s="29" t="s">
        <v>28</v>
      </c>
      <c r="AN1274" s="158" t="s">
        <v>28</v>
      </c>
      <c r="AO1274" s="29" t="s">
        <v>28</v>
      </c>
      <c r="AP1274" s="29">
        <v>1</v>
      </c>
      <c r="AQ1274" s="29">
        <v>210</v>
      </c>
      <c r="AR1274" s="29">
        <v>175</v>
      </c>
      <c r="AS1274" s="29">
        <v>60</v>
      </c>
      <c r="AT1274" s="29">
        <v>2.6</v>
      </c>
      <c r="AU1274" s="144">
        <v>2.2049999999999999E-3</v>
      </c>
      <c r="AV1274" s="36" t="s">
        <v>28</v>
      </c>
      <c r="AW1274" s="102" t="s">
        <v>33</v>
      </c>
      <c r="AX1274" s="129" t="s">
        <v>33</v>
      </c>
      <c r="AY1274" s="106">
        <v>59</v>
      </c>
      <c r="BD1274" t="s">
        <v>4452</v>
      </c>
      <c r="BE1274" t="s">
        <v>4443</v>
      </c>
      <c r="BF1274" t="s">
        <v>4740</v>
      </c>
      <c r="BH1274" t="str">
        <f t="shared" si="290"/>
        <v>AV</v>
      </c>
      <c r="BJ1274" t="str">
        <f t="shared" si="291"/>
        <v>OK</v>
      </c>
      <c r="BK1274" s="130">
        <v>38502</v>
      </c>
      <c r="BL1274" s="130" t="s">
        <v>37</v>
      </c>
      <c r="BM1274" s="131" t="s">
        <v>33</v>
      </c>
      <c r="BN1274" s="131" t="e">
        <v>#VALUE!</v>
      </c>
      <c r="BO1274">
        <v>38502</v>
      </c>
      <c r="BP1274">
        <v>10</v>
      </c>
    </row>
    <row r="1275" spans="1:68" ht="25.2" x14ac:dyDescent="0.3">
      <c r="A1275" s="1"/>
      <c r="B1275" s="47">
        <v>1170</v>
      </c>
      <c r="C1275" s="45">
        <v>1046541</v>
      </c>
      <c r="D1275" s="40" t="s">
        <v>33</v>
      </c>
      <c r="E1275" s="40"/>
      <c r="F1275" s="31" t="s">
        <v>1115</v>
      </c>
      <c r="G1275" s="29" t="s">
        <v>39</v>
      </c>
      <c r="H1275" s="70" t="s">
        <v>4779</v>
      </c>
      <c r="I1275" s="148" t="s">
        <v>32</v>
      </c>
      <c r="J1275" s="147" t="s">
        <v>33</v>
      </c>
      <c r="K1275" s="148">
        <v>0</v>
      </c>
      <c r="L1275" s="148" t="s">
        <v>32</v>
      </c>
      <c r="M1275" s="147" t="s">
        <v>33</v>
      </c>
      <c r="N1275" s="29" t="str">
        <f t="shared" si="286"/>
        <v/>
      </c>
      <c r="O1275" s="29" t="str">
        <f t="shared" si="287"/>
        <v/>
      </c>
      <c r="P1275" s="29" t="str">
        <f t="shared" si="288"/>
        <v/>
      </c>
      <c r="Q1275" s="29" t="str">
        <f t="shared" si="281"/>
        <v/>
      </c>
      <c r="R1275" s="29" t="str">
        <f t="shared" si="282"/>
        <v/>
      </c>
      <c r="S1275" s="29" t="str">
        <f t="shared" si="283"/>
        <v/>
      </c>
      <c r="T1275" s="29" t="str">
        <f t="shared" si="284"/>
        <v/>
      </c>
      <c r="U1275" s="40" t="s">
        <v>33</v>
      </c>
      <c r="V1275" s="40"/>
      <c r="W1275" s="38" t="s">
        <v>463</v>
      </c>
      <c r="X1275" s="29" t="s">
        <v>158</v>
      </c>
      <c r="Y1275" s="146">
        <v>96405</v>
      </c>
      <c r="Z1275" s="33">
        <v>123399</v>
      </c>
      <c r="AA1275" s="34">
        <f t="shared" si="292"/>
        <v>0.28000000000000003</v>
      </c>
      <c r="AB1275" s="33">
        <f t="shared" si="289"/>
        <v>123399</v>
      </c>
      <c r="AC1275" s="34">
        <f t="shared" si="293"/>
        <v>0.28000622374358175</v>
      </c>
      <c r="AD1275" s="145">
        <f t="shared" si="285"/>
        <v>102832.5</v>
      </c>
      <c r="AE1275" s="105">
        <v>80337.5</v>
      </c>
      <c r="AF1275" s="34" t="s">
        <v>36</v>
      </c>
      <c r="AG1275" s="34" t="s">
        <v>36</v>
      </c>
      <c r="AH1275" s="34" t="s">
        <v>36</v>
      </c>
      <c r="AI1275" s="29">
        <v>2.2970000000000002</v>
      </c>
      <c r="AJ1275" s="29">
        <v>4.5469999999999998E-3</v>
      </c>
      <c r="AK1275" s="29">
        <v>2</v>
      </c>
      <c r="AL1275" s="29">
        <v>0</v>
      </c>
      <c r="AM1275" s="29" t="s">
        <v>28</v>
      </c>
      <c r="AN1275" s="158" t="s">
        <v>28</v>
      </c>
      <c r="AO1275" s="29" t="s">
        <v>28</v>
      </c>
      <c r="AP1275" s="29">
        <v>1</v>
      </c>
      <c r="AQ1275" s="29">
        <v>265</v>
      </c>
      <c r="AR1275" s="29">
        <v>220</v>
      </c>
      <c r="AS1275" s="29">
        <v>78</v>
      </c>
      <c r="AT1275" s="29">
        <v>2.2970000000000002</v>
      </c>
      <c r="AU1275" s="144">
        <v>4.5469999999999998E-3</v>
      </c>
      <c r="AV1275" s="36" t="s">
        <v>28</v>
      </c>
      <c r="AW1275" s="102" t="s">
        <v>33</v>
      </c>
      <c r="AX1275" s="129" t="s">
        <v>33</v>
      </c>
      <c r="AY1275" s="106">
        <v>29</v>
      </c>
      <c r="BD1275" t="s">
        <v>4453</v>
      </c>
      <c r="BE1275" t="s">
        <v>4346</v>
      </c>
      <c r="BF1275" t="s">
        <v>4741</v>
      </c>
      <c r="BH1275" t="str">
        <f t="shared" si="290"/>
        <v>AV</v>
      </c>
      <c r="BJ1275" t="str">
        <f t="shared" si="291"/>
        <v>OK</v>
      </c>
      <c r="BK1275" s="130">
        <v>123399</v>
      </c>
      <c r="BL1275" s="130" t="s">
        <v>37</v>
      </c>
      <c r="BM1275" s="131" t="s">
        <v>33</v>
      </c>
      <c r="BN1275" s="131" t="e">
        <v>#VALUE!</v>
      </c>
      <c r="BO1275">
        <v>123399</v>
      </c>
      <c r="BP1275">
        <v>0</v>
      </c>
    </row>
    <row r="1276" spans="1:68" x14ac:dyDescent="0.3">
      <c r="A1276" s="1"/>
      <c r="B1276" s="47">
        <v>1171</v>
      </c>
      <c r="C1276" s="45">
        <v>1046542</v>
      </c>
      <c r="D1276" s="40" t="s">
        <v>33</v>
      </c>
      <c r="E1276" s="40"/>
      <c r="F1276" s="31" t="s">
        <v>1116</v>
      </c>
      <c r="G1276" s="29" t="s">
        <v>31</v>
      </c>
      <c r="H1276" s="29"/>
      <c r="I1276" s="148" t="s">
        <v>32</v>
      </c>
      <c r="J1276" s="147" t="s">
        <v>33</v>
      </c>
      <c r="K1276" s="148">
        <v>0</v>
      </c>
      <c r="L1276" s="148" t="s">
        <v>32</v>
      </c>
      <c r="M1276" s="147">
        <v>42605</v>
      </c>
      <c r="N1276" s="29" t="str">
        <f t="shared" si="286"/>
        <v/>
      </c>
      <c r="O1276" s="29" t="str">
        <f t="shared" si="287"/>
        <v/>
      </c>
      <c r="P1276" s="29" t="str">
        <f t="shared" si="288"/>
        <v/>
      </c>
      <c r="Q1276" s="29" t="str">
        <f t="shared" si="281"/>
        <v/>
      </c>
      <c r="R1276" s="29" t="str">
        <f t="shared" si="282"/>
        <v/>
      </c>
      <c r="S1276" s="29" t="str">
        <f t="shared" si="283"/>
        <v/>
      </c>
      <c r="T1276" s="29" t="str">
        <f t="shared" si="284"/>
        <v/>
      </c>
      <c r="U1276" s="40" t="s">
        <v>33</v>
      </c>
      <c r="V1276" s="40"/>
      <c r="W1276" s="38" t="s">
        <v>463</v>
      </c>
      <c r="X1276" s="29" t="s">
        <v>158</v>
      </c>
      <c r="Y1276" s="146">
        <v>106955</v>
      </c>
      <c r="Z1276" s="33">
        <v>136903</v>
      </c>
      <c r="AA1276" s="34">
        <f t="shared" si="292"/>
        <v>0.28000000000000003</v>
      </c>
      <c r="AB1276" s="33">
        <f t="shared" si="289"/>
        <v>136903</v>
      </c>
      <c r="AC1276" s="34">
        <f t="shared" si="293"/>
        <v>0.28000560130894075</v>
      </c>
      <c r="AD1276" s="145">
        <f t="shared" si="285"/>
        <v>114085.833</v>
      </c>
      <c r="AE1276" s="105">
        <v>89129.167000000001</v>
      </c>
      <c r="AF1276" s="34" t="s">
        <v>36</v>
      </c>
      <c r="AG1276" s="34" t="s">
        <v>36</v>
      </c>
      <c r="AH1276" s="34" t="s">
        <v>36</v>
      </c>
      <c r="AI1276" s="29">
        <v>2.64</v>
      </c>
      <c r="AJ1276" s="29">
        <v>1.17E-3</v>
      </c>
      <c r="AK1276" s="29">
        <v>0</v>
      </c>
      <c r="AL1276" s="29">
        <v>0</v>
      </c>
      <c r="AM1276" s="29" t="s">
        <v>28</v>
      </c>
      <c r="AN1276" s="44" t="s">
        <v>27</v>
      </c>
      <c r="AO1276" s="29" t="s">
        <v>28</v>
      </c>
      <c r="AP1276" s="29">
        <v>1</v>
      </c>
      <c r="AQ1276" s="29">
        <v>265</v>
      </c>
      <c r="AR1276" s="29">
        <v>210</v>
      </c>
      <c r="AS1276" s="29">
        <v>85</v>
      </c>
      <c r="AT1276" s="29">
        <v>2.64</v>
      </c>
      <c r="AU1276" s="144">
        <v>4.7299999999999998E-3</v>
      </c>
      <c r="AV1276" s="36" t="s">
        <v>28</v>
      </c>
      <c r="AW1276" s="102" t="s">
        <v>33</v>
      </c>
      <c r="AX1276" s="129" t="s">
        <v>33</v>
      </c>
      <c r="AY1276" s="106">
        <v>22</v>
      </c>
      <c r="BD1276" t="s">
        <v>4453</v>
      </c>
      <c r="BE1276" t="s">
        <v>4454</v>
      </c>
      <c r="BF1276" t="s">
        <v>4741</v>
      </c>
      <c r="BH1276" t="str">
        <f t="shared" si="290"/>
        <v/>
      </c>
      <c r="BJ1276" t="str">
        <f t="shared" si="291"/>
        <v>OK</v>
      </c>
      <c r="BK1276" s="130" t="s">
        <v>5302</v>
      </c>
      <c r="BL1276" s="130" t="e">
        <v>#VALUE!</v>
      </c>
      <c r="BM1276" s="131" t="s">
        <v>33</v>
      </c>
      <c r="BN1276" s="131" t="e">
        <v>#VALUE!</v>
      </c>
      <c r="BO1276" t="e">
        <v>#N/A</v>
      </c>
      <c r="BP1276">
        <v>0</v>
      </c>
    </row>
    <row r="1277" spans="1:68" x14ac:dyDescent="0.3">
      <c r="A1277" s="1"/>
      <c r="B1277" s="47">
        <v>1172</v>
      </c>
      <c r="C1277" s="45">
        <v>1046543</v>
      </c>
      <c r="D1277" s="40" t="s">
        <v>33</v>
      </c>
      <c r="E1277" s="40"/>
      <c r="F1277" s="31" t="s">
        <v>1117</v>
      </c>
      <c r="G1277" s="29" t="s">
        <v>31</v>
      </c>
      <c r="H1277" s="29"/>
      <c r="I1277" s="148" t="s">
        <v>32</v>
      </c>
      <c r="J1277" s="147" t="s">
        <v>33</v>
      </c>
      <c r="K1277" s="148">
        <v>0</v>
      </c>
      <c r="L1277" s="148" t="s">
        <v>32</v>
      </c>
      <c r="M1277" s="147">
        <v>42410</v>
      </c>
      <c r="N1277" s="29" t="str">
        <f t="shared" si="286"/>
        <v/>
      </c>
      <c r="O1277" s="29" t="str">
        <f t="shared" si="287"/>
        <v/>
      </c>
      <c r="P1277" s="29" t="str">
        <f t="shared" si="288"/>
        <v/>
      </c>
      <c r="Q1277" s="29" t="str">
        <f t="shared" si="281"/>
        <v/>
      </c>
      <c r="R1277" s="29" t="str">
        <f t="shared" si="282"/>
        <v/>
      </c>
      <c r="S1277" s="29" t="str">
        <f t="shared" si="283"/>
        <v/>
      </c>
      <c r="T1277" s="29" t="str">
        <f t="shared" si="284"/>
        <v/>
      </c>
      <c r="U1277" s="40" t="s">
        <v>33</v>
      </c>
      <c r="V1277" s="40"/>
      <c r="W1277" s="38" t="s">
        <v>463</v>
      </c>
      <c r="X1277" s="29" t="s">
        <v>158</v>
      </c>
      <c r="Y1277" s="146">
        <v>128041</v>
      </c>
      <c r="Z1277" s="33">
        <v>163892</v>
      </c>
      <c r="AA1277" s="34">
        <f t="shared" si="292"/>
        <v>0.28000000000000003</v>
      </c>
      <c r="AB1277" s="33">
        <f t="shared" si="289"/>
        <v>163892</v>
      </c>
      <c r="AC1277" s="34">
        <f t="shared" si="293"/>
        <v>0.27999625832349395</v>
      </c>
      <c r="AD1277" s="145">
        <f t="shared" si="285"/>
        <v>136576.66699999999</v>
      </c>
      <c r="AE1277" s="105">
        <v>106700.833</v>
      </c>
      <c r="AF1277" s="34" t="s">
        <v>36</v>
      </c>
      <c r="AG1277" s="34" t="s">
        <v>36</v>
      </c>
      <c r="AH1277" s="34" t="s">
        <v>36</v>
      </c>
      <c r="AI1277" s="29">
        <v>3.29</v>
      </c>
      <c r="AJ1277" s="29">
        <v>4.7520000000000001E-3</v>
      </c>
      <c r="AK1277" s="29">
        <v>0</v>
      </c>
      <c r="AL1277" s="29">
        <v>0</v>
      </c>
      <c r="AM1277" s="29" t="s">
        <v>28</v>
      </c>
      <c r="AN1277" s="44" t="s">
        <v>27</v>
      </c>
      <c r="AO1277" s="29" t="s">
        <v>28</v>
      </c>
      <c r="AP1277" s="29">
        <v>1</v>
      </c>
      <c r="AQ1277" s="29">
        <v>260</v>
      </c>
      <c r="AR1277" s="29">
        <v>215</v>
      </c>
      <c r="AS1277" s="29">
        <v>85</v>
      </c>
      <c r="AT1277" s="29">
        <v>3.29</v>
      </c>
      <c r="AU1277" s="144">
        <v>4.7520000000000001E-3</v>
      </c>
      <c r="AV1277" s="36" t="s">
        <v>28</v>
      </c>
      <c r="AW1277" s="102" t="s">
        <v>33</v>
      </c>
      <c r="AX1277" s="129" t="s">
        <v>33</v>
      </c>
      <c r="AY1277" s="106">
        <v>12</v>
      </c>
      <c r="BD1277" t="s">
        <v>4453</v>
      </c>
      <c r="BE1277" t="s">
        <v>4346</v>
      </c>
      <c r="BF1277" t="s">
        <v>4741</v>
      </c>
      <c r="BH1277" t="str">
        <f t="shared" si="290"/>
        <v/>
      </c>
      <c r="BJ1277" t="str">
        <f t="shared" si="291"/>
        <v>OK</v>
      </c>
      <c r="BK1277" s="130" t="s">
        <v>5302</v>
      </c>
      <c r="BL1277" s="130" t="e">
        <v>#VALUE!</v>
      </c>
      <c r="BM1277" s="131" t="s">
        <v>33</v>
      </c>
      <c r="BN1277" s="131" t="e">
        <v>#VALUE!</v>
      </c>
      <c r="BO1277" t="e">
        <v>#N/A</v>
      </c>
      <c r="BP1277">
        <v>0</v>
      </c>
    </row>
    <row r="1278" spans="1:68" ht="25.2" x14ac:dyDescent="0.3">
      <c r="A1278" s="1"/>
      <c r="B1278" s="47">
        <v>1173</v>
      </c>
      <c r="C1278" s="45">
        <v>1046544</v>
      </c>
      <c r="D1278" s="40" t="s">
        <v>33</v>
      </c>
      <c r="E1278" s="40"/>
      <c r="F1278" s="31" t="s">
        <v>1118</v>
      </c>
      <c r="G1278" s="29" t="s">
        <v>31</v>
      </c>
      <c r="H1278" s="70" t="s">
        <v>4779</v>
      </c>
      <c r="I1278" s="148" t="s">
        <v>32</v>
      </c>
      <c r="J1278" s="147" t="s">
        <v>33</v>
      </c>
      <c r="K1278" s="148">
        <v>0</v>
      </c>
      <c r="L1278" s="148" t="s">
        <v>32</v>
      </c>
      <c r="M1278" s="147">
        <v>42521</v>
      </c>
      <c r="N1278" s="29" t="str">
        <f t="shared" si="286"/>
        <v/>
      </c>
      <c r="O1278" s="29" t="str">
        <f t="shared" si="287"/>
        <v/>
      </c>
      <c r="P1278" s="29" t="str">
        <f t="shared" si="288"/>
        <v/>
      </c>
      <c r="Q1278" s="29" t="str">
        <f t="shared" si="281"/>
        <v/>
      </c>
      <c r="R1278" s="29" t="str">
        <f t="shared" si="282"/>
        <v/>
      </c>
      <c r="S1278" s="29" t="str">
        <f t="shared" si="283"/>
        <v/>
      </c>
      <c r="T1278" s="29" t="str">
        <f t="shared" si="284"/>
        <v/>
      </c>
      <c r="U1278" s="40" t="s">
        <v>33</v>
      </c>
      <c r="V1278" s="40"/>
      <c r="W1278" s="38" t="s">
        <v>463</v>
      </c>
      <c r="X1278" s="29" t="s">
        <v>158</v>
      </c>
      <c r="Y1278" s="146">
        <v>138585</v>
      </c>
      <c r="Z1278" s="33">
        <v>177389</v>
      </c>
      <c r="AA1278" s="34">
        <f t="shared" si="292"/>
        <v>0.28000000000000003</v>
      </c>
      <c r="AB1278" s="33">
        <f t="shared" si="289"/>
        <v>177389</v>
      </c>
      <c r="AC1278" s="34">
        <f t="shared" si="293"/>
        <v>0.28000144604394406</v>
      </c>
      <c r="AD1278" s="145">
        <f t="shared" si="285"/>
        <v>147824.16699999999</v>
      </c>
      <c r="AE1278" s="105">
        <v>115487.5</v>
      </c>
      <c r="AF1278" s="34" t="s">
        <v>36</v>
      </c>
      <c r="AG1278" s="34" t="s">
        <v>36</v>
      </c>
      <c r="AH1278" s="34" t="s">
        <v>36</v>
      </c>
      <c r="AI1278" s="29">
        <v>3.88</v>
      </c>
      <c r="AJ1278" s="29">
        <v>7.208E-3</v>
      </c>
      <c r="AK1278" s="29">
        <v>1</v>
      </c>
      <c r="AL1278" s="29">
        <v>0</v>
      </c>
      <c r="AM1278" s="29" t="s">
        <v>28</v>
      </c>
      <c r="AN1278" s="158" t="s">
        <v>28</v>
      </c>
      <c r="AO1278" s="29" t="s">
        <v>28</v>
      </c>
      <c r="AP1278" s="29">
        <v>1</v>
      </c>
      <c r="AQ1278" s="29">
        <v>320</v>
      </c>
      <c r="AR1278" s="29">
        <v>265</v>
      </c>
      <c r="AS1278" s="29">
        <v>85</v>
      </c>
      <c r="AT1278" s="29">
        <v>3.88</v>
      </c>
      <c r="AU1278" s="144">
        <v>7.208E-3</v>
      </c>
      <c r="AV1278" s="36" t="s">
        <v>28</v>
      </c>
      <c r="AW1278" s="102" t="s">
        <v>33</v>
      </c>
      <c r="AX1278" s="129" t="s">
        <v>33</v>
      </c>
      <c r="AY1278" s="106">
        <v>8</v>
      </c>
      <c r="BD1278" t="s">
        <v>4453</v>
      </c>
      <c r="BE1278" t="s">
        <v>4346</v>
      </c>
      <c r="BF1278" t="s">
        <v>4741</v>
      </c>
      <c r="BH1278" t="str">
        <f t="shared" si="290"/>
        <v>AV</v>
      </c>
      <c r="BJ1278" t="str">
        <f t="shared" si="291"/>
        <v>OK</v>
      </c>
      <c r="BK1278" s="130">
        <v>177389</v>
      </c>
      <c r="BL1278" s="130" t="s">
        <v>37</v>
      </c>
      <c r="BM1278" s="131" t="s">
        <v>33</v>
      </c>
      <c r="BN1278" s="131" t="e">
        <v>#VALUE!</v>
      </c>
      <c r="BO1278">
        <v>177389</v>
      </c>
      <c r="BP1278">
        <v>0</v>
      </c>
    </row>
    <row r="1279" spans="1:68" ht="25.2" x14ac:dyDescent="0.3">
      <c r="A1279" s="1"/>
      <c r="B1279" s="47">
        <v>1174</v>
      </c>
      <c r="C1279" s="45">
        <v>1046545</v>
      </c>
      <c r="D1279" s="40" t="s">
        <v>33</v>
      </c>
      <c r="E1279" s="40"/>
      <c r="F1279" s="31" t="s">
        <v>1119</v>
      </c>
      <c r="G1279" s="29" t="s">
        <v>39</v>
      </c>
      <c r="H1279" s="70" t="s">
        <v>4779</v>
      </c>
      <c r="I1279" s="148" t="s">
        <v>32</v>
      </c>
      <c r="J1279" s="147" t="s">
        <v>33</v>
      </c>
      <c r="K1279" s="148">
        <v>0</v>
      </c>
      <c r="L1279" s="148" t="s">
        <v>32</v>
      </c>
      <c r="M1279" s="147" t="s">
        <v>33</v>
      </c>
      <c r="N1279" s="29" t="str">
        <f t="shared" si="286"/>
        <v/>
      </c>
      <c r="O1279" s="29" t="str">
        <f t="shared" si="287"/>
        <v/>
      </c>
      <c r="P1279" s="29" t="str">
        <f t="shared" si="288"/>
        <v/>
      </c>
      <c r="Q1279" s="29" t="str">
        <f t="shared" si="281"/>
        <v/>
      </c>
      <c r="R1279" s="29" t="str">
        <f t="shared" si="282"/>
        <v/>
      </c>
      <c r="S1279" s="29" t="str">
        <f t="shared" si="283"/>
        <v/>
      </c>
      <c r="T1279" s="29" t="str">
        <f t="shared" si="284"/>
        <v/>
      </c>
      <c r="U1279" s="40" t="s">
        <v>33</v>
      </c>
      <c r="V1279" s="40"/>
      <c r="W1279" s="38" t="s">
        <v>463</v>
      </c>
      <c r="X1279" s="29" t="s">
        <v>158</v>
      </c>
      <c r="Y1279" s="146">
        <v>38411</v>
      </c>
      <c r="Z1279" s="33">
        <v>49166</v>
      </c>
      <c r="AA1279" s="34">
        <f t="shared" si="292"/>
        <v>0.28000000000000003</v>
      </c>
      <c r="AB1279" s="33">
        <f t="shared" si="289"/>
        <v>49166</v>
      </c>
      <c r="AC1279" s="34">
        <f t="shared" si="293"/>
        <v>0.27999791434747429</v>
      </c>
      <c r="AD1279" s="145">
        <f t="shared" si="285"/>
        <v>40971.667000000001</v>
      </c>
      <c r="AE1279" s="105">
        <v>32009.167000000001</v>
      </c>
      <c r="AF1279" s="34" t="s">
        <v>36</v>
      </c>
      <c r="AG1279" s="34" t="s">
        <v>36</v>
      </c>
      <c r="AH1279" s="34" t="s">
        <v>36</v>
      </c>
      <c r="AI1279" s="29">
        <v>2.4300000000000002</v>
      </c>
      <c r="AJ1279" s="29">
        <v>9.1E-4</v>
      </c>
      <c r="AK1279" s="29">
        <v>2</v>
      </c>
      <c r="AL1279" s="29">
        <v>0</v>
      </c>
      <c r="AM1279" s="29" t="s">
        <v>28</v>
      </c>
      <c r="AN1279" s="158" t="s">
        <v>28</v>
      </c>
      <c r="AO1279" s="29" t="s">
        <v>28</v>
      </c>
      <c r="AP1279" s="29">
        <v>1</v>
      </c>
      <c r="AQ1279" s="29">
        <v>275</v>
      </c>
      <c r="AR1279" s="29">
        <v>210</v>
      </c>
      <c r="AS1279" s="29">
        <v>83</v>
      </c>
      <c r="AT1279" s="29">
        <v>2.4300000000000002</v>
      </c>
      <c r="AU1279" s="144">
        <v>4.7930000000000004E-3</v>
      </c>
      <c r="AV1279" s="36" t="s">
        <v>28</v>
      </c>
      <c r="AW1279" s="102" t="s">
        <v>33</v>
      </c>
      <c r="AX1279" s="129" t="s">
        <v>33</v>
      </c>
      <c r="AY1279" s="106">
        <v>32</v>
      </c>
      <c r="BD1279" t="s">
        <v>4453</v>
      </c>
      <c r="BE1279" t="s">
        <v>4454</v>
      </c>
      <c r="BF1279" t="s">
        <v>4741</v>
      </c>
      <c r="BH1279" t="str">
        <f t="shared" si="290"/>
        <v>AV</v>
      </c>
      <c r="BJ1279" t="str">
        <f t="shared" si="291"/>
        <v>OK</v>
      </c>
      <c r="BK1279" s="130">
        <v>49166</v>
      </c>
      <c r="BL1279" s="130" t="s">
        <v>37</v>
      </c>
      <c r="BM1279" s="131" t="s">
        <v>33</v>
      </c>
      <c r="BN1279" s="131" t="e">
        <v>#VALUE!</v>
      </c>
      <c r="BO1279">
        <v>49166</v>
      </c>
      <c r="BP1279">
        <v>0</v>
      </c>
    </row>
    <row r="1280" spans="1:68" x14ac:dyDescent="0.3">
      <c r="A1280" s="1"/>
      <c r="B1280" s="47">
        <v>1175</v>
      </c>
      <c r="C1280" s="45">
        <v>1010512</v>
      </c>
      <c r="D1280" s="40" t="s">
        <v>33</v>
      </c>
      <c r="E1280" s="40"/>
      <c r="F1280" s="31" t="s">
        <v>1120</v>
      </c>
      <c r="G1280" s="29" t="s">
        <v>31</v>
      </c>
      <c r="H1280" s="29"/>
      <c r="I1280" s="148" t="s">
        <v>32</v>
      </c>
      <c r="J1280" s="147" t="s">
        <v>33</v>
      </c>
      <c r="K1280" s="148">
        <v>0</v>
      </c>
      <c r="L1280" s="148" t="s">
        <v>32</v>
      </c>
      <c r="M1280" s="147" t="s">
        <v>33</v>
      </c>
      <c r="N1280" s="29" t="str">
        <f t="shared" si="286"/>
        <v/>
      </c>
      <c r="O1280" s="29" t="str">
        <f t="shared" si="287"/>
        <v/>
      </c>
      <c r="P1280" s="29" t="str">
        <f t="shared" si="288"/>
        <v/>
      </c>
      <c r="Q1280" s="29" t="str">
        <f t="shared" si="281"/>
        <v/>
      </c>
      <c r="R1280" s="29" t="str">
        <f t="shared" si="282"/>
        <v/>
      </c>
      <c r="S1280" s="29" t="str">
        <f t="shared" si="283"/>
        <v/>
      </c>
      <c r="T1280" s="29" t="str">
        <f t="shared" si="284"/>
        <v/>
      </c>
      <c r="U1280" s="40" t="s">
        <v>33</v>
      </c>
      <c r="V1280" s="40"/>
      <c r="W1280" s="38" t="s">
        <v>463</v>
      </c>
      <c r="X1280" s="29" t="s">
        <v>158</v>
      </c>
      <c r="Y1280" s="146">
        <v>40573</v>
      </c>
      <c r="Z1280" s="33">
        <v>51933</v>
      </c>
      <c r="AA1280" s="34">
        <f t="shared" si="292"/>
        <v>0.28000000000000003</v>
      </c>
      <c r="AB1280" s="33">
        <f t="shared" si="289"/>
        <v>51933</v>
      </c>
      <c r="AC1280" s="34">
        <f t="shared" si="293"/>
        <v>0.27998916796873952</v>
      </c>
      <c r="AD1280" s="145">
        <f t="shared" si="285"/>
        <v>43277.5</v>
      </c>
      <c r="AE1280" s="105">
        <v>33810.832999999999</v>
      </c>
      <c r="AF1280" s="34" t="s">
        <v>36</v>
      </c>
      <c r="AG1280" s="34" t="s">
        <v>36</v>
      </c>
      <c r="AH1280" s="34" t="s">
        <v>36</v>
      </c>
      <c r="AI1280" s="29">
        <v>3.2</v>
      </c>
      <c r="AJ1280" s="29">
        <v>5.2249999999999996E-3</v>
      </c>
      <c r="AK1280" s="29">
        <v>0</v>
      </c>
      <c r="AL1280" s="29">
        <v>0</v>
      </c>
      <c r="AM1280" s="29" t="s">
        <v>28</v>
      </c>
      <c r="AN1280" s="44" t="s">
        <v>27</v>
      </c>
      <c r="AO1280" s="29" t="s">
        <v>28</v>
      </c>
      <c r="AP1280" s="29">
        <v>1</v>
      </c>
      <c r="AQ1280" s="29">
        <v>260</v>
      </c>
      <c r="AR1280" s="29">
        <v>225</v>
      </c>
      <c r="AS1280" s="29">
        <v>95</v>
      </c>
      <c r="AT1280" s="29">
        <v>3.2</v>
      </c>
      <c r="AU1280" s="144">
        <v>5.5579999999999996E-3</v>
      </c>
      <c r="AV1280" s="36" t="s">
        <v>28</v>
      </c>
      <c r="AW1280" s="102" t="s">
        <v>33</v>
      </c>
      <c r="AX1280" s="129" t="s">
        <v>33</v>
      </c>
      <c r="AY1280" s="106">
        <v>16</v>
      </c>
      <c r="BD1280" t="s">
        <v>4455</v>
      </c>
      <c r="BE1280" t="s">
        <v>4346</v>
      </c>
      <c r="BF1280" t="s">
        <v>4740</v>
      </c>
      <c r="BH1280" t="str">
        <f t="shared" si="290"/>
        <v/>
      </c>
      <c r="BJ1280" t="str">
        <f t="shared" si="291"/>
        <v>OK</v>
      </c>
      <c r="BK1280" s="130" t="s">
        <v>5302</v>
      </c>
      <c r="BL1280" s="130" t="e">
        <v>#VALUE!</v>
      </c>
      <c r="BM1280" s="131" t="s">
        <v>33</v>
      </c>
      <c r="BN1280" s="131" t="e">
        <v>#VALUE!</v>
      </c>
      <c r="BO1280" t="e">
        <v>#N/A</v>
      </c>
      <c r="BP1280">
        <v>0</v>
      </c>
    </row>
    <row r="1281" spans="1:68" x14ac:dyDescent="0.3">
      <c r="A1281" s="1"/>
      <c r="B1281" s="47">
        <v>1176</v>
      </c>
      <c r="C1281" s="45">
        <v>1060167</v>
      </c>
      <c r="D1281" s="29"/>
      <c r="E1281" s="29"/>
      <c r="F1281" s="31" t="s">
        <v>1121</v>
      </c>
      <c r="G1281" s="29" t="s">
        <v>31</v>
      </c>
      <c r="H1281" s="37"/>
      <c r="I1281" s="148" t="s">
        <v>32</v>
      </c>
      <c r="J1281" s="147" t="s">
        <v>33</v>
      </c>
      <c r="K1281" s="148">
        <v>0</v>
      </c>
      <c r="L1281" s="148" t="s">
        <v>32</v>
      </c>
      <c r="M1281" s="147" t="s">
        <v>33</v>
      </c>
      <c r="N1281" s="29" t="str">
        <f t="shared" si="286"/>
        <v/>
      </c>
      <c r="O1281" s="29" t="str">
        <f t="shared" si="287"/>
        <v/>
      </c>
      <c r="P1281" s="29" t="str">
        <f t="shared" si="288"/>
        <v/>
      </c>
      <c r="Q1281" s="29" t="str">
        <f t="shared" si="281"/>
        <v/>
      </c>
      <c r="R1281" s="29" t="str">
        <f t="shared" si="282"/>
        <v/>
      </c>
      <c r="S1281" s="29" t="str">
        <f t="shared" si="283"/>
        <v/>
      </c>
      <c r="T1281" s="29" t="str">
        <f t="shared" si="284"/>
        <v/>
      </c>
      <c r="U1281" s="29"/>
      <c r="V1281" s="29"/>
      <c r="W1281" s="38" t="s">
        <v>463</v>
      </c>
      <c r="X1281" s="29" t="s">
        <v>158</v>
      </c>
      <c r="Y1281" s="146">
        <v>2285</v>
      </c>
      <c r="Z1281" s="33">
        <v>2925</v>
      </c>
      <c r="AA1281" s="34">
        <f t="shared" si="292"/>
        <v>0.28000000000000003</v>
      </c>
      <c r="AB1281" s="33">
        <f t="shared" si="289"/>
        <v>2925</v>
      </c>
      <c r="AC1281" s="34">
        <f t="shared" si="293"/>
        <v>0.28008730326699294</v>
      </c>
      <c r="AD1281" s="145">
        <f t="shared" si="285"/>
        <v>2437.5</v>
      </c>
      <c r="AE1281" s="105">
        <v>1904.1669999999999</v>
      </c>
      <c r="AF1281" s="34" t="s">
        <v>36</v>
      </c>
      <c r="AG1281" s="34" t="s">
        <v>36</v>
      </c>
      <c r="AH1281" s="34" t="s">
        <v>36</v>
      </c>
      <c r="AI1281" s="29">
        <v>0.03</v>
      </c>
      <c r="AJ1281" s="29">
        <v>9.0000000000000006E-5</v>
      </c>
      <c r="AK1281" s="29">
        <v>0</v>
      </c>
      <c r="AL1281" s="29">
        <v>0</v>
      </c>
      <c r="AM1281" s="29" t="s">
        <v>28</v>
      </c>
      <c r="AN1281" s="44" t="s">
        <v>27</v>
      </c>
      <c r="AO1281" s="29" t="s">
        <v>28</v>
      </c>
      <c r="AP1281" s="29">
        <v>1</v>
      </c>
      <c r="AQ1281" s="29">
        <v>177</v>
      </c>
      <c r="AR1281" s="29">
        <v>26</v>
      </c>
      <c r="AS1281" s="29">
        <v>26</v>
      </c>
      <c r="AT1281" s="29">
        <v>0.03</v>
      </c>
      <c r="AU1281" s="144">
        <v>1.2E-4</v>
      </c>
      <c r="AV1281" s="36" t="s">
        <v>28</v>
      </c>
      <c r="AW1281" s="102" t="s">
        <v>33</v>
      </c>
      <c r="AX1281" s="129" t="s">
        <v>33</v>
      </c>
      <c r="AY1281" s="106">
        <v>65</v>
      </c>
      <c r="BD1281" t="s">
        <v>4456</v>
      </c>
      <c r="BE1281" t="s">
        <v>4346</v>
      </c>
      <c r="BF1281" t="s">
        <v>4755</v>
      </c>
      <c r="BH1281" t="str">
        <f t="shared" si="290"/>
        <v/>
      </c>
      <c r="BJ1281" t="str">
        <f t="shared" si="291"/>
        <v>OK</v>
      </c>
      <c r="BK1281" s="130" t="s">
        <v>5302</v>
      </c>
      <c r="BL1281" s="130" t="e">
        <v>#VALUE!</v>
      </c>
      <c r="BM1281" s="131" t="s">
        <v>33</v>
      </c>
      <c r="BN1281" s="131" t="e">
        <v>#VALUE!</v>
      </c>
      <c r="BO1281" t="e">
        <v>#N/A</v>
      </c>
      <c r="BP1281">
        <v>0</v>
      </c>
    </row>
    <row r="1282" spans="1:68" x14ac:dyDescent="0.3">
      <c r="A1282" s="1"/>
      <c r="B1282" s="47">
        <v>1177</v>
      </c>
      <c r="C1282" s="45">
        <v>1006639</v>
      </c>
      <c r="D1282" s="29"/>
      <c r="E1282" s="29"/>
      <c r="F1282" s="31" t="s">
        <v>1122</v>
      </c>
      <c r="G1282" s="37" t="s">
        <v>31</v>
      </c>
      <c r="H1282" s="148"/>
      <c r="I1282" s="148" t="s">
        <v>32</v>
      </c>
      <c r="J1282" s="147" t="s">
        <v>33</v>
      </c>
      <c r="K1282" s="148">
        <v>0</v>
      </c>
      <c r="L1282" s="148" t="s">
        <v>32</v>
      </c>
      <c r="M1282" s="147" t="s">
        <v>33</v>
      </c>
      <c r="N1282" s="29" t="str">
        <f t="shared" si="286"/>
        <v/>
      </c>
      <c r="O1282" s="29" t="str">
        <f t="shared" si="287"/>
        <v/>
      </c>
      <c r="P1282" s="29" t="str">
        <f t="shared" si="288"/>
        <v/>
      </c>
      <c r="Q1282" s="29" t="str">
        <f t="shared" si="281"/>
        <v/>
      </c>
      <c r="R1282" s="29" t="str">
        <f t="shared" si="282"/>
        <v/>
      </c>
      <c r="S1282" s="29" t="str">
        <f t="shared" si="283"/>
        <v/>
      </c>
      <c r="T1282" s="29" t="str">
        <f t="shared" si="284"/>
        <v/>
      </c>
      <c r="U1282" s="29"/>
      <c r="V1282" s="29"/>
      <c r="W1282" s="38" t="s">
        <v>463</v>
      </c>
      <c r="X1282" s="29" t="s">
        <v>158</v>
      </c>
      <c r="Y1282" s="146">
        <v>1011</v>
      </c>
      <c r="Z1282" s="33">
        <v>1294</v>
      </c>
      <c r="AA1282" s="34">
        <f t="shared" si="292"/>
        <v>0.28000000000000003</v>
      </c>
      <c r="AB1282" s="33">
        <f t="shared" si="289"/>
        <v>1294</v>
      </c>
      <c r="AC1282" s="34">
        <f t="shared" si="293"/>
        <v>0.27992047477744819</v>
      </c>
      <c r="AD1282" s="145">
        <f t="shared" si="285"/>
        <v>1078.3330000000001</v>
      </c>
      <c r="AE1282" s="105">
        <v>842.5</v>
      </c>
      <c r="AF1282" s="34" t="s">
        <v>36</v>
      </c>
      <c r="AG1282" s="34" t="s">
        <v>36</v>
      </c>
      <c r="AH1282" s="34" t="s">
        <v>36</v>
      </c>
      <c r="AI1282" s="29">
        <v>0.72199999999999998</v>
      </c>
      <c r="AJ1282" s="29">
        <v>1.12E-4</v>
      </c>
      <c r="AK1282" s="29">
        <v>0</v>
      </c>
      <c r="AL1282" s="29">
        <v>0</v>
      </c>
      <c r="AM1282" s="29" t="s">
        <v>28</v>
      </c>
      <c r="AN1282" s="44" t="s">
        <v>27</v>
      </c>
      <c r="AO1282" s="29" t="s">
        <v>28</v>
      </c>
      <c r="AP1282" s="29">
        <v>1</v>
      </c>
      <c r="AQ1282" s="29">
        <v>280</v>
      </c>
      <c r="AR1282" s="29">
        <v>20</v>
      </c>
      <c r="AS1282" s="29">
        <v>20</v>
      </c>
      <c r="AT1282" s="29">
        <v>0.72199999999999998</v>
      </c>
      <c r="AU1282" s="144">
        <v>1.12E-4</v>
      </c>
      <c r="AV1282" s="36" t="s">
        <v>28</v>
      </c>
      <c r="AW1282" s="102" t="s">
        <v>33</v>
      </c>
      <c r="AX1282" s="129" t="s">
        <v>33</v>
      </c>
      <c r="AY1282" s="106">
        <v>2</v>
      </c>
      <c r="BD1282" t="s">
        <v>4438</v>
      </c>
      <c r="BE1282" t="s">
        <v>4439</v>
      </c>
      <c r="BF1282" t="s">
        <v>4740</v>
      </c>
      <c r="BH1282" t="str">
        <f t="shared" si="290"/>
        <v/>
      </c>
      <c r="BJ1282" t="str">
        <f t="shared" si="291"/>
        <v>OK</v>
      </c>
      <c r="BK1282" s="130" t="s">
        <v>5302</v>
      </c>
      <c r="BL1282" s="130" t="e">
        <v>#VALUE!</v>
      </c>
      <c r="BM1282" s="131" t="s">
        <v>33</v>
      </c>
      <c r="BN1282" s="131" t="e">
        <v>#VALUE!</v>
      </c>
      <c r="BO1282" t="e">
        <v>#N/A</v>
      </c>
      <c r="BP1282">
        <v>0</v>
      </c>
    </row>
    <row r="1283" spans="1:68" x14ac:dyDescent="0.3">
      <c r="A1283" s="1"/>
      <c r="B1283" s="47">
        <v>1178</v>
      </c>
      <c r="C1283" s="45">
        <v>1015776</v>
      </c>
      <c r="D1283" s="29"/>
      <c r="E1283" s="29"/>
      <c r="F1283" s="31" t="s">
        <v>1123</v>
      </c>
      <c r="G1283" s="29" t="s">
        <v>31</v>
      </c>
      <c r="H1283" s="148"/>
      <c r="I1283" s="148" t="s">
        <v>32</v>
      </c>
      <c r="J1283" s="147" t="s">
        <v>33</v>
      </c>
      <c r="K1283" s="148">
        <v>0</v>
      </c>
      <c r="L1283" s="148" t="s">
        <v>32</v>
      </c>
      <c r="M1283" s="147" t="s">
        <v>33</v>
      </c>
      <c r="N1283" s="29" t="str">
        <f t="shared" si="286"/>
        <v/>
      </c>
      <c r="O1283" s="29" t="str">
        <f t="shared" si="287"/>
        <v/>
      </c>
      <c r="P1283" s="29" t="str">
        <f t="shared" si="288"/>
        <v/>
      </c>
      <c r="Q1283" s="29" t="str">
        <f t="shared" si="281"/>
        <v/>
      </c>
      <c r="R1283" s="29" t="str">
        <f t="shared" si="282"/>
        <v/>
      </c>
      <c r="S1283" s="29" t="str">
        <f t="shared" si="283"/>
        <v/>
      </c>
      <c r="T1283" s="29" t="str">
        <f t="shared" si="284"/>
        <v/>
      </c>
      <c r="U1283" s="29"/>
      <c r="V1283" s="29"/>
      <c r="W1283" s="38" t="s">
        <v>463</v>
      </c>
      <c r="X1283" s="29" t="s">
        <v>158</v>
      </c>
      <c r="Y1283" s="146">
        <v>5742</v>
      </c>
      <c r="Z1283" s="33">
        <v>7350</v>
      </c>
      <c r="AA1283" s="34">
        <f t="shared" si="292"/>
        <v>0.28000000000000003</v>
      </c>
      <c r="AB1283" s="33">
        <f t="shared" si="289"/>
        <v>7350</v>
      </c>
      <c r="AC1283" s="34">
        <f t="shared" si="293"/>
        <v>0.28004179728317657</v>
      </c>
      <c r="AD1283" s="145">
        <f t="shared" si="285"/>
        <v>6125</v>
      </c>
      <c r="AE1283" s="105">
        <v>4785</v>
      </c>
      <c r="AF1283" s="34" t="s">
        <v>36</v>
      </c>
      <c r="AG1283" s="34" t="s">
        <v>36</v>
      </c>
      <c r="AH1283" s="34" t="s">
        <v>36</v>
      </c>
      <c r="AI1283" s="29">
        <v>7.9000000000000001E-2</v>
      </c>
      <c r="AJ1283" s="29">
        <v>2.5999999999999998E-5</v>
      </c>
      <c r="AK1283" s="29">
        <v>0</v>
      </c>
      <c r="AL1283" s="29">
        <v>0</v>
      </c>
      <c r="AM1283" s="29" t="s">
        <v>28</v>
      </c>
      <c r="AN1283" s="44" t="s">
        <v>27</v>
      </c>
      <c r="AO1283" s="29" t="s">
        <v>28</v>
      </c>
      <c r="AP1283" s="29">
        <v>1</v>
      </c>
      <c r="AQ1283" s="29">
        <v>48</v>
      </c>
      <c r="AR1283" s="29">
        <v>30</v>
      </c>
      <c r="AS1283" s="29">
        <v>18</v>
      </c>
      <c r="AT1283" s="29">
        <v>7.9000000000000001E-2</v>
      </c>
      <c r="AU1283" s="144">
        <v>2.5999999999999998E-5</v>
      </c>
      <c r="AV1283" s="36" t="s">
        <v>28</v>
      </c>
      <c r="AW1283" s="102" t="s">
        <v>33</v>
      </c>
      <c r="AX1283" s="129" t="s">
        <v>33</v>
      </c>
      <c r="AY1283" s="106">
        <v>1</v>
      </c>
      <c r="BD1283" t="s">
        <v>1070</v>
      </c>
      <c r="BE1283" t="s">
        <v>4436</v>
      </c>
      <c r="BF1283" t="s">
        <v>4740</v>
      </c>
      <c r="BH1283" t="str">
        <f t="shared" si="290"/>
        <v/>
      </c>
      <c r="BJ1283" t="str">
        <f t="shared" si="291"/>
        <v>OK</v>
      </c>
      <c r="BK1283" s="130" t="s">
        <v>5302</v>
      </c>
      <c r="BL1283" s="130" t="e">
        <v>#VALUE!</v>
      </c>
      <c r="BM1283" s="131" t="s">
        <v>33</v>
      </c>
      <c r="BN1283" s="131" t="e">
        <v>#VALUE!</v>
      </c>
      <c r="BO1283" t="e">
        <v>#N/A</v>
      </c>
      <c r="BP1283">
        <v>0</v>
      </c>
    </row>
    <row r="1284" spans="1:68" x14ac:dyDescent="0.3">
      <c r="A1284" s="1"/>
      <c r="B1284" s="47">
        <v>1179</v>
      </c>
      <c r="C1284" s="124" t="s">
        <v>1124</v>
      </c>
      <c r="D1284" s="57"/>
      <c r="E1284" s="57"/>
      <c r="F1284" s="39"/>
      <c r="G1284" s="22"/>
      <c r="H1284" s="22"/>
      <c r="I1284" s="148" t="s">
        <v>33</v>
      </c>
      <c r="J1284" s="147" t="s">
        <v>33</v>
      </c>
      <c r="K1284" s="148" t="e">
        <v>#N/A</v>
      </c>
      <c r="L1284" s="148" t="s">
        <v>32</v>
      </c>
      <c r="M1284" s="147" t="s">
        <v>33</v>
      </c>
      <c r="N1284" s="29" t="str">
        <f t="shared" si="286"/>
        <v/>
      </c>
      <c r="O1284" s="29" t="str">
        <f t="shared" si="287"/>
        <v/>
      </c>
      <c r="P1284" s="29" t="str">
        <f t="shared" si="288"/>
        <v/>
      </c>
      <c r="Q1284" s="29" t="str">
        <f t="shared" si="281"/>
        <v/>
      </c>
      <c r="R1284" s="29" t="str">
        <f t="shared" si="282"/>
        <v/>
      </c>
      <c r="S1284" s="29" t="str">
        <f t="shared" si="283"/>
        <v/>
      </c>
      <c r="T1284" s="29" t="str">
        <f t="shared" si="284"/>
        <v/>
      </c>
      <c r="U1284" s="57"/>
      <c r="V1284" s="57"/>
      <c r="W1284" s="50"/>
      <c r="X1284" s="22"/>
      <c r="Y1284" s="146">
        <v>0</v>
      </c>
      <c r="Z1284" s="33"/>
      <c r="AA1284" s="34" t="e">
        <f t="shared" si="292"/>
        <v>#DIV/0!</v>
      </c>
      <c r="AB1284" s="33">
        <f t="shared" si="289"/>
        <v>0</v>
      </c>
      <c r="AC1284" s="34" t="e">
        <f t="shared" si="293"/>
        <v>#DIV/0!</v>
      </c>
      <c r="AD1284" s="145"/>
      <c r="AE1284" s="105">
        <v>0</v>
      </c>
      <c r="AF1284" s="34" t="e">
        <v>#N/A</v>
      </c>
      <c r="AG1284" s="34" t="e">
        <v>#N/A</v>
      </c>
      <c r="AH1284" s="34" t="e">
        <v>#N/A</v>
      </c>
      <c r="AI1284" s="29"/>
      <c r="AJ1284" s="29"/>
      <c r="AK1284" s="29">
        <v>0</v>
      </c>
      <c r="AL1284" s="29">
        <v>0</v>
      </c>
      <c r="AM1284" s="29" t="s">
        <v>27</v>
      </c>
      <c r="AN1284" s="58" t="s">
        <v>28</v>
      </c>
      <c r="AO1284" s="29" t="s">
        <v>28</v>
      </c>
      <c r="AP1284" s="29" t="s">
        <v>33</v>
      </c>
      <c r="AQ1284" s="29"/>
      <c r="AR1284" s="29"/>
      <c r="AS1284" s="29"/>
      <c r="AT1284" s="29"/>
      <c r="AU1284" s="144"/>
      <c r="AV1284" s="36" t="s">
        <v>33</v>
      </c>
      <c r="AW1284" s="102" t="s">
        <v>33</v>
      </c>
      <c r="AX1284" s="129" t="s">
        <v>5288</v>
      </c>
      <c r="AY1284" s="106" t="e">
        <v>#N/A</v>
      </c>
      <c r="BD1284" t="e">
        <v>#N/A</v>
      </c>
      <c r="BE1284" t="e">
        <v>#N/A</v>
      </c>
      <c r="BF1284" t="e">
        <v>#N/A</v>
      </c>
      <c r="BH1284" t="str">
        <f t="shared" si="290"/>
        <v/>
      </c>
      <c r="BJ1284" t="str">
        <f t="shared" si="291"/>
        <v>OK</v>
      </c>
      <c r="BK1284" s="130">
        <v>0</v>
      </c>
      <c r="BL1284" s="130" t="s">
        <v>37</v>
      </c>
      <c r="BM1284" s="131" t="s">
        <v>33</v>
      </c>
      <c r="BN1284" s="131" t="s">
        <v>37</v>
      </c>
      <c r="BO1284">
        <v>0</v>
      </c>
      <c r="BP1284">
        <v>0</v>
      </c>
    </row>
    <row r="1285" spans="1:68" ht="25.2" x14ac:dyDescent="0.3">
      <c r="A1285" s="1"/>
      <c r="B1285" s="47">
        <v>1180</v>
      </c>
      <c r="C1285" s="45">
        <v>1048539</v>
      </c>
      <c r="D1285" s="47"/>
      <c r="E1285" s="47"/>
      <c r="F1285" s="31" t="s">
        <v>1126</v>
      </c>
      <c r="G1285" s="29" t="s">
        <v>31</v>
      </c>
      <c r="H1285" s="70" t="s">
        <v>4779</v>
      </c>
      <c r="I1285" s="148" t="s">
        <v>32</v>
      </c>
      <c r="J1285" s="147" t="s">
        <v>33</v>
      </c>
      <c r="K1285" s="148">
        <v>0</v>
      </c>
      <c r="L1285" s="148" t="s">
        <v>32</v>
      </c>
      <c r="M1285" s="147" t="s">
        <v>33</v>
      </c>
      <c r="N1285" s="29" t="str">
        <f t="shared" si="286"/>
        <v/>
      </c>
      <c r="O1285" s="29" t="str">
        <f t="shared" si="287"/>
        <v/>
      </c>
      <c r="P1285" s="29" t="str">
        <f t="shared" si="288"/>
        <v/>
      </c>
      <c r="Q1285" s="29" t="str">
        <f t="shared" si="281"/>
        <v/>
      </c>
      <c r="R1285" s="29" t="str">
        <f t="shared" si="282"/>
        <v/>
      </c>
      <c r="S1285" s="29" t="str">
        <f t="shared" si="283"/>
        <v/>
      </c>
      <c r="T1285" s="29" t="str">
        <f t="shared" si="284"/>
        <v/>
      </c>
      <c r="U1285" s="29"/>
      <c r="V1285" s="29"/>
      <c r="W1285" s="38" t="s">
        <v>1127</v>
      </c>
      <c r="X1285" s="29" t="s">
        <v>158</v>
      </c>
      <c r="Y1285" s="146">
        <v>702</v>
      </c>
      <c r="Z1285" s="33">
        <v>898</v>
      </c>
      <c r="AA1285" s="34">
        <f t="shared" si="292"/>
        <v>0.27900000000000003</v>
      </c>
      <c r="AB1285" s="33">
        <f t="shared" si="289"/>
        <v>898</v>
      </c>
      <c r="AC1285" s="34">
        <f t="shared" si="293"/>
        <v>0.27920170940170935</v>
      </c>
      <c r="AD1285" s="145">
        <f t="shared" ref="AD1285:AD1316" si="294">ROUND(Z1285/1.2,3)</f>
        <v>748.33299999999997</v>
      </c>
      <c r="AE1285" s="105">
        <v>585</v>
      </c>
      <c r="AF1285" s="34" t="s">
        <v>36</v>
      </c>
      <c r="AG1285" s="34" t="s">
        <v>36</v>
      </c>
      <c r="AH1285" s="34" t="s">
        <v>36</v>
      </c>
      <c r="AI1285" s="29">
        <v>2.3E-2</v>
      </c>
      <c r="AJ1285" s="29">
        <v>4.0000000000000003E-5</v>
      </c>
      <c r="AK1285" s="29">
        <v>192</v>
      </c>
      <c r="AL1285" s="29">
        <v>0</v>
      </c>
      <c r="AM1285" s="29" t="s">
        <v>28</v>
      </c>
      <c r="AN1285" s="158" t="s">
        <v>28</v>
      </c>
      <c r="AO1285" s="29" t="s">
        <v>28</v>
      </c>
      <c r="AP1285" s="29">
        <v>48</v>
      </c>
      <c r="AQ1285" s="29">
        <v>280</v>
      </c>
      <c r="AR1285" s="29">
        <v>187</v>
      </c>
      <c r="AS1285" s="29">
        <v>95</v>
      </c>
      <c r="AT1285" s="29">
        <v>1.2</v>
      </c>
      <c r="AU1285" s="144">
        <v>4.9740000000000001E-3</v>
      </c>
      <c r="AV1285" s="36" t="s">
        <v>28</v>
      </c>
      <c r="AW1285" s="102" t="s">
        <v>33</v>
      </c>
      <c r="AX1285" s="129" t="s">
        <v>33</v>
      </c>
      <c r="AY1285" s="106" t="e">
        <v>#N/A</v>
      </c>
      <c r="BD1285" t="s">
        <v>1125</v>
      </c>
      <c r="BE1285" t="s">
        <v>4346</v>
      </c>
      <c r="BF1285" t="s">
        <v>4753</v>
      </c>
      <c r="BH1285" t="str">
        <f t="shared" si="290"/>
        <v>AV</v>
      </c>
      <c r="BJ1285" t="str">
        <f t="shared" si="291"/>
        <v>OK</v>
      </c>
      <c r="BK1285" s="130">
        <v>898</v>
      </c>
      <c r="BL1285" s="130" t="s">
        <v>37</v>
      </c>
      <c r="BM1285" s="131" t="s">
        <v>33</v>
      </c>
      <c r="BN1285" s="131" t="e">
        <v>#VALUE!</v>
      </c>
      <c r="BO1285">
        <v>898</v>
      </c>
      <c r="BP1285">
        <v>0</v>
      </c>
    </row>
    <row r="1286" spans="1:68" ht="25.2" x14ac:dyDescent="0.3">
      <c r="A1286" s="1"/>
      <c r="B1286" s="47">
        <v>1181</v>
      </c>
      <c r="C1286" s="45">
        <v>1048540</v>
      </c>
      <c r="D1286" s="47"/>
      <c r="E1286" s="47"/>
      <c r="F1286" s="31" t="s">
        <v>1128</v>
      </c>
      <c r="G1286" s="29" t="s">
        <v>31</v>
      </c>
      <c r="H1286" s="70" t="s">
        <v>4779</v>
      </c>
      <c r="I1286" s="148" t="s">
        <v>32</v>
      </c>
      <c r="J1286" s="147" t="s">
        <v>33</v>
      </c>
      <c r="K1286" s="148">
        <v>0</v>
      </c>
      <c r="L1286" s="148" t="s">
        <v>32</v>
      </c>
      <c r="M1286" s="147" t="s">
        <v>33</v>
      </c>
      <c r="N1286" s="29" t="str">
        <f t="shared" si="286"/>
        <v/>
      </c>
      <c r="O1286" s="29" t="str">
        <f t="shared" si="287"/>
        <v/>
      </c>
      <c r="P1286" s="29" t="str">
        <f t="shared" si="288"/>
        <v/>
      </c>
      <c r="Q1286" s="29" t="str">
        <f t="shared" ref="Q1286:Q1349" si="295">IF(IFERROR(MID($U1286,1,7)+0,"")&lt;1130000,"",IFERROR(MID($U1286,1,7)+0,""))</f>
        <v/>
      </c>
      <c r="R1286" s="29" t="str">
        <f t="shared" ref="R1286:R1349" si="296">IF(IFERROR(MID($U1286,10,7)+0,"")&lt;1130000,"",IFERROR(MID($U1286,10,7)+0,""))</f>
        <v/>
      </c>
      <c r="S1286" s="29" t="str">
        <f t="shared" ref="S1286:S1349" si="297">IF(IFERROR(MID($U1286,19,7)+0,"")&lt;1130000,"",IFERROR(MID($U1286,19,7)+0,""))</f>
        <v/>
      </c>
      <c r="T1286" s="29" t="str">
        <f t="shared" ref="T1286:T1349" si="298">IF(Q1286="","",IF(R1286="",Q1286,Q1286&amp;", "&amp;R1286))</f>
        <v/>
      </c>
      <c r="U1286" s="29"/>
      <c r="V1286" s="29"/>
      <c r="W1286" s="38" t="s">
        <v>1127</v>
      </c>
      <c r="X1286" s="29" t="s">
        <v>158</v>
      </c>
      <c r="Y1286" s="146">
        <v>1049</v>
      </c>
      <c r="Z1286" s="33">
        <v>1343</v>
      </c>
      <c r="AA1286" s="34">
        <f t="shared" si="292"/>
        <v>0.28000000000000003</v>
      </c>
      <c r="AB1286" s="33">
        <f t="shared" si="289"/>
        <v>1343</v>
      </c>
      <c r="AC1286" s="34">
        <f t="shared" si="293"/>
        <v>0.28026681400693448</v>
      </c>
      <c r="AD1286" s="145">
        <f t="shared" si="294"/>
        <v>1119.1669999999999</v>
      </c>
      <c r="AE1286" s="105">
        <v>874.16700000000003</v>
      </c>
      <c r="AF1286" s="34" t="s">
        <v>36</v>
      </c>
      <c r="AG1286" s="34" t="s">
        <v>36</v>
      </c>
      <c r="AH1286" s="34" t="s">
        <v>36</v>
      </c>
      <c r="AI1286" s="29">
        <v>3.5999999999999997E-2</v>
      </c>
      <c r="AJ1286" s="29">
        <v>6.9999999999999994E-5</v>
      </c>
      <c r="AK1286" s="29">
        <v>137</v>
      </c>
      <c r="AL1286" s="29">
        <v>0</v>
      </c>
      <c r="AM1286" s="29" t="s">
        <v>28</v>
      </c>
      <c r="AN1286" s="158" t="s">
        <v>28</v>
      </c>
      <c r="AO1286" s="29" t="s">
        <v>28</v>
      </c>
      <c r="AP1286" s="29">
        <v>36</v>
      </c>
      <c r="AQ1286" s="29">
        <v>280</v>
      </c>
      <c r="AR1286" s="29">
        <v>187</v>
      </c>
      <c r="AS1286" s="29">
        <v>95</v>
      </c>
      <c r="AT1286" s="29">
        <v>1.3320000000000001</v>
      </c>
      <c r="AU1286" s="144">
        <v>4.9740000000000001E-3</v>
      </c>
      <c r="AV1286" s="36" t="s">
        <v>28</v>
      </c>
      <c r="AW1286" s="102" t="s">
        <v>33</v>
      </c>
      <c r="AX1286" s="129" t="s">
        <v>33</v>
      </c>
      <c r="AY1286" s="106">
        <v>7</v>
      </c>
      <c r="BD1286" t="s">
        <v>1125</v>
      </c>
      <c r="BE1286" t="s">
        <v>4457</v>
      </c>
      <c r="BF1286" t="s">
        <v>4753</v>
      </c>
      <c r="BH1286" t="str">
        <f t="shared" si="290"/>
        <v>AV</v>
      </c>
      <c r="BJ1286" t="str">
        <f t="shared" si="291"/>
        <v>OK</v>
      </c>
      <c r="BK1286" s="130">
        <v>1343</v>
      </c>
      <c r="BL1286" s="130" t="s">
        <v>37</v>
      </c>
      <c r="BM1286" s="131" t="s">
        <v>33</v>
      </c>
      <c r="BN1286" s="131" t="e">
        <v>#VALUE!</v>
      </c>
      <c r="BO1286">
        <v>1343</v>
      </c>
      <c r="BP1286">
        <v>0</v>
      </c>
    </row>
    <row r="1287" spans="1:68" ht="25.2" x14ac:dyDescent="0.3">
      <c r="A1287" s="1"/>
      <c r="B1287" s="47">
        <v>1182</v>
      </c>
      <c r="C1287" s="45">
        <v>1048541</v>
      </c>
      <c r="D1287" s="47"/>
      <c r="E1287" s="47"/>
      <c r="F1287" s="31" t="s">
        <v>1129</v>
      </c>
      <c r="G1287" s="29" t="s">
        <v>31</v>
      </c>
      <c r="H1287" s="70" t="s">
        <v>4779</v>
      </c>
      <c r="I1287" s="148" t="s">
        <v>32</v>
      </c>
      <c r="J1287" s="147" t="s">
        <v>33</v>
      </c>
      <c r="K1287" s="148">
        <v>0</v>
      </c>
      <c r="L1287" s="148" t="s">
        <v>32</v>
      </c>
      <c r="M1287" s="147" t="s">
        <v>33</v>
      </c>
      <c r="N1287" s="29" t="str">
        <f t="shared" si="286"/>
        <v/>
      </c>
      <c r="O1287" s="29" t="str">
        <f t="shared" si="287"/>
        <v/>
      </c>
      <c r="P1287" s="29" t="str">
        <f t="shared" si="288"/>
        <v/>
      </c>
      <c r="Q1287" s="29" t="str">
        <f t="shared" si="295"/>
        <v/>
      </c>
      <c r="R1287" s="29" t="str">
        <f t="shared" si="296"/>
        <v/>
      </c>
      <c r="S1287" s="29" t="str">
        <f t="shared" si="297"/>
        <v/>
      </c>
      <c r="T1287" s="29" t="str">
        <f t="shared" si="298"/>
        <v/>
      </c>
      <c r="U1287" s="29"/>
      <c r="V1287" s="29"/>
      <c r="W1287" s="38" t="s">
        <v>1127</v>
      </c>
      <c r="X1287" s="29" t="s">
        <v>158</v>
      </c>
      <c r="Y1287" s="146">
        <v>1682</v>
      </c>
      <c r="Z1287" s="33">
        <v>2153</v>
      </c>
      <c r="AA1287" s="34">
        <f t="shared" si="292"/>
        <v>0.28000000000000003</v>
      </c>
      <c r="AB1287" s="33">
        <f t="shared" si="289"/>
        <v>2153</v>
      </c>
      <c r="AC1287" s="34">
        <f t="shared" si="293"/>
        <v>0.2800237146198063</v>
      </c>
      <c r="AD1287" s="145">
        <f t="shared" si="294"/>
        <v>1794.1669999999999</v>
      </c>
      <c r="AE1287" s="105">
        <v>1401.6669999999999</v>
      </c>
      <c r="AF1287" s="34" t="s">
        <v>36</v>
      </c>
      <c r="AG1287" s="34" t="s">
        <v>36</v>
      </c>
      <c r="AH1287" s="34" t="s">
        <v>36</v>
      </c>
      <c r="AI1287" s="29">
        <v>5.8999999999999997E-2</v>
      </c>
      <c r="AJ1287" s="29">
        <v>6.0000000000000002E-5</v>
      </c>
      <c r="AK1287" s="29">
        <v>40</v>
      </c>
      <c r="AL1287" s="29">
        <v>0</v>
      </c>
      <c r="AM1287" s="29" t="s">
        <v>28</v>
      </c>
      <c r="AN1287" s="158" t="s">
        <v>28</v>
      </c>
      <c r="AO1287" s="29" t="s">
        <v>28</v>
      </c>
      <c r="AP1287" s="29">
        <v>20</v>
      </c>
      <c r="AQ1287" s="29">
        <v>280</v>
      </c>
      <c r="AR1287" s="29">
        <v>180</v>
      </c>
      <c r="AS1287" s="29">
        <v>90</v>
      </c>
      <c r="AT1287" s="29">
        <v>1.2</v>
      </c>
      <c r="AU1287" s="144">
        <v>4.5360000000000001E-3</v>
      </c>
      <c r="AV1287" s="36" t="s">
        <v>28</v>
      </c>
      <c r="AW1287" s="102" t="s">
        <v>33</v>
      </c>
      <c r="AX1287" s="129" t="s">
        <v>33</v>
      </c>
      <c r="AY1287" s="106" t="e">
        <v>#N/A</v>
      </c>
      <c r="BD1287" t="s">
        <v>1125</v>
      </c>
      <c r="BE1287" t="s">
        <v>4346</v>
      </c>
      <c r="BF1287" t="s">
        <v>4753</v>
      </c>
      <c r="BH1287" t="str">
        <f t="shared" si="290"/>
        <v>AV</v>
      </c>
      <c r="BJ1287" t="str">
        <f t="shared" si="291"/>
        <v>OK</v>
      </c>
      <c r="BK1287" s="130">
        <v>2153</v>
      </c>
      <c r="BL1287" s="130" t="s">
        <v>37</v>
      </c>
      <c r="BM1287" s="131" t="s">
        <v>33</v>
      </c>
      <c r="BN1287" s="131" t="e">
        <v>#VALUE!</v>
      </c>
      <c r="BO1287">
        <v>2153</v>
      </c>
      <c r="BP1287">
        <v>0</v>
      </c>
    </row>
    <row r="1288" spans="1:68" ht="25.2" x14ac:dyDescent="0.3">
      <c r="A1288" s="1"/>
      <c r="B1288" s="47">
        <v>1183</v>
      </c>
      <c r="C1288" s="45">
        <v>1048558</v>
      </c>
      <c r="D1288" s="47"/>
      <c r="E1288" s="47"/>
      <c r="F1288" s="31" t="s">
        <v>1130</v>
      </c>
      <c r="G1288" s="29" t="s">
        <v>31</v>
      </c>
      <c r="H1288" s="70" t="s">
        <v>4779</v>
      </c>
      <c r="I1288" s="148" t="s">
        <v>32</v>
      </c>
      <c r="J1288" s="147" t="s">
        <v>33</v>
      </c>
      <c r="K1288" s="148">
        <v>0</v>
      </c>
      <c r="L1288" s="148" t="s">
        <v>32</v>
      </c>
      <c r="M1288" s="147" t="s">
        <v>33</v>
      </c>
      <c r="N1288" s="29" t="str">
        <f t="shared" si="286"/>
        <v/>
      </c>
      <c r="O1288" s="29" t="str">
        <f t="shared" si="287"/>
        <v/>
      </c>
      <c r="P1288" s="29" t="str">
        <f t="shared" si="288"/>
        <v/>
      </c>
      <c r="Q1288" s="29" t="str">
        <f t="shared" si="295"/>
        <v/>
      </c>
      <c r="R1288" s="29" t="str">
        <f t="shared" si="296"/>
        <v/>
      </c>
      <c r="S1288" s="29" t="str">
        <f t="shared" si="297"/>
        <v/>
      </c>
      <c r="T1288" s="29" t="str">
        <f t="shared" si="298"/>
        <v/>
      </c>
      <c r="U1288" s="29"/>
      <c r="V1288" s="29"/>
      <c r="W1288" s="38" t="s">
        <v>1127</v>
      </c>
      <c r="X1288" s="29" t="s">
        <v>158</v>
      </c>
      <c r="Y1288" s="146">
        <v>702</v>
      </c>
      <c r="Z1288" s="33">
        <v>898</v>
      </c>
      <c r="AA1288" s="34">
        <f t="shared" si="292"/>
        <v>0.27900000000000003</v>
      </c>
      <c r="AB1288" s="33">
        <f t="shared" si="289"/>
        <v>898</v>
      </c>
      <c r="AC1288" s="34">
        <f t="shared" si="293"/>
        <v>0.27920170940170935</v>
      </c>
      <c r="AD1288" s="145">
        <f t="shared" si="294"/>
        <v>748.33299999999997</v>
      </c>
      <c r="AE1288" s="105">
        <v>585</v>
      </c>
      <c r="AF1288" s="34" t="s">
        <v>36</v>
      </c>
      <c r="AG1288" s="34" t="s">
        <v>36</v>
      </c>
      <c r="AH1288" s="34" t="s">
        <v>36</v>
      </c>
      <c r="AI1288" s="29">
        <v>5.8000000000000003E-2</v>
      </c>
      <c r="AJ1288" s="29">
        <v>5.0000000000000002E-5</v>
      </c>
      <c r="AK1288" s="29">
        <v>98</v>
      </c>
      <c r="AL1288" s="29">
        <v>0</v>
      </c>
      <c r="AM1288" s="29" t="s">
        <v>28</v>
      </c>
      <c r="AN1288" s="158" t="s">
        <v>28</v>
      </c>
      <c r="AO1288" s="29" t="s">
        <v>28</v>
      </c>
      <c r="AP1288" s="29">
        <v>40</v>
      </c>
      <c r="AQ1288" s="29">
        <v>280</v>
      </c>
      <c r="AR1288" s="29">
        <v>187</v>
      </c>
      <c r="AS1288" s="29">
        <v>95</v>
      </c>
      <c r="AT1288" s="29">
        <v>2.48</v>
      </c>
      <c r="AU1288" s="144">
        <v>4.9740000000000001E-3</v>
      </c>
      <c r="AV1288" s="36" t="s">
        <v>28</v>
      </c>
      <c r="AW1288" s="102" t="s">
        <v>33</v>
      </c>
      <c r="AX1288" s="129" t="s">
        <v>33</v>
      </c>
      <c r="AY1288" s="106">
        <v>200</v>
      </c>
      <c r="BD1288" t="s">
        <v>1125</v>
      </c>
      <c r="BE1288" t="s">
        <v>4346</v>
      </c>
      <c r="BF1288" t="s">
        <v>4753</v>
      </c>
      <c r="BH1288" t="str">
        <f t="shared" si="290"/>
        <v>AV</v>
      </c>
      <c r="BJ1288" t="str">
        <f t="shared" si="291"/>
        <v>OK</v>
      </c>
      <c r="BK1288" s="130">
        <v>898</v>
      </c>
      <c r="BL1288" s="130" t="s">
        <v>37</v>
      </c>
      <c r="BM1288" s="131" t="s">
        <v>33</v>
      </c>
      <c r="BN1288" s="131" t="e">
        <v>#VALUE!</v>
      </c>
      <c r="BO1288">
        <v>898</v>
      </c>
      <c r="BP1288">
        <v>0</v>
      </c>
    </row>
    <row r="1289" spans="1:68" ht="25.2" x14ac:dyDescent="0.3">
      <c r="A1289" s="1"/>
      <c r="B1289" s="47">
        <v>1184</v>
      </c>
      <c r="C1289" s="45">
        <v>1048559</v>
      </c>
      <c r="D1289" s="47"/>
      <c r="E1289" s="47"/>
      <c r="F1289" s="31" t="s">
        <v>1131</v>
      </c>
      <c r="G1289" s="29" t="s">
        <v>31</v>
      </c>
      <c r="H1289" s="70" t="s">
        <v>4779</v>
      </c>
      <c r="I1289" s="148" t="s">
        <v>32</v>
      </c>
      <c r="J1289" s="147" t="s">
        <v>33</v>
      </c>
      <c r="K1289" s="148">
        <v>0</v>
      </c>
      <c r="L1289" s="148" t="s">
        <v>32</v>
      </c>
      <c r="M1289" s="147" t="s">
        <v>33</v>
      </c>
      <c r="N1289" s="29" t="str">
        <f t="shared" si="286"/>
        <v/>
      </c>
      <c r="O1289" s="29" t="str">
        <f t="shared" si="287"/>
        <v/>
      </c>
      <c r="P1289" s="29" t="str">
        <f t="shared" si="288"/>
        <v/>
      </c>
      <c r="Q1289" s="29" t="str">
        <f t="shared" si="295"/>
        <v/>
      </c>
      <c r="R1289" s="29" t="str">
        <f t="shared" si="296"/>
        <v/>
      </c>
      <c r="S1289" s="29" t="str">
        <f t="shared" si="297"/>
        <v/>
      </c>
      <c r="T1289" s="29" t="str">
        <f t="shared" si="298"/>
        <v/>
      </c>
      <c r="U1289" s="29"/>
      <c r="V1289" s="29"/>
      <c r="W1289" s="38" t="s">
        <v>1127</v>
      </c>
      <c r="X1289" s="29" t="s">
        <v>158</v>
      </c>
      <c r="Y1289" s="146">
        <v>1049</v>
      </c>
      <c r="Z1289" s="33">
        <v>1343</v>
      </c>
      <c r="AA1289" s="34">
        <f t="shared" si="292"/>
        <v>0.28000000000000003</v>
      </c>
      <c r="AB1289" s="33">
        <f t="shared" si="289"/>
        <v>1343</v>
      </c>
      <c r="AC1289" s="34">
        <f t="shared" si="293"/>
        <v>0.28026681400693448</v>
      </c>
      <c r="AD1289" s="145">
        <f t="shared" si="294"/>
        <v>1119.1669999999999</v>
      </c>
      <c r="AE1289" s="105">
        <v>874.16700000000003</v>
      </c>
      <c r="AF1289" s="34" t="s">
        <v>36</v>
      </c>
      <c r="AG1289" s="34" t="s">
        <v>36</v>
      </c>
      <c r="AH1289" s="34" t="s">
        <v>36</v>
      </c>
      <c r="AI1289" s="29">
        <v>7.0999999999999994E-2</v>
      </c>
      <c r="AJ1289" s="29">
        <v>6.9999999999999994E-5</v>
      </c>
      <c r="AK1289" s="29">
        <v>108</v>
      </c>
      <c r="AL1289" s="29">
        <v>0</v>
      </c>
      <c r="AM1289" s="29" t="s">
        <v>28</v>
      </c>
      <c r="AN1289" s="158" t="s">
        <v>28</v>
      </c>
      <c r="AO1289" s="29" t="s">
        <v>28</v>
      </c>
      <c r="AP1289" s="29">
        <v>36</v>
      </c>
      <c r="AQ1289" s="29">
        <v>280</v>
      </c>
      <c r="AR1289" s="29">
        <v>187</v>
      </c>
      <c r="AS1289" s="29">
        <v>90</v>
      </c>
      <c r="AT1289" s="29">
        <v>2.52</v>
      </c>
      <c r="AU1289" s="144">
        <v>4.712E-3</v>
      </c>
      <c r="AV1289" s="36" t="s">
        <v>28</v>
      </c>
      <c r="AW1289" s="102" t="s">
        <v>33</v>
      </c>
      <c r="AX1289" s="129" t="s">
        <v>33</v>
      </c>
      <c r="AY1289" s="106" t="e">
        <v>#N/A</v>
      </c>
      <c r="BD1289" t="s">
        <v>1125</v>
      </c>
      <c r="BE1289" t="s">
        <v>4346</v>
      </c>
      <c r="BF1289" t="s">
        <v>4753</v>
      </c>
      <c r="BH1289" t="str">
        <f t="shared" si="290"/>
        <v>AV</v>
      </c>
      <c r="BJ1289" t="str">
        <f t="shared" si="291"/>
        <v>OK</v>
      </c>
      <c r="BK1289" s="130">
        <v>1343</v>
      </c>
      <c r="BL1289" s="130" t="s">
        <v>37</v>
      </c>
      <c r="BM1289" s="131" t="s">
        <v>33</v>
      </c>
      <c r="BN1289" s="131" t="e">
        <v>#VALUE!</v>
      </c>
      <c r="BO1289">
        <v>1343</v>
      </c>
      <c r="BP1289">
        <v>0</v>
      </c>
    </row>
    <row r="1290" spans="1:68" ht="25.2" x14ac:dyDescent="0.3">
      <c r="A1290" s="1"/>
      <c r="B1290" s="47">
        <v>1185</v>
      </c>
      <c r="C1290" s="45">
        <v>1048560</v>
      </c>
      <c r="D1290" s="47"/>
      <c r="E1290" s="47"/>
      <c r="F1290" s="31" t="s">
        <v>1132</v>
      </c>
      <c r="G1290" s="29" t="s">
        <v>31</v>
      </c>
      <c r="H1290" s="70" t="s">
        <v>4779</v>
      </c>
      <c r="I1290" s="148" t="s">
        <v>32</v>
      </c>
      <c r="J1290" s="147" t="s">
        <v>33</v>
      </c>
      <c r="K1290" s="148">
        <v>0</v>
      </c>
      <c r="L1290" s="148" t="s">
        <v>32</v>
      </c>
      <c r="M1290" s="147" t="s">
        <v>33</v>
      </c>
      <c r="N1290" s="29" t="str">
        <f t="shared" si="286"/>
        <v/>
      </c>
      <c r="O1290" s="29" t="str">
        <f t="shared" si="287"/>
        <v/>
      </c>
      <c r="P1290" s="29" t="str">
        <f t="shared" si="288"/>
        <v/>
      </c>
      <c r="Q1290" s="29" t="str">
        <f t="shared" si="295"/>
        <v/>
      </c>
      <c r="R1290" s="29" t="str">
        <f t="shared" si="296"/>
        <v/>
      </c>
      <c r="S1290" s="29" t="str">
        <f t="shared" si="297"/>
        <v/>
      </c>
      <c r="T1290" s="29" t="str">
        <f t="shared" si="298"/>
        <v/>
      </c>
      <c r="U1290" s="29"/>
      <c r="V1290" s="29"/>
      <c r="W1290" s="38" t="s">
        <v>1127</v>
      </c>
      <c r="X1290" s="29" t="s">
        <v>158</v>
      </c>
      <c r="Y1290" s="146">
        <v>1776</v>
      </c>
      <c r="Z1290" s="33">
        <v>2274</v>
      </c>
      <c r="AA1290" s="34">
        <f t="shared" si="292"/>
        <v>0.28000000000000003</v>
      </c>
      <c r="AB1290" s="33">
        <f t="shared" si="289"/>
        <v>2274</v>
      </c>
      <c r="AC1290" s="34">
        <f t="shared" si="293"/>
        <v>0.28040540540540543</v>
      </c>
      <c r="AD1290" s="145">
        <f t="shared" si="294"/>
        <v>1895</v>
      </c>
      <c r="AE1290" s="105">
        <v>1480</v>
      </c>
      <c r="AF1290" s="34" t="s">
        <v>36</v>
      </c>
      <c r="AG1290" s="34" t="s">
        <v>36</v>
      </c>
      <c r="AH1290" s="34" t="s">
        <v>36</v>
      </c>
      <c r="AI1290" s="29">
        <v>5.8999999999999997E-2</v>
      </c>
      <c r="AJ1290" s="29">
        <v>1E-4</v>
      </c>
      <c r="AK1290" s="29">
        <v>20</v>
      </c>
      <c r="AL1290" s="29">
        <v>0</v>
      </c>
      <c r="AM1290" s="29" t="s">
        <v>28</v>
      </c>
      <c r="AN1290" s="158" t="s">
        <v>28</v>
      </c>
      <c r="AO1290" s="29" t="s">
        <v>28</v>
      </c>
      <c r="AP1290" s="29">
        <v>20</v>
      </c>
      <c r="AQ1290" s="29">
        <v>280</v>
      </c>
      <c r="AR1290" s="29">
        <v>187</v>
      </c>
      <c r="AS1290" s="29">
        <v>95</v>
      </c>
      <c r="AT1290" s="29">
        <v>2.3199999999999998</v>
      </c>
      <c r="AU1290" s="144">
        <v>4.9740000000000001E-3</v>
      </c>
      <c r="AV1290" s="36" t="s">
        <v>28</v>
      </c>
      <c r="AW1290" s="102" t="s">
        <v>33</v>
      </c>
      <c r="AX1290" s="129" t="s">
        <v>33</v>
      </c>
      <c r="AY1290" s="106">
        <v>20</v>
      </c>
      <c r="BD1290" t="s">
        <v>1125</v>
      </c>
      <c r="BE1290" t="s">
        <v>4457</v>
      </c>
      <c r="BF1290" t="s">
        <v>4753</v>
      </c>
      <c r="BH1290" t="str">
        <f t="shared" si="290"/>
        <v>AV</v>
      </c>
      <c r="BJ1290" t="str">
        <f t="shared" si="291"/>
        <v>OK</v>
      </c>
      <c r="BK1290" s="130">
        <v>2274</v>
      </c>
      <c r="BL1290" s="130" t="s">
        <v>37</v>
      </c>
      <c r="BM1290" s="131" t="s">
        <v>33</v>
      </c>
      <c r="BN1290" s="131" t="e">
        <v>#VALUE!</v>
      </c>
      <c r="BO1290">
        <v>2274</v>
      </c>
      <c r="BP1290">
        <v>0</v>
      </c>
    </row>
    <row r="1291" spans="1:68" ht="25.2" x14ac:dyDescent="0.3">
      <c r="A1291" s="1"/>
      <c r="B1291" s="47">
        <v>1186</v>
      </c>
      <c r="C1291" s="45">
        <v>1048561</v>
      </c>
      <c r="D1291" s="47"/>
      <c r="E1291" s="47"/>
      <c r="F1291" s="31" t="s">
        <v>1133</v>
      </c>
      <c r="G1291" s="29" t="s">
        <v>31</v>
      </c>
      <c r="H1291" s="70" t="s">
        <v>4779</v>
      </c>
      <c r="I1291" s="148" t="s">
        <v>32</v>
      </c>
      <c r="J1291" s="147" t="s">
        <v>33</v>
      </c>
      <c r="K1291" s="148">
        <v>0</v>
      </c>
      <c r="L1291" s="148" t="s">
        <v>32</v>
      </c>
      <c r="M1291" s="147" t="s">
        <v>33</v>
      </c>
      <c r="N1291" s="29" t="str">
        <f t="shared" si="286"/>
        <v/>
      </c>
      <c r="O1291" s="29" t="str">
        <f t="shared" si="287"/>
        <v/>
      </c>
      <c r="P1291" s="29" t="str">
        <f t="shared" si="288"/>
        <v/>
      </c>
      <c r="Q1291" s="29" t="str">
        <f t="shared" si="295"/>
        <v/>
      </c>
      <c r="R1291" s="29" t="str">
        <f t="shared" si="296"/>
        <v/>
      </c>
      <c r="S1291" s="29" t="str">
        <f t="shared" si="297"/>
        <v/>
      </c>
      <c r="T1291" s="29" t="str">
        <f t="shared" si="298"/>
        <v/>
      </c>
      <c r="U1291" s="29"/>
      <c r="V1291" s="29"/>
      <c r="W1291" s="38" t="s">
        <v>1127</v>
      </c>
      <c r="X1291" s="29" t="s">
        <v>158</v>
      </c>
      <c r="Y1291" s="146">
        <v>1014</v>
      </c>
      <c r="Z1291" s="33">
        <v>1297</v>
      </c>
      <c r="AA1291" s="34">
        <f t="shared" si="292"/>
        <v>0.27900000000000003</v>
      </c>
      <c r="AB1291" s="33">
        <f t="shared" si="289"/>
        <v>1297</v>
      </c>
      <c r="AC1291" s="34">
        <f t="shared" si="293"/>
        <v>0.27909230769230781</v>
      </c>
      <c r="AD1291" s="145">
        <f t="shared" si="294"/>
        <v>1080.8330000000001</v>
      </c>
      <c r="AE1291" s="105">
        <v>845</v>
      </c>
      <c r="AF1291" s="34" t="s">
        <v>36</v>
      </c>
      <c r="AG1291" s="34" t="s">
        <v>36</v>
      </c>
      <c r="AH1291" s="34" t="s">
        <v>36</v>
      </c>
      <c r="AI1291" s="29">
        <v>6.0999999999999999E-2</v>
      </c>
      <c r="AJ1291" s="29">
        <v>8.0000000000000007E-5</v>
      </c>
      <c r="AK1291" s="29">
        <v>90</v>
      </c>
      <c r="AL1291" s="29">
        <v>0</v>
      </c>
      <c r="AM1291" s="29" t="s">
        <v>28</v>
      </c>
      <c r="AN1291" s="158" t="s">
        <v>28</v>
      </c>
      <c r="AO1291" s="29" t="s">
        <v>28</v>
      </c>
      <c r="AP1291" s="29">
        <v>30</v>
      </c>
      <c r="AQ1291" s="29">
        <v>280</v>
      </c>
      <c r="AR1291" s="29">
        <v>187</v>
      </c>
      <c r="AS1291" s="29">
        <v>95</v>
      </c>
      <c r="AT1291" s="29">
        <v>1.92</v>
      </c>
      <c r="AU1291" s="144">
        <v>4.9740000000000001E-3</v>
      </c>
      <c r="AV1291" s="36" t="s">
        <v>28</v>
      </c>
      <c r="AW1291" s="102" t="s">
        <v>33</v>
      </c>
      <c r="AX1291" s="129" t="s">
        <v>33</v>
      </c>
      <c r="AY1291" s="106" t="e">
        <v>#N/A</v>
      </c>
      <c r="BD1291" t="s">
        <v>1125</v>
      </c>
      <c r="BE1291" t="s">
        <v>4457</v>
      </c>
      <c r="BF1291" t="s">
        <v>4753</v>
      </c>
      <c r="BH1291" t="str">
        <f t="shared" si="290"/>
        <v>AV</v>
      </c>
      <c r="BJ1291" t="str">
        <f t="shared" si="291"/>
        <v>OK</v>
      </c>
      <c r="BK1291" s="130">
        <v>1297</v>
      </c>
      <c r="BL1291" s="130" t="s">
        <v>37</v>
      </c>
      <c r="BM1291" s="131" t="s">
        <v>33</v>
      </c>
      <c r="BN1291" s="131" t="e">
        <v>#VALUE!</v>
      </c>
      <c r="BO1291">
        <v>1297</v>
      </c>
      <c r="BP1291">
        <v>0</v>
      </c>
    </row>
    <row r="1292" spans="1:68" ht="25.2" x14ac:dyDescent="0.3">
      <c r="A1292" s="1"/>
      <c r="B1292" s="47">
        <v>1187</v>
      </c>
      <c r="C1292" s="45">
        <v>1048562</v>
      </c>
      <c r="D1292" s="47"/>
      <c r="E1292" s="47"/>
      <c r="F1292" s="31" t="s">
        <v>1134</v>
      </c>
      <c r="G1292" s="29" t="s">
        <v>31</v>
      </c>
      <c r="H1292" s="70" t="s">
        <v>4779</v>
      </c>
      <c r="I1292" s="148" t="s">
        <v>32</v>
      </c>
      <c r="J1292" s="147" t="s">
        <v>33</v>
      </c>
      <c r="K1292" s="148">
        <v>0</v>
      </c>
      <c r="L1292" s="148" t="s">
        <v>32</v>
      </c>
      <c r="M1292" s="147">
        <v>42410</v>
      </c>
      <c r="N1292" s="29" t="str">
        <f t="shared" si="286"/>
        <v/>
      </c>
      <c r="O1292" s="29" t="str">
        <f t="shared" si="287"/>
        <v/>
      </c>
      <c r="P1292" s="29" t="str">
        <f t="shared" si="288"/>
        <v/>
      </c>
      <c r="Q1292" s="29" t="str">
        <f t="shared" si="295"/>
        <v/>
      </c>
      <c r="R1292" s="29" t="str">
        <f t="shared" si="296"/>
        <v/>
      </c>
      <c r="S1292" s="29" t="str">
        <f t="shared" si="297"/>
        <v/>
      </c>
      <c r="T1292" s="29" t="str">
        <f t="shared" si="298"/>
        <v/>
      </c>
      <c r="U1292" s="29"/>
      <c r="V1292" s="29"/>
      <c r="W1292" s="38" t="s">
        <v>1127</v>
      </c>
      <c r="X1292" s="29" t="s">
        <v>158</v>
      </c>
      <c r="Y1292" s="146">
        <v>1650</v>
      </c>
      <c r="Z1292" s="33">
        <v>2112</v>
      </c>
      <c r="AA1292" s="34">
        <f t="shared" si="292"/>
        <v>0.28000000000000003</v>
      </c>
      <c r="AB1292" s="33">
        <f t="shared" si="289"/>
        <v>2112</v>
      </c>
      <c r="AC1292" s="34">
        <f t="shared" si="293"/>
        <v>0.28000000000000003</v>
      </c>
      <c r="AD1292" s="145">
        <f t="shared" si="294"/>
        <v>1760</v>
      </c>
      <c r="AE1292" s="105">
        <v>1375</v>
      </c>
      <c r="AF1292" s="34" t="s">
        <v>36</v>
      </c>
      <c r="AG1292" s="34" t="s">
        <v>36</v>
      </c>
      <c r="AH1292" s="34" t="s">
        <v>36</v>
      </c>
      <c r="AI1292" s="29">
        <v>3.5999999999999997E-2</v>
      </c>
      <c r="AJ1292" s="29">
        <v>9.0000000000000006E-5</v>
      </c>
      <c r="AK1292" s="29">
        <v>60</v>
      </c>
      <c r="AL1292" s="29">
        <v>0</v>
      </c>
      <c r="AM1292" s="29" t="s">
        <v>28</v>
      </c>
      <c r="AN1292" s="158" t="s">
        <v>28</v>
      </c>
      <c r="AO1292" s="29" t="s">
        <v>28</v>
      </c>
      <c r="AP1292" s="29">
        <v>20</v>
      </c>
      <c r="AQ1292" s="29">
        <v>280</v>
      </c>
      <c r="AR1292" s="29">
        <v>187</v>
      </c>
      <c r="AS1292" s="29">
        <v>95</v>
      </c>
      <c r="AT1292" s="29">
        <v>1.52</v>
      </c>
      <c r="AU1292" s="144">
        <v>4.9740000000000001E-3</v>
      </c>
      <c r="AV1292" s="36" t="s">
        <v>28</v>
      </c>
      <c r="AW1292" s="102" t="s">
        <v>33</v>
      </c>
      <c r="AX1292" s="129" t="s">
        <v>33</v>
      </c>
      <c r="AY1292" s="106" t="e">
        <v>#N/A</v>
      </c>
      <c r="BD1292" t="s">
        <v>1125</v>
      </c>
      <c r="BE1292" t="s">
        <v>4457</v>
      </c>
      <c r="BF1292" t="s">
        <v>4753</v>
      </c>
      <c r="BH1292" t="str">
        <f t="shared" si="290"/>
        <v>AV</v>
      </c>
      <c r="BJ1292" t="str">
        <f t="shared" si="291"/>
        <v>OK</v>
      </c>
      <c r="BK1292" s="130">
        <v>2112</v>
      </c>
      <c r="BL1292" s="130" t="s">
        <v>37</v>
      </c>
      <c r="BM1292" s="131" t="s">
        <v>33</v>
      </c>
      <c r="BN1292" s="131" t="e">
        <v>#VALUE!</v>
      </c>
      <c r="BO1292">
        <v>2112</v>
      </c>
      <c r="BP1292">
        <v>0</v>
      </c>
    </row>
    <row r="1293" spans="1:68" ht="25.2" x14ac:dyDescent="0.3">
      <c r="A1293" s="1"/>
      <c r="B1293" s="47">
        <v>1188</v>
      </c>
      <c r="C1293" s="45">
        <v>1048563</v>
      </c>
      <c r="D1293" s="47"/>
      <c r="E1293" s="47"/>
      <c r="F1293" s="31" t="s">
        <v>1135</v>
      </c>
      <c r="G1293" s="29" t="s">
        <v>31</v>
      </c>
      <c r="H1293" s="70" t="s">
        <v>4779</v>
      </c>
      <c r="I1293" s="148" t="s">
        <v>32</v>
      </c>
      <c r="J1293" s="147" t="s">
        <v>33</v>
      </c>
      <c r="K1293" s="148">
        <v>0</v>
      </c>
      <c r="L1293" s="148" t="s">
        <v>32</v>
      </c>
      <c r="M1293" s="147">
        <v>42410</v>
      </c>
      <c r="N1293" s="29" t="str">
        <f t="shared" si="286"/>
        <v/>
      </c>
      <c r="O1293" s="29" t="str">
        <f t="shared" si="287"/>
        <v/>
      </c>
      <c r="P1293" s="29" t="str">
        <f t="shared" si="288"/>
        <v/>
      </c>
      <c r="Q1293" s="29" t="str">
        <f t="shared" si="295"/>
        <v/>
      </c>
      <c r="R1293" s="29" t="str">
        <f t="shared" si="296"/>
        <v/>
      </c>
      <c r="S1293" s="29" t="str">
        <f t="shared" si="297"/>
        <v/>
      </c>
      <c r="T1293" s="29" t="str">
        <f t="shared" si="298"/>
        <v/>
      </c>
      <c r="U1293" s="29"/>
      <c r="V1293" s="29"/>
      <c r="W1293" s="38" t="s">
        <v>1127</v>
      </c>
      <c r="X1293" s="29" t="s">
        <v>158</v>
      </c>
      <c r="Y1293" s="146">
        <v>2541</v>
      </c>
      <c r="Z1293" s="33">
        <v>3252</v>
      </c>
      <c r="AA1293" s="34">
        <f t="shared" si="292"/>
        <v>0.28000000000000003</v>
      </c>
      <c r="AB1293" s="33">
        <f t="shared" si="289"/>
        <v>3252</v>
      </c>
      <c r="AC1293" s="34">
        <f t="shared" si="293"/>
        <v>0.2798110979929162</v>
      </c>
      <c r="AD1293" s="145">
        <f t="shared" si="294"/>
        <v>2710</v>
      </c>
      <c r="AE1293" s="105">
        <v>2117.5</v>
      </c>
      <c r="AF1293" s="34" t="s">
        <v>36</v>
      </c>
      <c r="AG1293" s="34" t="s">
        <v>36</v>
      </c>
      <c r="AH1293" s="34" t="s">
        <v>36</v>
      </c>
      <c r="AI1293" s="29">
        <v>6.6000000000000003E-2</v>
      </c>
      <c r="AJ1293" s="29">
        <v>1.8000000000000001E-4</v>
      </c>
      <c r="AK1293" s="29">
        <v>40</v>
      </c>
      <c r="AL1293" s="29">
        <v>0</v>
      </c>
      <c r="AM1293" s="29" t="s">
        <v>28</v>
      </c>
      <c r="AN1293" s="158" t="s">
        <v>28</v>
      </c>
      <c r="AO1293" s="29" t="s">
        <v>28</v>
      </c>
      <c r="AP1293" s="29">
        <v>20</v>
      </c>
      <c r="AQ1293" s="29">
        <v>280</v>
      </c>
      <c r="AR1293" s="29">
        <v>187</v>
      </c>
      <c r="AS1293" s="29">
        <v>95</v>
      </c>
      <c r="AT1293" s="29">
        <v>2.48</v>
      </c>
      <c r="AU1293" s="144">
        <v>4.9740000000000001E-3</v>
      </c>
      <c r="AV1293" s="36" t="s">
        <v>28</v>
      </c>
      <c r="AW1293" s="102" t="s">
        <v>33</v>
      </c>
      <c r="AX1293" s="129" t="s">
        <v>33</v>
      </c>
      <c r="AY1293" s="106" t="e">
        <v>#N/A</v>
      </c>
      <c r="BD1293" t="s">
        <v>4458</v>
      </c>
      <c r="BE1293" t="s">
        <v>4346</v>
      </c>
      <c r="BF1293" t="s">
        <v>4753</v>
      </c>
      <c r="BH1293" t="str">
        <f t="shared" si="290"/>
        <v>AV</v>
      </c>
      <c r="BJ1293" t="str">
        <f t="shared" si="291"/>
        <v>OK</v>
      </c>
      <c r="BK1293" s="130">
        <v>3252</v>
      </c>
      <c r="BL1293" s="130" t="s">
        <v>37</v>
      </c>
      <c r="BM1293" s="131" t="s">
        <v>33</v>
      </c>
      <c r="BN1293" s="131" t="e">
        <v>#VALUE!</v>
      </c>
      <c r="BO1293">
        <v>3252</v>
      </c>
      <c r="BP1293">
        <v>0</v>
      </c>
    </row>
    <row r="1294" spans="1:68" ht="25.2" x14ac:dyDescent="0.3">
      <c r="A1294" s="1"/>
      <c r="B1294" s="47">
        <v>1189</v>
      </c>
      <c r="C1294" s="45">
        <v>1048564</v>
      </c>
      <c r="D1294" s="47"/>
      <c r="E1294" s="47"/>
      <c r="F1294" s="31" t="s">
        <v>1136</v>
      </c>
      <c r="G1294" s="29" t="s">
        <v>31</v>
      </c>
      <c r="H1294" s="70" t="s">
        <v>4779</v>
      </c>
      <c r="I1294" s="148" t="s">
        <v>32</v>
      </c>
      <c r="J1294" s="147" t="s">
        <v>33</v>
      </c>
      <c r="K1294" s="148">
        <v>0</v>
      </c>
      <c r="L1294" s="148" t="s">
        <v>32</v>
      </c>
      <c r="M1294" s="147" t="s">
        <v>33</v>
      </c>
      <c r="N1294" s="29" t="str">
        <f t="shared" si="286"/>
        <v/>
      </c>
      <c r="O1294" s="29" t="str">
        <f t="shared" si="287"/>
        <v/>
      </c>
      <c r="P1294" s="29" t="str">
        <f t="shared" si="288"/>
        <v/>
      </c>
      <c r="Q1294" s="29" t="str">
        <f t="shared" si="295"/>
        <v/>
      </c>
      <c r="R1294" s="29" t="str">
        <f t="shared" si="296"/>
        <v/>
      </c>
      <c r="S1294" s="29" t="str">
        <f t="shared" si="297"/>
        <v/>
      </c>
      <c r="T1294" s="29" t="str">
        <f t="shared" si="298"/>
        <v/>
      </c>
      <c r="U1294" s="29"/>
      <c r="V1294" s="29"/>
      <c r="W1294" s="38" t="s">
        <v>1127</v>
      </c>
      <c r="X1294" s="29" t="s">
        <v>158</v>
      </c>
      <c r="Y1294" s="146">
        <v>1337</v>
      </c>
      <c r="Z1294" s="33">
        <v>1712</v>
      </c>
      <c r="AA1294" s="34">
        <f t="shared" si="292"/>
        <v>0.28000000000000003</v>
      </c>
      <c r="AB1294" s="33">
        <f t="shared" si="289"/>
        <v>1712</v>
      </c>
      <c r="AC1294" s="34">
        <f t="shared" si="293"/>
        <v>0.28047859970722522</v>
      </c>
      <c r="AD1294" s="145">
        <f t="shared" si="294"/>
        <v>1426.6669999999999</v>
      </c>
      <c r="AE1294" s="105">
        <v>1114.1669999999999</v>
      </c>
      <c r="AF1294" s="34" t="s">
        <v>36</v>
      </c>
      <c r="AG1294" s="34" t="s">
        <v>36</v>
      </c>
      <c r="AH1294" s="34" t="s">
        <v>36</v>
      </c>
      <c r="AI1294" s="29">
        <v>3.2000000000000001E-2</v>
      </c>
      <c r="AJ1294" s="29">
        <v>1.3999999999999999E-4</v>
      </c>
      <c r="AK1294" s="29">
        <v>20</v>
      </c>
      <c r="AL1294" s="29">
        <v>0</v>
      </c>
      <c r="AM1294" s="29" t="s">
        <v>28</v>
      </c>
      <c r="AN1294" s="158" t="s">
        <v>28</v>
      </c>
      <c r="AO1294" s="29" t="s">
        <v>28</v>
      </c>
      <c r="AP1294" s="29">
        <v>20</v>
      </c>
      <c r="AQ1294" s="29">
        <v>280</v>
      </c>
      <c r="AR1294" s="29">
        <v>187</v>
      </c>
      <c r="AS1294" s="29">
        <v>95</v>
      </c>
      <c r="AT1294" s="29">
        <v>1.44</v>
      </c>
      <c r="AU1294" s="144">
        <v>4.9740000000000001E-3</v>
      </c>
      <c r="AV1294" s="36" t="s">
        <v>28</v>
      </c>
      <c r="AW1294" s="102" t="s">
        <v>33</v>
      </c>
      <c r="AX1294" s="129" t="s">
        <v>33</v>
      </c>
      <c r="AY1294" s="106">
        <v>1160</v>
      </c>
      <c r="BD1294" t="s">
        <v>1125</v>
      </c>
      <c r="BE1294" t="s">
        <v>4457</v>
      </c>
      <c r="BF1294" t="s">
        <v>4753</v>
      </c>
      <c r="BH1294" t="str">
        <f t="shared" si="290"/>
        <v>AV</v>
      </c>
      <c r="BJ1294" t="str">
        <f t="shared" si="291"/>
        <v>OK</v>
      </c>
      <c r="BK1294" s="130">
        <v>1712</v>
      </c>
      <c r="BL1294" s="130" t="s">
        <v>37</v>
      </c>
      <c r="BM1294" s="131" t="s">
        <v>33</v>
      </c>
      <c r="BN1294" s="131" t="e">
        <v>#VALUE!</v>
      </c>
      <c r="BO1294">
        <v>1712</v>
      </c>
      <c r="BP1294">
        <v>0</v>
      </c>
    </row>
    <row r="1295" spans="1:68" ht="25.2" x14ac:dyDescent="0.3">
      <c r="A1295" s="1"/>
      <c r="B1295" s="47">
        <v>1190</v>
      </c>
      <c r="C1295" s="45">
        <v>1048565</v>
      </c>
      <c r="D1295" s="47"/>
      <c r="E1295" s="47"/>
      <c r="F1295" s="31" t="s">
        <v>1137</v>
      </c>
      <c r="G1295" s="29" t="s">
        <v>31</v>
      </c>
      <c r="H1295" s="70" t="s">
        <v>4779</v>
      </c>
      <c r="I1295" s="148" t="s">
        <v>32</v>
      </c>
      <c r="J1295" s="147" t="s">
        <v>33</v>
      </c>
      <c r="K1295" s="148">
        <v>0</v>
      </c>
      <c r="L1295" s="148" t="s">
        <v>32</v>
      </c>
      <c r="M1295" s="147">
        <v>42551</v>
      </c>
      <c r="N1295" s="29" t="str">
        <f t="shared" si="286"/>
        <v/>
      </c>
      <c r="O1295" s="29" t="str">
        <f t="shared" si="287"/>
        <v/>
      </c>
      <c r="P1295" s="29" t="str">
        <f t="shared" si="288"/>
        <v/>
      </c>
      <c r="Q1295" s="29" t="str">
        <f t="shared" si="295"/>
        <v/>
      </c>
      <c r="R1295" s="29" t="str">
        <f t="shared" si="296"/>
        <v/>
      </c>
      <c r="S1295" s="29" t="str">
        <f t="shared" si="297"/>
        <v/>
      </c>
      <c r="T1295" s="29" t="str">
        <f t="shared" si="298"/>
        <v/>
      </c>
      <c r="U1295" s="29"/>
      <c r="V1295" s="29"/>
      <c r="W1295" s="38" t="s">
        <v>1127</v>
      </c>
      <c r="X1295" s="29" t="s">
        <v>158</v>
      </c>
      <c r="Y1295" s="146">
        <v>1627</v>
      </c>
      <c r="Z1295" s="33">
        <v>2083</v>
      </c>
      <c r="AA1295" s="34">
        <f t="shared" si="292"/>
        <v>0.28000000000000003</v>
      </c>
      <c r="AB1295" s="33">
        <f t="shared" si="289"/>
        <v>2083</v>
      </c>
      <c r="AC1295" s="34">
        <f t="shared" si="293"/>
        <v>0.2802705052908433</v>
      </c>
      <c r="AD1295" s="145">
        <f t="shared" si="294"/>
        <v>1735.8330000000001</v>
      </c>
      <c r="AE1295" s="105">
        <v>1355.8330000000001</v>
      </c>
      <c r="AF1295" s="34" t="s">
        <v>36</v>
      </c>
      <c r="AG1295" s="34" t="s">
        <v>36</v>
      </c>
      <c r="AH1295" s="34" t="s">
        <v>36</v>
      </c>
      <c r="AI1295" s="29">
        <v>7.5999999999999998E-2</v>
      </c>
      <c r="AJ1295" s="29">
        <v>1.8000000000000001E-4</v>
      </c>
      <c r="AK1295" s="29">
        <v>620</v>
      </c>
      <c r="AL1295" s="29">
        <v>0</v>
      </c>
      <c r="AM1295" s="29" t="s">
        <v>28</v>
      </c>
      <c r="AN1295" s="158" t="s">
        <v>28</v>
      </c>
      <c r="AO1295" s="29" t="s">
        <v>28</v>
      </c>
      <c r="AP1295" s="29">
        <v>20</v>
      </c>
      <c r="AQ1295" s="29">
        <v>280</v>
      </c>
      <c r="AR1295" s="29">
        <v>187</v>
      </c>
      <c r="AS1295" s="29">
        <v>95</v>
      </c>
      <c r="AT1295" s="29">
        <v>1.7</v>
      </c>
      <c r="AU1295" s="144">
        <v>4.9740000000000001E-3</v>
      </c>
      <c r="AV1295" s="36" t="s">
        <v>28</v>
      </c>
      <c r="AW1295" s="102" t="s">
        <v>33</v>
      </c>
      <c r="AX1295" s="129" t="s">
        <v>33</v>
      </c>
      <c r="AY1295" s="106">
        <v>20</v>
      </c>
      <c r="BD1295" t="s">
        <v>1125</v>
      </c>
      <c r="BE1295" t="s">
        <v>4457</v>
      </c>
      <c r="BF1295" t="s">
        <v>4753</v>
      </c>
      <c r="BH1295" t="str">
        <f t="shared" si="290"/>
        <v>AV</v>
      </c>
      <c r="BJ1295" t="str">
        <f t="shared" si="291"/>
        <v>OK</v>
      </c>
      <c r="BK1295" s="130">
        <v>2083</v>
      </c>
      <c r="BL1295" s="130" t="s">
        <v>37</v>
      </c>
      <c r="BM1295" s="131" t="s">
        <v>33</v>
      </c>
      <c r="BN1295" s="131" t="e">
        <v>#VALUE!</v>
      </c>
      <c r="BO1295">
        <v>2083</v>
      </c>
      <c r="BP1295">
        <v>0</v>
      </c>
    </row>
    <row r="1296" spans="1:68" x14ac:dyDescent="0.3">
      <c r="A1296" s="1"/>
      <c r="B1296" s="47">
        <v>1191</v>
      </c>
      <c r="C1296" s="45">
        <v>1048542</v>
      </c>
      <c r="D1296" s="47"/>
      <c r="E1296" s="47"/>
      <c r="F1296" s="31" t="s">
        <v>1138</v>
      </c>
      <c r="G1296" s="29" t="s">
        <v>31</v>
      </c>
      <c r="H1296" s="70"/>
      <c r="I1296" s="148" t="s">
        <v>32</v>
      </c>
      <c r="J1296" s="147" t="s">
        <v>33</v>
      </c>
      <c r="K1296" s="148">
        <v>0</v>
      </c>
      <c r="L1296" s="148" t="s">
        <v>32</v>
      </c>
      <c r="M1296" s="147">
        <v>42551</v>
      </c>
      <c r="N1296" s="29" t="str">
        <f t="shared" si="286"/>
        <v/>
      </c>
      <c r="O1296" s="29" t="str">
        <f t="shared" si="287"/>
        <v/>
      </c>
      <c r="P1296" s="29" t="str">
        <f t="shared" si="288"/>
        <v/>
      </c>
      <c r="Q1296" s="29" t="str">
        <f t="shared" si="295"/>
        <v/>
      </c>
      <c r="R1296" s="29" t="str">
        <f t="shared" si="296"/>
        <v/>
      </c>
      <c r="S1296" s="29" t="str">
        <f t="shared" si="297"/>
        <v/>
      </c>
      <c r="T1296" s="29" t="str">
        <f t="shared" si="298"/>
        <v/>
      </c>
      <c r="U1296" s="29"/>
      <c r="V1296" s="29"/>
      <c r="W1296" s="38" t="s">
        <v>1127</v>
      </c>
      <c r="X1296" s="29" t="s">
        <v>158</v>
      </c>
      <c r="Y1296" s="146">
        <v>806</v>
      </c>
      <c r="Z1296" s="33">
        <v>1032</v>
      </c>
      <c r="AA1296" s="34">
        <f t="shared" si="292"/>
        <v>0.28000000000000003</v>
      </c>
      <c r="AB1296" s="33">
        <f t="shared" si="289"/>
        <v>1032</v>
      </c>
      <c r="AC1296" s="34">
        <f t="shared" si="293"/>
        <v>0.28039638690005608</v>
      </c>
      <c r="AD1296" s="145">
        <f t="shared" si="294"/>
        <v>860</v>
      </c>
      <c r="AE1296" s="105">
        <v>671.66700000000003</v>
      </c>
      <c r="AF1296" s="34" t="s">
        <v>36</v>
      </c>
      <c r="AG1296" s="34" t="s">
        <v>36</v>
      </c>
      <c r="AH1296" s="34" t="s">
        <v>36</v>
      </c>
      <c r="AI1296" s="29">
        <v>3.3000000000000002E-2</v>
      </c>
      <c r="AJ1296" s="29">
        <v>3.0000000000000001E-5</v>
      </c>
      <c r="AK1296" s="29">
        <v>0</v>
      </c>
      <c r="AL1296" s="29">
        <v>0</v>
      </c>
      <c r="AM1296" s="29" t="s">
        <v>28</v>
      </c>
      <c r="AN1296" s="44" t="s">
        <v>27</v>
      </c>
      <c r="AO1296" s="29" t="s">
        <v>28</v>
      </c>
      <c r="AP1296" s="29">
        <v>40</v>
      </c>
      <c r="AQ1296" s="29">
        <v>275</v>
      </c>
      <c r="AR1296" s="29">
        <v>183</v>
      </c>
      <c r="AS1296" s="29">
        <v>90</v>
      </c>
      <c r="AT1296" s="29">
        <v>1.2</v>
      </c>
      <c r="AU1296" s="144">
        <v>4.529E-3</v>
      </c>
      <c r="AV1296" s="36" t="s">
        <v>28</v>
      </c>
      <c r="AW1296" s="102" t="s">
        <v>33</v>
      </c>
      <c r="AX1296" s="129" t="s">
        <v>33</v>
      </c>
      <c r="AY1296" s="106">
        <v>453</v>
      </c>
      <c r="BD1296" t="s">
        <v>1125</v>
      </c>
      <c r="BE1296" t="s">
        <v>4457</v>
      </c>
      <c r="BF1296" t="s">
        <v>4753</v>
      </c>
      <c r="BH1296" t="str">
        <f t="shared" si="290"/>
        <v/>
      </c>
      <c r="BJ1296" t="str">
        <f t="shared" si="291"/>
        <v>OK</v>
      </c>
      <c r="BK1296" s="130" t="s">
        <v>5302</v>
      </c>
      <c r="BL1296" s="130" t="e">
        <v>#VALUE!</v>
      </c>
      <c r="BM1296" s="131" t="s">
        <v>33</v>
      </c>
      <c r="BN1296" s="131" t="e">
        <v>#VALUE!</v>
      </c>
      <c r="BO1296" t="e">
        <v>#N/A</v>
      </c>
      <c r="BP1296">
        <v>0</v>
      </c>
    </row>
    <row r="1297" spans="1:68" x14ac:dyDescent="0.3">
      <c r="A1297" s="1"/>
      <c r="B1297" s="47">
        <v>1192</v>
      </c>
      <c r="C1297" s="45">
        <v>1048543</v>
      </c>
      <c r="D1297" s="47"/>
      <c r="E1297" s="47"/>
      <c r="F1297" s="31" t="s">
        <v>1139</v>
      </c>
      <c r="G1297" s="29" t="s">
        <v>31</v>
      </c>
      <c r="H1297" s="70"/>
      <c r="I1297" s="148" t="s">
        <v>32</v>
      </c>
      <c r="J1297" s="147" t="s">
        <v>33</v>
      </c>
      <c r="K1297" s="148">
        <v>0</v>
      </c>
      <c r="L1297" s="148" t="s">
        <v>32</v>
      </c>
      <c r="M1297" s="147">
        <v>42551</v>
      </c>
      <c r="N1297" s="29" t="str">
        <f t="shared" si="286"/>
        <v/>
      </c>
      <c r="O1297" s="29" t="str">
        <f t="shared" si="287"/>
        <v/>
      </c>
      <c r="P1297" s="29" t="str">
        <f t="shared" si="288"/>
        <v/>
      </c>
      <c r="Q1297" s="29" t="str">
        <f t="shared" si="295"/>
        <v/>
      </c>
      <c r="R1297" s="29" t="str">
        <f t="shared" si="296"/>
        <v/>
      </c>
      <c r="S1297" s="29" t="str">
        <f t="shared" si="297"/>
        <v/>
      </c>
      <c r="T1297" s="29" t="str">
        <f t="shared" si="298"/>
        <v/>
      </c>
      <c r="U1297" s="29"/>
      <c r="V1297" s="29"/>
      <c r="W1297" s="38" t="s">
        <v>1127</v>
      </c>
      <c r="X1297" s="29" t="s">
        <v>158</v>
      </c>
      <c r="Y1297" s="146">
        <v>1109</v>
      </c>
      <c r="Z1297" s="33">
        <v>1420</v>
      </c>
      <c r="AA1297" s="34">
        <f t="shared" si="292"/>
        <v>0.28000000000000003</v>
      </c>
      <c r="AB1297" s="33">
        <f t="shared" si="289"/>
        <v>1420</v>
      </c>
      <c r="AC1297" s="34">
        <f t="shared" si="293"/>
        <v>0.28043199984418404</v>
      </c>
      <c r="AD1297" s="145">
        <f t="shared" si="294"/>
        <v>1183.3330000000001</v>
      </c>
      <c r="AE1297" s="105">
        <v>924.16700000000003</v>
      </c>
      <c r="AF1297" s="34" t="s">
        <v>36</v>
      </c>
      <c r="AG1297" s="34" t="s">
        <v>36</v>
      </c>
      <c r="AH1297" s="34" t="s">
        <v>36</v>
      </c>
      <c r="AI1297" s="29">
        <v>5.7000000000000002E-2</v>
      </c>
      <c r="AJ1297" s="29">
        <v>6.9999999999999994E-5</v>
      </c>
      <c r="AK1297" s="29">
        <v>0</v>
      </c>
      <c r="AL1297" s="29">
        <v>0</v>
      </c>
      <c r="AM1297" s="29" t="s">
        <v>28</v>
      </c>
      <c r="AN1297" s="44" t="s">
        <v>27</v>
      </c>
      <c r="AO1297" s="29" t="s">
        <v>28</v>
      </c>
      <c r="AP1297" s="29">
        <v>30</v>
      </c>
      <c r="AQ1297" s="29">
        <v>280</v>
      </c>
      <c r="AR1297" s="29">
        <v>187</v>
      </c>
      <c r="AS1297" s="29">
        <v>95</v>
      </c>
      <c r="AT1297" s="29">
        <v>1.74</v>
      </c>
      <c r="AU1297" s="144">
        <v>4.9740000000000001E-3</v>
      </c>
      <c r="AV1297" s="36" t="s">
        <v>28</v>
      </c>
      <c r="AW1297" s="102" t="s">
        <v>33</v>
      </c>
      <c r="AX1297" s="129" t="s">
        <v>33</v>
      </c>
      <c r="AY1297" s="106">
        <v>350</v>
      </c>
      <c r="BD1297" t="s">
        <v>1125</v>
      </c>
      <c r="BE1297" t="s">
        <v>4457</v>
      </c>
      <c r="BF1297" t="s">
        <v>4753</v>
      </c>
      <c r="BH1297" t="str">
        <f t="shared" si="290"/>
        <v/>
      </c>
      <c r="BJ1297" t="str">
        <f t="shared" si="291"/>
        <v>OK</v>
      </c>
      <c r="BK1297" s="130" t="s">
        <v>5302</v>
      </c>
      <c r="BL1297" s="130" t="e">
        <v>#VALUE!</v>
      </c>
      <c r="BM1297" s="131" t="s">
        <v>33</v>
      </c>
      <c r="BN1297" s="131" t="e">
        <v>#VALUE!</v>
      </c>
      <c r="BO1297" t="e">
        <v>#N/A</v>
      </c>
      <c r="BP1297">
        <v>0</v>
      </c>
    </row>
    <row r="1298" spans="1:68" ht="25.2" x14ac:dyDescent="0.3">
      <c r="A1298" s="1"/>
      <c r="B1298" s="47">
        <v>1193</v>
      </c>
      <c r="C1298" s="45">
        <v>1048544</v>
      </c>
      <c r="D1298" s="47"/>
      <c r="E1298" s="47"/>
      <c r="F1298" s="31" t="s">
        <v>1140</v>
      </c>
      <c r="G1298" s="29" t="s">
        <v>31</v>
      </c>
      <c r="H1298" s="70" t="s">
        <v>4779</v>
      </c>
      <c r="I1298" s="148" t="s">
        <v>32</v>
      </c>
      <c r="J1298" s="147" t="s">
        <v>33</v>
      </c>
      <c r="K1298" s="148">
        <v>0</v>
      </c>
      <c r="L1298" s="148" t="s">
        <v>32</v>
      </c>
      <c r="M1298" s="147">
        <v>42551</v>
      </c>
      <c r="N1298" s="29" t="str">
        <f t="shared" si="286"/>
        <v/>
      </c>
      <c r="O1298" s="29" t="str">
        <f t="shared" si="287"/>
        <v/>
      </c>
      <c r="P1298" s="29" t="str">
        <f t="shared" si="288"/>
        <v/>
      </c>
      <c r="Q1298" s="29" t="str">
        <f t="shared" si="295"/>
        <v/>
      </c>
      <c r="R1298" s="29" t="str">
        <f t="shared" si="296"/>
        <v/>
      </c>
      <c r="S1298" s="29" t="str">
        <f t="shared" si="297"/>
        <v/>
      </c>
      <c r="T1298" s="29" t="str">
        <f t="shared" si="298"/>
        <v/>
      </c>
      <c r="U1298" s="29"/>
      <c r="V1298" s="29"/>
      <c r="W1298" s="38" t="s">
        <v>1127</v>
      </c>
      <c r="X1298" s="29" t="s">
        <v>158</v>
      </c>
      <c r="Y1298" s="146">
        <v>1753</v>
      </c>
      <c r="Z1298" s="33">
        <v>2243</v>
      </c>
      <c r="AA1298" s="34">
        <f t="shared" si="292"/>
        <v>0.28000000000000003</v>
      </c>
      <c r="AB1298" s="33">
        <f t="shared" si="289"/>
        <v>2243</v>
      </c>
      <c r="AC1298" s="34">
        <f t="shared" si="293"/>
        <v>0.27952134159072245</v>
      </c>
      <c r="AD1298" s="145">
        <f t="shared" si="294"/>
        <v>1869.1669999999999</v>
      </c>
      <c r="AE1298" s="105">
        <v>1460.8330000000001</v>
      </c>
      <c r="AF1298" s="34" t="s">
        <v>36</v>
      </c>
      <c r="AG1298" s="34" t="s">
        <v>36</v>
      </c>
      <c r="AH1298" s="34" t="s">
        <v>36</v>
      </c>
      <c r="AI1298" s="29">
        <v>9.2999999999999999E-2</v>
      </c>
      <c r="AJ1298" s="29">
        <v>1E-4</v>
      </c>
      <c r="AK1298" s="29">
        <v>7</v>
      </c>
      <c r="AL1298" s="29">
        <v>0</v>
      </c>
      <c r="AM1298" s="29" t="s">
        <v>28</v>
      </c>
      <c r="AN1298" s="158" t="s">
        <v>28</v>
      </c>
      <c r="AO1298" s="29" t="s">
        <v>28</v>
      </c>
      <c r="AP1298" s="29">
        <v>20</v>
      </c>
      <c r="AQ1298" s="29">
        <v>280</v>
      </c>
      <c r="AR1298" s="29">
        <v>187</v>
      </c>
      <c r="AS1298" s="29">
        <v>95</v>
      </c>
      <c r="AT1298" s="29">
        <v>1.92</v>
      </c>
      <c r="AU1298" s="144">
        <v>4.9740000000000001E-3</v>
      </c>
      <c r="AV1298" s="36" t="s">
        <v>28</v>
      </c>
      <c r="AW1298" s="102" t="s">
        <v>33</v>
      </c>
      <c r="AX1298" s="129" t="s">
        <v>33</v>
      </c>
      <c r="AY1298" s="106">
        <v>23</v>
      </c>
      <c r="BD1298" t="s">
        <v>1125</v>
      </c>
      <c r="BE1298" t="s">
        <v>4457</v>
      </c>
      <c r="BF1298" t="s">
        <v>4753</v>
      </c>
      <c r="BH1298" t="str">
        <f t="shared" si="290"/>
        <v>AV</v>
      </c>
      <c r="BJ1298" t="str">
        <f t="shared" si="291"/>
        <v>OK</v>
      </c>
      <c r="BK1298" s="130">
        <v>2243</v>
      </c>
      <c r="BL1298" s="130" t="s">
        <v>37</v>
      </c>
      <c r="BM1298" s="131" t="s">
        <v>33</v>
      </c>
      <c r="BN1298" s="131" t="e">
        <v>#VALUE!</v>
      </c>
      <c r="BO1298">
        <v>2243</v>
      </c>
      <c r="BP1298">
        <v>0</v>
      </c>
    </row>
    <row r="1299" spans="1:68" ht="25.2" x14ac:dyDescent="0.3">
      <c r="A1299" s="1"/>
      <c r="B1299" s="47">
        <v>1194</v>
      </c>
      <c r="C1299" s="45">
        <v>1048545</v>
      </c>
      <c r="D1299" s="47"/>
      <c r="E1299" s="47"/>
      <c r="F1299" s="31" t="s">
        <v>1141</v>
      </c>
      <c r="G1299" s="29" t="s">
        <v>31</v>
      </c>
      <c r="H1299" s="70" t="s">
        <v>4779</v>
      </c>
      <c r="I1299" s="148" t="s">
        <v>32</v>
      </c>
      <c r="J1299" s="147" t="s">
        <v>33</v>
      </c>
      <c r="K1299" s="148">
        <v>0</v>
      </c>
      <c r="L1299" s="148" t="s">
        <v>32</v>
      </c>
      <c r="M1299" s="147">
        <v>42551</v>
      </c>
      <c r="N1299" s="29" t="str">
        <f t="shared" si="286"/>
        <v/>
      </c>
      <c r="O1299" s="29" t="str">
        <f t="shared" si="287"/>
        <v/>
      </c>
      <c r="P1299" s="29" t="str">
        <f t="shared" si="288"/>
        <v/>
      </c>
      <c r="Q1299" s="29" t="str">
        <f t="shared" si="295"/>
        <v/>
      </c>
      <c r="R1299" s="29" t="str">
        <f t="shared" si="296"/>
        <v/>
      </c>
      <c r="S1299" s="29" t="str">
        <f t="shared" si="297"/>
        <v/>
      </c>
      <c r="T1299" s="29" t="str">
        <f t="shared" si="298"/>
        <v/>
      </c>
      <c r="U1299" s="29"/>
      <c r="V1299" s="29"/>
      <c r="W1299" s="38" t="s">
        <v>1127</v>
      </c>
      <c r="X1299" s="29" t="s">
        <v>158</v>
      </c>
      <c r="Y1299" s="146">
        <v>1109</v>
      </c>
      <c r="Z1299" s="33">
        <v>1420</v>
      </c>
      <c r="AA1299" s="34">
        <f t="shared" si="292"/>
        <v>0.28000000000000003</v>
      </c>
      <c r="AB1299" s="33">
        <f t="shared" si="289"/>
        <v>1420</v>
      </c>
      <c r="AC1299" s="34">
        <f t="shared" si="293"/>
        <v>0.28043199984418404</v>
      </c>
      <c r="AD1299" s="145">
        <f t="shared" si="294"/>
        <v>1183.3330000000001</v>
      </c>
      <c r="AE1299" s="105">
        <v>924.16700000000003</v>
      </c>
      <c r="AF1299" s="34" t="s">
        <v>36</v>
      </c>
      <c r="AG1299" s="34" t="s">
        <v>36</v>
      </c>
      <c r="AH1299" s="34" t="s">
        <v>36</v>
      </c>
      <c r="AI1299" s="29">
        <v>4.7E-2</v>
      </c>
      <c r="AJ1299" s="29">
        <v>6.0000000000000002E-5</v>
      </c>
      <c r="AK1299" s="29">
        <v>85</v>
      </c>
      <c r="AL1299" s="29">
        <v>0</v>
      </c>
      <c r="AM1299" s="29" t="s">
        <v>28</v>
      </c>
      <c r="AN1299" s="158" t="s">
        <v>28</v>
      </c>
      <c r="AO1299" s="29" t="s">
        <v>28</v>
      </c>
      <c r="AP1299" s="29">
        <v>35</v>
      </c>
      <c r="AQ1299" s="29">
        <v>280</v>
      </c>
      <c r="AR1299" s="29">
        <v>187</v>
      </c>
      <c r="AS1299" s="29">
        <v>95</v>
      </c>
      <c r="AT1299" s="29">
        <v>1.645</v>
      </c>
      <c r="AU1299" s="144">
        <v>4.9740000000000001E-3</v>
      </c>
      <c r="AV1299" s="36" t="s">
        <v>28</v>
      </c>
      <c r="AW1299" s="102" t="s">
        <v>33</v>
      </c>
      <c r="AX1299" s="129" t="s">
        <v>33</v>
      </c>
      <c r="AY1299" s="106" t="e">
        <v>#N/A</v>
      </c>
      <c r="BD1299" t="s">
        <v>1125</v>
      </c>
      <c r="BE1299" t="s">
        <v>4457</v>
      </c>
      <c r="BF1299" t="s">
        <v>4753</v>
      </c>
      <c r="BH1299" t="str">
        <f t="shared" si="290"/>
        <v>AV</v>
      </c>
      <c r="BJ1299" t="str">
        <f t="shared" si="291"/>
        <v>OK</v>
      </c>
      <c r="BK1299" s="130">
        <v>1420</v>
      </c>
      <c r="BL1299" s="130" t="s">
        <v>37</v>
      </c>
      <c r="BM1299" s="131" t="s">
        <v>33</v>
      </c>
      <c r="BN1299" s="131" t="e">
        <v>#VALUE!</v>
      </c>
      <c r="BO1299">
        <v>1420</v>
      </c>
      <c r="BP1299">
        <v>0</v>
      </c>
    </row>
    <row r="1300" spans="1:68" x14ac:dyDescent="0.3">
      <c r="A1300" s="1"/>
      <c r="B1300" s="47">
        <v>1195</v>
      </c>
      <c r="C1300" s="45">
        <v>1048546</v>
      </c>
      <c r="D1300" s="47"/>
      <c r="E1300" s="47"/>
      <c r="F1300" s="31" t="s">
        <v>1142</v>
      </c>
      <c r="G1300" s="29" t="s">
        <v>31</v>
      </c>
      <c r="H1300" s="70"/>
      <c r="I1300" s="148" t="s">
        <v>32</v>
      </c>
      <c r="J1300" s="147" t="s">
        <v>33</v>
      </c>
      <c r="K1300" s="148">
        <v>0</v>
      </c>
      <c r="L1300" s="148" t="s">
        <v>32</v>
      </c>
      <c r="M1300" s="147">
        <v>42551</v>
      </c>
      <c r="N1300" s="29" t="str">
        <f t="shared" si="286"/>
        <v/>
      </c>
      <c r="O1300" s="29" t="str">
        <f t="shared" si="287"/>
        <v/>
      </c>
      <c r="P1300" s="29" t="str">
        <f t="shared" si="288"/>
        <v/>
      </c>
      <c r="Q1300" s="29" t="str">
        <f t="shared" si="295"/>
        <v/>
      </c>
      <c r="R1300" s="29" t="str">
        <f t="shared" si="296"/>
        <v/>
      </c>
      <c r="S1300" s="29" t="str">
        <f t="shared" si="297"/>
        <v/>
      </c>
      <c r="T1300" s="29" t="str">
        <f t="shared" si="298"/>
        <v/>
      </c>
      <c r="U1300" s="29"/>
      <c r="V1300" s="29"/>
      <c r="W1300" s="38" t="s">
        <v>1127</v>
      </c>
      <c r="X1300" s="29" t="s">
        <v>158</v>
      </c>
      <c r="Y1300" s="146">
        <v>1753</v>
      </c>
      <c r="Z1300" s="33">
        <v>2243</v>
      </c>
      <c r="AA1300" s="34">
        <f t="shared" si="292"/>
        <v>0.28000000000000003</v>
      </c>
      <c r="AB1300" s="33">
        <f t="shared" si="289"/>
        <v>2243</v>
      </c>
      <c r="AC1300" s="34">
        <f t="shared" si="293"/>
        <v>0.27952134159072245</v>
      </c>
      <c r="AD1300" s="145">
        <f t="shared" si="294"/>
        <v>1869.1669999999999</v>
      </c>
      <c r="AE1300" s="105">
        <v>1460.8330000000001</v>
      </c>
      <c r="AF1300" s="34" t="s">
        <v>36</v>
      </c>
      <c r="AG1300" s="34" t="s">
        <v>36</v>
      </c>
      <c r="AH1300" s="34" t="s">
        <v>36</v>
      </c>
      <c r="AI1300" s="29">
        <v>7.5999999999999998E-2</v>
      </c>
      <c r="AJ1300" s="29">
        <v>6.9999999999999994E-5</v>
      </c>
      <c r="AK1300" s="29">
        <v>0</v>
      </c>
      <c r="AL1300" s="29">
        <v>0</v>
      </c>
      <c r="AM1300" s="29" t="s">
        <v>28</v>
      </c>
      <c r="AN1300" s="44" t="s">
        <v>27</v>
      </c>
      <c r="AO1300" s="29" t="s">
        <v>28</v>
      </c>
      <c r="AP1300" s="29">
        <v>25</v>
      </c>
      <c r="AQ1300" s="29">
        <v>280</v>
      </c>
      <c r="AR1300" s="29">
        <v>187</v>
      </c>
      <c r="AS1300" s="29">
        <v>95</v>
      </c>
      <c r="AT1300" s="29">
        <v>1.925</v>
      </c>
      <c r="AU1300" s="144">
        <v>4.9740000000000001E-3</v>
      </c>
      <c r="AV1300" s="36" t="s">
        <v>28</v>
      </c>
      <c r="AW1300" s="102" t="s">
        <v>33</v>
      </c>
      <c r="AX1300" s="129" t="s">
        <v>33</v>
      </c>
      <c r="AY1300" s="106">
        <v>50</v>
      </c>
      <c r="BD1300" t="s">
        <v>1125</v>
      </c>
      <c r="BE1300" t="s">
        <v>4457</v>
      </c>
      <c r="BF1300" t="s">
        <v>4753</v>
      </c>
      <c r="BH1300" t="str">
        <f t="shared" si="290"/>
        <v/>
      </c>
      <c r="BJ1300" t="str">
        <f t="shared" si="291"/>
        <v>OK</v>
      </c>
      <c r="BK1300" s="130" t="s">
        <v>5302</v>
      </c>
      <c r="BL1300" s="130" t="e">
        <v>#VALUE!</v>
      </c>
      <c r="BM1300" s="131" t="s">
        <v>33</v>
      </c>
      <c r="BN1300" s="131" t="e">
        <v>#VALUE!</v>
      </c>
      <c r="BO1300" t="e">
        <v>#N/A</v>
      </c>
      <c r="BP1300">
        <v>0</v>
      </c>
    </row>
    <row r="1301" spans="1:68" ht="25.2" x14ac:dyDescent="0.3">
      <c r="A1301" s="1"/>
      <c r="B1301" s="47">
        <v>1196</v>
      </c>
      <c r="C1301" s="45">
        <v>1048573</v>
      </c>
      <c r="D1301" s="47"/>
      <c r="E1301" s="47"/>
      <c r="F1301" s="39" t="s">
        <v>1143</v>
      </c>
      <c r="G1301" s="29" t="s">
        <v>58</v>
      </c>
      <c r="H1301" s="70" t="s">
        <v>4779</v>
      </c>
      <c r="I1301" s="148" t="s">
        <v>32</v>
      </c>
      <c r="J1301" s="147" t="s">
        <v>33</v>
      </c>
      <c r="K1301" s="148">
        <v>0</v>
      </c>
      <c r="L1301" s="148" t="s">
        <v>32</v>
      </c>
      <c r="M1301" s="147">
        <v>42551</v>
      </c>
      <c r="N1301" s="29" t="str">
        <f t="shared" si="286"/>
        <v/>
      </c>
      <c r="O1301" s="29" t="str">
        <f t="shared" si="287"/>
        <v/>
      </c>
      <c r="P1301" s="29" t="str">
        <f t="shared" si="288"/>
        <v/>
      </c>
      <c r="Q1301" s="29" t="str">
        <f t="shared" si="295"/>
        <v/>
      </c>
      <c r="R1301" s="29" t="str">
        <f t="shared" si="296"/>
        <v/>
      </c>
      <c r="S1301" s="29" t="str">
        <f t="shared" si="297"/>
        <v/>
      </c>
      <c r="T1301" s="29" t="str">
        <f t="shared" si="298"/>
        <v/>
      </c>
      <c r="U1301" s="29"/>
      <c r="V1301" s="29"/>
      <c r="W1301" s="38" t="s">
        <v>1127</v>
      </c>
      <c r="X1301" s="29" t="s">
        <v>158</v>
      </c>
      <c r="Y1301" s="146">
        <v>1753</v>
      </c>
      <c r="Z1301" s="33">
        <v>2243</v>
      </c>
      <c r="AA1301" s="34">
        <f t="shared" si="292"/>
        <v>0.28000000000000003</v>
      </c>
      <c r="AB1301" s="33">
        <f t="shared" si="289"/>
        <v>2243</v>
      </c>
      <c r="AC1301" s="34">
        <f t="shared" si="293"/>
        <v>0.27952134159072245</v>
      </c>
      <c r="AD1301" s="145">
        <f t="shared" si="294"/>
        <v>1869.1669999999999</v>
      </c>
      <c r="AE1301" s="105">
        <v>1460.8330000000001</v>
      </c>
      <c r="AF1301" s="34" t="s">
        <v>36</v>
      </c>
      <c r="AG1301" s="34" t="s">
        <v>36</v>
      </c>
      <c r="AH1301" s="34" t="s">
        <v>73</v>
      </c>
      <c r="AI1301" s="29">
        <v>0.155</v>
      </c>
      <c r="AJ1301" s="29">
        <v>1.2999999999999999E-4</v>
      </c>
      <c r="AK1301" s="29">
        <v>40</v>
      </c>
      <c r="AL1301" s="29">
        <v>0</v>
      </c>
      <c r="AM1301" s="29" t="s">
        <v>28</v>
      </c>
      <c r="AN1301" s="158" t="s">
        <v>28</v>
      </c>
      <c r="AO1301" s="29" t="s">
        <v>27</v>
      </c>
      <c r="AP1301" s="29">
        <v>20</v>
      </c>
      <c r="AQ1301" s="29">
        <v>280</v>
      </c>
      <c r="AR1301" s="29">
        <v>185</v>
      </c>
      <c r="AS1301" s="29">
        <v>90</v>
      </c>
      <c r="AT1301" s="29">
        <v>2.96</v>
      </c>
      <c r="AU1301" s="144">
        <v>4.6620000000000003E-3</v>
      </c>
      <c r="AV1301" s="36" t="s">
        <v>28</v>
      </c>
      <c r="AW1301" s="102" t="s">
        <v>33</v>
      </c>
      <c r="AX1301" s="129" t="s">
        <v>33</v>
      </c>
      <c r="AY1301" s="106" t="e">
        <v>#N/A</v>
      </c>
      <c r="BD1301" t="s">
        <v>1125</v>
      </c>
      <c r="BE1301" t="s">
        <v>4457</v>
      </c>
      <c r="BF1301" t="s">
        <v>4753</v>
      </c>
      <c r="BH1301" t="str">
        <f t="shared" si="290"/>
        <v>AV</v>
      </c>
      <c r="BJ1301" t="str">
        <f t="shared" si="291"/>
        <v>OK</v>
      </c>
      <c r="BK1301" s="130">
        <v>2243</v>
      </c>
      <c r="BL1301" s="130" t="s">
        <v>37</v>
      </c>
      <c r="BM1301" s="131" t="s">
        <v>33</v>
      </c>
      <c r="BN1301" s="131" t="e">
        <v>#VALUE!</v>
      </c>
      <c r="BO1301">
        <v>2243</v>
      </c>
      <c r="BP1301">
        <v>0</v>
      </c>
    </row>
    <row r="1302" spans="1:68" x14ac:dyDescent="0.3">
      <c r="A1302" s="1"/>
      <c r="B1302" s="47">
        <v>1197</v>
      </c>
      <c r="C1302" s="45">
        <v>1059012</v>
      </c>
      <c r="D1302" s="44"/>
      <c r="E1302" s="44"/>
      <c r="F1302" s="31" t="s">
        <v>1144</v>
      </c>
      <c r="G1302" s="29" t="s">
        <v>61</v>
      </c>
      <c r="H1302" s="70" t="s">
        <v>69</v>
      </c>
      <c r="I1302" s="148" t="s">
        <v>33</v>
      </c>
      <c r="J1302" s="147" t="s">
        <v>33</v>
      </c>
      <c r="K1302" s="148" t="e">
        <v>#N/A</v>
      </c>
      <c r="L1302" s="148" t="s">
        <v>32</v>
      </c>
      <c r="M1302" s="147">
        <v>42551</v>
      </c>
      <c r="N1302" s="29" t="str">
        <f t="shared" si="286"/>
        <v/>
      </c>
      <c r="O1302" s="29" t="str">
        <f t="shared" si="287"/>
        <v/>
      </c>
      <c r="P1302" s="29" t="str">
        <f t="shared" si="288"/>
        <v/>
      </c>
      <c r="Q1302" s="29" t="str">
        <f t="shared" si="295"/>
        <v/>
      </c>
      <c r="R1302" s="29" t="str">
        <f t="shared" si="296"/>
        <v/>
      </c>
      <c r="S1302" s="29" t="str">
        <f t="shared" si="297"/>
        <v/>
      </c>
      <c r="T1302" s="29" t="str">
        <f t="shared" si="298"/>
        <v/>
      </c>
      <c r="U1302" s="29"/>
      <c r="V1302" s="29"/>
      <c r="W1302" s="38" t="s">
        <v>1127</v>
      </c>
      <c r="X1302" s="29" t="s">
        <v>158</v>
      </c>
      <c r="Y1302" s="146">
        <v>2586</v>
      </c>
      <c r="Z1302" s="33">
        <v>2845</v>
      </c>
      <c r="AA1302" s="34">
        <f t="shared" si="292"/>
        <v>0.1</v>
      </c>
      <c r="AB1302" s="33">
        <f t="shared" si="289"/>
        <v>2845</v>
      </c>
      <c r="AC1302" s="34">
        <f t="shared" si="293"/>
        <v>0.10015452436194899</v>
      </c>
      <c r="AD1302" s="145">
        <f t="shared" si="294"/>
        <v>2370.8330000000001</v>
      </c>
      <c r="AE1302" s="105">
        <v>2155</v>
      </c>
      <c r="AF1302" s="34" t="e">
        <v>#N/A</v>
      </c>
      <c r="AG1302" s="34" t="e">
        <v>#N/A</v>
      </c>
      <c r="AH1302" s="34" t="e">
        <v>#N/A</v>
      </c>
      <c r="AI1302" s="29">
        <v>0.27</v>
      </c>
      <c r="AJ1302" s="29">
        <v>1.3999999999999999E-4</v>
      </c>
      <c r="AK1302" s="29">
        <v>0</v>
      </c>
      <c r="AL1302" s="29">
        <v>0</v>
      </c>
      <c r="AM1302" s="29" t="s">
        <v>27</v>
      </c>
      <c r="AN1302" s="44" t="s">
        <v>27</v>
      </c>
      <c r="AO1302" s="29" t="s">
        <v>27</v>
      </c>
      <c r="AP1302" s="29">
        <v>12</v>
      </c>
      <c r="AQ1302" s="29" t="s">
        <v>33</v>
      </c>
      <c r="AR1302" s="29" t="s">
        <v>33</v>
      </c>
      <c r="AS1302" s="29" t="s">
        <v>33</v>
      </c>
      <c r="AT1302" s="29"/>
      <c r="AU1302" s="144"/>
      <c r="AV1302" s="36" t="s">
        <v>28</v>
      </c>
      <c r="AW1302" s="102" t="s">
        <v>33</v>
      </c>
      <c r="AX1302" s="129" t="s">
        <v>33</v>
      </c>
      <c r="AY1302" s="106" t="e">
        <v>#N/A</v>
      </c>
      <c r="BD1302" t="s">
        <v>1125</v>
      </c>
      <c r="BE1302" t="e">
        <v>#N/A</v>
      </c>
      <c r="BF1302" t="e">
        <v>#N/A</v>
      </c>
      <c r="BH1302" t="str">
        <f t="shared" si="290"/>
        <v/>
      </c>
      <c r="BJ1302" t="str">
        <f t="shared" si="291"/>
        <v>OK</v>
      </c>
      <c r="BK1302" s="130" t="s">
        <v>5302</v>
      </c>
      <c r="BL1302" s="130" t="e">
        <v>#VALUE!</v>
      </c>
      <c r="BM1302" s="131" t="s">
        <v>33</v>
      </c>
      <c r="BN1302" s="131" t="e">
        <v>#VALUE!</v>
      </c>
      <c r="BO1302" t="e">
        <v>#N/A</v>
      </c>
      <c r="BP1302">
        <v>0</v>
      </c>
    </row>
    <row r="1303" spans="1:68" x14ac:dyDescent="0.3">
      <c r="A1303" s="1"/>
      <c r="B1303" s="47">
        <v>1198</v>
      </c>
      <c r="C1303" s="45">
        <v>1048574</v>
      </c>
      <c r="D1303" s="44"/>
      <c r="E1303" s="44"/>
      <c r="F1303" s="31" t="s">
        <v>1145</v>
      </c>
      <c r="G1303" s="29" t="s">
        <v>61</v>
      </c>
      <c r="H1303" s="70" t="s">
        <v>69</v>
      </c>
      <c r="I1303" s="148" t="s">
        <v>33</v>
      </c>
      <c r="J1303" s="147" t="s">
        <v>33</v>
      </c>
      <c r="K1303" s="148" t="e">
        <v>#N/A</v>
      </c>
      <c r="L1303" s="148" t="s">
        <v>32</v>
      </c>
      <c r="M1303" s="147">
        <v>42551</v>
      </c>
      <c r="N1303" s="29" t="str">
        <f t="shared" si="286"/>
        <v/>
      </c>
      <c r="O1303" s="29" t="str">
        <f t="shared" si="287"/>
        <v/>
      </c>
      <c r="P1303" s="29" t="str">
        <f t="shared" si="288"/>
        <v/>
      </c>
      <c r="Q1303" s="29" t="str">
        <f t="shared" si="295"/>
        <v/>
      </c>
      <c r="R1303" s="29" t="str">
        <f t="shared" si="296"/>
        <v/>
      </c>
      <c r="S1303" s="29" t="str">
        <f t="shared" si="297"/>
        <v/>
      </c>
      <c r="T1303" s="29" t="str">
        <f t="shared" si="298"/>
        <v/>
      </c>
      <c r="U1303" s="29"/>
      <c r="V1303" s="29"/>
      <c r="W1303" s="38" t="s">
        <v>1127</v>
      </c>
      <c r="X1303" s="29" t="s">
        <v>158</v>
      </c>
      <c r="Y1303" s="146">
        <v>2586</v>
      </c>
      <c r="Z1303" s="33">
        <v>2845</v>
      </c>
      <c r="AA1303" s="34">
        <f t="shared" si="292"/>
        <v>0.1</v>
      </c>
      <c r="AB1303" s="33">
        <f t="shared" si="289"/>
        <v>2845</v>
      </c>
      <c r="AC1303" s="34">
        <f t="shared" si="293"/>
        <v>0.10015452436194899</v>
      </c>
      <c r="AD1303" s="145">
        <f t="shared" si="294"/>
        <v>2370.8330000000001</v>
      </c>
      <c r="AE1303" s="105">
        <v>2155</v>
      </c>
      <c r="AF1303" s="34" t="e">
        <v>#N/A</v>
      </c>
      <c r="AG1303" s="34" t="e">
        <v>#N/A</v>
      </c>
      <c r="AH1303" s="34" t="e">
        <v>#N/A</v>
      </c>
      <c r="AI1303" s="29">
        <v>0.29799999999999999</v>
      </c>
      <c r="AJ1303" s="29">
        <v>2.9E-4</v>
      </c>
      <c r="AK1303" s="29">
        <v>0</v>
      </c>
      <c r="AL1303" s="29">
        <v>0</v>
      </c>
      <c r="AM1303" s="29" t="s">
        <v>27</v>
      </c>
      <c r="AN1303" s="44" t="s">
        <v>27</v>
      </c>
      <c r="AO1303" s="29" t="s">
        <v>27</v>
      </c>
      <c r="AP1303" s="29">
        <v>12</v>
      </c>
      <c r="AQ1303" s="29" t="s">
        <v>33</v>
      </c>
      <c r="AR1303" s="29" t="s">
        <v>33</v>
      </c>
      <c r="AS1303" s="29" t="s">
        <v>33</v>
      </c>
      <c r="AT1303" s="29"/>
      <c r="AU1303" s="144"/>
      <c r="AV1303" s="36" t="s">
        <v>28</v>
      </c>
      <c r="AW1303" s="102" t="s">
        <v>33</v>
      </c>
      <c r="AX1303" s="129" t="s">
        <v>33</v>
      </c>
      <c r="AY1303" s="106" t="e">
        <v>#N/A</v>
      </c>
      <c r="BD1303" t="s">
        <v>1125</v>
      </c>
      <c r="BE1303" t="e">
        <v>#N/A</v>
      </c>
      <c r="BF1303" t="e">
        <v>#N/A</v>
      </c>
      <c r="BH1303" t="str">
        <f t="shared" si="290"/>
        <v/>
      </c>
      <c r="BJ1303" t="str">
        <f t="shared" si="291"/>
        <v>OK</v>
      </c>
      <c r="BK1303" s="130" t="s">
        <v>5302</v>
      </c>
      <c r="BL1303" s="130" t="e">
        <v>#VALUE!</v>
      </c>
      <c r="BM1303" s="131" t="s">
        <v>33</v>
      </c>
      <c r="BN1303" s="131" t="e">
        <v>#VALUE!</v>
      </c>
      <c r="BO1303" t="e">
        <v>#N/A</v>
      </c>
      <c r="BP1303">
        <v>0</v>
      </c>
    </row>
    <row r="1304" spans="1:68" ht="25.2" x14ac:dyDescent="0.3">
      <c r="A1304" s="1"/>
      <c r="B1304" s="47">
        <v>1199</v>
      </c>
      <c r="C1304" s="45">
        <v>1048566</v>
      </c>
      <c r="D1304" s="44"/>
      <c r="E1304" s="44"/>
      <c r="F1304" s="31" t="s">
        <v>1146</v>
      </c>
      <c r="G1304" s="29" t="s">
        <v>31</v>
      </c>
      <c r="H1304" s="70" t="s">
        <v>4779</v>
      </c>
      <c r="I1304" s="148" t="s">
        <v>32</v>
      </c>
      <c r="J1304" s="147" t="s">
        <v>33</v>
      </c>
      <c r="K1304" s="148">
        <v>0</v>
      </c>
      <c r="L1304" s="148" t="s">
        <v>32</v>
      </c>
      <c r="M1304" s="147">
        <v>42551</v>
      </c>
      <c r="N1304" s="29" t="str">
        <f t="shared" si="286"/>
        <v/>
      </c>
      <c r="O1304" s="29" t="str">
        <f t="shared" si="287"/>
        <v/>
      </c>
      <c r="P1304" s="29" t="str">
        <f t="shared" si="288"/>
        <v/>
      </c>
      <c r="Q1304" s="29" t="str">
        <f t="shared" si="295"/>
        <v/>
      </c>
      <c r="R1304" s="29" t="str">
        <f t="shared" si="296"/>
        <v/>
      </c>
      <c r="S1304" s="29" t="str">
        <f t="shared" si="297"/>
        <v/>
      </c>
      <c r="T1304" s="29" t="str">
        <f t="shared" si="298"/>
        <v/>
      </c>
      <c r="U1304" s="29"/>
      <c r="V1304" s="29"/>
      <c r="W1304" s="38" t="s">
        <v>1127</v>
      </c>
      <c r="X1304" s="29" t="s">
        <v>158</v>
      </c>
      <c r="Y1304" s="146">
        <v>754</v>
      </c>
      <c r="Z1304" s="33">
        <v>965</v>
      </c>
      <c r="AA1304" s="34">
        <f t="shared" si="292"/>
        <v>0.28000000000000003</v>
      </c>
      <c r="AB1304" s="33">
        <f t="shared" si="289"/>
        <v>965</v>
      </c>
      <c r="AC1304" s="34">
        <f t="shared" si="293"/>
        <v>0.27984205827164904</v>
      </c>
      <c r="AD1304" s="145">
        <f t="shared" si="294"/>
        <v>804.16700000000003</v>
      </c>
      <c r="AE1304" s="105">
        <v>628.33299999999997</v>
      </c>
      <c r="AF1304" s="34" t="s">
        <v>36</v>
      </c>
      <c r="AG1304" s="34" t="s">
        <v>36</v>
      </c>
      <c r="AH1304" s="34" t="s">
        <v>36</v>
      </c>
      <c r="AI1304" s="29">
        <v>8.7999999999999995E-2</v>
      </c>
      <c r="AJ1304" s="29">
        <v>3.0000000000000001E-5</v>
      </c>
      <c r="AK1304" s="29">
        <v>214</v>
      </c>
      <c r="AL1304" s="29">
        <v>0</v>
      </c>
      <c r="AM1304" s="29" t="s">
        <v>28</v>
      </c>
      <c r="AN1304" s="158" t="s">
        <v>28</v>
      </c>
      <c r="AO1304" s="29" t="s">
        <v>28</v>
      </c>
      <c r="AP1304" s="29">
        <v>48</v>
      </c>
      <c r="AQ1304" s="29">
        <v>280</v>
      </c>
      <c r="AR1304" s="29">
        <v>180</v>
      </c>
      <c r="AS1304" s="29">
        <v>90</v>
      </c>
      <c r="AT1304" s="29">
        <v>3.36</v>
      </c>
      <c r="AU1304" s="144">
        <v>4.5360000000000001E-3</v>
      </c>
      <c r="AV1304" s="36" t="s">
        <v>28</v>
      </c>
      <c r="AW1304" s="102" t="s">
        <v>33</v>
      </c>
      <c r="AX1304" s="129" t="s">
        <v>33</v>
      </c>
      <c r="AY1304" s="106">
        <v>432</v>
      </c>
      <c r="BD1304" t="s">
        <v>1125</v>
      </c>
      <c r="BE1304" t="s">
        <v>4457</v>
      </c>
      <c r="BF1304" t="s">
        <v>4753</v>
      </c>
      <c r="BH1304" t="str">
        <f t="shared" si="290"/>
        <v>AV</v>
      </c>
      <c r="BJ1304" t="str">
        <f t="shared" si="291"/>
        <v>OK</v>
      </c>
      <c r="BK1304" s="130">
        <v>965</v>
      </c>
      <c r="BL1304" s="130" t="s">
        <v>37</v>
      </c>
      <c r="BM1304" s="131" t="s">
        <v>33</v>
      </c>
      <c r="BN1304" s="131" t="e">
        <v>#VALUE!</v>
      </c>
      <c r="BO1304">
        <v>965</v>
      </c>
      <c r="BP1304">
        <v>0</v>
      </c>
    </row>
    <row r="1305" spans="1:68" x14ac:dyDescent="0.3">
      <c r="A1305" s="1"/>
      <c r="B1305" s="47">
        <v>1200</v>
      </c>
      <c r="C1305" s="45">
        <v>1048567</v>
      </c>
      <c r="D1305" s="44"/>
      <c r="E1305" s="44"/>
      <c r="F1305" s="31" t="s">
        <v>1147</v>
      </c>
      <c r="G1305" s="29" t="s">
        <v>31</v>
      </c>
      <c r="H1305" s="70"/>
      <c r="I1305" s="148" t="s">
        <v>32</v>
      </c>
      <c r="J1305" s="147" t="s">
        <v>33</v>
      </c>
      <c r="K1305" s="148">
        <v>0</v>
      </c>
      <c r="L1305" s="148" t="s">
        <v>32</v>
      </c>
      <c r="M1305" s="147">
        <v>42551</v>
      </c>
      <c r="N1305" s="29" t="str">
        <f t="shared" si="286"/>
        <v/>
      </c>
      <c r="O1305" s="29" t="str">
        <f t="shared" si="287"/>
        <v/>
      </c>
      <c r="P1305" s="29" t="str">
        <f t="shared" si="288"/>
        <v/>
      </c>
      <c r="Q1305" s="29" t="str">
        <f t="shared" si="295"/>
        <v/>
      </c>
      <c r="R1305" s="29" t="str">
        <f t="shared" si="296"/>
        <v/>
      </c>
      <c r="S1305" s="29" t="str">
        <f t="shared" si="297"/>
        <v/>
      </c>
      <c r="T1305" s="29" t="str">
        <f t="shared" si="298"/>
        <v/>
      </c>
      <c r="U1305" s="29"/>
      <c r="V1305" s="29"/>
      <c r="W1305" s="38" t="s">
        <v>1127</v>
      </c>
      <c r="X1305" s="29" t="s">
        <v>158</v>
      </c>
      <c r="Y1305" s="146">
        <v>1129</v>
      </c>
      <c r="Z1305" s="33">
        <v>1445</v>
      </c>
      <c r="AA1305" s="34">
        <f t="shared" si="292"/>
        <v>0.28000000000000003</v>
      </c>
      <c r="AB1305" s="33">
        <f t="shared" si="289"/>
        <v>1445</v>
      </c>
      <c r="AC1305" s="34">
        <f t="shared" si="293"/>
        <v>0.27989451900602974</v>
      </c>
      <c r="AD1305" s="145">
        <f t="shared" si="294"/>
        <v>1204.1669999999999</v>
      </c>
      <c r="AE1305" s="105">
        <v>940.83299999999997</v>
      </c>
      <c r="AF1305" s="34" t="s">
        <v>36</v>
      </c>
      <c r="AG1305" s="34" t="s">
        <v>36</v>
      </c>
      <c r="AH1305" s="34" t="s">
        <v>36</v>
      </c>
      <c r="AI1305" s="29">
        <v>9.8000000000000004E-2</v>
      </c>
      <c r="AJ1305" s="29">
        <v>4.0000000000000003E-5</v>
      </c>
      <c r="AK1305" s="29">
        <v>0</v>
      </c>
      <c r="AL1305" s="29">
        <v>0</v>
      </c>
      <c r="AM1305" s="29" t="s">
        <v>28</v>
      </c>
      <c r="AN1305" s="44" t="s">
        <v>27</v>
      </c>
      <c r="AO1305" s="29" t="s">
        <v>28</v>
      </c>
      <c r="AP1305" s="29">
        <v>36</v>
      </c>
      <c r="AQ1305" s="29">
        <v>280</v>
      </c>
      <c r="AR1305" s="29">
        <v>180</v>
      </c>
      <c r="AS1305" s="29">
        <v>95</v>
      </c>
      <c r="AT1305" s="29">
        <v>3.6</v>
      </c>
      <c r="AU1305" s="144">
        <v>4.7879999999999997E-3</v>
      </c>
      <c r="AV1305" s="36" t="s">
        <v>28</v>
      </c>
      <c r="AW1305" s="102" t="s">
        <v>33</v>
      </c>
      <c r="AX1305" s="129" t="s">
        <v>33</v>
      </c>
      <c r="AY1305" s="106">
        <v>290</v>
      </c>
      <c r="BD1305" t="s">
        <v>1125</v>
      </c>
      <c r="BE1305" t="s">
        <v>4457</v>
      </c>
      <c r="BF1305" t="s">
        <v>4753</v>
      </c>
      <c r="BH1305" t="str">
        <f t="shared" si="290"/>
        <v/>
      </c>
      <c r="BJ1305" t="str">
        <f t="shared" si="291"/>
        <v>OK</v>
      </c>
      <c r="BK1305" s="130" t="s">
        <v>5302</v>
      </c>
      <c r="BL1305" s="130" t="e">
        <v>#VALUE!</v>
      </c>
      <c r="BM1305" s="131" t="s">
        <v>33</v>
      </c>
      <c r="BN1305" s="131" t="e">
        <v>#VALUE!</v>
      </c>
      <c r="BO1305" t="e">
        <v>#N/A</v>
      </c>
      <c r="BP1305">
        <v>0</v>
      </c>
    </row>
    <row r="1306" spans="1:68" ht="25.2" x14ac:dyDescent="0.3">
      <c r="A1306" s="1"/>
      <c r="B1306" s="47">
        <v>1201</v>
      </c>
      <c r="C1306" s="45">
        <v>1048568</v>
      </c>
      <c r="D1306" s="44"/>
      <c r="E1306" s="44"/>
      <c r="F1306" s="31" t="s">
        <v>1148</v>
      </c>
      <c r="G1306" s="29" t="s">
        <v>31</v>
      </c>
      <c r="H1306" s="70" t="s">
        <v>4779</v>
      </c>
      <c r="I1306" s="148" t="s">
        <v>32</v>
      </c>
      <c r="J1306" s="147" t="s">
        <v>33</v>
      </c>
      <c r="K1306" s="148">
        <v>0</v>
      </c>
      <c r="L1306" s="148" t="s">
        <v>32</v>
      </c>
      <c r="M1306" s="147">
        <v>42551</v>
      </c>
      <c r="N1306" s="29" t="str">
        <f t="shared" si="286"/>
        <v/>
      </c>
      <c r="O1306" s="29" t="str">
        <f t="shared" si="287"/>
        <v/>
      </c>
      <c r="P1306" s="29" t="str">
        <f t="shared" si="288"/>
        <v/>
      </c>
      <c r="Q1306" s="29" t="str">
        <f t="shared" si="295"/>
        <v/>
      </c>
      <c r="R1306" s="29" t="str">
        <f t="shared" si="296"/>
        <v/>
      </c>
      <c r="S1306" s="29" t="str">
        <f t="shared" si="297"/>
        <v/>
      </c>
      <c r="T1306" s="29" t="str">
        <f t="shared" si="298"/>
        <v/>
      </c>
      <c r="U1306" s="29"/>
      <c r="V1306" s="29"/>
      <c r="W1306" s="38" t="s">
        <v>1127</v>
      </c>
      <c r="X1306" s="29" t="s">
        <v>158</v>
      </c>
      <c r="Y1306" s="146">
        <v>1129</v>
      </c>
      <c r="Z1306" s="33">
        <v>1445</v>
      </c>
      <c r="AA1306" s="34">
        <f t="shared" si="292"/>
        <v>0.28000000000000003</v>
      </c>
      <c r="AB1306" s="33">
        <f t="shared" si="289"/>
        <v>1445</v>
      </c>
      <c r="AC1306" s="34">
        <f t="shared" si="293"/>
        <v>0.27989451900602974</v>
      </c>
      <c r="AD1306" s="145">
        <f t="shared" si="294"/>
        <v>1204.1669999999999</v>
      </c>
      <c r="AE1306" s="105">
        <v>940.83299999999997</v>
      </c>
      <c r="AF1306" s="34" t="s">
        <v>36</v>
      </c>
      <c r="AG1306" s="34" t="s">
        <v>36</v>
      </c>
      <c r="AH1306" s="34" t="s">
        <v>36</v>
      </c>
      <c r="AI1306" s="29">
        <v>0.11799999999999999</v>
      </c>
      <c r="AJ1306" s="29">
        <v>5.0000000000000002E-5</v>
      </c>
      <c r="AK1306" s="29">
        <v>46</v>
      </c>
      <c r="AL1306" s="29">
        <v>0</v>
      </c>
      <c r="AM1306" s="29" t="s">
        <v>28</v>
      </c>
      <c r="AN1306" s="158" t="s">
        <v>28</v>
      </c>
      <c r="AO1306" s="29" t="s">
        <v>28</v>
      </c>
      <c r="AP1306" s="29">
        <v>25</v>
      </c>
      <c r="AQ1306" s="29">
        <v>280</v>
      </c>
      <c r="AR1306" s="29">
        <v>187</v>
      </c>
      <c r="AS1306" s="29">
        <v>95</v>
      </c>
      <c r="AT1306" s="29">
        <v>2.7749999999999999</v>
      </c>
      <c r="AU1306" s="144">
        <v>4.9740000000000001E-3</v>
      </c>
      <c r="AV1306" s="36" t="s">
        <v>28</v>
      </c>
      <c r="AW1306" s="102" t="s">
        <v>33</v>
      </c>
      <c r="AX1306" s="129" t="s">
        <v>33</v>
      </c>
      <c r="AY1306" s="106">
        <v>290</v>
      </c>
      <c r="BD1306" t="s">
        <v>1125</v>
      </c>
      <c r="BE1306" t="s">
        <v>4457</v>
      </c>
      <c r="BF1306" t="s">
        <v>4753</v>
      </c>
      <c r="BH1306" t="str">
        <f t="shared" si="290"/>
        <v>AV</v>
      </c>
      <c r="BJ1306" t="str">
        <f t="shared" si="291"/>
        <v>OK</v>
      </c>
      <c r="BK1306" s="130">
        <v>1445</v>
      </c>
      <c r="BL1306" s="130" t="s">
        <v>37</v>
      </c>
      <c r="BM1306" s="131" t="s">
        <v>33</v>
      </c>
      <c r="BN1306" s="131" t="e">
        <v>#VALUE!</v>
      </c>
      <c r="BO1306">
        <v>1445</v>
      </c>
      <c r="BP1306">
        <v>0</v>
      </c>
    </row>
    <row r="1307" spans="1:68" x14ac:dyDescent="0.3">
      <c r="A1307" s="1"/>
      <c r="B1307" s="47">
        <v>1202</v>
      </c>
      <c r="C1307" s="45">
        <v>1048569</v>
      </c>
      <c r="D1307" s="44"/>
      <c r="E1307" s="44"/>
      <c r="F1307" s="31" t="s">
        <v>1149</v>
      </c>
      <c r="G1307" s="29" t="s">
        <v>31</v>
      </c>
      <c r="H1307" s="70"/>
      <c r="I1307" s="148" t="s">
        <v>32</v>
      </c>
      <c r="J1307" s="147" t="s">
        <v>33</v>
      </c>
      <c r="K1307" s="148">
        <v>0</v>
      </c>
      <c r="L1307" s="148" t="s">
        <v>32</v>
      </c>
      <c r="M1307" s="147">
        <v>42551</v>
      </c>
      <c r="N1307" s="29" t="str">
        <f t="shared" si="286"/>
        <v/>
      </c>
      <c r="O1307" s="29" t="str">
        <f t="shared" si="287"/>
        <v/>
      </c>
      <c r="P1307" s="29" t="str">
        <f t="shared" si="288"/>
        <v/>
      </c>
      <c r="Q1307" s="29" t="str">
        <f t="shared" si="295"/>
        <v/>
      </c>
      <c r="R1307" s="29" t="str">
        <f t="shared" si="296"/>
        <v/>
      </c>
      <c r="S1307" s="29" t="str">
        <f t="shared" si="297"/>
        <v/>
      </c>
      <c r="T1307" s="29" t="str">
        <f t="shared" si="298"/>
        <v/>
      </c>
      <c r="U1307" s="29"/>
      <c r="V1307" s="29"/>
      <c r="W1307" s="38" t="s">
        <v>1127</v>
      </c>
      <c r="X1307" s="29" t="s">
        <v>158</v>
      </c>
      <c r="Y1307" s="146">
        <v>1803</v>
      </c>
      <c r="Z1307" s="33">
        <v>2307</v>
      </c>
      <c r="AA1307" s="34">
        <f t="shared" si="292"/>
        <v>0.28000000000000003</v>
      </c>
      <c r="AB1307" s="33">
        <f t="shared" si="289"/>
        <v>2307</v>
      </c>
      <c r="AC1307" s="34">
        <f t="shared" si="293"/>
        <v>0.27953410981697169</v>
      </c>
      <c r="AD1307" s="145">
        <f t="shared" si="294"/>
        <v>1922.5</v>
      </c>
      <c r="AE1307" s="105">
        <v>1502.5</v>
      </c>
      <c r="AF1307" s="34" t="s">
        <v>36</v>
      </c>
      <c r="AG1307" s="34" t="s">
        <v>36</v>
      </c>
      <c r="AH1307" s="34" t="s">
        <v>36</v>
      </c>
      <c r="AI1307" s="29">
        <v>0.16600000000000001</v>
      </c>
      <c r="AJ1307" s="29">
        <v>1.2999999999999999E-4</v>
      </c>
      <c r="AK1307" s="29">
        <v>0</v>
      </c>
      <c r="AL1307" s="29">
        <v>0</v>
      </c>
      <c r="AM1307" s="29" t="s">
        <v>28</v>
      </c>
      <c r="AN1307" s="44" t="s">
        <v>27</v>
      </c>
      <c r="AO1307" s="29" t="s">
        <v>28</v>
      </c>
      <c r="AP1307" s="29">
        <v>20</v>
      </c>
      <c r="AQ1307" s="29">
        <v>280</v>
      </c>
      <c r="AR1307" s="29">
        <v>187</v>
      </c>
      <c r="AS1307" s="29">
        <v>95</v>
      </c>
      <c r="AT1307" s="29">
        <v>3.5</v>
      </c>
      <c r="AU1307" s="144">
        <v>4.9740000000000001E-3</v>
      </c>
      <c r="AV1307" s="36" t="s">
        <v>28</v>
      </c>
      <c r="AW1307" s="102" t="s">
        <v>33</v>
      </c>
      <c r="AX1307" s="129" t="s">
        <v>33</v>
      </c>
      <c r="AY1307" s="106">
        <v>40</v>
      </c>
      <c r="BD1307" t="s">
        <v>1125</v>
      </c>
      <c r="BE1307" t="s">
        <v>4457</v>
      </c>
      <c r="BF1307" t="s">
        <v>4753</v>
      </c>
      <c r="BH1307" t="str">
        <f t="shared" si="290"/>
        <v/>
      </c>
      <c r="BJ1307" t="str">
        <f t="shared" si="291"/>
        <v>OK</v>
      </c>
      <c r="BK1307" s="130" t="s">
        <v>5302</v>
      </c>
      <c r="BL1307" s="130" t="e">
        <v>#VALUE!</v>
      </c>
      <c r="BM1307" s="131" t="s">
        <v>33</v>
      </c>
      <c r="BN1307" s="131" t="e">
        <v>#VALUE!</v>
      </c>
      <c r="BO1307" t="e">
        <v>#N/A</v>
      </c>
      <c r="BP1307">
        <v>0</v>
      </c>
    </row>
    <row r="1308" spans="1:68" ht="25.2" x14ac:dyDescent="0.3">
      <c r="A1308" s="1"/>
      <c r="B1308" s="47">
        <v>1203</v>
      </c>
      <c r="C1308" s="45">
        <v>1048570</v>
      </c>
      <c r="D1308" s="44"/>
      <c r="E1308" s="44"/>
      <c r="F1308" s="31" t="s">
        <v>1150</v>
      </c>
      <c r="G1308" s="29" t="s">
        <v>31</v>
      </c>
      <c r="H1308" s="70" t="s">
        <v>4779</v>
      </c>
      <c r="I1308" s="148" t="s">
        <v>32</v>
      </c>
      <c r="J1308" s="147" t="s">
        <v>33</v>
      </c>
      <c r="K1308" s="148">
        <v>0</v>
      </c>
      <c r="L1308" s="148" t="s">
        <v>32</v>
      </c>
      <c r="M1308" s="147" t="s">
        <v>444</v>
      </c>
      <c r="N1308" s="29" t="str">
        <f t="shared" si="286"/>
        <v/>
      </c>
      <c r="O1308" s="29" t="str">
        <f t="shared" si="287"/>
        <v/>
      </c>
      <c r="P1308" s="29" t="str">
        <f t="shared" si="288"/>
        <v/>
      </c>
      <c r="Q1308" s="29" t="str">
        <f t="shared" si="295"/>
        <v/>
      </c>
      <c r="R1308" s="29" t="str">
        <f t="shared" si="296"/>
        <v/>
      </c>
      <c r="S1308" s="29" t="str">
        <f t="shared" si="297"/>
        <v/>
      </c>
      <c r="T1308" s="29" t="str">
        <f t="shared" si="298"/>
        <v/>
      </c>
      <c r="U1308" s="29"/>
      <c r="V1308" s="29"/>
      <c r="W1308" s="38" t="s">
        <v>1127</v>
      </c>
      <c r="X1308" s="29" t="s">
        <v>158</v>
      </c>
      <c r="Y1308" s="146">
        <v>1803</v>
      </c>
      <c r="Z1308" s="33">
        <v>2307</v>
      </c>
      <c r="AA1308" s="34">
        <f t="shared" si="292"/>
        <v>0.28000000000000003</v>
      </c>
      <c r="AB1308" s="33">
        <f t="shared" si="289"/>
        <v>2307</v>
      </c>
      <c r="AC1308" s="34">
        <f t="shared" si="293"/>
        <v>0.27953410981697169</v>
      </c>
      <c r="AD1308" s="145">
        <f t="shared" si="294"/>
        <v>1922.5</v>
      </c>
      <c r="AE1308" s="105">
        <v>1502.5</v>
      </c>
      <c r="AF1308" s="34" t="s">
        <v>36</v>
      </c>
      <c r="AG1308" s="34" t="s">
        <v>36</v>
      </c>
      <c r="AH1308" s="34" t="s">
        <v>36</v>
      </c>
      <c r="AI1308" s="29">
        <v>0.156</v>
      </c>
      <c r="AJ1308" s="29">
        <v>6.9999999999999994E-5</v>
      </c>
      <c r="AK1308" s="29">
        <v>14</v>
      </c>
      <c r="AL1308" s="29">
        <v>0</v>
      </c>
      <c r="AM1308" s="29" t="s">
        <v>28</v>
      </c>
      <c r="AN1308" s="158" t="s">
        <v>28</v>
      </c>
      <c r="AO1308" s="29" t="s">
        <v>28</v>
      </c>
      <c r="AP1308" s="29">
        <v>20</v>
      </c>
      <c r="AQ1308" s="29">
        <v>280</v>
      </c>
      <c r="AR1308" s="29">
        <v>187</v>
      </c>
      <c r="AS1308" s="29">
        <v>90</v>
      </c>
      <c r="AT1308" s="29">
        <v>3.4</v>
      </c>
      <c r="AU1308" s="144">
        <v>4.712E-3</v>
      </c>
      <c r="AV1308" s="36" t="s">
        <v>28</v>
      </c>
      <c r="AW1308" s="102" t="s">
        <v>33</v>
      </c>
      <c r="AX1308" s="129" t="s">
        <v>33</v>
      </c>
      <c r="AY1308" s="106">
        <v>20</v>
      </c>
      <c r="BD1308" t="s">
        <v>1125</v>
      </c>
      <c r="BE1308" t="s">
        <v>4457</v>
      </c>
      <c r="BF1308" t="s">
        <v>4753</v>
      </c>
      <c r="BH1308" t="str">
        <f t="shared" si="290"/>
        <v>AV</v>
      </c>
      <c r="BJ1308" t="str">
        <f t="shared" si="291"/>
        <v>OK</v>
      </c>
      <c r="BK1308" s="130">
        <v>2307</v>
      </c>
      <c r="BL1308" s="130" t="s">
        <v>37</v>
      </c>
      <c r="BM1308" s="131" t="s">
        <v>33</v>
      </c>
      <c r="BN1308" s="131" t="e">
        <v>#VALUE!</v>
      </c>
      <c r="BO1308">
        <v>2307</v>
      </c>
      <c r="BP1308">
        <v>0</v>
      </c>
    </row>
    <row r="1309" spans="1:68" x14ac:dyDescent="0.3">
      <c r="A1309" s="1"/>
      <c r="B1309" s="47">
        <v>1204</v>
      </c>
      <c r="C1309" s="45">
        <v>1048571</v>
      </c>
      <c r="D1309" s="44"/>
      <c r="E1309" s="44"/>
      <c r="F1309" s="31" t="s">
        <v>1151</v>
      </c>
      <c r="G1309" s="29" t="s">
        <v>61</v>
      </c>
      <c r="H1309" s="70" t="s">
        <v>69</v>
      </c>
      <c r="I1309" s="148" t="s">
        <v>33</v>
      </c>
      <c r="J1309" s="147" t="s">
        <v>33</v>
      </c>
      <c r="K1309" s="148" t="e">
        <v>#N/A</v>
      </c>
      <c r="L1309" s="148" t="s">
        <v>32</v>
      </c>
      <c r="M1309" s="147">
        <v>42551</v>
      </c>
      <c r="N1309" s="29" t="str">
        <f t="shared" si="286"/>
        <v/>
      </c>
      <c r="O1309" s="29" t="str">
        <f t="shared" si="287"/>
        <v/>
      </c>
      <c r="P1309" s="29" t="str">
        <f t="shared" si="288"/>
        <v/>
      </c>
      <c r="Q1309" s="29" t="str">
        <f t="shared" si="295"/>
        <v/>
      </c>
      <c r="R1309" s="29" t="str">
        <f t="shared" si="296"/>
        <v/>
      </c>
      <c r="S1309" s="29" t="str">
        <f t="shared" si="297"/>
        <v/>
      </c>
      <c r="T1309" s="29" t="str">
        <f t="shared" si="298"/>
        <v/>
      </c>
      <c r="U1309" s="29"/>
      <c r="V1309" s="29"/>
      <c r="W1309" s="38" t="s">
        <v>1127</v>
      </c>
      <c r="X1309" s="29" t="s">
        <v>158</v>
      </c>
      <c r="Y1309" s="146">
        <v>2320</v>
      </c>
      <c r="Z1309" s="33">
        <v>2552</v>
      </c>
      <c r="AA1309" s="34">
        <f t="shared" si="292"/>
        <v>0.1</v>
      </c>
      <c r="AB1309" s="33">
        <f t="shared" si="289"/>
        <v>2552</v>
      </c>
      <c r="AC1309" s="34">
        <f t="shared" si="293"/>
        <v>0.10000036206902785</v>
      </c>
      <c r="AD1309" s="145">
        <f t="shared" si="294"/>
        <v>2126.6669999999999</v>
      </c>
      <c r="AE1309" s="105">
        <v>1933.3330000000001</v>
      </c>
      <c r="AF1309" s="34" t="e">
        <v>#N/A</v>
      </c>
      <c r="AG1309" s="34" t="e">
        <v>#N/A</v>
      </c>
      <c r="AH1309" s="34" t="e">
        <v>#N/A</v>
      </c>
      <c r="AI1309" s="29">
        <v>0.315</v>
      </c>
      <c r="AJ1309" s="29">
        <v>1.7000000000000001E-4</v>
      </c>
      <c r="AK1309" s="29">
        <v>0</v>
      </c>
      <c r="AL1309" s="29">
        <v>0</v>
      </c>
      <c r="AM1309" s="29" t="s">
        <v>27</v>
      </c>
      <c r="AN1309" s="44" t="s">
        <v>27</v>
      </c>
      <c r="AO1309" s="29" t="s">
        <v>27</v>
      </c>
      <c r="AP1309" s="29">
        <v>15</v>
      </c>
      <c r="AQ1309" s="29" t="s">
        <v>33</v>
      </c>
      <c r="AR1309" s="29" t="s">
        <v>33</v>
      </c>
      <c r="AS1309" s="29" t="s">
        <v>33</v>
      </c>
      <c r="AT1309" s="29"/>
      <c r="AU1309" s="144"/>
      <c r="AV1309" s="36" t="s">
        <v>28</v>
      </c>
      <c r="AW1309" s="102" t="s">
        <v>33</v>
      </c>
      <c r="AX1309" s="129" t="s">
        <v>33</v>
      </c>
      <c r="AY1309" s="106" t="e">
        <v>#N/A</v>
      </c>
      <c r="BD1309" t="s">
        <v>1125</v>
      </c>
      <c r="BE1309" t="e">
        <v>#N/A</v>
      </c>
      <c r="BF1309" t="e">
        <v>#N/A</v>
      </c>
      <c r="BH1309" t="str">
        <f t="shared" si="290"/>
        <v/>
      </c>
      <c r="BJ1309" t="str">
        <f t="shared" si="291"/>
        <v>OK</v>
      </c>
      <c r="BK1309" s="130" t="s">
        <v>5302</v>
      </c>
      <c r="BL1309" s="130" t="e">
        <v>#VALUE!</v>
      </c>
      <c r="BM1309" s="131" t="s">
        <v>33</v>
      </c>
      <c r="BN1309" s="131" t="e">
        <v>#VALUE!</v>
      </c>
      <c r="BO1309" t="e">
        <v>#N/A</v>
      </c>
      <c r="BP1309">
        <v>0</v>
      </c>
    </row>
    <row r="1310" spans="1:68" ht="25.2" x14ac:dyDescent="0.3">
      <c r="A1310" s="1"/>
      <c r="B1310" s="47">
        <v>1205</v>
      </c>
      <c r="C1310" s="45">
        <v>1048581</v>
      </c>
      <c r="D1310" s="47"/>
      <c r="E1310" s="47"/>
      <c r="F1310" s="31" t="s">
        <v>1152</v>
      </c>
      <c r="G1310" s="29" t="s">
        <v>31</v>
      </c>
      <c r="H1310" s="70" t="s">
        <v>4779</v>
      </c>
      <c r="I1310" s="148" t="s">
        <v>32</v>
      </c>
      <c r="J1310" s="147" t="s">
        <v>33</v>
      </c>
      <c r="K1310" s="148">
        <v>0</v>
      </c>
      <c r="L1310" s="148" t="s">
        <v>32</v>
      </c>
      <c r="M1310" s="147">
        <v>42551</v>
      </c>
      <c r="N1310" s="29" t="str">
        <f t="shared" si="286"/>
        <v/>
      </c>
      <c r="O1310" s="29" t="str">
        <f t="shared" si="287"/>
        <v/>
      </c>
      <c r="P1310" s="29" t="str">
        <f t="shared" si="288"/>
        <v/>
      </c>
      <c r="Q1310" s="29" t="str">
        <f t="shared" si="295"/>
        <v/>
      </c>
      <c r="R1310" s="29" t="str">
        <f t="shared" si="296"/>
        <v/>
      </c>
      <c r="S1310" s="29" t="str">
        <f t="shared" si="297"/>
        <v/>
      </c>
      <c r="T1310" s="29" t="str">
        <f t="shared" si="298"/>
        <v/>
      </c>
      <c r="U1310" s="29"/>
      <c r="V1310" s="29"/>
      <c r="W1310" s="38" t="s">
        <v>1127</v>
      </c>
      <c r="X1310" s="29" t="s">
        <v>158</v>
      </c>
      <c r="Y1310" s="146">
        <v>806</v>
      </c>
      <c r="Z1310" s="33">
        <v>1032</v>
      </c>
      <c r="AA1310" s="34">
        <f t="shared" si="292"/>
        <v>0.28000000000000003</v>
      </c>
      <c r="AB1310" s="33">
        <f t="shared" si="289"/>
        <v>1032</v>
      </c>
      <c r="AC1310" s="34">
        <f t="shared" si="293"/>
        <v>0.28039638690005608</v>
      </c>
      <c r="AD1310" s="145">
        <f t="shared" si="294"/>
        <v>860</v>
      </c>
      <c r="AE1310" s="105">
        <v>671.66700000000003</v>
      </c>
      <c r="AF1310" s="34" t="s">
        <v>36</v>
      </c>
      <c r="AG1310" s="34" t="s">
        <v>36</v>
      </c>
      <c r="AH1310" s="34" t="s">
        <v>36</v>
      </c>
      <c r="AI1310" s="29">
        <v>7.4999999999999997E-2</v>
      </c>
      <c r="AJ1310" s="29">
        <v>3.0000000000000001E-5</v>
      </c>
      <c r="AK1310" s="29">
        <v>80</v>
      </c>
      <c r="AL1310" s="29">
        <v>0</v>
      </c>
      <c r="AM1310" s="29" t="s">
        <v>28</v>
      </c>
      <c r="AN1310" s="158" t="s">
        <v>28</v>
      </c>
      <c r="AO1310" s="29" t="s">
        <v>28</v>
      </c>
      <c r="AP1310" s="29">
        <v>48</v>
      </c>
      <c r="AQ1310" s="29">
        <v>280</v>
      </c>
      <c r="AR1310" s="29">
        <v>180</v>
      </c>
      <c r="AS1310" s="29">
        <v>90</v>
      </c>
      <c r="AT1310" s="29">
        <v>3.36</v>
      </c>
      <c r="AU1310" s="144">
        <v>4.5360000000000001E-3</v>
      </c>
      <c r="AV1310" s="36" t="s">
        <v>28</v>
      </c>
      <c r="AW1310" s="102" t="s">
        <v>33</v>
      </c>
      <c r="AX1310" s="129" t="s">
        <v>33</v>
      </c>
      <c r="AY1310" s="106">
        <v>96</v>
      </c>
      <c r="BD1310" t="s">
        <v>1125</v>
      </c>
      <c r="BE1310" t="s">
        <v>4457</v>
      </c>
      <c r="BF1310" t="s">
        <v>4753</v>
      </c>
      <c r="BH1310" t="str">
        <f t="shared" si="290"/>
        <v>AV</v>
      </c>
      <c r="BJ1310" t="str">
        <f t="shared" si="291"/>
        <v>OK</v>
      </c>
      <c r="BK1310" s="130">
        <v>1032</v>
      </c>
      <c r="BL1310" s="130" t="s">
        <v>37</v>
      </c>
      <c r="BM1310" s="131" t="s">
        <v>33</v>
      </c>
      <c r="BN1310" s="131" t="e">
        <v>#VALUE!</v>
      </c>
      <c r="BO1310">
        <v>1032</v>
      </c>
      <c r="BP1310">
        <v>0</v>
      </c>
    </row>
    <row r="1311" spans="1:68" x14ac:dyDescent="0.3">
      <c r="A1311" s="1"/>
      <c r="B1311" s="47">
        <v>1206</v>
      </c>
      <c r="C1311" s="45">
        <v>1048582</v>
      </c>
      <c r="D1311" s="47"/>
      <c r="E1311" s="47"/>
      <c r="F1311" s="31" t="s">
        <v>1153</v>
      </c>
      <c r="G1311" s="29" t="s">
        <v>31</v>
      </c>
      <c r="H1311" s="70"/>
      <c r="I1311" s="148" t="s">
        <v>32</v>
      </c>
      <c r="J1311" s="147" t="s">
        <v>33</v>
      </c>
      <c r="K1311" s="148">
        <v>0</v>
      </c>
      <c r="L1311" s="148" t="s">
        <v>32</v>
      </c>
      <c r="M1311" s="147">
        <v>42551</v>
      </c>
      <c r="N1311" s="29" t="str">
        <f t="shared" si="286"/>
        <v/>
      </c>
      <c r="O1311" s="29" t="str">
        <f t="shared" si="287"/>
        <v/>
      </c>
      <c r="P1311" s="29" t="str">
        <f t="shared" si="288"/>
        <v/>
      </c>
      <c r="Q1311" s="29" t="str">
        <f t="shared" si="295"/>
        <v/>
      </c>
      <c r="R1311" s="29" t="str">
        <f t="shared" si="296"/>
        <v/>
      </c>
      <c r="S1311" s="29" t="str">
        <f t="shared" si="297"/>
        <v/>
      </c>
      <c r="T1311" s="29" t="str">
        <f t="shared" si="298"/>
        <v/>
      </c>
      <c r="U1311" s="29"/>
      <c r="V1311" s="29"/>
      <c r="W1311" s="38" t="s">
        <v>1127</v>
      </c>
      <c r="X1311" s="29" t="s">
        <v>158</v>
      </c>
      <c r="Y1311" s="146">
        <v>1129</v>
      </c>
      <c r="Z1311" s="33">
        <v>1445</v>
      </c>
      <c r="AA1311" s="34">
        <f t="shared" si="292"/>
        <v>0.28000000000000003</v>
      </c>
      <c r="AB1311" s="33">
        <f t="shared" si="289"/>
        <v>1445</v>
      </c>
      <c r="AC1311" s="34">
        <f t="shared" si="293"/>
        <v>0.27989451900602974</v>
      </c>
      <c r="AD1311" s="145">
        <f t="shared" si="294"/>
        <v>1204.1669999999999</v>
      </c>
      <c r="AE1311" s="105">
        <v>940.83299999999997</v>
      </c>
      <c r="AF1311" s="34" t="s">
        <v>36</v>
      </c>
      <c r="AG1311" s="34" t="s">
        <v>36</v>
      </c>
      <c r="AH1311" s="34" t="s">
        <v>36</v>
      </c>
      <c r="AI1311" s="29">
        <v>0.105</v>
      </c>
      <c r="AJ1311" s="29">
        <v>6.0000000000000002E-5</v>
      </c>
      <c r="AK1311" s="29">
        <v>0</v>
      </c>
      <c r="AL1311" s="29">
        <v>0</v>
      </c>
      <c r="AM1311" s="29" t="s">
        <v>28</v>
      </c>
      <c r="AN1311" s="44" t="s">
        <v>27</v>
      </c>
      <c r="AO1311" s="29" t="s">
        <v>28</v>
      </c>
      <c r="AP1311" s="29">
        <v>36</v>
      </c>
      <c r="AQ1311" s="29">
        <v>280</v>
      </c>
      <c r="AR1311" s="29">
        <v>187</v>
      </c>
      <c r="AS1311" s="29">
        <v>95</v>
      </c>
      <c r="AT1311" s="29">
        <v>3.42</v>
      </c>
      <c r="AU1311" s="144">
        <v>4.9740000000000001E-3</v>
      </c>
      <c r="AV1311" s="36" t="s">
        <v>28</v>
      </c>
      <c r="AW1311" s="102" t="s">
        <v>33</v>
      </c>
      <c r="AX1311" s="129" t="s">
        <v>33</v>
      </c>
      <c r="AY1311" s="106" t="e">
        <v>#N/A</v>
      </c>
      <c r="BD1311" t="s">
        <v>1125</v>
      </c>
      <c r="BE1311" t="s">
        <v>4457</v>
      </c>
      <c r="BF1311" t="s">
        <v>4753</v>
      </c>
      <c r="BH1311" t="str">
        <f t="shared" si="290"/>
        <v/>
      </c>
      <c r="BJ1311" t="str">
        <f t="shared" si="291"/>
        <v>OK</v>
      </c>
      <c r="BK1311" s="130" t="s">
        <v>5302</v>
      </c>
      <c r="BL1311" s="130" t="e">
        <v>#VALUE!</v>
      </c>
      <c r="BM1311" s="131" t="s">
        <v>33</v>
      </c>
      <c r="BN1311" s="131" t="e">
        <v>#VALUE!</v>
      </c>
      <c r="BO1311" t="e">
        <v>#N/A</v>
      </c>
      <c r="BP1311">
        <v>0</v>
      </c>
    </row>
    <row r="1312" spans="1:68" ht="25.2" x14ac:dyDescent="0.3">
      <c r="A1312" s="1"/>
      <c r="B1312" s="47">
        <v>1207</v>
      </c>
      <c r="C1312" s="45">
        <v>1048583</v>
      </c>
      <c r="D1312" s="47"/>
      <c r="E1312" s="47"/>
      <c r="F1312" s="31" t="s">
        <v>1154</v>
      </c>
      <c r="G1312" s="29" t="s">
        <v>31</v>
      </c>
      <c r="H1312" s="70" t="s">
        <v>4779</v>
      </c>
      <c r="I1312" s="148" t="s">
        <v>32</v>
      </c>
      <c r="J1312" s="147" t="s">
        <v>33</v>
      </c>
      <c r="K1312" s="148">
        <v>0</v>
      </c>
      <c r="L1312" s="148" t="s">
        <v>32</v>
      </c>
      <c r="M1312" s="147" t="s">
        <v>33</v>
      </c>
      <c r="N1312" s="29" t="str">
        <f t="shared" si="286"/>
        <v/>
      </c>
      <c r="O1312" s="29" t="str">
        <f t="shared" si="287"/>
        <v/>
      </c>
      <c r="P1312" s="29" t="str">
        <f t="shared" si="288"/>
        <v/>
      </c>
      <c r="Q1312" s="29" t="str">
        <f t="shared" si="295"/>
        <v/>
      </c>
      <c r="R1312" s="29" t="str">
        <f t="shared" si="296"/>
        <v/>
      </c>
      <c r="S1312" s="29" t="str">
        <f t="shared" si="297"/>
        <v/>
      </c>
      <c r="T1312" s="29" t="str">
        <f t="shared" si="298"/>
        <v/>
      </c>
      <c r="U1312" s="29"/>
      <c r="V1312" s="29"/>
      <c r="W1312" s="38" t="s">
        <v>1127</v>
      </c>
      <c r="X1312" s="29" t="s">
        <v>158</v>
      </c>
      <c r="Y1312" s="146">
        <v>1436</v>
      </c>
      <c r="Z1312" s="33">
        <v>1839</v>
      </c>
      <c r="AA1312" s="34">
        <f t="shared" si="292"/>
        <v>0.28100000000000003</v>
      </c>
      <c r="AB1312" s="33">
        <f t="shared" si="289"/>
        <v>1839</v>
      </c>
      <c r="AC1312" s="34">
        <f t="shared" si="293"/>
        <v>0.28064031179935611</v>
      </c>
      <c r="AD1312" s="145">
        <f t="shared" si="294"/>
        <v>1532.5</v>
      </c>
      <c r="AE1312" s="105">
        <v>1196.6669999999999</v>
      </c>
      <c r="AF1312" s="34" t="s">
        <v>36</v>
      </c>
      <c r="AG1312" s="34" t="s">
        <v>36</v>
      </c>
      <c r="AH1312" s="34" t="s">
        <v>36</v>
      </c>
      <c r="AI1312" s="29">
        <v>0.152</v>
      </c>
      <c r="AJ1312" s="29">
        <v>6.9999999999999994E-5</v>
      </c>
      <c r="AK1312" s="29">
        <v>63</v>
      </c>
      <c r="AL1312" s="29">
        <v>0</v>
      </c>
      <c r="AM1312" s="29" t="s">
        <v>28</v>
      </c>
      <c r="AN1312" s="158" t="s">
        <v>28</v>
      </c>
      <c r="AO1312" s="29" t="s">
        <v>28</v>
      </c>
      <c r="AP1312" s="29">
        <v>25</v>
      </c>
      <c r="AQ1312" s="29">
        <v>280</v>
      </c>
      <c r="AR1312" s="29">
        <v>187</v>
      </c>
      <c r="AS1312" s="29">
        <v>95</v>
      </c>
      <c r="AT1312" s="29">
        <v>3.35</v>
      </c>
      <c r="AU1312" s="144">
        <v>4.9740000000000001E-3</v>
      </c>
      <c r="AV1312" s="36" t="s">
        <v>28</v>
      </c>
      <c r="AW1312" s="102" t="s">
        <v>33</v>
      </c>
      <c r="AX1312" s="129" t="s">
        <v>33</v>
      </c>
      <c r="AY1312" s="106">
        <v>8</v>
      </c>
      <c r="BD1312" t="s">
        <v>1125</v>
      </c>
      <c r="BE1312" t="s">
        <v>4457</v>
      </c>
      <c r="BF1312" t="s">
        <v>4753</v>
      </c>
      <c r="BH1312" t="str">
        <f t="shared" si="290"/>
        <v>AV</v>
      </c>
      <c r="BJ1312" t="str">
        <f t="shared" si="291"/>
        <v>OK</v>
      </c>
      <c r="BK1312" s="130">
        <v>1839</v>
      </c>
      <c r="BL1312" s="130" t="s">
        <v>37</v>
      </c>
      <c r="BM1312" s="131" t="s">
        <v>33</v>
      </c>
      <c r="BN1312" s="131" t="e">
        <v>#VALUE!</v>
      </c>
      <c r="BO1312">
        <v>1839</v>
      </c>
      <c r="BP1312">
        <v>0</v>
      </c>
    </row>
    <row r="1313" spans="1:68" ht="25.2" x14ac:dyDescent="0.3">
      <c r="A1313" s="1"/>
      <c r="B1313" s="47">
        <v>1208</v>
      </c>
      <c r="C1313" s="45">
        <v>1048584</v>
      </c>
      <c r="D1313" s="47"/>
      <c r="E1313" s="47"/>
      <c r="F1313" s="31" t="s">
        <v>1155</v>
      </c>
      <c r="G1313" s="29" t="s">
        <v>31</v>
      </c>
      <c r="H1313" s="70" t="s">
        <v>4779</v>
      </c>
      <c r="I1313" s="148" t="s">
        <v>32</v>
      </c>
      <c r="J1313" s="147" t="s">
        <v>33</v>
      </c>
      <c r="K1313" s="148">
        <v>0</v>
      </c>
      <c r="L1313" s="148" t="s">
        <v>32</v>
      </c>
      <c r="M1313" s="147" t="s">
        <v>33</v>
      </c>
      <c r="N1313" s="29" t="str">
        <f t="shared" si="286"/>
        <v/>
      </c>
      <c r="O1313" s="29" t="str">
        <f t="shared" si="287"/>
        <v/>
      </c>
      <c r="P1313" s="29" t="str">
        <f t="shared" si="288"/>
        <v/>
      </c>
      <c r="Q1313" s="29" t="str">
        <f t="shared" si="295"/>
        <v/>
      </c>
      <c r="R1313" s="29" t="str">
        <f t="shared" si="296"/>
        <v/>
      </c>
      <c r="S1313" s="29" t="str">
        <f t="shared" si="297"/>
        <v/>
      </c>
      <c r="T1313" s="29" t="str">
        <f t="shared" si="298"/>
        <v/>
      </c>
      <c r="U1313" s="29"/>
      <c r="V1313" s="29"/>
      <c r="W1313" s="38" t="s">
        <v>1127</v>
      </c>
      <c r="X1313" s="29" t="s">
        <v>158</v>
      </c>
      <c r="Y1313" s="146">
        <v>1908</v>
      </c>
      <c r="Z1313" s="33">
        <v>2442</v>
      </c>
      <c r="AA1313" s="34">
        <f t="shared" si="292"/>
        <v>0.28000000000000003</v>
      </c>
      <c r="AB1313" s="33">
        <f t="shared" si="289"/>
        <v>2442</v>
      </c>
      <c r="AC1313" s="34">
        <f t="shared" si="293"/>
        <v>0.27987421383647798</v>
      </c>
      <c r="AD1313" s="145">
        <f t="shared" si="294"/>
        <v>2035</v>
      </c>
      <c r="AE1313" s="105">
        <v>1590</v>
      </c>
      <c r="AF1313" s="34" t="s">
        <v>36</v>
      </c>
      <c r="AG1313" s="34" t="s">
        <v>36</v>
      </c>
      <c r="AH1313" s="34" t="s">
        <v>36</v>
      </c>
      <c r="AI1313" s="29">
        <v>0.16800000000000001</v>
      </c>
      <c r="AJ1313" s="29">
        <v>1.2E-4</v>
      </c>
      <c r="AK1313" s="29">
        <v>50</v>
      </c>
      <c r="AL1313" s="29">
        <v>0</v>
      </c>
      <c r="AM1313" s="29" t="s">
        <v>28</v>
      </c>
      <c r="AN1313" s="158" t="s">
        <v>28</v>
      </c>
      <c r="AO1313" s="29" t="s">
        <v>28</v>
      </c>
      <c r="AP1313" s="29">
        <v>25</v>
      </c>
      <c r="AQ1313" s="29">
        <v>280</v>
      </c>
      <c r="AR1313" s="29">
        <v>187</v>
      </c>
      <c r="AS1313" s="29">
        <v>95</v>
      </c>
      <c r="AT1313" s="29">
        <v>4.25</v>
      </c>
      <c r="AU1313" s="144">
        <v>4.9740000000000001E-3</v>
      </c>
      <c r="AV1313" s="36" t="s">
        <v>28</v>
      </c>
      <c r="AW1313" s="102" t="s">
        <v>33</v>
      </c>
      <c r="AX1313" s="129" t="s">
        <v>33</v>
      </c>
      <c r="AY1313" s="106" t="e">
        <v>#N/A</v>
      </c>
      <c r="BD1313" t="s">
        <v>1125</v>
      </c>
      <c r="BE1313" t="s">
        <v>4457</v>
      </c>
      <c r="BF1313" t="s">
        <v>4753</v>
      </c>
      <c r="BH1313" t="str">
        <f t="shared" si="290"/>
        <v>AV</v>
      </c>
      <c r="BJ1313" t="str">
        <f t="shared" si="291"/>
        <v>OK</v>
      </c>
      <c r="BK1313" s="130">
        <v>2442</v>
      </c>
      <c r="BL1313" s="130" t="s">
        <v>37</v>
      </c>
      <c r="BM1313" s="131" t="s">
        <v>33</v>
      </c>
      <c r="BN1313" s="131" t="e">
        <v>#VALUE!</v>
      </c>
      <c r="BO1313">
        <v>2442</v>
      </c>
      <c r="BP1313">
        <v>0</v>
      </c>
    </row>
    <row r="1314" spans="1:68" ht="25.2" x14ac:dyDescent="0.3">
      <c r="A1314" s="1"/>
      <c r="B1314" s="47">
        <v>1209</v>
      </c>
      <c r="C1314" s="45">
        <v>1048585</v>
      </c>
      <c r="D1314" s="47"/>
      <c r="E1314" s="47"/>
      <c r="F1314" s="39" t="s">
        <v>1156</v>
      </c>
      <c r="G1314" s="29" t="s">
        <v>58</v>
      </c>
      <c r="H1314" s="70" t="s">
        <v>4779</v>
      </c>
      <c r="I1314" s="148" t="s">
        <v>32</v>
      </c>
      <c r="J1314" s="147" t="s">
        <v>33</v>
      </c>
      <c r="K1314" s="148">
        <v>0</v>
      </c>
      <c r="L1314" s="148" t="s">
        <v>32</v>
      </c>
      <c r="M1314" s="147">
        <v>42551</v>
      </c>
      <c r="N1314" s="29" t="str">
        <f t="shared" si="286"/>
        <v/>
      </c>
      <c r="O1314" s="29" t="str">
        <f t="shared" si="287"/>
        <v/>
      </c>
      <c r="P1314" s="29" t="str">
        <f t="shared" si="288"/>
        <v/>
      </c>
      <c r="Q1314" s="29" t="str">
        <f t="shared" si="295"/>
        <v/>
      </c>
      <c r="R1314" s="29" t="str">
        <f t="shared" si="296"/>
        <v/>
      </c>
      <c r="S1314" s="29" t="str">
        <f t="shared" si="297"/>
        <v/>
      </c>
      <c r="T1314" s="29" t="str">
        <f t="shared" si="298"/>
        <v/>
      </c>
      <c r="U1314" s="29"/>
      <c r="V1314" s="29"/>
      <c r="W1314" s="38" t="s">
        <v>1127</v>
      </c>
      <c r="X1314" s="29" t="s">
        <v>158</v>
      </c>
      <c r="Y1314" s="146">
        <v>2559</v>
      </c>
      <c r="Z1314" s="33">
        <v>3276</v>
      </c>
      <c r="AA1314" s="34">
        <f t="shared" si="292"/>
        <v>0.28000000000000003</v>
      </c>
      <c r="AB1314" s="33">
        <f t="shared" si="289"/>
        <v>3276</v>
      </c>
      <c r="AC1314" s="34">
        <f t="shared" si="293"/>
        <v>0.2801875732708089</v>
      </c>
      <c r="AD1314" s="145">
        <f t="shared" si="294"/>
        <v>2730</v>
      </c>
      <c r="AE1314" s="105">
        <v>2132.5</v>
      </c>
      <c r="AF1314" s="34" t="s">
        <v>36</v>
      </c>
      <c r="AG1314" s="34" t="s">
        <v>36</v>
      </c>
      <c r="AH1314" s="34" t="s">
        <v>73</v>
      </c>
      <c r="AI1314" s="29">
        <v>0.245</v>
      </c>
      <c r="AJ1314" s="29">
        <v>1.2E-4</v>
      </c>
      <c r="AK1314" s="29">
        <v>60</v>
      </c>
      <c r="AL1314" s="29">
        <v>0</v>
      </c>
      <c r="AM1314" s="29" t="s">
        <v>28</v>
      </c>
      <c r="AN1314" s="158" t="s">
        <v>28</v>
      </c>
      <c r="AO1314" s="29" t="s">
        <v>28</v>
      </c>
      <c r="AP1314" s="29">
        <v>20</v>
      </c>
      <c r="AQ1314" s="29">
        <v>280</v>
      </c>
      <c r="AR1314" s="29">
        <v>187</v>
      </c>
      <c r="AS1314" s="29">
        <v>95</v>
      </c>
      <c r="AT1314" s="29">
        <v>5.0199999999999996</v>
      </c>
      <c r="AU1314" s="144">
        <v>4.9740000000000001E-3</v>
      </c>
      <c r="AV1314" s="36" t="s">
        <v>28</v>
      </c>
      <c r="AW1314" s="102" t="s">
        <v>33</v>
      </c>
      <c r="AX1314" s="129" t="s">
        <v>33</v>
      </c>
      <c r="AY1314" s="106" t="e">
        <v>#N/A</v>
      </c>
      <c r="BD1314" t="s">
        <v>1125</v>
      </c>
      <c r="BE1314" t="s">
        <v>4457</v>
      </c>
      <c r="BF1314" t="s">
        <v>4753</v>
      </c>
      <c r="BH1314" t="str">
        <f t="shared" si="290"/>
        <v>AV</v>
      </c>
      <c r="BJ1314" t="str">
        <f t="shared" si="291"/>
        <v>OK</v>
      </c>
      <c r="BK1314" s="130">
        <v>3276</v>
      </c>
      <c r="BL1314" s="130" t="s">
        <v>37</v>
      </c>
      <c r="BM1314" s="131" t="s">
        <v>33</v>
      </c>
      <c r="BN1314" s="131" t="e">
        <v>#VALUE!</v>
      </c>
      <c r="BO1314">
        <v>3276</v>
      </c>
      <c r="BP1314">
        <v>0</v>
      </c>
    </row>
    <row r="1315" spans="1:68" x14ac:dyDescent="0.3">
      <c r="A1315" s="1"/>
      <c r="B1315" s="47">
        <v>1210</v>
      </c>
      <c r="C1315" s="45">
        <v>1048547</v>
      </c>
      <c r="D1315" s="47"/>
      <c r="E1315" s="47"/>
      <c r="F1315" s="31" t="s">
        <v>1157</v>
      </c>
      <c r="G1315" s="29" t="s">
        <v>31</v>
      </c>
      <c r="H1315" s="70"/>
      <c r="I1315" s="148" t="s">
        <v>32</v>
      </c>
      <c r="J1315" s="147" t="s">
        <v>33</v>
      </c>
      <c r="K1315" s="148">
        <v>0</v>
      </c>
      <c r="L1315" s="148" t="s">
        <v>32</v>
      </c>
      <c r="M1315" s="147">
        <v>42551</v>
      </c>
      <c r="N1315" s="29" t="str">
        <f t="shared" si="286"/>
        <v/>
      </c>
      <c r="O1315" s="29" t="str">
        <f t="shared" si="287"/>
        <v/>
      </c>
      <c r="P1315" s="29" t="str">
        <f t="shared" si="288"/>
        <v/>
      </c>
      <c r="Q1315" s="29" t="str">
        <f t="shared" si="295"/>
        <v/>
      </c>
      <c r="R1315" s="29" t="str">
        <f t="shared" si="296"/>
        <v/>
      </c>
      <c r="S1315" s="29" t="str">
        <f t="shared" si="297"/>
        <v/>
      </c>
      <c r="T1315" s="29" t="str">
        <f t="shared" si="298"/>
        <v/>
      </c>
      <c r="U1315" s="29"/>
      <c r="V1315" s="29"/>
      <c r="W1315" s="38" t="s">
        <v>1127</v>
      </c>
      <c r="X1315" s="29" t="s">
        <v>158</v>
      </c>
      <c r="Y1315" s="146">
        <v>1075</v>
      </c>
      <c r="Z1315" s="33">
        <v>1377</v>
      </c>
      <c r="AA1315" s="34">
        <f t="shared" si="292"/>
        <v>0.28100000000000003</v>
      </c>
      <c r="AB1315" s="33">
        <f t="shared" si="289"/>
        <v>1377</v>
      </c>
      <c r="AC1315" s="34">
        <f t="shared" si="293"/>
        <v>0.28093070918351976</v>
      </c>
      <c r="AD1315" s="145">
        <f t="shared" si="294"/>
        <v>1147.5</v>
      </c>
      <c r="AE1315" s="105">
        <v>895.83299999999997</v>
      </c>
      <c r="AF1315" s="34" t="s">
        <v>36</v>
      </c>
      <c r="AG1315" s="34" t="s">
        <v>36</v>
      </c>
      <c r="AH1315" s="34" t="s">
        <v>36</v>
      </c>
      <c r="AI1315" s="29">
        <v>3.5999999999999997E-2</v>
      </c>
      <c r="AJ1315" s="29">
        <v>4.0000000000000003E-5</v>
      </c>
      <c r="AK1315" s="29">
        <v>0</v>
      </c>
      <c r="AL1315" s="29">
        <v>0</v>
      </c>
      <c r="AM1315" s="29" t="s">
        <v>28</v>
      </c>
      <c r="AN1315" s="44" t="s">
        <v>27</v>
      </c>
      <c r="AO1315" s="29" t="s">
        <v>28</v>
      </c>
      <c r="AP1315" s="29">
        <v>40</v>
      </c>
      <c r="AQ1315" s="29">
        <v>280</v>
      </c>
      <c r="AR1315" s="29">
        <v>180</v>
      </c>
      <c r="AS1315" s="29">
        <v>95</v>
      </c>
      <c r="AT1315" s="29">
        <v>1.2</v>
      </c>
      <c r="AU1315" s="144">
        <v>4.7879999999999997E-3</v>
      </c>
      <c r="AV1315" s="36" t="s">
        <v>28</v>
      </c>
      <c r="AW1315" s="102" t="s">
        <v>33</v>
      </c>
      <c r="AX1315" s="129" t="s">
        <v>33</v>
      </c>
      <c r="AY1315" s="106">
        <v>1570</v>
      </c>
      <c r="BD1315" t="s">
        <v>1125</v>
      </c>
      <c r="BE1315" t="s">
        <v>4346</v>
      </c>
      <c r="BF1315" t="s">
        <v>4753</v>
      </c>
      <c r="BH1315" t="str">
        <f t="shared" si="290"/>
        <v/>
      </c>
      <c r="BJ1315" t="str">
        <f t="shared" si="291"/>
        <v>OK</v>
      </c>
      <c r="BK1315" s="130" t="s">
        <v>5302</v>
      </c>
      <c r="BL1315" s="130" t="e">
        <v>#VALUE!</v>
      </c>
      <c r="BM1315" s="131" t="s">
        <v>33</v>
      </c>
      <c r="BN1315" s="131" t="e">
        <v>#VALUE!</v>
      </c>
      <c r="BO1315" t="e">
        <v>#N/A</v>
      </c>
      <c r="BP1315">
        <v>0</v>
      </c>
    </row>
    <row r="1316" spans="1:68" x14ac:dyDescent="0.3">
      <c r="A1316" s="1"/>
      <c r="B1316" s="47">
        <v>1211</v>
      </c>
      <c r="C1316" s="45">
        <v>1048548</v>
      </c>
      <c r="D1316" s="47"/>
      <c r="E1316" s="47"/>
      <c r="F1316" s="31" t="s">
        <v>1158</v>
      </c>
      <c r="G1316" s="29" t="s">
        <v>31</v>
      </c>
      <c r="H1316" s="70"/>
      <c r="I1316" s="148" t="s">
        <v>32</v>
      </c>
      <c r="J1316" s="147" t="s">
        <v>33</v>
      </c>
      <c r="K1316" s="148">
        <v>0</v>
      </c>
      <c r="L1316" s="148" t="s">
        <v>32</v>
      </c>
      <c r="M1316" s="147">
        <v>42551</v>
      </c>
      <c r="N1316" s="29" t="str">
        <f t="shared" si="286"/>
        <v/>
      </c>
      <c r="O1316" s="29" t="str">
        <f t="shared" si="287"/>
        <v/>
      </c>
      <c r="P1316" s="29" t="str">
        <f t="shared" si="288"/>
        <v/>
      </c>
      <c r="Q1316" s="29" t="str">
        <f t="shared" si="295"/>
        <v/>
      </c>
      <c r="R1316" s="29" t="str">
        <f t="shared" si="296"/>
        <v/>
      </c>
      <c r="S1316" s="29" t="str">
        <f t="shared" si="297"/>
        <v/>
      </c>
      <c r="T1316" s="29" t="str">
        <f t="shared" si="298"/>
        <v/>
      </c>
      <c r="U1316" s="29"/>
      <c r="V1316" s="29"/>
      <c r="W1316" s="38" t="s">
        <v>1127</v>
      </c>
      <c r="X1316" s="29" t="s">
        <v>158</v>
      </c>
      <c r="Y1316" s="146">
        <v>1280</v>
      </c>
      <c r="Z1316" s="33">
        <v>1638</v>
      </c>
      <c r="AA1316" s="34">
        <f t="shared" si="292"/>
        <v>0.28000000000000003</v>
      </c>
      <c r="AB1316" s="33">
        <f t="shared" si="289"/>
        <v>1638</v>
      </c>
      <c r="AC1316" s="34">
        <f t="shared" si="293"/>
        <v>0.2796871000977813</v>
      </c>
      <c r="AD1316" s="145">
        <f t="shared" si="294"/>
        <v>1365</v>
      </c>
      <c r="AE1316" s="105">
        <v>1066.6669999999999</v>
      </c>
      <c r="AF1316" s="34" t="s">
        <v>36</v>
      </c>
      <c r="AG1316" s="34" t="s">
        <v>36</v>
      </c>
      <c r="AH1316" s="34" t="s">
        <v>36</v>
      </c>
      <c r="AI1316" s="29">
        <v>6.2E-2</v>
      </c>
      <c r="AJ1316" s="29">
        <v>6.9999999999999994E-5</v>
      </c>
      <c r="AK1316" s="29">
        <v>0</v>
      </c>
      <c r="AL1316" s="29">
        <v>0</v>
      </c>
      <c r="AM1316" s="29" t="s">
        <v>28</v>
      </c>
      <c r="AN1316" s="44" t="s">
        <v>27</v>
      </c>
      <c r="AO1316" s="29" t="s">
        <v>28</v>
      </c>
      <c r="AP1316" s="29">
        <v>25</v>
      </c>
      <c r="AQ1316" s="29">
        <v>280</v>
      </c>
      <c r="AR1316" s="29">
        <v>187</v>
      </c>
      <c r="AS1316" s="29">
        <v>90</v>
      </c>
      <c r="AT1316" s="29">
        <v>1.25</v>
      </c>
      <c r="AU1316" s="144">
        <v>4.712E-3</v>
      </c>
      <c r="AV1316" s="36" t="s">
        <v>28</v>
      </c>
      <c r="AW1316" s="102" t="s">
        <v>33</v>
      </c>
      <c r="AX1316" s="129" t="s">
        <v>33</v>
      </c>
      <c r="AY1316" s="106">
        <v>1425</v>
      </c>
      <c r="BD1316" t="s">
        <v>1125</v>
      </c>
      <c r="BE1316" t="s">
        <v>4346</v>
      </c>
      <c r="BF1316" t="s">
        <v>4753</v>
      </c>
      <c r="BH1316" t="str">
        <f t="shared" si="290"/>
        <v/>
      </c>
      <c r="BJ1316" t="str">
        <f t="shared" si="291"/>
        <v>OK</v>
      </c>
      <c r="BK1316" s="130" t="s">
        <v>5302</v>
      </c>
      <c r="BL1316" s="130" t="e">
        <v>#VALUE!</v>
      </c>
      <c r="BM1316" s="131" t="s">
        <v>33</v>
      </c>
      <c r="BN1316" s="131" t="e">
        <v>#VALUE!</v>
      </c>
      <c r="BO1316" t="e">
        <v>#N/A</v>
      </c>
      <c r="BP1316">
        <v>0</v>
      </c>
    </row>
    <row r="1317" spans="1:68" x14ac:dyDescent="0.3">
      <c r="A1317" s="1"/>
      <c r="B1317" s="47">
        <v>1212</v>
      </c>
      <c r="C1317" s="45">
        <v>1048549</v>
      </c>
      <c r="D1317" s="47"/>
      <c r="E1317" s="47"/>
      <c r="F1317" s="31" t="s">
        <v>1159</v>
      </c>
      <c r="G1317" s="29" t="s">
        <v>31</v>
      </c>
      <c r="H1317" s="70"/>
      <c r="I1317" s="148" t="s">
        <v>32</v>
      </c>
      <c r="J1317" s="147" t="s">
        <v>33</v>
      </c>
      <c r="K1317" s="148">
        <v>0</v>
      </c>
      <c r="L1317" s="148" t="s">
        <v>32</v>
      </c>
      <c r="M1317" s="147">
        <v>42410</v>
      </c>
      <c r="N1317" s="29" t="str">
        <f t="shared" si="286"/>
        <v/>
      </c>
      <c r="O1317" s="29" t="str">
        <f t="shared" si="287"/>
        <v/>
      </c>
      <c r="P1317" s="29" t="str">
        <f t="shared" si="288"/>
        <v/>
      </c>
      <c r="Q1317" s="29" t="str">
        <f t="shared" si="295"/>
        <v/>
      </c>
      <c r="R1317" s="29" t="str">
        <f t="shared" si="296"/>
        <v/>
      </c>
      <c r="S1317" s="29" t="str">
        <f t="shared" si="297"/>
        <v/>
      </c>
      <c r="T1317" s="29" t="str">
        <f t="shared" si="298"/>
        <v/>
      </c>
      <c r="U1317" s="29"/>
      <c r="V1317" s="29"/>
      <c r="W1317" s="38" t="s">
        <v>1127</v>
      </c>
      <c r="X1317" s="29" t="s">
        <v>158</v>
      </c>
      <c r="Y1317" s="146">
        <v>2495</v>
      </c>
      <c r="Z1317" s="33">
        <v>3194</v>
      </c>
      <c r="AA1317" s="34">
        <f t="shared" si="292"/>
        <v>0.28000000000000003</v>
      </c>
      <c r="AB1317" s="33">
        <f t="shared" si="289"/>
        <v>3194</v>
      </c>
      <c r="AC1317" s="34">
        <f t="shared" si="293"/>
        <v>0.28016027572580748</v>
      </c>
      <c r="AD1317" s="145">
        <f t="shared" ref="AD1317:AD1348" si="299">ROUND(Z1317/1.2,3)</f>
        <v>2661.6669999999999</v>
      </c>
      <c r="AE1317" s="105">
        <v>2079.1669999999999</v>
      </c>
      <c r="AF1317" s="34" t="s">
        <v>36</v>
      </c>
      <c r="AG1317" s="34" t="s">
        <v>36</v>
      </c>
      <c r="AH1317" s="34" t="s">
        <v>36</v>
      </c>
      <c r="AI1317" s="29">
        <v>0.104</v>
      </c>
      <c r="AJ1317" s="29">
        <v>1.7000000000000001E-4</v>
      </c>
      <c r="AK1317" s="29">
        <v>0</v>
      </c>
      <c r="AL1317" s="29">
        <v>0</v>
      </c>
      <c r="AM1317" s="29" t="s">
        <v>28</v>
      </c>
      <c r="AN1317" s="44" t="s">
        <v>27</v>
      </c>
      <c r="AO1317" s="29" t="s">
        <v>28</v>
      </c>
      <c r="AP1317" s="29">
        <v>15</v>
      </c>
      <c r="AQ1317" s="29">
        <v>280</v>
      </c>
      <c r="AR1317" s="29">
        <v>187</v>
      </c>
      <c r="AS1317" s="29">
        <v>95</v>
      </c>
      <c r="AT1317" s="29">
        <v>1.605</v>
      </c>
      <c r="AU1317" s="144">
        <v>4.9740000000000001E-3</v>
      </c>
      <c r="AV1317" s="36" t="s">
        <v>28</v>
      </c>
      <c r="AW1317" s="102" t="s">
        <v>33</v>
      </c>
      <c r="AX1317" s="129" t="s">
        <v>33</v>
      </c>
      <c r="AY1317" s="106">
        <v>15</v>
      </c>
      <c r="BD1317" t="s">
        <v>1125</v>
      </c>
      <c r="BE1317" t="s">
        <v>4346</v>
      </c>
      <c r="BF1317" t="s">
        <v>4753</v>
      </c>
      <c r="BH1317" t="str">
        <f t="shared" si="290"/>
        <v/>
      </c>
      <c r="BJ1317" t="str">
        <f t="shared" si="291"/>
        <v>OK</v>
      </c>
      <c r="BK1317" s="130" t="s">
        <v>5302</v>
      </c>
      <c r="BL1317" s="130" t="e">
        <v>#VALUE!</v>
      </c>
      <c r="BM1317" s="131" t="s">
        <v>33</v>
      </c>
      <c r="BN1317" s="131" t="e">
        <v>#VALUE!</v>
      </c>
      <c r="BO1317" t="e">
        <v>#N/A</v>
      </c>
      <c r="BP1317">
        <v>0</v>
      </c>
    </row>
    <row r="1318" spans="1:68" ht="25.2" x14ac:dyDescent="0.3">
      <c r="A1318" s="1"/>
      <c r="B1318" s="47">
        <v>1213</v>
      </c>
      <c r="C1318" s="45">
        <v>1048599</v>
      </c>
      <c r="D1318" s="47"/>
      <c r="E1318" s="47"/>
      <c r="F1318" s="31" t="s">
        <v>1160</v>
      </c>
      <c r="G1318" s="29" t="s">
        <v>31</v>
      </c>
      <c r="H1318" s="70" t="s">
        <v>4779</v>
      </c>
      <c r="I1318" s="148" t="s">
        <v>32</v>
      </c>
      <c r="J1318" s="147" t="s">
        <v>33</v>
      </c>
      <c r="K1318" s="148">
        <v>0</v>
      </c>
      <c r="L1318" s="148" t="s">
        <v>32</v>
      </c>
      <c r="M1318" s="147">
        <v>42551</v>
      </c>
      <c r="N1318" s="29" t="str">
        <f t="shared" si="286"/>
        <v/>
      </c>
      <c r="O1318" s="29" t="str">
        <f t="shared" si="287"/>
        <v/>
      </c>
      <c r="P1318" s="29" t="str">
        <f t="shared" si="288"/>
        <v/>
      </c>
      <c r="Q1318" s="29" t="str">
        <f t="shared" si="295"/>
        <v/>
      </c>
      <c r="R1318" s="29" t="str">
        <f t="shared" si="296"/>
        <v/>
      </c>
      <c r="S1318" s="29" t="str">
        <f t="shared" si="297"/>
        <v/>
      </c>
      <c r="T1318" s="29" t="str">
        <f t="shared" si="298"/>
        <v/>
      </c>
      <c r="U1318" s="29"/>
      <c r="V1318" s="29"/>
      <c r="W1318" s="38" t="s">
        <v>1127</v>
      </c>
      <c r="X1318" s="29" t="s">
        <v>158</v>
      </c>
      <c r="Y1318" s="146">
        <v>1089</v>
      </c>
      <c r="Z1318" s="33">
        <v>1394</v>
      </c>
      <c r="AA1318" s="34">
        <f t="shared" si="292"/>
        <v>0.28000000000000003</v>
      </c>
      <c r="AB1318" s="33">
        <f t="shared" si="289"/>
        <v>1394</v>
      </c>
      <c r="AC1318" s="34">
        <f t="shared" si="293"/>
        <v>0.28007382920110185</v>
      </c>
      <c r="AD1318" s="145">
        <f t="shared" si="299"/>
        <v>1161.6669999999999</v>
      </c>
      <c r="AE1318" s="105">
        <v>907.5</v>
      </c>
      <c r="AF1318" s="34" t="s">
        <v>36</v>
      </c>
      <c r="AG1318" s="34" t="s">
        <v>36</v>
      </c>
      <c r="AH1318" s="34" t="s">
        <v>36</v>
      </c>
      <c r="AI1318" s="29">
        <v>0.10299999999999999</v>
      </c>
      <c r="AJ1318" s="29">
        <v>6.9999999999999994E-5</v>
      </c>
      <c r="AK1318" s="29">
        <v>90</v>
      </c>
      <c r="AL1318" s="29">
        <v>0</v>
      </c>
      <c r="AM1318" s="29" t="s">
        <v>28</v>
      </c>
      <c r="AN1318" s="158" t="s">
        <v>28</v>
      </c>
      <c r="AO1318" s="29" t="s">
        <v>28</v>
      </c>
      <c r="AP1318" s="29">
        <v>30</v>
      </c>
      <c r="AQ1318" s="29">
        <v>280</v>
      </c>
      <c r="AR1318" s="29">
        <v>187</v>
      </c>
      <c r="AS1318" s="29">
        <v>95</v>
      </c>
      <c r="AT1318" s="29">
        <v>3.03</v>
      </c>
      <c r="AU1318" s="144">
        <v>4.9740000000000001E-3</v>
      </c>
      <c r="AV1318" s="36" t="s">
        <v>28</v>
      </c>
      <c r="AW1318" s="102" t="s">
        <v>33</v>
      </c>
      <c r="AX1318" s="129" t="s">
        <v>33</v>
      </c>
      <c r="AY1318" s="106" t="e">
        <v>#N/A</v>
      </c>
      <c r="BD1318" t="s">
        <v>1125</v>
      </c>
      <c r="BE1318" t="s">
        <v>4457</v>
      </c>
      <c r="BF1318" t="s">
        <v>4753</v>
      </c>
      <c r="BH1318" t="str">
        <f t="shared" si="290"/>
        <v>AV</v>
      </c>
      <c r="BJ1318" t="str">
        <f t="shared" si="291"/>
        <v>OK</v>
      </c>
      <c r="BK1318" s="130">
        <v>1394</v>
      </c>
      <c r="BL1318" s="130" t="s">
        <v>37</v>
      </c>
      <c r="BM1318" s="131" t="s">
        <v>33</v>
      </c>
      <c r="BN1318" s="131" t="e">
        <v>#VALUE!</v>
      </c>
      <c r="BO1318">
        <v>1394</v>
      </c>
      <c r="BP1318">
        <v>0</v>
      </c>
    </row>
    <row r="1319" spans="1:68" ht="25.2" x14ac:dyDescent="0.3">
      <c r="A1319" s="1"/>
      <c r="B1319" s="47">
        <v>1214</v>
      </c>
      <c r="C1319" s="45">
        <v>1048600</v>
      </c>
      <c r="D1319" s="47"/>
      <c r="E1319" s="47"/>
      <c r="F1319" s="31" t="s">
        <v>1161</v>
      </c>
      <c r="G1319" s="29" t="s">
        <v>31</v>
      </c>
      <c r="H1319" s="70" t="s">
        <v>4779</v>
      </c>
      <c r="I1319" s="148" t="s">
        <v>32</v>
      </c>
      <c r="J1319" s="147" t="s">
        <v>33</v>
      </c>
      <c r="K1319" s="148">
        <v>0</v>
      </c>
      <c r="L1319" s="148" t="s">
        <v>32</v>
      </c>
      <c r="M1319" s="147">
        <v>42551</v>
      </c>
      <c r="N1319" s="29" t="str">
        <f t="shared" si="286"/>
        <v/>
      </c>
      <c r="O1319" s="29" t="str">
        <f t="shared" si="287"/>
        <v/>
      </c>
      <c r="P1319" s="29" t="str">
        <f t="shared" si="288"/>
        <v/>
      </c>
      <c r="Q1319" s="29" t="str">
        <f t="shared" si="295"/>
        <v/>
      </c>
      <c r="R1319" s="29" t="str">
        <f t="shared" si="296"/>
        <v/>
      </c>
      <c r="S1319" s="29" t="str">
        <f t="shared" si="297"/>
        <v/>
      </c>
      <c r="T1319" s="29" t="str">
        <f t="shared" si="298"/>
        <v/>
      </c>
      <c r="U1319" s="29"/>
      <c r="V1319" s="29"/>
      <c r="W1319" s="38" t="s">
        <v>1127</v>
      </c>
      <c r="X1319" s="29" t="s">
        <v>158</v>
      </c>
      <c r="Y1319" s="146">
        <v>1692</v>
      </c>
      <c r="Z1319" s="33">
        <v>2166</v>
      </c>
      <c r="AA1319" s="34">
        <f t="shared" si="292"/>
        <v>0.28000000000000003</v>
      </c>
      <c r="AB1319" s="33">
        <f t="shared" si="289"/>
        <v>2166</v>
      </c>
      <c r="AC1319" s="34">
        <f t="shared" si="293"/>
        <v>0.28014184397163122</v>
      </c>
      <c r="AD1319" s="145">
        <f t="shared" si="299"/>
        <v>1805</v>
      </c>
      <c r="AE1319" s="105">
        <v>1410</v>
      </c>
      <c r="AF1319" s="34" t="s">
        <v>36</v>
      </c>
      <c r="AG1319" s="34" t="s">
        <v>36</v>
      </c>
      <c r="AH1319" s="34" t="s">
        <v>36</v>
      </c>
      <c r="AI1319" s="29">
        <v>0.124</v>
      </c>
      <c r="AJ1319" s="29">
        <v>6.9999999999999994E-5</v>
      </c>
      <c r="AK1319" s="29">
        <v>60</v>
      </c>
      <c r="AL1319" s="29">
        <v>0</v>
      </c>
      <c r="AM1319" s="29" t="s">
        <v>28</v>
      </c>
      <c r="AN1319" s="158" t="s">
        <v>28</v>
      </c>
      <c r="AO1319" s="29" t="s">
        <v>28</v>
      </c>
      <c r="AP1319" s="29">
        <v>20</v>
      </c>
      <c r="AQ1319" s="29">
        <v>280</v>
      </c>
      <c r="AR1319" s="29">
        <v>187</v>
      </c>
      <c r="AS1319" s="29">
        <v>95</v>
      </c>
      <c r="AT1319" s="29">
        <v>2.48</v>
      </c>
      <c r="AU1319" s="144">
        <v>4.9740000000000001E-3</v>
      </c>
      <c r="AV1319" s="36" t="s">
        <v>28</v>
      </c>
      <c r="AW1319" s="102" t="s">
        <v>33</v>
      </c>
      <c r="AX1319" s="129" t="s">
        <v>33</v>
      </c>
      <c r="AY1319" s="106" t="e">
        <v>#N/A</v>
      </c>
      <c r="BD1319" t="s">
        <v>1125</v>
      </c>
      <c r="BE1319" t="s">
        <v>4457</v>
      </c>
      <c r="BF1319" t="s">
        <v>4753</v>
      </c>
      <c r="BH1319" t="str">
        <f t="shared" si="290"/>
        <v>AV</v>
      </c>
      <c r="BJ1319" t="str">
        <f t="shared" si="291"/>
        <v>OK</v>
      </c>
      <c r="BK1319" s="130">
        <v>2166</v>
      </c>
      <c r="BL1319" s="130" t="s">
        <v>37</v>
      </c>
      <c r="BM1319" s="131" t="s">
        <v>33</v>
      </c>
      <c r="BN1319" s="131" t="e">
        <v>#VALUE!</v>
      </c>
      <c r="BO1319">
        <v>2166</v>
      </c>
      <c r="BP1319">
        <v>0</v>
      </c>
    </row>
    <row r="1320" spans="1:68" ht="25.2" x14ac:dyDescent="0.3">
      <c r="A1320" s="1"/>
      <c r="B1320" s="47">
        <v>1215</v>
      </c>
      <c r="C1320" s="45">
        <v>1048601</v>
      </c>
      <c r="D1320" s="47"/>
      <c r="E1320" s="47"/>
      <c r="F1320" s="31" t="s">
        <v>1162</v>
      </c>
      <c r="G1320" s="29" t="s">
        <v>31</v>
      </c>
      <c r="H1320" s="70" t="s">
        <v>4779</v>
      </c>
      <c r="I1320" s="148" t="s">
        <v>32</v>
      </c>
      <c r="J1320" s="147" t="s">
        <v>33</v>
      </c>
      <c r="K1320" s="148">
        <v>0</v>
      </c>
      <c r="L1320" s="148" t="s">
        <v>32</v>
      </c>
      <c r="M1320" s="147">
        <v>42551</v>
      </c>
      <c r="N1320" s="29" t="str">
        <f t="shared" ref="N1320:N1383" si="300">IFERROR(MID($D1320,1,7)+0,"")</f>
        <v/>
      </c>
      <c r="O1320" s="29" t="str">
        <f t="shared" ref="O1320:O1383" si="301">IFERROR(MID($D1320,10,7)+0,"")</f>
        <v/>
      </c>
      <c r="P1320" s="29" t="str">
        <f t="shared" ref="P1320:P1383" si="302">IFERROR(MID($D1320,19,7)+0,"")</f>
        <v/>
      </c>
      <c r="Q1320" s="29" t="str">
        <f t="shared" si="295"/>
        <v/>
      </c>
      <c r="R1320" s="29" t="str">
        <f t="shared" si="296"/>
        <v/>
      </c>
      <c r="S1320" s="29" t="str">
        <f t="shared" si="297"/>
        <v/>
      </c>
      <c r="T1320" s="29" t="str">
        <f t="shared" si="298"/>
        <v/>
      </c>
      <c r="U1320" s="29"/>
      <c r="V1320" s="29"/>
      <c r="W1320" s="38" t="s">
        <v>1127</v>
      </c>
      <c r="X1320" s="29" t="s">
        <v>158</v>
      </c>
      <c r="Y1320" s="146">
        <v>1943</v>
      </c>
      <c r="Z1320" s="33">
        <v>2487</v>
      </c>
      <c r="AA1320" s="34">
        <f t="shared" si="292"/>
        <v>0.28000000000000003</v>
      </c>
      <c r="AB1320" s="33">
        <f t="shared" ref="AB1320:AB1383" si="303">IF(OR(W1320="VLD MLC components",W1320="VLD MLC pipes",W1320="VLD PEX components",W1320="VLD PEX pipes",W1320="VLD PHC components",W1320="VLD PHC pipes"),"По запросу",Z1320)</f>
        <v>2487</v>
      </c>
      <c r="AC1320" s="34">
        <f t="shared" si="293"/>
        <v>0.27997914977269184</v>
      </c>
      <c r="AD1320" s="145">
        <f t="shared" si="299"/>
        <v>2072.5</v>
      </c>
      <c r="AE1320" s="105">
        <v>1619.1669999999999</v>
      </c>
      <c r="AF1320" s="34" t="s">
        <v>36</v>
      </c>
      <c r="AG1320" s="34" t="s">
        <v>36</v>
      </c>
      <c r="AH1320" s="34" t="s">
        <v>36</v>
      </c>
      <c r="AI1320" s="29">
        <v>0.18</v>
      </c>
      <c r="AJ1320" s="29">
        <v>6.9999999999999994E-5</v>
      </c>
      <c r="AK1320" s="29">
        <v>60</v>
      </c>
      <c r="AL1320" s="29">
        <v>0</v>
      </c>
      <c r="AM1320" s="29" t="s">
        <v>28</v>
      </c>
      <c r="AN1320" s="158" t="s">
        <v>28</v>
      </c>
      <c r="AO1320" s="29" t="s">
        <v>28</v>
      </c>
      <c r="AP1320" s="29">
        <v>20</v>
      </c>
      <c r="AQ1320" s="29">
        <v>280</v>
      </c>
      <c r="AR1320" s="29">
        <v>187</v>
      </c>
      <c r="AS1320" s="29">
        <v>95</v>
      </c>
      <c r="AT1320" s="29">
        <v>3.54</v>
      </c>
      <c r="AU1320" s="144">
        <v>4.9740000000000001E-3</v>
      </c>
      <c r="AV1320" s="36" t="s">
        <v>28</v>
      </c>
      <c r="AW1320" s="102" t="s">
        <v>33</v>
      </c>
      <c r="AX1320" s="129" t="s">
        <v>33</v>
      </c>
      <c r="AY1320" s="106" t="e">
        <v>#N/A</v>
      </c>
      <c r="BD1320" t="s">
        <v>1125</v>
      </c>
      <c r="BE1320" t="s">
        <v>4457</v>
      </c>
      <c r="BF1320" t="s">
        <v>4753</v>
      </c>
      <c r="BH1320" t="str">
        <f t="shared" ref="BH1320:BH1383" si="304">IF(OR(H1320="Регулярный ассортимент",AK1320&gt;0,AL1320&gt;0),"AV","")</f>
        <v>AV</v>
      </c>
      <c r="BJ1320" t="str">
        <f t="shared" ref="BJ1320:BJ1383" si="305">IF(AB1320-Z1320=0,"OK")</f>
        <v>OK</v>
      </c>
      <c r="BK1320" s="130">
        <v>2487</v>
      </c>
      <c r="BL1320" s="130" t="s">
        <v>37</v>
      </c>
      <c r="BM1320" s="131" t="s">
        <v>33</v>
      </c>
      <c r="BN1320" s="131" t="e">
        <v>#VALUE!</v>
      </c>
      <c r="BO1320">
        <v>2487</v>
      </c>
      <c r="BP1320">
        <v>0</v>
      </c>
    </row>
    <row r="1321" spans="1:68" ht="25.2" x14ac:dyDescent="0.3">
      <c r="A1321" s="1"/>
      <c r="B1321" s="47">
        <v>1216</v>
      </c>
      <c r="C1321" s="45">
        <v>1048602</v>
      </c>
      <c r="D1321" s="47"/>
      <c r="E1321" s="47"/>
      <c r="F1321" s="31" t="s">
        <v>1163</v>
      </c>
      <c r="G1321" s="29" t="s">
        <v>31</v>
      </c>
      <c r="H1321" s="70" t="s">
        <v>4779</v>
      </c>
      <c r="I1321" s="148" t="s">
        <v>32</v>
      </c>
      <c r="J1321" s="147" t="s">
        <v>33</v>
      </c>
      <c r="K1321" s="148">
        <v>0</v>
      </c>
      <c r="L1321" s="148" t="s">
        <v>32</v>
      </c>
      <c r="M1321" s="147">
        <v>42551</v>
      </c>
      <c r="N1321" s="29" t="str">
        <f t="shared" si="300"/>
        <v/>
      </c>
      <c r="O1321" s="29" t="str">
        <f t="shared" si="301"/>
        <v/>
      </c>
      <c r="P1321" s="29" t="str">
        <f t="shared" si="302"/>
        <v/>
      </c>
      <c r="Q1321" s="29" t="str">
        <f t="shared" si="295"/>
        <v/>
      </c>
      <c r="R1321" s="29" t="str">
        <f t="shared" si="296"/>
        <v/>
      </c>
      <c r="S1321" s="29" t="str">
        <f t="shared" si="297"/>
        <v/>
      </c>
      <c r="T1321" s="29" t="str">
        <f t="shared" si="298"/>
        <v/>
      </c>
      <c r="U1321" s="29"/>
      <c r="V1321" s="29"/>
      <c r="W1321" s="38" t="s">
        <v>1127</v>
      </c>
      <c r="X1321" s="29" t="s">
        <v>158</v>
      </c>
      <c r="Y1321" s="146">
        <v>2495</v>
      </c>
      <c r="Z1321" s="33">
        <v>3194</v>
      </c>
      <c r="AA1321" s="34">
        <f t="shared" si="292"/>
        <v>0.28000000000000003</v>
      </c>
      <c r="AB1321" s="33">
        <f t="shared" si="303"/>
        <v>3194</v>
      </c>
      <c r="AC1321" s="34">
        <f t="shared" si="293"/>
        <v>0.28016027572580748</v>
      </c>
      <c r="AD1321" s="145">
        <f t="shared" si="299"/>
        <v>2661.6669999999999</v>
      </c>
      <c r="AE1321" s="105">
        <v>2079.1669999999999</v>
      </c>
      <c r="AF1321" s="34" t="s">
        <v>36</v>
      </c>
      <c r="AG1321" s="34" t="s">
        <v>36</v>
      </c>
      <c r="AH1321" s="34" t="s">
        <v>36</v>
      </c>
      <c r="AI1321" s="29">
        <v>0.22500000000000001</v>
      </c>
      <c r="AJ1321" s="29">
        <v>1.4999999999999999E-4</v>
      </c>
      <c r="AK1321" s="29">
        <v>30</v>
      </c>
      <c r="AL1321" s="29">
        <v>0</v>
      </c>
      <c r="AM1321" s="29" t="s">
        <v>28</v>
      </c>
      <c r="AN1321" s="158" t="s">
        <v>28</v>
      </c>
      <c r="AO1321" s="29" t="s">
        <v>28</v>
      </c>
      <c r="AP1321" s="29">
        <v>15</v>
      </c>
      <c r="AQ1321" s="29">
        <v>275</v>
      </c>
      <c r="AR1321" s="29">
        <v>180</v>
      </c>
      <c r="AS1321" s="29">
        <v>90</v>
      </c>
      <c r="AT1321" s="29">
        <v>3</v>
      </c>
      <c r="AU1321" s="144">
        <v>4.4549999999999998E-3</v>
      </c>
      <c r="AV1321" s="36" t="s">
        <v>28</v>
      </c>
      <c r="AW1321" s="102" t="s">
        <v>33</v>
      </c>
      <c r="AX1321" s="129" t="s">
        <v>33</v>
      </c>
      <c r="AY1321" s="106" t="e">
        <v>#N/A</v>
      </c>
      <c r="BD1321" t="s">
        <v>1125</v>
      </c>
      <c r="BE1321" t="s">
        <v>4457</v>
      </c>
      <c r="BF1321" t="s">
        <v>4753</v>
      </c>
      <c r="BH1321" t="str">
        <f t="shared" si="304"/>
        <v>AV</v>
      </c>
      <c r="BJ1321" t="str">
        <f t="shared" si="305"/>
        <v>OK</v>
      </c>
      <c r="BK1321" s="130">
        <v>3194</v>
      </c>
      <c r="BL1321" s="130" t="s">
        <v>37</v>
      </c>
      <c r="BM1321" s="131" t="s">
        <v>33</v>
      </c>
      <c r="BN1321" s="131" t="e">
        <v>#VALUE!</v>
      </c>
      <c r="BO1321">
        <v>3194</v>
      </c>
      <c r="BP1321">
        <v>0</v>
      </c>
    </row>
    <row r="1322" spans="1:68" ht="25.2" x14ac:dyDescent="0.3">
      <c r="A1322" s="1"/>
      <c r="B1322" s="47">
        <v>1217</v>
      </c>
      <c r="C1322" s="45">
        <v>1048590</v>
      </c>
      <c r="D1322" s="47"/>
      <c r="E1322" s="47"/>
      <c r="F1322" s="31" t="s">
        <v>1164</v>
      </c>
      <c r="G1322" s="29" t="s">
        <v>31</v>
      </c>
      <c r="H1322" s="70" t="s">
        <v>4779</v>
      </c>
      <c r="I1322" s="148" t="s">
        <v>32</v>
      </c>
      <c r="J1322" s="147" t="s">
        <v>33</v>
      </c>
      <c r="K1322" s="148">
        <v>0</v>
      </c>
      <c r="L1322" s="148" t="s">
        <v>32</v>
      </c>
      <c r="M1322" s="147">
        <v>42551</v>
      </c>
      <c r="N1322" s="29" t="str">
        <f t="shared" si="300"/>
        <v/>
      </c>
      <c r="O1322" s="29" t="str">
        <f t="shared" si="301"/>
        <v/>
      </c>
      <c r="P1322" s="29" t="str">
        <f t="shared" si="302"/>
        <v/>
      </c>
      <c r="Q1322" s="29" t="str">
        <f t="shared" si="295"/>
        <v/>
      </c>
      <c r="R1322" s="29" t="str">
        <f t="shared" si="296"/>
        <v/>
      </c>
      <c r="S1322" s="29" t="str">
        <f t="shared" si="297"/>
        <v/>
      </c>
      <c r="T1322" s="29" t="str">
        <f t="shared" si="298"/>
        <v/>
      </c>
      <c r="U1322" s="29"/>
      <c r="V1322" s="29"/>
      <c r="W1322" s="38" t="s">
        <v>1127</v>
      </c>
      <c r="X1322" s="29" t="s">
        <v>158</v>
      </c>
      <c r="Y1322" s="146">
        <v>1089</v>
      </c>
      <c r="Z1322" s="33">
        <v>1394</v>
      </c>
      <c r="AA1322" s="34">
        <f t="shared" si="292"/>
        <v>0.28000000000000003</v>
      </c>
      <c r="AB1322" s="33">
        <f t="shared" si="303"/>
        <v>1394</v>
      </c>
      <c r="AC1322" s="34">
        <f t="shared" si="293"/>
        <v>0.28007382920110185</v>
      </c>
      <c r="AD1322" s="145">
        <f t="shared" si="299"/>
        <v>1161.6669999999999</v>
      </c>
      <c r="AE1322" s="105">
        <v>907.5</v>
      </c>
      <c r="AF1322" s="34" t="s">
        <v>36</v>
      </c>
      <c r="AG1322" s="34" t="s">
        <v>36</v>
      </c>
      <c r="AH1322" s="34" t="s">
        <v>36</v>
      </c>
      <c r="AI1322" s="29">
        <v>8.7999999999999995E-2</v>
      </c>
      <c r="AJ1322" s="29">
        <v>3.0000000000000001E-5</v>
      </c>
      <c r="AK1322" s="29">
        <v>144</v>
      </c>
      <c r="AL1322" s="29">
        <v>0</v>
      </c>
      <c r="AM1322" s="29" t="s">
        <v>28</v>
      </c>
      <c r="AN1322" s="158" t="s">
        <v>28</v>
      </c>
      <c r="AO1322" s="29" t="s">
        <v>28</v>
      </c>
      <c r="AP1322" s="29">
        <v>48</v>
      </c>
      <c r="AQ1322" s="29">
        <v>280</v>
      </c>
      <c r="AR1322" s="29">
        <v>187</v>
      </c>
      <c r="AS1322" s="29">
        <v>90</v>
      </c>
      <c r="AT1322" s="29">
        <v>3.84</v>
      </c>
      <c r="AU1322" s="144">
        <v>4.712E-3</v>
      </c>
      <c r="AV1322" s="36" t="s">
        <v>28</v>
      </c>
      <c r="AW1322" s="102" t="s">
        <v>33</v>
      </c>
      <c r="AX1322" s="129" t="s">
        <v>33</v>
      </c>
      <c r="AY1322" s="106" t="e">
        <v>#N/A</v>
      </c>
      <c r="BD1322" t="s">
        <v>1125</v>
      </c>
      <c r="BE1322" t="s">
        <v>4457</v>
      </c>
      <c r="BF1322" t="s">
        <v>4753</v>
      </c>
      <c r="BH1322" t="str">
        <f t="shared" si="304"/>
        <v>AV</v>
      </c>
      <c r="BJ1322" t="str">
        <f t="shared" si="305"/>
        <v>OK</v>
      </c>
      <c r="BK1322" s="130">
        <v>1394</v>
      </c>
      <c r="BL1322" s="130" t="s">
        <v>37</v>
      </c>
      <c r="BM1322" s="131" t="s">
        <v>33</v>
      </c>
      <c r="BN1322" s="131" t="e">
        <v>#VALUE!</v>
      </c>
      <c r="BO1322">
        <v>1394</v>
      </c>
      <c r="BP1322">
        <v>0</v>
      </c>
    </row>
    <row r="1323" spans="1:68" ht="25.2" x14ac:dyDescent="0.3">
      <c r="A1323" s="1"/>
      <c r="B1323" s="47">
        <v>1218</v>
      </c>
      <c r="C1323" s="45">
        <v>1048591</v>
      </c>
      <c r="D1323" s="47"/>
      <c r="E1323" s="47"/>
      <c r="F1323" s="31" t="s">
        <v>1165</v>
      </c>
      <c r="G1323" s="29" t="s">
        <v>31</v>
      </c>
      <c r="H1323" s="70" t="s">
        <v>4779</v>
      </c>
      <c r="I1323" s="148" t="s">
        <v>32</v>
      </c>
      <c r="J1323" s="147" t="s">
        <v>33</v>
      </c>
      <c r="K1323" s="148">
        <v>0</v>
      </c>
      <c r="L1323" s="148" t="s">
        <v>32</v>
      </c>
      <c r="M1323" s="147" t="s">
        <v>33</v>
      </c>
      <c r="N1323" s="29" t="str">
        <f t="shared" si="300"/>
        <v/>
      </c>
      <c r="O1323" s="29" t="str">
        <f t="shared" si="301"/>
        <v/>
      </c>
      <c r="P1323" s="29" t="str">
        <f t="shared" si="302"/>
        <v/>
      </c>
      <c r="Q1323" s="29" t="str">
        <f t="shared" si="295"/>
        <v/>
      </c>
      <c r="R1323" s="29" t="str">
        <f t="shared" si="296"/>
        <v/>
      </c>
      <c r="S1323" s="29" t="str">
        <f t="shared" si="297"/>
        <v/>
      </c>
      <c r="T1323" s="29" t="str">
        <f t="shared" si="298"/>
        <v/>
      </c>
      <c r="U1323" s="29"/>
      <c r="V1323" s="29"/>
      <c r="W1323" s="38" t="s">
        <v>1127</v>
      </c>
      <c r="X1323" s="29" t="s">
        <v>158</v>
      </c>
      <c r="Y1323" s="146">
        <v>1776</v>
      </c>
      <c r="Z1323" s="33">
        <v>2274</v>
      </c>
      <c r="AA1323" s="34">
        <f t="shared" si="292"/>
        <v>0.28000000000000003</v>
      </c>
      <c r="AB1323" s="33">
        <f t="shared" si="303"/>
        <v>2274</v>
      </c>
      <c r="AC1323" s="34">
        <f t="shared" si="293"/>
        <v>0.28040540540540543</v>
      </c>
      <c r="AD1323" s="145">
        <f t="shared" si="299"/>
        <v>1895</v>
      </c>
      <c r="AE1323" s="105">
        <v>1480</v>
      </c>
      <c r="AF1323" s="34" t="s">
        <v>36</v>
      </c>
      <c r="AG1323" s="34" t="s">
        <v>36</v>
      </c>
      <c r="AH1323" s="34" t="s">
        <v>36</v>
      </c>
      <c r="AI1323" s="29">
        <v>0.13</v>
      </c>
      <c r="AJ1323" s="29">
        <v>6.0000000000000002E-5</v>
      </c>
      <c r="AK1323" s="29">
        <v>90</v>
      </c>
      <c r="AL1323" s="29">
        <v>0</v>
      </c>
      <c r="AM1323" s="29" t="s">
        <v>28</v>
      </c>
      <c r="AN1323" s="158" t="s">
        <v>28</v>
      </c>
      <c r="AO1323" s="29" t="s">
        <v>28</v>
      </c>
      <c r="AP1323" s="29">
        <v>30</v>
      </c>
      <c r="AQ1323" s="29">
        <v>290</v>
      </c>
      <c r="AR1323" s="29">
        <v>180</v>
      </c>
      <c r="AS1323" s="29">
        <v>95</v>
      </c>
      <c r="AT1323" s="29">
        <v>3.6</v>
      </c>
      <c r="AU1323" s="144">
        <v>4.9589999999999999E-3</v>
      </c>
      <c r="AV1323" s="36" t="s">
        <v>28</v>
      </c>
      <c r="AW1323" s="102" t="s">
        <v>33</v>
      </c>
      <c r="AX1323" s="129" t="s">
        <v>33</v>
      </c>
      <c r="AY1323" s="106" t="e">
        <v>#N/A</v>
      </c>
      <c r="BD1323" t="s">
        <v>1125</v>
      </c>
      <c r="BE1323" t="s">
        <v>4457</v>
      </c>
      <c r="BF1323" t="s">
        <v>4753</v>
      </c>
      <c r="BH1323" t="str">
        <f t="shared" si="304"/>
        <v>AV</v>
      </c>
      <c r="BJ1323" t="str">
        <f t="shared" si="305"/>
        <v>OK</v>
      </c>
      <c r="BK1323" s="130">
        <v>2274</v>
      </c>
      <c r="BL1323" s="130" t="s">
        <v>37</v>
      </c>
      <c r="BM1323" s="131" t="s">
        <v>33</v>
      </c>
      <c r="BN1323" s="131" t="e">
        <v>#VALUE!</v>
      </c>
      <c r="BO1323">
        <v>2274</v>
      </c>
      <c r="BP1323">
        <v>0</v>
      </c>
    </row>
    <row r="1324" spans="1:68" ht="25.2" x14ac:dyDescent="0.3">
      <c r="A1324" s="1"/>
      <c r="B1324" s="47">
        <v>1219</v>
      </c>
      <c r="C1324" s="45">
        <v>1048592</v>
      </c>
      <c r="D1324" s="47"/>
      <c r="E1324" s="47"/>
      <c r="F1324" s="39" t="s">
        <v>1166</v>
      </c>
      <c r="G1324" s="29" t="s">
        <v>58</v>
      </c>
      <c r="H1324" s="70" t="s">
        <v>4779</v>
      </c>
      <c r="I1324" s="148" t="s">
        <v>32</v>
      </c>
      <c r="J1324" s="147" t="s">
        <v>33</v>
      </c>
      <c r="K1324" s="148">
        <v>0</v>
      </c>
      <c r="L1324" s="148" t="s">
        <v>32</v>
      </c>
      <c r="M1324" s="147">
        <v>42551</v>
      </c>
      <c r="N1324" s="29" t="str">
        <f t="shared" si="300"/>
        <v/>
      </c>
      <c r="O1324" s="29" t="str">
        <f t="shared" si="301"/>
        <v/>
      </c>
      <c r="P1324" s="29" t="str">
        <f t="shared" si="302"/>
        <v/>
      </c>
      <c r="Q1324" s="29" t="str">
        <f t="shared" si="295"/>
        <v/>
      </c>
      <c r="R1324" s="29" t="str">
        <f t="shared" si="296"/>
        <v/>
      </c>
      <c r="S1324" s="29" t="str">
        <f t="shared" si="297"/>
        <v/>
      </c>
      <c r="T1324" s="29" t="str">
        <f t="shared" si="298"/>
        <v/>
      </c>
      <c r="U1324" s="29"/>
      <c r="V1324" s="29"/>
      <c r="W1324" s="38" t="s">
        <v>1127</v>
      </c>
      <c r="X1324" s="29" t="s">
        <v>158</v>
      </c>
      <c r="Y1324" s="146">
        <v>1980</v>
      </c>
      <c r="Z1324" s="33">
        <v>2534</v>
      </c>
      <c r="AA1324" s="34">
        <f t="shared" si="292"/>
        <v>0.28000000000000003</v>
      </c>
      <c r="AB1324" s="33">
        <f t="shared" si="303"/>
        <v>2534</v>
      </c>
      <c r="AC1324" s="34">
        <f t="shared" si="293"/>
        <v>0.27979818181818178</v>
      </c>
      <c r="AD1324" s="145">
        <f t="shared" si="299"/>
        <v>2111.6669999999999</v>
      </c>
      <c r="AE1324" s="105">
        <v>1650</v>
      </c>
      <c r="AF1324" s="34" t="s">
        <v>36</v>
      </c>
      <c r="AG1324" s="34" t="s">
        <v>36</v>
      </c>
      <c r="AH1324" s="34" t="s">
        <v>36</v>
      </c>
      <c r="AI1324" s="29">
        <v>0.161</v>
      </c>
      <c r="AJ1324" s="29">
        <v>8.0000000000000007E-5</v>
      </c>
      <c r="AK1324" s="29">
        <v>60</v>
      </c>
      <c r="AL1324" s="29">
        <v>0</v>
      </c>
      <c r="AM1324" s="29" t="s">
        <v>28</v>
      </c>
      <c r="AN1324" s="158" t="s">
        <v>28</v>
      </c>
      <c r="AO1324" s="29" t="s">
        <v>28</v>
      </c>
      <c r="AP1324" s="29">
        <v>20</v>
      </c>
      <c r="AQ1324" s="29">
        <v>280</v>
      </c>
      <c r="AR1324" s="29">
        <v>187</v>
      </c>
      <c r="AS1324" s="29">
        <v>95</v>
      </c>
      <c r="AT1324" s="29">
        <v>3.1</v>
      </c>
      <c r="AU1324" s="144">
        <v>4.9740000000000001E-3</v>
      </c>
      <c r="AV1324" s="36" t="s">
        <v>28</v>
      </c>
      <c r="AW1324" s="102" t="s">
        <v>33</v>
      </c>
      <c r="AX1324" s="129" t="s">
        <v>33</v>
      </c>
      <c r="AY1324" s="106" t="e">
        <v>#N/A</v>
      </c>
      <c r="BD1324" t="s">
        <v>1125</v>
      </c>
      <c r="BE1324" t="s">
        <v>4457</v>
      </c>
      <c r="BF1324" t="s">
        <v>4753</v>
      </c>
      <c r="BH1324" t="str">
        <f t="shared" si="304"/>
        <v>AV</v>
      </c>
      <c r="BJ1324" t="str">
        <f t="shared" si="305"/>
        <v>OK</v>
      </c>
      <c r="BK1324" s="130">
        <v>2534</v>
      </c>
      <c r="BL1324" s="130" t="s">
        <v>37</v>
      </c>
      <c r="BM1324" s="131" t="s">
        <v>33</v>
      </c>
      <c r="BN1324" s="131" t="e">
        <v>#VALUE!</v>
      </c>
      <c r="BO1324">
        <v>2534</v>
      </c>
      <c r="BP1324">
        <v>0</v>
      </c>
    </row>
    <row r="1325" spans="1:68" ht="25.2" x14ac:dyDescent="0.3">
      <c r="A1325" s="1"/>
      <c r="B1325" s="47">
        <v>1220</v>
      </c>
      <c r="C1325" s="45">
        <v>1048593</v>
      </c>
      <c r="D1325" s="47"/>
      <c r="E1325" s="47"/>
      <c r="F1325" s="31" t="s">
        <v>1167</v>
      </c>
      <c r="G1325" s="29" t="s">
        <v>31</v>
      </c>
      <c r="H1325" s="70" t="s">
        <v>4779</v>
      </c>
      <c r="I1325" s="148" t="s">
        <v>32</v>
      </c>
      <c r="J1325" s="147" t="s">
        <v>33</v>
      </c>
      <c r="K1325" s="148">
        <v>0</v>
      </c>
      <c r="L1325" s="148" t="s">
        <v>32</v>
      </c>
      <c r="M1325" s="147">
        <v>42551</v>
      </c>
      <c r="N1325" s="29" t="str">
        <f t="shared" si="300"/>
        <v/>
      </c>
      <c r="O1325" s="29" t="str">
        <f t="shared" si="301"/>
        <v/>
      </c>
      <c r="P1325" s="29" t="str">
        <f t="shared" si="302"/>
        <v/>
      </c>
      <c r="Q1325" s="29" t="str">
        <f t="shared" si="295"/>
        <v/>
      </c>
      <c r="R1325" s="29" t="str">
        <f t="shared" si="296"/>
        <v/>
      </c>
      <c r="S1325" s="29" t="str">
        <f t="shared" si="297"/>
        <v/>
      </c>
      <c r="T1325" s="29" t="str">
        <f t="shared" si="298"/>
        <v/>
      </c>
      <c r="U1325" s="29"/>
      <c r="V1325" s="29"/>
      <c r="W1325" s="38" t="s">
        <v>1127</v>
      </c>
      <c r="X1325" s="29" t="s">
        <v>158</v>
      </c>
      <c r="Y1325" s="146">
        <v>2732</v>
      </c>
      <c r="Z1325" s="33">
        <v>3497</v>
      </c>
      <c r="AA1325" s="34">
        <f t="shared" si="292"/>
        <v>0.28000000000000003</v>
      </c>
      <c r="AB1325" s="33">
        <f t="shared" si="303"/>
        <v>3497</v>
      </c>
      <c r="AC1325" s="34">
        <f t="shared" si="293"/>
        <v>0.28001460029068809</v>
      </c>
      <c r="AD1325" s="145">
        <f t="shared" si="299"/>
        <v>2914.1669999999999</v>
      </c>
      <c r="AE1325" s="105">
        <v>2276.6669999999999</v>
      </c>
      <c r="AF1325" s="34" t="s">
        <v>36</v>
      </c>
      <c r="AG1325" s="34" t="s">
        <v>36</v>
      </c>
      <c r="AH1325" s="34" t="s">
        <v>36</v>
      </c>
      <c r="AI1325" s="29">
        <v>0.21199999999999999</v>
      </c>
      <c r="AJ1325" s="29">
        <v>1.2999999999999999E-4</v>
      </c>
      <c r="AK1325" s="29">
        <v>36</v>
      </c>
      <c r="AL1325" s="29">
        <v>0</v>
      </c>
      <c r="AM1325" s="29" t="s">
        <v>28</v>
      </c>
      <c r="AN1325" s="158" t="s">
        <v>28</v>
      </c>
      <c r="AO1325" s="29" t="s">
        <v>28</v>
      </c>
      <c r="AP1325" s="29">
        <v>20</v>
      </c>
      <c r="AQ1325" s="29">
        <v>280</v>
      </c>
      <c r="AR1325" s="29">
        <v>187</v>
      </c>
      <c r="AS1325" s="29">
        <v>95</v>
      </c>
      <c r="AT1325" s="29">
        <v>3.84</v>
      </c>
      <c r="AU1325" s="144">
        <v>4.9740000000000001E-3</v>
      </c>
      <c r="AV1325" s="36" t="s">
        <v>28</v>
      </c>
      <c r="AW1325" s="102" t="s">
        <v>33</v>
      </c>
      <c r="AX1325" s="129" t="s">
        <v>33</v>
      </c>
      <c r="AY1325" s="106" t="e">
        <v>#N/A</v>
      </c>
      <c r="BD1325" t="s">
        <v>1125</v>
      </c>
      <c r="BE1325" t="s">
        <v>4457</v>
      </c>
      <c r="BF1325" t="s">
        <v>4753</v>
      </c>
      <c r="BH1325" t="str">
        <f t="shared" si="304"/>
        <v>AV</v>
      </c>
      <c r="BJ1325" t="str">
        <f t="shared" si="305"/>
        <v>OK</v>
      </c>
      <c r="BK1325" s="130">
        <v>3497</v>
      </c>
      <c r="BL1325" s="130" t="s">
        <v>37</v>
      </c>
      <c r="BM1325" s="131" t="s">
        <v>33</v>
      </c>
      <c r="BN1325" s="131" t="e">
        <v>#VALUE!</v>
      </c>
      <c r="BO1325">
        <v>3497</v>
      </c>
      <c r="BP1325">
        <v>0</v>
      </c>
    </row>
    <row r="1326" spans="1:68" ht="25.2" x14ac:dyDescent="0.3">
      <c r="A1326" s="1"/>
      <c r="B1326" s="47">
        <v>1221</v>
      </c>
      <c r="C1326" s="45">
        <v>1048594</v>
      </c>
      <c r="D1326" s="47"/>
      <c r="E1326" s="47"/>
      <c r="F1326" s="31" t="s">
        <v>1168</v>
      </c>
      <c r="G1326" s="29" t="s">
        <v>31</v>
      </c>
      <c r="H1326" s="70" t="s">
        <v>4779</v>
      </c>
      <c r="I1326" s="148" t="s">
        <v>32</v>
      </c>
      <c r="J1326" s="147" t="s">
        <v>33</v>
      </c>
      <c r="K1326" s="148">
        <v>0</v>
      </c>
      <c r="L1326" s="148" t="s">
        <v>32</v>
      </c>
      <c r="M1326" s="147">
        <v>42551</v>
      </c>
      <c r="N1326" s="29" t="str">
        <f t="shared" si="300"/>
        <v/>
      </c>
      <c r="O1326" s="29" t="str">
        <f t="shared" si="301"/>
        <v/>
      </c>
      <c r="P1326" s="29" t="str">
        <f t="shared" si="302"/>
        <v/>
      </c>
      <c r="Q1326" s="29" t="str">
        <f t="shared" si="295"/>
        <v/>
      </c>
      <c r="R1326" s="29" t="str">
        <f t="shared" si="296"/>
        <v/>
      </c>
      <c r="S1326" s="29" t="str">
        <f t="shared" si="297"/>
        <v/>
      </c>
      <c r="T1326" s="29" t="str">
        <f t="shared" si="298"/>
        <v/>
      </c>
      <c r="U1326" s="29"/>
      <c r="V1326" s="29"/>
      <c r="W1326" s="38" t="s">
        <v>1127</v>
      </c>
      <c r="X1326" s="29" t="s">
        <v>158</v>
      </c>
      <c r="Y1326" s="146">
        <v>3202</v>
      </c>
      <c r="Z1326" s="33">
        <v>4098</v>
      </c>
      <c r="AA1326" s="34">
        <f t="shared" si="292"/>
        <v>0.28000000000000003</v>
      </c>
      <c r="AB1326" s="33">
        <f t="shared" si="303"/>
        <v>4098</v>
      </c>
      <c r="AC1326" s="34">
        <f t="shared" si="293"/>
        <v>0.27982526918491801</v>
      </c>
      <c r="AD1326" s="145">
        <f t="shared" si="299"/>
        <v>3415</v>
      </c>
      <c r="AE1326" s="105">
        <v>2668.3330000000001</v>
      </c>
      <c r="AF1326" s="34" t="s">
        <v>36</v>
      </c>
      <c r="AG1326" s="34" t="s">
        <v>36</v>
      </c>
      <c r="AH1326" s="34" t="s">
        <v>36</v>
      </c>
      <c r="AI1326" s="29">
        <v>0.254</v>
      </c>
      <c r="AJ1326" s="29">
        <v>1.4999999999999999E-4</v>
      </c>
      <c r="AK1326" s="29">
        <v>20</v>
      </c>
      <c r="AL1326" s="29">
        <v>0</v>
      </c>
      <c r="AM1326" s="29" t="s">
        <v>28</v>
      </c>
      <c r="AN1326" s="158" t="s">
        <v>28</v>
      </c>
      <c r="AO1326" s="29" t="s">
        <v>28</v>
      </c>
      <c r="AP1326" s="29">
        <v>20</v>
      </c>
      <c r="AQ1326" s="29">
        <v>280</v>
      </c>
      <c r="AR1326" s="29">
        <v>187</v>
      </c>
      <c r="AS1326" s="29">
        <v>95</v>
      </c>
      <c r="AT1326" s="29">
        <v>5.0199999999999996</v>
      </c>
      <c r="AU1326" s="144">
        <v>4.9740000000000001E-3</v>
      </c>
      <c r="AV1326" s="36" t="s">
        <v>28</v>
      </c>
      <c r="AW1326" s="102" t="s">
        <v>33</v>
      </c>
      <c r="AX1326" s="129" t="s">
        <v>33</v>
      </c>
      <c r="AY1326" s="106">
        <v>20</v>
      </c>
      <c r="BD1326" t="s">
        <v>1125</v>
      </c>
      <c r="BE1326" t="s">
        <v>4457</v>
      </c>
      <c r="BF1326" t="s">
        <v>4753</v>
      </c>
      <c r="BH1326" t="str">
        <f t="shared" si="304"/>
        <v>AV</v>
      </c>
      <c r="BJ1326" t="str">
        <f t="shared" si="305"/>
        <v>OK</v>
      </c>
      <c r="BK1326" s="130">
        <v>4098</v>
      </c>
      <c r="BL1326" s="130" t="s">
        <v>37</v>
      </c>
      <c r="BM1326" s="131" t="s">
        <v>33</v>
      </c>
      <c r="BN1326" s="131" t="e">
        <v>#VALUE!</v>
      </c>
      <c r="BO1326">
        <v>4098</v>
      </c>
      <c r="BP1326">
        <v>0</v>
      </c>
    </row>
    <row r="1327" spans="1:68" ht="25.2" x14ac:dyDescent="0.3">
      <c r="A1327" s="1"/>
      <c r="B1327" s="47">
        <v>1222</v>
      </c>
      <c r="C1327" s="45">
        <v>1048550</v>
      </c>
      <c r="D1327" s="47"/>
      <c r="E1327" s="47"/>
      <c r="F1327" s="31" t="s">
        <v>1169</v>
      </c>
      <c r="G1327" s="29" t="s">
        <v>31</v>
      </c>
      <c r="H1327" s="70" t="s">
        <v>4779</v>
      </c>
      <c r="I1327" s="148" t="s">
        <v>32</v>
      </c>
      <c r="J1327" s="147" t="s">
        <v>33</v>
      </c>
      <c r="K1327" s="148">
        <v>0</v>
      </c>
      <c r="L1327" s="148" t="s">
        <v>32</v>
      </c>
      <c r="M1327" s="147">
        <v>42551</v>
      </c>
      <c r="N1327" s="29" t="str">
        <f t="shared" si="300"/>
        <v/>
      </c>
      <c r="O1327" s="29" t="str">
        <f t="shared" si="301"/>
        <v/>
      </c>
      <c r="P1327" s="29" t="str">
        <f t="shared" si="302"/>
        <v/>
      </c>
      <c r="Q1327" s="29" t="str">
        <f t="shared" si="295"/>
        <v/>
      </c>
      <c r="R1327" s="29" t="str">
        <f t="shared" si="296"/>
        <v/>
      </c>
      <c r="S1327" s="29" t="str">
        <f t="shared" si="297"/>
        <v/>
      </c>
      <c r="T1327" s="29" t="str">
        <f t="shared" si="298"/>
        <v/>
      </c>
      <c r="U1327" s="29"/>
      <c r="V1327" s="29"/>
      <c r="W1327" s="38" t="s">
        <v>1127</v>
      </c>
      <c r="X1327" s="29" t="s">
        <v>158</v>
      </c>
      <c r="Y1327" s="146">
        <v>1296</v>
      </c>
      <c r="Z1327" s="33">
        <v>1659</v>
      </c>
      <c r="AA1327" s="34">
        <f t="shared" si="292"/>
        <v>0.28000000000000003</v>
      </c>
      <c r="AB1327" s="33">
        <f t="shared" si="303"/>
        <v>1659</v>
      </c>
      <c r="AC1327" s="34">
        <f t="shared" si="293"/>
        <v>0.28009259259259262</v>
      </c>
      <c r="AD1327" s="145">
        <f t="shared" si="299"/>
        <v>1382.5</v>
      </c>
      <c r="AE1327" s="105">
        <v>1080</v>
      </c>
      <c r="AF1327" s="34" t="s">
        <v>36</v>
      </c>
      <c r="AG1327" s="34" t="s">
        <v>36</v>
      </c>
      <c r="AH1327" s="34" t="s">
        <v>36</v>
      </c>
      <c r="AI1327" s="29">
        <v>5.2999999999999999E-2</v>
      </c>
      <c r="AJ1327" s="29">
        <v>8.0000000000000007E-5</v>
      </c>
      <c r="AK1327" s="29">
        <v>362</v>
      </c>
      <c r="AL1327" s="29">
        <v>0</v>
      </c>
      <c r="AM1327" s="29" t="s">
        <v>28</v>
      </c>
      <c r="AN1327" s="158" t="s">
        <v>28</v>
      </c>
      <c r="AO1327" s="29" t="s">
        <v>28</v>
      </c>
      <c r="AP1327" s="29">
        <v>24</v>
      </c>
      <c r="AQ1327" s="29">
        <v>280</v>
      </c>
      <c r="AR1327" s="29">
        <v>180</v>
      </c>
      <c r="AS1327" s="29">
        <v>90</v>
      </c>
      <c r="AT1327" s="29">
        <v>1.2</v>
      </c>
      <c r="AU1327" s="144">
        <v>4.5360000000000001E-3</v>
      </c>
      <c r="AV1327" s="36" t="s">
        <v>28</v>
      </c>
      <c r="AW1327" s="102" t="s">
        <v>33</v>
      </c>
      <c r="AX1327" s="129" t="s">
        <v>33</v>
      </c>
      <c r="AY1327" s="106">
        <v>792</v>
      </c>
      <c r="BD1327" t="s">
        <v>1125</v>
      </c>
      <c r="BE1327" t="s">
        <v>4346</v>
      </c>
      <c r="BF1327" t="s">
        <v>4753</v>
      </c>
      <c r="BH1327" t="str">
        <f t="shared" si="304"/>
        <v>AV</v>
      </c>
      <c r="BJ1327" t="str">
        <f t="shared" si="305"/>
        <v>OK</v>
      </c>
      <c r="BK1327" s="130">
        <v>1659</v>
      </c>
      <c r="BL1327" s="130" t="s">
        <v>37</v>
      </c>
      <c r="BM1327" s="131" t="s">
        <v>33</v>
      </c>
      <c r="BN1327" s="131" t="e">
        <v>#VALUE!</v>
      </c>
      <c r="BO1327">
        <v>1659</v>
      </c>
      <c r="BP1327">
        <v>0</v>
      </c>
    </row>
    <row r="1328" spans="1:68" ht="25.2" x14ac:dyDescent="0.3">
      <c r="A1328" s="1"/>
      <c r="B1328" s="47">
        <v>1223</v>
      </c>
      <c r="C1328" s="45">
        <v>1048551</v>
      </c>
      <c r="D1328" s="47"/>
      <c r="E1328" s="47"/>
      <c r="F1328" s="31" t="s">
        <v>1170</v>
      </c>
      <c r="G1328" s="29" t="s">
        <v>31</v>
      </c>
      <c r="H1328" s="70" t="s">
        <v>4779</v>
      </c>
      <c r="I1328" s="148" t="s">
        <v>32</v>
      </c>
      <c r="J1328" s="147" t="s">
        <v>33</v>
      </c>
      <c r="K1328" s="148">
        <v>0</v>
      </c>
      <c r="L1328" s="148" t="s">
        <v>32</v>
      </c>
      <c r="M1328" s="147">
        <v>42551</v>
      </c>
      <c r="N1328" s="29" t="str">
        <f t="shared" si="300"/>
        <v/>
      </c>
      <c r="O1328" s="29" t="str">
        <f t="shared" si="301"/>
        <v/>
      </c>
      <c r="P1328" s="29" t="str">
        <f t="shared" si="302"/>
        <v/>
      </c>
      <c r="Q1328" s="29" t="str">
        <f t="shared" si="295"/>
        <v/>
      </c>
      <c r="R1328" s="29" t="str">
        <f t="shared" si="296"/>
        <v/>
      </c>
      <c r="S1328" s="29" t="str">
        <f t="shared" si="297"/>
        <v/>
      </c>
      <c r="T1328" s="29" t="str">
        <f t="shared" si="298"/>
        <v/>
      </c>
      <c r="U1328" s="29"/>
      <c r="V1328" s="29"/>
      <c r="W1328" s="38" t="s">
        <v>1127</v>
      </c>
      <c r="X1328" s="29" t="s">
        <v>158</v>
      </c>
      <c r="Y1328" s="146">
        <v>1776</v>
      </c>
      <c r="Z1328" s="33">
        <v>2274</v>
      </c>
      <c r="AA1328" s="34">
        <f t="shared" si="292"/>
        <v>0.28000000000000003</v>
      </c>
      <c r="AB1328" s="33">
        <f t="shared" si="303"/>
        <v>2274</v>
      </c>
      <c r="AC1328" s="34">
        <f t="shared" si="293"/>
        <v>0.28040540540540543</v>
      </c>
      <c r="AD1328" s="145">
        <f t="shared" si="299"/>
        <v>1895</v>
      </c>
      <c r="AE1328" s="105">
        <v>1480</v>
      </c>
      <c r="AF1328" s="34" t="s">
        <v>36</v>
      </c>
      <c r="AG1328" s="34" t="s">
        <v>36</v>
      </c>
      <c r="AH1328" s="34" t="s">
        <v>36</v>
      </c>
      <c r="AI1328" s="29">
        <v>9.0999999999999998E-2</v>
      </c>
      <c r="AJ1328" s="29">
        <v>1.9000000000000001E-4</v>
      </c>
      <c r="AK1328" s="29">
        <v>71</v>
      </c>
      <c r="AL1328" s="29">
        <v>0</v>
      </c>
      <c r="AM1328" s="29" t="s">
        <v>28</v>
      </c>
      <c r="AN1328" s="158" t="s">
        <v>28</v>
      </c>
      <c r="AO1328" s="29" t="s">
        <v>28</v>
      </c>
      <c r="AP1328" s="29">
        <v>20</v>
      </c>
      <c r="AQ1328" s="29">
        <v>280</v>
      </c>
      <c r="AR1328" s="29">
        <v>187</v>
      </c>
      <c r="AS1328" s="29">
        <v>95</v>
      </c>
      <c r="AT1328" s="29">
        <v>1.78</v>
      </c>
      <c r="AU1328" s="144">
        <v>4.9740000000000001E-3</v>
      </c>
      <c r="AV1328" s="36" t="s">
        <v>28</v>
      </c>
      <c r="AW1328" s="102" t="s">
        <v>33</v>
      </c>
      <c r="AX1328" s="129" t="s">
        <v>33</v>
      </c>
      <c r="AY1328" s="106">
        <v>480</v>
      </c>
      <c r="BD1328" t="s">
        <v>1125</v>
      </c>
      <c r="BE1328" t="s">
        <v>4457</v>
      </c>
      <c r="BF1328" t="s">
        <v>4753</v>
      </c>
      <c r="BH1328" t="str">
        <f t="shared" si="304"/>
        <v>AV</v>
      </c>
      <c r="BJ1328" t="str">
        <f t="shared" si="305"/>
        <v>OK</v>
      </c>
      <c r="BK1328" s="130">
        <v>2274</v>
      </c>
      <c r="BL1328" s="130" t="s">
        <v>37</v>
      </c>
      <c r="BM1328" s="131" t="s">
        <v>33</v>
      </c>
      <c r="BN1328" s="131" t="e">
        <v>#VALUE!</v>
      </c>
      <c r="BO1328">
        <v>2274</v>
      </c>
      <c r="BP1328">
        <v>0</v>
      </c>
    </row>
    <row r="1329" spans="1:68" ht="25.2" x14ac:dyDescent="0.3">
      <c r="A1329" s="1"/>
      <c r="B1329" s="47">
        <v>1224</v>
      </c>
      <c r="C1329" s="45">
        <v>1048552</v>
      </c>
      <c r="D1329" s="47"/>
      <c r="E1329" s="47"/>
      <c r="F1329" s="31" t="s">
        <v>1171</v>
      </c>
      <c r="G1329" s="29" t="s">
        <v>31</v>
      </c>
      <c r="H1329" s="70" t="s">
        <v>4779</v>
      </c>
      <c r="I1329" s="148" t="s">
        <v>32</v>
      </c>
      <c r="J1329" s="147" t="s">
        <v>33</v>
      </c>
      <c r="K1329" s="148">
        <v>0</v>
      </c>
      <c r="L1329" s="148" t="s">
        <v>32</v>
      </c>
      <c r="M1329" s="147">
        <v>42551</v>
      </c>
      <c r="N1329" s="29" t="str">
        <f t="shared" si="300"/>
        <v/>
      </c>
      <c r="O1329" s="29" t="str">
        <f t="shared" si="301"/>
        <v/>
      </c>
      <c r="P1329" s="29" t="str">
        <f t="shared" si="302"/>
        <v/>
      </c>
      <c r="Q1329" s="29" t="str">
        <f t="shared" si="295"/>
        <v/>
      </c>
      <c r="R1329" s="29" t="str">
        <f t="shared" si="296"/>
        <v/>
      </c>
      <c r="S1329" s="29" t="str">
        <f t="shared" si="297"/>
        <v/>
      </c>
      <c r="T1329" s="29" t="str">
        <f t="shared" si="298"/>
        <v/>
      </c>
      <c r="U1329" s="29"/>
      <c r="V1329" s="29"/>
      <c r="W1329" s="38" t="s">
        <v>1127</v>
      </c>
      <c r="X1329" s="29" t="s">
        <v>158</v>
      </c>
      <c r="Y1329" s="146">
        <v>2894</v>
      </c>
      <c r="Z1329" s="33">
        <v>3704</v>
      </c>
      <c r="AA1329" s="34">
        <f t="shared" si="292"/>
        <v>0.28000000000000003</v>
      </c>
      <c r="AB1329" s="33">
        <f t="shared" si="303"/>
        <v>3704</v>
      </c>
      <c r="AC1329" s="34">
        <f t="shared" si="293"/>
        <v>0.27988938771397542</v>
      </c>
      <c r="AD1329" s="145">
        <f t="shared" si="299"/>
        <v>3086.6669999999999</v>
      </c>
      <c r="AE1329" s="105">
        <v>2411.6669999999999</v>
      </c>
      <c r="AF1329" s="34" t="s">
        <v>36</v>
      </c>
      <c r="AG1329" s="34" t="s">
        <v>36</v>
      </c>
      <c r="AH1329" s="34" t="s">
        <v>36</v>
      </c>
      <c r="AI1329" s="29">
        <v>0.155</v>
      </c>
      <c r="AJ1329" s="29">
        <v>3.4000000000000002E-4</v>
      </c>
      <c r="AK1329" s="29">
        <v>2</v>
      </c>
      <c r="AL1329" s="29">
        <v>0</v>
      </c>
      <c r="AM1329" s="29" t="s">
        <v>28</v>
      </c>
      <c r="AN1329" s="158" t="s">
        <v>28</v>
      </c>
      <c r="AO1329" s="29" t="s">
        <v>28</v>
      </c>
      <c r="AP1329" s="29">
        <v>10</v>
      </c>
      <c r="AQ1329" s="29">
        <v>280</v>
      </c>
      <c r="AR1329" s="29">
        <v>187</v>
      </c>
      <c r="AS1329" s="29">
        <v>95</v>
      </c>
      <c r="AT1329" s="29">
        <v>1.59</v>
      </c>
      <c r="AU1329" s="144">
        <v>4.9740000000000001E-3</v>
      </c>
      <c r="AV1329" s="36" t="s">
        <v>28</v>
      </c>
      <c r="AW1329" s="102" t="s">
        <v>33</v>
      </c>
      <c r="AX1329" s="129" t="s">
        <v>33</v>
      </c>
      <c r="AY1329" s="106">
        <v>20</v>
      </c>
      <c r="BD1329" t="s">
        <v>1125</v>
      </c>
      <c r="BE1329" t="s">
        <v>4346</v>
      </c>
      <c r="BF1329" t="s">
        <v>4753</v>
      </c>
      <c r="BH1329" t="str">
        <f t="shared" si="304"/>
        <v>AV</v>
      </c>
      <c r="BJ1329" t="str">
        <f t="shared" si="305"/>
        <v>OK</v>
      </c>
      <c r="BK1329" s="130">
        <v>3704</v>
      </c>
      <c r="BL1329" s="130" t="s">
        <v>37</v>
      </c>
      <c r="BM1329" s="131" t="s">
        <v>33</v>
      </c>
      <c r="BN1329" s="131" t="e">
        <v>#VALUE!</v>
      </c>
      <c r="BO1329">
        <v>3704</v>
      </c>
      <c r="BP1329">
        <v>0</v>
      </c>
    </row>
    <row r="1330" spans="1:68" ht="25.2" x14ac:dyDescent="0.3">
      <c r="A1330" s="1"/>
      <c r="B1330" s="47">
        <v>1225</v>
      </c>
      <c r="C1330" s="45">
        <v>1048554</v>
      </c>
      <c r="D1330" s="47"/>
      <c r="E1330" s="47"/>
      <c r="F1330" s="31" t="s">
        <v>1172</v>
      </c>
      <c r="G1330" s="29" t="s">
        <v>31</v>
      </c>
      <c r="H1330" s="70" t="s">
        <v>4779</v>
      </c>
      <c r="I1330" s="148" t="s">
        <v>32</v>
      </c>
      <c r="J1330" s="147" t="s">
        <v>33</v>
      </c>
      <c r="K1330" s="148">
        <v>0</v>
      </c>
      <c r="L1330" s="148" t="s">
        <v>32</v>
      </c>
      <c r="M1330" s="147">
        <v>42551</v>
      </c>
      <c r="N1330" s="29" t="str">
        <f t="shared" si="300"/>
        <v/>
      </c>
      <c r="O1330" s="29" t="str">
        <f t="shared" si="301"/>
        <v/>
      </c>
      <c r="P1330" s="29" t="str">
        <f t="shared" si="302"/>
        <v/>
      </c>
      <c r="Q1330" s="29" t="str">
        <f t="shared" si="295"/>
        <v/>
      </c>
      <c r="R1330" s="29" t="str">
        <f t="shared" si="296"/>
        <v/>
      </c>
      <c r="S1330" s="29" t="str">
        <f t="shared" si="297"/>
        <v/>
      </c>
      <c r="T1330" s="29" t="str">
        <f t="shared" si="298"/>
        <v/>
      </c>
      <c r="U1330" s="29"/>
      <c r="V1330" s="29"/>
      <c r="W1330" s="38" t="s">
        <v>1127</v>
      </c>
      <c r="X1330" s="29" t="s">
        <v>158</v>
      </c>
      <c r="Y1330" s="146">
        <v>1776</v>
      </c>
      <c r="Z1330" s="33">
        <v>2274</v>
      </c>
      <c r="AA1330" s="34">
        <f t="shared" si="292"/>
        <v>0.28000000000000003</v>
      </c>
      <c r="AB1330" s="33">
        <f t="shared" si="303"/>
        <v>2274</v>
      </c>
      <c r="AC1330" s="34">
        <f t="shared" si="293"/>
        <v>0.28040540540540543</v>
      </c>
      <c r="AD1330" s="145">
        <f t="shared" si="299"/>
        <v>1895</v>
      </c>
      <c r="AE1330" s="105">
        <v>1480</v>
      </c>
      <c r="AF1330" s="34" t="s">
        <v>36</v>
      </c>
      <c r="AG1330" s="34" t="s">
        <v>36</v>
      </c>
      <c r="AH1330" s="34" t="s">
        <v>36</v>
      </c>
      <c r="AI1330" s="29">
        <v>6.8000000000000005E-2</v>
      </c>
      <c r="AJ1330" s="29">
        <v>1E-4</v>
      </c>
      <c r="AK1330" s="29">
        <v>19</v>
      </c>
      <c r="AL1330" s="29">
        <v>0</v>
      </c>
      <c r="AM1330" s="29" t="s">
        <v>28</v>
      </c>
      <c r="AN1330" s="158" t="s">
        <v>28</v>
      </c>
      <c r="AO1330" s="29" t="s">
        <v>28</v>
      </c>
      <c r="AP1330" s="29">
        <v>20</v>
      </c>
      <c r="AQ1330" s="29">
        <v>280</v>
      </c>
      <c r="AR1330" s="29">
        <v>180</v>
      </c>
      <c r="AS1330" s="29">
        <v>90</v>
      </c>
      <c r="AT1330" s="29">
        <v>1.2</v>
      </c>
      <c r="AU1330" s="144">
        <v>4.5360000000000001E-3</v>
      </c>
      <c r="AV1330" s="36" t="s">
        <v>28</v>
      </c>
      <c r="AW1330" s="102" t="s">
        <v>33</v>
      </c>
      <c r="AX1330" s="129" t="s">
        <v>33</v>
      </c>
      <c r="AY1330" s="106">
        <v>850</v>
      </c>
      <c r="BD1330" t="s">
        <v>1125</v>
      </c>
      <c r="BE1330" t="s">
        <v>4346</v>
      </c>
      <c r="BF1330" t="s">
        <v>4753</v>
      </c>
      <c r="BH1330" t="str">
        <f t="shared" si="304"/>
        <v>AV</v>
      </c>
      <c r="BJ1330" t="str">
        <f t="shared" si="305"/>
        <v>OK</v>
      </c>
      <c r="BK1330" s="130">
        <v>2274</v>
      </c>
      <c r="BL1330" s="130" t="s">
        <v>37</v>
      </c>
      <c r="BM1330" s="131" t="s">
        <v>33</v>
      </c>
      <c r="BN1330" s="131" t="e">
        <v>#VALUE!</v>
      </c>
      <c r="BO1330">
        <v>2274</v>
      </c>
      <c r="BP1330">
        <v>0</v>
      </c>
    </row>
    <row r="1331" spans="1:68" ht="25.2" x14ac:dyDescent="0.3">
      <c r="A1331" s="1"/>
      <c r="B1331" s="47">
        <v>1226</v>
      </c>
      <c r="C1331" s="45">
        <v>1048553</v>
      </c>
      <c r="D1331" s="47"/>
      <c r="E1331" s="47"/>
      <c r="F1331" s="31" t="s">
        <v>1173</v>
      </c>
      <c r="G1331" s="29" t="s">
        <v>31</v>
      </c>
      <c r="H1331" s="70"/>
      <c r="I1331" s="148" t="s">
        <v>32</v>
      </c>
      <c r="J1331" s="147" t="s">
        <v>33</v>
      </c>
      <c r="K1331" s="148">
        <v>0</v>
      </c>
      <c r="L1331" s="148" t="s">
        <v>32</v>
      </c>
      <c r="M1331" s="147">
        <v>42551</v>
      </c>
      <c r="N1331" s="29" t="str">
        <f t="shared" si="300"/>
        <v/>
      </c>
      <c r="O1331" s="29" t="str">
        <f t="shared" si="301"/>
        <v/>
      </c>
      <c r="P1331" s="29" t="str">
        <f t="shared" si="302"/>
        <v/>
      </c>
      <c r="Q1331" s="29" t="str">
        <f t="shared" si="295"/>
        <v/>
      </c>
      <c r="R1331" s="29" t="str">
        <f t="shared" si="296"/>
        <v/>
      </c>
      <c r="S1331" s="29" t="str">
        <f t="shared" si="297"/>
        <v/>
      </c>
      <c r="T1331" s="29" t="str">
        <f t="shared" si="298"/>
        <v/>
      </c>
      <c r="U1331" s="29"/>
      <c r="V1331" s="29"/>
      <c r="W1331" s="38" t="s">
        <v>1127</v>
      </c>
      <c r="X1331" s="29" t="s">
        <v>158</v>
      </c>
      <c r="Y1331" s="146">
        <v>1776</v>
      </c>
      <c r="Z1331" s="33">
        <v>2274</v>
      </c>
      <c r="AA1331" s="34">
        <f t="shared" ref="AA1331:AA1394" si="306">ROUND(Z1331/Y1331-1,3)</f>
        <v>0.28000000000000003</v>
      </c>
      <c r="AB1331" s="33">
        <f t="shared" si="303"/>
        <v>2274</v>
      </c>
      <c r="AC1331" s="34">
        <f t="shared" ref="AC1331:AC1394" si="307">(AD1331-AE1331)/AE1331</f>
        <v>0.28040540540540543</v>
      </c>
      <c r="AD1331" s="145">
        <f t="shared" si="299"/>
        <v>1895</v>
      </c>
      <c r="AE1331" s="105">
        <v>1480</v>
      </c>
      <c r="AF1331" s="34" t="s">
        <v>36</v>
      </c>
      <c r="AG1331" s="34" t="s">
        <v>36</v>
      </c>
      <c r="AH1331" s="34" t="s">
        <v>36</v>
      </c>
      <c r="AI1331" s="29">
        <v>7.9000000000000001E-2</v>
      </c>
      <c r="AJ1331" s="29">
        <v>1.2999999999999999E-4</v>
      </c>
      <c r="AK1331" s="29">
        <v>0</v>
      </c>
      <c r="AL1331" s="29">
        <v>0</v>
      </c>
      <c r="AM1331" s="29" t="s">
        <v>28</v>
      </c>
      <c r="AN1331" s="44" t="s">
        <v>27</v>
      </c>
      <c r="AO1331" s="29" t="s">
        <v>28</v>
      </c>
      <c r="AP1331" s="29">
        <v>20</v>
      </c>
      <c r="AQ1331" s="29">
        <v>280</v>
      </c>
      <c r="AR1331" s="29">
        <v>185</v>
      </c>
      <c r="AS1331" s="29">
        <v>90</v>
      </c>
      <c r="AT1331" s="29">
        <v>1.6</v>
      </c>
      <c r="AU1331" s="144">
        <v>4.6620000000000003E-3</v>
      </c>
      <c r="AV1331" s="36" t="s">
        <v>28</v>
      </c>
      <c r="AW1331" s="102" t="s">
        <v>33</v>
      </c>
      <c r="AX1331" s="129" t="s">
        <v>33</v>
      </c>
      <c r="AY1331" s="106">
        <v>860</v>
      </c>
      <c r="BD1331" t="s">
        <v>1125</v>
      </c>
      <c r="BE1331" t="s">
        <v>4346</v>
      </c>
      <c r="BF1331" t="s">
        <v>4753</v>
      </c>
      <c r="BH1331" t="str">
        <f t="shared" si="304"/>
        <v/>
      </c>
      <c r="BJ1331" t="str">
        <f t="shared" si="305"/>
        <v>OK</v>
      </c>
      <c r="BK1331" s="130" t="s">
        <v>5302</v>
      </c>
      <c r="BL1331" s="130" t="e">
        <v>#VALUE!</v>
      </c>
      <c r="BM1331" s="131" t="s">
        <v>33</v>
      </c>
      <c r="BN1331" s="131" t="e">
        <v>#VALUE!</v>
      </c>
      <c r="BO1331" t="e">
        <v>#N/A</v>
      </c>
      <c r="BP1331">
        <v>0</v>
      </c>
    </row>
    <row r="1332" spans="1:68" ht="25.2" x14ac:dyDescent="0.3">
      <c r="A1332" s="1"/>
      <c r="B1332" s="47">
        <v>1227</v>
      </c>
      <c r="C1332" s="45">
        <v>1048555</v>
      </c>
      <c r="D1332" s="47"/>
      <c r="E1332" s="47"/>
      <c r="F1332" s="39" t="s">
        <v>1174</v>
      </c>
      <c r="G1332" s="29" t="s">
        <v>58</v>
      </c>
      <c r="H1332" s="70" t="s">
        <v>4779</v>
      </c>
      <c r="I1332" s="148" t="s">
        <v>32</v>
      </c>
      <c r="J1332" s="147" t="s">
        <v>33</v>
      </c>
      <c r="K1332" s="148">
        <v>0</v>
      </c>
      <c r="L1332" s="148" t="s">
        <v>32</v>
      </c>
      <c r="M1332" s="147">
        <v>42551</v>
      </c>
      <c r="N1332" s="29" t="str">
        <f t="shared" si="300"/>
        <v/>
      </c>
      <c r="O1332" s="29" t="str">
        <f t="shared" si="301"/>
        <v/>
      </c>
      <c r="P1332" s="29" t="str">
        <f t="shared" si="302"/>
        <v/>
      </c>
      <c r="Q1332" s="29" t="str">
        <f t="shared" si="295"/>
        <v/>
      </c>
      <c r="R1332" s="29" t="str">
        <f t="shared" si="296"/>
        <v/>
      </c>
      <c r="S1332" s="29" t="str">
        <f t="shared" si="297"/>
        <v/>
      </c>
      <c r="T1332" s="29" t="str">
        <f t="shared" si="298"/>
        <v/>
      </c>
      <c r="U1332" s="29"/>
      <c r="V1332" s="29"/>
      <c r="W1332" s="38" t="s">
        <v>1127</v>
      </c>
      <c r="X1332" s="29" t="s">
        <v>158</v>
      </c>
      <c r="Y1332" s="146">
        <v>1776</v>
      </c>
      <c r="Z1332" s="33">
        <v>2274</v>
      </c>
      <c r="AA1332" s="34">
        <f t="shared" si="306"/>
        <v>0.28000000000000003</v>
      </c>
      <c r="AB1332" s="33">
        <f t="shared" si="303"/>
        <v>2274</v>
      </c>
      <c r="AC1332" s="34">
        <f t="shared" si="307"/>
        <v>0.28040540540540543</v>
      </c>
      <c r="AD1332" s="145">
        <f t="shared" si="299"/>
        <v>1895</v>
      </c>
      <c r="AE1332" s="105">
        <v>1480</v>
      </c>
      <c r="AF1332" s="34" t="s">
        <v>36</v>
      </c>
      <c r="AG1332" s="34" t="s">
        <v>36</v>
      </c>
      <c r="AH1332" s="34" t="s">
        <v>73</v>
      </c>
      <c r="AI1332" s="29">
        <v>0.08</v>
      </c>
      <c r="AJ1332" s="29">
        <v>1.2E-4</v>
      </c>
      <c r="AK1332" s="29">
        <v>40</v>
      </c>
      <c r="AL1332" s="29">
        <v>0</v>
      </c>
      <c r="AM1332" s="29" t="s">
        <v>28</v>
      </c>
      <c r="AN1332" s="158" t="s">
        <v>28</v>
      </c>
      <c r="AO1332" s="29" t="s">
        <v>28</v>
      </c>
      <c r="AP1332" s="29">
        <v>20</v>
      </c>
      <c r="AQ1332" s="29">
        <v>280</v>
      </c>
      <c r="AR1332" s="29">
        <v>185</v>
      </c>
      <c r="AS1332" s="29">
        <v>95</v>
      </c>
      <c r="AT1332" s="29">
        <v>1.4</v>
      </c>
      <c r="AU1332" s="144">
        <v>4.921E-3</v>
      </c>
      <c r="AV1332" s="36" t="s">
        <v>28</v>
      </c>
      <c r="AW1332" s="102" t="s">
        <v>33</v>
      </c>
      <c r="AX1332" s="129" t="s">
        <v>33</v>
      </c>
      <c r="AY1332" s="106">
        <v>290</v>
      </c>
      <c r="BD1332" t="s">
        <v>1125</v>
      </c>
      <c r="BE1332" t="s">
        <v>4457</v>
      </c>
      <c r="BF1332" t="s">
        <v>4753</v>
      </c>
      <c r="BH1332" t="str">
        <f t="shared" si="304"/>
        <v>AV</v>
      </c>
      <c r="BJ1332" t="str">
        <f t="shared" si="305"/>
        <v>OK</v>
      </c>
      <c r="BK1332" s="130">
        <v>2274</v>
      </c>
      <c r="BL1332" s="130" t="s">
        <v>37</v>
      </c>
      <c r="BM1332" s="131" t="s">
        <v>33</v>
      </c>
      <c r="BN1332" s="131" t="e">
        <v>#VALUE!</v>
      </c>
      <c r="BO1332">
        <v>2274</v>
      </c>
      <c r="BP1332">
        <v>0</v>
      </c>
    </row>
    <row r="1333" spans="1:68" ht="25.2" x14ac:dyDescent="0.3">
      <c r="A1333" s="1"/>
      <c r="B1333" s="47">
        <v>1228</v>
      </c>
      <c r="C1333" s="45">
        <v>1048557</v>
      </c>
      <c r="D1333" s="47"/>
      <c r="E1333" s="47"/>
      <c r="F1333" s="39" t="s">
        <v>1175</v>
      </c>
      <c r="G1333" s="29" t="s">
        <v>58</v>
      </c>
      <c r="H1333" s="70"/>
      <c r="I1333" s="148" t="s">
        <v>32</v>
      </c>
      <c r="J1333" s="147" t="s">
        <v>33</v>
      </c>
      <c r="K1333" s="148">
        <v>0</v>
      </c>
      <c r="L1333" s="148" t="s">
        <v>32</v>
      </c>
      <c r="M1333" s="147">
        <v>42551</v>
      </c>
      <c r="N1333" s="29" t="str">
        <f t="shared" si="300"/>
        <v/>
      </c>
      <c r="O1333" s="29" t="str">
        <f t="shared" si="301"/>
        <v/>
      </c>
      <c r="P1333" s="29" t="str">
        <f t="shared" si="302"/>
        <v/>
      </c>
      <c r="Q1333" s="29" t="str">
        <f t="shared" si="295"/>
        <v/>
      </c>
      <c r="R1333" s="29" t="str">
        <f t="shared" si="296"/>
        <v/>
      </c>
      <c r="S1333" s="29" t="str">
        <f t="shared" si="297"/>
        <v/>
      </c>
      <c r="T1333" s="29" t="str">
        <f t="shared" si="298"/>
        <v/>
      </c>
      <c r="U1333" s="29"/>
      <c r="V1333" s="29"/>
      <c r="W1333" s="38" t="s">
        <v>1127</v>
      </c>
      <c r="X1333" s="29" t="s">
        <v>158</v>
      </c>
      <c r="Y1333" s="146">
        <v>2894</v>
      </c>
      <c r="Z1333" s="33">
        <v>3704</v>
      </c>
      <c r="AA1333" s="34">
        <f t="shared" si="306"/>
        <v>0.28000000000000003</v>
      </c>
      <c r="AB1333" s="33">
        <f t="shared" si="303"/>
        <v>3704</v>
      </c>
      <c r="AC1333" s="34">
        <f t="shared" si="307"/>
        <v>0.27988938771397542</v>
      </c>
      <c r="AD1333" s="145">
        <f t="shared" si="299"/>
        <v>3086.6669999999999</v>
      </c>
      <c r="AE1333" s="105">
        <v>2411.6669999999999</v>
      </c>
      <c r="AF1333" s="34" t="s">
        <v>36</v>
      </c>
      <c r="AG1333" s="34" t="s">
        <v>36</v>
      </c>
      <c r="AH1333" s="34" t="s">
        <v>138</v>
      </c>
      <c r="AI1333" s="29">
        <v>0.113</v>
      </c>
      <c r="AJ1333" s="29">
        <v>2.9999999999999997E-4</v>
      </c>
      <c r="AK1333" s="29">
        <v>0</v>
      </c>
      <c r="AL1333" s="29">
        <v>0</v>
      </c>
      <c r="AM1333" s="29" t="s">
        <v>28</v>
      </c>
      <c r="AN1333" s="44" t="s">
        <v>27</v>
      </c>
      <c r="AO1333" s="29" t="s">
        <v>27</v>
      </c>
      <c r="AP1333" s="29">
        <v>14</v>
      </c>
      <c r="AQ1333" s="29">
        <v>280</v>
      </c>
      <c r="AR1333" s="29">
        <v>185</v>
      </c>
      <c r="AS1333" s="29">
        <v>95</v>
      </c>
      <c r="AT1333" s="29">
        <v>1.554</v>
      </c>
      <c r="AU1333" s="144">
        <v>4.921E-3</v>
      </c>
      <c r="AV1333" s="36" t="s">
        <v>28</v>
      </c>
      <c r="AW1333" s="102" t="s">
        <v>33</v>
      </c>
      <c r="AX1333" s="129" t="s">
        <v>33</v>
      </c>
      <c r="AY1333" s="106" t="e">
        <v>#N/A</v>
      </c>
      <c r="BD1333" t="s">
        <v>1125</v>
      </c>
      <c r="BE1333" t="s">
        <v>4457</v>
      </c>
      <c r="BF1333" t="s">
        <v>4747</v>
      </c>
      <c r="BH1333" t="str">
        <f t="shared" si="304"/>
        <v/>
      </c>
      <c r="BJ1333" t="str">
        <f t="shared" si="305"/>
        <v>OK</v>
      </c>
      <c r="BK1333" s="130" t="s">
        <v>5302</v>
      </c>
      <c r="BL1333" s="130" t="e">
        <v>#VALUE!</v>
      </c>
      <c r="BM1333" s="131" t="s">
        <v>33</v>
      </c>
      <c r="BN1333" s="131" t="e">
        <v>#VALUE!</v>
      </c>
      <c r="BO1333" t="e">
        <v>#N/A</v>
      </c>
      <c r="BP1333">
        <v>0</v>
      </c>
    </row>
    <row r="1334" spans="1:68" ht="25.2" x14ac:dyDescent="0.3">
      <c r="A1334" s="1"/>
      <c r="B1334" s="47">
        <v>1229</v>
      </c>
      <c r="C1334" s="45">
        <v>1048556</v>
      </c>
      <c r="D1334" s="47"/>
      <c r="E1334" s="47"/>
      <c r="F1334" s="39" t="s">
        <v>1176</v>
      </c>
      <c r="G1334" s="29" t="s">
        <v>58</v>
      </c>
      <c r="H1334" s="70" t="s">
        <v>4779</v>
      </c>
      <c r="I1334" s="148" t="s">
        <v>32</v>
      </c>
      <c r="J1334" s="147" t="s">
        <v>33</v>
      </c>
      <c r="K1334" s="148">
        <v>0</v>
      </c>
      <c r="L1334" s="148" t="s">
        <v>32</v>
      </c>
      <c r="M1334" s="147">
        <v>42551</v>
      </c>
      <c r="N1334" s="29" t="str">
        <f t="shared" si="300"/>
        <v/>
      </c>
      <c r="O1334" s="29" t="str">
        <f t="shared" si="301"/>
        <v/>
      </c>
      <c r="P1334" s="29" t="str">
        <f t="shared" si="302"/>
        <v/>
      </c>
      <c r="Q1334" s="29" t="str">
        <f t="shared" si="295"/>
        <v/>
      </c>
      <c r="R1334" s="29" t="str">
        <f t="shared" si="296"/>
        <v/>
      </c>
      <c r="S1334" s="29" t="str">
        <f t="shared" si="297"/>
        <v/>
      </c>
      <c r="T1334" s="29" t="str">
        <f t="shared" si="298"/>
        <v/>
      </c>
      <c r="U1334" s="29"/>
      <c r="V1334" s="29"/>
      <c r="W1334" s="38" t="s">
        <v>1127</v>
      </c>
      <c r="X1334" s="29" t="s">
        <v>158</v>
      </c>
      <c r="Y1334" s="146">
        <v>2894</v>
      </c>
      <c r="Z1334" s="33">
        <v>3704</v>
      </c>
      <c r="AA1334" s="34">
        <f t="shared" si="306"/>
        <v>0.28000000000000003</v>
      </c>
      <c r="AB1334" s="33">
        <f t="shared" si="303"/>
        <v>3704</v>
      </c>
      <c r="AC1334" s="34">
        <f t="shared" si="307"/>
        <v>0.27988938771397542</v>
      </c>
      <c r="AD1334" s="145">
        <f t="shared" si="299"/>
        <v>3086.6669999999999</v>
      </c>
      <c r="AE1334" s="105">
        <v>2411.6669999999999</v>
      </c>
      <c r="AF1334" s="34" t="s">
        <v>36</v>
      </c>
      <c r="AG1334" s="34" t="s">
        <v>36</v>
      </c>
      <c r="AH1334" s="34" t="s">
        <v>73</v>
      </c>
      <c r="AI1334" s="29">
        <v>0.13200000000000001</v>
      </c>
      <c r="AJ1334" s="29">
        <v>2.3000000000000001E-4</v>
      </c>
      <c r="AK1334" s="29">
        <v>18</v>
      </c>
      <c r="AL1334" s="29">
        <v>0</v>
      </c>
      <c r="AM1334" s="29" t="s">
        <v>28</v>
      </c>
      <c r="AN1334" s="158" t="s">
        <v>28</v>
      </c>
      <c r="AO1334" s="29" t="s">
        <v>27</v>
      </c>
      <c r="AP1334" s="29">
        <v>14</v>
      </c>
      <c r="AQ1334" s="29">
        <v>280</v>
      </c>
      <c r="AR1334" s="29">
        <v>187</v>
      </c>
      <c r="AS1334" s="29">
        <v>95</v>
      </c>
      <c r="AT1334" s="29">
        <v>1.82</v>
      </c>
      <c r="AU1334" s="144">
        <v>4.9740000000000001E-3</v>
      </c>
      <c r="AV1334" s="36" t="s">
        <v>28</v>
      </c>
      <c r="AW1334" s="102" t="s">
        <v>33</v>
      </c>
      <c r="AX1334" s="129" t="s">
        <v>33</v>
      </c>
      <c r="AY1334" s="106" t="e">
        <v>#N/A</v>
      </c>
      <c r="BD1334" t="s">
        <v>1125</v>
      </c>
      <c r="BE1334" t="s">
        <v>4457</v>
      </c>
      <c r="BF1334" t="s">
        <v>4753</v>
      </c>
      <c r="BH1334" t="str">
        <f t="shared" si="304"/>
        <v>AV</v>
      </c>
      <c r="BJ1334" t="str">
        <f t="shared" si="305"/>
        <v>OK</v>
      </c>
      <c r="BK1334" s="130">
        <v>3704</v>
      </c>
      <c r="BL1334" s="130" t="s">
        <v>37</v>
      </c>
      <c r="BM1334" s="131" t="s">
        <v>33</v>
      </c>
      <c r="BN1334" s="131" t="e">
        <v>#VALUE!</v>
      </c>
      <c r="BO1334">
        <v>3704</v>
      </c>
      <c r="BP1334">
        <v>0</v>
      </c>
    </row>
    <row r="1335" spans="1:68" ht="25.2" x14ac:dyDescent="0.3">
      <c r="A1335" s="1"/>
      <c r="B1335" s="47">
        <v>1230</v>
      </c>
      <c r="C1335" s="45">
        <v>1059011</v>
      </c>
      <c r="D1335" s="47"/>
      <c r="E1335" s="47"/>
      <c r="F1335" s="39" t="s">
        <v>1177</v>
      </c>
      <c r="G1335" s="29" t="s">
        <v>58</v>
      </c>
      <c r="H1335" s="70" t="s">
        <v>4779</v>
      </c>
      <c r="I1335" s="148" t="s">
        <v>32</v>
      </c>
      <c r="J1335" s="147" t="s">
        <v>33</v>
      </c>
      <c r="K1335" s="148">
        <v>0</v>
      </c>
      <c r="L1335" s="148" t="s">
        <v>32</v>
      </c>
      <c r="M1335" s="147" t="s">
        <v>444</v>
      </c>
      <c r="N1335" s="29" t="str">
        <f t="shared" si="300"/>
        <v/>
      </c>
      <c r="O1335" s="29" t="str">
        <f t="shared" si="301"/>
        <v/>
      </c>
      <c r="P1335" s="29" t="str">
        <f t="shared" si="302"/>
        <v/>
      </c>
      <c r="Q1335" s="29" t="str">
        <f t="shared" si="295"/>
        <v/>
      </c>
      <c r="R1335" s="29" t="str">
        <f t="shared" si="296"/>
        <v/>
      </c>
      <c r="S1335" s="29" t="str">
        <f t="shared" si="297"/>
        <v/>
      </c>
      <c r="T1335" s="29" t="str">
        <f t="shared" si="298"/>
        <v/>
      </c>
      <c r="U1335" s="29"/>
      <c r="V1335" s="29"/>
      <c r="W1335" s="38" t="s">
        <v>1127</v>
      </c>
      <c r="X1335" s="29" t="s">
        <v>158</v>
      </c>
      <c r="Y1335" s="146">
        <v>1776</v>
      </c>
      <c r="Z1335" s="33">
        <v>2274</v>
      </c>
      <c r="AA1335" s="34">
        <f t="shared" si="306"/>
        <v>0.28000000000000003</v>
      </c>
      <c r="AB1335" s="33">
        <f t="shared" si="303"/>
        <v>2274</v>
      </c>
      <c r="AC1335" s="34">
        <f t="shared" si="307"/>
        <v>0.28040540540540543</v>
      </c>
      <c r="AD1335" s="145">
        <f t="shared" si="299"/>
        <v>1895</v>
      </c>
      <c r="AE1335" s="105">
        <v>1480</v>
      </c>
      <c r="AF1335" s="34" t="s">
        <v>36</v>
      </c>
      <c r="AG1335" s="34" t="s">
        <v>36</v>
      </c>
      <c r="AH1335" s="34" t="s">
        <v>73</v>
      </c>
      <c r="AI1335" s="29">
        <v>0.193</v>
      </c>
      <c r="AJ1335" s="29">
        <v>1.2E-4</v>
      </c>
      <c r="AK1335" s="29">
        <v>60</v>
      </c>
      <c r="AL1335" s="29">
        <v>0</v>
      </c>
      <c r="AM1335" s="29" t="s">
        <v>28</v>
      </c>
      <c r="AN1335" s="158" t="s">
        <v>28</v>
      </c>
      <c r="AO1335" s="29" t="s">
        <v>28</v>
      </c>
      <c r="AP1335" s="29">
        <v>20</v>
      </c>
      <c r="AQ1335" s="29">
        <v>280</v>
      </c>
      <c r="AR1335" s="29">
        <v>187</v>
      </c>
      <c r="AS1335" s="29">
        <v>90</v>
      </c>
      <c r="AT1335" s="29">
        <v>3.8</v>
      </c>
      <c r="AU1335" s="144">
        <v>4.712E-3</v>
      </c>
      <c r="AV1335" s="36" t="s">
        <v>28</v>
      </c>
      <c r="AW1335" s="102" t="s">
        <v>33</v>
      </c>
      <c r="AX1335" s="129" t="s">
        <v>33</v>
      </c>
      <c r="AY1335" s="106" t="e">
        <v>#N/A</v>
      </c>
      <c r="BD1335" t="s">
        <v>1125</v>
      </c>
      <c r="BE1335" t="s">
        <v>4457</v>
      </c>
      <c r="BF1335" t="s">
        <v>4753</v>
      </c>
      <c r="BH1335" t="str">
        <f t="shared" si="304"/>
        <v>AV</v>
      </c>
      <c r="BJ1335" t="str">
        <f t="shared" si="305"/>
        <v>OK</v>
      </c>
      <c r="BK1335" s="130">
        <v>2274</v>
      </c>
      <c r="BL1335" s="130" t="s">
        <v>37</v>
      </c>
      <c r="BM1335" s="131" t="s">
        <v>33</v>
      </c>
      <c r="BN1335" s="131" t="e">
        <v>#VALUE!</v>
      </c>
      <c r="BO1335">
        <v>2274</v>
      </c>
      <c r="BP1335">
        <v>0</v>
      </c>
    </row>
    <row r="1336" spans="1:68" x14ac:dyDescent="0.3">
      <c r="A1336" s="1"/>
      <c r="B1336" s="47">
        <v>1231</v>
      </c>
      <c r="C1336" s="45">
        <v>1059010</v>
      </c>
      <c r="D1336" s="44"/>
      <c r="E1336" s="44"/>
      <c r="F1336" s="31" t="s">
        <v>1178</v>
      </c>
      <c r="G1336" s="29" t="s">
        <v>61</v>
      </c>
      <c r="H1336" s="70" t="s">
        <v>69</v>
      </c>
      <c r="I1336" s="148" t="s">
        <v>33</v>
      </c>
      <c r="J1336" s="147" t="s">
        <v>33</v>
      </c>
      <c r="K1336" s="148" t="e">
        <v>#N/A</v>
      </c>
      <c r="L1336" s="148" t="s">
        <v>32</v>
      </c>
      <c r="M1336" s="147">
        <v>42551</v>
      </c>
      <c r="N1336" s="29" t="str">
        <f t="shared" si="300"/>
        <v/>
      </c>
      <c r="O1336" s="29" t="str">
        <f t="shared" si="301"/>
        <v/>
      </c>
      <c r="P1336" s="29" t="str">
        <f t="shared" si="302"/>
        <v/>
      </c>
      <c r="Q1336" s="29" t="str">
        <f t="shared" si="295"/>
        <v/>
      </c>
      <c r="R1336" s="29" t="str">
        <f t="shared" si="296"/>
        <v/>
      </c>
      <c r="S1336" s="29" t="str">
        <f t="shared" si="297"/>
        <v/>
      </c>
      <c r="T1336" s="29" t="str">
        <f t="shared" si="298"/>
        <v/>
      </c>
      <c r="U1336" s="29"/>
      <c r="V1336" s="29"/>
      <c r="W1336" s="38" t="s">
        <v>1127</v>
      </c>
      <c r="X1336" s="29" t="s">
        <v>158</v>
      </c>
      <c r="Y1336" s="146">
        <v>4929</v>
      </c>
      <c r="Z1336" s="33">
        <v>5422</v>
      </c>
      <c r="AA1336" s="34">
        <f t="shared" si="306"/>
        <v>0.1</v>
      </c>
      <c r="AB1336" s="33">
        <f t="shared" si="303"/>
        <v>5422</v>
      </c>
      <c r="AC1336" s="34">
        <f t="shared" si="307"/>
        <v>0.10002020693852699</v>
      </c>
      <c r="AD1336" s="145">
        <f t="shared" si="299"/>
        <v>4518.3329999999996</v>
      </c>
      <c r="AE1336" s="105">
        <v>4107.5</v>
      </c>
      <c r="AF1336" s="34" t="e">
        <v>#N/A</v>
      </c>
      <c r="AG1336" s="34" t="e">
        <v>#N/A</v>
      </c>
      <c r="AH1336" s="34" t="e">
        <v>#N/A</v>
      </c>
      <c r="AI1336" s="29">
        <v>0.56100000000000005</v>
      </c>
      <c r="AJ1336" s="29">
        <v>5.1000000000000004E-4</v>
      </c>
      <c r="AK1336" s="29">
        <v>0</v>
      </c>
      <c r="AL1336" s="29">
        <v>0</v>
      </c>
      <c r="AM1336" s="29" t="s">
        <v>27</v>
      </c>
      <c r="AN1336" s="44" t="s">
        <v>27</v>
      </c>
      <c r="AO1336" s="29" t="s">
        <v>27</v>
      </c>
      <c r="AP1336" s="29">
        <v>6</v>
      </c>
      <c r="AQ1336" s="29" t="s">
        <v>33</v>
      </c>
      <c r="AR1336" s="29" t="s">
        <v>33</v>
      </c>
      <c r="AS1336" s="29" t="s">
        <v>33</v>
      </c>
      <c r="AT1336" s="29"/>
      <c r="AU1336" s="144"/>
      <c r="AV1336" s="36" t="s">
        <v>28</v>
      </c>
      <c r="AW1336" s="102" t="s">
        <v>33</v>
      </c>
      <c r="AX1336" s="129" t="s">
        <v>33</v>
      </c>
      <c r="AY1336" s="106" t="e">
        <v>#N/A</v>
      </c>
      <c r="BD1336" t="s">
        <v>1125</v>
      </c>
      <c r="BE1336" t="e">
        <v>#N/A</v>
      </c>
      <c r="BF1336" t="e">
        <v>#N/A</v>
      </c>
      <c r="BH1336" t="str">
        <f t="shared" si="304"/>
        <v/>
      </c>
      <c r="BJ1336" t="str">
        <f t="shared" si="305"/>
        <v>OK</v>
      </c>
      <c r="BK1336" s="130" t="s">
        <v>5302</v>
      </c>
      <c r="BL1336" s="130" t="e">
        <v>#VALUE!</v>
      </c>
      <c r="BM1336" s="131" t="s">
        <v>33</v>
      </c>
      <c r="BN1336" s="131" t="e">
        <v>#VALUE!</v>
      </c>
      <c r="BO1336" t="e">
        <v>#N/A</v>
      </c>
      <c r="BP1336">
        <v>0</v>
      </c>
    </row>
    <row r="1337" spans="1:68" x14ac:dyDescent="0.3">
      <c r="A1337" s="1"/>
      <c r="B1337" s="47">
        <v>1232</v>
      </c>
      <c r="C1337" s="45">
        <v>1048580</v>
      </c>
      <c r="D1337" s="44"/>
      <c r="E1337" s="44"/>
      <c r="F1337" s="31" t="s">
        <v>1179</v>
      </c>
      <c r="G1337" s="29" t="s">
        <v>61</v>
      </c>
      <c r="H1337" s="70" t="s">
        <v>69</v>
      </c>
      <c r="I1337" s="148" t="s">
        <v>33</v>
      </c>
      <c r="J1337" s="147" t="s">
        <v>33</v>
      </c>
      <c r="K1337" s="148" t="e">
        <v>#N/A</v>
      </c>
      <c r="L1337" s="148" t="s">
        <v>32</v>
      </c>
      <c r="M1337" s="147">
        <v>42551</v>
      </c>
      <c r="N1337" s="29" t="str">
        <f t="shared" si="300"/>
        <v/>
      </c>
      <c r="O1337" s="29" t="str">
        <f t="shared" si="301"/>
        <v/>
      </c>
      <c r="P1337" s="29" t="str">
        <f t="shared" si="302"/>
        <v/>
      </c>
      <c r="Q1337" s="29" t="str">
        <f t="shared" si="295"/>
        <v/>
      </c>
      <c r="R1337" s="29" t="str">
        <f t="shared" si="296"/>
        <v/>
      </c>
      <c r="S1337" s="29" t="str">
        <f t="shared" si="297"/>
        <v/>
      </c>
      <c r="T1337" s="29" t="str">
        <f t="shared" si="298"/>
        <v/>
      </c>
      <c r="U1337" s="29"/>
      <c r="V1337" s="29"/>
      <c r="W1337" s="38" t="s">
        <v>1127</v>
      </c>
      <c r="X1337" s="29" t="s">
        <v>158</v>
      </c>
      <c r="Y1337" s="146">
        <v>4929</v>
      </c>
      <c r="Z1337" s="33">
        <v>5422</v>
      </c>
      <c r="AA1337" s="34">
        <f t="shared" si="306"/>
        <v>0.1</v>
      </c>
      <c r="AB1337" s="33">
        <f t="shared" si="303"/>
        <v>5422</v>
      </c>
      <c r="AC1337" s="34">
        <f t="shared" si="307"/>
        <v>0.10002020693852699</v>
      </c>
      <c r="AD1337" s="145">
        <f t="shared" si="299"/>
        <v>4518.3329999999996</v>
      </c>
      <c r="AE1337" s="105">
        <v>4107.5</v>
      </c>
      <c r="AF1337" s="34" t="e">
        <v>#N/A</v>
      </c>
      <c r="AG1337" s="34" t="e">
        <v>#N/A</v>
      </c>
      <c r="AH1337" s="34" t="e">
        <v>#N/A</v>
      </c>
      <c r="AI1337" s="29">
        <v>0.67200000000000004</v>
      </c>
      <c r="AJ1337" s="29">
        <v>4.2999999999999999E-4</v>
      </c>
      <c r="AK1337" s="29">
        <v>0</v>
      </c>
      <c r="AL1337" s="29">
        <v>0</v>
      </c>
      <c r="AM1337" s="29" t="s">
        <v>27</v>
      </c>
      <c r="AN1337" s="44" t="s">
        <v>27</v>
      </c>
      <c r="AO1337" s="29" t="s">
        <v>27</v>
      </c>
      <c r="AP1337" s="29">
        <v>6</v>
      </c>
      <c r="AQ1337" s="29" t="s">
        <v>33</v>
      </c>
      <c r="AR1337" s="29" t="s">
        <v>33</v>
      </c>
      <c r="AS1337" s="29" t="s">
        <v>33</v>
      </c>
      <c r="AT1337" s="29"/>
      <c r="AU1337" s="144"/>
      <c r="AV1337" s="36" t="s">
        <v>28</v>
      </c>
      <c r="AW1337" s="102" t="s">
        <v>33</v>
      </c>
      <c r="AX1337" s="129" t="s">
        <v>33</v>
      </c>
      <c r="AY1337" s="106" t="e">
        <v>#N/A</v>
      </c>
      <c r="BD1337" t="s">
        <v>1125</v>
      </c>
      <c r="BE1337" t="e">
        <v>#N/A</v>
      </c>
      <c r="BF1337" t="e">
        <v>#N/A</v>
      </c>
      <c r="BH1337" t="str">
        <f t="shared" si="304"/>
        <v/>
      </c>
      <c r="BJ1337" t="str">
        <f t="shared" si="305"/>
        <v>OK</v>
      </c>
      <c r="BK1337" s="130" t="s">
        <v>5302</v>
      </c>
      <c r="BL1337" s="130" t="e">
        <v>#VALUE!</v>
      </c>
      <c r="BM1337" s="131" t="s">
        <v>33</v>
      </c>
      <c r="BN1337" s="131" t="e">
        <v>#VALUE!</v>
      </c>
      <c r="BO1337" t="e">
        <v>#N/A</v>
      </c>
      <c r="BP1337">
        <v>0</v>
      </c>
    </row>
    <row r="1338" spans="1:68" ht="25.2" x14ac:dyDescent="0.3">
      <c r="A1338" s="1"/>
      <c r="B1338" s="47">
        <v>1233</v>
      </c>
      <c r="C1338" s="45">
        <v>1048587</v>
      </c>
      <c r="D1338" s="47"/>
      <c r="E1338" s="47"/>
      <c r="F1338" s="31" t="s">
        <v>1180</v>
      </c>
      <c r="G1338" s="29" t="s">
        <v>31</v>
      </c>
      <c r="H1338" s="70" t="s">
        <v>4779</v>
      </c>
      <c r="I1338" s="148" t="s">
        <v>32</v>
      </c>
      <c r="J1338" s="147" t="s">
        <v>33</v>
      </c>
      <c r="K1338" s="148">
        <v>0</v>
      </c>
      <c r="L1338" s="148" t="s">
        <v>32</v>
      </c>
      <c r="M1338" s="147">
        <v>42551</v>
      </c>
      <c r="N1338" s="29" t="str">
        <f t="shared" si="300"/>
        <v/>
      </c>
      <c r="O1338" s="29" t="str">
        <f t="shared" si="301"/>
        <v/>
      </c>
      <c r="P1338" s="29" t="str">
        <f t="shared" si="302"/>
        <v/>
      </c>
      <c r="Q1338" s="29" t="str">
        <f t="shared" si="295"/>
        <v/>
      </c>
      <c r="R1338" s="29" t="str">
        <f t="shared" si="296"/>
        <v/>
      </c>
      <c r="S1338" s="29" t="str">
        <f t="shared" si="297"/>
        <v/>
      </c>
      <c r="T1338" s="29" t="str">
        <f t="shared" si="298"/>
        <v/>
      </c>
      <c r="U1338" s="29"/>
      <c r="V1338" s="29"/>
      <c r="W1338" s="38" t="s">
        <v>1127</v>
      </c>
      <c r="X1338" s="29" t="s">
        <v>158</v>
      </c>
      <c r="Y1338" s="146">
        <v>2178</v>
      </c>
      <c r="Z1338" s="33">
        <v>2788</v>
      </c>
      <c r="AA1338" s="34">
        <f t="shared" si="306"/>
        <v>0.28000000000000003</v>
      </c>
      <c r="AB1338" s="33">
        <f t="shared" si="303"/>
        <v>2788</v>
      </c>
      <c r="AC1338" s="34">
        <f t="shared" si="307"/>
        <v>0.28007327823691464</v>
      </c>
      <c r="AD1338" s="145">
        <f t="shared" si="299"/>
        <v>2323.3330000000001</v>
      </c>
      <c r="AE1338" s="105">
        <v>1815</v>
      </c>
      <c r="AF1338" s="34" t="s">
        <v>36</v>
      </c>
      <c r="AG1338" s="34" t="s">
        <v>36</v>
      </c>
      <c r="AH1338" s="34" t="s">
        <v>36</v>
      </c>
      <c r="AI1338" s="29">
        <v>0.13100000000000001</v>
      </c>
      <c r="AJ1338" s="29">
        <v>9.2999999999999997E-5</v>
      </c>
      <c r="AK1338" s="29">
        <v>90</v>
      </c>
      <c r="AL1338" s="29">
        <v>0</v>
      </c>
      <c r="AM1338" s="29" t="s">
        <v>28</v>
      </c>
      <c r="AN1338" s="158" t="s">
        <v>28</v>
      </c>
      <c r="AO1338" s="29" t="s">
        <v>28</v>
      </c>
      <c r="AP1338" s="29">
        <v>30</v>
      </c>
      <c r="AQ1338" s="29">
        <v>280</v>
      </c>
      <c r="AR1338" s="29">
        <v>187</v>
      </c>
      <c r="AS1338" s="29">
        <v>95</v>
      </c>
      <c r="AT1338" s="29">
        <v>3.99</v>
      </c>
      <c r="AU1338" s="144">
        <v>4.9740000000000001E-3</v>
      </c>
      <c r="AV1338" s="36" t="s">
        <v>28</v>
      </c>
      <c r="AW1338" s="102" t="s">
        <v>33</v>
      </c>
      <c r="AX1338" s="129" t="s">
        <v>33</v>
      </c>
      <c r="AY1338" s="106" t="e">
        <v>#N/A</v>
      </c>
      <c r="BD1338" t="s">
        <v>1125</v>
      </c>
      <c r="BE1338" t="s">
        <v>4457</v>
      </c>
      <c r="BF1338" t="s">
        <v>4753</v>
      </c>
      <c r="BH1338" t="str">
        <f t="shared" si="304"/>
        <v>AV</v>
      </c>
      <c r="BJ1338" t="str">
        <f t="shared" si="305"/>
        <v>OK</v>
      </c>
      <c r="BK1338" s="130">
        <v>2788</v>
      </c>
      <c r="BL1338" s="130" t="s">
        <v>37</v>
      </c>
      <c r="BM1338" s="131" t="s">
        <v>33</v>
      </c>
      <c r="BN1338" s="131" t="e">
        <v>#VALUE!</v>
      </c>
      <c r="BO1338">
        <v>2788</v>
      </c>
      <c r="BP1338">
        <v>0</v>
      </c>
    </row>
    <row r="1339" spans="1:68" ht="25.2" x14ac:dyDescent="0.3">
      <c r="A1339" s="1"/>
      <c r="B1339" s="47">
        <v>1234</v>
      </c>
      <c r="C1339" s="45">
        <v>1048588</v>
      </c>
      <c r="D1339" s="47"/>
      <c r="E1339" s="47"/>
      <c r="F1339" s="31" t="s">
        <v>1181</v>
      </c>
      <c r="G1339" s="29" t="s">
        <v>31</v>
      </c>
      <c r="H1339" s="70" t="s">
        <v>4779</v>
      </c>
      <c r="I1339" s="148" t="s">
        <v>32</v>
      </c>
      <c r="J1339" s="147" t="s">
        <v>33</v>
      </c>
      <c r="K1339" s="148">
        <v>0</v>
      </c>
      <c r="L1339" s="148" t="s">
        <v>32</v>
      </c>
      <c r="M1339" s="147">
        <v>42551</v>
      </c>
      <c r="N1339" s="29" t="str">
        <f t="shared" si="300"/>
        <v/>
      </c>
      <c r="O1339" s="29" t="str">
        <f t="shared" si="301"/>
        <v/>
      </c>
      <c r="P1339" s="29" t="str">
        <f t="shared" si="302"/>
        <v/>
      </c>
      <c r="Q1339" s="29" t="str">
        <f t="shared" si="295"/>
        <v/>
      </c>
      <c r="R1339" s="29" t="str">
        <f t="shared" si="296"/>
        <v/>
      </c>
      <c r="S1339" s="29" t="str">
        <f t="shared" si="297"/>
        <v/>
      </c>
      <c r="T1339" s="29" t="str">
        <f t="shared" si="298"/>
        <v/>
      </c>
      <c r="U1339" s="29"/>
      <c r="V1339" s="29"/>
      <c r="W1339" s="38" t="s">
        <v>1127</v>
      </c>
      <c r="X1339" s="29" t="s">
        <v>158</v>
      </c>
      <c r="Y1339" s="146">
        <v>2446</v>
      </c>
      <c r="Z1339" s="33">
        <v>3131</v>
      </c>
      <c r="AA1339" s="34">
        <f t="shared" si="306"/>
        <v>0.28000000000000003</v>
      </c>
      <c r="AB1339" s="33">
        <f t="shared" si="303"/>
        <v>3131</v>
      </c>
      <c r="AC1339" s="34">
        <f t="shared" si="307"/>
        <v>0.28004943255101095</v>
      </c>
      <c r="AD1339" s="145">
        <f t="shared" si="299"/>
        <v>2609.1669999999999</v>
      </c>
      <c r="AE1339" s="105">
        <v>2038.3330000000001</v>
      </c>
      <c r="AF1339" s="34" t="s">
        <v>36</v>
      </c>
      <c r="AG1339" s="34" t="s">
        <v>36</v>
      </c>
      <c r="AH1339" s="34" t="s">
        <v>36</v>
      </c>
      <c r="AI1339" s="29">
        <v>0.188</v>
      </c>
      <c r="AJ1339" s="29">
        <v>1E-4</v>
      </c>
      <c r="AK1339" s="29">
        <v>60</v>
      </c>
      <c r="AL1339" s="29">
        <v>0</v>
      </c>
      <c r="AM1339" s="29" t="s">
        <v>28</v>
      </c>
      <c r="AN1339" s="158" t="s">
        <v>28</v>
      </c>
      <c r="AO1339" s="29" t="s">
        <v>28</v>
      </c>
      <c r="AP1339" s="29">
        <v>20</v>
      </c>
      <c r="AQ1339" s="29">
        <v>280</v>
      </c>
      <c r="AR1339" s="29">
        <v>187</v>
      </c>
      <c r="AS1339" s="29">
        <v>95</v>
      </c>
      <c r="AT1339" s="29">
        <v>3.78</v>
      </c>
      <c r="AU1339" s="144">
        <v>4.9740000000000001E-3</v>
      </c>
      <c r="AV1339" s="36" t="s">
        <v>28</v>
      </c>
      <c r="AW1339" s="102" t="s">
        <v>33</v>
      </c>
      <c r="AX1339" s="129" t="s">
        <v>33</v>
      </c>
      <c r="AY1339" s="106" t="e">
        <v>#N/A</v>
      </c>
      <c r="BD1339" t="s">
        <v>1125</v>
      </c>
      <c r="BE1339" t="s">
        <v>4457</v>
      </c>
      <c r="BF1339" t="s">
        <v>4753</v>
      </c>
      <c r="BH1339" t="str">
        <f t="shared" si="304"/>
        <v>AV</v>
      </c>
      <c r="BJ1339" t="str">
        <f t="shared" si="305"/>
        <v>OK</v>
      </c>
      <c r="BK1339" s="130">
        <v>3131</v>
      </c>
      <c r="BL1339" s="130" t="s">
        <v>37</v>
      </c>
      <c r="BM1339" s="131" t="s">
        <v>33</v>
      </c>
      <c r="BN1339" s="131" t="e">
        <v>#VALUE!</v>
      </c>
      <c r="BO1339">
        <v>3131</v>
      </c>
      <c r="BP1339">
        <v>0</v>
      </c>
    </row>
    <row r="1340" spans="1:68" ht="25.2" x14ac:dyDescent="0.3">
      <c r="A1340" s="1"/>
      <c r="B1340" s="47">
        <v>1235</v>
      </c>
      <c r="C1340" s="45">
        <v>1048589</v>
      </c>
      <c r="D1340" s="47"/>
      <c r="E1340" s="47"/>
      <c r="F1340" s="39" t="s">
        <v>1182</v>
      </c>
      <c r="G1340" s="29" t="s">
        <v>58</v>
      </c>
      <c r="H1340" s="70" t="s">
        <v>4779</v>
      </c>
      <c r="I1340" s="148" t="s">
        <v>32</v>
      </c>
      <c r="J1340" s="147" t="s">
        <v>33</v>
      </c>
      <c r="K1340" s="148">
        <v>0</v>
      </c>
      <c r="L1340" s="148" t="s">
        <v>32</v>
      </c>
      <c r="M1340" s="147">
        <v>42551</v>
      </c>
      <c r="N1340" s="29" t="str">
        <f t="shared" si="300"/>
        <v/>
      </c>
      <c r="O1340" s="29" t="str">
        <f t="shared" si="301"/>
        <v/>
      </c>
      <c r="P1340" s="29" t="str">
        <f t="shared" si="302"/>
        <v/>
      </c>
      <c r="Q1340" s="29" t="str">
        <f t="shared" si="295"/>
        <v/>
      </c>
      <c r="R1340" s="29" t="str">
        <f t="shared" si="296"/>
        <v/>
      </c>
      <c r="S1340" s="29" t="str">
        <f t="shared" si="297"/>
        <v/>
      </c>
      <c r="T1340" s="29" t="str">
        <f t="shared" si="298"/>
        <v/>
      </c>
      <c r="U1340" s="29"/>
      <c r="V1340" s="29"/>
      <c r="W1340" s="38" t="s">
        <v>1127</v>
      </c>
      <c r="X1340" s="29" t="s">
        <v>158</v>
      </c>
      <c r="Y1340" s="146">
        <v>2857</v>
      </c>
      <c r="Z1340" s="33">
        <v>3657</v>
      </c>
      <c r="AA1340" s="34">
        <f t="shared" si="306"/>
        <v>0.28000000000000003</v>
      </c>
      <c r="AB1340" s="33">
        <f t="shared" si="303"/>
        <v>3657</v>
      </c>
      <c r="AC1340" s="34">
        <f t="shared" si="307"/>
        <v>0.28001417991098071</v>
      </c>
      <c r="AD1340" s="145">
        <f t="shared" si="299"/>
        <v>3047.5</v>
      </c>
      <c r="AE1340" s="105">
        <v>2380.8330000000001</v>
      </c>
      <c r="AF1340" s="34" t="s">
        <v>36</v>
      </c>
      <c r="AG1340" s="34" t="s">
        <v>36</v>
      </c>
      <c r="AH1340" s="34" t="s">
        <v>73</v>
      </c>
      <c r="AI1340" s="29">
        <v>0.22</v>
      </c>
      <c r="AJ1340" s="29">
        <v>1.8000000000000001E-4</v>
      </c>
      <c r="AK1340" s="29">
        <v>60</v>
      </c>
      <c r="AL1340" s="29">
        <v>0</v>
      </c>
      <c r="AM1340" s="29" t="s">
        <v>28</v>
      </c>
      <c r="AN1340" s="158" t="s">
        <v>28</v>
      </c>
      <c r="AO1340" s="29" t="s">
        <v>28</v>
      </c>
      <c r="AP1340" s="29">
        <v>20</v>
      </c>
      <c r="AQ1340" s="29">
        <v>280</v>
      </c>
      <c r="AR1340" s="29">
        <v>185</v>
      </c>
      <c r="AS1340" s="29">
        <v>95</v>
      </c>
      <c r="AT1340" s="29">
        <v>4.5</v>
      </c>
      <c r="AU1340" s="144">
        <v>4.921E-3</v>
      </c>
      <c r="AV1340" s="36" t="s">
        <v>28</v>
      </c>
      <c r="AW1340" s="102" t="s">
        <v>33</v>
      </c>
      <c r="AX1340" s="129" t="s">
        <v>33</v>
      </c>
      <c r="AY1340" s="106" t="e">
        <v>#N/A</v>
      </c>
      <c r="BD1340" t="s">
        <v>1125</v>
      </c>
      <c r="BE1340" t="s">
        <v>4457</v>
      </c>
      <c r="BF1340" t="s">
        <v>4753</v>
      </c>
      <c r="BH1340" t="str">
        <f t="shared" si="304"/>
        <v>AV</v>
      </c>
      <c r="BJ1340" t="str">
        <f t="shared" si="305"/>
        <v>OK</v>
      </c>
      <c r="BK1340" s="130">
        <v>3657</v>
      </c>
      <c r="BL1340" s="130" t="s">
        <v>37</v>
      </c>
      <c r="BM1340" s="131" t="s">
        <v>33</v>
      </c>
      <c r="BN1340" s="131" t="e">
        <v>#VALUE!</v>
      </c>
      <c r="BO1340">
        <v>3657</v>
      </c>
      <c r="BP1340">
        <v>0</v>
      </c>
    </row>
    <row r="1341" spans="1:68" x14ac:dyDescent="0.3">
      <c r="A1341" s="1"/>
      <c r="B1341" s="47">
        <v>1236</v>
      </c>
      <c r="C1341" s="45">
        <v>1048596</v>
      </c>
      <c r="D1341" s="47"/>
      <c r="E1341" s="47"/>
      <c r="F1341" s="31" t="s">
        <v>1183</v>
      </c>
      <c r="G1341" s="29" t="s">
        <v>31</v>
      </c>
      <c r="H1341" s="70"/>
      <c r="I1341" s="148" t="s">
        <v>32</v>
      </c>
      <c r="J1341" s="147" t="s">
        <v>33</v>
      </c>
      <c r="K1341" s="148">
        <v>0</v>
      </c>
      <c r="L1341" s="148" t="s">
        <v>32</v>
      </c>
      <c r="M1341" s="147">
        <v>42551</v>
      </c>
      <c r="N1341" s="29" t="str">
        <f t="shared" si="300"/>
        <v/>
      </c>
      <c r="O1341" s="29" t="str">
        <f t="shared" si="301"/>
        <v/>
      </c>
      <c r="P1341" s="29" t="str">
        <f t="shared" si="302"/>
        <v/>
      </c>
      <c r="Q1341" s="29" t="str">
        <f t="shared" si="295"/>
        <v/>
      </c>
      <c r="R1341" s="29" t="str">
        <f t="shared" si="296"/>
        <v/>
      </c>
      <c r="S1341" s="29" t="str">
        <f t="shared" si="297"/>
        <v/>
      </c>
      <c r="T1341" s="29" t="str">
        <f t="shared" si="298"/>
        <v/>
      </c>
      <c r="U1341" s="29"/>
      <c r="V1341" s="29"/>
      <c r="W1341" s="38" t="s">
        <v>1127</v>
      </c>
      <c r="X1341" s="29" t="s">
        <v>158</v>
      </c>
      <c r="Y1341" s="146">
        <v>1444</v>
      </c>
      <c r="Z1341" s="33">
        <v>1848</v>
      </c>
      <c r="AA1341" s="34">
        <f t="shared" si="306"/>
        <v>0.28000000000000003</v>
      </c>
      <c r="AB1341" s="33">
        <f t="shared" si="303"/>
        <v>1848</v>
      </c>
      <c r="AC1341" s="34">
        <f t="shared" si="307"/>
        <v>0.27977874786114892</v>
      </c>
      <c r="AD1341" s="145">
        <f t="shared" si="299"/>
        <v>1540</v>
      </c>
      <c r="AE1341" s="105">
        <v>1203.3330000000001</v>
      </c>
      <c r="AF1341" s="34" t="s">
        <v>36</v>
      </c>
      <c r="AG1341" s="34" t="s">
        <v>36</v>
      </c>
      <c r="AH1341" s="34" t="s">
        <v>36</v>
      </c>
      <c r="AI1341" s="29">
        <v>0.129</v>
      </c>
      <c r="AJ1341" s="29">
        <v>1.2999999999999999E-4</v>
      </c>
      <c r="AK1341" s="29">
        <v>0</v>
      </c>
      <c r="AL1341" s="29">
        <v>0</v>
      </c>
      <c r="AM1341" s="29" t="s">
        <v>28</v>
      </c>
      <c r="AN1341" s="44" t="s">
        <v>27</v>
      </c>
      <c r="AO1341" s="29" t="s">
        <v>28</v>
      </c>
      <c r="AP1341" s="29">
        <v>20</v>
      </c>
      <c r="AQ1341" s="29">
        <v>280</v>
      </c>
      <c r="AR1341" s="29">
        <v>187</v>
      </c>
      <c r="AS1341" s="29">
        <v>95</v>
      </c>
      <c r="AT1341" s="29">
        <v>2.54</v>
      </c>
      <c r="AU1341" s="144">
        <v>4.9740000000000001E-3</v>
      </c>
      <c r="AV1341" s="36" t="s">
        <v>28</v>
      </c>
      <c r="AW1341" s="102" t="s">
        <v>33</v>
      </c>
      <c r="AX1341" s="129" t="s">
        <v>33</v>
      </c>
      <c r="AY1341" s="106">
        <v>68</v>
      </c>
      <c r="BD1341" t="s">
        <v>1125</v>
      </c>
      <c r="BE1341" t="s">
        <v>4457</v>
      </c>
      <c r="BF1341" t="s">
        <v>4753</v>
      </c>
      <c r="BH1341" t="str">
        <f t="shared" si="304"/>
        <v/>
      </c>
      <c r="BJ1341" t="str">
        <f t="shared" si="305"/>
        <v>OK</v>
      </c>
      <c r="BK1341" s="130" t="s">
        <v>5302</v>
      </c>
      <c r="BL1341" s="130" t="e">
        <v>#VALUE!</v>
      </c>
      <c r="BM1341" s="131" t="s">
        <v>33</v>
      </c>
      <c r="BN1341" s="131" t="e">
        <v>#VALUE!</v>
      </c>
      <c r="BO1341" t="e">
        <v>#N/A</v>
      </c>
      <c r="BP1341">
        <v>0</v>
      </c>
    </row>
    <row r="1342" spans="1:68" x14ac:dyDescent="0.3">
      <c r="A1342" s="1"/>
      <c r="B1342" s="47">
        <v>1237</v>
      </c>
      <c r="C1342" s="45">
        <v>1048597</v>
      </c>
      <c r="D1342" s="47"/>
      <c r="E1342" s="47"/>
      <c r="F1342" s="31" t="s">
        <v>1184</v>
      </c>
      <c r="G1342" s="29" t="s">
        <v>31</v>
      </c>
      <c r="H1342" s="70"/>
      <c r="I1342" s="148" t="s">
        <v>32</v>
      </c>
      <c r="J1342" s="147" t="s">
        <v>33</v>
      </c>
      <c r="K1342" s="148">
        <v>0</v>
      </c>
      <c r="L1342" s="148" t="s">
        <v>32</v>
      </c>
      <c r="M1342" s="147">
        <v>42551</v>
      </c>
      <c r="N1342" s="29" t="str">
        <f t="shared" si="300"/>
        <v/>
      </c>
      <c r="O1342" s="29" t="str">
        <f t="shared" si="301"/>
        <v/>
      </c>
      <c r="P1342" s="29" t="str">
        <f t="shared" si="302"/>
        <v/>
      </c>
      <c r="Q1342" s="29" t="str">
        <f t="shared" si="295"/>
        <v/>
      </c>
      <c r="R1342" s="29" t="str">
        <f t="shared" si="296"/>
        <v/>
      </c>
      <c r="S1342" s="29" t="str">
        <f t="shared" si="297"/>
        <v/>
      </c>
      <c r="T1342" s="29" t="str">
        <f t="shared" si="298"/>
        <v/>
      </c>
      <c r="U1342" s="29"/>
      <c r="V1342" s="29"/>
      <c r="W1342" s="38" t="s">
        <v>1127</v>
      </c>
      <c r="X1342" s="29" t="s">
        <v>158</v>
      </c>
      <c r="Y1342" s="146">
        <v>1752</v>
      </c>
      <c r="Z1342" s="33">
        <v>2242</v>
      </c>
      <c r="AA1342" s="34">
        <f t="shared" si="306"/>
        <v>0.28000000000000003</v>
      </c>
      <c r="AB1342" s="33">
        <f t="shared" si="303"/>
        <v>2242</v>
      </c>
      <c r="AC1342" s="34">
        <f t="shared" si="307"/>
        <v>0.27968013698630145</v>
      </c>
      <c r="AD1342" s="145">
        <f t="shared" si="299"/>
        <v>1868.3330000000001</v>
      </c>
      <c r="AE1342" s="105">
        <v>1460</v>
      </c>
      <c r="AF1342" s="34" t="s">
        <v>36</v>
      </c>
      <c r="AG1342" s="34" t="s">
        <v>36</v>
      </c>
      <c r="AH1342" s="34" t="s">
        <v>36</v>
      </c>
      <c r="AI1342" s="29">
        <v>0.157</v>
      </c>
      <c r="AJ1342" s="29">
        <v>1.4999999999999999E-4</v>
      </c>
      <c r="AK1342" s="29">
        <v>0</v>
      </c>
      <c r="AL1342" s="29">
        <v>0</v>
      </c>
      <c r="AM1342" s="29" t="s">
        <v>28</v>
      </c>
      <c r="AN1342" s="44" t="s">
        <v>27</v>
      </c>
      <c r="AO1342" s="29" t="s">
        <v>28</v>
      </c>
      <c r="AP1342" s="29">
        <v>20</v>
      </c>
      <c r="AQ1342" s="29">
        <v>280</v>
      </c>
      <c r="AR1342" s="29">
        <v>187</v>
      </c>
      <c r="AS1342" s="29">
        <v>95</v>
      </c>
      <c r="AT1342" s="29">
        <v>3.16</v>
      </c>
      <c r="AU1342" s="144">
        <v>4.9740000000000001E-3</v>
      </c>
      <c r="AV1342" s="36" t="s">
        <v>28</v>
      </c>
      <c r="AW1342" s="102" t="s">
        <v>33</v>
      </c>
      <c r="AX1342" s="129" t="s">
        <v>33</v>
      </c>
      <c r="AY1342" s="106">
        <v>960</v>
      </c>
      <c r="BD1342" t="s">
        <v>1125</v>
      </c>
      <c r="BE1342" t="s">
        <v>4346</v>
      </c>
      <c r="BF1342" t="s">
        <v>4753</v>
      </c>
      <c r="BH1342" t="str">
        <f t="shared" si="304"/>
        <v/>
      </c>
      <c r="BJ1342" t="str">
        <f t="shared" si="305"/>
        <v>OK</v>
      </c>
      <c r="BK1342" s="130" t="s">
        <v>5302</v>
      </c>
      <c r="BL1342" s="130" t="e">
        <v>#VALUE!</v>
      </c>
      <c r="BM1342" s="131" t="s">
        <v>33</v>
      </c>
      <c r="BN1342" s="131" t="e">
        <v>#VALUE!</v>
      </c>
      <c r="BO1342" t="e">
        <v>#N/A</v>
      </c>
      <c r="BP1342">
        <v>0</v>
      </c>
    </row>
    <row r="1343" spans="1:68" x14ac:dyDescent="0.3">
      <c r="A1343" s="1"/>
      <c r="B1343" s="47">
        <v>1238</v>
      </c>
      <c r="C1343" s="45">
        <v>1048598</v>
      </c>
      <c r="D1343" s="47"/>
      <c r="E1343" s="47"/>
      <c r="F1343" s="31" t="s">
        <v>1185</v>
      </c>
      <c r="G1343" s="29" t="s">
        <v>31</v>
      </c>
      <c r="H1343" s="70"/>
      <c r="I1343" s="148" t="s">
        <v>32</v>
      </c>
      <c r="J1343" s="147" t="s">
        <v>33</v>
      </c>
      <c r="K1343" s="148">
        <v>0</v>
      </c>
      <c r="L1343" s="148" t="s">
        <v>32</v>
      </c>
      <c r="M1343" s="147" t="s">
        <v>33</v>
      </c>
      <c r="N1343" s="29" t="str">
        <f t="shared" si="300"/>
        <v/>
      </c>
      <c r="O1343" s="29" t="str">
        <f t="shared" si="301"/>
        <v/>
      </c>
      <c r="P1343" s="29" t="str">
        <f t="shared" si="302"/>
        <v/>
      </c>
      <c r="Q1343" s="29" t="str">
        <f t="shared" si="295"/>
        <v/>
      </c>
      <c r="R1343" s="29" t="str">
        <f t="shared" si="296"/>
        <v/>
      </c>
      <c r="S1343" s="29" t="str">
        <f t="shared" si="297"/>
        <v/>
      </c>
      <c r="T1343" s="29" t="str">
        <f t="shared" si="298"/>
        <v/>
      </c>
      <c r="U1343" s="29"/>
      <c r="V1343" s="29"/>
      <c r="W1343" s="38" t="s">
        <v>1127</v>
      </c>
      <c r="X1343" s="29" t="s">
        <v>158</v>
      </c>
      <c r="Y1343" s="146">
        <v>1752</v>
      </c>
      <c r="Z1343" s="33">
        <v>2242</v>
      </c>
      <c r="AA1343" s="34">
        <f t="shared" si="306"/>
        <v>0.28000000000000003</v>
      </c>
      <c r="AB1343" s="33">
        <f t="shared" si="303"/>
        <v>2242</v>
      </c>
      <c r="AC1343" s="34">
        <f t="shared" si="307"/>
        <v>0.27968013698630145</v>
      </c>
      <c r="AD1343" s="145">
        <f t="shared" si="299"/>
        <v>1868.3330000000001</v>
      </c>
      <c r="AE1343" s="105">
        <v>1460</v>
      </c>
      <c r="AF1343" s="34" t="s">
        <v>36</v>
      </c>
      <c r="AG1343" s="34" t="s">
        <v>36</v>
      </c>
      <c r="AH1343" s="34" t="s">
        <v>36</v>
      </c>
      <c r="AI1343" s="29">
        <v>0.189</v>
      </c>
      <c r="AJ1343" s="29">
        <v>1E-4</v>
      </c>
      <c r="AK1343" s="29">
        <v>0</v>
      </c>
      <c r="AL1343" s="29">
        <v>0</v>
      </c>
      <c r="AM1343" s="29" t="s">
        <v>28</v>
      </c>
      <c r="AN1343" s="44" t="s">
        <v>27</v>
      </c>
      <c r="AO1343" s="29" t="s">
        <v>28</v>
      </c>
      <c r="AP1343" s="29">
        <v>20</v>
      </c>
      <c r="AQ1343" s="29">
        <v>285</v>
      </c>
      <c r="AR1343" s="29">
        <v>180</v>
      </c>
      <c r="AS1343" s="29">
        <v>90</v>
      </c>
      <c r="AT1343" s="29">
        <v>3.6</v>
      </c>
      <c r="AU1343" s="144">
        <v>4.6169999999999996E-3</v>
      </c>
      <c r="AV1343" s="36" t="s">
        <v>28</v>
      </c>
      <c r="AW1343" s="102" t="s">
        <v>33</v>
      </c>
      <c r="AX1343" s="129" t="s">
        <v>33</v>
      </c>
      <c r="AY1343" s="106" t="e">
        <v>#N/A</v>
      </c>
      <c r="BD1343" t="s">
        <v>1125</v>
      </c>
      <c r="BE1343" t="s">
        <v>4457</v>
      </c>
      <c r="BF1343" t="s">
        <v>4753</v>
      </c>
      <c r="BH1343" t="str">
        <f t="shared" si="304"/>
        <v/>
      </c>
      <c r="BJ1343" t="str">
        <f t="shared" si="305"/>
        <v>OK</v>
      </c>
      <c r="BK1343" s="130" t="s">
        <v>5302</v>
      </c>
      <c r="BL1343" s="130" t="e">
        <v>#VALUE!</v>
      </c>
      <c r="BM1343" s="131" t="s">
        <v>33</v>
      </c>
      <c r="BN1343" s="131" t="e">
        <v>#VALUE!</v>
      </c>
      <c r="BO1343" t="e">
        <v>#N/A</v>
      </c>
      <c r="BP1343">
        <v>0</v>
      </c>
    </row>
    <row r="1344" spans="1:68" ht="25.2" x14ac:dyDescent="0.3">
      <c r="A1344" s="1"/>
      <c r="B1344" s="47">
        <v>1239</v>
      </c>
      <c r="C1344" s="45">
        <v>1061621</v>
      </c>
      <c r="D1344" s="47"/>
      <c r="E1344" s="47"/>
      <c r="F1344" s="31" t="s">
        <v>1186</v>
      </c>
      <c r="G1344" s="29" t="s">
        <v>31</v>
      </c>
      <c r="H1344" s="70"/>
      <c r="I1344" s="148" t="s">
        <v>32</v>
      </c>
      <c r="J1344" s="147" t="s">
        <v>33</v>
      </c>
      <c r="K1344" s="148">
        <v>0</v>
      </c>
      <c r="L1344" s="148" t="s">
        <v>32</v>
      </c>
      <c r="M1344" s="147" t="s">
        <v>33</v>
      </c>
      <c r="N1344" s="29" t="str">
        <f t="shared" si="300"/>
        <v/>
      </c>
      <c r="O1344" s="29" t="str">
        <f t="shared" si="301"/>
        <v/>
      </c>
      <c r="P1344" s="29" t="str">
        <f t="shared" si="302"/>
        <v/>
      </c>
      <c r="Q1344" s="29" t="str">
        <f t="shared" si="295"/>
        <v/>
      </c>
      <c r="R1344" s="29" t="str">
        <f t="shared" si="296"/>
        <v/>
      </c>
      <c r="S1344" s="29" t="str">
        <f t="shared" si="297"/>
        <v/>
      </c>
      <c r="T1344" s="29" t="str">
        <f t="shared" si="298"/>
        <v/>
      </c>
      <c r="U1344" s="29"/>
      <c r="V1344" s="29"/>
      <c r="W1344" s="38" t="s">
        <v>1127</v>
      </c>
      <c r="X1344" s="29" t="s">
        <v>158</v>
      </c>
      <c r="Y1344" s="146">
        <v>5308</v>
      </c>
      <c r="Z1344" s="33">
        <v>6794</v>
      </c>
      <c r="AA1344" s="34">
        <f t="shared" si="306"/>
        <v>0.28000000000000003</v>
      </c>
      <c r="AB1344" s="33">
        <f t="shared" si="303"/>
        <v>6794</v>
      </c>
      <c r="AC1344" s="34">
        <f t="shared" si="307"/>
        <v>0.27995495704257417</v>
      </c>
      <c r="AD1344" s="145">
        <f t="shared" si="299"/>
        <v>5661.6670000000004</v>
      </c>
      <c r="AE1344" s="105">
        <v>4423.3329999999996</v>
      </c>
      <c r="AF1344" s="34" t="s">
        <v>36</v>
      </c>
      <c r="AG1344" s="34" t="s">
        <v>36</v>
      </c>
      <c r="AH1344" s="34" t="s">
        <v>36</v>
      </c>
      <c r="AI1344" s="29">
        <v>0.25600000000000001</v>
      </c>
      <c r="AJ1344" s="29">
        <v>2.81E-4</v>
      </c>
      <c r="AK1344" s="29">
        <v>0</v>
      </c>
      <c r="AL1344" s="29">
        <v>0</v>
      </c>
      <c r="AM1344" s="29" t="s">
        <v>28</v>
      </c>
      <c r="AN1344" s="44" t="s">
        <v>27</v>
      </c>
      <c r="AO1344" s="29" t="s">
        <v>28</v>
      </c>
      <c r="AP1344" s="29">
        <v>5</v>
      </c>
      <c r="AQ1344" s="29">
        <v>260</v>
      </c>
      <c r="AR1344" s="29">
        <v>120</v>
      </c>
      <c r="AS1344" s="29">
        <v>100</v>
      </c>
      <c r="AT1344" s="29">
        <v>1.28</v>
      </c>
      <c r="AU1344" s="144">
        <v>3.1199999999999999E-3</v>
      </c>
      <c r="AV1344" s="36" t="s">
        <v>28</v>
      </c>
      <c r="AW1344" s="102" t="s">
        <v>33</v>
      </c>
      <c r="AX1344" s="129" t="s">
        <v>33</v>
      </c>
      <c r="AY1344" s="106" t="e">
        <v>#N/A</v>
      </c>
      <c r="BD1344" t="s">
        <v>108</v>
      </c>
      <c r="BE1344" t="s">
        <v>4368</v>
      </c>
      <c r="BF1344" t="s">
        <v>4740</v>
      </c>
      <c r="BH1344" t="str">
        <f t="shared" si="304"/>
        <v/>
      </c>
      <c r="BJ1344" t="str">
        <f t="shared" si="305"/>
        <v>OK</v>
      </c>
      <c r="BK1344" s="130" t="s">
        <v>5302</v>
      </c>
      <c r="BL1344" s="130" t="e">
        <v>#VALUE!</v>
      </c>
      <c r="BM1344" s="131" t="s">
        <v>33</v>
      </c>
      <c r="BN1344" s="131" t="e">
        <v>#VALUE!</v>
      </c>
      <c r="BO1344" t="e">
        <v>#N/A</v>
      </c>
      <c r="BP1344">
        <v>0</v>
      </c>
    </row>
    <row r="1345" spans="1:68" ht="25.2" x14ac:dyDescent="0.3">
      <c r="A1345" s="1"/>
      <c r="B1345" s="47">
        <v>1240</v>
      </c>
      <c r="C1345" s="45">
        <v>1061622</v>
      </c>
      <c r="D1345" s="47"/>
      <c r="E1345" s="47"/>
      <c r="F1345" s="31" t="s">
        <v>1187</v>
      </c>
      <c r="G1345" s="29" t="s">
        <v>31</v>
      </c>
      <c r="H1345" s="70" t="s">
        <v>69</v>
      </c>
      <c r="I1345" s="148" t="s">
        <v>32</v>
      </c>
      <c r="J1345" s="147" t="s">
        <v>4037</v>
      </c>
      <c r="K1345" s="148" t="e">
        <v>#N/A</v>
      </c>
      <c r="L1345" s="148" t="s">
        <v>32</v>
      </c>
      <c r="M1345" s="147" t="s">
        <v>33</v>
      </c>
      <c r="N1345" s="29" t="str">
        <f t="shared" si="300"/>
        <v/>
      </c>
      <c r="O1345" s="29" t="str">
        <f t="shared" si="301"/>
        <v/>
      </c>
      <c r="P1345" s="29" t="str">
        <f t="shared" si="302"/>
        <v/>
      </c>
      <c r="Q1345" s="29" t="str">
        <f t="shared" si="295"/>
        <v/>
      </c>
      <c r="R1345" s="29" t="str">
        <f t="shared" si="296"/>
        <v/>
      </c>
      <c r="S1345" s="29" t="str">
        <f t="shared" si="297"/>
        <v/>
      </c>
      <c r="T1345" s="29" t="str">
        <f t="shared" si="298"/>
        <v/>
      </c>
      <c r="U1345" s="29"/>
      <c r="V1345" s="29"/>
      <c r="W1345" s="38" t="s">
        <v>1127</v>
      </c>
      <c r="X1345" s="29" t="s">
        <v>158</v>
      </c>
      <c r="Y1345" s="146">
        <v>6104</v>
      </c>
      <c r="Z1345" s="33">
        <v>6714</v>
      </c>
      <c r="AA1345" s="34">
        <f t="shared" si="306"/>
        <v>0.1</v>
      </c>
      <c r="AB1345" s="33">
        <f t="shared" si="303"/>
        <v>6714</v>
      </c>
      <c r="AC1345" s="34">
        <f t="shared" si="307"/>
        <v>9.9934397120943749E-2</v>
      </c>
      <c r="AD1345" s="145">
        <f t="shared" si="299"/>
        <v>5595</v>
      </c>
      <c r="AE1345" s="105">
        <v>5086.6670000000004</v>
      </c>
      <c r="AF1345" s="34" t="e">
        <v>#N/A</v>
      </c>
      <c r="AG1345" s="34" t="e">
        <v>#N/A</v>
      </c>
      <c r="AH1345" s="34" t="e">
        <v>#N/A</v>
      </c>
      <c r="AI1345" s="29">
        <v>0.312</v>
      </c>
      <c r="AJ1345" s="29">
        <v>4.2499999999999998E-4</v>
      </c>
      <c r="AK1345" s="29">
        <v>0</v>
      </c>
      <c r="AL1345" s="29">
        <v>0</v>
      </c>
      <c r="AM1345" s="29" t="s">
        <v>27</v>
      </c>
      <c r="AN1345" s="44" t="s">
        <v>27</v>
      </c>
      <c r="AO1345" s="29" t="s">
        <v>27</v>
      </c>
      <c r="AP1345" s="29">
        <v>5</v>
      </c>
      <c r="AQ1345" s="29">
        <v>175</v>
      </c>
      <c r="AR1345" s="29">
        <v>135</v>
      </c>
      <c r="AS1345" s="29">
        <v>90</v>
      </c>
      <c r="AT1345" s="29">
        <v>1.56</v>
      </c>
      <c r="AU1345" s="144">
        <v>2.1259999999999999E-3</v>
      </c>
      <c r="AV1345" s="36" t="s">
        <v>28</v>
      </c>
      <c r="AW1345" s="102" t="s">
        <v>33</v>
      </c>
      <c r="AX1345" s="129" t="s">
        <v>33</v>
      </c>
      <c r="AY1345" s="106" t="e">
        <v>#N/A</v>
      </c>
      <c r="BD1345" t="s">
        <v>108</v>
      </c>
      <c r="BE1345" t="s">
        <v>4368</v>
      </c>
      <c r="BF1345" t="s">
        <v>4740</v>
      </c>
      <c r="BH1345" t="str">
        <f t="shared" si="304"/>
        <v/>
      </c>
      <c r="BJ1345" t="str">
        <f t="shared" si="305"/>
        <v>OK</v>
      </c>
      <c r="BK1345" s="130" t="s">
        <v>5302</v>
      </c>
      <c r="BL1345" s="130" t="e">
        <v>#VALUE!</v>
      </c>
      <c r="BM1345" s="131" t="s">
        <v>33</v>
      </c>
      <c r="BN1345" s="131" t="e">
        <v>#VALUE!</v>
      </c>
      <c r="BO1345" t="e">
        <v>#N/A</v>
      </c>
      <c r="BP1345">
        <v>0</v>
      </c>
    </row>
    <row r="1346" spans="1:68" ht="25.2" x14ac:dyDescent="0.3">
      <c r="A1346" s="1"/>
      <c r="B1346" s="47">
        <v>1241</v>
      </c>
      <c r="C1346" s="45">
        <v>1048604</v>
      </c>
      <c r="D1346" s="47"/>
      <c r="E1346" s="47"/>
      <c r="F1346" s="31" t="s">
        <v>1188</v>
      </c>
      <c r="G1346" s="29" t="s">
        <v>31</v>
      </c>
      <c r="H1346" s="70" t="s">
        <v>4779</v>
      </c>
      <c r="I1346" s="148" t="s">
        <v>32</v>
      </c>
      <c r="J1346" s="147" t="s">
        <v>33</v>
      </c>
      <c r="K1346" s="148">
        <v>0</v>
      </c>
      <c r="L1346" s="148" t="s">
        <v>32</v>
      </c>
      <c r="M1346" s="147" t="s">
        <v>444</v>
      </c>
      <c r="N1346" s="29" t="str">
        <f t="shared" si="300"/>
        <v/>
      </c>
      <c r="O1346" s="29" t="str">
        <f t="shared" si="301"/>
        <v/>
      </c>
      <c r="P1346" s="29" t="str">
        <f t="shared" si="302"/>
        <v/>
      </c>
      <c r="Q1346" s="29" t="str">
        <f t="shared" si="295"/>
        <v/>
      </c>
      <c r="R1346" s="29" t="str">
        <f t="shared" si="296"/>
        <v/>
      </c>
      <c r="S1346" s="29" t="str">
        <f t="shared" si="297"/>
        <v/>
      </c>
      <c r="T1346" s="29" t="str">
        <f t="shared" si="298"/>
        <v/>
      </c>
      <c r="U1346" s="29"/>
      <c r="V1346" s="29"/>
      <c r="W1346" s="38" t="s">
        <v>1127</v>
      </c>
      <c r="X1346" s="29" t="s">
        <v>158</v>
      </c>
      <c r="Y1346" s="146">
        <v>1135</v>
      </c>
      <c r="Z1346" s="33">
        <v>1453</v>
      </c>
      <c r="AA1346" s="34">
        <f t="shared" si="306"/>
        <v>0.28000000000000003</v>
      </c>
      <c r="AB1346" s="33">
        <f t="shared" si="303"/>
        <v>1453</v>
      </c>
      <c r="AC1346" s="34">
        <f t="shared" si="307"/>
        <v>0.28017631019429445</v>
      </c>
      <c r="AD1346" s="145">
        <f t="shared" si="299"/>
        <v>1210.8330000000001</v>
      </c>
      <c r="AE1346" s="105">
        <v>945.83299999999997</v>
      </c>
      <c r="AF1346" s="34" t="s">
        <v>36</v>
      </c>
      <c r="AG1346" s="34" t="s">
        <v>36</v>
      </c>
      <c r="AH1346" s="34" t="s">
        <v>36</v>
      </c>
      <c r="AI1346" s="29">
        <v>7.0999999999999994E-2</v>
      </c>
      <c r="AJ1346" s="29">
        <v>6.0000000000000002E-5</v>
      </c>
      <c r="AK1346" s="29">
        <v>50</v>
      </c>
      <c r="AL1346" s="29">
        <v>0</v>
      </c>
      <c r="AM1346" s="29" t="s">
        <v>28</v>
      </c>
      <c r="AN1346" s="158" t="s">
        <v>28</v>
      </c>
      <c r="AO1346" s="29" t="s">
        <v>28</v>
      </c>
      <c r="AP1346" s="29">
        <v>25</v>
      </c>
      <c r="AQ1346" s="29">
        <v>280</v>
      </c>
      <c r="AR1346" s="29">
        <v>187</v>
      </c>
      <c r="AS1346" s="29">
        <v>95</v>
      </c>
      <c r="AT1346" s="29">
        <v>2.625</v>
      </c>
      <c r="AU1346" s="144">
        <v>4.9740000000000001E-3</v>
      </c>
      <c r="AV1346" s="36" t="s">
        <v>28</v>
      </c>
      <c r="AW1346" s="102" t="s">
        <v>33</v>
      </c>
      <c r="AX1346" s="129" t="s">
        <v>33</v>
      </c>
      <c r="AY1346" s="106">
        <v>50</v>
      </c>
      <c r="BD1346" t="s">
        <v>1125</v>
      </c>
      <c r="BE1346" t="s">
        <v>4457</v>
      </c>
      <c r="BF1346" t="s">
        <v>4753</v>
      </c>
      <c r="BH1346" t="str">
        <f t="shared" si="304"/>
        <v>AV</v>
      </c>
      <c r="BJ1346" t="str">
        <f t="shared" si="305"/>
        <v>OK</v>
      </c>
      <c r="BK1346" s="130">
        <v>1453</v>
      </c>
      <c r="BL1346" s="130" t="s">
        <v>37</v>
      </c>
      <c r="BM1346" s="131" t="s">
        <v>33</v>
      </c>
      <c r="BN1346" s="131" t="e">
        <v>#VALUE!</v>
      </c>
      <c r="BO1346">
        <v>1453</v>
      </c>
      <c r="BP1346">
        <v>0</v>
      </c>
    </row>
    <row r="1347" spans="1:68" ht="25.2" x14ac:dyDescent="0.3">
      <c r="A1347" s="1"/>
      <c r="B1347" s="47">
        <v>1242</v>
      </c>
      <c r="C1347" s="45">
        <v>1048605</v>
      </c>
      <c r="D1347" s="47"/>
      <c r="E1347" s="47"/>
      <c r="F1347" s="39" t="s">
        <v>1189</v>
      </c>
      <c r="G1347" s="29" t="s">
        <v>58</v>
      </c>
      <c r="H1347" s="70" t="s">
        <v>4779</v>
      </c>
      <c r="I1347" s="148" t="s">
        <v>32</v>
      </c>
      <c r="J1347" s="147" t="s">
        <v>33</v>
      </c>
      <c r="K1347" s="148">
        <v>0</v>
      </c>
      <c r="L1347" s="148" t="s">
        <v>32</v>
      </c>
      <c r="M1347" s="147" t="s">
        <v>444</v>
      </c>
      <c r="N1347" s="29" t="str">
        <f t="shared" si="300"/>
        <v/>
      </c>
      <c r="O1347" s="29" t="str">
        <f t="shared" si="301"/>
        <v/>
      </c>
      <c r="P1347" s="29" t="str">
        <f t="shared" si="302"/>
        <v/>
      </c>
      <c r="Q1347" s="29" t="str">
        <f t="shared" si="295"/>
        <v/>
      </c>
      <c r="R1347" s="29" t="str">
        <f t="shared" si="296"/>
        <v/>
      </c>
      <c r="S1347" s="29" t="str">
        <f t="shared" si="297"/>
        <v/>
      </c>
      <c r="T1347" s="29" t="str">
        <f t="shared" si="298"/>
        <v/>
      </c>
      <c r="U1347" s="29"/>
      <c r="V1347" s="29"/>
      <c r="W1347" s="38" t="s">
        <v>1127</v>
      </c>
      <c r="X1347" s="29" t="s">
        <v>158</v>
      </c>
      <c r="Y1347" s="146">
        <v>1286</v>
      </c>
      <c r="Z1347" s="33">
        <v>1647</v>
      </c>
      <c r="AA1347" s="34">
        <f t="shared" si="306"/>
        <v>0.28100000000000003</v>
      </c>
      <c r="AB1347" s="33">
        <f t="shared" si="303"/>
        <v>1647</v>
      </c>
      <c r="AC1347" s="34">
        <f t="shared" si="307"/>
        <v>0.28071499822239565</v>
      </c>
      <c r="AD1347" s="145">
        <f t="shared" si="299"/>
        <v>1372.5</v>
      </c>
      <c r="AE1347" s="105">
        <v>1071.6669999999999</v>
      </c>
      <c r="AF1347" s="34" t="s">
        <v>36</v>
      </c>
      <c r="AG1347" s="34" t="s">
        <v>36</v>
      </c>
      <c r="AH1347" s="34" t="s">
        <v>73</v>
      </c>
      <c r="AI1347" s="29">
        <v>9.8000000000000004E-2</v>
      </c>
      <c r="AJ1347" s="29">
        <v>6.0000000000000002E-5</v>
      </c>
      <c r="AK1347" s="29">
        <v>75</v>
      </c>
      <c r="AL1347" s="29">
        <v>0</v>
      </c>
      <c r="AM1347" s="29" t="s">
        <v>28</v>
      </c>
      <c r="AN1347" s="158" t="s">
        <v>28</v>
      </c>
      <c r="AO1347" s="29" t="s">
        <v>28</v>
      </c>
      <c r="AP1347" s="29">
        <v>25</v>
      </c>
      <c r="AQ1347" s="29">
        <v>280</v>
      </c>
      <c r="AR1347" s="29">
        <v>187</v>
      </c>
      <c r="AS1347" s="29">
        <v>95</v>
      </c>
      <c r="AT1347" s="29">
        <v>3.2749999999999999</v>
      </c>
      <c r="AU1347" s="144">
        <v>4.9740000000000001E-3</v>
      </c>
      <c r="AV1347" s="36" t="s">
        <v>28</v>
      </c>
      <c r="AW1347" s="102" t="s">
        <v>33</v>
      </c>
      <c r="AX1347" s="129" t="s">
        <v>33</v>
      </c>
      <c r="AY1347" s="106" t="e">
        <v>#N/A</v>
      </c>
      <c r="BD1347" t="s">
        <v>1125</v>
      </c>
      <c r="BE1347" t="s">
        <v>4457</v>
      </c>
      <c r="BF1347" t="s">
        <v>4753</v>
      </c>
      <c r="BH1347" t="str">
        <f t="shared" si="304"/>
        <v>AV</v>
      </c>
      <c r="BJ1347" t="str">
        <f t="shared" si="305"/>
        <v>OK</v>
      </c>
      <c r="BK1347" s="130">
        <v>1647</v>
      </c>
      <c r="BL1347" s="130" t="s">
        <v>37</v>
      </c>
      <c r="BM1347" s="131" t="s">
        <v>33</v>
      </c>
      <c r="BN1347" s="131" t="e">
        <v>#VALUE!</v>
      </c>
      <c r="BO1347">
        <v>1647</v>
      </c>
      <c r="BP1347">
        <v>0</v>
      </c>
    </row>
    <row r="1348" spans="1:68" x14ac:dyDescent="0.3">
      <c r="A1348" s="1"/>
      <c r="B1348" s="47">
        <v>1243</v>
      </c>
      <c r="C1348" s="45">
        <v>1057379</v>
      </c>
      <c r="D1348" s="47"/>
      <c r="E1348" s="47"/>
      <c r="F1348" s="31" t="s">
        <v>1190</v>
      </c>
      <c r="G1348" s="29" t="s">
        <v>31</v>
      </c>
      <c r="H1348" s="70"/>
      <c r="I1348" s="148" t="s">
        <v>32</v>
      </c>
      <c r="J1348" s="147" t="s">
        <v>33</v>
      </c>
      <c r="K1348" s="148">
        <v>0</v>
      </c>
      <c r="L1348" s="148" t="s">
        <v>32</v>
      </c>
      <c r="M1348" s="147">
        <v>42551</v>
      </c>
      <c r="N1348" s="29" t="str">
        <f t="shared" si="300"/>
        <v/>
      </c>
      <c r="O1348" s="29" t="str">
        <f t="shared" si="301"/>
        <v/>
      </c>
      <c r="P1348" s="29" t="str">
        <f t="shared" si="302"/>
        <v/>
      </c>
      <c r="Q1348" s="29" t="str">
        <f t="shared" si="295"/>
        <v/>
      </c>
      <c r="R1348" s="29" t="str">
        <f t="shared" si="296"/>
        <v/>
      </c>
      <c r="S1348" s="29" t="str">
        <f t="shared" si="297"/>
        <v/>
      </c>
      <c r="T1348" s="29" t="str">
        <f t="shared" si="298"/>
        <v/>
      </c>
      <c r="U1348" s="29"/>
      <c r="V1348" s="29"/>
      <c r="W1348" s="38" t="s">
        <v>1127</v>
      </c>
      <c r="X1348" s="29" t="s">
        <v>158</v>
      </c>
      <c r="Y1348" s="146">
        <v>2152</v>
      </c>
      <c r="Z1348" s="33">
        <v>2754</v>
      </c>
      <c r="AA1348" s="34">
        <f t="shared" si="306"/>
        <v>0.28000000000000003</v>
      </c>
      <c r="AB1348" s="33">
        <f t="shared" si="303"/>
        <v>2754</v>
      </c>
      <c r="AC1348" s="34">
        <f t="shared" si="307"/>
        <v>0.27974001482156402</v>
      </c>
      <c r="AD1348" s="145">
        <f t="shared" si="299"/>
        <v>2295</v>
      </c>
      <c r="AE1348" s="105">
        <v>1793.3330000000001</v>
      </c>
      <c r="AF1348" s="34" t="s">
        <v>36</v>
      </c>
      <c r="AG1348" s="34" t="s">
        <v>36</v>
      </c>
      <c r="AH1348" s="34" t="s">
        <v>36</v>
      </c>
      <c r="AI1348" s="29">
        <v>0.14599999999999999</v>
      </c>
      <c r="AJ1348" s="29">
        <v>1.6000000000000001E-4</v>
      </c>
      <c r="AK1348" s="29">
        <v>0</v>
      </c>
      <c r="AL1348" s="29">
        <v>0</v>
      </c>
      <c r="AM1348" s="29" t="s">
        <v>28</v>
      </c>
      <c r="AN1348" s="44" t="s">
        <v>27</v>
      </c>
      <c r="AO1348" s="29" t="s">
        <v>28</v>
      </c>
      <c r="AP1348" s="29">
        <v>15</v>
      </c>
      <c r="AQ1348" s="29">
        <v>280</v>
      </c>
      <c r="AR1348" s="29">
        <v>187</v>
      </c>
      <c r="AS1348" s="29">
        <v>95</v>
      </c>
      <c r="AT1348" s="29">
        <v>2.2650000000000001</v>
      </c>
      <c r="AU1348" s="144">
        <v>4.9740000000000001E-3</v>
      </c>
      <c r="AV1348" s="36" t="s">
        <v>28</v>
      </c>
      <c r="AW1348" s="102" t="s">
        <v>33</v>
      </c>
      <c r="AX1348" s="129" t="s">
        <v>33</v>
      </c>
      <c r="AY1348" s="106">
        <v>15</v>
      </c>
      <c r="BD1348" t="s">
        <v>1125</v>
      </c>
      <c r="BE1348" t="s">
        <v>4457</v>
      </c>
      <c r="BF1348" t="s">
        <v>4753</v>
      </c>
      <c r="BH1348" t="str">
        <f t="shared" si="304"/>
        <v/>
      </c>
      <c r="BJ1348" t="str">
        <f t="shared" si="305"/>
        <v>OK</v>
      </c>
      <c r="BK1348" s="130" t="s">
        <v>5302</v>
      </c>
      <c r="BL1348" s="130" t="e">
        <v>#VALUE!</v>
      </c>
      <c r="BM1348" s="131" t="s">
        <v>33</v>
      </c>
      <c r="BN1348" s="131" t="e">
        <v>#VALUE!</v>
      </c>
      <c r="BO1348" t="e">
        <v>#N/A</v>
      </c>
      <c r="BP1348">
        <v>0</v>
      </c>
    </row>
    <row r="1349" spans="1:68" ht="25.2" x14ac:dyDescent="0.3">
      <c r="A1349" s="1"/>
      <c r="B1349" s="47">
        <v>1244</v>
      </c>
      <c r="C1349" s="45">
        <v>1057375</v>
      </c>
      <c r="D1349" s="47"/>
      <c r="E1349" s="47"/>
      <c r="F1349" s="31" t="s">
        <v>1191</v>
      </c>
      <c r="G1349" s="29" t="s">
        <v>31</v>
      </c>
      <c r="H1349" s="70" t="s">
        <v>4779</v>
      </c>
      <c r="I1349" s="148" t="s">
        <v>32</v>
      </c>
      <c r="J1349" s="147" t="s">
        <v>33</v>
      </c>
      <c r="K1349" s="148">
        <v>0</v>
      </c>
      <c r="L1349" s="148" t="s">
        <v>32</v>
      </c>
      <c r="M1349" s="147">
        <v>42551</v>
      </c>
      <c r="N1349" s="29" t="str">
        <f t="shared" si="300"/>
        <v/>
      </c>
      <c r="O1349" s="29" t="str">
        <f t="shared" si="301"/>
        <v/>
      </c>
      <c r="P1349" s="29" t="str">
        <f t="shared" si="302"/>
        <v/>
      </c>
      <c r="Q1349" s="29" t="str">
        <f t="shared" si="295"/>
        <v/>
      </c>
      <c r="R1349" s="29" t="str">
        <f t="shared" si="296"/>
        <v/>
      </c>
      <c r="S1349" s="29" t="str">
        <f t="shared" si="297"/>
        <v/>
      </c>
      <c r="T1349" s="29" t="str">
        <f t="shared" si="298"/>
        <v/>
      </c>
      <c r="U1349" s="29"/>
      <c r="V1349" s="29"/>
      <c r="W1349" s="38" t="s">
        <v>1127</v>
      </c>
      <c r="X1349" s="29" t="s">
        <v>158</v>
      </c>
      <c r="Y1349" s="146">
        <v>1605</v>
      </c>
      <c r="Z1349" s="33">
        <v>2055</v>
      </c>
      <c r="AA1349" s="34">
        <f t="shared" si="306"/>
        <v>0.28000000000000003</v>
      </c>
      <c r="AB1349" s="33">
        <f t="shared" si="303"/>
        <v>2055</v>
      </c>
      <c r="AC1349" s="34">
        <f t="shared" si="307"/>
        <v>0.28037383177570091</v>
      </c>
      <c r="AD1349" s="145">
        <f t="shared" ref="AD1349:AD1355" si="308">ROUND(Z1349/1.2,3)</f>
        <v>1712.5</v>
      </c>
      <c r="AE1349" s="105">
        <v>1337.5</v>
      </c>
      <c r="AF1349" s="34" t="s">
        <v>36</v>
      </c>
      <c r="AG1349" s="34" t="s">
        <v>36</v>
      </c>
      <c r="AH1349" s="34" t="s">
        <v>36</v>
      </c>
      <c r="AI1349" s="29">
        <v>6.9000000000000006E-2</v>
      </c>
      <c r="AJ1349" s="29">
        <v>3.0000000000000001E-5</v>
      </c>
      <c r="AK1349" s="29">
        <v>96</v>
      </c>
      <c r="AL1349" s="29">
        <v>0</v>
      </c>
      <c r="AM1349" s="29" t="s">
        <v>28</v>
      </c>
      <c r="AN1349" s="158" t="s">
        <v>28</v>
      </c>
      <c r="AO1349" s="29" t="s">
        <v>28</v>
      </c>
      <c r="AP1349" s="29">
        <v>24</v>
      </c>
      <c r="AQ1349" s="29">
        <v>280</v>
      </c>
      <c r="AR1349" s="29">
        <v>187</v>
      </c>
      <c r="AS1349" s="29">
        <v>95</v>
      </c>
      <c r="AT1349" s="29">
        <v>1.8</v>
      </c>
      <c r="AU1349" s="144">
        <v>4.9740000000000001E-3</v>
      </c>
      <c r="AV1349" s="36" t="s">
        <v>28</v>
      </c>
      <c r="AW1349" s="102" t="s">
        <v>33</v>
      </c>
      <c r="AX1349" s="129" t="s">
        <v>33</v>
      </c>
      <c r="AY1349" s="106" t="e">
        <v>#N/A</v>
      </c>
      <c r="BD1349" t="s">
        <v>1125</v>
      </c>
      <c r="BE1349" t="s">
        <v>4457</v>
      </c>
      <c r="BF1349" t="s">
        <v>4753</v>
      </c>
      <c r="BH1349" t="str">
        <f t="shared" si="304"/>
        <v>AV</v>
      </c>
      <c r="BJ1349" t="str">
        <f t="shared" si="305"/>
        <v>OK</v>
      </c>
      <c r="BK1349" s="130">
        <v>2055</v>
      </c>
      <c r="BL1349" s="130" t="s">
        <v>37</v>
      </c>
      <c r="BM1349" s="131" t="s">
        <v>33</v>
      </c>
      <c r="BN1349" s="131" t="e">
        <v>#VALUE!</v>
      </c>
      <c r="BO1349">
        <v>2055</v>
      </c>
      <c r="BP1349">
        <v>0</v>
      </c>
    </row>
    <row r="1350" spans="1:68" ht="25.2" x14ac:dyDescent="0.3">
      <c r="A1350" s="1"/>
      <c r="B1350" s="47">
        <v>1245</v>
      </c>
      <c r="C1350" s="45">
        <v>1057376</v>
      </c>
      <c r="D1350" s="47"/>
      <c r="E1350" s="47"/>
      <c r="F1350" s="31" t="s">
        <v>1192</v>
      </c>
      <c r="G1350" s="29" t="s">
        <v>31</v>
      </c>
      <c r="H1350" s="70" t="s">
        <v>4779</v>
      </c>
      <c r="I1350" s="148" t="s">
        <v>32</v>
      </c>
      <c r="J1350" s="147" t="s">
        <v>33</v>
      </c>
      <c r="K1350" s="148">
        <v>0</v>
      </c>
      <c r="L1350" s="148" t="s">
        <v>32</v>
      </c>
      <c r="M1350" s="147">
        <v>42551</v>
      </c>
      <c r="N1350" s="29" t="str">
        <f t="shared" si="300"/>
        <v/>
      </c>
      <c r="O1350" s="29" t="str">
        <f t="shared" si="301"/>
        <v/>
      </c>
      <c r="P1350" s="29" t="str">
        <f t="shared" si="302"/>
        <v/>
      </c>
      <c r="Q1350" s="29" t="str">
        <f t="shared" ref="Q1350:Q1413" si="309">IF(IFERROR(MID($U1350,1,7)+0,"")&lt;1130000,"",IFERROR(MID($U1350,1,7)+0,""))</f>
        <v/>
      </c>
      <c r="R1350" s="29" t="str">
        <f t="shared" ref="R1350:R1413" si="310">IF(IFERROR(MID($U1350,10,7)+0,"")&lt;1130000,"",IFERROR(MID($U1350,10,7)+0,""))</f>
        <v/>
      </c>
      <c r="S1350" s="29" t="str">
        <f t="shared" ref="S1350:S1413" si="311">IF(IFERROR(MID($U1350,19,7)+0,"")&lt;1130000,"",IFERROR(MID($U1350,19,7)+0,""))</f>
        <v/>
      </c>
      <c r="T1350" s="29" t="str">
        <f t="shared" ref="T1350:T1413" si="312">IF(Q1350="","",IF(R1350="",Q1350,Q1350&amp;", "&amp;R1350))</f>
        <v/>
      </c>
      <c r="U1350" s="29"/>
      <c r="V1350" s="29"/>
      <c r="W1350" s="38" t="s">
        <v>1127</v>
      </c>
      <c r="X1350" s="29" t="s">
        <v>158</v>
      </c>
      <c r="Y1350" s="146">
        <v>2840</v>
      </c>
      <c r="Z1350" s="33">
        <v>3635</v>
      </c>
      <c r="AA1350" s="34">
        <f t="shared" si="306"/>
        <v>0.28000000000000003</v>
      </c>
      <c r="AB1350" s="33">
        <f t="shared" si="303"/>
        <v>3635</v>
      </c>
      <c r="AC1350" s="34">
        <f t="shared" si="307"/>
        <v>0.27992953803809323</v>
      </c>
      <c r="AD1350" s="145">
        <f t="shared" si="308"/>
        <v>3029.1669999999999</v>
      </c>
      <c r="AE1350" s="105">
        <v>2366.6669999999999</v>
      </c>
      <c r="AF1350" s="34" t="s">
        <v>36</v>
      </c>
      <c r="AG1350" s="34" t="s">
        <v>36</v>
      </c>
      <c r="AH1350" s="34" t="s">
        <v>36</v>
      </c>
      <c r="AI1350" s="29">
        <v>0.11899999999999999</v>
      </c>
      <c r="AJ1350" s="29">
        <v>6.0000000000000002E-5</v>
      </c>
      <c r="AK1350" s="29">
        <v>72</v>
      </c>
      <c r="AL1350" s="29">
        <v>0</v>
      </c>
      <c r="AM1350" s="29" t="s">
        <v>28</v>
      </c>
      <c r="AN1350" s="158" t="s">
        <v>28</v>
      </c>
      <c r="AO1350" s="29" t="s">
        <v>28</v>
      </c>
      <c r="AP1350" s="29">
        <v>24</v>
      </c>
      <c r="AQ1350" s="29">
        <v>280</v>
      </c>
      <c r="AR1350" s="29">
        <v>180</v>
      </c>
      <c r="AS1350" s="29">
        <v>90</v>
      </c>
      <c r="AT1350" s="29">
        <v>2.88</v>
      </c>
      <c r="AU1350" s="144">
        <v>4.5360000000000001E-3</v>
      </c>
      <c r="AV1350" s="36" t="s">
        <v>28</v>
      </c>
      <c r="AW1350" s="102" t="s">
        <v>33</v>
      </c>
      <c r="AX1350" s="129" t="s">
        <v>33</v>
      </c>
      <c r="AY1350" s="106" t="e">
        <v>#N/A</v>
      </c>
      <c r="BD1350" t="s">
        <v>1125</v>
      </c>
      <c r="BE1350" t="s">
        <v>4457</v>
      </c>
      <c r="BF1350" t="s">
        <v>4753</v>
      </c>
      <c r="BH1350" t="str">
        <f t="shared" si="304"/>
        <v>AV</v>
      </c>
      <c r="BJ1350" t="str">
        <f t="shared" si="305"/>
        <v>OK</v>
      </c>
      <c r="BK1350" s="130">
        <v>3635</v>
      </c>
      <c r="BL1350" s="130" t="s">
        <v>37</v>
      </c>
      <c r="BM1350" s="131" t="s">
        <v>33</v>
      </c>
      <c r="BN1350" s="131" t="e">
        <v>#VALUE!</v>
      </c>
      <c r="BO1350">
        <v>3635</v>
      </c>
      <c r="BP1350">
        <v>0</v>
      </c>
    </row>
    <row r="1351" spans="1:68" x14ac:dyDescent="0.3">
      <c r="A1351" s="1"/>
      <c r="B1351" s="47">
        <v>1246</v>
      </c>
      <c r="C1351" s="45">
        <v>1048603</v>
      </c>
      <c r="D1351" s="47"/>
      <c r="E1351" s="47"/>
      <c r="F1351" s="31" t="s">
        <v>1193</v>
      </c>
      <c r="G1351" s="29" t="s">
        <v>31</v>
      </c>
      <c r="H1351" s="70"/>
      <c r="I1351" s="148" t="s">
        <v>32</v>
      </c>
      <c r="J1351" s="147" t="s">
        <v>33</v>
      </c>
      <c r="K1351" s="148">
        <v>0</v>
      </c>
      <c r="L1351" s="148" t="s">
        <v>32</v>
      </c>
      <c r="M1351" s="147">
        <v>42551</v>
      </c>
      <c r="N1351" s="29" t="str">
        <f t="shared" si="300"/>
        <v/>
      </c>
      <c r="O1351" s="29" t="str">
        <f t="shared" si="301"/>
        <v/>
      </c>
      <c r="P1351" s="29" t="str">
        <f t="shared" si="302"/>
        <v/>
      </c>
      <c r="Q1351" s="29" t="str">
        <f t="shared" si="309"/>
        <v/>
      </c>
      <c r="R1351" s="29" t="str">
        <f t="shared" si="310"/>
        <v/>
      </c>
      <c r="S1351" s="29" t="str">
        <f t="shared" si="311"/>
        <v/>
      </c>
      <c r="T1351" s="29" t="str">
        <f t="shared" si="312"/>
        <v/>
      </c>
      <c r="U1351" s="29"/>
      <c r="V1351" s="29"/>
      <c r="W1351" s="38" t="s">
        <v>1127</v>
      </c>
      <c r="X1351" s="29" t="s">
        <v>158</v>
      </c>
      <c r="Y1351" s="146">
        <v>953</v>
      </c>
      <c r="Z1351" s="33">
        <v>1219</v>
      </c>
      <c r="AA1351" s="34">
        <f t="shared" si="306"/>
        <v>0.27900000000000003</v>
      </c>
      <c r="AB1351" s="33">
        <f t="shared" si="303"/>
        <v>1219</v>
      </c>
      <c r="AC1351" s="34">
        <f t="shared" si="307"/>
        <v>0.27911761631999304</v>
      </c>
      <c r="AD1351" s="145">
        <f t="shared" si="308"/>
        <v>1015.833</v>
      </c>
      <c r="AE1351" s="105">
        <v>794.16700000000003</v>
      </c>
      <c r="AF1351" s="34" t="s">
        <v>36</v>
      </c>
      <c r="AG1351" s="34" t="s">
        <v>36</v>
      </c>
      <c r="AH1351" s="34" t="s">
        <v>36</v>
      </c>
      <c r="AI1351" s="29">
        <v>5.2999999999999999E-2</v>
      </c>
      <c r="AJ1351" s="29">
        <v>4.0000000000000003E-5</v>
      </c>
      <c r="AK1351" s="29">
        <v>0</v>
      </c>
      <c r="AL1351" s="29">
        <v>0</v>
      </c>
      <c r="AM1351" s="29" t="s">
        <v>28</v>
      </c>
      <c r="AN1351" s="44" t="s">
        <v>27</v>
      </c>
      <c r="AO1351" s="29" t="s">
        <v>28</v>
      </c>
      <c r="AP1351" s="29">
        <v>40</v>
      </c>
      <c r="AQ1351" s="29">
        <v>280</v>
      </c>
      <c r="AR1351" s="29">
        <v>187</v>
      </c>
      <c r="AS1351" s="29">
        <v>95</v>
      </c>
      <c r="AT1351" s="29">
        <v>2.2000000000000002</v>
      </c>
      <c r="AU1351" s="144">
        <v>4.9740000000000001E-3</v>
      </c>
      <c r="AV1351" s="36" t="s">
        <v>28</v>
      </c>
      <c r="AW1351" s="102" t="s">
        <v>33</v>
      </c>
      <c r="AX1351" s="129" t="s">
        <v>33</v>
      </c>
      <c r="AY1351" s="106" t="e">
        <v>#N/A</v>
      </c>
      <c r="BD1351" t="s">
        <v>1125</v>
      </c>
      <c r="BE1351" t="s">
        <v>4457</v>
      </c>
      <c r="BF1351" t="s">
        <v>4753</v>
      </c>
      <c r="BH1351" t="str">
        <f t="shared" si="304"/>
        <v/>
      </c>
      <c r="BJ1351" t="str">
        <f t="shared" si="305"/>
        <v>OK</v>
      </c>
      <c r="BK1351" s="130" t="s">
        <v>5302</v>
      </c>
      <c r="BL1351" s="130" t="e">
        <v>#VALUE!</v>
      </c>
      <c r="BM1351" s="131" t="s">
        <v>33</v>
      </c>
      <c r="BN1351" s="131" t="e">
        <v>#VALUE!</v>
      </c>
      <c r="BO1351" t="e">
        <v>#N/A</v>
      </c>
      <c r="BP1351">
        <v>0</v>
      </c>
    </row>
    <row r="1352" spans="1:68" x14ac:dyDescent="0.3">
      <c r="A1352" s="1"/>
      <c r="B1352" s="47">
        <v>1247</v>
      </c>
      <c r="C1352" s="45">
        <v>1057377</v>
      </c>
      <c r="D1352" s="47"/>
      <c r="E1352" s="47"/>
      <c r="F1352" s="31" t="s">
        <v>1194</v>
      </c>
      <c r="G1352" s="29" t="s">
        <v>31</v>
      </c>
      <c r="H1352" s="70"/>
      <c r="I1352" s="148" t="s">
        <v>32</v>
      </c>
      <c r="J1352" s="147" t="s">
        <v>33</v>
      </c>
      <c r="K1352" s="148">
        <v>0</v>
      </c>
      <c r="L1352" s="148" t="s">
        <v>32</v>
      </c>
      <c r="M1352" s="147">
        <v>42551</v>
      </c>
      <c r="N1352" s="29" t="str">
        <f t="shared" si="300"/>
        <v/>
      </c>
      <c r="O1352" s="29" t="str">
        <f t="shared" si="301"/>
        <v/>
      </c>
      <c r="P1352" s="29" t="str">
        <f t="shared" si="302"/>
        <v/>
      </c>
      <c r="Q1352" s="29" t="str">
        <f t="shared" si="309"/>
        <v/>
      </c>
      <c r="R1352" s="29" t="str">
        <f t="shared" si="310"/>
        <v/>
      </c>
      <c r="S1352" s="29" t="str">
        <f t="shared" si="311"/>
        <v/>
      </c>
      <c r="T1352" s="29" t="str">
        <f t="shared" si="312"/>
        <v/>
      </c>
      <c r="U1352" s="29"/>
      <c r="V1352" s="29"/>
      <c r="W1352" s="38" t="s">
        <v>1127</v>
      </c>
      <c r="X1352" s="29" t="s">
        <v>158</v>
      </c>
      <c r="Y1352" s="146">
        <v>1753</v>
      </c>
      <c r="Z1352" s="33">
        <v>2243</v>
      </c>
      <c r="AA1352" s="34">
        <f t="shared" si="306"/>
        <v>0.28000000000000003</v>
      </c>
      <c r="AB1352" s="33">
        <f t="shared" si="303"/>
        <v>2243</v>
      </c>
      <c r="AC1352" s="34">
        <f t="shared" si="307"/>
        <v>0.27952134159072245</v>
      </c>
      <c r="AD1352" s="145">
        <f t="shared" si="308"/>
        <v>1869.1669999999999</v>
      </c>
      <c r="AE1352" s="105">
        <v>1460.8330000000001</v>
      </c>
      <c r="AF1352" s="34" t="s">
        <v>36</v>
      </c>
      <c r="AG1352" s="34" t="s">
        <v>36</v>
      </c>
      <c r="AH1352" s="34" t="s">
        <v>36</v>
      </c>
      <c r="AI1352" s="29">
        <v>0.13900000000000001</v>
      </c>
      <c r="AJ1352" s="29">
        <v>6.0000000000000002E-5</v>
      </c>
      <c r="AK1352" s="29">
        <v>0</v>
      </c>
      <c r="AL1352" s="29">
        <v>0</v>
      </c>
      <c r="AM1352" s="29" t="s">
        <v>28</v>
      </c>
      <c r="AN1352" s="44" t="s">
        <v>27</v>
      </c>
      <c r="AO1352" s="29" t="s">
        <v>28</v>
      </c>
      <c r="AP1352" s="29">
        <v>20</v>
      </c>
      <c r="AQ1352" s="29">
        <v>280</v>
      </c>
      <c r="AR1352" s="29">
        <v>180</v>
      </c>
      <c r="AS1352" s="29">
        <v>90</v>
      </c>
      <c r="AT1352" s="29">
        <v>2.6</v>
      </c>
      <c r="AU1352" s="144">
        <v>4.5360000000000001E-3</v>
      </c>
      <c r="AV1352" s="36" t="s">
        <v>28</v>
      </c>
      <c r="AW1352" s="102" t="s">
        <v>33</v>
      </c>
      <c r="AX1352" s="129" t="s">
        <v>33</v>
      </c>
      <c r="AY1352" s="106" t="e">
        <v>#N/A</v>
      </c>
      <c r="BD1352" t="s">
        <v>1125</v>
      </c>
      <c r="BE1352" t="s">
        <v>4457</v>
      </c>
      <c r="BF1352" t="s">
        <v>4753</v>
      </c>
      <c r="BH1352" t="str">
        <f t="shared" si="304"/>
        <v/>
      </c>
      <c r="BJ1352" t="str">
        <f t="shared" si="305"/>
        <v>OK</v>
      </c>
      <c r="BK1352" s="130" t="s">
        <v>5302</v>
      </c>
      <c r="BL1352" s="130" t="e">
        <v>#VALUE!</v>
      </c>
      <c r="BM1352" s="131" t="s">
        <v>33</v>
      </c>
      <c r="BN1352" s="131" t="e">
        <v>#VALUE!</v>
      </c>
      <c r="BO1352" t="e">
        <v>#N/A</v>
      </c>
      <c r="BP1352">
        <v>0</v>
      </c>
    </row>
    <row r="1353" spans="1:68" x14ac:dyDescent="0.3">
      <c r="A1353" s="1"/>
      <c r="B1353" s="47">
        <v>1248</v>
      </c>
      <c r="C1353" s="45">
        <v>1059013</v>
      </c>
      <c r="D1353" s="47"/>
      <c r="E1353" s="47"/>
      <c r="F1353" s="31" t="s">
        <v>1195</v>
      </c>
      <c r="G1353" s="29" t="s">
        <v>31</v>
      </c>
      <c r="H1353" s="70"/>
      <c r="I1353" s="148" t="s">
        <v>32</v>
      </c>
      <c r="J1353" s="147" t="s">
        <v>33</v>
      </c>
      <c r="K1353" s="148">
        <v>0</v>
      </c>
      <c r="L1353" s="148" t="s">
        <v>32</v>
      </c>
      <c r="M1353" s="147">
        <v>42551</v>
      </c>
      <c r="N1353" s="29" t="str">
        <f t="shared" si="300"/>
        <v/>
      </c>
      <c r="O1353" s="29" t="str">
        <f t="shared" si="301"/>
        <v/>
      </c>
      <c r="P1353" s="29" t="str">
        <f t="shared" si="302"/>
        <v/>
      </c>
      <c r="Q1353" s="29" t="str">
        <f t="shared" si="309"/>
        <v/>
      </c>
      <c r="R1353" s="29" t="str">
        <f t="shared" si="310"/>
        <v/>
      </c>
      <c r="S1353" s="29" t="str">
        <f t="shared" si="311"/>
        <v/>
      </c>
      <c r="T1353" s="29" t="str">
        <f t="shared" si="312"/>
        <v/>
      </c>
      <c r="U1353" s="29"/>
      <c r="V1353" s="29"/>
      <c r="W1353" s="38" t="s">
        <v>1127</v>
      </c>
      <c r="X1353" s="29" t="s">
        <v>158</v>
      </c>
      <c r="Y1353" s="146">
        <v>934</v>
      </c>
      <c r="Z1353" s="33">
        <v>1195</v>
      </c>
      <c r="AA1353" s="34">
        <f t="shared" si="306"/>
        <v>0.27900000000000003</v>
      </c>
      <c r="AB1353" s="33">
        <f t="shared" si="303"/>
        <v>1195</v>
      </c>
      <c r="AC1353" s="34">
        <f t="shared" si="307"/>
        <v>0.27944337449395057</v>
      </c>
      <c r="AD1353" s="145">
        <f t="shared" si="308"/>
        <v>995.83299999999997</v>
      </c>
      <c r="AE1353" s="105">
        <v>778.33299999999997</v>
      </c>
      <c r="AF1353" s="34" t="s">
        <v>36</v>
      </c>
      <c r="AG1353" s="34" t="s">
        <v>36</v>
      </c>
      <c r="AH1353" s="34" t="s">
        <v>36</v>
      </c>
      <c r="AI1353" s="29">
        <v>2.8000000000000001E-2</v>
      </c>
      <c r="AJ1353" s="29">
        <v>3.0000000000000001E-5</v>
      </c>
      <c r="AK1353" s="29">
        <v>0</v>
      </c>
      <c r="AL1353" s="29">
        <v>0</v>
      </c>
      <c r="AM1353" s="29" t="s">
        <v>28</v>
      </c>
      <c r="AN1353" s="44" t="s">
        <v>27</v>
      </c>
      <c r="AO1353" s="29" t="s">
        <v>28</v>
      </c>
      <c r="AP1353" s="29">
        <v>48</v>
      </c>
      <c r="AQ1353" s="29">
        <v>280</v>
      </c>
      <c r="AR1353" s="29">
        <v>187</v>
      </c>
      <c r="AS1353" s="29">
        <v>95</v>
      </c>
      <c r="AT1353" s="29">
        <v>2.0640000000000001</v>
      </c>
      <c r="AU1353" s="144">
        <v>4.9740000000000001E-3</v>
      </c>
      <c r="AV1353" s="36" t="s">
        <v>28</v>
      </c>
      <c r="AW1353" s="102" t="s">
        <v>33</v>
      </c>
      <c r="AX1353" s="129" t="s">
        <v>33</v>
      </c>
      <c r="AY1353" s="106" t="e">
        <v>#N/A</v>
      </c>
      <c r="BD1353" t="s">
        <v>1125</v>
      </c>
      <c r="BE1353" t="s">
        <v>4457</v>
      </c>
      <c r="BF1353" t="s">
        <v>4753</v>
      </c>
      <c r="BH1353" t="str">
        <f t="shared" si="304"/>
        <v/>
      </c>
      <c r="BJ1353" t="str">
        <f t="shared" si="305"/>
        <v>OK</v>
      </c>
      <c r="BK1353" s="130" t="s">
        <v>5302</v>
      </c>
      <c r="BL1353" s="130" t="e">
        <v>#VALUE!</v>
      </c>
      <c r="BM1353" s="131" t="s">
        <v>33</v>
      </c>
      <c r="BN1353" s="131" t="e">
        <v>#VALUE!</v>
      </c>
      <c r="BO1353" t="e">
        <v>#N/A</v>
      </c>
      <c r="BP1353">
        <v>0</v>
      </c>
    </row>
    <row r="1354" spans="1:68" ht="25.2" x14ac:dyDescent="0.3">
      <c r="A1354" s="1"/>
      <c r="B1354" s="47">
        <v>1249</v>
      </c>
      <c r="C1354" s="45">
        <v>1048606</v>
      </c>
      <c r="D1354" s="47"/>
      <c r="E1354" s="47"/>
      <c r="F1354" s="31" t="s">
        <v>1196</v>
      </c>
      <c r="G1354" s="29" t="s">
        <v>31</v>
      </c>
      <c r="H1354" s="70" t="s">
        <v>4779</v>
      </c>
      <c r="I1354" s="148" t="s">
        <v>32</v>
      </c>
      <c r="J1354" s="147" t="s">
        <v>33</v>
      </c>
      <c r="K1354" s="148">
        <v>0</v>
      </c>
      <c r="L1354" s="148" t="s">
        <v>32</v>
      </c>
      <c r="M1354" s="147">
        <v>42551</v>
      </c>
      <c r="N1354" s="29" t="str">
        <f t="shared" si="300"/>
        <v/>
      </c>
      <c r="O1354" s="29" t="str">
        <f t="shared" si="301"/>
        <v/>
      </c>
      <c r="P1354" s="29" t="str">
        <f t="shared" si="302"/>
        <v/>
      </c>
      <c r="Q1354" s="29" t="str">
        <f t="shared" si="309"/>
        <v/>
      </c>
      <c r="R1354" s="29" t="str">
        <f t="shared" si="310"/>
        <v/>
      </c>
      <c r="S1354" s="29" t="str">
        <f t="shared" si="311"/>
        <v/>
      </c>
      <c r="T1354" s="29" t="str">
        <f t="shared" si="312"/>
        <v/>
      </c>
      <c r="U1354" s="29"/>
      <c r="V1354" s="29"/>
      <c r="W1354" s="38" t="s">
        <v>1127</v>
      </c>
      <c r="X1354" s="29" t="s">
        <v>158</v>
      </c>
      <c r="Y1354" s="146">
        <v>317.37</v>
      </c>
      <c r="Z1354" s="33">
        <v>406.24</v>
      </c>
      <c r="AA1354" s="34">
        <f t="shared" si="306"/>
        <v>0.28000000000000003</v>
      </c>
      <c r="AB1354" s="33">
        <f t="shared" si="303"/>
        <v>406.24</v>
      </c>
      <c r="AC1354" s="34">
        <f t="shared" si="307"/>
        <v>0.28001890537858015</v>
      </c>
      <c r="AD1354" s="145">
        <f t="shared" si="308"/>
        <v>338.53300000000002</v>
      </c>
      <c r="AE1354" s="105">
        <v>264.47500000000002</v>
      </c>
      <c r="AF1354" s="34" t="s">
        <v>36</v>
      </c>
      <c r="AG1354" s="34" t="s">
        <v>36</v>
      </c>
      <c r="AH1354" s="34" t="s">
        <v>36</v>
      </c>
      <c r="AI1354" s="29">
        <v>0.04</v>
      </c>
      <c r="AJ1354" s="29">
        <v>2.2699999999999999E-4</v>
      </c>
      <c r="AK1354" s="29">
        <v>34</v>
      </c>
      <c r="AL1354" s="29">
        <v>0</v>
      </c>
      <c r="AM1354" s="29" t="s">
        <v>28</v>
      </c>
      <c r="AN1354" s="158" t="s">
        <v>28</v>
      </c>
      <c r="AO1354" s="29" t="s">
        <v>28</v>
      </c>
      <c r="AP1354" s="29">
        <v>20</v>
      </c>
      <c r="AQ1354" s="29">
        <v>280</v>
      </c>
      <c r="AR1354" s="29">
        <v>180</v>
      </c>
      <c r="AS1354" s="29">
        <v>90</v>
      </c>
      <c r="AT1354" s="29">
        <v>0.8</v>
      </c>
      <c r="AU1354" s="144">
        <v>4.5360000000000001E-3</v>
      </c>
      <c r="AV1354" s="36" t="s">
        <v>28</v>
      </c>
      <c r="AW1354" s="102" t="s">
        <v>33</v>
      </c>
      <c r="AX1354" s="129" t="s">
        <v>33</v>
      </c>
      <c r="AY1354" s="106">
        <v>104</v>
      </c>
      <c r="BD1354" t="s">
        <v>1125</v>
      </c>
      <c r="BE1354" t="s">
        <v>4457</v>
      </c>
      <c r="BF1354" t="s">
        <v>4753</v>
      </c>
      <c r="BH1354" t="str">
        <f t="shared" si="304"/>
        <v>AV</v>
      </c>
      <c r="BJ1354" t="str">
        <f t="shared" si="305"/>
        <v>OK</v>
      </c>
      <c r="BK1354" s="130">
        <v>406.24</v>
      </c>
      <c r="BL1354" s="130" t="s">
        <v>37</v>
      </c>
      <c r="BM1354" s="131" t="s">
        <v>33</v>
      </c>
      <c r="BN1354" s="131" t="e">
        <v>#VALUE!</v>
      </c>
      <c r="BO1354">
        <v>406.24</v>
      </c>
      <c r="BP1354">
        <v>0</v>
      </c>
    </row>
    <row r="1355" spans="1:68" x14ac:dyDescent="0.3">
      <c r="A1355" s="1"/>
      <c r="B1355" s="47">
        <v>1250</v>
      </c>
      <c r="C1355" s="45">
        <v>1048607</v>
      </c>
      <c r="D1355" s="47"/>
      <c r="E1355" s="47"/>
      <c r="F1355" s="39" t="s">
        <v>1197</v>
      </c>
      <c r="G1355" s="29" t="s">
        <v>61</v>
      </c>
      <c r="H1355" s="70" t="s">
        <v>69</v>
      </c>
      <c r="I1355" s="148" t="s">
        <v>32</v>
      </c>
      <c r="J1355" s="147" t="s">
        <v>33</v>
      </c>
      <c r="K1355" s="148" t="e">
        <v>#N/A</v>
      </c>
      <c r="L1355" s="148" t="s">
        <v>32</v>
      </c>
      <c r="M1355" s="147">
        <v>42551</v>
      </c>
      <c r="N1355" s="29" t="str">
        <f t="shared" si="300"/>
        <v/>
      </c>
      <c r="O1355" s="29" t="str">
        <f t="shared" si="301"/>
        <v/>
      </c>
      <c r="P1355" s="29" t="str">
        <f t="shared" si="302"/>
        <v/>
      </c>
      <c r="Q1355" s="29" t="str">
        <f t="shared" si="309"/>
        <v/>
      </c>
      <c r="R1355" s="29" t="str">
        <f t="shared" si="310"/>
        <v/>
      </c>
      <c r="S1355" s="29" t="str">
        <f t="shared" si="311"/>
        <v/>
      </c>
      <c r="T1355" s="29" t="str">
        <f t="shared" si="312"/>
        <v/>
      </c>
      <c r="U1355" s="29"/>
      <c r="V1355" s="29"/>
      <c r="W1355" s="38" t="s">
        <v>1127</v>
      </c>
      <c r="X1355" s="29" t="s">
        <v>158</v>
      </c>
      <c r="Y1355" s="146">
        <v>500</v>
      </c>
      <c r="Z1355" s="33">
        <v>550</v>
      </c>
      <c r="AA1355" s="34">
        <f t="shared" si="306"/>
        <v>0.1</v>
      </c>
      <c r="AB1355" s="33">
        <f t="shared" si="303"/>
        <v>550</v>
      </c>
      <c r="AC1355" s="34">
        <f t="shared" si="307"/>
        <v>9.9998320001344135E-2</v>
      </c>
      <c r="AD1355" s="145">
        <f t="shared" si="308"/>
        <v>458.33300000000003</v>
      </c>
      <c r="AE1355" s="105">
        <v>416.66699999999997</v>
      </c>
      <c r="AF1355" s="34" t="e">
        <v>#N/A</v>
      </c>
      <c r="AG1355" s="34" t="e">
        <v>#N/A</v>
      </c>
      <c r="AH1355" s="34" t="e">
        <v>#N/A</v>
      </c>
      <c r="AI1355" s="29">
        <v>9.5000000000000001E-2</v>
      </c>
      <c r="AJ1355" s="29">
        <v>9.9500000000000001E-4</v>
      </c>
      <c r="AK1355" s="29">
        <v>0</v>
      </c>
      <c r="AL1355" s="29">
        <v>0</v>
      </c>
      <c r="AM1355" s="29" t="s">
        <v>27</v>
      </c>
      <c r="AN1355" s="44" t="s">
        <v>27</v>
      </c>
      <c r="AO1355" s="29" t="s">
        <v>27</v>
      </c>
      <c r="AP1355" s="29">
        <v>5</v>
      </c>
      <c r="AQ1355" s="29">
        <v>280</v>
      </c>
      <c r="AR1355" s="29">
        <v>187</v>
      </c>
      <c r="AS1355" s="29">
        <v>95</v>
      </c>
      <c r="AT1355" s="29">
        <v>0.49</v>
      </c>
      <c r="AU1355" s="144">
        <v>4.9740000000000001E-3</v>
      </c>
      <c r="AV1355" s="36" t="s">
        <v>28</v>
      </c>
      <c r="AW1355" s="102" t="s">
        <v>33</v>
      </c>
      <c r="AX1355" s="129" t="s">
        <v>33</v>
      </c>
      <c r="AY1355" s="106">
        <v>5</v>
      </c>
      <c r="BD1355" t="s">
        <v>1125</v>
      </c>
      <c r="BE1355" t="e">
        <v>#N/A</v>
      </c>
      <c r="BF1355" t="e">
        <v>#N/A</v>
      </c>
      <c r="BH1355" t="str">
        <f t="shared" si="304"/>
        <v/>
      </c>
      <c r="BJ1355" t="str">
        <f t="shared" si="305"/>
        <v>OK</v>
      </c>
      <c r="BK1355" s="130" t="s">
        <v>5302</v>
      </c>
      <c r="BL1355" s="130" t="e">
        <v>#VALUE!</v>
      </c>
      <c r="BM1355" s="131" t="s">
        <v>33</v>
      </c>
      <c r="BN1355" s="131" t="e">
        <v>#VALUE!</v>
      </c>
      <c r="BO1355" t="e">
        <v>#N/A</v>
      </c>
      <c r="BP1355">
        <v>0</v>
      </c>
    </row>
    <row r="1356" spans="1:68" x14ac:dyDescent="0.3">
      <c r="A1356" s="1"/>
      <c r="B1356" s="47">
        <v>1251</v>
      </c>
      <c r="C1356" s="124" t="s">
        <v>4125</v>
      </c>
      <c r="D1356" s="57"/>
      <c r="E1356" s="57"/>
      <c r="F1356" s="39"/>
      <c r="G1356" s="22"/>
      <c r="H1356" s="22"/>
      <c r="I1356" s="148" t="s">
        <v>33</v>
      </c>
      <c r="J1356" s="147" t="s">
        <v>33</v>
      </c>
      <c r="K1356" s="148" t="e">
        <v>#N/A</v>
      </c>
      <c r="L1356" s="148" t="s">
        <v>32</v>
      </c>
      <c r="M1356" s="147" t="s">
        <v>33</v>
      </c>
      <c r="N1356" s="29" t="str">
        <f t="shared" si="300"/>
        <v/>
      </c>
      <c r="O1356" s="29" t="str">
        <f t="shared" si="301"/>
        <v/>
      </c>
      <c r="P1356" s="29" t="str">
        <f t="shared" si="302"/>
        <v/>
      </c>
      <c r="Q1356" s="29" t="str">
        <f t="shared" si="309"/>
        <v/>
      </c>
      <c r="R1356" s="29" t="str">
        <f t="shared" si="310"/>
        <v/>
      </c>
      <c r="S1356" s="29" t="str">
        <f t="shared" si="311"/>
        <v/>
      </c>
      <c r="T1356" s="29" t="str">
        <f t="shared" si="312"/>
        <v/>
      </c>
      <c r="U1356" s="57"/>
      <c r="V1356" s="57"/>
      <c r="W1356" s="50"/>
      <c r="X1356" s="22"/>
      <c r="Y1356" s="146">
        <v>0</v>
      </c>
      <c r="Z1356" s="33"/>
      <c r="AA1356" s="34" t="e">
        <f t="shared" si="306"/>
        <v>#DIV/0!</v>
      </c>
      <c r="AB1356" s="33">
        <f t="shared" si="303"/>
        <v>0</v>
      </c>
      <c r="AC1356" s="34" t="e">
        <f t="shared" si="307"/>
        <v>#DIV/0!</v>
      </c>
      <c r="AD1356" s="145"/>
      <c r="AE1356" s="105">
        <v>0</v>
      </c>
      <c r="AF1356" s="34" t="e">
        <v>#N/A</v>
      </c>
      <c r="AG1356" s="34" t="e">
        <v>#N/A</v>
      </c>
      <c r="AH1356" s="34" t="e">
        <v>#N/A</v>
      </c>
      <c r="AI1356" s="29"/>
      <c r="AJ1356" s="29"/>
      <c r="AK1356" s="29">
        <v>0</v>
      </c>
      <c r="AL1356" s="29">
        <v>0</v>
      </c>
      <c r="AM1356" s="29" t="s">
        <v>27</v>
      </c>
      <c r="AN1356" s="58" t="s">
        <v>28</v>
      </c>
      <c r="AO1356" s="29" t="s">
        <v>28</v>
      </c>
      <c r="AP1356" s="29" t="s">
        <v>33</v>
      </c>
      <c r="AQ1356" s="29"/>
      <c r="AR1356" s="29"/>
      <c r="AS1356" s="29"/>
      <c r="AT1356" s="29"/>
      <c r="AU1356" s="144"/>
      <c r="AV1356" s="36" t="s">
        <v>33</v>
      </c>
      <c r="AW1356" s="102" t="s">
        <v>33</v>
      </c>
      <c r="AX1356" s="129" t="s">
        <v>5288</v>
      </c>
      <c r="AY1356" s="106" t="e">
        <v>#N/A</v>
      </c>
      <c r="BD1356" t="e">
        <v>#N/A</v>
      </c>
      <c r="BE1356" t="e">
        <v>#N/A</v>
      </c>
      <c r="BF1356" t="e">
        <v>#N/A</v>
      </c>
      <c r="BH1356" t="str">
        <f t="shared" si="304"/>
        <v/>
      </c>
      <c r="BJ1356" t="str">
        <f t="shared" si="305"/>
        <v>OK</v>
      </c>
      <c r="BK1356" s="130">
        <v>0</v>
      </c>
      <c r="BL1356" s="130" t="s">
        <v>37</v>
      </c>
      <c r="BM1356" s="131" t="s">
        <v>33</v>
      </c>
      <c r="BN1356" s="131" t="s">
        <v>37</v>
      </c>
      <c r="BO1356">
        <v>0</v>
      </c>
      <c r="BP1356">
        <v>0</v>
      </c>
    </row>
    <row r="1357" spans="1:68" ht="25.2" x14ac:dyDescent="0.3">
      <c r="A1357" s="1"/>
      <c r="B1357" s="47">
        <v>1252</v>
      </c>
      <c r="C1357" s="45">
        <v>1119058</v>
      </c>
      <c r="D1357" s="47"/>
      <c r="E1357" s="47"/>
      <c r="F1357" s="39" t="s">
        <v>4127</v>
      </c>
      <c r="G1357" s="29" t="s">
        <v>31</v>
      </c>
      <c r="H1357" s="70" t="s">
        <v>4779</v>
      </c>
      <c r="I1357" s="148"/>
      <c r="J1357" s="147"/>
      <c r="K1357" s="148">
        <v>0</v>
      </c>
      <c r="L1357" s="148"/>
      <c r="M1357" s="147"/>
      <c r="N1357" s="29" t="str">
        <f t="shared" si="300"/>
        <v/>
      </c>
      <c r="O1357" s="29" t="str">
        <f t="shared" si="301"/>
        <v/>
      </c>
      <c r="P1357" s="29" t="str">
        <f t="shared" si="302"/>
        <v/>
      </c>
      <c r="Q1357" s="29" t="str">
        <f t="shared" si="309"/>
        <v/>
      </c>
      <c r="R1357" s="29" t="str">
        <f t="shared" si="310"/>
        <v/>
      </c>
      <c r="S1357" s="29" t="str">
        <f t="shared" si="311"/>
        <v/>
      </c>
      <c r="T1357" s="29" t="str">
        <f t="shared" si="312"/>
        <v/>
      </c>
      <c r="U1357" s="29"/>
      <c r="V1357" s="29"/>
      <c r="W1357" s="38" t="s">
        <v>4126</v>
      </c>
      <c r="X1357" s="29" t="s">
        <v>1268</v>
      </c>
      <c r="Y1357" s="146">
        <v>804.56</v>
      </c>
      <c r="Z1357" s="33">
        <v>1030</v>
      </c>
      <c r="AA1357" s="34">
        <f t="shared" si="306"/>
        <v>0.28000000000000003</v>
      </c>
      <c r="AB1357" s="33">
        <f t="shared" si="303"/>
        <v>1030</v>
      </c>
      <c r="AC1357" s="34">
        <f t="shared" si="307"/>
        <v>0.28020171015128259</v>
      </c>
      <c r="AD1357" s="145">
        <f t="shared" ref="AD1357:AD1388" si="313">ROUND(Z1357/1.2,3)</f>
        <v>858.33299999999997</v>
      </c>
      <c r="AE1357" s="105">
        <v>670.46699999999998</v>
      </c>
      <c r="AF1357" s="34" t="s">
        <v>36</v>
      </c>
      <c r="AG1357" s="34" t="s">
        <v>36</v>
      </c>
      <c r="AH1357" s="34" t="s">
        <v>36</v>
      </c>
      <c r="AI1357" s="29">
        <v>0.35099999999999998</v>
      </c>
      <c r="AJ1357" s="29">
        <v>1.3500000000000001E-3</v>
      </c>
      <c r="AK1357" s="29">
        <v>0</v>
      </c>
      <c r="AL1357" s="29">
        <v>0</v>
      </c>
      <c r="AM1357" s="29" t="s">
        <v>28</v>
      </c>
      <c r="AN1357" s="159" t="s">
        <v>27</v>
      </c>
      <c r="AO1357" s="29" t="s">
        <v>28</v>
      </c>
      <c r="AP1357" s="29">
        <v>6</v>
      </c>
      <c r="AQ1357" s="29">
        <v>6000</v>
      </c>
      <c r="AR1357" s="29">
        <v>15</v>
      </c>
      <c r="AS1357" s="29">
        <v>15</v>
      </c>
      <c r="AT1357" s="29">
        <v>2.1059999999999999</v>
      </c>
      <c r="AU1357" s="144">
        <v>1.3500000000000001E-3</v>
      </c>
      <c r="AV1357" s="36" t="s">
        <v>28</v>
      </c>
      <c r="AW1357" s="102">
        <v>44511</v>
      </c>
      <c r="AX1357" s="129" t="s">
        <v>33</v>
      </c>
      <c r="AY1357" s="106">
        <v>12</v>
      </c>
      <c r="BD1357" t="s">
        <v>4459</v>
      </c>
      <c r="BE1357" t="s">
        <v>4460</v>
      </c>
      <c r="BF1357" t="s">
        <v>4749</v>
      </c>
      <c r="BH1357" t="str">
        <f t="shared" si="304"/>
        <v/>
      </c>
      <c r="BJ1357" t="str">
        <f t="shared" si="305"/>
        <v>OK</v>
      </c>
      <c r="BK1357" s="130" t="s">
        <v>5302</v>
      </c>
      <c r="BL1357" s="130" t="e">
        <v>#VALUE!</v>
      </c>
      <c r="BM1357" s="131" t="s">
        <v>33</v>
      </c>
      <c r="BN1357" s="131" t="e">
        <v>#VALUE!</v>
      </c>
      <c r="BO1357">
        <v>1030</v>
      </c>
      <c r="BP1357">
        <v>12</v>
      </c>
    </row>
    <row r="1358" spans="1:68" ht="25.2" x14ac:dyDescent="0.3">
      <c r="A1358" s="1"/>
      <c r="B1358" s="47">
        <v>1253</v>
      </c>
      <c r="C1358" s="45">
        <v>1119059</v>
      </c>
      <c r="D1358" s="47"/>
      <c r="E1358" s="47"/>
      <c r="F1358" s="39" t="s">
        <v>4128</v>
      </c>
      <c r="G1358" s="29" t="s">
        <v>31</v>
      </c>
      <c r="H1358" s="70" t="s">
        <v>4779</v>
      </c>
      <c r="I1358" s="148"/>
      <c r="J1358" s="147"/>
      <c r="K1358" s="148">
        <v>0</v>
      </c>
      <c r="L1358" s="148"/>
      <c r="M1358" s="147"/>
      <c r="N1358" s="29" t="str">
        <f t="shared" si="300"/>
        <v/>
      </c>
      <c r="O1358" s="29" t="str">
        <f t="shared" si="301"/>
        <v/>
      </c>
      <c r="P1358" s="29" t="str">
        <f t="shared" si="302"/>
        <v/>
      </c>
      <c r="Q1358" s="29" t="str">
        <f t="shared" si="309"/>
        <v/>
      </c>
      <c r="R1358" s="29" t="str">
        <f t="shared" si="310"/>
        <v/>
      </c>
      <c r="S1358" s="29" t="str">
        <f t="shared" si="311"/>
        <v/>
      </c>
      <c r="T1358" s="29" t="str">
        <f t="shared" si="312"/>
        <v/>
      </c>
      <c r="U1358" s="29"/>
      <c r="V1358" s="29"/>
      <c r="W1358" s="38" t="s">
        <v>4126</v>
      </c>
      <c r="X1358" s="29" t="s">
        <v>1268</v>
      </c>
      <c r="Y1358" s="146">
        <v>963.79</v>
      </c>
      <c r="Z1358" s="33">
        <v>1234</v>
      </c>
      <c r="AA1358" s="34">
        <f t="shared" si="306"/>
        <v>0.28000000000000003</v>
      </c>
      <c r="AB1358" s="33">
        <f t="shared" si="303"/>
        <v>1234</v>
      </c>
      <c r="AC1358" s="34">
        <f t="shared" si="307"/>
        <v>0.28036202092240886</v>
      </c>
      <c r="AD1358" s="145">
        <f t="shared" si="313"/>
        <v>1028.3330000000001</v>
      </c>
      <c r="AE1358" s="105">
        <v>803.15800000000002</v>
      </c>
      <c r="AF1358" s="34" t="s">
        <v>36</v>
      </c>
      <c r="AG1358" s="34" t="s">
        <v>36</v>
      </c>
      <c r="AH1358" s="34" t="s">
        <v>36</v>
      </c>
      <c r="AI1358" s="29">
        <v>0.42599999999999999</v>
      </c>
      <c r="AJ1358" s="29">
        <v>1.944E-3</v>
      </c>
      <c r="AK1358" s="29">
        <v>0</v>
      </c>
      <c r="AL1358" s="29">
        <v>0</v>
      </c>
      <c r="AM1358" s="29" t="s">
        <v>28</v>
      </c>
      <c r="AN1358" s="159" t="s">
        <v>27</v>
      </c>
      <c r="AO1358" s="29" t="s">
        <v>28</v>
      </c>
      <c r="AP1358" s="29">
        <v>6</v>
      </c>
      <c r="AQ1358" s="29">
        <v>6000</v>
      </c>
      <c r="AR1358" s="29">
        <v>18</v>
      </c>
      <c r="AS1358" s="29">
        <v>18</v>
      </c>
      <c r="AT1358" s="29">
        <v>2.556</v>
      </c>
      <c r="AU1358" s="144">
        <v>1.944E-3</v>
      </c>
      <c r="AV1358" s="36" t="s">
        <v>28</v>
      </c>
      <c r="AW1358" s="102">
        <v>44511</v>
      </c>
      <c r="AX1358" s="129" t="s">
        <v>33</v>
      </c>
      <c r="AY1358" s="106">
        <v>36</v>
      </c>
      <c r="BD1358" t="s">
        <v>4459</v>
      </c>
      <c r="BE1358" t="s">
        <v>4460</v>
      </c>
      <c r="BF1358" t="s">
        <v>4749</v>
      </c>
      <c r="BH1358" t="str">
        <f t="shared" si="304"/>
        <v/>
      </c>
      <c r="BJ1358" t="str">
        <f t="shared" si="305"/>
        <v>OK</v>
      </c>
      <c r="BK1358" s="130" t="s">
        <v>5302</v>
      </c>
      <c r="BL1358" s="130" t="e">
        <v>#VALUE!</v>
      </c>
      <c r="BM1358" s="131" t="s">
        <v>33</v>
      </c>
      <c r="BN1358" s="131" t="e">
        <v>#VALUE!</v>
      </c>
      <c r="BO1358">
        <v>1234</v>
      </c>
      <c r="BP1358">
        <v>36</v>
      </c>
    </row>
    <row r="1359" spans="1:68" ht="25.2" x14ac:dyDescent="0.3">
      <c r="A1359" s="1"/>
      <c r="B1359" s="47">
        <v>1254</v>
      </c>
      <c r="C1359" s="45">
        <v>1119060</v>
      </c>
      <c r="D1359" s="47"/>
      <c r="E1359" s="47"/>
      <c r="F1359" s="39" t="s">
        <v>4129</v>
      </c>
      <c r="G1359" s="29" t="s">
        <v>31</v>
      </c>
      <c r="H1359" s="70" t="s">
        <v>4779</v>
      </c>
      <c r="I1359" s="148"/>
      <c r="J1359" s="147"/>
      <c r="K1359" s="148">
        <v>0</v>
      </c>
      <c r="L1359" s="148"/>
      <c r="M1359" s="147"/>
      <c r="N1359" s="29" t="str">
        <f t="shared" si="300"/>
        <v/>
      </c>
      <c r="O1359" s="29" t="str">
        <f t="shared" si="301"/>
        <v/>
      </c>
      <c r="P1359" s="29" t="str">
        <f t="shared" si="302"/>
        <v/>
      </c>
      <c r="Q1359" s="29" t="str">
        <f t="shared" si="309"/>
        <v/>
      </c>
      <c r="R1359" s="29" t="str">
        <f t="shared" si="310"/>
        <v/>
      </c>
      <c r="S1359" s="29" t="str">
        <f t="shared" si="311"/>
        <v/>
      </c>
      <c r="T1359" s="29" t="str">
        <f t="shared" si="312"/>
        <v/>
      </c>
      <c r="U1359" s="29"/>
      <c r="V1359" s="29"/>
      <c r="W1359" s="38" t="s">
        <v>4126</v>
      </c>
      <c r="X1359" s="29" t="s">
        <v>1268</v>
      </c>
      <c r="Y1359" s="146">
        <v>1333.94</v>
      </c>
      <c r="Z1359" s="33">
        <v>1707</v>
      </c>
      <c r="AA1359" s="34">
        <f t="shared" si="306"/>
        <v>0.28000000000000003</v>
      </c>
      <c r="AB1359" s="33">
        <f t="shared" si="303"/>
        <v>1707</v>
      </c>
      <c r="AC1359" s="34">
        <f t="shared" si="307"/>
        <v>0.27966736744760118</v>
      </c>
      <c r="AD1359" s="145">
        <f t="shared" si="313"/>
        <v>1422.5</v>
      </c>
      <c r="AE1359" s="105">
        <v>1111.617</v>
      </c>
      <c r="AF1359" s="34" t="s">
        <v>36</v>
      </c>
      <c r="AG1359" s="34" t="s">
        <v>36</v>
      </c>
      <c r="AH1359" s="34" t="s">
        <v>36</v>
      </c>
      <c r="AI1359" s="29">
        <v>0.625</v>
      </c>
      <c r="AJ1359" s="29">
        <v>2.9039999999999999E-3</v>
      </c>
      <c r="AK1359" s="29">
        <v>114</v>
      </c>
      <c r="AL1359" s="29">
        <v>0</v>
      </c>
      <c r="AM1359" s="29" t="s">
        <v>28</v>
      </c>
      <c r="AN1359" s="158" t="s">
        <v>28</v>
      </c>
      <c r="AO1359" s="29" t="s">
        <v>28</v>
      </c>
      <c r="AP1359" s="29">
        <v>6</v>
      </c>
      <c r="AQ1359" s="29">
        <v>6000</v>
      </c>
      <c r="AR1359" s="29">
        <v>22</v>
      </c>
      <c r="AS1359" s="29">
        <v>22</v>
      </c>
      <c r="AT1359" s="29">
        <v>3.75</v>
      </c>
      <c r="AU1359" s="144">
        <v>2.9039999999999999E-3</v>
      </c>
      <c r="AV1359" s="36" t="s">
        <v>28</v>
      </c>
      <c r="AW1359" s="102">
        <v>44511</v>
      </c>
      <c r="AX1359" s="129" t="s">
        <v>33</v>
      </c>
      <c r="AY1359" s="106">
        <v>102</v>
      </c>
      <c r="BD1359" t="s">
        <v>4459</v>
      </c>
      <c r="BE1359" t="s">
        <v>4460</v>
      </c>
      <c r="BF1359" t="s">
        <v>4749</v>
      </c>
      <c r="BH1359" t="str">
        <f t="shared" si="304"/>
        <v>AV</v>
      </c>
      <c r="BJ1359" t="str">
        <f t="shared" si="305"/>
        <v>OK</v>
      </c>
      <c r="BK1359" s="130">
        <v>1707</v>
      </c>
      <c r="BL1359" s="130" t="s">
        <v>37</v>
      </c>
      <c r="BM1359" s="131" t="s">
        <v>33</v>
      </c>
      <c r="BN1359" s="131" t="e">
        <v>#VALUE!</v>
      </c>
      <c r="BO1359">
        <v>1707</v>
      </c>
      <c r="BP1359">
        <v>102</v>
      </c>
    </row>
    <row r="1360" spans="1:68" ht="25.2" x14ac:dyDescent="0.3">
      <c r="A1360" s="1"/>
      <c r="B1360" s="47">
        <v>1255</v>
      </c>
      <c r="C1360" s="45">
        <v>1119061</v>
      </c>
      <c r="D1360" s="47"/>
      <c r="E1360" s="47"/>
      <c r="F1360" s="39" t="s">
        <v>4130</v>
      </c>
      <c r="G1360" s="29" t="s">
        <v>31</v>
      </c>
      <c r="H1360" s="70" t="s">
        <v>4779</v>
      </c>
      <c r="I1360" s="148"/>
      <c r="J1360" s="147"/>
      <c r="K1360" s="148">
        <v>0</v>
      </c>
      <c r="L1360" s="148"/>
      <c r="M1360" s="147"/>
      <c r="N1360" s="29" t="str">
        <f t="shared" si="300"/>
        <v/>
      </c>
      <c r="O1360" s="29" t="str">
        <f t="shared" si="301"/>
        <v/>
      </c>
      <c r="P1360" s="29" t="str">
        <f t="shared" si="302"/>
        <v/>
      </c>
      <c r="Q1360" s="29" t="str">
        <f t="shared" si="309"/>
        <v/>
      </c>
      <c r="R1360" s="29" t="str">
        <f t="shared" si="310"/>
        <v/>
      </c>
      <c r="S1360" s="29" t="str">
        <f t="shared" si="311"/>
        <v/>
      </c>
      <c r="T1360" s="29" t="str">
        <f t="shared" si="312"/>
        <v/>
      </c>
      <c r="U1360" s="29"/>
      <c r="V1360" s="29"/>
      <c r="W1360" s="38" t="s">
        <v>4126</v>
      </c>
      <c r="X1360" s="29" t="s">
        <v>1268</v>
      </c>
      <c r="Y1360" s="146">
        <v>1651.02</v>
      </c>
      <c r="Z1360" s="33">
        <v>2113</v>
      </c>
      <c r="AA1360" s="34">
        <f t="shared" si="306"/>
        <v>0.28000000000000003</v>
      </c>
      <c r="AB1360" s="33">
        <f t="shared" si="303"/>
        <v>2113</v>
      </c>
      <c r="AC1360" s="34">
        <f t="shared" si="307"/>
        <v>0.27981466002834626</v>
      </c>
      <c r="AD1360" s="145">
        <f t="shared" si="313"/>
        <v>1760.8330000000001</v>
      </c>
      <c r="AE1360" s="105">
        <v>1375.85</v>
      </c>
      <c r="AF1360" s="34" t="s">
        <v>36</v>
      </c>
      <c r="AG1360" s="34" t="s">
        <v>36</v>
      </c>
      <c r="AH1360" s="34" t="s">
        <v>36</v>
      </c>
      <c r="AI1360" s="29">
        <v>0.80500000000000005</v>
      </c>
      <c r="AJ1360" s="29">
        <v>4.7039999999999998E-3</v>
      </c>
      <c r="AK1360" s="29">
        <v>36</v>
      </c>
      <c r="AL1360" s="29">
        <v>0</v>
      </c>
      <c r="AM1360" s="29" t="s">
        <v>28</v>
      </c>
      <c r="AN1360" s="158" t="s">
        <v>28</v>
      </c>
      <c r="AO1360" s="29" t="s">
        <v>28</v>
      </c>
      <c r="AP1360" s="29">
        <v>6</v>
      </c>
      <c r="AQ1360" s="29">
        <v>6000</v>
      </c>
      <c r="AR1360" s="29">
        <v>28</v>
      </c>
      <c r="AS1360" s="29">
        <v>28</v>
      </c>
      <c r="AT1360" s="29">
        <v>4.83</v>
      </c>
      <c r="AU1360" s="144">
        <v>4.7039999999999998E-3</v>
      </c>
      <c r="AV1360" s="36" t="s">
        <v>28</v>
      </c>
      <c r="AW1360" s="102">
        <v>44511</v>
      </c>
      <c r="AX1360" s="129" t="s">
        <v>33</v>
      </c>
      <c r="AY1360" s="106">
        <v>186</v>
      </c>
      <c r="BD1360" t="s">
        <v>4459</v>
      </c>
      <c r="BE1360" t="s">
        <v>4460</v>
      </c>
      <c r="BF1360" t="s">
        <v>4749</v>
      </c>
      <c r="BH1360" t="str">
        <f t="shared" si="304"/>
        <v>AV</v>
      </c>
      <c r="BJ1360" t="str">
        <f t="shared" si="305"/>
        <v>OK</v>
      </c>
      <c r="BK1360" s="130">
        <v>2113</v>
      </c>
      <c r="BL1360" s="130" t="s">
        <v>37</v>
      </c>
      <c r="BM1360" s="131" t="s">
        <v>33</v>
      </c>
      <c r="BN1360" s="131" t="e">
        <v>#VALUE!</v>
      </c>
      <c r="BO1360">
        <v>2113</v>
      </c>
      <c r="BP1360">
        <v>186</v>
      </c>
    </row>
    <row r="1361" spans="1:68" ht="25.2" x14ac:dyDescent="0.3">
      <c r="A1361" s="1"/>
      <c r="B1361" s="47">
        <v>1256</v>
      </c>
      <c r="C1361" s="45">
        <v>1119062</v>
      </c>
      <c r="D1361" s="47"/>
      <c r="E1361" s="47"/>
      <c r="F1361" s="39" t="s">
        <v>4131</v>
      </c>
      <c r="G1361" s="29" t="s">
        <v>31</v>
      </c>
      <c r="H1361" s="70" t="s">
        <v>4779</v>
      </c>
      <c r="I1361" s="148"/>
      <c r="J1361" s="147"/>
      <c r="K1361" s="148">
        <v>0</v>
      </c>
      <c r="L1361" s="148"/>
      <c r="M1361" s="147"/>
      <c r="N1361" s="29" t="str">
        <f t="shared" si="300"/>
        <v/>
      </c>
      <c r="O1361" s="29" t="str">
        <f t="shared" si="301"/>
        <v/>
      </c>
      <c r="P1361" s="29" t="str">
        <f t="shared" si="302"/>
        <v/>
      </c>
      <c r="Q1361" s="29" t="str">
        <f t="shared" si="309"/>
        <v/>
      </c>
      <c r="R1361" s="29" t="str">
        <f t="shared" si="310"/>
        <v/>
      </c>
      <c r="S1361" s="29" t="str">
        <f t="shared" si="311"/>
        <v/>
      </c>
      <c r="T1361" s="29" t="str">
        <f t="shared" si="312"/>
        <v/>
      </c>
      <c r="U1361" s="29"/>
      <c r="V1361" s="29"/>
      <c r="W1361" s="38" t="s">
        <v>4126</v>
      </c>
      <c r="X1361" s="29" t="s">
        <v>1268</v>
      </c>
      <c r="Y1361" s="146">
        <v>2427.64</v>
      </c>
      <c r="Z1361" s="33">
        <v>3107</v>
      </c>
      <c r="AA1361" s="34">
        <f t="shared" si="306"/>
        <v>0.28000000000000003</v>
      </c>
      <c r="AB1361" s="33">
        <f t="shared" si="303"/>
        <v>3107</v>
      </c>
      <c r="AC1361" s="34">
        <f t="shared" si="307"/>
        <v>0.27984417456363786</v>
      </c>
      <c r="AD1361" s="145">
        <f t="shared" si="313"/>
        <v>2589.1669999999999</v>
      </c>
      <c r="AE1361" s="105">
        <v>2023.0329999999999</v>
      </c>
      <c r="AF1361" s="34" t="s">
        <v>36</v>
      </c>
      <c r="AG1361" s="34" t="s">
        <v>36</v>
      </c>
      <c r="AH1361" s="34" t="s">
        <v>36</v>
      </c>
      <c r="AI1361" s="29">
        <v>1.258</v>
      </c>
      <c r="AJ1361" s="29">
        <v>7.3499999999999998E-3</v>
      </c>
      <c r="AK1361" s="29">
        <v>12</v>
      </c>
      <c r="AL1361" s="29">
        <v>0</v>
      </c>
      <c r="AM1361" s="29" t="s">
        <v>28</v>
      </c>
      <c r="AN1361" s="158" t="s">
        <v>28</v>
      </c>
      <c r="AO1361" s="29" t="s">
        <v>28</v>
      </c>
      <c r="AP1361" s="29">
        <v>6</v>
      </c>
      <c r="AQ1361" s="29">
        <v>6000</v>
      </c>
      <c r="AR1361" s="29">
        <v>35</v>
      </c>
      <c r="AS1361" s="29">
        <v>35</v>
      </c>
      <c r="AT1361" s="29">
        <v>7.548</v>
      </c>
      <c r="AU1361" s="144">
        <v>7.3499999999999998E-3</v>
      </c>
      <c r="AV1361" s="36" t="s">
        <v>28</v>
      </c>
      <c r="AW1361" s="102">
        <v>44511</v>
      </c>
      <c r="AX1361" s="129" t="s">
        <v>33</v>
      </c>
      <c r="AY1361" s="106">
        <v>90</v>
      </c>
      <c r="BD1361" t="s">
        <v>4459</v>
      </c>
      <c r="BE1361" t="s">
        <v>4460</v>
      </c>
      <c r="BF1361" t="s">
        <v>4749</v>
      </c>
      <c r="BH1361" t="str">
        <f t="shared" si="304"/>
        <v>AV</v>
      </c>
      <c r="BJ1361" t="str">
        <f t="shared" si="305"/>
        <v>OK</v>
      </c>
      <c r="BK1361" s="130">
        <v>3107</v>
      </c>
      <c r="BL1361" s="130" t="s">
        <v>37</v>
      </c>
      <c r="BM1361" s="131" t="s">
        <v>33</v>
      </c>
      <c r="BN1361" s="131" t="e">
        <v>#VALUE!</v>
      </c>
      <c r="BO1361">
        <v>3107</v>
      </c>
      <c r="BP1361">
        <v>90</v>
      </c>
    </row>
    <row r="1362" spans="1:68" ht="25.2" x14ac:dyDescent="0.3">
      <c r="A1362" s="1"/>
      <c r="B1362" s="47">
        <v>1257</v>
      </c>
      <c r="C1362" s="45">
        <v>1119063</v>
      </c>
      <c r="D1362" s="47"/>
      <c r="E1362" s="47"/>
      <c r="F1362" s="39" t="s">
        <v>4132</v>
      </c>
      <c r="G1362" s="29" t="s">
        <v>31</v>
      </c>
      <c r="H1362" s="70" t="s">
        <v>4779</v>
      </c>
      <c r="I1362" s="148"/>
      <c r="J1362" s="147"/>
      <c r="K1362" s="148">
        <v>0</v>
      </c>
      <c r="L1362" s="148"/>
      <c r="M1362" s="147"/>
      <c r="N1362" s="29" t="str">
        <f t="shared" si="300"/>
        <v/>
      </c>
      <c r="O1362" s="29" t="str">
        <f t="shared" si="301"/>
        <v/>
      </c>
      <c r="P1362" s="29" t="str">
        <f t="shared" si="302"/>
        <v/>
      </c>
      <c r="Q1362" s="29" t="str">
        <f t="shared" si="309"/>
        <v/>
      </c>
      <c r="R1362" s="29" t="str">
        <f t="shared" si="310"/>
        <v/>
      </c>
      <c r="S1362" s="29" t="str">
        <f t="shared" si="311"/>
        <v/>
      </c>
      <c r="T1362" s="29" t="str">
        <f t="shared" si="312"/>
        <v/>
      </c>
      <c r="U1362" s="29"/>
      <c r="V1362" s="29"/>
      <c r="W1362" s="38" t="s">
        <v>4126</v>
      </c>
      <c r="X1362" s="29" t="s">
        <v>1268</v>
      </c>
      <c r="Y1362" s="146">
        <v>2940.26</v>
      </c>
      <c r="Z1362" s="33">
        <v>3764</v>
      </c>
      <c r="AA1362" s="34">
        <f t="shared" si="306"/>
        <v>0.28000000000000003</v>
      </c>
      <c r="AB1362" s="33">
        <f t="shared" si="303"/>
        <v>3764</v>
      </c>
      <c r="AC1362" s="34">
        <f t="shared" si="307"/>
        <v>0.28015885939898377</v>
      </c>
      <c r="AD1362" s="145">
        <f t="shared" si="313"/>
        <v>3136.6669999999999</v>
      </c>
      <c r="AE1362" s="105">
        <v>2450.2170000000001</v>
      </c>
      <c r="AF1362" s="34" t="s">
        <v>36</v>
      </c>
      <c r="AG1362" s="34" t="s">
        <v>36</v>
      </c>
      <c r="AH1362" s="34" t="s">
        <v>36</v>
      </c>
      <c r="AI1362" s="29">
        <v>1.5209999999999999</v>
      </c>
      <c r="AJ1362" s="29">
        <v>1.0584E-2</v>
      </c>
      <c r="AK1362" s="29">
        <v>36</v>
      </c>
      <c r="AL1362" s="29">
        <v>0</v>
      </c>
      <c r="AM1362" s="29" t="s">
        <v>28</v>
      </c>
      <c r="AN1362" s="158" t="s">
        <v>28</v>
      </c>
      <c r="AO1362" s="29" t="s">
        <v>28</v>
      </c>
      <c r="AP1362" s="29">
        <v>6</v>
      </c>
      <c r="AQ1362" s="29">
        <v>6000</v>
      </c>
      <c r="AR1362" s="29">
        <v>42</v>
      </c>
      <c r="AS1362" s="29">
        <v>42</v>
      </c>
      <c r="AT1362" s="29">
        <v>9.1259999999999994</v>
      </c>
      <c r="AU1362" s="144">
        <v>1.0584E-2</v>
      </c>
      <c r="AV1362" s="36" t="s">
        <v>28</v>
      </c>
      <c r="AW1362" s="102">
        <v>44511</v>
      </c>
      <c r="AX1362" s="129" t="s">
        <v>33</v>
      </c>
      <c r="AY1362" s="106">
        <v>30</v>
      </c>
      <c r="BD1362" t="s">
        <v>4459</v>
      </c>
      <c r="BE1362" t="s">
        <v>4460</v>
      </c>
      <c r="BF1362" t="s">
        <v>4749</v>
      </c>
      <c r="BH1362" t="str">
        <f t="shared" si="304"/>
        <v>AV</v>
      </c>
      <c r="BJ1362" t="str">
        <f t="shared" si="305"/>
        <v>OK</v>
      </c>
      <c r="BK1362" s="130">
        <v>3764</v>
      </c>
      <c r="BL1362" s="130" t="s">
        <v>37</v>
      </c>
      <c r="BM1362" s="131" t="s">
        <v>33</v>
      </c>
      <c r="BN1362" s="131" t="e">
        <v>#VALUE!</v>
      </c>
      <c r="BO1362">
        <v>3764</v>
      </c>
      <c r="BP1362">
        <v>30</v>
      </c>
    </row>
    <row r="1363" spans="1:68" ht="25.2" x14ac:dyDescent="0.3">
      <c r="A1363" s="1"/>
      <c r="B1363" s="47">
        <v>1258</v>
      </c>
      <c r="C1363" s="45">
        <v>1119064</v>
      </c>
      <c r="D1363" s="47"/>
      <c r="E1363" s="47"/>
      <c r="F1363" s="39" t="s">
        <v>4133</v>
      </c>
      <c r="G1363" s="29" t="s">
        <v>31</v>
      </c>
      <c r="H1363" s="157"/>
      <c r="I1363" s="148"/>
      <c r="J1363" s="147"/>
      <c r="K1363" s="148">
        <v>0</v>
      </c>
      <c r="L1363" s="148"/>
      <c r="M1363" s="147"/>
      <c r="N1363" s="29" t="str">
        <f t="shared" si="300"/>
        <v/>
      </c>
      <c r="O1363" s="29" t="str">
        <f t="shared" si="301"/>
        <v/>
      </c>
      <c r="P1363" s="29" t="str">
        <f t="shared" si="302"/>
        <v/>
      </c>
      <c r="Q1363" s="29" t="str">
        <f t="shared" si="309"/>
        <v/>
      </c>
      <c r="R1363" s="29" t="str">
        <f t="shared" si="310"/>
        <v/>
      </c>
      <c r="S1363" s="29" t="str">
        <f t="shared" si="311"/>
        <v/>
      </c>
      <c r="T1363" s="29" t="str">
        <f t="shared" si="312"/>
        <v/>
      </c>
      <c r="U1363" s="29"/>
      <c r="V1363" s="29"/>
      <c r="W1363" s="38" t="s">
        <v>4126</v>
      </c>
      <c r="X1363" s="29" t="s">
        <v>1268</v>
      </c>
      <c r="Y1363" s="146">
        <v>3881.71</v>
      </c>
      <c r="Z1363" s="33">
        <v>4969</v>
      </c>
      <c r="AA1363" s="34">
        <f t="shared" si="306"/>
        <v>0.28000000000000003</v>
      </c>
      <c r="AB1363" s="33">
        <f t="shared" si="303"/>
        <v>4969</v>
      </c>
      <c r="AC1363" s="34">
        <f t="shared" si="307"/>
        <v>0.28010596155879353</v>
      </c>
      <c r="AD1363" s="145">
        <f t="shared" si="313"/>
        <v>4140.8329999999996</v>
      </c>
      <c r="AE1363" s="105">
        <v>3234.7579999999998</v>
      </c>
      <c r="AF1363" s="34" t="s">
        <v>36</v>
      </c>
      <c r="AG1363" s="34" t="s">
        <v>36</v>
      </c>
      <c r="AH1363" s="34" t="s">
        <v>36</v>
      </c>
      <c r="AI1363" s="29">
        <v>1.972</v>
      </c>
      <c r="AJ1363" s="29">
        <v>1.7496000000000001E-2</v>
      </c>
      <c r="AK1363" s="29">
        <v>0</v>
      </c>
      <c r="AL1363" s="29">
        <v>0</v>
      </c>
      <c r="AM1363" s="29" t="s">
        <v>28</v>
      </c>
      <c r="AN1363" s="44" t="s">
        <v>27</v>
      </c>
      <c r="AO1363" s="29" t="s">
        <v>28</v>
      </c>
      <c r="AP1363" s="29">
        <v>6</v>
      </c>
      <c r="AQ1363" s="29">
        <v>6000</v>
      </c>
      <c r="AR1363" s="29">
        <v>54</v>
      </c>
      <c r="AS1363" s="29">
        <v>54</v>
      </c>
      <c r="AT1363" s="29">
        <v>11.832000000000001</v>
      </c>
      <c r="AU1363" s="144">
        <v>1.7496000000000001E-2</v>
      </c>
      <c r="AV1363" s="36" t="s">
        <v>28</v>
      </c>
      <c r="AW1363" s="102">
        <v>44511</v>
      </c>
      <c r="AX1363" s="129" t="s">
        <v>33</v>
      </c>
      <c r="AY1363" s="106" t="e">
        <v>#N/A</v>
      </c>
      <c r="BD1363" t="s">
        <v>4459</v>
      </c>
      <c r="BE1363" t="s">
        <v>4460</v>
      </c>
      <c r="BF1363" t="s">
        <v>4749</v>
      </c>
      <c r="BH1363" t="str">
        <f t="shared" si="304"/>
        <v/>
      </c>
      <c r="BJ1363" t="str">
        <f t="shared" si="305"/>
        <v>OK</v>
      </c>
      <c r="BK1363" s="130" t="s">
        <v>5302</v>
      </c>
      <c r="BL1363" s="130" t="e">
        <v>#VALUE!</v>
      </c>
      <c r="BM1363" s="131" t="s">
        <v>33</v>
      </c>
      <c r="BN1363" s="131" t="e">
        <v>#VALUE!</v>
      </c>
      <c r="BO1363" t="e">
        <v>#N/A</v>
      </c>
      <c r="BP1363">
        <v>0</v>
      </c>
    </row>
    <row r="1364" spans="1:68" ht="25.2" x14ac:dyDescent="0.3">
      <c r="A1364" s="1"/>
      <c r="B1364" s="47">
        <v>1259</v>
      </c>
      <c r="C1364" s="45">
        <v>1119065</v>
      </c>
      <c r="D1364" s="47"/>
      <c r="E1364" s="47"/>
      <c r="F1364" s="39" t="s">
        <v>4134</v>
      </c>
      <c r="G1364" s="29" t="s">
        <v>31</v>
      </c>
      <c r="H1364" s="70" t="s">
        <v>4779</v>
      </c>
      <c r="I1364" s="148"/>
      <c r="J1364" s="147"/>
      <c r="K1364" s="148">
        <v>0</v>
      </c>
      <c r="L1364" s="148"/>
      <c r="M1364" s="147"/>
      <c r="N1364" s="29" t="str">
        <f t="shared" si="300"/>
        <v/>
      </c>
      <c r="O1364" s="29" t="str">
        <f t="shared" si="301"/>
        <v/>
      </c>
      <c r="P1364" s="29" t="str">
        <f t="shared" si="302"/>
        <v/>
      </c>
      <c r="Q1364" s="29" t="str">
        <f t="shared" si="309"/>
        <v/>
      </c>
      <c r="R1364" s="29" t="str">
        <f t="shared" si="310"/>
        <v/>
      </c>
      <c r="S1364" s="29" t="str">
        <f t="shared" si="311"/>
        <v/>
      </c>
      <c r="T1364" s="29" t="str">
        <f t="shared" si="312"/>
        <v/>
      </c>
      <c r="U1364" s="29"/>
      <c r="V1364" s="29"/>
      <c r="W1364" s="38" t="s">
        <v>4126</v>
      </c>
      <c r="X1364" s="29" t="s">
        <v>158</v>
      </c>
      <c r="Y1364" s="146">
        <v>776.62</v>
      </c>
      <c r="Z1364" s="33">
        <v>994</v>
      </c>
      <c r="AA1364" s="34">
        <f t="shared" si="306"/>
        <v>0.28000000000000003</v>
      </c>
      <c r="AB1364" s="33">
        <f t="shared" si="303"/>
        <v>994</v>
      </c>
      <c r="AC1364" s="34">
        <f t="shared" si="307"/>
        <v>0.27990537452312558</v>
      </c>
      <c r="AD1364" s="145">
        <f t="shared" si="313"/>
        <v>828.33299999999997</v>
      </c>
      <c r="AE1364" s="105">
        <v>647.18299999999999</v>
      </c>
      <c r="AF1364" s="34" t="s">
        <v>36</v>
      </c>
      <c r="AG1364" s="34" t="s">
        <v>36</v>
      </c>
      <c r="AH1364" s="34" t="s">
        <v>36</v>
      </c>
      <c r="AI1364" s="29">
        <v>5.6000000000000001E-2</v>
      </c>
      <c r="AJ1364" s="29">
        <v>8.6399999999999999E-5</v>
      </c>
      <c r="AK1364" s="29">
        <v>20</v>
      </c>
      <c r="AL1364" s="29">
        <v>0</v>
      </c>
      <c r="AM1364" s="29" t="s">
        <v>28</v>
      </c>
      <c r="AN1364" s="158" t="s">
        <v>28</v>
      </c>
      <c r="AO1364" s="29" t="s">
        <v>28</v>
      </c>
      <c r="AP1364" s="29">
        <v>10</v>
      </c>
      <c r="AQ1364" s="29">
        <v>60</v>
      </c>
      <c r="AR1364" s="29">
        <v>122</v>
      </c>
      <c r="AS1364" s="29">
        <v>122</v>
      </c>
      <c r="AT1364" s="29">
        <v>0.56000000000000005</v>
      </c>
      <c r="AU1364" s="144">
        <v>8.9304E-4</v>
      </c>
      <c r="AV1364" s="36" t="s">
        <v>28</v>
      </c>
      <c r="AW1364" s="102">
        <v>44511</v>
      </c>
      <c r="AX1364" s="129" t="s">
        <v>33</v>
      </c>
      <c r="AY1364" s="106">
        <v>10</v>
      </c>
      <c r="BD1364" t="s">
        <v>4461</v>
      </c>
      <c r="BE1364" t="s">
        <v>4462</v>
      </c>
      <c r="BF1364" t="s">
        <v>4749</v>
      </c>
      <c r="BH1364" t="str">
        <f t="shared" si="304"/>
        <v>AV</v>
      </c>
      <c r="BJ1364" t="str">
        <f t="shared" si="305"/>
        <v>OK</v>
      </c>
      <c r="BK1364" s="130">
        <v>994</v>
      </c>
      <c r="BL1364" s="130" t="s">
        <v>37</v>
      </c>
      <c r="BM1364" s="131" t="s">
        <v>33</v>
      </c>
      <c r="BN1364" s="131" t="e">
        <v>#VALUE!</v>
      </c>
      <c r="BO1364">
        <v>994</v>
      </c>
      <c r="BP1364">
        <v>10</v>
      </c>
    </row>
    <row r="1365" spans="1:68" ht="25.2" x14ac:dyDescent="0.3">
      <c r="A1365" s="1"/>
      <c r="B1365" s="47">
        <v>1260</v>
      </c>
      <c r="C1365" s="45">
        <v>1119066</v>
      </c>
      <c r="D1365" s="47"/>
      <c r="E1365" s="47"/>
      <c r="F1365" s="39" t="s">
        <v>4135</v>
      </c>
      <c r="G1365" s="29" t="s">
        <v>31</v>
      </c>
      <c r="H1365" s="70" t="s">
        <v>4779</v>
      </c>
      <c r="I1365" s="148"/>
      <c r="J1365" s="147"/>
      <c r="K1365" s="148">
        <v>0</v>
      </c>
      <c r="L1365" s="148"/>
      <c r="M1365" s="147"/>
      <c r="N1365" s="29" t="str">
        <f t="shared" si="300"/>
        <v/>
      </c>
      <c r="O1365" s="29" t="str">
        <f t="shared" si="301"/>
        <v/>
      </c>
      <c r="P1365" s="29" t="str">
        <f t="shared" si="302"/>
        <v/>
      </c>
      <c r="Q1365" s="29" t="str">
        <f t="shared" si="309"/>
        <v/>
      </c>
      <c r="R1365" s="29" t="str">
        <f t="shared" si="310"/>
        <v/>
      </c>
      <c r="S1365" s="29" t="str">
        <f t="shared" si="311"/>
        <v/>
      </c>
      <c r="T1365" s="29" t="str">
        <f t="shared" si="312"/>
        <v/>
      </c>
      <c r="U1365" s="29"/>
      <c r="V1365" s="29"/>
      <c r="W1365" s="38" t="s">
        <v>4126</v>
      </c>
      <c r="X1365" s="29" t="s">
        <v>158</v>
      </c>
      <c r="Y1365" s="146">
        <v>923.28</v>
      </c>
      <c r="Z1365" s="33">
        <v>1182</v>
      </c>
      <c r="AA1365" s="34">
        <f t="shared" si="306"/>
        <v>0.28000000000000003</v>
      </c>
      <c r="AB1365" s="33">
        <f t="shared" si="303"/>
        <v>1182</v>
      </c>
      <c r="AC1365" s="34">
        <f t="shared" si="307"/>
        <v>0.28021835196256828</v>
      </c>
      <c r="AD1365" s="145">
        <f t="shared" si="313"/>
        <v>985</v>
      </c>
      <c r="AE1365" s="105">
        <v>769.4</v>
      </c>
      <c r="AF1365" s="34" t="s">
        <v>36</v>
      </c>
      <c r="AG1365" s="34" t="s">
        <v>36</v>
      </c>
      <c r="AH1365" s="34" t="s">
        <v>36</v>
      </c>
      <c r="AI1365" s="29">
        <v>7.0000000000000007E-2</v>
      </c>
      <c r="AJ1365" s="29">
        <v>1.194E-4</v>
      </c>
      <c r="AK1365" s="29">
        <v>0</v>
      </c>
      <c r="AL1365" s="29">
        <v>0</v>
      </c>
      <c r="AM1365" s="29" t="s">
        <v>28</v>
      </c>
      <c r="AN1365" s="44" t="s">
        <v>27</v>
      </c>
      <c r="AO1365" s="29" t="s">
        <v>28</v>
      </c>
      <c r="AP1365" s="29">
        <v>1</v>
      </c>
      <c r="AQ1365" s="29">
        <v>67</v>
      </c>
      <c r="AR1365" s="29">
        <v>130</v>
      </c>
      <c r="AS1365" s="29">
        <v>130</v>
      </c>
      <c r="AT1365" s="29">
        <v>7.0000000000000007E-2</v>
      </c>
      <c r="AU1365" s="144">
        <v>1.1322999999999999E-3</v>
      </c>
      <c r="AV1365" s="36" t="s">
        <v>28</v>
      </c>
      <c r="AW1365" s="102">
        <v>44511</v>
      </c>
      <c r="AX1365" s="129" t="s">
        <v>33</v>
      </c>
      <c r="AY1365" s="106">
        <v>30</v>
      </c>
      <c r="BD1365" t="s">
        <v>4461</v>
      </c>
      <c r="BE1365" t="s">
        <v>4462</v>
      </c>
      <c r="BF1365" t="s">
        <v>4749</v>
      </c>
      <c r="BH1365" t="str">
        <f t="shared" si="304"/>
        <v/>
      </c>
      <c r="BJ1365" t="str">
        <f t="shared" si="305"/>
        <v>OK</v>
      </c>
      <c r="BK1365" s="130" t="s">
        <v>5302</v>
      </c>
      <c r="BL1365" s="130" t="e">
        <v>#VALUE!</v>
      </c>
      <c r="BM1365" s="131" t="s">
        <v>33</v>
      </c>
      <c r="BN1365" s="131" t="e">
        <v>#VALUE!</v>
      </c>
      <c r="BO1365">
        <v>1182</v>
      </c>
      <c r="BP1365">
        <v>30</v>
      </c>
    </row>
    <row r="1366" spans="1:68" ht="25.2" x14ac:dyDescent="0.3">
      <c r="A1366" s="1"/>
      <c r="B1366" s="47">
        <v>1261</v>
      </c>
      <c r="C1366" s="45">
        <v>1119067</v>
      </c>
      <c r="D1366" s="47"/>
      <c r="E1366" s="47"/>
      <c r="F1366" s="39" t="s">
        <v>4136</v>
      </c>
      <c r="G1366" s="29" t="s">
        <v>31</v>
      </c>
      <c r="H1366" s="70" t="s">
        <v>4779</v>
      </c>
      <c r="I1366" s="148"/>
      <c r="J1366" s="147"/>
      <c r="K1366" s="148">
        <v>0</v>
      </c>
      <c r="L1366" s="148"/>
      <c r="M1366" s="147"/>
      <c r="N1366" s="29" t="str">
        <f t="shared" si="300"/>
        <v/>
      </c>
      <c r="O1366" s="29" t="str">
        <f t="shared" si="301"/>
        <v/>
      </c>
      <c r="P1366" s="29" t="str">
        <f t="shared" si="302"/>
        <v/>
      </c>
      <c r="Q1366" s="29" t="str">
        <f t="shared" si="309"/>
        <v/>
      </c>
      <c r="R1366" s="29" t="str">
        <f t="shared" si="310"/>
        <v/>
      </c>
      <c r="S1366" s="29" t="str">
        <f t="shared" si="311"/>
        <v/>
      </c>
      <c r="T1366" s="29" t="str">
        <f t="shared" si="312"/>
        <v/>
      </c>
      <c r="U1366" s="29"/>
      <c r="V1366" s="29"/>
      <c r="W1366" s="38" t="s">
        <v>4126</v>
      </c>
      <c r="X1366" s="29" t="s">
        <v>158</v>
      </c>
      <c r="Y1366" s="146">
        <v>959.6</v>
      </c>
      <c r="Z1366" s="33">
        <v>1228</v>
      </c>
      <c r="AA1366" s="34">
        <f t="shared" si="306"/>
        <v>0.28000000000000003</v>
      </c>
      <c r="AB1366" s="33">
        <f t="shared" si="303"/>
        <v>1228</v>
      </c>
      <c r="AC1366" s="34">
        <f t="shared" si="307"/>
        <v>0.27969892467739688</v>
      </c>
      <c r="AD1366" s="145">
        <f t="shared" si="313"/>
        <v>1023.333</v>
      </c>
      <c r="AE1366" s="105">
        <v>799.66700000000003</v>
      </c>
      <c r="AF1366" s="34" t="s">
        <v>36</v>
      </c>
      <c r="AG1366" s="34" t="s">
        <v>36</v>
      </c>
      <c r="AH1366" s="34" t="s">
        <v>36</v>
      </c>
      <c r="AI1366" s="29">
        <v>0.1</v>
      </c>
      <c r="AJ1366" s="29">
        <v>1.897E-4</v>
      </c>
      <c r="AK1366" s="29">
        <v>80</v>
      </c>
      <c r="AL1366" s="29">
        <v>0</v>
      </c>
      <c r="AM1366" s="29" t="s">
        <v>28</v>
      </c>
      <c r="AN1366" s="158" t="s">
        <v>28</v>
      </c>
      <c r="AO1366" s="29" t="s">
        <v>28</v>
      </c>
      <c r="AP1366" s="29">
        <v>10</v>
      </c>
      <c r="AQ1366" s="29">
        <v>77</v>
      </c>
      <c r="AR1366" s="29">
        <v>140</v>
      </c>
      <c r="AS1366" s="29">
        <v>140</v>
      </c>
      <c r="AT1366" s="29">
        <v>1</v>
      </c>
      <c r="AU1366" s="144">
        <v>1.5092E-3</v>
      </c>
      <c r="AV1366" s="36" t="s">
        <v>28</v>
      </c>
      <c r="AW1366" s="102">
        <v>44511</v>
      </c>
      <c r="AX1366" s="129" t="s">
        <v>33</v>
      </c>
      <c r="AY1366" s="106">
        <v>110</v>
      </c>
      <c r="BD1366" t="s">
        <v>4461</v>
      </c>
      <c r="BE1366" t="s">
        <v>4462</v>
      </c>
      <c r="BF1366" t="s">
        <v>4749</v>
      </c>
      <c r="BH1366" t="str">
        <f t="shared" si="304"/>
        <v>AV</v>
      </c>
      <c r="BJ1366" t="str">
        <f t="shared" si="305"/>
        <v>OK</v>
      </c>
      <c r="BK1366" s="130">
        <v>1228</v>
      </c>
      <c r="BL1366" s="130" t="s">
        <v>37</v>
      </c>
      <c r="BM1366" s="131" t="s">
        <v>33</v>
      </c>
      <c r="BN1366" s="131" t="e">
        <v>#VALUE!</v>
      </c>
      <c r="BO1366">
        <v>1228</v>
      </c>
      <c r="BP1366">
        <v>110</v>
      </c>
    </row>
    <row r="1367" spans="1:68" ht="25.2" x14ac:dyDescent="0.3">
      <c r="A1367" s="1"/>
      <c r="B1367" s="47">
        <v>1262</v>
      </c>
      <c r="C1367" s="45">
        <v>1119068</v>
      </c>
      <c r="D1367" s="47"/>
      <c r="E1367" s="47"/>
      <c r="F1367" s="39" t="s">
        <v>4137</v>
      </c>
      <c r="G1367" s="29" t="s">
        <v>31</v>
      </c>
      <c r="H1367" s="70" t="s">
        <v>4779</v>
      </c>
      <c r="I1367" s="148"/>
      <c r="J1367" s="147"/>
      <c r="K1367" s="148">
        <v>0</v>
      </c>
      <c r="L1367" s="148"/>
      <c r="M1367" s="147"/>
      <c r="N1367" s="29" t="str">
        <f t="shared" si="300"/>
        <v/>
      </c>
      <c r="O1367" s="29" t="str">
        <f t="shared" si="301"/>
        <v/>
      </c>
      <c r="P1367" s="29" t="str">
        <f t="shared" si="302"/>
        <v/>
      </c>
      <c r="Q1367" s="29" t="str">
        <f t="shared" si="309"/>
        <v/>
      </c>
      <c r="R1367" s="29" t="str">
        <f t="shared" si="310"/>
        <v/>
      </c>
      <c r="S1367" s="29" t="str">
        <f t="shared" si="311"/>
        <v/>
      </c>
      <c r="T1367" s="29" t="str">
        <f t="shared" si="312"/>
        <v/>
      </c>
      <c r="U1367" s="29"/>
      <c r="V1367" s="29"/>
      <c r="W1367" s="38" t="s">
        <v>4126</v>
      </c>
      <c r="X1367" s="29" t="s">
        <v>158</v>
      </c>
      <c r="Y1367" s="146">
        <v>1110.46</v>
      </c>
      <c r="Z1367" s="33">
        <v>1421</v>
      </c>
      <c r="AA1367" s="34">
        <f t="shared" si="306"/>
        <v>0.28000000000000003</v>
      </c>
      <c r="AB1367" s="33">
        <f t="shared" si="303"/>
        <v>1421</v>
      </c>
      <c r="AC1367" s="34">
        <f t="shared" si="307"/>
        <v>0.27965069598209591</v>
      </c>
      <c r="AD1367" s="145">
        <f t="shared" si="313"/>
        <v>1184.1669999999999</v>
      </c>
      <c r="AE1367" s="105">
        <v>925.38300000000004</v>
      </c>
      <c r="AF1367" s="34" t="s">
        <v>36</v>
      </c>
      <c r="AG1367" s="34" t="s">
        <v>36</v>
      </c>
      <c r="AH1367" s="34" t="s">
        <v>36</v>
      </c>
      <c r="AI1367" s="29">
        <v>0.14399999999999999</v>
      </c>
      <c r="AJ1367" s="29">
        <v>3.1470000000000001E-4</v>
      </c>
      <c r="AK1367" s="29">
        <v>10</v>
      </c>
      <c r="AL1367" s="29">
        <v>0</v>
      </c>
      <c r="AM1367" s="29" t="s">
        <v>28</v>
      </c>
      <c r="AN1367" s="158" t="s">
        <v>28</v>
      </c>
      <c r="AO1367" s="29" t="s">
        <v>28</v>
      </c>
      <c r="AP1367" s="29">
        <v>10</v>
      </c>
      <c r="AQ1367" s="29">
        <v>91</v>
      </c>
      <c r="AR1367" s="29">
        <v>182</v>
      </c>
      <c r="AS1367" s="29">
        <v>182</v>
      </c>
      <c r="AT1367" s="29">
        <v>1.44</v>
      </c>
      <c r="AU1367" s="144">
        <v>3.0142839999999999E-3</v>
      </c>
      <c r="AV1367" s="36" t="s">
        <v>28</v>
      </c>
      <c r="AW1367" s="102">
        <v>44511</v>
      </c>
      <c r="AX1367" s="129" t="s">
        <v>33</v>
      </c>
      <c r="AY1367" s="106">
        <v>190</v>
      </c>
      <c r="BD1367" t="s">
        <v>4461</v>
      </c>
      <c r="BE1367" t="s">
        <v>4462</v>
      </c>
      <c r="BF1367" t="s">
        <v>4749</v>
      </c>
      <c r="BH1367" t="str">
        <f t="shared" si="304"/>
        <v>AV</v>
      </c>
      <c r="BJ1367" t="str">
        <f t="shared" si="305"/>
        <v>OK</v>
      </c>
      <c r="BK1367" s="130">
        <v>1421</v>
      </c>
      <c r="BL1367" s="130" t="s">
        <v>37</v>
      </c>
      <c r="BM1367" s="131" t="s">
        <v>33</v>
      </c>
      <c r="BN1367" s="131" t="e">
        <v>#VALUE!</v>
      </c>
      <c r="BO1367">
        <v>1421</v>
      </c>
      <c r="BP1367">
        <v>40</v>
      </c>
    </row>
    <row r="1368" spans="1:68" ht="25.2" x14ac:dyDescent="0.3">
      <c r="A1368" s="1"/>
      <c r="B1368" s="47">
        <v>1263</v>
      </c>
      <c r="C1368" s="45">
        <v>1119069</v>
      </c>
      <c r="D1368" s="47"/>
      <c r="E1368" s="47"/>
      <c r="F1368" s="39" t="s">
        <v>4138</v>
      </c>
      <c r="G1368" s="29" t="s">
        <v>31</v>
      </c>
      <c r="H1368" s="70" t="s">
        <v>4779</v>
      </c>
      <c r="I1368" s="148"/>
      <c r="J1368" s="147"/>
      <c r="K1368" s="148">
        <v>0</v>
      </c>
      <c r="L1368" s="148"/>
      <c r="M1368" s="147"/>
      <c r="N1368" s="29" t="str">
        <f t="shared" si="300"/>
        <v/>
      </c>
      <c r="O1368" s="29" t="str">
        <f t="shared" si="301"/>
        <v/>
      </c>
      <c r="P1368" s="29" t="str">
        <f t="shared" si="302"/>
        <v/>
      </c>
      <c r="Q1368" s="29" t="str">
        <f t="shared" si="309"/>
        <v/>
      </c>
      <c r="R1368" s="29" t="str">
        <f t="shared" si="310"/>
        <v/>
      </c>
      <c r="S1368" s="29" t="str">
        <f t="shared" si="311"/>
        <v/>
      </c>
      <c r="T1368" s="29" t="str">
        <f t="shared" si="312"/>
        <v/>
      </c>
      <c r="U1368" s="29"/>
      <c r="V1368" s="29"/>
      <c r="W1368" s="38" t="s">
        <v>4126</v>
      </c>
      <c r="X1368" s="29" t="s">
        <v>158</v>
      </c>
      <c r="Y1368" s="146">
        <v>2138.5</v>
      </c>
      <c r="Z1368" s="33">
        <v>2737</v>
      </c>
      <c r="AA1368" s="34">
        <f t="shared" si="306"/>
        <v>0.28000000000000003</v>
      </c>
      <c r="AB1368" s="33">
        <f t="shared" si="303"/>
        <v>2737</v>
      </c>
      <c r="AC1368" s="34">
        <f t="shared" si="307"/>
        <v>0.27986911945178761</v>
      </c>
      <c r="AD1368" s="145">
        <f t="shared" si="313"/>
        <v>2280.8330000000001</v>
      </c>
      <c r="AE1368" s="105">
        <v>1782.0830000000001</v>
      </c>
      <c r="AF1368" s="34" t="s">
        <v>36</v>
      </c>
      <c r="AG1368" s="34" t="s">
        <v>36</v>
      </c>
      <c r="AH1368" s="34" t="s">
        <v>36</v>
      </c>
      <c r="AI1368" s="29">
        <v>0.20599999999999999</v>
      </c>
      <c r="AJ1368" s="29">
        <v>5.4449999999999995E-4</v>
      </c>
      <c r="AK1368" s="29">
        <v>30</v>
      </c>
      <c r="AL1368" s="29">
        <v>0</v>
      </c>
      <c r="AM1368" s="29" t="s">
        <v>28</v>
      </c>
      <c r="AN1368" s="158" t="s">
        <v>28</v>
      </c>
      <c r="AO1368" s="29" t="s">
        <v>28</v>
      </c>
      <c r="AP1368" s="29">
        <v>10</v>
      </c>
      <c r="AQ1368" s="29">
        <v>110</v>
      </c>
      <c r="AR1368" s="29">
        <v>202</v>
      </c>
      <c r="AS1368" s="29">
        <v>202</v>
      </c>
      <c r="AT1368" s="29">
        <v>2.06</v>
      </c>
      <c r="AU1368" s="144">
        <v>4.4884399999999998E-3</v>
      </c>
      <c r="AV1368" s="36" t="s">
        <v>28</v>
      </c>
      <c r="AW1368" s="102">
        <v>44511</v>
      </c>
      <c r="AX1368" s="129" t="s">
        <v>33</v>
      </c>
      <c r="AY1368" s="106">
        <v>70</v>
      </c>
      <c r="BD1368" t="s">
        <v>4461</v>
      </c>
      <c r="BE1368" t="s">
        <v>4462</v>
      </c>
      <c r="BF1368" t="s">
        <v>4749</v>
      </c>
      <c r="BH1368" t="str">
        <f t="shared" si="304"/>
        <v>AV</v>
      </c>
      <c r="BJ1368" t="str">
        <f t="shared" si="305"/>
        <v>OK</v>
      </c>
      <c r="BK1368" s="130">
        <v>2737</v>
      </c>
      <c r="BL1368" s="130" t="s">
        <v>37</v>
      </c>
      <c r="BM1368" s="131" t="s">
        <v>33</v>
      </c>
      <c r="BN1368" s="131" t="e">
        <v>#VALUE!</v>
      </c>
      <c r="BO1368">
        <v>2737</v>
      </c>
      <c r="BP1368">
        <v>70</v>
      </c>
    </row>
    <row r="1369" spans="1:68" ht="25.2" x14ac:dyDescent="0.3">
      <c r="A1369" s="1"/>
      <c r="B1369" s="47">
        <v>1264</v>
      </c>
      <c r="C1369" s="45">
        <v>1119070</v>
      </c>
      <c r="D1369" s="47"/>
      <c r="E1369" s="47"/>
      <c r="F1369" s="39" t="s">
        <v>4139</v>
      </c>
      <c r="G1369" s="29" t="s">
        <v>31</v>
      </c>
      <c r="H1369" s="70" t="s">
        <v>4779</v>
      </c>
      <c r="I1369" s="148"/>
      <c r="J1369" s="147"/>
      <c r="K1369" s="148">
        <v>0</v>
      </c>
      <c r="L1369" s="148"/>
      <c r="M1369" s="147"/>
      <c r="N1369" s="29" t="str">
        <f t="shared" si="300"/>
        <v/>
      </c>
      <c r="O1369" s="29" t="str">
        <f t="shared" si="301"/>
        <v/>
      </c>
      <c r="P1369" s="29" t="str">
        <f t="shared" si="302"/>
        <v/>
      </c>
      <c r="Q1369" s="29" t="str">
        <f t="shared" si="309"/>
        <v/>
      </c>
      <c r="R1369" s="29" t="str">
        <f t="shared" si="310"/>
        <v/>
      </c>
      <c r="S1369" s="29" t="str">
        <f t="shared" si="311"/>
        <v/>
      </c>
      <c r="T1369" s="29" t="str">
        <f t="shared" si="312"/>
        <v/>
      </c>
      <c r="U1369" s="29"/>
      <c r="V1369" s="29"/>
      <c r="W1369" s="38" t="s">
        <v>4126</v>
      </c>
      <c r="X1369" s="29" t="s">
        <v>158</v>
      </c>
      <c r="Y1369" s="146">
        <v>3323.23</v>
      </c>
      <c r="Z1369" s="33">
        <v>4254</v>
      </c>
      <c r="AA1369" s="34">
        <f t="shared" si="306"/>
        <v>0.28000000000000003</v>
      </c>
      <c r="AB1369" s="33">
        <f t="shared" si="303"/>
        <v>4254</v>
      </c>
      <c r="AC1369" s="34">
        <f t="shared" si="307"/>
        <v>0.28008007632093784</v>
      </c>
      <c r="AD1369" s="145">
        <f t="shared" si="313"/>
        <v>3545</v>
      </c>
      <c r="AE1369" s="105">
        <v>2769.3580000000002</v>
      </c>
      <c r="AF1369" s="34" t="s">
        <v>36</v>
      </c>
      <c r="AG1369" s="34" t="s">
        <v>36</v>
      </c>
      <c r="AH1369" s="34" t="s">
        <v>36</v>
      </c>
      <c r="AI1369" s="29">
        <v>0.33</v>
      </c>
      <c r="AJ1369" s="29">
        <v>1.1247E-3</v>
      </c>
      <c r="AK1369" s="29">
        <v>18</v>
      </c>
      <c r="AL1369" s="29">
        <v>0</v>
      </c>
      <c r="AM1369" s="29" t="s">
        <v>28</v>
      </c>
      <c r="AN1369" s="158" t="s">
        <v>28</v>
      </c>
      <c r="AO1369" s="29" t="s">
        <v>28</v>
      </c>
      <c r="AP1369" s="29">
        <v>2</v>
      </c>
      <c r="AQ1369" s="29">
        <v>143</v>
      </c>
      <c r="AR1369" s="29">
        <v>125</v>
      </c>
      <c r="AS1369" s="29">
        <v>125</v>
      </c>
      <c r="AT1369" s="29">
        <v>0.66</v>
      </c>
      <c r="AU1369" s="144">
        <v>2.2343749999999998E-3</v>
      </c>
      <c r="AV1369" s="36" t="s">
        <v>28</v>
      </c>
      <c r="AW1369" s="102">
        <v>44511</v>
      </c>
      <c r="AX1369" s="129" t="s">
        <v>33</v>
      </c>
      <c r="AY1369" s="106">
        <v>4</v>
      </c>
      <c r="BD1369" t="s">
        <v>4461</v>
      </c>
      <c r="BE1369" t="s">
        <v>4462</v>
      </c>
      <c r="BF1369" t="s">
        <v>4749</v>
      </c>
      <c r="BH1369" t="str">
        <f t="shared" si="304"/>
        <v>AV</v>
      </c>
      <c r="BJ1369" t="str">
        <f t="shared" si="305"/>
        <v>OK</v>
      </c>
      <c r="BK1369" s="130">
        <v>4254</v>
      </c>
      <c r="BL1369" s="130" t="s">
        <v>37</v>
      </c>
      <c r="BM1369" s="131" t="s">
        <v>33</v>
      </c>
      <c r="BN1369" s="131" t="e">
        <v>#VALUE!</v>
      </c>
      <c r="BO1369">
        <v>4254</v>
      </c>
      <c r="BP1369">
        <v>4</v>
      </c>
    </row>
    <row r="1370" spans="1:68" x14ac:dyDescent="0.3">
      <c r="A1370" s="1"/>
      <c r="B1370" s="47">
        <v>1265</v>
      </c>
      <c r="C1370" s="45">
        <v>1119071</v>
      </c>
      <c r="D1370" s="47"/>
      <c r="E1370" s="47"/>
      <c r="F1370" s="39" t="s">
        <v>4140</v>
      </c>
      <c r="G1370" s="29" t="s">
        <v>31</v>
      </c>
      <c r="H1370" s="157" t="s">
        <v>396</v>
      </c>
      <c r="I1370" s="148"/>
      <c r="J1370" s="147"/>
      <c r="K1370" s="148">
        <v>0</v>
      </c>
      <c r="L1370" s="148"/>
      <c r="M1370" s="147"/>
      <c r="N1370" s="29" t="str">
        <f t="shared" si="300"/>
        <v/>
      </c>
      <c r="O1370" s="29" t="str">
        <f t="shared" si="301"/>
        <v/>
      </c>
      <c r="P1370" s="29" t="str">
        <f t="shared" si="302"/>
        <v/>
      </c>
      <c r="Q1370" s="29" t="str">
        <f t="shared" si="309"/>
        <v/>
      </c>
      <c r="R1370" s="29" t="str">
        <f t="shared" si="310"/>
        <v/>
      </c>
      <c r="S1370" s="29" t="str">
        <f t="shared" si="311"/>
        <v/>
      </c>
      <c r="T1370" s="29" t="str">
        <f t="shared" si="312"/>
        <v/>
      </c>
      <c r="U1370" s="29"/>
      <c r="V1370" s="29"/>
      <c r="W1370" s="38" t="s">
        <v>4126</v>
      </c>
      <c r="X1370" s="29" t="s">
        <v>158</v>
      </c>
      <c r="Y1370" s="146">
        <v>4178.59</v>
      </c>
      <c r="Z1370" s="33">
        <v>5349</v>
      </c>
      <c r="AA1370" s="34">
        <f t="shared" si="306"/>
        <v>0.28000000000000003</v>
      </c>
      <c r="AB1370" s="33">
        <f t="shared" si="303"/>
        <v>5349</v>
      </c>
      <c r="AC1370" s="34">
        <f t="shared" si="307"/>
        <v>0.28009699732177579</v>
      </c>
      <c r="AD1370" s="145">
        <f t="shared" si="313"/>
        <v>4457.5</v>
      </c>
      <c r="AE1370" s="105">
        <v>3482.1579999999999</v>
      </c>
      <c r="AF1370" s="34" t="s">
        <v>36</v>
      </c>
      <c r="AG1370" s="34" t="s">
        <v>36</v>
      </c>
      <c r="AH1370" s="34" t="s">
        <v>36</v>
      </c>
      <c r="AI1370" s="29">
        <v>0.503</v>
      </c>
      <c r="AJ1370" s="29">
        <v>2.0990000000000002E-3</v>
      </c>
      <c r="AK1370" s="29">
        <v>0</v>
      </c>
      <c r="AL1370" s="29">
        <v>0</v>
      </c>
      <c r="AM1370" s="29" t="s">
        <v>28</v>
      </c>
      <c r="AN1370" s="44" t="s">
        <v>27</v>
      </c>
      <c r="AO1370" s="29" t="s">
        <v>28</v>
      </c>
      <c r="AP1370" s="29">
        <v>2</v>
      </c>
      <c r="AQ1370" s="29">
        <v>177</v>
      </c>
      <c r="AR1370" s="29">
        <v>159</v>
      </c>
      <c r="AS1370" s="29">
        <v>159</v>
      </c>
      <c r="AT1370" s="29">
        <v>1.006</v>
      </c>
      <c r="AU1370" s="144">
        <v>4.4747370000000003E-3</v>
      </c>
      <c r="AV1370" s="36" t="s">
        <v>28</v>
      </c>
      <c r="AW1370" s="102">
        <v>44511</v>
      </c>
      <c r="AX1370" s="129" t="s">
        <v>33</v>
      </c>
      <c r="AY1370" s="106" t="e">
        <v>#N/A</v>
      </c>
      <c r="BD1370" t="s">
        <v>4461</v>
      </c>
      <c r="BE1370" t="s">
        <v>4462</v>
      </c>
      <c r="BF1370" t="s">
        <v>4749</v>
      </c>
      <c r="BH1370" t="str">
        <f t="shared" si="304"/>
        <v/>
      </c>
      <c r="BJ1370" t="str">
        <f t="shared" si="305"/>
        <v>OK</v>
      </c>
      <c r="BK1370" s="130" t="s">
        <v>5302</v>
      </c>
      <c r="BL1370" s="130" t="e">
        <v>#VALUE!</v>
      </c>
      <c r="BM1370" s="131" t="s">
        <v>33</v>
      </c>
      <c r="BN1370" s="131" t="e">
        <v>#VALUE!</v>
      </c>
      <c r="BO1370" t="e">
        <v>#N/A</v>
      </c>
      <c r="BP1370">
        <v>0</v>
      </c>
    </row>
    <row r="1371" spans="1:68" ht="25.2" x14ac:dyDescent="0.3">
      <c r="A1371" s="1"/>
      <c r="B1371" s="47">
        <v>1266</v>
      </c>
      <c r="C1371" s="45">
        <v>1119072</v>
      </c>
      <c r="D1371" s="47"/>
      <c r="E1371" s="47"/>
      <c r="F1371" s="39" t="s">
        <v>4141</v>
      </c>
      <c r="G1371" s="29" t="s">
        <v>31</v>
      </c>
      <c r="H1371" s="70" t="s">
        <v>4779</v>
      </c>
      <c r="I1371" s="148"/>
      <c r="J1371" s="147"/>
      <c r="K1371" s="148">
        <v>0</v>
      </c>
      <c r="L1371" s="148"/>
      <c r="M1371" s="147"/>
      <c r="N1371" s="29" t="str">
        <f t="shared" si="300"/>
        <v/>
      </c>
      <c r="O1371" s="29" t="str">
        <f t="shared" si="301"/>
        <v/>
      </c>
      <c r="P1371" s="29" t="str">
        <f t="shared" si="302"/>
        <v/>
      </c>
      <c r="Q1371" s="29" t="str">
        <f t="shared" si="309"/>
        <v/>
      </c>
      <c r="R1371" s="29" t="str">
        <f t="shared" si="310"/>
        <v/>
      </c>
      <c r="S1371" s="29" t="str">
        <f t="shared" si="311"/>
        <v/>
      </c>
      <c r="T1371" s="29" t="str">
        <f t="shared" si="312"/>
        <v/>
      </c>
      <c r="U1371" s="29"/>
      <c r="V1371" s="29"/>
      <c r="W1371" s="38" t="s">
        <v>4126</v>
      </c>
      <c r="X1371" s="29" t="s">
        <v>158</v>
      </c>
      <c r="Y1371" s="146">
        <v>804.38</v>
      </c>
      <c r="Z1371" s="33">
        <v>1030</v>
      </c>
      <c r="AA1371" s="34">
        <f t="shared" si="306"/>
        <v>0.28000000000000003</v>
      </c>
      <c r="AB1371" s="33">
        <f t="shared" si="303"/>
        <v>1030</v>
      </c>
      <c r="AC1371" s="34">
        <f t="shared" si="307"/>
        <v>0.28048818693245131</v>
      </c>
      <c r="AD1371" s="145">
        <f t="shared" si="313"/>
        <v>858.33299999999997</v>
      </c>
      <c r="AE1371" s="105">
        <v>670.31700000000001</v>
      </c>
      <c r="AF1371" s="34" t="s">
        <v>36</v>
      </c>
      <c r="AG1371" s="34" t="s">
        <v>36</v>
      </c>
      <c r="AH1371" s="34" t="s">
        <v>36</v>
      </c>
      <c r="AI1371" s="29">
        <v>0.06</v>
      </c>
      <c r="AJ1371" s="29">
        <v>9.2999999999999997E-5</v>
      </c>
      <c r="AK1371" s="29">
        <v>30</v>
      </c>
      <c r="AL1371" s="29">
        <v>0</v>
      </c>
      <c r="AM1371" s="29" t="s">
        <v>28</v>
      </c>
      <c r="AN1371" s="158" t="s">
        <v>28</v>
      </c>
      <c r="AO1371" s="29" t="s">
        <v>28</v>
      </c>
      <c r="AP1371" s="29">
        <v>10</v>
      </c>
      <c r="AQ1371" s="29">
        <v>57</v>
      </c>
      <c r="AR1371" s="29">
        <v>126</v>
      </c>
      <c r="AS1371" s="29">
        <v>126</v>
      </c>
      <c r="AT1371" s="29">
        <v>0.6</v>
      </c>
      <c r="AU1371" s="144">
        <v>9.04932E-4</v>
      </c>
      <c r="AV1371" s="36" t="s">
        <v>28</v>
      </c>
      <c r="AW1371" s="102">
        <v>44511</v>
      </c>
      <c r="AX1371" s="129" t="s">
        <v>33</v>
      </c>
      <c r="AY1371" s="106">
        <v>10</v>
      </c>
      <c r="BD1371" t="s">
        <v>4461</v>
      </c>
      <c r="BE1371" t="s">
        <v>4462</v>
      </c>
      <c r="BF1371" t="s">
        <v>4749</v>
      </c>
      <c r="BH1371" t="str">
        <f t="shared" si="304"/>
        <v>AV</v>
      </c>
      <c r="BJ1371" t="str">
        <f t="shared" si="305"/>
        <v>OK</v>
      </c>
      <c r="BK1371" s="130">
        <v>1030</v>
      </c>
      <c r="BL1371" s="130" t="s">
        <v>37</v>
      </c>
      <c r="BM1371" s="131" t="s">
        <v>33</v>
      </c>
      <c r="BN1371" s="131" t="e">
        <v>#VALUE!</v>
      </c>
      <c r="BO1371">
        <v>1030</v>
      </c>
      <c r="BP1371">
        <v>10</v>
      </c>
    </row>
    <row r="1372" spans="1:68" ht="25.2" x14ac:dyDescent="0.3">
      <c r="A1372" s="1"/>
      <c r="B1372" s="47">
        <v>1267</v>
      </c>
      <c r="C1372" s="45">
        <v>1119073</v>
      </c>
      <c r="D1372" s="47"/>
      <c r="E1372" s="47"/>
      <c r="F1372" s="39" t="s">
        <v>4142</v>
      </c>
      <c r="G1372" s="29" t="s">
        <v>31</v>
      </c>
      <c r="H1372" s="70" t="s">
        <v>4779</v>
      </c>
      <c r="I1372" s="148"/>
      <c r="J1372" s="147"/>
      <c r="K1372" s="148">
        <v>0</v>
      </c>
      <c r="L1372" s="148"/>
      <c r="M1372" s="147"/>
      <c r="N1372" s="29" t="str">
        <f t="shared" si="300"/>
        <v/>
      </c>
      <c r="O1372" s="29" t="str">
        <f t="shared" si="301"/>
        <v/>
      </c>
      <c r="P1372" s="29" t="str">
        <f t="shared" si="302"/>
        <v/>
      </c>
      <c r="Q1372" s="29" t="str">
        <f t="shared" si="309"/>
        <v/>
      </c>
      <c r="R1372" s="29" t="str">
        <f t="shared" si="310"/>
        <v/>
      </c>
      <c r="S1372" s="29" t="str">
        <f t="shared" si="311"/>
        <v/>
      </c>
      <c r="T1372" s="29" t="str">
        <f t="shared" si="312"/>
        <v/>
      </c>
      <c r="U1372" s="29"/>
      <c r="V1372" s="29"/>
      <c r="W1372" s="38" t="s">
        <v>4126</v>
      </c>
      <c r="X1372" s="29" t="s">
        <v>158</v>
      </c>
      <c r="Y1372" s="146">
        <v>855.79</v>
      </c>
      <c r="Z1372" s="33">
        <v>1095</v>
      </c>
      <c r="AA1372" s="34">
        <f t="shared" si="306"/>
        <v>0.28000000000000003</v>
      </c>
      <c r="AB1372" s="33">
        <f t="shared" si="303"/>
        <v>1095</v>
      </c>
      <c r="AC1372" s="34">
        <f t="shared" si="307"/>
        <v>0.27952010634389574</v>
      </c>
      <c r="AD1372" s="145">
        <f t="shared" si="313"/>
        <v>912.5</v>
      </c>
      <c r="AE1372" s="105">
        <v>713.15800000000002</v>
      </c>
      <c r="AF1372" s="34" t="s">
        <v>36</v>
      </c>
      <c r="AG1372" s="34" t="s">
        <v>36</v>
      </c>
      <c r="AH1372" s="34" t="s">
        <v>36</v>
      </c>
      <c r="AI1372" s="29">
        <v>7.1999999999999995E-2</v>
      </c>
      <c r="AJ1372" s="29">
        <v>1.392E-4</v>
      </c>
      <c r="AK1372" s="29">
        <v>10</v>
      </c>
      <c r="AL1372" s="29">
        <v>0</v>
      </c>
      <c r="AM1372" s="29" t="s">
        <v>28</v>
      </c>
      <c r="AN1372" s="158" t="s">
        <v>28</v>
      </c>
      <c r="AO1372" s="29" t="s">
        <v>28</v>
      </c>
      <c r="AP1372" s="29">
        <v>10</v>
      </c>
      <c r="AQ1372" s="29">
        <v>67</v>
      </c>
      <c r="AR1372" s="29">
        <v>130</v>
      </c>
      <c r="AS1372" s="29">
        <v>130</v>
      </c>
      <c r="AT1372" s="29">
        <v>0.72</v>
      </c>
      <c r="AU1372" s="144">
        <v>1.1322999999999999E-3</v>
      </c>
      <c r="AV1372" s="36" t="s">
        <v>28</v>
      </c>
      <c r="AW1372" s="102">
        <v>44511</v>
      </c>
      <c r="AX1372" s="129" t="s">
        <v>33</v>
      </c>
      <c r="AY1372" s="106">
        <v>20</v>
      </c>
      <c r="BD1372" t="s">
        <v>4461</v>
      </c>
      <c r="BE1372" t="s">
        <v>4462</v>
      </c>
      <c r="BF1372" t="s">
        <v>4749</v>
      </c>
      <c r="BH1372" t="str">
        <f t="shared" si="304"/>
        <v>AV</v>
      </c>
      <c r="BJ1372" t="str">
        <f t="shared" si="305"/>
        <v>OK</v>
      </c>
      <c r="BK1372" s="130">
        <v>1095</v>
      </c>
      <c r="BL1372" s="130" t="s">
        <v>37</v>
      </c>
      <c r="BM1372" s="131" t="s">
        <v>33</v>
      </c>
      <c r="BN1372" s="131" t="e">
        <v>#VALUE!</v>
      </c>
      <c r="BO1372">
        <v>1095</v>
      </c>
      <c r="BP1372">
        <v>20</v>
      </c>
    </row>
    <row r="1373" spans="1:68" ht="25.2" x14ac:dyDescent="0.3">
      <c r="A1373" s="1"/>
      <c r="B1373" s="47">
        <v>1268</v>
      </c>
      <c r="C1373" s="45">
        <v>1119074</v>
      </c>
      <c r="D1373" s="47"/>
      <c r="E1373" s="47"/>
      <c r="F1373" s="39" t="s">
        <v>4143</v>
      </c>
      <c r="G1373" s="29" t="s">
        <v>31</v>
      </c>
      <c r="H1373" s="70" t="s">
        <v>4779</v>
      </c>
      <c r="I1373" s="148"/>
      <c r="J1373" s="147"/>
      <c r="K1373" s="148">
        <v>0</v>
      </c>
      <c r="L1373" s="148"/>
      <c r="M1373" s="147"/>
      <c r="N1373" s="29" t="str">
        <f t="shared" si="300"/>
        <v/>
      </c>
      <c r="O1373" s="29" t="str">
        <f t="shared" si="301"/>
        <v/>
      </c>
      <c r="P1373" s="29" t="str">
        <f t="shared" si="302"/>
        <v/>
      </c>
      <c r="Q1373" s="29" t="str">
        <f t="shared" si="309"/>
        <v/>
      </c>
      <c r="R1373" s="29" t="str">
        <f t="shared" si="310"/>
        <v/>
      </c>
      <c r="S1373" s="29" t="str">
        <f t="shared" si="311"/>
        <v/>
      </c>
      <c r="T1373" s="29" t="str">
        <f t="shared" si="312"/>
        <v/>
      </c>
      <c r="U1373" s="29"/>
      <c r="V1373" s="29"/>
      <c r="W1373" s="38" t="s">
        <v>4126</v>
      </c>
      <c r="X1373" s="29" t="s">
        <v>158</v>
      </c>
      <c r="Y1373" s="146">
        <v>978.26</v>
      </c>
      <c r="Z1373" s="33">
        <v>1252</v>
      </c>
      <c r="AA1373" s="34">
        <f t="shared" si="306"/>
        <v>0.28000000000000003</v>
      </c>
      <c r="AB1373" s="33">
        <f t="shared" si="303"/>
        <v>1252</v>
      </c>
      <c r="AC1373" s="34">
        <f t="shared" si="307"/>
        <v>0.27982242764809873</v>
      </c>
      <c r="AD1373" s="145">
        <f t="shared" si="313"/>
        <v>1043.3330000000001</v>
      </c>
      <c r="AE1373" s="105">
        <v>815.21699999999998</v>
      </c>
      <c r="AF1373" s="34" t="s">
        <v>36</v>
      </c>
      <c r="AG1373" s="34" t="s">
        <v>36</v>
      </c>
      <c r="AH1373" s="34" t="s">
        <v>36</v>
      </c>
      <c r="AI1373" s="29">
        <v>0.1</v>
      </c>
      <c r="AJ1373" s="29">
        <v>2.0320000000000001E-4</v>
      </c>
      <c r="AK1373" s="29">
        <v>60</v>
      </c>
      <c r="AL1373" s="29">
        <v>0</v>
      </c>
      <c r="AM1373" s="29" t="s">
        <v>28</v>
      </c>
      <c r="AN1373" s="158" t="s">
        <v>28</v>
      </c>
      <c r="AO1373" s="29" t="s">
        <v>28</v>
      </c>
      <c r="AP1373" s="29">
        <v>10</v>
      </c>
      <c r="AQ1373" s="29">
        <v>74</v>
      </c>
      <c r="AR1373" s="29">
        <v>142</v>
      </c>
      <c r="AS1373" s="29">
        <v>142</v>
      </c>
      <c r="AT1373" s="29">
        <v>1</v>
      </c>
      <c r="AU1373" s="144">
        <v>1.492136E-3</v>
      </c>
      <c r="AV1373" s="36" t="s">
        <v>28</v>
      </c>
      <c r="AW1373" s="102">
        <v>44511</v>
      </c>
      <c r="AX1373" s="129" t="s">
        <v>33</v>
      </c>
      <c r="AY1373" s="106">
        <v>50</v>
      </c>
      <c r="BD1373" t="s">
        <v>4461</v>
      </c>
      <c r="BE1373" t="s">
        <v>4462</v>
      </c>
      <c r="BF1373" t="s">
        <v>4749</v>
      </c>
      <c r="BH1373" t="str">
        <f t="shared" si="304"/>
        <v>AV</v>
      </c>
      <c r="BJ1373" t="str">
        <f t="shared" si="305"/>
        <v>OK</v>
      </c>
      <c r="BK1373" s="130">
        <v>1252</v>
      </c>
      <c r="BL1373" s="130" t="s">
        <v>37</v>
      </c>
      <c r="BM1373" s="131" t="s">
        <v>33</v>
      </c>
      <c r="BN1373" s="131" t="e">
        <v>#VALUE!</v>
      </c>
      <c r="BO1373">
        <v>1252</v>
      </c>
      <c r="BP1373">
        <v>50</v>
      </c>
    </row>
    <row r="1374" spans="1:68" ht="25.2" x14ac:dyDescent="0.3">
      <c r="A1374" s="1"/>
      <c r="B1374" s="47">
        <v>1269</v>
      </c>
      <c r="C1374" s="45">
        <v>1119075</v>
      </c>
      <c r="D1374" s="47"/>
      <c r="E1374" s="47"/>
      <c r="F1374" s="39" t="s">
        <v>4144</v>
      </c>
      <c r="G1374" s="29" t="s">
        <v>31</v>
      </c>
      <c r="H1374" s="70" t="s">
        <v>4779</v>
      </c>
      <c r="I1374" s="148"/>
      <c r="J1374" s="147"/>
      <c r="K1374" s="148">
        <v>0</v>
      </c>
      <c r="L1374" s="148"/>
      <c r="M1374" s="147"/>
      <c r="N1374" s="29" t="str">
        <f t="shared" si="300"/>
        <v/>
      </c>
      <c r="O1374" s="29" t="str">
        <f t="shared" si="301"/>
        <v/>
      </c>
      <c r="P1374" s="29" t="str">
        <f t="shared" si="302"/>
        <v/>
      </c>
      <c r="Q1374" s="29" t="str">
        <f t="shared" si="309"/>
        <v/>
      </c>
      <c r="R1374" s="29" t="str">
        <f t="shared" si="310"/>
        <v/>
      </c>
      <c r="S1374" s="29" t="str">
        <f t="shared" si="311"/>
        <v/>
      </c>
      <c r="T1374" s="29" t="str">
        <f t="shared" si="312"/>
        <v/>
      </c>
      <c r="U1374" s="29"/>
      <c r="V1374" s="29"/>
      <c r="W1374" s="38" t="s">
        <v>4126</v>
      </c>
      <c r="X1374" s="29" t="s">
        <v>158</v>
      </c>
      <c r="Y1374" s="146">
        <v>1075.03</v>
      </c>
      <c r="Z1374" s="33">
        <v>1376</v>
      </c>
      <c r="AA1374" s="34">
        <f t="shared" si="306"/>
        <v>0.28000000000000003</v>
      </c>
      <c r="AB1374" s="33">
        <f t="shared" si="303"/>
        <v>1376</v>
      </c>
      <c r="AC1374" s="34">
        <f t="shared" si="307"/>
        <v>0.27996512840204585</v>
      </c>
      <c r="AD1374" s="145">
        <f t="shared" si="313"/>
        <v>1146.6669999999999</v>
      </c>
      <c r="AE1374" s="105">
        <v>895.85799999999995</v>
      </c>
      <c r="AF1374" s="34" t="s">
        <v>36</v>
      </c>
      <c r="AG1374" s="34" t="s">
        <v>36</v>
      </c>
      <c r="AH1374" s="34" t="s">
        <v>36</v>
      </c>
      <c r="AI1374" s="29">
        <v>0.14399999999999999</v>
      </c>
      <c r="AJ1374" s="29">
        <v>3.2919999999999998E-4</v>
      </c>
      <c r="AK1374" s="29">
        <v>40</v>
      </c>
      <c r="AL1374" s="29">
        <v>0</v>
      </c>
      <c r="AM1374" s="29" t="s">
        <v>28</v>
      </c>
      <c r="AN1374" s="158" t="s">
        <v>28</v>
      </c>
      <c r="AO1374" s="29" t="s">
        <v>28</v>
      </c>
      <c r="AP1374" s="29">
        <v>10</v>
      </c>
      <c r="AQ1374" s="29">
        <v>88</v>
      </c>
      <c r="AR1374" s="29">
        <v>185</v>
      </c>
      <c r="AS1374" s="29">
        <v>185</v>
      </c>
      <c r="AT1374" s="29">
        <v>1.44</v>
      </c>
      <c r="AU1374" s="144">
        <v>3.0117999999999998E-3</v>
      </c>
      <c r="AV1374" s="36" t="s">
        <v>28</v>
      </c>
      <c r="AW1374" s="102">
        <v>44511</v>
      </c>
      <c r="AX1374" s="129" t="s">
        <v>33</v>
      </c>
      <c r="AY1374" s="106">
        <v>80</v>
      </c>
      <c r="BD1374" t="s">
        <v>4461</v>
      </c>
      <c r="BE1374" t="s">
        <v>4462</v>
      </c>
      <c r="BF1374" t="s">
        <v>4749</v>
      </c>
      <c r="BH1374" t="str">
        <f t="shared" si="304"/>
        <v>AV</v>
      </c>
      <c r="BJ1374" t="str">
        <f t="shared" si="305"/>
        <v>OK</v>
      </c>
      <c r="BK1374" s="130">
        <v>1376</v>
      </c>
      <c r="BL1374" s="130" t="s">
        <v>37</v>
      </c>
      <c r="BM1374" s="131" t="s">
        <v>33</v>
      </c>
      <c r="BN1374" s="131" t="e">
        <v>#VALUE!</v>
      </c>
      <c r="BO1374">
        <v>1376</v>
      </c>
      <c r="BP1374">
        <v>80</v>
      </c>
    </row>
    <row r="1375" spans="1:68" ht="25.2" x14ac:dyDescent="0.3">
      <c r="A1375" s="1"/>
      <c r="B1375" s="47">
        <v>1270</v>
      </c>
      <c r="C1375" s="45">
        <v>1119076</v>
      </c>
      <c r="D1375" s="47"/>
      <c r="E1375" s="47"/>
      <c r="F1375" s="39" t="s">
        <v>4145</v>
      </c>
      <c r="G1375" s="29" t="s">
        <v>31</v>
      </c>
      <c r="H1375" s="157" t="s">
        <v>396</v>
      </c>
      <c r="I1375" s="148"/>
      <c r="J1375" s="147"/>
      <c r="K1375" s="148">
        <v>0</v>
      </c>
      <c r="L1375" s="148"/>
      <c r="M1375" s="147"/>
      <c r="N1375" s="29" t="str">
        <f t="shared" si="300"/>
        <v/>
      </c>
      <c r="O1375" s="29" t="str">
        <f t="shared" si="301"/>
        <v/>
      </c>
      <c r="P1375" s="29" t="str">
        <f t="shared" si="302"/>
        <v/>
      </c>
      <c r="Q1375" s="29" t="str">
        <f t="shared" si="309"/>
        <v/>
      </c>
      <c r="R1375" s="29" t="str">
        <f t="shared" si="310"/>
        <v/>
      </c>
      <c r="S1375" s="29" t="str">
        <f t="shared" si="311"/>
        <v/>
      </c>
      <c r="T1375" s="29" t="str">
        <f t="shared" si="312"/>
        <v/>
      </c>
      <c r="U1375" s="29"/>
      <c r="V1375" s="29"/>
      <c r="W1375" s="38" t="s">
        <v>4126</v>
      </c>
      <c r="X1375" s="29" t="s">
        <v>158</v>
      </c>
      <c r="Y1375" s="146">
        <v>2190.89</v>
      </c>
      <c r="Z1375" s="33">
        <v>2804</v>
      </c>
      <c r="AA1375" s="34">
        <f t="shared" si="306"/>
        <v>0.28000000000000003</v>
      </c>
      <c r="AB1375" s="33">
        <f t="shared" si="303"/>
        <v>2804</v>
      </c>
      <c r="AC1375" s="34">
        <f t="shared" si="307"/>
        <v>0.27984512598165567</v>
      </c>
      <c r="AD1375" s="145">
        <f t="shared" si="313"/>
        <v>2336.6669999999999</v>
      </c>
      <c r="AE1375" s="105">
        <v>1825.742</v>
      </c>
      <c r="AF1375" s="34" t="s">
        <v>36</v>
      </c>
      <c r="AG1375" s="34" t="s">
        <v>36</v>
      </c>
      <c r="AH1375" s="34" t="s">
        <v>36</v>
      </c>
      <c r="AI1375" s="29">
        <v>0.20599999999999999</v>
      </c>
      <c r="AJ1375" s="29">
        <v>5.5279999999999999E-4</v>
      </c>
      <c r="AK1375" s="29">
        <v>0</v>
      </c>
      <c r="AL1375" s="29">
        <v>0</v>
      </c>
      <c r="AM1375" s="29" t="s">
        <v>28</v>
      </c>
      <c r="AN1375" s="44" t="s">
        <v>27</v>
      </c>
      <c r="AO1375" s="29" t="s">
        <v>28</v>
      </c>
      <c r="AP1375" s="29">
        <v>10</v>
      </c>
      <c r="AQ1375" s="29">
        <v>105</v>
      </c>
      <c r="AR1375" s="29">
        <v>207</v>
      </c>
      <c r="AS1375" s="29">
        <v>207</v>
      </c>
      <c r="AT1375" s="29">
        <v>2.06</v>
      </c>
      <c r="AU1375" s="144">
        <v>4.4991450000000004E-3</v>
      </c>
      <c r="AV1375" s="36" t="s">
        <v>28</v>
      </c>
      <c r="AW1375" s="102">
        <v>44511</v>
      </c>
      <c r="AX1375" s="129" t="s">
        <v>33</v>
      </c>
      <c r="AY1375" s="106">
        <v>50</v>
      </c>
      <c r="BD1375" t="s">
        <v>4461</v>
      </c>
      <c r="BE1375" t="s">
        <v>4462</v>
      </c>
      <c r="BF1375" t="s">
        <v>4749</v>
      </c>
      <c r="BH1375" t="str">
        <f t="shared" si="304"/>
        <v/>
      </c>
      <c r="BJ1375" t="str">
        <f t="shared" si="305"/>
        <v>OK</v>
      </c>
      <c r="BK1375" s="130" t="s">
        <v>5302</v>
      </c>
      <c r="BL1375" s="130" t="e">
        <v>#VALUE!</v>
      </c>
      <c r="BM1375" s="131" t="s">
        <v>33</v>
      </c>
      <c r="BN1375" s="131" t="e">
        <v>#VALUE!</v>
      </c>
      <c r="BO1375" t="e">
        <v>#N/A</v>
      </c>
      <c r="BP1375">
        <v>50</v>
      </c>
    </row>
    <row r="1376" spans="1:68" ht="25.2" x14ac:dyDescent="0.3">
      <c r="A1376" s="1"/>
      <c r="B1376" s="47">
        <v>1271</v>
      </c>
      <c r="C1376" s="45">
        <v>1119077</v>
      </c>
      <c r="D1376" s="47"/>
      <c r="E1376" s="47"/>
      <c r="F1376" s="39" t="s">
        <v>4146</v>
      </c>
      <c r="G1376" s="29" t="s">
        <v>31</v>
      </c>
      <c r="H1376" s="157" t="s">
        <v>396</v>
      </c>
      <c r="I1376" s="148"/>
      <c r="J1376" s="147"/>
      <c r="K1376" s="148">
        <v>0</v>
      </c>
      <c r="L1376" s="148"/>
      <c r="M1376" s="147"/>
      <c r="N1376" s="29" t="str">
        <f t="shared" si="300"/>
        <v/>
      </c>
      <c r="O1376" s="29" t="str">
        <f t="shared" si="301"/>
        <v/>
      </c>
      <c r="P1376" s="29" t="str">
        <f t="shared" si="302"/>
        <v/>
      </c>
      <c r="Q1376" s="29" t="str">
        <f t="shared" si="309"/>
        <v/>
      </c>
      <c r="R1376" s="29" t="str">
        <f t="shared" si="310"/>
        <v/>
      </c>
      <c r="S1376" s="29" t="str">
        <f t="shared" si="311"/>
        <v/>
      </c>
      <c r="T1376" s="29" t="str">
        <f t="shared" si="312"/>
        <v/>
      </c>
      <c r="U1376" s="29"/>
      <c r="V1376" s="29"/>
      <c r="W1376" s="38" t="s">
        <v>4126</v>
      </c>
      <c r="X1376" s="29" t="s">
        <v>158</v>
      </c>
      <c r="Y1376" s="146">
        <v>2703.46</v>
      </c>
      <c r="Z1376" s="33">
        <v>3460</v>
      </c>
      <c r="AA1376" s="34">
        <f t="shared" si="306"/>
        <v>0.28000000000000003</v>
      </c>
      <c r="AB1376" s="33">
        <f t="shared" si="303"/>
        <v>3460</v>
      </c>
      <c r="AC1376" s="34">
        <f t="shared" si="307"/>
        <v>0.2798414298478884</v>
      </c>
      <c r="AD1376" s="145">
        <f t="shared" si="313"/>
        <v>2883.3330000000001</v>
      </c>
      <c r="AE1376" s="105">
        <v>2252.8829999999998</v>
      </c>
      <c r="AF1376" s="34" t="s">
        <v>36</v>
      </c>
      <c r="AG1376" s="34" t="s">
        <v>36</v>
      </c>
      <c r="AH1376" s="34" t="s">
        <v>36</v>
      </c>
      <c r="AI1376" s="29">
        <v>0.31</v>
      </c>
      <c r="AJ1376" s="29">
        <v>1.1303000000000001E-3</v>
      </c>
      <c r="AK1376" s="29">
        <v>0</v>
      </c>
      <c r="AL1376" s="29">
        <v>0</v>
      </c>
      <c r="AM1376" s="29" t="s">
        <v>28</v>
      </c>
      <c r="AN1376" s="44" t="s">
        <v>27</v>
      </c>
      <c r="AO1376" s="29" t="s">
        <v>28</v>
      </c>
      <c r="AP1376" s="29">
        <v>2</v>
      </c>
      <c r="AQ1376" s="29">
        <v>136</v>
      </c>
      <c r="AR1376" s="29">
        <v>129</v>
      </c>
      <c r="AS1376" s="29">
        <v>129</v>
      </c>
      <c r="AT1376" s="29">
        <v>0.62</v>
      </c>
      <c r="AU1376" s="144">
        <v>2.263176E-3</v>
      </c>
      <c r="AV1376" s="36" t="s">
        <v>28</v>
      </c>
      <c r="AW1376" s="102">
        <v>44511</v>
      </c>
      <c r="AX1376" s="129" t="s">
        <v>33</v>
      </c>
      <c r="AY1376" s="106">
        <v>4</v>
      </c>
      <c r="BD1376" t="s">
        <v>4461</v>
      </c>
      <c r="BE1376" t="s">
        <v>4462</v>
      </c>
      <c r="BF1376" t="s">
        <v>4749</v>
      </c>
      <c r="BH1376" t="str">
        <f t="shared" si="304"/>
        <v/>
      </c>
      <c r="BJ1376" t="str">
        <f t="shared" si="305"/>
        <v>OK</v>
      </c>
      <c r="BK1376" s="130" t="s">
        <v>5302</v>
      </c>
      <c r="BL1376" s="130" t="e">
        <v>#VALUE!</v>
      </c>
      <c r="BM1376" s="131" t="s">
        <v>33</v>
      </c>
      <c r="BN1376" s="131" t="e">
        <v>#VALUE!</v>
      </c>
      <c r="BO1376" t="e">
        <v>#N/A</v>
      </c>
      <c r="BP1376">
        <v>4</v>
      </c>
    </row>
    <row r="1377" spans="1:68" ht="25.2" x14ac:dyDescent="0.3">
      <c r="A1377" s="1"/>
      <c r="B1377" s="47">
        <v>1272</v>
      </c>
      <c r="C1377" s="45">
        <v>1119078</v>
      </c>
      <c r="D1377" s="47"/>
      <c r="E1377" s="47"/>
      <c r="F1377" s="39" t="s">
        <v>4147</v>
      </c>
      <c r="G1377" s="29" t="s">
        <v>31</v>
      </c>
      <c r="H1377" s="157" t="s">
        <v>396</v>
      </c>
      <c r="I1377" s="148"/>
      <c r="J1377" s="147"/>
      <c r="K1377" s="148">
        <v>0</v>
      </c>
      <c r="L1377" s="148"/>
      <c r="M1377" s="147"/>
      <c r="N1377" s="29" t="str">
        <f t="shared" si="300"/>
        <v/>
      </c>
      <c r="O1377" s="29" t="str">
        <f t="shared" si="301"/>
        <v/>
      </c>
      <c r="P1377" s="29" t="str">
        <f t="shared" si="302"/>
        <v/>
      </c>
      <c r="Q1377" s="29" t="str">
        <f t="shared" si="309"/>
        <v/>
      </c>
      <c r="R1377" s="29" t="str">
        <f t="shared" si="310"/>
        <v/>
      </c>
      <c r="S1377" s="29" t="str">
        <f t="shared" si="311"/>
        <v/>
      </c>
      <c r="T1377" s="29" t="str">
        <f t="shared" si="312"/>
        <v/>
      </c>
      <c r="U1377" s="29"/>
      <c r="V1377" s="29"/>
      <c r="W1377" s="38" t="s">
        <v>4126</v>
      </c>
      <c r="X1377" s="29" t="s">
        <v>158</v>
      </c>
      <c r="Y1377" s="146">
        <v>4248.72</v>
      </c>
      <c r="Z1377" s="33">
        <v>5438</v>
      </c>
      <c r="AA1377" s="34">
        <f t="shared" si="306"/>
        <v>0.28000000000000003</v>
      </c>
      <c r="AB1377" s="33">
        <f t="shared" si="303"/>
        <v>5438</v>
      </c>
      <c r="AC1377" s="34">
        <f t="shared" si="307"/>
        <v>0.27991498616053789</v>
      </c>
      <c r="AD1377" s="145">
        <f t="shared" si="313"/>
        <v>4531.6670000000004</v>
      </c>
      <c r="AE1377" s="105">
        <v>3540.6</v>
      </c>
      <c r="AF1377" s="34" t="s">
        <v>36</v>
      </c>
      <c r="AG1377" s="34" t="s">
        <v>36</v>
      </c>
      <c r="AH1377" s="34" t="s">
        <v>36</v>
      </c>
      <c r="AI1377" s="29">
        <v>0.39400000000000002</v>
      </c>
      <c r="AJ1377" s="29">
        <v>2.0631999999999998E-3</v>
      </c>
      <c r="AK1377" s="29">
        <v>0</v>
      </c>
      <c r="AL1377" s="29">
        <v>0</v>
      </c>
      <c r="AM1377" s="29" t="s">
        <v>28</v>
      </c>
      <c r="AN1377" s="44" t="s">
        <v>27</v>
      </c>
      <c r="AO1377" s="29" t="s">
        <v>28</v>
      </c>
      <c r="AP1377" s="29">
        <v>2</v>
      </c>
      <c r="AQ1377" s="29">
        <v>170</v>
      </c>
      <c r="AR1377" s="29">
        <v>163</v>
      </c>
      <c r="AS1377" s="29">
        <v>163</v>
      </c>
      <c r="AT1377" s="29">
        <v>0.78800000000000003</v>
      </c>
      <c r="AU1377" s="144">
        <v>4.5167300000000001E-3</v>
      </c>
      <c r="AV1377" s="36" t="s">
        <v>28</v>
      </c>
      <c r="AW1377" s="102">
        <v>44511</v>
      </c>
      <c r="AX1377" s="129" t="s">
        <v>33</v>
      </c>
      <c r="AY1377" s="106" t="e">
        <v>#N/A</v>
      </c>
      <c r="BD1377" t="s">
        <v>4461</v>
      </c>
      <c r="BE1377" t="s">
        <v>4462</v>
      </c>
      <c r="BF1377" t="s">
        <v>4749</v>
      </c>
      <c r="BH1377" t="str">
        <f t="shared" si="304"/>
        <v/>
      </c>
      <c r="BJ1377" t="str">
        <f t="shared" si="305"/>
        <v>OK</v>
      </c>
      <c r="BK1377" s="130" t="s">
        <v>5302</v>
      </c>
      <c r="BL1377" s="130" t="e">
        <v>#VALUE!</v>
      </c>
      <c r="BM1377" s="131" t="s">
        <v>33</v>
      </c>
      <c r="BN1377" s="131" t="e">
        <v>#VALUE!</v>
      </c>
      <c r="BO1377" t="e">
        <v>#N/A</v>
      </c>
      <c r="BP1377">
        <v>0</v>
      </c>
    </row>
    <row r="1378" spans="1:68" ht="25.2" x14ac:dyDescent="0.3">
      <c r="A1378" s="1"/>
      <c r="B1378" s="47">
        <v>1273</v>
      </c>
      <c r="C1378" s="45">
        <v>1119079</v>
      </c>
      <c r="D1378" s="47"/>
      <c r="E1378" s="47"/>
      <c r="F1378" s="39" t="s">
        <v>4148</v>
      </c>
      <c r="G1378" s="29" t="s">
        <v>31</v>
      </c>
      <c r="H1378" s="70" t="s">
        <v>4779</v>
      </c>
      <c r="I1378" s="148"/>
      <c r="J1378" s="147"/>
      <c r="K1378" s="148">
        <v>0</v>
      </c>
      <c r="L1378" s="148"/>
      <c r="M1378" s="147"/>
      <c r="N1378" s="29" t="str">
        <f t="shared" si="300"/>
        <v/>
      </c>
      <c r="O1378" s="29" t="str">
        <f t="shared" si="301"/>
        <v/>
      </c>
      <c r="P1378" s="29" t="str">
        <f t="shared" si="302"/>
        <v/>
      </c>
      <c r="Q1378" s="29" t="str">
        <f t="shared" si="309"/>
        <v/>
      </c>
      <c r="R1378" s="29" t="str">
        <f t="shared" si="310"/>
        <v/>
      </c>
      <c r="S1378" s="29" t="str">
        <f t="shared" si="311"/>
        <v/>
      </c>
      <c r="T1378" s="29" t="str">
        <f t="shared" si="312"/>
        <v/>
      </c>
      <c r="U1378" s="29"/>
      <c r="V1378" s="29"/>
      <c r="W1378" s="38" t="s">
        <v>4126</v>
      </c>
      <c r="X1378" s="29" t="s">
        <v>158</v>
      </c>
      <c r="Y1378" s="146">
        <v>812.59</v>
      </c>
      <c r="Z1378" s="33">
        <v>1040</v>
      </c>
      <c r="AA1378" s="34">
        <f t="shared" si="306"/>
        <v>0.28000000000000003</v>
      </c>
      <c r="AB1378" s="33">
        <f t="shared" si="303"/>
        <v>1040</v>
      </c>
      <c r="AC1378" s="34">
        <f t="shared" si="307"/>
        <v>0.27985935335623296</v>
      </c>
      <c r="AD1378" s="145">
        <f t="shared" si="313"/>
        <v>866.66700000000003</v>
      </c>
      <c r="AE1378" s="105">
        <v>677.15800000000002</v>
      </c>
      <c r="AF1378" s="34" t="s">
        <v>36</v>
      </c>
      <c r="AG1378" s="34" t="s">
        <v>36</v>
      </c>
      <c r="AH1378" s="34" t="s">
        <v>36</v>
      </c>
      <c r="AI1378" s="29">
        <v>5.0999999999999997E-2</v>
      </c>
      <c r="AJ1378" s="29">
        <v>7.5799999999999999E-5</v>
      </c>
      <c r="AK1378" s="29">
        <v>30</v>
      </c>
      <c r="AL1378" s="29">
        <v>0</v>
      </c>
      <c r="AM1378" s="29" t="s">
        <v>28</v>
      </c>
      <c r="AN1378" s="158" t="s">
        <v>28</v>
      </c>
      <c r="AO1378" s="29" t="s">
        <v>28</v>
      </c>
      <c r="AP1378" s="29">
        <v>10</v>
      </c>
      <c r="AQ1378" s="29">
        <v>71</v>
      </c>
      <c r="AR1378" s="29">
        <v>113</v>
      </c>
      <c r="AS1378" s="29">
        <v>113</v>
      </c>
      <c r="AT1378" s="29">
        <v>0.51</v>
      </c>
      <c r="AU1378" s="144">
        <v>9.0659900000000001E-4</v>
      </c>
      <c r="AV1378" s="36" t="s">
        <v>28</v>
      </c>
      <c r="AW1378" s="102">
        <v>44511</v>
      </c>
      <c r="AX1378" s="129" t="s">
        <v>33</v>
      </c>
      <c r="AY1378" s="106">
        <v>10</v>
      </c>
      <c r="BD1378" t="s">
        <v>4461</v>
      </c>
      <c r="BE1378" t="s">
        <v>4462</v>
      </c>
      <c r="BF1378" t="s">
        <v>4749</v>
      </c>
      <c r="BH1378" t="str">
        <f t="shared" si="304"/>
        <v>AV</v>
      </c>
      <c r="BJ1378" t="str">
        <f t="shared" si="305"/>
        <v>OK</v>
      </c>
      <c r="BK1378" s="130">
        <v>1040</v>
      </c>
      <c r="BL1378" s="130" t="s">
        <v>37</v>
      </c>
      <c r="BM1378" s="131" t="s">
        <v>33</v>
      </c>
      <c r="BN1378" s="131" t="e">
        <v>#VALUE!</v>
      </c>
      <c r="BO1378">
        <v>1040</v>
      </c>
      <c r="BP1378">
        <v>10</v>
      </c>
    </row>
    <row r="1379" spans="1:68" ht="25.2" x14ac:dyDescent="0.3">
      <c r="A1379" s="1"/>
      <c r="B1379" s="47">
        <v>1274</v>
      </c>
      <c r="C1379" s="45">
        <v>1119080</v>
      </c>
      <c r="D1379" s="47"/>
      <c r="E1379" s="47"/>
      <c r="F1379" s="39" t="s">
        <v>4149</v>
      </c>
      <c r="G1379" s="29" t="s">
        <v>31</v>
      </c>
      <c r="H1379" s="70" t="s">
        <v>4779</v>
      </c>
      <c r="I1379" s="148"/>
      <c r="J1379" s="147"/>
      <c r="K1379" s="148">
        <v>0</v>
      </c>
      <c r="L1379" s="148"/>
      <c r="M1379" s="147"/>
      <c r="N1379" s="29" t="str">
        <f t="shared" si="300"/>
        <v/>
      </c>
      <c r="O1379" s="29" t="str">
        <f t="shared" si="301"/>
        <v/>
      </c>
      <c r="P1379" s="29" t="str">
        <f t="shared" si="302"/>
        <v/>
      </c>
      <c r="Q1379" s="29" t="str">
        <f t="shared" si="309"/>
        <v/>
      </c>
      <c r="R1379" s="29" t="str">
        <f t="shared" si="310"/>
        <v/>
      </c>
      <c r="S1379" s="29" t="str">
        <f t="shared" si="311"/>
        <v/>
      </c>
      <c r="T1379" s="29" t="str">
        <f t="shared" si="312"/>
        <v/>
      </c>
      <c r="U1379" s="29"/>
      <c r="V1379" s="29"/>
      <c r="W1379" s="38" t="s">
        <v>4126</v>
      </c>
      <c r="X1379" s="29" t="s">
        <v>158</v>
      </c>
      <c r="Y1379" s="146">
        <v>845.86</v>
      </c>
      <c r="Z1379" s="33">
        <v>1083</v>
      </c>
      <c r="AA1379" s="34">
        <f t="shared" si="306"/>
        <v>0.28000000000000003</v>
      </c>
      <c r="AB1379" s="33">
        <f t="shared" si="303"/>
        <v>1083</v>
      </c>
      <c r="AC1379" s="34">
        <f t="shared" si="307"/>
        <v>0.28035432830696716</v>
      </c>
      <c r="AD1379" s="145">
        <f t="shared" si="313"/>
        <v>902.5</v>
      </c>
      <c r="AE1379" s="105">
        <v>704.88300000000004</v>
      </c>
      <c r="AF1379" s="34" t="s">
        <v>36</v>
      </c>
      <c r="AG1379" s="34" t="s">
        <v>36</v>
      </c>
      <c r="AH1379" s="34" t="s">
        <v>36</v>
      </c>
      <c r="AI1379" s="29">
        <v>5.8000000000000003E-2</v>
      </c>
      <c r="AJ1379" s="29">
        <v>9.7200000000000004E-5</v>
      </c>
      <c r="AK1379" s="29">
        <v>0</v>
      </c>
      <c r="AL1379" s="29">
        <v>0</v>
      </c>
      <c r="AM1379" s="29" t="s">
        <v>28</v>
      </c>
      <c r="AN1379" s="44" t="s">
        <v>27</v>
      </c>
      <c r="AO1379" s="29" t="s">
        <v>28</v>
      </c>
      <c r="AP1379" s="29">
        <v>10</v>
      </c>
      <c r="AQ1379" s="29">
        <v>74</v>
      </c>
      <c r="AR1379" s="29">
        <v>110</v>
      </c>
      <c r="AS1379" s="29">
        <v>110</v>
      </c>
      <c r="AT1379" s="29">
        <v>0.58000000000000007</v>
      </c>
      <c r="AU1379" s="144">
        <v>8.9539999999999997E-4</v>
      </c>
      <c r="AV1379" s="36" t="s">
        <v>28</v>
      </c>
      <c r="AW1379" s="102">
        <v>44511</v>
      </c>
      <c r="AX1379" s="129" t="s">
        <v>33</v>
      </c>
      <c r="AY1379" s="106">
        <v>30</v>
      </c>
      <c r="BD1379" t="s">
        <v>4461</v>
      </c>
      <c r="BE1379" t="s">
        <v>4462</v>
      </c>
      <c r="BF1379" t="s">
        <v>4749</v>
      </c>
      <c r="BH1379" t="str">
        <f t="shared" si="304"/>
        <v/>
      </c>
      <c r="BJ1379" t="str">
        <f t="shared" si="305"/>
        <v>OK</v>
      </c>
      <c r="BK1379" s="130" t="s">
        <v>5302</v>
      </c>
      <c r="BL1379" s="130" t="e">
        <v>#VALUE!</v>
      </c>
      <c r="BM1379" s="131" t="s">
        <v>33</v>
      </c>
      <c r="BN1379" s="131" t="e">
        <v>#VALUE!</v>
      </c>
      <c r="BO1379">
        <v>1083</v>
      </c>
      <c r="BP1379">
        <v>30</v>
      </c>
    </row>
    <row r="1380" spans="1:68" ht="25.2" x14ac:dyDescent="0.3">
      <c r="A1380" s="1"/>
      <c r="B1380" s="47">
        <v>1275</v>
      </c>
      <c r="C1380" s="45">
        <v>1119081</v>
      </c>
      <c r="D1380" s="47"/>
      <c r="E1380" s="47"/>
      <c r="F1380" s="39" t="s">
        <v>4150</v>
      </c>
      <c r="G1380" s="29" t="s">
        <v>31</v>
      </c>
      <c r="H1380" s="70" t="s">
        <v>4779</v>
      </c>
      <c r="I1380" s="148"/>
      <c r="J1380" s="147"/>
      <c r="K1380" s="148">
        <v>0</v>
      </c>
      <c r="L1380" s="148"/>
      <c r="M1380" s="147"/>
      <c r="N1380" s="29" t="str">
        <f t="shared" si="300"/>
        <v/>
      </c>
      <c r="O1380" s="29" t="str">
        <f t="shared" si="301"/>
        <v/>
      </c>
      <c r="P1380" s="29" t="str">
        <f t="shared" si="302"/>
        <v/>
      </c>
      <c r="Q1380" s="29" t="str">
        <f t="shared" si="309"/>
        <v/>
      </c>
      <c r="R1380" s="29" t="str">
        <f t="shared" si="310"/>
        <v/>
      </c>
      <c r="S1380" s="29" t="str">
        <f t="shared" si="311"/>
        <v/>
      </c>
      <c r="T1380" s="29" t="str">
        <f t="shared" si="312"/>
        <v/>
      </c>
      <c r="U1380" s="29"/>
      <c r="V1380" s="29"/>
      <c r="W1380" s="38" t="s">
        <v>4126</v>
      </c>
      <c r="X1380" s="29" t="s">
        <v>158</v>
      </c>
      <c r="Y1380" s="146">
        <v>969.41</v>
      </c>
      <c r="Z1380" s="33">
        <v>1241</v>
      </c>
      <c r="AA1380" s="34">
        <f t="shared" si="306"/>
        <v>0.28000000000000003</v>
      </c>
      <c r="AB1380" s="33">
        <f t="shared" si="303"/>
        <v>1241</v>
      </c>
      <c r="AC1380" s="34">
        <f t="shared" si="307"/>
        <v>0.28015998177861506</v>
      </c>
      <c r="AD1380" s="145">
        <f t="shared" si="313"/>
        <v>1034.1669999999999</v>
      </c>
      <c r="AE1380" s="105">
        <v>807.84199999999998</v>
      </c>
      <c r="AF1380" s="34" t="s">
        <v>36</v>
      </c>
      <c r="AG1380" s="34" t="s">
        <v>36</v>
      </c>
      <c r="AH1380" s="34" t="s">
        <v>36</v>
      </c>
      <c r="AI1380" s="29">
        <v>0.08</v>
      </c>
      <c r="AJ1380" s="29">
        <v>1.5980000000000001E-4</v>
      </c>
      <c r="AK1380" s="29">
        <v>20</v>
      </c>
      <c r="AL1380" s="29">
        <v>0</v>
      </c>
      <c r="AM1380" s="29" t="s">
        <v>28</v>
      </c>
      <c r="AN1380" s="158" t="s">
        <v>28</v>
      </c>
      <c r="AO1380" s="29" t="s">
        <v>28</v>
      </c>
      <c r="AP1380" s="29">
        <v>10</v>
      </c>
      <c r="AQ1380" s="29">
        <v>86</v>
      </c>
      <c r="AR1380" s="29">
        <v>132</v>
      </c>
      <c r="AS1380" s="29">
        <v>132</v>
      </c>
      <c r="AT1380" s="29">
        <v>0.8</v>
      </c>
      <c r="AU1380" s="144">
        <v>1.4984639999999999E-3</v>
      </c>
      <c r="AV1380" s="36" t="s">
        <v>28</v>
      </c>
      <c r="AW1380" s="102">
        <v>44511</v>
      </c>
      <c r="AX1380" s="129" t="s">
        <v>33</v>
      </c>
      <c r="AY1380" s="106">
        <v>80</v>
      </c>
      <c r="BD1380" t="s">
        <v>4461</v>
      </c>
      <c r="BE1380" t="s">
        <v>4462</v>
      </c>
      <c r="BF1380" t="s">
        <v>4749</v>
      </c>
      <c r="BH1380" t="str">
        <f t="shared" si="304"/>
        <v>AV</v>
      </c>
      <c r="BJ1380" t="str">
        <f t="shared" si="305"/>
        <v>OK</v>
      </c>
      <c r="BK1380" s="130">
        <v>1241</v>
      </c>
      <c r="BL1380" s="130" t="s">
        <v>37</v>
      </c>
      <c r="BM1380" s="131" t="s">
        <v>33</v>
      </c>
      <c r="BN1380" s="131" t="e">
        <v>#VALUE!</v>
      </c>
      <c r="BO1380">
        <v>1241</v>
      </c>
      <c r="BP1380">
        <v>80</v>
      </c>
    </row>
    <row r="1381" spans="1:68" x14ac:dyDescent="0.3">
      <c r="A1381" s="1"/>
      <c r="B1381" s="47">
        <v>1276</v>
      </c>
      <c r="C1381" s="45">
        <v>1119082</v>
      </c>
      <c r="D1381" s="47"/>
      <c r="E1381" s="47"/>
      <c r="F1381" s="39" t="s">
        <v>4151</v>
      </c>
      <c r="G1381" s="29" t="s">
        <v>31</v>
      </c>
      <c r="H1381" s="157" t="s">
        <v>396</v>
      </c>
      <c r="I1381" s="148"/>
      <c r="J1381" s="147"/>
      <c r="K1381" s="148">
        <v>0</v>
      </c>
      <c r="L1381" s="148"/>
      <c r="M1381" s="147"/>
      <c r="N1381" s="29" t="str">
        <f t="shared" si="300"/>
        <v/>
      </c>
      <c r="O1381" s="29" t="str">
        <f t="shared" si="301"/>
        <v/>
      </c>
      <c r="P1381" s="29" t="str">
        <f t="shared" si="302"/>
        <v/>
      </c>
      <c r="Q1381" s="29" t="str">
        <f t="shared" si="309"/>
        <v/>
      </c>
      <c r="R1381" s="29" t="str">
        <f t="shared" si="310"/>
        <v/>
      </c>
      <c r="S1381" s="29" t="str">
        <f t="shared" si="311"/>
        <v/>
      </c>
      <c r="T1381" s="29" t="str">
        <f t="shared" si="312"/>
        <v/>
      </c>
      <c r="U1381" s="29"/>
      <c r="V1381" s="29"/>
      <c r="W1381" s="38" t="s">
        <v>4126</v>
      </c>
      <c r="X1381" s="29" t="s">
        <v>158</v>
      </c>
      <c r="Y1381" s="146">
        <v>1238.69</v>
      </c>
      <c r="Z1381" s="33">
        <v>1586</v>
      </c>
      <c r="AA1381" s="34">
        <f t="shared" si="306"/>
        <v>0.28000000000000003</v>
      </c>
      <c r="AB1381" s="33">
        <f t="shared" si="303"/>
        <v>1586</v>
      </c>
      <c r="AC1381" s="34">
        <f t="shared" si="307"/>
        <v>0.28038483223895166</v>
      </c>
      <c r="AD1381" s="145">
        <f t="shared" si="313"/>
        <v>1321.6669999999999</v>
      </c>
      <c r="AE1381" s="105">
        <v>1032.242</v>
      </c>
      <c r="AF1381" s="34" t="s">
        <v>36</v>
      </c>
      <c r="AG1381" s="34" t="s">
        <v>36</v>
      </c>
      <c r="AH1381" s="34" t="s">
        <v>36</v>
      </c>
      <c r="AI1381" s="29">
        <v>0.11799999999999999</v>
      </c>
      <c r="AJ1381" s="29">
        <v>2.3340000000000001E-4</v>
      </c>
      <c r="AK1381" s="29">
        <v>0</v>
      </c>
      <c r="AL1381" s="29">
        <v>0</v>
      </c>
      <c r="AM1381" s="29" t="s">
        <v>28</v>
      </c>
      <c r="AN1381" s="44" t="s">
        <v>27</v>
      </c>
      <c r="AO1381" s="29" t="s">
        <v>28</v>
      </c>
      <c r="AP1381" s="29">
        <v>10</v>
      </c>
      <c r="AQ1381" s="29">
        <v>95</v>
      </c>
      <c r="AR1381" s="29">
        <v>154</v>
      </c>
      <c r="AS1381" s="29">
        <v>154</v>
      </c>
      <c r="AT1381" s="29">
        <v>1.18</v>
      </c>
      <c r="AU1381" s="144">
        <v>2.2530200000000001E-3</v>
      </c>
      <c r="AV1381" s="36" t="s">
        <v>28</v>
      </c>
      <c r="AW1381" s="102">
        <v>44511</v>
      </c>
      <c r="AX1381" s="129" t="s">
        <v>33</v>
      </c>
      <c r="AY1381" s="106">
        <v>90</v>
      </c>
      <c r="BD1381" t="s">
        <v>4461</v>
      </c>
      <c r="BE1381" t="s">
        <v>4462</v>
      </c>
      <c r="BF1381" t="s">
        <v>4749</v>
      </c>
      <c r="BH1381" t="str">
        <f t="shared" si="304"/>
        <v/>
      </c>
      <c r="BJ1381" t="str">
        <f t="shared" si="305"/>
        <v>OK</v>
      </c>
      <c r="BK1381" s="130" t="s">
        <v>5302</v>
      </c>
      <c r="BL1381" s="130" t="e">
        <v>#VALUE!</v>
      </c>
      <c r="BM1381" s="131" t="s">
        <v>33</v>
      </c>
      <c r="BN1381" s="131" t="e">
        <v>#VALUE!</v>
      </c>
      <c r="BO1381" t="e">
        <v>#N/A</v>
      </c>
      <c r="BP1381">
        <v>90</v>
      </c>
    </row>
    <row r="1382" spans="1:68" x14ac:dyDescent="0.3">
      <c r="A1382" s="1"/>
      <c r="B1382" s="47">
        <v>1277</v>
      </c>
      <c r="C1382" s="45">
        <v>1119083</v>
      </c>
      <c r="D1382" s="47"/>
      <c r="E1382" s="47"/>
      <c r="F1382" s="39" t="s">
        <v>4152</v>
      </c>
      <c r="G1382" s="29" t="s">
        <v>31</v>
      </c>
      <c r="H1382" s="157" t="s">
        <v>396</v>
      </c>
      <c r="I1382" s="148"/>
      <c r="J1382" s="147"/>
      <c r="K1382" s="148">
        <v>0</v>
      </c>
      <c r="L1382" s="148"/>
      <c r="M1382" s="147"/>
      <c r="N1382" s="29" t="str">
        <f t="shared" si="300"/>
        <v/>
      </c>
      <c r="O1382" s="29" t="str">
        <f t="shared" si="301"/>
        <v/>
      </c>
      <c r="P1382" s="29" t="str">
        <f t="shared" si="302"/>
        <v/>
      </c>
      <c r="Q1382" s="29" t="str">
        <f t="shared" si="309"/>
        <v/>
      </c>
      <c r="R1382" s="29" t="str">
        <f t="shared" si="310"/>
        <v/>
      </c>
      <c r="S1382" s="29" t="str">
        <f t="shared" si="311"/>
        <v/>
      </c>
      <c r="T1382" s="29" t="str">
        <f t="shared" si="312"/>
        <v/>
      </c>
      <c r="U1382" s="29"/>
      <c r="V1382" s="29"/>
      <c r="W1382" s="38" t="s">
        <v>4126</v>
      </c>
      <c r="X1382" s="29" t="s">
        <v>158</v>
      </c>
      <c r="Y1382" s="146">
        <v>1835.86</v>
      </c>
      <c r="Z1382" s="33">
        <v>2350</v>
      </c>
      <c r="AA1382" s="34">
        <f t="shared" si="306"/>
        <v>0.28000000000000003</v>
      </c>
      <c r="AB1382" s="33">
        <f t="shared" si="303"/>
        <v>2350</v>
      </c>
      <c r="AC1382" s="34">
        <f t="shared" si="307"/>
        <v>0.28005409563999339</v>
      </c>
      <c r="AD1382" s="145">
        <f t="shared" si="313"/>
        <v>1958.3330000000001</v>
      </c>
      <c r="AE1382" s="105">
        <v>1529.883</v>
      </c>
      <c r="AF1382" s="34" t="s">
        <v>36</v>
      </c>
      <c r="AG1382" s="34" t="s">
        <v>36</v>
      </c>
      <c r="AH1382" s="34" t="s">
        <v>36</v>
      </c>
      <c r="AI1382" s="29">
        <v>0.16500000000000001</v>
      </c>
      <c r="AJ1382" s="29">
        <v>4.124E-4</v>
      </c>
      <c r="AK1382" s="29">
        <v>0</v>
      </c>
      <c r="AL1382" s="29">
        <v>0</v>
      </c>
      <c r="AM1382" s="29" t="s">
        <v>28</v>
      </c>
      <c r="AN1382" s="44" t="s">
        <v>27</v>
      </c>
      <c r="AO1382" s="29" t="s">
        <v>28</v>
      </c>
      <c r="AP1382" s="29">
        <v>10</v>
      </c>
      <c r="AQ1382" s="29">
        <v>116</v>
      </c>
      <c r="AR1382" s="29">
        <v>197</v>
      </c>
      <c r="AS1382" s="29">
        <v>197</v>
      </c>
      <c r="AT1382" s="29">
        <v>1.6500000000000001</v>
      </c>
      <c r="AU1382" s="144">
        <v>4.5018439999999996E-3</v>
      </c>
      <c r="AV1382" s="36" t="s">
        <v>28</v>
      </c>
      <c r="AW1382" s="102">
        <v>44511</v>
      </c>
      <c r="AX1382" s="129" t="s">
        <v>33</v>
      </c>
      <c r="AY1382" s="106">
        <v>50</v>
      </c>
      <c r="BD1382" t="s">
        <v>4461</v>
      </c>
      <c r="BE1382" t="s">
        <v>4462</v>
      </c>
      <c r="BF1382" t="s">
        <v>4749</v>
      </c>
      <c r="BH1382" t="str">
        <f t="shared" si="304"/>
        <v/>
      </c>
      <c r="BJ1382" t="str">
        <f t="shared" si="305"/>
        <v>OK</v>
      </c>
      <c r="BK1382" s="130" t="s">
        <v>5302</v>
      </c>
      <c r="BL1382" s="130" t="e">
        <v>#VALUE!</v>
      </c>
      <c r="BM1382" s="131" t="s">
        <v>33</v>
      </c>
      <c r="BN1382" s="131" t="e">
        <v>#VALUE!</v>
      </c>
      <c r="BO1382" t="e">
        <v>#N/A</v>
      </c>
      <c r="BP1382">
        <v>50</v>
      </c>
    </row>
    <row r="1383" spans="1:68" x14ac:dyDescent="0.3">
      <c r="A1383" s="1"/>
      <c r="B1383" s="47">
        <v>1278</v>
      </c>
      <c r="C1383" s="45">
        <v>1119084</v>
      </c>
      <c r="D1383" s="47"/>
      <c r="E1383" s="47"/>
      <c r="F1383" s="39" t="s">
        <v>4153</v>
      </c>
      <c r="G1383" s="29" t="s">
        <v>31</v>
      </c>
      <c r="H1383" s="157" t="s">
        <v>396</v>
      </c>
      <c r="I1383" s="148"/>
      <c r="J1383" s="147"/>
      <c r="K1383" s="148">
        <v>0</v>
      </c>
      <c r="L1383" s="148"/>
      <c r="M1383" s="147"/>
      <c r="N1383" s="29" t="str">
        <f t="shared" si="300"/>
        <v/>
      </c>
      <c r="O1383" s="29" t="str">
        <f t="shared" si="301"/>
        <v/>
      </c>
      <c r="P1383" s="29" t="str">
        <f t="shared" si="302"/>
        <v/>
      </c>
      <c r="Q1383" s="29" t="str">
        <f t="shared" si="309"/>
        <v/>
      </c>
      <c r="R1383" s="29" t="str">
        <f t="shared" si="310"/>
        <v/>
      </c>
      <c r="S1383" s="29" t="str">
        <f t="shared" si="311"/>
        <v/>
      </c>
      <c r="T1383" s="29" t="str">
        <f t="shared" si="312"/>
        <v/>
      </c>
      <c r="U1383" s="29"/>
      <c r="V1383" s="29"/>
      <c r="W1383" s="38" t="s">
        <v>4126</v>
      </c>
      <c r="X1383" s="29" t="s">
        <v>158</v>
      </c>
      <c r="Y1383" s="146">
        <v>2423.52</v>
      </c>
      <c r="Z1383" s="33">
        <v>3102</v>
      </c>
      <c r="AA1383" s="34">
        <f t="shared" si="306"/>
        <v>0.28000000000000003</v>
      </c>
      <c r="AB1383" s="33">
        <f t="shared" si="303"/>
        <v>3102</v>
      </c>
      <c r="AC1383" s="34">
        <f t="shared" si="307"/>
        <v>0.27995642701525059</v>
      </c>
      <c r="AD1383" s="145">
        <f t="shared" si="313"/>
        <v>2585</v>
      </c>
      <c r="AE1383" s="105">
        <v>2019.6</v>
      </c>
      <c r="AF1383" s="34" t="s">
        <v>36</v>
      </c>
      <c r="AG1383" s="34" t="s">
        <v>36</v>
      </c>
      <c r="AH1383" s="34" t="s">
        <v>36</v>
      </c>
      <c r="AI1383" s="29">
        <v>0.25800000000000001</v>
      </c>
      <c r="AJ1383" s="29">
        <v>8.1749999999999998E-4</v>
      </c>
      <c r="AK1383" s="29">
        <v>0</v>
      </c>
      <c r="AL1383" s="29">
        <v>0</v>
      </c>
      <c r="AM1383" s="29" t="s">
        <v>28</v>
      </c>
      <c r="AN1383" s="44" t="s">
        <v>27</v>
      </c>
      <c r="AO1383" s="29" t="s">
        <v>28</v>
      </c>
      <c r="AP1383" s="29">
        <v>4</v>
      </c>
      <c r="AQ1383" s="29">
        <v>150</v>
      </c>
      <c r="AR1383" s="29">
        <v>141</v>
      </c>
      <c r="AS1383" s="29">
        <v>141</v>
      </c>
      <c r="AT1383" s="29">
        <v>1.032</v>
      </c>
      <c r="AU1383" s="144">
        <v>2.9821499999999998E-3</v>
      </c>
      <c r="AV1383" s="36" t="s">
        <v>28</v>
      </c>
      <c r="AW1383" s="102">
        <v>44511</v>
      </c>
      <c r="AX1383" s="129" t="s">
        <v>33</v>
      </c>
      <c r="AY1383" s="106">
        <v>4</v>
      </c>
      <c r="BD1383" t="s">
        <v>4461</v>
      </c>
      <c r="BE1383" t="s">
        <v>4462</v>
      </c>
      <c r="BF1383" t="s">
        <v>4749</v>
      </c>
      <c r="BH1383" t="str">
        <f t="shared" si="304"/>
        <v/>
      </c>
      <c r="BJ1383" t="str">
        <f t="shared" si="305"/>
        <v>OK</v>
      </c>
      <c r="BK1383" s="130" t="s">
        <v>5302</v>
      </c>
      <c r="BL1383" s="130" t="e">
        <v>#VALUE!</v>
      </c>
      <c r="BM1383" s="131" t="s">
        <v>33</v>
      </c>
      <c r="BN1383" s="131" t="e">
        <v>#VALUE!</v>
      </c>
      <c r="BO1383" t="e">
        <v>#N/A</v>
      </c>
      <c r="BP1383">
        <v>4</v>
      </c>
    </row>
    <row r="1384" spans="1:68" x14ac:dyDescent="0.3">
      <c r="A1384" s="1"/>
      <c r="B1384" s="47">
        <v>1279</v>
      </c>
      <c r="C1384" s="45">
        <v>1119085</v>
      </c>
      <c r="D1384" s="47"/>
      <c r="E1384" s="47"/>
      <c r="F1384" s="39" t="s">
        <v>4154</v>
      </c>
      <c r="G1384" s="29" t="s">
        <v>31</v>
      </c>
      <c r="H1384" s="157" t="s">
        <v>396</v>
      </c>
      <c r="I1384" s="148"/>
      <c r="J1384" s="147"/>
      <c r="K1384" s="148">
        <v>0</v>
      </c>
      <c r="L1384" s="148"/>
      <c r="M1384" s="147"/>
      <c r="N1384" s="29" t="str">
        <f t="shared" ref="N1384:N1447" si="314">IFERROR(MID($D1384,1,7)+0,"")</f>
        <v/>
      </c>
      <c r="O1384" s="29" t="str">
        <f t="shared" ref="O1384:O1447" si="315">IFERROR(MID($D1384,10,7)+0,"")</f>
        <v/>
      </c>
      <c r="P1384" s="29" t="str">
        <f t="shared" ref="P1384:P1447" si="316">IFERROR(MID($D1384,19,7)+0,"")</f>
        <v/>
      </c>
      <c r="Q1384" s="29" t="str">
        <f t="shared" si="309"/>
        <v/>
      </c>
      <c r="R1384" s="29" t="str">
        <f t="shared" si="310"/>
        <v/>
      </c>
      <c r="S1384" s="29" t="str">
        <f t="shared" si="311"/>
        <v/>
      </c>
      <c r="T1384" s="29" t="str">
        <f t="shared" si="312"/>
        <v/>
      </c>
      <c r="U1384" s="29"/>
      <c r="V1384" s="29"/>
      <c r="W1384" s="38" t="s">
        <v>4126</v>
      </c>
      <c r="X1384" s="29" t="s">
        <v>158</v>
      </c>
      <c r="Y1384" s="146">
        <v>3985.34</v>
      </c>
      <c r="Z1384" s="33">
        <v>5101</v>
      </c>
      <c r="AA1384" s="34">
        <f t="shared" si="306"/>
        <v>0.28000000000000003</v>
      </c>
      <c r="AB1384" s="33">
        <f t="shared" ref="AB1384:AB1447" si="317">IF(OR(W1384="VLD MLC components",W1384="VLD MLC pipes",W1384="VLD PEX components",W1384="VLD PEX pipes",W1384="VLD PHC components",W1384="VLD PHC pipes"),"По запросу",Z1384)</f>
        <v>5101</v>
      </c>
      <c r="AC1384" s="34">
        <f t="shared" si="307"/>
        <v>0.27994075487253217</v>
      </c>
      <c r="AD1384" s="145">
        <f t="shared" si="313"/>
        <v>4250.8329999999996</v>
      </c>
      <c r="AE1384" s="105">
        <v>3321.1170000000002</v>
      </c>
      <c r="AF1384" s="34" t="s">
        <v>36</v>
      </c>
      <c r="AG1384" s="34" t="s">
        <v>36</v>
      </c>
      <c r="AH1384" s="34" t="s">
        <v>36</v>
      </c>
      <c r="AI1384" s="29">
        <v>0.374</v>
      </c>
      <c r="AJ1384" s="29">
        <v>1.3575E-3</v>
      </c>
      <c r="AK1384" s="29">
        <v>0</v>
      </c>
      <c r="AL1384" s="29">
        <v>0</v>
      </c>
      <c r="AM1384" s="29" t="s">
        <v>28</v>
      </c>
      <c r="AN1384" s="44" t="s">
        <v>27</v>
      </c>
      <c r="AO1384" s="29" t="s">
        <v>28</v>
      </c>
      <c r="AP1384" s="29">
        <v>2</v>
      </c>
      <c r="AQ1384" s="29">
        <v>173</v>
      </c>
      <c r="AR1384" s="29">
        <v>114</v>
      </c>
      <c r="AS1384" s="29">
        <v>114</v>
      </c>
      <c r="AT1384" s="29">
        <v>0.748</v>
      </c>
      <c r="AU1384" s="144">
        <v>2.2483080000000001E-3</v>
      </c>
      <c r="AV1384" s="36" t="s">
        <v>28</v>
      </c>
      <c r="AW1384" s="102">
        <v>44511</v>
      </c>
      <c r="AX1384" s="129" t="s">
        <v>33</v>
      </c>
      <c r="AY1384" s="106" t="e">
        <v>#N/A</v>
      </c>
      <c r="BD1384" t="s">
        <v>4461</v>
      </c>
      <c r="BE1384" t="s">
        <v>4462</v>
      </c>
      <c r="BF1384" t="s">
        <v>4749</v>
      </c>
      <c r="BH1384" t="str">
        <f t="shared" ref="BH1384:BH1447" si="318">IF(OR(H1384="Регулярный ассортимент",AK1384&gt;0,AL1384&gt;0),"AV","")</f>
        <v/>
      </c>
      <c r="BJ1384" t="str">
        <f t="shared" ref="BJ1384:BJ1447" si="319">IF(AB1384-Z1384=0,"OK")</f>
        <v>OK</v>
      </c>
      <c r="BK1384" s="130" t="s">
        <v>5302</v>
      </c>
      <c r="BL1384" s="130" t="e">
        <v>#VALUE!</v>
      </c>
      <c r="BM1384" s="131" t="s">
        <v>33</v>
      </c>
      <c r="BN1384" s="131" t="e">
        <v>#VALUE!</v>
      </c>
      <c r="BO1384" t="e">
        <v>#N/A</v>
      </c>
      <c r="BP1384">
        <v>0</v>
      </c>
    </row>
    <row r="1385" spans="1:68" ht="25.2" x14ac:dyDescent="0.3">
      <c r="A1385" s="1"/>
      <c r="B1385" s="47">
        <v>1280</v>
      </c>
      <c r="C1385" s="45">
        <v>1119086</v>
      </c>
      <c r="D1385" s="47"/>
      <c r="E1385" s="47"/>
      <c r="F1385" s="39" t="s">
        <v>4155</v>
      </c>
      <c r="G1385" s="29" t="s">
        <v>31</v>
      </c>
      <c r="H1385" s="70" t="s">
        <v>4779</v>
      </c>
      <c r="I1385" s="148"/>
      <c r="J1385" s="147"/>
      <c r="K1385" s="148">
        <v>0</v>
      </c>
      <c r="L1385" s="148"/>
      <c r="M1385" s="147"/>
      <c r="N1385" s="29" t="str">
        <f t="shared" si="314"/>
        <v/>
      </c>
      <c r="O1385" s="29" t="str">
        <f t="shared" si="315"/>
        <v/>
      </c>
      <c r="P1385" s="29" t="str">
        <f t="shared" si="316"/>
        <v/>
      </c>
      <c r="Q1385" s="29" t="str">
        <f t="shared" si="309"/>
        <v/>
      </c>
      <c r="R1385" s="29" t="str">
        <f t="shared" si="310"/>
        <v/>
      </c>
      <c r="S1385" s="29" t="str">
        <f t="shared" si="311"/>
        <v/>
      </c>
      <c r="T1385" s="29" t="str">
        <f t="shared" si="312"/>
        <v/>
      </c>
      <c r="U1385" s="29"/>
      <c r="V1385" s="29"/>
      <c r="W1385" s="38" t="s">
        <v>4126</v>
      </c>
      <c r="X1385" s="29" t="s">
        <v>158</v>
      </c>
      <c r="Y1385" s="146">
        <v>887.04</v>
      </c>
      <c r="Z1385" s="33">
        <v>1135</v>
      </c>
      <c r="AA1385" s="34">
        <f t="shared" si="306"/>
        <v>0.28000000000000003</v>
      </c>
      <c r="AB1385" s="33">
        <f t="shared" si="317"/>
        <v>1135</v>
      </c>
      <c r="AC1385" s="34">
        <f t="shared" si="307"/>
        <v>0.27953598484848474</v>
      </c>
      <c r="AD1385" s="145">
        <f t="shared" si="313"/>
        <v>945.83299999999997</v>
      </c>
      <c r="AE1385" s="105">
        <v>739.2</v>
      </c>
      <c r="AF1385" s="34" t="s">
        <v>36</v>
      </c>
      <c r="AG1385" s="34" t="s">
        <v>36</v>
      </c>
      <c r="AH1385" s="34" t="s">
        <v>36</v>
      </c>
      <c r="AI1385" s="29">
        <v>0.06</v>
      </c>
      <c r="AJ1385" s="29">
        <v>9.2999999999999997E-5</v>
      </c>
      <c r="AK1385" s="29">
        <v>40</v>
      </c>
      <c r="AL1385" s="29">
        <v>0</v>
      </c>
      <c r="AM1385" s="29" t="s">
        <v>28</v>
      </c>
      <c r="AN1385" s="158" t="s">
        <v>28</v>
      </c>
      <c r="AO1385" s="29" t="s">
        <v>28</v>
      </c>
      <c r="AP1385" s="29">
        <v>10</v>
      </c>
      <c r="AQ1385" s="29">
        <v>76</v>
      </c>
      <c r="AR1385" s="29">
        <v>99</v>
      </c>
      <c r="AS1385" s="29">
        <v>99</v>
      </c>
      <c r="AT1385" s="29">
        <v>0.6</v>
      </c>
      <c r="AU1385" s="144">
        <v>7.44876E-4</v>
      </c>
      <c r="AV1385" s="36" t="s">
        <v>28</v>
      </c>
      <c r="AW1385" s="102">
        <v>44511</v>
      </c>
      <c r="AX1385" s="129" t="s">
        <v>33</v>
      </c>
      <c r="AY1385" s="106">
        <v>10</v>
      </c>
      <c r="BD1385" t="s">
        <v>4461</v>
      </c>
      <c r="BE1385" t="s">
        <v>4462</v>
      </c>
      <c r="BF1385" t="s">
        <v>4749</v>
      </c>
      <c r="BH1385" t="str">
        <f t="shared" si="318"/>
        <v>AV</v>
      </c>
      <c r="BJ1385" t="str">
        <f t="shared" si="319"/>
        <v>OK</v>
      </c>
      <c r="BK1385" s="130">
        <v>1135</v>
      </c>
      <c r="BL1385" s="130" t="s">
        <v>37</v>
      </c>
      <c r="BM1385" s="131" t="s">
        <v>33</v>
      </c>
      <c r="BN1385" s="131" t="e">
        <v>#VALUE!</v>
      </c>
      <c r="BO1385">
        <v>1135</v>
      </c>
      <c r="BP1385">
        <v>10</v>
      </c>
    </row>
    <row r="1386" spans="1:68" ht="25.2" x14ac:dyDescent="0.3">
      <c r="A1386" s="1"/>
      <c r="B1386" s="47">
        <v>1281</v>
      </c>
      <c r="C1386" s="45">
        <v>1119087</v>
      </c>
      <c r="D1386" s="47"/>
      <c r="E1386" s="47"/>
      <c r="F1386" s="39" t="s">
        <v>4156</v>
      </c>
      <c r="G1386" s="29" t="s">
        <v>31</v>
      </c>
      <c r="H1386" s="70" t="s">
        <v>4779</v>
      </c>
      <c r="I1386" s="148"/>
      <c r="J1386" s="147"/>
      <c r="K1386" s="148">
        <v>0</v>
      </c>
      <c r="L1386" s="148"/>
      <c r="M1386" s="147"/>
      <c r="N1386" s="29" t="str">
        <f t="shared" si="314"/>
        <v/>
      </c>
      <c r="O1386" s="29" t="str">
        <f t="shared" si="315"/>
        <v/>
      </c>
      <c r="P1386" s="29" t="str">
        <f t="shared" si="316"/>
        <v/>
      </c>
      <c r="Q1386" s="29" t="str">
        <f t="shared" si="309"/>
        <v/>
      </c>
      <c r="R1386" s="29" t="str">
        <f t="shared" si="310"/>
        <v/>
      </c>
      <c r="S1386" s="29" t="str">
        <f t="shared" si="311"/>
        <v/>
      </c>
      <c r="T1386" s="29" t="str">
        <f t="shared" si="312"/>
        <v/>
      </c>
      <c r="U1386" s="29"/>
      <c r="V1386" s="29"/>
      <c r="W1386" s="38" t="s">
        <v>4126</v>
      </c>
      <c r="X1386" s="29" t="s">
        <v>158</v>
      </c>
      <c r="Y1386" s="146">
        <v>940.26</v>
      </c>
      <c r="Z1386" s="33">
        <v>1204</v>
      </c>
      <c r="AA1386" s="34">
        <f t="shared" si="306"/>
        <v>0.28000000000000003</v>
      </c>
      <c r="AB1386" s="33">
        <f t="shared" si="317"/>
        <v>1204</v>
      </c>
      <c r="AC1386" s="34">
        <f t="shared" si="307"/>
        <v>0.28049645842639276</v>
      </c>
      <c r="AD1386" s="145">
        <f t="shared" si="313"/>
        <v>1003.333</v>
      </c>
      <c r="AE1386" s="105">
        <v>783.55</v>
      </c>
      <c r="AF1386" s="34" t="s">
        <v>36</v>
      </c>
      <c r="AG1386" s="34" t="s">
        <v>36</v>
      </c>
      <c r="AH1386" s="34" t="s">
        <v>36</v>
      </c>
      <c r="AI1386" s="29">
        <v>0.06</v>
      </c>
      <c r="AJ1386" s="29">
        <v>1.0569999999999999E-4</v>
      </c>
      <c r="AK1386" s="29">
        <v>20</v>
      </c>
      <c r="AL1386" s="29">
        <v>0</v>
      </c>
      <c r="AM1386" s="29" t="s">
        <v>28</v>
      </c>
      <c r="AN1386" s="158" t="s">
        <v>28</v>
      </c>
      <c r="AO1386" s="29" t="s">
        <v>28</v>
      </c>
      <c r="AP1386" s="29">
        <v>10</v>
      </c>
      <c r="AQ1386" s="29">
        <v>76</v>
      </c>
      <c r="AR1386" s="29">
        <v>109</v>
      </c>
      <c r="AS1386" s="29">
        <v>109</v>
      </c>
      <c r="AT1386" s="29">
        <v>0.6</v>
      </c>
      <c r="AU1386" s="144">
        <v>9.0295600000000001E-4</v>
      </c>
      <c r="AV1386" s="36" t="s">
        <v>28</v>
      </c>
      <c r="AW1386" s="102">
        <v>44511</v>
      </c>
      <c r="AX1386" s="129" t="s">
        <v>33</v>
      </c>
      <c r="AY1386" s="106">
        <v>20</v>
      </c>
      <c r="BD1386" t="s">
        <v>4461</v>
      </c>
      <c r="BE1386" t="s">
        <v>4462</v>
      </c>
      <c r="BF1386" t="s">
        <v>4749</v>
      </c>
      <c r="BH1386" t="str">
        <f t="shared" si="318"/>
        <v>AV</v>
      </c>
      <c r="BJ1386" t="str">
        <f t="shared" si="319"/>
        <v>OK</v>
      </c>
      <c r="BK1386" s="130">
        <v>1204</v>
      </c>
      <c r="BL1386" s="130" t="s">
        <v>37</v>
      </c>
      <c r="BM1386" s="131" t="s">
        <v>33</v>
      </c>
      <c r="BN1386" s="131" t="e">
        <v>#VALUE!</v>
      </c>
      <c r="BO1386">
        <v>1204</v>
      </c>
      <c r="BP1386">
        <v>20</v>
      </c>
    </row>
    <row r="1387" spans="1:68" ht="25.2" x14ac:dyDescent="0.3">
      <c r="A1387" s="1"/>
      <c r="B1387" s="47">
        <v>1282</v>
      </c>
      <c r="C1387" s="45">
        <v>1119088</v>
      </c>
      <c r="D1387" s="47"/>
      <c r="E1387" s="47"/>
      <c r="F1387" s="39" t="s">
        <v>4157</v>
      </c>
      <c r="G1387" s="29" t="s">
        <v>31</v>
      </c>
      <c r="H1387" s="70" t="s">
        <v>4779</v>
      </c>
      <c r="I1387" s="148"/>
      <c r="J1387" s="147"/>
      <c r="K1387" s="148">
        <v>0</v>
      </c>
      <c r="L1387" s="148"/>
      <c r="M1387" s="147"/>
      <c r="N1387" s="29" t="str">
        <f t="shared" si="314"/>
        <v/>
      </c>
      <c r="O1387" s="29" t="str">
        <f t="shared" si="315"/>
        <v/>
      </c>
      <c r="P1387" s="29" t="str">
        <f t="shared" si="316"/>
        <v/>
      </c>
      <c r="Q1387" s="29" t="str">
        <f t="shared" si="309"/>
        <v/>
      </c>
      <c r="R1387" s="29" t="str">
        <f t="shared" si="310"/>
        <v/>
      </c>
      <c r="S1387" s="29" t="str">
        <f t="shared" si="311"/>
        <v/>
      </c>
      <c r="T1387" s="29" t="str">
        <f t="shared" si="312"/>
        <v/>
      </c>
      <c r="U1387" s="29"/>
      <c r="V1387" s="29"/>
      <c r="W1387" s="38" t="s">
        <v>4126</v>
      </c>
      <c r="X1387" s="29" t="s">
        <v>158</v>
      </c>
      <c r="Y1387" s="146">
        <v>929.02</v>
      </c>
      <c r="Z1387" s="33">
        <v>1189</v>
      </c>
      <c r="AA1387" s="34">
        <f t="shared" si="306"/>
        <v>0.28000000000000003</v>
      </c>
      <c r="AB1387" s="33">
        <f t="shared" si="317"/>
        <v>1189</v>
      </c>
      <c r="AC1387" s="34">
        <f t="shared" si="307"/>
        <v>0.27984339619960652</v>
      </c>
      <c r="AD1387" s="145">
        <f t="shared" si="313"/>
        <v>990.83299999999997</v>
      </c>
      <c r="AE1387" s="105">
        <v>774.18299999999999</v>
      </c>
      <c r="AF1387" s="34" t="s">
        <v>36</v>
      </c>
      <c r="AG1387" s="34" t="s">
        <v>36</v>
      </c>
      <c r="AH1387" s="34" t="s">
        <v>36</v>
      </c>
      <c r="AI1387" s="29">
        <v>0.08</v>
      </c>
      <c r="AJ1387" s="29">
        <v>1.7369999999999999E-4</v>
      </c>
      <c r="AK1387" s="29">
        <v>60</v>
      </c>
      <c r="AL1387" s="29">
        <v>0</v>
      </c>
      <c r="AM1387" s="29" t="s">
        <v>28</v>
      </c>
      <c r="AN1387" s="158" t="s">
        <v>28</v>
      </c>
      <c r="AO1387" s="29" t="s">
        <v>28</v>
      </c>
      <c r="AP1387" s="29">
        <v>10</v>
      </c>
      <c r="AQ1387" s="29">
        <v>89</v>
      </c>
      <c r="AR1387" s="29">
        <v>130</v>
      </c>
      <c r="AS1387" s="29">
        <v>130</v>
      </c>
      <c r="AT1387" s="29">
        <v>0.8</v>
      </c>
      <c r="AU1387" s="144">
        <v>1.5041E-3</v>
      </c>
      <c r="AV1387" s="36" t="s">
        <v>28</v>
      </c>
      <c r="AW1387" s="102">
        <v>44511</v>
      </c>
      <c r="AX1387" s="129" t="s">
        <v>33</v>
      </c>
      <c r="AY1387" s="106">
        <v>50</v>
      </c>
      <c r="BD1387" t="s">
        <v>4461</v>
      </c>
      <c r="BE1387" t="s">
        <v>4462</v>
      </c>
      <c r="BF1387" t="s">
        <v>4749</v>
      </c>
      <c r="BH1387" t="str">
        <f t="shared" si="318"/>
        <v>AV</v>
      </c>
      <c r="BJ1387" t="str">
        <f t="shared" si="319"/>
        <v>OK</v>
      </c>
      <c r="BK1387" s="130">
        <v>1189</v>
      </c>
      <c r="BL1387" s="130" t="s">
        <v>37</v>
      </c>
      <c r="BM1387" s="131" t="s">
        <v>33</v>
      </c>
      <c r="BN1387" s="131" t="e">
        <v>#VALUE!</v>
      </c>
      <c r="BO1387">
        <v>1189</v>
      </c>
      <c r="BP1387">
        <v>50</v>
      </c>
    </row>
    <row r="1388" spans="1:68" ht="25.2" x14ac:dyDescent="0.3">
      <c r="A1388" s="1"/>
      <c r="B1388" s="47">
        <v>1283</v>
      </c>
      <c r="C1388" s="45">
        <v>1119089</v>
      </c>
      <c r="D1388" s="47"/>
      <c r="E1388" s="47"/>
      <c r="F1388" s="39" t="s">
        <v>4158</v>
      </c>
      <c r="G1388" s="29" t="s">
        <v>31</v>
      </c>
      <c r="H1388" s="70" t="s">
        <v>4779</v>
      </c>
      <c r="I1388" s="148"/>
      <c r="J1388" s="147"/>
      <c r="K1388" s="148">
        <v>0</v>
      </c>
      <c r="L1388" s="148"/>
      <c r="M1388" s="147"/>
      <c r="N1388" s="29" t="str">
        <f t="shared" si="314"/>
        <v/>
      </c>
      <c r="O1388" s="29" t="str">
        <f t="shared" si="315"/>
        <v/>
      </c>
      <c r="P1388" s="29" t="str">
        <f t="shared" si="316"/>
        <v/>
      </c>
      <c r="Q1388" s="29" t="str">
        <f t="shared" si="309"/>
        <v/>
      </c>
      <c r="R1388" s="29" t="str">
        <f t="shared" si="310"/>
        <v/>
      </c>
      <c r="S1388" s="29" t="str">
        <f t="shared" si="311"/>
        <v/>
      </c>
      <c r="T1388" s="29" t="str">
        <f t="shared" si="312"/>
        <v/>
      </c>
      <c r="U1388" s="29"/>
      <c r="V1388" s="29"/>
      <c r="W1388" s="38" t="s">
        <v>4126</v>
      </c>
      <c r="X1388" s="29" t="s">
        <v>158</v>
      </c>
      <c r="Y1388" s="146">
        <v>1134.3599999999999</v>
      </c>
      <c r="Z1388" s="33">
        <v>1452</v>
      </c>
      <c r="AA1388" s="34">
        <f t="shared" si="306"/>
        <v>0.28000000000000003</v>
      </c>
      <c r="AB1388" s="33">
        <f t="shared" si="317"/>
        <v>1452</v>
      </c>
      <c r="AC1388" s="34">
        <f t="shared" si="307"/>
        <v>0.28001692584364757</v>
      </c>
      <c r="AD1388" s="145">
        <f t="shared" si="313"/>
        <v>1210</v>
      </c>
      <c r="AE1388" s="105">
        <v>945.3</v>
      </c>
      <c r="AF1388" s="34" t="s">
        <v>36</v>
      </c>
      <c r="AG1388" s="34" t="s">
        <v>36</v>
      </c>
      <c r="AH1388" s="34" t="s">
        <v>36</v>
      </c>
      <c r="AI1388" s="29">
        <v>0.115</v>
      </c>
      <c r="AJ1388" s="29">
        <v>2.698E-4</v>
      </c>
      <c r="AK1388" s="29">
        <v>50</v>
      </c>
      <c r="AL1388" s="29">
        <v>0</v>
      </c>
      <c r="AM1388" s="29" t="s">
        <v>28</v>
      </c>
      <c r="AN1388" s="158" t="s">
        <v>28</v>
      </c>
      <c r="AO1388" s="29" t="s">
        <v>28</v>
      </c>
      <c r="AP1388" s="29">
        <v>10</v>
      </c>
      <c r="AQ1388" s="29">
        <v>100</v>
      </c>
      <c r="AR1388" s="29">
        <v>150</v>
      </c>
      <c r="AS1388" s="29">
        <v>150</v>
      </c>
      <c r="AT1388" s="29">
        <v>1.1500000000000001</v>
      </c>
      <c r="AU1388" s="144">
        <v>2.2499999999999998E-3</v>
      </c>
      <c r="AV1388" s="36" t="s">
        <v>28</v>
      </c>
      <c r="AW1388" s="102">
        <v>44511</v>
      </c>
      <c r="AX1388" s="129" t="s">
        <v>33</v>
      </c>
      <c r="AY1388" s="106">
        <v>70</v>
      </c>
      <c r="BD1388" t="s">
        <v>4461</v>
      </c>
      <c r="BE1388" t="s">
        <v>4462</v>
      </c>
      <c r="BF1388" t="s">
        <v>4749</v>
      </c>
      <c r="BH1388" t="str">
        <f t="shared" si="318"/>
        <v>AV</v>
      </c>
      <c r="BJ1388" t="str">
        <f t="shared" si="319"/>
        <v>OK</v>
      </c>
      <c r="BK1388" s="130">
        <v>1452</v>
      </c>
      <c r="BL1388" s="130" t="s">
        <v>37</v>
      </c>
      <c r="BM1388" s="131" t="s">
        <v>33</v>
      </c>
      <c r="BN1388" s="131" t="e">
        <v>#VALUE!</v>
      </c>
      <c r="BO1388">
        <v>1452</v>
      </c>
      <c r="BP1388">
        <v>70</v>
      </c>
    </row>
    <row r="1389" spans="1:68" ht="25.2" x14ac:dyDescent="0.3">
      <c r="A1389" s="1"/>
      <c r="B1389" s="47">
        <v>1284</v>
      </c>
      <c r="C1389" s="45">
        <v>1119090</v>
      </c>
      <c r="D1389" s="47"/>
      <c r="E1389" s="47"/>
      <c r="F1389" s="39" t="s">
        <v>4159</v>
      </c>
      <c r="G1389" s="29" t="s">
        <v>31</v>
      </c>
      <c r="H1389" s="70" t="s">
        <v>4779</v>
      </c>
      <c r="I1389" s="148"/>
      <c r="J1389" s="147"/>
      <c r="K1389" s="148">
        <v>0</v>
      </c>
      <c r="L1389" s="148"/>
      <c r="M1389" s="147"/>
      <c r="N1389" s="29" t="str">
        <f t="shared" si="314"/>
        <v/>
      </c>
      <c r="O1389" s="29" t="str">
        <f t="shared" si="315"/>
        <v/>
      </c>
      <c r="P1389" s="29" t="str">
        <f t="shared" si="316"/>
        <v/>
      </c>
      <c r="Q1389" s="29" t="str">
        <f t="shared" si="309"/>
        <v/>
      </c>
      <c r="R1389" s="29" t="str">
        <f t="shared" si="310"/>
        <v/>
      </c>
      <c r="S1389" s="29" t="str">
        <f t="shared" si="311"/>
        <v/>
      </c>
      <c r="T1389" s="29" t="str">
        <f t="shared" si="312"/>
        <v/>
      </c>
      <c r="U1389" s="29"/>
      <c r="V1389" s="29"/>
      <c r="W1389" s="38" t="s">
        <v>4126</v>
      </c>
      <c r="X1389" s="29" t="s">
        <v>158</v>
      </c>
      <c r="Y1389" s="146">
        <v>2162.7600000000002</v>
      </c>
      <c r="Z1389" s="33">
        <v>2768</v>
      </c>
      <c r="AA1389" s="34">
        <f t="shared" si="306"/>
        <v>0.28000000000000003</v>
      </c>
      <c r="AB1389" s="33">
        <f t="shared" si="317"/>
        <v>2768</v>
      </c>
      <c r="AC1389" s="34">
        <f t="shared" si="307"/>
        <v>0.27984630749597733</v>
      </c>
      <c r="AD1389" s="145">
        <f t="shared" ref="AD1389:AD1420" si="320">ROUND(Z1389/1.2,3)</f>
        <v>2306.6669999999999</v>
      </c>
      <c r="AE1389" s="105">
        <v>1802.3</v>
      </c>
      <c r="AF1389" s="34" t="s">
        <v>36</v>
      </c>
      <c r="AG1389" s="34" t="s">
        <v>36</v>
      </c>
      <c r="AH1389" s="34" t="s">
        <v>36</v>
      </c>
      <c r="AI1389" s="29">
        <v>0.16600000000000001</v>
      </c>
      <c r="AJ1389" s="29">
        <v>4.5469999999999999E-4</v>
      </c>
      <c r="AK1389" s="29">
        <v>10</v>
      </c>
      <c r="AL1389" s="29">
        <v>0</v>
      </c>
      <c r="AM1389" s="29" t="s">
        <v>28</v>
      </c>
      <c r="AN1389" s="158" t="s">
        <v>28</v>
      </c>
      <c r="AO1389" s="29" t="s">
        <v>28</v>
      </c>
      <c r="AP1389" s="29">
        <v>10</v>
      </c>
      <c r="AQ1389" s="29">
        <v>121</v>
      </c>
      <c r="AR1389" s="29">
        <v>193</v>
      </c>
      <c r="AS1389" s="29">
        <v>193</v>
      </c>
      <c r="AT1389" s="29">
        <v>1.6600000000000001</v>
      </c>
      <c r="AU1389" s="144">
        <v>4.5071290000000003E-3</v>
      </c>
      <c r="AV1389" s="36" t="s">
        <v>28</v>
      </c>
      <c r="AW1389" s="102">
        <v>44511</v>
      </c>
      <c r="AX1389" s="129" t="s">
        <v>33</v>
      </c>
      <c r="AY1389" s="106">
        <v>50</v>
      </c>
      <c r="BD1389" t="s">
        <v>4461</v>
      </c>
      <c r="BE1389" t="s">
        <v>4462</v>
      </c>
      <c r="BF1389" t="s">
        <v>4749</v>
      </c>
      <c r="BH1389" t="str">
        <f t="shared" si="318"/>
        <v>AV</v>
      </c>
      <c r="BJ1389" t="str">
        <f t="shared" si="319"/>
        <v>OK</v>
      </c>
      <c r="BK1389" s="130">
        <v>2768</v>
      </c>
      <c r="BL1389" s="130" t="s">
        <v>37</v>
      </c>
      <c r="BM1389" s="131" t="s">
        <v>33</v>
      </c>
      <c r="BN1389" s="131" t="e">
        <v>#VALUE!</v>
      </c>
      <c r="BO1389">
        <v>2768</v>
      </c>
      <c r="BP1389">
        <v>50</v>
      </c>
    </row>
    <row r="1390" spans="1:68" ht="25.2" x14ac:dyDescent="0.3">
      <c r="A1390" s="1"/>
      <c r="B1390" s="47">
        <v>1285</v>
      </c>
      <c r="C1390" s="45">
        <v>1119091</v>
      </c>
      <c r="D1390" s="47"/>
      <c r="E1390" s="47"/>
      <c r="F1390" s="39" t="s">
        <v>4160</v>
      </c>
      <c r="G1390" s="29" t="s">
        <v>31</v>
      </c>
      <c r="H1390" s="157" t="s">
        <v>396</v>
      </c>
      <c r="I1390" s="148"/>
      <c r="J1390" s="147"/>
      <c r="K1390" s="148">
        <v>0</v>
      </c>
      <c r="L1390" s="148"/>
      <c r="M1390" s="147"/>
      <c r="N1390" s="29" t="str">
        <f t="shared" si="314"/>
        <v/>
      </c>
      <c r="O1390" s="29" t="str">
        <f t="shared" si="315"/>
        <v/>
      </c>
      <c r="P1390" s="29" t="str">
        <f t="shared" si="316"/>
        <v/>
      </c>
      <c r="Q1390" s="29" t="str">
        <f t="shared" si="309"/>
        <v/>
      </c>
      <c r="R1390" s="29" t="str">
        <f t="shared" si="310"/>
        <v/>
      </c>
      <c r="S1390" s="29" t="str">
        <f t="shared" si="311"/>
        <v/>
      </c>
      <c r="T1390" s="29" t="str">
        <f t="shared" si="312"/>
        <v/>
      </c>
      <c r="U1390" s="29"/>
      <c r="V1390" s="29"/>
      <c r="W1390" s="38" t="s">
        <v>4126</v>
      </c>
      <c r="X1390" s="29" t="s">
        <v>158</v>
      </c>
      <c r="Y1390" s="146">
        <v>2840.14</v>
      </c>
      <c r="Z1390" s="33">
        <v>3635</v>
      </c>
      <c r="AA1390" s="34">
        <f t="shared" si="306"/>
        <v>0.28000000000000003</v>
      </c>
      <c r="AB1390" s="33">
        <f t="shared" si="317"/>
        <v>3635</v>
      </c>
      <c r="AC1390" s="34">
        <f t="shared" si="307"/>
        <v>0.27986680654711482</v>
      </c>
      <c r="AD1390" s="145">
        <f t="shared" si="320"/>
        <v>3029.1669999999999</v>
      </c>
      <c r="AE1390" s="105">
        <v>2366.7829999999999</v>
      </c>
      <c r="AF1390" s="34" t="s">
        <v>36</v>
      </c>
      <c r="AG1390" s="34" t="s">
        <v>36</v>
      </c>
      <c r="AH1390" s="34" t="s">
        <v>36</v>
      </c>
      <c r="AI1390" s="29">
        <v>0.25800000000000001</v>
      </c>
      <c r="AJ1390" s="29">
        <v>8.0389999999999997E-4</v>
      </c>
      <c r="AK1390" s="29">
        <v>0</v>
      </c>
      <c r="AL1390" s="29">
        <v>0</v>
      </c>
      <c r="AM1390" s="29" t="s">
        <v>28</v>
      </c>
      <c r="AN1390" s="44" t="s">
        <v>27</v>
      </c>
      <c r="AO1390" s="29" t="s">
        <v>28</v>
      </c>
      <c r="AP1390" s="29">
        <v>4</v>
      </c>
      <c r="AQ1390" s="29">
        <v>149</v>
      </c>
      <c r="AR1390" s="29">
        <v>142</v>
      </c>
      <c r="AS1390" s="29">
        <v>142</v>
      </c>
      <c r="AT1390" s="29">
        <v>1.032</v>
      </c>
      <c r="AU1390" s="144">
        <v>3.0044360000000001E-3</v>
      </c>
      <c r="AV1390" s="36" t="s">
        <v>28</v>
      </c>
      <c r="AW1390" s="102">
        <v>44511</v>
      </c>
      <c r="AX1390" s="129" t="s">
        <v>33</v>
      </c>
      <c r="AY1390" s="106">
        <v>4</v>
      </c>
      <c r="BD1390" t="s">
        <v>4461</v>
      </c>
      <c r="BE1390" t="s">
        <v>4462</v>
      </c>
      <c r="BF1390" t="s">
        <v>4749</v>
      </c>
      <c r="BH1390" t="str">
        <f t="shared" si="318"/>
        <v/>
      </c>
      <c r="BJ1390" t="str">
        <f t="shared" si="319"/>
        <v>OK</v>
      </c>
      <c r="BK1390" s="130" t="s">
        <v>5302</v>
      </c>
      <c r="BL1390" s="130" t="e">
        <v>#VALUE!</v>
      </c>
      <c r="BM1390" s="131" t="s">
        <v>33</v>
      </c>
      <c r="BN1390" s="131" t="e">
        <v>#VALUE!</v>
      </c>
      <c r="BO1390" t="e">
        <v>#N/A</v>
      </c>
      <c r="BP1390">
        <v>4</v>
      </c>
    </row>
    <row r="1391" spans="1:68" ht="25.2" x14ac:dyDescent="0.3">
      <c r="A1391" s="1"/>
      <c r="B1391" s="47">
        <v>1286</v>
      </c>
      <c r="C1391" s="45">
        <v>1119092</v>
      </c>
      <c r="D1391" s="47"/>
      <c r="E1391" s="47"/>
      <c r="F1391" s="39" t="s">
        <v>4161</v>
      </c>
      <c r="G1391" s="29" t="s">
        <v>31</v>
      </c>
      <c r="H1391" s="157" t="s">
        <v>396</v>
      </c>
      <c r="I1391" s="148"/>
      <c r="J1391" s="147"/>
      <c r="K1391" s="148">
        <v>0</v>
      </c>
      <c r="L1391" s="148"/>
      <c r="M1391" s="147"/>
      <c r="N1391" s="29" t="str">
        <f t="shared" si="314"/>
        <v/>
      </c>
      <c r="O1391" s="29" t="str">
        <f t="shared" si="315"/>
        <v/>
      </c>
      <c r="P1391" s="29" t="str">
        <f t="shared" si="316"/>
        <v/>
      </c>
      <c r="Q1391" s="29" t="str">
        <f t="shared" si="309"/>
        <v/>
      </c>
      <c r="R1391" s="29" t="str">
        <f t="shared" si="310"/>
        <v/>
      </c>
      <c r="S1391" s="29" t="str">
        <f t="shared" si="311"/>
        <v/>
      </c>
      <c r="T1391" s="29" t="str">
        <f t="shared" si="312"/>
        <v/>
      </c>
      <c r="U1391" s="29"/>
      <c r="V1391" s="29"/>
      <c r="W1391" s="38" t="s">
        <v>4126</v>
      </c>
      <c r="X1391" s="29" t="s">
        <v>158</v>
      </c>
      <c r="Y1391" s="146">
        <v>3177.22</v>
      </c>
      <c r="Z1391" s="33">
        <v>4067</v>
      </c>
      <c r="AA1391" s="34">
        <f t="shared" si="306"/>
        <v>0.28000000000000003</v>
      </c>
      <c r="AB1391" s="33">
        <f t="shared" si="317"/>
        <v>4067</v>
      </c>
      <c r="AC1391" s="34">
        <f t="shared" si="307"/>
        <v>0.28005014195430494</v>
      </c>
      <c r="AD1391" s="145">
        <f t="shared" si="320"/>
        <v>3389.1669999999999</v>
      </c>
      <c r="AE1391" s="105">
        <v>2647.683</v>
      </c>
      <c r="AF1391" s="34" t="s">
        <v>36</v>
      </c>
      <c r="AG1391" s="34" t="s">
        <v>36</v>
      </c>
      <c r="AH1391" s="34" t="s">
        <v>36</v>
      </c>
      <c r="AI1391" s="29">
        <v>0.37</v>
      </c>
      <c r="AJ1391" s="29">
        <v>1.3575E-3</v>
      </c>
      <c r="AK1391" s="29">
        <v>0</v>
      </c>
      <c r="AL1391" s="29">
        <v>0</v>
      </c>
      <c r="AM1391" s="29" t="s">
        <v>28</v>
      </c>
      <c r="AN1391" s="44" t="s">
        <v>27</v>
      </c>
      <c r="AO1391" s="29" t="s">
        <v>28</v>
      </c>
      <c r="AP1391" s="29">
        <v>2</v>
      </c>
      <c r="AQ1391" s="29">
        <v>173</v>
      </c>
      <c r="AR1391" s="29">
        <v>114</v>
      </c>
      <c r="AS1391" s="29">
        <v>114</v>
      </c>
      <c r="AT1391" s="29">
        <v>0.74</v>
      </c>
      <c r="AU1391" s="144">
        <v>2.2483080000000001E-3</v>
      </c>
      <c r="AV1391" s="36" t="s">
        <v>28</v>
      </c>
      <c r="AW1391" s="102">
        <v>44511</v>
      </c>
      <c r="AX1391" s="129" t="s">
        <v>33</v>
      </c>
      <c r="AY1391" s="106" t="e">
        <v>#N/A</v>
      </c>
      <c r="BD1391" t="s">
        <v>4461</v>
      </c>
      <c r="BE1391" t="s">
        <v>4462</v>
      </c>
      <c r="BF1391" t="s">
        <v>4749</v>
      </c>
      <c r="BH1391" t="str">
        <f t="shared" si="318"/>
        <v/>
      </c>
      <c r="BJ1391" t="str">
        <f t="shared" si="319"/>
        <v>OK</v>
      </c>
      <c r="BK1391" s="130" t="s">
        <v>5302</v>
      </c>
      <c r="BL1391" s="130" t="e">
        <v>#VALUE!</v>
      </c>
      <c r="BM1391" s="131" t="s">
        <v>33</v>
      </c>
      <c r="BN1391" s="131" t="e">
        <v>#VALUE!</v>
      </c>
      <c r="BO1391" t="e">
        <v>#N/A</v>
      </c>
      <c r="BP1391">
        <v>0</v>
      </c>
    </row>
    <row r="1392" spans="1:68" ht="25.2" x14ac:dyDescent="0.3">
      <c r="A1392" s="1"/>
      <c r="B1392" s="47">
        <v>1287</v>
      </c>
      <c r="C1392" s="45">
        <v>1119093</v>
      </c>
      <c r="D1392" s="47"/>
      <c r="E1392" s="47"/>
      <c r="F1392" s="39" t="s">
        <v>4162</v>
      </c>
      <c r="G1392" s="29" t="s">
        <v>31</v>
      </c>
      <c r="H1392" s="70" t="s">
        <v>4779</v>
      </c>
      <c r="I1392" s="148"/>
      <c r="J1392" s="147"/>
      <c r="K1392" s="148">
        <v>0</v>
      </c>
      <c r="L1392" s="148"/>
      <c r="M1392" s="147"/>
      <c r="N1392" s="29" t="str">
        <f t="shared" si="314"/>
        <v/>
      </c>
      <c r="O1392" s="29" t="str">
        <f t="shared" si="315"/>
        <v/>
      </c>
      <c r="P1392" s="29" t="str">
        <f t="shared" si="316"/>
        <v/>
      </c>
      <c r="Q1392" s="29" t="str">
        <f t="shared" si="309"/>
        <v/>
      </c>
      <c r="R1392" s="29" t="str">
        <f t="shared" si="310"/>
        <v/>
      </c>
      <c r="S1392" s="29" t="str">
        <f t="shared" si="311"/>
        <v/>
      </c>
      <c r="T1392" s="29" t="str">
        <f t="shared" si="312"/>
        <v/>
      </c>
      <c r="U1392" s="29"/>
      <c r="V1392" s="29"/>
      <c r="W1392" s="38" t="s">
        <v>4126</v>
      </c>
      <c r="X1392" s="29" t="s">
        <v>158</v>
      </c>
      <c r="Y1392" s="146">
        <v>1207.82</v>
      </c>
      <c r="Z1392" s="33">
        <v>1546</v>
      </c>
      <c r="AA1392" s="34">
        <f t="shared" si="306"/>
        <v>0.28000000000000003</v>
      </c>
      <c r="AB1392" s="33">
        <f t="shared" si="317"/>
        <v>1546</v>
      </c>
      <c r="AC1392" s="34">
        <f t="shared" si="307"/>
        <v>0.27999129671928047</v>
      </c>
      <c r="AD1392" s="145">
        <f t="shared" si="320"/>
        <v>1288.3330000000001</v>
      </c>
      <c r="AE1392" s="105">
        <v>1006.5170000000001</v>
      </c>
      <c r="AF1392" s="34" t="s">
        <v>36</v>
      </c>
      <c r="AG1392" s="34" t="s">
        <v>36</v>
      </c>
      <c r="AH1392" s="34" t="s">
        <v>36</v>
      </c>
      <c r="AI1392" s="29">
        <v>7.0999999999999994E-2</v>
      </c>
      <c r="AJ1392" s="29">
        <v>8.3499999999999997E-5</v>
      </c>
      <c r="AK1392" s="29">
        <v>40</v>
      </c>
      <c r="AL1392" s="29">
        <v>0</v>
      </c>
      <c r="AM1392" s="29" t="s">
        <v>28</v>
      </c>
      <c r="AN1392" s="158" t="s">
        <v>28</v>
      </c>
      <c r="AO1392" s="29" t="s">
        <v>28</v>
      </c>
      <c r="AP1392" s="29">
        <v>10</v>
      </c>
      <c r="AQ1392" s="29">
        <v>74</v>
      </c>
      <c r="AR1392" s="29">
        <v>123</v>
      </c>
      <c r="AS1392" s="29">
        <v>123</v>
      </c>
      <c r="AT1392" s="29">
        <v>0.71</v>
      </c>
      <c r="AU1392" s="144">
        <v>1.1195459999999999E-3</v>
      </c>
      <c r="AV1392" s="36" t="s">
        <v>28</v>
      </c>
      <c r="AW1392" s="102">
        <v>44511</v>
      </c>
      <c r="AX1392" s="129" t="s">
        <v>33</v>
      </c>
      <c r="AY1392" s="106">
        <v>10</v>
      </c>
      <c r="BD1392" t="s">
        <v>4461</v>
      </c>
      <c r="BE1392" t="s">
        <v>4462</v>
      </c>
      <c r="BF1392" t="s">
        <v>4749</v>
      </c>
      <c r="BH1392" t="str">
        <f t="shared" si="318"/>
        <v>AV</v>
      </c>
      <c r="BJ1392" t="str">
        <f t="shared" si="319"/>
        <v>OK</v>
      </c>
      <c r="BK1392" s="130">
        <v>1546</v>
      </c>
      <c r="BL1392" s="130" t="s">
        <v>37</v>
      </c>
      <c r="BM1392" s="131" t="s">
        <v>33</v>
      </c>
      <c r="BN1392" s="131" t="e">
        <v>#VALUE!</v>
      </c>
      <c r="BO1392">
        <v>1546</v>
      </c>
      <c r="BP1392">
        <v>10</v>
      </c>
    </row>
    <row r="1393" spans="1:68" ht="25.2" x14ac:dyDescent="0.3">
      <c r="A1393" s="1"/>
      <c r="B1393" s="47">
        <v>1288</v>
      </c>
      <c r="C1393" s="45">
        <v>1119094</v>
      </c>
      <c r="D1393" s="47"/>
      <c r="E1393" s="47"/>
      <c r="F1393" s="39" t="s">
        <v>4163</v>
      </c>
      <c r="G1393" s="29" t="s">
        <v>31</v>
      </c>
      <c r="H1393" s="70" t="s">
        <v>4779</v>
      </c>
      <c r="I1393" s="148"/>
      <c r="J1393" s="147"/>
      <c r="K1393" s="148">
        <v>0</v>
      </c>
      <c r="L1393" s="148"/>
      <c r="M1393" s="147"/>
      <c r="N1393" s="29" t="str">
        <f t="shared" si="314"/>
        <v/>
      </c>
      <c r="O1393" s="29" t="str">
        <f t="shared" si="315"/>
        <v/>
      </c>
      <c r="P1393" s="29" t="str">
        <f t="shared" si="316"/>
        <v/>
      </c>
      <c r="Q1393" s="29" t="str">
        <f t="shared" si="309"/>
        <v/>
      </c>
      <c r="R1393" s="29" t="str">
        <f t="shared" si="310"/>
        <v/>
      </c>
      <c r="S1393" s="29" t="str">
        <f t="shared" si="311"/>
        <v/>
      </c>
      <c r="T1393" s="29" t="str">
        <f t="shared" si="312"/>
        <v/>
      </c>
      <c r="U1393" s="29"/>
      <c r="V1393" s="29"/>
      <c r="W1393" s="38" t="s">
        <v>4126</v>
      </c>
      <c r="X1393" s="29" t="s">
        <v>158</v>
      </c>
      <c r="Y1393" s="146">
        <v>1329.7</v>
      </c>
      <c r="Z1393" s="33">
        <v>1702</v>
      </c>
      <c r="AA1393" s="34">
        <f t="shared" si="306"/>
        <v>0.28000000000000003</v>
      </c>
      <c r="AB1393" s="33">
        <f t="shared" si="317"/>
        <v>1702</v>
      </c>
      <c r="AC1393" s="34">
        <f t="shared" si="307"/>
        <v>0.27998805143658007</v>
      </c>
      <c r="AD1393" s="145">
        <f t="shared" si="320"/>
        <v>1418.3330000000001</v>
      </c>
      <c r="AE1393" s="105">
        <v>1108.0830000000001</v>
      </c>
      <c r="AF1393" s="34" t="s">
        <v>36</v>
      </c>
      <c r="AG1393" s="34" t="s">
        <v>36</v>
      </c>
      <c r="AH1393" s="34" t="s">
        <v>36</v>
      </c>
      <c r="AI1393" s="29">
        <v>8.4000000000000005E-2</v>
      </c>
      <c r="AJ1393" s="29">
        <v>1.102E-4</v>
      </c>
      <c r="AK1393" s="29">
        <v>0</v>
      </c>
      <c r="AL1393" s="29">
        <v>0</v>
      </c>
      <c r="AM1393" s="29" t="s">
        <v>28</v>
      </c>
      <c r="AN1393" s="44" t="s">
        <v>27</v>
      </c>
      <c r="AO1393" s="29" t="s">
        <v>28</v>
      </c>
      <c r="AP1393" s="29">
        <v>10</v>
      </c>
      <c r="AQ1393" s="29">
        <v>80</v>
      </c>
      <c r="AR1393" s="29">
        <v>137</v>
      </c>
      <c r="AS1393" s="29">
        <v>137</v>
      </c>
      <c r="AT1393" s="29">
        <v>0.84000000000000008</v>
      </c>
      <c r="AU1393" s="144">
        <v>1.5015199999999999E-3</v>
      </c>
      <c r="AV1393" s="36" t="s">
        <v>28</v>
      </c>
      <c r="AW1393" s="102">
        <v>44511</v>
      </c>
      <c r="AX1393" s="129" t="s">
        <v>33</v>
      </c>
      <c r="AY1393" s="106">
        <v>30</v>
      </c>
      <c r="BD1393" t="s">
        <v>4461</v>
      </c>
      <c r="BE1393" t="s">
        <v>4462</v>
      </c>
      <c r="BF1393" t="s">
        <v>4749</v>
      </c>
      <c r="BH1393" t="str">
        <f t="shared" si="318"/>
        <v/>
      </c>
      <c r="BJ1393" t="str">
        <f t="shared" si="319"/>
        <v>OK</v>
      </c>
      <c r="BK1393" s="130" t="s">
        <v>5302</v>
      </c>
      <c r="BL1393" s="130" t="e">
        <v>#VALUE!</v>
      </c>
      <c r="BM1393" s="131" t="s">
        <v>33</v>
      </c>
      <c r="BN1393" s="131" t="e">
        <v>#VALUE!</v>
      </c>
      <c r="BO1393">
        <v>1702</v>
      </c>
      <c r="BP1393">
        <v>30</v>
      </c>
    </row>
    <row r="1394" spans="1:68" ht="25.2" x14ac:dyDescent="0.3">
      <c r="A1394" s="1"/>
      <c r="B1394" s="47">
        <v>1289</v>
      </c>
      <c r="C1394" s="45">
        <v>1119095</v>
      </c>
      <c r="D1394" s="47"/>
      <c r="E1394" s="47"/>
      <c r="F1394" s="39" t="s">
        <v>4164</v>
      </c>
      <c r="G1394" s="29" t="s">
        <v>31</v>
      </c>
      <c r="H1394" s="70" t="s">
        <v>4779</v>
      </c>
      <c r="I1394" s="148"/>
      <c r="J1394" s="147"/>
      <c r="K1394" s="148">
        <v>0</v>
      </c>
      <c r="L1394" s="148"/>
      <c r="M1394" s="147"/>
      <c r="N1394" s="29" t="str">
        <f t="shared" si="314"/>
        <v/>
      </c>
      <c r="O1394" s="29" t="str">
        <f t="shared" si="315"/>
        <v/>
      </c>
      <c r="P1394" s="29" t="str">
        <f t="shared" si="316"/>
        <v/>
      </c>
      <c r="Q1394" s="29" t="str">
        <f t="shared" si="309"/>
        <v/>
      </c>
      <c r="R1394" s="29" t="str">
        <f t="shared" si="310"/>
        <v/>
      </c>
      <c r="S1394" s="29" t="str">
        <f t="shared" si="311"/>
        <v/>
      </c>
      <c r="T1394" s="29" t="str">
        <f t="shared" si="312"/>
        <v/>
      </c>
      <c r="U1394" s="29"/>
      <c r="V1394" s="29"/>
      <c r="W1394" s="38" t="s">
        <v>4126</v>
      </c>
      <c r="X1394" s="29" t="s">
        <v>158</v>
      </c>
      <c r="Y1394" s="146">
        <v>1183.17</v>
      </c>
      <c r="Z1394" s="33">
        <v>1514</v>
      </c>
      <c r="AA1394" s="34">
        <f t="shared" si="306"/>
        <v>0.28000000000000003</v>
      </c>
      <c r="AB1394" s="33">
        <f t="shared" si="317"/>
        <v>1514</v>
      </c>
      <c r="AC1394" s="34">
        <f t="shared" si="307"/>
        <v>0.27961358046603602</v>
      </c>
      <c r="AD1394" s="145">
        <f t="shared" si="320"/>
        <v>1261.6669999999999</v>
      </c>
      <c r="AE1394" s="105">
        <v>985.97500000000002</v>
      </c>
      <c r="AF1394" s="34" t="s">
        <v>36</v>
      </c>
      <c r="AG1394" s="34" t="s">
        <v>36</v>
      </c>
      <c r="AH1394" s="34" t="s">
        <v>36</v>
      </c>
      <c r="AI1394" s="29">
        <v>0.11</v>
      </c>
      <c r="AJ1394" s="29">
        <v>1.496E-4</v>
      </c>
      <c r="AK1394" s="29">
        <v>0</v>
      </c>
      <c r="AL1394" s="29">
        <v>0</v>
      </c>
      <c r="AM1394" s="29" t="s">
        <v>28</v>
      </c>
      <c r="AN1394" s="44" t="s">
        <v>27</v>
      </c>
      <c r="AO1394" s="29" t="s">
        <v>28</v>
      </c>
      <c r="AP1394" s="29">
        <v>10</v>
      </c>
      <c r="AQ1394" s="29">
        <v>82</v>
      </c>
      <c r="AR1394" s="29">
        <v>148</v>
      </c>
      <c r="AS1394" s="29">
        <v>148</v>
      </c>
      <c r="AT1394" s="29">
        <v>1.1000000000000001</v>
      </c>
      <c r="AU1394" s="144">
        <v>1.7961279999999999E-3</v>
      </c>
      <c r="AV1394" s="36" t="s">
        <v>28</v>
      </c>
      <c r="AW1394" s="102">
        <v>44511</v>
      </c>
      <c r="AX1394" s="129" t="s">
        <v>33</v>
      </c>
      <c r="AY1394" s="106">
        <v>60</v>
      </c>
      <c r="BD1394" t="s">
        <v>4461</v>
      </c>
      <c r="BE1394" t="s">
        <v>4462</v>
      </c>
      <c r="BF1394" t="s">
        <v>4749</v>
      </c>
      <c r="BH1394" t="str">
        <f t="shared" si="318"/>
        <v/>
      </c>
      <c r="BJ1394" t="str">
        <f t="shared" si="319"/>
        <v>OK</v>
      </c>
      <c r="BK1394" s="130" t="s">
        <v>5302</v>
      </c>
      <c r="BL1394" s="130" t="e">
        <v>#VALUE!</v>
      </c>
      <c r="BM1394" s="131" t="s">
        <v>33</v>
      </c>
      <c r="BN1394" s="131" t="e">
        <v>#VALUE!</v>
      </c>
      <c r="BO1394">
        <v>1514</v>
      </c>
      <c r="BP1394">
        <v>60</v>
      </c>
    </row>
    <row r="1395" spans="1:68" ht="25.2" x14ac:dyDescent="0.3">
      <c r="A1395" s="1"/>
      <c r="B1395" s="47">
        <v>1290</v>
      </c>
      <c r="C1395" s="45">
        <v>1119096</v>
      </c>
      <c r="D1395" s="47"/>
      <c r="E1395" s="47"/>
      <c r="F1395" s="39" t="s">
        <v>4165</v>
      </c>
      <c r="G1395" s="29" t="s">
        <v>31</v>
      </c>
      <c r="H1395" s="70" t="s">
        <v>4779</v>
      </c>
      <c r="I1395" s="148"/>
      <c r="J1395" s="147"/>
      <c r="K1395" s="148">
        <v>0</v>
      </c>
      <c r="L1395" s="148"/>
      <c r="M1395" s="147"/>
      <c r="N1395" s="29" t="str">
        <f t="shared" si="314"/>
        <v/>
      </c>
      <c r="O1395" s="29" t="str">
        <f t="shared" si="315"/>
        <v/>
      </c>
      <c r="P1395" s="29" t="str">
        <f t="shared" si="316"/>
        <v/>
      </c>
      <c r="Q1395" s="29" t="str">
        <f t="shared" si="309"/>
        <v/>
      </c>
      <c r="R1395" s="29" t="str">
        <f t="shared" si="310"/>
        <v/>
      </c>
      <c r="S1395" s="29" t="str">
        <f t="shared" si="311"/>
        <v/>
      </c>
      <c r="T1395" s="29" t="str">
        <f t="shared" si="312"/>
        <v/>
      </c>
      <c r="U1395" s="29"/>
      <c r="V1395" s="29"/>
      <c r="W1395" s="38" t="s">
        <v>4126</v>
      </c>
      <c r="X1395" s="29" t="s">
        <v>158</v>
      </c>
      <c r="Y1395" s="146">
        <v>1424.19</v>
      </c>
      <c r="Z1395" s="33">
        <v>1823</v>
      </c>
      <c r="AA1395" s="34">
        <f t="shared" ref="AA1395:AA1458" si="321">ROUND(Z1395/Y1395-1,3)</f>
        <v>0.28000000000000003</v>
      </c>
      <c r="AB1395" s="33">
        <f t="shared" si="317"/>
        <v>1823</v>
      </c>
      <c r="AC1395" s="34">
        <f t="shared" ref="AC1395:AC1458" si="322">(AD1395-AE1395)/AE1395</f>
        <v>0.28002612011037842</v>
      </c>
      <c r="AD1395" s="145">
        <f t="shared" si="320"/>
        <v>1519.1669999999999</v>
      </c>
      <c r="AE1395" s="105">
        <v>1186.825</v>
      </c>
      <c r="AF1395" s="34" t="s">
        <v>36</v>
      </c>
      <c r="AG1395" s="34" t="s">
        <v>36</v>
      </c>
      <c r="AH1395" s="34" t="s">
        <v>36</v>
      </c>
      <c r="AI1395" s="29">
        <v>0.14599999999999999</v>
      </c>
      <c r="AJ1395" s="29">
        <v>2.307E-4</v>
      </c>
      <c r="AK1395" s="29">
        <v>10</v>
      </c>
      <c r="AL1395" s="29">
        <v>0</v>
      </c>
      <c r="AM1395" s="29" t="s">
        <v>28</v>
      </c>
      <c r="AN1395" s="158" t="s">
        <v>28</v>
      </c>
      <c r="AO1395" s="29" t="s">
        <v>28</v>
      </c>
      <c r="AP1395" s="29">
        <v>10</v>
      </c>
      <c r="AQ1395" s="29">
        <v>92</v>
      </c>
      <c r="AR1395" s="29">
        <v>181</v>
      </c>
      <c r="AS1395" s="29">
        <v>181</v>
      </c>
      <c r="AT1395" s="29">
        <v>1.46</v>
      </c>
      <c r="AU1395" s="144">
        <v>3.0140119999999999E-3</v>
      </c>
      <c r="AV1395" s="36" t="s">
        <v>28</v>
      </c>
      <c r="AW1395" s="102">
        <v>44511</v>
      </c>
      <c r="AX1395" s="129" t="s">
        <v>33</v>
      </c>
      <c r="AY1395" s="106">
        <v>56</v>
      </c>
      <c r="BD1395" t="s">
        <v>4461</v>
      </c>
      <c r="BE1395" t="s">
        <v>4462</v>
      </c>
      <c r="BF1395" t="s">
        <v>4749</v>
      </c>
      <c r="BH1395" t="str">
        <f t="shared" si="318"/>
        <v>AV</v>
      </c>
      <c r="BJ1395" t="str">
        <f t="shared" si="319"/>
        <v>OK</v>
      </c>
      <c r="BK1395" s="130">
        <v>1823</v>
      </c>
      <c r="BL1395" s="130" t="s">
        <v>37</v>
      </c>
      <c r="BM1395" s="131" t="s">
        <v>33</v>
      </c>
      <c r="BN1395" s="131" t="e">
        <v>#VALUE!</v>
      </c>
      <c r="BO1395">
        <v>1823</v>
      </c>
      <c r="BP1395">
        <v>56</v>
      </c>
    </row>
    <row r="1396" spans="1:68" ht="25.2" x14ac:dyDescent="0.3">
      <c r="A1396" s="1"/>
      <c r="B1396" s="47">
        <v>1291</v>
      </c>
      <c r="C1396" s="45">
        <v>1119097</v>
      </c>
      <c r="D1396" s="47"/>
      <c r="E1396" s="47"/>
      <c r="F1396" s="39" t="s">
        <v>4166</v>
      </c>
      <c r="G1396" s="29" t="s">
        <v>31</v>
      </c>
      <c r="H1396" s="157"/>
      <c r="I1396" s="148"/>
      <c r="J1396" s="147"/>
      <c r="K1396" s="148">
        <v>0</v>
      </c>
      <c r="L1396" s="148"/>
      <c r="M1396" s="147"/>
      <c r="N1396" s="29" t="str">
        <f t="shared" si="314"/>
        <v/>
      </c>
      <c r="O1396" s="29" t="str">
        <f t="shared" si="315"/>
        <v/>
      </c>
      <c r="P1396" s="29" t="str">
        <f t="shared" si="316"/>
        <v/>
      </c>
      <c r="Q1396" s="29" t="str">
        <f t="shared" si="309"/>
        <v/>
      </c>
      <c r="R1396" s="29" t="str">
        <f t="shared" si="310"/>
        <v/>
      </c>
      <c r="S1396" s="29" t="str">
        <f t="shared" si="311"/>
        <v/>
      </c>
      <c r="T1396" s="29" t="str">
        <f t="shared" si="312"/>
        <v/>
      </c>
      <c r="U1396" s="29"/>
      <c r="V1396" s="29"/>
      <c r="W1396" s="38" t="s">
        <v>4126</v>
      </c>
      <c r="X1396" s="29" t="s">
        <v>158</v>
      </c>
      <c r="Y1396" s="146">
        <v>1263.97</v>
      </c>
      <c r="Z1396" s="33">
        <v>2205</v>
      </c>
      <c r="AA1396" s="34">
        <f t="shared" si="321"/>
        <v>0.745</v>
      </c>
      <c r="AB1396" s="33">
        <f t="shared" si="317"/>
        <v>2205</v>
      </c>
      <c r="AC1396" s="34">
        <f t="shared" si="322"/>
        <v>0.74450398174133303</v>
      </c>
      <c r="AD1396" s="145">
        <f t="shared" si="320"/>
        <v>1837.5</v>
      </c>
      <c r="AE1396" s="105">
        <v>1053.308</v>
      </c>
      <c r="AF1396" s="34" t="s">
        <v>36</v>
      </c>
      <c r="AG1396" s="34" t="s">
        <v>36</v>
      </c>
      <c r="AH1396" s="34" t="s">
        <v>36</v>
      </c>
      <c r="AI1396" s="29">
        <v>0.193</v>
      </c>
      <c r="AJ1396" s="29">
        <v>3.4880000000000002E-4</v>
      </c>
      <c r="AK1396" s="29">
        <v>0</v>
      </c>
      <c r="AL1396" s="29">
        <v>0</v>
      </c>
      <c r="AM1396" s="29" t="s">
        <v>28</v>
      </c>
      <c r="AN1396" s="44" t="s">
        <v>27</v>
      </c>
      <c r="AO1396" s="29" t="s">
        <v>28</v>
      </c>
      <c r="AP1396" s="29">
        <v>10</v>
      </c>
      <c r="AQ1396" s="29">
        <v>102</v>
      </c>
      <c r="AR1396" s="29">
        <v>210</v>
      </c>
      <c r="AS1396" s="29">
        <v>210</v>
      </c>
      <c r="AT1396" s="29">
        <v>1.9300000000000002</v>
      </c>
      <c r="AU1396" s="144">
        <v>4.4981999999999999E-3</v>
      </c>
      <c r="AV1396" s="36" t="s">
        <v>28</v>
      </c>
      <c r="AW1396" s="102">
        <v>44511</v>
      </c>
      <c r="AX1396" s="129" t="s">
        <v>33</v>
      </c>
      <c r="AY1396" s="106">
        <v>40</v>
      </c>
      <c r="BD1396" t="s">
        <v>4461</v>
      </c>
      <c r="BE1396" t="s">
        <v>4462</v>
      </c>
      <c r="BF1396" t="s">
        <v>4749</v>
      </c>
      <c r="BH1396" t="str">
        <f t="shared" si="318"/>
        <v/>
      </c>
      <c r="BJ1396" t="str">
        <f t="shared" si="319"/>
        <v>OK</v>
      </c>
      <c r="BK1396" s="130" t="s">
        <v>5302</v>
      </c>
      <c r="BL1396" s="130" t="e">
        <v>#VALUE!</v>
      </c>
      <c r="BM1396" s="131" t="s">
        <v>33</v>
      </c>
      <c r="BN1396" s="131" t="e">
        <v>#VALUE!</v>
      </c>
      <c r="BO1396" t="e">
        <v>#N/A</v>
      </c>
      <c r="BP1396">
        <v>40</v>
      </c>
    </row>
    <row r="1397" spans="1:68" ht="25.2" x14ac:dyDescent="0.3">
      <c r="A1397" s="1"/>
      <c r="B1397" s="47">
        <v>1292</v>
      </c>
      <c r="C1397" s="45">
        <v>1119098</v>
      </c>
      <c r="D1397" s="47"/>
      <c r="E1397" s="47"/>
      <c r="F1397" s="39" t="s">
        <v>4167</v>
      </c>
      <c r="G1397" s="29" t="s">
        <v>31</v>
      </c>
      <c r="H1397" s="70" t="s">
        <v>4779</v>
      </c>
      <c r="I1397" s="148"/>
      <c r="J1397" s="147"/>
      <c r="K1397" s="148">
        <v>0</v>
      </c>
      <c r="L1397" s="148"/>
      <c r="M1397" s="147"/>
      <c r="N1397" s="29" t="str">
        <f t="shared" si="314"/>
        <v/>
      </c>
      <c r="O1397" s="29" t="str">
        <f t="shared" si="315"/>
        <v/>
      </c>
      <c r="P1397" s="29" t="str">
        <f t="shared" si="316"/>
        <v/>
      </c>
      <c r="Q1397" s="29" t="str">
        <f t="shared" si="309"/>
        <v/>
      </c>
      <c r="R1397" s="29" t="str">
        <f t="shared" si="310"/>
        <v/>
      </c>
      <c r="S1397" s="29" t="str">
        <f t="shared" si="311"/>
        <v/>
      </c>
      <c r="T1397" s="29" t="str">
        <f t="shared" si="312"/>
        <v/>
      </c>
      <c r="U1397" s="29"/>
      <c r="V1397" s="29"/>
      <c r="W1397" s="38" t="s">
        <v>4126</v>
      </c>
      <c r="X1397" s="29" t="s">
        <v>158</v>
      </c>
      <c r="Y1397" s="146">
        <v>1276.29</v>
      </c>
      <c r="Z1397" s="33">
        <v>4076</v>
      </c>
      <c r="AA1397" s="34">
        <f t="shared" si="321"/>
        <v>2.194</v>
      </c>
      <c r="AB1397" s="33">
        <f t="shared" si="317"/>
        <v>4076</v>
      </c>
      <c r="AC1397" s="34">
        <f t="shared" si="322"/>
        <v>2.1936318548292313</v>
      </c>
      <c r="AD1397" s="145">
        <f t="shared" si="320"/>
        <v>3396.6669999999999</v>
      </c>
      <c r="AE1397" s="105">
        <v>1063.575</v>
      </c>
      <c r="AF1397" s="34" t="s">
        <v>36</v>
      </c>
      <c r="AG1397" s="34" t="s">
        <v>36</v>
      </c>
      <c r="AH1397" s="34" t="s">
        <v>36</v>
      </c>
      <c r="AI1397" s="29">
        <v>0.27800000000000002</v>
      </c>
      <c r="AJ1397" s="29">
        <v>5.6709999999999996E-4</v>
      </c>
      <c r="AK1397" s="29">
        <v>16</v>
      </c>
      <c r="AL1397" s="29">
        <v>0</v>
      </c>
      <c r="AM1397" s="29" t="s">
        <v>28</v>
      </c>
      <c r="AN1397" s="158" t="s">
        <v>28</v>
      </c>
      <c r="AO1397" s="29" t="s">
        <v>28</v>
      </c>
      <c r="AP1397" s="29">
        <v>4</v>
      </c>
      <c r="AQ1397" s="29">
        <v>118</v>
      </c>
      <c r="AR1397" s="29">
        <v>159</v>
      </c>
      <c r="AS1397" s="29">
        <v>159</v>
      </c>
      <c r="AT1397" s="29">
        <v>1.1120000000000001</v>
      </c>
      <c r="AU1397" s="144">
        <v>2.9831580000000001E-3</v>
      </c>
      <c r="AV1397" s="36" t="s">
        <v>28</v>
      </c>
      <c r="AW1397" s="102">
        <v>44511</v>
      </c>
      <c r="AX1397" s="129" t="s">
        <v>33</v>
      </c>
      <c r="AY1397" s="106">
        <v>4</v>
      </c>
      <c r="BD1397" t="s">
        <v>4461</v>
      </c>
      <c r="BE1397" t="s">
        <v>4462</v>
      </c>
      <c r="BF1397" t="s">
        <v>4749</v>
      </c>
      <c r="BH1397" t="str">
        <f t="shared" si="318"/>
        <v>AV</v>
      </c>
      <c r="BJ1397" t="str">
        <f t="shared" si="319"/>
        <v>OK</v>
      </c>
      <c r="BK1397" s="130">
        <v>4076</v>
      </c>
      <c r="BL1397" s="130" t="s">
        <v>37</v>
      </c>
      <c r="BM1397" s="131" t="s">
        <v>33</v>
      </c>
      <c r="BN1397" s="131" t="e">
        <v>#VALUE!</v>
      </c>
      <c r="BO1397">
        <v>4076</v>
      </c>
      <c r="BP1397">
        <v>4</v>
      </c>
    </row>
    <row r="1398" spans="1:68" ht="25.2" x14ac:dyDescent="0.3">
      <c r="A1398" s="1"/>
      <c r="B1398" s="47">
        <v>1293</v>
      </c>
      <c r="C1398" s="45">
        <v>1119099</v>
      </c>
      <c r="D1398" s="47"/>
      <c r="E1398" s="47"/>
      <c r="F1398" s="39" t="s">
        <v>4168</v>
      </c>
      <c r="G1398" s="29" t="s">
        <v>31</v>
      </c>
      <c r="H1398" s="157"/>
      <c r="I1398" s="148"/>
      <c r="J1398" s="147"/>
      <c r="K1398" s="148">
        <v>0</v>
      </c>
      <c r="L1398" s="148"/>
      <c r="M1398" s="147"/>
      <c r="N1398" s="29" t="str">
        <f t="shared" si="314"/>
        <v/>
      </c>
      <c r="O1398" s="29" t="str">
        <f t="shared" si="315"/>
        <v/>
      </c>
      <c r="P1398" s="29" t="str">
        <f t="shared" si="316"/>
        <v/>
      </c>
      <c r="Q1398" s="29" t="str">
        <f t="shared" si="309"/>
        <v/>
      </c>
      <c r="R1398" s="29" t="str">
        <f t="shared" si="310"/>
        <v/>
      </c>
      <c r="S1398" s="29" t="str">
        <f t="shared" si="311"/>
        <v/>
      </c>
      <c r="T1398" s="29" t="str">
        <f t="shared" si="312"/>
        <v/>
      </c>
      <c r="U1398" s="29"/>
      <c r="V1398" s="29"/>
      <c r="W1398" s="38" t="s">
        <v>4126</v>
      </c>
      <c r="X1398" s="29" t="s">
        <v>158</v>
      </c>
      <c r="Y1398" s="146">
        <v>1624.12</v>
      </c>
      <c r="Z1398" s="33">
        <v>4216</v>
      </c>
      <c r="AA1398" s="34">
        <f t="shared" si="321"/>
        <v>1.5960000000000001</v>
      </c>
      <c r="AB1398" s="33">
        <f t="shared" si="317"/>
        <v>4216</v>
      </c>
      <c r="AC1398" s="34">
        <f t="shared" si="322"/>
        <v>1.5958676934875979</v>
      </c>
      <c r="AD1398" s="145">
        <f t="shared" si="320"/>
        <v>3513.3330000000001</v>
      </c>
      <c r="AE1398" s="105">
        <v>1353.433</v>
      </c>
      <c r="AF1398" s="34" t="s">
        <v>36</v>
      </c>
      <c r="AG1398" s="34" t="s">
        <v>36</v>
      </c>
      <c r="AH1398" s="34" t="s">
        <v>36</v>
      </c>
      <c r="AI1398" s="29">
        <v>0.40600000000000003</v>
      </c>
      <c r="AJ1398" s="29">
        <v>9.8409999999999991E-4</v>
      </c>
      <c r="AK1398" s="29">
        <v>0</v>
      </c>
      <c r="AL1398" s="29">
        <v>0</v>
      </c>
      <c r="AM1398" s="29" t="s">
        <v>28</v>
      </c>
      <c r="AN1398" s="44" t="s">
        <v>27</v>
      </c>
      <c r="AO1398" s="29" t="s">
        <v>28</v>
      </c>
      <c r="AP1398" s="29">
        <v>2</v>
      </c>
      <c r="AQ1398" s="29">
        <v>142</v>
      </c>
      <c r="AR1398" s="29">
        <v>145</v>
      </c>
      <c r="AS1398" s="29">
        <v>145</v>
      </c>
      <c r="AT1398" s="29">
        <v>0.81200000000000006</v>
      </c>
      <c r="AU1398" s="144">
        <v>2.98555E-3</v>
      </c>
      <c r="AV1398" s="36" t="s">
        <v>28</v>
      </c>
      <c r="AW1398" s="102">
        <v>44511</v>
      </c>
      <c r="AX1398" s="129" t="s">
        <v>33</v>
      </c>
      <c r="AY1398" s="106" t="e">
        <v>#N/A</v>
      </c>
      <c r="BD1398" t="s">
        <v>4461</v>
      </c>
      <c r="BE1398" t="s">
        <v>4462</v>
      </c>
      <c r="BF1398" t="s">
        <v>4749</v>
      </c>
      <c r="BH1398" t="str">
        <f t="shared" si="318"/>
        <v/>
      </c>
      <c r="BJ1398" t="str">
        <f t="shared" si="319"/>
        <v>OK</v>
      </c>
      <c r="BK1398" s="130" t="s">
        <v>5302</v>
      </c>
      <c r="BL1398" s="130" t="e">
        <v>#VALUE!</v>
      </c>
      <c r="BM1398" s="131" t="s">
        <v>33</v>
      </c>
      <c r="BN1398" s="131" t="e">
        <v>#VALUE!</v>
      </c>
      <c r="BO1398" t="e">
        <v>#N/A</v>
      </c>
      <c r="BP1398">
        <v>0</v>
      </c>
    </row>
    <row r="1399" spans="1:68" ht="25.2" x14ac:dyDescent="0.3">
      <c r="A1399" s="1"/>
      <c r="B1399" s="47">
        <v>1294</v>
      </c>
      <c r="C1399" s="45">
        <v>1119100</v>
      </c>
      <c r="D1399" s="47"/>
      <c r="E1399" s="47"/>
      <c r="F1399" s="39" t="s">
        <v>4169</v>
      </c>
      <c r="G1399" s="29" t="s">
        <v>31</v>
      </c>
      <c r="H1399" s="157"/>
      <c r="I1399" s="148"/>
      <c r="J1399" s="147"/>
      <c r="K1399" s="148">
        <v>0</v>
      </c>
      <c r="L1399" s="148"/>
      <c r="M1399" s="147"/>
      <c r="N1399" s="29" t="str">
        <f t="shared" si="314"/>
        <v/>
      </c>
      <c r="O1399" s="29" t="str">
        <f t="shared" si="315"/>
        <v/>
      </c>
      <c r="P1399" s="29" t="str">
        <f t="shared" si="316"/>
        <v/>
      </c>
      <c r="Q1399" s="29" t="str">
        <f t="shared" si="309"/>
        <v/>
      </c>
      <c r="R1399" s="29" t="str">
        <f t="shared" si="310"/>
        <v/>
      </c>
      <c r="S1399" s="29" t="str">
        <f t="shared" si="311"/>
        <v/>
      </c>
      <c r="T1399" s="29" t="str">
        <f t="shared" si="312"/>
        <v/>
      </c>
      <c r="U1399" s="29"/>
      <c r="V1399" s="29"/>
      <c r="W1399" s="38" t="s">
        <v>4126</v>
      </c>
      <c r="X1399" s="29" t="s">
        <v>158</v>
      </c>
      <c r="Y1399" s="146">
        <v>1483.07</v>
      </c>
      <c r="Z1399" s="33">
        <v>1898</v>
      </c>
      <c r="AA1399" s="34">
        <f t="shared" si="321"/>
        <v>0.28000000000000003</v>
      </c>
      <c r="AB1399" s="33">
        <f t="shared" si="317"/>
        <v>1898</v>
      </c>
      <c r="AC1399" s="34">
        <f t="shared" si="322"/>
        <v>0.27977768283960075</v>
      </c>
      <c r="AD1399" s="145">
        <f t="shared" si="320"/>
        <v>1581.6669999999999</v>
      </c>
      <c r="AE1399" s="105">
        <v>1235.8920000000001</v>
      </c>
      <c r="AF1399" s="34" t="s">
        <v>36</v>
      </c>
      <c r="AG1399" s="34" t="s">
        <v>36</v>
      </c>
      <c r="AH1399" s="34" t="s">
        <v>36</v>
      </c>
      <c r="AI1399" s="29">
        <v>8.4000000000000005E-2</v>
      </c>
      <c r="AJ1399" s="29">
        <v>1.071E-4</v>
      </c>
      <c r="AK1399" s="29">
        <v>0</v>
      </c>
      <c r="AL1399" s="29">
        <v>0</v>
      </c>
      <c r="AM1399" s="29" t="s">
        <v>28</v>
      </c>
      <c r="AN1399" s="44" t="s">
        <v>27</v>
      </c>
      <c r="AO1399" s="29" t="s">
        <v>28</v>
      </c>
      <c r="AP1399" s="29">
        <v>10</v>
      </c>
      <c r="AQ1399" s="29">
        <v>80</v>
      </c>
      <c r="AR1399" s="29">
        <v>150</v>
      </c>
      <c r="AS1399" s="29">
        <v>150</v>
      </c>
      <c r="AT1399" s="29">
        <v>0.84000000000000008</v>
      </c>
      <c r="AU1399" s="144">
        <v>1.8E-3</v>
      </c>
      <c r="AV1399" s="36" t="s">
        <v>28</v>
      </c>
      <c r="AW1399" s="102">
        <v>44511</v>
      </c>
      <c r="AX1399" s="129" t="s">
        <v>33</v>
      </c>
      <c r="AY1399" s="106" t="e">
        <v>#N/A</v>
      </c>
      <c r="BD1399" t="s">
        <v>4461</v>
      </c>
      <c r="BE1399" t="s">
        <v>4462</v>
      </c>
      <c r="BF1399" t="s">
        <v>4749</v>
      </c>
      <c r="BH1399" t="str">
        <f t="shared" si="318"/>
        <v/>
      </c>
      <c r="BJ1399" t="str">
        <f t="shared" si="319"/>
        <v>OK</v>
      </c>
      <c r="BK1399" s="130" t="s">
        <v>5302</v>
      </c>
      <c r="BL1399" s="130" t="e">
        <v>#VALUE!</v>
      </c>
      <c r="BM1399" s="131" t="s">
        <v>33</v>
      </c>
      <c r="BN1399" s="131" t="e">
        <v>#VALUE!</v>
      </c>
      <c r="BO1399" t="e">
        <v>#N/A</v>
      </c>
      <c r="BP1399">
        <v>0</v>
      </c>
    </row>
    <row r="1400" spans="1:68" ht="25.2" x14ac:dyDescent="0.3">
      <c r="A1400" s="1"/>
      <c r="B1400" s="47">
        <v>1295</v>
      </c>
      <c r="C1400" s="45">
        <v>1119101</v>
      </c>
      <c r="D1400" s="47"/>
      <c r="E1400" s="47"/>
      <c r="F1400" s="39" t="s">
        <v>4170</v>
      </c>
      <c r="G1400" s="29" t="s">
        <v>31</v>
      </c>
      <c r="H1400" s="70" t="s">
        <v>4779</v>
      </c>
      <c r="I1400" s="148"/>
      <c r="J1400" s="147"/>
      <c r="K1400" s="148">
        <v>0</v>
      </c>
      <c r="L1400" s="148"/>
      <c r="M1400" s="147"/>
      <c r="N1400" s="29" t="str">
        <f t="shared" si="314"/>
        <v/>
      </c>
      <c r="O1400" s="29" t="str">
        <f t="shared" si="315"/>
        <v/>
      </c>
      <c r="P1400" s="29" t="str">
        <f t="shared" si="316"/>
        <v/>
      </c>
      <c r="Q1400" s="29" t="str">
        <f t="shared" si="309"/>
        <v/>
      </c>
      <c r="R1400" s="29" t="str">
        <f t="shared" si="310"/>
        <v/>
      </c>
      <c r="S1400" s="29" t="str">
        <f t="shared" si="311"/>
        <v/>
      </c>
      <c r="T1400" s="29" t="str">
        <f t="shared" si="312"/>
        <v/>
      </c>
      <c r="U1400" s="29"/>
      <c r="V1400" s="29"/>
      <c r="W1400" s="38" t="s">
        <v>4126</v>
      </c>
      <c r="X1400" s="29" t="s">
        <v>158</v>
      </c>
      <c r="Y1400" s="146">
        <v>1395.43</v>
      </c>
      <c r="Z1400" s="33">
        <v>1786</v>
      </c>
      <c r="AA1400" s="34">
        <f t="shared" si="321"/>
        <v>0.28000000000000003</v>
      </c>
      <c r="AB1400" s="33">
        <f t="shared" si="317"/>
        <v>1786</v>
      </c>
      <c r="AC1400" s="34">
        <f t="shared" si="322"/>
        <v>0.27989229983368574</v>
      </c>
      <c r="AD1400" s="145">
        <f t="shared" si="320"/>
        <v>1488.3330000000001</v>
      </c>
      <c r="AE1400" s="105">
        <v>1162.8579999999999</v>
      </c>
      <c r="AF1400" s="34" t="s">
        <v>36</v>
      </c>
      <c r="AG1400" s="34" t="s">
        <v>36</v>
      </c>
      <c r="AH1400" s="34" t="s">
        <v>36</v>
      </c>
      <c r="AI1400" s="29">
        <v>0.1</v>
      </c>
      <c r="AJ1400" s="29">
        <v>1.4080000000000001E-4</v>
      </c>
      <c r="AK1400" s="29">
        <v>0</v>
      </c>
      <c r="AL1400" s="29">
        <v>0</v>
      </c>
      <c r="AM1400" s="29" t="s">
        <v>28</v>
      </c>
      <c r="AN1400" s="44" t="s">
        <v>27</v>
      </c>
      <c r="AO1400" s="29" t="s">
        <v>28</v>
      </c>
      <c r="AP1400" s="29">
        <v>10</v>
      </c>
      <c r="AQ1400" s="29">
        <v>82</v>
      </c>
      <c r="AR1400" s="29">
        <v>148</v>
      </c>
      <c r="AS1400" s="29">
        <v>148</v>
      </c>
      <c r="AT1400" s="29">
        <v>1</v>
      </c>
      <c r="AU1400" s="144">
        <v>1.7961279999999999E-3</v>
      </c>
      <c r="AV1400" s="36" t="s">
        <v>28</v>
      </c>
      <c r="AW1400" s="102">
        <v>44511</v>
      </c>
      <c r="AX1400" s="129" t="s">
        <v>33</v>
      </c>
      <c r="AY1400" s="106">
        <v>10</v>
      </c>
      <c r="BD1400" t="s">
        <v>4461</v>
      </c>
      <c r="BE1400" t="s">
        <v>4462</v>
      </c>
      <c r="BF1400" t="s">
        <v>4749</v>
      </c>
      <c r="BH1400" t="str">
        <f t="shared" si="318"/>
        <v/>
      </c>
      <c r="BJ1400" t="str">
        <f t="shared" si="319"/>
        <v>OK</v>
      </c>
      <c r="BK1400" s="130" t="s">
        <v>5302</v>
      </c>
      <c r="BL1400" s="130" t="e">
        <v>#VALUE!</v>
      </c>
      <c r="BM1400" s="131" t="s">
        <v>33</v>
      </c>
      <c r="BN1400" s="131" t="e">
        <v>#VALUE!</v>
      </c>
      <c r="BO1400">
        <v>1786</v>
      </c>
      <c r="BP1400">
        <v>10</v>
      </c>
    </row>
    <row r="1401" spans="1:68" ht="25.2" x14ac:dyDescent="0.3">
      <c r="A1401" s="1"/>
      <c r="B1401" s="47">
        <v>1296</v>
      </c>
      <c r="C1401" s="45">
        <v>1119102</v>
      </c>
      <c r="D1401" s="47"/>
      <c r="E1401" s="47"/>
      <c r="F1401" s="39" t="s">
        <v>4171</v>
      </c>
      <c r="G1401" s="29" t="s">
        <v>31</v>
      </c>
      <c r="H1401" s="157"/>
      <c r="I1401" s="148"/>
      <c r="J1401" s="147"/>
      <c r="K1401" s="148">
        <v>0</v>
      </c>
      <c r="L1401" s="148"/>
      <c r="M1401" s="147"/>
      <c r="N1401" s="29" t="str">
        <f t="shared" si="314"/>
        <v/>
      </c>
      <c r="O1401" s="29" t="str">
        <f t="shared" si="315"/>
        <v/>
      </c>
      <c r="P1401" s="29" t="str">
        <f t="shared" si="316"/>
        <v/>
      </c>
      <c r="Q1401" s="29" t="str">
        <f t="shared" si="309"/>
        <v/>
      </c>
      <c r="R1401" s="29" t="str">
        <f t="shared" si="310"/>
        <v/>
      </c>
      <c r="S1401" s="29" t="str">
        <f t="shared" si="311"/>
        <v/>
      </c>
      <c r="T1401" s="29" t="str">
        <f t="shared" si="312"/>
        <v/>
      </c>
      <c r="U1401" s="29"/>
      <c r="V1401" s="29"/>
      <c r="W1401" s="38" t="s">
        <v>4126</v>
      </c>
      <c r="X1401" s="29" t="s">
        <v>158</v>
      </c>
      <c r="Y1401" s="146">
        <v>1485.81</v>
      </c>
      <c r="Z1401" s="33">
        <v>1902</v>
      </c>
      <c r="AA1401" s="34">
        <f t="shared" si="321"/>
        <v>0.28000000000000003</v>
      </c>
      <c r="AB1401" s="33">
        <f t="shared" si="317"/>
        <v>1902</v>
      </c>
      <c r="AC1401" s="34">
        <f t="shared" si="322"/>
        <v>0.28010983907767484</v>
      </c>
      <c r="AD1401" s="145">
        <f t="shared" si="320"/>
        <v>1585</v>
      </c>
      <c r="AE1401" s="105">
        <v>1238.175</v>
      </c>
      <c r="AF1401" s="34" t="s">
        <v>36</v>
      </c>
      <c r="AG1401" s="34" t="s">
        <v>36</v>
      </c>
      <c r="AH1401" s="34" t="s">
        <v>36</v>
      </c>
      <c r="AI1401" s="29">
        <v>0.104</v>
      </c>
      <c r="AJ1401" s="29">
        <v>1.4210000000000001E-4</v>
      </c>
      <c r="AK1401" s="29">
        <v>0</v>
      </c>
      <c r="AL1401" s="29">
        <v>0</v>
      </c>
      <c r="AM1401" s="29" t="s">
        <v>28</v>
      </c>
      <c r="AN1401" s="44" t="s">
        <v>27</v>
      </c>
      <c r="AO1401" s="29" t="s">
        <v>28</v>
      </c>
      <c r="AP1401" s="29">
        <v>10</v>
      </c>
      <c r="AQ1401" s="29">
        <v>82</v>
      </c>
      <c r="AR1401" s="29">
        <v>148</v>
      </c>
      <c r="AS1401" s="29">
        <v>148</v>
      </c>
      <c r="AT1401" s="29">
        <v>1.04</v>
      </c>
      <c r="AU1401" s="144">
        <v>1.7961279999999999E-3</v>
      </c>
      <c r="AV1401" s="36" t="s">
        <v>28</v>
      </c>
      <c r="AW1401" s="102">
        <v>44511</v>
      </c>
      <c r="AX1401" s="129" t="s">
        <v>33</v>
      </c>
      <c r="AY1401" s="106" t="e">
        <v>#N/A</v>
      </c>
      <c r="BD1401" t="s">
        <v>4461</v>
      </c>
      <c r="BE1401" t="s">
        <v>4462</v>
      </c>
      <c r="BF1401" t="s">
        <v>4749</v>
      </c>
      <c r="BH1401" t="str">
        <f t="shared" si="318"/>
        <v/>
      </c>
      <c r="BJ1401" t="str">
        <f t="shared" si="319"/>
        <v>OK</v>
      </c>
      <c r="BK1401" s="130" t="s">
        <v>5302</v>
      </c>
      <c r="BL1401" s="130" t="e">
        <v>#VALUE!</v>
      </c>
      <c r="BM1401" s="131" t="s">
        <v>33</v>
      </c>
      <c r="BN1401" s="131" t="e">
        <v>#VALUE!</v>
      </c>
      <c r="BO1401" t="e">
        <v>#N/A</v>
      </c>
      <c r="BP1401">
        <v>0</v>
      </c>
    </row>
    <row r="1402" spans="1:68" ht="25.2" x14ac:dyDescent="0.3">
      <c r="A1402" s="1"/>
      <c r="B1402" s="47">
        <v>1297</v>
      </c>
      <c r="C1402" s="45">
        <v>1119103</v>
      </c>
      <c r="D1402" s="47"/>
      <c r="E1402" s="47"/>
      <c r="F1402" s="39" t="s">
        <v>4172</v>
      </c>
      <c r="G1402" s="29" t="s">
        <v>31</v>
      </c>
      <c r="H1402" s="157"/>
      <c r="I1402" s="148"/>
      <c r="J1402" s="147"/>
      <c r="K1402" s="148">
        <v>0</v>
      </c>
      <c r="L1402" s="148"/>
      <c r="M1402" s="147"/>
      <c r="N1402" s="29" t="str">
        <f t="shared" si="314"/>
        <v/>
      </c>
      <c r="O1402" s="29" t="str">
        <f t="shared" si="315"/>
        <v/>
      </c>
      <c r="P1402" s="29" t="str">
        <f t="shared" si="316"/>
        <v/>
      </c>
      <c r="Q1402" s="29" t="str">
        <f t="shared" si="309"/>
        <v/>
      </c>
      <c r="R1402" s="29" t="str">
        <f t="shared" si="310"/>
        <v/>
      </c>
      <c r="S1402" s="29" t="str">
        <f t="shared" si="311"/>
        <v/>
      </c>
      <c r="T1402" s="29" t="str">
        <f t="shared" si="312"/>
        <v/>
      </c>
      <c r="U1402" s="29"/>
      <c r="V1402" s="29"/>
      <c r="W1402" s="38" t="s">
        <v>4126</v>
      </c>
      <c r="X1402" s="29" t="s">
        <v>158</v>
      </c>
      <c r="Y1402" s="146">
        <v>2115.7399999999998</v>
      </c>
      <c r="Z1402" s="33">
        <v>2708</v>
      </c>
      <c r="AA1402" s="34">
        <f t="shared" si="321"/>
        <v>0.28000000000000003</v>
      </c>
      <c r="AB1402" s="33">
        <f t="shared" si="317"/>
        <v>2708</v>
      </c>
      <c r="AC1402" s="34">
        <f t="shared" si="322"/>
        <v>0.27993037331044962</v>
      </c>
      <c r="AD1402" s="145">
        <f t="shared" si="320"/>
        <v>2256.6669999999999</v>
      </c>
      <c r="AE1402" s="105">
        <v>1763.117</v>
      </c>
      <c r="AF1402" s="34" t="s">
        <v>36</v>
      </c>
      <c r="AG1402" s="34" t="s">
        <v>36</v>
      </c>
      <c r="AH1402" s="34" t="s">
        <v>36</v>
      </c>
      <c r="AI1402" s="29">
        <v>0.13200000000000001</v>
      </c>
      <c r="AJ1402" s="29">
        <v>2.1499999999999999E-4</v>
      </c>
      <c r="AK1402" s="29">
        <v>0</v>
      </c>
      <c r="AL1402" s="29">
        <v>0</v>
      </c>
      <c r="AM1402" s="29" t="s">
        <v>28</v>
      </c>
      <c r="AN1402" s="44" t="s">
        <v>27</v>
      </c>
      <c r="AO1402" s="29" t="s">
        <v>28</v>
      </c>
      <c r="AP1402" s="29">
        <v>10</v>
      </c>
      <c r="AQ1402" s="29">
        <v>92</v>
      </c>
      <c r="AR1402" s="29">
        <v>181</v>
      </c>
      <c r="AS1402" s="29">
        <v>181</v>
      </c>
      <c r="AT1402" s="29">
        <v>1.32</v>
      </c>
      <c r="AU1402" s="144">
        <v>3.0140119999999999E-3</v>
      </c>
      <c r="AV1402" s="36" t="s">
        <v>28</v>
      </c>
      <c r="AW1402" s="102">
        <v>44511</v>
      </c>
      <c r="AX1402" s="129" t="s">
        <v>33</v>
      </c>
      <c r="AY1402" s="106">
        <v>10</v>
      </c>
      <c r="BD1402" t="s">
        <v>4461</v>
      </c>
      <c r="BE1402" t="s">
        <v>4462</v>
      </c>
      <c r="BF1402" t="s">
        <v>4749</v>
      </c>
      <c r="BH1402" t="str">
        <f t="shared" si="318"/>
        <v/>
      </c>
      <c r="BJ1402" t="str">
        <f t="shared" si="319"/>
        <v>OK</v>
      </c>
      <c r="BK1402" s="130" t="s">
        <v>5302</v>
      </c>
      <c r="BL1402" s="130" t="e">
        <v>#VALUE!</v>
      </c>
      <c r="BM1402" s="131" t="s">
        <v>33</v>
      </c>
      <c r="BN1402" s="131" t="e">
        <v>#VALUE!</v>
      </c>
      <c r="BO1402" t="e">
        <v>#N/A</v>
      </c>
      <c r="BP1402">
        <v>10</v>
      </c>
    </row>
    <row r="1403" spans="1:68" ht="25.2" x14ac:dyDescent="0.3">
      <c r="A1403" s="1"/>
      <c r="B1403" s="47">
        <v>1298</v>
      </c>
      <c r="C1403" s="45">
        <v>1119104</v>
      </c>
      <c r="D1403" s="47"/>
      <c r="E1403" s="47"/>
      <c r="F1403" s="39" t="s">
        <v>4173</v>
      </c>
      <c r="G1403" s="29" t="s">
        <v>31</v>
      </c>
      <c r="H1403" s="157"/>
      <c r="I1403" s="148"/>
      <c r="J1403" s="147"/>
      <c r="K1403" s="148">
        <v>0</v>
      </c>
      <c r="L1403" s="148"/>
      <c r="M1403" s="147"/>
      <c r="N1403" s="29" t="str">
        <f t="shared" si="314"/>
        <v/>
      </c>
      <c r="O1403" s="29" t="str">
        <f t="shared" si="315"/>
        <v/>
      </c>
      <c r="P1403" s="29" t="str">
        <f t="shared" si="316"/>
        <v/>
      </c>
      <c r="Q1403" s="29" t="str">
        <f t="shared" si="309"/>
        <v/>
      </c>
      <c r="R1403" s="29" t="str">
        <f t="shared" si="310"/>
        <v/>
      </c>
      <c r="S1403" s="29" t="str">
        <f t="shared" si="311"/>
        <v/>
      </c>
      <c r="T1403" s="29" t="str">
        <f t="shared" si="312"/>
        <v/>
      </c>
      <c r="U1403" s="29"/>
      <c r="V1403" s="29"/>
      <c r="W1403" s="38" t="s">
        <v>4126</v>
      </c>
      <c r="X1403" s="29" t="s">
        <v>158</v>
      </c>
      <c r="Y1403" s="146">
        <v>1674.79</v>
      </c>
      <c r="Z1403" s="33">
        <v>2144</v>
      </c>
      <c r="AA1403" s="34">
        <f t="shared" si="321"/>
        <v>0.28000000000000003</v>
      </c>
      <c r="AB1403" s="33">
        <f t="shared" si="317"/>
        <v>2144</v>
      </c>
      <c r="AC1403" s="34">
        <f t="shared" si="322"/>
        <v>0.28016104231839034</v>
      </c>
      <c r="AD1403" s="145">
        <f t="shared" si="320"/>
        <v>1786.6669999999999</v>
      </c>
      <c r="AE1403" s="105">
        <v>1395.6579999999999</v>
      </c>
      <c r="AF1403" s="34" t="s">
        <v>36</v>
      </c>
      <c r="AG1403" s="34" t="s">
        <v>36</v>
      </c>
      <c r="AH1403" s="34" t="s">
        <v>36</v>
      </c>
      <c r="AI1403" s="29">
        <v>0.13400000000000001</v>
      </c>
      <c r="AJ1403" s="29">
        <v>2.2020000000000001E-4</v>
      </c>
      <c r="AK1403" s="29">
        <v>0</v>
      </c>
      <c r="AL1403" s="29">
        <v>0</v>
      </c>
      <c r="AM1403" s="29" t="s">
        <v>28</v>
      </c>
      <c r="AN1403" s="44" t="s">
        <v>27</v>
      </c>
      <c r="AO1403" s="29" t="s">
        <v>28</v>
      </c>
      <c r="AP1403" s="29">
        <v>10</v>
      </c>
      <c r="AQ1403" s="29">
        <v>92</v>
      </c>
      <c r="AR1403" s="29">
        <v>181</v>
      </c>
      <c r="AS1403" s="29">
        <v>181</v>
      </c>
      <c r="AT1403" s="29">
        <v>1.34</v>
      </c>
      <c r="AU1403" s="144">
        <v>3.0140119999999999E-3</v>
      </c>
      <c r="AV1403" s="36" t="s">
        <v>28</v>
      </c>
      <c r="AW1403" s="102">
        <v>44511</v>
      </c>
      <c r="AX1403" s="129" t="s">
        <v>33</v>
      </c>
      <c r="AY1403" s="106" t="e">
        <v>#N/A</v>
      </c>
      <c r="BD1403" t="s">
        <v>4461</v>
      </c>
      <c r="BE1403" t="s">
        <v>4462</v>
      </c>
      <c r="BF1403" t="s">
        <v>4749</v>
      </c>
      <c r="BH1403" t="str">
        <f t="shared" si="318"/>
        <v/>
      </c>
      <c r="BJ1403" t="str">
        <f t="shared" si="319"/>
        <v>OK</v>
      </c>
      <c r="BK1403" s="130" t="s">
        <v>5302</v>
      </c>
      <c r="BL1403" s="130" t="e">
        <v>#VALUE!</v>
      </c>
      <c r="BM1403" s="131" t="s">
        <v>33</v>
      </c>
      <c r="BN1403" s="131" t="e">
        <v>#VALUE!</v>
      </c>
      <c r="BO1403" t="e">
        <v>#N/A</v>
      </c>
      <c r="BP1403">
        <v>0</v>
      </c>
    </row>
    <row r="1404" spans="1:68" ht="25.2" x14ac:dyDescent="0.3">
      <c r="A1404" s="1"/>
      <c r="B1404" s="47">
        <v>1299</v>
      </c>
      <c r="C1404" s="45">
        <v>1119105</v>
      </c>
      <c r="D1404" s="47"/>
      <c r="E1404" s="47"/>
      <c r="F1404" s="39" t="s">
        <v>4174</v>
      </c>
      <c r="G1404" s="29" t="s">
        <v>31</v>
      </c>
      <c r="H1404" s="70" t="s">
        <v>4779</v>
      </c>
      <c r="I1404" s="148"/>
      <c r="J1404" s="147"/>
      <c r="K1404" s="148">
        <v>0</v>
      </c>
      <c r="L1404" s="148"/>
      <c r="M1404" s="147"/>
      <c r="N1404" s="29" t="str">
        <f t="shared" si="314"/>
        <v/>
      </c>
      <c r="O1404" s="29" t="str">
        <f t="shared" si="315"/>
        <v/>
      </c>
      <c r="P1404" s="29" t="str">
        <f t="shared" si="316"/>
        <v/>
      </c>
      <c r="Q1404" s="29" t="str">
        <f t="shared" si="309"/>
        <v/>
      </c>
      <c r="R1404" s="29" t="str">
        <f t="shared" si="310"/>
        <v/>
      </c>
      <c r="S1404" s="29" t="str">
        <f t="shared" si="311"/>
        <v/>
      </c>
      <c r="T1404" s="29" t="str">
        <f t="shared" si="312"/>
        <v/>
      </c>
      <c r="U1404" s="29"/>
      <c r="V1404" s="29"/>
      <c r="W1404" s="38" t="s">
        <v>4126</v>
      </c>
      <c r="X1404" s="29" t="s">
        <v>158</v>
      </c>
      <c r="Y1404" s="146">
        <v>1689.85</v>
      </c>
      <c r="Z1404" s="33">
        <v>2163</v>
      </c>
      <c r="AA1404" s="34">
        <f t="shared" si="321"/>
        <v>0.28000000000000003</v>
      </c>
      <c r="AB1404" s="33">
        <f t="shared" si="317"/>
        <v>2163</v>
      </c>
      <c r="AC1404" s="34">
        <f t="shared" si="322"/>
        <v>0.27999556883642179</v>
      </c>
      <c r="AD1404" s="145">
        <f t="shared" si="320"/>
        <v>1802.5</v>
      </c>
      <c r="AE1404" s="105">
        <v>1408.2080000000001</v>
      </c>
      <c r="AF1404" s="34" t="s">
        <v>36</v>
      </c>
      <c r="AG1404" s="34" t="s">
        <v>36</v>
      </c>
      <c r="AH1404" s="34" t="s">
        <v>36</v>
      </c>
      <c r="AI1404" s="29">
        <v>0.14000000000000001</v>
      </c>
      <c r="AJ1404" s="29">
        <v>2.2020000000000001E-4</v>
      </c>
      <c r="AK1404" s="29">
        <v>20</v>
      </c>
      <c r="AL1404" s="29">
        <v>0</v>
      </c>
      <c r="AM1404" s="29" t="s">
        <v>28</v>
      </c>
      <c r="AN1404" s="158" t="s">
        <v>28</v>
      </c>
      <c r="AO1404" s="29" t="s">
        <v>28</v>
      </c>
      <c r="AP1404" s="29">
        <v>10</v>
      </c>
      <c r="AQ1404" s="29">
        <v>92</v>
      </c>
      <c r="AR1404" s="29">
        <v>181</v>
      </c>
      <c r="AS1404" s="29">
        <v>181</v>
      </c>
      <c r="AT1404" s="29">
        <v>1.4000000000000001</v>
      </c>
      <c r="AU1404" s="144">
        <v>3.0140119999999999E-3</v>
      </c>
      <c r="AV1404" s="36" t="s">
        <v>28</v>
      </c>
      <c r="AW1404" s="102">
        <v>44511</v>
      </c>
      <c r="AX1404" s="129" t="s">
        <v>33</v>
      </c>
      <c r="AY1404" s="106">
        <v>30</v>
      </c>
      <c r="BD1404" t="s">
        <v>4461</v>
      </c>
      <c r="BE1404" t="s">
        <v>4462</v>
      </c>
      <c r="BF1404" t="s">
        <v>4749</v>
      </c>
      <c r="BH1404" t="str">
        <f t="shared" si="318"/>
        <v>AV</v>
      </c>
      <c r="BJ1404" t="str">
        <f t="shared" si="319"/>
        <v>OK</v>
      </c>
      <c r="BK1404" s="130">
        <v>2163</v>
      </c>
      <c r="BL1404" s="130" t="s">
        <v>37</v>
      </c>
      <c r="BM1404" s="131" t="s">
        <v>33</v>
      </c>
      <c r="BN1404" s="131" t="e">
        <v>#VALUE!</v>
      </c>
      <c r="BO1404">
        <v>2163</v>
      </c>
      <c r="BP1404">
        <v>30</v>
      </c>
    </row>
    <row r="1405" spans="1:68" ht="25.2" x14ac:dyDescent="0.3">
      <c r="A1405" s="1"/>
      <c r="B1405" s="47">
        <v>1300</v>
      </c>
      <c r="C1405" s="45">
        <v>1119106</v>
      </c>
      <c r="D1405" s="47"/>
      <c r="E1405" s="47"/>
      <c r="F1405" s="39" t="s">
        <v>4175</v>
      </c>
      <c r="G1405" s="29" t="s">
        <v>31</v>
      </c>
      <c r="H1405" s="157"/>
      <c r="I1405" s="148"/>
      <c r="J1405" s="147"/>
      <c r="K1405" s="148">
        <v>0</v>
      </c>
      <c r="L1405" s="148"/>
      <c r="M1405" s="147"/>
      <c r="N1405" s="29" t="str">
        <f t="shared" si="314"/>
        <v/>
      </c>
      <c r="O1405" s="29" t="str">
        <f t="shared" si="315"/>
        <v/>
      </c>
      <c r="P1405" s="29" t="str">
        <f t="shared" si="316"/>
        <v/>
      </c>
      <c r="Q1405" s="29" t="str">
        <f t="shared" si="309"/>
        <v/>
      </c>
      <c r="R1405" s="29" t="str">
        <f t="shared" si="310"/>
        <v/>
      </c>
      <c r="S1405" s="29" t="str">
        <f t="shared" si="311"/>
        <v/>
      </c>
      <c r="T1405" s="29" t="str">
        <f t="shared" si="312"/>
        <v/>
      </c>
      <c r="U1405" s="29"/>
      <c r="V1405" s="29"/>
      <c r="W1405" s="38" t="s">
        <v>4126</v>
      </c>
      <c r="X1405" s="29" t="s">
        <v>158</v>
      </c>
      <c r="Y1405" s="146">
        <v>1719.98</v>
      </c>
      <c r="Z1405" s="33">
        <v>2202</v>
      </c>
      <c r="AA1405" s="34">
        <f t="shared" si="321"/>
        <v>0.28000000000000003</v>
      </c>
      <c r="AB1405" s="33">
        <f t="shared" si="317"/>
        <v>2202</v>
      </c>
      <c r="AC1405" s="34">
        <f t="shared" si="322"/>
        <v>0.2802471470023728</v>
      </c>
      <c r="AD1405" s="145">
        <f t="shared" si="320"/>
        <v>1835</v>
      </c>
      <c r="AE1405" s="105">
        <v>1433.317</v>
      </c>
      <c r="AF1405" s="34" t="s">
        <v>36</v>
      </c>
      <c r="AG1405" s="34" t="s">
        <v>36</v>
      </c>
      <c r="AH1405" s="34" t="s">
        <v>36</v>
      </c>
      <c r="AI1405" s="29">
        <v>0.16</v>
      </c>
      <c r="AJ1405" s="29">
        <v>3.098E-4</v>
      </c>
      <c r="AK1405" s="29">
        <v>0</v>
      </c>
      <c r="AL1405" s="29">
        <v>0</v>
      </c>
      <c r="AM1405" s="29" t="s">
        <v>28</v>
      </c>
      <c r="AN1405" s="44" t="s">
        <v>27</v>
      </c>
      <c r="AO1405" s="29" t="s">
        <v>28</v>
      </c>
      <c r="AP1405" s="29">
        <v>10</v>
      </c>
      <c r="AQ1405" s="29">
        <v>102</v>
      </c>
      <c r="AR1405" s="29">
        <v>210</v>
      </c>
      <c r="AS1405" s="29">
        <v>210</v>
      </c>
      <c r="AT1405" s="29">
        <v>1.6</v>
      </c>
      <c r="AU1405" s="144">
        <v>4.4981999999999999E-3</v>
      </c>
      <c r="AV1405" s="36" t="s">
        <v>28</v>
      </c>
      <c r="AW1405" s="102">
        <v>44511</v>
      </c>
      <c r="AX1405" s="129" t="s">
        <v>33</v>
      </c>
      <c r="AY1405" s="106" t="e">
        <v>#N/A</v>
      </c>
      <c r="BD1405" t="s">
        <v>4461</v>
      </c>
      <c r="BE1405" t="s">
        <v>4462</v>
      </c>
      <c r="BF1405" t="s">
        <v>4749</v>
      </c>
      <c r="BH1405" t="str">
        <f t="shared" si="318"/>
        <v/>
      </c>
      <c r="BJ1405" t="str">
        <f t="shared" si="319"/>
        <v>OK</v>
      </c>
      <c r="BK1405" s="130" t="s">
        <v>5302</v>
      </c>
      <c r="BL1405" s="130" t="e">
        <v>#VALUE!</v>
      </c>
      <c r="BM1405" s="131" t="s">
        <v>33</v>
      </c>
      <c r="BN1405" s="131" t="e">
        <v>#VALUE!</v>
      </c>
      <c r="BO1405" t="e">
        <v>#N/A</v>
      </c>
      <c r="BP1405">
        <v>0</v>
      </c>
    </row>
    <row r="1406" spans="1:68" ht="25.2" x14ac:dyDescent="0.3">
      <c r="A1406" s="1"/>
      <c r="B1406" s="47">
        <v>1301</v>
      </c>
      <c r="C1406" s="45">
        <v>1119107</v>
      </c>
      <c r="D1406" s="47"/>
      <c r="E1406" s="47"/>
      <c r="F1406" s="39" t="s">
        <v>4176</v>
      </c>
      <c r="G1406" s="29" t="s">
        <v>31</v>
      </c>
      <c r="H1406" s="157"/>
      <c r="I1406" s="148"/>
      <c r="J1406" s="147"/>
      <c r="K1406" s="148">
        <v>0</v>
      </c>
      <c r="L1406" s="148"/>
      <c r="M1406" s="147"/>
      <c r="N1406" s="29" t="str">
        <f t="shared" si="314"/>
        <v/>
      </c>
      <c r="O1406" s="29" t="str">
        <f t="shared" si="315"/>
        <v/>
      </c>
      <c r="P1406" s="29" t="str">
        <f t="shared" si="316"/>
        <v/>
      </c>
      <c r="Q1406" s="29" t="str">
        <f t="shared" si="309"/>
        <v/>
      </c>
      <c r="R1406" s="29" t="str">
        <f t="shared" si="310"/>
        <v/>
      </c>
      <c r="S1406" s="29" t="str">
        <f t="shared" si="311"/>
        <v/>
      </c>
      <c r="T1406" s="29" t="str">
        <f t="shared" si="312"/>
        <v/>
      </c>
      <c r="U1406" s="29"/>
      <c r="V1406" s="29"/>
      <c r="W1406" s="38" t="s">
        <v>4126</v>
      </c>
      <c r="X1406" s="29" t="s">
        <v>158</v>
      </c>
      <c r="Y1406" s="146">
        <v>1761.06</v>
      </c>
      <c r="Z1406" s="33">
        <v>2254</v>
      </c>
      <c r="AA1406" s="34">
        <f t="shared" si="321"/>
        <v>0.28000000000000003</v>
      </c>
      <c r="AB1406" s="33">
        <f t="shared" si="317"/>
        <v>2254</v>
      </c>
      <c r="AC1406" s="34">
        <f t="shared" si="322"/>
        <v>0.27991073557970775</v>
      </c>
      <c r="AD1406" s="145">
        <f t="shared" si="320"/>
        <v>1878.3330000000001</v>
      </c>
      <c r="AE1406" s="105">
        <v>1467.55</v>
      </c>
      <c r="AF1406" s="34" t="s">
        <v>36</v>
      </c>
      <c r="AG1406" s="34" t="s">
        <v>36</v>
      </c>
      <c r="AH1406" s="34" t="s">
        <v>36</v>
      </c>
      <c r="AI1406" s="29">
        <v>0.16500000000000001</v>
      </c>
      <c r="AJ1406" s="29">
        <v>3.098E-4</v>
      </c>
      <c r="AK1406" s="29">
        <v>0</v>
      </c>
      <c r="AL1406" s="29">
        <v>0</v>
      </c>
      <c r="AM1406" s="29" t="s">
        <v>28</v>
      </c>
      <c r="AN1406" s="44" t="s">
        <v>27</v>
      </c>
      <c r="AO1406" s="29" t="s">
        <v>28</v>
      </c>
      <c r="AP1406" s="29">
        <v>10</v>
      </c>
      <c r="AQ1406" s="29">
        <v>102</v>
      </c>
      <c r="AR1406" s="29">
        <v>210</v>
      </c>
      <c r="AS1406" s="29">
        <v>210</v>
      </c>
      <c r="AT1406" s="29">
        <v>1.6500000000000001</v>
      </c>
      <c r="AU1406" s="144">
        <v>4.4981999999999999E-3</v>
      </c>
      <c r="AV1406" s="36" t="s">
        <v>28</v>
      </c>
      <c r="AW1406" s="102">
        <v>44511</v>
      </c>
      <c r="AX1406" s="129" t="s">
        <v>33</v>
      </c>
      <c r="AY1406" s="106" t="e">
        <v>#N/A</v>
      </c>
      <c r="BD1406" t="s">
        <v>4461</v>
      </c>
      <c r="BE1406" t="s">
        <v>4462</v>
      </c>
      <c r="BF1406" t="s">
        <v>4749</v>
      </c>
      <c r="BH1406" t="str">
        <f t="shared" si="318"/>
        <v/>
      </c>
      <c r="BJ1406" t="str">
        <f t="shared" si="319"/>
        <v>OK</v>
      </c>
      <c r="BK1406" s="130" t="s">
        <v>5302</v>
      </c>
      <c r="BL1406" s="130" t="e">
        <v>#VALUE!</v>
      </c>
      <c r="BM1406" s="131" t="s">
        <v>33</v>
      </c>
      <c r="BN1406" s="131" t="e">
        <v>#VALUE!</v>
      </c>
      <c r="BO1406" t="e">
        <v>#N/A</v>
      </c>
      <c r="BP1406">
        <v>0</v>
      </c>
    </row>
    <row r="1407" spans="1:68" ht="25.2" x14ac:dyDescent="0.3">
      <c r="A1407" s="1"/>
      <c r="B1407" s="47">
        <v>1302</v>
      </c>
      <c r="C1407" s="45">
        <v>1119108</v>
      </c>
      <c r="D1407" s="47"/>
      <c r="E1407" s="47"/>
      <c r="F1407" s="39" t="s">
        <v>4177</v>
      </c>
      <c r="G1407" s="29" t="s">
        <v>31</v>
      </c>
      <c r="H1407" s="157"/>
      <c r="I1407" s="148"/>
      <c r="J1407" s="147"/>
      <c r="K1407" s="148">
        <v>0</v>
      </c>
      <c r="L1407" s="148"/>
      <c r="M1407" s="147"/>
      <c r="N1407" s="29" t="str">
        <f t="shared" si="314"/>
        <v/>
      </c>
      <c r="O1407" s="29" t="str">
        <f t="shared" si="315"/>
        <v/>
      </c>
      <c r="P1407" s="29" t="str">
        <f t="shared" si="316"/>
        <v/>
      </c>
      <c r="Q1407" s="29" t="str">
        <f t="shared" si="309"/>
        <v/>
      </c>
      <c r="R1407" s="29" t="str">
        <f t="shared" si="310"/>
        <v/>
      </c>
      <c r="S1407" s="29" t="str">
        <f t="shared" si="311"/>
        <v/>
      </c>
      <c r="T1407" s="29" t="str">
        <f t="shared" si="312"/>
        <v/>
      </c>
      <c r="U1407" s="29"/>
      <c r="V1407" s="29"/>
      <c r="W1407" s="38" t="s">
        <v>4126</v>
      </c>
      <c r="X1407" s="29" t="s">
        <v>158</v>
      </c>
      <c r="Y1407" s="146">
        <v>2826.47</v>
      </c>
      <c r="Z1407" s="33">
        <v>3618</v>
      </c>
      <c r="AA1407" s="34">
        <f t="shared" si="321"/>
        <v>0.28000000000000003</v>
      </c>
      <c r="AB1407" s="33">
        <f t="shared" si="317"/>
        <v>3618</v>
      </c>
      <c r="AC1407" s="34">
        <f t="shared" si="322"/>
        <v>0.28004170855636779</v>
      </c>
      <c r="AD1407" s="145">
        <f t="shared" si="320"/>
        <v>3015</v>
      </c>
      <c r="AE1407" s="105">
        <v>2355.3919999999998</v>
      </c>
      <c r="AF1407" s="34" t="s">
        <v>36</v>
      </c>
      <c r="AG1407" s="34" t="s">
        <v>36</v>
      </c>
      <c r="AH1407" s="34" t="s">
        <v>36</v>
      </c>
      <c r="AI1407" s="29">
        <v>0.17299999999999999</v>
      </c>
      <c r="AJ1407" s="29">
        <v>3.213E-4</v>
      </c>
      <c r="AK1407" s="29">
        <v>0</v>
      </c>
      <c r="AL1407" s="29">
        <v>0</v>
      </c>
      <c r="AM1407" s="29" t="s">
        <v>28</v>
      </c>
      <c r="AN1407" s="44" t="s">
        <v>27</v>
      </c>
      <c r="AO1407" s="29" t="s">
        <v>28</v>
      </c>
      <c r="AP1407" s="29">
        <v>10</v>
      </c>
      <c r="AQ1407" s="29">
        <v>102</v>
      </c>
      <c r="AR1407" s="29">
        <v>210</v>
      </c>
      <c r="AS1407" s="29">
        <v>210</v>
      </c>
      <c r="AT1407" s="29">
        <v>1.73</v>
      </c>
      <c r="AU1407" s="144">
        <v>4.4981999999999999E-3</v>
      </c>
      <c r="AV1407" s="36" t="s">
        <v>28</v>
      </c>
      <c r="AW1407" s="102">
        <v>44511</v>
      </c>
      <c r="AX1407" s="129" t="s">
        <v>33</v>
      </c>
      <c r="AY1407" s="106">
        <v>26</v>
      </c>
      <c r="BD1407" t="s">
        <v>4461</v>
      </c>
      <c r="BE1407" t="s">
        <v>4462</v>
      </c>
      <c r="BF1407" t="s">
        <v>4749</v>
      </c>
      <c r="BH1407" t="str">
        <f t="shared" si="318"/>
        <v/>
      </c>
      <c r="BJ1407" t="str">
        <f t="shared" si="319"/>
        <v>OK</v>
      </c>
      <c r="BK1407" s="130" t="s">
        <v>5302</v>
      </c>
      <c r="BL1407" s="130" t="e">
        <v>#VALUE!</v>
      </c>
      <c r="BM1407" s="131" t="s">
        <v>33</v>
      </c>
      <c r="BN1407" s="131" t="e">
        <v>#VALUE!</v>
      </c>
      <c r="BO1407" t="e">
        <v>#N/A</v>
      </c>
      <c r="BP1407">
        <v>26</v>
      </c>
    </row>
    <row r="1408" spans="1:68" ht="25.2" x14ac:dyDescent="0.3">
      <c r="A1408" s="1"/>
      <c r="B1408" s="47">
        <v>1303</v>
      </c>
      <c r="C1408" s="45">
        <v>1119109</v>
      </c>
      <c r="D1408" s="47"/>
      <c r="E1408" s="47"/>
      <c r="F1408" s="39" t="s">
        <v>4178</v>
      </c>
      <c r="G1408" s="29" t="s">
        <v>31</v>
      </c>
      <c r="H1408" s="157"/>
      <c r="I1408" s="148"/>
      <c r="J1408" s="147"/>
      <c r="K1408" s="148">
        <v>0</v>
      </c>
      <c r="L1408" s="148"/>
      <c r="M1408" s="147"/>
      <c r="N1408" s="29" t="str">
        <f t="shared" si="314"/>
        <v/>
      </c>
      <c r="O1408" s="29" t="str">
        <f t="shared" si="315"/>
        <v/>
      </c>
      <c r="P1408" s="29" t="str">
        <f t="shared" si="316"/>
        <v/>
      </c>
      <c r="Q1408" s="29" t="str">
        <f t="shared" si="309"/>
        <v/>
      </c>
      <c r="R1408" s="29" t="str">
        <f t="shared" si="310"/>
        <v/>
      </c>
      <c r="S1408" s="29" t="str">
        <f t="shared" si="311"/>
        <v/>
      </c>
      <c r="T1408" s="29" t="str">
        <f t="shared" si="312"/>
        <v/>
      </c>
      <c r="U1408" s="29"/>
      <c r="V1408" s="29"/>
      <c r="W1408" s="38" t="s">
        <v>4126</v>
      </c>
      <c r="X1408" s="29" t="s">
        <v>158</v>
      </c>
      <c r="Y1408" s="146">
        <v>2434.81</v>
      </c>
      <c r="Z1408" s="33">
        <v>3117</v>
      </c>
      <c r="AA1408" s="34">
        <f t="shared" si="321"/>
        <v>0.28000000000000003</v>
      </c>
      <c r="AB1408" s="33">
        <f t="shared" si="317"/>
        <v>3117</v>
      </c>
      <c r="AC1408" s="34">
        <f t="shared" si="322"/>
        <v>0.28018223683691734</v>
      </c>
      <c r="AD1408" s="145">
        <f t="shared" si="320"/>
        <v>2597.5</v>
      </c>
      <c r="AE1408" s="105">
        <v>2029.008</v>
      </c>
      <c r="AF1408" s="34" t="s">
        <v>36</v>
      </c>
      <c r="AG1408" s="34" t="s">
        <v>36</v>
      </c>
      <c r="AH1408" s="34" t="s">
        <v>36</v>
      </c>
      <c r="AI1408" s="29">
        <v>0.17599999999999999</v>
      </c>
      <c r="AJ1408" s="29">
        <v>3.3510000000000001E-4</v>
      </c>
      <c r="AK1408" s="29">
        <v>0</v>
      </c>
      <c r="AL1408" s="29">
        <v>0</v>
      </c>
      <c r="AM1408" s="29" t="s">
        <v>28</v>
      </c>
      <c r="AN1408" s="44" t="s">
        <v>27</v>
      </c>
      <c r="AO1408" s="29" t="s">
        <v>28</v>
      </c>
      <c r="AP1408" s="29">
        <v>10</v>
      </c>
      <c r="AQ1408" s="29">
        <v>102</v>
      </c>
      <c r="AR1408" s="29">
        <v>210</v>
      </c>
      <c r="AS1408" s="29">
        <v>210</v>
      </c>
      <c r="AT1408" s="29">
        <v>1.7599999999999998</v>
      </c>
      <c r="AU1408" s="144">
        <v>4.4981999999999999E-3</v>
      </c>
      <c r="AV1408" s="36" t="s">
        <v>28</v>
      </c>
      <c r="AW1408" s="102">
        <v>44511</v>
      </c>
      <c r="AX1408" s="129" t="s">
        <v>33</v>
      </c>
      <c r="AY1408" s="106">
        <v>30</v>
      </c>
      <c r="BD1408" t="s">
        <v>4461</v>
      </c>
      <c r="BE1408" t="s">
        <v>4462</v>
      </c>
      <c r="BF1408" t="s">
        <v>4749</v>
      </c>
      <c r="BH1408" t="str">
        <f t="shared" si="318"/>
        <v/>
      </c>
      <c r="BJ1408" t="str">
        <f t="shared" si="319"/>
        <v>OK</v>
      </c>
      <c r="BK1408" s="130" t="s">
        <v>5302</v>
      </c>
      <c r="BL1408" s="130" t="e">
        <v>#VALUE!</v>
      </c>
      <c r="BM1408" s="131" t="s">
        <v>33</v>
      </c>
      <c r="BN1408" s="131" t="e">
        <v>#VALUE!</v>
      </c>
      <c r="BO1408" t="e">
        <v>#N/A</v>
      </c>
      <c r="BP1408">
        <v>30</v>
      </c>
    </row>
    <row r="1409" spans="1:68" ht="25.2" x14ac:dyDescent="0.3">
      <c r="A1409" s="1"/>
      <c r="B1409" s="47">
        <v>1304</v>
      </c>
      <c r="C1409" s="45">
        <v>1119110</v>
      </c>
      <c r="D1409" s="47"/>
      <c r="E1409" s="47"/>
      <c r="F1409" s="39" t="s">
        <v>4179</v>
      </c>
      <c r="G1409" s="29" t="s">
        <v>31</v>
      </c>
      <c r="H1409" s="157"/>
      <c r="I1409" s="148"/>
      <c r="J1409" s="147"/>
      <c r="K1409" s="148">
        <v>0</v>
      </c>
      <c r="L1409" s="148"/>
      <c r="M1409" s="147"/>
      <c r="N1409" s="29" t="str">
        <f t="shared" si="314"/>
        <v/>
      </c>
      <c r="O1409" s="29" t="str">
        <f t="shared" si="315"/>
        <v/>
      </c>
      <c r="P1409" s="29" t="str">
        <f t="shared" si="316"/>
        <v/>
      </c>
      <c r="Q1409" s="29" t="str">
        <f t="shared" si="309"/>
        <v/>
      </c>
      <c r="R1409" s="29" t="str">
        <f t="shared" si="310"/>
        <v/>
      </c>
      <c r="S1409" s="29" t="str">
        <f t="shared" si="311"/>
        <v/>
      </c>
      <c r="T1409" s="29" t="str">
        <f t="shared" si="312"/>
        <v/>
      </c>
      <c r="U1409" s="29"/>
      <c r="V1409" s="29"/>
      <c r="W1409" s="38" t="s">
        <v>4126</v>
      </c>
      <c r="X1409" s="29" t="s">
        <v>158</v>
      </c>
      <c r="Y1409" s="146">
        <v>2401.9499999999998</v>
      </c>
      <c r="Z1409" s="33">
        <v>3074</v>
      </c>
      <c r="AA1409" s="34">
        <f t="shared" si="321"/>
        <v>0.28000000000000003</v>
      </c>
      <c r="AB1409" s="33">
        <f t="shared" si="317"/>
        <v>3074</v>
      </c>
      <c r="AC1409" s="34">
        <f t="shared" si="322"/>
        <v>0.27979366764503838</v>
      </c>
      <c r="AD1409" s="145">
        <f t="shared" si="320"/>
        <v>2561.6669999999999</v>
      </c>
      <c r="AE1409" s="105">
        <v>2001.625</v>
      </c>
      <c r="AF1409" s="34" t="s">
        <v>36</v>
      </c>
      <c r="AG1409" s="34" t="s">
        <v>36</v>
      </c>
      <c r="AH1409" s="34" t="s">
        <v>36</v>
      </c>
      <c r="AI1409" s="29">
        <v>0.22800000000000001</v>
      </c>
      <c r="AJ1409" s="29">
        <v>4.8430000000000001E-4</v>
      </c>
      <c r="AK1409" s="29">
        <v>0</v>
      </c>
      <c r="AL1409" s="29">
        <v>0</v>
      </c>
      <c r="AM1409" s="29" t="s">
        <v>28</v>
      </c>
      <c r="AN1409" s="44" t="s">
        <v>27</v>
      </c>
      <c r="AO1409" s="29" t="s">
        <v>28</v>
      </c>
      <c r="AP1409" s="29">
        <v>4</v>
      </c>
      <c r="AQ1409" s="29">
        <v>118</v>
      </c>
      <c r="AR1409" s="29">
        <v>159</v>
      </c>
      <c r="AS1409" s="29">
        <v>159</v>
      </c>
      <c r="AT1409" s="29">
        <v>0.91200000000000003</v>
      </c>
      <c r="AU1409" s="144">
        <v>2.9831580000000001E-3</v>
      </c>
      <c r="AV1409" s="36" t="s">
        <v>28</v>
      </c>
      <c r="AW1409" s="102">
        <v>44511</v>
      </c>
      <c r="AX1409" s="129" t="s">
        <v>33</v>
      </c>
      <c r="AY1409" s="106" t="e">
        <v>#N/A</v>
      </c>
      <c r="BD1409" t="s">
        <v>4461</v>
      </c>
      <c r="BE1409" t="s">
        <v>4462</v>
      </c>
      <c r="BF1409" t="s">
        <v>4749</v>
      </c>
      <c r="BH1409" t="str">
        <f t="shared" si="318"/>
        <v/>
      </c>
      <c r="BJ1409" t="str">
        <f t="shared" si="319"/>
        <v>OK</v>
      </c>
      <c r="BK1409" s="130" t="s">
        <v>5302</v>
      </c>
      <c r="BL1409" s="130" t="e">
        <v>#VALUE!</v>
      </c>
      <c r="BM1409" s="131" t="s">
        <v>33</v>
      </c>
      <c r="BN1409" s="131" t="e">
        <v>#VALUE!</v>
      </c>
      <c r="BO1409" t="e">
        <v>#N/A</v>
      </c>
      <c r="BP1409">
        <v>0</v>
      </c>
    </row>
    <row r="1410" spans="1:68" ht="25.2" x14ac:dyDescent="0.3">
      <c r="A1410" s="1"/>
      <c r="B1410" s="47">
        <v>1305</v>
      </c>
      <c r="C1410" s="45">
        <v>1119111</v>
      </c>
      <c r="D1410" s="47"/>
      <c r="E1410" s="47"/>
      <c r="F1410" s="39" t="s">
        <v>4180</v>
      </c>
      <c r="G1410" s="29" t="s">
        <v>31</v>
      </c>
      <c r="H1410" s="157"/>
      <c r="I1410" s="148"/>
      <c r="J1410" s="147"/>
      <c r="K1410" s="148">
        <v>0</v>
      </c>
      <c r="L1410" s="148"/>
      <c r="M1410" s="147"/>
      <c r="N1410" s="29" t="str">
        <f t="shared" si="314"/>
        <v/>
      </c>
      <c r="O1410" s="29" t="str">
        <f t="shared" si="315"/>
        <v/>
      </c>
      <c r="P1410" s="29" t="str">
        <f t="shared" si="316"/>
        <v/>
      </c>
      <c r="Q1410" s="29" t="str">
        <f t="shared" si="309"/>
        <v/>
      </c>
      <c r="R1410" s="29" t="str">
        <f t="shared" si="310"/>
        <v/>
      </c>
      <c r="S1410" s="29" t="str">
        <f t="shared" si="311"/>
        <v/>
      </c>
      <c r="T1410" s="29" t="str">
        <f t="shared" si="312"/>
        <v/>
      </c>
      <c r="U1410" s="29"/>
      <c r="V1410" s="29"/>
      <c r="W1410" s="38" t="s">
        <v>4126</v>
      </c>
      <c r="X1410" s="29" t="s">
        <v>158</v>
      </c>
      <c r="Y1410" s="146">
        <v>2447.14</v>
      </c>
      <c r="Z1410" s="33">
        <v>3132</v>
      </c>
      <c r="AA1410" s="34">
        <f t="shared" si="321"/>
        <v>0.28000000000000003</v>
      </c>
      <c r="AB1410" s="33">
        <f t="shared" si="317"/>
        <v>3132</v>
      </c>
      <c r="AC1410" s="34">
        <f t="shared" si="322"/>
        <v>0.27986159841473701</v>
      </c>
      <c r="AD1410" s="145">
        <f t="shared" si="320"/>
        <v>2610</v>
      </c>
      <c r="AE1410" s="105">
        <v>2039.2829999999999</v>
      </c>
      <c r="AF1410" s="34" t="s">
        <v>36</v>
      </c>
      <c r="AG1410" s="34" t="s">
        <v>36</v>
      </c>
      <c r="AH1410" s="34" t="s">
        <v>36</v>
      </c>
      <c r="AI1410" s="29">
        <v>0.23200000000000001</v>
      </c>
      <c r="AJ1410" s="29">
        <v>5.1610000000000002E-4</v>
      </c>
      <c r="AK1410" s="29">
        <v>0</v>
      </c>
      <c r="AL1410" s="29">
        <v>0</v>
      </c>
      <c r="AM1410" s="29" t="s">
        <v>28</v>
      </c>
      <c r="AN1410" s="44" t="s">
        <v>27</v>
      </c>
      <c r="AO1410" s="29" t="s">
        <v>28</v>
      </c>
      <c r="AP1410" s="29">
        <v>4</v>
      </c>
      <c r="AQ1410" s="29">
        <v>118</v>
      </c>
      <c r="AR1410" s="29">
        <v>159</v>
      </c>
      <c r="AS1410" s="29">
        <v>159</v>
      </c>
      <c r="AT1410" s="29">
        <v>0.92800000000000005</v>
      </c>
      <c r="AU1410" s="144">
        <v>2.9831580000000001E-3</v>
      </c>
      <c r="AV1410" s="36" t="s">
        <v>28</v>
      </c>
      <c r="AW1410" s="102">
        <v>44511</v>
      </c>
      <c r="AX1410" s="129" t="s">
        <v>33</v>
      </c>
      <c r="AY1410" s="106">
        <v>4</v>
      </c>
      <c r="BD1410" t="s">
        <v>4461</v>
      </c>
      <c r="BE1410" t="s">
        <v>4462</v>
      </c>
      <c r="BF1410" t="s">
        <v>4749</v>
      </c>
      <c r="BH1410" t="str">
        <f t="shared" si="318"/>
        <v/>
      </c>
      <c r="BJ1410" t="str">
        <f t="shared" si="319"/>
        <v>OK</v>
      </c>
      <c r="BK1410" s="130" t="s">
        <v>5302</v>
      </c>
      <c r="BL1410" s="130" t="e">
        <v>#VALUE!</v>
      </c>
      <c r="BM1410" s="131" t="s">
        <v>33</v>
      </c>
      <c r="BN1410" s="131" t="e">
        <v>#VALUE!</v>
      </c>
      <c r="BO1410" t="e">
        <v>#N/A</v>
      </c>
      <c r="BP1410">
        <v>4</v>
      </c>
    </row>
    <row r="1411" spans="1:68" ht="25.2" x14ac:dyDescent="0.3">
      <c r="A1411" s="1"/>
      <c r="B1411" s="47">
        <v>1306</v>
      </c>
      <c r="C1411" s="45">
        <v>1119112</v>
      </c>
      <c r="D1411" s="47"/>
      <c r="E1411" s="47"/>
      <c r="F1411" s="39" t="s">
        <v>4181</v>
      </c>
      <c r="G1411" s="29" t="s">
        <v>31</v>
      </c>
      <c r="H1411" s="157"/>
      <c r="I1411" s="148"/>
      <c r="J1411" s="147"/>
      <c r="K1411" s="148">
        <v>0</v>
      </c>
      <c r="L1411" s="148"/>
      <c r="M1411" s="147"/>
      <c r="N1411" s="29" t="str">
        <f t="shared" si="314"/>
        <v/>
      </c>
      <c r="O1411" s="29" t="str">
        <f t="shared" si="315"/>
        <v/>
      </c>
      <c r="P1411" s="29" t="str">
        <f t="shared" si="316"/>
        <v/>
      </c>
      <c r="Q1411" s="29" t="str">
        <f t="shared" si="309"/>
        <v/>
      </c>
      <c r="R1411" s="29" t="str">
        <f t="shared" si="310"/>
        <v/>
      </c>
      <c r="S1411" s="29" t="str">
        <f t="shared" si="311"/>
        <v/>
      </c>
      <c r="T1411" s="29" t="str">
        <f t="shared" si="312"/>
        <v/>
      </c>
      <c r="U1411" s="29"/>
      <c r="V1411" s="29"/>
      <c r="W1411" s="38" t="s">
        <v>4126</v>
      </c>
      <c r="X1411" s="29" t="s">
        <v>158</v>
      </c>
      <c r="Y1411" s="146">
        <v>2511.5</v>
      </c>
      <c r="Z1411" s="33">
        <v>3215</v>
      </c>
      <c r="AA1411" s="34">
        <f t="shared" si="321"/>
        <v>0.28000000000000003</v>
      </c>
      <c r="AB1411" s="33">
        <f t="shared" si="317"/>
        <v>3215</v>
      </c>
      <c r="AC1411" s="34">
        <f t="shared" si="322"/>
        <v>0.28011144254645554</v>
      </c>
      <c r="AD1411" s="145">
        <f t="shared" si="320"/>
        <v>2679.1669999999999</v>
      </c>
      <c r="AE1411" s="105">
        <v>2092.9169999999999</v>
      </c>
      <c r="AF1411" s="34" t="s">
        <v>36</v>
      </c>
      <c r="AG1411" s="34" t="s">
        <v>36</v>
      </c>
      <c r="AH1411" s="34" t="s">
        <v>36</v>
      </c>
      <c r="AI1411" s="29">
        <v>0.24099999999999999</v>
      </c>
      <c r="AJ1411" s="29">
        <v>5.1610000000000002E-4</v>
      </c>
      <c r="AK1411" s="29">
        <v>0</v>
      </c>
      <c r="AL1411" s="29">
        <v>0</v>
      </c>
      <c r="AM1411" s="29" t="s">
        <v>28</v>
      </c>
      <c r="AN1411" s="44" t="s">
        <v>27</v>
      </c>
      <c r="AO1411" s="29" t="s">
        <v>28</v>
      </c>
      <c r="AP1411" s="29">
        <v>4</v>
      </c>
      <c r="AQ1411" s="29">
        <v>118</v>
      </c>
      <c r="AR1411" s="29">
        <v>159</v>
      </c>
      <c r="AS1411" s="29">
        <v>159</v>
      </c>
      <c r="AT1411" s="29">
        <v>0.96399999999999997</v>
      </c>
      <c r="AU1411" s="144">
        <v>2.9831580000000001E-3</v>
      </c>
      <c r="AV1411" s="36" t="s">
        <v>28</v>
      </c>
      <c r="AW1411" s="102">
        <v>44511</v>
      </c>
      <c r="AX1411" s="129" t="s">
        <v>33</v>
      </c>
      <c r="AY1411" s="106">
        <v>4</v>
      </c>
      <c r="BD1411" t="s">
        <v>4461</v>
      </c>
      <c r="BE1411" t="s">
        <v>4462</v>
      </c>
      <c r="BF1411" t="s">
        <v>4749</v>
      </c>
      <c r="BH1411" t="str">
        <f t="shared" si="318"/>
        <v/>
      </c>
      <c r="BJ1411" t="str">
        <f t="shared" si="319"/>
        <v>OK</v>
      </c>
      <c r="BK1411" s="130" t="s">
        <v>5302</v>
      </c>
      <c r="BL1411" s="130" t="e">
        <v>#VALUE!</v>
      </c>
      <c r="BM1411" s="131" t="s">
        <v>33</v>
      </c>
      <c r="BN1411" s="131" t="e">
        <v>#VALUE!</v>
      </c>
      <c r="BO1411" t="e">
        <v>#N/A</v>
      </c>
      <c r="BP1411">
        <v>4</v>
      </c>
    </row>
    <row r="1412" spans="1:68" ht="25.2" x14ac:dyDescent="0.3">
      <c r="A1412" s="1"/>
      <c r="B1412" s="47">
        <v>1307</v>
      </c>
      <c r="C1412" s="45">
        <v>1119113</v>
      </c>
      <c r="D1412" s="47"/>
      <c r="E1412" s="47"/>
      <c r="F1412" s="39" t="s">
        <v>4182</v>
      </c>
      <c r="G1412" s="29" t="s">
        <v>31</v>
      </c>
      <c r="H1412" s="70" t="s">
        <v>4779</v>
      </c>
      <c r="I1412" s="148"/>
      <c r="J1412" s="147"/>
      <c r="K1412" s="148">
        <v>0</v>
      </c>
      <c r="L1412" s="148"/>
      <c r="M1412" s="147"/>
      <c r="N1412" s="29" t="str">
        <f t="shared" si="314"/>
        <v/>
      </c>
      <c r="O1412" s="29" t="str">
        <f t="shared" si="315"/>
        <v/>
      </c>
      <c r="P1412" s="29" t="str">
        <f t="shared" si="316"/>
        <v/>
      </c>
      <c r="Q1412" s="29" t="str">
        <f t="shared" si="309"/>
        <v/>
      </c>
      <c r="R1412" s="29" t="str">
        <f t="shared" si="310"/>
        <v/>
      </c>
      <c r="S1412" s="29" t="str">
        <f t="shared" si="311"/>
        <v/>
      </c>
      <c r="T1412" s="29" t="str">
        <f t="shared" si="312"/>
        <v/>
      </c>
      <c r="U1412" s="29"/>
      <c r="V1412" s="29"/>
      <c r="W1412" s="38" t="s">
        <v>4126</v>
      </c>
      <c r="X1412" s="29" t="s">
        <v>158</v>
      </c>
      <c r="Y1412" s="146">
        <v>3601.55</v>
      </c>
      <c r="Z1412" s="33">
        <v>4610</v>
      </c>
      <c r="AA1412" s="34">
        <f t="shared" si="321"/>
        <v>0.28000000000000003</v>
      </c>
      <c r="AB1412" s="33">
        <f t="shared" si="317"/>
        <v>4610</v>
      </c>
      <c r="AC1412" s="34">
        <f t="shared" si="322"/>
        <v>0.28000441143347599</v>
      </c>
      <c r="AD1412" s="145">
        <f t="shared" si="320"/>
        <v>3841.6669999999999</v>
      </c>
      <c r="AE1412" s="105">
        <v>3001.2919999999999</v>
      </c>
      <c r="AF1412" s="34" t="s">
        <v>36</v>
      </c>
      <c r="AG1412" s="34" t="s">
        <v>36</v>
      </c>
      <c r="AH1412" s="34" t="s">
        <v>36</v>
      </c>
      <c r="AI1412" s="29">
        <v>0.25</v>
      </c>
      <c r="AJ1412" s="29">
        <v>5.3839999999999997E-4</v>
      </c>
      <c r="AK1412" s="29">
        <v>16</v>
      </c>
      <c r="AL1412" s="29">
        <v>0</v>
      </c>
      <c r="AM1412" s="29" t="s">
        <v>28</v>
      </c>
      <c r="AN1412" s="158" t="s">
        <v>28</v>
      </c>
      <c r="AO1412" s="29" t="s">
        <v>28</v>
      </c>
      <c r="AP1412" s="29">
        <v>4</v>
      </c>
      <c r="AQ1412" s="29">
        <v>118</v>
      </c>
      <c r="AR1412" s="29">
        <v>159</v>
      </c>
      <c r="AS1412" s="29">
        <v>159</v>
      </c>
      <c r="AT1412" s="29">
        <v>1</v>
      </c>
      <c r="AU1412" s="144">
        <v>2.9831580000000001E-3</v>
      </c>
      <c r="AV1412" s="36" t="s">
        <v>28</v>
      </c>
      <c r="AW1412" s="102">
        <v>44511</v>
      </c>
      <c r="AX1412" s="129" t="s">
        <v>33</v>
      </c>
      <c r="AY1412" s="106">
        <v>4</v>
      </c>
      <c r="BD1412" t="s">
        <v>4461</v>
      </c>
      <c r="BE1412" t="s">
        <v>4462</v>
      </c>
      <c r="BF1412" t="s">
        <v>4749</v>
      </c>
      <c r="BH1412" t="str">
        <f t="shared" si="318"/>
        <v>AV</v>
      </c>
      <c r="BJ1412" t="str">
        <f t="shared" si="319"/>
        <v>OK</v>
      </c>
      <c r="BK1412" s="130">
        <v>4610</v>
      </c>
      <c r="BL1412" s="130" t="s">
        <v>37</v>
      </c>
      <c r="BM1412" s="131" t="s">
        <v>33</v>
      </c>
      <c r="BN1412" s="131" t="e">
        <v>#VALUE!</v>
      </c>
      <c r="BO1412">
        <v>4610</v>
      </c>
      <c r="BP1412">
        <v>4</v>
      </c>
    </row>
    <row r="1413" spans="1:68" ht="25.2" x14ac:dyDescent="0.3">
      <c r="A1413" s="1"/>
      <c r="B1413" s="47">
        <v>1308</v>
      </c>
      <c r="C1413" s="45">
        <v>1119114</v>
      </c>
      <c r="D1413" s="47"/>
      <c r="E1413" s="47"/>
      <c r="F1413" s="39" t="s">
        <v>4183</v>
      </c>
      <c r="G1413" s="29" t="s">
        <v>31</v>
      </c>
      <c r="H1413" s="157"/>
      <c r="I1413" s="148"/>
      <c r="J1413" s="147"/>
      <c r="K1413" s="148">
        <v>0</v>
      </c>
      <c r="L1413" s="148"/>
      <c r="M1413" s="147"/>
      <c r="N1413" s="29" t="str">
        <f t="shared" si="314"/>
        <v/>
      </c>
      <c r="O1413" s="29" t="str">
        <f t="shared" si="315"/>
        <v/>
      </c>
      <c r="P1413" s="29" t="str">
        <f t="shared" si="316"/>
        <v/>
      </c>
      <c r="Q1413" s="29" t="str">
        <f t="shared" si="309"/>
        <v/>
      </c>
      <c r="R1413" s="29" t="str">
        <f t="shared" si="310"/>
        <v/>
      </c>
      <c r="S1413" s="29" t="str">
        <f t="shared" si="311"/>
        <v/>
      </c>
      <c r="T1413" s="29" t="str">
        <f t="shared" si="312"/>
        <v/>
      </c>
      <c r="U1413" s="29"/>
      <c r="V1413" s="29"/>
      <c r="W1413" s="38" t="s">
        <v>4126</v>
      </c>
      <c r="X1413" s="29" t="s">
        <v>158</v>
      </c>
      <c r="Y1413" s="146">
        <v>2716.91</v>
      </c>
      <c r="Z1413" s="33">
        <v>3478</v>
      </c>
      <c r="AA1413" s="34">
        <f t="shared" si="321"/>
        <v>0.28000000000000003</v>
      </c>
      <c r="AB1413" s="33">
        <f t="shared" si="317"/>
        <v>3478</v>
      </c>
      <c r="AC1413" s="34">
        <f t="shared" si="322"/>
        <v>0.28013040106144094</v>
      </c>
      <c r="AD1413" s="145">
        <f t="shared" si="320"/>
        <v>2898.3330000000001</v>
      </c>
      <c r="AE1413" s="105">
        <v>2264.0920000000001</v>
      </c>
      <c r="AF1413" s="34" t="s">
        <v>36</v>
      </c>
      <c r="AG1413" s="34" t="s">
        <v>36</v>
      </c>
      <c r="AH1413" s="34" t="s">
        <v>36</v>
      </c>
      <c r="AI1413" s="29">
        <v>0.33600000000000002</v>
      </c>
      <c r="AJ1413" s="29">
        <v>8.3410000000000005E-4</v>
      </c>
      <c r="AK1413" s="29">
        <v>0</v>
      </c>
      <c r="AL1413" s="29">
        <v>0</v>
      </c>
      <c r="AM1413" s="29" t="s">
        <v>28</v>
      </c>
      <c r="AN1413" s="44" t="s">
        <v>27</v>
      </c>
      <c r="AO1413" s="29" t="s">
        <v>28</v>
      </c>
      <c r="AP1413" s="29">
        <v>2</v>
      </c>
      <c r="AQ1413" s="29">
        <v>142</v>
      </c>
      <c r="AR1413" s="29">
        <v>145</v>
      </c>
      <c r="AS1413" s="29">
        <v>145</v>
      </c>
      <c r="AT1413" s="29">
        <v>0.67200000000000004</v>
      </c>
      <c r="AU1413" s="144">
        <v>2.98555E-3</v>
      </c>
      <c r="AV1413" s="36" t="s">
        <v>28</v>
      </c>
      <c r="AW1413" s="102">
        <v>44511</v>
      </c>
      <c r="AX1413" s="129" t="s">
        <v>33</v>
      </c>
      <c r="AY1413" s="106" t="e">
        <v>#N/A</v>
      </c>
      <c r="BD1413" t="s">
        <v>4461</v>
      </c>
      <c r="BE1413" t="s">
        <v>4462</v>
      </c>
      <c r="BF1413" t="s">
        <v>4749</v>
      </c>
      <c r="BH1413" t="str">
        <f t="shared" si="318"/>
        <v/>
      </c>
      <c r="BJ1413" t="str">
        <f t="shared" si="319"/>
        <v>OK</v>
      </c>
      <c r="BK1413" s="130" t="s">
        <v>5302</v>
      </c>
      <c r="BL1413" s="130" t="e">
        <v>#VALUE!</v>
      </c>
      <c r="BM1413" s="131" t="s">
        <v>33</v>
      </c>
      <c r="BN1413" s="131" t="e">
        <v>#VALUE!</v>
      </c>
      <c r="BO1413" t="e">
        <v>#N/A</v>
      </c>
      <c r="BP1413">
        <v>0</v>
      </c>
    </row>
    <row r="1414" spans="1:68" ht="25.2" x14ac:dyDescent="0.3">
      <c r="A1414" s="1"/>
      <c r="B1414" s="47">
        <v>1309</v>
      </c>
      <c r="C1414" s="45">
        <v>1119115</v>
      </c>
      <c r="D1414" s="47"/>
      <c r="E1414" s="47"/>
      <c r="F1414" s="39" t="s">
        <v>4184</v>
      </c>
      <c r="G1414" s="29" t="s">
        <v>31</v>
      </c>
      <c r="H1414" s="157"/>
      <c r="I1414" s="148"/>
      <c r="J1414" s="147"/>
      <c r="K1414" s="148">
        <v>0</v>
      </c>
      <c r="L1414" s="148"/>
      <c r="M1414" s="147"/>
      <c r="N1414" s="29" t="str">
        <f t="shared" si="314"/>
        <v/>
      </c>
      <c r="O1414" s="29" t="str">
        <f t="shared" si="315"/>
        <v/>
      </c>
      <c r="P1414" s="29" t="str">
        <f t="shared" si="316"/>
        <v/>
      </c>
      <c r="Q1414" s="29" t="str">
        <f t="shared" ref="Q1414:Q1477" si="323">IF(IFERROR(MID($U1414,1,7)+0,"")&lt;1130000,"",IFERROR(MID($U1414,1,7)+0,""))</f>
        <v/>
      </c>
      <c r="R1414" s="29" t="str">
        <f t="shared" ref="R1414:R1477" si="324">IF(IFERROR(MID($U1414,10,7)+0,"")&lt;1130000,"",IFERROR(MID($U1414,10,7)+0,""))</f>
        <v/>
      </c>
      <c r="S1414" s="29" t="str">
        <f t="shared" ref="S1414:S1477" si="325">IF(IFERROR(MID($U1414,19,7)+0,"")&lt;1130000,"",IFERROR(MID($U1414,19,7)+0,""))</f>
        <v/>
      </c>
      <c r="T1414" s="29" t="str">
        <f t="shared" ref="T1414:T1477" si="326">IF(Q1414="","",IF(R1414="",Q1414,Q1414&amp;", "&amp;R1414))</f>
        <v/>
      </c>
      <c r="U1414" s="29"/>
      <c r="V1414" s="29"/>
      <c r="W1414" s="38" t="s">
        <v>4126</v>
      </c>
      <c r="X1414" s="29" t="s">
        <v>158</v>
      </c>
      <c r="Y1414" s="146">
        <v>2818.25</v>
      </c>
      <c r="Z1414" s="33">
        <v>3607</v>
      </c>
      <c r="AA1414" s="34">
        <f t="shared" si="321"/>
        <v>0.28000000000000003</v>
      </c>
      <c r="AB1414" s="33">
        <f t="shared" si="317"/>
        <v>3607</v>
      </c>
      <c r="AC1414" s="34">
        <f t="shared" si="322"/>
        <v>0.27987193756807421</v>
      </c>
      <c r="AD1414" s="145">
        <f t="shared" si="320"/>
        <v>3005.8330000000001</v>
      </c>
      <c r="AE1414" s="105">
        <v>2348.5419999999999</v>
      </c>
      <c r="AF1414" s="34" t="s">
        <v>36</v>
      </c>
      <c r="AG1414" s="34" t="s">
        <v>36</v>
      </c>
      <c r="AH1414" s="34" t="s">
        <v>36</v>
      </c>
      <c r="AI1414" s="29">
        <v>0.33400000000000002</v>
      </c>
      <c r="AJ1414" s="29">
        <v>8.4820000000000002E-4</v>
      </c>
      <c r="AK1414" s="29">
        <v>0</v>
      </c>
      <c r="AL1414" s="29">
        <v>0</v>
      </c>
      <c r="AM1414" s="29" t="s">
        <v>28</v>
      </c>
      <c r="AN1414" s="44" t="s">
        <v>27</v>
      </c>
      <c r="AO1414" s="29" t="s">
        <v>28</v>
      </c>
      <c r="AP1414" s="29">
        <v>2</v>
      </c>
      <c r="AQ1414" s="29">
        <v>142</v>
      </c>
      <c r="AR1414" s="29">
        <v>126</v>
      </c>
      <c r="AS1414" s="29">
        <v>126</v>
      </c>
      <c r="AT1414" s="29">
        <v>0.66800000000000004</v>
      </c>
      <c r="AU1414" s="144">
        <v>2.254392E-3</v>
      </c>
      <c r="AV1414" s="36" t="s">
        <v>28</v>
      </c>
      <c r="AW1414" s="102">
        <v>44511</v>
      </c>
      <c r="AX1414" s="129" t="s">
        <v>33</v>
      </c>
      <c r="AY1414" s="106" t="e">
        <v>#N/A</v>
      </c>
      <c r="BD1414" t="s">
        <v>4461</v>
      </c>
      <c r="BE1414" t="s">
        <v>4462</v>
      </c>
      <c r="BF1414" t="s">
        <v>4749</v>
      </c>
      <c r="BH1414" t="str">
        <f t="shared" si="318"/>
        <v/>
      </c>
      <c r="BJ1414" t="str">
        <f t="shared" si="319"/>
        <v>OK</v>
      </c>
      <c r="BK1414" s="130" t="s">
        <v>5302</v>
      </c>
      <c r="BL1414" s="130" t="e">
        <v>#VALUE!</v>
      </c>
      <c r="BM1414" s="131" t="s">
        <v>33</v>
      </c>
      <c r="BN1414" s="131" t="e">
        <v>#VALUE!</v>
      </c>
      <c r="BO1414" t="e">
        <v>#N/A</v>
      </c>
      <c r="BP1414">
        <v>0</v>
      </c>
    </row>
    <row r="1415" spans="1:68" ht="25.2" x14ac:dyDescent="0.3">
      <c r="A1415" s="1"/>
      <c r="B1415" s="47">
        <v>1310</v>
      </c>
      <c r="C1415" s="45">
        <v>1119116</v>
      </c>
      <c r="D1415" s="47"/>
      <c r="E1415" s="47"/>
      <c r="F1415" s="39" t="s">
        <v>4185</v>
      </c>
      <c r="G1415" s="29" t="s">
        <v>31</v>
      </c>
      <c r="H1415" s="157"/>
      <c r="I1415" s="148"/>
      <c r="J1415" s="147"/>
      <c r="K1415" s="148">
        <v>0</v>
      </c>
      <c r="L1415" s="148"/>
      <c r="M1415" s="147"/>
      <c r="N1415" s="29" t="str">
        <f t="shared" si="314"/>
        <v/>
      </c>
      <c r="O1415" s="29" t="str">
        <f t="shared" si="315"/>
        <v/>
      </c>
      <c r="P1415" s="29" t="str">
        <f t="shared" si="316"/>
        <v/>
      </c>
      <c r="Q1415" s="29" t="str">
        <f t="shared" si="323"/>
        <v/>
      </c>
      <c r="R1415" s="29" t="str">
        <f t="shared" si="324"/>
        <v/>
      </c>
      <c r="S1415" s="29" t="str">
        <f t="shared" si="325"/>
        <v/>
      </c>
      <c r="T1415" s="29" t="str">
        <f t="shared" si="326"/>
        <v/>
      </c>
      <c r="U1415" s="29"/>
      <c r="V1415" s="29"/>
      <c r="W1415" s="38" t="s">
        <v>4126</v>
      </c>
      <c r="X1415" s="29" t="s">
        <v>158</v>
      </c>
      <c r="Y1415" s="146">
        <v>2878.5</v>
      </c>
      <c r="Z1415" s="33">
        <v>3684</v>
      </c>
      <c r="AA1415" s="34">
        <f t="shared" si="321"/>
        <v>0.28000000000000003</v>
      </c>
      <c r="AB1415" s="33">
        <f t="shared" si="317"/>
        <v>3684</v>
      </c>
      <c r="AC1415" s="34">
        <f t="shared" si="322"/>
        <v>0.27983324648254299</v>
      </c>
      <c r="AD1415" s="145">
        <f t="shared" si="320"/>
        <v>3070</v>
      </c>
      <c r="AE1415" s="105">
        <v>2398.75</v>
      </c>
      <c r="AF1415" s="34" t="s">
        <v>36</v>
      </c>
      <c r="AG1415" s="34" t="s">
        <v>36</v>
      </c>
      <c r="AH1415" s="34" t="s">
        <v>36</v>
      </c>
      <c r="AI1415" s="29">
        <v>0.34799999999999998</v>
      </c>
      <c r="AJ1415" s="29">
        <v>9.0439999999999997E-4</v>
      </c>
      <c r="AK1415" s="29">
        <v>0</v>
      </c>
      <c r="AL1415" s="29">
        <v>0</v>
      </c>
      <c r="AM1415" s="29" t="s">
        <v>28</v>
      </c>
      <c r="AN1415" s="44" t="s">
        <v>27</v>
      </c>
      <c r="AO1415" s="29" t="s">
        <v>28</v>
      </c>
      <c r="AP1415" s="29">
        <v>2</v>
      </c>
      <c r="AQ1415" s="29">
        <v>142</v>
      </c>
      <c r="AR1415" s="29">
        <v>126</v>
      </c>
      <c r="AS1415" s="29">
        <v>126</v>
      </c>
      <c r="AT1415" s="29">
        <v>0.69599999999999995</v>
      </c>
      <c r="AU1415" s="144">
        <v>2.254392E-3</v>
      </c>
      <c r="AV1415" s="36" t="s">
        <v>28</v>
      </c>
      <c r="AW1415" s="102">
        <v>44511</v>
      </c>
      <c r="AX1415" s="129" t="s">
        <v>33</v>
      </c>
      <c r="AY1415" s="106" t="e">
        <v>#N/A</v>
      </c>
      <c r="BD1415" t="s">
        <v>4461</v>
      </c>
      <c r="BE1415" t="s">
        <v>4462</v>
      </c>
      <c r="BF1415" t="s">
        <v>4749</v>
      </c>
      <c r="BH1415" t="str">
        <f t="shared" si="318"/>
        <v/>
      </c>
      <c r="BJ1415" t="str">
        <f t="shared" si="319"/>
        <v>OK</v>
      </c>
      <c r="BK1415" s="130" t="s">
        <v>5302</v>
      </c>
      <c r="BL1415" s="130" t="e">
        <v>#VALUE!</v>
      </c>
      <c r="BM1415" s="131" t="s">
        <v>33</v>
      </c>
      <c r="BN1415" s="131" t="e">
        <v>#VALUE!</v>
      </c>
      <c r="BO1415" t="e">
        <v>#N/A</v>
      </c>
      <c r="BP1415">
        <v>0</v>
      </c>
    </row>
    <row r="1416" spans="1:68" ht="25.2" x14ac:dyDescent="0.3">
      <c r="A1416" s="1"/>
      <c r="B1416" s="47">
        <v>1311</v>
      </c>
      <c r="C1416" s="45">
        <v>1119117</v>
      </c>
      <c r="D1416" s="47"/>
      <c r="E1416" s="47"/>
      <c r="F1416" s="39" t="s">
        <v>4186</v>
      </c>
      <c r="G1416" s="29" t="s">
        <v>31</v>
      </c>
      <c r="H1416" s="157"/>
      <c r="I1416" s="148"/>
      <c r="J1416" s="147"/>
      <c r="K1416" s="148">
        <v>0</v>
      </c>
      <c r="L1416" s="148"/>
      <c r="M1416" s="147"/>
      <c r="N1416" s="29" t="str">
        <f t="shared" si="314"/>
        <v/>
      </c>
      <c r="O1416" s="29" t="str">
        <f t="shared" si="315"/>
        <v/>
      </c>
      <c r="P1416" s="29" t="str">
        <f t="shared" si="316"/>
        <v/>
      </c>
      <c r="Q1416" s="29" t="str">
        <f t="shared" si="323"/>
        <v/>
      </c>
      <c r="R1416" s="29" t="str">
        <f t="shared" si="324"/>
        <v/>
      </c>
      <c r="S1416" s="29" t="str">
        <f t="shared" si="325"/>
        <v/>
      </c>
      <c r="T1416" s="29" t="str">
        <f t="shared" si="326"/>
        <v/>
      </c>
      <c r="U1416" s="29"/>
      <c r="V1416" s="29"/>
      <c r="W1416" s="38" t="s">
        <v>4126</v>
      </c>
      <c r="X1416" s="29" t="s">
        <v>158</v>
      </c>
      <c r="Y1416" s="146">
        <v>3011.34</v>
      </c>
      <c r="Z1416" s="33">
        <v>3855</v>
      </c>
      <c r="AA1416" s="34">
        <f t="shared" si="321"/>
        <v>0.28000000000000003</v>
      </c>
      <c r="AB1416" s="33">
        <f t="shared" si="317"/>
        <v>3855</v>
      </c>
      <c r="AC1416" s="34">
        <f t="shared" si="322"/>
        <v>0.28016099145231038</v>
      </c>
      <c r="AD1416" s="145">
        <f t="shared" si="320"/>
        <v>3212.5</v>
      </c>
      <c r="AE1416" s="105">
        <v>2509.4499999999998</v>
      </c>
      <c r="AF1416" s="34" t="s">
        <v>36</v>
      </c>
      <c r="AG1416" s="34" t="s">
        <v>36</v>
      </c>
      <c r="AH1416" s="34" t="s">
        <v>36</v>
      </c>
      <c r="AI1416" s="29">
        <v>0.35599999999999998</v>
      </c>
      <c r="AJ1416" s="29">
        <v>9.0439999999999997E-4</v>
      </c>
      <c r="AK1416" s="29">
        <v>0</v>
      </c>
      <c r="AL1416" s="29">
        <v>0</v>
      </c>
      <c r="AM1416" s="29" t="s">
        <v>28</v>
      </c>
      <c r="AN1416" s="44" t="s">
        <v>27</v>
      </c>
      <c r="AO1416" s="29" t="s">
        <v>28</v>
      </c>
      <c r="AP1416" s="29">
        <v>2</v>
      </c>
      <c r="AQ1416" s="29">
        <v>142</v>
      </c>
      <c r="AR1416" s="29">
        <v>145</v>
      </c>
      <c r="AS1416" s="29">
        <v>145</v>
      </c>
      <c r="AT1416" s="29">
        <v>0.71199999999999997</v>
      </c>
      <c r="AU1416" s="144">
        <v>2.98555E-3</v>
      </c>
      <c r="AV1416" s="36" t="s">
        <v>28</v>
      </c>
      <c r="AW1416" s="102">
        <v>44511</v>
      </c>
      <c r="AX1416" s="129" t="s">
        <v>33</v>
      </c>
      <c r="AY1416" s="106" t="e">
        <v>#N/A</v>
      </c>
      <c r="BD1416" t="s">
        <v>4461</v>
      </c>
      <c r="BE1416" t="s">
        <v>4462</v>
      </c>
      <c r="BF1416" t="s">
        <v>4749</v>
      </c>
      <c r="BH1416" t="str">
        <f t="shared" si="318"/>
        <v/>
      </c>
      <c r="BJ1416" t="str">
        <f t="shared" si="319"/>
        <v>OK</v>
      </c>
      <c r="BK1416" s="130" t="s">
        <v>5302</v>
      </c>
      <c r="BL1416" s="130" t="e">
        <v>#VALUE!</v>
      </c>
      <c r="BM1416" s="131" t="s">
        <v>33</v>
      </c>
      <c r="BN1416" s="131" t="e">
        <v>#VALUE!</v>
      </c>
      <c r="BO1416" t="e">
        <v>#N/A</v>
      </c>
      <c r="BP1416">
        <v>0</v>
      </c>
    </row>
    <row r="1417" spans="1:68" ht="25.2" x14ac:dyDescent="0.3">
      <c r="A1417" s="1"/>
      <c r="B1417" s="47">
        <v>1312</v>
      </c>
      <c r="C1417" s="45">
        <v>1119118</v>
      </c>
      <c r="D1417" s="47"/>
      <c r="E1417" s="47"/>
      <c r="F1417" s="39" t="s">
        <v>4187</v>
      </c>
      <c r="G1417" s="29" t="s">
        <v>31</v>
      </c>
      <c r="H1417" s="157"/>
      <c r="I1417" s="148"/>
      <c r="J1417" s="147"/>
      <c r="K1417" s="148">
        <v>0</v>
      </c>
      <c r="L1417" s="148"/>
      <c r="M1417" s="147"/>
      <c r="N1417" s="29" t="str">
        <f t="shared" si="314"/>
        <v/>
      </c>
      <c r="O1417" s="29" t="str">
        <f t="shared" si="315"/>
        <v/>
      </c>
      <c r="P1417" s="29" t="str">
        <f t="shared" si="316"/>
        <v/>
      </c>
      <c r="Q1417" s="29" t="str">
        <f t="shared" si="323"/>
        <v/>
      </c>
      <c r="R1417" s="29" t="str">
        <f t="shared" si="324"/>
        <v/>
      </c>
      <c r="S1417" s="29" t="str">
        <f t="shared" si="325"/>
        <v/>
      </c>
      <c r="T1417" s="29" t="str">
        <f t="shared" si="326"/>
        <v/>
      </c>
      <c r="U1417" s="29"/>
      <c r="V1417" s="29"/>
      <c r="W1417" s="38" t="s">
        <v>4126</v>
      </c>
      <c r="X1417" s="29" t="s">
        <v>158</v>
      </c>
      <c r="Y1417" s="146">
        <v>3068.85</v>
      </c>
      <c r="Z1417" s="33">
        <v>3928</v>
      </c>
      <c r="AA1417" s="34">
        <f t="shared" si="321"/>
        <v>0.28000000000000003</v>
      </c>
      <c r="AB1417" s="33">
        <f t="shared" si="317"/>
        <v>3928</v>
      </c>
      <c r="AC1417" s="34">
        <f t="shared" si="322"/>
        <v>0.27995816022288483</v>
      </c>
      <c r="AD1417" s="145">
        <f t="shared" si="320"/>
        <v>3273.3330000000001</v>
      </c>
      <c r="AE1417" s="105">
        <v>2557.375</v>
      </c>
      <c r="AF1417" s="34" t="s">
        <v>36</v>
      </c>
      <c r="AG1417" s="34" t="s">
        <v>36</v>
      </c>
      <c r="AH1417" s="34" t="s">
        <v>36</v>
      </c>
      <c r="AI1417" s="29">
        <v>0.378</v>
      </c>
      <c r="AJ1417" s="29">
        <v>9.4660000000000002E-4</v>
      </c>
      <c r="AK1417" s="29">
        <v>0</v>
      </c>
      <c r="AL1417" s="29">
        <v>0</v>
      </c>
      <c r="AM1417" s="29" t="s">
        <v>28</v>
      </c>
      <c r="AN1417" s="44" t="s">
        <v>27</v>
      </c>
      <c r="AO1417" s="29" t="s">
        <v>28</v>
      </c>
      <c r="AP1417" s="29">
        <v>2</v>
      </c>
      <c r="AQ1417" s="29">
        <v>142</v>
      </c>
      <c r="AR1417" s="29">
        <v>145</v>
      </c>
      <c r="AS1417" s="29">
        <v>145</v>
      </c>
      <c r="AT1417" s="29">
        <v>0.75600000000000001</v>
      </c>
      <c r="AU1417" s="144">
        <v>2.98555E-3</v>
      </c>
      <c r="AV1417" s="36" t="s">
        <v>28</v>
      </c>
      <c r="AW1417" s="102">
        <v>44511</v>
      </c>
      <c r="AX1417" s="129" t="s">
        <v>33</v>
      </c>
      <c r="AY1417" s="106" t="e">
        <v>#N/A</v>
      </c>
      <c r="BD1417" t="s">
        <v>4461</v>
      </c>
      <c r="BE1417" t="s">
        <v>4462</v>
      </c>
      <c r="BF1417" t="s">
        <v>4749</v>
      </c>
      <c r="BH1417" t="str">
        <f t="shared" si="318"/>
        <v/>
      </c>
      <c r="BJ1417" t="str">
        <f t="shared" si="319"/>
        <v>OK</v>
      </c>
      <c r="BK1417" s="130" t="s">
        <v>5302</v>
      </c>
      <c r="BL1417" s="130" t="e">
        <v>#VALUE!</v>
      </c>
      <c r="BM1417" s="131" t="s">
        <v>33</v>
      </c>
      <c r="BN1417" s="131" t="e">
        <v>#VALUE!</v>
      </c>
      <c r="BO1417" t="e">
        <v>#N/A</v>
      </c>
      <c r="BP1417">
        <v>0</v>
      </c>
    </row>
    <row r="1418" spans="1:68" ht="25.2" x14ac:dyDescent="0.3">
      <c r="A1418" s="1"/>
      <c r="B1418" s="47">
        <v>1313</v>
      </c>
      <c r="C1418" s="45">
        <v>1119119</v>
      </c>
      <c r="D1418" s="47"/>
      <c r="E1418" s="47"/>
      <c r="F1418" s="39" t="s">
        <v>4188</v>
      </c>
      <c r="G1418" s="29" t="s">
        <v>31</v>
      </c>
      <c r="H1418" s="157"/>
      <c r="I1418" s="148"/>
      <c r="J1418" s="147"/>
      <c r="K1418" s="148">
        <v>0</v>
      </c>
      <c r="L1418" s="148"/>
      <c r="M1418" s="147"/>
      <c r="N1418" s="29" t="str">
        <f t="shared" si="314"/>
        <v/>
      </c>
      <c r="O1418" s="29" t="str">
        <f t="shared" si="315"/>
        <v/>
      </c>
      <c r="P1418" s="29" t="str">
        <f t="shared" si="316"/>
        <v/>
      </c>
      <c r="Q1418" s="29" t="str">
        <f t="shared" si="323"/>
        <v/>
      </c>
      <c r="R1418" s="29" t="str">
        <f t="shared" si="324"/>
        <v/>
      </c>
      <c r="S1418" s="29" t="str">
        <f t="shared" si="325"/>
        <v/>
      </c>
      <c r="T1418" s="29" t="str">
        <f t="shared" si="326"/>
        <v/>
      </c>
      <c r="U1418" s="29"/>
      <c r="V1418" s="29"/>
      <c r="W1418" s="38" t="s">
        <v>4126</v>
      </c>
      <c r="X1418" s="29" t="s">
        <v>158</v>
      </c>
      <c r="Y1418" s="146">
        <v>1394.06</v>
      </c>
      <c r="Z1418" s="33">
        <v>1784</v>
      </c>
      <c r="AA1418" s="34">
        <f t="shared" si="321"/>
        <v>0.28000000000000003</v>
      </c>
      <c r="AB1418" s="33">
        <f t="shared" si="317"/>
        <v>1784</v>
      </c>
      <c r="AC1418" s="34">
        <f t="shared" si="322"/>
        <v>0.27971528349847663</v>
      </c>
      <c r="AD1418" s="145">
        <f t="shared" si="320"/>
        <v>1486.6669999999999</v>
      </c>
      <c r="AE1418" s="105">
        <v>1161.7170000000001</v>
      </c>
      <c r="AF1418" s="34" t="s">
        <v>36</v>
      </c>
      <c r="AG1418" s="34" t="s">
        <v>36</v>
      </c>
      <c r="AH1418" s="34" t="s">
        <v>36</v>
      </c>
      <c r="AI1418" s="29">
        <v>8.4000000000000005E-2</v>
      </c>
      <c r="AJ1418" s="29">
        <v>8.5199999999999997E-5</v>
      </c>
      <c r="AK1418" s="29">
        <v>0</v>
      </c>
      <c r="AL1418" s="29">
        <v>0</v>
      </c>
      <c r="AM1418" s="29" t="s">
        <v>28</v>
      </c>
      <c r="AN1418" s="44" t="s">
        <v>27</v>
      </c>
      <c r="AO1418" s="29" t="s">
        <v>28</v>
      </c>
      <c r="AP1418" s="29">
        <v>10</v>
      </c>
      <c r="AQ1418" s="29">
        <v>74</v>
      </c>
      <c r="AR1418" s="29">
        <v>123</v>
      </c>
      <c r="AS1418" s="29">
        <v>123</v>
      </c>
      <c r="AT1418" s="29">
        <v>0.84000000000000008</v>
      </c>
      <c r="AU1418" s="144">
        <v>1.1195459999999999E-3</v>
      </c>
      <c r="AV1418" s="36" t="s">
        <v>28</v>
      </c>
      <c r="AW1418" s="102">
        <v>44511</v>
      </c>
      <c r="AX1418" s="129" t="s">
        <v>33</v>
      </c>
      <c r="AY1418" s="106" t="e">
        <v>#N/A</v>
      </c>
      <c r="BD1418" t="s">
        <v>4461</v>
      </c>
      <c r="BE1418" t="s">
        <v>4462</v>
      </c>
      <c r="BF1418" t="s">
        <v>4749</v>
      </c>
      <c r="BH1418" t="str">
        <f t="shared" si="318"/>
        <v/>
      </c>
      <c r="BJ1418" t="str">
        <f t="shared" si="319"/>
        <v>OK</v>
      </c>
      <c r="BK1418" s="130" t="s">
        <v>5302</v>
      </c>
      <c r="BL1418" s="130" t="e">
        <v>#VALUE!</v>
      </c>
      <c r="BM1418" s="131" t="s">
        <v>33</v>
      </c>
      <c r="BN1418" s="131" t="e">
        <v>#VALUE!</v>
      </c>
      <c r="BO1418" t="e">
        <v>#N/A</v>
      </c>
      <c r="BP1418">
        <v>0</v>
      </c>
    </row>
    <row r="1419" spans="1:68" ht="25.2" x14ac:dyDescent="0.3">
      <c r="A1419" s="1"/>
      <c r="B1419" s="47">
        <v>1314</v>
      </c>
      <c r="C1419" s="45">
        <v>1119120</v>
      </c>
      <c r="D1419" s="47"/>
      <c r="E1419" s="47"/>
      <c r="F1419" s="39" t="s">
        <v>4189</v>
      </c>
      <c r="G1419" s="29" t="s">
        <v>31</v>
      </c>
      <c r="H1419" s="157"/>
      <c r="I1419" s="148"/>
      <c r="J1419" s="147"/>
      <c r="K1419" s="148">
        <v>0</v>
      </c>
      <c r="L1419" s="148"/>
      <c r="M1419" s="147"/>
      <c r="N1419" s="29" t="str">
        <f t="shared" si="314"/>
        <v/>
      </c>
      <c r="O1419" s="29" t="str">
        <f t="shared" si="315"/>
        <v/>
      </c>
      <c r="P1419" s="29" t="str">
        <f t="shared" si="316"/>
        <v/>
      </c>
      <c r="Q1419" s="29" t="str">
        <f t="shared" si="323"/>
        <v/>
      </c>
      <c r="R1419" s="29" t="str">
        <f t="shared" si="324"/>
        <v/>
      </c>
      <c r="S1419" s="29" t="str">
        <f t="shared" si="325"/>
        <v/>
      </c>
      <c r="T1419" s="29" t="str">
        <f t="shared" si="326"/>
        <v/>
      </c>
      <c r="U1419" s="29"/>
      <c r="V1419" s="29"/>
      <c r="W1419" s="38" t="s">
        <v>4126</v>
      </c>
      <c r="X1419" s="29" t="s">
        <v>158</v>
      </c>
      <c r="Y1419" s="146">
        <v>1581.67</v>
      </c>
      <c r="Z1419" s="33">
        <v>2025</v>
      </c>
      <c r="AA1419" s="34">
        <f t="shared" si="321"/>
        <v>0.28000000000000003</v>
      </c>
      <c r="AB1419" s="33">
        <f t="shared" si="317"/>
        <v>2025</v>
      </c>
      <c r="AC1419" s="34">
        <f t="shared" si="322"/>
        <v>0.28029267300831984</v>
      </c>
      <c r="AD1419" s="145">
        <f t="shared" si="320"/>
        <v>1687.5</v>
      </c>
      <c r="AE1419" s="105">
        <v>1318.058</v>
      </c>
      <c r="AF1419" s="34" t="s">
        <v>36</v>
      </c>
      <c r="AG1419" s="34" t="s">
        <v>36</v>
      </c>
      <c r="AH1419" s="34" t="s">
        <v>36</v>
      </c>
      <c r="AI1419" s="29">
        <v>9.9000000000000005E-2</v>
      </c>
      <c r="AJ1419" s="29">
        <v>1.1129999999999999E-4</v>
      </c>
      <c r="AK1419" s="29">
        <v>0</v>
      </c>
      <c r="AL1419" s="29">
        <v>0</v>
      </c>
      <c r="AM1419" s="29" t="s">
        <v>28</v>
      </c>
      <c r="AN1419" s="44" t="s">
        <v>27</v>
      </c>
      <c r="AO1419" s="29" t="s">
        <v>28</v>
      </c>
      <c r="AP1419" s="29">
        <v>10</v>
      </c>
      <c r="AQ1419" s="29">
        <v>80</v>
      </c>
      <c r="AR1419" s="29">
        <v>137</v>
      </c>
      <c r="AS1419" s="29">
        <v>137</v>
      </c>
      <c r="AT1419" s="29">
        <v>0.99</v>
      </c>
      <c r="AU1419" s="144">
        <v>1.5015199999999999E-3</v>
      </c>
      <c r="AV1419" s="36" t="s">
        <v>28</v>
      </c>
      <c r="AW1419" s="102">
        <v>44511</v>
      </c>
      <c r="AX1419" s="129" t="s">
        <v>33</v>
      </c>
      <c r="AY1419" s="106" t="e">
        <v>#N/A</v>
      </c>
      <c r="BD1419" t="s">
        <v>4461</v>
      </c>
      <c r="BE1419" t="s">
        <v>4462</v>
      </c>
      <c r="BF1419" t="s">
        <v>4749</v>
      </c>
      <c r="BH1419" t="str">
        <f t="shared" si="318"/>
        <v/>
      </c>
      <c r="BJ1419" t="str">
        <f t="shared" si="319"/>
        <v>OK</v>
      </c>
      <c r="BK1419" s="130" t="s">
        <v>5302</v>
      </c>
      <c r="BL1419" s="130" t="e">
        <v>#VALUE!</v>
      </c>
      <c r="BM1419" s="131" t="s">
        <v>33</v>
      </c>
      <c r="BN1419" s="131" t="e">
        <v>#VALUE!</v>
      </c>
      <c r="BO1419" t="e">
        <v>#N/A</v>
      </c>
      <c r="BP1419">
        <v>0</v>
      </c>
    </row>
    <row r="1420" spans="1:68" ht="25.2" x14ac:dyDescent="0.3">
      <c r="A1420" s="1"/>
      <c r="B1420" s="47">
        <v>1315</v>
      </c>
      <c r="C1420" s="45">
        <v>1119121</v>
      </c>
      <c r="D1420" s="47"/>
      <c r="E1420" s="47"/>
      <c r="F1420" s="39" t="s">
        <v>4190</v>
      </c>
      <c r="G1420" s="29" t="s">
        <v>31</v>
      </c>
      <c r="H1420" s="157"/>
      <c r="I1420" s="148"/>
      <c r="J1420" s="147"/>
      <c r="K1420" s="148">
        <v>0</v>
      </c>
      <c r="L1420" s="148"/>
      <c r="M1420" s="147"/>
      <c r="N1420" s="29" t="str">
        <f t="shared" si="314"/>
        <v/>
      </c>
      <c r="O1420" s="29" t="str">
        <f t="shared" si="315"/>
        <v/>
      </c>
      <c r="P1420" s="29" t="str">
        <f t="shared" si="316"/>
        <v/>
      </c>
      <c r="Q1420" s="29" t="str">
        <f t="shared" si="323"/>
        <v/>
      </c>
      <c r="R1420" s="29" t="str">
        <f t="shared" si="324"/>
        <v/>
      </c>
      <c r="S1420" s="29" t="str">
        <f t="shared" si="325"/>
        <v/>
      </c>
      <c r="T1420" s="29" t="str">
        <f t="shared" si="326"/>
        <v/>
      </c>
      <c r="U1420" s="29"/>
      <c r="V1420" s="29"/>
      <c r="W1420" s="38" t="s">
        <v>4126</v>
      </c>
      <c r="X1420" s="29" t="s">
        <v>158</v>
      </c>
      <c r="Y1420" s="146">
        <v>1729.57</v>
      </c>
      <c r="Z1420" s="33">
        <v>2214</v>
      </c>
      <c r="AA1420" s="34">
        <f t="shared" si="321"/>
        <v>0.28000000000000003</v>
      </c>
      <c r="AB1420" s="33">
        <f t="shared" si="317"/>
        <v>2214</v>
      </c>
      <c r="AC1420" s="34">
        <f t="shared" si="322"/>
        <v>0.28008725407754625</v>
      </c>
      <c r="AD1420" s="145">
        <f t="shared" si="320"/>
        <v>1845</v>
      </c>
      <c r="AE1420" s="105">
        <v>1441.308</v>
      </c>
      <c r="AF1420" s="34" t="s">
        <v>36</v>
      </c>
      <c r="AG1420" s="34" t="s">
        <v>36</v>
      </c>
      <c r="AH1420" s="34" t="s">
        <v>36</v>
      </c>
      <c r="AI1420" s="29">
        <v>0.11799999999999999</v>
      </c>
      <c r="AJ1420" s="29">
        <v>1.3439999999999999E-4</v>
      </c>
      <c r="AK1420" s="29">
        <v>0</v>
      </c>
      <c r="AL1420" s="29">
        <v>0</v>
      </c>
      <c r="AM1420" s="29" t="s">
        <v>28</v>
      </c>
      <c r="AN1420" s="44" t="s">
        <v>27</v>
      </c>
      <c r="AO1420" s="29" t="s">
        <v>28</v>
      </c>
      <c r="AP1420" s="29">
        <v>10</v>
      </c>
      <c r="AQ1420" s="29">
        <v>80</v>
      </c>
      <c r="AR1420" s="29">
        <v>150</v>
      </c>
      <c r="AS1420" s="29">
        <v>150</v>
      </c>
      <c r="AT1420" s="29">
        <v>1.18</v>
      </c>
      <c r="AU1420" s="144">
        <v>1.8E-3</v>
      </c>
      <c r="AV1420" s="36" t="s">
        <v>28</v>
      </c>
      <c r="AW1420" s="102">
        <v>44511</v>
      </c>
      <c r="AX1420" s="129" t="s">
        <v>33</v>
      </c>
      <c r="AY1420" s="106" t="e">
        <v>#N/A</v>
      </c>
      <c r="BD1420" t="s">
        <v>4461</v>
      </c>
      <c r="BE1420" t="s">
        <v>4462</v>
      </c>
      <c r="BF1420" t="s">
        <v>4749</v>
      </c>
      <c r="BH1420" t="str">
        <f t="shared" si="318"/>
        <v/>
      </c>
      <c r="BJ1420" t="str">
        <f t="shared" si="319"/>
        <v>OK</v>
      </c>
      <c r="BK1420" s="130" t="s">
        <v>5302</v>
      </c>
      <c r="BL1420" s="130" t="e">
        <v>#VALUE!</v>
      </c>
      <c r="BM1420" s="131" t="s">
        <v>33</v>
      </c>
      <c r="BN1420" s="131" t="e">
        <v>#VALUE!</v>
      </c>
      <c r="BO1420" t="e">
        <v>#N/A</v>
      </c>
      <c r="BP1420">
        <v>0</v>
      </c>
    </row>
    <row r="1421" spans="1:68" ht="25.2" x14ac:dyDescent="0.3">
      <c r="A1421" s="1"/>
      <c r="B1421" s="47">
        <v>1316</v>
      </c>
      <c r="C1421" s="45">
        <v>1119122</v>
      </c>
      <c r="D1421" s="47"/>
      <c r="E1421" s="47"/>
      <c r="F1421" s="39" t="s">
        <v>4191</v>
      </c>
      <c r="G1421" s="29" t="s">
        <v>31</v>
      </c>
      <c r="H1421" s="70" t="s">
        <v>4779</v>
      </c>
      <c r="I1421" s="148"/>
      <c r="J1421" s="147"/>
      <c r="K1421" s="148">
        <v>0</v>
      </c>
      <c r="L1421" s="148"/>
      <c r="M1421" s="147"/>
      <c r="N1421" s="29" t="str">
        <f t="shared" si="314"/>
        <v/>
      </c>
      <c r="O1421" s="29" t="str">
        <f t="shared" si="315"/>
        <v/>
      </c>
      <c r="P1421" s="29" t="str">
        <f t="shared" si="316"/>
        <v/>
      </c>
      <c r="Q1421" s="29" t="str">
        <f t="shared" si="323"/>
        <v/>
      </c>
      <c r="R1421" s="29" t="str">
        <f t="shared" si="324"/>
        <v/>
      </c>
      <c r="S1421" s="29" t="str">
        <f t="shared" si="325"/>
        <v/>
      </c>
      <c r="T1421" s="29" t="str">
        <f t="shared" si="326"/>
        <v/>
      </c>
      <c r="U1421" s="29"/>
      <c r="V1421" s="29"/>
      <c r="W1421" s="38" t="s">
        <v>4126</v>
      </c>
      <c r="X1421" s="29" t="s">
        <v>158</v>
      </c>
      <c r="Y1421" s="146">
        <v>1621.38</v>
      </c>
      <c r="Z1421" s="33">
        <v>2075</v>
      </c>
      <c r="AA1421" s="34">
        <f t="shared" si="321"/>
        <v>0.28000000000000003</v>
      </c>
      <c r="AB1421" s="33">
        <f t="shared" si="317"/>
        <v>2075</v>
      </c>
      <c r="AC1421" s="34">
        <f t="shared" si="322"/>
        <v>0.27977426636568836</v>
      </c>
      <c r="AD1421" s="145">
        <f t="shared" ref="AD1421:AD1452" si="327">ROUND(Z1421/1.2,3)</f>
        <v>1729.1669999999999</v>
      </c>
      <c r="AE1421" s="105">
        <v>1351.15</v>
      </c>
      <c r="AF1421" s="34" t="s">
        <v>36</v>
      </c>
      <c r="AG1421" s="34" t="s">
        <v>36</v>
      </c>
      <c r="AH1421" s="34" t="s">
        <v>36</v>
      </c>
      <c r="AI1421" s="29">
        <v>0.11799999999999999</v>
      </c>
      <c r="AJ1421" s="29">
        <v>1.472E-4</v>
      </c>
      <c r="AK1421" s="29">
        <v>30</v>
      </c>
      <c r="AL1421" s="29">
        <v>0</v>
      </c>
      <c r="AM1421" s="29" t="s">
        <v>28</v>
      </c>
      <c r="AN1421" s="158" t="s">
        <v>28</v>
      </c>
      <c r="AO1421" s="29" t="s">
        <v>28</v>
      </c>
      <c r="AP1421" s="29">
        <v>10</v>
      </c>
      <c r="AQ1421" s="29">
        <v>82</v>
      </c>
      <c r="AR1421" s="29">
        <v>148</v>
      </c>
      <c r="AS1421" s="29">
        <v>148</v>
      </c>
      <c r="AT1421" s="29">
        <v>1.18</v>
      </c>
      <c r="AU1421" s="144">
        <v>1.7961279999999999E-3</v>
      </c>
      <c r="AV1421" s="36" t="s">
        <v>28</v>
      </c>
      <c r="AW1421" s="102">
        <v>44511</v>
      </c>
      <c r="AX1421" s="129" t="s">
        <v>33</v>
      </c>
      <c r="AY1421" s="106">
        <v>10</v>
      </c>
      <c r="BD1421" t="s">
        <v>4461</v>
      </c>
      <c r="BE1421" t="s">
        <v>4462</v>
      </c>
      <c r="BF1421" t="s">
        <v>4749</v>
      </c>
      <c r="BH1421" t="str">
        <f t="shared" si="318"/>
        <v>AV</v>
      </c>
      <c r="BJ1421" t="str">
        <f t="shared" si="319"/>
        <v>OK</v>
      </c>
      <c r="BK1421" s="130">
        <v>2075</v>
      </c>
      <c r="BL1421" s="130" t="s">
        <v>37</v>
      </c>
      <c r="BM1421" s="131" t="s">
        <v>33</v>
      </c>
      <c r="BN1421" s="131" t="e">
        <v>#VALUE!</v>
      </c>
      <c r="BO1421">
        <v>2075</v>
      </c>
      <c r="BP1421">
        <v>10</v>
      </c>
    </row>
    <row r="1422" spans="1:68" ht="25.2" x14ac:dyDescent="0.3">
      <c r="A1422" s="1"/>
      <c r="B1422" s="47">
        <v>1317</v>
      </c>
      <c r="C1422" s="45">
        <v>1119123</v>
      </c>
      <c r="D1422" s="47"/>
      <c r="E1422" s="47"/>
      <c r="F1422" s="39" t="s">
        <v>4192</v>
      </c>
      <c r="G1422" s="29" t="s">
        <v>31</v>
      </c>
      <c r="H1422" s="157"/>
      <c r="I1422" s="148"/>
      <c r="J1422" s="147"/>
      <c r="K1422" s="148">
        <v>0</v>
      </c>
      <c r="L1422" s="148"/>
      <c r="M1422" s="147"/>
      <c r="N1422" s="29" t="str">
        <f t="shared" si="314"/>
        <v/>
      </c>
      <c r="O1422" s="29" t="str">
        <f t="shared" si="315"/>
        <v/>
      </c>
      <c r="P1422" s="29" t="str">
        <f t="shared" si="316"/>
        <v/>
      </c>
      <c r="Q1422" s="29" t="str">
        <f t="shared" si="323"/>
        <v/>
      </c>
      <c r="R1422" s="29" t="str">
        <f t="shared" si="324"/>
        <v/>
      </c>
      <c r="S1422" s="29" t="str">
        <f t="shared" si="325"/>
        <v/>
      </c>
      <c r="T1422" s="29" t="str">
        <f t="shared" si="326"/>
        <v/>
      </c>
      <c r="U1422" s="29"/>
      <c r="V1422" s="29"/>
      <c r="W1422" s="38" t="s">
        <v>4126</v>
      </c>
      <c r="X1422" s="29" t="s">
        <v>158</v>
      </c>
      <c r="Y1422" s="146">
        <v>1702.18</v>
      </c>
      <c r="Z1422" s="33">
        <v>2179</v>
      </c>
      <c r="AA1422" s="34">
        <f t="shared" si="321"/>
        <v>0.28000000000000003</v>
      </c>
      <c r="AB1422" s="33">
        <f t="shared" si="317"/>
        <v>2179</v>
      </c>
      <c r="AC1422" s="34">
        <f t="shared" si="322"/>
        <v>0.28012320204048985</v>
      </c>
      <c r="AD1422" s="145">
        <f t="shared" si="327"/>
        <v>1815.8330000000001</v>
      </c>
      <c r="AE1422" s="105">
        <v>1418.4829999999999</v>
      </c>
      <c r="AF1422" s="34" t="s">
        <v>36</v>
      </c>
      <c r="AG1422" s="34" t="s">
        <v>36</v>
      </c>
      <c r="AH1422" s="34" t="s">
        <v>36</v>
      </c>
      <c r="AI1422" s="29">
        <v>0.13</v>
      </c>
      <c r="AJ1422" s="29">
        <v>1.472E-4</v>
      </c>
      <c r="AK1422" s="29">
        <v>0</v>
      </c>
      <c r="AL1422" s="29">
        <v>0</v>
      </c>
      <c r="AM1422" s="29" t="s">
        <v>28</v>
      </c>
      <c r="AN1422" s="44" t="s">
        <v>27</v>
      </c>
      <c r="AO1422" s="29" t="s">
        <v>28</v>
      </c>
      <c r="AP1422" s="29">
        <v>10</v>
      </c>
      <c r="AQ1422" s="29">
        <v>82</v>
      </c>
      <c r="AR1422" s="29">
        <v>166</v>
      </c>
      <c r="AS1422" s="29">
        <v>166</v>
      </c>
      <c r="AT1422" s="29">
        <v>1.3</v>
      </c>
      <c r="AU1422" s="144">
        <v>2.2595919999999999E-3</v>
      </c>
      <c r="AV1422" s="36" t="s">
        <v>28</v>
      </c>
      <c r="AW1422" s="102">
        <v>44511</v>
      </c>
      <c r="AX1422" s="129" t="s">
        <v>33</v>
      </c>
      <c r="AY1422" s="106" t="e">
        <v>#N/A</v>
      </c>
      <c r="BD1422" t="s">
        <v>4461</v>
      </c>
      <c r="BE1422" t="s">
        <v>4462</v>
      </c>
      <c r="BF1422" t="s">
        <v>4749</v>
      </c>
      <c r="BH1422" t="str">
        <f t="shared" si="318"/>
        <v/>
      </c>
      <c r="BJ1422" t="str">
        <f t="shared" si="319"/>
        <v>OK</v>
      </c>
      <c r="BK1422" s="130" t="s">
        <v>5302</v>
      </c>
      <c r="BL1422" s="130" t="e">
        <v>#VALUE!</v>
      </c>
      <c r="BM1422" s="131" t="s">
        <v>33</v>
      </c>
      <c r="BN1422" s="131" t="e">
        <v>#VALUE!</v>
      </c>
      <c r="BO1422" t="e">
        <v>#N/A</v>
      </c>
      <c r="BP1422">
        <v>0</v>
      </c>
    </row>
    <row r="1423" spans="1:68" ht="25.2" x14ac:dyDescent="0.3">
      <c r="A1423" s="1"/>
      <c r="B1423" s="47">
        <v>1318</v>
      </c>
      <c r="C1423" s="45">
        <v>1119124</v>
      </c>
      <c r="D1423" s="47"/>
      <c r="E1423" s="47"/>
      <c r="F1423" s="39" t="s">
        <v>4193</v>
      </c>
      <c r="G1423" s="29" t="s">
        <v>31</v>
      </c>
      <c r="H1423" s="70" t="s">
        <v>4779</v>
      </c>
      <c r="I1423" s="148"/>
      <c r="J1423" s="147"/>
      <c r="K1423" s="148">
        <v>0</v>
      </c>
      <c r="L1423" s="148"/>
      <c r="M1423" s="147"/>
      <c r="N1423" s="29" t="str">
        <f t="shared" si="314"/>
        <v/>
      </c>
      <c r="O1423" s="29" t="str">
        <f t="shared" si="315"/>
        <v/>
      </c>
      <c r="P1423" s="29" t="str">
        <f t="shared" si="316"/>
        <v/>
      </c>
      <c r="Q1423" s="29" t="str">
        <f t="shared" si="323"/>
        <v/>
      </c>
      <c r="R1423" s="29" t="str">
        <f t="shared" si="324"/>
        <v/>
      </c>
      <c r="S1423" s="29" t="str">
        <f t="shared" si="325"/>
        <v/>
      </c>
      <c r="T1423" s="29" t="str">
        <f t="shared" si="326"/>
        <v/>
      </c>
      <c r="U1423" s="29"/>
      <c r="V1423" s="29"/>
      <c r="W1423" s="38" t="s">
        <v>4126</v>
      </c>
      <c r="X1423" s="29" t="s">
        <v>158</v>
      </c>
      <c r="Y1423" s="146">
        <v>1648.77</v>
      </c>
      <c r="Z1423" s="33">
        <v>2110</v>
      </c>
      <c r="AA1423" s="34">
        <f t="shared" si="321"/>
        <v>0.28000000000000003</v>
      </c>
      <c r="AB1423" s="33">
        <f t="shared" si="317"/>
        <v>2110</v>
      </c>
      <c r="AC1423" s="34">
        <f t="shared" si="322"/>
        <v>0.27974162557542909</v>
      </c>
      <c r="AD1423" s="145">
        <f t="shared" si="327"/>
        <v>1758.3330000000001</v>
      </c>
      <c r="AE1423" s="105">
        <v>1373.9749999999999</v>
      </c>
      <c r="AF1423" s="34" t="s">
        <v>36</v>
      </c>
      <c r="AG1423" s="34" t="s">
        <v>36</v>
      </c>
      <c r="AH1423" s="34" t="s">
        <v>36</v>
      </c>
      <c r="AI1423" s="29">
        <v>0.14599999999999999</v>
      </c>
      <c r="AJ1423" s="29">
        <v>2.1910000000000001E-4</v>
      </c>
      <c r="AK1423" s="29">
        <v>30</v>
      </c>
      <c r="AL1423" s="29">
        <v>0</v>
      </c>
      <c r="AM1423" s="29" t="s">
        <v>28</v>
      </c>
      <c r="AN1423" s="158" t="s">
        <v>28</v>
      </c>
      <c r="AO1423" s="29" t="s">
        <v>28</v>
      </c>
      <c r="AP1423" s="29">
        <v>10</v>
      </c>
      <c r="AQ1423" s="29">
        <v>92</v>
      </c>
      <c r="AR1423" s="29">
        <v>181</v>
      </c>
      <c r="AS1423" s="29">
        <v>181</v>
      </c>
      <c r="AT1423" s="29">
        <v>1.46</v>
      </c>
      <c r="AU1423" s="144">
        <v>3.0140119999999999E-3</v>
      </c>
      <c r="AV1423" s="36" t="s">
        <v>28</v>
      </c>
      <c r="AW1423" s="102">
        <v>44511</v>
      </c>
      <c r="AX1423" s="129" t="s">
        <v>33</v>
      </c>
      <c r="AY1423" s="106">
        <v>10</v>
      </c>
      <c r="BD1423" t="s">
        <v>4461</v>
      </c>
      <c r="BE1423" t="s">
        <v>4462</v>
      </c>
      <c r="BF1423" t="s">
        <v>4749</v>
      </c>
      <c r="BH1423" t="str">
        <f t="shared" si="318"/>
        <v>AV</v>
      </c>
      <c r="BJ1423" t="str">
        <f t="shared" si="319"/>
        <v>OK</v>
      </c>
      <c r="BK1423" s="130">
        <v>2110</v>
      </c>
      <c r="BL1423" s="130" t="s">
        <v>37</v>
      </c>
      <c r="BM1423" s="131" t="s">
        <v>33</v>
      </c>
      <c r="BN1423" s="131" t="e">
        <v>#VALUE!</v>
      </c>
      <c r="BO1423">
        <v>2110</v>
      </c>
      <c r="BP1423">
        <v>10</v>
      </c>
    </row>
    <row r="1424" spans="1:68" ht="25.2" x14ac:dyDescent="0.3">
      <c r="A1424" s="1"/>
      <c r="B1424" s="47">
        <v>1319</v>
      </c>
      <c r="C1424" s="45">
        <v>1119125</v>
      </c>
      <c r="D1424" s="47"/>
      <c r="E1424" s="47"/>
      <c r="F1424" s="39" t="s">
        <v>4194</v>
      </c>
      <c r="G1424" s="29" t="s">
        <v>31</v>
      </c>
      <c r="H1424" s="157"/>
      <c r="I1424" s="148"/>
      <c r="J1424" s="147"/>
      <c r="K1424" s="148">
        <v>0</v>
      </c>
      <c r="L1424" s="148"/>
      <c r="M1424" s="147"/>
      <c r="N1424" s="29" t="str">
        <f t="shared" si="314"/>
        <v/>
      </c>
      <c r="O1424" s="29" t="str">
        <f t="shared" si="315"/>
        <v/>
      </c>
      <c r="P1424" s="29" t="str">
        <f t="shared" si="316"/>
        <v/>
      </c>
      <c r="Q1424" s="29" t="str">
        <f t="shared" si="323"/>
        <v/>
      </c>
      <c r="R1424" s="29" t="str">
        <f t="shared" si="324"/>
        <v/>
      </c>
      <c r="S1424" s="29" t="str">
        <f t="shared" si="325"/>
        <v/>
      </c>
      <c r="T1424" s="29" t="str">
        <f t="shared" si="326"/>
        <v/>
      </c>
      <c r="U1424" s="29"/>
      <c r="V1424" s="29"/>
      <c r="W1424" s="38" t="s">
        <v>4126</v>
      </c>
      <c r="X1424" s="29" t="s">
        <v>158</v>
      </c>
      <c r="Y1424" s="146">
        <v>2147.2399999999998</v>
      </c>
      <c r="Z1424" s="33">
        <v>2748</v>
      </c>
      <c r="AA1424" s="34">
        <f t="shared" si="321"/>
        <v>0.28000000000000003</v>
      </c>
      <c r="AB1424" s="33">
        <f t="shared" si="317"/>
        <v>2748</v>
      </c>
      <c r="AC1424" s="34">
        <f t="shared" si="322"/>
        <v>0.27978217995525795</v>
      </c>
      <c r="AD1424" s="145">
        <f t="shared" si="327"/>
        <v>2290</v>
      </c>
      <c r="AE1424" s="105">
        <v>1789.367</v>
      </c>
      <c r="AF1424" s="34" t="s">
        <v>36</v>
      </c>
      <c r="AG1424" s="34" t="s">
        <v>36</v>
      </c>
      <c r="AH1424" s="34" t="s">
        <v>36</v>
      </c>
      <c r="AI1424" s="29">
        <v>0.14599999999999999</v>
      </c>
      <c r="AJ1424" s="29">
        <v>2.1910000000000001E-4</v>
      </c>
      <c r="AK1424" s="29">
        <v>0</v>
      </c>
      <c r="AL1424" s="29">
        <v>0</v>
      </c>
      <c r="AM1424" s="29" t="s">
        <v>28</v>
      </c>
      <c r="AN1424" s="44" t="s">
        <v>27</v>
      </c>
      <c r="AO1424" s="29" t="s">
        <v>28</v>
      </c>
      <c r="AP1424" s="29">
        <v>10</v>
      </c>
      <c r="AQ1424" s="29">
        <v>92</v>
      </c>
      <c r="AR1424" s="29">
        <v>181</v>
      </c>
      <c r="AS1424" s="29">
        <v>181</v>
      </c>
      <c r="AT1424" s="29">
        <v>1.46</v>
      </c>
      <c r="AU1424" s="144">
        <v>3.0140119999999999E-3</v>
      </c>
      <c r="AV1424" s="36" t="s">
        <v>28</v>
      </c>
      <c r="AW1424" s="102">
        <v>44511</v>
      </c>
      <c r="AX1424" s="129" t="s">
        <v>33</v>
      </c>
      <c r="AY1424" s="106" t="e">
        <v>#N/A</v>
      </c>
      <c r="BD1424" t="s">
        <v>4461</v>
      </c>
      <c r="BE1424" t="s">
        <v>4462</v>
      </c>
      <c r="BF1424" t="s">
        <v>4749</v>
      </c>
      <c r="BH1424" t="str">
        <f t="shared" si="318"/>
        <v/>
      </c>
      <c r="BJ1424" t="str">
        <f t="shared" si="319"/>
        <v>OK</v>
      </c>
      <c r="BK1424" s="130" t="s">
        <v>5302</v>
      </c>
      <c r="BL1424" s="130" t="e">
        <v>#VALUE!</v>
      </c>
      <c r="BM1424" s="131" t="s">
        <v>33</v>
      </c>
      <c r="BN1424" s="131" t="e">
        <v>#VALUE!</v>
      </c>
      <c r="BO1424" t="e">
        <v>#N/A</v>
      </c>
      <c r="BP1424">
        <v>0</v>
      </c>
    </row>
    <row r="1425" spans="1:68" ht="25.2" x14ac:dyDescent="0.3">
      <c r="A1425" s="1"/>
      <c r="B1425" s="47">
        <v>1320</v>
      </c>
      <c r="C1425" s="45">
        <v>1119126</v>
      </c>
      <c r="D1425" s="47"/>
      <c r="E1425" s="47"/>
      <c r="F1425" s="39" t="s">
        <v>4195</v>
      </c>
      <c r="G1425" s="29" t="s">
        <v>31</v>
      </c>
      <c r="H1425" s="70" t="s">
        <v>4779</v>
      </c>
      <c r="I1425" s="148"/>
      <c r="J1425" s="147"/>
      <c r="K1425" s="148">
        <v>0</v>
      </c>
      <c r="L1425" s="148"/>
      <c r="M1425" s="147"/>
      <c r="N1425" s="29" t="str">
        <f t="shared" si="314"/>
        <v/>
      </c>
      <c r="O1425" s="29" t="str">
        <f t="shared" si="315"/>
        <v/>
      </c>
      <c r="P1425" s="29" t="str">
        <f t="shared" si="316"/>
        <v/>
      </c>
      <c r="Q1425" s="29" t="str">
        <f t="shared" si="323"/>
        <v/>
      </c>
      <c r="R1425" s="29" t="str">
        <f t="shared" si="324"/>
        <v/>
      </c>
      <c r="S1425" s="29" t="str">
        <f t="shared" si="325"/>
        <v/>
      </c>
      <c r="T1425" s="29" t="str">
        <f t="shared" si="326"/>
        <v/>
      </c>
      <c r="U1425" s="29"/>
      <c r="V1425" s="29"/>
      <c r="W1425" s="38" t="s">
        <v>4126</v>
      </c>
      <c r="X1425" s="29" t="s">
        <v>158</v>
      </c>
      <c r="Y1425" s="146">
        <v>3523.5</v>
      </c>
      <c r="Z1425" s="33">
        <v>4510</v>
      </c>
      <c r="AA1425" s="34">
        <f t="shared" si="321"/>
        <v>0.28000000000000003</v>
      </c>
      <c r="AB1425" s="33">
        <f t="shared" si="317"/>
        <v>4510</v>
      </c>
      <c r="AC1425" s="34">
        <f t="shared" si="322"/>
        <v>0.27997718177948067</v>
      </c>
      <c r="AD1425" s="145">
        <f t="shared" si="327"/>
        <v>3758.3330000000001</v>
      </c>
      <c r="AE1425" s="105">
        <v>2936.25</v>
      </c>
      <c r="AF1425" s="34" t="s">
        <v>36</v>
      </c>
      <c r="AG1425" s="34" t="s">
        <v>36</v>
      </c>
      <c r="AH1425" s="34" t="s">
        <v>36</v>
      </c>
      <c r="AI1425" s="29">
        <v>0.17599999999999999</v>
      </c>
      <c r="AJ1425" s="29">
        <v>3.1770000000000002E-4</v>
      </c>
      <c r="AK1425" s="29">
        <v>26</v>
      </c>
      <c r="AL1425" s="29">
        <v>0</v>
      </c>
      <c r="AM1425" s="29" t="s">
        <v>28</v>
      </c>
      <c r="AN1425" s="158" t="s">
        <v>28</v>
      </c>
      <c r="AO1425" s="29" t="s">
        <v>28</v>
      </c>
      <c r="AP1425" s="29">
        <v>10</v>
      </c>
      <c r="AQ1425" s="29">
        <v>102</v>
      </c>
      <c r="AR1425" s="29">
        <v>210</v>
      </c>
      <c r="AS1425" s="29">
        <v>210</v>
      </c>
      <c r="AT1425" s="29">
        <v>1.7599999999999998</v>
      </c>
      <c r="AU1425" s="144">
        <v>4.4981999999999999E-3</v>
      </c>
      <c r="AV1425" s="36" t="s">
        <v>28</v>
      </c>
      <c r="AW1425" s="102">
        <v>44511</v>
      </c>
      <c r="AX1425" s="129" t="s">
        <v>33</v>
      </c>
      <c r="AY1425" s="106">
        <v>10</v>
      </c>
      <c r="BD1425" t="s">
        <v>4461</v>
      </c>
      <c r="BE1425" t="s">
        <v>4462</v>
      </c>
      <c r="BF1425" t="s">
        <v>4749</v>
      </c>
      <c r="BH1425" t="str">
        <f t="shared" si="318"/>
        <v>AV</v>
      </c>
      <c r="BJ1425" t="str">
        <f t="shared" si="319"/>
        <v>OK</v>
      </c>
      <c r="BK1425" s="130">
        <v>4510</v>
      </c>
      <c r="BL1425" s="130" t="s">
        <v>37</v>
      </c>
      <c r="BM1425" s="131" t="s">
        <v>33</v>
      </c>
      <c r="BN1425" s="131" t="e">
        <v>#VALUE!</v>
      </c>
      <c r="BO1425">
        <v>4510</v>
      </c>
      <c r="BP1425">
        <v>10</v>
      </c>
    </row>
    <row r="1426" spans="1:68" ht="25.2" x14ac:dyDescent="0.3">
      <c r="A1426" s="1"/>
      <c r="B1426" s="47">
        <v>1321</v>
      </c>
      <c r="C1426" s="45">
        <v>1119127</v>
      </c>
      <c r="D1426" s="47"/>
      <c r="E1426" s="47"/>
      <c r="F1426" s="39" t="s">
        <v>4196</v>
      </c>
      <c r="G1426" s="29" t="s">
        <v>31</v>
      </c>
      <c r="H1426" s="70" t="s">
        <v>4779</v>
      </c>
      <c r="I1426" s="148"/>
      <c r="J1426" s="147"/>
      <c r="K1426" s="148">
        <v>0</v>
      </c>
      <c r="L1426" s="148"/>
      <c r="M1426" s="147"/>
      <c r="N1426" s="29" t="str">
        <f t="shared" si="314"/>
        <v/>
      </c>
      <c r="O1426" s="29" t="str">
        <f t="shared" si="315"/>
        <v/>
      </c>
      <c r="P1426" s="29" t="str">
        <f t="shared" si="316"/>
        <v/>
      </c>
      <c r="Q1426" s="29" t="str">
        <f t="shared" si="323"/>
        <v/>
      </c>
      <c r="R1426" s="29" t="str">
        <f t="shared" si="324"/>
        <v/>
      </c>
      <c r="S1426" s="29" t="str">
        <f t="shared" si="325"/>
        <v/>
      </c>
      <c r="T1426" s="29" t="str">
        <f t="shared" si="326"/>
        <v/>
      </c>
      <c r="U1426" s="29"/>
      <c r="V1426" s="29"/>
      <c r="W1426" s="38" t="s">
        <v>4126</v>
      </c>
      <c r="X1426" s="29" t="s">
        <v>158</v>
      </c>
      <c r="Y1426" s="146">
        <v>3523.5</v>
      </c>
      <c r="Z1426" s="33">
        <v>4510</v>
      </c>
      <c r="AA1426" s="34">
        <f t="shared" si="321"/>
        <v>0.28000000000000003</v>
      </c>
      <c r="AB1426" s="33">
        <f t="shared" si="317"/>
        <v>4510</v>
      </c>
      <c r="AC1426" s="34">
        <f t="shared" si="322"/>
        <v>0.27997718177948067</v>
      </c>
      <c r="AD1426" s="145">
        <f t="shared" si="327"/>
        <v>3758.3330000000001</v>
      </c>
      <c r="AE1426" s="105">
        <v>2936.25</v>
      </c>
      <c r="AF1426" s="34" t="s">
        <v>36</v>
      </c>
      <c r="AG1426" s="34" t="s">
        <v>36</v>
      </c>
      <c r="AH1426" s="34" t="s">
        <v>36</v>
      </c>
      <c r="AI1426" s="29">
        <v>0.19400000000000001</v>
      </c>
      <c r="AJ1426" s="29">
        <v>3.1770000000000002E-4</v>
      </c>
      <c r="AK1426" s="29">
        <v>30</v>
      </c>
      <c r="AL1426" s="29">
        <v>0</v>
      </c>
      <c r="AM1426" s="29" t="s">
        <v>28</v>
      </c>
      <c r="AN1426" s="158" t="s">
        <v>28</v>
      </c>
      <c r="AO1426" s="29" t="s">
        <v>28</v>
      </c>
      <c r="AP1426" s="29">
        <v>10</v>
      </c>
      <c r="AQ1426" s="29">
        <v>102</v>
      </c>
      <c r="AR1426" s="29">
        <v>210</v>
      </c>
      <c r="AS1426" s="29">
        <v>210</v>
      </c>
      <c r="AT1426" s="29">
        <v>1.94</v>
      </c>
      <c r="AU1426" s="144">
        <v>4.4981999999999999E-3</v>
      </c>
      <c r="AV1426" s="36" t="s">
        <v>28</v>
      </c>
      <c r="AW1426" s="102">
        <v>44511</v>
      </c>
      <c r="AX1426" s="129" t="s">
        <v>33</v>
      </c>
      <c r="AY1426" s="106">
        <v>10</v>
      </c>
      <c r="BD1426" t="s">
        <v>4461</v>
      </c>
      <c r="BE1426" t="s">
        <v>4462</v>
      </c>
      <c r="BF1426" t="s">
        <v>4749</v>
      </c>
      <c r="BH1426" t="str">
        <f t="shared" si="318"/>
        <v>AV</v>
      </c>
      <c r="BJ1426" t="str">
        <f t="shared" si="319"/>
        <v>OK</v>
      </c>
      <c r="BK1426" s="130">
        <v>4510</v>
      </c>
      <c r="BL1426" s="130" t="s">
        <v>37</v>
      </c>
      <c r="BM1426" s="131" t="s">
        <v>33</v>
      </c>
      <c r="BN1426" s="131" t="e">
        <v>#VALUE!</v>
      </c>
      <c r="BO1426">
        <v>4510</v>
      </c>
      <c r="BP1426">
        <v>10</v>
      </c>
    </row>
    <row r="1427" spans="1:68" ht="25.2" x14ac:dyDescent="0.3">
      <c r="A1427" s="1"/>
      <c r="B1427" s="47">
        <v>1322</v>
      </c>
      <c r="C1427" s="45">
        <v>1119128</v>
      </c>
      <c r="D1427" s="47"/>
      <c r="E1427" s="47"/>
      <c r="F1427" s="39" t="s">
        <v>4197</v>
      </c>
      <c r="G1427" s="29" t="s">
        <v>31</v>
      </c>
      <c r="H1427" s="157"/>
      <c r="I1427" s="148"/>
      <c r="J1427" s="147"/>
      <c r="K1427" s="148">
        <v>0</v>
      </c>
      <c r="L1427" s="148"/>
      <c r="M1427" s="147"/>
      <c r="N1427" s="29" t="str">
        <f t="shared" si="314"/>
        <v/>
      </c>
      <c r="O1427" s="29" t="str">
        <f t="shared" si="315"/>
        <v/>
      </c>
      <c r="P1427" s="29" t="str">
        <f t="shared" si="316"/>
        <v/>
      </c>
      <c r="Q1427" s="29" t="str">
        <f t="shared" si="323"/>
        <v/>
      </c>
      <c r="R1427" s="29" t="str">
        <f t="shared" si="324"/>
        <v/>
      </c>
      <c r="S1427" s="29" t="str">
        <f t="shared" si="325"/>
        <v/>
      </c>
      <c r="T1427" s="29" t="str">
        <f t="shared" si="326"/>
        <v/>
      </c>
      <c r="U1427" s="29"/>
      <c r="V1427" s="29"/>
      <c r="W1427" s="38" t="s">
        <v>4126</v>
      </c>
      <c r="X1427" s="29" t="s">
        <v>158</v>
      </c>
      <c r="Y1427" s="146">
        <v>3997.31</v>
      </c>
      <c r="Z1427" s="33">
        <v>5117</v>
      </c>
      <c r="AA1427" s="34">
        <f t="shared" si="321"/>
        <v>0.28000000000000003</v>
      </c>
      <c r="AB1427" s="33">
        <f t="shared" si="317"/>
        <v>5117</v>
      </c>
      <c r="AC1427" s="34">
        <f t="shared" si="322"/>
        <v>0.280110846533209</v>
      </c>
      <c r="AD1427" s="145">
        <f t="shared" si="327"/>
        <v>4264.1670000000004</v>
      </c>
      <c r="AE1427" s="105">
        <v>3331.0920000000001</v>
      </c>
      <c r="AF1427" s="34" t="s">
        <v>36</v>
      </c>
      <c r="AG1427" s="34" t="s">
        <v>36</v>
      </c>
      <c r="AH1427" s="34" t="s">
        <v>36</v>
      </c>
      <c r="AI1427" s="29">
        <v>0.249</v>
      </c>
      <c r="AJ1427" s="29">
        <v>4.7150000000000002E-4</v>
      </c>
      <c r="AK1427" s="29">
        <v>0</v>
      </c>
      <c r="AL1427" s="29">
        <v>0</v>
      </c>
      <c r="AM1427" s="29" t="s">
        <v>28</v>
      </c>
      <c r="AN1427" s="44" t="s">
        <v>27</v>
      </c>
      <c r="AO1427" s="29" t="s">
        <v>28</v>
      </c>
      <c r="AP1427" s="29">
        <v>2</v>
      </c>
      <c r="AQ1427" s="29">
        <v>118</v>
      </c>
      <c r="AR1427" s="29">
        <v>98</v>
      </c>
      <c r="AS1427" s="29">
        <v>98</v>
      </c>
      <c r="AT1427" s="29">
        <v>0.498</v>
      </c>
      <c r="AU1427" s="144">
        <v>1.1332720000000001E-3</v>
      </c>
      <c r="AV1427" s="36" t="s">
        <v>28</v>
      </c>
      <c r="AW1427" s="102">
        <v>44511</v>
      </c>
      <c r="AX1427" s="129" t="s">
        <v>33</v>
      </c>
      <c r="AY1427" s="106" t="e">
        <v>#N/A</v>
      </c>
      <c r="BD1427" t="s">
        <v>4461</v>
      </c>
      <c r="BE1427" t="s">
        <v>4462</v>
      </c>
      <c r="BF1427" t="s">
        <v>4749</v>
      </c>
      <c r="BH1427" t="str">
        <f t="shared" si="318"/>
        <v/>
      </c>
      <c r="BJ1427" t="str">
        <f t="shared" si="319"/>
        <v>OK</v>
      </c>
      <c r="BK1427" s="130" t="s">
        <v>5302</v>
      </c>
      <c r="BL1427" s="130" t="e">
        <v>#VALUE!</v>
      </c>
      <c r="BM1427" s="131" t="s">
        <v>33</v>
      </c>
      <c r="BN1427" s="131" t="e">
        <v>#VALUE!</v>
      </c>
      <c r="BO1427" t="e">
        <v>#N/A</v>
      </c>
      <c r="BP1427">
        <v>0</v>
      </c>
    </row>
    <row r="1428" spans="1:68" ht="25.2" x14ac:dyDescent="0.3">
      <c r="A1428" s="1"/>
      <c r="B1428" s="47">
        <v>1323</v>
      </c>
      <c r="C1428" s="45">
        <v>1119129</v>
      </c>
      <c r="D1428" s="47"/>
      <c r="E1428" s="47"/>
      <c r="F1428" s="39" t="s">
        <v>4198</v>
      </c>
      <c r="G1428" s="29" t="s">
        <v>31</v>
      </c>
      <c r="H1428" s="157"/>
      <c r="I1428" s="148"/>
      <c r="J1428" s="147"/>
      <c r="K1428" s="148">
        <v>0</v>
      </c>
      <c r="L1428" s="148"/>
      <c r="M1428" s="147"/>
      <c r="N1428" s="29" t="str">
        <f t="shared" si="314"/>
        <v/>
      </c>
      <c r="O1428" s="29" t="str">
        <f t="shared" si="315"/>
        <v/>
      </c>
      <c r="P1428" s="29" t="str">
        <f t="shared" si="316"/>
        <v/>
      </c>
      <c r="Q1428" s="29" t="str">
        <f t="shared" si="323"/>
        <v/>
      </c>
      <c r="R1428" s="29" t="str">
        <f t="shared" si="324"/>
        <v/>
      </c>
      <c r="S1428" s="29" t="str">
        <f t="shared" si="325"/>
        <v/>
      </c>
      <c r="T1428" s="29" t="str">
        <f t="shared" si="326"/>
        <v/>
      </c>
      <c r="U1428" s="29"/>
      <c r="V1428" s="29"/>
      <c r="W1428" s="38" t="s">
        <v>4126</v>
      </c>
      <c r="X1428" s="29" t="s">
        <v>158</v>
      </c>
      <c r="Y1428" s="146">
        <v>3997.31</v>
      </c>
      <c r="Z1428" s="33">
        <v>5117</v>
      </c>
      <c r="AA1428" s="34">
        <f t="shared" si="321"/>
        <v>0.28000000000000003</v>
      </c>
      <c r="AB1428" s="33">
        <f t="shared" si="317"/>
        <v>5117</v>
      </c>
      <c r="AC1428" s="34">
        <f t="shared" si="322"/>
        <v>0.280110846533209</v>
      </c>
      <c r="AD1428" s="145">
        <f t="shared" si="327"/>
        <v>4264.1670000000004</v>
      </c>
      <c r="AE1428" s="105">
        <v>3331.0920000000001</v>
      </c>
      <c r="AF1428" s="34" t="s">
        <v>36</v>
      </c>
      <c r="AG1428" s="34" t="s">
        <v>36</v>
      </c>
      <c r="AH1428" s="34" t="s">
        <v>36</v>
      </c>
      <c r="AI1428" s="29">
        <v>0.255</v>
      </c>
      <c r="AJ1428" s="29">
        <v>5.0020000000000002E-4</v>
      </c>
      <c r="AK1428" s="29">
        <v>0</v>
      </c>
      <c r="AL1428" s="29">
        <v>0</v>
      </c>
      <c r="AM1428" s="29" t="s">
        <v>28</v>
      </c>
      <c r="AN1428" s="44" t="s">
        <v>27</v>
      </c>
      <c r="AO1428" s="29" t="s">
        <v>28</v>
      </c>
      <c r="AP1428" s="29">
        <v>4</v>
      </c>
      <c r="AQ1428" s="29">
        <v>118</v>
      </c>
      <c r="AR1428" s="29">
        <v>138</v>
      </c>
      <c r="AS1428" s="29">
        <v>138</v>
      </c>
      <c r="AT1428" s="29">
        <v>1.02</v>
      </c>
      <c r="AU1428" s="144">
        <v>2.2471919999999999E-3</v>
      </c>
      <c r="AV1428" s="36" t="s">
        <v>28</v>
      </c>
      <c r="AW1428" s="102">
        <v>44511</v>
      </c>
      <c r="AX1428" s="129" t="s">
        <v>33</v>
      </c>
      <c r="AY1428" s="106" t="e">
        <v>#N/A</v>
      </c>
      <c r="BD1428" t="s">
        <v>4461</v>
      </c>
      <c r="BE1428" t="s">
        <v>4462</v>
      </c>
      <c r="BF1428" t="s">
        <v>4749</v>
      </c>
      <c r="BH1428" t="str">
        <f t="shared" si="318"/>
        <v/>
      </c>
      <c r="BJ1428" t="str">
        <f t="shared" si="319"/>
        <v>OK</v>
      </c>
      <c r="BK1428" s="130" t="s">
        <v>5302</v>
      </c>
      <c r="BL1428" s="130" t="e">
        <v>#VALUE!</v>
      </c>
      <c r="BM1428" s="131" t="s">
        <v>33</v>
      </c>
      <c r="BN1428" s="131" t="e">
        <v>#VALUE!</v>
      </c>
      <c r="BO1428" t="e">
        <v>#N/A</v>
      </c>
      <c r="BP1428">
        <v>0</v>
      </c>
    </row>
    <row r="1429" spans="1:68" ht="25.2" x14ac:dyDescent="0.3">
      <c r="A1429" s="1"/>
      <c r="B1429" s="47">
        <v>1324</v>
      </c>
      <c r="C1429" s="45">
        <v>1119130</v>
      </c>
      <c r="D1429" s="47"/>
      <c r="E1429" s="47"/>
      <c r="F1429" s="39" t="s">
        <v>4199</v>
      </c>
      <c r="G1429" s="29" t="s">
        <v>31</v>
      </c>
      <c r="H1429" s="157"/>
      <c r="I1429" s="148"/>
      <c r="J1429" s="147"/>
      <c r="K1429" s="148">
        <v>0</v>
      </c>
      <c r="L1429" s="148"/>
      <c r="M1429" s="147"/>
      <c r="N1429" s="29" t="str">
        <f t="shared" si="314"/>
        <v/>
      </c>
      <c r="O1429" s="29" t="str">
        <f t="shared" si="315"/>
        <v/>
      </c>
      <c r="P1429" s="29" t="str">
        <f t="shared" si="316"/>
        <v/>
      </c>
      <c r="Q1429" s="29" t="str">
        <f t="shared" si="323"/>
        <v/>
      </c>
      <c r="R1429" s="29" t="str">
        <f t="shared" si="324"/>
        <v/>
      </c>
      <c r="S1429" s="29" t="str">
        <f t="shared" si="325"/>
        <v/>
      </c>
      <c r="T1429" s="29" t="str">
        <f t="shared" si="326"/>
        <v/>
      </c>
      <c r="U1429" s="29"/>
      <c r="V1429" s="29"/>
      <c r="W1429" s="38" t="s">
        <v>4126</v>
      </c>
      <c r="X1429" s="29" t="s">
        <v>158</v>
      </c>
      <c r="Y1429" s="146">
        <v>4914.82</v>
      </c>
      <c r="Z1429" s="33">
        <v>6291</v>
      </c>
      <c r="AA1429" s="34">
        <f t="shared" si="321"/>
        <v>0.28000000000000003</v>
      </c>
      <c r="AB1429" s="33">
        <f t="shared" si="317"/>
        <v>6291</v>
      </c>
      <c r="AC1429" s="34">
        <f t="shared" si="322"/>
        <v>0.28000628954926443</v>
      </c>
      <c r="AD1429" s="145">
        <f t="shared" si="327"/>
        <v>5242.5</v>
      </c>
      <c r="AE1429" s="105">
        <v>4095.683</v>
      </c>
      <c r="AF1429" s="34" t="s">
        <v>36</v>
      </c>
      <c r="AG1429" s="34" t="s">
        <v>36</v>
      </c>
      <c r="AH1429" s="34" t="s">
        <v>36</v>
      </c>
      <c r="AI1429" s="29">
        <v>0.35</v>
      </c>
      <c r="AJ1429" s="29">
        <v>8.0599999999999997E-4</v>
      </c>
      <c r="AK1429" s="29">
        <v>0</v>
      </c>
      <c r="AL1429" s="29">
        <v>0</v>
      </c>
      <c r="AM1429" s="29" t="s">
        <v>28</v>
      </c>
      <c r="AN1429" s="44" t="s">
        <v>27</v>
      </c>
      <c r="AO1429" s="29" t="s">
        <v>28</v>
      </c>
      <c r="AP1429" s="29">
        <v>2</v>
      </c>
      <c r="AQ1429" s="29">
        <v>142</v>
      </c>
      <c r="AR1429" s="29">
        <v>126</v>
      </c>
      <c r="AS1429" s="29">
        <v>126</v>
      </c>
      <c r="AT1429" s="29">
        <v>0.7</v>
      </c>
      <c r="AU1429" s="144">
        <v>2.254392E-3</v>
      </c>
      <c r="AV1429" s="36" t="s">
        <v>28</v>
      </c>
      <c r="AW1429" s="102">
        <v>44511</v>
      </c>
      <c r="AX1429" s="129" t="s">
        <v>33</v>
      </c>
      <c r="AY1429" s="106" t="e">
        <v>#N/A</v>
      </c>
      <c r="BD1429" t="s">
        <v>4461</v>
      </c>
      <c r="BE1429" t="s">
        <v>4462</v>
      </c>
      <c r="BF1429" t="s">
        <v>4749</v>
      </c>
      <c r="BH1429" t="str">
        <f t="shared" si="318"/>
        <v/>
      </c>
      <c r="BJ1429" t="str">
        <f t="shared" si="319"/>
        <v>OK</v>
      </c>
      <c r="BK1429" s="130" t="s">
        <v>5302</v>
      </c>
      <c r="BL1429" s="130" t="e">
        <v>#VALUE!</v>
      </c>
      <c r="BM1429" s="131" t="s">
        <v>33</v>
      </c>
      <c r="BN1429" s="131" t="e">
        <v>#VALUE!</v>
      </c>
      <c r="BO1429" t="e">
        <v>#N/A</v>
      </c>
      <c r="BP1429">
        <v>0</v>
      </c>
    </row>
    <row r="1430" spans="1:68" ht="25.2" x14ac:dyDescent="0.3">
      <c r="A1430" s="1"/>
      <c r="B1430" s="47">
        <v>1325</v>
      </c>
      <c r="C1430" s="45">
        <v>1119131</v>
      </c>
      <c r="D1430" s="47"/>
      <c r="E1430" s="47"/>
      <c r="F1430" s="39" t="s">
        <v>4200</v>
      </c>
      <c r="G1430" s="29" t="s">
        <v>31</v>
      </c>
      <c r="H1430" s="157"/>
      <c r="I1430" s="148"/>
      <c r="J1430" s="147"/>
      <c r="K1430" s="148">
        <v>0</v>
      </c>
      <c r="L1430" s="148"/>
      <c r="M1430" s="147"/>
      <c r="N1430" s="29" t="str">
        <f t="shared" si="314"/>
        <v/>
      </c>
      <c r="O1430" s="29" t="str">
        <f t="shared" si="315"/>
        <v/>
      </c>
      <c r="P1430" s="29" t="str">
        <f t="shared" si="316"/>
        <v/>
      </c>
      <c r="Q1430" s="29" t="str">
        <f t="shared" si="323"/>
        <v/>
      </c>
      <c r="R1430" s="29" t="str">
        <f t="shared" si="324"/>
        <v/>
      </c>
      <c r="S1430" s="29" t="str">
        <f t="shared" si="325"/>
        <v/>
      </c>
      <c r="T1430" s="29" t="str">
        <f t="shared" si="326"/>
        <v/>
      </c>
      <c r="U1430" s="29"/>
      <c r="V1430" s="29"/>
      <c r="W1430" s="38" t="s">
        <v>4126</v>
      </c>
      <c r="X1430" s="29" t="s">
        <v>158</v>
      </c>
      <c r="Y1430" s="146">
        <v>4914.82</v>
      </c>
      <c r="Z1430" s="33">
        <v>6291</v>
      </c>
      <c r="AA1430" s="34">
        <f t="shared" si="321"/>
        <v>0.28000000000000003</v>
      </c>
      <c r="AB1430" s="33">
        <f t="shared" si="317"/>
        <v>6291</v>
      </c>
      <c r="AC1430" s="34">
        <f t="shared" si="322"/>
        <v>0.28000628954926443</v>
      </c>
      <c r="AD1430" s="145">
        <f t="shared" si="327"/>
        <v>5242.5</v>
      </c>
      <c r="AE1430" s="105">
        <v>4095.683</v>
      </c>
      <c r="AF1430" s="34" t="s">
        <v>36</v>
      </c>
      <c r="AG1430" s="34" t="s">
        <v>36</v>
      </c>
      <c r="AH1430" s="34" t="s">
        <v>36</v>
      </c>
      <c r="AI1430" s="29">
        <v>0.36</v>
      </c>
      <c r="AJ1430" s="29">
        <v>8.4820000000000002E-4</v>
      </c>
      <c r="AK1430" s="29">
        <v>0</v>
      </c>
      <c r="AL1430" s="29">
        <v>0</v>
      </c>
      <c r="AM1430" s="29" t="s">
        <v>28</v>
      </c>
      <c r="AN1430" s="44" t="s">
        <v>27</v>
      </c>
      <c r="AO1430" s="29" t="s">
        <v>28</v>
      </c>
      <c r="AP1430" s="29">
        <v>2</v>
      </c>
      <c r="AQ1430" s="29">
        <v>142</v>
      </c>
      <c r="AR1430" s="29">
        <v>145</v>
      </c>
      <c r="AS1430" s="29">
        <v>145</v>
      </c>
      <c r="AT1430" s="29">
        <v>0.72</v>
      </c>
      <c r="AU1430" s="144">
        <v>2.98555E-3</v>
      </c>
      <c r="AV1430" s="36" t="s">
        <v>28</v>
      </c>
      <c r="AW1430" s="102">
        <v>44511</v>
      </c>
      <c r="AX1430" s="129" t="s">
        <v>33</v>
      </c>
      <c r="AY1430" s="106" t="e">
        <v>#N/A</v>
      </c>
      <c r="BD1430" t="s">
        <v>4461</v>
      </c>
      <c r="BE1430" t="s">
        <v>4462</v>
      </c>
      <c r="BF1430" t="s">
        <v>4749</v>
      </c>
      <c r="BH1430" t="str">
        <f t="shared" si="318"/>
        <v/>
      </c>
      <c r="BJ1430" t="str">
        <f t="shared" si="319"/>
        <v>OK</v>
      </c>
      <c r="BK1430" s="130" t="s">
        <v>5302</v>
      </c>
      <c r="BL1430" s="130" t="e">
        <v>#VALUE!</v>
      </c>
      <c r="BM1430" s="131" t="s">
        <v>33</v>
      </c>
      <c r="BN1430" s="131" t="e">
        <v>#VALUE!</v>
      </c>
      <c r="BO1430" t="e">
        <v>#N/A</v>
      </c>
      <c r="BP1430">
        <v>0</v>
      </c>
    </row>
    <row r="1431" spans="1:68" ht="25.2" x14ac:dyDescent="0.3">
      <c r="A1431" s="1"/>
      <c r="B1431" s="47">
        <v>1326</v>
      </c>
      <c r="C1431" s="45">
        <v>1119132</v>
      </c>
      <c r="D1431" s="47"/>
      <c r="E1431" s="47"/>
      <c r="F1431" s="39" t="s">
        <v>4201</v>
      </c>
      <c r="G1431" s="29" t="s">
        <v>31</v>
      </c>
      <c r="H1431" s="157"/>
      <c r="I1431" s="148"/>
      <c r="J1431" s="147"/>
      <c r="K1431" s="148">
        <v>0</v>
      </c>
      <c r="L1431" s="148"/>
      <c r="M1431" s="147"/>
      <c r="N1431" s="29" t="str">
        <f t="shared" si="314"/>
        <v/>
      </c>
      <c r="O1431" s="29" t="str">
        <f t="shared" si="315"/>
        <v/>
      </c>
      <c r="P1431" s="29" t="str">
        <f t="shared" si="316"/>
        <v/>
      </c>
      <c r="Q1431" s="29" t="str">
        <f t="shared" si="323"/>
        <v/>
      </c>
      <c r="R1431" s="29" t="str">
        <f t="shared" si="324"/>
        <v/>
      </c>
      <c r="S1431" s="29" t="str">
        <f t="shared" si="325"/>
        <v/>
      </c>
      <c r="T1431" s="29" t="str">
        <f t="shared" si="326"/>
        <v/>
      </c>
      <c r="U1431" s="29"/>
      <c r="V1431" s="29"/>
      <c r="W1431" s="38" t="s">
        <v>4126</v>
      </c>
      <c r="X1431" s="29" t="s">
        <v>158</v>
      </c>
      <c r="Y1431" s="146">
        <v>4914.82</v>
      </c>
      <c r="Z1431" s="33">
        <v>6291</v>
      </c>
      <c r="AA1431" s="34">
        <f t="shared" si="321"/>
        <v>0.28000000000000003</v>
      </c>
      <c r="AB1431" s="33">
        <f t="shared" si="317"/>
        <v>6291</v>
      </c>
      <c r="AC1431" s="34">
        <f t="shared" si="322"/>
        <v>0.28000628954926443</v>
      </c>
      <c r="AD1431" s="145">
        <f t="shared" si="327"/>
        <v>5242.5</v>
      </c>
      <c r="AE1431" s="105">
        <v>4095.683</v>
      </c>
      <c r="AF1431" s="34" t="s">
        <v>36</v>
      </c>
      <c r="AG1431" s="34" t="s">
        <v>36</v>
      </c>
      <c r="AH1431" s="34" t="s">
        <v>36</v>
      </c>
      <c r="AI1431" s="29">
        <v>0.54800000000000004</v>
      </c>
      <c r="AJ1431" s="29">
        <v>9.6060000000000004E-4</v>
      </c>
      <c r="AK1431" s="29">
        <v>0</v>
      </c>
      <c r="AL1431" s="29">
        <v>0</v>
      </c>
      <c r="AM1431" s="29" t="s">
        <v>28</v>
      </c>
      <c r="AN1431" s="44" t="s">
        <v>27</v>
      </c>
      <c r="AO1431" s="29" t="s">
        <v>28</v>
      </c>
      <c r="AP1431" s="29">
        <v>2</v>
      </c>
      <c r="AQ1431" s="29">
        <v>142</v>
      </c>
      <c r="AR1431" s="29">
        <v>145</v>
      </c>
      <c r="AS1431" s="29">
        <v>145</v>
      </c>
      <c r="AT1431" s="29">
        <v>1.0960000000000001</v>
      </c>
      <c r="AU1431" s="144">
        <v>2.98555E-3</v>
      </c>
      <c r="AV1431" s="36" t="s">
        <v>28</v>
      </c>
      <c r="AW1431" s="102">
        <v>44511</v>
      </c>
      <c r="AX1431" s="129" t="s">
        <v>33</v>
      </c>
      <c r="AY1431" s="106" t="e">
        <v>#N/A</v>
      </c>
      <c r="BD1431" t="s">
        <v>4461</v>
      </c>
      <c r="BE1431" t="s">
        <v>4462</v>
      </c>
      <c r="BF1431" t="s">
        <v>4749</v>
      </c>
      <c r="BH1431" t="str">
        <f t="shared" si="318"/>
        <v/>
      </c>
      <c r="BJ1431" t="str">
        <f t="shared" si="319"/>
        <v>OK</v>
      </c>
      <c r="BK1431" s="130" t="s">
        <v>5302</v>
      </c>
      <c r="BL1431" s="130" t="e">
        <v>#VALUE!</v>
      </c>
      <c r="BM1431" s="131" t="s">
        <v>33</v>
      </c>
      <c r="BN1431" s="131" t="e">
        <v>#VALUE!</v>
      </c>
      <c r="BO1431" t="e">
        <v>#N/A</v>
      </c>
      <c r="BP1431">
        <v>0</v>
      </c>
    </row>
    <row r="1432" spans="1:68" ht="25.2" x14ac:dyDescent="0.3">
      <c r="A1432" s="1"/>
      <c r="B1432" s="47">
        <v>1327</v>
      </c>
      <c r="C1432" s="45">
        <v>1119133</v>
      </c>
      <c r="D1432" s="47"/>
      <c r="E1432" s="47"/>
      <c r="F1432" s="39" t="s">
        <v>4202</v>
      </c>
      <c r="G1432" s="29" t="s">
        <v>31</v>
      </c>
      <c r="H1432" s="70" t="s">
        <v>4779</v>
      </c>
      <c r="I1432" s="148"/>
      <c r="J1432" s="147"/>
      <c r="K1432" s="148">
        <v>0</v>
      </c>
      <c r="L1432" s="148"/>
      <c r="M1432" s="147"/>
      <c r="N1432" s="29" t="str">
        <f t="shared" si="314"/>
        <v/>
      </c>
      <c r="O1432" s="29" t="str">
        <f t="shared" si="315"/>
        <v/>
      </c>
      <c r="P1432" s="29" t="str">
        <f t="shared" si="316"/>
        <v/>
      </c>
      <c r="Q1432" s="29" t="str">
        <f t="shared" si="323"/>
        <v/>
      </c>
      <c r="R1432" s="29" t="str">
        <f t="shared" si="324"/>
        <v/>
      </c>
      <c r="S1432" s="29" t="str">
        <f t="shared" si="325"/>
        <v/>
      </c>
      <c r="T1432" s="29" t="str">
        <f t="shared" si="326"/>
        <v/>
      </c>
      <c r="U1432" s="29"/>
      <c r="V1432" s="29"/>
      <c r="W1432" s="38" t="s">
        <v>4126</v>
      </c>
      <c r="X1432" s="29" t="s">
        <v>158</v>
      </c>
      <c r="Y1432" s="146">
        <v>916.14</v>
      </c>
      <c r="Z1432" s="33">
        <v>1173</v>
      </c>
      <c r="AA1432" s="34">
        <f t="shared" si="321"/>
        <v>0.28000000000000003</v>
      </c>
      <c r="AB1432" s="33">
        <f t="shared" si="317"/>
        <v>1173</v>
      </c>
      <c r="AC1432" s="34">
        <f t="shared" si="322"/>
        <v>0.28037199554653214</v>
      </c>
      <c r="AD1432" s="145">
        <f t="shared" si="327"/>
        <v>977.5</v>
      </c>
      <c r="AE1432" s="105">
        <v>763.45</v>
      </c>
      <c r="AF1432" s="34" t="s">
        <v>36</v>
      </c>
      <c r="AG1432" s="34" t="s">
        <v>36</v>
      </c>
      <c r="AH1432" s="34" t="s">
        <v>36</v>
      </c>
      <c r="AI1432" s="29">
        <v>5.2999999999999999E-2</v>
      </c>
      <c r="AJ1432" s="29">
        <v>2.97E-5</v>
      </c>
      <c r="AK1432" s="29">
        <v>140</v>
      </c>
      <c r="AL1432" s="29">
        <v>0</v>
      </c>
      <c r="AM1432" s="29" t="s">
        <v>28</v>
      </c>
      <c r="AN1432" s="158" t="s">
        <v>28</v>
      </c>
      <c r="AO1432" s="29" t="s">
        <v>28</v>
      </c>
      <c r="AP1432" s="29">
        <v>20</v>
      </c>
      <c r="AQ1432" s="29">
        <v>54</v>
      </c>
      <c r="AR1432" s="29">
        <v>129</v>
      </c>
      <c r="AS1432" s="29">
        <v>129</v>
      </c>
      <c r="AT1432" s="29">
        <v>1.06</v>
      </c>
      <c r="AU1432" s="144">
        <v>8.9861400000000005E-4</v>
      </c>
      <c r="AV1432" s="36" t="s">
        <v>28</v>
      </c>
      <c r="AW1432" s="102">
        <v>44511</v>
      </c>
      <c r="AX1432" s="129" t="s">
        <v>33</v>
      </c>
      <c r="AY1432" s="106">
        <v>20</v>
      </c>
      <c r="BD1432" t="s">
        <v>4461</v>
      </c>
      <c r="BE1432" t="s">
        <v>4462</v>
      </c>
      <c r="BF1432" t="s">
        <v>4749</v>
      </c>
      <c r="BH1432" t="str">
        <f t="shared" si="318"/>
        <v>AV</v>
      </c>
      <c r="BJ1432" t="str">
        <f t="shared" si="319"/>
        <v>OK</v>
      </c>
      <c r="BK1432" s="130">
        <v>1173</v>
      </c>
      <c r="BL1432" s="130" t="s">
        <v>37</v>
      </c>
      <c r="BM1432" s="131" t="s">
        <v>33</v>
      </c>
      <c r="BN1432" s="131" t="e">
        <v>#VALUE!</v>
      </c>
      <c r="BO1432">
        <v>1173</v>
      </c>
      <c r="BP1432">
        <v>20</v>
      </c>
    </row>
    <row r="1433" spans="1:68" ht="25.2" x14ac:dyDescent="0.3">
      <c r="A1433" s="1"/>
      <c r="B1433" s="47">
        <v>1328</v>
      </c>
      <c r="C1433" s="45">
        <v>1119134</v>
      </c>
      <c r="D1433" s="47"/>
      <c r="E1433" s="47"/>
      <c r="F1433" s="39" t="s">
        <v>4203</v>
      </c>
      <c r="G1433" s="29" t="s">
        <v>31</v>
      </c>
      <c r="H1433" s="157"/>
      <c r="I1433" s="148"/>
      <c r="J1433" s="147"/>
      <c r="K1433" s="148">
        <v>0</v>
      </c>
      <c r="L1433" s="148"/>
      <c r="M1433" s="147"/>
      <c r="N1433" s="29" t="str">
        <f t="shared" si="314"/>
        <v/>
      </c>
      <c r="O1433" s="29" t="str">
        <f t="shared" si="315"/>
        <v/>
      </c>
      <c r="P1433" s="29" t="str">
        <f t="shared" si="316"/>
        <v/>
      </c>
      <c r="Q1433" s="29" t="str">
        <f t="shared" si="323"/>
        <v/>
      </c>
      <c r="R1433" s="29" t="str">
        <f t="shared" si="324"/>
        <v/>
      </c>
      <c r="S1433" s="29" t="str">
        <f t="shared" si="325"/>
        <v/>
      </c>
      <c r="T1433" s="29" t="str">
        <f t="shared" si="326"/>
        <v/>
      </c>
      <c r="U1433" s="29"/>
      <c r="V1433" s="29"/>
      <c r="W1433" s="38" t="s">
        <v>4126</v>
      </c>
      <c r="X1433" s="29" t="s">
        <v>158</v>
      </c>
      <c r="Y1433" s="146">
        <v>995.56</v>
      </c>
      <c r="Z1433" s="33">
        <v>1274</v>
      </c>
      <c r="AA1433" s="34">
        <f t="shared" si="321"/>
        <v>0.28000000000000003</v>
      </c>
      <c r="AB1433" s="33">
        <f t="shared" si="317"/>
        <v>1274</v>
      </c>
      <c r="AC1433" s="34">
        <f t="shared" si="322"/>
        <v>0.27968270307473286</v>
      </c>
      <c r="AD1433" s="145">
        <f t="shared" si="327"/>
        <v>1061.6669999999999</v>
      </c>
      <c r="AE1433" s="105">
        <v>829.63300000000004</v>
      </c>
      <c r="AF1433" s="34" t="s">
        <v>36</v>
      </c>
      <c r="AG1433" s="34" t="s">
        <v>36</v>
      </c>
      <c r="AH1433" s="34" t="s">
        <v>36</v>
      </c>
      <c r="AI1433" s="29">
        <v>7.0000000000000007E-2</v>
      </c>
      <c r="AJ1433" s="29">
        <v>5.3999999999999998E-5</v>
      </c>
      <c r="AK1433" s="29">
        <v>0</v>
      </c>
      <c r="AL1433" s="29">
        <v>0</v>
      </c>
      <c r="AM1433" s="29" t="s">
        <v>28</v>
      </c>
      <c r="AN1433" s="44" t="s">
        <v>27</v>
      </c>
      <c r="AO1433" s="29" t="s">
        <v>28</v>
      </c>
      <c r="AP1433" s="29">
        <v>10</v>
      </c>
      <c r="AQ1433" s="29">
        <v>65</v>
      </c>
      <c r="AR1433" s="29">
        <v>118</v>
      </c>
      <c r="AS1433" s="29">
        <v>118</v>
      </c>
      <c r="AT1433" s="29">
        <v>0.70000000000000007</v>
      </c>
      <c r="AU1433" s="144">
        <v>9.0505999999999996E-4</v>
      </c>
      <c r="AV1433" s="36" t="s">
        <v>28</v>
      </c>
      <c r="AW1433" s="102">
        <v>44511</v>
      </c>
      <c r="AX1433" s="129" t="s">
        <v>33</v>
      </c>
      <c r="AY1433" s="106" t="e">
        <v>#N/A</v>
      </c>
      <c r="BD1433" t="s">
        <v>4461</v>
      </c>
      <c r="BE1433" t="s">
        <v>4462</v>
      </c>
      <c r="BF1433" t="s">
        <v>4749</v>
      </c>
      <c r="BH1433" t="str">
        <f t="shared" si="318"/>
        <v/>
      </c>
      <c r="BJ1433" t="str">
        <f t="shared" si="319"/>
        <v>OK</v>
      </c>
      <c r="BK1433" s="130" t="s">
        <v>5302</v>
      </c>
      <c r="BL1433" s="130" t="e">
        <v>#VALUE!</v>
      </c>
      <c r="BM1433" s="131" t="s">
        <v>33</v>
      </c>
      <c r="BN1433" s="131" t="e">
        <v>#VALUE!</v>
      </c>
      <c r="BO1433" t="e">
        <v>#N/A</v>
      </c>
      <c r="BP1433">
        <v>0</v>
      </c>
    </row>
    <row r="1434" spans="1:68" ht="25.2" x14ac:dyDescent="0.3">
      <c r="A1434" s="1"/>
      <c r="B1434" s="47">
        <v>1329</v>
      </c>
      <c r="C1434" s="45">
        <v>1119135</v>
      </c>
      <c r="D1434" s="47"/>
      <c r="E1434" s="47"/>
      <c r="F1434" s="39" t="s">
        <v>4204</v>
      </c>
      <c r="G1434" s="29" t="s">
        <v>31</v>
      </c>
      <c r="H1434" s="70" t="s">
        <v>4779</v>
      </c>
      <c r="I1434" s="148"/>
      <c r="J1434" s="147"/>
      <c r="K1434" s="148">
        <v>0</v>
      </c>
      <c r="L1434" s="148"/>
      <c r="M1434" s="147"/>
      <c r="N1434" s="29" t="str">
        <f t="shared" si="314"/>
        <v/>
      </c>
      <c r="O1434" s="29" t="str">
        <f t="shared" si="315"/>
        <v/>
      </c>
      <c r="P1434" s="29" t="str">
        <f t="shared" si="316"/>
        <v/>
      </c>
      <c r="Q1434" s="29" t="str">
        <f t="shared" si="323"/>
        <v/>
      </c>
      <c r="R1434" s="29" t="str">
        <f t="shared" si="324"/>
        <v/>
      </c>
      <c r="S1434" s="29" t="str">
        <f t="shared" si="325"/>
        <v/>
      </c>
      <c r="T1434" s="29" t="str">
        <f t="shared" si="326"/>
        <v/>
      </c>
      <c r="U1434" s="29"/>
      <c r="V1434" s="29"/>
      <c r="W1434" s="38" t="s">
        <v>4126</v>
      </c>
      <c r="X1434" s="29" t="s">
        <v>158</v>
      </c>
      <c r="Y1434" s="146">
        <v>1099.6400000000001</v>
      </c>
      <c r="Z1434" s="33">
        <v>1408</v>
      </c>
      <c r="AA1434" s="34">
        <f t="shared" si="321"/>
        <v>0.28000000000000003</v>
      </c>
      <c r="AB1434" s="33">
        <f t="shared" si="317"/>
        <v>1408</v>
      </c>
      <c r="AC1434" s="34">
        <f t="shared" si="322"/>
        <v>0.28041821671884748</v>
      </c>
      <c r="AD1434" s="145">
        <f t="shared" si="327"/>
        <v>1173.3330000000001</v>
      </c>
      <c r="AE1434" s="105">
        <v>916.36699999999996</v>
      </c>
      <c r="AF1434" s="34" t="s">
        <v>36</v>
      </c>
      <c r="AG1434" s="34" t="s">
        <v>36</v>
      </c>
      <c r="AH1434" s="34" t="s">
        <v>36</v>
      </c>
      <c r="AI1434" s="29">
        <v>5.7000000000000002E-2</v>
      </c>
      <c r="AJ1434" s="29">
        <v>2.97E-5</v>
      </c>
      <c r="AK1434" s="29">
        <v>40</v>
      </c>
      <c r="AL1434" s="29">
        <v>0</v>
      </c>
      <c r="AM1434" s="29" t="s">
        <v>28</v>
      </c>
      <c r="AN1434" s="158" t="s">
        <v>28</v>
      </c>
      <c r="AO1434" s="29" t="s">
        <v>28</v>
      </c>
      <c r="AP1434" s="29">
        <v>20</v>
      </c>
      <c r="AQ1434" s="29">
        <v>54</v>
      </c>
      <c r="AR1434" s="29">
        <v>144</v>
      </c>
      <c r="AS1434" s="29">
        <v>144</v>
      </c>
      <c r="AT1434" s="29">
        <v>1.1400000000000001</v>
      </c>
      <c r="AU1434" s="144">
        <v>1.119744E-3</v>
      </c>
      <c r="AV1434" s="36" t="s">
        <v>28</v>
      </c>
      <c r="AW1434" s="102">
        <v>44511</v>
      </c>
      <c r="AX1434" s="129" t="s">
        <v>33</v>
      </c>
      <c r="AY1434" s="106">
        <v>40</v>
      </c>
      <c r="BD1434" t="s">
        <v>4461</v>
      </c>
      <c r="BE1434" t="s">
        <v>4462</v>
      </c>
      <c r="BF1434" t="s">
        <v>4749</v>
      </c>
      <c r="BH1434" t="str">
        <f t="shared" si="318"/>
        <v>AV</v>
      </c>
      <c r="BJ1434" t="str">
        <f t="shared" si="319"/>
        <v>OK</v>
      </c>
      <c r="BK1434" s="130">
        <v>1408</v>
      </c>
      <c r="BL1434" s="130" t="s">
        <v>37</v>
      </c>
      <c r="BM1434" s="131" t="s">
        <v>33</v>
      </c>
      <c r="BN1434" s="131" t="e">
        <v>#VALUE!</v>
      </c>
      <c r="BO1434">
        <v>1408</v>
      </c>
      <c r="BP1434">
        <v>40</v>
      </c>
    </row>
    <row r="1435" spans="1:68" ht="25.2" x14ac:dyDescent="0.3">
      <c r="A1435" s="1"/>
      <c r="B1435" s="47">
        <v>1330</v>
      </c>
      <c r="C1435" s="45">
        <v>1119136</v>
      </c>
      <c r="D1435" s="47"/>
      <c r="E1435" s="47"/>
      <c r="F1435" s="39" t="s">
        <v>4205</v>
      </c>
      <c r="G1435" s="29" t="s">
        <v>31</v>
      </c>
      <c r="H1435" s="157"/>
      <c r="I1435" s="148"/>
      <c r="J1435" s="147"/>
      <c r="K1435" s="148">
        <v>0</v>
      </c>
      <c r="L1435" s="148"/>
      <c r="M1435" s="147"/>
      <c r="N1435" s="29" t="str">
        <f t="shared" si="314"/>
        <v/>
      </c>
      <c r="O1435" s="29" t="str">
        <f t="shared" si="315"/>
        <v/>
      </c>
      <c r="P1435" s="29" t="str">
        <f t="shared" si="316"/>
        <v/>
      </c>
      <c r="Q1435" s="29" t="str">
        <f t="shared" si="323"/>
        <v/>
      </c>
      <c r="R1435" s="29" t="str">
        <f t="shared" si="324"/>
        <v/>
      </c>
      <c r="S1435" s="29" t="str">
        <f t="shared" si="325"/>
        <v/>
      </c>
      <c r="T1435" s="29" t="str">
        <f t="shared" si="326"/>
        <v/>
      </c>
      <c r="U1435" s="29"/>
      <c r="V1435" s="29"/>
      <c r="W1435" s="38" t="s">
        <v>4126</v>
      </c>
      <c r="X1435" s="29" t="s">
        <v>158</v>
      </c>
      <c r="Y1435" s="146">
        <v>1118.81</v>
      </c>
      <c r="Z1435" s="33">
        <v>1432</v>
      </c>
      <c r="AA1435" s="34">
        <f t="shared" si="321"/>
        <v>0.28000000000000003</v>
      </c>
      <c r="AB1435" s="33">
        <f t="shared" si="317"/>
        <v>1432</v>
      </c>
      <c r="AC1435" s="34">
        <f t="shared" si="322"/>
        <v>0.27993054050981303</v>
      </c>
      <c r="AD1435" s="145">
        <f t="shared" si="327"/>
        <v>1193.3330000000001</v>
      </c>
      <c r="AE1435" s="105">
        <v>932.34199999999998</v>
      </c>
      <c r="AF1435" s="34" t="s">
        <v>36</v>
      </c>
      <c r="AG1435" s="34" t="s">
        <v>36</v>
      </c>
      <c r="AH1435" s="34" t="s">
        <v>36</v>
      </c>
      <c r="AI1435" s="29">
        <v>6.7000000000000004E-2</v>
      </c>
      <c r="AJ1435" s="29">
        <v>4.6900000000000002E-5</v>
      </c>
      <c r="AK1435" s="29">
        <v>0</v>
      </c>
      <c r="AL1435" s="29">
        <v>0</v>
      </c>
      <c r="AM1435" s="29" t="s">
        <v>28</v>
      </c>
      <c r="AN1435" s="44" t="s">
        <v>27</v>
      </c>
      <c r="AO1435" s="29" t="s">
        <v>28</v>
      </c>
      <c r="AP1435" s="29">
        <v>10</v>
      </c>
      <c r="AQ1435" s="29">
        <v>56</v>
      </c>
      <c r="AR1435" s="29">
        <v>127</v>
      </c>
      <c r="AS1435" s="29">
        <v>127</v>
      </c>
      <c r="AT1435" s="29">
        <v>0.67</v>
      </c>
      <c r="AU1435" s="144">
        <v>9.03224E-4</v>
      </c>
      <c r="AV1435" s="36" t="s">
        <v>28</v>
      </c>
      <c r="AW1435" s="102">
        <v>44511</v>
      </c>
      <c r="AX1435" s="129" t="s">
        <v>33</v>
      </c>
      <c r="AY1435" s="106" t="e">
        <v>#N/A</v>
      </c>
      <c r="BD1435" t="s">
        <v>4461</v>
      </c>
      <c r="BE1435" t="s">
        <v>4462</v>
      </c>
      <c r="BF1435" t="s">
        <v>4749</v>
      </c>
      <c r="BH1435" t="str">
        <f t="shared" si="318"/>
        <v/>
      </c>
      <c r="BJ1435" t="str">
        <f t="shared" si="319"/>
        <v>OK</v>
      </c>
      <c r="BK1435" s="130" t="s">
        <v>5302</v>
      </c>
      <c r="BL1435" s="130" t="e">
        <v>#VALUE!</v>
      </c>
      <c r="BM1435" s="131" t="s">
        <v>33</v>
      </c>
      <c r="BN1435" s="131" t="e">
        <v>#VALUE!</v>
      </c>
      <c r="BO1435" t="e">
        <v>#N/A</v>
      </c>
      <c r="BP1435">
        <v>0</v>
      </c>
    </row>
    <row r="1436" spans="1:68" ht="25.2" x14ac:dyDescent="0.3">
      <c r="A1436" s="1"/>
      <c r="B1436" s="47">
        <v>1331</v>
      </c>
      <c r="C1436" s="45">
        <v>1119137</v>
      </c>
      <c r="D1436" s="47"/>
      <c r="E1436" s="47"/>
      <c r="F1436" s="39" t="s">
        <v>4206</v>
      </c>
      <c r="G1436" s="29" t="s">
        <v>31</v>
      </c>
      <c r="H1436" s="157"/>
      <c r="I1436" s="148"/>
      <c r="J1436" s="147"/>
      <c r="K1436" s="148">
        <v>0</v>
      </c>
      <c r="L1436" s="148"/>
      <c r="M1436" s="147"/>
      <c r="N1436" s="29" t="str">
        <f t="shared" si="314"/>
        <v/>
      </c>
      <c r="O1436" s="29" t="str">
        <f t="shared" si="315"/>
        <v/>
      </c>
      <c r="P1436" s="29" t="str">
        <f t="shared" si="316"/>
        <v/>
      </c>
      <c r="Q1436" s="29" t="str">
        <f t="shared" si="323"/>
        <v/>
      </c>
      <c r="R1436" s="29" t="str">
        <f t="shared" si="324"/>
        <v/>
      </c>
      <c r="S1436" s="29" t="str">
        <f t="shared" si="325"/>
        <v/>
      </c>
      <c r="T1436" s="29" t="str">
        <f t="shared" si="326"/>
        <v/>
      </c>
      <c r="U1436" s="29"/>
      <c r="V1436" s="29"/>
      <c r="W1436" s="38" t="s">
        <v>4126</v>
      </c>
      <c r="X1436" s="29" t="s">
        <v>158</v>
      </c>
      <c r="Y1436" s="146">
        <v>1269.44</v>
      </c>
      <c r="Z1436" s="33">
        <v>1625</v>
      </c>
      <c r="AA1436" s="34">
        <f t="shared" si="321"/>
        <v>0.28000000000000003</v>
      </c>
      <c r="AB1436" s="33">
        <f t="shared" si="317"/>
        <v>1625</v>
      </c>
      <c r="AC1436" s="34">
        <f t="shared" si="322"/>
        <v>0.28009192081802342</v>
      </c>
      <c r="AD1436" s="145">
        <f t="shared" si="327"/>
        <v>1354.1669999999999</v>
      </c>
      <c r="AE1436" s="105">
        <v>1057.867</v>
      </c>
      <c r="AF1436" s="34" t="s">
        <v>36</v>
      </c>
      <c r="AG1436" s="34" t="s">
        <v>36</v>
      </c>
      <c r="AH1436" s="34" t="s">
        <v>36</v>
      </c>
      <c r="AI1436" s="29">
        <v>7.2999999999999995E-2</v>
      </c>
      <c r="AJ1436" s="29">
        <v>3.7700000000000002E-5</v>
      </c>
      <c r="AK1436" s="29">
        <v>0</v>
      </c>
      <c r="AL1436" s="29">
        <v>0</v>
      </c>
      <c r="AM1436" s="29" t="s">
        <v>28</v>
      </c>
      <c r="AN1436" s="44" t="s">
        <v>27</v>
      </c>
      <c r="AO1436" s="29" t="s">
        <v>28</v>
      </c>
      <c r="AP1436" s="29">
        <v>10</v>
      </c>
      <c r="AQ1436" s="29">
        <v>69</v>
      </c>
      <c r="AR1436" s="29">
        <v>114</v>
      </c>
      <c r="AS1436" s="29">
        <v>114</v>
      </c>
      <c r="AT1436" s="29">
        <v>0.73</v>
      </c>
      <c r="AU1436" s="144">
        <v>8.96724E-4</v>
      </c>
      <c r="AV1436" s="36" t="s">
        <v>28</v>
      </c>
      <c r="AW1436" s="102">
        <v>44511</v>
      </c>
      <c r="AX1436" s="129" t="s">
        <v>33</v>
      </c>
      <c r="AY1436" s="106">
        <v>30</v>
      </c>
      <c r="BD1436" t="s">
        <v>4461</v>
      </c>
      <c r="BE1436" t="s">
        <v>4462</v>
      </c>
      <c r="BF1436" t="s">
        <v>4749</v>
      </c>
      <c r="BH1436" t="str">
        <f t="shared" si="318"/>
        <v/>
      </c>
      <c r="BJ1436" t="str">
        <f t="shared" si="319"/>
        <v>OK</v>
      </c>
      <c r="BK1436" s="130" t="s">
        <v>5302</v>
      </c>
      <c r="BL1436" s="130" t="e">
        <v>#VALUE!</v>
      </c>
      <c r="BM1436" s="131" t="s">
        <v>33</v>
      </c>
      <c r="BN1436" s="131" t="e">
        <v>#VALUE!</v>
      </c>
      <c r="BO1436" t="e">
        <v>#N/A</v>
      </c>
      <c r="BP1436">
        <v>30</v>
      </c>
    </row>
    <row r="1437" spans="1:68" ht="25.2" x14ac:dyDescent="0.3">
      <c r="A1437" s="1"/>
      <c r="B1437" s="47">
        <v>1332</v>
      </c>
      <c r="C1437" s="45">
        <v>1119138</v>
      </c>
      <c r="D1437" s="47"/>
      <c r="E1437" s="47"/>
      <c r="F1437" s="39" t="s">
        <v>4207</v>
      </c>
      <c r="G1437" s="29" t="s">
        <v>31</v>
      </c>
      <c r="H1437" s="70" t="s">
        <v>4779</v>
      </c>
      <c r="I1437" s="148"/>
      <c r="J1437" s="147"/>
      <c r="K1437" s="148">
        <v>0</v>
      </c>
      <c r="L1437" s="148"/>
      <c r="M1437" s="147"/>
      <c r="N1437" s="29" t="str">
        <f t="shared" si="314"/>
        <v/>
      </c>
      <c r="O1437" s="29" t="str">
        <f t="shared" si="315"/>
        <v/>
      </c>
      <c r="P1437" s="29" t="str">
        <f t="shared" si="316"/>
        <v/>
      </c>
      <c r="Q1437" s="29" t="str">
        <f t="shared" si="323"/>
        <v/>
      </c>
      <c r="R1437" s="29" t="str">
        <f t="shared" si="324"/>
        <v/>
      </c>
      <c r="S1437" s="29" t="str">
        <f t="shared" si="325"/>
        <v/>
      </c>
      <c r="T1437" s="29" t="str">
        <f t="shared" si="326"/>
        <v/>
      </c>
      <c r="U1437" s="29"/>
      <c r="V1437" s="29"/>
      <c r="W1437" s="38" t="s">
        <v>4126</v>
      </c>
      <c r="X1437" s="29" t="s">
        <v>158</v>
      </c>
      <c r="Y1437" s="146">
        <v>1292.72</v>
      </c>
      <c r="Z1437" s="33">
        <v>1655</v>
      </c>
      <c r="AA1437" s="34">
        <f t="shared" si="321"/>
        <v>0.28000000000000003</v>
      </c>
      <c r="AB1437" s="33">
        <f t="shared" si="317"/>
        <v>1655</v>
      </c>
      <c r="AC1437" s="34">
        <f t="shared" si="322"/>
        <v>0.28024621565498603</v>
      </c>
      <c r="AD1437" s="145">
        <f t="shared" si="327"/>
        <v>1379.1669999999999</v>
      </c>
      <c r="AE1437" s="105">
        <v>1077.2670000000001</v>
      </c>
      <c r="AF1437" s="34" t="s">
        <v>36</v>
      </c>
      <c r="AG1437" s="34" t="s">
        <v>36</v>
      </c>
      <c r="AH1437" s="34" t="s">
        <v>36</v>
      </c>
      <c r="AI1437" s="29">
        <v>7.4999999999999997E-2</v>
      </c>
      <c r="AJ1437" s="29">
        <v>4.8099999999999997E-5</v>
      </c>
      <c r="AK1437" s="29">
        <v>20</v>
      </c>
      <c r="AL1437" s="29">
        <v>0</v>
      </c>
      <c r="AM1437" s="29" t="s">
        <v>28</v>
      </c>
      <c r="AN1437" s="158" t="s">
        <v>28</v>
      </c>
      <c r="AO1437" s="29" t="s">
        <v>28</v>
      </c>
      <c r="AP1437" s="29">
        <v>10</v>
      </c>
      <c r="AQ1437" s="29">
        <v>58</v>
      </c>
      <c r="AR1437" s="29">
        <v>139</v>
      </c>
      <c r="AS1437" s="29">
        <v>139</v>
      </c>
      <c r="AT1437" s="29">
        <v>0.75</v>
      </c>
      <c r="AU1437" s="144">
        <v>1.1206180000000001E-3</v>
      </c>
      <c r="AV1437" s="36" t="s">
        <v>28</v>
      </c>
      <c r="AW1437" s="102">
        <v>44511</v>
      </c>
      <c r="AX1437" s="129" t="s">
        <v>33</v>
      </c>
      <c r="AY1437" s="106">
        <v>60</v>
      </c>
      <c r="BD1437" t="s">
        <v>4461</v>
      </c>
      <c r="BE1437" t="s">
        <v>4462</v>
      </c>
      <c r="BF1437" t="s">
        <v>4749</v>
      </c>
      <c r="BH1437" t="str">
        <f t="shared" si="318"/>
        <v>AV</v>
      </c>
      <c r="BJ1437" t="str">
        <f t="shared" si="319"/>
        <v>OK</v>
      </c>
      <c r="BK1437" s="130">
        <v>1655</v>
      </c>
      <c r="BL1437" s="130" t="s">
        <v>37</v>
      </c>
      <c r="BM1437" s="131" t="s">
        <v>33</v>
      </c>
      <c r="BN1437" s="131" t="e">
        <v>#VALUE!</v>
      </c>
      <c r="BO1437">
        <v>1655</v>
      </c>
      <c r="BP1437">
        <v>60</v>
      </c>
    </row>
    <row r="1438" spans="1:68" ht="25.2" x14ac:dyDescent="0.3">
      <c r="A1438" s="1"/>
      <c r="B1438" s="47">
        <v>1333</v>
      </c>
      <c r="C1438" s="45">
        <v>1119139</v>
      </c>
      <c r="D1438" s="47"/>
      <c r="E1438" s="47"/>
      <c r="F1438" s="39" t="s">
        <v>4208</v>
      </c>
      <c r="G1438" s="29" t="s">
        <v>31</v>
      </c>
      <c r="H1438" s="157"/>
      <c r="I1438" s="148"/>
      <c r="J1438" s="147"/>
      <c r="K1438" s="148">
        <v>0</v>
      </c>
      <c r="L1438" s="148"/>
      <c r="M1438" s="147"/>
      <c r="N1438" s="29" t="str">
        <f t="shared" si="314"/>
        <v/>
      </c>
      <c r="O1438" s="29" t="str">
        <f t="shared" si="315"/>
        <v/>
      </c>
      <c r="P1438" s="29" t="str">
        <f t="shared" si="316"/>
        <v/>
      </c>
      <c r="Q1438" s="29" t="str">
        <f t="shared" si="323"/>
        <v/>
      </c>
      <c r="R1438" s="29" t="str">
        <f t="shared" si="324"/>
        <v/>
      </c>
      <c r="S1438" s="29" t="str">
        <f t="shared" si="325"/>
        <v/>
      </c>
      <c r="T1438" s="29" t="str">
        <f t="shared" si="326"/>
        <v/>
      </c>
      <c r="U1438" s="29"/>
      <c r="V1438" s="29"/>
      <c r="W1438" s="38" t="s">
        <v>4126</v>
      </c>
      <c r="X1438" s="29" t="s">
        <v>158</v>
      </c>
      <c r="Y1438" s="146">
        <v>1546.07</v>
      </c>
      <c r="Z1438" s="33">
        <v>1979</v>
      </c>
      <c r="AA1438" s="34">
        <f t="shared" si="321"/>
        <v>0.28000000000000003</v>
      </c>
      <c r="AB1438" s="33">
        <f t="shared" si="317"/>
        <v>1979</v>
      </c>
      <c r="AC1438" s="34">
        <f t="shared" si="322"/>
        <v>0.28001959031102325</v>
      </c>
      <c r="AD1438" s="145">
        <f t="shared" si="327"/>
        <v>1649.1669999999999</v>
      </c>
      <c r="AE1438" s="105">
        <v>1288.3920000000001</v>
      </c>
      <c r="AF1438" s="34" t="s">
        <v>36</v>
      </c>
      <c r="AG1438" s="34" t="s">
        <v>36</v>
      </c>
      <c r="AH1438" s="34" t="s">
        <v>36</v>
      </c>
      <c r="AI1438" s="29">
        <v>0.12</v>
      </c>
      <c r="AJ1438" s="29">
        <v>1.042E-4</v>
      </c>
      <c r="AK1438" s="29">
        <v>0</v>
      </c>
      <c r="AL1438" s="29">
        <v>0</v>
      </c>
      <c r="AM1438" s="29" t="s">
        <v>28</v>
      </c>
      <c r="AN1438" s="44" t="s">
        <v>27</v>
      </c>
      <c r="AO1438" s="29" t="s">
        <v>28</v>
      </c>
      <c r="AP1438" s="29">
        <v>10</v>
      </c>
      <c r="AQ1438" s="29">
        <v>72</v>
      </c>
      <c r="AR1438" s="29">
        <v>158</v>
      </c>
      <c r="AS1438" s="29">
        <v>158</v>
      </c>
      <c r="AT1438" s="29">
        <v>1.2</v>
      </c>
      <c r="AU1438" s="144">
        <v>1.7974079999999999E-3</v>
      </c>
      <c r="AV1438" s="36" t="s">
        <v>28</v>
      </c>
      <c r="AW1438" s="102">
        <v>44511</v>
      </c>
      <c r="AX1438" s="129" t="s">
        <v>33</v>
      </c>
      <c r="AY1438" s="106" t="e">
        <v>#N/A</v>
      </c>
      <c r="BD1438" t="s">
        <v>4461</v>
      </c>
      <c r="BE1438" t="s">
        <v>4462</v>
      </c>
      <c r="BF1438" t="s">
        <v>4749</v>
      </c>
      <c r="BH1438" t="str">
        <f t="shared" si="318"/>
        <v/>
      </c>
      <c r="BJ1438" t="str">
        <f t="shared" si="319"/>
        <v>OK</v>
      </c>
      <c r="BK1438" s="130" t="s">
        <v>5302</v>
      </c>
      <c r="BL1438" s="130" t="e">
        <v>#VALUE!</v>
      </c>
      <c r="BM1438" s="131" t="s">
        <v>33</v>
      </c>
      <c r="BN1438" s="131" t="e">
        <v>#VALUE!</v>
      </c>
      <c r="BO1438" t="e">
        <v>#N/A</v>
      </c>
      <c r="BP1438">
        <v>0</v>
      </c>
    </row>
    <row r="1439" spans="1:68" ht="25.2" x14ac:dyDescent="0.3">
      <c r="A1439" s="1"/>
      <c r="B1439" s="47">
        <v>1334</v>
      </c>
      <c r="C1439" s="45">
        <v>1119140</v>
      </c>
      <c r="D1439" s="47"/>
      <c r="E1439" s="47"/>
      <c r="F1439" s="39" t="s">
        <v>4209</v>
      </c>
      <c r="G1439" s="29" t="s">
        <v>31</v>
      </c>
      <c r="H1439" s="157"/>
      <c r="I1439" s="148"/>
      <c r="J1439" s="147"/>
      <c r="K1439" s="148">
        <v>0</v>
      </c>
      <c r="L1439" s="148"/>
      <c r="M1439" s="147"/>
      <c r="N1439" s="29" t="str">
        <f t="shared" si="314"/>
        <v/>
      </c>
      <c r="O1439" s="29" t="str">
        <f t="shared" si="315"/>
        <v/>
      </c>
      <c r="P1439" s="29" t="str">
        <f t="shared" si="316"/>
        <v/>
      </c>
      <c r="Q1439" s="29" t="str">
        <f t="shared" si="323"/>
        <v/>
      </c>
      <c r="R1439" s="29" t="str">
        <f t="shared" si="324"/>
        <v/>
      </c>
      <c r="S1439" s="29" t="str">
        <f t="shared" si="325"/>
        <v/>
      </c>
      <c r="T1439" s="29" t="str">
        <f t="shared" si="326"/>
        <v/>
      </c>
      <c r="U1439" s="29"/>
      <c r="V1439" s="29"/>
      <c r="W1439" s="38" t="s">
        <v>4126</v>
      </c>
      <c r="X1439" s="29" t="s">
        <v>158</v>
      </c>
      <c r="Y1439" s="146">
        <v>1565.24</v>
      </c>
      <c r="Z1439" s="33">
        <v>2004</v>
      </c>
      <c r="AA1439" s="34">
        <f t="shared" si="321"/>
        <v>0.28000000000000003</v>
      </c>
      <c r="AB1439" s="33">
        <f t="shared" si="317"/>
        <v>2004</v>
      </c>
      <c r="AC1439" s="34">
        <f t="shared" si="322"/>
        <v>0.28031451270999652</v>
      </c>
      <c r="AD1439" s="145">
        <f t="shared" si="327"/>
        <v>1670</v>
      </c>
      <c r="AE1439" s="105">
        <v>1304.367</v>
      </c>
      <c r="AF1439" s="34" t="s">
        <v>36</v>
      </c>
      <c r="AG1439" s="34" t="s">
        <v>36</v>
      </c>
      <c r="AH1439" s="34" t="s">
        <v>36</v>
      </c>
      <c r="AI1439" s="29">
        <v>0.10199999999999999</v>
      </c>
      <c r="AJ1439" s="29">
        <v>6.2399999999999999E-5</v>
      </c>
      <c r="AK1439" s="29">
        <v>0</v>
      </c>
      <c r="AL1439" s="29">
        <v>0</v>
      </c>
      <c r="AM1439" s="29" t="s">
        <v>28</v>
      </c>
      <c r="AN1439" s="44" t="s">
        <v>27</v>
      </c>
      <c r="AO1439" s="29" t="s">
        <v>28</v>
      </c>
      <c r="AP1439" s="29">
        <v>10</v>
      </c>
      <c r="AQ1439" s="29">
        <v>75</v>
      </c>
      <c r="AR1439" s="29">
        <v>141</v>
      </c>
      <c r="AS1439" s="29">
        <v>141</v>
      </c>
      <c r="AT1439" s="29">
        <v>1.02</v>
      </c>
      <c r="AU1439" s="144">
        <v>1.4910749999999999E-3</v>
      </c>
      <c r="AV1439" s="36" t="s">
        <v>28</v>
      </c>
      <c r="AW1439" s="102">
        <v>44511</v>
      </c>
      <c r="AX1439" s="129" t="s">
        <v>33</v>
      </c>
      <c r="AY1439" s="106">
        <v>50</v>
      </c>
      <c r="BD1439" t="s">
        <v>4461</v>
      </c>
      <c r="BE1439" t="s">
        <v>4462</v>
      </c>
      <c r="BF1439" t="s">
        <v>4749</v>
      </c>
      <c r="BH1439" t="str">
        <f t="shared" si="318"/>
        <v/>
      </c>
      <c r="BJ1439" t="str">
        <f t="shared" si="319"/>
        <v>OK</v>
      </c>
      <c r="BK1439" s="130" t="s">
        <v>5302</v>
      </c>
      <c r="BL1439" s="130" t="e">
        <v>#VALUE!</v>
      </c>
      <c r="BM1439" s="131" t="s">
        <v>33</v>
      </c>
      <c r="BN1439" s="131" t="e">
        <v>#VALUE!</v>
      </c>
      <c r="BO1439" t="e">
        <v>#N/A</v>
      </c>
      <c r="BP1439">
        <v>50</v>
      </c>
    </row>
    <row r="1440" spans="1:68" ht="25.2" x14ac:dyDescent="0.3">
      <c r="A1440" s="1"/>
      <c r="B1440" s="47">
        <v>1335</v>
      </c>
      <c r="C1440" s="45">
        <v>1119141</v>
      </c>
      <c r="D1440" s="47"/>
      <c r="E1440" s="47"/>
      <c r="F1440" s="39" t="s">
        <v>4210</v>
      </c>
      <c r="G1440" s="29" t="s">
        <v>31</v>
      </c>
      <c r="H1440" s="70" t="s">
        <v>4779</v>
      </c>
      <c r="I1440" s="148"/>
      <c r="J1440" s="147"/>
      <c r="K1440" s="148">
        <v>0</v>
      </c>
      <c r="L1440" s="148"/>
      <c r="M1440" s="147"/>
      <c r="N1440" s="29" t="str">
        <f t="shared" si="314"/>
        <v/>
      </c>
      <c r="O1440" s="29" t="str">
        <f t="shared" si="315"/>
        <v/>
      </c>
      <c r="P1440" s="29" t="str">
        <f t="shared" si="316"/>
        <v/>
      </c>
      <c r="Q1440" s="29" t="str">
        <f t="shared" si="323"/>
        <v/>
      </c>
      <c r="R1440" s="29" t="str">
        <f t="shared" si="324"/>
        <v/>
      </c>
      <c r="S1440" s="29" t="str">
        <f t="shared" si="325"/>
        <v/>
      </c>
      <c r="T1440" s="29" t="str">
        <f t="shared" si="326"/>
        <v/>
      </c>
      <c r="U1440" s="29"/>
      <c r="V1440" s="29"/>
      <c r="W1440" s="38" t="s">
        <v>4126</v>
      </c>
      <c r="X1440" s="29" t="s">
        <v>158</v>
      </c>
      <c r="Y1440" s="146">
        <v>1696.7</v>
      </c>
      <c r="Z1440" s="33">
        <v>2172</v>
      </c>
      <c r="AA1440" s="34">
        <f t="shared" si="321"/>
        <v>0.28000000000000003</v>
      </c>
      <c r="AB1440" s="33">
        <f t="shared" si="317"/>
        <v>2172</v>
      </c>
      <c r="AC1440" s="34">
        <f t="shared" si="322"/>
        <v>0.28013171918860874</v>
      </c>
      <c r="AD1440" s="145">
        <f t="shared" si="327"/>
        <v>1810</v>
      </c>
      <c r="AE1440" s="105">
        <v>1413.9169999999999</v>
      </c>
      <c r="AF1440" s="34" t="s">
        <v>36</v>
      </c>
      <c r="AG1440" s="34" t="s">
        <v>36</v>
      </c>
      <c r="AH1440" s="34" t="s">
        <v>36</v>
      </c>
      <c r="AI1440" s="29">
        <v>0.11799999999999999</v>
      </c>
      <c r="AJ1440" s="29">
        <v>9.3300000000000005E-5</v>
      </c>
      <c r="AK1440" s="29">
        <v>20</v>
      </c>
      <c r="AL1440" s="29">
        <v>0</v>
      </c>
      <c r="AM1440" s="29" t="s">
        <v>28</v>
      </c>
      <c r="AN1440" s="158" t="s">
        <v>28</v>
      </c>
      <c r="AO1440" s="29" t="s">
        <v>28</v>
      </c>
      <c r="AP1440" s="29">
        <v>10</v>
      </c>
      <c r="AQ1440" s="29">
        <v>64</v>
      </c>
      <c r="AR1440" s="29">
        <v>153</v>
      </c>
      <c r="AS1440" s="29">
        <v>153</v>
      </c>
      <c r="AT1440" s="29">
        <v>1.18</v>
      </c>
      <c r="AU1440" s="144">
        <v>1.4981759999999999E-3</v>
      </c>
      <c r="AV1440" s="36" t="s">
        <v>28</v>
      </c>
      <c r="AW1440" s="102">
        <v>44511</v>
      </c>
      <c r="AX1440" s="129" t="s">
        <v>33</v>
      </c>
      <c r="AY1440" s="106">
        <v>60</v>
      </c>
      <c r="BD1440" t="s">
        <v>4461</v>
      </c>
      <c r="BE1440" t="s">
        <v>4462</v>
      </c>
      <c r="BF1440" t="s">
        <v>4749</v>
      </c>
      <c r="BH1440" t="str">
        <f t="shared" si="318"/>
        <v>AV</v>
      </c>
      <c r="BJ1440" t="str">
        <f t="shared" si="319"/>
        <v>OK</v>
      </c>
      <c r="BK1440" s="130">
        <v>2172</v>
      </c>
      <c r="BL1440" s="130" t="s">
        <v>37</v>
      </c>
      <c r="BM1440" s="131" t="s">
        <v>33</v>
      </c>
      <c r="BN1440" s="131" t="e">
        <v>#VALUE!</v>
      </c>
      <c r="BO1440">
        <v>2172</v>
      </c>
      <c r="BP1440">
        <v>60</v>
      </c>
    </row>
    <row r="1441" spans="1:68" ht="25.2" x14ac:dyDescent="0.3">
      <c r="A1441" s="1"/>
      <c r="B1441" s="47">
        <v>1336</v>
      </c>
      <c r="C1441" s="45">
        <v>1119142</v>
      </c>
      <c r="D1441" s="47"/>
      <c r="E1441" s="47"/>
      <c r="F1441" s="39" t="s">
        <v>4211</v>
      </c>
      <c r="G1441" s="29" t="s">
        <v>31</v>
      </c>
      <c r="H1441" s="70" t="s">
        <v>4779</v>
      </c>
      <c r="I1441" s="148"/>
      <c r="J1441" s="147"/>
      <c r="K1441" s="148">
        <v>0</v>
      </c>
      <c r="L1441" s="148"/>
      <c r="M1441" s="147"/>
      <c r="N1441" s="29" t="str">
        <f t="shared" si="314"/>
        <v/>
      </c>
      <c r="O1441" s="29" t="str">
        <f t="shared" si="315"/>
        <v/>
      </c>
      <c r="P1441" s="29" t="str">
        <f t="shared" si="316"/>
        <v/>
      </c>
      <c r="Q1441" s="29" t="str">
        <f t="shared" si="323"/>
        <v/>
      </c>
      <c r="R1441" s="29" t="str">
        <f t="shared" si="324"/>
        <v/>
      </c>
      <c r="S1441" s="29" t="str">
        <f t="shared" si="325"/>
        <v/>
      </c>
      <c r="T1441" s="29" t="str">
        <f t="shared" si="326"/>
        <v/>
      </c>
      <c r="U1441" s="29"/>
      <c r="V1441" s="29"/>
      <c r="W1441" s="38" t="s">
        <v>4126</v>
      </c>
      <c r="X1441" s="29" t="s">
        <v>158</v>
      </c>
      <c r="Y1441" s="146">
        <v>2767.58</v>
      </c>
      <c r="Z1441" s="33">
        <v>3543</v>
      </c>
      <c r="AA1441" s="34">
        <f t="shared" si="321"/>
        <v>0.28000000000000003</v>
      </c>
      <c r="AB1441" s="33">
        <f t="shared" si="317"/>
        <v>3543</v>
      </c>
      <c r="AC1441" s="34">
        <f t="shared" si="322"/>
        <v>0.28017961104219413</v>
      </c>
      <c r="AD1441" s="145">
        <f t="shared" si="327"/>
        <v>2952.5</v>
      </c>
      <c r="AE1441" s="105">
        <v>2306.317</v>
      </c>
      <c r="AF1441" s="34" t="s">
        <v>36</v>
      </c>
      <c r="AG1441" s="34" t="s">
        <v>36</v>
      </c>
      <c r="AH1441" s="34" t="s">
        <v>36</v>
      </c>
      <c r="AI1441" s="29">
        <v>0.15</v>
      </c>
      <c r="AJ1441" s="29">
        <v>1.21E-4</v>
      </c>
      <c r="AK1441" s="29">
        <v>10</v>
      </c>
      <c r="AL1441" s="29">
        <v>0</v>
      </c>
      <c r="AM1441" s="29" t="s">
        <v>28</v>
      </c>
      <c r="AN1441" s="158" t="s">
        <v>28</v>
      </c>
      <c r="AO1441" s="29" t="s">
        <v>28</v>
      </c>
      <c r="AP1441" s="29">
        <v>10</v>
      </c>
      <c r="AQ1441" s="29">
        <v>83</v>
      </c>
      <c r="AR1441" s="29">
        <v>165</v>
      </c>
      <c r="AS1441" s="29">
        <v>165</v>
      </c>
      <c r="AT1441" s="29">
        <v>1.5</v>
      </c>
      <c r="AU1441" s="144">
        <v>2.2596750000000001E-3</v>
      </c>
      <c r="AV1441" s="36" t="s">
        <v>28</v>
      </c>
      <c r="AW1441" s="102">
        <v>44511</v>
      </c>
      <c r="AX1441" s="129" t="s">
        <v>33</v>
      </c>
      <c r="AY1441" s="106">
        <v>40</v>
      </c>
      <c r="BD1441" t="s">
        <v>4461</v>
      </c>
      <c r="BE1441" t="s">
        <v>4462</v>
      </c>
      <c r="BF1441" t="s">
        <v>4749</v>
      </c>
      <c r="BH1441" t="str">
        <f t="shared" si="318"/>
        <v>AV</v>
      </c>
      <c r="BJ1441" t="str">
        <f t="shared" si="319"/>
        <v>OK</v>
      </c>
      <c r="BK1441" s="130">
        <v>3543</v>
      </c>
      <c r="BL1441" s="130" t="s">
        <v>37</v>
      </c>
      <c r="BM1441" s="131" t="s">
        <v>33</v>
      </c>
      <c r="BN1441" s="131" t="e">
        <v>#VALUE!</v>
      </c>
      <c r="BO1441">
        <v>3543</v>
      </c>
      <c r="BP1441">
        <v>40</v>
      </c>
    </row>
    <row r="1442" spans="1:68" ht="25.2" x14ac:dyDescent="0.3">
      <c r="A1442" s="1"/>
      <c r="B1442" s="47">
        <v>1337</v>
      </c>
      <c r="C1442" s="45">
        <v>1119143</v>
      </c>
      <c r="D1442" s="47"/>
      <c r="E1442" s="47"/>
      <c r="F1442" s="39" t="s">
        <v>4212</v>
      </c>
      <c r="G1442" s="29" t="s">
        <v>31</v>
      </c>
      <c r="H1442" s="70" t="s">
        <v>4779</v>
      </c>
      <c r="I1442" s="148"/>
      <c r="J1442" s="147"/>
      <c r="K1442" s="148">
        <v>0</v>
      </c>
      <c r="L1442" s="148"/>
      <c r="M1442" s="147"/>
      <c r="N1442" s="29" t="str">
        <f t="shared" si="314"/>
        <v/>
      </c>
      <c r="O1442" s="29" t="str">
        <f t="shared" si="315"/>
        <v/>
      </c>
      <c r="P1442" s="29" t="str">
        <f t="shared" si="316"/>
        <v/>
      </c>
      <c r="Q1442" s="29" t="str">
        <f t="shared" si="323"/>
        <v/>
      </c>
      <c r="R1442" s="29" t="str">
        <f t="shared" si="324"/>
        <v/>
      </c>
      <c r="S1442" s="29" t="str">
        <f t="shared" si="325"/>
        <v/>
      </c>
      <c r="T1442" s="29" t="str">
        <f t="shared" si="326"/>
        <v/>
      </c>
      <c r="U1442" s="29"/>
      <c r="V1442" s="29"/>
      <c r="W1442" s="38" t="s">
        <v>4126</v>
      </c>
      <c r="X1442" s="29" t="s">
        <v>158</v>
      </c>
      <c r="Y1442" s="146">
        <v>3255.09</v>
      </c>
      <c r="Z1442" s="33">
        <v>4167</v>
      </c>
      <c r="AA1442" s="34">
        <f t="shared" si="321"/>
        <v>0.28000000000000003</v>
      </c>
      <c r="AB1442" s="33">
        <f t="shared" si="317"/>
        <v>4167</v>
      </c>
      <c r="AC1442" s="34">
        <f t="shared" si="322"/>
        <v>0.28014893597412061</v>
      </c>
      <c r="AD1442" s="145">
        <f t="shared" si="327"/>
        <v>3472.5</v>
      </c>
      <c r="AE1442" s="105">
        <v>2712.5749999999998</v>
      </c>
      <c r="AF1442" s="34" t="s">
        <v>36</v>
      </c>
      <c r="AG1442" s="34" t="s">
        <v>36</v>
      </c>
      <c r="AH1442" s="34" t="s">
        <v>36</v>
      </c>
      <c r="AI1442" s="29">
        <v>0.17</v>
      </c>
      <c r="AJ1442" s="29">
        <v>1.6579999999999999E-4</v>
      </c>
      <c r="AK1442" s="29">
        <v>0</v>
      </c>
      <c r="AL1442" s="29">
        <v>0</v>
      </c>
      <c r="AM1442" s="29" t="s">
        <v>28</v>
      </c>
      <c r="AN1442" s="44" t="s">
        <v>27</v>
      </c>
      <c r="AO1442" s="29" t="s">
        <v>28</v>
      </c>
      <c r="AP1442" s="29">
        <v>10</v>
      </c>
      <c r="AQ1442" s="29">
        <v>70</v>
      </c>
      <c r="AR1442" s="29">
        <v>207</v>
      </c>
      <c r="AS1442" s="29">
        <v>207</v>
      </c>
      <c r="AT1442" s="29">
        <v>1.7000000000000002</v>
      </c>
      <c r="AU1442" s="144">
        <v>2.99943E-3</v>
      </c>
      <c r="AV1442" s="36" t="s">
        <v>28</v>
      </c>
      <c r="AW1442" s="102">
        <v>44511</v>
      </c>
      <c r="AX1442" s="129" t="s">
        <v>33</v>
      </c>
      <c r="AY1442" s="106">
        <v>40</v>
      </c>
      <c r="BD1442" t="s">
        <v>4461</v>
      </c>
      <c r="BE1442" t="s">
        <v>4462</v>
      </c>
      <c r="BF1442" t="s">
        <v>4749</v>
      </c>
      <c r="BH1442" t="str">
        <f t="shared" si="318"/>
        <v/>
      </c>
      <c r="BJ1442" t="str">
        <f t="shared" si="319"/>
        <v>OK</v>
      </c>
      <c r="BK1442" s="130" t="s">
        <v>5302</v>
      </c>
      <c r="BL1442" s="130" t="e">
        <v>#VALUE!</v>
      </c>
      <c r="BM1442" s="131" t="s">
        <v>33</v>
      </c>
      <c r="BN1442" s="131" t="e">
        <v>#VALUE!</v>
      </c>
      <c r="BO1442">
        <v>4167</v>
      </c>
      <c r="BP1442">
        <v>40</v>
      </c>
    </row>
    <row r="1443" spans="1:68" ht="25.2" x14ac:dyDescent="0.3">
      <c r="A1443" s="1"/>
      <c r="B1443" s="47">
        <v>1338</v>
      </c>
      <c r="C1443" s="45">
        <v>1119144</v>
      </c>
      <c r="D1443" s="47"/>
      <c r="E1443" s="47"/>
      <c r="F1443" s="39" t="s">
        <v>4213</v>
      </c>
      <c r="G1443" s="29" t="s">
        <v>31</v>
      </c>
      <c r="H1443" s="70" t="s">
        <v>4779</v>
      </c>
      <c r="I1443" s="148"/>
      <c r="J1443" s="147"/>
      <c r="K1443" s="148">
        <v>0</v>
      </c>
      <c r="L1443" s="148"/>
      <c r="M1443" s="147"/>
      <c r="N1443" s="29" t="str">
        <f t="shared" si="314"/>
        <v/>
      </c>
      <c r="O1443" s="29" t="str">
        <f t="shared" si="315"/>
        <v/>
      </c>
      <c r="P1443" s="29" t="str">
        <f t="shared" si="316"/>
        <v/>
      </c>
      <c r="Q1443" s="29" t="str">
        <f t="shared" si="323"/>
        <v/>
      </c>
      <c r="R1443" s="29" t="str">
        <f t="shared" si="324"/>
        <v/>
      </c>
      <c r="S1443" s="29" t="str">
        <f t="shared" si="325"/>
        <v/>
      </c>
      <c r="T1443" s="29" t="str">
        <f t="shared" si="326"/>
        <v/>
      </c>
      <c r="U1443" s="29"/>
      <c r="V1443" s="29"/>
      <c r="W1443" s="38" t="s">
        <v>4126</v>
      </c>
      <c r="X1443" s="29" t="s">
        <v>158</v>
      </c>
      <c r="Y1443" s="146">
        <v>3886.39</v>
      </c>
      <c r="Z1443" s="33">
        <v>4975</v>
      </c>
      <c r="AA1443" s="34">
        <f t="shared" si="321"/>
        <v>0.28000000000000003</v>
      </c>
      <c r="AB1443" s="33">
        <f t="shared" si="317"/>
        <v>4975</v>
      </c>
      <c r="AC1443" s="34">
        <f t="shared" si="322"/>
        <v>0.28010830411855769</v>
      </c>
      <c r="AD1443" s="145">
        <f t="shared" si="327"/>
        <v>4145.8329999999996</v>
      </c>
      <c r="AE1443" s="105">
        <v>3238.6579999999999</v>
      </c>
      <c r="AF1443" s="34" t="s">
        <v>36</v>
      </c>
      <c r="AG1443" s="34" t="s">
        <v>36</v>
      </c>
      <c r="AH1443" s="34" t="s">
        <v>36</v>
      </c>
      <c r="AI1443" s="29">
        <v>0.20399999999999999</v>
      </c>
      <c r="AJ1443" s="29">
        <v>2.1139999999999999E-4</v>
      </c>
      <c r="AK1443" s="29">
        <v>12</v>
      </c>
      <c r="AL1443" s="29">
        <v>0</v>
      </c>
      <c r="AM1443" s="29" t="s">
        <v>28</v>
      </c>
      <c r="AN1443" s="158" t="s">
        <v>28</v>
      </c>
      <c r="AO1443" s="29" t="s">
        <v>28</v>
      </c>
      <c r="AP1443" s="29">
        <v>4</v>
      </c>
      <c r="AQ1443" s="29">
        <v>76</v>
      </c>
      <c r="AR1443" s="29">
        <v>140</v>
      </c>
      <c r="AS1443" s="29">
        <v>140</v>
      </c>
      <c r="AT1443" s="29">
        <v>0.81599999999999995</v>
      </c>
      <c r="AU1443" s="144">
        <v>1.4896E-3</v>
      </c>
      <c r="AV1443" s="36" t="s">
        <v>28</v>
      </c>
      <c r="AW1443" s="102">
        <v>44511</v>
      </c>
      <c r="AX1443" s="129" t="s">
        <v>33</v>
      </c>
      <c r="AY1443" s="106">
        <v>8</v>
      </c>
      <c r="BD1443" t="s">
        <v>4461</v>
      </c>
      <c r="BE1443" t="s">
        <v>4462</v>
      </c>
      <c r="BF1443" t="s">
        <v>4749</v>
      </c>
      <c r="BH1443" t="str">
        <f t="shared" si="318"/>
        <v>AV</v>
      </c>
      <c r="BJ1443" t="str">
        <f t="shared" si="319"/>
        <v>OK</v>
      </c>
      <c r="BK1443" s="130">
        <v>4975</v>
      </c>
      <c r="BL1443" s="130" t="s">
        <v>37</v>
      </c>
      <c r="BM1443" s="131" t="s">
        <v>33</v>
      </c>
      <c r="BN1443" s="131" t="e">
        <v>#VALUE!</v>
      </c>
      <c r="BO1443">
        <v>4975</v>
      </c>
      <c r="BP1443">
        <v>8</v>
      </c>
    </row>
    <row r="1444" spans="1:68" ht="25.2" x14ac:dyDescent="0.3">
      <c r="A1444" s="1"/>
      <c r="B1444" s="47">
        <v>1339</v>
      </c>
      <c r="C1444" s="45">
        <v>1119145</v>
      </c>
      <c r="D1444" s="47"/>
      <c r="E1444" s="47"/>
      <c r="F1444" s="39" t="s">
        <v>4214</v>
      </c>
      <c r="G1444" s="29" t="s">
        <v>31</v>
      </c>
      <c r="H1444" s="157"/>
      <c r="I1444" s="148"/>
      <c r="J1444" s="147"/>
      <c r="K1444" s="148">
        <v>0</v>
      </c>
      <c r="L1444" s="148"/>
      <c r="M1444" s="147"/>
      <c r="N1444" s="29" t="str">
        <f t="shared" si="314"/>
        <v/>
      </c>
      <c r="O1444" s="29" t="str">
        <f t="shared" si="315"/>
        <v/>
      </c>
      <c r="P1444" s="29" t="str">
        <f t="shared" si="316"/>
        <v/>
      </c>
      <c r="Q1444" s="29" t="str">
        <f t="shared" si="323"/>
        <v/>
      </c>
      <c r="R1444" s="29" t="str">
        <f t="shared" si="324"/>
        <v/>
      </c>
      <c r="S1444" s="29" t="str">
        <f t="shared" si="325"/>
        <v/>
      </c>
      <c r="T1444" s="29" t="str">
        <f t="shared" si="326"/>
        <v/>
      </c>
      <c r="U1444" s="29"/>
      <c r="V1444" s="29"/>
      <c r="W1444" s="38" t="s">
        <v>4126</v>
      </c>
      <c r="X1444" s="29" t="s">
        <v>158</v>
      </c>
      <c r="Y1444" s="146">
        <v>4690.24</v>
      </c>
      <c r="Z1444" s="33">
        <v>6004</v>
      </c>
      <c r="AA1444" s="34">
        <f t="shared" si="321"/>
        <v>0.28000000000000003</v>
      </c>
      <c r="AB1444" s="33">
        <f t="shared" si="317"/>
        <v>6004</v>
      </c>
      <c r="AC1444" s="34">
        <f t="shared" si="322"/>
        <v>0.28010509313852533</v>
      </c>
      <c r="AD1444" s="145">
        <f t="shared" si="327"/>
        <v>5003.3329999999996</v>
      </c>
      <c r="AE1444" s="105">
        <v>3908.5329999999999</v>
      </c>
      <c r="AF1444" s="34" t="s">
        <v>36</v>
      </c>
      <c r="AG1444" s="34" t="s">
        <v>36</v>
      </c>
      <c r="AH1444" s="34" t="s">
        <v>36</v>
      </c>
      <c r="AI1444" s="29">
        <v>0.372</v>
      </c>
      <c r="AJ1444" s="29">
        <v>4.1760000000000001E-4</v>
      </c>
      <c r="AK1444" s="29">
        <v>0</v>
      </c>
      <c r="AL1444" s="29">
        <v>0</v>
      </c>
      <c r="AM1444" s="29" t="s">
        <v>28</v>
      </c>
      <c r="AN1444" s="44" t="s">
        <v>27</v>
      </c>
      <c r="AO1444" s="29" t="s">
        <v>28</v>
      </c>
      <c r="AP1444" s="29">
        <v>4</v>
      </c>
      <c r="AQ1444" s="29">
        <v>88</v>
      </c>
      <c r="AR1444" s="29">
        <v>185</v>
      </c>
      <c r="AS1444" s="29">
        <v>185</v>
      </c>
      <c r="AT1444" s="29">
        <v>1.488</v>
      </c>
      <c r="AU1444" s="144">
        <v>3.0117999999999998E-3</v>
      </c>
      <c r="AV1444" s="36" t="s">
        <v>28</v>
      </c>
      <c r="AW1444" s="102">
        <v>44511</v>
      </c>
      <c r="AX1444" s="129" t="s">
        <v>33</v>
      </c>
      <c r="AY1444" s="106" t="e">
        <v>#N/A</v>
      </c>
      <c r="BD1444" t="s">
        <v>4461</v>
      </c>
      <c r="BE1444" t="s">
        <v>4462</v>
      </c>
      <c r="BF1444" t="s">
        <v>4749</v>
      </c>
      <c r="BH1444" t="str">
        <f t="shared" si="318"/>
        <v/>
      </c>
      <c r="BJ1444" t="str">
        <f t="shared" si="319"/>
        <v>OK</v>
      </c>
      <c r="BK1444" s="130" t="s">
        <v>5302</v>
      </c>
      <c r="BL1444" s="130" t="e">
        <v>#VALUE!</v>
      </c>
      <c r="BM1444" s="131" t="s">
        <v>33</v>
      </c>
      <c r="BN1444" s="131" t="e">
        <v>#VALUE!</v>
      </c>
      <c r="BO1444" t="e">
        <v>#N/A</v>
      </c>
      <c r="BP1444">
        <v>0</v>
      </c>
    </row>
    <row r="1445" spans="1:68" ht="25.2" x14ac:dyDescent="0.3">
      <c r="A1445" s="1"/>
      <c r="B1445" s="47">
        <v>1340</v>
      </c>
      <c r="C1445" s="45">
        <v>1119146</v>
      </c>
      <c r="D1445" s="47"/>
      <c r="E1445" s="47"/>
      <c r="F1445" s="39" t="s">
        <v>4215</v>
      </c>
      <c r="G1445" s="29" t="s">
        <v>31</v>
      </c>
      <c r="H1445" s="70" t="s">
        <v>4779</v>
      </c>
      <c r="I1445" s="148"/>
      <c r="J1445" s="147"/>
      <c r="K1445" s="148">
        <v>0</v>
      </c>
      <c r="L1445" s="148"/>
      <c r="M1445" s="147"/>
      <c r="N1445" s="29" t="str">
        <f t="shared" si="314"/>
        <v/>
      </c>
      <c r="O1445" s="29" t="str">
        <f t="shared" si="315"/>
        <v/>
      </c>
      <c r="P1445" s="29" t="str">
        <f t="shared" si="316"/>
        <v/>
      </c>
      <c r="Q1445" s="29" t="str">
        <f t="shared" si="323"/>
        <v/>
      </c>
      <c r="R1445" s="29" t="str">
        <f t="shared" si="324"/>
        <v/>
      </c>
      <c r="S1445" s="29" t="str">
        <f t="shared" si="325"/>
        <v/>
      </c>
      <c r="T1445" s="29" t="str">
        <f t="shared" si="326"/>
        <v/>
      </c>
      <c r="U1445" s="29"/>
      <c r="V1445" s="29"/>
      <c r="W1445" s="38" t="s">
        <v>4126</v>
      </c>
      <c r="X1445" s="29" t="s">
        <v>158</v>
      </c>
      <c r="Y1445" s="146">
        <v>820.24</v>
      </c>
      <c r="Z1445" s="33">
        <v>1050</v>
      </c>
      <c r="AA1445" s="34">
        <f t="shared" si="321"/>
        <v>0.28000000000000003</v>
      </c>
      <c r="AB1445" s="33">
        <f t="shared" si="317"/>
        <v>1050</v>
      </c>
      <c r="AC1445" s="34">
        <f t="shared" si="322"/>
        <v>0.2801137618812844</v>
      </c>
      <c r="AD1445" s="145">
        <f t="shared" si="327"/>
        <v>875</v>
      </c>
      <c r="AE1445" s="105">
        <v>683.53300000000002</v>
      </c>
      <c r="AF1445" s="34" t="s">
        <v>36</v>
      </c>
      <c r="AG1445" s="34" t="s">
        <v>36</v>
      </c>
      <c r="AH1445" s="34" t="s">
        <v>36</v>
      </c>
      <c r="AI1445" s="29">
        <v>5.2999999999999999E-2</v>
      </c>
      <c r="AJ1445" s="29">
        <v>3.6600000000000002E-5</v>
      </c>
      <c r="AK1445" s="29">
        <v>30</v>
      </c>
      <c r="AL1445" s="29">
        <v>0</v>
      </c>
      <c r="AM1445" s="29" t="s">
        <v>28</v>
      </c>
      <c r="AN1445" s="158" t="s">
        <v>28</v>
      </c>
      <c r="AO1445" s="29" t="s">
        <v>28</v>
      </c>
      <c r="AP1445" s="29">
        <v>10</v>
      </c>
      <c r="AQ1445" s="29">
        <v>55</v>
      </c>
      <c r="AR1445" s="29">
        <v>117</v>
      </c>
      <c r="AS1445" s="29">
        <v>117</v>
      </c>
      <c r="AT1445" s="29">
        <v>0.53</v>
      </c>
      <c r="AU1445" s="144">
        <v>7.5289499999999995E-4</v>
      </c>
      <c r="AV1445" s="36" t="s">
        <v>28</v>
      </c>
      <c r="AW1445" s="102">
        <v>44511</v>
      </c>
      <c r="AX1445" s="129" t="s">
        <v>33</v>
      </c>
      <c r="AY1445" s="106">
        <v>10</v>
      </c>
      <c r="BD1445" t="s">
        <v>4461</v>
      </c>
      <c r="BE1445" t="s">
        <v>4462</v>
      </c>
      <c r="BF1445" t="s">
        <v>4749</v>
      </c>
      <c r="BH1445" t="str">
        <f t="shared" si="318"/>
        <v>AV</v>
      </c>
      <c r="BJ1445" t="str">
        <f t="shared" si="319"/>
        <v>OK</v>
      </c>
      <c r="BK1445" s="130">
        <v>1050</v>
      </c>
      <c r="BL1445" s="130" t="s">
        <v>37</v>
      </c>
      <c r="BM1445" s="131" t="s">
        <v>33</v>
      </c>
      <c r="BN1445" s="131" t="e">
        <v>#VALUE!</v>
      </c>
      <c r="BO1445">
        <v>1050</v>
      </c>
      <c r="BP1445">
        <v>10</v>
      </c>
    </row>
    <row r="1446" spans="1:68" ht="25.2" x14ac:dyDescent="0.3">
      <c r="A1446" s="1"/>
      <c r="B1446" s="47">
        <v>1341</v>
      </c>
      <c r="C1446" s="45">
        <v>1119147</v>
      </c>
      <c r="D1446" s="47"/>
      <c r="E1446" s="47"/>
      <c r="F1446" s="39" t="s">
        <v>4216</v>
      </c>
      <c r="G1446" s="29" t="s">
        <v>31</v>
      </c>
      <c r="H1446" s="70" t="s">
        <v>4779</v>
      </c>
      <c r="I1446" s="148"/>
      <c r="J1446" s="147"/>
      <c r="K1446" s="148">
        <v>0</v>
      </c>
      <c r="L1446" s="148"/>
      <c r="M1446" s="147"/>
      <c r="N1446" s="29" t="str">
        <f t="shared" si="314"/>
        <v/>
      </c>
      <c r="O1446" s="29" t="str">
        <f t="shared" si="315"/>
        <v/>
      </c>
      <c r="P1446" s="29" t="str">
        <f t="shared" si="316"/>
        <v/>
      </c>
      <c r="Q1446" s="29" t="str">
        <f t="shared" si="323"/>
        <v/>
      </c>
      <c r="R1446" s="29" t="str">
        <f t="shared" si="324"/>
        <v/>
      </c>
      <c r="S1446" s="29" t="str">
        <f t="shared" si="325"/>
        <v/>
      </c>
      <c r="T1446" s="29" t="str">
        <f t="shared" si="326"/>
        <v/>
      </c>
      <c r="U1446" s="29"/>
      <c r="V1446" s="29"/>
      <c r="W1446" s="38" t="s">
        <v>4126</v>
      </c>
      <c r="X1446" s="29" t="s">
        <v>158</v>
      </c>
      <c r="Y1446" s="146">
        <v>1065.8800000000001</v>
      </c>
      <c r="Z1446" s="33">
        <v>1364</v>
      </c>
      <c r="AA1446" s="34">
        <f t="shared" si="321"/>
        <v>0.28000000000000003</v>
      </c>
      <c r="AB1446" s="33">
        <f t="shared" si="317"/>
        <v>1364</v>
      </c>
      <c r="AC1446" s="34">
        <f t="shared" si="322"/>
        <v>0.27969462967487135</v>
      </c>
      <c r="AD1446" s="145">
        <f t="shared" si="327"/>
        <v>1136.6669999999999</v>
      </c>
      <c r="AE1446" s="105">
        <v>888.23299999999995</v>
      </c>
      <c r="AF1446" s="34" t="s">
        <v>36</v>
      </c>
      <c r="AG1446" s="34" t="s">
        <v>36</v>
      </c>
      <c r="AH1446" s="34" t="s">
        <v>36</v>
      </c>
      <c r="AI1446" s="29">
        <v>7.9000000000000001E-2</v>
      </c>
      <c r="AJ1446" s="29">
        <v>7.0400000000000004E-5</v>
      </c>
      <c r="AK1446" s="29">
        <v>10</v>
      </c>
      <c r="AL1446" s="29">
        <v>0</v>
      </c>
      <c r="AM1446" s="29" t="s">
        <v>28</v>
      </c>
      <c r="AN1446" s="158" t="s">
        <v>28</v>
      </c>
      <c r="AO1446" s="29" t="s">
        <v>28</v>
      </c>
      <c r="AP1446" s="29">
        <v>10</v>
      </c>
      <c r="AQ1446" s="29">
        <v>67</v>
      </c>
      <c r="AR1446" s="29">
        <v>122</v>
      </c>
      <c r="AS1446" s="29">
        <v>122</v>
      </c>
      <c r="AT1446" s="29">
        <v>0.79</v>
      </c>
      <c r="AU1446" s="144">
        <v>9.9722799999999996E-4</v>
      </c>
      <c r="AV1446" s="36" t="s">
        <v>28</v>
      </c>
      <c r="AW1446" s="102">
        <v>44511</v>
      </c>
      <c r="AX1446" s="129" t="s">
        <v>33</v>
      </c>
      <c r="AY1446" s="106" t="e">
        <v>#N/A</v>
      </c>
      <c r="BD1446" t="s">
        <v>4461</v>
      </c>
      <c r="BE1446" t="s">
        <v>4462</v>
      </c>
      <c r="BF1446" t="s">
        <v>4749</v>
      </c>
      <c r="BH1446" t="str">
        <f t="shared" si="318"/>
        <v>AV</v>
      </c>
      <c r="BJ1446" t="str">
        <f t="shared" si="319"/>
        <v>OK</v>
      </c>
      <c r="BK1446" s="130">
        <v>1364</v>
      </c>
      <c r="BL1446" s="130" t="s">
        <v>37</v>
      </c>
      <c r="BM1446" s="131" t="s">
        <v>33</v>
      </c>
      <c r="BN1446" s="131" t="e">
        <v>#VALUE!</v>
      </c>
      <c r="BO1446">
        <v>1364</v>
      </c>
      <c r="BP1446">
        <v>0</v>
      </c>
    </row>
    <row r="1447" spans="1:68" ht="25.2" x14ac:dyDescent="0.3">
      <c r="A1447" s="1"/>
      <c r="B1447" s="47">
        <v>1342</v>
      </c>
      <c r="C1447" s="45">
        <v>1119148</v>
      </c>
      <c r="D1447" s="47"/>
      <c r="E1447" s="47"/>
      <c r="F1447" s="39" t="s">
        <v>4217</v>
      </c>
      <c r="G1447" s="29" t="s">
        <v>31</v>
      </c>
      <c r="H1447" s="70" t="s">
        <v>4779</v>
      </c>
      <c r="I1447" s="148"/>
      <c r="J1447" s="147"/>
      <c r="K1447" s="148">
        <v>0</v>
      </c>
      <c r="L1447" s="148"/>
      <c r="M1447" s="147"/>
      <c r="N1447" s="29" t="str">
        <f t="shared" si="314"/>
        <v/>
      </c>
      <c r="O1447" s="29" t="str">
        <f t="shared" si="315"/>
        <v/>
      </c>
      <c r="P1447" s="29" t="str">
        <f t="shared" si="316"/>
        <v/>
      </c>
      <c r="Q1447" s="29" t="str">
        <f t="shared" si="323"/>
        <v/>
      </c>
      <c r="R1447" s="29" t="str">
        <f t="shared" si="324"/>
        <v/>
      </c>
      <c r="S1447" s="29" t="str">
        <f t="shared" si="325"/>
        <v/>
      </c>
      <c r="T1447" s="29" t="str">
        <f t="shared" si="326"/>
        <v/>
      </c>
      <c r="U1447" s="29"/>
      <c r="V1447" s="29"/>
      <c r="W1447" s="38" t="s">
        <v>4126</v>
      </c>
      <c r="X1447" s="29" t="s">
        <v>158</v>
      </c>
      <c r="Y1447" s="146">
        <v>1078.5899999999999</v>
      </c>
      <c r="Z1447" s="33">
        <v>1381</v>
      </c>
      <c r="AA1447" s="34">
        <f t="shared" si="321"/>
        <v>0.28000000000000003</v>
      </c>
      <c r="AB1447" s="33">
        <f t="shared" si="317"/>
        <v>1381</v>
      </c>
      <c r="AC1447" s="34">
        <f t="shared" si="322"/>
        <v>0.28037493394153479</v>
      </c>
      <c r="AD1447" s="145">
        <f t="shared" si="327"/>
        <v>1150.8330000000001</v>
      </c>
      <c r="AE1447" s="105">
        <v>898.82500000000005</v>
      </c>
      <c r="AF1447" s="34" t="s">
        <v>36</v>
      </c>
      <c r="AG1447" s="34" t="s">
        <v>36</v>
      </c>
      <c r="AH1447" s="34" t="s">
        <v>36</v>
      </c>
      <c r="AI1447" s="29">
        <v>5.2999999999999999E-2</v>
      </c>
      <c r="AJ1447" s="29">
        <v>3.4900000000000001E-5</v>
      </c>
      <c r="AK1447" s="29">
        <v>40</v>
      </c>
      <c r="AL1447" s="29">
        <v>0</v>
      </c>
      <c r="AM1447" s="29" t="s">
        <v>28</v>
      </c>
      <c r="AN1447" s="158" t="s">
        <v>28</v>
      </c>
      <c r="AO1447" s="29" t="s">
        <v>28</v>
      </c>
      <c r="AP1447" s="29">
        <v>20</v>
      </c>
      <c r="AQ1447" s="29">
        <v>52</v>
      </c>
      <c r="AR1447" s="29">
        <v>170</v>
      </c>
      <c r="AS1447" s="29">
        <v>170</v>
      </c>
      <c r="AT1447" s="29">
        <v>1.06</v>
      </c>
      <c r="AU1447" s="144">
        <v>1.5028000000000001E-3</v>
      </c>
      <c r="AV1447" s="36" t="s">
        <v>28</v>
      </c>
      <c r="AW1447" s="102">
        <v>44511</v>
      </c>
      <c r="AX1447" s="129" t="s">
        <v>33</v>
      </c>
      <c r="AY1447" s="106">
        <v>40</v>
      </c>
      <c r="BD1447" t="s">
        <v>4461</v>
      </c>
      <c r="BE1447" t="s">
        <v>4462</v>
      </c>
      <c r="BF1447" t="s">
        <v>4749</v>
      </c>
      <c r="BH1447" t="str">
        <f t="shared" si="318"/>
        <v>AV</v>
      </c>
      <c r="BJ1447" t="str">
        <f t="shared" si="319"/>
        <v>OK</v>
      </c>
      <c r="BK1447" s="130">
        <v>1381</v>
      </c>
      <c r="BL1447" s="130" t="s">
        <v>37</v>
      </c>
      <c r="BM1447" s="131" t="s">
        <v>33</v>
      </c>
      <c r="BN1447" s="131" t="e">
        <v>#VALUE!</v>
      </c>
      <c r="BO1447">
        <v>1381</v>
      </c>
      <c r="BP1447">
        <v>40</v>
      </c>
    </row>
    <row r="1448" spans="1:68" ht="25.2" x14ac:dyDescent="0.3">
      <c r="A1448" s="1"/>
      <c r="B1448" s="47">
        <v>1343</v>
      </c>
      <c r="C1448" s="45">
        <v>1119149</v>
      </c>
      <c r="D1448" s="47"/>
      <c r="E1448" s="47"/>
      <c r="F1448" s="39" t="s">
        <v>4218</v>
      </c>
      <c r="G1448" s="29" t="s">
        <v>31</v>
      </c>
      <c r="H1448" s="157"/>
      <c r="I1448" s="148"/>
      <c r="J1448" s="147"/>
      <c r="K1448" s="148">
        <v>0</v>
      </c>
      <c r="L1448" s="148"/>
      <c r="M1448" s="147"/>
      <c r="N1448" s="29" t="str">
        <f t="shared" ref="N1448:N1511" si="328">IFERROR(MID($D1448,1,7)+0,"")</f>
        <v/>
      </c>
      <c r="O1448" s="29" t="str">
        <f t="shared" ref="O1448:O1511" si="329">IFERROR(MID($D1448,10,7)+0,"")</f>
        <v/>
      </c>
      <c r="P1448" s="29" t="str">
        <f t="shared" ref="P1448:P1511" si="330">IFERROR(MID($D1448,19,7)+0,"")</f>
        <v/>
      </c>
      <c r="Q1448" s="29" t="str">
        <f t="shared" si="323"/>
        <v/>
      </c>
      <c r="R1448" s="29" t="str">
        <f t="shared" si="324"/>
        <v/>
      </c>
      <c r="S1448" s="29" t="str">
        <f t="shared" si="325"/>
        <v/>
      </c>
      <c r="T1448" s="29" t="str">
        <f t="shared" si="326"/>
        <v/>
      </c>
      <c r="U1448" s="29"/>
      <c r="V1448" s="29"/>
      <c r="W1448" s="38" t="s">
        <v>4126</v>
      </c>
      <c r="X1448" s="29" t="s">
        <v>158</v>
      </c>
      <c r="Y1448" s="146">
        <v>1105.1199999999999</v>
      </c>
      <c r="Z1448" s="33">
        <v>1415</v>
      </c>
      <c r="AA1448" s="34">
        <f t="shared" si="321"/>
        <v>0.28000000000000003</v>
      </c>
      <c r="AB1448" s="33">
        <f t="shared" ref="AB1448:AB1511" si="331">IF(OR(W1448="VLD MLC components",W1448="VLD MLC pipes",W1448="VLD PEX components",W1448="VLD PEX pipes",W1448="VLD PHC components",W1448="VLD PHC pipes"),"По запросу",Z1448)</f>
        <v>1415</v>
      </c>
      <c r="AC1448" s="34">
        <f t="shared" si="322"/>
        <v>0.28040476343012999</v>
      </c>
      <c r="AD1448" s="145">
        <f t="shared" si="327"/>
        <v>1179.1669999999999</v>
      </c>
      <c r="AE1448" s="105">
        <v>920.93299999999999</v>
      </c>
      <c r="AF1448" s="34" t="s">
        <v>36</v>
      </c>
      <c r="AG1448" s="34" t="s">
        <v>36</v>
      </c>
      <c r="AH1448" s="34" t="s">
        <v>36</v>
      </c>
      <c r="AI1448" s="29">
        <v>7.8E-2</v>
      </c>
      <c r="AJ1448" s="29">
        <v>6.1400000000000002E-5</v>
      </c>
      <c r="AK1448" s="29">
        <v>0</v>
      </c>
      <c r="AL1448" s="29">
        <v>0</v>
      </c>
      <c r="AM1448" s="29" t="s">
        <v>28</v>
      </c>
      <c r="AN1448" s="44" t="s">
        <v>27</v>
      </c>
      <c r="AO1448" s="29" t="s">
        <v>28</v>
      </c>
      <c r="AP1448" s="29">
        <v>10</v>
      </c>
      <c r="AQ1448" s="29">
        <v>59</v>
      </c>
      <c r="AR1448" s="29">
        <v>124</v>
      </c>
      <c r="AS1448" s="29">
        <v>124</v>
      </c>
      <c r="AT1448" s="29">
        <v>0.78</v>
      </c>
      <c r="AU1448" s="144">
        <v>9.0718400000000001E-4</v>
      </c>
      <c r="AV1448" s="36" t="s">
        <v>28</v>
      </c>
      <c r="AW1448" s="102">
        <v>44511</v>
      </c>
      <c r="AX1448" s="129" t="s">
        <v>33</v>
      </c>
      <c r="AY1448" s="106" t="e">
        <v>#N/A</v>
      </c>
      <c r="BD1448" t="s">
        <v>4461</v>
      </c>
      <c r="BE1448" t="s">
        <v>4462</v>
      </c>
      <c r="BF1448" t="s">
        <v>4749</v>
      </c>
      <c r="BH1448" t="str">
        <f t="shared" ref="BH1448:BH1511" si="332">IF(OR(H1448="Регулярный ассортимент",AK1448&gt;0,AL1448&gt;0),"AV","")</f>
        <v/>
      </c>
      <c r="BJ1448" t="str">
        <f t="shared" ref="BJ1448:BJ1511" si="333">IF(AB1448-Z1448=0,"OK")</f>
        <v>OK</v>
      </c>
      <c r="BK1448" s="130" t="s">
        <v>5302</v>
      </c>
      <c r="BL1448" s="130" t="e">
        <v>#VALUE!</v>
      </c>
      <c r="BM1448" s="131" t="s">
        <v>33</v>
      </c>
      <c r="BN1448" s="131" t="e">
        <v>#VALUE!</v>
      </c>
      <c r="BO1448" t="e">
        <v>#N/A</v>
      </c>
      <c r="BP1448">
        <v>0</v>
      </c>
    </row>
    <row r="1449" spans="1:68" ht="25.2" x14ac:dyDescent="0.3">
      <c r="A1449" s="1"/>
      <c r="B1449" s="47">
        <v>1344</v>
      </c>
      <c r="C1449" s="45">
        <v>1119150</v>
      </c>
      <c r="D1449" s="47"/>
      <c r="E1449" s="47"/>
      <c r="F1449" s="39" t="s">
        <v>4219</v>
      </c>
      <c r="G1449" s="29" t="s">
        <v>31</v>
      </c>
      <c r="H1449" s="70" t="s">
        <v>4779</v>
      </c>
      <c r="I1449" s="148"/>
      <c r="J1449" s="147"/>
      <c r="K1449" s="148">
        <v>0</v>
      </c>
      <c r="L1449" s="148"/>
      <c r="M1449" s="147"/>
      <c r="N1449" s="29" t="str">
        <f t="shared" si="328"/>
        <v/>
      </c>
      <c r="O1449" s="29" t="str">
        <f t="shared" si="329"/>
        <v/>
      </c>
      <c r="P1449" s="29" t="str">
        <f t="shared" si="330"/>
        <v/>
      </c>
      <c r="Q1449" s="29" t="str">
        <f t="shared" si="323"/>
        <v/>
      </c>
      <c r="R1449" s="29" t="str">
        <f t="shared" si="324"/>
        <v/>
      </c>
      <c r="S1449" s="29" t="str">
        <f t="shared" si="325"/>
        <v/>
      </c>
      <c r="T1449" s="29" t="str">
        <f t="shared" si="326"/>
        <v/>
      </c>
      <c r="U1449" s="29"/>
      <c r="V1449" s="29"/>
      <c r="W1449" s="38" t="s">
        <v>4126</v>
      </c>
      <c r="X1449" s="29" t="s">
        <v>158</v>
      </c>
      <c r="Y1449" s="146">
        <v>1299.57</v>
      </c>
      <c r="Z1449" s="33">
        <v>1663</v>
      </c>
      <c r="AA1449" s="34">
        <f t="shared" si="321"/>
        <v>0.28000000000000003</v>
      </c>
      <c r="AB1449" s="33">
        <f t="shared" si="331"/>
        <v>1663</v>
      </c>
      <c r="AC1449" s="34">
        <f t="shared" si="322"/>
        <v>0.27965373161892026</v>
      </c>
      <c r="AD1449" s="145">
        <f t="shared" si="327"/>
        <v>1385.8330000000001</v>
      </c>
      <c r="AE1449" s="105">
        <v>1082.9749999999999</v>
      </c>
      <c r="AF1449" s="34" t="s">
        <v>36</v>
      </c>
      <c r="AG1449" s="34" t="s">
        <v>36</v>
      </c>
      <c r="AH1449" s="34" t="s">
        <v>36</v>
      </c>
      <c r="AI1449" s="29">
        <v>7.8E-2</v>
      </c>
      <c r="AJ1449" s="29">
        <v>4.4199999999999997E-5</v>
      </c>
      <c r="AK1449" s="29">
        <v>10</v>
      </c>
      <c r="AL1449" s="29">
        <v>0</v>
      </c>
      <c r="AM1449" s="29" t="s">
        <v>28</v>
      </c>
      <c r="AN1449" s="158" t="s">
        <v>28</v>
      </c>
      <c r="AO1449" s="29" t="s">
        <v>28</v>
      </c>
      <c r="AP1449" s="29">
        <v>10</v>
      </c>
      <c r="AQ1449" s="29">
        <v>52</v>
      </c>
      <c r="AR1449" s="29">
        <v>132</v>
      </c>
      <c r="AS1449" s="29">
        <v>132</v>
      </c>
      <c r="AT1449" s="29">
        <v>0.78</v>
      </c>
      <c r="AU1449" s="144">
        <v>9.0604800000000001E-4</v>
      </c>
      <c r="AV1449" s="36" t="s">
        <v>28</v>
      </c>
      <c r="AW1449" s="102">
        <v>44511</v>
      </c>
      <c r="AX1449" s="129" t="s">
        <v>33</v>
      </c>
      <c r="AY1449" s="106">
        <v>30</v>
      </c>
      <c r="BD1449" t="s">
        <v>4461</v>
      </c>
      <c r="BE1449" t="s">
        <v>4462</v>
      </c>
      <c r="BF1449" t="s">
        <v>4749</v>
      </c>
      <c r="BH1449" t="str">
        <f t="shared" si="332"/>
        <v>AV</v>
      </c>
      <c r="BJ1449" t="str">
        <f t="shared" si="333"/>
        <v>OK</v>
      </c>
      <c r="BK1449" s="130">
        <v>1663</v>
      </c>
      <c r="BL1449" s="130" t="s">
        <v>37</v>
      </c>
      <c r="BM1449" s="131" t="s">
        <v>33</v>
      </c>
      <c r="BN1449" s="131" t="e">
        <v>#VALUE!</v>
      </c>
      <c r="BO1449">
        <v>1663</v>
      </c>
      <c r="BP1449">
        <v>30</v>
      </c>
    </row>
    <row r="1450" spans="1:68" ht="25.2" x14ac:dyDescent="0.3">
      <c r="A1450" s="1"/>
      <c r="B1450" s="47">
        <v>1345</v>
      </c>
      <c r="C1450" s="45">
        <v>1119151</v>
      </c>
      <c r="D1450" s="47"/>
      <c r="E1450" s="47"/>
      <c r="F1450" s="39" t="s">
        <v>4220</v>
      </c>
      <c r="G1450" s="29" t="s">
        <v>31</v>
      </c>
      <c r="H1450" s="70" t="s">
        <v>4779</v>
      </c>
      <c r="I1450" s="148"/>
      <c r="J1450" s="147"/>
      <c r="K1450" s="148">
        <v>0</v>
      </c>
      <c r="L1450" s="148"/>
      <c r="M1450" s="147"/>
      <c r="N1450" s="29" t="str">
        <f t="shared" si="328"/>
        <v/>
      </c>
      <c r="O1450" s="29" t="str">
        <f t="shared" si="329"/>
        <v/>
      </c>
      <c r="P1450" s="29" t="str">
        <f t="shared" si="330"/>
        <v/>
      </c>
      <c r="Q1450" s="29" t="str">
        <f t="shared" si="323"/>
        <v/>
      </c>
      <c r="R1450" s="29" t="str">
        <f t="shared" si="324"/>
        <v/>
      </c>
      <c r="S1450" s="29" t="str">
        <f t="shared" si="325"/>
        <v/>
      </c>
      <c r="T1450" s="29" t="str">
        <f t="shared" si="326"/>
        <v/>
      </c>
      <c r="U1450" s="29"/>
      <c r="V1450" s="29"/>
      <c r="W1450" s="38" t="s">
        <v>4126</v>
      </c>
      <c r="X1450" s="29" t="s">
        <v>158</v>
      </c>
      <c r="Y1450" s="146">
        <v>1311.9</v>
      </c>
      <c r="Z1450" s="33">
        <v>1679</v>
      </c>
      <c r="AA1450" s="34">
        <f t="shared" si="321"/>
        <v>0.28000000000000003</v>
      </c>
      <c r="AB1450" s="33">
        <f t="shared" si="331"/>
        <v>1679</v>
      </c>
      <c r="AC1450" s="34">
        <f t="shared" si="322"/>
        <v>0.27982346215412751</v>
      </c>
      <c r="AD1450" s="145">
        <f t="shared" si="327"/>
        <v>1399.1669999999999</v>
      </c>
      <c r="AE1450" s="105">
        <v>1093.25</v>
      </c>
      <c r="AF1450" s="34" t="s">
        <v>36</v>
      </c>
      <c r="AG1450" s="34" t="s">
        <v>36</v>
      </c>
      <c r="AH1450" s="34" t="s">
        <v>36</v>
      </c>
      <c r="AI1450" s="29">
        <v>7.9000000000000001E-2</v>
      </c>
      <c r="AJ1450" s="29">
        <v>5.9299999999999998E-5</v>
      </c>
      <c r="AK1450" s="29">
        <v>20</v>
      </c>
      <c r="AL1450" s="29">
        <v>0</v>
      </c>
      <c r="AM1450" s="29" t="s">
        <v>28</v>
      </c>
      <c r="AN1450" s="158" t="s">
        <v>28</v>
      </c>
      <c r="AO1450" s="29" t="s">
        <v>28</v>
      </c>
      <c r="AP1450" s="29">
        <v>10</v>
      </c>
      <c r="AQ1450" s="29">
        <v>57</v>
      </c>
      <c r="AR1450" s="29">
        <v>140</v>
      </c>
      <c r="AS1450" s="29">
        <v>140</v>
      </c>
      <c r="AT1450" s="29">
        <v>0.79</v>
      </c>
      <c r="AU1450" s="144">
        <v>1.1172000000000001E-3</v>
      </c>
      <c r="AV1450" s="36" t="s">
        <v>28</v>
      </c>
      <c r="AW1450" s="102">
        <v>44511</v>
      </c>
      <c r="AX1450" s="129" t="s">
        <v>33</v>
      </c>
      <c r="AY1450" s="106">
        <v>50</v>
      </c>
      <c r="BD1450" t="s">
        <v>4461</v>
      </c>
      <c r="BE1450" t="s">
        <v>4462</v>
      </c>
      <c r="BF1450" t="s">
        <v>4749</v>
      </c>
      <c r="BH1450" t="str">
        <f t="shared" si="332"/>
        <v>AV</v>
      </c>
      <c r="BJ1450" t="str">
        <f t="shared" si="333"/>
        <v>OK</v>
      </c>
      <c r="BK1450" s="130">
        <v>1679</v>
      </c>
      <c r="BL1450" s="130" t="s">
        <v>37</v>
      </c>
      <c r="BM1450" s="131" t="s">
        <v>33</v>
      </c>
      <c r="BN1450" s="131" t="e">
        <v>#VALUE!</v>
      </c>
      <c r="BO1450">
        <v>1679</v>
      </c>
      <c r="BP1450">
        <v>50</v>
      </c>
    </row>
    <row r="1451" spans="1:68" ht="25.2" x14ac:dyDescent="0.3">
      <c r="A1451" s="1"/>
      <c r="B1451" s="47">
        <v>1346</v>
      </c>
      <c r="C1451" s="45">
        <v>1119152</v>
      </c>
      <c r="D1451" s="47"/>
      <c r="E1451" s="47"/>
      <c r="F1451" s="39" t="s">
        <v>4221</v>
      </c>
      <c r="G1451" s="29" t="s">
        <v>31</v>
      </c>
      <c r="H1451" s="157"/>
      <c r="I1451" s="148"/>
      <c r="J1451" s="147"/>
      <c r="K1451" s="148">
        <v>0</v>
      </c>
      <c r="L1451" s="148"/>
      <c r="M1451" s="147"/>
      <c r="N1451" s="29" t="str">
        <f t="shared" si="328"/>
        <v/>
      </c>
      <c r="O1451" s="29" t="str">
        <f t="shared" si="329"/>
        <v/>
      </c>
      <c r="P1451" s="29" t="str">
        <f t="shared" si="330"/>
        <v/>
      </c>
      <c r="Q1451" s="29" t="str">
        <f t="shared" si="323"/>
        <v/>
      </c>
      <c r="R1451" s="29" t="str">
        <f t="shared" si="324"/>
        <v/>
      </c>
      <c r="S1451" s="29" t="str">
        <f t="shared" si="325"/>
        <v/>
      </c>
      <c r="T1451" s="29" t="str">
        <f t="shared" si="326"/>
        <v/>
      </c>
      <c r="U1451" s="29"/>
      <c r="V1451" s="29"/>
      <c r="W1451" s="38" t="s">
        <v>4126</v>
      </c>
      <c r="X1451" s="29" t="s">
        <v>158</v>
      </c>
      <c r="Y1451" s="146">
        <v>1418.71</v>
      </c>
      <c r="Z1451" s="33">
        <v>1816</v>
      </c>
      <c r="AA1451" s="34">
        <f t="shared" si="321"/>
        <v>0.28000000000000003</v>
      </c>
      <c r="AB1451" s="33">
        <f t="shared" si="331"/>
        <v>1816</v>
      </c>
      <c r="AC1451" s="34">
        <f t="shared" si="322"/>
        <v>0.28003616807837212</v>
      </c>
      <c r="AD1451" s="145">
        <f t="shared" si="327"/>
        <v>1513.3330000000001</v>
      </c>
      <c r="AE1451" s="105">
        <v>1182.258</v>
      </c>
      <c r="AF1451" s="34" t="s">
        <v>36</v>
      </c>
      <c r="AG1451" s="34" t="s">
        <v>36</v>
      </c>
      <c r="AH1451" s="34" t="s">
        <v>36</v>
      </c>
      <c r="AI1451" s="29">
        <v>0.108</v>
      </c>
      <c r="AJ1451" s="29">
        <v>1.066E-4</v>
      </c>
      <c r="AK1451" s="29">
        <v>0</v>
      </c>
      <c r="AL1451" s="29">
        <v>0</v>
      </c>
      <c r="AM1451" s="29" t="s">
        <v>28</v>
      </c>
      <c r="AN1451" s="44" t="s">
        <v>27</v>
      </c>
      <c r="AO1451" s="29" t="s">
        <v>28</v>
      </c>
      <c r="AP1451" s="29">
        <v>10</v>
      </c>
      <c r="AQ1451" s="29">
        <v>71</v>
      </c>
      <c r="AR1451" s="29">
        <v>145</v>
      </c>
      <c r="AS1451" s="29">
        <v>145</v>
      </c>
      <c r="AT1451" s="29">
        <v>1.08</v>
      </c>
      <c r="AU1451" s="144">
        <v>1.492775E-3</v>
      </c>
      <c r="AV1451" s="36" t="s">
        <v>28</v>
      </c>
      <c r="AW1451" s="102">
        <v>44511</v>
      </c>
      <c r="AX1451" s="129" t="s">
        <v>33</v>
      </c>
      <c r="AY1451" s="106" t="e">
        <v>#N/A</v>
      </c>
      <c r="BD1451" t="s">
        <v>4461</v>
      </c>
      <c r="BE1451" t="s">
        <v>4462</v>
      </c>
      <c r="BF1451" t="s">
        <v>4749</v>
      </c>
      <c r="BH1451" t="str">
        <f t="shared" si="332"/>
        <v/>
      </c>
      <c r="BJ1451" t="str">
        <f t="shared" si="333"/>
        <v>OK</v>
      </c>
      <c r="BK1451" s="130" t="s">
        <v>5302</v>
      </c>
      <c r="BL1451" s="130" t="e">
        <v>#VALUE!</v>
      </c>
      <c r="BM1451" s="131" t="s">
        <v>33</v>
      </c>
      <c r="BN1451" s="131" t="e">
        <v>#VALUE!</v>
      </c>
      <c r="BO1451" t="e">
        <v>#N/A</v>
      </c>
      <c r="BP1451">
        <v>0</v>
      </c>
    </row>
    <row r="1452" spans="1:68" ht="25.2" x14ac:dyDescent="0.3">
      <c r="A1452" s="1"/>
      <c r="B1452" s="47">
        <v>1347</v>
      </c>
      <c r="C1452" s="45">
        <v>1119153</v>
      </c>
      <c r="D1452" s="47"/>
      <c r="E1452" s="47"/>
      <c r="F1452" s="39" t="s">
        <v>4222</v>
      </c>
      <c r="G1452" s="29" t="s">
        <v>31</v>
      </c>
      <c r="H1452" s="157"/>
      <c r="I1452" s="148"/>
      <c r="J1452" s="147"/>
      <c r="K1452" s="148">
        <v>0</v>
      </c>
      <c r="L1452" s="148"/>
      <c r="M1452" s="147"/>
      <c r="N1452" s="29" t="str">
        <f t="shared" si="328"/>
        <v/>
      </c>
      <c r="O1452" s="29" t="str">
        <f t="shared" si="329"/>
        <v/>
      </c>
      <c r="P1452" s="29" t="str">
        <f t="shared" si="330"/>
        <v/>
      </c>
      <c r="Q1452" s="29" t="str">
        <f t="shared" si="323"/>
        <v/>
      </c>
      <c r="R1452" s="29" t="str">
        <f t="shared" si="324"/>
        <v/>
      </c>
      <c r="S1452" s="29" t="str">
        <f t="shared" si="325"/>
        <v/>
      </c>
      <c r="T1452" s="29" t="str">
        <f t="shared" si="326"/>
        <v/>
      </c>
      <c r="U1452" s="29"/>
      <c r="V1452" s="29"/>
      <c r="W1452" s="38" t="s">
        <v>4126</v>
      </c>
      <c r="X1452" s="29" t="s">
        <v>158</v>
      </c>
      <c r="Y1452" s="146">
        <v>1824.06</v>
      </c>
      <c r="Z1452" s="33">
        <v>2335</v>
      </c>
      <c r="AA1452" s="34">
        <f t="shared" si="321"/>
        <v>0.28000000000000003</v>
      </c>
      <c r="AB1452" s="33">
        <f t="shared" si="331"/>
        <v>2335</v>
      </c>
      <c r="AC1452" s="34">
        <f t="shared" si="322"/>
        <v>0.28011118055327139</v>
      </c>
      <c r="AD1452" s="145">
        <f t="shared" si="327"/>
        <v>1945.8330000000001</v>
      </c>
      <c r="AE1452" s="105">
        <v>1520.05</v>
      </c>
      <c r="AF1452" s="34" t="s">
        <v>36</v>
      </c>
      <c r="AG1452" s="34" t="s">
        <v>36</v>
      </c>
      <c r="AH1452" s="34" t="s">
        <v>36</v>
      </c>
      <c r="AI1452" s="29">
        <v>0.105</v>
      </c>
      <c r="AJ1452" s="29">
        <v>7.7200000000000006E-5</v>
      </c>
      <c r="AK1452" s="29">
        <v>0</v>
      </c>
      <c r="AL1452" s="29">
        <v>0</v>
      </c>
      <c r="AM1452" s="29" t="s">
        <v>28</v>
      </c>
      <c r="AN1452" s="44" t="s">
        <v>27</v>
      </c>
      <c r="AO1452" s="29" t="s">
        <v>28</v>
      </c>
      <c r="AP1452" s="29">
        <v>10</v>
      </c>
      <c r="AQ1452" s="29">
        <v>74</v>
      </c>
      <c r="AR1452" s="29">
        <v>142</v>
      </c>
      <c r="AS1452" s="29">
        <v>142</v>
      </c>
      <c r="AT1452" s="29">
        <v>1.05</v>
      </c>
      <c r="AU1452" s="144">
        <v>1.492136E-3</v>
      </c>
      <c r="AV1452" s="36" t="s">
        <v>28</v>
      </c>
      <c r="AW1452" s="102">
        <v>44511</v>
      </c>
      <c r="AX1452" s="129" t="s">
        <v>33</v>
      </c>
      <c r="AY1452" s="106">
        <v>30</v>
      </c>
      <c r="BD1452" t="s">
        <v>4461</v>
      </c>
      <c r="BE1452" t="s">
        <v>4462</v>
      </c>
      <c r="BF1452" t="s">
        <v>4749</v>
      </c>
      <c r="BH1452" t="str">
        <f t="shared" si="332"/>
        <v/>
      </c>
      <c r="BJ1452" t="str">
        <f t="shared" si="333"/>
        <v>OK</v>
      </c>
      <c r="BK1452" s="130" t="s">
        <v>5302</v>
      </c>
      <c r="BL1452" s="130" t="e">
        <v>#VALUE!</v>
      </c>
      <c r="BM1452" s="131" t="s">
        <v>33</v>
      </c>
      <c r="BN1452" s="131" t="e">
        <v>#VALUE!</v>
      </c>
      <c r="BO1452" t="e">
        <v>#N/A</v>
      </c>
      <c r="BP1452">
        <v>30</v>
      </c>
    </row>
    <row r="1453" spans="1:68" ht="25.2" x14ac:dyDescent="0.3">
      <c r="A1453" s="1"/>
      <c r="B1453" s="47">
        <v>1348</v>
      </c>
      <c r="C1453" s="45">
        <v>1119154</v>
      </c>
      <c r="D1453" s="47"/>
      <c r="E1453" s="47"/>
      <c r="F1453" s="39" t="s">
        <v>4223</v>
      </c>
      <c r="G1453" s="29" t="s">
        <v>31</v>
      </c>
      <c r="H1453" s="157"/>
      <c r="I1453" s="148"/>
      <c r="J1453" s="147"/>
      <c r="K1453" s="148">
        <v>0</v>
      </c>
      <c r="L1453" s="148"/>
      <c r="M1453" s="147"/>
      <c r="N1453" s="29" t="str">
        <f t="shared" si="328"/>
        <v/>
      </c>
      <c r="O1453" s="29" t="str">
        <f t="shared" si="329"/>
        <v/>
      </c>
      <c r="P1453" s="29" t="str">
        <f t="shared" si="330"/>
        <v/>
      </c>
      <c r="Q1453" s="29" t="str">
        <f t="shared" si="323"/>
        <v/>
      </c>
      <c r="R1453" s="29" t="str">
        <f t="shared" si="324"/>
        <v/>
      </c>
      <c r="S1453" s="29" t="str">
        <f t="shared" si="325"/>
        <v/>
      </c>
      <c r="T1453" s="29" t="str">
        <f t="shared" si="326"/>
        <v/>
      </c>
      <c r="U1453" s="29"/>
      <c r="V1453" s="29"/>
      <c r="W1453" s="38" t="s">
        <v>4126</v>
      </c>
      <c r="X1453" s="29" t="s">
        <v>158</v>
      </c>
      <c r="Y1453" s="146">
        <v>2515.61</v>
      </c>
      <c r="Z1453" s="33">
        <v>3220</v>
      </c>
      <c r="AA1453" s="34">
        <f t="shared" si="321"/>
        <v>0.28000000000000003</v>
      </c>
      <c r="AB1453" s="33">
        <f t="shared" si="331"/>
        <v>3220</v>
      </c>
      <c r="AC1453" s="34">
        <f t="shared" si="322"/>
        <v>0.28000726980616708</v>
      </c>
      <c r="AD1453" s="145">
        <f t="shared" ref="AD1453:AD1484" si="334">ROUND(Z1453/1.2,3)</f>
        <v>2683.3330000000001</v>
      </c>
      <c r="AE1453" s="105">
        <v>2096.3420000000001</v>
      </c>
      <c r="AF1453" s="34" t="s">
        <v>36</v>
      </c>
      <c r="AG1453" s="34" t="s">
        <v>36</v>
      </c>
      <c r="AH1453" s="34" t="s">
        <v>36</v>
      </c>
      <c r="AI1453" s="29">
        <v>0.105</v>
      </c>
      <c r="AJ1453" s="29">
        <v>9.5299999999999999E-5</v>
      </c>
      <c r="AK1453" s="29">
        <v>0</v>
      </c>
      <c r="AL1453" s="29">
        <v>0</v>
      </c>
      <c r="AM1453" s="29" t="s">
        <v>28</v>
      </c>
      <c r="AN1453" s="44" t="s">
        <v>27</v>
      </c>
      <c r="AO1453" s="29" t="s">
        <v>28</v>
      </c>
      <c r="AP1453" s="29">
        <v>10</v>
      </c>
      <c r="AQ1453" s="29">
        <v>63</v>
      </c>
      <c r="AR1453" s="29">
        <v>154</v>
      </c>
      <c r="AS1453" s="29">
        <v>154</v>
      </c>
      <c r="AT1453" s="29">
        <v>1.05</v>
      </c>
      <c r="AU1453" s="144">
        <v>1.4941080000000001E-3</v>
      </c>
      <c r="AV1453" s="36" t="s">
        <v>28</v>
      </c>
      <c r="AW1453" s="102">
        <v>44511</v>
      </c>
      <c r="AX1453" s="129" t="s">
        <v>33</v>
      </c>
      <c r="AY1453" s="106">
        <v>60</v>
      </c>
      <c r="BD1453" t="s">
        <v>4461</v>
      </c>
      <c r="BE1453" t="s">
        <v>4462</v>
      </c>
      <c r="BF1453" t="s">
        <v>4749</v>
      </c>
      <c r="BH1453" t="str">
        <f t="shared" si="332"/>
        <v/>
      </c>
      <c r="BJ1453" t="str">
        <f t="shared" si="333"/>
        <v>OK</v>
      </c>
      <c r="BK1453" s="130" t="s">
        <v>5302</v>
      </c>
      <c r="BL1453" s="130" t="e">
        <v>#VALUE!</v>
      </c>
      <c r="BM1453" s="131" t="s">
        <v>33</v>
      </c>
      <c r="BN1453" s="131" t="e">
        <v>#VALUE!</v>
      </c>
      <c r="BO1453" t="e">
        <v>#N/A</v>
      </c>
      <c r="BP1453">
        <v>60</v>
      </c>
    </row>
    <row r="1454" spans="1:68" ht="25.2" x14ac:dyDescent="0.3">
      <c r="A1454" s="1"/>
      <c r="B1454" s="47">
        <v>1349</v>
      </c>
      <c r="C1454" s="45">
        <v>1119155</v>
      </c>
      <c r="D1454" s="47"/>
      <c r="E1454" s="47"/>
      <c r="F1454" s="39" t="s">
        <v>4224</v>
      </c>
      <c r="G1454" s="29" t="s">
        <v>31</v>
      </c>
      <c r="H1454" s="157"/>
      <c r="I1454" s="148"/>
      <c r="J1454" s="147"/>
      <c r="K1454" s="148">
        <v>0</v>
      </c>
      <c r="L1454" s="148"/>
      <c r="M1454" s="147"/>
      <c r="N1454" s="29" t="str">
        <f t="shared" si="328"/>
        <v/>
      </c>
      <c r="O1454" s="29" t="str">
        <f t="shared" si="329"/>
        <v/>
      </c>
      <c r="P1454" s="29" t="str">
        <f t="shared" si="330"/>
        <v/>
      </c>
      <c r="Q1454" s="29" t="str">
        <f t="shared" si="323"/>
        <v/>
      </c>
      <c r="R1454" s="29" t="str">
        <f t="shared" si="324"/>
        <v/>
      </c>
      <c r="S1454" s="29" t="str">
        <f t="shared" si="325"/>
        <v/>
      </c>
      <c r="T1454" s="29" t="str">
        <f t="shared" si="326"/>
        <v/>
      </c>
      <c r="U1454" s="29"/>
      <c r="V1454" s="29"/>
      <c r="W1454" s="38" t="s">
        <v>4126</v>
      </c>
      <c r="X1454" s="29" t="s">
        <v>158</v>
      </c>
      <c r="Y1454" s="146">
        <v>2981.21</v>
      </c>
      <c r="Z1454" s="33">
        <v>3816</v>
      </c>
      <c r="AA1454" s="34">
        <f t="shared" si="321"/>
        <v>0.28000000000000003</v>
      </c>
      <c r="AB1454" s="33">
        <f t="shared" si="331"/>
        <v>3816</v>
      </c>
      <c r="AC1454" s="34">
        <f t="shared" si="322"/>
        <v>0.28001700248999528</v>
      </c>
      <c r="AD1454" s="145">
        <f t="shared" si="334"/>
        <v>3180</v>
      </c>
      <c r="AE1454" s="105">
        <v>2484.3420000000001</v>
      </c>
      <c r="AF1454" s="34" t="s">
        <v>36</v>
      </c>
      <c r="AG1454" s="34" t="s">
        <v>36</v>
      </c>
      <c r="AH1454" s="34" t="s">
        <v>36</v>
      </c>
      <c r="AI1454" s="29">
        <v>0.13400000000000001</v>
      </c>
      <c r="AJ1454" s="29">
        <v>1.2400000000000001E-4</v>
      </c>
      <c r="AK1454" s="29">
        <v>0</v>
      </c>
      <c r="AL1454" s="29">
        <v>0</v>
      </c>
      <c r="AM1454" s="29" t="s">
        <v>28</v>
      </c>
      <c r="AN1454" s="44" t="s">
        <v>27</v>
      </c>
      <c r="AO1454" s="29" t="s">
        <v>28</v>
      </c>
      <c r="AP1454" s="29">
        <v>10</v>
      </c>
      <c r="AQ1454" s="29">
        <v>82</v>
      </c>
      <c r="AR1454" s="29">
        <v>191</v>
      </c>
      <c r="AS1454" s="29">
        <v>191</v>
      </c>
      <c r="AT1454" s="29">
        <v>1.34</v>
      </c>
      <c r="AU1454" s="144">
        <v>2.991442E-3</v>
      </c>
      <c r="AV1454" s="36" t="s">
        <v>28</v>
      </c>
      <c r="AW1454" s="102">
        <v>44511</v>
      </c>
      <c r="AX1454" s="129" t="s">
        <v>33</v>
      </c>
      <c r="AY1454" s="106">
        <v>40</v>
      </c>
      <c r="BD1454" t="s">
        <v>4461</v>
      </c>
      <c r="BE1454" t="s">
        <v>4462</v>
      </c>
      <c r="BF1454" t="s">
        <v>4749</v>
      </c>
      <c r="BH1454" t="str">
        <f t="shared" si="332"/>
        <v/>
      </c>
      <c r="BJ1454" t="str">
        <f t="shared" si="333"/>
        <v>OK</v>
      </c>
      <c r="BK1454" s="130" t="s">
        <v>5302</v>
      </c>
      <c r="BL1454" s="130" t="e">
        <v>#VALUE!</v>
      </c>
      <c r="BM1454" s="131" t="s">
        <v>33</v>
      </c>
      <c r="BN1454" s="131" t="e">
        <v>#VALUE!</v>
      </c>
      <c r="BO1454" t="e">
        <v>#N/A</v>
      </c>
      <c r="BP1454">
        <v>40</v>
      </c>
    </row>
    <row r="1455" spans="1:68" ht="25.2" x14ac:dyDescent="0.3">
      <c r="A1455" s="1"/>
      <c r="B1455" s="47">
        <v>1350</v>
      </c>
      <c r="C1455" s="45">
        <v>1119156</v>
      </c>
      <c r="D1455" s="47"/>
      <c r="E1455" s="47"/>
      <c r="F1455" s="39" t="s">
        <v>4225</v>
      </c>
      <c r="G1455" s="29" t="s">
        <v>31</v>
      </c>
      <c r="H1455" s="70" t="s">
        <v>4779</v>
      </c>
      <c r="I1455" s="148"/>
      <c r="J1455" s="147"/>
      <c r="K1455" s="148">
        <v>0</v>
      </c>
      <c r="L1455" s="148"/>
      <c r="M1455" s="147"/>
      <c r="N1455" s="29" t="str">
        <f t="shared" si="328"/>
        <v/>
      </c>
      <c r="O1455" s="29" t="str">
        <f t="shared" si="329"/>
        <v/>
      </c>
      <c r="P1455" s="29" t="str">
        <f t="shared" si="330"/>
        <v/>
      </c>
      <c r="Q1455" s="29" t="str">
        <f t="shared" si="323"/>
        <v/>
      </c>
      <c r="R1455" s="29" t="str">
        <f t="shared" si="324"/>
        <v/>
      </c>
      <c r="S1455" s="29" t="str">
        <f t="shared" si="325"/>
        <v/>
      </c>
      <c r="T1455" s="29" t="str">
        <f t="shared" si="326"/>
        <v/>
      </c>
      <c r="U1455" s="29"/>
      <c r="V1455" s="29"/>
      <c r="W1455" s="38" t="s">
        <v>4126</v>
      </c>
      <c r="X1455" s="29" t="s">
        <v>158</v>
      </c>
      <c r="Y1455" s="146">
        <v>3127.74</v>
      </c>
      <c r="Z1455" s="33">
        <v>4004</v>
      </c>
      <c r="AA1455" s="34">
        <f t="shared" si="321"/>
        <v>0.28000000000000003</v>
      </c>
      <c r="AB1455" s="33">
        <f t="shared" si="331"/>
        <v>4004</v>
      </c>
      <c r="AC1455" s="34">
        <f t="shared" si="322"/>
        <v>0.28015768574114225</v>
      </c>
      <c r="AD1455" s="145">
        <f t="shared" si="334"/>
        <v>3336.6669999999999</v>
      </c>
      <c r="AE1455" s="105">
        <v>2606.4499999999998</v>
      </c>
      <c r="AF1455" s="34" t="s">
        <v>36</v>
      </c>
      <c r="AG1455" s="34" t="s">
        <v>36</v>
      </c>
      <c r="AH1455" s="34" t="s">
        <v>36</v>
      </c>
      <c r="AI1455" s="29">
        <v>0.17399999999999999</v>
      </c>
      <c r="AJ1455" s="29">
        <v>1.7469999999999999E-4</v>
      </c>
      <c r="AK1455" s="29">
        <v>10</v>
      </c>
      <c r="AL1455" s="29">
        <v>0</v>
      </c>
      <c r="AM1455" s="29" t="s">
        <v>28</v>
      </c>
      <c r="AN1455" s="158" t="s">
        <v>28</v>
      </c>
      <c r="AO1455" s="29" t="s">
        <v>28</v>
      </c>
      <c r="AP1455" s="29">
        <v>10</v>
      </c>
      <c r="AQ1455" s="29">
        <v>71</v>
      </c>
      <c r="AR1455" s="29">
        <v>206</v>
      </c>
      <c r="AS1455" s="29">
        <v>206</v>
      </c>
      <c r="AT1455" s="29">
        <v>1.7399999999999998</v>
      </c>
      <c r="AU1455" s="144">
        <v>3.0129559999999998E-3</v>
      </c>
      <c r="AV1455" s="36" t="s">
        <v>28</v>
      </c>
      <c r="AW1455" s="102">
        <v>44511</v>
      </c>
      <c r="AX1455" s="129" t="s">
        <v>33</v>
      </c>
      <c r="AY1455" s="106">
        <v>30</v>
      </c>
      <c r="BD1455" t="s">
        <v>4461</v>
      </c>
      <c r="BE1455" t="s">
        <v>4462</v>
      </c>
      <c r="BF1455" t="s">
        <v>4749</v>
      </c>
      <c r="BH1455" t="str">
        <f t="shared" si="332"/>
        <v>AV</v>
      </c>
      <c r="BJ1455" t="str">
        <f t="shared" si="333"/>
        <v>OK</v>
      </c>
      <c r="BK1455" s="130">
        <v>4004</v>
      </c>
      <c r="BL1455" s="130" t="s">
        <v>37</v>
      </c>
      <c r="BM1455" s="131" t="s">
        <v>33</v>
      </c>
      <c r="BN1455" s="131" t="e">
        <v>#VALUE!</v>
      </c>
      <c r="BO1455">
        <v>4004</v>
      </c>
      <c r="BP1455">
        <v>30</v>
      </c>
    </row>
    <row r="1456" spans="1:68" ht="25.2" x14ac:dyDescent="0.3">
      <c r="A1456" s="1"/>
      <c r="B1456" s="47">
        <v>1351</v>
      </c>
      <c r="C1456" s="45">
        <v>1119157</v>
      </c>
      <c r="D1456" s="47"/>
      <c r="E1456" s="47"/>
      <c r="F1456" s="39" t="s">
        <v>4226</v>
      </c>
      <c r="G1456" s="29" t="s">
        <v>31</v>
      </c>
      <c r="H1456" s="157"/>
      <c r="I1456" s="148"/>
      <c r="J1456" s="147"/>
      <c r="K1456" s="148">
        <v>0</v>
      </c>
      <c r="L1456" s="148"/>
      <c r="M1456" s="147"/>
      <c r="N1456" s="29" t="str">
        <f t="shared" si="328"/>
        <v/>
      </c>
      <c r="O1456" s="29" t="str">
        <f t="shared" si="329"/>
        <v/>
      </c>
      <c r="P1456" s="29" t="str">
        <f t="shared" si="330"/>
        <v/>
      </c>
      <c r="Q1456" s="29" t="str">
        <f t="shared" si="323"/>
        <v/>
      </c>
      <c r="R1456" s="29" t="str">
        <f t="shared" si="324"/>
        <v/>
      </c>
      <c r="S1456" s="29" t="str">
        <f t="shared" si="325"/>
        <v/>
      </c>
      <c r="T1456" s="29" t="str">
        <f t="shared" si="326"/>
        <v/>
      </c>
      <c r="U1456" s="29"/>
      <c r="V1456" s="29"/>
      <c r="W1456" s="38" t="s">
        <v>4126</v>
      </c>
      <c r="X1456" s="29" t="s">
        <v>158</v>
      </c>
      <c r="Y1456" s="146">
        <v>3917.89</v>
      </c>
      <c r="Z1456" s="33">
        <v>5015</v>
      </c>
      <c r="AA1456" s="34">
        <f t="shared" si="321"/>
        <v>0.28000000000000003</v>
      </c>
      <c r="AB1456" s="33">
        <f t="shared" si="331"/>
        <v>5015</v>
      </c>
      <c r="AC1456" s="34">
        <f t="shared" si="322"/>
        <v>0.28002596091528476</v>
      </c>
      <c r="AD1456" s="145">
        <f t="shared" si="334"/>
        <v>4179.1670000000004</v>
      </c>
      <c r="AE1456" s="105">
        <v>3264.9079999999999</v>
      </c>
      <c r="AF1456" s="34" t="s">
        <v>36</v>
      </c>
      <c r="AG1456" s="34" t="s">
        <v>36</v>
      </c>
      <c r="AH1456" s="34" t="s">
        <v>36</v>
      </c>
      <c r="AI1456" s="29">
        <v>0.27400000000000002</v>
      </c>
      <c r="AJ1456" s="29">
        <v>2.6219999999999998E-4</v>
      </c>
      <c r="AK1456" s="29">
        <v>0</v>
      </c>
      <c r="AL1456" s="29">
        <v>0</v>
      </c>
      <c r="AM1456" s="29" t="s">
        <v>28</v>
      </c>
      <c r="AN1456" s="44" t="s">
        <v>27</v>
      </c>
      <c r="AO1456" s="29" t="s">
        <v>28</v>
      </c>
      <c r="AP1456" s="29">
        <v>6</v>
      </c>
      <c r="AQ1456" s="29">
        <v>75</v>
      </c>
      <c r="AR1456" s="29">
        <v>173</v>
      </c>
      <c r="AS1456" s="29">
        <v>173</v>
      </c>
      <c r="AT1456" s="29">
        <v>1.6440000000000001</v>
      </c>
      <c r="AU1456" s="144">
        <v>2.2446749999999998E-3</v>
      </c>
      <c r="AV1456" s="36" t="s">
        <v>28</v>
      </c>
      <c r="AW1456" s="102">
        <v>44511</v>
      </c>
      <c r="AX1456" s="129" t="s">
        <v>33</v>
      </c>
      <c r="AY1456" s="106">
        <v>6</v>
      </c>
      <c r="BD1456" t="s">
        <v>4461</v>
      </c>
      <c r="BE1456" t="s">
        <v>4462</v>
      </c>
      <c r="BF1456" t="s">
        <v>4749</v>
      </c>
      <c r="BH1456" t="str">
        <f t="shared" si="332"/>
        <v/>
      </c>
      <c r="BJ1456" t="str">
        <f t="shared" si="333"/>
        <v>OK</v>
      </c>
      <c r="BK1456" s="130" t="s">
        <v>5302</v>
      </c>
      <c r="BL1456" s="130" t="e">
        <v>#VALUE!</v>
      </c>
      <c r="BM1456" s="131" t="s">
        <v>33</v>
      </c>
      <c r="BN1456" s="131" t="e">
        <v>#VALUE!</v>
      </c>
      <c r="BO1456" t="e">
        <v>#N/A</v>
      </c>
      <c r="BP1456">
        <v>6</v>
      </c>
    </row>
    <row r="1457" spans="1:68" ht="25.2" x14ac:dyDescent="0.3">
      <c r="A1457" s="1"/>
      <c r="B1457" s="47">
        <v>1352</v>
      </c>
      <c r="C1457" s="45">
        <v>1119158</v>
      </c>
      <c r="D1457" s="47"/>
      <c r="E1457" s="47"/>
      <c r="F1457" s="39" t="s">
        <v>4227</v>
      </c>
      <c r="G1457" s="29" t="s">
        <v>31</v>
      </c>
      <c r="H1457" s="157"/>
      <c r="I1457" s="148"/>
      <c r="J1457" s="147"/>
      <c r="K1457" s="148">
        <v>0</v>
      </c>
      <c r="L1457" s="148"/>
      <c r="M1457" s="147"/>
      <c r="N1457" s="29" t="str">
        <f t="shared" si="328"/>
        <v/>
      </c>
      <c r="O1457" s="29" t="str">
        <f t="shared" si="329"/>
        <v/>
      </c>
      <c r="P1457" s="29" t="str">
        <f t="shared" si="330"/>
        <v/>
      </c>
      <c r="Q1457" s="29" t="str">
        <f t="shared" si="323"/>
        <v/>
      </c>
      <c r="R1457" s="29" t="str">
        <f t="shared" si="324"/>
        <v/>
      </c>
      <c r="S1457" s="29" t="str">
        <f t="shared" si="325"/>
        <v/>
      </c>
      <c r="T1457" s="29" t="str">
        <f t="shared" si="326"/>
        <v/>
      </c>
      <c r="U1457" s="29"/>
      <c r="V1457" s="29"/>
      <c r="W1457" s="38" t="s">
        <v>4126</v>
      </c>
      <c r="X1457" s="29" t="s">
        <v>158</v>
      </c>
      <c r="Y1457" s="146">
        <v>4558.7700000000004</v>
      </c>
      <c r="Z1457" s="33">
        <v>5835</v>
      </c>
      <c r="AA1457" s="34">
        <f t="shared" si="321"/>
        <v>0.28000000000000003</v>
      </c>
      <c r="AB1457" s="33">
        <f t="shared" si="331"/>
        <v>5835</v>
      </c>
      <c r="AC1457" s="34">
        <f t="shared" si="322"/>
        <v>0.2799505129673136</v>
      </c>
      <c r="AD1457" s="145">
        <f t="shared" si="334"/>
        <v>4862.5</v>
      </c>
      <c r="AE1457" s="105">
        <v>3798.9749999999999</v>
      </c>
      <c r="AF1457" s="34" t="s">
        <v>36</v>
      </c>
      <c r="AG1457" s="34" t="s">
        <v>36</v>
      </c>
      <c r="AH1457" s="34" t="s">
        <v>36</v>
      </c>
      <c r="AI1457" s="29">
        <v>0.35199999999999998</v>
      </c>
      <c r="AJ1457" s="29">
        <v>4.2200000000000001E-4</v>
      </c>
      <c r="AK1457" s="29">
        <v>0</v>
      </c>
      <c r="AL1457" s="29">
        <v>0</v>
      </c>
      <c r="AM1457" s="29" t="s">
        <v>28</v>
      </c>
      <c r="AN1457" s="44" t="s">
        <v>27</v>
      </c>
      <c r="AO1457" s="29" t="s">
        <v>28</v>
      </c>
      <c r="AP1457" s="29">
        <v>4</v>
      </c>
      <c r="AQ1457" s="29">
        <v>86</v>
      </c>
      <c r="AR1457" s="29">
        <v>187</v>
      </c>
      <c r="AS1457" s="29">
        <v>187</v>
      </c>
      <c r="AT1457" s="29">
        <v>1.4079999999999999</v>
      </c>
      <c r="AU1457" s="144">
        <v>3.007334E-3</v>
      </c>
      <c r="AV1457" s="36" t="s">
        <v>28</v>
      </c>
      <c r="AW1457" s="102">
        <v>44511</v>
      </c>
      <c r="AX1457" s="129" t="s">
        <v>33</v>
      </c>
      <c r="AY1457" s="106" t="e">
        <v>#N/A</v>
      </c>
      <c r="BD1457" t="s">
        <v>4461</v>
      </c>
      <c r="BE1457" t="s">
        <v>4462</v>
      </c>
      <c r="BF1457" t="s">
        <v>4749</v>
      </c>
      <c r="BH1457" t="str">
        <f t="shared" si="332"/>
        <v/>
      </c>
      <c r="BJ1457" t="str">
        <f t="shared" si="333"/>
        <v>OK</v>
      </c>
      <c r="BK1457" s="130" t="s">
        <v>5302</v>
      </c>
      <c r="BL1457" s="130" t="e">
        <v>#VALUE!</v>
      </c>
      <c r="BM1457" s="131" t="s">
        <v>33</v>
      </c>
      <c r="BN1457" s="131" t="e">
        <v>#VALUE!</v>
      </c>
      <c r="BO1457" t="e">
        <v>#N/A</v>
      </c>
      <c r="BP1457">
        <v>0</v>
      </c>
    </row>
    <row r="1458" spans="1:68" ht="25.2" x14ac:dyDescent="0.3">
      <c r="A1458" s="1"/>
      <c r="B1458" s="47">
        <v>1353</v>
      </c>
      <c r="C1458" s="45">
        <v>1119159</v>
      </c>
      <c r="D1458" s="47"/>
      <c r="E1458" s="47"/>
      <c r="F1458" s="39" t="s">
        <v>4228</v>
      </c>
      <c r="G1458" s="29" t="s">
        <v>31</v>
      </c>
      <c r="H1458" s="157"/>
      <c r="I1458" s="148"/>
      <c r="J1458" s="147"/>
      <c r="K1458" s="148">
        <v>0</v>
      </c>
      <c r="L1458" s="148"/>
      <c r="M1458" s="147"/>
      <c r="N1458" s="29" t="str">
        <f t="shared" si="328"/>
        <v/>
      </c>
      <c r="O1458" s="29" t="str">
        <f t="shared" si="329"/>
        <v/>
      </c>
      <c r="P1458" s="29" t="str">
        <f t="shared" si="330"/>
        <v/>
      </c>
      <c r="Q1458" s="29" t="str">
        <f t="shared" si="323"/>
        <v/>
      </c>
      <c r="R1458" s="29" t="str">
        <f t="shared" si="324"/>
        <v/>
      </c>
      <c r="S1458" s="29" t="str">
        <f t="shared" si="325"/>
        <v/>
      </c>
      <c r="T1458" s="29" t="str">
        <f t="shared" si="326"/>
        <v/>
      </c>
      <c r="U1458" s="29"/>
      <c r="V1458" s="29"/>
      <c r="W1458" s="38" t="s">
        <v>4126</v>
      </c>
      <c r="X1458" s="29" t="s">
        <v>158</v>
      </c>
      <c r="Y1458" s="146">
        <v>6156.88</v>
      </c>
      <c r="Z1458" s="33">
        <v>7881</v>
      </c>
      <c r="AA1458" s="34">
        <f t="shared" si="321"/>
        <v>0.28000000000000003</v>
      </c>
      <c r="AB1458" s="33">
        <f t="shared" si="331"/>
        <v>7881</v>
      </c>
      <c r="AC1458" s="34">
        <f t="shared" si="322"/>
        <v>0.28003152765891343</v>
      </c>
      <c r="AD1458" s="145">
        <f t="shared" si="334"/>
        <v>6567.5</v>
      </c>
      <c r="AE1458" s="105">
        <v>5130.7330000000002</v>
      </c>
      <c r="AF1458" s="34" t="s">
        <v>36</v>
      </c>
      <c r="AG1458" s="34" t="s">
        <v>36</v>
      </c>
      <c r="AH1458" s="34" t="s">
        <v>36</v>
      </c>
      <c r="AI1458" s="29">
        <v>0.57199999999999995</v>
      </c>
      <c r="AJ1458" s="29">
        <v>5.3249999999999999E-4</v>
      </c>
      <c r="AK1458" s="29">
        <v>0</v>
      </c>
      <c r="AL1458" s="29">
        <v>0</v>
      </c>
      <c r="AM1458" s="29" t="s">
        <v>28</v>
      </c>
      <c r="AN1458" s="44" t="s">
        <v>27</v>
      </c>
      <c r="AO1458" s="29" t="s">
        <v>28</v>
      </c>
      <c r="AP1458" s="29">
        <v>1</v>
      </c>
      <c r="AQ1458" s="29">
        <v>59</v>
      </c>
      <c r="AR1458" s="29">
        <v>101</v>
      </c>
      <c r="AS1458" s="29">
        <v>101</v>
      </c>
      <c r="AT1458" s="29">
        <v>0.57199999999999995</v>
      </c>
      <c r="AU1458" s="144">
        <v>6.0185900000000005E-4</v>
      </c>
      <c r="AV1458" s="36" t="s">
        <v>28</v>
      </c>
      <c r="AW1458" s="102">
        <v>44511</v>
      </c>
      <c r="AX1458" s="129" t="s">
        <v>33</v>
      </c>
      <c r="AY1458" s="106" t="e">
        <v>#N/A</v>
      </c>
      <c r="BD1458" t="s">
        <v>4461</v>
      </c>
      <c r="BE1458" t="s">
        <v>4462</v>
      </c>
      <c r="BF1458" t="s">
        <v>4749</v>
      </c>
      <c r="BH1458" t="str">
        <f t="shared" si="332"/>
        <v/>
      </c>
      <c r="BJ1458" t="str">
        <f t="shared" si="333"/>
        <v>OK</v>
      </c>
      <c r="BK1458" s="130" t="s">
        <v>5302</v>
      </c>
      <c r="BL1458" s="130" t="e">
        <v>#VALUE!</v>
      </c>
      <c r="BM1458" s="131" t="s">
        <v>33</v>
      </c>
      <c r="BN1458" s="131" t="e">
        <v>#VALUE!</v>
      </c>
      <c r="BO1458" t="e">
        <v>#N/A</v>
      </c>
      <c r="BP1458">
        <v>0</v>
      </c>
    </row>
    <row r="1459" spans="1:68" ht="25.2" x14ac:dyDescent="0.3">
      <c r="A1459" s="1"/>
      <c r="B1459" s="47">
        <v>1354</v>
      </c>
      <c r="C1459" s="45">
        <v>1119160</v>
      </c>
      <c r="D1459" s="47"/>
      <c r="E1459" s="47"/>
      <c r="F1459" s="39" t="s">
        <v>4229</v>
      </c>
      <c r="G1459" s="29" t="s">
        <v>31</v>
      </c>
      <c r="H1459" s="157"/>
      <c r="I1459" s="148"/>
      <c r="J1459" s="147"/>
      <c r="K1459" s="148">
        <v>0</v>
      </c>
      <c r="L1459" s="148"/>
      <c r="M1459" s="147"/>
      <c r="N1459" s="29" t="str">
        <f t="shared" si="328"/>
        <v/>
      </c>
      <c r="O1459" s="29" t="str">
        <f t="shared" si="329"/>
        <v/>
      </c>
      <c r="P1459" s="29" t="str">
        <f t="shared" si="330"/>
        <v/>
      </c>
      <c r="Q1459" s="29" t="str">
        <f t="shared" si="323"/>
        <v/>
      </c>
      <c r="R1459" s="29" t="str">
        <f t="shared" si="324"/>
        <v/>
      </c>
      <c r="S1459" s="29" t="str">
        <f t="shared" si="325"/>
        <v/>
      </c>
      <c r="T1459" s="29" t="str">
        <f t="shared" si="326"/>
        <v/>
      </c>
      <c r="U1459" s="29"/>
      <c r="V1459" s="29"/>
      <c r="W1459" s="38" t="s">
        <v>4126</v>
      </c>
      <c r="X1459" s="29" t="s">
        <v>158</v>
      </c>
      <c r="Y1459" s="146">
        <v>6165.09</v>
      </c>
      <c r="Z1459" s="33">
        <v>7891</v>
      </c>
      <c r="AA1459" s="34">
        <f t="shared" ref="AA1459:AA1500" si="335">ROUND(Z1459/Y1459-1,3)</f>
        <v>0.28000000000000003</v>
      </c>
      <c r="AB1459" s="33">
        <f t="shared" si="331"/>
        <v>7891</v>
      </c>
      <c r="AC1459" s="34">
        <f t="shared" ref="AC1459:AC1500" si="336">(AD1459-AE1459)/AE1459</f>
        <v>0.27994880853320875</v>
      </c>
      <c r="AD1459" s="145">
        <f t="shared" si="334"/>
        <v>6575.8329999999996</v>
      </c>
      <c r="AE1459" s="105">
        <v>5137.5749999999998</v>
      </c>
      <c r="AF1459" s="34" t="s">
        <v>36</v>
      </c>
      <c r="AG1459" s="34" t="s">
        <v>36</v>
      </c>
      <c r="AH1459" s="34" t="s">
        <v>36</v>
      </c>
      <c r="AI1459" s="29">
        <v>0.61599999999999999</v>
      </c>
      <c r="AJ1459" s="29">
        <v>5.1440000000000004E-4</v>
      </c>
      <c r="AK1459" s="29">
        <v>0</v>
      </c>
      <c r="AL1459" s="29">
        <v>0</v>
      </c>
      <c r="AM1459" s="29" t="s">
        <v>28</v>
      </c>
      <c r="AN1459" s="44" t="s">
        <v>27</v>
      </c>
      <c r="AO1459" s="29" t="s">
        <v>28</v>
      </c>
      <c r="AP1459" s="29">
        <v>1</v>
      </c>
      <c r="AQ1459" s="29">
        <v>57</v>
      </c>
      <c r="AR1459" s="29">
        <v>126</v>
      </c>
      <c r="AS1459" s="29">
        <v>126</v>
      </c>
      <c r="AT1459" s="29">
        <v>0.61599999999999999</v>
      </c>
      <c r="AU1459" s="144">
        <v>9.04932E-4</v>
      </c>
      <c r="AV1459" s="36" t="s">
        <v>28</v>
      </c>
      <c r="AW1459" s="102">
        <v>44511</v>
      </c>
      <c r="AX1459" s="129" t="s">
        <v>33</v>
      </c>
      <c r="AY1459" s="106" t="e">
        <v>#N/A</v>
      </c>
      <c r="BD1459" t="s">
        <v>4461</v>
      </c>
      <c r="BE1459" t="s">
        <v>4462</v>
      </c>
      <c r="BF1459" t="s">
        <v>4749</v>
      </c>
      <c r="BH1459" t="str">
        <f t="shared" si="332"/>
        <v/>
      </c>
      <c r="BJ1459" t="str">
        <f t="shared" si="333"/>
        <v>OK</v>
      </c>
      <c r="BK1459" s="130" t="s">
        <v>5302</v>
      </c>
      <c r="BL1459" s="130" t="e">
        <v>#VALUE!</v>
      </c>
      <c r="BM1459" s="131" t="s">
        <v>33</v>
      </c>
      <c r="BN1459" s="131" t="e">
        <v>#VALUE!</v>
      </c>
      <c r="BO1459" t="e">
        <v>#N/A</v>
      </c>
      <c r="BP1459">
        <v>0</v>
      </c>
    </row>
    <row r="1460" spans="1:68" ht="25.2" x14ac:dyDescent="0.3">
      <c r="A1460" s="1"/>
      <c r="B1460" s="47">
        <v>1355</v>
      </c>
      <c r="C1460" s="45">
        <v>1119161</v>
      </c>
      <c r="D1460" s="47"/>
      <c r="E1460" s="47"/>
      <c r="F1460" s="39" t="s">
        <v>4230</v>
      </c>
      <c r="G1460" s="29" t="s">
        <v>31</v>
      </c>
      <c r="H1460" s="157"/>
      <c r="I1460" s="148"/>
      <c r="J1460" s="147"/>
      <c r="K1460" s="148">
        <v>0</v>
      </c>
      <c r="L1460" s="148"/>
      <c r="M1460" s="147"/>
      <c r="N1460" s="29" t="str">
        <f t="shared" si="328"/>
        <v/>
      </c>
      <c r="O1460" s="29" t="str">
        <f t="shared" si="329"/>
        <v/>
      </c>
      <c r="P1460" s="29" t="str">
        <f t="shared" si="330"/>
        <v/>
      </c>
      <c r="Q1460" s="29" t="str">
        <f t="shared" si="323"/>
        <v/>
      </c>
      <c r="R1460" s="29" t="str">
        <f t="shared" si="324"/>
        <v/>
      </c>
      <c r="S1460" s="29" t="str">
        <f t="shared" si="325"/>
        <v/>
      </c>
      <c r="T1460" s="29" t="str">
        <f t="shared" si="326"/>
        <v/>
      </c>
      <c r="U1460" s="29"/>
      <c r="V1460" s="29"/>
      <c r="W1460" s="38" t="s">
        <v>4126</v>
      </c>
      <c r="X1460" s="29" t="s">
        <v>158</v>
      </c>
      <c r="Y1460" s="146">
        <v>6901.84</v>
      </c>
      <c r="Z1460" s="33">
        <v>8834</v>
      </c>
      <c r="AA1460" s="34">
        <f t="shared" si="335"/>
        <v>0.28000000000000003</v>
      </c>
      <c r="AB1460" s="33">
        <f t="shared" si="331"/>
        <v>8834</v>
      </c>
      <c r="AC1460" s="34">
        <f t="shared" si="336"/>
        <v>0.27994866759870801</v>
      </c>
      <c r="AD1460" s="145">
        <f t="shared" si="334"/>
        <v>7361.6670000000004</v>
      </c>
      <c r="AE1460" s="105">
        <v>5751.5330000000004</v>
      </c>
      <c r="AF1460" s="34" t="s">
        <v>36</v>
      </c>
      <c r="AG1460" s="34" t="s">
        <v>36</v>
      </c>
      <c r="AH1460" s="34" t="s">
        <v>36</v>
      </c>
      <c r="AI1460" s="29">
        <v>0.79200000000000004</v>
      </c>
      <c r="AJ1460" s="29">
        <v>6.5050000000000004E-4</v>
      </c>
      <c r="AK1460" s="29">
        <v>0</v>
      </c>
      <c r="AL1460" s="29">
        <v>0</v>
      </c>
      <c r="AM1460" s="29" t="s">
        <v>28</v>
      </c>
      <c r="AN1460" s="44" t="s">
        <v>27</v>
      </c>
      <c r="AO1460" s="29" t="s">
        <v>28</v>
      </c>
      <c r="AP1460" s="29">
        <v>1</v>
      </c>
      <c r="AQ1460" s="29">
        <v>59</v>
      </c>
      <c r="AR1460" s="29">
        <v>124</v>
      </c>
      <c r="AS1460" s="29">
        <v>124</v>
      </c>
      <c r="AT1460" s="29">
        <v>0.79200000000000004</v>
      </c>
      <c r="AU1460" s="144">
        <v>9.0718400000000001E-4</v>
      </c>
      <c r="AV1460" s="36" t="s">
        <v>28</v>
      </c>
      <c r="AW1460" s="102">
        <v>44511</v>
      </c>
      <c r="AX1460" s="129" t="s">
        <v>33</v>
      </c>
      <c r="AY1460" s="106" t="e">
        <v>#N/A</v>
      </c>
      <c r="BD1460" t="s">
        <v>4461</v>
      </c>
      <c r="BE1460" t="s">
        <v>4462</v>
      </c>
      <c r="BF1460" t="s">
        <v>4749</v>
      </c>
      <c r="BH1460" t="str">
        <f t="shared" si="332"/>
        <v/>
      </c>
      <c r="BJ1460" t="str">
        <f t="shared" si="333"/>
        <v>OK</v>
      </c>
      <c r="BK1460" s="130" t="s">
        <v>5302</v>
      </c>
      <c r="BL1460" s="130" t="e">
        <v>#VALUE!</v>
      </c>
      <c r="BM1460" s="131" t="s">
        <v>33</v>
      </c>
      <c r="BN1460" s="131" t="e">
        <v>#VALUE!</v>
      </c>
      <c r="BO1460" t="e">
        <v>#N/A</v>
      </c>
      <c r="BP1460">
        <v>0</v>
      </c>
    </row>
    <row r="1461" spans="1:68" ht="25.2" x14ac:dyDescent="0.3">
      <c r="A1461" s="1"/>
      <c r="B1461" s="47">
        <v>1356</v>
      </c>
      <c r="C1461" s="45">
        <v>1119162</v>
      </c>
      <c r="D1461" s="47"/>
      <c r="E1461" s="47"/>
      <c r="F1461" s="39" t="s">
        <v>4231</v>
      </c>
      <c r="G1461" s="29" t="s">
        <v>31</v>
      </c>
      <c r="H1461" s="157"/>
      <c r="I1461" s="148"/>
      <c r="J1461" s="147"/>
      <c r="K1461" s="148">
        <v>0</v>
      </c>
      <c r="L1461" s="148"/>
      <c r="M1461" s="147"/>
      <c r="N1461" s="29" t="str">
        <f t="shared" si="328"/>
        <v/>
      </c>
      <c r="O1461" s="29" t="str">
        <f t="shared" si="329"/>
        <v/>
      </c>
      <c r="P1461" s="29" t="str">
        <f t="shared" si="330"/>
        <v/>
      </c>
      <c r="Q1461" s="29" t="str">
        <f t="shared" si="323"/>
        <v/>
      </c>
      <c r="R1461" s="29" t="str">
        <f t="shared" si="324"/>
        <v/>
      </c>
      <c r="S1461" s="29" t="str">
        <f t="shared" si="325"/>
        <v/>
      </c>
      <c r="T1461" s="29" t="str">
        <f t="shared" si="326"/>
        <v/>
      </c>
      <c r="U1461" s="29"/>
      <c r="V1461" s="29"/>
      <c r="W1461" s="38" t="s">
        <v>4126</v>
      </c>
      <c r="X1461" s="29" t="s">
        <v>158</v>
      </c>
      <c r="Y1461" s="146">
        <v>8472.5499999999993</v>
      </c>
      <c r="Z1461" s="33">
        <v>10845</v>
      </c>
      <c r="AA1461" s="34">
        <f t="shared" si="335"/>
        <v>0.28000000000000003</v>
      </c>
      <c r="AB1461" s="33">
        <f t="shared" si="331"/>
        <v>10845</v>
      </c>
      <c r="AC1461" s="34">
        <f t="shared" si="336"/>
        <v>0.28001611226920414</v>
      </c>
      <c r="AD1461" s="145">
        <f t="shared" si="334"/>
        <v>9037.5</v>
      </c>
      <c r="AE1461" s="105">
        <v>7060.4579999999996</v>
      </c>
      <c r="AF1461" s="34" t="s">
        <v>36</v>
      </c>
      <c r="AG1461" s="34" t="s">
        <v>36</v>
      </c>
      <c r="AH1461" s="34" t="s">
        <v>36</v>
      </c>
      <c r="AI1461" s="29">
        <v>1.1220000000000001</v>
      </c>
      <c r="AJ1461" s="29">
        <v>8.5959999999999997E-4</v>
      </c>
      <c r="AK1461" s="29">
        <v>0</v>
      </c>
      <c r="AL1461" s="29">
        <v>0</v>
      </c>
      <c r="AM1461" s="29" t="s">
        <v>28</v>
      </c>
      <c r="AN1461" s="44" t="s">
        <v>27</v>
      </c>
      <c r="AO1461" s="29" t="s">
        <v>28</v>
      </c>
      <c r="AP1461" s="29">
        <v>1</v>
      </c>
      <c r="AQ1461" s="29">
        <v>65</v>
      </c>
      <c r="AR1461" s="29">
        <v>166</v>
      </c>
      <c r="AS1461" s="29">
        <v>166</v>
      </c>
      <c r="AT1461" s="29">
        <v>1.1220000000000001</v>
      </c>
      <c r="AU1461" s="144">
        <v>1.7911400000000001E-3</v>
      </c>
      <c r="AV1461" s="36" t="s">
        <v>28</v>
      </c>
      <c r="AW1461" s="102">
        <v>44511</v>
      </c>
      <c r="AX1461" s="129" t="s">
        <v>33</v>
      </c>
      <c r="AY1461" s="106" t="e">
        <v>#N/A</v>
      </c>
      <c r="BD1461" t="s">
        <v>4461</v>
      </c>
      <c r="BE1461" t="s">
        <v>4462</v>
      </c>
      <c r="BF1461" t="s">
        <v>4749</v>
      </c>
      <c r="BH1461" t="str">
        <f t="shared" si="332"/>
        <v/>
      </c>
      <c r="BJ1461" t="str">
        <f t="shared" si="333"/>
        <v>OK</v>
      </c>
      <c r="BK1461" s="130" t="s">
        <v>5302</v>
      </c>
      <c r="BL1461" s="130" t="e">
        <v>#VALUE!</v>
      </c>
      <c r="BM1461" s="131" t="s">
        <v>33</v>
      </c>
      <c r="BN1461" s="131" t="e">
        <v>#VALUE!</v>
      </c>
      <c r="BO1461" t="e">
        <v>#N/A</v>
      </c>
      <c r="BP1461">
        <v>0</v>
      </c>
    </row>
    <row r="1462" spans="1:68" ht="25.2" x14ac:dyDescent="0.3">
      <c r="A1462" s="1"/>
      <c r="B1462" s="47">
        <v>1357</v>
      </c>
      <c r="C1462" s="45">
        <v>1119163</v>
      </c>
      <c r="D1462" s="47"/>
      <c r="E1462" s="47"/>
      <c r="F1462" s="39" t="s">
        <v>4232</v>
      </c>
      <c r="G1462" s="29" t="s">
        <v>31</v>
      </c>
      <c r="H1462" s="157"/>
      <c r="I1462" s="148"/>
      <c r="J1462" s="147"/>
      <c r="K1462" s="148">
        <v>0</v>
      </c>
      <c r="L1462" s="148"/>
      <c r="M1462" s="147"/>
      <c r="N1462" s="29" t="str">
        <f t="shared" si="328"/>
        <v/>
      </c>
      <c r="O1462" s="29" t="str">
        <f t="shared" si="329"/>
        <v/>
      </c>
      <c r="P1462" s="29" t="str">
        <f t="shared" si="330"/>
        <v/>
      </c>
      <c r="Q1462" s="29" t="str">
        <f t="shared" si="323"/>
        <v/>
      </c>
      <c r="R1462" s="29" t="str">
        <f t="shared" si="324"/>
        <v/>
      </c>
      <c r="S1462" s="29" t="str">
        <f t="shared" si="325"/>
        <v/>
      </c>
      <c r="T1462" s="29" t="str">
        <f t="shared" si="326"/>
        <v/>
      </c>
      <c r="U1462" s="29"/>
      <c r="V1462" s="29"/>
      <c r="W1462" s="38" t="s">
        <v>4126</v>
      </c>
      <c r="X1462" s="29" t="s">
        <v>158</v>
      </c>
      <c r="Y1462" s="146">
        <v>10324</v>
      </c>
      <c r="Z1462" s="33">
        <v>13215</v>
      </c>
      <c r="AA1462" s="34">
        <f t="shared" si="335"/>
        <v>0.28000000000000003</v>
      </c>
      <c r="AB1462" s="33">
        <f t="shared" si="331"/>
        <v>13215</v>
      </c>
      <c r="AC1462" s="34">
        <f t="shared" si="336"/>
        <v>0.28002717086505885</v>
      </c>
      <c r="AD1462" s="145">
        <f t="shared" si="334"/>
        <v>11012.5</v>
      </c>
      <c r="AE1462" s="105">
        <v>8603.3330000000005</v>
      </c>
      <c r="AF1462" s="34" t="s">
        <v>36</v>
      </c>
      <c r="AG1462" s="34" t="s">
        <v>36</v>
      </c>
      <c r="AH1462" s="34" t="s">
        <v>36</v>
      </c>
      <c r="AI1462" s="29">
        <v>1.77</v>
      </c>
      <c r="AJ1462" s="29">
        <v>1.372E-3</v>
      </c>
      <c r="AK1462" s="29">
        <v>0</v>
      </c>
      <c r="AL1462" s="29">
        <v>0</v>
      </c>
      <c r="AM1462" s="29" t="s">
        <v>28</v>
      </c>
      <c r="AN1462" s="44" t="s">
        <v>27</v>
      </c>
      <c r="AO1462" s="29" t="s">
        <v>28</v>
      </c>
      <c r="AP1462" s="29">
        <v>1</v>
      </c>
      <c r="AQ1462" s="29">
        <v>70</v>
      </c>
      <c r="AR1462" s="29">
        <v>179</v>
      </c>
      <c r="AS1462" s="29">
        <v>179</v>
      </c>
      <c r="AT1462" s="29">
        <v>1.77</v>
      </c>
      <c r="AU1462" s="144">
        <v>2.2428700000000001E-3</v>
      </c>
      <c r="AV1462" s="36" t="s">
        <v>28</v>
      </c>
      <c r="AW1462" s="102">
        <v>44511</v>
      </c>
      <c r="AX1462" s="129" t="s">
        <v>33</v>
      </c>
      <c r="AY1462" s="106" t="e">
        <v>#N/A</v>
      </c>
      <c r="BD1462" t="s">
        <v>4461</v>
      </c>
      <c r="BE1462" t="s">
        <v>4462</v>
      </c>
      <c r="BF1462" t="s">
        <v>4749</v>
      </c>
      <c r="BH1462" t="str">
        <f t="shared" si="332"/>
        <v/>
      </c>
      <c r="BJ1462" t="str">
        <f t="shared" si="333"/>
        <v>OK</v>
      </c>
      <c r="BK1462" s="130" t="s">
        <v>5302</v>
      </c>
      <c r="BL1462" s="130" t="e">
        <v>#VALUE!</v>
      </c>
      <c r="BM1462" s="131" t="s">
        <v>33</v>
      </c>
      <c r="BN1462" s="131" t="e">
        <v>#VALUE!</v>
      </c>
      <c r="BO1462" t="e">
        <v>#N/A</v>
      </c>
      <c r="BP1462">
        <v>0</v>
      </c>
    </row>
    <row r="1463" spans="1:68" ht="25.2" x14ac:dyDescent="0.3">
      <c r="A1463" s="1"/>
      <c r="B1463" s="47">
        <v>1358</v>
      </c>
      <c r="C1463" s="45">
        <v>1119164</v>
      </c>
      <c r="D1463" s="47"/>
      <c r="E1463" s="47"/>
      <c r="F1463" s="39" t="s">
        <v>4233</v>
      </c>
      <c r="G1463" s="29" t="s">
        <v>31</v>
      </c>
      <c r="H1463" s="157"/>
      <c r="I1463" s="148"/>
      <c r="J1463" s="147"/>
      <c r="K1463" s="148">
        <v>0</v>
      </c>
      <c r="L1463" s="148"/>
      <c r="M1463" s="147"/>
      <c r="N1463" s="29" t="str">
        <f t="shared" si="328"/>
        <v/>
      </c>
      <c r="O1463" s="29" t="str">
        <f t="shared" si="329"/>
        <v/>
      </c>
      <c r="P1463" s="29" t="str">
        <f t="shared" si="330"/>
        <v/>
      </c>
      <c r="Q1463" s="29" t="str">
        <f t="shared" si="323"/>
        <v/>
      </c>
      <c r="R1463" s="29" t="str">
        <f t="shared" si="324"/>
        <v/>
      </c>
      <c r="S1463" s="29" t="str">
        <f t="shared" si="325"/>
        <v/>
      </c>
      <c r="T1463" s="29" t="str">
        <f t="shared" si="326"/>
        <v/>
      </c>
      <c r="U1463" s="29"/>
      <c r="V1463" s="29"/>
      <c r="W1463" s="38" t="s">
        <v>4126</v>
      </c>
      <c r="X1463" s="29" t="s">
        <v>158</v>
      </c>
      <c r="Y1463" s="146">
        <v>13329.85</v>
      </c>
      <c r="Z1463" s="33">
        <v>17062</v>
      </c>
      <c r="AA1463" s="34">
        <f t="shared" si="335"/>
        <v>0.28000000000000003</v>
      </c>
      <c r="AB1463" s="33">
        <f t="shared" si="331"/>
        <v>17062</v>
      </c>
      <c r="AC1463" s="34">
        <f t="shared" si="336"/>
        <v>0.27998440432516208</v>
      </c>
      <c r="AD1463" s="145">
        <f t="shared" si="334"/>
        <v>14218.333000000001</v>
      </c>
      <c r="AE1463" s="105">
        <v>11108.208000000001</v>
      </c>
      <c r="AF1463" s="34" t="s">
        <v>36</v>
      </c>
      <c r="AG1463" s="34" t="s">
        <v>36</v>
      </c>
      <c r="AH1463" s="34" t="s">
        <v>36</v>
      </c>
      <c r="AI1463" s="29">
        <v>2.09</v>
      </c>
      <c r="AJ1463" s="29">
        <v>1.7325000000000001E-3</v>
      </c>
      <c r="AK1463" s="29">
        <v>0</v>
      </c>
      <c r="AL1463" s="29">
        <v>0</v>
      </c>
      <c r="AM1463" s="29" t="s">
        <v>28</v>
      </c>
      <c r="AN1463" s="44" t="s">
        <v>27</v>
      </c>
      <c r="AO1463" s="29" t="s">
        <v>28</v>
      </c>
      <c r="AP1463" s="29">
        <v>1</v>
      </c>
      <c r="AQ1463" s="29">
        <v>77</v>
      </c>
      <c r="AR1463" s="29">
        <v>153</v>
      </c>
      <c r="AS1463" s="29">
        <v>153</v>
      </c>
      <c r="AT1463" s="29">
        <v>2.09</v>
      </c>
      <c r="AU1463" s="144">
        <v>1.8024930000000001E-3</v>
      </c>
      <c r="AV1463" s="36" t="s">
        <v>28</v>
      </c>
      <c r="AW1463" s="102">
        <v>44511</v>
      </c>
      <c r="AX1463" s="129" t="s">
        <v>33</v>
      </c>
      <c r="AY1463" s="106" t="e">
        <v>#N/A</v>
      </c>
      <c r="BD1463" t="s">
        <v>4461</v>
      </c>
      <c r="BE1463" t="s">
        <v>4462</v>
      </c>
      <c r="BF1463" t="s">
        <v>4749</v>
      </c>
      <c r="BH1463" t="str">
        <f t="shared" si="332"/>
        <v/>
      </c>
      <c r="BJ1463" t="str">
        <f t="shared" si="333"/>
        <v>OK</v>
      </c>
      <c r="BK1463" s="130" t="s">
        <v>5302</v>
      </c>
      <c r="BL1463" s="130" t="e">
        <v>#VALUE!</v>
      </c>
      <c r="BM1463" s="131" t="s">
        <v>33</v>
      </c>
      <c r="BN1463" s="131" t="e">
        <v>#VALUE!</v>
      </c>
      <c r="BO1463" t="e">
        <v>#N/A</v>
      </c>
      <c r="BP1463">
        <v>0</v>
      </c>
    </row>
    <row r="1464" spans="1:68" ht="25.2" x14ac:dyDescent="0.3">
      <c r="A1464" s="1"/>
      <c r="B1464" s="47">
        <v>1359</v>
      </c>
      <c r="C1464" s="45">
        <v>1119165</v>
      </c>
      <c r="D1464" s="47"/>
      <c r="E1464" s="47"/>
      <c r="F1464" s="39" t="s">
        <v>4234</v>
      </c>
      <c r="G1464" s="29" t="s">
        <v>31</v>
      </c>
      <c r="H1464" s="157"/>
      <c r="I1464" s="148"/>
      <c r="J1464" s="147"/>
      <c r="K1464" s="148">
        <v>0</v>
      </c>
      <c r="L1464" s="148"/>
      <c r="M1464" s="147"/>
      <c r="N1464" s="29" t="str">
        <f t="shared" si="328"/>
        <v/>
      </c>
      <c r="O1464" s="29" t="str">
        <f t="shared" si="329"/>
        <v/>
      </c>
      <c r="P1464" s="29" t="str">
        <f t="shared" si="330"/>
        <v/>
      </c>
      <c r="Q1464" s="29" t="str">
        <f t="shared" si="323"/>
        <v/>
      </c>
      <c r="R1464" s="29" t="str">
        <f t="shared" si="324"/>
        <v/>
      </c>
      <c r="S1464" s="29" t="str">
        <f t="shared" si="325"/>
        <v/>
      </c>
      <c r="T1464" s="29" t="str">
        <f t="shared" si="326"/>
        <v/>
      </c>
      <c r="U1464" s="29"/>
      <c r="V1464" s="29"/>
      <c r="W1464" s="38" t="s">
        <v>4126</v>
      </c>
      <c r="X1464" s="29" t="s">
        <v>158</v>
      </c>
      <c r="Y1464" s="146">
        <v>14469.2</v>
      </c>
      <c r="Z1464" s="33">
        <v>18521</v>
      </c>
      <c r="AA1464" s="34">
        <f t="shared" si="335"/>
        <v>0.28000000000000003</v>
      </c>
      <c r="AB1464" s="33">
        <f t="shared" si="331"/>
        <v>18521</v>
      </c>
      <c r="AC1464" s="34">
        <f t="shared" si="336"/>
        <v>0.2800292958828603</v>
      </c>
      <c r="AD1464" s="145">
        <f t="shared" si="334"/>
        <v>15434.166999999999</v>
      </c>
      <c r="AE1464" s="105">
        <v>12057.666999999999</v>
      </c>
      <c r="AF1464" s="34" t="s">
        <v>36</v>
      </c>
      <c r="AG1464" s="34" t="s">
        <v>36</v>
      </c>
      <c r="AH1464" s="34" t="s">
        <v>36</v>
      </c>
      <c r="AI1464" s="29">
        <v>2.8380000000000001</v>
      </c>
      <c r="AJ1464" s="29">
        <v>2.3822000000000001E-3</v>
      </c>
      <c r="AK1464" s="29">
        <v>0</v>
      </c>
      <c r="AL1464" s="29">
        <v>0</v>
      </c>
      <c r="AM1464" s="29" t="s">
        <v>28</v>
      </c>
      <c r="AN1464" s="44" t="s">
        <v>27</v>
      </c>
      <c r="AO1464" s="29" t="s">
        <v>28</v>
      </c>
      <c r="AP1464" s="29">
        <v>1</v>
      </c>
      <c r="AQ1464" s="29">
        <v>88</v>
      </c>
      <c r="AR1464" s="29">
        <v>226</v>
      </c>
      <c r="AS1464" s="29">
        <v>226</v>
      </c>
      <c r="AT1464" s="29">
        <v>2.8380000000000001</v>
      </c>
      <c r="AU1464" s="144">
        <v>4.4946880000000002E-3</v>
      </c>
      <c r="AV1464" s="36" t="s">
        <v>28</v>
      </c>
      <c r="AW1464" s="102">
        <v>44511</v>
      </c>
      <c r="AX1464" s="129" t="s">
        <v>33</v>
      </c>
      <c r="AY1464" s="106" t="e">
        <v>#N/A</v>
      </c>
      <c r="BD1464" t="s">
        <v>4461</v>
      </c>
      <c r="BE1464" t="s">
        <v>4462</v>
      </c>
      <c r="BF1464" t="s">
        <v>4749</v>
      </c>
      <c r="BH1464" t="str">
        <f t="shared" si="332"/>
        <v/>
      </c>
      <c r="BJ1464" t="str">
        <f t="shared" si="333"/>
        <v>OK</v>
      </c>
      <c r="BK1464" s="130" t="s">
        <v>5302</v>
      </c>
      <c r="BL1464" s="130" t="e">
        <v>#VALUE!</v>
      </c>
      <c r="BM1464" s="131" t="s">
        <v>33</v>
      </c>
      <c r="BN1464" s="131" t="e">
        <v>#VALUE!</v>
      </c>
      <c r="BO1464" t="e">
        <v>#N/A</v>
      </c>
      <c r="BP1464">
        <v>0</v>
      </c>
    </row>
    <row r="1465" spans="1:68" ht="25.2" x14ac:dyDescent="0.3">
      <c r="A1465" s="1"/>
      <c r="B1465" s="47">
        <v>1360</v>
      </c>
      <c r="C1465" s="45">
        <v>1119166</v>
      </c>
      <c r="D1465" s="47"/>
      <c r="E1465" s="47"/>
      <c r="F1465" s="39" t="s">
        <v>4235</v>
      </c>
      <c r="G1465" s="29" t="s">
        <v>31</v>
      </c>
      <c r="H1465" s="157"/>
      <c r="I1465" s="148"/>
      <c r="J1465" s="147"/>
      <c r="K1465" s="148">
        <v>0</v>
      </c>
      <c r="L1465" s="148"/>
      <c r="M1465" s="147"/>
      <c r="N1465" s="29" t="str">
        <f t="shared" si="328"/>
        <v/>
      </c>
      <c r="O1465" s="29" t="str">
        <f t="shared" si="329"/>
        <v/>
      </c>
      <c r="P1465" s="29" t="str">
        <f t="shared" si="330"/>
        <v/>
      </c>
      <c r="Q1465" s="29" t="str">
        <f t="shared" si="323"/>
        <v/>
      </c>
      <c r="R1465" s="29" t="str">
        <f t="shared" si="324"/>
        <v/>
      </c>
      <c r="S1465" s="29" t="str">
        <f t="shared" si="325"/>
        <v/>
      </c>
      <c r="T1465" s="29" t="str">
        <f t="shared" si="326"/>
        <v/>
      </c>
      <c r="U1465" s="29"/>
      <c r="V1465" s="29"/>
      <c r="W1465" s="38" t="s">
        <v>4126</v>
      </c>
      <c r="X1465" s="29" t="s">
        <v>158</v>
      </c>
      <c r="Y1465" s="146">
        <v>467.29</v>
      </c>
      <c r="Z1465" s="33">
        <v>598</v>
      </c>
      <c r="AA1465" s="34">
        <f t="shared" si="335"/>
        <v>0.28000000000000003</v>
      </c>
      <c r="AB1465" s="33">
        <f t="shared" si="331"/>
        <v>598</v>
      </c>
      <c r="AC1465" s="34">
        <f t="shared" si="336"/>
        <v>0.27971947160818472</v>
      </c>
      <c r="AD1465" s="145">
        <f t="shared" si="334"/>
        <v>498.33300000000003</v>
      </c>
      <c r="AE1465" s="105">
        <v>389.40800000000002</v>
      </c>
      <c r="AF1465" s="34" t="s">
        <v>36</v>
      </c>
      <c r="AG1465" s="34" t="s">
        <v>36</v>
      </c>
      <c r="AH1465" s="34" t="s">
        <v>36</v>
      </c>
      <c r="AI1465" s="29">
        <v>0.04</v>
      </c>
      <c r="AJ1465" s="29">
        <v>3.0000000000000001E-5</v>
      </c>
      <c r="AK1465" s="29">
        <v>0</v>
      </c>
      <c r="AL1465" s="29">
        <v>0</v>
      </c>
      <c r="AM1465" s="29" t="s">
        <v>28</v>
      </c>
      <c r="AN1465" s="44" t="s">
        <v>27</v>
      </c>
      <c r="AO1465" s="29" t="s">
        <v>28</v>
      </c>
      <c r="AP1465" s="29">
        <v>20</v>
      </c>
      <c r="AQ1465" s="29">
        <v>52</v>
      </c>
      <c r="AR1465" s="29">
        <v>147</v>
      </c>
      <c r="AS1465" s="29">
        <v>147</v>
      </c>
      <c r="AT1465" s="29">
        <v>0.8</v>
      </c>
      <c r="AU1465" s="144">
        <v>1.123668E-3</v>
      </c>
      <c r="AV1465" s="36" t="s">
        <v>28</v>
      </c>
      <c r="AW1465" s="102">
        <v>44511</v>
      </c>
      <c r="AX1465" s="129" t="s">
        <v>33</v>
      </c>
      <c r="AY1465" s="106">
        <v>20</v>
      </c>
      <c r="BD1465" t="s">
        <v>4461</v>
      </c>
      <c r="BE1465" t="s">
        <v>4462</v>
      </c>
      <c r="BF1465" t="s">
        <v>4749</v>
      </c>
      <c r="BH1465" t="str">
        <f t="shared" si="332"/>
        <v/>
      </c>
      <c r="BJ1465" t="str">
        <f t="shared" si="333"/>
        <v>OK</v>
      </c>
      <c r="BK1465" s="130" t="s">
        <v>5302</v>
      </c>
      <c r="BL1465" s="130" t="e">
        <v>#VALUE!</v>
      </c>
      <c r="BM1465" s="131" t="s">
        <v>33</v>
      </c>
      <c r="BN1465" s="131" t="e">
        <v>#VALUE!</v>
      </c>
      <c r="BO1465" t="e">
        <v>#N/A</v>
      </c>
      <c r="BP1465">
        <v>20</v>
      </c>
    </row>
    <row r="1466" spans="1:68" ht="25.2" x14ac:dyDescent="0.3">
      <c r="A1466" s="1"/>
      <c r="B1466" s="47">
        <v>1361</v>
      </c>
      <c r="C1466" s="45">
        <v>1119167</v>
      </c>
      <c r="D1466" s="47"/>
      <c r="E1466" s="47"/>
      <c r="F1466" s="39" t="s">
        <v>4236</v>
      </c>
      <c r="G1466" s="29" t="s">
        <v>31</v>
      </c>
      <c r="H1466" s="157"/>
      <c r="I1466" s="148"/>
      <c r="J1466" s="147"/>
      <c r="K1466" s="148">
        <v>0</v>
      </c>
      <c r="L1466" s="148"/>
      <c r="M1466" s="147"/>
      <c r="N1466" s="29" t="str">
        <f t="shared" si="328"/>
        <v/>
      </c>
      <c r="O1466" s="29" t="str">
        <f t="shared" si="329"/>
        <v/>
      </c>
      <c r="P1466" s="29" t="str">
        <f t="shared" si="330"/>
        <v/>
      </c>
      <c r="Q1466" s="29" t="str">
        <f t="shared" si="323"/>
        <v/>
      </c>
      <c r="R1466" s="29" t="str">
        <f t="shared" si="324"/>
        <v/>
      </c>
      <c r="S1466" s="29" t="str">
        <f t="shared" si="325"/>
        <v/>
      </c>
      <c r="T1466" s="29" t="str">
        <f t="shared" si="326"/>
        <v/>
      </c>
      <c r="U1466" s="29"/>
      <c r="V1466" s="29"/>
      <c r="W1466" s="38" t="s">
        <v>4126</v>
      </c>
      <c r="X1466" s="29" t="s">
        <v>158</v>
      </c>
      <c r="Y1466" s="146">
        <v>487.06</v>
      </c>
      <c r="Z1466" s="33">
        <v>623</v>
      </c>
      <c r="AA1466" s="34">
        <f t="shared" si="335"/>
        <v>0.27900000000000003</v>
      </c>
      <c r="AB1466" s="33">
        <f t="shared" si="331"/>
        <v>623</v>
      </c>
      <c r="AC1466" s="34">
        <f t="shared" si="336"/>
        <v>0.27910506229627763</v>
      </c>
      <c r="AD1466" s="145">
        <f t="shared" si="334"/>
        <v>519.16700000000003</v>
      </c>
      <c r="AE1466" s="105">
        <v>405.88299999999998</v>
      </c>
      <c r="AF1466" s="34" t="s">
        <v>36</v>
      </c>
      <c r="AG1466" s="34" t="s">
        <v>36</v>
      </c>
      <c r="AH1466" s="34" t="s">
        <v>36</v>
      </c>
      <c r="AI1466" s="29">
        <v>4.5999999999999999E-2</v>
      </c>
      <c r="AJ1466" s="29">
        <v>3.8600000000000003E-5</v>
      </c>
      <c r="AK1466" s="29">
        <v>0</v>
      </c>
      <c r="AL1466" s="29">
        <v>0</v>
      </c>
      <c r="AM1466" s="29" t="s">
        <v>28</v>
      </c>
      <c r="AN1466" s="44" t="s">
        <v>27</v>
      </c>
      <c r="AO1466" s="29" t="s">
        <v>28</v>
      </c>
      <c r="AP1466" s="29">
        <v>10</v>
      </c>
      <c r="AQ1466" s="29">
        <v>53</v>
      </c>
      <c r="AR1466" s="29">
        <v>130</v>
      </c>
      <c r="AS1466" s="29">
        <v>130</v>
      </c>
      <c r="AT1466" s="29">
        <v>0.45999999999999996</v>
      </c>
      <c r="AU1466" s="144">
        <v>8.9570000000000003E-4</v>
      </c>
      <c r="AV1466" s="36" t="s">
        <v>28</v>
      </c>
      <c r="AW1466" s="102">
        <v>44511</v>
      </c>
      <c r="AX1466" s="129" t="s">
        <v>33</v>
      </c>
      <c r="AY1466" s="106" t="e">
        <v>#N/A</v>
      </c>
      <c r="BD1466" t="s">
        <v>4461</v>
      </c>
      <c r="BE1466" t="s">
        <v>4462</v>
      </c>
      <c r="BF1466" t="s">
        <v>4749</v>
      </c>
      <c r="BH1466" t="str">
        <f t="shared" si="332"/>
        <v/>
      </c>
      <c r="BJ1466" t="str">
        <f t="shared" si="333"/>
        <v>OK</v>
      </c>
      <c r="BK1466" s="130" t="s">
        <v>5302</v>
      </c>
      <c r="BL1466" s="130" t="e">
        <v>#VALUE!</v>
      </c>
      <c r="BM1466" s="131" t="s">
        <v>33</v>
      </c>
      <c r="BN1466" s="131" t="e">
        <v>#VALUE!</v>
      </c>
      <c r="BO1466" t="e">
        <v>#N/A</v>
      </c>
      <c r="BP1466">
        <v>0</v>
      </c>
    </row>
    <row r="1467" spans="1:68" ht="25.2" x14ac:dyDescent="0.3">
      <c r="A1467" s="1"/>
      <c r="B1467" s="47">
        <v>1362</v>
      </c>
      <c r="C1467" s="45">
        <v>1119168</v>
      </c>
      <c r="D1467" s="47"/>
      <c r="E1467" s="47"/>
      <c r="F1467" s="39" t="s">
        <v>4237</v>
      </c>
      <c r="G1467" s="29" t="s">
        <v>31</v>
      </c>
      <c r="H1467" s="70" t="s">
        <v>4779</v>
      </c>
      <c r="I1467" s="148"/>
      <c r="J1467" s="147"/>
      <c r="K1467" s="148">
        <v>0</v>
      </c>
      <c r="L1467" s="148"/>
      <c r="M1467" s="147"/>
      <c r="N1467" s="29" t="str">
        <f t="shared" si="328"/>
        <v/>
      </c>
      <c r="O1467" s="29" t="str">
        <f t="shared" si="329"/>
        <v/>
      </c>
      <c r="P1467" s="29" t="str">
        <f t="shared" si="330"/>
        <v/>
      </c>
      <c r="Q1467" s="29" t="str">
        <f t="shared" si="323"/>
        <v/>
      </c>
      <c r="R1467" s="29" t="str">
        <f t="shared" si="324"/>
        <v/>
      </c>
      <c r="S1467" s="29" t="str">
        <f t="shared" si="325"/>
        <v/>
      </c>
      <c r="T1467" s="29" t="str">
        <f t="shared" si="326"/>
        <v/>
      </c>
      <c r="U1467" s="29"/>
      <c r="V1467" s="29"/>
      <c r="W1467" s="38" t="s">
        <v>4126</v>
      </c>
      <c r="X1467" s="29" t="s">
        <v>158</v>
      </c>
      <c r="Y1467" s="146">
        <v>526.59</v>
      </c>
      <c r="Z1467" s="33">
        <v>674</v>
      </c>
      <c r="AA1467" s="34">
        <f t="shared" si="335"/>
        <v>0.28000000000000003</v>
      </c>
      <c r="AB1467" s="33">
        <f t="shared" si="331"/>
        <v>674</v>
      </c>
      <c r="AC1467" s="34">
        <f t="shared" si="336"/>
        <v>0.27993391443058174</v>
      </c>
      <c r="AD1467" s="145">
        <f t="shared" si="334"/>
        <v>561.66700000000003</v>
      </c>
      <c r="AE1467" s="105">
        <v>438.82499999999999</v>
      </c>
      <c r="AF1467" s="34" t="s">
        <v>36</v>
      </c>
      <c r="AG1467" s="34" t="s">
        <v>36</v>
      </c>
      <c r="AH1467" s="34" t="s">
        <v>36</v>
      </c>
      <c r="AI1467" s="29">
        <v>6.2E-2</v>
      </c>
      <c r="AJ1467" s="29">
        <v>6.0399999999999998E-5</v>
      </c>
      <c r="AK1467" s="29">
        <v>10</v>
      </c>
      <c r="AL1467" s="29">
        <v>0</v>
      </c>
      <c r="AM1467" s="29" t="s">
        <v>28</v>
      </c>
      <c r="AN1467" s="158" t="s">
        <v>28</v>
      </c>
      <c r="AO1467" s="29" t="s">
        <v>28</v>
      </c>
      <c r="AP1467" s="29">
        <v>10</v>
      </c>
      <c r="AQ1467" s="29">
        <v>59</v>
      </c>
      <c r="AR1467" s="29">
        <v>138</v>
      </c>
      <c r="AS1467" s="29">
        <v>138</v>
      </c>
      <c r="AT1467" s="29">
        <v>0.62</v>
      </c>
      <c r="AU1467" s="144">
        <v>1.1235959999999999E-3</v>
      </c>
      <c r="AV1467" s="36" t="s">
        <v>28</v>
      </c>
      <c r="AW1467" s="102">
        <v>44511</v>
      </c>
      <c r="AX1467" s="129" t="s">
        <v>33</v>
      </c>
      <c r="AY1467" s="106">
        <v>30</v>
      </c>
      <c r="BD1467" t="s">
        <v>4461</v>
      </c>
      <c r="BE1467" t="s">
        <v>4462</v>
      </c>
      <c r="BF1467" t="s">
        <v>4749</v>
      </c>
      <c r="BH1467" t="str">
        <f t="shared" si="332"/>
        <v>AV</v>
      </c>
      <c r="BJ1467" t="str">
        <f t="shared" si="333"/>
        <v>OK</v>
      </c>
      <c r="BK1467" s="130">
        <v>674</v>
      </c>
      <c r="BL1467" s="130" t="s">
        <v>37</v>
      </c>
      <c r="BM1467" s="131" t="s">
        <v>33</v>
      </c>
      <c r="BN1467" s="131" t="e">
        <v>#VALUE!</v>
      </c>
      <c r="BO1467">
        <v>674</v>
      </c>
      <c r="BP1467">
        <v>30</v>
      </c>
    </row>
    <row r="1468" spans="1:68" ht="25.2" x14ac:dyDescent="0.3">
      <c r="A1468" s="1"/>
      <c r="B1468" s="47">
        <v>1363</v>
      </c>
      <c r="C1468" s="45">
        <v>1119169</v>
      </c>
      <c r="D1468" s="47"/>
      <c r="E1468" s="47"/>
      <c r="F1468" s="39" t="s">
        <v>4238</v>
      </c>
      <c r="G1468" s="29" t="s">
        <v>31</v>
      </c>
      <c r="H1468" s="157"/>
      <c r="I1468" s="148"/>
      <c r="J1468" s="147"/>
      <c r="K1468" s="148">
        <v>0</v>
      </c>
      <c r="L1468" s="148"/>
      <c r="M1468" s="147"/>
      <c r="N1468" s="29" t="str">
        <f t="shared" si="328"/>
        <v/>
      </c>
      <c r="O1468" s="29" t="str">
        <f t="shared" si="329"/>
        <v/>
      </c>
      <c r="P1468" s="29" t="str">
        <f t="shared" si="330"/>
        <v/>
      </c>
      <c r="Q1468" s="29" t="str">
        <f t="shared" si="323"/>
        <v/>
      </c>
      <c r="R1468" s="29" t="str">
        <f t="shared" si="324"/>
        <v/>
      </c>
      <c r="S1468" s="29" t="str">
        <f t="shared" si="325"/>
        <v/>
      </c>
      <c r="T1468" s="29" t="str">
        <f t="shared" si="326"/>
        <v/>
      </c>
      <c r="U1468" s="29"/>
      <c r="V1468" s="29"/>
      <c r="W1468" s="38" t="s">
        <v>4126</v>
      </c>
      <c r="X1468" s="29" t="s">
        <v>158</v>
      </c>
      <c r="Y1468" s="146">
        <v>619.76</v>
      </c>
      <c r="Z1468" s="33">
        <v>793</v>
      </c>
      <c r="AA1468" s="34">
        <f t="shared" si="335"/>
        <v>0.28000000000000003</v>
      </c>
      <c r="AB1468" s="33">
        <f t="shared" si="331"/>
        <v>793</v>
      </c>
      <c r="AC1468" s="34">
        <f t="shared" si="336"/>
        <v>0.27952608782361699</v>
      </c>
      <c r="AD1468" s="145">
        <f t="shared" si="334"/>
        <v>660.83299999999997</v>
      </c>
      <c r="AE1468" s="105">
        <v>516.46699999999998</v>
      </c>
      <c r="AF1468" s="34" t="s">
        <v>36</v>
      </c>
      <c r="AG1468" s="34" t="s">
        <v>36</v>
      </c>
      <c r="AH1468" s="34" t="s">
        <v>36</v>
      </c>
      <c r="AI1468" s="29">
        <v>7.8E-2</v>
      </c>
      <c r="AJ1468" s="29">
        <v>8.81E-5</v>
      </c>
      <c r="AK1468" s="29">
        <v>0</v>
      </c>
      <c r="AL1468" s="29">
        <v>0</v>
      </c>
      <c r="AM1468" s="29" t="s">
        <v>28</v>
      </c>
      <c r="AN1468" s="44" t="s">
        <v>27</v>
      </c>
      <c r="AO1468" s="29" t="s">
        <v>28</v>
      </c>
      <c r="AP1468" s="29">
        <v>10</v>
      </c>
      <c r="AQ1468" s="29">
        <v>61</v>
      </c>
      <c r="AR1468" s="29">
        <v>157</v>
      </c>
      <c r="AS1468" s="29">
        <v>157</v>
      </c>
      <c r="AT1468" s="29">
        <v>0.78</v>
      </c>
      <c r="AU1468" s="144">
        <v>1.5035890000000001E-3</v>
      </c>
      <c r="AV1468" s="36" t="s">
        <v>28</v>
      </c>
      <c r="AW1468" s="102">
        <v>44511</v>
      </c>
      <c r="AX1468" s="129" t="s">
        <v>33</v>
      </c>
      <c r="AY1468" s="106">
        <v>40</v>
      </c>
      <c r="BD1468" t="s">
        <v>4461</v>
      </c>
      <c r="BE1468" t="s">
        <v>4462</v>
      </c>
      <c r="BF1468" t="s">
        <v>4749</v>
      </c>
      <c r="BH1468" t="str">
        <f t="shared" si="332"/>
        <v/>
      </c>
      <c r="BJ1468" t="str">
        <f t="shared" si="333"/>
        <v>OK</v>
      </c>
      <c r="BK1468" s="130" t="s">
        <v>5302</v>
      </c>
      <c r="BL1468" s="130" t="e">
        <v>#VALUE!</v>
      </c>
      <c r="BM1468" s="131" t="s">
        <v>33</v>
      </c>
      <c r="BN1468" s="131" t="e">
        <v>#VALUE!</v>
      </c>
      <c r="BO1468" t="e">
        <v>#N/A</v>
      </c>
      <c r="BP1468">
        <v>40</v>
      </c>
    </row>
    <row r="1469" spans="1:68" ht="25.2" x14ac:dyDescent="0.3">
      <c r="A1469" s="1"/>
      <c r="B1469" s="47">
        <v>1364</v>
      </c>
      <c r="C1469" s="45">
        <v>1119170</v>
      </c>
      <c r="D1469" s="47"/>
      <c r="E1469" s="47"/>
      <c r="F1469" s="39" t="s">
        <v>4239</v>
      </c>
      <c r="G1469" s="29" t="s">
        <v>31</v>
      </c>
      <c r="H1469" s="70" t="s">
        <v>4779</v>
      </c>
      <c r="I1469" s="148"/>
      <c r="J1469" s="147"/>
      <c r="K1469" s="148">
        <v>0</v>
      </c>
      <c r="L1469" s="148"/>
      <c r="M1469" s="147"/>
      <c r="N1469" s="29" t="str">
        <f t="shared" si="328"/>
        <v/>
      </c>
      <c r="O1469" s="29" t="str">
        <f t="shared" si="329"/>
        <v/>
      </c>
      <c r="P1469" s="29" t="str">
        <f t="shared" si="330"/>
        <v/>
      </c>
      <c r="Q1469" s="29" t="str">
        <f t="shared" si="323"/>
        <v/>
      </c>
      <c r="R1469" s="29" t="str">
        <f t="shared" si="324"/>
        <v/>
      </c>
      <c r="S1469" s="29" t="str">
        <f t="shared" si="325"/>
        <v/>
      </c>
      <c r="T1469" s="29" t="str">
        <f t="shared" si="326"/>
        <v/>
      </c>
      <c r="U1469" s="29"/>
      <c r="V1469" s="29"/>
      <c r="W1469" s="38" t="s">
        <v>4126</v>
      </c>
      <c r="X1469" s="29" t="s">
        <v>158</v>
      </c>
      <c r="Y1469" s="146">
        <v>904.94</v>
      </c>
      <c r="Z1469" s="33">
        <v>1158</v>
      </c>
      <c r="AA1469" s="34">
        <f t="shared" si="335"/>
        <v>0.28000000000000003</v>
      </c>
      <c r="AB1469" s="33">
        <f t="shared" si="331"/>
        <v>1158</v>
      </c>
      <c r="AC1469" s="34">
        <f t="shared" si="336"/>
        <v>0.27964228362442439</v>
      </c>
      <c r="AD1469" s="145">
        <f t="shared" si="334"/>
        <v>965</v>
      </c>
      <c r="AE1469" s="105">
        <v>754.11699999999996</v>
      </c>
      <c r="AF1469" s="34" t="s">
        <v>36</v>
      </c>
      <c r="AG1469" s="34" t="s">
        <v>36</v>
      </c>
      <c r="AH1469" s="34" t="s">
        <v>36</v>
      </c>
      <c r="AI1469" s="29">
        <v>0.107</v>
      </c>
      <c r="AJ1469" s="29">
        <v>1.4579999999999999E-4</v>
      </c>
      <c r="AK1469" s="29">
        <v>10</v>
      </c>
      <c r="AL1469" s="29">
        <v>0</v>
      </c>
      <c r="AM1469" s="29" t="s">
        <v>28</v>
      </c>
      <c r="AN1469" s="158" t="s">
        <v>28</v>
      </c>
      <c r="AO1469" s="29" t="s">
        <v>28</v>
      </c>
      <c r="AP1469" s="29">
        <v>10</v>
      </c>
      <c r="AQ1469" s="29">
        <v>72</v>
      </c>
      <c r="AR1469" s="29">
        <v>177</v>
      </c>
      <c r="AS1469" s="29">
        <v>177</v>
      </c>
      <c r="AT1469" s="29">
        <v>1.07</v>
      </c>
      <c r="AU1469" s="144">
        <v>2.2556880000000001E-3</v>
      </c>
      <c r="AV1469" s="36" t="s">
        <v>28</v>
      </c>
      <c r="AW1469" s="102">
        <v>44511</v>
      </c>
      <c r="AX1469" s="129" t="s">
        <v>33</v>
      </c>
      <c r="AY1469" s="106">
        <v>30</v>
      </c>
      <c r="BD1469" t="s">
        <v>4461</v>
      </c>
      <c r="BE1469" t="s">
        <v>4462</v>
      </c>
      <c r="BF1469" t="s">
        <v>4749</v>
      </c>
      <c r="BH1469" t="str">
        <f t="shared" si="332"/>
        <v>AV</v>
      </c>
      <c r="BJ1469" t="str">
        <f t="shared" si="333"/>
        <v>OK</v>
      </c>
      <c r="BK1469" s="130">
        <v>1158</v>
      </c>
      <c r="BL1469" s="130" t="s">
        <v>37</v>
      </c>
      <c r="BM1469" s="131" t="s">
        <v>33</v>
      </c>
      <c r="BN1469" s="131" t="e">
        <v>#VALUE!</v>
      </c>
      <c r="BO1469">
        <v>1158</v>
      </c>
      <c r="BP1469">
        <v>30</v>
      </c>
    </row>
    <row r="1470" spans="1:68" ht="25.2" x14ac:dyDescent="0.3">
      <c r="A1470" s="1"/>
      <c r="B1470" s="47">
        <v>1365</v>
      </c>
      <c r="C1470" s="45">
        <v>1119171</v>
      </c>
      <c r="D1470" s="47"/>
      <c r="E1470" s="47"/>
      <c r="F1470" s="39" t="s">
        <v>4240</v>
      </c>
      <c r="G1470" s="29" t="s">
        <v>31</v>
      </c>
      <c r="H1470" s="70" t="s">
        <v>4779</v>
      </c>
      <c r="I1470" s="148"/>
      <c r="J1470" s="147"/>
      <c r="K1470" s="148">
        <v>0</v>
      </c>
      <c r="L1470" s="148"/>
      <c r="M1470" s="147"/>
      <c r="N1470" s="29" t="str">
        <f t="shared" si="328"/>
        <v/>
      </c>
      <c r="O1470" s="29" t="str">
        <f t="shared" si="329"/>
        <v/>
      </c>
      <c r="P1470" s="29" t="str">
        <f t="shared" si="330"/>
        <v/>
      </c>
      <c r="Q1470" s="29" t="str">
        <f t="shared" si="323"/>
        <v/>
      </c>
      <c r="R1470" s="29" t="str">
        <f t="shared" si="324"/>
        <v/>
      </c>
      <c r="S1470" s="29" t="str">
        <f t="shared" si="325"/>
        <v/>
      </c>
      <c r="T1470" s="29" t="str">
        <f t="shared" si="326"/>
        <v/>
      </c>
      <c r="U1470" s="29"/>
      <c r="V1470" s="29"/>
      <c r="W1470" s="38" t="s">
        <v>4126</v>
      </c>
      <c r="X1470" s="29" t="s">
        <v>158</v>
      </c>
      <c r="Y1470" s="146">
        <v>1301.6500000000001</v>
      </c>
      <c r="Z1470" s="33">
        <v>1666</v>
      </c>
      <c r="AA1470" s="34">
        <f t="shared" si="335"/>
        <v>0.28000000000000003</v>
      </c>
      <c r="AB1470" s="33">
        <f t="shared" si="331"/>
        <v>1666</v>
      </c>
      <c r="AC1470" s="34">
        <f t="shared" si="336"/>
        <v>0.27991404138256559</v>
      </c>
      <c r="AD1470" s="145">
        <f t="shared" si="334"/>
        <v>1388.3330000000001</v>
      </c>
      <c r="AE1470" s="105">
        <v>1084.7080000000001</v>
      </c>
      <c r="AF1470" s="34" t="s">
        <v>36</v>
      </c>
      <c r="AG1470" s="34" t="s">
        <v>36</v>
      </c>
      <c r="AH1470" s="34" t="s">
        <v>36</v>
      </c>
      <c r="AI1470" s="29">
        <v>0.14799999999999999</v>
      </c>
      <c r="AJ1470" s="29">
        <v>2.3330000000000001E-4</v>
      </c>
      <c r="AK1470" s="29">
        <v>12</v>
      </c>
      <c r="AL1470" s="29">
        <v>0</v>
      </c>
      <c r="AM1470" s="29" t="s">
        <v>28</v>
      </c>
      <c r="AN1470" s="158" t="s">
        <v>28</v>
      </c>
      <c r="AO1470" s="29" t="s">
        <v>28</v>
      </c>
      <c r="AP1470" s="29">
        <v>4</v>
      </c>
      <c r="AQ1470" s="29">
        <v>80</v>
      </c>
      <c r="AR1470" s="29">
        <v>137</v>
      </c>
      <c r="AS1470" s="29">
        <v>137</v>
      </c>
      <c r="AT1470" s="29">
        <v>0.59199999999999997</v>
      </c>
      <c r="AU1470" s="144">
        <v>1.5015199999999999E-3</v>
      </c>
      <c r="AV1470" s="36" t="s">
        <v>28</v>
      </c>
      <c r="AW1470" s="102">
        <v>44511</v>
      </c>
      <c r="AX1470" s="129" t="s">
        <v>33</v>
      </c>
      <c r="AY1470" s="106">
        <v>4</v>
      </c>
      <c r="BD1470" t="s">
        <v>4461</v>
      </c>
      <c r="BE1470" t="s">
        <v>4462</v>
      </c>
      <c r="BF1470" t="s">
        <v>4749</v>
      </c>
      <c r="BH1470" t="str">
        <f t="shared" si="332"/>
        <v>AV</v>
      </c>
      <c r="BJ1470" t="str">
        <f t="shared" si="333"/>
        <v>OK</v>
      </c>
      <c r="BK1470" s="130">
        <v>1666</v>
      </c>
      <c r="BL1470" s="130" t="s">
        <v>37</v>
      </c>
      <c r="BM1470" s="131" t="s">
        <v>33</v>
      </c>
      <c r="BN1470" s="131" t="e">
        <v>#VALUE!</v>
      </c>
      <c r="BO1470">
        <v>1666</v>
      </c>
      <c r="BP1470">
        <v>4</v>
      </c>
    </row>
    <row r="1471" spans="1:68" ht="25.2" x14ac:dyDescent="0.3">
      <c r="A1471" s="1"/>
      <c r="B1471" s="47">
        <v>1366</v>
      </c>
      <c r="C1471" s="45">
        <v>1119172</v>
      </c>
      <c r="D1471" s="47"/>
      <c r="E1471" s="47"/>
      <c r="F1471" s="39" t="s">
        <v>4241</v>
      </c>
      <c r="G1471" s="29" t="s">
        <v>31</v>
      </c>
      <c r="H1471" s="157"/>
      <c r="I1471" s="148"/>
      <c r="J1471" s="147"/>
      <c r="K1471" s="148">
        <v>0</v>
      </c>
      <c r="L1471" s="148"/>
      <c r="M1471" s="147"/>
      <c r="N1471" s="29" t="str">
        <f t="shared" si="328"/>
        <v/>
      </c>
      <c r="O1471" s="29" t="str">
        <f t="shared" si="329"/>
        <v/>
      </c>
      <c r="P1471" s="29" t="str">
        <f t="shared" si="330"/>
        <v/>
      </c>
      <c r="Q1471" s="29" t="str">
        <f t="shared" si="323"/>
        <v/>
      </c>
      <c r="R1471" s="29" t="str">
        <f t="shared" si="324"/>
        <v/>
      </c>
      <c r="S1471" s="29" t="str">
        <f t="shared" si="325"/>
        <v/>
      </c>
      <c r="T1471" s="29" t="str">
        <f t="shared" si="326"/>
        <v/>
      </c>
      <c r="U1471" s="29"/>
      <c r="V1471" s="29"/>
      <c r="W1471" s="38" t="s">
        <v>4126</v>
      </c>
      <c r="X1471" s="29" t="s">
        <v>158</v>
      </c>
      <c r="Y1471" s="146">
        <v>1653.18</v>
      </c>
      <c r="Z1471" s="33">
        <v>2116</v>
      </c>
      <c r="AA1471" s="34">
        <f t="shared" si="335"/>
        <v>0.28000000000000003</v>
      </c>
      <c r="AB1471" s="33">
        <f t="shared" si="331"/>
        <v>2116</v>
      </c>
      <c r="AC1471" s="34">
        <f t="shared" si="336"/>
        <v>0.27995717344753746</v>
      </c>
      <c r="AD1471" s="145">
        <f t="shared" si="334"/>
        <v>1763.3330000000001</v>
      </c>
      <c r="AE1471" s="105">
        <v>1377.65</v>
      </c>
      <c r="AF1471" s="34" t="s">
        <v>36</v>
      </c>
      <c r="AG1471" s="34" t="s">
        <v>36</v>
      </c>
      <c r="AH1471" s="34" t="s">
        <v>36</v>
      </c>
      <c r="AI1471" s="29">
        <v>0.21</v>
      </c>
      <c r="AJ1471" s="29">
        <v>3.9639999999999999E-4</v>
      </c>
      <c r="AK1471" s="29">
        <v>0</v>
      </c>
      <c r="AL1471" s="29">
        <v>0</v>
      </c>
      <c r="AM1471" s="29" t="s">
        <v>28</v>
      </c>
      <c r="AN1471" s="44" t="s">
        <v>27</v>
      </c>
      <c r="AO1471" s="29" t="s">
        <v>28</v>
      </c>
      <c r="AP1471" s="29">
        <v>4</v>
      </c>
      <c r="AQ1471" s="29">
        <v>91</v>
      </c>
      <c r="AR1471" s="29">
        <v>157</v>
      </c>
      <c r="AS1471" s="29">
        <v>157</v>
      </c>
      <c r="AT1471" s="29">
        <v>0.84</v>
      </c>
      <c r="AU1471" s="144">
        <v>2.2430589999999999E-3</v>
      </c>
      <c r="AV1471" s="36" t="s">
        <v>28</v>
      </c>
      <c r="AW1471" s="102">
        <v>44511</v>
      </c>
      <c r="AX1471" s="129" t="s">
        <v>33</v>
      </c>
      <c r="AY1471" s="106" t="e">
        <v>#N/A</v>
      </c>
      <c r="BD1471" t="s">
        <v>4461</v>
      </c>
      <c r="BE1471" t="s">
        <v>4462</v>
      </c>
      <c r="BF1471" t="s">
        <v>4749</v>
      </c>
      <c r="BH1471" t="str">
        <f t="shared" si="332"/>
        <v/>
      </c>
      <c r="BJ1471" t="str">
        <f t="shared" si="333"/>
        <v>OK</v>
      </c>
      <c r="BK1471" s="130" t="s">
        <v>5302</v>
      </c>
      <c r="BL1471" s="130" t="e">
        <v>#VALUE!</v>
      </c>
      <c r="BM1471" s="131" t="s">
        <v>33</v>
      </c>
      <c r="BN1471" s="131" t="e">
        <v>#VALUE!</v>
      </c>
      <c r="BO1471" t="e">
        <v>#N/A</v>
      </c>
      <c r="BP1471">
        <v>0</v>
      </c>
    </row>
    <row r="1472" spans="1:68" ht="25.2" x14ac:dyDescent="0.3">
      <c r="A1472" s="1"/>
      <c r="B1472" s="47">
        <v>1367</v>
      </c>
      <c r="C1472" s="45">
        <v>1119173</v>
      </c>
      <c r="D1472" s="47"/>
      <c r="E1472" s="47"/>
      <c r="F1472" s="39" t="s">
        <v>4242</v>
      </c>
      <c r="G1472" s="29" t="s">
        <v>31</v>
      </c>
      <c r="H1472" s="157"/>
      <c r="I1472" s="148"/>
      <c r="J1472" s="147"/>
      <c r="K1472" s="148">
        <v>0</v>
      </c>
      <c r="L1472" s="148"/>
      <c r="M1472" s="147"/>
      <c r="N1472" s="29" t="str">
        <f t="shared" si="328"/>
        <v/>
      </c>
      <c r="O1472" s="29" t="str">
        <f t="shared" si="329"/>
        <v/>
      </c>
      <c r="P1472" s="29" t="str">
        <f t="shared" si="330"/>
        <v/>
      </c>
      <c r="Q1472" s="29" t="str">
        <f t="shared" si="323"/>
        <v/>
      </c>
      <c r="R1472" s="29" t="str">
        <f t="shared" si="324"/>
        <v/>
      </c>
      <c r="S1472" s="29" t="str">
        <f t="shared" si="325"/>
        <v/>
      </c>
      <c r="T1472" s="29" t="str">
        <f t="shared" si="326"/>
        <v/>
      </c>
      <c r="U1472" s="29"/>
      <c r="V1472" s="29"/>
      <c r="W1472" s="38" t="s">
        <v>4126</v>
      </c>
      <c r="X1472" s="29" t="s">
        <v>158</v>
      </c>
      <c r="Y1472" s="146">
        <v>531.95000000000005</v>
      </c>
      <c r="Z1472" s="33">
        <v>681</v>
      </c>
      <c r="AA1472" s="34">
        <f t="shared" si="335"/>
        <v>0.28000000000000003</v>
      </c>
      <c r="AB1472" s="33">
        <f t="shared" si="331"/>
        <v>681</v>
      </c>
      <c r="AC1472" s="34">
        <f t="shared" si="336"/>
        <v>0.28019454445376868</v>
      </c>
      <c r="AD1472" s="145">
        <f t="shared" si="334"/>
        <v>567.5</v>
      </c>
      <c r="AE1472" s="105">
        <v>443.29199999999997</v>
      </c>
      <c r="AF1472" s="34" t="s">
        <v>36</v>
      </c>
      <c r="AG1472" s="34" t="s">
        <v>36</v>
      </c>
      <c r="AH1472" s="34" t="s">
        <v>36</v>
      </c>
      <c r="AI1472" s="29">
        <v>3.9E-2</v>
      </c>
      <c r="AJ1472" s="29">
        <v>3.3399999999999999E-5</v>
      </c>
      <c r="AK1472" s="29">
        <v>0</v>
      </c>
      <c r="AL1472" s="29">
        <v>0</v>
      </c>
      <c r="AM1472" s="29" t="s">
        <v>28</v>
      </c>
      <c r="AN1472" s="44" t="s">
        <v>27</v>
      </c>
      <c r="AO1472" s="29" t="s">
        <v>28</v>
      </c>
      <c r="AP1472" s="29">
        <v>20</v>
      </c>
      <c r="AQ1472" s="29">
        <v>58</v>
      </c>
      <c r="AR1472" s="29">
        <v>125</v>
      </c>
      <c r="AS1472" s="29">
        <v>125</v>
      </c>
      <c r="AT1472" s="29">
        <v>0.78</v>
      </c>
      <c r="AU1472" s="144">
        <v>9.0625000000000005E-4</v>
      </c>
      <c r="AV1472" s="36" t="s">
        <v>28</v>
      </c>
      <c r="AW1472" s="102">
        <v>44511</v>
      </c>
      <c r="AX1472" s="129" t="s">
        <v>33</v>
      </c>
      <c r="AY1472" s="106" t="e">
        <v>#N/A</v>
      </c>
      <c r="BD1472" t="s">
        <v>4461</v>
      </c>
      <c r="BE1472" t="s">
        <v>4462</v>
      </c>
      <c r="BF1472" t="s">
        <v>4749</v>
      </c>
      <c r="BH1472" t="str">
        <f t="shared" si="332"/>
        <v/>
      </c>
      <c r="BJ1472" t="str">
        <f t="shared" si="333"/>
        <v>OK</v>
      </c>
      <c r="BK1472" s="130" t="s">
        <v>5302</v>
      </c>
      <c r="BL1472" s="130" t="e">
        <v>#VALUE!</v>
      </c>
      <c r="BM1472" s="131" t="s">
        <v>33</v>
      </c>
      <c r="BN1472" s="131" t="e">
        <v>#VALUE!</v>
      </c>
      <c r="BO1472" t="e">
        <v>#N/A</v>
      </c>
      <c r="BP1472">
        <v>0</v>
      </c>
    </row>
    <row r="1473" spans="1:68" ht="25.2" x14ac:dyDescent="0.3">
      <c r="A1473" s="1"/>
      <c r="B1473" s="47">
        <v>1368</v>
      </c>
      <c r="C1473" s="45">
        <v>1119174</v>
      </c>
      <c r="D1473" s="47"/>
      <c r="E1473" s="47"/>
      <c r="F1473" s="39" t="s">
        <v>4243</v>
      </c>
      <c r="G1473" s="29" t="s">
        <v>31</v>
      </c>
      <c r="H1473" s="157"/>
      <c r="I1473" s="148"/>
      <c r="J1473" s="147"/>
      <c r="K1473" s="148">
        <v>0</v>
      </c>
      <c r="L1473" s="148"/>
      <c r="M1473" s="147"/>
      <c r="N1473" s="29" t="str">
        <f t="shared" si="328"/>
        <v/>
      </c>
      <c r="O1473" s="29" t="str">
        <f t="shared" si="329"/>
        <v/>
      </c>
      <c r="P1473" s="29" t="str">
        <f t="shared" si="330"/>
        <v/>
      </c>
      <c r="Q1473" s="29" t="str">
        <f t="shared" si="323"/>
        <v/>
      </c>
      <c r="R1473" s="29" t="str">
        <f t="shared" si="324"/>
        <v/>
      </c>
      <c r="S1473" s="29" t="str">
        <f t="shared" si="325"/>
        <v/>
      </c>
      <c r="T1473" s="29" t="str">
        <f t="shared" si="326"/>
        <v/>
      </c>
      <c r="U1473" s="29"/>
      <c r="V1473" s="29"/>
      <c r="W1473" s="38" t="s">
        <v>4126</v>
      </c>
      <c r="X1473" s="29" t="s">
        <v>158</v>
      </c>
      <c r="Y1473" s="146">
        <v>628.52</v>
      </c>
      <c r="Z1473" s="33">
        <v>805</v>
      </c>
      <c r="AA1473" s="34">
        <f t="shared" si="335"/>
        <v>0.28100000000000003</v>
      </c>
      <c r="AB1473" s="33">
        <f t="shared" si="331"/>
        <v>805</v>
      </c>
      <c r="AC1473" s="34">
        <f t="shared" si="336"/>
        <v>0.28078515828603157</v>
      </c>
      <c r="AD1473" s="145">
        <f t="shared" si="334"/>
        <v>670.83299999999997</v>
      </c>
      <c r="AE1473" s="105">
        <v>523.76700000000005</v>
      </c>
      <c r="AF1473" s="34" t="s">
        <v>36</v>
      </c>
      <c r="AG1473" s="34" t="s">
        <v>36</v>
      </c>
      <c r="AH1473" s="34" t="s">
        <v>36</v>
      </c>
      <c r="AI1473" s="29">
        <v>4.4999999999999998E-2</v>
      </c>
      <c r="AJ1473" s="29">
        <v>3.4600000000000001E-5</v>
      </c>
      <c r="AK1473" s="29">
        <v>0</v>
      </c>
      <c r="AL1473" s="29">
        <v>0</v>
      </c>
      <c r="AM1473" s="29" t="s">
        <v>28</v>
      </c>
      <c r="AN1473" s="44" t="s">
        <v>27</v>
      </c>
      <c r="AO1473" s="29" t="s">
        <v>28</v>
      </c>
      <c r="AP1473" s="29">
        <v>10</v>
      </c>
      <c r="AQ1473" s="29">
        <v>60</v>
      </c>
      <c r="AR1473" s="29">
        <v>122</v>
      </c>
      <c r="AS1473" s="29">
        <v>122</v>
      </c>
      <c r="AT1473" s="29">
        <v>0.44999999999999996</v>
      </c>
      <c r="AU1473" s="144">
        <v>8.9304E-4</v>
      </c>
      <c r="AV1473" s="36" t="s">
        <v>28</v>
      </c>
      <c r="AW1473" s="102">
        <v>44511</v>
      </c>
      <c r="AX1473" s="129" t="s">
        <v>33</v>
      </c>
      <c r="AY1473" s="106">
        <v>10</v>
      </c>
      <c r="BD1473" t="s">
        <v>4461</v>
      </c>
      <c r="BE1473" t="s">
        <v>4462</v>
      </c>
      <c r="BF1473" t="s">
        <v>4749</v>
      </c>
      <c r="BH1473" t="str">
        <f t="shared" si="332"/>
        <v/>
      </c>
      <c r="BJ1473" t="str">
        <f t="shared" si="333"/>
        <v>OK</v>
      </c>
      <c r="BK1473" s="130" t="s">
        <v>5302</v>
      </c>
      <c r="BL1473" s="130" t="e">
        <v>#VALUE!</v>
      </c>
      <c r="BM1473" s="131" t="s">
        <v>33</v>
      </c>
      <c r="BN1473" s="131" t="e">
        <v>#VALUE!</v>
      </c>
      <c r="BO1473" t="e">
        <v>#N/A</v>
      </c>
      <c r="BP1473">
        <v>10</v>
      </c>
    </row>
    <row r="1474" spans="1:68" ht="25.2" x14ac:dyDescent="0.3">
      <c r="A1474" s="1"/>
      <c r="B1474" s="47">
        <v>1369</v>
      </c>
      <c r="C1474" s="45">
        <v>1119175</v>
      </c>
      <c r="D1474" s="47"/>
      <c r="E1474" s="47"/>
      <c r="F1474" s="39" t="s">
        <v>4244</v>
      </c>
      <c r="G1474" s="29" t="s">
        <v>31</v>
      </c>
      <c r="H1474" s="157"/>
      <c r="I1474" s="148"/>
      <c r="J1474" s="147"/>
      <c r="K1474" s="148">
        <v>0</v>
      </c>
      <c r="L1474" s="148"/>
      <c r="M1474" s="147"/>
      <c r="N1474" s="29" t="str">
        <f t="shared" si="328"/>
        <v/>
      </c>
      <c r="O1474" s="29" t="str">
        <f t="shared" si="329"/>
        <v/>
      </c>
      <c r="P1474" s="29" t="str">
        <f t="shared" si="330"/>
        <v/>
      </c>
      <c r="Q1474" s="29" t="str">
        <f t="shared" si="323"/>
        <v/>
      </c>
      <c r="R1474" s="29" t="str">
        <f t="shared" si="324"/>
        <v/>
      </c>
      <c r="S1474" s="29" t="str">
        <f t="shared" si="325"/>
        <v/>
      </c>
      <c r="T1474" s="29" t="str">
        <f t="shared" si="326"/>
        <v/>
      </c>
      <c r="U1474" s="29"/>
      <c r="V1474" s="29"/>
      <c r="W1474" s="38" t="s">
        <v>4126</v>
      </c>
      <c r="X1474" s="29" t="s">
        <v>158</v>
      </c>
      <c r="Y1474" s="146">
        <v>625.13</v>
      </c>
      <c r="Z1474" s="33">
        <v>800</v>
      </c>
      <c r="AA1474" s="34">
        <f t="shared" si="335"/>
        <v>0.28000000000000003</v>
      </c>
      <c r="AB1474" s="33">
        <f t="shared" si="331"/>
        <v>800</v>
      </c>
      <c r="AC1474" s="34">
        <f t="shared" si="336"/>
        <v>0.27973363637410692</v>
      </c>
      <c r="AD1474" s="145">
        <f t="shared" si="334"/>
        <v>666.66700000000003</v>
      </c>
      <c r="AE1474" s="105">
        <v>520.94200000000001</v>
      </c>
      <c r="AF1474" s="34" t="s">
        <v>36</v>
      </c>
      <c r="AG1474" s="34" t="s">
        <v>36</v>
      </c>
      <c r="AH1474" s="34" t="s">
        <v>36</v>
      </c>
      <c r="AI1474" s="29">
        <v>4.5999999999999999E-2</v>
      </c>
      <c r="AJ1474" s="29">
        <v>4.1600000000000002E-5</v>
      </c>
      <c r="AK1474" s="29">
        <v>0</v>
      </c>
      <c r="AL1474" s="29">
        <v>0</v>
      </c>
      <c r="AM1474" s="29" t="s">
        <v>28</v>
      </c>
      <c r="AN1474" s="44" t="s">
        <v>27</v>
      </c>
      <c r="AO1474" s="29" t="s">
        <v>28</v>
      </c>
      <c r="AP1474" s="29">
        <v>10</v>
      </c>
      <c r="AQ1474" s="29">
        <v>57</v>
      </c>
      <c r="AR1474" s="29">
        <v>126</v>
      </c>
      <c r="AS1474" s="29">
        <v>126</v>
      </c>
      <c r="AT1474" s="29">
        <v>0.45999999999999996</v>
      </c>
      <c r="AU1474" s="144">
        <v>9.04932E-4</v>
      </c>
      <c r="AV1474" s="36" t="s">
        <v>28</v>
      </c>
      <c r="AW1474" s="102">
        <v>44511</v>
      </c>
      <c r="AX1474" s="129" t="s">
        <v>33</v>
      </c>
      <c r="AY1474" s="106" t="e">
        <v>#N/A</v>
      </c>
      <c r="BD1474" t="s">
        <v>4461</v>
      </c>
      <c r="BE1474" t="s">
        <v>4462</v>
      </c>
      <c r="BF1474" t="s">
        <v>4749</v>
      </c>
      <c r="BH1474" t="str">
        <f t="shared" si="332"/>
        <v/>
      </c>
      <c r="BJ1474" t="str">
        <f t="shared" si="333"/>
        <v>OK</v>
      </c>
      <c r="BK1474" s="130" t="s">
        <v>5302</v>
      </c>
      <c r="BL1474" s="130" t="e">
        <v>#VALUE!</v>
      </c>
      <c r="BM1474" s="131" t="s">
        <v>33</v>
      </c>
      <c r="BN1474" s="131" t="e">
        <v>#VALUE!</v>
      </c>
      <c r="BO1474" t="e">
        <v>#N/A</v>
      </c>
      <c r="BP1474">
        <v>0</v>
      </c>
    </row>
    <row r="1475" spans="1:68" ht="25.2" x14ac:dyDescent="0.3">
      <c r="A1475" s="1"/>
      <c r="B1475" s="47">
        <v>1370</v>
      </c>
      <c r="C1475" s="45">
        <v>1119176</v>
      </c>
      <c r="D1475" s="47"/>
      <c r="E1475" s="47"/>
      <c r="F1475" s="39" t="s">
        <v>4245</v>
      </c>
      <c r="G1475" s="29" t="s">
        <v>31</v>
      </c>
      <c r="H1475" s="157"/>
      <c r="I1475" s="148"/>
      <c r="J1475" s="147"/>
      <c r="K1475" s="148">
        <v>0</v>
      </c>
      <c r="L1475" s="148"/>
      <c r="M1475" s="147"/>
      <c r="N1475" s="29" t="str">
        <f t="shared" si="328"/>
        <v/>
      </c>
      <c r="O1475" s="29" t="str">
        <f t="shared" si="329"/>
        <v/>
      </c>
      <c r="P1475" s="29" t="str">
        <f t="shared" si="330"/>
        <v/>
      </c>
      <c r="Q1475" s="29" t="str">
        <f t="shared" si="323"/>
        <v/>
      </c>
      <c r="R1475" s="29" t="str">
        <f t="shared" si="324"/>
        <v/>
      </c>
      <c r="S1475" s="29" t="str">
        <f t="shared" si="325"/>
        <v/>
      </c>
      <c r="T1475" s="29" t="str">
        <f t="shared" si="326"/>
        <v/>
      </c>
      <c r="U1475" s="29"/>
      <c r="V1475" s="29"/>
      <c r="W1475" s="38" t="s">
        <v>4126</v>
      </c>
      <c r="X1475" s="29" t="s">
        <v>158</v>
      </c>
      <c r="Y1475" s="146">
        <v>769.13</v>
      </c>
      <c r="Z1475" s="33">
        <v>984</v>
      </c>
      <c r="AA1475" s="34">
        <f t="shared" si="335"/>
        <v>0.27900000000000003</v>
      </c>
      <c r="AB1475" s="33">
        <f t="shared" si="331"/>
        <v>984</v>
      </c>
      <c r="AC1475" s="34">
        <f t="shared" si="336"/>
        <v>0.27936693179726091</v>
      </c>
      <c r="AD1475" s="145">
        <f t="shared" si="334"/>
        <v>820</v>
      </c>
      <c r="AE1475" s="105">
        <v>640.94200000000001</v>
      </c>
      <c r="AF1475" s="34" t="s">
        <v>36</v>
      </c>
      <c r="AG1475" s="34" t="s">
        <v>36</v>
      </c>
      <c r="AH1475" s="34" t="s">
        <v>36</v>
      </c>
      <c r="AI1475" s="29">
        <v>5.6000000000000001E-2</v>
      </c>
      <c r="AJ1475" s="29">
        <v>5.7599999999999997E-5</v>
      </c>
      <c r="AK1475" s="29">
        <v>0</v>
      </c>
      <c r="AL1475" s="29">
        <v>0</v>
      </c>
      <c r="AM1475" s="29" t="s">
        <v>28</v>
      </c>
      <c r="AN1475" s="44" t="s">
        <v>27</v>
      </c>
      <c r="AO1475" s="29" t="s">
        <v>28</v>
      </c>
      <c r="AP1475" s="29">
        <v>10</v>
      </c>
      <c r="AQ1475" s="29">
        <v>74</v>
      </c>
      <c r="AR1475" s="29">
        <v>123</v>
      </c>
      <c r="AS1475" s="29">
        <v>123</v>
      </c>
      <c r="AT1475" s="29">
        <v>0.56000000000000005</v>
      </c>
      <c r="AU1475" s="144">
        <v>1.1195459999999999E-3</v>
      </c>
      <c r="AV1475" s="36" t="s">
        <v>28</v>
      </c>
      <c r="AW1475" s="102">
        <v>44511</v>
      </c>
      <c r="AX1475" s="129" t="s">
        <v>33</v>
      </c>
      <c r="AY1475" s="106" t="e">
        <v>#N/A</v>
      </c>
      <c r="BD1475" t="s">
        <v>4461</v>
      </c>
      <c r="BE1475" t="s">
        <v>4462</v>
      </c>
      <c r="BF1475" t="s">
        <v>4749</v>
      </c>
      <c r="BH1475" t="str">
        <f t="shared" si="332"/>
        <v/>
      </c>
      <c r="BJ1475" t="str">
        <f t="shared" si="333"/>
        <v>OK</v>
      </c>
      <c r="BK1475" s="130" t="s">
        <v>5302</v>
      </c>
      <c r="BL1475" s="130" t="e">
        <v>#VALUE!</v>
      </c>
      <c r="BM1475" s="131" t="s">
        <v>33</v>
      </c>
      <c r="BN1475" s="131" t="e">
        <v>#VALUE!</v>
      </c>
      <c r="BO1475" t="e">
        <v>#N/A</v>
      </c>
      <c r="BP1475">
        <v>0</v>
      </c>
    </row>
    <row r="1476" spans="1:68" ht="25.2" x14ac:dyDescent="0.3">
      <c r="A1476" s="1"/>
      <c r="B1476" s="47">
        <v>1371</v>
      </c>
      <c r="C1476" s="45">
        <v>1119177</v>
      </c>
      <c r="D1476" s="47"/>
      <c r="E1476" s="47"/>
      <c r="F1476" s="39" t="s">
        <v>4246</v>
      </c>
      <c r="G1476" s="29" t="s">
        <v>31</v>
      </c>
      <c r="H1476" s="157"/>
      <c r="I1476" s="148"/>
      <c r="J1476" s="147"/>
      <c r="K1476" s="148">
        <v>0</v>
      </c>
      <c r="L1476" s="148"/>
      <c r="M1476" s="147"/>
      <c r="N1476" s="29" t="str">
        <f t="shared" si="328"/>
        <v/>
      </c>
      <c r="O1476" s="29" t="str">
        <f t="shared" si="329"/>
        <v/>
      </c>
      <c r="P1476" s="29" t="str">
        <f t="shared" si="330"/>
        <v/>
      </c>
      <c r="Q1476" s="29" t="str">
        <f t="shared" si="323"/>
        <v/>
      </c>
      <c r="R1476" s="29" t="str">
        <f t="shared" si="324"/>
        <v/>
      </c>
      <c r="S1476" s="29" t="str">
        <f t="shared" si="325"/>
        <v/>
      </c>
      <c r="T1476" s="29" t="str">
        <f t="shared" si="326"/>
        <v/>
      </c>
      <c r="U1476" s="29"/>
      <c r="V1476" s="29"/>
      <c r="W1476" s="38" t="s">
        <v>4126</v>
      </c>
      <c r="X1476" s="29" t="s">
        <v>158</v>
      </c>
      <c r="Y1476" s="146">
        <v>787.76</v>
      </c>
      <c r="Z1476" s="33">
        <v>1008</v>
      </c>
      <c r="AA1476" s="34">
        <f t="shared" si="335"/>
        <v>0.28000000000000003</v>
      </c>
      <c r="AB1476" s="33">
        <f t="shared" si="331"/>
        <v>1008</v>
      </c>
      <c r="AC1476" s="34">
        <f t="shared" si="336"/>
        <v>0.27957688657617219</v>
      </c>
      <c r="AD1476" s="145">
        <f t="shared" si="334"/>
        <v>840</v>
      </c>
      <c r="AE1476" s="105">
        <v>656.46699999999998</v>
      </c>
      <c r="AF1476" s="34" t="s">
        <v>36</v>
      </c>
      <c r="AG1476" s="34" t="s">
        <v>36</v>
      </c>
      <c r="AH1476" s="34" t="s">
        <v>36</v>
      </c>
      <c r="AI1476" s="29">
        <v>6.0999999999999999E-2</v>
      </c>
      <c r="AJ1476" s="29">
        <v>6.0800000000000001E-5</v>
      </c>
      <c r="AK1476" s="29">
        <v>0</v>
      </c>
      <c r="AL1476" s="29">
        <v>0</v>
      </c>
      <c r="AM1476" s="29" t="s">
        <v>28</v>
      </c>
      <c r="AN1476" s="44" t="s">
        <v>27</v>
      </c>
      <c r="AO1476" s="29" t="s">
        <v>28</v>
      </c>
      <c r="AP1476" s="29">
        <v>10</v>
      </c>
      <c r="AQ1476" s="29">
        <v>78</v>
      </c>
      <c r="AR1476" s="29">
        <v>120</v>
      </c>
      <c r="AS1476" s="29">
        <v>120</v>
      </c>
      <c r="AT1476" s="29">
        <v>0.61</v>
      </c>
      <c r="AU1476" s="144">
        <v>1.1232E-3</v>
      </c>
      <c r="AV1476" s="36" t="s">
        <v>28</v>
      </c>
      <c r="AW1476" s="102">
        <v>44511</v>
      </c>
      <c r="AX1476" s="129" t="s">
        <v>33</v>
      </c>
      <c r="AY1476" s="106" t="e">
        <v>#N/A</v>
      </c>
      <c r="BD1476" t="s">
        <v>4461</v>
      </c>
      <c r="BE1476" t="s">
        <v>4462</v>
      </c>
      <c r="BF1476" t="s">
        <v>4749</v>
      </c>
      <c r="BH1476" t="str">
        <f t="shared" si="332"/>
        <v/>
      </c>
      <c r="BJ1476" t="str">
        <f t="shared" si="333"/>
        <v>OK</v>
      </c>
      <c r="BK1476" s="130" t="s">
        <v>5302</v>
      </c>
      <c r="BL1476" s="130" t="e">
        <v>#VALUE!</v>
      </c>
      <c r="BM1476" s="131" t="s">
        <v>33</v>
      </c>
      <c r="BN1476" s="131" t="e">
        <v>#VALUE!</v>
      </c>
      <c r="BO1476" t="e">
        <v>#N/A</v>
      </c>
      <c r="BP1476">
        <v>0</v>
      </c>
    </row>
    <row r="1477" spans="1:68" ht="25.2" x14ac:dyDescent="0.3">
      <c r="A1477" s="1"/>
      <c r="B1477" s="47">
        <v>1372</v>
      </c>
      <c r="C1477" s="45">
        <v>1119178</v>
      </c>
      <c r="D1477" s="47"/>
      <c r="E1477" s="47"/>
      <c r="F1477" s="39" t="s">
        <v>4247</v>
      </c>
      <c r="G1477" s="29" t="s">
        <v>31</v>
      </c>
      <c r="H1477" s="157"/>
      <c r="I1477" s="148"/>
      <c r="J1477" s="147"/>
      <c r="K1477" s="148">
        <v>0</v>
      </c>
      <c r="L1477" s="148"/>
      <c r="M1477" s="147"/>
      <c r="N1477" s="29" t="str">
        <f t="shared" si="328"/>
        <v/>
      </c>
      <c r="O1477" s="29" t="str">
        <f t="shared" si="329"/>
        <v/>
      </c>
      <c r="P1477" s="29" t="str">
        <f t="shared" si="330"/>
        <v/>
      </c>
      <c r="Q1477" s="29" t="str">
        <f t="shared" si="323"/>
        <v/>
      </c>
      <c r="R1477" s="29" t="str">
        <f t="shared" si="324"/>
        <v/>
      </c>
      <c r="S1477" s="29" t="str">
        <f t="shared" si="325"/>
        <v/>
      </c>
      <c r="T1477" s="29" t="str">
        <f t="shared" si="326"/>
        <v/>
      </c>
      <c r="U1477" s="29"/>
      <c r="V1477" s="29"/>
      <c r="W1477" s="38" t="s">
        <v>4126</v>
      </c>
      <c r="X1477" s="29" t="s">
        <v>158</v>
      </c>
      <c r="Y1477" s="146">
        <v>758.96</v>
      </c>
      <c r="Z1477" s="33">
        <v>971</v>
      </c>
      <c r="AA1477" s="34">
        <f t="shared" si="335"/>
        <v>0.27900000000000003</v>
      </c>
      <c r="AB1477" s="33">
        <f t="shared" si="331"/>
        <v>971</v>
      </c>
      <c r="AC1477" s="34">
        <f t="shared" si="336"/>
        <v>0.27938216539360955</v>
      </c>
      <c r="AD1477" s="145">
        <f t="shared" si="334"/>
        <v>809.16700000000003</v>
      </c>
      <c r="AE1477" s="105">
        <v>632.46699999999998</v>
      </c>
      <c r="AF1477" s="34" t="s">
        <v>36</v>
      </c>
      <c r="AG1477" s="34" t="s">
        <v>36</v>
      </c>
      <c r="AH1477" s="34" t="s">
        <v>36</v>
      </c>
      <c r="AI1477" s="29">
        <v>6.4000000000000001E-2</v>
      </c>
      <c r="AJ1477" s="29">
        <v>6.86E-5</v>
      </c>
      <c r="AK1477" s="29">
        <v>0</v>
      </c>
      <c r="AL1477" s="29">
        <v>0</v>
      </c>
      <c r="AM1477" s="29" t="s">
        <v>28</v>
      </c>
      <c r="AN1477" s="44" t="s">
        <v>27</v>
      </c>
      <c r="AO1477" s="29" t="s">
        <v>28</v>
      </c>
      <c r="AP1477" s="29">
        <v>10</v>
      </c>
      <c r="AQ1477" s="29">
        <v>67</v>
      </c>
      <c r="AR1477" s="29">
        <v>130</v>
      </c>
      <c r="AS1477" s="29">
        <v>130</v>
      </c>
      <c r="AT1477" s="29">
        <v>0.64</v>
      </c>
      <c r="AU1477" s="144">
        <v>1.1322999999999999E-3</v>
      </c>
      <c r="AV1477" s="36" t="s">
        <v>28</v>
      </c>
      <c r="AW1477" s="102">
        <v>44511</v>
      </c>
      <c r="AX1477" s="129" t="s">
        <v>33</v>
      </c>
      <c r="AY1477" s="106">
        <v>40</v>
      </c>
      <c r="BD1477" t="s">
        <v>4461</v>
      </c>
      <c r="BE1477" t="s">
        <v>4462</v>
      </c>
      <c r="BF1477" t="s">
        <v>4749</v>
      </c>
      <c r="BH1477" t="str">
        <f t="shared" si="332"/>
        <v/>
      </c>
      <c r="BJ1477" t="str">
        <f t="shared" si="333"/>
        <v>OK</v>
      </c>
      <c r="BK1477" s="130" t="s">
        <v>5302</v>
      </c>
      <c r="BL1477" s="130" t="e">
        <v>#VALUE!</v>
      </c>
      <c r="BM1477" s="131" t="s">
        <v>33</v>
      </c>
      <c r="BN1477" s="131" t="e">
        <v>#VALUE!</v>
      </c>
      <c r="BO1477" t="e">
        <v>#N/A</v>
      </c>
      <c r="BP1477">
        <v>40</v>
      </c>
    </row>
    <row r="1478" spans="1:68" ht="25.2" x14ac:dyDescent="0.3">
      <c r="A1478" s="1"/>
      <c r="B1478" s="47">
        <v>1373</v>
      </c>
      <c r="C1478" s="45">
        <v>1119179</v>
      </c>
      <c r="D1478" s="47"/>
      <c r="E1478" s="47"/>
      <c r="F1478" s="39" t="s">
        <v>4248</v>
      </c>
      <c r="G1478" s="29" t="s">
        <v>31</v>
      </c>
      <c r="H1478" s="157"/>
      <c r="I1478" s="148"/>
      <c r="J1478" s="147"/>
      <c r="K1478" s="148">
        <v>0</v>
      </c>
      <c r="L1478" s="148"/>
      <c r="M1478" s="147"/>
      <c r="N1478" s="29" t="str">
        <f t="shared" si="328"/>
        <v/>
      </c>
      <c r="O1478" s="29" t="str">
        <f t="shared" si="329"/>
        <v/>
      </c>
      <c r="P1478" s="29" t="str">
        <f t="shared" si="330"/>
        <v/>
      </c>
      <c r="Q1478" s="29" t="str">
        <f t="shared" ref="Q1478:Q1541" si="337">IF(IFERROR(MID($U1478,1,7)+0,"")&lt;1130000,"",IFERROR(MID($U1478,1,7)+0,""))</f>
        <v/>
      </c>
      <c r="R1478" s="29" t="str">
        <f t="shared" ref="R1478:R1541" si="338">IF(IFERROR(MID($U1478,10,7)+0,"")&lt;1130000,"",IFERROR(MID($U1478,10,7)+0,""))</f>
        <v/>
      </c>
      <c r="S1478" s="29" t="str">
        <f t="shared" ref="S1478:S1541" si="339">IF(IFERROR(MID($U1478,19,7)+0,"")&lt;1130000,"",IFERROR(MID($U1478,19,7)+0,""))</f>
        <v/>
      </c>
      <c r="T1478" s="29" t="str">
        <f t="shared" ref="T1478:T1541" si="340">IF(Q1478="","",IF(R1478="",Q1478,Q1478&amp;", "&amp;R1478))</f>
        <v/>
      </c>
      <c r="U1478" s="29"/>
      <c r="V1478" s="29"/>
      <c r="W1478" s="38" t="s">
        <v>4126</v>
      </c>
      <c r="X1478" s="29" t="s">
        <v>158</v>
      </c>
      <c r="Y1478" s="146">
        <v>1306.1600000000001</v>
      </c>
      <c r="Z1478" s="33">
        <v>1672</v>
      </c>
      <c r="AA1478" s="34">
        <f t="shared" si="335"/>
        <v>0.28000000000000003</v>
      </c>
      <c r="AB1478" s="33">
        <f t="shared" si="331"/>
        <v>1672</v>
      </c>
      <c r="AC1478" s="34">
        <f t="shared" si="336"/>
        <v>0.28008749920760112</v>
      </c>
      <c r="AD1478" s="145">
        <f t="shared" si="334"/>
        <v>1393.3330000000001</v>
      </c>
      <c r="AE1478" s="105">
        <v>1088.4670000000001</v>
      </c>
      <c r="AF1478" s="34" t="s">
        <v>36</v>
      </c>
      <c r="AG1478" s="34" t="s">
        <v>36</v>
      </c>
      <c r="AH1478" s="34" t="s">
        <v>36</v>
      </c>
      <c r="AI1478" s="29">
        <v>0.09</v>
      </c>
      <c r="AJ1478" s="29">
        <v>1.054E-4</v>
      </c>
      <c r="AK1478" s="29">
        <v>0</v>
      </c>
      <c r="AL1478" s="29">
        <v>0</v>
      </c>
      <c r="AM1478" s="29" t="s">
        <v>28</v>
      </c>
      <c r="AN1478" s="44" t="s">
        <v>27</v>
      </c>
      <c r="AO1478" s="29" t="s">
        <v>28</v>
      </c>
      <c r="AP1478" s="29">
        <v>10</v>
      </c>
      <c r="AQ1478" s="29">
        <v>86</v>
      </c>
      <c r="AR1478" s="29">
        <v>132</v>
      </c>
      <c r="AS1478" s="29">
        <v>132</v>
      </c>
      <c r="AT1478" s="29">
        <v>0.89999999999999991</v>
      </c>
      <c r="AU1478" s="144">
        <v>1.4984639999999999E-3</v>
      </c>
      <c r="AV1478" s="36" t="s">
        <v>28</v>
      </c>
      <c r="AW1478" s="102">
        <v>44511</v>
      </c>
      <c r="AX1478" s="129" t="s">
        <v>33</v>
      </c>
      <c r="AY1478" s="106" t="e">
        <v>#N/A</v>
      </c>
      <c r="BD1478" t="s">
        <v>4461</v>
      </c>
      <c r="BE1478" t="s">
        <v>4462</v>
      </c>
      <c r="BF1478" t="s">
        <v>4749</v>
      </c>
      <c r="BH1478" t="str">
        <f t="shared" si="332"/>
        <v/>
      </c>
      <c r="BJ1478" t="str">
        <f t="shared" si="333"/>
        <v>OK</v>
      </c>
      <c r="BK1478" s="130" t="s">
        <v>5302</v>
      </c>
      <c r="BL1478" s="130" t="e">
        <v>#VALUE!</v>
      </c>
      <c r="BM1478" s="131" t="s">
        <v>33</v>
      </c>
      <c r="BN1478" s="131" t="e">
        <v>#VALUE!</v>
      </c>
      <c r="BO1478" t="e">
        <v>#N/A</v>
      </c>
      <c r="BP1478">
        <v>0</v>
      </c>
    </row>
    <row r="1479" spans="1:68" ht="25.2" x14ac:dyDescent="0.3">
      <c r="A1479" s="1"/>
      <c r="B1479" s="47">
        <v>1374</v>
      </c>
      <c r="C1479" s="45">
        <v>1119180</v>
      </c>
      <c r="D1479" s="47"/>
      <c r="E1479" s="47"/>
      <c r="F1479" s="39" t="s">
        <v>4249</v>
      </c>
      <c r="G1479" s="29" t="s">
        <v>31</v>
      </c>
      <c r="H1479" s="70" t="s">
        <v>4779</v>
      </c>
      <c r="I1479" s="148"/>
      <c r="J1479" s="147"/>
      <c r="K1479" s="148">
        <v>0</v>
      </c>
      <c r="L1479" s="148"/>
      <c r="M1479" s="147"/>
      <c r="N1479" s="29" t="str">
        <f t="shared" si="328"/>
        <v/>
      </c>
      <c r="O1479" s="29" t="str">
        <f t="shared" si="329"/>
        <v/>
      </c>
      <c r="P1479" s="29" t="str">
        <f t="shared" si="330"/>
        <v/>
      </c>
      <c r="Q1479" s="29" t="str">
        <f t="shared" si="337"/>
        <v/>
      </c>
      <c r="R1479" s="29" t="str">
        <f t="shared" si="338"/>
        <v/>
      </c>
      <c r="S1479" s="29" t="str">
        <f t="shared" si="339"/>
        <v/>
      </c>
      <c r="T1479" s="29" t="str">
        <f t="shared" si="340"/>
        <v/>
      </c>
      <c r="U1479" s="29"/>
      <c r="V1479" s="29"/>
      <c r="W1479" s="38" t="s">
        <v>4126</v>
      </c>
      <c r="X1479" s="29" t="s">
        <v>158</v>
      </c>
      <c r="Y1479" s="146">
        <v>1248.56</v>
      </c>
      <c r="Z1479" s="33">
        <v>1598</v>
      </c>
      <c r="AA1479" s="34">
        <f t="shared" si="335"/>
        <v>0.28000000000000003</v>
      </c>
      <c r="AB1479" s="33">
        <f t="shared" si="331"/>
        <v>1598</v>
      </c>
      <c r="AC1479" s="34">
        <f t="shared" si="336"/>
        <v>0.27987432566337977</v>
      </c>
      <c r="AD1479" s="145">
        <f t="shared" si="334"/>
        <v>1331.6669999999999</v>
      </c>
      <c r="AE1479" s="105">
        <v>1040.4670000000001</v>
      </c>
      <c r="AF1479" s="34" t="s">
        <v>36</v>
      </c>
      <c r="AG1479" s="34" t="s">
        <v>36</v>
      </c>
      <c r="AH1479" s="34" t="s">
        <v>36</v>
      </c>
      <c r="AI1479" s="29">
        <v>8.7999999999999995E-2</v>
      </c>
      <c r="AJ1479" s="29">
        <v>9.3700000000000001E-5</v>
      </c>
      <c r="AK1479" s="29">
        <v>10</v>
      </c>
      <c r="AL1479" s="29">
        <v>0</v>
      </c>
      <c r="AM1479" s="29" t="s">
        <v>28</v>
      </c>
      <c r="AN1479" s="158" t="s">
        <v>28</v>
      </c>
      <c r="AO1479" s="29" t="s">
        <v>28</v>
      </c>
      <c r="AP1479" s="29">
        <v>10</v>
      </c>
      <c r="AQ1479" s="29">
        <v>77</v>
      </c>
      <c r="AR1479" s="29">
        <v>140</v>
      </c>
      <c r="AS1479" s="29">
        <v>140</v>
      </c>
      <c r="AT1479" s="29">
        <v>0.87999999999999989</v>
      </c>
      <c r="AU1479" s="144">
        <v>1.5092E-3</v>
      </c>
      <c r="AV1479" s="36" t="s">
        <v>28</v>
      </c>
      <c r="AW1479" s="102">
        <v>44511</v>
      </c>
      <c r="AX1479" s="129" t="s">
        <v>33</v>
      </c>
      <c r="AY1479" s="106">
        <v>30</v>
      </c>
      <c r="BD1479" t="s">
        <v>4461</v>
      </c>
      <c r="BE1479" t="s">
        <v>4462</v>
      </c>
      <c r="BF1479" t="s">
        <v>4749</v>
      </c>
      <c r="BH1479" t="str">
        <f t="shared" si="332"/>
        <v>AV</v>
      </c>
      <c r="BJ1479" t="str">
        <f t="shared" si="333"/>
        <v>OK</v>
      </c>
      <c r="BK1479" s="130">
        <v>1598</v>
      </c>
      <c r="BL1479" s="130" t="s">
        <v>37</v>
      </c>
      <c r="BM1479" s="131" t="s">
        <v>33</v>
      </c>
      <c r="BN1479" s="131" t="e">
        <v>#VALUE!</v>
      </c>
      <c r="BO1479">
        <v>1598</v>
      </c>
      <c r="BP1479">
        <v>30</v>
      </c>
    </row>
    <row r="1480" spans="1:68" ht="25.2" x14ac:dyDescent="0.3">
      <c r="A1480" s="1"/>
      <c r="B1480" s="47">
        <v>1375</v>
      </c>
      <c r="C1480" s="45">
        <v>1119181</v>
      </c>
      <c r="D1480" s="47"/>
      <c r="E1480" s="47"/>
      <c r="F1480" s="39" t="s">
        <v>4250</v>
      </c>
      <c r="G1480" s="29" t="s">
        <v>31</v>
      </c>
      <c r="H1480" s="70" t="s">
        <v>4779</v>
      </c>
      <c r="I1480" s="148"/>
      <c r="J1480" s="147"/>
      <c r="K1480" s="148">
        <v>0</v>
      </c>
      <c r="L1480" s="148"/>
      <c r="M1480" s="147"/>
      <c r="N1480" s="29" t="str">
        <f t="shared" si="328"/>
        <v/>
      </c>
      <c r="O1480" s="29" t="str">
        <f t="shared" si="329"/>
        <v/>
      </c>
      <c r="P1480" s="29" t="str">
        <f t="shared" si="330"/>
        <v/>
      </c>
      <c r="Q1480" s="29" t="str">
        <f t="shared" si="337"/>
        <v/>
      </c>
      <c r="R1480" s="29" t="str">
        <f t="shared" si="338"/>
        <v/>
      </c>
      <c r="S1480" s="29" t="str">
        <f t="shared" si="339"/>
        <v/>
      </c>
      <c r="T1480" s="29" t="str">
        <f t="shared" si="340"/>
        <v/>
      </c>
      <c r="U1480" s="29"/>
      <c r="V1480" s="29"/>
      <c r="W1480" s="38" t="s">
        <v>4126</v>
      </c>
      <c r="X1480" s="29" t="s">
        <v>158</v>
      </c>
      <c r="Y1480" s="146">
        <v>1253.6500000000001</v>
      </c>
      <c r="Z1480" s="33">
        <v>1605</v>
      </c>
      <c r="AA1480" s="34">
        <f t="shared" si="335"/>
        <v>0.28000000000000003</v>
      </c>
      <c r="AB1480" s="33">
        <f t="shared" si="331"/>
        <v>1605</v>
      </c>
      <c r="AC1480" s="34">
        <f t="shared" si="336"/>
        <v>0.28026204451387365</v>
      </c>
      <c r="AD1480" s="145">
        <f t="shared" si="334"/>
        <v>1337.5</v>
      </c>
      <c r="AE1480" s="105">
        <v>1044.7080000000001</v>
      </c>
      <c r="AF1480" s="34" t="s">
        <v>36</v>
      </c>
      <c r="AG1480" s="34" t="s">
        <v>36</v>
      </c>
      <c r="AH1480" s="34" t="s">
        <v>36</v>
      </c>
      <c r="AI1480" s="29">
        <v>8.7999999999999995E-2</v>
      </c>
      <c r="AJ1480" s="29">
        <v>1.054E-4</v>
      </c>
      <c r="AK1480" s="29">
        <v>0</v>
      </c>
      <c r="AL1480" s="29">
        <v>0</v>
      </c>
      <c r="AM1480" s="29" t="s">
        <v>28</v>
      </c>
      <c r="AN1480" s="44" t="s">
        <v>27</v>
      </c>
      <c r="AO1480" s="29" t="s">
        <v>28</v>
      </c>
      <c r="AP1480" s="29">
        <v>10</v>
      </c>
      <c r="AQ1480" s="29">
        <v>73</v>
      </c>
      <c r="AR1480" s="29">
        <v>143</v>
      </c>
      <c r="AS1480" s="29">
        <v>143</v>
      </c>
      <c r="AT1480" s="29">
        <v>0.87999999999999989</v>
      </c>
      <c r="AU1480" s="144">
        <v>1.492777E-3</v>
      </c>
      <c r="AV1480" s="36" t="s">
        <v>28</v>
      </c>
      <c r="AW1480" s="102">
        <v>44511</v>
      </c>
      <c r="AX1480" s="129" t="s">
        <v>33</v>
      </c>
      <c r="AY1480" s="106">
        <v>30</v>
      </c>
      <c r="BD1480" t="s">
        <v>4461</v>
      </c>
      <c r="BE1480" t="s">
        <v>4462</v>
      </c>
      <c r="BF1480" t="s">
        <v>4749</v>
      </c>
      <c r="BH1480" t="str">
        <f t="shared" si="332"/>
        <v/>
      </c>
      <c r="BJ1480" t="str">
        <f t="shared" si="333"/>
        <v>OK</v>
      </c>
      <c r="BK1480" s="130" t="s">
        <v>5302</v>
      </c>
      <c r="BL1480" s="130" t="e">
        <v>#VALUE!</v>
      </c>
      <c r="BM1480" s="131" t="s">
        <v>33</v>
      </c>
      <c r="BN1480" s="131" t="e">
        <v>#VALUE!</v>
      </c>
      <c r="BO1480">
        <v>1605</v>
      </c>
      <c r="BP1480">
        <v>20</v>
      </c>
    </row>
    <row r="1481" spans="1:68" ht="25.2" x14ac:dyDescent="0.3">
      <c r="A1481" s="1"/>
      <c r="B1481" s="47">
        <v>1376</v>
      </c>
      <c r="C1481" s="45">
        <v>1119182</v>
      </c>
      <c r="D1481" s="47"/>
      <c r="E1481" s="47"/>
      <c r="F1481" s="39" t="s">
        <v>4251</v>
      </c>
      <c r="G1481" s="29" t="s">
        <v>31</v>
      </c>
      <c r="H1481" s="157"/>
      <c r="I1481" s="148"/>
      <c r="J1481" s="147"/>
      <c r="K1481" s="148">
        <v>0</v>
      </c>
      <c r="L1481" s="148"/>
      <c r="M1481" s="147"/>
      <c r="N1481" s="29" t="str">
        <f t="shared" si="328"/>
        <v/>
      </c>
      <c r="O1481" s="29" t="str">
        <f t="shared" si="329"/>
        <v/>
      </c>
      <c r="P1481" s="29" t="str">
        <f t="shared" si="330"/>
        <v/>
      </c>
      <c r="Q1481" s="29" t="str">
        <f t="shared" si="337"/>
        <v/>
      </c>
      <c r="R1481" s="29" t="str">
        <f t="shared" si="338"/>
        <v/>
      </c>
      <c r="S1481" s="29" t="str">
        <f t="shared" si="339"/>
        <v/>
      </c>
      <c r="T1481" s="29" t="str">
        <f t="shared" si="340"/>
        <v/>
      </c>
      <c r="U1481" s="29"/>
      <c r="V1481" s="29"/>
      <c r="W1481" s="38" t="s">
        <v>4126</v>
      </c>
      <c r="X1481" s="29" t="s">
        <v>158</v>
      </c>
      <c r="Y1481" s="146">
        <v>2292.71</v>
      </c>
      <c r="Z1481" s="33">
        <v>2935</v>
      </c>
      <c r="AA1481" s="34">
        <f t="shared" si="335"/>
        <v>0.28000000000000003</v>
      </c>
      <c r="AB1481" s="33">
        <f t="shared" si="331"/>
        <v>2935</v>
      </c>
      <c r="AC1481" s="34">
        <f t="shared" si="336"/>
        <v>0.28014406006096537</v>
      </c>
      <c r="AD1481" s="145">
        <f t="shared" si="334"/>
        <v>2445.8330000000001</v>
      </c>
      <c r="AE1481" s="105">
        <v>1910.5920000000001</v>
      </c>
      <c r="AF1481" s="34" t="s">
        <v>36</v>
      </c>
      <c r="AG1481" s="34" t="s">
        <v>36</v>
      </c>
      <c r="AH1481" s="34" t="s">
        <v>36</v>
      </c>
      <c r="AI1481" s="29">
        <v>0.11799999999999999</v>
      </c>
      <c r="AJ1481" s="29">
        <v>1.773E-4</v>
      </c>
      <c r="AK1481" s="29">
        <v>0</v>
      </c>
      <c r="AL1481" s="29">
        <v>0</v>
      </c>
      <c r="AM1481" s="29" t="s">
        <v>28</v>
      </c>
      <c r="AN1481" s="44" t="s">
        <v>27</v>
      </c>
      <c r="AO1481" s="29" t="s">
        <v>28</v>
      </c>
      <c r="AP1481" s="29">
        <v>10</v>
      </c>
      <c r="AQ1481" s="29">
        <v>101</v>
      </c>
      <c r="AR1481" s="29">
        <v>133</v>
      </c>
      <c r="AS1481" s="29">
        <v>133</v>
      </c>
      <c r="AT1481" s="29">
        <v>1.18</v>
      </c>
      <c r="AU1481" s="144">
        <v>1.7865890000000001E-3</v>
      </c>
      <c r="AV1481" s="36" t="s">
        <v>28</v>
      </c>
      <c r="AW1481" s="102">
        <v>44511</v>
      </c>
      <c r="AX1481" s="129" t="s">
        <v>33</v>
      </c>
      <c r="AY1481" s="106" t="e">
        <v>#N/A</v>
      </c>
      <c r="BD1481" t="s">
        <v>4461</v>
      </c>
      <c r="BE1481" t="s">
        <v>4462</v>
      </c>
      <c r="BF1481" t="s">
        <v>4749</v>
      </c>
      <c r="BH1481" t="str">
        <f t="shared" si="332"/>
        <v/>
      </c>
      <c r="BJ1481" t="str">
        <f t="shared" si="333"/>
        <v>OK</v>
      </c>
      <c r="BK1481" s="130" t="s">
        <v>5302</v>
      </c>
      <c r="BL1481" s="130" t="e">
        <v>#VALUE!</v>
      </c>
      <c r="BM1481" s="131" t="s">
        <v>33</v>
      </c>
      <c r="BN1481" s="131" t="e">
        <v>#VALUE!</v>
      </c>
      <c r="BO1481" t="e">
        <v>#N/A</v>
      </c>
      <c r="BP1481">
        <v>0</v>
      </c>
    </row>
    <row r="1482" spans="1:68" ht="25.2" x14ac:dyDescent="0.3">
      <c r="A1482" s="1"/>
      <c r="B1482" s="47">
        <v>1377</v>
      </c>
      <c r="C1482" s="45">
        <v>1119183</v>
      </c>
      <c r="D1482" s="47"/>
      <c r="E1482" s="47"/>
      <c r="F1482" s="39" t="s">
        <v>4252</v>
      </c>
      <c r="G1482" s="29" t="s">
        <v>31</v>
      </c>
      <c r="H1482" s="70" t="s">
        <v>4779</v>
      </c>
      <c r="I1482" s="148"/>
      <c r="J1482" s="147"/>
      <c r="K1482" s="148">
        <v>0</v>
      </c>
      <c r="L1482" s="148"/>
      <c r="M1482" s="147"/>
      <c r="N1482" s="29" t="str">
        <f t="shared" si="328"/>
        <v/>
      </c>
      <c r="O1482" s="29" t="str">
        <f t="shared" si="329"/>
        <v/>
      </c>
      <c r="P1482" s="29" t="str">
        <f t="shared" si="330"/>
        <v/>
      </c>
      <c r="Q1482" s="29" t="str">
        <f t="shared" si="337"/>
        <v/>
      </c>
      <c r="R1482" s="29" t="str">
        <f t="shared" si="338"/>
        <v/>
      </c>
      <c r="S1482" s="29" t="str">
        <f t="shared" si="339"/>
        <v/>
      </c>
      <c r="T1482" s="29" t="str">
        <f t="shared" si="340"/>
        <v/>
      </c>
      <c r="U1482" s="29"/>
      <c r="V1482" s="29"/>
      <c r="W1482" s="38" t="s">
        <v>4126</v>
      </c>
      <c r="X1482" s="29" t="s">
        <v>158</v>
      </c>
      <c r="Y1482" s="146">
        <v>1622.96</v>
      </c>
      <c r="Z1482" s="33">
        <v>2077</v>
      </c>
      <c r="AA1482" s="34">
        <f t="shared" si="335"/>
        <v>0.28000000000000003</v>
      </c>
      <c r="AB1482" s="33">
        <f t="shared" si="331"/>
        <v>2077</v>
      </c>
      <c r="AC1482" s="34">
        <f t="shared" si="336"/>
        <v>0.27975987584170259</v>
      </c>
      <c r="AD1482" s="145">
        <f t="shared" si="334"/>
        <v>1730.8330000000001</v>
      </c>
      <c r="AE1482" s="105">
        <v>1352.4670000000001</v>
      </c>
      <c r="AF1482" s="34" t="s">
        <v>36</v>
      </c>
      <c r="AG1482" s="34" t="s">
        <v>36</v>
      </c>
      <c r="AH1482" s="34" t="s">
        <v>36</v>
      </c>
      <c r="AI1482" s="29">
        <v>0.11600000000000001</v>
      </c>
      <c r="AJ1482" s="29">
        <v>1.605E-4</v>
      </c>
      <c r="AK1482" s="29">
        <v>15</v>
      </c>
      <c r="AL1482" s="29">
        <v>0</v>
      </c>
      <c r="AM1482" s="29" t="s">
        <v>28</v>
      </c>
      <c r="AN1482" s="158" t="s">
        <v>28</v>
      </c>
      <c r="AO1482" s="29" t="s">
        <v>28</v>
      </c>
      <c r="AP1482" s="29">
        <v>5</v>
      </c>
      <c r="AQ1482" s="29">
        <v>91</v>
      </c>
      <c r="AR1482" s="29">
        <v>128</v>
      </c>
      <c r="AS1482" s="29">
        <v>128</v>
      </c>
      <c r="AT1482" s="29">
        <v>0.58000000000000007</v>
      </c>
      <c r="AU1482" s="144">
        <v>1.4909439999999999E-3</v>
      </c>
      <c r="AV1482" s="36" t="s">
        <v>28</v>
      </c>
      <c r="AW1482" s="102">
        <v>44511</v>
      </c>
      <c r="AX1482" s="129" t="s">
        <v>33</v>
      </c>
      <c r="AY1482" s="106">
        <v>5</v>
      </c>
      <c r="BD1482" t="s">
        <v>4461</v>
      </c>
      <c r="BE1482" t="s">
        <v>4462</v>
      </c>
      <c r="BF1482" t="s">
        <v>4749</v>
      </c>
      <c r="BH1482" t="str">
        <f t="shared" si="332"/>
        <v>AV</v>
      </c>
      <c r="BJ1482" t="str">
        <f t="shared" si="333"/>
        <v>OK</v>
      </c>
      <c r="BK1482" s="130">
        <v>2077</v>
      </c>
      <c r="BL1482" s="130" t="s">
        <v>37</v>
      </c>
      <c r="BM1482" s="131" t="s">
        <v>33</v>
      </c>
      <c r="BN1482" s="131" t="e">
        <v>#VALUE!</v>
      </c>
      <c r="BO1482">
        <v>2077</v>
      </c>
      <c r="BP1482">
        <v>5</v>
      </c>
    </row>
    <row r="1483" spans="1:68" ht="25.2" x14ac:dyDescent="0.3">
      <c r="A1483" s="1"/>
      <c r="B1483" s="47">
        <v>1378</v>
      </c>
      <c r="C1483" s="45">
        <v>1119184</v>
      </c>
      <c r="D1483" s="47"/>
      <c r="E1483" s="47"/>
      <c r="F1483" s="39" t="s">
        <v>4253</v>
      </c>
      <c r="G1483" s="29" t="s">
        <v>31</v>
      </c>
      <c r="H1483" s="157"/>
      <c r="I1483" s="148"/>
      <c r="J1483" s="147"/>
      <c r="K1483" s="148">
        <v>0</v>
      </c>
      <c r="L1483" s="148"/>
      <c r="M1483" s="147"/>
      <c r="N1483" s="29" t="str">
        <f t="shared" si="328"/>
        <v/>
      </c>
      <c r="O1483" s="29" t="str">
        <f t="shared" si="329"/>
        <v/>
      </c>
      <c r="P1483" s="29" t="str">
        <f t="shared" si="330"/>
        <v/>
      </c>
      <c r="Q1483" s="29" t="str">
        <f t="shared" si="337"/>
        <v/>
      </c>
      <c r="R1483" s="29" t="str">
        <f t="shared" si="338"/>
        <v/>
      </c>
      <c r="S1483" s="29" t="str">
        <f t="shared" si="339"/>
        <v/>
      </c>
      <c r="T1483" s="29" t="str">
        <f t="shared" si="340"/>
        <v/>
      </c>
      <c r="U1483" s="29"/>
      <c r="V1483" s="29"/>
      <c r="W1483" s="38" t="s">
        <v>4126</v>
      </c>
      <c r="X1483" s="29" t="s">
        <v>158</v>
      </c>
      <c r="Y1483" s="146">
        <v>1660.24</v>
      </c>
      <c r="Z1483" s="33">
        <v>2125</v>
      </c>
      <c r="AA1483" s="34">
        <f t="shared" si="335"/>
        <v>0.28000000000000003</v>
      </c>
      <c r="AB1483" s="33">
        <f t="shared" si="331"/>
        <v>2125</v>
      </c>
      <c r="AC1483" s="34">
        <f t="shared" si="336"/>
        <v>0.27993549846660704</v>
      </c>
      <c r="AD1483" s="145">
        <f t="shared" si="334"/>
        <v>1770.8330000000001</v>
      </c>
      <c r="AE1483" s="105">
        <v>1383.5329999999999</v>
      </c>
      <c r="AF1483" s="34" t="s">
        <v>36</v>
      </c>
      <c r="AG1483" s="34" t="s">
        <v>36</v>
      </c>
      <c r="AH1483" s="34" t="s">
        <v>36</v>
      </c>
      <c r="AI1483" s="29">
        <v>0.126</v>
      </c>
      <c r="AJ1483" s="29">
        <v>1.738E-4</v>
      </c>
      <c r="AK1483" s="29">
        <v>0</v>
      </c>
      <c r="AL1483" s="29">
        <v>0</v>
      </c>
      <c r="AM1483" s="29" t="s">
        <v>28</v>
      </c>
      <c r="AN1483" s="44" t="s">
        <v>27</v>
      </c>
      <c r="AO1483" s="29" t="s">
        <v>28</v>
      </c>
      <c r="AP1483" s="29">
        <v>5</v>
      </c>
      <c r="AQ1483" s="29">
        <v>99</v>
      </c>
      <c r="AR1483" s="29">
        <v>123</v>
      </c>
      <c r="AS1483" s="29">
        <v>123</v>
      </c>
      <c r="AT1483" s="29">
        <v>0.63</v>
      </c>
      <c r="AU1483" s="144">
        <v>1.497771E-3</v>
      </c>
      <c r="AV1483" s="36" t="s">
        <v>28</v>
      </c>
      <c r="AW1483" s="102">
        <v>44511</v>
      </c>
      <c r="AX1483" s="129" t="s">
        <v>33</v>
      </c>
      <c r="AY1483" s="106">
        <v>5</v>
      </c>
      <c r="BD1483" t="s">
        <v>4461</v>
      </c>
      <c r="BE1483" t="s">
        <v>4462</v>
      </c>
      <c r="BF1483" t="s">
        <v>4749</v>
      </c>
      <c r="BH1483" t="str">
        <f t="shared" si="332"/>
        <v/>
      </c>
      <c r="BJ1483" t="str">
        <f t="shared" si="333"/>
        <v>OK</v>
      </c>
      <c r="BK1483" s="130" t="s">
        <v>5302</v>
      </c>
      <c r="BL1483" s="130" t="e">
        <v>#VALUE!</v>
      </c>
      <c r="BM1483" s="131" t="s">
        <v>33</v>
      </c>
      <c r="BN1483" s="131" t="e">
        <v>#VALUE!</v>
      </c>
      <c r="BO1483" t="e">
        <v>#N/A</v>
      </c>
      <c r="BP1483">
        <v>5</v>
      </c>
    </row>
    <row r="1484" spans="1:68" ht="25.2" x14ac:dyDescent="0.3">
      <c r="A1484" s="1"/>
      <c r="B1484" s="47">
        <v>1379</v>
      </c>
      <c r="C1484" s="45">
        <v>1119185</v>
      </c>
      <c r="D1484" s="47"/>
      <c r="E1484" s="47"/>
      <c r="F1484" s="39" t="s">
        <v>4254</v>
      </c>
      <c r="G1484" s="29" t="s">
        <v>31</v>
      </c>
      <c r="H1484" s="70" t="s">
        <v>4779</v>
      </c>
      <c r="I1484" s="148"/>
      <c r="J1484" s="147"/>
      <c r="K1484" s="148">
        <v>0</v>
      </c>
      <c r="L1484" s="148"/>
      <c r="M1484" s="147"/>
      <c r="N1484" s="29" t="str">
        <f t="shared" si="328"/>
        <v/>
      </c>
      <c r="O1484" s="29" t="str">
        <f t="shared" si="329"/>
        <v/>
      </c>
      <c r="P1484" s="29" t="str">
        <f t="shared" si="330"/>
        <v/>
      </c>
      <c r="Q1484" s="29" t="str">
        <f t="shared" si="337"/>
        <v/>
      </c>
      <c r="R1484" s="29" t="str">
        <f t="shared" si="338"/>
        <v/>
      </c>
      <c r="S1484" s="29" t="str">
        <f t="shared" si="339"/>
        <v/>
      </c>
      <c r="T1484" s="29" t="str">
        <f t="shared" si="340"/>
        <v/>
      </c>
      <c r="U1484" s="29"/>
      <c r="V1484" s="29"/>
      <c r="W1484" s="38" t="s">
        <v>4126</v>
      </c>
      <c r="X1484" s="29" t="s">
        <v>158</v>
      </c>
      <c r="Y1484" s="146">
        <v>1584</v>
      </c>
      <c r="Z1484" s="33">
        <v>2028</v>
      </c>
      <c r="AA1484" s="34">
        <f t="shared" si="335"/>
        <v>0.28000000000000003</v>
      </c>
      <c r="AB1484" s="33">
        <f t="shared" si="331"/>
        <v>2028</v>
      </c>
      <c r="AC1484" s="34">
        <f t="shared" si="336"/>
        <v>0.28030303030303028</v>
      </c>
      <c r="AD1484" s="145">
        <f t="shared" si="334"/>
        <v>1690</v>
      </c>
      <c r="AE1484" s="105">
        <v>1320</v>
      </c>
      <c r="AF1484" s="34" t="s">
        <v>36</v>
      </c>
      <c r="AG1484" s="34" t="s">
        <v>36</v>
      </c>
      <c r="AH1484" s="34" t="s">
        <v>36</v>
      </c>
      <c r="AI1484" s="29">
        <v>0.114</v>
      </c>
      <c r="AJ1484" s="29">
        <v>1.6000000000000001E-4</v>
      </c>
      <c r="AK1484" s="29">
        <v>10</v>
      </c>
      <c r="AL1484" s="29">
        <v>0</v>
      </c>
      <c r="AM1484" s="29" t="s">
        <v>28</v>
      </c>
      <c r="AN1484" s="158" t="s">
        <v>28</v>
      </c>
      <c r="AO1484" s="29" t="s">
        <v>28</v>
      </c>
      <c r="AP1484" s="29">
        <v>5</v>
      </c>
      <c r="AQ1484" s="29">
        <v>79</v>
      </c>
      <c r="AR1484" s="29">
        <v>138</v>
      </c>
      <c r="AS1484" s="29">
        <v>138</v>
      </c>
      <c r="AT1484" s="29">
        <v>0.57000000000000006</v>
      </c>
      <c r="AU1484" s="144">
        <v>1.504476E-3</v>
      </c>
      <c r="AV1484" s="36" t="s">
        <v>28</v>
      </c>
      <c r="AW1484" s="102">
        <v>44511</v>
      </c>
      <c r="AX1484" s="129" t="s">
        <v>33</v>
      </c>
      <c r="AY1484" s="106">
        <v>10</v>
      </c>
      <c r="BD1484" t="s">
        <v>4461</v>
      </c>
      <c r="BE1484" t="s">
        <v>4462</v>
      </c>
      <c r="BF1484" t="s">
        <v>4749</v>
      </c>
      <c r="BH1484" t="str">
        <f t="shared" si="332"/>
        <v>AV</v>
      </c>
      <c r="BJ1484" t="str">
        <f t="shared" si="333"/>
        <v>OK</v>
      </c>
      <c r="BK1484" s="130">
        <v>2028</v>
      </c>
      <c r="BL1484" s="130" t="s">
        <v>37</v>
      </c>
      <c r="BM1484" s="131" t="s">
        <v>33</v>
      </c>
      <c r="BN1484" s="131" t="e">
        <v>#VALUE!</v>
      </c>
      <c r="BO1484">
        <v>2028</v>
      </c>
      <c r="BP1484">
        <v>10</v>
      </c>
    </row>
    <row r="1485" spans="1:68" ht="25.2" x14ac:dyDescent="0.3">
      <c r="A1485" s="1"/>
      <c r="B1485" s="47">
        <v>1380</v>
      </c>
      <c r="C1485" s="45">
        <v>1119186</v>
      </c>
      <c r="D1485" s="47"/>
      <c r="E1485" s="47"/>
      <c r="F1485" s="39" t="s">
        <v>4255</v>
      </c>
      <c r="G1485" s="29" t="s">
        <v>31</v>
      </c>
      <c r="H1485" s="157"/>
      <c r="I1485" s="148"/>
      <c r="J1485" s="147"/>
      <c r="K1485" s="148">
        <v>0</v>
      </c>
      <c r="L1485" s="148"/>
      <c r="M1485" s="147"/>
      <c r="N1485" s="29" t="str">
        <f t="shared" si="328"/>
        <v/>
      </c>
      <c r="O1485" s="29" t="str">
        <f t="shared" si="329"/>
        <v/>
      </c>
      <c r="P1485" s="29" t="str">
        <f t="shared" si="330"/>
        <v/>
      </c>
      <c r="Q1485" s="29" t="str">
        <f t="shared" si="337"/>
        <v/>
      </c>
      <c r="R1485" s="29" t="str">
        <f t="shared" si="338"/>
        <v/>
      </c>
      <c r="S1485" s="29" t="str">
        <f t="shared" si="339"/>
        <v/>
      </c>
      <c r="T1485" s="29" t="str">
        <f t="shared" si="340"/>
        <v/>
      </c>
      <c r="U1485" s="29"/>
      <c r="V1485" s="29"/>
      <c r="W1485" s="38" t="s">
        <v>4126</v>
      </c>
      <c r="X1485" s="29" t="s">
        <v>158</v>
      </c>
      <c r="Y1485" s="146">
        <v>2753.22</v>
      </c>
      <c r="Z1485" s="33">
        <v>3524</v>
      </c>
      <c r="AA1485" s="34">
        <f t="shared" si="335"/>
        <v>0.28000000000000003</v>
      </c>
      <c r="AB1485" s="33">
        <f t="shared" si="331"/>
        <v>3524</v>
      </c>
      <c r="AC1485" s="34">
        <f t="shared" si="336"/>
        <v>0.27995597881753004</v>
      </c>
      <c r="AD1485" s="145">
        <f t="shared" ref="AD1485:AD1499" si="341">ROUND(Z1485/1.2,3)</f>
        <v>2936.6669999999999</v>
      </c>
      <c r="AE1485" s="105">
        <v>2294.35</v>
      </c>
      <c r="AF1485" s="34" t="s">
        <v>36</v>
      </c>
      <c r="AG1485" s="34" t="s">
        <v>36</v>
      </c>
      <c r="AH1485" s="34" t="s">
        <v>36</v>
      </c>
      <c r="AI1485" s="29">
        <v>0.185</v>
      </c>
      <c r="AJ1485" s="29">
        <v>2.901E-4</v>
      </c>
      <c r="AK1485" s="29">
        <v>0</v>
      </c>
      <c r="AL1485" s="29">
        <v>0</v>
      </c>
      <c r="AM1485" s="29" t="s">
        <v>28</v>
      </c>
      <c r="AN1485" s="44" t="s">
        <v>27</v>
      </c>
      <c r="AO1485" s="29" t="s">
        <v>28</v>
      </c>
      <c r="AP1485" s="29">
        <v>5</v>
      </c>
      <c r="AQ1485" s="29">
        <v>100</v>
      </c>
      <c r="AR1485" s="29">
        <v>150</v>
      </c>
      <c r="AS1485" s="29">
        <v>150</v>
      </c>
      <c r="AT1485" s="29">
        <v>0.92500000000000004</v>
      </c>
      <c r="AU1485" s="144">
        <v>2.2499999999999998E-3</v>
      </c>
      <c r="AV1485" s="36" t="s">
        <v>28</v>
      </c>
      <c r="AW1485" s="102">
        <v>44511</v>
      </c>
      <c r="AX1485" s="129" t="s">
        <v>33</v>
      </c>
      <c r="AY1485" s="106" t="e">
        <v>#N/A</v>
      </c>
      <c r="BD1485" t="s">
        <v>4461</v>
      </c>
      <c r="BE1485" t="s">
        <v>4462</v>
      </c>
      <c r="BF1485" t="s">
        <v>4749</v>
      </c>
      <c r="BH1485" t="str">
        <f t="shared" si="332"/>
        <v/>
      </c>
      <c r="BJ1485" t="str">
        <f t="shared" si="333"/>
        <v>OK</v>
      </c>
      <c r="BK1485" s="130" t="s">
        <v>5302</v>
      </c>
      <c r="BL1485" s="130" t="e">
        <v>#VALUE!</v>
      </c>
      <c r="BM1485" s="131" t="s">
        <v>33</v>
      </c>
      <c r="BN1485" s="131" t="e">
        <v>#VALUE!</v>
      </c>
      <c r="BO1485" t="e">
        <v>#N/A</v>
      </c>
      <c r="BP1485">
        <v>0</v>
      </c>
    </row>
    <row r="1486" spans="1:68" ht="25.2" x14ac:dyDescent="0.3">
      <c r="A1486" s="1"/>
      <c r="B1486" s="47">
        <v>1381</v>
      </c>
      <c r="C1486" s="45">
        <v>1119187</v>
      </c>
      <c r="D1486" s="47"/>
      <c r="E1486" s="47"/>
      <c r="F1486" s="39" t="s">
        <v>4256</v>
      </c>
      <c r="G1486" s="29" t="s">
        <v>31</v>
      </c>
      <c r="H1486" s="157"/>
      <c r="I1486" s="148"/>
      <c r="J1486" s="147"/>
      <c r="K1486" s="148">
        <v>0</v>
      </c>
      <c r="L1486" s="148"/>
      <c r="M1486" s="147"/>
      <c r="N1486" s="29" t="str">
        <f t="shared" si="328"/>
        <v/>
      </c>
      <c r="O1486" s="29" t="str">
        <f t="shared" si="329"/>
        <v/>
      </c>
      <c r="P1486" s="29" t="str">
        <f t="shared" si="330"/>
        <v/>
      </c>
      <c r="Q1486" s="29" t="str">
        <f t="shared" si="337"/>
        <v/>
      </c>
      <c r="R1486" s="29" t="str">
        <f t="shared" si="338"/>
        <v/>
      </c>
      <c r="S1486" s="29" t="str">
        <f t="shared" si="339"/>
        <v/>
      </c>
      <c r="T1486" s="29" t="str">
        <f t="shared" si="340"/>
        <v/>
      </c>
      <c r="U1486" s="29"/>
      <c r="V1486" s="29"/>
      <c r="W1486" s="38" t="s">
        <v>4126</v>
      </c>
      <c r="X1486" s="29" t="s">
        <v>158</v>
      </c>
      <c r="Y1486" s="146">
        <v>2268.42</v>
      </c>
      <c r="Z1486" s="33">
        <v>2904</v>
      </c>
      <c r="AA1486" s="34">
        <f t="shared" si="335"/>
        <v>0.28000000000000003</v>
      </c>
      <c r="AB1486" s="33">
        <f t="shared" si="331"/>
        <v>2904</v>
      </c>
      <c r="AC1486" s="34">
        <f t="shared" si="336"/>
        <v>0.28018620890311324</v>
      </c>
      <c r="AD1486" s="145">
        <f t="shared" si="341"/>
        <v>2420</v>
      </c>
      <c r="AE1486" s="105">
        <v>1890.35</v>
      </c>
      <c r="AF1486" s="34" t="s">
        <v>36</v>
      </c>
      <c r="AG1486" s="34" t="s">
        <v>36</v>
      </c>
      <c r="AH1486" s="34" t="s">
        <v>36</v>
      </c>
      <c r="AI1486" s="29">
        <v>0.20599999999999999</v>
      </c>
      <c r="AJ1486" s="29">
        <v>3.412E-4</v>
      </c>
      <c r="AK1486" s="29">
        <v>0</v>
      </c>
      <c r="AL1486" s="29">
        <v>0</v>
      </c>
      <c r="AM1486" s="29" t="s">
        <v>28</v>
      </c>
      <c r="AN1486" s="44" t="s">
        <v>27</v>
      </c>
      <c r="AO1486" s="29" t="s">
        <v>28</v>
      </c>
      <c r="AP1486" s="29">
        <v>5</v>
      </c>
      <c r="AQ1486" s="29">
        <v>117</v>
      </c>
      <c r="AR1486" s="29">
        <v>160</v>
      </c>
      <c r="AS1486" s="29">
        <v>160</v>
      </c>
      <c r="AT1486" s="29">
        <v>1.03</v>
      </c>
      <c r="AU1486" s="144">
        <v>2.9951999999999999E-3</v>
      </c>
      <c r="AV1486" s="36" t="s">
        <v>28</v>
      </c>
      <c r="AW1486" s="102">
        <v>44511</v>
      </c>
      <c r="AX1486" s="129" t="s">
        <v>33</v>
      </c>
      <c r="AY1486" s="106" t="e">
        <v>#N/A</v>
      </c>
      <c r="BD1486" t="s">
        <v>4461</v>
      </c>
      <c r="BE1486" t="s">
        <v>4462</v>
      </c>
      <c r="BF1486" t="s">
        <v>4749</v>
      </c>
      <c r="BH1486" t="str">
        <f t="shared" si="332"/>
        <v/>
      </c>
      <c r="BJ1486" t="str">
        <f t="shared" si="333"/>
        <v>OK</v>
      </c>
      <c r="BK1486" s="130" t="s">
        <v>5302</v>
      </c>
      <c r="BL1486" s="130" t="e">
        <v>#VALUE!</v>
      </c>
      <c r="BM1486" s="131" t="s">
        <v>33</v>
      </c>
      <c r="BN1486" s="131" t="e">
        <v>#VALUE!</v>
      </c>
      <c r="BO1486" t="e">
        <v>#N/A</v>
      </c>
      <c r="BP1486">
        <v>0</v>
      </c>
    </row>
    <row r="1487" spans="1:68" ht="25.2" x14ac:dyDescent="0.3">
      <c r="A1487" s="1"/>
      <c r="B1487" s="47">
        <v>1382</v>
      </c>
      <c r="C1487" s="45">
        <v>1119188</v>
      </c>
      <c r="D1487" s="47"/>
      <c r="E1487" s="47"/>
      <c r="F1487" s="39" t="s">
        <v>4257</v>
      </c>
      <c r="G1487" s="29" t="s">
        <v>31</v>
      </c>
      <c r="H1487" s="157"/>
      <c r="I1487" s="148"/>
      <c r="J1487" s="147"/>
      <c r="K1487" s="148">
        <v>0</v>
      </c>
      <c r="L1487" s="148"/>
      <c r="M1487" s="147"/>
      <c r="N1487" s="29" t="str">
        <f t="shared" si="328"/>
        <v/>
      </c>
      <c r="O1487" s="29" t="str">
        <f t="shared" si="329"/>
        <v/>
      </c>
      <c r="P1487" s="29" t="str">
        <f t="shared" si="330"/>
        <v/>
      </c>
      <c r="Q1487" s="29" t="str">
        <f t="shared" si="337"/>
        <v/>
      </c>
      <c r="R1487" s="29" t="str">
        <f t="shared" si="338"/>
        <v/>
      </c>
      <c r="S1487" s="29" t="str">
        <f t="shared" si="339"/>
        <v/>
      </c>
      <c r="T1487" s="29" t="str">
        <f t="shared" si="340"/>
        <v/>
      </c>
      <c r="U1487" s="29"/>
      <c r="V1487" s="29"/>
      <c r="W1487" s="38" t="s">
        <v>4126</v>
      </c>
      <c r="X1487" s="29" t="s">
        <v>158</v>
      </c>
      <c r="Y1487" s="146">
        <v>2380.2399999999998</v>
      </c>
      <c r="Z1487" s="33">
        <v>3047</v>
      </c>
      <c r="AA1487" s="34">
        <f t="shared" si="335"/>
        <v>0.28000000000000003</v>
      </c>
      <c r="AB1487" s="33">
        <f t="shared" si="331"/>
        <v>3047</v>
      </c>
      <c r="AC1487" s="34">
        <f t="shared" si="336"/>
        <v>0.28012339598080799</v>
      </c>
      <c r="AD1487" s="145">
        <f t="shared" si="341"/>
        <v>2539.1669999999999</v>
      </c>
      <c r="AE1487" s="105">
        <v>1983.5329999999999</v>
      </c>
      <c r="AF1487" s="34" t="s">
        <v>36</v>
      </c>
      <c r="AG1487" s="34" t="s">
        <v>36</v>
      </c>
      <c r="AH1487" s="34" t="s">
        <v>36</v>
      </c>
      <c r="AI1487" s="29">
        <v>0.17899999999999999</v>
      </c>
      <c r="AJ1487" s="29">
        <v>2.8289999999999999E-4</v>
      </c>
      <c r="AK1487" s="29">
        <v>0</v>
      </c>
      <c r="AL1487" s="29">
        <v>0</v>
      </c>
      <c r="AM1487" s="29" t="s">
        <v>28</v>
      </c>
      <c r="AN1487" s="44" t="s">
        <v>27</v>
      </c>
      <c r="AO1487" s="29" t="s">
        <v>28</v>
      </c>
      <c r="AP1487" s="29">
        <v>5</v>
      </c>
      <c r="AQ1487" s="29">
        <v>97</v>
      </c>
      <c r="AR1487" s="29">
        <v>152</v>
      </c>
      <c r="AS1487" s="29">
        <v>152</v>
      </c>
      <c r="AT1487" s="29">
        <v>0.89500000000000002</v>
      </c>
      <c r="AU1487" s="144">
        <v>2.241088E-3</v>
      </c>
      <c r="AV1487" s="36" t="s">
        <v>28</v>
      </c>
      <c r="AW1487" s="102">
        <v>44511</v>
      </c>
      <c r="AX1487" s="129" t="s">
        <v>33</v>
      </c>
      <c r="AY1487" s="106" t="e">
        <v>#N/A</v>
      </c>
      <c r="BD1487" t="s">
        <v>4461</v>
      </c>
      <c r="BE1487" t="s">
        <v>4462</v>
      </c>
      <c r="BF1487" t="s">
        <v>4749</v>
      </c>
      <c r="BH1487" t="str">
        <f t="shared" si="332"/>
        <v/>
      </c>
      <c r="BJ1487" t="str">
        <f t="shared" si="333"/>
        <v>OK</v>
      </c>
      <c r="BK1487" s="130" t="s">
        <v>5302</v>
      </c>
      <c r="BL1487" s="130" t="e">
        <v>#VALUE!</v>
      </c>
      <c r="BM1487" s="131" t="s">
        <v>33</v>
      </c>
      <c r="BN1487" s="131" t="e">
        <v>#VALUE!</v>
      </c>
      <c r="BO1487" t="e">
        <v>#N/A</v>
      </c>
      <c r="BP1487">
        <v>0</v>
      </c>
    </row>
    <row r="1488" spans="1:68" ht="25.2" x14ac:dyDescent="0.3">
      <c r="A1488" s="1"/>
      <c r="B1488" s="47">
        <v>1383</v>
      </c>
      <c r="C1488" s="45">
        <v>1119189</v>
      </c>
      <c r="D1488" s="47"/>
      <c r="E1488" s="47"/>
      <c r="F1488" s="39" t="s">
        <v>4258</v>
      </c>
      <c r="G1488" s="29" t="s">
        <v>31</v>
      </c>
      <c r="H1488" s="70" t="s">
        <v>4779</v>
      </c>
      <c r="I1488" s="148"/>
      <c r="J1488" s="147"/>
      <c r="K1488" s="148">
        <v>0</v>
      </c>
      <c r="L1488" s="148"/>
      <c r="M1488" s="147"/>
      <c r="N1488" s="29" t="str">
        <f t="shared" si="328"/>
        <v/>
      </c>
      <c r="O1488" s="29" t="str">
        <f t="shared" si="329"/>
        <v/>
      </c>
      <c r="P1488" s="29" t="str">
        <f t="shared" si="330"/>
        <v/>
      </c>
      <c r="Q1488" s="29" t="str">
        <f t="shared" si="337"/>
        <v/>
      </c>
      <c r="R1488" s="29" t="str">
        <f t="shared" si="338"/>
        <v/>
      </c>
      <c r="S1488" s="29" t="str">
        <f t="shared" si="339"/>
        <v/>
      </c>
      <c r="T1488" s="29" t="str">
        <f t="shared" si="340"/>
        <v/>
      </c>
      <c r="U1488" s="29"/>
      <c r="V1488" s="29"/>
      <c r="W1488" s="38" t="s">
        <v>4126</v>
      </c>
      <c r="X1488" s="29" t="s">
        <v>158</v>
      </c>
      <c r="Y1488" s="146">
        <v>19980</v>
      </c>
      <c r="Z1488" s="33">
        <v>25574</v>
      </c>
      <c r="AA1488" s="34">
        <f t="shared" si="335"/>
        <v>0.28000000000000003</v>
      </c>
      <c r="AB1488" s="33">
        <f t="shared" si="331"/>
        <v>25574</v>
      </c>
      <c r="AC1488" s="34">
        <f t="shared" si="336"/>
        <v>0.27998000000000006</v>
      </c>
      <c r="AD1488" s="145">
        <f t="shared" si="341"/>
        <v>21311.667000000001</v>
      </c>
      <c r="AE1488" s="105">
        <v>16650</v>
      </c>
      <c r="AF1488" s="34" t="s">
        <v>36</v>
      </c>
      <c r="AG1488" s="34" t="s">
        <v>36</v>
      </c>
      <c r="AH1488" s="34" t="s">
        <v>36</v>
      </c>
      <c r="AI1488" s="29">
        <v>1.91</v>
      </c>
      <c r="AJ1488" s="29">
        <v>3.702E-4</v>
      </c>
      <c r="AK1488" s="29">
        <v>1</v>
      </c>
      <c r="AL1488" s="29">
        <v>0</v>
      </c>
      <c r="AM1488" s="29" t="s">
        <v>28</v>
      </c>
      <c r="AN1488" s="158" t="s">
        <v>28</v>
      </c>
      <c r="AO1488" s="29" t="s">
        <v>28</v>
      </c>
      <c r="AP1488" s="29">
        <v>1</v>
      </c>
      <c r="AQ1488" s="29">
        <v>160</v>
      </c>
      <c r="AR1488" s="29">
        <v>110</v>
      </c>
      <c r="AS1488" s="29">
        <v>60</v>
      </c>
      <c r="AT1488" s="29">
        <v>1.91</v>
      </c>
      <c r="AU1488" s="144">
        <v>1.0560000000000001E-3</v>
      </c>
      <c r="AV1488" s="36" t="s">
        <v>28</v>
      </c>
      <c r="AW1488" s="102">
        <v>44511</v>
      </c>
      <c r="AX1488" s="129" t="s">
        <v>33</v>
      </c>
      <c r="AY1488" s="106">
        <v>1</v>
      </c>
      <c r="BD1488" t="s">
        <v>1090</v>
      </c>
      <c r="BE1488" t="s">
        <v>4443</v>
      </c>
      <c r="BF1488" t="s">
        <v>4740</v>
      </c>
      <c r="BH1488" t="str">
        <f t="shared" si="332"/>
        <v>AV</v>
      </c>
      <c r="BJ1488" t="str">
        <f t="shared" si="333"/>
        <v>OK</v>
      </c>
      <c r="BK1488" s="130">
        <v>25574</v>
      </c>
      <c r="BL1488" s="130" t="s">
        <v>37</v>
      </c>
      <c r="BM1488" s="131" t="s">
        <v>33</v>
      </c>
      <c r="BN1488" s="131" t="e">
        <v>#VALUE!</v>
      </c>
      <c r="BO1488">
        <v>25574</v>
      </c>
      <c r="BP1488">
        <v>1</v>
      </c>
    </row>
    <row r="1489" spans="1:68" ht="25.2" x14ac:dyDescent="0.3">
      <c r="A1489" s="1"/>
      <c r="B1489" s="47">
        <v>1384</v>
      </c>
      <c r="C1489" s="45">
        <v>1119190</v>
      </c>
      <c r="D1489" s="47"/>
      <c r="E1489" s="47"/>
      <c r="F1489" s="39" t="s">
        <v>4259</v>
      </c>
      <c r="G1489" s="29" t="s">
        <v>31</v>
      </c>
      <c r="H1489" s="70" t="s">
        <v>4779</v>
      </c>
      <c r="I1489" s="148"/>
      <c r="J1489" s="147"/>
      <c r="K1489" s="148">
        <v>0</v>
      </c>
      <c r="L1489" s="148"/>
      <c r="M1489" s="147"/>
      <c r="N1489" s="29" t="str">
        <f t="shared" si="328"/>
        <v/>
      </c>
      <c r="O1489" s="29" t="str">
        <f t="shared" si="329"/>
        <v/>
      </c>
      <c r="P1489" s="29" t="str">
        <f t="shared" si="330"/>
        <v/>
      </c>
      <c r="Q1489" s="29" t="str">
        <f t="shared" si="337"/>
        <v/>
      </c>
      <c r="R1489" s="29" t="str">
        <f t="shared" si="338"/>
        <v/>
      </c>
      <c r="S1489" s="29" t="str">
        <f t="shared" si="339"/>
        <v/>
      </c>
      <c r="T1489" s="29" t="str">
        <f t="shared" si="340"/>
        <v/>
      </c>
      <c r="U1489" s="29"/>
      <c r="V1489" s="29"/>
      <c r="W1489" s="38" t="s">
        <v>4126</v>
      </c>
      <c r="X1489" s="29" t="s">
        <v>158</v>
      </c>
      <c r="Y1489" s="146">
        <v>19980</v>
      </c>
      <c r="Z1489" s="33">
        <v>25574</v>
      </c>
      <c r="AA1489" s="34">
        <f t="shared" si="335"/>
        <v>0.28000000000000003</v>
      </c>
      <c r="AB1489" s="33">
        <f t="shared" si="331"/>
        <v>25574</v>
      </c>
      <c r="AC1489" s="34">
        <f t="shared" si="336"/>
        <v>0.27998000000000006</v>
      </c>
      <c r="AD1489" s="145">
        <f t="shared" si="341"/>
        <v>21311.667000000001</v>
      </c>
      <c r="AE1489" s="105">
        <v>16650</v>
      </c>
      <c r="AF1489" s="34" t="s">
        <v>36</v>
      </c>
      <c r="AG1489" s="34" t="s">
        <v>36</v>
      </c>
      <c r="AH1489" s="34" t="s">
        <v>36</v>
      </c>
      <c r="AI1489" s="29">
        <v>1.944</v>
      </c>
      <c r="AJ1489" s="29">
        <v>3.702E-4</v>
      </c>
      <c r="AK1489" s="29">
        <v>1</v>
      </c>
      <c r="AL1489" s="29">
        <v>0</v>
      </c>
      <c r="AM1489" s="29" t="s">
        <v>28</v>
      </c>
      <c r="AN1489" s="158" t="s">
        <v>28</v>
      </c>
      <c r="AO1489" s="29" t="s">
        <v>28</v>
      </c>
      <c r="AP1489" s="29">
        <v>1</v>
      </c>
      <c r="AQ1489" s="29">
        <v>160</v>
      </c>
      <c r="AR1489" s="29">
        <v>110</v>
      </c>
      <c r="AS1489" s="29">
        <v>60</v>
      </c>
      <c r="AT1489" s="29">
        <v>1.944</v>
      </c>
      <c r="AU1489" s="144">
        <v>1.0560000000000001E-3</v>
      </c>
      <c r="AV1489" s="36" t="s">
        <v>28</v>
      </c>
      <c r="AW1489" s="102">
        <v>44511</v>
      </c>
      <c r="AX1489" s="129" t="s">
        <v>33</v>
      </c>
      <c r="AY1489" s="106">
        <v>1</v>
      </c>
      <c r="BD1489" t="s">
        <v>1090</v>
      </c>
      <c r="BE1489" t="s">
        <v>4443</v>
      </c>
      <c r="BF1489" t="s">
        <v>4740</v>
      </c>
      <c r="BH1489" t="str">
        <f t="shared" si="332"/>
        <v>AV</v>
      </c>
      <c r="BJ1489" t="str">
        <f t="shared" si="333"/>
        <v>OK</v>
      </c>
      <c r="BK1489" s="130">
        <v>25574</v>
      </c>
      <c r="BL1489" s="130" t="s">
        <v>37</v>
      </c>
      <c r="BM1489" s="131" t="s">
        <v>33</v>
      </c>
      <c r="BN1489" s="131" t="e">
        <v>#VALUE!</v>
      </c>
      <c r="BO1489">
        <v>25574</v>
      </c>
      <c r="BP1489">
        <v>1</v>
      </c>
    </row>
    <row r="1490" spans="1:68" ht="25.2" x14ac:dyDescent="0.3">
      <c r="A1490" s="1"/>
      <c r="B1490" s="47">
        <v>1385</v>
      </c>
      <c r="C1490" s="45">
        <v>1119191</v>
      </c>
      <c r="D1490" s="47"/>
      <c r="E1490" s="47"/>
      <c r="F1490" s="39" t="s">
        <v>4260</v>
      </c>
      <c r="G1490" s="29" t="s">
        <v>31</v>
      </c>
      <c r="H1490" s="157"/>
      <c r="I1490" s="148"/>
      <c r="J1490" s="147"/>
      <c r="K1490" s="148">
        <v>0</v>
      </c>
      <c r="L1490" s="148"/>
      <c r="M1490" s="147"/>
      <c r="N1490" s="29" t="str">
        <f t="shared" si="328"/>
        <v/>
      </c>
      <c r="O1490" s="29" t="str">
        <f t="shared" si="329"/>
        <v/>
      </c>
      <c r="P1490" s="29" t="str">
        <f t="shared" si="330"/>
        <v/>
      </c>
      <c r="Q1490" s="29" t="str">
        <f t="shared" si="337"/>
        <v/>
      </c>
      <c r="R1490" s="29" t="str">
        <f t="shared" si="338"/>
        <v/>
      </c>
      <c r="S1490" s="29" t="str">
        <f t="shared" si="339"/>
        <v/>
      </c>
      <c r="T1490" s="29" t="str">
        <f t="shared" si="340"/>
        <v/>
      </c>
      <c r="U1490" s="29"/>
      <c r="V1490" s="29"/>
      <c r="W1490" s="38" t="s">
        <v>4126</v>
      </c>
      <c r="X1490" s="29" t="s">
        <v>158</v>
      </c>
      <c r="Y1490" s="146">
        <v>19980</v>
      </c>
      <c r="Z1490" s="33">
        <v>25574</v>
      </c>
      <c r="AA1490" s="34">
        <f t="shared" si="335"/>
        <v>0.28000000000000003</v>
      </c>
      <c r="AB1490" s="33">
        <f t="shared" si="331"/>
        <v>25574</v>
      </c>
      <c r="AC1490" s="34">
        <f t="shared" si="336"/>
        <v>0.27998000000000006</v>
      </c>
      <c r="AD1490" s="145">
        <f t="shared" si="341"/>
        <v>21311.667000000001</v>
      </c>
      <c r="AE1490" s="105">
        <v>16650</v>
      </c>
      <c r="AF1490" s="34" t="s">
        <v>36</v>
      </c>
      <c r="AG1490" s="34" t="s">
        <v>36</v>
      </c>
      <c r="AH1490" s="34" t="s">
        <v>36</v>
      </c>
      <c r="AI1490" s="29">
        <v>2.1739999999999999</v>
      </c>
      <c r="AJ1490" s="29">
        <v>3.702E-4</v>
      </c>
      <c r="AK1490" s="29">
        <v>0</v>
      </c>
      <c r="AL1490" s="29">
        <v>0</v>
      </c>
      <c r="AM1490" s="29" t="s">
        <v>28</v>
      </c>
      <c r="AN1490" s="44" t="s">
        <v>27</v>
      </c>
      <c r="AO1490" s="29" t="s">
        <v>28</v>
      </c>
      <c r="AP1490" s="29">
        <v>1</v>
      </c>
      <c r="AQ1490" s="29">
        <v>160</v>
      </c>
      <c r="AR1490" s="29">
        <v>110</v>
      </c>
      <c r="AS1490" s="29">
        <v>60</v>
      </c>
      <c r="AT1490" s="29">
        <v>2.1739999999999999</v>
      </c>
      <c r="AU1490" s="144">
        <v>1.0560000000000001E-3</v>
      </c>
      <c r="AV1490" s="36" t="s">
        <v>28</v>
      </c>
      <c r="AW1490" s="102">
        <v>44511</v>
      </c>
      <c r="AX1490" s="129" t="s">
        <v>33</v>
      </c>
      <c r="AY1490" s="106">
        <v>2</v>
      </c>
      <c r="BD1490" t="s">
        <v>1090</v>
      </c>
      <c r="BE1490" t="s">
        <v>4443</v>
      </c>
      <c r="BF1490" t="s">
        <v>4740</v>
      </c>
      <c r="BH1490" t="str">
        <f t="shared" si="332"/>
        <v/>
      </c>
      <c r="BJ1490" t="str">
        <f t="shared" si="333"/>
        <v>OK</v>
      </c>
      <c r="BK1490" s="130" t="s">
        <v>5302</v>
      </c>
      <c r="BL1490" s="130" t="e">
        <v>#VALUE!</v>
      </c>
      <c r="BM1490" s="131" t="s">
        <v>33</v>
      </c>
      <c r="BN1490" s="131" t="e">
        <v>#VALUE!</v>
      </c>
      <c r="BO1490" t="e">
        <v>#N/A</v>
      </c>
      <c r="BP1490">
        <v>2</v>
      </c>
    </row>
    <row r="1491" spans="1:68" ht="25.2" x14ac:dyDescent="0.3">
      <c r="A1491" s="1"/>
      <c r="B1491" s="47">
        <v>1386</v>
      </c>
      <c r="C1491" s="45">
        <v>1119192</v>
      </c>
      <c r="D1491" s="47"/>
      <c r="E1491" s="47"/>
      <c r="F1491" s="39" t="s">
        <v>4261</v>
      </c>
      <c r="G1491" s="29" t="s">
        <v>31</v>
      </c>
      <c r="H1491" s="157"/>
      <c r="I1491" s="148"/>
      <c r="J1491" s="147"/>
      <c r="K1491" s="148">
        <v>0</v>
      </c>
      <c r="L1491" s="148"/>
      <c r="M1491" s="147"/>
      <c r="N1491" s="29" t="str">
        <f t="shared" si="328"/>
        <v/>
      </c>
      <c r="O1491" s="29" t="str">
        <f t="shared" si="329"/>
        <v/>
      </c>
      <c r="P1491" s="29" t="str">
        <f t="shared" si="330"/>
        <v/>
      </c>
      <c r="Q1491" s="29" t="str">
        <f t="shared" si="337"/>
        <v/>
      </c>
      <c r="R1491" s="29" t="str">
        <f t="shared" si="338"/>
        <v/>
      </c>
      <c r="S1491" s="29" t="str">
        <f t="shared" si="339"/>
        <v/>
      </c>
      <c r="T1491" s="29" t="str">
        <f t="shared" si="340"/>
        <v/>
      </c>
      <c r="U1491" s="29"/>
      <c r="V1491" s="29"/>
      <c r="W1491" s="38" t="s">
        <v>4126</v>
      </c>
      <c r="X1491" s="29" t="s">
        <v>158</v>
      </c>
      <c r="Y1491" s="146">
        <v>21900</v>
      </c>
      <c r="Z1491" s="33">
        <v>28032</v>
      </c>
      <c r="AA1491" s="34">
        <f t="shared" si="335"/>
        <v>0.28000000000000003</v>
      </c>
      <c r="AB1491" s="33">
        <f t="shared" si="331"/>
        <v>28032</v>
      </c>
      <c r="AC1491" s="34">
        <f t="shared" si="336"/>
        <v>0.28000000000000003</v>
      </c>
      <c r="AD1491" s="145">
        <f t="shared" si="341"/>
        <v>23360</v>
      </c>
      <c r="AE1491" s="105">
        <v>18250</v>
      </c>
      <c r="AF1491" s="34" t="s">
        <v>36</v>
      </c>
      <c r="AG1491" s="34" t="s">
        <v>36</v>
      </c>
      <c r="AH1491" s="34" t="s">
        <v>36</v>
      </c>
      <c r="AI1491" s="29">
        <v>2.1040000000000001</v>
      </c>
      <c r="AJ1491" s="29">
        <v>3.8529999999999999E-4</v>
      </c>
      <c r="AK1491" s="29">
        <v>0</v>
      </c>
      <c r="AL1491" s="29">
        <v>0</v>
      </c>
      <c r="AM1491" s="29" t="s">
        <v>28</v>
      </c>
      <c r="AN1491" s="44" t="s">
        <v>27</v>
      </c>
      <c r="AO1491" s="29" t="s">
        <v>28</v>
      </c>
      <c r="AP1491" s="29">
        <v>1</v>
      </c>
      <c r="AQ1491" s="29">
        <v>160</v>
      </c>
      <c r="AR1491" s="29">
        <v>110</v>
      </c>
      <c r="AS1491" s="29">
        <v>60</v>
      </c>
      <c r="AT1491" s="29">
        <v>2.1040000000000001</v>
      </c>
      <c r="AU1491" s="144">
        <v>1.0560000000000001E-3</v>
      </c>
      <c r="AV1491" s="36" t="s">
        <v>28</v>
      </c>
      <c r="AW1491" s="102">
        <v>44511</v>
      </c>
      <c r="AX1491" s="129" t="s">
        <v>33</v>
      </c>
      <c r="AY1491" s="106">
        <v>2</v>
      </c>
      <c r="BD1491" t="s">
        <v>1090</v>
      </c>
      <c r="BE1491" t="s">
        <v>4443</v>
      </c>
      <c r="BF1491" t="s">
        <v>4740</v>
      </c>
      <c r="BH1491" t="str">
        <f t="shared" si="332"/>
        <v/>
      </c>
      <c r="BJ1491" t="str">
        <f t="shared" si="333"/>
        <v>OK</v>
      </c>
      <c r="BK1491" s="130" t="s">
        <v>5302</v>
      </c>
      <c r="BL1491" s="130" t="e">
        <v>#VALUE!</v>
      </c>
      <c r="BM1491" s="131" t="s">
        <v>33</v>
      </c>
      <c r="BN1491" s="131" t="e">
        <v>#VALUE!</v>
      </c>
      <c r="BO1491" t="e">
        <v>#N/A</v>
      </c>
      <c r="BP1491">
        <v>2</v>
      </c>
    </row>
    <row r="1492" spans="1:68" ht="25.2" x14ac:dyDescent="0.3">
      <c r="A1492" s="1"/>
      <c r="B1492" s="47">
        <v>1387</v>
      </c>
      <c r="C1492" s="45">
        <v>1119193</v>
      </c>
      <c r="D1492" s="47"/>
      <c r="E1492" s="47"/>
      <c r="F1492" s="39" t="s">
        <v>4262</v>
      </c>
      <c r="G1492" s="29" t="s">
        <v>31</v>
      </c>
      <c r="H1492" s="70" t="s">
        <v>4779</v>
      </c>
      <c r="I1492" s="148"/>
      <c r="J1492" s="147"/>
      <c r="K1492" s="148">
        <v>0</v>
      </c>
      <c r="L1492" s="148"/>
      <c r="M1492" s="147"/>
      <c r="N1492" s="29" t="str">
        <f t="shared" si="328"/>
        <v/>
      </c>
      <c r="O1492" s="29" t="str">
        <f t="shared" si="329"/>
        <v/>
      </c>
      <c r="P1492" s="29" t="str">
        <f t="shared" si="330"/>
        <v/>
      </c>
      <c r="Q1492" s="29" t="str">
        <f t="shared" si="337"/>
        <v/>
      </c>
      <c r="R1492" s="29" t="str">
        <f t="shared" si="338"/>
        <v/>
      </c>
      <c r="S1492" s="29" t="str">
        <f t="shared" si="339"/>
        <v/>
      </c>
      <c r="T1492" s="29" t="str">
        <f t="shared" si="340"/>
        <v/>
      </c>
      <c r="U1492" s="29"/>
      <c r="V1492" s="29"/>
      <c r="W1492" s="38" t="s">
        <v>4126</v>
      </c>
      <c r="X1492" s="29" t="s">
        <v>158</v>
      </c>
      <c r="Y1492" s="146">
        <v>22900</v>
      </c>
      <c r="Z1492" s="33">
        <v>29312</v>
      </c>
      <c r="AA1492" s="34">
        <f t="shared" si="335"/>
        <v>0.28000000000000003</v>
      </c>
      <c r="AB1492" s="33">
        <f t="shared" si="331"/>
        <v>29312</v>
      </c>
      <c r="AC1492" s="34">
        <f t="shared" si="336"/>
        <v>0.28000003982532834</v>
      </c>
      <c r="AD1492" s="145">
        <f t="shared" si="341"/>
        <v>24426.667000000001</v>
      </c>
      <c r="AE1492" s="105">
        <v>19083.332999999999</v>
      </c>
      <c r="AF1492" s="34" t="s">
        <v>36</v>
      </c>
      <c r="AG1492" s="34" t="s">
        <v>36</v>
      </c>
      <c r="AH1492" s="34" t="s">
        <v>36</v>
      </c>
      <c r="AI1492" s="29">
        <v>2.0939999999999999</v>
      </c>
      <c r="AJ1492" s="29">
        <v>4.3150000000000003E-4</v>
      </c>
      <c r="AK1492" s="29">
        <v>1</v>
      </c>
      <c r="AL1492" s="29">
        <v>0</v>
      </c>
      <c r="AM1492" s="29" t="s">
        <v>28</v>
      </c>
      <c r="AN1492" s="158" t="s">
        <v>28</v>
      </c>
      <c r="AO1492" s="29" t="s">
        <v>28</v>
      </c>
      <c r="AP1492" s="29">
        <v>1</v>
      </c>
      <c r="AQ1492" s="29">
        <v>160</v>
      </c>
      <c r="AR1492" s="29">
        <v>110</v>
      </c>
      <c r="AS1492" s="29">
        <v>60</v>
      </c>
      <c r="AT1492" s="29">
        <v>2.0939999999999999</v>
      </c>
      <c r="AU1492" s="144">
        <v>1.0560000000000001E-3</v>
      </c>
      <c r="AV1492" s="36" t="s">
        <v>28</v>
      </c>
      <c r="AW1492" s="102">
        <v>44511</v>
      </c>
      <c r="AX1492" s="129" t="s">
        <v>33</v>
      </c>
      <c r="AY1492" s="106">
        <v>2</v>
      </c>
      <c r="BD1492" t="s">
        <v>1090</v>
      </c>
      <c r="BE1492" t="s">
        <v>4443</v>
      </c>
      <c r="BF1492" t="s">
        <v>4740</v>
      </c>
      <c r="BH1492" t="str">
        <f t="shared" si="332"/>
        <v>AV</v>
      </c>
      <c r="BJ1492" t="str">
        <f t="shared" si="333"/>
        <v>OK</v>
      </c>
      <c r="BK1492" s="130">
        <v>29312</v>
      </c>
      <c r="BL1492" s="130" t="s">
        <v>37</v>
      </c>
      <c r="BM1492" s="131" t="s">
        <v>33</v>
      </c>
      <c r="BN1492" s="131" t="e">
        <v>#VALUE!</v>
      </c>
      <c r="BO1492">
        <v>29312</v>
      </c>
      <c r="BP1492">
        <v>2</v>
      </c>
    </row>
    <row r="1493" spans="1:68" ht="25.2" x14ac:dyDescent="0.3">
      <c r="A1493" s="1"/>
      <c r="B1493" s="47">
        <v>1388</v>
      </c>
      <c r="C1493" s="45">
        <v>1119196</v>
      </c>
      <c r="D1493" s="47"/>
      <c r="E1493" s="47"/>
      <c r="F1493" s="39" t="s">
        <v>4263</v>
      </c>
      <c r="G1493" s="29" t="s">
        <v>31</v>
      </c>
      <c r="H1493" s="70" t="s">
        <v>4779</v>
      </c>
      <c r="I1493" s="148"/>
      <c r="J1493" s="147"/>
      <c r="K1493" s="148">
        <v>0</v>
      </c>
      <c r="L1493" s="148"/>
      <c r="M1493" s="147"/>
      <c r="N1493" s="29" t="str">
        <f t="shared" si="328"/>
        <v/>
      </c>
      <c r="O1493" s="29" t="str">
        <f t="shared" si="329"/>
        <v/>
      </c>
      <c r="P1493" s="29" t="str">
        <f t="shared" si="330"/>
        <v/>
      </c>
      <c r="Q1493" s="29" t="str">
        <f t="shared" si="337"/>
        <v/>
      </c>
      <c r="R1493" s="29" t="str">
        <f t="shared" si="338"/>
        <v/>
      </c>
      <c r="S1493" s="29" t="str">
        <f t="shared" si="339"/>
        <v/>
      </c>
      <c r="T1493" s="29" t="str">
        <f t="shared" si="340"/>
        <v/>
      </c>
      <c r="U1493" s="29"/>
      <c r="V1493" s="29"/>
      <c r="W1493" s="38" t="s">
        <v>4126</v>
      </c>
      <c r="X1493" s="29" t="s">
        <v>158</v>
      </c>
      <c r="Y1493" s="146">
        <v>26900</v>
      </c>
      <c r="Z1493" s="33">
        <v>34432</v>
      </c>
      <c r="AA1493" s="34">
        <f t="shared" si="335"/>
        <v>0.28000000000000003</v>
      </c>
      <c r="AB1493" s="33">
        <f t="shared" si="331"/>
        <v>34432</v>
      </c>
      <c r="AC1493" s="34">
        <f t="shared" si="336"/>
        <v>0.27999996609665467</v>
      </c>
      <c r="AD1493" s="145">
        <f t="shared" si="341"/>
        <v>28693.332999999999</v>
      </c>
      <c r="AE1493" s="105">
        <v>22416.667000000001</v>
      </c>
      <c r="AF1493" s="34" t="s">
        <v>36</v>
      </c>
      <c r="AG1493" s="34" t="s">
        <v>36</v>
      </c>
      <c r="AH1493" s="34" t="s">
        <v>36</v>
      </c>
      <c r="AI1493" s="29">
        <v>1.71</v>
      </c>
      <c r="AJ1493" s="29">
        <v>4.5889999999999999E-4</v>
      </c>
      <c r="AK1493" s="29">
        <v>2</v>
      </c>
      <c r="AL1493" s="29">
        <v>0</v>
      </c>
      <c r="AM1493" s="29" t="s">
        <v>28</v>
      </c>
      <c r="AN1493" s="158" t="s">
        <v>28</v>
      </c>
      <c r="AO1493" s="29" t="s">
        <v>28</v>
      </c>
      <c r="AP1493" s="29">
        <v>1</v>
      </c>
      <c r="AQ1493" s="29">
        <v>270</v>
      </c>
      <c r="AR1493" s="29">
        <v>140</v>
      </c>
      <c r="AS1493" s="29">
        <v>25</v>
      </c>
      <c r="AT1493" s="29">
        <v>1.71</v>
      </c>
      <c r="AU1493" s="144">
        <v>9.4499999999999998E-4</v>
      </c>
      <c r="AV1493" s="36" t="s">
        <v>28</v>
      </c>
      <c r="AW1493" s="102">
        <v>44511</v>
      </c>
      <c r="AX1493" s="129" t="s">
        <v>33</v>
      </c>
      <c r="AY1493" s="106">
        <v>1</v>
      </c>
      <c r="BD1493" t="s">
        <v>1090</v>
      </c>
      <c r="BE1493" t="s">
        <v>4443</v>
      </c>
      <c r="BF1493" t="s">
        <v>4740</v>
      </c>
      <c r="BH1493" t="str">
        <f t="shared" si="332"/>
        <v>AV</v>
      </c>
      <c r="BJ1493" t="str">
        <f t="shared" si="333"/>
        <v>OK</v>
      </c>
      <c r="BK1493" s="130">
        <v>34432</v>
      </c>
      <c r="BL1493" s="130" t="s">
        <v>37</v>
      </c>
      <c r="BM1493" s="131" t="s">
        <v>33</v>
      </c>
      <c r="BN1493" s="131" t="e">
        <v>#VALUE!</v>
      </c>
      <c r="BO1493">
        <v>34432</v>
      </c>
      <c r="BP1493">
        <v>1</v>
      </c>
    </row>
    <row r="1494" spans="1:68" ht="25.2" x14ac:dyDescent="0.3">
      <c r="A1494" s="1"/>
      <c r="B1494" s="47">
        <v>1389</v>
      </c>
      <c r="C1494" s="45">
        <v>1119194</v>
      </c>
      <c r="D1494" s="47"/>
      <c r="E1494" s="47"/>
      <c r="F1494" s="39" t="s">
        <v>4264</v>
      </c>
      <c r="G1494" s="29" t="s">
        <v>31</v>
      </c>
      <c r="H1494" s="70" t="s">
        <v>4779</v>
      </c>
      <c r="I1494" s="148"/>
      <c r="J1494" s="147"/>
      <c r="K1494" s="148">
        <v>0</v>
      </c>
      <c r="L1494" s="148"/>
      <c r="M1494" s="147"/>
      <c r="N1494" s="29" t="str">
        <f t="shared" si="328"/>
        <v/>
      </c>
      <c r="O1494" s="29" t="str">
        <f t="shared" si="329"/>
        <v/>
      </c>
      <c r="P1494" s="29" t="str">
        <f t="shared" si="330"/>
        <v/>
      </c>
      <c r="Q1494" s="29" t="str">
        <f t="shared" si="337"/>
        <v/>
      </c>
      <c r="R1494" s="29" t="str">
        <f t="shared" si="338"/>
        <v/>
      </c>
      <c r="S1494" s="29" t="str">
        <f t="shared" si="339"/>
        <v/>
      </c>
      <c r="T1494" s="29" t="str">
        <f t="shared" si="340"/>
        <v/>
      </c>
      <c r="U1494" s="29"/>
      <c r="V1494" s="29"/>
      <c r="W1494" s="38" t="s">
        <v>4126</v>
      </c>
      <c r="X1494" s="29" t="s">
        <v>158</v>
      </c>
      <c r="Y1494" s="146">
        <v>109600</v>
      </c>
      <c r="Z1494" s="33">
        <v>140288</v>
      </c>
      <c r="AA1494" s="34">
        <f t="shared" si="335"/>
        <v>0.28000000000000003</v>
      </c>
      <c r="AB1494" s="33">
        <f t="shared" si="331"/>
        <v>140288</v>
      </c>
      <c r="AC1494" s="34">
        <f t="shared" si="336"/>
        <v>0.28000000832116795</v>
      </c>
      <c r="AD1494" s="145">
        <f t="shared" si="341"/>
        <v>116906.667</v>
      </c>
      <c r="AE1494" s="105">
        <v>91333.332999999999</v>
      </c>
      <c r="AF1494" s="34" t="s">
        <v>36</v>
      </c>
      <c r="AG1494" s="34" t="s">
        <v>36</v>
      </c>
      <c r="AH1494" s="34" t="s">
        <v>36</v>
      </c>
      <c r="AI1494" s="29">
        <v>1.97</v>
      </c>
      <c r="AJ1494" s="29">
        <v>6.4110000000000002E-4</v>
      </c>
      <c r="AK1494" s="29">
        <v>2</v>
      </c>
      <c r="AL1494" s="29">
        <v>0</v>
      </c>
      <c r="AM1494" s="29" t="s">
        <v>28</v>
      </c>
      <c r="AN1494" s="158" t="s">
        <v>28</v>
      </c>
      <c r="AO1494" s="29" t="s">
        <v>28</v>
      </c>
      <c r="AP1494" s="29">
        <v>1</v>
      </c>
      <c r="AQ1494" s="29">
        <v>160</v>
      </c>
      <c r="AR1494" s="29">
        <v>110</v>
      </c>
      <c r="AS1494" s="29">
        <v>60</v>
      </c>
      <c r="AT1494" s="29">
        <v>1.97</v>
      </c>
      <c r="AU1494" s="144">
        <v>1.0560000000000001E-3</v>
      </c>
      <c r="AV1494" s="36" t="s">
        <v>28</v>
      </c>
      <c r="AW1494" s="102">
        <v>44511</v>
      </c>
      <c r="AX1494" s="129" t="s">
        <v>33</v>
      </c>
      <c r="AY1494" s="106">
        <v>1</v>
      </c>
      <c r="BD1494" t="s">
        <v>1090</v>
      </c>
      <c r="BE1494" t="s">
        <v>4443</v>
      </c>
      <c r="BF1494" t="s">
        <v>4740</v>
      </c>
      <c r="BH1494" t="str">
        <f t="shared" si="332"/>
        <v>AV</v>
      </c>
      <c r="BJ1494" t="str">
        <f t="shared" si="333"/>
        <v>OK</v>
      </c>
      <c r="BK1494" s="130">
        <v>140288</v>
      </c>
      <c r="BL1494" s="130" t="s">
        <v>37</v>
      </c>
      <c r="BM1494" s="131" t="s">
        <v>33</v>
      </c>
      <c r="BN1494" s="131" t="e">
        <v>#VALUE!</v>
      </c>
      <c r="BO1494">
        <v>140288</v>
      </c>
      <c r="BP1494">
        <v>1</v>
      </c>
    </row>
    <row r="1495" spans="1:68" ht="25.2" x14ac:dyDescent="0.3">
      <c r="A1495" s="1"/>
      <c r="B1495" s="47">
        <v>1390</v>
      </c>
      <c r="C1495" s="45">
        <v>1119195</v>
      </c>
      <c r="D1495" s="47"/>
      <c r="E1495" s="47"/>
      <c r="F1495" s="39" t="s">
        <v>4265</v>
      </c>
      <c r="G1495" s="29" t="s">
        <v>31</v>
      </c>
      <c r="H1495" s="70" t="s">
        <v>4779</v>
      </c>
      <c r="I1495" s="148"/>
      <c r="J1495" s="147"/>
      <c r="K1495" s="148">
        <v>0</v>
      </c>
      <c r="L1495" s="148"/>
      <c r="M1495" s="147"/>
      <c r="N1495" s="29" t="str">
        <f t="shared" si="328"/>
        <v/>
      </c>
      <c r="O1495" s="29" t="str">
        <f t="shared" si="329"/>
        <v/>
      </c>
      <c r="P1495" s="29" t="str">
        <f t="shared" si="330"/>
        <v/>
      </c>
      <c r="Q1495" s="29" t="str">
        <f t="shared" si="337"/>
        <v/>
      </c>
      <c r="R1495" s="29" t="str">
        <f t="shared" si="338"/>
        <v/>
      </c>
      <c r="S1495" s="29" t="str">
        <f t="shared" si="339"/>
        <v/>
      </c>
      <c r="T1495" s="29" t="str">
        <f t="shared" si="340"/>
        <v/>
      </c>
      <c r="U1495" s="29"/>
      <c r="V1495" s="29"/>
      <c r="W1495" s="38" t="s">
        <v>4126</v>
      </c>
      <c r="X1495" s="29" t="s">
        <v>158</v>
      </c>
      <c r="Y1495" s="146">
        <v>109600</v>
      </c>
      <c r="Z1495" s="33">
        <v>140288</v>
      </c>
      <c r="AA1495" s="34">
        <f t="shared" si="335"/>
        <v>0.28000000000000003</v>
      </c>
      <c r="AB1495" s="33">
        <f t="shared" si="331"/>
        <v>140288</v>
      </c>
      <c r="AC1495" s="34">
        <f t="shared" si="336"/>
        <v>0.28000000832116795</v>
      </c>
      <c r="AD1495" s="145">
        <f t="shared" si="341"/>
        <v>116906.667</v>
      </c>
      <c r="AE1495" s="105">
        <v>91333.332999999999</v>
      </c>
      <c r="AF1495" s="34" t="s">
        <v>36</v>
      </c>
      <c r="AG1495" s="34" t="s">
        <v>36</v>
      </c>
      <c r="AH1495" s="34" t="s">
        <v>36</v>
      </c>
      <c r="AI1495" s="29">
        <v>1.76</v>
      </c>
      <c r="AJ1495" s="29">
        <v>6.4110000000000002E-4</v>
      </c>
      <c r="AK1495" s="29">
        <v>3</v>
      </c>
      <c r="AL1495" s="29">
        <v>0</v>
      </c>
      <c r="AM1495" s="29" t="s">
        <v>28</v>
      </c>
      <c r="AN1495" s="158" t="s">
        <v>28</v>
      </c>
      <c r="AO1495" s="29" t="s">
        <v>28</v>
      </c>
      <c r="AP1495" s="29">
        <v>1</v>
      </c>
      <c r="AQ1495" s="29">
        <v>160</v>
      </c>
      <c r="AR1495" s="29">
        <v>110</v>
      </c>
      <c r="AS1495" s="29">
        <v>60</v>
      </c>
      <c r="AT1495" s="29">
        <v>1.76</v>
      </c>
      <c r="AU1495" s="144">
        <v>1.0560000000000001E-3</v>
      </c>
      <c r="AV1495" s="36" t="s">
        <v>28</v>
      </c>
      <c r="AW1495" s="102">
        <v>44511</v>
      </c>
      <c r="AX1495" s="129" t="s">
        <v>33</v>
      </c>
      <c r="AY1495" s="106" t="e">
        <v>#N/A</v>
      </c>
      <c r="BD1495" t="s">
        <v>1090</v>
      </c>
      <c r="BE1495" t="s">
        <v>4443</v>
      </c>
      <c r="BF1495" t="s">
        <v>4740</v>
      </c>
      <c r="BH1495" t="str">
        <f t="shared" si="332"/>
        <v>AV</v>
      </c>
      <c r="BJ1495" t="str">
        <f t="shared" si="333"/>
        <v>OK</v>
      </c>
      <c r="BK1495" s="130">
        <v>140288</v>
      </c>
      <c r="BL1495" s="130" t="s">
        <v>37</v>
      </c>
      <c r="BM1495" s="131" t="s">
        <v>33</v>
      </c>
      <c r="BN1495" s="131" t="e">
        <v>#VALUE!</v>
      </c>
      <c r="BO1495">
        <v>140288</v>
      </c>
      <c r="BP1495">
        <v>0</v>
      </c>
    </row>
    <row r="1496" spans="1:68" ht="25.2" x14ac:dyDescent="0.3">
      <c r="A1496" s="1"/>
      <c r="B1496" s="47">
        <v>1391</v>
      </c>
      <c r="C1496" s="45">
        <v>1119197</v>
      </c>
      <c r="D1496" s="47"/>
      <c r="E1496" s="47"/>
      <c r="F1496" s="39" t="s">
        <v>4266</v>
      </c>
      <c r="G1496" s="29" t="s">
        <v>31</v>
      </c>
      <c r="H1496" s="70" t="s">
        <v>4779</v>
      </c>
      <c r="I1496" s="148"/>
      <c r="J1496" s="147"/>
      <c r="K1496" s="148">
        <v>0</v>
      </c>
      <c r="L1496" s="148"/>
      <c r="M1496" s="147"/>
      <c r="N1496" s="29" t="str">
        <f t="shared" si="328"/>
        <v/>
      </c>
      <c r="O1496" s="29" t="str">
        <f t="shared" si="329"/>
        <v/>
      </c>
      <c r="P1496" s="29" t="str">
        <f t="shared" si="330"/>
        <v/>
      </c>
      <c r="Q1496" s="29" t="str">
        <f t="shared" si="337"/>
        <v/>
      </c>
      <c r="R1496" s="29" t="str">
        <f t="shared" si="338"/>
        <v/>
      </c>
      <c r="S1496" s="29" t="str">
        <f t="shared" si="339"/>
        <v/>
      </c>
      <c r="T1496" s="29" t="str">
        <f t="shared" si="340"/>
        <v/>
      </c>
      <c r="U1496" s="29"/>
      <c r="V1496" s="29"/>
      <c r="W1496" s="38" t="s">
        <v>4126</v>
      </c>
      <c r="X1496" s="29" t="s">
        <v>158</v>
      </c>
      <c r="Y1496" s="146">
        <v>7800</v>
      </c>
      <c r="Z1496" s="33">
        <v>9984</v>
      </c>
      <c r="AA1496" s="34">
        <f t="shared" si="335"/>
        <v>0.28000000000000003</v>
      </c>
      <c r="AB1496" s="33">
        <f t="shared" si="331"/>
        <v>9984</v>
      </c>
      <c r="AC1496" s="34">
        <f t="shared" si="336"/>
        <v>0.28000000000000003</v>
      </c>
      <c r="AD1496" s="145">
        <f t="shared" si="341"/>
        <v>8320</v>
      </c>
      <c r="AE1496" s="105">
        <v>6500</v>
      </c>
      <c r="AF1496" s="34" t="s">
        <v>36</v>
      </c>
      <c r="AG1496" s="34" t="s">
        <v>36</v>
      </c>
      <c r="AH1496" s="34" t="s">
        <v>36</v>
      </c>
      <c r="AI1496" s="29">
        <v>0.90500000000000003</v>
      </c>
      <c r="AJ1496" s="29">
        <v>3.5129999999999997E-4</v>
      </c>
      <c r="AK1496" s="29">
        <v>1</v>
      </c>
      <c r="AL1496" s="29">
        <v>0</v>
      </c>
      <c r="AM1496" s="29" t="s">
        <v>28</v>
      </c>
      <c r="AN1496" s="158" t="s">
        <v>28</v>
      </c>
      <c r="AO1496" s="29" t="s">
        <v>28</v>
      </c>
      <c r="AP1496" s="29">
        <v>1</v>
      </c>
      <c r="AQ1496" s="29">
        <v>258</v>
      </c>
      <c r="AR1496" s="29">
        <v>110</v>
      </c>
      <c r="AS1496" s="29">
        <v>42</v>
      </c>
      <c r="AT1496" s="29">
        <v>0.90500000000000003</v>
      </c>
      <c r="AU1496" s="144">
        <v>1.1919599999999999E-3</v>
      </c>
      <c r="AV1496" s="36" t="s">
        <v>28</v>
      </c>
      <c r="AW1496" s="102">
        <v>44511</v>
      </c>
      <c r="AX1496" s="129" t="s">
        <v>33</v>
      </c>
      <c r="AY1496" s="106" t="e">
        <v>#N/A</v>
      </c>
      <c r="BD1496" t="s">
        <v>4400</v>
      </c>
      <c r="BE1496" t="s">
        <v>4400</v>
      </c>
      <c r="BF1496" t="s">
        <v>4745</v>
      </c>
      <c r="BH1496" t="str">
        <f t="shared" si="332"/>
        <v>AV</v>
      </c>
      <c r="BJ1496" t="str">
        <f t="shared" si="333"/>
        <v>OK</v>
      </c>
      <c r="BK1496" s="130">
        <v>9984</v>
      </c>
      <c r="BL1496" s="130" t="s">
        <v>37</v>
      </c>
      <c r="BM1496" s="131" t="s">
        <v>33</v>
      </c>
      <c r="BN1496" s="131" t="e">
        <v>#VALUE!</v>
      </c>
      <c r="BO1496">
        <v>9984</v>
      </c>
      <c r="BP1496">
        <v>0</v>
      </c>
    </row>
    <row r="1497" spans="1:68" ht="25.2" x14ac:dyDescent="0.3">
      <c r="A1497" s="1"/>
      <c r="B1497" s="47">
        <v>1392</v>
      </c>
      <c r="C1497" s="45">
        <v>1119198</v>
      </c>
      <c r="D1497" s="47"/>
      <c r="E1497" s="47"/>
      <c r="F1497" s="39" t="s">
        <v>4267</v>
      </c>
      <c r="G1497" s="29" t="s">
        <v>31</v>
      </c>
      <c r="H1497" s="70" t="s">
        <v>4779</v>
      </c>
      <c r="I1497" s="148"/>
      <c r="J1497" s="147"/>
      <c r="K1497" s="148">
        <v>0</v>
      </c>
      <c r="L1497" s="148"/>
      <c r="M1497" s="147"/>
      <c r="N1497" s="29" t="str">
        <f t="shared" si="328"/>
        <v/>
      </c>
      <c r="O1497" s="29" t="str">
        <f t="shared" si="329"/>
        <v/>
      </c>
      <c r="P1497" s="29" t="str">
        <f t="shared" si="330"/>
        <v/>
      </c>
      <c r="Q1497" s="29" t="str">
        <f t="shared" si="337"/>
        <v/>
      </c>
      <c r="R1497" s="29" t="str">
        <f t="shared" si="338"/>
        <v/>
      </c>
      <c r="S1497" s="29" t="str">
        <f t="shared" si="339"/>
        <v/>
      </c>
      <c r="T1497" s="29" t="str">
        <f t="shared" si="340"/>
        <v/>
      </c>
      <c r="U1497" s="29"/>
      <c r="V1497" s="29"/>
      <c r="W1497" s="38" t="s">
        <v>4126</v>
      </c>
      <c r="X1497" s="29" t="s">
        <v>158</v>
      </c>
      <c r="Y1497" s="146">
        <v>1000</v>
      </c>
      <c r="Z1497" s="33">
        <v>1280</v>
      </c>
      <c r="AA1497" s="34">
        <f t="shared" si="335"/>
        <v>0.28000000000000003</v>
      </c>
      <c r="AB1497" s="33">
        <f t="shared" si="331"/>
        <v>1280</v>
      </c>
      <c r="AC1497" s="34">
        <f t="shared" si="336"/>
        <v>0.28000091200036475</v>
      </c>
      <c r="AD1497" s="145">
        <f t="shared" si="341"/>
        <v>1066.6669999999999</v>
      </c>
      <c r="AE1497" s="105">
        <v>833.33299999999997</v>
      </c>
      <c r="AF1497" s="34" t="s">
        <v>36</v>
      </c>
      <c r="AG1497" s="34" t="s">
        <v>36</v>
      </c>
      <c r="AH1497" s="34" t="s">
        <v>36</v>
      </c>
      <c r="AI1497" s="29">
        <v>0.05</v>
      </c>
      <c r="AJ1497" s="29">
        <v>2.5000000000000002E-6</v>
      </c>
      <c r="AK1497" s="29">
        <v>1</v>
      </c>
      <c r="AL1497" s="29">
        <v>0</v>
      </c>
      <c r="AM1497" s="29" t="s">
        <v>28</v>
      </c>
      <c r="AN1497" s="158" t="s">
        <v>28</v>
      </c>
      <c r="AO1497" s="29" t="s">
        <v>28</v>
      </c>
      <c r="AP1497" s="29">
        <v>1</v>
      </c>
      <c r="AQ1497" s="29">
        <v>25</v>
      </c>
      <c r="AR1497" s="29">
        <v>25</v>
      </c>
      <c r="AS1497" s="29">
        <v>11</v>
      </c>
      <c r="AT1497" s="29">
        <v>0.05</v>
      </c>
      <c r="AU1497" s="144">
        <v>6.8750000000000002E-6</v>
      </c>
      <c r="AV1497" s="36" t="s">
        <v>28</v>
      </c>
      <c r="AW1497" s="102">
        <v>44511</v>
      </c>
      <c r="AX1497" s="129" t="s">
        <v>33</v>
      </c>
      <c r="AY1497" s="106" t="e">
        <v>#N/A</v>
      </c>
      <c r="BD1497" t="s">
        <v>4400</v>
      </c>
      <c r="BE1497" t="s">
        <v>4400</v>
      </c>
      <c r="BF1497" t="s">
        <v>4745</v>
      </c>
      <c r="BH1497" t="str">
        <f t="shared" si="332"/>
        <v>AV</v>
      </c>
      <c r="BJ1497" t="str">
        <f t="shared" si="333"/>
        <v>OK</v>
      </c>
      <c r="BK1497" s="130">
        <v>1280</v>
      </c>
      <c r="BL1497" s="130" t="s">
        <v>37</v>
      </c>
      <c r="BM1497" s="131" t="s">
        <v>33</v>
      </c>
      <c r="BN1497" s="131" t="e">
        <v>#VALUE!</v>
      </c>
      <c r="BO1497">
        <v>1280</v>
      </c>
      <c r="BP1497">
        <v>0</v>
      </c>
    </row>
    <row r="1498" spans="1:68" ht="25.2" x14ac:dyDescent="0.3">
      <c r="A1498" s="1"/>
      <c r="B1498" s="47">
        <v>1393</v>
      </c>
      <c r="C1498" s="45">
        <v>1119199</v>
      </c>
      <c r="D1498" s="47"/>
      <c r="E1498" s="47"/>
      <c r="F1498" s="39" t="s">
        <v>4268</v>
      </c>
      <c r="G1498" s="29" t="s">
        <v>31</v>
      </c>
      <c r="H1498" s="70" t="s">
        <v>4779</v>
      </c>
      <c r="I1498" s="148"/>
      <c r="J1498" s="147"/>
      <c r="K1498" s="148">
        <v>0</v>
      </c>
      <c r="L1498" s="148"/>
      <c r="M1498" s="147"/>
      <c r="N1498" s="29" t="str">
        <f t="shared" si="328"/>
        <v/>
      </c>
      <c r="O1498" s="29" t="str">
        <f t="shared" si="329"/>
        <v/>
      </c>
      <c r="P1498" s="29" t="str">
        <f t="shared" si="330"/>
        <v/>
      </c>
      <c r="Q1498" s="29" t="str">
        <f t="shared" si="337"/>
        <v/>
      </c>
      <c r="R1498" s="29" t="str">
        <f t="shared" si="338"/>
        <v/>
      </c>
      <c r="S1498" s="29" t="str">
        <f t="shared" si="339"/>
        <v/>
      </c>
      <c r="T1498" s="29" t="str">
        <f t="shared" si="340"/>
        <v/>
      </c>
      <c r="U1498" s="29"/>
      <c r="V1498" s="29"/>
      <c r="W1498" s="38" t="s">
        <v>4126</v>
      </c>
      <c r="X1498" s="29" t="s">
        <v>158</v>
      </c>
      <c r="Y1498" s="146">
        <v>7980</v>
      </c>
      <c r="Z1498" s="33">
        <v>10214</v>
      </c>
      <c r="AA1498" s="34">
        <f t="shared" si="335"/>
        <v>0.28000000000000003</v>
      </c>
      <c r="AB1498" s="33">
        <f t="shared" si="331"/>
        <v>10214</v>
      </c>
      <c r="AC1498" s="34">
        <f t="shared" si="336"/>
        <v>0.27994992481203002</v>
      </c>
      <c r="AD1498" s="145">
        <f t="shared" si="341"/>
        <v>8511.6669999999995</v>
      </c>
      <c r="AE1498" s="105">
        <v>6650</v>
      </c>
      <c r="AF1498" s="34" t="s">
        <v>36</v>
      </c>
      <c r="AG1498" s="34" t="s">
        <v>36</v>
      </c>
      <c r="AH1498" s="34" t="s">
        <v>36</v>
      </c>
      <c r="AI1498" s="29">
        <v>0.44</v>
      </c>
      <c r="AJ1498" s="29">
        <v>4.1649999999999999E-4</v>
      </c>
      <c r="AK1498" s="29">
        <v>2</v>
      </c>
      <c r="AL1498" s="29">
        <v>0</v>
      </c>
      <c r="AM1498" s="29" t="s">
        <v>28</v>
      </c>
      <c r="AN1498" s="158" t="s">
        <v>28</v>
      </c>
      <c r="AO1498" s="29" t="s">
        <v>28</v>
      </c>
      <c r="AP1498" s="29">
        <v>1</v>
      </c>
      <c r="AQ1498" s="29">
        <v>78</v>
      </c>
      <c r="AR1498" s="29">
        <v>76</v>
      </c>
      <c r="AS1498" s="29">
        <v>99</v>
      </c>
      <c r="AT1498" s="29">
        <v>0.44</v>
      </c>
      <c r="AU1498" s="144">
        <v>5.86872E-4</v>
      </c>
      <c r="AV1498" s="36" t="s">
        <v>28</v>
      </c>
      <c r="AW1498" s="102">
        <v>44511</v>
      </c>
      <c r="AX1498" s="129" t="s">
        <v>33</v>
      </c>
      <c r="AY1498" s="106" t="e">
        <v>#N/A</v>
      </c>
      <c r="BD1498" t="s">
        <v>4400</v>
      </c>
      <c r="BE1498" t="s">
        <v>4400</v>
      </c>
      <c r="BF1498" t="s">
        <v>4745</v>
      </c>
      <c r="BH1498" t="str">
        <f t="shared" si="332"/>
        <v>AV</v>
      </c>
      <c r="BJ1498" t="str">
        <f t="shared" si="333"/>
        <v>OK</v>
      </c>
      <c r="BK1498" s="130">
        <v>10214</v>
      </c>
      <c r="BL1498" s="130" t="s">
        <v>37</v>
      </c>
      <c r="BM1498" s="131" t="s">
        <v>33</v>
      </c>
      <c r="BN1498" s="131" t="e">
        <v>#VALUE!</v>
      </c>
      <c r="BO1498">
        <v>10214</v>
      </c>
      <c r="BP1498">
        <v>0</v>
      </c>
    </row>
    <row r="1499" spans="1:68" ht="25.2" x14ac:dyDescent="0.3">
      <c r="A1499" s="1"/>
      <c r="B1499" s="47">
        <v>1394</v>
      </c>
      <c r="C1499" s="45">
        <v>1119200</v>
      </c>
      <c r="D1499" s="47"/>
      <c r="E1499" s="47"/>
      <c r="F1499" s="39" t="s">
        <v>4269</v>
      </c>
      <c r="G1499" s="29" t="s">
        <v>31</v>
      </c>
      <c r="H1499" s="70" t="s">
        <v>4779</v>
      </c>
      <c r="I1499" s="148"/>
      <c r="J1499" s="147"/>
      <c r="K1499" s="148">
        <v>0</v>
      </c>
      <c r="L1499" s="148"/>
      <c r="M1499" s="147"/>
      <c r="N1499" s="29" t="str">
        <f t="shared" si="328"/>
        <v/>
      </c>
      <c r="O1499" s="29" t="str">
        <f t="shared" si="329"/>
        <v/>
      </c>
      <c r="P1499" s="29" t="str">
        <f t="shared" si="330"/>
        <v/>
      </c>
      <c r="Q1499" s="29" t="str">
        <f t="shared" si="337"/>
        <v/>
      </c>
      <c r="R1499" s="29" t="str">
        <f t="shared" si="338"/>
        <v/>
      </c>
      <c r="S1499" s="29" t="str">
        <f t="shared" si="339"/>
        <v/>
      </c>
      <c r="T1499" s="29" t="str">
        <f t="shared" si="340"/>
        <v/>
      </c>
      <c r="U1499" s="29"/>
      <c r="V1499" s="29"/>
      <c r="W1499" s="38" t="s">
        <v>4126</v>
      </c>
      <c r="X1499" s="29" t="s">
        <v>158</v>
      </c>
      <c r="Y1499" s="146">
        <v>300</v>
      </c>
      <c r="Z1499" s="33">
        <v>384</v>
      </c>
      <c r="AA1499" s="34">
        <f t="shared" si="335"/>
        <v>0.28000000000000003</v>
      </c>
      <c r="AB1499" s="33">
        <f t="shared" si="331"/>
        <v>384</v>
      </c>
      <c r="AC1499" s="34">
        <f t="shared" si="336"/>
        <v>0.28000000000000003</v>
      </c>
      <c r="AD1499" s="145">
        <f t="shared" si="341"/>
        <v>320</v>
      </c>
      <c r="AE1499" s="105">
        <v>250</v>
      </c>
      <c r="AF1499" s="34" t="s">
        <v>36</v>
      </c>
      <c r="AG1499" s="34" t="s">
        <v>36</v>
      </c>
      <c r="AH1499" s="34" t="s">
        <v>36</v>
      </c>
      <c r="AI1499" s="29">
        <v>0.32</v>
      </c>
      <c r="AJ1499" s="29">
        <v>1.9249999999999999E-4</v>
      </c>
      <c r="AK1499" s="29">
        <v>2</v>
      </c>
      <c r="AL1499" s="29">
        <v>0</v>
      </c>
      <c r="AM1499" s="29" t="s">
        <v>28</v>
      </c>
      <c r="AN1499" s="158" t="s">
        <v>28</v>
      </c>
      <c r="AO1499" s="29" t="s">
        <v>28</v>
      </c>
      <c r="AP1499" s="29">
        <v>1</v>
      </c>
      <c r="AQ1499" s="29">
        <v>180</v>
      </c>
      <c r="AR1499" s="29">
        <v>60</v>
      </c>
      <c r="AS1499" s="29">
        <v>105</v>
      </c>
      <c r="AT1499" s="29">
        <v>0.32</v>
      </c>
      <c r="AU1499" s="144">
        <v>1.134E-3</v>
      </c>
      <c r="AV1499" s="36" t="s">
        <v>28</v>
      </c>
      <c r="AW1499" s="102">
        <v>44511</v>
      </c>
      <c r="AX1499" s="129" t="s">
        <v>33</v>
      </c>
      <c r="AY1499" s="106" t="e">
        <v>#N/A</v>
      </c>
      <c r="BD1499" t="s">
        <v>4462</v>
      </c>
      <c r="BE1499" t="s">
        <v>4462</v>
      </c>
      <c r="BF1499" t="s">
        <v>4749</v>
      </c>
      <c r="BH1499" t="str">
        <f t="shared" si="332"/>
        <v>AV</v>
      </c>
      <c r="BJ1499" t="str">
        <f t="shared" si="333"/>
        <v>OK</v>
      </c>
      <c r="BK1499" s="130">
        <v>384</v>
      </c>
      <c r="BL1499" s="130" t="s">
        <v>37</v>
      </c>
      <c r="BM1499" s="131" t="s">
        <v>33</v>
      </c>
      <c r="BN1499" s="131" t="e">
        <v>#VALUE!</v>
      </c>
      <c r="BO1499">
        <v>384</v>
      </c>
      <c r="BP1499">
        <v>0</v>
      </c>
    </row>
    <row r="1500" spans="1:68" x14ac:dyDescent="0.3">
      <c r="A1500" s="1"/>
      <c r="B1500" s="47">
        <v>1395</v>
      </c>
      <c r="C1500" s="124" t="s">
        <v>4820</v>
      </c>
      <c r="D1500" s="109"/>
      <c r="E1500" s="109"/>
      <c r="F1500" s="110"/>
      <c r="G1500" s="111"/>
      <c r="H1500" s="112"/>
      <c r="I1500" s="113" t="s">
        <v>33</v>
      </c>
      <c r="J1500" s="114" t="s">
        <v>33</v>
      </c>
      <c r="K1500" s="113" t="e">
        <v>#N/A</v>
      </c>
      <c r="L1500" s="113" t="s">
        <v>32</v>
      </c>
      <c r="M1500" s="114" t="s">
        <v>33</v>
      </c>
      <c r="N1500" s="29" t="str">
        <f t="shared" si="328"/>
        <v/>
      </c>
      <c r="O1500" s="29" t="str">
        <f t="shared" si="329"/>
        <v/>
      </c>
      <c r="P1500" s="29" t="str">
        <f t="shared" si="330"/>
        <v/>
      </c>
      <c r="Q1500" s="29" t="str">
        <f t="shared" si="337"/>
        <v/>
      </c>
      <c r="R1500" s="29" t="str">
        <f t="shared" si="338"/>
        <v/>
      </c>
      <c r="S1500" s="29" t="str">
        <f t="shared" si="339"/>
        <v/>
      </c>
      <c r="T1500" s="29" t="str">
        <f t="shared" si="340"/>
        <v/>
      </c>
      <c r="U1500" s="109"/>
      <c r="V1500" s="109"/>
      <c r="W1500" s="115"/>
      <c r="X1500" s="111"/>
      <c r="Y1500" s="116">
        <v>0</v>
      </c>
      <c r="Z1500" s="117"/>
      <c r="AA1500" s="118" t="e">
        <f t="shared" si="335"/>
        <v>#DIV/0!</v>
      </c>
      <c r="AB1500" s="117">
        <f t="shared" si="331"/>
        <v>0</v>
      </c>
      <c r="AC1500" s="118" t="e">
        <f t="shared" si="336"/>
        <v>#DIV/0!</v>
      </c>
      <c r="AD1500" s="119"/>
      <c r="AE1500" s="120">
        <v>0</v>
      </c>
      <c r="AF1500" s="118" t="e">
        <v>#N/A</v>
      </c>
      <c r="AG1500" s="118" t="e">
        <v>#N/A</v>
      </c>
      <c r="AH1500" s="118" t="e">
        <v>#N/A</v>
      </c>
      <c r="AI1500" s="111"/>
      <c r="AJ1500" s="111"/>
      <c r="AK1500" s="29">
        <v>0</v>
      </c>
      <c r="AL1500" s="29">
        <v>0</v>
      </c>
      <c r="AM1500" s="111" t="s">
        <v>27</v>
      </c>
      <c r="AN1500" s="121" t="s">
        <v>28</v>
      </c>
      <c r="AO1500" s="111" t="s">
        <v>28</v>
      </c>
      <c r="AP1500" s="111" t="s">
        <v>33</v>
      </c>
      <c r="AQ1500" s="111"/>
      <c r="AR1500" s="111"/>
      <c r="AS1500" s="111"/>
      <c r="AT1500" s="111"/>
      <c r="AU1500" s="122"/>
      <c r="AV1500" s="178" t="s">
        <v>33</v>
      </c>
      <c r="AW1500" s="123" t="s">
        <v>33</v>
      </c>
      <c r="AX1500" s="129" t="s">
        <v>5288</v>
      </c>
      <c r="AY1500" s="106" t="e">
        <v>#N/A</v>
      </c>
      <c r="BD1500" t="e">
        <v>#N/A</v>
      </c>
      <c r="BH1500" t="str">
        <f t="shared" si="332"/>
        <v/>
      </c>
      <c r="BJ1500" t="str">
        <f t="shared" si="333"/>
        <v>OK</v>
      </c>
      <c r="BK1500" s="130">
        <v>0</v>
      </c>
      <c r="BL1500" s="130" t="s">
        <v>37</v>
      </c>
      <c r="BM1500" s="131" t="s">
        <v>33</v>
      </c>
      <c r="BN1500" s="131" t="s">
        <v>37</v>
      </c>
      <c r="BO1500">
        <v>0</v>
      </c>
      <c r="BP1500">
        <v>0</v>
      </c>
    </row>
    <row r="1501" spans="1:68" ht="25.2" x14ac:dyDescent="0.3">
      <c r="A1501" s="1"/>
      <c r="B1501" s="47">
        <v>1396</v>
      </c>
      <c r="C1501" s="45">
        <v>1135647</v>
      </c>
      <c r="D1501" s="47"/>
      <c r="E1501" s="166" t="s">
        <v>4821</v>
      </c>
      <c r="F1501" s="39" t="s">
        <v>5742</v>
      </c>
      <c r="G1501" s="29" t="s">
        <v>31</v>
      </c>
      <c r="H1501" s="157" t="s">
        <v>4781</v>
      </c>
      <c r="I1501" s="148"/>
      <c r="J1501" s="147"/>
      <c r="K1501" s="148"/>
      <c r="L1501" s="148"/>
      <c r="M1501" s="147"/>
      <c r="N1501" s="29" t="str">
        <f t="shared" si="328"/>
        <v/>
      </c>
      <c r="O1501" s="29" t="str">
        <f t="shared" si="329"/>
        <v/>
      </c>
      <c r="P1501" s="29" t="str">
        <f t="shared" si="330"/>
        <v/>
      </c>
      <c r="Q1501" s="29" t="str">
        <f t="shared" si="337"/>
        <v/>
      </c>
      <c r="R1501" s="29" t="str">
        <f t="shared" si="338"/>
        <v/>
      </c>
      <c r="S1501" s="29" t="str">
        <f t="shared" si="339"/>
        <v/>
      </c>
      <c r="T1501" s="29" t="str">
        <f t="shared" si="340"/>
        <v/>
      </c>
      <c r="U1501" s="29"/>
      <c r="V1501" s="29"/>
      <c r="W1501" s="38" t="s">
        <v>5284</v>
      </c>
      <c r="X1501" s="37" t="s">
        <v>1268</v>
      </c>
      <c r="Y1501" s="146"/>
      <c r="Z1501" s="33">
        <v>115.78</v>
      </c>
      <c r="AA1501" s="34"/>
      <c r="AB1501" s="33">
        <f t="shared" si="331"/>
        <v>115.78</v>
      </c>
      <c r="AC1501" s="34"/>
      <c r="AD1501" s="145">
        <f t="shared" ref="AD1501:AD1564" si="342">ROUND(Z1501/1.2,3)</f>
        <v>96.483000000000004</v>
      </c>
      <c r="AE1501" s="105"/>
      <c r="AF1501" s="34"/>
      <c r="AG1501" s="34"/>
      <c r="AH1501" s="34"/>
      <c r="AI1501" s="29">
        <v>0.111</v>
      </c>
      <c r="AJ1501" s="29"/>
      <c r="AK1501" s="29">
        <v>271200</v>
      </c>
      <c r="AL1501" s="29">
        <v>123000</v>
      </c>
      <c r="AM1501" s="29" t="s">
        <v>28</v>
      </c>
      <c r="AN1501" s="158" t="s">
        <v>28</v>
      </c>
      <c r="AO1501" s="29" t="s">
        <v>28</v>
      </c>
      <c r="AP1501" s="29">
        <v>200</v>
      </c>
      <c r="AQ1501" s="29">
        <v>755</v>
      </c>
      <c r="AR1501" s="29">
        <v>755</v>
      </c>
      <c r="AS1501" s="29">
        <v>175</v>
      </c>
      <c r="AT1501" s="127">
        <v>22.2</v>
      </c>
      <c r="AU1501" s="144">
        <v>9.9753999999999995E-2</v>
      </c>
      <c r="AV1501" s="36"/>
      <c r="AW1501" s="102">
        <v>44713</v>
      </c>
      <c r="AX1501" s="129" t="s">
        <v>4744</v>
      </c>
      <c r="AY1501" s="106"/>
      <c r="BG1501">
        <v>1100046870</v>
      </c>
      <c r="BH1501" t="str">
        <f t="shared" si="332"/>
        <v>AV</v>
      </c>
      <c r="BJ1501" t="str">
        <f t="shared" si="333"/>
        <v>OK</v>
      </c>
      <c r="BK1501" s="130">
        <v>115.78</v>
      </c>
      <c r="BL1501" s="130" t="s">
        <v>37</v>
      </c>
      <c r="BM1501" s="131" t="s">
        <v>33</v>
      </c>
      <c r="BN1501" s="131" t="e">
        <v>#VALUE!</v>
      </c>
      <c r="BO1501">
        <v>127.36</v>
      </c>
      <c r="BP1501">
        <v>20600</v>
      </c>
    </row>
    <row r="1502" spans="1:68" ht="25.2" x14ac:dyDescent="0.3">
      <c r="A1502" s="1"/>
      <c r="B1502" s="47">
        <v>1397</v>
      </c>
      <c r="C1502" s="45">
        <v>1135648</v>
      </c>
      <c r="D1502" s="47"/>
      <c r="E1502" s="166" t="s">
        <v>4822</v>
      </c>
      <c r="F1502" s="39" t="s">
        <v>5743</v>
      </c>
      <c r="G1502" s="29" t="s">
        <v>31</v>
      </c>
      <c r="H1502" s="157" t="s">
        <v>4781</v>
      </c>
      <c r="I1502" s="148"/>
      <c r="J1502" s="147"/>
      <c r="K1502" s="148"/>
      <c r="L1502" s="148"/>
      <c r="M1502" s="147"/>
      <c r="N1502" s="29" t="str">
        <f t="shared" si="328"/>
        <v/>
      </c>
      <c r="O1502" s="29" t="str">
        <f t="shared" si="329"/>
        <v/>
      </c>
      <c r="P1502" s="29" t="str">
        <f t="shared" si="330"/>
        <v/>
      </c>
      <c r="Q1502" s="29" t="str">
        <f t="shared" si="337"/>
        <v/>
      </c>
      <c r="R1502" s="29" t="str">
        <f t="shared" si="338"/>
        <v/>
      </c>
      <c r="S1502" s="29" t="str">
        <f t="shared" si="339"/>
        <v/>
      </c>
      <c r="T1502" s="29" t="str">
        <f t="shared" si="340"/>
        <v/>
      </c>
      <c r="U1502" s="29"/>
      <c r="V1502" s="29"/>
      <c r="W1502" s="38" t="s">
        <v>5284</v>
      </c>
      <c r="X1502" s="37" t="s">
        <v>1268</v>
      </c>
      <c r="Y1502" s="146"/>
      <c r="Z1502" s="33">
        <v>184.96</v>
      </c>
      <c r="AA1502" s="34"/>
      <c r="AB1502" s="33">
        <f t="shared" si="331"/>
        <v>184.96</v>
      </c>
      <c r="AC1502" s="34"/>
      <c r="AD1502" s="145">
        <f t="shared" si="342"/>
        <v>154.13300000000001</v>
      </c>
      <c r="AE1502" s="105"/>
      <c r="AF1502" s="34"/>
      <c r="AG1502" s="34"/>
      <c r="AH1502" s="34"/>
      <c r="AI1502" s="29">
        <v>0.15</v>
      </c>
      <c r="AJ1502" s="29"/>
      <c r="AK1502" s="29">
        <v>105600</v>
      </c>
      <c r="AL1502" s="29">
        <v>90500</v>
      </c>
      <c r="AM1502" s="29" t="s">
        <v>28</v>
      </c>
      <c r="AN1502" s="158" t="s">
        <v>28</v>
      </c>
      <c r="AO1502" s="29" t="s">
        <v>28</v>
      </c>
      <c r="AP1502" s="29">
        <v>100</v>
      </c>
      <c r="AQ1502" s="29">
        <v>760</v>
      </c>
      <c r="AR1502" s="29">
        <v>760</v>
      </c>
      <c r="AS1502" s="29">
        <v>145</v>
      </c>
      <c r="AT1502" s="127">
        <v>15</v>
      </c>
      <c r="AU1502" s="144">
        <v>8.3751999999999993E-2</v>
      </c>
      <c r="AV1502" s="36"/>
      <c r="AW1502" s="102">
        <v>44713</v>
      </c>
      <c r="AX1502" s="129" t="s">
        <v>4744</v>
      </c>
      <c r="AY1502" t="e">
        <f>AX1502-#REF!</f>
        <v>#VALUE!</v>
      </c>
      <c r="BG1502">
        <v>1100046871</v>
      </c>
      <c r="BH1502" t="str">
        <f t="shared" si="332"/>
        <v>AV</v>
      </c>
      <c r="BJ1502" t="str">
        <f t="shared" si="333"/>
        <v>OK</v>
      </c>
      <c r="BK1502" s="130">
        <v>184.96</v>
      </c>
      <c r="BL1502" s="130" t="s">
        <v>37</v>
      </c>
      <c r="BM1502" s="131" t="s">
        <v>33</v>
      </c>
      <c r="BN1502" s="131" t="e">
        <v>#VALUE!</v>
      </c>
      <c r="BO1502">
        <v>184.96</v>
      </c>
      <c r="BP1502">
        <v>6800</v>
      </c>
    </row>
    <row r="1503" spans="1:68" ht="25.2" x14ac:dyDescent="0.3">
      <c r="A1503" s="1"/>
      <c r="B1503" s="47">
        <v>1398</v>
      </c>
      <c r="C1503" s="45">
        <v>1135649</v>
      </c>
      <c r="D1503" s="47"/>
      <c r="E1503" s="166" t="s">
        <v>4823</v>
      </c>
      <c r="F1503" s="39" t="s">
        <v>5744</v>
      </c>
      <c r="G1503" s="29" t="s">
        <v>31</v>
      </c>
      <c r="H1503" s="157" t="s">
        <v>4781</v>
      </c>
      <c r="I1503" s="148"/>
      <c r="J1503" s="147"/>
      <c r="K1503" s="148"/>
      <c r="L1503" s="148"/>
      <c r="M1503" s="147"/>
      <c r="N1503" s="29" t="str">
        <f t="shared" si="328"/>
        <v/>
      </c>
      <c r="O1503" s="29" t="str">
        <f t="shared" si="329"/>
        <v/>
      </c>
      <c r="P1503" s="29" t="str">
        <f t="shared" si="330"/>
        <v/>
      </c>
      <c r="Q1503" s="29" t="str">
        <f t="shared" si="337"/>
        <v/>
      </c>
      <c r="R1503" s="29" t="str">
        <f t="shared" si="338"/>
        <v/>
      </c>
      <c r="S1503" s="29" t="str">
        <f t="shared" si="339"/>
        <v/>
      </c>
      <c r="T1503" s="29" t="str">
        <f t="shared" si="340"/>
        <v/>
      </c>
      <c r="U1503" s="29"/>
      <c r="V1503" s="29"/>
      <c r="W1503" s="38" t="s">
        <v>5284</v>
      </c>
      <c r="X1503" s="37" t="s">
        <v>1268</v>
      </c>
      <c r="Y1503" s="146"/>
      <c r="Z1503" s="33">
        <v>282.88</v>
      </c>
      <c r="AA1503" s="34"/>
      <c r="AB1503" s="33">
        <f t="shared" si="331"/>
        <v>282.88</v>
      </c>
      <c r="AC1503" s="34"/>
      <c r="AD1503" s="145">
        <f t="shared" si="342"/>
        <v>235.733</v>
      </c>
      <c r="AE1503" s="105"/>
      <c r="AF1503" s="34"/>
      <c r="AG1503" s="34"/>
      <c r="AH1503" s="34"/>
      <c r="AI1503" s="29">
        <v>0.26600000000000001</v>
      </c>
      <c r="AJ1503" s="29"/>
      <c r="AK1503" s="29">
        <v>15950</v>
      </c>
      <c r="AL1503" s="29">
        <v>0</v>
      </c>
      <c r="AM1503" s="29" t="s">
        <v>28</v>
      </c>
      <c r="AN1503" s="158" t="s">
        <v>28</v>
      </c>
      <c r="AO1503" s="29" t="s">
        <v>28</v>
      </c>
      <c r="AP1503" s="29">
        <v>50</v>
      </c>
      <c r="AQ1503" s="29">
        <v>750</v>
      </c>
      <c r="AR1503" s="29">
        <v>750</v>
      </c>
      <c r="AS1503" s="29">
        <v>140</v>
      </c>
      <c r="AT1503" s="127">
        <v>13.3</v>
      </c>
      <c r="AU1503" s="144">
        <v>7.8750000000000001E-2</v>
      </c>
      <c r="AV1503" s="36"/>
      <c r="AW1503" s="102">
        <v>44713</v>
      </c>
      <c r="AX1503" s="129" t="s">
        <v>4744</v>
      </c>
      <c r="AY1503" t="e">
        <f>AX1503-#REF!</f>
        <v>#VALUE!</v>
      </c>
      <c r="BG1503">
        <v>1100046872</v>
      </c>
      <c r="BH1503" t="str">
        <f t="shared" si="332"/>
        <v>AV</v>
      </c>
      <c r="BJ1503" t="str">
        <f t="shared" si="333"/>
        <v>OK</v>
      </c>
      <c r="BK1503" s="130">
        <v>282.88</v>
      </c>
      <c r="BL1503" s="130" t="s">
        <v>37</v>
      </c>
      <c r="BM1503" s="131" t="s">
        <v>33</v>
      </c>
      <c r="BN1503" s="131" t="e">
        <v>#VALUE!</v>
      </c>
      <c r="BO1503">
        <v>282.88</v>
      </c>
      <c r="BP1503">
        <v>50</v>
      </c>
    </row>
    <row r="1504" spans="1:68" ht="25.2" x14ac:dyDescent="0.3">
      <c r="A1504" s="1"/>
      <c r="B1504" s="47">
        <v>1399</v>
      </c>
      <c r="C1504" s="45">
        <v>1135650</v>
      </c>
      <c r="D1504" s="47"/>
      <c r="E1504" s="166" t="s">
        <v>4824</v>
      </c>
      <c r="F1504" s="39" t="s">
        <v>5745</v>
      </c>
      <c r="G1504" s="29" t="s">
        <v>31</v>
      </c>
      <c r="H1504" s="157" t="s">
        <v>4781</v>
      </c>
      <c r="I1504" s="148"/>
      <c r="J1504" s="147"/>
      <c r="K1504" s="148"/>
      <c r="L1504" s="148"/>
      <c r="M1504" s="147"/>
      <c r="N1504" s="29" t="str">
        <f t="shared" si="328"/>
        <v/>
      </c>
      <c r="O1504" s="29" t="str">
        <f t="shared" si="329"/>
        <v/>
      </c>
      <c r="P1504" s="29" t="str">
        <f t="shared" si="330"/>
        <v/>
      </c>
      <c r="Q1504" s="29" t="str">
        <f t="shared" si="337"/>
        <v/>
      </c>
      <c r="R1504" s="29" t="str">
        <f t="shared" si="338"/>
        <v/>
      </c>
      <c r="S1504" s="29" t="str">
        <f t="shared" si="339"/>
        <v/>
      </c>
      <c r="T1504" s="29" t="str">
        <f t="shared" si="340"/>
        <v/>
      </c>
      <c r="U1504" s="29"/>
      <c r="V1504" s="29"/>
      <c r="W1504" s="38" t="s">
        <v>5284</v>
      </c>
      <c r="X1504" s="37" t="s">
        <v>1268</v>
      </c>
      <c r="Y1504" s="146"/>
      <c r="Z1504" s="33">
        <v>365.44</v>
      </c>
      <c r="AA1504" s="34"/>
      <c r="AB1504" s="33">
        <f t="shared" si="331"/>
        <v>365.44</v>
      </c>
      <c r="AC1504" s="34"/>
      <c r="AD1504" s="145">
        <f t="shared" si="342"/>
        <v>304.53300000000002</v>
      </c>
      <c r="AE1504" s="105"/>
      <c r="AF1504" s="34"/>
      <c r="AG1504" s="34"/>
      <c r="AH1504" s="34"/>
      <c r="AI1504" s="29">
        <v>0.34599999999999997</v>
      </c>
      <c r="AJ1504" s="29"/>
      <c r="AK1504" s="29">
        <v>1450</v>
      </c>
      <c r="AL1504" s="29">
        <v>0</v>
      </c>
      <c r="AM1504" s="29" t="s">
        <v>28</v>
      </c>
      <c r="AN1504" s="158" t="s">
        <v>28</v>
      </c>
      <c r="AO1504" s="29" t="s">
        <v>28</v>
      </c>
      <c r="AP1504" s="29">
        <v>50</v>
      </c>
      <c r="AQ1504" s="29">
        <v>900</v>
      </c>
      <c r="AR1504" s="29">
        <v>900</v>
      </c>
      <c r="AS1504" s="29">
        <v>150</v>
      </c>
      <c r="AT1504" s="127">
        <v>17.3</v>
      </c>
      <c r="AU1504" s="144">
        <v>0.1215</v>
      </c>
      <c r="AV1504" s="36"/>
      <c r="AW1504" s="102">
        <v>44713</v>
      </c>
      <c r="AX1504" s="129" t="s">
        <v>4744</v>
      </c>
      <c r="AY1504" t="e">
        <f>AX1504-#REF!</f>
        <v>#VALUE!</v>
      </c>
      <c r="BG1504">
        <v>1100046873</v>
      </c>
      <c r="BH1504" t="str">
        <f t="shared" si="332"/>
        <v>AV</v>
      </c>
      <c r="BJ1504" t="str">
        <f t="shared" si="333"/>
        <v>OK</v>
      </c>
      <c r="BK1504" s="130">
        <v>365.44</v>
      </c>
      <c r="BL1504" s="130" t="s">
        <v>37</v>
      </c>
      <c r="BM1504" s="131" t="s">
        <v>33</v>
      </c>
      <c r="BN1504" s="131" t="e">
        <v>#VALUE!</v>
      </c>
      <c r="BO1504">
        <v>365.44</v>
      </c>
      <c r="BP1504">
        <v>50</v>
      </c>
    </row>
    <row r="1505" spans="1:68" ht="25.2" x14ac:dyDescent="0.3">
      <c r="A1505" s="1"/>
      <c r="B1505" s="47">
        <v>1400</v>
      </c>
      <c r="C1505" s="45">
        <v>1135847</v>
      </c>
      <c r="D1505" s="47"/>
      <c r="E1505" s="166" t="s">
        <v>4825</v>
      </c>
      <c r="F1505" s="39" t="s">
        <v>5875</v>
      </c>
      <c r="G1505" s="29" t="s">
        <v>31</v>
      </c>
      <c r="H1505" s="157" t="s">
        <v>4781</v>
      </c>
      <c r="I1505" s="148"/>
      <c r="J1505" s="147"/>
      <c r="K1505" s="148"/>
      <c r="L1505" s="148"/>
      <c r="M1505" s="147"/>
      <c r="N1505" s="29" t="str">
        <f t="shared" si="328"/>
        <v/>
      </c>
      <c r="O1505" s="29" t="str">
        <f t="shared" si="329"/>
        <v/>
      </c>
      <c r="P1505" s="29" t="str">
        <f t="shared" si="330"/>
        <v/>
      </c>
      <c r="Q1505" s="29" t="str">
        <f t="shared" si="337"/>
        <v/>
      </c>
      <c r="R1505" s="29" t="str">
        <f t="shared" si="338"/>
        <v/>
      </c>
      <c r="S1505" s="29" t="str">
        <f t="shared" si="339"/>
        <v/>
      </c>
      <c r="T1505" s="29" t="str">
        <f t="shared" si="340"/>
        <v/>
      </c>
      <c r="U1505" s="29"/>
      <c r="V1505" s="29"/>
      <c r="W1505" s="38" t="s">
        <v>5284</v>
      </c>
      <c r="X1505" s="37" t="s">
        <v>1268</v>
      </c>
      <c r="Y1505" s="146"/>
      <c r="Z1505" s="33">
        <v>494.08</v>
      </c>
      <c r="AA1505" s="34"/>
      <c r="AB1505" s="33">
        <f t="shared" si="331"/>
        <v>494.08</v>
      </c>
      <c r="AC1505" s="34"/>
      <c r="AD1505" s="145">
        <f t="shared" si="342"/>
        <v>411.733</v>
      </c>
      <c r="AE1505" s="105"/>
      <c r="AF1505" s="34"/>
      <c r="AG1505" s="34"/>
      <c r="AH1505" s="34"/>
      <c r="AI1505" s="29">
        <v>0.34</v>
      </c>
      <c r="AJ1505" s="29"/>
      <c r="AK1505" s="29">
        <v>0</v>
      </c>
      <c r="AL1505" s="29">
        <v>0</v>
      </c>
      <c r="AM1505" s="29" t="s">
        <v>28</v>
      </c>
      <c r="AN1505" s="158" t="s">
        <v>28</v>
      </c>
      <c r="AO1505" s="29" t="s">
        <v>28</v>
      </c>
      <c r="AP1505" s="29">
        <v>30</v>
      </c>
      <c r="AQ1505" s="29">
        <v>5000</v>
      </c>
      <c r="AR1505" s="29">
        <v>120</v>
      </c>
      <c r="AS1505" s="29">
        <v>120</v>
      </c>
      <c r="AT1505" s="127">
        <v>10.199999999999999</v>
      </c>
      <c r="AU1505" s="144">
        <v>7.1999999999999995E-2</v>
      </c>
      <c r="AV1505" s="36"/>
      <c r="AW1505" s="102">
        <v>44713</v>
      </c>
      <c r="AX1505" s="129" t="s">
        <v>4744</v>
      </c>
      <c r="AY1505" s="106"/>
      <c r="BG1505">
        <v>1100046878</v>
      </c>
      <c r="BH1505" t="str">
        <f t="shared" si="332"/>
        <v>AV</v>
      </c>
      <c r="BJ1505" t="str">
        <f t="shared" si="333"/>
        <v>OK</v>
      </c>
      <c r="BK1505" s="130">
        <v>494.08</v>
      </c>
      <c r="BL1505" s="130" t="s">
        <v>37</v>
      </c>
      <c r="BM1505" s="131" t="s">
        <v>33</v>
      </c>
      <c r="BN1505" s="131" t="e">
        <v>#VALUE!</v>
      </c>
      <c r="BO1505">
        <v>494.08</v>
      </c>
      <c r="BP1505">
        <v>0</v>
      </c>
    </row>
    <row r="1506" spans="1:68" ht="25.2" x14ac:dyDescent="0.3">
      <c r="A1506" s="1"/>
      <c r="B1506" s="47">
        <v>1401</v>
      </c>
      <c r="C1506" s="45">
        <v>1135848</v>
      </c>
      <c r="D1506" s="47"/>
      <c r="E1506" s="166" t="s">
        <v>4826</v>
      </c>
      <c r="F1506" s="39" t="s">
        <v>5874</v>
      </c>
      <c r="G1506" s="29" t="s">
        <v>31</v>
      </c>
      <c r="H1506" s="157" t="s">
        <v>4781</v>
      </c>
      <c r="I1506" s="148"/>
      <c r="J1506" s="147"/>
      <c r="K1506" s="148"/>
      <c r="L1506" s="148"/>
      <c r="M1506" s="147"/>
      <c r="N1506" s="29" t="str">
        <f t="shared" si="328"/>
        <v/>
      </c>
      <c r="O1506" s="29" t="str">
        <f t="shared" si="329"/>
        <v/>
      </c>
      <c r="P1506" s="29" t="str">
        <f t="shared" si="330"/>
        <v/>
      </c>
      <c r="Q1506" s="29" t="str">
        <f t="shared" si="337"/>
        <v/>
      </c>
      <c r="R1506" s="29" t="str">
        <f t="shared" si="338"/>
        <v/>
      </c>
      <c r="S1506" s="29" t="str">
        <f t="shared" si="339"/>
        <v/>
      </c>
      <c r="T1506" s="29" t="str">
        <f t="shared" si="340"/>
        <v/>
      </c>
      <c r="U1506" s="29"/>
      <c r="V1506" s="29"/>
      <c r="W1506" s="38" t="s">
        <v>5284</v>
      </c>
      <c r="X1506" s="37" t="s">
        <v>1268</v>
      </c>
      <c r="Y1506" s="146"/>
      <c r="Z1506" s="33">
        <v>736</v>
      </c>
      <c r="AA1506" s="34"/>
      <c r="AB1506" s="33">
        <f t="shared" si="331"/>
        <v>736</v>
      </c>
      <c r="AC1506" s="34"/>
      <c r="AD1506" s="145">
        <f t="shared" si="342"/>
        <v>613.33299999999997</v>
      </c>
      <c r="AE1506" s="105"/>
      <c r="AF1506" s="34"/>
      <c r="AG1506" s="34"/>
      <c r="AH1506" s="34"/>
      <c r="AI1506" s="29">
        <v>0.52500000000000002</v>
      </c>
      <c r="AJ1506" s="29"/>
      <c r="AK1506" s="29">
        <v>865</v>
      </c>
      <c r="AL1506" s="29">
        <v>0</v>
      </c>
      <c r="AM1506" s="29" t="s">
        <v>28</v>
      </c>
      <c r="AN1506" s="158" t="s">
        <v>28</v>
      </c>
      <c r="AO1506" s="29" t="s">
        <v>28</v>
      </c>
      <c r="AP1506" s="29">
        <v>25</v>
      </c>
      <c r="AQ1506" s="29">
        <v>5000</v>
      </c>
      <c r="AR1506" s="29">
        <v>120</v>
      </c>
      <c r="AS1506" s="29">
        <v>120</v>
      </c>
      <c r="AT1506" s="127">
        <v>13.1</v>
      </c>
      <c r="AU1506" s="144">
        <v>7.1999999999999995E-2</v>
      </c>
      <c r="AV1506" s="36"/>
      <c r="AW1506" s="102">
        <v>44713</v>
      </c>
      <c r="AX1506" s="129" t="s">
        <v>4744</v>
      </c>
      <c r="AY1506" s="106"/>
      <c r="BG1506">
        <v>1100046862</v>
      </c>
      <c r="BH1506" t="str">
        <f t="shared" si="332"/>
        <v>AV</v>
      </c>
      <c r="BJ1506" t="str">
        <f t="shared" si="333"/>
        <v>OK</v>
      </c>
      <c r="BK1506" s="130">
        <v>736</v>
      </c>
      <c r="BL1506" s="130" t="s">
        <v>37</v>
      </c>
      <c r="BM1506" s="131" t="s">
        <v>33</v>
      </c>
      <c r="BN1506" s="131" t="e">
        <v>#VALUE!</v>
      </c>
      <c r="BO1506">
        <v>736</v>
      </c>
      <c r="BP1506">
        <v>0</v>
      </c>
    </row>
    <row r="1507" spans="1:68" ht="25.2" x14ac:dyDescent="0.3">
      <c r="A1507" s="1"/>
      <c r="B1507" s="47">
        <v>1402</v>
      </c>
      <c r="C1507" s="45">
        <v>1135885</v>
      </c>
      <c r="D1507" s="47"/>
      <c r="E1507" s="166" t="s">
        <v>4827</v>
      </c>
      <c r="F1507" s="39" t="s">
        <v>5746</v>
      </c>
      <c r="G1507" s="29" t="s">
        <v>31</v>
      </c>
      <c r="H1507" s="157" t="s">
        <v>4781</v>
      </c>
      <c r="I1507" s="148"/>
      <c r="J1507" s="147"/>
      <c r="K1507" s="148"/>
      <c r="L1507" s="148"/>
      <c r="M1507" s="147"/>
      <c r="N1507" s="29" t="str">
        <f t="shared" si="328"/>
        <v/>
      </c>
      <c r="O1507" s="29" t="str">
        <f t="shared" si="329"/>
        <v/>
      </c>
      <c r="P1507" s="29" t="str">
        <f t="shared" si="330"/>
        <v/>
      </c>
      <c r="Q1507" s="29" t="str">
        <f t="shared" si="337"/>
        <v/>
      </c>
      <c r="R1507" s="29" t="str">
        <f t="shared" si="338"/>
        <v/>
      </c>
      <c r="S1507" s="29" t="str">
        <f t="shared" si="339"/>
        <v/>
      </c>
      <c r="T1507" s="29" t="str">
        <f t="shared" si="340"/>
        <v/>
      </c>
      <c r="U1507" s="29"/>
      <c r="V1507" s="29"/>
      <c r="W1507" s="38" t="s">
        <v>5285</v>
      </c>
      <c r="X1507" s="37" t="s">
        <v>158</v>
      </c>
      <c r="Y1507" s="146"/>
      <c r="Z1507" s="33">
        <v>152.32</v>
      </c>
      <c r="AA1507" s="34"/>
      <c r="AB1507" s="33">
        <f t="shared" si="331"/>
        <v>152.32</v>
      </c>
      <c r="AC1507" s="34"/>
      <c r="AD1507" s="145">
        <f t="shared" si="342"/>
        <v>126.93300000000001</v>
      </c>
      <c r="AE1507" s="105"/>
      <c r="AF1507" s="34"/>
      <c r="AG1507" s="34"/>
      <c r="AH1507" s="34"/>
      <c r="AI1507" s="29">
        <v>1.6E-2</v>
      </c>
      <c r="AJ1507" s="29"/>
      <c r="AK1507" s="29">
        <v>0</v>
      </c>
      <c r="AL1507" s="29">
        <v>0</v>
      </c>
      <c r="AM1507" s="29" t="s">
        <v>28</v>
      </c>
      <c r="AN1507" s="158" t="s">
        <v>28</v>
      </c>
      <c r="AO1507" s="29" t="s">
        <v>28</v>
      </c>
      <c r="AP1507" s="29">
        <v>600</v>
      </c>
      <c r="AQ1507" s="29">
        <v>370</v>
      </c>
      <c r="AR1507" s="29">
        <v>225</v>
      </c>
      <c r="AS1507" s="29">
        <v>165</v>
      </c>
      <c r="AT1507" s="127">
        <v>9.6</v>
      </c>
      <c r="AU1507" s="144">
        <v>1.3736E-2</v>
      </c>
      <c r="AV1507" s="36"/>
      <c r="AW1507" s="102">
        <v>44713</v>
      </c>
      <c r="AX1507" s="129" t="s">
        <v>4744</v>
      </c>
      <c r="AY1507" s="106"/>
      <c r="BG1507">
        <v>1100045772</v>
      </c>
      <c r="BH1507" t="str">
        <f t="shared" si="332"/>
        <v>AV</v>
      </c>
      <c r="BJ1507" t="str">
        <f t="shared" si="333"/>
        <v>OK</v>
      </c>
      <c r="BK1507" s="130">
        <v>152.32</v>
      </c>
      <c r="BL1507" s="130" t="s">
        <v>37</v>
      </c>
      <c r="BM1507" s="131" t="s">
        <v>33</v>
      </c>
      <c r="BN1507" s="131" t="e">
        <v>#VALUE!</v>
      </c>
      <c r="BO1507">
        <v>152.32</v>
      </c>
      <c r="BP1507">
        <v>0</v>
      </c>
    </row>
    <row r="1508" spans="1:68" ht="25.2" x14ac:dyDescent="0.3">
      <c r="A1508" s="1"/>
      <c r="B1508" s="47">
        <v>1403</v>
      </c>
      <c r="C1508" s="45">
        <v>1135688</v>
      </c>
      <c r="D1508" s="47"/>
      <c r="E1508" s="166" t="s">
        <v>4828</v>
      </c>
      <c r="F1508" s="39" t="s">
        <v>5747</v>
      </c>
      <c r="G1508" s="29" t="s">
        <v>31</v>
      </c>
      <c r="H1508" s="157" t="s">
        <v>4781</v>
      </c>
      <c r="I1508" s="148"/>
      <c r="J1508" s="147"/>
      <c r="K1508" s="148"/>
      <c r="L1508" s="148"/>
      <c r="M1508" s="147"/>
      <c r="N1508" s="29" t="str">
        <f t="shared" si="328"/>
        <v/>
      </c>
      <c r="O1508" s="29" t="str">
        <f t="shared" si="329"/>
        <v/>
      </c>
      <c r="P1508" s="29" t="str">
        <f t="shared" si="330"/>
        <v/>
      </c>
      <c r="Q1508" s="29" t="str">
        <f t="shared" si="337"/>
        <v/>
      </c>
      <c r="R1508" s="29" t="str">
        <f t="shared" si="338"/>
        <v/>
      </c>
      <c r="S1508" s="29" t="str">
        <f t="shared" si="339"/>
        <v/>
      </c>
      <c r="T1508" s="29" t="str">
        <f t="shared" si="340"/>
        <v/>
      </c>
      <c r="U1508" s="29"/>
      <c r="V1508" s="29"/>
      <c r="W1508" s="38" t="s">
        <v>5285</v>
      </c>
      <c r="X1508" s="37" t="s">
        <v>158</v>
      </c>
      <c r="Y1508" s="146"/>
      <c r="Z1508" s="33">
        <v>353.92</v>
      </c>
      <c r="AA1508" s="34"/>
      <c r="AB1508" s="33">
        <f t="shared" si="331"/>
        <v>353.92</v>
      </c>
      <c r="AC1508" s="34"/>
      <c r="AD1508" s="145">
        <f t="shared" si="342"/>
        <v>294.93299999999999</v>
      </c>
      <c r="AE1508" s="105"/>
      <c r="AF1508" s="34"/>
      <c r="AG1508" s="34"/>
      <c r="AH1508" s="34"/>
      <c r="AI1508" s="29">
        <v>0.06</v>
      </c>
      <c r="AJ1508" s="29"/>
      <c r="AK1508" s="29">
        <v>13385</v>
      </c>
      <c r="AL1508" s="29">
        <v>17100</v>
      </c>
      <c r="AM1508" s="29" t="s">
        <v>28</v>
      </c>
      <c r="AN1508" s="158" t="s">
        <v>28</v>
      </c>
      <c r="AO1508" s="29" t="s">
        <v>28</v>
      </c>
      <c r="AP1508" s="29">
        <v>200</v>
      </c>
      <c r="AQ1508" s="29">
        <v>370</v>
      </c>
      <c r="AR1508" s="29">
        <v>225</v>
      </c>
      <c r="AS1508" s="29">
        <v>165</v>
      </c>
      <c r="AT1508" s="127">
        <v>12</v>
      </c>
      <c r="AU1508" s="144">
        <v>1.3736E-2</v>
      </c>
      <c r="AV1508" s="36"/>
      <c r="AW1508" s="102">
        <v>44713</v>
      </c>
      <c r="AX1508" s="129" t="s">
        <v>4744</v>
      </c>
      <c r="AY1508" t="e">
        <f>AX1508-#REF!</f>
        <v>#VALUE!</v>
      </c>
      <c r="BG1508">
        <v>1100046407</v>
      </c>
      <c r="BH1508" t="str">
        <f t="shared" si="332"/>
        <v>AV</v>
      </c>
      <c r="BJ1508" t="str">
        <f t="shared" si="333"/>
        <v>OK</v>
      </c>
      <c r="BK1508" s="130">
        <v>353.92</v>
      </c>
      <c r="BL1508" s="130" t="s">
        <v>37</v>
      </c>
      <c r="BM1508" s="131" t="s">
        <v>33</v>
      </c>
      <c r="BN1508" s="131" t="e">
        <v>#VALUE!</v>
      </c>
      <c r="BO1508">
        <v>353.92</v>
      </c>
      <c r="BP1508">
        <v>950</v>
      </c>
    </row>
    <row r="1509" spans="1:68" ht="25.2" x14ac:dyDescent="0.3">
      <c r="A1509" s="1"/>
      <c r="B1509" s="47">
        <v>1404</v>
      </c>
      <c r="C1509" s="45">
        <v>1135689</v>
      </c>
      <c r="D1509" s="47"/>
      <c r="E1509" s="166" t="s">
        <v>4829</v>
      </c>
      <c r="F1509" s="39" t="s">
        <v>5748</v>
      </c>
      <c r="G1509" s="29" t="s">
        <v>31</v>
      </c>
      <c r="H1509" s="157" t="s">
        <v>4781</v>
      </c>
      <c r="I1509" s="148"/>
      <c r="J1509" s="147"/>
      <c r="K1509" s="148"/>
      <c r="L1509" s="148"/>
      <c r="M1509" s="147"/>
      <c r="N1509" s="29" t="str">
        <f t="shared" si="328"/>
        <v/>
      </c>
      <c r="O1509" s="29" t="str">
        <f t="shared" si="329"/>
        <v/>
      </c>
      <c r="P1509" s="29" t="str">
        <f t="shared" si="330"/>
        <v/>
      </c>
      <c r="Q1509" s="29" t="str">
        <f t="shared" si="337"/>
        <v/>
      </c>
      <c r="R1509" s="29" t="str">
        <f t="shared" si="338"/>
        <v/>
      </c>
      <c r="S1509" s="29" t="str">
        <f t="shared" si="339"/>
        <v/>
      </c>
      <c r="T1509" s="29" t="str">
        <f t="shared" si="340"/>
        <v/>
      </c>
      <c r="U1509" s="29"/>
      <c r="V1509" s="29"/>
      <c r="W1509" s="38" t="s">
        <v>5285</v>
      </c>
      <c r="X1509" s="37" t="s">
        <v>158</v>
      </c>
      <c r="Y1509" s="146"/>
      <c r="Z1509" s="33">
        <v>478.08</v>
      </c>
      <c r="AA1509" s="34"/>
      <c r="AB1509" s="33">
        <f t="shared" si="331"/>
        <v>478.08</v>
      </c>
      <c r="AC1509" s="34"/>
      <c r="AD1509" s="145">
        <f t="shared" si="342"/>
        <v>398.4</v>
      </c>
      <c r="AE1509" s="105"/>
      <c r="AF1509" s="34"/>
      <c r="AG1509" s="34"/>
      <c r="AH1509" s="34"/>
      <c r="AI1509" s="29">
        <v>7.9000000000000001E-2</v>
      </c>
      <c r="AJ1509" s="29"/>
      <c r="AK1509" s="29">
        <v>8910</v>
      </c>
      <c r="AL1509" s="29">
        <v>7050</v>
      </c>
      <c r="AM1509" s="29" t="s">
        <v>28</v>
      </c>
      <c r="AN1509" s="158" t="s">
        <v>28</v>
      </c>
      <c r="AO1509" s="29" t="s">
        <v>28</v>
      </c>
      <c r="AP1509" s="29">
        <v>150</v>
      </c>
      <c r="AQ1509" s="29">
        <v>370</v>
      </c>
      <c r="AR1509" s="29">
        <v>225</v>
      </c>
      <c r="AS1509" s="29">
        <v>165</v>
      </c>
      <c r="AT1509" s="127">
        <v>11.9</v>
      </c>
      <c r="AU1509" s="144">
        <v>1.3736E-2</v>
      </c>
      <c r="AV1509" s="36"/>
      <c r="AW1509" s="102">
        <v>44713</v>
      </c>
      <c r="AX1509" s="129" t="s">
        <v>4744</v>
      </c>
      <c r="AY1509" t="e">
        <f>AX1509-#REF!</f>
        <v>#VALUE!</v>
      </c>
      <c r="BG1509">
        <v>1100046408</v>
      </c>
      <c r="BH1509" t="str">
        <f t="shared" si="332"/>
        <v>AV</v>
      </c>
      <c r="BJ1509" t="str">
        <f t="shared" si="333"/>
        <v>OK</v>
      </c>
      <c r="BK1509" s="130">
        <v>478.08</v>
      </c>
      <c r="BL1509" s="130" t="s">
        <v>37</v>
      </c>
      <c r="BM1509" s="131" t="s">
        <v>33</v>
      </c>
      <c r="BN1509" s="131" t="e">
        <v>#VALUE!</v>
      </c>
      <c r="BO1509">
        <v>478.08</v>
      </c>
      <c r="BP1509">
        <v>15</v>
      </c>
    </row>
    <row r="1510" spans="1:68" ht="25.2" x14ac:dyDescent="0.3">
      <c r="A1510" s="1"/>
      <c r="B1510" s="47">
        <v>1405</v>
      </c>
      <c r="C1510" s="45">
        <v>1135690</v>
      </c>
      <c r="D1510" s="47"/>
      <c r="E1510" s="166" t="s">
        <v>4830</v>
      </c>
      <c r="F1510" s="39" t="s">
        <v>5749</v>
      </c>
      <c r="G1510" s="29" t="s">
        <v>31</v>
      </c>
      <c r="H1510" s="157" t="s">
        <v>4781</v>
      </c>
      <c r="I1510" s="148"/>
      <c r="J1510" s="147"/>
      <c r="K1510" s="148"/>
      <c r="L1510" s="148"/>
      <c r="M1510" s="147"/>
      <c r="N1510" s="29" t="str">
        <f t="shared" si="328"/>
        <v/>
      </c>
      <c r="O1510" s="29" t="str">
        <f t="shared" si="329"/>
        <v/>
      </c>
      <c r="P1510" s="29" t="str">
        <f t="shared" si="330"/>
        <v/>
      </c>
      <c r="Q1510" s="29" t="str">
        <f t="shared" si="337"/>
        <v/>
      </c>
      <c r="R1510" s="29" t="str">
        <f t="shared" si="338"/>
        <v/>
      </c>
      <c r="S1510" s="29" t="str">
        <f t="shared" si="339"/>
        <v/>
      </c>
      <c r="T1510" s="29" t="str">
        <f t="shared" si="340"/>
        <v/>
      </c>
      <c r="U1510" s="29"/>
      <c r="V1510" s="29"/>
      <c r="W1510" s="38" t="s">
        <v>5285</v>
      </c>
      <c r="X1510" s="37" t="s">
        <v>158</v>
      </c>
      <c r="Y1510" s="146"/>
      <c r="Z1510" s="33">
        <v>764.8</v>
      </c>
      <c r="AA1510" s="34"/>
      <c r="AB1510" s="33">
        <f t="shared" si="331"/>
        <v>764.8</v>
      </c>
      <c r="AC1510" s="34"/>
      <c r="AD1510" s="145">
        <f t="shared" si="342"/>
        <v>637.33299999999997</v>
      </c>
      <c r="AE1510" s="105"/>
      <c r="AF1510" s="34"/>
      <c r="AG1510" s="34"/>
      <c r="AH1510" s="34"/>
      <c r="AI1510" s="29">
        <v>0.14199999999999999</v>
      </c>
      <c r="AJ1510" s="29"/>
      <c r="AK1510" s="29">
        <v>975</v>
      </c>
      <c r="AL1510" s="29">
        <v>1200</v>
      </c>
      <c r="AM1510" s="29" t="s">
        <v>28</v>
      </c>
      <c r="AN1510" s="158" t="s">
        <v>28</v>
      </c>
      <c r="AO1510" s="29" t="s">
        <v>28</v>
      </c>
      <c r="AP1510" s="29">
        <v>80</v>
      </c>
      <c r="AQ1510" s="29">
        <v>370</v>
      </c>
      <c r="AR1510" s="29">
        <v>225</v>
      </c>
      <c r="AS1510" s="29">
        <v>165</v>
      </c>
      <c r="AT1510" s="127">
        <v>11.4</v>
      </c>
      <c r="AU1510" s="144">
        <v>1.3736E-2</v>
      </c>
      <c r="AV1510" s="36"/>
      <c r="AW1510" s="102">
        <v>44713</v>
      </c>
      <c r="AX1510" s="129" t="s">
        <v>4744</v>
      </c>
      <c r="AY1510" t="e">
        <f>AX1510-#REF!</f>
        <v>#VALUE!</v>
      </c>
      <c r="BG1510">
        <v>1100047049</v>
      </c>
      <c r="BH1510" t="str">
        <f t="shared" si="332"/>
        <v>AV</v>
      </c>
      <c r="BJ1510" t="str">
        <f t="shared" si="333"/>
        <v>OK</v>
      </c>
      <c r="BK1510" s="130">
        <v>764.8</v>
      </c>
      <c r="BL1510" s="130" t="s">
        <v>37</v>
      </c>
      <c r="BM1510" s="131" t="s">
        <v>33</v>
      </c>
      <c r="BN1510" s="131" t="e">
        <v>#VALUE!</v>
      </c>
      <c r="BO1510">
        <v>764.8</v>
      </c>
      <c r="BP1510">
        <v>5</v>
      </c>
    </row>
    <row r="1511" spans="1:68" ht="25.2" x14ac:dyDescent="0.3">
      <c r="A1511" s="1"/>
      <c r="B1511" s="47">
        <v>1406</v>
      </c>
      <c r="C1511" s="45">
        <v>1135691</v>
      </c>
      <c r="D1511" s="47"/>
      <c r="E1511" s="166" t="s">
        <v>4831</v>
      </c>
      <c r="F1511" s="39" t="s">
        <v>5750</v>
      </c>
      <c r="G1511" s="29" t="s">
        <v>31</v>
      </c>
      <c r="H1511" s="157" t="s">
        <v>4781</v>
      </c>
      <c r="I1511" s="148"/>
      <c r="J1511" s="147"/>
      <c r="K1511" s="148"/>
      <c r="L1511" s="148"/>
      <c r="M1511" s="147"/>
      <c r="N1511" s="29" t="str">
        <f t="shared" si="328"/>
        <v/>
      </c>
      <c r="O1511" s="29" t="str">
        <f t="shared" si="329"/>
        <v/>
      </c>
      <c r="P1511" s="29" t="str">
        <f t="shared" si="330"/>
        <v/>
      </c>
      <c r="Q1511" s="29" t="str">
        <f t="shared" si="337"/>
        <v/>
      </c>
      <c r="R1511" s="29" t="str">
        <f t="shared" si="338"/>
        <v/>
      </c>
      <c r="S1511" s="29" t="str">
        <f t="shared" si="339"/>
        <v/>
      </c>
      <c r="T1511" s="29" t="str">
        <f t="shared" si="340"/>
        <v/>
      </c>
      <c r="U1511" s="29"/>
      <c r="V1511" s="29"/>
      <c r="W1511" s="38" t="s">
        <v>5285</v>
      </c>
      <c r="X1511" s="37" t="s">
        <v>158</v>
      </c>
      <c r="Y1511" s="146"/>
      <c r="Z1511" s="33">
        <v>1103.3599999999999</v>
      </c>
      <c r="AA1511" s="34"/>
      <c r="AB1511" s="33">
        <f t="shared" si="331"/>
        <v>1103.3599999999999</v>
      </c>
      <c r="AC1511" s="34"/>
      <c r="AD1511" s="145">
        <f t="shared" si="342"/>
        <v>919.46699999999998</v>
      </c>
      <c r="AE1511" s="105"/>
      <c r="AF1511" s="34"/>
      <c r="AG1511" s="34"/>
      <c r="AH1511" s="34"/>
      <c r="AI1511" s="29">
        <v>0.20499999999999999</v>
      </c>
      <c r="AJ1511" s="29"/>
      <c r="AK1511" s="29">
        <v>152</v>
      </c>
      <c r="AL1511" s="29">
        <v>0</v>
      </c>
      <c r="AM1511" s="29" t="s">
        <v>28</v>
      </c>
      <c r="AN1511" s="158" t="s">
        <v>28</v>
      </c>
      <c r="AO1511" s="29" t="s">
        <v>28</v>
      </c>
      <c r="AP1511" s="29">
        <v>40</v>
      </c>
      <c r="AQ1511" s="29">
        <v>370</v>
      </c>
      <c r="AR1511" s="29">
        <v>225</v>
      </c>
      <c r="AS1511" s="29">
        <v>165</v>
      </c>
      <c r="AT1511" s="127">
        <v>8.1999999999999993</v>
      </c>
      <c r="AU1511" s="144">
        <v>1.3736E-2</v>
      </c>
      <c r="AV1511" s="36"/>
      <c r="AW1511" s="102">
        <v>44713</v>
      </c>
      <c r="AX1511" s="129" t="s">
        <v>4744</v>
      </c>
      <c r="AY1511" t="e">
        <f>AX1511-#REF!</f>
        <v>#VALUE!</v>
      </c>
      <c r="BG1511">
        <v>1100046409</v>
      </c>
      <c r="BH1511" t="str">
        <f t="shared" si="332"/>
        <v>AV</v>
      </c>
      <c r="BJ1511" t="str">
        <f t="shared" si="333"/>
        <v>OK</v>
      </c>
      <c r="BK1511" s="130">
        <v>1103.3599999999999</v>
      </c>
      <c r="BL1511" s="130" t="s">
        <v>37</v>
      </c>
      <c r="BM1511" s="131" t="s">
        <v>33</v>
      </c>
      <c r="BN1511" s="131" t="e">
        <v>#VALUE!</v>
      </c>
      <c r="BO1511">
        <v>1103.3599999999999</v>
      </c>
      <c r="BP1511">
        <v>4</v>
      </c>
    </row>
    <row r="1512" spans="1:68" ht="25.2" x14ac:dyDescent="0.3">
      <c r="A1512" s="1"/>
      <c r="B1512" s="47">
        <v>1407</v>
      </c>
      <c r="C1512" s="45">
        <v>1135865</v>
      </c>
      <c r="D1512" s="47"/>
      <c r="E1512" s="166" t="s">
        <v>4832</v>
      </c>
      <c r="F1512" s="39" t="s">
        <v>5751</v>
      </c>
      <c r="G1512" s="29" t="s">
        <v>31</v>
      </c>
      <c r="H1512" s="157" t="s">
        <v>4781</v>
      </c>
      <c r="I1512" s="148"/>
      <c r="J1512" s="147"/>
      <c r="K1512" s="148"/>
      <c r="L1512" s="148"/>
      <c r="M1512" s="147"/>
      <c r="N1512" s="29" t="str">
        <f t="shared" ref="N1512:N1575" si="343">IFERROR(MID($D1512,1,7)+0,"")</f>
        <v/>
      </c>
      <c r="O1512" s="29" t="str">
        <f t="shared" ref="O1512:O1575" si="344">IFERROR(MID($D1512,10,7)+0,"")</f>
        <v/>
      </c>
      <c r="P1512" s="29" t="str">
        <f t="shared" ref="P1512:P1575" si="345">IFERROR(MID($D1512,19,7)+0,"")</f>
        <v/>
      </c>
      <c r="Q1512" s="29" t="str">
        <f t="shared" si="337"/>
        <v/>
      </c>
      <c r="R1512" s="29" t="str">
        <f t="shared" si="338"/>
        <v/>
      </c>
      <c r="S1512" s="29" t="str">
        <f t="shared" si="339"/>
        <v/>
      </c>
      <c r="T1512" s="29" t="str">
        <f t="shared" si="340"/>
        <v/>
      </c>
      <c r="U1512" s="29"/>
      <c r="V1512" s="29"/>
      <c r="W1512" s="38" t="s">
        <v>5285</v>
      </c>
      <c r="X1512" s="37" t="s">
        <v>158</v>
      </c>
      <c r="Y1512" s="146"/>
      <c r="Z1512" s="33">
        <v>2144</v>
      </c>
      <c r="AA1512" s="34"/>
      <c r="AB1512" s="33">
        <f t="shared" ref="AB1512:AB1575" si="346">IF(OR(W1512="VLD MLC components",W1512="VLD MLC pipes",W1512="VLD PEX components",W1512="VLD PEX pipes",W1512="VLD PHC components",W1512="VLD PHC pipes"),"По запросу",Z1512)</f>
        <v>2144</v>
      </c>
      <c r="AC1512" s="34"/>
      <c r="AD1512" s="145">
        <f t="shared" si="342"/>
        <v>1786.6669999999999</v>
      </c>
      <c r="AE1512" s="105"/>
      <c r="AF1512" s="34"/>
      <c r="AG1512" s="34"/>
      <c r="AH1512" s="34"/>
      <c r="AI1512" s="29">
        <v>0.4</v>
      </c>
      <c r="AJ1512" s="29"/>
      <c r="AK1512" s="29">
        <v>132</v>
      </c>
      <c r="AL1512" s="29">
        <v>0</v>
      </c>
      <c r="AM1512" s="29" t="s">
        <v>28</v>
      </c>
      <c r="AN1512" s="158" t="s">
        <v>28</v>
      </c>
      <c r="AO1512" s="29" t="s">
        <v>28</v>
      </c>
      <c r="AP1512" s="29">
        <v>36</v>
      </c>
      <c r="AQ1512" s="29">
        <v>370</v>
      </c>
      <c r="AR1512" s="29">
        <v>225</v>
      </c>
      <c r="AS1512" s="29">
        <v>165</v>
      </c>
      <c r="AT1512" s="127">
        <v>14.4</v>
      </c>
      <c r="AU1512" s="144">
        <v>1.3736E-2</v>
      </c>
      <c r="AV1512" s="36"/>
      <c r="AW1512" s="102">
        <v>44713</v>
      </c>
      <c r="AX1512" s="129" t="s">
        <v>4744</v>
      </c>
      <c r="AY1512" s="106"/>
      <c r="BG1512">
        <v>1100045830</v>
      </c>
      <c r="BH1512" t="str">
        <f t="shared" ref="BH1512:BH1575" si="347">IF(OR(H1512="Регулярный ассортимент",AK1512&gt;0,AL1512&gt;0),"AV","")</f>
        <v>AV</v>
      </c>
      <c r="BJ1512" t="str">
        <f t="shared" ref="BJ1512:BJ1575" si="348">IF(AB1512-Z1512=0,"OK")</f>
        <v>OK</v>
      </c>
      <c r="BK1512" s="130">
        <v>2144</v>
      </c>
      <c r="BL1512" s="130" t="s">
        <v>37</v>
      </c>
      <c r="BM1512" s="131" t="s">
        <v>33</v>
      </c>
      <c r="BN1512" s="131" t="e">
        <v>#VALUE!</v>
      </c>
      <c r="BO1512">
        <v>2144</v>
      </c>
      <c r="BP1512">
        <v>0</v>
      </c>
    </row>
    <row r="1513" spans="1:68" ht="25.2" x14ac:dyDescent="0.3">
      <c r="A1513" s="1"/>
      <c r="B1513" s="47">
        <v>1408</v>
      </c>
      <c r="C1513" s="45">
        <v>1135866</v>
      </c>
      <c r="D1513" s="47"/>
      <c r="E1513" s="166" t="s">
        <v>4833</v>
      </c>
      <c r="F1513" s="39" t="s">
        <v>5752</v>
      </c>
      <c r="G1513" s="29" t="s">
        <v>31</v>
      </c>
      <c r="H1513" s="157" t="s">
        <v>4781</v>
      </c>
      <c r="I1513" s="148"/>
      <c r="J1513" s="147"/>
      <c r="K1513" s="148"/>
      <c r="L1513" s="148"/>
      <c r="M1513" s="147"/>
      <c r="N1513" s="29" t="str">
        <f t="shared" si="343"/>
        <v/>
      </c>
      <c r="O1513" s="29" t="str">
        <f t="shared" si="344"/>
        <v/>
      </c>
      <c r="P1513" s="29" t="str">
        <f t="shared" si="345"/>
        <v/>
      </c>
      <c r="Q1513" s="29" t="str">
        <f t="shared" si="337"/>
        <v/>
      </c>
      <c r="R1513" s="29" t="str">
        <f t="shared" si="338"/>
        <v/>
      </c>
      <c r="S1513" s="29" t="str">
        <f t="shared" si="339"/>
        <v/>
      </c>
      <c r="T1513" s="29" t="str">
        <f t="shared" si="340"/>
        <v/>
      </c>
      <c r="U1513" s="29"/>
      <c r="V1513" s="29"/>
      <c r="W1513" s="38" t="s">
        <v>5285</v>
      </c>
      <c r="X1513" s="37" t="s">
        <v>158</v>
      </c>
      <c r="Y1513" s="146"/>
      <c r="Z1513" s="33">
        <v>615.04</v>
      </c>
      <c r="AA1513" s="34"/>
      <c r="AB1513" s="33">
        <f t="shared" si="346"/>
        <v>615.04</v>
      </c>
      <c r="AC1513" s="34"/>
      <c r="AD1513" s="145">
        <f t="shared" si="342"/>
        <v>512.53300000000002</v>
      </c>
      <c r="AE1513" s="105"/>
      <c r="AF1513" s="34"/>
      <c r="AG1513" s="34"/>
      <c r="AH1513" s="34"/>
      <c r="AI1513" s="29">
        <v>0.12</v>
      </c>
      <c r="AJ1513" s="29"/>
      <c r="AK1513" s="29">
        <v>0</v>
      </c>
      <c r="AL1513" s="29">
        <v>0</v>
      </c>
      <c r="AM1513" s="29" t="s">
        <v>28</v>
      </c>
      <c r="AN1513" s="158" t="s">
        <v>28</v>
      </c>
      <c r="AO1513" s="29" t="s">
        <v>28</v>
      </c>
      <c r="AP1513" s="29">
        <v>80</v>
      </c>
      <c r="AQ1513" s="29">
        <v>370</v>
      </c>
      <c r="AR1513" s="29">
        <v>225</v>
      </c>
      <c r="AS1513" s="29">
        <v>165</v>
      </c>
      <c r="AT1513" s="127">
        <v>9.6</v>
      </c>
      <c r="AU1513" s="144">
        <v>1.3736E-2</v>
      </c>
      <c r="AV1513" s="36"/>
      <c r="AW1513" s="102">
        <v>44713</v>
      </c>
      <c r="AX1513" s="129" t="s">
        <v>4744</v>
      </c>
      <c r="AY1513" s="106"/>
      <c r="BG1513">
        <v>1100046410</v>
      </c>
      <c r="BH1513" t="str">
        <f t="shared" si="347"/>
        <v>AV</v>
      </c>
      <c r="BJ1513" t="str">
        <f t="shared" si="348"/>
        <v>OK</v>
      </c>
      <c r="BK1513" s="130">
        <v>615.04</v>
      </c>
      <c r="BL1513" s="130" t="s">
        <v>37</v>
      </c>
      <c r="BM1513" s="131" t="s">
        <v>33</v>
      </c>
      <c r="BN1513" s="131" t="e">
        <v>#VALUE!</v>
      </c>
      <c r="BO1513">
        <v>615.04</v>
      </c>
      <c r="BP1513">
        <v>0</v>
      </c>
    </row>
    <row r="1514" spans="1:68" ht="25.2" x14ac:dyDescent="0.3">
      <c r="A1514" s="1"/>
      <c r="B1514" s="47">
        <v>1409</v>
      </c>
      <c r="C1514" s="45">
        <v>1135867</v>
      </c>
      <c r="D1514" s="47"/>
      <c r="E1514" s="166" t="s">
        <v>4834</v>
      </c>
      <c r="F1514" s="39" t="s">
        <v>5753</v>
      </c>
      <c r="G1514" s="29" t="s">
        <v>31</v>
      </c>
      <c r="H1514" s="157" t="s">
        <v>4781</v>
      </c>
      <c r="I1514" s="148"/>
      <c r="J1514" s="147"/>
      <c r="K1514" s="148"/>
      <c r="L1514" s="148"/>
      <c r="M1514" s="147"/>
      <c r="N1514" s="29" t="str">
        <f t="shared" si="343"/>
        <v/>
      </c>
      <c r="O1514" s="29" t="str">
        <f t="shared" si="344"/>
        <v/>
      </c>
      <c r="P1514" s="29" t="str">
        <f t="shared" si="345"/>
        <v/>
      </c>
      <c r="Q1514" s="29" t="str">
        <f t="shared" si="337"/>
        <v/>
      </c>
      <c r="R1514" s="29" t="str">
        <f t="shared" si="338"/>
        <v/>
      </c>
      <c r="S1514" s="29" t="str">
        <f t="shared" si="339"/>
        <v/>
      </c>
      <c r="T1514" s="29" t="str">
        <f t="shared" si="340"/>
        <v/>
      </c>
      <c r="U1514" s="29"/>
      <c r="V1514" s="29"/>
      <c r="W1514" s="38" t="s">
        <v>5285</v>
      </c>
      <c r="X1514" s="37" t="s">
        <v>158</v>
      </c>
      <c r="Y1514" s="146"/>
      <c r="Z1514" s="33">
        <v>870.4</v>
      </c>
      <c r="AA1514" s="34"/>
      <c r="AB1514" s="33">
        <f t="shared" si="346"/>
        <v>870.4</v>
      </c>
      <c r="AC1514" s="34"/>
      <c r="AD1514" s="145">
        <f t="shared" si="342"/>
        <v>725.33299999999997</v>
      </c>
      <c r="AE1514" s="105"/>
      <c r="AF1514" s="34"/>
      <c r="AG1514" s="34"/>
      <c r="AH1514" s="34"/>
      <c r="AI1514" s="29">
        <v>0.19</v>
      </c>
      <c r="AJ1514" s="29"/>
      <c r="AK1514" s="29">
        <v>0</v>
      </c>
      <c r="AL1514" s="29">
        <v>0</v>
      </c>
      <c r="AM1514" s="29" t="s">
        <v>28</v>
      </c>
      <c r="AN1514" s="158" t="s">
        <v>28</v>
      </c>
      <c r="AO1514" s="29" t="s">
        <v>28</v>
      </c>
      <c r="AP1514" s="29">
        <v>60</v>
      </c>
      <c r="AQ1514" s="29">
        <v>370</v>
      </c>
      <c r="AR1514" s="29">
        <v>225</v>
      </c>
      <c r="AS1514" s="29">
        <v>165</v>
      </c>
      <c r="AT1514" s="127">
        <v>11.4</v>
      </c>
      <c r="AU1514" s="144">
        <v>1.3736E-2</v>
      </c>
      <c r="AV1514" s="36"/>
      <c r="AW1514" s="102">
        <v>44713</v>
      </c>
      <c r="AX1514" s="129" t="s">
        <v>4744</v>
      </c>
      <c r="AY1514" s="106"/>
      <c r="BG1514">
        <v>1100046411</v>
      </c>
      <c r="BH1514" t="str">
        <f t="shared" si="347"/>
        <v>AV</v>
      </c>
      <c r="BJ1514" t="str">
        <f t="shared" si="348"/>
        <v>OK</v>
      </c>
      <c r="BK1514" s="130">
        <v>870.4</v>
      </c>
      <c r="BL1514" s="130" t="s">
        <v>37</v>
      </c>
      <c r="BM1514" s="131" t="s">
        <v>33</v>
      </c>
      <c r="BN1514" s="131" t="e">
        <v>#VALUE!</v>
      </c>
      <c r="BO1514">
        <v>870.4</v>
      </c>
      <c r="BP1514">
        <v>0</v>
      </c>
    </row>
    <row r="1515" spans="1:68" ht="25.2" x14ac:dyDescent="0.3">
      <c r="A1515" s="1"/>
      <c r="B1515" s="47">
        <v>1410</v>
      </c>
      <c r="C1515" s="45">
        <v>1135868</v>
      </c>
      <c r="D1515" s="47"/>
      <c r="E1515" s="166" t="s">
        <v>4835</v>
      </c>
      <c r="F1515" s="39" t="s">
        <v>5754</v>
      </c>
      <c r="G1515" s="29" t="s">
        <v>31</v>
      </c>
      <c r="H1515" s="157" t="s">
        <v>4781</v>
      </c>
      <c r="I1515" s="148"/>
      <c r="J1515" s="147"/>
      <c r="K1515" s="148"/>
      <c r="L1515" s="148"/>
      <c r="M1515" s="147"/>
      <c r="N1515" s="29" t="str">
        <f t="shared" si="343"/>
        <v/>
      </c>
      <c r="O1515" s="29" t="str">
        <f t="shared" si="344"/>
        <v/>
      </c>
      <c r="P1515" s="29" t="str">
        <f t="shared" si="345"/>
        <v/>
      </c>
      <c r="Q1515" s="29" t="str">
        <f t="shared" si="337"/>
        <v/>
      </c>
      <c r="R1515" s="29" t="str">
        <f t="shared" si="338"/>
        <v/>
      </c>
      <c r="S1515" s="29" t="str">
        <f t="shared" si="339"/>
        <v/>
      </c>
      <c r="T1515" s="29" t="str">
        <f t="shared" si="340"/>
        <v/>
      </c>
      <c r="U1515" s="29"/>
      <c r="V1515" s="29"/>
      <c r="W1515" s="38" t="s">
        <v>5285</v>
      </c>
      <c r="X1515" s="37" t="s">
        <v>158</v>
      </c>
      <c r="Y1515" s="146"/>
      <c r="Z1515" s="33">
        <v>1867.52</v>
      </c>
      <c r="AA1515" s="34"/>
      <c r="AB1515" s="33">
        <f t="shared" si="346"/>
        <v>1867.52</v>
      </c>
      <c r="AC1515" s="34"/>
      <c r="AD1515" s="145">
        <f t="shared" si="342"/>
        <v>1556.2670000000001</v>
      </c>
      <c r="AE1515" s="105"/>
      <c r="AF1515" s="34"/>
      <c r="AG1515" s="34"/>
      <c r="AH1515" s="34"/>
      <c r="AI1515" s="29">
        <v>0.38200000000000001</v>
      </c>
      <c r="AJ1515" s="29"/>
      <c r="AK1515" s="29">
        <v>0</v>
      </c>
      <c r="AL1515" s="29">
        <v>0</v>
      </c>
      <c r="AM1515" s="29" t="s">
        <v>28</v>
      </c>
      <c r="AN1515" s="158" t="s">
        <v>28</v>
      </c>
      <c r="AO1515" s="29" t="s">
        <v>28</v>
      </c>
      <c r="AP1515" s="29">
        <v>20</v>
      </c>
      <c r="AQ1515" s="29">
        <v>370</v>
      </c>
      <c r="AR1515" s="29">
        <v>225</v>
      </c>
      <c r="AS1515" s="29">
        <v>165</v>
      </c>
      <c r="AT1515" s="127">
        <v>7.6</v>
      </c>
      <c r="AU1515" s="144">
        <v>1.3736E-2</v>
      </c>
      <c r="AV1515" s="36"/>
      <c r="AW1515" s="102">
        <v>44713</v>
      </c>
      <c r="AX1515" s="129" t="s">
        <v>4744</v>
      </c>
      <c r="AY1515" s="106"/>
      <c r="BG1515">
        <v>1100045831</v>
      </c>
      <c r="BH1515" t="str">
        <f t="shared" si="347"/>
        <v>AV</v>
      </c>
      <c r="BJ1515" t="str">
        <f t="shared" si="348"/>
        <v>OK</v>
      </c>
      <c r="BK1515" s="130">
        <v>1867.52</v>
      </c>
      <c r="BL1515" s="130" t="s">
        <v>37</v>
      </c>
      <c r="BM1515" s="131" t="s">
        <v>33</v>
      </c>
      <c r="BN1515" s="131" t="e">
        <v>#VALUE!</v>
      </c>
      <c r="BO1515">
        <v>1867.52</v>
      </c>
      <c r="BP1515">
        <v>0</v>
      </c>
    </row>
    <row r="1516" spans="1:68" ht="25.2" x14ac:dyDescent="0.3">
      <c r="A1516" s="1"/>
      <c r="B1516" s="47">
        <v>1411</v>
      </c>
      <c r="C1516" s="45">
        <v>1135651</v>
      </c>
      <c r="D1516" s="47"/>
      <c r="E1516" s="166" t="s">
        <v>4836</v>
      </c>
      <c r="F1516" s="39" t="s">
        <v>5755</v>
      </c>
      <c r="G1516" s="29" t="s">
        <v>31</v>
      </c>
      <c r="H1516" s="157" t="s">
        <v>4781</v>
      </c>
      <c r="I1516" s="148"/>
      <c r="J1516" s="147"/>
      <c r="K1516" s="148"/>
      <c r="L1516" s="148"/>
      <c r="M1516" s="147"/>
      <c r="N1516" s="29" t="str">
        <f t="shared" si="343"/>
        <v/>
      </c>
      <c r="O1516" s="29" t="str">
        <f t="shared" si="344"/>
        <v/>
      </c>
      <c r="P1516" s="29" t="str">
        <f t="shared" si="345"/>
        <v/>
      </c>
      <c r="Q1516" s="29" t="str">
        <f t="shared" si="337"/>
        <v/>
      </c>
      <c r="R1516" s="29" t="str">
        <f t="shared" si="338"/>
        <v/>
      </c>
      <c r="S1516" s="29" t="str">
        <f t="shared" si="339"/>
        <v/>
      </c>
      <c r="T1516" s="29" t="str">
        <f t="shared" si="340"/>
        <v/>
      </c>
      <c r="U1516" s="29"/>
      <c r="V1516" s="29"/>
      <c r="W1516" s="38" t="s">
        <v>5285</v>
      </c>
      <c r="X1516" s="37" t="s">
        <v>158</v>
      </c>
      <c r="Y1516" s="146"/>
      <c r="Z1516" s="33">
        <v>269.44</v>
      </c>
      <c r="AA1516" s="34"/>
      <c r="AB1516" s="33">
        <f t="shared" si="346"/>
        <v>269.44</v>
      </c>
      <c r="AC1516" s="34"/>
      <c r="AD1516" s="145">
        <f t="shared" si="342"/>
        <v>224.53299999999999</v>
      </c>
      <c r="AE1516" s="105"/>
      <c r="AF1516" s="34"/>
      <c r="AG1516" s="34"/>
      <c r="AH1516" s="34"/>
      <c r="AI1516" s="29">
        <v>4.3999999999999997E-2</v>
      </c>
      <c r="AJ1516" s="29"/>
      <c r="AK1516" s="29">
        <v>2620</v>
      </c>
      <c r="AL1516" s="29">
        <v>0</v>
      </c>
      <c r="AM1516" s="29" t="s">
        <v>28</v>
      </c>
      <c r="AN1516" s="158" t="s">
        <v>28</v>
      </c>
      <c r="AO1516" s="29" t="s">
        <v>28</v>
      </c>
      <c r="AP1516" s="29">
        <v>240</v>
      </c>
      <c r="AQ1516" s="29">
        <v>370</v>
      </c>
      <c r="AR1516" s="29">
        <v>225</v>
      </c>
      <c r="AS1516" s="29">
        <v>165</v>
      </c>
      <c r="AT1516" s="127">
        <v>10.6</v>
      </c>
      <c r="AU1516" s="144">
        <v>1.3736E-2</v>
      </c>
      <c r="AV1516" s="36"/>
      <c r="AW1516" s="102">
        <v>44713</v>
      </c>
      <c r="AX1516" s="129" t="s">
        <v>4744</v>
      </c>
      <c r="AY1516" t="e">
        <f>AX1516-#REF!</f>
        <v>#VALUE!</v>
      </c>
      <c r="BG1516">
        <v>1100046393</v>
      </c>
      <c r="BH1516" t="str">
        <f t="shared" si="347"/>
        <v>AV</v>
      </c>
      <c r="BJ1516" t="str">
        <f t="shared" si="348"/>
        <v>OK</v>
      </c>
      <c r="BK1516" s="130">
        <v>269.44</v>
      </c>
      <c r="BL1516" s="130" t="s">
        <v>37</v>
      </c>
      <c r="BM1516" s="131" t="s">
        <v>33</v>
      </c>
      <c r="BN1516" s="131" t="e">
        <v>#VALUE!</v>
      </c>
      <c r="BO1516">
        <v>269.44</v>
      </c>
      <c r="BP1516">
        <v>160</v>
      </c>
    </row>
    <row r="1517" spans="1:68" ht="25.2" x14ac:dyDescent="0.3">
      <c r="A1517" s="1"/>
      <c r="B1517" s="47">
        <v>1412</v>
      </c>
      <c r="C1517" s="45">
        <v>1135652</v>
      </c>
      <c r="D1517" s="47"/>
      <c r="E1517" s="166" t="s">
        <v>4837</v>
      </c>
      <c r="F1517" s="39" t="s">
        <v>5756</v>
      </c>
      <c r="G1517" s="29" t="s">
        <v>31</v>
      </c>
      <c r="H1517" s="157" t="s">
        <v>4781</v>
      </c>
      <c r="I1517" s="148"/>
      <c r="J1517" s="147"/>
      <c r="K1517" s="148"/>
      <c r="L1517" s="148"/>
      <c r="M1517" s="147"/>
      <c r="N1517" s="29" t="str">
        <f t="shared" si="343"/>
        <v/>
      </c>
      <c r="O1517" s="29" t="str">
        <f t="shared" si="344"/>
        <v/>
      </c>
      <c r="P1517" s="29" t="str">
        <f t="shared" si="345"/>
        <v/>
      </c>
      <c r="Q1517" s="29" t="str">
        <f t="shared" si="337"/>
        <v/>
      </c>
      <c r="R1517" s="29" t="str">
        <f t="shared" si="338"/>
        <v/>
      </c>
      <c r="S1517" s="29" t="str">
        <f t="shared" si="339"/>
        <v/>
      </c>
      <c r="T1517" s="29" t="str">
        <f t="shared" si="340"/>
        <v/>
      </c>
      <c r="U1517" s="29"/>
      <c r="V1517" s="29"/>
      <c r="W1517" s="38" t="s">
        <v>5285</v>
      </c>
      <c r="X1517" s="37" t="s">
        <v>158</v>
      </c>
      <c r="Y1517" s="146"/>
      <c r="Z1517" s="33">
        <v>346.24</v>
      </c>
      <c r="AA1517" s="34"/>
      <c r="AB1517" s="33">
        <f t="shared" si="346"/>
        <v>346.24</v>
      </c>
      <c r="AC1517" s="34"/>
      <c r="AD1517" s="145">
        <f t="shared" si="342"/>
        <v>288.53300000000002</v>
      </c>
      <c r="AE1517" s="105"/>
      <c r="AF1517" s="34"/>
      <c r="AG1517" s="34"/>
      <c r="AH1517" s="34"/>
      <c r="AI1517" s="29">
        <v>4.8000000000000001E-2</v>
      </c>
      <c r="AJ1517" s="29"/>
      <c r="AK1517" s="29">
        <v>2765</v>
      </c>
      <c r="AL1517" s="29">
        <v>0</v>
      </c>
      <c r="AM1517" s="29" t="s">
        <v>28</v>
      </c>
      <c r="AN1517" s="158" t="s">
        <v>28</v>
      </c>
      <c r="AO1517" s="29" t="s">
        <v>28</v>
      </c>
      <c r="AP1517" s="29">
        <v>200</v>
      </c>
      <c r="AQ1517" s="29">
        <v>370</v>
      </c>
      <c r="AR1517" s="29">
        <v>225</v>
      </c>
      <c r="AS1517" s="29">
        <v>165</v>
      </c>
      <c r="AT1517" s="127">
        <v>9.6</v>
      </c>
      <c r="AU1517" s="144">
        <v>1.3736E-2</v>
      </c>
      <c r="AV1517" s="36"/>
      <c r="AW1517" s="102">
        <v>44713</v>
      </c>
      <c r="AX1517" s="129" t="s">
        <v>4744</v>
      </c>
      <c r="AY1517" t="e">
        <f>AX1517-#REF!</f>
        <v>#VALUE!</v>
      </c>
      <c r="BG1517">
        <v>1100046394</v>
      </c>
      <c r="BH1517" t="str">
        <f t="shared" si="347"/>
        <v>AV</v>
      </c>
      <c r="BJ1517" t="str">
        <f t="shared" si="348"/>
        <v>OK</v>
      </c>
      <c r="BK1517" s="130">
        <v>346.24</v>
      </c>
      <c r="BL1517" s="130" t="s">
        <v>37</v>
      </c>
      <c r="BM1517" s="131" t="s">
        <v>33</v>
      </c>
      <c r="BN1517" s="131" t="e">
        <v>#VALUE!</v>
      </c>
      <c r="BO1517">
        <v>346.24</v>
      </c>
      <c r="BP1517">
        <v>120</v>
      </c>
    </row>
    <row r="1518" spans="1:68" ht="25.2" x14ac:dyDescent="0.3">
      <c r="A1518" s="1"/>
      <c r="B1518" s="47">
        <v>1413</v>
      </c>
      <c r="C1518" s="45">
        <v>1135653</v>
      </c>
      <c r="D1518" s="47"/>
      <c r="E1518" s="166" t="s">
        <v>4838</v>
      </c>
      <c r="F1518" s="39" t="s">
        <v>5757</v>
      </c>
      <c r="G1518" s="29" t="s">
        <v>31</v>
      </c>
      <c r="H1518" s="157" t="s">
        <v>4781</v>
      </c>
      <c r="I1518" s="148"/>
      <c r="J1518" s="147"/>
      <c r="K1518" s="148"/>
      <c r="L1518" s="148"/>
      <c r="M1518" s="147"/>
      <c r="N1518" s="29" t="str">
        <f t="shared" si="343"/>
        <v/>
      </c>
      <c r="O1518" s="29" t="str">
        <f t="shared" si="344"/>
        <v/>
      </c>
      <c r="P1518" s="29" t="str">
        <f t="shared" si="345"/>
        <v/>
      </c>
      <c r="Q1518" s="29" t="str">
        <f t="shared" si="337"/>
        <v/>
      </c>
      <c r="R1518" s="29" t="str">
        <f t="shared" si="338"/>
        <v/>
      </c>
      <c r="S1518" s="29" t="str">
        <f t="shared" si="339"/>
        <v/>
      </c>
      <c r="T1518" s="29" t="str">
        <f t="shared" si="340"/>
        <v/>
      </c>
      <c r="U1518" s="29"/>
      <c r="V1518" s="29"/>
      <c r="W1518" s="38" t="s">
        <v>5285</v>
      </c>
      <c r="X1518" s="37" t="s">
        <v>158</v>
      </c>
      <c r="Y1518" s="146"/>
      <c r="Z1518" s="33">
        <v>554.88</v>
      </c>
      <c r="AA1518" s="34"/>
      <c r="AB1518" s="33">
        <f t="shared" si="346"/>
        <v>554.88</v>
      </c>
      <c r="AC1518" s="34"/>
      <c r="AD1518" s="145">
        <f t="shared" si="342"/>
        <v>462.4</v>
      </c>
      <c r="AE1518" s="105"/>
      <c r="AF1518" s="34"/>
      <c r="AG1518" s="34"/>
      <c r="AH1518" s="34"/>
      <c r="AI1518" s="29">
        <v>0.106</v>
      </c>
      <c r="AJ1518" s="29"/>
      <c r="AK1518" s="29">
        <v>265</v>
      </c>
      <c r="AL1518" s="29">
        <v>0</v>
      </c>
      <c r="AM1518" s="29" t="s">
        <v>28</v>
      </c>
      <c r="AN1518" s="158" t="s">
        <v>28</v>
      </c>
      <c r="AO1518" s="29" t="s">
        <v>28</v>
      </c>
      <c r="AP1518" s="29">
        <v>120</v>
      </c>
      <c r="AQ1518" s="29">
        <v>370</v>
      </c>
      <c r="AR1518" s="29">
        <v>225</v>
      </c>
      <c r="AS1518" s="29">
        <v>165</v>
      </c>
      <c r="AT1518" s="127">
        <v>12.7</v>
      </c>
      <c r="AU1518" s="144">
        <v>1.3736E-2</v>
      </c>
      <c r="AV1518" s="36"/>
      <c r="AW1518" s="102">
        <v>44713</v>
      </c>
      <c r="AX1518" s="129" t="s">
        <v>4744</v>
      </c>
      <c r="AY1518" t="e">
        <f>AX1518-#REF!</f>
        <v>#VALUE!</v>
      </c>
      <c r="BG1518">
        <v>1100046405</v>
      </c>
      <c r="BH1518" t="str">
        <f t="shared" si="347"/>
        <v>AV</v>
      </c>
      <c r="BJ1518" t="str">
        <f t="shared" si="348"/>
        <v>OK</v>
      </c>
      <c r="BK1518" s="130">
        <v>554.88</v>
      </c>
      <c r="BL1518" s="130" t="s">
        <v>37</v>
      </c>
      <c r="BM1518" s="131" t="s">
        <v>33</v>
      </c>
      <c r="BN1518" s="131" t="e">
        <v>#VALUE!</v>
      </c>
      <c r="BO1518">
        <v>554.88</v>
      </c>
      <c r="BP1518">
        <v>5</v>
      </c>
    </row>
    <row r="1519" spans="1:68" ht="25.2" x14ac:dyDescent="0.3">
      <c r="A1519" s="1"/>
      <c r="B1519" s="47">
        <v>1414</v>
      </c>
      <c r="C1519" s="45">
        <v>1135654</v>
      </c>
      <c r="D1519" s="47"/>
      <c r="E1519" s="166" t="s">
        <v>4839</v>
      </c>
      <c r="F1519" s="39" t="s">
        <v>5758</v>
      </c>
      <c r="G1519" s="29" t="s">
        <v>31</v>
      </c>
      <c r="H1519" s="157" t="s">
        <v>4781</v>
      </c>
      <c r="I1519" s="148"/>
      <c r="J1519" s="147"/>
      <c r="K1519" s="148"/>
      <c r="L1519" s="148"/>
      <c r="M1519" s="147"/>
      <c r="N1519" s="29" t="str">
        <f t="shared" si="343"/>
        <v/>
      </c>
      <c r="O1519" s="29" t="str">
        <f t="shared" si="344"/>
        <v/>
      </c>
      <c r="P1519" s="29" t="str">
        <f t="shared" si="345"/>
        <v/>
      </c>
      <c r="Q1519" s="29" t="str">
        <f t="shared" si="337"/>
        <v/>
      </c>
      <c r="R1519" s="29" t="str">
        <f t="shared" si="338"/>
        <v/>
      </c>
      <c r="S1519" s="29" t="str">
        <f t="shared" si="339"/>
        <v/>
      </c>
      <c r="T1519" s="29" t="str">
        <f t="shared" si="340"/>
        <v/>
      </c>
      <c r="U1519" s="29"/>
      <c r="V1519" s="29"/>
      <c r="W1519" s="38" t="s">
        <v>5285</v>
      </c>
      <c r="X1519" s="37" t="s">
        <v>158</v>
      </c>
      <c r="Y1519" s="146"/>
      <c r="Z1519" s="33">
        <v>720</v>
      </c>
      <c r="AA1519" s="34"/>
      <c r="AB1519" s="33">
        <f t="shared" si="346"/>
        <v>720</v>
      </c>
      <c r="AC1519" s="34"/>
      <c r="AD1519" s="145">
        <f t="shared" si="342"/>
        <v>600</v>
      </c>
      <c r="AE1519" s="105"/>
      <c r="AF1519" s="34"/>
      <c r="AG1519" s="34"/>
      <c r="AH1519" s="34"/>
      <c r="AI1519" s="29">
        <v>0.14099999999999999</v>
      </c>
      <c r="AJ1519" s="29"/>
      <c r="AK1519" s="29">
        <v>80</v>
      </c>
      <c r="AL1519" s="29">
        <v>0</v>
      </c>
      <c r="AM1519" s="29" t="s">
        <v>28</v>
      </c>
      <c r="AN1519" s="158" t="s">
        <v>28</v>
      </c>
      <c r="AO1519" s="29" t="s">
        <v>28</v>
      </c>
      <c r="AP1519" s="29">
        <v>100</v>
      </c>
      <c r="AQ1519" s="29">
        <v>370</v>
      </c>
      <c r="AR1519" s="29">
        <v>225</v>
      </c>
      <c r="AS1519" s="29">
        <v>165</v>
      </c>
      <c r="AT1519" s="127">
        <v>14.1</v>
      </c>
      <c r="AU1519" s="144">
        <v>1.3736E-2</v>
      </c>
      <c r="AV1519" s="36"/>
      <c r="AW1519" s="102">
        <v>44713</v>
      </c>
      <c r="AX1519" s="129" t="s">
        <v>4744</v>
      </c>
      <c r="AY1519" t="e">
        <f>AX1519-#REF!</f>
        <v>#VALUE!</v>
      </c>
      <c r="BG1519">
        <v>1100046406</v>
      </c>
      <c r="BH1519" t="str">
        <f t="shared" si="347"/>
        <v>AV</v>
      </c>
      <c r="BJ1519" t="str">
        <f t="shared" si="348"/>
        <v>OK</v>
      </c>
      <c r="BK1519" s="130">
        <v>720</v>
      </c>
      <c r="BL1519" s="130" t="s">
        <v>37</v>
      </c>
      <c r="BM1519" s="131" t="s">
        <v>33</v>
      </c>
      <c r="BN1519" s="131" t="e">
        <v>#VALUE!</v>
      </c>
      <c r="BO1519">
        <v>720</v>
      </c>
      <c r="BP1519">
        <v>0</v>
      </c>
    </row>
    <row r="1520" spans="1:68" ht="25.2" x14ac:dyDescent="0.3">
      <c r="A1520" s="1"/>
      <c r="B1520" s="47">
        <v>1415</v>
      </c>
      <c r="C1520" s="45">
        <v>1135849</v>
      </c>
      <c r="D1520" s="47"/>
      <c r="E1520" s="166" t="s">
        <v>4840</v>
      </c>
      <c r="F1520" s="39" t="s">
        <v>5759</v>
      </c>
      <c r="G1520" s="29" t="s">
        <v>31</v>
      </c>
      <c r="H1520" s="157" t="s">
        <v>4781</v>
      </c>
      <c r="I1520" s="148"/>
      <c r="J1520" s="147"/>
      <c r="K1520" s="148"/>
      <c r="L1520" s="148"/>
      <c r="M1520" s="147"/>
      <c r="N1520" s="29" t="str">
        <f t="shared" si="343"/>
        <v/>
      </c>
      <c r="O1520" s="29" t="str">
        <f t="shared" si="344"/>
        <v/>
      </c>
      <c r="P1520" s="29" t="str">
        <f t="shared" si="345"/>
        <v/>
      </c>
      <c r="Q1520" s="29" t="str">
        <f t="shared" si="337"/>
        <v/>
      </c>
      <c r="R1520" s="29" t="str">
        <f t="shared" si="338"/>
        <v/>
      </c>
      <c r="S1520" s="29" t="str">
        <f t="shared" si="339"/>
        <v/>
      </c>
      <c r="T1520" s="29" t="str">
        <f t="shared" si="340"/>
        <v/>
      </c>
      <c r="U1520" s="29"/>
      <c r="V1520" s="29"/>
      <c r="W1520" s="38" t="s">
        <v>5285</v>
      </c>
      <c r="X1520" s="37" t="s">
        <v>158</v>
      </c>
      <c r="Y1520" s="146"/>
      <c r="Z1520" s="33">
        <v>1587.2</v>
      </c>
      <c r="AA1520" s="34"/>
      <c r="AB1520" s="33">
        <f t="shared" si="346"/>
        <v>1587.2</v>
      </c>
      <c r="AC1520" s="34"/>
      <c r="AD1520" s="145">
        <f t="shared" si="342"/>
        <v>1322.6669999999999</v>
      </c>
      <c r="AE1520" s="105"/>
      <c r="AF1520" s="34"/>
      <c r="AG1520" s="34"/>
      <c r="AH1520" s="34"/>
      <c r="AI1520" s="29">
        <v>0.28499999999999998</v>
      </c>
      <c r="AJ1520" s="29"/>
      <c r="AK1520" s="29">
        <v>125</v>
      </c>
      <c r="AL1520" s="29">
        <v>0</v>
      </c>
      <c r="AM1520" s="29" t="s">
        <v>28</v>
      </c>
      <c r="AN1520" s="158" t="s">
        <v>28</v>
      </c>
      <c r="AO1520" s="29" t="s">
        <v>28</v>
      </c>
      <c r="AP1520" s="29">
        <v>48</v>
      </c>
      <c r="AQ1520" s="29">
        <v>370</v>
      </c>
      <c r="AR1520" s="29">
        <v>225</v>
      </c>
      <c r="AS1520" s="29">
        <v>165</v>
      </c>
      <c r="AT1520" s="127">
        <v>13.7</v>
      </c>
      <c r="AU1520" s="144">
        <v>1.3736E-2</v>
      </c>
      <c r="AV1520" s="36"/>
      <c r="AW1520" s="102">
        <v>44713</v>
      </c>
      <c r="AX1520" s="129" t="s">
        <v>4744</v>
      </c>
      <c r="AY1520" s="106"/>
      <c r="BG1520">
        <v>1100045768</v>
      </c>
      <c r="BH1520" t="str">
        <f t="shared" si="347"/>
        <v>AV</v>
      </c>
      <c r="BJ1520" t="str">
        <f t="shared" si="348"/>
        <v>OK</v>
      </c>
      <c r="BK1520" s="130">
        <v>1587.2</v>
      </c>
      <c r="BL1520" s="130" t="s">
        <v>37</v>
      </c>
      <c r="BM1520" s="131" t="s">
        <v>33</v>
      </c>
      <c r="BN1520" s="131" t="e">
        <v>#VALUE!</v>
      </c>
      <c r="BO1520">
        <v>1587.2</v>
      </c>
      <c r="BP1520">
        <v>0</v>
      </c>
    </row>
    <row r="1521" spans="1:68" ht="25.2" x14ac:dyDescent="0.3">
      <c r="A1521" s="1"/>
      <c r="B1521" s="47">
        <v>1416</v>
      </c>
      <c r="C1521" s="45">
        <v>1135666</v>
      </c>
      <c r="D1521" s="47"/>
      <c r="E1521" s="166" t="s">
        <v>4841</v>
      </c>
      <c r="F1521" s="39" t="s">
        <v>5760</v>
      </c>
      <c r="G1521" s="29" t="s">
        <v>31</v>
      </c>
      <c r="H1521" s="157" t="s">
        <v>4781</v>
      </c>
      <c r="I1521" s="148"/>
      <c r="J1521" s="147"/>
      <c r="K1521" s="148"/>
      <c r="L1521" s="148"/>
      <c r="M1521" s="147"/>
      <c r="N1521" s="29" t="str">
        <f t="shared" si="343"/>
        <v/>
      </c>
      <c r="O1521" s="29" t="str">
        <f t="shared" si="344"/>
        <v/>
      </c>
      <c r="P1521" s="29" t="str">
        <f t="shared" si="345"/>
        <v/>
      </c>
      <c r="Q1521" s="29" t="str">
        <f t="shared" si="337"/>
        <v/>
      </c>
      <c r="R1521" s="29" t="str">
        <f t="shared" si="338"/>
        <v/>
      </c>
      <c r="S1521" s="29" t="str">
        <f t="shared" si="339"/>
        <v/>
      </c>
      <c r="T1521" s="29" t="str">
        <f t="shared" si="340"/>
        <v/>
      </c>
      <c r="U1521" s="29"/>
      <c r="V1521" s="29"/>
      <c r="W1521" s="38" t="s">
        <v>5285</v>
      </c>
      <c r="X1521" s="37" t="s">
        <v>158</v>
      </c>
      <c r="Y1521" s="146"/>
      <c r="Z1521" s="33">
        <v>313.60000000000002</v>
      </c>
      <c r="AA1521" s="34"/>
      <c r="AB1521" s="33">
        <f t="shared" si="346"/>
        <v>313.60000000000002</v>
      </c>
      <c r="AC1521" s="34"/>
      <c r="AD1521" s="145">
        <f t="shared" si="342"/>
        <v>261.33300000000003</v>
      </c>
      <c r="AE1521" s="105"/>
      <c r="AF1521" s="34"/>
      <c r="AG1521" s="34"/>
      <c r="AH1521" s="34"/>
      <c r="AI1521" s="29">
        <v>4.9000000000000002E-2</v>
      </c>
      <c r="AJ1521" s="29"/>
      <c r="AK1521" s="29">
        <v>640</v>
      </c>
      <c r="AL1521" s="29">
        <v>0</v>
      </c>
      <c r="AM1521" s="29" t="s">
        <v>28</v>
      </c>
      <c r="AN1521" s="158" t="s">
        <v>28</v>
      </c>
      <c r="AO1521" s="29" t="s">
        <v>28</v>
      </c>
      <c r="AP1521" s="29">
        <v>240</v>
      </c>
      <c r="AQ1521" s="29">
        <v>370</v>
      </c>
      <c r="AR1521" s="29">
        <v>225</v>
      </c>
      <c r="AS1521" s="29">
        <v>165</v>
      </c>
      <c r="AT1521" s="127">
        <v>11.8</v>
      </c>
      <c r="AU1521" s="144">
        <v>1.3736E-2</v>
      </c>
      <c r="AV1521" s="36"/>
      <c r="AW1521" s="102">
        <v>44713</v>
      </c>
      <c r="AX1521" s="129" t="s">
        <v>4744</v>
      </c>
      <c r="AY1521" t="e">
        <f>AX1521-#REF!</f>
        <v>#VALUE!</v>
      </c>
      <c r="BG1521">
        <v>1100046415</v>
      </c>
      <c r="BH1521" t="str">
        <f t="shared" si="347"/>
        <v>AV</v>
      </c>
      <c r="BJ1521" t="str">
        <f t="shared" si="348"/>
        <v>OK</v>
      </c>
      <c r="BK1521" s="130">
        <v>313.60000000000002</v>
      </c>
      <c r="BL1521" s="130" t="s">
        <v>37</v>
      </c>
      <c r="BM1521" s="131" t="s">
        <v>33</v>
      </c>
      <c r="BN1521" s="131" t="e">
        <v>#VALUE!</v>
      </c>
      <c r="BO1521">
        <v>313.60000000000002</v>
      </c>
      <c r="BP1521">
        <v>30</v>
      </c>
    </row>
    <row r="1522" spans="1:68" ht="25.2" x14ac:dyDescent="0.3">
      <c r="A1522" s="1"/>
      <c r="B1522" s="47">
        <v>1417</v>
      </c>
      <c r="C1522" s="45">
        <v>1135667</v>
      </c>
      <c r="D1522" s="47"/>
      <c r="E1522" s="166" t="s">
        <v>4842</v>
      </c>
      <c r="F1522" s="39" t="s">
        <v>5761</v>
      </c>
      <c r="G1522" s="29" t="s">
        <v>31</v>
      </c>
      <c r="H1522" s="157" t="s">
        <v>4781</v>
      </c>
      <c r="I1522" s="148"/>
      <c r="J1522" s="147"/>
      <c r="K1522" s="148"/>
      <c r="L1522" s="148"/>
      <c r="M1522" s="147"/>
      <c r="N1522" s="29" t="str">
        <f t="shared" si="343"/>
        <v/>
      </c>
      <c r="O1522" s="29" t="str">
        <f t="shared" si="344"/>
        <v/>
      </c>
      <c r="P1522" s="29" t="str">
        <f t="shared" si="345"/>
        <v/>
      </c>
      <c r="Q1522" s="29" t="str">
        <f t="shared" si="337"/>
        <v/>
      </c>
      <c r="R1522" s="29" t="str">
        <f t="shared" si="338"/>
        <v/>
      </c>
      <c r="S1522" s="29" t="str">
        <f t="shared" si="339"/>
        <v/>
      </c>
      <c r="T1522" s="29" t="str">
        <f t="shared" si="340"/>
        <v/>
      </c>
      <c r="U1522" s="29"/>
      <c r="V1522" s="29"/>
      <c r="W1522" s="38" t="s">
        <v>5285</v>
      </c>
      <c r="X1522" s="37" t="s">
        <v>158</v>
      </c>
      <c r="Y1522" s="146"/>
      <c r="Z1522" s="33">
        <v>438.4</v>
      </c>
      <c r="AA1522" s="34"/>
      <c r="AB1522" s="33">
        <f t="shared" si="346"/>
        <v>438.4</v>
      </c>
      <c r="AC1522" s="34"/>
      <c r="AD1522" s="145">
        <f t="shared" si="342"/>
        <v>365.33300000000003</v>
      </c>
      <c r="AE1522" s="105"/>
      <c r="AF1522" s="34"/>
      <c r="AG1522" s="34"/>
      <c r="AH1522" s="34"/>
      <c r="AI1522" s="29">
        <v>7.6999999999999999E-2</v>
      </c>
      <c r="AJ1522" s="29"/>
      <c r="AK1522" s="29">
        <v>270</v>
      </c>
      <c r="AL1522" s="29">
        <v>0</v>
      </c>
      <c r="AM1522" s="29" t="s">
        <v>28</v>
      </c>
      <c r="AN1522" s="158" t="s">
        <v>28</v>
      </c>
      <c r="AO1522" s="29" t="s">
        <v>28</v>
      </c>
      <c r="AP1522" s="29">
        <v>120</v>
      </c>
      <c r="AQ1522" s="29">
        <v>370</v>
      </c>
      <c r="AR1522" s="29">
        <v>225</v>
      </c>
      <c r="AS1522" s="29">
        <v>165</v>
      </c>
      <c r="AT1522" s="127">
        <v>9.1999999999999993</v>
      </c>
      <c r="AU1522" s="144">
        <v>1.3736E-2</v>
      </c>
      <c r="AV1522" s="36"/>
      <c r="AW1522" s="102">
        <v>44713</v>
      </c>
      <c r="AX1522" s="129" t="s">
        <v>4744</v>
      </c>
      <c r="AY1522" t="e">
        <f>AX1522-#REF!</f>
        <v>#VALUE!</v>
      </c>
      <c r="BG1522">
        <v>1100047050</v>
      </c>
      <c r="BH1522" t="str">
        <f t="shared" si="347"/>
        <v>AV</v>
      </c>
      <c r="BJ1522" t="str">
        <f t="shared" si="348"/>
        <v>OK</v>
      </c>
      <c r="BK1522" s="130">
        <v>438.4</v>
      </c>
      <c r="BL1522" s="130" t="s">
        <v>37</v>
      </c>
      <c r="BM1522" s="131" t="s">
        <v>33</v>
      </c>
      <c r="BN1522" s="131" t="e">
        <v>#VALUE!</v>
      </c>
      <c r="BO1522">
        <v>438.4</v>
      </c>
      <c r="BP1522">
        <v>0</v>
      </c>
    </row>
    <row r="1523" spans="1:68" ht="25.2" x14ac:dyDescent="0.3">
      <c r="A1523" s="1"/>
      <c r="B1523" s="47">
        <v>1418</v>
      </c>
      <c r="C1523" s="45">
        <v>1135668</v>
      </c>
      <c r="D1523" s="47"/>
      <c r="E1523" s="166" t="s">
        <v>4843</v>
      </c>
      <c r="F1523" s="39" t="s">
        <v>5762</v>
      </c>
      <c r="G1523" s="29" t="s">
        <v>31</v>
      </c>
      <c r="H1523" s="157" t="s">
        <v>4781</v>
      </c>
      <c r="I1523" s="148"/>
      <c r="J1523" s="147"/>
      <c r="K1523" s="148"/>
      <c r="L1523" s="148"/>
      <c r="M1523" s="147"/>
      <c r="N1523" s="29" t="str">
        <f t="shared" si="343"/>
        <v/>
      </c>
      <c r="O1523" s="29" t="str">
        <f t="shared" si="344"/>
        <v/>
      </c>
      <c r="P1523" s="29" t="str">
        <f t="shared" si="345"/>
        <v/>
      </c>
      <c r="Q1523" s="29" t="str">
        <f t="shared" si="337"/>
        <v/>
      </c>
      <c r="R1523" s="29" t="str">
        <f t="shared" si="338"/>
        <v/>
      </c>
      <c r="S1523" s="29" t="str">
        <f t="shared" si="339"/>
        <v/>
      </c>
      <c r="T1523" s="29" t="str">
        <f t="shared" si="340"/>
        <v/>
      </c>
      <c r="U1523" s="29"/>
      <c r="V1523" s="29"/>
      <c r="W1523" s="38" t="s">
        <v>5285</v>
      </c>
      <c r="X1523" s="37" t="s">
        <v>158</v>
      </c>
      <c r="Y1523" s="146"/>
      <c r="Z1523" s="33">
        <v>469.12</v>
      </c>
      <c r="AA1523" s="34"/>
      <c r="AB1523" s="33">
        <f t="shared" si="346"/>
        <v>469.12</v>
      </c>
      <c r="AC1523" s="34"/>
      <c r="AD1523" s="145">
        <f t="shared" si="342"/>
        <v>390.93299999999999</v>
      </c>
      <c r="AE1523" s="105"/>
      <c r="AF1523" s="34"/>
      <c r="AG1523" s="34"/>
      <c r="AH1523" s="34"/>
      <c r="AI1523" s="29">
        <v>8.3000000000000004E-2</v>
      </c>
      <c r="AJ1523" s="29"/>
      <c r="AK1523" s="29">
        <v>305</v>
      </c>
      <c r="AL1523" s="29">
        <v>0</v>
      </c>
      <c r="AM1523" s="29" t="s">
        <v>28</v>
      </c>
      <c r="AN1523" s="158" t="s">
        <v>28</v>
      </c>
      <c r="AO1523" s="29" t="s">
        <v>28</v>
      </c>
      <c r="AP1523" s="29">
        <v>120</v>
      </c>
      <c r="AQ1523" s="29">
        <v>370</v>
      </c>
      <c r="AR1523" s="29">
        <v>225</v>
      </c>
      <c r="AS1523" s="29">
        <v>165</v>
      </c>
      <c r="AT1523" s="127">
        <v>10</v>
      </c>
      <c r="AU1523" s="144">
        <v>1.3736E-2</v>
      </c>
      <c r="AV1523" s="36"/>
      <c r="AW1523" s="102">
        <v>44713</v>
      </c>
      <c r="AX1523" s="129" t="s">
        <v>4744</v>
      </c>
      <c r="AY1523" t="e">
        <f>AX1523-#REF!</f>
        <v>#VALUE!</v>
      </c>
      <c r="BG1523">
        <v>1100045755</v>
      </c>
      <c r="BH1523" t="str">
        <f t="shared" si="347"/>
        <v>AV</v>
      </c>
      <c r="BJ1523" t="str">
        <f t="shared" si="348"/>
        <v>OK</v>
      </c>
      <c r="BK1523" s="130">
        <v>469.12</v>
      </c>
      <c r="BL1523" s="130" t="s">
        <v>37</v>
      </c>
      <c r="BM1523" s="131" t="s">
        <v>33</v>
      </c>
      <c r="BN1523" s="131" t="e">
        <v>#VALUE!</v>
      </c>
      <c r="BO1523">
        <v>469.12</v>
      </c>
      <c r="BP1523">
        <v>0</v>
      </c>
    </row>
    <row r="1524" spans="1:68" ht="25.2" x14ac:dyDescent="0.3">
      <c r="A1524" s="1"/>
      <c r="B1524" s="47">
        <v>1419</v>
      </c>
      <c r="C1524" s="45">
        <v>1135669</v>
      </c>
      <c r="D1524" s="47"/>
      <c r="E1524" s="166" t="s">
        <v>4844</v>
      </c>
      <c r="F1524" s="39" t="s">
        <v>5763</v>
      </c>
      <c r="G1524" s="29" t="s">
        <v>31</v>
      </c>
      <c r="H1524" s="157" t="s">
        <v>4781</v>
      </c>
      <c r="I1524" s="148"/>
      <c r="J1524" s="147"/>
      <c r="K1524" s="148"/>
      <c r="L1524" s="148"/>
      <c r="M1524" s="147"/>
      <c r="N1524" s="29" t="str">
        <f t="shared" si="343"/>
        <v/>
      </c>
      <c r="O1524" s="29" t="str">
        <f t="shared" si="344"/>
        <v/>
      </c>
      <c r="P1524" s="29" t="str">
        <f t="shared" si="345"/>
        <v/>
      </c>
      <c r="Q1524" s="29" t="str">
        <f t="shared" si="337"/>
        <v/>
      </c>
      <c r="R1524" s="29" t="str">
        <f t="shared" si="338"/>
        <v/>
      </c>
      <c r="S1524" s="29" t="str">
        <f t="shared" si="339"/>
        <v/>
      </c>
      <c r="T1524" s="29" t="str">
        <f t="shared" si="340"/>
        <v/>
      </c>
      <c r="U1524" s="29"/>
      <c r="V1524" s="29"/>
      <c r="W1524" s="38" t="s">
        <v>5285</v>
      </c>
      <c r="X1524" s="37" t="s">
        <v>158</v>
      </c>
      <c r="Y1524" s="146"/>
      <c r="Z1524" s="33">
        <v>664.96</v>
      </c>
      <c r="AA1524" s="34"/>
      <c r="AB1524" s="33">
        <f t="shared" si="346"/>
        <v>664.96</v>
      </c>
      <c r="AC1524" s="34"/>
      <c r="AD1524" s="145">
        <f t="shared" si="342"/>
        <v>554.13300000000004</v>
      </c>
      <c r="AE1524" s="105"/>
      <c r="AF1524" s="34"/>
      <c r="AG1524" s="34"/>
      <c r="AH1524" s="34"/>
      <c r="AI1524" s="29">
        <v>0.129</v>
      </c>
      <c r="AJ1524" s="29"/>
      <c r="AK1524" s="29">
        <v>104</v>
      </c>
      <c r="AL1524" s="29">
        <v>0</v>
      </c>
      <c r="AM1524" s="29" t="s">
        <v>28</v>
      </c>
      <c r="AN1524" s="158" t="s">
        <v>28</v>
      </c>
      <c r="AO1524" s="29" t="s">
        <v>28</v>
      </c>
      <c r="AP1524" s="29">
        <v>64</v>
      </c>
      <c r="AQ1524" s="29">
        <v>370</v>
      </c>
      <c r="AR1524" s="29">
        <v>225</v>
      </c>
      <c r="AS1524" s="29">
        <v>165</v>
      </c>
      <c r="AT1524" s="127">
        <v>8.3000000000000007</v>
      </c>
      <c r="AU1524" s="144">
        <v>1.3736E-2</v>
      </c>
      <c r="AV1524" s="36"/>
      <c r="AW1524" s="102">
        <v>44713</v>
      </c>
      <c r="AX1524" s="129" t="s">
        <v>4744</v>
      </c>
      <c r="AY1524" t="e">
        <f>AX1524-#REF!</f>
        <v>#VALUE!</v>
      </c>
      <c r="BG1524">
        <v>1100045758</v>
      </c>
      <c r="BH1524" t="str">
        <f t="shared" si="347"/>
        <v>AV</v>
      </c>
      <c r="BJ1524" t="str">
        <f t="shared" si="348"/>
        <v>OK</v>
      </c>
      <c r="BK1524" s="130">
        <v>664.96</v>
      </c>
      <c r="BL1524" s="130" t="s">
        <v>37</v>
      </c>
      <c r="BM1524" s="131" t="s">
        <v>33</v>
      </c>
      <c r="BN1524" s="131" t="e">
        <v>#VALUE!</v>
      </c>
      <c r="BO1524">
        <v>664.96</v>
      </c>
      <c r="BP1524">
        <v>4</v>
      </c>
    </row>
    <row r="1525" spans="1:68" ht="25.2" x14ac:dyDescent="0.3">
      <c r="A1525" s="1"/>
      <c r="B1525" s="47">
        <v>1420</v>
      </c>
      <c r="C1525" s="45">
        <v>1135857</v>
      </c>
      <c r="D1525" s="47"/>
      <c r="E1525" s="166" t="s">
        <v>4845</v>
      </c>
      <c r="F1525" s="39" t="s">
        <v>5764</v>
      </c>
      <c r="G1525" s="29" t="s">
        <v>31</v>
      </c>
      <c r="H1525" s="157" t="s">
        <v>4781</v>
      </c>
      <c r="I1525" s="148"/>
      <c r="J1525" s="147"/>
      <c r="K1525" s="148"/>
      <c r="L1525" s="148"/>
      <c r="M1525" s="147"/>
      <c r="N1525" s="29" t="str">
        <f t="shared" si="343"/>
        <v/>
      </c>
      <c r="O1525" s="29" t="str">
        <f t="shared" si="344"/>
        <v/>
      </c>
      <c r="P1525" s="29" t="str">
        <f t="shared" si="345"/>
        <v/>
      </c>
      <c r="Q1525" s="29" t="str">
        <f t="shared" si="337"/>
        <v/>
      </c>
      <c r="R1525" s="29" t="str">
        <f t="shared" si="338"/>
        <v/>
      </c>
      <c r="S1525" s="29" t="str">
        <f t="shared" si="339"/>
        <v/>
      </c>
      <c r="T1525" s="29" t="str">
        <f t="shared" si="340"/>
        <v/>
      </c>
      <c r="U1525" s="29"/>
      <c r="V1525" s="29"/>
      <c r="W1525" s="38" t="s">
        <v>5285</v>
      </c>
      <c r="X1525" s="37" t="s">
        <v>158</v>
      </c>
      <c r="Y1525" s="146"/>
      <c r="Z1525" s="33">
        <v>569.6</v>
      </c>
      <c r="AA1525" s="34"/>
      <c r="AB1525" s="33">
        <f t="shared" si="346"/>
        <v>569.6</v>
      </c>
      <c r="AC1525" s="34"/>
      <c r="AD1525" s="145">
        <f t="shared" si="342"/>
        <v>474.66699999999997</v>
      </c>
      <c r="AE1525" s="105"/>
      <c r="AF1525" s="34"/>
      <c r="AG1525" s="34"/>
      <c r="AH1525" s="34"/>
      <c r="AI1525" s="29">
        <v>0.10299999999999999</v>
      </c>
      <c r="AJ1525" s="29"/>
      <c r="AK1525" s="29">
        <v>0</v>
      </c>
      <c r="AL1525" s="29">
        <v>0</v>
      </c>
      <c r="AM1525" s="29" t="s">
        <v>28</v>
      </c>
      <c r="AN1525" s="158" t="s">
        <v>28</v>
      </c>
      <c r="AO1525" s="29" t="s">
        <v>28</v>
      </c>
      <c r="AP1525" s="29">
        <v>80</v>
      </c>
      <c r="AQ1525" s="29">
        <v>370</v>
      </c>
      <c r="AR1525" s="29">
        <v>225</v>
      </c>
      <c r="AS1525" s="29">
        <v>165</v>
      </c>
      <c r="AT1525" s="127">
        <v>8.1999999999999993</v>
      </c>
      <c r="AU1525" s="144">
        <v>1.3736E-2</v>
      </c>
      <c r="AV1525" s="36"/>
      <c r="AW1525" s="102">
        <v>44713</v>
      </c>
      <c r="AX1525" s="129" t="s">
        <v>4744</v>
      </c>
      <c r="AY1525" s="106"/>
      <c r="BG1525">
        <v>1100046416</v>
      </c>
      <c r="BH1525" t="str">
        <f t="shared" si="347"/>
        <v>AV</v>
      </c>
      <c r="BJ1525" t="str">
        <f t="shared" si="348"/>
        <v>OK</v>
      </c>
      <c r="BK1525" s="130">
        <v>569.6</v>
      </c>
      <c r="BL1525" s="130" t="s">
        <v>37</v>
      </c>
      <c r="BM1525" s="131" t="s">
        <v>33</v>
      </c>
      <c r="BN1525" s="131" t="e">
        <v>#VALUE!</v>
      </c>
      <c r="BO1525">
        <v>569.6</v>
      </c>
      <c r="BP1525">
        <v>5</v>
      </c>
    </row>
    <row r="1526" spans="1:68" ht="25.2" x14ac:dyDescent="0.3">
      <c r="A1526" s="1"/>
      <c r="B1526" s="47">
        <v>1421</v>
      </c>
      <c r="C1526" s="45">
        <v>1135858</v>
      </c>
      <c r="D1526" s="47"/>
      <c r="E1526" s="166" t="s">
        <v>4846</v>
      </c>
      <c r="F1526" s="39" t="s">
        <v>5765</v>
      </c>
      <c r="G1526" s="29" t="s">
        <v>31</v>
      </c>
      <c r="H1526" s="157" t="s">
        <v>4781</v>
      </c>
      <c r="I1526" s="148"/>
      <c r="J1526" s="147"/>
      <c r="K1526" s="148"/>
      <c r="L1526" s="148"/>
      <c r="M1526" s="147"/>
      <c r="N1526" s="29" t="str">
        <f t="shared" si="343"/>
        <v/>
      </c>
      <c r="O1526" s="29" t="str">
        <f t="shared" si="344"/>
        <v/>
      </c>
      <c r="P1526" s="29" t="str">
        <f t="shared" si="345"/>
        <v/>
      </c>
      <c r="Q1526" s="29" t="str">
        <f t="shared" si="337"/>
        <v/>
      </c>
      <c r="R1526" s="29" t="str">
        <f t="shared" si="338"/>
        <v/>
      </c>
      <c r="S1526" s="29" t="str">
        <f t="shared" si="339"/>
        <v/>
      </c>
      <c r="T1526" s="29" t="str">
        <f t="shared" si="340"/>
        <v/>
      </c>
      <c r="U1526" s="29"/>
      <c r="V1526" s="29"/>
      <c r="W1526" s="38" t="s">
        <v>5285</v>
      </c>
      <c r="X1526" s="37" t="s">
        <v>158</v>
      </c>
      <c r="Y1526" s="146"/>
      <c r="Z1526" s="33">
        <v>1213.44</v>
      </c>
      <c r="AA1526" s="34"/>
      <c r="AB1526" s="33">
        <f t="shared" si="346"/>
        <v>1213.44</v>
      </c>
      <c r="AC1526" s="34"/>
      <c r="AD1526" s="145">
        <f t="shared" si="342"/>
        <v>1011.2</v>
      </c>
      <c r="AE1526" s="105"/>
      <c r="AF1526" s="34"/>
      <c r="AG1526" s="34"/>
      <c r="AH1526" s="34"/>
      <c r="AI1526" s="29">
        <v>0.19500000000000001</v>
      </c>
      <c r="AJ1526" s="29"/>
      <c r="AK1526" s="29">
        <v>48</v>
      </c>
      <c r="AL1526" s="29">
        <v>0</v>
      </c>
      <c r="AM1526" s="29" t="s">
        <v>28</v>
      </c>
      <c r="AN1526" s="158" t="s">
        <v>28</v>
      </c>
      <c r="AO1526" s="29" t="s">
        <v>28</v>
      </c>
      <c r="AP1526" s="29">
        <v>60</v>
      </c>
      <c r="AQ1526" s="29">
        <v>370</v>
      </c>
      <c r="AR1526" s="29">
        <v>225</v>
      </c>
      <c r="AS1526" s="29">
        <v>165</v>
      </c>
      <c r="AT1526" s="127">
        <v>11.7</v>
      </c>
      <c r="AU1526" s="144">
        <v>1.3736E-2</v>
      </c>
      <c r="AV1526" s="36"/>
      <c r="AW1526" s="102">
        <v>44713</v>
      </c>
      <c r="AX1526" s="129" t="s">
        <v>4744</v>
      </c>
      <c r="AY1526" s="106"/>
      <c r="BG1526">
        <v>1100045760</v>
      </c>
      <c r="BH1526" t="str">
        <f t="shared" si="347"/>
        <v>AV</v>
      </c>
      <c r="BJ1526" t="str">
        <f t="shared" si="348"/>
        <v>OK</v>
      </c>
      <c r="BK1526" s="130">
        <v>1213.44</v>
      </c>
      <c r="BL1526" s="130" t="s">
        <v>37</v>
      </c>
      <c r="BM1526" s="131" t="s">
        <v>33</v>
      </c>
      <c r="BN1526" s="131" t="e">
        <v>#VALUE!</v>
      </c>
      <c r="BO1526">
        <v>1213.44</v>
      </c>
      <c r="BP1526">
        <v>0</v>
      </c>
    </row>
    <row r="1527" spans="1:68" ht="25.2" x14ac:dyDescent="0.3">
      <c r="A1527" s="1"/>
      <c r="B1527" s="47">
        <v>1422</v>
      </c>
      <c r="C1527" s="45">
        <v>1135670</v>
      </c>
      <c r="D1527" s="47"/>
      <c r="E1527" s="166" t="s">
        <v>4847</v>
      </c>
      <c r="F1527" s="39" t="s">
        <v>5766</v>
      </c>
      <c r="G1527" s="29" t="s">
        <v>31</v>
      </c>
      <c r="H1527" s="157" t="s">
        <v>4781</v>
      </c>
      <c r="I1527" s="148"/>
      <c r="J1527" s="147"/>
      <c r="K1527" s="148"/>
      <c r="L1527" s="148"/>
      <c r="M1527" s="147"/>
      <c r="N1527" s="29" t="str">
        <f t="shared" si="343"/>
        <v/>
      </c>
      <c r="O1527" s="29" t="str">
        <f t="shared" si="344"/>
        <v/>
      </c>
      <c r="P1527" s="29" t="str">
        <f t="shared" si="345"/>
        <v/>
      </c>
      <c r="Q1527" s="29" t="str">
        <f t="shared" si="337"/>
        <v/>
      </c>
      <c r="R1527" s="29" t="str">
        <f t="shared" si="338"/>
        <v/>
      </c>
      <c r="S1527" s="29" t="str">
        <f t="shared" si="339"/>
        <v/>
      </c>
      <c r="T1527" s="29" t="str">
        <f t="shared" si="340"/>
        <v/>
      </c>
      <c r="U1527" s="29"/>
      <c r="V1527" s="29"/>
      <c r="W1527" s="38" t="s">
        <v>5285</v>
      </c>
      <c r="X1527" s="37" t="s">
        <v>158</v>
      </c>
      <c r="Y1527" s="146"/>
      <c r="Z1527" s="33">
        <v>479.36</v>
      </c>
      <c r="AA1527" s="34"/>
      <c r="AB1527" s="33">
        <f t="shared" si="346"/>
        <v>479.36</v>
      </c>
      <c r="AC1527" s="34"/>
      <c r="AD1527" s="145">
        <f t="shared" si="342"/>
        <v>399.46699999999998</v>
      </c>
      <c r="AE1527" s="105"/>
      <c r="AF1527" s="34"/>
      <c r="AG1527" s="34"/>
      <c r="AH1527" s="34"/>
      <c r="AI1527" s="29">
        <v>7.9000000000000001E-2</v>
      </c>
      <c r="AJ1527" s="29"/>
      <c r="AK1527" s="29">
        <v>7345</v>
      </c>
      <c r="AL1527" s="29">
        <v>7800</v>
      </c>
      <c r="AM1527" s="29" t="s">
        <v>28</v>
      </c>
      <c r="AN1527" s="158" t="s">
        <v>28</v>
      </c>
      <c r="AO1527" s="29" t="s">
        <v>28</v>
      </c>
      <c r="AP1527" s="29">
        <v>120</v>
      </c>
      <c r="AQ1527" s="29">
        <v>370</v>
      </c>
      <c r="AR1527" s="29">
        <v>225</v>
      </c>
      <c r="AS1527" s="29">
        <v>165</v>
      </c>
      <c r="AT1527" s="127">
        <v>9.5</v>
      </c>
      <c r="AU1527" s="144">
        <v>1.3736E-2</v>
      </c>
      <c r="AV1527" s="36"/>
      <c r="AW1527" s="102">
        <v>44713</v>
      </c>
      <c r="AX1527" s="129" t="s">
        <v>4744</v>
      </c>
      <c r="AY1527" t="e">
        <f>AX1527-#REF!</f>
        <v>#VALUE!</v>
      </c>
      <c r="BG1527">
        <v>1100046412</v>
      </c>
      <c r="BH1527" t="str">
        <f t="shared" si="347"/>
        <v>AV</v>
      </c>
      <c r="BJ1527" t="str">
        <f t="shared" si="348"/>
        <v>OK</v>
      </c>
      <c r="BK1527" s="130">
        <v>479.36</v>
      </c>
      <c r="BL1527" s="130" t="s">
        <v>37</v>
      </c>
      <c r="BM1527" s="131" t="s">
        <v>33</v>
      </c>
      <c r="BN1527" s="131" t="e">
        <v>#VALUE!</v>
      </c>
      <c r="BO1527">
        <v>479.36</v>
      </c>
      <c r="BP1527">
        <v>240</v>
      </c>
    </row>
    <row r="1528" spans="1:68" ht="25.2" x14ac:dyDescent="0.3">
      <c r="A1528" s="1"/>
      <c r="B1528" s="47">
        <v>1423</v>
      </c>
      <c r="C1528" s="45">
        <v>1135671</v>
      </c>
      <c r="D1528" s="47"/>
      <c r="E1528" s="166" t="s">
        <v>4848</v>
      </c>
      <c r="F1528" s="39" t="s">
        <v>5767</v>
      </c>
      <c r="G1528" s="29" t="s">
        <v>31</v>
      </c>
      <c r="H1528" s="157" t="s">
        <v>4781</v>
      </c>
      <c r="I1528" s="148"/>
      <c r="J1528" s="147"/>
      <c r="K1528" s="148"/>
      <c r="L1528" s="148"/>
      <c r="M1528" s="147"/>
      <c r="N1528" s="29" t="str">
        <f t="shared" si="343"/>
        <v/>
      </c>
      <c r="O1528" s="29" t="str">
        <f t="shared" si="344"/>
        <v/>
      </c>
      <c r="P1528" s="29" t="str">
        <f t="shared" si="345"/>
        <v/>
      </c>
      <c r="Q1528" s="29" t="str">
        <f t="shared" si="337"/>
        <v/>
      </c>
      <c r="R1528" s="29" t="str">
        <f t="shared" si="338"/>
        <v/>
      </c>
      <c r="S1528" s="29" t="str">
        <f t="shared" si="339"/>
        <v/>
      </c>
      <c r="T1528" s="29" t="str">
        <f t="shared" si="340"/>
        <v/>
      </c>
      <c r="U1528" s="29"/>
      <c r="V1528" s="29"/>
      <c r="W1528" s="38" t="s">
        <v>5285</v>
      </c>
      <c r="X1528" s="37" t="s">
        <v>158</v>
      </c>
      <c r="Y1528" s="146"/>
      <c r="Z1528" s="33">
        <v>639.36</v>
      </c>
      <c r="AA1528" s="34"/>
      <c r="AB1528" s="33">
        <f t="shared" si="346"/>
        <v>639.36</v>
      </c>
      <c r="AC1528" s="34"/>
      <c r="AD1528" s="145">
        <f t="shared" si="342"/>
        <v>532.79999999999995</v>
      </c>
      <c r="AE1528" s="105"/>
      <c r="AF1528" s="34"/>
      <c r="AG1528" s="34"/>
      <c r="AH1528" s="34"/>
      <c r="AI1528" s="29">
        <v>0.115</v>
      </c>
      <c r="AJ1528" s="29"/>
      <c r="AK1528" s="29">
        <v>8980</v>
      </c>
      <c r="AL1528" s="29">
        <v>7500</v>
      </c>
      <c r="AM1528" s="29" t="s">
        <v>28</v>
      </c>
      <c r="AN1528" s="158" t="s">
        <v>28</v>
      </c>
      <c r="AO1528" s="29" t="s">
        <v>28</v>
      </c>
      <c r="AP1528" s="29">
        <v>80</v>
      </c>
      <c r="AQ1528" s="29">
        <v>370</v>
      </c>
      <c r="AR1528" s="29">
        <v>225</v>
      </c>
      <c r="AS1528" s="29">
        <v>165</v>
      </c>
      <c r="AT1528" s="127">
        <v>9.1999999999999993</v>
      </c>
      <c r="AU1528" s="144">
        <v>1.3736E-2</v>
      </c>
      <c r="AV1528" s="36"/>
      <c r="AW1528" s="102">
        <v>44713</v>
      </c>
      <c r="AX1528" s="129" t="s">
        <v>4744</v>
      </c>
      <c r="AY1528" t="e">
        <f>AX1528-#REF!</f>
        <v>#VALUE!</v>
      </c>
      <c r="BG1528">
        <v>1100046413</v>
      </c>
      <c r="BH1528" t="str">
        <f t="shared" si="347"/>
        <v>AV</v>
      </c>
      <c r="BJ1528" t="str">
        <f t="shared" si="348"/>
        <v>OK</v>
      </c>
      <c r="BK1528" s="130">
        <v>639.36</v>
      </c>
      <c r="BL1528" s="130" t="s">
        <v>37</v>
      </c>
      <c r="BM1528" s="131" t="s">
        <v>33</v>
      </c>
      <c r="BN1528" s="131" t="e">
        <v>#VALUE!</v>
      </c>
      <c r="BO1528">
        <v>639.36</v>
      </c>
      <c r="BP1528">
        <v>835</v>
      </c>
    </row>
    <row r="1529" spans="1:68" ht="25.2" x14ac:dyDescent="0.3">
      <c r="A1529" s="1"/>
      <c r="B1529" s="47">
        <v>1424</v>
      </c>
      <c r="C1529" s="45">
        <v>1135672</v>
      </c>
      <c r="D1529" s="47"/>
      <c r="E1529" s="166" t="s">
        <v>4849</v>
      </c>
      <c r="F1529" s="39" t="s">
        <v>5768</v>
      </c>
      <c r="G1529" s="29" t="s">
        <v>31</v>
      </c>
      <c r="H1529" s="157" t="s">
        <v>4781</v>
      </c>
      <c r="I1529" s="148"/>
      <c r="J1529" s="147"/>
      <c r="K1529" s="148"/>
      <c r="L1529" s="148"/>
      <c r="M1529" s="147"/>
      <c r="N1529" s="29" t="str">
        <f t="shared" si="343"/>
        <v/>
      </c>
      <c r="O1529" s="29" t="str">
        <f t="shared" si="344"/>
        <v/>
      </c>
      <c r="P1529" s="29" t="str">
        <f t="shared" si="345"/>
        <v/>
      </c>
      <c r="Q1529" s="29" t="str">
        <f t="shared" si="337"/>
        <v/>
      </c>
      <c r="R1529" s="29" t="str">
        <f t="shared" si="338"/>
        <v/>
      </c>
      <c r="S1529" s="29" t="str">
        <f t="shared" si="339"/>
        <v/>
      </c>
      <c r="T1529" s="29" t="str">
        <f t="shared" si="340"/>
        <v/>
      </c>
      <c r="U1529" s="29"/>
      <c r="V1529" s="29"/>
      <c r="W1529" s="38" t="s">
        <v>5285</v>
      </c>
      <c r="X1529" s="37" t="s">
        <v>158</v>
      </c>
      <c r="Y1529" s="146"/>
      <c r="Z1529" s="33">
        <v>1064.96</v>
      </c>
      <c r="AA1529" s="34"/>
      <c r="AB1529" s="33">
        <f t="shared" si="346"/>
        <v>1064.96</v>
      </c>
      <c r="AC1529" s="34"/>
      <c r="AD1529" s="145">
        <f t="shared" si="342"/>
        <v>887.46699999999998</v>
      </c>
      <c r="AE1529" s="105"/>
      <c r="AF1529" s="34"/>
      <c r="AG1529" s="34"/>
      <c r="AH1529" s="34"/>
      <c r="AI1529" s="29">
        <v>0.20399999999999999</v>
      </c>
      <c r="AJ1529" s="29"/>
      <c r="AK1529" s="29">
        <v>1125</v>
      </c>
      <c r="AL1529" s="29">
        <v>0</v>
      </c>
      <c r="AM1529" s="29" t="s">
        <v>28</v>
      </c>
      <c r="AN1529" s="158" t="s">
        <v>28</v>
      </c>
      <c r="AO1529" s="29" t="s">
        <v>28</v>
      </c>
      <c r="AP1529" s="29">
        <v>48</v>
      </c>
      <c r="AQ1529" s="29">
        <v>370</v>
      </c>
      <c r="AR1529" s="29">
        <v>225</v>
      </c>
      <c r="AS1529" s="29">
        <v>165</v>
      </c>
      <c r="AT1529" s="127">
        <v>9.8000000000000007</v>
      </c>
      <c r="AU1529" s="144">
        <v>1.3736E-2</v>
      </c>
      <c r="AV1529" s="36"/>
      <c r="AW1529" s="102">
        <v>44713</v>
      </c>
      <c r="AX1529" s="129" t="s">
        <v>4744</v>
      </c>
      <c r="AY1529" t="e">
        <f>AX1529-#REF!</f>
        <v>#VALUE!</v>
      </c>
      <c r="BG1529">
        <v>1100045902</v>
      </c>
      <c r="BH1529" t="str">
        <f t="shared" si="347"/>
        <v>AV</v>
      </c>
      <c r="BJ1529" t="str">
        <f t="shared" si="348"/>
        <v>OK</v>
      </c>
      <c r="BK1529" s="130">
        <v>1064.96</v>
      </c>
      <c r="BL1529" s="130" t="s">
        <v>37</v>
      </c>
      <c r="BM1529" s="131" t="s">
        <v>33</v>
      </c>
      <c r="BN1529" s="131" t="e">
        <v>#VALUE!</v>
      </c>
      <c r="BO1529">
        <v>1064.96</v>
      </c>
      <c r="BP1529">
        <v>0</v>
      </c>
    </row>
    <row r="1530" spans="1:68" ht="25.2" x14ac:dyDescent="0.3">
      <c r="A1530" s="1"/>
      <c r="B1530" s="47">
        <v>1425</v>
      </c>
      <c r="C1530" s="45">
        <v>1135673</v>
      </c>
      <c r="D1530" s="47"/>
      <c r="E1530" s="166" t="s">
        <v>4850</v>
      </c>
      <c r="F1530" s="39" t="s">
        <v>5769</v>
      </c>
      <c r="G1530" s="29" t="s">
        <v>31</v>
      </c>
      <c r="H1530" s="157" t="s">
        <v>4781</v>
      </c>
      <c r="I1530" s="148"/>
      <c r="J1530" s="147"/>
      <c r="K1530" s="148"/>
      <c r="L1530" s="148"/>
      <c r="M1530" s="147"/>
      <c r="N1530" s="29" t="str">
        <f t="shared" si="343"/>
        <v/>
      </c>
      <c r="O1530" s="29" t="str">
        <f t="shared" si="344"/>
        <v/>
      </c>
      <c r="P1530" s="29" t="str">
        <f t="shared" si="345"/>
        <v/>
      </c>
      <c r="Q1530" s="29" t="str">
        <f t="shared" si="337"/>
        <v/>
      </c>
      <c r="R1530" s="29" t="str">
        <f t="shared" si="338"/>
        <v/>
      </c>
      <c r="S1530" s="29" t="str">
        <f t="shared" si="339"/>
        <v/>
      </c>
      <c r="T1530" s="29" t="str">
        <f t="shared" si="340"/>
        <v/>
      </c>
      <c r="U1530" s="29"/>
      <c r="V1530" s="29"/>
      <c r="W1530" s="38" t="s">
        <v>5285</v>
      </c>
      <c r="X1530" s="37" t="s">
        <v>158</v>
      </c>
      <c r="Y1530" s="146"/>
      <c r="Z1530" s="33">
        <v>1497.6</v>
      </c>
      <c r="AA1530" s="34"/>
      <c r="AB1530" s="33">
        <f t="shared" si="346"/>
        <v>1497.6</v>
      </c>
      <c r="AC1530" s="34"/>
      <c r="AD1530" s="145">
        <f t="shared" si="342"/>
        <v>1248</v>
      </c>
      <c r="AE1530" s="105"/>
      <c r="AF1530" s="34"/>
      <c r="AG1530" s="34"/>
      <c r="AH1530" s="34"/>
      <c r="AI1530" s="29">
        <v>0.30499999999999999</v>
      </c>
      <c r="AJ1530" s="29"/>
      <c r="AK1530" s="29">
        <v>72</v>
      </c>
      <c r="AL1530" s="29">
        <v>0</v>
      </c>
      <c r="AM1530" s="29" t="s">
        <v>28</v>
      </c>
      <c r="AN1530" s="158" t="s">
        <v>28</v>
      </c>
      <c r="AO1530" s="29" t="s">
        <v>28</v>
      </c>
      <c r="AP1530" s="29">
        <v>40</v>
      </c>
      <c r="AQ1530" s="29">
        <v>370</v>
      </c>
      <c r="AR1530" s="29">
        <v>225</v>
      </c>
      <c r="AS1530" s="29">
        <v>165</v>
      </c>
      <c r="AT1530" s="127">
        <v>12.2</v>
      </c>
      <c r="AU1530" s="144">
        <v>1.3736E-2</v>
      </c>
      <c r="AV1530" s="36"/>
      <c r="AW1530" s="102">
        <v>44713</v>
      </c>
      <c r="AX1530" s="129" t="s">
        <v>4744</v>
      </c>
      <c r="AY1530" s="106"/>
      <c r="BG1530">
        <v>1100046414</v>
      </c>
      <c r="BH1530" t="str">
        <f t="shared" si="347"/>
        <v>AV</v>
      </c>
      <c r="BJ1530" t="str">
        <f t="shared" si="348"/>
        <v>OK</v>
      </c>
      <c r="BK1530" s="130">
        <v>1497.6</v>
      </c>
      <c r="BL1530" s="130" t="s">
        <v>37</v>
      </c>
      <c r="BM1530" s="131" t="s">
        <v>33</v>
      </c>
      <c r="BN1530" s="131" t="e">
        <v>#VALUE!</v>
      </c>
      <c r="BO1530">
        <v>1497.6</v>
      </c>
      <c r="BP1530">
        <v>4</v>
      </c>
    </row>
    <row r="1531" spans="1:68" ht="25.2" x14ac:dyDescent="0.3">
      <c r="A1531" s="1"/>
      <c r="B1531" s="47">
        <v>1426</v>
      </c>
      <c r="C1531" s="45">
        <v>1135678</v>
      </c>
      <c r="D1531" s="47"/>
      <c r="E1531" s="166" t="s">
        <v>4851</v>
      </c>
      <c r="F1531" s="39" t="s">
        <v>5770</v>
      </c>
      <c r="G1531" s="29" t="s">
        <v>31</v>
      </c>
      <c r="H1531" s="157" t="s">
        <v>4781</v>
      </c>
      <c r="I1531" s="148"/>
      <c r="J1531" s="147"/>
      <c r="K1531" s="148"/>
      <c r="L1531" s="148"/>
      <c r="M1531" s="147"/>
      <c r="N1531" s="29" t="str">
        <f t="shared" si="343"/>
        <v/>
      </c>
      <c r="O1531" s="29" t="str">
        <f t="shared" si="344"/>
        <v/>
      </c>
      <c r="P1531" s="29" t="str">
        <f t="shared" si="345"/>
        <v/>
      </c>
      <c r="Q1531" s="29" t="str">
        <f t="shared" si="337"/>
        <v/>
      </c>
      <c r="R1531" s="29" t="str">
        <f t="shared" si="338"/>
        <v/>
      </c>
      <c r="S1531" s="29" t="str">
        <f t="shared" si="339"/>
        <v/>
      </c>
      <c r="T1531" s="29" t="str">
        <f t="shared" si="340"/>
        <v/>
      </c>
      <c r="U1531" s="29"/>
      <c r="V1531" s="29"/>
      <c r="W1531" s="38" t="s">
        <v>5285</v>
      </c>
      <c r="X1531" s="37" t="s">
        <v>158</v>
      </c>
      <c r="Y1531" s="146"/>
      <c r="Z1531" s="33">
        <v>541.44000000000005</v>
      </c>
      <c r="AA1531" s="34"/>
      <c r="AB1531" s="33">
        <f t="shared" si="346"/>
        <v>541.44000000000005</v>
      </c>
      <c r="AC1531" s="34"/>
      <c r="AD1531" s="145">
        <f t="shared" si="342"/>
        <v>451.2</v>
      </c>
      <c r="AE1531" s="105"/>
      <c r="AF1531" s="34"/>
      <c r="AG1531" s="34"/>
      <c r="AH1531" s="34"/>
      <c r="AI1531" s="29">
        <v>0.122</v>
      </c>
      <c r="AJ1531" s="29"/>
      <c r="AK1531" s="29">
        <v>955</v>
      </c>
      <c r="AL1531" s="29">
        <v>390</v>
      </c>
      <c r="AM1531" s="29" t="s">
        <v>28</v>
      </c>
      <c r="AN1531" s="158" t="s">
        <v>28</v>
      </c>
      <c r="AO1531" s="29" t="s">
        <v>28</v>
      </c>
      <c r="AP1531" s="29">
        <v>120</v>
      </c>
      <c r="AQ1531" s="29">
        <v>370</v>
      </c>
      <c r="AR1531" s="29">
        <v>225</v>
      </c>
      <c r="AS1531" s="29">
        <v>165</v>
      </c>
      <c r="AT1531" s="127">
        <v>14.6</v>
      </c>
      <c r="AU1531" s="144">
        <v>1.3736E-2</v>
      </c>
      <c r="AV1531" s="36"/>
      <c r="AW1531" s="102">
        <v>44713</v>
      </c>
      <c r="AX1531" s="129" t="s">
        <v>4744</v>
      </c>
      <c r="AY1531" t="e">
        <f>AX1531-#REF!</f>
        <v>#VALUE!</v>
      </c>
      <c r="BG1531">
        <v>1100045876</v>
      </c>
      <c r="BH1531" t="str">
        <f t="shared" si="347"/>
        <v>AV</v>
      </c>
      <c r="BJ1531" t="str">
        <f t="shared" si="348"/>
        <v>OK</v>
      </c>
      <c r="BK1531" s="130">
        <v>541.44000000000005</v>
      </c>
      <c r="BL1531" s="130" t="s">
        <v>37</v>
      </c>
      <c r="BM1531" s="131" t="s">
        <v>33</v>
      </c>
      <c r="BN1531" s="131" t="e">
        <v>#VALUE!</v>
      </c>
      <c r="BO1531">
        <v>541.44000000000005</v>
      </c>
      <c r="BP1531">
        <v>60</v>
      </c>
    </row>
    <row r="1532" spans="1:68" ht="25.2" x14ac:dyDescent="0.3">
      <c r="A1532" s="1"/>
      <c r="B1532" s="47">
        <v>1427</v>
      </c>
      <c r="C1532" s="45">
        <v>1135679</v>
      </c>
      <c r="D1532" s="47"/>
      <c r="E1532" s="166" t="s">
        <v>4852</v>
      </c>
      <c r="F1532" s="39" t="s">
        <v>5771</v>
      </c>
      <c r="G1532" s="29" t="s">
        <v>31</v>
      </c>
      <c r="H1532" s="157" t="s">
        <v>4781</v>
      </c>
      <c r="I1532" s="148"/>
      <c r="J1532" s="147"/>
      <c r="K1532" s="148"/>
      <c r="L1532" s="148"/>
      <c r="M1532" s="147"/>
      <c r="N1532" s="29" t="str">
        <f t="shared" si="343"/>
        <v/>
      </c>
      <c r="O1532" s="29" t="str">
        <f t="shared" si="344"/>
        <v/>
      </c>
      <c r="P1532" s="29" t="str">
        <f t="shared" si="345"/>
        <v/>
      </c>
      <c r="Q1532" s="29" t="str">
        <f t="shared" si="337"/>
        <v/>
      </c>
      <c r="R1532" s="29" t="str">
        <f t="shared" si="338"/>
        <v/>
      </c>
      <c r="S1532" s="29" t="str">
        <f t="shared" si="339"/>
        <v/>
      </c>
      <c r="T1532" s="29" t="str">
        <f t="shared" si="340"/>
        <v/>
      </c>
      <c r="U1532" s="29"/>
      <c r="V1532" s="29"/>
      <c r="W1532" s="38" t="s">
        <v>5285</v>
      </c>
      <c r="X1532" s="37" t="s">
        <v>158</v>
      </c>
      <c r="Y1532" s="146"/>
      <c r="Z1532" s="33">
        <v>558.72</v>
      </c>
      <c r="AA1532" s="34"/>
      <c r="AB1532" s="33">
        <f t="shared" si="346"/>
        <v>558.72</v>
      </c>
      <c r="AC1532" s="34"/>
      <c r="AD1532" s="145">
        <f t="shared" si="342"/>
        <v>465.6</v>
      </c>
      <c r="AE1532" s="105"/>
      <c r="AF1532" s="34"/>
      <c r="AG1532" s="34"/>
      <c r="AH1532" s="34"/>
      <c r="AI1532" s="29">
        <v>9.4E-2</v>
      </c>
      <c r="AJ1532" s="29"/>
      <c r="AK1532" s="29">
        <v>7075</v>
      </c>
      <c r="AL1532" s="29">
        <v>11040</v>
      </c>
      <c r="AM1532" s="29" t="s">
        <v>28</v>
      </c>
      <c r="AN1532" s="158" t="s">
        <v>28</v>
      </c>
      <c r="AO1532" s="29" t="s">
        <v>28</v>
      </c>
      <c r="AP1532" s="29">
        <v>120</v>
      </c>
      <c r="AQ1532" s="29">
        <v>370</v>
      </c>
      <c r="AR1532" s="29">
        <v>225</v>
      </c>
      <c r="AS1532" s="29">
        <v>165</v>
      </c>
      <c r="AT1532" s="127">
        <v>11.3</v>
      </c>
      <c r="AU1532" s="144">
        <v>1.3736E-2</v>
      </c>
      <c r="AV1532" s="36"/>
      <c r="AW1532" s="102">
        <v>44713</v>
      </c>
      <c r="AX1532" s="129" t="s">
        <v>4744</v>
      </c>
      <c r="AY1532" t="e">
        <f>AX1532-#REF!</f>
        <v>#VALUE!</v>
      </c>
      <c r="BG1532">
        <v>1100046417</v>
      </c>
      <c r="BH1532" t="str">
        <f t="shared" si="347"/>
        <v>AV</v>
      </c>
      <c r="BJ1532" t="str">
        <f t="shared" si="348"/>
        <v>OK</v>
      </c>
      <c r="BK1532" s="130">
        <v>558.72</v>
      </c>
      <c r="BL1532" s="130" t="s">
        <v>37</v>
      </c>
      <c r="BM1532" s="131" t="s">
        <v>33</v>
      </c>
      <c r="BN1532" s="131" t="e">
        <v>#VALUE!</v>
      </c>
      <c r="BO1532">
        <v>558.72</v>
      </c>
      <c r="BP1532">
        <v>820</v>
      </c>
    </row>
    <row r="1533" spans="1:68" ht="25.2" x14ac:dyDescent="0.3">
      <c r="A1533" s="1"/>
      <c r="B1533" s="47">
        <v>1428</v>
      </c>
      <c r="C1533" s="45">
        <v>1135680</v>
      </c>
      <c r="D1533" s="47"/>
      <c r="E1533" s="166" t="s">
        <v>4853</v>
      </c>
      <c r="F1533" s="39" t="s">
        <v>5772</v>
      </c>
      <c r="G1533" s="29" t="s">
        <v>31</v>
      </c>
      <c r="H1533" s="157" t="s">
        <v>4781</v>
      </c>
      <c r="I1533" s="148"/>
      <c r="J1533" s="147"/>
      <c r="K1533" s="148"/>
      <c r="L1533" s="148"/>
      <c r="M1533" s="147"/>
      <c r="N1533" s="29" t="str">
        <f t="shared" si="343"/>
        <v/>
      </c>
      <c r="O1533" s="29" t="str">
        <f t="shared" si="344"/>
        <v/>
      </c>
      <c r="P1533" s="29" t="str">
        <f t="shared" si="345"/>
        <v/>
      </c>
      <c r="Q1533" s="29" t="str">
        <f t="shared" si="337"/>
        <v/>
      </c>
      <c r="R1533" s="29" t="str">
        <f t="shared" si="338"/>
        <v/>
      </c>
      <c r="S1533" s="29" t="str">
        <f t="shared" si="339"/>
        <v/>
      </c>
      <c r="T1533" s="29" t="str">
        <f t="shared" si="340"/>
        <v/>
      </c>
      <c r="U1533" s="29"/>
      <c r="V1533" s="29"/>
      <c r="W1533" s="38" t="s">
        <v>5285</v>
      </c>
      <c r="X1533" s="37" t="s">
        <v>158</v>
      </c>
      <c r="Y1533" s="146"/>
      <c r="Z1533" s="33">
        <v>586.88</v>
      </c>
      <c r="AA1533" s="34"/>
      <c r="AB1533" s="33">
        <f t="shared" si="346"/>
        <v>586.88</v>
      </c>
      <c r="AC1533" s="34"/>
      <c r="AD1533" s="145">
        <f t="shared" si="342"/>
        <v>489.06700000000001</v>
      </c>
      <c r="AE1533" s="105"/>
      <c r="AF1533" s="34"/>
      <c r="AG1533" s="34"/>
      <c r="AH1533" s="34"/>
      <c r="AI1533" s="29">
        <v>0.10299999999999999</v>
      </c>
      <c r="AJ1533" s="29"/>
      <c r="AK1533" s="29">
        <v>7775</v>
      </c>
      <c r="AL1533" s="29">
        <v>6000</v>
      </c>
      <c r="AM1533" s="29" t="s">
        <v>28</v>
      </c>
      <c r="AN1533" s="158" t="s">
        <v>28</v>
      </c>
      <c r="AO1533" s="29" t="s">
        <v>28</v>
      </c>
      <c r="AP1533" s="29">
        <v>120</v>
      </c>
      <c r="AQ1533" s="29">
        <v>370</v>
      </c>
      <c r="AR1533" s="29">
        <v>225</v>
      </c>
      <c r="AS1533" s="29">
        <v>165</v>
      </c>
      <c r="AT1533" s="127">
        <v>12.4</v>
      </c>
      <c r="AU1533" s="144">
        <v>1.3736E-2</v>
      </c>
      <c r="AV1533" s="36"/>
      <c r="AW1533" s="102">
        <v>44713</v>
      </c>
      <c r="AX1533" s="129" t="s">
        <v>4744</v>
      </c>
      <c r="AY1533" t="e">
        <f>AX1533-#REF!</f>
        <v>#VALUE!</v>
      </c>
      <c r="BG1533">
        <v>1100046418</v>
      </c>
      <c r="BH1533" t="str">
        <f t="shared" si="347"/>
        <v>AV</v>
      </c>
      <c r="BJ1533" t="str">
        <f t="shared" si="348"/>
        <v>OK</v>
      </c>
      <c r="BK1533" s="130">
        <v>586.88</v>
      </c>
      <c r="BL1533" s="130" t="s">
        <v>37</v>
      </c>
      <c r="BM1533" s="131" t="s">
        <v>33</v>
      </c>
      <c r="BN1533" s="131" t="e">
        <v>#VALUE!</v>
      </c>
      <c r="BO1533">
        <v>586.88</v>
      </c>
      <c r="BP1533">
        <v>750</v>
      </c>
    </row>
    <row r="1534" spans="1:68" ht="25.2" x14ac:dyDescent="0.3">
      <c r="A1534" s="1"/>
      <c r="B1534" s="47">
        <v>1429</v>
      </c>
      <c r="C1534" s="45">
        <v>1135681</v>
      </c>
      <c r="D1534" s="47"/>
      <c r="E1534" s="166" t="s">
        <v>4854</v>
      </c>
      <c r="F1534" s="39" t="s">
        <v>5773</v>
      </c>
      <c r="G1534" s="29" t="s">
        <v>31</v>
      </c>
      <c r="H1534" s="157" t="s">
        <v>4781</v>
      </c>
      <c r="I1534" s="148"/>
      <c r="J1534" s="147"/>
      <c r="K1534" s="148"/>
      <c r="L1534" s="148"/>
      <c r="M1534" s="147"/>
      <c r="N1534" s="29" t="str">
        <f t="shared" si="343"/>
        <v/>
      </c>
      <c r="O1534" s="29" t="str">
        <f t="shared" si="344"/>
        <v/>
      </c>
      <c r="P1534" s="29" t="str">
        <f t="shared" si="345"/>
        <v/>
      </c>
      <c r="Q1534" s="29" t="str">
        <f t="shared" si="337"/>
        <v/>
      </c>
      <c r="R1534" s="29" t="str">
        <f t="shared" si="338"/>
        <v/>
      </c>
      <c r="S1534" s="29" t="str">
        <f t="shared" si="339"/>
        <v/>
      </c>
      <c r="T1534" s="29" t="str">
        <f t="shared" si="340"/>
        <v/>
      </c>
      <c r="U1534" s="29"/>
      <c r="V1534" s="29"/>
      <c r="W1534" s="38" t="s">
        <v>5285</v>
      </c>
      <c r="X1534" s="37" t="s">
        <v>158</v>
      </c>
      <c r="Y1534" s="146"/>
      <c r="Z1534" s="33">
        <v>616.32000000000005</v>
      </c>
      <c r="AA1534" s="34"/>
      <c r="AB1534" s="33">
        <f t="shared" si="346"/>
        <v>616.32000000000005</v>
      </c>
      <c r="AC1534" s="34"/>
      <c r="AD1534" s="145">
        <f t="shared" si="342"/>
        <v>513.6</v>
      </c>
      <c r="AE1534" s="105"/>
      <c r="AF1534" s="34"/>
      <c r="AG1534" s="34"/>
      <c r="AH1534" s="34"/>
      <c r="AI1534" s="29">
        <v>0.107</v>
      </c>
      <c r="AJ1534" s="29"/>
      <c r="AK1534" s="29">
        <v>3965</v>
      </c>
      <c r="AL1534" s="29">
        <v>3300</v>
      </c>
      <c r="AM1534" s="29" t="s">
        <v>28</v>
      </c>
      <c r="AN1534" s="158" t="s">
        <v>28</v>
      </c>
      <c r="AO1534" s="29" t="s">
        <v>28</v>
      </c>
      <c r="AP1534" s="29">
        <v>100</v>
      </c>
      <c r="AQ1534" s="29">
        <v>370</v>
      </c>
      <c r="AR1534" s="29">
        <v>225</v>
      </c>
      <c r="AS1534" s="29">
        <v>165</v>
      </c>
      <c r="AT1534" s="127">
        <v>10.7</v>
      </c>
      <c r="AU1534" s="144">
        <v>1.3736E-2</v>
      </c>
      <c r="AV1534" s="36"/>
      <c r="AW1534" s="102">
        <v>44713</v>
      </c>
      <c r="AX1534" s="129" t="s">
        <v>4744</v>
      </c>
      <c r="AY1534" t="e">
        <f>AX1534-#REF!</f>
        <v>#VALUE!</v>
      </c>
      <c r="BG1534">
        <v>1100046419</v>
      </c>
      <c r="BH1534" t="str">
        <f t="shared" si="347"/>
        <v>AV</v>
      </c>
      <c r="BJ1534" t="str">
        <f t="shared" si="348"/>
        <v>OK</v>
      </c>
      <c r="BK1534" s="130">
        <v>616.32000000000005</v>
      </c>
      <c r="BL1534" s="130" t="s">
        <v>37</v>
      </c>
      <c r="BM1534" s="131" t="s">
        <v>33</v>
      </c>
      <c r="BN1534" s="131" t="e">
        <v>#VALUE!</v>
      </c>
      <c r="BO1534">
        <v>616.32000000000005</v>
      </c>
      <c r="BP1534">
        <v>595</v>
      </c>
    </row>
    <row r="1535" spans="1:68" ht="25.2" x14ac:dyDescent="0.3">
      <c r="A1535" s="1"/>
      <c r="B1535" s="47">
        <v>1430</v>
      </c>
      <c r="C1535" s="45">
        <v>1135682</v>
      </c>
      <c r="D1535" s="47"/>
      <c r="E1535" s="166" t="s">
        <v>4855</v>
      </c>
      <c r="F1535" s="39" t="s">
        <v>5774</v>
      </c>
      <c r="G1535" s="29" t="s">
        <v>31</v>
      </c>
      <c r="H1535" s="157" t="s">
        <v>4781</v>
      </c>
      <c r="I1535" s="148"/>
      <c r="J1535" s="147"/>
      <c r="K1535" s="148"/>
      <c r="L1535" s="148"/>
      <c r="M1535" s="147"/>
      <c r="N1535" s="29" t="str">
        <f t="shared" si="343"/>
        <v/>
      </c>
      <c r="O1535" s="29" t="str">
        <f t="shared" si="344"/>
        <v/>
      </c>
      <c r="P1535" s="29" t="str">
        <f t="shared" si="345"/>
        <v/>
      </c>
      <c r="Q1535" s="29" t="str">
        <f t="shared" si="337"/>
        <v/>
      </c>
      <c r="R1535" s="29" t="str">
        <f t="shared" si="338"/>
        <v/>
      </c>
      <c r="S1535" s="29" t="str">
        <f t="shared" si="339"/>
        <v/>
      </c>
      <c r="T1535" s="29" t="str">
        <f t="shared" si="340"/>
        <v/>
      </c>
      <c r="U1535" s="29"/>
      <c r="V1535" s="29"/>
      <c r="W1535" s="38" t="s">
        <v>5285</v>
      </c>
      <c r="X1535" s="37" t="s">
        <v>158</v>
      </c>
      <c r="Y1535" s="146"/>
      <c r="Z1535" s="33">
        <v>810.24</v>
      </c>
      <c r="AA1535" s="34"/>
      <c r="AB1535" s="33">
        <f t="shared" si="346"/>
        <v>810.24</v>
      </c>
      <c r="AC1535" s="34"/>
      <c r="AD1535" s="145">
        <f t="shared" si="342"/>
        <v>675.2</v>
      </c>
      <c r="AE1535" s="105"/>
      <c r="AF1535" s="34"/>
      <c r="AG1535" s="34"/>
      <c r="AH1535" s="34"/>
      <c r="AI1535" s="29">
        <v>0.14599999999999999</v>
      </c>
      <c r="AJ1535" s="29"/>
      <c r="AK1535" s="29">
        <v>140</v>
      </c>
      <c r="AL1535" s="29">
        <v>0</v>
      </c>
      <c r="AM1535" s="29" t="s">
        <v>28</v>
      </c>
      <c r="AN1535" s="158" t="s">
        <v>28</v>
      </c>
      <c r="AO1535" s="29" t="s">
        <v>28</v>
      </c>
      <c r="AP1535" s="29">
        <v>64</v>
      </c>
      <c r="AQ1535" s="29">
        <v>370</v>
      </c>
      <c r="AR1535" s="29">
        <v>225</v>
      </c>
      <c r="AS1535" s="29">
        <v>165</v>
      </c>
      <c r="AT1535" s="127">
        <v>9.3000000000000007</v>
      </c>
      <c r="AU1535" s="144">
        <v>1.3736E-2</v>
      </c>
      <c r="AV1535" s="36"/>
      <c r="AW1535" s="102">
        <v>44713</v>
      </c>
      <c r="AX1535" s="129" t="s">
        <v>4744</v>
      </c>
      <c r="AY1535" t="e">
        <f>AX1535-#REF!</f>
        <v>#VALUE!</v>
      </c>
      <c r="BG1535">
        <v>1100045880</v>
      </c>
      <c r="BH1535" t="str">
        <f t="shared" si="347"/>
        <v>AV</v>
      </c>
      <c r="BJ1535" t="str">
        <f t="shared" si="348"/>
        <v>OK</v>
      </c>
      <c r="BK1535" s="130">
        <v>810.24</v>
      </c>
      <c r="BL1535" s="130" t="s">
        <v>37</v>
      </c>
      <c r="BM1535" s="131" t="s">
        <v>33</v>
      </c>
      <c r="BN1535" s="131" t="e">
        <v>#VALUE!</v>
      </c>
      <c r="BO1535">
        <v>810.24</v>
      </c>
      <c r="BP1535">
        <v>0</v>
      </c>
    </row>
    <row r="1536" spans="1:68" ht="25.2" x14ac:dyDescent="0.3">
      <c r="A1536" s="1"/>
      <c r="B1536" s="47">
        <v>1431</v>
      </c>
      <c r="C1536" s="45">
        <v>1135860</v>
      </c>
      <c r="D1536" s="47"/>
      <c r="E1536" s="166" t="s">
        <v>4856</v>
      </c>
      <c r="F1536" s="39" t="s">
        <v>5775</v>
      </c>
      <c r="G1536" s="29" t="s">
        <v>31</v>
      </c>
      <c r="H1536" s="157" t="s">
        <v>4781</v>
      </c>
      <c r="I1536" s="148"/>
      <c r="J1536" s="147"/>
      <c r="K1536" s="148"/>
      <c r="L1536" s="148"/>
      <c r="M1536" s="147"/>
      <c r="N1536" s="29" t="str">
        <f t="shared" si="343"/>
        <v/>
      </c>
      <c r="O1536" s="29" t="str">
        <f t="shared" si="344"/>
        <v/>
      </c>
      <c r="P1536" s="29" t="str">
        <f t="shared" si="345"/>
        <v/>
      </c>
      <c r="Q1536" s="29" t="str">
        <f t="shared" si="337"/>
        <v/>
      </c>
      <c r="R1536" s="29" t="str">
        <f t="shared" si="338"/>
        <v/>
      </c>
      <c r="S1536" s="29" t="str">
        <f t="shared" si="339"/>
        <v/>
      </c>
      <c r="T1536" s="29" t="str">
        <f t="shared" si="340"/>
        <v/>
      </c>
      <c r="U1536" s="29"/>
      <c r="V1536" s="29"/>
      <c r="W1536" s="38" t="s">
        <v>5285</v>
      </c>
      <c r="X1536" s="37" t="s">
        <v>158</v>
      </c>
      <c r="Y1536" s="146"/>
      <c r="Z1536" s="33">
        <v>723.2</v>
      </c>
      <c r="AA1536" s="34"/>
      <c r="AB1536" s="33">
        <f t="shared" si="346"/>
        <v>723.2</v>
      </c>
      <c r="AC1536" s="34"/>
      <c r="AD1536" s="145">
        <f t="shared" si="342"/>
        <v>602.66700000000003</v>
      </c>
      <c r="AE1536" s="105"/>
      <c r="AF1536" s="34"/>
      <c r="AG1536" s="34"/>
      <c r="AH1536" s="34"/>
      <c r="AI1536" s="29">
        <v>0.13600000000000001</v>
      </c>
      <c r="AJ1536" s="29"/>
      <c r="AK1536" s="29">
        <v>50</v>
      </c>
      <c r="AL1536" s="29">
        <v>0</v>
      </c>
      <c r="AM1536" s="29" t="s">
        <v>28</v>
      </c>
      <c r="AN1536" s="158" t="s">
        <v>28</v>
      </c>
      <c r="AO1536" s="29" t="s">
        <v>28</v>
      </c>
      <c r="AP1536" s="29">
        <v>80</v>
      </c>
      <c r="AQ1536" s="29">
        <v>370</v>
      </c>
      <c r="AR1536" s="29">
        <v>225</v>
      </c>
      <c r="AS1536" s="29">
        <v>165</v>
      </c>
      <c r="AT1536" s="127">
        <v>10.9</v>
      </c>
      <c r="AU1536" s="144">
        <v>1.3736E-2</v>
      </c>
      <c r="AV1536" s="36"/>
      <c r="AW1536" s="102">
        <v>44713</v>
      </c>
      <c r="AX1536" s="129" t="s">
        <v>4744</v>
      </c>
      <c r="AY1536" s="106"/>
      <c r="BG1536">
        <v>1100045881</v>
      </c>
      <c r="BH1536" t="str">
        <f t="shared" si="347"/>
        <v>AV</v>
      </c>
      <c r="BJ1536" t="str">
        <f t="shared" si="348"/>
        <v>OK</v>
      </c>
      <c r="BK1536" s="130">
        <v>723.2</v>
      </c>
      <c r="BL1536" s="130" t="s">
        <v>37</v>
      </c>
      <c r="BM1536" s="131" t="s">
        <v>33</v>
      </c>
      <c r="BN1536" s="131" t="e">
        <v>#VALUE!</v>
      </c>
      <c r="BO1536">
        <v>723.2</v>
      </c>
      <c r="BP1536">
        <v>0</v>
      </c>
    </row>
    <row r="1537" spans="1:68" ht="25.2" x14ac:dyDescent="0.3">
      <c r="A1537" s="1"/>
      <c r="B1537" s="47">
        <v>1432</v>
      </c>
      <c r="C1537" s="45">
        <v>1135683</v>
      </c>
      <c r="D1537" s="47"/>
      <c r="E1537" s="166" t="s">
        <v>4857</v>
      </c>
      <c r="F1537" s="39" t="s">
        <v>5776</v>
      </c>
      <c r="G1537" s="29" t="s">
        <v>31</v>
      </c>
      <c r="H1537" s="157" t="s">
        <v>4781</v>
      </c>
      <c r="I1537" s="148"/>
      <c r="J1537" s="147"/>
      <c r="K1537" s="148"/>
      <c r="L1537" s="148"/>
      <c r="M1537" s="147"/>
      <c r="N1537" s="29" t="str">
        <f t="shared" si="343"/>
        <v/>
      </c>
      <c r="O1537" s="29" t="str">
        <f t="shared" si="344"/>
        <v/>
      </c>
      <c r="P1537" s="29" t="str">
        <f t="shared" si="345"/>
        <v/>
      </c>
      <c r="Q1537" s="29" t="str">
        <f t="shared" si="337"/>
        <v/>
      </c>
      <c r="R1537" s="29" t="str">
        <f t="shared" si="338"/>
        <v/>
      </c>
      <c r="S1537" s="29" t="str">
        <f t="shared" si="339"/>
        <v/>
      </c>
      <c r="T1537" s="29" t="str">
        <f t="shared" si="340"/>
        <v/>
      </c>
      <c r="U1537" s="29"/>
      <c r="V1537" s="29"/>
      <c r="W1537" s="38" t="s">
        <v>5285</v>
      </c>
      <c r="X1537" s="37" t="s">
        <v>158</v>
      </c>
      <c r="Y1537" s="146"/>
      <c r="Z1537" s="33">
        <v>763.52</v>
      </c>
      <c r="AA1537" s="34"/>
      <c r="AB1537" s="33">
        <f t="shared" si="346"/>
        <v>763.52</v>
      </c>
      <c r="AC1537" s="34"/>
      <c r="AD1537" s="145">
        <f t="shared" si="342"/>
        <v>636.26700000000005</v>
      </c>
      <c r="AE1537" s="105"/>
      <c r="AF1537" s="34"/>
      <c r="AG1537" s="34"/>
      <c r="AH1537" s="34"/>
      <c r="AI1537" s="29">
        <v>0.13300000000000001</v>
      </c>
      <c r="AJ1537" s="29"/>
      <c r="AK1537" s="29">
        <v>1048</v>
      </c>
      <c r="AL1537" s="29">
        <v>0</v>
      </c>
      <c r="AM1537" s="29" t="s">
        <v>28</v>
      </c>
      <c r="AN1537" s="158" t="s">
        <v>28</v>
      </c>
      <c r="AO1537" s="29" t="s">
        <v>28</v>
      </c>
      <c r="AP1537" s="29">
        <v>64</v>
      </c>
      <c r="AQ1537" s="29">
        <v>370</v>
      </c>
      <c r="AR1537" s="29">
        <v>225</v>
      </c>
      <c r="AS1537" s="29">
        <v>165</v>
      </c>
      <c r="AT1537" s="127">
        <v>8.5</v>
      </c>
      <c r="AU1537" s="144">
        <v>1.3736E-2</v>
      </c>
      <c r="AV1537" s="36"/>
      <c r="AW1537" s="102">
        <v>44713</v>
      </c>
      <c r="AX1537" s="129" t="s">
        <v>4744</v>
      </c>
      <c r="AY1537" t="e">
        <f>AX1537-#REF!</f>
        <v>#VALUE!</v>
      </c>
      <c r="BG1537">
        <v>1100045882</v>
      </c>
      <c r="BH1537" t="str">
        <f t="shared" si="347"/>
        <v>AV</v>
      </c>
      <c r="BJ1537" t="str">
        <f t="shared" si="348"/>
        <v>OK</v>
      </c>
      <c r="BK1537" s="130">
        <v>763.52</v>
      </c>
      <c r="BL1537" s="130" t="s">
        <v>37</v>
      </c>
      <c r="BM1537" s="131" t="s">
        <v>33</v>
      </c>
      <c r="BN1537" s="131" t="e">
        <v>#VALUE!</v>
      </c>
      <c r="BO1537">
        <v>763.52</v>
      </c>
      <c r="BP1537">
        <v>0</v>
      </c>
    </row>
    <row r="1538" spans="1:68" ht="25.2" x14ac:dyDescent="0.3">
      <c r="A1538" s="1"/>
      <c r="B1538" s="47">
        <v>1433</v>
      </c>
      <c r="C1538" s="45">
        <v>1135684</v>
      </c>
      <c r="D1538" s="47"/>
      <c r="E1538" s="166" t="s">
        <v>4858</v>
      </c>
      <c r="F1538" s="39" t="s">
        <v>5777</v>
      </c>
      <c r="G1538" s="29" t="s">
        <v>31</v>
      </c>
      <c r="H1538" s="157" t="s">
        <v>4781</v>
      </c>
      <c r="I1538" s="148"/>
      <c r="J1538" s="147"/>
      <c r="K1538" s="148"/>
      <c r="L1538" s="148"/>
      <c r="M1538" s="147"/>
      <c r="N1538" s="29" t="str">
        <f t="shared" si="343"/>
        <v/>
      </c>
      <c r="O1538" s="29" t="str">
        <f t="shared" si="344"/>
        <v/>
      </c>
      <c r="P1538" s="29" t="str">
        <f t="shared" si="345"/>
        <v/>
      </c>
      <c r="Q1538" s="29" t="str">
        <f t="shared" si="337"/>
        <v/>
      </c>
      <c r="R1538" s="29" t="str">
        <f t="shared" si="338"/>
        <v/>
      </c>
      <c r="S1538" s="29" t="str">
        <f t="shared" si="339"/>
        <v/>
      </c>
      <c r="T1538" s="29" t="str">
        <f t="shared" si="340"/>
        <v/>
      </c>
      <c r="U1538" s="29"/>
      <c r="V1538" s="29"/>
      <c r="W1538" s="38" t="s">
        <v>5285</v>
      </c>
      <c r="X1538" s="37" t="s">
        <v>158</v>
      </c>
      <c r="Y1538" s="146"/>
      <c r="Z1538" s="33">
        <v>871.04</v>
      </c>
      <c r="AA1538" s="34"/>
      <c r="AB1538" s="33">
        <f t="shared" si="346"/>
        <v>871.04</v>
      </c>
      <c r="AC1538" s="34"/>
      <c r="AD1538" s="145">
        <f t="shared" si="342"/>
        <v>725.86699999999996</v>
      </c>
      <c r="AE1538" s="105"/>
      <c r="AF1538" s="34"/>
      <c r="AG1538" s="34"/>
      <c r="AH1538" s="34"/>
      <c r="AI1538" s="29">
        <v>0.16</v>
      </c>
      <c r="AJ1538" s="29"/>
      <c r="AK1538" s="29">
        <v>402</v>
      </c>
      <c r="AL1538" s="29">
        <v>0</v>
      </c>
      <c r="AM1538" s="29" t="s">
        <v>28</v>
      </c>
      <c r="AN1538" s="158" t="s">
        <v>28</v>
      </c>
      <c r="AO1538" s="29" t="s">
        <v>28</v>
      </c>
      <c r="AP1538" s="29">
        <v>64</v>
      </c>
      <c r="AQ1538" s="29">
        <v>370</v>
      </c>
      <c r="AR1538" s="29">
        <v>225</v>
      </c>
      <c r="AS1538" s="29">
        <v>165</v>
      </c>
      <c r="AT1538" s="127">
        <v>10.199999999999999</v>
      </c>
      <c r="AU1538" s="144">
        <v>1.3736E-2</v>
      </c>
      <c r="AV1538" s="36"/>
      <c r="AW1538" s="102">
        <v>44713</v>
      </c>
      <c r="AX1538" s="129" t="s">
        <v>4744</v>
      </c>
      <c r="AY1538" t="e">
        <f>AX1538-#REF!</f>
        <v>#VALUE!</v>
      </c>
      <c r="BG1538">
        <v>1100045883</v>
      </c>
      <c r="BH1538" t="str">
        <f t="shared" si="347"/>
        <v>AV</v>
      </c>
      <c r="BJ1538" t="str">
        <f t="shared" si="348"/>
        <v>OK</v>
      </c>
      <c r="BK1538" s="130">
        <v>871.04</v>
      </c>
      <c r="BL1538" s="130" t="s">
        <v>37</v>
      </c>
      <c r="BM1538" s="131" t="s">
        <v>33</v>
      </c>
      <c r="BN1538" s="131" t="e">
        <v>#VALUE!</v>
      </c>
      <c r="BO1538">
        <v>871.04</v>
      </c>
      <c r="BP1538">
        <v>0</v>
      </c>
    </row>
    <row r="1539" spans="1:68" ht="25.2" x14ac:dyDescent="0.3">
      <c r="A1539" s="1"/>
      <c r="B1539" s="47">
        <v>1434</v>
      </c>
      <c r="C1539" s="45">
        <v>1135685</v>
      </c>
      <c r="D1539" s="47"/>
      <c r="E1539" s="166" t="s">
        <v>4859</v>
      </c>
      <c r="F1539" s="39" t="s">
        <v>5778</v>
      </c>
      <c r="G1539" s="29" t="s">
        <v>31</v>
      </c>
      <c r="H1539" s="157" t="s">
        <v>4781</v>
      </c>
      <c r="I1539" s="148"/>
      <c r="J1539" s="147"/>
      <c r="K1539" s="148"/>
      <c r="L1539" s="148"/>
      <c r="M1539" s="147"/>
      <c r="N1539" s="29" t="str">
        <f t="shared" si="343"/>
        <v/>
      </c>
      <c r="O1539" s="29" t="str">
        <f t="shared" si="344"/>
        <v/>
      </c>
      <c r="P1539" s="29" t="str">
        <f t="shared" si="345"/>
        <v/>
      </c>
      <c r="Q1539" s="29" t="str">
        <f t="shared" si="337"/>
        <v/>
      </c>
      <c r="R1539" s="29" t="str">
        <f t="shared" si="338"/>
        <v/>
      </c>
      <c r="S1539" s="29" t="str">
        <f t="shared" si="339"/>
        <v/>
      </c>
      <c r="T1539" s="29" t="str">
        <f t="shared" si="340"/>
        <v/>
      </c>
      <c r="U1539" s="29"/>
      <c r="V1539" s="29"/>
      <c r="W1539" s="38" t="s">
        <v>5285</v>
      </c>
      <c r="X1539" s="37" t="s">
        <v>158</v>
      </c>
      <c r="Y1539" s="146"/>
      <c r="Z1539" s="33">
        <v>828.8</v>
      </c>
      <c r="AA1539" s="34"/>
      <c r="AB1539" s="33">
        <f t="shared" si="346"/>
        <v>828.8</v>
      </c>
      <c r="AC1539" s="34"/>
      <c r="AD1539" s="145">
        <f t="shared" si="342"/>
        <v>690.66700000000003</v>
      </c>
      <c r="AE1539" s="105"/>
      <c r="AF1539" s="34"/>
      <c r="AG1539" s="34"/>
      <c r="AH1539" s="34"/>
      <c r="AI1539" s="29">
        <v>0.14799999999999999</v>
      </c>
      <c r="AJ1539" s="29"/>
      <c r="AK1539" s="29">
        <v>324</v>
      </c>
      <c r="AL1539" s="29">
        <v>0</v>
      </c>
      <c r="AM1539" s="29" t="s">
        <v>28</v>
      </c>
      <c r="AN1539" s="158" t="s">
        <v>28</v>
      </c>
      <c r="AO1539" s="29" t="s">
        <v>28</v>
      </c>
      <c r="AP1539" s="29">
        <v>64</v>
      </c>
      <c r="AQ1539" s="29">
        <v>370</v>
      </c>
      <c r="AR1539" s="29">
        <v>225</v>
      </c>
      <c r="AS1539" s="29">
        <v>165</v>
      </c>
      <c r="AT1539" s="127">
        <v>9.5</v>
      </c>
      <c r="AU1539" s="144">
        <v>1.3736E-2</v>
      </c>
      <c r="AV1539" s="36"/>
      <c r="AW1539" s="102">
        <v>44713</v>
      </c>
      <c r="AX1539" s="129" t="s">
        <v>4744</v>
      </c>
      <c r="AY1539" t="e">
        <f>AX1539-#REF!</f>
        <v>#VALUE!</v>
      </c>
      <c r="BG1539">
        <v>1100045884</v>
      </c>
      <c r="BH1539" t="str">
        <f t="shared" si="347"/>
        <v>AV</v>
      </c>
      <c r="BJ1539" t="str">
        <f t="shared" si="348"/>
        <v>OK</v>
      </c>
      <c r="BK1539" s="130">
        <v>828.8</v>
      </c>
      <c r="BL1539" s="130" t="s">
        <v>37</v>
      </c>
      <c r="BM1539" s="131" t="s">
        <v>33</v>
      </c>
      <c r="BN1539" s="131" t="e">
        <v>#VALUE!</v>
      </c>
      <c r="BO1539">
        <v>828.8</v>
      </c>
      <c r="BP1539">
        <v>4</v>
      </c>
    </row>
    <row r="1540" spans="1:68" ht="25.2" x14ac:dyDescent="0.3">
      <c r="A1540" s="1"/>
      <c r="B1540" s="47">
        <v>1435</v>
      </c>
      <c r="C1540" s="45">
        <v>1135686</v>
      </c>
      <c r="D1540" s="47"/>
      <c r="E1540" s="166" t="s">
        <v>4860</v>
      </c>
      <c r="F1540" s="39" t="s">
        <v>5779</v>
      </c>
      <c r="G1540" s="29" t="s">
        <v>31</v>
      </c>
      <c r="H1540" s="157" t="s">
        <v>4781</v>
      </c>
      <c r="I1540" s="148"/>
      <c r="J1540" s="147"/>
      <c r="K1540" s="148"/>
      <c r="L1540" s="148"/>
      <c r="M1540" s="147"/>
      <c r="N1540" s="29" t="str">
        <f t="shared" si="343"/>
        <v/>
      </c>
      <c r="O1540" s="29" t="str">
        <f t="shared" si="344"/>
        <v/>
      </c>
      <c r="P1540" s="29" t="str">
        <f t="shared" si="345"/>
        <v/>
      </c>
      <c r="Q1540" s="29" t="str">
        <f t="shared" si="337"/>
        <v/>
      </c>
      <c r="R1540" s="29" t="str">
        <f t="shared" si="338"/>
        <v/>
      </c>
      <c r="S1540" s="29" t="str">
        <f t="shared" si="339"/>
        <v/>
      </c>
      <c r="T1540" s="29" t="str">
        <f t="shared" si="340"/>
        <v/>
      </c>
      <c r="U1540" s="29"/>
      <c r="V1540" s="29"/>
      <c r="W1540" s="38" t="s">
        <v>5285</v>
      </c>
      <c r="X1540" s="37" t="s">
        <v>158</v>
      </c>
      <c r="Y1540" s="146"/>
      <c r="Z1540" s="33">
        <v>912</v>
      </c>
      <c r="AA1540" s="34"/>
      <c r="AB1540" s="33">
        <f t="shared" si="346"/>
        <v>912</v>
      </c>
      <c r="AC1540" s="34"/>
      <c r="AD1540" s="145">
        <f t="shared" si="342"/>
        <v>760</v>
      </c>
      <c r="AE1540" s="105"/>
      <c r="AF1540" s="34"/>
      <c r="AG1540" s="34"/>
      <c r="AH1540" s="34"/>
      <c r="AI1540" s="29">
        <v>0.17199999999999999</v>
      </c>
      <c r="AJ1540" s="29"/>
      <c r="AK1540" s="29">
        <v>80</v>
      </c>
      <c r="AL1540" s="29">
        <v>0</v>
      </c>
      <c r="AM1540" s="29" t="s">
        <v>28</v>
      </c>
      <c r="AN1540" s="158" t="s">
        <v>28</v>
      </c>
      <c r="AO1540" s="29" t="s">
        <v>28</v>
      </c>
      <c r="AP1540" s="29">
        <v>64</v>
      </c>
      <c r="AQ1540" s="29">
        <v>370</v>
      </c>
      <c r="AR1540" s="29">
        <v>225</v>
      </c>
      <c r="AS1540" s="29">
        <v>165</v>
      </c>
      <c r="AT1540" s="127">
        <v>11</v>
      </c>
      <c r="AU1540" s="144">
        <v>1.3736E-2</v>
      </c>
      <c r="AV1540" s="36"/>
      <c r="AW1540" s="102">
        <v>44713</v>
      </c>
      <c r="AX1540" s="129" t="s">
        <v>4744</v>
      </c>
      <c r="AY1540" t="e">
        <f>AX1540-#REF!</f>
        <v>#VALUE!</v>
      </c>
      <c r="BG1540">
        <v>1100045885</v>
      </c>
      <c r="BH1540" t="str">
        <f t="shared" si="347"/>
        <v>AV</v>
      </c>
      <c r="BJ1540" t="str">
        <f t="shared" si="348"/>
        <v>OK</v>
      </c>
      <c r="BK1540" s="130">
        <v>912</v>
      </c>
      <c r="BL1540" s="130" t="s">
        <v>37</v>
      </c>
      <c r="BM1540" s="131" t="s">
        <v>33</v>
      </c>
      <c r="BN1540" s="131" t="e">
        <v>#VALUE!</v>
      </c>
      <c r="BO1540">
        <v>912</v>
      </c>
      <c r="BP1540">
        <v>0</v>
      </c>
    </row>
    <row r="1541" spans="1:68" ht="25.2" x14ac:dyDescent="0.3">
      <c r="A1541" s="1"/>
      <c r="B1541" s="47">
        <v>1436</v>
      </c>
      <c r="C1541" s="45">
        <v>1135861</v>
      </c>
      <c r="D1541" s="47"/>
      <c r="E1541" s="166" t="s">
        <v>4861</v>
      </c>
      <c r="F1541" s="39" t="s">
        <v>5780</v>
      </c>
      <c r="G1541" s="29" t="s">
        <v>31</v>
      </c>
      <c r="H1541" s="157" t="s">
        <v>4781</v>
      </c>
      <c r="I1541" s="148"/>
      <c r="J1541" s="147"/>
      <c r="K1541" s="148"/>
      <c r="L1541" s="148"/>
      <c r="M1541" s="147"/>
      <c r="N1541" s="29" t="str">
        <f t="shared" si="343"/>
        <v/>
      </c>
      <c r="O1541" s="29" t="str">
        <f t="shared" si="344"/>
        <v/>
      </c>
      <c r="P1541" s="29" t="str">
        <f t="shared" si="345"/>
        <v/>
      </c>
      <c r="Q1541" s="29" t="str">
        <f t="shared" si="337"/>
        <v/>
      </c>
      <c r="R1541" s="29" t="str">
        <f t="shared" si="338"/>
        <v/>
      </c>
      <c r="S1541" s="29" t="str">
        <f t="shared" si="339"/>
        <v/>
      </c>
      <c r="T1541" s="29" t="str">
        <f t="shared" si="340"/>
        <v/>
      </c>
      <c r="U1541" s="29"/>
      <c r="V1541" s="29"/>
      <c r="W1541" s="38" t="s">
        <v>5285</v>
      </c>
      <c r="X1541" s="37" t="s">
        <v>158</v>
      </c>
      <c r="Y1541" s="146"/>
      <c r="Z1541" s="33">
        <v>1148.1600000000001</v>
      </c>
      <c r="AA1541" s="34"/>
      <c r="AB1541" s="33">
        <f t="shared" si="346"/>
        <v>1148.1600000000001</v>
      </c>
      <c r="AC1541" s="34"/>
      <c r="AD1541" s="145">
        <f t="shared" si="342"/>
        <v>956.8</v>
      </c>
      <c r="AE1541" s="105"/>
      <c r="AF1541" s="34"/>
      <c r="AG1541" s="34"/>
      <c r="AH1541" s="34"/>
      <c r="AI1541" s="29">
        <v>0.221</v>
      </c>
      <c r="AJ1541" s="29"/>
      <c r="AK1541" s="29">
        <v>69</v>
      </c>
      <c r="AL1541" s="29">
        <v>0</v>
      </c>
      <c r="AM1541" s="29" t="s">
        <v>28</v>
      </c>
      <c r="AN1541" s="158" t="s">
        <v>28</v>
      </c>
      <c r="AO1541" s="29" t="s">
        <v>28</v>
      </c>
      <c r="AP1541" s="29">
        <v>48</v>
      </c>
      <c r="AQ1541" s="29">
        <v>370</v>
      </c>
      <c r="AR1541" s="29">
        <v>225</v>
      </c>
      <c r="AS1541" s="29">
        <v>165</v>
      </c>
      <c r="AT1541" s="127">
        <v>10.6</v>
      </c>
      <c r="AU1541" s="144">
        <v>1.3736E-2</v>
      </c>
      <c r="AV1541" s="36"/>
      <c r="AW1541" s="102">
        <v>44713</v>
      </c>
      <c r="AX1541" s="129" t="s">
        <v>4744</v>
      </c>
      <c r="AY1541" s="106"/>
      <c r="BG1541">
        <v>1100047055</v>
      </c>
      <c r="BH1541" t="str">
        <f t="shared" si="347"/>
        <v>AV</v>
      </c>
      <c r="BJ1541" t="str">
        <f t="shared" si="348"/>
        <v>OK</v>
      </c>
      <c r="BK1541" s="130">
        <v>1148.1600000000001</v>
      </c>
      <c r="BL1541" s="130" t="s">
        <v>37</v>
      </c>
      <c r="BM1541" s="131" t="s">
        <v>33</v>
      </c>
      <c r="BN1541" s="131" t="e">
        <v>#VALUE!</v>
      </c>
      <c r="BO1541">
        <v>1148.1600000000001</v>
      </c>
      <c r="BP1541">
        <v>0</v>
      </c>
    </row>
    <row r="1542" spans="1:68" ht="25.2" x14ac:dyDescent="0.3">
      <c r="A1542" s="1"/>
      <c r="B1542" s="47">
        <v>1437</v>
      </c>
      <c r="C1542" s="45">
        <v>1135687</v>
      </c>
      <c r="D1542" s="47"/>
      <c r="E1542" s="166" t="s">
        <v>4862</v>
      </c>
      <c r="F1542" s="39" t="s">
        <v>5781</v>
      </c>
      <c r="G1542" s="29" t="s">
        <v>31</v>
      </c>
      <c r="H1542" s="157" t="s">
        <v>4781</v>
      </c>
      <c r="I1542" s="148"/>
      <c r="J1542" s="147"/>
      <c r="K1542" s="148"/>
      <c r="L1542" s="148"/>
      <c r="M1542" s="147"/>
      <c r="N1542" s="29" t="str">
        <f t="shared" si="343"/>
        <v/>
      </c>
      <c r="O1542" s="29" t="str">
        <f t="shared" si="344"/>
        <v/>
      </c>
      <c r="P1542" s="29" t="str">
        <f t="shared" si="345"/>
        <v/>
      </c>
      <c r="Q1542" s="29" t="str">
        <f t="shared" ref="Q1542:Q1605" si="349">IF(IFERROR(MID($U1542,1,7)+0,"")&lt;1130000,"",IFERROR(MID($U1542,1,7)+0,""))</f>
        <v/>
      </c>
      <c r="R1542" s="29" t="str">
        <f t="shared" ref="R1542:R1605" si="350">IF(IFERROR(MID($U1542,10,7)+0,"")&lt;1130000,"",IFERROR(MID($U1542,10,7)+0,""))</f>
        <v/>
      </c>
      <c r="S1542" s="29" t="str">
        <f t="shared" ref="S1542:S1605" si="351">IF(IFERROR(MID($U1542,19,7)+0,"")&lt;1130000,"",IFERROR(MID($U1542,19,7)+0,""))</f>
        <v/>
      </c>
      <c r="T1542" s="29" t="str">
        <f t="shared" ref="T1542:T1605" si="352">IF(Q1542="","",IF(R1542="",Q1542,Q1542&amp;", "&amp;R1542))</f>
        <v/>
      </c>
      <c r="U1542" s="29"/>
      <c r="V1542" s="29"/>
      <c r="W1542" s="38" t="s">
        <v>5285</v>
      </c>
      <c r="X1542" s="37" t="s">
        <v>158</v>
      </c>
      <c r="Y1542" s="146"/>
      <c r="Z1542" s="33">
        <v>1206.4000000000001</v>
      </c>
      <c r="AA1542" s="34"/>
      <c r="AB1542" s="33">
        <f t="shared" si="346"/>
        <v>1206.4000000000001</v>
      </c>
      <c r="AC1542" s="34"/>
      <c r="AD1542" s="145">
        <f t="shared" si="342"/>
        <v>1005.333</v>
      </c>
      <c r="AE1542" s="105"/>
      <c r="AF1542" s="34"/>
      <c r="AG1542" s="34"/>
      <c r="AH1542" s="34"/>
      <c r="AI1542" s="29">
        <v>0.23799999999999999</v>
      </c>
      <c r="AJ1542" s="29"/>
      <c r="AK1542" s="29">
        <v>50</v>
      </c>
      <c r="AL1542" s="29">
        <v>0</v>
      </c>
      <c r="AM1542" s="29" t="s">
        <v>28</v>
      </c>
      <c r="AN1542" s="158" t="s">
        <v>28</v>
      </c>
      <c r="AO1542" s="29" t="s">
        <v>28</v>
      </c>
      <c r="AP1542" s="29">
        <v>40</v>
      </c>
      <c r="AQ1542" s="29">
        <v>370</v>
      </c>
      <c r="AR1542" s="29">
        <v>225</v>
      </c>
      <c r="AS1542" s="29">
        <v>165</v>
      </c>
      <c r="AT1542" s="127">
        <v>9.5</v>
      </c>
      <c r="AU1542" s="144">
        <v>1.3736E-2</v>
      </c>
      <c r="AV1542" s="36"/>
      <c r="AW1542" s="102">
        <v>44713</v>
      </c>
      <c r="AX1542" s="129" t="s">
        <v>4744</v>
      </c>
      <c r="AY1542" t="e">
        <f>AX1542-#REF!</f>
        <v>#VALUE!</v>
      </c>
      <c r="BG1542">
        <v>1100046421</v>
      </c>
      <c r="BH1542" t="str">
        <f t="shared" si="347"/>
        <v>AV</v>
      </c>
      <c r="BJ1542" t="str">
        <f t="shared" si="348"/>
        <v>OK</v>
      </c>
      <c r="BK1542" s="130">
        <v>1206.4000000000001</v>
      </c>
      <c r="BL1542" s="130" t="s">
        <v>37</v>
      </c>
      <c r="BM1542" s="131" t="s">
        <v>33</v>
      </c>
      <c r="BN1542" s="131" t="e">
        <v>#VALUE!</v>
      </c>
      <c r="BO1542">
        <v>1206.4000000000001</v>
      </c>
      <c r="BP1542">
        <v>0</v>
      </c>
    </row>
    <row r="1543" spans="1:68" ht="25.2" x14ac:dyDescent="0.3">
      <c r="A1543" s="1"/>
      <c r="B1543" s="47">
        <v>1438</v>
      </c>
      <c r="C1543" s="45">
        <v>1135862</v>
      </c>
      <c r="D1543" s="47"/>
      <c r="E1543" s="166" t="s">
        <v>4863</v>
      </c>
      <c r="F1543" s="39" t="s">
        <v>5782</v>
      </c>
      <c r="G1543" s="29" t="s">
        <v>31</v>
      </c>
      <c r="H1543" s="157" t="s">
        <v>4781</v>
      </c>
      <c r="I1543" s="148"/>
      <c r="J1543" s="147"/>
      <c r="K1543" s="148"/>
      <c r="L1543" s="148"/>
      <c r="M1543" s="147"/>
      <c r="N1543" s="29" t="str">
        <f t="shared" si="343"/>
        <v/>
      </c>
      <c r="O1543" s="29" t="str">
        <f t="shared" si="344"/>
        <v/>
      </c>
      <c r="P1543" s="29" t="str">
        <f t="shared" si="345"/>
        <v/>
      </c>
      <c r="Q1543" s="29" t="str">
        <f t="shared" si="349"/>
        <v/>
      </c>
      <c r="R1543" s="29" t="str">
        <f t="shared" si="350"/>
        <v/>
      </c>
      <c r="S1543" s="29" t="str">
        <f t="shared" si="351"/>
        <v/>
      </c>
      <c r="T1543" s="29" t="str">
        <f t="shared" si="352"/>
        <v/>
      </c>
      <c r="U1543" s="29"/>
      <c r="V1543" s="29"/>
      <c r="W1543" s="38" t="s">
        <v>5285</v>
      </c>
      <c r="X1543" s="37" t="s">
        <v>158</v>
      </c>
      <c r="Y1543" s="146"/>
      <c r="Z1543" s="33">
        <v>1363.2</v>
      </c>
      <c r="AA1543" s="34"/>
      <c r="AB1543" s="33">
        <f t="shared" si="346"/>
        <v>1363.2</v>
      </c>
      <c r="AC1543" s="34"/>
      <c r="AD1543" s="145">
        <f t="shared" si="342"/>
        <v>1136</v>
      </c>
      <c r="AE1543" s="105"/>
      <c r="AF1543" s="34"/>
      <c r="AG1543" s="34"/>
      <c r="AH1543" s="34"/>
      <c r="AI1543" s="29">
        <v>0.26900000000000002</v>
      </c>
      <c r="AJ1543" s="29"/>
      <c r="AK1543" s="29">
        <v>44</v>
      </c>
      <c r="AL1543" s="29">
        <v>0</v>
      </c>
      <c r="AM1543" s="29" t="s">
        <v>28</v>
      </c>
      <c r="AN1543" s="158" t="s">
        <v>28</v>
      </c>
      <c r="AO1543" s="29" t="s">
        <v>28</v>
      </c>
      <c r="AP1543" s="29">
        <v>40</v>
      </c>
      <c r="AQ1543" s="29">
        <v>370</v>
      </c>
      <c r="AR1543" s="29">
        <v>225</v>
      </c>
      <c r="AS1543" s="29">
        <v>165</v>
      </c>
      <c r="AT1543" s="127">
        <v>10.8</v>
      </c>
      <c r="AU1543" s="144">
        <v>1.3736E-2</v>
      </c>
      <c r="AV1543" s="36"/>
      <c r="AW1543" s="102">
        <v>44713</v>
      </c>
      <c r="AX1543" s="129" t="s">
        <v>4744</v>
      </c>
      <c r="AY1543" s="106"/>
      <c r="BG1543">
        <v>1100045888</v>
      </c>
      <c r="BH1543" t="str">
        <f t="shared" si="347"/>
        <v>AV</v>
      </c>
      <c r="BJ1543" t="str">
        <f t="shared" si="348"/>
        <v>OK</v>
      </c>
      <c r="BK1543" s="130">
        <v>1363.2</v>
      </c>
      <c r="BL1543" s="130" t="s">
        <v>37</v>
      </c>
      <c r="BM1543" s="131" t="s">
        <v>33</v>
      </c>
      <c r="BN1543" s="131" t="e">
        <v>#VALUE!</v>
      </c>
      <c r="BO1543">
        <v>1363.2</v>
      </c>
      <c r="BP1543">
        <v>0</v>
      </c>
    </row>
    <row r="1544" spans="1:68" ht="25.2" x14ac:dyDescent="0.3">
      <c r="A1544" s="1"/>
      <c r="B1544" s="47">
        <v>1439</v>
      </c>
      <c r="C1544" s="45">
        <v>1135863</v>
      </c>
      <c r="D1544" s="47"/>
      <c r="E1544" s="166" t="s">
        <v>4864</v>
      </c>
      <c r="F1544" s="39" t="s">
        <v>5783</v>
      </c>
      <c r="G1544" s="29" t="s">
        <v>31</v>
      </c>
      <c r="H1544" s="157" t="s">
        <v>4781</v>
      </c>
      <c r="I1544" s="148"/>
      <c r="J1544" s="147"/>
      <c r="K1544" s="148"/>
      <c r="L1544" s="148"/>
      <c r="M1544" s="147"/>
      <c r="N1544" s="29" t="str">
        <f t="shared" si="343"/>
        <v/>
      </c>
      <c r="O1544" s="29" t="str">
        <f t="shared" si="344"/>
        <v/>
      </c>
      <c r="P1544" s="29" t="str">
        <f t="shared" si="345"/>
        <v/>
      </c>
      <c r="Q1544" s="29" t="str">
        <f t="shared" si="349"/>
        <v/>
      </c>
      <c r="R1544" s="29" t="str">
        <f t="shared" si="350"/>
        <v/>
      </c>
      <c r="S1544" s="29" t="str">
        <f t="shared" si="351"/>
        <v/>
      </c>
      <c r="T1544" s="29" t="str">
        <f t="shared" si="352"/>
        <v/>
      </c>
      <c r="U1544" s="29"/>
      <c r="V1544" s="29"/>
      <c r="W1544" s="38" t="s">
        <v>5285</v>
      </c>
      <c r="X1544" s="37" t="s">
        <v>158</v>
      </c>
      <c r="Y1544" s="146"/>
      <c r="Z1544" s="33">
        <v>2352.64</v>
      </c>
      <c r="AA1544" s="34"/>
      <c r="AB1544" s="33">
        <f t="shared" si="346"/>
        <v>2352.64</v>
      </c>
      <c r="AC1544" s="34"/>
      <c r="AD1544" s="145">
        <f t="shared" si="342"/>
        <v>1960.5329999999999</v>
      </c>
      <c r="AE1544" s="105"/>
      <c r="AF1544" s="34"/>
      <c r="AG1544" s="34"/>
      <c r="AH1544" s="34"/>
      <c r="AI1544" s="29">
        <v>0.39500000000000002</v>
      </c>
      <c r="AJ1544" s="29"/>
      <c r="AK1544" s="29">
        <v>20</v>
      </c>
      <c r="AL1544" s="29">
        <v>0</v>
      </c>
      <c r="AM1544" s="29" t="s">
        <v>28</v>
      </c>
      <c r="AN1544" s="158" t="s">
        <v>28</v>
      </c>
      <c r="AO1544" s="29" t="s">
        <v>28</v>
      </c>
      <c r="AP1544" s="29">
        <v>28</v>
      </c>
      <c r="AQ1544" s="29">
        <v>370</v>
      </c>
      <c r="AR1544" s="29">
        <v>225</v>
      </c>
      <c r="AS1544" s="29">
        <v>165</v>
      </c>
      <c r="AT1544" s="127">
        <v>11.1</v>
      </c>
      <c r="AU1544" s="144">
        <v>1.3736E-2</v>
      </c>
      <c r="AV1544" s="36"/>
      <c r="AW1544" s="102">
        <v>44713</v>
      </c>
      <c r="AX1544" s="129" t="s">
        <v>4744</v>
      </c>
      <c r="AY1544" s="106"/>
      <c r="BG1544">
        <v>1100045889</v>
      </c>
      <c r="BH1544" t="str">
        <f t="shared" si="347"/>
        <v>AV</v>
      </c>
      <c r="BJ1544" t="str">
        <f t="shared" si="348"/>
        <v>OK</v>
      </c>
      <c r="BK1544" s="130">
        <v>2352.64</v>
      </c>
      <c r="BL1544" s="130" t="s">
        <v>37</v>
      </c>
      <c r="BM1544" s="131" t="s">
        <v>33</v>
      </c>
      <c r="BN1544" s="131" t="e">
        <v>#VALUE!</v>
      </c>
      <c r="BO1544">
        <v>2352.64</v>
      </c>
      <c r="BP1544">
        <v>0</v>
      </c>
    </row>
    <row r="1545" spans="1:68" ht="25.2" x14ac:dyDescent="0.3">
      <c r="A1545" s="1"/>
      <c r="B1545" s="47">
        <v>1440</v>
      </c>
      <c r="C1545" s="45">
        <v>1135864</v>
      </c>
      <c r="D1545" s="47"/>
      <c r="E1545" s="166" t="s">
        <v>4865</v>
      </c>
      <c r="F1545" s="39" t="s">
        <v>5784</v>
      </c>
      <c r="G1545" s="29" t="s">
        <v>31</v>
      </c>
      <c r="H1545" s="157" t="s">
        <v>4781</v>
      </c>
      <c r="I1545" s="148"/>
      <c r="J1545" s="147"/>
      <c r="K1545" s="148"/>
      <c r="L1545" s="148"/>
      <c r="M1545" s="147"/>
      <c r="N1545" s="29" t="str">
        <f t="shared" si="343"/>
        <v/>
      </c>
      <c r="O1545" s="29" t="str">
        <f t="shared" si="344"/>
        <v/>
      </c>
      <c r="P1545" s="29" t="str">
        <f t="shared" si="345"/>
        <v/>
      </c>
      <c r="Q1545" s="29" t="str">
        <f t="shared" si="349"/>
        <v/>
      </c>
      <c r="R1545" s="29" t="str">
        <f t="shared" si="350"/>
        <v/>
      </c>
      <c r="S1545" s="29" t="str">
        <f t="shared" si="351"/>
        <v/>
      </c>
      <c r="T1545" s="29" t="str">
        <f t="shared" si="352"/>
        <v/>
      </c>
      <c r="U1545" s="29"/>
      <c r="V1545" s="29"/>
      <c r="W1545" s="38" t="s">
        <v>5285</v>
      </c>
      <c r="X1545" s="37" t="s">
        <v>158</v>
      </c>
      <c r="Y1545" s="146"/>
      <c r="Z1545" s="33">
        <v>2372.48</v>
      </c>
      <c r="AA1545" s="34"/>
      <c r="AB1545" s="33">
        <f t="shared" si="346"/>
        <v>2372.48</v>
      </c>
      <c r="AC1545" s="34"/>
      <c r="AD1545" s="145">
        <f t="shared" si="342"/>
        <v>1977.067</v>
      </c>
      <c r="AE1545" s="105"/>
      <c r="AF1545" s="34"/>
      <c r="AG1545" s="34"/>
      <c r="AH1545" s="34"/>
      <c r="AI1545" s="29">
        <v>0.41399999999999998</v>
      </c>
      <c r="AJ1545" s="29"/>
      <c r="AK1545" s="29">
        <v>60</v>
      </c>
      <c r="AL1545" s="29">
        <v>0</v>
      </c>
      <c r="AM1545" s="29" t="s">
        <v>28</v>
      </c>
      <c r="AN1545" s="158" t="s">
        <v>28</v>
      </c>
      <c r="AO1545" s="29" t="s">
        <v>28</v>
      </c>
      <c r="AP1545" s="29">
        <v>24</v>
      </c>
      <c r="AQ1545" s="29">
        <v>370</v>
      </c>
      <c r="AR1545" s="29">
        <v>225</v>
      </c>
      <c r="AS1545" s="29">
        <v>165</v>
      </c>
      <c r="AT1545" s="127">
        <v>9.9</v>
      </c>
      <c r="AU1545" s="144">
        <v>1.3736E-2</v>
      </c>
      <c r="AV1545" s="36"/>
      <c r="AW1545" s="102">
        <v>44713</v>
      </c>
      <c r="AX1545" s="129" t="s">
        <v>4744</v>
      </c>
      <c r="AY1545" s="106"/>
      <c r="BG1545">
        <v>1100045890</v>
      </c>
      <c r="BH1545" t="str">
        <f t="shared" si="347"/>
        <v>AV</v>
      </c>
      <c r="BJ1545" t="str">
        <f t="shared" si="348"/>
        <v>OK</v>
      </c>
      <c r="BK1545" s="130">
        <v>2372.48</v>
      </c>
      <c r="BL1545" s="130" t="s">
        <v>37</v>
      </c>
      <c r="BM1545" s="131" t="s">
        <v>33</v>
      </c>
      <c r="BN1545" s="131" t="e">
        <v>#VALUE!</v>
      </c>
      <c r="BO1545">
        <v>2372.48</v>
      </c>
      <c r="BP1545">
        <v>0</v>
      </c>
    </row>
    <row r="1546" spans="1:68" ht="25.2" x14ac:dyDescent="0.3">
      <c r="A1546" s="1"/>
      <c r="B1546" s="47">
        <v>1441</v>
      </c>
      <c r="C1546" s="45">
        <v>1135655</v>
      </c>
      <c r="D1546" s="47"/>
      <c r="E1546" s="166" t="s">
        <v>4866</v>
      </c>
      <c r="F1546" s="39" t="s">
        <v>5785</v>
      </c>
      <c r="G1546" s="29" t="s">
        <v>31</v>
      </c>
      <c r="H1546" s="157" t="s">
        <v>4781</v>
      </c>
      <c r="I1546" s="148"/>
      <c r="J1546" s="147"/>
      <c r="K1546" s="148"/>
      <c r="L1546" s="148"/>
      <c r="M1546" s="147"/>
      <c r="N1546" s="29" t="str">
        <f t="shared" si="343"/>
        <v/>
      </c>
      <c r="O1546" s="29" t="str">
        <f t="shared" si="344"/>
        <v/>
      </c>
      <c r="P1546" s="29" t="str">
        <f t="shared" si="345"/>
        <v/>
      </c>
      <c r="Q1546" s="29" t="str">
        <f t="shared" si="349"/>
        <v/>
      </c>
      <c r="R1546" s="29" t="str">
        <f t="shared" si="350"/>
        <v/>
      </c>
      <c r="S1546" s="29" t="str">
        <f t="shared" si="351"/>
        <v/>
      </c>
      <c r="T1546" s="29" t="str">
        <f t="shared" si="352"/>
        <v/>
      </c>
      <c r="U1546" s="29"/>
      <c r="V1546" s="29"/>
      <c r="W1546" s="38" t="s">
        <v>5285</v>
      </c>
      <c r="X1546" s="37" t="s">
        <v>158</v>
      </c>
      <c r="Y1546" s="146"/>
      <c r="Z1546" s="33">
        <v>265.60000000000002</v>
      </c>
      <c r="AA1546" s="34"/>
      <c r="AB1546" s="33">
        <f t="shared" si="346"/>
        <v>265.60000000000002</v>
      </c>
      <c r="AC1546" s="34"/>
      <c r="AD1546" s="145">
        <f t="shared" si="342"/>
        <v>221.333</v>
      </c>
      <c r="AE1546" s="105"/>
      <c r="AF1546" s="34"/>
      <c r="AG1546" s="34"/>
      <c r="AH1546" s="34"/>
      <c r="AI1546" s="29">
        <v>0.05</v>
      </c>
      <c r="AJ1546" s="29"/>
      <c r="AK1546" s="29">
        <v>11945</v>
      </c>
      <c r="AL1546" s="29">
        <v>0</v>
      </c>
      <c r="AM1546" s="29" t="s">
        <v>28</v>
      </c>
      <c r="AN1546" s="158" t="s">
        <v>28</v>
      </c>
      <c r="AO1546" s="29" t="s">
        <v>28</v>
      </c>
      <c r="AP1546" s="29">
        <v>280</v>
      </c>
      <c r="AQ1546" s="29">
        <v>370</v>
      </c>
      <c r="AR1546" s="29">
        <v>225</v>
      </c>
      <c r="AS1546" s="29">
        <v>165</v>
      </c>
      <c r="AT1546" s="127">
        <v>14</v>
      </c>
      <c r="AU1546" s="144">
        <v>1.3736E-2</v>
      </c>
      <c r="AV1546" s="36"/>
      <c r="AW1546" s="102">
        <v>44713</v>
      </c>
      <c r="AX1546" s="129" t="s">
        <v>4744</v>
      </c>
      <c r="AY1546" t="e">
        <f>AX1546-#REF!</f>
        <v>#VALUE!</v>
      </c>
      <c r="BG1546">
        <v>1100046433</v>
      </c>
      <c r="BH1546" t="str">
        <f t="shared" si="347"/>
        <v>AV</v>
      </c>
      <c r="BJ1546" t="str">
        <f t="shared" si="348"/>
        <v>OK</v>
      </c>
      <c r="BK1546" s="130">
        <v>265.60000000000002</v>
      </c>
      <c r="BL1546" s="130" t="s">
        <v>37</v>
      </c>
      <c r="BM1546" s="131" t="s">
        <v>33</v>
      </c>
      <c r="BN1546" s="131" t="e">
        <v>#VALUE!</v>
      </c>
      <c r="BO1546">
        <v>265.60000000000002</v>
      </c>
      <c r="BP1546">
        <v>2235</v>
      </c>
    </row>
    <row r="1547" spans="1:68" ht="25.2" x14ac:dyDescent="0.3">
      <c r="A1547" s="1"/>
      <c r="B1547" s="47">
        <v>1442</v>
      </c>
      <c r="C1547" s="45">
        <v>1135850</v>
      </c>
      <c r="D1547" s="47"/>
      <c r="E1547" s="166" t="s">
        <v>4867</v>
      </c>
      <c r="F1547" s="39" t="s">
        <v>5786</v>
      </c>
      <c r="G1547" s="29" t="s">
        <v>31</v>
      </c>
      <c r="H1547" s="157" t="s">
        <v>4781</v>
      </c>
      <c r="I1547" s="148"/>
      <c r="J1547" s="147"/>
      <c r="K1547" s="148"/>
      <c r="L1547" s="148"/>
      <c r="M1547" s="147"/>
      <c r="N1547" s="29" t="str">
        <f t="shared" si="343"/>
        <v/>
      </c>
      <c r="O1547" s="29" t="str">
        <f t="shared" si="344"/>
        <v/>
      </c>
      <c r="P1547" s="29" t="str">
        <f t="shared" si="345"/>
        <v/>
      </c>
      <c r="Q1547" s="29" t="str">
        <f t="shared" si="349"/>
        <v/>
      </c>
      <c r="R1547" s="29" t="str">
        <f t="shared" si="350"/>
        <v/>
      </c>
      <c r="S1547" s="29" t="str">
        <f t="shared" si="351"/>
        <v/>
      </c>
      <c r="T1547" s="29" t="str">
        <f t="shared" si="352"/>
        <v/>
      </c>
      <c r="U1547" s="29"/>
      <c r="V1547" s="29"/>
      <c r="W1547" s="38" t="s">
        <v>5285</v>
      </c>
      <c r="X1547" s="37" t="s">
        <v>158</v>
      </c>
      <c r="Y1547" s="146"/>
      <c r="Z1547" s="33">
        <v>325.76</v>
      </c>
      <c r="AA1547" s="34"/>
      <c r="AB1547" s="33">
        <f t="shared" si="346"/>
        <v>325.76</v>
      </c>
      <c r="AC1547" s="34"/>
      <c r="AD1547" s="145">
        <f t="shared" si="342"/>
        <v>271.46699999999998</v>
      </c>
      <c r="AE1547" s="105"/>
      <c r="AF1547" s="34"/>
      <c r="AG1547" s="34"/>
      <c r="AH1547" s="34"/>
      <c r="AI1547" s="29">
        <v>7.0000000000000007E-2</v>
      </c>
      <c r="AJ1547" s="29"/>
      <c r="AK1547" s="29">
        <v>525</v>
      </c>
      <c r="AL1547" s="29">
        <v>77</v>
      </c>
      <c r="AM1547" s="29" t="s">
        <v>28</v>
      </c>
      <c r="AN1547" s="158" t="s">
        <v>28</v>
      </c>
      <c r="AO1547" s="29" t="s">
        <v>28</v>
      </c>
      <c r="AP1547" s="29">
        <v>224</v>
      </c>
      <c r="AQ1547" s="29">
        <v>370</v>
      </c>
      <c r="AR1547" s="29">
        <v>225</v>
      </c>
      <c r="AS1547" s="29">
        <v>165</v>
      </c>
      <c r="AT1547" s="127">
        <v>15.7</v>
      </c>
      <c r="AU1547" s="144">
        <v>1.3736E-2</v>
      </c>
      <c r="AV1547" s="36"/>
      <c r="AW1547" s="102">
        <v>44713</v>
      </c>
      <c r="AX1547" s="129" t="s">
        <v>4744</v>
      </c>
      <c r="AY1547" s="106"/>
      <c r="BG1547">
        <v>1100046434</v>
      </c>
      <c r="BH1547" t="str">
        <f t="shared" si="347"/>
        <v>AV</v>
      </c>
      <c r="BJ1547" t="str">
        <f t="shared" si="348"/>
        <v>OK</v>
      </c>
      <c r="BK1547" s="130">
        <v>325.76</v>
      </c>
      <c r="BL1547" s="130" t="s">
        <v>37</v>
      </c>
      <c r="BM1547" s="131" t="s">
        <v>33</v>
      </c>
      <c r="BN1547" s="131" t="e">
        <v>#VALUE!</v>
      </c>
      <c r="BO1547">
        <v>325.76</v>
      </c>
      <c r="BP1547">
        <v>0</v>
      </c>
    </row>
    <row r="1548" spans="1:68" ht="25.2" x14ac:dyDescent="0.3">
      <c r="A1548" s="1"/>
      <c r="B1548" s="47">
        <v>1443</v>
      </c>
      <c r="C1548" s="45">
        <v>1135656</v>
      </c>
      <c r="D1548" s="47"/>
      <c r="E1548" s="166" t="s">
        <v>4868</v>
      </c>
      <c r="F1548" s="39" t="s">
        <v>5787</v>
      </c>
      <c r="G1548" s="29" t="s">
        <v>31</v>
      </c>
      <c r="H1548" s="157" t="s">
        <v>4781</v>
      </c>
      <c r="I1548" s="148"/>
      <c r="J1548" s="147"/>
      <c r="K1548" s="148"/>
      <c r="L1548" s="148"/>
      <c r="M1548" s="147"/>
      <c r="N1548" s="29" t="str">
        <f t="shared" si="343"/>
        <v/>
      </c>
      <c r="O1548" s="29" t="str">
        <f t="shared" si="344"/>
        <v/>
      </c>
      <c r="P1548" s="29" t="str">
        <f t="shared" si="345"/>
        <v/>
      </c>
      <c r="Q1548" s="29" t="str">
        <f t="shared" si="349"/>
        <v/>
      </c>
      <c r="R1548" s="29" t="str">
        <f t="shared" si="350"/>
        <v/>
      </c>
      <c r="S1548" s="29" t="str">
        <f t="shared" si="351"/>
        <v/>
      </c>
      <c r="T1548" s="29" t="str">
        <f t="shared" si="352"/>
        <v/>
      </c>
      <c r="U1548" s="29"/>
      <c r="V1548" s="29"/>
      <c r="W1548" s="38" t="s">
        <v>5285</v>
      </c>
      <c r="X1548" s="37" t="s">
        <v>158</v>
      </c>
      <c r="Y1548" s="146"/>
      <c r="Z1548" s="33">
        <v>289.27999999999997</v>
      </c>
      <c r="AA1548" s="34"/>
      <c r="AB1548" s="33">
        <f t="shared" si="346"/>
        <v>289.27999999999997</v>
      </c>
      <c r="AC1548" s="34"/>
      <c r="AD1548" s="145">
        <f t="shared" si="342"/>
        <v>241.06700000000001</v>
      </c>
      <c r="AE1548" s="105"/>
      <c r="AF1548" s="34"/>
      <c r="AG1548" s="34"/>
      <c r="AH1548" s="34"/>
      <c r="AI1548" s="29">
        <v>5.5E-2</v>
      </c>
      <c r="AJ1548" s="29"/>
      <c r="AK1548" s="29">
        <v>4010</v>
      </c>
      <c r="AL1548" s="29">
        <v>6750</v>
      </c>
      <c r="AM1548" s="29" t="s">
        <v>28</v>
      </c>
      <c r="AN1548" s="158" t="s">
        <v>28</v>
      </c>
      <c r="AO1548" s="29" t="s">
        <v>28</v>
      </c>
      <c r="AP1548" s="29">
        <v>250</v>
      </c>
      <c r="AQ1548" s="29">
        <v>370</v>
      </c>
      <c r="AR1548" s="29">
        <v>225</v>
      </c>
      <c r="AS1548" s="29">
        <v>165</v>
      </c>
      <c r="AT1548" s="127">
        <v>13.8</v>
      </c>
      <c r="AU1548" s="144">
        <v>1.3736E-2</v>
      </c>
      <c r="AV1548" s="36"/>
      <c r="AW1548" s="102">
        <v>44713</v>
      </c>
      <c r="AX1548" s="129" t="s">
        <v>4744</v>
      </c>
      <c r="AY1548" t="e">
        <f>AX1548-#REF!</f>
        <v>#VALUE!</v>
      </c>
      <c r="BG1548">
        <v>1100046435</v>
      </c>
      <c r="BH1548" t="str">
        <f t="shared" si="347"/>
        <v>AV</v>
      </c>
      <c r="BJ1548" t="str">
        <f t="shared" si="348"/>
        <v>OK</v>
      </c>
      <c r="BK1548" s="130">
        <v>289.27999999999997</v>
      </c>
      <c r="BL1548" s="130" t="s">
        <v>37</v>
      </c>
      <c r="BM1548" s="131" t="s">
        <v>33</v>
      </c>
      <c r="BN1548" s="131" t="e">
        <v>#VALUE!</v>
      </c>
      <c r="BO1548">
        <v>289.27999999999997</v>
      </c>
      <c r="BP1548">
        <v>660</v>
      </c>
    </row>
    <row r="1549" spans="1:68" ht="25.2" x14ac:dyDescent="0.3">
      <c r="A1549" s="1"/>
      <c r="B1549" s="47">
        <v>1444</v>
      </c>
      <c r="C1549" s="45">
        <v>1135657</v>
      </c>
      <c r="D1549" s="47"/>
      <c r="E1549" s="166" t="s">
        <v>4869</v>
      </c>
      <c r="F1549" s="39" t="s">
        <v>5788</v>
      </c>
      <c r="G1549" s="29" t="s">
        <v>31</v>
      </c>
      <c r="H1549" s="157" t="s">
        <v>4781</v>
      </c>
      <c r="I1549" s="148"/>
      <c r="J1549" s="147"/>
      <c r="K1549" s="148"/>
      <c r="L1549" s="148"/>
      <c r="M1549" s="147"/>
      <c r="N1549" s="29" t="str">
        <f t="shared" si="343"/>
        <v/>
      </c>
      <c r="O1549" s="29" t="str">
        <f t="shared" si="344"/>
        <v/>
      </c>
      <c r="P1549" s="29" t="str">
        <f t="shared" si="345"/>
        <v/>
      </c>
      <c r="Q1549" s="29" t="str">
        <f t="shared" si="349"/>
        <v/>
      </c>
      <c r="R1549" s="29" t="str">
        <f t="shared" si="350"/>
        <v/>
      </c>
      <c r="S1549" s="29" t="str">
        <f t="shared" si="351"/>
        <v/>
      </c>
      <c r="T1549" s="29" t="str">
        <f t="shared" si="352"/>
        <v/>
      </c>
      <c r="U1549" s="29"/>
      <c r="V1549" s="29"/>
      <c r="W1549" s="38" t="s">
        <v>5285</v>
      </c>
      <c r="X1549" s="37" t="s">
        <v>158</v>
      </c>
      <c r="Y1549" s="146"/>
      <c r="Z1549" s="33">
        <v>356.48</v>
      </c>
      <c r="AA1549" s="34"/>
      <c r="AB1549" s="33">
        <f t="shared" si="346"/>
        <v>356.48</v>
      </c>
      <c r="AC1549" s="34"/>
      <c r="AD1549" s="145">
        <f t="shared" si="342"/>
        <v>297.06700000000001</v>
      </c>
      <c r="AE1549" s="105"/>
      <c r="AF1549" s="34"/>
      <c r="AG1549" s="34"/>
      <c r="AH1549" s="34"/>
      <c r="AI1549" s="29">
        <v>7.2999999999999995E-2</v>
      </c>
      <c r="AJ1549" s="29"/>
      <c r="AK1549" s="29">
        <v>7770</v>
      </c>
      <c r="AL1549" s="29">
        <v>2304</v>
      </c>
      <c r="AM1549" s="29" t="s">
        <v>28</v>
      </c>
      <c r="AN1549" s="158" t="s">
        <v>28</v>
      </c>
      <c r="AO1549" s="29" t="s">
        <v>28</v>
      </c>
      <c r="AP1549" s="29">
        <v>192</v>
      </c>
      <c r="AQ1549" s="29">
        <v>370</v>
      </c>
      <c r="AR1549" s="29">
        <v>225</v>
      </c>
      <c r="AS1549" s="29">
        <v>165</v>
      </c>
      <c r="AT1549" s="127">
        <v>14</v>
      </c>
      <c r="AU1549" s="144">
        <v>1.3736E-2</v>
      </c>
      <c r="AV1549" s="36"/>
      <c r="AW1549" s="102">
        <v>44713</v>
      </c>
      <c r="AX1549" s="129" t="s">
        <v>4744</v>
      </c>
      <c r="AY1549" t="e">
        <f>AX1549-#REF!</f>
        <v>#VALUE!</v>
      </c>
      <c r="BG1549">
        <v>1100046436</v>
      </c>
      <c r="BH1549" t="str">
        <f t="shared" si="347"/>
        <v>AV</v>
      </c>
      <c r="BJ1549" t="str">
        <f t="shared" si="348"/>
        <v>OK</v>
      </c>
      <c r="BK1549" s="130">
        <v>356.48</v>
      </c>
      <c r="BL1549" s="130" t="s">
        <v>37</v>
      </c>
      <c r="BM1549" s="131" t="s">
        <v>33</v>
      </c>
      <c r="BN1549" s="131" t="e">
        <v>#VALUE!</v>
      </c>
      <c r="BO1549">
        <v>356.48</v>
      </c>
      <c r="BP1549">
        <v>0</v>
      </c>
    </row>
    <row r="1550" spans="1:68" ht="25.2" x14ac:dyDescent="0.3">
      <c r="A1550" s="1"/>
      <c r="B1550" s="47">
        <v>1445</v>
      </c>
      <c r="C1550" s="45">
        <v>1135851</v>
      </c>
      <c r="D1550" s="47"/>
      <c r="E1550" s="166" t="s">
        <v>4870</v>
      </c>
      <c r="F1550" s="39" t="s">
        <v>5789</v>
      </c>
      <c r="G1550" s="29" t="s">
        <v>31</v>
      </c>
      <c r="H1550" s="157" t="s">
        <v>4781</v>
      </c>
      <c r="I1550" s="148"/>
      <c r="J1550" s="147"/>
      <c r="K1550" s="148"/>
      <c r="L1550" s="148"/>
      <c r="M1550" s="147"/>
      <c r="N1550" s="29" t="str">
        <f t="shared" si="343"/>
        <v/>
      </c>
      <c r="O1550" s="29" t="str">
        <f t="shared" si="344"/>
        <v/>
      </c>
      <c r="P1550" s="29" t="str">
        <f t="shared" si="345"/>
        <v/>
      </c>
      <c r="Q1550" s="29" t="str">
        <f t="shared" si="349"/>
        <v/>
      </c>
      <c r="R1550" s="29" t="str">
        <f t="shared" si="350"/>
        <v/>
      </c>
      <c r="S1550" s="29" t="str">
        <f t="shared" si="351"/>
        <v/>
      </c>
      <c r="T1550" s="29" t="str">
        <f t="shared" si="352"/>
        <v/>
      </c>
      <c r="U1550" s="29"/>
      <c r="V1550" s="29"/>
      <c r="W1550" s="38" t="s">
        <v>5285</v>
      </c>
      <c r="X1550" s="37" t="s">
        <v>158</v>
      </c>
      <c r="Y1550" s="146"/>
      <c r="Z1550" s="33">
        <v>472.32</v>
      </c>
      <c r="AA1550" s="34"/>
      <c r="AB1550" s="33">
        <f t="shared" si="346"/>
        <v>472.32</v>
      </c>
      <c r="AC1550" s="34"/>
      <c r="AD1550" s="145">
        <f t="shared" si="342"/>
        <v>393.6</v>
      </c>
      <c r="AE1550" s="105"/>
      <c r="AF1550" s="34"/>
      <c r="AG1550" s="34"/>
      <c r="AH1550" s="34"/>
      <c r="AI1550" s="29">
        <v>0.104</v>
      </c>
      <c r="AJ1550" s="29"/>
      <c r="AK1550" s="29">
        <v>0</v>
      </c>
      <c r="AL1550" s="29">
        <v>0</v>
      </c>
      <c r="AM1550" s="29" t="s">
        <v>28</v>
      </c>
      <c r="AN1550" s="158" t="s">
        <v>28</v>
      </c>
      <c r="AO1550" s="29" t="s">
        <v>28</v>
      </c>
      <c r="AP1550" s="29">
        <v>160</v>
      </c>
      <c r="AQ1550" s="29">
        <v>370</v>
      </c>
      <c r="AR1550" s="29">
        <v>225</v>
      </c>
      <c r="AS1550" s="29">
        <v>165</v>
      </c>
      <c r="AT1550" s="127">
        <v>16.600000000000001</v>
      </c>
      <c r="AU1550" s="144">
        <v>1.3736E-2</v>
      </c>
      <c r="AV1550" s="36"/>
      <c r="AW1550" s="102">
        <v>44713</v>
      </c>
      <c r="AX1550" s="129" t="s">
        <v>4744</v>
      </c>
      <c r="AY1550" s="106"/>
      <c r="BG1550">
        <v>1100046437</v>
      </c>
      <c r="BH1550" t="str">
        <f t="shared" si="347"/>
        <v>AV</v>
      </c>
      <c r="BJ1550" t="str">
        <f t="shared" si="348"/>
        <v>OK</v>
      </c>
      <c r="BK1550" s="130">
        <v>472.32</v>
      </c>
      <c r="BL1550" s="130" t="s">
        <v>37</v>
      </c>
      <c r="BM1550" s="131" t="s">
        <v>33</v>
      </c>
      <c r="BN1550" s="131" t="e">
        <v>#VALUE!</v>
      </c>
      <c r="BO1550">
        <v>472.32</v>
      </c>
      <c r="BP1550">
        <v>0</v>
      </c>
    </row>
    <row r="1551" spans="1:68" ht="25.2" x14ac:dyDescent="0.3">
      <c r="A1551" s="1"/>
      <c r="B1551" s="47">
        <v>1446</v>
      </c>
      <c r="C1551" s="45">
        <v>1135658</v>
      </c>
      <c r="D1551" s="47"/>
      <c r="E1551" s="166" t="s">
        <v>4871</v>
      </c>
      <c r="F1551" s="39" t="s">
        <v>5790</v>
      </c>
      <c r="G1551" s="29" t="s">
        <v>31</v>
      </c>
      <c r="H1551" s="157" t="s">
        <v>4781</v>
      </c>
      <c r="I1551" s="148"/>
      <c r="J1551" s="147"/>
      <c r="K1551" s="148"/>
      <c r="L1551" s="148"/>
      <c r="M1551" s="147"/>
      <c r="N1551" s="29" t="str">
        <f t="shared" si="343"/>
        <v/>
      </c>
      <c r="O1551" s="29" t="str">
        <f t="shared" si="344"/>
        <v/>
      </c>
      <c r="P1551" s="29" t="str">
        <f t="shared" si="345"/>
        <v/>
      </c>
      <c r="Q1551" s="29" t="str">
        <f t="shared" si="349"/>
        <v/>
      </c>
      <c r="R1551" s="29" t="str">
        <f t="shared" si="350"/>
        <v/>
      </c>
      <c r="S1551" s="29" t="str">
        <f t="shared" si="351"/>
        <v/>
      </c>
      <c r="T1551" s="29" t="str">
        <f t="shared" si="352"/>
        <v/>
      </c>
      <c r="U1551" s="29"/>
      <c r="V1551" s="29"/>
      <c r="W1551" s="38" t="s">
        <v>5285</v>
      </c>
      <c r="X1551" s="37" t="s">
        <v>158</v>
      </c>
      <c r="Y1551" s="146"/>
      <c r="Z1551" s="33">
        <v>453.12</v>
      </c>
      <c r="AA1551" s="34"/>
      <c r="AB1551" s="33">
        <f t="shared" si="346"/>
        <v>453.12</v>
      </c>
      <c r="AC1551" s="34"/>
      <c r="AD1551" s="145">
        <f t="shared" si="342"/>
        <v>377.6</v>
      </c>
      <c r="AE1551" s="105"/>
      <c r="AF1551" s="34"/>
      <c r="AG1551" s="34"/>
      <c r="AH1551" s="34"/>
      <c r="AI1551" s="29">
        <v>0.1</v>
      </c>
      <c r="AJ1551" s="29"/>
      <c r="AK1551" s="29">
        <v>95</v>
      </c>
      <c r="AL1551" s="29">
        <v>180</v>
      </c>
      <c r="AM1551" s="29" t="s">
        <v>28</v>
      </c>
      <c r="AN1551" s="158" t="s">
        <v>28</v>
      </c>
      <c r="AO1551" s="29" t="s">
        <v>28</v>
      </c>
      <c r="AP1551" s="29">
        <v>120</v>
      </c>
      <c r="AQ1551" s="29">
        <v>370</v>
      </c>
      <c r="AR1551" s="29">
        <v>225</v>
      </c>
      <c r="AS1551" s="29">
        <v>165</v>
      </c>
      <c r="AT1551" s="127">
        <v>12</v>
      </c>
      <c r="AU1551" s="144">
        <v>1.3736E-2</v>
      </c>
      <c r="AV1551" s="36"/>
      <c r="AW1551" s="102">
        <v>44713</v>
      </c>
      <c r="AX1551" s="129" t="s">
        <v>4744</v>
      </c>
      <c r="AY1551" t="e">
        <f>AX1551-#REF!</f>
        <v>#VALUE!</v>
      </c>
      <c r="BG1551">
        <v>1100045805</v>
      </c>
      <c r="BH1551" t="str">
        <f t="shared" si="347"/>
        <v>AV</v>
      </c>
      <c r="BJ1551" t="str">
        <f t="shared" si="348"/>
        <v>OK</v>
      </c>
      <c r="BK1551" s="130">
        <v>453.12</v>
      </c>
      <c r="BL1551" s="130" t="s">
        <v>37</v>
      </c>
      <c r="BM1551" s="131" t="s">
        <v>33</v>
      </c>
      <c r="BN1551" s="131" t="e">
        <v>#VALUE!</v>
      </c>
      <c r="BO1551">
        <v>453.12</v>
      </c>
      <c r="BP1551">
        <v>0</v>
      </c>
    </row>
    <row r="1552" spans="1:68" ht="25.2" x14ac:dyDescent="0.3">
      <c r="A1552" s="1"/>
      <c r="B1552" s="47">
        <v>1447</v>
      </c>
      <c r="C1552" s="45">
        <v>1135659</v>
      </c>
      <c r="D1552" s="47"/>
      <c r="E1552" s="166" t="s">
        <v>4872</v>
      </c>
      <c r="F1552" s="39" t="s">
        <v>5791</v>
      </c>
      <c r="G1552" s="29" t="s">
        <v>31</v>
      </c>
      <c r="H1552" s="157" t="s">
        <v>4781</v>
      </c>
      <c r="I1552" s="148"/>
      <c r="J1552" s="147"/>
      <c r="K1552" s="148"/>
      <c r="L1552" s="148"/>
      <c r="M1552" s="147"/>
      <c r="N1552" s="29" t="str">
        <f t="shared" si="343"/>
        <v/>
      </c>
      <c r="O1552" s="29" t="str">
        <f t="shared" si="344"/>
        <v/>
      </c>
      <c r="P1552" s="29" t="str">
        <f t="shared" si="345"/>
        <v/>
      </c>
      <c r="Q1552" s="29" t="str">
        <f t="shared" si="349"/>
        <v/>
      </c>
      <c r="R1552" s="29" t="str">
        <f t="shared" si="350"/>
        <v/>
      </c>
      <c r="S1552" s="29" t="str">
        <f t="shared" si="351"/>
        <v/>
      </c>
      <c r="T1552" s="29" t="str">
        <f t="shared" si="352"/>
        <v/>
      </c>
      <c r="U1552" s="29"/>
      <c r="V1552" s="29"/>
      <c r="W1552" s="38" t="s">
        <v>5285</v>
      </c>
      <c r="X1552" s="37" t="s">
        <v>158</v>
      </c>
      <c r="Y1552" s="146"/>
      <c r="Z1552" s="33">
        <v>550.4</v>
      </c>
      <c r="AA1552" s="34"/>
      <c r="AB1552" s="33">
        <f t="shared" si="346"/>
        <v>550.4</v>
      </c>
      <c r="AC1552" s="34"/>
      <c r="AD1552" s="145">
        <f t="shared" si="342"/>
        <v>458.66699999999997</v>
      </c>
      <c r="AE1552" s="105"/>
      <c r="AF1552" s="34"/>
      <c r="AG1552" s="34"/>
      <c r="AH1552" s="34"/>
      <c r="AI1552" s="29">
        <v>0.122</v>
      </c>
      <c r="AJ1552" s="29"/>
      <c r="AK1552" s="29">
        <v>210</v>
      </c>
      <c r="AL1552" s="29">
        <v>0</v>
      </c>
      <c r="AM1552" s="29" t="s">
        <v>28</v>
      </c>
      <c r="AN1552" s="158" t="s">
        <v>28</v>
      </c>
      <c r="AO1552" s="29" t="s">
        <v>28</v>
      </c>
      <c r="AP1552" s="29">
        <v>120</v>
      </c>
      <c r="AQ1552" s="29">
        <v>370</v>
      </c>
      <c r="AR1552" s="29">
        <v>225</v>
      </c>
      <c r="AS1552" s="29">
        <v>165</v>
      </c>
      <c r="AT1552" s="127">
        <v>14.6</v>
      </c>
      <c r="AU1552" s="144">
        <v>1.3736E-2</v>
      </c>
      <c r="AV1552" s="36"/>
      <c r="AW1552" s="102">
        <v>44713</v>
      </c>
      <c r="AX1552" s="129" t="s">
        <v>4744</v>
      </c>
      <c r="AY1552" t="e">
        <f>AX1552-#REF!</f>
        <v>#VALUE!</v>
      </c>
      <c r="BG1552">
        <v>1100045806</v>
      </c>
      <c r="BH1552" t="str">
        <f t="shared" si="347"/>
        <v>AV</v>
      </c>
      <c r="BJ1552" t="str">
        <f t="shared" si="348"/>
        <v>OK</v>
      </c>
      <c r="BK1552" s="130">
        <v>550.4</v>
      </c>
      <c r="BL1552" s="130" t="s">
        <v>37</v>
      </c>
      <c r="BM1552" s="131" t="s">
        <v>33</v>
      </c>
      <c r="BN1552" s="131" t="e">
        <v>#VALUE!</v>
      </c>
      <c r="BO1552">
        <v>550.4</v>
      </c>
      <c r="BP1552">
        <v>0</v>
      </c>
    </row>
    <row r="1553" spans="1:68" ht="25.2" x14ac:dyDescent="0.3">
      <c r="A1553" s="1"/>
      <c r="B1553" s="47">
        <v>1448</v>
      </c>
      <c r="C1553" s="45">
        <v>1135660</v>
      </c>
      <c r="D1553" s="47"/>
      <c r="E1553" s="166" t="s">
        <v>4873</v>
      </c>
      <c r="F1553" s="39" t="s">
        <v>5792</v>
      </c>
      <c r="G1553" s="29" t="s">
        <v>31</v>
      </c>
      <c r="H1553" s="157" t="s">
        <v>4781</v>
      </c>
      <c r="I1553" s="148"/>
      <c r="J1553" s="147"/>
      <c r="K1553" s="148"/>
      <c r="L1553" s="148"/>
      <c r="M1553" s="147"/>
      <c r="N1553" s="29" t="str">
        <f t="shared" si="343"/>
        <v/>
      </c>
      <c r="O1553" s="29" t="str">
        <f t="shared" si="344"/>
        <v/>
      </c>
      <c r="P1553" s="29" t="str">
        <f t="shared" si="345"/>
        <v/>
      </c>
      <c r="Q1553" s="29" t="str">
        <f t="shared" si="349"/>
        <v/>
      </c>
      <c r="R1553" s="29" t="str">
        <f t="shared" si="350"/>
        <v/>
      </c>
      <c r="S1553" s="29" t="str">
        <f t="shared" si="351"/>
        <v/>
      </c>
      <c r="T1553" s="29" t="str">
        <f t="shared" si="352"/>
        <v/>
      </c>
      <c r="U1553" s="29"/>
      <c r="V1553" s="29"/>
      <c r="W1553" s="38" t="s">
        <v>5285</v>
      </c>
      <c r="X1553" s="37" t="s">
        <v>158</v>
      </c>
      <c r="Y1553" s="146"/>
      <c r="Z1553" s="33">
        <v>602.24</v>
      </c>
      <c r="AA1553" s="34"/>
      <c r="AB1553" s="33">
        <f t="shared" si="346"/>
        <v>602.24</v>
      </c>
      <c r="AC1553" s="34"/>
      <c r="AD1553" s="145">
        <f t="shared" si="342"/>
        <v>501.86700000000002</v>
      </c>
      <c r="AE1553" s="105"/>
      <c r="AF1553" s="34"/>
      <c r="AG1553" s="34"/>
      <c r="AH1553" s="34"/>
      <c r="AI1553" s="29">
        <v>0.13</v>
      </c>
      <c r="AJ1553" s="29"/>
      <c r="AK1553" s="29">
        <v>186</v>
      </c>
      <c r="AL1553" s="29">
        <v>0</v>
      </c>
      <c r="AM1553" s="29" t="s">
        <v>28</v>
      </c>
      <c r="AN1553" s="158" t="s">
        <v>28</v>
      </c>
      <c r="AO1553" s="29" t="s">
        <v>28</v>
      </c>
      <c r="AP1553" s="29">
        <v>108</v>
      </c>
      <c r="AQ1553" s="29">
        <v>370</v>
      </c>
      <c r="AR1553" s="29">
        <v>225</v>
      </c>
      <c r="AS1553" s="29">
        <v>165</v>
      </c>
      <c r="AT1553" s="127">
        <v>14</v>
      </c>
      <c r="AU1553" s="144">
        <v>1.3736E-2</v>
      </c>
      <c r="AV1553" s="36"/>
      <c r="AW1553" s="102">
        <v>44713</v>
      </c>
      <c r="AX1553" s="129" t="s">
        <v>4744</v>
      </c>
      <c r="AY1553" t="e">
        <f>AX1553-#REF!</f>
        <v>#VALUE!</v>
      </c>
      <c r="BG1553">
        <v>1100047058</v>
      </c>
      <c r="BH1553" t="str">
        <f t="shared" si="347"/>
        <v>AV</v>
      </c>
      <c r="BJ1553" t="str">
        <f t="shared" si="348"/>
        <v>OK</v>
      </c>
      <c r="BK1553" s="130">
        <v>602.24</v>
      </c>
      <c r="BL1553" s="130" t="s">
        <v>37</v>
      </c>
      <c r="BM1553" s="131" t="s">
        <v>33</v>
      </c>
      <c r="BN1553" s="131" t="e">
        <v>#VALUE!</v>
      </c>
      <c r="BO1553">
        <v>602.24</v>
      </c>
      <c r="BP1553">
        <v>0</v>
      </c>
    </row>
    <row r="1554" spans="1:68" ht="25.2" x14ac:dyDescent="0.3">
      <c r="A1554" s="1"/>
      <c r="B1554" s="47">
        <v>1449</v>
      </c>
      <c r="C1554" s="45">
        <v>1135852</v>
      </c>
      <c r="D1554" s="47"/>
      <c r="E1554" s="166" t="s">
        <v>4874</v>
      </c>
      <c r="F1554" s="39" t="s">
        <v>5793</v>
      </c>
      <c r="G1554" s="29" t="s">
        <v>31</v>
      </c>
      <c r="H1554" s="157" t="s">
        <v>4781</v>
      </c>
      <c r="I1554" s="148"/>
      <c r="J1554" s="147"/>
      <c r="K1554" s="148"/>
      <c r="L1554" s="148"/>
      <c r="M1554" s="147"/>
      <c r="N1554" s="29" t="str">
        <f t="shared" si="343"/>
        <v/>
      </c>
      <c r="O1554" s="29" t="str">
        <f t="shared" si="344"/>
        <v/>
      </c>
      <c r="P1554" s="29" t="str">
        <f t="shared" si="345"/>
        <v/>
      </c>
      <c r="Q1554" s="29" t="str">
        <f t="shared" si="349"/>
        <v/>
      </c>
      <c r="R1554" s="29" t="str">
        <f t="shared" si="350"/>
        <v/>
      </c>
      <c r="S1554" s="29" t="str">
        <f t="shared" si="351"/>
        <v/>
      </c>
      <c r="T1554" s="29" t="str">
        <f t="shared" si="352"/>
        <v/>
      </c>
      <c r="U1554" s="29"/>
      <c r="V1554" s="29"/>
      <c r="W1554" s="38" t="s">
        <v>5285</v>
      </c>
      <c r="X1554" s="37" t="s">
        <v>158</v>
      </c>
      <c r="Y1554" s="146"/>
      <c r="Z1554" s="33">
        <v>1379.84</v>
      </c>
      <c r="AA1554" s="34"/>
      <c r="AB1554" s="33">
        <f t="shared" si="346"/>
        <v>1379.84</v>
      </c>
      <c r="AC1554" s="34"/>
      <c r="AD1554" s="145">
        <f t="shared" si="342"/>
        <v>1149.867</v>
      </c>
      <c r="AE1554" s="105"/>
      <c r="AF1554" s="34"/>
      <c r="AG1554" s="34"/>
      <c r="AH1554" s="34"/>
      <c r="AI1554" s="29">
        <v>0.313</v>
      </c>
      <c r="AJ1554" s="29"/>
      <c r="AK1554" s="29">
        <v>56</v>
      </c>
      <c r="AL1554" s="29">
        <v>0</v>
      </c>
      <c r="AM1554" s="29" t="s">
        <v>28</v>
      </c>
      <c r="AN1554" s="158" t="s">
        <v>28</v>
      </c>
      <c r="AO1554" s="29" t="s">
        <v>28</v>
      </c>
      <c r="AP1554" s="29">
        <v>60</v>
      </c>
      <c r="AQ1554" s="29">
        <v>370</v>
      </c>
      <c r="AR1554" s="29">
        <v>225</v>
      </c>
      <c r="AS1554" s="29">
        <v>165</v>
      </c>
      <c r="AT1554" s="127">
        <v>18.8</v>
      </c>
      <c r="AU1554" s="144">
        <v>1.3736E-2</v>
      </c>
      <c r="AV1554" s="36"/>
      <c r="AW1554" s="102">
        <v>44713</v>
      </c>
      <c r="AX1554" s="129" t="s">
        <v>4744</v>
      </c>
      <c r="AY1554" s="106"/>
      <c r="BG1554">
        <v>1100045812</v>
      </c>
      <c r="BH1554" t="str">
        <f t="shared" si="347"/>
        <v>AV</v>
      </c>
      <c r="BJ1554" t="str">
        <f t="shared" si="348"/>
        <v>OK</v>
      </c>
      <c r="BK1554" s="130">
        <v>1379.84</v>
      </c>
      <c r="BL1554" s="130" t="s">
        <v>37</v>
      </c>
      <c r="BM1554" s="131" t="s">
        <v>33</v>
      </c>
      <c r="BN1554" s="131" t="e">
        <v>#VALUE!</v>
      </c>
      <c r="BO1554">
        <v>1379.84</v>
      </c>
      <c r="BP1554">
        <v>0</v>
      </c>
    </row>
    <row r="1555" spans="1:68" ht="25.2" x14ac:dyDescent="0.3">
      <c r="A1555" s="1"/>
      <c r="B1555" s="47">
        <v>1450</v>
      </c>
      <c r="C1555" s="45">
        <v>1135661</v>
      </c>
      <c r="D1555" s="47"/>
      <c r="E1555" s="166" t="s">
        <v>4875</v>
      </c>
      <c r="F1555" s="39" t="s">
        <v>5794</v>
      </c>
      <c r="G1555" s="29" t="s">
        <v>31</v>
      </c>
      <c r="H1555" s="157" t="s">
        <v>4781</v>
      </c>
      <c r="I1555" s="148"/>
      <c r="J1555" s="147"/>
      <c r="K1555" s="148"/>
      <c r="L1555" s="148"/>
      <c r="M1555" s="147"/>
      <c r="N1555" s="29" t="str">
        <f t="shared" si="343"/>
        <v/>
      </c>
      <c r="O1555" s="29" t="str">
        <f t="shared" si="344"/>
        <v/>
      </c>
      <c r="P1555" s="29" t="str">
        <f t="shared" si="345"/>
        <v/>
      </c>
      <c r="Q1555" s="29" t="str">
        <f t="shared" si="349"/>
        <v/>
      </c>
      <c r="R1555" s="29" t="str">
        <f t="shared" si="350"/>
        <v/>
      </c>
      <c r="S1555" s="29" t="str">
        <f t="shared" si="351"/>
        <v/>
      </c>
      <c r="T1555" s="29" t="str">
        <f t="shared" si="352"/>
        <v/>
      </c>
      <c r="U1555" s="29"/>
      <c r="V1555" s="29"/>
      <c r="W1555" s="38" t="s">
        <v>5285</v>
      </c>
      <c r="X1555" s="37" t="s">
        <v>158</v>
      </c>
      <c r="Y1555" s="146"/>
      <c r="Z1555" s="33">
        <v>279.04000000000002</v>
      </c>
      <c r="AA1555" s="34"/>
      <c r="AB1555" s="33">
        <f t="shared" si="346"/>
        <v>279.04000000000002</v>
      </c>
      <c r="AC1555" s="34"/>
      <c r="AD1555" s="145">
        <f t="shared" si="342"/>
        <v>232.53299999999999</v>
      </c>
      <c r="AE1555" s="105"/>
      <c r="AF1555" s="34"/>
      <c r="AG1555" s="34"/>
      <c r="AH1555" s="34"/>
      <c r="AI1555" s="29">
        <v>5.1999999999999998E-2</v>
      </c>
      <c r="AJ1555" s="29"/>
      <c r="AK1555" s="29">
        <v>2260</v>
      </c>
      <c r="AL1555" s="29">
        <v>0</v>
      </c>
      <c r="AM1555" s="29" t="s">
        <v>28</v>
      </c>
      <c r="AN1555" s="158" t="s">
        <v>28</v>
      </c>
      <c r="AO1555" s="29" t="s">
        <v>28</v>
      </c>
      <c r="AP1555" s="29">
        <v>280</v>
      </c>
      <c r="AQ1555" s="29">
        <v>370</v>
      </c>
      <c r="AR1555" s="29">
        <v>225</v>
      </c>
      <c r="AS1555" s="29">
        <v>165</v>
      </c>
      <c r="AT1555" s="127">
        <v>14.6</v>
      </c>
      <c r="AU1555" s="144">
        <v>1.3736E-2</v>
      </c>
      <c r="AV1555" s="36"/>
      <c r="AW1555" s="102">
        <v>44713</v>
      </c>
      <c r="AX1555" s="129" t="s">
        <v>4744</v>
      </c>
      <c r="AY1555" t="e">
        <f>AX1555-#REF!</f>
        <v>#VALUE!</v>
      </c>
      <c r="BG1555">
        <v>1100046424</v>
      </c>
      <c r="BH1555" t="str">
        <f t="shared" si="347"/>
        <v>AV</v>
      </c>
      <c r="BJ1555" t="str">
        <f t="shared" si="348"/>
        <v>OK</v>
      </c>
      <c r="BK1555" s="130">
        <v>279.04000000000002</v>
      </c>
      <c r="BL1555" s="130" t="s">
        <v>37</v>
      </c>
      <c r="BM1555" s="131" t="s">
        <v>33</v>
      </c>
      <c r="BN1555" s="131" t="e">
        <v>#VALUE!</v>
      </c>
      <c r="BO1555">
        <v>279.04000000000002</v>
      </c>
      <c r="BP1555">
        <v>45</v>
      </c>
    </row>
    <row r="1556" spans="1:68" ht="25.2" x14ac:dyDescent="0.3">
      <c r="A1556" s="1"/>
      <c r="B1556" s="47">
        <v>1451</v>
      </c>
      <c r="C1556" s="45">
        <v>1135853</v>
      </c>
      <c r="D1556" s="47"/>
      <c r="E1556" s="166" t="s">
        <v>4876</v>
      </c>
      <c r="F1556" s="39" t="s">
        <v>5795</v>
      </c>
      <c r="G1556" s="29" t="s">
        <v>31</v>
      </c>
      <c r="H1556" s="157" t="s">
        <v>4781</v>
      </c>
      <c r="I1556" s="148"/>
      <c r="J1556" s="147"/>
      <c r="K1556" s="148"/>
      <c r="L1556" s="148"/>
      <c r="M1556" s="147"/>
      <c r="N1556" s="29" t="str">
        <f t="shared" si="343"/>
        <v/>
      </c>
      <c r="O1556" s="29" t="str">
        <f t="shared" si="344"/>
        <v/>
      </c>
      <c r="P1556" s="29" t="str">
        <f t="shared" si="345"/>
        <v/>
      </c>
      <c r="Q1556" s="29" t="str">
        <f t="shared" si="349"/>
        <v/>
      </c>
      <c r="R1556" s="29" t="str">
        <f t="shared" si="350"/>
        <v/>
      </c>
      <c r="S1556" s="29" t="str">
        <f t="shared" si="351"/>
        <v/>
      </c>
      <c r="T1556" s="29" t="str">
        <f t="shared" si="352"/>
        <v/>
      </c>
      <c r="U1556" s="29"/>
      <c r="V1556" s="29"/>
      <c r="W1556" s="38" t="s">
        <v>5285</v>
      </c>
      <c r="X1556" s="37" t="s">
        <v>158</v>
      </c>
      <c r="Y1556" s="146"/>
      <c r="Z1556" s="33">
        <v>343.04</v>
      </c>
      <c r="AA1556" s="34"/>
      <c r="AB1556" s="33">
        <f t="shared" si="346"/>
        <v>343.04</v>
      </c>
      <c r="AC1556" s="34"/>
      <c r="AD1556" s="145">
        <f t="shared" si="342"/>
        <v>285.86700000000002</v>
      </c>
      <c r="AE1556" s="105"/>
      <c r="AF1556" s="34"/>
      <c r="AG1556" s="34"/>
      <c r="AH1556" s="34"/>
      <c r="AI1556" s="29">
        <v>7.1999999999999995E-2</v>
      </c>
      <c r="AJ1556" s="29"/>
      <c r="AK1556" s="29">
        <v>0</v>
      </c>
      <c r="AL1556" s="29">
        <v>0</v>
      </c>
      <c r="AM1556" s="29" t="s">
        <v>28</v>
      </c>
      <c r="AN1556" s="158" t="s">
        <v>28</v>
      </c>
      <c r="AO1556" s="29" t="s">
        <v>28</v>
      </c>
      <c r="AP1556" s="29">
        <v>240</v>
      </c>
      <c r="AQ1556" s="29">
        <v>370</v>
      </c>
      <c r="AR1556" s="29">
        <v>225</v>
      </c>
      <c r="AS1556" s="29">
        <v>165</v>
      </c>
      <c r="AT1556" s="127">
        <v>17.3</v>
      </c>
      <c r="AU1556" s="144">
        <v>1.3736E-2</v>
      </c>
      <c r="AV1556" s="36"/>
      <c r="AW1556" s="102">
        <v>44713</v>
      </c>
      <c r="AX1556" s="129" t="s">
        <v>4744</v>
      </c>
      <c r="AY1556" s="106"/>
      <c r="BG1556">
        <v>1100046425</v>
      </c>
      <c r="BH1556" t="str">
        <f t="shared" si="347"/>
        <v>AV</v>
      </c>
      <c r="BJ1556" t="str">
        <f t="shared" si="348"/>
        <v>OK</v>
      </c>
      <c r="BK1556" s="130">
        <v>343.04</v>
      </c>
      <c r="BL1556" s="130" t="s">
        <v>37</v>
      </c>
      <c r="BM1556" s="131" t="s">
        <v>33</v>
      </c>
      <c r="BN1556" s="131" t="e">
        <v>#VALUE!</v>
      </c>
      <c r="BO1556">
        <v>343.04</v>
      </c>
      <c r="BP1556">
        <v>0</v>
      </c>
    </row>
    <row r="1557" spans="1:68" ht="25.2" x14ac:dyDescent="0.3">
      <c r="A1557" s="1"/>
      <c r="B1557" s="47">
        <v>1452</v>
      </c>
      <c r="C1557" s="45">
        <v>1135662</v>
      </c>
      <c r="D1557" s="47"/>
      <c r="E1557" s="166" t="s">
        <v>4877</v>
      </c>
      <c r="F1557" s="39" t="s">
        <v>5796</v>
      </c>
      <c r="G1557" s="29" t="s">
        <v>31</v>
      </c>
      <c r="H1557" s="157" t="s">
        <v>4781</v>
      </c>
      <c r="I1557" s="148"/>
      <c r="J1557" s="147"/>
      <c r="K1557" s="148"/>
      <c r="L1557" s="148"/>
      <c r="M1557" s="147"/>
      <c r="N1557" s="29" t="str">
        <f t="shared" si="343"/>
        <v/>
      </c>
      <c r="O1557" s="29" t="str">
        <f t="shared" si="344"/>
        <v/>
      </c>
      <c r="P1557" s="29" t="str">
        <f t="shared" si="345"/>
        <v/>
      </c>
      <c r="Q1557" s="29" t="str">
        <f t="shared" si="349"/>
        <v/>
      </c>
      <c r="R1557" s="29" t="str">
        <f t="shared" si="350"/>
        <v/>
      </c>
      <c r="S1557" s="29" t="str">
        <f t="shared" si="351"/>
        <v/>
      </c>
      <c r="T1557" s="29" t="str">
        <f t="shared" si="352"/>
        <v/>
      </c>
      <c r="U1557" s="29"/>
      <c r="V1557" s="29"/>
      <c r="W1557" s="38" t="s">
        <v>5285</v>
      </c>
      <c r="X1557" s="37" t="s">
        <v>158</v>
      </c>
      <c r="Y1557" s="146"/>
      <c r="Z1557" s="33">
        <v>309.76</v>
      </c>
      <c r="AA1557" s="34"/>
      <c r="AB1557" s="33">
        <f t="shared" si="346"/>
        <v>309.76</v>
      </c>
      <c r="AC1557" s="34"/>
      <c r="AD1557" s="145">
        <f t="shared" si="342"/>
        <v>258.13299999999998</v>
      </c>
      <c r="AE1557" s="105"/>
      <c r="AF1557" s="34"/>
      <c r="AG1557" s="34"/>
      <c r="AH1557" s="34"/>
      <c r="AI1557" s="29">
        <v>5.8000000000000003E-2</v>
      </c>
      <c r="AJ1557" s="29"/>
      <c r="AK1557" s="29">
        <v>5660</v>
      </c>
      <c r="AL1557" s="29">
        <v>3000</v>
      </c>
      <c r="AM1557" s="29" t="s">
        <v>28</v>
      </c>
      <c r="AN1557" s="158" t="s">
        <v>28</v>
      </c>
      <c r="AO1557" s="29" t="s">
        <v>28</v>
      </c>
      <c r="AP1557" s="29">
        <v>240</v>
      </c>
      <c r="AQ1557" s="29">
        <v>370</v>
      </c>
      <c r="AR1557" s="29">
        <v>225</v>
      </c>
      <c r="AS1557" s="29">
        <v>165</v>
      </c>
      <c r="AT1557" s="127">
        <v>13.9</v>
      </c>
      <c r="AU1557" s="144">
        <v>1.3736E-2</v>
      </c>
      <c r="AV1557" s="36"/>
      <c r="AW1557" s="102">
        <v>44713</v>
      </c>
      <c r="AX1557" s="129" t="s">
        <v>4744</v>
      </c>
      <c r="AY1557" t="e">
        <f>AX1557-#REF!</f>
        <v>#VALUE!</v>
      </c>
      <c r="BG1557">
        <v>1100046426</v>
      </c>
      <c r="BH1557" t="str">
        <f t="shared" si="347"/>
        <v>AV</v>
      </c>
      <c r="BJ1557" t="str">
        <f t="shared" si="348"/>
        <v>OK</v>
      </c>
      <c r="BK1557" s="130">
        <v>309.76</v>
      </c>
      <c r="BL1557" s="130" t="s">
        <v>37</v>
      </c>
      <c r="BM1557" s="131" t="s">
        <v>33</v>
      </c>
      <c r="BN1557" s="131" t="e">
        <v>#VALUE!</v>
      </c>
      <c r="BO1557">
        <v>309.76</v>
      </c>
      <c r="BP1557">
        <v>440</v>
      </c>
    </row>
    <row r="1558" spans="1:68" ht="25.2" x14ac:dyDescent="0.3">
      <c r="A1558" s="1"/>
      <c r="B1558" s="47">
        <v>1453</v>
      </c>
      <c r="C1558" s="45">
        <v>1135663</v>
      </c>
      <c r="D1558" s="47"/>
      <c r="E1558" s="166" t="s">
        <v>4878</v>
      </c>
      <c r="F1558" s="39" t="s">
        <v>5797</v>
      </c>
      <c r="G1558" s="29" t="s">
        <v>31</v>
      </c>
      <c r="H1558" s="157" t="s">
        <v>4781</v>
      </c>
      <c r="I1558" s="148"/>
      <c r="J1558" s="147"/>
      <c r="K1558" s="148"/>
      <c r="L1558" s="148"/>
      <c r="M1558" s="147"/>
      <c r="N1558" s="29" t="str">
        <f t="shared" si="343"/>
        <v/>
      </c>
      <c r="O1558" s="29" t="str">
        <f t="shared" si="344"/>
        <v/>
      </c>
      <c r="P1558" s="29" t="str">
        <f t="shared" si="345"/>
        <v/>
      </c>
      <c r="Q1558" s="29" t="str">
        <f t="shared" si="349"/>
        <v/>
      </c>
      <c r="R1558" s="29" t="str">
        <f t="shared" si="350"/>
        <v/>
      </c>
      <c r="S1558" s="29" t="str">
        <f t="shared" si="351"/>
        <v/>
      </c>
      <c r="T1558" s="29" t="str">
        <f t="shared" si="352"/>
        <v/>
      </c>
      <c r="U1558" s="29"/>
      <c r="V1558" s="29"/>
      <c r="W1558" s="38" t="s">
        <v>5285</v>
      </c>
      <c r="X1558" s="37" t="s">
        <v>158</v>
      </c>
      <c r="Y1558" s="146"/>
      <c r="Z1558" s="33">
        <v>375.04</v>
      </c>
      <c r="AA1558" s="34"/>
      <c r="AB1558" s="33">
        <f t="shared" si="346"/>
        <v>375.04</v>
      </c>
      <c r="AC1558" s="34"/>
      <c r="AD1558" s="145">
        <f t="shared" si="342"/>
        <v>312.53300000000002</v>
      </c>
      <c r="AE1558" s="105"/>
      <c r="AF1558" s="34"/>
      <c r="AG1558" s="34"/>
      <c r="AH1558" s="34"/>
      <c r="AI1558" s="29">
        <v>7.9000000000000001E-2</v>
      </c>
      <c r="AJ1558" s="29"/>
      <c r="AK1558" s="29">
        <v>880</v>
      </c>
      <c r="AL1558" s="29">
        <v>0</v>
      </c>
      <c r="AM1558" s="29" t="s">
        <v>28</v>
      </c>
      <c r="AN1558" s="158" t="s">
        <v>28</v>
      </c>
      <c r="AO1558" s="29" t="s">
        <v>28</v>
      </c>
      <c r="AP1558" s="29">
        <v>160</v>
      </c>
      <c r="AQ1558" s="29">
        <v>370</v>
      </c>
      <c r="AR1558" s="29">
        <v>225</v>
      </c>
      <c r="AS1558" s="29">
        <v>165</v>
      </c>
      <c r="AT1558" s="127">
        <v>12.6</v>
      </c>
      <c r="AU1558" s="144">
        <v>1.3736E-2</v>
      </c>
      <c r="AV1558" s="36"/>
      <c r="AW1558" s="102">
        <v>44713</v>
      </c>
      <c r="AX1558" s="129" t="s">
        <v>4744</v>
      </c>
      <c r="AY1558" s="106"/>
      <c r="BG1558">
        <v>1100046427</v>
      </c>
      <c r="BH1558" t="str">
        <f t="shared" si="347"/>
        <v>AV</v>
      </c>
      <c r="BJ1558" t="str">
        <f t="shared" si="348"/>
        <v>OK</v>
      </c>
      <c r="BK1558" s="130">
        <v>375.04</v>
      </c>
      <c r="BL1558" s="130" t="s">
        <v>37</v>
      </c>
      <c r="BM1558" s="131" t="s">
        <v>33</v>
      </c>
      <c r="BN1558" s="131" t="e">
        <v>#VALUE!</v>
      </c>
      <c r="BO1558">
        <v>375.04</v>
      </c>
      <c r="BP1558">
        <v>0</v>
      </c>
    </row>
    <row r="1559" spans="1:68" ht="25.2" x14ac:dyDescent="0.3">
      <c r="A1559" s="1"/>
      <c r="B1559" s="47">
        <v>1454</v>
      </c>
      <c r="C1559" s="45">
        <v>1135854</v>
      </c>
      <c r="D1559" s="47"/>
      <c r="E1559" s="166" t="s">
        <v>4879</v>
      </c>
      <c r="F1559" s="39" t="s">
        <v>5798</v>
      </c>
      <c r="G1559" s="29" t="s">
        <v>31</v>
      </c>
      <c r="H1559" s="157" t="s">
        <v>4781</v>
      </c>
      <c r="I1559" s="148"/>
      <c r="J1559" s="147"/>
      <c r="K1559" s="148"/>
      <c r="L1559" s="148"/>
      <c r="M1559" s="147"/>
      <c r="N1559" s="29" t="str">
        <f t="shared" si="343"/>
        <v/>
      </c>
      <c r="O1559" s="29" t="str">
        <f t="shared" si="344"/>
        <v/>
      </c>
      <c r="P1559" s="29" t="str">
        <f t="shared" si="345"/>
        <v/>
      </c>
      <c r="Q1559" s="29" t="str">
        <f t="shared" si="349"/>
        <v/>
      </c>
      <c r="R1559" s="29" t="str">
        <f t="shared" si="350"/>
        <v/>
      </c>
      <c r="S1559" s="29" t="str">
        <f t="shared" si="351"/>
        <v/>
      </c>
      <c r="T1559" s="29" t="str">
        <f t="shared" si="352"/>
        <v/>
      </c>
      <c r="U1559" s="29"/>
      <c r="V1559" s="29"/>
      <c r="W1559" s="38" t="s">
        <v>5285</v>
      </c>
      <c r="X1559" s="37" t="s">
        <v>158</v>
      </c>
      <c r="Y1559" s="146"/>
      <c r="Z1559" s="33">
        <v>520.96</v>
      </c>
      <c r="AA1559" s="34"/>
      <c r="AB1559" s="33">
        <f t="shared" si="346"/>
        <v>520.96</v>
      </c>
      <c r="AC1559" s="34"/>
      <c r="AD1559" s="145">
        <f t="shared" si="342"/>
        <v>434.13299999999998</v>
      </c>
      <c r="AE1559" s="105"/>
      <c r="AF1559" s="34"/>
      <c r="AG1559" s="34"/>
      <c r="AH1559" s="34"/>
      <c r="AI1559" s="29">
        <v>0.11600000000000001</v>
      </c>
      <c r="AJ1559" s="29"/>
      <c r="AK1559" s="29">
        <v>150</v>
      </c>
      <c r="AL1559" s="29">
        <v>30</v>
      </c>
      <c r="AM1559" s="29" t="s">
        <v>28</v>
      </c>
      <c r="AN1559" s="158" t="s">
        <v>28</v>
      </c>
      <c r="AO1559" s="29" t="s">
        <v>28</v>
      </c>
      <c r="AP1559" s="29">
        <v>120</v>
      </c>
      <c r="AQ1559" s="29">
        <v>370</v>
      </c>
      <c r="AR1559" s="29">
        <v>225</v>
      </c>
      <c r="AS1559" s="29">
        <v>165</v>
      </c>
      <c r="AT1559" s="127">
        <v>13.9</v>
      </c>
      <c r="AU1559" s="144">
        <v>1.3736E-2</v>
      </c>
      <c r="AV1559" s="36"/>
      <c r="AW1559" s="102">
        <v>44713</v>
      </c>
      <c r="AX1559" s="129" t="s">
        <v>4744</v>
      </c>
      <c r="AY1559" s="106"/>
      <c r="BG1559">
        <v>1100046428</v>
      </c>
      <c r="BH1559" t="str">
        <f t="shared" si="347"/>
        <v>AV</v>
      </c>
      <c r="BJ1559" t="str">
        <f t="shared" si="348"/>
        <v>OK</v>
      </c>
      <c r="BK1559" s="130">
        <v>520.96</v>
      </c>
      <c r="BL1559" s="130" t="s">
        <v>37</v>
      </c>
      <c r="BM1559" s="131" t="s">
        <v>33</v>
      </c>
      <c r="BN1559" s="131" t="e">
        <v>#VALUE!</v>
      </c>
      <c r="BO1559">
        <v>520.96</v>
      </c>
      <c r="BP1559">
        <v>0</v>
      </c>
    </row>
    <row r="1560" spans="1:68" ht="25.2" x14ac:dyDescent="0.3">
      <c r="A1560" s="1"/>
      <c r="B1560" s="47">
        <v>1455</v>
      </c>
      <c r="C1560" s="45">
        <v>1135664</v>
      </c>
      <c r="D1560" s="47"/>
      <c r="E1560" s="166" t="s">
        <v>4880</v>
      </c>
      <c r="F1560" s="39" t="s">
        <v>5799</v>
      </c>
      <c r="G1560" s="29" t="s">
        <v>31</v>
      </c>
      <c r="H1560" s="157" t="s">
        <v>4781</v>
      </c>
      <c r="I1560" s="148"/>
      <c r="J1560" s="147"/>
      <c r="K1560" s="148"/>
      <c r="L1560" s="148"/>
      <c r="M1560" s="147"/>
      <c r="N1560" s="29" t="str">
        <f t="shared" si="343"/>
        <v/>
      </c>
      <c r="O1560" s="29" t="str">
        <f t="shared" si="344"/>
        <v/>
      </c>
      <c r="P1560" s="29" t="str">
        <f t="shared" si="345"/>
        <v/>
      </c>
      <c r="Q1560" s="29" t="str">
        <f t="shared" si="349"/>
        <v/>
      </c>
      <c r="R1560" s="29" t="str">
        <f t="shared" si="350"/>
        <v/>
      </c>
      <c r="S1560" s="29" t="str">
        <f t="shared" si="351"/>
        <v/>
      </c>
      <c r="T1560" s="29" t="str">
        <f t="shared" si="352"/>
        <v/>
      </c>
      <c r="U1560" s="29"/>
      <c r="V1560" s="29"/>
      <c r="W1560" s="38" t="s">
        <v>5285</v>
      </c>
      <c r="X1560" s="37" t="s">
        <v>158</v>
      </c>
      <c r="Y1560" s="146"/>
      <c r="Z1560" s="33">
        <v>444.16</v>
      </c>
      <c r="AA1560" s="34"/>
      <c r="AB1560" s="33">
        <f t="shared" si="346"/>
        <v>444.16</v>
      </c>
      <c r="AC1560" s="34"/>
      <c r="AD1560" s="145">
        <f t="shared" si="342"/>
        <v>370.13299999999998</v>
      </c>
      <c r="AE1560" s="105"/>
      <c r="AF1560" s="34"/>
      <c r="AG1560" s="34"/>
      <c r="AH1560" s="34"/>
      <c r="AI1560" s="29">
        <v>9.1999999999999998E-2</v>
      </c>
      <c r="AJ1560" s="29"/>
      <c r="AK1560" s="29">
        <v>545</v>
      </c>
      <c r="AL1560" s="29">
        <v>0</v>
      </c>
      <c r="AM1560" s="29" t="s">
        <v>28</v>
      </c>
      <c r="AN1560" s="158" t="s">
        <v>28</v>
      </c>
      <c r="AO1560" s="29" t="s">
        <v>28</v>
      </c>
      <c r="AP1560" s="29">
        <v>120</v>
      </c>
      <c r="AQ1560" s="29">
        <v>370</v>
      </c>
      <c r="AR1560" s="29">
        <v>225</v>
      </c>
      <c r="AS1560" s="29">
        <v>165</v>
      </c>
      <c r="AT1560" s="127">
        <v>11</v>
      </c>
      <c r="AU1560" s="144">
        <v>1.3736E-2</v>
      </c>
      <c r="AV1560" s="36"/>
      <c r="AW1560" s="102">
        <v>44713</v>
      </c>
      <c r="AX1560" s="129" t="s">
        <v>4744</v>
      </c>
      <c r="AY1560" t="e">
        <f>AX1560-#REF!</f>
        <v>#VALUE!</v>
      </c>
      <c r="BG1560">
        <v>1100045798</v>
      </c>
      <c r="BH1560" t="str">
        <f t="shared" si="347"/>
        <v>AV</v>
      </c>
      <c r="BJ1560" t="str">
        <f t="shared" si="348"/>
        <v>OK</v>
      </c>
      <c r="BK1560" s="130">
        <v>444.16</v>
      </c>
      <c r="BL1560" s="130" t="s">
        <v>37</v>
      </c>
      <c r="BM1560" s="131" t="s">
        <v>33</v>
      </c>
      <c r="BN1560" s="131" t="e">
        <v>#VALUE!</v>
      </c>
      <c r="BO1560">
        <v>444.16</v>
      </c>
      <c r="BP1560">
        <v>0</v>
      </c>
    </row>
    <row r="1561" spans="1:68" ht="25.2" x14ac:dyDescent="0.3">
      <c r="A1561" s="1"/>
      <c r="B1561" s="47">
        <v>1456</v>
      </c>
      <c r="C1561" s="45">
        <v>1135665</v>
      </c>
      <c r="D1561" s="47"/>
      <c r="E1561" s="166" t="s">
        <v>4881</v>
      </c>
      <c r="F1561" s="39" t="s">
        <v>5800</v>
      </c>
      <c r="G1561" s="29" t="s">
        <v>31</v>
      </c>
      <c r="H1561" s="157" t="s">
        <v>4781</v>
      </c>
      <c r="I1561" s="148"/>
      <c r="J1561" s="147"/>
      <c r="K1561" s="148"/>
      <c r="L1561" s="148"/>
      <c r="M1561" s="147"/>
      <c r="N1561" s="29" t="str">
        <f t="shared" si="343"/>
        <v/>
      </c>
      <c r="O1561" s="29" t="str">
        <f t="shared" si="344"/>
        <v/>
      </c>
      <c r="P1561" s="29" t="str">
        <f t="shared" si="345"/>
        <v/>
      </c>
      <c r="Q1561" s="29" t="str">
        <f t="shared" si="349"/>
        <v/>
      </c>
      <c r="R1561" s="29" t="str">
        <f t="shared" si="350"/>
        <v/>
      </c>
      <c r="S1561" s="29" t="str">
        <f t="shared" si="351"/>
        <v/>
      </c>
      <c r="T1561" s="29" t="str">
        <f t="shared" si="352"/>
        <v/>
      </c>
      <c r="U1561" s="29"/>
      <c r="V1561" s="29"/>
      <c r="W1561" s="38" t="s">
        <v>5285</v>
      </c>
      <c r="X1561" s="37" t="s">
        <v>158</v>
      </c>
      <c r="Y1561" s="146"/>
      <c r="Z1561" s="33">
        <v>603.52</v>
      </c>
      <c r="AA1561" s="34"/>
      <c r="AB1561" s="33">
        <f t="shared" si="346"/>
        <v>603.52</v>
      </c>
      <c r="AC1561" s="34"/>
      <c r="AD1561" s="145">
        <f t="shared" si="342"/>
        <v>502.93299999999999</v>
      </c>
      <c r="AE1561" s="105"/>
      <c r="AF1561" s="34"/>
      <c r="AG1561" s="34"/>
      <c r="AH1561" s="34"/>
      <c r="AI1561" s="29">
        <v>0.13300000000000001</v>
      </c>
      <c r="AJ1561" s="29"/>
      <c r="AK1561" s="29">
        <v>120</v>
      </c>
      <c r="AL1561" s="29">
        <v>0</v>
      </c>
      <c r="AM1561" s="29" t="s">
        <v>28</v>
      </c>
      <c r="AN1561" s="158" t="s">
        <v>28</v>
      </c>
      <c r="AO1561" s="29" t="s">
        <v>28</v>
      </c>
      <c r="AP1561" s="29">
        <v>96</v>
      </c>
      <c r="AQ1561" s="29">
        <v>370</v>
      </c>
      <c r="AR1561" s="29">
        <v>225</v>
      </c>
      <c r="AS1561" s="29">
        <v>165</v>
      </c>
      <c r="AT1561" s="127">
        <v>12.8</v>
      </c>
      <c r="AU1561" s="144">
        <v>1.3736E-2</v>
      </c>
      <c r="AV1561" s="36"/>
      <c r="AW1561" s="102">
        <v>44713</v>
      </c>
      <c r="AX1561" s="129" t="s">
        <v>4744</v>
      </c>
      <c r="AY1561" t="e">
        <f>AX1561-#REF!</f>
        <v>#VALUE!</v>
      </c>
      <c r="BG1561">
        <v>1100045799</v>
      </c>
      <c r="BH1561" t="str">
        <f t="shared" si="347"/>
        <v>AV</v>
      </c>
      <c r="BJ1561" t="str">
        <f t="shared" si="348"/>
        <v>OK</v>
      </c>
      <c r="BK1561" s="130">
        <v>603.52</v>
      </c>
      <c r="BL1561" s="130" t="s">
        <v>37</v>
      </c>
      <c r="BM1561" s="131" t="s">
        <v>33</v>
      </c>
      <c r="BN1561" s="131" t="e">
        <v>#VALUE!</v>
      </c>
      <c r="BO1561">
        <v>603.52</v>
      </c>
      <c r="BP1561">
        <v>0</v>
      </c>
    </row>
    <row r="1562" spans="1:68" ht="25.2" x14ac:dyDescent="0.3">
      <c r="A1562" s="1"/>
      <c r="B1562" s="47">
        <v>1457</v>
      </c>
      <c r="C1562" s="45">
        <v>1135855</v>
      </c>
      <c r="D1562" s="47"/>
      <c r="E1562" s="166" t="s">
        <v>4882</v>
      </c>
      <c r="F1562" s="39" t="s">
        <v>5801</v>
      </c>
      <c r="G1562" s="29" t="s">
        <v>31</v>
      </c>
      <c r="H1562" s="157" t="s">
        <v>4781</v>
      </c>
      <c r="I1562" s="148"/>
      <c r="J1562" s="147"/>
      <c r="K1562" s="148"/>
      <c r="L1562" s="148"/>
      <c r="M1562" s="147"/>
      <c r="N1562" s="29" t="str">
        <f t="shared" si="343"/>
        <v/>
      </c>
      <c r="O1562" s="29" t="str">
        <f t="shared" si="344"/>
        <v/>
      </c>
      <c r="P1562" s="29" t="str">
        <f t="shared" si="345"/>
        <v/>
      </c>
      <c r="Q1562" s="29" t="str">
        <f t="shared" si="349"/>
        <v/>
      </c>
      <c r="R1562" s="29" t="str">
        <f t="shared" si="350"/>
        <v/>
      </c>
      <c r="S1562" s="29" t="str">
        <f t="shared" si="351"/>
        <v/>
      </c>
      <c r="T1562" s="29" t="str">
        <f t="shared" si="352"/>
        <v/>
      </c>
      <c r="U1562" s="29"/>
      <c r="V1562" s="29"/>
      <c r="W1562" s="38" t="s">
        <v>5285</v>
      </c>
      <c r="X1562" s="37" t="s">
        <v>158</v>
      </c>
      <c r="Y1562" s="146"/>
      <c r="Z1562" s="33">
        <v>639.36</v>
      </c>
      <c r="AA1562" s="34"/>
      <c r="AB1562" s="33">
        <f t="shared" si="346"/>
        <v>639.36</v>
      </c>
      <c r="AC1562" s="34"/>
      <c r="AD1562" s="145">
        <f t="shared" si="342"/>
        <v>532.79999999999995</v>
      </c>
      <c r="AE1562" s="105"/>
      <c r="AF1562" s="34"/>
      <c r="AG1562" s="34"/>
      <c r="AH1562" s="34"/>
      <c r="AI1562" s="29">
        <v>0.14099999999999999</v>
      </c>
      <c r="AJ1562" s="29"/>
      <c r="AK1562" s="29">
        <v>0</v>
      </c>
      <c r="AL1562" s="29">
        <v>0</v>
      </c>
      <c r="AM1562" s="29" t="s">
        <v>28</v>
      </c>
      <c r="AN1562" s="158" t="s">
        <v>28</v>
      </c>
      <c r="AO1562" s="29" t="s">
        <v>28</v>
      </c>
      <c r="AP1562" s="29">
        <v>80</v>
      </c>
      <c r="AQ1562" s="29">
        <v>370</v>
      </c>
      <c r="AR1562" s="29">
        <v>225</v>
      </c>
      <c r="AS1562" s="29">
        <v>165</v>
      </c>
      <c r="AT1562" s="127">
        <v>11.3</v>
      </c>
      <c r="AU1562" s="144">
        <v>1.3736E-2</v>
      </c>
      <c r="AV1562" s="36"/>
      <c r="AW1562" s="102">
        <v>44713</v>
      </c>
      <c r="AX1562" s="129" t="s">
        <v>4744</v>
      </c>
      <c r="AY1562" s="106"/>
      <c r="BG1562">
        <v>1100046431</v>
      </c>
      <c r="BH1562" t="str">
        <f t="shared" si="347"/>
        <v>AV</v>
      </c>
      <c r="BJ1562" t="str">
        <f t="shared" si="348"/>
        <v>OK</v>
      </c>
      <c r="BK1562" s="130">
        <v>639.36</v>
      </c>
      <c r="BL1562" s="130" t="s">
        <v>37</v>
      </c>
      <c r="BM1562" s="131" t="s">
        <v>33</v>
      </c>
      <c r="BN1562" s="131" t="e">
        <v>#VALUE!</v>
      </c>
      <c r="BO1562">
        <v>639.36</v>
      </c>
      <c r="BP1562">
        <v>0</v>
      </c>
    </row>
    <row r="1563" spans="1:68" ht="25.2" x14ac:dyDescent="0.3">
      <c r="A1563" s="1"/>
      <c r="B1563" s="47">
        <v>1458</v>
      </c>
      <c r="C1563" s="45">
        <v>1135856</v>
      </c>
      <c r="D1563" s="47"/>
      <c r="E1563" s="166" t="s">
        <v>4883</v>
      </c>
      <c r="F1563" s="39" t="s">
        <v>5802</v>
      </c>
      <c r="G1563" s="29" t="s">
        <v>31</v>
      </c>
      <c r="H1563" s="157" t="s">
        <v>4781</v>
      </c>
      <c r="I1563" s="148"/>
      <c r="J1563" s="147"/>
      <c r="K1563" s="148"/>
      <c r="L1563" s="148"/>
      <c r="M1563" s="147"/>
      <c r="N1563" s="29" t="str">
        <f t="shared" si="343"/>
        <v/>
      </c>
      <c r="O1563" s="29" t="str">
        <f t="shared" si="344"/>
        <v/>
      </c>
      <c r="P1563" s="29" t="str">
        <f t="shared" si="345"/>
        <v/>
      </c>
      <c r="Q1563" s="29" t="str">
        <f t="shared" si="349"/>
        <v/>
      </c>
      <c r="R1563" s="29" t="str">
        <f t="shared" si="350"/>
        <v/>
      </c>
      <c r="S1563" s="29" t="str">
        <f t="shared" si="351"/>
        <v/>
      </c>
      <c r="T1563" s="29" t="str">
        <f t="shared" si="352"/>
        <v/>
      </c>
      <c r="U1563" s="29"/>
      <c r="V1563" s="29"/>
      <c r="W1563" s="38" t="s">
        <v>5285</v>
      </c>
      <c r="X1563" s="37" t="s">
        <v>158</v>
      </c>
      <c r="Y1563" s="146"/>
      <c r="Z1563" s="33">
        <v>1354.24</v>
      </c>
      <c r="AA1563" s="34"/>
      <c r="AB1563" s="33">
        <f t="shared" si="346"/>
        <v>1354.24</v>
      </c>
      <c r="AC1563" s="34"/>
      <c r="AD1563" s="145">
        <f t="shared" si="342"/>
        <v>1128.5329999999999</v>
      </c>
      <c r="AE1563" s="105"/>
      <c r="AF1563" s="34"/>
      <c r="AG1563" s="34"/>
      <c r="AH1563" s="34"/>
      <c r="AI1563" s="29">
        <v>0.28899999999999998</v>
      </c>
      <c r="AJ1563" s="29"/>
      <c r="AK1563" s="29">
        <v>0</v>
      </c>
      <c r="AL1563" s="29">
        <v>0</v>
      </c>
      <c r="AM1563" s="29" t="s">
        <v>28</v>
      </c>
      <c r="AN1563" s="158" t="s">
        <v>28</v>
      </c>
      <c r="AO1563" s="29" t="s">
        <v>28</v>
      </c>
      <c r="AP1563" s="29">
        <v>52</v>
      </c>
      <c r="AQ1563" s="29">
        <v>370</v>
      </c>
      <c r="AR1563" s="29">
        <v>225</v>
      </c>
      <c r="AS1563" s="29">
        <v>165</v>
      </c>
      <c r="AT1563" s="127">
        <v>15</v>
      </c>
      <c r="AU1563" s="144">
        <v>1.3736E-2</v>
      </c>
      <c r="AV1563" s="36"/>
      <c r="AW1563" s="102">
        <v>44713</v>
      </c>
      <c r="AX1563" s="129" t="s">
        <v>4744</v>
      </c>
      <c r="AY1563" s="106"/>
      <c r="BG1563">
        <v>1100045800</v>
      </c>
      <c r="BH1563" t="str">
        <f t="shared" si="347"/>
        <v>AV</v>
      </c>
      <c r="BJ1563" t="str">
        <f t="shared" si="348"/>
        <v>OK</v>
      </c>
      <c r="BK1563" s="130">
        <v>1354.24</v>
      </c>
      <c r="BL1563" s="130" t="s">
        <v>37</v>
      </c>
      <c r="BM1563" s="131" t="s">
        <v>33</v>
      </c>
      <c r="BN1563" s="131" t="e">
        <v>#VALUE!</v>
      </c>
      <c r="BO1563">
        <v>1354.24</v>
      </c>
      <c r="BP1563">
        <v>0</v>
      </c>
    </row>
    <row r="1564" spans="1:68" ht="25.2" x14ac:dyDescent="0.3">
      <c r="A1564" s="1"/>
      <c r="B1564" s="47">
        <v>1459</v>
      </c>
      <c r="C1564" s="45">
        <v>1135693</v>
      </c>
      <c r="D1564" s="47"/>
      <c r="E1564" s="166" t="s">
        <v>4884</v>
      </c>
      <c r="F1564" s="39" t="s">
        <v>5803</v>
      </c>
      <c r="G1564" s="29" t="s">
        <v>31</v>
      </c>
      <c r="H1564" s="157" t="s">
        <v>4781</v>
      </c>
      <c r="I1564" s="148"/>
      <c r="J1564" s="147"/>
      <c r="K1564" s="148"/>
      <c r="L1564" s="148"/>
      <c r="M1564" s="147"/>
      <c r="N1564" s="29" t="str">
        <f t="shared" si="343"/>
        <v/>
      </c>
      <c r="O1564" s="29" t="str">
        <f t="shared" si="344"/>
        <v/>
      </c>
      <c r="P1564" s="29" t="str">
        <f t="shared" si="345"/>
        <v/>
      </c>
      <c r="Q1564" s="29" t="str">
        <f t="shared" si="349"/>
        <v/>
      </c>
      <c r="R1564" s="29" t="str">
        <f t="shared" si="350"/>
        <v/>
      </c>
      <c r="S1564" s="29" t="str">
        <f t="shared" si="351"/>
        <v/>
      </c>
      <c r="T1564" s="29" t="str">
        <f t="shared" si="352"/>
        <v/>
      </c>
      <c r="U1564" s="29"/>
      <c r="V1564" s="29"/>
      <c r="W1564" s="38" t="s">
        <v>5285</v>
      </c>
      <c r="X1564" s="37" t="s">
        <v>158</v>
      </c>
      <c r="Y1564" s="146"/>
      <c r="Z1564" s="33">
        <v>360.96</v>
      </c>
      <c r="AA1564" s="34"/>
      <c r="AB1564" s="33">
        <f t="shared" si="346"/>
        <v>360.96</v>
      </c>
      <c r="AC1564" s="34"/>
      <c r="AD1564" s="145">
        <f t="shared" si="342"/>
        <v>300.8</v>
      </c>
      <c r="AE1564" s="105"/>
      <c r="AF1564" s="34"/>
      <c r="AG1564" s="34"/>
      <c r="AH1564" s="34"/>
      <c r="AI1564" s="29">
        <v>5.8000000000000003E-2</v>
      </c>
      <c r="AJ1564" s="29"/>
      <c r="AK1564" s="29">
        <v>675</v>
      </c>
      <c r="AL1564" s="29">
        <v>0</v>
      </c>
      <c r="AM1564" s="29" t="s">
        <v>28</v>
      </c>
      <c r="AN1564" s="158" t="s">
        <v>28</v>
      </c>
      <c r="AO1564" s="29" t="s">
        <v>28</v>
      </c>
      <c r="AP1564" s="29">
        <v>280</v>
      </c>
      <c r="AQ1564" s="29">
        <v>370</v>
      </c>
      <c r="AR1564" s="29">
        <v>225</v>
      </c>
      <c r="AS1564" s="29">
        <v>165</v>
      </c>
      <c r="AT1564" s="127">
        <v>16.2</v>
      </c>
      <c r="AU1564" s="144">
        <v>1.3736E-2</v>
      </c>
      <c r="AV1564" s="36"/>
      <c r="AW1564" s="102">
        <v>44713</v>
      </c>
      <c r="AX1564" s="129" t="s">
        <v>4744</v>
      </c>
      <c r="AY1564" t="e">
        <f>AX1564-#REF!</f>
        <v>#VALUE!</v>
      </c>
      <c r="BG1564">
        <v>1100045784</v>
      </c>
      <c r="BH1564" t="str">
        <f t="shared" si="347"/>
        <v>AV</v>
      </c>
      <c r="BJ1564" t="str">
        <f t="shared" si="348"/>
        <v>OK</v>
      </c>
      <c r="BK1564" s="130">
        <v>360.96</v>
      </c>
      <c r="BL1564" s="130" t="s">
        <v>37</v>
      </c>
      <c r="BM1564" s="131" t="s">
        <v>33</v>
      </c>
      <c r="BN1564" s="131" t="e">
        <v>#VALUE!</v>
      </c>
      <c r="BO1564">
        <v>360.96</v>
      </c>
      <c r="BP1564">
        <v>25</v>
      </c>
    </row>
    <row r="1565" spans="1:68" ht="25.2" x14ac:dyDescent="0.3">
      <c r="A1565" s="1"/>
      <c r="B1565" s="47">
        <v>1460</v>
      </c>
      <c r="C1565" s="45">
        <v>1135694</v>
      </c>
      <c r="D1565" s="47"/>
      <c r="E1565" s="166" t="s">
        <v>4885</v>
      </c>
      <c r="F1565" s="39" t="s">
        <v>5804</v>
      </c>
      <c r="G1565" s="29" t="s">
        <v>31</v>
      </c>
      <c r="H1565" s="157" t="s">
        <v>4781</v>
      </c>
      <c r="I1565" s="148"/>
      <c r="J1565" s="147"/>
      <c r="K1565" s="148"/>
      <c r="L1565" s="148"/>
      <c r="M1565" s="147"/>
      <c r="N1565" s="29" t="str">
        <f t="shared" si="343"/>
        <v/>
      </c>
      <c r="O1565" s="29" t="str">
        <f t="shared" si="344"/>
        <v/>
      </c>
      <c r="P1565" s="29" t="str">
        <f t="shared" si="345"/>
        <v/>
      </c>
      <c r="Q1565" s="29" t="str">
        <f t="shared" si="349"/>
        <v/>
      </c>
      <c r="R1565" s="29" t="str">
        <f t="shared" si="350"/>
        <v/>
      </c>
      <c r="S1565" s="29" t="str">
        <f t="shared" si="351"/>
        <v/>
      </c>
      <c r="T1565" s="29" t="str">
        <f t="shared" si="352"/>
        <v/>
      </c>
      <c r="U1565" s="29"/>
      <c r="V1565" s="29"/>
      <c r="W1565" s="38" t="s">
        <v>5285</v>
      </c>
      <c r="X1565" s="37" t="s">
        <v>158</v>
      </c>
      <c r="Y1565" s="146"/>
      <c r="Z1565" s="33">
        <v>386.56</v>
      </c>
      <c r="AA1565" s="34"/>
      <c r="AB1565" s="33">
        <f t="shared" si="346"/>
        <v>386.56</v>
      </c>
      <c r="AC1565" s="34"/>
      <c r="AD1565" s="145">
        <f t="shared" ref="AD1565:AD1628" si="353">ROUND(Z1565/1.2,3)</f>
        <v>322.13299999999998</v>
      </c>
      <c r="AE1565" s="105"/>
      <c r="AF1565" s="34"/>
      <c r="AG1565" s="34"/>
      <c r="AH1565" s="34"/>
      <c r="AI1565" s="29">
        <v>3.7999999999999999E-2</v>
      </c>
      <c r="AJ1565" s="29"/>
      <c r="AK1565" s="29">
        <v>240</v>
      </c>
      <c r="AL1565" s="29">
        <v>0</v>
      </c>
      <c r="AM1565" s="29" t="s">
        <v>28</v>
      </c>
      <c r="AN1565" s="158" t="s">
        <v>28</v>
      </c>
      <c r="AO1565" s="29" t="s">
        <v>28</v>
      </c>
      <c r="AP1565" s="29">
        <v>240</v>
      </c>
      <c r="AQ1565" s="29">
        <v>370</v>
      </c>
      <c r="AR1565" s="29">
        <v>225</v>
      </c>
      <c r="AS1565" s="29">
        <v>165</v>
      </c>
      <c r="AT1565" s="127">
        <v>9.1</v>
      </c>
      <c r="AU1565" s="144">
        <v>1.3736E-2</v>
      </c>
      <c r="AV1565" s="36"/>
      <c r="AW1565" s="102">
        <v>44713</v>
      </c>
      <c r="AX1565" s="129" t="s">
        <v>4744</v>
      </c>
      <c r="AY1565" t="e">
        <f>AX1565-#REF!</f>
        <v>#VALUE!</v>
      </c>
      <c r="BG1565">
        <v>1100045785</v>
      </c>
      <c r="BH1565" t="str">
        <f t="shared" si="347"/>
        <v>AV</v>
      </c>
      <c r="BJ1565" t="str">
        <f t="shared" si="348"/>
        <v>OK</v>
      </c>
      <c r="BK1565" s="130">
        <v>386.56</v>
      </c>
      <c r="BL1565" s="130" t="s">
        <v>37</v>
      </c>
      <c r="BM1565" s="131" t="s">
        <v>33</v>
      </c>
      <c r="BN1565" s="131" t="e">
        <v>#VALUE!</v>
      </c>
      <c r="BO1565">
        <v>386.56</v>
      </c>
      <c r="BP1565">
        <v>0</v>
      </c>
    </row>
    <row r="1566" spans="1:68" ht="25.2" x14ac:dyDescent="0.3">
      <c r="A1566" s="1"/>
      <c r="B1566" s="47">
        <v>1461</v>
      </c>
      <c r="C1566" s="45">
        <v>1135886</v>
      </c>
      <c r="D1566" s="47"/>
      <c r="E1566" s="166" t="s">
        <v>4886</v>
      </c>
      <c r="F1566" s="39" t="s">
        <v>5805</v>
      </c>
      <c r="G1566" s="29" t="s">
        <v>31</v>
      </c>
      <c r="H1566" s="157" t="s">
        <v>4781</v>
      </c>
      <c r="I1566" s="148"/>
      <c r="J1566" s="147"/>
      <c r="K1566" s="148"/>
      <c r="L1566" s="148"/>
      <c r="M1566" s="147"/>
      <c r="N1566" s="29" t="str">
        <f t="shared" si="343"/>
        <v/>
      </c>
      <c r="O1566" s="29" t="str">
        <f t="shared" si="344"/>
        <v/>
      </c>
      <c r="P1566" s="29" t="str">
        <f t="shared" si="345"/>
        <v/>
      </c>
      <c r="Q1566" s="29" t="str">
        <f t="shared" si="349"/>
        <v/>
      </c>
      <c r="R1566" s="29" t="str">
        <f t="shared" si="350"/>
        <v/>
      </c>
      <c r="S1566" s="29" t="str">
        <f t="shared" si="351"/>
        <v/>
      </c>
      <c r="T1566" s="29" t="str">
        <f t="shared" si="352"/>
        <v/>
      </c>
      <c r="U1566" s="29"/>
      <c r="V1566" s="29"/>
      <c r="W1566" s="38" t="s">
        <v>5285</v>
      </c>
      <c r="X1566" s="37" t="s">
        <v>158</v>
      </c>
      <c r="Y1566" s="146"/>
      <c r="Z1566" s="33">
        <v>391.68</v>
      </c>
      <c r="AA1566" s="34"/>
      <c r="AB1566" s="33">
        <f t="shared" si="346"/>
        <v>391.68</v>
      </c>
      <c r="AC1566" s="34"/>
      <c r="AD1566" s="145">
        <f t="shared" si="353"/>
        <v>326.39999999999998</v>
      </c>
      <c r="AE1566" s="105"/>
      <c r="AF1566" s="34"/>
      <c r="AG1566" s="34"/>
      <c r="AH1566" s="34"/>
      <c r="AI1566" s="29">
        <v>6.6000000000000003E-2</v>
      </c>
      <c r="AJ1566" s="29"/>
      <c r="AK1566" s="29">
        <v>770</v>
      </c>
      <c r="AL1566" s="29">
        <v>0</v>
      </c>
      <c r="AM1566" s="29" t="s">
        <v>28</v>
      </c>
      <c r="AN1566" s="158" t="s">
        <v>28</v>
      </c>
      <c r="AO1566" s="29" t="s">
        <v>28</v>
      </c>
      <c r="AP1566" s="29">
        <v>240</v>
      </c>
      <c r="AQ1566" s="29">
        <v>370</v>
      </c>
      <c r="AR1566" s="29">
        <v>225</v>
      </c>
      <c r="AS1566" s="29">
        <v>165</v>
      </c>
      <c r="AT1566" s="127">
        <v>15.8</v>
      </c>
      <c r="AU1566" s="144">
        <v>1.3736E-2</v>
      </c>
      <c r="AV1566" s="36"/>
      <c r="AW1566" s="102">
        <v>44713</v>
      </c>
      <c r="AX1566" s="129" t="s">
        <v>4744</v>
      </c>
      <c r="AY1566" s="106"/>
      <c r="BG1566">
        <v>1100045786</v>
      </c>
      <c r="BH1566" t="str">
        <f t="shared" si="347"/>
        <v>AV</v>
      </c>
      <c r="BJ1566" t="str">
        <f t="shared" si="348"/>
        <v>OK</v>
      </c>
      <c r="BK1566" s="130">
        <v>391.68</v>
      </c>
      <c r="BL1566" s="130" t="s">
        <v>37</v>
      </c>
      <c r="BM1566" s="131" t="s">
        <v>33</v>
      </c>
      <c r="BN1566" s="131" t="e">
        <v>#VALUE!</v>
      </c>
      <c r="BO1566">
        <v>391.68</v>
      </c>
      <c r="BP1566">
        <v>40</v>
      </c>
    </row>
    <row r="1567" spans="1:68" ht="25.2" x14ac:dyDescent="0.3">
      <c r="A1567" s="1"/>
      <c r="B1567" s="47">
        <v>1462</v>
      </c>
      <c r="C1567" s="45">
        <v>1135695</v>
      </c>
      <c r="D1567" s="47"/>
      <c r="E1567" s="166" t="s">
        <v>4887</v>
      </c>
      <c r="F1567" s="39" t="s">
        <v>5806</v>
      </c>
      <c r="G1567" s="29" t="s">
        <v>31</v>
      </c>
      <c r="H1567" s="157" t="s">
        <v>4781</v>
      </c>
      <c r="I1567" s="148"/>
      <c r="J1567" s="147"/>
      <c r="K1567" s="148"/>
      <c r="L1567" s="148"/>
      <c r="M1567" s="147"/>
      <c r="N1567" s="29" t="str">
        <f t="shared" si="343"/>
        <v/>
      </c>
      <c r="O1567" s="29" t="str">
        <f t="shared" si="344"/>
        <v/>
      </c>
      <c r="P1567" s="29" t="str">
        <f t="shared" si="345"/>
        <v/>
      </c>
      <c r="Q1567" s="29" t="str">
        <f t="shared" si="349"/>
        <v/>
      </c>
      <c r="R1567" s="29" t="str">
        <f t="shared" si="350"/>
        <v/>
      </c>
      <c r="S1567" s="29" t="str">
        <f t="shared" si="351"/>
        <v/>
      </c>
      <c r="T1567" s="29" t="str">
        <f t="shared" si="352"/>
        <v/>
      </c>
      <c r="U1567" s="29"/>
      <c r="V1567" s="29"/>
      <c r="W1567" s="38" t="s">
        <v>5285</v>
      </c>
      <c r="X1567" s="37" t="s">
        <v>158</v>
      </c>
      <c r="Y1567" s="146"/>
      <c r="Z1567" s="33">
        <v>435.84</v>
      </c>
      <c r="AA1567" s="34"/>
      <c r="AB1567" s="33">
        <f t="shared" si="346"/>
        <v>435.84</v>
      </c>
      <c r="AC1567" s="34"/>
      <c r="AD1567" s="145">
        <f t="shared" si="353"/>
        <v>363.2</v>
      </c>
      <c r="AE1567" s="105"/>
      <c r="AF1567" s="34"/>
      <c r="AG1567" s="34"/>
      <c r="AH1567" s="34"/>
      <c r="AI1567" s="29">
        <v>8.1000000000000003E-2</v>
      </c>
      <c r="AJ1567" s="29"/>
      <c r="AK1567" s="29">
        <v>540</v>
      </c>
      <c r="AL1567" s="29">
        <v>60</v>
      </c>
      <c r="AM1567" s="29" t="s">
        <v>28</v>
      </c>
      <c r="AN1567" s="158" t="s">
        <v>28</v>
      </c>
      <c r="AO1567" s="29" t="s">
        <v>28</v>
      </c>
      <c r="AP1567" s="29">
        <v>160</v>
      </c>
      <c r="AQ1567" s="29">
        <v>370</v>
      </c>
      <c r="AR1567" s="29">
        <v>225</v>
      </c>
      <c r="AS1567" s="29">
        <v>165</v>
      </c>
      <c r="AT1567" s="127">
        <v>13</v>
      </c>
      <c r="AU1567" s="144">
        <v>1.3736E-2</v>
      </c>
      <c r="AV1567" s="36"/>
      <c r="AW1567" s="102">
        <v>44713</v>
      </c>
      <c r="AX1567" s="129" t="s">
        <v>4744</v>
      </c>
      <c r="AY1567" t="e">
        <f>AX1567-#REF!</f>
        <v>#VALUE!</v>
      </c>
      <c r="BG1567">
        <v>1100045787</v>
      </c>
      <c r="BH1567" t="str">
        <f t="shared" si="347"/>
        <v>AV</v>
      </c>
      <c r="BJ1567" t="str">
        <f t="shared" si="348"/>
        <v>OK</v>
      </c>
      <c r="BK1567" s="130">
        <v>435.84</v>
      </c>
      <c r="BL1567" s="130" t="s">
        <v>37</v>
      </c>
      <c r="BM1567" s="131" t="s">
        <v>33</v>
      </c>
      <c r="BN1567" s="131" t="e">
        <v>#VALUE!</v>
      </c>
      <c r="BO1567">
        <v>435.84</v>
      </c>
      <c r="BP1567">
        <v>0</v>
      </c>
    </row>
    <row r="1568" spans="1:68" ht="25.2" x14ac:dyDescent="0.3">
      <c r="A1568" s="1"/>
      <c r="B1568" s="47">
        <v>1463</v>
      </c>
      <c r="C1568" s="45">
        <v>1135887</v>
      </c>
      <c r="D1568" s="47"/>
      <c r="E1568" s="166" t="s">
        <v>4888</v>
      </c>
      <c r="F1568" s="39" t="s">
        <v>5807</v>
      </c>
      <c r="G1568" s="29" t="s">
        <v>31</v>
      </c>
      <c r="H1568" s="157" t="s">
        <v>4781</v>
      </c>
      <c r="I1568" s="148"/>
      <c r="J1568" s="147"/>
      <c r="K1568" s="148"/>
      <c r="L1568" s="148"/>
      <c r="M1568" s="147"/>
      <c r="N1568" s="29" t="str">
        <f t="shared" si="343"/>
        <v/>
      </c>
      <c r="O1568" s="29" t="str">
        <f t="shared" si="344"/>
        <v/>
      </c>
      <c r="P1568" s="29" t="str">
        <f t="shared" si="345"/>
        <v/>
      </c>
      <c r="Q1568" s="29" t="str">
        <f t="shared" si="349"/>
        <v/>
      </c>
      <c r="R1568" s="29" t="str">
        <f t="shared" si="350"/>
        <v/>
      </c>
      <c r="S1568" s="29" t="str">
        <f t="shared" si="351"/>
        <v/>
      </c>
      <c r="T1568" s="29" t="str">
        <f t="shared" si="352"/>
        <v/>
      </c>
      <c r="U1568" s="29"/>
      <c r="V1568" s="29"/>
      <c r="W1568" s="38" t="s">
        <v>5285</v>
      </c>
      <c r="X1568" s="37" t="s">
        <v>158</v>
      </c>
      <c r="Y1568" s="146"/>
      <c r="Z1568" s="33">
        <v>528.64</v>
      </c>
      <c r="AA1568" s="34"/>
      <c r="AB1568" s="33">
        <f t="shared" si="346"/>
        <v>528.64</v>
      </c>
      <c r="AC1568" s="34"/>
      <c r="AD1568" s="145">
        <f t="shared" si="353"/>
        <v>440.53300000000002</v>
      </c>
      <c r="AE1568" s="105"/>
      <c r="AF1568" s="34"/>
      <c r="AG1568" s="34"/>
      <c r="AH1568" s="34"/>
      <c r="AI1568" s="29">
        <v>8.8999999999999996E-2</v>
      </c>
      <c r="AJ1568" s="29"/>
      <c r="AK1568" s="29">
        <v>0</v>
      </c>
      <c r="AL1568" s="29">
        <v>0</v>
      </c>
      <c r="AM1568" s="29" t="s">
        <v>28</v>
      </c>
      <c r="AN1568" s="158" t="s">
        <v>28</v>
      </c>
      <c r="AO1568" s="29" t="s">
        <v>28</v>
      </c>
      <c r="AP1568" s="29">
        <v>96</v>
      </c>
      <c r="AQ1568" s="29">
        <v>380</v>
      </c>
      <c r="AR1568" s="29">
        <v>235</v>
      </c>
      <c r="AS1568" s="29">
        <v>180</v>
      </c>
      <c r="AT1568" s="127">
        <v>8.5</v>
      </c>
      <c r="AU1568" s="144">
        <v>1.6074000000000001E-2</v>
      </c>
      <c r="AV1568" s="36"/>
      <c r="AW1568" s="102">
        <v>44713</v>
      </c>
      <c r="AX1568" s="129" t="s">
        <v>4744</v>
      </c>
      <c r="AY1568" s="106"/>
      <c r="BG1568">
        <v>1100049723</v>
      </c>
      <c r="BH1568" t="str">
        <f t="shared" si="347"/>
        <v>AV</v>
      </c>
      <c r="BJ1568" t="str">
        <f t="shared" si="348"/>
        <v>OK</v>
      </c>
      <c r="BK1568" s="130">
        <v>528.64</v>
      </c>
      <c r="BL1568" s="130" t="s">
        <v>37</v>
      </c>
      <c r="BM1568" s="131" t="s">
        <v>33</v>
      </c>
      <c r="BN1568" s="131" t="e">
        <v>#VALUE!</v>
      </c>
      <c r="BO1568">
        <v>528.64</v>
      </c>
      <c r="BP1568">
        <v>0</v>
      </c>
    </row>
    <row r="1569" spans="1:68" ht="25.2" x14ac:dyDescent="0.3">
      <c r="A1569" s="1"/>
      <c r="B1569" s="47">
        <v>1464</v>
      </c>
      <c r="C1569" s="45">
        <v>1135888</v>
      </c>
      <c r="D1569" s="47"/>
      <c r="E1569" s="166" t="s">
        <v>4889</v>
      </c>
      <c r="F1569" s="39" t="s">
        <v>5808</v>
      </c>
      <c r="G1569" s="29" t="s">
        <v>31</v>
      </c>
      <c r="H1569" s="157" t="s">
        <v>4781</v>
      </c>
      <c r="I1569" s="148"/>
      <c r="J1569" s="147"/>
      <c r="K1569" s="148"/>
      <c r="L1569" s="148"/>
      <c r="M1569" s="147"/>
      <c r="N1569" s="29" t="str">
        <f t="shared" si="343"/>
        <v/>
      </c>
      <c r="O1569" s="29" t="str">
        <f t="shared" si="344"/>
        <v/>
      </c>
      <c r="P1569" s="29" t="str">
        <f t="shared" si="345"/>
        <v/>
      </c>
      <c r="Q1569" s="29" t="str">
        <f t="shared" si="349"/>
        <v/>
      </c>
      <c r="R1569" s="29" t="str">
        <f t="shared" si="350"/>
        <v/>
      </c>
      <c r="S1569" s="29" t="str">
        <f t="shared" si="351"/>
        <v/>
      </c>
      <c r="T1569" s="29" t="str">
        <f t="shared" si="352"/>
        <v/>
      </c>
      <c r="U1569" s="29"/>
      <c r="V1569" s="29"/>
      <c r="W1569" s="38" t="s">
        <v>5285</v>
      </c>
      <c r="X1569" s="37" t="s">
        <v>158</v>
      </c>
      <c r="Y1569" s="146"/>
      <c r="Z1569" s="33">
        <v>537.6</v>
      </c>
      <c r="AA1569" s="34"/>
      <c r="AB1569" s="33">
        <f t="shared" si="346"/>
        <v>537.6</v>
      </c>
      <c r="AC1569" s="34"/>
      <c r="AD1569" s="145">
        <f t="shared" si="353"/>
        <v>448</v>
      </c>
      <c r="AE1569" s="105"/>
      <c r="AF1569" s="34"/>
      <c r="AG1569" s="34"/>
      <c r="AH1569" s="34"/>
      <c r="AI1569" s="29">
        <v>0.106</v>
      </c>
      <c r="AJ1569" s="29"/>
      <c r="AK1569" s="29">
        <v>240</v>
      </c>
      <c r="AL1569" s="29">
        <v>0</v>
      </c>
      <c r="AM1569" s="29" t="s">
        <v>28</v>
      </c>
      <c r="AN1569" s="158" t="s">
        <v>28</v>
      </c>
      <c r="AO1569" s="29" t="s">
        <v>28</v>
      </c>
      <c r="AP1569" s="29">
        <v>120</v>
      </c>
      <c r="AQ1569" s="29">
        <v>370</v>
      </c>
      <c r="AR1569" s="29">
        <v>225</v>
      </c>
      <c r="AS1569" s="29">
        <v>165</v>
      </c>
      <c r="AT1569" s="127">
        <v>12.7</v>
      </c>
      <c r="AU1569" s="144">
        <v>1.3736E-2</v>
      </c>
      <c r="AV1569" s="36"/>
      <c r="AW1569" s="102">
        <v>44713</v>
      </c>
      <c r="AX1569" s="129" t="s">
        <v>4744</v>
      </c>
      <c r="AY1569" s="106"/>
      <c r="BG1569">
        <v>1100045788</v>
      </c>
      <c r="BH1569" t="str">
        <f t="shared" si="347"/>
        <v>AV</v>
      </c>
      <c r="BJ1569" t="str">
        <f t="shared" si="348"/>
        <v>OK</v>
      </c>
      <c r="BK1569" s="130">
        <v>537.6</v>
      </c>
      <c r="BL1569" s="130" t="s">
        <v>37</v>
      </c>
      <c r="BM1569" s="131" t="s">
        <v>33</v>
      </c>
      <c r="BN1569" s="131" t="e">
        <v>#VALUE!</v>
      </c>
      <c r="BO1569">
        <v>537.6</v>
      </c>
      <c r="BP1569">
        <v>5</v>
      </c>
    </row>
    <row r="1570" spans="1:68" ht="25.2" x14ac:dyDescent="0.3">
      <c r="A1570" s="1"/>
      <c r="B1570" s="47">
        <v>1465</v>
      </c>
      <c r="C1570" s="45">
        <v>1135696</v>
      </c>
      <c r="D1570" s="47"/>
      <c r="E1570" s="166" t="s">
        <v>4890</v>
      </c>
      <c r="F1570" s="39" t="s">
        <v>5809</v>
      </c>
      <c r="G1570" s="29" t="s">
        <v>31</v>
      </c>
      <c r="H1570" s="157" t="s">
        <v>4781</v>
      </c>
      <c r="I1570" s="148"/>
      <c r="J1570" s="147"/>
      <c r="K1570" s="148"/>
      <c r="L1570" s="148"/>
      <c r="M1570" s="147"/>
      <c r="N1570" s="29" t="str">
        <f t="shared" si="343"/>
        <v/>
      </c>
      <c r="O1570" s="29" t="str">
        <f t="shared" si="344"/>
        <v/>
      </c>
      <c r="P1570" s="29" t="str">
        <f t="shared" si="345"/>
        <v/>
      </c>
      <c r="Q1570" s="29" t="str">
        <f t="shared" si="349"/>
        <v/>
      </c>
      <c r="R1570" s="29" t="str">
        <f t="shared" si="350"/>
        <v/>
      </c>
      <c r="S1570" s="29" t="str">
        <f t="shared" si="351"/>
        <v/>
      </c>
      <c r="T1570" s="29" t="str">
        <f t="shared" si="352"/>
        <v/>
      </c>
      <c r="U1570" s="29"/>
      <c r="V1570" s="29"/>
      <c r="W1570" s="38" t="s">
        <v>5285</v>
      </c>
      <c r="X1570" s="37" t="s">
        <v>158</v>
      </c>
      <c r="Y1570" s="146"/>
      <c r="Z1570" s="33">
        <v>659.2</v>
      </c>
      <c r="AA1570" s="34"/>
      <c r="AB1570" s="33">
        <f t="shared" si="346"/>
        <v>659.2</v>
      </c>
      <c r="AC1570" s="34"/>
      <c r="AD1570" s="145">
        <f t="shared" si="353"/>
        <v>549.33299999999997</v>
      </c>
      <c r="AE1570" s="105"/>
      <c r="AF1570" s="34"/>
      <c r="AG1570" s="34"/>
      <c r="AH1570" s="34"/>
      <c r="AI1570" s="29">
        <v>0.125</v>
      </c>
      <c r="AJ1570" s="29"/>
      <c r="AK1570" s="29">
        <v>80</v>
      </c>
      <c r="AL1570" s="29">
        <v>0</v>
      </c>
      <c r="AM1570" s="29" t="s">
        <v>28</v>
      </c>
      <c r="AN1570" s="158" t="s">
        <v>28</v>
      </c>
      <c r="AO1570" s="29" t="s">
        <v>28</v>
      </c>
      <c r="AP1570" s="29">
        <v>120</v>
      </c>
      <c r="AQ1570" s="29">
        <v>370</v>
      </c>
      <c r="AR1570" s="29">
        <v>225</v>
      </c>
      <c r="AS1570" s="29">
        <v>165</v>
      </c>
      <c r="AT1570" s="127">
        <v>15</v>
      </c>
      <c r="AU1570" s="144">
        <v>1.3736E-2</v>
      </c>
      <c r="AV1570" s="36"/>
      <c r="AW1570" s="102">
        <v>44713</v>
      </c>
      <c r="AX1570" s="129" t="s">
        <v>4744</v>
      </c>
      <c r="AY1570" t="e">
        <f>AX1570-#REF!</f>
        <v>#VALUE!</v>
      </c>
      <c r="BG1570">
        <v>1100045789</v>
      </c>
      <c r="BH1570" t="str">
        <f t="shared" si="347"/>
        <v>AV</v>
      </c>
      <c r="BJ1570" t="str">
        <f t="shared" si="348"/>
        <v>OK</v>
      </c>
      <c r="BK1570" s="130">
        <v>659.2</v>
      </c>
      <c r="BL1570" s="130" t="s">
        <v>37</v>
      </c>
      <c r="BM1570" s="131" t="s">
        <v>33</v>
      </c>
      <c r="BN1570" s="131" t="e">
        <v>#VALUE!</v>
      </c>
      <c r="BO1570">
        <v>659.2</v>
      </c>
      <c r="BP1570">
        <v>0</v>
      </c>
    </row>
    <row r="1571" spans="1:68" ht="25.2" x14ac:dyDescent="0.3">
      <c r="A1571" s="1"/>
      <c r="B1571" s="47">
        <v>1466</v>
      </c>
      <c r="C1571" s="45">
        <v>1135697</v>
      </c>
      <c r="D1571" s="47"/>
      <c r="E1571" s="166" t="s">
        <v>4891</v>
      </c>
      <c r="F1571" s="39" t="s">
        <v>5810</v>
      </c>
      <c r="G1571" s="29" t="s">
        <v>31</v>
      </c>
      <c r="H1571" s="157" t="s">
        <v>4781</v>
      </c>
      <c r="I1571" s="148"/>
      <c r="J1571" s="147"/>
      <c r="K1571" s="148"/>
      <c r="L1571" s="148"/>
      <c r="M1571" s="147"/>
      <c r="N1571" s="29" t="str">
        <f t="shared" si="343"/>
        <v/>
      </c>
      <c r="O1571" s="29" t="str">
        <f t="shared" si="344"/>
        <v/>
      </c>
      <c r="P1571" s="29" t="str">
        <f t="shared" si="345"/>
        <v/>
      </c>
      <c r="Q1571" s="29" t="str">
        <f t="shared" si="349"/>
        <v/>
      </c>
      <c r="R1571" s="29" t="str">
        <f t="shared" si="350"/>
        <v/>
      </c>
      <c r="S1571" s="29" t="str">
        <f t="shared" si="351"/>
        <v/>
      </c>
      <c r="T1571" s="29" t="str">
        <f t="shared" si="352"/>
        <v/>
      </c>
      <c r="U1571" s="29"/>
      <c r="V1571" s="29"/>
      <c r="W1571" s="38" t="s">
        <v>5285</v>
      </c>
      <c r="X1571" s="37" t="s">
        <v>158</v>
      </c>
      <c r="Y1571" s="146"/>
      <c r="Z1571" s="33">
        <v>744.96</v>
      </c>
      <c r="AA1571" s="34"/>
      <c r="AB1571" s="33">
        <f t="shared" si="346"/>
        <v>744.96</v>
      </c>
      <c r="AC1571" s="34"/>
      <c r="AD1571" s="145">
        <f t="shared" si="353"/>
        <v>620.79999999999995</v>
      </c>
      <c r="AE1571" s="105"/>
      <c r="AF1571" s="34"/>
      <c r="AG1571" s="34"/>
      <c r="AH1571" s="34"/>
      <c r="AI1571" s="29">
        <v>0.10100000000000001</v>
      </c>
      <c r="AJ1571" s="29"/>
      <c r="AK1571" s="29">
        <v>78</v>
      </c>
      <c r="AL1571" s="29">
        <v>0</v>
      </c>
      <c r="AM1571" s="29" t="s">
        <v>28</v>
      </c>
      <c r="AN1571" s="158" t="s">
        <v>28</v>
      </c>
      <c r="AO1571" s="29" t="s">
        <v>28</v>
      </c>
      <c r="AP1571" s="29">
        <v>96</v>
      </c>
      <c r="AQ1571" s="29">
        <v>370</v>
      </c>
      <c r="AR1571" s="29">
        <v>225</v>
      </c>
      <c r="AS1571" s="29">
        <v>165</v>
      </c>
      <c r="AT1571" s="127">
        <v>9.6999999999999993</v>
      </c>
      <c r="AU1571" s="144">
        <v>1.3736E-2</v>
      </c>
      <c r="AV1571" s="36"/>
      <c r="AW1571" s="102">
        <v>44713</v>
      </c>
      <c r="AX1571" s="129" t="s">
        <v>4744</v>
      </c>
      <c r="AY1571" t="e">
        <f>AX1571-#REF!</f>
        <v>#VALUE!</v>
      </c>
      <c r="BG1571">
        <v>1100045790</v>
      </c>
      <c r="BH1571" t="str">
        <f t="shared" si="347"/>
        <v>AV</v>
      </c>
      <c r="BJ1571" t="str">
        <f t="shared" si="348"/>
        <v>OK</v>
      </c>
      <c r="BK1571" s="130">
        <v>744.96</v>
      </c>
      <c r="BL1571" s="130" t="s">
        <v>37</v>
      </c>
      <c r="BM1571" s="131" t="s">
        <v>33</v>
      </c>
      <c r="BN1571" s="131" t="e">
        <v>#VALUE!</v>
      </c>
      <c r="BO1571">
        <v>744.96</v>
      </c>
      <c r="BP1571">
        <v>2</v>
      </c>
    </row>
    <row r="1572" spans="1:68" ht="25.2" x14ac:dyDescent="0.3">
      <c r="A1572" s="1"/>
      <c r="B1572" s="47">
        <v>1467</v>
      </c>
      <c r="C1572" s="45">
        <v>1135889</v>
      </c>
      <c r="D1572" s="47"/>
      <c r="E1572" s="166" t="s">
        <v>4892</v>
      </c>
      <c r="F1572" s="39" t="s">
        <v>5811</v>
      </c>
      <c r="G1572" s="29" t="s">
        <v>31</v>
      </c>
      <c r="H1572" s="157" t="s">
        <v>4781</v>
      </c>
      <c r="I1572" s="148"/>
      <c r="J1572" s="147"/>
      <c r="K1572" s="148"/>
      <c r="L1572" s="148"/>
      <c r="M1572" s="147"/>
      <c r="N1572" s="29" t="str">
        <f t="shared" si="343"/>
        <v/>
      </c>
      <c r="O1572" s="29" t="str">
        <f t="shared" si="344"/>
        <v/>
      </c>
      <c r="P1572" s="29" t="str">
        <f t="shared" si="345"/>
        <v/>
      </c>
      <c r="Q1572" s="29" t="str">
        <f t="shared" si="349"/>
        <v/>
      </c>
      <c r="R1572" s="29" t="str">
        <f t="shared" si="350"/>
        <v/>
      </c>
      <c r="S1572" s="29" t="str">
        <f t="shared" si="351"/>
        <v/>
      </c>
      <c r="T1572" s="29" t="str">
        <f t="shared" si="352"/>
        <v/>
      </c>
      <c r="U1572" s="29"/>
      <c r="V1572" s="29"/>
      <c r="W1572" s="38" t="s">
        <v>5285</v>
      </c>
      <c r="X1572" s="37" t="s">
        <v>158</v>
      </c>
      <c r="Y1572" s="146"/>
      <c r="Z1572" s="33">
        <v>1486.72</v>
      </c>
      <c r="AA1572" s="34"/>
      <c r="AB1572" s="33">
        <f t="shared" si="346"/>
        <v>1486.72</v>
      </c>
      <c r="AC1572" s="34"/>
      <c r="AD1572" s="145">
        <f t="shared" si="353"/>
        <v>1238.933</v>
      </c>
      <c r="AE1572" s="105"/>
      <c r="AF1572" s="34"/>
      <c r="AG1572" s="34"/>
      <c r="AH1572" s="34"/>
      <c r="AI1572" s="29">
        <v>0.26</v>
      </c>
      <c r="AJ1572" s="29"/>
      <c r="AK1572" s="29">
        <v>0</v>
      </c>
      <c r="AL1572" s="29">
        <v>0</v>
      </c>
      <c r="AM1572" s="29" t="s">
        <v>28</v>
      </c>
      <c r="AN1572" s="158" t="s">
        <v>28</v>
      </c>
      <c r="AO1572" s="29" t="s">
        <v>28</v>
      </c>
      <c r="AP1572" s="29">
        <v>56</v>
      </c>
      <c r="AQ1572" s="29">
        <v>370</v>
      </c>
      <c r="AR1572" s="29">
        <v>225</v>
      </c>
      <c r="AS1572" s="29">
        <v>165</v>
      </c>
      <c r="AT1572" s="127">
        <v>14.6</v>
      </c>
      <c r="AU1572" s="144">
        <v>1.3736E-2</v>
      </c>
      <c r="AV1572" s="36"/>
      <c r="AW1572" s="102">
        <v>44713</v>
      </c>
      <c r="AX1572" s="129" t="s">
        <v>4744</v>
      </c>
      <c r="AY1572" s="106"/>
      <c r="BG1572">
        <v>1100045793</v>
      </c>
      <c r="BH1572" t="str">
        <f t="shared" si="347"/>
        <v>AV</v>
      </c>
      <c r="BJ1572" t="str">
        <f t="shared" si="348"/>
        <v>OK</v>
      </c>
      <c r="BK1572" s="130">
        <v>1486.72</v>
      </c>
      <c r="BL1572" s="130" t="s">
        <v>37</v>
      </c>
      <c r="BM1572" s="131" t="s">
        <v>33</v>
      </c>
      <c r="BN1572" s="131" t="e">
        <v>#VALUE!</v>
      </c>
      <c r="BO1572">
        <v>1486.72</v>
      </c>
      <c r="BP1572">
        <v>0</v>
      </c>
    </row>
    <row r="1573" spans="1:68" ht="25.2" x14ac:dyDescent="0.3">
      <c r="A1573" s="1"/>
      <c r="B1573" s="47">
        <v>1468</v>
      </c>
      <c r="C1573" s="45">
        <v>1135869</v>
      </c>
      <c r="D1573" s="47"/>
      <c r="E1573" s="166" t="s">
        <v>4893</v>
      </c>
      <c r="F1573" s="39" t="s">
        <v>5812</v>
      </c>
      <c r="G1573" s="29" t="s">
        <v>31</v>
      </c>
      <c r="H1573" s="157" t="s">
        <v>4781</v>
      </c>
      <c r="I1573" s="148"/>
      <c r="J1573" s="147"/>
      <c r="K1573" s="148"/>
      <c r="L1573" s="148"/>
      <c r="M1573" s="147"/>
      <c r="N1573" s="29" t="str">
        <f t="shared" si="343"/>
        <v/>
      </c>
      <c r="O1573" s="29" t="str">
        <f t="shared" si="344"/>
        <v/>
      </c>
      <c r="P1573" s="29" t="str">
        <f t="shared" si="345"/>
        <v/>
      </c>
      <c r="Q1573" s="29" t="str">
        <f t="shared" si="349"/>
        <v/>
      </c>
      <c r="R1573" s="29" t="str">
        <f t="shared" si="350"/>
        <v/>
      </c>
      <c r="S1573" s="29" t="str">
        <f t="shared" si="351"/>
        <v/>
      </c>
      <c r="T1573" s="29" t="str">
        <f t="shared" si="352"/>
        <v/>
      </c>
      <c r="U1573" s="29"/>
      <c r="V1573" s="29"/>
      <c r="W1573" s="38" t="s">
        <v>5285</v>
      </c>
      <c r="X1573" s="37" t="s">
        <v>158</v>
      </c>
      <c r="Y1573" s="146"/>
      <c r="Z1573" s="33">
        <v>362.24</v>
      </c>
      <c r="AA1573" s="34"/>
      <c r="AB1573" s="33">
        <f t="shared" si="346"/>
        <v>362.24</v>
      </c>
      <c r="AC1573" s="34"/>
      <c r="AD1573" s="145">
        <f t="shared" si="353"/>
        <v>301.86700000000002</v>
      </c>
      <c r="AE1573" s="105"/>
      <c r="AF1573" s="34"/>
      <c r="AG1573" s="34"/>
      <c r="AH1573" s="34"/>
      <c r="AI1573" s="29">
        <v>6.5000000000000002E-2</v>
      </c>
      <c r="AJ1573" s="29"/>
      <c r="AK1573" s="29">
        <v>0</v>
      </c>
      <c r="AL1573" s="29">
        <v>0</v>
      </c>
      <c r="AM1573" s="29" t="s">
        <v>28</v>
      </c>
      <c r="AN1573" s="158" t="s">
        <v>28</v>
      </c>
      <c r="AO1573" s="29" t="s">
        <v>28</v>
      </c>
      <c r="AP1573" s="29">
        <v>200</v>
      </c>
      <c r="AQ1573" s="29">
        <v>370</v>
      </c>
      <c r="AR1573" s="29">
        <v>225</v>
      </c>
      <c r="AS1573" s="29">
        <v>165</v>
      </c>
      <c r="AT1573" s="127">
        <v>13</v>
      </c>
      <c r="AU1573" s="144">
        <v>1.3736E-2</v>
      </c>
      <c r="AV1573" s="36"/>
      <c r="AW1573" s="102">
        <v>44713</v>
      </c>
      <c r="AX1573" s="129" t="s">
        <v>4744</v>
      </c>
      <c r="AY1573" s="106"/>
      <c r="BG1573">
        <v>1100046445</v>
      </c>
      <c r="BH1573" t="str">
        <f t="shared" si="347"/>
        <v>AV</v>
      </c>
      <c r="BJ1573" t="str">
        <f t="shared" si="348"/>
        <v>OK</v>
      </c>
      <c r="BK1573" s="130">
        <v>362.24</v>
      </c>
      <c r="BL1573" s="130" t="s">
        <v>37</v>
      </c>
      <c r="BM1573" s="131" t="s">
        <v>33</v>
      </c>
      <c r="BN1573" s="131" t="e">
        <v>#VALUE!</v>
      </c>
      <c r="BO1573">
        <v>362.24</v>
      </c>
      <c r="BP1573">
        <v>25</v>
      </c>
    </row>
    <row r="1574" spans="1:68" ht="25.2" x14ac:dyDescent="0.3">
      <c r="A1574" s="1"/>
      <c r="B1574" s="47">
        <v>1469</v>
      </c>
      <c r="C1574" s="45">
        <v>1135870</v>
      </c>
      <c r="D1574" s="47"/>
      <c r="E1574" s="166" t="s">
        <v>4894</v>
      </c>
      <c r="F1574" s="39" t="s">
        <v>5813</v>
      </c>
      <c r="G1574" s="29" t="s">
        <v>31</v>
      </c>
      <c r="H1574" s="157" t="s">
        <v>4781</v>
      </c>
      <c r="I1574" s="148"/>
      <c r="J1574" s="147"/>
      <c r="K1574" s="148"/>
      <c r="L1574" s="148"/>
      <c r="M1574" s="147"/>
      <c r="N1574" s="29" t="str">
        <f t="shared" si="343"/>
        <v/>
      </c>
      <c r="O1574" s="29" t="str">
        <f t="shared" si="344"/>
        <v/>
      </c>
      <c r="P1574" s="29" t="str">
        <f t="shared" si="345"/>
        <v/>
      </c>
      <c r="Q1574" s="29" t="str">
        <f t="shared" si="349"/>
        <v/>
      </c>
      <c r="R1574" s="29" t="str">
        <f t="shared" si="350"/>
        <v/>
      </c>
      <c r="S1574" s="29" t="str">
        <f t="shared" si="351"/>
        <v/>
      </c>
      <c r="T1574" s="29" t="str">
        <f t="shared" si="352"/>
        <v/>
      </c>
      <c r="U1574" s="29"/>
      <c r="V1574" s="29"/>
      <c r="W1574" s="38" t="s">
        <v>5285</v>
      </c>
      <c r="X1574" s="37" t="s">
        <v>158</v>
      </c>
      <c r="Y1574" s="146"/>
      <c r="Z1574" s="33">
        <v>428.8</v>
      </c>
      <c r="AA1574" s="34"/>
      <c r="AB1574" s="33">
        <f t="shared" si="346"/>
        <v>428.8</v>
      </c>
      <c r="AC1574" s="34"/>
      <c r="AD1574" s="145">
        <f t="shared" si="353"/>
        <v>357.33300000000003</v>
      </c>
      <c r="AE1574" s="105"/>
      <c r="AF1574" s="34"/>
      <c r="AG1574" s="34"/>
      <c r="AH1574" s="34"/>
      <c r="AI1574" s="29">
        <v>0.08</v>
      </c>
      <c r="AJ1574" s="29"/>
      <c r="AK1574" s="29">
        <v>0</v>
      </c>
      <c r="AL1574" s="29">
        <v>0</v>
      </c>
      <c r="AM1574" s="29" t="s">
        <v>28</v>
      </c>
      <c r="AN1574" s="158" t="s">
        <v>28</v>
      </c>
      <c r="AO1574" s="29" t="s">
        <v>28</v>
      </c>
      <c r="AP1574" s="29">
        <v>160</v>
      </c>
      <c r="AQ1574" s="29">
        <v>370</v>
      </c>
      <c r="AR1574" s="29">
        <v>225</v>
      </c>
      <c r="AS1574" s="29">
        <v>165</v>
      </c>
      <c r="AT1574" s="127">
        <v>12.8</v>
      </c>
      <c r="AU1574" s="144">
        <v>1.3736E-2</v>
      </c>
      <c r="AV1574" s="36"/>
      <c r="AW1574" s="102">
        <v>44713</v>
      </c>
      <c r="AX1574" s="129" t="s">
        <v>4744</v>
      </c>
      <c r="AY1574" s="106"/>
      <c r="BG1574">
        <v>1100046446</v>
      </c>
      <c r="BH1574" t="str">
        <f t="shared" si="347"/>
        <v>AV</v>
      </c>
      <c r="BJ1574" t="str">
        <f t="shared" si="348"/>
        <v>OK</v>
      </c>
      <c r="BK1574" s="130">
        <v>428.8</v>
      </c>
      <c r="BL1574" s="130" t="s">
        <v>37</v>
      </c>
      <c r="BM1574" s="131" t="s">
        <v>33</v>
      </c>
      <c r="BN1574" s="131" t="e">
        <v>#VALUE!</v>
      </c>
      <c r="BO1574">
        <v>428.8</v>
      </c>
      <c r="BP1574">
        <v>0</v>
      </c>
    </row>
    <row r="1575" spans="1:68" ht="25.2" x14ac:dyDescent="0.3">
      <c r="A1575" s="1"/>
      <c r="B1575" s="47">
        <v>1470</v>
      </c>
      <c r="C1575" s="45">
        <v>1135871</v>
      </c>
      <c r="D1575" s="47"/>
      <c r="E1575" s="166" t="s">
        <v>4895</v>
      </c>
      <c r="F1575" s="39" t="s">
        <v>5814</v>
      </c>
      <c r="G1575" s="29" t="s">
        <v>31</v>
      </c>
      <c r="H1575" s="157" t="s">
        <v>4781</v>
      </c>
      <c r="I1575" s="148"/>
      <c r="J1575" s="147"/>
      <c r="K1575" s="148"/>
      <c r="L1575" s="148"/>
      <c r="M1575" s="147"/>
      <c r="N1575" s="29" t="str">
        <f t="shared" si="343"/>
        <v/>
      </c>
      <c r="O1575" s="29" t="str">
        <f t="shared" si="344"/>
        <v/>
      </c>
      <c r="P1575" s="29" t="str">
        <f t="shared" si="345"/>
        <v/>
      </c>
      <c r="Q1575" s="29" t="str">
        <f t="shared" si="349"/>
        <v/>
      </c>
      <c r="R1575" s="29" t="str">
        <f t="shared" si="350"/>
        <v/>
      </c>
      <c r="S1575" s="29" t="str">
        <f t="shared" si="351"/>
        <v/>
      </c>
      <c r="T1575" s="29" t="str">
        <f t="shared" si="352"/>
        <v/>
      </c>
      <c r="U1575" s="29"/>
      <c r="V1575" s="29"/>
      <c r="W1575" s="38" t="s">
        <v>5285</v>
      </c>
      <c r="X1575" s="37" t="s">
        <v>158</v>
      </c>
      <c r="Y1575" s="146"/>
      <c r="Z1575" s="33">
        <v>489.6</v>
      </c>
      <c r="AA1575" s="34"/>
      <c r="AB1575" s="33">
        <f t="shared" si="346"/>
        <v>489.6</v>
      </c>
      <c r="AC1575" s="34"/>
      <c r="AD1575" s="145">
        <f t="shared" si="353"/>
        <v>408</v>
      </c>
      <c r="AE1575" s="105"/>
      <c r="AF1575" s="34"/>
      <c r="AG1575" s="34"/>
      <c r="AH1575" s="34"/>
      <c r="AI1575" s="29">
        <v>9.4E-2</v>
      </c>
      <c r="AJ1575" s="29"/>
      <c r="AK1575" s="29">
        <v>0</v>
      </c>
      <c r="AL1575" s="29">
        <v>0</v>
      </c>
      <c r="AM1575" s="29" t="s">
        <v>28</v>
      </c>
      <c r="AN1575" s="158" t="s">
        <v>28</v>
      </c>
      <c r="AO1575" s="29" t="s">
        <v>28</v>
      </c>
      <c r="AP1575" s="29">
        <v>120</v>
      </c>
      <c r="AQ1575" s="29">
        <v>370</v>
      </c>
      <c r="AR1575" s="29">
        <v>225</v>
      </c>
      <c r="AS1575" s="29">
        <v>165</v>
      </c>
      <c r="AT1575" s="127">
        <v>11.3</v>
      </c>
      <c r="AU1575" s="144">
        <v>1.3736E-2</v>
      </c>
      <c r="AV1575" s="36"/>
      <c r="AW1575" s="102">
        <v>44713</v>
      </c>
      <c r="AX1575" s="129" t="s">
        <v>4744</v>
      </c>
      <c r="AY1575" s="106"/>
      <c r="BG1575">
        <v>1100046447</v>
      </c>
      <c r="BH1575" t="str">
        <f t="shared" si="347"/>
        <v>AV</v>
      </c>
      <c r="BJ1575" t="str">
        <f t="shared" si="348"/>
        <v>OK</v>
      </c>
      <c r="BK1575" s="130">
        <v>489.6</v>
      </c>
      <c r="BL1575" s="130" t="s">
        <v>37</v>
      </c>
      <c r="BM1575" s="131" t="s">
        <v>33</v>
      </c>
      <c r="BN1575" s="131" t="e">
        <v>#VALUE!</v>
      </c>
      <c r="BO1575">
        <v>489.6</v>
      </c>
      <c r="BP1575">
        <v>0</v>
      </c>
    </row>
    <row r="1576" spans="1:68" ht="25.2" x14ac:dyDescent="0.3">
      <c r="A1576" s="1"/>
      <c r="B1576" s="47">
        <v>1471</v>
      </c>
      <c r="C1576" s="45">
        <v>1135872</v>
      </c>
      <c r="D1576" s="47"/>
      <c r="E1576" s="166" t="s">
        <v>4896</v>
      </c>
      <c r="F1576" s="39" t="s">
        <v>5815</v>
      </c>
      <c r="G1576" s="29" t="s">
        <v>31</v>
      </c>
      <c r="H1576" s="157" t="s">
        <v>4781</v>
      </c>
      <c r="I1576" s="148"/>
      <c r="J1576" s="147"/>
      <c r="K1576" s="148"/>
      <c r="L1576" s="148"/>
      <c r="M1576" s="147"/>
      <c r="N1576" s="29" t="str">
        <f t="shared" ref="N1576:N1633" si="354">IFERROR(MID($D1576,1,7)+0,"")</f>
        <v/>
      </c>
      <c r="O1576" s="29" t="str">
        <f t="shared" ref="O1576:O1633" si="355">IFERROR(MID($D1576,10,7)+0,"")</f>
        <v/>
      </c>
      <c r="P1576" s="29" t="str">
        <f t="shared" ref="P1576:P1633" si="356">IFERROR(MID($D1576,19,7)+0,"")</f>
        <v/>
      </c>
      <c r="Q1576" s="29" t="str">
        <f t="shared" si="349"/>
        <v/>
      </c>
      <c r="R1576" s="29" t="str">
        <f t="shared" si="350"/>
        <v/>
      </c>
      <c r="S1576" s="29" t="str">
        <f t="shared" si="351"/>
        <v/>
      </c>
      <c r="T1576" s="29" t="str">
        <f t="shared" si="352"/>
        <v/>
      </c>
      <c r="U1576" s="29"/>
      <c r="V1576" s="29"/>
      <c r="W1576" s="38" t="s">
        <v>5285</v>
      </c>
      <c r="X1576" s="37" t="s">
        <v>158</v>
      </c>
      <c r="Y1576" s="146"/>
      <c r="Z1576" s="33">
        <v>872.96</v>
      </c>
      <c r="AA1576" s="34"/>
      <c r="AB1576" s="33">
        <f t="shared" ref="AB1576:AB1639" si="357">IF(OR(W1576="VLD MLC components",W1576="VLD MLC pipes",W1576="VLD PEX components",W1576="VLD PEX pipes",W1576="VLD PHC components",W1576="VLD PHC pipes"),"По запросу",Z1576)</f>
        <v>872.96</v>
      </c>
      <c r="AC1576" s="34"/>
      <c r="AD1576" s="145">
        <f t="shared" si="353"/>
        <v>727.46699999999998</v>
      </c>
      <c r="AE1576" s="105"/>
      <c r="AF1576" s="34"/>
      <c r="AG1576" s="34"/>
      <c r="AH1576" s="34"/>
      <c r="AI1576" s="29">
        <v>0.17899999999999999</v>
      </c>
      <c r="AJ1576" s="29"/>
      <c r="AK1576" s="29">
        <v>0</v>
      </c>
      <c r="AL1576" s="29">
        <v>0</v>
      </c>
      <c r="AM1576" s="29" t="s">
        <v>28</v>
      </c>
      <c r="AN1576" s="158" t="s">
        <v>28</v>
      </c>
      <c r="AO1576" s="29" t="s">
        <v>28</v>
      </c>
      <c r="AP1576" s="29">
        <v>80</v>
      </c>
      <c r="AQ1576" s="29">
        <v>370</v>
      </c>
      <c r="AR1576" s="29">
        <v>225</v>
      </c>
      <c r="AS1576" s="29">
        <v>165</v>
      </c>
      <c r="AT1576" s="127">
        <v>14.3</v>
      </c>
      <c r="AU1576" s="144">
        <v>1.3736E-2</v>
      </c>
      <c r="AV1576" s="36"/>
      <c r="AW1576" s="102">
        <v>44713</v>
      </c>
      <c r="AX1576" s="129" t="s">
        <v>4744</v>
      </c>
      <c r="AY1576" s="106"/>
      <c r="BG1576">
        <v>1100045818</v>
      </c>
      <c r="BH1576" t="str">
        <f t="shared" ref="BH1576:BH1633" si="358">IF(OR(H1576="Регулярный ассортимент",AK1576&gt;0,AL1576&gt;0),"AV","")</f>
        <v>AV</v>
      </c>
      <c r="BJ1576" t="str">
        <f t="shared" ref="BJ1576:BJ1633" si="359">IF(AB1576-Z1576=0,"OK")</f>
        <v>OK</v>
      </c>
      <c r="BK1576" s="130">
        <v>872.96</v>
      </c>
      <c r="BL1576" s="130" t="s">
        <v>37</v>
      </c>
      <c r="BM1576" s="131" t="s">
        <v>33</v>
      </c>
      <c r="BN1576" s="131" t="e">
        <v>#VALUE!</v>
      </c>
      <c r="BO1576">
        <v>872.96</v>
      </c>
      <c r="BP1576">
        <v>0</v>
      </c>
    </row>
    <row r="1577" spans="1:68" ht="25.2" x14ac:dyDescent="0.3">
      <c r="A1577" s="1"/>
      <c r="B1577" s="47">
        <v>1472</v>
      </c>
      <c r="C1577" s="45">
        <v>1135873</v>
      </c>
      <c r="D1577" s="47"/>
      <c r="E1577" s="166" t="s">
        <v>4897</v>
      </c>
      <c r="F1577" s="39" t="s">
        <v>5816</v>
      </c>
      <c r="G1577" s="29" t="s">
        <v>31</v>
      </c>
      <c r="H1577" s="157" t="s">
        <v>4781</v>
      </c>
      <c r="I1577" s="148"/>
      <c r="J1577" s="147"/>
      <c r="K1577" s="148"/>
      <c r="L1577" s="148"/>
      <c r="M1577" s="147"/>
      <c r="N1577" s="29" t="str">
        <f t="shared" si="354"/>
        <v/>
      </c>
      <c r="O1577" s="29" t="str">
        <f t="shared" si="355"/>
        <v/>
      </c>
      <c r="P1577" s="29" t="str">
        <f t="shared" si="356"/>
        <v/>
      </c>
      <c r="Q1577" s="29" t="str">
        <f t="shared" si="349"/>
        <v/>
      </c>
      <c r="R1577" s="29" t="str">
        <f t="shared" si="350"/>
        <v/>
      </c>
      <c r="S1577" s="29" t="str">
        <f t="shared" si="351"/>
        <v/>
      </c>
      <c r="T1577" s="29" t="str">
        <f t="shared" si="352"/>
        <v/>
      </c>
      <c r="U1577" s="29"/>
      <c r="V1577" s="29"/>
      <c r="W1577" s="38" t="s">
        <v>5285</v>
      </c>
      <c r="X1577" s="37" t="s">
        <v>158</v>
      </c>
      <c r="Y1577" s="146"/>
      <c r="Z1577" s="33">
        <v>369.28</v>
      </c>
      <c r="AA1577" s="34"/>
      <c r="AB1577" s="33">
        <f t="shared" si="357"/>
        <v>369.28</v>
      </c>
      <c r="AC1577" s="34"/>
      <c r="AD1577" s="145">
        <f t="shared" si="353"/>
        <v>307.733</v>
      </c>
      <c r="AE1577" s="105"/>
      <c r="AF1577" s="34"/>
      <c r="AG1577" s="34"/>
      <c r="AH1577" s="34"/>
      <c r="AI1577" s="29">
        <v>6.5000000000000002E-2</v>
      </c>
      <c r="AJ1577" s="29"/>
      <c r="AK1577" s="29">
        <v>5140</v>
      </c>
      <c r="AL1577" s="29">
        <v>0</v>
      </c>
      <c r="AM1577" s="29" t="s">
        <v>28</v>
      </c>
      <c r="AN1577" s="158" t="s">
        <v>28</v>
      </c>
      <c r="AO1577" s="29" t="s">
        <v>28</v>
      </c>
      <c r="AP1577" s="29">
        <v>200</v>
      </c>
      <c r="AQ1577" s="29">
        <v>370</v>
      </c>
      <c r="AR1577" s="29">
        <v>225</v>
      </c>
      <c r="AS1577" s="29">
        <v>165</v>
      </c>
      <c r="AT1577" s="127">
        <v>13</v>
      </c>
      <c r="AU1577" s="144">
        <v>1.3736E-2</v>
      </c>
      <c r="AV1577" s="36"/>
      <c r="AW1577" s="102">
        <v>44713</v>
      </c>
      <c r="AX1577" s="129" t="s">
        <v>4744</v>
      </c>
      <c r="AY1577" s="106"/>
      <c r="BG1577">
        <v>1100046438</v>
      </c>
      <c r="BH1577" t="str">
        <f t="shared" si="358"/>
        <v>AV</v>
      </c>
      <c r="BJ1577" t="str">
        <f t="shared" si="359"/>
        <v>OK</v>
      </c>
      <c r="BK1577" s="130">
        <v>369.28</v>
      </c>
      <c r="BL1577" s="130" t="s">
        <v>37</v>
      </c>
      <c r="BM1577" s="131" t="s">
        <v>33</v>
      </c>
      <c r="BN1577" s="131" t="e">
        <v>#VALUE!</v>
      </c>
      <c r="BO1577">
        <v>369.28</v>
      </c>
      <c r="BP1577">
        <v>720</v>
      </c>
    </row>
    <row r="1578" spans="1:68" ht="25.2" x14ac:dyDescent="0.3">
      <c r="A1578" s="1"/>
      <c r="B1578" s="47">
        <v>1473</v>
      </c>
      <c r="C1578" s="45">
        <v>1135874</v>
      </c>
      <c r="D1578" s="47"/>
      <c r="E1578" s="166" t="s">
        <v>4898</v>
      </c>
      <c r="F1578" s="39" t="s">
        <v>5817</v>
      </c>
      <c r="G1578" s="29" t="s">
        <v>31</v>
      </c>
      <c r="H1578" s="157" t="s">
        <v>4781</v>
      </c>
      <c r="I1578" s="148"/>
      <c r="J1578" s="147"/>
      <c r="K1578" s="148"/>
      <c r="L1578" s="148"/>
      <c r="M1578" s="147"/>
      <c r="N1578" s="29" t="str">
        <f t="shared" si="354"/>
        <v/>
      </c>
      <c r="O1578" s="29" t="str">
        <f t="shared" si="355"/>
        <v/>
      </c>
      <c r="P1578" s="29" t="str">
        <f t="shared" si="356"/>
        <v/>
      </c>
      <c r="Q1578" s="29" t="str">
        <f t="shared" si="349"/>
        <v/>
      </c>
      <c r="R1578" s="29" t="str">
        <f t="shared" si="350"/>
        <v/>
      </c>
      <c r="S1578" s="29" t="str">
        <f t="shared" si="351"/>
        <v/>
      </c>
      <c r="T1578" s="29" t="str">
        <f t="shared" si="352"/>
        <v/>
      </c>
      <c r="U1578" s="29"/>
      <c r="V1578" s="29"/>
      <c r="W1578" s="38" t="s">
        <v>5285</v>
      </c>
      <c r="X1578" s="37" t="s">
        <v>158</v>
      </c>
      <c r="Y1578" s="146"/>
      <c r="Z1578" s="33">
        <v>421.76</v>
      </c>
      <c r="AA1578" s="34"/>
      <c r="AB1578" s="33">
        <f t="shared" si="357"/>
        <v>421.76</v>
      </c>
      <c r="AC1578" s="34"/>
      <c r="AD1578" s="145">
        <f t="shared" si="353"/>
        <v>351.46699999999998</v>
      </c>
      <c r="AE1578" s="105"/>
      <c r="AF1578" s="34"/>
      <c r="AG1578" s="34"/>
      <c r="AH1578" s="34"/>
      <c r="AI1578" s="29">
        <v>7.9000000000000001E-2</v>
      </c>
      <c r="AJ1578" s="29"/>
      <c r="AK1578" s="29">
        <v>0</v>
      </c>
      <c r="AL1578" s="29">
        <v>0</v>
      </c>
      <c r="AM1578" s="29" t="s">
        <v>28</v>
      </c>
      <c r="AN1578" s="158" t="s">
        <v>28</v>
      </c>
      <c r="AO1578" s="29" t="s">
        <v>28</v>
      </c>
      <c r="AP1578" s="29">
        <v>200</v>
      </c>
      <c r="AQ1578" s="29">
        <v>370</v>
      </c>
      <c r="AR1578" s="29">
        <v>225</v>
      </c>
      <c r="AS1578" s="29">
        <v>165</v>
      </c>
      <c r="AT1578" s="127">
        <v>15.8</v>
      </c>
      <c r="AU1578" s="144">
        <v>1.3736E-2</v>
      </c>
      <c r="AV1578" s="36"/>
      <c r="AW1578" s="102">
        <v>44713</v>
      </c>
      <c r="AX1578" s="129" t="s">
        <v>4744</v>
      </c>
      <c r="AY1578" s="106"/>
      <c r="BG1578">
        <v>1100046439</v>
      </c>
      <c r="BH1578" t="str">
        <f t="shared" si="358"/>
        <v>AV</v>
      </c>
      <c r="BJ1578" t="str">
        <f t="shared" si="359"/>
        <v>OK</v>
      </c>
      <c r="BK1578" s="130">
        <v>421.76</v>
      </c>
      <c r="BL1578" s="130" t="s">
        <v>37</v>
      </c>
      <c r="BM1578" s="131" t="s">
        <v>33</v>
      </c>
      <c r="BN1578" s="131" t="e">
        <v>#VALUE!</v>
      </c>
      <c r="BO1578">
        <v>421.76</v>
      </c>
      <c r="BP1578">
        <v>0</v>
      </c>
    </row>
    <row r="1579" spans="1:68" ht="25.2" x14ac:dyDescent="0.3">
      <c r="A1579" s="1"/>
      <c r="B1579" s="47">
        <v>1474</v>
      </c>
      <c r="C1579" s="45">
        <v>1135875</v>
      </c>
      <c r="D1579" s="47"/>
      <c r="E1579" s="166" t="s">
        <v>4899</v>
      </c>
      <c r="F1579" s="39" t="s">
        <v>5818</v>
      </c>
      <c r="G1579" s="29" t="s">
        <v>31</v>
      </c>
      <c r="H1579" s="157" t="s">
        <v>4781</v>
      </c>
      <c r="I1579" s="148"/>
      <c r="J1579" s="147"/>
      <c r="K1579" s="148"/>
      <c r="L1579" s="148"/>
      <c r="M1579" s="147"/>
      <c r="N1579" s="29" t="str">
        <f t="shared" si="354"/>
        <v/>
      </c>
      <c r="O1579" s="29" t="str">
        <f t="shared" si="355"/>
        <v/>
      </c>
      <c r="P1579" s="29" t="str">
        <f t="shared" si="356"/>
        <v/>
      </c>
      <c r="Q1579" s="29" t="str">
        <f t="shared" si="349"/>
        <v/>
      </c>
      <c r="R1579" s="29" t="str">
        <f t="shared" si="350"/>
        <v/>
      </c>
      <c r="S1579" s="29" t="str">
        <f t="shared" si="351"/>
        <v/>
      </c>
      <c r="T1579" s="29" t="str">
        <f t="shared" si="352"/>
        <v/>
      </c>
      <c r="U1579" s="29"/>
      <c r="V1579" s="29"/>
      <c r="W1579" s="38" t="s">
        <v>5285</v>
      </c>
      <c r="X1579" s="37" t="s">
        <v>158</v>
      </c>
      <c r="Y1579" s="146"/>
      <c r="Z1579" s="33">
        <v>506.88</v>
      </c>
      <c r="AA1579" s="34"/>
      <c r="AB1579" s="33">
        <f t="shared" si="357"/>
        <v>506.88</v>
      </c>
      <c r="AC1579" s="34"/>
      <c r="AD1579" s="145">
        <f t="shared" si="353"/>
        <v>422.4</v>
      </c>
      <c r="AE1579" s="105"/>
      <c r="AF1579" s="34"/>
      <c r="AG1579" s="34"/>
      <c r="AH1579" s="34"/>
      <c r="AI1579" s="29">
        <v>9.5000000000000001E-2</v>
      </c>
      <c r="AJ1579" s="29"/>
      <c r="AK1579" s="29">
        <v>0</v>
      </c>
      <c r="AL1579" s="29">
        <v>0</v>
      </c>
      <c r="AM1579" s="29" t="s">
        <v>28</v>
      </c>
      <c r="AN1579" s="158" t="s">
        <v>28</v>
      </c>
      <c r="AO1579" s="29" t="s">
        <v>28</v>
      </c>
      <c r="AP1579" s="29">
        <v>120</v>
      </c>
      <c r="AQ1579" s="29">
        <v>370</v>
      </c>
      <c r="AR1579" s="29">
        <v>225</v>
      </c>
      <c r="AS1579" s="29">
        <v>165</v>
      </c>
      <c r="AT1579" s="127">
        <v>11.4</v>
      </c>
      <c r="AU1579" s="144">
        <v>1.3736E-2</v>
      </c>
      <c r="AV1579" s="36"/>
      <c r="AW1579" s="102">
        <v>44713</v>
      </c>
      <c r="AX1579" s="129" t="s">
        <v>4744</v>
      </c>
      <c r="AY1579" s="106"/>
      <c r="BG1579">
        <v>1100046440</v>
      </c>
      <c r="BH1579" t="str">
        <f t="shared" si="358"/>
        <v>AV</v>
      </c>
      <c r="BJ1579" t="str">
        <f t="shared" si="359"/>
        <v>OK</v>
      </c>
      <c r="BK1579" s="130">
        <v>506.88</v>
      </c>
      <c r="BL1579" s="130" t="s">
        <v>37</v>
      </c>
      <c r="BM1579" s="131" t="s">
        <v>33</v>
      </c>
      <c r="BN1579" s="131" t="e">
        <v>#VALUE!</v>
      </c>
      <c r="BO1579">
        <v>506.88</v>
      </c>
      <c r="BP1579">
        <v>0</v>
      </c>
    </row>
    <row r="1580" spans="1:68" ht="25.2" x14ac:dyDescent="0.3">
      <c r="A1580" s="1"/>
      <c r="B1580" s="47">
        <v>1475</v>
      </c>
      <c r="C1580" s="45">
        <v>1135876</v>
      </c>
      <c r="D1580" s="47"/>
      <c r="E1580" s="166" t="s">
        <v>4900</v>
      </c>
      <c r="F1580" s="39" t="s">
        <v>5819</v>
      </c>
      <c r="G1580" s="29" t="s">
        <v>31</v>
      </c>
      <c r="H1580" s="157" t="s">
        <v>4781</v>
      </c>
      <c r="I1580" s="148"/>
      <c r="J1580" s="147"/>
      <c r="K1580" s="148"/>
      <c r="L1580" s="148"/>
      <c r="M1580" s="147"/>
      <c r="N1580" s="29" t="str">
        <f t="shared" si="354"/>
        <v/>
      </c>
      <c r="O1580" s="29" t="str">
        <f t="shared" si="355"/>
        <v/>
      </c>
      <c r="P1580" s="29" t="str">
        <f t="shared" si="356"/>
        <v/>
      </c>
      <c r="Q1580" s="29" t="str">
        <f t="shared" si="349"/>
        <v/>
      </c>
      <c r="R1580" s="29" t="str">
        <f t="shared" si="350"/>
        <v/>
      </c>
      <c r="S1580" s="29" t="str">
        <f t="shared" si="351"/>
        <v/>
      </c>
      <c r="T1580" s="29" t="str">
        <f t="shared" si="352"/>
        <v/>
      </c>
      <c r="U1580" s="29"/>
      <c r="V1580" s="29"/>
      <c r="W1580" s="38" t="s">
        <v>5285</v>
      </c>
      <c r="X1580" s="37" t="s">
        <v>158</v>
      </c>
      <c r="Y1580" s="146"/>
      <c r="Z1580" s="33">
        <v>637.44000000000005</v>
      </c>
      <c r="AA1580" s="34"/>
      <c r="AB1580" s="33">
        <f t="shared" si="357"/>
        <v>637.44000000000005</v>
      </c>
      <c r="AC1580" s="34"/>
      <c r="AD1580" s="145">
        <f t="shared" si="353"/>
        <v>531.20000000000005</v>
      </c>
      <c r="AE1580" s="105"/>
      <c r="AF1580" s="34"/>
      <c r="AG1580" s="34"/>
      <c r="AH1580" s="34"/>
      <c r="AI1580" s="29">
        <v>0.123</v>
      </c>
      <c r="AJ1580" s="29"/>
      <c r="AK1580" s="29">
        <v>0</v>
      </c>
      <c r="AL1580" s="29">
        <v>0</v>
      </c>
      <c r="AM1580" s="29" t="s">
        <v>28</v>
      </c>
      <c r="AN1580" s="158" t="s">
        <v>28</v>
      </c>
      <c r="AO1580" s="29" t="s">
        <v>28</v>
      </c>
      <c r="AP1580" s="29">
        <v>120</v>
      </c>
      <c r="AQ1580" s="29">
        <v>370</v>
      </c>
      <c r="AR1580" s="29">
        <v>225</v>
      </c>
      <c r="AS1580" s="29">
        <v>165</v>
      </c>
      <c r="AT1580" s="127">
        <v>14.8</v>
      </c>
      <c r="AU1580" s="144">
        <v>1.3736E-2</v>
      </c>
      <c r="AV1580" s="36"/>
      <c r="AW1580" s="102">
        <v>44713</v>
      </c>
      <c r="AX1580" s="129" t="s">
        <v>4744</v>
      </c>
      <c r="AY1580" s="106"/>
      <c r="BG1580">
        <v>1100045828</v>
      </c>
      <c r="BH1580" t="str">
        <f t="shared" si="358"/>
        <v>AV</v>
      </c>
      <c r="BJ1580" t="str">
        <f t="shared" si="359"/>
        <v>OK</v>
      </c>
      <c r="BK1580" s="130">
        <v>637.44000000000005</v>
      </c>
      <c r="BL1580" s="130" t="s">
        <v>37</v>
      </c>
      <c r="BM1580" s="131" t="s">
        <v>33</v>
      </c>
      <c r="BN1580" s="131" t="e">
        <v>#VALUE!</v>
      </c>
      <c r="BO1580">
        <v>637.44000000000005</v>
      </c>
      <c r="BP1580">
        <v>0</v>
      </c>
    </row>
    <row r="1581" spans="1:68" ht="25.2" x14ac:dyDescent="0.3">
      <c r="A1581" s="1"/>
      <c r="B1581" s="47">
        <v>1476</v>
      </c>
      <c r="C1581" s="45">
        <v>1135674</v>
      </c>
      <c r="D1581" s="47"/>
      <c r="E1581" s="166" t="s">
        <v>4901</v>
      </c>
      <c r="F1581" s="39" t="s">
        <v>5820</v>
      </c>
      <c r="G1581" s="29" t="s">
        <v>31</v>
      </c>
      <c r="H1581" s="157" t="s">
        <v>4781</v>
      </c>
      <c r="I1581" s="148"/>
      <c r="J1581" s="147"/>
      <c r="K1581" s="148"/>
      <c r="L1581" s="148"/>
      <c r="M1581" s="147"/>
      <c r="N1581" s="29" t="str">
        <f t="shared" si="354"/>
        <v/>
      </c>
      <c r="O1581" s="29" t="str">
        <f t="shared" si="355"/>
        <v/>
      </c>
      <c r="P1581" s="29" t="str">
        <f t="shared" si="356"/>
        <v/>
      </c>
      <c r="Q1581" s="29" t="str">
        <f t="shared" si="349"/>
        <v/>
      </c>
      <c r="R1581" s="29" t="str">
        <f t="shared" si="350"/>
        <v/>
      </c>
      <c r="S1581" s="29" t="str">
        <f t="shared" si="351"/>
        <v/>
      </c>
      <c r="T1581" s="29" t="str">
        <f t="shared" si="352"/>
        <v/>
      </c>
      <c r="U1581" s="29"/>
      <c r="V1581" s="29"/>
      <c r="W1581" s="38" t="s">
        <v>5285</v>
      </c>
      <c r="X1581" s="37" t="s">
        <v>158</v>
      </c>
      <c r="Y1581" s="146"/>
      <c r="Z1581" s="33">
        <v>503.04</v>
      </c>
      <c r="AA1581" s="34"/>
      <c r="AB1581" s="33">
        <f t="shared" si="357"/>
        <v>503.04</v>
      </c>
      <c r="AC1581" s="34"/>
      <c r="AD1581" s="145">
        <f t="shared" si="353"/>
        <v>419.2</v>
      </c>
      <c r="AE1581" s="105"/>
      <c r="AF1581" s="34"/>
      <c r="AG1581" s="34"/>
      <c r="AH1581" s="34"/>
      <c r="AI1581" s="29">
        <v>9.0999999999999998E-2</v>
      </c>
      <c r="AJ1581" s="29"/>
      <c r="AK1581" s="29">
        <v>120</v>
      </c>
      <c r="AL1581" s="29">
        <v>0</v>
      </c>
      <c r="AM1581" s="29" t="s">
        <v>28</v>
      </c>
      <c r="AN1581" s="158" t="s">
        <v>28</v>
      </c>
      <c r="AO1581" s="29" t="s">
        <v>28</v>
      </c>
      <c r="AP1581" s="29">
        <v>120</v>
      </c>
      <c r="AQ1581" s="29">
        <v>370</v>
      </c>
      <c r="AR1581" s="29">
        <v>225</v>
      </c>
      <c r="AS1581" s="29">
        <v>165</v>
      </c>
      <c r="AT1581" s="127">
        <v>10.9</v>
      </c>
      <c r="AU1581" s="144">
        <v>1.3736E-2</v>
      </c>
      <c r="AV1581" s="36"/>
      <c r="AW1581" s="102">
        <v>44713</v>
      </c>
      <c r="AX1581" s="129" t="s">
        <v>4744</v>
      </c>
      <c r="AY1581" t="e">
        <f>AX1581-#REF!</f>
        <v>#VALUE!</v>
      </c>
      <c r="BG1581">
        <v>1100046449</v>
      </c>
      <c r="BH1581" t="str">
        <f t="shared" si="358"/>
        <v>AV</v>
      </c>
      <c r="BJ1581" t="str">
        <f t="shared" si="359"/>
        <v>OK</v>
      </c>
      <c r="BK1581" s="130">
        <v>503.04</v>
      </c>
      <c r="BL1581" s="130" t="s">
        <v>37</v>
      </c>
      <c r="BM1581" s="131" t="s">
        <v>33</v>
      </c>
      <c r="BN1581" s="131" t="e">
        <v>#VALUE!</v>
      </c>
      <c r="BO1581">
        <v>503.04</v>
      </c>
      <c r="BP1581">
        <v>0</v>
      </c>
    </row>
    <row r="1582" spans="1:68" ht="25.2" x14ac:dyDescent="0.3">
      <c r="A1582" s="1"/>
      <c r="B1582" s="47">
        <v>1477</v>
      </c>
      <c r="C1582" s="45">
        <v>1135675</v>
      </c>
      <c r="D1582" s="47"/>
      <c r="E1582" s="166" t="s">
        <v>4902</v>
      </c>
      <c r="F1582" s="39" t="s">
        <v>5821</v>
      </c>
      <c r="G1582" s="29" t="s">
        <v>31</v>
      </c>
      <c r="H1582" s="157" t="s">
        <v>4781</v>
      </c>
      <c r="I1582" s="148"/>
      <c r="J1582" s="147"/>
      <c r="K1582" s="148"/>
      <c r="L1582" s="148"/>
      <c r="M1582" s="147"/>
      <c r="N1582" s="29" t="str">
        <f t="shared" si="354"/>
        <v/>
      </c>
      <c r="O1582" s="29" t="str">
        <f t="shared" si="355"/>
        <v/>
      </c>
      <c r="P1582" s="29" t="str">
        <f t="shared" si="356"/>
        <v/>
      </c>
      <c r="Q1582" s="29" t="str">
        <f t="shared" si="349"/>
        <v/>
      </c>
      <c r="R1582" s="29" t="str">
        <f t="shared" si="350"/>
        <v/>
      </c>
      <c r="S1582" s="29" t="str">
        <f t="shared" si="351"/>
        <v/>
      </c>
      <c r="T1582" s="29" t="str">
        <f t="shared" si="352"/>
        <v/>
      </c>
      <c r="U1582" s="29"/>
      <c r="V1582" s="29"/>
      <c r="W1582" s="38" t="s">
        <v>5285</v>
      </c>
      <c r="X1582" s="37" t="s">
        <v>158</v>
      </c>
      <c r="Y1582" s="146"/>
      <c r="Z1582" s="33">
        <v>592.64</v>
      </c>
      <c r="AA1582" s="34"/>
      <c r="AB1582" s="33">
        <f t="shared" si="357"/>
        <v>592.64</v>
      </c>
      <c r="AC1582" s="34"/>
      <c r="AD1582" s="145">
        <f t="shared" si="353"/>
        <v>493.86700000000002</v>
      </c>
      <c r="AE1582" s="105"/>
      <c r="AF1582" s="34"/>
      <c r="AG1582" s="34"/>
      <c r="AH1582" s="34"/>
      <c r="AI1582" s="29">
        <v>0.111</v>
      </c>
      <c r="AJ1582" s="29"/>
      <c r="AK1582" s="29">
        <v>240</v>
      </c>
      <c r="AL1582" s="29">
        <v>0</v>
      </c>
      <c r="AM1582" s="29" t="s">
        <v>28</v>
      </c>
      <c r="AN1582" s="158" t="s">
        <v>28</v>
      </c>
      <c r="AO1582" s="29" t="s">
        <v>28</v>
      </c>
      <c r="AP1582" s="29">
        <v>120</v>
      </c>
      <c r="AQ1582" s="29">
        <v>370</v>
      </c>
      <c r="AR1582" s="29">
        <v>225</v>
      </c>
      <c r="AS1582" s="29">
        <v>165</v>
      </c>
      <c r="AT1582" s="127">
        <v>13.3</v>
      </c>
      <c r="AU1582" s="144">
        <v>1.3736E-2</v>
      </c>
      <c r="AV1582" s="36"/>
      <c r="AW1582" s="102">
        <v>44713</v>
      </c>
      <c r="AX1582" s="129" t="s">
        <v>4744</v>
      </c>
      <c r="AY1582" t="e">
        <f>AX1582-#REF!</f>
        <v>#VALUE!</v>
      </c>
      <c r="BG1582">
        <v>1100046450</v>
      </c>
      <c r="BH1582" t="str">
        <f t="shared" si="358"/>
        <v>AV</v>
      </c>
      <c r="BJ1582" t="str">
        <f t="shared" si="359"/>
        <v>OK</v>
      </c>
      <c r="BK1582" s="130">
        <v>592.64</v>
      </c>
      <c r="BL1582" s="130" t="s">
        <v>37</v>
      </c>
      <c r="BM1582" s="131" t="s">
        <v>33</v>
      </c>
      <c r="BN1582" s="131" t="e">
        <v>#VALUE!</v>
      </c>
      <c r="BO1582">
        <v>592.64</v>
      </c>
      <c r="BP1582">
        <v>0</v>
      </c>
    </row>
    <row r="1583" spans="1:68" ht="25.2" x14ac:dyDescent="0.3">
      <c r="A1583" s="1"/>
      <c r="B1583" s="47">
        <v>1478</v>
      </c>
      <c r="C1583" s="45">
        <v>1135676</v>
      </c>
      <c r="D1583" s="47"/>
      <c r="E1583" s="166" t="s">
        <v>4903</v>
      </c>
      <c r="F1583" s="39" t="s">
        <v>5822</v>
      </c>
      <c r="G1583" s="29" t="s">
        <v>31</v>
      </c>
      <c r="H1583" s="157" t="s">
        <v>4781</v>
      </c>
      <c r="I1583" s="148"/>
      <c r="J1583" s="147"/>
      <c r="K1583" s="148"/>
      <c r="L1583" s="148"/>
      <c r="M1583" s="147"/>
      <c r="N1583" s="29" t="str">
        <f t="shared" si="354"/>
        <v/>
      </c>
      <c r="O1583" s="29" t="str">
        <f t="shared" si="355"/>
        <v/>
      </c>
      <c r="P1583" s="29" t="str">
        <f t="shared" si="356"/>
        <v/>
      </c>
      <c r="Q1583" s="29" t="str">
        <f t="shared" si="349"/>
        <v/>
      </c>
      <c r="R1583" s="29" t="str">
        <f t="shared" si="350"/>
        <v/>
      </c>
      <c r="S1583" s="29" t="str">
        <f t="shared" si="351"/>
        <v/>
      </c>
      <c r="T1583" s="29" t="str">
        <f t="shared" si="352"/>
        <v/>
      </c>
      <c r="U1583" s="29"/>
      <c r="V1583" s="29"/>
      <c r="W1583" s="38" t="s">
        <v>5285</v>
      </c>
      <c r="X1583" s="37" t="s">
        <v>158</v>
      </c>
      <c r="Y1583" s="146"/>
      <c r="Z1583" s="33">
        <v>875.52</v>
      </c>
      <c r="AA1583" s="34"/>
      <c r="AB1583" s="33">
        <f t="shared" si="357"/>
        <v>875.52</v>
      </c>
      <c r="AC1583" s="34"/>
      <c r="AD1583" s="145">
        <f t="shared" si="353"/>
        <v>729.6</v>
      </c>
      <c r="AE1583" s="105"/>
      <c r="AF1583" s="34"/>
      <c r="AG1583" s="34"/>
      <c r="AH1583" s="34"/>
      <c r="AI1583" s="29">
        <v>0.17399999999999999</v>
      </c>
      <c r="AJ1583" s="29"/>
      <c r="AK1583" s="29">
        <v>72</v>
      </c>
      <c r="AL1583" s="29">
        <v>0</v>
      </c>
      <c r="AM1583" s="29" t="s">
        <v>28</v>
      </c>
      <c r="AN1583" s="158" t="s">
        <v>28</v>
      </c>
      <c r="AO1583" s="29" t="s">
        <v>28</v>
      </c>
      <c r="AP1583" s="29">
        <v>65</v>
      </c>
      <c r="AQ1583" s="29">
        <v>370</v>
      </c>
      <c r="AR1583" s="29">
        <v>225</v>
      </c>
      <c r="AS1583" s="29">
        <v>165</v>
      </c>
      <c r="AT1583" s="127">
        <v>11.3</v>
      </c>
      <c r="AU1583" s="144">
        <v>1.3736E-2</v>
      </c>
      <c r="AV1583" s="36"/>
      <c r="AW1583" s="102">
        <v>44713</v>
      </c>
      <c r="AX1583" s="129" t="s">
        <v>4744</v>
      </c>
      <c r="AY1583" t="e">
        <f>AX1583-#REF!</f>
        <v>#VALUE!</v>
      </c>
      <c r="BG1583">
        <v>1100045874</v>
      </c>
      <c r="BH1583" t="str">
        <f t="shared" si="358"/>
        <v>AV</v>
      </c>
      <c r="BJ1583" t="str">
        <f t="shared" si="359"/>
        <v>OK</v>
      </c>
      <c r="BK1583" s="130">
        <v>875.52</v>
      </c>
      <c r="BL1583" s="130" t="s">
        <v>37</v>
      </c>
      <c r="BM1583" s="131" t="s">
        <v>33</v>
      </c>
      <c r="BN1583" s="131" t="e">
        <v>#VALUE!</v>
      </c>
      <c r="BO1583">
        <v>875.52</v>
      </c>
      <c r="BP1583">
        <v>0</v>
      </c>
    </row>
    <row r="1584" spans="1:68" ht="25.2" x14ac:dyDescent="0.3">
      <c r="A1584" s="1"/>
      <c r="B1584" s="47">
        <v>1479</v>
      </c>
      <c r="C1584" s="45">
        <v>1135859</v>
      </c>
      <c r="D1584" s="47"/>
      <c r="E1584" s="166" t="s">
        <v>4904</v>
      </c>
      <c r="F1584" s="39" t="s">
        <v>5823</v>
      </c>
      <c r="G1584" s="29" t="s">
        <v>31</v>
      </c>
      <c r="H1584" s="157" t="s">
        <v>4781</v>
      </c>
      <c r="I1584" s="148"/>
      <c r="J1584" s="147"/>
      <c r="K1584" s="148"/>
      <c r="L1584" s="148"/>
      <c r="M1584" s="147"/>
      <c r="N1584" s="29" t="str">
        <f t="shared" si="354"/>
        <v/>
      </c>
      <c r="O1584" s="29" t="str">
        <f t="shared" si="355"/>
        <v/>
      </c>
      <c r="P1584" s="29" t="str">
        <f t="shared" si="356"/>
        <v/>
      </c>
      <c r="Q1584" s="29" t="str">
        <f t="shared" si="349"/>
        <v/>
      </c>
      <c r="R1584" s="29" t="str">
        <f t="shared" si="350"/>
        <v/>
      </c>
      <c r="S1584" s="29" t="str">
        <f t="shared" si="351"/>
        <v/>
      </c>
      <c r="T1584" s="29" t="str">
        <f t="shared" si="352"/>
        <v/>
      </c>
      <c r="U1584" s="29"/>
      <c r="V1584" s="29"/>
      <c r="W1584" s="38" t="s">
        <v>5285</v>
      </c>
      <c r="X1584" s="37" t="s">
        <v>158</v>
      </c>
      <c r="Y1584" s="146"/>
      <c r="Z1584" s="33">
        <v>990.08</v>
      </c>
      <c r="AA1584" s="34"/>
      <c r="AB1584" s="33">
        <f t="shared" si="357"/>
        <v>990.08</v>
      </c>
      <c r="AC1584" s="34"/>
      <c r="AD1584" s="145">
        <f t="shared" si="353"/>
        <v>825.06700000000001</v>
      </c>
      <c r="AE1584" s="105"/>
      <c r="AF1584" s="34"/>
      <c r="AG1584" s="34"/>
      <c r="AH1584" s="34"/>
      <c r="AI1584" s="29">
        <v>0.186</v>
      </c>
      <c r="AJ1584" s="29"/>
      <c r="AK1584" s="29">
        <v>0</v>
      </c>
      <c r="AL1584" s="29">
        <v>0</v>
      </c>
      <c r="AM1584" s="29" t="s">
        <v>28</v>
      </c>
      <c r="AN1584" s="158" t="s">
        <v>28</v>
      </c>
      <c r="AO1584" s="29" t="s">
        <v>28</v>
      </c>
      <c r="AP1584" s="29">
        <v>64</v>
      </c>
      <c r="AQ1584" s="29">
        <v>370</v>
      </c>
      <c r="AR1584" s="29">
        <v>225</v>
      </c>
      <c r="AS1584" s="29">
        <v>165</v>
      </c>
      <c r="AT1584" s="127">
        <v>11.9</v>
      </c>
      <c r="AU1584" s="144">
        <v>1.3736E-2</v>
      </c>
      <c r="AV1584" s="36"/>
      <c r="AW1584" s="102">
        <v>44713</v>
      </c>
      <c r="AX1584" s="129" t="s">
        <v>4744</v>
      </c>
      <c r="AY1584" s="106"/>
      <c r="BG1584">
        <v>1100045875</v>
      </c>
      <c r="BH1584" t="str">
        <f t="shared" si="358"/>
        <v>AV</v>
      </c>
      <c r="BJ1584" t="str">
        <f t="shared" si="359"/>
        <v>OK</v>
      </c>
      <c r="BK1584" s="130">
        <v>990.08</v>
      </c>
      <c r="BL1584" s="130" t="s">
        <v>37</v>
      </c>
      <c r="BM1584" s="131" t="s">
        <v>33</v>
      </c>
      <c r="BN1584" s="131" t="e">
        <v>#VALUE!</v>
      </c>
      <c r="BO1584">
        <v>990.08</v>
      </c>
      <c r="BP1584">
        <v>0</v>
      </c>
    </row>
    <row r="1585" spans="1:68" ht="25.2" x14ac:dyDescent="0.3">
      <c r="A1585" s="1"/>
      <c r="B1585" s="47">
        <v>1480</v>
      </c>
      <c r="C1585" s="45">
        <v>1135677</v>
      </c>
      <c r="D1585" s="47"/>
      <c r="E1585" s="166" t="s">
        <v>4905</v>
      </c>
      <c r="F1585" s="39" t="s">
        <v>5824</v>
      </c>
      <c r="G1585" s="29" t="s">
        <v>31</v>
      </c>
      <c r="H1585" s="157" t="s">
        <v>4781</v>
      </c>
      <c r="I1585" s="148"/>
      <c r="J1585" s="147"/>
      <c r="K1585" s="148"/>
      <c r="L1585" s="148"/>
      <c r="M1585" s="147"/>
      <c r="N1585" s="29" t="str">
        <f t="shared" si="354"/>
        <v/>
      </c>
      <c r="O1585" s="29" t="str">
        <f t="shared" si="355"/>
        <v/>
      </c>
      <c r="P1585" s="29" t="str">
        <f t="shared" si="356"/>
        <v/>
      </c>
      <c r="Q1585" s="29" t="str">
        <f t="shared" si="349"/>
        <v/>
      </c>
      <c r="R1585" s="29" t="str">
        <f t="shared" si="350"/>
        <v/>
      </c>
      <c r="S1585" s="29" t="str">
        <f t="shared" si="351"/>
        <v/>
      </c>
      <c r="T1585" s="29" t="str">
        <f t="shared" si="352"/>
        <v/>
      </c>
      <c r="U1585" s="29"/>
      <c r="V1585" s="29"/>
      <c r="W1585" s="38" t="s">
        <v>5285</v>
      </c>
      <c r="X1585" s="37" t="s">
        <v>158</v>
      </c>
      <c r="Y1585" s="146"/>
      <c r="Z1585" s="33">
        <v>1116.8</v>
      </c>
      <c r="AA1585" s="34"/>
      <c r="AB1585" s="33">
        <f t="shared" si="357"/>
        <v>1116.8</v>
      </c>
      <c r="AC1585" s="34"/>
      <c r="AD1585" s="145">
        <f t="shared" si="353"/>
        <v>930.66700000000003</v>
      </c>
      <c r="AE1585" s="105"/>
      <c r="AF1585" s="34"/>
      <c r="AG1585" s="34"/>
      <c r="AH1585" s="34"/>
      <c r="AI1585" s="29">
        <v>0.20799999999999999</v>
      </c>
      <c r="AJ1585" s="29"/>
      <c r="AK1585" s="29">
        <v>560</v>
      </c>
      <c r="AL1585" s="29">
        <v>0</v>
      </c>
      <c r="AM1585" s="29" t="s">
        <v>28</v>
      </c>
      <c r="AN1585" s="158" t="s">
        <v>28</v>
      </c>
      <c r="AO1585" s="29" t="s">
        <v>28</v>
      </c>
      <c r="AP1585" s="29">
        <v>40</v>
      </c>
      <c r="AQ1585" s="29">
        <v>370</v>
      </c>
      <c r="AR1585" s="29">
        <v>225</v>
      </c>
      <c r="AS1585" s="29">
        <v>165</v>
      </c>
      <c r="AT1585" s="127">
        <v>8.3000000000000007</v>
      </c>
      <c r="AU1585" s="144">
        <v>1.3736E-2</v>
      </c>
      <c r="AV1585" s="36"/>
      <c r="AW1585" s="102">
        <v>44713</v>
      </c>
      <c r="AX1585" s="129" t="s">
        <v>4744</v>
      </c>
      <c r="AY1585" t="e">
        <f>AX1585-#REF!</f>
        <v>#VALUE!</v>
      </c>
      <c r="BG1585">
        <v>1100046452</v>
      </c>
      <c r="BH1585" t="str">
        <f t="shared" si="358"/>
        <v>AV</v>
      </c>
      <c r="BJ1585" t="str">
        <f t="shared" si="359"/>
        <v>OK</v>
      </c>
      <c r="BK1585" s="130">
        <v>1116.8</v>
      </c>
      <c r="BL1585" s="130" t="s">
        <v>37</v>
      </c>
      <c r="BM1585" s="131" t="s">
        <v>33</v>
      </c>
      <c r="BN1585" s="131" t="e">
        <v>#VALUE!</v>
      </c>
      <c r="BO1585">
        <v>1116.8</v>
      </c>
      <c r="BP1585">
        <v>0</v>
      </c>
    </row>
    <row r="1586" spans="1:68" ht="25.2" x14ac:dyDescent="0.3">
      <c r="A1586" s="1"/>
      <c r="B1586" s="47">
        <v>1481</v>
      </c>
      <c r="C1586" s="45">
        <v>1135692</v>
      </c>
      <c r="D1586" s="47"/>
      <c r="E1586" s="166" t="s">
        <v>4906</v>
      </c>
      <c r="F1586" s="39" t="s">
        <v>5825</v>
      </c>
      <c r="G1586" s="29" t="s">
        <v>31</v>
      </c>
      <c r="H1586" s="157" t="s">
        <v>4781</v>
      </c>
      <c r="I1586" s="148"/>
      <c r="J1586" s="147"/>
      <c r="K1586" s="148"/>
      <c r="L1586" s="148"/>
      <c r="M1586" s="147"/>
      <c r="N1586" s="29" t="str">
        <f t="shared" si="354"/>
        <v/>
      </c>
      <c r="O1586" s="29" t="str">
        <f t="shared" si="355"/>
        <v/>
      </c>
      <c r="P1586" s="29" t="str">
        <f t="shared" si="356"/>
        <v/>
      </c>
      <c r="Q1586" s="29" t="str">
        <f t="shared" si="349"/>
        <v/>
      </c>
      <c r="R1586" s="29" t="str">
        <f t="shared" si="350"/>
        <v/>
      </c>
      <c r="S1586" s="29" t="str">
        <f t="shared" si="351"/>
        <v/>
      </c>
      <c r="T1586" s="29" t="str">
        <f t="shared" si="352"/>
        <v/>
      </c>
      <c r="U1586" s="29"/>
      <c r="V1586" s="29"/>
      <c r="W1586" s="38" t="s">
        <v>5285</v>
      </c>
      <c r="X1586" s="37" t="s">
        <v>158</v>
      </c>
      <c r="Y1586" s="146"/>
      <c r="Z1586" s="33">
        <v>507.52</v>
      </c>
      <c r="AA1586" s="34"/>
      <c r="AB1586" s="33">
        <f t="shared" si="357"/>
        <v>507.52</v>
      </c>
      <c r="AC1586" s="34"/>
      <c r="AD1586" s="145">
        <f t="shared" si="353"/>
        <v>422.93299999999999</v>
      </c>
      <c r="AE1586" s="105"/>
      <c r="AF1586" s="34"/>
      <c r="AG1586" s="34"/>
      <c r="AH1586" s="34"/>
      <c r="AI1586" s="29">
        <v>9.5000000000000001E-2</v>
      </c>
      <c r="AJ1586" s="29"/>
      <c r="AK1586" s="29">
        <v>7469</v>
      </c>
      <c r="AL1586" s="29">
        <v>8498</v>
      </c>
      <c r="AM1586" s="29" t="s">
        <v>28</v>
      </c>
      <c r="AN1586" s="158" t="s">
        <v>28</v>
      </c>
      <c r="AO1586" s="29" t="s">
        <v>28</v>
      </c>
      <c r="AP1586" s="29">
        <v>168</v>
      </c>
      <c r="AQ1586" s="29">
        <v>370</v>
      </c>
      <c r="AR1586" s="29">
        <v>225</v>
      </c>
      <c r="AS1586" s="29">
        <v>165</v>
      </c>
      <c r="AT1586" s="127">
        <v>16</v>
      </c>
      <c r="AU1586" s="144">
        <v>1.3736E-2</v>
      </c>
      <c r="AV1586" s="36"/>
      <c r="AW1586" s="102">
        <v>44713</v>
      </c>
      <c r="AX1586" s="129" t="s">
        <v>4744</v>
      </c>
      <c r="AY1586" t="e">
        <f>AX1586-#REF!</f>
        <v>#VALUE!</v>
      </c>
      <c r="BG1586">
        <v>1100046442</v>
      </c>
      <c r="BH1586" t="str">
        <f t="shared" si="358"/>
        <v>AV</v>
      </c>
      <c r="BJ1586" t="str">
        <f t="shared" si="359"/>
        <v>OK</v>
      </c>
      <c r="BK1586" s="130">
        <v>507.52</v>
      </c>
      <c r="BL1586" s="130" t="s">
        <v>37</v>
      </c>
      <c r="BM1586" s="131" t="s">
        <v>33</v>
      </c>
      <c r="BN1586" s="131" t="e">
        <v>#VALUE!</v>
      </c>
      <c r="BO1586">
        <v>507.52</v>
      </c>
      <c r="BP1586">
        <v>448</v>
      </c>
    </row>
    <row r="1587" spans="1:68" ht="25.2" x14ac:dyDescent="0.3">
      <c r="A1587" s="1"/>
      <c r="B1587" s="47">
        <v>1482</v>
      </c>
      <c r="C1587" s="45">
        <v>1135877</v>
      </c>
      <c r="D1587" s="47"/>
      <c r="E1587" s="166" t="s">
        <v>4907</v>
      </c>
      <c r="F1587" s="39" t="s">
        <v>5826</v>
      </c>
      <c r="G1587" s="29" t="s">
        <v>31</v>
      </c>
      <c r="H1587" s="157" t="s">
        <v>4781</v>
      </c>
      <c r="I1587" s="148"/>
      <c r="J1587" s="147"/>
      <c r="K1587" s="148"/>
      <c r="L1587" s="148"/>
      <c r="M1587" s="147"/>
      <c r="N1587" s="29" t="str">
        <f t="shared" si="354"/>
        <v/>
      </c>
      <c r="O1587" s="29" t="str">
        <f t="shared" si="355"/>
        <v/>
      </c>
      <c r="P1587" s="29" t="str">
        <f t="shared" si="356"/>
        <v/>
      </c>
      <c r="Q1587" s="29" t="str">
        <f t="shared" si="349"/>
        <v/>
      </c>
      <c r="R1587" s="29" t="str">
        <f t="shared" si="350"/>
        <v/>
      </c>
      <c r="S1587" s="29" t="str">
        <f t="shared" si="351"/>
        <v/>
      </c>
      <c r="T1587" s="29" t="str">
        <f t="shared" si="352"/>
        <v/>
      </c>
      <c r="U1587" s="29"/>
      <c r="V1587" s="29"/>
      <c r="W1587" s="38" t="s">
        <v>5285</v>
      </c>
      <c r="X1587" s="37" t="s">
        <v>158</v>
      </c>
      <c r="Y1587" s="146"/>
      <c r="Z1587" s="33">
        <v>575.36</v>
      </c>
      <c r="AA1587" s="34"/>
      <c r="AB1587" s="33">
        <f t="shared" si="357"/>
        <v>575.36</v>
      </c>
      <c r="AC1587" s="34"/>
      <c r="AD1587" s="145">
        <f t="shared" si="353"/>
        <v>479.46699999999998</v>
      </c>
      <c r="AE1587" s="105"/>
      <c r="AF1587" s="34"/>
      <c r="AG1587" s="34"/>
      <c r="AH1587" s="34"/>
      <c r="AI1587" s="29">
        <v>0.11</v>
      </c>
      <c r="AJ1587" s="29"/>
      <c r="AK1587" s="29">
        <v>1302</v>
      </c>
      <c r="AL1587" s="29">
        <v>822</v>
      </c>
      <c r="AM1587" s="29" t="s">
        <v>28</v>
      </c>
      <c r="AN1587" s="158" t="s">
        <v>28</v>
      </c>
      <c r="AO1587" s="29" t="s">
        <v>28</v>
      </c>
      <c r="AP1587" s="29">
        <v>96</v>
      </c>
      <c r="AQ1587" s="29">
        <v>370</v>
      </c>
      <c r="AR1587" s="29">
        <v>225</v>
      </c>
      <c r="AS1587" s="29">
        <v>165</v>
      </c>
      <c r="AT1587" s="127">
        <v>10.6</v>
      </c>
      <c r="AU1587" s="144">
        <v>1.3736E-2</v>
      </c>
      <c r="AV1587" s="36"/>
      <c r="AW1587" s="102">
        <v>44713</v>
      </c>
      <c r="AX1587" s="129" t="s">
        <v>4744</v>
      </c>
      <c r="AY1587" s="106"/>
      <c r="BG1587">
        <v>1100046443</v>
      </c>
      <c r="BH1587" t="str">
        <f t="shared" si="358"/>
        <v>AV</v>
      </c>
      <c r="BJ1587" t="str">
        <f t="shared" si="359"/>
        <v>OK</v>
      </c>
      <c r="BK1587" s="130">
        <v>575.36</v>
      </c>
      <c r="BL1587" s="130" t="s">
        <v>37</v>
      </c>
      <c r="BM1587" s="131" t="s">
        <v>33</v>
      </c>
      <c r="BN1587" s="131" t="e">
        <v>#VALUE!</v>
      </c>
      <c r="BO1587">
        <v>575.36</v>
      </c>
      <c r="BP1587">
        <v>0</v>
      </c>
    </row>
    <row r="1588" spans="1:68" ht="25.2" x14ac:dyDescent="0.3">
      <c r="A1588" s="1"/>
      <c r="B1588" s="47">
        <v>1483</v>
      </c>
      <c r="C1588" s="45">
        <v>1135879</v>
      </c>
      <c r="D1588" s="47"/>
      <c r="E1588" s="166" t="s">
        <v>4908</v>
      </c>
      <c r="F1588" s="39" t="s">
        <v>5827</v>
      </c>
      <c r="G1588" s="29" t="s">
        <v>31</v>
      </c>
      <c r="H1588" s="157" t="s">
        <v>4781</v>
      </c>
      <c r="I1588" s="148"/>
      <c r="J1588" s="147"/>
      <c r="K1588" s="148"/>
      <c r="L1588" s="148"/>
      <c r="M1588" s="147"/>
      <c r="N1588" s="29" t="str">
        <f t="shared" si="354"/>
        <v/>
      </c>
      <c r="O1588" s="29" t="str">
        <f t="shared" si="355"/>
        <v/>
      </c>
      <c r="P1588" s="29" t="str">
        <f t="shared" si="356"/>
        <v/>
      </c>
      <c r="Q1588" s="29" t="str">
        <f t="shared" si="349"/>
        <v/>
      </c>
      <c r="R1588" s="29" t="str">
        <f t="shared" si="350"/>
        <v/>
      </c>
      <c r="S1588" s="29" t="str">
        <f t="shared" si="351"/>
        <v/>
      </c>
      <c r="T1588" s="29" t="str">
        <f t="shared" si="352"/>
        <v/>
      </c>
      <c r="U1588" s="29"/>
      <c r="V1588" s="29"/>
      <c r="W1588" s="38" t="s">
        <v>5285</v>
      </c>
      <c r="X1588" s="37" t="s">
        <v>158</v>
      </c>
      <c r="Y1588" s="146"/>
      <c r="Z1588" s="33">
        <v>1553.92</v>
      </c>
      <c r="AA1588" s="34"/>
      <c r="AB1588" s="33">
        <f t="shared" si="357"/>
        <v>1553.92</v>
      </c>
      <c r="AC1588" s="34"/>
      <c r="AD1588" s="145">
        <f t="shared" si="353"/>
        <v>1294.933</v>
      </c>
      <c r="AE1588" s="105"/>
      <c r="AF1588" s="34"/>
      <c r="AG1588" s="34"/>
      <c r="AH1588" s="34"/>
      <c r="AI1588" s="29">
        <v>0.17</v>
      </c>
      <c r="AJ1588" s="29"/>
      <c r="AK1588" s="29">
        <v>0</v>
      </c>
      <c r="AL1588" s="29">
        <v>0</v>
      </c>
      <c r="AM1588" s="29" t="s">
        <v>28</v>
      </c>
      <c r="AN1588" s="158" t="s">
        <v>28</v>
      </c>
      <c r="AO1588" s="29" t="s">
        <v>28</v>
      </c>
      <c r="AP1588" s="29">
        <v>48</v>
      </c>
      <c r="AQ1588" s="29">
        <v>380</v>
      </c>
      <c r="AR1588" s="29">
        <v>235</v>
      </c>
      <c r="AS1588" s="29">
        <v>180</v>
      </c>
      <c r="AT1588" s="127">
        <v>8.1999999999999993</v>
      </c>
      <c r="AU1588" s="144">
        <v>1.6074000000000001E-2</v>
      </c>
      <c r="AV1588" s="36"/>
      <c r="AW1588" s="102">
        <v>44713</v>
      </c>
      <c r="AX1588" s="129" t="s">
        <v>4744</v>
      </c>
      <c r="AY1588" s="106"/>
      <c r="BG1588">
        <v>1100049753</v>
      </c>
      <c r="BH1588" t="str">
        <f t="shared" si="358"/>
        <v>AV</v>
      </c>
      <c r="BJ1588" t="str">
        <f t="shared" si="359"/>
        <v>OK</v>
      </c>
      <c r="BK1588" s="130">
        <v>1553.92</v>
      </c>
      <c r="BL1588" s="130" t="s">
        <v>37</v>
      </c>
      <c r="BM1588" s="131" t="s">
        <v>33</v>
      </c>
      <c r="BN1588" s="131" t="e">
        <v>#VALUE!</v>
      </c>
      <c r="BO1588">
        <v>1553.92</v>
      </c>
      <c r="BP1588">
        <v>0</v>
      </c>
    </row>
    <row r="1589" spans="1:68" ht="25.2" x14ac:dyDescent="0.3">
      <c r="A1589" s="1"/>
      <c r="B1589" s="47">
        <v>1484</v>
      </c>
      <c r="C1589" s="45">
        <v>1135878</v>
      </c>
      <c r="D1589" s="47"/>
      <c r="E1589" s="166" t="s">
        <v>4909</v>
      </c>
      <c r="F1589" s="39" t="s">
        <v>5828</v>
      </c>
      <c r="G1589" s="29" t="s">
        <v>31</v>
      </c>
      <c r="H1589" s="157" t="s">
        <v>4781</v>
      </c>
      <c r="I1589" s="148"/>
      <c r="J1589" s="147"/>
      <c r="K1589" s="148"/>
      <c r="L1589" s="148"/>
      <c r="M1589" s="147"/>
      <c r="N1589" s="29" t="str">
        <f t="shared" si="354"/>
        <v/>
      </c>
      <c r="O1589" s="29" t="str">
        <f t="shared" si="355"/>
        <v/>
      </c>
      <c r="P1589" s="29" t="str">
        <f t="shared" si="356"/>
        <v/>
      </c>
      <c r="Q1589" s="29" t="str">
        <f t="shared" si="349"/>
        <v/>
      </c>
      <c r="R1589" s="29" t="str">
        <f t="shared" si="350"/>
        <v/>
      </c>
      <c r="S1589" s="29" t="str">
        <f t="shared" si="351"/>
        <v/>
      </c>
      <c r="T1589" s="29" t="str">
        <f t="shared" si="352"/>
        <v/>
      </c>
      <c r="U1589" s="29"/>
      <c r="V1589" s="29"/>
      <c r="W1589" s="38" t="s">
        <v>5285</v>
      </c>
      <c r="X1589" s="37" t="s">
        <v>158</v>
      </c>
      <c r="Y1589" s="146"/>
      <c r="Z1589" s="33">
        <v>1796.48</v>
      </c>
      <c r="AA1589" s="34"/>
      <c r="AB1589" s="33">
        <f t="shared" si="357"/>
        <v>1796.48</v>
      </c>
      <c r="AC1589" s="34"/>
      <c r="AD1589" s="145">
        <f t="shared" si="353"/>
        <v>1497.067</v>
      </c>
      <c r="AE1589" s="105"/>
      <c r="AF1589" s="34"/>
      <c r="AG1589" s="34"/>
      <c r="AH1589" s="34"/>
      <c r="AI1589" s="29">
        <v>0.39500000000000002</v>
      </c>
      <c r="AJ1589" s="29"/>
      <c r="AK1589" s="29">
        <v>1260</v>
      </c>
      <c r="AL1589" s="29">
        <v>30</v>
      </c>
      <c r="AM1589" s="29" t="s">
        <v>28</v>
      </c>
      <c r="AN1589" s="158" t="s">
        <v>28</v>
      </c>
      <c r="AO1589" s="29" t="s">
        <v>28</v>
      </c>
      <c r="AP1589" s="29">
        <v>15</v>
      </c>
      <c r="AQ1589" s="29">
        <v>370</v>
      </c>
      <c r="AR1589" s="29">
        <v>225</v>
      </c>
      <c r="AS1589" s="29">
        <v>165</v>
      </c>
      <c r="AT1589" s="127">
        <v>5.9</v>
      </c>
      <c r="AU1589" s="144">
        <v>1.3736E-2</v>
      </c>
      <c r="AV1589" s="36"/>
      <c r="AW1589" s="102">
        <v>44713</v>
      </c>
      <c r="AX1589" s="129" t="s">
        <v>4744</v>
      </c>
      <c r="AY1589" s="106"/>
      <c r="BG1589">
        <v>1100047351</v>
      </c>
      <c r="BH1589" t="str">
        <f t="shared" si="358"/>
        <v>AV</v>
      </c>
      <c r="BJ1589" t="str">
        <f t="shared" si="359"/>
        <v>OK</v>
      </c>
      <c r="BK1589" s="130">
        <v>1796.48</v>
      </c>
      <c r="BL1589" s="130" t="s">
        <v>37</v>
      </c>
      <c r="BM1589" s="131" t="s">
        <v>33</v>
      </c>
      <c r="BN1589" s="131" t="e">
        <v>#VALUE!</v>
      </c>
      <c r="BO1589">
        <v>1796.48</v>
      </c>
      <c r="BP1589">
        <v>0</v>
      </c>
    </row>
    <row r="1590" spans="1:68" ht="25.2" x14ac:dyDescent="0.3">
      <c r="A1590" s="1"/>
      <c r="B1590" s="47">
        <v>1485</v>
      </c>
      <c r="C1590" s="45">
        <v>1135698</v>
      </c>
      <c r="D1590" s="47"/>
      <c r="E1590" s="166" t="s">
        <v>4910</v>
      </c>
      <c r="F1590" s="39" t="s">
        <v>5829</v>
      </c>
      <c r="G1590" s="29" t="s">
        <v>31</v>
      </c>
      <c r="H1590" s="157" t="s">
        <v>4781</v>
      </c>
      <c r="I1590" s="148"/>
      <c r="J1590" s="147"/>
      <c r="K1590" s="148"/>
      <c r="L1590" s="148"/>
      <c r="M1590" s="147"/>
      <c r="N1590" s="29" t="str">
        <f t="shared" si="354"/>
        <v/>
      </c>
      <c r="O1590" s="29" t="str">
        <f t="shared" si="355"/>
        <v/>
      </c>
      <c r="P1590" s="29" t="str">
        <f t="shared" si="356"/>
        <v/>
      </c>
      <c r="Q1590" s="29" t="str">
        <f t="shared" si="349"/>
        <v/>
      </c>
      <c r="R1590" s="29" t="str">
        <f t="shared" si="350"/>
        <v/>
      </c>
      <c r="S1590" s="29" t="str">
        <f t="shared" si="351"/>
        <v/>
      </c>
      <c r="T1590" s="29" t="str">
        <f t="shared" si="352"/>
        <v/>
      </c>
      <c r="U1590" s="29"/>
      <c r="V1590" s="29"/>
      <c r="W1590" s="38" t="s">
        <v>5285</v>
      </c>
      <c r="X1590" s="37" t="s">
        <v>158</v>
      </c>
      <c r="Y1590" s="146"/>
      <c r="Z1590" s="33">
        <v>355.84</v>
      </c>
      <c r="AA1590" s="34"/>
      <c r="AB1590" s="33">
        <f t="shared" si="357"/>
        <v>355.84</v>
      </c>
      <c r="AC1590" s="34"/>
      <c r="AD1590" s="145">
        <f t="shared" si="353"/>
        <v>296.53300000000002</v>
      </c>
      <c r="AE1590" s="105"/>
      <c r="AF1590" s="34"/>
      <c r="AG1590" s="34"/>
      <c r="AH1590" s="34"/>
      <c r="AI1590" s="29">
        <v>5.8999999999999997E-2</v>
      </c>
      <c r="AJ1590" s="29"/>
      <c r="AK1590" s="29">
        <v>14166</v>
      </c>
      <c r="AL1590" s="29">
        <v>20736</v>
      </c>
      <c r="AM1590" s="29" t="s">
        <v>28</v>
      </c>
      <c r="AN1590" s="158" t="s">
        <v>28</v>
      </c>
      <c r="AO1590" s="29" t="s">
        <v>28</v>
      </c>
      <c r="AP1590" s="29">
        <v>384</v>
      </c>
      <c r="AQ1590" s="29">
        <v>370</v>
      </c>
      <c r="AR1590" s="29">
        <v>225</v>
      </c>
      <c r="AS1590" s="29">
        <v>165</v>
      </c>
      <c r="AT1590" s="127">
        <v>22.7</v>
      </c>
      <c r="AU1590" s="144">
        <v>1.3736E-2</v>
      </c>
      <c r="AV1590" s="36"/>
      <c r="AW1590" s="102">
        <v>44713</v>
      </c>
      <c r="AX1590" s="129" t="s">
        <v>4744</v>
      </c>
      <c r="AY1590" t="e">
        <f>AX1590-#REF!</f>
        <v>#VALUE!</v>
      </c>
      <c r="BG1590">
        <v>1100042668</v>
      </c>
      <c r="BH1590" t="str">
        <f t="shared" si="358"/>
        <v>AV</v>
      </c>
      <c r="BJ1590" t="str">
        <f t="shared" si="359"/>
        <v>OK</v>
      </c>
      <c r="BK1590" s="130">
        <v>355.84</v>
      </c>
      <c r="BL1590" s="130" t="s">
        <v>37</v>
      </c>
      <c r="BM1590" s="131" t="s">
        <v>33</v>
      </c>
      <c r="BN1590" s="131" t="e">
        <v>#VALUE!</v>
      </c>
      <c r="BO1590">
        <v>355.84</v>
      </c>
      <c r="BP1590">
        <v>618</v>
      </c>
    </row>
    <row r="1591" spans="1:68" ht="25.2" x14ac:dyDescent="0.3">
      <c r="A1591" s="1"/>
      <c r="B1591" s="47">
        <v>1486</v>
      </c>
      <c r="C1591" s="45">
        <v>1135699</v>
      </c>
      <c r="D1591" s="47"/>
      <c r="E1591" s="166" t="s">
        <v>4911</v>
      </c>
      <c r="F1591" s="39" t="s">
        <v>5830</v>
      </c>
      <c r="G1591" s="29" t="s">
        <v>31</v>
      </c>
      <c r="H1591" s="157" t="s">
        <v>4781</v>
      </c>
      <c r="I1591" s="148"/>
      <c r="J1591" s="147"/>
      <c r="K1591" s="148"/>
      <c r="L1591" s="148"/>
      <c r="M1591" s="147"/>
      <c r="N1591" s="29" t="str">
        <f t="shared" si="354"/>
        <v/>
      </c>
      <c r="O1591" s="29" t="str">
        <f t="shared" si="355"/>
        <v/>
      </c>
      <c r="P1591" s="29" t="str">
        <f t="shared" si="356"/>
        <v/>
      </c>
      <c r="Q1591" s="29" t="str">
        <f t="shared" si="349"/>
        <v/>
      </c>
      <c r="R1591" s="29" t="str">
        <f t="shared" si="350"/>
        <v/>
      </c>
      <c r="S1591" s="29" t="str">
        <f t="shared" si="351"/>
        <v/>
      </c>
      <c r="T1591" s="29" t="str">
        <f t="shared" si="352"/>
        <v/>
      </c>
      <c r="U1591" s="29"/>
      <c r="V1591" s="29"/>
      <c r="W1591" s="38" t="s">
        <v>5285</v>
      </c>
      <c r="X1591" s="37" t="s">
        <v>158</v>
      </c>
      <c r="Y1591" s="146"/>
      <c r="Z1591" s="33">
        <v>382.72</v>
      </c>
      <c r="AA1591" s="34"/>
      <c r="AB1591" s="33">
        <f t="shared" si="357"/>
        <v>382.72</v>
      </c>
      <c r="AC1591" s="34"/>
      <c r="AD1591" s="145">
        <f t="shared" si="353"/>
        <v>318.93299999999999</v>
      </c>
      <c r="AE1591" s="105"/>
      <c r="AF1591" s="34"/>
      <c r="AG1591" s="34"/>
      <c r="AH1591" s="34"/>
      <c r="AI1591" s="29">
        <v>6.4000000000000001E-2</v>
      </c>
      <c r="AJ1591" s="29"/>
      <c r="AK1591" s="29">
        <v>1152</v>
      </c>
      <c r="AL1591" s="29">
        <v>0</v>
      </c>
      <c r="AM1591" s="29" t="s">
        <v>28</v>
      </c>
      <c r="AN1591" s="158" t="s">
        <v>28</v>
      </c>
      <c r="AO1591" s="29" t="s">
        <v>28</v>
      </c>
      <c r="AP1591" s="29">
        <v>384</v>
      </c>
      <c r="AQ1591" s="29">
        <v>370</v>
      </c>
      <c r="AR1591" s="29">
        <v>225</v>
      </c>
      <c r="AS1591" s="29">
        <v>165</v>
      </c>
      <c r="AT1591" s="127">
        <v>24.6</v>
      </c>
      <c r="AU1591" s="144">
        <v>1.3736E-2</v>
      </c>
      <c r="AV1591" s="36"/>
      <c r="AW1591" s="102">
        <v>44713</v>
      </c>
      <c r="AX1591" s="129" t="s">
        <v>4744</v>
      </c>
      <c r="AY1591" t="e">
        <f>AX1591-#REF!</f>
        <v>#VALUE!</v>
      </c>
      <c r="BG1591">
        <v>1100044439</v>
      </c>
      <c r="BH1591" t="str">
        <f t="shared" si="358"/>
        <v>AV</v>
      </c>
      <c r="BJ1591" t="str">
        <f t="shared" si="359"/>
        <v>OK</v>
      </c>
      <c r="BK1591" s="130">
        <v>382.72</v>
      </c>
      <c r="BL1591" s="130" t="s">
        <v>37</v>
      </c>
      <c r="BM1591" s="131" t="s">
        <v>33</v>
      </c>
      <c r="BN1591" s="131" t="e">
        <v>#VALUE!</v>
      </c>
      <c r="BO1591">
        <v>382.72</v>
      </c>
      <c r="BP1591">
        <v>0</v>
      </c>
    </row>
    <row r="1592" spans="1:68" ht="25.2" x14ac:dyDescent="0.3">
      <c r="A1592" s="1"/>
      <c r="B1592" s="47">
        <v>1487</v>
      </c>
      <c r="C1592" s="45">
        <v>1135893</v>
      </c>
      <c r="D1592" s="47"/>
      <c r="E1592" s="166" t="s">
        <v>4912</v>
      </c>
      <c r="F1592" s="39" t="s">
        <v>5831</v>
      </c>
      <c r="G1592" s="29" t="s">
        <v>31</v>
      </c>
      <c r="H1592" s="157" t="s">
        <v>4781</v>
      </c>
      <c r="I1592" s="148"/>
      <c r="J1592" s="147"/>
      <c r="K1592" s="148"/>
      <c r="L1592" s="148"/>
      <c r="M1592" s="147"/>
      <c r="N1592" s="29" t="str">
        <f t="shared" si="354"/>
        <v/>
      </c>
      <c r="O1592" s="29" t="str">
        <f t="shared" si="355"/>
        <v/>
      </c>
      <c r="P1592" s="29" t="str">
        <f t="shared" si="356"/>
        <v/>
      </c>
      <c r="Q1592" s="29" t="str">
        <f t="shared" si="349"/>
        <v/>
      </c>
      <c r="R1592" s="29" t="str">
        <f t="shared" si="350"/>
        <v/>
      </c>
      <c r="S1592" s="29" t="str">
        <f t="shared" si="351"/>
        <v/>
      </c>
      <c r="T1592" s="29" t="str">
        <f t="shared" si="352"/>
        <v/>
      </c>
      <c r="U1592" s="29"/>
      <c r="V1592" s="29"/>
      <c r="W1592" s="38" t="s">
        <v>5285</v>
      </c>
      <c r="X1592" s="37" t="s">
        <v>158</v>
      </c>
      <c r="Y1592" s="146"/>
      <c r="Z1592" s="33">
        <v>261.76</v>
      </c>
      <c r="AA1592" s="34"/>
      <c r="AB1592" s="33">
        <f t="shared" si="357"/>
        <v>261.76</v>
      </c>
      <c r="AC1592" s="34"/>
      <c r="AD1592" s="145">
        <f t="shared" si="353"/>
        <v>218.13300000000001</v>
      </c>
      <c r="AE1592" s="105"/>
      <c r="AF1592" s="34"/>
      <c r="AG1592" s="34"/>
      <c r="AH1592" s="34"/>
      <c r="AI1592" s="29">
        <v>4.4999999999999998E-2</v>
      </c>
      <c r="AJ1592" s="29"/>
      <c r="AK1592" s="29">
        <v>0</v>
      </c>
      <c r="AL1592" s="29">
        <v>0</v>
      </c>
      <c r="AM1592" s="29" t="s">
        <v>28</v>
      </c>
      <c r="AN1592" s="158" t="s">
        <v>28</v>
      </c>
      <c r="AO1592" s="29" t="s">
        <v>28</v>
      </c>
      <c r="AP1592" s="29">
        <v>576</v>
      </c>
      <c r="AQ1592" s="29">
        <v>370</v>
      </c>
      <c r="AR1592" s="29">
        <v>225</v>
      </c>
      <c r="AS1592" s="29">
        <v>165</v>
      </c>
      <c r="AT1592" s="127">
        <v>25.9</v>
      </c>
      <c r="AU1592" s="144">
        <v>1.3736E-2</v>
      </c>
      <c r="AV1592" s="36"/>
      <c r="AW1592" s="102">
        <v>44713</v>
      </c>
      <c r="AX1592" s="129" t="s">
        <v>4744</v>
      </c>
      <c r="AY1592" s="106"/>
      <c r="BG1592">
        <v>1100041679</v>
      </c>
      <c r="BH1592" t="str">
        <f t="shared" si="358"/>
        <v>AV</v>
      </c>
      <c r="BJ1592" t="str">
        <f t="shared" si="359"/>
        <v>OK</v>
      </c>
      <c r="BK1592" s="130">
        <v>261.76</v>
      </c>
      <c r="BL1592" s="130" t="s">
        <v>37</v>
      </c>
      <c r="BM1592" s="131" t="s">
        <v>33</v>
      </c>
      <c r="BN1592" s="131" t="e">
        <v>#VALUE!</v>
      </c>
      <c r="BO1592">
        <v>261.76</v>
      </c>
      <c r="BP1592">
        <v>0</v>
      </c>
    </row>
    <row r="1593" spans="1:68" ht="25.2" x14ac:dyDescent="0.3">
      <c r="A1593" s="1"/>
      <c r="B1593" s="47">
        <v>1488</v>
      </c>
      <c r="C1593" s="45">
        <v>1135890</v>
      </c>
      <c r="D1593" s="47"/>
      <c r="E1593" s="166" t="s">
        <v>4913</v>
      </c>
      <c r="F1593" s="39" t="s">
        <v>5832</v>
      </c>
      <c r="G1593" s="29" t="s">
        <v>31</v>
      </c>
      <c r="H1593" s="157" t="s">
        <v>4781</v>
      </c>
      <c r="I1593" s="148"/>
      <c r="J1593" s="147"/>
      <c r="K1593" s="148"/>
      <c r="L1593" s="148"/>
      <c r="M1593" s="147"/>
      <c r="N1593" s="29" t="str">
        <f t="shared" si="354"/>
        <v/>
      </c>
      <c r="O1593" s="29" t="str">
        <f t="shared" si="355"/>
        <v/>
      </c>
      <c r="P1593" s="29" t="str">
        <f t="shared" si="356"/>
        <v/>
      </c>
      <c r="Q1593" s="29" t="str">
        <f t="shared" si="349"/>
        <v/>
      </c>
      <c r="R1593" s="29" t="str">
        <f t="shared" si="350"/>
        <v/>
      </c>
      <c r="S1593" s="29" t="str">
        <f t="shared" si="351"/>
        <v/>
      </c>
      <c r="T1593" s="29" t="str">
        <f t="shared" si="352"/>
        <v/>
      </c>
      <c r="U1593" s="29"/>
      <c r="V1593" s="29"/>
      <c r="W1593" s="38" t="s">
        <v>5285</v>
      </c>
      <c r="X1593" s="37" t="s">
        <v>158</v>
      </c>
      <c r="Y1593" s="146"/>
      <c r="Z1593" s="33">
        <v>449.28</v>
      </c>
      <c r="AA1593" s="34"/>
      <c r="AB1593" s="33">
        <f t="shared" si="357"/>
        <v>449.28</v>
      </c>
      <c r="AC1593" s="34"/>
      <c r="AD1593" s="145">
        <f t="shared" si="353"/>
        <v>374.4</v>
      </c>
      <c r="AE1593" s="105"/>
      <c r="AF1593" s="34"/>
      <c r="AG1593" s="34"/>
      <c r="AH1593" s="34"/>
      <c r="AI1593" s="29">
        <v>8.5000000000000006E-2</v>
      </c>
      <c r="AJ1593" s="29"/>
      <c r="AK1593" s="29">
        <v>1064</v>
      </c>
      <c r="AL1593" s="29">
        <v>0</v>
      </c>
      <c r="AM1593" s="29" t="s">
        <v>28</v>
      </c>
      <c r="AN1593" s="158" t="s">
        <v>28</v>
      </c>
      <c r="AO1593" s="29" t="s">
        <v>28</v>
      </c>
      <c r="AP1593" s="29">
        <v>220</v>
      </c>
      <c r="AQ1593" s="29">
        <v>370</v>
      </c>
      <c r="AR1593" s="29">
        <v>225</v>
      </c>
      <c r="AS1593" s="29">
        <v>165</v>
      </c>
      <c r="AT1593" s="127">
        <v>18.7</v>
      </c>
      <c r="AU1593" s="144">
        <v>1.3736E-2</v>
      </c>
      <c r="AV1593" s="36"/>
      <c r="AW1593" s="102">
        <v>44713</v>
      </c>
      <c r="AX1593" s="129" t="s">
        <v>4744</v>
      </c>
      <c r="AY1593" s="106"/>
      <c r="BG1593">
        <v>1100047344</v>
      </c>
      <c r="BH1593" t="str">
        <f t="shared" si="358"/>
        <v>AV</v>
      </c>
      <c r="BJ1593" t="str">
        <f t="shared" si="359"/>
        <v>OK</v>
      </c>
      <c r="BK1593" s="130">
        <v>449.28</v>
      </c>
      <c r="BL1593" s="130" t="s">
        <v>37</v>
      </c>
      <c r="BM1593" s="131" t="s">
        <v>33</v>
      </c>
      <c r="BN1593" s="131" t="e">
        <v>#VALUE!</v>
      </c>
      <c r="BO1593">
        <v>449.28</v>
      </c>
      <c r="BP1593">
        <v>0</v>
      </c>
    </row>
    <row r="1594" spans="1:68" ht="25.2" x14ac:dyDescent="0.3">
      <c r="A1594" s="1"/>
      <c r="B1594" s="47">
        <v>1489</v>
      </c>
      <c r="C1594" s="45">
        <v>1135891</v>
      </c>
      <c r="D1594" s="47"/>
      <c r="E1594" s="166" t="s">
        <v>4914</v>
      </c>
      <c r="F1594" s="39" t="s">
        <v>5833</v>
      </c>
      <c r="G1594" s="29" t="s">
        <v>31</v>
      </c>
      <c r="H1594" s="157" t="s">
        <v>4781</v>
      </c>
      <c r="I1594" s="148"/>
      <c r="J1594" s="147"/>
      <c r="K1594" s="148"/>
      <c r="L1594" s="148"/>
      <c r="M1594" s="147"/>
      <c r="N1594" s="29" t="str">
        <f t="shared" si="354"/>
        <v/>
      </c>
      <c r="O1594" s="29" t="str">
        <f t="shared" si="355"/>
        <v/>
      </c>
      <c r="P1594" s="29" t="str">
        <f t="shared" si="356"/>
        <v/>
      </c>
      <c r="Q1594" s="29" t="str">
        <f t="shared" si="349"/>
        <v/>
      </c>
      <c r="R1594" s="29" t="str">
        <f t="shared" si="350"/>
        <v/>
      </c>
      <c r="S1594" s="29" t="str">
        <f t="shared" si="351"/>
        <v/>
      </c>
      <c r="T1594" s="29" t="str">
        <f t="shared" si="352"/>
        <v/>
      </c>
      <c r="U1594" s="29"/>
      <c r="V1594" s="29"/>
      <c r="W1594" s="38" t="s">
        <v>5285</v>
      </c>
      <c r="X1594" s="37" t="s">
        <v>158</v>
      </c>
      <c r="Y1594" s="146"/>
      <c r="Z1594" s="33">
        <v>501.12</v>
      </c>
      <c r="AA1594" s="34"/>
      <c r="AB1594" s="33">
        <f t="shared" si="357"/>
        <v>501.12</v>
      </c>
      <c r="AC1594" s="34"/>
      <c r="AD1594" s="145">
        <f t="shared" si="353"/>
        <v>417.6</v>
      </c>
      <c r="AE1594" s="105"/>
      <c r="AF1594" s="34"/>
      <c r="AG1594" s="34"/>
      <c r="AH1594" s="34"/>
      <c r="AI1594" s="29">
        <v>8.7999999999999995E-2</v>
      </c>
      <c r="AJ1594" s="29"/>
      <c r="AK1594" s="29">
        <v>0</v>
      </c>
      <c r="AL1594" s="29">
        <v>0</v>
      </c>
      <c r="AM1594" s="29" t="s">
        <v>28</v>
      </c>
      <c r="AN1594" s="158" t="s">
        <v>28</v>
      </c>
      <c r="AO1594" s="29" t="s">
        <v>28</v>
      </c>
      <c r="AP1594" s="29">
        <v>220</v>
      </c>
      <c r="AQ1594" s="29">
        <v>370</v>
      </c>
      <c r="AR1594" s="29">
        <v>225</v>
      </c>
      <c r="AS1594" s="29">
        <v>165</v>
      </c>
      <c r="AT1594" s="127">
        <v>19.399999999999999</v>
      </c>
      <c r="AU1594" s="144">
        <v>1.3736E-2</v>
      </c>
      <c r="AV1594" s="36"/>
      <c r="AW1594" s="102">
        <v>44713</v>
      </c>
      <c r="AX1594" s="129" t="s">
        <v>4744</v>
      </c>
      <c r="AY1594" s="106"/>
      <c r="BG1594">
        <v>1100047345</v>
      </c>
      <c r="BH1594" t="str">
        <f t="shared" si="358"/>
        <v>AV</v>
      </c>
      <c r="BJ1594" t="str">
        <f t="shared" si="359"/>
        <v>OK</v>
      </c>
      <c r="BK1594" s="130">
        <v>501.12</v>
      </c>
      <c r="BL1594" s="130" t="s">
        <v>37</v>
      </c>
      <c r="BM1594" s="131" t="s">
        <v>33</v>
      </c>
      <c r="BN1594" s="131" t="e">
        <v>#VALUE!</v>
      </c>
      <c r="BO1594">
        <v>501.12</v>
      </c>
      <c r="BP1594">
        <v>0</v>
      </c>
    </row>
    <row r="1595" spans="1:68" ht="25.2" x14ac:dyDescent="0.3">
      <c r="A1595" s="1"/>
      <c r="B1595" s="47">
        <v>1490</v>
      </c>
      <c r="C1595" s="45">
        <v>1135892</v>
      </c>
      <c r="D1595" s="47"/>
      <c r="E1595" s="166" t="s">
        <v>4915</v>
      </c>
      <c r="F1595" s="39" t="s">
        <v>5834</v>
      </c>
      <c r="G1595" s="29" t="s">
        <v>31</v>
      </c>
      <c r="H1595" s="157" t="s">
        <v>4781</v>
      </c>
      <c r="I1595" s="148"/>
      <c r="J1595" s="147"/>
      <c r="K1595" s="148"/>
      <c r="L1595" s="148"/>
      <c r="M1595" s="147"/>
      <c r="N1595" s="29" t="str">
        <f t="shared" si="354"/>
        <v/>
      </c>
      <c r="O1595" s="29" t="str">
        <f t="shared" si="355"/>
        <v/>
      </c>
      <c r="P1595" s="29" t="str">
        <f t="shared" si="356"/>
        <v/>
      </c>
      <c r="Q1595" s="29" t="str">
        <f t="shared" si="349"/>
        <v/>
      </c>
      <c r="R1595" s="29" t="str">
        <f t="shared" si="350"/>
        <v/>
      </c>
      <c r="S1595" s="29" t="str">
        <f t="shared" si="351"/>
        <v/>
      </c>
      <c r="T1595" s="29" t="str">
        <f t="shared" si="352"/>
        <v/>
      </c>
      <c r="U1595" s="29"/>
      <c r="V1595" s="29"/>
      <c r="W1595" s="38" t="s">
        <v>5285</v>
      </c>
      <c r="X1595" s="37" t="s">
        <v>158</v>
      </c>
      <c r="Y1595" s="146"/>
      <c r="Z1595" s="33">
        <v>369.28</v>
      </c>
      <c r="AA1595" s="34"/>
      <c r="AB1595" s="33">
        <f t="shared" si="357"/>
        <v>369.28</v>
      </c>
      <c r="AC1595" s="34"/>
      <c r="AD1595" s="145">
        <f t="shared" si="353"/>
        <v>307.733</v>
      </c>
      <c r="AE1595" s="105"/>
      <c r="AF1595" s="34"/>
      <c r="AG1595" s="34"/>
      <c r="AH1595" s="34"/>
      <c r="AI1595" s="29">
        <v>5.6000000000000001E-2</v>
      </c>
      <c r="AJ1595" s="29"/>
      <c r="AK1595" s="29">
        <v>0</v>
      </c>
      <c r="AL1595" s="29">
        <v>0</v>
      </c>
      <c r="AM1595" s="29" t="s">
        <v>28</v>
      </c>
      <c r="AN1595" s="158" t="s">
        <v>28</v>
      </c>
      <c r="AO1595" s="29" t="s">
        <v>28</v>
      </c>
      <c r="AP1595" s="29">
        <v>240</v>
      </c>
      <c r="AQ1595" s="29">
        <v>380</v>
      </c>
      <c r="AR1595" s="29">
        <v>235</v>
      </c>
      <c r="AS1595" s="29">
        <v>180</v>
      </c>
      <c r="AT1595" s="127">
        <v>13.4</v>
      </c>
      <c r="AU1595" s="144">
        <v>1.6074000000000001E-2</v>
      </c>
      <c r="AV1595" s="36"/>
      <c r="AW1595" s="102">
        <v>44713</v>
      </c>
      <c r="AX1595" s="129" t="s">
        <v>4744</v>
      </c>
      <c r="AY1595" s="106"/>
      <c r="BG1595">
        <v>1100049754</v>
      </c>
      <c r="BH1595" t="str">
        <f t="shared" si="358"/>
        <v>AV</v>
      </c>
      <c r="BJ1595" t="str">
        <f t="shared" si="359"/>
        <v>OK</v>
      </c>
      <c r="BK1595" s="130">
        <v>369.28</v>
      </c>
      <c r="BL1595" s="130" t="s">
        <v>37</v>
      </c>
      <c r="BM1595" s="131" t="s">
        <v>33</v>
      </c>
      <c r="BN1595" s="131" t="e">
        <v>#VALUE!</v>
      </c>
      <c r="BO1595">
        <v>369.28</v>
      </c>
      <c r="BP1595">
        <v>0</v>
      </c>
    </row>
    <row r="1596" spans="1:68" ht="25.2" x14ac:dyDescent="0.3">
      <c r="A1596" s="1"/>
      <c r="B1596" s="47">
        <v>1491</v>
      </c>
      <c r="C1596" s="45">
        <v>1135894</v>
      </c>
      <c r="D1596" s="47"/>
      <c r="E1596" s="166" t="s">
        <v>4916</v>
      </c>
      <c r="F1596" s="39" t="s">
        <v>5835</v>
      </c>
      <c r="G1596" s="29" t="s">
        <v>31</v>
      </c>
      <c r="H1596" s="157" t="s">
        <v>4781</v>
      </c>
      <c r="I1596" s="148"/>
      <c r="J1596" s="147"/>
      <c r="K1596" s="148"/>
      <c r="L1596" s="148"/>
      <c r="M1596" s="147"/>
      <c r="N1596" s="29" t="str">
        <f t="shared" si="354"/>
        <v/>
      </c>
      <c r="O1596" s="29" t="str">
        <f t="shared" si="355"/>
        <v/>
      </c>
      <c r="P1596" s="29" t="str">
        <f t="shared" si="356"/>
        <v/>
      </c>
      <c r="Q1596" s="29" t="str">
        <f t="shared" si="349"/>
        <v/>
      </c>
      <c r="R1596" s="29" t="str">
        <f t="shared" si="350"/>
        <v/>
      </c>
      <c r="S1596" s="29" t="str">
        <f t="shared" si="351"/>
        <v/>
      </c>
      <c r="T1596" s="29" t="str">
        <f t="shared" si="352"/>
        <v/>
      </c>
      <c r="U1596" s="29"/>
      <c r="V1596" s="29"/>
      <c r="W1596" s="38" t="s">
        <v>5285</v>
      </c>
      <c r="X1596" s="37" t="s">
        <v>158</v>
      </c>
      <c r="Y1596" s="146"/>
      <c r="Z1596" s="33">
        <v>2102.4</v>
      </c>
      <c r="AA1596" s="34"/>
      <c r="AB1596" s="33">
        <f t="shared" si="357"/>
        <v>2102.4</v>
      </c>
      <c r="AC1596" s="34"/>
      <c r="AD1596" s="145">
        <f t="shared" si="353"/>
        <v>1752</v>
      </c>
      <c r="AE1596" s="105"/>
      <c r="AF1596" s="34"/>
      <c r="AG1596" s="34"/>
      <c r="AH1596" s="34"/>
      <c r="AI1596" s="29">
        <v>0.13600000000000001</v>
      </c>
      <c r="AJ1596" s="29"/>
      <c r="AK1596" s="29">
        <v>200</v>
      </c>
      <c r="AL1596" s="29">
        <v>0</v>
      </c>
      <c r="AM1596" s="29" t="s">
        <v>28</v>
      </c>
      <c r="AN1596" s="158" t="s">
        <v>28</v>
      </c>
      <c r="AO1596" s="29" t="s">
        <v>28</v>
      </c>
      <c r="AP1596" s="29">
        <v>100</v>
      </c>
      <c r="AQ1596" s="29">
        <v>380</v>
      </c>
      <c r="AR1596" s="29">
        <v>235</v>
      </c>
      <c r="AS1596" s="29">
        <v>180</v>
      </c>
      <c r="AT1596" s="127">
        <v>13.6</v>
      </c>
      <c r="AU1596" s="144">
        <v>1.6074000000000001E-2</v>
      </c>
      <c r="AV1596" s="36"/>
      <c r="AW1596" s="102">
        <v>44713</v>
      </c>
      <c r="AX1596" s="129" t="s">
        <v>4744</v>
      </c>
      <c r="AY1596" s="106"/>
      <c r="BG1596">
        <v>1100048707</v>
      </c>
      <c r="BH1596" t="str">
        <f t="shared" si="358"/>
        <v>AV</v>
      </c>
      <c r="BJ1596" t="str">
        <f t="shared" si="359"/>
        <v>OK</v>
      </c>
      <c r="BK1596" s="130">
        <v>2102.4</v>
      </c>
      <c r="BL1596" s="130" t="s">
        <v>37</v>
      </c>
      <c r="BM1596" s="131" t="s">
        <v>33</v>
      </c>
      <c r="BN1596" s="131" t="e">
        <v>#VALUE!</v>
      </c>
      <c r="BO1596">
        <v>2102.4</v>
      </c>
      <c r="BP1596">
        <v>0</v>
      </c>
    </row>
    <row r="1597" spans="1:68" ht="25.2" x14ac:dyDescent="0.3">
      <c r="A1597" s="1"/>
      <c r="B1597" s="47">
        <v>1492</v>
      </c>
      <c r="C1597" s="45">
        <v>1135895</v>
      </c>
      <c r="D1597" s="47"/>
      <c r="E1597" s="166" t="s">
        <v>4917</v>
      </c>
      <c r="F1597" s="39" t="s">
        <v>5836</v>
      </c>
      <c r="G1597" s="29" t="s">
        <v>31</v>
      </c>
      <c r="H1597" s="157" t="s">
        <v>4781</v>
      </c>
      <c r="I1597" s="148"/>
      <c r="J1597" s="147"/>
      <c r="K1597" s="148"/>
      <c r="L1597" s="148"/>
      <c r="M1597" s="147"/>
      <c r="N1597" s="29" t="str">
        <f t="shared" si="354"/>
        <v/>
      </c>
      <c r="O1597" s="29" t="str">
        <f t="shared" si="355"/>
        <v/>
      </c>
      <c r="P1597" s="29" t="str">
        <f t="shared" si="356"/>
        <v/>
      </c>
      <c r="Q1597" s="29" t="str">
        <f t="shared" si="349"/>
        <v/>
      </c>
      <c r="R1597" s="29" t="str">
        <f t="shared" si="350"/>
        <v/>
      </c>
      <c r="S1597" s="29" t="str">
        <f t="shared" si="351"/>
        <v/>
      </c>
      <c r="T1597" s="29" t="str">
        <f t="shared" si="352"/>
        <v/>
      </c>
      <c r="U1597" s="29"/>
      <c r="V1597" s="29"/>
      <c r="W1597" s="38" t="s">
        <v>5285</v>
      </c>
      <c r="X1597" s="37" t="s">
        <v>158</v>
      </c>
      <c r="Y1597" s="146"/>
      <c r="Z1597" s="33">
        <v>6055.04</v>
      </c>
      <c r="AA1597" s="34"/>
      <c r="AB1597" s="33">
        <f t="shared" si="357"/>
        <v>6055.04</v>
      </c>
      <c r="AC1597" s="34"/>
      <c r="AD1597" s="145">
        <f t="shared" si="353"/>
        <v>5045.8670000000002</v>
      </c>
      <c r="AE1597" s="105"/>
      <c r="AF1597" s="34"/>
      <c r="AG1597" s="34"/>
      <c r="AH1597" s="34"/>
      <c r="AI1597" s="29">
        <v>0.41499999999999998</v>
      </c>
      <c r="AJ1597" s="29"/>
      <c r="AK1597" s="29">
        <v>0</v>
      </c>
      <c r="AL1597" s="29">
        <v>0</v>
      </c>
      <c r="AM1597" s="29" t="s">
        <v>28</v>
      </c>
      <c r="AN1597" s="158" t="s">
        <v>28</v>
      </c>
      <c r="AO1597" s="29" t="s">
        <v>28</v>
      </c>
      <c r="AP1597" s="29">
        <v>40</v>
      </c>
      <c r="AQ1597" s="29">
        <v>1040</v>
      </c>
      <c r="AR1597" s="29">
        <v>330</v>
      </c>
      <c r="AS1597" s="29">
        <v>235</v>
      </c>
      <c r="AT1597" s="127">
        <v>16.600000000000001</v>
      </c>
      <c r="AU1597" s="144">
        <v>8.0652000000000001E-2</v>
      </c>
      <c r="AV1597" s="36"/>
      <c r="AW1597" s="102">
        <v>44713</v>
      </c>
      <c r="AX1597" s="129" t="s">
        <v>4744</v>
      </c>
      <c r="AY1597" s="106"/>
      <c r="BG1597">
        <v>1100048708</v>
      </c>
      <c r="BH1597" t="str">
        <f t="shared" si="358"/>
        <v>AV</v>
      </c>
      <c r="BJ1597" t="str">
        <f t="shared" si="359"/>
        <v>OK</v>
      </c>
      <c r="BK1597" s="130">
        <v>6055.04</v>
      </c>
      <c r="BL1597" s="130" t="s">
        <v>37</v>
      </c>
      <c r="BM1597" s="131" t="s">
        <v>33</v>
      </c>
      <c r="BN1597" s="131" t="e">
        <v>#VALUE!</v>
      </c>
      <c r="BO1597">
        <v>6055.04</v>
      </c>
      <c r="BP1597">
        <v>0</v>
      </c>
    </row>
    <row r="1598" spans="1:68" ht="25.2" x14ac:dyDescent="0.3">
      <c r="A1598" s="1"/>
      <c r="B1598" s="47">
        <v>1493</v>
      </c>
      <c r="C1598" s="45">
        <v>1135896</v>
      </c>
      <c r="D1598" s="47"/>
      <c r="E1598" s="166" t="s">
        <v>4918</v>
      </c>
      <c r="F1598" s="39" t="s">
        <v>5837</v>
      </c>
      <c r="G1598" s="29" t="s">
        <v>31</v>
      </c>
      <c r="H1598" s="157" t="s">
        <v>4781</v>
      </c>
      <c r="I1598" s="148"/>
      <c r="J1598" s="147"/>
      <c r="K1598" s="148"/>
      <c r="L1598" s="148"/>
      <c r="M1598" s="147"/>
      <c r="N1598" s="29" t="str">
        <f t="shared" si="354"/>
        <v/>
      </c>
      <c r="O1598" s="29" t="str">
        <f t="shared" si="355"/>
        <v/>
      </c>
      <c r="P1598" s="29" t="str">
        <f t="shared" si="356"/>
        <v/>
      </c>
      <c r="Q1598" s="29" t="str">
        <f t="shared" si="349"/>
        <v/>
      </c>
      <c r="R1598" s="29" t="str">
        <f t="shared" si="350"/>
        <v/>
      </c>
      <c r="S1598" s="29" t="str">
        <f t="shared" si="351"/>
        <v/>
      </c>
      <c r="T1598" s="29" t="str">
        <f t="shared" si="352"/>
        <v/>
      </c>
      <c r="U1598" s="29"/>
      <c r="V1598" s="29"/>
      <c r="W1598" s="38" t="s">
        <v>5285</v>
      </c>
      <c r="X1598" s="37" t="s">
        <v>158</v>
      </c>
      <c r="Y1598" s="146"/>
      <c r="Z1598" s="33">
        <v>2284.8000000000002</v>
      </c>
      <c r="AA1598" s="34"/>
      <c r="AB1598" s="33">
        <f t="shared" si="357"/>
        <v>2284.8000000000002</v>
      </c>
      <c r="AC1598" s="34"/>
      <c r="AD1598" s="145">
        <f t="shared" si="353"/>
        <v>1904</v>
      </c>
      <c r="AE1598" s="105"/>
      <c r="AF1598" s="34"/>
      <c r="AG1598" s="34"/>
      <c r="AH1598" s="34"/>
      <c r="AI1598" s="29">
        <v>0.16400000000000001</v>
      </c>
      <c r="AJ1598" s="29"/>
      <c r="AK1598" s="29">
        <v>0</v>
      </c>
      <c r="AL1598" s="29">
        <v>0</v>
      </c>
      <c r="AM1598" s="29" t="s">
        <v>28</v>
      </c>
      <c r="AN1598" s="158" t="s">
        <v>28</v>
      </c>
      <c r="AO1598" s="29" t="s">
        <v>28</v>
      </c>
      <c r="AP1598" s="29">
        <v>75</v>
      </c>
      <c r="AQ1598" s="29">
        <v>415</v>
      </c>
      <c r="AR1598" s="29">
        <v>280</v>
      </c>
      <c r="AS1598" s="29">
        <v>245</v>
      </c>
      <c r="AT1598" s="127">
        <v>12.3</v>
      </c>
      <c r="AU1598" s="144">
        <v>2.8469000000000001E-2</v>
      </c>
      <c r="AV1598" s="36"/>
      <c r="AW1598" s="102">
        <v>44713</v>
      </c>
      <c r="AX1598" s="129" t="s">
        <v>4744</v>
      </c>
      <c r="AY1598" s="106"/>
      <c r="BG1598">
        <v>1100048710</v>
      </c>
      <c r="BH1598" t="str">
        <f t="shared" si="358"/>
        <v>AV</v>
      </c>
      <c r="BJ1598" t="str">
        <f t="shared" si="359"/>
        <v>OK</v>
      </c>
      <c r="BK1598" s="130">
        <v>2284.8000000000002</v>
      </c>
      <c r="BL1598" s="130" t="s">
        <v>37</v>
      </c>
      <c r="BM1598" s="131" t="s">
        <v>33</v>
      </c>
      <c r="BN1598" s="131" t="e">
        <v>#VALUE!</v>
      </c>
      <c r="BO1598">
        <v>2284.8000000000002</v>
      </c>
      <c r="BP1598">
        <v>0</v>
      </c>
    </row>
    <row r="1599" spans="1:68" ht="25.2" x14ac:dyDescent="0.3">
      <c r="A1599" s="1"/>
      <c r="B1599" s="47">
        <v>1494</v>
      </c>
      <c r="C1599" s="45">
        <v>1135897</v>
      </c>
      <c r="D1599" s="47"/>
      <c r="E1599" s="166" t="s">
        <v>4919</v>
      </c>
      <c r="F1599" s="39" t="s">
        <v>5838</v>
      </c>
      <c r="G1599" s="29" t="s">
        <v>31</v>
      </c>
      <c r="H1599" s="157" t="s">
        <v>4781</v>
      </c>
      <c r="I1599" s="148"/>
      <c r="J1599" s="147"/>
      <c r="K1599" s="148"/>
      <c r="L1599" s="148"/>
      <c r="M1599" s="147"/>
      <c r="N1599" s="29" t="str">
        <f t="shared" si="354"/>
        <v/>
      </c>
      <c r="O1599" s="29" t="str">
        <f t="shared" si="355"/>
        <v/>
      </c>
      <c r="P1599" s="29" t="str">
        <f t="shared" si="356"/>
        <v/>
      </c>
      <c r="Q1599" s="29" t="str">
        <f t="shared" si="349"/>
        <v/>
      </c>
      <c r="R1599" s="29" t="str">
        <f t="shared" si="350"/>
        <v/>
      </c>
      <c r="S1599" s="29" t="str">
        <f t="shared" si="351"/>
        <v/>
      </c>
      <c r="T1599" s="29" t="str">
        <f t="shared" si="352"/>
        <v/>
      </c>
      <c r="U1599" s="29"/>
      <c r="V1599" s="29"/>
      <c r="W1599" s="38" t="s">
        <v>5285</v>
      </c>
      <c r="X1599" s="37" t="s">
        <v>158</v>
      </c>
      <c r="Y1599" s="146"/>
      <c r="Z1599" s="33">
        <v>2471.04</v>
      </c>
      <c r="AA1599" s="34"/>
      <c r="AB1599" s="33">
        <f t="shared" si="357"/>
        <v>2471.04</v>
      </c>
      <c r="AC1599" s="34"/>
      <c r="AD1599" s="145">
        <f t="shared" si="353"/>
        <v>2059.1999999999998</v>
      </c>
      <c r="AE1599" s="105"/>
      <c r="AF1599" s="34"/>
      <c r="AG1599" s="34"/>
      <c r="AH1599" s="34"/>
      <c r="AI1599" s="29">
        <v>0.16600000000000001</v>
      </c>
      <c r="AJ1599" s="29"/>
      <c r="AK1599" s="29">
        <v>0</v>
      </c>
      <c r="AL1599" s="29">
        <v>0</v>
      </c>
      <c r="AM1599" s="29" t="s">
        <v>28</v>
      </c>
      <c r="AN1599" s="158" t="s">
        <v>28</v>
      </c>
      <c r="AO1599" s="29" t="s">
        <v>28</v>
      </c>
      <c r="AP1599" s="29">
        <v>75</v>
      </c>
      <c r="AQ1599" s="29">
        <v>415</v>
      </c>
      <c r="AR1599" s="29">
        <v>280</v>
      </c>
      <c r="AS1599" s="29">
        <v>245</v>
      </c>
      <c r="AT1599" s="127">
        <v>12.5</v>
      </c>
      <c r="AU1599" s="144">
        <v>2.8469000000000001E-2</v>
      </c>
      <c r="AV1599" s="36"/>
      <c r="AW1599" s="102">
        <v>44713</v>
      </c>
      <c r="AX1599" s="129" t="s">
        <v>4744</v>
      </c>
      <c r="AY1599" s="106"/>
      <c r="BG1599">
        <v>1100048709</v>
      </c>
      <c r="BH1599" t="str">
        <f t="shared" si="358"/>
        <v>AV</v>
      </c>
      <c r="BJ1599" t="str">
        <f t="shared" si="359"/>
        <v>OK</v>
      </c>
      <c r="BK1599" s="130">
        <v>2471.04</v>
      </c>
      <c r="BL1599" s="130" t="s">
        <v>37</v>
      </c>
      <c r="BM1599" s="131" t="s">
        <v>33</v>
      </c>
      <c r="BN1599" s="131" t="e">
        <v>#VALUE!</v>
      </c>
      <c r="BO1599">
        <v>2471.04</v>
      </c>
      <c r="BP1599">
        <v>0</v>
      </c>
    </row>
    <row r="1600" spans="1:68" ht="25.2" x14ac:dyDescent="0.3">
      <c r="A1600" s="1"/>
      <c r="B1600" s="47">
        <v>1495</v>
      </c>
      <c r="C1600" s="45">
        <v>1135898</v>
      </c>
      <c r="D1600" s="47"/>
      <c r="E1600" s="166" t="s">
        <v>4920</v>
      </c>
      <c r="F1600" s="39" t="s">
        <v>5839</v>
      </c>
      <c r="G1600" s="29" t="s">
        <v>31</v>
      </c>
      <c r="H1600" s="157" t="s">
        <v>4781</v>
      </c>
      <c r="I1600" s="148"/>
      <c r="J1600" s="147"/>
      <c r="K1600" s="148"/>
      <c r="L1600" s="148"/>
      <c r="M1600" s="147"/>
      <c r="N1600" s="29" t="str">
        <f t="shared" si="354"/>
        <v/>
      </c>
      <c r="O1600" s="29" t="str">
        <f t="shared" si="355"/>
        <v/>
      </c>
      <c r="P1600" s="29" t="str">
        <f t="shared" si="356"/>
        <v/>
      </c>
      <c r="Q1600" s="29" t="str">
        <f t="shared" si="349"/>
        <v/>
      </c>
      <c r="R1600" s="29" t="str">
        <f t="shared" si="350"/>
        <v/>
      </c>
      <c r="S1600" s="29" t="str">
        <f t="shared" si="351"/>
        <v/>
      </c>
      <c r="T1600" s="29" t="str">
        <f t="shared" si="352"/>
        <v/>
      </c>
      <c r="U1600" s="29"/>
      <c r="V1600" s="29"/>
      <c r="W1600" s="38" t="s">
        <v>5285</v>
      </c>
      <c r="X1600" s="37" t="s">
        <v>158</v>
      </c>
      <c r="Y1600" s="146"/>
      <c r="Z1600" s="33">
        <v>362.24</v>
      </c>
      <c r="AA1600" s="34"/>
      <c r="AB1600" s="33">
        <f t="shared" si="357"/>
        <v>362.24</v>
      </c>
      <c r="AC1600" s="34"/>
      <c r="AD1600" s="145">
        <f t="shared" si="353"/>
        <v>301.86700000000002</v>
      </c>
      <c r="AE1600" s="105"/>
      <c r="AF1600" s="34"/>
      <c r="AG1600" s="34"/>
      <c r="AH1600" s="34"/>
      <c r="AI1600" s="29">
        <v>5.5E-2</v>
      </c>
      <c r="AJ1600" s="29"/>
      <c r="AK1600" s="29">
        <v>180</v>
      </c>
      <c r="AL1600" s="29">
        <v>0</v>
      </c>
      <c r="AM1600" s="29" t="s">
        <v>28</v>
      </c>
      <c r="AN1600" s="158" t="s">
        <v>28</v>
      </c>
      <c r="AO1600" s="29" t="s">
        <v>28</v>
      </c>
      <c r="AP1600" s="29">
        <v>384</v>
      </c>
      <c r="AQ1600" s="29">
        <v>380</v>
      </c>
      <c r="AR1600" s="29">
        <v>235</v>
      </c>
      <c r="AS1600" s="29">
        <v>180</v>
      </c>
      <c r="AT1600" s="127">
        <v>21.1</v>
      </c>
      <c r="AU1600" s="144">
        <v>1.6074000000000001E-2</v>
      </c>
      <c r="AV1600" s="36"/>
      <c r="AW1600" s="102">
        <v>44713</v>
      </c>
      <c r="AX1600" s="129" t="s">
        <v>4744</v>
      </c>
      <c r="AY1600" s="106"/>
      <c r="BG1600">
        <v>1100048649</v>
      </c>
      <c r="BH1600" t="str">
        <f t="shared" si="358"/>
        <v>AV</v>
      </c>
      <c r="BJ1600" t="str">
        <f t="shared" si="359"/>
        <v>OK</v>
      </c>
      <c r="BK1600" s="130">
        <v>362.24</v>
      </c>
      <c r="BL1600" s="130" t="s">
        <v>37</v>
      </c>
      <c r="BM1600" s="131" t="s">
        <v>33</v>
      </c>
      <c r="BN1600" s="131" t="e">
        <v>#VALUE!</v>
      </c>
      <c r="BO1600">
        <v>362.24</v>
      </c>
      <c r="BP1600">
        <v>0</v>
      </c>
    </row>
    <row r="1601" spans="1:68" ht="25.2" x14ac:dyDescent="0.3">
      <c r="A1601" s="1"/>
      <c r="B1601" s="47">
        <v>1496</v>
      </c>
      <c r="C1601" s="45">
        <v>1135880</v>
      </c>
      <c r="D1601" s="47"/>
      <c r="E1601" s="166" t="s">
        <v>4921</v>
      </c>
      <c r="F1601" s="39" t="s">
        <v>5840</v>
      </c>
      <c r="G1601" s="29" t="s">
        <v>31</v>
      </c>
      <c r="H1601" s="157" t="s">
        <v>4781</v>
      </c>
      <c r="I1601" s="148"/>
      <c r="J1601" s="147"/>
      <c r="K1601" s="148"/>
      <c r="L1601" s="148"/>
      <c r="M1601" s="147"/>
      <c r="N1601" s="29" t="str">
        <f t="shared" si="354"/>
        <v/>
      </c>
      <c r="O1601" s="29" t="str">
        <f t="shared" si="355"/>
        <v/>
      </c>
      <c r="P1601" s="29" t="str">
        <f t="shared" si="356"/>
        <v/>
      </c>
      <c r="Q1601" s="29" t="str">
        <f t="shared" si="349"/>
        <v/>
      </c>
      <c r="R1601" s="29" t="str">
        <f t="shared" si="350"/>
        <v/>
      </c>
      <c r="S1601" s="29" t="str">
        <f t="shared" si="351"/>
        <v/>
      </c>
      <c r="T1601" s="29" t="str">
        <f t="shared" si="352"/>
        <v/>
      </c>
      <c r="U1601" s="29"/>
      <c r="V1601" s="29"/>
      <c r="W1601" s="38" t="s">
        <v>5285</v>
      </c>
      <c r="X1601" s="37" t="s">
        <v>158</v>
      </c>
      <c r="Y1601" s="146"/>
      <c r="Z1601" s="33">
        <v>35.200000000000003</v>
      </c>
      <c r="AA1601" s="34"/>
      <c r="AB1601" s="33">
        <f t="shared" si="357"/>
        <v>35.200000000000003</v>
      </c>
      <c r="AC1601" s="34"/>
      <c r="AD1601" s="145">
        <f t="shared" si="353"/>
        <v>29.332999999999998</v>
      </c>
      <c r="AE1601" s="105"/>
      <c r="AF1601" s="34"/>
      <c r="AG1601" s="34"/>
      <c r="AH1601" s="34"/>
      <c r="AI1601" s="29">
        <v>8.0000000000000002E-3</v>
      </c>
      <c r="AJ1601" s="29"/>
      <c r="AK1601" s="29">
        <v>0</v>
      </c>
      <c r="AL1601" s="29">
        <v>0</v>
      </c>
      <c r="AM1601" s="29" t="s">
        <v>28</v>
      </c>
      <c r="AN1601" s="158" t="s">
        <v>28</v>
      </c>
      <c r="AO1601" s="29" t="s">
        <v>28</v>
      </c>
      <c r="AP1601" s="29">
        <v>1500</v>
      </c>
      <c r="AQ1601" s="29">
        <v>370</v>
      </c>
      <c r="AR1601" s="29">
        <v>225</v>
      </c>
      <c r="AS1601" s="29">
        <v>165</v>
      </c>
      <c r="AT1601" s="127">
        <v>12</v>
      </c>
      <c r="AU1601" s="144">
        <v>1.3736E-2</v>
      </c>
      <c r="AV1601" s="36"/>
      <c r="AW1601" s="102">
        <v>44713</v>
      </c>
      <c r="AX1601" s="129" t="s">
        <v>4744</v>
      </c>
      <c r="AY1601" s="106"/>
      <c r="BG1601">
        <v>1100047346</v>
      </c>
      <c r="BH1601" t="str">
        <f t="shared" si="358"/>
        <v>AV</v>
      </c>
      <c r="BJ1601" t="str">
        <f t="shared" si="359"/>
        <v>OK</v>
      </c>
      <c r="BK1601" s="130">
        <v>35.200000000000003</v>
      </c>
      <c r="BL1601" s="130" t="s">
        <v>37</v>
      </c>
      <c r="BM1601" s="131" t="s">
        <v>33</v>
      </c>
      <c r="BN1601" s="131" t="e">
        <v>#VALUE!</v>
      </c>
      <c r="BO1601">
        <v>35.200000000000003</v>
      </c>
      <c r="BP1601">
        <v>0</v>
      </c>
    </row>
    <row r="1602" spans="1:68" ht="25.2" x14ac:dyDescent="0.3">
      <c r="A1602" s="1"/>
      <c r="B1602" s="47">
        <v>1497</v>
      </c>
      <c r="C1602" s="45">
        <v>1135881</v>
      </c>
      <c r="D1602" s="47"/>
      <c r="E1602" s="166" t="s">
        <v>4922</v>
      </c>
      <c r="F1602" s="39" t="s">
        <v>5841</v>
      </c>
      <c r="G1602" s="29" t="s">
        <v>31</v>
      </c>
      <c r="H1602" s="157" t="s">
        <v>4781</v>
      </c>
      <c r="I1602" s="148"/>
      <c r="J1602" s="147"/>
      <c r="K1602" s="148"/>
      <c r="L1602" s="148"/>
      <c r="M1602" s="147"/>
      <c r="N1602" s="29" t="str">
        <f t="shared" si="354"/>
        <v/>
      </c>
      <c r="O1602" s="29" t="str">
        <f t="shared" si="355"/>
        <v/>
      </c>
      <c r="P1602" s="29" t="str">
        <f t="shared" si="356"/>
        <v/>
      </c>
      <c r="Q1602" s="29" t="str">
        <f t="shared" si="349"/>
        <v/>
      </c>
      <c r="R1602" s="29" t="str">
        <f t="shared" si="350"/>
        <v/>
      </c>
      <c r="S1602" s="29" t="str">
        <f t="shared" si="351"/>
        <v/>
      </c>
      <c r="T1602" s="29" t="str">
        <f t="shared" si="352"/>
        <v/>
      </c>
      <c r="U1602" s="29"/>
      <c r="V1602" s="29"/>
      <c r="W1602" s="38" t="s">
        <v>5285</v>
      </c>
      <c r="X1602" s="37" t="s">
        <v>158</v>
      </c>
      <c r="Y1602" s="146"/>
      <c r="Z1602" s="33">
        <v>43.52</v>
      </c>
      <c r="AA1602" s="34"/>
      <c r="AB1602" s="33">
        <f t="shared" si="357"/>
        <v>43.52</v>
      </c>
      <c r="AC1602" s="34"/>
      <c r="AD1602" s="145">
        <f t="shared" si="353"/>
        <v>36.267000000000003</v>
      </c>
      <c r="AE1602" s="105"/>
      <c r="AF1602" s="34"/>
      <c r="AG1602" s="34"/>
      <c r="AH1602" s="34"/>
      <c r="AI1602" s="29">
        <v>0.01</v>
      </c>
      <c r="AJ1602" s="29"/>
      <c r="AK1602" s="29">
        <v>0</v>
      </c>
      <c r="AL1602" s="29">
        <v>0</v>
      </c>
      <c r="AM1602" s="29" t="s">
        <v>28</v>
      </c>
      <c r="AN1602" s="158" t="s">
        <v>28</v>
      </c>
      <c r="AO1602" s="29" t="s">
        <v>28</v>
      </c>
      <c r="AP1602" s="29">
        <v>400</v>
      </c>
      <c r="AQ1602" s="29">
        <v>370</v>
      </c>
      <c r="AR1602" s="29">
        <v>225</v>
      </c>
      <c r="AS1602" s="29">
        <v>165</v>
      </c>
      <c r="AT1602" s="127">
        <v>4</v>
      </c>
      <c r="AU1602" s="144">
        <v>1.3736E-2</v>
      </c>
      <c r="AV1602" s="36"/>
      <c r="AW1602" s="102">
        <v>44713</v>
      </c>
      <c r="AX1602" s="129" t="s">
        <v>4744</v>
      </c>
      <c r="AY1602" s="106"/>
      <c r="BG1602">
        <v>1100047347</v>
      </c>
      <c r="BH1602" t="str">
        <f t="shared" si="358"/>
        <v>AV</v>
      </c>
      <c r="BJ1602" t="str">
        <f t="shared" si="359"/>
        <v>OK</v>
      </c>
      <c r="BK1602" s="130">
        <v>43.52</v>
      </c>
      <c r="BL1602" s="130" t="s">
        <v>37</v>
      </c>
      <c r="BM1602" s="131" t="s">
        <v>33</v>
      </c>
      <c r="BN1602" s="131" t="e">
        <v>#VALUE!</v>
      </c>
      <c r="BO1602">
        <v>43.52</v>
      </c>
      <c r="BP1602">
        <v>0</v>
      </c>
    </row>
    <row r="1603" spans="1:68" ht="25.2" x14ac:dyDescent="0.3">
      <c r="A1603" s="1"/>
      <c r="B1603" s="47">
        <v>1498</v>
      </c>
      <c r="C1603" s="45">
        <v>1135882</v>
      </c>
      <c r="D1603" s="47"/>
      <c r="E1603" s="166" t="s">
        <v>4923</v>
      </c>
      <c r="F1603" s="39" t="s">
        <v>5842</v>
      </c>
      <c r="G1603" s="29" t="s">
        <v>31</v>
      </c>
      <c r="H1603" s="157" t="s">
        <v>4781</v>
      </c>
      <c r="I1603" s="148"/>
      <c r="J1603" s="147"/>
      <c r="K1603" s="148"/>
      <c r="L1603" s="148"/>
      <c r="M1603" s="147"/>
      <c r="N1603" s="29" t="str">
        <f t="shared" si="354"/>
        <v/>
      </c>
      <c r="O1603" s="29" t="str">
        <f t="shared" si="355"/>
        <v/>
      </c>
      <c r="P1603" s="29" t="str">
        <f t="shared" si="356"/>
        <v/>
      </c>
      <c r="Q1603" s="29" t="str">
        <f t="shared" si="349"/>
        <v/>
      </c>
      <c r="R1603" s="29" t="str">
        <f t="shared" si="350"/>
        <v/>
      </c>
      <c r="S1603" s="29" t="str">
        <f t="shared" si="351"/>
        <v/>
      </c>
      <c r="T1603" s="29" t="str">
        <f t="shared" si="352"/>
        <v/>
      </c>
      <c r="U1603" s="29"/>
      <c r="V1603" s="29"/>
      <c r="W1603" s="38" t="s">
        <v>5285</v>
      </c>
      <c r="X1603" s="37" t="s">
        <v>158</v>
      </c>
      <c r="Y1603" s="146"/>
      <c r="Z1603" s="33">
        <v>76.8</v>
      </c>
      <c r="AA1603" s="34"/>
      <c r="AB1603" s="33">
        <f t="shared" si="357"/>
        <v>76.8</v>
      </c>
      <c r="AC1603" s="34"/>
      <c r="AD1603" s="145">
        <f t="shared" si="353"/>
        <v>64</v>
      </c>
      <c r="AE1603" s="105"/>
      <c r="AF1603" s="34"/>
      <c r="AG1603" s="34"/>
      <c r="AH1603" s="34"/>
      <c r="AI1603" s="29">
        <v>1.9E-2</v>
      </c>
      <c r="AJ1603" s="29"/>
      <c r="AK1603" s="29">
        <v>0</v>
      </c>
      <c r="AL1603" s="29">
        <v>0</v>
      </c>
      <c r="AM1603" s="29" t="s">
        <v>28</v>
      </c>
      <c r="AN1603" s="158" t="s">
        <v>28</v>
      </c>
      <c r="AO1603" s="29" t="s">
        <v>28</v>
      </c>
      <c r="AP1603" s="29">
        <v>400</v>
      </c>
      <c r="AQ1603" s="29">
        <v>370</v>
      </c>
      <c r="AR1603" s="29">
        <v>225</v>
      </c>
      <c r="AS1603" s="29">
        <v>165</v>
      </c>
      <c r="AT1603" s="127">
        <v>7.6</v>
      </c>
      <c r="AU1603" s="144">
        <v>1.3736E-2</v>
      </c>
      <c r="AV1603" s="36"/>
      <c r="AW1603" s="102">
        <v>44713</v>
      </c>
      <c r="AX1603" s="129" t="s">
        <v>4744</v>
      </c>
      <c r="AY1603" s="106"/>
      <c r="BG1603">
        <v>1100047348</v>
      </c>
      <c r="BH1603" t="str">
        <f t="shared" si="358"/>
        <v>AV</v>
      </c>
      <c r="BJ1603" t="str">
        <f t="shared" si="359"/>
        <v>OK</v>
      </c>
      <c r="BK1603" s="130">
        <v>76.8</v>
      </c>
      <c r="BL1603" s="130" t="s">
        <v>37</v>
      </c>
      <c r="BM1603" s="131" t="s">
        <v>33</v>
      </c>
      <c r="BN1603" s="131" t="e">
        <v>#VALUE!</v>
      </c>
      <c r="BO1603">
        <v>76.8</v>
      </c>
      <c r="BP1603">
        <v>0</v>
      </c>
    </row>
    <row r="1604" spans="1:68" ht="25.2" x14ac:dyDescent="0.3">
      <c r="A1604" s="1"/>
      <c r="B1604" s="47">
        <v>1499</v>
      </c>
      <c r="C1604" s="45">
        <v>1135883</v>
      </c>
      <c r="D1604" s="47"/>
      <c r="E1604" s="166" t="s">
        <v>4924</v>
      </c>
      <c r="F1604" s="39" t="s">
        <v>5843</v>
      </c>
      <c r="G1604" s="29" t="s">
        <v>31</v>
      </c>
      <c r="H1604" s="157" t="s">
        <v>4781</v>
      </c>
      <c r="I1604" s="148"/>
      <c r="J1604" s="147"/>
      <c r="K1604" s="148"/>
      <c r="L1604" s="148"/>
      <c r="M1604" s="147"/>
      <c r="N1604" s="29" t="str">
        <f t="shared" si="354"/>
        <v/>
      </c>
      <c r="O1604" s="29" t="str">
        <f t="shared" si="355"/>
        <v/>
      </c>
      <c r="P1604" s="29" t="str">
        <f t="shared" si="356"/>
        <v/>
      </c>
      <c r="Q1604" s="29" t="str">
        <f t="shared" si="349"/>
        <v/>
      </c>
      <c r="R1604" s="29" t="str">
        <f t="shared" si="350"/>
        <v/>
      </c>
      <c r="S1604" s="29" t="str">
        <f t="shared" si="351"/>
        <v/>
      </c>
      <c r="T1604" s="29" t="str">
        <f t="shared" si="352"/>
        <v/>
      </c>
      <c r="U1604" s="29"/>
      <c r="V1604" s="29"/>
      <c r="W1604" s="38" t="s">
        <v>5285</v>
      </c>
      <c r="X1604" s="37" t="s">
        <v>158</v>
      </c>
      <c r="Y1604" s="146"/>
      <c r="Z1604" s="33">
        <v>88.32</v>
      </c>
      <c r="AA1604" s="34"/>
      <c r="AB1604" s="33">
        <f t="shared" si="357"/>
        <v>88.32</v>
      </c>
      <c r="AC1604" s="34"/>
      <c r="AD1604" s="145">
        <f t="shared" si="353"/>
        <v>73.599999999999994</v>
      </c>
      <c r="AE1604" s="105"/>
      <c r="AF1604" s="34"/>
      <c r="AG1604" s="34"/>
      <c r="AH1604" s="34"/>
      <c r="AI1604" s="29">
        <v>2.3E-2</v>
      </c>
      <c r="AJ1604" s="29"/>
      <c r="AK1604" s="29">
        <v>0</v>
      </c>
      <c r="AL1604" s="29">
        <v>0</v>
      </c>
      <c r="AM1604" s="29" t="s">
        <v>28</v>
      </c>
      <c r="AN1604" s="158" t="s">
        <v>28</v>
      </c>
      <c r="AO1604" s="29" t="s">
        <v>28</v>
      </c>
      <c r="AP1604" s="29">
        <v>250</v>
      </c>
      <c r="AQ1604" s="29">
        <v>370</v>
      </c>
      <c r="AR1604" s="29">
        <v>225</v>
      </c>
      <c r="AS1604" s="29">
        <v>165</v>
      </c>
      <c r="AT1604" s="127">
        <v>5.8</v>
      </c>
      <c r="AU1604" s="144">
        <v>1.3736E-2</v>
      </c>
      <c r="AV1604" s="36"/>
      <c r="AW1604" s="102">
        <v>44713</v>
      </c>
      <c r="AX1604" s="129" t="s">
        <v>4744</v>
      </c>
      <c r="AY1604" s="106"/>
      <c r="BG1604">
        <v>1100047349</v>
      </c>
      <c r="BH1604" t="str">
        <f t="shared" si="358"/>
        <v>AV</v>
      </c>
      <c r="BJ1604" t="str">
        <f t="shared" si="359"/>
        <v>OK</v>
      </c>
      <c r="BK1604" s="130">
        <v>88.32</v>
      </c>
      <c r="BL1604" s="130" t="s">
        <v>37</v>
      </c>
      <c r="BM1604" s="131" t="s">
        <v>33</v>
      </c>
      <c r="BN1604" s="131" t="e">
        <v>#VALUE!</v>
      </c>
      <c r="BO1604">
        <v>88.32</v>
      </c>
      <c r="BP1604">
        <v>0</v>
      </c>
    </row>
    <row r="1605" spans="1:68" ht="25.2" x14ac:dyDescent="0.3">
      <c r="A1605" s="1"/>
      <c r="B1605" s="47">
        <v>1500</v>
      </c>
      <c r="C1605" s="45">
        <v>1135884</v>
      </c>
      <c r="D1605" s="47"/>
      <c r="E1605" s="166" t="s">
        <v>4925</v>
      </c>
      <c r="F1605" s="39" t="s">
        <v>5844</v>
      </c>
      <c r="G1605" s="29" t="s">
        <v>31</v>
      </c>
      <c r="H1605" s="157" t="s">
        <v>4781</v>
      </c>
      <c r="I1605" s="148"/>
      <c r="J1605" s="147"/>
      <c r="K1605" s="148"/>
      <c r="L1605" s="148"/>
      <c r="M1605" s="147"/>
      <c r="N1605" s="29" t="str">
        <f t="shared" si="354"/>
        <v/>
      </c>
      <c r="O1605" s="29" t="str">
        <f t="shared" si="355"/>
        <v/>
      </c>
      <c r="P1605" s="29" t="str">
        <f t="shared" si="356"/>
        <v/>
      </c>
      <c r="Q1605" s="29" t="str">
        <f t="shared" si="349"/>
        <v/>
      </c>
      <c r="R1605" s="29" t="str">
        <f t="shared" si="350"/>
        <v/>
      </c>
      <c r="S1605" s="29" t="str">
        <f t="shared" si="351"/>
        <v/>
      </c>
      <c r="T1605" s="29" t="str">
        <f t="shared" si="352"/>
        <v/>
      </c>
      <c r="U1605" s="29"/>
      <c r="V1605" s="29"/>
      <c r="W1605" s="38" t="s">
        <v>5285</v>
      </c>
      <c r="X1605" s="37" t="s">
        <v>158</v>
      </c>
      <c r="Y1605" s="146"/>
      <c r="Z1605" s="33">
        <v>214.4</v>
      </c>
      <c r="AA1605" s="34"/>
      <c r="AB1605" s="33">
        <f t="shared" si="357"/>
        <v>214.4</v>
      </c>
      <c r="AC1605" s="34"/>
      <c r="AD1605" s="145">
        <f t="shared" si="353"/>
        <v>178.667</v>
      </c>
      <c r="AE1605" s="105"/>
      <c r="AF1605" s="34"/>
      <c r="AG1605" s="34"/>
      <c r="AH1605" s="34"/>
      <c r="AI1605" s="29">
        <v>4.1000000000000002E-2</v>
      </c>
      <c r="AJ1605" s="29"/>
      <c r="AK1605" s="29">
        <v>0</v>
      </c>
      <c r="AL1605" s="29">
        <v>0</v>
      </c>
      <c r="AM1605" s="29" t="s">
        <v>28</v>
      </c>
      <c r="AN1605" s="158" t="s">
        <v>28</v>
      </c>
      <c r="AO1605" s="29" t="s">
        <v>28</v>
      </c>
      <c r="AP1605" s="29">
        <v>80</v>
      </c>
      <c r="AQ1605" s="29">
        <v>370</v>
      </c>
      <c r="AR1605" s="29">
        <v>225</v>
      </c>
      <c r="AS1605" s="29">
        <v>165</v>
      </c>
      <c r="AT1605" s="127">
        <v>3.3</v>
      </c>
      <c r="AU1605" s="144">
        <v>1.3736E-2</v>
      </c>
      <c r="AV1605" s="36"/>
      <c r="AW1605" s="102">
        <v>44713</v>
      </c>
      <c r="AX1605" s="129" t="s">
        <v>4744</v>
      </c>
      <c r="AY1605" s="106"/>
      <c r="BG1605">
        <v>1100047350</v>
      </c>
      <c r="BH1605" t="str">
        <f t="shared" si="358"/>
        <v>AV</v>
      </c>
      <c r="BJ1605" t="str">
        <f t="shared" si="359"/>
        <v>OK</v>
      </c>
      <c r="BK1605" s="130">
        <v>214.4</v>
      </c>
      <c r="BL1605" s="130" t="s">
        <v>37</v>
      </c>
      <c r="BM1605" s="131" t="s">
        <v>33</v>
      </c>
      <c r="BN1605" s="131" t="e">
        <v>#VALUE!</v>
      </c>
      <c r="BO1605">
        <v>214.4</v>
      </c>
      <c r="BP1605">
        <v>0</v>
      </c>
    </row>
    <row r="1606" spans="1:68" x14ac:dyDescent="0.3">
      <c r="A1606" s="1"/>
      <c r="B1606" s="47">
        <v>1501</v>
      </c>
      <c r="C1606" s="45">
        <v>1135899</v>
      </c>
      <c r="D1606" s="47"/>
      <c r="E1606" s="166" t="s">
        <v>4926</v>
      </c>
      <c r="F1606" s="39" t="s">
        <v>5853</v>
      </c>
      <c r="G1606" s="29" t="s">
        <v>31</v>
      </c>
      <c r="H1606" s="157" t="s">
        <v>4781</v>
      </c>
      <c r="I1606" s="148"/>
      <c r="J1606" s="147"/>
      <c r="K1606" s="148"/>
      <c r="L1606" s="148"/>
      <c r="M1606" s="147"/>
      <c r="N1606" s="29" t="str">
        <f t="shared" si="354"/>
        <v/>
      </c>
      <c r="O1606" s="29" t="str">
        <f t="shared" si="355"/>
        <v/>
      </c>
      <c r="P1606" s="29" t="str">
        <f t="shared" si="356"/>
        <v/>
      </c>
      <c r="Q1606" s="29" t="str">
        <f t="shared" ref="Q1606:Q1633" si="360">IF(IFERROR(MID($U1606,1,7)+0,"")&lt;1130000,"",IFERROR(MID($U1606,1,7)+0,""))</f>
        <v/>
      </c>
      <c r="R1606" s="29" t="str">
        <f t="shared" ref="R1606:R1633" si="361">IF(IFERROR(MID($U1606,10,7)+0,"")&lt;1130000,"",IFERROR(MID($U1606,10,7)+0,""))</f>
        <v/>
      </c>
      <c r="S1606" s="29" t="str">
        <f t="shared" ref="S1606:S1633" si="362">IF(IFERROR(MID($U1606,19,7)+0,"")&lt;1130000,"",IFERROR(MID($U1606,19,7)+0,""))</f>
        <v/>
      </c>
      <c r="T1606" s="29" t="str">
        <f t="shared" ref="T1606:T1633" si="363">IF(Q1606="","",IF(R1606="",Q1606,Q1606&amp;", "&amp;R1606))</f>
        <v/>
      </c>
      <c r="U1606" s="29"/>
      <c r="V1606" s="29"/>
      <c r="W1606" s="38" t="s">
        <v>463</v>
      </c>
      <c r="X1606" s="37" t="s">
        <v>158</v>
      </c>
      <c r="Y1606" s="146"/>
      <c r="Z1606" s="33">
        <v>364.8</v>
      </c>
      <c r="AA1606" s="34"/>
      <c r="AB1606" s="33">
        <f t="shared" si="357"/>
        <v>364.8</v>
      </c>
      <c r="AC1606" s="34"/>
      <c r="AD1606" s="145">
        <f t="shared" si="353"/>
        <v>304</v>
      </c>
      <c r="AE1606" s="105"/>
      <c r="AF1606" s="34"/>
      <c r="AG1606" s="34"/>
      <c r="AH1606" s="34"/>
      <c r="AI1606" s="29">
        <v>0.2</v>
      </c>
      <c r="AJ1606" s="29"/>
      <c r="AK1606" s="29">
        <v>0</v>
      </c>
      <c r="AL1606" s="29">
        <v>0</v>
      </c>
      <c r="AM1606" s="29" t="s">
        <v>28</v>
      </c>
      <c r="AN1606" s="158" t="s">
        <v>28</v>
      </c>
      <c r="AO1606" s="29" t="s">
        <v>28</v>
      </c>
      <c r="AP1606" s="29">
        <v>150</v>
      </c>
      <c r="AQ1606" s="29">
        <v>692</v>
      </c>
      <c r="AR1606" s="29">
        <v>150</v>
      </c>
      <c r="AS1606" s="29">
        <v>200</v>
      </c>
      <c r="AT1606" s="127">
        <v>30</v>
      </c>
      <c r="AU1606" s="144">
        <v>2.0760000000000001E-2</v>
      </c>
      <c r="AV1606" s="36"/>
      <c r="AW1606" s="102">
        <v>44713</v>
      </c>
      <c r="AX1606" s="129" t="s">
        <v>4744</v>
      </c>
      <c r="AY1606" s="106"/>
      <c r="BG1606">
        <v>1100033464</v>
      </c>
      <c r="BH1606" t="str">
        <f t="shared" si="358"/>
        <v>AV</v>
      </c>
      <c r="BJ1606" t="str">
        <f t="shared" si="359"/>
        <v>OK</v>
      </c>
      <c r="BK1606" s="130">
        <v>364.8</v>
      </c>
      <c r="BL1606" s="130" t="s">
        <v>37</v>
      </c>
      <c r="BM1606" s="131" t="s">
        <v>33</v>
      </c>
      <c r="BN1606" s="131" t="e">
        <v>#VALUE!</v>
      </c>
      <c r="BO1606">
        <v>364.8</v>
      </c>
      <c r="BP1606">
        <v>0</v>
      </c>
    </row>
    <row r="1607" spans="1:68" x14ac:dyDescent="0.3">
      <c r="A1607" s="1"/>
      <c r="B1607" s="47">
        <v>1502</v>
      </c>
      <c r="C1607" s="45">
        <v>1135900</v>
      </c>
      <c r="D1607" s="47"/>
      <c r="E1607" s="166" t="s">
        <v>4927</v>
      </c>
      <c r="F1607" s="39" t="s">
        <v>5854</v>
      </c>
      <c r="G1607" s="29" t="s">
        <v>31</v>
      </c>
      <c r="H1607" s="157" t="s">
        <v>4781</v>
      </c>
      <c r="I1607" s="148"/>
      <c r="J1607" s="147"/>
      <c r="K1607" s="148"/>
      <c r="L1607" s="148"/>
      <c r="M1607" s="147"/>
      <c r="N1607" s="29" t="str">
        <f t="shared" si="354"/>
        <v/>
      </c>
      <c r="O1607" s="29" t="str">
        <f t="shared" si="355"/>
        <v/>
      </c>
      <c r="P1607" s="29" t="str">
        <f t="shared" si="356"/>
        <v/>
      </c>
      <c r="Q1607" s="29" t="str">
        <f t="shared" si="360"/>
        <v/>
      </c>
      <c r="R1607" s="29" t="str">
        <f t="shared" si="361"/>
        <v/>
      </c>
      <c r="S1607" s="29" t="str">
        <f t="shared" si="362"/>
        <v/>
      </c>
      <c r="T1607" s="29" t="str">
        <f t="shared" si="363"/>
        <v/>
      </c>
      <c r="U1607" s="29"/>
      <c r="V1607" s="29"/>
      <c r="W1607" s="38" t="s">
        <v>463</v>
      </c>
      <c r="X1607" s="37" t="s">
        <v>158</v>
      </c>
      <c r="Y1607" s="146"/>
      <c r="Z1607" s="33">
        <v>625.91999999999996</v>
      </c>
      <c r="AA1607" s="34"/>
      <c r="AB1607" s="33">
        <f t="shared" si="357"/>
        <v>625.91999999999996</v>
      </c>
      <c r="AC1607" s="34"/>
      <c r="AD1607" s="145">
        <f t="shared" si="353"/>
        <v>521.6</v>
      </c>
      <c r="AE1607" s="105"/>
      <c r="AF1607" s="34"/>
      <c r="AG1607" s="34"/>
      <c r="AH1607" s="34"/>
      <c r="AI1607" s="29">
        <v>0.36</v>
      </c>
      <c r="AJ1607" s="29"/>
      <c r="AK1607" s="29">
        <v>0</v>
      </c>
      <c r="AL1607" s="29">
        <v>0</v>
      </c>
      <c r="AM1607" s="29" t="s">
        <v>28</v>
      </c>
      <c r="AN1607" s="158" t="s">
        <v>28</v>
      </c>
      <c r="AO1607" s="29" t="s">
        <v>28</v>
      </c>
      <c r="AP1607" s="29">
        <v>90</v>
      </c>
      <c r="AQ1607" s="29">
        <v>692</v>
      </c>
      <c r="AR1607" s="29">
        <v>150</v>
      </c>
      <c r="AS1607" s="29">
        <v>200</v>
      </c>
      <c r="AT1607" s="127">
        <v>32.4</v>
      </c>
      <c r="AU1607" s="144">
        <v>2.0760000000000001E-2</v>
      </c>
      <c r="AV1607" s="36"/>
      <c r="AW1607" s="102">
        <v>44713</v>
      </c>
      <c r="AX1607" s="129" t="s">
        <v>4744</v>
      </c>
      <c r="AY1607" s="106"/>
      <c r="BG1607">
        <v>1100033487</v>
      </c>
      <c r="BH1607" t="str">
        <f t="shared" si="358"/>
        <v>AV</v>
      </c>
      <c r="BJ1607" t="str">
        <f t="shared" si="359"/>
        <v>OK</v>
      </c>
      <c r="BK1607" s="130">
        <v>625.91999999999996</v>
      </c>
      <c r="BL1607" s="130" t="s">
        <v>37</v>
      </c>
      <c r="BM1607" s="131" t="s">
        <v>33</v>
      </c>
      <c r="BN1607" s="131" t="e">
        <v>#VALUE!</v>
      </c>
      <c r="BO1607">
        <v>625.91999999999996</v>
      </c>
      <c r="BP1607">
        <v>0</v>
      </c>
    </row>
    <row r="1608" spans="1:68" x14ac:dyDescent="0.3">
      <c r="A1608" s="1"/>
      <c r="B1608" s="47">
        <v>1503</v>
      </c>
      <c r="C1608" s="45">
        <v>1135901</v>
      </c>
      <c r="D1608" s="47"/>
      <c r="E1608" s="166" t="s">
        <v>4928</v>
      </c>
      <c r="F1608" s="39" t="s">
        <v>5855</v>
      </c>
      <c r="G1608" s="29" t="s">
        <v>31</v>
      </c>
      <c r="H1608" s="157" t="s">
        <v>4781</v>
      </c>
      <c r="I1608" s="148"/>
      <c r="J1608" s="147"/>
      <c r="K1608" s="148"/>
      <c r="L1608" s="148"/>
      <c r="M1608" s="147"/>
      <c r="N1608" s="29" t="str">
        <f t="shared" si="354"/>
        <v/>
      </c>
      <c r="O1608" s="29" t="str">
        <f t="shared" si="355"/>
        <v/>
      </c>
      <c r="P1608" s="29" t="str">
        <f t="shared" si="356"/>
        <v/>
      </c>
      <c r="Q1608" s="29" t="str">
        <f t="shared" si="360"/>
        <v/>
      </c>
      <c r="R1608" s="29" t="str">
        <f t="shared" si="361"/>
        <v/>
      </c>
      <c r="S1608" s="29" t="str">
        <f t="shared" si="362"/>
        <v/>
      </c>
      <c r="T1608" s="29" t="str">
        <f t="shared" si="363"/>
        <v/>
      </c>
      <c r="U1608" s="29"/>
      <c r="V1608" s="29"/>
      <c r="W1608" s="38" t="s">
        <v>463</v>
      </c>
      <c r="X1608" s="37" t="s">
        <v>158</v>
      </c>
      <c r="Y1608" s="146"/>
      <c r="Z1608" s="33">
        <v>748.16</v>
      </c>
      <c r="AA1608" s="34"/>
      <c r="AB1608" s="33">
        <f t="shared" si="357"/>
        <v>748.16</v>
      </c>
      <c r="AC1608" s="34"/>
      <c r="AD1608" s="145">
        <f t="shared" si="353"/>
        <v>623.46699999999998</v>
      </c>
      <c r="AE1608" s="105"/>
      <c r="AF1608" s="34"/>
      <c r="AG1608" s="34"/>
      <c r="AH1608" s="34"/>
      <c r="AI1608" s="29">
        <v>0.51100000000000001</v>
      </c>
      <c r="AJ1608" s="29"/>
      <c r="AK1608" s="29">
        <v>0</v>
      </c>
      <c r="AL1608" s="29">
        <v>0</v>
      </c>
      <c r="AM1608" s="29" t="s">
        <v>28</v>
      </c>
      <c r="AN1608" s="158" t="s">
        <v>28</v>
      </c>
      <c r="AO1608" s="29" t="s">
        <v>28</v>
      </c>
      <c r="AP1608" s="29">
        <v>54</v>
      </c>
      <c r="AQ1608" s="29">
        <v>692</v>
      </c>
      <c r="AR1608" s="29">
        <v>150</v>
      </c>
      <c r="AS1608" s="29">
        <v>200</v>
      </c>
      <c r="AT1608" s="127">
        <v>27.6</v>
      </c>
      <c r="AU1608" s="144">
        <v>2.0760000000000001E-2</v>
      </c>
      <c r="AV1608" s="36"/>
      <c r="AW1608" s="102">
        <v>44713</v>
      </c>
      <c r="AX1608" s="129" t="s">
        <v>4744</v>
      </c>
      <c r="AY1608" s="106"/>
      <c r="BG1608">
        <v>1100033489</v>
      </c>
      <c r="BH1608" t="str">
        <f t="shared" si="358"/>
        <v>AV</v>
      </c>
      <c r="BJ1608" t="str">
        <f t="shared" si="359"/>
        <v>OK</v>
      </c>
      <c r="BK1608" s="130">
        <v>748.16</v>
      </c>
      <c r="BL1608" s="130" t="s">
        <v>37</v>
      </c>
      <c r="BM1608" s="131" t="s">
        <v>33</v>
      </c>
      <c r="BN1608" s="131" t="e">
        <v>#VALUE!</v>
      </c>
      <c r="BO1608">
        <v>748.16</v>
      </c>
      <c r="BP1608">
        <v>0</v>
      </c>
    </row>
    <row r="1609" spans="1:68" x14ac:dyDescent="0.3">
      <c r="A1609" s="1"/>
      <c r="B1609" s="47">
        <v>1504</v>
      </c>
      <c r="C1609" s="45">
        <v>1135902</v>
      </c>
      <c r="D1609" s="47"/>
      <c r="E1609" s="166" t="s">
        <v>4929</v>
      </c>
      <c r="F1609" s="39" t="s">
        <v>5856</v>
      </c>
      <c r="G1609" s="29" t="s">
        <v>31</v>
      </c>
      <c r="H1609" s="157" t="s">
        <v>4781</v>
      </c>
      <c r="I1609" s="148"/>
      <c r="J1609" s="147"/>
      <c r="K1609" s="148"/>
      <c r="L1609" s="148"/>
      <c r="M1609" s="147"/>
      <c r="N1609" s="29" t="str">
        <f t="shared" si="354"/>
        <v/>
      </c>
      <c r="O1609" s="29" t="str">
        <f t="shared" si="355"/>
        <v/>
      </c>
      <c r="P1609" s="29" t="str">
        <f t="shared" si="356"/>
        <v/>
      </c>
      <c r="Q1609" s="29" t="str">
        <f t="shared" si="360"/>
        <v/>
      </c>
      <c r="R1609" s="29" t="str">
        <f t="shared" si="361"/>
        <v/>
      </c>
      <c r="S1609" s="29" t="str">
        <f t="shared" si="362"/>
        <v/>
      </c>
      <c r="T1609" s="29" t="str">
        <f t="shared" si="363"/>
        <v/>
      </c>
      <c r="U1609" s="29"/>
      <c r="V1609" s="29"/>
      <c r="W1609" s="38" t="s">
        <v>463</v>
      </c>
      <c r="X1609" s="37" t="s">
        <v>158</v>
      </c>
      <c r="Y1609" s="146"/>
      <c r="Z1609" s="33">
        <v>1114.24</v>
      </c>
      <c r="AA1609" s="34"/>
      <c r="AB1609" s="33">
        <f t="shared" si="357"/>
        <v>1114.24</v>
      </c>
      <c r="AC1609" s="34"/>
      <c r="AD1609" s="145">
        <f t="shared" si="353"/>
        <v>928.53300000000002</v>
      </c>
      <c r="AE1609" s="105"/>
      <c r="AF1609" s="34"/>
      <c r="AG1609" s="34"/>
      <c r="AH1609" s="34"/>
      <c r="AI1609" s="29">
        <v>0.75</v>
      </c>
      <c r="AJ1609" s="29"/>
      <c r="AK1609" s="29">
        <v>0</v>
      </c>
      <c r="AL1609" s="29">
        <v>0</v>
      </c>
      <c r="AM1609" s="29" t="s">
        <v>28</v>
      </c>
      <c r="AN1609" s="158" t="s">
        <v>28</v>
      </c>
      <c r="AO1609" s="29" t="s">
        <v>28</v>
      </c>
      <c r="AP1609" s="29">
        <v>24</v>
      </c>
      <c r="AQ1609" s="29">
        <v>692</v>
      </c>
      <c r="AR1609" s="29">
        <v>150</v>
      </c>
      <c r="AS1609" s="29">
        <v>200</v>
      </c>
      <c r="AT1609" s="127">
        <v>18</v>
      </c>
      <c r="AU1609" s="144">
        <v>2.0760000000000001E-2</v>
      </c>
      <c r="AV1609" s="36"/>
      <c r="AW1609" s="102">
        <v>44713</v>
      </c>
      <c r="AX1609" s="129" t="s">
        <v>4744</v>
      </c>
      <c r="AY1609" s="106"/>
      <c r="BG1609">
        <v>1100033490</v>
      </c>
      <c r="BH1609" t="str">
        <f t="shared" si="358"/>
        <v>AV</v>
      </c>
      <c r="BJ1609" t="str">
        <f t="shared" si="359"/>
        <v>OK</v>
      </c>
      <c r="BK1609" s="130">
        <v>1114.24</v>
      </c>
      <c r="BL1609" s="130" t="s">
        <v>37</v>
      </c>
      <c r="BM1609" s="131" t="s">
        <v>33</v>
      </c>
      <c r="BN1609" s="131" t="e">
        <v>#VALUE!</v>
      </c>
      <c r="BO1609">
        <v>1114.24</v>
      </c>
      <c r="BP1609">
        <v>0</v>
      </c>
    </row>
    <row r="1610" spans="1:68" x14ac:dyDescent="0.3">
      <c r="A1610" s="1"/>
      <c r="B1610" s="47">
        <v>1505</v>
      </c>
      <c r="C1610" s="45">
        <v>1135903</v>
      </c>
      <c r="D1610" s="47"/>
      <c r="E1610" s="166" t="s">
        <v>4930</v>
      </c>
      <c r="F1610" s="39" t="s">
        <v>5857</v>
      </c>
      <c r="G1610" s="29" t="s">
        <v>31</v>
      </c>
      <c r="H1610" s="157" t="s">
        <v>4781</v>
      </c>
      <c r="I1610" s="148"/>
      <c r="J1610" s="147"/>
      <c r="K1610" s="148"/>
      <c r="L1610" s="148"/>
      <c r="M1610" s="147"/>
      <c r="N1610" s="29" t="str">
        <f t="shared" si="354"/>
        <v/>
      </c>
      <c r="O1610" s="29" t="str">
        <f t="shared" si="355"/>
        <v/>
      </c>
      <c r="P1610" s="29" t="str">
        <f t="shared" si="356"/>
        <v/>
      </c>
      <c r="Q1610" s="29" t="str">
        <f t="shared" si="360"/>
        <v/>
      </c>
      <c r="R1610" s="29" t="str">
        <f t="shared" si="361"/>
        <v/>
      </c>
      <c r="S1610" s="29" t="str">
        <f t="shared" si="362"/>
        <v/>
      </c>
      <c r="T1610" s="29" t="str">
        <f t="shared" si="363"/>
        <v/>
      </c>
      <c r="U1610" s="29"/>
      <c r="V1610" s="29"/>
      <c r="W1610" s="38" t="s">
        <v>463</v>
      </c>
      <c r="X1610" s="37" t="s">
        <v>158</v>
      </c>
      <c r="Y1610" s="146"/>
      <c r="Z1610" s="33">
        <v>876.8</v>
      </c>
      <c r="AA1610" s="34"/>
      <c r="AB1610" s="33">
        <f t="shared" si="357"/>
        <v>876.8</v>
      </c>
      <c r="AC1610" s="34"/>
      <c r="AD1610" s="145">
        <f t="shared" si="353"/>
        <v>730.66700000000003</v>
      </c>
      <c r="AE1610" s="105"/>
      <c r="AF1610" s="34"/>
      <c r="AG1610" s="34"/>
      <c r="AH1610" s="34"/>
      <c r="AI1610" s="29">
        <v>0.48299999999999998</v>
      </c>
      <c r="AJ1610" s="29"/>
      <c r="AK1610" s="29">
        <v>0</v>
      </c>
      <c r="AL1610" s="29">
        <v>0</v>
      </c>
      <c r="AM1610" s="29" t="s">
        <v>28</v>
      </c>
      <c r="AN1610" s="158" t="s">
        <v>28</v>
      </c>
      <c r="AO1610" s="29" t="s">
        <v>28</v>
      </c>
      <c r="AP1610" s="29">
        <v>36</v>
      </c>
      <c r="AQ1610" s="29">
        <v>692</v>
      </c>
      <c r="AR1610" s="29">
        <v>150</v>
      </c>
      <c r="AS1610" s="29">
        <v>200</v>
      </c>
      <c r="AT1610" s="127">
        <v>17.399999999999999</v>
      </c>
      <c r="AU1610" s="144">
        <v>2.0760000000000001E-2</v>
      </c>
      <c r="AV1610" s="36"/>
      <c r="AW1610" s="102">
        <v>44713</v>
      </c>
      <c r="AX1610" s="129" t="s">
        <v>4744</v>
      </c>
      <c r="AY1610" s="106"/>
      <c r="BG1610">
        <v>1100033492</v>
      </c>
      <c r="BH1610" t="str">
        <f t="shared" si="358"/>
        <v>AV</v>
      </c>
      <c r="BJ1610" t="str">
        <f t="shared" si="359"/>
        <v>OK</v>
      </c>
      <c r="BK1610" s="130">
        <v>876.8</v>
      </c>
      <c r="BL1610" s="130" t="s">
        <v>37</v>
      </c>
      <c r="BM1610" s="131" t="s">
        <v>33</v>
      </c>
      <c r="BN1610" s="131" t="e">
        <v>#VALUE!</v>
      </c>
      <c r="BO1610">
        <v>876.8</v>
      </c>
      <c r="BP1610">
        <v>0</v>
      </c>
    </row>
    <row r="1611" spans="1:68" x14ac:dyDescent="0.3">
      <c r="A1611" s="1"/>
      <c r="B1611" s="47">
        <v>1506</v>
      </c>
      <c r="C1611" s="45">
        <v>1135904</v>
      </c>
      <c r="D1611" s="47"/>
      <c r="E1611" s="166" t="s">
        <v>4931</v>
      </c>
      <c r="F1611" s="39" t="s">
        <v>5858</v>
      </c>
      <c r="G1611" s="29" t="s">
        <v>31</v>
      </c>
      <c r="H1611" s="157" t="s">
        <v>4781</v>
      </c>
      <c r="I1611" s="148"/>
      <c r="J1611" s="147"/>
      <c r="K1611" s="148"/>
      <c r="L1611" s="148"/>
      <c r="M1611" s="147"/>
      <c r="N1611" s="29" t="str">
        <f t="shared" si="354"/>
        <v/>
      </c>
      <c r="O1611" s="29" t="str">
        <f t="shared" si="355"/>
        <v/>
      </c>
      <c r="P1611" s="29" t="str">
        <f t="shared" si="356"/>
        <v/>
      </c>
      <c r="Q1611" s="29" t="str">
        <f t="shared" si="360"/>
        <v/>
      </c>
      <c r="R1611" s="29" t="str">
        <f t="shared" si="361"/>
        <v/>
      </c>
      <c r="S1611" s="29" t="str">
        <f t="shared" si="362"/>
        <v/>
      </c>
      <c r="T1611" s="29" t="str">
        <f t="shared" si="363"/>
        <v/>
      </c>
      <c r="U1611" s="29"/>
      <c r="V1611" s="29"/>
      <c r="W1611" s="38" t="s">
        <v>463</v>
      </c>
      <c r="X1611" s="37" t="s">
        <v>158</v>
      </c>
      <c r="Y1611" s="146"/>
      <c r="Z1611" s="33">
        <v>1341.44</v>
      </c>
      <c r="AA1611" s="34"/>
      <c r="AB1611" s="33">
        <f t="shared" si="357"/>
        <v>1341.44</v>
      </c>
      <c r="AC1611" s="34"/>
      <c r="AD1611" s="145">
        <f t="shared" si="353"/>
        <v>1117.867</v>
      </c>
      <c r="AE1611" s="105"/>
      <c r="AF1611" s="34"/>
      <c r="AG1611" s="34"/>
      <c r="AH1611" s="34"/>
      <c r="AI1611" s="29">
        <v>0.72499999999999998</v>
      </c>
      <c r="AJ1611" s="29"/>
      <c r="AK1611" s="29">
        <v>0</v>
      </c>
      <c r="AL1611" s="29">
        <v>0</v>
      </c>
      <c r="AM1611" s="29" t="s">
        <v>28</v>
      </c>
      <c r="AN1611" s="158" t="s">
        <v>28</v>
      </c>
      <c r="AO1611" s="29" t="s">
        <v>28</v>
      </c>
      <c r="AP1611" s="29">
        <v>24</v>
      </c>
      <c r="AQ1611" s="29">
        <v>692</v>
      </c>
      <c r="AR1611" s="29">
        <v>150</v>
      </c>
      <c r="AS1611" s="29">
        <v>200</v>
      </c>
      <c r="AT1611" s="127">
        <v>17.399999999999999</v>
      </c>
      <c r="AU1611" s="144">
        <v>2.0760000000000001E-2</v>
      </c>
      <c r="AV1611" s="36"/>
      <c r="AW1611" s="102">
        <v>44713</v>
      </c>
      <c r="AX1611" s="129" t="s">
        <v>4744</v>
      </c>
      <c r="AY1611" s="106"/>
      <c r="BG1611">
        <v>1100033494</v>
      </c>
      <c r="BH1611" t="str">
        <f t="shared" si="358"/>
        <v>AV</v>
      </c>
      <c r="BJ1611" t="str">
        <f t="shared" si="359"/>
        <v>OK</v>
      </c>
      <c r="BK1611" s="130">
        <v>1341.44</v>
      </c>
      <c r="BL1611" s="130" t="s">
        <v>37</v>
      </c>
      <c r="BM1611" s="131" t="s">
        <v>33</v>
      </c>
      <c r="BN1611" s="131" t="e">
        <v>#VALUE!</v>
      </c>
      <c r="BO1611">
        <v>1341.44</v>
      </c>
      <c r="BP1611">
        <v>0</v>
      </c>
    </row>
    <row r="1612" spans="1:68" x14ac:dyDescent="0.3">
      <c r="A1612" s="1"/>
      <c r="B1612" s="47">
        <v>1507</v>
      </c>
      <c r="C1612" s="45">
        <v>1135905</v>
      </c>
      <c r="D1612" s="47"/>
      <c r="E1612" s="166" t="s">
        <v>4932</v>
      </c>
      <c r="F1612" s="39" t="s">
        <v>5859</v>
      </c>
      <c r="G1612" s="29" t="s">
        <v>31</v>
      </c>
      <c r="H1612" s="157" t="s">
        <v>4781</v>
      </c>
      <c r="I1612" s="148"/>
      <c r="J1612" s="147"/>
      <c r="K1612" s="148"/>
      <c r="L1612" s="148"/>
      <c r="M1612" s="147"/>
      <c r="N1612" s="29" t="str">
        <f t="shared" si="354"/>
        <v/>
      </c>
      <c r="O1612" s="29" t="str">
        <f t="shared" si="355"/>
        <v/>
      </c>
      <c r="P1612" s="29" t="str">
        <f t="shared" si="356"/>
        <v/>
      </c>
      <c r="Q1612" s="29" t="str">
        <f t="shared" si="360"/>
        <v/>
      </c>
      <c r="R1612" s="29" t="str">
        <f t="shared" si="361"/>
        <v/>
      </c>
      <c r="S1612" s="29" t="str">
        <f t="shared" si="362"/>
        <v/>
      </c>
      <c r="T1612" s="29" t="str">
        <f t="shared" si="363"/>
        <v/>
      </c>
      <c r="U1612" s="29"/>
      <c r="V1612" s="29"/>
      <c r="W1612" s="38" t="s">
        <v>463</v>
      </c>
      <c r="X1612" s="37" t="s">
        <v>158</v>
      </c>
      <c r="Y1612" s="146"/>
      <c r="Z1612" s="33">
        <v>1650.56</v>
      </c>
      <c r="AA1612" s="34"/>
      <c r="AB1612" s="33">
        <f t="shared" si="357"/>
        <v>1650.56</v>
      </c>
      <c r="AC1612" s="34"/>
      <c r="AD1612" s="145">
        <f t="shared" si="353"/>
        <v>1375.4670000000001</v>
      </c>
      <c r="AE1612" s="105"/>
      <c r="AF1612" s="34"/>
      <c r="AG1612" s="34"/>
      <c r="AH1612" s="34"/>
      <c r="AI1612" s="29">
        <v>1.133</v>
      </c>
      <c r="AJ1612" s="29"/>
      <c r="AK1612" s="29">
        <v>0</v>
      </c>
      <c r="AL1612" s="29">
        <v>0</v>
      </c>
      <c r="AM1612" s="29" t="s">
        <v>28</v>
      </c>
      <c r="AN1612" s="158" t="s">
        <v>28</v>
      </c>
      <c r="AO1612" s="29" t="s">
        <v>28</v>
      </c>
      <c r="AP1612" s="29">
        <v>12</v>
      </c>
      <c r="AQ1612" s="29">
        <v>692</v>
      </c>
      <c r="AR1612" s="29">
        <v>150</v>
      </c>
      <c r="AS1612" s="29">
        <v>200</v>
      </c>
      <c r="AT1612" s="127">
        <v>13.6</v>
      </c>
      <c r="AU1612" s="144">
        <v>2.0760000000000001E-2</v>
      </c>
      <c r="AV1612" s="36"/>
      <c r="AW1612" s="102">
        <v>44713</v>
      </c>
      <c r="AX1612" s="129" t="s">
        <v>4744</v>
      </c>
      <c r="AY1612" s="106"/>
      <c r="BG1612">
        <v>1100018778</v>
      </c>
      <c r="BH1612" t="str">
        <f t="shared" si="358"/>
        <v>AV</v>
      </c>
      <c r="BJ1612" t="str">
        <f t="shared" si="359"/>
        <v>OK</v>
      </c>
      <c r="BK1612" s="130">
        <v>1650.56</v>
      </c>
      <c r="BL1612" s="130" t="s">
        <v>37</v>
      </c>
      <c r="BM1612" s="131" t="s">
        <v>33</v>
      </c>
      <c r="BN1612" s="131" t="e">
        <v>#VALUE!</v>
      </c>
      <c r="BO1612">
        <v>1650.56</v>
      </c>
      <c r="BP1612">
        <v>0</v>
      </c>
    </row>
    <row r="1613" spans="1:68" x14ac:dyDescent="0.3">
      <c r="A1613" s="1"/>
      <c r="B1613" s="47">
        <v>1508</v>
      </c>
      <c r="C1613" s="45">
        <v>1135906</v>
      </c>
      <c r="D1613" s="47"/>
      <c r="E1613" s="166" t="s">
        <v>4933</v>
      </c>
      <c r="F1613" s="39" t="s">
        <v>5860</v>
      </c>
      <c r="G1613" s="29" t="s">
        <v>31</v>
      </c>
      <c r="H1613" s="157" t="s">
        <v>4781</v>
      </c>
      <c r="I1613" s="148"/>
      <c r="J1613" s="147"/>
      <c r="K1613" s="148"/>
      <c r="L1613" s="148"/>
      <c r="M1613" s="147"/>
      <c r="N1613" s="29" t="str">
        <f t="shared" si="354"/>
        <v/>
      </c>
      <c r="O1613" s="29" t="str">
        <f t="shared" si="355"/>
        <v/>
      </c>
      <c r="P1613" s="29" t="str">
        <f t="shared" si="356"/>
        <v/>
      </c>
      <c r="Q1613" s="29" t="str">
        <f t="shared" si="360"/>
        <v/>
      </c>
      <c r="R1613" s="29" t="str">
        <f t="shared" si="361"/>
        <v/>
      </c>
      <c r="S1613" s="29" t="str">
        <f t="shared" si="362"/>
        <v/>
      </c>
      <c r="T1613" s="29" t="str">
        <f t="shared" si="363"/>
        <v/>
      </c>
      <c r="U1613" s="29"/>
      <c r="V1613" s="29"/>
      <c r="W1613" s="38" t="s">
        <v>463</v>
      </c>
      <c r="X1613" s="37" t="s">
        <v>158</v>
      </c>
      <c r="Y1613" s="146"/>
      <c r="Z1613" s="33">
        <v>2573.44</v>
      </c>
      <c r="AA1613" s="34"/>
      <c r="AB1613" s="33">
        <f t="shared" si="357"/>
        <v>2573.44</v>
      </c>
      <c r="AC1613" s="34"/>
      <c r="AD1613" s="145">
        <f t="shared" si="353"/>
        <v>2144.5329999999999</v>
      </c>
      <c r="AE1613" s="105"/>
      <c r="AF1613" s="34"/>
      <c r="AG1613" s="34"/>
      <c r="AH1613" s="34"/>
      <c r="AI1613" s="29">
        <v>1.333</v>
      </c>
      <c r="AJ1613" s="29"/>
      <c r="AK1613" s="29">
        <v>0</v>
      </c>
      <c r="AL1613" s="29">
        <v>0</v>
      </c>
      <c r="AM1613" s="29" t="s">
        <v>28</v>
      </c>
      <c r="AN1613" s="158" t="s">
        <v>28</v>
      </c>
      <c r="AO1613" s="29" t="s">
        <v>28</v>
      </c>
      <c r="AP1613" s="29">
        <v>6</v>
      </c>
      <c r="AQ1613" s="29">
        <v>692</v>
      </c>
      <c r="AR1613" s="29">
        <v>150</v>
      </c>
      <c r="AS1613" s="29">
        <v>200</v>
      </c>
      <c r="AT1613" s="127">
        <v>8</v>
      </c>
      <c r="AU1613" s="144">
        <v>2.0760000000000001E-2</v>
      </c>
      <c r="AV1613" s="36"/>
      <c r="AW1613" s="102">
        <v>44713</v>
      </c>
      <c r="AX1613" s="129" t="s">
        <v>4744</v>
      </c>
      <c r="AY1613" s="106"/>
      <c r="BG1613">
        <v>1100033497</v>
      </c>
      <c r="BH1613" t="str">
        <f t="shared" si="358"/>
        <v>AV</v>
      </c>
      <c r="BJ1613" t="str">
        <f t="shared" si="359"/>
        <v>OK</v>
      </c>
      <c r="BK1613" s="130">
        <v>2573.44</v>
      </c>
      <c r="BL1613" s="130" t="s">
        <v>37</v>
      </c>
      <c r="BM1613" s="131" t="s">
        <v>33</v>
      </c>
      <c r="BN1613" s="131" t="e">
        <v>#VALUE!</v>
      </c>
      <c r="BO1613">
        <v>2573.44</v>
      </c>
      <c r="BP1613">
        <v>0</v>
      </c>
    </row>
    <row r="1614" spans="1:68" x14ac:dyDescent="0.3">
      <c r="A1614" s="1"/>
      <c r="B1614" s="47">
        <v>1509</v>
      </c>
      <c r="C1614" s="45">
        <v>1135909</v>
      </c>
      <c r="D1614" s="47"/>
      <c r="E1614" s="166" t="s">
        <v>4934</v>
      </c>
      <c r="F1614" s="39" t="s">
        <v>5861</v>
      </c>
      <c r="G1614" s="29" t="s">
        <v>31</v>
      </c>
      <c r="H1614" s="157" t="s">
        <v>4781</v>
      </c>
      <c r="I1614" s="148"/>
      <c r="J1614" s="147"/>
      <c r="K1614" s="148"/>
      <c r="L1614" s="148"/>
      <c r="M1614" s="147"/>
      <c r="N1614" s="29" t="str">
        <f t="shared" si="354"/>
        <v/>
      </c>
      <c r="O1614" s="29" t="str">
        <f t="shared" si="355"/>
        <v/>
      </c>
      <c r="P1614" s="29" t="str">
        <f t="shared" si="356"/>
        <v/>
      </c>
      <c r="Q1614" s="29" t="str">
        <f t="shared" si="360"/>
        <v/>
      </c>
      <c r="R1614" s="29" t="str">
        <f t="shared" si="361"/>
        <v/>
      </c>
      <c r="S1614" s="29" t="str">
        <f t="shared" si="362"/>
        <v/>
      </c>
      <c r="T1614" s="29" t="str">
        <f t="shared" si="363"/>
        <v/>
      </c>
      <c r="U1614" s="29"/>
      <c r="V1614" s="29"/>
      <c r="W1614" s="38" t="s">
        <v>463</v>
      </c>
      <c r="X1614" s="37" t="s">
        <v>158</v>
      </c>
      <c r="Y1614" s="146"/>
      <c r="Z1614" s="33">
        <v>1153.28</v>
      </c>
      <c r="AA1614" s="34"/>
      <c r="AB1614" s="33">
        <f t="shared" si="357"/>
        <v>1153.28</v>
      </c>
      <c r="AC1614" s="34"/>
      <c r="AD1614" s="145">
        <f t="shared" si="353"/>
        <v>961.06700000000001</v>
      </c>
      <c r="AE1614" s="105"/>
      <c r="AF1614" s="34"/>
      <c r="AG1614" s="34"/>
      <c r="AH1614" s="34"/>
      <c r="AI1614" s="29">
        <v>0.46</v>
      </c>
      <c r="AJ1614" s="29"/>
      <c r="AK1614" s="29">
        <v>0</v>
      </c>
      <c r="AL1614" s="29">
        <v>0</v>
      </c>
      <c r="AM1614" s="29" t="s">
        <v>28</v>
      </c>
      <c r="AN1614" s="158" t="s">
        <v>28</v>
      </c>
      <c r="AO1614" s="29" t="s">
        <v>28</v>
      </c>
      <c r="AP1614" s="29">
        <v>50</v>
      </c>
      <c r="AQ1614" s="29">
        <v>500</v>
      </c>
      <c r="AR1614" s="29">
        <v>290</v>
      </c>
      <c r="AS1614" s="29">
        <v>290</v>
      </c>
      <c r="AT1614" s="127">
        <v>23</v>
      </c>
      <c r="AU1614" s="144">
        <v>4.2049999999999997E-2</v>
      </c>
      <c r="AV1614" s="36"/>
      <c r="AW1614" s="102">
        <v>44713</v>
      </c>
      <c r="AX1614" s="129" t="s">
        <v>4744</v>
      </c>
      <c r="AY1614" s="106"/>
      <c r="BG1614">
        <v>1100026291</v>
      </c>
      <c r="BH1614" t="str">
        <f t="shared" si="358"/>
        <v>AV</v>
      </c>
      <c r="BJ1614" t="str">
        <f t="shared" si="359"/>
        <v>OK</v>
      </c>
      <c r="BK1614" s="130">
        <v>1153.28</v>
      </c>
      <c r="BL1614" s="130" t="s">
        <v>37</v>
      </c>
      <c r="BM1614" s="131" t="s">
        <v>33</v>
      </c>
      <c r="BN1614" s="131" t="e">
        <v>#VALUE!</v>
      </c>
      <c r="BO1614">
        <v>1153.28</v>
      </c>
      <c r="BP1614">
        <v>0</v>
      </c>
    </row>
    <row r="1615" spans="1:68" x14ac:dyDescent="0.3">
      <c r="A1615" s="1"/>
      <c r="B1615" s="47">
        <v>1510</v>
      </c>
      <c r="C1615" s="45">
        <v>1135907</v>
      </c>
      <c r="D1615" s="47"/>
      <c r="E1615" s="166" t="s">
        <v>4935</v>
      </c>
      <c r="F1615" s="39" t="s">
        <v>5862</v>
      </c>
      <c r="G1615" s="29" t="s">
        <v>31</v>
      </c>
      <c r="H1615" s="157" t="s">
        <v>4781</v>
      </c>
      <c r="I1615" s="148"/>
      <c r="J1615" s="147"/>
      <c r="K1615" s="148"/>
      <c r="L1615" s="148"/>
      <c r="M1615" s="147"/>
      <c r="N1615" s="29" t="str">
        <f t="shared" si="354"/>
        <v/>
      </c>
      <c r="O1615" s="29" t="str">
        <f t="shared" si="355"/>
        <v/>
      </c>
      <c r="P1615" s="29" t="str">
        <f t="shared" si="356"/>
        <v/>
      </c>
      <c r="Q1615" s="29" t="str">
        <f t="shared" si="360"/>
        <v/>
      </c>
      <c r="R1615" s="29" t="str">
        <f t="shared" si="361"/>
        <v/>
      </c>
      <c r="S1615" s="29" t="str">
        <f t="shared" si="362"/>
        <v/>
      </c>
      <c r="T1615" s="29" t="str">
        <f t="shared" si="363"/>
        <v/>
      </c>
      <c r="U1615" s="29"/>
      <c r="V1615" s="29"/>
      <c r="W1615" s="38" t="s">
        <v>463</v>
      </c>
      <c r="X1615" s="37" t="s">
        <v>158</v>
      </c>
      <c r="Y1615" s="146"/>
      <c r="Z1615" s="33">
        <v>4759.68</v>
      </c>
      <c r="AA1615" s="34"/>
      <c r="AB1615" s="33">
        <f t="shared" si="357"/>
        <v>4759.68</v>
      </c>
      <c r="AC1615" s="34"/>
      <c r="AD1615" s="145">
        <f t="shared" si="353"/>
        <v>3966.4</v>
      </c>
      <c r="AE1615" s="105"/>
      <c r="AF1615" s="34"/>
      <c r="AG1615" s="34"/>
      <c r="AH1615" s="34"/>
      <c r="AI1615" s="29">
        <v>0.625</v>
      </c>
      <c r="AJ1615" s="29"/>
      <c r="AK1615" s="29">
        <v>0</v>
      </c>
      <c r="AL1615" s="29">
        <v>0</v>
      </c>
      <c r="AM1615" s="29" t="s">
        <v>28</v>
      </c>
      <c r="AN1615" s="158" t="s">
        <v>28</v>
      </c>
      <c r="AO1615" s="29" t="s">
        <v>28</v>
      </c>
      <c r="AP1615" s="29">
        <v>28</v>
      </c>
      <c r="AQ1615" s="29">
        <v>702</v>
      </c>
      <c r="AR1615" s="29">
        <v>302</v>
      </c>
      <c r="AS1615" s="29">
        <v>245</v>
      </c>
      <c r="AT1615" s="127">
        <v>17.5</v>
      </c>
      <c r="AU1615" s="144">
        <v>5.1941000000000001E-2</v>
      </c>
      <c r="AV1615" s="36"/>
      <c r="AW1615" s="102">
        <v>44713</v>
      </c>
      <c r="AX1615" s="129" t="s">
        <v>4744</v>
      </c>
      <c r="AY1615" s="106"/>
      <c r="BG1615">
        <v>1100015653</v>
      </c>
      <c r="BH1615" t="str">
        <f t="shared" si="358"/>
        <v>AV</v>
      </c>
      <c r="BJ1615" t="str">
        <f t="shared" si="359"/>
        <v>OK</v>
      </c>
      <c r="BK1615" s="130">
        <v>4759.68</v>
      </c>
      <c r="BL1615" s="130" t="s">
        <v>37</v>
      </c>
      <c r="BM1615" s="131" t="s">
        <v>33</v>
      </c>
      <c r="BN1615" s="131" t="e">
        <v>#VALUE!</v>
      </c>
      <c r="BO1615">
        <v>4759.68</v>
      </c>
      <c r="BP1615">
        <v>0</v>
      </c>
    </row>
    <row r="1616" spans="1:68" x14ac:dyDescent="0.3">
      <c r="A1616" s="1"/>
      <c r="B1616" s="47">
        <v>1511</v>
      </c>
      <c r="C1616" s="45">
        <v>1135908</v>
      </c>
      <c r="D1616" s="47"/>
      <c r="E1616" s="166" t="s">
        <v>4936</v>
      </c>
      <c r="F1616" s="39" t="s">
        <v>5863</v>
      </c>
      <c r="G1616" s="29" t="s">
        <v>31</v>
      </c>
      <c r="H1616" s="157" t="s">
        <v>4781</v>
      </c>
      <c r="I1616" s="148"/>
      <c r="J1616" s="147"/>
      <c r="K1616" s="148"/>
      <c r="L1616" s="148"/>
      <c r="M1616" s="147"/>
      <c r="N1616" s="29" t="str">
        <f t="shared" si="354"/>
        <v/>
      </c>
      <c r="O1616" s="29" t="str">
        <f t="shared" si="355"/>
        <v/>
      </c>
      <c r="P1616" s="29" t="str">
        <f t="shared" si="356"/>
        <v/>
      </c>
      <c r="Q1616" s="29" t="str">
        <f t="shared" si="360"/>
        <v/>
      </c>
      <c r="R1616" s="29" t="str">
        <f t="shared" si="361"/>
        <v/>
      </c>
      <c r="S1616" s="29" t="str">
        <f t="shared" si="362"/>
        <v/>
      </c>
      <c r="T1616" s="29" t="str">
        <f t="shared" si="363"/>
        <v/>
      </c>
      <c r="U1616" s="29"/>
      <c r="V1616" s="29"/>
      <c r="W1616" s="38" t="s">
        <v>463</v>
      </c>
      <c r="X1616" s="37" t="s">
        <v>158</v>
      </c>
      <c r="Y1616" s="146"/>
      <c r="Z1616" s="33">
        <v>571.52</v>
      </c>
      <c r="AA1616" s="34"/>
      <c r="AB1616" s="33">
        <f t="shared" si="357"/>
        <v>571.52</v>
      </c>
      <c r="AC1616" s="34"/>
      <c r="AD1616" s="145">
        <f t="shared" si="353"/>
        <v>476.267</v>
      </c>
      <c r="AE1616" s="105"/>
      <c r="AF1616" s="34"/>
      <c r="AG1616" s="34"/>
      <c r="AH1616" s="34"/>
      <c r="AI1616" s="29">
        <v>0.48</v>
      </c>
      <c r="AJ1616" s="29"/>
      <c r="AK1616" s="29">
        <v>0</v>
      </c>
      <c r="AL1616" s="29">
        <v>0</v>
      </c>
      <c r="AM1616" s="29" t="s">
        <v>28</v>
      </c>
      <c r="AN1616" s="158" t="s">
        <v>28</v>
      </c>
      <c r="AO1616" s="29" t="s">
        <v>28</v>
      </c>
      <c r="AP1616" s="29">
        <v>50</v>
      </c>
      <c r="AQ1616" s="29">
        <v>500</v>
      </c>
      <c r="AR1616" s="29">
        <v>290</v>
      </c>
      <c r="AS1616" s="29">
        <v>290</v>
      </c>
      <c r="AT1616" s="127">
        <v>24</v>
      </c>
      <c r="AU1616" s="144">
        <v>4.2049999999999997E-2</v>
      </c>
      <c r="AV1616" s="36"/>
      <c r="AW1616" s="102">
        <v>44713</v>
      </c>
      <c r="AX1616" s="129" t="s">
        <v>4744</v>
      </c>
      <c r="AY1616" s="106"/>
      <c r="BG1616">
        <v>2100020832</v>
      </c>
      <c r="BH1616" t="str">
        <f t="shared" si="358"/>
        <v>AV</v>
      </c>
      <c r="BJ1616" t="str">
        <f t="shared" si="359"/>
        <v>OK</v>
      </c>
      <c r="BK1616" s="130">
        <v>571.52</v>
      </c>
      <c r="BL1616" s="130" t="s">
        <v>37</v>
      </c>
      <c r="BM1616" s="131" t="s">
        <v>33</v>
      </c>
      <c r="BN1616" s="131" t="e">
        <v>#VALUE!</v>
      </c>
      <c r="BO1616">
        <v>571.52</v>
      </c>
      <c r="BP1616">
        <v>0</v>
      </c>
    </row>
    <row r="1617" spans="1:68" x14ac:dyDescent="0.3">
      <c r="A1617" s="1"/>
      <c r="B1617" s="47">
        <v>1512</v>
      </c>
      <c r="C1617" s="45">
        <v>1135910</v>
      </c>
      <c r="D1617" s="47"/>
      <c r="E1617" s="166" t="s">
        <v>4937</v>
      </c>
      <c r="F1617" s="39" t="s">
        <v>5864</v>
      </c>
      <c r="G1617" s="29" t="s">
        <v>31</v>
      </c>
      <c r="H1617" s="157" t="s">
        <v>4781</v>
      </c>
      <c r="I1617" s="148"/>
      <c r="J1617" s="147"/>
      <c r="K1617" s="148"/>
      <c r="L1617" s="148"/>
      <c r="M1617" s="147"/>
      <c r="N1617" s="29" t="str">
        <f t="shared" si="354"/>
        <v/>
      </c>
      <c r="O1617" s="29" t="str">
        <f t="shared" si="355"/>
        <v/>
      </c>
      <c r="P1617" s="29" t="str">
        <f t="shared" si="356"/>
        <v/>
      </c>
      <c r="Q1617" s="29" t="str">
        <f t="shared" si="360"/>
        <v/>
      </c>
      <c r="R1617" s="29" t="str">
        <f t="shared" si="361"/>
        <v/>
      </c>
      <c r="S1617" s="29" t="str">
        <f t="shared" si="362"/>
        <v/>
      </c>
      <c r="T1617" s="29" t="str">
        <f t="shared" si="363"/>
        <v/>
      </c>
      <c r="U1617" s="29"/>
      <c r="V1617" s="29"/>
      <c r="W1617" s="38" t="s">
        <v>463</v>
      </c>
      <c r="X1617" s="37" t="s">
        <v>158</v>
      </c>
      <c r="Y1617" s="146"/>
      <c r="Z1617" s="33">
        <v>524.79999999999995</v>
      </c>
      <c r="AA1617" s="34"/>
      <c r="AB1617" s="33">
        <f t="shared" si="357"/>
        <v>524.79999999999995</v>
      </c>
      <c r="AC1617" s="34"/>
      <c r="AD1617" s="145">
        <f t="shared" si="353"/>
        <v>437.33300000000003</v>
      </c>
      <c r="AE1617" s="105"/>
      <c r="AF1617" s="34"/>
      <c r="AG1617" s="34"/>
      <c r="AH1617" s="34"/>
      <c r="AI1617" s="29">
        <v>7.6999999999999999E-2</v>
      </c>
      <c r="AJ1617" s="29"/>
      <c r="AK1617" s="29">
        <v>0</v>
      </c>
      <c r="AL1617" s="29">
        <v>0</v>
      </c>
      <c r="AM1617" s="29" t="s">
        <v>28</v>
      </c>
      <c r="AN1617" s="158" t="s">
        <v>28</v>
      </c>
      <c r="AO1617" s="29" t="s">
        <v>28</v>
      </c>
      <c r="AP1617" s="29">
        <v>180</v>
      </c>
      <c r="AQ1617" s="29">
        <v>692</v>
      </c>
      <c r="AR1617" s="29">
        <v>292</v>
      </c>
      <c r="AS1617" s="29">
        <v>230</v>
      </c>
      <c r="AT1617" s="127">
        <v>13.9</v>
      </c>
      <c r="AU1617" s="144">
        <v>4.6475000000000002E-2</v>
      </c>
      <c r="AV1617" s="36"/>
      <c r="AW1617" s="102">
        <v>44713</v>
      </c>
      <c r="AX1617" s="129" t="s">
        <v>4744</v>
      </c>
      <c r="AY1617" s="106"/>
      <c r="BG1617">
        <v>1100018271</v>
      </c>
      <c r="BH1617" t="str">
        <f t="shared" si="358"/>
        <v>AV</v>
      </c>
      <c r="BJ1617" t="str">
        <f t="shared" si="359"/>
        <v>OK</v>
      </c>
      <c r="BK1617" s="130">
        <v>524.79999999999995</v>
      </c>
      <c r="BL1617" s="130" t="s">
        <v>37</v>
      </c>
      <c r="BM1617" s="131" t="s">
        <v>33</v>
      </c>
      <c r="BN1617" s="131" t="e">
        <v>#VALUE!</v>
      </c>
      <c r="BO1617">
        <v>524.79999999999995</v>
      </c>
      <c r="BP1617">
        <v>0</v>
      </c>
    </row>
    <row r="1618" spans="1:68" x14ac:dyDescent="0.3">
      <c r="A1618" s="1"/>
      <c r="B1618" s="47">
        <v>1513</v>
      </c>
      <c r="C1618" s="45">
        <v>1135911</v>
      </c>
      <c r="D1618" s="47"/>
      <c r="E1618" s="166" t="s">
        <v>4938</v>
      </c>
      <c r="F1618" s="39" t="s">
        <v>5865</v>
      </c>
      <c r="G1618" s="29" t="s">
        <v>31</v>
      </c>
      <c r="H1618" s="157" t="s">
        <v>4781</v>
      </c>
      <c r="I1618" s="148"/>
      <c r="J1618" s="147"/>
      <c r="K1618" s="148"/>
      <c r="L1618" s="148"/>
      <c r="M1618" s="147"/>
      <c r="N1618" s="29" t="str">
        <f t="shared" si="354"/>
        <v/>
      </c>
      <c r="O1618" s="29" t="str">
        <f t="shared" si="355"/>
        <v/>
      </c>
      <c r="P1618" s="29" t="str">
        <f t="shared" si="356"/>
        <v/>
      </c>
      <c r="Q1618" s="29" t="str">
        <f t="shared" si="360"/>
        <v/>
      </c>
      <c r="R1618" s="29" t="str">
        <f t="shared" si="361"/>
        <v/>
      </c>
      <c r="S1618" s="29" t="str">
        <f t="shared" si="362"/>
        <v/>
      </c>
      <c r="T1618" s="29" t="str">
        <f t="shared" si="363"/>
        <v/>
      </c>
      <c r="U1618" s="29"/>
      <c r="V1618" s="29"/>
      <c r="W1618" s="38" t="s">
        <v>463</v>
      </c>
      <c r="X1618" s="37" t="s">
        <v>158</v>
      </c>
      <c r="Y1618" s="146"/>
      <c r="Z1618" s="33">
        <v>2317.44</v>
      </c>
      <c r="AA1618" s="34"/>
      <c r="AB1618" s="33">
        <f t="shared" si="357"/>
        <v>2317.44</v>
      </c>
      <c r="AC1618" s="34"/>
      <c r="AD1618" s="145">
        <f t="shared" si="353"/>
        <v>1931.2</v>
      </c>
      <c r="AE1618" s="105"/>
      <c r="AF1618" s="34"/>
      <c r="AG1618" s="34"/>
      <c r="AH1618" s="34"/>
      <c r="AI1618" s="29">
        <v>9.8000000000000004E-2</v>
      </c>
      <c r="AJ1618" s="29"/>
      <c r="AK1618" s="29">
        <v>0</v>
      </c>
      <c r="AL1618" s="29">
        <v>0</v>
      </c>
      <c r="AM1618" s="29" t="s">
        <v>28</v>
      </c>
      <c r="AN1618" s="158" t="s">
        <v>28</v>
      </c>
      <c r="AO1618" s="29" t="s">
        <v>28</v>
      </c>
      <c r="AP1618" s="29">
        <v>50</v>
      </c>
      <c r="AQ1618" s="29">
        <v>370</v>
      </c>
      <c r="AR1618" s="29">
        <v>225</v>
      </c>
      <c r="AS1618" s="29">
        <v>165</v>
      </c>
      <c r="AT1618" s="127">
        <v>4.9000000000000004</v>
      </c>
      <c r="AU1618" s="144">
        <v>1.3736E-2</v>
      </c>
      <c r="AV1618" s="36"/>
      <c r="AW1618" s="102">
        <v>44713</v>
      </c>
      <c r="AX1618" s="129" t="s">
        <v>4744</v>
      </c>
      <c r="AY1618" s="106"/>
      <c r="BG1618">
        <v>1100018254</v>
      </c>
      <c r="BH1618" t="str">
        <f t="shared" si="358"/>
        <v>AV</v>
      </c>
      <c r="BJ1618" t="str">
        <f t="shared" si="359"/>
        <v>OK</v>
      </c>
      <c r="BK1618" s="130">
        <v>2317.44</v>
      </c>
      <c r="BL1618" s="130" t="s">
        <v>37</v>
      </c>
      <c r="BM1618" s="131" t="s">
        <v>33</v>
      </c>
      <c r="BN1618" s="131" t="e">
        <v>#VALUE!</v>
      </c>
      <c r="BO1618">
        <v>2317.44</v>
      </c>
      <c r="BP1618">
        <v>0</v>
      </c>
    </row>
    <row r="1619" spans="1:68" x14ac:dyDescent="0.3">
      <c r="A1619" s="1"/>
      <c r="B1619" s="47">
        <v>1514</v>
      </c>
      <c r="C1619" s="45">
        <v>1135912</v>
      </c>
      <c r="D1619" s="47"/>
      <c r="E1619" s="166" t="s">
        <v>4939</v>
      </c>
      <c r="F1619" s="39" t="s">
        <v>5866</v>
      </c>
      <c r="G1619" s="29" t="s">
        <v>31</v>
      </c>
      <c r="H1619" s="157" t="s">
        <v>4781</v>
      </c>
      <c r="I1619" s="148"/>
      <c r="J1619" s="147"/>
      <c r="K1619" s="148"/>
      <c r="L1619" s="148"/>
      <c r="M1619" s="147"/>
      <c r="N1619" s="29" t="str">
        <f t="shared" si="354"/>
        <v/>
      </c>
      <c r="O1619" s="29" t="str">
        <f t="shared" si="355"/>
        <v/>
      </c>
      <c r="P1619" s="29" t="str">
        <f t="shared" si="356"/>
        <v/>
      </c>
      <c r="Q1619" s="29" t="str">
        <f t="shared" si="360"/>
        <v/>
      </c>
      <c r="R1619" s="29" t="str">
        <f t="shared" si="361"/>
        <v/>
      </c>
      <c r="S1619" s="29" t="str">
        <f t="shared" si="362"/>
        <v/>
      </c>
      <c r="T1619" s="29" t="str">
        <f t="shared" si="363"/>
        <v/>
      </c>
      <c r="U1619" s="29"/>
      <c r="V1619" s="29"/>
      <c r="W1619" s="38" t="s">
        <v>463</v>
      </c>
      <c r="X1619" s="37" t="s">
        <v>158</v>
      </c>
      <c r="Y1619" s="146"/>
      <c r="Z1619" s="33">
        <v>3315.2</v>
      </c>
      <c r="AA1619" s="34"/>
      <c r="AB1619" s="33">
        <f t="shared" si="357"/>
        <v>3315.2</v>
      </c>
      <c r="AC1619" s="34"/>
      <c r="AD1619" s="145">
        <f t="shared" si="353"/>
        <v>2762.6669999999999</v>
      </c>
      <c r="AE1619" s="105"/>
      <c r="AF1619" s="34"/>
      <c r="AG1619" s="34"/>
      <c r="AH1619" s="34"/>
      <c r="AI1619" s="29">
        <v>0.16700000000000001</v>
      </c>
      <c r="AJ1619" s="29"/>
      <c r="AK1619" s="29">
        <v>0</v>
      </c>
      <c r="AL1619" s="29">
        <v>0</v>
      </c>
      <c r="AM1619" s="29" t="s">
        <v>28</v>
      </c>
      <c r="AN1619" s="158" t="s">
        <v>28</v>
      </c>
      <c r="AO1619" s="29" t="s">
        <v>28</v>
      </c>
      <c r="AP1619" s="29">
        <v>24</v>
      </c>
      <c r="AQ1619" s="29">
        <v>275</v>
      </c>
      <c r="AR1619" s="29">
        <v>210</v>
      </c>
      <c r="AS1619" s="29">
        <v>190</v>
      </c>
      <c r="AT1619" s="127">
        <v>4</v>
      </c>
      <c r="AU1619" s="144">
        <v>1.0973E-2</v>
      </c>
      <c r="AV1619" s="36"/>
      <c r="AW1619" s="102">
        <v>44713</v>
      </c>
      <c r="AX1619" s="129" t="s">
        <v>4744</v>
      </c>
      <c r="AY1619" s="106"/>
      <c r="BG1619">
        <v>1100018263</v>
      </c>
      <c r="BH1619" t="str">
        <f t="shared" si="358"/>
        <v>AV</v>
      </c>
      <c r="BJ1619" t="str">
        <f t="shared" si="359"/>
        <v>OK</v>
      </c>
      <c r="BK1619" s="130">
        <v>3315.2</v>
      </c>
      <c r="BL1619" s="130" t="s">
        <v>37</v>
      </c>
      <c r="BM1619" s="131" t="s">
        <v>33</v>
      </c>
      <c r="BN1619" s="131" t="e">
        <v>#VALUE!</v>
      </c>
      <c r="BO1619">
        <v>3315.2</v>
      </c>
      <c r="BP1619">
        <v>0</v>
      </c>
    </row>
    <row r="1620" spans="1:68" x14ac:dyDescent="0.3">
      <c r="A1620" s="1"/>
      <c r="B1620" s="47">
        <v>1515</v>
      </c>
      <c r="C1620" s="45">
        <v>1135913</v>
      </c>
      <c r="D1620" s="47"/>
      <c r="E1620" s="166" t="s">
        <v>4940</v>
      </c>
      <c r="F1620" s="39" t="s">
        <v>5867</v>
      </c>
      <c r="G1620" s="29" t="s">
        <v>31</v>
      </c>
      <c r="H1620" s="157" t="s">
        <v>4781</v>
      </c>
      <c r="I1620" s="148"/>
      <c r="J1620" s="147"/>
      <c r="K1620" s="148"/>
      <c r="L1620" s="148"/>
      <c r="M1620" s="147"/>
      <c r="N1620" s="29" t="str">
        <f t="shared" si="354"/>
        <v/>
      </c>
      <c r="O1620" s="29" t="str">
        <f t="shared" si="355"/>
        <v/>
      </c>
      <c r="P1620" s="29" t="str">
        <f t="shared" si="356"/>
        <v/>
      </c>
      <c r="Q1620" s="29" t="str">
        <f t="shared" si="360"/>
        <v/>
      </c>
      <c r="R1620" s="29" t="str">
        <f t="shared" si="361"/>
        <v/>
      </c>
      <c r="S1620" s="29" t="str">
        <f t="shared" si="362"/>
        <v/>
      </c>
      <c r="T1620" s="29" t="str">
        <f t="shared" si="363"/>
        <v/>
      </c>
      <c r="U1620" s="29"/>
      <c r="V1620" s="29"/>
      <c r="W1620" s="38" t="s">
        <v>463</v>
      </c>
      <c r="X1620" s="37" t="s">
        <v>158</v>
      </c>
      <c r="Y1620" s="146"/>
      <c r="Z1620" s="33">
        <v>2702.08</v>
      </c>
      <c r="AA1620" s="34"/>
      <c r="AB1620" s="33">
        <f t="shared" si="357"/>
        <v>2702.08</v>
      </c>
      <c r="AC1620" s="34"/>
      <c r="AD1620" s="145">
        <f t="shared" si="353"/>
        <v>2251.7330000000002</v>
      </c>
      <c r="AE1620" s="105"/>
      <c r="AF1620" s="34"/>
      <c r="AG1620" s="34"/>
      <c r="AH1620" s="34"/>
      <c r="AI1620" s="29">
        <v>0.16700000000000001</v>
      </c>
      <c r="AJ1620" s="29"/>
      <c r="AK1620" s="29">
        <v>0</v>
      </c>
      <c r="AL1620" s="29">
        <v>0</v>
      </c>
      <c r="AM1620" s="29" t="s">
        <v>28</v>
      </c>
      <c r="AN1620" s="158" t="s">
        <v>28</v>
      </c>
      <c r="AO1620" s="29" t="s">
        <v>28</v>
      </c>
      <c r="AP1620" s="29">
        <v>12</v>
      </c>
      <c r="AQ1620" s="29">
        <v>285</v>
      </c>
      <c r="AR1620" s="29">
        <v>195</v>
      </c>
      <c r="AS1620" s="29">
        <v>225</v>
      </c>
      <c r="AT1620" s="127">
        <v>2</v>
      </c>
      <c r="AU1620" s="144">
        <v>1.2503999999999999E-2</v>
      </c>
      <c r="AV1620" s="36"/>
      <c r="AW1620" s="102">
        <v>44713</v>
      </c>
      <c r="AX1620" s="129" t="s">
        <v>4744</v>
      </c>
      <c r="AY1620" s="106"/>
      <c r="BG1620">
        <v>1100018264</v>
      </c>
      <c r="BH1620" t="str">
        <f t="shared" si="358"/>
        <v>AV</v>
      </c>
      <c r="BJ1620" t="str">
        <f t="shared" si="359"/>
        <v>OK</v>
      </c>
      <c r="BK1620" s="130">
        <v>2702.08</v>
      </c>
      <c r="BL1620" s="130" t="s">
        <v>37</v>
      </c>
      <c r="BM1620" s="131" t="s">
        <v>33</v>
      </c>
      <c r="BN1620" s="131" t="e">
        <v>#VALUE!</v>
      </c>
      <c r="BO1620">
        <v>2702.08</v>
      </c>
      <c r="BP1620">
        <v>0</v>
      </c>
    </row>
    <row r="1621" spans="1:68" ht="25.2" x14ac:dyDescent="0.3">
      <c r="A1621" s="1"/>
      <c r="B1621" s="47">
        <v>1516</v>
      </c>
      <c r="C1621" s="45">
        <v>1135914</v>
      </c>
      <c r="D1621" s="47"/>
      <c r="E1621" s="166" t="s">
        <v>4941</v>
      </c>
      <c r="F1621" s="39" t="s">
        <v>5868</v>
      </c>
      <c r="G1621" s="29" t="s">
        <v>31</v>
      </c>
      <c r="H1621" s="157" t="s">
        <v>4781</v>
      </c>
      <c r="I1621" s="148"/>
      <c r="J1621" s="147"/>
      <c r="K1621" s="148"/>
      <c r="L1621" s="148"/>
      <c r="M1621" s="147"/>
      <c r="N1621" s="29" t="str">
        <f t="shared" si="354"/>
        <v/>
      </c>
      <c r="O1621" s="29" t="str">
        <f t="shared" si="355"/>
        <v/>
      </c>
      <c r="P1621" s="29" t="str">
        <f t="shared" si="356"/>
        <v/>
      </c>
      <c r="Q1621" s="29" t="str">
        <f t="shared" si="360"/>
        <v/>
      </c>
      <c r="R1621" s="29" t="str">
        <f t="shared" si="361"/>
        <v/>
      </c>
      <c r="S1621" s="29" t="str">
        <f t="shared" si="362"/>
        <v/>
      </c>
      <c r="T1621" s="29" t="str">
        <f t="shared" si="363"/>
        <v/>
      </c>
      <c r="U1621" s="29"/>
      <c r="V1621" s="29"/>
      <c r="W1621" s="38" t="s">
        <v>463</v>
      </c>
      <c r="X1621" s="37" t="s">
        <v>158</v>
      </c>
      <c r="Y1621" s="146"/>
      <c r="Z1621" s="33">
        <v>14610.56</v>
      </c>
      <c r="AA1621" s="34"/>
      <c r="AB1621" s="33">
        <f t="shared" si="357"/>
        <v>14610.56</v>
      </c>
      <c r="AC1621" s="34"/>
      <c r="AD1621" s="145">
        <f t="shared" si="353"/>
        <v>12175.467000000001</v>
      </c>
      <c r="AE1621" s="105"/>
      <c r="AF1621" s="34"/>
      <c r="AG1621" s="34"/>
      <c r="AH1621" s="34"/>
      <c r="AI1621" s="29">
        <v>4.9000000000000004</v>
      </c>
      <c r="AJ1621" s="29"/>
      <c r="AK1621" s="29">
        <v>2</v>
      </c>
      <c r="AL1621" s="29">
        <v>0</v>
      </c>
      <c r="AM1621" s="29" t="s">
        <v>28</v>
      </c>
      <c r="AN1621" s="158" t="s">
        <v>28</v>
      </c>
      <c r="AO1621" s="29" t="s">
        <v>28</v>
      </c>
      <c r="AP1621" s="29">
        <v>5</v>
      </c>
      <c r="AQ1621" s="29">
        <v>692</v>
      </c>
      <c r="AR1621" s="29">
        <v>292</v>
      </c>
      <c r="AS1621" s="29">
        <v>230</v>
      </c>
      <c r="AT1621" s="127">
        <v>24.5</v>
      </c>
      <c r="AU1621" s="144">
        <v>4.6475000000000002E-2</v>
      </c>
      <c r="AV1621" s="36"/>
      <c r="AW1621" s="102">
        <v>44713</v>
      </c>
      <c r="AX1621" s="129" t="s">
        <v>4744</v>
      </c>
      <c r="AY1621" s="106"/>
      <c r="BG1621">
        <v>1100015725</v>
      </c>
      <c r="BH1621" t="str">
        <f t="shared" si="358"/>
        <v>AV</v>
      </c>
      <c r="BJ1621" t="str">
        <f t="shared" si="359"/>
        <v>OK</v>
      </c>
      <c r="BK1621" s="130">
        <v>14610.56</v>
      </c>
      <c r="BL1621" s="130" t="s">
        <v>37</v>
      </c>
      <c r="BM1621" s="131" t="s">
        <v>33</v>
      </c>
      <c r="BN1621" s="131" t="e">
        <v>#VALUE!</v>
      </c>
      <c r="BO1621">
        <v>14610.56</v>
      </c>
      <c r="BP1621">
        <v>0</v>
      </c>
    </row>
    <row r="1622" spans="1:68" ht="25.2" x14ac:dyDescent="0.3">
      <c r="A1622" s="1"/>
      <c r="B1622" s="47">
        <v>1517</v>
      </c>
      <c r="C1622" s="45">
        <v>1135915</v>
      </c>
      <c r="D1622" s="47"/>
      <c r="E1622" s="166" t="s">
        <v>4942</v>
      </c>
      <c r="F1622" s="39" t="s">
        <v>5869</v>
      </c>
      <c r="G1622" s="29" t="s">
        <v>31</v>
      </c>
      <c r="H1622" s="157" t="s">
        <v>4781</v>
      </c>
      <c r="I1622" s="148"/>
      <c r="J1622" s="147"/>
      <c r="K1622" s="148"/>
      <c r="L1622" s="148"/>
      <c r="M1622" s="147"/>
      <c r="N1622" s="29" t="str">
        <f t="shared" si="354"/>
        <v/>
      </c>
      <c r="O1622" s="29" t="str">
        <f t="shared" si="355"/>
        <v/>
      </c>
      <c r="P1622" s="29" t="str">
        <f t="shared" si="356"/>
        <v/>
      </c>
      <c r="Q1622" s="29" t="str">
        <f t="shared" si="360"/>
        <v/>
      </c>
      <c r="R1622" s="29" t="str">
        <f t="shared" si="361"/>
        <v/>
      </c>
      <c r="S1622" s="29" t="str">
        <f t="shared" si="362"/>
        <v/>
      </c>
      <c r="T1622" s="29" t="str">
        <f t="shared" si="363"/>
        <v/>
      </c>
      <c r="U1622" s="29"/>
      <c r="V1622" s="29"/>
      <c r="W1622" s="38" t="s">
        <v>463</v>
      </c>
      <c r="X1622" s="37" t="s">
        <v>158</v>
      </c>
      <c r="Y1622" s="146"/>
      <c r="Z1622" s="33">
        <v>1696</v>
      </c>
      <c r="AA1622" s="34"/>
      <c r="AB1622" s="33">
        <f t="shared" si="357"/>
        <v>1696</v>
      </c>
      <c r="AC1622" s="34"/>
      <c r="AD1622" s="145">
        <f t="shared" si="353"/>
        <v>1413.3330000000001</v>
      </c>
      <c r="AE1622" s="105"/>
      <c r="AF1622" s="34"/>
      <c r="AG1622" s="34"/>
      <c r="AH1622" s="34"/>
      <c r="AI1622" s="29">
        <v>0.42</v>
      </c>
      <c r="AJ1622" s="29"/>
      <c r="AK1622" s="29">
        <v>2</v>
      </c>
      <c r="AL1622" s="29">
        <v>0</v>
      </c>
      <c r="AM1622" s="29" t="s">
        <v>28</v>
      </c>
      <c r="AN1622" s="158" t="s">
        <v>28</v>
      </c>
      <c r="AO1622" s="29" t="s">
        <v>28</v>
      </c>
      <c r="AP1622" s="29">
        <v>48</v>
      </c>
      <c r="AQ1622" s="29">
        <v>225</v>
      </c>
      <c r="AR1622" s="29">
        <v>200</v>
      </c>
      <c r="AS1622" s="29">
        <v>175</v>
      </c>
      <c r="AT1622" s="127">
        <v>20.2</v>
      </c>
      <c r="AU1622" s="144">
        <v>7.8750000000000001E-3</v>
      </c>
      <c r="AV1622" s="36"/>
      <c r="AW1622" s="102">
        <v>44713</v>
      </c>
      <c r="AX1622" s="129" t="s">
        <v>4744</v>
      </c>
      <c r="AY1622" s="106"/>
      <c r="BG1622">
        <v>1100015753</v>
      </c>
      <c r="BH1622" t="str">
        <f t="shared" si="358"/>
        <v>AV</v>
      </c>
      <c r="BJ1622" t="str">
        <f t="shared" si="359"/>
        <v>OK</v>
      </c>
      <c r="BK1622" s="130">
        <v>1696</v>
      </c>
      <c r="BL1622" s="130" t="s">
        <v>37</v>
      </c>
      <c r="BM1622" s="131" t="s">
        <v>33</v>
      </c>
      <c r="BN1622" s="131" t="e">
        <v>#VALUE!</v>
      </c>
      <c r="BO1622">
        <v>1696</v>
      </c>
      <c r="BP1622">
        <v>0</v>
      </c>
    </row>
    <row r="1623" spans="1:68" ht="25.2" x14ac:dyDescent="0.3">
      <c r="A1623" s="1"/>
      <c r="B1623" s="47">
        <v>1518</v>
      </c>
      <c r="C1623" s="45">
        <v>1135916</v>
      </c>
      <c r="D1623" s="47"/>
      <c r="E1623" s="166" t="s">
        <v>4943</v>
      </c>
      <c r="F1623" s="39" t="s">
        <v>5870</v>
      </c>
      <c r="G1623" s="29" t="s">
        <v>31</v>
      </c>
      <c r="H1623" s="157" t="s">
        <v>4781</v>
      </c>
      <c r="I1623" s="148"/>
      <c r="J1623" s="147"/>
      <c r="K1623" s="148"/>
      <c r="L1623" s="148"/>
      <c r="M1623" s="147"/>
      <c r="N1623" s="29" t="str">
        <f t="shared" si="354"/>
        <v/>
      </c>
      <c r="O1623" s="29" t="str">
        <f t="shared" si="355"/>
        <v/>
      </c>
      <c r="P1623" s="29" t="str">
        <f t="shared" si="356"/>
        <v/>
      </c>
      <c r="Q1623" s="29" t="str">
        <f t="shared" si="360"/>
        <v/>
      </c>
      <c r="R1623" s="29" t="str">
        <f t="shared" si="361"/>
        <v/>
      </c>
      <c r="S1623" s="29" t="str">
        <f t="shared" si="362"/>
        <v/>
      </c>
      <c r="T1623" s="29" t="str">
        <f t="shared" si="363"/>
        <v/>
      </c>
      <c r="U1623" s="29"/>
      <c r="V1623" s="29"/>
      <c r="W1623" s="38" t="s">
        <v>463</v>
      </c>
      <c r="X1623" s="37" t="s">
        <v>158</v>
      </c>
      <c r="Y1623" s="146"/>
      <c r="Z1623" s="33">
        <v>1696</v>
      </c>
      <c r="AA1623" s="34"/>
      <c r="AB1623" s="33">
        <f t="shared" si="357"/>
        <v>1696</v>
      </c>
      <c r="AC1623" s="34"/>
      <c r="AD1623" s="145">
        <f t="shared" si="353"/>
        <v>1413.3330000000001</v>
      </c>
      <c r="AE1623" s="105"/>
      <c r="AF1623" s="34"/>
      <c r="AG1623" s="34"/>
      <c r="AH1623" s="34"/>
      <c r="AI1623" s="29">
        <v>0.42</v>
      </c>
      <c r="AJ1623" s="29"/>
      <c r="AK1623" s="29">
        <v>2</v>
      </c>
      <c r="AL1623" s="29">
        <v>0</v>
      </c>
      <c r="AM1623" s="29" t="s">
        <v>28</v>
      </c>
      <c r="AN1623" s="158" t="s">
        <v>28</v>
      </c>
      <c r="AO1623" s="29" t="s">
        <v>28</v>
      </c>
      <c r="AP1623" s="29">
        <v>48</v>
      </c>
      <c r="AQ1623" s="29">
        <v>225</v>
      </c>
      <c r="AR1623" s="29">
        <v>200</v>
      </c>
      <c r="AS1623" s="29">
        <v>175</v>
      </c>
      <c r="AT1623" s="127">
        <v>20.2</v>
      </c>
      <c r="AU1623" s="144">
        <v>7.8750000000000001E-3</v>
      </c>
      <c r="AV1623" s="36"/>
      <c r="AW1623" s="102">
        <v>44713</v>
      </c>
      <c r="AX1623" s="129" t="s">
        <v>4744</v>
      </c>
      <c r="AY1623" s="106"/>
      <c r="BG1623">
        <v>1100015754</v>
      </c>
      <c r="BH1623" t="str">
        <f t="shared" si="358"/>
        <v>AV</v>
      </c>
      <c r="BJ1623" t="str">
        <f t="shared" si="359"/>
        <v>OK</v>
      </c>
      <c r="BK1623" s="130">
        <v>1696</v>
      </c>
      <c r="BL1623" s="130" t="s">
        <v>37</v>
      </c>
      <c r="BM1623" s="131" t="s">
        <v>33</v>
      </c>
      <c r="BN1623" s="131" t="e">
        <v>#VALUE!</v>
      </c>
      <c r="BO1623">
        <v>1696</v>
      </c>
      <c r="BP1623">
        <v>0</v>
      </c>
    </row>
    <row r="1624" spans="1:68" ht="25.2" x14ac:dyDescent="0.3">
      <c r="A1624" s="1"/>
      <c r="B1624" s="47">
        <v>1519</v>
      </c>
      <c r="C1624" s="45">
        <v>1135917</v>
      </c>
      <c r="D1624" s="47"/>
      <c r="E1624" s="166" t="s">
        <v>4944</v>
      </c>
      <c r="F1624" s="39" t="s">
        <v>5871</v>
      </c>
      <c r="G1624" s="29" t="s">
        <v>31</v>
      </c>
      <c r="H1624" s="157" t="s">
        <v>4781</v>
      </c>
      <c r="I1624" s="148"/>
      <c r="J1624" s="147"/>
      <c r="K1624" s="148"/>
      <c r="L1624" s="148"/>
      <c r="M1624" s="147"/>
      <c r="N1624" s="29" t="str">
        <f t="shared" si="354"/>
        <v/>
      </c>
      <c r="O1624" s="29" t="str">
        <f t="shared" si="355"/>
        <v/>
      </c>
      <c r="P1624" s="29" t="str">
        <f t="shared" si="356"/>
        <v/>
      </c>
      <c r="Q1624" s="29" t="str">
        <f t="shared" si="360"/>
        <v/>
      </c>
      <c r="R1624" s="29" t="str">
        <f t="shared" si="361"/>
        <v/>
      </c>
      <c r="S1624" s="29" t="str">
        <f t="shared" si="362"/>
        <v/>
      </c>
      <c r="T1624" s="29" t="str">
        <f t="shared" si="363"/>
        <v/>
      </c>
      <c r="U1624" s="29"/>
      <c r="V1624" s="29"/>
      <c r="W1624" s="38" t="s">
        <v>463</v>
      </c>
      <c r="X1624" s="37" t="s">
        <v>158</v>
      </c>
      <c r="Y1624" s="146"/>
      <c r="Z1624" s="33">
        <v>1694.72</v>
      </c>
      <c r="AA1624" s="34"/>
      <c r="AB1624" s="33">
        <f t="shared" si="357"/>
        <v>1694.72</v>
      </c>
      <c r="AC1624" s="34"/>
      <c r="AD1624" s="145">
        <f t="shared" si="353"/>
        <v>1412.2670000000001</v>
      </c>
      <c r="AE1624" s="105"/>
      <c r="AF1624" s="34"/>
      <c r="AG1624" s="34"/>
      <c r="AH1624" s="34"/>
      <c r="AI1624" s="29">
        <v>0.42</v>
      </c>
      <c r="AJ1624" s="29"/>
      <c r="AK1624" s="29">
        <v>2</v>
      </c>
      <c r="AL1624" s="29">
        <v>0</v>
      </c>
      <c r="AM1624" s="29" t="s">
        <v>28</v>
      </c>
      <c r="AN1624" s="158" t="s">
        <v>28</v>
      </c>
      <c r="AO1624" s="29" t="s">
        <v>28</v>
      </c>
      <c r="AP1624" s="29">
        <v>48</v>
      </c>
      <c r="AQ1624" s="29">
        <v>225</v>
      </c>
      <c r="AR1624" s="29">
        <v>200</v>
      </c>
      <c r="AS1624" s="29">
        <v>175</v>
      </c>
      <c r="AT1624" s="127">
        <v>20.2</v>
      </c>
      <c r="AU1624" s="144">
        <v>7.8750000000000001E-3</v>
      </c>
      <c r="AV1624" s="36"/>
      <c r="AW1624" s="102">
        <v>44713</v>
      </c>
      <c r="AX1624" s="129" t="s">
        <v>4744</v>
      </c>
      <c r="AY1624" s="106"/>
      <c r="BG1624">
        <v>1100028969</v>
      </c>
      <c r="BH1624" t="str">
        <f t="shared" si="358"/>
        <v>AV</v>
      </c>
      <c r="BJ1624" t="str">
        <f t="shared" si="359"/>
        <v>OK</v>
      </c>
      <c r="BK1624" s="130">
        <v>1694.72</v>
      </c>
      <c r="BL1624" s="130" t="s">
        <v>37</v>
      </c>
      <c r="BM1624" s="131" t="s">
        <v>33</v>
      </c>
      <c r="BN1624" s="131" t="e">
        <v>#VALUE!</v>
      </c>
      <c r="BO1624">
        <v>1694.72</v>
      </c>
      <c r="BP1624">
        <v>0</v>
      </c>
    </row>
    <row r="1625" spans="1:68" ht="25.2" x14ac:dyDescent="0.3">
      <c r="A1625" s="1"/>
      <c r="B1625" s="47">
        <v>1520</v>
      </c>
      <c r="C1625" s="45">
        <v>1135918</v>
      </c>
      <c r="D1625" s="47"/>
      <c r="E1625" s="166" t="s">
        <v>4945</v>
      </c>
      <c r="F1625" s="39" t="s">
        <v>5872</v>
      </c>
      <c r="G1625" s="29" t="s">
        <v>31</v>
      </c>
      <c r="H1625" s="157" t="s">
        <v>4781</v>
      </c>
      <c r="I1625" s="148"/>
      <c r="J1625" s="147"/>
      <c r="K1625" s="148"/>
      <c r="L1625" s="148"/>
      <c r="M1625" s="147"/>
      <c r="N1625" s="29" t="str">
        <f t="shared" si="354"/>
        <v/>
      </c>
      <c r="O1625" s="29" t="str">
        <f t="shared" si="355"/>
        <v/>
      </c>
      <c r="P1625" s="29" t="str">
        <f t="shared" si="356"/>
        <v/>
      </c>
      <c r="Q1625" s="29" t="str">
        <f t="shared" si="360"/>
        <v/>
      </c>
      <c r="R1625" s="29" t="str">
        <f t="shared" si="361"/>
        <v/>
      </c>
      <c r="S1625" s="29" t="str">
        <f t="shared" si="362"/>
        <v/>
      </c>
      <c r="T1625" s="29" t="str">
        <f t="shared" si="363"/>
        <v/>
      </c>
      <c r="U1625" s="29"/>
      <c r="V1625" s="29"/>
      <c r="W1625" s="38" t="s">
        <v>463</v>
      </c>
      <c r="X1625" s="37" t="s">
        <v>158</v>
      </c>
      <c r="Y1625" s="146"/>
      <c r="Z1625" s="33">
        <v>1697.92</v>
      </c>
      <c r="AA1625" s="34"/>
      <c r="AB1625" s="33">
        <f t="shared" si="357"/>
        <v>1697.92</v>
      </c>
      <c r="AC1625" s="34"/>
      <c r="AD1625" s="145">
        <f t="shared" si="353"/>
        <v>1414.933</v>
      </c>
      <c r="AE1625" s="105"/>
      <c r="AF1625" s="34"/>
      <c r="AG1625" s="34"/>
      <c r="AH1625" s="34"/>
      <c r="AI1625" s="29">
        <v>0.42</v>
      </c>
      <c r="AJ1625" s="29"/>
      <c r="AK1625" s="29">
        <v>2</v>
      </c>
      <c r="AL1625" s="29">
        <v>0</v>
      </c>
      <c r="AM1625" s="29" t="s">
        <v>28</v>
      </c>
      <c r="AN1625" s="158" t="s">
        <v>28</v>
      </c>
      <c r="AO1625" s="29" t="s">
        <v>28</v>
      </c>
      <c r="AP1625" s="29">
        <v>48</v>
      </c>
      <c r="AQ1625" s="29">
        <v>225</v>
      </c>
      <c r="AR1625" s="29">
        <v>200</v>
      </c>
      <c r="AS1625" s="29">
        <v>175</v>
      </c>
      <c r="AT1625" s="127">
        <v>20.2</v>
      </c>
      <c r="AU1625" s="144">
        <v>7.8750000000000001E-3</v>
      </c>
      <c r="AV1625" s="36"/>
      <c r="AW1625" s="102">
        <v>44713</v>
      </c>
      <c r="AX1625" s="129" t="s">
        <v>4744</v>
      </c>
      <c r="AY1625" s="106"/>
      <c r="BG1625">
        <v>1100028970</v>
      </c>
      <c r="BH1625" t="str">
        <f t="shared" si="358"/>
        <v>AV</v>
      </c>
      <c r="BJ1625" t="str">
        <f t="shared" si="359"/>
        <v>OK</v>
      </c>
      <c r="BK1625" s="130">
        <v>1697.92</v>
      </c>
      <c r="BL1625" s="130" t="s">
        <v>37</v>
      </c>
      <c r="BM1625" s="131" t="s">
        <v>33</v>
      </c>
      <c r="BN1625" s="131" t="e">
        <v>#VALUE!</v>
      </c>
      <c r="BO1625">
        <v>1697.92</v>
      </c>
      <c r="BP1625">
        <v>0</v>
      </c>
    </row>
    <row r="1626" spans="1:68" ht="25.2" x14ac:dyDescent="0.3">
      <c r="A1626" s="1"/>
      <c r="B1626" s="47">
        <v>1521</v>
      </c>
      <c r="C1626" s="45">
        <v>1135923</v>
      </c>
      <c r="D1626" s="47"/>
      <c r="E1626" s="166" t="s">
        <v>4946</v>
      </c>
      <c r="F1626" s="39" t="s">
        <v>5845</v>
      </c>
      <c r="G1626" s="29" t="s">
        <v>31</v>
      </c>
      <c r="H1626" s="157" t="s">
        <v>4781</v>
      </c>
      <c r="I1626" s="148"/>
      <c r="J1626" s="147"/>
      <c r="K1626" s="148"/>
      <c r="L1626" s="148"/>
      <c r="M1626" s="147"/>
      <c r="N1626" s="29" t="str">
        <f t="shared" si="354"/>
        <v/>
      </c>
      <c r="O1626" s="29" t="str">
        <f t="shared" si="355"/>
        <v/>
      </c>
      <c r="P1626" s="29" t="str">
        <f t="shared" si="356"/>
        <v/>
      </c>
      <c r="Q1626" s="29" t="str">
        <f t="shared" si="360"/>
        <v/>
      </c>
      <c r="R1626" s="29" t="str">
        <f t="shared" si="361"/>
        <v/>
      </c>
      <c r="S1626" s="29" t="str">
        <f t="shared" si="362"/>
        <v/>
      </c>
      <c r="T1626" s="29" t="str">
        <f t="shared" si="363"/>
        <v/>
      </c>
      <c r="U1626" s="29"/>
      <c r="V1626" s="29"/>
      <c r="W1626" s="38" t="s">
        <v>5286</v>
      </c>
      <c r="X1626" s="37" t="s">
        <v>1268</v>
      </c>
      <c r="Y1626" s="146"/>
      <c r="Z1626" s="33">
        <v>80.64</v>
      </c>
      <c r="AA1626" s="34"/>
      <c r="AB1626" s="33">
        <f t="shared" si="357"/>
        <v>80.64</v>
      </c>
      <c r="AC1626" s="34"/>
      <c r="AD1626" s="145">
        <f t="shared" si="353"/>
        <v>67.2</v>
      </c>
      <c r="AE1626" s="105"/>
      <c r="AF1626" s="34"/>
      <c r="AG1626" s="34"/>
      <c r="AH1626" s="34"/>
      <c r="AI1626" s="29">
        <v>0.09</v>
      </c>
      <c r="AJ1626" s="29"/>
      <c r="AK1626" s="29">
        <v>0</v>
      </c>
      <c r="AL1626" s="29">
        <v>0</v>
      </c>
      <c r="AM1626" s="29" t="s">
        <v>28</v>
      </c>
      <c r="AN1626" s="158" t="s">
        <v>28</v>
      </c>
      <c r="AO1626" s="29" t="s">
        <v>28</v>
      </c>
      <c r="AP1626" s="29">
        <v>200</v>
      </c>
      <c r="AQ1626" s="29">
        <v>760</v>
      </c>
      <c r="AR1626" s="29">
        <v>760</v>
      </c>
      <c r="AS1626" s="29">
        <v>185</v>
      </c>
      <c r="AT1626" s="127">
        <v>18</v>
      </c>
      <c r="AU1626" s="144">
        <v>0.10685600000000001</v>
      </c>
      <c r="AV1626" s="36"/>
      <c r="AW1626" s="102">
        <v>44713</v>
      </c>
      <c r="AX1626" s="129" t="s">
        <v>4744</v>
      </c>
      <c r="AY1626" s="106"/>
      <c r="BG1626">
        <v>1100047360</v>
      </c>
      <c r="BH1626" t="str">
        <f t="shared" si="358"/>
        <v>AV</v>
      </c>
      <c r="BJ1626" t="str">
        <f t="shared" si="359"/>
        <v>OK</v>
      </c>
      <c r="BK1626" s="130">
        <v>80.64</v>
      </c>
      <c r="BL1626" s="130" t="s">
        <v>37</v>
      </c>
      <c r="BM1626" s="131" t="s">
        <v>33</v>
      </c>
      <c r="BN1626" s="131" t="e">
        <v>#VALUE!</v>
      </c>
      <c r="BO1626">
        <v>80.64</v>
      </c>
      <c r="BP1626">
        <v>0</v>
      </c>
    </row>
    <row r="1627" spans="1:68" ht="25.2" x14ac:dyDescent="0.3">
      <c r="A1627" s="1"/>
      <c r="B1627" s="47">
        <v>1522</v>
      </c>
      <c r="C1627" s="45">
        <v>1135924</v>
      </c>
      <c r="D1627" s="47"/>
      <c r="E1627" s="166" t="s">
        <v>4947</v>
      </c>
      <c r="F1627" s="39" t="s">
        <v>5846</v>
      </c>
      <c r="G1627" s="29" t="s">
        <v>31</v>
      </c>
      <c r="H1627" s="157" t="s">
        <v>4781</v>
      </c>
      <c r="I1627" s="148"/>
      <c r="J1627" s="147"/>
      <c r="K1627" s="148"/>
      <c r="L1627" s="148"/>
      <c r="M1627" s="147"/>
      <c r="N1627" s="29" t="str">
        <f t="shared" si="354"/>
        <v/>
      </c>
      <c r="O1627" s="29" t="str">
        <f t="shared" si="355"/>
        <v/>
      </c>
      <c r="P1627" s="29" t="str">
        <f t="shared" si="356"/>
        <v/>
      </c>
      <c r="Q1627" s="29" t="str">
        <f t="shared" si="360"/>
        <v/>
      </c>
      <c r="R1627" s="29" t="str">
        <f t="shared" si="361"/>
        <v/>
      </c>
      <c r="S1627" s="29" t="str">
        <f t="shared" si="362"/>
        <v/>
      </c>
      <c r="T1627" s="29" t="str">
        <f t="shared" si="363"/>
        <v/>
      </c>
      <c r="U1627" s="29"/>
      <c r="V1627" s="29"/>
      <c r="W1627" s="38" t="s">
        <v>5286</v>
      </c>
      <c r="X1627" s="37" t="s">
        <v>1268</v>
      </c>
      <c r="Y1627" s="146"/>
      <c r="Z1627" s="33">
        <v>103.04</v>
      </c>
      <c r="AA1627" s="34"/>
      <c r="AB1627" s="33">
        <f t="shared" si="357"/>
        <v>103.04</v>
      </c>
      <c r="AC1627" s="34"/>
      <c r="AD1627" s="145">
        <f t="shared" si="353"/>
        <v>85.867000000000004</v>
      </c>
      <c r="AE1627" s="105"/>
      <c r="AF1627" s="34"/>
      <c r="AG1627" s="34"/>
      <c r="AH1627" s="34"/>
      <c r="AI1627" s="29">
        <v>0.11700000000000001</v>
      </c>
      <c r="AJ1627" s="29"/>
      <c r="AK1627" s="29">
        <v>0</v>
      </c>
      <c r="AL1627" s="29">
        <v>0</v>
      </c>
      <c r="AM1627" s="29" t="s">
        <v>28</v>
      </c>
      <c r="AN1627" s="158" t="s">
        <v>28</v>
      </c>
      <c r="AO1627" s="29" t="s">
        <v>28</v>
      </c>
      <c r="AP1627" s="29">
        <v>200</v>
      </c>
      <c r="AQ1627" s="29">
        <v>760</v>
      </c>
      <c r="AR1627" s="29">
        <v>760</v>
      </c>
      <c r="AS1627" s="29">
        <v>275</v>
      </c>
      <c r="AT1627" s="127">
        <v>23.4</v>
      </c>
      <c r="AU1627" s="144">
        <v>0.15884000000000001</v>
      </c>
      <c r="AV1627" s="36"/>
      <c r="AW1627" s="102">
        <v>44713</v>
      </c>
      <c r="AX1627" s="129" t="s">
        <v>4744</v>
      </c>
      <c r="AY1627" s="106"/>
      <c r="BG1627">
        <v>1100047355</v>
      </c>
      <c r="BH1627" t="str">
        <f t="shared" si="358"/>
        <v>AV</v>
      </c>
      <c r="BJ1627" t="str">
        <f t="shared" si="359"/>
        <v>OK</v>
      </c>
      <c r="BK1627" s="130">
        <v>103.04</v>
      </c>
      <c r="BL1627" s="130" t="s">
        <v>37</v>
      </c>
      <c r="BM1627" s="131" t="s">
        <v>33</v>
      </c>
      <c r="BN1627" s="131" t="e">
        <v>#VALUE!</v>
      </c>
      <c r="BO1627">
        <v>103.04</v>
      </c>
      <c r="BP1627">
        <v>0</v>
      </c>
    </row>
    <row r="1628" spans="1:68" ht="25.2" x14ac:dyDescent="0.3">
      <c r="A1628" s="1"/>
      <c r="B1628" s="47">
        <v>1523</v>
      </c>
      <c r="C1628" s="45">
        <v>1135925</v>
      </c>
      <c r="D1628" s="47"/>
      <c r="E1628" s="166" t="s">
        <v>4948</v>
      </c>
      <c r="F1628" s="39" t="s">
        <v>5847</v>
      </c>
      <c r="G1628" s="29" t="s">
        <v>31</v>
      </c>
      <c r="H1628" s="157" t="s">
        <v>4781</v>
      </c>
      <c r="I1628" s="148"/>
      <c r="J1628" s="147"/>
      <c r="K1628" s="148"/>
      <c r="L1628" s="148"/>
      <c r="M1628" s="147"/>
      <c r="N1628" s="29" t="str">
        <f t="shared" si="354"/>
        <v/>
      </c>
      <c r="O1628" s="29" t="str">
        <f t="shared" si="355"/>
        <v/>
      </c>
      <c r="P1628" s="29" t="str">
        <f t="shared" si="356"/>
        <v/>
      </c>
      <c r="Q1628" s="29" t="str">
        <f t="shared" si="360"/>
        <v/>
      </c>
      <c r="R1628" s="29" t="str">
        <f t="shared" si="361"/>
        <v/>
      </c>
      <c r="S1628" s="29" t="str">
        <f t="shared" si="362"/>
        <v/>
      </c>
      <c r="T1628" s="29" t="str">
        <f t="shared" si="363"/>
        <v/>
      </c>
      <c r="U1628" s="29"/>
      <c r="V1628" s="29"/>
      <c r="W1628" s="38" t="s">
        <v>5286</v>
      </c>
      <c r="X1628" s="37" t="s">
        <v>1268</v>
      </c>
      <c r="Y1628" s="146"/>
      <c r="Z1628" s="33">
        <v>99.84</v>
      </c>
      <c r="AA1628" s="34"/>
      <c r="AB1628" s="33">
        <f t="shared" si="357"/>
        <v>99.84</v>
      </c>
      <c r="AC1628" s="34"/>
      <c r="AD1628" s="145">
        <f t="shared" si="353"/>
        <v>83.2</v>
      </c>
      <c r="AE1628" s="105"/>
      <c r="AF1628" s="34"/>
      <c r="AG1628" s="34"/>
      <c r="AH1628" s="34"/>
      <c r="AI1628" s="29">
        <v>0.09</v>
      </c>
      <c r="AJ1628" s="29"/>
      <c r="AK1628" s="29">
        <v>10200</v>
      </c>
      <c r="AL1628" s="29">
        <v>0</v>
      </c>
      <c r="AM1628" s="29" t="s">
        <v>28</v>
      </c>
      <c r="AN1628" s="158" t="s">
        <v>28</v>
      </c>
      <c r="AO1628" s="29" t="s">
        <v>28</v>
      </c>
      <c r="AP1628" s="29">
        <v>200</v>
      </c>
      <c r="AQ1628" s="29">
        <v>760</v>
      </c>
      <c r="AR1628" s="29">
        <v>760</v>
      </c>
      <c r="AS1628" s="29">
        <v>185</v>
      </c>
      <c r="AT1628" s="127">
        <v>18</v>
      </c>
      <c r="AU1628" s="144">
        <v>0.10685600000000001</v>
      </c>
      <c r="AV1628" s="36"/>
      <c r="AW1628" s="102">
        <v>44713</v>
      </c>
      <c r="AX1628" s="129" t="s">
        <v>4744</v>
      </c>
      <c r="AY1628" s="106"/>
      <c r="BG1628">
        <v>1100047356</v>
      </c>
      <c r="BH1628" t="str">
        <f t="shared" si="358"/>
        <v>AV</v>
      </c>
      <c r="BJ1628" t="str">
        <f t="shared" si="359"/>
        <v>OK</v>
      </c>
      <c r="BK1628" s="130">
        <v>99.84</v>
      </c>
      <c r="BL1628" s="130" t="s">
        <v>37</v>
      </c>
      <c r="BM1628" s="131" t="s">
        <v>33</v>
      </c>
      <c r="BN1628" s="131" t="e">
        <v>#VALUE!</v>
      </c>
      <c r="BO1628">
        <v>99.84</v>
      </c>
      <c r="BP1628">
        <v>21200</v>
      </c>
    </row>
    <row r="1629" spans="1:68" ht="25.2" x14ac:dyDescent="0.3">
      <c r="A1629" s="1"/>
      <c r="B1629" s="47">
        <v>1524</v>
      </c>
      <c r="C1629" s="45">
        <v>1135926</v>
      </c>
      <c r="D1629" s="47"/>
      <c r="E1629" s="166" t="s">
        <v>4949</v>
      </c>
      <c r="F1629" s="39" t="s">
        <v>5848</v>
      </c>
      <c r="G1629" s="29" t="s">
        <v>31</v>
      </c>
      <c r="H1629" s="157" t="s">
        <v>4781</v>
      </c>
      <c r="I1629" s="148"/>
      <c r="J1629" s="147"/>
      <c r="K1629" s="148"/>
      <c r="L1629" s="148"/>
      <c r="M1629" s="147"/>
      <c r="N1629" s="29" t="str">
        <f t="shared" si="354"/>
        <v/>
      </c>
      <c r="O1629" s="29" t="str">
        <f t="shared" si="355"/>
        <v/>
      </c>
      <c r="P1629" s="29" t="str">
        <f t="shared" si="356"/>
        <v/>
      </c>
      <c r="Q1629" s="29" t="str">
        <f t="shared" si="360"/>
        <v/>
      </c>
      <c r="R1629" s="29" t="str">
        <f t="shared" si="361"/>
        <v/>
      </c>
      <c r="S1629" s="29" t="str">
        <f t="shared" si="362"/>
        <v/>
      </c>
      <c r="T1629" s="29" t="str">
        <f t="shared" si="363"/>
        <v/>
      </c>
      <c r="U1629" s="29"/>
      <c r="V1629" s="29"/>
      <c r="W1629" s="38" t="s">
        <v>5286</v>
      </c>
      <c r="X1629" s="37" t="s">
        <v>1268</v>
      </c>
      <c r="Y1629" s="146"/>
      <c r="Z1629" s="33">
        <v>128</v>
      </c>
      <c r="AA1629" s="34"/>
      <c r="AB1629" s="33">
        <f t="shared" si="357"/>
        <v>128</v>
      </c>
      <c r="AC1629" s="34"/>
      <c r="AD1629" s="145">
        <f t="shared" ref="AD1629:AD1692" si="364">ROUND(Z1629/1.2,3)</f>
        <v>106.667</v>
      </c>
      <c r="AE1629" s="105"/>
      <c r="AF1629" s="34"/>
      <c r="AG1629" s="34"/>
      <c r="AH1629" s="34"/>
      <c r="AI1629" s="29">
        <v>0.11700000000000001</v>
      </c>
      <c r="AJ1629" s="29"/>
      <c r="AK1629" s="29">
        <v>8600</v>
      </c>
      <c r="AL1629" s="29">
        <v>0</v>
      </c>
      <c r="AM1629" s="29" t="s">
        <v>28</v>
      </c>
      <c r="AN1629" s="158" t="s">
        <v>28</v>
      </c>
      <c r="AO1629" s="29" t="s">
        <v>28</v>
      </c>
      <c r="AP1629" s="29">
        <v>200</v>
      </c>
      <c r="AQ1629" s="29">
        <v>760</v>
      </c>
      <c r="AR1629" s="29">
        <v>760</v>
      </c>
      <c r="AS1629" s="29">
        <v>275</v>
      </c>
      <c r="AT1629" s="127">
        <v>23.4</v>
      </c>
      <c r="AU1629" s="144">
        <v>0.15884000000000001</v>
      </c>
      <c r="AV1629" s="36"/>
      <c r="AW1629" s="102">
        <v>44713</v>
      </c>
      <c r="AX1629" s="129" t="s">
        <v>4744</v>
      </c>
      <c r="AY1629" s="106"/>
      <c r="BG1629">
        <v>1100047357</v>
      </c>
      <c r="BH1629" t="str">
        <f t="shared" si="358"/>
        <v>AV</v>
      </c>
      <c r="BJ1629" t="str">
        <f t="shared" si="359"/>
        <v>OK</v>
      </c>
      <c r="BK1629" s="130">
        <v>128</v>
      </c>
      <c r="BL1629" s="130" t="s">
        <v>37</v>
      </c>
      <c r="BM1629" s="131" t="s">
        <v>33</v>
      </c>
      <c r="BN1629" s="131" t="e">
        <v>#VALUE!</v>
      </c>
      <c r="BO1629">
        <v>128</v>
      </c>
      <c r="BP1629">
        <v>10000</v>
      </c>
    </row>
    <row r="1630" spans="1:68" ht="25.2" x14ac:dyDescent="0.3">
      <c r="A1630" s="1"/>
      <c r="B1630" s="47">
        <v>1525</v>
      </c>
      <c r="C1630" s="45">
        <v>1135919</v>
      </c>
      <c r="D1630" s="47"/>
      <c r="E1630" s="166" t="s">
        <v>4950</v>
      </c>
      <c r="F1630" s="39" t="s">
        <v>5849</v>
      </c>
      <c r="G1630" s="29" t="s">
        <v>31</v>
      </c>
      <c r="H1630" s="157" t="s">
        <v>4781</v>
      </c>
      <c r="I1630" s="148"/>
      <c r="J1630" s="147"/>
      <c r="K1630" s="148"/>
      <c r="L1630" s="148"/>
      <c r="M1630" s="147"/>
      <c r="N1630" s="29" t="str">
        <f t="shared" si="354"/>
        <v/>
      </c>
      <c r="O1630" s="29" t="str">
        <f t="shared" si="355"/>
        <v/>
      </c>
      <c r="P1630" s="29" t="str">
        <f t="shared" si="356"/>
        <v/>
      </c>
      <c r="Q1630" s="29" t="str">
        <f t="shared" si="360"/>
        <v/>
      </c>
      <c r="R1630" s="29" t="str">
        <f t="shared" si="361"/>
        <v/>
      </c>
      <c r="S1630" s="29" t="str">
        <f t="shared" si="362"/>
        <v/>
      </c>
      <c r="T1630" s="29" t="str">
        <f t="shared" si="363"/>
        <v/>
      </c>
      <c r="U1630" s="29"/>
      <c r="V1630" s="29"/>
      <c r="W1630" s="38" t="s">
        <v>5286</v>
      </c>
      <c r="X1630" s="37" t="s">
        <v>158</v>
      </c>
      <c r="Y1630" s="146"/>
      <c r="Z1630" s="33">
        <v>280.32</v>
      </c>
      <c r="AA1630" s="34"/>
      <c r="AB1630" s="33">
        <f t="shared" si="357"/>
        <v>280.32</v>
      </c>
      <c r="AC1630" s="34"/>
      <c r="AD1630" s="145">
        <f t="shared" si="364"/>
        <v>233.6</v>
      </c>
      <c r="AE1630" s="105"/>
      <c r="AF1630" s="34"/>
      <c r="AG1630" s="34"/>
      <c r="AH1630" s="34"/>
      <c r="AI1630" s="29">
        <v>5.8000000000000003E-2</v>
      </c>
      <c r="AJ1630" s="29"/>
      <c r="AK1630" s="29">
        <v>24</v>
      </c>
      <c r="AL1630" s="29">
        <v>0</v>
      </c>
      <c r="AM1630" s="29" t="s">
        <v>28</v>
      </c>
      <c r="AN1630" s="158" t="s">
        <v>28</v>
      </c>
      <c r="AO1630" s="29" t="s">
        <v>28</v>
      </c>
      <c r="AP1630" s="29">
        <v>384</v>
      </c>
      <c r="AQ1630" s="29">
        <v>370</v>
      </c>
      <c r="AR1630" s="29">
        <v>225</v>
      </c>
      <c r="AS1630" s="29">
        <v>165</v>
      </c>
      <c r="AT1630" s="127">
        <v>22.3</v>
      </c>
      <c r="AU1630" s="144">
        <v>1.3736E-2</v>
      </c>
      <c r="AV1630" s="36"/>
      <c r="AW1630" s="102">
        <v>44713</v>
      </c>
      <c r="AX1630" s="129" t="s">
        <v>4744</v>
      </c>
      <c r="AY1630" s="106"/>
      <c r="BG1630">
        <v>1100047362</v>
      </c>
      <c r="BH1630" t="str">
        <f t="shared" si="358"/>
        <v>AV</v>
      </c>
      <c r="BJ1630" t="str">
        <f t="shared" si="359"/>
        <v>OK</v>
      </c>
      <c r="BK1630" s="130">
        <v>280.32</v>
      </c>
      <c r="BL1630" s="130" t="s">
        <v>37</v>
      </c>
      <c r="BM1630" s="131" t="s">
        <v>33</v>
      </c>
      <c r="BN1630" s="131" t="e">
        <v>#VALUE!</v>
      </c>
      <c r="BO1630">
        <v>280.32</v>
      </c>
      <c r="BP1630">
        <v>600</v>
      </c>
    </row>
    <row r="1631" spans="1:68" ht="25.2" x14ac:dyDescent="0.3">
      <c r="A1631" s="1"/>
      <c r="B1631" s="47">
        <v>1526</v>
      </c>
      <c r="C1631" s="45">
        <v>1135920</v>
      </c>
      <c r="D1631" s="47"/>
      <c r="E1631" s="166" t="s">
        <v>4951</v>
      </c>
      <c r="F1631" s="39" t="s">
        <v>5850</v>
      </c>
      <c r="G1631" s="29" t="s">
        <v>31</v>
      </c>
      <c r="H1631" s="157" t="s">
        <v>4781</v>
      </c>
      <c r="I1631" s="148"/>
      <c r="J1631" s="147"/>
      <c r="K1631" s="148"/>
      <c r="L1631" s="148"/>
      <c r="M1631" s="147"/>
      <c r="N1631" s="29" t="str">
        <f t="shared" si="354"/>
        <v/>
      </c>
      <c r="O1631" s="29" t="str">
        <f t="shared" si="355"/>
        <v/>
      </c>
      <c r="P1631" s="29" t="str">
        <f t="shared" si="356"/>
        <v/>
      </c>
      <c r="Q1631" s="29" t="str">
        <f t="shared" si="360"/>
        <v/>
      </c>
      <c r="R1631" s="29" t="str">
        <f t="shared" si="361"/>
        <v/>
      </c>
      <c r="S1631" s="29" t="str">
        <f t="shared" si="362"/>
        <v/>
      </c>
      <c r="T1631" s="29" t="str">
        <f t="shared" si="363"/>
        <v/>
      </c>
      <c r="U1631" s="29"/>
      <c r="V1631" s="29"/>
      <c r="W1631" s="38" t="s">
        <v>5286</v>
      </c>
      <c r="X1631" s="37" t="s">
        <v>158</v>
      </c>
      <c r="Y1631" s="146"/>
      <c r="Z1631" s="33">
        <v>282.24</v>
      </c>
      <c r="AA1631" s="34"/>
      <c r="AB1631" s="33">
        <f t="shared" si="357"/>
        <v>282.24</v>
      </c>
      <c r="AC1631" s="34"/>
      <c r="AD1631" s="145">
        <f t="shared" si="364"/>
        <v>235.2</v>
      </c>
      <c r="AE1631" s="105"/>
      <c r="AF1631" s="34"/>
      <c r="AG1631" s="34"/>
      <c r="AH1631" s="34"/>
      <c r="AI1631" s="29">
        <v>6.5000000000000002E-2</v>
      </c>
      <c r="AJ1631" s="29"/>
      <c r="AK1631" s="29">
        <v>40</v>
      </c>
      <c r="AL1631" s="29">
        <v>0</v>
      </c>
      <c r="AM1631" s="29" t="s">
        <v>28</v>
      </c>
      <c r="AN1631" s="158" t="s">
        <v>28</v>
      </c>
      <c r="AO1631" s="29" t="s">
        <v>28</v>
      </c>
      <c r="AP1631" s="29">
        <v>384</v>
      </c>
      <c r="AQ1631" s="29">
        <v>370</v>
      </c>
      <c r="AR1631" s="29">
        <v>225</v>
      </c>
      <c r="AS1631" s="29">
        <v>165</v>
      </c>
      <c r="AT1631" s="127">
        <v>25</v>
      </c>
      <c r="AU1631" s="144">
        <v>1.3736E-2</v>
      </c>
      <c r="AV1631" s="36"/>
      <c r="AW1631" s="102">
        <v>44713</v>
      </c>
      <c r="AX1631" s="129" t="s">
        <v>4744</v>
      </c>
      <c r="AY1631" s="106"/>
      <c r="BG1631">
        <v>1100047363</v>
      </c>
      <c r="BH1631" t="str">
        <f t="shared" si="358"/>
        <v>AV</v>
      </c>
      <c r="BJ1631" t="str">
        <f t="shared" si="359"/>
        <v>OK</v>
      </c>
      <c r="BK1631" s="130">
        <v>282.24</v>
      </c>
      <c r="BL1631" s="130" t="s">
        <v>37</v>
      </c>
      <c r="BM1631" s="131" t="s">
        <v>33</v>
      </c>
      <c r="BN1631" s="131" t="e">
        <v>#VALUE!</v>
      </c>
      <c r="BO1631">
        <v>282.24</v>
      </c>
      <c r="BP1631">
        <v>200</v>
      </c>
    </row>
    <row r="1632" spans="1:68" x14ac:dyDescent="0.3">
      <c r="A1632" s="1"/>
      <c r="B1632" s="47">
        <v>1527</v>
      </c>
      <c r="C1632" s="45">
        <v>1135921</v>
      </c>
      <c r="D1632" s="47"/>
      <c r="E1632" s="166" t="s">
        <v>4952</v>
      </c>
      <c r="F1632" s="39" t="s">
        <v>5851</v>
      </c>
      <c r="G1632" s="29" t="s">
        <v>31</v>
      </c>
      <c r="H1632" s="157" t="s">
        <v>4781</v>
      </c>
      <c r="I1632" s="148"/>
      <c r="J1632" s="147"/>
      <c r="K1632" s="148"/>
      <c r="L1632" s="148"/>
      <c r="M1632" s="147"/>
      <c r="N1632" s="29" t="str">
        <f t="shared" si="354"/>
        <v/>
      </c>
      <c r="O1632" s="29" t="str">
        <f t="shared" si="355"/>
        <v/>
      </c>
      <c r="P1632" s="29" t="str">
        <f t="shared" si="356"/>
        <v/>
      </c>
      <c r="Q1632" s="29" t="str">
        <f t="shared" si="360"/>
        <v/>
      </c>
      <c r="R1632" s="29" t="str">
        <f t="shared" si="361"/>
        <v/>
      </c>
      <c r="S1632" s="29" t="str">
        <f t="shared" si="362"/>
        <v/>
      </c>
      <c r="T1632" s="29" t="str">
        <f t="shared" si="363"/>
        <v/>
      </c>
      <c r="U1632" s="29"/>
      <c r="V1632" s="29"/>
      <c r="W1632" s="38" t="s">
        <v>5286</v>
      </c>
      <c r="X1632" s="37" t="s">
        <v>158</v>
      </c>
      <c r="Y1632" s="146"/>
      <c r="Z1632" s="33">
        <v>85.12</v>
      </c>
      <c r="AA1632" s="34"/>
      <c r="AB1632" s="33">
        <f t="shared" si="357"/>
        <v>85.12</v>
      </c>
      <c r="AC1632" s="34"/>
      <c r="AD1632" s="145">
        <f t="shared" si="364"/>
        <v>70.933000000000007</v>
      </c>
      <c r="AE1632" s="105"/>
      <c r="AF1632" s="34"/>
      <c r="AG1632" s="34"/>
      <c r="AH1632" s="34"/>
      <c r="AI1632" s="29">
        <v>3.6999999999999998E-2</v>
      </c>
      <c r="AJ1632" s="29"/>
      <c r="AK1632" s="29">
        <v>790</v>
      </c>
      <c r="AL1632" s="29">
        <v>0</v>
      </c>
      <c r="AM1632" s="29" t="s">
        <v>28</v>
      </c>
      <c r="AN1632" s="158" t="s">
        <v>28</v>
      </c>
      <c r="AO1632" s="29" t="s">
        <v>28</v>
      </c>
      <c r="AP1632" s="29">
        <v>600</v>
      </c>
      <c r="AQ1632" s="29">
        <v>415</v>
      </c>
      <c r="AR1632" s="29">
        <v>280</v>
      </c>
      <c r="AS1632" s="29">
        <v>245</v>
      </c>
      <c r="AT1632" s="127">
        <v>22.2</v>
      </c>
      <c r="AU1632" s="144">
        <v>2.8469000000000001E-2</v>
      </c>
      <c r="AV1632" s="36"/>
      <c r="AW1632" s="102">
        <v>44713</v>
      </c>
      <c r="AX1632" s="129" t="s">
        <v>4744</v>
      </c>
      <c r="AY1632" s="106"/>
      <c r="BG1632">
        <v>1100015493</v>
      </c>
      <c r="BH1632" t="str">
        <f t="shared" si="358"/>
        <v>AV</v>
      </c>
      <c r="BJ1632" t="str">
        <f t="shared" si="359"/>
        <v>OK</v>
      </c>
      <c r="BK1632" s="130">
        <v>85.12</v>
      </c>
      <c r="BL1632" s="130" t="s">
        <v>37</v>
      </c>
      <c r="BM1632" s="131" t="s">
        <v>33</v>
      </c>
      <c r="BN1632" s="131" t="e">
        <v>#VALUE!</v>
      </c>
      <c r="BO1632">
        <v>85.12</v>
      </c>
      <c r="BP1632">
        <v>400</v>
      </c>
    </row>
    <row r="1633" spans="1:68" x14ac:dyDescent="0.3">
      <c r="A1633" s="1"/>
      <c r="B1633" s="47">
        <v>1528</v>
      </c>
      <c r="C1633" s="45">
        <v>1135922</v>
      </c>
      <c r="D1633" s="47"/>
      <c r="E1633" s="166" t="s">
        <v>4953</v>
      </c>
      <c r="F1633" s="39" t="s">
        <v>5852</v>
      </c>
      <c r="G1633" s="29" t="s">
        <v>31</v>
      </c>
      <c r="H1633" s="157" t="s">
        <v>4781</v>
      </c>
      <c r="I1633" s="148"/>
      <c r="J1633" s="147"/>
      <c r="K1633" s="148"/>
      <c r="L1633" s="148"/>
      <c r="M1633" s="147"/>
      <c r="N1633" s="29" t="str">
        <f t="shared" si="354"/>
        <v/>
      </c>
      <c r="O1633" s="29" t="str">
        <f t="shared" si="355"/>
        <v/>
      </c>
      <c r="P1633" s="29" t="str">
        <f t="shared" si="356"/>
        <v/>
      </c>
      <c r="Q1633" s="29" t="str">
        <f t="shared" si="360"/>
        <v/>
      </c>
      <c r="R1633" s="29" t="str">
        <f t="shared" si="361"/>
        <v/>
      </c>
      <c r="S1633" s="29" t="str">
        <f t="shared" si="362"/>
        <v/>
      </c>
      <c r="T1633" s="29" t="str">
        <f t="shared" si="363"/>
        <v/>
      </c>
      <c r="U1633" s="29"/>
      <c r="V1633" s="29"/>
      <c r="W1633" s="38" t="s">
        <v>5286</v>
      </c>
      <c r="X1633" s="37" t="s">
        <v>158</v>
      </c>
      <c r="Y1633" s="146"/>
      <c r="Z1633" s="33">
        <v>110.72</v>
      </c>
      <c r="AA1633" s="34"/>
      <c r="AB1633" s="33">
        <f t="shared" si="357"/>
        <v>110.72</v>
      </c>
      <c r="AC1633" s="34"/>
      <c r="AD1633" s="145">
        <f t="shared" si="364"/>
        <v>92.266999999999996</v>
      </c>
      <c r="AE1633" s="105"/>
      <c r="AF1633" s="34"/>
      <c r="AG1633" s="34"/>
      <c r="AH1633" s="34"/>
      <c r="AI1633" s="29">
        <v>0.06</v>
      </c>
      <c r="AJ1633" s="29"/>
      <c r="AK1633" s="29">
        <v>384</v>
      </c>
      <c r="AL1633" s="29">
        <v>0</v>
      </c>
      <c r="AM1633" s="29" t="s">
        <v>28</v>
      </c>
      <c r="AN1633" s="158" t="s">
        <v>28</v>
      </c>
      <c r="AO1633" s="29" t="s">
        <v>28</v>
      </c>
      <c r="AP1633" s="29">
        <v>256</v>
      </c>
      <c r="AQ1633" s="29">
        <v>415</v>
      </c>
      <c r="AR1633" s="29">
        <v>280</v>
      </c>
      <c r="AS1633" s="29">
        <v>245</v>
      </c>
      <c r="AT1633" s="127">
        <v>15.4</v>
      </c>
      <c r="AU1633" s="144">
        <v>2.8469000000000001E-2</v>
      </c>
      <c r="AV1633" s="36"/>
      <c r="AW1633" s="102">
        <v>44713</v>
      </c>
      <c r="AX1633" s="129" t="s">
        <v>4744</v>
      </c>
      <c r="AY1633" s="106"/>
      <c r="BG1633">
        <v>1100015494</v>
      </c>
      <c r="BH1633" t="str">
        <f t="shared" si="358"/>
        <v>AV</v>
      </c>
      <c r="BJ1633" t="str">
        <f t="shared" si="359"/>
        <v>OK</v>
      </c>
      <c r="BK1633" s="130">
        <v>110.72</v>
      </c>
      <c r="BL1633" s="130" t="s">
        <v>37</v>
      </c>
      <c r="BM1633" s="131" t="s">
        <v>33</v>
      </c>
      <c r="BN1633" s="131" t="e">
        <v>#VALUE!</v>
      </c>
      <c r="BO1633">
        <v>110.72</v>
      </c>
      <c r="BP1633">
        <v>112</v>
      </c>
    </row>
    <row r="1634" spans="1:68" ht="25.2" x14ac:dyDescent="0.3">
      <c r="A1634" s="1"/>
      <c r="B1634" s="47"/>
      <c r="C1634" s="45">
        <v>1136796</v>
      </c>
      <c r="D1634" s="47"/>
      <c r="E1634" s="166"/>
      <c r="F1634" s="39" t="s">
        <v>5883</v>
      </c>
      <c r="G1634" s="29" t="s">
        <v>31</v>
      </c>
      <c r="H1634" s="157" t="s">
        <v>4781</v>
      </c>
      <c r="I1634" s="148"/>
      <c r="J1634" s="147"/>
      <c r="K1634" s="148"/>
      <c r="L1634" s="148"/>
      <c r="M1634" s="147"/>
      <c r="N1634" s="29"/>
      <c r="O1634" s="29"/>
      <c r="P1634" s="29"/>
      <c r="Q1634" s="29"/>
      <c r="R1634" s="29"/>
      <c r="S1634" s="29"/>
      <c r="T1634" s="29"/>
      <c r="U1634" s="29"/>
      <c r="V1634" s="29"/>
      <c r="W1634" s="39" t="s">
        <v>5284</v>
      </c>
      <c r="X1634" s="37" t="s">
        <v>1268</v>
      </c>
      <c r="Y1634" s="146"/>
      <c r="Z1634" s="33">
        <v>127.36</v>
      </c>
      <c r="AA1634" s="34"/>
      <c r="AB1634" s="33">
        <f t="shared" si="357"/>
        <v>127.36</v>
      </c>
      <c r="AC1634" s="34"/>
      <c r="AD1634" s="145">
        <f t="shared" si="364"/>
        <v>106.133</v>
      </c>
      <c r="AE1634" s="105"/>
      <c r="AF1634" s="34"/>
      <c r="AG1634" s="34"/>
      <c r="AH1634" s="34"/>
      <c r="AI1634" s="29">
        <v>0.11899999999999999</v>
      </c>
      <c r="AJ1634" s="29"/>
      <c r="AK1634" s="29"/>
      <c r="AL1634" s="29"/>
      <c r="AM1634" s="29" t="s">
        <v>28</v>
      </c>
      <c r="AN1634" s="158" t="s">
        <v>28</v>
      </c>
      <c r="AO1634" s="29" t="s">
        <v>28</v>
      </c>
      <c r="AP1634" s="29">
        <v>500</v>
      </c>
      <c r="AQ1634" s="29">
        <v>98</v>
      </c>
      <c r="AR1634" s="29">
        <v>98</v>
      </c>
      <c r="AS1634" s="29">
        <v>20.5</v>
      </c>
      <c r="AT1634" s="127"/>
      <c r="AU1634" s="144"/>
      <c r="AV1634" s="36"/>
      <c r="AW1634" s="102"/>
      <c r="AX1634" s="129"/>
      <c r="AY1634" s="106"/>
      <c r="BM1634" s="131"/>
      <c r="BN1634" s="131"/>
    </row>
    <row r="1635" spans="1:68" ht="25.2" x14ac:dyDescent="0.3">
      <c r="A1635" s="1"/>
      <c r="B1635" s="47"/>
      <c r="C1635" s="45">
        <v>1136797</v>
      </c>
      <c r="D1635" s="47"/>
      <c r="E1635" s="166"/>
      <c r="F1635" s="39" t="s">
        <v>5884</v>
      </c>
      <c r="G1635" s="29" t="s">
        <v>31</v>
      </c>
      <c r="H1635" s="157" t="s">
        <v>4781</v>
      </c>
      <c r="I1635" s="148"/>
      <c r="J1635" s="147"/>
      <c r="K1635" s="148"/>
      <c r="L1635" s="148"/>
      <c r="M1635" s="147"/>
      <c r="N1635" s="29"/>
      <c r="O1635" s="29"/>
      <c r="P1635" s="29"/>
      <c r="Q1635" s="29"/>
      <c r="R1635" s="29"/>
      <c r="S1635" s="29"/>
      <c r="T1635" s="29"/>
      <c r="U1635" s="29"/>
      <c r="V1635" s="29"/>
      <c r="W1635" s="39" t="s">
        <v>5284</v>
      </c>
      <c r="X1635" s="37" t="s">
        <v>1268</v>
      </c>
      <c r="Y1635" s="146"/>
      <c r="Z1635" s="33">
        <v>184.96</v>
      </c>
      <c r="AA1635" s="34"/>
      <c r="AB1635" s="33">
        <f t="shared" si="357"/>
        <v>184.96</v>
      </c>
      <c r="AC1635" s="34"/>
      <c r="AD1635" s="145">
        <f t="shared" si="364"/>
        <v>154.13300000000001</v>
      </c>
      <c r="AE1635" s="105"/>
      <c r="AF1635" s="34"/>
      <c r="AG1635" s="34"/>
      <c r="AH1635" s="34"/>
      <c r="AI1635" s="29">
        <v>0.30599999999999999</v>
      </c>
      <c r="AJ1635" s="29"/>
      <c r="AK1635" s="29"/>
      <c r="AL1635" s="29"/>
      <c r="AM1635" s="29" t="s">
        <v>28</v>
      </c>
      <c r="AN1635" s="158" t="s">
        <v>28</v>
      </c>
      <c r="AO1635" s="29" t="s">
        <v>28</v>
      </c>
      <c r="AP1635" s="29">
        <v>50</v>
      </c>
      <c r="AQ1635" s="29">
        <v>65</v>
      </c>
      <c r="AR1635" s="29">
        <v>65</v>
      </c>
      <c r="AS1635" s="29">
        <v>14</v>
      </c>
      <c r="AT1635" s="127"/>
      <c r="AU1635" s="144"/>
      <c r="AV1635" s="36"/>
      <c r="AW1635" s="102"/>
      <c r="AX1635" s="129"/>
      <c r="AY1635" s="106"/>
      <c r="BM1635" s="131"/>
      <c r="BN1635" s="131"/>
    </row>
    <row r="1636" spans="1:68" ht="25.2" x14ac:dyDescent="0.3">
      <c r="A1636" s="1"/>
      <c r="B1636" s="47"/>
      <c r="C1636" s="45">
        <v>1136798</v>
      </c>
      <c r="D1636" s="47"/>
      <c r="E1636" s="166"/>
      <c r="F1636" s="39" t="s">
        <v>5885</v>
      </c>
      <c r="G1636" s="29" t="s">
        <v>31</v>
      </c>
      <c r="H1636" s="157" t="s">
        <v>4781</v>
      </c>
      <c r="I1636" s="148"/>
      <c r="J1636" s="147"/>
      <c r="K1636" s="148"/>
      <c r="L1636" s="148"/>
      <c r="M1636" s="147"/>
      <c r="N1636" s="29"/>
      <c r="O1636" s="29"/>
      <c r="P1636" s="29"/>
      <c r="Q1636" s="29"/>
      <c r="R1636" s="29"/>
      <c r="S1636" s="29"/>
      <c r="T1636" s="29"/>
      <c r="U1636" s="29"/>
      <c r="V1636" s="29"/>
      <c r="W1636" s="39" t="s">
        <v>5284</v>
      </c>
      <c r="X1636" s="37" t="s">
        <v>1268</v>
      </c>
      <c r="Y1636" s="146"/>
      <c r="Z1636" s="33">
        <v>1450.88</v>
      </c>
      <c r="AA1636" s="34"/>
      <c r="AB1636" s="33">
        <f t="shared" si="357"/>
        <v>1450.88</v>
      </c>
      <c r="AC1636" s="34"/>
      <c r="AD1636" s="145">
        <f t="shared" si="364"/>
        <v>1209.067</v>
      </c>
      <c r="AE1636" s="105"/>
      <c r="AF1636" s="34"/>
      <c r="AG1636" s="34"/>
      <c r="AH1636" s="34"/>
      <c r="AI1636" s="29">
        <v>1.3220000000000001</v>
      </c>
      <c r="AJ1636" s="29"/>
      <c r="AK1636" s="29"/>
      <c r="AL1636" s="29"/>
      <c r="AM1636" s="29" t="s">
        <v>28</v>
      </c>
      <c r="AN1636" s="158" t="s">
        <v>28</v>
      </c>
      <c r="AO1636" s="29" t="s">
        <v>28</v>
      </c>
      <c r="AP1636" s="29">
        <v>15</v>
      </c>
      <c r="AQ1636" s="29"/>
      <c r="AR1636" s="29"/>
      <c r="AS1636" s="29"/>
      <c r="AT1636" s="127"/>
      <c r="AU1636" s="144"/>
      <c r="AV1636" s="36"/>
      <c r="AW1636" s="102"/>
      <c r="AX1636" s="129"/>
      <c r="AY1636" s="106"/>
      <c r="BM1636" s="131"/>
      <c r="BN1636" s="131"/>
    </row>
    <row r="1637" spans="1:68" ht="25.2" x14ac:dyDescent="0.3">
      <c r="A1637" s="1"/>
      <c r="B1637" s="47"/>
      <c r="C1637" s="45">
        <v>1136799</v>
      </c>
      <c r="D1637" s="47"/>
      <c r="E1637" s="166"/>
      <c r="F1637" s="39" t="s">
        <v>5886</v>
      </c>
      <c r="G1637" s="29" t="s">
        <v>31</v>
      </c>
      <c r="H1637" s="157" t="s">
        <v>4781</v>
      </c>
      <c r="I1637" s="148"/>
      <c r="J1637" s="147"/>
      <c r="K1637" s="148"/>
      <c r="L1637" s="148"/>
      <c r="M1637" s="147"/>
      <c r="N1637" s="29"/>
      <c r="O1637" s="29"/>
      <c r="P1637" s="29"/>
      <c r="Q1637" s="29"/>
      <c r="R1637" s="29"/>
      <c r="S1637" s="29"/>
      <c r="T1637" s="29"/>
      <c r="U1637" s="29"/>
      <c r="V1637" s="29"/>
      <c r="W1637" s="39" t="s">
        <v>5284</v>
      </c>
      <c r="X1637" s="37" t="s">
        <v>1268</v>
      </c>
      <c r="Y1637" s="146"/>
      <c r="Z1637" s="33">
        <v>4108.8</v>
      </c>
      <c r="AA1637" s="34"/>
      <c r="AB1637" s="33">
        <f t="shared" si="357"/>
        <v>4108.8</v>
      </c>
      <c r="AC1637" s="34"/>
      <c r="AD1637" s="145">
        <f t="shared" si="364"/>
        <v>3424</v>
      </c>
      <c r="AE1637" s="105"/>
      <c r="AF1637" s="34"/>
      <c r="AG1637" s="34"/>
      <c r="AH1637" s="34"/>
      <c r="AI1637" s="29">
        <v>2.617</v>
      </c>
      <c r="AJ1637" s="29"/>
      <c r="AK1637" s="29"/>
      <c r="AL1637" s="29"/>
      <c r="AM1637" s="29" t="s">
        <v>28</v>
      </c>
      <c r="AN1637" s="158" t="s">
        <v>28</v>
      </c>
      <c r="AO1637" s="29" t="s">
        <v>28</v>
      </c>
      <c r="AP1637" s="29">
        <v>15</v>
      </c>
      <c r="AQ1637" s="29"/>
      <c r="AR1637" s="29"/>
      <c r="AS1637" s="29"/>
      <c r="AT1637" s="127"/>
      <c r="AU1637" s="144"/>
      <c r="AV1637" s="36"/>
      <c r="AW1637" s="102"/>
      <c r="AX1637" s="129"/>
      <c r="AY1637" s="106"/>
      <c r="BM1637" s="131"/>
      <c r="BN1637" s="131"/>
    </row>
    <row r="1638" spans="1:68" ht="25.2" x14ac:dyDescent="0.3">
      <c r="A1638" s="1"/>
      <c r="B1638" s="47"/>
      <c r="C1638" s="45">
        <v>1136800</v>
      </c>
      <c r="D1638" s="47"/>
      <c r="E1638" s="166"/>
      <c r="F1638" s="39" t="s">
        <v>5887</v>
      </c>
      <c r="G1638" s="29" t="s">
        <v>31</v>
      </c>
      <c r="H1638" s="157" t="s">
        <v>4781</v>
      </c>
      <c r="I1638" s="148"/>
      <c r="J1638" s="147"/>
      <c r="K1638" s="148"/>
      <c r="L1638" s="148"/>
      <c r="M1638" s="147"/>
      <c r="N1638" s="29"/>
      <c r="O1638" s="29"/>
      <c r="P1638" s="29"/>
      <c r="Q1638" s="29"/>
      <c r="R1638" s="29"/>
      <c r="S1638" s="29"/>
      <c r="T1638" s="29"/>
      <c r="U1638" s="29"/>
      <c r="V1638" s="29"/>
      <c r="W1638" s="39" t="s">
        <v>5284</v>
      </c>
      <c r="X1638" s="37" t="s">
        <v>1268</v>
      </c>
      <c r="Y1638" s="146"/>
      <c r="Z1638" s="33">
        <v>241.92</v>
      </c>
      <c r="AA1638" s="34"/>
      <c r="AB1638" s="33">
        <f t="shared" si="357"/>
        <v>241.92</v>
      </c>
      <c r="AC1638" s="34"/>
      <c r="AD1638" s="145">
        <f t="shared" si="364"/>
        <v>201.6</v>
      </c>
      <c r="AE1638" s="105"/>
      <c r="AF1638" s="34"/>
      <c r="AG1638" s="34"/>
      <c r="AH1638" s="34"/>
      <c r="AI1638" s="29">
        <v>0.161</v>
      </c>
      <c r="AJ1638" s="29"/>
      <c r="AK1638" s="29"/>
      <c r="AL1638" s="29"/>
      <c r="AM1638" s="29" t="s">
        <v>28</v>
      </c>
      <c r="AN1638" s="158" t="s">
        <v>28</v>
      </c>
      <c r="AO1638" s="29" t="s">
        <v>28</v>
      </c>
      <c r="AP1638" s="29">
        <v>50</v>
      </c>
      <c r="AQ1638" s="29"/>
      <c r="AR1638" s="29"/>
      <c r="AS1638" s="29"/>
      <c r="AT1638" s="127"/>
      <c r="AU1638" s="144"/>
      <c r="AV1638" s="36"/>
      <c r="AW1638" s="102"/>
      <c r="AX1638" s="129"/>
      <c r="AY1638" s="106"/>
      <c r="BM1638" s="131"/>
      <c r="BN1638" s="131"/>
    </row>
    <row r="1639" spans="1:68" ht="25.2" x14ac:dyDescent="0.3">
      <c r="A1639" s="1"/>
      <c r="B1639" s="47"/>
      <c r="C1639" s="45">
        <v>1136801</v>
      </c>
      <c r="D1639" s="47"/>
      <c r="E1639" s="166"/>
      <c r="F1639" s="39" t="s">
        <v>5888</v>
      </c>
      <c r="G1639" s="29" t="s">
        <v>31</v>
      </c>
      <c r="H1639" s="157" t="s">
        <v>4781</v>
      </c>
      <c r="I1639" s="148"/>
      <c r="J1639" s="147"/>
      <c r="K1639" s="148"/>
      <c r="L1639" s="148"/>
      <c r="M1639" s="147"/>
      <c r="N1639" s="29"/>
      <c r="O1639" s="29"/>
      <c r="P1639" s="29"/>
      <c r="Q1639" s="29"/>
      <c r="R1639" s="29"/>
      <c r="S1639" s="29"/>
      <c r="T1639" s="29"/>
      <c r="U1639" s="29"/>
      <c r="V1639" s="29"/>
      <c r="W1639" s="39" t="s">
        <v>5284</v>
      </c>
      <c r="X1639" s="37" t="s">
        <v>1268</v>
      </c>
      <c r="Y1639" s="146"/>
      <c r="Z1639" s="33">
        <v>241.92</v>
      </c>
      <c r="AA1639" s="34"/>
      <c r="AB1639" s="33">
        <f t="shared" si="357"/>
        <v>241.92</v>
      </c>
      <c r="AC1639" s="34"/>
      <c r="AD1639" s="145">
        <f t="shared" si="364"/>
        <v>201.6</v>
      </c>
      <c r="AE1639" s="105"/>
      <c r="AF1639" s="34"/>
      <c r="AG1639" s="34"/>
      <c r="AH1639" s="34"/>
      <c r="AI1639" s="29">
        <v>0.161</v>
      </c>
      <c r="AJ1639" s="29"/>
      <c r="AK1639" s="29"/>
      <c r="AL1639" s="29"/>
      <c r="AM1639" s="29" t="s">
        <v>28</v>
      </c>
      <c r="AN1639" s="158" t="s">
        <v>28</v>
      </c>
      <c r="AO1639" s="29" t="s">
        <v>28</v>
      </c>
      <c r="AP1639" s="29">
        <v>50</v>
      </c>
      <c r="AQ1639" s="29"/>
      <c r="AR1639" s="29"/>
      <c r="AS1639" s="29"/>
      <c r="AT1639" s="127"/>
      <c r="AU1639" s="144"/>
      <c r="AV1639" s="36"/>
      <c r="AW1639" s="102"/>
      <c r="AX1639" s="129"/>
      <c r="AY1639" s="106"/>
      <c r="BM1639" s="131"/>
      <c r="BN1639" s="131"/>
    </row>
    <row r="1640" spans="1:68" ht="25.2" x14ac:dyDescent="0.3">
      <c r="A1640" s="1"/>
      <c r="B1640" s="47"/>
      <c r="C1640" s="45">
        <v>1136802</v>
      </c>
      <c r="D1640" s="47"/>
      <c r="E1640" s="166"/>
      <c r="F1640" s="39" t="s">
        <v>5889</v>
      </c>
      <c r="G1640" s="29" t="s">
        <v>31</v>
      </c>
      <c r="H1640" s="157" t="s">
        <v>4781</v>
      </c>
      <c r="I1640" s="148"/>
      <c r="J1640" s="147"/>
      <c r="K1640" s="148"/>
      <c r="L1640" s="148"/>
      <c r="M1640" s="147"/>
      <c r="N1640" s="29"/>
      <c r="O1640" s="29"/>
      <c r="P1640" s="29"/>
      <c r="Q1640" s="29"/>
      <c r="R1640" s="29"/>
      <c r="S1640" s="29"/>
      <c r="T1640" s="29"/>
      <c r="U1640" s="29"/>
      <c r="V1640" s="29"/>
      <c r="W1640" s="39" t="s">
        <v>5285</v>
      </c>
      <c r="X1640" s="37" t="s">
        <v>158</v>
      </c>
      <c r="Y1640" s="146"/>
      <c r="Z1640" s="33">
        <v>2131.84</v>
      </c>
      <c r="AA1640" s="34"/>
      <c r="AB1640" s="33">
        <f t="shared" ref="AB1640:AB1703" si="365">IF(OR(W1640="VLD MLC components",W1640="VLD MLC pipes",W1640="VLD PEX components",W1640="VLD PEX pipes",W1640="VLD PHC components",W1640="VLD PHC pipes"),"По запросу",Z1640)</f>
        <v>2131.84</v>
      </c>
      <c r="AC1640" s="34"/>
      <c r="AD1640" s="145">
        <f t="shared" si="364"/>
        <v>1776.5329999999999</v>
      </c>
      <c r="AE1640" s="105"/>
      <c r="AF1640" s="34"/>
      <c r="AG1640" s="34"/>
      <c r="AH1640" s="34"/>
      <c r="AI1640" s="29">
        <v>0.41599999999999998</v>
      </c>
      <c r="AJ1640" s="29"/>
      <c r="AK1640" s="29"/>
      <c r="AL1640" s="29"/>
      <c r="AM1640" s="29" t="s">
        <v>28</v>
      </c>
      <c r="AN1640" s="158" t="s">
        <v>28</v>
      </c>
      <c r="AO1640" s="29" t="s">
        <v>28</v>
      </c>
      <c r="AP1640" s="29">
        <v>33</v>
      </c>
      <c r="AQ1640" s="29"/>
      <c r="AR1640" s="29"/>
      <c r="AS1640" s="29"/>
      <c r="AT1640" s="127"/>
      <c r="AU1640" s="144"/>
      <c r="AV1640" s="36"/>
      <c r="AW1640" s="102"/>
      <c r="AX1640" s="129"/>
      <c r="AY1640" s="106"/>
      <c r="BM1640" s="131"/>
      <c r="BN1640" s="131"/>
    </row>
    <row r="1641" spans="1:68" ht="25.2" x14ac:dyDescent="0.3">
      <c r="A1641" s="1"/>
      <c r="B1641" s="47"/>
      <c r="C1641" s="45">
        <v>1136803</v>
      </c>
      <c r="D1641" s="47"/>
      <c r="E1641" s="166"/>
      <c r="F1641" s="39" t="s">
        <v>5890</v>
      </c>
      <c r="G1641" s="29" t="s">
        <v>31</v>
      </c>
      <c r="H1641" s="157" t="s">
        <v>4781</v>
      </c>
      <c r="I1641" s="148"/>
      <c r="J1641" s="147"/>
      <c r="K1641" s="148"/>
      <c r="L1641" s="148"/>
      <c r="M1641" s="147"/>
      <c r="N1641" s="29"/>
      <c r="O1641" s="29"/>
      <c r="P1641" s="29"/>
      <c r="Q1641" s="29"/>
      <c r="R1641" s="29"/>
      <c r="S1641" s="29"/>
      <c r="T1641" s="29"/>
      <c r="U1641" s="29"/>
      <c r="V1641" s="29"/>
      <c r="W1641" s="39" t="s">
        <v>5285</v>
      </c>
      <c r="X1641" s="37" t="s">
        <v>158</v>
      </c>
      <c r="Y1641" s="146"/>
      <c r="Z1641" s="33">
        <v>4163.84</v>
      </c>
      <c r="AA1641" s="34"/>
      <c r="AB1641" s="33">
        <f t="shared" si="365"/>
        <v>4163.84</v>
      </c>
      <c r="AC1641" s="34"/>
      <c r="AD1641" s="145">
        <f t="shared" si="364"/>
        <v>3469.8670000000002</v>
      </c>
      <c r="AE1641" s="105"/>
      <c r="AF1641" s="34"/>
      <c r="AG1641" s="34"/>
      <c r="AH1641" s="34"/>
      <c r="AI1641" s="29">
        <v>0.89300000000000002</v>
      </c>
      <c r="AJ1641" s="29"/>
      <c r="AK1641" s="29"/>
      <c r="AL1641" s="29"/>
      <c r="AM1641" s="29" t="s">
        <v>28</v>
      </c>
      <c r="AN1641" s="158" t="s">
        <v>28</v>
      </c>
      <c r="AO1641" s="29" t="s">
        <v>28</v>
      </c>
      <c r="AP1641" s="29">
        <v>15</v>
      </c>
      <c r="AQ1641" s="29"/>
      <c r="AR1641" s="29"/>
      <c r="AS1641" s="29"/>
      <c r="AT1641" s="127"/>
      <c r="AU1641" s="144"/>
      <c r="AV1641" s="36"/>
      <c r="AW1641" s="102"/>
      <c r="AX1641" s="129"/>
      <c r="AY1641" s="106"/>
      <c r="BM1641" s="131"/>
      <c r="BN1641" s="131"/>
    </row>
    <row r="1642" spans="1:68" ht="25.2" x14ac:dyDescent="0.3">
      <c r="A1642" s="1"/>
      <c r="B1642" s="47"/>
      <c r="C1642" s="45">
        <v>1136804</v>
      </c>
      <c r="D1642" s="47"/>
      <c r="E1642" s="166"/>
      <c r="F1642" s="39" t="s">
        <v>5891</v>
      </c>
      <c r="G1642" s="29" t="s">
        <v>31</v>
      </c>
      <c r="H1642" s="157" t="s">
        <v>4781</v>
      </c>
      <c r="I1642" s="148"/>
      <c r="J1642" s="147"/>
      <c r="K1642" s="148"/>
      <c r="L1642" s="148"/>
      <c r="M1642" s="147"/>
      <c r="N1642" s="29"/>
      <c r="O1642" s="29"/>
      <c r="P1642" s="29"/>
      <c r="Q1642" s="29"/>
      <c r="R1642" s="29"/>
      <c r="S1642" s="29"/>
      <c r="T1642" s="29"/>
      <c r="U1642" s="29"/>
      <c r="V1642" s="29"/>
      <c r="W1642" s="39" t="s">
        <v>5285</v>
      </c>
      <c r="X1642" s="37" t="s">
        <v>158</v>
      </c>
      <c r="Y1642" s="146"/>
      <c r="Z1642" s="33">
        <v>5236.4799999999996</v>
      </c>
      <c r="AA1642" s="34"/>
      <c r="AB1642" s="33">
        <f t="shared" si="365"/>
        <v>5236.4799999999996</v>
      </c>
      <c r="AC1642" s="34"/>
      <c r="AD1642" s="145">
        <f t="shared" si="364"/>
        <v>4363.7330000000002</v>
      </c>
      <c r="AE1642" s="105"/>
      <c r="AF1642" s="34"/>
      <c r="AG1642" s="34"/>
      <c r="AH1642" s="34"/>
      <c r="AI1642" s="29">
        <v>1.131</v>
      </c>
      <c r="AJ1642" s="29"/>
      <c r="AK1642" s="29"/>
      <c r="AL1642" s="29"/>
      <c r="AM1642" s="29" t="s">
        <v>28</v>
      </c>
      <c r="AN1642" s="158" t="s">
        <v>28</v>
      </c>
      <c r="AO1642" s="29" t="s">
        <v>28</v>
      </c>
      <c r="AP1642" s="29">
        <v>10</v>
      </c>
      <c r="AQ1642" s="29"/>
      <c r="AR1642" s="29"/>
      <c r="AS1642" s="29"/>
      <c r="AT1642" s="127"/>
      <c r="AU1642" s="144"/>
      <c r="AV1642" s="36"/>
      <c r="AW1642" s="102"/>
      <c r="AX1642" s="129"/>
      <c r="AY1642" s="106"/>
      <c r="BM1642" s="131"/>
      <c r="BN1642" s="131"/>
    </row>
    <row r="1643" spans="1:68" ht="25.2" x14ac:dyDescent="0.3">
      <c r="A1643" s="1"/>
      <c r="B1643" s="47"/>
      <c r="C1643" s="45">
        <v>1136805</v>
      </c>
      <c r="D1643" s="47"/>
      <c r="E1643" s="166"/>
      <c r="F1643" s="39" t="s">
        <v>5892</v>
      </c>
      <c r="G1643" s="29" t="s">
        <v>31</v>
      </c>
      <c r="H1643" s="157" t="s">
        <v>4781</v>
      </c>
      <c r="I1643" s="148"/>
      <c r="J1643" s="147"/>
      <c r="K1643" s="148"/>
      <c r="L1643" s="148"/>
      <c r="M1643" s="147"/>
      <c r="N1643" s="29"/>
      <c r="O1643" s="29"/>
      <c r="P1643" s="29"/>
      <c r="Q1643" s="29"/>
      <c r="R1643" s="29"/>
      <c r="S1643" s="29"/>
      <c r="T1643" s="29"/>
      <c r="U1643" s="29"/>
      <c r="V1643" s="29"/>
      <c r="W1643" s="39" t="s">
        <v>5285</v>
      </c>
      <c r="X1643" s="37" t="s">
        <v>158</v>
      </c>
      <c r="Y1643" s="146"/>
      <c r="Z1643" s="33">
        <v>766.08</v>
      </c>
      <c r="AA1643" s="34"/>
      <c r="AB1643" s="33">
        <f t="shared" si="365"/>
        <v>766.08</v>
      </c>
      <c r="AC1643" s="34"/>
      <c r="AD1643" s="145">
        <f t="shared" si="364"/>
        <v>638.4</v>
      </c>
      <c r="AE1643" s="105"/>
      <c r="AF1643" s="34"/>
      <c r="AG1643" s="34"/>
      <c r="AH1643" s="34"/>
      <c r="AI1643" s="29">
        <v>0.2</v>
      </c>
      <c r="AJ1643" s="29"/>
      <c r="AK1643" s="29"/>
      <c r="AL1643" s="29"/>
      <c r="AM1643" s="29" t="s">
        <v>28</v>
      </c>
      <c r="AN1643" s="158" t="s">
        <v>28</v>
      </c>
      <c r="AO1643" s="29" t="s">
        <v>28</v>
      </c>
      <c r="AP1643" s="29">
        <v>72</v>
      </c>
      <c r="AQ1643" s="29"/>
      <c r="AR1643" s="29"/>
      <c r="AS1643" s="29"/>
      <c r="AT1643" s="127"/>
      <c r="AU1643" s="144"/>
      <c r="AV1643" s="36"/>
      <c r="AW1643" s="102"/>
      <c r="AX1643" s="129"/>
      <c r="AY1643" s="106"/>
      <c r="BM1643" s="131"/>
      <c r="BN1643" s="131"/>
    </row>
    <row r="1644" spans="1:68" ht="25.2" x14ac:dyDescent="0.3">
      <c r="A1644" s="1"/>
      <c r="B1644" s="47"/>
      <c r="C1644" s="45">
        <v>1136806</v>
      </c>
      <c r="D1644" s="47"/>
      <c r="E1644" s="166"/>
      <c r="F1644" s="39" t="s">
        <v>5893</v>
      </c>
      <c r="G1644" s="29" t="s">
        <v>31</v>
      </c>
      <c r="H1644" s="157" t="s">
        <v>4781</v>
      </c>
      <c r="I1644" s="148"/>
      <c r="J1644" s="147"/>
      <c r="K1644" s="148"/>
      <c r="L1644" s="148"/>
      <c r="M1644" s="147"/>
      <c r="N1644" s="29"/>
      <c r="O1644" s="29"/>
      <c r="P1644" s="29"/>
      <c r="Q1644" s="29"/>
      <c r="R1644" s="29"/>
      <c r="S1644" s="29"/>
      <c r="T1644" s="29"/>
      <c r="U1644" s="29"/>
      <c r="V1644" s="29"/>
      <c r="W1644" s="39" t="s">
        <v>5285</v>
      </c>
      <c r="X1644" s="37" t="s">
        <v>158</v>
      </c>
      <c r="Y1644" s="146"/>
      <c r="Z1644" s="33">
        <v>1971.84</v>
      </c>
      <c r="AA1644" s="34"/>
      <c r="AB1644" s="33">
        <f t="shared" si="365"/>
        <v>1971.84</v>
      </c>
      <c r="AC1644" s="34"/>
      <c r="AD1644" s="145">
        <f t="shared" si="364"/>
        <v>1643.2</v>
      </c>
      <c r="AE1644" s="105"/>
      <c r="AF1644" s="34"/>
      <c r="AG1644" s="34"/>
      <c r="AH1644" s="34"/>
      <c r="AI1644" s="29">
        <v>0.39800000000000002</v>
      </c>
      <c r="AJ1644" s="29"/>
      <c r="AK1644" s="29"/>
      <c r="AL1644" s="29"/>
      <c r="AM1644" s="29" t="s">
        <v>28</v>
      </c>
      <c r="AN1644" s="158" t="s">
        <v>28</v>
      </c>
      <c r="AO1644" s="29" t="s">
        <v>28</v>
      </c>
      <c r="AP1644" s="29">
        <v>40</v>
      </c>
      <c r="AQ1644" s="29"/>
      <c r="AR1644" s="29"/>
      <c r="AS1644" s="29"/>
      <c r="AT1644" s="127"/>
      <c r="AU1644" s="144"/>
      <c r="AV1644" s="36"/>
      <c r="AW1644" s="102"/>
      <c r="AX1644" s="129"/>
      <c r="AY1644" s="106"/>
      <c r="BM1644" s="131"/>
      <c r="BN1644" s="131"/>
    </row>
    <row r="1645" spans="1:68" ht="25.2" x14ac:dyDescent="0.3">
      <c r="A1645" s="1"/>
      <c r="B1645" s="47"/>
      <c r="C1645" s="45">
        <v>1136807</v>
      </c>
      <c r="D1645" s="47"/>
      <c r="E1645" s="166"/>
      <c r="F1645" s="39" t="s">
        <v>5894</v>
      </c>
      <c r="G1645" s="29" t="s">
        <v>31</v>
      </c>
      <c r="H1645" s="157" t="s">
        <v>4781</v>
      </c>
      <c r="I1645" s="148"/>
      <c r="J1645" s="147"/>
      <c r="K1645" s="148"/>
      <c r="L1645" s="148"/>
      <c r="M1645" s="147"/>
      <c r="N1645" s="29"/>
      <c r="O1645" s="29"/>
      <c r="P1645" s="29"/>
      <c r="Q1645" s="29"/>
      <c r="R1645" s="29"/>
      <c r="S1645" s="29"/>
      <c r="T1645" s="29"/>
      <c r="U1645" s="29"/>
      <c r="V1645" s="29"/>
      <c r="W1645" s="39" t="s">
        <v>5285</v>
      </c>
      <c r="X1645" s="37" t="s">
        <v>158</v>
      </c>
      <c r="Y1645" s="146"/>
      <c r="Z1645" s="33">
        <v>3639.04</v>
      </c>
      <c r="AA1645" s="34"/>
      <c r="AB1645" s="33">
        <f t="shared" si="365"/>
        <v>3639.04</v>
      </c>
      <c r="AC1645" s="34"/>
      <c r="AD1645" s="145">
        <f t="shared" si="364"/>
        <v>3032.5329999999999</v>
      </c>
      <c r="AE1645" s="105"/>
      <c r="AF1645" s="34"/>
      <c r="AG1645" s="34"/>
      <c r="AH1645" s="34"/>
      <c r="AI1645" s="29">
        <v>0.79300000000000004</v>
      </c>
      <c r="AJ1645" s="29"/>
      <c r="AK1645" s="29"/>
      <c r="AL1645" s="29"/>
      <c r="AM1645" s="29" t="s">
        <v>28</v>
      </c>
      <c r="AN1645" s="158" t="s">
        <v>28</v>
      </c>
      <c r="AO1645" s="29" t="s">
        <v>28</v>
      </c>
      <c r="AP1645" s="29">
        <v>20</v>
      </c>
      <c r="AQ1645" s="29"/>
      <c r="AR1645" s="29"/>
      <c r="AS1645" s="29"/>
      <c r="AT1645" s="127"/>
      <c r="AU1645" s="144"/>
      <c r="AV1645" s="36"/>
      <c r="AW1645" s="102"/>
      <c r="AX1645" s="129"/>
      <c r="AY1645" s="106"/>
      <c r="BM1645" s="131"/>
      <c r="BN1645" s="131"/>
    </row>
    <row r="1646" spans="1:68" ht="25.2" x14ac:dyDescent="0.3">
      <c r="A1646" s="1"/>
      <c r="B1646" s="47"/>
      <c r="C1646" s="45">
        <v>1136808</v>
      </c>
      <c r="D1646" s="47"/>
      <c r="E1646" s="166"/>
      <c r="F1646" s="39" t="s">
        <v>5895</v>
      </c>
      <c r="G1646" s="29" t="s">
        <v>31</v>
      </c>
      <c r="H1646" s="157" t="s">
        <v>4781</v>
      </c>
      <c r="I1646" s="148"/>
      <c r="J1646" s="147"/>
      <c r="K1646" s="148"/>
      <c r="L1646" s="148"/>
      <c r="M1646" s="147"/>
      <c r="N1646" s="29"/>
      <c r="O1646" s="29"/>
      <c r="P1646" s="29"/>
      <c r="Q1646" s="29"/>
      <c r="R1646" s="29"/>
      <c r="S1646" s="29"/>
      <c r="T1646" s="29"/>
      <c r="U1646" s="29"/>
      <c r="V1646" s="29"/>
      <c r="W1646" s="39" t="s">
        <v>5285</v>
      </c>
      <c r="X1646" s="37" t="s">
        <v>158</v>
      </c>
      <c r="Y1646" s="146"/>
      <c r="Z1646" s="33">
        <v>5319.68</v>
      </c>
      <c r="AA1646" s="34"/>
      <c r="AB1646" s="33">
        <f t="shared" si="365"/>
        <v>5319.68</v>
      </c>
      <c r="AC1646" s="34"/>
      <c r="AD1646" s="145">
        <f t="shared" si="364"/>
        <v>4433.067</v>
      </c>
      <c r="AE1646" s="105"/>
      <c r="AF1646" s="34"/>
      <c r="AG1646" s="34"/>
      <c r="AH1646" s="34"/>
      <c r="AI1646" s="29">
        <v>1.151</v>
      </c>
      <c r="AJ1646" s="29"/>
      <c r="AK1646" s="29"/>
      <c r="AL1646" s="29"/>
      <c r="AM1646" s="29" t="s">
        <v>28</v>
      </c>
      <c r="AN1646" s="158" t="s">
        <v>28</v>
      </c>
      <c r="AO1646" s="29" t="s">
        <v>28</v>
      </c>
      <c r="AP1646" s="29">
        <v>14</v>
      </c>
      <c r="AQ1646" s="29"/>
      <c r="AR1646" s="29"/>
      <c r="AS1646" s="29"/>
      <c r="AT1646" s="127"/>
      <c r="AU1646" s="144"/>
      <c r="AV1646" s="36"/>
      <c r="AW1646" s="102"/>
      <c r="AX1646" s="129"/>
      <c r="AY1646" s="106"/>
      <c r="BM1646" s="131"/>
      <c r="BN1646" s="131"/>
    </row>
    <row r="1647" spans="1:68" ht="25.2" x14ac:dyDescent="0.3">
      <c r="A1647" s="1"/>
      <c r="B1647" s="47"/>
      <c r="C1647" s="45">
        <v>1136809</v>
      </c>
      <c r="D1647" s="47"/>
      <c r="E1647" s="166"/>
      <c r="F1647" s="39" t="s">
        <v>5896</v>
      </c>
      <c r="G1647" s="29" t="s">
        <v>31</v>
      </c>
      <c r="H1647" s="157" t="s">
        <v>4781</v>
      </c>
      <c r="I1647" s="148"/>
      <c r="J1647" s="147"/>
      <c r="K1647" s="148"/>
      <c r="L1647" s="148"/>
      <c r="M1647" s="147"/>
      <c r="N1647" s="29"/>
      <c r="O1647" s="29"/>
      <c r="P1647" s="29"/>
      <c r="Q1647" s="29"/>
      <c r="R1647" s="29"/>
      <c r="S1647" s="29"/>
      <c r="T1647" s="29"/>
      <c r="U1647" s="29"/>
      <c r="V1647" s="29"/>
      <c r="W1647" s="39" t="s">
        <v>5285</v>
      </c>
      <c r="X1647" s="37" t="s">
        <v>158</v>
      </c>
      <c r="Y1647" s="146"/>
      <c r="Z1647" s="33">
        <v>944.64</v>
      </c>
      <c r="AA1647" s="34"/>
      <c r="AB1647" s="33">
        <f t="shared" si="365"/>
        <v>944.64</v>
      </c>
      <c r="AC1647" s="34"/>
      <c r="AD1647" s="145">
        <f t="shared" si="364"/>
        <v>787.2</v>
      </c>
      <c r="AE1647" s="105"/>
      <c r="AF1647" s="34"/>
      <c r="AG1647" s="34"/>
      <c r="AH1647" s="34"/>
      <c r="AI1647" s="29">
        <v>0.22</v>
      </c>
      <c r="AJ1647" s="29"/>
      <c r="AK1647" s="29"/>
      <c r="AL1647" s="29"/>
      <c r="AM1647" s="29" t="s">
        <v>28</v>
      </c>
      <c r="AN1647" s="158" t="s">
        <v>28</v>
      </c>
      <c r="AO1647" s="29" t="s">
        <v>28</v>
      </c>
      <c r="AP1647" s="29">
        <v>84</v>
      </c>
      <c r="AQ1647" s="29"/>
      <c r="AR1647" s="29"/>
      <c r="AS1647" s="29"/>
      <c r="AT1647" s="127"/>
      <c r="AU1647" s="144"/>
      <c r="AV1647" s="36"/>
      <c r="AW1647" s="102"/>
      <c r="AX1647" s="129"/>
      <c r="AY1647" s="106"/>
      <c r="BM1647" s="131"/>
      <c r="BN1647" s="131"/>
    </row>
    <row r="1648" spans="1:68" ht="25.2" x14ac:dyDescent="0.3">
      <c r="A1648" s="1"/>
      <c r="B1648" s="47"/>
      <c r="C1648" s="45">
        <v>1136810</v>
      </c>
      <c r="D1648" s="47"/>
      <c r="E1648" s="166"/>
      <c r="F1648" s="39" t="s">
        <v>5897</v>
      </c>
      <c r="G1648" s="29" t="s">
        <v>31</v>
      </c>
      <c r="H1648" s="157" t="s">
        <v>4781</v>
      </c>
      <c r="I1648" s="148"/>
      <c r="J1648" s="147"/>
      <c r="K1648" s="148"/>
      <c r="L1648" s="148"/>
      <c r="M1648" s="147"/>
      <c r="N1648" s="29"/>
      <c r="O1648" s="29"/>
      <c r="P1648" s="29"/>
      <c r="Q1648" s="29"/>
      <c r="R1648" s="29"/>
      <c r="S1648" s="29"/>
      <c r="T1648" s="29"/>
      <c r="U1648" s="29"/>
      <c r="V1648" s="29"/>
      <c r="W1648" s="39" t="s">
        <v>5285</v>
      </c>
      <c r="X1648" s="37" t="s">
        <v>158</v>
      </c>
      <c r="Y1648" s="146"/>
      <c r="Z1648" s="33">
        <v>1985.28</v>
      </c>
      <c r="AA1648" s="34"/>
      <c r="AB1648" s="33">
        <f t="shared" si="365"/>
        <v>1985.28</v>
      </c>
      <c r="AC1648" s="34"/>
      <c r="AD1648" s="145">
        <f t="shared" si="364"/>
        <v>1654.4</v>
      </c>
      <c r="AE1648" s="105"/>
      <c r="AF1648" s="34"/>
      <c r="AG1648" s="34"/>
      <c r="AH1648" s="34"/>
      <c r="AI1648" s="29">
        <v>0</v>
      </c>
      <c r="AJ1648" s="29"/>
      <c r="AK1648" s="29"/>
      <c r="AL1648" s="29"/>
      <c r="AM1648" s="29" t="s">
        <v>28</v>
      </c>
      <c r="AN1648" s="158" t="s">
        <v>28</v>
      </c>
      <c r="AO1648" s="29" t="s">
        <v>28</v>
      </c>
      <c r="AP1648" s="29">
        <v>40</v>
      </c>
      <c r="AQ1648" s="29"/>
      <c r="AR1648" s="29"/>
      <c r="AS1648" s="29"/>
      <c r="AT1648" s="127"/>
      <c r="AU1648" s="144"/>
      <c r="AV1648" s="36"/>
      <c r="AW1648" s="102"/>
      <c r="AX1648" s="129"/>
      <c r="AY1648" s="106"/>
      <c r="BM1648" s="131"/>
      <c r="BN1648" s="131"/>
    </row>
    <row r="1649" spans="1:66" ht="25.2" x14ac:dyDescent="0.3">
      <c r="A1649" s="1"/>
      <c r="B1649" s="47"/>
      <c r="C1649" s="45">
        <v>1136811</v>
      </c>
      <c r="D1649" s="47"/>
      <c r="E1649" s="166"/>
      <c r="F1649" s="39" t="s">
        <v>5898</v>
      </c>
      <c r="G1649" s="29" t="s">
        <v>31</v>
      </c>
      <c r="H1649" s="157" t="s">
        <v>4781</v>
      </c>
      <c r="I1649" s="148"/>
      <c r="J1649" s="147"/>
      <c r="K1649" s="148"/>
      <c r="L1649" s="148"/>
      <c r="M1649" s="147"/>
      <c r="N1649" s="29"/>
      <c r="O1649" s="29"/>
      <c r="P1649" s="29"/>
      <c r="Q1649" s="29"/>
      <c r="R1649" s="29"/>
      <c r="S1649" s="29"/>
      <c r="T1649" s="29"/>
      <c r="U1649" s="29"/>
      <c r="V1649" s="29"/>
      <c r="W1649" s="39" t="s">
        <v>5285</v>
      </c>
      <c r="X1649" s="37" t="s">
        <v>158</v>
      </c>
      <c r="Y1649" s="146"/>
      <c r="Z1649" s="33">
        <v>3548.8</v>
      </c>
      <c r="AA1649" s="34"/>
      <c r="AB1649" s="33">
        <f t="shared" si="365"/>
        <v>3548.8</v>
      </c>
      <c r="AC1649" s="34"/>
      <c r="AD1649" s="145">
        <f t="shared" si="364"/>
        <v>2957.3330000000001</v>
      </c>
      <c r="AE1649" s="105"/>
      <c r="AF1649" s="34"/>
      <c r="AG1649" s="34"/>
      <c r="AH1649" s="34"/>
      <c r="AI1649" s="29">
        <v>0.76600000000000001</v>
      </c>
      <c r="AJ1649" s="29"/>
      <c r="AK1649" s="29"/>
      <c r="AL1649" s="29"/>
      <c r="AM1649" s="29" t="s">
        <v>28</v>
      </c>
      <c r="AN1649" s="158" t="s">
        <v>28</v>
      </c>
      <c r="AO1649" s="29" t="s">
        <v>28</v>
      </c>
      <c r="AP1649" s="29">
        <v>20</v>
      </c>
      <c r="AQ1649" s="29"/>
      <c r="AR1649" s="29"/>
      <c r="AS1649" s="29"/>
      <c r="AT1649" s="127"/>
      <c r="AU1649" s="144"/>
      <c r="AV1649" s="36"/>
      <c r="AW1649" s="102"/>
      <c r="AX1649" s="129"/>
      <c r="AY1649" s="106"/>
      <c r="BM1649" s="131"/>
      <c r="BN1649" s="131"/>
    </row>
    <row r="1650" spans="1:66" ht="25.2" x14ac:dyDescent="0.3">
      <c r="A1650" s="1"/>
      <c r="B1650" s="47"/>
      <c r="C1650" s="45">
        <v>1136812</v>
      </c>
      <c r="D1650" s="47"/>
      <c r="E1650" s="166"/>
      <c r="F1650" s="39" t="s">
        <v>5899</v>
      </c>
      <c r="G1650" s="29" t="s">
        <v>31</v>
      </c>
      <c r="H1650" s="157" t="s">
        <v>4781</v>
      </c>
      <c r="I1650" s="148"/>
      <c r="J1650" s="147"/>
      <c r="K1650" s="148"/>
      <c r="L1650" s="148"/>
      <c r="M1650" s="147"/>
      <c r="N1650" s="29"/>
      <c r="O1650" s="29"/>
      <c r="P1650" s="29"/>
      <c r="Q1650" s="29"/>
      <c r="R1650" s="29"/>
      <c r="S1650" s="29"/>
      <c r="T1650" s="29"/>
      <c r="U1650" s="29"/>
      <c r="V1650" s="29"/>
      <c r="W1650" s="39" t="s">
        <v>5285</v>
      </c>
      <c r="X1650" s="37" t="s">
        <v>158</v>
      </c>
      <c r="Y1650" s="146"/>
      <c r="Z1650" s="33">
        <v>5174.3999999999996</v>
      </c>
      <c r="AA1650" s="34"/>
      <c r="AB1650" s="33">
        <f t="shared" si="365"/>
        <v>5174.3999999999996</v>
      </c>
      <c r="AC1650" s="34"/>
      <c r="AD1650" s="145">
        <f t="shared" si="364"/>
        <v>4312</v>
      </c>
      <c r="AE1650" s="105"/>
      <c r="AF1650" s="34"/>
      <c r="AG1650" s="34"/>
      <c r="AH1650" s="34"/>
      <c r="AI1650" s="29">
        <v>1.111</v>
      </c>
      <c r="AJ1650" s="29"/>
      <c r="AK1650" s="29"/>
      <c r="AL1650" s="29"/>
      <c r="AM1650" s="29" t="s">
        <v>28</v>
      </c>
      <c r="AN1650" s="158" t="s">
        <v>28</v>
      </c>
      <c r="AO1650" s="29" t="s">
        <v>28</v>
      </c>
      <c r="AP1650" s="29">
        <v>12</v>
      </c>
      <c r="AQ1650" s="29"/>
      <c r="AR1650" s="29"/>
      <c r="AS1650" s="29"/>
      <c r="AT1650" s="127"/>
      <c r="AU1650" s="144"/>
      <c r="AV1650" s="36"/>
      <c r="AW1650" s="102"/>
      <c r="AX1650" s="129"/>
      <c r="AY1650" s="106"/>
      <c r="BM1650" s="131"/>
      <c r="BN1650" s="131"/>
    </row>
    <row r="1651" spans="1:66" ht="25.2" x14ac:dyDescent="0.3">
      <c r="A1651" s="1"/>
      <c r="B1651" s="47"/>
      <c r="C1651" s="45">
        <v>1136813</v>
      </c>
      <c r="D1651" s="47"/>
      <c r="E1651" s="166"/>
      <c r="F1651" s="39" t="s">
        <v>5900</v>
      </c>
      <c r="G1651" s="29" t="s">
        <v>31</v>
      </c>
      <c r="H1651" s="157" t="s">
        <v>4781</v>
      </c>
      <c r="I1651" s="148"/>
      <c r="J1651" s="147"/>
      <c r="K1651" s="148"/>
      <c r="L1651" s="148"/>
      <c r="M1651" s="147"/>
      <c r="N1651" s="29"/>
      <c r="O1651" s="29"/>
      <c r="P1651" s="29"/>
      <c r="Q1651" s="29"/>
      <c r="R1651" s="29"/>
      <c r="S1651" s="29"/>
      <c r="T1651" s="29"/>
      <c r="U1651" s="29"/>
      <c r="V1651" s="29"/>
      <c r="W1651" s="39" t="s">
        <v>5285</v>
      </c>
      <c r="X1651" s="37" t="s">
        <v>158</v>
      </c>
      <c r="Y1651" s="146"/>
      <c r="Z1651" s="33">
        <v>1150.08</v>
      </c>
      <c r="AA1651" s="34"/>
      <c r="AB1651" s="33">
        <f t="shared" si="365"/>
        <v>1150.08</v>
      </c>
      <c r="AC1651" s="34"/>
      <c r="AD1651" s="145">
        <f t="shared" si="364"/>
        <v>958.4</v>
      </c>
      <c r="AE1651" s="105"/>
      <c r="AF1651" s="34"/>
      <c r="AG1651" s="34"/>
      <c r="AH1651" s="34"/>
      <c r="AI1651" s="29">
        <v>0</v>
      </c>
      <c r="AJ1651" s="29"/>
      <c r="AK1651" s="29"/>
      <c r="AL1651" s="29"/>
      <c r="AM1651" s="29" t="s">
        <v>28</v>
      </c>
      <c r="AN1651" s="158" t="s">
        <v>28</v>
      </c>
      <c r="AO1651" s="29" t="s">
        <v>28</v>
      </c>
      <c r="AP1651" s="29">
        <v>60</v>
      </c>
      <c r="AQ1651" s="29"/>
      <c r="AR1651" s="29"/>
      <c r="AS1651" s="29"/>
      <c r="AT1651" s="127"/>
      <c r="AU1651" s="144"/>
      <c r="AV1651" s="36"/>
      <c r="AW1651" s="102"/>
      <c r="AX1651" s="129"/>
      <c r="AY1651" s="106"/>
      <c r="BM1651" s="131"/>
      <c r="BN1651" s="131"/>
    </row>
    <row r="1652" spans="1:66" ht="25.2" x14ac:dyDescent="0.3">
      <c r="A1652" s="1"/>
      <c r="B1652" s="47"/>
      <c r="C1652" s="45">
        <v>1136814</v>
      </c>
      <c r="D1652" s="47"/>
      <c r="E1652" s="166"/>
      <c r="F1652" s="39" t="s">
        <v>5901</v>
      </c>
      <c r="G1652" s="29" t="s">
        <v>31</v>
      </c>
      <c r="H1652" s="157" t="s">
        <v>4781</v>
      </c>
      <c r="I1652" s="148"/>
      <c r="J1652" s="147"/>
      <c r="K1652" s="148"/>
      <c r="L1652" s="148"/>
      <c r="M1652" s="147"/>
      <c r="N1652" s="29"/>
      <c r="O1652" s="29"/>
      <c r="P1652" s="29"/>
      <c r="Q1652" s="29"/>
      <c r="R1652" s="29"/>
      <c r="S1652" s="29"/>
      <c r="T1652" s="29"/>
      <c r="U1652" s="29"/>
      <c r="V1652" s="29"/>
      <c r="W1652" s="39" t="s">
        <v>5285</v>
      </c>
      <c r="X1652" s="37" t="s">
        <v>158</v>
      </c>
      <c r="Y1652" s="146"/>
      <c r="Z1652" s="33">
        <v>1592.32</v>
      </c>
      <c r="AA1652" s="34"/>
      <c r="AB1652" s="33">
        <f t="shared" si="365"/>
        <v>1592.32</v>
      </c>
      <c r="AC1652" s="34"/>
      <c r="AD1652" s="145">
        <f t="shared" si="364"/>
        <v>1326.933</v>
      </c>
      <c r="AE1652" s="105"/>
      <c r="AF1652" s="34"/>
      <c r="AG1652" s="34"/>
      <c r="AH1652" s="34"/>
      <c r="AI1652" s="29">
        <v>0.30199999999999999</v>
      </c>
      <c r="AJ1652" s="29"/>
      <c r="AK1652" s="29"/>
      <c r="AL1652" s="29"/>
      <c r="AM1652" s="29" t="s">
        <v>28</v>
      </c>
      <c r="AN1652" s="158" t="s">
        <v>28</v>
      </c>
      <c r="AO1652" s="29" t="s">
        <v>28</v>
      </c>
      <c r="AP1652" s="29">
        <v>24</v>
      </c>
      <c r="AQ1652" s="29"/>
      <c r="AR1652" s="29"/>
      <c r="AS1652" s="29"/>
      <c r="AT1652" s="127"/>
      <c r="AU1652" s="144"/>
      <c r="AV1652" s="36"/>
      <c r="AW1652" s="102"/>
      <c r="AX1652" s="129"/>
      <c r="AY1652" s="106"/>
      <c r="BM1652" s="131"/>
      <c r="BN1652" s="131"/>
    </row>
    <row r="1653" spans="1:66" ht="25.2" x14ac:dyDescent="0.3">
      <c r="A1653" s="1"/>
      <c r="B1653" s="47"/>
      <c r="C1653" s="45">
        <v>1136815</v>
      </c>
      <c r="D1653" s="47"/>
      <c r="E1653" s="166"/>
      <c r="F1653" s="39" t="s">
        <v>5902</v>
      </c>
      <c r="G1653" s="29" t="s">
        <v>31</v>
      </c>
      <c r="H1653" s="157" t="s">
        <v>4781</v>
      </c>
      <c r="I1653" s="148"/>
      <c r="J1653" s="147"/>
      <c r="K1653" s="148"/>
      <c r="L1653" s="148"/>
      <c r="M1653" s="147"/>
      <c r="N1653" s="29"/>
      <c r="O1653" s="29"/>
      <c r="P1653" s="29"/>
      <c r="Q1653" s="29"/>
      <c r="R1653" s="29"/>
      <c r="S1653" s="29"/>
      <c r="T1653" s="29"/>
      <c r="U1653" s="29"/>
      <c r="V1653" s="29"/>
      <c r="W1653" s="39" t="s">
        <v>5285</v>
      </c>
      <c r="X1653" s="37" t="s">
        <v>158</v>
      </c>
      <c r="Y1653" s="146"/>
      <c r="Z1653" s="33">
        <v>1893.12</v>
      </c>
      <c r="AA1653" s="34"/>
      <c r="AB1653" s="33">
        <f t="shared" si="365"/>
        <v>1893.12</v>
      </c>
      <c r="AC1653" s="34"/>
      <c r="AD1653" s="145">
        <f t="shared" si="364"/>
        <v>1577.6</v>
      </c>
      <c r="AE1653" s="105"/>
      <c r="AF1653" s="34"/>
      <c r="AG1653" s="34"/>
      <c r="AH1653" s="34"/>
      <c r="AI1653" s="29">
        <v>0.35199999999999998</v>
      </c>
      <c r="AJ1653" s="29"/>
      <c r="AK1653" s="29"/>
      <c r="AL1653" s="29"/>
      <c r="AM1653" s="29" t="s">
        <v>28</v>
      </c>
      <c r="AN1653" s="158" t="s">
        <v>28</v>
      </c>
      <c r="AO1653" s="29" t="s">
        <v>28</v>
      </c>
      <c r="AP1653" s="29">
        <v>24</v>
      </c>
      <c r="AQ1653" s="29"/>
      <c r="AR1653" s="29"/>
      <c r="AS1653" s="29"/>
      <c r="AT1653" s="127"/>
      <c r="AU1653" s="144"/>
      <c r="AV1653" s="36"/>
      <c r="AW1653" s="102"/>
      <c r="AX1653" s="129"/>
      <c r="AY1653" s="106"/>
      <c r="BM1653" s="131"/>
      <c r="BN1653" s="131"/>
    </row>
    <row r="1654" spans="1:66" ht="25.2" x14ac:dyDescent="0.3">
      <c r="A1654" s="1"/>
      <c r="B1654" s="47"/>
      <c r="C1654" s="45">
        <v>1136816</v>
      </c>
      <c r="D1654" s="47"/>
      <c r="E1654" s="166"/>
      <c r="F1654" s="39" t="s">
        <v>5903</v>
      </c>
      <c r="G1654" s="29" t="s">
        <v>31</v>
      </c>
      <c r="H1654" s="157" t="s">
        <v>4781</v>
      </c>
      <c r="I1654" s="148"/>
      <c r="J1654" s="147"/>
      <c r="K1654" s="148"/>
      <c r="L1654" s="148"/>
      <c r="M1654" s="147"/>
      <c r="N1654" s="29"/>
      <c r="O1654" s="29"/>
      <c r="P1654" s="29"/>
      <c r="Q1654" s="29"/>
      <c r="R1654" s="29"/>
      <c r="S1654" s="29"/>
      <c r="T1654" s="29"/>
      <c r="U1654" s="29"/>
      <c r="V1654" s="29"/>
      <c r="W1654" s="39" t="s">
        <v>5285</v>
      </c>
      <c r="X1654" s="37" t="s">
        <v>158</v>
      </c>
      <c r="Y1654" s="146"/>
      <c r="Z1654" s="33">
        <v>3202.56</v>
      </c>
      <c r="AA1654" s="34"/>
      <c r="AB1654" s="33">
        <f t="shared" si="365"/>
        <v>3202.56</v>
      </c>
      <c r="AC1654" s="34"/>
      <c r="AD1654" s="145">
        <f t="shared" si="364"/>
        <v>2668.8</v>
      </c>
      <c r="AE1654" s="105"/>
      <c r="AF1654" s="34"/>
      <c r="AG1654" s="34"/>
      <c r="AH1654" s="34"/>
      <c r="AI1654" s="29">
        <v>0.64700000000000002</v>
      </c>
      <c r="AJ1654" s="29"/>
      <c r="AK1654" s="29"/>
      <c r="AL1654" s="29"/>
      <c r="AM1654" s="29" t="s">
        <v>28</v>
      </c>
      <c r="AN1654" s="158" t="s">
        <v>28</v>
      </c>
      <c r="AO1654" s="29" t="s">
        <v>28</v>
      </c>
      <c r="AP1654" s="29">
        <v>14</v>
      </c>
      <c r="AQ1654" s="29"/>
      <c r="AR1654" s="29"/>
      <c r="AS1654" s="29"/>
      <c r="AT1654" s="127"/>
      <c r="AU1654" s="144"/>
      <c r="AV1654" s="36"/>
      <c r="AW1654" s="102"/>
      <c r="AX1654" s="129"/>
      <c r="AY1654" s="106"/>
      <c r="BM1654" s="131"/>
      <c r="BN1654" s="131"/>
    </row>
    <row r="1655" spans="1:66" ht="25.2" x14ac:dyDescent="0.3">
      <c r="A1655" s="1"/>
      <c r="B1655" s="47"/>
      <c r="C1655" s="45">
        <v>1136817</v>
      </c>
      <c r="D1655" s="47"/>
      <c r="E1655" s="166"/>
      <c r="F1655" s="39" t="s">
        <v>5904</v>
      </c>
      <c r="G1655" s="29" t="s">
        <v>31</v>
      </c>
      <c r="H1655" s="157" t="s">
        <v>4781</v>
      </c>
      <c r="I1655" s="148"/>
      <c r="J1655" s="147"/>
      <c r="K1655" s="148"/>
      <c r="L1655" s="148"/>
      <c r="M1655" s="147"/>
      <c r="N1655" s="29"/>
      <c r="O1655" s="29"/>
      <c r="P1655" s="29"/>
      <c r="Q1655" s="29"/>
      <c r="R1655" s="29"/>
      <c r="S1655" s="29"/>
      <c r="T1655" s="29"/>
      <c r="U1655" s="29"/>
      <c r="V1655" s="29"/>
      <c r="W1655" s="39" t="s">
        <v>5285</v>
      </c>
      <c r="X1655" s="37" t="s">
        <v>158</v>
      </c>
      <c r="Y1655" s="146"/>
      <c r="Z1655" s="33">
        <v>3849.6</v>
      </c>
      <c r="AA1655" s="34"/>
      <c r="AB1655" s="33">
        <f t="shared" si="365"/>
        <v>3849.6</v>
      </c>
      <c r="AC1655" s="34"/>
      <c r="AD1655" s="145">
        <f t="shared" si="364"/>
        <v>3208</v>
      </c>
      <c r="AE1655" s="105"/>
      <c r="AF1655" s="34"/>
      <c r="AG1655" s="34"/>
      <c r="AH1655" s="34"/>
      <c r="AI1655" s="29">
        <v>0.83599999999999997</v>
      </c>
      <c r="AJ1655" s="29"/>
      <c r="AK1655" s="29"/>
      <c r="AL1655" s="29"/>
      <c r="AM1655" s="29" t="s">
        <v>28</v>
      </c>
      <c r="AN1655" s="158" t="s">
        <v>28</v>
      </c>
      <c r="AO1655" s="29" t="s">
        <v>28</v>
      </c>
      <c r="AP1655" s="29">
        <v>8</v>
      </c>
      <c r="AQ1655" s="29"/>
      <c r="AR1655" s="29"/>
      <c r="AS1655" s="29"/>
      <c r="AT1655" s="127"/>
      <c r="AU1655" s="144"/>
      <c r="AV1655" s="36"/>
      <c r="AW1655" s="102"/>
      <c r="AX1655" s="129"/>
      <c r="AY1655" s="106"/>
      <c r="BM1655" s="131"/>
      <c r="BN1655" s="131"/>
    </row>
    <row r="1656" spans="1:66" ht="25.2" x14ac:dyDescent="0.3">
      <c r="A1656" s="1"/>
      <c r="B1656" s="47"/>
      <c r="C1656" s="45">
        <v>1136818</v>
      </c>
      <c r="D1656" s="47"/>
      <c r="E1656" s="166"/>
      <c r="F1656" s="39" t="s">
        <v>5905</v>
      </c>
      <c r="G1656" s="29" t="s">
        <v>31</v>
      </c>
      <c r="H1656" s="157" t="s">
        <v>4781</v>
      </c>
      <c r="I1656" s="148"/>
      <c r="J1656" s="147"/>
      <c r="K1656" s="148"/>
      <c r="L1656" s="148"/>
      <c r="M1656" s="147"/>
      <c r="N1656" s="29"/>
      <c r="O1656" s="29"/>
      <c r="P1656" s="29"/>
      <c r="Q1656" s="29"/>
      <c r="R1656" s="29"/>
      <c r="S1656" s="29"/>
      <c r="T1656" s="29"/>
      <c r="U1656" s="29"/>
      <c r="V1656" s="29"/>
      <c r="W1656" s="39" t="s">
        <v>5285</v>
      </c>
      <c r="X1656" s="37" t="s">
        <v>158</v>
      </c>
      <c r="Y1656" s="146"/>
      <c r="Z1656" s="33">
        <v>3986.56</v>
      </c>
      <c r="AA1656" s="34"/>
      <c r="AB1656" s="33">
        <f t="shared" si="365"/>
        <v>3986.56</v>
      </c>
      <c r="AC1656" s="34"/>
      <c r="AD1656" s="145">
        <f t="shared" si="364"/>
        <v>3322.1329999999998</v>
      </c>
      <c r="AE1656" s="105"/>
      <c r="AF1656" s="34"/>
      <c r="AG1656" s="34"/>
      <c r="AH1656" s="34"/>
      <c r="AI1656" s="29">
        <v>0.83</v>
      </c>
      <c r="AJ1656" s="29"/>
      <c r="AK1656" s="29"/>
      <c r="AL1656" s="29"/>
      <c r="AM1656" s="29" t="s">
        <v>28</v>
      </c>
      <c r="AN1656" s="158" t="s">
        <v>28</v>
      </c>
      <c r="AO1656" s="29" t="s">
        <v>28</v>
      </c>
      <c r="AP1656" s="29">
        <v>8</v>
      </c>
      <c r="AQ1656" s="29"/>
      <c r="AR1656" s="29"/>
      <c r="AS1656" s="29"/>
      <c r="AT1656" s="127"/>
      <c r="AU1656" s="144"/>
      <c r="AV1656" s="36"/>
      <c r="AW1656" s="102"/>
      <c r="AX1656" s="129"/>
      <c r="AY1656" s="106"/>
      <c r="BM1656" s="131"/>
      <c r="BN1656" s="131"/>
    </row>
    <row r="1657" spans="1:66" ht="25.2" x14ac:dyDescent="0.3">
      <c r="A1657" s="1"/>
      <c r="B1657" s="47"/>
      <c r="C1657" s="45">
        <v>1136819</v>
      </c>
      <c r="D1657" s="47"/>
      <c r="E1657" s="166"/>
      <c r="F1657" s="39" t="s">
        <v>5906</v>
      </c>
      <c r="G1657" s="29" t="s">
        <v>31</v>
      </c>
      <c r="H1657" s="157" t="s">
        <v>4781</v>
      </c>
      <c r="I1657" s="148"/>
      <c r="J1657" s="147"/>
      <c r="K1657" s="148"/>
      <c r="L1657" s="148"/>
      <c r="M1657" s="147"/>
      <c r="N1657" s="29"/>
      <c r="O1657" s="29"/>
      <c r="P1657" s="29"/>
      <c r="Q1657" s="29"/>
      <c r="R1657" s="29"/>
      <c r="S1657" s="29"/>
      <c r="T1657" s="29"/>
      <c r="U1657" s="29"/>
      <c r="V1657" s="29"/>
      <c r="W1657" s="39" t="s">
        <v>5285</v>
      </c>
      <c r="X1657" s="37" t="s">
        <v>158</v>
      </c>
      <c r="Y1657" s="146"/>
      <c r="Z1657" s="33">
        <v>4735.3599999999997</v>
      </c>
      <c r="AA1657" s="34"/>
      <c r="AB1657" s="33">
        <f t="shared" si="365"/>
        <v>4735.3599999999997</v>
      </c>
      <c r="AC1657" s="34"/>
      <c r="AD1657" s="145">
        <f t="shared" si="364"/>
        <v>3946.1329999999998</v>
      </c>
      <c r="AE1657" s="105"/>
      <c r="AF1657" s="34"/>
      <c r="AG1657" s="34"/>
      <c r="AH1657" s="34"/>
      <c r="AI1657" s="29">
        <v>0.95499999999999996</v>
      </c>
      <c r="AJ1657" s="29"/>
      <c r="AK1657" s="29"/>
      <c r="AL1657" s="29"/>
      <c r="AM1657" s="29" t="s">
        <v>28</v>
      </c>
      <c r="AN1657" s="158" t="s">
        <v>28</v>
      </c>
      <c r="AO1657" s="29" t="s">
        <v>28</v>
      </c>
      <c r="AP1657" s="29">
        <v>8</v>
      </c>
      <c r="AQ1657" s="29"/>
      <c r="AR1657" s="29"/>
      <c r="AS1657" s="29"/>
      <c r="AT1657" s="127"/>
      <c r="AU1657" s="144"/>
      <c r="AV1657" s="36"/>
      <c r="AW1657" s="102"/>
      <c r="AX1657" s="129"/>
      <c r="AY1657" s="106"/>
      <c r="BM1657" s="131"/>
      <c r="BN1657" s="131"/>
    </row>
    <row r="1658" spans="1:66" ht="25.2" x14ac:dyDescent="0.3">
      <c r="A1658" s="1"/>
      <c r="B1658" s="47"/>
      <c r="C1658" s="45">
        <v>1136820</v>
      </c>
      <c r="D1658" s="47"/>
      <c r="E1658" s="166"/>
      <c r="F1658" s="39" t="s">
        <v>5907</v>
      </c>
      <c r="G1658" s="29" t="s">
        <v>31</v>
      </c>
      <c r="H1658" s="157" t="s">
        <v>4781</v>
      </c>
      <c r="I1658" s="148"/>
      <c r="J1658" s="147"/>
      <c r="K1658" s="148"/>
      <c r="L1658" s="148"/>
      <c r="M1658" s="147"/>
      <c r="N1658" s="29"/>
      <c r="O1658" s="29"/>
      <c r="P1658" s="29"/>
      <c r="Q1658" s="29"/>
      <c r="R1658" s="29"/>
      <c r="S1658" s="29"/>
      <c r="T1658" s="29"/>
      <c r="U1658" s="29"/>
      <c r="V1658" s="29"/>
      <c r="W1658" s="39" t="s">
        <v>5285</v>
      </c>
      <c r="X1658" s="37" t="s">
        <v>158</v>
      </c>
      <c r="Y1658" s="146"/>
      <c r="Z1658" s="33">
        <v>4340.4799999999996</v>
      </c>
      <c r="AA1658" s="34"/>
      <c r="AB1658" s="33">
        <f t="shared" si="365"/>
        <v>4340.4799999999996</v>
      </c>
      <c r="AC1658" s="34"/>
      <c r="AD1658" s="145">
        <f t="shared" si="364"/>
        <v>3617.067</v>
      </c>
      <c r="AE1658" s="105"/>
      <c r="AF1658" s="34"/>
      <c r="AG1658" s="34"/>
      <c r="AH1658" s="34"/>
      <c r="AI1658" s="29">
        <v>0.85499999999999998</v>
      </c>
      <c r="AJ1658" s="29"/>
      <c r="AK1658" s="29"/>
      <c r="AL1658" s="29"/>
      <c r="AM1658" s="29" t="s">
        <v>28</v>
      </c>
      <c r="AN1658" s="158" t="s">
        <v>28</v>
      </c>
      <c r="AO1658" s="29" t="s">
        <v>28</v>
      </c>
      <c r="AP1658" s="29">
        <v>18</v>
      </c>
      <c r="AQ1658" s="29"/>
      <c r="AR1658" s="29"/>
      <c r="AS1658" s="29"/>
      <c r="AT1658" s="127"/>
      <c r="AU1658" s="144"/>
      <c r="AV1658" s="36"/>
      <c r="AW1658" s="102"/>
      <c r="AX1658" s="129"/>
      <c r="AY1658" s="106"/>
      <c r="BM1658" s="131"/>
      <c r="BN1658" s="131"/>
    </row>
    <row r="1659" spans="1:66" ht="25.2" x14ac:dyDescent="0.3">
      <c r="A1659" s="1"/>
      <c r="B1659" s="47"/>
      <c r="C1659" s="45">
        <v>1136821</v>
      </c>
      <c r="D1659" s="47"/>
      <c r="E1659" s="166"/>
      <c r="F1659" s="39" t="s">
        <v>5908</v>
      </c>
      <c r="G1659" s="29" t="s">
        <v>31</v>
      </c>
      <c r="H1659" s="157" t="s">
        <v>4781</v>
      </c>
      <c r="I1659" s="148"/>
      <c r="J1659" s="147"/>
      <c r="K1659" s="148"/>
      <c r="L1659" s="148"/>
      <c r="M1659" s="147"/>
      <c r="N1659" s="29"/>
      <c r="O1659" s="29"/>
      <c r="P1659" s="29"/>
      <c r="Q1659" s="29"/>
      <c r="R1659" s="29"/>
      <c r="S1659" s="29"/>
      <c r="T1659" s="29"/>
      <c r="U1659" s="29"/>
      <c r="V1659" s="29"/>
      <c r="W1659" s="39" t="s">
        <v>5285</v>
      </c>
      <c r="X1659" s="37" t="s">
        <v>158</v>
      </c>
      <c r="Y1659" s="146"/>
      <c r="Z1659" s="33">
        <v>8026.24</v>
      </c>
      <c r="AA1659" s="34"/>
      <c r="AB1659" s="33">
        <f t="shared" si="365"/>
        <v>8026.24</v>
      </c>
      <c r="AC1659" s="34"/>
      <c r="AD1659" s="145">
        <f t="shared" si="364"/>
        <v>6688.5330000000004</v>
      </c>
      <c r="AE1659" s="105"/>
      <c r="AF1659" s="34"/>
      <c r="AG1659" s="34"/>
      <c r="AH1659" s="34"/>
      <c r="AI1659" s="29">
        <v>1.7629999999999999</v>
      </c>
      <c r="AJ1659" s="29"/>
      <c r="AK1659" s="29"/>
      <c r="AL1659" s="29"/>
      <c r="AM1659" s="29" t="s">
        <v>28</v>
      </c>
      <c r="AN1659" s="158" t="s">
        <v>28</v>
      </c>
      <c r="AO1659" s="29" t="s">
        <v>28</v>
      </c>
      <c r="AP1659" s="29">
        <v>6</v>
      </c>
      <c r="AQ1659" s="29"/>
      <c r="AR1659" s="29"/>
      <c r="AS1659" s="29"/>
      <c r="AT1659" s="127"/>
      <c r="AU1659" s="144"/>
      <c r="AV1659" s="36"/>
      <c r="AW1659" s="102"/>
      <c r="AX1659" s="129"/>
      <c r="AY1659" s="106"/>
      <c r="BM1659" s="131"/>
      <c r="BN1659" s="131"/>
    </row>
    <row r="1660" spans="1:66" ht="25.2" x14ac:dyDescent="0.3">
      <c r="A1660" s="1"/>
      <c r="B1660" s="47"/>
      <c r="C1660" s="45">
        <v>1136822</v>
      </c>
      <c r="D1660" s="47"/>
      <c r="E1660" s="166"/>
      <c r="F1660" s="39" t="s">
        <v>5909</v>
      </c>
      <c r="G1660" s="29" t="s">
        <v>31</v>
      </c>
      <c r="H1660" s="157" t="s">
        <v>4781</v>
      </c>
      <c r="I1660" s="148"/>
      <c r="J1660" s="147"/>
      <c r="K1660" s="148"/>
      <c r="L1660" s="148"/>
      <c r="M1660" s="147"/>
      <c r="N1660" s="29"/>
      <c r="O1660" s="29"/>
      <c r="P1660" s="29"/>
      <c r="Q1660" s="29"/>
      <c r="R1660" s="29"/>
      <c r="S1660" s="29"/>
      <c r="T1660" s="29"/>
      <c r="U1660" s="29"/>
      <c r="V1660" s="29"/>
      <c r="W1660" s="39" t="s">
        <v>5285</v>
      </c>
      <c r="X1660" s="37" t="s">
        <v>158</v>
      </c>
      <c r="Y1660" s="146"/>
      <c r="Z1660" s="33">
        <v>10791.04</v>
      </c>
      <c r="AA1660" s="34"/>
      <c r="AB1660" s="33">
        <f t="shared" si="365"/>
        <v>10791.04</v>
      </c>
      <c r="AC1660" s="34"/>
      <c r="AD1660" s="145">
        <f t="shared" si="364"/>
        <v>8992.5329999999994</v>
      </c>
      <c r="AE1660" s="105"/>
      <c r="AF1660" s="34"/>
      <c r="AG1660" s="34"/>
      <c r="AH1660" s="34"/>
      <c r="AI1660" s="29">
        <v>2.4060000000000001</v>
      </c>
      <c r="AJ1660" s="29"/>
      <c r="AK1660" s="29"/>
      <c r="AL1660" s="29"/>
      <c r="AM1660" s="29" t="s">
        <v>28</v>
      </c>
      <c r="AN1660" s="158" t="s">
        <v>28</v>
      </c>
      <c r="AO1660" s="29" t="s">
        <v>28</v>
      </c>
      <c r="AP1660" s="29">
        <v>3</v>
      </c>
      <c r="AQ1660" s="29"/>
      <c r="AR1660" s="29"/>
      <c r="AS1660" s="29"/>
      <c r="AT1660" s="127"/>
      <c r="AU1660" s="144"/>
      <c r="AV1660" s="36"/>
      <c r="AW1660" s="102"/>
      <c r="AX1660" s="129"/>
      <c r="AY1660" s="106"/>
      <c r="BM1660" s="131"/>
      <c r="BN1660" s="131"/>
    </row>
    <row r="1661" spans="1:66" ht="25.2" x14ac:dyDescent="0.3">
      <c r="A1661" s="1"/>
      <c r="B1661" s="47"/>
      <c r="C1661" s="45">
        <v>1136823</v>
      </c>
      <c r="D1661" s="47"/>
      <c r="E1661" s="166"/>
      <c r="F1661" s="39" t="s">
        <v>5910</v>
      </c>
      <c r="G1661" s="29" t="s">
        <v>31</v>
      </c>
      <c r="H1661" s="157" t="s">
        <v>4781</v>
      </c>
      <c r="I1661" s="148"/>
      <c r="J1661" s="147"/>
      <c r="K1661" s="148"/>
      <c r="L1661" s="148"/>
      <c r="M1661" s="147"/>
      <c r="N1661" s="29"/>
      <c r="O1661" s="29"/>
      <c r="P1661" s="29"/>
      <c r="Q1661" s="29"/>
      <c r="R1661" s="29"/>
      <c r="S1661" s="29"/>
      <c r="T1661" s="29"/>
      <c r="U1661" s="29"/>
      <c r="V1661" s="29"/>
      <c r="W1661" s="39" t="s">
        <v>5285</v>
      </c>
      <c r="X1661" s="37" t="s">
        <v>158</v>
      </c>
      <c r="Y1661" s="146"/>
      <c r="Z1661" s="33">
        <v>1216</v>
      </c>
      <c r="AA1661" s="34"/>
      <c r="AB1661" s="33">
        <f t="shared" si="365"/>
        <v>1216</v>
      </c>
      <c r="AC1661" s="34"/>
      <c r="AD1661" s="145">
        <f t="shared" si="364"/>
        <v>1013.333</v>
      </c>
      <c r="AE1661" s="105"/>
      <c r="AF1661" s="34"/>
      <c r="AG1661" s="34"/>
      <c r="AH1661" s="34"/>
      <c r="AI1661" s="29">
        <v>0.245</v>
      </c>
      <c r="AJ1661" s="29"/>
      <c r="AK1661" s="29"/>
      <c r="AL1661" s="29"/>
      <c r="AM1661" s="29" t="s">
        <v>28</v>
      </c>
      <c r="AN1661" s="158" t="s">
        <v>28</v>
      </c>
      <c r="AO1661" s="29" t="s">
        <v>28</v>
      </c>
      <c r="AP1661" s="29">
        <v>64</v>
      </c>
      <c r="AQ1661" s="29"/>
      <c r="AR1661" s="29"/>
      <c r="AS1661" s="29"/>
      <c r="AT1661" s="127"/>
      <c r="AU1661" s="144"/>
      <c r="AV1661" s="36"/>
      <c r="AW1661" s="102"/>
      <c r="AX1661" s="129"/>
      <c r="AY1661" s="106"/>
      <c r="BM1661" s="131"/>
      <c r="BN1661" s="131"/>
    </row>
    <row r="1662" spans="1:66" ht="25.2" x14ac:dyDescent="0.3">
      <c r="A1662" s="1"/>
      <c r="B1662" s="47"/>
      <c r="C1662" s="45">
        <v>1136824</v>
      </c>
      <c r="D1662" s="47"/>
      <c r="E1662" s="166"/>
      <c r="F1662" s="39" t="s">
        <v>5911</v>
      </c>
      <c r="G1662" s="29" t="s">
        <v>31</v>
      </c>
      <c r="H1662" s="157" t="s">
        <v>4781</v>
      </c>
      <c r="I1662" s="148"/>
      <c r="J1662" s="147"/>
      <c r="K1662" s="148"/>
      <c r="L1662" s="148"/>
      <c r="M1662" s="147"/>
      <c r="N1662" s="29"/>
      <c r="O1662" s="29"/>
      <c r="P1662" s="29"/>
      <c r="Q1662" s="29"/>
      <c r="R1662" s="29"/>
      <c r="S1662" s="29"/>
      <c r="T1662" s="29"/>
      <c r="U1662" s="29"/>
      <c r="V1662" s="29"/>
      <c r="W1662" s="39" t="s">
        <v>5285</v>
      </c>
      <c r="X1662" s="37" t="s">
        <v>158</v>
      </c>
      <c r="Y1662" s="146"/>
      <c r="Z1662" s="33">
        <v>1385.6</v>
      </c>
      <c r="AA1662" s="34"/>
      <c r="AB1662" s="33">
        <f t="shared" si="365"/>
        <v>1385.6</v>
      </c>
      <c r="AC1662" s="34"/>
      <c r="AD1662" s="145">
        <f t="shared" si="364"/>
        <v>1154.6669999999999</v>
      </c>
      <c r="AE1662" s="105"/>
      <c r="AF1662" s="34"/>
      <c r="AG1662" s="34"/>
      <c r="AH1662" s="34"/>
      <c r="AI1662" s="29">
        <v>0.28299999999999997</v>
      </c>
      <c r="AJ1662" s="29"/>
      <c r="AK1662" s="29"/>
      <c r="AL1662" s="29"/>
      <c r="AM1662" s="29" t="s">
        <v>28</v>
      </c>
      <c r="AN1662" s="158" t="s">
        <v>28</v>
      </c>
      <c r="AO1662" s="29" t="s">
        <v>28</v>
      </c>
      <c r="AP1662" s="29">
        <v>36</v>
      </c>
      <c r="AQ1662" s="29"/>
      <c r="AR1662" s="29"/>
      <c r="AS1662" s="29"/>
      <c r="AT1662" s="127"/>
      <c r="AU1662" s="144"/>
      <c r="AV1662" s="36"/>
      <c r="AW1662" s="102"/>
      <c r="AX1662" s="129"/>
      <c r="AY1662" s="106"/>
      <c r="BM1662" s="131"/>
      <c r="BN1662" s="131"/>
    </row>
    <row r="1663" spans="1:66" ht="25.2" x14ac:dyDescent="0.3">
      <c r="A1663" s="1"/>
      <c r="B1663" s="47"/>
      <c r="C1663" s="45">
        <v>1136825</v>
      </c>
      <c r="D1663" s="47"/>
      <c r="E1663" s="166"/>
      <c r="F1663" s="39" t="s">
        <v>5912</v>
      </c>
      <c r="G1663" s="29" t="s">
        <v>31</v>
      </c>
      <c r="H1663" s="157" t="s">
        <v>4781</v>
      </c>
      <c r="I1663" s="148"/>
      <c r="J1663" s="147"/>
      <c r="K1663" s="148"/>
      <c r="L1663" s="148"/>
      <c r="M1663" s="147"/>
      <c r="N1663" s="29"/>
      <c r="O1663" s="29"/>
      <c r="P1663" s="29"/>
      <c r="Q1663" s="29"/>
      <c r="R1663" s="29"/>
      <c r="S1663" s="29"/>
      <c r="T1663" s="29"/>
      <c r="U1663" s="29"/>
      <c r="V1663" s="29"/>
      <c r="W1663" s="39" t="s">
        <v>5285</v>
      </c>
      <c r="X1663" s="37" t="s">
        <v>158</v>
      </c>
      <c r="Y1663" s="146"/>
      <c r="Z1663" s="33">
        <v>2070.4</v>
      </c>
      <c r="AA1663" s="34"/>
      <c r="AB1663" s="33">
        <f t="shared" si="365"/>
        <v>2070.4</v>
      </c>
      <c r="AC1663" s="34"/>
      <c r="AD1663" s="145">
        <f t="shared" si="364"/>
        <v>1725.3330000000001</v>
      </c>
      <c r="AE1663" s="105"/>
      <c r="AF1663" s="34"/>
      <c r="AG1663" s="34"/>
      <c r="AH1663" s="34"/>
      <c r="AI1663" s="29">
        <v>0</v>
      </c>
      <c r="AJ1663" s="29"/>
      <c r="AK1663" s="29"/>
      <c r="AL1663" s="29"/>
      <c r="AM1663" s="29" t="s">
        <v>28</v>
      </c>
      <c r="AN1663" s="158" t="s">
        <v>28</v>
      </c>
      <c r="AO1663" s="29" t="s">
        <v>28</v>
      </c>
      <c r="AP1663" s="29">
        <v>24</v>
      </c>
      <c r="AQ1663" s="29"/>
      <c r="AR1663" s="29"/>
      <c r="AS1663" s="29"/>
      <c r="AT1663" s="127"/>
      <c r="AU1663" s="144"/>
      <c r="AV1663" s="36"/>
      <c r="AW1663" s="102"/>
      <c r="AX1663" s="129"/>
      <c r="AY1663" s="106"/>
      <c r="BM1663" s="131"/>
      <c r="BN1663" s="131"/>
    </row>
    <row r="1664" spans="1:66" ht="25.2" x14ac:dyDescent="0.3">
      <c r="A1664" s="1"/>
      <c r="B1664" s="47"/>
      <c r="C1664" s="45">
        <v>1136826</v>
      </c>
      <c r="D1664" s="47"/>
      <c r="E1664" s="166"/>
      <c r="F1664" s="39" t="s">
        <v>5913</v>
      </c>
      <c r="G1664" s="29" t="s">
        <v>31</v>
      </c>
      <c r="H1664" s="157" t="s">
        <v>4781</v>
      </c>
      <c r="I1664" s="148"/>
      <c r="J1664" s="147"/>
      <c r="K1664" s="148"/>
      <c r="L1664" s="148"/>
      <c r="M1664" s="147"/>
      <c r="N1664" s="29"/>
      <c r="O1664" s="29"/>
      <c r="P1664" s="29"/>
      <c r="Q1664" s="29"/>
      <c r="R1664" s="29"/>
      <c r="S1664" s="29"/>
      <c r="T1664" s="29"/>
      <c r="U1664" s="29"/>
      <c r="V1664" s="29"/>
      <c r="W1664" s="39" t="s">
        <v>5285</v>
      </c>
      <c r="X1664" s="37" t="s">
        <v>158</v>
      </c>
      <c r="Y1664" s="146"/>
      <c r="Z1664" s="33">
        <v>2208</v>
      </c>
      <c r="AA1664" s="34"/>
      <c r="AB1664" s="33">
        <f t="shared" si="365"/>
        <v>2208</v>
      </c>
      <c r="AC1664" s="34"/>
      <c r="AD1664" s="145">
        <f t="shared" si="364"/>
        <v>1840</v>
      </c>
      <c r="AE1664" s="105"/>
      <c r="AF1664" s="34"/>
      <c r="AG1664" s="34"/>
      <c r="AH1664" s="34"/>
      <c r="AI1664" s="29">
        <v>0</v>
      </c>
      <c r="AJ1664" s="29"/>
      <c r="AK1664" s="29"/>
      <c r="AL1664" s="29"/>
      <c r="AM1664" s="29" t="s">
        <v>28</v>
      </c>
      <c r="AN1664" s="158" t="s">
        <v>28</v>
      </c>
      <c r="AO1664" s="29" t="s">
        <v>28</v>
      </c>
      <c r="AP1664" s="29">
        <v>25</v>
      </c>
      <c r="AQ1664" s="29"/>
      <c r="AR1664" s="29"/>
      <c r="AS1664" s="29"/>
      <c r="AT1664" s="127"/>
      <c r="AU1664" s="144"/>
      <c r="AV1664" s="36"/>
      <c r="AW1664" s="102"/>
      <c r="AX1664" s="129"/>
      <c r="AY1664" s="106"/>
      <c r="BM1664" s="131"/>
      <c r="BN1664" s="131"/>
    </row>
    <row r="1665" spans="1:66" ht="25.2" x14ac:dyDescent="0.3">
      <c r="A1665" s="1"/>
      <c r="B1665" s="47"/>
      <c r="C1665" s="45">
        <v>1136827</v>
      </c>
      <c r="D1665" s="47"/>
      <c r="E1665" s="166"/>
      <c r="F1665" s="39" t="s">
        <v>5914</v>
      </c>
      <c r="G1665" s="29" t="s">
        <v>31</v>
      </c>
      <c r="H1665" s="157" t="s">
        <v>4781</v>
      </c>
      <c r="I1665" s="148"/>
      <c r="J1665" s="147"/>
      <c r="K1665" s="148"/>
      <c r="L1665" s="148"/>
      <c r="M1665" s="147"/>
      <c r="N1665" s="29"/>
      <c r="O1665" s="29"/>
      <c r="P1665" s="29"/>
      <c r="Q1665" s="29"/>
      <c r="R1665" s="29"/>
      <c r="S1665" s="29"/>
      <c r="T1665" s="29"/>
      <c r="U1665" s="29"/>
      <c r="V1665" s="29"/>
      <c r="W1665" s="39" t="s">
        <v>5285</v>
      </c>
      <c r="X1665" s="37" t="s">
        <v>158</v>
      </c>
      <c r="Y1665" s="146"/>
      <c r="Z1665" s="33">
        <v>2487.04</v>
      </c>
      <c r="AA1665" s="34"/>
      <c r="AB1665" s="33">
        <f t="shared" si="365"/>
        <v>2487.04</v>
      </c>
      <c r="AC1665" s="34"/>
      <c r="AD1665" s="145">
        <f t="shared" si="364"/>
        <v>2072.5329999999999</v>
      </c>
      <c r="AE1665" s="105"/>
      <c r="AF1665" s="34"/>
      <c r="AG1665" s="34"/>
      <c r="AH1665" s="34"/>
      <c r="AI1665" s="29">
        <v>0</v>
      </c>
      <c r="AJ1665" s="29"/>
      <c r="AK1665" s="29"/>
      <c r="AL1665" s="29"/>
      <c r="AM1665" s="29" t="s">
        <v>28</v>
      </c>
      <c r="AN1665" s="158" t="s">
        <v>28</v>
      </c>
      <c r="AO1665" s="29" t="s">
        <v>28</v>
      </c>
      <c r="AP1665" s="29">
        <v>24</v>
      </c>
      <c r="AQ1665" s="29"/>
      <c r="AR1665" s="29"/>
      <c r="AS1665" s="29"/>
      <c r="AT1665" s="127"/>
      <c r="AU1665" s="144"/>
      <c r="AV1665" s="36"/>
      <c r="AW1665" s="102"/>
      <c r="AX1665" s="129"/>
      <c r="AY1665" s="106"/>
      <c r="BM1665" s="131"/>
      <c r="BN1665" s="131"/>
    </row>
    <row r="1666" spans="1:66" ht="25.2" x14ac:dyDescent="0.3">
      <c r="A1666" s="1"/>
      <c r="B1666" s="47"/>
      <c r="C1666" s="45">
        <v>1136828</v>
      </c>
      <c r="D1666" s="47"/>
      <c r="E1666" s="166"/>
      <c r="F1666" s="39" t="s">
        <v>5915</v>
      </c>
      <c r="G1666" s="29" t="s">
        <v>31</v>
      </c>
      <c r="H1666" s="157" t="s">
        <v>4781</v>
      </c>
      <c r="I1666" s="148"/>
      <c r="J1666" s="147"/>
      <c r="K1666" s="148"/>
      <c r="L1666" s="148"/>
      <c r="M1666" s="147"/>
      <c r="N1666" s="29"/>
      <c r="O1666" s="29"/>
      <c r="P1666" s="29"/>
      <c r="Q1666" s="29"/>
      <c r="R1666" s="29"/>
      <c r="S1666" s="29"/>
      <c r="T1666" s="29"/>
      <c r="U1666" s="29"/>
      <c r="V1666" s="29"/>
      <c r="W1666" s="39" t="s">
        <v>5285</v>
      </c>
      <c r="X1666" s="37" t="s">
        <v>158</v>
      </c>
      <c r="Y1666" s="146"/>
      <c r="Z1666" s="33">
        <v>2790.4</v>
      </c>
      <c r="AA1666" s="34"/>
      <c r="AB1666" s="33">
        <f t="shared" si="365"/>
        <v>2790.4</v>
      </c>
      <c r="AC1666" s="34"/>
      <c r="AD1666" s="145">
        <f t="shared" si="364"/>
        <v>2325.3330000000001</v>
      </c>
      <c r="AE1666" s="105"/>
      <c r="AF1666" s="34"/>
      <c r="AG1666" s="34"/>
      <c r="AH1666" s="34"/>
      <c r="AI1666" s="29">
        <v>0</v>
      </c>
      <c r="AJ1666" s="29"/>
      <c r="AK1666" s="29"/>
      <c r="AL1666" s="29"/>
      <c r="AM1666" s="29" t="s">
        <v>28</v>
      </c>
      <c r="AN1666" s="158" t="s">
        <v>28</v>
      </c>
      <c r="AO1666" s="29" t="s">
        <v>28</v>
      </c>
      <c r="AP1666" s="29">
        <v>24</v>
      </c>
      <c r="AQ1666" s="29"/>
      <c r="AR1666" s="29"/>
      <c r="AS1666" s="29"/>
      <c r="AT1666" s="127"/>
      <c r="AU1666" s="144"/>
      <c r="AV1666" s="36"/>
      <c r="AW1666" s="102"/>
      <c r="AX1666" s="129"/>
      <c r="AY1666" s="106"/>
      <c r="BM1666" s="131"/>
      <c r="BN1666" s="131"/>
    </row>
    <row r="1667" spans="1:66" ht="25.2" x14ac:dyDescent="0.3">
      <c r="A1667" s="1"/>
      <c r="B1667" s="47"/>
      <c r="C1667" s="45">
        <v>1136829</v>
      </c>
      <c r="D1667" s="47"/>
      <c r="E1667" s="166"/>
      <c r="F1667" s="39" t="s">
        <v>5916</v>
      </c>
      <c r="G1667" s="29" t="s">
        <v>31</v>
      </c>
      <c r="H1667" s="157" t="s">
        <v>4781</v>
      </c>
      <c r="I1667" s="148"/>
      <c r="J1667" s="147"/>
      <c r="K1667" s="148"/>
      <c r="L1667" s="148"/>
      <c r="M1667" s="147"/>
      <c r="N1667" s="29"/>
      <c r="O1667" s="29"/>
      <c r="P1667" s="29"/>
      <c r="Q1667" s="29"/>
      <c r="R1667" s="29"/>
      <c r="S1667" s="29"/>
      <c r="T1667" s="29"/>
      <c r="U1667" s="29"/>
      <c r="V1667" s="29"/>
      <c r="W1667" s="39" t="s">
        <v>5285</v>
      </c>
      <c r="X1667" s="37" t="s">
        <v>158</v>
      </c>
      <c r="Y1667" s="146"/>
      <c r="Z1667" s="33">
        <v>2847.36</v>
      </c>
      <c r="AA1667" s="34"/>
      <c r="AB1667" s="33">
        <f t="shared" si="365"/>
        <v>2847.36</v>
      </c>
      <c r="AC1667" s="34"/>
      <c r="AD1667" s="145">
        <f t="shared" si="364"/>
        <v>2372.8000000000002</v>
      </c>
      <c r="AE1667" s="105"/>
      <c r="AF1667" s="34"/>
      <c r="AG1667" s="34"/>
      <c r="AH1667" s="34"/>
      <c r="AI1667" s="29">
        <v>0.20599999999999999</v>
      </c>
      <c r="AJ1667" s="29"/>
      <c r="AK1667" s="29"/>
      <c r="AL1667" s="29"/>
      <c r="AM1667" s="29" t="s">
        <v>28</v>
      </c>
      <c r="AN1667" s="158" t="s">
        <v>28</v>
      </c>
      <c r="AO1667" s="29" t="s">
        <v>28</v>
      </c>
      <c r="AP1667" s="29">
        <v>16</v>
      </c>
      <c r="AQ1667" s="29"/>
      <c r="AR1667" s="29"/>
      <c r="AS1667" s="29"/>
      <c r="AT1667" s="127"/>
      <c r="AU1667" s="144"/>
      <c r="AV1667" s="36"/>
      <c r="AW1667" s="102"/>
      <c r="AX1667" s="129"/>
      <c r="AY1667" s="106"/>
      <c r="BM1667" s="131"/>
      <c r="BN1667" s="131"/>
    </row>
    <row r="1668" spans="1:66" ht="25.2" x14ac:dyDescent="0.3">
      <c r="A1668" s="1"/>
      <c r="B1668" s="47"/>
      <c r="C1668" s="45">
        <v>1136830</v>
      </c>
      <c r="D1668" s="47"/>
      <c r="E1668" s="166"/>
      <c r="F1668" s="39" t="s">
        <v>5917</v>
      </c>
      <c r="G1668" s="29" t="s">
        <v>31</v>
      </c>
      <c r="H1668" s="157" t="s">
        <v>4781</v>
      </c>
      <c r="I1668" s="148"/>
      <c r="J1668" s="147"/>
      <c r="K1668" s="148"/>
      <c r="L1668" s="148"/>
      <c r="M1668" s="147"/>
      <c r="N1668" s="29"/>
      <c r="O1668" s="29"/>
      <c r="P1668" s="29"/>
      <c r="Q1668" s="29"/>
      <c r="R1668" s="29"/>
      <c r="S1668" s="29"/>
      <c r="T1668" s="29"/>
      <c r="U1668" s="29"/>
      <c r="V1668" s="29"/>
      <c r="W1668" s="39" t="s">
        <v>5285</v>
      </c>
      <c r="X1668" s="37" t="s">
        <v>158</v>
      </c>
      <c r="Y1668" s="146"/>
      <c r="Z1668" s="33">
        <v>2864.64</v>
      </c>
      <c r="AA1668" s="34"/>
      <c r="AB1668" s="33">
        <f t="shared" si="365"/>
        <v>2864.64</v>
      </c>
      <c r="AC1668" s="34"/>
      <c r="AD1668" s="145">
        <f t="shared" si="364"/>
        <v>2387.1999999999998</v>
      </c>
      <c r="AE1668" s="105"/>
      <c r="AF1668" s="34"/>
      <c r="AG1668" s="34"/>
      <c r="AH1668" s="34"/>
      <c r="AI1668" s="29">
        <v>0.25</v>
      </c>
      <c r="AJ1668" s="29"/>
      <c r="AK1668" s="29"/>
      <c r="AL1668" s="29"/>
      <c r="AM1668" s="29" t="s">
        <v>28</v>
      </c>
      <c r="AN1668" s="158" t="s">
        <v>28</v>
      </c>
      <c r="AO1668" s="29" t="s">
        <v>28</v>
      </c>
      <c r="AP1668" s="29">
        <v>16</v>
      </c>
      <c r="AQ1668" s="29"/>
      <c r="AR1668" s="29"/>
      <c r="AS1668" s="29"/>
      <c r="AT1668" s="127"/>
      <c r="AU1668" s="144"/>
      <c r="AV1668" s="36"/>
      <c r="AW1668" s="102"/>
      <c r="AX1668" s="129"/>
      <c r="AY1668" s="106"/>
      <c r="BM1668" s="131"/>
      <c r="BN1668" s="131"/>
    </row>
    <row r="1669" spans="1:66" ht="25.2" x14ac:dyDescent="0.3">
      <c r="A1669" s="1"/>
      <c r="B1669" s="47"/>
      <c r="C1669" s="45">
        <v>1136831</v>
      </c>
      <c r="D1669" s="47"/>
      <c r="E1669" s="166"/>
      <c r="F1669" s="39" t="s">
        <v>5918</v>
      </c>
      <c r="G1669" s="29" t="s">
        <v>31</v>
      </c>
      <c r="H1669" s="157" t="s">
        <v>4781</v>
      </c>
      <c r="I1669" s="148"/>
      <c r="J1669" s="147"/>
      <c r="K1669" s="148"/>
      <c r="L1669" s="148"/>
      <c r="M1669" s="147"/>
      <c r="N1669" s="29"/>
      <c r="O1669" s="29"/>
      <c r="P1669" s="29"/>
      <c r="Q1669" s="29"/>
      <c r="R1669" s="29"/>
      <c r="S1669" s="29"/>
      <c r="T1669" s="29"/>
      <c r="U1669" s="29"/>
      <c r="V1669" s="29"/>
      <c r="W1669" s="39" t="s">
        <v>5285</v>
      </c>
      <c r="X1669" s="37" t="s">
        <v>158</v>
      </c>
      <c r="Y1669" s="146"/>
      <c r="Z1669" s="33">
        <v>3122.56</v>
      </c>
      <c r="AA1669" s="34"/>
      <c r="AB1669" s="33">
        <f t="shared" si="365"/>
        <v>3122.56</v>
      </c>
      <c r="AC1669" s="34"/>
      <c r="AD1669" s="145">
        <f t="shared" si="364"/>
        <v>2602.1329999999998</v>
      </c>
      <c r="AE1669" s="105"/>
      <c r="AF1669" s="34"/>
      <c r="AG1669" s="34"/>
      <c r="AH1669" s="34"/>
      <c r="AI1669" s="29">
        <v>0.32100000000000001</v>
      </c>
      <c r="AJ1669" s="29"/>
      <c r="AK1669" s="29"/>
      <c r="AL1669" s="29"/>
      <c r="AM1669" s="29" t="s">
        <v>28</v>
      </c>
      <c r="AN1669" s="158" t="s">
        <v>28</v>
      </c>
      <c r="AO1669" s="29" t="s">
        <v>28</v>
      </c>
      <c r="AP1669" s="29">
        <v>22</v>
      </c>
      <c r="AQ1669" s="29"/>
      <c r="AR1669" s="29"/>
      <c r="AS1669" s="29"/>
      <c r="AT1669" s="127"/>
      <c r="AU1669" s="144"/>
      <c r="AV1669" s="36"/>
      <c r="AW1669" s="102"/>
      <c r="AX1669" s="129"/>
      <c r="AY1669" s="106"/>
      <c r="BM1669" s="131"/>
      <c r="BN1669" s="131"/>
    </row>
    <row r="1670" spans="1:66" ht="25.2" x14ac:dyDescent="0.3">
      <c r="A1670" s="1"/>
      <c r="B1670" s="47"/>
      <c r="C1670" s="45">
        <v>1136832</v>
      </c>
      <c r="D1670" s="47"/>
      <c r="E1670" s="166"/>
      <c r="F1670" s="39" t="s">
        <v>5919</v>
      </c>
      <c r="G1670" s="29" t="s">
        <v>31</v>
      </c>
      <c r="H1670" s="157" t="s">
        <v>4781</v>
      </c>
      <c r="I1670" s="148"/>
      <c r="J1670" s="147"/>
      <c r="K1670" s="148"/>
      <c r="L1670" s="148"/>
      <c r="M1670" s="147"/>
      <c r="N1670" s="29"/>
      <c r="O1670" s="29"/>
      <c r="P1670" s="29"/>
      <c r="Q1670" s="29"/>
      <c r="R1670" s="29"/>
      <c r="S1670" s="29"/>
      <c r="T1670" s="29"/>
      <c r="U1670" s="29"/>
      <c r="V1670" s="29"/>
      <c r="W1670" s="39" t="s">
        <v>5285</v>
      </c>
      <c r="X1670" s="37" t="s">
        <v>158</v>
      </c>
      <c r="Y1670" s="146"/>
      <c r="Z1670" s="33">
        <v>3664</v>
      </c>
      <c r="AA1670" s="34"/>
      <c r="AB1670" s="33">
        <f t="shared" si="365"/>
        <v>3664</v>
      </c>
      <c r="AC1670" s="34"/>
      <c r="AD1670" s="145">
        <f t="shared" si="364"/>
        <v>3053.3330000000001</v>
      </c>
      <c r="AE1670" s="105"/>
      <c r="AF1670" s="34"/>
      <c r="AG1670" s="34"/>
      <c r="AH1670" s="34"/>
      <c r="AI1670" s="29">
        <v>0.125</v>
      </c>
      <c r="AJ1670" s="29"/>
      <c r="AK1670" s="29"/>
      <c r="AL1670" s="29"/>
      <c r="AM1670" s="29" t="s">
        <v>28</v>
      </c>
      <c r="AN1670" s="158" t="s">
        <v>28</v>
      </c>
      <c r="AO1670" s="29" t="s">
        <v>28</v>
      </c>
      <c r="AP1670" s="29">
        <v>16</v>
      </c>
      <c r="AQ1670" s="29"/>
      <c r="AR1670" s="29"/>
      <c r="AS1670" s="29"/>
      <c r="AT1670" s="127"/>
      <c r="AU1670" s="144"/>
      <c r="AV1670" s="36"/>
      <c r="AW1670" s="102"/>
      <c r="AX1670" s="129"/>
      <c r="AY1670" s="106"/>
      <c r="BM1670" s="131"/>
      <c r="BN1670" s="131"/>
    </row>
    <row r="1671" spans="1:66" ht="25.2" x14ac:dyDescent="0.3">
      <c r="A1671" s="1"/>
      <c r="B1671" s="47"/>
      <c r="C1671" s="45">
        <v>1136833</v>
      </c>
      <c r="D1671" s="47"/>
      <c r="E1671" s="166"/>
      <c r="F1671" s="39" t="s">
        <v>5920</v>
      </c>
      <c r="G1671" s="29" t="s">
        <v>31</v>
      </c>
      <c r="H1671" s="157" t="s">
        <v>4781</v>
      </c>
      <c r="I1671" s="148"/>
      <c r="J1671" s="147"/>
      <c r="K1671" s="148"/>
      <c r="L1671" s="148"/>
      <c r="M1671" s="147"/>
      <c r="N1671" s="29"/>
      <c r="O1671" s="29"/>
      <c r="P1671" s="29"/>
      <c r="Q1671" s="29"/>
      <c r="R1671" s="29"/>
      <c r="S1671" s="29"/>
      <c r="T1671" s="29"/>
      <c r="U1671" s="29"/>
      <c r="V1671" s="29"/>
      <c r="W1671" s="39" t="s">
        <v>5285</v>
      </c>
      <c r="X1671" s="37" t="s">
        <v>158</v>
      </c>
      <c r="Y1671" s="146"/>
      <c r="Z1671" s="33">
        <v>5419.52</v>
      </c>
      <c r="AA1671" s="34"/>
      <c r="AB1671" s="33">
        <f t="shared" si="365"/>
        <v>5419.52</v>
      </c>
      <c r="AC1671" s="34"/>
      <c r="AD1671" s="145">
        <f t="shared" si="364"/>
        <v>4516.2669999999998</v>
      </c>
      <c r="AE1671" s="105"/>
      <c r="AF1671" s="34"/>
      <c r="AG1671" s="34"/>
      <c r="AH1671" s="34"/>
      <c r="AI1671" s="29">
        <v>0.55800000000000005</v>
      </c>
      <c r="AJ1671" s="29"/>
      <c r="AK1671" s="29"/>
      <c r="AL1671" s="29"/>
      <c r="AM1671" s="29" t="s">
        <v>28</v>
      </c>
      <c r="AN1671" s="158" t="s">
        <v>28</v>
      </c>
      <c r="AO1671" s="29" t="s">
        <v>28</v>
      </c>
      <c r="AP1671" s="29">
        <v>6</v>
      </c>
      <c r="AQ1671" s="29"/>
      <c r="AR1671" s="29"/>
      <c r="AS1671" s="29"/>
      <c r="AT1671" s="127"/>
      <c r="AU1671" s="144"/>
      <c r="AV1671" s="36"/>
      <c r="AW1671" s="102"/>
      <c r="AX1671" s="129"/>
      <c r="AY1671" s="106"/>
      <c r="BM1671" s="131"/>
      <c r="BN1671" s="131"/>
    </row>
    <row r="1672" spans="1:66" ht="25.2" x14ac:dyDescent="0.3">
      <c r="A1672" s="1"/>
      <c r="B1672" s="47"/>
      <c r="C1672" s="45">
        <v>1136834</v>
      </c>
      <c r="D1672" s="47"/>
      <c r="E1672" s="166"/>
      <c r="F1672" s="39" t="s">
        <v>5921</v>
      </c>
      <c r="G1672" s="29" t="s">
        <v>31</v>
      </c>
      <c r="H1672" s="157" t="s">
        <v>4781</v>
      </c>
      <c r="I1672" s="148"/>
      <c r="J1672" s="147"/>
      <c r="K1672" s="148"/>
      <c r="L1672" s="148"/>
      <c r="M1672" s="147"/>
      <c r="N1672" s="29"/>
      <c r="O1672" s="29"/>
      <c r="P1672" s="29"/>
      <c r="Q1672" s="29"/>
      <c r="R1672" s="29"/>
      <c r="S1672" s="29"/>
      <c r="T1672" s="29"/>
      <c r="U1672" s="29"/>
      <c r="V1672" s="29"/>
      <c r="W1672" s="39" t="s">
        <v>5285</v>
      </c>
      <c r="X1672" s="37" t="s">
        <v>158</v>
      </c>
      <c r="Y1672" s="146"/>
      <c r="Z1672" s="33">
        <v>5501.44</v>
      </c>
      <c r="AA1672" s="34"/>
      <c r="AB1672" s="33">
        <f t="shared" si="365"/>
        <v>5501.44</v>
      </c>
      <c r="AC1672" s="34"/>
      <c r="AD1672" s="145">
        <f t="shared" si="364"/>
        <v>4584.5330000000004</v>
      </c>
      <c r="AE1672" s="105"/>
      <c r="AF1672" s="34"/>
      <c r="AG1672" s="34"/>
      <c r="AH1672" s="34"/>
      <c r="AI1672" s="29">
        <v>0.45700000000000002</v>
      </c>
      <c r="AJ1672" s="29"/>
      <c r="AK1672" s="29"/>
      <c r="AL1672" s="29"/>
      <c r="AM1672" s="29" t="s">
        <v>28</v>
      </c>
      <c r="AN1672" s="158" t="s">
        <v>28</v>
      </c>
      <c r="AO1672" s="29" t="s">
        <v>28</v>
      </c>
      <c r="AP1672" s="29">
        <v>6</v>
      </c>
      <c r="AQ1672" s="29"/>
      <c r="AR1672" s="29"/>
      <c r="AS1672" s="29"/>
      <c r="AT1672" s="127"/>
      <c r="AU1672" s="144"/>
      <c r="AV1672" s="36"/>
      <c r="AW1672" s="102"/>
      <c r="AX1672" s="129"/>
      <c r="AY1672" s="106"/>
      <c r="BM1672" s="131"/>
      <c r="BN1672" s="131"/>
    </row>
    <row r="1673" spans="1:66" ht="25.2" x14ac:dyDescent="0.3">
      <c r="A1673" s="1"/>
      <c r="B1673" s="47"/>
      <c r="C1673" s="45">
        <v>1136835</v>
      </c>
      <c r="D1673" s="47"/>
      <c r="E1673" s="166"/>
      <c r="F1673" s="39" t="s">
        <v>5922</v>
      </c>
      <c r="G1673" s="29" t="s">
        <v>31</v>
      </c>
      <c r="H1673" s="157" t="s">
        <v>4781</v>
      </c>
      <c r="I1673" s="148"/>
      <c r="J1673" s="147"/>
      <c r="K1673" s="148"/>
      <c r="L1673" s="148"/>
      <c r="M1673" s="147"/>
      <c r="N1673" s="29"/>
      <c r="O1673" s="29"/>
      <c r="P1673" s="29"/>
      <c r="Q1673" s="29"/>
      <c r="R1673" s="29"/>
      <c r="S1673" s="29"/>
      <c r="T1673" s="29"/>
      <c r="U1673" s="29"/>
      <c r="V1673" s="29"/>
      <c r="W1673" s="39" t="s">
        <v>5285</v>
      </c>
      <c r="X1673" s="37" t="s">
        <v>158</v>
      </c>
      <c r="Y1673" s="146"/>
      <c r="Z1673" s="33">
        <v>5710.72</v>
      </c>
      <c r="AA1673" s="34"/>
      <c r="AB1673" s="33">
        <f t="shared" si="365"/>
        <v>5710.72</v>
      </c>
      <c r="AC1673" s="34"/>
      <c r="AD1673" s="145">
        <f t="shared" si="364"/>
        <v>4758.933</v>
      </c>
      <c r="AE1673" s="105"/>
      <c r="AF1673" s="34"/>
      <c r="AG1673" s="34"/>
      <c r="AH1673" s="34"/>
      <c r="AI1673" s="29">
        <v>0.437</v>
      </c>
      <c r="AJ1673" s="29"/>
      <c r="AK1673" s="29"/>
      <c r="AL1673" s="29"/>
      <c r="AM1673" s="29" t="s">
        <v>28</v>
      </c>
      <c r="AN1673" s="158" t="s">
        <v>28</v>
      </c>
      <c r="AO1673" s="29" t="s">
        <v>28</v>
      </c>
      <c r="AP1673" s="29">
        <v>6</v>
      </c>
      <c r="AQ1673" s="29"/>
      <c r="AR1673" s="29"/>
      <c r="AS1673" s="29"/>
      <c r="AT1673" s="127"/>
      <c r="AU1673" s="144"/>
      <c r="AV1673" s="36"/>
      <c r="AW1673" s="102"/>
      <c r="AX1673" s="129"/>
      <c r="AY1673" s="106"/>
      <c r="BM1673" s="131"/>
      <c r="BN1673" s="131"/>
    </row>
    <row r="1674" spans="1:66" ht="25.2" x14ac:dyDescent="0.3">
      <c r="A1674" s="1"/>
      <c r="B1674" s="47"/>
      <c r="C1674" s="45">
        <v>1136836</v>
      </c>
      <c r="D1674" s="47"/>
      <c r="E1674" s="166"/>
      <c r="F1674" s="39" t="s">
        <v>5923</v>
      </c>
      <c r="G1674" s="29" t="s">
        <v>31</v>
      </c>
      <c r="H1674" s="157" t="s">
        <v>4781</v>
      </c>
      <c r="I1674" s="148"/>
      <c r="J1674" s="147"/>
      <c r="K1674" s="148"/>
      <c r="L1674" s="148"/>
      <c r="M1674" s="147"/>
      <c r="N1674" s="29"/>
      <c r="O1674" s="29"/>
      <c r="P1674" s="29"/>
      <c r="Q1674" s="29"/>
      <c r="R1674" s="29"/>
      <c r="S1674" s="29"/>
      <c r="T1674" s="29"/>
      <c r="U1674" s="29"/>
      <c r="V1674" s="29"/>
      <c r="W1674" s="39" t="s">
        <v>5285</v>
      </c>
      <c r="X1674" s="37" t="s">
        <v>158</v>
      </c>
      <c r="Y1674" s="146"/>
      <c r="Z1674" s="33">
        <v>6860.8</v>
      </c>
      <c r="AA1674" s="34"/>
      <c r="AB1674" s="33">
        <f t="shared" si="365"/>
        <v>6860.8</v>
      </c>
      <c r="AC1674" s="34"/>
      <c r="AD1674" s="145">
        <f t="shared" si="364"/>
        <v>5717.3329999999996</v>
      </c>
      <c r="AE1674" s="105"/>
      <c r="AF1674" s="34"/>
      <c r="AG1674" s="34"/>
      <c r="AH1674" s="34"/>
      <c r="AI1674" s="29">
        <v>0.497</v>
      </c>
      <c r="AJ1674" s="29"/>
      <c r="AK1674" s="29"/>
      <c r="AL1674" s="29"/>
      <c r="AM1674" s="29" t="s">
        <v>28</v>
      </c>
      <c r="AN1674" s="158" t="s">
        <v>28</v>
      </c>
      <c r="AO1674" s="29" t="s">
        <v>28</v>
      </c>
      <c r="AP1674" s="29">
        <v>8</v>
      </c>
      <c r="AQ1674" s="29"/>
      <c r="AR1674" s="29"/>
      <c r="AS1674" s="29"/>
      <c r="AT1674" s="127"/>
      <c r="AU1674" s="144"/>
      <c r="AV1674" s="36"/>
      <c r="AW1674" s="102"/>
      <c r="AX1674" s="129"/>
      <c r="AY1674" s="106"/>
      <c r="BM1674" s="131"/>
      <c r="BN1674" s="131"/>
    </row>
    <row r="1675" spans="1:66" ht="25.2" x14ac:dyDescent="0.3">
      <c r="A1675" s="1"/>
      <c r="B1675" s="47"/>
      <c r="C1675" s="45">
        <v>1136837</v>
      </c>
      <c r="D1675" s="47"/>
      <c r="E1675" s="166"/>
      <c r="F1675" s="39" t="s">
        <v>5924</v>
      </c>
      <c r="G1675" s="29" t="s">
        <v>31</v>
      </c>
      <c r="H1675" s="157" t="s">
        <v>4781</v>
      </c>
      <c r="I1675" s="148"/>
      <c r="J1675" s="147"/>
      <c r="K1675" s="148"/>
      <c r="L1675" s="148"/>
      <c r="M1675" s="147"/>
      <c r="N1675" s="29"/>
      <c r="O1675" s="29"/>
      <c r="P1675" s="29"/>
      <c r="Q1675" s="29"/>
      <c r="R1675" s="29"/>
      <c r="S1675" s="29"/>
      <c r="T1675" s="29"/>
      <c r="U1675" s="29"/>
      <c r="V1675" s="29"/>
      <c r="W1675" s="39" t="s">
        <v>5285</v>
      </c>
      <c r="X1675" s="37" t="s">
        <v>158</v>
      </c>
      <c r="Y1675" s="146"/>
      <c r="Z1675" s="33">
        <v>7475.2</v>
      </c>
      <c r="AA1675" s="34"/>
      <c r="AB1675" s="33">
        <f t="shared" si="365"/>
        <v>7475.2</v>
      </c>
      <c r="AC1675" s="34"/>
      <c r="AD1675" s="145">
        <f t="shared" si="364"/>
        <v>6229.3329999999996</v>
      </c>
      <c r="AE1675" s="105"/>
      <c r="AF1675" s="34"/>
      <c r="AG1675" s="34"/>
      <c r="AH1675" s="34"/>
      <c r="AI1675" s="29">
        <v>1.63</v>
      </c>
      <c r="AJ1675" s="29"/>
      <c r="AK1675" s="29"/>
      <c r="AL1675" s="29"/>
      <c r="AM1675" s="29" t="s">
        <v>28</v>
      </c>
      <c r="AN1675" s="158" t="s">
        <v>28</v>
      </c>
      <c r="AO1675" s="29" t="s">
        <v>28</v>
      </c>
      <c r="AP1675" s="29">
        <v>4</v>
      </c>
      <c r="AQ1675" s="29"/>
      <c r="AR1675" s="29"/>
      <c r="AS1675" s="29"/>
      <c r="AT1675" s="127"/>
      <c r="AU1675" s="144"/>
      <c r="AV1675" s="36"/>
      <c r="AW1675" s="102"/>
      <c r="AX1675" s="129"/>
      <c r="AY1675" s="106"/>
      <c r="BM1675" s="131"/>
      <c r="BN1675" s="131"/>
    </row>
    <row r="1676" spans="1:66" ht="25.2" x14ac:dyDescent="0.3">
      <c r="A1676" s="1"/>
      <c r="B1676" s="47"/>
      <c r="C1676" s="45">
        <v>1136838</v>
      </c>
      <c r="D1676" s="47"/>
      <c r="E1676" s="166"/>
      <c r="F1676" s="39" t="s">
        <v>5925</v>
      </c>
      <c r="G1676" s="29" t="s">
        <v>31</v>
      </c>
      <c r="H1676" s="157" t="s">
        <v>4781</v>
      </c>
      <c r="I1676" s="148"/>
      <c r="J1676" s="147"/>
      <c r="K1676" s="148"/>
      <c r="L1676" s="148"/>
      <c r="M1676" s="147"/>
      <c r="N1676" s="29"/>
      <c r="O1676" s="29"/>
      <c r="P1676" s="29"/>
      <c r="Q1676" s="29"/>
      <c r="R1676" s="29"/>
      <c r="S1676" s="29"/>
      <c r="T1676" s="29"/>
      <c r="U1676" s="29"/>
      <c r="V1676" s="29"/>
      <c r="W1676" s="39" t="s">
        <v>5285</v>
      </c>
      <c r="X1676" s="37" t="s">
        <v>158</v>
      </c>
      <c r="Y1676" s="146"/>
      <c r="Z1676" s="33">
        <v>8958.7199999999993</v>
      </c>
      <c r="AA1676" s="34"/>
      <c r="AB1676" s="33">
        <f t="shared" si="365"/>
        <v>8958.7199999999993</v>
      </c>
      <c r="AC1676" s="34"/>
      <c r="AD1676" s="145">
        <f t="shared" si="364"/>
        <v>7465.6</v>
      </c>
      <c r="AE1676" s="105"/>
      <c r="AF1676" s="34"/>
      <c r="AG1676" s="34"/>
      <c r="AH1676" s="34"/>
      <c r="AI1676" s="29">
        <v>1.9990000000000001</v>
      </c>
      <c r="AJ1676" s="29"/>
      <c r="AK1676" s="29"/>
      <c r="AL1676" s="29"/>
      <c r="AM1676" s="29" t="s">
        <v>28</v>
      </c>
      <c r="AN1676" s="158" t="s">
        <v>28</v>
      </c>
      <c r="AO1676" s="29" t="s">
        <v>28</v>
      </c>
      <c r="AP1676" s="29">
        <v>3</v>
      </c>
      <c r="AQ1676" s="29"/>
      <c r="AR1676" s="29"/>
      <c r="AS1676" s="29"/>
      <c r="AT1676" s="127"/>
      <c r="AU1676" s="144"/>
      <c r="AV1676" s="36"/>
      <c r="AW1676" s="102"/>
      <c r="AX1676" s="129"/>
      <c r="AY1676" s="106"/>
      <c r="BM1676" s="131"/>
      <c r="BN1676" s="131"/>
    </row>
    <row r="1677" spans="1:66" ht="25.2" x14ac:dyDescent="0.3">
      <c r="A1677" s="1"/>
      <c r="B1677" s="47"/>
      <c r="C1677" s="45">
        <v>1136839</v>
      </c>
      <c r="D1677" s="47"/>
      <c r="E1677" s="166"/>
      <c r="F1677" s="39" t="s">
        <v>5926</v>
      </c>
      <c r="G1677" s="29" t="s">
        <v>31</v>
      </c>
      <c r="H1677" s="157" t="s">
        <v>4781</v>
      </c>
      <c r="I1677" s="148"/>
      <c r="J1677" s="147"/>
      <c r="K1677" s="148"/>
      <c r="L1677" s="148"/>
      <c r="M1677" s="147"/>
      <c r="N1677" s="29"/>
      <c r="O1677" s="29"/>
      <c r="P1677" s="29"/>
      <c r="Q1677" s="29"/>
      <c r="R1677" s="29"/>
      <c r="S1677" s="29"/>
      <c r="T1677" s="29"/>
      <c r="U1677" s="29"/>
      <c r="V1677" s="29"/>
      <c r="W1677" s="39" t="s">
        <v>5285</v>
      </c>
      <c r="X1677" s="37" t="s">
        <v>158</v>
      </c>
      <c r="Y1677" s="146"/>
      <c r="Z1677" s="33">
        <v>10209.280000000001</v>
      </c>
      <c r="AA1677" s="34"/>
      <c r="AB1677" s="33">
        <f t="shared" si="365"/>
        <v>10209.280000000001</v>
      </c>
      <c r="AC1677" s="34"/>
      <c r="AD1677" s="145">
        <f t="shared" si="364"/>
        <v>8507.7330000000002</v>
      </c>
      <c r="AE1677" s="105"/>
      <c r="AF1677" s="34"/>
      <c r="AG1677" s="34"/>
      <c r="AH1677" s="34"/>
      <c r="AI1677" s="29">
        <v>2.2909999999999999</v>
      </c>
      <c r="AJ1677" s="29"/>
      <c r="AK1677" s="29"/>
      <c r="AL1677" s="29"/>
      <c r="AM1677" s="29" t="s">
        <v>28</v>
      </c>
      <c r="AN1677" s="158" t="s">
        <v>28</v>
      </c>
      <c r="AO1677" s="29" t="s">
        <v>28</v>
      </c>
      <c r="AP1677" s="29">
        <v>3</v>
      </c>
      <c r="AQ1677" s="29"/>
      <c r="AR1677" s="29"/>
      <c r="AS1677" s="29"/>
      <c r="AT1677" s="127"/>
      <c r="AU1677" s="144"/>
      <c r="AV1677" s="36"/>
      <c r="AW1677" s="102"/>
      <c r="AX1677" s="129"/>
      <c r="AY1677" s="106"/>
      <c r="BM1677" s="131"/>
      <c r="BN1677" s="131"/>
    </row>
    <row r="1678" spans="1:66" ht="25.2" x14ac:dyDescent="0.3">
      <c r="A1678" s="1"/>
      <c r="B1678" s="47"/>
      <c r="C1678" s="45">
        <v>1136840</v>
      </c>
      <c r="D1678" s="47"/>
      <c r="E1678" s="166"/>
      <c r="F1678" s="39" t="s">
        <v>5927</v>
      </c>
      <c r="G1678" s="29" t="s">
        <v>31</v>
      </c>
      <c r="H1678" s="157" t="s">
        <v>4781</v>
      </c>
      <c r="I1678" s="148"/>
      <c r="J1678" s="147"/>
      <c r="K1678" s="148"/>
      <c r="L1678" s="148"/>
      <c r="M1678" s="147"/>
      <c r="N1678" s="29"/>
      <c r="O1678" s="29"/>
      <c r="P1678" s="29"/>
      <c r="Q1678" s="29"/>
      <c r="R1678" s="29"/>
      <c r="S1678" s="29"/>
      <c r="T1678" s="29"/>
      <c r="U1678" s="29"/>
      <c r="V1678" s="29"/>
      <c r="W1678" s="39" t="s">
        <v>5285</v>
      </c>
      <c r="X1678" s="37" t="s">
        <v>158</v>
      </c>
      <c r="Y1678" s="146"/>
      <c r="Z1678" s="33">
        <v>508.16</v>
      </c>
      <c r="AA1678" s="34"/>
      <c r="AB1678" s="33">
        <f t="shared" si="365"/>
        <v>508.16</v>
      </c>
      <c r="AC1678" s="34"/>
      <c r="AD1678" s="145">
        <f t="shared" si="364"/>
        <v>423.46699999999998</v>
      </c>
      <c r="AE1678" s="105"/>
      <c r="AF1678" s="34"/>
      <c r="AG1678" s="34"/>
      <c r="AH1678" s="34"/>
      <c r="AI1678" s="29">
        <v>9.7000000000000003E-2</v>
      </c>
      <c r="AJ1678" s="29"/>
      <c r="AK1678" s="29"/>
      <c r="AL1678" s="29"/>
      <c r="AM1678" s="29" t="s">
        <v>28</v>
      </c>
      <c r="AN1678" s="158" t="s">
        <v>28</v>
      </c>
      <c r="AO1678" s="29" t="s">
        <v>28</v>
      </c>
      <c r="AP1678" s="29">
        <v>120</v>
      </c>
      <c r="AQ1678" s="29"/>
      <c r="AR1678" s="29"/>
      <c r="AS1678" s="29"/>
      <c r="AT1678" s="127"/>
      <c r="AU1678" s="144"/>
      <c r="AV1678" s="36"/>
      <c r="AW1678" s="102"/>
      <c r="AX1678" s="129"/>
      <c r="AY1678" s="106"/>
      <c r="BM1678" s="131"/>
      <c r="BN1678" s="131"/>
    </row>
    <row r="1679" spans="1:66" ht="25.2" x14ac:dyDescent="0.3">
      <c r="A1679" s="1"/>
      <c r="B1679" s="47"/>
      <c r="C1679" s="45">
        <v>1136841</v>
      </c>
      <c r="D1679" s="47"/>
      <c r="E1679" s="166"/>
      <c r="F1679" s="39" t="s">
        <v>5928</v>
      </c>
      <c r="G1679" s="29" t="s">
        <v>31</v>
      </c>
      <c r="H1679" s="157" t="s">
        <v>4781</v>
      </c>
      <c r="I1679" s="148"/>
      <c r="J1679" s="147"/>
      <c r="K1679" s="148"/>
      <c r="L1679" s="148"/>
      <c r="M1679" s="147"/>
      <c r="N1679" s="29"/>
      <c r="O1679" s="29"/>
      <c r="P1679" s="29"/>
      <c r="Q1679" s="29"/>
      <c r="R1679" s="29"/>
      <c r="S1679" s="29"/>
      <c r="T1679" s="29"/>
      <c r="U1679" s="29"/>
      <c r="V1679" s="29"/>
      <c r="W1679" s="39" t="s">
        <v>5285</v>
      </c>
      <c r="X1679" s="37" t="s">
        <v>158</v>
      </c>
      <c r="Y1679" s="146"/>
      <c r="Z1679" s="33">
        <v>613.76</v>
      </c>
      <c r="AA1679" s="34"/>
      <c r="AB1679" s="33">
        <f t="shared" si="365"/>
        <v>613.76</v>
      </c>
      <c r="AC1679" s="34"/>
      <c r="AD1679" s="145">
        <f t="shared" si="364"/>
        <v>511.46699999999998</v>
      </c>
      <c r="AE1679" s="105"/>
      <c r="AF1679" s="34"/>
      <c r="AG1679" s="34"/>
      <c r="AH1679" s="34"/>
      <c r="AI1679" s="29">
        <v>0.125</v>
      </c>
      <c r="AJ1679" s="29"/>
      <c r="AK1679" s="29"/>
      <c r="AL1679" s="29"/>
      <c r="AM1679" s="29" t="s">
        <v>28</v>
      </c>
      <c r="AN1679" s="158" t="s">
        <v>28</v>
      </c>
      <c r="AO1679" s="29" t="s">
        <v>28</v>
      </c>
      <c r="AP1679" s="29">
        <v>80</v>
      </c>
      <c r="AQ1679" s="29"/>
      <c r="AR1679" s="29"/>
      <c r="AS1679" s="29"/>
      <c r="AT1679" s="127"/>
      <c r="AU1679" s="144"/>
      <c r="AV1679" s="36"/>
      <c r="AW1679" s="102"/>
      <c r="AX1679" s="129"/>
      <c r="AY1679" s="106"/>
      <c r="BM1679" s="131"/>
      <c r="BN1679" s="131"/>
    </row>
    <row r="1680" spans="1:66" ht="25.2" x14ac:dyDescent="0.3">
      <c r="A1680" s="1"/>
      <c r="B1680" s="47"/>
      <c r="C1680" s="45">
        <v>1136842</v>
      </c>
      <c r="D1680" s="47"/>
      <c r="E1680" s="166"/>
      <c r="F1680" s="39" t="s">
        <v>5929</v>
      </c>
      <c r="G1680" s="29" t="s">
        <v>31</v>
      </c>
      <c r="H1680" s="157" t="s">
        <v>4781</v>
      </c>
      <c r="I1680" s="148"/>
      <c r="J1680" s="147"/>
      <c r="K1680" s="148"/>
      <c r="L1680" s="148"/>
      <c r="M1680" s="147"/>
      <c r="N1680" s="29"/>
      <c r="O1680" s="29"/>
      <c r="P1680" s="29"/>
      <c r="Q1680" s="29"/>
      <c r="R1680" s="29"/>
      <c r="S1680" s="29"/>
      <c r="T1680" s="29"/>
      <c r="U1680" s="29"/>
      <c r="V1680" s="29"/>
      <c r="W1680" s="39" t="s">
        <v>5285</v>
      </c>
      <c r="X1680" s="37" t="s">
        <v>158</v>
      </c>
      <c r="Y1680" s="146"/>
      <c r="Z1680" s="33">
        <v>968.96</v>
      </c>
      <c r="AA1680" s="34"/>
      <c r="AB1680" s="33">
        <f t="shared" si="365"/>
        <v>968.96</v>
      </c>
      <c r="AC1680" s="34"/>
      <c r="AD1680" s="145">
        <f t="shared" si="364"/>
        <v>807.46699999999998</v>
      </c>
      <c r="AE1680" s="105"/>
      <c r="AF1680" s="34"/>
      <c r="AG1680" s="34"/>
      <c r="AH1680" s="34"/>
      <c r="AI1680" s="29">
        <v>0.20599999999999999</v>
      </c>
      <c r="AJ1680" s="29"/>
      <c r="AK1680" s="29"/>
      <c r="AL1680" s="29"/>
      <c r="AM1680" s="29" t="s">
        <v>28</v>
      </c>
      <c r="AN1680" s="158" t="s">
        <v>28</v>
      </c>
      <c r="AO1680" s="29" t="s">
        <v>28</v>
      </c>
      <c r="AP1680" s="29">
        <v>64</v>
      </c>
      <c r="AQ1680" s="29"/>
      <c r="AR1680" s="29"/>
      <c r="AS1680" s="29"/>
      <c r="AT1680" s="127"/>
      <c r="AU1680" s="144"/>
      <c r="AV1680" s="36"/>
      <c r="AW1680" s="102"/>
      <c r="AX1680" s="129"/>
      <c r="AY1680" s="106"/>
      <c r="BM1680" s="131"/>
      <c r="BN1680" s="131"/>
    </row>
    <row r="1681" spans="1:66" ht="25.2" x14ac:dyDescent="0.3">
      <c r="A1681" s="1"/>
      <c r="B1681" s="47"/>
      <c r="C1681" s="45">
        <v>1136843</v>
      </c>
      <c r="D1681" s="47"/>
      <c r="E1681" s="166"/>
      <c r="F1681" s="39" t="s">
        <v>5930</v>
      </c>
      <c r="G1681" s="29" t="s">
        <v>31</v>
      </c>
      <c r="H1681" s="157" t="s">
        <v>4781</v>
      </c>
      <c r="I1681" s="148"/>
      <c r="J1681" s="147"/>
      <c r="K1681" s="148"/>
      <c r="L1681" s="148"/>
      <c r="M1681" s="147"/>
      <c r="N1681" s="29"/>
      <c r="O1681" s="29"/>
      <c r="P1681" s="29"/>
      <c r="Q1681" s="29"/>
      <c r="R1681" s="29"/>
      <c r="S1681" s="29"/>
      <c r="T1681" s="29"/>
      <c r="U1681" s="29"/>
      <c r="V1681" s="29"/>
      <c r="W1681" s="39" t="s">
        <v>5285</v>
      </c>
      <c r="X1681" s="37" t="s">
        <v>158</v>
      </c>
      <c r="Y1681" s="146"/>
      <c r="Z1681" s="33">
        <v>1235.8399999999999</v>
      </c>
      <c r="AA1681" s="34"/>
      <c r="AB1681" s="33">
        <f t="shared" si="365"/>
        <v>1235.8399999999999</v>
      </c>
      <c r="AC1681" s="34"/>
      <c r="AD1681" s="145">
        <f t="shared" si="364"/>
        <v>1029.867</v>
      </c>
      <c r="AE1681" s="105"/>
      <c r="AF1681" s="34"/>
      <c r="AG1681" s="34"/>
      <c r="AH1681" s="34"/>
      <c r="AI1681" s="29">
        <v>0.25</v>
      </c>
      <c r="AJ1681" s="29"/>
      <c r="AK1681" s="29"/>
      <c r="AL1681" s="29"/>
      <c r="AM1681" s="29" t="s">
        <v>28</v>
      </c>
      <c r="AN1681" s="158" t="s">
        <v>28</v>
      </c>
      <c r="AO1681" s="29" t="s">
        <v>28</v>
      </c>
      <c r="AP1681" s="29">
        <v>40</v>
      </c>
      <c r="AQ1681" s="29"/>
      <c r="AR1681" s="29"/>
      <c r="AS1681" s="29"/>
      <c r="AT1681" s="127"/>
      <c r="AU1681" s="144"/>
      <c r="AV1681" s="36"/>
      <c r="AW1681" s="102"/>
      <c r="AX1681" s="129"/>
      <c r="AY1681" s="106"/>
      <c r="BM1681" s="131"/>
      <c r="BN1681" s="131"/>
    </row>
    <row r="1682" spans="1:66" ht="25.2" x14ac:dyDescent="0.3">
      <c r="A1682" s="1"/>
      <c r="B1682" s="47"/>
      <c r="C1682" s="45">
        <v>1136844</v>
      </c>
      <c r="D1682" s="47"/>
      <c r="E1682" s="166"/>
      <c r="F1682" s="39" t="s">
        <v>5931</v>
      </c>
      <c r="G1682" s="29" t="s">
        <v>31</v>
      </c>
      <c r="H1682" s="157" t="s">
        <v>4781</v>
      </c>
      <c r="I1682" s="148"/>
      <c r="J1682" s="147"/>
      <c r="K1682" s="148"/>
      <c r="L1682" s="148"/>
      <c r="M1682" s="147"/>
      <c r="N1682" s="29"/>
      <c r="O1682" s="29"/>
      <c r="P1682" s="29"/>
      <c r="Q1682" s="29"/>
      <c r="R1682" s="29"/>
      <c r="S1682" s="29"/>
      <c r="T1682" s="29"/>
      <c r="U1682" s="29"/>
      <c r="V1682" s="29"/>
      <c r="W1682" s="39" t="s">
        <v>5285</v>
      </c>
      <c r="X1682" s="37" t="s">
        <v>158</v>
      </c>
      <c r="Y1682" s="146"/>
      <c r="Z1682" s="33">
        <v>1488</v>
      </c>
      <c r="AA1682" s="34"/>
      <c r="AB1682" s="33">
        <f t="shared" si="365"/>
        <v>1488</v>
      </c>
      <c r="AC1682" s="34"/>
      <c r="AD1682" s="145">
        <f t="shared" si="364"/>
        <v>1240</v>
      </c>
      <c r="AE1682" s="105"/>
      <c r="AF1682" s="34"/>
      <c r="AG1682" s="34"/>
      <c r="AH1682" s="34"/>
      <c r="AI1682" s="29">
        <v>0.32100000000000001</v>
      </c>
      <c r="AJ1682" s="29"/>
      <c r="AK1682" s="29"/>
      <c r="AL1682" s="29"/>
      <c r="AM1682" s="29" t="s">
        <v>28</v>
      </c>
      <c r="AN1682" s="158" t="s">
        <v>28</v>
      </c>
      <c r="AO1682" s="29" t="s">
        <v>28</v>
      </c>
      <c r="AP1682" s="29">
        <v>32</v>
      </c>
      <c r="AQ1682" s="29"/>
      <c r="AR1682" s="29"/>
      <c r="AS1682" s="29"/>
      <c r="AT1682" s="127"/>
      <c r="AU1682" s="144"/>
      <c r="AV1682" s="36"/>
      <c r="AW1682" s="102"/>
      <c r="AX1682" s="129"/>
      <c r="AY1682" s="106"/>
      <c r="BM1682" s="131"/>
      <c r="BN1682" s="131"/>
    </row>
    <row r="1683" spans="1:66" ht="25.2" x14ac:dyDescent="0.3">
      <c r="A1683" s="1"/>
      <c r="B1683" s="47"/>
      <c r="C1683" s="45">
        <v>1136845</v>
      </c>
      <c r="D1683" s="47"/>
      <c r="E1683" s="166"/>
      <c r="F1683" s="39" t="s">
        <v>5932</v>
      </c>
      <c r="G1683" s="29" t="s">
        <v>31</v>
      </c>
      <c r="H1683" s="157" t="s">
        <v>4781</v>
      </c>
      <c r="I1683" s="148"/>
      <c r="J1683" s="147"/>
      <c r="K1683" s="148"/>
      <c r="L1683" s="148"/>
      <c r="M1683" s="147"/>
      <c r="N1683" s="29"/>
      <c r="O1683" s="29"/>
      <c r="P1683" s="29"/>
      <c r="Q1683" s="29"/>
      <c r="R1683" s="29"/>
      <c r="S1683" s="29"/>
      <c r="T1683" s="29"/>
      <c r="U1683" s="29"/>
      <c r="V1683" s="29"/>
      <c r="W1683" s="39" t="s">
        <v>5285</v>
      </c>
      <c r="X1683" s="37" t="s">
        <v>158</v>
      </c>
      <c r="Y1683" s="146"/>
      <c r="Z1683" s="33">
        <v>2227.1999999999998</v>
      </c>
      <c r="AA1683" s="34"/>
      <c r="AB1683" s="33">
        <f t="shared" si="365"/>
        <v>2227.1999999999998</v>
      </c>
      <c r="AC1683" s="34"/>
      <c r="AD1683" s="145">
        <f t="shared" si="364"/>
        <v>1856</v>
      </c>
      <c r="AE1683" s="105"/>
      <c r="AF1683" s="34"/>
      <c r="AG1683" s="34"/>
      <c r="AH1683" s="34"/>
      <c r="AI1683" s="29">
        <v>0.437</v>
      </c>
      <c r="AJ1683" s="29"/>
      <c r="AK1683" s="29"/>
      <c r="AL1683" s="29"/>
      <c r="AM1683" s="29" t="s">
        <v>28</v>
      </c>
      <c r="AN1683" s="158" t="s">
        <v>28</v>
      </c>
      <c r="AO1683" s="29" t="s">
        <v>28</v>
      </c>
      <c r="AP1683" s="29">
        <v>24</v>
      </c>
      <c r="AQ1683" s="29"/>
      <c r="AR1683" s="29"/>
      <c r="AS1683" s="29"/>
      <c r="AT1683" s="127"/>
      <c r="AU1683" s="144"/>
      <c r="AV1683" s="36"/>
      <c r="AW1683" s="102"/>
      <c r="AX1683" s="129"/>
      <c r="AY1683" s="106"/>
      <c r="BM1683" s="131"/>
      <c r="BN1683" s="131"/>
    </row>
    <row r="1684" spans="1:66" ht="25.2" x14ac:dyDescent="0.3">
      <c r="A1684" s="1"/>
      <c r="B1684" s="47"/>
      <c r="C1684" s="45">
        <v>1136846</v>
      </c>
      <c r="D1684" s="47"/>
      <c r="E1684" s="166"/>
      <c r="F1684" s="39" t="s">
        <v>5933</v>
      </c>
      <c r="G1684" s="29" t="s">
        <v>31</v>
      </c>
      <c r="H1684" s="157" t="s">
        <v>4781</v>
      </c>
      <c r="I1684" s="148"/>
      <c r="J1684" s="147"/>
      <c r="K1684" s="148"/>
      <c r="L1684" s="148"/>
      <c r="M1684" s="147"/>
      <c r="N1684" s="29"/>
      <c r="O1684" s="29"/>
      <c r="P1684" s="29"/>
      <c r="Q1684" s="29"/>
      <c r="R1684" s="29"/>
      <c r="S1684" s="29"/>
      <c r="T1684" s="29"/>
      <c r="U1684" s="29"/>
      <c r="V1684" s="29"/>
      <c r="W1684" s="39" t="s">
        <v>5285</v>
      </c>
      <c r="X1684" s="37" t="s">
        <v>158</v>
      </c>
      <c r="Y1684" s="146"/>
      <c r="Z1684" s="33">
        <v>2312.96</v>
      </c>
      <c r="AA1684" s="34"/>
      <c r="AB1684" s="33">
        <f t="shared" si="365"/>
        <v>2312.96</v>
      </c>
      <c r="AC1684" s="34"/>
      <c r="AD1684" s="145">
        <f t="shared" si="364"/>
        <v>1927.4670000000001</v>
      </c>
      <c r="AE1684" s="105"/>
      <c r="AF1684" s="34"/>
      <c r="AG1684" s="34"/>
      <c r="AH1684" s="34"/>
      <c r="AI1684" s="29">
        <v>0.45700000000000002</v>
      </c>
      <c r="AJ1684" s="29"/>
      <c r="AK1684" s="29"/>
      <c r="AL1684" s="29"/>
      <c r="AM1684" s="29" t="s">
        <v>28</v>
      </c>
      <c r="AN1684" s="158" t="s">
        <v>28</v>
      </c>
      <c r="AO1684" s="29" t="s">
        <v>28</v>
      </c>
      <c r="AP1684" s="29">
        <v>24</v>
      </c>
      <c r="AQ1684" s="29"/>
      <c r="AR1684" s="29"/>
      <c r="AS1684" s="29"/>
      <c r="AT1684" s="127"/>
      <c r="AU1684" s="144"/>
      <c r="AV1684" s="36"/>
      <c r="AW1684" s="102"/>
      <c r="AX1684" s="129"/>
      <c r="AY1684" s="106"/>
      <c r="BM1684" s="131"/>
      <c r="BN1684" s="131"/>
    </row>
    <row r="1685" spans="1:66" ht="25.2" x14ac:dyDescent="0.3">
      <c r="A1685" s="1"/>
      <c r="B1685" s="47"/>
      <c r="C1685" s="45">
        <v>1136847</v>
      </c>
      <c r="D1685" s="47"/>
      <c r="E1685" s="166"/>
      <c r="F1685" s="39" t="s">
        <v>5934</v>
      </c>
      <c r="G1685" s="29" t="s">
        <v>31</v>
      </c>
      <c r="H1685" s="157" t="s">
        <v>4781</v>
      </c>
      <c r="I1685" s="148"/>
      <c r="J1685" s="147"/>
      <c r="K1685" s="148"/>
      <c r="L1685" s="148"/>
      <c r="M1685" s="147"/>
      <c r="N1685" s="29"/>
      <c r="O1685" s="29"/>
      <c r="P1685" s="29"/>
      <c r="Q1685" s="29"/>
      <c r="R1685" s="29"/>
      <c r="S1685" s="29"/>
      <c r="T1685" s="29"/>
      <c r="U1685" s="29"/>
      <c r="V1685" s="29"/>
      <c r="W1685" s="39" t="s">
        <v>5285</v>
      </c>
      <c r="X1685" s="37" t="s">
        <v>158</v>
      </c>
      <c r="Y1685" s="146"/>
      <c r="Z1685" s="33">
        <v>2464</v>
      </c>
      <c r="AA1685" s="34"/>
      <c r="AB1685" s="33">
        <f t="shared" si="365"/>
        <v>2464</v>
      </c>
      <c r="AC1685" s="34"/>
      <c r="AD1685" s="145">
        <f t="shared" si="364"/>
        <v>2053.3330000000001</v>
      </c>
      <c r="AE1685" s="105"/>
      <c r="AF1685" s="34"/>
      <c r="AG1685" s="34"/>
      <c r="AH1685" s="34"/>
      <c r="AI1685" s="29">
        <v>0.497</v>
      </c>
      <c r="AJ1685" s="29"/>
      <c r="AK1685" s="29"/>
      <c r="AL1685" s="29"/>
      <c r="AM1685" s="29" t="s">
        <v>28</v>
      </c>
      <c r="AN1685" s="158" t="s">
        <v>28</v>
      </c>
      <c r="AO1685" s="29" t="s">
        <v>28</v>
      </c>
      <c r="AP1685" s="29">
        <v>24</v>
      </c>
      <c r="AQ1685" s="29"/>
      <c r="AR1685" s="29"/>
      <c r="AS1685" s="29"/>
      <c r="AT1685" s="127"/>
      <c r="AU1685" s="144"/>
      <c r="AV1685" s="36"/>
      <c r="AW1685" s="102"/>
      <c r="AX1685" s="129"/>
      <c r="AY1685" s="106"/>
      <c r="BM1685" s="131"/>
      <c r="BN1685" s="131"/>
    </row>
    <row r="1686" spans="1:66" ht="25.2" x14ac:dyDescent="0.3">
      <c r="A1686" s="1"/>
      <c r="B1686" s="47"/>
      <c r="C1686" s="45">
        <v>1136848</v>
      </c>
      <c r="D1686" s="47"/>
      <c r="E1686" s="166"/>
      <c r="F1686" s="39" t="s">
        <v>5935</v>
      </c>
      <c r="G1686" s="29" t="s">
        <v>31</v>
      </c>
      <c r="H1686" s="157" t="s">
        <v>4781</v>
      </c>
      <c r="I1686" s="148"/>
      <c r="J1686" s="147"/>
      <c r="K1686" s="148"/>
      <c r="L1686" s="148"/>
      <c r="M1686" s="147"/>
      <c r="N1686" s="29"/>
      <c r="O1686" s="29"/>
      <c r="P1686" s="29"/>
      <c r="Q1686" s="29"/>
      <c r="R1686" s="29"/>
      <c r="S1686" s="29"/>
      <c r="T1686" s="29"/>
      <c r="U1686" s="29"/>
      <c r="V1686" s="29"/>
      <c r="W1686" s="39" t="s">
        <v>5285</v>
      </c>
      <c r="X1686" s="37" t="s">
        <v>158</v>
      </c>
      <c r="Y1686" s="146"/>
      <c r="Z1686" s="33">
        <v>2693.76</v>
      </c>
      <c r="AA1686" s="34"/>
      <c r="AB1686" s="33">
        <f t="shared" si="365"/>
        <v>2693.76</v>
      </c>
      <c r="AC1686" s="34"/>
      <c r="AD1686" s="145">
        <f t="shared" si="364"/>
        <v>2244.8000000000002</v>
      </c>
      <c r="AE1686" s="105"/>
      <c r="AF1686" s="34"/>
      <c r="AG1686" s="34"/>
      <c r="AH1686" s="34"/>
      <c r="AI1686" s="29">
        <v>0.55800000000000005</v>
      </c>
      <c r="AJ1686" s="29"/>
      <c r="AK1686" s="29"/>
      <c r="AL1686" s="29"/>
      <c r="AM1686" s="29" t="s">
        <v>28</v>
      </c>
      <c r="AN1686" s="158" t="s">
        <v>28</v>
      </c>
      <c r="AO1686" s="29" t="s">
        <v>28</v>
      </c>
      <c r="AP1686" s="29">
        <v>20</v>
      </c>
      <c r="AQ1686" s="29"/>
      <c r="AR1686" s="29"/>
      <c r="AS1686" s="29"/>
      <c r="AT1686" s="127"/>
      <c r="AU1686" s="144"/>
      <c r="AV1686" s="36"/>
      <c r="AW1686" s="102"/>
      <c r="AX1686" s="129"/>
      <c r="AY1686" s="106"/>
      <c r="BM1686" s="131"/>
      <c r="BN1686" s="131"/>
    </row>
    <row r="1687" spans="1:66" ht="25.2" x14ac:dyDescent="0.3">
      <c r="A1687" s="1"/>
      <c r="B1687" s="47"/>
      <c r="C1687" s="45">
        <v>1136849</v>
      </c>
      <c r="D1687" s="47"/>
      <c r="E1687" s="166"/>
      <c r="F1687" s="39" t="s">
        <v>5936</v>
      </c>
      <c r="G1687" s="29" t="s">
        <v>31</v>
      </c>
      <c r="H1687" s="157" t="s">
        <v>4781</v>
      </c>
      <c r="I1687" s="148"/>
      <c r="J1687" s="147"/>
      <c r="K1687" s="148"/>
      <c r="L1687" s="148"/>
      <c r="M1687" s="147"/>
      <c r="N1687" s="29"/>
      <c r="O1687" s="29"/>
      <c r="P1687" s="29"/>
      <c r="Q1687" s="29"/>
      <c r="R1687" s="29"/>
      <c r="S1687" s="29"/>
      <c r="T1687" s="29"/>
      <c r="U1687" s="29"/>
      <c r="V1687" s="29"/>
      <c r="W1687" s="39" t="s">
        <v>5285</v>
      </c>
      <c r="X1687" s="37" t="s">
        <v>158</v>
      </c>
      <c r="Y1687" s="146"/>
      <c r="Z1687" s="33">
        <v>2881.28</v>
      </c>
      <c r="AA1687" s="34"/>
      <c r="AB1687" s="33">
        <f t="shared" si="365"/>
        <v>2881.28</v>
      </c>
      <c r="AC1687" s="34"/>
      <c r="AD1687" s="145">
        <f t="shared" si="364"/>
        <v>2401.067</v>
      </c>
      <c r="AE1687" s="105"/>
      <c r="AF1687" s="34"/>
      <c r="AG1687" s="34"/>
      <c r="AH1687" s="34"/>
      <c r="AI1687" s="29">
        <v>0.59899999999999998</v>
      </c>
      <c r="AJ1687" s="29"/>
      <c r="AK1687" s="29"/>
      <c r="AL1687" s="29"/>
      <c r="AM1687" s="29" t="s">
        <v>28</v>
      </c>
      <c r="AN1687" s="158" t="s">
        <v>28</v>
      </c>
      <c r="AO1687" s="29" t="s">
        <v>28</v>
      </c>
      <c r="AP1687" s="29">
        <v>16</v>
      </c>
      <c r="AQ1687" s="29"/>
      <c r="AR1687" s="29"/>
      <c r="AS1687" s="29"/>
      <c r="AT1687" s="127"/>
      <c r="AU1687" s="144"/>
      <c r="AV1687" s="36"/>
      <c r="AW1687" s="102"/>
      <c r="AX1687" s="129"/>
      <c r="AY1687" s="106"/>
      <c r="BM1687" s="131"/>
      <c r="BN1687" s="131"/>
    </row>
    <row r="1688" spans="1:66" ht="25.2" x14ac:dyDescent="0.3">
      <c r="A1688" s="1"/>
      <c r="B1688" s="47"/>
      <c r="C1688" s="45">
        <v>1136850</v>
      </c>
      <c r="D1688" s="47"/>
      <c r="E1688" s="166"/>
      <c r="F1688" s="39" t="s">
        <v>5937</v>
      </c>
      <c r="G1688" s="29" t="s">
        <v>31</v>
      </c>
      <c r="H1688" s="157" t="s">
        <v>4781</v>
      </c>
      <c r="I1688" s="148"/>
      <c r="J1688" s="147"/>
      <c r="K1688" s="148"/>
      <c r="L1688" s="148"/>
      <c r="M1688" s="147"/>
      <c r="N1688" s="29"/>
      <c r="O1688" s="29"/>
      <c r="P1688" s="29"/>
      <c r="Q1688" s="29"/>
      <c r="R1688" s="29"/>
      <c r="S1688" s="29"/>
      <c r="T1688" s="29"/>
      <c r="U1688" s="29"/>
      <c r="V1688" s="29"/>
      <c r="W1688" s="39" t="s">
        <v>5285</v>
      </c>
      <c r="X1688" s="37" t="s">
        <v>158</v>
      </c>
      <c r="Y1688" s="146"/>
      <c r="Z1688" s="33">
        <v>2972.8</v>
      </c>
      <c r="AA1688" s="34"/>
      <c r="AB1688" s="33">
        <f t="shared" si="365"/>
        <v>2972.8</v>
      </c>
      <c r="AC1688" s="34"/>
      <c r="AD1688" s="145">
        <f t="shared" si="364"/>
        <v>2477.3330000000001</v>
      </c>
      <c r="AE1688" s="105"/>
      <c r="AF1688" s="34"/>
      <c r="AG1688" s="34"/>
      <c r="AH1688" s="34"/>
      <c r="AI1688" s="29">
        <v>0.62</v>
      </c>
      <c r="AJ1688" s="29"/>
      <c r="AK1688" s="29"/>
      <c r="AL1688" s="29"/>
      <c r="AM1688" s="29" t="s">
        <v>28</v>
      </c>
      <c r="AN1688" s="158" t="s">
        <v>28</v>
      </c>
      <c r="AO1688" s="29" t="s">
        <v>28</v>
      </c>
      <c r="AP1688" s="29">
        <v>16</v>
      </c>
      <c r="AQ1688" s="29"/>
      <c r="AR1688" s="29"/>
      <c r="AS1688" s="29"/>
      <c r="AT1688" s="127"/>
      <c r="AU1688" s="144"/>
      <c r="AV1688" s="36"/>
      <c r="AW1688" s="102"/>
      <c r="AX1688" s="129"/>
      <c r="AY1688" s="106"/>
      <c r="BM1688" s="131"/>
      <c r="BN1688" s="131"/>
    </row>
    <row r="1689" spans="1:66" ht="25.2" x14ac:dyDescent="0.3">
      <c r="A1689" s="1"/>
      <c r="B1689" s="47"/>
      <c r="C1689" s="45">
        <v>1136851</v>
      </c>
      <c r="D1689" s="47"/>
      <c r="E1689" s="166"/>
      <c r="F1689" s="39" t="s">
        <v>5938</v>
      </c>
      <c r="G1689" s="29" t="s">
        <v>31</v>
      </c>
      <c r="H1689" s="157" t="s">
        <v>4781</v>
      </c>
      <c r="I1689" s="148"/>
      <c r="J1689" s="147"/>
      <c r="K1689" s="148"/>
      <c r="L1689" s="148"/>
      <c r="M1689" s="147"/>
      <c r="N1689" s="29"/>
      <c r="O1689" s="29"/>
      <c r="P1689" s="29"/>
      <c r="Q1689" s="29"/>
      <c r="R1689" s="29"/>
      <c r="S1689" s="29"/>
      <c r="T1689" s="29"/>
      <c r="U1689" s="29"/>
      <c r="V1689" s="29"/>
      <c r="W1689" s="39" t="s">
        <v>5285</v>
      </c>
      <c r="X1689" s="37" t="s">
        <v>158</v>
      </c>
      <c r="Y1689" s="146"/>
      <c r="Z1689" s="33">
        <v>3168</v>
      </c>
      <c r="AA1689" s="34"/>
      <c r="AB1689" s="33">
        <f t="shared" si="365"/>
        <v>3168</v>
      </c>
      <c r="AC1689" s="34"/>
      <c r="AD1689" s="145">
        <f t="shared" si="364"/>
        <v>2640</v>
      </c>
      <c r="AE1689" s="105"/>
      <c r="AF1689" s="34"/>
      <c r="AG1689" s="34"/>
      <c r="AH1689" s="34"/>
      <c r="AI1689" s="29">
        <v>0.65200000000000002</v>
      </c>
      <c r="AJ1689" s="29"/>
      <c r="AK1689" s="29"/>
      <c r="AL1689" s="29"/>
      <c r="AM1689" s="29" t="s">
        <v>28</v>
      </c>
      <c r="AN1689" s="158" t="s">
        <v>28</v>
      </c>
      <c r="AO1689" s="29" t="s">
        <v>28</v>
      </c>
      <c r="AP1689" s="29">
        <v>16</v>
      </c>
      <c r="AQ1689" s="29"/>
      <c r="AR1689" s="29"/>
      <c r="AS1689" s="29"/>
      <c r="AT1689" s="127"/>
      <c r="AU1689" s="144"/>
      <c r="AV1689" s="36"/>
      <c r="AW1689" s="102"/>
      <c r="AX1689" s="129"/>
      <c r="AY1689" s="106"/>
      <c r="BM1689" s="131"/>
      <c r="BN1689" s="131"/>
    </row>
    <row r="1690" spans="1:66" ht="25.2" x14ac:dyDescent="0.3">
      <c r="A1690" s="1"/>
      <c r="B1690" s="47"/>
      <c r="C1690" s="45">
        <v>1136852</v>
      </c>
      <c r="D1690" s="47"/>
      <c r="E1690" s="166"/>
      <c r="F1690" s="39" t="s">
        <v>5939</v>
      </c>
      <c r="G1690" s="29" t="s">
        <v>31</v>
      </c>
      <c r="H1690" s="157" t="s">
        <v>4781</v>
      </c>
      <c r="I1690" s="148"/>
      <c r="J1690" s="147"/>
      <c r="K1690" s="148"/>
      <c r="L1690" s="148"/>
      <c r="M1690" s="147"/>
      <c r="N1690" s="29"/>
      <c r="O1690" s="29"/>
      <c r="P1690" s="29"/>
      <c r="Q1690" s="29"/>
      <c r="R1690" s="29"/>
      <c r="S1690" s="29"/>
      <c r="T1690" s="29"/>
      <c r="U1690" s="29"/>
      <c r="V1690" s="29"/>
      <c r="W1690" s="39" t="s">
        <v>5285</v>
      </c>
      <c r="X1690" s="37" t="s">
        <v>158</v>
      </c>
      <c r="Y1690" s="146"/>
      <c r="Z1690" s="33">
        <v>3753.6</v>
      </c>
      <c r="AA1690" s="34"/>
      <c r="AB1690" s="33">
        <f t="shared" si="365"/>
        <v>3753.6</v>
      </c>
      <c r="AC1690" s="34"/>
      <c r="AD1690" s="145">
        <f t="shared" si="364"/>
        <v>3128</v>
      </c>
      <c r="AE1690" s="105"/>
      <c r="AF1690" s="34"/>
      <c r="AG1690" s="34"/>
      <c r="AH1690" s="34"/>
      <c r="AI1690" s="29">
        <v>0.77300000000000002</v>
      </c>
      <c r="AJ1690" s="29"/>
      <c r="AK1690" s="29"/>
      <c r="AL1690" s="29"/>
      <c r="AM1690" s="29" t="s">
        <v>28</v>
      </c>
      <c r="AN1690" s="158" t="s">
        <v>28</v>
      </c>
      <c r="AO1690" s="29" t="s">
        <v>28</v>
      </c>
      <c r="AP1690" s="29">
        <v>15</v>
      </c>
      <c r="AQ1690" s="29"/>
      <c r="AR1690" s="29"/>
      <c r="AS1690" s="29"/>
      <c r="AT1690" s="127"/>
      <c r="AU1690" s="144"/>
      <c r="AV1690" s="36"/>
      <c r="AW1690" s="102"/>
      <c r="AX1690" s="129"/>
      <c r="AY1690" s="106"/>
      <c r="BM1690" s="131"/>
      <c r="BN1690" s="131"/>
    </row>
    <row r="1691" spans="1:66" ht="25.2" x14ac:dyDescent="0.3">
      <c r="A1691" s="1"/>
      <c r="B1691" s="47"/>
      <c r="C1691" s="45">
        <v>1136853</v>
      </c>
      <c r="D1691" s="47"/>
      <c r="E1691" s="166"/>
      <c r="F1691" s="39" t="s">
        <v>5940</v>
      </c>
      <c r="G1691" s="29" t="s">
        <v>31</v>
      </c>
      <c r="H1691" s="157" t="s">
        <v>4781</v>
      </c>
      <c r="I1691" s="148"/>
      <c r="J1691" s="147"/>
      <c r="K1691" s="148"/>
      <c r="L1691" s="148"/>
      <c r="M1691" s="147"/>
      <c r="N1691" s="29"/>
      <c r="O1691" s="29"/>
      <c r="P1691" s="29"/>
      <c r="Q1691" s="29"/>
      <c r="R1691" s="29"/>
      <c r="S1691" s="29"/>
      <c r="T1691" s="29"/>
      <c r="U1691" s="29"/>
      <c r="V1691" s="29"/>
      <c r="W1691" s="39" t="s">
        <v>5285</v>
      </c>
      <c r="X1691" s="37" t="s">
        <v>158</v>
      </c>
      <c r="Y1691" s="146"/>
      <c r="Z1691" s="33">
        <v>5157.76</v>
      </c>
      <c r="AA1691" s="34"/>
      <c r="AB1691" s="33">
        <f t="shared" si="365"/>
        <v>5157.76</v>
      </c>
      <c r="AC1691" s="34"/>
      <c r="AD1691" s="145">
        <f t="shared" si="364"/>
        <v>4298.1329999999998</v>
      </c>
      <c r="AE1691" s="105"/>
      <c r="AF1691" s="34"/>
      <c r="AG1691" s="34"/>
      <c r="AH1691" s="34"/>
      <c r="AI1691" s="29">
        <v>1.1100000000000001</v>
      </c>
      <c r="AJ1691" s="29"/>
      <c r="AK1691" s="29"/>
      <c r="AL1691" s="29"/>
      <c r="AM1691" s="29" t="s">
        <v>28</v>
      </c>
      <c r="AN1691" s="158" t="s">
        <v>28</v>
      </c>
      <c r="AO1691" s="29" t="s">
        <v>28</v>
      </c>
      <c r="AP1691" s="29">
        <v>10</v>
      </c>
      <c r="AQ1691" s="29"/>
      <c r="AR1691" s="29"/>
      <c r="AS1691" s="29"/>
      <c r="AT1691" s="127"/>
      <c r="AU1691" s="144"/>
      <c r="AV1691" s="36"/>
      <c r="AW1691" s="102"/>
      <c r="AX1691" s="129"/>
      <c r="AY1691" s="106"/>
      <c r="BM1691" s="131"/>
      <c r="BN1691" s="131"/>
    </row>
    <row r="1692" spans="1:66" ht="25.2" x14ac:dyDescent="0.3">
      <c r="A1692" s="1"/>
      <c r="B1692" s="47"/>
      <c r="C1692" s="45">
        <v>1136854</v>
      </c>
      <c r="D1692" s="47"/>
      <c r="E1692" s="166"/>
      <c r="F1692" s="39" t="s">
        <v>5941</v>
      </c>
      <c r="G1692" s="29" t="s">
        <v>31</v>
      </c>
      <c r="H1692" s="157" t="s">
        <v>4781</v>
      </c>
      <c r="I1692" s="148"/>
      <c r="J1692" s="147"/>
      <c r="K1692" s="148"/>
      <c r="L1692" s="148"/>
      <c r="M1692" s="147"/>
      <c r="N1692" s="29"/>
      <c r="O1692" s="29"/>
      <c r="P1692" s="29"/>
      <c r="Q1692" s="29"/>
      <c r="R1692" s="29"/>
      <c r="S1692" s="29"/>
      <c r="T1692" s="29"/>
      <c r="U1692" s="29"/>
      <c r="V1692" s="29"/>
      <c r="W1692" s="39" t="s">
        <v>5285</v>
      </c>
      <c r="X1692" s="37" t="s">
        <v>158</v>
      </c>
      <c r="Y1692" s="146"/>
      <c r="Z1692" s="33">
        <v>5287.04</v>
      </c>
      <c r="AA1692" s="34"/>
      <c r="AB1692" s="33">
        <f t="shared" si="365"/>
        <v>5287.04</v>
      </c>
      <c r="AC1692" s="34"/>
      <c r="AD1692" s="145">
        <f t="shared" si="364"/>
        <v>4405.8670000000002</v>
      </c>
      <c r="AE1692" s="105"/>
      <c r="AF1692" s="34"/>
      <c r="AG1692" s="34"/>
      <c r="AH1692" s="34"/>
      <c r="AI1692" s="29">
        <v>1.165</v>
      </c>
      <c r="AJ1692" s="29"/>
      <c r="AK1692" s="29"/>
      <c r="AL1692" s="29"/>
      <c r="AM1692" s="29" t="s">
        <v>28</v>
      </c>
      <c r="AN1692" s="158" t="s">
        <v>28</v>
      </c>
      <c r="AO1692" s="29" t="s">
        <v>28</v>
      </c>
      <c r="AP1692" s="29">
        <v>8</v>
      </c>
      <c r="AQ1692" s="29"/>
      <c r="AR1692" s="29"/>
      <c r="AS1692" s="29"/>
      <c r="AT1692" s="127"/>
      <c r="AU1692" s="144"/>
      <c r="AV1692" s="36"/>
      <c r="AW1692" s="102"/>
      <c r="AX1692" s="129"/>
      <c r="AY1692" s="106"/>
      <c r="BM1692" s="131"/>
      <c r="BN1692" s="131"/>
    </row>
    <row r="1693" spans="1:66" ht="25.2" x14ac:dyDescent="0.3">
      <c r="A1693" s="1"/>
      <c r="B1693" s="47"/>
      <c r="C1693" s="45">
        <v>1136855</v>
      </c>
      <c r="D1693" s="47"/>
      <c r="E1693" s="166"/>
      <c r="F1693" s="39" t="s">
        <v>5942</v>
      </c>
      <c r="G1693" s="29" t="s">
        <v>31</v>
      </c>
      <c r="H1693" s="157" t="s">
        <v>4781</v>
      </c>
      <c r="I1693" s="148"/>
      <c r="J1693" s="147"/>
      <c r="K1693" s="148"/>
      <c r="L1693" s="148"/>
      <c r="M1693" s="147"/>
      <c r="N1693" s="29"/>
      <c r="O1693" s="29"/>
      <c r="P1693" s="29"/>
      <c r="Q1693" s="29"/>
      <c r="R1693" s="29"/>
      <c r="S1693" s="29"/>
      <c r="T1693" s="29"/>
      <c r="U1693" s="29"/>
      <c r="V1693" s="29"/>
      <c r="W1693" s="39" t="s">
        <v>5285</v>
      </c>
      <c r="X1693" s="37" t="s">
        <v>158</v>
      </c>
      <c r="Y1693" s="146"/>
      <c r="Z1693" s="33">
        <v>5470.72</v>
      </c>
      <c r="AA1693" s="34"/>
      <c r="AB1693" s="33">
        <f t="shared" si="365"/>
        <v>5470.72</v>
      </c>
      <c r="AC1693" s="34"/>
      <c r="AD1693" s="145">
        <f t="shared" ref="AD1693:AD1746" si="366">ROUND(Z1693/1.2,3)</f>
        <v>4558.933</v>
      </c>
      <c r="AE1693" s="105"/>
      <c r="AF1693" s="34"/>
      <c r="AG1693" s="34"/>
      <c r="AH1693" s="34"/>
      <c r="AI1693" s="29">
        <v>1.2090000000000001</v>
      </c>
      <c r="AJ1693" s="29"/>
      <c r="AK1693" s="29"/>
      <c r="AL1693" s="29"/>
      <c r="AM1693" s="29" t="s">
        <v>28</v>
      </c>
      <c r="AN1693" s="158" t="s">
        <v>28</v>
      </c>
      <c r="AO1693" s="29" t="s">
        <v>28</v>
      </c>
      <c r="AP1693" s="29">
        <v>8</v>
      </c>
      <c r="AQ1693" s="29"/>
      <c r="AR1693" s="29"/>
      <c r="AS1693" s="29"/>
      <c r="AT1693" s="127"/>
      <c r="AU1693" s="144"/>
      <c r="AV1693" s="36"/>
      <c r="AW1693" s="102"/>
      <c r="AX1693" s="129"/>
      <c r="AY1693" s="106"/>
      <c r="BM1693" s="131"/>
      <c r="BN1693" s="131"/>
    </row>
    <row r="1694" spans="1:66" ht="25.2" x14ac:dyDescent="0.3">
      <c r="A1694" s="1"/>
      <c r="B1694" s="47"/>
      <c r="C1694" s="45">
        <v>1136856</v>
      </c>
      <c r="D1694" s="47"/>
      <c r="E1694" s="166"/>
      <c r="F1694" s="39" t="s">
        <v>5943</v>
      </c>
      <c r="G1694" s="29" t="s">
        <v>31</v>
      </c>
      <c r="H1694" s="157" t="s">
        <v>4781</v>
      </c>
      <c r="I1694" s="148"/>
      <c r="J1694" s="147"/>
      <c r="K1694" s="148"/>
      <c r="L1694" s="148"/>
      <c r="M1694" s="147"/>
      <c r="N1694" s="29"/>
      <c r="O1694" s="29"/>
      <c r="P1694" s="29"/>
      <c r="Q1694" s="29"/>
      <c r="R1694" s="29"/>
      <c r="S1694" s="29"/>
      <c r="T1694" s="29"/>
      <c r="U1694" s="29"/>
      <c r="V1694" s="29"/>
      <c r="W1694" s="39" t="s">
        <v>5285</v>
      </c>
      <c r="X1694" s="37" t="s">
        <v>158</v>
      </c>
      <c r="Y1694" s="146"/>
      <c r="Z1694" s="33">
        <v>6704.64</v>
      </c>
      <c r="AA1694" s="34"/>
      <c r="AB1694" s="33">
        <f t="shared" si="365"/>
        <v>6704.64</v>
      </c>
      <c r="AC1694" s="34"/>
      <c r="AD1694" s="145">
        <f t="shared" si="366"/>
        <v>5587.2</v>
      </c>
      <c r="AE1694" s="105"/>
      <c r="AF1694" s="34"/>
      <c r="AG1694" s="34"/>
      <c r="AH1694" s="34"/>
      <c r="AI1694" s="29">
        <v>1.534</v>
      </c>
      <c r="AJ1694" s="29"/>
      <c r="AK1694" s="29"/>
      <c r="AL1694" s="29"/>
      <c r="AM1694" s="29" t="s">
        <v>28</v>
      </c>
      <c r="AN1694" s="158" t="s">
        <v>28</v>
      </c>
      <c r="AO1694" s="29" t="s">
        <v>28</v>
      </c>
      <c r="AP1694" s="29">
        <v>6</v>
      </c>
      <c r="AQ1694" s="29"/>
      <c r="AR1694" s="29"/>
      <c r="AS1694" s="29"/>
      <c r="AT1694" s="127"/>
      <c r="AU1694" s="144"/>
      <c r="AV1694" s="36"/>
      <c r="AW1694" s="102"/>
      <c r="AX1694" s="129"/>
      <c r="AY1694" s="106"/>
      <c r="BM1694" s="131"/>
      <c r="BN1694" s="131"/>
    </row>
    <row r="1695" spans="1:66" ht="25.2" x14ac:dyDescent="0.3">
      <c r="A1695" s="1"/>
      <c r="B1695" s="47"/>
      <c r="C1695" s="45">
        <v>1136857</v>
      </c>
      <c r="D1695" s="47"/>
      <c r="E1695" s="166"/>
      <c r="F1695" s="39" t="s">
        <v>5944</v>
      </c>
      <c r="G1695" s="29" t="s">
        <v>31</v>
      </c>
      <c r="H1695" s="157" t="s">
        <v>4781</v>
      </c>
      <c r="I1695" s="148"/>
      <c r="J1695" s="147"/>
      <c r="K1695" s="148"/>
      <c r="L1695" s="148"/>
      <c r="M1695" s="147"/>
      <c r="N1695" s="29"/>
      <c r="O1695" s="29"/>
      <c r="P1695" s="29"/>
      <c r="Q1695" s="29"/>
      <c r="R1695" s="29"/>
      <c r="S1695" s="29"/>
      <c r="T1695" s="29"/>
      <c r="U1695" s="29"/>
      <c r="V1695" s="29"/>
      <c r="W1695" s="39" t="s">
        <v>5285</v>
      </c>
      <c r="X1695" s="37" t="s">
        <v>158</v>
      </c>
      <c r="Y1695" s="146"/>
      <c r="Z1695" s="33">
        <v>988.8</v>
      </c>
      <c r="AA1695" s="34"/>
      <c r="AB1695" s="33">
        <f t="shared" si="365"/>
        <v>988.8</v>
      </c>
      <c r="AC1695" s="34"/>
      <c r="AD1695" s="145">
        <f t="shared" si="366"/>
        <v>824</v>
      </c>
      <c r="AE1695" s="105"/>
      <c r="AF1695" s="34"/>
      <c r="AG1695" s="34"/>
      <c r="AH1695" s="34"/>
      <c r="AI1695" s="29">
        <v>0</v>
      </c>
      <c r="AJ1695" s="29"/>
      <c r="AK1695" s="29"/>
      <c r="AL1695" s="29"/>
      <c r="AM1695" s="29" t="s">
        <v>28</v>
      </c>
      <c r="AN1695" s="158" t="s">
        <v>28</v>
      </c>
      <c r="AO1695" s="29" t="s">
        <v>28</v>
      </c>
      <c r="AP1695" s="29">
        <v>64</v>
      </c>
      <c r="AQ1695" s="29"/>
      <c r="AR1695" s="29"/>
      <c r="AS1695" s="29"/>
      <c r="AT1695" s="127"/>
      <c r="AU1695" s="144"/>
      <c r="AV1695" s="36"/>
      <c r="AW1695" s="102"/>
      <c r="AX1695" s="129"/>
      <c r="AY1695" s="106"/>
      <c r="BM1695" s="131"/>
      <c r="BN1695" s="131"/>
    </row>
    <row r="1696" spans="1:66" ht="25.2" x14ac:dyDescent="0.3">
      <c r="A1696" s="1"/>
      <c r="B1696" s="47"/>
      <c r="C1696" s="45">
        <v>1136858</v>
      </c>
      <c r="D1696" s="47"/>
      <c r="E1696" s="166"/>
      <c r="F1696" s="39" t="s">
        <v>5945</v>
      </c>
      <c r="G1696" s="29" t="s">
        <v>31</v>
      </c>
      <c r="H1696" s="157" t="s">
        <v>4781</v>
      </c>
      <c r="I1696" s="148"/>
      <c r="J1696" s="147"/>
      <c r="K1696" s="148"/>
      <c r="L1696" s="148"/>
      <c r="M1696" s="147"/>
      <c r="N1696" s="29"/>
      <c r="O1696" s="29"/>
      <c r="P1696" s="29"/>
      <c r="Q1696" s="29"/>
      <c r="R1696" s="29"/>
      <c r="S1696" s="29"/>
      <c r="T1696" s="29"/>
      <c r="U1696" s="29"/>
      <c r="V1696" s="29"/>
      <c r="W1696" s="39" t="s">
        <v>5285</v>
      </c>
      <c r="X1696" s="37" t="s">
        <v>158</v>
      </c>
      <c r="Y1696" s="146"/>
      <c r="Z1696" s="33">
        <v>1064.96</v>
      </c>
      <c r="AA1696" s="34"/>
      <c r="AB1696" s="33">
        <f t="shared" si="365"/>
        <v>1064.96</v>
      </c>
      <c r="AC1696" s="34"/>
      <c r="AD1696" s="145">
        <f t="shared" si="366"/>
        <v>887.46699999999998</v>
      </c>
      <c r="AE1696" s="105"/>
      <c r="AF1696" s="34"/>
      <c r="AG1696" s="34"/>
      <c r="AH1696" s="34"/>
      <c r="AI1696" s="29">
        <v>0</v>
      </c>
      <c r="AJ1696" s="29"/>
      <c r="AK1696" s="29"/>
      <c r="AL1696" s="29"/>
      <c r="AM1696" s="29" t="s">
        <v>28</v>
      </c>
      <c r="AN1696" s="158" t="s">
        <v>28</v>
      </c>
      <c r="AO1696" s="29" t="s">
        <v>28</v>
      </c>
      <c r="AP1696" s="29">
        <v>64</v>
      </c>
      <c r="AQ1696" s="29"/>
      <c r="AR1696" s="29"/>
      <c r="AS1696" s="29"/>
      <c r="AT1696" s="127"/>
      <c r="AU1696" s="144"/>
      <c r="AV1696" s="36"/>
      <c r="AW1696" s="102"/>
      <c r="AX1696" s="129"/>
      <c r="AY1696" s="106"/>
      <c r="BM1696" s="131"/>
      <c r="BN1696" s="131"/>
    </row>
    <row r="1697" spans="1:66" ht="25.2" x14ac:dyDescent="0.3">
      <c r="A1697" s="1"/>
      <c r="B1697" s="47"/>
      <c r="C1697" s="45">
        <v>1136859</v>
      </c>
      <c r="D1697" s="47"/>
      <c r="E1697" s="166"/>
      <c r="F1697" s="39" t="s">
        <v>5946</v>
      </c>
      <c r="G1697" s="29" t="s">
        <v>31</v>
      </c>
      <c r="H1697" s="157" t="s">
        <v>4781</v>
      </c>
      <c r="I1697" s="148"/>
      <c r="J1697" s="147"/>
      <c r="K1697" s="148"/>
      <c r="L1697" s="148"/>
      <c r="M1697" s="147"/>
      <c r="N1697" s="29"/>
      <c r="O1697" s="29"/>
      <c r="P1697" s="29"/>
      <c r="Q1697" s="29"/>
      <c r="R1697" s="29"/>
      <c r="S1697" s="29"/>
      <c r="T1697" s="29"/>
      <c r="U1697" s="29"/>
      <c r="V1697" s="29"/>
      <c r="W1697" s="39" t="s">
        <v>5285</v>
      </c>
      <c r="X1697" s="37" t="s">
        <v>158</v>
      </c>
      <c r="Y1697" s="146"/>
      <c r="Z1697" s="33">
        <v>1281.28</v>
      </c>
      <c r="AA1697" s="34"/>
      <c r="AB1697" s="33">
        <f t="shared" si="365"/>
        <v>1281.28</v>
      </c>
      <c r="AC1697" s="34"/>
      <c r="AD1697" s="145">
        <f t="shared" si="366"/>
        <v>1067.7329999999999</v>
      </c>
      <c r="AE1697" s="105"/>
      <c r="AF1697" s="34"/>
      <c r="AG1697" s="34"/>
      <c r="AH1697" s="34"/>
      <c r="AI1697" s="29">
        <v>0</v>
      </c>
      <c r="AJ1697" s="29"/>
      <c r="AK1697" s="29"/>
      <c r="AL1697" s="29"/>
      <c r="AM1697" s="29" t="s">
        <v>28</v>
      </c>
      <c r="AN1697" s="158" t="s">
        <v>28</v>
      </c>
      <c r="AO1697" s="29" t="s">
        <v>28</v>
      </c>
      <c r="AP1697" s="29">
        <v>40</v>
      </c>
      <c r="AQ1697" s="29"/>
      <c r="AR1697" s="29"/>
      <c r="AS1697" s="29"/>
      <c r="AT1697" s="127"/>
      <c r="AU1697" s="144"/>
      <c r="AV1697" s="36"/>
      <c r="AW1697" s="102"/>
      <c r="AX1697" s="129"/>
      <c r="AY1697" s="106"/>
      <c r="BM1697" s="131"/>
      <c r="BN1697" s="131"/>
    </row>
    <row r="1698" spans="1:66" ht="25.2" x14ac:dyDescent="0.3">
      <c r="A1698" s="1"/>
      <c r="B1698" s="47"/>
      <c r="C1698" s="45">
        <v>1136860</v>
      </c>
      <c r="D1698" s="47"/>
      <c r="E1698" s="166"/>
      <c r="F1698" s="39" t="s">
        <v>5947</v>
      </c>
      <c r="G1698" s="29" t="s">
        <v>31</v>
      </c>
      <c r="H1698" s="157" t="s">
        <v>4781</v>
      </c>
      <c r="I1698" s="148"/>
      <c r="J1698" s="147"/>
      <c r="K1698" s="148"/>
      <c r="L1698" s="148"/>
      <c r="M1698" s="147"/>
      <c r="N1698" s="29"/>
      <c r="O1698" s="29"/>
      <c r="P1698" s="29"/>
      <c r="Q1698" s="29"/>
      <c r="R1698" s="29"/>
      <c r="S1698" s="29"/>
      <c r="T1698" s="29"/>
      <c r="U1698" s="29"/>
      <c r="V1698" s="29"/>
      <c r="W1698" s="39" t="s">
        <v>5285</v>
      </c>
      <c r="X1698" s="37" t="s">
        <v>158</v>
      </c>
      <c r="Y1698" s="146"/>
      <c r="Z1698" s="33">
        <v>2352.64</v>
      </c>
      <c r="AA1698" s="34"/>
      <c r="AB1698" s="33">
        <f t="shared" si="365"/>
        <v>2352.64</v>
      </c>
      <c r="AC1698" s="34"/>
      <c r="AD1698" s="145">
        <f t="shared" si="366"/>
        <v>1960.5329999999999</v>
      </c>
      <c r="AE1698" s="105"/>
      <c r="AF1698" s="34"/>
      <c r="AG1698" s="34"/>
      <c r="AH1698" s="34"/>
      <c r="AI1698" s="29">
        <v>0.42499999999999999</v>
      </c>
      <c r="AJ1698" s="29"/>
      <c r="AK1698" s="29"/>
      <c r="AL1698" s="29"/>
      <c r="AM1698" s="29" t="s">
        <v>28</v>
      </c>
      <c r="AN1698" s="158" t="s">
        <v>28</v>
      </c>
      <c r="AO1698" s="29" t="s">
        <v>28</v>
      </c>
      <c r="AP1698" s="29">
        <v>24</v>
      </c>
      <c r="AQ1698" s="29"/>
      <c r="AR1698" s="29"/>
      <c r="AS1698" s="29"/>
      <c r="AT1698" s="127"/>
      <c r="AU1698" s="144"/>
      <c r="AV1698" s="36"/>
      <c r="AW1698" s="102"/>
      <c r="AX1698" s="129"/>
      <c r="AY1698" s="106"/>
      <c r="BM1698" s="131"/>
      <c r="BN1698" s="131"/>
    </row>
    <row r="1699" spans="1:66" ht="25.2" x14ac:dyDescent="0.3">
      <c r="A1699" s="1"/>
      <c r="B1699" s="47"/>
      <c r="C1699" s="45">
        <v>1136861</v>
      </c>
      <c r="D1699" s="47"/>
      <c r="E1699" s="166"/>
      <c r="F1699" s="39" t="s">
        <v>5948</v>
      </c>
      <c r="G1699" s="29" t="s">
        <v>31</v>
      </c>
      <c r="H1699" s="157" t="s">
        <v>4781</v>
      </c>
      <c r="I1699" s="148"/>
      <c r="J1699" s="147"/>
      <c r="K1699" s="148"/>
      <c r="L1699" s="148"/>
      <c r="M1699" s="147"/>
      <c r="N1699" s="29"/>
      <c r="O1699" s="29"/>
      <c r="P1699" s="29"/>
      <c r="Q1699" s="29"/>
      <c r="R1699" s="29"/>
      <c r="S1699" s="29"/>
      <c r="T1699" s="29"/>
      <c r="U1699" s="29"/>
      <c r="V1699" s="29"/>
      <c r="W1699" s="39" t="s">
        <v>5285</v>
      </c>
      <c r="X1699" s="37" t="s">
        <v>158</v>
      </c>
      <c r="Y1699" s="146"/>
      <c r="Z1699" s="33">
        <v>2532.48</v>
      </c>
      <c r="AA1699" s="34"/>
      <c r="AB1699" s="33">
        <f t="shared" si="365"/>
        <v>2532.48</v>
      </c>
      <c r="AC1699" s="34"/>
      <c r="AD1699" s="145">
        <f t="shared" si="366"/>
        <v>2110.4</v>
      </c>
      <c r="AE1699" s="105"/>
      <c r="AF1699" s="34"/>
      <c r="AG1699" s="34"/>
      <c r="AH1699" s="34"/>
      <c r="AI1699" s="29">
        <v>0.495</v>
      </c>
      <c r="AJ1699" s="29"/>
      <c r="AK1699" s="29"/>
      <c r="AL1699" s="29"/>
      <c r="AM1699" s="29" t="s">
        <v>28</v>
      </c>
      <c r="AN1699" s="158" t="s">
        <v>28</v>
      </c>
      <c r="AO1699" s="29" t="s">
        <v>28</v>
      </c>
      <c r="AP1699" s="29">
        <v>20</v>
      </c>
      <c r="AQ1699" s="29"/>
      <c r="AR1699" s="29"/>
      <c r="AS1699" s="29"/>
      <c r="AT1699" s="127"/>
      <c r="AU1699" s="144"/>
      <c r="AV1699" s="36"/>
      <c r="AW1699" s="102"/>
      <c r="AX1699" s="129"/>
      <c r="AY1699" s="106"/>
      <c r="BM1699" s="131"/>
      <c r="BN1699" s="131"/>
    </row>
    <row r="1700" spans="1:66" ht="25.2" x14ac:dyDescent="0.3">
      <c r="A1700" s="1"/>
      <c r="B1700" s="47"/>
      <c r="C1700" s="45">
        <v>1136862</v>
      </c>
      <c r="D1700" s="47"/>
      <c r="E1700" s="166"/>
      <c r="F1700" s="39" t="s">
        <v>5949</v>
      </c>
      <c r="G1700" s="29" t="s">
        <v>31</v>
      </c>
      <c r="H1700" s="157" t="s">
        <v>4781</v>
      </c>
      <c r="I1700" s="148"/>
      <c r="J1700" s="147"/>
      <c r="K1700" s="148"/>
      <c r="L1700" s="148"/>
      <c r="M1700" s="147"/>
      <c r="N1700" s="29"/>
      <c r="O1700" s="29"/>
      <c r="P1700" s="29"/>
      <c r="Q1700" s="29"/>
      <c r="R1700" s="29"/>
      <c r="S1700" s="29"/>
      <c r="T1700" s="29"/>
      <c r="U1700" s="29"/>
      <c r="V1700" s="29"/>
      <c r="W1700" s="39" t="s">
        <v>5285</v>
      </c>
      <c r="X1700" s="37" t="s">
        <v>158</v>
      </c>
      <c r="Y1700" s="146"/>
      <c r="Z1700" s="33">
        <v>2977.28</v>
      </c>
      <c r="AA1700" s="34"/>
      <c r="AB1700" s="33">
        <f t="shared" si="365"/>
        <v>2977.28</v>
      </c>
      <c r="AC1700" s="34"/>
      <c r="AD1700" s="145">
        <f t="shared" si="366"/>
        <v>2481.067</v>
      </c>
      <c r="AE1700" s="105"/>
      <c r="AF1700" s="34"/>
      <c r="AG1700" s="34"/>
      <c r="AH1700" s="34"/>
      <c r="AI1700" s="29">
        <v>0.60899999999999999</v>
      </c>
      <c r="AJ1700" s="29"/>
      <c r="AK1700" s="29"/>
      <c r="AL1700" s="29"/>
      <c r="AM1700" s="29" t="s">
        <v>28</v>
      </c>
      <c r="AN1700" s="158" t="s">
        <v>28</v>
      </c>
      <c r="AO1700" s="29" t="s">
        <v>28</v>
      </c>
      <c r="AP1700" s="29">
        <v>16</v>
      </c>
      <c r="AQ1700" s="29"/>
      <c r="AR1700" s="29"/>
      <c r="AS1700" s="29"/>
      <c r="AT1700" s="127"/>
      <c r="AU1700" s="144"/>
      <c r="AV1700" s="36"/>
      <c r="AW1700" s="102"/>
      <c r="AX1700" s="129"/>
      <c r="AY1700" s="106"/>
      <c r="BM1700" s="131"/>
      <c r="BN1700" s="131"/>
    </row>
    <row r="1701" spans="1:66" ht="25.2" x14ac:dyDescent="0.3">
      <c r="A1701" s="1"/>
      <c r="B1701" s="47"/>
      <c r="C1701" s="45">
        <v>1136863</v>
      </c>
      <c r="D1701" s="47"/>
      <c r="E1701" s="166"/>
      <c r="F1701" s="39" t="s">
        <v>5950</v>
      </c>
      <c r="G1701" s="29" t="s">
        <v>31</v>
      </c>
      <c r="H1701" s="157" t="s">
        <v>4781</v>
      </c>
      <c r="I1701" s="148"/>
      <c r="J1701" s="147"/>
      <c r="K1701" s="148"/>
      <c r="L1701" s="148"/>
      <c r="M1701" s="147"/>
      <c r="N1701" s="29"/>
      <c r="O1701" s="29"/>
      <c r="P1701" s="29"/>
      <c r="Q1701" s="29"/>
      <c r="R1701" s="29"/>
      <c r="S1701" s="29"/>
      <c r="T1701" s="29"/>
      <c r="U1701" s="29"/>
      <c r="V1701" s="29"/>
      <c r="W1701" s="39" t="s">
        <v>5285</v>
      </c>
      <c r="X1701" s="37" t="s">
        <v>158</v>
      </c>
      <c r="Y1701" s="146"/>
      <c r="Z1701" s="33">
        <v>3250.56</v>
      </c>
      <c r="AA1701" s="34"/>
      <c r="AB1701" s="33">
        <f t="shared" si="365"/>
        <v>3250.56</v>
      </c>
      <c r="AC1701" s="34"/>
      <c r="AD1701" s="145">
        <f t="shared" si="366"/>
        <v>2708.8</v>
      </c>
      <c r="AE1701" s="105"/>
      <c r="AF1701" s="34"/>
      <c r="AG1701" s="34"/>
      <c r="AH1701" s="34"/>
      <c r="AI1701" s="29">
        <v>0</v>
      </c>
      <c r="AJ1701" s="29"/>
      <c r="AK1701" s="29"/>
      <c r="AL1701" s="29"/>
      <c r="AM1701" s="29" t="s">
        <v>28</v>
      </c>
      <c r="AN1701" s="158" t="s">
        <v>28</v>
      </c>
      <c r="AO1701" s="29" t="s">
        <v>28</v>
      </c>
      <c r="AP1701" s="29">
        <v>16</v>
      </c>
      <c r="AQ1701" s="29"/>
      <c r="AR1701" s="29"/>
      <c r="AS1701" s="29"/>
      <c r="AT1701" s="127"/>
      <c r="AU1701" s="144"/>
      <c r="AV1701" s="36"/>
      <c r="AW1701" s="102"/>
      <c r="AX1701" s="129"/>
      <c r="AY1701" s="106"/>
      <c r="BM1701" s="131"/>
      <c r="BN1701" s="131"/>
    </row>
    <row r="1702" spans="1:66" ht="25.2" x14ac:dyDescent="0.3">
      <c r="A1702" s="1"/>
      <c r="B1702" s="47"/>
      <c r="C1702" s="45">
        <v>1136864</v>
      </c>
      <c r="D1702" s="47"/>
      <c r="E1702" s="166"/>
      <c r="F1702" s="39" t="s">
        <v>5951</v>
      </c>
      <c r="G1702" s="29" t="s">
        <v>31</v>
      </c>
      <c r="H1702" s="157" t="s">
        <v>4781</v>
      </c>
      <c r="I1702" s="148"/>
      <c r="J1702" s="147"/>
      <c r="K1702" s="148"/>
      <c r="L1702" s="148"/>
      <c r="M1702" s="147"/>
      <c r="N1702" s="29"/>
      <c r="O1702" s="29"/>
      <c r="P1702" s="29"/>
      <c r="Q1702" s="29"/>
      <c r="R1702" s="29"/>
      <c r="S1702" s="29"/>
      <c r="T1702" s="29"/>
      <c r="U1702" s="29"/>
      <c r="V1702" s="29"/>
      <c r="W1702" s="39" t="s">
        <v>5285</v>
      </c>
      <c r="X1702" s="37" t="s">
        <v>158</v>
      </c>
      <c r="Y1702" s="146"/>
      <c r="Z1702" s="33">
        <v>3877.12</v>
      </c>
      <c r="AA1702" s="34"/>
      <c r="AB1702" s="33">
        <f t="shared" si="365"/>
        <v>3877.12</v>
      </c>
      <c r="AC1702" s="34"/>
      <c r="AD1702" s="145">
        <f t="shared" si="366"/>
        <v>3230.933</v>
      </c>
      <c r="AE1702" s="105"/>
      <c r="AF1702" s="34"/>
      <c r="AG1702" s="34"/>
      <c r="AH1702" s="34"/>
      <c r="AI1702" s="29">
        <v>0.73899999999999999</v>
      </c>
      <c r="AJ1702" s="29"/>
      <c r="AK1702" s="29"/>
      <c r="AL1702" s="29"/>
      <c r="AM1702" s="29" t="s">
        <v>28</v>
      </c>
      <c r="AN1702" s="158" t="s">
        <v>28</v>
      </c>
      <c r="AO1702" s="29" t="s">
        <v>28</v>
      </c>
      <c r="AP1702" s="29">
        <v>16</v>
      </c>
      <c r="AQ1702" s="29"/>
      <c r="AR1702" s="29"/>
      <c r="AS1702" s="29"/>
      <c r="AT1702" s="127"/>
      <c r="AU1702" s="144"/>
      <c r="AV1702" s="36"/>
      <c r="AW1702" s="102"/>
      <c r="AX1702" s="129"/>
      <c r="AY1702" s="106"/>
      <c r="BM1702" s="131"/>
      <c r="BN1702" s="131"/>
    </row>
    <row r="1703" spans="1:66" ht="25.2" x14ac:dyDescent="0.3">
      <c r="A1703" s="1"/>
      <c r="B1703" s="47"/>
      <c r="C1703" s="45">
        <v>1136865</v>
      </c>
      <c r="D1703" s="47"/>
      <c r="E1703" s="166"/>
      <c r="F1703" s="39" t="s">
        <v>5952</v>
      </c>
      <c r="G1703" s="29" t="s">
        <v>31</v>
      </c>
      <c r="H1703" s="157" t="s">
        <v>4781</v>
      </c>
      <c r="I1703" s="148"/>
      <c r="J1703" s="147"/>
      <c r="K1703" s="148"/>
      <c r="L1703" s="148"/>
      <c r="M1703" s="147"/>
      <c r="N1703" s="29"/>
      <c r="O1703" s="29"/>
      <c r="P1703" s="29"/>
      <c r="Q1703" s="29"/>
      <c r="R1703" s="29"/>
      <c r="S1703" s="29"/>
      <c r="T1703" s="29"/>
      <c r="U1703" s="29"/>
      <c r="V1703" s="29"/>
      <c r="W1703" s="39" t="s">
        <v>5285</v>
      </c>
      <c r="X1703" s="37" t="s">
        <v>158</v>
      </c>
      <c r="Y1703" s="146"/>
      <c r="Z1703" s="33">
        <v>5617.92</v>
      </c>
      <c r="AA1703" s="34"/>
      <c r="AB1703" s="33">
        <f t="shared" si="365"/>
        <v>5617.92</v>
      </c>
      <c r="AC1703" s="34"/>
      <c r="AD1703" s="145">
        <f t="shared" si="366"/>
        <v>4681.6000000000004</v>
      </c>
      <c r="AE1703" s="105"/>
      <c r="AF1703" s="34"/>
      <c r="AG1703" s="34"/>
      <c r="AH1703" s="34"/>
      <c r="AI1703" s="29">
        <v>1.163</v>
      </c>
      <c r="AJ1703" s="29"/>
      <c r="AK1703" s="29"/>
      <c r="AL1703" s="29"/>
      <c r="AM1703" s="29" t="s">
        <v>28</v>
      </c>
      <c r="AN1703" s="158" t="s">
        <v>28</v>
      </c>
      <c r="AO1703" s="29" t="s">
        <v>28</v>
      </c>
      <c r="AP1703" s="29">
        <v>8</v>
      </c>
      <c r="AQ1703" s="29"/>
      <c r="AR1703" s="29"/>
      <c r="AS1703" s="29"/>
      <c r="AT1703" s="127"/>
      <c r="AU1703" s="144"/>
      <c r="AV1703" s="36"/>
      <c r="AW1703" s="102"/>
      <c r="AX1703" s="129"/>
      <c r="AY1703" s="106"/>
      <c r="BM1703" s="131"/>
      <c r="BN1703" s="131"/>
    </row>
    <row r="1704" spans="1:66" ht="25.2" x14ac:dyDescent="0.3">
      <c r="A1704" s="1"/>
      <c r="B1704" s="47"/>
      <c r="C1704" s="45">
        <v>1136866</v>
      </c>
      <c r="D1704" s="47"/>
      <c r="E1704" s="166"/>
      <c r="F1704" s="39" t="s">
        <v>5953</v>
      </c>
      <c r="G1704" s="29" t="s">
        <v>31</v>
      </c>
      <c r="H1704" s="157" t="s">
        <v>4781</v>
      </c>
      <c r="I1704" s="148"/>
      <c r="J1704" s="147"/>
      <c r="K1704" s="148"/>
      <c r="L1704" s="148"/>
      <c r="M1704" s="147"/>
      <c r="N1704" s="29"/>
      <c r="O1704" s="29"/>
      <c r="P1704" s="29"/>
      <c r="Q1704" s="29"/>
      <c r="R1704" s="29"/>
      <c r="S1704" s="29"/>
      <c r="T1704" s="29"/>
      <c r="U1704" s="29"/>
      <c r="V1704" s="29"/>
      <c r="W1704" s="39" t="s">
        <v>5285</v>
      </c>
      <c r="X1704" s="37" t="s">
        <v>158</v>
      </c>
      <c r="Y1704" s="146"/>
      <c r="Z1704" s="33">
        <v>6716.8</v>
      </c>
      <c r="AA1704" s="34"/>
      <c r="AB1704" s="33">
        <f t="shared" ref="AB1704:AB1767" si="367">IF(OR(W1704="VLD MLC components",W1704="VLD MLC pipes",W1704="VLD PEX components",W1704="VLD PEX pipes",W1704="VLD PHC components",W1704="VLD PHC pipes"),"По запросу",Z1704)</f>
        <v>6716.8</v>
      </c>
      <c r="AC1704" s="34"/>
      <c r="AD1704" s="145">
        <f t="shared" si="366"/>
        <v>5597.3329999999996</v>
      </c>
      <c r="AE1704" s="105"/>
      <c r="AF1704" s="34"/>
      <c r="AG1704" s="34"/>
      <c r="AH1704" s="34"/>
      <c r="AI1704" s="29">
        <v>1.4</v>
      </c>
      <c r="AJ1704" s="29"/>
      <c r="AK1704" s="29"/>
      <c r="AL1704" s="29"/>
      <c r="AM1704" s="29" t="s">
        <v>28</v>
      </c>
      <c r="AN1704" s="158" t="s">
        <v>28</v>
      </c>
      <c r="AO1704" s="29" t="s">
        <v>28</v>
      </c>
      <c r="AP1704" s="29">
        <v>8</v>
      </c>
      <c r="AQ1704" s="29"/>
      <c r="AR1704" s="29"/>
      <c r="AS1704" s="29"/>
      <c r="AT1704" s="127"/>
      <c r="AU1704" s="144"/>
      <c r="AV1704" s="36"/>
      <c r="AW1704" s="102"/>
      <c r="AX1704" s="129"/>
      <c r="AY1704" s="106"/>
      <c r="BM1704" s="131"/>
      <c r="BN1704" s="131"/>
    </row>
    <row r="1705" spans="1:66" ht="25.2" x14ac:dyDescent="0.3">
      <c r="A1705" s="1"/>
      <c r="B1705" s="47"/>
      <c r="C1705" s="45">
        <v>1136867</v>
      </c>
      <c r="D1705" s="47"/>
      <c r="E1705" s="166"/>
      <c r="F1705" s="39" t="s">
        <v>5954</v>
      </c>
      <c r="G1705" s="29" t="s">
        <v>31</v>
      </c>
      <c r="H1705" s="157" t="s">
        <v>4781</v>
      </c>
      <c r="I1705" s="148"/>
      <c r="J1705" s="147"/>
      <c r="K1705" s="148"/>
      <c r="L1705" s="148"/>
      <c r="M1705" s="147"/>
      <c r="N1705" s="29"/>
      <c r="O1705" s="29"/>
      <c r="P1705" s="29"/>
      <c r="Q1705" s="29"/>
      <c r="R1705" s="29"/>
      <c r="S1705" s="29"/>
      <c r="T1705" s="29"/>
      <c r="U1705" s="29"/>
      <c r="V1705" s="29"/>
      <c r="W1705" s="39" t="s">
        <v>5285</v>
      </c>
      <c r="X1705" s="37" t="s">
        <v>158</v>
      </c>
      <c r="Y1705" s="146"/>
      <c r="Z1705" s="33">
        <v>8448</v>
      </c>
      <c r="AA1705" s="34"/>
      <c r="AB1705" s="33">
        <f t="shared" si="367"/>
        <v>8448</v>
      </c>
      <c r="AC1705" s="34"/>
      <c r="AD1705" s="145">
        <f t="shared" si="366"/>
        <v>7040</v>
      </c>
      <c r="AE1705" s="105"/>
      <c r="AF1705" s="34"/>
      <c r="AG1705" s="34"/>
      <c r="AH1705" s="34"/>
      <c r="AI1705" s="29">
        <v>1.8280000000000001</v>
      </c>
      <c r="AJ1705" s="29"/>
      <c r="AK1705" s="29"/>
      <c r="AL1705" s="29"/>
      <c r="AM1705" s="29" t="s">
        <v>28</v>
      </c>
      <c r="AN1705" s="158" t="s">
        <v>28</v>
      </c>
      <c r="AO1705" s="29" t="s">
        <v>28</v>
      </c>
      <c r="AP1705" s="29">
        <v>3</v>
      </c>
      <c r="AQ1705" s="29"/>
      <c r="AR1705" s="29"/>
      <c r="AS1705" s="29"/>
      <c r="AT1705" s="127"/>
      <c r="AU1705" s="144"/>
      <c r="AV1705" s="36"/>
      <c r="AW1705" s="102"/>
      <c r="AX1705" s="129"/>
      <c r="AY1705" s="106"/>
      <c r="BM1705" s="131"/>
      <c r="BN1705" s="131"/>
    </row>
    <row r="1706" spans="1:66" ht="25.2" x14ac:dyDescent="0.3">
      <c r="A1706" s="1"/>
      <c r="B1706" s="47"/>
      <c r="C1706" s="45">
        <v>1136868</v>
      </c>
      <c r="D1706" s="47"/>
      <c r="E1706" s="166"/>
      <c r="F1706" s="39" t="s">
        <v>5955</v>
      </c>
      <c r="G1706" s="29" t="s">
        <v>31</v>
      </c>
      <c r="H1706" s="157" t="s">
        <v>4781</v>
      </c>
      <c r="I1706" s="148"/>
      <c r="J1706" s="147"/>
      <c r="K1706" s="148"/>
      <c r="L1706" s="148"/>
      <c r="M1706" s="147"/>
      <c r="N1706" s="29"/>
      <c r="O1706" s="29"/>
      <c r="P1706" s="29"/>
      <c r="Q1706" s="29"/>
      <c r="R1706" s="29"/>
      <c r="S1706" s="29"/>
      <c r="T1706" s="29"/>
      <c r="U1706" s="29"/>
      <c r="V1706" s="29"/>
      <c r="W1706" s="39" t="s">
        <v>5285</v>
      </c>
      <c r="X1706" s="37" t="s">
        <v>158</v>
      </c>
      <c r="Y1706" s="146"/>
      <c r="Z1706" s="33">
        <v>8724.48</v>
      </c>
      <c r="AA1706" s="34"/>
      <c r="AB1706" s="33">
        <f t="shared" si="367"/>
        <v>8724.48</v>
      </c>
      <c r="AC1706" s="34"/>
      <c r="AD1706" s="145">
        <f t="shared" si="366"/>
        <v>7270.4</v>
      </c>
      <c r="AE1706" s="105"/>
      <c r="AF1706" s="34"/>
      <c r="AG1706" s="34"/>
      <c r="AH1706" s="34"/>
      <c r="AI1706" s="29">
        <v>1.881</v>
      </c>
      <c r="AJ1706" s="29"/>
      <c r="AK1706" s="29"/>
      <c r="AL1706" s="29"/>
      <c r="AM1706" s="29" t="s">
        <v>28</v>
      </c>
      <c r="AN1706" s="158" t="s">
        <v>28</v>
      </c>
      <c r="AO1706" s="29" t="s">
        <v>28</v>
      </c>
      <c r="AP1706" s="29">
        <v>3</v>
      </c>
      <c r="AQ1706" s="29"/>
      <c r="AR1706" s="29"/>
      <c r="AS1706" s="29"/>
      <c r="AT1706" s="127"/>
      <c r="AU1706" s="144"/>
      <c r="AV1706" s="36"/>
      <c r="AW1706" s="102"/>
      <c r="AX1706" s="129"/>
      <c r="AY1706" s="106"/>
      <c r="BM1706" s="131"/>
      <c r="BN1706" s="131"/>
    </row>
    <row r="1707" spans="1:66" ht="25.2" x14ac:dyDescent="0.3">
      <c r="A1707" s="1"/>
      <c r="B1707" s="47"/>
      <c r="C1707" s="45">
        <v>1136869</v>
      </c>
      <c r="D1707" s="47"/>
      <c r="E1707" s="166"/>
      <c r="F1707" s="39" t="s">
        <v>5956</v>
      </c>
      <c r="G1707" s="29" t="s">
        <v>31</v>
      </c>
      <c r="H1707" s="157" t="s">
        <v>4781</v>
      </c>
      <c r="I1707" s="148"/>
      <c r="J1707" s="147"/>
      <c r="K1707" s="148"/>
      <c r="L1707" s="148"/>
      <c r="M1707" s="147"/>
      <c r="N1707" s="29"/>
      <c r="O1707" s="29"/>
      <c r="P1707" s="29"/>
      <c r="Q1707" s="29"/>
      <c r="R1707" s="29"/>
      <c r="S1707" s="29"/>
      <c r="T1707" s="29"/>
      <c r="U1707" s="29"/>
      <c r="V1707" s="29"/>
      <c r="W1707" s="39" t="s">
        <v>5285</v>
      </c>
      <c r="X1707" s="37" t="s">
        <v>158</v>
      </c>
      <c r="Y1707" s="146"/>
      <c r="Z1707" s="33">
        <v>9953.2800000000007</v>
      </c>
      <c r="AA1707" s="34"/>
      <c r="AB1707" s="33">
        <f t="shared" si="367"/>
        <v>9953.2800000000007</v>
      </c>
      <c r="AC1707" s="34"/>
      <c r="AD1707" s="145">
        <f t="shared" si="366"/>
        <v>8294.4</v>
      </c>
      <c r="AE1707" s="105"/>
      <c r="AF1707" s="34"/>
      <c r="AG1707" s="34"/>
      <c r="AH1707" s="34"/>
      <c r="AI1707" s="29">
        <v>2.0299999999999998</v>
      </c>
      <c r="AJ1707" s="29"/>
      <c r="AK1707" s="29"/>
      <c r="AL1707" s="29"/>
      <c r="AM1707" s="29" t="s">
        <v>28</v>
      </c>
      <c r="AN1707" s="158" t="s">
        <v>28</v>
      </c>
      <c r="AO1707" s="29" t="s">
        <v>28</v>
      </c>
      <c r="AP1707" s="29">
        <v>4</v>
      </c>
      <c r="AQ1707" s="29"/>
      <c r="AR1707" s="29"/>
      <c r="AS1707" s="29"/>
      <c r="AT1707" s="127"/>
      <c r="AU1707" s="144"/>
      <c r="AV1707" s="36"/>
      <c r="AW1707" s="102"/>
      <c r="AX1707" s="129"/>
      <c r="AY1707" s="106"/>
      <c r="BM1707" s="131"/>
      <c r="BN1707" s="131"/>
    </row>
    <row r="1708" spans="1:66" ht="25.2" x14ac:dyDescent="0.3">
      <c r="A1708" s="1"/>
      <c r="B1708" s="47"/>
      <c r="C1708" s="45">
        <v>1136870</v>
      </c>
      <c r="D1708" s="47"/>
      <c r="E1708" s="166"/>
      <c r="F1708" s="39" t="s">
        <v>5957</v>
      </c>
      <c r="G1708" s="29" t="s">
        <v>31</v>
      </c>
      <c r="H1708" s="157" t="s">
        <v>4781</v>
      </c>
      <c r="I1708" s="148"/>
      <c r="J1708" s="147"/>
      <c r="K1708" s="148"/>
      <c r="L1708" s="148"/>
      <c r="M1708" s="147"/>
      <c r="N1708" s="29"/>
      <c r="O1708" s="29"/>
      <c r="P1708" s="29"/>
      <c r="Q1708" s="29"/>
      <c r="R1708" s="29"/>
      <c r="S1708" s="29"/>
      <c r="T1708" s="29"/>
      <c r="U1708" s="29"/>
      <c r="V1708" s="29"/>
      <c r="W1708" s="39" t="s">
        <v>5285</v>
      </c>
      <c r="X1708" s="37" t="s">
        <v>158</v>
      </c>
      <c r="Y1708" s="146"/>
      <c r="Z1708" s="33">
        <v>3185.92</v>
      </c>
      <c r="AA1708" s="34"/>
      <c r="AB1708" s="33">
        <f t="shared" si="367"/>
        <v>3185.92</v>
      </c>
      <c r="AC1708" s="34"/>
      <c r="AD1708" s="145">
        <f t="shared" si="366"/>
        <v>2654.933</v>
      </c>
      <c r="AE1708" s="105"/>
      <c r="AF1708" s="34"/>
      <c r="AG1708" s="34"/>
      <c r="AH1708" s="34"/>
      <c r="AI1708" s="29">
        <v>0.61299999999999999</v>
      </c>
      <c r="AJ1708" s="29"/>
      <c r="AK1708" s="29"/>
      <c r="AL1708" s="29"/>
      <c r="AM1708" s="29" t="s">
        <v>28</v>
      </c>
      <c r="AN1708" s="158" t="s">
        <v>28</v>
      </c>
      <c r="AO1708" s="29" t="s">
        <v>28</v>
      </c>
      <c r="AP1708" s="29">
        <v>24</v>
      </c>
      <c r="AQ1708" s="29"/>
      <c r="AR1708" s="29"/>
      <c r="AS1708" s="29"/>
      <c r="AT1708" s="127"/>
      <c r="AU1708" s="144"/>
      <c r="AV1708" s="36"/>
      <c r="AW1708" s="102"/>
      <c r="AX1708" s="129"/>
      <c r="AY1708" s="106"/>
      <c r="BM1708" s="131"/>
      <c r="BN1708" s="131"/>
    </row>
    <row r="1709" spans="1:66" ht="25.2" x14ac:dyDescent="0.3">
      <c r="A1709" s="1"/>
      <c r="B1709" s="47"/>
      <c r="C1709" s="45">
        <v>1136871</v>
      </c>
      <c r="D1709" s="47"/>
      <c r="E1709" s="166"/>
      <c r="F1709" s="39" t="s">
        <v>5958</v>
      </c>
      <c r="G1709" s="29" t="s">
        <v>31</v>
      </c>
      <c r="H1709" s="157" t="s">
        <v>4781</v>
      </c>
      <c r="I1709" s="148"/>
      <c r="J1709" s="147"/>
      <c r="K1709" s="148"/>
      <c r="L1709" s="148"/>
      <c r="M1709" s="147"/>
      <c r="N1709" s="29"/>
      <c r="O1709" s="29"/>
      <c r="P1709" s="29"/>
      <c r="Q1709" s="29"/>
      <c r="R1709" s="29"/>
      <c r="S1709" s="29"/>
      <c r="T1709" s="29"/>
      <c r="U1709" s="29"/>
      <c r="V1709" s="29"/>
      <c r="W1709" s="39" t="s">
        <v>5285</v>
      </c>
      <c r="X1709" s="37" t="s">
        <v>158</v>
      </c>
      <c r="Y1709" s="146"/>
      <c r="Z1709" s="33">
        <v>7708.8</v>
      </c>
      <c r="AA1709" s="34"/>
      <c r="AB1709" s="33">
        <f t="shared" si="367"/>
        <v>7708.8</v>
      </c>
      <c r="AC1709" s="34"/>
      <c r="AD1709" s="145">
        <f t="shared" si="366"/>
        <v>6424</v>
      </c>
      <c r="AE1709" s="105"/>
      <c r="AF1709" s="34"/>
      <c r="AG1709" s="34"/>
      <c r="AH1709" s="34"/>
      <c r="AI1709" s="29">
        <v>1.659</v>
      </c>
      <c r="AJ1709" s="29"/>
      <c r="AK1709" s="29"/>
      <c r="AL1709" s="29"/>
      <c r="AM1709" s="29" t="s">
        <v>28</v>
      </c>
      <c r="AN1709" s="158" t="s">
        <v>28</v>
      </c>
      <c r="AO1709" s="29" t="s">
        <v>28</v>
      </c>
      <c r="AP1709" s="29">
        <v>6</v>
      </c>
      <c r="AQ1709" s="29"/>
      <c r="AR1709" s="29"/>
      <c r="AS1709" s="29"/>
      <c r="AT1709" s="127"/>
      <c r="AU1709" s="144"/>
      <c r="AV1709" s="36"/>
      <c r="AW1709" s="102"/>
      <c r="AX1709" s="129"/>
      <c r="AY1709" s="106"/>
      <c r="BM1709" s="131"/>
      <c r="BN1709" s="131"/>
    </row>
    <row r="1710" spans="1:66" ht="25.2" x14ac:dyDescent="0.3">
      <c r="A1710" s="1"/>
      <c r="B1710" s="47"/>
      <c r="C1710" s="45">
        <v>1136872</v>
      </c>
      <c r="D1710" s="47"/>
      <c r="E1710" s="166"/>
      <c r="F1710" s="39" t="s">
        <v>5959</v>
      </c>
      <c r="G1710" s="29" t="s">
        <v>31</v>
      </c>
      <c r="H1710" s="157" t="s">
        <v>4781</v>
      </c>
      <c r="I1710" s="148"/>
      <c r="J1710" s="147"/>
      <c r="K1710" s="148"/>
      <c r="L1710" s="148"/>
      <c r="M1710" s="147"/>
      <c r="N1710" s="29"/>
      <c r="O1710" s="29"/>
      <c r="P1710" s="29"/>
      <c r="Q1710" s="29"/>
      <c r="R1710" s="29"/>
      <c r="S1710" s="29"/>
      <c r="T1710" s="29"/>
      <c r="U1710" s="29"/>
      <c r="V1710" s="29"/>
      <c r="W1710" s="39" t="s">
        <v>5285</v>
      </c>
      <c r="X1710" s="37" t="s">
        <v>158</v>
      </c>
      <c r="Y1710" s="146"/>
      <c r="Z1710" s="33">
        <v>3080.32</v>
      </c>
      <c r="AA1710" s="34"/>
      <c r="AB1710" s="33">
        <f t="shared" si="367"/>
        <v>3080.32</v>
      </c>
      <c r="AC1710" s="34"/>
      <c r="AD1710" s="145">
        <f t="shared" si="366"/>
        <v>2566.933</v>
      </c>
      <c r="AE1710" s="105"/>
      <c r="AF1710" s="34"/>
      <c r="AG1710" s="34"/>
      <c r="AH1710" s="34"/>
      <c r="AI1710" s="29">
        <v>9.0449999999999999</v>
      </c>
      <c r="AJ1710" s="29"/>
      <c r="AK1710" s="29"/>
      <c r="AL1710" s="29"/>
      <c r="AM1710" s="29" t="s">
        <v>28</v>
      </c>
      <c r="AN1710" s="158" t="s">
        <v>28</v>
      </c>
      <c r="AO1710" s="29" t="s">
        <v>28</v>
      </c>
      <c r="AP1710" s="29">
        <v>15</v>
      </c>
      <c r="AQ1710" s="29"/>
      <c r="AR1710" s="29"/>
      <c r="AS1710" s="29"/>
      <c r="AT1710" s="127"/>
      <c r="AU1710" s="144"/>
      <c r="AV1710" s="36"/>
      <c r="AW1710" s="102"/>
      <c r="AX1710" s="129"/>
      <c r="AY1710" s="106"/>
      <c r="BM1710" s="131"/>
      <c r="BN1710" s="131"/>
    </row>
    <row r="1711" spans="1:66" ht="25.2" x14ac:dyDescent="0.3">
      <c r="A1711" s="1"/>
      <c r="B1711" s="47"/>
      <c r="C1711" s="45">
        <v>1136873</v>
      </c>
      <c r="D1711" s="47"/>
      <c r="E1711" s="166"/>
      <c r="F1711" s="39" t="s">
        <v>5960</v>
      </c>
      <c r="G1711" s="29" t="s">
        <v>31</v>
      </c>
      <c r="H1711" s="157" t="s">
        <v>4781</v>
      </c>
      <c r="I1711" s="148"/>
      <c r="J1711" s="147"/>
      <c r="K1711" s="148"/>
      <c r="L1711" s="148"/>
      <c r="M1711" s="147"/>
      <c r="N1711" s="29"/>
      <c r="O1711" s="29"/>
      <c r="P1711" s="29"/>
      <c r="Q1711" s="29"/>
      <c r="R1711" s="29"/>
      <c r="S1711" s="29"/>
      <c r="T1711" s="29"/>
      <c r="U1711" s="29"/>
      <c r="V1711" s="29"/>
      <c r="W1711" s="39" t="s">
        <v>5285</v>
      </c>
      <c r="X1711" s="37" t="s">
        <v>158</v>
      </c>
      <c r="Y1711" s="146"/>
      <c r="Z1711" s="33">
        <v>5532.16</v>
      </c>
      <c r="AA1711" s="34"/>
      <c r="AB1711" s="33">
        <f t="shared" si="367"/>
        <v>5532.16</v>
      </c>
      <c r="AC1711" s="34"/>
      <c r="AD1711" s="145">
        <f t="shared" si="366"/>
        <v>4610.1329999999998</v>
      </c>
      <c r="AE1711" s="105"/>
      <c r="AF1711" s="34"/>
      <c r="AG1711" s="34"/>
      <c r="AH1711" s="34"/>
      <c r="AI1711" s="29">
        <v>11.52</v>
      </c>
      <c r="AJ1711" s="29"/>
      <c r="AK1711" s="29"/>
      <c r="AL1711" s="29"/>
      <c r="AM1711" s="29" t="s">
        <v>28</v>
      </c>
      <c r="AN1711" s="158" t="s">
        <v>28</v>
      </c>
      <c r="AO1711" s="29" t="s">
        <v>28</v>
      </c>
      <c r="AP1711" s="29">
        <v>10</v>
      </c>
      <c r="AQ1711" s="29"/>
      <c r="AR1711" s="29"/>
      <c r="AS1711" s="29"/>
      <c r="AT1711" s="127"/>
      <c r="AU1711" s="144"/>
      <c r="AV1711" s="36"/>
      <c r="AW1711" s="102"/>
      <c r="AX1711" s="129"/>
      <c r="AY1711" s="106"/>
      <c r="BM1711" s="131"/>
      <c r="BN1711" s="131"/>
    </row>
    <row r="1712" spans="1:66" ht="25.2" x14ac:dyDescent="0.3">
      <c r="A1712" s="1"/>
      <c r="B1712" s="47"/>
      <c r="C1712" s="45">
        <v>1136874</v>
      </c>
      <c r="D1712" s="47"/>
      <c r="E1712" s="166"/>
      <c r="F1712" s="39" t="s">
        <v>5961</v>
      </c>
      <c r="G1712" s="29" t="s">
        <v>31</v>
      </c>
      <c r="H1712" s="157" t="s">
        <v>4781</v>
      </c>
      <c r="I1712" s="148"/>
      <c r="J1712" s="147"/>
      <c r="K1712" s="148"/>
      <c r="L1712" s="148"/>
      <c r="M1712" s="147"/>
      <c r="N1712" s="29"/>
      <c r="O1712" s="29"/>
      <c r="P1712" s="29"/>
      <c r="Q1712" s="29"/>
      <c r="R1712" s="29"/>
      <c r="S1712" s="29"/>
      <c r="T1712" s="29"/>
      <c r="U1712" s="29"/>
      <c r="V1712" s="29"/>
      <c r="W1712" s="39" t="s">
        <v>5285</v>
      </c>
      <c r="X1712" s="37" t="s">
        <v>158</v>
      </c>
      <c r="Y1712" s="146"/>
      <c r="Z1712" s="33">
        <v>7153.92</v>
      </c>
      <c r="AA1712" s="34"/>
      <c r="AB1712" s="33">
        <f t="shared" si="367"/>
        <v>7153.92</v>
      </c>
      <c r="AC1712" s="34"/>
      <c r="AD1712" s="145">
        <f t="shared" si="366"/>
        <v>5961.6</v>
      </c>
      <c r="AE1712" s="105"/>
      <c r="AF1712" s="34"/>
      <c r="AG1712" s="34"/>
      <c r="AH1712" s="34"/>
      <c r="AI1712" s="29">
        <v>9.1080000000000005</v>
      </c>
      <c r="AJ1712" s="29"/>
      <c r="AK1712" s="29"/>
      <c r="AL1712" s="29"/>
      <c r="AM1712" s="29" t="s">
        <v>28</v>
      </c>
      <c r="AN1712" s="158" t="s">
        <v>28</v>
      </c>
      <c r="AO1712" s="29" t="s">
        <v>28</v>
      </c>
      <c r="AP1712" s="29">
        <v>6</v>
      </c>
      <c r="AQ1712" s="29"/>
      <c r="AR1712" s="29"/>
      <c r="AS1712" s="29"/>
      <c r="AT1712" s="127"/>
      <c r="AU1712" s="144"/>
      <c r="AV1712" s="36"/>
      <c r="AW1712" s="102"/>
      <c r="AX1712" s="129"/>
      <c r="AY1712" s="106"/>
      <c r="BM1712" s="131"/>
      <c r="BN1712" s="131"/>
    </row>
    <row r="1713" spans="1:66" ht="25.2" x14ac:dyDescent="0.3">
      <c r="A1713" s="1"/>
      <c r="B1713" s="47"/>
      <c r="C1713" s="45">
        <v>1136875</v>
      </c>
      <c r="D1713" s="47"/>
      <c r="E1713" s="166"/>
      <c r="F1713" s="39" t="s">
        <v>5962</v>
      </c>
      <c r="G1713" s="29" t="s">
        <v>31</v>
      </c>
      <c r="H1713" s="157" t="s">
        <v>4781</v>
      </c>
      <c r="I1713" s="148"/>
      <c r="J1713" s="147"/>
      <c r="K1713" s="148"/>
      <c r="L1713" s="148"/>
      <c r="M1713" s="147"/>
      <c r="N1713" s="29"/>
      <c r="O1713" s="29"/>
      <c r="P1713" s="29"/>
      <c r="Q1713" s="29"/>
      <c r="R1713" s="29"/>
      <c r="S1713" s="29"/>
      <c r="T1713" s="29"/>
      <c r="U1713" s="29"/>
      <c r="V1713" s="29"/>
      <c r="W1713" s="39" t="s">
        <v>5285</v>
      </c>
      <c r="X1713" s="37" t="s">
        <v>158</v>
      </c>
      <c r="Y1713" s="146"/>
      <c r="Z1713" s="33">
        <v>643.20000000000005</v>
      </c>
      <c r="AA1713" s="34"/>
      <c r="AB1713" s="33">
        <f t="shared" si="367"/>
        <v>643.20000000000005</v>
      </c>
      <c r="AC1713" s="34"/>
      <c r="AD1713" s="145">
        <f t="shared" si="366"/>
        <v>536</v>
      </c>
      <c r="AE1713" s="105"/>
      <c r="AF1713" s="34"/>
      <c r="AG1713" s="34"/>
      <c r="AH1713" s="34"/>
      <c r="AI1713" s="29">
        <v>0.14000000000000001</v>
      </c>
      <c r="AJ1713" s="29"/>
      <c r="AK1713" s="29"/>
      <c r="AL1713" s="29"/>
      <c r="AM1713" s="29" t="s">
        <v>28</v>
      </c>
      <c r="AN1713" s="158" t="s">
        <v>28</v>
      </c>
      <c r="AO1713" s="29" t="s">
        <v>28</v>
      </c>
      <c r="AP1713" s="29">
        <v>80</v>
      </c>
      <c r="AQ1713" s="29"/>
      <c r="AR1713" s="29"/>
      <c r="AS1713" s="29"/>
      <c r="AT1713" s="127"/>
      <c r="AU1713" s="144"/>
      <c r="AV1713" s="36"/>
      <c r="AW1713" s="102"/>
      <c r="AX1713" s="129"/>
      <c r="AY1713" s="106"/>
      <c r="BM1713" s="131"/>
      <c r="BN1713" s="131"/>
    </row>
    <row r="1714" spans="1:66" ht="25.2" x14ac:dyDescent="0.3">
      <c r="A1714" s="1"/>
      <c r="B1714" s="47"/>
      <c r="C1714" s="45">
        <v>1136876</v>
      </c>
      <c r="D1714" s="47"/>
      <c r="E1714" s="166"/>
      <c r="F1714" s="39" t="s">
        <v>5963</v>
      </c>
      <c r="G1714" s="29" t="s">
        <v>31</v>
      </c>
      <c r="H1714" s="157" t="s">
        <v>4781</v>
      </c>
      <c r="I1714" s="148"/>
      <c r="J1714" s="147"/>
      <c r="K1714" s="148"/>
      <c r="L1714" s="148"/>
      <c r="M1714" s="147"/>
      <c r="N1714" s="29"/>
      <c r="O1714" s="29"/>
      <c r="P1714" s="29"/>
      <c r="Q1714" s="29"/>
      <c r="R1714" s="29"/>
      <c r="S1714" s="29"/>
      <c r="T1714" s="29"/>
      <c r="U1714" s="29"/>
      <c r="V1714" s="29"/>
      <c r="W1714" s="39" t="s">
        <v>5285</v>
      </c>
      <c r="X1714" s="37" t="s">
        <v>158</v>
      </c>
      <c r="Y1714" s="146"/>
      <c r="Z1714" s="33">
        <v>938.24</v>
      </c>
      <c r="AA1714" s="34"/>
      <c r="AB1714" s="33">
        <f t="shared" si="367"/>
        <v>938.24</v>
      </c>
      <c r="AC1714" s="34"/>
      <c r="AD1714" s="145">
        <f t="shared" si="366"/>
        <v>781.86699999999996</v>
      </c>
      <c r="AE1714" s="105"/>
      <c r="AF1714" s="34"/>
      <c r="AG1714" s="34"/>
      <c r="AH1714" s="34"/>
      <c r="AI1714" s="29">
        <v>0.21299999999999999</v>
      </c>
      <c r="AJ1714" s="29"/>
      <c r="AK1714" s="29"/>
      <c r="AL1714" s="29"/>
      <c r="AM1714" s="29" t="s">
        <v>28</v>
      </c>
      <c r="AN1714" s="158" t="s">
        <v>28</v>
      </c>
      <c r="AO1714" s="29" t="s">
        <v>28</v>
      </c>
      <c r="AP1714" s="29">
        <v>72</v>
      </c>
      <c r="AQ1714" s="29"/>
      <c r="AR1714" s="29"/>
      <c r="AS1714" s="29"/>
      <c r="AT1714" s="127"/>
      <c r="AU1714" s="144"/>
      <c r="AV1714" s="36"/>
      <c r="AW1714" s="102"/>
      <c r="AX1714" s="129"/>
      <c r="AY1714" s="106"/>
      <c r="BM1714" s="131"/>
      <c r="BN1714" s="131"/>
    </row>
    <row r="1715" spans="1:66" ht="25.2" x14ac:dyDescent="0.3">
      <c r="A1715" s="1"/>
      <c r="B1715" s="47"/>
      <c r="C1715" s="45">
        <v>1136877</v>
      </c>
      <c r="D1715" s="47"/>
      <c r="E1715" s="166"/>
      <c r="F1715" s="39" t="s">
        <v>5964</v>
      </c>
      <c r="G1715" s="29" t="s">
        <v>31</v>
      </c>
      <c r="H1715" s="157" t="s">
        <v>4781</v>
      </c>
      <c r="I1715" s="148"/>
      <c r="J1715" s="147"/>
      <c r="K1715" s="148"/>
      <c r="L1715" s="148"/>
      <c r="M1715" s="147"/>
      <c r="N1715" s="29"/>
      <c r="O1715" s="29"/>
      <c r="P1715" s="29"/>
      <c r="Q1715" s="29"/>
      <c r="R1715" s="29"/>
      <c r="S1715" s="29"/>
      <c r="T1715" s="29"/>
      <c r="U1715" s="29"/>
      <c r="V1715" s="29"/>
      <c r="W1715" s="39" t="s">
        <v>5285</v>
      </c>
      <c r="X1715" s="37" t="s">
        <v>158</v>
      </c>
      <c r="Y1715" s="146"/>
      <c r="Z1715" s="33">
        <v>1688.96</v>
      </c>
      <c r="AA1715" s="34"/>
      <c r="AB1715" s="33">
        <f t="shared" si="367"/>
        <v>1688.96</v>
      </c>
      <c r="AC1715" s="34"/>
      <c r="AD1715" s="145">
        <f t="shared" si="366"/>
        <v>1407.4670000000001</v>
      </c>
      <c r="AE1715" s="105"/>
      <c r="AF1715" s="34"/>
      <c r="AG1715" s="34"/>
      <c r="AH1715" s="34"/>
      <c r="AI1715" s="29">
        <v>0.373</v>
      </c>
      <c r="AJ1715" s="29"/>
      <c r="AK1715" s="29"/>
      <c r="AL1715" s="29"/>
      <c r="AM1715" s="29" t="s">
        <v>28</v>
      </c>
      <c r="AN1715" s="158" t="s">
        <v>28</v>
      </c>
      <c r="AO1715" s="29" t="s">
        <v>28</v>
      </c>
      <c r="AP1715" s="29">
        <v>30</v>
      </c>
      <c r="AQ1715" s="29"/>
      <c r="AR1715" s="29"/>
      <c r="AS1715" s="29"/>
      <c r="AT1715" s="127"/>
      <c r="AU1715" s="144"/>
      <c r="AV1715" s="36"/>
      <c r="AW1715" s="102"/>
      <c r="AX1715" s="129"/>
      <c r="AY1715" s="106"/>
      <c r="BM1715" s="131"/>
      <c r="BN1715" s="131"/>
    </row>
    <row r="1716" spans="1:66" ht="25.2" x14ac:dyDescent="0.3">
      <c r="A1716" s="1"/>
      <c r="B1716" s="47"/>
      <c r="C1716" s="45">
        <v>1136878</v>
      </c>
      <c r="D1716" s="47"/>
      <c r="E1716" s="166"/>
      <c r="F1716" s="39" t="s">
        <v>5965</v>
      </c>
      <c r="G1716" s="29" t="s">
        <v>31</v>
      </c>
      <c r="H1716" s="157" t="s">
        <v>4781</v>
      </c>
      <c r="I1716" s="148"/>
      <c r="J1716" s="147"/>
      <c r="K1716" s="148"/>
      <c r="L1716" s="148"/>
      <c r="M1716" s="147"/>
      <c r="N1716" s="29"/>
      <c r="O1716" s="29"/>
      <c r="P1716" s="29"/>
      <c r="Q1716" s="29"/>
      <c r="R1716" s="29"/>
      <c r="S1716" s="29"/>
      <c r="T1716" s="29"/>
      <c r="U1716" s="29"/>
      <c r="V1716" s="29"/>
      <c r="W1716" s="39" t="s">
        <v>5285</v>
      </c>
      <c r="X1716" s="37" t="s">
        <v>158</v>
      </c>
      <c r="Y1716" s="146"/>
      <c r="Z1716" s="33">
        <v>2622.72</v>
      </c>
      <c r="AA1716" s="34"/>
      <c r="AB1716" s="33">
        <f t="shared" si="367"/>
        <v>2622.72</v>
      </c>
      <c r="AC1716" s="34"/>
      <c r="AD1716" s="145">
        <f t="shared" si="366"/>
        <v>2185.6</v>
      </c>
      <c r="AE1716" s="105"/>
      <c r="AF1716" s="34"/>
      <c r="AG1716" s="34"/>
      <c r="AH1716" s="34"/>
      <c r="AI1716" s="29">
        <v>0.51900000000000002</v>
      </c>
      <c r="AJ1716" s="29"/>
      <c r="AK1716" s="29"/>
      <c r="AL1716" s="29"/>
      <c r="AM1716" s="29" t="s">
        <v>28</v>
      </c>
      <c r="AN1716" s="158" t="s">
        <v>28</v>
      </c>
      <c r="AO1716" s="29" t="s">
        <v>28</v>
      </c>
      <c r="AP1716" s="29">
        <v>24</v>
      </c>
      <c r="AQ1716" s="29"/>
      <c r="AR1716" s="29"/>
      <c r="AS1716" s="29"/>
      <c r="AT1716" s="127"/>
      <c r="AU1716" s="144"/>
      <c r="AV1716" s="36"/>
      <c r="AW1716" s="102"/>
      <c r="AX1716" s="129"/>
      <c r="AY1716" s="106"/>
      <c r="BM1716" s="131"/>
      <c r="BN1716" s="131"/>
    </row>
    <row r="1717" spans="1:66" ht="25.2" x14ac:dyDescent="0.3">
      <c r="A1717" s="1"/>
      <c r="B1717" s="47"/>
      <c r="C1717" s="45">
        <v>1136879</v>
      </c>
      <c r="D1717" s="47"/>
      <c r="E1717" s="166"/>
      <c r="F1717" s="39" t="s">
        <v>5966</v>
      </c>
      <c r="G1717" s="29" t="s">
        <v>31</v>
      </c>
      <c r="H1717" s="157" t="s">
        <v>4781</v>
      </c>
      <c r="I1717" s="148"/>
      <c r="J1717" s="147"/>
      <c r="K1717" s="148"/>
      <c r="L1717" s="148"/>
      <c r="M1717" s="147"/>
      <c r="N1717" s="29"/>
      <c r="O1717" s="29"/>
      <c r="P1717" s="29"/>
      <c r="Q1717" s="29"/>
      <c r="R1717" s="29"/>
      <c r="S1717" s="29"/>
      <c r="T1717" s="29"/>
      <c r="U1717" s="29"/>
      <c r="V1717" s="29"/>
      <c r="W1717" s="39" t="s">
        <v>5285</v>
      </c>
      <c r="X1717" s="37" t="s">
        <v>158</v>
      </c>
      <c r="Y1717" s="146"/>
      <c r="Z1717" s="33">
        <v>4631.68</v>
      </c>
      <c r="AA1717" s="34"/>
      <c r="AB1717" s="33">
        <f t="shared" si="367"/>
        <v>4631.68</v>
      </c>
      <c r="AC1717" s="34"/>
      <c r="AD1717" s="145">
        <f t="shared" si="366"/>
        <v>3859.7330000000002</v>
      </c>
      <c r="AE1717" s="105"/>
      <c r="AF1717" s="34"/>
      <c r="AG1717" s="34"/>
      <c r="AH1717" s="34"/>
      <c r="AI1717" s="29">
        <v>0.999</v>
      </c>
      <c r="AJ1717" s="29"/>
      <c r="AK1717" s="29"/>
      <c r="AL1717" s="29"/>
      <c r="AM1717" s="29" t="s">
        <v>28</v>
      </c>
      <c r="AN1717" s="158" t="s">
        <v>28</v>
      </c>
      <c r="AO1717" s="29" t="s">
        <v>28</v>
      </c>
      <c r="AP1717" s="29">
        <v>8</v>
      </c>
      <c r="AQ1717" s="29"/>
      <c r="AR1717" s="29"/>
      <c r="AS1717" s="29"/>
      <c r="AT1717" s="127"/>
      <c r="AU1717" s="144"/>
      <c r="AV1717" s="36"/>
      <c r="AW1717" s="102"/>
      <c r="AX1717" s="129"/>
      <c r="AY1717" s="106"/>
      <c r="BM1717" s="131"/>
      <c r="BN1717" s="131"/>
    </row>
    <row r="1718" spans="1:66" ht="25.2" x14ac:dyDescent="0.3">
      <c r="A1718" s="1"/>
      <c r="B1718" s="47"/>
      <c r="C1718" s="45">
        <v>1136880</v>
      </c>
      <c r="D1718" s="47"/>
      <c r="E1718" s="166"/>
      <c r="F1718" s="39" t="s">
        <v>5967</v>
      </c>
      <c r="G1718" s="29" t="s">
        <v>31</v>
      </c>
      <c r="H1718" s="157" t="s">
        <v>4781</v>
      </c>
      <c r="I1718" s="148"/>
      <c r="J1718" s="147"/>
      <c r="K1718" s="148"/>
      <c r="L1718" s="148"/>
      <c r="M1718" s="147"/>
      <c r="N1718" s="29"/>
      <c r="O1718" s="29"/>
      <c r="P1718" s="29"/>
      <c r="Q1718" s="29"/>
      <c r="R1718" s="29"/>
      <c r="S1718" s="29"/>
      <c r="T1718" s="29"/>
      <c r="U1718" s="29"/>
      <c r="V1718" s="29"/>
      <c r="W1718" s="39" t="s">
        <v>5285</v>
      </c>
      <c r="X1718" s="37" t="s">
        <v>158</v>
      </c>
      <c r="Y1718" s="146"/>
      <c r="Z1718" s="33">
        <v>7401.6</v>
      </c>
      <c r="AA1718" s="34"/>
      <c r="AB1718" s="33">
        <f t="shared" si="367"/>
        <v>7401.6</v>
      </c>
      <c r="AC1718" s="34"/>
      <c r="AD1718" s="145">
        <f t="shared" si="366"/>
        <v>6168</v>
      </c>
      <c r="AE1718" s="105"/>
      <c r="AF1718" s="34"/>
      <c r="AG1718" s="34"/>
      <c r="AH1718" s="34"/>
      <c r="AI1718" s="29">
        <v>1.7030000000000001</v>
      </c>
      <c r="AJ1718" s="29"/>
      <c r="AK1718" s="29"/>
      <c r="AL1718" s="29"/>
      <c r="AM1718" s="29" t="s">
        <v>28</v>
      </c>
      <c r="AN1718" s="158" t="s">
        <v>28</v>
      </c>
      <c r="AO1718" s="29" t="s">
        <v>28</v>
      </c>
      <c r="AP1718" s="29">
        <v>3</v>
      </c>
      <c r="AQ1718" s="29"/>
      <c r="AR1718" s="29"/>
      <c r="AS1718" s="29"/>
      <c r="AT1718" s="127"/>
      <c r="AU1718" s="144"/>
      <c r="AV1718" s="36"/>
      <c r="AW1718" s="102"/>
      <c r="AX1718" s="129"/>
      <c r="AY1718" s="106"/>
      <c r="BM1718" s="131"/>
      <c r="BN1718" s="131"/>
    </row>
    <row r="1719" spans="1:66" ht="25.2" x14ac:dyDescent="0.3">
      <c r="A1719" s="1"/>
      <c r="B1719" s="47"/>
      <c r="C1719" s="45">
        <v>1136881</v>
      </c>
      <c r="D1719" s="47"/>
      <c r="E1719" s="166"/>
      <c r="F1719" s="39" t="s">
        <v>5968</v>
      </c>
      <c r="G1719" s="29" t="s">
        <v>31</v>
      </c>
      <c r="H1719" s="157" t="s">
        <v>4781</v>
      </c>
      <c r="I1719" s="148"/>
      <c r="J1719" s="147"/>
      <c r="K1719" s="148"/>
      <c r="L1719" s="148"/>
      <c r="M1719" s="147"/>
      <c r="N1719" s="29"/>
      <c r="O1719" s="29"/>
      <c r="P1719" s="29"/>
      <c r="Q1719" s="29"/>
      <c r="R1719" s="29"/>
      <c r="S1719" s="29"/>
      <c r="T1719" s="29"/>
      <c r="U1719" s="29"/>
      <c r="V1719" s="29"/>
      <c r="W1719" s="39" t="s">
        <v>5285</v>
      </c>
      <c r="X1719" s="37" t="s">
        <v>158</v>
      </c>
      <c r="Y1719" s="146"/>
      <c r="Z1719" s="33">
        <v>842.88</v>
      </c>
      <c r="AA1719" s="34"/>
      <c r="AB1719" s="33">
        <f t="shared" si="367"/>
        <v>842.88</v>
      </c>
      <c r="AC1719" s="34"/>
      <c r="AD1719" s="145">
        <f t="shared" si="366"/>
        <v>702.4</v>
      </c>
      <c r="AE1719" s="105"/>
      <c r="AF1719" s="34"/>
      <c r="AG1719" s="34"/>
      <c r="AH1719" s="34"/>
      <c r="AI1719" s="29">
        <v>0.17799999999999999</v>
      </c>
      <c r="AJ1719" s="29"/>
      <c r="AK1719" s="29"/>
      <c r="AL1719" s="29"/>
      <c r="AM1719" s="29" t="s">
        <v>28</v>
      </c>
      <c r="AN1719" s="158" t="s">
        <v>28</v>
      </c>
      <c r="AO1719" s="29" t="s">
        <v>28</v>
      </c>
      <c r="AP1719" s="29">
        <v>96</v>
      </c>
      <c r="AQ1719" s="29"/>
      <c r="AR1719" s="29"/>
      <c r="AS1719" s="29"/>
      <c r="AT1719" s="127"/>
      <c r="AU1719" s="144"/>
      <c r="AV1719" s="36"/>
      <c r="AW1719" s="102"/>
      <c r="AX1719" s="129"/>
      <c r="AY1719" s="106"/>
      <c r="BM1719" s="131"/>
      <c r="BN1719" s="131"/>
    </row>
    <row r="1720" spans="1:66" ht="25.2" x14ac:dyDescent="0.3">
      <c r="A1720" s="1"/>
      <c r="B1720" s="47"/>
      <c r="C1720" s="45">
        <v>1136882</v>
      </c>
      <c r="D1720" s="47"/>
      <c r="E1720" s="166"/>
      <c r="F1720" s="39" t="s">
        <v>5969</v>
      </c>
      <c r="G1720" s="29" t="s">
        <v>31</v>
      </c>
      <c r="H1720" s="157" t="s">
        <v>4781</v>
      </c>
      <c r="I1720" s="148"/>
      <c r="J1720" s="147"/>
      <c r="K1720" s="148"/>
      <c r="L1720" s="148"/>
      <c r="M1720" s="147"/>
      <c r="N1720" s="29"/>
      <c r="O1720" s="29"/>
      <c r="P1720" s="29"/>
      <c r="Q1720" s="29"/>
      <c r="R1720" s="29"/>
      <c r="S1720" s="29"/>
      <c r="T1720" s="29"/>
      <c r="U1720" s="29"/>
      <c r="V1720" s="29"/>
      <c r="W1720" s="39" t="s">
        <v>5285</v>
      </c>
      <c r="X1720" s="37" t="s">
        <v>158</v>
      </c>
      <c r="Y1720" s="146"/>
      <c r="Z1720" s="33">
        <v>956.8</v>
      </c>
      <c r="AA1720" s="34"/>
      <c r="AB1720" s="33">
        <f t="shared" si="367"/>
        <v>956.8</v>
      </c>
      <c r="AC1720" s="34"/>
      <c r="AD1720" s="145">
        <f t="shared" si="366"/>
        <v>797.33299999999997</v>
      </c>
      <c r="AE1720" s="105"/>
      <c r="AF1720" s="34"/>
      <c r="AG1720" s="34"/>
      <c r="AH1720" s="34"/>
      <c r="AI1720" s="29">
        <v>0.19800000000000001</v>
      </c>
      <c r="AJ1720" s="29"/>
      <c r="AK1720" s="29"/>
      <c r="AL1720" s="29"/>
      <c r="AM1720" s="29" t="s">
        <v>28</v>
      </c>
      <c r="AN1720" s="158" t="s">
        <v>28</v>
      </c>
      <c r="AO1720" s="29" t="s">
        <v>28</v>
      </c>
      <c r="AP1720" s="29">
        <v>64</v>
      </c>
      <c r="AQ1720" s="29"/>
      <c r="AR1720" s="29"/>
      <c r="AS1720" s="29"/>
      <c r="AT1720" s="127"/>
      <c r="AU1720" s="144"/>
      <c r="AV1720" s="36"/>
      <c r="AW1720" s="102"/>
      <c r="AX1720" s="129"/>
      <c r="AY1720" s="106"/>
      <c r="BM1720" s="131"/>
      <c r="BN1720" s="131"/>
    </row>
    <row r="1721" spans="1:66" ht="25.2" x14ac:dyDescent="0.3">
      <c r="A1721" s="1"/>
      <c r="B1721" s="47"/>
      <c r="C1721" s="45">
        <v>1136883</v>
      </c>
      <c r="D1721" s="47"/>
      <c r="E1721" s="166"/>
      <c r="F1721" s="39" t="s">
        <v>5970</v>
      </c>
      <c r="G1721" s="29" t="s">
        <v>31</v>
      </c>
      <c r="H1721" s="157" t="s">
        <v>4781</v>
      </c>
      <c r="I1721" s="148"/>
      <c r="J1721" s="147"/>
      <c r="K1721" s="148"/>
      <c r="L1721" s="148"/>
      <c r="M1721" s="147"/>
      <c r="N1721" s="29"/>
      <c r="O1721" s="29"/>
      <c r="P1721" s="29"/>
      <c r="Q1721" s="29"/>
      <c r="R1721" s="29"/>
      <c r="S1721" s="29"/>
      <c r="T1721" s="29"/>
      <c r="U1721" s="29"/>
      <c r="V1721" s="29"/>
      <c r="W1721" s="39" t="s">
        <v>5285</v>
      </c>
      <c r="X1721" s="37" t="s">
        <v>158</v>
      </c>
      <c r="Y1721" s="146"/>
      <c r="Z1721" s="33">
        <v>1855.36</v>
      </c>
      <c r="AA1721" s="34"/>
      <c r="AB1721" s="33">
        <f t="shared" si="367"/>
        <v>1855.36</v>
      </c>
      <c r="AC1721" s="34"/>
      <c r="AD1721" s="145">
        <f t="shared" si="366"/>
        <v>1546.133</v>
      </c>
      <c r="AE1721" s="105"/>
      <c r="AF1721" s="34"/>
      <c r="AG1721" s="34"/>
      <c r="AH1721" s="34"/>
      <c r="AI1721" s="29">
        <v>0.40699999999999997</v>
      </c>
      <c r="AJ1721" s="29"/>
      <c r="AK1721" s="29"/>
      <c r="AL1721" s="29"/>
      <c r="AM1721" s="29" t="s">
        <v>28</v>
      </c>
      <c r="AN1721" s="158" t="s">
        <v>28</v>
      </c>
      <c r="AO1721" s="29" t="s">
        <v>28</v>
      </c>
      <c r="AP1721" s="29">
        <v>24</v>
      </c>
      <c r="AQ1721" s="29"/>
      <c r="AR1721" s="29"/>
      <c r="AS1721" s="29"/>
      <c r="AT1721" s="127"/>
      <c r="AU1721" s="144"/>
      <c r="AV1721" s="36"/>
      <c r="AW1721" s="102"/>
      <c r="AX1721" s="129"/>
      <c r="AY1721" s="106"/>
      <c r="BM1721" s="131"/>
      <c r="BN1721" s="131"/>
    </row>
    <row r="1722" spans="1:66" ht="25.2" x14ac:dyDescent="0.3">
      <c r="A1722" s="1"/>
      <c r="B1722" s="47"/>
      <c r="C1722" s="45">
        <v>1136884</v>
      </c>
      <c r="D1722" s="47"/>
      <c r="E1722" s="166"/>
      <c r="F1722" s="39" t="s">
        <v>5971</v>
      </c>
      <c r="G1722" s="29" t="s">
        <v>31</v>
      </c>
      <c r="H1722" s="157" t="s">
        <v>4781</v>
      </c>
      <c r="I1722" s="148"/>
      <c r="J1722" s="147"/>
      <c r="K1722" s="148"/>
      <c r="L1722" s="148"/>
      <c r="M1722" s="147"/>
      <c r="N1722" s="29"/>
      <c r="O1722" s="29"/>
      <c r="P1722" s="29"/>
      <c r="Q1722" s="29"/>
      <c r="R1722" s="29"/>
      <c r="S1722" s="29"/>
      <c r="T1722" s="29"/>
      <c r="U1722" s="29"/>
      <c r="V1722" s="29"/>
      <c r="W1722" s="39" t="s">
        <v>5285</v>
      </c>
      <c r="X1722" s="37" t="s">
        <v>158</v>
      </c>
      <c r="Y1722" s="146"/>
      <c r="Z1722" s="33">
        <v>1986.56</v>
      </c>
      <c r="AA1722" s="34"/>
      <c r="AB1722" s="33">
        <f t="shared" si="367"/>
        <v>1986.56</v>
      </c>
      <c r="AC1722" s="34"/>
      <c r="AD1722" s="145">
        <f t="shared" si="366"/>
        <v>1655.4670000000001</v>
      </c>
      <c r="AE1722" s="105"/>
      <c r="AF1722" s="34"/>
      <c r="AG1722" s="34"/>
      <c r="AH1722" s="34"/>
      <c r="AI1722" s="29">
        <v>0.435</v>
      </c>
      <c r="AJ1722" s="29"/>
      <c r="AK1722" s="29"/>
      <c r="AL1722" s="29"/>
      <c r="AM1722" s="29" t="s">
        <v>28</v>
      </c>
      <c r="AN1722" s="158" t="s">
        <v>28</v>
      </c>
      <c r="AO1722" s="29" t="s">
        <v>28</v>
      </c>
      <c r="AP1722" s="29">
        <v>25</v>
      </c>
      <c r="AQ1722" s="29"/>
      <c r="AR1722" s="29"/>
      <c r="AS1722" s="29"/>
      <c r="AT1722" s="127"/>
      <c r="AU1722" s="144"/>
      <c r="AV1722" s="36"/>
      <c r="AW1722" s="102"/>
      <c r="AX1722" s="129"/>
      <c r="AY1722" s="106"/>
      <c r="BM1722" s="131"/>
      <c r="BN1722" s="131"/>
    </row>
    <row r="1723" spans="1:66" ht="25.2" x14ac:dyDescent="0.3">
      <c r="A1723" s="1"/>
      <c r="B1723" s="47"/>
      <c r="C1723" s="45">
        <v>1136885</v>
      </c>
      <c r="D1723" s="47"/>
      <c r="E1723" s="166"/>
      <c r="F1723" s="39" t="s">
        <v>5972</v>
      </c>
      <c r="G1723" s="29" t="s">
        <v>31</v>
      </c>
      <c r="H1723" s="157" t="s">
        <v>4781</v>
      </c>
      <c r="I1723" s="148"/>
      <c r="J1723" s="147"/>
      <c r="K1723" s="148"/>
      <c r="L1723" s="148"/>
      <c r="M1723" s="147"/>
      <c r="N1723" s="29"/>
      <c r="O1723" s="29"/>
      <c r="P1723" s="29"/>
      <c r="Q1723" s="29"/>
      <c r="R1723" s="29"/>
      <c r="S1723" s="29"/>
      <c r="T1723" s="29"/>
      <c r="U1723" s="29"/>
      <c r="V1723" s="29"/>
      <c r="W1723" s="39" t="s">
        <v>5285</v>
      </c>
      <c r="X1723" s="37" t="s">
        <v>158</v>
      </c>
      <c r="Y1723" s="146"/>
      <c r="Z1723" s="33">
        <v>2638.08</v>
      </c>
      <c r="AA1723" s="34"/>
      <c r="AB1723" s="33">
        <f t="shared" si="367"/>
        <v>2638.08</v>
      </c>
      <c r="AC1723" s="34"/>
      <c r="AD1723" s="145">
        <f t="shared" si="366"/>
        <v>2198.4</v>
      </c>
      <c r="AE1723" s="105"/>
      <c r="AF1723" s="34"/>
      <c r="AG1723" s="34"/>
      <c r="AH1723" s="34"/>
      <c r="AI1723" s="29">
        <v>0.51400000000000001</v>
      </c>
      <c r="AJ1723" s="29"/>
      <c r="AK1723" s="29"/>
      <c r="AL1723" s="29"/>
      <c r="AM1723" s="29" t="s">
        <v>28</v>
      </c>
      <c r="AN1723" s="158" t="s">
        <v>28</v>
      </c>
      <c r="AO1723" s="29" t="s">
        <v>28</v>
      </c>
      <c r="AP1723" s="29">
        <v>30</v>
      </c>
      <c r="AQ1723" s="29"/>
      <c r="AR1723" s="29"/>
      <c r="AS1723" s="29"/>
      <c r="AT1723" s="127"/>
      <c r="AU1723" s="144"/>
      <c r="AV1723" s="36"/>
      <c r="AW1723" s="102"/>
      <c r="AX1723" s="129"/>
      <c r="AY1723" s="106"/>
      <c r="BM1723" s="131"/>
      <c r="BN1723" s="131"/>
    </row>
    <row r="1724" spans="1:66" ht="25.2" x14ac:dyDescent="0.3">
      <c r="A1724" s="1"/>
      <c r="B1724" s="47"/>
      <c r="C1724" s="45">
        <v>1136886</v>
      </c>
      <c r="D1724" s="47"/>
      <c r="E1724" s="166"/>
      <c r="F1724" s="39" t="s">
        <v>5973</v>
      </c>
      <c r="G1724" s="29" t="s">
        <v>31</v>
      </c>
      <c r="H1724" s="157" t="s">
        <v>4781</v>
      </c>
      <c r="I1724" s="148"/>
      <c r="J1724" s="147"/>
      <c r="K1724" s="148"/>
      <c r="L1724" s="148"/>
      <c r="M1724" s="147"/>
      <c r="N1724" s="29"/>
      <c r="O1724" s="29"/>
      <c r="P1724" s="29"/>
      <c r="Q1724" s="29"/>
      <c r="R1724" s="29"/>
      <c r="S1724" s="29"/>
      <c r="T1724" s="29"/>
      <c r="U1724" s="29"/>
      <c r="V1724" s="29"/>
      <c r="W1724" s="39" t="s">
        <v>5285</v>
      </c>
      <c r="X1724" s="37" t="s">
        <v>158</v>
      </c>
      <c r="Y1724" s="146"/>
      <c r="Z1724" s="33">
        <v>4561.28</v>
      </c>
      <c r="AA1724" s="34"/>
      <c r="AB1724" s="33">
        <f t="shared" si="367"/>
        <v>4561.28</v>
      </c>
      <c r="AC1724" s="34"/>
      <c r="AD1724" s="145">
        <f t="shared" si="366"/>
        <v>3801.067</v>
      </c>
      <c r="AE1724" s="105"/>
      <c r="AF1724" s="34"/>
      <c r="AG1724" s="34"/>
      <c r="AH1724" s="34"/>
      <c r="AI1724" s="29">
        <v>0.999</v>
      </c>
      <c r="AJ1724" s="29"/>
      <c r="AK1724" s="29"/>
      <c r="AL1724" s="29"/>
      <c r="AM1724" s="29" t="s">
        <v>28</v>
      </c>
      <c r="AN1724" s="158" t="s">
        <v>28</v>
      </c>
      <c r="AO1724" s="29" t="s">
        <v>28</v>
      </c>
      <c r="AP1724" s="29">
        <v>8</v>
      </c>
      <c r="AQ1724" s="29"/>
      <c r="AR1724" s="29"/>
      <c r="AS1724" s="29"/>
      <c r="AT1724" s="127"/>
      <c r="AU1724" s="144"/>
      <c r="AV1724" s="36"/>
      <c r="AW1724" s="102"/>
      <c r="AX1724" s="129"/>
      <c r="AY1724" s="106"/>
      <c r="BM1724" s="131"/>
      <c r="BN1724" s="131"/>
    </row>
    <row r="1725" spans="1:66" ht="25.2" x14ac:dyDescent="0.3">
      <c r="A1725" s="1"/>
      <c r="B1725" s="47"/>
      <c r="C1725" s="45">
        <v>1136887</v>
      </c>
      <c r="D1725" s="47"/>
      <c r="E1725" s="166"/>
      <c r="F1725" s="39" t="s">
        <v>5974</v>
      </c>
      <c r="G1725" s="29" t="s">
        <v>31</v>
      </c>
      <c r="H1725" s="157" t="s">
        <v>4781</v>
      </c>
      <c r="I1725" s="148"/>
      <c r="J1725" s="147"/>
      <c r="K1725" s="148"/>
      <c r="L1725" s="148"/>
      <c r="M1725" s="147"/>
      <c r="N1725" s="29"/>
      <c r="O1725" s="29"/>
      <c r="P1725" s="29"/>
      <c r="Q1725" s="29"/>
      <c r="R1725" s="29"/>
      <c r="S1725" s="29"/>
      <c r="T1725" s="29"/>
      <c r="U1725" s="29"/>
      <c r="V1725" s="29"/>
      <c r="W1725" s="39" t="s">
        <v>5285</v>
      </c>
      <c r="X1725" s="37" t="s">
        <v>158</v>
      </c>
      <c r="Y1725" s="146"/>
      <c r="Z1725" s="33">
        <v>7248</v>
      </c>
      <c r="AA1725" s="34"/>
      <c r="AB1725" s="33">
        <f t="shared" si="367"/>
        <v>7248</v>
      </c>
      <c r="AC1725" s="34"/>
      <c r="AD1725" s="145">
        <f t="shared" si="366"/>
        <v>6040</v>
      </c>
      <c r="AE1725" s="105"/>
      <c r="AF1725" s="34"/>
      <c r="AG1725" s="34"/>
      <c r="AH1725" s="34"/>
      <c r="AI1725" s="29">
        <v>1.663</v>
      </c>
      <c r="AJ1725" s="29"/>
      <c r="AK1725" s="29"/>
      <c r="AL1725" s="29"/>
      <c r="AM1725" s="29" t="s">
        <v>28</v>
      </c>
      <c r="AN1725" s="158" t="s">
        <v>28</v>
      </c>
      <c r="AO1725" s="29" t="s">
        <v>28</v>
      </c>
      <c r="AP1725" s="29">
        <v>3</v>
      </c>
      <c r="AQ1725" s="29"/>
      <c r="AR1725" s="29"/>
      <c r="AS1725" s="29"/>
      <c r="AT1725" s="127"/>
      <c r="AU1725" s="144"/>
      <c r="AV1725" s="36"/>
      <c r="AW1725" s="102"/>
      <c r="AX1725" s="129"/>
      <c r="AY1725" s="106"/>
      <c r="BM1725" s="131"/>
      <c r="BN1725" s="131"/>
    </row>
    <row r="1726" spans="1:66" ht="25.2" x14ac:dyDescent="0.3">
      <c r="A1726" s="1"/>
      <c r="B1726" s="47"/>
      <c r="C1726" s="45">
        <v>1136888</v>
      </c>
      <c r="D1726" s="47"/>
      <c r="E1726" s="166"/>
      <c r="F1726" s="39" t="s">
        <v>5975</v>
      </c>
      <c r="G1726" s="29" t="s">
        <v>31</v>
      </c>
      <c r="H1726" s="157" t="s">
        <v>4781</v>
      </c>
      <c r="I1726" s="148"/>
      <c r="J1726" s="147"/>
      <c r="K1726" s="148"/>
      <c r="L1726" s="148"/>
      <c r="M1726" s="147"/>
      <c r="N1726" s="29"/>
      <c r="O1726" s="29"/>
      <c r="P1726" s="29"/>
      <c r="Q1726" s="29"/>
      <c r="R1726" s="29"/>
      <c r="S1726" s="29"/>
      <c r="T1726" s="29"/>
      <c r="U1726" s="29"/>
      <c r="V1726" s="29"/>
      <c r="W1726" s="39" t="s">
        <v>5285</v>
      </c>
      <c r="X1726" s="37" t="s">
        <v>158</v>
      </c>
      <c r="Y1726" s="146"/>
      <c r="Z1726" s="33">
        <v>603.52</v>
      </c>
      <c r="AA1726" s="34"/>
      <c r="AB1726" s="33">
        <f t="shared" si="367"/>
        <v>603.52</v>
      </c>
      <c r="AC1726" s="34"/>
      <c r="AD1726" s="145">
        <f t="shared" si="366"/>
        <v>502.93299999999999</v>
      </c>
      <c r="AE1726" s="105"/>
      <c r="AF1726" s="34"/>
      <c r="AG1726" s="34"/>
      <c r="AH1726" s="34"/>
      <c r="AI1726" s="29">
        <v>8.2000000000000003E-2</v>
      </c>
      <c r="AJ1726" s="29"/>
      <c r="AK1726" s="29"/>
      <c r="AL1726" s="29"/>
      <c r="AM1726" s="29" t="s">
        <v>28</v>
      </c>
      <c r="AN1726" s="158" t="s">
        <v>28</v>
      </c>
      <c r="AO1726" s="29" t="s">
        <v>28</v>
      </c>
      <c r="AP1726" s="29">
        <v>120</v>
      </c>
      <c r="AQ1726" s="29"/>
      <c r="AR1726" s="29"/>
      <c r="AS1726" s="29"/>
      <c r="AT1726" s="127"/>
      <c r="AU1726" s="144"/>
      <c r="AV1726" s="36"/>
      <c r="AW1726" s="102"/>
      <c r="AX1726" s="129"/>
      <c r="AY1726" s="106"/>
      <c r="BM1726" s="131"/>
      <c r="BN1726" s="131"/>
    </row>
    <row r="1727" spans="1:66" ht="25.2" x14ac:dyDescent="0.3">
      <c r="A1727" s="1"/>
      <c r="B1727" s="47"/>
      <c r="C1727" s="45">
        <v>1136889</v>
      </c>
      <c r="D1727" s="47"/>
      <c r="E1727" s="166"/>
      <c r="F1727" s="39" t="s">
        <v>5976</v>
      </c>
      <c r="G1727" s="29" t="s">
        <v>31</v>
      </c>
      <c r="H1727" s="157" t="s">
        <v>4781</v>
      </c>
      <c r="I1727" s="148"/>
      <c r="J1727" s="147"/>
      <c r="K1727" s="148"/>
      <c r="L1727" s="148"/>
      <c r="M1727" s="147"/>
      <c r="N1727" s="29"/>
      <c r="O1727" s="29"/>
      <c r="P1727" s="29"/>
      <c r="Q1727" s="29"/>
      <c r="R1727" s="29"/>
      <c r="S1727" s="29"/>
      <c r="T1727" s="29"/>
      <c r="U1727" s="29"/>
      <c r="V1727" s="29"/>
      <c r="W1727" s="39" t="s">
        <v>5285</v>
      </c>
      <c r="X1727" s="37" t="s">
        <v>158</v>
      </c>
      <c r="Y1727" s="146"/>
      <c r="Z1727" s="33">
        <v>670.08</v>
      </c>
      <c r="AA1727" s="34"/>
      <c r="AB1727" s="33">
        <f t="shared" si="367"/>
        <v>670.08</v>
      </c>
      <c r="AC1727" s="34"/>
      <c r="AD1727" s="145">
        <f t="shared" si="366"/>
        <v>558.4</v>
      </c>
      <c r="AE1727" s="105"/>
      <c r="AF1727" s="34"/>
      <c r="AG1727" s="34"/>
      <c r="AH1727" s="34"/>
      <c r="AI1727" s="29">
        <v>0.126</v>
      </c>
      <c r="AJ1727" s="29"/>
      <c r="AK1727" s="29"/>
      <c r="AL1727" s="29"/>
      <c r="AM1727" s="29" t="s">
        <v>28</v>
      </c>
      <c r="AN1727" s="158" t="s">
        <v>28</v>
      </c>
      <c r="AO1727" s="29" t="s">
        <v>28</v>
      </c>
      <c r="AP1727" s="29">
        <v>80</v>
      </c>
      <c r="AQ1727" s="29"/>
      <c r="AR1727" s="29"/>
      <c r="AS1727" s="29"/>
      <c r="AT1727" s="127"/>
      <c r="AU1727" s="144"/>
      <c r="AV1727" s="36"/>
      <c r="AW1727" s="102"/>
      <c r="AX1727" s="129"/>
      <c r="AY1727" s="106"/>
      <c r="BM1727" s="131"/>
      <c r="BN1727" s="131"/>
    </row>
    <row r="1728" spans="1:66" ht="25.2" x14ac:dyDescent="0.3">
      <c r="A1728" s="1"/>
      <c r="B1728" s="47"/>
      <c r="C1728" s="45">
        <v>1136890</v>
      </c>
      <c r="D1728" s="47"/>
      <c r="E1728" s="166"/>
      <c r="F1728" s="39" t="s">
        <v>5977</v>
      </c>
      <c r="G1728" s="29" t="s">
        <v>31</v>
      </c>
      <c r="H1728" s="157" t="s">
        <v>4781</v>
      </c>
      <c r="I1728" s="148"/>
      <c r="J1728" s="147"/>
      <c r="K1728" s="148"/>
      <c r="L1728" s="148"/>
      <c r="M1728" s="147"/>
      <c r="N1728" s="29"/>
      <c r="O1728" s="29"/>
      <c r="P1728" s="29"/>
      <c r="Q1728" s="29"/>
      <c r="R1728" s="29"/>
      <c r="S1728" s="29"/>
      <c r="T1728" s="29"/>
      <c r="U1728" s="29"/>
      <c r="V1728" s="29"/>
      <c r="W1728" s="39" t="s">
        <v>5285</v>
      </c>
      <c r="X1728" s="37" t="s">
        <v>158</v>
      </c>
      <c r="Y1728" s="146"/>
      <c r="Z1728" s="33">
        <v>830.72</v>
      </c>
      <c r="AA1728" s="34"/>
      <c r="AB1728" s="33">
        <f t="shared" si="367"/>
        <v>830.72</v>
      </c>
      <c r="AC1728" s="34"/>
      <c r="AD1728" s="145">
        <f t="shared" si="366"/>
        <v>692.26700000000005</v>
      </c>
      <c r="AE1728" s="105"/>
      <c r="AF1728" s="34"/>
      <c r="AG1728" s="34"/>
      <c r="AH1728" s="34"/>
      <c r="AI1728" s="29">
        <v>0.156</v>
      </c>
      <c r="AJ1728" s="29"/>
      <c r="AK1728" s="29"/>
      <c r="AL1728" s="29"/>
      <c r="AM1728" s="29" t="s">
        <v>28</v>
      </c>
      <c r="AN1728" s="158" t="s">
        <v>28</v>
      </c>
      <c r="AO1728" s="29" t="s">
        <v>28</v>
      </c>
      <c r="AP1728" s="29">
        <v>80</v>
      </c>
      <c r="AQ1728" s="29"/>
      <c r="AR1728" s="29"/>
      <c r="AS1728" s="29"/>
      <c r="AT1728" s="127"/>
      <c r="AU1728" s="144"/>
      <c r="AV1728" s="36"/>
      <c r="AW1728" s="102"/>
      <c r="AX1728" s="129"/>
      <c r="AY1728" s="106"/>
      <c r="BM1728" s="131"/>
      <c r="BN1728" s="131"/>
    </row>
    <row r="1729" spans="1:66" ht="25.2" x14ac:dyDescent="0.3">
      <c r="A1729" s="1"/>
      <c r="B1729" s="47"/>
      <c r="C1729" s="45">
        <v>1136891</v>
      </c>
      <c r="D1729" s="47"/>
      <c r="E1729" s="166"/>
      <c r="F1729" s="39" t="s">
        <v>5978</v>
      </c>
      <c r="G1729" s="29" t="s">
        <v>31</v>
      </c>
      <c r="H1729" s="157" t="s">
        <v>4781</v>
      </c>
      <c r="I1729" s="148"/>
      <c r="J1729" s="147"/>
      <c r="K1729" s="148"/>
      <c r="L1729" s="148"/>
      <c r="M1729" s="147"/>
      <c r="N1729" s="29"/>
      <c r="O1729" s="29"/>
      <c r="P1729" s="29"/>
      <c r="Q1729" s="29"/>
      <c r="R1729" s="29"/>
      <c r="S1729" s="29"/>
      <c r="T1729" s="29"/>
      <c r="U1729" s="29"/>
      <c r="V1729" s="29"/>
      <c r="W1729" s="39" t="s">
        <v>5285</v>
      </c>
      <c r="X1729" s="37" t="s">
        <v>158</v>
      </c>
      <c r="Y1729" s="146"/>
      <c r="Z1729" s="33">
        <v>667.52</v>
      </c>
      <c r="AA1729" s="34"/>
      <c r="AB1729" s="33">
        <f t="shared" si="367"/>
        <v>667.52</v>
      </c>
      <c r="AC1729" s="34"/>
      <c r="AD1729" s="145">
        <f t="shared" si="366"/>
        <v>556.26700000000005</v>
      </c>
      <c r="AE1729" s="105"/>
      <c r="AF1729" s="34"/>
      <c r="AG1729" s="34"/>
      <c r="AH1729" s="34"/>
      <c r="AI1729" s="29">
        <v>0.15</v>
      </c>
      <c r="AJ1729" s="29"/>
      <c r="AK1729" s="29"/>
      <c r="AL1729" s="29"/>
      <c r="AM1729" s="29" t="s">
        <v>28</v>
      </c>
      <c r="AN1729" s="158" t="s">
        <v>28</v>
      </c>
      <c r="AO1729" s="29" t="s">
        <v>28</v>
      </c>
      <c r="AP1729" s="29">
        <v>96</v>
      </c>
      <c r="AQ1729" s="29"/>
      <c r="AR1729" s="29"/>
      <c r="AS1729" s="29"/>
      <c r="AT1729" s="127"/>
      <c r="AU1729" s="144"/>
      <c r="AV1729" s="36"/>
      <c r="AW1729" s="102"/>
      <c r="AX1729" s="129"/>
      <c r="AY1729" s="106"/>
      <c r="BM1729" s="131"/>
      <c r="BN1729" s="131"/>
    </row>
    <row r="1730" spans="1:66" ht="25.2" x14ac:dyDescent="0.3">
      <c r="A1730" s="1"/>
      <c r="B1730" s="47"/>
      <c r="C1730" s="45">
        <v>1136892</v>
      </c>
      <c r="D1730" s="47"/>
      <c r="E1730" s="166"/>
      <c r="F1730" s="39" t="s">
        <v>5979</v>
      </c>
      <c r="G1730" s="29" t="s">
        <v>31</v>
      </c>
      <c r="H1730" s="157" t="s">
        <v>4781</v>
      </c>
      <c r="I1730" s="148"/>
      <c r="J1730" s="147"/>
      <c r="K1730" s="148"/>
      <c r="L1730" s="148"/>
      <c r="M1730" s="147"/>
      <c r="N1730" s="29"/>
      <c r="O1730" s="29"/>
      <c r="P1730" s="29"/>
      <c r="Q1730" s="29"/>
      <c r="R1730" s="29"/>
      <c r="S1730" s="29"/>
      <c r="T1730" s="29"/>
      <c r="U1730" s="29"/>
      <c r="V1730" s="29"/>
      <c r="W1730" s="39" t="s">
        <v>5285</v>
      </c>
      <c r="X1730" s="37" t="s">
        <v>158</v>
      </c>
      <c r="Y1730" s="146"/>
      <c r="Z1730" s="33">
        <v>823.04</v>
      </c>
      <c r="AA1730" s="34"/>
      <c r="AB1730" s="33">
        <f t="shared" si="367"/>
        <v>823.04</v>
      </c>
      <c r="AC1730" s="34"/>
      <c r="AD1730" s="145">
        <f t="shared" si="366"/>
        <v>685.86699999999996</v>
      </c>
      <c r="AE1730" s="105"/>
      <c r="AF1730" s="34"/>
      <c r="AG1730" s="34"/>
      <c r="AH1730" s="34"/>
      <c r="AI1730" s="29">
        <v>0.17899999999999999</v>
      </c>
      <c r="AJ1730" s="29"/>
      <c r="AK1730" s="29"/>
      <c r="AL1730" s="29"/>
      <c r="AM1730" s="29" t="s">
        <v>28</v>
      </c>
      <c r="AN1730" s="158" t="s">
        <v>28</v>
      </c>
      <c r="AO1730" s="29" t="s">
        <v>28</v>
      </c>
      <c r="AP1730" s="29">
        <v>40</v>
      </c>
      <c r="AQ1730" s="29"/>
      <c r="AR1730" s="29"/>
      <c r="AS1730" s="29"/>
      <c r="AT1730" s="127"/>
      <c r="AU1730" s="144"/>
      <c r="AV1730" s="36"/>
      <c r="AW1730" s="102"/>
      <c r="AX1730" s="129"/>
      <c r="AY1730" s="106"/>
      <c r="BM1730" s="131"/>
      <c r="BN1730" s="131"/>
    </row>
    <row r="1731" spans="1:66" ht="25.2" x14ac:dyDescent="0.3">
      <c r="A1731" s="1"/>
      <c r="B1731" s="47"/>
      <c r="C1731" s="45">
        <v>1136893</v>
      </c>
      <c r="D1731" s="47"/>
      <c r="E1731" s="166"/>
      <c r="F1731" s="39" t="s">
        <v>5980</v>
      </c>
      <c r="G1731" s="29" t="s">
        <v>31</v>
      </c>
      <c r="H1731" s="157" t="s">
        <v>4781</v>
      </c>
      <c r="I1731" s="148"/>
      <c r="J1731" s="147"/>
      <c r="K1731" s="148"/>
      <c r="L1731" s="148"/>
      <c r="M1731" s="147"/>
      <c r="N1731" s="29"/>
      <c r="O1731" s="29"/>
      <c r="P1731" s="29"/>
      <c r="Q1731" s="29"/>
      <c r="R1731" s="29"/>
      <c r="S1731" s="29"/>
      <c r="T1731" s="29"/>
      <c r="U1731" s="29"/>
      <c r="V1731" s="29"/>
      <c r="W1731" s="39" t="s">
        <v>5285</v>
      </c>
      <c r="X1731" s="37" t="s">
        <v>158</v>
      </c>
      <c r="Y1731" s="146"/>
      <c r="Z1731" s="33">
        <v>200.32</v>
      </c>
      <c r="AA1731" s="34"/>
      <c r="AB1731" s="33">
        <f t="shared" si="367"/>
        <v>200.32</v>
      </c>
      <c r="AC1731" s="34"/>
      <c r="AD1731" s="145">
        <f t="shared" si="366"/>
        <v>166.93299999999999</v>
      </c>
      <c r="AE1731" s="105"/>
      <c r="AF1731" s="34"/>
      <c r="AG1731" s="34"/>
      <c r="AH1731" s="34"/>
      <c r="AI1731" s="29">
        <v>3.7999999999999999E-2</v>
      </c>
      <c r="AJ1731" s="29"/>
      <c r="AK1731" s="29"/>
      <c r="AL1731" s="29"/>
      <c r="AM1731" s="29" t="s">
        <v>28</v>
      </c>
      <c r="AN1731" s="158" t="s">
        <v>28</v>
      </c>
      <c r="AO1731" s="29" t="s">
        <v>28</v>
      </c>
      <c r="AP1731" s="29">
        <v>320</v>
      </c>
      <c r="AQ1731" s="29"/>
      <c r="AR1731" s="29"/>
      <c r="AS1731" s="29"/>
      <c r="AT1731" s="127"/>
      <c r="AU1731" s="144"/>
      <c r="AV1731" s="36"/>
      <c r="AW1731" s="102"/>
      <c r="AX1731" s="129"/>
      <c r="AY1731" s="106"/>
      <c r="BM1731" s="131"/>
      <c r="BN1731" s="131"/>
    </row>
    <row r="1732" spans="1:66" ht="25.2" x14ac:dyDescent="0.3">
      <c r="A1732" s="1"/>
      <c r="B1732" s="47"/>
      <c r="C1732" s="45">
        <v>1136894</v>
      </c>
      <c r="D1732" s="47"/>
      <c r="E1732" s="166"/>
      <c r="F1732" s="39" t="s">
        <v>5981</v>
      </c>
      <c r="G1732" s="29" t="s">
        <v>31</v>
      </c>
      <c r="H1732" s="157" t="s">
        <v>4781</v>
      </c>
      <c r="I1732" s="148"/>
      <c r="J1732" s="147"/>
      <c r="K1732" s="148"/>
      <c r="L1732" s="148"/>
      <c r="M1732" s="147"/>
      <c r="N1732" s="29"/>
      <c r="O1732" s="29"/>
      <c r="P1732" s="29"/>
      <c r="Q1732" s="29"/>
      <c r="R1732" s="29"/>
      <c r="S1732" s="29"/>
      <c r="T1732" s="29"/>
      <c r="U1732" s="29"/>
      <c r="V1732" s="29"/>
      <c r="W1732" s="39" t="s">
        <v>5285</v>
      </c>
      <c r="X1732" s="37" t="s">
        <v>158</v>
      </c>
      <c r="Y1732" s="146"/>
      <c r="Z1732" s="33">
        <v>305.92</v>
      </c>
      <c r="AA1732" s="34"/>
      <c r="AB1732" s="33">
        <f t="shared" si="367"/>
        <v>305.92</v>
      </c>
      <c r="AC1732" s="34"/>
      <c r="AD1732" s="145">
        <f t="shared" si="366"/>
        <v>254.93299999999999</v>
      </c>
      <c r="AE1732" s="105"/>
      <c r="AF1732" s="34"/>
      <c r="AG1732" s="34"/>
      <c r="AH1732" s="34"/>
      <c r="AI1732" s="29">
        <v>6.6000000000000003E-2</v>
      </c>
      <c r="AJ1732" s="29"/>
      <c r="AK1732" s="29"/>
      <c r="AL1732" s="29"/>
      <c r="AM1732" s="29" t="s">
        <v>28</v>
      </c>
      <c r="AN1732" s="158" t="s">
        <v>28</v>
      </c>
      <c r="AO1732" s="29" t="s">
        <v>28</v>
      </c>
      <c r="AP1732" s="29">
        <v>200</v>
      </c>
      <c r="AQ1732" s="29"/>
      <c r="AR1732" s="29"/>
      <c r="AS1732" s="29"/>
      <c r="AT1732" s="127"/>
      <c r="AU1732" s="144"/>
      <c r="AV1732" s="36"/>
      <c r="AW1732" s="102"/>
      <c r="AX1732" s="129"/>
      <c r="AY1732" s="106"/>
      <c r="BM1732" s="131"/>
      <c r="BN1732" s="131"/>
    </row>
    <row r="1733" spans="1:66" ht="25.2" x14ac:dyDescent="0.3">
      <c r="A1733" s="1"/>
      <c r="B1733" s="47"/>
      <c r="C1733" s="45">
        <v>1136895</v>
      </c>
      <c r="D1733" s="47"/>
      <c r="E1733" s="166"/>
      <c r="F1733" s="39" t="s">
        <v>5982</v>
      </c>
      <c r="G1733" s="29" t="s">
        <v>31</v>
      </c>
      <c r="H1733" s="157" t="s">
        <v>4781</v>
      </c>
      <c r="I1733" s="148"/>
      <c r="J1733" s="147"/>
      <c r="K1733" s="148"/>
      <c r="L1733" s="148"/>
      <c r="M1733" s="147"/>
      <c r="N1733" s="29"/>
      <c r="O1733" s="29"/>
      <c r="P1733" s="29"/>
      <c r="Q1733" s="29"/>
      <c r="R1733" s="29"/>
      <c r="S1733" s="29"/>
      <c r="T1733" s="29"/>
      <c r="U1733" s="29"/>
      <c r="V1733" s="29"/>
      <c r="W1733" s="39" t="s">
        <v>5285</v>
      </c>
      <c r="X1733" s="37" t="s">
        <v>158</v>
      </c>
      <c r="Y1733" s="146"/>
      <c r="Z1733" s="33">
        <v>1767.04</v>
      </c>
      <c r="AA1733" s="34"/>
      <c r="AB1733" s="33">
        <f t="shared" si="367"/>
        <v>1767.04</v>
      </c>
      <c r="AC1733" s="34"/>
      <c r="AD1733" s="145">
        <f t="shared" si="366"/>
        <v>1472.5329999999999</v>
      </c>
      <c r="AE1733" s="105"/>
      <c r="AF1733" s="34"/>
      <c r="AG1733" s="34"/>
      <c r="AH1733" s="34"/>
      <c r="AI1733" s="29">
        <v>0.20399999999999999</v>
      </c>
      <c r="AJ1733" s="29"/>
      <c r="AK1733" s="29"/>
      <c r="AL1733" s="29"/>
      <c r="AM1733" s="29" t="s">
        <v>28</v>
      </c>
      <c r="AN1733" s="158" t="s">
        <v>28</v>
      </c>
      <c r="AO1733" s="29" t="s">
        <v>28</v>
      </c>
      <c r="AP1733" s="29">
        <v>48</v>
      </c>
      <c r="AQ1733" s="29"/>
      <c r="AR1733" s="29"/>
      <c r="AS1733" s="29"/>
      <c r="AT1733" s="127"/>
      <c r="AU1733" s="144"/>
      <c r="AV1733" s="36"/>
      <c r="AW1733" s="102"/>
      <c r="AX1733" s="129"/>
      <c r="AY1733" s="106"/>
      <c r="BM1733" s="131"/>
      <c r="BN1733" s="131"/>
    </row>
    <row r="1734" spans="1:66" ht="25.2" x14ac:dyDescent="0.3">
      <c r="A1734" s="1"/>
      <c r="B1734" s="47"/>
      <c r="C1734" s="45">
        <v>1136896</v>
      </c>
      <c r="D1734" s="47"/>
      <c r="E1734" s="166"/>
      <c r="F1734" s="39" t="s">
        <v>5983</v>
      </c>
      <c r="G1734" s="29" t="s">
        <v>31</v>
      </c>
      <c r="H1734" s="157" t="s">
        <v>4781</v>
      </c>
      <c r="I1734" s="148"/>
      <c r="J1734" s="147"/>
      <c r="K1734" s="148"/>
      <c r="L1734" s="148"/>
      <c r="M1734" s="147"/>
      <c r="N1734" s="29"/>
      <c r="O1734" s="29"/>
      <c r="P1734" s="29"/>
      <c r="Q1734" s="29"/>
      <c r="R1734" s="29"/>
      <c r="S1734" s="29"/>
      <c r="T1734" s="29"/>
      <c r="U1734" s="29"/>
      <c r="V1734" s="29"/>
      <c r="W1734" s="39" t="s">
        <v>5285</v>
      </c>
      <c r="X1734" s="37" t="s">
        <v>158</v>
      </c>
      <c r="Y1734" s="146"/>
      <c r="Z1734" s="33">
        <v>2096</v>
      </c>
      <c r="AA1734" s="34"/>
      <c r="AB1734" s="33">
        <f t="shared" si="367"/>
        <v>2096</v>
      </c>
      <c r="AC1734" s="34"/>
      <c r="AD1734" s="145">
        <f t="shared" si="366"/>
        <v>1746.6669999999999</v>
      </c>
      <c r="AE1734" s="105"/>
      <c r="AF1734" s="34"/>
      <c r="AG1734" s="34"/>
      <c r="AH1734" s="34"/>
      <c r="AI1734" s="29">
        <v>0.27300000000000002</v>
      </c>
      <c r="AJ1734" s="29"/>
      <c r="AK1734" s="29"/>
      <c r="AL1734" s="29"/>
      <c r="AM1734" s="29" t="s">
        <v>28</v>
      </c>
      <c r="AN1734" s="158" t="s">
        <v>28</v>
      </c>
      <c r="AO1734" s="29" t="s">
        <v>28</v>
      </c>
      <c r="AP1734" s="29">
        <v>32</v>
      </c>
      <c r="AQ1734" s="29"/>
      <c r="AR1734" s="29"/>
      <c r="AS1734" s="29"/>
      <c r="AT1734" s="127"/>
      <c r="AU1734" s="144"/>
      <c r="AV1734" s="36"/>
      <c r="AW1734" s="102"/>
      <c r="AX1734" s="129"/>
      <c r="AY1734" s="106"/>
      <c r="BM1734" s="131"/>
      <c r="BN1734" s="131"/>
    </row>
    <row r="1735" spans="1:66" ht="25.2" x14ac:dyDescent="0.3">
      <c r="A1735" s="1"/>
      <c r="B1735" s="47"/>
      <c r="C1735" s="45">
        <v>1136897</v>
      </c>
      <c r="D1735" s="47"/>
      <c r="E1735" s="166"/>
      <c r="F1735" s="39" t="s">
        <v>5984</v>
      </c>
      <c r="G1735" s="29" t="s">
        <v>31</v>
      </c>
      <c r="H1735" s="157" t="s">
        <v>4781</v>
      </c>
      <c r="I1735" s="148"/>
      <c r="J1735" s="147"/>
      <c r="K1735" s="148"/>
      <c r="L1735" s="148"/>
      <c r="M1735" s="147"/>
      <c r="N1735" s="29"/>
      <c r="O1735" s="29"/>
      <c r="P1735" s="29"/>
      <c r="Q1735" s="29"/>
      <c r="R1735" s="29"/>
      <c r="S1735" s="29"/>
      <c r="T1735" s="29"/>
      <c r="U1735" s="29"/>
      <c r="V1735" s="29"/>
      <c r="W1735" s="39" t="s">
        <v>5285</v>
      </c>
      <c r="X1735" s="37" t="s">
        <v>158</v>
      </c>
      <c r="Y1735" s="146"/>
      <c r="Z1735" s="33">
        <v>3139.2</v>
      </c>
      <c r="AA1735" s="34"/>
      <c r="AB1735" s="33">
        <f t="shared" si="367"/>
        <v>3139.2</v>
      </c>
      <c r="AC1735" s="34"/>
      <c r="AD1735" s="145">
        <f t="shared" si="366"/>
        <v>2616</v>
      </c>
      <c r="AE1735" s="105"/>
      <c r="AF1735" s="34"/>
      <c r="AG1735" s="34"/>
      <c r="AH1735" s="34"/>
      <c r="AI1735" s="29">
        <v>0.625</v>
      </c>
      <c r="AJ1735" s="29"/>
      <c r="AK1735" s="29"/>
      <c r="AL1735" s="29"/>
      <c r="AM1735" s="29" t="s">
        <v>28</v>
      </c>
      <c r="AN1735" s="158" t="s">
        <v>28</v>
      </c>
      <c r="AO1735" s="29" t="s">
        <v>28</v>
      </c>
      <c r="AP1735" s="29">
        <v>8</v>
      </c>
      <c r="AQ1735" s="29"/>
      <c r="AR1735" s="29"/>
      <c r="AS1735" s="29"/>
      <c r="AT1735" s="127"/>
      <c r="AU1735" s="144"/>
      <c r="AV1735" s="36"/>
      <c r="AW1735" s="102"/>
      <c r="AX1735" s="129"/>
      <c r="AY1735" s="106"/>
      <c r="BM1735" s="131"/>
      <c r="BN1735" s="131"/>
    </row>
    <row r="1736" spans="1:66" ht="25.2" x14ac:dyDescent="0.3">
      <c r="A1736" s="1"/>
      <c r="B1736" s="47"/>
      <c r="C1736" s="45">
        <v>1136898</v>
      </c>
      <c r="D1736" s="47"/>
      <c r="E1736" s="166"/>
      <c r="F1736" s="39" t="s">
        <v>5985</v>
      </c>
      <c r="G1736" s="29" t="s">
        <v>31</v>
      </c>
      <c r="H1736" s="157" t="s">
        <v>4781</v>
      </c>
      <c r="I1736" s="148"/>
      <c r="J1736" s="147"/>
      <c r="K1736" s="148"/>
      <c r="L1736" s="148"/>
      <c r="M1736" s="147"/>
      <c r="N1736" s="29"/>
      <c r="O1736" s="29"/>
      <c r="P1736" s="29"/>
      <c r="Q1736" s="29"/>
      <c r="R1736" s="29"/>
      <c r="S1736" s="29"/>
      <c r="T1736" s="29"/>
      <c r="U1736" s="29"/>
      <c r="V1736" s="29"/>
      <c r="W1736" s="39" t="s">
        <v>5285</v>
      </c>
      <c r="X1736" s="37" t="s">
        <v>158</v>
      </c>
      <c r="Y1736" s="146"/>
      <c r="Z1736" s="33">
        <v>4041.6</v>
      </c>
      <c r="AA1736" s="34"/>
      <c r="AB1736" s="33">
        <f t="shared" si="367"/>
        <v>4041.6</v>
      </c>
      <c r="AC1736" s="34"/>
      <c r="AD1736" s="145">
        <f t="shared" si="366"/>
        <v>3368</v>
      </c>
      <c r="AE1736" s="105"/>
      <c r="AF1736" s="34"/>
      <c r="AG1736" s="34"/>
      <c r="AH1736" s="34"/>
      <c r="AI1736" s="29">
        <v>0.58199999999999996</v>
      </c>
      <c r="AJ1736" s="29"/>
      <c r="AK1736" s="29"/>
      <c r="AL1736" s="29"/>
      <c r="AM1736" s="29" t="s">
        <v>28</v>
      </c>
      <c r="AN1736" s="158" t="s">
        <v>28</v>
      </c>
      <c r="AO1736" s="29" t="s">
        <v>28</v>
      </c>
      <c r="AP1736" s="29">
        <v>8</v>
      </c>
      <c r="AQ1736" s="29"/>
      <c r="AR1736" s="29"/>
      <c r="AS1736" s="29"/>
      <c r="AT1736" s="127"/>
      <c r="AU1736" s="144"/>
      <c r="AV1736" s="36"/>
      <c r="AW1736" s="102"/>
      <c r="AX1736" s="129"/>
      <c r="AY1736" s="106"/>
      <c r="BM1736" s="131"/>
      <c r="BN1736" s="131"/>
    </row>
    <row r="1737" spans="1:66" ht="25.2" x14ac:dyDescent="0.3">
      <c r="A1737" s="1"/>
      <c r="B1737" s="47"/>
      <c r="C1737" s="45">
        <v>1136899</v>
      </c>
      <c r="D1737" s="47"/>
      <c r="E1737" s="166"/>
      <c r="F1737" s="39" t="s">
        <v>5986</v>
      </c>
      <c r="G1737" s="29" t="s">
        <v>31</v>
      </c>
      <c r="H1737" s="157" t="s">
        <v>4781</v>
      </c>
      <c r="I1737" s="148"/>
      <c r="J1737" s="147"/>
      <c r="K1737" s="148"/>
      <c r="L1737" s="148"/>
      <c r="M1737" s="147"/>
      <c r="N1737" s="29"/>
      <c r="O1737" s="29"/>
      <c r="P1737" s="29"/>
      <c r="Q1737" s="29"/>
      <c r="R1737" s="29"/>
      <c r="S1737" s="29"/>
      <c r="T1737" s="29"/>
      <c r="U1737" s="29"/>
      <c r="V1737" s="29"/>
      <c r="W1737" s="39" t="s">
        <v>5285</v>
      </c>
      <c r="X1737" s="37" t="s">
        <v>158</v>
      </c>
      <c r="Y1737" s="146"/>
      <c r="Z1737" s="33">
        <v>5776</v>
      </c>
      <c r="AA1737" s="34"/>
      <c r="AB1737" s="33">
        <f t="shared" si="367"/>
        <v>5776</v>
      </c>
      <c r="AC1737" s="34"/>
      <c r="AD1737" s="145">
        <f t="shared" si="366"/>
        <v>4813.3329999999996</v>
      </c>
      <c r="AE1737" s="105"/>
      <c r="AF1737" s="34"/>
      <c r="AG1737" s="34"/>
      <c r="AH1737" s="34"/>
      <c r="AI1737" s="29">
        <v>1.1619999999999999</v>
      </c>
      <c r="AJ1737" s="29"/>
      <c r="AK1737" s="29"/>
      <c r="AL1737" s="29"/>
      <c r="AM1737" s="29" t="s">
        <v>28</v>
      </c>
      <c r="AN1737" s="158" t="s">
        <v>28</v>
      </c>
      <c r="AO1737" s="29" t="s">
        <v>28</v>
      </c>
      <c r="AP1737" s="29">
        <v>4</v>
      </c>
      <c r="AQ1737" s="29"/>
      <c r="AR1737" s="29"/>
      <c r="AS1737" s="29"/>
      <c r="AT1737" s="127"/>
      <c r="AU1737" s="144"/>
      <c r="AV1737" s="36"/>
      <c r="AW1737" s="102"/>
      <c r="AX1737" s="129"/>
      <c r="AY1737" s="106"/>
      <c r="BM1737" s="131"/>
      <c r="BN1737" s="131"/>
    </row>
    <row r="1738" spans="1:66" ht="25.2" x14ac:dyDescent="0.3">
      <c r="A1738" s="1"/>
      <c r="B1738" s="47"/>
      <c r="C1738" s="45">
        <v>1136900</v>
      </c>
      <c r="D1738" s="47"/>
      <c r="E1738" s="166"/>
      <c r="F1738" s="39" t="s">
        <v>5987</v>
      </c>
      <c r="G1738" s="29" t="s">
        <v>31</v>
      </c>
      <c r="H1738" s="157" t="s">
        <v>4781</v>
      </c>
      <c r="I1738" s="148"/>
      <c r="J1738" s="147"/>
      <c r="K1738" s="148"/>
      <c r="L1738" s="148"/>
      <c r="M1738" s="147"/>
      <c r="N1738" s="29"/>
      <c r="O1738" s="29"/>
      <c r="P1738" s="29"/>
      <c r="Q1738" s="29"/>
      <c r="R1738" s="29"/>
      <c r="S1738" s="29"/>
      <c r="T1738" s="29"/>
      <c r="U1738" s="29"/>
      <c r="V1738" s="29"/>
      <c r="W1738" s="39" t="s">
        <v>5286</v>
      </c>
      <c r="X1738" s="37" t="s">
        <v>1268</v>
      </c>
      <c r="Y1738" s="146"/>
      <c r="Z1738" s="33">
        <v>99.84</v>
      </c>
      <c r="AA1738" s="34"/>
      <c r="AB1738" s="33">
        <f t="shared" si="367"/>
        <v>99.84</v>
      </c>
      <c r="AC1738" s="34"/>
      <c r="AD1738" s="145">
        <f t="shared" si="366"/>
        <v>83.2</v>
      </c>
      <c r="AE1738" s="105"/>
      <c r="AF1738" s="34"/>
      <c r="AG1738" s="34"/>
      <c r="AH1738" s="34"/>
      <c r="AI1738" s="29">
        <v>0.112</v>
      </c>
      <c r="AJ1738" s="29"/>
      <c r="AK1738" s="29"/>
      <c r="AL1738" s="29"/>
      <c r="AM1738" s="29" t="s">
        <v>28</v>
      </c>
      <c r="AN1738" s="158" t="s">
        <v>28</v>
      </c>
      <c r="AO1738" s="29" t="s">
        <v>28</v>
      </c>
      <c r="AP1738" s="29">
        <v>500</v>
      </c>
      <c r="AQ1738" s="29"/>
      <c r="AR1738" s="29"/>
      <c r="AS1738" s="29"/>
      <c r="AT1738" s="127"/>
      <c r="AU1738" s="144"/>
      <c r="AV1738" s="36"/>
      <c r="AW1738" s="102"/>
      <c r="AX1738" s="129"/>
      <c r="AY1738" s="106"/>
      <c r="BM1738" s="131"/>
      <c r="BN1738" s="131"/>
    </row>
    <row r="1739" spans="1:66" ht="25.2" x14ac:dyDescent="0.3">
      <c r="A1739" s="1"/>
      <c r="B1739" s="47"/>
      <c r="C1739" s="45">
        <v>1136901</v>
      </c>
      <c r="D1739" s="47"/>
      <c r="E1739" s="166"/>
      <c r="F1739" s="39" t="s">
        <v>5988</v>
      </c>
      <c r="G1739" s="29" t="s">
        <v>31</v>
      </c>
      <c r="H1739" s="157" t="s">
        <v>4781</v>
      </c>
      <c r="I1739" s="148"/>
      <c r="J1739" s="147"/>
      <c r="K1739" s="148"/>
      <c r="L1739" s="148"/>
      <c r="M1739" s="147"/>
      <c r="N1739" s="29"/>
      <c r="O1739" s="29"/>
      <c r="P1739" s="29"/>
      <c r="Q1739" s="29"/>
      <c r="R1739" s="29"/>
      <c r="S1739" s="29"/>
      <c r="T1739" s="29"/>
      <c r="U1739" s="29"/>
      <c r="V1739" s="29"/>
      <c r="W1739" s="39" t="s">
        <v>5285</v>
      </c>
      <c r="X1739" s="37" t="s">
        <v>158</v>
      </c>
      <c r="Y1739" s="146"/>
      <c r="Z1739" s="33">
        <v>1086.72</v>
      </c>
      <c r="AA1739" s="34"/>
      <c r="AB1739" s="33">
        <f t="shared" si="367"/>
        <v>1086.72</v>
      </c>
      <c r="AC1739" s="34"/>
      <c r="AD1739" s="145">
        <f t="shared" si="366"/>
        <v>905.6</v>
      </c>
      <c r="AE1739" s="105"/>
      <c r="AF1739" s="34"/>
      <c r="AG1739" s="34"/>
      <c r="AH1739" s="34"/>
      <c r="AI1739" s="29">
        <v>0.26</v>
      </c>
      <c r="AJ1739" s="29"/>
      <c r="AK1739" s="29"/>
      <c r="AL1739" s="29"/>
      <c r="AM1739" s="29" t="s">
        <v>28</v>
      </c>
      <c r="AN1739" s="158" t="s">
        <v>28</v>
      </c>
      <c r="AO1739" s="29" t="s">
        <v>28</v>
      </c>
      <c r="AP1739" s="29">
        <v>96</v>
      </c>
      <c r="AQ1739" s="29"/>
      <c r="AR1739" s="29"/>
      <c r="AS1739" s="29"/>
      <c r="AT1739" s="127"/>
      <c r="AU1739" s="144"/>
      <c r="AV1739" s="36"/>
      <c r="AW1739" s="102"/>
      <c r="AX1739" s="129"/>
      <c r="AY1739" s="106"/>
      <c r="BM1739" s="131"/>
      <c r="BN1739" s="131"/>
    </row>
    <row r="1740" spans="1:66" ht="25.2" x14ac:dyDescent="0.3">
      <c r="A1740" s="1"/>
      <c r="B1740" s="47"/>
      <c r="C1740" s="45">
        <v>1136902</v>
      </c>
      <c r="D1740" s="47"/>
      <c r="E1740" s="166"/>
      <c r="F1740" s="39" t="s">
        <v>5989</v>
      </c>
      <c r="G1740" s="29" t="s">
        <v>31</v>
      </c>
      <c r="H1740" s="157" t="s">
        <v>4781</v>
      </c>
      <c r="I1740" s="148"/>
      <c r="J1740" s="147"/>
      <c r="K1740" s="148"/>
      <c r="L1740" s="148"/>
      <c r="M1740" s="147"/>
      <c r="N1740" s="29"/>
      <c r="O1740" s="29"/>
      <c r="P1740" s="29"/>
      <c r="Q1740" s="29"/>
      <c r="R1740" s="29"/>
      <c r="S1740" s="29"/>
      <c r="T1740" s="29"/>
      <c r="U1740" s="29"/>
      <c r="V1740" s="29"/>
      <c r="W1740" s="39" t="s">
        <v>5285</v>
      </c>
      <c r="X1740" s="37" t="s">
        <v>158</v>
      </c>
      <c r="Y1740" s="146"/>
      <c r="Z1740" s="33">
        <v>3014.4</v>
      </c>
      <c r="AA1740" s="34"/>
      <c r="AB1740" s="33">
        <f t="shared" si="367"/>
        <v>3014.4</v>
      </c>
      <c r="AC1740" s="34"/>
      <c r="AD1740" s="145">
        <f t="shared" si="366"/>
        <v>2512</v>
      </c>
      <c r="AE1740" s="105"/>
      <c r="AF1740" s="34"/>
      <c r="AG1740" s="34"/>
      <c r="AH1740" s="34"/>
      <c r="AI1740" s="29">
        <v>1.9930000000000001</v>
      </c>
      <c r="AJ1740" s="29"/>
      <c r="AK1740" s="29"/>
      <c r="AL1740" s="29"/>
      <c r="AM1740" s="29" t="s">
        <v>28</v>
      </c>
      <c r="AN1740" s="158" t="s">
        <v>28</v>
      </c>
      <c r="AO1740" s="29" t="s">
        <v>28</v>
      </c>
      <c r="AP1740" s="29">
        <v>15</v>
      </c>
      <c r="AQ1740" s="29"/>
      <c r="AR1740" s="29"/>
      <c r="AS1740" s="29"/>
      <c r="AT1740" s="127"/>
      <c r="AU1740" s="144"/>
      <c r="AV1740" s="36"/>
      <c r="AW1740" s="102"/>
      <c r="AX1740" s="129"/>
      <c r="AY1740" s="106"/>
      <c r="BM1740" s="131"/>
      <c r="BN1740" s="131"/>
    </row>
    <row r="1741" spans="1:66" ht="25.2" x14ac:dyDescent="0.3">
      <c r="A1741" s="1"/>
      <c r="B1741" s="47"/>
      <c r="C1741" s="45">
        <v>1136903</v>
      </c>
      <c r="D1741" s="47"/>
      <c r="E1741" s="166"/>
      <c r="F1741" s="39" t="s">
        <v>5990</v>
      </c>
      <c r="G1741" s="29" t="s">
        <v>31</v>
      </c>
      <c r="H1741" s="157" t="s">
        <v>4781</v>
      </c>
      <c r="I1741" s="148"/>
      <c r="J1741" s="147"/>
      <c r="K1741" s="148"/>
      <c r="L1741" s="148"/>
      <c r="M1741" s="147"/>
      <c r="N1741" s="29"/>
      <c r="O1741" s="29"/>
      <c r="P1741" s="29"/>
      <c r="Q1741" s="29"/>
      <c r="R1741" s="29"/>
      <c r="S1741" s="29"/>
      <c r="T1741" s="29"/>
      <c r="U1741" s="29"/>
      <c r="V1741" s="29"/>
      <c r="W1741" s="39" t="s">
        <v>5285</v>
      </c>
      <c r="X1741" s="37" t="s">
        <v>158</v>
      </c>
      <c r="Y1741" s="146"/>
      <c r="Z1741" s="33">
        <v>1213.44</v>
      </c>
      <c r="AA1741" s="34"/>
      <c r="AB1741" s="33">
        <f t="shared" si="367"/>
        <v>1213.44</v>
      </c>
      <c r="AC1741" s="34"/>
      <c r="AD1741" s="145">
        <f t="shared" si="366"/>
        <v>1011.2</v>
      </c>
      <c r="AE1741" s="105"/>
      <c r="AF1741" s="34"/>
      <c r="AG1741" s="34"/>
      <c r="AH1741" s="34"/>
      <c r="AI1741" s="29">
        <v>0</v>
      </c>
      <c r="AJ1741" s="29"/>
      <c r="AK1741" s="29"/>
      <c r="AL1741" s="29"/>
      <c r="AM1741" s="29" t="s">
        <v>28</v>
      </c>
      <c r="AN1741" s="158" t="s">
        <v>28</v>
      </c>
      <c r="AO1741" s="29" t="s">
        <v>28</v>
      </c>
      <c r="AP1741" s="29">
        <v>24</v>
      </c>
      <c r="AQ1741" s="29"/>
      <c r="AR1741" s="29"/>
      <c r="AS1741" s="29"/>
      <c r="AT1741" s="127"/>
      <c r="AU1741" s="144"/>
      <c r="AV1741" s="36"/>
      <c r="AW1741" s="102"/>
      <c r="AX1741" s="129"/>
      <c r="AY1741" s="106"/>
      <c r="BM1741" s="131"/>
      <c r="BN1741" s="131"/>
    </row>
    <row r="1742" spans="1:66" ht="25.2" x14ac:dyDescent="0.3">
      <c r="A1742" s="1"/>
      <c r="B1742" s="47"/>
      <c r="C1742" s="45">
        <v>1136904</v>
      </c>
      <c r="D1742" s="47"/>
      <c r="E1742" s="166"/>
      <c r="F1742" s="39" t="s">
        <v>5991</v>
      </c>
      <c r="G1742" s="29" t="s">
        <v>31</v>
      </c>
      <c r="H1742" s="157" t="s">
        <v>4781</v>
      </c>
      <c r="I1742" s="148"/>
      <c r="J1742" s="147"/>
      <c r="K1742" s="148"/>
      <c r="L1742" s="148"/>
      <c r="M1742" s="147"/>
      <c r="N1742" s="29"/>
      <c r="O1742" s="29"/>
      <c r="P1742" s="29"/>
      <c r="Q1742" s="29"/>
      <c r="R1742" s="29"/>
      <c r="S1742" s="29"/>
      <c r="T1742" s="29"/>
      <c r="U1742" s="29"/>
      <c r="V1742" s="29"/>
      <c r="W1742" s="39" t="s">
        <v>5285</v>
      </c>
      <c r="X1742" s="37" t="s">
        <v>158</v>
      </c>
      <c r="Y1742" s="146"/>
      <c r="Z1742" s="33">
        <v>3104</v>
      </c>
      <c r="AA1742" s="34"/>
      <c r="AB1742" s="33">
        <f t="shared" si="367"/>
        <v>3104</v>
      </c>
      <c r="AC1742" s="34"/>
      <c r="AD1742" s="145">
        <f t="shared" si="366"/>
        <v>2586.6669999999999</v>
      </c>
      <c r="AE1742" s="105"/>
      <c r="AF1742" s="34"/>
      <c r="AG1742" s="34"/>
      <c r="AH1742" s="34"/>
      <c r="AI1742" s="29">
        <v>0.63700000000000001</v>
      </c>
      <c r="AJ1742" s="29"/>
      <c r="AK1742" s="29"/>
      <c r="AL1742" s="29"/>
      <c r="AM1742" s="29" t="s">
        <v>28</v>
      </c>
      <c r="AN1742" s="158" t="s">
        <v>28</v>
      </c>
      <c r="AO1742" s="29" t="s">
        <v>28</v>
      </c>
      <c r="AP1742" s="29">
        <v>14</v>
      </c>
      <c r="AQ1742" s="29"/>
      <c r="AR1742" s="29"/>
      <c r="AS1742" s="29"/>
      <c r="AT1742" s="127"/>
      <c r="AU1742" s="144"/>
      <c r="AV1742" s="36"/>
      <c r="AW1742" s="102"/>
      <c r="AX1742" s="129"/>
      <c r="AY1742" s="106"/>
      <c r="BM1742" s="131"/>
      <c r="BN1742" s="131"/>
    </row>
    <row r="1743" spans="1:66" ht="25.2" x14ac:dyDescent="0.3">
      <c r="A1743" s="1"/>
      <c r="B1743" s="47"/>
      <c r="C1743" s="45">
        <v>1136905</v>
      </c>
      <c r="D1743" s="47"/>
      <c r="E1743" s="166"/>
      <c r="F1743" s="39" t="s">
        <v>5992</v>
      </c>
      <c r="G1743" s="29" t="s">
        <v>31</v>
      </c>
      <c r="H1743" s="157" t="s">
        <v>4781</v>
      </c>
      <c r="I1743" s="148"/>
      <c r="J1743" s="147"/>
      <c r="K1743" s="148"/>
      <c r="L1743" s="148"/>
      <c r="M1743" s="147"/>
      <c r="N1743" s="29"/>
      <c r="O1743" s="29"/>
      <c r="P1743" s="29"/>
      <c r="Q1743" s="29"/>
      <c r="R1743" s="29"/>
      <c r="S1743" s="29"/>
      <c r="T1743" s="29"/>
      <c r="U1743" s="29"/>
      <c r="V1743" s="29"/>
      <c r="W1743" s="39" t="s">
        <v>5285</v>
      </c>
      <c r="X1743" s="37" t="s">
        <v>158</v>
      </c>
      <c r="Y1743" s="146"/>
      <c r="Z1743" s="33">
        <v>3133.44</v>
      </c>
      <c r="AA1743" s="34"/>
      <c r="AB1743" s="33">
        <f t="shared" si="367"/>
        <v>3133.44</v>
      </c>
      <c r="AC1743" s="34"/>
      <c r="AD1743" s="145">
        <f t="shared" si="366"/>
        <v>2611.1999999999998</v>
      </c>
      <c r="AE1743" s="105"/>
      <c r="AF1743" s="34"/>
      <c r="AG1743" s="34"/>
      <c r="AH1743" s="34"/>
      <c r="AI1743" s="29">
        <v>0</v>
      </c>
      <c r="AJ1743" s="29"/>
      <c r="AK1743" s="29"/>
      <c r="AL1743" s="29"/>
      <c r="AM1743" s="29" t="s">
        <v>28</v>
      </c>
      <c r="AN1743" s="158" t="s">
        <v>28</v>
      </c>
      <c r="AO1743" s="29" t="s">
        <v>28</v>
      </c>
      <c r="AP1743" s="29">
        <v>24</v>
      </c>
      <c r="AQ1743" s="29"/>
      <c r="AR1743" s="29"/>
      <c r="AS1743" s="29"/>
      <c r="AT1743" s="127"/>
      <c r="AU1743" s="144"/>
      <c r="AV1743" s="36"/>
      <c r="AW1743" s="102"/>
      <c r="AX1743" s="129"/>
      <c r="AY1743" s="106"/>
      <c r="BM1743" s="131"/>
      <c r="BN1743" s="131"/>
    </row>
    <row r="1744" spans="1:66" ht="25.2" x14ac:dyDescent="0.3">
      <c r="A1744" s="1"/>
      <c r="B1744" s="47"/>
      <c r="C1744" s="45">
        <v>1136906</v>
      </c>
      <c r="D1744" s="47"/>
      <c r="E1744" s="166"/>
      <c r="F1744" s="39" t="s">
        <v>5993</v>
      </c>
      <c r="G1744" s="29" t="s">
        <v>31</v>
      </c>
      <c r="H1744" s="157" t="s">
        <v>4781</v>
      </c>
      <c r="I1744" s="148"/>
      <c r="J1744" s="147"/>
      <c r="K1744" s="148"/>
      <c r="L1744" s="148"/>
      <c r="M1744" s="147"/>
      <c r="N1744" s="29"/>
      <c r="O1744" s="29"/>
      <c r="P1744" s="29"/>
      <c r="Q1744" s="29"/>
      <c r="R1744" s="29"/>
      <c r="S1744" s="29"/>
      <c r="T1744" s="29"/>
      <c r="U1744" s="29"/>
      <c r="V1744" s="29"/>
      <c r="W1744" s="39" t="s">
        <v>5285</v>
      </c>
      <c r="X1744" s="37" t="s">
        <v>158</v>
      </c>
      <c r="Y1744" s="146"/>
      <c r="Z1744" s="33">
        <v>5617.92</v>
      </c>
      <c r="AA1744" s="34"/>
      <c r="AB1744" s="33">
        <f t="shared" si="367"/>
        <v>5617.92</v>
      </c>
      <c r="AC1744" s="34"/>
      <c r="AD1744" s="145">
        <f t="shared" si="366"/>
        <v>4681.6000000000004</v>
      </c>
      <c r="AE1744" s="105"/>
      <c r="AF1744" s="34"/>
      <c r="AG1744" s="34"/>
      <c r="AH1744" s="34"/>
      <c r="AI1744" s="29">
        <v>1.2969999999999999</v>
      </c>
      <c r="AJ1744" s="29"/>
      <c r="AK1744" s="29"/>
      <c r="AL1744" s="29"/>
      <c r="AM1744" s="29" t="s">
        <v>28</v>
      </c>
      <c r="AN1744" s="158" t="s">
        <v>28</v>
      </c>
      <c r="AO1744" s="29" t="s">
        <v>28</v>
      </c>
      <c r="AP1744" s="29">
        <v>4</v>
      </c>
      <c r="AQ1744" s="29"/>
      <c r="AR1744" s="29"/>
      <c r="AS1744" s="29"/>
      <c r="AT1744" s="127"/>
      <c r="AU1744" s="144"/>
      <c r="AV1744" s="36"/>
      <c r="AW1744" s="102"/>
      <c r="AX1744" s="129"/>
      <c r="AY1744" s="106"/>
      <c r="BM1744" s="131"/>
      <c r="BN1744" s="131"/>
    </row>
    <row r="1745" spans="1:68" ht="25.2" x14ac:dyDescent="0.3">
      <c r="A1745" s="1"/>
      <c r="B1745" s="47"/>
      <c r="C1745" s="45">
        <v>1136907</v>
      </c>
      <c r="D1745" s="47"/>
      <c r="E1745" s="166"/>
      <c r="F1745" s="39" t="s">
        <v>5994</v>
      </c>
      <c r="G1745" s="29" t="s">
        <v>31</v>
      </c>
      <c r="H1745" s="157" t="s">
        <v>4781</v>
      </c>
      <c r="I1745" s="148"/>
      <c r="J1745" s="147"/>
      <c r="K1745" s="148"/>
      <c r="L1745" s="148"/>
      <c r="M1745" s="147"/>
      <c r="N1745" s="29"/>
      <c r="O1745" s="29"/>
      <c r="P1745" s="29"/>
      <c r="Q1745" s="29"/>
      <c r="R1745" s="29"/>
      <c r="S1745" s="29"/>
      <c r="T1745" s="29"/>
      <c r="U1745" s="29"/>
      <c r="V1745" s="29"/>
      <c r="W1745" s="39" t="s">
        <v>5285</v>
      </c>
      <c r="X1745" s="37" t="s">
        <v>158</v>
      </c>
      <c r="Y1745" s="146"/>
      <c r="Z1745" s="33">
        <v>6214.4</v>
      </c>
      <c r="AA1745" s="34"/>
      <c r="AB1745" s="33">
        <f t="shared" si="367"/>
        <v>6214.4</v>
      </c>
      <c r="AC1745" s="34"/>
      <c r="AD1745" s="145">
        <f t="shared" si="366"/>
        <v>5178.6670000000004</v>
      </c>
      <c r="AE1745" s="105"/>
      <c r="AF1745" s="34"/>
      <c r="AG1745" s="34"/>
      <c r="AH1745" s="34"/>
      <c r="AI1745" s="29">
        <v>1.288</v>
      </c>
      <c r="AJ1745" s="29"/>
      <c r="AK1745" s="29"/>
      <c r="AL1745" s="29"/>
      <c r="AM1745" s="29" t="s">
        <v>28</v>
      </c>
      <c r="AN1745" s="158" t="s">
        <v>28</v>
      </c>
      <c r="AO1745" s="29" t="s">
        <v>28</v>
      </c>
      <c r="AP1745" s="29">
        <v>8</v>
      </c>
      <c r="AQ1745" s="29"/>
      <c r="AR1745" s="29"/>
      <c r="AS1745" s="29"/>
      <c r="AT1745" s="127"/>
      <c r="AU1745" s="144"/>
      <c r="AV1745" s="36"/>
      <c r="AW1745" s="102"/>
      <c r="AX1745" s="129"/>
      <c r="AY1745" s="106"/>
      <c r="BM1745" s="131"/>
      <c r="BN1745" s="131"/>
    </row>
    <row r="1746" spans="1:68" ht="25.2" x14ac:dyDescent="0.3">
      <c r="A1746" s="1"/>
      <c r="B1746" s="47"/>
      <c r="C1746" s="45">
        <v>1136908</v>
      </c>
      <c r="D1746" s="47"/>
      <c r="E1746" s="166"/>
      <c r="F1746" s="39" t="s">
        <v>5995</v>
      </c>
      <c r="G1746" s="29" t="s">
        <v>31</v>
      </c>
      <c r="H1746" s="157" t="s">
        <v>4781</v>
      </c>
      <c r="I1746" s="148"/>
      <c r="J1746" s="147"/>
      <c r="K1746" s="148"/>
      <c r="L1746" s="148"/>
      <c r="M1746" s="147"/>
      <c r="N1746" s="29"/>
      <c r="O1746" s="29"/>
      <c r="P1746" s="29"/>
      <c r="Q1746" s="29"/>
      <c r="R1746" s="29"/>
      <c r="S1746" s="29"/>
      <c r="T1746" s="29"/>
      <c r="U1746" s="29"/>
      <c r="V1746" s="29"/>
      <c r="W1746" s="39" t="s">
        <v>5285</v>
      </c>
      <c r="X1746" s="37" t="s">
        <v>158</v>
      </c>
      <c r="Y1746" s="146"/>
      <c r="Z1746" s="33">
        <v>5713.28</v>
      </c>
      <c r="AA1746" s="34"/>
      <c r="AB1746" s="33">
        <f t="shared" si="367"/>
        <v>5713.28</v>
      </c>
      <c r="AC1746" s="34"/>
      <c r="AD1746" s="145">
        <f t="shared" si="366"/>
        <v>4761.067</v>
      </c>
      <c r="AE1746" s="105"/>
      <c r="AF1746" s="34"/>
      <c r="AG1746" s="34"/>
      <c r="AH1746" s="34"/>
      <c r="AI1746" s="29">
        <v>1.2190000000000001</v>
      </c>
      <c r="AJ1746" s="29"/>
      <c r="AK1746" s="29"/>
      <c r="AL1746" s="29"/>
      <c r="AM1746" s="29" t="s">
        <v>28</v>
      </c>
      <c r="AN1746" s="158" t="s">
        <v>28</v>
      </c>
      <c r="AO1746" s="29" t="s">
        <v>28</v>
      </c>
      <c r="AP1746" s="29">
        <v>10</v>
      </c>
      <c r="AQ1746" s="29"/>
      <c r="AR1746" s="29"/>
      <c r="AS1746" s="29"/>
      <c r="AT1746" s="127"/>
      <c r="AU1746" s="144"/>
      <c r="AV1746" s="36"/>
      <c r="AW1746" s="102"/>
      <c r="AX1746" s="129"/>
      <c r="AY1746" s="106"/>
      <c r="BM1746" s="131"/>
      <c r="BN1746" s="131"/>
    </row>
    <row r="1747" spans="1:68" x14ac:dyDescent="0.3">
      <c r="A1747" s="1"/>
      <c r="B1747" s="47">
        <v>1529</v>
      </c>
      <c r="C1747" s="124" t="s">
        <v>4958</v>
      </c>
      <c r="D1747" s="64"/>
      <c r="E1747" s="64"/>
      <c r="F1747" s="39"/>
      <c r="G1747" s="65"/>
      <c r="H1747" s="66"/>
      <c r="I1747" s="148" t="s">
        <v>33</v>
      </c>
      <c r="J1747" s="147" t="s">
        <v>33</v>
      </c>
      <c r="K1747" s="148" t="e">
        <v>#N/A</v>
      </c>
      <c r="L1747" s="148" t="s">
        <v>32</v>
      </c>
      <c r="M1747" s="147" t="s">
        <v>33</v>
      </c>
      <c r="N1747" s="29" t="str">
        <f t="shared" ref="N1747:N1810" si="368">IFERROR(MID($D1747,1,7)+0,"")</f>
        <v/>
      </c>
      <c r="O1747" s="29" t="str">
        <f t="shared" ref="O1747:O1810" si="369">IFERROR(MID($D1747,10,7)+0,"")</f>
        <v/>
      </c>
      <c r="P1747" s="29" t="str">
        <f t="shared" ref="P1747:P1810" si="370">IFERROR(MID($D1747,19,7)+0,"")</f>
        <v/>
      </c>
      <c r="Q1747" s="29" t="str">
        <f t="shared" ref="Q1747:Q1810" si="371">IF(IFERROR(MID($U1747,1,7)+0,"")&lt;1130000,"",IFERROR(MID($U1747,1,7)+0,""))</f>
        <v/>
      </c>
      <c r="R1747" s="29" t="str">
        <f t="shared" ref="R1747:R1810" si="372">IF(IFERROR(MID($U1747,10,7)+0,"")&lt;1130000,"",IFERROR(MID($U1747,10,7)+0,""))</f>
        <v/>
      </c>
      <c r="S1747" s="29" t="str">
        <f t="shared" ref="S1747:S1810" si="373">IF(IFERROR(MID($U1747,19,7)+0,"")&lt;1130000,"",IFERROR(MID($U1747,19,7)+0,""))</f>
        <v/>
      </c>
      <c r="T1747" s="29" t="str">
        <f t="shared" ref="T1747:T1810" si="374">IF(Q1747="","",IF(R1747="",Q1747,Q1747&amp;", "&amp;R1747))</f>
        <v/>
      </c>
      <c r="U1747" s="64"/>
      <c r="V1747" s="64"/>
      <c r="W1747" s="67"/>
      <c r="X1747" s="65"/>
      <c r="Y1747" s="146">
        <v>0</v>
      </c>
      <c r="Z1747" s="33"/>
      <c r="AA1747" s="34" t="e">
        <f t="shared" ref="AA1747:AA1758" si="375">ROUND(Z1747/Y1747-1,3)</f>
        <v>#DIV/0!</v>
      </c>
      <c r="AB1747" s="33">
        <f t="shared" si="367"/>
        <v>0</v>
      </c>
      <c r="AC1747" s="34" t="e">
        <f t="shared" ref="AC1747:AC1758" si="376">(AD1747-AE1747)/AE1747</f>
        <v>#DIV/0!</v>
      </c>
      <c r="AD1747" s="145"/>
      <c r="AE1747" s="105">
        <v>0</v>
      </c>
      <c r="AF1747" s="34" t="e">
        <v>#N/A</v>
      </c>
      <c r="AG1747" s="34" t="e">
        <v>#N/A</v>
      </c>
      <c r="AH1747" s="34" t="e">
        <v>#N/A</v>
      </c>
      <c r="AI1747" s="29"/>
      <c r="AJ1747" s="29"/>
      <c r="AK1747" s="29">
        <v>0</v>
      </c>
      <c r="AL1747" s="29">
        <v>0</v>
      </c>
      <c r="AM1747" s="29" t="s">
        <v>27</v>
      </c>
      <c r="AN1747" s="69" t="s">
        <v>28</v>
      </c>
      <c r="AO1747" s="29" t="s">
        <v>28</v>
      </c>
      <c r="AP1747" s="65" t="s">
        <v>33</v>
      </c>
      <c r="AQ1747" s="29"/>
      <c r="AR1747" s="29"/>
      <c r="AS1747" s="29"/>
      <c r="AT1747" s="29"/>
      <c r="AU1747" s="144"/>
      <c r="AV1747" s="36" t="s">
        <v>33</v>
      </c>
      <c r="AW1747" s="102" t="s">
        <v>33</v>
      </c>
      <c r="AX1747" s="129" t="s">
        <v>5288</v>
      </c>
      <c r="AY1747" s="106" t="e">
        <v>#N/A</v>
      </c>
      <c r="BD1747" t="e">
        <v>#N/A</v>
      </c>
      <c r="BE1747" t="e">
        <v>#N/A</v>
      </c>
      <c r="BF1747" t="e">
        <v>#N/A</v>
      </c>
      <c r="BH1747" t="str">
        <f t="shared" ref="BH1747:BH1810" si="377">IF(OR(H1747="Регулярный ассортимент",AK1747&gt;0,AL1747&gt;0),"AV","")</f>
        <v/>
      </c>
      <c r="BJ1747" t="str">
        <f t="shared" ref="BJ1747:BJ1810" si="378">IF(AB1747-Z1747=0,"OK")</f>
        <v>OK</v>
      </c>
      <c r="BK1747" s="130">
        <v>0</v>
      </c>
      <c r="BL1747" s="130" t="s">
        <v>37</v>
      </c>
      <c r="BM1747" s="131" t="s">
        <v>33</v>
      </c>
      <c r="BN1747" s="131" t="s">
        <v>37</v>
      </c>
      <c r="BO1747">
        <v>0</v>
      </c>
      <c r="BP1747">
        <v>0</v>
      </c>
    </row>
    <row r="1748" spans="1:68" ht="37.799999999999997" x14ac:dyDescent="0.3">
      <c r="A1748" s="1"/>
      <c r="B1748" s="47">
        <v>1530</v>
      </c>
      <c r="C1748" s="45">
        <v>1063288</v>
      </c>
      <c r="D1748" s="29"/>
      <c r="E1748" s="29"/>
      <c r="F1748" s="31" t="s">
        <v>1199</v>
      </c>
      <c r="G1748" s="29" t="s">
        <v>47</v>
      </c>
      <c r="H1748" s="70" t="s">
        <v>4780</v>
      </c>
      <c r="I1748" s="148" t="s">
        <v>32</v>
      </c>
      <c r="J1748" s="147" t="s">
        <v>33</v>
      </c>
      <c r="K1748" s="148">
        <v>0</v>
      </c>
      <c r="L1748" s="148" t="s">
        <v>32</v>
      </c>
      <c r="M1748" s="147">
        <v>42362</v>
      </c>
      <c r="N1748" s="29" t="str">
        <f t="shared" si="368"/>
        <v/>
      </c>
      <c r="O1748" s="29" t="str">
        <f t="shared" si="369"/>
        <v/>
      </c>
      <c r="P1748" s="29" t="str">
        <f t="shared" si="370"/>
        <v/>
      </c>
      <c r="Q1748" s="29" t="str">
        <f t="shared" si="371"/>
        <v/>
      </c>
      <c r="R1748" s="29" t="str">
        <f t="shared" si="372"/>
        <v/>
      </c>
      <c r="S1748" s="29" t="str">
        <f t="shared" si="373"/>
        <v/>
      </c>
      <c r="T1748" s="29" t="str">
        <f t="shared" si="374"/>
        <v/>
      </c>
      <c r="U1748" s="29"/>
      <c r="V1748" s="29"/>
      <c r="W1748" s="38" t="s">
        <v>34</v>
      </c>
      <c r="X1748" s="29" t="s">
        <v>35</v>
      </c>
      <c r="Y1748" s="146">
        <v>170.36</v>
      </c>
      <c r="Z1748" s="33">
        <v>218.07</v>
      </c>
      <c r="AA1748" s="34">
        <f t="shared" si="375"/>
        <v>0.28000000000000003</v>
      </c>
      <c r="AB1748" s="33">
        <f t="shared" si="367"/>
        <v>218.07</v>
      </c>
      <c r="AC1748" s="34">
        <f t="shared" si="376"/>
        <v>0.28005099776708658</v>
      </c>
      <c r="AD1748" s="145">
        <f t="shared" ref="AD1748:AD1779" si="379">ROUND(Z1748/1.2,3)</f>
        <v>181.72499999999999</v>
      </c>
      <c r="AE1748" s="105">
        <v>141.96700000000001</v>
      </c>
      <c r="AF1748" s="34" t="s">
        <v>36</v>
      </c>
      <c r="AG1748" s="34" t="s">
        <v>36</v>
      </c>
      <c r="AH1748" s="34" t="s">
        <v>36</v>
      </c>
      <c r="AI1748" s="29">
        <v>3.9E-2</v>
      </c>
      <c r="AJ1748" s="29">
        <v>3.6999999999999998E-5</v>
      </c>
      <c r="AK1748" s="29">
        <v>10920</v>
      </c>
      <c r="AL1748" s="29">
        <v>10920</v>
      </c>
      <c r="AM1748" s="29" t="s">
        <v>28</v>
      </c>
      <c r="AN1748" s="158" t="s">
        <v>28</v>
      </c>
      <c r="AO1748" s="29" t="s">
        <v>28</v>
      </c>
      <c r="AP1748" s="29">
        <v>120</v>
      </c>
      <c r="AQ1748" s="29">
        <v>780</v>
      </c>
      <c r="AR1748" s="29">
        <v>780</v>
      </c>
      <c r="AS1748" s="29">
        <v>67</v>
      </c>
      <c r="AT1748" s="29">
        <v>4.68</v>
      </c>
      <c r="AU1748" s="144">
        <v>4.0763000000000001E-2</v>
      </c>
      <c r="AV1748" s="36" t="s">
        <v>28</v>
      </c>
      <c r="AW1748" s="102">
        <v>42284</v>
      </c>
      <c r="AX1748" s="129" t="s">
        <v>33</v>
      </c>
      <c r="AY1748" s="106">
        <v>24120</v>
      </c>
      <c r="BD1748" t="s">
        <v>29</v>
      </c>
      <c r="BE1748" t="s">
        <v>4337</v>
      </c>
      <c r="BF1748" t="s">
        <v>4739</v>
      </c>
      <c r="BH1748" t="str">
        <f t="shared" si="377"/>
        <v>AV</v>
      </c>
      <c r="BJ1748" t="str">
        <f t="shared" si="378"/>
        <v>OK</v>
      </c>
      <c r="BK1748" s="130">
        <v>218.07</v>
      </c>
      <c r="BL1748" s="130" t="s">
        <v>37</v>
      </c>
      <c r="BM1748" s="131" t="s">
        <v>33</v>
      </c>
      <c r="BN1748" s="131" t="e">
        <v>#VALUE!</v>
      </c>
      <c r="BO1748" t="e">
        <v>#N/A</v>
      </c>
      <c r="BP1748">
        <v>2160</v>
      </c>
    </row>
    <row r="1749" spans="1:68" ht="37.799999999999997" x14ac:dyDescent="0.3">
      <c r="A1749" s="1"/>
      <c r="B1749" s="47">
        <v>1531</v>
      </c>
      <c r="C1749" s="45">
        <v>1063289</v>
      </c>
      <c r="D1749" s="40">
        <v>1033026</v>
      </c>
      <c r="E1749" s="40"/>
      <c r="F1749" s="39" t="s">
        <v>1200</v>
      </c>
      <c r="G1749" s="29" t="s">
        <v>42</v>
      </c>
      <c r="H1749" s="70" t="s">
        <v>4780</v>
      </c>
      <c r="I1749" s="148" t="s">
        <v>32</v>
      </c>
      <c r="J1749" s="147" t="s">
        <v>33</v>
      </c>
      <c r="K1749" s="148">
        <v>0</v>
      </c>
      <c r="L1749" s="148" t="s">
        <v>32</v>
      </c>
      <c r="M1749" s="147" t="s">
        <v>33</v>
      </c>
      <c r="N1749" s="29">
        <f t="shared" si="368"/>
        <v>1033026</v>
      </c>
      <c r="O1749" s="29" t="str">
        <f t="shared" si="369"/>
        <v/>
      </c>
      <c r="P1749" s="29" t="str">
        <f t="shared" si="370"/>
        <v/>
      </c>
      <c r="Q1749" s="29" t="str">
        <f t="shared" si="371"/>
        <v/>
      </c>
      <c r="R1749" s="29" t="str">
        <f t="shared" si="372"/>
        <v/>
      </c>
      <c r="S1749" s="29" t="str">
        <f t="shared" si="373"/>
        <v/>
      </c>
      <c r="T1749" s="29" t="str">
        <f t="shared" si="374"/>
        <v/>
      </c>
      <c r="U1749" s="29"/>
      <c r="V1749" s="29"/>
      <c r="W1749" s="32" t="s">
        <v>34</v>
      </c>
      <c r="X1749" s="29" t="s">
        <v>35</v>
      </c>
      <c r="Y1749" s="146">
        <v>170.36</v>
      </c>
      <c r="Z1749" s="33">
        <v>218.07</v>
      </c>
      <c r="AA1749" s="34">
        <f t="shared" si="375"/>
        <v>0.28000000000000003</v>
      </c>
      <c r="AB1749" s="33">
        <f t="shared" si="367"/>
        <v>218.07</v>
      </c>
      <c r="AC1749" s="34">
        <f t="shared" si="376"/>
        <v>0.28005099776708658</v>
      </c>
      <c r="AD1749" s="145">
        <f t="shared" si="379"/>
        <v>181.72499999999999</v>
      </c>
      <c r="AE1749" s="105">
        <v>141.96700000000001</v>
      </c>
      <c r="AF1749" s="34" t="s">
        <v>36</v>
      </c>
      <c r="AG1749" s="34" t="s">
        <v>36</v>
      </c>
      <c r="AH1749" s="34" t="s">
        <v>36</v>
      </c>
      <c r="AI1749" s="29">
        <v>3.9E-2</v>
      </c>
      <c r="AJ1749" s="29">
        <v>2.7700000000000001E-4</v>
      </c>
      <c r="AK1749" s="29">
        <v>960</v>
      </c>
      <c r="AL1749" s="29">
        <v>960</v>
      </c>
      <c r="AM1749" s="29" t="s">
        <v>28</v>
      </c>
      <c r="AN1749" s="158" t="s">
        <v>28</v>
      </c>
      <c r="AO1749" s="29" t="s">
        <v>28</v>
      </c>
      <c r="AP1749" s="29">
        <v>240</v>
      </c>
      <c r="AQ1749" s="29">
        <v>780</v>
      </c>
      <c r="AR1749" s="29">
        <v>780</v>
      </c>
      <c r="AS1749" s="29">
        <v>100</v>
      </c>
      <c r="AT1749" s="29">
        <v>9.36</v>
      </c>
      <c r="AU1749" s="144">
        <v>6.0839999999999998E-2</v>
      </c>
      <c r="AV1749" s="36" t="s">
        <v>28</v>
      </c>
      <c r="AW1749" s="102" t="s">
        <v>33</v>
      </c>
      <c r="AX1749" s="129" t="s">
        <v>33</v>
      </c>
      <c r="AY1749" s="106">
        <v>128880</v>
      </c>
      <c r="BD1749" t="s">
        <v>29</v>
      </c>
      <c r="BE1749" t="s">
        <v>4338</v>
      </c>
      <c r="BF1749" t="s">
        <v>4739</v>
      </c>
      <c r="BH1749" t="str">
        <f t="shared" si="377"/>
        <v>AV</v>
      </c>
      <c r="BJ1749" t="str">
        <f t="shared" si="378"/>
        <v>OK</v>
      </c>
      <c r="BK1749" s="130">
        <v>218.07</v>
      </c>
      <c r="BL1749" s="130" t="s">
        <v>37</v>
      </c>
      <c r="BM1749" s="131" t="s">
        <v>33</v>
      </c>
      <c r="BN1749" s="131" t="e">
        <v>#VALUE!</v>
      </c>
      <c r="BO1749" t="e">
        <v>#N/A</v>
      </c>
      <c r="BP1749">
        <v>7920</v>
      </c>
    </row>
    <row r="1750" spans="1:68" x14ac:dyDescent="0.3">
      <c r="A1750" s="1"/>
      <c r="B1750" s="47">
        <v>1532</v>
      </c>
      <c r="C1750" s="45">
        <v>1063381</v>
      </c>
      <c r="D1750" s="40">
        <v>1033025</v>
      </c>
      <c r="E1750" s="40"/>
      <c r="F1750" s="31" t="s">
        <v>1201</v>
      </c>
      <c r="G1750" s="29" t="s">
        <v>31</v>
      </c>
      <c r="H1750" s="148"/>
      <c r="I1750" s="148" t="s">
        <v>32</v>
      </c>
      <c r="J1750" s="147" t="s">
        <v>33</v>
      </c>
      <c r="K1750" s="148">
        <v>0</v>
      </c>
      <c r="L1750" s="148" t="s">
        <v>32</v>
      </c>
      <c r="M1750" s="147" t="s">
        <v>33</v>
      </c>
      <c r="N1750" s="29">
        <f t="shared" si="368"/>
        <v>1033025</v>
      </c>
      <c r="O1750" s="29" t="str">
        <f t="shared" si="369"/>
        <v/>
      </c>
      <c r="P1750" s="29" t="str">
        <f t="shared" si="370"/>
        <v/>
      </c>
      <c r="Q1750" s="29" t="str">
        <f t="shared" si="371"/>
        <v/>
      </c>
      <c r="R1750" s="29" t="str">
        <f t="shared" si="372"/>
        <v/>
      </c>
      <c r="S1750" s="29" t="str">
        <f t="shared" si="373"/>
        <v/>
      </c>
      <c r="T1750" s="29" t="str">
        <f t="shared" si="374"/>
        <v/>
      </c>
      <c r="U1750" s="29"/>
      <c r="V1750" s="29"/>
      <c r="W1750" s="32" t="s">
        <v>34</v>
      </c>
      <c r="X1750" s="29" t="s">
        <v>35</v>
      </c>
      <c r="Y1750" s="146">
        <v>170.36</v>
      </c>
      <c r="Z1750" s="33">
        <v>218.07</v>
      </c>
      <c r="AA1750" s="34">
        <f t="shared" si="375"/>
        <v>0.28000000000000003</v>
      </c>
      <c r="AB1750" s="33">
        <f t="shared" si="367"/>
        <v>218.07</v>
      </c>
      <c r="AC1750" s="34">
        <f t="shared" si="376"/>
        <v>0.28005099776708658</v>
      </c>
      <c r="AD1750" s="145">
        <f t="shared" si="379"/>
        <v>181.72499999999999</v>
      </c>
      <c r="AE1750" s="105">
        <v>141.96700000000001</v>
      </c>
      <c r="AF1750" s="34" t="s">
        <v>36</v>
      </c>
      <c r="AG1750" s="34" t="s">
        <v>36</v>
      </c>
      <c r="AH1750" s="34" t="s">
        <v>36</v>
      </c>
      <c r="AI1750" s="29">
        <v>3.9E-2</v>
      </c>
      <c r="AJ1750" s="29">
        <v>2.6200000000000003E-4</v>
      </c>
      <c r="AK1750" s="29">
        <v>0</v>
      </c>
      <c r="AL1750" s="29">
        <v>0</v>
      </c>
      <c r="AM1750" s="29" t="s">
        <v>28</v>
      </c>
      <c r="AN1750" s="44" t="s">
        <v>27</v>
      </c>
      <c r="AO1750" s="29" t="s">
        <v>28</v>
      </c>
      <c r="AP1750" s="29">
        <v>480</v>
      </c>
      <c r="AQ1750" s="29">
        <v>800</v>
      </c>
      <c r="AR1750" s="29">
        <v>785</v>
      </c>
      <c r="AS1750" s="29">
        <v>200</v>
      </c>
      <c r="AT1750" s="29">
        <v>18.72</v>
      </c>
      <c r="AU1750" s="144">
        <v>0.12559999999999999</v>
      </c>
      <c r="AV1750" s="36" t="s">
        <v>28</v>
      </c>
      <c r="AW1750" s="102" t="s">
        <v>33</v>
      </c>
      <c r="AX1750" s="129" t="s">
        <v>33</v>
      </c>
      <c r="AY1750" s="106">
        <v>31680</v>
      </c>
      <c r="BD1750" t="s">
        <v>29</v>
      </c>
      <c r="BE1750" t="s">
        <v>4338</v>
      </c>
      <c r="BF1750" t="s">
        <v>4739</v>
      </c>
      <c r="BH1750" t="str">
        <f t="shared" si="377"/>
        <v/>
      </c>
      <c r="BJ1750" t="str">
        <f t="shared" si="378"/>
        <v>OK</v>
      </c>
      <c r="BK1750" s="130" t="s">
        <v>5302</v>
      </c>
      <c r="BL1750" s="130" t="e">
        <v>#VALUE!</v>
      </c>
      <c r="BM1750" s="131" t="s">
        <v>33</v>
      </c>
      <c r="BN1750" s="131" t="e">
        <v>#VALUE!</v>
      </c>
      <c r="BO1750" t="e">
        <v>#N/A</v>
      </c>
      <c r="BP1750">
        <v>0</v>
      </c>
    </row>
    <row r="1751" spans="1:68" x14ac:dyDescent="0.3">
      <c r="A1751" s="1"/>
      <c r="B1751" s="47">
        <v>1533</v>
      </c>
      <c r="C1751" s="45">
        <v>1119470</v>
      </c>
      <c r="D1751" s="40"/>
      <c r="E1751" s="40"/>
      <c r="F1751" s="31" t="s">
        <v>4067</v>
      </c>
      <c r="G1751" s="29" t="s">
        <v>92</v>
      </c>
      <c r="H1751" s="157"/>
      <c r="I1751" s="148"/>
      <c r="J1751" s="147"/>
      <c r="K1751" s="148">
        <v>0</v>
      </c>
      <c r="L1751" s="148"/>
      <c r="M1751" s="147"/>
      <c r="N1751" s="29" t="str">
        <f t="shared" si="368"/>
        <v/>
      </c>
      <c r="O1751" s="29" t="str">
        <f t="shared" si="369"/>
        <v/>
      </c>
      <c r="P1751" s="29" t="str">
        <f t="shared" si="370"/>
        <v/>
      </c>
      <c r="Q1751" s="29" t="str">
        <f t="shared" si="371"/>
        <v/>
      </c>
      <c r="R1751" s="29" t="str">
        <f t="shared" si="372"/>
        <v/>
      </c>
      <c r="S1751" s="29" t="str">
        <f t="shared" si="373"/>
        <v/>
      </c>
      <c r="T1751" s="29" t="str">
        <f t="shared" si="374"/>
        <v/>
      </c>
      <c r="U1751" s="29"/>
      <c r="V1751" s="29"/>
      <c r="W1751" s="32" t="s">
        <v>34</v>
      </c>
      <c r="X1751" s="29" t="s">
        <v>35</v>
      </c>
      <c r="Y1751" s="146">
        <v>191.47</v>
      </c>
      <c r="Z1751" s="33">
        <v>245.09</v>
      </c>
      <c r="AA1751" s="34">
        <f t="shared" si="375"/>
        <v>0.28000000000000003</v>
      </c>
      <c r="AB1751" s="33">
        <f t="shared" si="367"/>
        <v>245.09</v>
      </c>
      <c r="AC1751" s="34">
        <f t="shared" si="376"/>
        <v>0.28004863435239852</v>
      </c>
      <c r="AD1751" s="145">
        <f t="shared" si="379"/>
        <v>204.24199999999999</v>
      </c>
      <c r="AE1751" s="105">
        <v>159.55799999999999</v>
      </c>
      <c r="AF1751" s="34" t="s">
        <v>36</v>
      </c>
      <c r="AG1751" s="34" t="s">
        <v>36</v>
      </c>
      <c r="AH1751" s="34" t="s">
        <v>36</v>
      </c>
      <c r="AI1751" s="29">
        <v>0.107</v>
      </c>
      <c r="AJ1751" s="29">
        <v>1E-3</v>
      </c>
      <c r="AK1751" s="29">
        <v>0</v>
      </c>
      <c r="AL1751" s="29">
        <v>0</v>
      </c>
      <c r="AM1751" s="29" t="s">
        <v>28</v>
      </c>
      <c r="AN1751" s="44" t="s">
        <v>27</v>
      </c>
      <c r="AO1751" s="29" t="s">
        <v>28</v>
      </c>
      <c r="AP1751" s="29">
        <v>240</v>
      </c>
      <c r="AQ1751" s="29">
        <v>788</v>
      </c>
      <c r="AR1751" s="29">
        <v>200</v>
      </c>
      <c r="AS1751" s="29">
        <v>804</v>
      </c>
      <c r="AT1751" s="29">
        <v>25.68</v>
      </c>
      <c r="AU1751" s="144">
        <v>0.1267104</v>
      </c>
      <c r="AV1751" s="36" t="s">
        <v>28</v>
      </c>
      <c r="AW1751" s="102">
        <v>44397</v>
      </c>
      <c r="AX1751" s="129" t="s">
        <v>33</v>
      </c>
      <c r="AY1751" s="106">
        <v>14880</v>
      </c>
      <c r="BD1751" t="s">
        <v>29</v>
      </c>
      <c r="BE1751" t="s">
        <v>4337</v>
      </c>
      <c r="BF1751" t="s">
        <v>4739</v>
      </c>
      <c r="BH1751" t="str">
        <f t="shared" si="377"/>
        <v/>
      </c>
      <c r="BJ1751" t="str">
        <f t="shared" si="378"/>
        <v>OK</v>
      </c>
      <c r="BK1751" s="130" t="s">
        <v>5302</v>
      </c>
      <c r="BL1751" s="130" t="e">
        <v>#VALUE!</v>
      </c>
      <c r="BM1751" s="131" t="s">
        <v>33</v>
      </c>
      <c r="BN1751" s="131" t="e">
        <v>#VALUE!</v>
      </c>
      <c r="BO1751" t="e">
        <v>#N/A</v>
      </c>
      <c r="BP1751">
        <v>0</v>
      </c>
    </row>
    <row r="1752" spans="1:68" x14ac:dyDescent="0.3">
      <c r="A1752" s="1"/>
      <c r="B1752" s="47">
        <v>1534</v>
      </c>
      <c r="C1752" s="45">
        <v>1119471</v>
      </c>
      <c r="D1752" s="40"/>
      <c r="E1752" s="40"/>
      <c r="F1752" s="31" t="s">
        <v>4068</v>
      </c>
      <c r="G1752" s="29" t="s">
        <v>92</v>
      </c>
      <c r="H1752" s="157"/>
      <c r="I1752" s="148"/>
      <c r="J1752" s="147"/>
      <c r="K1752" s="148">
        <v>0</v>
      </c>
      <c r="L1752" s="148"/>
      <c r="M1752" s="147"/>
      <c r="N1752" s="29" t="str">
        <f t="shared" si="368"/>
        <v/>
      </c>
      <c r="O1752" s="29" t="str">
        <f t="shared" si="369"/>
        <v/>
      </c>
      <c r="P1752" s="29" t="str">
        <f t="shared" si="370"/>
        <v/>
      </c>
      <c r="Q1752" s="29" t="str">
        <f t="shared" si="371"/>
        <v/>
      </c>
      <c r="R1752" s="29" t="str">
        <f t="shared" si="372"/>
        <v/>
      </c>
      <c r="S1752" s="29" t="str">
        <f t="shared" si="373"/>
        <v/>
      </c>
      <c r="T1752" s="29" t="str">
        <f t="shared" si="374"/>
        <v/>
      </c>
      <c r="U1752" s="29"/>
      <c r="V1752" s="29"/>
      <c r="W1752" s="32" t="s">
        <v>34</v>
      </c>
      <c r="X1752" s="29" t="s">
        <v>35</v>
      </c>
      <c r="Y1752" s="146">
        <v>191.47</v>
      </c>
      <c r="Z1752" s="33">
        <v>245.09</v>
      </c>
      <c r="AA1752" s="34">
        <f t="shared" si="375"/>
        <v>0.28000000000000003</v>
      </c>
      <c r="AB1752" s="33">
        <f t="shared" si="367"/>
        <v>245.09</v>
      </c>
      <c r="AC1752" s="34">
        <f t="shared" si="376"/>
        <v>0.28004863435239852</v>
      </c>
      <c r="AD1752" s="145">
        <f t="shared" si="379"/>
        <v>204.24199999999999</v>
      </c>
      <c r="AE1752" s="105">
        <v>159.55799999999999</v>
      </c>
      <c r="AF1752" s="34" t="s">
        <v>36</v>
      </c>
      <c r="AG1752" s="34" t="s">
        <v>36</v>
      </c>
      <c r="AH1752" s="34" t="s">
        <v>36</v>
      </c>
      <c r="AI1752" s="29">
        <v>0.107</v>
      </c>
      <c r="AJ1752" s="29">
        <v>1E-3</v>
      </c>
      <c r="AK1752" s="29">
        <v>0</v>
      </c>
      <c r="AL1752" s="29">
        <v>0</v>
      </c>
      <c r="AM1752" s="29" t="s">
        <v>28</v>
      </c>
      <c r="AN1752" s="44" t="s">
        <v>27</v>
      </c>
      <c r="AO1752" s="29" t="s">
        <v>28</v>
      </c>
      <c r="AP1752" s="29">
        <v>640</v>
      </c>
      <c r="AQ1752" s="29">
        <v>794</v>
      </c>
      <c r="AR1752" s="29">
        <v>594</v>
      </c>
      <c r="AS1752" s="29">
        <v>808</v>
      </c>
      <c r="AT1752" s="29">
        <v>68.48</v>
      </c>
      <c r="AU1752" s="144">
        <v>0.38108188799999998</v>
      </c>
      <c r="AV1752" s="36" t="s">
        <v>28</v>
      </c>
      <c r="AW1752" s="102">
        <v>44397</v>
      </c>
      <c r="AX1752" s="129" t="s">
        <v>33</v>
      </c>
      <c r="AY1752" s="106">
        <v>120960</v>
      </c>
      <c r="BD1752" t="s">
        <v>29</v>
      </c>
      <c r="BE1752" t="s">
        <v>4338</v>
      </c>
      <c r="BF1752" t="s">
        <v>4739</v>
      </c>
      <c r="BH1752" t="str">
        <f t="shared" si="377"/>
        <v/>
      </c>
      <c r="BJ1752" t="str">
        <f t="shared" si="378"/>
        <v>OK</v>
      </c>
      <c r="BK1752" s="130" t="s">
        <v>5302</v>
      </c>
      <c r="BL1752" s="130" t="e">
        <v>#VALUE!</v>
      </c>
      <c r="BM1752" s="131" t="s">
        <v>33</v>
      </c>
      <c r="BN1752" s="131" t="e">
        <v>#VALUE!</v>
      </c>
      <c r="BO1752" t="e">
        <v>#N/A</v>
      </c>
      <c r="BP1752">
        <v>2560</v>
      </c>
    </row>
    <row r="1753" spans="1:68" x14ac:dyDescent="0.3">
      <c r="A1753" s="1"/>
      <c r="B1753" s="47">
        <v>1535</v>
      </c>
      <c r="C1753" s="45">
        <v>1119472</v>
      </c>
      <c r="D1753" s="40"/>
      <c r="E1753" s="40"/>
      <c r="F1753" s="31" t="s">
        <v>4069</v>
      </c>
      <c r="G1753" s="29" t="s">
        <v>92</v>
      </c>
      <c r="H1753" s="157"/>
      <c r="I1753" s="148"/>
      <c r="J1753" s="147"/>
      <c r="K1753" s="148">
        <v>0</v>
      </c>
      <c r="L1753" s="148"/>
      <c r="M1753" s="147"/>
      <c r="N1753" s="29" t="str">
        <f t="shared" si="368"/>
        <v/>
      </c>
      <c r="O1753" s="29" t="str">
        <f t="shared" si="369"/>
        <v/>
      </c>
      <c r="P1753" s="29" t="str">
        <f t="shared" si="370"/>
        <v/>
      </c>
      <c r="Q1753" s="29" t="str">
        <f t="shared" si="371"/>
        <v/>
      </c>
      <c r="R1753" s="29" t="str">
        <f t="shared" si="372"/>
        <v/>
      </c>
      <c r="S1753" s="29" t="str">
        <f t="shared" si="373"/>
        <v/>
      </c>
      <c r="T1753" s="29" t="str">
        <f t="shared" si="374"/>
        <v/>
      </c>
      <c r="U1753" s="29"/>
      <c r="V1753" s="29"/>
      <c r="W1753" s="32" t="s">
        <v>34</v>
      </c>
      <c r="X1753" s="29" t="s">
        <v>35</v>
      </c>
      <c r="Y1753" s="146">
        <v>256.17</v>
      </c>
      <c r="Z1753" s="33">
        <v>327.9</v>
      </c>
      <c r="AA1753" s="34">
        <f t="shared" si="375"/>
        <v>0.28000000000000003</v>
      </c>
      <c r="AB1753" s="33">
        <f t="shared" si="367"/>
        <v>327.9</v>
      </c>
      <c r="AC1753" s="34">
        <f t="shared" si="376"/>
        <v>0.28000936877854554</v>
      </c>
      <c r="AD1753" s="145">
        <f t="shared" si="379"/>
        <v>273.25</v>
      </c>
      <c r="AE1753" s="105">
        <v>213.47499999999999</v>
      </c>
      <c r="AF1753" s="34" t="s">
        <v>36</v>
      </c>
      <c r="AG1753" s="34" t="s">
        <v>36</v>
      </c>
      <c r="AH1753" s="34" t="s">
        <v>36</v>
      </c>
      <c r="AI1753" s="29">
        <v>0.16400000000000001</v>
      </c>
      <c r="AJ1753" s="29">
        <v>1E-3</v>
      </c>
      <c r="AK1753" s="29">
        <v>0</v>
      </c>
      <c r="AL1753" s="29">
        <v>0</v>
      </c>
      <c r="AM1753" s="29" t="s">
        <v>28</v>
      </c>
      <c r="AN1753" s="44" t="s">
        <v>27</v>
      </c>
      <c r="AO1753" s="29" t="s">
        <v>28</v>
      </c>
      <c r="AP1753" s="29">
        <v>240</v>
      </c>
      <c r="AQ1753" s="29">
        <v>794</v>
      </c>
      <c r="AR1753" s="29">
        <v>289</v>
      </c>
      <c r="AS1753" s="29">
        <v>822</v>
      </c>
      <c r="AT1753" s="29">
        <v>39.36</v>
      </c>
      <c r="AU1753" s="144">
        <v>0.18862105200000001</v>
      </c>
      <c r="AV1753" s="36" t="s">
        <v>28</v>
      </c>
      <c r="AW1753" s="102">
        <v>44397</v>
      </c>
      <c r="AX1753" s="129" t="s">
        <v>33</v>
      </c>
      <c r="AY1753" s="106">
        <v>11280</v>
      </c>
      <c r="BD1753" t="s">
        <v>29</v>
      </c>
      <c r="BE1753" t="s">
        <v>4338</v>
      </c>
      <c r="BF1753" t="s">
        <v>4739</v>
      </c>
      <c r="BH1753" t="str">
        <f t="shared" si="377"/>
        <v/>
      </c>
      <c r="BJ1753" t="str">
        <f t="shared" si="378"/>
        <v>OK</v>
      </c>
      <c r="BK1753" s="130" t="s">
        <v>5302</v>
      </c>
      <c r="BL1753" s="130" t="e">
        <v>#VALUE!</v>
      </c>
      <c r="BM1753" s="131" t="s">
        <v>33</v>
      </c>
      <c r="BN1753" s="131" t="e">
        <v>#VALUE!</v>
      </c>
      <c r="BO1753" t="e">
        <v>#N/A</v>
      </c>
      <c r="BP1753">
        <v>0</v>
      </c>
    </row>
    <row r="1754" spans="1:68" x14ac:dyDescent="0.3">
      <c r="A1754" s="1"/>
      <c r="B1754" s="47">
        <v>1536</v>
      </c>
      <c r="C1754" s="45">
        <v>1119533</v>
      </c>
      <c r="D1754" s="40"/>
      <c r="E1754" s="40"/>
      <c r="F1754" s="31" t="s">
        <v>4070</v>
      </c>
      <c r="G1754" s="29" t="s">
        <v>92</v>
      </c>
      <c r="H1754" s="157"/>
      <c r="I1754" s="148"/>
      <c r="J1754" s="147"/>
      <c r="K1754" s="148">
        <v>0</v>
      </c>
      <c r="L1754" s="148"/>
      <c r="M1754" s="147"/>
      <c r="N1754" s="29" t="str">
        <f t="shared" si="368"/>
        <v/>
      </c>
      <c r="O1754" s="29" t="str">
        <f t="shared" si="369"/>
        <v/>
      </c>
      <c r="P1754" s="29" t="str">
        <f t="shared" si="370"/>
        <v/>
      </c>
      <c r="Q1754" s="29" t="str">
        <f t="shared" si="371"/>
        <v/>
      </c>
      <c r="R1754" s="29" t="str">
        <f t="shared" si="372"/>
        <v/>
      </c>
      <c r="S1754" s="29" t="str">
        <f t="shared" si="373"/>
        <v/>
      </c>
      <c r="T1754" s="29" t="str">
        <f t="shared" si="374"/>
        <v/>
      </c>
      <c r="U1754" s="29"/>
      <c r="V1754" s="29"/>
      <c r="W1754" s="32" t="s">
        <v>34</v>
      </c>
      <c r="X1754" s="29" t="s">
        <v>35</v>
      </c>
      <c r="Y1754" s="146">
        <v>256.17</v>
      </c>
      <c r="Z1754" s="33">
        <v>327.9</v>
      </c>
      <c r="AA1754" s="34">
        <f t="shared" si="375"/>
        <v>0.28000000000000003</v>
      </c>
      <c r="AB1754" s="33">
        <f t="shared" si="367"/>
        <v>327.9</v>
      </c>
      <c r="AC1754" s="34">
        <f t="shared" si="376"/>
        <v>0.28000936877854554</v>
      </c>
      <c r="AD1754" s="145">
        <f t="shared" si="379"/>
        <v>273.25</v>
      </c>
      <c r="AE1754" s="105">
        <v>213.47499999999999</v>
      </c>
      <c r="AF1754" s="34" t="s">
        <v>36</v>
      </c>
      <c r="AG1754" s="34" t="s">
        <v>36</v>
      </c>
      <c r="AH1754" s="34" t="s">
        <v>36</v>
      </c>
      <c r="AI1754" s="29">
        <v>0.16400000000000001</v>
      </c>
      <c r="AJ1754" s="29">
        <v>1E-3</v>
      </c>
      <c r="AK1754" s="29">
        <v>0</v>
      </c>
      <c r="AL1754" s="29">
        <v>0</v>
      </c>
      <c r="AM1754" s="29" t="s">
        <v>28</v>
      </c>
      <c r="AN1754" s="44" t="s">
        <v>27</v>
      </c>
      <c r="AO1754" s="29" t="s">
        <v>28</v>
      </c>
      <c r="AP1754" s="29">
        <v>480</v>
      </c>
      <c r="AQ1754" s="29">
        <v>794</v>
      </c>
      <c r="AR1754" s="29">
        <v>594</v>
      </c>
      <c r="AS1754" s="29">
        <v>808</v>
      </c>
      <c r="AT1754" s="29">
        <v>78.72</v>
      </c>
      <c r="AU1754" s="144">
        <v>0.38108188799999998</v>
      </c>
      <c r="AV1754" s="36" t="s">
        <v>28</v>
      </c>
      <c r="AW1754" s="102">
        <v>44397</v>
      </c>
      <c r="AX1754" s="129" t="s">
        <v>33</v>
      </c>
      <c r="AY1754" s="106">
        <v>4800</v>
      </c>
      <c r="BD1754" t="s">
        <v>29</v>
      </c>
      <c r="BE1754" t="s">
        <v>4338</v>
      </c>
      <c r="BF1754" t="s">
        <v>4739</v>
      </c>
      <c r="BH1754" t="str">
        <f t="shared" si="377"/>
        <v/>
      </c>
      <c r="BJ1754" t="str">
        <f t="shared" si="378"/>
        <v>OK</v>
      </c>
      <c r="BK1754" s="130" t="s">
        <v>5302</v>
      </c>
      <c r="BL1754" s="130" t="e">
        <v>#VALUE!</v>
      </c>
      <c r="BM1754" s="131" t="s">
        <v>33</v>
      </c>
      <c r="BN1754" s="131" t="e">
        <v>#VALUE!</v>
      </c>
      <c r="BO1754" t="e">
        <v>#N/A</v>
      </c>
      <c r="BP1754">
        <v>480</v>
      </c>
    </row>
    <row r="1755" spans="1:68" x14ac:dyDescent="0.3">
      <c r="A1755" s="1"/>
      <c r="B1755" s="47">
        <v>1537</v>
      </c>
      <c r="C1755" s="45">
        <v>1047622</v>
      </c>
      <c r="D1755" s="29"/>
      <c r="E1755" s="29"/>
      <c r="F1755" s="31" t="s">
        <v>1202</v>
      </c>
      <c r="G1755" s="29" t="s">
        <v>42</v>
      </c>
      <c r="H1755" s="70"/>
      <c r="I1755" s="148" t="s">
        <v>32</v>
      </c>
      <c r="J1755" s="147" t="s">
        <v>33</v>
      </c>
      <c r="K1755" s="148">
        <v>0</v>
      </c>
      <c r="L1755" s="148" t="s">
        <v>32</v>
      </c>
      <c r="M1755" s="147">
        <v>42410</v>
      </c>
      <c r="N1755" s="29" t="str">
        <f t="shared" si="368"/>
        <v/>
      </c>
      <c r="O1755" s="29" t="str">
        <f t="shared" si="369"/>
        <v/>
      </c>
      <c r="P1755" s="29" t="str">
        <f t="shared" si="370"/>
        <v/>
      </c>
      <c r="Q1755" s="29" t="str">
        <f t="shared" si="371"/>
        <v/>
      </c>
      <c r="R1755" s="29" t="str">
        <f t="shared" si="372"/>
        <v/>
      </c>
      <c r="S1755" s="29" t="str">
        <f t="shared" si="373"/>
        <v/>
      </c>
      <c r="T1755" s="29" t="str">
        <f t="shared" si="374"/>
        <v/>
      </c>
      <c r="U1755" s="29"/>
      <c r="V1755" s="29"/>
      <c r="W1755" s="38" t="s">
        <v>34</v>
      </c>
      <c r="X1755" s="29" t="s">
        <v>35</v>
      </c>
      <c r="Y1755" s="146">
        <v>178.75</v>
      </c>
      <c r="Z1755" s="33">
        <v>228.81</v>
      </c>
      <c r="AA1755" s="34">
        <f t="shared" si="375"/>
        <v>0.28000000000000003</v>
      </c>
      <c r="AB1755" s="33">
        <f t="shared" si="367"/>
        <v>228.81</v>
      </c>
      <c r="AC1755" s="34">
        <f t="shared" si="376"/>
        <v>0.28005880852320797</v>
      </c>
      <c r="AD1755" s="145">
        <f t="shared" si="379"/>
        <v>190.67500000000001</v>
      </c>
      <c r="AE1755" s="105">
        <v>148.958</v>
      </c>
      <c r="AF1755" s="34" t="s">
        <v>36</v>
      </c>
      <c r="AG1755" s="34" t="s">
        <v>36</v>
      </c>
      <c r="AH1755" s="34" t="s">
        <v>36</v>
      </c>
      <c r="AI1755" s="29">
        <v>8.2000000000000003E-2</v>
      </c>
      <c r="AJ1755" s="29">
        <v>4.6900000000000002E-4</v>
      </c>
      <c r="AK1755" s="29">
        <v>0</v>
      </c>
      <c r="AL1755" s="29">
        <v>0</v>
      </c>
      <c r="AM1755" s="29" t="s">
        <v>28</v>
      </c>
      <c r="AN1755" s="44" t="s">
        <v>27</v>
      </c>
      <c r="AO1755" s="29" t="s">
        <v>28</v>
      </c>
      <c r="AP1755" s="29">
        <v>240</v>
      </c>
      <c r="AQ1755" s="29">
        <v>780</v>
      </c>
      <c r="AR1755" s="29">
        <v>780</v>
      </c>
      <c r="AS1755" s="29">
        <v>185</v>
      </c>
      <c r="AT1755" s="29">
        <v>19.68</v>
      </c>
      <c r="AU1755" s="144">
        <v>0.112554</v>
      </c>
      <c r="AV1755" s="36" t="s">
        <v>28</v>
      </c>
      <c r="AW1755" s="102" t="s">
        <v>33</v>
      </c>
      <c r="AX1755" s="129" t="s">
        <v>33</v>
      </c>
      <c r="AY1755" s="106">
        <v>622080</v>
      </c>
      <c r="BD1755" t="s">
        <v>4339</v>
      </c>
      <c r="BE1755" t="s">
        <v>4338</v>
      </c>
      <c r="BF1755" t="s">
        <v>4739</v>
      </c>
      <c r="BH1755" t="str">
        <f t="shared" si="377"/>
        <v/>
      </c>
      <c r="BJ1755" t="str">
        <f t="shared" si="378"/>
        <v>OK</v>
      </c>
      <c r="BK1755" s="130" t="s">
        <v>5302</v>
      </c>
      <c r="BL1755" s="130" t="e">
        <v>#VALUE!</v>
      </c>
      <c r="BM1755" s="131" t="s">
        <v>33</v>
      </c>
      <c r="BN1755" s="131" t="e">
        <v>#VALUE!</v>
      </c>
      <c r="BO1755" t="e">
        <v>#N/A</v>
      </c>
      <c r="BP1755">
        <v>35760</v>
      </c>
    </row>
    <row r="1756" spans="1:68" x14ac:dyDescent="0.3">
      <c r="A1756" s="1"/>
      <c r="B1756" s="47">
        <v>1538</v>
      </c>
      <c r="C1756" s="45">
        <v>1047623</v>
      </c>
      <c r="D1756" s="29"/>
      <c r="E1756" s="29"/>
      <c r="F1756" s="31" t="s">
        <v>1203</v>
      </c>
      <c r="G1756" s="29" t="s">
        <v>47</v>
      </c>
      <c r="H1756" s="70"/>
      <c r="I1756" s="148" t="s">
        <v>32</v>
      </c>
      <c r="J1756" s="147" t="s">
        <v>33</v>
      </c>
      <c r="K1756" s="148">
        <v>0</v>
      </c>
      <c r="L1756" s="148" t="s">
        <v>32</v>
      </c>
      <c r="M1756" s="147">
        <v>42410</v>
      </c>
      <c r="N1756" s="29" t="str">
        <f t="shared" si="368"/>
        <v/>
      </c>
      <c r="O1756" s="29" t="str">
        <f t="shared" si="369"/>
        <v/>
      </c>
      <c r="P1756" s="29" t="str">
        <f t="shared" si="370"/>
        <v/>
      </c>
      <c r="Q1756" s="29" t="str">
        <f t="shared" si="371"/>
        <v/>
      </c>
      <c r="R1756" s="29" t="str">
        <f t="shared" si="372"/>
        <v/>
      </c>
      <c r="S1756" s="29" t="str">
        <f t="shared" si="373"/>
        <v/>
      </c>
      <c r="T1756" s="29" t="str">
        <f t="shared" si="374"/>
        <v/>
      </c>
      <c r="U1756" s="29"/>
      <c r="V1756" s="29"/>
      <c r="W1756" s="38" t="s">
        <v>34</v>
      </c>
      <c r="X1756" s="29" t="s">
        <v>35</v>
      </c>
      <c r="Y1756" s="146">
        <v>178.75</v>
      </c>
      <c r="Z1756" s="33">
        <v>228.81</v>
      </c>
      <c r="AA1756" s="34">
        <f t="shared" si="375"/>
        <v>0.28000000000000003</v>
      </c>
      <c r="AB1756" s="33">
        <f t="shared" si="367"/>
        <v>228.81</v>
      </c>
      <c r="AC1756" s="34">
        <f t="shared" si="376"/>
        <v>0.28005880852320797</v>
      </c>
      <c r="AD1756" s="145">
        <f t="shared" si="379"/>
        <v>190.67500000000001</v>
      </c>
      <c r="AE1756" s="105">
        <v>148.958</v>
      </c>
      <c r="AF1756" s="34" t="s">
        <v>36</v>
      </c>
      <c r="AG1756" s="34" t="s">
        <v>36</v>
      </c>
      <c r="AH1756" s="34" t="s">
        <v>36</v>
      </c>
      <c r="AI1756" s="29">
        <v>8.2000000000000003E-2</v>
      </c>
      <c r="AJ1756" s="29">
        <v>5.8E-4</v>
      </c>
      <c r="AK1756" s="29">
        <v>0</v>
      </c>
      <c r="AL1756" s="29">
        <v>0</v>
      </c>
      <c r="AM1756" s="29" t="s">
        <v>28</v>
      </c>
      <c r="AN1756" s="44" t="s">
        <v>27</v>
      </c>
      <c r="AO1756" s="29" t="s">
        <v>28</v>
      </c>
      <c r="AP1756" s="29">
        <v>640</v>
      </c>
      <c r="AQ1756" s="29">
        <v>780</v>
      </c>
      <c r="AR1756" s="29">
        <v>780</v>
      </c>
      <c r="AS1756" s="29">
        <v>610</v>
      </c>
      <c r="AT1756" s="29">
        <v>52.48</v>
      </c>
      <c r="AU1756" s="144">
        <v>0.37112400000000001</v>
      </c>
      <c r="AV1756" s="36" t="s">
        <v>28</v>
      </c>
      <c r="AW1756" s="102" t="s">
        <v>33</v>
      </c>
      <c r="AX1756" s="129" t="s">
        <v>33</v>
      </c>
      <c r="AY1756" s="106">
        <v>96640</v>
      </c>
      <c r="BD1756" t="s">
        <v>4339</v>
      </c>
      <c r="BE1756" t="s">
        <v>4337</v>
      </c>
      <c r="BF1756" t="s">
        <v>4739</v>
      </c>
      <c r="BH1756" t="str">
        <f t="shared" si="377"/>
        <v/>
      </c>
      <c r="BJ1756" t="str">
        <f t="shared" si="378"/>
        <v>OK</v>
      </c>
      <c r="BK1756" s="130" t="s">
        <v>5302</v>
      </c>
      <c r="BL1756" s="130" t="e">
        <v>#VALUE!</v>
      </c>
      <c r="BM1756" s="131" t="s">
        <v>33</v>
      </c>
      <c r="BN1756" s="131" t="e">
        <v>#VALUE!</v>
      </c>
      <c r="BO1756" t="e">
        <v>#N/A</v>
      </c>
      <c r="BP1756">
        <v>2560</v>
      </c>
    </row>
    <row r="1757" spans="1:68" ht="37.799999999999997" x14ac:dyDescent="0.3">
      <c r="A1757" s="1"/>
      <c r="B1757" s="47">
        <v>1539</v>
      </c>
      <c r="C1757" s="45">
        <v>1008985</v>
      </c>
      <c r="D1757" s="62"/>
      <c r="E1757" s="62"/>
      <c r="F1757" s="31" t="s">
        <v>4315</v>
      </c>
      <c r="G1757" s="29" t="s">
        <v>58</v>
      </c>
      <c r="H1757" s="70" t="s">
        <v>62</v>
      </c>
      <c r="I1757" s="148" t="s">
        <v>32</v>
      </c>
      <c r="J1757" s="147" t="s">
        <v>4035</v>
      </c>
      <c r="K1757" s="148">
        <v>0</v>
      </c>
      <c r="L1757" s="148" t="s">
        <v>32</v>
      </c>
      <c r="M1757" s="147">
        <v>42410</v>
      </c>
      <c r="N1757" s="29" t="str">
        <f t="shared" si="368"/>
        <v/>
      </c>
      <c r="O1757" s="29" t="str">
        <f t="shared" si="369"/>
        <v/>
      </c>
      <c r="P1757" s="29" t="str">
        <f t="shared" si="370"/>
        <v/>
      </c>
      <c r="Q1757" s="29" t="str">
        <f t="shared" si="371"/>
        <v/>
      </c>
      <c r="R1757" s="29" t="str">
        <f t="shared" si="372"/>
        <v/>
      </c>
      <c r="S1757" s="29" t="str">
        <f t="shared" si="373"/>
        <v/>
      </c>
      <c r="T1757" s="29" t="str">
        <f t="shared" si="374"/>
        <v/>
      </c>
      <c r="U1757" s="29">
        <v>1009230</v>
      </c>
      <c r="V1757" s="29"/>
      <c r="W1757" s="32" t="s">
        <v>34</v>
      </c>
      <c r="X1757" s="29" t="s">
        <v>35</v>
      </c>
      <c r="Y1757" s="146">
        <v>222.23</v>
      </c>
      <c r="Z1757" s="33">
        <v>284.45</v>
      </c>
      <c r="AA1757" s="34">
        <f t="shared" si="375"/>
        <v>0.28000000000000003</v>
      </c>
      <c r="AB1757" s="33">
        <f t="shared" si="367"/>
        <v>284.45</v>
      </c>
      <c r="AC1757" s="34">
        <f t="shared" si="376"/>
        <v>0.27997969674715967</v>
      </c>
      <c r="AD1757" s="145">
        <f t="shared" si="379"/>
        <v>237.042</v>
      </c>
      <c r="AE1757" s="105">
        <v>185.19200000000001</v>
      </c>
      <c r="AF1757" s="34" t="s">
        <v>138</v>
      </c>
      <c r="AG1757" s="34" t="s">
        <v>138</v>
      </c>
      <c r="AH1757" s="34" t="s">
        <v>138</v>
      </c>
      <c r="AI1757" s="29">
        <v>0.129</v>
      </c>
      <c r="AJ1757" s="29">
        <v>7.7300000000000003E-4</v>
      </c>
      <c r="AK1757" s="29">
        <v>0</v>
      </c>
      <c r="AL1757" s="29">
        <v>0</v>
      </c>
      <c r="AM1757" s="29" t="s">
        <v>28</v>
      </c>
      <c r="AN1757" s="44" t="s">
        <v>27</v>
      </c>
      <c r="AO1757" s="29" t="s">
        <v>28</v>
      </c>
      <c r="AP1757" s="29">
        <v>240</v>
      </c>
      <c r="AQ1757" s="29">
        <v>800</v>
      </c>
      <c r="AR1757" s="29">
        <v>800</v>
      </c>
      <c r="AS1757" s="29">
        <v>290</v>
      </c>
      <c r="AT1757" s="29">
        <v>30.96</v>
      </c>
      <c r="AU1757" s="144">
        <v>0.18559999999999999</v>
      </c>
      <c r="AV1757" s="36" t="s">
        <v>28</v>
      </c>
      <c r="AW1757" s="102" t="s">
        <v>33</v>
      </c>
      <c r="AX1757" s="129" t="s">
        <v>33</v>
      </c>
      <c r="AY1757" s="106">
        <v>201120</v>
      </c>
      <c r="BD1757" t="s">
        <v>29</v>
      </c>
      <c r="BE1757" t="s">
        <v>4337</v>
      </c>
      <c r="BF1757" t="s">
        <v>4739</v>
      </c>
      <c r="BH1757" t="str">
        <f t="shared" si="377"/>
        <v/>
      </c>
      <c r="BJ1757" t="str">
        <f t="shared" si="378"/>
        <v>OK</v>
      </c>
      <c r="BK1757" s="130" t="s">
        <v>5302</v>
      </c>
      <c r="BL1757" s="130" t="e">
        <v>#VALUE!</v>
      </c>
      <c r="BM1757" s="131" t="s">
        <v>33</v>
      </c>
      <c r="BN1757" s="131" t="e">
        <v>#VALUE!</v>
      </c>
      <c r="BO1757" t="e">
        <v>#N/A</v>
      </c>
      <c r="BP1757">
        <v>4560</v>
      </c>
    </row>
    <row r="1758" spans="1:68" ht="37.799999999999997" x14ac:dyDescent="0.3">
      <c r="A1758" s="1"/>
      <c r="B1758" s="47">
        <v>1540</v>
      </c>
      <c r="C1758" s="45">
        <v>1047614</v>
      </c>
      <c r="D1758" s="62"/>
      <c r="E1758" s="62"/>
      <c r="F1758" s="31" t="s">
        <v>4316</v>
      </c>
      <c r="G1758" s="29" t="s">
        <v>58</v>
      </c>
      <c r="H1758" s="70" t="s">
        <v>62</v>
      </c>
      <c r="I1758" s="148" t="s">
        <v>32</v>
      </c>
      <c r="J1758" s="147" t="s">
        <v>4035</v>
      </c>
      <c r="K1758" s="148">
        <v>0</v>
      </c>
      <c r="L1758" s="148" t="s">
        <v>32</v>
      </c>
      <c r="M1758" s="147">
        <v>42410</v>
      </c>
      <c r="N1758" s="29" t="str">
        <f t="shared" si="368"/>
        <v/>
      </c>
      <c r="O1758" s="29" t="str">
        <f t="shared" si="369"/>
        <v/>
      </c>
      <c r="P1758" s="29" t="str">
        <f t="shared" si="370"/>
        <v/>
      </c>
      <c r="Q1758" s="29" t="str">
        <f t="shared" si="371"/>
        <v/>
      </c>
      <c r="R1758" s="29" t="str">
        <f t="shared" si="372"/>
        <v/>
      </c>
      <c r="S1758" s="29" t="str">
        <f t="shared" si="373"/>
        <v/>
      </c>
      <c r="T1758" s="29" t="str">
        <f t="shared" si="374"/>
        <v/>
      </c>
      <c r="U1758" s="29">
        <v>1009231</v>
      </c>
      <c r="V1758" s="29"/>
      <c r="W1758" s="32" t="s">
        <v>34</v>
      </c>
      <c r="X1758" s="29" t="s">
        <v>35</v>
      </c>
      <c r="Y1758" s="146">
        <v>222.23</v>
      </c>
      <c r="Z1758" s="33">
        <v>284.45</v>
      </c>
      <c r="AA1758" s="34">
        <f t="shared" si="375"/>
        <v>0.28000000000000003</v>
      </c>
      <c r="AB1758" s="33">
        <f t="shared" si="367"/>
        <v>284.45</v>
      </c>
      <c r="AC1758" s="34">
        <f t="shared" si="376"/>
        <v>0.27997969674715967</v>
      </c>
      <c r="AD1758" s="145">
        <f t="shared" si="379"/>
        <v>237.042</v>
      </c>
      <c r="AE1758" s="105">
        <v>185.19200000000001</v>
      </c>
      <c r="AF1758" s="34" t="s">
        <v>138</v>
      </c>
      <c r="AG1758" s="34" t="s">
        <v>138</v>
      </c>
      <c r="AH1758" s="34" t="s">
        <v>138</v>
      </c>
      <c r="AI1758" s="29">
        <v>0.129</v>
      </c>
      <c r="AJ1758" s="29">
        <v>7.6099999999999996E-4</v>
      </c>
      <c r="AK1758" s="29">
        <v>0</v>
      </c>
      <c r="AL1758" s="29">
        <v>0</v>
      </c>
      <c r="AM1758" s="29" t="s">
        <v>28</v>
      </c>
      <c r="AN1758" s="44" t="s">
        <v>27</v>
      </c>
      <c r="AO1758" s="29" t="s">
        <v>28</v>
      </c>
      <c r="AP1758" s="29">
        <v>480</v>
      </c>
      <c r="AQ1758" s="29">
        <v>780</v>
      </c>
      <c r="AR1758" s="29">
        <v>780</v>
      </c>
      <c r="AS1758" s="29">
        <v>600</v>
      </c>
      <c r="AT1758" s="29">
        <v>61.92</v>
      </c>
      <c r="AU1758" s="144">
        <v>0.36503999999999998</v>
      </c>
      <c r="AV1758" s="36" t="s">
        <v>28</v>
      </c>
      <c r="AW1758" s="102" t="s">
        <v>33</v>
      </c>
      <c r="AX1758" s="129" t="s">
        <v>33</v>
      </c>
      <c r="AY1758" s="106">
        <v>183840</v>
      </c>
      <c r="BD1758" t="s">
        <v>29</v>
      </c>
      <c r="BE1758" t="s">
        <v>4337</v>
      </c>
      <c r="BF1758" t="s">
        <v>4739</v>
      </c>
      <c r="BH1758" t="str">
        <f t="shared" si="377"/>
        <v/>
      </c>
      <c r="BJ1758" t="str">
        <f t="shared" si="378"/>
        <v>OK</v>
      </c>
      <c r="BK1758" s="130" t="s">
        <v>5302</v>
      </c>
      <c r="BL1758" s="130" t="e">
        <v>#VALUE!</v>
      </c>
      <c r="BM1758" s="131" t="s">
        <v>33</v>
      </c>
      <c r="BN1758" s="131" t="e">
        <v>#VALUE!</v>
      </c>
      <c r="BO1758" t="e">
        <v>#N/A</v>
      </c>
      <c r="BP1758">
        <v>1440</v>
      </c>
    </row>
    <row r="1759" spans="1:68" ht="25.2" x14ac:dyDescent="0.3">
      <c r="A1759" s="1"/>
      <c r="B1759" s="47">
        <v>1541</v>
      </c>
      <c r="C1759" s="45">
        <v>1135617</v>
      </c>
      <c r="D1759" s="40">
        <v>1086575</v>
      </c>
      <c r="E1759" s="55" t="s">
        <v>5186</v>
      </c>
      <c r="F1759" s="30" t="s">
        <v>5559</v>
      </c>
      <c r="G1759" s="37" t="s">
        <v>42</v>
      </c>
      <c r="H1759" s="148" t="s">
        <v>4781</v>
      </c>
      <c r="I1759" s="148"/>
      <c r="J1759" s="147"/>
      <c r="K1759" s="148"/>
      <c r="L1759" s="148"/>
      <c r="M1759" s="147"/>
      <c r="N1759" s="29">
        <f t="shared" si="368"/>
        <v>1086575</v>
      </c>
      <c r="O1759" s="29" t="str">
        <f t="shared" si="369"/>
        <v/>
      </c>
      <c r="P1759" s="29" t="str">
        <f t="shared" si="370"/>
        <v/>
      </c>
      <c r="Q1759" s="29" t="str">
        <f t="shared" si="371"/>
        <v/>
      </c>
      <c r="R1759" s="29" t="str">
        <f t="shared" si="372"/>
        <v/>
      </c>
      <c r="S1759" s="29" t="str">
        <f t="shared" si="373"/>
        <v/>
      </c>
      <c r="T1759" s="29" t="str">
        <f t="shared" si="374"/>
        <v/>
      </c>
      <c r="U1759" s="29"/>
      <c r="V1759" s="29"/>
      <c r="W1759" s="32" t="s">
        <v>538</v>
      </c>
      <c r="X1759" s="29" t="s">
        <v>35</v>
      </c>
      <c r="Y1759" s="146"/>
      <c r="Z1759" s="33">
        <v>175.01</v>
      </c>
      <c r="AA1759" s="34"/>
      <c r="AB1759" s="33">
        <f t="shared" si="367"/>
        <v>175.01</v>
      </c>
      <c r="AC1759" s="34"/>
      <c r="AD1759" s="145">
        <f t="shared" si="379"/>
        <v>145.84200000000001</v>
      </c>
      <c r="AE1759" s="105"/>
      <c r="AF1759" s="34"/>
      <c r="AG1759" s="34"/>
      <c r="AH1759" s="34"/>
      <c r="AI1759" s="29">
        <v>9.1999999999999998E-2</v>
      </c>
      <c r="AJ1759" s="29">
        <v>5.3300000000000005E-4</v>
      </c>
      <c r="AK1759" s="29">
        <v>36000</v>
      </c>
      <c r="AL1759" s="29">
        <v>0</v>
      </c>
      <c r="AM1759" s="29" t="s">
        <v>28</v>
      </c>
      <c r="AN1759" s="158" t="s">
        <v>28</v>
      </c>
      <c r="AO1759" s="29" t="s">
        <v>28</v>
      </c>
      <c r="AP1759" s="29">
        <v>200</v>
      </c>
      <c r="AQ1759" s="29">
        <v>800</v>
      </c>
      <c r="AR1759" s="29">
        <v>200</v>
      </c>
      <c r="AS1759" s="29">
        <v>800</v>
      </c>
      <c r="AT1759" s="29">
        <v>18.399999999999999</v>
      </c>
      <c r="AU1759" s="144">
        <v>0.10660000000000001</v>
      </c>
      <c r="AV1759" s="36"/>
      <c r="AW1759" s="102">
        <v>44713</v>
      </c>
      <c r="AX1759" s="129" t="s">
        <v>4770</v>
      </c>
      <c r="AY1759" t="e">
        <f>AX1759-#REF!</f>
        <v>#VALUE!</v>
      </c>
      <c r="BH1759" t="str">
        <f t="shared" si="377"/>
        <v>AV</v>
      </c>
      <c r="BJ1759" t="str">
        <f t="shared" si="378"/>
        <v>OK</v>
      </c>
      <c r="BK1759" s="130">
        <v>175.01</v>
      </c>
      <c r="BL1759" s="130" t="s">
        <v>37</v>
      </c>
      <c r="BM1759" s="131">
        <v>175.01</v>
      </c>
      <c r="BN1759" s="131" t="s">
        <v>37</v>
      </c>
      <c r="BO1759">
        <v>175.01</v>
      </c>
      <c r="BP1759">
        <v>0</v>
      </c>
    </row>
    <row r="1760" spans="1:68" ht="25.2" x14ac:dyDescent="0.3">
      <c r="A1760" s="1"/>
      <c r="B1760" s="47">
        <v>1542</v>
      </c>
      <c r="C1760" s="45">
        <v>1135618</v>
      </c>
      <c r="D1760" s="40">
        <v>1086576</v>
      </c>
      <c r="E1760" s="55" t="s">
        <v>5187</v>
      </c>
      <c r="F1760" s="30" t="s">
        <v>5560</v>
      </c>
      <c r="G1760" s="37" t="s">
        <v>42</v>
      </c>
      <c r="H1760" s="148" t="s">
        <v>4781</v>
      </c>
      <c r="I1760" s="148"/>
      <c r="J1760" s="147"/>
      <c r="K1760" s="148"/>
      <c r="L1760" s="148"/>
      <c r="M1760" s="147"/>
      <c r="N1760" s="29">
        <f t="shared" si="368"/>
        <v>1086576</v>
      </c>
      <c r="O1760" s="29" t="str">
        <f t="shared" si="369"/>
        <v/>
      </c>
      <c r="P1760" s="29" t="str">
        <f t="shared" si="370"/>
        <v/>
      </c>
      <c r="Q1760" s="29" t="str">
        <f t="shared" si="371"/>
        <v/>
      </c>
      <c r="R1760" s="29" t="str">
        <f t="shared" si="372"/>
        <v/>
      </c>
      <c r="S1760" s="29" t="str">
        <f t="shared" si="373"/>
        <v/>
      </c>
      <c r="T1760" s="29" t="str">
        <f t="shared" si="374"/>
        <v/>
      </c>
      <c r="U1760" s="29"/>
      <c r="V1760" s="29"/>
      <c r="W1760" s="32" t="s">
        <v>538</v>
      </c>
      <c r="X1760" s="29" t="s">
        <v>35</v>
      </c>
      <c r="Y1760" s="146"/>
      <c r="Z1760" s="33">
        <v>175.01</v>
      </c>
      <c r="AA1760" s="34"/>
      <c r="AB1760" s="33">
        <f t="shared" si="367"/>
        <v>175.01</v>
      </c>
      <c r="AC1760" s="34"/>
      <c r="AD1760" s="145">
        <f t="shared" si="379"/>
        <v>145.84200000000001</v>
      </c>
      <c r="AE1760" s="105"/>
      <c r="AF1760" s="34"/>
      <c r="AG1760" s="34"/>
      <c r="AH1760" s="34"/>
      <c r="AI1760" s="29">
        <v>9.1999999999999998E-2</v>
      </c>
      <c r="AJ1760" s="29">
        <v>4.8500000000000003E-4</v>
      </c>
      <c r="AK1760" s="29">
        <v>5500</v>
      </c>
      <c r="AL1760" s="29">
        <v>0</v>
      </c>
      <c r="AM1760" s="29" t="s">
        <v>28</v>
      </c>
      <c r="AN1760" s="158" t="s">
        <v>28</v>
      </c>
      <c r="AO1760" s="29" t="s">
        <v>28</v>
      </c>
      <c r="AP1760" s="29">
        <v>500</v>
      </c>
      <c r="AQ1760" s="29">
        <v>710</v>
      </c>
      <c r="AR1760" s="29">
        <v>710</v>
      </c>
      <c r="AS1760" s="29">
        <v>580</v>
      </c>
      <c r="AT1760" s="29">
        <v>46</v>
      </c>
      <c r="AU1760" s="144">
        <v>0.24250000000000002</v>
      </c>
      <c r="AV1760" s="36"/>
      <c r="AW1760" s="102">
        <v>44713</v>
      </c>
      <c r="AX1760" s="129" t="s">
        <v>4770</v>
      </c>
      <c r="AY1760" t="e">
        <f>AX1760-#REF!</f>
        <v>#VALUE!</v>
      </c>
      <c r="BH1760" t="str">
        <f t="shared" si="377"/>
        <v>AV</v>
      </c>
      <c r="BJ1760" t="str">
        <f t="shared" si="378"/>
        <v>OK</v>
      </c>
      <c r="BK1760" s="130">
        <v>175.01</v>
      </c>
      <c r="BL1760" s="130" t="s">
        <v>37</v>
      </c>
      <c r="BM1760" s="131">
        <v>175.01</v>
      </c>
      <c r="BN1760" s="131" t="s">
        <v>37</v>
      </c>
      <c r="BO1760">
        <v>175.01</v>
      </c>
      <c r="BP1760">
        <v>3000</v>
      </c>
    </row>
    <row r="1761" spans="1:68" ht="25.2" x14ac:dyDescent="0.3">
      <c r="A1761" s="1"/>
      <c r="B1761" s="47">
        <v>1543</v>
      </c>
      <c r="C1761" s="45">
        <v>1135619</v>
      </c>
      <c r="D1761" s="40">
        <v>1086577</v>
      </c>
      <c r="E1761" s="55" t="s">
        <v>5188</v>
      </c>
      <c r="F1761" s="30" t="s">
        <v>5561</v>
      </c>
      <c r="G1761" s="37" t="s">
        <v>42</v>
      </c>
      <c r="H1761" s="148" t="s">
        <v>4781</v>
      </c>
      <c r="I1761" s="148"/>
      <c r="J1761" s="147"/>
      <c r="K1761" s="148"/>
      <c r="L1761" s="148"/>
      <c r="M1761" s="147"/>
      <c r="N1761" s="29">
        <f t="shared" si="368"/>
        <v>1086577</v>
      </c>
      <c r="O1761" s="29" t="str">
        <f t="shared" si="369"/>
        <v/>
      </c>
      <c r="P1761" s="29" t="str">
        <f t="shared" si="370"/>
        <v/>
      </c>
      <c r="Q1761" s="29" t="str">
        <f t="shared" si="371"/>
        <v/>
      </c>
      <c r="R1761" s="29" t="str">
        <f t="shared" si="372"/>
        <v/>
      </c>
      <c r="S1761" s="29" t="str">
        <f t="shared" si="373"/>
        <v/>
      </c>
      <c r="T1761" s="29" t="str">
        <f t="shared" si="374"/>
        <v/>
      </c>
      <c r="U1761" s="29"/>
      <c r="V1761" s="29"/>
      <c r="W1761" s="32" t="s">
        <v>538</v>
      </c>
      <c r="X1761" s="29" t="s">
        <v>35</v>
      </c>
      <c r="Y1761" s="146"/>
      <c r="Z1761" s="33">
        <v>217.45</v>
      </c>
      <c r="AA1761" s="34"/>
      <c r="AB1761" s="33">
        <f t="shared" si="367"/>
        <v>217.45</v>
      </c>
      <c r="AC1761" s="34"/>
      <c r="AD1761" s="145">
        <f t="shared" si="379"/>
        <v>181.208</v>
      </c>
      <c r="AE1761" s="105"/>
      <c r="AF1761" s="34"/>
      <c r="AG1761" s="34"/>
      <c r="AH1761" s="34"/>
      <c r="AI1761" s="29">
        <v>0.11799999999999999</v>
      </c>
      <c r="AJ1761" s="29">
        <v>7.6099999999999996E-4</v>
      </c>
      <c r="AK1761" s="29">
        <v>21400</v>
      </c>
      <c r="AL1761" s="29">
        <v>0</v>
      </c>
      <c r="AM1761" s="29" t="s">
        <v>28</v>
      </c>
      <c r="AN1761" s="158" t="s">
        <v>28</v>
      </c>
      <c r="AO1761" s="29" t="s">
        <v>28</v>
      </c>
      <c r="AP1761" s="29">
        <v>200</v>
      </c>
      <c r="AQ1761" s="29">
        <v>780</v>
      </c>
      <c r="AR1761" s="29">
        <v>780</v>
      </c>
      <c r="AS1761" s="29">
        <v>275</v>
      </c>
      <c r="AT1761" s="29">
        <v>23.599999999999998</v>
      </c>
      <c r="AU1761" s="144">
        <v>0.1522</v>
      </c>
      <c r="AV1761" s="36"/>
      <c r="AW1761" s="102">
        <v>44713</v>
      </c>
      <c r="AX1761" s="129" t="s">
        <v>4770</v>
      </c>
      <c r="AY1761" t="e">
        <f>AX1761-#REF!</f>
        <v>#VALUE!</v>
      </c>
      <c r="BH1761" t="str">
        <f t="shared" si="377"/>
        <v>AV</v>
      </c>
      <c r="BJ1761" t="str">
        <f t="shared" si="378"/>
        <v>OK</v>
      </c>
      <c r="BK1761" s="130">
        <v>217.45</v>
      </c>
      <c r="BL1761" s="130" t="s">
        <v>37</v>
      </c>
      <c r="BM1761" s="131">
        <v>217.45</v>
      </c>
      <c r="BN1761" s="131" t="s">
        <v>37</v>
      </c>
      <c r="BO1761">
        <v>217.45</v>
      </c>
      <c r="BP1761">
        <v>0</v>
      </c>
    </row>
    <row r="1762" spans="1:68" ht="25.2" x14ac:dyDescent="0.3">
      <c r="A1762" s="1"/>
      <c r="B1762" s="47"/>
      <c r="C1762" s="45">
        <v>1136064</v>
      </c>
      <c r="D1762" s="40">
        <v>1086575</v>
      </c>
      <c r="E1762" s="40"/>
      <c r="F1762" s="31" t="s">
        <v>5562</v>
      </c>
      <c r="G1762" s="37" t="s">
        <v>42</v>
      </c>
      <c r="H1762" s="148" t="s">
        <v>534</v>
      </c>
      <c r="I1762" s="148"/>
      <c r="J1762" s="147"/>
      <c r="K1762" s="148"/>
      <c r="L1762" s="148"/>
      <c r="M1762" s="147"/>
      <c r="N1762" s="29">
        <f t="shared" si="368"/>
        <v>1086575</v>
      </c>
      <c r="O1762" s="29" t="str">
        <f t="shared" si="369"/>
        <v/>
      </c>
      <c r="P1762" s="29" t="str">
        <f t="shared" si="370"/>
        <v/>
      </c>
      <c r="Q1762" s="29" t="str">
        <f t="shared" si="371"/>
        <v/>
      </c>
      <c r="R1762" s="29" t="str">
        <f t="shared" si="372"/>
        <v/>
      </c>
      <c r="S1762" s="29" t="str">
        <f t="shared" si="373"/>
        <v/>
      </c>
      <c r="T1762" s="29" t="str">
        <f t="shared" si="374"/>
        <v/>
      </c>
      <c r="U1762" s="29"/>
      <c r="V1762" s="29"/>
      <c r="W1762" s="32" t="s">
        <v>538</v>
      </c>
      <c r="X1762" s="29" t="s">
        <v>35</v>
      </c>
      <c r="Y1762" s="146"/>
      <c r="Z1762" s="33">
        <v>175.01</v>
      </c>
      <c r="AA1762" s="34"/>
      <c r="AB1762" s="33">
        <f t="shared" si="367"/>
        <v>175.01</v>
      </c>
      <c r="AC1762" s="34"/>
      <c r="AD1762" s="145">
        <f t="shared" si="379"/>
        <v>145.84200000000001</v>
      </c>
      <c r="AE1762" s="105"/>
      <c r="AF1762" s="34"/>
      <c r="AG1762" s="34"/>
      <c r="AH1762" s="34"/>
      <c r="AI1762" s="29">
        <v>9.1999999999999998E-2</v>
      </c>
      <c r="AJ1762" s="29">
        <v>5.3300000000000005E-4</v>
      </c>
      <c r="AK1762" s="29">
        <v>0</v>
      </c>
      <c r="AL1762" s="29">
        <v>0</v>
      </c>
      <c r="AM1762" s="29" t="s">
        <v>28</v>
      </c>
      <c r="AN1762" s="44" t="s">
        <v>27</v>
      </c>
      <c r="AO1762" s="29" t="s">
        <v>28</v>
      </c>
      <c r="AP1762" s="29">
        <v>200</v>
      </c>
      <c r="AQ1762" s="29">
        <v>800</v>
      </c>
      <c r="AR1762" s="29">
        <v>200</v>
      </c>
      <c r="AS1762" s="29">
        <v>800</v>
      </c>
      <c r="AT1762" s="29">
        <v>18.399999999999999</v>
      </c>
      <c r="AU1762" s="144">
        <v>0.10660000000000001</v>
      </c>
      <c r="AV1762" s="36"/>
      <c r="AW1762" s="102">
        <v>44743</v>
      </c>
      <c r="AX1762" s="129" t="s">
        <v>5288</v>
      </c>
      <c r="BH1762" t="str">
        <f t="shared" si="377"/>
        <v/>
      </c>
      <c r="BJ1762" t="str">
        <f t="shared" si="378"/>
        <v>OK</v>
      </c>
      <c r="BK1762" s="130" t="s">
        <v>5302</v>
      </c>
      <c r="BL1762" s="130" t="e">
        <v>#VALUE!</v>
      </c>
      <c r="BM1762" s="131">
        <v>175.01</v>
      </c>
      <c r="BN1762" s="131" t="s">
        <v>37</v>
      </c>
      <c r="BO1762" t="e">
        <v>#N/A</v>
      </c>
      <c r="BP1762">
        <v>0</v>
      </c>
    </row>
    <row r="1763" spans="1:68" ht="25.2" x14ac:dyDescent="0.3">
      <c r="A1763" s="1"/>
      <c r="B1763" s="47"/>
      <c r="C1763" s="45">
        <v>1136065</v>
      </c>
      <c r="D1763" s="40">
        <v>1086576</v>
      </c>
      <c r="E1763" s="40"/>
      <c r="F1763" s="31" t="s">
        <v>5563</v>
      </c>
      <c r="G1763" s="37" t="s">
        <v>42</v>
      </c>
      <c r="H1763" s="148" t="s">
        <v>534</v>
      </c>
      <c r="I1763" s="148"/>
      <c r="J1763" s="147"/>
      <c r="K1763" s="148"/>
      <c r="L1763" s="148"/>
      <c r="M1763" s="147"/>
      <c r="N1763" s="29">
        <f t="shared" si="368"/>
        <v>1086576</v>
      </c>
      <c r="O1763" s="29" t="str">
        <f t="shared" si="369"/>
        <v/>
      </c>
      <c r="P1763" s="29" t="str">
        <f t="shared" si="370"/>
        <v/>
      </c>
      <c r="Q1763" s="29" t="str">
        <f t="shared" si="371"/>
        <v/>
      </c>
      <c r="R1763" s="29" t="str">
        <f t="shared" si="372"/>
        <v/>
      </c>
      <c r="S1763" s="29" t="str">
        <f t="shared" si="373"/>
        <v/>
      </c>
      <c r="T1763" s="29" t="str">
        <f t="shared" si="374"/>
        <v/>
      </c>
      <c r="U1763" s="29"/>
      <c r="V1763" s="29"/>
      <c r="W1763" s="32" t="s">
        <v>538</v>
      </c>
      <c r="X1763" s="29" t="s">
        <v>35</v>
      </c>
      <c r="Y1763" s="146"/>
      <c r="Z1763" s="33">
        <v>175.01</v>
      </c>
      <c r="AA1763" s="34"/>
      <c r="AB1763" s="33">
        <f t="shared" si="367"/>
        <v>175.01</v>
      </c>
      <c r="AC1763" s="34"/>
      <c r="AD1763" s="145">
        <f t="shared" si="379"/>
        <v>145.84200000000001</v>
      </c>
      <c r="AE1763" s="105"/>
      <c r="AF1763" s="34"/>
      <c r="AG1763" s="34"/>
      <c r="AH1763" s="34"/>
      <c r="AI1763" s="29">
        <v>9.1999999999999998E-2</v>
      </c>
      <c r="AJ1763" s="29">
        <v>4.8500000000000003E-4</v>
      </c>
      <c r="AK1763" s="29">
        <v>0</v>
      </c>
      <c r="AL1763" s="29">
        <v>0</v>
      </c>
      <c r="AM1763" s="29" t="s">
        <v>28</v>
      </c>
      <c r="AN1763" s="44" t="s">
        <v>27</v>
      </c>
      <c r="AO1763" s="29" t="s">
        <v>28</v>
      </c>
      <c r="AP1763" s="29">
        <v>500</v>
      </c>
      <c r="AQ1763" s="29">
        <v>710</v>
      </c>
      <c r="AR1763" s="29">
        <v>710</v>
      </c>
      <c r="AS1763" s="29">
        <v>580</v>
      </c>
      <c r="AT1763" s="29">
        <v>46</v>
      </c>
      <c r="AU1763" s="144">
        <v>0.24250000000000002</v>
      </c>
      <c r="AV1763" s="36"/>
      <c r="AW1763" s="102">
        <v>44743</v>
      </c>
      <c r="AX1763" s="129" t="s">
        <v>5288</v>
      </c>
      <c r="BH1763" t="str">
        <f t="shared" si="377"/>
        <v/>
      </c>
      <c r="BJ1763" t="str">
        <f t="shared" si="378"/>
        <v>OK</v>
      </c>
      <c r="BK1763" s="130" t="s">
        <v>5302</v>
      </c>
      <c r="BL1763" s="130" t="e">
        <v>#VALUE!</v>
      </c>
      <c r="BM1763" s="131">
        <v>175.01</v>
      </c>
      <c r="BN1763" s="131" t="s">
        <v>37</v>
      </c>
      <c r="BO1763" t="e">
        <v>#N/A</v>
      </c>
      <c r="BP1763">
        <v>0</v>
      </c>
    </row>
    <row r="1764" spans="1:68" ht="25.2" x14ac:dyDescent="0.3">
      <c r="A1764" s="1"/>
      <c r="B1764" s="47"/>
      <c r="C1764" s="45">
        <v>1136066</v>
      </c>
      <c r="D1764" s="40">
        <v>1086577</v>
      </c>
      <c r="E1764" s="40"/>
      <c r="F1764" s="31" t="s">
        <v>5564</v>
      </c>
      <c r="G1764" s="37" t="s">
        <v>42</v>
      </c>
      <c r="H1764" s="148" t="s">
        <v>534</v>
      </c>
      <c r="I1764" s="148"/>
      <c r="J1764" s="147"/>
      <c r="K1764" s="148"/>
      <c r="L1764" s="148"/>
      <c r="M1764" s="147"/>
      <c r="N1764" s="29">
        <f t="shared" si="368"/>
        <v>1086577</v>
      </c>
      <c r="O1764" s="29" t="str">
        <f t="shared" si="369"/>
        <v/>
      </c>
      <c r="P1764" s="29" t="str">
        <f t="shared" si="370"/>
        <v/>
      </c>
      <c r="Q1764" s="29" t="str">
        <f t="shared" si="371"/>
        <v/>
      </c>
      <c r="R1764" s="29" t="str">
        <f t="shared" si="372"/>
        <v/>
      </c>
      <c r="S1764" s="29" t="str">
        <f t="shared" si="373"/>
        <v/>
      </c>
      <c r="T1764" s="29" t="str">
        <f t="shared" si="374"/>
        <v/>
      </c>
      <c r="U1764" s="29"/>
      <c r="V1764" s="29"/>
      <c r="W1764" s="32" t="s">
        <v>538</v>
      </c>
      <c r="X1764" s="29" t="s">
        <v>35</v>
      </c>
      <c r="Y1764" s="146"/>
      <c r="Z1764" s="33">
        <v>217.45</v>
      </c>
      <c r="AA1764" s="34"/>
      <c r="AB1764" s="33">
        <f t="shared" si="367"/>
        <v>217.45</v>
      </c>
      <c r="AC1764" s="34"/>
      <c r="AD1764" s="145">
        <f t="shared" si="379"/>
        <v>181.208</v>
      </c>
      <c r="AE1764" s="105"/>
      <c r="AF1764" s="34"/>
      <c r="AG1764" s="34"/>
      <c r="AH1764" s="34"/>
      <c r="AI1764" s="29">
        <v>0.11799999999999999</v>
      </c>
      <c r="AJ1764" s="29">
        <v>7.6099999999999996E-4</v>
      </c>
      <c r="AK1764" s="29">
        <v>0</v>
      </c>
      <c r="AL1764" s="29">
        <v>0</v>
      </c>
      <c r="AM1764" s="29" t="s">
        <v>28</v>
      </c>
      <c r="AN1764" s="44" t="s">
        <v>27</v>
      </c>
      <c r="AO1764" s="29" t="s">
        <v>28</v>
      </c>
      <c r="AP1764" s="29">
        <v>200</v>
      </c>
      <c r="AQ1764" s="29">
        <v>780</v>
      </c>
      <c r="AR1764" s="29">
        <v>780</v>
      </c>
      <c r="AS1764" s="29">
        <v>275</v>
      </c>
      <c r="AT1764" s="29">
        <v>23.599999999999998</v>
      </c>
      <c r="AU1764" s="144">
        <v>0.1522</v>
      </c>
      <c r="AV1764" s="36"/>
      <c r="AW1764" s="102">
        <v>44743</v>
      </c>
      <c r="AX1764" s="129" t="s">
        <v>5288</v>
      </c>
      <c r="BH1764" t="str">
        <f t="shared" si="377"/>
        <v/>
      </c>
      <c r="BJ1764" t="str">
        <f t="shared" si="378"/>
        <v>OK</v>
      </c>
      <c r="BK1764" s="130" t="s">
        <v>5302</v>
      </c>
      <c r="BL1764" s="130" t="e">
        <v>#VALUE!</v>
      </c>
      <c r="BM1764" s="131">
        <v>217.45</v>
      </c>
      <c r="BN1764" s="131" t="s">
        <v>37</v>
      </c>
      <c r="BO1764" t="e">
        <v>#N/A</v>
      </c>
      <c r="BP1764">
        <v>0</v>
      </c>
    </row>
    <row r="1765" spans="1:68" x14ac:dyDescent="0.3">
      <c r="A1765" s="1"/>
      <c r="B1765" s="47"/>
      <c r="C1765" s="45">
        <v>1135620</v>
      </c>
      <c r="D1765" s="40">
        <v>1087526</v>
      </c>
      <c r="E1765" s="55" t="s">
        <v>5189</v>
      </c>
      <c r="F1765" s="30" t="s">
        <v>5565</v>
      </c>
      <c r="G1765" s="37" t="s">
        <v>42</v>
      </c>
      <c r="H1765" s="148" t="s">
        <v>4781</v>
      </c>
      <c r="I1765" s="148"/>
      <c r="J1765" s="147"/>
      <c r="K1765" s="148"/>
      <c r="L1765" s="148"/>
      <c r="M1765" s="147"/>
      <c r="N1765" s="29">
        <f t="shared" si="368"/>
        <v>1087526</v>
      </c>
      <c r="O1765" s="29" t="str">
        <f t="shared" si="369"/>
        <v/>
      </c>
      <c r="P1765" s="29" t="str">
        <f t="shared" si="370"/>
        <v/>
      </c>
      <c r="Q1765" s="29" t="str">
        <f t="shared" si="371"/>
        <v/>
      </c>
      <c r="R1765" s="29" t="str">
        <f t="shared" si="372"/>
        <v/>
      </c>
      <c r="S1765" s="29" t="str">
        <f t="shared" si="373"/>
        <v/>
      </c>
      <c r="T1765" s="29" t="str">
        <f t="shared" si="374"/>
        <v/>
      </c>
      <c r="U1765" s="29"/>
      <c r="V1765" s="29"/>
      <c r="W1765" s="32" t="s">
        <v>538</v>
      </c>
      <c r="X1765" s="29" t="s">
        <v>35</v>
      </c>
      <c r="Y1765" s="146"/>
      <c r="Z1765" s="33" t="s">
        <v>5289</v>
      </c>
      <c r="AA1765" s="34"/>
      <c r="AB1765" s="33" t="str">
        <f t="shared" si="367"/>
        <v>По запросу</v>
      </c>
      <c r="AC1765" s="34"/>
      <c r="AD1765" s="145" t="e">
        <f t="shared" si="379"/>
        <v>#VALUE!</v>
      </c>
      <c r="AE1765" s="105"/>
      <c r="AF1765" s="34"/>
      <c r="AG1765" s="34"/>
      <c r="AH1765" s="34"/>
      <c r="AI1765" s="29"/>
      <c r="AJ1765" s="29"/>
      <c r="AK1765" s="29">
        <v>0</v>
      </c>
      <c r="AL1765" s="29">
        <v>0</v>
      </c>
      <c r="AM1765" s="29" t="s">
        <v>28</v>
      </c>
      <c r="AN1765" s="44" t="s">
        <v>27</v>
      </c>
      <c r="AO1765" s="29" t="s">
        <v>28</v>
      </c>
      <c r="AP1765" s="29">
        <v>350</v>
      </c>
      <c r="AQ1765" s="29"/>
      <c r="AR1765" s="29"/>
      <c r="AS1765" s="29"/>
      <c r="AT1765" s="29"/>
      <c r="AU1765" s="144"/>
      <c r="AV1765" s="36"/>
      <c r="AW1765" s="102">
        <v>44743</v>
      </c>
      <c r="AX1765" s="129" t="s">
        <v>4770</v>
      </c>
      <c r="BH1765" t="str">
        <f t="shared" si="377"/>
        <v>AV</v>
      </c>
      <c r="BJ1765" t="e">
        <f t="shared" si="378"/>
        <v>#VALUE!</v>
      </c>
      <c r="BK1765" s="130" t="s">
        <v>5302</v>
      </c>
      <c r="BL1765" s="130" t="e">
        <v>#VALUE!</v>
      </c>
      <c r="BM1765" s="131">
        <v>460.57</v>
      </c>
      <c r="BN1765" s="131" t="e">
        <v>#VALUE!</v>
      </c>
      <c r="BO1765" t="e">
        <v>#N/A</v>
      </c>
      <c r="BP1765">
        <v>0</v>
      </c>
    </row>
    <row r="1766" spans="1:68" ht="25.2" x14ac:dyDescent="0.3">
      <c r="A1766" s="1"/>
      <c r="B1766" s="47">
        <v>1544</v>
      </c>
      <c r="C1766" s="45">
        <v>1086575</v>
      </c>
      <c r="D1766" s="29"/>
      <c r="E1766" s="29"/>
      <c r="F1766" s="31" t="s">
        <v>1204</v>
      </c>
      <c r="G1766" s="37" t="s">
        <v>42</v>
      </c>
      <c r="H1766" s="70" t="s">
        <v>59</v>
      </c>
      <c r="I1766" s="148" t="s">
        <v>32</v>
      </c>
      <c r="J1766" s="147" t="s">
        <v>33</v>
      </c>
      <c r="K1766" s="148">
        <v>0</v>
      </c>
      <c r="L1766" s="148" t="s">
        <v>32</v>
      </c>
      <c r="M1766" s="147" t="s">
        <v>33</v>
      </c>
      <c r="N1766" s="29" t="str">
        <f t="shared" si="368"/>
        <v/>
      </c>
      <c r="O1766" s="29" t="str">
        <f t="shared" si="369"/>
        <v/>
      </c>
      <c r="P1766" s="29" t="str">
        <f t="shared" si="370"/>
        <v/>
      </c>
      <c r="Q1766" s="29">
        <f t="shared" si="371"/>
        <v>1135617</v>
      </c>
      <c r="R1766" s="29" t="str">
        <f t="shared" si="372"/>
        <v/>
      </c>
      <c r="S1766" s="29" t="str">
        <f t="shared" si="373"/>
        <v/>
      </c>
      <c r="T1766" s="29">
        <f t="shared" si="374"/>
        <v>1135617</v>
      </c>
      <c r="U1766" s="63">
        <v>1135617</v>
      </c>
      <c r="V1766" s="63"/>
      <c r="W1766" s="38" t="s">
        <v>538</v>
      </c>
      <c r="X1766" s="29" t="s">
        <v>35</v>
      </c>
      <c r="Y1766" s="146">
        <v>136.72999999999999</v>
      </c>
      <c r="Z1766" s="33">
        <v>175.01</v>
      </c>
      <c r="AA1766" s="34">
        <f t="shared" ref="AA1766:AA1812" si="380">ROUND(Z1766/Y1766-1,3)</f>
        <v>0.28000000000000003</v>
      </c>
      <c r="AB1766" s="33">
        <f t="shared" si="367"/>
        <v>175.01</v>
      </c>
      <c r="AC1766" s="34">
        <f t="shared" ref="AC1766:AC1812" si="381">(AD1766-AE1766)/AE1766</f>
        <v>0.27996700075477016</v>
      </c>
      <c r="AD1766" s="145">
        <f t="shared" si="379"/>
        <v>145.84200000000001</v>
      </c>
      <c r="AE1766" s="105">
        <v>113.94199999999999</v>
      </c>
      <c r="AF1766" s="34" t="s">
        <v>36</v>
      </c>
      <c r="AG1766" s="34" t="s">
        <v>36</v>
      </c>
      <c r="AH1766" s="34" t="s">
        <v>36</v>
      </c>
      <c r="AI1766" s="29">
        <v>9.1999999999999998E-2</v>
      </c>
      <c r="AJ1766" s="29">
        <v>5.3300000000000005E-4</v>
      </c>
      <c r="AK1766" s="29">
        <v>0</v>
      </c>
      <c r="AL1766" s="29">
        <v>0</v>
      </c>
      <c r="AM1766" s="29" t="s">
        <v>28</v>
      </c>
      <c r="AN1766" s="44" t="s">
        <v>27</v>
      </c>
      <c r="AO1766" s="29" t="s">
        <v>28</v>
      </c>
      <c r="AP1766" s="29">
        <v>240</v>
      </c>
      <c r="AQ1766" s="29">
        <v>800</v>
      </c>
      <c r="AR1766" s="29">
        <v>200</v>
      </c>
      <c r="AS1766" s="29">
        <v>800</v>
      </c>
      <c r="AT1766" s="29">
        <v>22.08</v>
      </c>
      <c r="AU1766" s="144">
        <v>0.128</v>
      </c>
      <c r="AV1766" s="36" t="s">
        <v>28</v>
      </c>
      <c r="AW1766" s="102">
        <v>42521</v>
      </c>
      <c r="AX1766" s="129" t="s">
        <v>33</v>
      </c>
      <c r="AY1766" s="106">
        <v>1466880</v>
      </c>
      <c r="BD1766" t="s">
        <v>4463</v>
      </c>
      <c r="BE1766" t="s">
        <v>4346</v>
      </c>
      <c r="BF1766" t="s">
        <v>4740</v>
      </c>
      <c r="BH1766" t="str">
        <f t="shared" si="377"/>
        <v/>
      </c>
      <c r="BJ1766" t="str">
        <f t="shared" si="378"/>
        <v>OK</v>
      </c>
      <c r="BK1766" s="130">
        <v>175.01</v>
      </c>
      <c r="BL1766" s="130" t="s">
        <v>37</v>
      </c>
      <c r="BM1766" s="131" t="s">
        <v>33</v>
      </c>
      <c r="BN1766" s="131" t="e">
        <v>#VALUE!</v>
      </c>
      <c r="BO1766" t="e">
        <v>#N/A</v>
      </c>
      <c r="BP1766">
        <v>32400</v>
      </c>
    </row>
    <row r="1767" spans="1:68" ht="25.2" x14ac:dyDescent="0.3">
      <c r="A1767" s="1"/>
      <c r="B1767" s="47">
        <v>1545</v>
      </c>
      <c r="C1767" s="45">
        <v>1086576</v>
      </c>
      <c r="D1767" s="29"/>
      <c r="E1767" s="29"/>
      <c r="F1767" s="31" t="s">
        <v>1205</v>
      </c>
      <c r="G1767" s="37" t="s">
        <v>42</v>
      </c>
      <c r="H1767" s="70" t="s">
        <v>59</v>
      </c>
      <c r="I1767" s="148" t="s">
        <v>32</v>
      </c>
      <c r="J1767" s="147" t="s">
        <v>33</v>
      </c>
      <c r="K1767" s="148">
        <v>0</v>
      </c>
      <c r="L1767" s="148" t="s">
        <v>32</v>
      </c>
      <c r="M1767" s="147">
        <v>42457</v>
      </c>
      <c r="N1767" s="29" t="str">
        <f t="shared" si="368"/>
        <v/>
      </c>
      <c r="O1767" s="29" t="str">
        <f t="shared" si="369"/>
        <v/>
      </c>
      <c r="P1767" s="29" t="str">
        <f t="shared" si="370"/>
        <v/>
      </c>
      <c r="Q1767" s="29">
        <f t="shared" si="371"/>
        <v>1135618</v>
      </c>
      <c r="R1767" s="29" t="str">
        <f t="shared" si="372"/>
        <v/>
      </c>
      <c r="S1767" s="29" t="str">
        <f t="shared" si="373"/>
        <v/>
      </c>
      <c r="T1767" s="29">
        <f t="shared" si="374"/>
        <v>1135618</v>
      </c>
      <c r="U1767" s="45">
        <v>1135618</v>
      </c>
      <c r="V1767" s="45"/>
      <c r="W1767" s="38" t="s">
        <v>538</v>
      </c>
      <c r="X1767" s="29" t="s">
        <v>35</v>
      </c>
      <c r="Y1767" s="146">
        <v>136.72999999999999</v>
      </c>
      <c r="Z1767" s="33">
        <v>175.01</v>
      </c>
      <c r="AA1767" s="34">
        <f t="shared" si="380"/>
        <v>0.28000000000000003</v>
      </c>
      <c r="AB1767" s="33">
        <f t="shared" si="367"/>
        <v>175.01</v>
      </c>
      <c r="AC1767" s="34">
        <f t="shared" si="381"/>
        <v>0.27996700075477016</v>
      </c>
      <c r="AD1767" s="145">
        <f t="shared" si="379"/>
        <v>145.84200000000001</v>
      </c>
      <c r="AE1767" s="105">
        <v>113.94199999999999</v>
      </c>
      <c r="AF1767" s="34" t="s">
        <v>36</v>
      </c>
      <c r="AG1767" s="34" t="s">
        <v>36</v>
      </c>
      <c r="AH1767" s="34" t="s">
        <v>36</v>
      </c>
      <c r="AI1767" s="29">
        <v>9.1999999999999998E-2</v>
      </c>
      <c r="AJ1767" s="29">
        <v>4.8500000000000003E-4</v>
      </c>
      <c r="AK1767" s="29">
        <v>0</v>
      </c>
      <c r="AL1767" s="29">
        <v>0</v>
      </c>
      <c r="AM1767" s="29" t="s">
        <v>28</v>
      </c>
      <c r="AN1767" s="44" t="s">
        <v>27</v>
      </c>
      <c r="AO1767" s="29" t="s">
        <v>28</v>
      </c>
      <c r="AP1767" s="29">
        <v>640</v>
      </c>
      <c r="AQ1767" s="29">
        <v>710</v>
      </c>
      <c r="AR1767" s="29">
        <v>710</v>
      </c>
      <c r="AS1767" s="29">
        <v>580</v>
      </c>
      <c r="AT1767" s="29">
        <v>58.88</v>
      </c>
      <c r="AU1767" s="144">
        <v>0.29237800000000003</v>
      </c>
      <c r="AV1767" s="36" t="s">
        <v>28</v>
      </c>
      <c r="AW1767" s="102">
        <v>42521</v>
      </c>
      <c r="AX1767" s="129" t="s">
        <v>33</v>
      </c>
      <c r="AY1767" s="106">
        <v>490240</v>
      </c>
      <c r="BD1767" t="s">
        <v>4463</v>
      </c>
      <c r="BE1767" t="s">
        <v>4346</v>
      </c>
      <c r="BF1767" t="s">
        <v>4740</v>
      </c>
      <c r="BH1767" t="str">
        <f t="shared" si="377"/>
        <v/>
      </c>
      <c r="BJ1767" t="str">
        <f t="shared" si="378"/>
        <v>OK</v>
      </c>
      <c r="BK1767" s="130">
        <v>175.01</v>
      </c>
      <c r="BL1767" s="130" t="s">
        <v>37</v>
      </c>
      <c r="BM1767" s="131" t="s">
        <v>33</v>
      </c>
      <c r="BN1767" s="131" t="e">
        <v>#VALUE!</v>
      </c>
      <c r="BO1767" t="e">
        <v>#N/A</v>
      </c>
      <c r="BP1767">
        <v>22400</v>
      </c>
    </row>
    <row r="1768" spans="1:68" ht="37.799999999999997" x14ac:dyDescent="0.3">
      <c r="A1768" s="1"/>
      <c r="B1768" s="47">
        <v>1546</v>
      </c>
      <c r="C1768" s="45">
        <v>1086577</v>
      </c>
      <c r="D1768" s="29"/>
      <c r="E1768" s="29"/>
      <c r="F1768" s="31" t="s">
        <v>1206</v>
      </c>
      <c r="G1768" s="29" t="s">
        <v>42</v>
      </c>
      <c r="H1768" s="70" t="s">
        <v>62</v>
      </c>
      <c r="I1768" s="148" t="s">
        <v>32</v>
      </c>
      <c r="J1768" s="147" t="s">
        <v>33</v>
      </c>
      <c r="K1768" s="148">
        <v>0</v>
      </c>
      <c r="L1768" s="148" t="s">
        <v>32</v>
      </c>
      <c r="M1768" s="147">
        <v>42776</v>
      </c>
      <c r="N1768" s="29" t="str">
        <f t="shared" si="368"/>
        <v/>
      </c>
      <c r="O1768" s="29" t="str">
        <f t="shared" si="369"/>
        <v/>
      </c>
      <c r="P1768" s="29" t="str">
        <f t="shared" si="370"/>
        <v/>
      </c>
      <c r="Q1768" s="29">
        <f t="shared" si="371"/>
        <v>1135619</v>
      </c>
      <c r="R1768" s="29" t="str">
        <f t="shared" si="372"/>
        <v/>
      </c>
      <c r="S1768" s="29" t="str">
        <f t="shared" si="373"/>
        <v/>
      </c>
      <c r="T1768" s="29">
        <f t="shared" si="374"/>
        <v>1135619</v>
      </c>
      <c r="U1768" s="45">
        <v>1135619</v>
      </c>
      <c r="V1768" s="45"/>
      <c r="W1768" s="38" t="s">
        <v>538</v>
      </c>
      <c r="X1768" s="29" t="s">
        <v>35</v>
      </c>
      <c r="Y1768" s="146">
        <v>169.88</v>
      </c>
      <c r="Z1768" s="33">
        <v>217.45</v>
      </c>
      <c r="AA1768" s="34">
        <f t="shared" si="380"/>
        <v>0.28000000000000003</v>
      </c>
      <c r="AB1768" s="33">
        <f t="shared" ref="AB1768:AB1831" si="382">IF(OR(W1768="VLD MLC components",W1768="VLD MLC pipes",W1768="VLD PEX components",W1768="VLD PEX pipes",W1768="VLD PHC components",W1768="VLD PHC pipes"),"По запросу",Z1768)</f>
        <v>217.45</v>
      </c>
      <c r="AC1768" s="34">
        <f t="shared" si="381"/>
        <v>0.28001582289657895</v>
      </c>
      <c r="AD1768" s="145">
        <f t="shared" si="379"/>
        <v>181.208</v>
      </c>
      <c r="AE1768" s="105">
        <v>141.56700000000001</v>
      </c>
      <c r="AF1768" s="34" t="s">
        <v>36</v>
      </c>
      <c r="AG1768" s="34" t="s">
        <v>36</v>
      </c>
      <c r="AH1768" s="34" t="s">
        <v>36</v>
      </c>
      <c r="AI1768" s="29">
        <v>0.11799999999999999</v>
      </c>
      <c r="AJ1768" s="29">
        <v>7.6099999999999996E-4</v>
      </c>
      <c r="AK1768" s="29">
        <v>2400</v>
      </c>
      <c r="AL1768" s="29">
        <v>0</v>
      </c>
      <c r="AM1768" s="29" t="s">
        <v>28</v>
      </c>
      <c r="AN1768" s="158" t="s">
        <v>28</v>
      </c>
      <c r="AO1768" s="29" t="s">
        <v>28</v>
      </c>
      <c r="AP1768" s="29">
        <v>240</v>
      </c>
      <c r="AQ1768" s="29">
        <v>780</v>
      </c>
      <c r="AR1768" s="29">
        <v>780</v>
      </c>
      <c r="AS1768" s="29">
        <v>275</v>
      </c>
      <c r="AT1768" s="29">
        <v>28.32</v>
      </c>
      <c r="AU1768" s="144">
        <v>0.16730999999999999</v>
      </c>
      <c r="AV1768" s="36" t="s">
        <v>28</v>
      </c>
      <c r="AW1768" s="102">
        <v>42521</v>
      </c>
      <c r="AX1768" s="129" t="s">
        <v>33</v>
      </c>
      <c r="AY1768" s="106">
        <v>175920</v>
      </c>
      <c r="BD1768" t="s">
        <v>4463</v>
      </c>
      <c r="BE1768" t="s">
        <v>4346</v>
      </c>
      <c r="BF1768" t="s">
        <v>4740</v>
      </c>
      <c r="BH1768" t="str">
        <f t="shared" si="377"/>
        <v>AV</v>
      </c>
      <c r="BJ1768" t="str">
        <f t="shared" si="378"/>
        <v>OK</v>
      </c>
      <c r="BK1768" s="130">
        <v>217.45</v>
      </c>
      <c r="BL1768" s="130" t="s">
        <v>37</v>
      </c>
      <c r="BM1768" s="131" t="s">
        <v>33</v>
      </c>
      <c r="BN1768" s="131" t="e">
        <v>#VALUE!</v>
      </c>
      <c r="BO1768">
        <v>217.45</v>
      </c>
      <c r="BP1768">
        <v>3360</v>
      </c>
    </row>
    <row r="1769" spans="1:68" ht="25.2" x14ac:dyDescent="0.3">
      <c r="A1769" s="1"/>
      <c r="B1769" s="47">
        <v>1547</v>
      </c>
      <c r="C1769" s="45">
        <v>1086578</v>
      </c>
      <c r="D1769" s="29"/>
      <c r="E1769" s="29"/>
      <c r="F1769" s="31" t="s">
        <v>1207</v>
      </c>
      <c r="G1769" s="29" t="s">
        <v>42</v>
      </c>
      <c r="H1769" s="70" t="s">
        <v>59</v>
      </c>
      <c r="I1769" s="148" t="s">
        <v>32</v>
      </c>
      <c r="J1769" s="147" t="s">
        <v>33</v>
      </c>
      <c r="K1769" s="148">
        <v>0</v>
      </c>
      <c r="L1769" s="148" t="s">
        <v>32</v>
      </c>
      <c r="M1769" s="147">
        <v>42776</v>
      </c>
      <c r="N1769" s="29" t="str">
        <f t="shared" si="368"/>
        <v/>
      </c>
      <c r="O1769" s="29" t="str">
        <f t="shared" si="369"/>
        <v/>
      </c>
      <c r="P1769" s="29" t="str">
        <f t="shared" si="370"/>
        <v/>
      </c>
      <c r="Q1769" s="29">
        <f t="shared" si="371"/>
        <v>1135619</v>
      </c>
      <c r="R1769" s="29" t="str">
        <f t="shared" si="372"/>
        <v/>
      </c>
      <c r="S1769" s="29" t="str">
        <f t="shared" si="373"/>
        <v/>
      </c>
      <c r="T1769" s="29">
        <f t="shared" si="374"/>
        <v>1135619</v>
      </c>
      <c r="U1769" s="45">
        <v>1135619</v>
      </c>
      <c r="V1769" s="45"/>
      <c r="W1769" s="38" t="s">
        <v>538</v>
      </c>
      <c r="X1769" s="29" t="s">
        <v>35</v>
      </c>
      <c r="Y1769" s="146">
        <v>169.88</v>
      </c>
      <c r="Z1769" s="33">
        <v>217.45</v>
      </c>
      <c r="AA1769" s="34">
        <f t="shared" si="380"/>
        <v>0.28000000000000003</v>
      </c>
      <c r="AB1769" s="33">
        <f t="shared" si="382"/>
        <v>217.45</v>
      </c>
      <c r="AC1769" s="34">
        <f t="shared" si="381"/>
        <v>0.28001582289657895</v>
      </c>
      <c r="AD1769" s="145">
        <f t="shared" si="379"/>
        <v>181.208</v>
      </c>
      <c r="AE1769" s="105">
        <v>141.56700000000001</v>
      </c>
      <c r="AF1769" s="34" t="s">
        <v>36</v>
      </c>
      <c r="AG1769" s="34" t="s">
        <v>36</v>
      </c>
      <c r="AH1769" s="34" t="s">
        <v>36</v>
      </c>
      <c r="AI1769" s="29">
        <v>0.112</v>
      </c>
      <c r="AJ1769" s="29">
        <v>8.0000000000000004E-4</v>
      </c>
      <c r="AK1769" s="29">
        <v>0</v>
      </c>
      <c r="AL1769" s="29">
        <v>0</v>
      </c>
      <c r="AM1769" s="29" t="s">
        <v>28</v>
      </c>
      <c r="AN1769" s="44" t="s">
        <v>27</v>
      </c>
      <c r="AO1769" s="29" t="s">
        <v>28</v>
      </c>
      <c r="AP1769" s="29">
        <v>480</v>
      </c>
      <c r="AQ1769" s="29">
        <v>750</v>
      </c>
      <c r="AR1769" s="29">
        <v>750</v>
      </c>
      <c r="AS1769" s="29">
        <v>580</v>
      </c>
      <c r="AT1769" s="29">
        <v>53.76</v>
      </c>
      <c r="AU1769" s="144">
        <v>0.32624999999999998</v>
      </c>
      <c r="AV1769" s="36" t="s">
        <v>28</v>
      </c>
      <c r="AW1769" s="102">
        <v>42521</v>
      </c>
      <c r="AX1769" s="129" t="s">
        <v>33</v>
      </c>
      <c r="AY1769" s="106">
        <v>115680</v>
      </c>
      <c r="BD1769" t="s">
        <v>4463</v>
      </c>
      <c r="BE1769" t="s">
        <v>4346</v>
      </c>
      <c r="BF1769" t="s">
        <v>4740</v>
      </c>
      <c r="BH1769" t="str">
        <f t="shared" si="377"/>
        <v/>
      </c>
      <c r="BJ1769" t="str">
        <f t="shared" si="378"/>
        <v>OK</v>
      </c>
      <c r="BK1769" s="130" t="s">
        <v>5302</v>
      </c>
      <c r="BL1769" s="130" t="e">
        <v>#VALUE!</v>
      </c>
      <c r="BM1769" s="131" t="s">
        <v>33</v>
      </c>
      <c r="BN1769" s="131" t="e">
        <v>#VALUE!</v>
      </c>
      <c r="BO1769" t="e">
        <v>#N/A</v>
      </c>
      <c r="BP1769">
        <v>2400</v>
      </c>
    </row>
    <row r="1770" spans="1:68" x14ac:dyDescent="0.3">
      <c r="A1770" s="1"/>
      <c r="B1770" s="47">
        <v>1548</v>
      </c>
      <c r="C1770" s="45">
        <v>1087302</v>
      </c>
      <c r="D1770" s="29">
        <v>1047624</v>
      </c>
      <c r="E1770" s="29"/>
      <c r="F1770" s="31" t="s">
        <v>1208</v>
      </c>
      <c r="G1770" s="37" t="s">
        <v>31</v>
      </c>
      <c r="H1770" s="148"/>
      <c r="I1770" s="148" t="s">
        <v>32</v>
      </c>
      <c r="J1770" s="147" t="s">
        <v>33</v>
      </c>
      <c r="K1770" s="148">
        <v>0</v>
      </c>
      <c r="L1770" s="148" t="s">
        <v>32</v>
      </c>
      <c r="M1770" s="147">
        <v>42884</v>
      </c>
      <c r="N1770" s="29">
        <f t="shared" si="368"/>
        <v>1047624</v>
      </c>
      <c r="O1770" s="29" t="str">
        <f t="shared" si="369"/>
        <v/>
      </c>
      <c r="P1770" s="29" t="str">
        <f t="shared" si="370"/>
        <v/>
      </c>
      <c r="Q1770" s="29" t="str">
        <f t="shared" si="371"/>
        <v/>
      </c>
      <c r="R1770" s="29" t="str">
        <f t="shared" si="372"/>
        <v/>
      </c>
      <c r="S1770" s="29" t="str">
        <f t="shared" si="373"/>
        <v/>
      </c>
      <c r="T1770" s="29" t="str">
        <f t="shared" si="374"/>
        <v/>
      </c>
      <c r="U1770" s="29"/>
      <c r="V1770" s="29"/>
      <c r="W1770" s="30" t="s">
        <v>34</v>
      </c>
      <c r="X1770" s="37" t="s">
        <v>35</v>
      </c>
      <c r="Y1770" s="146">
        <v>244.8</v>
      </c>
      <c r="Z1770" s="33">
        <v>313.33999999999997</v>
      </c>
      <c r="AA1770" s="34">
        <f t="shared" si="380"/>
        <v>0.28000000000000003</v>
      </c>
      <c r="AB1770" s="33">
        <f t="shared" si="382"/>
        <v>313.33999999999997</v>
      </c>
      <c r="AC1770" s="34">
        <f t="shared" si="381"/>
        <v>0.27998529411764717</v>
      </c>
      <c r="AD1770" s="145">
        <f t="shared" si="379"/>
        <v>261.11700000000002</v>
      </c>
      <c r="AE1770" s="105">
        <v>204</v>
      </c>
      <c r="AF1770" s="34" t="s">
        <v>36</v>
      </c>
      <c r="AG1770" s="34" t="s">
        <v>36</v>
      </c>
      <c r="AH1770" s="34" t="s">
        <v>36</v>
      </c>
      <c r="AI1770" s="29">
        <v>0.1</v>
      </c>
      <c r="AJ1770" s="29">
        <v>5.6999999999999998E-4</v>
      </c>
      <c r="AK1770" s="29">
        <v>0</v>
      </c>
      <c r="AL1770" s="29">
        <v>0</v>
      </c>
      <c r="AM1770" s="29" t="s">
        <v>28</v>
      </c>
      <c r="AN1770" s="44" t="s">
        <v>27</v>
      </c>
      <c r="AO1770" s="29" t="s">
        <v>28</v>
      </c>
      <c r="AP1770" s="29">
        <v>240</v>
      </c>
      <c r="AQ1770" s="29">
        <v>780</v>
      </c>
      <c r="AR1770" s="29">
        <v>780</v>
      </c>
      <c r="AS1770" s="29">
        <v>225</v>
      </c>
      <c r="AT1770" s="29">
        <v>24</v>
      </c>
      <c r="AU1770" s="144">
        <v>0.13689000000000001</v>
      </c>
      <c r="AV1770" s="36" t="s">
        <v>28</v>
      </c>
      <c r="AW1770" s="102">
        <v>42879</v>
      </c>
      <c r="AX1770" s="129" t="s">
        <v>33</v>
      </c>
      <c r="AY1770" s="106">
        <v>2160</v>
      </c>
      <c r="BD1770" t="s">
        <v>29</v>
      </c>
      <c r="BE1770" t="s">
        <v>4337</v>
      </c>
      <c r="BF1770" t="s">
        <v>4739</v>
      </c>
      <c r="BH1770" t="str">
        <f t="shared" si="377"/>
        <v/>
      </c>
      <c r="BJ1770" t="str">
        <f t="shared" si="378"/>
        <v>OK</v>
      </c>
      <c r="BK1770" s="130" t="s">
        <v>5302</v>
      </c>
      <c r="BL1770" s="130" t="e">
        <v>#VALUE!</v>
      </c>
      <c r="BM1770" s="131" t="s">
        <v>33</v>
      </c>
      <c r="BN1770" s="131" t="e">
        <v>#VALUE!</v>
      </c>
      <c r="BO1770" t="e">
        <v>#N/A</v>
      </c>
      <c r="BP1770">
        <v>0</v>
      </c>
    </row>
    <row r="1771" spans="1:68" x14ac:dyDescent="0.3">
      <c r="A1771" s="1"/>
      <c r="B1771" s="47">
        <v>1549</v>
      </c>
      <c r="C1771" s="45">
        <v>1087303</v>
      </c>
      <c r="D1771" s="29">
        <v>1047625</v>
      </c>
      <c r="E1771" s="29"/>
      <c r="F1771" s="31" t="s">
        <v>1209</v>
      </c>
      <c r="G1771" s="37" t="s">
        <v>31</v>
      </c>
      <c r="H1771" s="148"/>
      <c r="I1771" s="148" t="s">
        <v>32</v>
      </c>
      <c r="J1771" s="147" t="s">
        <v>33</v>
      </c>
      <c r="K1771" s="148">
        <v>0</v>
      </c>
      <c r="L1771" s="148" t="s">
        <v>32</v>
      </c>
      <c r="M1771" s="147">
        <v>42884</v>
      </c>
      <c r="N1771" s="29">
        <f t="shared" si="368"/>
        <v>1047625</v>
      </c>
      <c r="O1771" s="29" t="str">
        <f t="shared" si="369"/>
        <v/>
      </c>
      <c r="P1771" s="29" t="str">
        <f t="shared" si="370"/>
        <v/>
      </c>
      <c r="Q1771" s="29" t="str">
        <f t="shared" si="371"/>
        <v/>
      </c>
      <c r="R1771" s="29" t="str">
        <f t="shared" si="372"/>
        <v/>
      </c>
      <c r="S1771" s="29" t="str">
        <f t="shared" si="373"/>
        <v/>
      </c>
      <c r="T1771" s="29" t="str">
        <f t="shared" si="374"/>
        <v/>
      </c>
      <c r="U1771" s="29"/>
      <c r="V1771" s="29"/>
      <c r="W1771" s="30" t="s">
        <v>34</v>
      </c>
      <c r="X1771" s="37" t="s">
        <v>35</v>
      </c>
      <c r="Y1771" s="146">
        <v>244.8</v>
      </c>
      <c r="Z1771" s="33">
        <v>313.33999999999997</v>
      </c>
      <c r="AA1771" s="34">
        <f t="shared" si="380"/>
        <v>0.28000000000000003</v>
      </c>
      <c r="AB1771" s="33">
        <f t="shared" si="382"/>
        <v>313.33999999999997</v>
      </c>
      <c r="AC1771" s="34">
        <f t="shared" si="381"/>
        <v>0.27998529411764717</v>
      </c>
      <c r="AD1771" s="145">
        <f t="shared" si="379"/>
        <v>261.11700000000002</v>
      </c>
      <c r="AE1771" s="105">
        <v>204</v>
      </c>
      <c r="AF1771" s="34" t="s">
        <v>36</v>
      </c>
      <c r="AG1771" s="34" t="s">
        <v>36</v>
      </c>
      <c r="AH1771" s="34" t="s">
        <v>36</v>
      </c>
      <c r="AI1771" s="29">
        <v>0.10100000000000001</v>
      </c>
      <c r="AJ1771" s="29">
        <v>5.5099999999999995E-4</v>
      </c>
      <c r="AK1771" s="29">
        <v>0</v>
      </c>
      <c r="AL1771" s="29">
        <v>0</v>
      </c>
      <c r="AM1771" s="29" t="s">
        <v>28</v>
      </c>
      <c r="AN1771" s="44" t="s">
        <v>27</v>
      </c>
      <c r="AO1771" s="29" t="s">
        <v>28</v>
      </c>
      <c r="AP1771" s="29">
        <v>640</v>
      </c>
      <c r="AQ1771" s="29">
        <v>780</v>
      </c>
      <c r="AR1771" s="29">
        <v>780</v>
      </c>
      <c r="AS1771" s="29">
        <v>580</v>
      </c>
      <c r="AT1771" s="29">
        <v>64.64</v>
      </c>
      <c r="AU1771" s="144">
        <v>0.35287200000000002</v>
      </c>
      <c r="AV1771" s="36" t="s">
        <v>28</v>
      </c>
      <c r="AW1771" s="102">
        <v>42879</v>
      </c>
      <c r="AX1771" s="129" t="s">
        <v>33</v>
      </c>
      <c r="AY1771" s="106" t="e">
        <v>#N/A</v>
      </c>
      <c r="BD1771" t="s">
        <v>29</v>
      </c>
      <c r="BE1771" t="s">
        <v>4338</v>
      </c>
      <c r="BF1771" t="s">
        <v>4739</v>
      </c>
      <c r="BH1771" t="str">
        <f t="shared" si="377"/>
        <v/>
      </c>
      <c r="BJ1771" t="str">
        <f t="shared" si="378"/>
        <v>OK</v>
      </c>
      <c r="BK1771" s="130" t="s">
        <v>5302</v>
      </c>
      <c r="BL1771" s="130" t="e">
        <v>#VALUE!</v>
      </c>
      <c r="BM1771" s="131" t="s">
        <v>33</v>
      </c>
      <c r="BN1771" s="131" t="e">
        <v>#VALUE!</v>
      </c>
      <c r="BO1771" t="e">
        <v>#N/A</v>
      </c>
      <c r="BP1771">
        <v>0</v>
      </c>
    </row>
    <row r="1772" spans="1:68" ht="37.799999999999997" x14ac:dyDescent="0.3">
      <c r="A1772" s="1"/>
      <c r="B1772" s="47">
        <v>1550</v>
      </c>
      <c r="C1772" s="45">
        <v>1087526</v>
      </c>
      <c r="D1772" s="37" t="s">
        <v>1210</v>
      </c>
      <c r="E1772" s="37"/>
      <c r="F1772" s="39" t="s">
        <v>1211</v>
      </c>
      <c r="G1772" s="29" t="s">
        <v>31</v>
      </c>
      <c r="H1772" s="70" t="s">
        <v>62</v>
      </c>
      <c r="I1772" s="148" t="s">
        <v>32</v>
      </c>
      <c r="J1772" s="147" t="s">
        <v>33</v>
      </c>
      <c r="K1772" s="148">
        <v>0</v>
      </c>
      <c r="L1772" s="148" t="s">
        <v>32</v>
      </c>
      <c r="M1772" s="147">
        <v>42823</v>
      </c>
      <c r="N1772" s="29">
        <f t="shared" si="368"/>
        <v>1022341</v>
      </c>
      <c r="O1772" s="29">
        <f t="shared" si="369"/>
        <v>1033625</v>
      </c>
      <c r="P1772" s="29" t="str">
        <f t="shared" si="370"/>
        <v/>
      </c>
      <c r="Q1772" s="29" t="str">
        <f t="shared" si="371"/>
        <v/>
      </c>
      <c r="R1772" s="29" t="str">
        <f t="shared" si="372"/>
        <v/>
      </c>
      <c r="S1772" s="29" t="str">
        <f t="shared" si="373"/>
        <v/>
      </c>
      <c r="T1772" s="29" t="str">
        <f t="shared" si="374"/>
        <v/>
      </c>
      <c r="U1772" s="29"/>
      <c r="V1772" s="29"/>
      <c r="W1772" s="38" t="s">
        <v>34</v>
      </c>
      <c r="X1772" s="37" t="s">
        <v>35</v>
      </c>
      <c r="Y1772" s="146">
        <v>359.82</v>
      </c>
      <c r="Z1772" s="33">
        <v>460.57</v>
      </c>
      <c r="AA1772" s="34">
        <f t="shared" si="380"/>
        <v>0.28000000000000003</v>
      </c>
      <c r="AB1772" s="33">
        <f t="shared" si="382"/>
        <v>460.57</v>
      </c>
      <c r="AC1772" s="34">
        <f t="shared" si="381"/>
        <v>0.27999999999999986</v>
      </c>
      <c r="AD1772" s="145">
        <f t="shared" si="379"/>
        <v>383.80799999999999</v>
      </c>
      <c r="AE1772" s="105">
        <v>299.85000000000002</v>
      </c>
      <c r="AF1772" s="34" t="s">
        <v>36</v>
      </c>
      <c r="AG1772" s="34" t="s">
        <v>36</v>
      </c>
      <c r="AH1772" s="34" t="s">
        <v>36</v>
      </c>
      <c r="AI1772" s="29">
        <v>0.17</v>
      </c>
      <c r="AJ1772" s="29">
        <v>9.990000000000001E-4</v>
      </c>
      <c r="AK1772" s="29">
        <v>640</v>
      </c>
      <c r="AL1772" s="29">
        <v>0</v>
      </c>
      <c r="AM1772" s="29" t="s">
        <v>28</v>
      </c>
      <c r="AN1772" s="158" t="s">
        <v>28</v>
      </c>
      <c r="AO1772" s="29" t="s">
        <v>28</v>
      </c>
      <c r="AP1772" s="29">
        <v>640</v>
      </c>
      <c r="AQ1772" s="29">
        <v>950</v>
      </c>
      <c r="AR1772" s="29">
        <v>950</v>
      </c>
      <c r="AS1772" s="29">
        <v>150</v>
      </c>
      <c r="AT1772" s="29">
        <v>108.8</v>
      </c>
      <c r="AU1772" s="144">
        <v>0.135375</v>
      </c>
      <c r="AV1772" s="36" t="s">
        <v>28</v>
      </c>
      <c r="AW1772" s="102">
        <v>42811</v>
      </c>
      <c r="AX1772" s="129" t="s">
        <v>33</v>
      </c>
      <c r="AY1772" s="106">
        <v>274560</v>
      </c>
      <c r="BD1772" t="s">
        <v>4464</v>
      </c>
      <c r="BE1772" t="s">
        <v>4338</v>
      </c>
      <c r="BF1772" t="s">
        <v>4739</v>
      </c>
      <c r="BH1772" t="str">
        <f t="shared" si="377"/>
        <v>AV</v>
      </c>
      <c r="BJ1772" t="str">
        <f t="shared" si="378"/>
        <v>OK</v>
      </c>
      <c r="BK1772" s="130">
        <v>460.57</v>
      </c>
      <c r="BL1772" s="130" t="s">
        <v>37</v>
      </c>
      <c r="BM1772" s="131" t="s">
        <v>33</v>
      </c>
      <c r="BN1772" s="131" t="e">
        <v>#VALUE!</v>
      </c>
      <c r="BO1772">
        <v>460.57</v>
      </c>
      <c r="BP1772">
        <v>2560</v>
      </c>
    </row>
    <row r="1773" spans="1:68" ht="25.2" x14ac:dyDescent="0.3">
      <c r="A1773" s="1"/>
      <c r="B1773" s="47">
        <v>1551</v>
      </c>
      <c r="C1773" s="45">
        <v>1087527</v>
      </c>
      <c r="D1773" s="37">
        <v>1033626</v>
      </c>
      <c r="E1773" s="37"/>
      <c r="F1773" s="31" t="s">
        <v>1212</v>
      </c>
      <c r="G1773" s="37" t="s">
        <v>31</v>
      </c>
      <c r="H1773" s="70" t="s">
        <v>69</v>
      </c>
      <c r="I1773" s="148" t="s">
        <v>3800</v>
      </c>
      <c r="J1773" s="147" t="s">
        <v>4038</v>
      </c>
      <c r="K1773" s="148" t="e">
        <v>#N/A</v>
      </c>
      <c r="L1773" s="148" t="s">
        <v>32</v>
      </c>
      <c r="M1773" s="147">
        <v>42823</v>
      </c>
      <c r="N1773" s="29">
        <f t="shared" si="368"/>
        <v>1033626</v>
      </c>
      <c r="O1773" s="29" t="str">
        <f t="shared" si="369"/>
        <v/>
      </c>
      <c r="P1773" s="29" t="str">
        <f t="shared" si="370"/>
        <v/>
      </c>
      <c r="Q1773" s="29" t="str">
        <f t="shared" si="371"/>
        <v/>
      </c>
      <c r="R1773" s="29" t="str">
        <f t="shared" si="372"/>
        <v/>
      </c>
      <c r="S1773" s="29" t="str">
        <f t="shared" si="373"/>
        <v/>
      </c>
      <c r="T1773" s="29" t="str">
        <f t="shared" si="374"/>
        <v/>
      </c>
      <c r="U1773" s="29">
        <v>1087526</v>
      </c>
      <c r="V1773" s="29"/>
      <c r="W1773" s="38" t="s">
        <v>34</v>
      </c>
      <c r="X1773" s="37" t="s">
        <v>35</v>
      </c>
      <c r="Y1773" s="146">
        <v>359.82</v>
      </c>
      <c r="Z1773" s="33">
        <v>395.8</v>
      </c>
      <c r="AA1773" s="34">
        <f t="shared" si="380"/>
        <v>0.1</v>
      </c>
      <c r="AB1773" s="33">
        <f t="shared" si="382"/>
        <v>395.8</v>
      </c>
      <c r="AC1773" s="34">
        <f t="shared" si="381"/>
        <v>9.9993329998332506E-2</v>
      </c>
      <c r="AD1773" s="145">
        <f t="shared" si="379"/>
        <v>329.83300000000003</v>
      </c>
      <c r="AE1773" s="105">
        <v>299.85000000000002</v>
      </c>
      <c r="AF1773" s="34" t="s">
        <v>138</v>
      </c>
      <c r="AG1773" s="34" t="s">
        <v>138</v>
      </c>
      <c r="AH1773" s="34" t="s">
        <v>138</v>
      </c>
      <c r="AI1773" s="29">
        <v>0.17</v>
      </c>
      <c r="AJ1773" s="29">
        <v>9.990000000000001E-4</v>
      </c>
      <c r="AK1773" s="29">
        <v>0</v>
      </c>
      <c r="AL1773" s="29">
        <v>0</v>
      </c>
      <c r="AM1773" s="29" t="s">
        <v>27</v>
      </c>
      <c r="AN1773" s="44" t="s">
        <v>27</v>
      </c>
      <c r="AO1773" s="29" t="s">
        <v>27</v>
      </c>
      <c r="AP1773" s="29">
        <v>1</v>
      </c>
      <c r="AQ1773" s="29">
        <v>800</v>
      </c>
      <c r="AR1773" s="29">
        <v>800</v>
      </c>
      <c r="AS1773" s="29">
        <v>600</v>
      </c>
      <c r="AT1773" s="29">
        <v>0.17</v>
      </c>
      <c r="AU1773" s="144">
        <v>0.38400000000000001</v>
      </c>
      <c r="AV1773" s="36" t="s">
        <v>28</v>
      </c>
      <c r="AW1773" s="102">
        <v>42811</v>
      </c>
      <c r="AX1773" s="129" t="s">
        <v>33</v>
      </c>
      <c r="AY1773" s="106" t="e">
        <v>#N/A</v>
      </c>
      <c r="BD1773" t="s">
        <v>85</v>
      </c>
      <c r="BE1773" t="s">
        <v>4337</v>
      </c>
      <c r="BF1773" t="s">
        <v>4739</v>
      </c>
      <c r="BH1773" t="str">
        <f t="shared" si="377"/>
        <v/>
      </c>
      <c r="BJ1773" t="str">
        <f t="shared" si="378"/>
        <v>OK</v>
      </c>
      <c r="BK1773" s="130" t="s">
        <v>5302</v>
      </c>
      <c r="BL1773" s="130" t="e">
        <v>#VALUE!</v>
      </c>
      <c r="BM1773" s="131" t="s">
        <v>33</v>
      </c>
      <c r="BN1773" s="131" t="e">
        <v>#VALUE!</v>
      </c>
      <c r="BO1773" t="e">
        <v>#N/A</v>
      </c>
      <c r="BP1773">
        <v>0</v>
      </c>
    </row>
    <row r="1774" spans="1:68" ht="25.2" x14ac:dyDescent="0.3">
      <c r="A1774" s="1"/>
      <c r="B1774" s="47">
        <v>1552</v>
      </c>
      <c r="C1774" s="45">
        <v>1005264</v>
      </c>
      <c r="D1774" s="40" t="s">
        <v>33</v>
      </c>
      <c r="E1774" s="40"/>
      <c r="F1774" s="31" t="s">
        <v>1213</v>
      </c>
      <c r="G1774" s="29" t="s">
        <v>47</v>
      </c>
      <c r="H1774" s="70" t="s">
        <v>4779</v>
      </c>
      <c r="I1774" s="148" t="s">
        <v>32</v>
      </c>
      <c r="J1774" s="147" t="s">
        <v>33</v>
      </c>
      <c r="K1774" s="148">
        <v>0</v>
      </c>
      <c r="L1774" s="148" t="s">
        <v>32</v>
      </c>
      <c r="M1774" s="147" t="s">
        <v>33</v>
      </c>
      <c r="N1774" s="29" t="str">
        <f t="shared" si="368"/>
        <v/>
      </c>
      <c r="O1774" s="29" t="str">
        <f t="shared" si="369"/>
        <v/>
      </c>
      <c r="P1774" s="29" t="str">
        <f t="shared" si="370"/>
        <v/>
      </c>
      <c r="Q1774" s="29" t="str">
        <f t="shared" si="371"/>
        <v/>
      </c>
      <c r="R1774" s="29" t="str">
        <f t="shared" si="372"/>
        <v/>
      </c>
      <c r="S1774" s="29" t="str">
        <f t="shared" si="373"/>
        <v/>
      </c>
      <c r="T1774" s="29" t="str">
        <f t="shared" si="374"/>
        <v/>
      </c>
      <c r="U1774" s="46" t="s">
        <v>33</v>
      </c>
      <c r="V1774" s="46"/>
      <c r="W1774" s="38" t="s">
        <v>1214</v>
      </c>
      <c r="X1774" s="29" t="s">
        <v>158</v>
      </c>
      <c r="Y1774" s="146">
        <v>461.43</v>
      </c>
      <c r="Z1774" s="33">
        <v>591</v>
      </c>
      <c r="AA1774" s="34">
        <f t="shared" si="380"/>
        <v>0.28100000000000003</v>
      </c>
      <c r="AB1774" s="33">
        <f t="shared" si="382"/>
        <v>591</v>
      </c>
      <c r="AC1774" s="34">
        <f t="shared" si="381"/>
        <v>0.28080098823223465</v>
      </c>
      <c r="AD1774" s="145">
        <f t="shared" si="379"/>
        <v>492.5</v>
      </c>
      <c r="AE1774" s="105">
        <v>384.52499999999998</v>
      </c>
      <c r="AF1774" s="34" t="s">
        <v>36</v>
      </c>
      <c r="AG1774" s="34" t="s">
        <v>36</v>
      </c>
      <c r="AH1774" s="34" t="s">
        <v>36</v>
      </c>
      <c r="AI1774" s="29">
        <v>1.0999999999999999E-2</v>
      </c>
      <c r="AJ1774" s="29">
        <v>1.8E-5</v>
      </c>
      <c r="AK1774" s="29">
        <v>0</v>
      </c>
      <c r="AL1774" s="29">
        <v>0</v>
      </c>
      <c r="AM1774" s="29" t="s">
        <v>28</v>
      </c>
      <c r="AN1774" s="44" t="s">
        <v>27</v>
      </c>
      <c r="AO1774" s="29" t="s">
        <v>28</v>
      </c>
      <c r="AP1774" s="29">
        <v>10</v>
      </c>
      <c r="AQ1774" s="29">
        <v>283</v>
      </c>
      <c r="AR1774" s="29">
        <v>186</v>
      </c>
      <c r="AS1774" s="29">
        <v>96</v>
      </c>
      <c r="AT1774" s="29">
        <v>0.11</v>
      </c>
      <c r="AU1774" s="144">
        <v>5.0530000000000002E-3</v>
      </c>
      <c r="AV1774" s="36" t="s">
        <v>28</v>
      </c>
      <c r="AW1774" s="102" t="s">
        <v>33</v>
      </c>
      <c r="AX1774" s="129" t="s">
        <v>33</v>
      </c>
      <c r="AY1774" s="106">
        <v>5660</v>
      </c>
      <c r="BD1774" t="s">
        <v>108</v>
      </c>
      <c r="BE1774" t="s">
        <v>4368</v>
      </c>
      <c r="BF1774" t="s">
        <v>4740</v>
      </c>
      <c r="BH1774" t="str">
        <f t="shared" si="377"/>
        <v/>
      </c>
      <c r="BJ1774" t="str">
        <f t="shared" si="378"/>
        <v>OK</v>
      </c>
      <c r="BK1774" s="130">
        <v>591</v>
      </c>
      <c r="BL1774" s="130" t="s">
        <v>37</v>
      </c>
      <c r="BM1774" s="131" t="s">
        <v>33</v>
      </c>
      <c r="BN1774" s="131" t="e">
        <v>#VALUE!</v>
      </c>
      <c r="BO1774">
        <v>591</v>
      </c>
      <c r="BP1774">
        <v>140</v>
      </c>
    </row>
    <row r="1775" spans="1:68" ht="25.2" x14ac:dyDescent="0.3">
      <c r="A1775" s="1"/>
      <c r="B1775" s="47">
        <v>1553</v>
      </c>
      <c r="C1775" s="45">
        <v>1089647</v>
      </c>
      <c r="D1775" s="29"/>
      <c r="E1775" s="29"/>
      <c r="F1775" s="39" t="s">
        <v>1215</v>
      </c>
      <c r="G1775" s="37" t="s">
        <v>92</v>
      </c>
      <c r="H1775" s="70" t="s">
        <v>4779</v>
      </c>
      <c r="I1775" s="148" t="s">
        <v>32</v>
      </c>
      <c r="J1775" s="147" t="s">
        <v>33</v>
      </c>
      <c r="K1775" s="148">
        <v>0</v>
      </c>
      <c r="L1775" s="148" t="s">
        <v>32</v>
      </c>
      <c r="M1775" s="147" t="s">
        <v>33</v>
      </c>
      <c r="N1775" s="29" t="str">
        <f t="shared" si="368"/>
        <v/>
      </c>
      <c r="O1775" s="29" t="str">
        <f t="shared" si="369"/>
        <v/>
      </c>
      <c r="P1775" s="29" t="str">
        <f t="shared" si="370"/>
        <v/>
      </c>
      <c r="Q1775" s="29" t="str">
        <f t="shared" si="371"/>
        <v/>
      </c>
      <c r="R1775" s="29" t="str">
        <f t="shared" si="372"/>
        <v/>
      </c>
      <c r="S1775" s="29" t="str">
        <f t="shared" si="373"/>
        <v/>
      </c>
      <c r="T1775" s="29" t="str">
        <f t="shared" si="374"/>
        <v/>
      </c>
      <c r="U1775" s="29"/>
      <c r="V1775" s="29"/>
      <c r="W1775" s="38" t="s">
        <v>1216</v>
      </c>
      <c r="X1775" s="37" t="s">
        <v>158</v>
      </c>
      <c r="Y1775" s="146">
        <v>645</v>
      </c>
      <c r="Z1775" s="33">
        <v>826</v>
      </c>
      <c r="AA1775" s="34">
        <f t="shared" si="380"/>
        <v>0.28100000000000003</v>
      </c>
      <c r="AB1775" s="33">
        <f t="shared" si="382"/>
        <v>826</v>
      </c>
      <c r="AC1775" s="34">
        <f t="shared" si="381"/>
        <v>0.28061953488372088</v>
      </c>
      <c r="AD1775" s="145">
        <f t="shared" si="379"/>
        <v>688.33299999999997</v>
      </c>
      <c r="AE1775" s="105">
        <v>537.5</v>
      </c>
      <c r="AF1775" s="34" t="s">
        <v>36</v>
      </c>
      <c r="AG1775" s="34" t="s">
        <v>36</v>
      </c>
      <c r="AH1775" s="34" t="s">
        <v>36</v>
      </c>
      <c r="AI1775" s="29">
        <v>3.5999999999999997E-2</v>
      </c>
      <c r="AJ1775" s="29">
        <v>2.5999999999999998E-5</v>
      </c>
      <c r="AK1775" s="29">
        <v>30</v>
      </c>
      <c r="AL1775" s="29">
        <v>0</v>
      </c>
      <c r="AM1775" s="29" t="s">
        <v>28</v>
      </c>
      <c r="AN1775" s="158" t="s">
        <v>28</v>
      </c>
      <c r="AO1775" s="29" t="s">
        <v>28</v>
      </c>
      <c r="AP1775" s="29">
        <v>20</v>
      </c>
      <c r="AQ1775" s="29">
        <v>87</v>
      </c>
      <c r="AR1775" s="29">
        <v>67</v>
      </c>
      <c r="AS1775" s="29">
        <v>89</v>
      </c>
      <c r="AT1775" s="29">
        <v>0.36</v>
      </c>
      <c r="AU1775" s="144">
        <v>5.1900000000000004E-4</v>
      </c>
      <c r="AV1775" s="36" t="s">
        <v>28</v>
      </c>
      <c r="AW1775" s="102">
        <v>42913</v>
      </c>
      <c r="AX1775" s="129" t="s">
        <v>33</v>
      </c>
      <c r="AY1775" s="106">
        <v>62</v>
      </c>
      <c r="BD1775" t="s">
        <v>108</v>
      </c>
      <c r="BE1775" t="s">
        <v>4368</v>
      </c>
      <c r="BF1775" t="s">
        <v>4740</v>
      </c>
      <c r="BH1775" t="str">
        <f t="shared" si="377"/>
        <v>AV</v>
      </c>
      <c r="BJ1775" t="str">
        <f t="shared" si="378"/>
        <v>OK</v>
      </c>
      <c r="BK1775" s="130">
        <v>826</v>
      </c>
      <c r="BL1775" s="130" t="s">
        <v>37</v>
      </c>
      <c r="BM1775" s="131" t="s">
        <v>33</v>
      </c>
      <c r="BN1775" s="131" t="e">
        <v>#VALUE!</v>
      </c>
      <c r="BO1775">
        <v>826</v>
      </c>
      <c r="BP1775">
        <v>0</v>
      </c>
    </row>
    <row r="1776" spans="1:68" ht="25.2" x14ac:dyDescent="0.3">
      <c r="A1776" s="1"/>
      <c r="B1776" s="47">
        <v>1554</v>
      </c>
      <c r="C1776" s="45">
        <v>1089648</v>
      </c>
      <c r="D1776" s="29"/>
      <c r="E1776" s="29"/>
      <c r="F1776" s="39" t="s">
        <v>1217</v>
      </c>
      <c r="G1776" s="29" t="s">
        <v>31</v>
      </c>
      <c r="H1776" s="70" t="s">
        <v>4779</v>
      </c>
      <c r="I1776" s="148" t="s">
        <v>32</v>
      </c>
      <c r="J1776" s="147" t="s">
        <v>33</v>
      </c>
      <c r="K1776" s="148">
        <v>0</v>
      </c>
      <c r="L1776" s="148" t="s">
        <v>32</v>
      </c>
      <c r="M1776" s="147" t="s">
        <v>33</v>
      </c>
      <c r="N1776" s="29" t="str">
        <f t="shared" si="368"/>
        <v/>
      </c>
      <c r="O1776" s="29" t="str">
        <f t="shared" si="369"/>
        <v/>
      </c>
      <c r="P1776" s="29" t="str">
        <f t="shared" si="370"/>
        <v/>
      </c>
      <c r="Q1776" s="29" t="str">
        <f t="shared" si="371"/>
        <v/>
      </c>
      <c r="R1776" s="29" t="str">
        <f t="shared" si="372"/>
        <v/>
      </c>
      <c r="S1776" s="29" t="str">
        <f t="shared" si="373"/>
        <v/>
      </c>
      <c r="T1776" s="29" t="str">
        <f t="shared" si="374"/>
        <v/>
      </c>
      <c r="U1776" s="29"/>
      <c r="V1776" s="29"/>
      <c r="W1776" s="38" t="s">
        <v>1216</v>
      </c>
      <c r="X1776" s="37" t="s">
        <v>158</v>
      </c>
      <c r="Y1776" s="146">
        <v>889</v>
      </c>
      <c r="Z1776" s="33">
        <v>1138</v>
      </c>
      <c r="AA1776" s="34">
        <f t="shared" si="380"/>
        <v>0.28000000000000003</v>
      </c>
      <c r="AB1776" s="33">
        <f t="shared" si="382"/>
        <v>1138</v>
      </c>
      <c r="AC1776" s="34">
        <f t="shared" si="381"/>
        <v>0.28009011477620466</v>
      </c>
      <c r="AD1776" s="145">
        <f t="shared" si="379"/>
        <v>948.33299999999997</v>
      </c>
      <c r="AE1776" s="105">
        <v>740.83299999999997</v>
      </c>
      <c r="AF1776" s="34" t="s">
        <v>36</v>
      </c>
      <c r="AG1776" s="34" t="s">
        <v>36</v>
      </c>
      <c r="AH1776" s="34" t="s">
        <v>36</v>
      </c>
      <c r="AI1776" s="29">
        <v>5.6000000000000001E-2</v>
      </c>
      <c r="AJ1776" s="29">
        <v>3.6999999999999998E-5</v>
      </c>
      <c r="AK1776" s="29">
        <v>10</v>
      </c>
      <c r="AL1776" s="29">
        <v>0</v>
      </c>
      <c r="AM1776" s="29" t="s">
        <v>28</v>
      </c>
      <c r="AN1776" s="158" t="s">
        <v>28</v>
      </c>
      <c r="AO1776" s="29" t="s">
        <v>28</v>
      </c>
      <c r="AP1776" s="29">
        <v>20</v>
      </c>
      <c r="AQ1776" s="29">
        <v>87</v>
      </c>
      <c r="AR1776" s="29">
        <v>67</v>
      </c>
      <c r="AS1776" s="29">
        <v>89</v>
      </c>
      <c r="AT1776" s="29">
        <v>0.56000000000000005</v>
      </c>
      <c r="AU1776" s="144">
        <v>5.1900000000000004E-4</v>
      </c>
      <c r="AV1776" s="36" t="s">
        <v>28</v>
      </c>
      <c r="AW1776" s="102">
        <v>42913</v>
      </c>
      <c r="AX1776" s="129" t="s">
        <v>33</v>
      </c>
      <c r="AY1776" s="106">
        <v>40</v>
      </c>
      <c r="BD1776" t="s">
        <v>108</v>
      </c>
      <c r="BE1776" t="s">
        <v>4346</v>
      </c>
      <c r="BF1776" t="s">
        <v>4740</v>
      </c>
      <c r="BH1776" t="str">
        <f t="shared" si="377"/>
        <v>AV</v>
      </c>
      <c r="BJ1776" t="str">
        <f t="shared" si="378"/>
        <v>OK</v>
      </c>
      <c r="BK1776" s="130">
        <v>1138</v>
      </c>
      <c r="BL1776" s="130" t="s">
        <v>37</v>
      </c>
      <c r="BM1776" s="131" t="s">
        <v>33</v>
      </c>
      <c r="BN1776" s="131" t="e">
        <v>#VALUE!</v>
      </c>
      <c r="BO1776">
        <v>1138</v>
      </c>
      <c r="BP1776">
        <v>0</v>
      </c>
    </row>
    <row r="1777" spans="1:68" ht="25.2" x14ac:dyDescent="0.3">
      <c r="A1777" s="1"/>
      <c r="B1777" s="47">
        <v>1555</v>
      </c>
      <c r="C1777" s="45">
        <v>1058659</v>
      </c>
      <c r="D1777" s="29"/>
      <c r="E1777" s="29"/>
      <c r="F1777" s="39" t="s">
        <v>1218</v>
      </c>
      <c r="G1777" s="29" t="s">
        <v>31</v>
      </c>
      <c r="H1777" s="70" t="s">
        <v>4779</v>
      </c>
      <c r="I1777" s="148" t="s">
        <v>32</v>
      </c>
      <c r="J1777" s="147" t="s">
        <v>33</v>
      </c>
      <c r="K1777" s="148">
        <v>0</v>
      </c>
      <c r="L1777" s="148" t="s">
        <v>32</v>
      </c>
      <c r="M1777" s="147" t="s">
        <v>33</v>
      </c>
      <c r="N1777" s="29" t="str">
        <f t="shared" si="368"/>
        <v/>
      </c>
      <c r="O1777" s="29" t="str">
        <f t="shared" si="369"/>
        <v/>
      </c>
      <c r="P1777" s="29" t="str">
        <f t="shared" si="370"/>
        <v/>
      </c>
      <c r="Q1777" s="29" t="str">
        <f t="shared" si="371"/>
        <v/>
      </c>
      <c r="R1777" s="29" t="str">
        <f t="shared" si="372"/>
        <v/>
      </c>
      <c r="S1777" s="29" t="str">
        <f t="shared" si="373"/>
        <v/>
      </c>
      <c r="T1777" s="29" t="str">
        <f t="shared" si="374"/>
        <v/>
      </c>
      <c r="U1777" s="29"/>
      <c r="V1777" s="29"/>
      <c r="W1777" s="38" t="s">
        <v>157</v>
      </c>
      <c r="X1777" s="29" t="s">
        <v>158</v>
      </c>
      <c r="Y1777" s="146">
        <v>1346</v>
      </c>
      <c r="Z1777" s="33">
        <v>1723</v>
      </c>
      <c r="AA1777" s="34">
        <f t="shared" si="380"/>
        <v>0.28000000000000003</v>
      </c>
      <c r="AB1777" s="33">
        <f t="shared" si="382"/>
        <v>1723</v>
      </c>
      <c r="AC1777" s="34">
        <f t="shared" si="381"/>
        <v>0.28008847545661963</v>
      </c>
      <c r="AD1777" s="145">
        <f t="shared" si="379"/>
        <v>1435.8330000000001</v>
      </c>
      <c r="AE1777" s="105">
        <v>1121.6669999999999</v>
      </c>
      <c r="AF1777" s="34" t="s">
        <v>36</v>
      </c>
      <c r="AG1777" s="34" t="s">
        <v>36</v>
      </c>
      <c r="AH1777" s="34" t="s">
        <v>36</v>
      </c>
      <c r="AI1777" s="29">
        <v>2.9000000000000001E-2</v>
      </c>
      <c r="AJ1777" s="29">
        <v>5.8E-5</v>
      </c>
      <c r="AK1777" s="29">
        <v>31</v>
      </c>
      <c r="AL1777" s="29">
        <v>0</v>
      </c>
      <c r="AM1777" s="29" t="s">
        <v>28</v>
      </c>
      <c r="AN1777" s="158" t="s">
        <v>28</v>
      </c>
      <c r="AO1777" s="29" t="s">
        <v>28</v>
      </c>
      <c r="AP1777" s="29">
        <v>100</v>
      </c>
      <c r="AQ1777" s="29">
        <v>256</v>
      </c>
      <c r="AR1777" s="29">
        <v>215</v>
      </c>
      <c r="AS1777" s="29">
        <v>150</v>
      </c>
      <c r="AT1777" s="29">
        <v>2.9</v>
      </c>
      <c r="AU1777" s="144">
        <v>8.2559999999999995E-3</v>
      </c>
      <c r="AV1777" s="36" t="s">
        <v>28</v>
      </c>
      <c r="AW1777" s="102" t="s">
        <v>33</v>
      </c>
      <c r="AX1777" s="129" t="s">
        <v>33</v>
      </c>
      <c r="AY1777" s="106">
        <v>528</v>
      </c>
      <c r="BD1777" t="s">
        <v>29</v>
      </c>
      <c r="BE1777" t="s">
        <v>4369</v>
      </c>
      <c r="BF1777" t="s">
        <v>4739</v>
      </c>
      <c r="BH1777" t="str">
        <f t="shared" si="377"/>
        <v>AV</v>
      </c>
      <c r="BJ1777" t="str">
        <f t="shared" si="378"/>
        <v>OK</v>
      </c>
      <c r="BK1777" s="130">
        <v>1723</v>
      </c>
      <c r="BL1777" s="130" t="s">
        <v>37</v>
      </c>
      <c r="BM1777" s="131" t="s">
        <v>33</v>
      </c>
      <c r="BN1777" s="131" t="e">
        <v>#VALUE!</v>
      </c>
      <c r="BO1777">
        <v>1723</v>
      </c>
      <c r="BP1777">
        <v>12</v>
      </c>
    </row>
    <row r="1778" spans="1:68" ht="25.2" x14ac:dyDescent="0.3">
      <c r="A1778" s="1"/>
      <c r="B1778" s="47">
        <v>1556</v>
      </c>
      <c r="C1778" s="45">
        <v>1058661</v>
      </c>
      <c r="D1778" s="29"/>
      <c r="E1778" s="29"/>
      <c r="F1778" s="31" t="s">
        <v>1219</v>
      </c>
      <c r="G1778" s="29" t="s">
        <v>31</v>
      </c>
      <c r="H1778" s="37"/>
      <c r="I1778" s="148" t="s">
        <v>32</v>
      </c>
      <c r="J1778" s="147" t="s">
        <v>33</v>
      </c>
      <c r="K1778" s="148">
        <v>0</v>
      </c>
      <c r="L1778" s="148" t="s">
        <v>32</v>
      </c>
      <c r="M1778" s="147" t="s">
        <v>33</v>
      </c>
      <c r="N1778" s="29" t="str">
        <f t="shared" si="368"/>
        <v/>
      </c>
      <c r="O1778" s="29" t="str">
        <f t="shared" si="369"/>
        <v/>
      </c>
      <c r="P1778" s="29" t="str">
        <f t="shared" si="370"/>
        <v/>
      </c>
      <c r="Q1778" s="29" t="str">
        <f t="shared" si="371"/>
        <v/>
      </c>
      <c r="R1778" s="29" t="str">
        <f t="shared" si="372"/>
        <v/>
      </c>
      <c r="S1778" s="29" t="str">
        <f t="shared" si="373"/>
        <v/>
      </c>
      <c r="T1778" s="29" t="str">
        <f t="shared" si="374"/>
        <v/>
      </c>
      <c r="U1778" s="29"/>
      <c r="V1778" s="29"/>
      <c r="W1778" s="38" t="s">
        <v>157</v>
      </c>
      <c r="X1778" s="29" t="s">
        <v>158</v>
      </c>
      <c r="Y1778" s="146">
        <v>1413</v>
      </c>
      <c r="Z1778" s="33">
        <v>1808</v>
      </c>
      <c r="AA1778" s="34">
        <f t="shared" si="380"/>
        <v>0.28000000000000003</v>
      </c>
      <c r="AB1778" s="33">
        <f t="shared" si="382"/>
        <v>1808</v>
      </c>
      <c r="AC1778" s="34">
        <f t="shared" si="381"/>
        <v>0.27954734607218679</v>
      </c>
      <c r="AD1778" s="145">
        <f t="shared" si="379"/>
        <v>1506.6669999999999</v>
      </c>
      <c r="AE1778" s="105">
        <v>1177.5</v>
      </c>
      <c r="AF1778" s="34" t="s">
        <v>36</v>
      </c>
      <c r="AG1778" s="34" t="s">
        <v>36</v>
      </c>
      <c r="AH1778" s="34" t="s">
        <v>36</v>
      </c>
      <c r="AI1778" s="29">
        <v>4.3999999999999997E-2</v>
      </c>
      <c r="AJ1778" s="29">
        <v>2.9E-5</v>
      </c>
      <c r="AK1778" s="29">
        <v>0</v>
      </c>
      <c r="AL1778" s="29">
        <v>0</v>
      </c>
      <c r="AM1778" s="29" t="s">
        <v>28</v>
      </c>
      <c r="AN1778" s="44" t="s">
        <v>27</v>
      </c>
      <c r="AO1778" s="29" t="s">
        <v>28</v>
      </c>
      <c r="AP1778" s="29">
        <v>100</v>
      </c>
      <c r="AQ1778" s="29">
        <v>270</v>
      </c>
      <c r="AR1778" s="29">
        <v>258</v>
      </c>
      <c r="AS1778" s="29">
        <v>150</v>
      </c>
      <c r="AT1778" s="29">
        <v>4.4000000000000004</v>
      </c>
      <c r="AU1778" s="144">
        <v>1.0449E-2</v>
      </c>
      <c r="AV1778" s="36" t="s">
        <v>28</v>
      </c>
      <c r="AW1778" s="102" t="s">
        <v>33</v>
      </c>
      <c r="AX1778" s="129" t="s">
        <v>33</v>
      </c>
      <c r="AY1778" s="106">
        <v>1070</v>
      </c>
      <c r="BD1778" t="s">
        <v>29</v>
      </c>
      <c r="BE1778" t="s">
        <v>4369</v>
      </c>
      <c r="BF1778" t="s">
        <v>4739</v>
      </c>
      <c r="BH1778" t="str">
        <f t="shared" si="377"/>
        <v/>
      </c>
      <c r="BJ1778" t="str">
        <f t="shared" si="378"/>
        <v>OK</v>
      </c>
      <c r="BK1778" s="130" t="s">
        <v>5302</v>
      </c>
      <c r="BL1778" s="130" t="e">
        <v>#VALUE!</v>
      </c>
      <c r="BM1778" s="131" t="s">
        <v>33</v>
      </c>
      <c r="BN1778" s="131" t="e">
        <v>#VALUE!</v>
      </c>
      <c r="BO1778" t="e">
        <v>#N/A</v>
      </c>
      <c r="BP1778">
        <v>200</v>
      </c>
    </row>
    <row r="1779" spans="1:68" ht="25.2" x14ac:dyDescent="0.3">
      <c r="A1779" s="1"/>
      <c r="B1779" s="47">
        <v>1557</v>
      </c>
      <c r="C1779" s="45">
        <v>1005261</v>
      </c>
      <c r="D1779" s="40" t="s">
        <v>33</v>
      </c>
      <c r="E1779" s="40"/>
      <c r="F1779" s="31" t="s">
        <v>1220</v>
      </c>
      <c r="G1779" s="29" t="s">
        <v>47</v>
      </c>
      <c r="H1779" s="37"/>
      <c r="I1779" s="148" t="s">
        <v>32</v>
      </c>
      <c r="J1779" s="147" t="s">
        <v>33</v>
      </c>
      <c r="K1779" s="148">
        <v>0</v>
      </c>
      <c r="L1779" s="148" t="s">
        <v>32</v>
      </c>
      <c r="M1779" s="147" t="s">
        <v>33</v>
      </c>
      <c r="N1779" s="29" t="str">
        <f t="shared" si="368"/>
        <v/>
      </c>
      <c r="O1779" s="29" t="str">
        <f t="shared" si="369"/>
        <v/>
      </c>
      <c r="P1779" s="29" t="str">
        <f t="shared" si="370"/>
        <v/>
      </c>
      <c r="Q1779" s="29" t="str">
        <f t="shared" si="371"/>
        <v/>
      </c>
      <c r="R1779" s="29" t="str">
        <f t="shared" si="372"/>
        <v/>
      </c>
      <c r="S1779" s="29" t="str">
        <f t="shared" si="373"/>
        <v/>
      </c>
      <c r="T1779" s="29" t="str">
        <f t="shared" si="374"/>
        <v/>
      </c>
      <c r="U1779" s="46" t="s">
        <v>33</v>
      </c>
      <c r="V1779" s="46"/>
      <c r="W1779" s="38" t="s">
        <v>1214</v>
      </c>
      <c r="X1779" s="29" t="s">
        <v>1221</v>
      </c>
      <c r="Y1779" s="146">
        <v>2687</v>
      </c>
      <c r="Z1779" s="33">
        <v>3440</v>
      </c>
      <c r="AA1779" s="34">
        <f t="shared" si="380"/>
        <v>0.28000000000000003</v>
      </c>
      <c r="AB1779" s="33">
        <f t="shared" si="382"/>
        <v>3440</v>
      </c>
      <c r="AC1779" s="34">
        <f t="shared" si="381"/>
        <v>0.28023814213053339</v>
      </c>
      <c r="AD1779" s="145">
        <f t="shared" si="379"/>
        <v>2866.6669999999999</v>
      </c>
      <c r="AE1779" s="105">
        <v>2239.1669999999999</v>
      </c>
      <c r="AF1779" s="34" t="s">
        <v>36</v>
      </c>
      <c r="AG1779" s="34" t="s">
        <v>36</v>
      </c>
      <c r="AH1779" s="34" t="s">
        <v>36</v>
      </c>
      <c r="AI1779" s="29">
        <v>0.96799999999999997</v>
      </c>
      <c r="AJ1779" s="29">
        <v>9.2399999999999999E-3</v>
      </c>
      <c r="AK1779" s="29">
        <v>0</v>
      </c>
      <c r="AL1779" s="29">
        <v>0</v>
      </c>
      <c r="AM1779" s="29" t="s">
        <v>28</v>
      </c>
      <c r="AN1779" s="44" t="s">
        <v>27</v>
      </c>
      <c r="AO1779" s="29" t="s">
        <v>28</v>
      </c>
      <c r="AP1779" s="29">
        <v>15.4</v>
      </c>
      <c r="AQ1779" s="29">
        <v>1130</v>
      </c>
      <c r="AR1779" s="29">
        <v>700</v>
      </c>
      <c r="AS1779" s="29">
        <v>120</v>
      </c>
      <c r="AT1779" s="29">
        <v>14.907</v>
      </c>
      <c r="AU1779" s="144">
        <v>9.4920000000000004E-2</v>
      </c>
      <c r="AV1779" s="36" t="s">
        <v>28</v>
      </c>
      <c r="AW1779" s="102" t="s">
        <v>33</v>
      </c>
      <c r="AX1779" s="129" t="s">
        <v>33</v>
      </c>
      <c r="AY1779" s="106">
        <v>4173.3999999999996</v>
      </c>
      <c r="BD1779" t="s">
        <v>1235</v>
      </c>
      <c r="BE1779" t="s">
        <v>4465</v>
      </c>
      <c r="BF1779" t="s">
        <v>4740</v>
      </c>
      <c r="BH1779" t="str">
        <f t="shared" si="377"/>
        <v/>
      </c>
      <c r="BJ1779" t="str">
        <f t="shared" si="378"/>
        <v>OK</v>
      </c>
      <c r="BK1779" s="130" t="s">
        <v>5302</v>
      </c>
      <c r="BL1779" s="130" t="e">
        <v>#VALUE!</v>
      </c>
      <c r="BM1779" s="131" t="s">
        <v>33</v>
      </c>
      <c r="BN1779" s="131" t="e">
        <v>#VALUE!</v>
      </c>
      <c r="BO1779" t="e">
        <v>#N/A</v>
      </c>
      <c r="BP1779">
        <v>231</v>
      </c>
    </row>
    <row r="1780" spans="1:68" ht="25.2" x14ac:dyDescent="0.3">
      <c r="A1780" s="1"/>
      <c r="B1780" s="47">
        <v>1558</v>
      </c>
      <c r="C1780" s="45">
        <v>1005274</v>
      </c>
      <c r="D1780" s="40" t="s">
        <v>33</v>
      </c>
      <c r="E1780" s="40"/>
      <c r="F1780" s="31" t="s">
        <v>1223</v>
      </c>
      <c r="G1780" s="29" t="s">
        <v>47</v>
      </c>
      <c r="H1780" s="70" t="s">
        <v>4779</v>
      </c>
      <c r="I1780" s="148" t="s">
        <v>32</v>
      </c>
      <c r="J1780" s="147" t="s">
        <v>33</v>
      </c>
      <c r="K1780" s="148">
        <v>0</v>
      </c>
      <c r="L1780" s="148" t="s">
        <v>32</v>
      </c>
      <c r="M1780" s="147">
        <v>42766</v>
      </c>
      <c r="N1780" s="29" t="str">
        <f t="shared" si="368"/>
        <v/>
      </c>
      <c r="O1780" s="29" t="str">
        <f t="shared" si="369"/>
        <v/>
      </c>
      <c r="P1780" s="29" t="str">
        <f t="shared" si="370"/>
        <v/>
      </c>
      <c r="Q1780" s="29" t="str">
        <f t="shared" si="371"/>
        <v/>
      </c>
      <c r="R1780" s="29" t="str">
        <f t="shared" si="372"/>
        <v/>
      </c>
      <c r="S1780" s="29" t="str">
        <f t="shared" si="373"/>
        <v/>
      </c>
      <c r="T1780" s="29" t="str">
        <f t="shared" si="374"/>
        <v/>
      </c>
      <c r="U1780" s="46" t="s">
        <v>33</v>
      </c>
      <c r="V1780" s="46"/>
      <c r="W1780" s="38" t="s">
        <v>1214</v>
      </c>
      <c r="X1780" s="29" t="s">
        <v>35</v>
      </c>
      <c r="Y1780" s="146">
        <v>248.37</v>
      </c>
      <c r="Z1780" s="33">
        <v>317.92</v>
      </c>
      <c r="AA1780" s="34">
        <f t="shared" si="380"/>
        <v>0.28000000000000003</v>
      </c>
      <c r="AB1780" s="33">
        <f t="shared" si="382"/>
        <v>317.92</v>
      </c>
      <c r="AC1780" s="34">
        <f t="shared" si="381"/>
        <v>0.28002415750694526</v>
      </c>
      <c r="AD1780" s="145">
        <f t="shared" ref="AD1780:AD1811" si="383">ROUND(Z1780/1.2,3)</f>
        <v>264.93299999999999</v>
      </c>
      <c r="AE1780" s="105">
        <v>206.97499999999999</v>
      </c>
      <c r="AF1780" s="34" t="s">
        <v>36</v>
      </c>
      <c r="AG1780" s="34" t="s">
        <v>36</v>
      </c>
      <c r="AH1780" s="34" t="s">
        <v>36</v>
      </c>
      <c r="AI1780" s="29">
        <v>0.12</v>
      </c>
      <c r="AJ1780" s="29">
        <v>3.3599999999999998E-4</v>
      </c>
      <c r="AK1780" s="29">
        <v>295</v>
      </c>
      <c r="AL1780" s="29">
        <v>0</v>
      </c>
      <c r="AM1780" s="29" t="s">
        <v>28</v>
      </c>
      <c r="AN1780" s="158" t="s">
        <v>28</v>
      </c>
      <c r="AO1780" s="29" t="s">
        <v>28</v>
      </c>
      <c r="AP1780" s="29">
        <v>25</v>
      </c>
      <c r="AQ1780" s="29">
        <v>2500</v>
      </c>
      <c r="AR1780" s="29">
        <v>85</v>
      </c>
      <c r="AS1780" s="29">
        <v>25</v>
      </c>
      <c r="AT1780" s="29">
        <v>3</v>
      </c>
      <c r="AU1780" s="144">
        <v>5.313E-3</v>
      </c>
      <c r="AV1780" s="36" t="s">
        <v>28</v>
      </c>
      <c r="AW1780" s="102" t="s">
        <v>33</v>
      </c>
      <c r="AX1780" s="129" t="s">
        <v>33</v>
      </c>
      <c r="AY1780" s="106">
        <v>15200</v>
      </c>
      <c r="BD1780" t="s">
        <v>4466</v>
      </c>
      <c r="BE1780" t="s">
        <v>4467</v>
      </c>
      <c r="BF1780" t="s">
        <v>4740</v>
      </c>
      <c r="BH1780" t="str">
        <f t="shared" si="377"/>
        <v>AV</v>
      </c>
      <c r="BJ1780" t="str">
        <f t="shared" si="378"/>
        <v>OK</v>
      </c>
      <c r="BK1780" s="130">
        <v>317.92</v>
      </c>
      <c r="BL1780" s="130" t="s">
        <v>37</v>
      </c>
      <c r="BM1780" s="131" t="s">
        <v>33</v>
      </c>
      <c r="BN1780" s="131" t="e">
        <v>#VALUE!</v>
      </c>
      <c r="BO1780">
        <v>317.92</v>
      </c>
      <c r="BP1780">
        <v>700</v>
      </c>
    </row>
    <row r="1781" spans="1:68" ht="25.2" x14ac:dyDescent="0.3">
      <c r="A1781" s="1"/>
      <c r="B1781" s="47">
        <v>1559</v>
      </c>
      <c r="C1781" s="45">
        <v>1005267</v>
      </c>
      <c r="D1781" s="40" t="s">
        <v>33</v>
      </c>
      <c r="E1781" s="40"/>
      <c r="F1781" s="31" t="s">
        <v>1224</v>
      </c>
      <c r="G1781" s="29" t="s">
        <v>47</v>
      </c>
      <c r="H1781" s="37"/>
      <c r="I1781" s="148" t="s">
        <v>32</v>
      </c>
      <c r="J1781" s="147" t="s">
        <v>33</v>
      </c>
      <c r="K1781" s="148">
        <v>0</v>
      </c>
      <c r="L1781" s="148" t="s">
        <v>32</v>
      </c>
      <c r="M1781" s="147" t="s">
        <v>33</v>
      </c>
      <c r="N1781" s="29" t="str">
        <f t="shared" si="368"/>
        <v/>
      </c>
      <c r="O1781" s="29" t="str">
        <f t="shared" si="369"/>
        <v/>
      </c>
      <c r="P1781" s="29" t="str">
        <f t="shared" si="370"/>
        <v/>
      </c>
      <c r="Q1781" s="29" t="str">
        <f t="shared" si="371"/>
        <v/>
      </c>
      <c r="R1781" s="29" t="str">
        <f t="shared" si="372"/>
        <v/>
      </c>
      <c r="S1781" s="29" t="str">
        <f t="shared" si="373"/>
        <v/>
      </c>
      <c r="T1781" s="29" t="str">
        <f t="shared" si="374"/>
        <v/>
      </c>
      <c r="U1781" s="46" t="s">
        <v>33</v>
      </c>
      <c r="V1781" s="46"/>
      <c r="W1781" s="38" t="s">
        <v>1214</v>
      </c>
      <c r="X1781" s="29" t="s">
        <v>35</v>
      </c>
      <c r="Y1781" s="146">
        <v>129.1</v>
      </c>
      <c r="Z1781" s="33">
        <v>165.25</v>
      </c>
      <c r="AA1781" s="34">
        <f t="shared" si="380"/>
        <v>0.28000000000000003</v>
      </c>
      <c r="AB1781" s="33">
        <f t="shared" si="382"/>
        <v>165.25</v>
      </c>
      <c r="AC1781" s="34">
        <f t="shared" si="381"/>
        <v>0.28001635946199677</v>
      </c>
      <c r="AD1781" s="145">
        <f t="shared" si="383"/>
        <v>137.708</v>
      </c>
      <c r="AE1781" s="105">
        <v>107.583</v>
      </c>
      <c r="AF1781" s="34" t="s">
        <v>36</v>
      </c>
      <c r="AG1781" s="34" t="s">
        <v>36</v>
      </c>
      <c r="AH1781" s="34" t="s">
        <v>36</v>
      </c>
      <c r="AI1781" s="29">
        <v>2.5000000000000001E-2</v>
      </c>
      <c r="AJ1781" s="29">
        <v>8.0999999999999996E-4</v>
      </c>
      <c r="AK1781" s="29">
        <v>0</v>
      </c>
      <c r="AL1781" s="29">
        <v>0</v>
      </c>
      <c r="AM1781" s="29" t="s">
        <v>28</v>
      </c>
      <c r="AN1781" s="44" t="s">
        <v>27</v>
      </c>
      <c r="AO1781" s="29" t="s">
        <v>28</v>
      </c>
      <c r="AP1781" s="29">
        <v>200</v>
      </c>
      <c r="AQ1781" s="29">
        <v>600</v>
      </c>
      <c r="AR1781" s="29">
        <v>600</v>
      </c>
      <c r="AS1781" s="29">
        <v>90</v>
      </c>
      <c r="AT1781" s="29">
        <v>5</v>
      </c>
      <c r="AU1781" s="144">
        <v>3.2399999999999998E-2</v>
      </c>
      <c r="AV1781" s="36" t="s">
        <v>28</v>
      </c>
      <c r="AW1781" s="102" t="s">
        <v>33</v>
      </c>
      <c r="AX1781" s="129" t="s">
        <v>33</v>
      </c>
      <c r="AY1781" s="106">
        <v>32100</v>
      </c>
      <c r="BD1781" t="s">
        <v>1222</v>
      </c>
      <c r="BE1781" t="s">
        <v>4468</v>
      </c>
      <c r="BF1781" t="s">
        <v>4740</v>
      </c>
      <c r="BH1781" t="str">
        <f t="shared" si="377"/>
        <v/>
      </c>
      <c r="BJ1781" t="str">
        <f t="shared" si="378"/>
        <v>OK</v>
      </c>
      <c r="BK1781" s="130" t="s">
        <v>5302</v>
      </c>
      <c r="BL1781" s="130" t="e">
        <v>#VALUE!</v>
      </c>
      <c r="BM1781" s="131" t="s">
        <v>33</v>
      </c>
      <c r="BN1781" s="131" t="e">
        <v>#VALUE!</v>
      </c>
      <c r="BO1781" t="e">
        <v>#N/A</v>
      </c>
      <c r="BP1781">
        <v>2000</v>
      </c>
    </row>
    <row r="1782" spans="1:68" ht="25.2" x14ac:dyDescent="0.3">
      <c r="A1782" s="1"/>
      <c r="B1782" s="47">
        <v>1560</v>
      </c>
      <c r="C1782" s="45">
        <v>1085980</v>
      </c>
      <c r="D1782" s="29"/>
      <c r="E1782" s="29"/>
      <c r="F1782" s="31" t="s">
        <v>1225</v>
      </c>
      <c r="G1782" s="29" t="s">
        <v>31</v>
      </c>
      <c r="H1782" s="148"/>
      <c r="I1782" s="148" t="s">
        <v>32</v>
      </c>
      <c r="J1782" s="147" t="s">
        <v>33</v>
      </c>
      <c r="K1782" s="148">
        <v>0</v>
      </c>
      <c r="L1782" s="148" t="s">
        <v>32</v>
      </c>
      <c r="M1782" s="147" t="s">
        <v>33</v>
      </c>
      <c r="N1782" s="29" t="str">
        <f t="shared" si="368"/>
        <v/>
      </c>
      <c r="O1782" s="29" t="str">
        <f t="shared" si="369"/>
        <v/>
      </c>
      <c r="P1782" s="29" t="str">
        <f t="shared" si="370"/>
        <v/>
      </c>
      <c r="Q1782" s="29" t="str">
        <f t="shared" si="371"/>
        <v/>
      </c>
      <c r="R1782" s="29" t="str">
        <f t="shared" si="372"/>
        <v/>
      </c>
      <c r="S1782" s="29" t="str">
        <f t="shared" si="373"/>
        <v/>
      </c>
      <c r="T1782" s="29" t="str">
        <f t="shared" si="374"/>
        <v/>
      </c>
      <c r="U1782" s="29"/>
      <c r="V1782" s="29"/>
      <c r="W1782" s="38" t="s">
        <v>1214</v>
      </c>
      <c r="X1782" s="29" t="s">
        <v>158</v>
      </c>
      <c r="Y1782" s="146">
        <v>951</v>
      </c>
      <c r="Z1782" s="33">
        <v>1217</v>
      </c>
      <c r="AA1782" s="34">
        <f t="shared" si="380"/>
        <v>0.28000000000000003</v>
      </c>
      <c r="AB1782" s="33">
        <f t="shared" si="382"/>
        <v>1217</v>
      </c>
      <c r="AC1782" s="34">
        <f t="shared" si="381"/>
        <v>0.27970599369085175</v>
      </c>
      <c r="AD1782" s="145">
        <f t="shared" si="383"/>
        <v>1014.167</v>
      </c>
      <c r="AE1782" s="105">
        <v>792.5</v>
      </c>
      <c r="AF1782" s="34" t="s">
        <v>36</v>
      </c>
      <c r="AG1782" s="34" t="s">
        <v>36</v>
      </c>
      <c r="AH1782" s="34" t="s">
        <v>36</v>
      </c>
      <c r="AI1782" s="29">
        <v>0.08</v>
      </c>
      <c r="AJ1782" s="29">
        <v>1.27E-4</v>
      </c>
      <c r="AK1782" s="29">
        <v>0</v>
      </c>
      <c r="AL1782" s="29">
        <v>0</v>
      </c>
      <c r="AM1782" s="29" t="s">
        <v>28</v>
      </c>
      <c r="AN1782" s="44" t="s">
        <v>27</v>
      </c>
      <c r="AO1782" s="29" t="s">
        <v>28</v>
      </c>
      <c r="AP1782" s="29">
        <v>10</v>
      </c>
      <c r="AQ1782" s="29">
        <v>130</v>
      </c>
      <c r="AR1782" s="29">
        <v>195</v>
      </c>
      <c r="AS1782" s="29">
        <v>50</v>
      </c>
      <c r="AT1782" s="29">
        <v>0.8</v>
      </c>
      <c r="AU1782" s="144">
        <v>1.268E-3</v>
      </c>
      <c r="AV1782" s="36" t="s">
        <v>28</v>
      </c>
      <c r="AW1782" s="102">
        <v>42521</v>
      </c>
      <c r="AX1782" s="129" t="s">
        <v>33</v>
      </c>
      <c r="AY1782" s="106">
        <v>90</v>
      </c>
      <c r="BD1782" t="s">
        <v>1222</v>
      </c>
      <c r="BE1782" t="s">
        <v>4346</v>
      </c>
      <c r="BF1782" t="s">
        <v>4740</v>
      </c>
      <c r="BH1782" t="str">
        <f t="shared" si="377"/>
        <v/>
      </c>
      <c r="BJ1782" t="str">
        <f t="shared" si="378"/>
        <v>OK</v>
      </c>
      <c r="BK1782" s="130" t="s">
        <v>5302</v>
      </c>
      <c r="BL1782" s="130" t="e">
        <v>#VALUE!</v>
      </c>
      <c r="BM1782" s="131" t="s">
        <v>33</v>
      </c>
      <c r="BN1782" s="131" t="e">
        <v>#VALUE!</v>
      </c>
      <c r="BO1782" t="e">
        <v>#N/A</v>
      </c>
      <c r="BP1782">
        <v>0</v>
      </c>
    </row>
    <row r="1783" spans="1:68" ht="25.2" x14ac:dyDescent="0.3">
      <c r="A1783" s="1"/>
      <c r="B1783" s="47">
        <v>1561</v>
      </c>
      <c r="C1783" s="45">
        <v>1085981</v>
      </c>
      <c r="D1783" s="29"/>
      <c r="E1783" s="29"/>
      <c r="F1783" s="31" t="s">
        <v>1226</v>
      </c>
      <c r="G1783" s="29" t="s">
        <v>31</v>
      </c>
      <c r="H1783" s="148"/>
      <c r="I1783" s="148" t="s">
        <v>32</v>
      </c>
      <c r="J1783" s="147" t="s">
        <v>33</v>
      </c>
      <c r="K1783" s="148">
        <v>0</v>
      </c>
      <c r="L1783" s="148" t="s">
        <v>32</v>
      </c>
      <c r="M1783" s="147" t="s">
        <v>33</v>
      </c>
      <c r="N1783" s="29" t="str">
        <f t="shared" si="368"/>
        <v/>
      </c>
      <c r="O1783" s="29" t="str">
        <f t="shared" si="369"/>
        <v/>
      </c>
      <c r="P1783" s="29" t="str">
        <f t="shared" si="370"/>
        <v/>
      </c>
      <c r="Q1783" s="29" t="str">
        <f t="shared" si="371"/>
        <v/>
      </c>
      <c r="R1783" s="29" t="str">
        <f t="shared" si="372"/>
        <v/>
      </c>
      <c r="S1783" s="29" t="str">
        <f t="shared" si="373"/>
        <v/>
      </c>
      <c r="T1783" s="29" t="str">
        <f t="shared" si="374"/>
        <v/>
      </c>
      <c r="U1783" s="29"/>
      <c r="V1783" s="29"/>
      <c r="W1783" s="38" t="s">
        <v>1214</v>
      </c>
      <c r="X1783" s="29" t="s">
        <v>158</v>
      </c>
      <c r="Y1783" s="146">
        <v>1140</v>
      </c>
      <c r="Z1783" s="33">
        <v>1459</v>
      </c>
      <c r="AA1783" s="34">
        <f t="shared" si="380"/>
        <v>0.28000000000000003</v>
      </c>
      <c r="AB1783" s="33">
        <f t="shared" si="382"/>
        <v>1459</v>
      </c>
      <c r="AC1783" s="34">
        <f t="shared" si="381"/>
        <v>0.2798242105263159</v>
      </c>
      <c r="AD1783" s="145">
        <f t="shared" si="383"/>
        <v>1215.8330000000001</v>
      </c>
      <c r="AE1783" s="105">
        <v>950</v>
      </c>
      <c r="AF1783" s="34" t="s">
        <v>36</v>
      </c>
      <c r="AG1783" s="34" t="s">
        <v>36</v>
      </c>
      <c r="AH1783" s="34" t="s">
        <v>36</v>
      </c>
      <c r="AI1783" s="29">
        <v>0.11</v>
      </c>
      <c r="AJ1783" s="29">
        <v>1.27E-4</v>
      </c>
      <c r="AK1783" s="29">
        <v>0</v>
      </c>
      <c r="AL1783" s="29">
        <v>0</v>
      </c>
      <c r="AM1783" s="29" t="s">
        <v>28</v>
      </c>
      <c r="AN1783" s="44" t="s">
        <v>27</v>
      </c>
      <c r="AO1783" s="29" t="s">
        <v>28</v>
      </c>
      <c r="AP1783" s="29">
        <v>10</v>
      </c>
      <c r="AQ1783" s="29">
        <v>130</v>
      </c>
      <c r="AR1783" s="29">
        <v>195</v>
      </c>
      <c r="AS1783" s="29">
        <v>50</v>
      </c>
      <c r="AT1783" s="29">
        <v>1.1000000000000001</v>
      </c>
      <c r="AU1783" s="144">
        <v>1.268E-3</v>
      </c>
      <c r="AV1783" s="36" t="s">
        <v>28</v>
      </c>
      <c r="AW1783" s="102">
        <v>42521</v>
      </c>
      <c r="AX1783" s="129" t="s">
        <v>33</v>
      </c>
      <c r="AY1783" s="106">
        <v>60</v>
      </c>
      <c r="BD1783" t="s">
        <v>1222</v>
      </c>
      <c r="BE1783" t="s">
        <v>4468</v>
      </c>
      <c r="BF1783" t="s">
        <v>4740</v>
      </c>
      <c r="BH1783" t="str">
        <f t="shared" si="377"/>
        <v/>
      </c>
      <c r="BJ1783" t="str">
        <f t="shared" si="378"/>
        <v>OK</v>
      </c>
      <c r="BK1783" s="130" t="s">
        <v>5302</v>
      </c>
      <c r="BL1783" s="130" t="e">
        <v>#VALUE!</v>
      </c>
      <c r="BM1783" s="131" t="s">
        <v>33</v>
      </c>
      <c r="BN1783" s="131" t="e">
        <v>#VALUE!</v>
      </c>
      <c r="BO1783" t="e">
        <v>#N/A</v>
      </c>
      <c r="BP1783">
        <v>0</v>
      </c>
    </row>
    <row r="1784" spans="1:68" ht="25.2" x14ac:dyDescent="0.3">
      <c r="A1784" s="1"/>
      <c r="B1784" s="47">
        <v>1562</v>
      </c>
      <c r="C1784" s="45">
        <v>1005269</v>
      </c>
      <c r="D1784" s="29"/>
      <c r="E1784" s="29"/>
      <c r="F1784" s="52" t="s">
        <v>1227</v>
      </c>
      <c r="G1784" s="29" t="s">
        <v>31</v>
      </c>
      <c r="H1784" s="70" t="s">
        <v>4779</v>
      </c>
      <c r="I1784" s="148" t="s">
        <v>32</v>
      </c>
      <c r="J1784" s="147" t="s">
        <v>33</v>
      </c>
      <c r="K1784" s="148">
        <v>0</v>
      </c>
      <c r="L1784" s="148" t="s">
        <v>32</v>
      </c>
      <c r="M1784" s="147" t="s">
        <v>33</v>
      </c>
      <c r="N1784" s="29" t="str">
        <f t="shared" si="368"/>
        <v/>
      </c>
      <c r="O1784" s="29" t="str">
        <f t="shared" si="369"/>
        <v/>
      </c>
      <c r="P1784" s="29" t="str">
        <f t="shared" si="370"/>
        <v/>
      </c>
      <c r="Q1784" s="29" t="str">
        <f t="shared" si="371"/>
        <v/>
      </c>
      <c r="R1784" s="29" t="str">
        <f t="shared" si="372"/>
        <v/>
      </c>
      <c r="S1784" s="29" t="str">
        <f t="shared" si="373"/>
        <v/>
      </c>
      <c r="T1784" s="29" t="str">
        <f t="shared" si="374"/>
        <v/>
      </c>
      <c r="U1784" s="29"/>
      <c r="V1784" s="29"/>
      <c r="W1784" s="38" t="s">
        <v>1214</v>
      </c>
      <c r="X1784" s="29" t="s">
        <v>158</v>
      </c>
      <c r="Y1784" s="146">
        <v>178.35</v>
      </c>
      <c r="Z1784" s="33">
        <v>228.29</v>
      </c>
      <c r="AA1784" s="34">
        <f t="shared" si="380"/>
        <v>0.28000000000000003</v>
      </c>
      <c r="AB1784" s="33">
        <f t="shared" si="382"/>
        <v>228.29</v>
      </c>
      <c r="AC1784" s="34">
        <f t="shared" si="381"/>
        <v>0.28001345668629096</v>
      </c>
      <c r="AD1784" s="145">
        <f t="shared" si="383"/>
        <v>190.24199999999999</v>
      </c>
      <c r="AE1784" s="105">
        <v>148.625</v>
      </c>
      <c r="AF1784" s="34" t="s">
        <v>36</v>
      </c>
      <c r="AG1784" s="34" t="s">
        <v>36</v>
      </c>
      <c r="AH1784" s="34" t="s">
        <v>36</v>
      </c>
      <c r="AI1784" s="29">
        <v>2E-3</v>
      </c>
      <c r="AJ1784" s="29">
        <v>5.0000000000000002E-5</v>
      </c>
      <c r="AK1784" s="29">
        <v>30</v>
      </c>
      <c r="AL1784" s="29">
        <v>0</v>
      </c>
      <c r="AM1784" s="29" t="s">
        <v>28</v>
      </c>
      <c r="AN1784" s="158" t="s">
        <v>28</v>
      </c>
      <c r="AO1784" s="29" t="s">
        <v>28</v>
      </c>
      <c r="AP1784" s="29">
        <v>30</v>
      </c>
      <c r="AQ1784" s="29">
        <v>320</v>
      </c>
      <c r="AR1784" s="29">
        <v>100</v>
      </c>
      <c r="AS1784" s="29">
        <v>50</v>
      </c>
      <c r="AT1784" s="29">
        <v>0.06</v>
      </c>
      <c r="AU1784" s="144">
        <v>1.6000000000000001E-3</v>
      </c>
      <c r="AV1784" s="36" t="s">
        <v>28</v>
      </c>
      <c r="AW1784" s="102" t="s">
        <v>33</v>
      </c>
      <c r="AX1784" s="129" t="s">
        <v>33</v>
      </c>
      <c r="AY1784" s="106">
        <v>360</v>
      </c>
      <c r="BD1784" t="s">
        <v>1222</v>
      </c>
      <c r="BE1784" t="s">
        <v>4468</v>
      </c>
      <c r="BF1784" t="s">
        <v>4740</v>
      </c>
      <c r="BH1784" t="str">
        <f t="shared" si="377"/>
        <v>AV</v>
      </c>
      <c r="BJ1784" t="str">
        <f t="shared" si="378"/>
        <v>OK</v>
      </c>
      <c r="BK1784" s="130">
        <v>228.29</v>
      </c>
      <c r="BL1784" s="130" t="s">
        <v>37</v>
      </c>
      <c r="BM1784" s="131" t="s">
        <v>33</v>
      </c>
      <c r="BN1784" s="131" t="e">
        <v>#VALUE!</v>
      </c>
      <c r="BO1784">
        <v>228.29</v>
      </c>
      <c r="BP1784">
        <v>0</v>
      </c>
    </row>
    <row r="1785" spans="1:68" ht="37.799999999999997" x14ac:dyDescent="0.3">
      <c r="A1785" s="1"/>
      <c r="B1785" s="47">
        <v>1563</v>
      </c>
      <c r="C1785" s="45">
        <v>1094446</v>
      </c>
      <c r="D1785" s="37" t="s">
        <v>1229</v>
      </c>
      <c r="E1785" s="55" t="s">
        <v>5160</v>
      </c>
      <c r="F1785" s="39" t="s">
        <v>1230</v>
      </c>
      <c r="G1785" s="29" t="s">
        <v>92</v>
      </c>
      <c r="H1785" s="157" t="s">
        <v>4781</v>
      </c>
      <c r="I1785" s="148" t="s">
        <v>32</v>
      </c>
      <c r="J1785" s="147" t="s">
        <v>33</v>
      </c>
      <c r="K1785" s="148">
        <v>0</v>
      </c>
      <c r="L1785" s="148" t="s">
        <v>32</v>
      </c>
      <c r="M1785" s="147" t="s">
        <v>33</v>
      </c>
      <c r="N1785" s="29">
        <f t="shared" si="368"/>
        <v>1016699</v>
      </c>
      <c r="O1785" s="29">
        <f t="shared" si="369"/>
        <v>1005478</v>
      </c>
      <c r="P1785" s="29">
        <f t="shared" si="370"/>
        <v>1005478</v>
      </c>
      <c r="Q1785" s="29" t="str">
        <f t="shared" si="371"/>
        <v/>
      </c>
      <c r="R1785" s="29" t="str">
        <f t="shared" si="372"/>
        <v/>
      </c>
      <c r="S1785" s="29" t="str">
        <f t="shared" si="373"/>
        <v/>
      </c>
      <c r="T1785" s="29" t="str">
        <f t="shared" si="374"/>
        <v/>
      </c>
      <c r="U1785" s="29"/>
      <c r="V1785" s="29"/>
      <c r="W1785" s="38" t="s">
        <v>1214</v>
      </c>
      <c r="X1785" s="37" t="s">
        <v>1221</v>
      </c>
      <c r="Y1785" s="146">
        <v>1490</v>
      </c>
      <c r="Z1785" s="33">
        <v>2355</v>
      </c>
      <c r="AA1785" s="34">
        <f t="shared" si="380"/>
        <v>0.58099999999999996</v>
      </c>
      <c r="AB1785" s="33">
        <f t="shared" si="382"/>
        <v>2355</v>
      </c>
      <c r="AC1785" s="34">
        <f t="shared" si="381"/>
        <v>0.58053648844658035</v>
      </c>
      <c r="AD1785" s="145">
        <f t="shared" si="383"/>
        <v>1962.5</v>
      </c>
      <c r="AE1785" s="105">
        <v>1241.6669999999999</v>
      </c>
      <c r="AF1785" s="34" t="s">
        <v>36</v>
      </c>
      <c r="AG1785" s="34" t="s">
        <v>36</v>
      </c>
      <c r="AH1785" s="34" t="s">
        <v>36</v>
      </c>
      <c r="AI1785" s="29">
        <v>1.3</v>
      </c>
      <c r="AJ1785" s="29">
        <v>0.04</v>
      </c>
      <c r="AK1785" s="29">
        <v>853.6</v>
      </c>
      <c r="AL1785" s="29">
        <v>0</v>
      </c>
      <c r="AM1785" s="29" t="s">
        <v>28</v>
      </c>
      <c r="AN1785" s="158" t="s">
        <v>28</v>
      </c>
      <c r="AO1785" s="29" t="s">
        <v>28</v>
      </c>
      <c r="AP1785" s="29">
        <v>8.8000000000000007</v>
      </c>
      <c r="AQ1785" s="29">
        <v>1220</v>
      </c>
      <c r="AR1785" s="29">
        <v>870</v>
      </c>
      <c r="AS1785" s="29">
        <v>444</v>
      </c>
      <c r="AT1785" s="29">
        <v>11.44</v>
      </c>
      <c r="AU1785" s="144">
        <v>0.47126200000000001</v>
      </c>
      <c r="AV1785" s="36" t="s">
        <v>28</v>
      </c>
      <c r="AW1785" s="102">
        <v>43648</v>
      </c>
      <c r="AX1785" s="129" t="s">
        <v>4770</v>
      </c>
      <c r="AY1785" s="106">
        <v>41984.800000000003</v>
      </c>
      <c r="BD1785" t="s">
        <v>4469</v>
      </c>
      <c r="BE1785" t="e">
        <v>#N/A</v>
      </c>
      <c r="BF1785">
        <v>0</v>
      </c>
      <c r="BH1785" t="str">
        <f t="shared" si="377"/>
        <v>AV</v>
      </c>
      <c r="BJ1785" t="str">
        <f t="shared" si="378"/>
        <v>OK</v>
      </c>
      <c r="BK1785" s="130">
        <v>2355</v>
      </c>
      <c r="BL1785" s="130" t="s">
        <v>37</v>
      </c>
      <c r="BM1785" s="131" t="s">
        <v>33</v>
      </c>
      <c r="BN1785" s="131" t="e">
        <v>#VALUE!</v>
      </c>
      <c r="BO1785">
        <v>2355</v>
      </c>
      <c r="BP1785">
        <v>2746.2</v>
      </c>
    </row>
    <row r="1786" spans="1:68" ht="25.2" x14ac:dyDescent="0.3">
      <c r="A1786" s="1"/>
      <c r="B1786" s="47">
        <v>1564</v>
      </c>
      <c r="C1786" s="45">
        <v>1094447</v>
      </c>
      <c r="D1786" s="30"/>
      <c r="E1786" s="55" t="s">
        <v>5161</v>
      </c>
      <c r="F1786" s="39" t="s">
        <v>1231</v>
      </c>
      <c r="G1786" s="29" t="s">
        <v>92</v>
      </c>
      <c r="H1786" s="157" t="s">
        <v>4781</v>
      </c>
      <c r="I1786" s="148" t="s">
        <v>32</v>
      </c>
      <c r="J1786" s="147" t="s">
        <v>33</v>
      </c>
      <c r="K1786" s="148">
        <v>0</v>
      </c>
      <c r="L1786" s="148" t="s">
        <v>32</v>
      </c>
      <c r="M1786" s="147" t="s">
        <v>33</v>
      </c>
      <c r="N1786" s="29" t="str">
        <f t="shared" si="368"/>
        <v/>
      </c>
      <c r="O1786" s="29" t="str">
        <f t="shared" si="369"/>
        <v/>
      </c>
      <c r="P1786" s="29" t="str">
        <f t="shared" si="370"/>
        <v/>
      </c>
      <c r="Q1786" s="29" t="str">
        <f t="shared" si="371"/>
        <v/>
      </c>
      <c r="R1786" s="29" t="str">
        <f t="shared" si="372"/>
        <v/>
      </c>
      <c r="S1786" s="29" t="str">
        <f t="shared" si="373"/>
        <v/>
      </c>
      <c r="T1786" s="29" t="str">
        <f t="shared" si="374"/>
        <v/>
      </c>
      <c r="U1786" s="29"/>
      <c r="V1786" s="29"/>
      <c r="W1786" s="38" t="s">
        <v>1214</v>
      </c>
      <c r="X1786" s="37" t="s">
        <v>1221</v>
      </c>
      <c r="Y1786" s="146">
        <v>1290</v>
      </c>
      <c r="Z1786" s="33">
        <v>2035</v>
      </c>
      <c r="AA1786" s="34">
        <f t="shared" si="380"/>
        <v>0.57799999999999996</v>
      </c>
      <c r="AB1786" s="33">
        <f t="shared" si="382"/>
        <v>2035</v>
      </c>
      <c r="AC1786" s="34">
        <f t="shared" si="381"/>
        <v>0.57751906976744194</v>
      </c>
      <c r="AD1786" s="145">
        <f t="shared" si="383"/>
        <v>1695.8330000000001</v>
      </c>
      <c r="AE1786" s="105">
        <v>1075</v>
      </c>
      <c r="AF1786" s="34" t="s">
        <v>36</v>
      </c>
      <c r="AG1786" s="34" t="s">
        <v>36</v>
      </c>
      <c r="AH1786" s="34" t="s">
        <v>36</v>
      </c>
      <c r="AI1786" s="29">
        <v>1.05</v>
      </c>
      <c r="AJ1786" s="29">
        <v>2.3E-2</v>
      </c>
      <c r="AK1786" s="29">
        <v>853.59999999999991</v>
      </c>
      <c r="AL1786" s="29">
        <v>0</v>
      </c>
      <c r="AM1786" s="29" t="s">
        <v>28</v>
      </c>
      <c r="AN1786" s="158" t="s">
        <v>28</v>
      </c>
      <c r="AO1786" s="29" t="s">
        <v>28</v>
      </c>
      <c r="AP1786" s="29">
        <v>8.8000000000000007</v>
      </c>
      <c r="AQ1786" s="29">
        <v>1220</v>
      </c>
      <c r="AR1786" s="29">
        <v>870</v>
      </c>
      <c r="AS1786" s="29">
        <v>333</v>
      </c>
      <c r="AT1786" s="29">
        <v>9.24</v>
      </c>
      <c r="AU1786" s="144">
        <v>0.35344599999999998</v>
      </c>
      <c r="AV1786" s="36" t="s">
        <v>28</v>
      </c>
      <c r="AW1786" s="102">
        <v>43648</v>
      </c>
      <c r="AX1786" s="129" t="s">
        <v>4770</v>
      </c>
      <c r="AY1786" s="106">
        <v>45346.400000000001</v>
      </c>
      <c r="BD1786" t="s">
        <v>4469</v>
      </c>
      <c r="BE1786" t="e">
        <v>#N/A</v>
      </c>
      <c r="BF1786">
        <v>0</v>
      </c>
      <c r="BH1786" t="str">
        <f t="shared" si="377"/>
        <v>AV</v>
      </c>
      <c r="BJ1786" t="str">
        <f t="shared" si="378"/>
        <v>OK</v>
      </c>
      <c r="BK1786" s="130">
        <v>2035</v>
      </c>
      <c r="BL1786" s="130" t="s">
        <v>37</v>
      </c>
      <c r="BM1786" s="131" t="s">
        <v>33</v>
      </c>
      <c r="BN1786" s="131" t="e">
        <v>#VALUE!</v>
      </c>
      <c r="BO1786">
        <v>2035</v>
      </c>
      <c r="BP1786">
        <v>10410.4</v>
      </c>
    </row>
    <row r="1787" spans="1:68" ht="25.2" x14ac:dyDescent="0.3">
      <c r="A1787" s="1"/>
      <c r="B1787" s="47">
        <v>1565</v>
      </c>
      <c r="C1787" s="45">
        <v>1094448</v>
      </c>
      <c r="D1787" s="37" t="s">
        <v>1232</v>
      </c>
      <c r="E1787" s="55" t="s">
        <v>5162</v>
      </c>
      <c r="F1787" s="39" t="s">
        <v>1233</v>
      </c>
      <c r="G1787" s="29" t="s">
        <v>92</v>
      </c>
      <c r="H1787" s="157" t="s">
        <v>4781</v>
      </c>
      <c r="I1787" s="148" t="s">
        <v>32</v>
      </c>
      <c r="J1787" s="147" t="s">
        <v>33</v>
      </c>
      <c r="K1787" s="148">
        <v>0</v>
      </c>
      <c r="L1787" s="148" t="s">
        <v>32</v>
      </c>
      <c r="M1787" s="147" t="s">
        <v>33</v>
      </c>
      <c r="N1787" s="29">
        <f t="shared" si="368"/>
        <v>1016703</v>
      </c>
      <c r="O1787" s="29">
        <f t="shared" si="369"/>
        <v>1061880</v>
      </c>
      <c r="P1787" s="29" t="str">
        <f t="shared" si="370"/>
        <v/>
      </c>
      <c r="Q1787" s="29" t="str">
        <f t="shared" si="371"/>
        <v/>
      </c>
      <c r="R1787" s="29" t="str">
        <f t="shared" si="372"/>
        <v/>
      </c>
      <c r="S1787" s="29" t="str">
        <f t="shared" si="373"/>
        <v/>
      </c>
      <c r="T1787" s="29" t="str">
        <f t="shared" si="374"/>
        <v/>
      </c>
      <c r="U1787" s="29"/>
      <c r="V1787" s="29"/>
      <c r="W1787" s="38" t="s">
        <v>1214</v>
      </c>
      <c r="X1787" s="37" t="s">
        <v>1221</v>
      </c>
      <c r="Y1787" s="146">
        <v>1090</v>
      </c>
      <c r="Z1787" s="33">
        <v>1443</v>
      </c>
      <c r="AA1787" s="34">
        <f t="shared" si="380"/>
        <v>0.32400000000000001</v>
      </c>
      <c r="AB1787" s="33">
        <f t="shared" si="382"/>
        <v>1443</v>
      </c>
      <c r="AC1787" s="34">
        <f t="shared" si="381"/>
        <v>0.32385369682704473</v>
      </c>
      <c r="AD1787" s="145">
        <f t="shared" si="383"/>
        <v>1202.5</v>
      </c>
      <c r="AE1787" s="105">
        <v>908.33299999999997</v>
      </c>
      <c r="AF1787" s="34" t="s">
        <v>36</v>
      </c>
      <c r="AG1787" s="34" t="s">
        <v>36</v>
      </c>
      <c r="AH1787" s="34" t="s">
        <v>36</v>
      </c>
      <c r="AI1787" s="29">
        <v>0.53</v>
      </c>
      <c r="AJ1787" s="29">
        <v>1.7000000000000001E-2</v>
      </c>
      <c r="AK1787" s="29">
        <v>123.2</v>
      </c>
      <c r="AL1787" s="29">
        <v>0</v>
      </c>
      <c r="AM1787" s="29" t="s">
        <v>28</v>
      </c>
      <c r="AN1787" s="158" t="s">
        <v>28</v>
      </c>
      <c r="AO1787" s="29" t="s">
        <v>28</v>
      </c>
      <c r="AP1787" s="29">
        <v>17.600000000000001</v>
      </c>
      <c r="AQ1787" s="29">
        <v>1220</v>
      </c>
      <c r="AR1787" s="29">
        <v>870</v>
      </c>
      <c r="AS1787" s="29">
        <v>246</v>
      </c>
      <c r="AT1787" s="29">
        <v>9.3279999999999994</v>
      </c>
      <c r="AU1787" s="144">
        <v>0.261104</v>
      </c>
      <c r="AV1787" s="36" t="s">
        <v>28</v>
      </c>
      <c r="AW1787" s="102">
        <v>43648</v>
      </c>
      <c r="AX1787" s="129" t="s">
        <v>4770</v>
      </c>
      <c r="AY1787" s="106">
        <v>14150.400000000001</v>
      </c>
      <c r="BD1787" t="s">
        <v>4469</v>
      </c>
      <c r="BE1787" t="e">
        <v>#N/A</v>
      </c>
      <c r="BF1787">
        <v>0</v>
      </c>
      <c r="BH1787" t="str">
        <f t="shared" si="377"/>
        <v>AV</v>
      </c>
      <c r="BJ1787" t="str">
        <f t="shared" si="378"/>
        <v>OK</v>
      </c>
      <c r="BK1787" s="130">
        <v>1443</v>
      </c>
      <c r="BL1787" s="130" t="s">
        <v>37</v>
      </c>
      <c r="BM1787" s="131" t="s">
        <v>33</v>
      </c>
      <c r="BN1787" s="131" t="e">
        <v>#VALUE!</v>
      </c>
      <c r="BO1787">
        <v>1443</v>
      </c>
      <c r="BP1787">
        <v>1073.5999999999999</v>
      </c>
    </row>
    <row r="1788" spans="1:68" ht="25.2" x14ac:dyDescent="0.3">
      <c r="A1788" s="1"/>
      <c r="B1788" s="47">
        <v>1566</v>
      </c>
      <c r="C1788" s="45">
        <v>1016699</v>
      </c>
      <c r="D1788" s="29"/>
      <c r="E1788" s="29"/>
      <c r="F1788" s="39" t="s">
        <v>1234</v>
      </c>
      <c r="G1788" s="29" t="s">
        <v>58</v>
      </c>
      <c r="H1788" s="70" t="s">
        <v>59</v>
      </c>
      <c r="I1788" s="148" t="s">
        <v>32</v>
      </c>
      <c r="J1788" s="147" t="s">
        <v>33</v>
      </c>
      <c r="K1788" s="148">
        <v>0</v>
      </c>
      <c r="L1788" s="148" t="s">
        <v>32</v>
      </c>
      <c r="M1788" s="147" t="s">
        <v>33</v>
      </c>
      <c r="N1788" s="29" t="str">
        <f t="shared" si="368"/>
        <v/>
      </c>
      <c r="O1788" s="29" t="str">
        <f t="shared" si="369"/>
        <v/>
      </c>
      <c r="P1788" s="29" t="str">
        <f t="shared" si="370"/>
        <v/>
      </c>
      <c r="Q1788" s="29" t="str">
        <f t="shared" si="371"/>
        <v/>
      </c>
      <c r="R1788" s="29" t="str">
        <f t="shared" si="372"/>
        <v/>
      </c>
      <c r="S1788" s="29" t="str">
        <f t="shared" si="373"/>
        <v/>
      </c>
      <c r="T1788" s="29" t="str">
        <f t="shared" si="374"/>
        <v/>
      </c>
      <c r="U1788" s="29">
        <v>1094446</v>
      </c>
      <c r="V1788" s="29"/>
      <c r="W1788" s="38" t="s">
        <v>1214</v>
      </c>
      <c r="X1788" s="29" t="s">
        <v>1221</v>
      </c>
      <c r="Y1788" s="146">
        <v>2082</v>
      </c>
      <c r="Z1788" s="33">
        <v>2290</v>
      </c>
      <c r="AA1788" s="34">
        <f t="shared" si="380"/>
        <v>0.1</v>
      </c>
      <c r="AB1788" s="33">
        <f t="shared" si="382"/>
        <v>2290</v>
      </c>
      <c r="AC1788" s="34">
        <f t="shared" si="381"/>
        <v>9.9903746397694573E-2</v>
      </c>
      <c r="AD1788" s="145">
        <f t="shared" si="383"/>
        <v>1908.3330000000001</v>
      </c>
      <c r="AE1788" s="105">
        <v>1735</v>
      </c>
      <c r="AF1788" s="34" t="s">
        <v>36</v>
      </c>
      <c r="AG1788" s="34" t="s">
        <v>138</v>
      </c>
      <c r="AH1788" s="34" t="s">
        <v>138</v>
      </c>
      <c r="AI1788" s="29">
        <v>2</v>
      </c>
      <c r="AJ1788" s="29">
        <v>0.05</v>
      </c>
      <c r="AK1788" s="29">
        <v>0</v>
      </c>
      <c r="AL1788" s="29">
        <v>0</v>
      </c>
      <c r="AM1788" s="29" t="s">
        <v>27</v>
      </c>
      <c r="AN1788" s="44" t="s">
        <v>27</v>
      </c>
      <c r="AO1788" s="29" t="s">
        <v>27</v>
      </c>
      <c r="AP1788" s="29">
        <v>10</v>
      </c>
      <c r="AQ1788" s="29">
        <v>1400</v>
      </c>
      <c r="AR1788" s="29">
        <v>940</v>
      </c>
      <c r="AS1788" s="29">
        <v>385</v>
      </c>
      <c r="AT1788" s="29">
        <v>20</v>
      </c>
      <c r="AU1788" s="144">
        <v>0.50666</v>
      </c>
      <c r="AV1788" s="36" t="s">
        <v>28</v>
      </c>
      <c r="AW1788" s="102" t="s">
        <v>33</v>
      </c>
      <c r="AX1788" s="129" t="s">
        <v>33</v>
      </c>
      <c r="AY1788" s="106">
        <v>1830</v>
      </c>
      <c r="BD1788" t="s">
        <v>1228</v>
      </c>
      <c r="BE1788" t="s">
        <v>4465</v>
      </c>
      <c r="BF1788" t="s">
        <v>4740</v>
      </c>
      <c r="BH1788" t="str">
        <f t="shared" si="377"/>
        <v/>
      </c>
      <c r="BJ1788" t="str">
        <f t="shared" si="378"/>
        <v>OK</v>
      </c>
      <c r="BK1788" s="130" t="s">
        <v>5302</v>
      </c>
      <c r="BL1788" s="130" t="e">
        <v>#VALUE!</v>
      </c>
      <c r="BM1788" s="131" t="s">
        <v>33</v>
      </c>
      <c r="BN1788" s="131" t="e">
        <v>#VALUE!</v>
      </c>
      <c r="BO1788" t="e">
        <v>#N/A</v>
      </c>
      <c r="BP1788">
        <v>0</v>
      </c>
    </row>
    <row r="1789" spans="1:68" ht="25.2" x14ac:dyDescent="0.3">
      <c r="A1789" s="1"/>
      <c r="B1789" s="47">
        <v>1567</v>
      </c>
      <c r="C1789" s="45">
        <v>1063322</v>
      </c>
      <c r="D1789" s="29">
        <v>1007227</v>
      </c>
      <c r="E1789" s="29"/>
      <c r="F1789" s="31" t="s">
        <v>1236</v>
      </c>
      <c r="G1789" s="29" t="s">
        <v>31</v>
      </c>
      <c r="H1789" s="148"/>
      <c r="I1789" s="148" t="s">
        <v>32</v>
      </c>
      <c r="J1789" s="147" t="s">
        <v>33</v>
      </c>
      <c r="K1789" s="148">
        <v>0</v>
      </c>
      <c r="L1789" s="148" t="s">
        <v>32</v>
      </c>
      <c r="M1789" s="147">
        <v>42045</v>
      </c>
      <c r="N1789" s="29">
        <f t="shared" si="368"/>
        <v>1007227</v>
      </c>
      <c r="O1789" s="29" t="str">
        <f t="shared" si="369"/>
        <v/>
      </c>
      <c r="P1789" s="29" t="str">
        <f t="shared" si="370"/>
        <v/>
      </c>
      <c r="Q1789" s="29" t="str">
        <f t="shared" si="371"/>
        <v/>
      </c>
      <c r="R1789" s="29" t="str">
        <f t="shared" si="372"/>
        <v/>
      </c>
      <c r="S1789" s="29" t="str">
        <f t="shared" si="373"/>
        <v/>
      </c>
      <c r="T1789" s="29" t="str">
        <f t="shared" si="374"/>
        <v/>
      </c>
      <c r="U1789" s="29"/>
      <c r="V1789" s="29"/>
      <c r="W1789" s="32" t="s">
        <v>1214</v>
      </c>
      <c r="X1789" s="29" t="s">
        <v>1221</v>
      </c>
      <c r="Y1789" s="146">
        <v>1682</v>
      </c>
      <c r="Z1789" s="33">
        <v>2153</v>
      </c>
      <c r="AA1789" s="34">
        <f t="shared" si="380"/>
        <v>0.28000000000000003</v>
      </c>
      <c r="AB1789" s="33">
        <f t="shared" si="382"/>
        <v>2153</v>
      </c>
      <c r="AC1789" s="34">
        <f t="shared" si="381"/>
        <v>0.2800237146198063</v>
      </c>
      <c r="AD1789" s="145">
        <f t="shared" si="383"/>
        <v>1794.1669999999999</v>
      </c>
      <c r="AE1789" s="105">
        <v>1401.6669999999999</v>
      </c>
      <c r="AF1789" s="34" t="s">
        <v>36</v>
      </c>
      <c r="AG1789" s="34" t="s">
        <v>36</v>
      </c>
      <c r="AH1789" s="34" t="s">
        <v>36</v>
      </c>
      <c r="AI1789" s="29">
        <v>0.52</v>
      </c>
      <c r="AJ1789" s="29">
        <v>3.1474000000000002E-2</v>
      </c>
      <c r="AK1789" s="29">
        <v>0</v>
      </c>
      <c r="AL1789" s="29">
        <v>0</v>
      </c>
      <c r="AM1789" s="29" t="s">
        <v>28</v>
      </c>
      <c r="AN1789" s="44" t="s">
        <v>27</v>
      </c>
      <c r="AO1789" s="29" t="s">
        <v>28</v>
      </c>
      <c r="AP1789" s="29">
        <v>10</v>
      </c>
      <c r="AQ1789" s="29">
        <v>1001</v>
      </c>
      <c r="AR1789" s="29">
        <v>1011</v>
      </c>
      <c r="AS1789" s="29">
        <v>311</v>
      </c>
      <c r="AT1789" s="29">
        <v>5.2</v>
      </c>
      <c r="AU1789" s="144">
        <v>0.31473499999999999</v>
      </c>
      <c r="AV1789" s="36" t="s">
        <v>28</v>
      </c>
      <c r="AW1789" s="102" t="s">
        <v>33</v>
      </c>
      <c r="AX1789" s="129" t="s">
        <v>33</v>
      </c>
      <c r="AY1789" s="106">
        <v>380</v>
      </c>
      <c r="BD1789" t="s">
        <v>1198</v>
      </c>
      <c r="BE1789" t="s">
        <v>4470</v>
      </c>
      <c r="BF1789" t="s">
        <v>4741</v>
      </c>
      <c r="BH1789" t="str">
        <f t="shared" si="377"/>
        <v/>
      </c>
      <c r="BJ1789" t="str">
        <f t="shared" si="378"/>
        <v>OK</v>
      </c>
      <c r="BK1789" s="130" t="s">
        <v>5302</v>
      </c>
      <c r="BL1789" s="130" t="e">
        <v>#VALUE!</v>
      </c>
      <c r="BM1789" s="131" t="s">
        <v>33</v>
      </c>
      <c r="BN1789" s="131" t="e">
        <v>#VALUE!</v>
      </c>
      <c r="BO1789" t="e">
        <v>#N/A</v>
      </c>
      <c r="BP1789">
        <v>0</v>
      </c>
    </row>
    <row r="1790" spans="1:68" ht="25.2" x14ac:dyDescent="0.3">
      <c r="A1790" s="1"/>
      <c r="B1790" s="47">
        <v>1568</v>
      </c>
      <c r="C1790" s="45">
        <v>1007234</v>
      </c>
      <c r="D1790" s="29"/>
      <c r="E1790" s="29"/>
      <c r="F1790" s="31" t="s">
        <v>1237</v>
      </c>
      <c r="G1790" s="29" t="s">
        <v>31</v>
      </c>
      <c r="H1790" s="70" t="s">
        <v>69</v>
      </c>
      <c r="I1790" s="148" t="s">
        <v>32</v>
      </c>
      <c r="J1790" s="147" t="s">
        <v>4039</v>
      </c>
      <c r="K1790" s="148" t="e">
        <v>#N/A</v>
      </c>
      <c r="L1790" s="148" t="s">
        <v>32</v>
      </c>
      <c r="M1790" s="147">
        <v>42551</v>
      </c>
      <c r="N1790" s="29" t="str">
        <f t="shared" si="368"/>
        <v/>
      </c>
      <c r="O1790" s="29" t="str">
        <f t="shared" si="369"/>
        <v/>
      </c>
      <c r="P1790" s="29" t="str">
        <f t="shared" si="370"/>
        <v/>
      </c>
      <c r="Q1790" s="29" t="str">
        <f t="shared" si="371"/>
        <v/>
      </c>
      <c r="R1790" s="29" t="str">
        <f t="shared" si="372"/>
        <v/>
      </c>
      <c r="S1790" s="29" t="str">
        <f t="shared" si="373"/>
        <v/>
      </c>
      <c r="T1790" s="29" t="str">
        <f t="shared" si="374"/>
        <v/>
      </c>
      <c r="U1790" s="29"/>
      <c r="V1790" s="29"/>
      <c r="W1790" s="38" t="s">
        <v>1214</v>
      </c>
      <c r="X1790" s="29" t="s">
        <v>1221</v>
      </c>
      <c r="Y1790" s="146">
        <v>1277</v>
      </c>
      <c r="Z1790" s="33">
        <v>1405</v>
      </c>
      <c r="AA1790" s="34">
        <f t="shared" si="380"/>
        <v>0.1</v>
      </c>
      <c r="AB1790" s="33">
        <f t="shared" si="382"/>
        <v>1405</v>
      </c>
      <c r="AC1790" s="34">
        <f t="shared" si="381"/>
        <v>0.10023426774181136</v>
      </c>
      <c r="AD1790" s="145">
        <f t="shared" si="383"/>
        <v>1170.8330000000001</v>
      </c>
      <c r="AE1790" s="105">
        <v>1064.1669999999999</v>
      </c>
      <c r="AF1790" s="34" t="e">
        <v>#N/A</v>
      </c>
      <c r="AG1790" s="34" t="e">
        <v>#N/A</v>
      </c>
      <c r="AH1790" s="34" t="e">
        <v>#N/A</v>
      </c>
      <c r="AI1790" s="29">
        <v>0.8</v>
      </c>
      <c r="AJ1790" s="29">
        <v>1.5531E-2</v>
      </c>
      <c r="AK1790" s="29">
        <v>0</v>
      </c>
      <c r="AL1790" s="29">
        <v>0</v>
      </c>
      <c r="AM1790" s="29" t="s">
        <v>27</v>
      </c>
      <c r="AN1790" s="44" t="s">
        <v>27</v>
      </c>
      <c r="AO1790" s="29" t="s">
        <v>27</v>
      </c>
      <c r="AP1790" s="29">
        <v>20</v>
      </c>
      <c r="AQ1790" s="29">
        <v>1001</v>
      </c>
      <c r="AR1790" s="29">
        <v>1001</v>
      </c>
      <c r="AS1790" s="29">
        <v>310</v>
      </c>
      <c r="AT1790" s="29">
        <v>16</v>
      </c>
      <c r="AU1790" s="144">
        <v>0.31062000000000001</v>
      </c>
      <c r="AV1790" s="36" t="s">
        <v>28</v>
      </c>
      <c r="AW1790" s="102" t="s">
        <v>33</v>
      </c>
      <c r="AX1790" s="129" t="s">
        <v>33</v>
      </c>
      <c r="AY1790" s="106">
        <v>100</v>
      </c>
      <c r="BD1790" t="s">
        <v>1198</v>
      </c>
      <c r="BE1790" t="e">
        <v>#N/A</v>
      </c>
      <c r="BF1790" t="e">
        <v>#N/A</v>
      </c>
      <c r="BH1790" t="str">
        <f t="shared" si="377"/>
        <v/>
      </c>
      <c r="BJ1790" t="str">
        <f t="shared" si="378"/>
        <v>OK</v>
      </c>
      <c r="BK1790" s="130" t="s">
        <v>5302</v>
      </c>
      <c r="BL1790" s="130" t="e">
        <v>#VALUE!</v>
      </c>
      <c r="BM1790" s="131" t="s">
        <v>33</v>
      </c>
      <c r="BN1790" s="131" t="e">
        <v>#VALUE!</v>
      </c>
      <c r="BO1790" t="e">
        <v>#N/A</v>
      </c>
      <c r="BP1790">
        <v>0</v>
      </c>
    </row>
    <row r="1791" spans="1:68" ht="25.2" x14ac:dyDescent="0.3">
      <c r="A1791" s="1"/>
      <c r="B1791" s="47">
        <v>1569</v>
      </c>
      <c r="C1791" s="45">
        <v>1090917</v>
      </c>
      <c r="D1791" s="37"/>
      <c r="E1791" s="37"/>
      <c r="F1791" s="31" t="s">
        <v>1238</v>
      </c>
      <c r="G1791" s="37" t="s">
        <v>92</v>
      </c>
      <c r="H1791" s="177"/>
      <c r="I1791" s="148" t="s">
        <v>32</v>
      </c>
      <c r="J1791" s="147" t="s">
        <v>33</v>
      </c>
      <c r="K1791" s="148">
        <v>0</v>
      </c>
      <c r="L1791" s="148" t="s">
        <v>32</v>
      </c>
      <c r="M1791" s="147" t="s">
        <v>33</v>
      </c>
      <c r="N1791" s="29" t="str">
        <f t="shared" si="368"/>
        <v/>
      </c>
      <c r="O1791" s="29" t="str">
        <f t="shared" si="369"/>
        <v/>
      </c>
      <c r="P1791" s="29" t="str">
        <f t="shared" si="370"/>
        <v/>
      </c>
      <c r="Q1791" s="29" t="str">
        <f t="shared" si="371"/>
        <v/>
      </c>
      <c r="R1791" s="29" t="str">
        <f t="shared" si="372"/>
        <v/>
      </c>
      <c r="S1791" s="29" t="str">
        <f t="shared" si="373"/>
        <v/>
      </c>
      <c r="T1791" s="29" t="str">
        <f t="shared" si="374"/>
        <v/>
      </c>
      <c r="U1791" s="29"/>
      <c r="V1791" s="29"/>
      <c r="W1791" s="30" t="s">
        <v>1216</v>
      </c>
      <c r="X1791" s="37" t="s">
        <v>1221</v>
      </c>
      <c r="Y1791" s="146">
        <v>1173</v>
      </c>
      <c r="Z1791" s="33">
        <v>1501</v>
      </c>
      <c r="AA1791" s="34">
        <f t="shared" si="380"/>
        <v>0.28000000000000003</v>
      </c>
      <c r="AB1791" s="33">
        <f t="shared" si="382"/>
        <v>1501</v>
      </c>
      <c r="AC1791" s="34">
        <f t="shared" si="381"/>
        <v>0.27962455242966761</v>
      </c>
      <c r="AD1791" s="145">
        <f t="shared" si="383"/>
        <v>1250.8330000000001</v>
      </c>
      <c r="AE1791" s="105">
        <v>977.5</v>
      </c>
      <c r="AF1791" s="34" t="s">
        <v>36</v>
      </c>
      <c r="AG1791" s="34" t="s">
        <v>36</v>
      </c>
      <c r="AH1791" s="34" t="s">
        <v>36</v>
      </c>
      <c r="AI1791" s="29">
        <v>0.49399999999999999</v>
      </c>
      <c r="AJ1791" s="29">
        <v>2.1000000000000001E-2</v>
      </c>
      <c r="AK1791" s="29">
        <v>0</v>
      </c>
      <c r="AL1791" s="29">
        <v>0</v>
      </c>
      <c r="AM1791" s="29" t="s">
        <v>28</v>
      </c>
      <c r="AN1791" s="44" t="s">
        <v>27</v>
      </c>
      <c r="AO1791" s="29" t="s">
        <v>28</v>
      </c>
      <c r="AP1791" s="29">
        <v>10</v>
      </c>
      <c r="AQ1791" s="29">
        <v>2000</v>
      </c>
      <c r="AR1791" s="29">
        <v>1000</v>
      </c>
      <c r="AS1791" s="29">
        <v>200</v>
      </c>
      <c r="AT1791" s="29">
        <v>4.9400000000000004</v>
      </c>
      <c r="AU1791" s="144">
        <v>0.4</v>
      </c>
      <c r="AV1791" s="36" t="s">
        <v>28</v>
      </c>
      <c r="AW1791" s="102">
        <v>43144</v>
      </c>
      <c r="AX1791" s="129" t="s">
        <v>33</v>
      </c>
      <c r="AY1791" s="106">
        <v>20480</v>
      </c>
      <c r="BD1791" t="s">
        <v>1198</v>
      </c>
      <c r="BE1791" t="s">
        <v>4470</v>
      </c>
      <c r="BF1791" t="s">
        <v>4741</v>
      </c>
      <c r="BH1791" t="str">
        <f t="shared" si="377"/>
        <v/>
      </c>
      <c r="BJ1791" t="str">
        <f t="shared" si="378"/>
        <v>OK</v>
      </c>
      <c r="BK1791" s="130" t="s">
        <v>5302</v>
      </c>
      <c r="BL1791" s="130" t="e">
        <v>#VALUE!</v>
      </c>
      <c r="BM1791" s="131" t="s">
        <v>33</v>
      </c>
      <c r="BN1791" s="131" t="e">
        <v>#VALUE!</v>
      </c>
      <c r="BO1791" t="e">
        <v>#N/A</v>
      </c>
      <c r="BP1791">
        <v>490</v>
      </c>
    </row>
    <row r="1792" spans="1:68" ht="25.2" x14ac:dyDescent="0.3">
      <c r="A1792" s="1"/>
      <c r="B1792" s="47">
        <v>1570</v>
      </c>
      <c r="C1792" s="45">
        <v>1090918</v>
      </c>
      <c r="D1792" s="37"/>
      <c r="E1792" s="37"/>
      <c r="F1792" s="31" t="s">
        <v>1239</v>
      </c>
      <c r="G1792" s="37" t="s">
        <v>92</v>
      </c>
      <c r="H1792" s="70" t="s">
        <v>4779</v>
      </c>
      <c r="I1792" s="148" t="s">
        <v>32</v>
      </c>
      <c r="J1792" s="147" t="s">
        <v>33</v>
      </c>
      <c r="K1792" s="148">
        <v>0</v>
      </c>
      <c r="L1792" s="148" t="s">
        <v>32</v>
      </c>
      <c r="M1792" s="147" t="s">
        <v>33</v>
      </c>
      <c r="N1792" s="29" t="str">
        <f t="shared" si="368"/>
        <v/>
      </c>
      <c r="O1792" s="29" t="str">
        <f t="shared" si="369"/>
        <v/>
      </c>
      <c r="P1792" s="29" t="str">
        <f t="shared" si="370"/>
        <v/>
      </c>
      <c r="Q1792" s="29" t="str">
        <f t="shared" si="371"/>
        <v/>
      </c>
      <c r="R1792" s="29" t="str">
        <f t="shared" si="372"/>
        <v/>
      </c>
      <c r="S1792" s="29" t="str">
        <f t="shared" si="373"/>
        <v/>
      </c>
      <c r="T1792" s="29" t="str">
        <f t="shared" si="374"/>
        <v/>
      </c>
      <c r="U1792" s="29"/>
      <c r="V1792" s="29"/>
      <c r="W1792" s="30" t="s">
        <v>1216</v>
      </c>
      <c r="X1792" s="37" t="s">
        <v>1221</v>
      </c>
      <c r="Y1792" s="146">
        <v>1478</v>
      </c>
      <c r="Z1792" s="33">
        <v>1892</v>
      </c>
      <c r="AA1792" s="34">
        <f t="shared" si="380"/>
        <v>0.28000000000000003</v>
      </c>
      <c r="AB1792" s="33">
        <f t="shared" si="382"/>
        <v>1892</v>
      </c>
      <c r="AC1792" s="34">
        <f t="shared" si="381"/>
        <v>0.28010817859047943</v>
      </c>
      <c r="AD1792" s="145">
        <f t="shared" si="383"/>
        <v>1576.6669999999999</v>
      </c>
      <c r="AE1792" s="105">
        <v>1231.6669999999999</v>
      </c>
      <c r="AF1792" s="34" t="s">
        <v>36</v>
      </c>
      <c r="AG1792" s="34" t="s">
        <v>36</v>
      </c>
      <c r="AH1792" s="34" t="s">
        <v>36</v>
      </c>
      <c r="AI1792" s="29">
        <v>1.034</v>
      </c>
      <c r="AJ1792" s="29">
        <v>2.9399999999999999E-2</v>
      </c>
      <c r="AK1792" s="29">
        <v>482</v>
      </c>
      <c r="AL1792" s="29">
        <v>0</v>
      </c>
      <c r="AM1792" s="29" t="s">
        <v>28</v>
      </c>
      <c r="AN1792" s="158" t="s">
        <v>28</v>
      </c>
      <c r="AO1792" s="29" t="s">
        <v>28</v>
      </c>
      <c r="AP1792" s="29">
        <v>10</v>
      </c>
      <c r="AQ1792" s="29">
        <v>2000</v>
      </c>
      <c r="AR1792" s="29">
        <v>1000</v>
      </c>
      <c r="AS1792" s="29">
        <v>300</v>
      </c>
      <c r="AT1792" s="29">
        <v>10.34</v>
      </c>
      <c r="AU1792" s="144">
        <v>0.6</v>
      </c>
      <c r="AV1792" s="36" t="s">
        <v>28</v>
      </c>
      <c r="AW1792" s="102">
        <v>43144</v>
      </c>
      <c r="AX1792" s="129" t="s">
        <v>33</v>
      </c>
      <c r="AY1792" s="106">
        <v>5830</v>
      </c>
      <c r="BD1792" t="s">
        <v>1198</v>
      </c>
      <c r="BE1792" t="s">
        <v>4470</v>
      </c>
      <c r="BF1792" t="s">
        <v>4741</v>
      </c>
      <c r="BH1792" t="str">
        <f t="shared" si="377"/>
        <v>AV</v>
      </c>
      <c r="BJ1792" t="str">
        <f t="shared" si="378"/>
        <v>OK</v>
      </c>
      <c r="BK1792" s="130">
        <v>1892</v>
      </c>
      <c r="BL1792" s="130" t="s">
        <v>37</v>
      </c>
      <c r="BM1792" s="131" t="s">
        <v>33</v>
      </c>
      <c r="BN1792" s="131" t="e">
        <v>#VALUE!</v>
      </c>
      <c r="BO1792">
        <v>1892</v>
      </c>
      <c r="BP1792">
        <v>0</v>
      </c>
    </row>
    <row r="1793" spans="1:68" ht="25.2" x14ac:dyDescent="0.3">
      <c r="A1793" s="1"/>
      <c r="B1793" s="47">
        <v>1571</v>
      </c>
      <c r="C1793" s="45">
        <v>1090921</v>
      </c>
      <c r="D1793" s="37">
        <v>1022947</v>
      </c>
      <c r="E1793" s="37"/>
      <c r="F1793" s="31" t="s">
        <v>1240</v>
      </c>
      <c r="G1793" s="37" t="s">
        <v>31</v>
      </c>
      <c r="H1793" s="70" t="s">
        <v>4779</v>
      </c>
      <c r="I1793" s="148" t="s">
        <v>32</v>
      </c>
      <c r="J1793" s="147" t="s">
        <v>33</v>
      </c>
      <c r="K1793" s="148">
        <v>0</v>
      </c>
      <c r="L1793" s="148" t="s">
        <v>32</v>
      </c>
      <c r="M1793" s="147" t="s">
        <v>33</v>
      </c>
      <c r="N1793" s="29">
        <f t="shared" si="368"/>
        <v>1022947</v>
      </c>
      <c r="O1793" s="29" t="str">
        <f t="shared" si="369"/>
        <v/>
      </c>
      <c r="P1793" s="29" t="str">
        <f t="shared" si="370"/>
        <v/>
      </c>
      <c r="Q1793" s="29" t="str">
        <f t="shared" si="371"/>
        <v/>
      </c>
      <c r="R1793" s="29" t="str">
        <f t="shared" si="372"/>
        <v/>
      </c>
      <c r="S1793" s="29" t="str">
        <f t="shared" si="373"/>
        <v/>
      </c>
      <c r="T1793" s="29" t="str">
        <f t="shared" si="374"/>
        <v/>
      </c>
      <c r="U1793" s="29"/>
      <c r="V1793" s="29"/>
      <c r="W1793" s="30" t="s">
        <v>1216</v>
      </c>
      <c r="X1793" s="37" t="s">
        <v>1221</v>
      </c>
      <c r="Y1793" s="146">
        <v>1103</v>
      </c>
      <c r="Z1793" s="33">
        <v>1411</v>
      </c>
      <c r="AA1793" s="34">
        <f t="shared" si="380"/>
        <v>0.27900000000000003</v>
      </c>
      <c r="AB1793" s="33">
        <f t="shared" si="382"/>
        <v>1411</v>
      </c>
      <c r="AC1793" s="34">
        <f t="shared" si="381"/>
        <v>0.27923761405707564</v>
      </c>
      <c r="AD1793" s="145">
        <f t="shared" si="383"/>
        <v>1175.8330000000001</v>
      </c>
      <c r="AE1793" s="105">
        <v>919.16700000000003</v>
      </c>
      <c r="AF1793" s="34" t="s">
        <v>36</v>
      </c>
      <c r="AG1793" s="34" t="s">
        <v>138</v>
      </c>
      <c r="AH1793" s="34" t="s">
        <v>138</v>
      </c>
      <c r="AI1793" s="29">
        <v>0.374</v>
      </c>
      <c r="AJ1793" s="29">
        <v>2.205E-2</v>
      </c>
      <c r="AK1793" s="29">
        <v>10</v>
      </c>
      <c r="AL1793" s="29">
        <v>0</v>
      </c>
      <c r="AM1793" s="29" t="s">
        <v>28</v>
      </c>
      <c r="AN1793" s="158" t="s">
        <v>28</v>
      </c>
      <c r="AO1793" s="29" t="s">
        <v>28</v>
      </c>
      <c r="AP1793" s="29">
        <v>10</v>
      </c>
      <c r="AQ1793" s="29">
        <v>1050</v>
      </c>
      <c r="AR1793" s="29">
        <v>1000</v>
      </c>
      <c r="AS1793" s="29">
        <v>200</v>
      </c>
      <c r="AT1793" s="29">
        <v>3.74</v>
      </c>
      <c r="AU1793" s="144">
        <v>0.21</v>
      </c>
      <c r="AV1793" s="36" t="s">
        <v>28</v>
      </c>
      <c r="AW1793" s="102">
        <v>43144</v>
      </c>
      <c r="AX1793" s="129" t="s">
        <v>33</v>
      </c>
      <c r="AY1793" s="106">
        <v>470</v>
      </c>
      <c r="BD1793" t="s">
        <v>1198</v>
      </c>
      <c r="BE1793" t="s">
        <v>4346</v>
      </c>
      <c r="BF1793" t="s">
        <v>4741</v>
      </c>
      <c r="BH1793" t="str">
        <f t="shared" si="377"/>
        <v>AV</v>
      </c>
      <c r="BJ1793" t="str">
        <f t="shared" si="378"/>
        <v>OK</v>
      </c>
      <c r="BK1793" s="130">
        <v>1411</v>
      </c>
      <c r="BL1793" s="130" t="s">
        <v>37</v>
      </c>
      <c r="BM1793" s="131" t="s">
        <v>33</v>
      </c>
      <c r="BN1793" s="131" t="e">
        <v>#VALUE!</v>
      </c>
      <c r="BO1793">
        <v>1411</v>
      </c>
      <c r="BP1793">
        <v>0</v>
      </c>
    </row>
    <row r="1794" spans="1:68" ht="25.2" x14ac:dyDescent="0.3">
      <c r="A1794" s="1"/>
      <c r="B1794" s="47">
        <v>1572</v>
      </c>
      <c r="C1794" s="45">
        <v>1090924</v>
      </c>
      <c r="D1794" s="37">
        <v>1086516</v>
      </c>
      <c r="E1794" s="37"/>
      <c r="F1794" s="31" t="s">
        <v>1241</v>
      </c>
      <c r="G1794" s="37" t="s">
        <v>92</v>
      </c>
      <c r="H1794" s="70" t="s">
        <v>4779</v>
      </c>
      <c r="I1794" s="148" t="s">
        <v>32</v>
      </c>
      <c r="J1794" s="147" t="s">
        <v>33</v>
      </c>
      <c r="K1794" s="148">
        <v>0</v>
      </c>
      <c r="L1794" s="148" t="s">
        <v>32</v>
      </c>
      <c r="M1794" s="147" t="s">
        <v>33</v>
      </c>
      <c r="N1794" s="29">
        <f t="shared" si="368"/>
        <v>1086516</v>
      </c>
      <c r="O1794" s="29" t="str">
        <f t="shared" si="369"/>
        <v/>
      </c>
      <c r="P1794" s="29" t="str">
        <f t="shared" si="370"/>
        <v/>
      </c>
      <c r="Q1794" s="29" t="str">
        <f t="shared" si="371"/>
        <v/>
      </c>
      <c r="R1794" s="29" t="str">
        <f t="shared" si="372"/>
        <v/>
      </c>
      <c r="S1794" s="29" t="str">
        <f t="shared" si="373"/>
        <v/>
      </c>
      <c r="T1794" s="29" t="str">
        <f t="shared" si="374"/>
        <v/>
      </c>
      <c r="U1794" s="29"/>
      <c r="V1794" s="29"/>
      <c r="W1794" s="30" t="s">
        <v>1216</v>
      </c>
      <c r="X1794" s="37" t="s">
        <v>1221</v>
      </c>
      <c r="Y1794" s="146">
        <v>1394</v>
      </c>
      <c r="Z1794" s="33">
        <v>1784</v>
      </c>
      <c r="AA1794" s="34">
        <f t="shared" si="380"/>
        <v>0.28000000000000003</v>
      </c>
      <c r="AB1794" s="33">
        <f t="shared" si="382"/>
        <v>1784</v>
      </c>
      <c r="AC1794" s="34">
        <f t="shared" si="381"/>
        <v>0.27977036448483089</v>
      </c>
      <c r="AD1794" s="145">
        <f t="shared" si="383"/>
        <v>1486.6669999999999</v>
      </c>
      <c r="AE1794" s="105">
        <v>1161.6669999999999</v>
      </c>
      <c r="AF1794" s="34" t="s">
        <v>36</v>
      </c>
      <c r="AG1794" s="34" t="s">
        <v>36</v>
      </c>
      <c r="AH1794" s="34" t="s">
        <v>36</v>
      </c>
      <c r="AI1794" s="29">
        <v>0.48399999999999999</v>
      </c>
      <c r="AJ1794" s="29">
        <v>3.15E-2</v>
      </c>
      <c r="AK1794" s="29">
        <v>450</v>
      </c>
      <c r="AL1794" s="29">
        <v>0</v>
      </c>
      <c r="AM1794" s="29" t="s">
        <v>28</v>
      </c>
      <c r="AN1794" s="158" t="s">
        <v>28</v>
      </c>
      <c r="AO1794" s="29" t="s">
        <v>28</v>
      </c>
      <c r="AP1794" s="29">
        <v>10</v>
      </c>
      <c r="AQ1794" s="29">
        <v>1050</v>
      </c>
      <c r="AR1794" s="29">
        <v>1000</v>
      </c>
      <c r="AS1794" s="29">
        <v>300</v>
      </c>
      <c r="AT1794" s="29">
        <v>4.84</v>
      </c>
      <c r="AU1794" s="144">
        <v>0.315</v>
      </c>
      <c r="AV1794" s="36" t="s">
        <v>28</v>
      </c>
      <c r="AW1794" s="102">
        <v>43144</v>
      </c>
      <c r="AX1794" s="129" t="s">
        <v>33</v>
      </c>
      <c r="AY1794" s="106">
        <v>8460</v>
      </c>
      <c r="BD1794" t="s">
        <v>1198</v>
      </c>
      <c r="BE1794" t="s">
        <v>4346</v>
      </c>
      <c r="BF1794" t="s">
        <v>4741</v>
      </c>
      <c r="BH1794" t="str">
        <f t="shared" si="377"/>
        <v>AV</v>
      </c>
      <c r="BJ1794" t="str">
        <f t="shared" si="378"/>
        <v>OK</v>
      </c>
      <c r="BK1794" s="130">
        <v>1784</v>
      </c>
      <c r="BL1794" s="130" t="s">
        <v>37</v>
      </c>
      <c r="BM1794" s="131" t="s">
        <v>33</v>
      </c>
      <c r="BN1794" s="131" t="e">
        <v>#VALUE!</v>
      </c>
      <c r="BO1794">
        <v>1784</v>
      </c>
      <c r="BP1794">
        <v>40</v>
      </c>
    </row>
    <row r="1795" spans="1:68" ht="25.2" x14ac:dyDescent="0.3">
      <c r="A1795" s="1"/>
      <c r="B1795" s="47">
        <v>1573</v>
      </c>
      <c r="C1795" s="45">
        <v>1090925</v>
      </c>
      <c r="D1795" s="37">
        <v>1086517</v>
      </c>
      <c r="E1795" s="37"/>
      <c r="F1795" s="31" t="s">
        <v>1242</v>
      </c>
      <c r="G1795" s="37" t="s">
        <v>31</v>
      </c>
      <c r="H1795" s="29"/>
      <c r="I1795" s="148" t="s">
        <v>32</v>
      </c>
      <c r="J1795" s="147" t="s">
        <v>33</v>
      </c>
      <c r="K1795" s="148">
        <v>0</v>
      </c>
      <c r="L1795" s="148" t="s">
        <v>32</v>
      </c>
      <c r="M1795" s="147" t="s">
        <v>33</v>
      </c>
      <c r="N1795" s="29">
        <f t="shared" si="368"/>
        <v>1086517</v>
      </c>
      <c r="O1795" s="29" t="str">
        <f t="shared" si="369"/>
        <v/>
      </c>
      <c r="P1795" s="29" t="str">
        <f t="shared" si="370"/>
        <v/>
      </c>
      <c r="Q1795" s="29" t="str">
        <f t="shared" si="371"/>
        <v/>
      </c>
      <c r="R1795" s="29" t="str">
        <f t="shared" si="372"/>
        <v/>
      </c>
      <c r="S1795" s="29" t="str">
        <f t="shared" si="373"/>
        <v/>
      </c>
      <c r="T1795" s="29" t="str">
        <f t="shared" si="374"/>
        <v/>
      </c>
      <c r="U1795" s="29"/>
      <c r="V1795" s="29"/>
      <c r="W1795" s="30" t="s">
        <v>1216</v>
      </c>
      <c r="X1795" s="37" t="s">
        <v>1221</v>
      </c>
      <c r="Y1795" s="146">
        <v>1223</v>
      </c>
      <c r="Z1795" s="33">
        <v>1565</v>
      </c>
      <c r="AA1795" s="34">
        <f t="shared" si="380"/>
        <v>0.28000000000000003</v>
      </c>
      <c r="AB1795" s="33">
        <f t="shared" si="382"/>
        <v>1565</v>
      </c>
      <c r="AC1795" s="34">
        <f t="shared" si="381"/>
        <v>0.27964013748482819</v>
      </c>
      <c r="AD1795" s="145">
        <f t="shared" si="383"/>
        <v>1304.1669999999999</v>
      </c>
      <c r="AE1795" s="105">
        <v>1019.167</v>
      </c>
      <c r="AF1795" s="34" t="s">
        <v>36</v>
      </c>
      <c r="AG1795" s="34" t="s">
        <v>36</v>
      </c>
      <c r="AH1795" s="34" t="s">
        <v>36</v>
      </c>
      <c r="AI1795" s="29">
        <v>0.44400000000000001</v>
      </c>
      <c r="AJ1795" s="29">
        <v>3.15E-2</v>
      </c>
      <c r="AK1795" s="29">
        <v>0</v>
      </c>
      <c r="AL1795" s="29">
        <v>0</v>
      </c>
      <c r="AM1795" s="29" t="s">
        <v>28</v>
      </c>
      <c r="AN1795" s="44" t="s">
        <v>27</v>
      </c>
      <c r="AO1795" s="29" t="s">
        <v>28</v>
      </c>
      <c r="AP1795" s="29">
        <v>10</v>
      </c>
      <c r="AQ1795" s="29">
        <v>1050</v>
      </c>
      <c r="AR1795" s="29">
        <v>1000</v>
      </c>
      <c r="AS1795" s="29">
        <v>300</v>
      </c>
      <c r="AT1795" s="29">
        <v>4.4400000000000004</v>
      </c>
      <c r="AU1795" s="144">
        <v>0.315</v>
      </c>
      <c r="AV1795" s="36" t="s">
        <v>28</v>
      </c>
      <c r="AW1795" s="102">
        <v>43144</v>
      </c>
      <c r="AX1795" s="129" t="s">
        <v>33</v>
      </c>
      <c r="AY1795" s="106">
        <v>6470</v>
      </c>
      <c r="BD1795" t="s">
        <v>1198</v>
      </c>
      <c r="BE1795" t="s">
        <v>4470</v>
      </c>
      <c r="BF1795" t="s">
        <v>4741</v>
      </c>
      <c r="BH1795" t="str">
        <f t="shared" si="377"/>
        <v/>
      </c>
      <c r="BJ1795" t="str">
        <f t="shared" si="378"/>
        <v>OK</v>
      </c>
      <c r="BK1795" s="130" t="s">
        <v>5302</v>
      </c>
      <c r="BL1795" s="130" t="e">
        <v>#VALUE!</v>
      </c>
      <c r="BM1795" s="131" t="s">
        <v>33</v>
      </c>
      <c r="BN1795" s="131" t="e">
        <v>#VALUE!</v>
      </c>
      <c r="BO1795" t="e">
        <v>#N/A</v>
      </c>
      <c r="BP1795">
        <v>0</v>
      </c>
    </row>
    <row r="1796" spans="1:68" ht="25.2" x14ac:dyDescent="0.3">
      <c r="A1796" s="1"/>
      <c r="B1796" s="47">
        <v>1574</v>
      </c>
      <c r="C1796" s="45">
        <v>1086528</v>
      </c>
      <c r="D1796" s="29"/>
      <c r="E1796" s="29"/>
      <c r="F1796" s="31" t="s">
        <v>1243</v>
      </c>
      <c r="G1796" s="29" t="s">
        <v>31</v>
      </c>
      <c r="H1796" s="148"/>
      <c r="I1796" s="148" t="s">
        <v>32</v>
      </c>
      <c r="J1796" s="147" t="s">
        <v>33</v>
      </c>
      <c r="K1796" s="148">
        <v>0</v>
      </c>
      <c r="L1796" s="148" t="s">
        <v>32</v>
      </c>
      <c r="M1796" s="147" t="s">
        <v>33</v>
      </c>
      <c r="N1796" s="29" t="str">
        <f t="shared" si="368"/>
        <v/>
      </c>
      <c r="O1796" s="29" t="str">
        <f t="shared" si="369"/>
        <v/>
      </c>
      <c r="P1796" s="29" t="str">
        <f t="shared" si="370"/>
        <v/>
      </c>
      <c r="Q1796" s="29" t="str">
        <f t="shared" si="371"/>
        <v/>
      </c>
      <c r="R1796" s="29" t="str">
        <f t="shared" si="372"/>
        <v/>
      </c>
      <c r="S1796" s="29" t="str">
        <f t="shared" si="373"/>
        <v/>
      </c>
      <c r="T1796" s="29" t="str">
        <f t="shared" si="374"/>
        <v/>
      </c>
      <c r="U1796" s="29"/>
      <c r="V1796" s="29"/>
      <c r="W1796" s="38" t="s">
        <v>1216</v>
      </c>
      <c r="X1796" s="29" t="s">
        <v>158</v>
      </c>
      <c r="Y1796" s="146">
        <v>11</v>
      </c>
      <c r="Z1796" s="33">
        <v>14.08</v>
      </c>
      <c r="AA1796" s="34">
        <f t="shared" si="380"/>
        <v>0.28000000000000003</v>
      </c>
      <c r="AB1796" s="33">
        <f t="shared" si="382"/>
        <v>14.08</v>
      </c>
      <c r="AC1796" s="34">
        <f t="shared" si="381"/>
        <v>0.27991709392385739</v>
      </c>
      <c r="AD1796" s="145">
        <f t="shared" si="383"/>
        <v>11.733000000000001</v>
      </c>
      <c r="AE1796" s="105">
        <v>9.1669999999999998</v>
      </c>
      <c r="AF1796" s="34" t="s">
        <v>36</v>
      </c>
      <c r="AG1796" s="34" t="s">
        <v>36</v>
      </c>
      <c r="AH1796" s="34" t="s">
        <v>36</v>
      </c>
      <c r="AI1796" s="29">
        <v>2E-3</v>
      </c>
      <c r="AJ1796" s="29">
        <v>1.1E-5</v>
      </c>
      <c r="AK1796" s="29">
        <v>0</v>
      </c>
      <c r="AL1796" s="29">
        <v>0</v>
      </c>
      <c r="AM1796" s="29" t="s">
        <v>28</v>
      </c>
      <c r="AN1796" s="44" t="s">
        <v>27</v>
      </c>
      <c r="AO1796" s="29" t="s">
        <v>28</v>
      </c>
      <c r="AP1796" s="29">
        <v>300</v>
      </c>
      <c r="AQ1796" s="29">
        <v>195</v>
      </c>
      <c r="AR1796" s="29">
        <v>190</v>
      </c>
      <c r="AS1796" s="29">
        <v>90</v>
      </c>
      <c r="AT1796" s="29">
        <v>0.6</v>
      </c>
      <c r="AU1796" s="144">
        <v>3.3349999999999999E-3</v>
      </c>
      <c r="AV1796" s="36" t="s">
        <v>28</v>
      </c>
      <c r="AW1796" s="102">
        <v>42521</v>
      </c>
      <c r="AX1796" s="129" t="s">
        <v>33</v>
      </c>
      <c r="AY1796" s="106">
        <v>192300</v>
      </c>
      <c r="BD1796" t="s">
        <v>329</v>
      </c>
      <c r="BE1796" t="s">
        <v>4471</v>
      </c>
      <c r="BF1796" t="s">
        <v>4740</v>
      </c>
      <c r="BH1796" t="str">
        <f t="shared" si="377"/>
        <v/>
      </c>
      <c r="BJ1796" t="str">
        <f t="shared" si="378"/>
        <v>OK</v>
      </c>
      <c r="BK1796" s="130" t="s">
        <v>5302</v>
      </c>
      <c r="BL1796" s="130" t="e">
        <v>#VALUE!</v>
      </c>
      <c r="BM1796" s="131" t="s">
        <v>33</v>
      </c>
      <c r="BN1796" s="131" t="e">
        <v>#VALUE!</v>
      </c>
      <c r="BO1796" t="e">
        <v>#N/A</v>
      </c>
      <c r="BP1796">
        <v>10200</v>
      </c>
    </row>
    <row r="1797" spans="1:68" ht="37.799999999999997" x14ac:dyDescent="0.3">
      <c r="A1797" s="1"/>
      <c r="B1797" s="47">
        <v>1575</v>
      </c>
      <c r="C1797" s="45">
        <v>1086529</v>
      </c>
      <c r="D1797" s="29">
        <v>1002296</v>
      </c>
      <c r="E1797" s="29"/>
      <c r="F1797" s="31" t="s">
        <v>1244</v>
      </c>
      <c r="G1797" s="29" t="s">
        <v>42</v>
      </c>
      <c r="H1797" s="70" t="s">
        <v>4780</v>
      </c>
      <c r="I1797" s="148" t="s">
        <v>32</v>
      </c>
      <c r="J1797" s="147" t="s">
        <v>33</v>
      </c>
      <c r="K1797" s="148">
        <v>0</v>
      </c>
      <c r="L1797" s="148" t="s">
        <v>32</v>
      </c>
      <c r="M1797" s="147" t="s">
        <v>33</v>
      </c>
      <c r="N1797" s="29">
        <f t="shared" si="368"/>
        <v>1002296</v>
      </c>
      <c r="O1797" s="29" t="str">
        <f t="shared" si="369"/>
        <v/>
      </c>
      <c r="P1797" s="29" t="str">
        <f t="shared" si="370"/>
        <v/>
      </c>
      <c r="Q1797" s="29" t="str">
        <f t="shared" si="371"/>
        <v/>
      </c>
      <c r="R1797" s="29" t="str">
        <f t="shared" si="372"/>
        <v/>
      </c>
      <c r="S1797" s="29" t="str">
        <f t="shared" si="373"/>
        <v/>
      </c>
      <c r="T1797" s="29" t="str">
        <f t="shared" si="374"/>
        <v/>
      </c>
      <c r="U1797" s="29"/>
      <c r="V1797" s="29"/>
      <c r="W1797" s="38" t="s">
        <v>1216</v>
      </c>
      <c r="X1797" s="29" t="s">
        <v>158</v>
      </c>
      <c r="Y1797" s="146">
        <v>4.96</v>
      </c>
      <c r="Z1797" s="33">
        <v>6.35</v>
      </c>
      <c r="AA1797" s="34">
        <f t="shared" si="380"/>
        <v>0.28000000000000003</v>
      </c>
      <c r="AB1797" s="33">
        <f t="shared" si="382"/>
        <v>6.35</v>
      </c>
      <c r="AC1797" s="34">
        <f t="shared" si="381"/>
        <v>0.28042584079361232</v>
      </c>
      <c r="AD1797" s="145">
        <f t="shared" si="383"/>
        <v>5.2919999999999998</v>
      </c>
      <c r="AE1797" s="105">
        <v>4.133</v>
      </c>
      <c r="AF1797" s="34" t="s">
        <v>36</v>
      </c>
      <c r="AG1797" s="34" t="s">
        <v>36</v>
      </c>
      <c r="AH1797" s="34" t="s">
        <v>36</v>
      </c>
      <c r="AI1797" s="29">
        <v>2E-3</v>
      </c>
      <c r="AJ1797" s="29">
        <v>1.0000000000000001E-5</v>
      </c>
      <c r="AK1797" s="29">
        <v>62000</v>
      </c>
      <c r="AL1797" s="29">
        <v>90000</v>
      </c>
      <c r="AM1797" s="29" t="s">
        <v>28</v>
      </c>
      <c r="AN1797" s="158" t="s">
        <v>28</v>
      </c>
      <c r="AO1797" s="29" t="s">
        <v>28</v>
      </c>
      <c r="AP1797" s="29">
        <v>1000</v>
      </c>
      <c r="AQ1797" s="29">
        <v>190</v>
      </c>
      <c r="AR1797" s="29">
        <v>170</v>
      </c>
      <c r="AS1797" s="29">
        <v>320</v>
      </c>
      <c r="AT1797" s="29">
        <v>2</v>
      </c>
      <c r="AU1797" s="144">
        <v>1.0336E-2</v>
      </c>
      <c r="AV1797" s="36" t="s">
        <v>28</v>
      </c>
      <c r="AW1797" s="102">
        <v>42521</v>
      </c>
      <c r="AX1797" s="129" t="s">
        <v>33</v>
      </c>
      <c r="AY1797" s="106">
        <v>12251520</v>
      </c>
      <c r="BD1797" t="s">
        <v>329</v>
      </c>
      <c r="BE1797" t="s">
        <v>4471</v>
      </c>
      <c r="BF1797" t="s">
        <v>4740</v>
      </c>
      <c r="BH1797" t="str">
        <f t="shared" si="377"/>
        <v>AV</v>
      </c>
      <c r="BJ1797" t="str">
        <f t="shared" si="378"/>
        <v>OK</v>
      </c>
      <c r="BK1797" s="130">
        <v>6.35</v>
      </c>
      <c r="BL1797" s="130" t="s">
        <v>37</v>
      </c>
      <c r="BM1797" s="131" t="s">
        <v>33</v>
      </c>
      <c r="BN1797" s="131" t="e">
        <v>#VALUE!</v>
      </c>
      <c r="BO1797">
        <v>6.35</v>
      </c>
      <c r="BP1797">
        <v>261000</v>
      </c>
    </row>
    <row r="1798" spans="1:68" ht="25.2" x14ac:dyDescent="0.3">
      <c r="A1798" s="1"/>
      <c r="B1798" s="47">
        <v>1576</v>
      </c>
      <c r="C1798" s="45">
        <v>1086530</v>
      </c>
      <c r="D1798" s="29">
        <v>1002297</v>
      </c>
      <c r="E1798" s="29"/>
      <c r="F1798" s="39" t="s">
        <v>1245</v>
      </c>
      <c r="G1798" s="29" t="s">
        <v>47</v>
      </c>
      <c r="H1798" s="70" t="s">
        <v>5256</v>
      </c>
      <c r="I1798" s="148" t="s">
        <v>32</v>
      </c>
      <c r="J1798" s="147" t="s">
        <v>33</v>
      </c>
      <c r="K1798" s="148">
        <v>0</v>
      </c>
      <c r="L1798" s="148" t="s">
        <v>32</v>
      </c>
      <c r="M1798" s="147" t="s">
        <v>33</v>
      </c>
      <c r="N1798" s="29">
        <f t="shared" si="368"/>
        <v>1002297</v>
      </c>
      <c r="O1798" s="29" t="str">
        <f t="shared" si="369"/>
        <v/>
      </c>
      <c r="P1798" s="29" t="str">
        <f t="shared" si="370"/>
        <v/>
      </c>
      <c r="Q1798" s="29" t="str">
        <f t="shared" si="371"/>
        <v/>
      </c>
      <c r="R1798" s="29" t="str">
        <f t="shared" si="372"/>
        <v/>
      </c>
      <c r="S1798" s="29" t="str">
        <f t="shared" si="373"/>
        <v/>
      </c>
      <c r="T1798" s="29" t="str">
        <f t="shared" si="374"/>
        <v/>
      </c>
      <c r="U1798" s="29"/>
      <c r="V1798" s="29"/>
      <c r="W1798" s="38" t="s">
        <v>1216</v>
      </c>
      <c r="X1798" s="29" t="s">
        <v>158</v>
      </c>
      <c r="Y1798" s="146">
        <v>18.239999999999998</v>
      </c>
      <c r="Z1798" s="33">
        <v>23.34</v>
      </c>
      <c r="AA1798" s="34">
        <f t="shared" si="380"/>
        <v>0.28000000000000003</v>
      </c>
      <c r="AB1798" s="33">
        <f t="shared" si="382"/>
        <v>23.34</v>
      </c>
      <c r="AC1798" s="34">
        <f t="shared" si="381"/>
        <v>0.27960526315789475</v>
      </c>
      <c r="AD1798" s="145">
        <f t="shared" si="383"/>
        <v>19.45</v>
      </c>
      <c r="AE1798" s="105">
        <v>15.2</v>
      </c>
      <c r="AF1798" s="34" t="s">
        <v>36</v>
      </c>
      <c r="AG1798" s="34" t="s">
        <v>36</v>
      </c>
      <c r="AH1798" s="34" t="s">
        <v>36</v>
      </c>
      <c r="AI1798" s="29">
        <v>2E-3</v>
      </c>
      <c r="AJ1798" s="29">
        <v>2.8E-5</v>
      </c>
      <c r="AK1798" s="29">
        <v>0</v>
      </c>
      <c r="AL1798" s="29">
        <v>0</v>
      </c>
      <c r="AM1798" s="29" t="s">
        <v>28</v>
      </c>
      <c r="AN1798" s="44" t="s">
        <v>27</v>
      </c>
      <c r="AO1798" s="29" t="s">
        <v>28</v>
      </c>
      <c r="AP1798" s="29">
        <v>300</v>
      </c>
      <c r="AQ1798" s="29">
        <v>300</v>
      </c>
      <c r="AR1798" s="29">
        <v>210</v>
      </c>
      <c r="AS1798" s="29">
        <v>90</v>
      </c>
      <c r="AT1798" s="29">
        <v>0.6</v>
      </c>
      <c r="AU1798" s="144">
        <v>5.6699999999999997E-3</v>
      </c>
      <c r="AV1798" s="36" t="s">
        <v>28</v>
      </c>
      <c r="AW1798" s="102">
        <v>42521</v>
      </c>
      <c r="AX1798" s="129" t="s">
        <v>33</v>
      </c>
      <c r="AY1798" s="106">
        <v>202500</v>
      </c>
      <c r="BD1798" t="s">
        <v>183</v>
      </c>
      <c r="BE1798" t="s">
        <v>4346</v>
      </c>
      <c r="BF1798" t="s">
        <v>4740</v>
      </c>
      <c r="BH1798" t="str">
        <f t="shared" si="377"/>
        <v/>
      </c>
      <c r="BJ1798" t="str">
        <f t="shared" si="378"/>
        <v>OK</v>
      </c>
      <c r="BK1798" s="130" t="s">
        <v>5302</v>
      </c>
      <c r="BL1798" s="130" t="e">
        <v>#VALUE!</v>
      </c>
      <c r="BM1798" s="131" t="s">
        <v>33</v>
      </c>
      <c r="BN1798" s="131" t="e">
        <v>#VALUE!</v>
      </c>
      <c r="BO1798">
        <v>23.34</v>
      </c>
      <c r="BP1798">
        <v>3000</v>
      </c>
    </row>
    <row r="1799" spans="1:68" ht="25.2" x14ac:dyDescent="0.3">
      <c r="A1799" s="1"/>
      <c r="B1799" s="47">
        <v>1577</v>
      </c>
      <c r="C1799" s="45">
        <v>1000018</v>
      </c>
      <c r="D1799" s="40" t="s">
        <v>33</v>
      </c>
      <c r="E1799" s="40"/>
      <c r="F1799" s="39" t="s">
        <v>1247</v>
      </c>
      <c r="G1799" s="29" t="s">
        <v>47</v>
      </c>
      <c r="H1799" s="70" t="s">
        <v>4779</v>
      </c>
      <c r="I1799" s="148" t="s">
        <v>32</v>
      </c>
      <c r="J1799" s="147" t="s">
        <v>33</v>
      </c>
      <c r="K1799" s="148">
        <v>0</v>
      </c>
      <c r="L1799" s="148" t="s">
        <v>32</v>
      </c>
      <c r="M1799" s="147" t="s">
        <v>33</v>
      </c>
      <c r="N1799" s="29" t="str">
        <f t="shared" si="368"/>
        <v/>
      </c>
      <c r="O1799" s="29" t="str">
        <f t="shared" si="369"/>
        <v/>
      </c>
      <c r="P1799" s="29" t="str">
        <f t="shared" si="370"/>
        <v/>
      </c>
      <c r="Q1799" s="29" t="str">
        <f t="shared" si="371"/>
        <v/>
      </c>
      <c r="R1799" s="29" t="str">
        <f t="shared" si="372"/>
        <v/>
      </c>
      <c r="S1799" s="29" t="str">
        <f t="shared" si="373"/>
        <v/>
      </c>
      <c r="T1799" s="29" t="str">
        <f t="shared" si="374"/>
        <v/>
      </c>
      <c r="U1799" s="40" t="s">
        <v>33</v>
      </c>
      <c r="V1799" s="40"/>
      <c r="W1799" s="38" t="s">
        <v>1214</v>
      </c>
      <c r="X1799" s="29" t="s">
        <v>35</v>
      </c>
      <c r="Y1799" s="146">
        <v>411.26</v>
      </c>
      <c r="Z1799" s="33">
        <v>526</v>
      </c>
      <c r="AA1799" s="34">
        <f t="shared" si="380"/>
        <v>0.27900000000000003</v>
      </c>
      <c r="AB1799" s="33">
        <f t="shared" si="382"/>
        <v>526</v>
      </c>
      <c r="AC1799" s="34">
        <f t="shared" si="381"/>
        <v>0.2789940388133651</v>
      </c>
      <c r="AD1799" s="145">
        <f t="shared" si="383"/>
        <v>438.33300000000003</v>
      </c>
      <c r="AE1799" s="105">
        <v>342.71699999999998</v>
      </c>
      <c r="AF1799" s="34" t="s">
        <v>36</v>
      </c>
      <c r="AG1799" s="34" t="s">
        <v>36</v>
      </c>
      <c r="AH1799" s="34" t="s">
        <v>36</v>
      </c>
      <c r="AI1799" s="29">
        <v>0.2</v>
      </c>
      <c r="AJ1799" s="29">
        <v>9.6100000000000005E-4</v>
      </c>
      <c r="AK1799" s="29">
        <v>898</v>
      </c>
      <c r="AL1799" s="29">
        <v>0</v>
      </c>
      <c r="AM1799" s="29" t="s">
        <v>28</v>
      </c>
      <c r="AN1799" s="158" t="s">
        <v>28</v>
      </c>
      <c r="AO1799" s="29" t="s">
        <v>28</v>
      </c>
      <c r="AP1799" s="29">
        <v>100</v>
      </c>
      <c r="AQ1799" s="29">
        <v>1055</v>
      </c>
      <c r="AR1799" s="29">
        <v>272</v>
      </c>
      <c r="AS1799" s="29">
        <v>335</v>
      </c>
      <c r="AT1799" s="29">
        <v>39</v>
      </c>
      <c r="AU1799" s="144">
        <v>9.6131999999999995E-2</v>
      </c>
      <c r="AV1799" s="36" t="s">
        <v>28</v>
      </c>
      <c r="AW1799" s="102" t="s">
        <v>33</v>
      </c>
      <c r="AX1799" s="129" t="s">
        <v>33</v>
      </c>
      <c r="AY1799" s="106">
        <v>24200</v>
      </c>
      <c r="BD1799" t="s">
        <v>329</v>
      </c>
      <c r="BE1799" t="s">
        <v>4349</v>
      </c>
      <c r="BF1799" t="s">
        <v>4740</v>
      </c>
      <c r="BH1799" t="str">
        <f t="shared" si="377"/>
        <v>AV</v>
      </c>
      <c r="BJ1799" t="str">
        <f t="shared" si="378"/>
        <v>OK</v>
      </c>
      <c r="BK1799" s="130">
        <v>526</v>
      </c>
      <c r="BL1799" s="130" t="s">
        <v>37</v>
      </c>
      <c r="BM1799" s="131" t="s">
        <v>33</v>
      </c>
      <c r="BN1799" s="131" t="e">
        <v>#VALUE!</v>
      </c>
      <c r="BO1799">
        <v>526</v>
      </c>
      <c r="BP1799">
        <v>300</v>
      </c>
    </row>
    <row r="1800" spans="1:68" ht="25.2" x14ac:dyDescent="0.3">
      <c r="A1800" s="1"/>
      <c r="B1800" s="47">
        <v>1578</v>
      </c>
      <c r="C1800" s="45">
        <v>1005358</v>
      </c>
      <c r="D1800" s="40" t="s">
        <v>33</v>
      </c>
      <c r="E1800" s="40"/>
      <c r="F1800" s="52" t="s">
        <v>1248</v>
      </c>
      <c r="G1800" s="29" t="s">
        <v>39</v>
      </c>
      <c r="H1800" s="29"/>
      <c r="I1800" s="148" t="s">
        <v>32</v>
      </c>
      <c r="J1800" s="147" t="s">
        <v>33</v>
      </c>
      <c r="K1800" s="148">
        <v>0</v>
      </c>
      <c r="L1800" s="148" t="s">
        <v>32</v>
      </c>
      <c r="M1800" s="147" t="s">
        <v>33</v>
      </c>
      <c r="N1800" s="29" t="str">
        <f t="shared" si="368"/>
        <v/>
      </c>
      <c r="O1800" s="29" t="str">
        <f t="shared" si="369"/>
        <v/>
      </c>
      <c r="P1800" s="29" t="str">
        <f t="shared" si="370"/>
        <v/>
      </c>
      <c r="Q1800" s="29" t="str">
        <f t="shared" si="371"/>
        <v/>
      </c>
      <c r="R1800" s="29" t="str">
        <f t="shared" si="372"/>
        <v/>
      </c>
      <c r="S1800" s="29" t="str">
        <f t="shared" si="373"/>
        <v/>
      </c>
      <c r="T1800" s="29" t="str">
        <f t="shared" si="374"/>
        <v/>
      </c>
      <c r="U1800" s="40" t="s">
        <v>33</v>
      </c>
      <c r="V1800" s="40"/>
      <c r="W1800" s="38" t="s">
        <v>1214</v>
      </c>
      <c r="X1800" s="29" t="s">
        <v>35</v>
      </c>
      <c r="Y1800" s="146">
        <v>390.77</v>
      </c>
      <c r="Z1800" s="33">
        <v>500</v>
      </c>
      <c r="AA1800" s="34">
        <f t="shared" si="380"/>
        <v>0.28000000000000003</v>
      </c>
      <c r="AB1800" s="33">
        <f t="shared" si="382"/>
        <v>500</v>
      </c>
      <c r="AC1800" s="34">
        <f t="shared" si="381"/>
        <v>0.27952475417790079</v>
      </c>
      <c r="AD1800" s="145">
        <f t="shared" si="383"/>
        <v>416.66699999999997</v>
      </c>
      <c r="AE1800" s="105">
        <v>325.642</v>
      </c>
      <c r="AF1800" s="34" t="s">
        <v>36</v>
      </c>
      <c r="AG1800" s="34" t="s">
        <v>36</v>
      </c>
      <c r="AH1800" s="34" t="s">
        <v>36</v>
      </c>
      <c r="AI1800" s="29">
        <v>0.33300000000000002</v>
      </c>
      <c r="AJ1800" s="29">
        <v>1.0660000000000001E-3</v>
      </c>
      <c r="AK1800" s="29">
        <v>0</v>
      </c>
      <c r="AL1800" s="29">
        <v>0</v>
      </c>
      <c r="AM1800" s="29" t="s">
        <v>28</v>
      </c>
      <c r="AN1800" s="44" t="s">
        <v>27</v>
      </c>
      <c r="AO1800" s="29" t="s">
        <v>28</v>
      </c>
      <c r="AP1800" s="29">
        <v>30</v>
      </c>
      <c r="AQ1800" s="29">
        <v>3000</v>
      </c>
      <c r="AR1800" s="29">
        <v>35</v>
      </c>
      <c r="AS1800" s="29">
        <v>50</v>
      </c>
      <c r="AT1800" s="29">
        <v>9.99</v>
      </c>
      <c r="AU1800" s="144">
        <v>5.2500000000000003E-3</v>
      </c>
      <c r="AV1800" s="36" t="s">
        <v>28</v>
      </c>
      <c r="AW1800" s="102" t="s">
        <v>33</v>
      </c>
      <c r="AX1800" s="129" t="s">
        <v>33</v>
      </c>
      <c r="AY1800" s="106">
        <v>2370</v>
      </c>
      <c r="BD1800" t="s">
        <v>4466</v>
      </c>
      <c r="BE1800" t="s">
        <v>4467</v>
      </c>
      <c r="BF1800" t="s">
        <v>4740</v>
      </c>
      <c r="BH1800" t="str">
        <f t="shared" si="377"/>
        <v/>
      </c>
      <c r="BJ1800" t="str">
        <f t="shared" si="378"/>
        <v>OK</v>
      </c>
      <c r="BK1800" s="130" t="s">
        <v>5302</v>
      </c>
      <c r="BL1800" s="130" t="e">
        <v>#VALUE!</v>
      </c>
      <c r="BM1800" s="131" t="s">
        <v>33</v>
      </c>
      <c r="BN1800" s="131" t="e">
        <v>#VALUE!</v>
      </c>
      <c r="BO1800" t="e">
        <v>#N/A</v>
      </c>
      <c r="BP1800">
        <v>60</v>
      </c>
    </row>
    <row r="1801" spans="1:68" ht="25.2" x14ac:dyDescent="0.3">
      <c r="A1801" s="1"/>
      <c r="B1801" s="47">
        <v>1579</v>
      </c>
      <c r="C1801" s="45">
        <v>1086533</v>
      </c>
      <c r="D1801" s="29">
        <v>1000019</v>
      </c>
      <c r="E1801" s="29"/>
      <c r="F1801" s="31" t="s">
        <v>1249</v>
      </c>
      <c r="G1801" s="37" t="s">
        <v>39</v>
      </c>
      <c r="H1801" s="70" t="s">
        <v>4779</v>
      </c>
      <c r="I1801" s="148" t="s">
        <v>32</v>
      </c>
      <c r="J1801" s="147" t="s">
        <v>33</v>
      </c>
      <c r="K1801" s="148">
        <v>0</v>
      </c>
      <c r="L1801" s="148" t="s">
        <v>32</v>
      </c>
      <c r="M1801" s="147">
        <v>42424</v>
      </c>
      <c r="N1801" s="29">
        <f t="shared" si="368"/>
        <v>1000019</v>
      </c>
      <c r="O1801" s="29" t="str">
        <f t="shared" si="369"/>
        <v/>
      </c>
      <c r="P1801" s="29" t="str">
        <f t="shared" si="370"/>
        <v/>
      </c>
      <c r="Q1801" s="29" t="str">
        <f t="shared" si="371"/>
        <v/>
      </c>
      <c r="R1801" s="29" t="str">
        <f t="shared" si="372"/>
        <v/>
      </c>
      <c r="S1801" s="29" t="str">
        <f t="shared" si="373"/>
        <v/>
      </c>
      <c r="T1801" s="29" t="str">
        <f t="shared" si="374"/>
        <v/>
      </c>
      <c r="U1801" s="29"/>
      <c r="V1801" s="29"/>
      <c r="W1801" s="38" t="s">
        <v>1216</v>
      </c>
      <c r="X1801" s="29" t="s">
        <v>158</v>
      </c>
      <c r="Y1801" s="146">
        <v>14.36</v>
      </c>
      <c r="Z1801" s="33">
        <v>18.39</v>
      </c>
      <c r="AA1801" s="34">
        <f t="shared" si="380"/>
        <v>0.28100000000000003</v>
      </c>
      <c r="AB1801" s="33">
        <f t="shared" si="382"/>
        <v>18.39</v>
      </c>
      <c r="AC1801" s="34">
        <f t="shared" si="381"/>
        <v>0.28060499707529024</v>
      </c>
      <c r="AD1801" s="145">
        <f t="shared" si="383"/>
        <v>15.324999999999999</v>
      </c>
      <c r="AE1801" s="105">
        <v>11.967000000000001</v>
      </c>
      <c r="AF1801" s="34" t="s">
        <v>36</v>
      </c>
      <c r="AG1801" s="34" t="s">
        <v>36</v>
      </c>
      <c r="AH1801" s="34" t="s">
        <v>36</v>
      </c>
      <c r="AI1801" s="29">
        <v>1E-3</v>
      </c>
      <c r="AJ1801" s="29">
        <v>7.9999999999999996E-6</v>
      </c>
      <c r="AK1801" s="29">
        <v>1500</v>
      </c>
      <c r="AL1801" s="29">
        <v>0</v>
      </c>
      <c r="AM1801" s="29" t="s">
        <v>28</v>
      </c>
      <c r="AN1801" s="158" t="s">
        <v>28</v>
      </c>
      <c r="AO1801" s="29" t="s">
        <v>28</v>
      </c>
      <c r="AP1801" s="29">
        <v>500</v>
      </c>
      <c r="AQ1801" s="29">
        <v>300</v>
      </c>
      <c r="AR1801" s="29">
        <v>250</v>
      </c>
      <c r="AS1801" s="29">
        <v>50</v>
      </c>
      <c r="AT1801" s="29">
        <v>1</v>
      </c>
      <c r="AU1801" s="144">
        <v>3.7499999999999999E-3</v>
      </c>
      <c r="AV1801" s="36" t="s">
        <v>28</v>
      </c>
      <c r="AW1801" s="102">
        <v>42521</v>
      </c>
      <c r="AX1801" s="129" t="s">
        <v>33</v>
      </c>
      <c r="AY1801" s="106">
        <v>79500</v>
      </c>
      <c r="BD1801" t="s">
        <v>3769</v>
      </c>
      <c r="BE1801" t="s">
        <v>4349</v>
      </c>
      <c r="BF1801" t="s">
        <v>4743</v>
      </c>
      <c r="BH1801" t="str">
        <f t="shared" si="377"/>
        <v>AV</v>
      </c>
      <c r="BJ1801" t="str">
        <f t="shared" si="378"/>
        <v>OK</v>
      </c>
      <c r="BK1801" s="130">
        <v>18.39</v>
      </c>
      <c r="BL1801" s="130" t="s">
        <v>37</v>
      </c>
      <c r="BM1801" s="131" t="s">
        <v>33</v>
      </c>
      <c r="BN1801" s="131" t="e">
        <v>#VALUE!</v>
      </c>
      <c r="BO1801">
        <v>18.39</v>
      </c>
      <c r="BP1801">
        <v>0</v>
      </c>
    </row>
    <row r="1802" spans="1:68" ht="25.2" x14ac:dyDescent="0.3">
      <c r="A1802" s="1"/>
      <c r="B1802" s="47">
        <v>1580</v>
      </c>
      <c r="C1802" s="45">
        <v>1005290</v>
      </c>
      <c r="D1802" s="40" t="s">
        <v>33</v>
      </c>
      <c r="E1802" s="40"/>
      <c r="F1802" s="52" t="s">
        <v>1250</v>
      </c>
      <c r="G1802" s="29" t="s">
        <v>31</v>
      </c>
      <c r="H1802" s="70" t="s">
        <v>4779</v>
      </c>
      <c r="I1802" s="148" t="s">
        <v>32</v>
      </c>
      <c r="J1802" s="147" t="s">
        <v>33</v>
      </c>
      <c r="K1802" s="148">
        <v>0</v>
      </c>
      <c r="L1802" s="148" t="s">
        <v>32</v>
      </c>
      <c r="M1802" s="147" t="s">
        <v>33</v>
      </c>
      <c r="N1802" s="29" t="str">
        <f t="shared" si="368"/>
        <v/>
      </c>
      <c r="O1802" s="29" t="str">
        <f t="shared" si="369"/>
        <v/>
      </c>
      <c r="P1802" s="29" t="str">
        <f t="shared" si="370"/>
        <v/>
      </c>
      <c r="Q1802" s="29" t="str">
        <f t="shared" si="371"/>
        <v/>
      </c>
      <c r="R1802" s="29" t="str">
        <f t="shared" si="372"/>
        <v/>
      </c>
      <c r="S1802" s="29" t="str">
        <f t="shared" si="373"/>
        <v/>
      </c>
      <c r="T1802" s="29" t="str">
        <f t="shared" si="374"/>
        <v/>
      </c>
      <c r="U1802" s="40" t="s">
        <v>33</v>
      </c>
      <c r="V1802" s="40"/>
      <c r="W1802" s="38" t="s">
        <v>1214</v>
      </c>
      <c r="X1802" s="29" t="s">
        <v>35</v>
      </c>
      <c r="Y1802" s="146">
        <v>733</v>
      </c>
      <c r="Z1802" s="33">
        <v>938</v>
      </c>
      <c r="AA1802" s="34">
        <f t="shared" si="380"/>
        <v>0.28000000000000003</v>
      </c>
      <c r="AB1802" s="33">
        <f t="shared" si="382"/>
        <v>938</v>
      </c>
      <c r="AC1802" s="34">
        <f t="shared" si="381"/>
        <v>0.27967382246866174</v>
      </c>
      <c r="AD1802" s="145">
        <f t="shared" si="383"/>
        <v>781.66700000000003</v>
      </c>
      <c r="AE1802" s="105">
        <v>610.83299999999997</v>
      </c>
      <c r="AF1802" s="34" t="s">
        <v>36</v>
      </c>
      <c r="AG1802" s="34" t="s">
        <v>36</v>
      </c>
      <c r="AH1802" s="34" t="s">
        <v>36</v>
      </c>
      <c r="AI1802" s="29">
        <v>0.44</v>
      </c>
      <c r="AJ1802" s="29">
        <v>1.8910000000000001E-3</v>
      </c>
      <c r="AK1802" s="29">
        <v>297</v>
      </c>
      <c r="AL1802" s="29">
        <v>0</v>
      </c>
      <c r="AM1802" s="29" t="s">
        <v>28</v>
      </c>
      <c r="AN1802" s="158" t="s">
        <v>28</v>
      </c>
      <c r="AO1802" s="29" t="s">
        <v>28</v>
      </c>
      <c r="AP1802" s="29">
        <v>30</v>
      </c>
      <c r="AQ1802" s="29">
        <v>3000</v>
      </c>
      <c r="AR1802" s="29">
        <v>650</v>
      </c>
      <c r="AS1802" s="29">
        <v>180</v>
      </c>
      <c r="AT1802" s="29">
        <v>13.2</v>
      </c>
      <c r="AU1802" s="144">
        <v>0.35099999999999998</v>
      </c>
      <c r="AV1802" s="36" t="s">
        <v>28</v>
      </c>
      <c r="AW1802" s="102" t="s">
        <v>33</v>
      </c>
      <c r="AX1802" s="129" t="s">
        <v>33</v>
      </c>
      <c r="AY1802" s="106">
        <v>21378</v>
      </c>
      <c r="BD1802" t="s">
        <v>4466</v>
      </c>
      <c r="BE1802" t="s">
        <v>4346</v>
      </c>
      <c r="BF1802" t="s">
        <v>4740</v>
      </c>
      <c r="BH1802" t="str">
        <f t="shared" si="377"/>
        <v>AV</v>
      </c>
      <c r="BJ1802" t="str">
        <f t="shared" si="378"/>
        <v>OK</v>
      </c>
      <c r="BK1802" s="130">
        <v>938</v>
      </c>
      <c r="BL1802" s="130" t="s">
        <v>37</v>
      </c>
      <c r="BM1802" s="131" t="s">
        <v>33</v>
      </c>
      <c r="BN1802" s="131" t="e">
        <v>#VALUE!</v>
      </c>
      <c r="BO1802">
        <v>938</v>
      </c>
      <c r="BP1802">
        <v>240</v>
      </c>
    </row>
    <row r="1803" spans="1:68" ht="25.2" x14ac:dyDescent="0.3">
      <c r="A1803" s="1"/>
      <c r="B1803" s="47">
        <v>1581</v>
      </c>
      <c r="C1803" s="45">
        <v>1005291</v>
      </c>
      <c r="D1803" s="40" t="s">
        <v>33</v>
      </c>
      <c r="E1803" s="40"/>
      <c r="F1803" s="31" t="s">
        <v>1251</v>
      </c>
      <c r="G1803" s="29" t="s">
        <v>31</v>
      </c>
      <c r="H1803" s="70" t="s">
        <v>4779</v>
      </c>
      <c r="I1803" s="148" t="s">
        <v>32</v>
      </c>
      <c r="J1803" s="147" t="s">
        <v>33</v>
      </c>
      <c r="K1803" s="148">
        <v>0</v>
      </c>
      <c r="L1803" s="148" t="s">
        <v>32</v>
      </c>
      <c r="M1803" s="147">
        <v>42766</v>
      </c>
      <c r="N1803" s="29" t="str">
        <f t="shared" si="368"/>
        <v/>
      </c>
      <c r="O1803" s="29" t="str">
        <f t="shared" si="369"/>
        <v/>
      </c>
      <c r="P1803" s="29" t="str">
        <f t="shared" si="370"/>
        <v/>
      </c>
      <c r="Q1803" s="29" t="str">
        <f t="shared" si="371"/>
        <v/>
      </c>
      <c r="R1803" s="29" t="str">
        <f t="shared" si="372"/>
        <v/>
      </c>
      <c r="S1803" s="29" t="str">
        <f t="shared" si="373"/>
        <v/>
      </c>
      <c r="T1803" s="29" t="str">
        <f t="shared" si="374"/>
        <v/>
      </c>
      <c r="U1803" s="40" t="s">
        <v>33</v>
      </c>
      <c r="V1803" s="40"/>
      <c r="W1803" s="38" t="s">
        <v>1214</v>
      </c>
      <c r="X1803" s="29" t="s">
        <v>158</v>
      </c>
      <c r="Y1803" s="146">
        <v>15.81</v>
      </c>
      <c r="Z1803" s="33">
        <v>20.239999999999998</v>
      </c>
      <c r="AA1803" s="34">
        <f t="shared" si="380"/>
        <v>0.28000000000000003</v>
      </c>
      <c r="AB1803" s="33">
        <f t="shared" si="382"/>
        <v>20.239999999999998</v>
      </c>
      <c r="AC1803" s="34">
        <f t="shared" si="381"/>
        <v>0.28022770398481972</v>
      </c>
      <c r="AD1803" s="145">
        <f t="shared" si="383"/>
        <v>16.867000000000001</v>
      </c>
      <c r="AE1803" s="105">
        <v>13.175000000000001</v>
      </c>
      <c r="AF1803" s="34" t="s">
        <v>36</v>
      </c>
      <c r="AG1803" s="34" t="s">
        <v>36</v>
      </c>
      <c r="AH1803" s="34" t="s">
        <v>36</v>
      </c>
      <c r="AI1803" s="29">
        <v>1E-3</v>
      </c>
      <c r="AJ1803" s="29">
        <v>1.1E-5</v>
      </c>
      <c r="AK1803" s="29">
        <v>2500</v>
      </c>
      <c r="AL1803" s="29">
        <v>0</v>
      </c>
      <c r="AM1803" s="29" t="s">
        <v>28</v>
      </c>
      <c r="AN1803" s="158" t="s">
        <v>28</v>
      </c>
      <c r="AO1803" s="29" t="s">
        <v>28</v>
      </c>
      <c r="AP1803" s="29">
        <v>500</v>
      </c>
      <c r="AQ1803" s="29">
        <v>500</v>
      </c>
      <c r="AR1803" s="29">
        <v>300</v>
      </c>
      <c r="AS1803" s="29">
        <v>100</v>
      </c>
      <c r="AT1803" s="29">
        <v>0.5</v>
      </c>
      <c r="AU1803" s="144">
        <v>1.092E-5</v>
      </c>
      <c r="AV1803" s="36" t="s">
        <v>28</v>
      </c>
      <c r="AW1803" s="102" t="s">
        <v>33</v>
      </c>
      <c r="AX1803" s="129" t="s">
        <v>33</v>
      </c>
      <c r="AY1803" s="106">
        <v>16500</v>
      </c>
      <c r="BD1803" t="s">
        <v>183</v>
      </c>
      <c r="BE1803" t="s">
        <v>4346</v>
      </c>
      <c r="BF1803" t="s">
        <v>4740</v>
      </c>
      <c r="BH1803" t="str">
        <f t="shared" si="377"/>
        <v>AV</v>
      </c>
      <c r="BJ1803" t="str">
        <f t="shared" si="378"/>
        <v>OK</v>
      </c>
      <c r="BK1803" s="130">
        <v>20.239999999999998</v>
      </c>
      <c r="BL1803" s="130" t="s">
        <v>37</v>
      </c>
      <c r="BM1803" s="131" t="s">
        <v>33</v>
      </c>
      <c r="BN1803" s="131" t="e">
        <v>#VALUE!</v>
      </c>
      <c r="BO1803">
        <v>20.239999999999998</v>
      </c>
      <c r="BP1803">
        <v>0</v>
      </c>
    </row>
    <row r="1804" spans="1:68" ht="25.2" x14ac:dyDescent="0.3">
      <c r="A1804" s="1"/>
      <c r="B1804" s="47">
        <v>1582</v>
      </c>
      <c r="C1804" s="45">
        <v>1044181</v>
      </c>
      <c r="D1804" s="45" t="s">
        <v>33</v>
      </c>
      <c r="E1804" s="45"/>
      <c r="F1804" s="31" t="s">
        <v>1252</v>
      </c>
      <c r="G1804" s="29" t="s">
        <v>47</v>
      </c>
      <c r="H1804" s="70" t="s">
        <v>69</v>
      </c>
      <c r="I1804" s="148" t="s">
        <v>32</v>
      </c>
      <c r="J1804" s="147" t="s">
        <v>4039</v>
      </c>
      <c r="K1804" s="148" t="e">
        <v>#N/A</v>
      </c>
      <c r="L1804" s="148" t="s">
        <v>32</v>
      </c>
      <c r="M1804" s="147" t="s">
        <v>33</v>
      </c>
      <c r="N1804" s="29" t="str">
        <f t="shared" si="368"/>
        <v/>
      </c>
      <c r="O1804" s="29" t="str">
        <f t="shared" si="369"/>
        <v/>
      </c>
      <c r="P1804" s="29" t="str">
        <f t="shared" si="370"/>
        <v/>
      </c>
      <c r="Q1804" s="29" t="str">
        <f t="shared" si="371"/>
        <v/>
      </c>
      <c r="R1804" s="29" t="str">
        <f t="shared" si="372"/>
        <v/>
      </c>
      <c r="S1804" s="29" t="str">
        <f t="shared" si="373"/>
        <v/>
      </c>
      <c r="T1804" s="29" t="str">
        <f t="shared" si="374"/>
        <v/>
      </c>
      <c r="U1804" s="46" t="s">
        <v>33</v>
      </c>
      <c r="V1804" s="46"/>
      <c r="W1804" s="38" t="s">
        <v>1214</v>
      </c>
      <c r="X1804" s="29" t="s">
        <v>366</v>
      </c>
      <c r="Y1804" s="146">
        <v>3171</v>
      </c>
      <c r="Z1804" s="33">
        <v>3488</v>
      </c>
      <c r="AA1804" s="34">
        <f t="shared" si="380"/>
        <v>0.1</v>
      </c>
      <c r="AB1804" s="33">
        <f t="shared" si="382"/>
        <v>3488</v>
      </c>
      <c r="AC1804" s="34">
        <f t="shared" si="381"/>
        <v>9.9968590350047279E-2</v>
      </c>
      <c r="AD1804" s="145">
        <f t="shared" si="383"/>
        <v>2906.6669999999999</v>
      </c>
      <c r="AE1804" s="105">
        <v>2642.5</v>
      </c>
      <c r="AF1804" s="34" t="e">
        <v>#N/A</v>
      </c>
      <c r="AG1804" s="34" t="e">
        <v>#N/A</v>
      </c>
      <c r="AH1804" s="34" t="e">
        <v>#N/A</v>
      </c>
      <c r="AI1804" s="29">
        <v>1.2</v>
      </c>
      <c r="AJ1804" s="29">
        <v>7.2999999999999999E-5</v>
      </c>
      <c r="AK1804" s="29">
        <v>0</v>
      </c>
      <c r="AL1804" s="29">
        <v>0</v>
      </c>
      <c r="AM1804" s="29" t="s">
        <v>27</v>
      </c>
      <c r="AN1804" s="44" t="s">
        <v>27</v>
      </c>
      <c r="AO1804" s="29" t="s">
        <v>27</v>
      </c>
      <c r="AP1804" s="29">
        <v>1</v>
      </c>
      <c r="AQ1804" s="29">
        <v>800</v>
      </c>
      <c r="AR1804" s="29">
        <v>400</v>
      </c>
      <c r="AS1804" s="29">
        <v>230</v>
      </c>
      <c r="AT1804" s="29">
        <v>1.2</v>
      </c>
      <c r="AU1804" s="144">
        <v>7.3599999999999999E-2</v>
      </c>
      <c r="AV1804" s="36" t="s">
        <v>28</v>
      </c>
      <c r="AW1804" s="102" t="s">
        <v>33</v>
      </c>
      <c r="AX1804" s="129" t="s">
        <v>33</v>
      </c>
      <c r="AY1804" s="106">
        <v>2190</v>
      </c>
      <c r="BD1804" t="s">
        <v>4472</v>
      </c>
      <c r="BE1804" t="e">
        <v>#N/A</v>
      </c>
      <c r="BF1804" t="e">
        <v>#N/A</v>
      </c>
      <c r="BH1804" t="str">
        <f t="shared" si="377"/>
        <v/>
      </c>
      <c r="BJ1804" t="str">
        <f t="shared" si="378"/>
        <v>OK</v>
      </c>
      <c r="BK1804" s="130" t="s">
        <v>5302</v>
      </c>
      <c r="BL1804" s="130" t="e">
        <v>#VALUE!</v>
      </c>
      <c r="BM1804" s="131" t="s">
        <v>33</v>
      </c>
      <c r="BN1804" s="131" t="e">
        <v>#VALUE!</v>
      </c>
      <c r="BO1804" t="e">
        <v>#N/A</v>
      </c>
      <c r="BP1804">
        <v>0</v>
      </c>
    </row>
    <row r="1805" spans="1:68" ht="25.2" x14ac:dyDescent="0.3">
      <c r="A1805" s="1"/>
      <c r="B1805" s="47">
        <v>1583</v>
      </c>
      <c r="C1805" s="45">
        <v>1086531</v>
      </c>
      <c r="D1805" s="47">
        <v>1005287</v>
      </c>
      <c r="E1805" s="47"/>
      <c r="F1805" s="31" t="s">
        <v>1253</v>
      </c>
      <c r="G1805" s="37" t="s">
        <v>47</v>
      </c>
      <c r="H1805" s="70" t="s">
        <v>4779</v>
      </c>
      <c r="I1805" s="148" t="s">
        <v>32</v>
      </c>
      <c r="J1805" s="147" t="s">
        <v>33</v>
      </c>
      <c r="K1805" s="148">
        <v>0</v>
      </c>
      <c r="L1805" s="148" t="s">
        <v>32</v>
      </c>
      <c r="M1805" s="147">
        <v>42457</v>
      </c>
      <c r="N1805" s="29">
        <f t="shared" si="368"/>
        <v>1005287</v>
      </c>
      <c r="O1805" s="29" t="str">
        <f t="shared" si="369"/>
        <v/>
      </c>
      <c r="P1805" s="29" t="str">
        <f t="shared" si="370"/>
        <v/>
      </c>
      <c r="Q1805" s="29" t="str">
        <f t="shared" si="371"/>
        <v/>
      </c>
      <c r="R1805" s="29" t="str">
        <f t="shared" si="372"/>
        <v/>
      </c>
      <c r="S1805" s="29" t="str">
        <f t="shared" si="373"/>
        <v/>
      </c>
      <c r="T1805" s="29" t="str">
        <f t="shared" si="374"/>
        <v/>
      </c>
      <c r="U1805" s="29"/>
      <c r="V1805" s="29"/>
      <c r="W1805" s="38" t="s">
        <v>1216</v>
      </c>
      <c r="X1805" s="29" t="s">
        <v>158</v>
      </c>
      <c r="Y1805" s="146">
        <v>6.51</v>
      </c>
      <c r="Z1805" s="33">
        <v>8.33</v>
      </c>
      <c r="AA1805" s="34">
        <f t="shared" si="380"/>
        <v>0.28000000000000003</v>
      </c>
      <c r="AB1805" s="33">
        <f t="shared" si="382"/>
        <v>8.33</v>
      </c>
      <c r="AC1805" s="34">
        <f t="shared" si="381"/>
        <v>0.27963133640553001</v>
      </c>
      <c r="AD1805" s="145">
        <f t="shared" si="383"/>
        <v>6.9420000000000002</v>
      </c>
      <c r="AE1805" s="105">
        <v>5.4249999999999998</v>
      </c>
      <c r="AF1805" s="34" t="s">
        <v>36</v>
      </c>
      <c r="AG1805" s="34" t="s">
        <v>36</v>
      </c>
      <c r="AH1805" s="34" t="s">
        <v>36</v>
      </c>
      <c r="AI1805" s="29">
        <v>2E-3</v>
      </c>
      <c r="AJ1805" s="29">
        <v>9.0000000000000002E-6</v>
      </c>
      <c r="AK1805" s="29">
        <v>0</v>
      </c>
      <c r="AL1805" s="29">
        <v>0</v>
      </c>
      <c r="AM1805" s="29" t="s">
        <v>28</v>
      </c>
      <c r="AN1805" s="44" t="s">
        <v>27</v>
      </c>
      <c r="AO1805" s="29" t="s">
        <v>28</v>
      </c>
      <c r="AP1805" s="29">
        <v>100</v>
      </c>
      <c r="AQ1805" s="29">
        <v>235</v>
      </c>
      <c r="AR1805" s="29">
        <v>110</v>
      </c>
      <c r="AS1805" s="29">
        <v>35</v>
      </c>
      <c r="AT1805" s="29">
        <v>0.2</v>
      </c>
      <c r="AU1805" s="144">
        <v>9.0499999999999999E-4</v>
      </c>
      <c r="AV1805" s="36" t="s">
        <v>28</v>
      </c>
      <c r="AW1805" s="102">
        <v>42521</v>
      </c>
      <c r="AX1805" s="129" t="s">
        <v>33</v>
      </c>
      <c r="AY1805" s="106">
        <v>1004700</v>
      </c>
      <c r="BD1805" t="s">
        <v>1246</v>
      </c>
      <c r="BE1805" t="s">
        <v>4473</v>
      </c>
      <c r="BF1805" t="s">
        <v>4756</v>
      </c>
      <c r="BH1805" t="str">
        <f t="shared" si="377"/>
        <v/>
      </c>
      <c r="BJ1805" t="str">
        <f t="shared" si="378"/>
        <v>OK</v>
      </c>
      <c r="BK1805" s="130">
        <v>8.33</v>
      </c>
      <c r="BL1805" s="130" t="s">
        <v>37</v>
      </c>
      <c r="BM1805" s="131" t="s">
        <v>33</v>
      </c>
      <c r="BN1805" s="131" t="e">
        <v>#VALUE!</v>
      </c>
      <c r="BO1805">
        <v>8.33</v>
      </c>
      <c r="BP1805">
        <v>32100</v>
      </c>
    </row>
    <row r="1806" spans="1:68" ht="25.2" x14ac:dyDescent="0.3">
      <c r="A1806" s="1"/>
      <c r="B1806" s="47">
        <v>1584</v>
      </c>
      <c r="C1806" s="45">
        <v>1005372</v>
      </c>
      <c r="D1806" s="41"/>
      <c r="E1806" s="41"/>
      <c r="F1806" s="31" t="s">
        <v>1254</v>
      </c>
      <c r="G1806" s="29" t="s">
        <v>31</v>
      </c>
      <c r="H1806" s="41"/>
      <c r="I1806" s="148" t="s">
        <v>3799</v>
      </c>
      <c r="J1806" s="147" t="s">
        <v>33</v>
      </c>
      <c r="K1806" s="148">
        <v>0</v>
      </c>
      <c r="L1806" s="148" t="s">
        <v>32</v>
      </c>
      <c r="M1806" s="147" t="s">
        <v>33</v>
      </c>
      <c r="N1806" s="29" t="str">
        <f t="shared" si="368"/>
        <v/>
      </c>
      <c r="O1806" s="29" t="str">
        <f t="shared" si="369"/>
        <v/>
      </c>
      <c r="P1806" s="29" t="str">
        <f t="shared" si="370"/>
        <v/>
      </c>
      <c r="Q1806" s="29" t="str">
        <f t="shared" si="371"/>
        <v/>
      </c>
      <c r="R1806" s="29" t="str">
        <f t="shared" si="372"/>
        <v/>
      </c>
      <c r="S1806" s="29" t="str">
        <f t="shared" si="373"/>
        <v/>
      </c>
      <c r="T1806" s="29" t="str">
        <f t="shared" si="374"/>
        <v/>
      </c>
      <c r="U1806" s="42" t="s">
        <v>33</v>
      </c>
      <c r="V1806" s="42"/>
      <c r="W1806" s="32" t="s">
        <v>172</v>
      </c>
      <c r="X1806" s="29" t="s">
        <v>158</v>
      </c>
      <c r="Y1806" s="146">
        <v>25.19</v>
      </c>
      <c r="Z1806" s="33">
        <v>32.24</v>
      </c>
      <c r="AA1806" s="34">
        <f t="shared" si="380"/>
        <v>0.28000000000000003</v>
      </c>
      <c r="AB1806" s="33">
        <f t="shared" si="382"/>
        <v>32.24</v>
      </c>
      <c r="AC1806" s="34">
        <f t="shared" si="381"/>
        <v>0.27986852134146339</v>
      </c>
      <c r="AD1806" s="145">
        <f t="shared" si="383"/>
        <v>26.867000000000001</v>
      </c>
      <c r="AE1806" s="105">
        <v>20.992000000000001</v>
      </c>
      <c r="AF1806" s="34" t="s">
        <v>36</v>
      </c>
      <c r="AG1806" s="34" t="s">
        <v>36</v>
      </c>
      <c r="AH1806" s="34" t="s">
        <v>36</v>
      </c>
      <c r="AI1806" s="29">
        <v>4.0000000000000001E-3</v>
      </c>
      <c r="AJ1806" s="29">
        <v>3.1000000000000001E-5</v>
      </c>
      <c r="AK1806" s="29">
        <v>0</v>
      </c>
      <c r="AL1806" s="29">
        <v>0</v>
      </c>
      <c r="AM1806" s="29" t="s">
        <v>28</v>
      </c>
      <c r="AN1806" s="44" t="s">
        <v>27</v>
      </c>
      <c r="AO1806" s="29" t="s">
        <v>28</v>
      </c>
      <c r="AP1806" s="29">
        <v>100</v>
      </c>
      <c r="AQ1806" s="29">
        <v>410</v>
      </c>
      <c r="AR1806" s="29">
        <v>190</v>
      </c>
      <c r="AS1806" s="29">
        <v>25</v>
      </c>
      <c r="AT1806" s="29">
        <v>0.4</v>
      </c>
      <c r="AU1806" s="144">
        <v>1.9480000000000001E-3</v>
      </c>
      <c r="AV1806" s="36" t="s">
        <v>28</v>
      </c>
      <c r="AW1806" s="102" t="s">
        <v>33</v>
      </c>
      <c r="AX1806" s="129" t="s">
        <v>33</v>
      </c>
      <c r="AY1806" s="106">
        <v>93200</v>
      </c>
      <c r="BD1806" t="s">
        <v>1246</v>
      </c>
      <c r="BE1806" t="s">
        <v>4473</v>
      </c>
      <c r="BF1806" t="s">
        <v>4756</v>
      </c>
      <c r="BH1806" t="str">
        <f t="shared" si="377"/>
        <v/>
      </c>
      <c r="BJ1806" t="str">
        <f t="shared" si="378"/>
        <v>OK</v>
      </c>
      <c r="BK1806" s="130" t="s">
        <v>5302</v>
      </c>
      <c r="BL1806" s="130" t="e">
        <v>#VALUE!</v>
      </c>
      <c r="BM1806" s="131" t="s">
        <v>33</v>
      </c>
      <c r="BN1806" s="131" t="e">
        <v>#VALUE!</v>
      </c>
      <c r="BO1806" t="e">
        <v>#N/A</v>
      </c>
      <c r="BP1806">
        <v>0</v>
      </c>
    </row>
    <row r="1807" spans="1:68" ht="25.2" x14ac:dyDescent="0.3">
      <c r="A1807" s="1"/>
      <c r="B1807" s="47">
        <v>1585</v>
      </c>
      <c r="C1807" s="45">
        <v>1009222</v>
      </c>
      <c r="D1807" s="40" t="s">
        <v>33</v>
      </c>
      <c r="E1807" s="40"/>
      <c r="F1807" s="31" t="s">
        <v>1255</v>
      </c>
      <c r="G1807" s="29" t="s">
        <v>47</v>
      </c>
      <c r="H1807" s="70" t="s">
        <v>4779</v>
      </c>
      <c r="I1807" s="148" t="s">
        <v>32</v>
      </c>
      <c r="J1807" s="147" t="s">
        <v>33</v>
      </c>
      <c r="K1807" s="148">
        <v>0</v>
      </c>
      <c r="L1807" s="148" t="s">
        <v>32</v>
      </c>
      <c r="M1807" s="147">
        <v>42551</v>
      </c>
      <c r="N1807" s="29" t="str">
        <f t="shared" si="368"/>
        <v/>
      </c>
      <c r="O1807" s="29" t="str">
        <f t="shared" si="369"/>
        <v/>
      </c>
      <c r="P1807" s="29" t="str">
        <f t="shared" si="370"/>
        <v/>
      </c>
      <c r="Q1807" s="29" t="str">
        <f t="shared" si="371"/>
        <v/>
      </c>
      <c r="R1807" s="29" t="str">
        <f t="shared" si="372"/>
        <v/>
      </c>
      <c r="S1807" s="29" t="str">
        <f t="shared" si="373"/>
        <v/>
      </c>
      <c r="T1807" s="29" t="str">
        <f t="shared" si="374"/>
        <v/>
      </c>
      <c r="U1807" s="40" t="s">
        <v>33</v>
      </c>
      <c r="V1807" s="40"/>
      <c r="W1807" s="38" t="s">
        <v>1214</v>
      </c>
      <c r="X1807" s="29" t="s">
        <v>366</v>
      </c>
      <c r="Y1807" s="146">
        <v>1002</v>
      </c>
      <c r="Z1807" s="33">
        <v>1282</v>
      </c>
      <c r="AA1807" s="34">
        <f t="shared" si="380"/>
        <v>0.27900000000000003</v>
      </c>
      <c r="AB1807" s="33">
        <f t="shared" si="382"/>
        <v>1282</v>
      </c>
      <c r="AC1807" s="34">
        <f t="shared" si="381"/>
        <v>0.27944071856287434</v>
      </c>
      <c r="AD1807" s="145">
        <f t="shared" si="383"/>
        <v>1068.3330000000001</v>
      </c>
      <c r="AE1807" s="105">
        <v>835</v>
      </c>
      <c r="AF1807" s="34" t="s">
        <v>36</v>
      </c>
      <c r="AG1807" s="34" t="s">
        <v>36</v>
      </c>
      <c r="AH1807" s="34" t="s">
        <v>36</v>
      </c>
      <c r="AI1807" s="29">
        <v>3.0000000000000001E-3</v>
      </c>
      <c r="AJ1807" s="29">
        <v>6.9999999999999999E-6</v>
      </c>
      <c r="AK1807" s="29">
        <v>0</v>
      </c>
      <c r="AL1807" s="29">
        <v>0</v>
      </c>
      <c r="AM1807" s="29" t="s">
        <v>28</v>
      </c>
      <c r="AN1807" s="44" t="s">
        <v>27</v>
      </c>
      <c r="AO1807" s="29" t="s">
        <v>28</v>
      </c>
      <c r="AP1807" s="29">
        <v>1</v>
      </c>
      <c r="AQ1807" s="29">
        <v>300</v>
      </c>
      <c r="AR1807" s="29">
        <v>160</v>
      </c>
      <c r="AS1807" s="29">
        <v>30</v>
      </c>
      <c r="AT1807" s="29">
        <v>3.0000000000000001E-3</v>
      </c>
      <c r="AU1807" s="144">
        <v>1.4400000000000001E-3</v>
      </c>
      <c r="AV1807" s="36" t="s">
        <v>28</v>
      </c>
      <c r="AW1807" s="102" t="s">
        <v>33</v>
      </c>
      <c r="AX1807" s="129" t="s">
        <v>33</v>
      </c>
      <c r="AY1807" s="106">
        <v>10979</v>
      </c>
      <c r="BD1807" t="s">
        <v>3762</v>
      </c>
      <c r="BE1807" t="s">
        <v>4351</v>
      </c>
      <c r="BF1807" t="s">
        <v>4739</v>
      </c>
      <c r="BH1807" t="str">
        <f t="shared" si="377"/>
        <v/>
      </c>
      <c r="BJ1807" t="str">
        <f t="shared" si="378"/>
        <v>OK</v>
      </c>
      <c r="BK1807" s="130">
        <v>1282</v>
      </c>
      <c r="BL1807" s="130" t="s">
        <v>37</v>
      </c>
      <c r="BM1807" s="131" t="s">
        <v>33</v>
      </c>
      <c r="BN1807" s="131" t="e">
        <v>#VALUE!</v>
      </c>
      <c r="BO1807">
        <v>1282</v>
      </c>
      <c r="BP1807">
        <v>561</v>
      </c>
    </row>
    <row r="1808" spans="1:68" ht="25.2" x14ac:dyDescent="0.3">
      <c r="A1808" s="1"/>
      <c r="B1808" s="47">
        <v>1586</v>
      </c>
      <c r="C1808" s="45">
        <v>1009132</v>
      </c>
      <c r="D1808" s="40" t="s">
        <v>33</v>
      </c>
      <c r="E1808" s="40"/>
      <c r="F1808" s="31" t="s">
        <v>1256</v>
      </c>
      <c r="G1808" s="29" t="s">
        <v>47</v>
      </c>
      <c r="H1808" s="70" t="s">
        <v>4779</v>
      </c>
      <c r="I1808" s="148" t="s">
        <v>32</v>
      </c>
      <c r="J1808" s="147" t="s">
        <v>33</v>
      </c>
      <c r="K1808" s="148">
        <v>0</v>
      </c>
      <c r="L1808" s="148" t="s">
        <v>32</v>
      </c>
      <c r="M1808" s="147">
        <v>42551</v>
      </c>
      <c r="N1808" s="29" t="str">
        <f t="shared" si="368"/>
        <v/>
      </c>
      <c r="O1808" s="29" t="str">
        <f t="shared" si="369"/>
        <v/>
      </c>
      <c r="P1808" s="29" t="str">
        <f t="shared" si="370"/>
        <v/>
      </c>
      <c r="Q1808" s="29" t="str">
        <f t="shared" si="371"/>
        <v/>
      </c>
      <c r="R1808" s="29" t="str">
        <f t="shared" si="372"/>
        <v/>
      </c>
      <c r="S1808" s="29" t="str">
        <f t="shared" si="373"/>
        <v/>
      </c>
      <c r="T1808" s="29" t="str">
        <f t="shared" si="374"/>
        <v/>
      </c>
      <c r="U1808" s="40" t="s">
        <v>33</v>
      </c>
      <c r="V1808" s="40"/>
      <c r="W1808" s="38" t="s">
        <v>1214</v>
      </c>
      <c r="X1808" s="29" t="s">
        <v>158</v>
      </c>
      <c r="Y1808" s="146">
        <v>1333</v>
      </c>
      <c r="Z1808" s="33">
        <v>1706</v>
      </c>
      <c r="AA1808" s="34">
        <f t="shared" si="380"/>
        <v>0.28000000000000003</v>
      </c>
      <c r="AB1808" s="33">
        <f t="shared" si="382"/>
        <v>1706</v>
      </c>
      <c r="AC1808" s="34">
        <f t="shared" si="381"/>
        <v>0.27982063910596805</v>
      </c>
      <c r="AD1808" s="145">
        <f t="shared" si="383"/>
        <v>1421.6669999999999</v>
      </c>
      <c r="AE1808" s="105">
        <v>1110.8330000000001</v>
      </c>
      <c r="AF1808" s="34" t="s">
        <v>36</v>
      </c>
      <c r="AG1808" s="34" t="s">
        <v>36</v>
      </c>
      <c r="AH1808" s="34" t="s">
        <v>36</v>
      </c>
      <c r="AI1808" s="29">
        <v>0.52</v>
      </c>
      <c r="AJ1808" s="29">
        <v>3.5400000000000002E-3</v>
      </c>
      <c r="AK1808" s="29">
        <v>120</v>
      </c>
      <c r="AL1808" s="29">
        <v>0</v>
      </c>
      <c r="AM1808" s="29" t="s">
        <v>28</v>
      </c>
      <c r="AN1808" s="158" t="s">
        <v>28</v>
      </c>
      <c r="AO1808" s="29" t="s">
        <v>28</v>
      </c>
      <c r="AP1808" s="29">
        <v>40</v>
      </c>
      <c r="AQ1808" s="29">
        <v>1200</v>
      </c>
      <c r="AR1808" s="29">
        <v>800</v>
      </c>
      <c r="AS1808" s="29">
        <v>125</v>
      </c>
      <c r="AT1808" s="29">
        <v>20.8</v>
      </c>
      <c r="AU1808" s="144">
        <v>0.12</v>
      </c>
      <c r="AV1808" s="36" t="s">
        <v>28</v>
      </c>
      <c r="AW1808" s="102" t="s">
        <v>33</v>
      </c>
      <c r="AX1808" s="129" t="s">
        <v>33</v>
      </c>
      <c r="AY1808" s="106">
        <v>4280</v>
      </c>
      <c r="BD1808" t="s">
        <v>3763</v>
      </c>
      <c r="BE1808" t="s">
        <v>4351</v>
      </c>
      <c r="BF1808" t="s">
        <v>4739</v>
      </c>
      <c r="BH1808" t="str">
        <f t="shared" si="377"/>
        <v>AV</v>
      </c>
      <c r="BJ1808" t="str">
        <f t="shared" si="378"/>
        <v>OK</v>
      </c>
      <c r="BK1808" s="130">
        <v>1706</v>
      </c>
      <c r="BL1808" s="130" t="s">
        <v>37</v>
      </c>
      <c r="BM1808" s="131" t="s">
        <v>33</v>
      </c>
      <c r="BN1808" s="131" t="e">
        <v>#VALUE!</v>
      </c>
      <c r="BO1808">
        <v>1706</v>
      </c>
      <c r="BP1808">
        <v>0</v>
      </c>
    </row>
    <row r="1809" spans="1:68" ht="25.2" x14ac:dyDescent="0.3">
      <c r="A1809" s="1"/>
      <c r="B1809" s="47">
        <v>1587</v>
      </c>
      <c r="C1809" s="45">
        <v>1085592</v>
      </c>
      <c r="D1809" s="29">
        <v>1067744</v>
      </c>
      <c r="E1809" s="29"/>
      <c r="F1809" s="48" t="s">
        <v>1257</v>
      </c>
      <c r="G1809" s="37" t="s">
        <v>31</v>
      </c>
      <c r="H1809" s="148"/>
      <c r="I1809" s="148" t="s">
        <v>32</v>
      </c>
      <c r="J1809" s="147" t="s">
        <v>33</v>
      </c>
      <c r="K1809" s="148">
        <v>0</v>
      </c>
      <c r="L1809" s="148" t="s">
        <v>32</v>
      </c>
      <c r="M1809" s="147" t="s">
        <v>33</v>
      </c>
      <c r="N1809" s="29">
        <f t="shared" si="368"/>
        <v>1067744</v>
      </c>
      <c r="O1809" s="29" t="str">
        <f t="shared" si="369"/>
        <v/>
      </c>
      <c r="P1809" s="29" t="str">
        <f t="shared" si="370"/>
        <v/>
      </c>
      <c r="Q1809" s="29" t="str">
        <f t="shared" si="371"/>
        <v/>
      </c>
      <c r="R1809" s="29" t="str">
        <f t="shared" si="372"/>
        <v/>
      </c>
      <c r="S1809" s="29" t="str">
        <f t="shared" si="373"/>
        <v/>
      </c>
      <c r="T1809" s="29" t="str">
        <f t="shared" si="374"/>
        <v/>
      </c>
      <c r="U1809" s="29"/>
      <c r="V1809" s="29"/>
      <c r="W1809" s="30" t="s">
        <v>1214</v>
      </c>
      <c r="X1809" s="37" t="s">
        <v>158</v>
      </c>
      <c r="Y1809" s="146">
        <v>802</v>
      </c>
      <c r="Z1809" s="33">
        <v>1026</v>
      </c>
      <c r="AA1809" s="34">
        <f t="shared" si="380"/>
        <v>0.27900000000000003</v>
      </c>
      <c r="AB1809" s="33">
        <f t="shared" si="382"/>
        <v>1026</v>
      </c>
      <c r="AC1809" s="34">
        <f t="shared" si="381"/>
        <v>0.27930238369196198</v>
      </c>
      <c r="AD1809" s="145">
        <f t="shared" si="383"/>
        <v>855</v>
      </c>
      <c r="AE1809" s="105">
        <v>668.33299999999997</v>
      </c>
      <c r="AF1809" s="34" t="s">
        <v>36</v>
      </c>
      <c r="AG1809" s="34" t="s">
        <v>36</v>
      </c>
      <c r="AH1809" s="34" t="s">
        <v>36</v>
      </c>
      <c r="AI1809" s="29">
        <v>0.28999999999999998</v>
      </c>
      <c r="AJ1809" s="29">
        <v>1.6000000000000001E-3</v>
      </c>
      <c r="AK1809" s="29">
        <v>0</v>
      </c>
      <c r="AL1809" s="29">
        <v>0</v>
      </c>
      <c r="AM1809" s="29" t="s">
        <v>28</v>
      </c>
      <c r="AN1809" s="44" t="s">
        <v>27</v>
      </c>
      <c r="AO1809" s="29" t="s">
        <v>28</v>
      </c>
      <c r="AP1809" s="29">
        <v>60</v>
      </c>
      <c r="AQ1809" s="29">
        <v>1200</v>
      </c>
      <c r="AR1809" s="29">
        <v>800</v>
      </c>
      <c r="AS1809" s="29">
        <v>100</v>
      </c>
      <c r="AT1809" s="29">
        <v>17.399999999999999</v>
      </c>
      <c r="AU1809" s="144">
        <v>9.6000000000000002E-2</v>
      </c>
      <c r="AV1809" s="36" t="s">
        <v>28</v>
      </c>
      <c r="AW1809" s="102">
        <v>43894</v>
      </c>
      <c r="AX1809" s="129" t="s">
        <v>33</v>
      </c>
      <c r="AY1809" s="106">
        <v>1800</v>
      </c>
      <c r="BD1809" t="s">
        <v>4474</v>
      </c>
      <c r="BE1809" t="s">
        <v>4475</v>
      </c>
      <c r="BF1809" t="s">
        <v>4739</v>
      </c>
      <c r="BH1809" t="str">
        <f t="shared" si="377"/>
        <v/>
      </c>
      <c r="BJ1809" t="str">
        <f t="shared" si="378"/>
        <v>OK</v>
      </c>
      <c r="BK1809" s="130" t="s">
        <v>5302</v>
      </c>
      <c r="BL1809" s="130" t="e">
        <v>#VALUE!</v>
      </c>
      <c r="BM1809" s="131">
        <v>882</v>
      </c>
      <c r="BN1809" s="131">
        <v>1.1632653061224489</v>
      </c>
      <c r="BO1809" t="e">
        <v>#N/A</v>
      </c>
      <c r="BP1809">
        <v>0</v>
      </c>
    </row>
    <row r="1810" spans="1:68" ht="25.2" x14ac:dyDescent="0.3">
      <c r="A1810" s="1"/>
      <c r="B1810" s="47">
        <v>1588</v>
      </c>
      <c r="C1810" s="45">
        <v>1005485</v>
      </c>
      <c r="D1810" s="29"/>
      <c r="E1810" s="29"/>
      <c r="F1810" s="31" t="s">
        <v>1258</v>
      </c>
      <c r="G1810" s="29" t="s">
        <v>31</v>
      </c>
      <c r="H1810" s="70" t="s">
        <v>4779</v>
      </c>
      <c r="I1810" s="148" t="s">
        <v>32</v>
      </c>
      <c r="J1810" s="147" t="s">
        <v>33</v>
      </c>
      <c r="K1810" s="148">
        <v>0</v>
      </c>
      <c r="L1810" s="148" t="s">
        <v>32</v>
      </c>
      <c r="M1810" s="147">
        <v>42045</v>
      </c>
      <c r="N1810" s="29" t="str">
        <f t="shared" si="368"/>
        <v/>
      </c>
      <c r="O1810" s="29" t="str">
        <f t="shared" si="369"/>
        <v/>
      </c>
      <c r="P1810" s="29" t="str">
        <f t="shared" si="370"/>
        <v/>
      </c>
      <c r="Q1810" s="29" t="str">
        <f t="shared" si="371"/>
        <v/>
      </c>
      <c r="R1810" s="29" t="str">
        <f t="shared" si="372"/>
        <v/>
      </c>
      <c r="S1810" s="29" t="str">
        <f t="shared" si="373"/>
        <v/>
      </c>
      <c r="T1810" s="29" t="str">
        <f t="shared" si="374"/>
        <v/>
      </c>
      <c r="U1810" s="29"/>
      <c r="V1810" s="29"/>
      <c r="W1810" s="32" t="s">
        <v>1214</v>
      </c>
      <c r="X1810" s="29" t="s">
        <v>1221</v>
      </c>
      <c r="Y1810" s="146">
        <v>1682</v>
      </c>
      <c r="Z1810" s="33">
        <v>2153</v>
      </c>
      <c r="AA1810" s="34">
        <f t="shared" si="380"/>
        <v>0.28000000000000003</v>
      </c>
      <c r="AB1810" s="33">
        <f t="shared" si="382"/>
        <v>2153</v>
      </c>
      <c r="AC1810" s="34">
        <f t="shared" si="381"/>
        <v>0.2800237146198063</v>
      </c>
      <c r="AD1810" s="145">
        <f t="shared" si="383"/>
        <v>1794.1669999999999</v>
      </c>
      <c r="AE1810" s="105">
        <v>1401.6669999999999</v>
      </c>
      <c r="AF1810" s="34" t="s">
        <v>36</v>
      </c>
      <c r="AG1810" s="34" t="s">
        <v>36</v>
      </c>
      <c r="AH1810" s="34" t="s">
        <v>36</v>
      </c>
      <c r="AI1810" s="29">
        <v>1</v>
      </c>
      <c r="AJ1810" s="29">
        <v>2.7966000000000001E-2</v>
      </c>
      <c r="AK1810" s="29">
        <v>386.25</v>
      </c>
      <c r="AL1810" s="29">
        <v>0</v>
      </c>
      <c r="AM1810" s="29" t="s">
        <v>28</v>
      </c>
      <c r="AN1810" s="158" t="s">
        <v>28</v>
      </c>
      <c r="AO1810" s="29" t="s">
        <v>28</v>
      </c>
      <c r="AP1810" s="29">
        <v>12.5</v>
      </c>
      <c r="AQ1810" s="29">
        <v>1210</v>
      </c>
      <c r="AR1810" s="29">
        <v>1070</v>
      </c>
      <c r="AS1810" s="29">
        <v>270</v>
      </c>
      <c r="AT1810" s="29">
        <v>12.5</v>
      </c>
      <c r="AU1810" s="144">
        <v>0.34956900000000002</v>
      </c>
      <c r="AV1810" s="36" t="s">
        <v>28</v>
      </c>
      <c r="AW1810" s="102" t="s">
        <v>33</v>
      </c>
      <c r="AX1810" s="129" t="s">
        <v>33</v>
      </c>
      <c r="AY1810" s="106">
        <v>925</v>
      </c>
      <c r="BD1810" t="s">
        <v>1235</v>
      </c>
      <c r="BE1810" t="s">
        <v>4465</v>
      </c>
      <c r="BF1810" t="s">
        <v>4740</v>
      </c>
      <c r="BH1810" t="str">
        <f t="shared" si="377"/>
        <v>AV</v>
      </c>
      <c r="BJ1810" t="str">
        <f t="shared" si="378"/>
        <v>OK</v>
      </c>
      <c r="BK1810" s="130">
        <v>2153</v>
      </c>
      <c r="BL1810" s="130" t="s">
        <v>37</v>
      </c>
      <c r="BM1810" s="131" t="s">
        <v>33</v>
      </c>
      <c r="BN1810" s="131" t="e">
        <v>#VALUE!</v>
      </c>
      <c r="BO1810">
        <v>2153</v>
      </c>
      <c r="BP1810">
        <v>88</v>
      </c>
    </row>
    <row r="1811" spans="1:68" ht="25.2" x14ac:dyDescent="0.3">
      <c r="A1811" s="1"/>
      <c r="B1811" s="47">
        <v>1589</v>
      </c>
      <c r="C1811" s="45">
        <v>1005486</v>
      </c>
      <c r="D1811" s="29"/>
      <c r="E1811" s="29"/>
      <c r="F1811" s="31" t="s">
        <v>1259</v>
      </c>
      <c r="G1811" s="37" t="s">
        <v>31</v>
      </c>
      <c r="H1811" s="70" t="s">
        <v>4779</v>
      </c>
      <c r="I1811" s="148" t="s">
        <v>32</v>
      </c>
      <c r="J1811" s="147" t="s">
        <v>33</v>
      </c>
      <c r="K1811" s="148">
        <v>0</v>
      </c>
      <c r="L1811" s="148" t="s">
        <v>32</v>
      </c>
      <c r="M1811" s="147">
        <v>42045</v>
      </c>
      <c r="N1811" s="29" t="str">
        <f t="shared" ref="N1811:N1874" si="384">IFERROR(MID($D1811,1,7)+0,"")</f>
        <v/>
      </c>
      <c r="O1811" s="29" t="str">
        <f t="shared" ref="O1811:O1874" si="385">IFERROR(MID($D1811,10,7)+0,"")</f>
        <v/>
      </c>
      <c r="P1811" s="29" t="str">
        <f t="shared" ref="P1811:P1874" si="386">IFERROR(MID($D1811,19,7)+0,"")</f>
        <v/>
      </c>
      <c r="Q1811" s="29" t="str">
        <f t="shared" ref="Q1811:Q1874" si="387">IF(IFERROR(MID($U1811,1,7)+0,"")&lt;1130000,"",IFERROR(MID($U1811,1,7)+0,""))</f>
        <v/>
      </c>
      <c r="R1811" s="29" t="str">
        <f t="shared" ref="R1811:R1874" si="388">IF(IFERROR(MID($U1811,10,7)+0,"")&lt;1130000,"",IFERROR(MID($U1811,10,7)+0,""))</f>
        <v/>
      </c>
      <c r="S1811" s="29" t="str">
        <f t="shared" ref="S1811:S1874" si="389">IF(IFERROR(MID($U1811,19,7)+0,"")&lt;1130000,"",IFERROR(MID($U1811,19,7)+0,""))</f>
        <v/>
      </c>
      <c r="T1811" s="29" t="str">
        <f t="shared" ref="T1811:T1874" si="390">IF(Q1811="","",IF(R1811="",Q1811,Q1811&amp;", "&amp;R1811))</f>
        <v/>
      </c>
      <c r="U1811" s="29"/>
      <c r="V1811" s="29"/>
      <c r="W1811" s="32" t="s">
        <v>1214</v>
      </c>
      <c r="X1811" s="29" t="s">
        <v>158</v>
      </c>
      <c r="Y1811" s="146">
        <v>630</v>
      </c>
      <c r="Z1811" s="33">
        <v>806</v>
      </c>
      <c r="AA1811" s="34">
        <f t="shared" si="380"/>
        <v>0.27900000000000003</v>
      </c>
      <c r="AB1811" s="33">
        <f t="shared" si="382"/>
        <v>806</v>
      </c>
      <c r="AC1811" s="34">
        <f t="shared" si="381"/>
        <v>0.27936571428571433</v>
      </c>
      <c r="AD1811" s="145">
        <f t="shared" si="383"/>
        <v>671.66700000000003</v>
      </c>
      <c r="AE1811" s="105">
        <v>525</v>
      </c>
      <c r="AF1811" s="34" t="s">
        <v>36</v>
      </c>
      <c r="AG1811" s="34" t="s">
        <v>36</v>
      </c>
      <c r="AH1811" s="34" t="s">
        <v>36</v>
      </c>
      <c r="AI1811" s="29">
        <v>0.2</v>
      </c>
      <c r="AJ1811" s="29">
        <v>1.041E-3</v>
      </c>
      <c r="AK1811" s="29">
        <v>812</v>
      </c>
      <c r="AL1811" s="29">
        <v>0</v>
      </c>
      <c r="AM1811" s="29" t="s">
        <v>28</v>
      </c>
      <c r="AN1811" s="158" t="s">
        <v>28</v>
      </c>
      <c r="AO1811" s="29" t="s">
        <v>28</v>
      </c>
      <c r="AP1811" s="29">
        <v>48</v>
      </c>
      <c r="AQ1811" s="29">
        <v>1220</v>
      </c>
      <c r="AR1811" s="29">
        <v>390</v>
      </c>
      <c r="AS1811" s="29">
        <v>105</v>
      </c>
      <c r="AT1811" s="29">
        <v>9.6</v>
      </c>
      <c r="AU1811" s="144">
        <v>4.9959000000000003E-2</v>
      </c>
      <c r="AV1811" s="36" t="s">
        <v>28</v>
      </c>
      <c r="AW1811" s="102" t="s">
        <v>33</v>
      </c>
      <c r="AX1811" s="129" t="s">
        <v>33</v>
      </c>
      <c r="AY1811" s="106">
        <v>5232</v>
      </c>
      <c r="BD1811" t="s">
        <v>4476</v>
      </c>
      <c r="BE1811" t="s">
        <v>4477</v>
      </c>
      <c r="BF1811" t="s">
        <v>4739</v>
      </c>
      <c r="BH1811" t="str">
        <f t="shared" ref="BH1811:BH1874" si="391">IF(OR(H1811="Регулярный ассортимент",AK1811&gt;0,AL1811&gt;0),"AV","")</f>
        <v>AV</v>
      </c>
      <c r="BJ1811" t="str">
        <f t="shared" ref="BJ1811:BJ1874" si="392">IF(AB1811-Z1811=0,"OK")</f>
        <v>OK</v>
      </c>
      <c r="BK1811" s="130">
        <v>806</v>
      </c>
      <c r="BL1811" s="130" t="s">
        <v>37</v>
      </c>
      <c r="BM1811" s="131" t="s">
        <v>33</v>
      </c>
      <c r="BN1811" s="131" t="e">
        <v>#VALUE!</v>
      </c>
      <c r="BO1811">
        <v>806</v>
      </c>
      <c r="BP1811">
        <v>480</v>
      </c>
    </row>
    <row r="1812" spans="1:68" ht="25.2" x14ac:dyDescent="0.3">
      <c r="A1812" s="1"/>
      <c r="B1812" s="47">
        <v>1590</v>
      </c>
      <c r="C1812" s="45">
        <v>1067744</v>
      </c>
      <c r="D1812" s="29"/>
      <c r="E1812" s="29"/>
      <c r="F1812" s="39" t="s">
        <v>1260</v>
      </c>
      <c r="G1812" s="29" t="s">
        <v>61</v>
      </c>
      <c r="H1812" s="70" t="s">
        <v>69</v>
      </c>
      <c r="I1812" s="148" t="s">
        <v>32</v>
      </c>
      <c r="J1812" s="147" t="s">
        <v>33</v>
      </c>
      <c r="K1812" s="148" t="e">
        <v>#N/A</v>
      </c>
      <c r="L1812" s="148" t="s">
        <v>32</v>
      </c>
      <c r="M1812" s="147" t="s">
        <v>33</v>
      </c>
      <c r="N1812" s="29" t="str">
        <f t="shared" si="384"/>
        <v/>
      </c>
      <c r="O1812" s="29" t="str">
        <f t="shared" si="385"/>
        <v/>
      </c>
      <c r="P1812" s="29" t="str">
        <f t="shared" si="386"/>
        <v/>
      </c>
      <c r="Q1812" s="29" t="str">
        <f t="shared" si="387"/>
        <v/>
      </c>
      <c r="R1812" s="29" t="str">
        <f t="shared" si="388"/>
        <v/>
      </c>
      <c r="S1812" s="29" t="str">
        <f t="shared" si="389"/>
        <v/>
      </c>
      <c r="T1812" s="29" t="str">
        <f t="shared" si="390"/>
        <v/>
      </c>
      <c r="U1812" s="29">
        <v>1085592</v>
      </c>
      <c r="V1812" s="29"/>
      <c r="W1812" s="38" t="s">
        <v>1214</v>
      </c>
      <c r="X1812" s="29" t="s">
        <v>158</v>
      </c>
      <c r="Y1812" s="146">
        <v>802</v>
      </c>
      <c r="Z1812" s="33">
        <v>882</v>
      </c>
      <c r="AA1812" s="34">
        <f t="shared" si="380"/>
        <v>0.1</v>
      </c>
      <c r="AB1812" s="33">
        <f t="shared" si="382"/>
        <v>882</v>
      </c>
      <c r="AC1812" s="34">
        <f t="shared" si="381"/>
        <v>9.9751171945721723E-2</v>
      </c>
      <c r="AD1812" s="145">
        <f t="shared" ref="AD1812:AD1843" si="393">ROUND(Z1812/1.2,3)</f>
        <v>735</v>
      </c>
      <c r="AE1812" s="105">
        <v>668.33299999999997</v>
      </c>
      <c r="AF1812" s="34" t="e">
        <v>#N/A</v>
      </c>
      <c r="AG1812" s="34" t="e">
        <v>#N/A</v>
      </c>
      <c r="AH1812" s="34" t="e">
        <v>#N/A</v>
      </c>
      <c r="AI1812" s="29">
        <v>0.28699999999999998</v>
      </c>
      <c r="AJ1812" s="29">
        <v>1.6800000000000001E-3</v>
      </c>
      <c r="AK1812" s="29">
        <v>0</v>
      </c>
      <c r="AL1812" s="29">
        <v>0</v>
      </c>
      <c r="AM1812" s="29" t="s">
        <v>27</v>
      </c>
      <c r="AN1812" s="44" t="s">
        <v>27</v>
      </c>
      <c r="AO1812" s="29" t="s">
        <v>27</v>
      </c>
      <c r="AP1812" s="29" t="s">
        <v>179</v>
      </c>
      <c r="AQ1812" s="29">
        <v>1200</v>
      </c>
      <c r="AR1812" s="29">
        <v>800</v>
      </c>
      <c r="AS1812" s="29">
        <v>105</v>
      </c>
      <c r="AT1812" s="29">
        <v>17.22</v>
      </c>
      <c r="AU1812" s="144">
        <v>0.1008</v>
      </c>
      <c r="AV1812" s="36" t="s">
        <v>28</v>
      </c>
      <c r="AW1812" s="102" t="s">
        <v>33</v>
      </c>
      <c r="AX1812" s="129" t="s">
        <v>33</v>
      </c>
      <c r="AY1812" s="106">
        <v>1080</v>
      </c>
      <c r="BD1812" t="s">
        <v>4478</v>
      </c>
      <c r="BE1812" t="e">
        <v>#N/A</v>
      </c>
      <c r="BF1812" t="e">
        <v>#N/A</v>
      </c>
      <c r="BH1812" t="str">
        <f t="shared" si="391"/>
        <v/>
      </c>
      <c r="BJ1812" t="str">
        <f t="shared" si="392"/>
        <v>OK</v>
      </c>
      <c r="BK1812" s="130" t="s">
        <v>5302</v>
      </c>
      <c r="BL1812" s="130" t="e">
        <v>#VALUE!</v>
      </c>
      <c r="BM1812" s="131" t="s">
        <v>33</v>
      </c>
      <c r="BN1812" s="131" t="e">
        <v>#VALUE!</v>
      </c>
      <c r="BO1812" t="e">
        <v>#N/A</v>
      </c>
      <c r="BP1812">
        <v>0</v>
      </c>
    </row>
    <row r="1813" spans="1:68" ht="25.2" x14ac:dyDescent="0.3">
      <c r="A1813" s="1"/>
      <c r="B1813" s="47">
        <v>1591</v>
      </c>
      <c r="C1813" s="45">
        <v>1135452</v>
      </c>
      <c r="D1813" s="29">
        <v>1000017</v>
      </c>
      <c r="E1813" s="55" t="s">
        <v>4784</v>
      </c>
      <c r="F1813" s="39" t="s">
        <v>4784</v>
      </c>
      <c r="G1813" s="29" t="s">
        <v>42</v>
      </c>
      <c r="H1813" s="157" t="s">
        <v>4781</v>
      </c>
      <c r="I1813" s="148"/>
      <c r="J1813" s="147"/>
      <c r="K1813" s="148"/>
      <c r="L1813" s="148"/>
      <c r="M1813" s="147"/>
      <c r="N1813" s="29">
        <f t="shared" si="384"/>
        <v>1000017</v>
      </c>
      <c r="O1813" s="29" t="str">
        <f t="shared" si="385"/>
        <v/>
      </c>
      <c r="P1813" s="29" t="str">
        <f t="shared" si="386"/>
        <v/>
      </c>
      <c r="Q1813" s="29" t="str">
        <f t="shared" si="387"/>
        <v/>
      </c>
      <c r="R1813" s="29" t="str">
        <f t="shared" si="388"/>
        <v/>
      </c>
      <c r="S1813" s="29" t="str">
        <f t="shared" si="389"/>
        <v/>
      </c>
      <c r="T1813" s="29" t="str">
        <f t="shared" si="390"/>
        <v/>
      </c>
      <c r="U1813" s="29"/>
      <c r="V1813" s="29"/>
      <c r="W1813" s="38" t="s">
        <v>1214</v>
      </c>
      <c r="X1813" s="29" t="s">
        <v>1221</v>
      </c>
      <c r="Y1813" s="146"/>
      <c r="Z1813" s="33">
        <v>268.74</v>
      </c>
      <c r="AA1813" s="34"/>
      <c r="AB1813" s="33">
        <f t="shared" si="382"/>
        <v>268.74</v>
      </c>
      <c r="AC1813" s="34"/>
      <c r="AD1813" s="145">
        <f t="shared" si="393"/>
        <v>223.95</v>
      </c>
      <c r="AE1813" s="105"/>
      <c r="AF1813" s="34"/>
      <c r="AG1813" s="34"/>
      <c r="AH1813" s="34"/>
      <c r="AI1813" s="29">
        <v>0.19</v>
      </c>
      <c r="AJ1813" s="29">
        <v>0.19</v>
      </c>
      <c r="AK1813" s="29">
        <v>4920</v>
      </c>
      <c r="AL1813" s="29">
        <v>0</v>
      </c>
      <c r="AM1813" s="29" t="s">
        <v>28</v>
      </c>
      <c r="AN1813" s="158" t="s">
        <v>28</v>
      </c>
      <c r="AO1813" s="29" t="s">
        <v>28</v>
      </c>
      <c r="AP1813" s="29">
        <v>30</v>
      </c>
      <c r="AQ1813" s="29">
        <v>500</v>
      </c>
      <c r="AR1813" s="29">
        <v>500</v>
      </c>
      <c r="AS1813" s="29">
        <v>1000</v>
      </c>
      <c r="AT1813" s="29">
        <v>19.900000000000002</v>
      </c>
      <c r="AU1813" s="144">
        <v>0.22090000000000001</v>
      </c>
      <c r="AV1813" s="36"/>
      <c r="AW1813" s="102">
        <v>44713</v>
      </c>
      <c r="AX1813" s="129" t="s">
        <v>4770</v>
      </c>
      <c r="AY1813" s="106"/>
      <c r="BH1813" t="str">
        <f t="shared" si="391"/>
        <v>AV</v>
      </c>
      <c r="BJ1813" t="str">
        <f t="shared" si="392"/>
        <v>OK</v>
      </c>
      <c r="BK1813" s="130">
        <v>268.74</v>
      </c>
      <c r="BL1813" s="130" t="s">
        <v>37</v>
      </c>
      <c r="BM1813" s="131">
        <v>937</v>
      </c>
      <c r="BN1813" s="131">
        <v>0.28680896478121665</v>
      </c>
      <c r="BO1813">
        <v>268.74</v>
      </c>
      <c r="BP1813">
        <v>900</v>
      </c>
    </row>
    <row r="1814" spans="1:68" ht="37.799999999999997" x14ac:dyDescent="0.3">
      <c r="A1814" s="1"/>
      <c r="B1814" s="47">
        <v>1592</v>
      </c>
      <c r="C1814" s="45">
        <v>1000017</v>
      </c>
      <c r="D1814" s="40" t="s">
        <v>33</v>
      </c>
      <c r="E1814" s="40"/>
      <c r="F1814" s="31" t="s">
        <v>1261</v>
      </c>
      <c r="G1814" s="29" t="s">
        <v>42</v>
      </c>
      <c r="H1814" s="70" t="s">
        <v>62</v>
      </c>
      <c r="I1814" s="148" t="s">
        <v>32</v>
      </c>
      <c r="J1814" s="147" t="s">
        <v>4038</v>
      </c>
      <c r="K1814" s="148" t="e">
        <v>#N/A</v>
      </c>
      <c r="L1814" s="148" t="s">
        <v>32</v>
      </c>
      <c r="M1814" s="147">
        <v>42410</v>
      </c>
      <c r="N1814" s="29" t="str">
        <f t="shared" si="384"/>
        <v/>
      </c>
      <c r="O1814" s="29" t="str">
        <f t="shared" si="385"/>
        <v/>
      </c>
      <c r="P1814" s="29" t="str">
        <f t="shared" si="386"/>
        <v/>
      </c>
      <c r="Q1814" s="29">
        <f t="shared" si="387"/>
        <v>1135452</v>
      </c>
      <c r="R1814" s="29" t="str">
        <f t="shared" si="388"/>
        <v/>
      </c>
      <c r="S1814" s="29" t="str">
        <f t="shared" si="389"/>
        <v/>
      </c>
      <c r="T1814" s="29">
        <f t="shared" si="390"/>
        <v>1135452</v>
      </c>
      <c r="U1814" s="40">
        <v>1135452</v>
      </c>
      <c r="V1814" s="40"/>
      <c r="W1814" s="38" t="s">
        <v>1214</v>
      </c>
      <c r="X1814" s="29" t="s">
        <v>1221</v>
      </c>
      <c r="Y1814" s="146">
        <v>732</v>
      </c>
      <c r="Z1814" s="33">
        <v>937</v>
      </c>
      <c r="AA1814" s="34">
        <f t="shared" ref="AA1814:AA1819" si="394">ROUND(Z1814/Y1814-1,3)</f>
        <v>0.28000000000000003</v>
      </c>
      <c r="AB1814" s="33">
        <f t="shared" si="382"/>
        <v>937</v>
      </c>
      <c r="AC1814" s="34">
        <f t="shared" ref="AC1814:AC1819" si="395">(AD1814-AE1814)/AE1814</f>
        <v>0.2800540983606557</v>
      </c>
      <c r="AD1814" s="145">
        <f t="shared" si="393"/>
        <v>780.83299999999997</v>
      </c>
      <c r="AE1814" s="105">
        <v>610</v>
      </c>
      <c r="AF1814" s="34" t="s">
        <v>138</v>
      </c>
      <c r="AG1814" s="34" t="s">
        <v>138</v>
      </c>
      <c r="AH1814" s="34" t="s">
        <v>138</v>
      </c>
      <c r="AI1814" s="29">
        <v>0.19</v>
      </c>
      <c r="AJ1814" s="29">
        <v>4.1669999999999997E-3</v>
      </c>
      <c r="AK1814" s="29">
        <v>420</v>
      </c>
      <c r="AL1814" s="29">
        <v>0</v>
      </c>
      <c r="AM1814" s="29" t="s">
        <v>28</v>
      </c>
      <c r="AN1814" s="158" t="s">
        <v>28</v>
      </c>
      <c r="AO1814" s="29" t="s">
        <v>28</v>
      </c>
      <c r="AP1814" s="29">
        <v>60</v>
      </c>
      <c r="AQ1814" s="29">
        <v>500</v>
      </c>
      <c r="AR1814" s="29">
        <v>500</v>
      </c>
      <c r="AS1814" s="29">
        <v>1000</v>
      </c>
      <c r="AT1814" s="29">
        <v>11.4</v>
      </c>
      <c r="AU1814" s="144">
        <v>0.25</v>
      </c>
      <c r="AV1814" s="36" t="s">
        <v>28</v>
      </c>
      <c r="AW1814" s="102" t="s">
        <v>33</v>
      </c>
      <c r="AX1814" s="129" t="s">
        <v>33</v>
      </c>
      <c r="AY1814" s="106">
        <v>130980</v>
      </c>
      <c r="BD1814" t="s">
        <v>4479</v>
      </c>
      <c r="BE1814" t="s">
        <v>4480</v>
      </c>
      <c r="BF1814" t="s">
        <v>4740</v>
      </c>
      <c r="BH1814" t="str">
        <f t="shared" si="391"/>
        <v>AV</v>
      </c>
      <c r="BJ1814" t="str">
        <f t="shared" si="392"/>
        <v>OK</v>
      </c>
      <c r="BK1814" s="130">
        <v>937</v>
      </c>
      <c r="BL1814" s="130" t="s">
        <v>37</v>
      </c>
      <c r="BM1814" s="131" t="s">
        <v>33</v>
      </c>
      <c r="BN1814" s="131" t="e">
        <v>#VALUE!</v>
      </c>
      <c r="BO1814">
        <v>937</v>
      </c>
      <c r="BP1814">
        <v>2160</v>
      </c>
    </row>
    <row r="1815" spans="1:68" ht="25.2" x14ac:dyDescent="0.3">
      <c r="A1815" s="1"/>
      <c r="B1815" s="47">
        <v>1593</v>
      </c>
      <c r="C1815" s="45">
        <v>1000015</v>
      </c>
      <c r="D1815" s="40" t="s">
        <v>33</v>
      </c>
      <c r="E1815" s="40"/>
      <c r="F1815" s="31" t="s">
        <v>1262</v>
      </c>
      <c r="G1815" s="29" t="s">
        <v>31</v>
      </c>
      <c r="H1815" s="37"/>
      <c r="I1815" s="148" t="s">
        <v>32</v>
      </c>
      <c r="J1815" s="147" t="s">
        <v>33</v>
      </c>
      <c r="K1815" s="147">
        <v>45016</v>
      </c>
      <c r="L1815" s="148" t="s">
        <v>32</v>
      </c>
      <c r="M1815" s="147" t="s">
        <v>33</v>
      </c>
      <c r="N1815" s="29" t="str">
        <f t="shared" si="384"/>
        <v/>
      </c>
      <c r="O1815" s="29" t="str">
        <f t="shared" si="385"/>
        <v/>
      </c>
      <c r="P1815" s="29" t="str">
        <f t="shared" si="386"/>
        <v/>
      </c>
      <c r="Q1815" s="29" t="str">
        <f t="shared" si="387"/>
        <v/>
      </c>
      <c r="R1815" s="29" t="str">
        <f t="shared" si="388"/>
        <v/>
      </c>
      <c r="S1815" s="29" t="str">
        <f t="shared" si="389"/>
        <v/>
      </c>
      <c r="T1815" s="29" t="str">
        <f t="shared" si="390"/>
        <v/>
      </c>
      <c r="U1815" s="40" t="s">
        <v>33</v>
      </c>
      <c r="V1815" s="40"/>
      <c r="W1815" s="38" t="s">
        <v>1214</v>
      </c>
      <c r="X1815" s="29" t="s">
        <v>1221</v>
      </c>
      <c r="Y1815" s="146">
        <v>467.46</v>
      </c>
      <c r="Z1815" s="33">
        <v>598</v>
      </c>
      <c r="AA1815" s="34">
        <f t="shared" si="394"/>
        <v>0.27900000000000003</v>
      </c>
      <c r="AB1815" s="33">
        <f t="shared" si="382"/>
        <v>598</v>
      </c>
      <c r="AC1815" s="34">
        <f t="shared" si="395"/>
        <v>0.27925298421255296</v>
      </c>
      <c r="AD1815" s="145">
        <f t="shared" si="393"/>
        <v>498.33300000000003</v>
      </c>
      <c r="AE1815" s="105">
        <v>389.55</v>
      </c>
      <c r="AF1815" s="34" t="s">
        <v>36</v>
      </c>
      <c r="AG1815" s="34" t="s">
        <v>36</v>
      </c>
      <c r="AH1815" s="34" t="s">
        <v>36</v>
      </c>
      <c r="AI1815" s="29">
        <v>0.245</v>
      </c>
      <c r="AJ1815" s="29">
        <v>4.0299999999999998E-4</v>
      </c>
      <c r="AK1815" s="29">
        <v>0</v>
      </c>
      <c r="AL1815" s="29">
        <v>0</v>
      </c>
      <c r="AM1815" s="29" t="s">
        <v>28</v>
      </c>
      <c r="AN1815" s="44" t="s">
        <v>27</v>
      </c>
      <c r="AO1815" s="29" t="s">
        <v>28</v>
      </c>
      <c r="AP1815" s="29">
        <v>103</v>
      </c>
      <c r="AQ1815" s="29">
        <v>1038</v>
      </c>
      <c r="AR1815" s="29">
        <v>200</v>
      </c>
      <c r="AS1815" s="29">
        <v>200</v>
      </c>
      <c r="AT1815" s="29">
        <v>25.234999999999999</v>
      </c>
      <c r="AU1815" s="144">
        <v>4.1520000000000001E-2</v>
      </c>
      <c r="AV1815" s="36" t="s">
        <v>28</v>
      </c>
      <c r="AW1815" s="102" t="s">
        <v>33</v>
      </c>
      <c r="AX1815" s="129" t="s">
        <v>33</v>
      </c>
      <c r="AY1815" s="106">
        <v>4635</v>
      </c>
      <c r="BD1815" t="s">
        <v>4481</v>
      </c>
      <c r="BE1815" t="s">
        <v>4482</v>
      </c>
      <c r="BF1815" t="s">
        <v>4757</v>
      </c>
      <c r="BH1815" t="str">
        <f t="shared" si="391"/>
        <v/>
      </c>
      <c r="BJ1815" t="str">
        <f t="shared" si="392"/>
        <v>OK</v>
      </c>
      <c r="BK1815" s="130" t="s">
        <v>5302</v>
      </c>
      <c r="BL1815" s="130" t="e">
        <v>#VALUE!</v>
      </c>
      <c r="BM1815" s="131" t="s">
        <v>33</v>
      </c>
      <c r="BN1815" s="131" t="e">
        <v>#VALUE!</v>
      </c>
      <c r="BO1815" t="e">
        <v>#N/A</v>
      </c>
      <c r="BP1815">
        <v>103</v>
      </c>
    </row>
    <row r="1816" spans="1:68" ht="25.2" x14ac:dyDescent="0.3">
      <c r="A1816" s="1"/>
      <c r="B1816" s="47">
        <v>1594</v>
      </c>
      <c r="C1816" s="45">
        <v>1122372</v>
      </c>
      <c r="D1816" s="40">
        <v>1086527</v>
      </c>
      <c r="E1816" s="40"/>
      <c r="F1816" s="31" t="s">
        <v>4119</v>
      </c>
      <c r="G1816" s="29" t="s">
        <v>39</v>
      </c>
      <c r="H1816" s="37"/>
      <c r="I1816" s="148"/>
      <c r="J1816" s="147"/>
      <c r="K1816" s="148">
        <v>0</v>
      </c>
      <c r="L1816" s="148"/>
      <c r="M1816" s="147"/>
      <c r="N1816" s="29">
        <f t="shared" si="384"/>
        <v>1086527</v>
      </c>
      <c r="O1816" s="29" t="str">
        <f t="shared" si="385"/>
        <v/>
      </c>
      <c r="P1816" s="29" t="str">
        <f t="shared" si="386"/>
        <v/>
      </c>
      <c r="Q1816" s="29" t="str">
        <f t="shared" si="387"/>
        <v/>
      </c>
      <c r="R1816" s="29" t="str">
        <f t="shared" si="388"/>
        <v/>
      </c>
      <c r="S1816" s="29" t="str">
        <f t="shared" si="389"/>
        <v/>
      </c>
      <c r="T1816" s="29" t="str">
        <f t="shared" si="390"/>
        <v/>
      </c>
      <c r="U1816" s="40"/>
      <c r="V1816" s="40"/>
      <c r="W1816" s="38" t="s">
        <v>1214</v>
      </c>
      <c r="X1816" s="29" t="s">
        <v>1221</v>
      </c>
      <c r="Y1816" s="146">
        <v>404.51</v>
      </c>
      <c r="Z1816" s="33">
        <v>518</v>
      </c>
      <c r="AA1816" s="34">
        <f t="shared" si="394"/>
        <v>0.28100000000000003</v>
      </c>
      <c r="AB1816" s="33">
        <f t="shared" si="382"/>
        <v>518</v>
      </c>
      <c r="AC1816" s="34">
        <f t="shared" si="395"/>
        <v>0.28056138976896511</v>
      </c>
      <c r="AD1816" s="145">
        <f t="shared" si="393"/>
        <v>431.66699999999997</v>
      </c>
      <c r="AE1816" s="105">
        <v>337.09199999999998</v>
      </c>
      <c r="AF1816" s="34" t="s">
        <v>93</v>
      </c>
      <c r="AG1816" s="34" t="s">
        <v>93</v>
      </c>
      <c r="AH1816" s="34" t="s">
        <v>93</v>
      </c>
      <c r="AI1816" s="29">
        <v>0.19</v>
      </c>
      <c r="AJ1816" s="29">
        <v>2.0000000000000001E-4</v>
      </c>
      <c r="AK1816" s="29">
        <v>0</v>
      </c>
      <c r="AL1816" s="29">
        <v>0</v>
      </c>
      <c r="AM1816" s="29" t="s">
        <v>28</v>
      </c>
      <c r="AN1816" s="44" t="s">
        <v>27</v>
      </c>
      <c r="AO1816" s="29" t="s">
        <v>28</v>
      </c>
      <c r="AP1816" s="29">
        <v>100</v>
      </c>
      <c r="AQ1816" s="29">
        <v>1030</v>
      </c>
      <c r="AR1816" s="29">
        <v>1030</v>
      </c>
      <c r="AS1816" s="29">
        <v>120</v>
      </c>
      <c r="AT1816" s="29">
        <v>19</v>
      </c>
      <c r="AU1816" s="144">
        <v>0.127308</v>
      </c>
      <c r="AV1816" s="36" t="s">
        <v>28</v>
      </c>
      <c r="AW1816" s="102">
        <v>44522</v>
      </c>
      <c r="AX1816" s="129" t="s">
        <v>33</v>
      </c>
      <c r="AY1816" s="106" t="e">
        <v>#N/A</v>
      </c>
      <c r="BD1816" t="s">
        <v>3768</v>
      </c>
      <c r="BE1816">
        <v>0</v>
      </c>
      <c r="BF1816">
        <v>0</v>
      </c>
      <c r="BH1816" t="str">
        <f t="shared" si="391"/>
        <v/>
      </c>
      <c r="BJ1816" t="str">
        <f t="shared" si="392"/>
        <v>OK</v>
      </c>
      <c r="BK1816" s="130" t="s">
        <v>5302</v>
      </c>
      <c r="BL1816" s="130" t="e">
        <v>#VALUE!</v>
      </c>
      <c r="BM1816" s="131">
        <v>518</v>
      </c>
      <c r="BN1816" s="131" t="s">
        <v>37</v>
      </c>
      <c r="BO1816" t="e">
        <v>#N/A</v>
      </c>
      <c r="BP1816">
        <v>0</v>
      </c>
    </row>
    <row r="1817" spans="1:68" ht="25.2" x14ac:dyDescent="0.3">
      <c r="A1817" s="1"/>
      <c r="B1817" s="47">
        <v>1595</v>
      </c>
      <c r="C1817" s="45">
        <v>1086527</v>
      </c>
      <c r="D1817" s="29"/>
      <c r="E1817" s="29"/>
      <c r="F1817" s="31" t="s">
        <v>1263</v>
      </c>
      <c r="G1817" s="29" t="s">
        <v>39</v>
      </c>
      <c r="H1817" s="70" t="s">
        <v>4779</v>
      </c>
      <c r="I1817" s="148" t="s">
        <v>32</v>
      </c>
      <c r="J1817" s="147" t="s">
        <v>33</v>
      </c>
      <c r="K1817" s="148" t="e">
        <v>#N/A</v>
      </c>
      <c r="L1817" s="148" t="s">
        <v>32</v>
      </c>
      <c r="M1817" s="147" t="s">
        <v>33</v>
      </c>
      <c r="N1817" s="29" t="str">
        <f t="shared" si="384"/>
        <v/>
      </c>
      <c r="O1817" s="29" t="str">
        <f t="shared" si="385"/>
        <v/>
      </c>
      <c r="P1817" s="29" t="str">
        <f t="shared" si="386"/>
        <v/>
      </c>
      <c r="Q1817" s="29" t="str">
        <f t="shared" si="387"/>
        <v/>
      </c>
      <c r="R1817" s="29" t="str">
        <f t="shared" si="388"/>
        <v/>
      </c>
      <c r="S1817" s="29" t="str">
        <f t="shared" si="389"/>
        <v/>
      </c>
      <c r="T1817" s="29" t="str">
        <f t="shared" si="390"/>
        <v/>
      </c>
      <c r="U1817" s="29"/>
      <c r="V1817" s="29"/>
      <c r="W1817" s="38" t="s">
        <v>1216</v>
      </c>
      <c r="X1817" s="29" t="s">
        <v>1221</v>
      </c>
      <c r="Y1817" s="146">
        <v>404.51</v>
      </c>
      <c r="Z1817" s="33">
        <v>518</v>
      </c>
      <c r="AA1817" s="34">
        <f t="shared" si="394"/>
        <v>0.28100000000000003</v>
      </c>
      <c r="AB1817" s="33">
        <f t="shared" si="382"/>
        <v>518</v>
      </c>
      <c r="AC1817" s="34">
        <f t="shared" si="395"/>
        <v>0.28056138976896511</v>
      </c>
      <c r="AD1817" s="145">
        <f t="shared" si="393"/>
        <v>431.66699999999997</v>
      </c>
      <c r="AE1817" s="105">
        <v>337.09199999999998</v>
      </c>
      <c r="AF1817" s="34" t="s">
        <v>70</v>
      </c>
      <c r="AG1817" s="34" t="s">
        <v>70</v>
      </c>
      <c r="AH1817" s="34" t="s">
        <v>73</v>
      </c>
      <c r="AI1817" s="29">
        <v>0.19</v>
      </c>
      <c r="AJ1817" s="29">
        <v>9.2E-5</v>
      </c>
      <c r="AK1817" s="29">
        <v>100</v>
      </c>
      <c r="AL1817" s="29">
        <v>0</v>
      </c>
      <c r="AM1817" s="29" t="s">
        <v>28</v>
      </c>
      <c r="AN1817" s="158" t="s">
        <v>28</v>
      </c>
      <c r="AO1817" s="29" t="s">
        <v>28</v>
      </c>
      <c r="AP1817" s="29">
        <v>100</v>
      </c>
      <c r="AQ1817" s="29">
        <v>100</v>
      </c>
      <c r="AR1817" s="29">
        <v>1030</v>
      </c>
      <c r="AS1817" s="29">
        <v>177</v>
      </c>
      <c r="AT1817" s="29">
        <v>19</v>
      </c>
      <c r="AU1817" s="144">
        <v>1.8231000000000001E-2</v>
      </c>
      <c r="AV1817" s="36" t="s">
        <v>28</v>
      </c>
      <c r="AW1817" s="102">
        <v>42521</v>
      </c>
      <c r="AX1817" s="129" t="s">
        <v>33</v>
      </c>
      <c r="AY1817" s="106">
        <v>1700</v>
      </c>
      <c r="BD1817" t="s">
        <v>3768</v>
      </c>
      <c r="BE1817" t="s">
        <v>4483</v>
      </c>
      <c r="BF1817" t="s">
        <v>4740</v>
      </c>
      <c r="BH1817" t="str">
        <f t="shared" si="391"/>
        <v>AV</v>
      </c>
      <c r="BJ1817" t="str">
        <f t="shared" si="392"/>
        <v>OK</v>
      </c>
      <c r="BK1817" s="130">
        <v>518</v>
      </c>
      <c r="BL1817" s="130" t="s">
        <v>37</v>
      </c>
      <c r="BM1817" s="131" t="s">
        <v>33</v>
      </c>
      <c r="BN1817" s="131" t="e">
        <v>#VALUE!</v>
      </c>
      <c r="BO1817">
        <v>518</v>
      </c>
      <c r="BP1817">
        <v>0</v>
      </c>
    </row>
    <row r="1818" spans="1:68" ht="25.2" x14ac:dyDescent="0.3">
      <c r="A1818" s="1"/>
      <c r="B1818" s="47">
        <v>1596</v>
      </c>
      <c r="C1818" s="45">
        <v>1005049</v>
      </c>
      <c r="D1818" s="40" t="s">
        <v>33</v>
      </c>
      <c r="E1818" s="40"/>
      <c r="F1818" s="39" t="s">
        <v>1264</v>
      </c>
      <c r="G1818" s="29" t="s">
        <v>42</v>
      </c>
      <c r="H1818" s="70"/>
      <c r="I1818" s="148" t="s">
        <v>32</v>
      </c>
      <c r="J1818" s="147" t="s">
        <v>33</v>
      </c>
      <c r="K1818" s="148">
        <v>0</v>
      </c>
      <c r="L1818" s="148" t="s">
        <v>32</v>
      </c>
      <c r="M1818" s="147" t="s">
        <v>33</v>
      </c>
      <c r="N1818" s="29" t="str">
        <f t="shared" si="384"/>
        <v/>
      </c>
      <c r="O1818" s="29" t="str">
        <f t="shared" si="385"/>
        <v/>
      </c>
      <c r="P1818" s="29" t="str">
        <f t="shared" si="386"/>
        <v/>
      </c>
      <c r="Q1818" s="29" t="str">
        <f t="shared" si="387"/>
        <v/>
      </c>
      <c r="R1818" s="29" t="str">
        <f t="shared" si="388"/>
        <v/>
      </c>
      <c r="S1818" s="29" t="str">
        <f t="shared" si="389"/>
        <v/>
      </c>
      <c r="T1818" s="29" t="str">
        <f t="shared" si="390"/>
        <v/>
      </c>
      <c r="U1818" s="40" t="s">
        <v>33</v>
      </c>
      <c r="V1818" s="40"/>
      <c r="W1818" s="38" t="s">
        <v>1214</v>
      </c>
      <c r="X1818" s="29" t="s">
        <v>1221</v>
      </c>
      <c r="Y1818" s="146">
        <v>191.14</v>
      </c>
      <c r="Z1818" s="33">
        <v>244.65</v>
      </c>
      <c r="AA1818" s="34">
        <f t="shared" si="394"/>
        <v>0.28000000000000003</v>
      </c>
      <c r="AB1818" s="33">
        <f t="shared" si="382"/>
        <v>244.65</v>
      </c>
      <c r="AC1818" s="34">
        <f t="shared" si="395"/>
        <v>0.27995454631065475</v>
      </c>
      <c r="AD1818" s="145">
        <f t="shared" si="393"/>
        <v>203.875</v>
      </c>
      <c r="AE1818" s="105">
        <v>159.28299999999999</v>
      </c>
      <c r="AF1818" s="34" t="s">
        <v>36</v>
      </c>
      <c r="AG1818" s="34" t="s">
        <v>36</v>
      </c>
      <c r="AH1818" s="34" t="s">
        <v>36</v>
      </c>
      <c r="AI1818" s="29">
        <v>0.14199999999999999</v>
      </c>
      <c r="AJ1818" s="29">
        <v>3.1E-4</v>
      </c>
      <c r="AK1818" s="29">
        <v>0</v>
      </c>
      <c r="AL1818" s="29">
        <v>0</v>
      </c>
      <c r="AM1818" s="29" t="s">
        <v>28</v>
      </c>
      <c r="AN1818" s="44" t="s">
        <v>27</v>
      </c>
      <c r="AO1818" s="29" t="s">
        <v>28</v>
      </c>
      <c r="AP1818" s="29">
        <v>75</v>
      </c>
      <c r="AQ1818" s="29">
        <v>1250</v>
      </c>
      <c r="AR1818" s="29">
        <v>145</v>
      </c>
      <c r="AS1818" s="29">
        <v>145</v>
      </c>
      <c r="AT1818" s="29">
        <v>10.65</v>
      </c>
      <c r="AU1818" s="144">
        <v>2.6280999999999999E-2</v>
      </c>
      <c r="AV1818" s="36" t="s">
        <v>28</v>
      </c>
      <c r="AW1818" s="102" t="s">
        <v>33</v>
      </c>
      <c r="AX1818" s="129" t="s">
        <v>33</v>
      </c>
      <c r="AY1818" s="106">
        <v>68775</v>
      </c>
      <c r="BD1818" t="s">
        <v>4484</v>
      </c>
      <c r="BE1818" t="s">
        <v>4485</v>
      </c>
      <c r="BF1818" t="s">
        <v>4740</v>
      </c>
      <c r="BH1818" t="str">
        <f t="shared" si="391"/>
        <v/>
      </c>
      <c r="BJ1818" t="str">
        <f t="shared" si="392"/>
        <v>OK</v>
      </c>
      <c r="BK1818" s="130" t="s">
        <v>5302</v>
      </c>
      <c r="BL1818" s="130" t="e">
        <v>#VALUE!</v>
      </c>
      <c r="BM1818" s="131" t="s">
        <v>33</v>
      </c>
      <c r="BN1818" s="131" t="e">
        <v>#VALUE!</v>
      </c>
      <c r="BO1818" t="e">
        <v>#N/A</v>
      </c>
      <c r="BP1818">
        <v>2775</v>
      </c>
    </row>
    <row r="1819" spans="1:68" ht="25.2" x14ac:dyDescent="0.3">
      <c r="A1819" s="1"/>
      <c r="B1819" s="47">
        <v>1597</v>
      </c>
      <c r="C1819" s="45">
        <v>1000016</v>
      </c>
      <c r="D1819" s="40" t="s">
        <v>33</v>
      </c>
      <c r="E1819" s="40"/>
      <c r="F1819" s="31" t="s">
        <v>1265</v>
      </c>
      <c r="G1819" s="29" t="s">
        <v>31</v>
      </c>
      <c r="H1819" s="37"/>
      <c r="I1819" s="148" t="s">
        <v>32</v>
      </c>
      <c r="J1819" s="147" t="s">
        <v>33</v>
      </c>
      <c r="K1819" s="148">
        <v>0</v>
      </c>
      <c r="L1819" s="148" t="s">
        <v>32</v>
      </c>
      <c r="M1819" s="147">
        <v>42766</v>
      </c>
      <c r="N1819" s="29" t="str">
        <f t="shared" si="384"/>
        <v/>
      </c>
      <c r="O1819" s="29" t="str">
        <f t="shared" si="385"/>
        <v/>
      </c>
      <c r="P1819" s="29" t="str">
        <f t="shared" si="386"/>
        <v/>
      </c>
      <c r="Q1819" s="29" t="str">
        <f t="shared" si="387"/>
        <v/>
      </c>
      <c r="R1819" s="29" t="str">
        <f t="shared" si="388"/>
        <v/>
      </c>
      <c r="S1819" s="29" t="str">
        <f t="shared" si="389"/>
        <v/>
      </c>
      <c r="T1819" s="29" t="str">
        <f t="shared" si="390"/>
        <v/>
      </c>
      <c r="U1819" s="40" t="s">
        <v>33</v>
      </c>
      <c r="V1819" s="40"/>
      <c r="W1819" s="38" t="s">
        <v>1214</v>
      </c>
      <c r="X1819" s="29" t="s">
        <v>158</v>
      </c>
      <c r="Y1819" s="146">
        <v>37.729999999999997</v>
      </c>
      <c r="Z1819" s="33">
        <v>48.29</v>
      </c>
      <c r="AA1819" s="34">
        <f t="shared" si="394"/>
        <v>0.28000000000000003</v>
      </c>
      <c r="AB1819" s="33">
        <f t="shared" si="382"/>
        <v>48.29</v>
      </c>
      <c r="AC1819" s="34">
        <f t="shared" si="395"/>
        <v>0.27988041473188718</v>
      </c>
      <c r="AD1819" s="145">
        <f t="shared" si="393"/>
        <v>40.241999999999997</v>
      </c>
      <c r="AE1819" s="105">
        <v>31.442</v>
      </c>
      <c r="AF1819" s="34" t="s">
        <v>36</v>
      </c>
      <c r="AG1819" s="34" t="s">
        <v>36</v>
      </c>
      <c r="AH1819" s="34" t="s">
        <v>36</v>
      </c>
      <c r="AI1819" s="29">
        <v>2E-3</v>
      </c>
      <c r="AJ1819" s="29">
        <v>1.2999999999999999E-5</v>
      </c>
      <c r="AK1819" s="29">
        <v>0</v>
      </c>
      <c r="AL1819" s="29">
        <v>0</v>
      </c>
      <c r="AM1819" s="29" t="s">
        <v>28</v>
      </c>
      <c r="AN1819" s="44" t="s">
        <v>27</v>
      </c>
      <c r="AO1819" s="29" t="s">
        <v>28</v>
      </c>
      <c r="AP1819" s="29">
        <v>100</v>
      </c>
      <c r="AQ1819" s="29">
        <v>240</v>
      </c>
      <c r="AR1819" s="29">
        <v>275</v>
      </c>
      <c r="AS1819" s="29">
        <v>40</v>
      </c>
      <c r="AT1819" s="29">
        <v>0.2</v>
      </c>
      <c r="AU1819" s="144">
        <v>2.64E-3</v>
      </c>
      <c r="AV1819" s="36" t="s">
        <v>28</v>
      </c>
      <c r="AW1819" s="102" t="s">
        <v>33</v>
      </c>
      <c r="AX1819" s="129" t="s">
        <v>33</v>
      </c>
      <c r="AY1819" s="106">
        <v>7700</v>
      </c>
      <c r="BD1819" t="s">
        <v>329</v>
      </c>
      <c r="BE1819" t="s">
        <v>4349</v>
      </c>
      <c r="BF1819" t="s">
        <v>4740</v>
      </c>
      <c r="BH1819" t="str">
        <f t="shared" si="391"/>
        <v/>
      </c>
      <c r="BJ1819" t="str">
        <f t="shared" si="392"/>
        <v>OK</v>
      </c>
      <c r="BK1819" s="130" t="s">
        <v>5302</v>
      </c>
      <c r="BL1819" s="130" t="e">
        <v>#VALUE!</v>
      </c>
      <c r="BM1819" s="131" t="s">
        <v>33</v>
      </c>
      <c r="BN1819" s="131" t="e">
        <v>#VALUE!</v>
      </c>
      <c r="BO1819" t="e">
        <v>#N/A</v>
      </c>
      <c r="BP1819">
        <v>200</v>
      </c>
    </row>
    <row r="1820" spans="1:68" ht="25.2" x14ac:dyDescent="0.3">
      <c r="A1820" s="1"/>
      <c r="B1820" s="47"/>
      <c r="C1820" s="45">
        <v>1135798</v>
      </c>
      <c r="D1820" s="46" t="s">
        <v>5282</v>
      </c>
      <c r="E1820" s="55" t="s">
        <v>5163</v>
      </c>
      <c r="F1820" s="30" t="s">
        <v>5715</v>
      </c>
      <c r="G1820" s="101" t="s">
        <v>47</v>
      </c>
      <c r="H1820" s="157" t="s">
        <v>4781</v>
      </c>
      <c r="I1820" s="27"/>
      <c r="J1820" s="27"/>
      <c r="K1820" s="27"/>
      <c r="L1820" s="27"/>
      <c r="M1820" s="27"/>
      <c r="N1820" s="29">
        <f t="shared" si="384"/>
        <v>1000079</v>
      </c>
      <c r="O1820" s="29">
        <f t="shared" si="385"/>
        <v>1000080</v>
      </c>
      <c r="P1820" s="29" t="str">
        <f t="shared" si="386"/>
        <v/>
      </c>
      <c r="Q1820" s="29" t="str">
        <f t="shared" si="387"/>
        <v/>
      </c>
      <c r="R1820" s="29" t="str">
        <f t="shared" si="388"/>
        <v/>
      </c>
      <c r="S1820" s="29" t="str">
        <f t="shared" si="389"/>
        <v/>
      </c>
      <c r="T1820" s="29" t="str">
        <f t="shared" si="390"/>
        <v/>
      </c>
      <c r="U1820" s="27"/>
      <c r="V1820" s="27"/>
      <c r="W1820" s="38" t="s">
        <v>1214</v>
      </c>
      <c r="X1820" s="37" t="s">
        <v>1268</v>
      </c>
      <c r="Y1820" s="27"/>
      <c r="Z1820" s="33">
        <v>161.99</v>
      </c>
      <c r="AA1820" s="27"/>
      <c r="AB1820" s="33">
        <f t="shared" si="382"/>
        <v>161.99</v>
      </c>
      <c r="AC1820" s="27"/>
      <c r="AD1820" s="145">
        <f t="shared" si="393"/>
        <v>134.99199999999999</v>
      </c>
      <c r="AE1820" s="27"/>
      <c r="AF1820" s="27"/>
      <c r="AG1820" s="27"/>
      <c r="AH1820" s="27"/>
      <c r="AI1820" s="29">
        <v>2.7E-2</v>
      </c>
      <c r="AJ1820" s="29">
        <v>1.47E-3</v>
      </c>
      <c r="AK1820" s="29">
        <v>4500</v>
      </c>
      <c r="AL1820" s="29">
        <v>0</v>
      </c>
      <c r="AM1820" s="29" t="s">
        <v>28</v>
      </c>
      <c r="AN1820" s="158" t="s">
        <v>28</v>
      </c>
      <c r="AO1820" s="29" t="s">
        <v>28</v>
      </c>
      <c r="AP1820" s="29">
        <v>200</v>
      </c>
      <c r="AQ1820" s="29">
        <v>750</v>
      </c>
      <c r="AR1820" s="29">
        <v>750</v>
      </c>
      <c r="AS1820" s="29">
        <v>600</v>
      </c>
      <c r="AT1820" s="29">
        <v>5.4</v>
      </c>
      <c r="AU1820" s="144">
        <v>0.33750000000000002</v>
      </c>
      <c r="AV1820" s="36" t="s">
        <v>28</v>
      </c>
      <c r="AW1820" s="102">
        <v>44743</v>
      </c>
      <c r="AX1820" s="129" t="s">
        <v>4770</v>
      </c>
      <c r="AY1820" s="106"/>
      <c r="BH1820" t="str">
        <f t="shared" si="391"/>
        <v>AV</v>
      </c>
      <c r="BJ1820" t="str">
        <f t="shared" si="392"/>
        <v>OK</v>
      </c>
      <c r="BK1820" s="130">
        <v>161.99</v>
      </c>
      <c r="BL1820" s="130" t="s">
        <v>37</v>
      </c>
      <c r="BM1820" s="131" t="s">
        <v>33</v>
      </c>
      <c r="BN1820" s="131" t="e">
        <v>#VALUE!</v>
      </c>
      <c r="BO1820" t="e">
        <v>#N/A</v>
      </c>
      <c r="BP1820">
        <v>0</v>
      </c>
    </row>
    <row r="1821" spans="1:68" ht="25.2" x14ac:dyDescent="0.3">
      <c r="A1821" s="1"/>
      <c r="B1821" s="47"/>
      <c r="C1821" s="45">
        <v>1135799</v>
      </c>
      <c r="D1821" s="40">
        <v>1000079</v>
      </c>
      <c r="E1821" s="40"/>
      <c r="F1821" s="30" t="s">
        <v>5714</v>
      </c>
      <c r="G1821" s="101" t="s">
        <v>47</v>
      </c>
      <c r="H1821" s="157" t="s">
        <v>534</v>
      </c>
      <c r="I1821" s="27"/>
      <c r="J1821" s="27"/>
      <c r="K1821" s="27"/>
      <c r="L1821" s="27"/>
      <c r="M1821" s="27"/>
      <c r="N1821" s="29">
        <f t="shared" si="384"/>
        <v>1000079</v>
      </c>
      <c r="O1821" s="29" t="str">
        <f t="shared" si="385"/>
        <v/>
      </c>
      <c r="P1821" s="29" t="str">
        <f t="shared" si="386"/>
        <v/>
      </c>
      <c r="Q1821" s="29" t="str">
        <f t="shared" si="387"/>
        <v/>
      </c>
      <c r="R1821" s="29" t="str">
        <f t="shared" si="388"/>
        <v/>
      </c>
      <c r="S1821" s="29" t="str">
        <f t="shared" si="389"/>
        <v/>
      </c>
      <c r="T1821" s="29" t="str">
        <f t="shared" si="390"/>
        <v/>
      </c>
      <c r="U1821" s="27"/>
      <c r="V1821" s="27"/>
      <c r="W1821" s="38" t="s">
        <v>1214</v>
      </c>
      <c r="X1821" s="37" t="s">
        <v>1268</v>
      </c>
      <c r="Y1821" s="27"/>
      <c r="Z1821" s="33" t="e">
        <v>#N/A</v>
      </c>
      <c r="AA1821" s="27"/>
      <c r="AB1821" s="33" t="e">
        <f t="shared" si="382"/>
        <v>#N/A</v>
      </c>
      <c r="AC1821" s="27"/>
      <c r="AD1821" s="145" t="e">
        <f t="shared" si="393"/>
        <v>#N/A</v>
      </c>
      <c r="AE1821" s="27"/>
      <c r="AF1821" s="27"/>
      <c r="AG1821" s="27"/>
      <c r="AH1821" s="27"/>
      <c r="AI1821" s="29">
        <v>2.7E-2</v>
      </c>
      <c r="AJ1821" s="29">
        <v>1.47E-3</v>
      </c>
      <c r="AK1821" s="29">
        <v>0</v>
      </c>
      <c r="AL1821" s="29">
        <v>0</v>
      </c>
      <c r="AM1821" s="29" t="s">
        <v>28</v>
      </c>
      <c r="AN1821" s="44" t="s">
        <v>27</v>
      </c>
      <c r="AO1821" s="29" t="s">
        <v>28</v>
      </c>
      <c r="AP1821" s="29">
        <v>200</v>
      </c>
      <c r="AQ1821" s="27"/>
      <c r="AR1821" s="27"/>
      <c r="AS1821" s="27"/>
      <c r="AT1821" s="27"/>
      <c r="AU1821" s="27"/>
      <c r="AV1821" s="36" t="s">
        <v>28</v>
      </c>
      <c r="AW1821" s="102">
        <v>44743</v>
      </c>
      <c r="AX1821" s="129" t="s">
        <v>5288</v>
      </c>
      <c r="AY1821" s="106"/>
      <c r="BH1821" t="str">
        <f t="shared" si="391"/>
        <v/>
      </c>
      <c r="BJ1821" t="e">
        <f t="shared" si="392"/>
        <v>#N/A</v>
      </c>
      <c r="BK1821" s="130" t="s">
        <v>5302</v>
      </c>
      <c r="BL1821" s="130" t="e">
        <v>#N/A</v>
      </c>
      <c r="BM1821" s="131">
        <v>161.99</v>
      </c>
      <c r="BN1821" s="131" t="e">
        <v>#N/A</v>
      </c>
      <c r="BO1821" t="e">
        <v>#N/A</v>
      </c>
      <c r="BP1821">
        <v>0</v>
      </c>
    </row>
    <row r="1822" spans="1:68" ht="25.2" x14ac:dyDescent="0.3">
      <c r="A1822" s="1"/>
      <c r="B1822" s="47"/>
      <c r="C1822" s="45">
        <v>1135800</v>
      </c>
      <c r="D1822" s="40">
        <v>1090229</v>
      </c>
      <c r="E1822" s="55" t="s">
        <v>5164</v>
      </c>
      <c r="F1822" s="30" t="s">
        <v>5566</v>
      </c>
      <c r="G1822" s="101" t="s">
        <v>42</v>
      </c>
      <c r="H1822" s="157" t="s">
        <v>4781</v>
      </c>
      <c r="I1822" s="27"/>
      <c r="J1822" s="27"/>
      <c r="K1822" s="27"/>
      <c r="L1822" s="27"/>
      <c r="M1822" s="27"/>
      <c r="N1822" s="29">
        <f t="shared" si="384"/>
        <v>1090229</v>
      </c>
      <c r="O1822" s="29" t="str">
        <f t="shared" si="385"/>
        <v/>
      </c>
      <c r="P1822" s="29" t="str">
        <f t="shared" si="386"/>
        <v/>
      </c>
      <c r="Q1822" s="29" t="str">
        <f t="shared" si="387"/>
        <v/>
      </c>
      <c r="R1822" s="29" t="str">
        <f t="shared" si="388"/>
        <v/>
      </c>
      <c r="S1822" s="29" t="str">
        <f t="shared" si="389"/>
        <v/>
      </c>
      <c r="T1822" s="29" t="str">
        <f t="shared" si="390"/>
        <v/>
      </c>
      <c r="U1822" s="27"/>
      <c r="V1822" s="27"/>
      <c r="W1822" s="38" t="s">
        <v>1214</v>
      </c>
      <c r="X1822" s="29" t="s">
        <v>158</v>
      </c>
      <c r="Y1822" s="27"/>
      <c r="Z1822" s="33">
        <v>1321.2</v>
      </c>
      <c r="AA1822" s="27"/>
      <c r="AB1822" s="33">
        <f t="shared" si="382"/>
        <v>1321.2</v>
      </c>
      <c r="AC1822" s="27"/>
      <c r="AD1822" s="145">
        <f t="shared" si="393"/>
        <v>1101</v>
      </c>
      <c r="AE1822" s="27"/>
      <c r="AF1822" s="27"/>
      <c r="AG1822" s="27"/>
      <c r="AH1822" s="27"/>
      <c r="AI1822" s="27"/>
      <c r="AJ1822" s="27"/>
      <c r="AK1822" s="29">
        <v>400</v>
      </c>
      <c r="AL1822" s="29">
        <v>0</v>
      </c>
      <c r="AM1822" s="29" t="s">
        <v>28</v>
      </c>
      <c r="AN1822" s="158" t="s">
        <v>28</v>
      </c>
      <c r="AO1822" s="29" t="s">
        <v>28</v>
      </c>
      <c r="AP1822" s="29">
        <v>40</v>
      </c>
      <c r="AQ1822" s="27"/>
      <c r="AR1822" s="27"/>
      <c r="AS1822" s="27"/>
      <c r="AT1822" s="27"/>
      <c r="AU1822" s="27"/>
      <c r="AV1822" s="36" t="s">
        <v>28</v>
      </c>
      <c r="AW1822" s="102">
        <v>44743</v>
      </c>
      <c r="AX1822" s="129" t="s">
        <v>4770</v>
      </c>
      <c r="AY1822" s="106"/>
      <c r="BH1822" t="str">
        <f t="shared" si="391"/>
        <v>AV</v>
      </c>
      <c r="BJ1822" t="str">
        <f t="shared" si="392"/>
        <v>OK</v>
      </c>
      <c r="BK1822" s="130">
        <v>1321.2</v>
      </c>
      <c r="BL1822" s="130" t="s">
        <v>37</v>
      </c>
      <c r="BM1822" s="131">
        <v>1101</v>
      </c>
      <c r="BN1822" s="131">
        <v>1.2</v>
      </c>
      <c r="BO1822" t="e">
        <v>#N/A</v>
      </c>
      <c r="BP1822">
        <v>0</v>
      </c>
    </row>
    <row r="1823" spans="1:68" ht="25.2" x14ac:dyDescent="0.3">
      <c r="A1823" s="1"/>
      <c r="B1823" s="47">
        <v>1598</v>
      </c>
      <c r="C1823" s="45">
        <v>1000080</v>
      </c>
      <c r="D1823" s="40" t="s">
        <v>33</v>
      </c>
      <c r="E1823" s="40"/>
      <c r="F1823" s="31" t="s">
        <v>1266</v>
      </c>
      <c r="G1823" s="29" t="s">
        <v>42</v>
      </c>
      <c r="H1823" s="70" t="s">
        <v>59</v>
      </c>
      <c r="I1823" s="148" t="s">
        <v>32</v>
      </c>
      <c r="J1823" s="147" t="s">
        <v>33</v>
      </c>
      <c r="K1823" s="148">
        <v>0</v>
      </c>
      <c r="L1823" s="148" t="s">
        <v>32</v>
      </c>
      <c r="M1823" s="147" t="s">
        <v>33</v>
      </c>
      <c r="N1823" s="29" t="str">
        <f t="shared" si="384"/>
        <v/>
      </c>
      <c r="O1823" s="29" t="str">
        <f t="shared" si="385"/>
        <v/>
      </c>
      <c r="P1823" s="29" t="str">
        <f t="shared" si="386"/>
        <v/>
      </c>
      <c r="Q1823" s="29">
        <f t="shared" si="387"/>
        <v>1135798</v>
      </c>
      <c r="R1823" s="29" t="str">
        <f t="shared" si="388"/>
        <v/>
      </c>
      <c r="S1823" s="29" t="str">
        <f t="shared" si="389"/>
        <v/>
      </c>
      <c r="T1823" s="29">
        <f t="shared" si="390"/>
        <v>1135798</v>
      </c>
      <c r="U1823" s="63" t="s">
        <v>5293</v>
      </c>
      <c r="V1823" s="63"/>
      <c r="W1823" s="38" t="s">
        <v>1214</v>
      </c>
      <c r="X1823" s="29" t="s">
        <v>35</v>
      </c>
      <c r="Y1823" s="146">
        <v>188.72</v>
      </c>
      <c r="Z1823" s="33">
        <v>241.56</v>
      </c>
      <c r="AA1823" s="34">
        <f t="shared" ref="AA1823:AA1852" si="396">ROUND(Z1823/Y1823-1,3)</f>
        <v>0.28000000000000003</v>
      </c>
      <c r="AB1823" s="33">
        <f t="shared" si="382"/>
        <v>241.56</v>
      </c>
      <c r="AC1823" s="34">
        <f t="shared" ref="AC1823:AC1852" si="397">(AD1823-AE1823)/AE1823</f>
        <v>0.27998880884101568</v>
      </c>
      <c r="AD1823" s="145">
        <f t="shared" si="393"/>
        <v>201.3</v>
      </c>
      <c r="AE1823" s="105">
        <v>157.267</v>
      </c>
      <c r="AF1823" s="34" t="s">
        <v>36</v>
      </c>
      <c r="AG1823" s="34" t="s">
        <v>36</v>
      </c>
      <c r="AH1823" s="34" t="s">
        <v>36</v>
      </c>
      <c r="AI1823" s="29">
        <v>0.04</v>
      </c>
      <c r="AJ1823" s="29">
        <v>2.0609999999999999E-3</v>
      </c>
      <c r="AK1823" s="29">
        <v>0</v>
      </c>
      <c r="AL1823" s="29">
        <v>0</v>
      </c>
      <c r="AM1823" s="29" t="s">
        <v>28</v>
      </c>
      <c r="AN1823" s="44" t="s">
        <v>27</v>
      </c>
      <c r="AO1823" s="29" t="s">
        <v>28</v>
      </c>
      <c r="AP1823" s="29">
        <v>200</v>
      </c>
      <c r="AQ1823" s="29">
        <v>801</v>
      </c>
      <c r="AR1823" s="29">
        <v>801</v>
      </c>
      <c r="AS1823" s="29">
        <v>640</v>
      </c>
      <c r="AT1823" s="29">
        <v>8</v>
      </c>
      <c r="AU1823" s="144">
        <v>0.41062500000000002</v>
      </c>
      <c r="AV1823" s="36" t="s">
        <v>28</v>
      </c>
      <c r="AW1823" s="102" t="s">
        <v>33</v>
      </c>
      <c r="AX1823" s="129" t="s">
        <v>33</v>
      </c>
      <c r="AY1823" s="106">
        <v>303000</v>
      </c>
      <c r="BD1823" t="s">
        <v>1222</v>
      </c>
      <c r="BE1823" t="s">
        <v>4346</v>
      </c>
      <c r="BF1823" t="s">
        <v>4740</v>
      </c>
      <c r="BH1823" t="str">
        <f t="shared" si="391"/>
        <v/>
      </c>
      <c r="BJ1823" t="str">
        <f t="shared" si="392"/>
        <v>OK</v>
      </c>
      <c r="BK1823" s="130">
        <v>241.56</v>
      </c>
      <c r="BL1823" s="130" t="s">
        <v>37</v>
      </c>
      <c r="BM1823" s="131" t="s">
        <v>33</v>
      </c>
      <c r="BN1823" s="131" t="e">
        <v>#VALUE!</v>
      </c>
      <c r="BO1823" t="e">
        <v>#N/A</v>
      </c>
      <c r="BP1823">
        <v>12800</v>
      </c>
    </row>
    <row r="1824" spans="1:68" ht="25.2" x14ac:dyDescent="0.3">
      <c r="A1824" s="1"/>
      <c r="B1824" s="47">
        <v>1599</v>
      </c>
      <c r="C1824" s="45">
        <v>1000079</v>
      </c>
      <c r="D1824" s="29"/>
      <c r="E1824" s="29"/>
      <c r="F1824" s="31" t="s">
        <v>1267</v>
      </c>
      <c r="G1824" s="37" t="s">
        <v>47</v>
      </c>
      <c r="H1824" s="70" t="s">
        <v>59</v>
      </c>
      <c r="I1824" s="148" t="s">
        <v>32</v>
      </c>
      <c r="J1824" s="147" t="s">
        <v>33</v>
      </c>
      <c r="K1824" s="148">
        <v>0</v>
      </c>
      <c r="L1824" s="148" t="s">
        <v>32</v>
      </c>
      <c r="M1824" s="147">
        <v>42426</v>
      </c>
      <c r="N1824" s="29" t="str">
        <f t="shared" si="384"/>
        <v/>
      </c>
      <c r="O1824" s="29" t="str">
        <f t="shared" si="385"/>
        <v/>
      </c>
      <c r="P1824" s="29" t="str">
        <f t="shared" si="386"/>
        <v/>
      </c>
      <c r="Q1824" s="29">
        <f t="shared" si="387"/>
        <v>1135798</v>
      </c>
      <c r="R1824" s="29" t="str">
        <f t="shared" si="388"/>
        <v/>
      </c>
      <c r="S1824" s="29" t="str">
        <f t="shared" si="389"/>
        <v/>
      </c>
      <c r="T1824" s="29">
        <f t="shared" si="390"/>
        <v>1135798</v>
      </c>
      <c r="U1824" s="63">
        <v>1135798</v>
      </c>
      <c r="V1824" s="63"/>
      <c r="W1824" s="38" t="s">
        <v>1216</v>
      </c>
      <c r="X1824" s="29" t="s">
        <v>1268</v>
      </c>
      <c r="Y1824" s="146">
        <v>126.55</v>
      </c>
      <c r="Z1824" s="33">
        <v>161.99</v>
      </c>
      <c r="AA1824" s="34">
        <f t="shared" si="396"/>
        <v>0.28000000000000003</v>
      </c>
      <c r="AB1824" s="33">
        <f t="shared" si="382"/>
        <v>161.99</v>
      </c>
      <c r="AC1824" s="34">
        <f t="shared" si="397"/>
        <v>0.28005461890041528</v>
      </c>
      <c r="AD1824" s="145">
        <f t="shared" si="393"/>
        <v>134.99199999999999</v>
      </c>
      <c r="AE1824" s="105">
        <v>105.458</v>
      </c>
      <c r="AF1824" s="34" t="s">
        <v>36</v>
      </c>
      <c r="AG1824" s="34" t="s">
        <v>36</v>
      </c>
      <c r="AH1824" s="34" t="s">
        <v>36</v>
      </c>
      <c r="AI1824" s="29">
        <v>2.7E-2</v>
      </c>
      <c r="AJ1824" s="29">
        <v>1.47E-3</v>
      </c>
      <c r="AK1824" s="29">
        <v>0</v>
      </c>
      <c r="AL1824" s="29">
        <v>0</v>
      </c>
      <c r="AM1824" s="29" t="s">
        <v>28</v>
      </c>
      <c r="AN1824" s="44" t="s">
        <v>27</v>
      </c>
      <c r="AO1824" s="29" t="s">
        <v>28</v>
      </c>
      <c r="AP1824" s="29">
        <v>200</v>
      </c>
      <c r="AQ1824" s="29">
        <v>750</v>
      </c>
      <c r="AR1824" s="29">
        <v>750</v>
      </c>
      <c r="AS1824" s="29">
        <v>600</v>
      </c>
      <c r="AT1824" s="29">
        <v>5.4</v>
      </c>
      <c r="AU1824" s="144">
        <v>0.33750000000000002</v>
      </c>
      <c r="AV1824" s="36" t="s">
        <v>28</v>
      </c>
      <c r="AW1824" s="102">
        <v>42521</v>
      </c>
      <c r="AX1824" s="129" t="s">
        <v>33</v>
      </c>
      <c r="AY1824" s="106">
        <v>79600</v>
      </c>
      <c r="BD1824" t="s">
        <v>1222</v>
      </c>
      <c r="BE1824" t="s">
        <v>4468</v>
      </c>
      <c r="BF1824" t="s">
        <v>4740</v>
      </c>
      <c r="BH1824" t="str">
        <f t="shared" si="391"/>
        <v/>
      </c>
      <c r="BJ1824" t="str">
        <f t="shared" si="392"/>
        <v>OK</v>
      </c>
      <c r="BK1824" s="130">
        <v>161.99</v>
      </c>
      <c r="BL1824" s="130" t="s">
        <v>37</v>
      </c>
      <c r="BM1824" s="131" t="s">
        <v>33</v>
      </c>
      <c r="BN1824" s="131" t="e">
        <v>#VALUE!</v>
      </c>
      <c r="BO1824" t="e">
        <v>#N/A</v>
      </c>
      <c r="BP1824">
        <v>3000</v>
      </c>
    </row>
    <row r="1825" spans="1:68" ht="25.2" x14ac:dyDescent="0.3">
      <c r="A1825" s="1"/>
      <c r="B1825" s="47">
        <v>1600</v>
      </c>
      <c r="C1825" s="45">
        <v>1090229</v>
      </c>
      <c r="D1825" s="37">
        <v>1064355</v>
      </c>
      <c r="E1825" s="37"/>
      <c r="F1825" s="31" t="s">
        <v>1269</v>
      </c>
      <c r="G1825" s="37" t="s">
        <v>42</v>
      </c>
      <c r="H1825" s="70" t="s">
        <v>59</v>
      </c>
      <c r="I1825" s="148" t="s">
        <v>32</v>
      </c>
      <c r="J1825" s="147" t="s">
        <v>33</v>
      </c>
      <c r="K1825" s="148">
        <v>0</v>
      </c>
      <c r="L1825" s="148" t="s">
        <v>32</v>
      </c>
      <c r="M1825" s="147" t="s">
        <v>33</v>
      </c>
      <c r="N1825" s="29">
        <f t="shared" si="384"/>
        <v>1064355</v>
      </c>
      <c r="O1825" s="29" t="str">
        <f t="shared" si="385"/>
        <v/>
      </c>
      <c r="P1825" s="29" t="str">
        <f t="shared" si="386"/>
        <v/>
      </c>
      <c r="Q1825" s="29">
        <f t="shared" si="387"/>
        <v>1135800</v>
      </c>
      <c r="R1825" s="29" t="str">
        <f t="shared" si="388"/>
        <v/>
      </c>
      <c r="S1825" s="29" t="str">
        <f t="shared" si="389"/>
        <v/>
      </c>
      <c r="T1825" s="29">
        <f t="shared" si="390"/>
        <v>1135800</v>
      </c>
      <c r="U1825" s="45">
        <v>1135800</v>
      </c>
      <c r="V1825" s="45"/>
      <c r="W1825" s="30" t="s">
        <v>1214</v>
      </c>
      <c r="X1825" s="29" t="s">
        <v>35</v>
      </c>
      <c r="Y1825" s="146">
        <v>860</v>
      </c>
      <c r="Z1825" s="33">
        <v>1101</v>
      </c>
      <c r="AA1825" s="34">
        <f t="shared" si="396"/>
        <v>0.28000000000000003</v>
      </c>
      <c r="AB1825" s="33">
        <f t="shared" si="382"/>
        <v>1101</v>
      </c>
      <c r="AC1825" s="34">
        <f t="shared" si="397"/>
        <v>0.28023196268280798</v>
      </c>
      <c r="AD1825" s="145">
        <f t="shared" si="393"/>
        <v>917.5</v>
      </c>
      <c r="AE1825" s="105">
        <v>716.66700000000003</v>
      </c>
      <c r="AF1825" s="34" t="s">
        <v>36</v>
      </c>
      <c r="AG1825" s="34" t="s">
        <v>36</v>
      </c>
      <c r="AH1825" s="34" t="s">
        <v>36</v>
      </c>
      <c r="AI1825" s="29">
        <v>0.17</v>
      </c>
      <c r="AJ1825" s="29">
        <v>3.1410000000000001E-3</v>
      </c>
      <c r="AK1825" s="29">
        <v>0</v>
      </c>
      <c r="AL1825" s="29">
        <v>0</v>
      </c>
      <c r="AM1825" s="29" t="s">
        <v>28</v>
      </c>
      <c r="AN1825" s="44" t="s">
        <v>27</v>
      </c>
      <c r="AO1825" s="29" t="s">
        <v>28</v>
      </c>
      <c r="AP1825" s="29">
        <v>18</v>
      </c>
      <c r="AQ1825" s="29">
        <v>1815</v>
      </c>
      <c r="AR1825" s="29">
        <v>175</v>
      </c>
      <c r="AS1825" s="29">
        <v>178</v>
      </c>
      <c r="AT1825" s="29">
        <v>3.06</v>
      </c>
      <c r="AU1825" s="144">
        <v>5.6536999999999997E-2</v>
      </c>
      <c r="AV1825" s="36" t="s">
        <v>28</v>
      </c>
      <c r="AW1825" s="102">
        <v>43144</v>
      </c>
      <c r="AX1825" s="129" t="s">
        <v>33</v>
      </c>
      <c r="AY1825" s="106">
        <v>28157</v>
      </c>
      <c r="BD1825" t="s">
        <v>4486</v>
      </c>
      <c r="BE1825" t="s">
        <v>4468</v>
      </c>
      <c r="BF1825" t="s">
        <v>4740</v>
      </c>
      <c r="BH1825" t="str">
        <f t="shared" si="391"/>
        <v/>
      </c>
      <c r="BJ1825" t="str">
        <f t="shared" si="392"/>
        <v>OK</v>
      </c>
      <c r="BK1825" s="130">
        <v>1101</v>
      </c>
      <c r="BL1825" s="130" t="s">
        <v>37</v>
      </c>
      <c r="BM1825" s="131" t="s">
        <v>33</v>
      </c>
      <c r="BN1825" s="131" t="e">
        <v>#VALUE!</v>
      </c>
      <c r="BO1825" t="e">
        <v>#N/A</v>
      </c>
      <c r="BP1825">
        <v>918</v>
      </c>
    </row>
    <row r="1826" spans="1:68" ht="25.2" x14ac:dyDescent="0.3">
      <c r="A1826" s="1"/>
      <c r="B1826" s="47">
        <v>1601</v>
      </c>
      <c r="C1826" s="45">
        <v>1000084</v>
      </c>
      <c r="D1826" s="40" t="s">
        <v>33</v>
      </c>
      <c r="E1826" s="40"/>
      <c r="F1826" s="31" t="s">
        <v>1270</v>
      </c>
      <c r="G1826" s="29" t="s">
        <v>42</v>
      </c>
      <c r="H1826" s="29"/>
      <c r="I1826" s="148" t="s">
        <v>32</v>
      </c>
      <c r="J1826" s="147" t="s">
        <v>33</v>
      </c>
      <c r="K1826" s="148">
        <v>0</v>
      </c>
      <c r="L1826" s="148" t="s">
        <v>32</v>
      </c>
      <c r="M1826" s="147" t="s">
        <v>33</v>
      </c>
      <c r="N1826" s="29" t="str">
        <f t="shared" si="384"/>
        <v/>
      </c>
      <c r="O1826" s="29" t="str">
        <f t="shared" si="385"/>
        <v/>
      </c>
      <c r="P1826" s="29" t="str">
        <f t="shared" si="386"/>
        <v/>
      </c>
      <c r="Q1826" s="29" t="str">
        <f t="shared" si="387"/>
        <v/>
      </c>
      <c r="R1826" s="29" t="str">
        <f t="shared" si="388"/>
        <v/>
      </c>
      <c r="S1826" s="29" t="str">
        <f t="shared" si="389"/>
        <v/>
      </c>
      <c r="T1826" s="29" t="str">
        <f t="shared" si="390"/>
        <v/>
      </c>
      <c r="U1826" s="40" t="s">
        <v>33</v>
      </c>
      <c r="V1826" s="40"/>
      <c r="W1826" s="38" t="s">
        <v>1214</v>
      </c>
      <c r="X1826" s="29" t="s">
        <v>1271</v>
      </c>
      <c r="Y1826" s="146">
        <v>548</v>
      </c>
      <c r="Z1826" s="33">
        <v>702</v>
      </c>
      <c r="AA1826" s="34">
        <f t="shared" si="396"/>
        <v>0.28100000000000003</v>
      </c>
      <c r="AB1826" s="33">
        <f t="shared" si="382"/>
        <v>702</v>
      </c>
      <c r="AC1826" s="34">
        <f t="shared" si="397"/>
        <v>0.28102096275842142</v>
      </c>
      <c r="AD1826" s="145">
        <f t="shared" si="393"/>
        <v>585</v>
      </c>
      <c r="AE1826" s="105">
        <v>456.66699999999997</v>
      </c>
      <c r="AF1826" s="34" t="s">
        <v>36</v>
      </c>
      <c r="AG1826" s="34" t="s">
        <v>36</v>
      </c>
      <c r="AH1826" s="34" t="s">
        <v>36</v>
      </c>
      <c r="AI1826" s="29">
        <v>1</v>
      </c>
      <c r="AJ1826" s="29">
        <v>1.227E-3</v>
      </c>
      <c r="AK1826" s="29">
        <v>0</v>
      </c>
      <c r="AL1826" s="29">
        <v>0</v>
      </c>
      <c r="AM1826" s="29" t="s">
        <v>28</v>
      </c>
      <c r="AN1826" s="44" t="s">
        <v>27</v>
      </c>
      <c r="AO1826" s="29" t="s">
        <v>28</v>
      </c>
      <c r="AP1826" s="29">
        <v>20</v>
      </c>
      <c r="AQ1826" s="29">
        <v>350</v>
      </c>
      <c r="AR1826" s="29">
        <v>240</v>
      </c>
      <c r="AS1826" s="29">
        <v>450</v>
      </c>
      <c r="AT1826" s="29">
        <v>20</v>
      </c>
      <c r="AU1826" s="144">
        <v>3.78E-2</v>
      </c>
      <c r="AV1826" s="36" t="s">
        <v>28</v>
      </c>
      <c r="AW1826" s="102" t="s">
        <v>33</v>
      </c>
      <c r="AX1826" s="129" t="s">
        <v>33</v>
      </c>
      <c r="AY1826" s="106">
        <v>61120</v>
      </c>
      <c r="BD1826" t="s">
        <v>108</v>
      </c>
      <c r="BE1826" t="s">
        <v>4487</v>
      </c>
      <c r="BF1826" t="s">
        <v>4740</v>
      </c>
      <c r="BH1826" t="str">
        <f t="shared" si="391"/>
        <v/>
      </c>
      <c r="BJ1826" t="str">
        <f t="shared" si="392"/>
        <v>OK</v>
      </c>
      <c r="BK1826" s="130" t="s">
        <v>5302</v>
      </c>
      <c r="BL1826" s="130" t="e">
        <v>#VALUE!</v>
      </c>
      <c r="BM1826" s="131" t="s">
        <v>33</v>
      </c>
      <c r="BN1826" s="131" t="e">
        <v>#VALUE!</v>
      </c>
      <c r="BO1826" t="e">
        <v>#N/A</v>
      </c>
      <c r="BP1826">
        <v>1780</v>
      </c>
    </row>
    <row r="1827" spans="1:68" ht="25.2" x14ac:dyDescent="0.3">
      <c r="A1827" s="1"/>
      <c r="B1827" s="47">
        <v>1602</v>
      </c>
      <c r="C1827" s="45">
        <v>1000085</v>
      </c>
      <c r="D1827" s="29"/>
      <c r="E1827" s="29"/>
      <c r="F1827" s="31" t="s">
        <v>1272</v>
      </c>
      <c r="G1827" s="29" t="s">
        <v>47</v>
      </c>
      <c r="H1827" s="70" t="s">
        <v>4779</v>
      </c>
      <c r="I1827" s="148" t="s">
        <v>32</v>
      </c>
      <c r="J1827" s="147" t="s">
        <v>33</v>
      </c>
      <c r="K1827" s="148">
        <v>0</v>
      </c>
      <c r="L1827" s="148" t="s">
        <v>32</v>
      </c>
      <c r="M1827" s="147" t="s">
        <v>33</v>
      </c>
      <c r="N1827" s="29" t="str">
        <f t="shared" si="384"/>
        <v/>
      </c>
      <c r="O1827" s="29" t="str">
        <f t="shared" si="385"/>
        <v/>
      </c>
      <c r="P1827" s="29" t="str">
        <f t="shared" si="386"/>
        <v/>
      </c>
      <c r="Q1827" s="29" t="str">
        <f t="shared" si="387"/>
        <v/>
      </c>
      <c r="R1827" s="29" t="str">
        <f t="shared" si="388"/>
        <v/>
      </c>
      <c r="S1827" s="29" t="str">
        <f t="shared" si="389"/>
        <v/>
      </c>
      <c r="T1827" s="29" t="str">
        <f t="shared" si="390"/>
        <v/>
      </c>
      <c r="U1827" s="29"/>
      <c r="V1827" s="29"/>
      <c r="W1827" s="38" t="s">
        <v>1214</v>
      </c>
      <c r="X1827" s="29" t="s">
        <v>1271</v>
      </c>
      <c r="Y1827" s="146">
        <v>1002</v>
      </c>
      <c r="Z1827" s="33">
        <v>1282</v>
      </c>
      <c r="AA1827" s="34">
        <f t="shared" si="396"/>
        <v>0.27900000000000003</v>
      </c>
      <c r="AB1827" s="33">
        <f t="shared" si="382"/>
        <v>1282</v>
      </c>
      <c r="AC1827" s="34">
        <f t="shared" si="397"/>
        <v>0.27944071856287434</v>
      </c>
      <c r="AD1827" s="145">
        <f t="shared" si="393"/>
        <v>1068.3330000000001</v>
      </c>
      <c r="AE1827" s="105">
        <v>835</v>
      </c>
      <c r="AF1827" s="34" t="s">
        <v>36</v>
      </c>
      <c r="AG1827" s="34" t="s">
        <v>36</v>
      </c>
      <c r="AH1827" s="34" t="s">
        <v>36</v>
      </c>
      <c r="AI1827" s="29">
        <v>1.1200000000000001</v>
      </c>
      <c r="AJ1827" s="29">
        <v>1.183E-3</v>
      </c>
      <c r="AK1827" s="29">
        <v>225</v>
      </c>
      <c r="AL1827" s="29">
        <v>0</v>
      </c>
      <c r="AM1827" s="29" t="s">
        <v>28</v>
      </c>
      <c r="AN1827" s="158" t="s">
        <v>28</v>
      </c>
      <c r="AO1827" s="29" t="s">
        <v>28</v>
      </c>
      <c r="AP1827" s="29">
        <v>25</v>
      </c>
      <c r="AQ1827" s="29">
        <v>350</v>
      </c>
      <c r="AR1827" s="29">
        <v>270</v>
      </c>
      <c r="AS1827" s="29">
        <v>440</v>
      </c>
      <c r="AT1827" s="29">
        <v>28</v>
      </c>
      <c r="AU1827" s="144">
        <v>4.1579999999999999E-2</v>
      </c>
      <c r="AV1827" s="36" t="s">
        <v>28</v>
      </c>
      <c r="AW1827" s="102" t="s">
        <v>33</v>
      </c>
      <c r="AX1827" s="129" t="s">
        <v>33</v>
      </c>
      <c r="AY1827" s="106">
        <v>7125</v>
      </c>
      <c r="BD1827" t="s">
        <v>108</v>
      </c>
      <c r="BE1827" t="s">
        <v>4487</v>
      </c>
      <c r="BF1827" t="s">
        <v>4740</v>
      </c>
      <c r="BH1827" t="str">
        <f t="shared" si="391"/>
        <v>AV</v>
      </c>
      <c r="BJ1827" t="str">
        <f t="shared" si="392"/>
        <v>OK</v>
      </c>
      <c r="BK1827" s="130">
        <v>1282</v>
      </c>
      <c r="BL1827" s="130" t="s">
        <v>37</v>
      </c>
      <c r="BM1827" s="131" t="s">
        <v>33</v>
      </c>
      <c r="BN1827" s="131" t="e">
        <v>#VALUE!</v>
      </c>
      <c r="BO1827">
        <v>1282</v>
      </c>
      <c r="BP1827">
        <v>175</v>
      </c>
    </row>
    <row r="1828" spans="1:68" ht="25.2" x14ac:dyDescent="0.3">
      <c r="A1828" s="1"/>
      <c r="B1828" s="47">
        <v>1603</v>
      </c>
      <c r="C1828" s="45">
        <v>1044710</v>
      </c>
      <c r="D1828" s="29"/>
      <c r="E1828" s="29"/>
      <c r="F1828" s="31" t="s">
        <v>1274</v>
      </c>
      <c r="G1828" s="29" t="s">
        <v>31</v>
      </c>
      <c r="H1828" s="148"/>
      <c r="I1828" s="148" t="s">
        <v>32</v>
      </c>
      <c r="J1828" s="147" t="s">
        <v>33</v>
      </c>
      <c r="K1828" s="148">
        <v>0</v>
      </c>
      <c r="L1828" s="148" t="s">
        <v>32</v>
      </c>
      <c r="M1828" s="147" t="s">
        <v>33</v>
      </c>
      <c r="N1828" s="29" t="str">
        <f t="shared" si="384"/>
        <v/>
      </c>
      <c r="O1828" s="29" t="str">
        <f t="shared" si="385"/>
        <v/>
      </c>
      <c r="P1828" s="29" t="str">
        <f t="shared" si="386"/>
        <v/>
      </c>
      <c r="Q1828" s="29" t="str">
        <f t="shared" si="387"/>
        <v/>
      </c>
      <c r="R1828" s="29" t="str">
        <f t="shared" si="388"/>
        <v/>
      </c>
      <c r="S1828" s="29" t="str">
        <f t="shared" si="389"/>
        <v/>
      </c>
      <c r="T1828" s="29" t="str">
        <f t="shared" si="390"/>
        <v/>
      </c>
      <c r="U1828" s="29"/>
      <c r="V1828" s="29"/>
      <c r="W1828" s="38" t="s">
        <v>1214</v>
      </c>
      <c r="X1828" s="29" t="s">
        <v>1275</v>
      </c>
      <c r="Y1828" s="146">
        <v>3754</v>
      </c>
      <c r="Z1828" s="33">
        <v>4805</v>
      </c>
      <c r="AA1828" s="34">
        <f t="shared" si="396"/>
        <v>0.28000000000000003</v>
      </c>
      <c r="AB1828" s="33">
        <f t="shared" si="382"/>
        <v>4805</v>
      </c>
      <c r="AC1828" s="34">
        <f t="shared" si="397"/>
        <v>0.2799682770344461</v>
      </c>
      <c r="AD1828" s="145">
        <f t="shared" si="393"/>
        <v>4004.1669999999999</v>
      </c>
      <c r="AE1828" s="105">
        <v>3128.3330000000001</v>
      </c>
      <c r="AF1828" s="34" t="s">
        <v>36</v>
      </c>
      <c r="AG1828" s="34" t="s">
        <v>36</v>
      </c>
      <c r="AH1828" s="34" t="s">
        <v>36</v>
      </c>
      <c r="AI1828" s="29">
        <v>0.2</v>
      </c>
      <c r="AJ1828" s="29">
        <v>6.7000000000000002E-4</v>
      </c>
      <c r="AK1828" s="29">
        <v>0</v>
      </c>
      <c r="AL1828" s="29">
        <v>0</v>
      </c>
      <c r="AM1828" s="29" t="s">
        <v>28</v>
      </c>
      <c r="AN1828" s="44" t="s">
        <v>27</v>
      </c>
      <c r="AO1828" s="29" t="s">
        <v>28</v>
      </c>
      <c r="AP1828" s="29">
        <v>1</v>
      </c>
      <c r="AQ1828" s="29">
        <v>140</v>
      </c>
      <c r="AR1828" s="29">
        <v>48</v>
      </c>
      <c r="AS1828" s="29">
        <v>138</v>
      </c>
      <c r="AT1828" s="29">
        <v>0.193</v>
      </c>
      <c r="AU1828" s="144">
        <v>9.2699999999999998E-4</v>
      </c>
      <c r="AV1828" s="36" t="s">
        <v>28</v>
      </c>
      <c r="AW1828" s="102" t="s">
        <v>33</v>
      </c>
      <c r="AX1828" s="129" t="s">
        <v>33</v>
      </c>
      <c r="AY1828" s="106">
        <v>225</v>
      </c>
      <c r="BD1828" t="s">
        <v>417</v>
      </c>
      <c r="BE1828" t="s">
        <v>4351</v>
      </c>
      <c r="BF1828" t="s">
        <v>4740</v>
      </c>
      <c r="BH1828" t="str">
        <f t="shared" si="391"/>
        <v/>
      </c>
      <c r="BJ1828" t="str">
        <f t="shared" si="392"/>
        <v>OK</v>
      </c>
      <c r="BK1828" s="130" t="s">
        <v>5302</v>
      </c>
      <c r="BL1828" s="130" t="e">
        <v>#VALUE!</v>
      </c>
      <c r="BM1828" s="131" t="s">
        <v>33</v>
      </c>
      <c r="BN1828" s="131" t="e">
        <v>#VALUE!</v>
      </c>
      <c r="BO1828" t="e">
        <v>#N/A</v>
      </c>
      <c r="BP1828">
        <v>0</v>
      </c>
    </row>
    <row r="1829" spans="1:68" ht="25.2" x14ac:dyDescent="0.3">
      <c r="A1829" s="1"/>
      <c r="B1829" s="47">
        <v>1604</v>
      </c>
      <c r="C1829" s="45">
        <v>1044711</v>
      </c>
      <c r="D1829" s="29"/>
      <c r="E1829" s="29"/>
      <c r="F1829" s="31" t="s">
        <v>1276</v>
      </c>
      <c r="G1829" s="37" t="s">
        <v>31</v>
      </c>
      <c r="H1829" s="148"/>
      <c r="I1829" s="148" t="s">
        <v>32</v>
      </c>
      <c r="J1829" s="147" t="s">
        <v>33</v>
      </c>
      <c r="K1829" s="148">
        <v>0</v>
      </c>
      <c r="L1829" s="148" t="s">
        <v>32</v>
      </c>
      <c r="M1829" s="147" t="s">
        <v>33</v>
      </c>
      <c r="N1829" s="29" t="str">
        <f t="shared" si="384"/>
        <v/>
      </c>
      <c r="O1829" s="29" t="str">
        <f t="shared" si="385"/>
        <v/>
      </c>
      <c r="P1829" s="29" t="str">
        <f t="shared" si="386"/>
        <v/>
      </c>
      <c r="Q1829" s="29" t="str">
        <f t="shared" si="387"/>
        <v/>
      </c>
      <c r="R1829" s="29" t="str">
        <f t="shared" si="388"/>
        <v/>
      </c>
      <c r="S1829" s="29" t="str">
        <f t="shared" si="389"/>
        <v/>
      </c>
      <c r="T1829" s="29" t="str">
        <f t="shared" si="390"/>
        <v/>
      </c>
      <c r="U1829" s="29"/>
      <c r="V1829" s="29"/>
      <c r="W1829" s="38" t="s">
        <v>1214</v>
      </c>
      <c r="X1829" s="29" t="s">
        <v>1275</v>
      </c>
      <c r="Y1829" s="146">
        <v>9963</v>
      </c>
      <c r="Z1829" s="33">
        <v>12752</v>
      </c>
      <c r="AA1829" s="34">
        <f t="shared" si="396"/>
        <v>0.28000000000000003</v>
      </c>
      <c r="AB1829" s="33">
        <f t="shared" si="382"/>
        <v>12752</v>
      </c>
      <c r="AC1829" s="34">
        <f t="shared" si="397"/>
        <v>0.27993580246913574</v>
      </c>
      <c r="AD1829" s="145">
        <f t="shared" si="393"/>
        <v>10626.666999999999</v>
      </c>
      <c r="AE1829" s="105">
        <v>8302.5</v>
      </c>
      <c r="AF1829" s="34" t="s">
        <v>36</v>
      </c>
      <c r="AG1829" s="34" t="s">
        <v>36</v>
      </c>
      <c r="AH1829" s="34" t="s">
        <v>36</v>
      </c>
      <c r="AI1829" s="29">
        <v>0.53</v>
      </c>
      <c r="AJ1829" s="29">
        <v>2.2139999999999998E-3</v>
      </c>
      <c r="AK1829" s="29">
        <v>0</v>
      </c>
      <c r="AL1829" s="29">
        <v>0</v>
      </c>
      <c r="AM1829" s="29" t="s">
        <v>28</v>
      </c>
      <c r="AN1829" s="44" t="s">
        <v>27</v>
      </c>
      <c r="AO1829" s="29" t="s">
        <v>28</v>
      </c>
      <c r="AP1829" s="29">
        <v>1</v>
      </c>
      <c r="AQ1829" s="29">
        <v>178</v>
      </c>
      <c r="AR1829" s="29">
        <v>88</v>
      </c>
      <c r="AS1829" s="29">
        <v>145</v>
      </c>
      <c r="AT1829" s="29">
        <v>0.54900000000000004</v>
      </c>
      <c r="AU1829" s="144">
        <v>2.271E-3</v>
      </c>
      <c r="AV1829" s="36" t="s">
        <v>28</v>
      </c>
      <c r="AW1829" s="102" t="s">
        <v>33</v>
      </c>
      <c r="AX1829" s="129" t="s">
        <v>33</v>
      </c>
      <c r="AY1829" s="106">
        <v>80</v>
      </c>
      <c r="BD1829" t="s">
        <v>417</v>
      </c>
      <c r="BE1829" t="s">
        <v>4351</v>
      </c>
      <c r="BF1829" t="s">
        <v>4740</v>
      </c>
      <c r="BH1829" t="str">
        <f t="shared" si="391"/>
        <v/>
      </c>
      <c r="BJ1829" t="str">
        <f t="shared" si="392"/>
        <v>OK</v>
      </c>
      <c r="BK1829" s="130" t="s">
        <v>5302</v>
      </c>
      <c r="BL1829" s="130" t="e">
        <v>#VALUE!</v>
      </c>
      <c r="BM1829" s="131" t="s">
        <v>33</v>
      </c>
      <c r="BN1829" s="131" t="e">
        <v>#VALUE!</v>
      </c>
      <c r="BO1829" t="e">
        <v>#N/A</v>
      </c>
      <c r="BP1829">
        <v>0</v>
      </c>
    </row>
    <row r="1830" spans="1:68" ht="25.2" x14ac:dyDescent="0.3">
      <c r="A1830" s="1"/>
      <c r="B1830" s="47">
        <v>1605</v>
      </c>
      <c r="C1830" s="45">
        <v>1044712</v>
      </c>
      <c r="D1830" s="29"/>
      <c r="E1830" s="29"/>
      <c r="F1830" s="52" t="s">
        <v>1277</v>
      </c>
      <c r="G1830" s="29" t="s">
        <v>31</v>
      </c>
      <c r="H1830" s="70" t="s">
        <v>4779</v>
      </c>
      <c r="I1830" s="148" t="s">
        <v>32</v>
      </c>
      <c r="J1830" s="147" t="s">
        <v>33</v>
      </c>
      <c r="K1830" s="148">
        <v>0</v>
      </c>
      <c r="L1830" s="148" t="s">
        <v>32</v>
      </c>
      <c r="M1830" s="147">
        <v>42822</v>
      </c>
      <c r="N1830" s="29" t="str">
        <f t="shared" si="384"/>
        <v/>
      </c>
      <c r="O1830" s="29" t="str">
        <f t="shared" si="385"/>
        <v/>
      </c>
      <c r="P1830" s="29" t="str">
        <f t="shared" si="386"/>
        <v/>
      </c>
      <c r="Q1830" s="29" t="str">
        <f t="shared" si="387"/>
        <v/>
      </c>
      <c r="R1830" s="29" t="str">
        <f t="shared" si="388"/>
        <v/>
      </c>
      <c r="S1830" s="29" t="str">
        <f t="shared" si="389"/>
        <v/>
      </c>
      <c r="T1830" s="29" t="str">
        <f t="shared" si="390"/>
        <v/>
      </c>
      <c r="U1830" s="29"/>
      <c r="V1830" s="29"/>
      <c r="W1830" s="38" t="s">
        <v>1214</v>
      </c>
      <c r="X1830" s="29" t="s">
        <v>1275</v>
      </c>
      <c r="Y1830" s="146">
        <v>13047</v>
      </c>
      <c r="Z1830" s="33">
        <v>16701</v>
      </c>
      <c r="AA1830" s="34">
        <f t="shared" si="396"/>
        <v>0.28000000000000003</v>
      </c>
      <c r="AB1830" s="33">
        <f t="shared" si="382"/>
        <v>16701</v>
      </c>
      <c r="AC1830" s="34">
        <f t="shared" si="397"/>
        <v>0.28006438261669347</v>
      </c>
      <c r="AD1830" s="145">
        <f t="shared" si="393"/>
        <v>13917.5</v>
      </c>
      <c r="AE1830" s="105">
        <v>10872.5</v>
      </c>
      <c r="AF1830" s="34" t="s">
        <v>36</v>
      </c>
      <c r="AG1830" s="34" t="s">
        <v>36</v>
      </c>
      <c r="AH1830" s="34" t="s">
        <v>36</v>
      </c>
      <c r="AI1830" s="29">
        <v>0.7</v>
      </c>
      <c r="AJ1830" s="29">
        <v>2.898E-3</v>
      </c>
      <c r="AK1830" s="29">
        <v>132</v>
      </c>
      <c r="AL1830" s="29">
        <v>0</v>
      </c>
      <c r="AM1830" s="29" t="s">
        <v>28</v>
      </c>
      <c r="AN1830" s="158" t="s">
        <v>28</v>
      </c>
      <c r="AO1830" s="29" t="s">
        <v>28</v>
      </c>
      <c r="AP1830" s="29">
        <v>1</v>
      </c>
      <c r="AQ1830" s="29">
        <v>228</v>
      </c>
      <c r="AR1830" s="29">
        <v>88</v>
      </c>
      <c r="AS1830" s="29">
        <v>145</v>
      </c>
      <c r="AT1830" s="29">
        <v>0.73</v>
      </c>
      <c r="AU1830" s="144">
        <v>2.9090000000000001E-3</v>
      </c>
      <c r="AV1830" s="36" t="s">
        <v>28</v>
      </c>
      <c r="AW1830" s="102" t="s">
        <v>33</v>
      </c>
      <c r="AX1830" s="129" t="s">
        <v>33</v>
      </c>
      <c r="AY1830" s="106">
        <v>418</v>
      </c>
      <c r="BD1830" t="s">
        <v>417</v>
      </c>
      <c r="BE1830" t="s">
        <v>4351</v>
      </c>
      <c r="BF1830" t="s">
        <v>4740</v>
      </c>
      <c r="BH1830" t="str">
        <f t="shared" si="391"/>
        <v>AV</v>
      </c>
      <c r="BJ1830" t="str">
        <f t="shared" si="392"/>
        <v>OK</v>
      </c>
      <c r="BK1830" s="130">
        <v>16701</v>
      </c>
      <c r="BL1830" s="130" t="s">
        <v>37</v>
      </c>
      <c r="BM1830" s="131" t="s">
        <v>33</v>
      </c>
      <c r="BN1830" s="131" t="e">
        <v>#VALUE!</v>
      </c>
      <c r="BO1830">
        <v>16701</v>
      </c>
      <c r="BP1830">
        <v>7</v>
      </c>
    </row>
    <row r="1831" spans="1:68" ht="25.2" x14ac:dyDescent="0.3">
      <c r="A1831" s="1"/>
      <c r="B1831" s="47">
        <v>1606</v>
      </c>
      <c r="C1831" s="45">
        <v>1044713</v>
      </c>
      <c r="D1831" s="29"/>
      <c r="E1831" s="29"/>
      <c r="F1831" s="52" t="s">
        <v>1278</v>
      </c>
      <c r="G1831" s="29" t="s">
        <v>31</v>
      </c>
      <c r="H1831" s="70" t="s">
        <v>4779</v>
      </c>
      <c r="I1831" s="148" t="s">
        <v>32</v>
      </c>
      <c r="J1831" s="147" t="s">
        <v>33</v>
      </c>
      <c r="K1831" s="148">
        <v>0</v>
      </c>
      <c r="L1831" s="148" t="s">
        <v>32</v>
      </c>
      <c r="M1831" s="147" t="s">
        <v>33</v>
      </c>
      <c r="N1831" s="29" t="str">
        <f t="shared" si="384"/>
        <v/>
      </c>
      <c r="O1831" s="29" t="str">
        <f t="shared" si="385"/>
        <v/>
      </c>
      <c r="P1831" s="29" t="str">
        <f t="shared" si="386"/>
        <v/>
      </c>
      <c r="Q1831" s="29" t="str">
        <f t="shared" si="387"/>
        <v/>
      </c>
      <c r="R1831" s="29" t="str">
        <f t="shared" si="388"/>
        <v/>
      </c>
      <c r="S1831" s="29" t="str">
        <f t="shared" si="389"/>
        <v/>
      </c>
      <c r="T1831" s="29" t="str">
        <f t="shared" si="390"/>
        <v/>
      </c>
      <c r="U1831" s="29"/>
      <c r="V1831" s="29"/>
      <c r="W1831" s="38" t="s">
        <v>1214</v>
      </c>
      <c r="X1831" s="29" t="s">
        <v>1275</v>
      </c>
      <c r="Y1831" s="146">
        <v>19044</v>
      </c>
      <c r="Z1831" s="33">
        <v>24376</v>
      </c>
      <c r="AA1831" s="34">
        <f t="shared" si="396"/>
        <v>0.28000000000000003</v>
      </c>
      <c r="AB1831" s="33">
        <f t="shared" si="382"/>
        <v>24376</v>
      </c>
      <c r="AC1831" s="34">
        <f t="shared" si="397"/>
        <v>0.27998317580340254</v>
      </c>
      <c r="AD1831" s="145">
        <f t="shared" si="393"/>
        <v>20313.332999999999</v>
      </c>
      <c r="AE1831" s="105">
        <v>15870</v>
      </c>
      <c r="AF1831" s="34" t="s">
        <v>36</v>
      </c>
      <c r="AG1831" s="34" t="s">
        <v>36</v>
      </c>
      <c r="AH1831" s="34" t="s">
        <v>36</v>
      </c>
      <c r="AI1831" s="29">
        <v>1</v>
      </c>
      <c r="AJ1831" s="29">
        <v>4.1580000000000002E-3</v>
      </c>
      <c r="AK1831" s="29">
        <v>5</v>
      </c>
      <c r="AL1831" s="29">
        <v>0</v>
      </c>
      <c r="AM1831" s="29" t="s">
        <v>28</v>
      </c>
      <c r="AN1831" s="158" t="s">
        <v>28</v>
      </c>
      <c r="AO1831" s="29" t="s">
        <v>28</v>
      </c>
      <c r="AP1831" s="29">
        <v>1</v>
      </c>
      <c r="AQ1831" s="29">
        <v>328</v>
      </c>
      <c r="AR1831" s="29">
        <v>88</v>
      </c>
      <c r="AS1831" s="29">
        <v>145</v>
      </c>
      <c r="AT1831" s="29">
        <v>1.08</v>
      </c>
      <c r="AU1831" s="144">
        <v>4.1850000000000004E-3</v>
      </c>
      <c r="AV1831" s="36" t="s">
        <v>28</v>
      </c>
      <c r="AW1831" s="102" t="s">
        <v>33</v>
      </c>
      <c r="AX1831" s="129" t="s">
        <v>33</v>
      </c>
      <c r="AY1831" s="106">
        <v>136</v>
      </c>
      <c r="BD1831" t="s">
        <v>417</v>
      </c>
      <c r="BE1831" t="s">
        <v>4351</v>
      </c>
      <c r="BF1831" t="s">
        <v>4740</v>
      </c>
      <c r="BH1831" t="str">
        <f t="shared" si="391"/>
        <v>AV</v>
      </c>
      <c r="BJ1831" t="str">
        <f t="shared" si="392"/>
        <v>OK</v>
      </c>
      <c r="BK1831" s="130">
        <v>24376</v>
      </c>
      <c r="BL1831" s="130" t="s">
        <v>37</v>
      </c>
      <c r="BM1831" s="131" t="s">
        <v>33</v>
      </c>
      <c r="BN1831" s="131" t="e">
        <v>#VALUE!</v>
      </c>
      <c r="BO1831">
        <v>24376</v>
      </c>
      <c r="BP1831">
        <v>4</v>
      </c>
    </row>
    <row r="1832" spans="1:68" ht="25.2" x14ac:dyDescent="0.3">
      <c r="A1832" s="1"/>
      <c r="B1832" s="47">
        <v>1607</v>
      </c>
      <c r="C1832" s="45">
        <v>1034514</v>
      </c>
      <c r="D1832" s="29"/>
      <c r="E1832" s="29"/>
      <c r="F1832" s="31" t="s">
        <v>1279</v>
      </c>
      <c r="G1832" s="29" t="s">
        <v>31</v>
      </c>
      <c r="H1832" s="70" t="s">
        <v>4779</v>
      </c>
      <c r="I1832" s="148" t="s">
        <v>32</v>
      </c>
      <c r="J1832" s="147" t="s">
        <v>33</v>
      </c>
      <c r="K1832" s="148">
        <v>0</v>
      </c>
      <c r="L1832" s="148" t="s">
        <v>32</v>
      </c>
      <c r="M1832" s="147" t="s">
        <v>33</v>
      </c>
      <c r="N1832" s="29" t="str">
        <f t="shared" si="384"/>
        <v/>
      </c>
      <c r="O1832" s="29" t="str">
        <f t="shared" si="385"/>
        <v/>
      </c>
      <c r="P1832" s="29" t="str">
        <f t="shared" si="386"/>
        <v/>
      </c>
      <c r="Q1832" s="29" t="str">
        <f t="shared" si="387"/>
        <v/>
      </c>
      <c r="R1832" s="29" t="str">
        <f t="shared" si="388"/>
        <v/>
      </c>
      <c r="S1832" s="29" t="str">
        <f t="shared" si="389"/>
        <v/>
      </c>
      <c r="T1832" s="29" t="str">
        <f t="shared" si="390"/>
        <v/>
      </c>
      <c r="U1832" s="29"/>
      <c r="V1832" s="29"/>
      <c r="W1832" s="38" t="s">
        <v>1214</v>
      </c>
      <c r="X1832" s="29" t="s">
        <v>1275</v>
      </c>
      <c r="Y1832" s="146">
        <v>3754</v>
      </c>
      <c r="Z1832" s="33">
        <v>4805</v>
      </c>
      <c r="AA1832" s="34">
        <f t="shared" si="396"/>
        <v>0.28000000000000003</v>
      </c>
      <c r="AB1832" s="33">
        <f t="shared" ref="AB1832:AB1895" si="398">IF(OR(W1832="VLD MLC components",W1832="VLD MLC pipes",W1832="VLD PEX components",W1832="VLD PEX pipes",W1832="VLD PHC components",W1832="VLD PHC pipes"),"По запросу",Z1832)</f>
        <v>4805</v>
      </c>
      <c r="AC1832" s="34">
        <f t="shared" si="397"/>
        <v>0.2799682770344461</v>
      </c>
      <c r="AD1832" s="145">
        <f t="shared" si="393"/>
        <v>4004.1669999999999</v>
      </c>
      <c r="AE1832" s="105">
        <v>3128.3330000000001</v>
      </c>
      <c r="AF1832" s="34" t="s">
        <v>36</v>
      </c>
      <c r="AG1832" s="34" t="s">
        <v>36</v>
      </c>
      <c r="AH1832" s="34" t="s">
        <v>36</v>
      </c>
      <c r="AI1832" s="29">
        <v>0.19900000000000001</v>
      </c>
      <c r="AJ1832" s="29">
        <v>9.1E-4</v>
      </c>
      <c r="AK1832" s="29">
        <v>2</v>
      </c>
      <c r="AL1832" s="29">
        <v>0</v>
      </c>
      <c r="AM1832" s="29" t="s">
        <v>28</v>
      </c>
      <c r="AN1832" s="158" t="s">
        <v>28</v>
      </c>
      <c r="AO1832" s="29" t="s">
        <v>28</v>
      </c>
      <c r="AP1832" s="29">
        <v>1</v>
      </c>
      <c r="AQ1832" s="29">
        <v>140</v>
      </c>
      <c r="AR1832" s="29">
        <v>48</v>
      </c>
      <c r="AS1832" s="29">
        <v>138</v>
      </c>
      <c r="AT1832" s="29">
        <v>0.19900000000000001</v>
      </c>
      <c r="AU1832" s="144">
        <v>9.2699999999999998E-4</v>
      </c>
      <c r="AV1832" s="36" t="s">
        <v>28</v>
      </c>
      <c r="AW1832" s="102" t="s">
        <v>33</v>
      </c>
      <c r="AX1832" s="129" t="s">
        <v>33</v>
      </c>
      <c r="AY1832" s="106">
        <v>4</v>
      </c>
      <c r="BD1832" t="s">
        <v>417</v>
      </c>
      <c r="BE1832" t="s">
        <v>4488</v>
      </c>
      <c r="BF1832" t="s">
        <v>4740</v>
      </c>
      <c r="BH1832" t="str">
        <f t="shared" si="391"/>
        <v>AV</v>
      </c>
      <c r="BJ1832" t="str">
        <f t="shared" si="392"/>
        <v>OK</v>
      </c>
      <c r="BK1832" s="130">
        <v>4805</v>
      </c>
      <c r="BL1832" s="130" t="s">
        <v>37</v>
      </c>
      <c r="BM1832" s="131" t="s">
        <v>33</v>
      </c>
      <c r="BN1832" s="131" t="e">
        <v>#VALUE!</v>
      </c>
      <c r="BO1832">
        <v>4805</v>
      </c>
      <c r="BP1832">
        <v>0</v>
      </c>
    </row>
    <row r="1833" spans="1:68" ht="25.2" x14ac:dyDescent="0.3">
      <c r="A1833" s="1"/>
      <c r="B1833" s="47">
        <v>1608</v>
      </c>
      <c r="C1833" s="45">
        <v>1032703</v>
      </c>
      <c r="D1833" s="29"/>
      <c r="E1833" s="29"/>
      <c r="F1833" s="31" t="s">
        <v>1280</v>
      </c>
      <c r="G1833" s="29" t="s">
        <v>31</v>
      </c>
      <c r="H1833" s="70" t="s">
        <v>4779</v>
      </c>
      <c r="I1833" s="148" t="s">
        <v>32</v>
      </c>
      <c r="J1833" s="147" t="s">
        <v>33</v>
      </c>
      <c r="K1833" s="148">
        <v>0</v>
      </c>
      <c r="L1833" s="148" t="s">
        <v>32</v>
      </c>
      <c r="M1833" s="147" t="s">
        <v>33</v>
      </c>
      <c r="N1833" s="29" t="str">
        <f t="shared" si="384"/>
        <v/>
      </c>
      <c r="O1833" s="29" t="str">
        <f t="shared" si="385"/>
        <v/>
      </c>
      <c r="P1833" s="29" t="str">
        <f t="shared" si="386"/>
        <v/>
      </c>
      <c r="Q1833" s="29" t="str">
        <f t="shared" si="387"/>
        <v/>
      </c>
      <c r="R1833" s="29" t="str">
        <f t="shared" si="388"/>
        <v/>
      </c>
      <c r="S1833" s="29" t="str">
        <f t="shared" si="389"/>
        <v/>
      </c>
      <c r="T1833" s="29" t="str">
        <f t="shared" si="390"/>
        <v/>
      </c>
      <c r="U1833" s="29"/>
      <c r="V1833" s="29"/>
      <c r="W1833" s="38" t="s">
        <v>1214</v>
      </c>
      <c r="X1833" s="29" t="s">
        <v>1275</v>
      </c>
      <c r="Y1833" s="146">
        <v>9963</v>
      </c>
      <c r="Z1833" s="33">
        <v>12752</v>
      </c>
      <c r="AA1833" s="34">
        <f t="shared" si="396"/>
        <v>0.28000000000000003</v>
      </c>
      <c r="AB1833" s="33">
        <f t="shared" si="398"/>
        <v>12752</v>
      </c>
      <c r="AC1833" s="34">
        <f t="shared" si="397"/>
        <v>0.27993580246913574</v>
      </c>
      <c r="AD1833" s="145">
        <f t="shared" si="393"/>
        <v>10626.666999999999</v>
      </c>
      <c r="AE1833" s="105">
        <v>8302.5</v>
      </c>
      <c r="AF1833" s="34" t="s">
        <v>36</v>
      </c>
      <c r="AG1833" s="34" t="s">
        <v>36</v>
      </c>
      <c r="AH1833" s="34" t="s">
        <v>36</v>
      </c>
      <c r="AI1833" s="29">
        <v>0.56999999999999995</v>
      </c>
      <c r="AJ1833" s="29">
        <v>2.189E-3</v>
      </c>
      <c r="AK1833" s="29">
        <v>4</v>
      </c>
      <c r="AL1833" s="29">
        <v>0</v>
      </c>
      <c r="AM1833" s="29" t="s">
        <v>28</v>
      </c>
      <c r="AN1833" s="158" t="s">
        <v>28</v>
      </c>
      <c r="AO1833" s="29" t="s">
        <v>28</v>
      </c>
      <c r="AP1833" s="29">
        <v>1</v>
      </c>
      <c r="AQ1833" s="29">
        <v>178</v>
      </c>
      <c r="AR1833" s="29">
        <v>88</v>
      </c>
      <c r="AS1833" s="29">
        <v>145</v>
      </c>
      <c r="AT1833" s="29">
        <v>0.56999999999999995</v>
      </c>
      <c r="AU1833" s="144">
        <v>2.271E-3</v>
      </c>
      <c r="AV1833" s="36" t="s">
        <v>28</v>
      </c>
      <c r="AW1833" s="102" t="s">
        <v>33</v>
      </c>
      <c r="AX1833" s="129" t="s">
        <v>33</v>
      </c>
      <c r="AY1833" s="106">
        <v>2</v>
      </c>
      <c r="BD1833" t="s">
        <v>417</v>
      </c>
      <c r="BE1833" t="s">
        <v>4488</v>
      </c>
      <c r="BF1833" t="s">
        <v>4740</v>
      </c>
      <c r="BH1833" t="str">
        <f t="shared" si="391"/>
        <v>AV</v>
      </c>
      <c r="BJ1833" t="str">
        <f t="shared" si="392"/>
        <v>OK</v>
      </c>
      <c r="BK1833" s="130">
        <v>12752</v>
      </c>
      <c r="BL1833" s="130" t="s">
        <v>37</v>
      </c>
      <c r="BM1833" s="131" t="s">
        <v>33</v>
      </c>
      <c r="BN1833" s="131" t="e">
        <v>#VALUE!</v>
      </c>
      <c r="BO1833">
        <v>12752</v>
      </c>
      <c r="BP1833">
        <v>0</v>
      </c>
    </row>
    <row r="1834" spans="1:68" ht="25.2" x14ac:dyDescent="0.3">
      <c r="A1834" s="1"/>
      <c r="B1834" s="47">
        <v>1609</v>
      </c>
      <c r="C1834" s="45">
        <v>1032704</v>
      </c>
      <c r="D1834" s="29"/>
      <c r="E1834" s="29"/>
      <c r="F1834" s="31" t="s">
        <v>1281</v>
      </c>
      <c r="G1834" s="29" t="s">
        <v>31</v>
      </c>
      <c r="H1834" s="37"/>
      <c r="I1834" s="148" t="s">
        <v>32</v>
      </c>
      <c r="J1834" s="147" t="s">
        <v>33</v>
      </c>
      <c r="K1834" s="148">
        <v>0</v>
      </c>
      <c r="L1834" s="148" t="s">
        <v>32</v>
      </c>
      <c r="M1834" s="147" t="s">
        <v>33</v>
      </c>
      <c r="N1834" s="29" t="str">
        <f t="shared" si="384"/>
        <v/>
      </c>
      <c r="O1834" s="29" t="str">
        <f t="shared" si="385"/>
        <v/>
      </c>
      <c r="P1834" s="29" t="str">
        <f t="shared" si="386"/>
        <v/>
      </c>
      <c r="Q1834" s="29" t="str">
        <f t="shared" si="387"/>
        <v/>
      </c>
      <c r="R1834" s="29" t="str">
        <f t="shared" si="388"/>
        <v/>
      </c>
      <c r="S1834" s="29" t="str">
        <f t="shared" si="389"/>
        <v/>
      </c>
      <c r="T1834" s="29" t="str">
        <f t="shared" si="390"/>
        <v/>
      </c>
      <c r="U1834" s="29"/>
      <c r="V1834" s="29"/>
      <c r="W1834" s="38" t="s">
        <v>1214</v>
      </c>
      <c r="X1834" s="29" t="s">
        <v>1275</v>
      </c>
      <c r="Y1834" s="146">
        <v>13047</v>
      </c>
      <c r="Z1834" s="33">
        <v>16701</v>
      </c>
      <c r="AA1834" s="34">
        <f t="shared" si="396"/>
        <v>0.28000000000000003</v>
      </c>
      <c r="AB1834" s="33">
        <f t="shared" si="398"/>
        <v>16701</v>
      </c>
      <c r="AC1834" s="34">
        <f t="shared" si="397"/>
        <v>0.28006438261669347</v>
      </c>
      <c r="AD1834" s="145">
        <f t="shared" si="393"/>
        <v>13917.5</v>
      </c>
      <c r="AE1834" s="105">
        <v>10872.5</v>
      </c>
      <c r="AF1834" s="34" t="s">
        <v>36</v>
      </c>
      <c r="AG1834" s="34" t="s">
        <v>36</v>
      </c>
      <c r="AH1834" s="34" t="s">
        <v>36</v>
      </c>
      <c r="AI1834" s="29">
        <v>0.751</v>
      </c>
      <c r="AJ1834" s="29">
        <v>2.3400000000000001E-3</v>
      </c>
      <c r="AK1834" s="29">
        <v>0</v>
      </c>
      <c r="AL1834" s="29">
        <v>0</v>
      </c>
      <c r="AM1834" s="29" t="s">
        <v>28</v>
      </c>
      <c r="AN1834" s="44" t="s">
        <v>27</v>
      </c>
      <c r="AO1834" s="29" t="s">
        <v>28</v>
      </c>
      <c r="AP1834" s="29">
        <v>1</v>
      </c>
      <c r="AQ1834" s="29">
        <v>228</v>
      </c>
      <c r="AR1834" s="29">
        <v>88</v>
      </c>
      <c r="AS1834" s="29">
        <v>145</v>
      </c>
      <c r="AT1834" s="29">
        <v>0.751</v>
      </c>
      <c r="AU1834" s="144">
        <v>2.9090000000000001E-3</v>
      </c>
      <c r="AV1834" s="36" t="s">
        <v>28</v>
      </c>
      <c r="AW1834" s="102" t="s">
        <v>33</v>
      </c>
      <c r="AX1834" s="129" t="s">
        <v>33</v>
      </c>
      <c r="AY1834" s="106">
        <v>4</v>
      </c>
      <c r="BD1834" t="s">
        <v>417</v>
      </c>
      <c r="BE1834" t="s">
        <v>4351</v>
      </c>
      <c r="BF1834" t="s">
        <v>4740</v>
      </c>
      <c r="BH1834" t="str">
        <f t="shared" si="391"/>
        <v/>
      </c>
      <c r="BJ1834" t="str">
        <f t="shared" si="392"/>
        <v>OK</v>
      </c>
      <c r="BK1834" s="130" t="s">
        <v>5302</v>
      </c>
      <c r="BL1834" s="130" t="e">
        <v>#VALUE!</v>
      </c>
      <c r="BM1834" s="131" t="s">
        <v>33</v>
      </c>
      <c r="BN1834" s="131" t="e">
        <v>#VALUE!</v>
      </c>
      <c r="BO1834" t="e">
        <v>#N/A</v>
      </c>
      <c r="BP1834">
        <v>0</v>
      </c>
    </row>
    <row r="1835" spans="1:68" ht="25.2" x14ac:dyDescent="0.3">
      <c r="A1835" s="1"/>
      <c r="B1835" s="47">
        <v>1610</v>
      </c>
      <c r="C1835" s="45">
        <v>1032705</v>
      </c>
      <c r="D1835" s="29"/>
      <c r="E1835" s="29"/>
      <c r="F1835" s="39" t="s">
        <v>1282</v>
      </c>
      <c r="G1835" s="29" t="s">
        <v>31</v>
      </c>
      <c r="H1835" s="37"/>
      <c r="I1835" s="148" t="s">
        <v>32</v>
      </c>
      <c r="J1835" s="147" t="s">
        <v>33</v>
      </c>
      <c r="K1835" s="148">
        <v>0</v>
      </c>
      <c r="L1835" s="148" t="s">
        <v>32</v>
      </c>
      <c r="M1835" s="147" t="s">
        <v>33</v>
      </c>
      <c r="N1835" s="29" t="str">
        <f t="shared" si="384"/>
        <v/>
      </c>
      <c r="O1835" s="29" t="str">
        <f t="shared" si="385"/>
        <v/>
      </c>
      <c r="P1835" s="29" t="str">
        <f t="shared" si="386"/>
        <v/>
      </c>
      <c r="Q1835" s="29" t="str">
        <f t="shared" si="387"/>
        <v/>
      </c>
      <c r="R1835" s="29" t="str">
        <f t="shared" si="388"/>
        <v/>
      </c>
      <c r="S1835" s="29" t="str">
        <f t="shared" si="389"/>
        <v/>
      </c>
      <c r="T1835" s="29" t="str">
        <f t="shared" si="390"/>
        <v/>
      </c>
      <c r="U1835" s="29"/>
      <c r="V1835" s="29"/>
      <c r="W1835" s="38" t="s">
        <v>1214</v>
      </c>
      <c r="X1835" s="29" t="s">
        <v>1275</v>
      </c>
      <c r="Y1835" s="146">
        <v>19044</v>
      </c>
      <c r="Z1835" s="33">
        <v>24376</v>
      </c>
      <c r="AA1835" s="34">
        <f t="shared" si="396"/>
        <v>0.28000000000000003</v>
      </c>
      <c r="AB1835" s="33">
        <f t="shared" si="398"/>
        <v>24376</v>
      </c>
      <c r="AC1835" s="34">
        <f t="shared" si="397"/>
        <v>0.27998317580340254</v>
      </c>
      <c r="AD1835" s="145">
        <f t="shared" si="393"/>
        <v>20313.332999999999</v>
      </c>
      <c r="AE1835" s="105">
        <v>15870</v>
      </c>
      <c r="AF1835" s="34" t="s">
        <v>36</v>
      </c>
      <c r="AG1835" s="34" t="s">
        <v>36</v>
      </c>
      <c r="AH1835" s="34" t="s">
        <v>36</v>
      </c>
      <c r="AI1835" s="29">
        <v>1.1200000000000001</v>
      </c>
      <c r="AJ1835" s="29">
        <v>4.1580000000000002E-3</v>
      </c>
      <c r="AK1835" s="29">
        <v>0</v>
      </c>
      <c r="AL1835" s="29">
        <v>0</v>
      </c>
      <c r="AM1835" s="29" t="s">
        <v>28</v>
      </c>
      <c r="AN1835" s="44" t="s">
        <v>27</v>
      </c>
      <c r="AO1835" s="29" t="s">
        <v>28</v>
      </c>
      <c r="AP1835" s="29">
        <v>1</v>
      </c>
      <c r="AQ1835" s="29">
        <v>328</v>
      </c>
      <c r="AR1835" s="29">
        <v>88</v>
      </c>
      <c r="AS1835" s="29">
        <v>145</v>
      </c>
      <c r="AT1835" s="29">
        <v>1.1200000000000001</v>
      </c>
      <c r="AU1835" s="144">
        <v>4.1850000000000004E-3</v>
      </c>
      <c r="AV1835" s="36" t="s">
        <v>28</v>
      </c>
      <c r="AW1835" s="102" t="s">
        <v>33</v>
      </c>
      <c r="AX1835" s="129" t="s">
        <v>33</v>
      </c>
      <c r="AY1835" s="106">
        <v>5</v>
      </c>
      <c r="BD1835" t="s">
        <v>417</v>
      </c>
      <c r="BE1835" t="s">
        <v>4351</v>
      </c>
      <c r="BF1835" t="s">
        <v>4740</v>
      </c>
      <c r="BH1835" t="str">
        <f t="shared" si="391"/>
        <v/>
      </c>
      <c r="BJ1835" t="str">
        <f t="shared" si="392"/>
        <v>OK</v>
      </c>
      <c r="BK1835" s="130" t="s">
        <v>5302</v>
      </c>
      <c r="BL1835" s="130" t="e">
        <v>#VALUE!</v>
      </c>
      <c r="BM1835" s="131" t="s">
        <v>33</v>
      </c>
      <c r="BN1835" s="131" t="e">
        <v>#VALUE!</v>
      </c>
      <c r="BO1835" t="e">
        <v>#N/A</v>
      </c>
      <c r="BP1835">
        <v>0</v>
      </c>
    </row>
    <row r="1836" spans="1:68" ht="25.2" x14ac:dyDescent="0.3">
      <c r="A1836" s="1"/>
      <c r="B1836" s="47">
        <v>1611</v>
      </c>
      <c r="C1836" s="45">
        <v>1042420</v>
      </c>
      <c r="D1836" s="40" t="s">
        <v>33</v>
      </c>
      <c r="E1836" s="40"/>
      <c r="F1836" s="31" t="s">
        <v>1283</v>
      </c>
      <c r="G1836" s="29" t="s">
        <v>47</v>
      </c>
      <c r="H1836" s="70" t="s">
        <v>4779</v>
      </c>
      <c r="I1836" s="148" t="s">
        <v>32</v>
      </c>
      <c r="J1836" s="147" t="s">
        <v>33</v>
      </c>
      <c r="K1836" s="148">
        <v>0</v>
      </c>
      <c r="L1836" s="148" t="s">
        <v>32</v>
      </c>
      <c r="M1836" s="147">
        <v>42045</v>
      </c>
      <c r="N1836" s="29" t="str">
        <f t="shared" si="384"/>
        <v/>
      </c>
      <c r="O1836" s="29" t="str">
        <f t="shared" si="385"/>
        <v/>
      </c>
      <c r="P1836" s="29" t="str">
        <f t="shared" si="386"/>
        <v/>
      </c>
      <c r="Q1836" s="29" t="str">
        <f t="shared" si="387"/>
        <v/>
      </c>
      <c r="R1836" s="29" t="str">
        <f t="shared" si="388"/>
        <v/>
      </c>
      <c r="S1836" s="29" t="str">
        <f t="shared" si="389"/>
        <v/>
      </c>
      <c r="T1836" s="29" t="str">
        <f t="shared" si="390"/>
        <v/>
      </c>
      <c r="U1836" s="40" t="s">
        <v>33</v>
      </c>
      <c r="V1836" s="40"/>
      <c r="W1836" s="38" t="s">
        <v>1214</v>
      </c>
      <c r="X1836" s="29" t="s">
        <v>1275</v>
      </c>
      <c r="Y1836" s="146">
        <v>3870</v>
      </c>
      <c r="Z1836" s="33">
        <v>4954</v>
      </c>
      <c r="AA1836" s="34">
        <f t="shared" si="396"/>
        <v>0.28000000000000003</v>
      </c>
      <c r="AB1836" s="33">
        <f t="shared" si="398"/>
        <v>4954</v>
      </c>
      <c r="AC1836" s="34">
        <f t="shared" si="397"/>
        <v>0.2801032558139534</v>
      </c>
      <c r="AD1836" s="145">
        <f t="shared" si="393"/>
        <v>4128.3329999999996</v>
      </c>
      <c r="AE1836" s="105">
        <v>3225</v>
      </c>
      <c r="AF1836" s="34" t="s">
        <v>36</v>
      </c>
      <c r="AG1836" s="34" t="s">
        <v>36</v>
      </c>
      <c r="AH1836" s="34" t="s">
        <v>36</v>
      </c>
      <c r="AI1836" s="29">
        <v>0.27200000000000002</v>
      </c>
      <c r="AJ1836" s="29">
        <v>8.1999999999999998E-4</v>
      </c>
      <c r="AK1836" s="29">
        <v>3</v>
      </c>
      <c r="AL1836" s="29">
        <v>0</v>
      </c>
      <c r="AM1836" s="29" t="s">
        <v>28</v>
      </c>
      <c r="AN1836" s="158" t="s">
        <v>28</v>
      </c>
      <c r="AO1836" s="29" t="s">
        <v>28</v>
      </c>
      <c r="AP1836" s="29">
        <v>1</v>
      </c>
      <c r="AQ1836" s="29">
        <v>140</v>
      </c>
      <c r="AR1836" s="29">
        <v>48</v>
      </c>
      <c r="AS1836" s="29">
        <v>138</v>
      </c>
      <c r="AT1836" s="29">
        <v>0.27200000000000002</v>
      </c>
      <c r="AU1836" s="144">
        <v>9.2699999999999998E-4</v>
      </c>
      <c r="AV1836" s="36" t="s">
        <v>28</v>
      </c>
      <c r="AW1836" s="102" t="s">
        <v>33</v>
      </c>
      <c r="AX1836" s="129" t="s">
        <v>33</v>
      </c>
      <c r="AY1836" s="106">
        <v>266</v>
      </c>
      <c r="BD1836" t="s">
        <v>417</v>
      </c>
      <c r="BE1836" t="s">
        <v>4351</v>
      </c>
      <c r="BF1836" t="s">
        <v>4740</v>
      </c>
      <c r="BH1836" t="str">
        <f t="shared" si="391"/>
        <v>AV</v>
      </c>
      <c r="BJ1836" t="str">
        <f t="shared" si="392"/>
        <v>OK</v>
      </c>
      <c r="BK1836" s="130">
        <v>4954</v>
      </c>
      <c r="BL1836" s="130" t="s">
        <v>37</v>
      </c>
      <c r="BM1836" s="131" t="s">
        <v>33</v>
      </c>
      <c r="BN1836" s="131" t="e">
        <v>#VALUE!</v>
      </c>
      <c r="BO1836">
        <v>4954</v>
      </c>
      <c r="BP1836">
        <v>3</v>
      </c>
    </row>
    <row r="1837" spans="1:68" ht="25.2" x14ac:dyDescent="0.3">
      <c r="A1837" s="1"/>
      <c r="B1837" s="47">
        <v>1612</v>
      </c>
      <c r="C1837" s="45">
        <v>1030580</v>
      </c>
      <c r="D1837" s="40" t="s">
        <v>33</v>
      </c>
      <c r="E1837" s="40"/>
      <c r="F1837" s="31" t="s">
        <v>1284</v>
      </c>
      <c r="G1837" s="29" t="s">
        <v>47</v>
      </c>
      <c r="H1837" s="70"/>
      <c r="I1837" s="148" t="s">
        <v>32</v>
      </c>
      <c r="J1837" s="147" t="s">
        <v>33</v>
      </c>
      <c r="K1837" s="148">
        <v>0</v>
      </c>
      <c r="L1837" s="148" t="s">
        <v>32</v>
      </c>
      <c r="M1837" s="147" t="s">
        <v>33</v>
      </c>
      <c r="N1837" s="29" t="str">
        <f t="shared" si="384"/>
        <v/>
      </c>
      <c r="O1837" s="29" t="str">
        <f t="shared" si="385"/>
        <v/>
      </c>
      <c r="P1837" s="29" t="str">
        <f t="shared" si="386"/>
        <v/>
      </c>
      <c r="Q1837" s="29" t="str">
        <f t="shared" si="387"/>
        <v/>
      </c>
      <c r="R1837" s="29" t="str">
        <f t="shared" si="388"/>
        <v/>
      </c>
      <c r="S1837" s="29" t="str">
        <f t="shared" si="389"/>
        <v/>
      </c>
      <c r="T1837" s="29" t="str">
        <f t="shared" si="390"/>
        <v/>
      </c>
      <c r="U1837" s="40" t="s">
        <v>33</v>
      </c>
      <c r="V1837" s="40"/>
      <c r="W1837" s="38" t="s">
        <v>1214</v>
      </c>
      <c r="X1837" s="29" t="s">
        <v>1275</v>
      </c>
      <c r="Y1837" s="146">
        <v>10269</v>
      </c>
      <c r="Z1837" s="33">
        <v>13144</v>
      </c>
      <c r="AA1837" s="34">
        <f t="shared" si="396"/>
        <v>0.28000000000000003</v>
      </c>
      <c r="AB1837" s="33">
        <f t="shared" si="398"/>
        <v>13144</v>
      </c>
      <c r="AC1837" s="34">
        <f t="shared" si="397"/>
        <v>0.2799687992988607</v>
      </c>
      <c r="AD1837" s="145">
        <f t="shared" si="393"/>
        <v>10953.333000000001</v>
      </c>
      <c r="AE1837" s="105">
        <v>8557.5</v>
      </c>
      <c r="AF1837" s="34" t="s">
        <v>36</v>
      </c>
      <c r="AG1837" s="34" t="s">
        <v>36</v>
      </c>
      <c r="AH1837" s="34" t="s">
        <v>36</v>
      </c>
      <c r="AI1837" s="29">
        <v>0.72199999999999998</v>
      </c>
      <c r="AJ1837" s="29">
        <v>1.1299999999999999E-3</v>
      </c>
      <c r="AK1837" s="29">
        <v>1</v>
      </c>
      <c r="AL1837" s="29">
        <v>0</v>
      </c>
      <c r="AM1837" s="29" t="s">
        <v>28</v>
      </c>
      <c r="AN1837" s="44" t="s">
        <v>27</v>
      </c>
      <c r="AO1837" s="29" t="s">
        <v>28</v>
      </c>
      <c r="AP1837" s="29">
        <v>1</v>
      </c>
      <c r="AQ1837" s="29">
        <v>178</v>
      </c>
      <c r="AR1837" s="29">
        <v>88</v>
      </c>
      <c r="AS1837" s="29">
        <v>145</v>
      </c>
      <c r="AT1837" s="29">
        <v>0.72199999999999998</v>
      </c>
      <c r="AU1837" s="144">
        <v>2.271E-3</v>
      </c>
      <c r="AV1837" s="36" t="s">
        <v>28</v>
      </c>
      <c r="AW1837" s="102" t="s">
        <v>33</v>
      </c>
      <c r="AX1837" s="129" t="s">
        <v>33</v>
      </c>
      <c r="AY1837" s="106">
        <v>185</v>
      </c>
      <c r="BD1837" t="s">
        <v>417</v>
      </c>
      <c r="BE1837" t="s">
        <v>4488</v>
      </c>
      <c r="BF1837" t="s">
        <v>4740</v>
      </c>
      <c r="BH1837" t="str">
        <f t="shared" si="391"/>
        <v>AV</v>
      </c>
      <c r="BJ1837" t="str">
        <f t="shared" si="392"/>
        <v>OK</v>
      </c>
      <c r="BK1837" s="130" t="s">
        <v>5302</v>
      </c>
      <c r="BL1837" s="130" t="e">
        <v>#VALUE!</v>
      </c>
      <c r="BM1837" s="131" t="s">
        <v>33</v>
      </c>
      <c r="BN1837" s="131" t="e">
        <v>#VALUE!</v>
      </c>
      <c r="BO1837" t="e">
        <v>#N/A</v>
      </c>
      <c r="BP1837">
        <v>3</v>
      </c>
    </row>
    <row r="1838" spans="1:68" ht="25.2" x14ac:dyDescent="0.3">
      <c r="A1838" s="1"/>
      <c r="B1838" s="47">
        <v>1613</v>
      </c>
      <c r="C1838" s="45">
        <v>1030581</v>
      </c>
      <c r="D1838" s="40" t="s">
        <v>33</v>
      </c>
      <c r="E1838" s="40"/>
      <c r="F1838" s="31" t="s">
        <v>1285</v>
      </c>
      <c r="G1838" s="29" t="s">
        <v>47</v>
      </c>
      <c r="H1838" s="70" t="s">
        <v>4779</v>
      </c>
      <c r="I1838" s="148" t="s">
        <v>32</v>
      </c>
      <c r="J1838" s="147" t="s">
        <v>33</v>
      </c>
      <c r="K1838" s="148">
        <v>0</v>
      </c>
      <c r="L1838" s="148" t="s">
        <v>32</v>
      </c>
      <c r="M1838" s="147" t="s">
        <v>33</v>
      </c>
      <c r="N1838" s="29" t="str">
        <f t="shared" si="384"/>
        <v/>
      </c>
      <c r="O1838" s="29" t="str">
        <f t="shared" si="385"/>
        <v/>
      </c>
      <c r="P1838" s="29" t="str">
        <f t="shared" si="386"/>
        <v/>
      </c>
      <c r="Q1838" s="29" t="str">
        <f t="shared" si="387"/>
        <v/>
      </c>
      <c r="R1838" s="29" t="str">
        <f t="shared" si="388"/>
        <v/>
      </c>
      <c r="S1838" s="29" t="str">
        <f t="shared" si="389"/>
        <v/>
      </c>
      <c r="T1838" s="29" t="str">
        <f t="shared" si="390"/>
        <v/>
      </c>
      <c r="U1838" s="40" t="s">
        <v>33</v>
      </c>
      <c r="V1838" s="40"/>
      <c r="W1838" s="38" t="s">
        <v>1214</v>
      </c>
      <c r="X1838" s="29" t="s">
        <v>1275</v>
      </c>
      <c r="Y1838" s="146">
        <v>13452</v>
      </c>
      <c r="Z1838" s="33">
        <v>17218</v>
      </c>
      <c r="AA1838" s="34">
        <f t="shared" si="396"/>
        <v>0.28000000000000003</v>
      </c>
      <c r="AB1838" s="33">
        <f t="shared" si="398"/>
        <v>17218</v>
      </c>
      <c r="AC1838" s="34">
        <f t="shared" si="397"/>
        <v>0.27995834076717224</v>
      </c>
      <c r="AD1838" s="145">
        <f t="shared" si="393"/>
        <v>14348.333000000001</v>
      </c>
      <c r="AE1838" s="105">
        <v>11210</v>
      </c>
      <c r="AF1838" s="34" t="s">
        <v>36</v>
      </c>
      <c r="AG1838" s="34" t="s">
        <v>36</v>
      </c>
      <c r="AH1838" s="34" t="s">
        <v>36</v>
      </c>
      <c r="AI1838" s="29">
        <v>0.95499999999999996</v>
      </c>
      <c r="AJ1838" s="29">
        <v>2.7999999999999998E-4</v>
      </c>
      <c r="AK1838" s="29">
        <v>0</v>
      </c>
      <c r="AL1838" s="29">
        <v>0</v>
      </c>
      <c r="AM1838" s="29" t="s">
        <v>28</v>
      </c>
      <c r="AN1838" s="44" t="s">
        <v>27</v>
      </c>
      <c r="AO1838" s="29" t="s">
        <v>28</v>
      </c>
      <c r="AP1838" s="29">
        <v>1</v>
      </c>
      <c r="AQ1838" s="29">
        <v>228</v>
      </c>
      <c r="AR1838" s="29">
        <v>88</v>
      </c>
      <c r="AS1838" s="29">
        <v>14</v>
      </c>
      <c r="AT1838" s="29">
        <v>0.95499999999999996</v>
      </c>
      <c r="AU1838" s="144">
        <v>2.81E-4</v>
      </c>
      <c r="AV1838" s="36" t="s">
        <v>28</v>
      </c>
      <c r="AW1838" s="102" t="s">
        <v>33</v>
      </c>
      <c r="AX1838" s="129" t="s">
        <v>33</v>
      </c>
      <c r="AY1838" s="106">
        <v>200</v>
      </c>
      <c r="BD1838" t="s">
        <v>417</v>
      </c>
      <c r="BE1838" t="s">
        <v>4351</v>
      </c>
      <c r="BF1838" t="s">
        <v>4740</v>
      </c>
      <c r="BH1838" t="str">
        <f t="shared" si="391"/>
        <v/>
      </c>
      <c r="BJ1838" t="str">
        <f t="shared" si="392"/>
        <v>OK</v>
      </c>
      <c r="BK1838" s="130" t="s">
        <v>5302</v>
      </c>
      <c r="BL1838" s="130" t="e">
        <v>#VALUE!</v>
      </c>
      <c r="BM1838" s="131" t="s">
        <v>33</v>
      </c>
      <c r="BN1838" s="131" t="e">
        <v>#VALUE!</v>
      </c>
      <c r="BO1838">
        <v>17218</v>
      </c>
      <c r="BP1838">
        <v>5</v>
      </c>
    </row>
    <row r="1839" spans="1:68" ht="25.2" x14ac:dyDescent="0.3">
      <c r="A1839" s="1"/>
      <c r="B1839" s="47">
        <v>1614</v>
      </c>
      <c r="C1839" s="45">
        <v>1030582</v>
      </c>
      <c r="D1839" s="40" t="s">
        <v>33</v>
      </c>
      <c r="E1839" s="40"/>
      <c r="F1839" s="31" t="s">
        <v>1286</v>
      </c>
      <c r="G1839" s="29" t="s">
        <v>47</v>
      </c>
      <c r="H1839" s="70"/>
      <c r="I1839" s="148" t="s">
        <v>32</v>
      </c>
      <c r="J1839" s="147" t="s">
        <v>33</v>
      </c>
      <c r="K1839" s="148">
        <v>0</v>
      </c>
      <c r="L1839" s="148" t="s">
        <v>32</v>
      </c>
      <c r="M1839" s="147" t="s">
        <v>33</v>
      </c>
      <c r="N1839" s="29" t="str">
        <f t="shared" si="384"/>
        <v/>
      </c>
      <c r="O1839" s="29" t="str">
        <f t="shared" si="385"/>
        <v/>
      </c>
      <c r="P1839" s="29" t="str">
        <f t="shared" si="386"/>
        <v/>
      </c>
      <c r="Q1839" s="29" t="str">
        <f t="shared" si="387"/>
        <v/>
      </c>
      <c r="R1839" s="29" t="str">
        <f t="shared" si="388"/>
        <v/>
      </c>
      <c r="S1839" s="29" t="str">
        <f t="shared" si="389"/>
        <v/>
      </c>
      <c r="T1839" s="29" t="str">
        <f t="shared" si="390"/>
        <v/>
      </c>
      <c r="U1839" s="40" t="s">
        <v>33</v>
      </c>
      <c r="V1839" s="40"/>
      <c r="W1839" s="38" t="s">
        <v>1214</v>
      </c>
      <c r="X1839" s="29" t="s">
        <v>1275</v>
      </c>
      <c r="Y1839" s="146">
        <v>19635</v>
      </c>
      <c r="Z1839" s="33">
        <v>25133</v>
      </c>
      <c r="AA1839" s="34">
        <f t="shared" si="396"/>
        <v>0.28000000000000003</v>
      </c>
      <c r="AB1839" s="33">
        <f t="shared" si="398"/>
        <v>25133</v>
      </c>
      <c r="AC1839" s="34">
        <f t="shared" si="397"/>
        <v>0.28001020626432399</v>
      </c>
      <c r="AD1839" s="145">
        <f t="shared" si="393"/>
        <v>20944.167000000001</v>
      </c>
      <c r="AE1839" s="105">
        <v>16362.5</v>
      </c>
      <c r="AF1839" s="34" t="s">
        <v>36</v>
      </c>
      <c r="AG1839" s="34" t="s">
        <v>36</v>
      </c>
      <c r="AH1839" s="34" t="s">
        <v>36</v>
      </c>
      <c r="AI1839" s="29">
        <v>1.4139999999999999</v>
      </c>
      <c r="AJ1839" s="29">
        <v>4.163E-3</v>
      </c>
      <c r="AK1839" s="29">
        <v>1</v>
      </c>
      <c r="AL1839" s="29">
        <v>0</v>
      </c>
      <c r="AM1839" s="29" t="s">
        <v>28</v>
      </c>
      <c r="AN1839" s="44" t="s">
        <v>27</v>
      </c>
      <c r="AO1839" s="29" t="s">
        <v>28</v>
      </c>
      <c r="AP1839" s="29">
        <v>1</v>
      </c>
      <c r="AQ1839" s="29">
        <v>328</v>
      </c>
      <c r="AR1839" s="29">
        <v>88</v>
      </c>
      <c r="AS1839" s="29">
        <v>145</v>
      </c>
      <c r="AT1839" s="29">
        <v>1.4139999999999999</v>
      </c>
      <c r="AU1839" s="144">
        <v>4.1850000000000004E-3</v>
      </c>
      <c r="AV1839" s="36" t="s">
        <v>28</v>
      </c>
      <c r="AW1839" s="102" t="s">
        <v>33</v>
      </c>
      <c r="AX1839" s="129" t="s">
        <v>33</v>
      </c>
      <c r="AY1839" s="106">
        <v>154</v>
      </c>
      <c r="BD1839" t="s">
        <v>417</v>
      </c>
      <c r="BE1839" t="s">
        <v>4351</v>
      </c>
      <c r="BF1839" t="s">
        <v>4740</v>
      </c>
      <c r="BH1839" t="str">
        <f t="shared" si="391"/>
        <v>AV</v>
      </c>
      <c r="BJ1839" t="str">
        <f t="shared" si="392"/>
        <v>OK</v>
      </c>
      <c r="BK1839" s="130" t="s">
        <v>5302</v>
      </c>
      <c r="BL1839" s="130" t="e">
        <v>#VALUE!</v>
      </c>
      <c r="BM1839" s="131" t="s">
        <v>33</v>
      </c>
      <c r="BN1839" s="131" t="e">
        <v>#VALUE!</v>
      </c>
      <c r="BO1839" t="e">
        <v>#N/A</v>
      </c>
      <c r="BP1839">
        <v>3</v>
      </c>
    </row>
    <row r="1840" spans="1:68" ht="25.2" x14ac:dyDescent="0.3">
      <c r="A1840" s="1"/>
      <c r="B1840" s="47">
        <v>1615</v>
      </c>
      <c r="C1840" s="45">
        <v>1042471</v>
      </c>
      <c r="D1840" s="40" t="s">
        <v>33</v>
      </c>
      <c r="E1840" s="40"/>
      <c r="F1840" s="31" t="s">
        <v>1287</v>
      </c>
      <c r="G1840" s="29" t="s">
        <v>47</v>
      </c>
      <c r="H1840" s="70" t="s">
        <v>4779</v>
      </c>
      <c r="I1840" s="148" t="s">
        <v>32</v>
      </c>
      <c r="J1840" s="147" t="s">
        <v>33</v>
      </c>
      <c r="K1840" s="148">
        <v>0</v>
      </c>
      <c r="L1840" s="148" t="s">
        <v>32</v>
      </c>
      <c r="M1840" s="147" t="s">
        <v>33</v>
      </c>
      <c r="N1840" s="29" t="str">
        <f t="shared" si="384"/>
        <v/>
      </c>
      <c r="O1840" s="29" t="str">
        <f t="shared" si="385"/>
        <v/>
      </c>
      <c r="P1840" s="29" t="str">
        <f t="shared" si="386"/>
        <v/>
      </c>
      <c r="Q1840" s="29" t="str">
        <f t="shared" si="387"/>
        <v/>
      </c>
      <c r="R1840" s="29" t="str">
        <f t="shared" si="388"/>
        <v/>
      </c>
      <c r="S1840" s="29" t="str">
        <f t="shared" si="389"/>
        <v/>
      </c>
      <c r="T1840" s="29" t="str">
        <f t="shared" si="390"/>
        <v/>
      </c>
      <c r="U1840" s="40" t="s">
        <v>33</v>
      </c>
      <c r="V1840" s="40"/>
      <c r="W1840" s="38" t="s">
        <v>1214</v>
      </c>
      <c r="X1840" s="29" t="s">
        <v>1275</v>
      </c>
      <c r="Y1840" s="146">
        <v>4943</v>
      </c>
      <c r="Z1840" s="33">
        <v>6327</v>
      </c>
      <c r="AA1840" s="34">
        <f t="shared" si="396"/>
        <v>0.28000000000000003</v>
      </c>
      <c r="AB1840" s="33">
        <f t="shared" si="398"/>
        <v>6327</v>
      </c>
      <c r="AC1840" s="34">
        <f t="shared" si="397"/>
        <v>0.27999180416817271</v>
      </c>
      <c r="AD1840" s="145">
        <f t="shared" si="393"/>
        <v>5272.5</v>
      </c>
      <c r="AE1840" s="105">
        <v>4119.1670000000004</v>
      </c>
      <c r="AF1840" s="34" t="s">
        <v>36</v>
      </c>
      <c r="AG1840" s="34" t="s">
        <v>36</v>
      </c>
      <c r="AH1840" s="34" t="s">
        <v>36</v>
      </c>
      <c r="AI1840" s="29">
        <v>0.28000000000000003</v>
      </c>
      <c r="AJ1840" s="29">
        <v>1.103E-3</v>
      </c>
      <c r="AK1840" s="29">
        <v>0</v>
      </c>
      <c r="AL1840" s="29">
        <v>0</v>
      </c>
      <c r="AM1840" s="29" t="s">
        <v>28</v>
      </c>
      <c r="AN1840" s="44" t="s">
        <v>27</v>
      </c>
      <c r="AO1840" s="29" t="s">
        <v>28</v>
      </c>
      <c r="AP1840" s="29">
        <v>1</v>
      </c>
      <c r="AQ1840" s="29">
        <v>138</v>
      </c>
      <c r="AR1840" s="29">
        <v>88</v>
      </c>
      <c r="AS1840" s="29">
        <v>190</v>
      </c>
      <c r="AT1840" s="29">
        <v>0.28000000000000003</v>
      </c>
      <c r="AU1840" s="144">
        <v>2.307E-3</v>
      </c>
      <c r="AV1840" s="36" t="s">
        <v>28</v>
      </c>
      <c r="AW1840" s="102" t="s">
        <v>33</v>
      </c>
      <c r="AX1840" s="129" t="s">
        <v>33</v>
      </c>
      <c r="AY1840" s="106">
        <v>1020</v>
      </c>
      <c r="BD1840" t="s">
        <v>417</v>
      </c>
      <c r="BE1840" t="s">
        <v>4488</v>
      </c>
      <c r="BF1840" t="s">
        <v>4740</v>
      </c>
      <c r="BH1840" t="str">
        <f t="shared" si="391"/>
        <v/>
      </c>
      <c r="BJ1840" t="str">
        <f t="shared" si="392"/>
        <v>OK</v>
      </c>
      <c r="BK1840" s="130" t="s">
        <v>5302</v>
      </c>
      <c r="BL1840" s="130" t="e">
        <v>#VALUE!</v>
      </c>
      <c r="BM1840" s="131" t="s">
        <v>33</v>
      </c>
      <c r="BN1840" s="131" t="e">
        <v>#VALUE!</v>
      </c>
      <c r="BO1840">
        <v>6327</v>
      </c>
      <c r="BP1840">
        <v>35</v>
      </c>
    </row>
    <row r="1841" spans="1:68" ht="25.2" x14ac:dyDescent="0.3">
      <c r="A1841" s="1"/>
      <c r="B1841" s="47">
        <v>1616</v>
      </c>
      <c r="C1841" s="45">
        <v>1030583</v>
      </c>
      <c r="D1841" s="40" t="s">
        <v>33</v>
      </c>
      <c r="E1841" s="40"/>
      <c r="F1841" s="31" t="s">
        <v>1288</v>
      </c>
      <c r="G1841" s="29" t="s">
        <v>47</v>
      </c>
      <c r="H1841" s="70" t="s">
        <v>4779</v>
      </c>
      <c r="I1841" s="148" t="s">
        <v>32</v>
      </c>
      <c r="J1841" s="147" t="s">
        <v>33</v>
      </c>
      <c r="K1841" s="148">
        <v>0</v>
      </c>
      <c r="L1841" s="148" t="s">
        <v>32</v>
      </c>
      <c r="M1841" s="147" t="s">
        <v>33</v>
      </c>
      <c r="N1841" s="29" t="str">
        <f t="shared" si="384"/>
        <v/>
      </c>
      <c r="O1841" s="29" t="str">
        <f t="shared" si="385"/>
        <v/>
      </c>
      <c r="P1841" s="29" t="str">
        <f t="shared" si="386"/>
        <v/>
      </c>
      <c r="Q1841" s="29" t="str">
        <f t="shared" si="387"/>
        <v/>
      </c>
      <c r="R1841" s="29" t="str">
        <f t="shared" si="388"/>
        <v/>
      </c>
      <c r="S1841" s="29" t="str">
        <f t="shared" si="389"/>
        <v/>
      </c>
      <c r="T1841" s="29" t="str">
        <f t="shared" si="390"/>
        <v/>
      </c>
      <c r="U1841" s="40" t="s">
        <v>33</v>
      </c>
      <c r="V1841" s="40"/>
      <c r="W1841" s="38" t="s">
        <v>1214</v>
      </c>
      <c r="X1841" s="29" t="s">
        <v>1275</v>
      </c>
      <c r="Y1841" s="146">
        <v>13337</v>
      </c>
      <c r="Z1841" s="33">
        <v>17072</v>
      </c>
      <c r="AA1841" s="34">
        <f t="shared" si="396"/>
        <v>0.28000000000000003</v>
      </c>
      <c r="AB1841" s="33">
        <f t="shared" si="398"/>
        <v>17072</v>
      </c>
      <c r="AC1841" s="34">
        <f t="shared" si="397"/>
        <v>0.28004797840449941</v>
      </c>
      <c r="AD1841" s="145">
        <f t="shared" si="393"/>
        <v>14226.666999999999</v>
      </c>
      <c r="AE1841" s="105">
        <v>11114.166999999999</v>
      </c>
      <c r="AF1841" s="34" t="s">
        <v>36</v>
      </c>
      <c r="AG1841" s="34" t="s">
        <v>36</v>
      </c>
      <c r="AH1841" s="34" t="s">
        <v>36</v>
      </c>
      <c r="AI1841" s="29">
        <v>0.75800000000000001</v>
      </c>
      <c r="AJ1841" s="29">
        <v>2.98E-3</v>
      </c>
      <c r="AK1841" s="29">
        <v>0</v>
      </c>
      <c r="AL1841" s="29">
        <v>0</v>
      </c>
      <c r="AM1841" s="29" t="s">
        <v>28</v>
      </c>
      <c r="AN1841" s="44" t="s">
        <v>27</v>
      </c>
      <c r="AO1841" s="29" t="s">
        <v>28</v>
      </c>
      <c r="AP1841" s="29">
        <v>1</v>
      </c>
      <c r="AQ1841" s="29">
        <v>178</v>
      </c>
      <c r="AR1841" s="29">
        <v>88</v>
      </c>
      <c r="AS1841" s="29">
        <v>190</v>
      </c>
      <c r="AT1841" s="29">
        <v>0.75800000000000001</v>
      </c>
      <c r="AU1841" s="144">
        <v>2.9759999999999999E-3</v>
      </c>
      <c r="AV1841" s="36" t="s">
        <v>28</v>
      </c>
      <c r="AW1841" s="102" t="s">
        <v>33</v>
      </c>
      <c r="AX1841" s="129" t="s">
        <v>33</v>
      </c>
      <c r="AY1841" s="106">
        <v>969</v>
      </c>
      <c r="BD1841" t="s">
        <v>417</v>
      </c>
      <c r="BE1841" t="s">
        <v>4488</v>
      </c>
      <c r="BF1841" t="s">
        <v>4740</v>
      </c>
      <c r="BH1841" t="str">
        <f t="shared" si="391"/>
        <v/>
      </c>
      <c r="BJ1841" t="str">
        <f t="shared" si="392"/>
        <v>OK</v>
      </c>
      <c r="BK1841" s="130">
        <v>17072</v>
      </c>
      <c r="BL1841" s="130" t="s">
        <v>37</v>
      </c>
      <c r="BM1841" s="131" t="s">
        <v>33</v>
      </c>
      <c r="BN1841" s="131" t="e">
        <v>#VALUE!</v>
      </c>
      <c r="BO1841">
        <v>17072</v>
      </c>
      <c r="BP1841">
        <v>34</v>
      </c>
    </row>
    <row r="1842" spans="1:68" ht="25.2" x14ac:dyDescent="0.3">
      <c r="A1842" s="1"/>
      <c r="B1842" s="47">
        <v>1617</v>
      </c>
      <c r="C1842" s="45">
        <v>1030584</v>
      </c>
      <c r="D1842" s="40" t="s">
        <v>33</v>
      </c>
      <c r="E1842" s="40"/>
      <c r="F1842" s="31" t="s">
        <v>1289</v>
      </c>
      <c r="G1842" s="29" t="s">
        <v>42</v>
      </c>
      <c r="H1842" s="29"/>
      <c r="I1842" s="148" t="s">
        <v>32</v>
      </c>
      <c r="J1842" s="147" t="s">
        <v>33</v>
      </c>
      <c r="K1842" s="148">
        <v>0</v>
      </c>
      <c r="L1842" s="148" t="s">
        <v>32</v>
      </c>
      <c r="M1842" s="147" t="s">
        <v>33</v>
      </c>
      <c r="N1842" s="29" t="str">
        <f t="shared" si="384"/>
        <v/>
      </c>
      <c r="O1842" s="29" t="str">
        <f t="shared" si="385"/>
        <v/>
      </c>
      <c r="P1842" s="29" t="str">
        <f t="shared" si="386"/>
        <v/>
      </c>
      <c r="Q1842" s="29" t="str">
        <f t="shared" si="387"/>
        <v/>
      </c>
      <c r="R1842" s="29" t="str">
        <f t="shared" si="388"/>
        <v/>
      </c>
      <c r="S1842" s="29" t="str">
        <f t="shared" si="389"/>
        <v/>
      </c>
      <c r="T1842" s="29" t="str">
        <f t="shared" si="390"/>
        <v/>
      </c>
      <c r="U1842" s="40" t="s">
        <v>33</v>
      </c>
      <c r="V1842" s="40"/>
      <c r="W1842" s="38" t="s">
        <v>1214</v>
      </c>
      <c r="X1842" s="29" t="s">
        <v>1275</v>
      </c>
      <c r="Y1842" s="146">
        <v>17410</v>
      </c>
      <c r="Z1842" s="33">
        <v>22285</v>
      </c>
      <c r="AA1842" s="34">
        <f t="shared" si="396"/>
        <v>0.28000000000000003</v>
      </c>
      <c r="AB1842" s="33">
        <f t="shared" si="398"/>
        <v>22285</v>
      </c>
      <c r="AC1842" s="34">
        <f t="shared" si="397"/>
        <v>0.28001149408412379</v>
      </c>
      <c r="AD1842" s="145">
        <f t="shared" si="393"/>
        <v>18570.832999999999</v>
      </c>
      <c r="AE1842" s="105">
        <v>14508.333000000001</v>
      </c>
      <c r="AF1842" s="34" t="s">
        <v>36</v>
      </c>
      <c r="AG1842" s="34" t="s">
        <v>36</v>
      </c>
      <c r="AH1842" s="34" t="s">
        <v>36</v>
      </c>
      <c r="AI1842" s="29">
        <v>1.002</v>
      </c>
      <c r="AJ1842" s="29">
        <v>3.656E-3</v>
      </c>
      <c r="AK1842" s="29">
        <v>0</v>
      </c>
      <c r="AL1842" s="29">
        <v>0</v>
      </c>
      <c r="AM1842" s="29" t="s">
        <v>28</v>
      </c>
      <c r="AN1842" s="44" t="s">
        <v>27</v>
      </c>
      <c r="AO1842" s="29" t="s">
        <v>28</v>
      </c>
      <c r="AP1842" s="29">
        <v>1</v>
      </c>
      <c r="AQ1842" s="29">
        <v>228</v>
      </c>
      <c r="AR1842" s="29">
        <v>88</v>
      </c>
      <c r="AS1842" s="29">
        <v>190</v>
      </c>
      <c r="AT1842" s="29">
        <v>1.002</v>
      </c>
      <c r="AU1842" s="144">
        <v>3.8119999999999999E-3</v>
      </c>
      <c r="AV1842" s="36" t="s">
        <v>28</v>
      </c>
      <c r="AW1842" s="102" t="s">
        <v>33</v>
      </c>
      <c r="AX1842" s="129" t="s">
        <v>33</v>
      </c>
      <c r="AY1842" s="106">
        <v>1846</v>
      </c>
      <c r="BD1842" t="s">
        <v>417</v>
      </c>
      <c r="BE1842" t="s">
        <v>4488</v>
      </c>
      <c r="BF1842" t="s">
        <v>4740</v>
      </c>
      <c r="BH1842" t="str">
        <f t="shared" si="391"/>
        <v/>
      </c>
      <c r="BJ1842" t="str">
        <f t="shared" si="392"/>
        <v>OK</v>
      </c>
      <c r="BK1842" s="130" t="s">
        <v>5302</v>
      </c>
      <c r="BL1842" s="130" t="e">
        <v>#VALUE!</v>
      </c>
      <c r="BM1842" s="131" t="s">
        <v>33</v>
      </c>
      <c r="BN1842" s="131" t="e">
        <v>#VALUE!</v>
      </c>
      <c r="BO1842" t="e">
        <v>#N/A</v>
      </c>
      <c r="BP1842">
        <v>70</v>
      </c>
    </row>
    <row r="1843" spans="1:68" ht="25.2" x14ac:dyDescent="0.3">
      <c r="A1843" s="1"/>
      <c r="B1843" s="47">
        <v>1618</v>
      </c>
      <c r="C1843" s="45">
        <v>1030585</v>
      </c>
      <c r="D1843" s="40" t="s">
        <v>33</v>
      </c>
      <c r="E1843" s="40"/>
      <c r="F1843" s="31" t="s">
        <v>1290</v>
      </c>
      <c r="G1843" s="29" t="s">
        <v>42</v>
      </c>
      <c r="H1843" s="70"/>
      <c r="I1843" s="148" t="s">
        <v>32</v>
      </c>
      <c r="J1843" s="147" t="s">
        <v>33</v>
      </c>
      <c r="K1843" s="148">
        <v>0</v>
      </c>
      <c r="L1843" s="148" t="s">
        <v>32</v>
      </c>
      <c r="M1843" s="147">
        <v>42671</v>
      </c>
      <c r="N1843" s="29" t="str">
        <f t="shared" si="384"/>
        <v/>
      </c>
      <c r="O1843" s="29" t="str">
        <f t="shared" si="385"/>
        <v/>
      </c>
      <c r="P1843" s="29" t="str">
        <f t="shared" si="386"/>
        <v/>
      </c>
      <c r="Q1843" s="29" t="str">
        <f t="shared" si="387"/>
        <v/>
      </c>
      <c r="R1843" s="29" t="str">
        <f t="shared" si="388"/>
        <v/>
      </c>
      <c r="S1843" s="29" t="str">
        <f t="shared" si="389"/>
        <v/>
      </c>
      <c r="T1843" s="29" t="str">
        <f t="shared" si="390"/>
        <v/>
      </c>
      <c r="U1843" s="40" t="s">
        <v>33</v>
      </c>
      <c r="V1843" s="40"/>
      <c r="W1843" s="38" t="s">
        <v>1214</v>
      </c>
      <c r="X1843" s="29" t="s">
        <v>1275</v>
      </c>
      <c r="Y1843" s="146">
        <v>25458</v>
      </c>
      <c r="Z1843" s="33">
        <v>32586</v>
      </c>
      <c r="AA1843" s="34">
        <f t="shared" si="396"/>
        <v>0.28000000000000003</v>
      </c>
      <c r="AB1843" s="33">
        <f t="shared" si="398"/>
        <v>32586</v>
      </c>
      <c r="AC1843" s="34">
        <f t="shared" si="397"/>
        <v>0.2799905727079896</v>
      </c>
      <c r="AD1843" s="145">
        <f t="shared" si="393"/>
        <v>27155</v>
      </c>
      <c r="AE1843" s="105">
        <v>21215</v>
      </c>
      <c r="AF1843" s="34" t="s">
        <v>36</v>
      </c>
      <c r="AG1843" s="34" t="s">
        <v>36</v>
      </c>
      <c r="AH1843" s="34" t="s">
        <v>36</v>
      </c>
      <c r="AI1843" s="29">
        <v>1.49</v>
      </c>
      <c r="AJ1843" s="29">
        <v>4.5599999999999998E-3</v>
      </c>
      <c r="AK1843" s="29">
        <v>0</v>
      </c>
      <c r="AL1843" s="29">
        <v>0</v>
      </c>
      <c r="AM1843" s="29" t="s">
        <v>28</v>
      </c>
      <c r="AN1843" s="44" t="s">
        <v>27</v>
      </c>
      <c r="AO1843" s="29" t="s">
        <v>28</v>
      </c>
      <c r="AP1843" s="29">
        <v>1</v>
      </c>
      <c r="AQ1843" s="29">
        <v>328</v>
      </c>
      <c r="AR1843" s="29">
        <v>88</v>
      </c>
      <c r="AS1843" s="29">
        <v>190</v>
      </c>
      <c r="AT1843" s="29">
        <v>1.49</v>
      </c>
      <c r="AU1843" s="144">
        <v>5.4840000000000002E-3</v>
      </c>
      <c r="AV1843" s="36" t="s">
        <v>28</v>
      </c>
      <c r="AW1843" s="102" t="s">
        <v>33</v>
      </c>
      <c r="AX1843" s="129" t="s">
        <v>33</v>
      </c>
      <c r="AY1843" s="106">
        <v>1290</v>
      </c>
      <c r="BD1843" t="s">
        <v>417</v>
      </c>
      <c r="BE1843" t="s">
        <v>4488</v>
      </c>
      <c r="BF1843" t="s">
        <v>4740</v>
      </c>
      <c r="BH1843" t="str">
        <f t="shared" si="391"/>
        <v/>
      </c>
      <c r="BJ1843" t="str">
        <f t="shared" si="392"/>
        <v>OK</v>
      </c>
      <c r="BK1843" s="130" t="s">
        <v>5302</v>
      </c>
      <c r="BL1843" s="130" t="e">
        <v>#VALUE!</v>
      </c>
      <c r="BM1843" s="131" t="s">
        <v>33</v>
      </c>
      <c r="BN1843" s="131" t="e">
        <v>#VALUE!</v>
      </c>
      <c r="BO1843" t="e">
        <v>#N/A</v>
      </c>
      <c r="BP1843">
        <v>55</v>
      </c>
    </row>
    <row r="1844" spans="1:68" ht="25.2" x14ac:dyDescent="0.3">
      <c r="A1844" s="1"/>
      <c r="B1844" s="47">
        <v>1619</v>
      </c>
      <c r="C1844" s="45">
        <v>1009209</v>
      </c>
      <c r="D1844" s="40" t="s">
        <v>33</v>
      </c>
      <c r="E1844" s="40"/>
      <c r="F1844" s="31" t="s">
        <v>1291</v>
      </c>
      <c r="G1844" s="29" t="s">
        <v>42</v>
      </c>
      <c r="H1844" s="70"/>
      <c r="I1844" s="148" t="s">
        <v>32</v>
      </c>
      <c r="J1844" s="147" t="s">
        <v>33</v>
      </c>
      <c r="K1844" s="148">
        <v>0</v>
      </c>
      <c r="L1844" s="148" t="s">
        <v>32</v>
      </c>
      <c r="M1844" s="147" t="s">
        <v>33</v>
      </c>
      <c r="N1844" s="29" t="str">
        <f t="shared" si="384"/>
        <v/>
      </c>
      <c r="O1844" s="29" t="str">
        <f t="shared" si="385"/>
        <v/>
      </c>
      <c r="P1844" s="29" t="str">
        <f t="shared" si="386"/>
        <v/>
      </c>
      <c r="Q1844" s="29" t="str">
        <f t="shared" si="387"/>
        <v/>
      </c>
      <c r="R1844" s="29" t="str">
        <f t="shared" si="388"/>
        <v/>
      </c>
      <c r="S1844" s="29" t="str">
        <f t="shared" si="389"/>
        <v/>
      </c>
      <c r="T1844" s="29" t="str">
        <f t="shared" si="390"/>
        <v/>
      </c>
      <c r="U1844" s="40" t="s">
        <v>33</v>
      </c>
      <c r="V1844" s="40"/>
      <c r="W1844" s="38" t="s">
        <v>1214</v>
      </c>
      <c r="X1844" s="29" t="s">
        <v>158</v>
      </c>
      <c r="Y1844" s="146">
        <v>11244</v>
      </c>
      <c r="Z1844" s="33">
        <v>14392</v>
      </c>
      <c r="AA1844" s="34">
        <f t="shared" si="396"/>
        <v>0.28000000000000003</v>
      </c>
      <c r="AB1844" s="33">
        <f t="shared" si="398"/>
        <v>14392</v>
      </c>
      <c r="AC1844" s="34">
        <f t="shared" si="397"/>
        <v>0.27997150480256144</v>
      </c>
      <c r="AD1844" s="145">
        <f t="shared" ref="AD1844:AD1875" si="399">ROUND(Z1844/1.2,3)</f>
        <v>11993.333000000001</v>
      </c>
      <c r="AE1844" s="105">
        <v>9370</v>
      </c>
      <c r="AF1844" s="34" t="s">
        <v>36</v>
      </c>
      <c r="AG1844" s="34" t="s">
        <v>36</v>
      </c>
      <c r="AH1844" s="34" t="s">
        <v>36</v>
      </c>
      <c r="AI1844" s="29">
        <v>0.73</v>
      </c>
      <c r="AJ1844" s="29">
        <v>3.0890000000000002E-3</v>
      </c>
      <c r="AK1844" s="29">
        <v>0</v>
      </c>
      <c r="AL1844" s="29">
        <v>0</v>
      </c>
      <c r="AM1844" s="29" t="s">
        <v>28</v>
      </c>
      <c r="AN1844" s="44" t="s">
        <v>27</v>
      </c>
      <c r="AO1844" s="29" t="s">
        <v>28</v>
      </c>
      <c r="AP1844" s="29">
        <v>1</v>
      </c>
      <c r="AQ1844" s="29">
        <v>330</v>
      </c>
      <c r="AR1844" s="29">
        <v>90</v>
      </c>
      <c r="AS1844" s="29">
        <v>104</v>
      </c>
      <c r="AT1844" s="29">
        <v>0.77</v>
      </c>
      <c r="AU1844" s="144">
        <v>3.0890000000000002E-3</v>
      </c>
      <c r="AV1844" s="36" t="s">
        <v>28</v>
      </c>
      <c r="AW1844" s="102" t="s">
        <v>33</v>
      </c>
      <c r="AX1844" s="129" t="s">
        <v>33</v>
      </c>
      <c r="AY1844" s="106">
        <v>3921</v>
      </c>
      <c r="BD1844" t="s">
        <v>417</v>
      </c>
      <c r="BE1844" t="s">
        <v>4488</v>
      </c>
      <c r="BF1844" t="s">
        <v>4740</v>
      </c>
      <c r="BH1844" t="str">
        <f t="shared" si="391"/>
        <v/>
      </c>
      <c r="BJ1844" t="str">
        <f t="shared" si="392"/>
        <v>OK</v>
      </c>
      <c r="BK1844" s="130" t="s">
        <v>5302</v>
      </c>
      <c r="BL1844" s="130" t="e">
        <v>#VALUE!</v>
      </c>
      <c r="BM1844" s="131" t="s">
        <v>33</v>
      </c>
      <c r="BN1844" s="131" t="e">
        <v>#VALUE!</v>
      </c>
      <c r="BO1844" t="e">
        <v>#N/A</v>
      </c>
      <c r="BP1844">
        <v>102</v>
      </c>
    </row>
    <row r="1845" spans="1:68" ht="25.2" x14ac:dyDescent="0.3">
      <c r="A1845" s="1"/>
      <c r="B1845" s="47">
        <v>1620</v>
      </c>
      <c r="C1845" s="45">
        <v>1063207</v>
      </c>
      <c r="D1845" s="29"/>
      <c r="E1845" s="29"/>
      <c r="F1845" s="52" t="s">
        <v>1292</v>
      </c>
      <c r="G1845" s="29" t="s">
        <v>31</v>
      </c>
      <c r="H1845" s="148"/>
      <c r="I1845" s="148" t="s">
        <v>32</v>
      </c>
      <c r="J1845" s="147" t="s">
        <v>33</v>
      </c>
      <c r="K1845" s="148">
        <v>0</v>
      </c>
      <c r="L1845" s="148" t="s">
        <v>32</v>
      </c>
      <c r="M1845" s="147" t="s">
        <v>33</v>
      </c>
      <c r="N1845" s="29" t="str">
        <f t="shared" si="384"/>
        <v/>
      </c>
      <c r="O1845" s="29" t="str">
        <f t="shared" si="385"/>
        <v/>
      </c>
      <c r="P1845" s="29" t="str">
        <f t="shared" si="386"/>
        <v/>
      </c>
      <c r="Q1845" s="29" t="str">
        <f t="shared" si="387"/>
        <v/>
      </c>
      <c r="R1845" s="29" t="str">
        <f t="shared" si="388"/>
        <v/>
      </c>
      <c r="S1845" s="29" t="str">
        <f t="shared" si="389"/>
        <v/>
      </c>
      <c r="T1845" s="29" t="str">
        <f t="shared" si="390"/>
        <v/>
      </c>
      <c r="U1845" s="29"/>
      <c r="V1845" s="29"/>
      <c r="W1845" s="38" t="s">
        <v>1214</v>
      </c>
      <c r="X1845" s="29" t="s">
        <v>366</v>
      </c>
      <c r="Y1845" s="146">
        <v>8913</v>
      </c>
      <c r="Z1845" s="33">
        <v>11408</v>
      </c>
      <c r="AA1845" s="34">
        <f t="shared" si="396"/>
        <v>0.28000000000000003</v>
      </c>
      <c r="AB1845" s="33">
        <f t="shared" si="398"/>
        <v>11408</v>
      </c>
      <c r="AC1845" s="34">
        <f t="shared" si="397"/>
        <v>0.27992823964994945</v>
      </c>
      <c r="AD1845" s="145">
        <f t="shared" si="399"/>
        <v>9506.6669999999995</v>
      </c>
      <c r="AE1845" s="105">
        <v>7427.5</v>
      </c>
      <c r="AF1845" s="34" t="s">
        <v>36</v>
      </c>
      <c r="AG1845" s="34" t="s">
        <v>36</v>
      </c>
      <c r="AH1845" s="34" t="s">
        <v>36</v>
      </c>
      <c r="AI1845" s="29">
        <v>0.32</v>
      </c>
      <c r="AJ1845" s="29">
        <v>1.225E-2</v>
      </c>
      <c r="AK1845" s="29">
        <v>0</v>
      </c>
      <c r="AL1845" s="29">
        <v>0</v>
      </c>
      <c r="AM1845" s="29" t="s">
        <v>28</v>
      </c>
      <c r="AN1845" s="44" t="s">
        <v>27</v>
      </c>
      <c r="AO1845" s="29" t="s">
        <v>28</v>
      </c>
      <c r="AP1845" s="29">
        <v>1</v>
      </c>
      <c r="AQ1845" s="29">
        <v>800</v>
      </c>
      <c r="AR1845" s="29">
        <v>800</v>
      </c>
      <c r="AS1845" s="29">
        <v>200</v>
      </c>
      <c r="AT1845" s="29">
        <v>0.32</v>
      </c>
      <c r="AU1845" s="144">
        <v>0.128</v>
      </c>
      <c r="AV1845" s="36" t="s">
        <v>28</v>
      </c>
      <c r="AW1845" s="102" t="s">
        <v>33</v>
      </c>
      <c r="AX1845" s="129" t="s">
        <v>33</v>
      </c>
      <c r="AY1845" s="106">
        <v>707</v>
      </c>
      <c r="BD1845" t="s">
        <v>4489</v>
      </c>
      <c r="BE1845" t="s">
        <v>4346</v>
      </c>
      <c r="BF1845" t="s">
        <v>4740</v>
      </c>
      <c r="BH1845" t="str">
        <f t="shared" si="391"/>
        <v/>
      </c>
      <c r="BJ1845" t="str">
        <f t="shared" si="392"/>
        <v>OK</v>
      </c>
      <c r="BK1845" s="130" t="s">
        <v>5302</v>
      </c>
      <c r="BL1845" s="130" t="e">
        <v>#VALUE!</v>
      </c>
      <c r="BM1845" s="131" t="s">
        <v>33</v>
      </c>
      <c r="BN1845" s="131" t="e">
        <v>#VALUE!</v>
      </c>
      <c r="BO1845" t="e">
        <v>#N/A</v>
      </c>
      <c r="BP1845">
        <v>0</v>
      </c>
    </row>
    <row r="1846" spans="1:68" ht="25.2" x14ac:dyDescent="0.3">
      <c r="A1846" s="1"/>
      <c r="B1846" s="47">
        <v>1621</v>
      </c>
      <c r="C1846" s="45">
        <v>1032702</v>
      </c>
      <c r="D1846" s="40" t="s">
        <v>33</v>
      </c>
      <c r="E1846" s="40"/>
      <c r="F1846" s="31" t="s">
        <v>1293</v>
      </c>
      <c r="G1846" s="37" t="s">
        <v>47</v>
      </c>
      <c r="H1846" s="70" t="s">
        <v>4779</v>
      </c>
      <c r="I1846" s="148" t="s">
        <v>32</v>
      </c>
      <c r="J1846" s="147" t="s">
        <v>33</v>
      </c>
      <c r="K1846" s="148">
        <v>0</v>
      </c>
      <c r="L1846" s="148" t="s">
        <v>32</v>
      </c>
      <c r="M1846" s="147" t="s">
        <v>33</v>
      </c>
      <c r="N1846" s="29" t="str">
        <f t="shared" si="384"/>
        <v/>
      </c>
      <c r="O1846" s="29" t="str">
        <f t="shared" si="385"/>
        <v/>
      </c>
      <c r="P1846" s="29" t="str">
        <f t="shared" si="386"/>
        <v/>
      </c>
      <c r="Q1846" s="29" t="str">
        <f t="shared" si="387"/>
        <v/>
      </c>
      <c r="R1846" s="29" t="str">
        <f t="shared" si="388"/>
        <v/>
      </c>
      <c r="S1846" s="29" t="str">
        <f t="shared" si="389"/>
        <v/>
      </c>
      <c r="T1846" s="29" t="str">
        <f t="shared" si="390"/>
        <v/>
      </c>
      <c r="U1846" s="40" t="s">
        <v>33</v>
      </c>
      <c r="V1846" s="40"/>
      <c r="W1846" s="38" t="s">
        <v>1214</v>
      </c>
      <c r="X1846" s="29" t="s">
        <v>1275</v>
      </c>
      <c r="Y1846" s="146">
        <v>2521</v>
      </c>
      <c r="Z1846" s="33">
        <v>3227</v>
      </c>
      <c r="AA1846" s="34">
        <f t="shared" si="396"/>
        <v>0.28000000000000003</v>
      </c>
      <c r="AB1846" s="33">
        <f t="shared" si="398"/>
        <v>3227</v>
      </c>
      <c r="AC1846" s="34">
        <f t="shared" si="397"/>
        <v>0.28004796192748294</v>
      </c>
      <c r="AD1846" s="145">
        <f t="shared" si="399"/>
        <v>2689.1669999999999</v>
      </c>
      <c r="AE1846" s="105">
        <v>2100.8330000000001</v>
      </c>
      <c r="AF1846" s="34" t="s">
        <v>36</v>
      </c>
      <c r="AG1846" s="34" t="s">
        <v>36</v>
      </c>
      <c r="AH1846" s="34" t="s">
        <v>36</v>
      </c>
      <c r="AI1846" s="29">
        <v>0.12</v>
      </c>
      <c r="AJ1846" s="29">
        <v>8.3600000000000005E-4</v>
      </c>
      <c r="AK1846" s="29">
        <v>8</v>
      </c>
      <c r="AL1846" s="29">
        <v>0</v>
      </c>
      <c r="AM1846" s="29" t="s">
        <v>28</v>
      </c>
      <c r="AN1846" s="158" t="s">
        <v>28</v>
      </c>
      <c r="AO1846" s="29" t="s">
        <v>28</v>
      </c>
      <c r="AP1846" s="29">
        <v>1</v>
      </c>
      <c r="AQ1846" s="29">
        <v>255</v>
      </c>
      <c r="AR1846" s="29">
        <v>195</v>
      </c>
      <c r="AS1846" s="29">
        <v>100</v>
      </c>
      <c r="AT1846" s="29">
        <v>0.12</v>
      </c>
      <c r="AU1846" s="144">
        <v>4.973E-3</v>
      </c>
      <c r="AV1846" s="36" t="s">
        <v>28</v>
      </c>
      <c r="AW1846" s="102" t="s">
        <v>33</v>
      </c>
      <c r="AX1846" s="129" t="s">
        <v>33</v>
      </c>
      <c r="AY1846" s="106">
        <v>506</v>
      </c>
      <c r="BD1846" t="s">
        <v>417</v>
      </c>
      <c r="BE1846" t="s">
        <v>4351</v>
      </c>
      <c r="BF1846" t="s">
        <v>4740</v>
      </c>
      <c r="BH1846" t="str">
        <f t="shared" si="391"/>
        <v>AV</v>
      </c>
      <c r="BJ1846" t="str">
        <f t="shared" si="392"/>
        <v>OK</v>
      </c>
      <c r="BK1846" s="130">
        <v>3227</v>
      </c>
      <c r="BL1846" s="130" t="s">
        <v>37</v>
      </c>
      <c r="BM1846" s="131" t="s">
        <v>33</v>
      </c>
      <c r="BN1846" s="131" t="e">
        <v>#VALUE!</v>
      </c>
      <c r="BO1846">
        <v>3227</v>
      </c>
      <c r="BP1846">
        <v>11</v>
      </c>
    </row>
    <row r="1847" spans="1:68" ht="25.2" x14ac:dyDescent="0.3">
      <c r="A1847" s="1"/>
      <c r="B1847" s="47">
        <v>1622</v>
      </c>
      <c r="C1847" s="45">
        <v>1009215</v>
      </c>
      <c r="D1847" s="40" t="s">
        <v>33</v>
      </c>
      <c r="E1847" s="40"/>
      <c r="F1847" s="39" t="s">
        <v>1294</v>
      </c>
      <c r="G1847" s="29" t="s">
        <v>31</v>
      </c>
      <c r="H1847" s="29"/>
      <c r="I1847" s="148" t="s">
        <v>32</v>
      </c>
      <c r="J1847" s="147" t="s">
        <v>33</v>
      </c>
      <c r="K1847" s="148">
        <v>0</v>
      </c>
      <c r="L1847" s="148" t="s">
        <v>32</v>
      </c>
      <c r="M1847" s="147" t="s">
        <v>33</v>
      </c>
      <c r="N1847" s="29" t="str">
        <f t="shared" si="384"/>
        <v/>
      </c>
      <c r="O1847" s="29" t="str">
        <f t="shared" si="385"/>
        <v/>
      </c>
      <c r="P1847" s="29" t="str">
        <f t="shared" si="386"/>
        <v/>
      </c>
      <c r="Q1847" s="29" t="str">
        <f t="shared" si="387"/>
        <v/>
      </c>
      <c r="R1847" s="29" t="str">
        <f t="shared" si="388"/>
        <v/>
      </c>
      <c r="S1847" s="29" t="str">
        <f t="shared" si="389"/>
        <v/>
      </c>
      <c r="T1847" s="29" t="str">
        <f t="shared" si="390"/>
        <v/>
      </c>
      <c r="U1847" s="40" t="s">
        <v>33</v>
      </c>
      <c r="V1847" s="40"/>
      <c r="W1847" s="38" t="s">
        <v>1214</v>
      </c>
      <c r="X1847" s="29" t="s">
        <v>366</v>
      </c>
      <c r="Y1847" s="146">
        <v>1175</v>
      </c>
      <c r="Z1847" s="33">
        <v>1505</v>
      </c>
      <c r="AA1847" s="34">
        <f t="shared" si="396"/>
        <v>0.28100000000000003</v>
      </c>
      <c r="AB1847" s="33">
        <f t="shared" si="398"/>
        <v>1505</v>
      </c>
      <c r="AC1847" s="34">
        <f t="shared" si="397"/>
        <v>0.28085096822094685</v>
      </c>
      <c r="AD1847" s="145">
        <f t="shared" si="399"/>
        <v>1254.1669999999999</v>
      </c>
      <c r="AE1847" s="105">
        <v>979.16700000000003</v>
      </c>
      <c r="AF1847" s="34" t="s">
        <v>36</v>
      </c>
      <c r="AG1847" s="34" t="s">
        <v>36</v>
      </c>
      <c r="AH1847" s="34" t="s">
        <v>36</v>
      </c>
      <c r="AI1847" s="29">
        <v>4.5999999999999999E-2</v>
      </c>
      <c r="AJ1847" s="29">
        <v>3.4999999999999997E-5</v>
      </c>
      <c r="AK1847" s="29">
        <v>0</v>
      </c>
      <c r="AL1847" s="29">
        <v>0</v>
      </c>
      <c r="AM1847" s="29" t="s">
        <v>28</v>
      </c>
      <c r="AN1847" s="44" t="s">
        <v>27</v>
      </c>
      <c r="AO1847" s="29" t="s">
        <v>28</v>
      </c>
      <c r="AP1847" s="29">
        <v>10</v>
      </c>
      <c r="AQ1847" s="29">
        <v>150</v>
      </c>
      <c r="AR1847" s="29">
        <v>150</v>
      </c>
      <c r="AS1847" s="29">
        <v>60</v>
      </c>
      <c r="AT1847" s="29">
        <v>0.46</v>
      </c>
      <c r="AU1847" s="144">
        <v>1.3500000000000001E-3</v>
      </c>
      <c r="AV1847" s="36" t="s">
        <v>28</v>
      </c>
      <c r="AW1847" s="102" t="s">
        <v>33</v>
      </c>
      <c r="AX1847" s="129" t="s">
        <v>33</v>
      </c>
      <c r="AY1847" s="106">
        <v>54</v>
      </c>
      <c r="BD1847" t="s">
        <v>417</v>
      </c>
      <c r="BE1847" t="s">
        <v>4351</v>
      </c>
      <c r="BF1847" t="s">
        <v>4740</v>
      </c>
      <c r="BH1847" t="str">
        <f t="shared" si="391"/>
        <v/>
      </c>
      <c r="BJ1847" t="str">
        <f t="shared" si="392"/>
        <v>OK</v>
      </c>
      <c r="BK1847" s="130" t="s">
        <v>5302</v>
      </c>
      <c r="BL1847" s="130" t="e">
        <v>#VALUE!</v>
      </c>
      <c r="BM1847" s="131" t="s">
        <v>33</v>
      </c>
      <c r="BN1847" s="131" t="e">
        <v>#VALUE!</v>
      </c>
      <c r="BO1847" t="e">
        <v>#N/A</v>
      </c>
      <c r="BP1847">
        <v>0</v>
      </c>
    </row>
    <row r="1848" spans="1:68" ht="25.2" x14ac:dyDescent="0.3">
      <c r="A1848" s="1"/>
      <c r="B1848" s="47">
        <v>1623</v>
      </c>
      <c r="C1848" s="45">
        <v>1009214</v>
      </c>
      <c r="D1848" s="40" t="s">
        <v>33</v>
      </c>
      <c r="E1848" s="40"/>
      <c r="F1848" s="31" t="s">
        <v>1295</v>
      </c>
      <c r="G1848" s="29" t="s">
        <v>31</v>
      </c>
      <c r="H1848" s="29"/>
      <c r="I1848" s="148" t="s">
        <v>32</v>
      </c>
      <c r="J1848" s="147" t="s">
        <v>33</v>
      </c>
      <c r="K1848" s="148">
        <v>0</v>
      </c>
      <c r="L1848" s="148" t="s">
        <v>32</v>
      </c>
      <c r="M1848" s="147" t="s">
        <v>33</v>
      </c>
      <c r="N1848" s="29" t="str">
        <f t="shared" si="384"/>
        <v/>
      </c>
      <c r="O1848" s="29" t="str">
        <f t="shared" si="385"/>
        <v/>
      </c>
      <c r="P1848" s="29" t="str">
        <f t="shared" si="386"/>
        <v/>
      </c>
      <c r="Q1848" s="29" t="str">
        <f t="shared" si="387"/>
        <v/>
      </c>
      <c r="R1848" s="29" t="str">
        <f t="shared" si="388"/>
        <v/>
      </c>
      <c r="S1848" s="29" t="str">
        <f t="shared" si="389"/>
        <v/>
      </c>
      <c r="T1848" s="29" t="str">
        <f t="shared" si="390"/>
        <v/>
      </c>
      <c r="U1848" s="40" t="s">
        <v>33</v>
      </c>
      <c r="V1848" s="40"/>
      <c r="W1848" s="38" t="s">
        <v>1214</v>
      </c>
      <c r="X1848" s="29" t="s">
        <v>158</v>
      </c>
      <c r="Y1848" s="146">
        <v>309.23</v>
      </c>
      <c r="Z1848" s="33">
        <v>395.81</v>
      </c>
      <c r="AA1848" s="34">
        <f t="shared" si="396"/>
        <v>0.28000000000000003</v>
      </c>
      <c r="AB1848" s="33">
        <f t="shared" si="398"/>
        <v>395.81</v>
      </c>
      <c r="AC1848" s="34">
        <f t="shared" si="397"/>
        <v>0.27998540893780161</v>
      </c>
      <c r="AD1848" s="145">
        <f t="shared" si="399"/>
        <v>329.84199999999998</v>
      </c>
      <c r="AE1848" s="105">
        <v>257.69200000000001</v>
      </c>
      <c r="AF1848" s="34" t="s">
        <v>36</v>
      </c>
      <c r="AG1848" s="34" t="s">
        <v>36</v>
      </c>
      <c r="AH1848" s="34" t="s">
        <v>36</v>
      </c>
      <c r="AI1848" s="29">
        <v>0.01</v>
      </c>
      <c r="AJ1848" s="29">
        <v>1.4E-5</v>
      </c>
      <c r="AK1848" s="29">
        <v>0</v>
      </c>
      <c r="AL1848" s="29">
        <v>0</v>
      </c>
      <c r="AM1848" s="29" t="s">
        <v>28</v>
      </c>
      <c r="AN1848" s="44" t="s">
        <v>27</v>
      </c>
      <c r="AO1848" s="29" t="s">
        <v>28</v>
      </c>
      <c r="AP1848" s="29">
        <v>10</v>
      </c>
      <c r="AQ1848" s="29">
        <v>146</v>
      </c>
      <c r="AR1848" s="29">
        <v>145</v>
      </c>
      <c r="AS1848" s="29">
        <v>55</v>
      </c>
      <c r="AT1848" s="29">
        <v>0.1</v>
      </c>
      <c r="AU1848" s="144">
        <v>1.1640000000000001E-3</v>
      </c>
      <c r="AV1848" s="36" t="s">
        <v>28</v>
      </c>
      <c r="AW1848" s="102" t="s">
        <v>33</v>
      </c>
      <c r="AX1848" s="129" t="s">
        <v>33</v>
      </c>
      <c r="AY1848" s="106">
        <v>110</v>
      </c>
      <c r="BD1848" t="s">
        <v>417</v>
      </c>
      <c r="BE1848" t="s">
        <v>4488</v>
      </c>
      <c r="BF1848" t="s">
        <v>4740</v>
      </c>
      <c r="BH1848" t="str">
        <f t="shared" si="391"/>
        <v/>
      </c>
      <c r="BJ1848" t="str">
        <f t="shared" si="392"/>
        <v>OK</v>
      </c>
      <c r="BK1848" s="130" t="s">
        <v>5302</v>
      </c>
      <c r="BL1848" s="130" t="e">
        <v>#VALUE!</v>
      </c>
      <c r="BM1848" s="131" t="s">
        <v>33</v>
      </c>
      <c r="BN1848" s="131" t="e">
        <v>#VALUE!</v>
      </c>
      <c r="BO1848" t="e">
        <v>#N/A</v>
      </c>
      <c r="BP1848">
        <v>0</v>
      </c>
    </row>
    <row r="1849" spans="1:68" ht="25.2" x14ac:dyDescent="0.3">
      <c r="A1849" s="1"/>
      <c r="B1849" s="47">
        <v>1624</v>
      </c>
      <c r="C1849" s="45">
        <v>1034524</v>
      </c>
      <c r="D1849" s="40" t="s">
        <v>33</v>
      </c>
      <c r="E1849" s="40"/>
      <c r="F1849" s="31" t="s">
        <v>1296</v>
      </c>
      <c r="G1849" s="29" t="s">
        <v>503</v>
      </c>
      <c r="H1849" s="29"/>
      <c r="I1849" s="148" t="s">
        <v>32</v>
      </c>
      <c r="J1849" s="147" t="s">
        <v>4052</v>
      </c>
      <c r="K1849" s="148">
        <v>0</v>
      </c>
      <c r="L1849" s="148" t="s">
        <v>32</v>
      </c>
      <c r="M1849" s="147" t="s">
        <v>33</v>
      </c>
      <c r="N1849" s="29" t="str">
        <f t="shared" si="384"/>
        <v/>
      </c>
      <c r="O1849" s="29" t="str">
        <f t="shared" si="385"/>
        <v/>
      </c>
      <c r="P1849" s="29" t="str">
        <f t="shared" si="386"/>
        <v/>
      </c>
      <c r="Q1849" s="29" t="str">
        <f t="shared" si="387"/>
        <v/>
      </c>
      <c r="R1849" s="29" t="str">
        <f t="shared" si="388"/>
        <v/>
      </c>
      <c r="S1849" s="29" t="str">
        <f t="shared" si="389"/>
        <v/>
      </c>
      <c r="T1849" s="29" t="str">
        <f t="shared" si="390"/>
        <v/>
      </c>
      <c r="U1849" s="40" t="s">
        <v>33</v>
      </c>
      <c r="V1849" s="40"/>
      <c r="W1849" s="38" t="s">
        <v>1214</v>
      </c>
      <c r="X1849" s="29" t="s">
        <v>1275</v>
      </c>
      <c r="Y1849" s="146">
        <v>1713</v>
      </c>
      <c r="Z1849" s="33">
        <v>2192</v>
      </c>
      <c r="AA1849" s="34">
        <f t="shared" si="396"/>
        <v>0.28000000000000003</v>
      </c>
      <c r="AB1849" s="33">
        <f t="shared" si="398"/>
        <v>2192</v>
      </c>
      <c r="AC1849" s="34">
        <f t="shared" si="397"/>
        <v>0.27962661996497368</v>
      </c>
      <c r="AD1849" s="145">
        <f t="shared" si="399"/>
        <v>1826.6669999999999</v>
      </c>
      <c r="AE1849" s="105">
        <v>1427.5</v>
      </c>
      <c r="AF1849" s="34" t="s">
        <v>36</v>
      </c>
      <c r="AG1849" s="34" t="s">
        <v>36</v>
      </c>
      <c r="AH1849" s="34" t="s">
        <v>36</v>
      </c>
      <c r="AI1849" s="29">
        <v>1.9E-2</v>
      </c>
      <c r="AJ1849" s="29">
        <v>6.9999999999999994E-5</v>
      </c>
      <c r="AK1849" s="29">
        <v>0</v>
      </c>
      <c r="AL1849" s="29">
        <v>0</v>
      </c>
      <c r="AM1849" s="29" t="s">
        <v>28</v>
      </c>
      <c r="AN1849" s="44" t="s">
        <v>27</v>
      </c>
      <c r="AO1849" s="29" t="s">
        <v>28</v>
      </c>
      <c r="AP1849" s="29">
        <v>1</v>
      </c>
      <c r="AQ1849" s="29">
        <v>80</v>
      </c>
      <c r="AR1849" s="29">
        <v>40</v>
      </c>
      <c r="AS1849" s="29">
        <v>22</v>
      </c>
      <c r="AT1849" s="29">
        <v>1.9E-2</v>
      </c>
      <c r="AU1849" s="144">
        <v>6.9999999999999994E-5</v>
      </c>
      <c r="AV1849" s="36" t="s">
        <v>28</v>
      </c>
      <c r="AW1849" s="102" t="s">
        <v>33</v>
      </c>
      <c r="AX1849" s="129" t="s">
        <v>33</v>
      </c>
      <c r="AY1849" s="106">
        <v>39</v>
      </c>
      <c r="BD1849" t="s">
        <v>4490</v>
      </c>
      <c r="BE1849" t="s">
        <v>4346</v>
      </c>
      <c r="BF1849" t="s">
        <v>4752</v>
      </c>
      <c r="BH1849" t="str">
        <f t="shared" si="391"/>
        <v/>
      </c>
      <c r="BJ1849" t="str">
        <f t="shared" si="392"/>
        <v>OK</v>
      </c>
      <c r="BK1849" s="130" t="s">
        <v>5302</v>
      </c>
      <c r="BL1849" s="130" t="e">
        <v>#VALUE!</v>
      </c>
      <c r="BM1849" s="131" t="s">
        <v>33</v>
      </c>
      <c r="BN1849" s="131" t="e">
        <v>#VALUE!</v>
      </c>
      <c r="BO1849" t="e">
        <v>#N/A</v>
      </c>
      <c r="BP1849">
        <v>0</v>
      </c>
    </row>
    <row r="1850" spans="1:68" ht="25.2" x14ac:dyDescent="0.3">
      <c r="A1850" s="1"/>
      <c r="B1850" s="47">
        <v>1625</v>
      </c>
      <c r="C1850" s="45">
        <v>1005227</v>
      </c>
      <c r="D1850" s="29"/>
      <c r="E1850" s="29"/>
      <c r="F1850" s="31" t="s">
        <v>1297</v>
      </c>
      <c r="G1850" s="29" t="s">
        <v>31</v>
      </c>
      <c r="H1850" s="29"/>
      <c r="I1850" s="148" t="s">
        <v>32</v>
      </c>
      <c r="J1850" s="147" t="s">
        <v>33</v>
      </c>
      <c r="K1850" s="148">
        <v>0</v>
      </c>
      <c r="L1850" s="148" t="s">
        <v>32</v>
      </c>
      <c r="M1850" s="147" t="s">
        <v>33</v>
      </c>
      <c r="N1850" s="29" t="str">
        <f t="shared" si="384"/>
        <v/>
      </c>
      <c r="O1850" s="29" t="str">
        <f t="shared" si="385"/>
        <v/>
      </c>
      <c r="P1850" s="29" t="str">
        <f t="shared" si="386"/>
        <v/>
      </c>
      <c r="Q1850" s="29" t="str">
        <f t="shared" si="387"/>
        <v/>
      </c>
      <c r="R1850" s="29" t="str">
        <f t="shared" si="388"/>
        <v/>
      </c>
      <c r="S1850" s="29" t="str">
        <f t="shared" si="389"/>
        <v/>
      </c>
      <c r="T1850" s="29" t="str">
        <f t="shared" si="390"/>
        <v/>
      </c>
      <c r="U1850" s="40" t="s">
        <v>33</v>
      </c>
      <c r="V1850" s="40"/>
      <c r="W1850" s="38" t="s">
        <v>1214</v>
      </c>
      <c r="X1850" s="29" t="s">
        <v>366</v>
      </c>
      <c r="Y1850" s="146">
        <v>6231</v>
      </c>
      <c r="Z1850" s="33">
        <v>7976</v>
      </c>
      <c r="AA1850" s="34">
        <f t="shared" si="396"/>
        <v>0.28000000000000003</v>
      </c>
      <c r="AB1850" s="33">
        <f t="shared" si="398"/>
        <v>7976</v>
      </c>
      <c r="AC1850" s="34">
        <f t="shared" si="397"/>
        <v>0.28005142031776609</v>
      </c>
      <c r="AD1850" s="145">
        <f t="shared" si="399"/>
        <v>6646.6670000000004</v>
      </c>
      <c r="AE1850" s="105">
        <v>5192.5</v>
      </c>
      <c r="AF1850" s="34" t="s">
        <v>36</v>
      </c>
      <c r="AG1850" s="34" t="s">
        <v>36</v>
      </c>
      <c r="AH1850" s="34" t="s">
        <v>36</v>
      </c>
      <c r="AI1850" s="29">
        <v>0.35099999999999998</v>
      </c>
      <c r="AJ1850" s="29">
        <v>4.3600000000000003E-4</v>
      </c>
      <c r="AK1850" s="29">
        <v>0</v>
      </c>
      <c r="AL1850" s="29">
        <v>0</v>
      </c>
      <c r="AM1850" s="29" t="s">
        <v>28</v>
      </c>
      <c r="AN1850" s="44" t="s">
        <v>27</v>
      </c>
      <c r="AO1850" s="29" t="s">
        <v>28</v>
      </c>
      <c r="AP1850" s="29">
        <v>1</v>
      </c>
      <c r="AQ1850" s="29">
        <v>390</v>
      </c>
      <c r="AR1850" s="29">
        <v>190</v>
      </c>
      <c r="AS1850" s="29">
        <v>135</v>
      </c>
      <c r="AT1850" s="29">
        <v>0.35099999999999998</v>
      </c>
      <c r="AU1850" s="144">
        <v>1.0004000000000001E-2</v>
      </c>
      <c r="AV1850" s="36" t="s">
        <v>28</v>
      </c>
      <c r="AW1850" s="102" t="s">
        <v>33</v>
      </c>
      <c r="AX1850" s="129" t="s">
        <v>33</v>
      </c>
      <c r="AY1850" s="106" t="e">
        <v>#N/A</v>
      </c>
      <c r="BD1850" t="s">
        <v>417</v>
      </c>
      <c r="BE1850" t="s">
        <v>4351</v>
      </c>
      <c r="BF1850" t="s">
        <v>4740</v>
      </c>
      <c r="BH1850" t="str">
        <f t="shared" si="391"/>
        <v/>
      </c>
      <c r="BJ1850" t="str">
        <f t="shared" si="392"/>
        <v>OK</v>
      </c>
      <c r="BK1850" s="130" t="s">
        <v>5302</v>
      </c>
      <c r="BL1850" s="130" t="e">
        <v>#VALUE!</v>
      </c>
      <c r="BM1850" s="131" t="s">
        <v>33</v>
      </c>
      <c r="BN1850" s="131" t="e">
        <v>#VALUE!</v>
      </c>
      <c r="BO1850" t="e">
        <v>#N/A</v>
      </c>
      <c r="BP1850">
        <v>0</v>
      </c>
    </row>
    <row r="1851" spans="1:68" ht="25.2" x14ac:dyDescent="0.3">
      <c r="A1851" s="1"/>
      <c r="B1851" s="47">
        <v>1626</v>
      </c>
      <c r="C1851" s="45">
        <v>1009217</v>
      </c>
      <c r="D1851" s="40" t="s">
        <v>33</v>
      </c>
      <c r="E1851" s="40"/>
      <c r="F1851" s="31" t="s">
        <v>1298</v>
      </c>
      <c r="G1851" s="29" t="s">
        <v>503</v>
      </c>
      <c r="H1851" s="29"/>
      <c r="I1851" s="148" t="s">
        <v>32</v>
      </c>
      <c r="J1851" s="147" t="s">
        <v>33</v>
      </c>
      <c r="K1851" s="148">
        <v>0</v>
      </c>
      <c r="L1851" s="148" t="s">
        <v>32</v>
      </c>
      <c r="M1851" s="147" t="s">
        <v>33</v>
      </c>
      <c r="N1851" s="29" t="str">
        <f t="shared" si="384"/>
        <v/>
      </c>
      <c r="O1851" s="29" t="str">
        <f t="shared" si="385"/>
        <v/>
      </c>
      <c r="P1851" s="29" t="str">
        <f t="shared" si="386"/>
        <v/>
      </c>
      <c r="Q1851" s="29" t="str">
        <f t="shared" si="387"/>
        <v/>
      </c>
      <c r="R1851" s="29" t="str">
        <f t="shared" si="388"/>
        <v/>
      </c>
      <c r="S1851" s="29" t="str">
        <f t="shared" si="389"/>
        <v/>
      </c>
      <c r="T1851" s="29" t="str">
        <f t="shared" si="390"/>
        <v/>
      </c>
      <c r="U1851" s="40" t="s">
        <v>33</v>
      </c>
      <c r="V1851" s="40"/>
      <c r="W1851" s="38" t="s">
        <v>1214</v>
      </c>
      <c r="X1851" s="29" t="s">
        <v>158</v>
      </c>
      <c r="Y1851" s="146">
        <v>1992</v>
      </c>
      <c r="Z1851" s="33">
        <v>2550</v>
      </c>
      <c r="AA1851" s="34">
        <f t="shared" si="396"/>
        <v>0.28000000000000003</v>
      </c>
      <c r="AB1851" s="33">
        <f t="shared" si="398"/>
        <v>2550</v>
      </c>
      <c r="AC1851" s="34">
        <f t="shared" si="397"/>
        <v>0.28012048192771083</v>
      </c>
      <c r="AD1851" s="145">
        <f t="shared" si="399"/>
        <v>2125</v>
      </c>
      <c r="AE1851" s="105">
        <v>1660</v>
      </c>
      <c r="AF1851" s="34" t="s">
        <v>36</v>
      </c>
      <c r="AG1851" s="34" t="s">
        <v>36</v>
      </c>
      <c r="AH1851" s="34" t="s">
        <v>36</v>
      </c>
      <c r="AI1851" s="29">
        <v>4.3999999999999997E-2</v>
      </c>
      <c r="AJ1851" s="29">
        <v>2.1000000000000001E-4</v>
      </c>
      <c r="AK1851" s="29">
        <v>0</v>
      </c>
      <c r="AL1851" s="29">
        <v>0</v>
      </c>
      <c r="AM1851" s="29" t="s">
        <v>28</v>
      </c>
      <c r="AN1851" s="44" t="s">
        <v>27</v>
      </c>
      <c r="AO1851" s="29" t="s">
        <v>28</v>
      </c>
      <c r="AP1851" s="29">
        <v>1</v>
      </c>
      <c r="AQ1851" s="29">
        <v>147</v>
      </c>
      <c r="AR1851" s="29">
        <v>38</v>
      </c>
      <c r="AS1851" s="29">
        <v>38</v>
      </c>
      <c r="AT1851" s="29">
        <v>4.3999999999999997E-2</v>
      </c>
      <c r="AU1851" s="144">
        <v>2.12E-4</v>
      </c>
      <c r="AV1851" s="36" t="s">
        <v>28</v>
      </c>
      <c r="AW1851" s="102" t="s">
        <v>33</v>
      </c>
      <c r="AX1851" s="129" t="s">
        <v>33</v>
      </c>
      <c r="AY1851" s="106">
        <v>406</v>
      </c>
      <c r="BD1851" t="s">
        <v>417</v>
      </c>
      <c r="BE1851" t="s">
        <v>4488</v>
      </c>
      <c r="BF1851" t="s">
        <v>4740</v>
      </c>
      <c r="BH1851" t="str">
        <f t="shared" si="391"/>
        <v/>
      </c>
      <c r="BJ1851" t="str">
        <f t="shared" si="392"/>
        <v>OK</v>
      </c>
      <c r="BK1851" s="130" t="s">
        <v>5302</v>
      </c>
      <c r="BL1851" s="130" t="e">
        <v>#VALUE!</v>
      </c>
      <c r="BM1851" s="131" t="s">
        <v>33</v>
      </c>
      <c r="BN1851" s="131" t="e">
        <v>#VALUE!</v>
      </c>
      <c r="BO1851" t="e">
        <v>#N/A</v>
      </c>
      <c r="BP1851">
        <v>4</v>
      </c>
    </row>
    <row r="1852" spans="1:68" ht="25.2" x14ac:dyDescent="0.3">
      <c r="A1852" s="1"/>
      <c r="B1852" s="47">
        <v>1627</v>
      </c>
      <c r="C1852" s="45">
        <v>1038166</v>
      </c>
      <c r="D1852" s="29"/>
      <c r="E1852" s="29"/>
      <c r="F1852" s="31" t="s">
        <v>1299</v>
      </c>
      <c r="G1852" s="29" t="s">
        <v>47</v>
      </c>
      <c r="H1852" s="70" t="s">
        <v>4779</v>
      </c>
      <c r="I1852" s="148" t="s">
        <v>32</v>
      </c>
      <c r="J1852" s="147" t="s">
        <v>33</v>
      </c>
      <c r="K1852" s="148">
        <v>0</v>
      </c>
      <c r="L1852" s="148" t="s">
        <v>32</v>
      </c>
      <c r="M1852" s="147" t="s">
        <v>33</v>
      </c>
      <c r="N1852" s="29" t="str">
        <f t="shared" si="384"/>
        <v/>
      </c>
      <c r="O1852" s="29" t="str">
        <f t="shared" si="385"/>
        <v/>
      </c>
      <c r="P1852" s="29" t="str">
        <f t="shared" si="386"/>
        <v/>
      </c>
      <c r="Q1852" s="29" t="str">
        <f t="shared" si="387"/>
        <v/>
      </c>
      <c r="R1852" s="29" t="str">
        <f t="shared" si="388"/>
        <v/>
      </c>
      <c r="S1852" s="29" t="str">
        <f t="shared" si="389"/>
        <v/>
      </c>
      <c r="T1852" s="29" t="str">
        <f t="shared" si="390"/>
        <v/>
      </c>
      <c r="U1852" s="29"/>
      <c r="V1852" s="29"/>
      <c r="W1852" s="38" t="s">
        <v>1214</v>
      </c>
      <c r="X1852" s="29" t="s">
        <v>158</v>
      </c>
      <c r="Y1852" s="146">
        <v>1109</v>
      </c>
      <c r="Z1852" s="33">
        <v>1420</v>
      </c>
      <c r="AA1852" s="34">
        <f t="shared" si="396"/>
        <v>0.28000000000000003</v>
      </c>
      <c r="AB1852" s="33">
        <f t="shared" si="398"/>
        <v>1420</v>
      </c>
      <c r="AC1852" s="34">
        <f t="shared" si="397"/>
        <v>0.28043199984418404</v>
      </c>
      <c r="AD1852" s="145">
        <f t="shared" si="399"/>
        <v>1183.3330000000001</v>
      </c>
      <c r="AE1852" s="105">
        <v>924.16700000000003</v>
      </c>
      <c r="AF1852" s="34" t="s">
        <v>36</v>
      </c>
      <c r="AG1852" s="34" t="s">
        <v>36</v>
      </c>
      <c r="AH1852" s="34" t="s">
        <v>36</v>
      </c>
      <c r="AI1852" s="29">
        <v>0.04</v>
      </c>
      <c r="AJ1852" s="29">
        <v>1.6000000000000001E-4</v>
      </c>
      <c r="AK1852" s="29">
        <v>8</v>
      </c>
      <c r="AL1852" s="29">
        <v>0</v>
      </c>
      <c r="AM1852" s="29" t="s">
        <v>28</v>
      </c>
      <c r="AN1852" s="158" t="s">
        <v>28</v>
      </c>
      <c r="AO1852" s="29" t="s">
        <v>28</v>
      </c>
      <c r="AP1852" s="29">
        <v>1</v>
      </c>
      <c r="AQ1852" s="29">
        <v>75</v>
      </c>
      <c r="AR1852" s="29">
        <v>50</v>
      </c>
      <c r="AS1852" s="29">
        <v>50</v>
      </c>
      <c r="AT1852" s="29">
        <v>0.04</v>
      </c>
      <c r="AU1852" s="144">
        <v>1.8799999999999999E-4</v>
      </c>
      <c r="AV1852" s="36" t="s">
        <v>28</v>
      </c>
      <c r="AW1852" s="102" t="s">
        <v>33</v>
      </c>
      <c r="AX1852" s="129" t="s">
        <v>33</v>
      </c>
      <c r="AY1852" s="106">
        <v>637</v>
      </c>
      <c r="BD1852" t="s">
        <v>4491</v>
      </c>
      <c r="BE1852" t="s">
        <v>4488</v>
      </c>
      <c r="BF1852" t="s">
        <v>4758</v>
      </c>
      <c r="BH1852" t="str">
        <f t="shared" si="391"/>
        <v>AV</v>
      </c>
      <c r="BJ1852" t="str">
        <f t="shared" si="392"/>
        <v>OK</v>
      </c>
      <c r="BK1852" s="130">
        <v>1420</v>
      </c>
      <c r="BL1852" s="130" t="s">
        <v>37</v>
      </c>
      <c r="BM1852" s="131" t="s">
        <v>33</v>
      </c>
      <c r="BN1852" s="131" t="e">
        <v>#VALUE!</v>
      </c>
      <c r="BO1852">
        <v>1420</v>
      </c>
      <c r="BP1852">
        <v>16</v>
      </c>
    </row>
    <row r="1853" spans="1:68" ht="25.2" x14ac:dyDescent="0.3">
      <c r="A1853" s="1"/>
      <c r="B1853" s="47"/>
      <c r="C1853" s="45">
        <v>1135928</v>
      </c>
      <c r="D1853" s="40">
        <v>1088045</v>
      </c>
      <c r="E1853" s="55" t="s">
        <v>5165</v>
      </c>
      <c r="F1853" s="30" t="s">
        <v>5567</v>
      </c>
      <c r="G1853" s="101" t="s">
        <v>47</v>
      </c>
      <c r="H1853" s="157" t="s">
        <v>4781</v>
      </c>
      <c r="I1853" s="27"/>
      <c r="J1853" s="27"/>
      <c r="K1853" s="27"/>
      <c r="L1853" s="27"/>
      <c r="M1853" s="27"/>
      <c r="N1853" s="29">
        <f t="shared" si="384"/>
        <v>1088045</v>
      </c>
      <c r="O1853" s="29" t="str">
        <f t="shared" si="385"/>
        <v/>
      </c>
      <c r="P1853" s="29" t="str">
        <f t="shared" si="386"/>
        <v/>
      </c>
      <c r="Q1853" s="29" t="str">
        <f t="shared" si="387"/>
        <v/>
      </c>
      <c r="R1853" s="29" t="str">
        <f t="shared" si="388"/>
        <v/>
      </c>
      <c r="S1853" s="29" t="str">
        <f t="shared" si="389"/>
        <v/>
      </c>
      <c r="T1853" s="29" t="str">
        <f t="shared" si="390"/>
        <v/>
      </c>
      <c r="U1853" s="27"/>
      <c r="V1853" s="27"/>
      <c r="W1853" s="38" t="s">
        <v>1301</v>
      </c>
      <c r="X1853" s="37" t="s">
        <v>158</v>
      </c>
      <c r="Y1853" s="27"/>
      <c r="Z1853" s="33">
        <v>12880</v>
      </c>
      <c r="AA1853" s="27"/>
      <c r="AB1853" s="33">
        <f t="shared" si="398"/>
        <v>12880</v>
      </c>
      <c r="AC1853" s="27"/>
      <c r="AD1853" s="145">
        <f t="shared" si="399"/>
        <v>10733.333000000001</v>
      </c>
      <c r="AE1853" s="27"/>
      <c r="AF1853" s="27"/>
      <c r="AG1853" s="27"/>
      <c r="AH1853" s="27"/>
      <c r="AI1853" s="27"/>
      <c r="AJ1853" s="27"/>
      <c r="AK1853" s="29">
        <v>100</v>
      </c>
      <c r="AL1853" s="29">
        <v>100</v>
      </c>
      <c r="AM1853" s="29" t="s">
        <v>28</v>
      </c>
      <c r="AN1853" s="158" t="s">
        <v>28</v>
      </c>
      <c r="AO1853" s="29" t="s">
        <v>28</v>
      </c>
      <c r="AP1853" s="29">
        <v>1</v>
      </c>
      <c r="AQ1853" s="27"/>
      <c r="AR1853" s="27"/>
      <c r="AS1853" s="27"/>
      <c r="AT1853" s="27"/>
      <c r="AU1853" s="27"/>
      <c r="AV1853" s="27"/>
      <c r="AW1853" s="102">
        <v>44743</v>
      </c>
      <c r="AX1853" s="129" t="s">
        <v>4749</v>
      </c>
      <c r="AY1853" s="106"/>
      <c r="BH1853" t="str">
        <f t="shared" si="391"/>
        <v>AV</v>
      </c>
      <c r="BJ1853" t="str">
        <f t="shared" si="392"/>
        <v>OK</v>
      </c>
      <c r="BK1853" s="130">
        <v>12880</v>
      </c>
      <c r="BL1853" s="130" t="s">
        <v>37</v>
      </c>
      <c r="BM1853" s="131">
        <v>12880</v>
      </c>
      <c r="BN1853" s="131" t="s">
        <v>37</v>
      </c>
      <c r="BO1853" t="e">
        <v>#N/A</v>
      </c>
      <c r="BP1853">
        <v>0</v>
      </c>
    </row>
    <row r="1854" spans="1:68" ht="25.2" x14ac:dyDescent="0.3">
      <c r="A1854" s="1"/>
      <c r="B1854" s="47"/>
      <c r="C1854" s="45">
        <v>1135929</v>
      </c>
      <c r="D1854" s="40">
        <v>1088046</v>
      </c>
      <c r="E1854" s="55" t="s">
        <v>5166</v>
      </c>
      <c r="F1854" s="30" t="s">
        <v>5568</v>
      </c>
      <c r="G1854" s="101" t="s">
        <v>42</v>
      </c>
      <c r="H1854" s="157" t="s">
        <v>4781</v>
      </c>
      <c r="I1854" s="27"/>
      <c r="J1854" s="27"/>
      <c r="K1854" s="27"/>
      <c r="L1854" s="27"/>
      <c r="M1854" s="27"/>
      <c r="N1854" s="29">
        <f t="shared" si="384"/>
        <v>1088046</v>
      </c>
      <c r="O1854" s="29" t="str">
        <f t="shared" si="385"/>
        <v/>
      </c>
      <c r="P1854" s="29" t="str">
        <f t="shared" si="386"/>
        <v/>
      </c>
      <c r="Q1854" s="29" t="str">
        <f t="shared" si="387"/>
        <v/>
      </c>
      <c r="R1854" s="29" t="str">
        <f t="shared" si="388"/>
        <v/>
      </c>
      <c r="S1854" s="29" t="str">
        <f t="shared" si="389"/>
        <v/>
      </c>
      <c r="T1854" s="29" t="str">
        <f t="shared" si="390"/>
        <v/>
      </c>
      <c r="U1854" s="27"/>
      <c r="V1854" s="27"/>
      <c r="W1854" s="38" t="s">
        <v>1301</v>
      </c>
      <c r="X1854" s="37" t="s">
        <v>158</v>
      </c>
      <c r="Y1854" s="27"/>
      <c r="Z1854" s="33">
        <v>16756</v>
      </c>
      <c r="AA1854" s="27"/>
      <c r="AB1854" s="33">
        <f t="shared" si="398"/>
        <v>16756</v>
      </c>
      <c r="AC1854" s="27"/>
      <c r="AD1854" s="145">
        <f t="shared" si="399"/>
        <v>13963.333000000001</v>
      </c>
      <c r="AE1854" s="27"/>
      <c r="AF1854" s="27"/>
      <c r="AG1854" s="27"/>
      <c r="AH1854" s="27"/>
      <c r="AI1854" s="27"/>
      <c r="AJ1854" s="27"/>
      <c r="AK1854" s="29">
        <v>100</v>
      </c>
      <c r="AL1854" s="29">
        <v>100</v>
      </c>
      <c r="AM1854" s="29" t="s">
        <v>28</v>
      </c>
      <c r="AN1854" s="158" t="s">
        <v>28</v>
      </c>
      <c r="AO1854" s="29" t="s">
        <v>28</v>
      </c>
      <c r="AP1854" s="29">
        <v>1</v>
      </c>
      <c r="AQ1854" s="27"/>
      <c r="AR1854" s="27"/>
      <c r="AS1854" s="27"/>
      <c r="AT1854" s="27"/>
      <c r="AU1854" s="27"/>
      <c r="AV1854" s="27"/>
      <c r="AW1854" s="102">
        <v>44743</v>
      </c>
      <c r="AX1854" s="129" t="s">
        <v>4749</v>
      </c>
      <c r="AY1854" s="106"/>
      <c r="BH1854" t="str">
        <f t="shared" si="391"/>
        <v>AV</v>
      </c>
      <c r="BJ1854" t="str">
        <f t="shared" si="392"/>
        <v>OK</v>
      </c>
      <c r="BK1854" s="130">
        <v>16756</v>
      </c>
      <c r="BL1854" s="130" t="s">
        <v>37</v>
      </c>
      <c r="BM1854" s="131">
        <v>16756</v>
      </c>
      <c r="BN1854" s="131" t="s">
        <v>37</v>
      </c>
      <c r="BO1854" t="e">
        <v>#N/A</v>
      </c>
      <c r="BP1854">
        <v>0</v>
      </c>
    </row>
    <row r="1855" spans="1:68" ht="25.2" x14ac:dyDescent="0.3">
      <c r="A1855" s="1"/>
      <c r="B1855" s="47"/>
      <c r="C1855" s="45">
        <v>1135930</v>
      </c>
      <c r="D1855" s="40">
        <v>1088047</v>
      </c>
      <c r="E1855" s="55" t="s">
        <v>5167</v>
      </c>
      <c r="F1855" s="30" t="s">
        <v>5569</v>
      </c>
      <c r="G1855" s="101" t="s">
        <v>42</v>
      </c>
      <c r="H1855" s="157" t="s">
        <v>4781</v>
      </c>
      <c r="I1855" s="27"/>
      <c r="J1855" s="27"/>
      <c r="K1855" s="27"/>
      <c r="L1855" s="27"/>
      <c r="M1855" s="27"/>
      <c r="N1855" s="29">
        <f t="shared" si="384"/>
        <v>1088047</v>
      </c>
      <c r="O1855" s="29" t="str">
        <f t="shared" si="385"/>
        <v/>
      </c>
      <c r="P1855" s="29" t="str">
        <f t="shared" si="386"/>
        <v/>
      </c>
      <c r="Q1855" s="29" t="str">
        <f t="shared" si="387"/>
        <v/>
      </c>
      <c r="R1855" s="29" t="str">
        <f t="shared" si="388"/>
        <v/>
      </c>
      <c r="S1855" s="29" t="str">
        <f t="shared" si="389"/>
        <v/>
      </c>
      <c r="T1855" s="29" t="str">
        <f t="shared" si="390"/>
        <v/>
      </c>
      <c r="U1855" s="27"/>
      <c r="V1855" s="27"/>
      <c r="W1855" s="38" t="s">
        <v>1301</v>
      </c>
      <c r="X1855" s="37" t="s">
        <v>158</v>
      </c>
      <c r="Y1855" s="27"/>
      <c r="Z1855" s="33">
        <v>20489</v>
      </c>
      <c r="AA1855" s="27"/>
      <c r="AB1855" s="33">
        <f t="shared" si="398"/>
        <v>20489</v>
      </c>
      <c r="AC1855" s="27"/>
      <c r="AD1855" s="145">
        <f t="shared" si="399"/>
        <v>17074.167000000001</v>
      </c>
      <c r="AE1855" s="27"/>
      <c r="AF1855" s="27"/>
      <c r="AG1855" s="27"/>
      <c r="AH1855" s="27"/>
      <c r="AI1855" s="27"/>
      <c r="AJ1855" s="27"/>
      <c r="AK1855" s="29">
        <v>93</v>
      </c>
      <c r="AL1855" s="29">
        <v>100</v>
      </c>
      <c r="AM1855" s="29" t="s">
        <v>28</v>
      </c>
      <c r="AN1855" s="158" t="s">
        <v>28</v>
      </c>
      <c r="AO1855" s="29" t="s">
        <v>28</v>
      </c>
      <c r="AP1855" s="29">
        <v>1</v>
      </c>
      <c r="AQ1855" s="27"/>
      <c r="AR1855" s="27"/>
      <c r="AS1855" s="27"/>
      <c r="AT1855" s="27"/>
      <c r="AU1855" s="27"/>
      <c r="AV1855" s="27"/>
      <c r="AW1855" s="102">
        <v>44743</v>
      </c>
      <c r="AX1855" s="129" t="s">
        <v>4749</v>
      </c>
      <c r="AY1855" s="106"/>
      <c r="BH1855" t="str">
        <f t="shared" si="391"/>
        <v>AV</v>
      </c>
      <c r="BJ1855" t="str">
        <f t="shared" si="392"/>
        <v>OK</v>
      </c>
      <c r="BK1855" s="130">
        <v>20489</v>
      </c>
      <c r="BL1855" s="130" t="s">
        <v>37</v>
      </c>
      <c r="BM1855" s="131">
        <v>20489</v>
      </c>
      <c r="BN1855" s="131" t="s">
        <v>37</v>
      </c>
      <c r="BO1855" t="e">
        <v>#N/A</v>
      </c>
      <c r="BP1855">
        <v>0</v>
      </c>
    </row>
    <row r="1856" spans="1:68" ht="25.2" x14ac:dyDescent="0.3">
      <c r="A1856" s="1"/>
      <c r="B1856" s="47"/>
      <c r="C1856" s="45">
        <v>1135931</v>
      </c>
      <c r="D1856" s="40">
        <v>1088048</v>
      </c>
      <c r="E1856" s="55" t="s">
        <v>5168</v>
      </c>
      <c r="F1856" s="30" t="s">
        <v>5570</v>
      </c>
      <c r="G1856" s="101" t="s">
        <v>42</v>
      </c>
      <c r="H1856" s="157" t="s">
        <v>4781</v>
      </c>
      <c r="I1856" s="27"/>
      <c r="J1856" s="27"/>
      <c r="K1856" s="27"/>
      <c r="L1856" s="27"/>
      <c r="M1856" s="27"/>
      <c r="N1856" s="29">
        <f t="shared" si="384"/>
        <v>1088048</v>
      </c>
      <c r="O1856" s="29" t="str">
        <f t="shared" si="385"/>
        <v/>
      </c>
      <c r="P1856" s="29" t="str">
        <f t="shared" si="386"/>
        <v/>
      </c>
      <c r="Q1856" s="29" t="str">
        <f t="shared" si="387"/>
        <v/>
      </c>
      <c r="R1856" s="29" t="str">
        <f t="shared" si="388"/>
        <v/>
      </c>
      <c r="S1856" s="29" t="str">
        <f t="shared" si="389"/>
        <v/>
      </c>
      <c r="T1856" s="29" t="str">
        <f t="shared" si="390"/>
        <v/>
      </c>
      <c r="U1856" s="27"/>
      <c r="V1856" s="27"/>
      <c r="W1856" s="38" t="s">
        <v>1301</v>
      </c>
      <c r="X1856" s="37" t="s">
        <v>158</v>
      </c>
      <c r="Y1856" s="27"/>
      <c r="Z1856" s="33">
        <v>24221</v>
      </c>
      <c r="AA1856" s="27"/>
      <c r="AB1856" s="33">
        <f t="shared" si="398"/>
        <v>24221</v>
      </c>
      <c r="AC1856" s="27"/>
      <c r="AD1856" s="145">
        <f t="shared" si="399"/>
        <v>20184.167000000001</v>
      </c>
      <c r="AE1856" s="27"/>
      <c r="AF1856" s="27"/>
      <c r="AG1856" s="27"/>
      <c r="AH1856" s="27"/>
      <c r="AI1856" s="27"/>
      <c r="AJ1856" s="27"/>
      <c r="AK1856" s="29">
        <v>97</v>
      </c>
      <c r="AL1856" s="29">
        <v>100</v>
      </c>
      <c r="AM1856" s="29" t="s">
        <v>28</v>
      </c>
      <c r="AN1856" s="158" t="s">
        <v>28</v>
      </c>
      <c r="AO1856" s="29" t="s">
        <v>28</v>
      </c>
      <c r="AP1856" s="29">
        <v>1</v>
      </c>
      <c r="AQ1856" s="27"/>
      <c r="AR1856" s="27"/>
      <c r="AS1856" s="27"/>
      <c r="AT1856" s="27"/>
      <c r="AU1856" s="27"/>
      <c r="AV1856" s="27"/>
      <c r="AW1856" s="102">
        <v>44743</v>
      </c>
      <c r="AX1856" s="129" t="s">
        <v>4749</v>
      </c>
      <c r="AY1856" s="106"/>
      <c r="BH1856" t="str">
        <f t="shared" si="391"/>
        <v>AV</v>
      </c>
      <c r="BJ1856" t="str">
        <f t="shared" si="392"/>
        <v>OK</v>
      </c>
      <c r="BK1856" s="130">
        <v>24221</v>
      </c>
      <c r="BL1856" s="130" t="s">
        <v>37</v>
      </c>
      <c r="BM1856" s="131">
        <v>24221</v>
      </c>
      <c r="BN1856" s="131" t="s">
        <v>37</v>
      </c>
      <c r="BO1856" t="e">
        <v>#N/A</v>
      </c>
      <c r="BP1856">
        <v>0</v>
      </c>
    </row>
    <row r="1857" spans="1:68" ht="25.2" x14ac:dyDescent="0.3">
      <c r="A1857" s="1"/>
      <c r="B1857" s="47"/>
      <c r="C1857" s="45">
        <v>1135932</v>
      </c>
      <c r="D1857" s="40">
        <v>1088049</v>
      </c>
      <c r="E1857" s="55" t="s">
        <v>5169</v>
      </c>
      <c r="F1857" s="30" t="s">
        <v>5571</v>
      </c>
      <c r="G1857" s="101" t="s">
        <v>47</v>
      </c>
      <c r="H1857" s="157" t="s">
        <v>4781</v>
      </c>
      <c r="I1857" s="27"/>
      <c r="J1857" s="27"/>
      <c r="K1857" s="27"/>
      <c r="L1857" s="27"/>
      <c r="M1857" s="27"/>
      <c r="N1857" s="29">
        <f t="shared" si="384"/>
        <v>1088049</v>
      </c>
      <c r="O1857" s="29" t="str">
        <f t="shared" si="385"/>
        <v/>
      </c>
      <c r="P1857" s="29" t="str">
        <f t="shared" si="386"/>
        <v/>
      </c>
      <c r="Q1857" s="29" t="str">
        <f t="shared" si="387"/>
        <v/>
      </c>
      <c r="R1857" s="29" t="str">
        <f t="shared" si="388"/>
        <v/>
      </c>
      <c r="S1857" s="29" t="str">
        <f t="shared" si="389"/>
        <v/>
      </c>
      <c r="T1857" s="29" t="str">
        <f t="shared" si="390"/>
        <v/>
      </c>
      <c r="U1857" s="27"/>
      <c r="V1857" s="27"/>
      <c r="W1857" s="38" t="s">
        <v>1301</v>
      </c>
      <c r="X1857" s="37" t="s">
        <v>158</v>
      </c>
      <c r="Y1857" s="27"/>
      <c r="Z1857" s="33">
        <v>28097</v>
      </c>
      <c r="AA1857" s="27"/>
      <c r="AB1857" s="33">
        <f t="shared" si="398"/>
        <v>28097</v>
      </c>
      <c r="AC1857" s="27"/>
      <c r="AD1857" s="145">
        <f t="shared" si="399"/>
        <v>23414.167000000001</v>
      </c>
      <c r="AE1857" s="27"/>
      <c r="AF1857" s="27"/>
      <c r="AG1857" s="27"/>
      <c r="AH1857" s="27"/>
      <c r="AI1857" s="27"/>
      <c r="AJ1857" s="27"/>
      <c r="AK1857" s="29">
        <v>79</v>
      </c>
      <c r="AL1857" s="29">
        <v>100</v>
      </c>
      <c r="AM1857" s="29" t="s">
        <v>28</v>
      </c>
      <c r="AN1857" s="158" t="s">
        <v>28</v>
      </c>
      <c r="AO1857" s="29" t="s">
        <v>28</v>
      </c>
      <c r="AP1857" s="29">
        <v>1</v>
      </c>
      <c r="AQ1857" s="27"/>
      <c r="AR1857" s="27"/>
      <c r="AS1857" s="27"/>
      <c r="AT1857" s="27"/>
      <c r="AU1857" s="27"/>
      <c r="AV1857" s="27"/>
      <c r="AW1857" s="102">
        <v>44743</v>
      </c>
      <c r="AX1857" s="129" t="s">
        <v>4749</v>
      </c>
      <c r="AY1857" s="106"/>
      <c r="BH1857" t="str">
        <f t="shared" si="391"/>
        <v>AV</v>
      </c>
      <c r="BJ1857" t="str">
        <f t="shared" si="392"/>
        <v>OK</v>
      </c>
      <c r="BK1857" s="130">
        <v>28097</v>
      </c>
      <c r="BL1857" s="130" t="s">
        <v>37</v>
      </c>
      <c r="BM1857" s="131">
        <v>28097</v>
      </c>
      <c r="BN1857" s="131" t="s">
        <v>37</v>
      </c>
      <c r="BO1857" t="e">
        <v>#N/A</v>
      </c>
      <c r="BP1857">
        <v>0</v>
      </c>
    </row>
    <row r="1858" spans="1:68" ht="25.2" x14ac:dyDescent="0.3">
      <c r="A1858" s="1"/>
      <c r="B1858" s="47"/>
      <c r="C1858" s="45">
        <v>1135933</v>
      </c>
      <c r="D1858" s="40">
        <v>1088050</v>
      </c>
      <c r="E1858" s="55" t="s">
        <v>5170</v>
      </c>
      <c r="F1858" s="30" t="s">
        <v>5572</v>
      </c>
      <c r="G1858" s="101" t="s">
        <v>42</v>
      </c>
      <c r="H1858" s="157" t="s">
        <v>4781</v>
      </c>
      <c r="I1858" s="27"/>
      <c r="J1858" s="27"/>
      <c r="K1858" s="27"/>
      <c r="L1858" s="27"/>
      <c r="M1858" s="27"/>
      <c r="N1858" s="29">
        <f t="shared" si="384"/>
        <v>1088050</v>
      </c>
      <c r="O1858" s="29" t="str">
        <f t="shared" si="385"/>
        <v/>
      </c>
      <c r="P1858" s="29" t="str">
        <f t="shared" si="386"/>
        <v/>
      </c>
      <c r="Q1858" s="29" t="str">
        <f t="shared" si="387"/>
        <v/>
      </c>
      <c r="R1858" s="29" t="str">
        <f t="shared" si="388"/>
        <v/>
      </c>
      <c r="S1858" s="29" t="str">
        <f t="shared" si="389"/>
        <v/>
      </c>
      <c r="T1858" s="29" t="str">
        <f t="shared" si="390"/>
        <v/>
      </c>
      <c r="U1858" s="27"/>
      <c r="V1858" s="27"/>
      <c r="W1858" s="38" t="s">
        <v>1301</v>
      </c>
      <c r="X1858" s="37" t="s">
        <v>158</v>
      </c>
      <c r="Y1858" s="27"/>
      <c r="Z1858" s="33">
        <v>31830</v>
      </c>
      <c r="AA1858" s="27"/>
      <c r="AB1858" s="33">
        <f t="shared" si="398"/>
        <v>31830</v>
      </c>
      <c r="AC1858" s="27"/>
      <c r="AD1858" s="145">
        <f t="shared" si="399"/>
        <v>26525</v>
      </c>
      <c r="AE1858" s="27"/>
      <c r="AF1858" s="27"/>
      <c r="AG1858" s="27"/>
      <c r="AH1858" s="27"/>
      <c r="AI1858" s="27"/>
      <c r="AJ1858" s="27"/>
      <c r="AK1858" s="29">
        <v>50</v>
      </c>
      <c r="AL1858" s="29">
        <v>50</v>
      </c>
      <c r="AM1858" s="29" t="s">
        <v>28</v>
      </c>
      <c r="AN1858" s="158" t="s">
        <v>28</v>
      </c>
      <c r="AO1858" s="29" t="s">
        <v>28</v>
      </c>
      <c r="AP1858" s="29">
        <v>1</v>
      </c>
      <c r="AQ1858" s="27"/>
      <c r="AR1858" s="27"/>
      <c r="AS1858" s="27"/>
      <c r="AT1858" s="27"/>
      <c r="AU1858" s="27"/>
      <c r="AV1858" s="27"/>
      <c r="AW1858" s="102">
        <v>44743</v>
      </c>
      <c r="AX1858" s="129" t="s">
        <v>4749</v>
      </c>
      <c r="AY1858" s="106"/>
      <c r="BH1858" t="str">
        <f t="shared" si="391"/>
        <v>AV</v>
      </c>
      <c r="BJ1858" t="str">
        <f t="shared" si="392"/>
        <v>OK</v>
      </c>
      <c r="BK1858" s="130">
        <v>31830</v>
      </c>
      <c r="BL1858" s="130" t="s">
        <v>37</v>
      </c>
      <c r="BM1858" s="131">
        <v>31830</v>
      </c>
      <c r="BN1858" s="131" t="s">
        <v>37</v>
      </c>
      <c r="BO1858" t="e">
        <v>#N/A</v>
      </c>
      <c r="BP1858">
        <v>0</v>
      </c>
    </row>
    <row r="1859" spans="1:68" ht="25.2" x14ac:dyDescent="0.3">
      <c r="A1859" s="1"/>
      <c r="B1859" s="47"/>
      <c r="C1859" s="45">
        <v>1135934</v>
      </c>
      <c r="D1859" s="40">
        <v>1088051</v>
      </c>
      <c r="E1859" s="55" t="s">
        <v>5171</v>
      </c>
      <c r="F1859" s="30" t="s">
        <v>5573</v>
      </c>
      <c r="G1859" s="101" t="s">
        <v>42</v>
      </c>
      <c r="H1859" s="157" t="s">
        <v>4781</v>
      </c>
      <c r="I1859" s="27"/>
      <c r="J1859" s="27"/>
      <c r="K1859" s="27"/>
      <c r="L1859" s="27"/>
      <c r="M1859" s="27"/>
      <c r="N1859" s="29">
        <f t="shared" si="384"/>
        <v>1088051</v>
      </c>
      <c r="O1859" s="29" t="str">
        <f t="shared" si="385"/>
        <v/>
      </c>
      <c r="P1859" s="29" t="str">
        <f t="shared" si="386"/>
        <v/>
      </c>
      <c r="Q1859" s="29" t="str">
        <f t="shared" si="387"/>
        <v/>
      </c>
      <c r="R1859" s="29" t="str">
        <f t="shared" si="388"/>
        <v/>
      </c>
      <c r="S1859" s="29" t="str">
        <f t="shared" si="389"/>
        <v/>
      </c>
      <c r="T1859" s="29" t="str">
        <f t="shared" si="390"/>
        <v/>
      </c>
      <c r="U1859" s="27"/>
      <c r="V1859" s="27"/>
      <c r="W1859" s="38" t="s">
        <v>1301</v>
      </c>
      <c r="X1859" s="37" t="s">
        <v>158</v>
      </c>
      <c r="Y1859" s="27"/>
      <c r="Z1859" s="33">
        <v>35707</v>
      </c>
      <c r="AA1859" s="27"/>
      <c r="AB1859" s="33">
        <f t="shared" si="398"/>
        <v>35707</v>
      </c>
      <c r="AC1859" s="27"/>
      <c r="AD1859" s="145">
        <f t="shared" si="399"/>
        <v>29755.832999999999</v>
      </c>
      <c r="AE1859" s="27"/>
      <c r="AF1859" s="27"/>
      <c r="AG1859" s="27"/>
      <c r="AH1859" s="27"/>
      <c r="AI1859" s="27"/>
      <c r="AJ1859" s="27"/>
      <c r="AK1859" s="29">
        <v>46</v>
      </c>
      <c r="AL1859" s="29">
        <v>50</v>
      </c>
      <c r="AM1859" s="29" t="s">
        <v>28</v>
      </c>
      <c r="AN1859" s="158" t="s">
        <v>28</v>
      </c>
      <c r="AO1859" s="29" t="s">
        <v>28</v>
      </c>
      <c r="AP1859" s="29">
        <v>1</v>
      </c>
      <c r="AQ1859" s="27"/>
      <c r="AR1859" s="27"/>
      <c r="AS1859" s="27"/>
      <c r="AT1859" s="27"/>
      <c r="AU1859" s="27"/>
      <c r="AV1859" s="27"/>
      <c r="AW1859" s="102">
        <v>44743</v>
      </c>
      <c r="AX1859" s="129" t="s">
        <v>4749</v>
      </c>
      <c r="AY1859" s="106"/>
      <c r="BH1859" t="str">
        <f t="shared" si="391"/>
        <v>AV</v>
      </c>
      <c r="BJ1859" t="str">
        <f t="shared" si="392"/>
        <v>OK</v>
      </c>
      <c r="BK1859" s="130">
        <v>35707</v>
      </c>
      <c r="BL1859" s="130" t="s">
        <v>37</v>
      </c>
      <c r="BM1859" s="131">
        <v>35707</v>
      </c>
      <c r="BN1859" s="131" t="s">
        <v>37</v>
      </c>
      <c r="BO1859" t="e">
        <v>#N/A</v>
      </c>
      <c r="BP1859">
        <v>0</v>
      </c>
    </row>
    <row r="1860" spans="1:68" ht="25.2" x14ac:dyDescent="0.3">
      <c r="A1860" s="1"/>
      <c r="B1860" s="47"/>
      <c r="C1860" s="45">
        <v>1135935</v>
      </c>
      <c r="D1860" s="40">
        <v>1088052</v>
      </c>
      <c r="E1860" s="55" t="s">
        <v>5172</v>
      </c>
      <c r="F1860" s="30" t="s">
        <v>5574</v>
      </c>
      <c r="G1860" s="101" t="s">
        <v>47</v>
      </c>
      <c r="H1860" s="157" t="s">
        <v>4781</v>
      </c>
      <c r="I1860" s="27"/>
      <c r="J1860" s="27"/>
      <c r="K1860" s="27"/>
      <c r="L1860" s="27"/>
      <c r="M1860" s="27"/>
      <c r="N1860" s="29">
        <f t="shared" si="384"/>
        <v>1088052</v>
      </c>
      <c r="O1860" s="29" t="str">
        <f t="shared" si="385"/>
        <v/>
      </c>
      <c r="P1860" s="29" t="str">
        <f t="shared" si="386"/>
        <v/>
      </c>
      <c r="Q1860" s="29" t="str">
        <f t="shared" si="387"/>
        <v/>
      </c>
      <c r="R1860" s="29" t="str">
        <f t="shared" si="388"/>
        <v/>
      </c>
      <c r="S1860" s="29" t="str">
        <f t="shared" si="389"/>
        <v/>
      </c>
      <c r="T1860" s="29" t="str">
        <f t="shared" si="390"/>
        <v/>
      </c>
      <c r="U1860" s="27"/>
      <c r="V1860" s="27"/>
      <c r="W1860" s="38" t="s">
        <v>1301</v>
      </c>
      <c r="X1860" s="37" t="s">
        <v>158</v>
      </c>
      <c r="Y1860" s="27"/>
      <c r="Z1860" s="33">
        <v>39439</v>
      </c>
      <c r="AA1860" s="27"/>
      <c r="AB1860" s="33">
        <f t="shared" si="398"/>
        <v>39439</v>
      </c>
      <c r="AC1860" s="27"/>
      <c r="AD1860" s="145">
        <f t="shared" si="399"/>
        <v>32865.832999999999</v>
      </c>
      <c r="AE1860" s="27"/>
      <c r="AF1860" s="27"/>
      <c r="AG1860" s="27"/>
      <c r="AH1860" s="27"/>
      <c r="AI1860" s="27"/>
      <c r="AJ1860" s="27"/>
      <c r="AK1860" s="29">
        <v>46</v>
      </c>
      <c r="AL1860" s="29">
        <v>50</v>
      </c>
      <c r="AM1860" s="29" t="s">
        <v>28</v>
      </c>
      <c r="AN1860" s="158" t="s">
        <v>28</v>
      </c>
      <c r="AO1860" s="29" t="s">
        <v>28</v>
      </c>
      <c r="AP1860" s="29">
        <v>1</v>
      </c>
      <c r="AQ1860" s="27"/>
      <c r="AR1860" s="27"/>
      <c r="AS1860" s="27"/>
      <c r="AT1860" s="27"/>
      <c r="AU1860" s="27"/>
      <c r="AV1860" s="27"/>
      <c r="AW1860" s="102">
        <v>44743</v>
      </c>
      <c r="AX1860" s="129" t="s">
        <v>4749</v>
      </c>
      <c r="AY1860" s="106"/>
      <c r="BH1860" t="str">
        <f t="shared" si="391"/>
        <v>AV</v>
      </c>
      <c r="BJ1860" t="str">
        <f t="shared" si="392"/>
        <v>OK</v>
      </c>
      <c r="BK1860" s="130">
        <v>39439</v>
      </c>
      <c r="BL1860" s="130" t="s">
        <v>37</v>
      </c>
      <c r="BM1860" s="131">
        <v>39439</v>
      </c>
      <c r="BN1860" s="131" t="s">
        <v>37</v>
      </c>
      <c r="BO1860" t="e">
        <v>#N/A</v>
      </c>
      <c r="BP1860">
        <v>0</v>
      </c>
    </row>
    <row r="1861" spans="1:68" ht="25.2" x14ac:dyDescent="0.3">
      <c r="A1861" s="1"/>
      <c r="B1861" s="47"/>
      <c r="C1861" s="45">
        <v>1135936</v>
      </c>
      <c r="D1861" s="40">
        <v>1088053</v>
      </c>
      <c r="E1861" s="55" t="s">
        <v>5173</v>
      </c>
      <c r="F1861" s="30" t="s">
        <v>5575</v>
      </c>
      <c r="G1861" s="101" t="s">
        <v>47</v>
      </c>
      <c r="H1861" s="157" t="s">
        <v>4781</v>
      </c>
      <c r="I1861" s="27"/>
      <c r="J1861" s="27"/>
      <c r="K1861" s="27"/>
      <c r="L1861" s="27"/>
      <c r="M1861" s="27"/>
      <c r="N1861" s="29">
        <f t="shared" si="384"/>
        <v>1088053</v>
      </c>
      <c r="O1861" s="29" t="str">
        <f t="shared" si="385"/>
        <v/>
      </c>
      <c r="P1861" s="29" t="str">
        <f t="shared" si="386"/>
        <v/>
      </c>
      <c r="Q1861" s="29" t="str">
        <f t="shared" si="387"/>
        <v/>
      </c>
      <c r="R1861" s="29" t="str">
        <f t="shared" si="388"/>
        <v/>
      </c>
      <c r="S1861" s="29" t="str">
        <f t="shared" si="389"/>
        <v/>
      </c>
      <c r="T1861" s="29" t="str">
        <f t="shared" si="390"/>
        <v/>
      </c>
      <c r="U1861" s="27"/>
      <c r="V1861" s="27"/>
      <c r="W1861" s="38" t="s">
        <v>1301</v>
      </c>
      <c r="X1861" s="37" t="s">
        <v>158</v>
      </c>
      <c r="Y1861" s="27"/>
      <c r="Z1861" s="33">
        <v>43171</v>
      </c>
      <c r="AA1861" s="27"/>
      <c r="AB1861" s="33">
        <f t="shared" si="398"/>
        <v>43171</v>
      </c>
      <c r="AC1861" s="27"/>
      <c r="AD1861" s="145">
        <f t="shared" si="399"/>
        <v>35975.832999999999</v>
      </c>
      <c r="AE1861" s="27"/>
      <c r="AF1861" s="27"/>
      <c r="AG1861" s="27"/>
      <c r="AH1861" s="27"/>
      <c r="AI1861" s="27"/>
      <c r="AJ1861" s="27"/>
      <c r="AK1861" s="29">
        <v>49</v>
      </c>
      <c r="AL1861" s="29">
        <v>50</v>
      </c>
      <c r="AM1861" s="29" t="s">
        <v>28</v>
      </c>
      <c r="AN1861" s="158" t="s">
        <v>28</v>
      </c>
      <c r="AO1861" s="29" t="s">
        <v>28</v>
      </c>
      <c r="AP1861" s="29">
        <v>1</v>
      </c>
      <c r="AQ1861" s="27"/>
      <c r="AR1861" s="27"/>
      <c r="AS1861" s="27"/>
      <c r="AT1861" s="27"/>
      <c r="AU1861" s="27"/>
      <c r="AV1861" s="27"/>
      <c r="AW1861" s="102">
        <v>44743</v>
      </c>
      <c r="AX1861" s="129" t="s">
        <v>4749</v>
      </c>
      <c r="AY1861" s="106"/>
      <c r="BH1861" t="str">
        <f t="shared" si="391"/>
        <v>AV</v>
      </c>
      <c r="BJ1861" t="str">
        <f t="shared" si="392"/>
        <v>OK</v>
      </c>
      <c r="BK1861" s="130">
        <v>43171</v>
      </c>
      <c r="BL1861" s="130" t="s">
        <v>37</v>
      </c>
      <c r="BM1861" s="131">
        <v>43171</v>
      </c>
      <c r="BN1861" s="131" t="s">
        <v>37</v>
      </c>
      <c r="BO1861" t="e">
        <v>#N/A</v>
      </c>
      <c r="BP1861">
        <v>0</v>
      </c>
    </row>
    <row r="1862" spans="1:68" ht="25.2" x14ac:dyDescent="0.3">
      <c r="A1862" s="1"/>
      <c r="B1862" s="47"/>
      <c r="C1862" s="45">
        <v>1135937</v>
      </c>
      <c r="D1862" s="40">
        <v>1088054</v>
      </c>
      <c r="E1862" s="55" t="s">
        <v>5174</v>
      </c>
      <c r="F1862" s="30" t="s">
        <v>5576</v>
      </c>
      <c r="G1862" s="101" t="s">
        <v>47</v>
      </c>
      <c r="H1862" s="157" t="s">
        <v>4781</v>
      </c>
      <c r="I1862" s="27"/>
      <c r="J1862" s="27"/>
      <c r="K1862" s="27"/>
      <c r="L1862" s="27"/>
      <c r="M1862" s="27"/>
      <c r="N1862" s="29">
        <f t="shared" si="384"/>
        <v>1088054</v>
      </c>
      <c r="O1862" s="29" t="str">
        <f t="shared" si="385"/>
        <v/>
      </c>
      <c r="P1862" s="29" t="str">
        <f t="shared" si="386"/>
        <v/>
      </c>
      <c r="Q1862" s="29" t="str">
        <f t="shared" si="387"/>
        <v/>
      </c>
      <c r="R1862" s="29" t="str">
        <f t="shared" si="388"/>
        <v/>
      </c>
      <c r="S1862" s="29" t="str">
        <f t="shared" si="389"/>
        <v/>
      </c>
      <c r="T1862" s="29" t="str">
        <f t="shared" si="390"/>
        <v/>
      </c>
      <c r="U1862" s="27"/>
      <c r="V1862" s="27"/>
      <c r="W1862" s="38" t="s">
        <v>1301</v>
      </c>
      <c r="X1862" s="37" t="s">
        <v>158</v>
      </c>
      <c r="Y1862" s="27"/>
      <c r="Z1862" s="33">
        <v>47048</v>
      </c>
      <c r="AA1862" s="27"/>
      <c r="AB1862" s="33">
        <f t="shared" si="398"/>
        <v>47048</v>
      </c>
      <c r="AC1862" s="27"/>
      <c r="AD1862" s="145">
        <f t="shared" si="399"/>
        <v>39206.667000000001</v>
      </c>
      <c r="AE1862" s="27"/>
      <c r="AF1862" s="27"/>
      <c r="AG1862" s="27"/>
      <c r="AH1862" s="27"/>
      <c r="AI1862" s="27"/>
      <c r="AJ1862" s="27"/>
      <c r="AK1862" s="29">
        <v>20</v>
      </c>
      <c r="AL1862" s="29">
        <v>20</v>
      </c>
      <c r="AM1862" s="29" t="s">
        <v>28</v>
      </c>
      <c r="AN1862" s="158" t="s">
        <v>28</v>
      </c>
      <c r="AO1862" s="29" t="s">
        <v>28</v>
      </c>
      <c r="AP1862" s="29">
        <v>1</v>
      </c>
      <c r="AQ1862" s="27"/>
      <c r="AR1862" s="27"/>
      <c r="AS1862" s="27"/>
      <c r="AT1862" s="27"/>
      <c r="AU1862" s="27"/>
      <c r="AV1862" s="27"/>
      <c r="AW1862" s="102">
        <v>44743</v>
      </c>
      <c r="AX1862" s="129" t="s">
        <v>4749</v>
      </c>
      <c r="AY1862" s="106"/>
      <c r="BH1862" t="str">
        <f t="shared" si="391"/>
        <v>AV</v>
      </c>
      <c r="BJ1862" t="str">
        <f t="shared" si="392"/>
        <v>OK</v>
      </c>
      <c r="BK1862" s="130">
        <v>47048</v>
      </c>
      <c r="BL1862" s="130" t="s">
        <v>37</v>
      </c>
      <c r="BM1862" s="131">
        <v>47048</v>
      </c>
      <c r="BN1862" s="131" t="s">
        <v>37</v>
      </c>
      <c r="BO1862" t="e">
        <v>#N/A</v>
      </c>
      <c r="BP1862">
        <v>0</v>
      </c>
    </row>
    <row r="1863" spans="1:68" ht="25.2" x14ac:dyDescent="0.3">
      <c r="A1863" s="1"/>
      <c r="B1863" s="47"/>
      <c r="C1863" s="45">
        <v>1135938</v>
      </c>
      <c r="D1863" s="40">
        <v>1088055</v>
      </c>
      <c r="E1863" s="55" t="s">
        <v>5175</v>
      </c>
      <c r="F1863" s="30" t="s">
        <v>5577</v>
      </c>
      <c r="G1863" s="101" t="s">
        <v>47</v>
      </c>
      <c r="H1863" s="157" t="s">
        <v>4781</v>
      </c>
      <c r="I1863" s="27"/>
      <c r="J1863" s="27"/>
      <c r="K1863" s="27"/>
      <c r="L1863" s="27"/>
      <c r="M1863" s="27"/>
      <c r="N1863" s="29">
        <f t="shared" si="384"/>
        <v>1088055</v>
      </c>
      <c r="O1863" s="29" t="str">
        <f t="shared" si="385"/>
        <v/>
      </c>
      <c r="P1863" s="29" t="str">
        <f t="shared" si="386"/>
        <v/>
      </c>
      <c r="Q1863" s="29" t="str">
        <f t="shared" si="387"/>
        <v/>
      </c>
      <c r="R1863" s="29" t="str">
        <f t="shared" si="388"/>
        <v/>
      </c>
      <c r="S1863" s="29" t="str">
        <f t="shared" si="389"/>
        <v/>
      </c>
      <c r="T1863" s="29" t="str">
        <f t="shared" si="390"/>
        <v/>
      </c>
      <c r="U1863" s="27"/>
      <c r="V1863" s="27"/>
      <c r="W1863" s="38" t="s">
        <v>1301</v>
      </c>
      <c r="X1863" s="37" t="s">
        <v>158</v>
      </c>
      <c r="Y1863" s="27"/>
      <c r="Z1863" s="33">
        <v>50779</v>
      </c>
      <c r="AA1863" s="27"/>
      <c r="AB1863" s="33">
        <f t="shared" si="398"/>
        <v>50779</v>
      </c>
      <c r="AC1863" s="27"/>
      <c r="AD1863" s="145">
        <f t="shared" si="399"/>
        <v>42315.832999999999</v>
      </c>
      <c r="AE1863" s="27"/>
      <c r="AF1863" s="27"/>
      <c r="AG1863" s="27"/>
      <c r="AH1863" s="27"/>
      <c r="AI1863" s="27"/>
      <c r="AJ1863" s="27"/>
      <c r="AK1863" s="29">
        <v>19</v>
      </c>
      <c r="AL1863" s="29">
        <v>20</v>
      </c>
      <c r="AM1863" s="29" t="s">
        <v>28</v>
      </c>
      <c r="AN1863" s="158" t="s">
        <v>28</v>
      </c>
      <c r="AO1863" s="29" t="s">
        <v>28</v>
      </c>
      <c r="AP1863" s="29">
        <v>1</v>
      </c>
      <c r="AQ1863" s="27"/>
      <c r="AR1863" s="27"/>
      <c r="AS1863" s="27"/>
      <c r="AT1863" s="27"/>
      <c r="AU1863" s="27"/>
      <c r="AV1863" s="27"/>
      <c r="AW1863" s="102">
        <v>44743</v>
      </c>
      <c r="AX1863" s="129" t="s">
        <v>4749</v>
      </c>
      <c r="AY1863" s="106"/>
      <c r="BH1863" t="str">
        <f t="shared" si="391"/>
        <v>AV</v>
      </c>
      <c r="BJ1863" t="str">
        <f t="shared" si="392"/>
        <v>OK</v>
      </c>
      <c r="BK1863" s="130">
        <v>50779</v>
      </c>
      <c r="BL1863" s="130" t="s">
        <v>37</v>
      </c>
      <c r="BM1863" s="131">
        <v>50779</v>
      </c>
      <c r="BN1863" s="131" t="s">
        <v>37</v>
      </c>
      <c r="BO1863" t="e">
        <v>#N/A</v>
      </c>
      <c r="BP1863">
        <v>0</v>
      </c>
    </row>
    <row r="1864" spans="1:68" ht="25.2" x14ac:dyDescent="0.3">
      <c r="A1864" s="1"/>
      <c r="B1864" s="47"/>
      <c r="C1864" s="45">
        <v>1135939</v>
      </c>
      <c r="D1864" s="40">
        <v>1086538</v>
      </c>
      <c r="E1864" s="55" t="s">
        <v>5176</v>
      </c>
      <c r="F1864" s="30" t="s">
        <v>5578</v>
      </c>
      <c r="G1864" s="101" t="s">
        <v>47</v>
      </c>
      <c r="H1864" s="157" t="s">
        <v>4781</v>
      </c>
      <c r="I1864" s="27"/>
      <c r="J1864" s="27"/>
      <c r="K1864" s="27"/>
      <c r="L1864" s="27"/>
      <c r="M1864" s="27"/>
      <c r="N1864" s="29">
        <f t="shared" si="384"/>
        <v>1086538</v>
      </c>
      <c r="O1864" s="29" t="str">
        <f t="shared" si="385"/>
        <v/>
      </c>
      <c r="P1864" s="29" t="str">
        <f t="shared" si="386"/>
        <v/>
      </c>
      <c r="Q1864" s="29" t="str">
        <f t="shared" si="387"/>
        <v/>
      </c>
      <c r="R1864" s="29" t="str">
        <f t="shared" si="388"/>
        <v/>
      </c>
      <c r="S1864" s="29" t="str">
        <f t="shared" si="389"/>
        <v/>
      </c>
      <c r="T1864" s="29" t="str">
        <f t="shared" si="390"/>
        <v/>
      </c>
      <c r="U1864" s="27"/>
      <c r="V1864" s="27"/>
      <c r="W1864" s="38" t="s">
        <v>1301</v>
      </c>
      <c r="X1864" s="37" t="s">
        <v>158</v>
      </c>
      <c r="Y1864" s="27"/>
      <c r="Z1864" s="33">
        <v>15178</v>
      </c>
      <c r="AA1864" s="27"/>
      <c r="AB1864" s="33">
        <f t="shared" si="398"/>
        <v>15178</v>
      </c>
      <c r="AC1864" s="27"/>
      <c r="AD1864" s="145">
        <f t="shared" si="399"/>
        <v>12648.333000000001</v>
      </c>
      <c r="AE1864" s="27"/>
      <c r="AF1864" s="27"/>
      <c r="AG1864" s="27"/>
      <c r="AH1864" s="27"/>
      <c r="AI1864" s="27"/>
      <c r="AJ1864" s="27"/>
      <c r="AK1864" s="29">
        <v>79</v>
      </c>
      <c r="AL1864" s="29">
        <v>100</v>
      </c>
      <c r="AM1864" s="29" t="s">
        <v>28</v>
      </c>
      <c r="AN1864" s="158" t="s">
        <v>28</v>
      </c>
      <c r="AO1864" s="29" t="s">
        <v>28</v>
      </c>
      <c r="AP1864" s="29">
        <v>1</v>
      </c>
      <c r="AQ1864" s="27"/>
      <c r="AR1864" s="27"/>
      <c r="AS1864" s="27"/>
      <c r="AT1864" s="27"/>
      <c r="AU1864" s="27"/>
      <c r="AV1864" s="27"/>
      <c r="AW1864" s="102">
        <v>44743</v>
      </c>
      <c r="AX1864" s="129" t="s">
        <v>4749</v>
      </c>
      <c r="AY1864" s="106"/>
      <c r="BH1864" t="str">
        <f t="shared" si="391"/>
        <v>AV</v>
      </c>
      <c r="BJ1864" t="str">
        <f t="shared" si="392"/>
        <v>OK</v>
      </c>
      <c r="BK1864" s="130">
        <v>15178</v>
      </c>
      <c r="BL1864" s="130" t="s">
        <v>37</v>
      </c>
      <c r="BM1864" s="131">
        <v>15178</v>
      </c>
      <c r="BN1864" s="131" t="s">
        <v>37</v>
      </c>
      <c r="BO1864" t="e">
        <v>#N/A</v>
      </c>
      <c r="BP1864">
        <v>0</v>
      </c>
    </row>
    <row r="1865" spans="1:68" ht="25.2" x14ac:dyDescent="0.3">
      <c r="A1865" s="1"/>
      <c r="B1865" s="47"/>
      <c r="C1865" s="45">
        <v>1135940</v>
      </c>
      <c r="D1865" s="40">
        <v>1086539</v>
      </c>
      <c r="E1865" s="55" t="s">
        <v>5080</v>
      </c>
      <c r="F1865" s="30" t="s">
        <v>5579</v>
      </c>
      <c r="G1865" s="101" t="s">
        <v>47</v>
      </c>
      <c r="H1865" s="157" t="s">
        <v>4781</v>
      </c>
      <c r="I1865" s="27"/>
      <c r="J1865" s="27"/>
      <c r="K1865" s="27"/>
      <c r="L1865" s="27"/>
      <c r="M1865" s="27"/>
      <c r="N1865" s="29">
        <f t="shared" si="384"/>
        <v>1086539</v>
      </c>
      <c r="O1865" s="29" t="str">
        <f t="shared" si="385"/>
        <v/>
      </c>
      <c r="P1865" s="29" t="str">
        <f t="shared" si="386"/>
        <v/>
      </c>
      <c r="Q1865" s="29" t="str">
        <f t="shared" si="387"/>
        <v/>
      </c>
      <c r="R1865" s="29" t="str">
        <f t="shared" si="388"/>
        <v/>
      </c>
      <c r="S1865" s="29" t="str">
        <f t="shared" si="389"/>
        <v/>
      </c>
      <c r="T1865" s="29" t="str">
        <f t="shared" si="390"/>
        <v/>
      </c>
      <c r="U1865" s="27"/>
      <c r="V1865" s="27"/>
      <c r="W1865" s="38" t="s">
        <v>1301</v>
      </c>
      <c r="X1865" s="37" t="s">
        <v>158</v>
      </c>
      <c r="Y1865" s="27"/>
      <c r="Z1865" s="33">
        <v>19627</v>
      </c>
      <c r="AA1865" s="27"/>
      <c r="AB1865" s="33">
        <f t="shared" si="398"/>
        <v>19627</v>
      </c>
      <c r="AC1865" s="27"/>
      <c r="AD1865" s="145">
        <f t="shared" si="399"/>
        <v>16355.833000000001</v>
      </c>
      <c r="AE1865" s="27"/>
      <c r="AF1865" s="27"/>
      <c r="AG1865" s="27"/>
      <c r="AH1865" s="27"/>
      <c r="AI1865" s="27"/>
      <c r="AJ1865" s="27"/>
      <c r="AK1865" s="29">
        <v>95</v>
      </c>
      <c r="AL1865" s="29">
        <v>100</v>
      </c>
      <c r="AM1865" s="29" t="s">
        <v>28</v>
      </c>
      <c r="AN1865" s="158" t="s">
        <v>28</v>
      </c>
      <c r="AO1865" s="29" t="s">
        <v>28</v>
      </c>
      <c r="AP1865" s="29">
        <v>1</v>
      </c>
      <c r="AQ1865" s="27"/>
      <c r="AR1865" s="27"/>
      <c r="AS1865" s="27"/>
      <c r="AT1865" s="27"/>
      <c r="AU1865" s="27"/>
      <c r="AV1865" s="27"/>
      <c r="AW1865" s="102">
        <v>44743</v>
      </c>
      <c r="AX1865" s="129" t="s">
        <v>4749</v>
      </c>
      <c r="AY1865" s="106"/>
      <c r="BH1865" t="str">
        <f t="shared" si="391"/>
        <v>AV</v>
      </c>
      <c r="BJ1865" t="str">
        <f t="shared" si="392"/>
        <v>OK</v>
      </c>
      <c r="BK1865" s="130">
        <v>19627</v>
      </c>
      <c r="BL1865" s="130" t="s">
        <v>37</v>
      </c>
      <c r="BM1865" s="131">
        <v>19627</v>
      </c>
      <c r="BN1865" s="131" t="s">
        <v>37</v>
      </c>
      <c r="BO1865" t="e">
        <v>#N/A</v>
      </c>
      <c r="BP1865">
        <v>0</v>
      </c>
    </row>
    <row r="1866" spans="1:68" ht="25.2" x14ac:dyDescent="0.3">
      <c r="A1866" s="1"/>
      <c r="B1866" s="47"/>
      <c r="C1866" s="45">
        <v>1135941</v>
      </c>
      <c r="D1866" s="40">
        <v>1086540</v>
      </c>
      <c r="E1866" s="55" t="s">
        <v>5081</v>
      </c>
      <c r="F1866" s="30" t="s">
        <v>5580</v>
      </c>
      <c r="G1866" s="101" t="s">
        <v>42</v>
      </c>
      <c r="H1866" s="157" t="s">
        <v>4781</v>
      </c>
      <c r="I1866" s="27"/>
      <c r="J1866" s="27"/>
      <c r="K1866" s="27"/>
      <c r="L1866" s="27"/>
      <c r="M1866" s="27"/>
      <c r="N1866" s="29">
        <f t="shared" si="384"/>
        <v>1086540</v>
      </c>
      <c r="O1866" s="29" t="str">
        <f t="shared" si="385"/>
        <v/>
      </c>
      <c r="P1866" s="29" t="str">
        <f t="shared" si="386"/>
        <v/>
      </c>
      <c r="Q1866" s="29" t="str">
        <f t="shared" si="387"/>
        <v/>
      </c>
      <c r="R1866" s="29" t="str">
        <f t="shared" si="388"/>
        <v/>
      </c>
      <c r="S1866" s="29" t="str">
        <f t="shared" si="389"/>
        <v/>
      </c>
      <c r="T1866" s="29" t="str">
        <f t="shared" si="390"/>
        <v/>
      </c>
      <c r="U1866" s="27"/>
      <c r="V1866" s="27"/>
      <c r="W1866" s="38" t="s">
        <v>1301</v>
      </c>
      <c r="X1866" s="37" t="s">
        <v>158</v>
      </c>
      <c r="Y1866" s="27"/>
      <c r="Z1866" s="33">
        <v>24221</v>
      </c>
      <c r="AA1866" s="27"/>
      <c r="AB1866" s="33">
        <f t="shared" si="398"/>
        <v>24221</v>
      </c>
      <c r="AC1866" s="27"/>
      <c r="AD1866" s="145">
        <f t="shared" si="399"/>
        <v>20184.167000000001</v>
      </c>
      <c r="AE1866" s="27"/>
      <c r="AF1866" s="27"/>
      <c r="AG1866" s="27"/>
      <c r="AH1866" s="27"/>
      <c r="AI1866" s="27"/>
      <c r="AJ1866" s="27"/>
      <c r="AK1866" s="29">
        <v>86</v>
      </c>
      <c r="AL1866" s="29">
        <v>100</v>
      </c>
      <c r="AM1866" s="29" t="s">
        <v>28</v>
      </c>
      <c r="AN1866" s="158" t="s">
        <v>28</v>
      </c>
      <c r="AO1866" s="29" t="s">
        <v>28</v>
      </c>
      <c r="AP1866" s="29">
        <v>1</v>
      </c>
      <c r="AQ1866" s="27"/>
      <c r="AR1866" s="27"/>
      <c r="AS1866" s="27"/>
      <c r="AT1866" s="27"/>
      <c r="AU1866" s="27"/>
      <c r="AV1866" s="27"/>
      <c r="AW1866" s="102">
        <v>44743</v>
      </c>
      <c r="AX1866" s="129" t="s">
        <v>4749</v>
      </c>
      <c r="AY1866" s="106"/>
      <c r="BH1866" t="str">
        <f t="shared" si="391"/>
        <v>AV</v>
      </c>
      <c r="BJ1866" t="str">
        <f t="shared" si="392"/>
        <v>OK</v>
      </c>
      <c r="BK1866" s="130">
        <v>24221</v>
      </c>
      <c r="BL1866" s="130" t="s">
        <v>37</v>
      </c>
      <c r="BM1866" s="131">
        <v>24221</v>
      </c>
      <c r="BN1866" s="131" t="s">
        <v>37</v>
      </c>
      <c r="BO1866" t="e">
        <v>#N/A</v>
      </c>
      <c r="BP1866">
        <v>0</v>
      </c>
    </row>
    <row r="1867" spans="1:68" ht="25.2" x14ac:dyDescent="0.3">
      <c r="A1867" s="1"/>
      <c r="B1867" s="47"/>
      <c r="C1867" s="45">
        <v>1135942</v>
      </c>
      <c r="D1867" s="40">
        <v>1086541</v>
      </c>
      <c r="E1867" s="55" t="s">
        <v>5082</v>
      </c>
      <c r="F1867" s="30" t="s">
        <v>5581</v>
      </c>
      <c r="G1867" s="101" t="s">
        <v>42</v>
      </c>
      <c r="H1867" s="157" t="s">
        <v>4781</v>
      </c>
      <c r="I1867" s="27"/>
      <c r="J1867" s="27"/>
      <c r="K1867" s="27"/>
      <c r="L1867" s="27"/>
      <c r="M1867" s="27"/>
      <c r="N1867" s="29">
        <f t="shared" si="384"/>
        <v>1086541</v>
      </c>
      <c r="O1867" s="29" t="str">
        <f t="shared" si="385"/>
        <v/>
      </c>
      <c r="P1867" s="29" t="str">
        <f t="shared" si="386"/>
        <v/>
      </c>
      <c r="Q1867" s="29" t="str">
        <f t="shared" si="387"/>
        <v/>
      </c>
      <c r="R1867" s="29" t="str">
        <f t="shared" si="388"/>
        <v/>
      </c>
      <c r="S1867" s="29" t="str">
        <f t="shared" si="389"/>
        <v/>
      </c>
      <c r="T1867" s="29" t="str">
        <f t="shared" si="390"/>
        <v/>
      </c>
      <c r="U1867" s="27"/>
      <c r="V1867" s="27"/>
      <c r="W1867" s="38" t="s">
        <v>1301</v>
      </c>
      <c r="X1867" s="37" t="s">
        <v>158</v>
      </c>
      <c r="Y1867" s="27"/>
      <c r="Z1867" s="33">
        <v>28672</v>
      </c>
      <c r="AA1867" s="27"/>
      <c r="AB1867" s="33">
        <f t="shared" si="398"/>
        <v>28672</v>
      </c>
      <c r="AC1867" s="27"/>
      <c r="AD1867" s="145">
        <f t="shared" si="399"/>
        <v>23893.332999999999</v>
      </c>
      <c r="AE1867" s="27"/>
      <c r="AF1867" s="27"/>
      <c r="AG1867" s="27"/>
      <c r="AH1867" s="27"/>
      <c r="AI1867" s="27"/>
      <c r="AJ1867" s="27"/>
      <c r="AK1867" s="29">
        <v>96</v>
      </c>
      <c r="AL1867" s="29">
        <v>100</v>
      </c>
      <c r="AM1867" s="29" t="s">
        <v>28</v>
      </c>
      <c r="AN1867" s="158" t="s">
        <v>28</v>
      </c>
      <c r="AO1867" s="29" t="s">
        <v>28</v>
      </c>
      <c r="AP1867" s="29">
        <v>1</v>
      </c>
      <c r="AQ1867" s="27"/>
      <c r="AR1867" s="27"/>
      <c r="AS1867" s="27"/>
      <c r="AT1867" s="27"/>
      <c r="AU1867" s="27"/>
      <c r="AV1867" s="27"/>
      <c r="AW1867" s="102">
        <v>44743</v>
      </c>
      <c r="AX1867" s="129" t="s">
        <v>4749</v>
      </c>
      <c r="AY1867" s="106"/>
      <c r="BH1867" t="str">
        <f t="shared" si="391"/>
        <v>AV</v>
      </c>
      <c r="BJ1867" t="str">
        <f t="shared" si="392"/>
        <v>OK</v>
      </c>
      <c r="BK1867" s="130">
        <v>28672</v>
      </c>
      <c r="BL1867" s="130" t="s">
        <v>37</v>
      </c>
      <c r="BM1867" s="131">
        <v>28672</v>
      </c>
      <c r="BN1867" s="131" t="s">
        <v>37</v>
      </c>
      <c r="BO1867" t="e">
        <v>#N/A</v>
      </c>
      <c r="BP1867">
        <v>0</v>
      </c>
    </row>
    <row r="1868" spans="1:68" ht="25.2" x14ac:dyDescent="0.3">
      <c r="A1868" s="1"/>
      <c r="B1868" s="47"/>
      <c r="C1868" s="45">
        <v>1135943</v>
      </c>
      <c r="D1868" s="40">
        <v>1086542</v>
      </c>
      <c r="E1868" s="55" t="s">
        <v>5083</v>
      </c>
      <c r="F1868" s="30" t="s">
        <v>5582</v>
      </c>
      <c r="G1868" s="101" t="s">
        <v>42</v>
      </c>
      <c r="H1868" s="157" t="s">
        <v>4781</v>
      </c>
      <c r="I1868" s="27"/>
      <c r="J1868" s="27"/>
      <c r="K1868" s="27"/>
      <c r="L1868" s="27"/>
      <c r="M1868" s="27"/>
      <c r="N1868" s="29">
        <f t="shared" si="384"/>
        <v>1086542</v>
      </c>
      <c r="O1868" s="29" t="str">
        <f t="shared" si="385"/>
        <v/>
      </c>
      <c r="P1868" s="29" t="str">
        <f t="shared" si="386"/>
        <v/>
      </c>
      <c r="Q1868" s="29" t="str">
        <f t="shared" si="387"/>
        <v/>
      </c>
      <c r="R1868" s="29" t="str">
        <f t="shared" si="388"/>
        <v/>
      </c>
      <c r="S1868" s="29" t="str">
        <f t="shared" si="389"/>
        <v/>
      </c>
      <c r="T1868" s="29" t="str">
        <f t="shared" si="390"/>
        <v/>
      </c>
      <c r="U1868" s="27"/>
      <c r="V1868" s="27"/>
      <c r="W1868" s="38" t="s">
        <v>1301</v>
      </c>
      <c r="X1868" s="37" t="s">
        <v>158</v>
      </c>
      <c r="Y1868" s="27"/>
      <c r="Z1868" s="33">
        <v>33123</v>
      </c>
      <c r="AA1868" s="27"/>
      <c r="AB1868" s="33">
        <f t="shared" si="398"/>
        <v>33123</v>
      </c>
      <c r="AC1868" s="27"/>
      <c r="AD1868" s="145">
        <f t="shared" si="399"/>
        <v>27602.5</v>
      </c>
      <c r="AE1868" s="27"/>
      <c r="AF1868" s="27"/>
      <c r="AG1868" s="27"/>
      <c r="AH1868" s="27"/>
      <c r="AI1868" s="27"/>
      <c r="AJ1868" s="27"/>
      <c r="AK1868" s="29">
        <v>92</v>
      </c>
      <c r="AL1868" s="29">
        <v>100</v>
      </c>
      <c r="AM1868" s="29" t="s">
        <v>28</v>
      </c>
      <c r="AN1868" s="158" t="s">
        <v>28</v>
      </c>
      <c r="AO1868" s="29" t="s">
        <v>28</v>
      </c>
      <c r="AP1868" s="29">
        <v>1</v>
      </c>
      <c r="AQ1868" s="27"/>
      <c r="AR1868" s="27"/>
      <c r="AS1868" s="27"/>
      <c r="AT1868" s="27"/>
      <c r="AU1868" s="27"/>
      <c r="AV1868" s="27"/>
      <c r="AW1868" s="102">
        <v>44743</v>
      </c>
      <c r="AX1868" s="129" t="s">
        <v>4749</v>
      </c>
      <c r="AY1868" s="106"/>
      <c r="BH1868" t="str">
        <f t="shared" si="391"/>
        <v>AV</v>
      </c>
      <c r="BJ1868" t="str">
        <f t="shared" si="392"/>
        <v>OK</v>
      </c>
      <c r="BK1868" s="130">
        <v>33123</v>
      </c>
      <c r="BL1868" s="130" t="s">
        <v>37</v>
      </c>
      <c r="BM1868" s="131">
        <v>33123</v>
      </c>
      <c r="BN1868" s="131" t="s">
        <v>37</v>
      </c>
      <c r="BO1868" t="e">
        <v>#N/A</v>
      </c>
      <c r="BP1868">
        <v>0</v>
      </c>
    </row>
    <row r="1869" spans="1:68" ht="25.2" x14ac:dyDescent="0.3">
      <c r="A1869" s="1"/>
      <c r="B1869" s="47"/>
      <c r="C1869" s="45">
        <v>1135944</v>
      </c>
      <c r="D1869" s="40">
        <v>1086543</v>
      </c>
      <c r="E1869" s="55" t="s">
        <v>5177</v>
      </c>
      <c r="F1869" s="30" t="s">
        <v>5583</v>
      </c>
      <c r="G1869" s="101" t="s">
        <v>42</v>
      </c>
      <c r="H1869" s="157" t="s">
        <v>4781</v>
      </c>
      <c r="I1869" s="27"/>
      <c r="J1869" s="27"/>
      <c r="K1869" s="27"/>
      <c r="L1869" s="27"/>
      <c r="M1869" s="27"/>
      <c r="N1869" s="29">
        <f t="shared" si="384"/>
        <v>1086543</v>
      </c>
      <c r="O1869" s="29" t="str">
        <f t="shared" si="385"/>
        <v/>
      </c>
      <c r="P1869" s="29" t="str">
        <f t="shared" si="386"/>
        <v/>
      </c>
      <c r="Q1869" s="29" t="str">
        <f t="shared" si="387"/>
        <v/>
      </c>
      <c r="R1869" s="29" t="str">
        <f t="shared" si="388"/>
        <v/>
      </c>
      <c r="S1869" s="29" t="str">
        <f t="shared" si="389"/>
        <v/>
      </c>
      <c r="T1869" s="29" t="str">
        <f t="shared" si="390"/>
        <v/>
      </c>
      <c r="U1869" s="27"/>
      <c r="V1869" s="27"/>
      <c r="W1869" s="38" t="s">
        <v>1301</v>
      </c>
      <c r="X1869" s="37" t="s">
        <v>158</v>
      </c>
      <c r="Y1869" s="27"/>
      <c r="Z1869" s="33">
        <v>37717</v>
      </c>
      <c r="AA1869" s="27"/>
      <c r="AB1869" s="33">
        <f t="shared" si="398"/>
        <v>37717</v>
      </c>
      <c r="AC1869" s="27"/>
      <c r="AD1869" s="145">
        <f t="shared" si="399"/>
        <v>31430.832999999999</v>
      </c>
      <c r="AE1869" s="27"/>
      <c r="AF1869" s="27"/>
      <c r="AG1869" s="27"/>
      <c r="AH1869" s="27"/>
      <c r="AI1869" s="27"/>
      <c r="AJ1869" s="27"/>
      <c r="AK1869" s="29">
        <v>36</v>
      </c>
      <c r="AL1869" s="29">
        <v>50</v>
      </c>
      <c r="AM1869" s="29" t="s">
        <v>28</v>
      </c>
      <c r="AN1869" s="158" t="s">
        <v>28</v>
      </c>
      <c r="AO1869" s="29" t="s">
        <v>28</v>
      </c>
      <c r="AP1869" s="29">
        <v>1</v>
      </c>
      <c r="AQ1869" s="27"/>
      <c r="AR1869" s="27"/>
      <c r="AS1869" s="27"/>
      <c r="AT1869" s="27"/>
      <c r="AU1869" s="27"/>
      <c r="AV1869" s="27"/>
      <c r="AW1869" s="102">
        <v>44743</v>
      </c>
      <c r="AX1869" s="129" t="s">
        <v>4749</v>
      </c>
      <c r="AY1869" s="106"/>
      <c r="BH1869" t="str">
        <f t="shared" si="391"/>
        <v>AV</v>
      </c>
      <c r="BJ1869" t="str">
        <f t="shared" si="392"/>
        <v>OK</v>
      </c>
      <c r="BK1869" s="130">
        <v>37717</v>
      </c>
      <c r="BL1869" s="130" t="s">
        <v>37</v>
      </c>
      <c r="BM1869" s="131">
        <v>37717</v>
      </c>
      <c r="BN1869" s="131" t="s">
        <v>37</v>
      </c>
      <c r="BO1869" t="e">
        <v>#N/A</v>
      </c>
      <c r="BP1869">
        <v>0</v>
      </c>
    </row>
    <row r="1870" spans="1:68" ht="25.2" x14ac:dyDescent="0.3">
      <c r="A1870" s="1"/>
      <c r="B1870" s="47"/>
      <c r="C1870" s="45">
        <v>1135945</v>
      </c>
      <c r="D1870" s="40">
        <v>1086544</v>
      </c>
      <c r="E1870" s="55" t="s">
        <v>5084</v>
      </c>
      <c r="F1870" s="30" t="s">
        <v>5584</v>
      </c>
      <c r="G1870" s="101" t="s">
        <v>42</v>
      </c>
      <c r="H1870" s="157" t="s">
        <v>4781</v>
      </c>
      <c r="I1870" s="27"/>
      <c r="J1870" s="27"/>
      <c r="K1870" s="27"/>
      <c r="L1870" s="27"/>
      <c r="M1870" s="27"/>
      <c r="N1870" s="29">
        <f t="shared" si="384"/>
        <v>1086544</v>
      </c>
      <c r="O1870" s="29" t="str">
        <f t="shared" si="385"/>
        <v/>
      </c>
      <c r="P1870" s="29" t="str">
        <f t="shared" si="386"/>
        <v/>
      </c>
      <c r="Q1870" s="29" t="str">
        <f t="shared" si="387"/>
        <v/>
      </c>
      <c r="R1870" s="29" t="str">
        <f t="shared" si="388"/>
        <v/>
      </c>
      <c r="S1870" s="29" t="str">
        <f t="shared" si="389"/>
        <v/>
      </c>
      <c r="T1870" s="29" t="str">
        <f t="shared" si="390"/>
        <v/>
      </c>
      <c r="U1870" s="27"/>
      <c r="V1870" s="27"/>
      <c r="W1870" s="38" t="s">
        <v>1301</v>
      </c>
      <c r="X1870" s="37" t="s">
        <v>158</v>
      </c>
      <c r="Y1870" s="27"/>
      <c r="Z1870" s="33">
        <v>42166</v>
      </c>
      <c r="AA1870" s="27"/>
      <c r="AB1870" s="33">
        <f t="shared" si="398"/>
        <v>42166</v>
      </c>
      <c r="AC1870" s="27"/>
      <c r="AD1870" s="145">
        <f t="shared" si="399"/>
        <v>35138.332999999999</v>
      </c>
      <c r="AE1870" s="27"/>
      <c r="AF1870" s="27"/>
      <c r="AG1870" s="27"/>
      <c r="AH1870" s="27"/>
      <c r="AI1870" s="27"/>
      <c r="AJ1870" s="27"/>
      <c r="AK1870" s="29">
        <v>43</v>
      </c>
      <c r="AL1870" s="29">
        <v>50</v>
      </c>
      <c r="AM1870" s="29" t="s">
        <v>28</v>
      </c>
      <c r="AN1870" s="158" t="s">
        <v>28</v>
      </c>
      <c r="AO1870" s="29" t="s">
        <v>28</v>
      </c>
      <c r="AP1870" s="29">
        <v>1</v>
      </c>
      <c r="AQ1870" s="27"/>
      <c r="AR1870" s="27"/>
      <c r="AS1870" s="27"/>
      <c r="AT1870" s="27"/>
      <c r="AU1870" s="27"/>
      <c r="AV1870" s="27"/>
      <c r="AW1870" s="102">
        <v>44743</v>
      </c>
      <c r="AX1870" s="129" t="s">
        <v>4749</v>
      </c>
      <c r="AY1870" s="106"/>
      <c r="BH1870" t="str">
        <f t="shared" si="391"/>
        <v>AV</v>
      </c>
      <c r="BJ1870" t="str">
        <f t="shared" si="392"/>
        <v>OK</v>
      </c>
      <c r="BK1870" s="130">
        <v>42166</v>
      </c>
      <c r="BL1870" s="130" t="s">
        <v>37</v>
      </c>
      <c r="BM1870" s="131">
        <v>42166</v>
      </c>
      <c r="BN1870" s="131" t="s">
        <v>37</v>
      </c>
      <c r="BO1870" t="e">
        <v>#N/A</v>
      </c>
      <c r="BP1870">
        <v>0</v>
      </c>
    </row>
    <row r="1871" spans="1:68" ht="25.2" x14ac:dyDescent="0.3">
      <c r="A1871" s="1"/>
      <c r="B1871" s="47"/>
      <c r="C1871" s="45">
        <v>1135946</v>
      </c>
      <c r="D1871" s="40">
        <v>1086545</v>
      </c>
      <c r="E1871" s="55" t="s">
        <v>5085</v>
      </c>
      <c r="F1871" s="30" t="s">
        <v>5585</v>
      </c>
      <c r="G1871" s="101" t="s">
        <v>42</v>
      </c>
      <c r="H1871" s="157" t="s">
        <v>4781</v>
      </c>
      <c r="I1871" s="27"/>
      <c r="J1871" s="27"/>
      <c r="K1871" s="27"/>
      <c r="L1871" s="27"/>
      <c r="M1871" s="27"/>
      <c r="N1871" s="29">
        <f t="shared" si="384"/>
        <v>1086545</v>
      </c>
      <c r="O1871" s="29" t="str">
        <f t="shared" si="385"/>
        <v/>
      </c>
      <c r="P1871" s="29" t="str">
        <f t="shared" si="386"/>
        <v/>
      </c>
      <c r="Q1871" s="29" t="str">
        <f t="shared" si="387"/>
        <v/>
      </c>
      <c r="R1871" s="29" t="str">
        <f t="shared" si="388"/>
        <v/>
      </c>
      <c r="S1871" s="29" t="str">
        <f t="shared" si="389"/>
        <v/>
      </c>
      <c r="T1871" s="29" t="str">
        <f t="shared" si="390"/>
        <v/>
      </c>
      <c r="U1871" s="27"/>
      <c r="V1871" s="27"/>
      <c r="W1871" s="38" t="s">
        <v>1301</v>
      </c>
      <c r="X1871" s="37" t="s">
        <v>158</v>
      </c>
      <c r="Y1871" s="27"/>
      <c r="Z1871" s="33">
        <v>46616</v>
      </c>
      <c r="AA1871" s="27"/>
      <c r="AB1871" s="33">
        <f t="shared" si="398"/>
        <v>46616</v>
      </c>
      <c r="AC1871" s="27"/>
      <c r="AD1871" s="145">
        <f t="shared" si="399"/>
        <v>38846.667000000001</v>
      </c>
      <c r="AE1871" s="27"/>
      <c r="AF1871" s="27"/>
      <c r="AG1871" s="27"/>
      <c r="AH1871" s="27"/>
      <c r="AI1871" s="27"/>
      <c r="AJ1871" s="27"/>
      <c r="AK1871" s="29">
        <v>48</v>
      </c>
      <c r="AL1871" s="29">
        <v>50</v>
      </c>
      <c r="AM1871" s="29" t="s">
        <v>28</v>
      </c>
      <c r="AN1871" s="158" t="s">
        <v>28</v>
      </c>
      <c r="AO1871" s="29" t="s">
        <v>28</v>
      </c>
      <c r="AP1871" s="29">
        <v>1</v>
      </c>
      <c r="AQ1871" s="27"/>
      <c r="AR1871" s="27"/>
      <c r="AS1871" s="27"/>
      <c r="AT1871" s="27"/>
      <c r="AU1871" s="27"/>
      <c r="AV1871" s="27"/>
      <c r="AW1871" s="102">
        <v>44743</v>
      </c>
      <c r="AX1871" s="129" t="s">
        <v>4749</v>
      </c>
      <c r="AY1871" s="106"/>
      <c r="BH1871" t="str">
        <f t="shared" si="391"/>
        <v>AV</v>
      </c>
      <c r="BJ1871" t="str">
        <f t="shared" si="392"/>
        <v>OK</v>
      </c>
      <c r="BK1871" s="130">
        <v>46616</v>
      </c>
      <c r="BL1871" s="130" t="s">
        <v>37</v>
      </c>
      <c r="BM1871" s="131">
        <v>46616</v>
      </c>
      <c r="BN1871" s="131" t="s">
        <v>37</v>
      </c>
      <c r="BO1871" t="e">
        <v>#N/A</v>
      </c>
      <c r="BP1871">
        <v>0</v>
      </c>
    </row>
    <row r="1872" spans="1:68" ht="25.2" x14ac:dyDescent="0.3">
      <c r="A1872" s="1"/>
      <c r="B1872" s="47"/>
      <c r="C1872" s="45">
        <v>1135947</v>
      </c>
      <c r="D1872" s="40">
        <v>1086546</v>
      </c>
      <c r="E1872" s="55" t="s">
        <v>5086</v>
      </c>
      <c r="F1872" s="30" t="s">
        <v>5586</v>
      </c>
      <c r="G1872" s="101" t="s">
        <v>42</v>
      </c>
      <c r="H1872" s="157" t="s">
        <v>4781</v>
      </c>
      <c r="I1872" s="27"/>
      <c r="J1872" s="27"/>
      <c r="K1872" s="27"/>
      <c r="L1872" s="27"/>
      <c r="M1872" s="27"/>
      <c r="N1872" s="29">
        <f t="shared" si="384"/>
        <v>1086546</v>
      </c>
      <c r="O1872" s="29" t="str">
        <f t="shared" si="385"/>
        <v/>
      </c>
      <c r="P1872" s="29" t="str">
        <f t="shared" si="386"/>
        <v/>
      </c>
      <c r="Q1872" s="29" t="str">
        <f t="shared" si="387"/>
        <v/>
      </c>
      <c r="R1872" s="29" t="str">
        <f t="shared" si="388"/>
        <v/>
      </c>
      <c r="S1872" s="29" t="str">
        <f t="shared" si="389"/>
        <v/>
      </c>
      <c r="T1872" s="29" t="str">
        <f t="shared" si="390"/>
        <v/>
      </c>
      <c r="U1872" s="27"/>
      <c r="V1872" s="27"/>
      <c r="W1872" s="38" t="s">
        <v>1301</v>
      </c>
      <c r="X1872" s="37" t="s">
        <v>158</v>
      </c>
      <c r="Y1872" s="27"/>
      <c r="Z1872" s="33">
        <v>51210</v>
      </c>
      <c r="AA1872" s="27"/>
      <c r="AB1872" s="33">
        <f t="shared" si="398"/>
        <v>51210</v>
      </c>
      <c r="AC1872" s="27"/>
      <c r="AD1872" s="145">
        <f t="shared" si="399"/>
        <v>42675</v>
      </c>
      <c r="AE1872" s="27"/>
      <c r="AF1872" s="27"/>
      <c r="AG1872" s="27"/>
      <c r="AH1872" s="27"/>
      <c r="AI1872" s="27"/>
      <c r="AJ1872" s="27"/>
      <c r="AK1872" s="29">
        <v>42</v>
      </c>
      <c r="AL1872" s="29">
        <v>50</v>
      </c>
      <c r="AM1872" s="29" t="s">
        <v>28</v>
      </c>
      <c r="AN1872" s="158" t="s">
        <v>28</v>
      </c>
      <c r="AO1872" s="29" t="s">
        <v>28</v>
      </c>
      <c r="AP1872" s="29">
        <v>1</v>
      </c>
      <c r="AQ1872" s="27"/>
      <c r="AR1872" s="27"/>
      <c r="AS1872" s="27"/>
      <c r="AT1872" s="27"/>
      <c r="AU1872" s="27"/>
      <c r="AV1872" s="27"/>
      <c r="AW1872" s="102">
        <v>44743</v>
      </c>
      <c r="AX1872" s="129" t="s">
        <v>4749</v>
      </c>
      <c r="AY1872" s="106"/>
      <c r="BH1872" t="str">
        <f t="shared" si="391"/>
        <v>AV</v>
      </c>
      <c r="BJ1872" t="str">
        <f t="shared" si="392"/>
        <v>OK</v>
      </c>
      <c r="BK1872" s="130">
        <v>51210</v>
      </c>
      <c r="BL1872" s="130" t="s">
        <v>37</v>
      </c>
      <c r="BM1872" s="131">
        <v>51210</v>
      </c>
      <c r="BN1872" s="131" t="s">
        <v>37</v>
      </c>
      <c r="BO1872" t="e">
        <v>#N/A</v>
      </c>
      <c r="BP1872">
        <v>0</v>
      </c>
    </row>
    <row r="1873" spans="1:68" ht="25.2" x14ac:dyDescent="0.3">
      <c r="A1873" s="1"/>
      <c r="B1873" s="47"/>
      <c r="C1873" s="45">
        <v>1135948</v>
      </c>
      <c r="D1873" s="40">
        <v>1086547</v>
      </c>
      <c r="E1873" s="55" t="s">
        <v>5178</v>
      </c>
      <c r="F1873" s="30" t="s">
        <v>5587</v>
      </c>
      <c r="G1873" s="101" t="s">
        <v>47</v>
      </c>
      <c r="H1873" s="157" t="s">
        <v>4781</v>
      </c>
      <c r="I1873" s="27"/>
      <c r="J1873" s="27"/>
      <c r="K1873" s="27"/>
      <c r="L1873" s="27"/>
      <c r="M1873" s="27"/>
      <c r="N1873" s="29">
        <f t="shared" si="384"/>
        <v>1086547</v>
      </c>
      <c r="O1873" s="29" t="str">
        <f t="shared" si="385"/>
        <v/>
      </c>
      <c r="P1873" s="29" t="str">
        <f t="shared" si="386"/>
        <v/>
      </c>
      <c r="Q1873" s="29" t="str">
        <f t="shared" si="387"/>
        <v/>
      </c>
      <c r="R1873" s="29" t="str">
        <f t="shared" si="388"/>
        <v/>
      </c>
      <c r="S1873" s="29" t="str">
        <f t="shared" si="389"/>
        <v/>
      </c>
      <c r="T1873" s="29" t="str">
        <f t="shared" si="390"/>
        <v/>
      </c>
      <c r="U1873" s="27"/>
      <c r="V1873" s="27"/>
      <c r="W1873" s="38" t="s">
        <v>1301</v>
      </c>
      <c r="X1873" s="37" t="s">
        <v>158</v>
      </c>
      <c r="Y1873" s="27"/>
      <c r="Z1873" s="33">
        <v>55661</v>
      </c>
      <c r="AA1873" s="27"/>
      <c r="AB1873" s="33">
        <f t="shared" si="398"/>
        <v>55661</v>
      </c>
      <c r="AC1873" s="27"/>
      <c r="AD1873" s="145">
        <f t="shared" si="399"/>
        <v>46384.167000000001</v>
      </c>
      <c r="AE1873" s="27"/>
      <c r="AF1873" s="27"/>
      <c r="AG1873" s="27"/>
      <c r="AH1873" s="27"/>
      <c r="AI1873" s="27"/>
      <c r="AJ1873" s="27"/>
      <c r="AK1873" s="29">
        <v>30</v>
      </c>
      <c r="AL1873" s="29">
        <v>30</v>
      </c>
      <c r="AM1873" s="29" t="s">
        <v>28</v>
      </c>
      <c r="AN1873" s="158" t="s">
        <v>28</v>
      </c>
      <c r="AO1873" s="29" t="s">
        <v>28</v>
      </c>
      <c r="AP1873" s="29">
        <v>1</v>
      </c>
      <c r="AQ1873" s="27"/>
      <c r="AR1873" s="27"/>
      <c r="AS1873" s="27"/>
      <c r="AT1873" s="27"/>
      <c r="AU1873" s="27"/>
      <c r="AV1873" s="27"/>
      <c r="AW1873" s="102">
        <v>44743</v>
      </c>
      <c r="AX1873" s="129" t="s">
        <v>4749</v>
      </c>
      <c r="AY1873" s="106"/>
      <c r="BH1873" t="str">
        <f t="shared" si="391"/>
        <v>AV</v>
      </c>
      <c r="BJ1873" t="str">
        <f t="shared" si="392"/>
        <v>OK</v>
      </c>
      <c r="BK1873" s="130">
        <v>55661</v>
      </c>
      <c r="BL1873" s="130" t="s">
        <v>37</v>
      </c>
      <c r="BM1873" s="131">
        <v>55661</v>
      </c>
      <c r="BN1873" s="131" t="s">
        <v>37</v>
      </c>
      <c r="BO1873" t="e">
        <v>#N/A</v>
      </c>
      <c r="BP1873">
        <v>0</v>
      </c>
    </row>
    <row r="1874" spans="1:68" ht="25.2" x14ac:dyDescent="0.3">
      <c r="A1874" s="1"/>
      <c r="B1874" s="47"/>
      <c r="C1874" s="45">
        <v>1135949</v>
      </c>
      <c r="D1874" s="40">
        <v>1086548</v>
      </c>
      <c r="E1874" s="55" t="s">
        <v>5179</v>
      </c>
      <c r="F1874" s="30" t="s">
        <v>5588</v>
      </c>
      <c r="G1874" s="101" t="s">
        <v>42</v>
      </c>
      <c r="H1874" s="157" t="s">
        <v>4781</v>
      </c>
      <c r="I1874" s="27"/>
      <c r="J1874" s="27"/>
      <c r="K1874" s="27"/>
      <c r="L1874" s="27"/>
      <c r="M1874" s="27"/>
      <c r="N1874" s="29">
        <f t="shared" si="384"/>
        <v>1086548</v>
      </c>
      <c r="O1874" s="29" t="str">
        <f t="shared" si="385"/>
        <v/>
      </c>
      <c r="P1874" s="29" t="str">
        <f t="shared" si="386"/>
        <v/>
      </c>
      <c r="Q1874" s="29" t="str">
        <f t="shared" si="387"/>
        <v/>
      </c>
      <c r="R1874" s="29" t="str">
        <f t="shared" si="388"/>
        <v/>
      </c>
      <c r="S1874" s="29" t="str">
        <f t="shared" si="389"/>
        <v/>
      </c>
      <c r="T1874" s="29" t="str">
        <f t="shared" si="390"/>
        <v/>
      </c>
      <c r="U1874" s="27"/>
      <c r="V1874" s="27"/>
      <c r="W1874" s="38" t="s">
        <v>1301</v>
      </c>
      <c r="X1874" s="37" t="s">
        <v>158</v>
      </c>
      <c r="Y1874" s="27"/>
      <c r="Z1874" s="33">
        <v>60110</v>
      </c>
      <c r="AA1874" s="27"/>
      <c r="AB1874" s="33">
        <f t="shared" si="398"/>
        <v>60110</v>
      </c>
      <c r="AC1874" s="27"/>
      <c r="AD1874" s="145">
        <f t="shared" si="399"/>
        <v>50091.667000000001</v>
      </c>
      <c r="AE1874" s="27"/>
      <c r="AF1874" s="27"/>
      <c r="AG1874" s="27"/>
      <c r="AH1874" s="27"/>
      <c r="AI1874" s="27"/>
      <c r="AJ1874" s="27"/>
      <c r="AK1874" s="29">
        <v>27</v>
      </c>
      <c r="AL1874" s="29">
        <v>30</v>
      </c>
      <c r="AM1874" s="29" t="s">
        <v>28</v>
      </c>
      <c r="AN1874" s="158" t="s">
        <v>28</v>
      </c>
      <c r="AO1874" s="29" t="s">
        <v>28</v>
      </c>
      <c r="AP1874" s="29">
        <v>1</v>
      </c>
      <c r="AQ1874" s="27"/>
      <c r="AR1874" s="27"/>
      <c r="AS1874" s="27"/>
      <c r="AT1874" s="27"/>
      <c r="AU1874" s="27"/>
      <c r="AV1874" s="27"/>
      <c r="AW1874" s="102">
        <v>44743</v>
      </c>
      <c r="AX1874" s="129" t="s">
        <v>4749</v>
      </c>
      <c r="AY1874" s="106"/>
      <c r="BH1874" t="str">
        <f t="shared" si="391"/>
        <v>AV</v>
      </c>
      <c r="BJ1874" t="str">
        <f t="shared" si="392"/>
        <v>OK</v>
      </c>
      <c r="BK1874" s="130">
        <v>60110</v>
      </c>
      <c r="BL1874" s="130" t="s">
        <v>37</v>
      </c>
      <c r="BM1874" s="131">
        <v>60110</v>
      </c>
      <c r="BN1874" s="131" t="s">
        <v>37</v>
      </c>
      <c r="BO1874" t="e">
        <v>#N/A</v>
      </c>
      <c r="BP1874">
        <v>0</v>
      </c>
    </row>
    <row r="1875" spans="1:68" ht="25.2" x14ac:dyDescent="0.3">
      <c r="A1875" s="1"/>
      <c r="B1875" s="47"/>
      <c r="C1875" s="45">
        <v>1135961</v>
      </c>
      <c r="D1875" s="40"/>
      <c r="E1875" s="55" t="s">
        <v>5087</v>
      </c>
      <c r="F1875" s="30" t="s">
        <v>5589</v>
      </c>
      <c r="G1875" s="101" t="s">
        <v>47</v>
      </c>
      <c r="H1875" s="157" t="s">
        <v>4781</v>
      </c>
      <c r="I1875" s="27"/>
      <c r="J1875" s="27"/>
      <c r="K1875" s="27"/>
      <c r="L1875" s="27"/>
      <c r="M1875" s="27"/>
      <c r="N1875" s="29" t="str">
        <f t="shared" ref="N1875:N1938" si="400">IFERROR(MID($D1875,1,7)+0,"")</f>
        <v/>
      </c>
      <c r="O1875" s="29" t="str">
        <f t="shared" ref="O1875:O1938" si="401">IFERROR(MID($D1875,10,7)+0,"")</f>
        <v/>
      </c>
      <c r="P1875" s="29" t="str">
        <f t="shared" ref="P1875:P1938" si="402">IFERROR(MID($D1875,19,7)+0,"")</f>
        <v/>
      </c>
      <c r="Q1875" s="29" t="str">
        <f t="shared" ref="Q1875:Q1938" si="403">IF(IFERROR(MID($U1875,1,7)+0,"")&lt;1130000,"",IFERROR(MID($U1875,1,7)+0,""))</f>
        <v/>
      </c>
      <c r="R1875" s="29" t="str">
        <f t="shared" ref="R1875:R1938" si="404">IF(IFERROR(MID($U1875,10,7)+0,"")&lt;1130000,"",IFERROR(MID($U1875,10,7)+0,""))</f>
        <v/>
      </c>
      <c r="S1875" s="29" t="str">
        <f t="shared" ref="S1875:S1938" si="405">IF(IFERROR(MID($U1875,19,7)+0,"")&lt;1130000,"",IFERROR(MID($U1875,19,7)+0,""))</f>
        <v/>
      </c>
      <c r="T1875" s="29" t="str">
        <f t="shared" ref="T1875:T1938" si="406">IF(Q1875="","",IF(R1875="",Q1875,Q1875&amp;", "&amp;R1875))</f>
        <v/>
      </c>
      <c r="U1875" s="27"/>
      <c r="V1875" s="27"/>
      <c r="W1875" s="38" t="s">
        <v>1216</v>
      </c>
      <c r="X1875" s="37" t="s">
        <v>366</v>
      </c>
      <c r="Y1875" s="27"/>
      <c r="Z1875" s="33">
        <v>1300</v>
      </c>
      <c r="AA1875" s="27"/>
      <c r="AB1875" s="33">
        <f t="shared" si="398"/>
        <v>1300</v>
      </c>
      <c r="AC1875" s="27"/>
      <c r="AD1875" s="145">
        <f t="shared" si="399"/>
        <v>1083.3330000000001</v>
      </c>
      <c r="AE1875" s="27"/>
      <c r="AF1875" s="27"/>
      <c r="AG1875" s="27"/>
      <c r="AH1875" s="27"/>
      <c r="AI1875" s="27"/>
      <c r="AJ1875" s="27"/>
      <c r="AK1875" s="29">
        <v>600</v>
      </c>
      <c r="AL1875" s="29">
        <v>0</v>
      </c>
      <c r="AM1875" s="29" t="s">
        <v>28</v>
      </c>
      <c r="AN1875" s="158" t="s">
        <v>28</v>
      </c>
      <c r="AO1875" s="29" t="s">
        <v>28</v>
      </c>
      <c r="AP1875" s="29">
        <v>10</v>
      </c>
      <c r="AQ1875" s="27"/>
      <c r="AR1875" s="27"/>
      <c r="AS1875" s="27"/>
      <c r="AT1875" s="27"/>
      <c r="AU1875" s="27"/>
      <c r="AV1875" s="27"/>
      <c r="AW1875" s="102">
        <v>44743</v>
      </c>
      <c r="AX1875" s="129" t="s">
        <v>4749</v>
      </c>
      <c r="AY1875" s="106"/>
      <c r="BH1875" t="str">
        <f t="shared" ref="BH1875:BH1938" si="407">IF(OR(H1875="Регулярный ассортимент",AK1875&gt;0,AL1875&gt;0),"AV","")</f>
        <v>AV</v>
      </c>
      <c r="BJ1875" t="str">
        <f t="shared" ref="BJ1875:BJ1938" si="408">IF(AB1875-Z1875=0,"OK")</f>
        <v>OK</v>
      </c>
      <c r="BK1875" s="130">
        <v>1300</v>
      </c>
      <c r="BL1875" s="130" t="s">
        <v>37</v>
      </c>
      <c r="BM1875" s="131" t="s">
        <v>33</v>
      </c>
      <c r="BN1875" s="131" t="e">
        <v>#VALUE!</v>
      </c>
      <c r="BO1875" t="e">
        <v>#N/A</v>
      </c>
      <c r="BP1875">
        <v>0</v>
      </c>
    </row>
    <row r="1876" spans="1:68" ht="25.2" x14ac:dyDescent="0.3">
      <c r="A1876" s="1"/>
      <c r="B1876" s="47"/>
      <c r="C1876" s="45">
        <v>1135962</v>
      </c>
      <c r="D1876" s="45">
        <v>1059132</v>
      </c>
      <c r="E1876" s="55" t="s">
        <v>5180</v>
      </c>
      <c r="F1876" s="30" t="s">
        <v>5590</v>
      </c>
      <c r="G1876" s="101" t="s">
        <v>47</v>
      </c>
      <c r="H1876" s="157" t="s">
        <v>4781</v>
      </c>
      <c r="I1876" s="27"/>
      <c r="J1876" s="27"/>
      <c r="K1876" s="27"/>
      <c r="L1876" s="27"/>
      <c r="M1876" s="27"/>
      <c r="N1876" s="29">
        <f t="shared" si="400"/>
        <v>1059132</v>
      </c>
      <c r="O1876" s="29" t="str">
        <f t="shared" si="401"/>
        <v/>
      </c>
      <c r="P1876" s="29" t="str">
        <f t="shared" si="402"/>
        <v/>
      </c>
      <c r="Q1876" s="29" t="str">
        <f t="shared" si="403"/>
        <v/>
      </c>
      <c r="R1876" s="29" t="str">
        <f t="shared" si="404"/>
        <v/>
      </c>
      <c r="S1876" s="29" t="str">
        <f t="shared" si="405"/>
        <v/>
      </c>
      <c r="T1876" s="29" t="str">
        <f t="shared" si="406"/>
        <v/>
      </c>
      <c r="U1876" s="27"/>
      <c r="V1876" s="27"/>
      <c r="W1876" s="38" t="s">
        <v>1216</v>
      </c>
      <c r="X1876" s="37" t="s">
        <v>366</v>
      </c>
      <c r="Y1876" s="27"/>
      <c r="Z1876" s="33">
        <v>7677</v>
      </c>
      <c r="AA1876" s="27"/>
      <c r="AB1876" s="33">
        <f t="shared" si="398"/>
        <v>7677</v>
      </c>
      <c r="AC1876" s="27"/>
      <c r="AD1876" s="145">
        <f t="shared" ref="AD1876:AD1907" si="409">ROUND(Z1876/1.2,3)</f>
        <v>6397.5</v>
      </c>
      <c r="AE1876" s="27"/>
      <c r="AF1876" s="27"/>
      <c r="AG1876" s="27"/>
      <c r="AH1876" s="27"/>
      <c r="AI1876" s="27"/>
      <c r="AJ1876" s="27"/>
      <c r="AK1876" s="29">
        <v>0</v>
      </c>
      <c r="AL1876" s="29">
        <v>0</v>
      </c>
      <c r="AM1876" s="29" t="s">
        <v>28</v>
      </c>
      <c r="AN1876" s="158" t="s">
        <v>28</v>
      </c>
      <c r="AO1876" s="29" t="s">
        <v>28</v>
      </c>
      <c r="AP1876" s="29">
        <v>1</v>
      </c>
      <c r="AQ1876" s="27"/>
      <c r="AR1876" s="27"/>
      <c r="AS1876" s="27"/>
      <c r="AT1876" s="27"/>
      <c r="AU1876" s="27"/>
      <c r="AV1876" s="27"/>
      <c r="AW1876" s="102">
        <v>44743</v>
      </c>
      <c r="AX1876" s="129" t="s">
        <v>4749</v>
      </c>
      <c r="AY1876" s="106"/>
      <c r="BH1876" t="str">
        <f t="shared" si="407"/>
        <v>AV</v>
      </c>
      <c r="BJ1876" t="str">
        <f t="shared" si="408"/>
        <v>OK</v>
      </c>
      <c r="BK1876" s="130">
        <v>7677</v>
      </c>
      <c r="BL1876" s="130" t="s">
        <v>37</v>
      </c>
      <c r="BM1876" s="131">
        <v>4994</v>
      </c>
      <c r="BN1876" s="131">
        <v>1.5372446936323589</v>
      </c>
      <c r="BO1876" t="e">
        <v>#N/A</v>
      </c>
      <c r="BP1876">
        <v>0</v>
      </c>
    </row>
    <row r="1877" spans="1:68" ht="25.2" x14ac:dyDescent="0.3">
      <c r="A1877" s="1"/>
      <c r="B1877" s="47"/>
      <c r="C1877" s="45">
        <v>1135963</v>
      </c>
      <c r="D1877" s="40"/>
      <c r="E1877" s="55" t="s">
        <v>5181</v>
      </c>
      <c r="F1877" s="30" t="s">
        <v>5591</v>
      </c>
      <c r="G1877" s="101" t="s">
        <v>47</v>
      </c>
      <c r="H1877" s="157" t="s">
        <v>4781</v>
      </c>
      <c r="I1877" s="27"/>
      <c r="J1877" s="27"/>
      <c r="K1877" s="27"/>
      <c r="L1877" s="27"/>
      <c r="M1877" s="27"/>
      <c r="N1877" s="29" t="str">
        <f t="shared" si="400"/>
        <v/>
      </c>
      <c r="O1877" s="29" t="str">
        <f t="shared" si="401"/>
        <v/>
      </c>
      <c r="P1877" s="29" t="str">
        <f t="shared" si="402"/>
        <v/>
      </c>
      <c r="Q1877" s="29" t="str">
        <f t="shared" si="403"/>
        <v/>
      </c>
      <c r="R1877" s="29" t="str">
        <f t="shared" si="404"/>
        <v/>
      </c>
      <c r="S1877" s="29" t="str">
        <f t="shared" si="405"/>
        <v/>
      </c>
      <c r="T1877" s="29" t="str">
        <f t="shared" si="406"/>
        <v/>
      </c>
      <c r="U1877" s="27"/>
      <c r="V1877" s="27"/>
      <c r="W1877" s="38" t="s">
        <v>1216</v>
      </c>
      <c r="X1877" s="37" t="s">
        <v>366</v>
      </c>
      <c r="Y1877" s="27"/>
      <c r="Z1877" s="33">
        <v>9400</v>
      </c>
      <c r="AA1877" s="27"/>
      <c r="AB1877" s="33">
        <f t="shared" si="398"/>
        <v>9400</v>
      </c>
      <c r="AC1877" s="27"/>
      <c r="AD1877" s="145">
        <f t="shared" si="409"/>
        <v>7833.3329999999996</v>
      </c>
      <c r="AE1877" s="27"/>
      <c r="AF1877" s="27"/>
      <c r="AG1877" s="27"/>
      <c r="AH1877" s="27"/>
      <c r="AI1877" s="27"/>
      <c r="AJ1877" s="27"/>
      <c r="AK1877" s="29">
        <v>3</v>
      </c>
      <c r="AL1877" s="29">
        <v>0</v>
      </c>
      <c r="AM1877" s="29" t="s">
        <v>28</v>
      </c>
      <c r="AN1877" s="158" t="s">
        <v>28</v>
      </c>
      <c r="AO1877" s="29" t="s">
        <v>28</v>
      </c>
      <c r="AP1877" s="29">
        <v>1</v>
      </c>
      <c r="AQ1877" s="27"/>
      <c r="AR1877" s="27"/>
      <c r="AS1877" s="27"/>
      <c r="AT1877" s="27"/>
      <c r="AU1877" s="27"/>
      <c r="AV1877" s="27"/>
      <c r="AW1877" s="102">
        <v>44743</v>
      </c>
      <c r="AX1877" s="129" t="s">
        <v>4749</v>
      </c>
      <c r="AY1877" s="106"/>
      <c r="BH1877" t="str">
        <f t="shared" si="407"/>
        <v>AV</v>
      </c>
      <c r="BJ1877" t="str">
        <f t="shared" si="408"/>
        <v>OK</v>
      </c>
      <c r="BK1877" s="130">
        <v>9400</v>
      </c>
      <c r="BL1877" s="130" t="s">
        <v>37</v>
      </c>
      <c r="BM1877" s="131" t="s">
        <v>33</v>
      </c>
      <c r="BN1877" s="131" t="e">
        <v>#VALUE!</v>
      </c>
      <c r="BO1877" t="e">
        <v>#N/A</v>
      </c>
      <c r="BP1877">
        <v>0</v>
      </c>
    </row>
    <row r="1878" spans="1:68" ht="25.2" x14ac:dyDescent="0.3">
      <c r="A1878" s="1"/>
      <c r="B1878" s="47"/>
      <c r="C1878" s="45">
        <v>1135964</v>
      </c>
      <c r="D1878" s="40">
        <v>1086559</v>
      </c>
      <c r="E1878" s="55" t="s">
        <v>5182</v>
      </c>
      <c r="F1878" s="30" t="s">
        <v>5592</v>
      </c>
      <c r="G1878" s="101" t="s">
        <v>47</v>
      </c>
      <c r="H1878" s="157" t="s">
        <v>4781</v>
      </c>
      <c r="I1878" s="27"/>
      <c r="J1878" s="27"/>
      <c r="K1878" s="27"/>
      <c r="L1878" s="27"/>
      <c r="M1878" s="27"/>
      <c r="N1878" s="29">
        <f t="shared" si="400"/>
        <v>1086559</v>
      </c>
      <c r="O1878" s="29" t="str">
        <f t="shared" si="401"/>
        <v/>
      </c>
      <c r="P1878" s="29" t="str">
        <f t="shared" si="402"/>
        <v/>
      </c>
      <c r="Q1878" s="29" t="str">
        <f t="shared" si="403"/>
        <v/>
      </c>
      <c r="R1878" s="29" t="str">
        <f t="shared" si="404"/>
        <v/>
      </c>
      <c r="S1878" s="29" t="str">
        <f t="shared" si="405"/>
        <v/>
      </c>
      <c r="T1878" s="29" t="str">
        <f t="shared" si="406"/>
        <v/>
      </c>
      <c r="U1878" s="27"/>
      <c r="V1878" s="27"/>
      <c r="W1878" s="38" t="s">
        <v>1216</v>
      </c>
      <c r="X1878" s="37" t="s">
        <v>366</v>
      </c>
      <c r="Y1878" s="27"/>
      <c r="Z1878" s="33">
        <v>8800</v>
      </c>
      <c r="AA1878" s="27"/>
      <c r="AB1878" s="33">
        <f t="shared" si="398"/>
        <v>8800</v>
      </c>
      <c r="AC1878" s="27"/>
      <c r="AD1878" s="145">
        <f t="shared" si="409"/>
        <v>7333.3329999999996</v>
      </c>
      <c r="AE1878" s="27"/>
      <c r="AF1878" s="27"/>
      <c r="AG1878" s="27"/>
      <c r="AH1878" s="27"/>
      <c r="AI1878" s="27"/>
      <c r="AJ1878" s="27"/>
      <c r="AK1878" s="29">
        <v>0</v>
      </c>
      <c r="AL1878" s="29">
        <v>0</v>
      </c>
      <c r="AM1878" s="29" t="s">
        <v>28</v>
      </c>
      <c r="AN1878" s="158" t="s">
        <v>28</v>
      </c>
      <c r="AO1878" s="29" t="s">
        <v>28</v>
      </c>
      <c r="AP1878" s="29">
        <v>1</v>
      </c>
      <c r="AQ1878" s="27"/>
      <c r="AR1878" s="27"/>
      <c r="AS1878" s="27"/>
      <c r="AT1878" s="27"/>
      <c r="AU1878" s="27"/>
      <c r="AV1878" s="27"/>
      <c r="AW1878" s="102">
        <v>44743</v>
      </c>
      <c r="AX1878" s="129" t="s">
        <v>4749</v>
      </c>
      <c r="AY1878" s="106"/>
      <c r="BH1878" t="str">
        <f t="shared" si="407"/>
        <v>AV</v>
      </c>
      <c r="BJ1878" t="str">
        <f t="shared" si="408"/>
        <v>OK</v>
      </c>
      <c r="BK1878" s="130">
        <v>8800</v>
      </c>
      <c r="BL1878" s="130" t="s">
        <v>37</v>
      </c>
      <c r="BM1878" s="131">
        <v>7965</v>
      </c>
      <c r="BN1878" s="131">
        <v>1.1048336472065285</v>
      </c>
      <c r="BO1878" t="e">
        <v>#N/A</v>
      </c>
      <c r="BP1878">
        <v>0</v>
      </c>
    </row>
    <row r="1879" spans="1:68" ht="25.2" x14ac:dyDescent="0.3">
      <c r="A1879" s="1"/>
      <c r="B1879" s="47"/>
      <c r="C1879" s="45">
        <v>1135965</v>
      </c>
      <c r="D1879" s="40"/>
      <c r="E1879" s="55" t="s">
        <v>5183</v>
      </c>
      <c r="F1879" s="30" t="s">
        <v>5593</v>
      </c>
      <c r="G1879" s="101" t="s">
        <v>47</v>
      </c>
      <c r="H1879" s="157" t="s">
        <v>4781</v>
      </c>
      <c r="I1879" s="27"/>
      <c r="J1879" s="27"/>
      <c r="K1879" s="27"/>
      <c r="L1879" s="27"/>
      <c r="M1879" s="27"/>
      <c r="N1879" s="29" t="str">
        <f t="shared" si="400"/>
        <v/>
      </c>
      <c r="O1879" s="29" t="str">
        <f t="shared" si="401"/>
        <v/>
      </c>
      <c r="P1879" s="29" t="str">
        <f t="shared" si="402"/>
        <v/>
      </c>
      <c r="Q1879" s="29" t="str">
        <f t="shared" si="403"/>
        <v/>
      </c>
      <c r="R1879" s="29" t="str">
        <f t="shared" si="404"/>
        <v/>
      </c>
      <c r="S1879" s="29" t="str">
        <f t="shared" si="405"/>
        <v/>
      </c>
      <c r="T1879" s="29" t="str">
        <f t="shared" si="406"/>
        <v/>
      </c>
      <c r="U1879" s="27"/>
      <c r="V1879" s="27"/>
      <c r="W1879" s="38" t="s">
        <v>1216</v>
      </c>
      <c r="X1879" s="37" t="s">
        <v>366</v>
      </c>
      <c r="Y1879" s="27"/>
      <c r="Z1879" s="33">
        <v>9900</v>
      </c>
      <c r="AA1879" s="27"/>
      <c r="AB1879" s="33">
        <f t="shared" si="398"/>
        <v>9900</v>
      </c>
      <c r="AC1879" s="27"/>
      <c r="AD1879" s="145">
        <f t="shared" si="409"/>
        <v>8250</v>
      </c>
      <c r="AE1879" s="27"/>
      <c r="AF1879" s="27"/>
      <c r="AG1879" s="27"/>
      <c r="AH1879" s="27"/>
      <c r="AI1879" s="27"/>
      <c r="AJ1879" s="27"/>
      <c r="AK1879" s="29">
        <v>5</v>
      </c>
      <c r="AL1879" s="29">
        <v>0</v>
      </c>
      <c r="AM1879" s="29" t="s">
        <v>28</v>
      </c>
      <c r="AN1879" s="158" t="s">
        <v>28</v>
      </c>
      <c r="AO1879" s="29" t="s">
        <v>28</v>
      </c>
      <c r="AP1879" s="29">
        <v>1</v>
      </c>
      <c r="AQ1879" s="27"/>
      <c r="AR1879" s="27"/>
      <c r="AS1879" s="27"/>
      <c r="AT1879" s="27"/>
      <c r="AU1879" s="27"/>
      <c r="AV1879" s="27"/>
      <c r="AW1879" s="102">
        <v>44743</v>
      </c>
      <c r="AX1879" s="129" t="s">
        <v>4749</v>
      </c>
      <c r="AY1879" s="106"/>
      <c r="BH1879" t="str">
        <f t="shared" si="407"/>
        <v>AV</v>
      </c>
      <c r="BJ1879" t="str">
        <f t="shared" si="408"/>
        <v>OK</v>
      </c>
      <c r="BK1879" s="130">
        <v>9900</v>
      </c>
      <c r="BL1879" s="130" t="s">
        <v>37</v>
      </c>
      <c r="BM1879" s="131" t="s">
        <v>33</v>
      </c>
      <c r="BN1879" s="131" t="e">
        <v>#VALUE!</v>
      </c>
      <c r="BO1879" t="e">
        <v>#N/A</v>
      </c>
      <c r="BP1879">
        <v>0</v>
      </c>
    </row>
    <row r="1880" spans="1:68" ht="37.799999999999997" x14ac:dyDescent="0.3">
      <c r="A1880" s="1"/>
      <c r="B1880" s="47">
        <v>1628</v>
      </c>
      <c r="C1880" s="45">
        <v>1088045</v>
      </c>
      <c r="D1880" s="29">
        <v>1013062</v>
      </c>
      <c r="E1880" s="29"/>
      <c r="F1880" s="32" t="s">
        <v>1300</v>
      </c>
      <c r="G1880" s="29" t="s">
        <v>47</v>
      </c>
      <c r="H1880" s="70" t="s">
        <v>62</v>
      </c>
      <c r="I1880" s="148" t="s">
        <v>32</v>
      </c>
      <c r="J1880" s="147" t="s">
        <v>33</v>
      </c>
      <c r="K1880" s="148">
        <v>0</v>
      </c>
      <c r="L1880" s="148" t="s">
        <v>32</v>
      </c>
      <c r="M1880" s="147">
        <v>42706</v>
      </c>
      <c r="N1880" s="29">
        <f t="shared" si="400"/>
        <v>1013062</v>
      </c>
      <c r="O1880" s="29" t="str">
        <f t="shared" si="401"/>
        <v/>
      </c>
      <c r="P1880" s="29" t="str">
        <f t="shared" si="402"/>
        <v/>
      </c>
      <c r="Q1880" s="29">
        <f t="shared" si="403"/>
        <v>1135928</v>
      </c>
      <c r="R1880" s="29" t="str">
        <f t="shared" si="404"/>
        <v/>
      </c>
      <c r="S1880" s="29" t="str">
        <f t="shared" si="405"/>
        <v/>
      </c>
      <c r="T1880" s="29">
        <f t="shared" si="406"/>
        <v>1135928</v>
      </c>
      <c r="U1880" s="29">
        <v>1135928</v>
      </c>
      <c r="V1880" s="29"/>
      <c r="W1880" s="38" t="s">
        <v>1301</v>
      </c>
      <c r="X1880" s="37" t="s">
        <v>158</v>
      </c>
      <c r="Y1880" s="146">
        <v>10063</v>
      </c>
      <c r="Z1880" s="33">
        <v>12880</v>
      </c>
      <c r="AA1880" s="34">
        <f t="shared" ref="AA1880:AA1919" si="410">ROUND(Z1880/Y1880-1,3)</f>
        <v>0.28000000000000003</v>
      </c>
      <c r="AB1880" s="33">
        <f t="shared" si="398"/>
        <v>12880</v>
      </c>
      <c r="AC1880" s="34">
        <f t="shared" ref="AC1880:AC1919" si="411">(AD1880-AE1880)/AE1880</f>
        <v>0.27993641180309692</v>
      </c>
      <c r="AD1880" s="145">
        <f t="shared" si="409"/>
        <v>10733.333000000001</v>
      </c>
      <c r="AE1880" s="105">
        <v>8385.8330000000005</v>
      </c>
      <c r="AF1880" s="34" t="s">
        <v>36</v>
      </c>
      <c r="AG1880" s="34" t="s">
        <v>36</v>
      </c>
      <c r="AH1880" s="34" t="s">
        <v>36</v>
      </c>
      <c r="AI1880" s="29">
        <v>1.7</v>
      </c>
      <c r="AJ1880" s="29">
        <v>5.62E-3</v>
      </c>
      <c r="AK1880" s="29">
        <v>18</v>
      </c>
      <c r="AL1880" s="29">
        <v>0</v>
      </c>
      <c r="AM1880" s="29" t="s">
        <v>28</v>
      </c>
      <c r="AN1880" s="158" t="s">
        <v>28</v>
      </c>
      <c r="AO1880" s="29" t="s">
        <v>28</v>
      </c>
      <c r="AP1880" s="29">
        <v>1</v>
      </c>
      <c r="AQ1880" s="29">
        <v>365</v>
      </c>
      <c r="AR1880" s="29">
        <v>235</v>
      </c>
      <c r="AS1880" s="29">
        <v>85</v>
      </c>
      <c r="AT1880" s="29">
        <v>1.7</v>
      </c>
      <c r="AU1880" s="144">
        <v>7.2909999999999997E-3</v>
      </c>
      <c r="AV1880" s="36" t="s">
        <v>28</v>
      </c>
      <c r="AW1880" s="102" t="s">
        <v>33</v>
      </c>
      <c r="AX1880" s="129" t="s">
        <v>33</v>
      </c>
      <c r="AY1880" s="106">
        <v>801</v>
      </c>
      <c r="BD1880" t="s">
        <v>399</v>
      </c>
      <c r="BE1880" t="s">
        <v>4346</v>
      </c>
      <c r="BF1880" t="s">
        <v>4740</v>
      </c>
      <c r="BH1880" t="str">
        <f t="shared" si="407"/>
        <v>AV</v>
      </c>
      <c r="BJ1880" t="str">
        <f t="shared" si="408"/>
        <v>OK</v>
      </c>
      <c r="BK1880" s="130">
        <v>12880</v>
      </c>
      <c r="BL1880" s="130" t="s">
        <v>37</v>
      </c>
      <c r="BM1880" s="131" t="s">
        <v>33</v>
      </c>
      <c r="BN1880" s="131" t="e">
        <v>#VALUE!</v>
      </c>
      <c r="BO1880">
        <v>12880</v>
      </c>
      <c r="BP1880">
        <v>21</v>
      </c>
    </row>
    <row r="1881" spans="1:68" ht="37.799999999999997" x14ac:dyDescent="0.3">
      <c r="A1881" s="1"/>
      <c r="B1881" s="47">
        <v>1629</v>
      </c>
      <c r="C1881" s="45">
        <v>1088046</v>
      </c>
      <c r="D1881" s="29">
        <v>1013063</v>
      </c>
      <c r="E1881" s="29"/>
      <c r="F1881" s="39" t="s">
        <v>1302</v>
      </c>
      <c r="G1881" s="29" t="s">
        <v>42</v>
      </c>
      <c r="H1881" s="70" t="s">
        <v>62</v>
      </c>
      <c r="I1881" s="148" t="s">
        <v>32</v>
      </c>
      <c r="J1881" s="147" t="s">
        <v>33</v>
      </c>
      <c r="K1881" s="148">
        <v>0</v>
      </c>
      <c r="L1881" s="148" t="s">
        <v>32</v>
      </c>
      <c r="M1881" s="147">
        <v>42706</v>
      </c>
      <c r="N1881" s="29">
        <f t="shared" si="400"/>
        <v>1013063</v>
      </c>
      <c r="O1881" s="29" t="str">
        <f t="shared" si="401"/>
        <v/>
      </c>
      <c r="P1881" s="29" t="str">
        <f t="shared" si="402"/>
        <v/>
      </c>
      <c r="Q1881" s="29">
        <f t="shared" si="403"/>
        <v>1135929</v>
      </c>
      <c r="R1881" s="29" t="str">
        <f t="shared" si="404"/>
        <v/>
      </c>
      <c r="S1881" s="29" t="str">
        <f t="shared" si="405"/>
        <v/>
      </c>
      <c r="T1881" s="29">
        <f t="shared" si="406"/>
        <v>1135929</v>
      </c>
      <c r="U1881" s="29">
        <v>1135929</v>
      </c>
      <c r="V1881" s="29"/>
      <c r="W1881" s="38" t="s">
        <v>1301</v>
      </c>
      <c r="X1881" s="37" t="s">
        <v>158</v>
      </c>
      <c r="Y1881" s="146">
        <v>13091</v>
      </c>
      <c r="Z1881" s="33">
        <v>16756</v>
      </c>
      <c r="AA1881" s="34">
        <f t="shared" si="410"/>
        <v>0.28000000000000003</v>
      </c>
      <c r="AB1881" s="33">
        <f t="shared" si="398"/>
        <v>16756</v>
      </c>
      <c r="AC1881" s="34">
        <f t="shared" si="411"/>
        <v>0.27996326392290094</v>
      </c>
      <c r="AD1881" s="145">
        <f t="shared" si="409"/>
        <v>13963.333000000001</v>
      </c>
      <c r="AE1881" s="105">
        <v>10909.166999999999</v>
      </c>
      <c r="AF1881" s="34" t="s">
        <v>36</v>
      </c>
      <c r="AG1881" s="34" t="s">
        <v>36</v>
      </c>
      <c r="AH1881" s="34" t="s">
        <v>36</v>
      </c>
      <c r="AI1881" s="29">
        <v>2.7</v>
      </c>
      <c r="AJ1881" s="29">
        <v>6.96E-3</v>
      </c>
      <c r="AK1881" s="29">
        <v>1</v>
      </c>
      <c r="AL1881" s="29">
        <v>0</v>
      </c>
      <c r="AM1881" s="29" t="s">
        <v>28</v>
      </c>
      <c r="AN1881" s="158" t="s">
        <v>28</v>
      </c>
      <c r="AO1881" s="29" t="s">
        <v>28</v>
      </c>
      <c r="AP1881" s="29">
        <v>1</v>
      </c>
      <c r="AQ1881" s="29">
        <v>365</v>
      </c>
      <c r="AR1881" s="29">
        <v>235</v>
      </c>
      <c r="AS1881" s="29">
        <v>85</v>
      </c>
      <c r="AT1881" s="29">
        <v>2.7</v>
      </c>
      <c r="AU1881" s="144">
        <v>7.2909999999999997E-3</v>
      </c>
      <c r="AV1881" s="36" t="s">
        <v>28</v>
      </c>
      <c r="AW1881" s="102" t="s">
        <v>33</v>
      </c>
      <c r="AX1881" s="129" t="s">
        <v>33</v>
      </c>
      <c r="AY1881" s="106">
        <v>1359</v>
      </c>
      <c r="BD1881" t="s">
        <v>399</v>
      </c>
      <c r="BE1881" t="s">
        <v>4346</v>
      </c>
      <c r="BF1881" t="s">
        <v>4740</v>
      </c>
      <c r="BH1881" t="str">
        <f t="shared" si="407"/>
        <v>AV</v>
      </c>
      <c r="BJ1881" t="str">
        <f t="shared" si="408"/>
        <v>OK</v>
      </c>
      <c r="BK1881" s="130">
        <v>16756</v>
      </c>
      <c r="BL1881" s="130" t="s">
        <v>37</v>
      </c>
      <c r="BM1881" s="131" t="s">
        <v>33</v>
      </c>
      <c r="BN1881" s="131" t="e">
        <v>#VALUE!</v>
      </c>
      <c r="BO1881">
        <v>16756</v>
      </c>
      <c r="BP1881">
        <v>36</v>
      </c>
    </row>
    <row r="1882" spans="1:68" ht="25.2" x14ac:dyDescent="0.3">
      <c r="A1882" s="1"/>
      <c r="B1882" s="47">
        <v>1630</v>
      </c>
      <c r="C1882" s="45">
        <v>1088047</v>
      </c>
      <c r="D1882" s="29">
        <v>1013064</v>
      </c>
      <c r="E1882" s="29"/>
      <c r="F1882" s="39" t="s">
        <v>1303</v>
      </c>
      <c r="G1882" s="29" t="s">
        <v>42</v>
      </c>
      <c r="H1882" s="70" t="s">
        <v>59</v>
      </c>
      <c r="I1882" s="148" t="s">
        <v>32</v>
      </c>
      <c r="J1882" s="147" t="s">
        <v>33</v>
      </c>
      <c r="K1882" s="148">
        <v>0</v>
      </c>
      <c r="L1882" s="148" t="s">
        <v>32</v>
      </c>
      <c r="M1882" s="147">
        <v>42706</v>
      </c>
      <c r="N1882" s="29">
        <f t="shared" si="400"/>
        <v>1013064</v>
      </c>
      <c r="O1882" s="29" t="str">
        <f t="shared" si="401"/>
        <v/>
      </c>
      <c r="P1882" s="29" t="str">
        <f t="shared" si="402"/>
        <v/>
      </c>
      <c r="Q1882" s="29">
        <f t="shared" si="403"/>
        <v>1135930</v>
      </c>
      <c r="R1882" s="29" t="str">
        <f t="shared" si="404"/>
        <v/>
      </c>
      <c r="S1882" s="29" t="str">
        <f t="shared" si="405"/>
        <v/>
      </c>
      <c r="T1882" s="29">
        <f t="shared" si="406"/>
        <v>1135930</v>
      </c>
      <c r="U1882" s="29">
        <v>1135930</v>
      </c>
      <c r="V1882" s="29"/>
      <c r="W1882" s="38" t="s">
        <v>1301</v>
      </c>
      <c r="X1882" s="37" t="s">
        <v>158</v>
      </c>
      <c r="Y1882" s="146">
        <v>16007</v>
      </c>
      <c r="Z1882" s="33">
        <v>20489</v>
      </c>
      <c r="AA1882" s="34">
        <f t="shared" si="410"/>
        <v>0.28000000000000003</v>
      </c>
      <c r="AB1882" s="33">
        <f t="shared" si="398"/>
        <v>20489</v>
      </c>
      <c r="AC1882" s="34">
        <f t="shared" si="411"/>
        <v>0.28000249190972737</v>
      </c>
      <c r="AD1882" s="145">
        <f t="shared" si="409"/>
        <v>17074.167000000001</v>
      </c>
      <c r="AE1882" s="105">
        <v>13339.166999999999</v>
      </c>
      <c r="AF1882" s="34" t="s">
        <v>36</v>
      </c>
      <c r="AG1882" s="34" t="s">
        <v>36</v>
      </c>
      <c r="AH1882" s="34" t="s">
        <v>36</v>
      </c>
      <c r="AI1882" s="29">
        <v>3.1</v>
      </c>
      <c r="AJ1882" s="29">
        <v>7.2899999999999996E-3</v>
      </c>
      <c r="AK1882" s="29">
        <v>0</v>
      </c>
      <c r="AL1882" s="29">
        <v>0</v>
      </c>
      <c r="AM1882" s="29" t="s">
        <v>28</v>
      </c>
      <c r="AN1882" s="158" t="s">
        <v>28</v>
      </c>
      <c r="AO1882" s="29" t="s">
        <v>28</v>
      </c>
      <c r="AP1882" s="29">
        <v>1</v>
      </c>
      <c r="AQ1882" s="29">
        <v>365</v>
      </c>
      <c r="AR1882" s="29">
        <v>235</v>
      </c>
      <c r="AS1882" s="29">
        <v>85</v>
      </c>
      <c r="AT1882" s="29">
        <v>3.1</v>
      </c>
      <c r="AU1882" s="144">
        <v>7.2909999999999997E-3</v>
      </c>
      <c r="AV1882" s="36" t="s">
        <v>28</v>
      </c>
      <c r="AW1882" s="102" t="s">
        <v>33</v>
      </c>
      <c r="AX1882" s="129" t="s">
        <v>33</v>
      </c>
      <c r="AY1882" s="106">
        <v>1261</v>
      </c>
      <c r="BD1882" t="s">
        <v>399</v>
      </c>
      <c r="BE1882" t="s">
        <v>4390</v>
      </c>
      <c r="BF1882" t="s">
        <v>4740</v>
      </c>
      <c r="BH1882" t="str">
        <f t="shared" si="407"/>
        <v/>
      </c>
      <c r="BJ1882" t="str">
        <f t="shared" si="408"/>
        <v>OK</v>
      </c>
      <c r="BK1882" s="130">
        <v>20489</v>
      </c>
      <c r="BL1882" s="130" t="s">
        <v>37</v>
      </c>
      <c r="BM1882" s="131" t="s">
        <v>33</v>
      </c>
      <c r="BN1882" s="131" t="e">
        <v>#VALUE!</v>
      </c>
      <c r="BO1882" t="e">
        <v>#N/A</v>
      </c>
      <c r="BP1882">
        <v>39</v>
      </c>
    </row>
    <row r="1883" spans="1:68" ht="25.2" x14ac:dyDescent="0.3">
      <c r="A1883" s="1"/>
      <c r="B1883" s="47">
        <v>1631</v>
      </c>
      <c r="C1883" s="45">
        <v>1088048</v>
      </c>
      <c r="D1883" s="29">
        <v>1013065</v>
      </c>
      <c r="E1883" s="29"/>
      <c r="F1883" s="39" t="s">
        <v>1304</v>
      </c>
      <c r="G1883" s="29" t="s">
        <v>42</v>
      </c>
      <c r="H1883" s="70" t="s">
        <v>59</v>
      </c>
      <c r="I1883" s="148" t="s">
        <v>32</v>
      </c>
      <c r="J1883" s="147" t="s">
        <v>33</v>
      </c>
      <c r="K1883" s="148">
        <v>0</v>
      </c>
      <c r="L1883" s="148" t="s">
        <v>32</v>
      </c>
      <c r="M1883" s="147">
        <v>42766</v>
      </c>
      <c r="N1883" s="29">
        <f t="shared" si="400"/>
        <v>1013065</v>
      </c>
      <c r="O1883" s="29" t="str">
        <f t="shared" si="401"/>
        <v/>
      </c>
      <c r="P1883" s="29" t="str">
        <f t="shared" si="402"/>
        <v/>
      </c>
      <c r="Q1883" s="29">
        <f t="shared" si="403"/>
        <v>1135931</v>
      </c>
      <c r="R1883" s="29" t="str">
        <f t="shared" si="404"/>
        <v/>
      </c>
      <c r="S1883" s="29" t="str">
        <f t="shared" si="405"/>
        <v/>
      </c>
      <c r="T1883" s="29">
        <f t="shared" si="406"/>
        <v>1135931</v>
      </c>
      <c r="U1883" s="29">
        <v>1135931</v>
      </c>
      <c r="V1883" s="29"/>
      <c r="W1883" s="38" t="s">
        <v>1301</v>
      </c>
      <c r="X1883" s="37" t="s">
        <v>158</v>
      </c>
      <c r="Y1883" s="146">
        <v>18923</v>
      </c>
      <c r="Z1883" s="33">
        <v>24221</v>
      </c>
      <c r="AA1883" s="34">
        <f t="shared" si="410"/>
        <v>0.28000000000000003</v>
      </c>
      <c r="AB1883" s="33">
        <f t="shared" si="398"/>
        <v>24221</v>
      </c>
      <c r="AC1883" s="34">
        <f t="shared" si="411"/>
        <v>0.27997674195472733</v>
      </c>
      <c r="AD1883" s="145">
        <f t="shared" si="409"/>
        <v>20184.167000000001</v>
      </c>
      <c r="AE1883" s="105">
        <v>15769.166999999999</v>
      </c>
      <c r="AF1883" s="34" t="s">
        <v>36</v>
      </c>
      <c r="AG1883" s="34" t="s">
        <v>36</v>
      </c>
      <c r="AH1883" s="34" t="s">
        <v>36</v>
      </c>
      <c r="AI1883" s="29">
        <v>3.7</v>
      </c>
      <c r="AJ1883" s="29">
        <v>7.2899999999999996E-3</v>
      </c>
      <c r="AK1883" s="29">
        <v>0</v>
      </c>
      <c r="AL1883" s="29">
        <v>0</v>
      </c>
      <c r="AM1883" s="29" t="s">
        <v>28</v>
      </c>
      <c r="AN1883" s="158" t="s">
        <v>28</v>
      </c>
      <c r="AO1883" s="29" t="s">
        <v>28</v>
      </c>
      <c r="AP1883" s="29">
        <v>1</v>
      </c>
      <c r="AQ1883" s="29">
        <v>365</v>
      </c>
      <c r="AR1883" s="29">
        <v>235</v>
      </c>
      <c r="AS1883" s="29">
        <v>85</v>
      </c>
      <c r="AT1883" s="29">
        <v>3.7</v>
      </c>
      <c r="AU1883" s="144">
        <v>7.2909999999999997E-3</v>
      </c>
      <c r="AV1883" s="36" t="s">
        <v>28</v>
      </c>
      <c r="AW1883" s="102" t="s">
        <v>33</v>
      </c>
      <c r="AX1883" s="129" t="s">
        <v>33</v>
      </c>
      <c r="AY1883" s="106">
        <v>959</v>
      </c>
      <c r="BD1883" t="s">
        <v>399</v>
      </c>
      <c r="BE1883" t="s">
        <v>4390</v>
      </c>
      <c r="BF1883" t="s">
        <v>4740</v>
      </c>
      <c r="BH1883" t="str">
        <f t="shared" si="407"/>
        <v/>
      </c>
      <c r="BJ1883" t="str">
        <f t="shared" si="408"/>
        <v>OK</v>
      </c>
      <c r="BK1883" s="130">
        <v>24221</v>
      </c>
      <c r="BL1883" s="130" t="s">
        <v>37</v>
      </c>
      <c r="BM1883" s="131" t="s">
        <v>33</v>
      </c>
      <c r="BN1883" s="131" t="e">
        <v>#VALUE!</v>
      </c>
      <c r="BO1883" t="e">
        <v>#N/A</v>
      </c>
      <c r="BP1883">
        <v>30</v>
      </c>
    </row>
    <row r="1884" spans="1:68" ht="37.799999999999997" x14ac:dyDescent="0.3">
      <c r="A1884" s="1"/>
      <c r="B1884" s="47">
        <v>1632</v>
      </c>
      <c r="C1884" s="45">
        <v>1088049</v>
      </c>
      <c r="D1884" s="29">
        <v>1013066</v>
      </c>
      <c r="E1884" s="29"/>
      <c r="F1884" s="32" t="s">
        <v>1305</v>
      </c>
      <c r="G1884" s="29" t="s">
        <v>47</v>
      </c>
      <c r="H1884" s="70" t="s">
        <v>62</v>
      </c>
      <c r="I1884" s="148" t="s">
        <v>32</v>
      </c>
      <c r="J1884" s="147" t="s">
        <v>33</v>
      </c>
      <c r="K1884" s="148">
        <v>0</v>
      </c>
      <c r="L1884" s="148" t="s">
        <v>32</v>
      </c>
      <c r="M1884" s="147">
        <v>42766</v>
      </c>
      <c r="N1884" s="29">
        <f t="shared" si="400"/>
        <v>1013066</v>
      </c>
      <c r="O1884" s="29" t="str">
        <f t="shared" si="401"/>
        <v/>
      </c>
      <c r="P1884" s="29" t="str">
        <f t="shared" si="402"/>
        <v/>
      </c>
      <c r="Q1884" s="29">
        <f t="shared" si="403"/>
        <v>1135932</v>
      </c>
      <c r="R1884" s="29" t="str">
        <f t="shared" si="404"/>
        <v/>
      </c>
      <c r="S1884" s="29" t="str">
        <f t="shared" si="405"/>
        <v/>
      </c>
      <c r="T1884" s="29">
        <f t="shared" si="406"/>
        <v>1135932</v>
      </c>
      <c r="U1884" s="29">
        <v>1135932</v>
      </c>
      <c r="V1884" s="29"/>
      <c r="W1884" s="38" t="s">
        <v>1301</v>
      </c>
      <c r="X1884" s="37" t="s">
        <v>158</v>
      </c>
      <c r="Y1884" s="146">
        <v>21951</v>
      </c>
      <c r="Z1884" s="33">
        <v>28097</v>
      </c>
      <c r="AA1884" s="34">
        <f t="shared" si="410"/>
        <v>0.28000000000000003</v>
      </c>
      <c r="AB1884" s="33">
        <f t="shared" si="398"/>
        <v>28097</v>
      </c>
      <c r="AC1884" s="34">
        <f t="shared" si="411"/>
        <v>0.27998726253929213</v>
      </c>
      <c r="AD1884" s="145">
        <f t="shared" si="409"/>
        <v>23414.167000000001</v>
      </c>
      <c r="AE1884" s="105">
        <v>18292.5</v>
      </c>
      <c r="AF1884" s="34" t="s">
        <v>36</v>
      </c>
      <c r="AG1884" s="34" t="s">
        <v>36</v>
      </c>
      <c r="AH1884" s="34" t="s">
        <v>36</v>
      </c>
      <c r="AI1884" s="29">
        <v>4.0999999999999996</v>
      </c>
      <c r="AJ1884" s="29">
        <v>1.098E-2</v>
      </c>
      <c r="AK1884" s="29">
        <v>21</v>
      </c>
      <c r="AL1884" s="29">
        <v>20</v>
      </c>
      <c r="AM1884" s="29" t="s">
        <v>28</v>
      </c>
      <c r="AN1884" s="158" t="s">
        <v>28</v>
      </c>
      <c r="AO1884" s="29" t="s">
        <v>28</v>
      </c>
      <c r="AP1884" s="29">
        <v>1</v>
      </c>
      <c r="AQ1884" s="29">
        <v>565</v>
      </c>
      <c r="AR1884" s="29">
        <v>235</v>
      </c>
      <c r="AS1884" s="29">
        <v>85</v>
      </c>
      <c r="AT1884" s="29">
        <v>4.0999999999999996</v>
      </c>
      <c r="AU1884" s="144">
        <v>1.1285999999999999E-2</v>
      </c>
      <c r="AV1884" s="36" t="s">
        <v>28</v>
      </c>
      <c r="AW1884" s="102" t="s">
        <v>33</v>
      </c>
      <c r="AX1884" s="129" t="s">
        <v>33</v>
      </c>
      <c r="AY1884" s="106">
        <v>869</v>
      </c>
      <c r="BD1884" t="s">
        <v>399</v>
      </c>
      <c r="BE1884" t="s">
        <v>4346</v>
      </c>
      <c r="BF1884" t="s">
        <v>4740</v>
      </c>
      <c r="BH1884" t="str">
        <f t="shared" si="407"/>
        <v>AV</v>
      </c>
      <c r="BJ1884" t="str">
        <f t="shared" si="408"/>
        <v>OK</v>
      </c>
      <c r="BK1884" s="130">
        <v>28097</v>
      </c>
      <c r="BL1884" s="130" t="s">
        <v>37</v>
      </c>
      <c r="BM1884" s="131" t="s">
        <v>33</v>
      </c>
      <c r="BN1884" s="131" t="e">
        <v>#VALUE!</v>
      </c>
      <c r="BO1884" t="e">
        <v>#N/A</v>
      </c>
      <c r="BP1884">
        <v>43</v>
      </c>
    </row>
    <row r="1885" spans="1:68" ht="37.799999999999997" x14ac:dyDescent="0.3">
      <c r="A1885" s="1"/>
      <c r="B1885" s="47">
        <v>1633</v>
      </c>
      <c r="C1885" s="45">
        <v>1088050</v>
      </c>
      <c r="D1885" s="29">
        <v>1013067</v>
      </c>
      <c r="E1885" s="29"/>
      <c r="F1885" s="39" t="s">
        <v>1306</v>
      </c>
      <c r="G1885" s="29" t="s">
        <v>42</v>
      </c>
      <c r="H1885" s="70" t="s">
        <v>62</v>
      </c>
      <c r="I1885" s="148" t="s">
        <v>32</v>
      </c>
      <c r="J1885" s="147" t="s">
        <v>33</v>
      </c>
      <c r="K1885" s="148">
        <v>0</v>
      </c>
      <c r="L1885" s="148" t="s">
        <v>32</v>
      </c>
      <c r="M1885" s="147">
        <v>42766</v>
      </c>
      <c r="N1885" s="29">
        <f t="shared" si="400"/>
        <v>1013067</v>
      </c>
      <c r="O1885" s="29" t="str">
        <f t="shared" si="401"/>
        <v/>
      </c>
      <c r="P1885" s="29" t="str">
        <f t="shared" si="402"/>
        <v/>
      </c>
      <c r="Q1885" s="29">
        <f t="shared" si="403"/>
        <v>1135933</v>
      </c>
      <c r="R1885" s="29" t="str">
        <f t="shared" si="404"/>
        <v/>
      </c>
      <c r="S1885" s="29" t="str">
        <f t="shared" si="405"/>
        <v/>
      </c>
      <c r="T1885" s="29">
        <f t="shared" si="406"/>
        <v>1135933</v>
      </c>
      <c r="U1885" s="29">
        <v>1135933</v>
      </c>
      <c r="V1885" s="29"/>
      <c r="W1885" s="38" t="s">
        <v>1301</v>
      </c>
      <c r="X1885" s="37" t="s">
        <v>158</v>
      </c>
      <c r="Y1885" s="146">
        <v>24867</v>
      </c>
      <c r="Z1885" s="33">
        <v>31830</v>
      </c>
      <c r="AA1885" s="34">
        <f t="shared" si="410"/>
        <v>0.28000000000000003</v>
      </c>
      <c r="AB1885" s="33">
        <f t="shared" si="398"/>
        <v>31830</v>
      </c>
      <c r="AC1885" s="34">
        <f t="shared" si="411"/>
        <v>0.28000965134515621</v>
      </c>
      <c r="AD1885" s="145">
        <f t="shared" si="409"/>
        <v>26525</v>
      </c>
      <c r="AE1885" s="105">
        <v>20722.5</v>
      </c>
      <c r="AF1885" s="34" t="s">
        <v>36</v>
      </c>
      <c r="AG1885" s="34" t="s">
        <v>36</v>
      </c>
      <c r="AH1885" s="34" t="s">
        <v>36</v>
      </c>
      <c r="AI1885" s="29">
        <v>4.5999999999999996</v>
      </c>
      <c r="AJ1885" s="29">
        <v>1.129E-2</v>
      </c>
      <c r="AK1885" s="29">
        <v>3</v>
      </c>
      <c r="AL1885" s="29">
        <v>0</v>
      </c>
      <c r="AM1885" s="29" t="s">
        <v>28</v>
      </c>
      <c r="AN1885" s="158" t="s">
        <v>28</v>
      </c>
      <c r="AO1885" s="29" t="s">
        <v>28</v>
      </c>
      <c r="AP1885" s="29">
        <v>1</v>
      </c>
      <c r="AQ1885" s="29">
        <v>565</v>
      </c>
      <c r="AR1885" s="29">
        <v>235</v>
      </c>
      <c r="AS1885" s="29">
        <v>85</v>
      </c>
      <c r="AT1885" s="29">
        <v>4.5999999999999996</v>
      </c>
      <c r="AU1885" s="144">
        <v>1.1285999999999999E-2</v>
      </c>
      <c r="AV1885" s="36" t="s">
        <v>28</v>
      </c>
      <c r="AW1885" s="102" t="s">
        <v>33</v>
      </c>
      <c r="AX1885" s="129" t="s">
        <v>33</v>
      </c>
      <c r="AY1885" s="106">
        <v>716</v>
      </c>
      <c r="BD1885" t="s">
        <v>399</v>
      </c>
      <c r="BE1885" t="s">
        <v>4390</v>
      </c>
      <c r="BF1885" t="s">
        <v>4740</v>
      </c>
      <c r="BH1885" t="str">
        <f t="shared" si="407"/>
        <v>AV</v>
      </c>
      <c r="BJ1885" t="str">
        <f t="shared" si="408"/>
        <v>OK</v>
      </c>
      <c r="BK1885" s="130">
        <v>31830</v>
      </c>
      <c r="BL1885" s="130" t="s">
        <v>37</v>
      </c>
      <c r="BM1885" s="131" t="s">
        <v>33</v>
      </c>
      <c r="BN1885" s="131" t="e">
        <v>#VALUE!</v>
      </c>
      <c r="BO1885">
        <v>31830</v>
      </c>
      <c r="BP1885">
        <v>45</v>
      </c>
    </row>
    <row r="1886" spans="1:68" ht="25.2" x14ac:dyDescent="0.3">
      <c r="A1886" s="1"/>
      <c r="B1886" s="47">
        <v>1634</v>
      </c>
      <c r="C1886" s="45">
        <v>1088051</v>
      </c>
      <c r="D1886" s="29">
        <v>1013068</v>
      </c>
      <c r="E1886" s="29"/>
      <c r="F1886" s="39" t="s">
        <v>1307</v>
      </c>
      <c r="G1886" s="29" t="s">
        <v>42</v>
      </c>
      <c r="H1886" s="70" t="s">
        <v>59</v>
      </c>
      <c r="I1886" s="148" t="s">
        <v>32</v>
      </c>
      <c r="J1886" s="147" t="s">
        <v>33</v>
      </c>
      <c r="K1886" s="148">
        <v>0</v>
      </c>
      <c r="L1886" s="148" t="s">
        <v>32</v>
      </c>
      <c r="M1886" s="147">
        <v>42766</v>
      </c>
      <c r="N1886" s="29">
        <f t="shared" si="400"/>
        <v>1013068</v>
      </c>
      <c r="O1886" s="29" t="str">
        <f t="shared" si="401"/>
        <v/>
      </c>
      <c r="P1886" s="29" t="str">
        <f t="shared" si="402"/>
        <v/>
      </c>
      <c r="Q1886" s="29">
        <f t="shared" si="403"/>
        <v>1135934</v>
      </c>
      <c r="R1886" s="29" t="str">
        <f t="shared" si="404"/>
        <v/>
      </c>
      <c r="S1886" s="29" t="str">
        <f t="shared" si="405"/>
        <v/>
      </c>
      <c r="T1886" s="29">
        <f t="shared" si="406"/>
        <v>1135934</v>
      </c>
      <c r="U1886" s="29">
        <v>1135934</v>
      </c>
      <c r="V1886" s="29"/>
      <c r="W1886" s="38" t="s">
        <v>1301</v>
      </c>
      <c r="X1886" s="37" t="s">
        <v>158</v>
      </c>
      <c r="Y1886" s="146">
        <v>27896</v>
      </c>
      <c r="Z1886" s="33">
        <v>35707</v>
      </c>
      <c r="AA1886" s="34">
        <f t="shared" si="410"/>
        <v>0.28000000000000003</v>
      </c>
      <c r="AB1886" s="33">
        <f t="shared" si="398"/>
        <v>35707</v>
      </c>
      <c r="AC1886" s="34">
        <f t="shared" si="411"/>
        <v>0.28000426899907832</v>
      </c>
      <c r="AD1886" s="145">
        <f t="shared" si="409"/>
        <v>29755.832999999999</v>
      </c>
      <c r="AE1886" s="105">
        <v>23246.667000000001</v>
      </c>
      <c r="AF1886" s="34" t="s">
        <v>36</v>
      </c>
      <c r="AG1886" s="34" t="s">
        <v>36</v>
      </c>
      <c r="AH1886" s="34" t="s">
        <v>36</v>
      </c>
      <c r="AI1886" s="29">
        <v>5</v>
      </c>
      <c r="AJ1886" s="29">
        <v>1.129E-2</v>
      </c>
      <c r="AK1886" s="29">
        <v>0</v>
      </c>
      <c r="AL1886" s="29">
        <v>0</v>
      </c>
      <c r="AM1886" s="29" t="s">
        <v>28</v>
      </c>
      <c r="AN1886" s="158" t="s">
        <v>28</v>
      </c>
      <c r="AO1886" s="29" t="s">
        <v>28</v>
      </c>
      <c r="AP1886" s="29">
        <v>1</v>
      </c>
      <c r="AQ1886" s="29">
        <v>565</v>
      </c>
      <c r="AR1886" s="29">
        <v>235</v>
      </c>
      <c r="AS1886" s="29">
        <v>85</v>
      </c>
      <c r="AT1886" s="29">
        <v>5</v>
      </c>
      <c r="AU1886" s="144">
        <v>1.1285999999999999E-2</v>
      </c>
      <c r="AV1886" s="36" t="s">
        <v>28</v>
      </c>
      <c r="AW1886" s="102" t="s">
        <v>33</v>
      </c>
      <c r="AX1886" s="129" t="s">
        <v>33</v>
      </c>
      <c r="AY1886" s="106">
        <v>595</v>
      </c>
      <c r="BD1886" t="s">
        <v>399</v>
      </c>
      <c r="BE1886" t="s">
        <v>4390</v>
      </c>
      <c r="BF1886" t="s">
        <v>4740</v>
      </c>
      <c r="BH1886" t="str">
        <f t="shared" si="407"/>
        <v/>
      </c>
      <c r="BJ1886" t="str">
        <f t="shared" si="408"/>
        <v>OK</v>
      </c>
      <c r="BK1886" s="130">
        <v>35707</v>
      </c>
      <c r="BL1886" s="130" t="s">
        <v>37</v>
      </c>
      <c r="BM1886" s="131" t="s">
        <v>33</v>
      </c>
      <c r="BN1886" s="131" t="e">
        <v>#VALUE!</v>
      </c>
      <c r="BO1886" t="e">
        <v>#N/A</v>
      </c>
      <c r="BP1886">
        <v>9</v>
      </c>
    </row>
    <row r="1887" spans="1:68" ht="25.2" x14ac:dyDescent="0.3">
      <c r="A1887" s="1"/>
      <c r="B1887" s="47">
        <v>1635</v>
      </c>
      <c r="C1887" s="45">
        <v>1088052</v>
      </c>
      <c r="D1887" s="29">
        <v>1013069</v>
      </c>
      <c r="E1887" s="29"/>
      <c r="F1887" s="32" t="s">
        <v>1308</v>
      </c>
      <c r="G1887" s="29" t="s">
        <v>47</v>
      </c>
      <c r="H1887" s="70" t="s">
        <v>59</v>
      </c>
      <c r="I1887" s="148" t="s">
        <v>32</v>
      </c>
      <c r="J1887" s="147" t="s">
        <v>33</v>
      </c>
      <c r="K1887" s="148">
        <v>0</v>
      </c>
      <c r="L1887" s="148" t="s">
        <v>32</v>
      </c>
      <c r="M1887" s="147">
        <v>42706</v>
      </c>
      <c r="N1887" s="29">
        <f t="shared" si="400"/>
        <v>1013069</v>
      </c>
      <c r="O1887" s="29" t="str">
        <f t="shared" si="401"/>
        <v/>
      </c>
      <c r="P1887" s="29" t="str">
        <f t="shared" si="402"/>
        <v/>
      </c>
      <c r="Q1887" s="29">
        <f t="shared" si="403"/>
        <v>1135935</v>
      </c>
      <c r="R1887" s="29" t="str">
        <f t="shared" si="404"/>
        <v/>
      </c>
      <c r="S1887" s="29" t="str">
        <f t="shared" si="405"/>
        <v/>
      </c>
      <c r="T1887" s="29">
        <f t="shared" si="406"/>
        <v>1135935</v>
      </c>
      <c r="U1887" s="29">
        <v>1135935</v>
      </c>
      <c r="V1887" s="29"/>
      <c r="W1887" s="38" t="s">
        <v>1301</v>
      </c>
      <c r="X1887" s="37" t="s">
        <v>158</v>
      </c>
      <c r="Y1887" s="146">
        <v>30812</v>
      </c>
      <c r="Z1887" s="33">
        <v>39439</v>
      </c>
      <c r="AA1887" s="34">
        <f t="shared" si="410"/>
        <v>0.28000000000000003</v>
      </c>
      <c r="AB1887" s="33">
        <f t="shared" si="398"/>
        <v>39439</v>
      </c>
      <c r="AC1887" s="34">
        <f t="shared" si="411"/>
        <v>0.27998828664172015</v>
      </c>
      <c r="AD1887" s="145">
        <f t="shared" si="409"/>
        <v>32865.832999999999</v>
      </c>
      <c r="AE1887" s="105">
        <v>25676.667000000001</v>
      </c>
      <c r="AF1887" s="34" t="s">
        <v>36</v>
      </c>
      <c r="AG1887" s="34" t="s">
        <v>36</v>
      </c>
      <c r="AH1887" s="34" t="s">
        <v>36</v>
      </c>
      <c r="AI1887" s="29">
        <v>5.5</v>
      </c>
      <c r="AJ1887" s="29">
        <v>1.129E-2</v>
      </c>
      <c r="AK1887" s="29">
        <v>0</v>
      </c>
      <c r="AL1887" s="29">
        <v>0</v>
      </c>
      <c r="AM1887" s="29" t="s">
        <v>28</v>
      </c>
      <c r="AN1887" s="158" t="s">
        <v>28</v>
      </c>
      <c r="AO1887" s="29" t="s">
        <v>28</v>
      </c>
      <c r="AP1887" s="29">
        <v>1</v>
      </c>
      <c r="AQ1887" s="29">
        <v>565</v>
      </c>
      <c r="AR1887" s="29">
        <v>235</v>
      </c>
      <c r="AS1887" s="29">
        <v>85</v>
      </c>
      <c r="AT1887" s="29">
        <v>5.5</v>
      </c>
      <c r="AU1887" s="144">
        <v>1.1285999999999999E-2</v>
      </c>
      <c r="AV1887" s="36" t="s">
        <v>28</v>
      </c>
      <c r="AW1887" s="102" t="s">
        <v>33</v>
      </c>
      <c r="AX1887" s="129" t="s">
        <v>33</v>
      </c>
      <c r="AY1887" s="106">
        <v>400</v>
      </c>
      <c r="BD1887" t="s">
        <v>399</v>
      </c>
      <c r="BE1887" t="s">
        <v>4390</v>
      </c>
      <c r="BF1887" t="s">
        <v>4740</v>
      </c>
      <c r="BH1887" t="str">
        <f t="shared" si="407"/>
        <v/>
      </c>
      <c r="BJ1887" t="str">
        <f t="shared" si="408"/>
        <v>OK</v>
      </c>
      <c r="BK1887" s="130">
        <v>39439</v>
      </c>
      <c r="BL1887" s="130" t="s">
        <v>37</v>
      </c>
      <c r="BM1887" s="131" t="s">
        <v>33</v>
      </c>
      <c r="BN1887" s="131" t="e">
        <v>#VALUE!</v>
      </c>
      <c r="BO1887" t="e">
        <v>#N/A</v>
      </c>
      <c r="BP1887">
        <v>2</v>
      </c>
    </row>
    <row r="1888" spans="1:68" ht="25.2" x14ac:dyDescent="0.3">
      <c r="A1888" s="1"/>
      <c r="B1888" s="47">
        <v>1636</v>
      </c>
      <c r="C1888" s="45">
        <v>1088053</v>
      </c>
      <c r="D1888" s="29">
        <v>1013070</v>
      </c>
      <c r="E1888" s="29"/>
      <c r="F1888" s="32" t="s">
        <v>1309</v>
      </c>
      <c r="G1888" s="29" t="s">
        <v>47</v>
      </c>
      <c r="H1888" s="70" t="s">
        <v>59</v>
      </c>
      <c r="I1888" s="148" t="s">
        <v>32</v>
      </c>
      <c r="J1888" s="147" t="s">
        <v>33</v>
      </c>
      <c r="K1888" s="148">
        <v>0</v>
      </c>
      <c r="L1888" s="148" t="s">
        <v>32</v>
      </c>
      <c r="M1888" s="147">
        <v>42824</v>
      </c>
      <c r="N1888" s="29">
        <f t="shared" si="400"/>
        <v>1013070</v>
      </c>
      <c r="O1888" s="29" t="str">
        <f t="shared" si="401"/>
        <v/>
      </c>
      <c r="P1888" s="29" t="str">
        <f t="shared" si="402"/>
        <v/>
      </c>
      <c r="Q1888" s="29">
        <f t="shared" si="403"/>
        <v>1135936</v>
      </c>
      <c r="R1888" s="29" t="str">
        <f t="shared" si="404"/>
        <v/>
      </c>
      <c r="S1888" s="29" t="str">
        <f t="shared" si="405"/>
        <v/>
      </c>
      <c r="T1888" s="29">
        <f t="shared" si="406"/>
        <v>1135936</v>
      </c>
      <c r="U1888" s="29">
        <v>1135936</v>
      </c>
      <c r="V1888" s="29"/>
      <c r="W1888" s="38" t="s">
        <v>1301</v>
      </c>
      <c r="X1888" s="37" t="s">
        <v>158</v>
      </c>
      <c r="Y1888" s="146">
        <v>33727</v>
      </c>
      <c r="Z1888" s="33">
        <v>43171</v>
      </c>
      <c r="AA1888" s="34">
        <f t="shared" si="410"/>
        <v>0.28000000000000003</v>
      </c>
      <c r="AB1888" s="33">
        <f t="shared" si="398"/>
        <v>43171</v>
      </c>
      <c r="AC1888" s="34">
        <f t="shared" si="411"/>
        <v>0.28001304924853143</v>
      </c>
      <c r="AD1888" s="145">
        <f t="shared" si="409"/>
        <v>35975.832999999999</v>
      </c>
      <c r="AE1888" s="105">
        <v>28105.832999999999</v>
      </c>
      <c r="AF1888" s="34" t="s">
        <v>36</v>
      </c>
      <c r="AG1888" s="34" t="s">
        <v>36</v>
      </c>
      <c r="AH1888" s="34" t="s">
        <v>36</v>
      </c>
      <c r="AI1888" s="29">
        <v>6</v>
      </c>
      <c r="AJ1888" s="29">
        <v>1.528E-2</v>
      </c>
      <c r="AK1888" s="29">
        <v>0</v>
      </c>
      <c r="AL1888" s="29">
        <v>0</v>
      </c>
      <c r="AM1888" s="29" t="s">
        <v>28</v>
      </c>
      <c r="AN1888" s="158" t="s">
        <v>28</v>
      </c>
      <c r="AO1888" s="29" t="s">
        <v>28</v>
      </c>
      <c r="AP1888" s="29">
        <v>1</v>
      </c>
      <c r="AQ1888" s="29">
        <v>765</v>
      </c>
      <c r="AR1888" s="29">
        <v>235</v>
      </c>
      <c r="AS1888" s="29">
        <v>85</v>
      </c>
      <c r="AT1888" s="29">
        <v>6</v>
      </c>
      <c r="AU1888" s="144">
        <v>1.5280999999999999E-2</v>
      </c>
      <c r="AV1888" s="36" t="s">
        <v>28</v>
      </c>
      <c r="AW1888" s="102" t="s">
        <v>33</v>
      </c>
      <c r="AX1888" s="129" t="s">
        <v>33</v>
      </c>
      <c r="AY1888" s="106">
        <v>337</v>
      </c>
      <c r="BD1888" t="s">
        <v>399</v>
      </c>
      <c r="BE1888" t="s">
        <v>4390</v>
      </c>
      <c r="BF1888" t="s">
        <v>4740</v>
      </c>
      <c r="BH1888" t="str">
        <f t="shared" si="407"/>
        <v/>
      </c>
      <c r="BJ1888" t="str">
        <f t="shared" si="408"/>
        <v>OK</v>
      </c>
      <c r="BK1888" s="130">
        <v>43171</v>
      </c>
      <c r="BL1888" s="130" t="s">
        <v>37</v>
      </c>
      <c r="BM1888" s="131" t="s">
        <v>33</v>
      </c>
      <c r="BN1888" s="131" t="e">
        <v>#VALUE!</v>
      </c>
      <c r="BO1888" t="e">
        <v>#N/A</v>
      </c>
      <c r="BP1888">
        <v>12</v>
      </c>
    </row>
    <row r="1889" spans="1:68" ht="25.2" x14ac:dyDescent="0.3">
      <c r="A1889" s="1"/>
      <c r="B1889" s="47">
        <v>1637</v>
      </c>
      <c r="C1889" s="45">
        <v>1088054</v>
      </c>
      <c r="D1889" s="29">
        <v>1013071</v>
      </c>
      <c r="E1889" s="29"/>
      <c r="F1889" s="31" t="s">
        <v>1310</v>
      </c>
      <c r="G1889" s="37" t="s">
        <v>47</v>
      </c>
      <c r="H1889" s="70" t="s">
        <v>59</v>
      </c>
      <c r="I1889" s="148" t="s">
        <v>32</v>
      </c>
      <c r="J1889" s="147" t="s">
        <v>33</v>
      </c>
      <c r="K1889" s="148">
        <v>0</v>
      </c>
      <c r="L1889" s="148" t="s">
        <v>32</v>
      </c>
      <c r="M1889" s="147">
        <v>42706</v>
      </c>
      <c r="N1889" s="29">
        <f t="shared" si="400"/>
        <v>1013071</v>
      </c>
      <c r="O1889" s="29" t="str">
        <f t="shared" si="401"/>
        <v/>
      </c>
      <c r="P1889" s="29" t="str">
        <f t="shared" si="402"/>
        <v/>
      </c>
      <c r="Q1889" s="29">
        <f t="shared" si="403"/>
        <v>1135937</v>
      </c>
      <c r="R1889" s="29" t="str">
        <f t="shared" si="404"/>
        <v/>
      </c>
      <c r="S1889" s="29" t="str">
        <f t="shared" si="405"/>
        <v/>
      </c>
      <c r="T1889" s="29">
        <f t="shared" si="406"/>
        <v>1135937</v>
      </c>
      <c r="U1889" s="29">
        <v>1135937</v>
      </c>
      <c r="V1889" s="29"/>
      <c r="W1889" s="38" t="s">
        <v>1301</v>
      </c>
      <c r="X1889" s="37" t="s">
        <v>158</v>
      </c>
      <c r="Y1889" s="146">
        <v>36756</v>
      </c>
      <c r="Z1889" s="33">
        <v>47048</v>
      </c>
      <c r="AA1889" s="34">
        <f t="shared" si="410"/>
        <v>0.28000000000000003</v>
      </c>
      <c r="AB1889" s="33">
        <f t="shared" si="398"/>
        <v>47048</v>
      </c>
      <c r="AC1889" s="34">
        <f t="shared" si="411"/>
        <v>0.2800087169441724</v>
      </c>
      <c r="AD1889" s="145">
        <f t="shared" si="409"/>
        <v>39206.667000000001</v>
      </c>
      <c r="AE1889" s="105">
        <v>30630</v>
      </c>
      <c r="AF1889" s="34" t="s">
        <v>36</v>
      </c>
      <c r="AG1889" s="34" t="s">
        <v>36</v>
      </c>
      <c r="AH1889" s="34" t="s">
        <v>36</v>
      </c>
      <c r="AI1889" s="29">
        <v>6.4</v>
      </c>
      <c r="AJ1889" s="29">
        <v>1.528E-2</v>
      </c>
      <c r="AK1889" s="29">
        <v>0</v>
      </c>
      <c r="AL1889" s="29">
        <v>0</v>
      </c>
      <c r="AM1889" s="29" t="s">
        <v>28</v>
      </c>
      <c r="AN1889" s="158" t="s">
        <v>28</v>
      </c>
      <c r="AO1889" s="29" t="s">
        <v>28</v>
      </c>
      <c r="AP1889" s="29">
        <v>1</v>
      </c>
      <c r="AQ1889" s="29">
        <v>765</v>
      </c>
      <c r="AR1889" s="29">
        <v>235</v>
      </c>
      <c r="AS1889" s="29">
        <v>85</v>
      </c>
      <c r="AT1889" s="29">
        <v>6.4</v>
      </c>
      <c r="AU1889" s="144">
        <v>1.5280999999999999E-2</v>
      </c>
      <c r="AV1889" s="36" t="s">
        <v>28</v>
      </c>
      <c r="AW1889" s="102" t="s">
        <v>33</v>
      </c>
      <c r="AX1889" s="129" t="s">
        <v>33</v>
      </c>
      <c r="AY1889" s="106">
        <v>213</v>
      </c>
      <c r="BD1889" t="s">
        <v>399</v>
      </c>
      <c r="BE1889" t="s">
        <v>4346</v>
      </c>
      <c r="BF1889" t="s">
        <v>4740</v>
      </c>
      <c r="BH1889" t="str">
        <f t="shared" si="407"/>
        <v/>
      </c>
      <c r="BJ1889" t="str">
        <f t="shared" si="408"/>
        <v>OK</v>
      </c>
      <c r="BK1889" s="130">
        <v>47048</v>
      </c>
      <c r="BL1889" s="130" t="s">
        <v>37</v>
      </c>
      <c r="BM1889" s="131" t="s">
        <v>33</v>
      </c>
      <c r="BN1889" s="131" t="e">
        <v>#VALUE!</v>
      </c>
      <c r="BO1889" t="e">
        <v>#N/A</v>
      </c>
      <c r="BP1889">
        <v>3</v>
      </c>
    </row>
    <row r="1890" spans="1:68" ht="25.2" x14ac:dyDescent="0.3">
      <c r="A1890" s="1"/>
      <c r="B1890" s="47">
        <v>1638</v>
      </c>
      <c r="C1890" s="45">
        <v>1088055</v>
      </c>
      <c r="D1890" s="29">
        <v>1013072</v>
      </c>
      <c r="E1890" s="29"/>
      <c r="F1890" s="32" t="s">
        <v>1311</v>
      </c>
      <c r="G1890" s="29" t="s">
        <v>47</v>
      </c>
      <c r="H1890" s="70" t="s">
        <v>59</v>
      </c>
      <c r="I1890" s="148" t="s">
        <v>32</v>
      </c>
      <c r="J1890" s="147" t="s">
        <v>33</v>
      </c>
      <c r="K1890" s="148">
        <v>0</v>
      </c>
      <c r="L1890" s="148" t="s">
        <v>32</v>
      </c>
      <c r="M1890" s="147">
        <v>42730</v>
      </c>
      <c r="N1890" s="29">
        <f t="shared" si="400"/>
        <v>1013072</v>
      </c>
      <c r="O1890" s="29" t="str">
        <f t="shared" si="401"/>
        <v/>
      </c>
      <c r="P1890" s="29" t="str">
        <f t="shared" si="402"/>
        <v/>
      </c>
      <c r="Q1890" s="29">
        <f t="shared" si="403"/>
        <v>1135938</v>
      </c>
      <c r="R1890" s="29" t="str">
        <f t="shared" si="404"/>
        <v/>
      </c>
      <c r="S1890" s="29" t="str">
        <f t="shared" si="405"/>
        <v/>
      </c>
      <c r="T1890" s="29">
        <f t="shared" si="406"/>
        <v>1135938</v>
      </c>
      <c r="U1890" s="29">
        <v>1135938</v>
      </c>
      <c r="V1890" s="29"/>
      <c r="W1890" s="38" t="s">
        <v>1301</v>
      </c>
      <c r="X1890" s="37" t="s">
        <v>158</v>
      </c>
      <c r="Y1890" s="146">
        <v>39671</v>
      </c>
      <c r="Z1890" s="33">
        <v>50779</v>
      </c>
      <c r="AA1890" s="34">
        <f t="shared" si="410"/>
        <v>0.28000000000000003</v>
      </c>
      <c r="AB1890" s="33">
        <f t="shared" si="398"/>
        <v>50779</v>
      </c>
      <c r="AC1890" s="34">
        <f t="shared" si="411"/>
        <v>0.28000300189051941</v>
      </c>
      <c r="AD1890" s="145">
        <f t="shared" si="409"/>
        <v>42315.832999999999</v>
      </c>
      <c r="AE1890" s="105">
        <v>33059.167000000001</v>
      </c>
      <c r="AF1890" s="34" t="s">
        <v>36</v>
      </c>
      <c r="AG1890" s="34" t="s">
        <v>36</v>
      </c>
      <c r="AH1890" s="34" t="s">
        <v>36</v>
      </c>
      <c r="AI1890" s="29">
        <v>6.9</v>
      </c>
      <c r="AJ1890" s="29">
        <v>1.528E-2</v>
      </c>
      <c r="AK1890" s="29">
        <v>0</v>
      </c>
      <c r="AL1890" s="29">
        <v>0</v>
      </c>
      <c r="AM1890" s="29" t="s">
        <v>28</v>
      </c>
      <c r="AN1890" s="158" t="s">
        <v>28</v>
      </c>
      <c r="AO1890" s="29" t="s">
        <v>28</v>
      </c>
      <c r="AP1890" s="29">
        <v>1</v>
      </c>
      <c r="AQ1890" s="29">
        <v>765</v>
      </c>
      <c r="AR1890" s="29">
        <v>235</v>
      </c>
      <c r="AS1890" s="29">
        <v>85</v>
      </c>
      <c r="AT1890" s="29">
        <v>6.9</v>
      </c>
      <c r="AU1890" s="144">
        <v>1.5280999999999999E-2</v>
      </c>
      <c r="AV1890" s="36" t="s">
        <v>28</v>
      </c>
      <c r="AW1890" s="102" t="s">
        <v>33</v>
      </c>
      <c r="AX1890" s="129" t="s">
        <v>33</v>
      </c>
      <c r="AY1890" s="106">
        <v>255</v>
      </c>
      <c r="BD1890" t="s">
        <v>399</v>
      </c>
      <c r="BE1890" t="s">
        <v>4346</v>
      </c>
      <c r="BF1890" t="s">
        <v>4740</v>
      </c>
      <c r="BH1890" t="str">
        <f t="shared" si="407"/>
        <v/>
      </c>
      <c r="BJ1890" t="str">
        <f t="shared" si="408"/>
        <v>OK</v>
      </c>
      <c r="BK1890" s="130">
        <v>50779</v>
      </c>
      <c r="BL1890" s="130" t="s">
        <v>37</v>
      </c>
      <c r="BM1890" s="131" t="s">
        <v>33</v>
      </c>
      <c r="BN1890" s="131" t="e">
        <v>#VALUE!</v>
      </c>
      <c r="BO1890" t="e">
        <v>#N/A</v>
      </c>
      <c r="BP1890">
        <v>2</v>
      </c>
    </row>
    <row r="1891" spans="1:68" ht="25.2" x14ac:dyDescent="0.3">
      <c r="A1891" s="1"/>
      <c r="B1891" s="47">
        <v>1639</v>
      </c>
      <c r="C1891" s="45">
        <v>1088868</v>
      </c>
      <c r="D1891" s="37"/>
      <c r="E1891" s="37"/>
      <c r="F1891" s="39" t="s">
        <v>1312</v>
      </c>
      <c r="G1891" s="29" t="s">
        <v>47</v>
      </c>
      <c r="H1891" s="148"/>
      <c r="I1891" s="148" t="s">
        <v>32</v>
      </c>
      <c r="J1891" s="147" t="s">
        <v>33</v>
      </c>
      <c r="K1891" s="148">
        <v>0</v>
      </c>
      <c r="L1891" s="148" t="s">
        <v>32</v>
      </c>
      <c r="M1891" s="147">
        <v>42730</v>
      </c>
      <c r="N1891" s="29" t="str">
        <f t="shared" si="400"/>
        <v/>
      </c>
      <c r="O1891" s="29" t="str">
        <f t="shared" si="401"/>
        <v/>
      </c>
      <c r="P1891" s="29" t="str">
        <f t="shared" si="402"/>
        <v/>
      </c>
      <c r="Q1891" s="29" t="str">
        <f t="shared" si="403"/>
        <v/>
      </c>
      <c r="R1891" s="29" t="str">
        <f t="shared" si="404"/>
        <v/>
      </c>
      <c r="S1891" s="29" t="str">
        <f t="shared" si="405"/>
        <v/>
      </c>
      <c r="T1891" s="29" t="str">
        <f t="shared" si="406"/>
        <v/>
      </c>
      <c r="U1891" s="29"/>
      <c r="V1891" s="29"/>
      <c r="W1891" s="38" t="s">
        <v>1301</v>
      </c>
      <c r="X1891" s="37" t="s">
        <v>158</v>
      </c>
      <c r="Y1891" s="146">
        <v>52462</v>
      </c>
      <c r="Z1891" s="33">
        <v>67151</v>
      </c>
      <c r="AA1891" s="34">
        <f t="shared" si="410"/>
        <v>0.28000000000000003</v>
      </c>
      <c r="AB1891" s="33">
        <f t="shared" si="398"/>
        <v>67151</v>
      </c>
      <c r="AC1891" s="34">
        <f t="shared" si="411"/>
        <v>0.27999315527424168</v>
      </c>
      <c r="AD1891" s="145">
        <f t="shared" si="409"/>
        <v>55959.167000000001</v>
      </c>
      <c r="AE1891" s="105">
        <v>43718.332999999999</v>
      </c>
      <c r="AF1891" s="34" t="s">
        <v>36</v>
      </c>
      <c r="AG1891" s="34" t="s">
        <v>36</v>
      </c>
      <c r="AH1891" s="34" t="s">
        <v>36</v>
      </c>
      <c r="AI1891" s="29">
        <v>7.4</v>
      </c>
      <c r="AJ1891" s="29">
        <v>1.528E-2</v>
      </c>
      <c r="AK1891" s="29">
        <v>0</v>
      </c>
      <c r="AL1891" s="29">
        <v>0</v>
      </c>
      <c r="AM1891" s="29" t="s">
        <v>28</v>
      </c>
      <c r="AN1891" s="44" t="s">
        <v>27</v>
      </c>
      <c r="AO1891" s="29" t="s">
        <v>28</v>
      </c>
      <c r="AP1891" s="29">
        <v>1</v>
      </c>
      <c r="AQ1891" s="29">
        <v>765</v>
      </c>
      <c r="AR1891" s="29">
        <v>235</v>
      </c>
      <c r="AS1891" s="29">
        <v>85</v>
      </c>
      <c r="AT1891" s="29">
        <v>7.4</v>
      </c>
      <c r="AU1891" s="144">
        <v>1.5280999999999999E-2</v>
      </c>
      <c r="AV1891" s="36" t="s">
        <v>28</v>
      </c>
      <c r="AW1891" s="102">
        <v>42786</v>
      </c>
      <c r="AX1891" s="129" t="s">
        <v>33</v>
      </c>
      <c r="AY1891" s="106">
        <v>61</v>
      </c>
      <c r="BD1891" t="s">
        <v>399</v>
      </c>
      <c r="BE1891" t="s">
        <v>4390</v>
      </c>
      <c r="BF1891" t="s">
        <v>4740</v>
      </c>
      <c r="BH1891" t="str">
        <f t="shared" si="407"/>
        <v/>
      </c>
      <c r="BJ1891" t="str">
        <f t="shared" si="408"/>
        <v>OK</v>
      </c>
      <c r="BK1891" s="130" t="s">
        <v>5302</v>
      </c>
      <c r="BL1891" s="130" t="e">
        <v>#VALUE!</v>
      </c>
      <c r="BM1891" s="131" t="s">
        <v>33</v>
      </c>
      <c r="BN1891" s="131" t="e">
        <v>#VALUE!</v>
      </c>
      <c r="BO1891" t="e">
        <v>#N/A</v>
      </c>
      <c r="BP1891">
        <v>4</v>
      </c>
    </row>
    <row r="1892" spans="1:68" ht="25.2" x14ac:dyDescent="0.3">
      <c r="A1892" s="1"/>
      <c r="B1892" s="47">
        <v>1640</v>
      </c>
      <c r="C1892" s="45">
        <v>1088869</v>
      </c>
      <c r="D1892" s="37"/>
      <c r="E1892" s="37"/>
      <c r="F1892" s="52" t="s">
        <v>1313</v>
      </c>
      <c r="G1892" s="29" t="s">
        <v>39</v>
      </c>
      <c r="H1892" s="70" t="s">
        <v>4779</v>
      </c>
      <c r="I1892" s="148" t="s">
        <v>32</v>
      </c>
      <c r="J1892" s="147" t="s">
        <v>33</v>
      </c>
      <c r="K1892" s="148">
        <v>0</v>
      </c>
      <c r="L1892" s="148" t="s">
        <v>32</v>
      </c>
      <c r="M1892" s="147">
        <v>42730</v>
      </c>
      <c r="N1892" s="29" t="str">
        <f t="shared" si="400"/>
        <v/>
      </c>
      <c r="O1892" s="29" t="str">
        <f t="shared" si="401"/>
        <v/>
      </c>
      <c r="P1892" s="29" t="str">
        <f t="shared" si="402"/>
        <v/>
      </c>
      <c r="Q1892" s="29" t="str">
        <f t="shared" si="403"/>
        <v/>
      </c>
      <c r="R1892" s="29" t="str">
        <f t="shared" si="404"/>
        <v/>
      </c>
      <c r="S1892" s="29" t="str">
        <f t="shared" si="405"/>
        <v/>
      </c>
      <c r="T1892" s="29" t="str">
        <f t="shared" si="406"/>
        <v/>
      </c>
      <c r="U1892" s="29"/>
      <c r="V1892" s="29"/>
      <c r="W1892" s="38" t="s">
        <v>1301</v>
      </c>
      <c r="X1892" s="37" t="s">
        <v>158</v>
      </c>
      <c r="Y1892" s="146">
        <v>55858</v>
      </c>
      <c r="Z1892" s="33">
        <v>71498</v>
      </c>
      <c r="AA1892" s="34">
        <f t="shared" si="410"/>
        <v>0.28000000000000003</v>
      </c>
      <c r="AB1892" s="33">
        <f t="shared" si="398"/>
        <v>71498</v>
      </c>
      <c r="AC1892" s="34">
        <f t="shared" si="411"/>
        <v>0.27999571971782539</v>
      </c>
      <c r="AD1892" s="145">
        <f t="shared" si="409"/>
        <v>59581.667000000001</v>
      </c>
      <c r="AE1892" s="105">
        <v>46548.332999999999</v>
      </c>
      <c r="AF1892" s="34" t="s">
        <v>36</v>
      </c>
      <c r="AG1892" s="34" t="s">
        <v>36</v>
      </c>
      <c r="AH1892" s="34" t="s">
        <v>36</v>
      </c>
      <c r="AI1892" s="29">
        <v>7.9</v>
      </c>
      <c r="AJ1892" s="29">
        <v>1.8280000000000001E-2</v>
      </c>
      <c r="AK1892" s="29">
        <v>3</v>
      </c>
      <c r="AL1892" s="29">
        <v>0</v>
      </c>
      <c r="AM1892" s="29" t="s">
        <v>28</v>
      </c>
      <c r="AN1892" s="158" t="s">
        <v>28</v>
      </c>
      <c r="AO1892" s="29" t="s">
        <v>28</v>
      </c>
      <c r="AP1892" s="29">
        <v>1</v>
      </c>
      <c r="AQ1892" s="29">
        <v>915</v>
      </c>
      <c r="AR1892" s="29">
        <v>235</v>
      </c>
      <c r="AS1892" s="29">
        <v>85</v>
      </c>
      <c r="AT1892" s="29">
        <v>7.9</v>
      </c>
      <c r="AU1892" s="144">
        <v>1.8277000000000002E-2</v>
      </c>
      <c r="AV1892" s="36" t="s">
        <v>28</v>
      </c>
      <c r="AW1892" s="102">
        <v>42786</v>
      </c>
      <c r="AX1892" s="129" t="s">
        <v>33</v>
      </c>
      <c r="AY1892" s="106">
        <v>41</v>
      </c>
      <c r="BD1892" t="s">
        <v>399</v>
      </c>
      <c r="BE1892" t="s">
        <v>4390</v>
      </c>
      <c r="BF1892" t="s">
        <v>4740</v>
      </c>
      <c r="BH1892" t="str">
        <f t="shared" si="407"/>
        <v>AV</v>
      </c>
      <c r="BJ1892" t="str">
        <f t="shared" si="408"/>
        <v>OK</v>
      </c>
      <c r="BK1892" s="130">
        <v>71498</v>
      </c>
      <c r="BL1892" s="130" t="s">
        <v>37</v>
      </c>
      <c r="BM1892" s="131" t="s">
        <v>33</v>
      </c>
      <c r="BN1892" s="131" t="e">
        <v>#VALUE!</v>
      </c>
      <c r="BO1892">
        <v>71498</v>
      </c>
      <c r="BP1892">
        <v>3</v>
      </c>
    </row>
    <row r="1893" spans="1:68" ht="25.2" x14ac:dyDescent="0.3">
      <c r="A1893" s="1"/>
      <c r="B1893" s="47">
        <v>1641</v>
      </c>
      <c r="C1893" s="45">
        <v>1088870</v>
      </c>
      <c r="D1893" s="37"/>
      <c r="E1893" s="37"/>
      <c r="F1893" s="31" t="s">
        <v>1314</v>
      </c>
      <c r="G1893" s="37" t="s">
        <v>92</v>
      </c>
      <c r="H1893" s="70" t="s">
        <v>4779</v>
      </c>
      <c r="I1893" s="148" t="s">
        <v>32</v>
      </c>
      <c r="J1893" s="147" t="s">
        <v>33</v>
      </c>
      <c r="K1893" s="148">
        <v>0</v>
      </c>
      <c r="L1893" s="148" t="s">
        <v>32</v>
      </c>
      <c r="M1893" s="147">
        <v>42730</v>
      </c>
      <c r="N1893" s="29" t="str">
        <f t="shared" si="400"/>
        <v/>
      </c>
      <c r="O1893" s="29" t="str">
        <f t="shared" si="401"/>
        <v/>
      </c>
      <c r="P1893" s="29" t="str">
        <f t="shared" si="402"/>
        <v/>
      </c>
      <c r="Q1893" s="29" t="str">
        <f t="shared" si="403"/>
        <v/>
      </c>
      <c r="R1893" s="29" t="str">
        <f t="shared" si="404"/>
        <v/>
      </c>
      <c r="S1893" s="29" t="str">
        <f t="shared" si="405"/>
        <v/>
      </c>
      <c r="T1893" s="29" t="str">
        <f t="shared" si="406"/>
        <v/>
      </c>
      <c r="U1893" s="29"/>
      <c r="V1893" s="29"/>
      <c r="W1893" s="38" t="s">
        <v>1301</v>
      </c>
      <c r="X1893" s="37" t="s">
        <v>158</v>
      </c>
      <c r="Y1893" s="146">
        <v>59254</v>
      </c>
      <c r="Z1893" s="33">
        <v>75845</v>
      </c>
      <c r="AA1893" s="34">
        <f t="shared" si="410"/>
        <v>0.28000000000000003</v>
      </c>
      <c r="AB1893" s="33">
        <f t="shared" si="398"/>
        <v>75845</v>
      </c>
      <c r="AC1893" s="34">
        <f t="shared" si="411"/>
        <v>0.27999799021161775</v>
      </c>
      <c r="AD1893" s="145">
        <f t="shared" si="409"/>
        <v>63204.167000000001</v>
      </c>
      <c r="AE1893" s="105">
        <v>49378.332999999999</v>
      </c>
      <c r="AF1893" s="34" t="s">
        <v>36</v>
      </c>
      <c r="AG1893" s="34" t="s">
        <v>36</v>
      </c>
      <c r="AH1893" s="34" t="s">
        <v>36</v>
      </c>
      <c r="AI1893" s="29">
        <v>8.4</v>
      </c>
      <c r="AJ1893" s="29">
        <v>1.8280000000000001E-2</v>
      </c>
      <c r="AK1893" s="29">
        <v>3</v>
      </c>
      <c r="AL1893" s="29">
        <v>0</v>
      </c>
      <c r="AM1893" s="29" t="s">
        <v>28</v>
      </c>
      <c r="AN1893" s="158" t="s">
        <v>28</v>
      </c>
      <c r="AO1893" s="29" t="s">
        <v>28</v>
      </c>
      <c r="AP1893" s="29">
        <v>1</v>
      </c>
      <c r="AQ1893" s="29">
        <v>915</v>
      </c>
      <c r="AR1893" s="29">
        <v>235</v>
      </c>
      <c r="AS1893" s="29">
        <v>85</v>
      </c>
      <c r="AT1893" s="29">
        <v>8.4</v>
      </c>
      <c r="AU1893" s="144">
        <v>1.8277000000000002E-2</v>
      </c>
      <c r="AV1893" s="36" t="s">
        <v>28</v>
      </c>
      <c r="AW1893" s="102">
        <v>42786</v>
      </c>
      <c r="AX1893" s="129" t="s">
        <v>33</v>
      </c>
      <c r="AY1893" s="106">
        <v>22</v>
      </c>
      <c r="BD1893" t="s">
        <v>399</v>
      </c>
      <c r="BE1893" t="s">
        <v>4390</v>
      </c>
      <c r="BF1893" t="s">
        <v>4740</v>
      </c>
      <c r="BH1893" t="str">
        <f t="shared" si="407"/>
        <v>AV</v>
      </c>
      <c r="BJ1893" t="str">
        <f t="shared" si="408"/>
        <v>OK</v>
      </c>
      <c r="BK1893" s="130">
        <v>75845</v>
      </c>
      <c r="BL1893" s="130" t="s">
        <v>37</v>
      </c>
      <c r="BM1893" s="131" t="s">
        <v>33</v>
      </c>
      <c r="BN1893" s="131" t="e">
        <v>#VALUE!</v>
      </c>
      <c r="BO1893">
        <v>75845</v>
      </c>
      <c r="BP1893">
        <v>2</v>
      </c>
    </row>
    <row r="1894" spans="1:68" ht="25.2" x14ac:dyDescent="0.3">
      <c r="A1894" s="1"/>
      <c r="B1894" s="47">
        <v>1642</v>
      </c>
      <c r="C1894" s="45">
        <v>1088871</v>
      </c>
      <c r="D1894" s="37"/>
      <c r="E1894" s="37"/>
      <c r="F1894" s="31" t="s">
        <v>1315</v>
      </c>
      <c r="G1894" s="37" t="s">
        <v>92</v>
      </c>
      <c r="H1894" s="70" t="s">
        <v>4779</v>
      </c>
      <c r="I1894" s="148" t="s">
        <v>32</v>
      </c>
      <c r="J1894" s="147" t="s">
        <v>33</v>
      </c>
      <c r="K1894" s="148">
        <v>0</v>
      </c>
      <c r="L1894" s="148" t="s">
        <v>32</v>
      </c>
      <c r="M1894" s="147">
        <v>42730</v>
      </c>
      <c r="N1894" s="29" t="str">
        <f t="shared" si="400"/>
        <v/>
      </c>
      <c r="O1894" s="29" t="str">
        <f t="shared" si="401"/>
        <v/>
      </c>
      <c r="P1894" s="29" t="str">
        <f t="shared" si="402"/>
        <v/>
      </c>
      <c r="Q1894" s="29" t="str">
        <f t="shared" si="403"/>
        <v/>
      </c>
      <c r="R1894" s="29" t="str">
        <f t="shared" si="404"/>
        <v/>
      </c>
      <c r="S1894" s="29" t="str">
        <f t="shared" si="405"/>
        <v/>
      </c>
      <c r="T1894" s="29" t="str">
        <f t="shared" si="406"/>
        <v/>
      </c>
      <c r="U1894" s="29"/>
      <c r="V1894" s="29"/>
      <c r="W1894" s="38" t="s">
        <v>1301</v>
      </c>
      <c r="X1894" s="37" t="s">
        <v>158</v>
      </c>
      <c r="Y1894" s="146">
        <v>62652</v>
      </c>
      <c r="Z1894" s="33">
        <v>80194</v>
      </c>
      <c r="AA1894" s="34">
        <f t="shared" si="410"/>
        <v>0.28000000000000003</v>
      </c>
      <c r="AB1894" s="33">
        <f t="shared" si="398"/>
        <v>80194</v>
      </c>
      <c r="AC1894" s="34">
        <f t="shared" si="411"/>
        <v>0.27999105535338054</v>
      </c>
      <c r="AD1894" s="145">
        <f t="shared" si="409"/>
        <v>66828.332999999999</v>
      </c>
      <c r="AE1894" s="105">
        <v>52210</v>
      </c>
      <c r="AF1894" s="34" t="s">
        <v>36</v>
      </c>
      <c r="AG1894" s="34" t="s">
        <v>36</v>
      </c>
      <c r="AH1894" s="34" t="s">
        <v>36</v>
      </c>
      <c r="AI1894" s="29">
        <v>8.9</v>
      </c>
      <c r="AJ1894" s="29">
        <v>1.8280000000000001E-2</v>
      </c>
      <c r="AK1894" s="29">
        <v>4</v>
      </c>
      <c r="AL1894" s="29">
        <v>0</v>
      </c>
      <c r="AM1894" s="29" t="s">
        <v>28</v>
      </c>
      <c r="AN1894" s="158" t="s">
        <v>28</v>
      </c>
      <c r="AO1894" s="29" t="s">
        <v>28</v>
      </c>
      <c r="AP1894" s="29">
        <v>1</v>
      </c>
      <c r="AQ1894" s="29">
        <v>915</v>
      </c>
      <c r="AR1894" s="29">
        <v>235</v>
      </c>
      <c r="AS1894" s="29">
        <v>85</v>
      </c>
      <c r="AT1894" s="29">
        <v>8.9</v>
      </c>
      <c r="AU1894" s="144">
        <v>1.8277000000000002E-2</v>
      </c>
      <c r="AV1894" s="36" t="s">
        <v>28</v>
      </c>
      <c r="AW1894" s="102">
        <v>42786</v>
      </c>
      <c r="AX1894" s="129" t="s">
        <v>33</v>
      </c>
      <c r="AY1894" s="106">
        <v>18</v>
      </c>
      <c r="BD1894" t="s">
        <v>399</v>
      </c>
      <c r="BE1894" t="s">
        <v>4390</v>
      </c>
      <c r="BF1894" t="s">
        <v>4740</v>
      </c>
      <c r="BH1894" t="str">
        <f t="shared" si="407"/>
        <v>AV</v>
      </c>
      <c r="BJ1894" t="str">
        <f t="shared" si="408"/>
        <v>OK</v>
      </c>
      <c r="BK1894" s="130" t="s">
        <v>5302</v>
      </c>
      <c r="BL1894" s="130" t="e">
        <v>#VALUE!</v>
      </c>
      <c r="BM1894" s="131" t="s">
        <v>33</v>
      </c>
      <c r="BN1894" s="131" t="e">
        <v>#VALUE!</v>
      </c>
      <c r="BO1894" t="e">
        <v>#N/A</v>
      </c>
      <c r="BP1894">
        <v>0</v>
      </c>
    </row>
    <row r="1895" spans="1:68" ht="25.2" x14ac:dyDescent="0.3">
      <c r="A1895" s="1"/>
      <c r="B1895" s="47">
        <v>1643</v>
      </c>
      <c r="C1895" s="45">
        <v>1088056</v>
      </c>
      <c r="D1895" s="29"/>
      <c r="E1895" s="29"/>
      <c r="F1895" s="39" t="s">
        <v>1316</v>
      </c>
      <c r="G1895" s="29" t="s">
        <v>61</v>
      </c>
      <c r="H1895" s="70" t="s">
        <v>69</v>
      </c>
      <c r="I1895" s="148" t="s">
        <v>32</v>
      </c>
      <c r="J1895" s="147" t="s">
        <v>33</v>
      </c>
      <c r="K1895" s="148">
        <v>0</v>
      </c>
      <c r="L1895" s="148" t="s">
        <v>32</v>
      </c>
      <c r="M1895" s="147">
        <v>42730</v>
      </c>
      <c r="N1895" s="29" t="str">
        <f t="shared" si="400"/>
        <v/>
      </c>
      <c r="O1895" s="29" t="str">
        <f t="shared" si="401"/>
        <v/>
      </c>
      <c r="P1895" s="29" t="str">
        <f t="shared" si="402"/>
        <v/>
      </c>
      <c r="Q1895" s="29" t="str">
        <f t="shared" si="403"/>
        <v/>
      </c>
      <c r="R1895" s="29" t="str">
        <f t="shared" si="404"/>
        <v/>
      </c>
      <c r="S1895" s="29" t="str">
        <f t="shared" si="405"/>
        <v/>
      </c>
      <c r="T1895" s="29" t="str">
        <f t="shared" si="406"/>
        <v/>
      </c>
      <c r="U1895" s="29"/>
      <c r="V1895" s="29"/>
      <c r="W1895" s="38" t="s">
        <v>1301</v>
      </c>
      <c r="X1895" s="37" t="s">
        <v>158</v>
      </c>
      <c r="Y1895" s="146">
        <v>999</v>
      </c>
      <c r="Z1895" s="33">
        <v>1099</v>
      </c>
      <c r="AA1895" s="34">
        <f t="shared" si="410"/>
        <v>0.1</v>
      </c>
      <c r="AB1895" s="33">
        <f t="shared" si="398"/>
        <v>1099</v>
      </c>
      <c r="AC1895" s="34">
        <f t="shared" si="411"/>
        <v>0.10009969969969966</v>
      </c>
      <c r="AD1895" s="145">
        <f t="shared" si="409"/>
        <v>915.83299999999997</v>
      </c>
      <c r="AE1895" s="105">
        <v>832.5</v>
      </c>
      <c r="AF1895" s="34" t="s">
        <v>36</v>
      </c>
      <c r="AG1895" s="34" t="s">
        <v>73</v>
      </c>
      <c r="AH1895" s="34" t="s">
        <v>73</v>
      </c>
      <c r="AI1895" s="29">
        <v>0.1</v>
      </c>
      <c r="AJ1895" s="29">
        <v>3.0000000000000001E-5</v>
      </c>
      <c r="AK1895" s="29">
        <v>0</v>
      </c>
      <c r="AL1895" s="29">
        <v>0</v>
      </c>
      <c r="AM1895" s="29" t="s">
        <v>27</v>
      </c>
      <c r="AN1895" s="44" t="s">
        <v>27</v>
      </c>
      <c r="AO1895" s="29" t="s">
        <v>27</v>
      </c>
      <c r="AP1895" s="29">
        <v>10</v>
      </c>
      <c r="AQ1895" s="29">
        <v>190</v>
      </c>
      <c r="AR1895" s="29">
        <v>140</v>
      </c>
      <c r="AS1895" s="29">
        <v>110</v>
      </c>
      <c r="AT1895" s="29">
        <v>1</v>
      </c>
      <c r="AU1895" s="144">
        <v>2.9260000000000002E-3</v>
      </c>
      <c r="AV1895" s="36" t="s">
        <v>28</v>
      </c>
      <c r="AW1895" s="102" t="s">
        <v>33</v>
      </c>
      <c r="AX1895" s="129" t="s">
        <v>33</v>
      </c>
      <c r="AY1895" s="106">
        <v>15</v>
      </c>
      <c r="BD1895" t="s">
        <v>399</v>
      </c>
      <c r="BE1895" t="s">
        <v>4390</v>
      </c>
      <c r="BF1895" t="s">
        <v>4740</v>
      </c>
      <c r="BH1895" t="str">
        <f t="shared" si="407"/>
        <v/>
      </c>
      <c r="BJ1895" t="str">
        <f t="shared" si="408"/>
        <v>OK</v>
      </c>
      <c r="BK1895" s="130" t="s">
        <v>5302</v>
      </c>
      <c r="BL1895" s="130" t="e">
        <v>#VALUE!</v>
      </c>
      <c r="BM1895" s="131" t="s">
        <v>33</v>
      </c>
      <c r="BN1895" s="131" t="e">
        <v>#VALUE!</v>
      </c>
      <c r="BO1895" t="e">
        <v>#N/A</v>
      </c>
      <c r="BP1895">
        <v>0</v>
      </c>
    </row>
    <row r="1896" spans="1:68" ht="25.2" x14ac:dyDescent="0.3">
      <c r="A1896" s="1"/>
      <c r="B1896" s="47">
        <v>1644</v>
      </c>
      <c r="C1896" s="45">
        <v>1086538</v>
      </c>
      <c r="D1896" s="29">
        <v>1013051</v>
      </c>
      <c r="E1896" s="29"/>
      <c r="F1896" s="31" t="s">
        <v>1318</v>
      </c>
      <c r="G1896" s="37" t="s">
        <v>47</v>
      </c>
      <c r="H1896" s="70" t="s">
        <v>59</v>
      </c>
      <c r="I1896" s="148" t="s">
        <v>32</v>
      </c>
      <c r="J1896" s="147" t="s">
        <v>33</v>
      </c>
      <c r="K1896" s="148">
        <v>0</v>
      </c>
      <c r="L1896" s="148" t="s">
        <v>32</v>
      </c>
      <c r="M1896" s="147">
        <v>42604</v>
      </c>
      <c r="N1896" s="29">
        <f t="shared" si="400"/>
        <v>1013051</v>
      </c>
      <c r="O1896" s="29" t="str">
        <f t="shared" si="401"/>
        <v/>
      </c>
      <c r="P1896" s="29" t="str">
        <f t="shared" si="402"/>
        <v/>
      </c>
      <c r="Q1896" s="29">
        <f t="shared" si="403"/>
        <v>1135939</v>
      </c>
      <c r="R1896" s="29" t="str">
        <f t="shared" si="404"/>
        <v/>
      </c>
      <c r="S1896" s="29" t="str">
        <f t="shared" si="405"/>
        <v/>
      </c>
      <c r="T1896" s="29">
        <f t="shared" si="406"/>
        <v>1135939</v>
      </c>
      <c r="U1896" s="29">
        <v>1135939</v>
      </c>
      <c r="V1896" s="29"/>
      <c r="W1896" s="38" t="s">
        <v>1301</v>
      </c>
      <c r="X1896" s="29" t="s">
        <v>158</v>
      </c>
      <c r="Y1896" s="146">
        <v>11858</v>
      </c>
      <c r="Z1896" s="33">
        <v>15178</v>
      </c>
      <c r="AA1896" s="34">
        <f t="shared" si="410"/>
        <v>0.28000000000000003</v>
      </c>
      <c r="AB1896" s="33">
        <f t="shared" ref="AB1896:AB1959" si="412">IF(OR(W1896="VLD MLC components",W1896="VLD MLC pipes",W1896="VLD PEX components",W1896="VLD PEX pipes",W1896="VLD PHC components",W1896="VLD PHC pipes"),"По запросу",Z1896)</f>
        <v>15178</v>
      </c>
      <c r="AC1896" s="34">
        <f t="shared" si="411"/>
        <v>0.27997968358982356</v>
      </c>
      <c r="AD1896" s="145">
        <f t="shared" si="409"/>
        <v>12648.333000000001</v>
      </c>
      <c r="AE1896" s="105">
        <v>9881.6669999999995</v>
      </c>
      <c r="AF1896" s="34" t="s">
        <v>36</v>
      </c>
      <c r="AG1896" s="34" t="s">
        <v>36</v>
      </c>
      <c r="AH1896" s="34" t="s">
        <v>36</v>
      </c>
      <c r="AI1896" s="29">
        <v>1.7</v>
      </c>
      <c r="AJ1896" s="29">
        <v>5.62E-3</v>
      </c>
      <c r="AK1896" s="29">
        <v>0</v>
      </c>
      <c r="AL1896" s="29">
        <v>0</v>
      </c>
      <c r="AM1896" s="29" t="s">
        <v>28</v>
      </c>
      <c r="AN1896" s="158" t="s">
        <v>28</v>
      </c>
      <c r="AO1896" s="29" t="s">
        <v>28</v>
      </c>
      <c r="AP1896" s="29">
        <v>1</v>
      </c>
      <c r="AQ1896" s="29">
        <v>365</v>
      </c>
      <c r="AR1896" s="29">
        <v>235</v>
      </c>
      <c r="AS1896" s="29">
        <v>85</v>
      </c>
      <c r="AT1896" s="29">
        <v>1.7</v>
      </c>
      <c r="AU1896" s="144">
        <v>7.2909999999999997E-3</v>
      </c>
      <c r="AV1896" s="36" t="s">
        <v>28</v>
      </c>
      <c r="AW1896" s="102">
        <v>42583</v>
      </c>
      <c r="AX1896" s="129" t="s">
        <v>33</v>
      </c>
      <c r="AY1896" s="106">
        <v>811</v>
      </c>
      <c r="BD1896" t="s">
        <v>399</v>
      </c>
      <c r="BE1896" t="s">
        <v>4346</v>
      </c>
      <c r="BF1896" t="s">
        <v>4740</v>
      </c>
      <c r="BH1896" t="str">
        <f t="shared" si="407"/>
        <v/>
      </c>
      <c r="BJ1896" t="str">
        <f t="shared" si="408"/>
        <v>OK</v>
      </c>
      <c r="BK1896" s="130">
        <v>15178</v>
      </c>
      <c r="BL1896" s="130" t="s">
        <v>37</v>
      </c>
      <c r="BM1896" s="131" t="s">
        <v>33</v>
      </c>
      <c r="BN1896" s="131" t="e">
        <v>#VALUE!</v>
      </c>
      <c r="BO1896" t="e">
        <v>#N/A</v>
      </c>
      <c r="BP1896">
        <v>53</v>
      </c>
    </row>
    <row r="1897" spans="1:68" ht="37.799999999999997" x14ac:dyDescent="0.3">
      <c r="A1897" s="1"/>
      <c r="B1897" s="47">
        <v>1645</v>
      </c>
      <c r="C1897" s="45">
        <v>1086539</v>
      </c>
      <c r="D1897" s="29">
        <v>1013052</v>
      </c>
      <c r="E1897" s="29"/>
      <c r="F1897" s="31" t="s">
        <v>1319</v>
      </c>
      <c r="G1897" s="37" t="s">
        <v>47</v>
      </c>
      <c r="H1897" s="70" t="s">
        <v>62</v>
      </c>
      <c r="I1897" s="148" t="s">
        <v>32</v>
      </c>
      <c r="J1897" s="147" t="s">
        <v>33</v>
      </c>
      <c r="K1897" s="148">
        <v>0</v>
      </c>
      <c r="L1897" s="148" t="s">
        <v>32</v>
      </c>
      <c r="M1897" s="147">
        <v>42822</v>
      </c>
      <c r="N1897" s="29">
        <f t="shared" si="400"/>
        <v>1013052</v>
      </c>
      <c r="O1897" s="29" t="str">
        <f t="shared" si="401"/>
        <v/>
      </c>
      <c r="P1897" s="29" t="str">
        <f t="shared" si="402"/>
        <v/>
      </c>
      <c r="Q1897" s="29">
        <f t="shared" si="403"/>
        <v>1135940</v>
      </c>
      <c r="R1897" s="29" t="str">
        <f t="shared" si="404"/>
        <v/>
      </c>
      <c r="S1897" s="29" t="str">
        <f t="shared" si="405"/>
        <v/>
      </c>
      <c r="T1897" s="29">
        <f t="shared" si="406"/>
        <v>1135940</v>
      </c>
      <c r="U1897" s="29">
        <v>1135940</v>
      </c>
      <c r="V1897" s="29"/>
      <c r="W1897" s="38" t="s">
        <v>1301</v>
      </c>
      <c r="X1897" s="29" t="s">
        <v>158</v>
      </c>
      <c r="Y1897" s="146">
        <v>15334</v>
      </c>
      <c r="Z1897" s="33">
        <v>19627</v>
      </c>
      <c r="AA1897" s="34">
        <f t="shared" si="410"/>
        <v>0.28000000000000003</v>
      </c>
      <c r="AB1897" s="33">
        <f t="shared" si="412"/>
        <v>19627</v>
      </c>
      <c r="AC1897" s="34">
        <f t="shared" si="411"/>
        <v>0.2799660957340836</v>
      </c>
      <c r="AD1897" s="145">
        <f t="shared" si="409"/>
        <v>16355.833000000001</v>
      </c>
      <c r="AE1897" s="105">
        <v>12778.333000000001</v>
      </c>
      <c r="AF1897" s="34" t="s">
        <v>36</v>
      </c>
      <c r="AG1897" s="34" t="s">
        <v>36</v>
      </c>
      <c r="AH1897" s="34" t="s">
        <v>36</v>
      </c>
      <c r="AI1897" s="29">
        <v>2.7</v>
      </c>
      <c r="AJ1897" s="29">
        <v>6.96E-3</v>
      </c>
      <c r="AK1897" s="29">
        <v>13</v>
      </c>
      <c r="AL1897" s="29">
        <v>0</v>
      </c>
      <c r="AM1897" s="29" t="s">
        <v>28</v>
      </c>
      <c r="AN1897" s="158" t="s">
        <v>28</v>
      </c>
      <c r="AO1897" s="29" t="s">
        <v>28</v>
      </c>
      <c r="AP1897" s="29">
        <v>1</v>
      </c>
      <c r="AQ1897" s="29">
        <v>260</v>
      </c>
      <c r="AR1897" s="29">
        <v>85</v>
      </c>
      <c r="AS1897" s="29">
        <v>365</v>
      </c>
      <c r="AT1897" s="29">
        <v>2.7</v>
      </c>
      <c r="AU1897" s="144">
        <v>8.0669999999999995E-3</v>
      </c>
      <c r="AV1897" s="36" t="s">
        <v>28</v>
      </c>
      <c r="AW1897" s="102">
        <v>42521</v>
      </c>
      <c r="AX1897" s="129" t="s">
        <v>33</v>
      </c>
      <c r="AY1897" s="106">
        <v>1099</v>
      </c>
      <c r="BD1897" t="s">
        <v>399</v>
      </c>
      <c r="BE1897" t="s">
        <v>4346</v>
      </c>
      <c r="BF1897" t="s">
        <v>4740</v>
      </c>
      <c r="BH1897" t="str">
        <f t="shared" si="407"/>
        <v>AV</v>
      </c>
      <c r="BJ1897" t="str">
        <f t="shared" si="408"/>
        <v>OK</v>
      </c>
      <c r="BK1897" s="130">
        <v>19627</v>
      </c>
      <c r="BL1897" s="130" t="s">
        <v>37</v>
      </c>
      <c r="BM1897" s="131" t="s">
        <v>33</v>
      </c>
      <c r="BN1897" s="131" t="e">
        <v>#VALUE!</v>
      </c>
      <c r="BO1897">
        <v>19627</v>
      </c>
      <c r="BP1897">
        <v>44</v>
      </c>
    </row>
    <row r="1898" spans="1:68" ht="25.2" x14ac:dyDescent="0.3">
      <c r="A1898" s="1"/>
      <c r="B1898" s="47">
        <v>1646</v>
      </c>
      <c r="C1898" s="45">
        <v>1086540</v>
      </c>
      <c r="D1898" s="29">
        <v>1013053</v>
      </c>
      <c r="E1898" s="29"/>
      <c r="F1898" s="39" t="s">
        <v>1320</v>
      </c>
      <c r="G1898" s="29" t="s">
        <v>42</v>
      </c>
      <c r="H1898" s="70" t="s">
        <v>59</v>
      </c>
      <c r="I1898" s="148" t="s">
        <v>32</v>
      </c>
      <c r="J1898" s="147" t="s">
        <v>33</v>
      </c>
      <c r="K1898" s="148">
        <v>0</v>
      </c>
      <c r="L1898" s="148" t="s">
        <v>32</v>
      </c>
      <c r="M1898" s="147">
        <v>42604</v>
      </c>
      <c r="N1898" s="29">
        <f t="shared" si="400"/>
        <v>1013053</v>
      </c>
      <c r="O1898" s="29" t="str">
        <f t="shared" si="401"/>
        <v/>
      </c>
      <c r="P1898" s="29" t="str">
        <f t="shared" si="402"/>
        <v/>
      </c>
      <c r="Q1898" s="29">
        <f t="shared" si="403"/>
        <v>1135941</v>
      </c>
      <c r="R1898" s="29" t="str">
        <f t="shared" si="404"/>
        <v/>
      </c>
      <c r="S1898" s="29" t="str">
        <f t="shared" si="405"/>
        <v/>
      </c>
      <c r="T1898" s="29">
        <f t="shared" si="406"/>
        <v>1135941</v>
      </c>
      <c r="U1898" s="29">
        <v>1135941</v>
      </c>
      <c r="V1898" s="29"/>
      <c r="W1898" s="38" t="s">
        <v>1301</v>
      </c>
      <c r="X1898" s="29" t="s">
        <v>158</v>
      </c>
      <c r="Y1898" s="146">
        <v>18923</v>
      </c>
      <c r="Z1898" s="33">
        <v>24221</v>
      </c>
      <c r="AA1898" s="34">
        <f t="shared" si="410"/>
        <v>0.28000000000000003</v>
      </c>
      <c r="AB1898" s="33">
        <f t="shared" si="412"/>
        <v>24221</v>
      </c>
      <c r="AC1898" s="34">
        <f t="shared" si="411"/>
        <v>0.27997674195472733</v>
      </c>
      <c r="AD1898" s="145">
        <f t="shared" si="409"/>
        <v>20184.167000000001</v>
      </c>
      <c r="AE1898" s="105">
        <v>15769.166999999999</v>
      </c>
      <c r="AF1898" s="34" t="s">
        <v>36</v>
      </c>
      <c r="AG1898" s="34" t="s">
        <v>36</v>
      </c>
      <c r="AH1898" s="34" t="s">
        <v>36</v>
      </c>
      <c r="AI1898" s="29">
        <v>3.1</v>
      </c>
      <c r="AJ1898" s="29">
        <v>7.2899999999999996E-3</v>
      </c>
      <c r="AK1898" s="29">
        <v>0</v>
      </c>
      <c r="AL1898" s="29">
        <v>0</v>
      </c>
      <c r="AM1898" s="29" t="s">
        <v>28</v>
      </c>
      <c r="AN1898" s="158" t="s">
        <v>28</v>
      </c>
      <c r="AO1898" s="29" t="s">
        <v>28</v>
      </c>
      <c r="AP1898" s="29">
        <v>1</v>
      </c>
      <c r="AQ1898" s="29">
        <v>365</v>
      </c>
      <c r="AR1898" s="29">
        <v>235</v>
      </c>
      <c r="AS1898" s="29">
        <v>85</v>
      </c>
      <c r="AT1898" s="29">
        <v>3.1</v>
      </c>
      <c r="AU1898" s="144">
        <v>7.2909999999999997E-3</v>
      </c>
      <c r="AV1898" s="36" t="s">
        <v>28</v>
      </c>
      <c r="AW1898" s="102">
        <v>42521</v>
      </c>
      <c r="AX1898" s="129" t="s">
        <v>33</v>
      </c>
      <c r="AY1898" s="106">
        <v>1368</v>
      </c>
      <c r="BD1898" t="s">
        <v>399</v>
      </c>
      <c r="BE1898" t="s">
        <v>4390</v>
      </c>
      <c r="BF1898" t="s">
        <v>4740</v>
      </c>
      <c r="BH1898" t="str">
        <f t="shared" si="407"/>
        <v/>
      </c>
      <c r="BJ1898" t="str">
        <f t="shared" si="408"/>
        <v>OK</v>
      </c>
      <c r="BK1898" s="130">
        <v>24221</v>
      </c>
      <c r="BL1898" s="130" t="s">
        <v>37</v>
      </c>
      <c r="BM1898" s="131" t="s">
        <v>33</v>
      </c>
      <c r="BN1898" s="131" t="e">
        <v>#VALUE!</v>
      </c>
      <c r="BO1898" t="e">
        <v>#N/A</v>
      </c>
      <c r="BP1898">
        <v>133</v>
      </c>
    </row>
    <row r="1899" spans="1:68" ht="25.2" x14ac:dyDescent="0.3">
      <c r="A1899" s="1"/>
      <c r="B1899" s="47">
        <v>1647</v>
      </c>
      <c r="C1899" s="45">
        <v>1086541</v>
      </c>
      <c r="D1899" s="29">
        <v>1013054</v>
      </c>
      <c r="E1899" s="29"/>
      <c r="F1899" s="39" t="s">
        <v>1321</v>
      </c>
      <c r="G1899" s="29" t="s">
        <v>42</v>
      </c>
      <c r="H1899" s="70" t="s">
        <v>59</v>
      </c>
      <c r="I1899" s="148" t="s">
        <v>32</v>
      </c>
      <c r="J1899" s="147" t="s">
        <v>33</v>
      </c>
      <c r="K1899" s="148">
        <v>0</v>
      </c>
      <c r="L1899" s="148" t="s">
        <v>32</v>
      </c>
      <c r="M1899" s="147">
        <v>42766</v>
      </c>
      <c r="N1899" s="29">
        <f t="shared" si="400"/>
        <v>1013054</v>
      </c>
      <c r="O1899" s="29" t="str">
        <f t="shared" si="401"/>
        <v/>
      </c>
      <c r="P1899" s="29" t="str">
        <f t="shared" si="402"/>
        <v/>
      </c>
      <c r="Q1899" s="29">
        <f t="shared" si="403"/>
        <v>1135942</v>
      </c>
      <c r="R1899" s="29" t="str">
        <f t="shared" si="404"/>
        <v/>
      </c>
      <c r="S1899" s="29" t="str">
        <f t="shared" si="405"/>
        <v/>
      </c>
      <c r="T1899" s="29">
        <f t="shared" si="406"/>
        <v>1135942</v>
      </c>
      <c r="U1899" s="29">
        <v>1135942</v>
      </c>
      <c r="V1899" s="29"/>
      <c r="W1899" s="38" t="s">
        <v>1301</v>
      </c>
      <c r="X1899" s="29" t="s">
        <v>158</v>
      </c>
      <c r="Y1899" s="146">
        <v>22400</v>
      </c>
      <c r="Z1899" s="33">
        <v>28672</v>
      </c>
      <c r="AA1899" s="34">
        <f t="shared" si="410"/>
        <v>0.28000000000000003</v>
      </c>
      <c r="AB1899" s="33">
        <f t="shared" si="412"/>
        <v>28672</v>
      </c>
      <c r="AC1899" s="34">
        <f t="shared" si="411"/>
        <v>0.27999995928571486</v>
      </c>
      <c r="AD1899" s="145">
        <f t="shared" si="409"/>
        <v>23893.332999999999</v>
      </c>
      <c r="AE1899" s="105">
        <v>18666.667000000001</v>
      </c>
      <c r="AF1899" s="34" t="s">
        <v>36</v>
      </c>
      <c r="AG1899" s="34" t="s">
        <v>36</v>
      </c>
      <c r="AH1899" s="34" t="s">
        <v>36</v>
      </c>
      <c r="AI1899" s="29">
        <v>3.7</v>
      </c>
      <c r="AJ1899" s="29">
        <v>7.2899999999999996E-3</v>
      </c>
      <c r="AK1899" s="29">
        <v>0</v>
      </c>
      <c r="AL1899" s="29">
        <v>0</v>
      </c>
      <c r="AM1899" s="29" t="s">
        <v>28</v>
      </c>
      <c r="AN1899" s="158" t="s">
        <v>28</v>
      </c>
      <c r="AO1899" s="29" t="s">
        <v>28</v>
      </c>
      <c r="AP1899" s="29">
        <v>1</v>
      </c>
      <c r="AQ1899" s="29">
        <v>365</v>
      </c>
      <c r="AR1899" s="29">
        <v>235</v>
      </c>
      <c r="AS1899" s="29">
        <v>85</v>
      </c>
      <c r="AT1899" s="29">
        <v>3.7</v>
      </c>
      <c r="AU1899" s="144">
        <v>7.2909999999999997E-3</v>
      </c>
      <c r="AV1899" s="36" t="s">
        <v>28</v>
      </c>
      <c r="AW1899" s="102">
        <v>42521</v>
      </c>
      <c r="AX1899" s="129" t="s">
        <v>33</v>
      </c>
      <c r="AY1899" s="106">
        <v>1284</v>
      </c>
      <c r="BD1899" t="s">
        <v>399</v>
      </c>
      <c r="BE1899" t="s">
        <v>4346</v>
      </c>
      <c r="BF1899" t="s">
        <v>4740</v>
      </c>
      <c r="BH1899" t="str">
        <f t="shared" si="407"/>
        <v/>
      </c>
      <c r="BJ1899" t="str">
        <f t="shared" si="408"/>
        <v>OK</v>
      </c>
      <c r="BK1899" s="130">
        <v>28672</v>
      </c>
      <c r="BL1899" s="130" t="s">
        <v>37</v>
      </c>
      <c r="BM1899" s="131" t="s">
        <v>33</v>
      </c>
      <c r="BN1899" s="131" t="e">
        <v>#VALUE!</v>
      </c>
      <c r="BO1899" t="e">
        <v>#N/A</v>
      </c>
      <c r="BP1899">
        <v>100</v>
      </c>
    </row>
    <row r="1900" spans="1:68" ht="25.2" x14ac:dyDescent="0.3">
      <c r="A1900" s="1"/>
      <c r="B1900" s="47">
        <v>1648</v>
      </c>
      <c r="C1900" s="45">
        <v>1086542</v>
      </c>
      <c r="D1900" s="29">
        <v>1013055</v>
      </c>
      <c r="E1900" s="29"/>
      <c r="F1900" s="31" t="s">
        <v>1322</v>
      </c>
      <c r="G1900" s="37" t="s">
        <v>42</v>
      </c>
      <c r="H1900" s="70" t="s">
        <v>59</v>
      </c>
      <c r="I1900" s="148" t="s">
        <v>32</v>
      </c>
      <c r="J1900" s="147" t="s">
        <v>33</v>
      </c>
      <c r="K1900" s="148">
        <v>0</v>
      </c>
      <c r="L1900" s="148" t="s">
        <v>32</v>
      </c>
      <c r="M1900" s="147">
        <v>42604</v>
      </c>
      <c r="N1900" s="29">
        <f t="shared" si="400"/>
        <v>1013055</v>
      </c>
      <c r="O1900" s="29" t="str">
        <f t="shared" si="401"/>
        <v/>
      </c>
      <c r="P1900" s="29" t="str">
        <f t="shared" si="402"/>
        <v/>
      </c>
      <c r="Q1900" s="29">
        <f t="shared" si="403"/>
        <v>1135943</v>
      </c>
      <c r="R1900" s="29" t="str">
        <f t="shared" si="404"/>
        <v/>
      </c>
      <c r="S1900" s="29" t="str">
        <f t="shared" si="405"/>
        <v/>
      </c>
      <c r="T1900" s="29">
        <f t="shared" si="406"/>
        <v>1135943</v>
      </c>
      <c r="U1900" s="29">
        <v>1135943</v>
      </c>
      <c r="V1900" s="29"/>
      <c r="W1900" s="38" t="s">
        <v>1301</v>
      </c>
      <c r="X1900" s="29" t="s">
        <v>158</v>
      </c>
      <c r="Y1900" s="146">
        <v>25877</v>
      </c>
      <c r="Z1900" s="33">
        <v>33123</v>
      </c>
      <c r="AA1900" s="34">
        <f t="shared" si="410"/>
        <v>0.28000000000000003</v>
      </c>
      <c r="AB1900" s="33">
        <f t="shared" si="412"/>
        <v>33123</v>
      </c>
      <c r="AC1900" s="34">
        <f t="shared" si="411"/>
        <v>0.28001698373046352</v>
      </c>
      <c r="AD1900" s="145">
        <f t="shared" si="409"/>
        <v>27602.5</v>
      </c>
      <c r="AE1900" s="105">
        <v>21564.167000000001</v>
      </c>
      <c r="AF1900" s="34" t="s">
        <v>36</v>
      </c>
      <c r="AG1900" s="34" t="s">
        <v>36</v>
      </c>
      <c r="AH1900" s="34" t="s">
        <v>36</v>
      </c>
      <c r="AI1900" s="29">
        <v>4.0999999999999996</v>
      </c>
      <c r="AJ1900" s="29">
        <v>1.098E-2</v>
      </c>
      <c r="AK1900" s="29">
        <v>0</v>
      </c>
      <c r="AL1900" s="29">
        <v>0</v>
      </c>
      <c r="AM1900" s="29" t="s">
        <v>28</v>
      </c>
      <c r="AN1900" s="158" t="s">
        <v>28</v>
      </c>
      <c r="AO1900" s="29" t="s">
        <v>28</v>
      </c>
      <c r="AP1900" s="29">
        <v>1</v>
      </c>
      <c r="AQ1900" s="29">
        <v>565</v>
      </c>
      <c r="AR1900" s="29">
        <v>235</v>
      </c>
      <c r="AS1900" s="29">
        <v>85</v>
      </c>
      <c r="AT1900" s="29">
        <v>4.0999999999999996</v>
      </c>
      <c r="AU1900" s="144">
        <v>1.1285999999999999E-2</v>
      </c>
      <c r="AV1900" s="36" t="s">
        <v>28</v>
      </c>
      <c r="AW1900" s="102">
        <v>42521</v>
      </c>
      <c r="AX1900" s="129" t="s">
        <v>33</v>
      </c>
      <c r="AY1900" s="106">
        <v>1487</v>
      </c>
      <c r="BD1900" t="s">
        <v>399</v>
      </c>
      <c r="BE1900" t="s">
        <v>4390</v>
      </c>
      <c r="BF1900" t="s">
        <v>4740</v>
      </c>
      <c r="BH1900" t="str">
        <f t="shared" si="407"/>
        <v/>
      </c>
      <c r="BJ1900" t="str">
        <f t="shared" si="408"/>
        <v>OK</v>
      </c>
      <c r="BK1900" s="130">
        <v>33123</v>
      </c>
      <c r="BL1900" s="130" t="s">
        <v>37</v>
      </c>
      <c r="BM1900" s="131" t="s">
        <v>33</v>
      </c>
      <c r="BN1900" s="131" t="e">
        <v>#VALUE!</v>
      </c>
      <c r="BO1900" t="e">
        <v>#N/A</v>
      </c>
      <c r="BP1900">
        <v>78</v>
      </c>
    </row>
    <row r="1901" spans="1:68" ht="25.2" x14ac:dyDescent="0.3">
      <c r="A1901" s="1"/>
      <c r="B1901" s="47">
        <v>1649</v>
      </c>
      <c r="C1901" s="45">
        <v>1086543</v>
      </c>
      <c r="D1901" s="29">
        <v>1013056</v>
      </c>
      <c r="E1901" s="29"/>
      <c r="F1901" s="31" t="s">
        <v>1323</v>
      </c>
      <c r="G1901" s="37" t="s">
        <v>42</v>
      </c>
      <c r="H1901" s="70" t="s">
        <v>59</v>
      </c>
      <c r="I1901" s="148" t="s">
        <v>32</v>
      </c>
      <c r="J1901" s="147" t="s">
        <v>33</v>
      </c>
      <c r="K1901" s="148">
        <v>0</v>
      </c>
      <c r="L1901" s="148" t="s">
        <v>32</v>
      </c>
      <c r="M1901" s="147">
        <v>42604</v>
      </c>
      <c r="N1901" s="29">
        <f t="shared" si="400"/>
        <v>1013056</v>
      </c>
      <c r="O1901" s="29" t="str">
        <f t="shared" si="401"/>
        <v/>
      </c>
      <c r="P1901" s="29" t="str">
        <f t="shared" si="402"/>
        <v/>
      </c>
      <c r="Q1901" s="29">
        <f t="shared" si="403"/>
        <v>1135944</v>
      </c>
      <c r="R1901" s="29" t="str">
        <f t="shared" si="404"/>
        <v/>
      </c>
      <c r="S1901" s="29" t="str">
        <f t="shared" si="405"/>
        <v/>
      </c>
      <c r="T1901" s="29">
        <f t="shared" si="406"/>
        <v>1135944</v>
      </c>
      <c r="U1901" s="29">
        <v>1135944</v>
      </c>
      <c r="V1901" s="29"/>
      <c r="W1901" s="38" t="s">
        <v>1301</v>
      </c>
      <c r="X1901" s="29" t="s">
        <v>158</v>
      </c>
      <c r="Y1901" s="146">
        <v>29466</v>
      </c>
      <c r="Z1901" s="33">
        <v>37717</v>
      </c>
      <c r="AA1901" s="34">
        <f t="shared" si="410"/>
        <v>0.28000000000000003</v>
      </c>
      <c r="AB1901" s="33">
        <f t="shared" si="412"/>
        <v>37717</v>
      </c>
      <c r="AC1901" s="34">
        <f t="shared" si="411"/>
        <v>0.28001763388311945</v>
      </c>
      <c r="AD1901" s="145">
        <f t="shared" si="409"/>
        <v>31430.832999999999</v>
      </c>
      <c r="AE1901" s="105">
        <v>24555</v>
      </c>
      <c r="AF1901" s="34" t="s">
        <v>36</v>
      </c>
      <c r="AG1901" s="34" t="s">
        <v>36</v>
      </c>
      <c r="AH1901" s="34" t="s">
        <v>36</v>
      </c>
      <c r="AI1901" s="29">
        <v>4.5999999999999996</v>
      </c>
      <c r="AJ1901" s="29">
        <v>1.129E-2</v>
      </c>
      <c r="AK1901" s="29">
        <v>0</v>
      </c>
      <c r="AL1901" s="29">
        <v>0</v>
      </c>
      <c r="AM1901" s="29" t="s">
        <v>28</v>
      </c>
      <c r="AN1901" s="158" t="s">
        <v>28</v>
      </c>
      <c r="AO1901" s="29" t="s">
        <v>28</v>
      </c>
      <c r="AP1901" s="29">
        <v>1</v>
      </c>
      <c r="AQ1901" s="29">
        <v>565</v>
      </c>
      <c r="AR1901" s="29">
        <v>235</v>
      </c>
      <c r="AS1901" s="29">
        <v>85</v>
      </c>
      <c r="AT1901" s="29">
        <v>4.5999999999999996</v>
      </c>
      <c r="AU1901" s="144">
        <v>1.1285999999999999E-2</v>
      </c>
      <c r="AV1901" s="36" t="s">
        <v>28</v>
      </c>
      <c r="AW1901" s="102">
        <v>42521</v>
      </c>
      <c r="AX1901" s="129" t="s">
        <v>33</v>
      </c>
      <c r="AY1901" s="106">
        <v>977</v>
      </c>
      <c r="BD1901" t="s">
        <v>399</v>
      </c>
      <c r="BE1901" t="s">
        <v>4390</v>
      </c>
      <c r="BF1901" t="s">
        <v>4740</v>
      </c>
      <c r="BH1901" t="str">
        <f t="shared" si="407"/>
        <v/>
      </c>
      <c r="BJ1901" t="str">
        <f t="shared" si="408"/>
        <v>OK</v>
      </c>
      <c r="BK1901" s="130">
        <v>37717</v>
      </c>
      <c r="BL1901" s="130" t="s">
        <v>37</v>
      </c>
      <c r="BM1901" s="131" t="s">
        <v>33</v>
      </c>
      <c r="BN1901" s="131" t="e">
        <v>#VALUE!</v>
      </c>
      <c r="BO1901" t="e">
        <v>#N/A</v>
      </c>
      <c r="BP1901">
        <v>10</v>
      </c>
    </row>
    <row r="1902" spans="1:68" ht="25.2" x14ac:dyDescent="0.3">
      <c r="A1902" s="1"/>
      <c r="B1902" s="47">
        <v>1650</v>
      </c>
      <c r="C1902" s="45">
        <v>1086544</v>
      </c>
      <c r="D1902" s="29">
        <v>1013057</v>
      </c>
      <c r="E1902" s="29"/>
      <c r="F1902" s="31" t="s">
        <v>1324</v>
      </c>
      <c r="G1902" s="37" t="s">
        <v>42</v>
      </c>
      <c r="H1902" s="70" t="s">
        <v>59</v>
      </c>
      <c r="I1902" s="148" t="s">
        <v>32</v>
      </c>
      <c r="J1902" s="147" t="s">
        <v>33</v>
      </c>
      <c r="K1902" s="148">
        <v>0</v>
      </c>
      <c r="L1902" s="148" t="s">
        <v>32</v>
      </c>
      <c r="M1902" s="147">
        <v>42604</v>
      </c>
      <c r="N1902" s="29">
        <f t="shared" si="400"/>
        <v>1013057</v>
      </c>
      <c r="O1902" s="29" t="str">
        <f t="shared" si="401"/>
        <v/>
      </c>
      <c r="P1902" s="29" t="str">
        <f t="shared" si="402"/>
        <v/>
      </c>
      <c r="Q1902" s="29">
        <f t="shared" si="403"/>
        <v>1135945</v>
      </c>
      <c r="R1902" s="29" t="str">
        <f t="shared" si="404"/>
        <v/>
      </c>
      <c r="S1902" s="29" t="str">
        <f t="shared" si="405"/>
        <v/>
      </c>
      <c r="T1902" s="29">
        <f t="shared" si="406"/>
        <v>1135945</v>
      </c>
      <c r="U1902" s="29">
        <v>1135945</v>
      </c>
      <c r="V1902" s="29"/>
      <c r="W1902" s="38" t="s">
        <v>1301</v>
      </c>
      <c r="X1902" s="29" t="s">
        <v>158</v>
      </c>
      <c r="Y1902" s="146">
        <v>32942</v>
      </c>
      <c r="Z1902" s="33">
        <v>42166</v>
      </c>
      <c r="AA1902" s="34">
        <f t="shared" si="410"/>
        <v>0.28000000000000003</v>
      </c>
      <c r="AB1902" s="33">
        <f t="shared" si="412"/>
        <v>42166</v>
      </c>
      <c r="AC1902" s="34">
        <f t="shared" si="411"/>
        <v>0.28000725784703701</v>
      </c>
      <c r="AD1902" s="145">
        <f t="shared" si="409"/>
        <v>35138.332999999999</v>
      </c>
      <c r="AE1902" s="105">
        <v>27451.667000000001</v>
      </c>
      <c r="AF1902" s="34" t="s">
        <v>36</v>
      </c>
      <c r="AG1902" s="34" t="s">
        <v>36</v>
      </c>
      <c r="AH1902" s="34" t="s">
        <v>36</v>
      </c>
      <c r="AI1902" s="29">
        <v>5</v>
      </c>
      <c r="AJ1902" s="29">
        <v>1.129E-2</v>
      </c>
      <c r="AK1902" s="29">
        <v>0</v>
      </c>
      <c r="AL1902" s="29">
        <v>0</v>
      </c>
      <c r="AM1902" s="29" t="s">
        <v>28</v>
      </c>
      <c r="AN1902" s="158" t="s">
        <v>28</v>
      </c>
      <c r="AO1902" s="29" t="s">
        <v>28</v>
      </c>
      <c r="AP1902" s="29">
        <v>1</v>
      </c>
      <c r="AQ1902" s="29">
        <v>565</v>
      </c>
      <c r="AR1902" s="29">
        <v>235</v>
      </c>
      <c r="AS1902" s="29">
        <v>85</v>
      </c>
      <c r="AT1902" s="29">
        <v>5</v>
      </c>
      <c r="AU1902" s="144">
        <v>1.1285999999999999E-2</v>
      </c>
      <c r="AV1902" s="36" t="s">
        <v>28</v>
      </c>
      <c r="AW1902" s="102">
        <v>42521</v>
      </c>
      <c r="AX1902" s="129" t="s">
        <v>33</v>
      </c>
      <c r="AY1902" s="106">
        <v>1154</v>
      </c>
      <c r="BD1902" t="s">
        <v>399</v>
      </c>
      <c r="BE1902" t="s">
        <v>4346</v>
      </c>
      <c r="BF1902" t="s">
        <v>4740</v>
      </c>
      <c r="BH1902" t="str">
        <f t="shared" si="407"/>
        <v/>
      </c>
      <c r="BJ1902" t="str">
        <f t="shared" si="408"/>
        <v>OK</v>
      </c>
      <c r="BK1902" s="130">
        <v>42166</v>
      </c>
      <c r="BL1902" s="130" t="s">
        <v>37</v>
      </c>
      <c r="BM1902" s="131" t="s">
        <v>33</v>
      </c>
      <c r="BN1902" s="131" t="e">
        <v>#VALUE!</v>
      </c>
      <c r="BO1902" t="e">
        <v>#N/A</v>
      </c>
      <c r="BP1902">
        <v>130</v>
      </c>
    </row>
    <row r="1903" spans="1:68" ht="25.2" x14ac:dyDescent="0.3">
      <c r="A1903" s="1"/>
      <c r="B1903" s="47">
        <v>1651</v>
      </c>
      <c r="C1903" s="45">
        <v>1086545</v>
      </c>
      <c r="D1903" s="29">
        <v>1013058</v>
      </c>
      <c r="E1903" s="29"/>
      <c r="F1903" s="39" t="s">
        <v>1325</v>
      </c>
      <c r="G1903" s="29" t="s">
        <v>42</v>
      </c>
      <c r="H1903" s="70" t="s">
        <v>59</v>
      </c>
      <c r="I1903" s="148" t="s">
        <v>32</v>
      </c>
      <c r="J1903" s="147" t="s">
        <v>33</v>
      </c>
      <c r="K1903" s="148">
        <v>0</v>
      </c>
      <c r="L1903" s="148" t="s">
        <v>32</v>
      </c>
      <c r="M1903" s="147">
        <v>42604</v>
      </c>
      <c r="N1903" s="29">
        <f t="shared" si="400"/>
        <v>1013058</v>
      </c>
      <c r="O1903" s="29" t="str">
        <f t="shared" si="401"/>
        <v/>
      </c>
      <c r="P1903" s="29" t="str">
        <f t="shared" si="402"/>
        <v/>
      </c>
      <c r="Q1903" s="29">
        <f t="shared" si="403"/>
        <v>1135946</v>
      </c>
      <c r="R1903" s="29" t="str">
        <f t="shared" si="404"/>
        <v/>
      </c>
      <c r="S1903" s="29" t="str">
        <f t="shared" si="405"/>
        <v/>
      </c>
      <c r="T1903" s="29">
        <f t="shared" si="406"/>
        <v>1135946</v>
      </c>
      <c r="U1903" s="29">
        <v>1135946</v>
      </c>
      <c r="V1903" s="29"/>
      <c r="W1903" s="38" t="s">
        <v>1301</v>
      </c>
      <c r="X1903" s="29" t="s">
        <v>158</v>
      </c>
      <c r="Y1903" s="146">
        <v>36419</v>
      </c>
      <c r="Z1903" s="33">
        <v>46616</v>
      </c>
      <c r="AA1903" s="34">
        <f t="shared" si="410"/>
        <v>0.28000000000000003</v>
      </c>
      <c r="AB1903" s="33">
        <f t="shared" si="412"/>
        <v>46616</v>
      </c>
      <c r="AC1903" s="34">
        <f t="shared" si="411"/>
        <v>0.27999121030241125</v>
      </c>
      <c r="AD1903" s="145">
        <f t="shared" si="409"/>
        <v>38846.667000000001</v>
      </c>
      <c r="AE1903" s="105">
        <v>30349.167000000001</v>
      </c>
      <c r="AF1903" s="34" t="s">
        <v>36</v>
      </c>
      <c r="AG1903" s="34" t="s">
        <v>36</v>
      </c>
      <c r="AH1903" s="34" t="s">
        <v>36</v>
      </c>
      <c r="AI1903" s="29">
        <v>5.5</v>
      </c>
      <c r="AJ1903" s="29">
        <v>1.129E-2</v>
      </c>
      <c r="AK1903" s="29">
        <v>0</v>
      </c>
      <c r="AL1903" s="29">
        <v>0</v>
      </c>
      <c r="AM1903" s="29" t="s">
        <v>28</v>
      </c>
      <c r="AN1903" s="158" t="s">
        <v>28</v>
      </c>
      <c r="AO1903" s="29" t="s">
        <v>28</v>
      </c>
      <c r="AP1903" s="29">
        <v>1</v>
      </c>
      <c r="AQ1903" s="29">
        <v>565</v>
      </c>
      <c r="AR1903" s="29">
        <v>235</v>
      </c>
      <c r="AS1903" s="29">
        <v>85</v>
      </c>
      <c r="AT1903" s="29">
        <v>5.5</v>
      </c>
      <c r="AU1903" s="144">
        <v>1.1285999999999999E-2</v>
      </c>
      <c r="AV1903" s="36" t="s">
        <v>28</v>
      </c>
      <c r="AW1903" s="102">
        <v>42521</v>
      </c>
      <c r="AX1903" s="129" t="s">
        <v>33</v>
      </c>
      <c r="AY1903" s="106">
        <v>806</v>
      </c>
      <c r="BD1903" t="s">
        <v>399</v>
      </c>
      <c r="BE1903" t="s">
        <v>4390</v>
      </c>
      <c r="BF1903" t="s">
        <v>4740</v>
      </c>
      <c r="BH1903" t="str">
        <f t="shared" si="407"/>
        <v/>
      </c>
      <c r="BJ1903" t="str">
        <f t="shared" si="408"/>
        <v>OK</v>
      </c>
      <c r="BK1903" s="130">
        <v>46616</v>
      </c>
      <c r="BL1903" s="130" t="s">
        <v>37</v>
      </c>
      <c r="BM1903" s="131" t="s">
        <v>33</v>
      </c>
      <c r="BN1903" s="131" t="e">
        <v>#VALUE!</v>
      </c>
      <c r="BO1903" t="e">
        <v>#N/A</v>
      </c>
      <c r="BP1903">
        <v>49</v>
      </c>
    </row>
    <row r="1904" spans="1:68" ht="25.2" x14ac:dyDescent="0.3">
      <c r="A1904" s="1"/>
      <c r="B1904" s="47">
        <v>1652</v>
      </c>
      <c r="C1904" s="45">
        <v>1086546</v>
      </c>
      <c r="D1904" s="29">
        <v>1013059</v>
      </c>
      <c r="E1904" s="29"/>
      <c r="F1904" s="39" t="s">
        <v>1326</v>
      </c>
      <c r="G1904" s="29" t="s">
        <v>42</v>
      </c>
      <c r="H1904" s="70" t="s">
        <v>59</v>
      </c>
      <c r="I1904" s="148" t="s">
        <v>32</v>
      </c>
      <c r="J1904" s="147" t="s">
        <v>33</v>
      </c>
      <c r="K1904" s="148">
        <v>0</v>
      </c>
      <c r="L1904" s="148" t="s">
        <v>32</v>
      </c>
      <c r="M1904" s="147">
        <v>42604</v>
      </c>
      <c r="N1904" s="29">
        <f t="shared" si="400"/>
        <v>1013059</v>
      </c>
      <c r="O1904" s="29" t="str">
        <f t="shared" si="401"/>
        <v/>
      </c>
      <c r="P1904" s="29" t="str">
        <f t="shared" si="402"/>
        <v/>
      </c>
      <c r="Q1904" s="29">
        <f t="shared" si="403"/>
        <v>1135947</v>
      </c>
      <c r="R1904" s="29" t="str">
        <f t="shared" si="404"/>
        <v/>
      </c>
      <c r="S1904" s="29" t="str">
        <f t="shared" si="405"/>
        <v/>
      </c>
      <c r="T1904" s="29">
        <f t="shared" si="406"/>
        <v>1135947</v>
      </c>
      <c r="U1904" s="29">
        <v>1135947</v>
      </c>
      <c r="V1904" s="29"/>
      <c r="W1904" s="38" t="s">
        <v>1301</v>
      </c>
      <c r="X1904" s="29" t="s">
        <v>158</v>
      </c>
      <c r="Y1904" s="146">
        <v>40008</v>
      </c>
      <c r="Z1904" s="33">
        <v>51210</v>
      </c>
      <c r="AA1904" s="34">
        <f t="shared" si="410"/>
        <v>0.28000000000000003</v>
      </c>
      <c r="AB1904" s="33">
        <f t="shared" si="412"/>
        <v>51210</v>
      </c>
      <c r="AC1904" s="34">
        <f t="shared" si="411"/>
        <v>0.27999400119976003</v>
      </c>
      <c r="AD1904" s="145">
        <f t="shared" si="409"/>
        <v>42675</v>
      </c>
      <c r="AE1904" s="105">
        <v>33340</v>
      </c>
      <c r="AF1904" s="34" t="s">
        <v>36</v>
      </c>
      <c r="AG1904" s="34" t="s">
        <v>36</v>
      </c>
      <c r="AH1904" s="34" t="s">
        <v>36</v>
      </c>
      <c r="AI1904" s="29">
        <v>6</v>
      </c>
      <c r="AJ1904" s="29">
        <v>1.528E-2</v>
      </c>
      <c r="AK1904" s="29">
        <v>0</v>
      </c>
      <c r="AL1904" s="29">
        <v>0</v>
      </c>
      <c r="AM1904" s="29" t="s">
        <v>28</v>
      </c>
      <c r="AN1904" s="158" t="s">
        <v>28</v>
      </c>
      <c r="AO1904" s="29" t="s">
        <v>28</v>
      </c>
      <c r="AP1904" s="29">
        <v>1</v>
      </c>
      <c r="AQ1904" s="29">
        <v>765</v>
      </c>
      <c r="AR1904" s="29">
        <v>235</v>
      </c>
      <c r="AS1904" s="29">
        <v>85</v>
      </c>
      <c r="AT1904" s="29">
        <v>6</v>
      </c>
      <c r="AU1904" s="144">
        <v>1.5280999999999999E-2</v>
      </c>
      <c r="AV1904" s="36" t="s">
        <v>28</v>
      </c>
      <c r="AW1904" s="102">
        <v>42521</v>
      </c>
      <c r="AX1904" s="129" t="s">
        <v>33</v>
      </c>
      <c r="AY1904" s="106">
        <v>882</v>
      </c>
      <c r="BD1904" t="s">
        <v>399</v>
      </c>
      <c r="BE1904" t="s">
        <v>4346</v>
      </c>
      <c r="BF1904" t="s">
        <v>4740</v>
      </c>
      <c r="BH1904" t="str">
        <f t="shared" si="407"/>
        <v/>
      </c>
      <c r="BJ1904" t="str">
        <f t="shared" si="408"/>
        <v>OK</v>
      </c>
      <c r="BK1904" s="130">
        <v>51210</v>
      </c>
      <c r="BL1904" s="130" t="s">
        <v>37</v>
      </c>
      <c r="BM1904" s="131" t="s">
        <v>33</v>
      </c>
      <c r="BN1904" s="131" t="e">
        <v>#VALUE!</v>
      </c>
      <c r="BO1904" t="e">
        <v>#N/A</v>
      </c>
      <c r="BP1904">
        <v>40</v>
      </c>
    </row>
    <row r="1905" spans="1:68" ht="37.799999999999997" x14ac:dyDescent="0.3">
      <c r="A1905" s="1"/>
      <c r="B1905" s="47">
        <v>1653</v>
      </c>
      <c r="C1905" s="45">
        <v>1086547</v>
      </c>
      <c r="D1905" s="29">
        <v>1013060</v>
      </c>
      <c r="E1905" s="29"/>
      <c r="F1905" s="31" t="s">
        <v>1327</v>
      </c>
      <c r="G1905" s="37" t="s">
        <v>47</v>
      </c>
      <c r="H1905" s="70" t="s">
        <v>62</v>
      </c>
      <c r="I1905" s="148" t="s">
        <v>32</v>
      </c>
      <c r="J1905" s="147" t="s">
        <v>33</v>
      </c>
      <c r="K1905" s="148">
        <v>0</v>
      </c>
      <c r="L1905" s="148" t="s">
        <v>32</v>
      </c>
      <c r="M1905" s="147">
        <v>42766</v>
      </c>
      <c r="N1905" s="29">
        <f t="shared" si="400"/>
        <v>1013060</v>
      </c>
      <c r="O1905" s="29" t="str">
        <f t="shared" si="401"/>
        <v/>
      </c>
      <c r="P1905" s="29" t="str">
        <f t="shared" si="402"/>
        <v/>
      </c>
      <c r="Q1905" s="29">
        <f t="shared" si="403"/>
        <v>1135948</v>
      </c>
      <c r="R1905" s="29" t="str">
        <f t="shared" si="404"/>
        <v/>
      </c>
      <c r="S1905" s="29" t="str">
        <f t="shared" si="405"/>
        <v/>
      </c>
      <c r="T1905" s="29">
        <f t="shared" si="406"/>
        <v>1135948</v>
      </c>
      <c r="U1905" s="29">
        <v>1135948</v>
      </c>
      <c r="V1905" s="29"/>
      <c r="W1905" s="38" t="s">
        <v>1301</v>
      </c>
      <c r="X1905" s="29" t="s">
        <v>158</v>
      </c>
      <c r="Y1905" s="146">
        <v>43485</v>
      </c>
      <c r="Z1905" s="33">
        <v>55661</v>
      </c>
      <c r="AA1905" s="34">
        <f t="shared" si="410"/>
        <v>0.28000000000000003</v>
      </c>
      <c r="AB1905" s="33">
        <f t="shared" si="412"/>
        <v>55661</v>
      </c>
      <c r="AC1905" s="34">
        <f t="shared" si="411"/>
        <v>0.28000460848568476</v>
      </c>
      <c r="AD1905" s="145">
        <f t="shared" si="409"/>
        <v>46384.167000000001</v>
      </c>
      <c r="AE1905" s="105">
        <v>36237.5</v>
      </c>
      <c r="AF1905" s="34" t="s">
        <v>36</v>
      </c>
      <c r="AG1905" s="34" t="s">
        <v>36</v>
      </c>
      <c r="AH1905" s="34" t="s">
        <v>36</v>
      </c>
      <c r="AI1905" s="29">
        <v>6.4</v>
      </c>
      <c r="AJ1905" s="29">
        <v>1.528E-2</v>
      </c>
      <c r="AK1905" s="29">
        <v>10</v>
      </c>
      <c r="AL1905" s="29">
        <v>0</v>
      </c>
      <c r="AM1905" s="29" t="s">
        <v>28</v>
      </c>
      <c r="AN1905" s="158" t="s">
        <v>28</v>
      </c>
      <c r="AO1905" s="29" t="s">
        <v>28</v>
      </c>
      <c r="AP1905" s="29">
        <v>1</v>
      </c>
      <c r="AQ1905" s="29">
        <v>765</v>
      </c>
      <c r="AR1905" s="29">
        <v>235</v>
      </c>
      <c r="AS1905" s="29">
        <v>85</v>
      </c>
      <c r="AT1905" s="29">
        <v>6.4</v>
      </c>
      <c r="AU1905" s="144">
        <v>1.5280999999999999E-2</v>
      </c>
      <c r="AV1905" s="36" t="s">
        <v>28</v>
      </c>
      <c r="AW1905" s="102">
        <v>42521</v>
      </c>
      <c r="AX1905" s="129" t="s">
        <v>33</v>
      </c>
      <c r="AY1905" s="106">
        <v>433</v>
      </c>
      <c r="BD1905" t="s">
        <v>399</v>
      </c>
      <c r="BE1905" t="s">
        <v>4390</v>
      </c>
      <c r="BF1905" t="s">
        <v>4740</v>
      </c>
      <c r="BH1905" t="str">
        <f t="shared" si="407"/>
        <v>AV</v>
      </c>
      <c r="BJ1905" t="str">
        <f t="shared" si="408"/>
        <v>OK</v>
      </c>
      <c r="BK1905" s="130">
        <v>55661</v>
      </c>
      <c r="BL1905" s="130" t="s">
        <v>37</v>
      </c>
      <c r="BM1905" s="131" t="s">
        <v>33</v>
      </c>
      <c r="BN1905" s="131" t="e">
        <v>#VALUE!</v>
      </c>
      <c r="BO1905">
        <v>55661</v>
      </c>
      <c r="BP1905">
        <v>49</v>
      </c>
    </row>
    <row r="1906" spans="1:68" ht="25.2" x14ac:dyDescent="0.3">
      <c r="A1906" s="1"/>
      <c r="B1906" s="47">
        <v>1654</v>
      </c>
      <c r="C1906" s="45">
        <v>1086548</v>
      </c>
      <c r="D1906" s="29">
        <v>1013061</v>
      </c>
      <c r="E1906" s="29"/>
      <c r="F1906" s="31" t="s">
        <v>1328</v>
      </c>
      <c r="G1906" s="37" t="s">
        <v>42</v>
      </c>
      <c r="H1906" s="70" t="s">
        <v>59</v>
      </c>
      <c r="I1906" s="148" t="s">
        <v>32</v>
      </c>
      <c r="J1906" s="147" t="s">
        <v>33</v>
      </c>
      <c r="K1906" s="148">
        <v>0</v>
      </c>
      <c r="L1906" s="148" t="s">
        <v>32</v>
      </c>
      <c r="M1906" s="147">
        <v>42583</v>
      </c>
      <c r="N1906" s="29">
        <f t="shared" si="400"/>
        <v>1013061</v>
      </c>
      <c r="O1906" s="29" t="str">
        <f t="shared" si="401"/>
        <v/>
      </c>
      <c r="P1906" s="29" t="str">
        <f t="shared" si="402"/>
        <v/>
      </c>
      <c r="Q1906" s="29">
        <f t="shared" si="403"/>
        <v>1135949</v>
      </c>
      <c r="R1906" s="29" t="str">
        <f t="shared" si="404"/>
        <v/>
      </c>
      <c r="S1906" s="29" t="str">
        <f t="shared" si="405"/>
        <v/>
      </c>
      <c r="T1906" s="29">
        <f t="shared" si="406"/>
        <v>1135949</v>
      </c>
      <c r="U1906" s="29">
        <v>1135949</v>
      </c>
      <c r="V1906" s="29"/>
      <c r="W1906" s="38" t="s">
        <v>1301</v>
      </c>
      <c r="X1906" s="29" t="s">
        <v>158</v>
      </c>
      <c r="Y1906" s="146">
        <v>46961</v>
      </c>
      <c r="Z1906" s="33">
        <v>60110</v>
      </c>
      <c r="AA1906" s="34">
        <f t="shared" si="410"/>
        <v>0.28000000000000003</v>
      </c>
      <c r="AB1906" s="33">
        <f t="shared" si="412"/>
        <v>60110</v>
      </c>
      <c r="AC1906" s="34">
        <f t="shared" si="411"/>
        <v>0.27999829407382043</v>
      </c>
      <c r="AD1906" s="145">
        <f t="shared" si="409"/>
        <v>50091.667000000001</v>
      </c>
      <c r="AE1906" s="105">
        <v>39134.167000000001</v>
      </c>
      <c r="AF1906" s="34" t="s">
        <v>36</v>
      </c>
      <c r="AG1906" s="34" t="s">
        <v>36</v>
      </c>
      <c r="AH1906" s="34" t="s">
        <v>36</v>
      </c>
      <c r="AI1906" s="29">
        <v>6.9</v>
      </c>
      <c r="AJ1906" s="29">
        <v>1.528E-2</v>
      </c>
      <c r="AK1906" s="29">
        <v>0</v>
      </c>
      <c r="AL1906" s="29">
        <v>0</v>
      </c>
      <c r="AM1906" s="29" t="s">
        <v>28</v>
      </c>
      <c r="AN1906" s="158" t="s">
        <v>28</v>
      </c>
      <c r="AO1906" s="29" t="s">
        <v>28</v>
      </c>
      <c r="AP1906" s="29">
        <v>1</v>
      </c>
      <c r="AQ1906" s="29">
        <v>765</v>
      </c>
      <c r="AR1906" s="29">
        <v>235</v>
      </c>
      <c r="AS1906" s="29">
        <v>85</v>
      </c>
      <c r="AT1906" s="29">
        <v>6.9</v>
      </c>
      <c r="AU1906" s="144">
        <v>1.5280999999999999E-2</v>
      </c>
      <c r="AV1906" s="36" t="s">
        <v>28</v>
      </c>
      <c r="AW1906" s="102">
        <v>42521</v>
      </c>
      <c r="AX1906" s="129" t="s">
        <v>33</v>
      </c>
      <c r="AY1906" s="106">
        <v>711</v>
      </c>
      <c r="BD1906" t="s">
        <v>399</v>
      </c>
      <c r="BE1906" t="s">
        <v>4346</v>
      </c>
      <c r="BF1906" t="s">
        <v>4740</v>
      </c>
      <c r="BH1906" t="str">
        <f t="shared" si="407"/>
        <v/>
      </c>
      <c r="BJ1906" t="str">
        <f t="shared" si="408"/>
        <v>OK</v>
      </c>
      <c r="BK1906" s="130">
        <v>60110</v>
      </c>
      <c r="BL1906" s="130" t="s">
        <v>37</v>
      </c>
      <c r="BM1906" s="131" t="s">
        <v>33</v>
      </c>
      <c r="BN1906" s="131" t="e">
        <v>#VALUE!</v>
      </c>
      <c r="BO1906" t="e">
        <v>#N/A</v>
      </c>
      <c r="BP1906">
        <v>119</v>
      </c>
    </row>
    <row r="1907" spans="1:68" ht="25.2" x14ac:dyDescent="0.3">
      <c r="A1907" s="1"/>
      <c r="B1907" s="47">
        <v>1655</v>
      </c>
      <c r="C1907" s="45">
        <v>1088864</v>
      </c>
      <c r="D1907" s="37"/>
      <c r="E1907" s="37"/>
      <c r="F1907" s="52" t="s">
        <v>1329</v>
      </c>
      <c r="G1907" s="29" t="s">
        <v>47</v>
      </c>
      <c r="H1907" s="148"/>
      <c r="I1907" s="148" t="s">
        <v>32</v>
      </c>
      <c r="J1907" s="147" t="s">
        <v>33</v>
      </c>
      <c r="K1907" s="148">
        <v>0</v>
      </c>
      <c r="L1907" s="148" t="s">
        <v>32</v>
      </c>
      <c r="M1907" s="147">
        <v>42521</v>
      </c>
      <c r="N1907" s="29" t="str">
        <f t="shared" si="400"/>
        <v/>
      </c>
      <c r="O1907" s="29" t="str">
        <f t="shared" si="401"/>
        <v/>
      </c>
      <c r="P1907" s="29" t="str">
        <f t="shared" si="402"/>
        <v/>
      </c>
      <c r="Q1907" s="29" t="str">
        <f t="shared" si="403"/>
        <v/>
      </c>
      <c r="R1907" s="29" t="str">
        <f t="shared" si="404"/>
        <v/>
      </c>
      <c r="S1907" s="29" t="str">
        <f t="shared" si="405"/>
        <v/>
      </c>
      <c r="T1907" s="29" t="str">
        <f t="shared" si="406"/>
        <v/>
      </c>
      <c r="U1907" s="29"/>
      <c r="V1907" s="29"/>
      <c r="W1907" s="38" t="s">
        <v>1301</v>
      </c>
      <c r="X1907" s="37" t="s">
        <v>158</v>
      </c>
      <c r="Y1907" s="146">
        <v>55858</v>
      </c>
      <c r="Z1907" s="33">
        <v>71498</v>
      </c>
      <c r="AA1907" s="34">
        <f t="shared" si="410"/>
        <v>0.28000000000000003</v>
      </c>
      <c r="AB1907" s="33">
        <f t="shared" si="412"/>
        <v>71498</v>
      </c>
      <c r="AC1907" s="34">
        <f t="shared" si="411"/>
        <v>0.27999571971782539</v>
      </c>
      <c r="AD1907" s="145">
        <f t="shared" si="409"/>
        <v>59581.667000000001</v>
      </c>
      <c r="AE1907" s="105">
        <v>46548.332999999999</v>
      </c>
      <c r="AF1907" s="34" t="s">
        <v>36</v>
      </c>
      <c r="AG1907" s="34" t="s">
        <v>36</v>
      </c>
      <c r="AH1907" s="34" t="s">
        <v>36</v>
      </c>
      <c r="AI1907" s="29">
        <v>7.4</v>
      </c>
      <c r="AJ1907" s="29">
        <v>1.3483E-2</v>
      </c>
      <c r="AK1907" s="29">
        <v>0</v>
      </c>
      <c r="AL1907" s="29">
        <v>0</v>
      </c>
      <c r="AM1907" s="29" t="s">
        <v>28</v>
      </c>
      <c r="AN1907" s="44" t="s">
        <v>27</v>
      </c>
      <c r="AO1907" s="29" t="s">
        <v>28</v>
      </c>
      <c r="AP1907" s="29">
        <v>1</v>
      </c>
      <c r="AQ1907" s="29">
        <v>765</v>
      </c>
      <c r="AR1907" s="29">
        <v>235</v>
      </c>
      <c r="AS1907" s="29">
        <v>85</v>
      </c>
      <c r="AT1907" s="29">
        <v>7.4</v>
      </c>
      <c r="AU1907" s="144">
        <v>1.5280999999999999E-2</v>
      </c>
      <c r="AV1907" s="36" t="s">
        <v>28</v>
      </c>
      <c r="AW1907" s="102">
        <v>42786</v>
      </c>
      <c r="AX1907" s="129" t="s">
        <v>33</v>
      </c>
      <c r="AY1907" s="106">
        <v>138</v>
      </c>
      <c r="BD1907" t="s">
        <v>399</v>
      </c>
      <c r="BE1907" t="s">
        <v>4390</v>
      </c>
      <c r="BF1907" t="s">
        <v>4740</v>
      </c>
      <c r="BH1907" t="str">
        <f t="shared" si="407"/>
        <v/>
      </c>
      <c r="BJ1907" t="str">
        <f t="shared" si="408"/>
        <v>OK</v>
      </c>
      <c r="BK1907" s="130" t="s">
        <v>5302</v>
      </c>
      <c r="BL1907" s="130" t="e">
        <v>#VALUE!</v>
      </c>
      <c r="BM1907" s="131" t="s">
        <v>33</v>
      </c>
      <c r="BN1907" s="131" t="e">
        <v>#VALUE!</v>
      </c>
      <c r="BO1907" t="e">
        <v>#N/A</v>
      </c>
      <c r="BP1907">
        <v>17</v>
      </c>
    </row>
    <row r="1908" spans="1:68" ht="25.2" x14ac:dyDescent="0.3">
      <c r="A1908" s="1"/>
      <c r="B1908" s="47">
        <v>1656</v>
      </c>
      <c r="C1908" s="45">
        <v>1088865</v>
      </c>
      <c r="D1908" s="37"/>
      <c r="E1908" s="37"/>
      <c r="F1908" s="31" t="s">
        <v>1330</v>
      </c>
      <c r="G1908" s="37" t="s">
        <v>47</v>
      </c>
      <c r="H1908" s="148"/>
      <c r="I1908" s="148" t="s">
        <v>32</v>
      </c>
      <c r="J1908" s="147" t="s">
        <v>33</v>
      </c>
      <c r="K1908" s="148">
        <v>0</v>
      </c>
      <c r="L1908" s="148" t="s">
        <v>32</v>
      </c>
      <c r="M1908" s="147">
        <v>42521</v>
      </c>
      <c r="N1908" s="29" t="str">
        <f t="shared" si="400"/>
        <v/>
      </c>
      <c r="O1908" s="29" t="str">
        <f t="shared" si="401"/>
        <v/>
      </c>
      <c r="P1908" s="29" t="str">
        <f t="shared" si="402"/>
        <v/>
      </c>
      <c r="Q1908" s="29" t="str">
        <f t="shared" si="403"/>
        <v/>
      </c>
      <c r="R1908" s="29" t="str">
        <f t="shared" si="404"/>
        <v/>
      </c>
      <c r="S1908" s="29" t="str">
        <f t="shared" si="405"/>
        <v/>
      </c>
      <c r="T1908" s="29" t="str">
        <f t="shared" si="406"/>
        <v/>
      </c>
      <c r="U1908" s="29"/>
      <c r="V1908" s="29"/>
      <c r="W1908" s="38" t="s">
        <v>1301</v>
      </c>
      <c r="X1908" s="37" t="s">
        <v>158</v>
      </c>
      <c r="Y1908" s="146">
        <v>59254</v>
      </c>
      <c r="Z1908" s="33">
        <v>75845</v>
      </c>
      <c r="AA1908" s="34">
        <f t="shared" si="410"/>
        <v>0.28000000000000003</v>
      </c>
      <c r="AB1908" s="33">
        <f t="shared" si="412"/>
        <v>75845</v>
      </c>
      <c r="AC1908" s="34">
        <f t="shared" si="411"/>
        <v>0.27999799021161775</v>
      </c>
      <c r="AD1908" s="145">
        <f t="shared" ref="AD1908:AD1940" si="413">ROUND(Z1908/1.2,3)</f>
        <v>63204.167000000001</v>
      </c>
      <c r="AE1908" s="105">
        <v>49378.332999999999</v>
      </c>
      <c r="AF1908" s="34" t="s">
        <v>36</v>
      </c>
      <c r="AG1908" s="34" t="s">
        <v>36</v>
      </c>
      <c r="AH1908" s="34" t="s">
        <v>36</v>
      </c>
      <c r="AI1908" s="29">
        <v>7.9</v>
      </c>
      <c r="AJ1908" s="29">
        <v>1.6129999999999999E-2</v>
      </c>
      <c r="AK1908" s="29">
        <v>0</v>
      </c>
      <c r="AL1908" s="29">
        <v>0</v>
      </c>
      <c r="AM1908" s="29" t="s">
        <v>28</v>
      </c>
      <c r="AN1908" s="44" t="s">
        <v>27</v>
      </c>
      <c r="AO1908" s="29" t="s">
        <v>28</v>
      </c>
      <c r="AP1908" s="29">
        <v>1</v>
      </c>
      <c r="AQ1908" s="29">
        <v>915</v>
      </c>
      <c r="AR1908" s="29">
        <v>235</v>
      </c>
      <c r="AS1908" s="29">
        <v>85</v>
      </c>
      <c r="AT1908" s="29">
        <v>7.9</v>
      </c>
      <c r="AU1908" s="144">
        <v>1.8277000000000002E-2</v>
      </c>
      <c r="AV1908" s="36" t="s">
        <v>28</v>
      </c>
      <c r="AW1908" s="102">
        <v>42786</v>
      </c>
      <c r="AX1908" s="129" t="s">
        <v>33</v>
      </c>
      <c r="AY1908" s="106">
        <v>137</v>
      </c>
      <c r="BD1908" t="s">
        <v>399</v>
      </c>
      <c r="BE1908" t="s">
        <v>4390</v>
      </c>
      <c r="BF1908" t="s">
        <v>4740</v>
      </c>
      <c r="BH1908" t="str">
        <f t="shared" si="407"/>
        <v/>
      </c>
      <c r="BJ1908" t="str">
        <f t="shared" si="408"/>
        <v>OK</v>
      </c>
      <c r="BK1908" s="130" t="s">
        <v>5302</v>
      </c>
      <c r="BL1908" s="130" t="e">
        <v>#VALUE!</v>
      </c>
      <c r="BM1908" s="131" t="s">
        <v>33</v>
      </c>
      <c r="BN1908" s="131" t="e">
        <v>#VALUE!</v>
      </c>
      <c r="BO1908" t="e">
        <v>#N/A</v>
      </c>
      <c r="BP1908">
        <v>16</v>
      </c>
    </row>
    <row r="1909" spans="1:68" ht="25.2" x14ac:dyDescent="0.3">
      <c r="A1909" s="1"/>
      <c r="B1909" s="47">
        <v>1657</v>
      </c>
      <c r="C1909" s="45">
        <v>1088866</v>
      </c>
      <c r="D1909" s="37"/>
      <c r="E1909" s="37"/>
      <c r="F1909" s="31" t="s">
        <v>1331</v>
      </c>
      <c r="G1909" s="37" t="s">
        <v>92</v>
      </c>
      <c r="H1909" s="148"/>
      <c r="I1909" s="148" t="s">
        <v>32</v>
      </c>
      <c r="J1909" s="147" t="s">
        <v>33</v>
      </c>
      <c r="K1909" s="148">
        <v>0</v>
      </c>
      <c r="L1909" s="148" t="s">
        <v>32</v>
      </c>
      <c r="M1909" s="147">
        <v>42521</v>
      </c>
      <c r="N1909" s="29" t="str">
        <f t="shared" si="400"/>
        <v/>
      </c>
      <c r="O1909" s="29" t="str">
        <f t="shared" si="401"/>
        <v/>
      </c>
      <c r="P1909" s="29" t="str">
        <f t="shared" si="402"/>
        <v/>
      </c>
      <c r="Q1909" s="29" t="str">
        <f t="shared" si="403"/>
        <v/>
      </c>
      <c r="R1909" s="29" t="str">
        <f t="shared" si="404"/>
        <v/>
      </c>
      <c r="S1909" s="29" t="str">
        <f t="shared" si="405"/>
        <v/>
      </c>
      <c r="T1909" s="29" t="str">
        <f t="shared" si="406"/>
        <v/>
      </c>
      <c r="U1909" s="29"/>
      <c r="V1909" s="29"/>
      <c r="W1909" s="38" t="s">
        <v>1301</v>
      </c>
      <c r="X1909" s="37" t="s">
        <v>158</v>
      </c>
      <c r="Y1909" s="146">
        <v>62652</v>
      </c>
      <c r="Z1909" s="33">
        <v>80194</v>
      </c>
      <c r="AA1909" s="34">
        <f t="shared" si="410"/>
        <v>0.28000000000000003</v>
      </c>
      <c r="AB1909" s="33">
        <f t="shared" si="412"/>
        <v>80194</v>
      </c>
      <c r="AC1909" s="34">
        <f t="shared" si="411"/>
        <v>0.27999105535338054</v>
      </c>
      <c r="AD1909" s="145">
        <f t="shared" si="413"/>
        <v>66828.332999999999</v>
      </c>
      <c r="AE1909" s="105">
        <v>52210</v>
      </c>
      <c r="AF1909" s="34" t="s">
        <v>36</v>
      </c>
      <c r="AG1909" s="34" t="s">
        <v>36</v>
      </c>
      <c r="AH1909" s="34" t="s">
        <v>36</v>
      </c>
      <c r="AI1909" s="29">
        <v>8.4</v>
      </c>
      <c r="AJ1909" s="29">
        <v>1.6129999999999999E-2</v>
      </c>
      <c r="AK1909" s="29">
        <v>0</v>
      </c>
      <c r="AL1909" s="29">
        <v>0</v>
      </c>
      <c r="AM1909" s="29" t="s">
        <v>28</v>
      </c>
      <c r="AN1909" s="44" t="s">
        <v>27</v>
      </c>
      <c r="AO1909" s="29" t="s">
        <v>28</v>
      </c>
      <c r="AP1909" s="29">
        <v>1</v>
      </c>
      <c r="AQ1909" s="29">
        <v>915</v>
      </c>
      <c r="AR1909" s="29">
        <v>235</v>
      </c>
      <c r="AS1909" s="29">
        <v>85</v>
      </c>
      <c r="AT1909" s="29">
        <v>8.4</v>
      </c>
      <c r="AU1909" s="144">
        <v>1.8277000000000002E-2</v>
      </c>
      <c r="AV1909" s="36" t="s">
        <v>28</v>
      </c>
      <c r="AW1909" s="102">
        <v>42786</v>
      </c>
      <c r="AX1909" s="129" t="s">
        <v>33</v>
      </c>
      <c r="AY1909" s="106">
        <v>39</v>
      </c>
      <c r="BD1909" t="s">
        <v>399</v>
      </c>
      <c r="BE1909" t="s">
        <v>4390</v>
      </c>
      <c r="BF1909" t="s">
        <v>4740</v>
      </c>
      <c r="BH1909" t="str">
        <f t="shared" si="407"/>
        <v/>
      </c>
      <c r="BJ1909" t="str">
        <f t="shared" si="408"/>
        <v>OK</v>
      </c>
      <c r="BK1909" s="130" t="s">
        <v>5302</v>
      </c>
      <c r="BL1909" s="130" t="e">
        <v>#VALUE!</v>
      </c>
      <c r="BM1909" s="131" t="s">
        <v>33</v>
      </c>
      <c r="BN1909" s="131" t="e">
        <v>#VALUE!</v>
      </c>
      <c r="BO1909" t="e">
        <v>#N/A</v>
      </c>
      <c r="BP1909">
        <v>1</v>
      </c>
    </row>
    <row r="1910" spans="1:68" ht="25.2" x14ac:dyDescent="0.3">
      <c r="A1910" s="1"/>
      <c r="B1910" s="47">
        <v>1658</v>
      </c>
      <c r="C1910" s="45">
        <v>1088867</v>
      </c>
      <c r="D1910" s="37"/>
      <c r="E1910" s="37"/>
      <c r="F1910" s="52" t="s">
        <v>1332</v>
      </c>
      <c r="G1910" s="29" t="s">
        <v>39</v>
      </c>
      <c r="H1910" s="70" t="s">
        <v>4779</v>
      </c>
      <c r="I1910" s="148" t="s">
        <v>32</v>
      </c>
      <c r="J1910" s="147" t="s">
        <v>33</v>
      </c>
      <c r="K1910" s="148">
        <v>0</v>
      </c>
      <c r="L1910" s="148" t="s">
        <v>32</v>
      </c>
      <c r="M1910" s="147">
        <v>42521</v>
      </c>
      <c r="N1910" s="29" t="str">
        <f t="shared" si="400"/>
        <v/>
      </c>
      <c r="O1910" s="29" t="str">
        <f t="shared" si="401"/>
        <v/>
      </c>
      <c r="P1910" s="29" t="str">
        <f t="shared" si="402"/>
        <v/>
      </c>
      <c r="Q1910" s="29" t="str">
        <f t="shared" si="403"/>
        <v/>
      </c>
      <c r="R1910" s="29" t="str">
        <f t="shared" si="404"/>
        <v/>
      </c>
      <c r="S1910" s="29" t="str">
        <f t="shared" si="405"/>
        <v/>
      </c>
      <c r="T1910" s="29" t="str">
        <f t="shared" si="406"/>
        <v/>
      </c>
      <c r="U1910" s="29"/>
      <c r="V1910" s="29"/>
      <c r="W1910" s="38" t="s">
        <v>1301</v>
      </c>
      <c r="X1910" s="37" t="s">
        <v>158</v>
      </c>
      <c r="Y1910" s="146">
        <v>66046</v>
      </c>
      <c r="Z1910" s="33">
        <v>84539</v>
      </c>
      <c r="AA1910" s="34">
        <f t="shared" si="410"/>
        <v>0.28000000000000003</v>
      </c>
      <c r="AB1910" s="33">
        <f t="shared" si="412"/>
        <v>84539</v>
      </c>
      <c r="AC1910" s="34">
        <f t="shared" si="411"/>
        <v>0.28000183072405194</v>
      </c>
      <c r="AD1910" s="145">
        <f t="shared" si="413"/>
        <v>70449.167000000001</v>
      </c>
      <c r="AE1910" s="105">
        <v>55038.332999999999</v>
      </c>
      <c r="AF1910" s="34" t="s">
        <v>36</v>
      </c>
      <c r="AG1910" s="34" t="s">
        <v>36</v>
      </c>
      <c r="AH1910" s="34" t="s">
        <v>36</v>
      </c>
      <c r="AI1910" s="29">
        <v>8.9</v>
      </c>
      <c r="AJ1910" s="29">
        <v>1.6129999999999999E-2</v>
      </c>
      <c r="AK1910" s="29">
        <v>0</v>
      </c>
      <c r="AL1910" s="29">
        <v>0</v>
      </c>
      <c r="AM1910" s="29" t="s">
        <v>28</v>
      </c>
      <c r="AN1910" s="159" t="s">
        <v>27</v>
      </c>
      <c r="AO1910" s="29" t="s">
        <v>28</v>
      </c>
      <c r="AP1910" s="29">
        <v>1</v>
      </c>
      <c r="AQ1910" s="29">
        <v>915</v>
      </c>
      <c r="AR1910" s="29">
        <v>235</v>
      </c>
      <c r="AS1910" s="29">
        <v>85</v>
      </c>
      <c r="AT1910" s="29">
        <v>8.9</v>
      </c>
      <c r="AU1910" s="144">
        <v>1.8277000000000002E-2</v>
      </c>
      <c r="AV1910" s="36" t="s">
        <v>28</v>
      </c>
      <c r="AW1910" s="102">
        <v>42786</v>
      </c>
      <c r="AX1910" s="129" t="s">
        <v>33</v>
      </c>
      <c r="AY1910" s="106">
        <v>72</v>
      </c>
      <c r="BD1910" t="s">
        <v>399</v>
      </c>
      <c r="BE1910" t="s">
        <v>4390</v>
      </c>
      <c r="BF1910" t="s">
        <v>4740</v>
      </c>
      <c r="BH1910" t="str">
        <f t="shared" si="407"/>
        <v/>
      </c>
      <c r="BJ1910" t="str">
        <f t="shared" si="408"/>
        <v>OK</v>
      </c>
      <c r="BK1910" s="130" t="s">
        <v>5302</v>
      </c>
      <c r="BL1910" s="130" t="e">
        <v>#VALUE!</v>
      </c>
      <c r="BM1910" s="131" t="s">
        <v>33</v>
      </c>
      <c r="BN1910" s="131" t="e">
        <v>#VALUE!</v>
      </c>
      <c r="BO1910">
        <v>84539</v>
      </c>
      <c r="BP1910">
        <v>5</v>
      </c>
    </row>
    <row r="1911" spans="1:68" ht="25.2" x14ac:dyDescent="0.3">
      <c r="A1911" s="1"/>
      <c r="B1911" s="47">
        <v>1659</v>
      </c>
      <c r="C1911" s="45">
        <v>1086537</v>
      </c>
      <c r="D1911" s="29"/>
      <c r="E1911" s="29"/>
      <c r="F1911" s="31" t="s">
        <v>1333</v>
      </c>
      <c r="G1911" s="29" t="s">
        <v>503</v>
      </c>
      <c r="H1911" s="148"/>
      <c r="I1911" s="148" t="s">
        <v>32</v>
      </c>
      <c r="J1911" s="147" t="s">
        <v>33</v>
      </c>
      <c r="K1911" s="148">
        <v>0</v>
      </c>
      <c r="L1911" s="148" t="s">
        <v>32</v>
      </c>
      <c r="M1911" s="147" t="s">
        <v>33</v>
      </c>
      <c r="N1911" s="29" t="str">
        <f t="shared" si="400"/>
        <v/>
      </c>
      <c r="O1911" s="29" t="str">
        <f t="shared" si="401"/>
        <v/>
      </c>
      <c r="P1911" s="29" t="str">
        <f t="shared" si="402"/>
        <v/>
      </c>
      <c r="Q1911" s="29" t="str">
        <f t="shared" si="403"/>
        <v/>
      </c>
      <c r="R1911" s="29" t="str">
        <f t="shared" si="404"/>
        <v/>
      </c>
      <c r="S1911" s="29" t="str">
        <f t="shared" si="405"/>
        <v/>
      </c>
      <c r="T1911" s="29" t="str">
        <f t="shared" si="406"/>
        <v/>
      </c>
      <c r="U1911" s="29"/>
      <c r="V1911" s="29"/>
      <c r="W1911" s="38" t="s">
        <v>1301</v>
      </c>
      <c r="X1911" s="29" t="s">
        <v>158</v>
      </c>
      <c r="Y1911" s="146">
        <v>2702</v>
      </c>
      <c r="Z1911" s="33">
        <v>3458</v>
      </c>
      <c r="AA1911" s="34">
        <f t="shared" si="410"/>
        <v>0.28000000000000003</v>
      </c>
      <c r="AB1911" s="33">
        <f t="shared" si="412"/>
        <v>3458</v>
      </c>
      <c r="AC1911" s="34">
        <f t="shared" si="411"/>
        <v>0.27979270469390011</v>
      </c>
      <c r="AD1911" s="145">
        <f t="shared" si="413"/>
        <v>2881.6669999999999</v>
      </c>
      <c r="AE1911" s="105">
        <v>2251.6669999999999</v>
      </c>
      <c r="AF1911" s="34" t="s">
        <v>36</v>
      </c>
      <c r="AG1911" s="34" t="s">
        <v>36</v>
      </c>
      <c r="AH1911" s="34" t="s">
        <v>36</v>
      </c>
      <c r="AI1911" s="29">
        <v>5.2999999999999999E-2</v>
      </c>
      <c r="AJ1911" s="29">
        <v>1.6000000000000001E-4</v>
      </c>
      <c r="AK1911" s="29">
        <v>0</v>
      </c>
      <c r="AL1911" s="29">
        <v>0</v>
      </c>
      <c r="AM1911" s="29" t="s">
        <v>28</v>
      </c>
      <c r="AN1911" s="44" t="s">
        <v>27</v>
      </c>
      <c r="AO1911" s="29" t="s">
        <v>28</v>
      </c>
      <c r="AP1911" s="29">
        <v>1</v>
      </c>
      <c r="AQ1911" s="29">
        <v>379</v>
      </c>
      <c r="AR1911" s="29">
        <v>185</v>
      </c>
      <c r="AS1911" s="29">
        <v>72</v>
      </c>
      <c r="AT1911" s="29">
        <v>0.53</v>
      </c>
      <c r="AU1911" s="144">
        <v>5.0480000000000004E-3</v>
      </c>
      <c r="AV1911" s="36" t="s">
        <v>28</v>
      </c>
      <c r="AW1911" s="102">
        <v>42653</v>
      </c>
      <c r="AX1911" s="129" t="s">
        <v>33</v>
      </c>
      <c r="AY1911" s="106">
        <v>1169</v>
      </c>
      <c r="BD1911" t="s">
        <v>399</v>
      </c>
      <c r="BE1911" t="s">
        <v>4346</v>
      </c>
      <c r="BF1911" t="s">
        <v>4752</v>
      </c>
      <c r="BH1911" t="str">
        <f t="shared" si="407"/>
        <v/>
      </c>
      <c r="BJ1911" t="str">
        <f t="shared" si="408"/>
        <v>OK</v>
      </c>
      <c r="BK1911" s="130" t="s">
        <v>5302</v>
      </c>
      <c r="BL1911" s="130" t="e">
        <v>#VALUE!</v>
      </c>
      <c r="BM1911" s="131" t="s">
        <v>33</v>
      </c>
      <c r="BN1911" s="131" t="e">
        <v>#VALUE!</v>
      </c>
      <c r="BO1911" t="e">
        <v>#N/A</v>
      </c>
      <c r="BP1911">
        <v>11</v>
      </c>
    </row>
    <row r="1912" spans="1:68" ht="25.2" x14ac:dyDescent="0.3">
      <c r="A1912" s="1"/>
      <c r="B1912" s="47">
        <v>1660</v>
      </c>
      <c r="C1912" s="45">
        <v>1087607</v>
      </c>
      <c r="D1912" s="29"/>
      <c r="E1912" s="29"/>
      <c r="F1912" s="39" t="s">
        <v>1334</v>
      </c>
      <c r="G1912" s="29" t="s">
        <v>61</v>
      </c>
      <c r="H1912" s="70" t="s">
        <v>69</v>
      </c>
      <c r="I1912" s="148" t="s">
        <v>32</v>
      </c>
      <c r="J1912" s="147" t="s">
        <v>33</v>
      </c>
      <c r="K1912" s="148">
        <v>0</v>
      </c>
      <c r="L1912" s="148" t="s">
        <v>32</v>
      </c>
      <c r="M1912" s="147" t="s">
        <v>33</v>
      </c>
      <c r="N1912" s="29" t="str">
        <f t="shared" si="400"/>
        <v/>
      </c>
      <c r="O1912" s="29" t="str">
        <f t="shared" si="401"/>
        <v/>
      </c>
      <c r="P1912" s="29" t="str">
        <f t="shared" si="402"/>
        <v/>
      </c>
      <c r="Q1912" s="29" t="str">
        <f t="shared" si="403"/>
        <v/>
      </c>
      <c r="R1912" s="29" t="str">
        <f t="shared" si="404"/>
        <v/>
      </c>
      <c r="S1912" s="29" t="str">
        <f t="shared" si="405"/>
        <v/>
      </c>
      <c r="T1912" s="29" t="str">
        <f t="shared" si="406"/>
        <v/>
      </c>
      <c r="U1912" s="29"/>
      <c r="V1912" s="29"/>
      <c r="W1912" s="38" t="s">
        <v>1301</v>
      </c>
      <c r="X1912" s="29" t="s">
        <v>158</v>
      </c>
      <c r="Y1912" s="146">
        <v>434.98</v>
      </c>
      <c r="Z1912" s="33">
        <v>478.48</v>
      </c>
      <c r="AA1912" s="34">
        <f t="shared" si="410"/>
        <v>0.1</v>
      </c>
      <c r="AB1912" s="33">
        <f t="shared" si="412"/>
        <v>478.48</v>
      </c>
      <c r="AC1912" s="34">
        <f t="shared" si="411"/>
        <v>0.10000468987511138</v>
      </c>
      <c r="AD1912" s="145">
        <f t="shared" si="413"/>
        <v>398.733</v>
      </c>
      <c r="AE1912" s="105">
        <v>362.483</v>
      </c>
      <c r="AF1912" s="34" t="s">
        <v>36</v>
      </c>
      <c r="AG1912" s="34" t="s">
        <v>36</v>
      </c>
      <c r="AH1912" s="34" t="s">
        <v>36</v>
      </c>
      <c r="AI1912" s="29">
        <v>0.9</v>
      </c>
      <c r="AJ1912" s="29">
        <v>2.9260000000000002E-3</v>
      </c>
      <c r="AK1912" s="29">
        <v>0</v>
      </c>
      <c r="AL1912" s="29">
        <v>0</v>
      </c>
      <c r="AM1912" s="29" t="s">
        <v>27</v>
      </c>
      <c r="AN1912" s="44" t="s">
        <v>27</v>
      </c>
      <c r="AO1912" s="29" t="s">
        <v>27</v>
      </c>
      <c r="AP1912" s="29">
        <v>10</v>
      </c>
      <c r="AQ1912" s="29">
        <v>190</v>
      </c>
      <c r="AR1912" s="29">
        <v>140</v>
      </c>
      <c r="AS1912" s="29">
        <v>110</v>
      </c>
      <c r="AT1912" s="29">
        <v>9</v>
      </c>
      <c r="AU1912" s="144">
        <v>2.9260000000000002E-3</v>
      </c>
      <c r="AV1912" s="36" t="s">
        <v>28</v>
      </c>
      <c r="AW1912" s="102">
        <v>42653</v>
      </c>
      <c r="AX1912" s="129" t="s">
        <v>33</v>
      </c>
      <c r="AY1912" s="106">
        <v>30</v>
      </c>
      <c r="BD1912" t="s">
        <v>399</v>
      </c>
      <c r="BE1912" t="s">
        <v>4390</v>
      </c>
      <c r="BF1912" t="s">
        <v>4740</v>
      </c>
      <c r="BH1912" t="str">
        <f t="shared" si="407"/>
        <v/>
      </c>
      <c r="BJ1912" t="str">
        <f t="shared" si="408"/>
        <v>OK</v>
      </c>
      <c r="BK1912" s="130" t="s">
        <v>5302</v>
      </c>
      <c r="BL1912" s="130" t="e">
        <v>#VALUE!</v>
      </c>
      <c r="BM1912" s="131" t="s">
        <v>33</v>
      </c>
      <c r="BN1912" s="131" t="e">
        <v>#VALUE!</v>
      </c>
      <c r="BO1912" t="e">
        <v>#N/A</v>
      </c>
      <c r="BP1912">
        <v>0</v>
      </c>
    </row>
    <row r="1913" spans="1:68" ht="25.2" x14ac:dyDescent="0.3">
      <c r="A1913" s="1"/>
      <c r="B1913" s="47">
        <v>1661</v>
      </c>
      <c r="C1913" s="45">
        <v>1087608</v>
      </c>
      <c r="D1913" s="29"/>
      <c r="E1913" s="29"/>
      <c r="F1913" s="31" t="s">
        <v>1335</v>
      </c>
      <c r="G1913" s="29" t="s">
        <v>503</v>
      </c>
      <c r="H1913" s="148"/>
      <c r="I1913" s="148" t="s">
        <v>32</v>
      </c>
      <c r="J1913" s="147" t="s">
        <v>33</v>
      </c>
      <c r="K1913" s="148">
        <v>0</v>
      </c>
      <c r="L1913" s="148" t="s">
        <v>32</v>
      </c>
      <c r="M1913" s="147" t="s">
        <v>33</v>
      </c>
      <c r="N1913" s="29" t="str">
        <f t="shared" si="400"/>
        <v/>
      </c>
      <c r="O1913" s="29" t="str">
        <f t="shared" si="401"/>
        <v/>
      </c>
      <c r="P1913" s="29" t="str">
        <f t="shared" si="402"/>
        <v/>
      </c>
      <c r="Q1913" s="29" t="str">
        <f t="shared" si="403"/>
        <v/>
      </c>
      <c r="R1913" s="29" t="str">
        <f t="shared" si="404"/>
        <v/>
      </c>
      <c r="S1913" s="29" t="str">
        <f t="shared" si="405"/>
        <v/>
      </c>
      <c r="T1913" s="29" t="str">
        <f t="shared" si="406"/>
        <v/>
      </c>
      <c r="U1913" s="29"/>
      <c r="V1913" s="29"/>
      <c r="W1913" s="38" t="s">
        <v>1301</v>
      </c>
      <c r="X1913" s="29" t="s">
        <v>158</v>
      </c>
      <c r="Y1913" s="146">
        <v>1554</v>
      </c>
      <c r="Z1913" s="33">
        <v>1989</v>
      </c>
      <c r="AA1913" s="34">
        <f t="shared" si="410"/>
        <v>0.28000000000000003</v>
      </c>
      <c r="AB1913" s="33">
        <f t="shared" si="412"/>
        <v>1989</v>
      </c>
      <c r="AC1913" s="34">
        <f t="shared" si="411"/>
        <v>0.27992277992277992</v>
      </c>
      <c r="AD1913" s="145">
        <f t="shared" si="413"/>
        <v>1657.5</v>
      </c>
      <c r="AE1913" s="105">
        <v>1295</v>
      </c>
      <c r="AF1913" s="34" t="s">
        <v>36</v>
      </c>
      <c r="AG1913" s="34" t="s">
        <v>36</v>
      </c>
      <c r="AH1913" s="34" t="s">
        <v>36</v>
      </c>
      <c r="AI1913" s="29">
        <v>0.7</v>
      </c>
      <c r="AJ1913" s="29">
        <v>6.0000000000000002E-5</v>
      </c>
      <c r="AK1913" s="29">
        <v>0</v>
      </c>
      <c r="AL1913" s="29">
        <v>0</v>
      </c>
      <c r="AM1913" s="29" t="s">
        <v>28</v>
      </c>
      <c r="AN1913" s="44" t="s">
        <v>27</v>
      </c>
      <c r="AO1913" s="29" t="s">
        <v>28</v>
      </c>
      <c r="AP1913" s="29">
        <v>10</v>
      </c>
      <c r="AQ1913" s="29">
        <v>190</v>
      </c>
      <c r="AR1913" s="29">
        <v>140</v>
      </c>
      <c r="AS1913" s="29">
        <v>110</v>
      </c>
      <c r="AT1913" s="29">
        <v>7</v>
      </c>
      <c r="AU1913" s="144">
        <v>2.9260000000000002E-3</v>
      </c>
      <c r="AV1913" s="36" t="s">
        <v>28</v>
      </c>
      <c r="AW1913" s="102">
        <v>42653</v>
      </c>
      <c r="AX1913" s="129" t="s">
        <v>33</v>
      </c>
      <c r="AY1913" s="106">
        <v>334</v>
      </c>
      <c r="BD1913" t="s">
        <v>4492</v>
      </c>
      <c r="BE1913" t="s">
        <v>4390</v>
      </c>
      <c r="BF1913" t="s">
        <v>4740</v>
      </c>
      <c r="BH1913" t="str">
        <f t="shared" si="407"/>
        <v/>
      </c>
      <c r="BJ1913" t="str">
        <f t="shared" si="408"/>
        <v>OK</v>
      </c>
      <c r="BK1913" s="130" t="s">
        <v>5302</v>
      </c>
      <c r="BL1913" s="130" t="e">
        <v>#VALUE!</v>
      </c>
      <c r="BM1913" s="131" t="s">
        <v>33</v>
      </c>
      <c r="BN1913" s="131" t="e">
        <v>#VALUE!</v>
      </c>
      <c r="BO1913" t="e">
        <v>#N/A</v>
      </c>
      <c r="BP1913">
        <v>3</v>
      </c>
    </row>
    <row r="1914" spans="1:68" ht="25.2" x14ac:dyDescent="0.3">
      <c r="A1914" s="1"/>
      <c r="B1914" s="47">
        <v>1662</v>
      </c>
      <c r="C1914" s="45">
        <v>1087609</v>
      </c>
      <c r="D1914" s="29"/>
      <c r="E1914" s="29"/>
      <c r="F1914" s="31" t="s">
        <v>1336</v>
      </c>
      <c r="G1914" s="29" t="s">
        <v>503</v>
      </c>
      <c r="H1914" s="148"/>
      <c r="I1914" s="148" t="s">
        <v>32</v>
      </c>
      <c r="J1914" s="147" t="s">
        <v>33</v>
      </c>
      <c r="K1914" s="148">
        <v>0</v>
      </c>
      <c r="L1914" s="148" t="s">
        <v>32</v>
      </c>
      <c r="M1914" s="147" t="s">
        <v>33</v>
      </c>
      <c r="N1914" s="29" t="str">
        <f t="shared" si="400"/>
        <v/>
      </c>
      <c r="O1914" s="29" t="str">
        <f t="shared" si="401"/>
        <v/>
      </c>
      <c r="P1914" s="29" t="str">
        <f t="shared" si="402"/>
        <v/>
      </c>
      <c r="Q1914" s="29" t="str">
        <f t="shared" si="403"/>
        <v/>
      </c>
      <c r="R1914" s="29" t="str">
        <f t="shared" si="404"/>
        <v/>
      </c>
      <c r="S1914" s="29" t="str">
        <f t="shared" si="405"/>
        <v/>
      </c>
      <c r="T1914" s="29" t="str">
        <f t="shared" si="406"/>
        <v/>
      </c>
      <c r="U1914" s="29"/>
      <c r="V1914" s="29"/>
      <c r="W1914" s="38" t="s">
        <v>1301</v>
      </c>
      <c r="X1914" s="29" t="s">
        <v>158</v>
      </c>
      <c r="Y1914" s="146">
        <v>990</v>
      </c>
      <c r="Z1914" s="33">
        <v>1267</v>
      </c>
      <c r="AA1914" s="34">
        <f t="shared" si="410"/>
        <v>0.28000000000000003</v>
      </c>
      <c r="AB1914" s="33">
        <f t="shared" si="412"/>
        <v>1267</v>
      </c>
      <c r="AC1914" s="34">
        <f t="shared" si="411"/>
        <v>0.27979757575757586</v>
      </c>
      <c r="AD1914" s="145">
        <f t="shared" si="413"/>
        <v>1055.8330000000001</v>
      </c>
      <c r="AE1914" s="105">
        <v>825</v>
      </c>
      <c r="AF1914" s="34" t="s">
        <v>36</v>
      </c>
      <c r="AG1914" s="34" t="s">
        <v>36</v>
      </c>
      <c r="AH1914" s="34" t="s">
        <v>36</v>
      </c>
      <c r="AI1914" s="29">
        <v>0.1</v>
      </c>
      <c r="AJ1914" s="29">
        <v>2.9299999999999999E-3</v>
      </c>
      <c r="AK1914" s="29">
        <v>0</v>
      </c>
      <c r="AL1914" s="29">
        <v>0</v>
      </c>
      <c r="AM1914" s="29" t="s">
        <v>28</v>
      </c>
      <c r="AN1914" s="44" t="s">
        <v>27</v>
      </c>
      <c r="AO1914" s="29" t="s">
        <v>28</v>
      </c>
      <c r="AP1914" s="29">
        <v>10</v>
      </c>
      <c r="AQ1914" s="29">
        <v>190</v>
      </c>
      <c r="AR1914" s="29">
        <v>140</v>
      </c>
      <c r="AS1914" s="29">
        <v>110</v>
      </c>
      <c r="AT1914" s="29">
        <v>1</v>
      </c>
      <c r="AU1914" s="144">
        <v>2.9260000000000002E-3</v>
      </c>
      <c r="AV1914" s="36" t="s">
        <v>28</v>
      </c>
      <c r="AW1914" s="102">
        <v>42653</v>
      </c>
      <c r="AX1914" s="129" t="s">
        <v>33</v>
      </c>
      <c r="AY1914" s="106">
        <v>24</v>
      </c>
      <c r="BD1914" t="s">
        <v>399</v>
      </c>
      <c r="BE1914" t="s">
        <v>4390</v>
      </c>
      <c r="BF1914" t="s">
        <v>4740</v>
      </c>
      <c r="BH1914" t="str">
        <f t="shared" si="407"/>
        <v/>
      </c>
      <c r="BJ1914" t="str">
        <f t="shared" si="408"/>
        <v>OK</v>
      </c>
      <c r="BK1914" s="130" t="s">
        <v>5302</v>
      </c>
      <c r="BL1914" s="130" t="e">
        <v>#VALUE!</v>
      </c>
      <c r="BM1914" s="131" t="s">
        <v>33</v>
      </c>
      <c r="BN1914" s="131" t="e">
        <v>#VALUE!</v>
      </c>
      <c r="BO1914" t="e">
        <v>#N/A</v>
      </c>
      <c r="BP1914">
        <v>0</v>
      </c>
    </row>
    <row r="1915" spans="1:68" ht="25.2" x14ac:dyDescent="0.3">
      <c r="A1915" s="1"/>
      <c r="B1915" s="47">
        <v>1663</v>
      </c>
      <c r="C1915" s="45">
        <v>1005100</v>
      </c>
      <c r="D1915" s="40" t="s">
        <v>33</v>
      </c>
      <c r="E1915" s="40"/>
      <c r="F1915" s="39" t="s">
        <v>1337</v>
      </c>
      <c r="G1915" s="29" t="s">
        <v>42</v>
      </c>
      <c r="H1915" s="29"/>
      <c r="I1915" s="148" t="s">
        <v>32</v>
      </c>
      <c r="J1915" s="147" t="s">
        <v>33</v>
      </c>
      <c r="K1915" s="148">
        <v>0</v>
      </c>
      <c r="L1915" s="148" t="s">
        <v>32</v>
      </c>
      <c r="M1915" s="147" t="s">
        <v>33</v>
      </c>
      <c r="N1915" s="29" t="str">
        <f t="shared" si="400"/>
        <v/>
      </c>
      <c r="O1915" s="29" t="str">
        <f t="shared" si="401"/>
        <v/>
      </c>
      <c r="P1915" s="29" t="str">
        <f t="shared" si="402"/>
        <v/>
      </c>
      <c r="Q1915" s="29" t="str">
        <f t="shared" si="403"/>
        <v/>
      </c>
      <c r="R1915" s="29" t="str">
        <f t="shared" si="404"/>
        <v/>
      </c>
      <c r="S1915" s="29" t="str">
        <f t="shared" si="405"/>
        <v/>
      </c>
      <c r="T1915" s="29" t="str">
        <f t="shared" si="406"/>
        <v/>
      </c>
      <c r="U1915" s="40" t="s">
        <v>33</v>
      </c>
      <c r="V1915" s="40"/>
      <c r="W1915" s="38" t="s">
        <v>1214</v>
      </c>
      <c r="X1915" s="29" t="s">
        <v>366</v>
      </c>
      <c r="Y1915" s="146">
        <v>8931</v>
      </c>
      <c r="Z1915" s="33">
        <v>11432</v>
      </c>
      <c r="AA1915" s="34">
        <f t="shared" si="410"/>
        <v>0.28000000000000003</v>
      </c>
      <c r="AB1915" s="33">
        <f t="shared" si="412"/>
        <v>11432</v>
      </c>
      <c r="AC1915" s="34">
        <f t="shared" si="411"/>
        <v>0.28003587504198851</v>
      </c>
      <c r="AD1915" s="145">
        <f t="shared" si="413"/>
        <v>9526.6669999999995</v>
      </c>
      <c r="AE1915" s="105">
        <v>7442.5</v>
      </c>
      <c r="AF1915" s="34" t="s">
        <v>36</v>
      </c>
      <c r="AG1915" s="34" t="s">
        <v>36</v>
      </c>
      <c r="AH1915" s="34" t="s">
        <v>36</v>
      </c>
      <c r="AI1915" s="29">
        <v>0.78</v>
      </c>
      <c r="AJ1915" s="29">
        <v>4.8000000000000001E-4</v>
      </c>
      <c r="AK1915" s="29">
        <v>0</v>
      </c>
      <c r="AL1915" s="29">
        <v>0</v>
      </c>
      <c r="AM1915" s="29" t="s">
        <v>28</v>
      </c>
      <c r="AN1915" s="44" t="s">
        <v>27</v>
      </c>
      <c r="AO1915" s="29" t="s">
        <v>28</v>
      </c>
      <c r="AP1915" s="29">
        <v>1</v>
      </c>
      <c r="AQ1915" s="29">
        <v>150</v>
      </c>
      <c r="AR1915" s="29">
        <v>75</v>
      </c>
      <c r="AS1915" s="29">
        <v>55</v>
      </c>
      <c r="AT1915" s="29">
        <v>0.78</v>
      </c>
      <c r="AU1915" s="144">
        <v>6.1899999999999998E-4</v>
      </c>
      <c r="AV1915" s="36" t="s">
        <v>28</v>
      </c>
      <c r="AW1915" s="102" t="s">
        <v>33</v>
      </c>
      <c r="AX1915" s="129" t="s">
        <v>33</v>
      </c>
      <c r="AY1915" s="106">
        <v>1654</v>
      </c>
      <c r="BD1915" t="s">
        <v>417</v>
      </c>
      <c r="BE1915" t="s">
        <v>4488</v>
      </c>
      <c r="BF1915" t="s">
        <v>4740</v>
      </c>
      <c r="BH1915" t="str">
        <f t="shared" si="407"/>
        <v/>
      </c>
      <c r="BJ1915" t="str">
        <f t="shared" si="408"/>
        <v>OK</v>
      </c>
      <c r="BK1915" s="130" t="s">
        <v>5302</v>
      </c>
      <c r="BL1915" s="130" t="e">
        <v>#VALUE!</v>
      </c>
      <c r="BM1915" s="131" t="s">
        <v>33</v>
      </c>
      <c r="BN1915" s="131" t="e">
        <v>#VALUE!</v>
      </c>
      <c r="BO1915" t="e">
        <v>#N/A</v>
      </c>
      <c r="BP1915">
        <v>2</v>
      </c>
    </row>
    <row r="1916" spans="1:68" ht="25.2" x14ac:dyDescent="0.3">
      <c r="A1916" s="1"/>
      <c r="B1916" s="47">
        <v>1664</v>
      </c>
      <c r="C1916" s="45">
        <v>1086558</v>
      </c>
      <c r="D1916" s="29">
        <v>1012913</v>
      </c>
      <c r="E1916" s="29"/>
      <c r="F1916" s="31" t="s">
        <v>1338</v>
      </c>
      <c r="G1916" s="37" t="s">
        <v>47</v>
      </c>
      <c r="H1916" s="148"/>
      <c r="I1916" s="148" t="s">
        <v>32</v>
      </c>
      <c r="J1916" s="147" t="s">
        <v>33</v>
      </c>
      <c r="K1916" s="148">
        <v>0</v>
      </c>
      <c r="L1916" s="148" t="s">
        <v>32</v>
      </c>
      <c r="M1916" s="147" t="s">
        <v>33</v>
      </c>
      <c r="N1916" s="29">
        <f t="shared" si="400"/>
        <v>1012913</v>
      </c>
      <c r="O1916" s="29" t="str">
        <f t="shared" si="401"/>
        <v/>
      </c>
      <c r="P1916" s="29" t="str">
        <f t="shared" si="402"/>
        <v/>
      </c>
      <c r="Q1916" s="29" t="str">
        <f t="shared" si="403"/>
        <v/>
      </c>
      <c r="R1916" s="29" t="str">
        <f t="shared" si="404"/>
        <v/>
      </c>
      <c r="S1916" s="29" t="str">
        <f t="shared" si="405"/>
        <v/>
      </c>
      <c r="T1916" s="29" t="str">
        <f t="shared" si="406"/>
        <v/>
      </c>
      <c r="U1916" s="29"/>
      <c r="V1916" s="29"/>
      <c r="W1916" s="38" t="s">
        <v>1216</v>
      </c>
      <c r="X1916" s="29" t="s">
        <v>366</v>
      </c>
      <c r="Y1916" s="146">
        <v>4112</v>
      </c>
      <c r="Z1916" s="33">
        <v>5263</v>
      </c>
      <c r="AA1916" s="34">
        <f t="shared" si="410"/>
        <v>0.28000000000000003</v>
      </c>
      <c r="AB1916" s="33">
        <f t="shared" si="412"/>
        <v>5263</v>
      </c>
      <c r="AC1916" s="34">
        <f t="shared" si="411"/>
        <v>0.27991222958052236</v>
      </c>
      <c r="AD1916" s="145">
        <f t="shared" si="413"/>
        <v>4385.8329999999996</v>
      </c>
      <c r="AE1916" s="105">
        <v>3426.6669999999999</v>
      </c>
      <c r="AF1916" s="34" t="s">
        <v>36</v>
      </c>
      <c r="AG1916" s="34" t="s">
        <v>36</v>
      </c>
      <c r="AH1916" s="34" t="s">
        <v>36</v>
      </c>
      <c r="AI1916" s="29">
        <v>0.45</v>
      </c>
      <c r="AJ1916" s="29">
        <v>1.8799999999999999E-4</v>
      </c>
      <c r="AK1916" s="29">
        <v>0</v>
      </c>
      <c r="AL1916" s="29">
        <v>0</v>
      </c>
      <c r="AM1916" s="29" t="s">
        <v>28</v>
      </c>
      <c r="AN1916" s="44" t="s">
        <v>27</v>
      </c>
      <c r="AO1916" s="29" t="s">
        <v>28</v>
      </c>
      <c r="AP1916" s="29">
        <v>1</v>
      </c>
      <c r="AQ1916" s="29">
        <v>60</v>
      </c>
      <c r="AR1916" s="29">
        <v>60</v>
      </c>
      <c r="AS1916" s="29">
        <v>75</v>
      </c>
      <c r="AT1916" s="29">
        <v>0.45</v>
      </c>
      <c r="AU1916" s="144">
        <v>2.7E-4</v>
      </c>
      <c r="AV1916" s="36" t="s">
        <v>28</v>
      </c>
      <c r="AW1916" s="102">
        <v>42542</v>
      </c>
      <c r="AX1916" s="129" t="s">
        <v>33</v>
      </c>
      <c r="AY1916" s="106">
        <v>1753</v>
      </c>
      <c r="BD1916" t="s">
        <v>4493</v>
      </c>
      <c r="BE1916" t="s">
        <v>4346</v>
      </c>
      <c r="BF1916" t="s">
        <v>4749</v>
      </c>
      <c r="BH1916" t="str">
        <f t="shared" si="407"/>
        <v/>
      </c>
      <c r="BJ1916" t="str">
        <f t="shared" si="408"/>
        <v>OK</v>
      </c>
      <c r="BK1916" s="130" t="s">
        <v>5302</v>
      </c>
      <c r="BL1916" s="130" t="e">
        <v>#VALUE!</v>
      </c>
      <c r="BM1916" s="131" t="s">
        <v>33</v>
      </c>
      <c r="BN1916" s="131" t="e">
        <v>#VALUE!</v>
      </c>
      <c r="BO1916" t="e">
        <v>#N/A</v>
      </c>
      <c r="BP1916">
        <v>35</v>
      </c>
    </row>
    <row r="1917" spans="1:68" ht="25.2" x14ac:dyDescent="0.3">
      <c r="A1917" s="1"/>
      <c r="B1917" s="47">
        <v>1665</v>
      </c>
      <c r="C1917" s="45">
        <v>1059132</v>
      </c>
      <c r="D1917" s="37">
        <v>1032701</v>
      </c>
      <c r="E1917" s="37"/>
      <c r="F1917" s="39" t="s">
        <v>1339</v>
      </c>
      <c r="G1917" s="29" t="s">
        <v>47</v>
      </c>
      <c r="H1917" s="70" t="s">
        <v>59</v>
      </c>
      <c r="I1917" s="148" t="s">
        <v>32</v>
      </c>
      <c r="J1917" s="147" t="s">
        <v>33</v>
      </c>
      <c r="K1917" s="148">
        <v>0</v>
      </c>
      <c r="L1917" s="148" t="s">
        <v>32</v>
      </c>
      <c r="M1917" s="147" t="s">
        <v>33</v>
      </c>
      <c r="N1917" s="29">
        <f t="shared" si="400"/>
        <v>1032701</v>
      </c>
      <c r="O1917" s="29" t="str">
        <f t="shared" si="401"/>
        <v/>
      </c>
      <c r="P1917" s="29" t="str">
        <f t="shared" si="402"/>
        <v/>
      </c>
      <c r="Q1917" s="29">
        <f t="shared" si="403"/>
        <v>1135962</v>
      </c>
      <c r="R1917" s="29" t="str">
        <f t="shared" si="404"/>
        <v/>
      </c>
      <c r="S1917" s="29" t="str">
        <f t="shared" si="405"/>
        <v/>
      </c>
      <c r="T1917" s="29">
        <f t="shared" si="406"/>
        <v>1135962</v>
      </c>
      <c r="U1917" s="29">
        <v>1135962</v>
      </c>
      <c r="V1917" s="29"/>
      <c r="W1917" s="38" t="s">
        <v>1214</v>
      </c>
      <c r="X1917" s="29" t="s">
        <v>366</v>
      </c>
      <c r="Y1917" s="146">
        <v>3902</v>
      </c>
      <c r="Z1917" s="33">
        <v>4994</v>
      </c>
      <c r="AA1917" s="34">
        <f t="shared" si="410"/>
        <v>0.28000000000000003</v>
      </c>
      <c r="AB1917" s="33">
        <f t="shared" si="412"/>
        <v>4994</v>
      </c>
      <c r="AC1917" s="34">
        <f t="shared" si="411"/>
        <v>0.27985645516591967</v>
      </c>
      <c r="AD1917" s="145">
        <f t="shared" si="413"/>
        <v>4161.6670000000004</v>
      </c>
      <c r="AE1917" s="105">
        <v>3251.6669999999999</v>
      </c>
      <c r="AF1917" s="34" t="s">
        <v>36</v>
      </c>
      <c r="AG1917" s="34" t="s">
        <v>36</v>
      </c>
      <c r="AH1917" s="34" t="s">
        <v>36</v>
      </c>
      <c r="AI1917" s="29">
        <v>0.95</v>
      </c>
      <c r="AJ1917" s="29">
        <v>4.7600000000000002E-4</v>
      </c>
      <c r="AK1917" s="29">
        <v>0</v>
      </c>
      <c r="AL1917" s="29">
        <v>0</v>
      </c>
      <c r="AM1917" s="29" t="s">
        <v>28</v>
      </c>
      <c r="AN1917" s="158" t="s">
        <v>28</v>
      </c>
      <c r="AO1917" s="29" t="s">
        <v>28</v>
      </c>
      <c r="AP1917" s="29">
        <v>1</v>
      </c>
      <c r="AQ1917" s="29">
        <v>144</v>
      </c>
      <c r="AR1917" s="29">
        <v>73</v>
      </c>
      <c r="AS1917" s="29">
        <v>44</v>
      </c>
      <c r="AT1917" s="29">
        <v>0.95</v>
      </c>
      <c r="AU1917" s="144">
        <v>4.6299999999999998E-4</v>
      </c>
      <c r="AV1917" s="36" t="s">
        <v>28</v>
      </c>
      <c r="AW1917" s="102">
        <v>43096</v>
      </c>
      <c r="AX1917" s="129" t="s">
        <v>33</v>
      </c>
      <c r="AY1917" s="106">
        <v>3230</v>
      </c>
      <c r="BD1917" t="s">
        <v>4494</v>
      </c>
      <c r="BE1917" t="s">
        <v>4351</v>
      </c>
      <c r="BF1917" t="s">
        <v>4749</v>
      </c>
      <c r="BH1917" t="str">
        <f t="shared" si="407"/>
        <v/>
      </c>
      <c r="BJ1917" t="str">
        <f t="shared" si="408"/>
        <v>OK</v>
      </c>
      <c r="BK1917" s="130">
        <v>4994</v>
      </c>
      <c r="BL1917" s="130" t="s">
        <v>37</v>
      </c>
      <c r="BM1917" s="131" t="s">
        <v>33</v>
      </c>
      <c r="BN1917" s="131" t="e">
        <v>#VALUE!</v>
      </c>
      <c r="BO1917" t="e">
        <v>#N/A</v>
      </c>
      <c r="BP1917">
        <v>64</v>
      </c>
    </row>
    <row r="1918" spans="1:68" ht="25.2" x14ac:dyDescent="0.3">
      <c r="A1918" s="1"/>
      <c r="B1918" s="47">
        <v>1666</v>
      </c>
      <c r="C1918" s="45">
        <v>1086559</v>
      </c>
      <c r="D1918" s="29"/>
      <c r="E1918" s="29"/>
      <c r="F1918" s="31" t="s">
        <v>1340</v>
      </c>
      <c r="G1918" s="37" t="s">
        <v>47</v>
      </c>
      <c r="H1918" s="70" t="s">
        <v>59</v>
      </c>
      <c r="I1918" s="148" t="s">
        <v>32</v>
      </c>
      <c r="J1918" s="147" t="s">
        <v>33</v>
      </c>
      <c r="K1918" s="148">
        <v>0</v>
      </c>
      <c r="L1918" s="148" t="s">
        <v>32</v>
      </c>
      <c r="M1918" s="147" t="s">
        <v>33</v>
      </c>
      <c r="N1918" s="29" t="str">
        <f t="shared" si="400"/>
        <v/>
      </c>
      <c r="O1918" s="29" t="str">
        <f t="shared" si="401"/>
        <v/>
      </c>
      <c r="P1918" s="29" t="str">
        <f t="shared" si="402"/>
        <v/>
      </c>
      <c r="Q1918" s="29">
        <f t="shared" si="403"/>
        <v>1135964</v>
      </c>
      <c r="R1918" s="29" t="str">
        <f t="shared" si="404"/>
        <v/>
      </c>
      <c r="S1918" s="29" t="str">
        <f t="shared" si="405"/>
        <v/>
      </c>
      <c r="T1918" s="29">
        <f t="shared" si="406"/>
        <v>1135964</v>
      </c>
      <c r="U1918" s="29">
        <v>1135964</v>
      </c>
      <c r="V1918" s="29"/>
      <c r="W1918" s="38" t="s">
        <v>1216</v>
      </c>
      <c r="X1918" s="29" t="s">
        <v>366</v>
      </c>
      <c r="Y1918" s="146">
        <v>6223</v>
      </c>
      <c r="Z1918" s="33">
        <v>7965</v>
      </c>
      <c r="AA1918" s="34">
        <f t="shared" si="410"/>
        <v>0.28000000000000003</v>
      </c>
      <c r="AB1918" s="33">
        <f t="shared" si="412"/>
        <v>7965</v>
      </c>
      <c r="AC1918" s="34">
        <f t="shared" si="411"/>
        <v>0.27992937682335711</v>
      </c>
      <c r="AD1918" s="145">
        <f t="shared" si="413"/>
        <v>6637.5</v>
      </c>
      <c r="AE1918" s="105">
        <v>5185.8329999999996</v>
      </c>
      <c r="AF1918" s="34" t="s">
        <v>36</v>
      </c>
      <c r="AG1918" s="34" t="s">
        <v>36</v>
      </c>
      <c r="AH1918" s="34" t="s">
        <v>36</v>
      </c>
      <c r="AI1918" s="29">
        <v>0.78</v>
      </c>
      <c r="AJ1918" s="29">
        <v>1.047E-3</v>
      </c>
      <c r="AK1918" s="29">
        <v>0</v>
      </c>
      <c r="AL1918" s="29">
        <v>0</v>
      </c>
      <c r="AM1918" s="29" t="s">
        <v>28</v>
      </c>
      <c r="AN1918" s="158" t="s">
        <v>28</v>
      </c>
      <c r="AO1918" s="29" t="s">
        <v>28</v>
      </c>
      <c r="AP1918" s="29">
        <v>1</v>
      </c>
      <c r="AQ1918" s="29">
        <v>115</v>
      </c>
      <c r="AR1918" s="29">
        <v>70</v>
      </c>
      <c r="AS1918" s="29">
        <v>130</v>
      </c>
      <c r="AT1918" s="29">
        <v>0.78</v>
      </c>
      <c r="AU1918" s="144">
        <v>1.047E-3</v>
      </c>
      <c r="AV1918" s="36" t="s">
        <v>28</v>
      </c>
      <c r="AW1918" s="102">
        <v>42542</v>
      </c>
      <c r="AX1918" s="129" t="s">
        <v>33</v>
      </c>
      <c r="AY1918" s="106">
        <v>1329</v>
      </c>
      <c r="BD1918" t="s">
        <v>4495</v>
      </c>
      <c r="BE1918" t="s">
        <v>4346</v>
      </c>
      <c r="BF1918" t="s">
        <v>4743</v>
      </c>
      <c r="BH1918" t="str">
        <f t="shared" si="407"/>
        <v/>
      </c>
      <c r="BJ1918" t="str">
        <f t="shared" si="408"/>
        <v>OK</v>
      </c>
      <c r="BK1918" s="130">
        <v>7965</v>
      </c>
      <c r="BL1918" s="130" t="s">
        <v>37</v>
      </c>
      <c r="BM1918" s="131" t="s">
        <v>33</v>
      </c>
      <c r="BN1918" s="131" t="e">
        <v>#VALUE!</v>
      </c>
      <c r="BO1918" t="e">
        <v>#N/A</v>
      </c>
      <c r="BP1918">
        <v>52</v>
      </c>
    </row>
    <row r="1919" spans="1:68" ht="25.2" x14ac:dyDescent="0.3">
      <c r="A1919" s="1"/>
      <c r="B1919" s="47">
        <v>1667</v>
      </c>
      <c r="C1919" s="45">
        <v>1090732</v>
      </c>
      <c r="D1919" s="40"/>
      <c r="E1919" s="40"/>
      <c r="F1919" s="39" t="s">
        <v>1341</v>
      </c>
      <c r="G1919" s="29" t="s">
        <v>31</v>
      </c>
      <c r="H1919" s="70"/>
      <c r="I1919" s="148" t="s">
        <v>32</v>
      </c>
      <c r="J1919" s="147" t="s">
        <v>33</v>
      </c>
      <c r="K1919" s="148">
        <v>0</v>
      </c>
      <c r="L1919" s="148" t="s">
        <v>32</v>
      </c>
      <c r="M1919" s="147" t="s">
        <v>33</v>
      </c>
      <c r="N1919" s="29" t="str">
        <f t="shared" si="400"/>
        <v/>
      </c>
      <c r="O1919" s="29" t="str">
        <f t="shared" si="401"/>
        <v/>
      </c>
      <c r="P1919" s="29" t="str">
        <f t="shared" si="402"/>
        <v/>
      </c>
      <c r="Q1919" s="29" t="str">
        <f t="shared" si="403"/>
        <v/>
      </c>
      <c r="R1919" s="29" t="str">
        <f t="shared" si="404"/>
        <v/>
      </c>
      <c r="S1919" s="29" t="str">
        <f t="shared" si="405"/>
        <v/>
      </c>
      <c r="T1919" s="29" t="str">
        <f t="shared" si="406"/>
        <v/>
      </c>
      <c r="W1919" s="38" t="s">
        <v>1216</v>
      </c>
      <c r="X1919" s="29" t="s">
        <v>366</v>
      </c>
      <c r="Y1919" s="146">
        <v>7677</v>
      </c>
      <c r="Z1919" s="33">
        <v>9827</v>
      </c>
      <c r="AA1919" s="34">
        <f t="shared" si="410"/>
        <v>0.28000000000000003</v>
      </c>
      <c r="AB1919" s="33">
        <f t="shared" si="412"/>
        <v>9827</v>
      </c>
      <c r="AC1919" s="34">
        <f t="shared" si="411"/>
        <v>0.28005736615865578</v>
      </c>
      <c r="AD1919" s="145">
        <f t="shared" si="413"/>
        <v>8189.1670000000004</v>
      </c>
      <c r="AE1919" s="105">
        <v>6397.5</v>
      </c>
      <c r="AF1919" s="34" t="s">
        <v>36</v>
      </c>
      <c r="AG1919" s="34" t="s">
        <v>36</v>
      </c>
      <c r="AH1919" s="34" t="s">
        <v>36</v>
      </c>
      <c r="AI1919" s="29">
        <v>0.35</v>
      </c>
      <c r="AJ1919" s="29">
        <v>1.1999999999999999E-3</v>
      </c>
      <c r="AK1919" s="29">
        <v>0</v>
      </c>
      <c r="AL1919" s="29">
        <v>0</v>
      </c>
      <c r="AM1919" s="29" t="s">
        <v>28</v>
      </c>
      <c r="AN1919" s="160" t="s">
        <v>27</v>
      </c>
      <c r="AO1919" s="29" t="s">
        <v>28</v>
      </c>
      <c r="AP1919" s="29">
        <v>1</v>
      </c>
      <c r="AQ1919" s="29">
        <v>150</v>
      </c>
      <c r="AR1919" s="29">
        <v>100</v>
      </c>
      <c r="AS1919" s="29">
        <v>80</v>
      </c>
      <c r="AT1919" s="29">
        <v>0.35</v>
      </c>
      <c r="AU1919" s="144">
        <v>1.1999999999999999E-3</v>
      </c>
      <c r="AV1919" s="36" t="s">
        <v>28</v>
      </c>
      <c r="AW1919" s="102">
        <v>44103</v>
      </c>
      <c r="AX1919" s="129" t="s">
        <v>33</v>
      </c>
      <c r="AY1919" s="106">
        <v>33</v>
      </c>
      <c r="BD1919" t="s">
        <v>4496</v>
      </c>
      <c r="BE1919" t="s">
        <v>4390</v>
      </c>
      <c r="BF1919" t="s">
        <v>4740</v>
      </c>
      <c r="BH1919" t="str">
        <f t="shared" si="407"/>
        <v/>
      </c>
      <c r="BJ1919" t="str">
        <f t="shared" si="408"/>
        <v>OK</v>
      </c>
      <c r="BK1919" s="130">
        <v>9827</v>
      </c>
      <c r="BL1919" s="130" t="s">
        <v>37</v>
      </c>
      <c r="BM1919" s="131" t="s">
        <v>33</v>
      </c>
      <c r="BN1919" s="131" t="e">
        <v>#VALUE!</v>
      </c>
      <c r="BO1919" t="e">
        <v>#N/A</v>
      </c>
      <c r="BP1919">
        <v>0</v>
      </c>
    </row>
    <row r="1920" spans="1:68" x14ac:dyDescent="0.3">
      <c r="A1920" s="1"/>
      <c r="B1920" s="47"/>
      <c r="C1920" s="45">
        <v>1136593</v>
      </c>
      <c r="D1920" s="40">
        <v>1093473</v>
      </c>
      <c r="E1920" s="40" t="s">
        <v>5290</v>
      </c>
      <c r="F1920" s="39" t="s">
        <v>5704</v>
      </c>
      <c r="G1920" s="29" t="s">
        <v>47</v>
      </c>
      <c r="H1920" s="157" t="s">
        <v>4781</v>
      </c>
      <c r="I1920" s="148"/>
      <c r="J1920" s="147"/>
      <c r="K1920" s="148"/>
      <c r="L1920" s="148"/>
      <c r="M1920" s="147"/>
      <c r="N1920" s="29">
        <f t="shared" si="400"/>
        <v>1093473</v>
      </c>
      <c r="O1920" s="29" t="str">
        <f t="shared" si="401"/>
        <v/>
      </c>
      <c r="P1920" s="29" t="str">
        <f t="shared" si="402"/>
        <v/>
      </c>
      <c r="Q1920" s="29" t="str">
        <f t="shared" si="403"/>
        <v/>
      </c>
      <c r="R1920" s="29" t="str">
        <f t="shared" si="404"/>
        <v/>
      </c>
      <c r="S1920" s="29" t="str">
        <f t="shared" si="405"/>
        <v/>
      </c>
      <c r="T1920" s="29" t="str">
        <f t="shared" si="406"/>
        <v/>
      </c>
      <c r="U1920" s="29"/>
      <c r="V1920" s="29"/>
      <c r="W1920" s="55" t="s">
        <v>1214</v>
      </c>
      <c r="X1920" s="29" t="s">
        <v>158</v>
      </c>
      <c r="Y1920" s="146"/>
      <c r="Z1920" s="33">
        <v>23563</v>
      </c>
      <c r="AA1920" s="34"/>
      <c r="AB1920" s="33">
        <f t="shared" si="412"/>
        <v>23563</v>
      </c>
      <c r="AC1920" s="34"/>
      <c r="AD1920" s="145">
        <f t="shared" si="413"/>
        <v>19635.832999999999</v>
      </c>
      <c r="AE1920" s="105"/>
      <c r="AF1920" s="34"/>
      <c r="AG1920" s="34"/>
      <c r="AH1920" s="34"/>
      <c r="AI1920" s="29">
        <v>8.32</v>
      </c>
      <c r="AJ1920" s="29">
        <v>6.0062999999999998E-2</v>
      </c>
      <c r="AK1920" s="29">
        <v>0</v>
      </c>
      <c r="AL1920" s="29">
        <v>0</v>
      </c>
      <c r="AM1920" s="29" t="s">
        <v>28</v>
      </c>
      <c r="AN1920" s="158" t="s">
        <v>28</v>
      </c>
      <c r="AO1920" s="29" t="s">
        <v>28</v>
      </c>
      <c r="AP1920" s="29">
        <v>1</v>
      </c>
      <c r="AQ1920" s="29">
        <v>620</v>
      </c>
      <c r="AR1920" s="29">
        <v>125</v>
      </c>
      <c r="AS1920" s="29">
        <v>775</v>
      </c>
      <c r="AT1920" s="29">
        <v>8.6170000000000009</v>
      </c>
      <c r="AU1920" s="144">
        <v>6.0062999999999998E-2</v>
      </c>
      <c r="AV1920" s="36"/>
      <c r="AW1920" s="102"/>
      <c r="AX1920" s="129" t="s">
        <v>4770</v>
      </c>
      <c r="AY1920" s="106"/>
      <c r="BH1920" t="str">
        <f t="shared" si="407"/>
        <v>AV</v>
      </c>
      <c r="BJ1920" t="str">
        <f t="shared" si="408"/>
        <v>OK</v>
      </c>
      <c r="BK1920" s="130" t="s">
        <v>5302</v>
      </c>
      <c r="BL1920" s="130" t="e">
        <v>#VALUE!</v>
      </c>
      <c r="BM1920" s="131">
        <v>19636</v>
      </c>
      <c r="BN1920" s="131" t="s">
        <v>37</v>
      </c>
      <c r="BO1920" t="e">
        <v>#N/A</v>
      </c>
      <c r="BP1920">
        <v>0</v>
      </c>
    </row>
    <row r="1921" spans="1:68" x14ac:dyDescent="0.3">
      <c r="A1921" s="1"/>
      <c r="B1921" s="47"/>
      <c r="C1921" s="45">
        <v>1136594</v>
      </c>
      <c r="D1921" s="40">
        <v>1093474</v>
      </c>
      <c r="E1921" s="40"/>
      <c r="F1921" s="39" t="s">
        <v>5705</v>
      </c>
      <c r="G1921" s="29" t="s">
        <v>47</v>
      </c>
      <c r="H1921" s="157" t="s">
        <v>4781</v>
      </c>
      <c r="I1921" s="148"/>
      <c r="J1921" s="147"/>
      <c r="K1921" s="148"/>
      <c r="L1921" s="148"/>
      <c r="M1921" s="147"/>
      <c r="N1921" s="29">
        <f t="shared" si="400"/>
        <v>1093474</v>
      </c>
      <c r="O1921" s="29" t="str">
        <f t="shared" si="401"/>
        <v/>
      </c>
      <c r="P1921" s="29" t="str">
        <f t="shared" si="402"/>
        <v/>
      </c>
      <c r="Q1921" s="29" t="str">
        <f t="shared" si="403"/>
        <v/>
      </c>
      <c r="R1921" s="29" t="str">
        <f t="shared" si="404"/>
        <v/>
      </c>
      <c r="S1921" s="29" t="str">
        <f t="shared" si="405"/>
        <v/>
      </c>
      <c r="T1921" s="29" t="str">
        <f t="shared" si="406"/>
        <v/>
      </c>
      <c r="U1921" s="29"/>
      <c r="V1921" s="29"/>
      <c r="W1921" s="55" t="s">
        <v>1214</v>
      </c>
      <c r="X1921" s="29" t="s">
        <v>158</v>
      </c>
      <c r="Y1921" s="146"/>
      <c r="Z1921" s="33">
        <v>27128</v>
      </c>
      <c r="AA1921" s="34"/>
      <c r="AB1921" s="33">
        <f t="shared" si="412"/>
        <v>27128</v>
      </c>
      <c r="AC1921" s="34"/>
      <c r="AD1921" s="145">
        <f t="shared" si="413"/>
        <v>22606.667000000001</v>
      </c>
      <c r="AE1921" s="105"/>
      <c r="AF1921" s="34"/>
      <c r="AG1921" s="34"/>
      <c r="AH1921" s="34"/>
      <c r="AI1921" s="29">
        <v>9.86</v>
      </c>
      <c r="AJ1921" s="29">
        <v>6.8860000000000005E-2</v>
      </c>
      <c r="AK1921" s="29">
        <v>1</v>
      </c>
      <c r="AL1921" s="29">
        <v>0</v>
      </c>
      <c r="AM1921" s="29" t="s">
        <v>28</v>
      </c>
      <c r="AN1921" s="158" t="s">
        <v>28</v>
      </c>
      <c r="AO1921" s="29" t="s">
        <v>28</v>
      </c>
      <c r="AP1921" s="29">
        <v>1</v>
      </c>
      <c r="AQ1921" s="29">
        <v>770</v>
      </c>
      <c r="AR1921" s="29">
        <v>125</v>
      </c>
      <c r="AS1921" s="29">
        <v>775</v>
      </c>
      <c r="AT1921" s="29">
        <v>10.162000000000001</v>
      </c>
      <c r="AU1921" s="144">
        <v>7.4593999999999994E-2</v>
      </c>
      <c r="AV1921" s="36"/>
      <c r="AW1921" s="102"/>
      <c r="AX1921" s="129" t="s">
        <v>4770</v>
      </c>
      <c r="AY1921" s="106"/>
      <c r="BH1921" t="str">
        <f t="shared" si="407"/>
        <v>AV</v>
      </c>
      <c r="BJ1921" t="str">
        <f t="shared" si="408"/>
        <v>OK</v>
      </c>
      <c r="BK1921" s="130" t="s">
        <v>5302</v>
      </c>
      <c r="BL1921" s="130" t="e">
        <v>#VALUE!</v>
      </c>
      <c r="BM1921" s="131">
        <v>22607</v>
      </c>
      <c r="BN1921" s="131" t="s">
        <v>37</v>
      </c>
      <c r="BO1921" t="e">
        <v>#N/A</v>
      </c>
      <c r="BP1921">
        <v>0</v>
      </c>
    </row>
    <row r="1922" spans="1:68" x14ac:dyDescent="0.3">
      <c r="A1922" s="1"/>
      <c r="B1922" s="47"/>
      <c r="C1922" s="45">
        <v>1136595</v>
      </c>
      <c r="D1922" s="40">
        <v>1093475</v>
      </c>
      <c r="E1922" s="40"/>
      <c r="F1922" s="39" t="s">
        <v>5706</v>
      </c>
      <c r="G1922" s="29" t="s">
        <v>47</v>
      </c>
      <c r="H1922" s="157" t="s">
        <v>4781</v>
      </c>
      <c r="I1922" s="148"/>
      <c r="J1922" s="147"/>
      <c r="K1922" s="148"/>
      <c r="L1922" s="148"/>
      <c r="M1922" s="147"/>
      <c r="N1922" s="29">
        <f t="shared" si="400"/>
        <v>1093475</v>
      </c>
      <c r="O1922" s="29" t="str">
        <f t="shared" si="401"/>
        <v/>
      </c>
      <c r="P1922" s="29" t="str">
        <f t="shared" si="402"/>
        <v/>
      </c>
      <c r="Q1922" s="29" t="str">
        <f t="shared" si="403"/>
        <v/>
      </c>
      <c r="R1922" s="29" t="str">
        <f t="shared" si="404"/>
        <v/>
      </c>
      <c r="S1922" s="29" t="str">
        <f t="shared" si="405"/>
        <v/>
      </c>
      <c r="T1922" s="29" t="str">
        <f t="shared" si="406"/>
        <v/>
      </c>
      <c r="U1922" s="29"/>
      <c r="V1922" s="29"/>
      <c r="W1922" s="55" t="s">
        <v>1214</v>
      </c>
      <c r="X1922" s="29" t="s">
        <v>158</v>
      </c>
      <c r="Y1922" s="146"/>
      <c r="Z1922" s="33">
        <v>31088</v>
      </c>
      <c r="AA1922" s="34"/>
      <c r="AB1922" s="33">
        <f t="shared" si="412"/>
        <v>31088</v>
      </c>
      <c r="AC1922" s="34"/>
      <c r="AD1922" s="145">
        <f t="shared" si="413"/>
        <v>25906.667000000001</v>
      </c>
      <c r="AE1922" s="105"/>
      <c r="AF1922" s="34"/>
      <c r="AG1922" s="34"/>
      <c r="AH1922" s="34"/>
      <c r="AI1922" s="29">
        <v>11.41</v>
      </c>
      <c r="AJ1922" s="29">
        <v>8.9124999999999996E-2</v>
      </c>
      <c r="AK1922" s="29">
        <v>0</v>
      </c>
      <c r="AL1922" s="29">
        <v>0</v>
      </c>
      <c r="AM1922" s="29" t="s">
        <v>28</v>
      </c>
      <c r="AN1922" s="158" t="s">
        <v>28</v>
      </c>
      <c r="AO1922" s="29" t="s">
        <v>28</v>
      </c>
      <c r="AP1922" s="29">
        <v>1</v>
      </c>
      <c r="AQ1922" s="29">
        <v>920</v>
      </c>
      <c r="AR1922" s="29">
        <v>125</v>
      </c>
      <c r="AS1922" s="29">
        <v>775</v>
      </c>
      <c r="AT1922" s="29">
        <v>11.707000000000001</v>
      </c>
      <c r="AU1922" s="144">
        <v>8.9124999999999996E-2</v>
      </c>
      <c r="AV1922" s="36"/>
      <c r="AW1922" s="102"/>
      <c r="AX1922" s="129" t="s">
        <v>4770</v>
      </c>
      <c r="AY1922" s="106"/>
      <c r="BH1922" t="str">
        <f t="shared" si="407"/>
        <v>AV</v>
      </c>
      <c r="BJ1922" t="str">
        <f t="shared" si="408"/>
        <v>OK</v>
      </c>
      <c r="BK1922" s="130" t="s">
        <v>5302</v>
      </c>
      <c r="BL1922" s="130" t="e">
        <v>#VALUE!</v>
      </c>
      <c r="BM1922" s="131">
        <v>25907</v>
      </c>
      <c r="BN1922" s="131" t="s">
        <v>37</v>
      </c>
      <c r="BO1922" t="e">
        <v>#N/A</v>
      </c>
      <c r="BP1922">
        <v>0</v>
      </c>
    </row>
    <row r="1923" spans="1:68" x14ac:dyDescent="0.3">
      <c r="A1923" s="1"/>
      <c r="B1923" s="47"/>
      <c r="C1923" s="45">
        <v>1136596</v>
      </c>
      <c r="D1923" s="40">
        <v>1093476</v>
      </c>
      <c r="E1923" s="40"/>
      <c r="F1923" s="39" t="s">
        <v>5707</v>
      </c>
      <c r="G1923" s="29" t="s">
        <v>42</v>
      </c>
      <c r="H1923" s="157" t="s">
        <v>4781</v>
      </c>
      <c r="I1923" s="148"/>
      <c r="J1923" s="147"/>
      <c r="K1923" s="148"/>
      <c r="L1923" s="148"/>
      <c r="M1923" s="147"/>
      <c r="N1923" s="29">
        <f t="shared" si="400"/>
        <v>1093476</v>
      </c>
      <c r="O1923" s="29" t="str">
        <f t="shared" si="401"/>
        <v/>
      </c>
      <c r="P1923" s="29" t="str">
        <f t="shared" si="402"/>
        <v/>
      </c>
      <c r="Q1923" s="29" t="str">
        <f t="shared" si="403"/>
        <v/>
      </c>
      <c r="R1923" s="29" t="str">
        <f t="shared" si="404"/>
        <v/>
      </c>
      <c r="S1923" s="29" t="str">
        <f t="shared" si="405"/>
        <v/>
      </c>
      <c r="T1923" s="29" t="str">
        <f t="shared" si="406"/>
        <v/>
      </c>
      <c r="U1923" s="29"/>
      <c r="V1923" s="29"/>
      <c r="W1923" s="55" t="s">
        <v>1214</v>
      </c>
      <c r="X1923" s="29" t="s">
        <v>158</v>
      </c>
      <c r="Y1923" s="146"/>
      <c r="Z1923" s="33">
        <v>34654</v>
      </c>
      <c r="AA1923" s="34"/>
      <c r="AB1923" s="33">
        <f t="shared" si="412"/>
        <v>34654</v>
      </c>
      <c r="AC1923" s="34"/>
      <c r="AD1923" s="145">
        <f t="shared" si="413"/>
        <v>28878.332999999999</v>
      </c>
      <c r="AE1923" s="105"/>
      <c r="AF1923" s="34"/>
      <c r="AG1923" s="34"/>
      <c r="AH1923" s="34"/>
      <c r="AI1923" s="29">
        <v>12.95</v>
      </c>
      <c r="AJ1923" s="29">
        <v>9.622E-2</v>
      </c>
      <c r="AK1923" s="29">
        <v>0</v>
      </c>
      <c r="AL1923" s="29">
        <v>0</v>
      </c>
      <c r="AM1923" s="29" t="s">
        <v>28</v>
      </c>
      <c r="AN1923" s="158" t="s">
        <v>28</v>
      </c>
      <c r="AO1923" s="29" t="s">
        <v>28</v>
      </c>
      <c r="AP1923" s="29">
        <v>1</v>
      </c>
      <c r="AQ1923" s="29">
        <v>1070</v>
      </c>
      <c r="AR1923" s="29">
        <v>125</v>
      </c>
      <c r="AS1923" s="29">
        <v>775</v>
      </c>
      <c r="AT1923" s="29">
        <v>13.252000000000001</v>
      </c>
      <c r="AU1923" s="144">
        <v>0.103656</v>
      </c>
      <c r="AV1923" s="36"/>
      <c r="AW1923" s="102"/>
      <c r="AX1923" s="129" t="s">
        <v>4770</v>
      </c>
      <c r="AY1923" s="106"/>
      <c r="BH1923" t="str">
        <f t="shared" si="407"/>
        <v>AV</v>
      </c>
      <c r="BJ1923" t="str">
        <f t="shared" si="408"/>
        <v>OK</v>
      </c>
      <c r="BK1923" s="130" t="s">
        <v>5302</v>
      </c>
      <c r="BL1923" s="130" t="e">
        <v>#VALUE!</v>
      </c>
      <c r="BM1923" s="131">
        <v>28878</v>
      </c>
      <c r="BN1923" s="131" t="s">
        <v>37</v>
      </c>
      <c r="BO1923" t="e">
        <v>#N/A</v>
      </c>
      <c r="BP1923">
        <v>0</v>
      </c>
    </row>
    <row r="1924" spans="1:68" x14ac:dyDescent="0.3">
      <c r="A1924" s="1"/>
      <c r="B1924" s="47"/>
      <c r="C1924" s="45">
        <v>1136597</v>
      </c>
      <c r="D1924" s="40">
        <v>1093477</v>
      </c>
      <c r="E1924" s="40"/>
      <c r="F1924" s="39" t="s">
        <v>5708</v>
      </c>
      <c r="G1924" s="29" t="s">
        <v>31</v>
      </c>
      <c r="H1924" s="157" t="s">
        <v>4781</v>
      </c>
      <c r="I1924" s="148"/>
      <c r="J1924" s="147"/>
      <c r="K1924" s="148"/>
      <c r="L1924" s="148"/>
      <c r="M1924" s="147"/>
      <c r="N1924" s="29">
        <f t="shared" si="400"/>
        <v>1093477</v>
      </c>
      <c r="O1924" s="29" t="str">
        <f t="shared" si="401"/>
        <v/>
      </c>
      <c r="P1924" s="29" t="str">
        <f t="shared" si="402"/>
        <v/>
      </c>
      <c r="Q1924" s="29" t="str">
        <f t="shared" si="403"/>
        <v/>
      </c>
      <c r="R1924" s="29" t="str">
        <f t="shared" si="404"/>
        <v/>
      </c>
      <c r="S1924" s="29" t="str">
        <f t="shared" si="405"/>
        <v/>
      </c>
      <c r="T1924" s="29" t="str">
        <f t="shared" si="406"/>
        <v/>
      </c>
      <c r="U1924" s="29"/>
      <c r="V1924" s="29"/>
      <c r="W1924" s="55" t="s">
        <v>1214</v>
      </c>
      <c r="X1924" s="29" t="s">
        <v>158</v>
      </c>
      <c r="Y1924" s="146"/>
      <c r="Z1924" s="33">
        <v>38218</v>
      </c>
      <c r="AA1924" s="34"/>
      <c r="AB1924" s="33">
        <f t="shared" si="412"/>
        <v>38218</v>
      </c>
      <c r="AC1924" s="34"/>
      <c r="AD1924" s="145">
        <f t="shared" si="413"/>
        <v>31848.332999999999</v>
      </c>
      <c r="AE1924" s="105"/>
      <c r="AF1924" s="34"/>
      <c r="AG1924" s="34"/>
      <c r="AH1924" s="34"/>
      <c r="AI1924" s="29">
        <v>14.5</v>
      </c>
      <c r="AJ1924" s="29">
        <v>0.118188</v>
      </c>
      <c r="AK1924" s="29">
        <v>0</v>
      </c>
      <c r="AL1924" s="29">
        <v>0</v>
      </c>
      <c r="AM1924" s="29" t="s">
        <v>28</v>
      </c>
      <c r="AN1924" s="158" t="s">
        <v>28</v>
      </c>
      <c r="AO1924" s="29" t="s">
        <v>28</v>
      </c>
      <c r="AP1924" s="29">
        <v>1</v>
      </c>
      <c r="AQ1924" s="29">
        <v>1220</v>
      </c>
      <c r="AR1924" s="29">
        <v>125</v>
      </c>
      <c r="AS1924" s="29">
        <v>775</v>
      </c>
      <c r="AT1924" s="29">
        <v>14.797000000000001</v>
      </c>
      <c r="AU1924" s="144">
        <v>0.118188</v>
      </c>
      <c r="AV1924" s="36"/>
      <c r="AW1924" s="102"/>
      <c r="AX1924" s="129" t="s">
        <v>4770</v>
      </c>
      <c r="AY1924" s="106"/>
      <c r="BH1924" t="str">
        <f t="shared" si="407"/>
        <v>AV</v>
      </c>
      <c r="BJ1924" t="str">
        <f t="shared" si="408"/>
        <v>OK</v>
      </c>
      <c r="BK1924" s="130" t="s">
        <v>5302</v>
      </c>
      <c r="BL1924" s="130" t="e">
        <v>#VALUE!</v>
      </c>
      <c r="BM1924" s="131">
        <v>31848</v>
      </c>
      <c r="BN1924" s="131" t="s">
        <v>37</v>
      </c>
      <c r="BO1924" t="e">
        <v>#N/A</v>
      </c>
      <c r="BP1924">
        <v>0</v>
      </c>
    </row>
    <row r="1925" spans="1:68" x14ac:dyDescent="0.3">
      <c r="A1925" s="1"/>
      <c r="B1925" s="47"/>
      <c r="C1925" s="45">
        <v>1136598</v>
      </c>
      <c r="D1925" s="40">
        <v>1093478</v>
      </c>
      <c r="E1925" s="40"/>
      <c r="F1925" s="39" t="s">
        <v>5709</v>
      </c>
      <c r="G1925" s="29" t="s">
        <v>31</v>
      </c>
      <c r="H1925" s="157" t="s">
        <v>4781</v>
      </c>
      <c r="I1925" s="148"/>
      <c r="J1925" s="147"/>
      <c r="K1925" s="148"/>
      <c r="L1925" s="148"/>
      <c r="M1925" s="147"/>
      <c r="N1925" s="29">
        <f t="shared" si="400"/>
        <v>1093478</v>
      </c>
      <c r="O1925" s="29" t="str">
        <f t="shared" si="401"/>
        <v/>
      </c>
      <c r="P1925" s="29" t="str">
        <f t="shared" si="402"/>
        <v/>
      </c>
      <c r="Q1925" s="29" t="str">
        <f t="shared" si="403"/>
        <v/>
      </c>
      <c r="R1925" s="29" t="str">
        <f t="shared" si="404"/>
        <v/>
      </c>
      <c r="S1925" s="29" t="str">
        <f t="shared" si="405"/>
        <v/>
      </c>
      <c r="T1925" s="29" t="str">
        <f t="shared" si="406"/>
        <v/>
      </c>
      <c r="U1925" s="29"/>
      <c r="V1925" s="29"/>
      <c r="W1925" s="55" t="s">
        <v>1214</v>
      </c>
      <c r="X1925" s="29" t="s">
        <v>158</v>
      </c>
      <c r="Y1925" s="146"/>
      <c r="Z1925" s="33">
        <v>45347</v>
      </c>
      <c r="AA1925" s="34"/>
      <c r="AB1925" s="33">
        <f t="shared" si="412"/>
        <v>45347</v>
      </c>
      <c r="AC1925" s="34"/>
      <c r="AD1925" s="145">
        <f t="shared" si="413"/>
        <v>37789.167000000001</v>
      </c>
      <c r="AE1925" s="105"/>
      <c r="AF1925" s="34"/>
      <c r="AG1925" s="34"/>
      <c r="AH1925" s="34"/>
      <c r="AI1925" s="29">
        <v>16.04</v>
      </c>
      <c r="AJ1925" s="29">
        <v>0.12358</v>
      </c>
      <c r="AK1925" s="29">
        <v>0</v>
      </c>
      <c r="AL1925" s="29">
        <v>0</v>
      </c>
      <c r="AM1925" s="29" t="s">
        <v>28</v>
      </c>
      <c r="AN1925" s="158" t="s">
        <v>28</v>
      </c>
      <c r="AO1925" s="29" t="s">
        <v>28</v>
      </c>
      <c r="AP1925" s="29">
        <v>1</v>
      </c>
      <c r="AQ1925" s="29">
        <v>1370</v>
      </c>
      <c r="AR1925" s="29">
        <v>125</v>
      </c>
      <c r="AS1925" s="29">
        <v>775</v>
      </c>
      <c r="AT1925" s="29">
        <v>16.343</v>
      </c>
      <c r="AU1925" s="144">
        <v>0.132719</v>
      </c>
      <c r="AV1925" s="36"/>
      <c r="AW1925" s="102"/>
      <c r="AX1925" s="129" t="s">
        <v>4770</v>
      </c>
      <c r="AY1925" s="106"/>
      <c r="BH1925" t="str">
        <f t="shared" si="407"/>
        <v>AV</v>
      </c>
      <c r="BJ1925" t="str">
        <f t="shared" si="408"/>
        <v>OK</v>
      </c>
      <c r="BK1925" s="130" t="s">
        <v>5302</v>
      </c>
      <c r="BL1925" s="130" t="e">
        <v>#VALUE!</v>
      </c>
      <c r="BM1925" s="131">
        <v>37789</v>
      </c>
      <c r="BN1925" s="131" t="s">
        <v>37</v>
      </c>
      <c r="BO1925" t="e">
        <v>#N/A</v>
      </c>
      <c r="BP1925">
        <v>0</v>
      </c>
    </row>
    <row r="1926" spans="1:68" x14ac:dyDescent="0.3">
      <c r="A1926" s="1"/>
      <c r="B1926" s="47"/>
      <c r="C1926" s="45">
        <v>1136599</v>
      </c>
      <c r="D1926" s="40">
        <v>1046996</v>
      </c>
      <c r="E1926" s="40"/>
      <c r="F1926" s="39" t="s">
        <v>5999</v>
      </c>
      <c r="G1926" s="29" t="s">
        <v>47</v>
      </c>
      <c r="H1926" s="157" t="s">
        <v>4781</v>
      </c>
      <c r="I1926" s="148"/>
      <c r="J1926" s="147"/>
      <c r="K1926" s="148"/>
      <c r="L1926" s="148"/>
      <c r="M1926" s="147"/>
      <c r="N1926" s="29">
        <f t="shared" si="400"/>
        <v>1046996</v>
      </c>
      <c r="O1926" s="29" t="str">
        <f t="shared" si="401"/>
        <v/>
      </c>
      <c r="P1926" s="29" t="str">
        <f t="shared" si="402"/>
        <v/>
      </c>
      <c r="Q1926" s="29" t="str">
        <f t="shared" si="403"/>
        <v/>
      </c>
      <c r="R1926" s="29" t="str">
        <f t="shared" si="404"/>
        <v/>
      </c>
      <c r="S1926" s="29" t="str">
        <f t="shared" si="405"/>
        <v/>
      </c>
      <c r="T1926" s="29" t="str">
        <f t="shared" si="406"/>
        <v/>
      </c>
      <c r="U1926" s="29"/>
      <c r="V1926" s="29"/>
      <c r="W1926" s="55" t="s">
        <v>1214</v>
      </c>
      <c r="X1926" s="29" t="s">
        <v>158</v>
      </c>
      <c r="Y1926" s="146"/>
      <c r="Z1926" s="33">
        <v>23689</v>
      </c>
      <c r="AA1926" s="34"/>
      <c r="AB1926" s="33">
        <f t="shared" si="412"/>
        <v>23689</v>
      </c>
      <c r="AC1926" s="34"/>
      <c r="AD1926" s="145">
        <f t="shared" si="413"/>
        <v>19740.832999999999</v>
      </c>
      <c r="AE1926" s="105"/>
      <c r="AF1926" s="34"/>
      <c r="AG1926" s="34"/>
      <c r="AH1926" s="34"/>
      <c r="AI1926" s="29">
        <v>9.33</v>
      </c>
      <c r="AJ1926" s="29">
        <v>8.0426999999999998E-2</v>
      </c>
      <c r="AK1926" s="29">
        <v>0</v>
      </c>
      <c r="AL1926" s="29">
        <v>0</v>
      </c>
      <c r="AM1926" s="29" t="s">
        <v>28</v>
      </c>
      <c r="AN1926" s="158" t="s">
        <v>28</v>
      </c>
      <c r="AO1926" s="29" t="s">
        <v>28</v>
      </c>
      <c r="AP1926" s="29">
        <v>1</v>
      </c>
      <c r="AQ1926" s="29">
        <v>830</v>
      </c>
      <c r="AR1926" s="29">
        <v>570</v>
      </c>
      <c r="AS1926" s="29">
        <v>170</v>
      </c>
      <c r="AT1926" s="29">
        <v>9.33</v>
      </c>
      <c r="AU1926" s="144">
        <v>8.0426999999999998E-2</v>
      </c>
      <c r="AV1926" s="36"/>
      <c r="AW1926" s="102"/>
      <c r="AX1926" s="129" t="s">
        <v>4770</v>
      </c>
      <c r="AY1926" s="106"/>
      <c r="BH1926" t="str">
        <f t="shared" si="407"/>
        <v>AV</v>
      </c>
      <c r="BJ1926" t="str">
        <f t="shared" si="408"/>
        <v>OK</v>
      </c>
      <c r="BK1926" s="130" t="s">
        <v>5302</v>
      </c>
      <c r="BL1926" s="130" t="e">
        <v>#VALUE!</v>
      </c>
      <c r="BM1926" s="131">
        <v>23689</v>
      </c>
      <c r="BN1926" s="131" t="s">
        <v>37</v>
      </c>
      <c r="BO1926" t="e">
        <v>#N/A</v>
      </c>
      <c r="BP1926">
        <v>0</v>
      </c>
    </row>
    <row r="1927" spans="1:68" x14ac:dyDescent="0.3">
      <c r="A1927" s="1"/>
      <c r="B1927" s="47"/>
      <c r="C1927" s="45">
        <v>1136600</v>
      </c>
      <c r="D1927" s="40">
        <v>1046997</v>
      </c>
      <c r="E1927" s="40"/>
      <c r="F1927" s="39" t="s">
        <v>5998</v>
      </c>
      <c r="G1927" s="29" t="s">
        <v>47</v>
      </c>
      <c r="H1927" s="157" t="s">
        <v>4781</v>
      </c>
      <c r="I1927" s="148"/>
      <c r="J1927" s="147"/>
      <c r="K1927" s="148"/>
      <c r="L1927" s="148"/>
      <c r="M1927" s="147"/>
      <c r="N1927" s="29">
        <f t="shared" si="400"/>
        <v>1046997</v>
      </c>
      <c r="O1927" s="29" t="str">
        <f t="shared" si="401"/>
        <v/>
      </c>
      <c r="P1927" s="29" t="str">
        <f t="shared" si="402"/>
        <v/>
      </c>
      <c r="Q1927" s="29" t="str">
        <f t="shared" si="403"/>
        <v/>
      </c>
      <c r="R1927" s="29" t="str">
        <f t="shared" si="404"/>
        <v/>
      </c>
      <c r="S1927" s="29" t="str">
        <f t="shared" si="405"/>
        <v/>
      </c>
      <c r="T1927" s="29" t="str">
        <f t="shared" si="406"/>
        <v/>
      </c>
      <c r="U1927" s="29"/>
      <c r="V1927" s="29"/>
      <c r="W1927" s="55" t="s">
        <v>1214</v>
      </c>
      <c r="X1927" s="29" t="s">
        <v>158</v>
      </c>
      <c r="Y1927" s="146"/>
      <c r="Z1927" s="33">
        <v>27740</v>
      </c>
      <c r="AA1927" s="34"/>
      <c r="AB1927" s="33">
        <f t="shared" si="412"/>
        <v>27740</v>
      </c>
      <c r="AC1927" s="34"/>
      <c r="AD1927" s="145">
        <f t="shared" si="413"/>
        <v>23116.667000000001</v>
      </c>
      <c r="AE1927" s="105"/>
      <c r="AF1927" s="34"/>
      <c r="AG1927" s="34"/>
      <c r="AH1927" s="34"/>
      <c r="AI1927" s="29">
        <v>11.22</v>
      </c>
      <c r="AJ1927" s="29">
        <v>9.1370000000000007E-2</v>
      </c>
      <c r="AK1927" s="29">
        <v>0</v>
      </c>
      <c r="AL1927" s="29">
        <v>0</v>
      </c>
      <c r="AM1927" s="29" t="s">
        <v>28</v>
      </c>
      <c r="AN1927" s="158" t="s">
        <v>28</v>
      </c>
      <c r="AO1927" s="29" t="s">
        <v>28</v>
      </c>
      <c r="AP1927" s="29">
        <v>1</v>
      </c>
      <c r="AQ1927" s="29">
        <v>835</v>
      </c>
      <c r="AR1927" s="29">
        <v>715</v>
      </c>
      <c r="AS1927" s="29">
        <v>170</v>
      </c>
      <c r="AT1927" s="29">
        <v>11.22</v>
      </c>
      <c r="AU1927" s="144">
        <v>0.101494</v>
      </c>
      <c r="AV1927" s="36"/>
      <c r="AW1927" s="102"/>
      <c r="AX1927" s="129" t="s">
        <v>4770</v>
      </c>
      <c r="AY1927" s="106"/>
      <c r="BH1927" t="str">
        <f t="shared" si="407"/>
        <v>AV</v>
      </c>
      <c r="BJ1927" t="str">
        <f t="shared" si="408"/>
        <v>OK</v>
      </c>
      <c r="BK1927" s="130" t="s">
        <v>5302</v>
      </c>
      <c r="BL1927" s="130" t="e">
        <v>#VALUE!</v>
      </c>
      <c r="BM1927" s="131">
        <v>27740</v>
      </c>
      <c r="BN1927" s="131" t="s">
        <v>37</v>
      </c>
      <c r="BO1927" t="e">
        <v>#N/A</v>
      </c>
      <c r="BP1927">
        <v>0</v>
      </c>
    </row>
    <row r="1928" spans="1:68" x14ac:dyDescent="0.3">
      <c r="A1928" s="1"/>
      <c r="B1928" s="47"/>
      <c r="C1928" s="45">
        <v>1136601</v>
      </c>
      <c r="D1928" s="40">
        <v>1046998</v>
      </c>
      <c r="E1928" s="40"/>
      <c r="F1928" s="39" t="s">
        <v>5997</v>
      </c>
      <c r="G1928" s="29" t="s">
        <v>47</v>
      </c>
      <c r="H1928" s="157" t="s">
        <v>4781</v>
      </c>
      <c r="I1928" s="148"/>
      <c r="J1928" s="147"/>
      <c r="K1928" s="148"/>
      <c r="L1928" s="148"/>
      <c r="M1928" s="147"/>
      <c r="N1928" s="29">
        <f t="shared" si="400"/>
        <v>1046998</v>
      </c>
      <c r="O1928" s="29" t="str">
        <f t="shared" si="401"/>
        <v/>
      </c>
      <c r="P1928" s="29" t="str">
        <f t="shared" si="402"/>
        <v/>
      </c>
      <c r="Q1928" s="29" t="str">
        <f t="shared" si="403"/>
        <v/>
      </c>
      <c r="R1928" s="29" t="str">
        <f t="shared" si="404"/>
        <v/>
      </c>
      <c r="S1928" s="29" t="str">
        <f t="shared" si="405"/>
        <v/>
      </c>
      <c r="T1928" s="29" t="str">
        <f t="shared" si="406"/>
        <v/>
      </c>
      <c r="U1928" s="29"/>
      <c r="V1928" s="29"/>
      <c r="W1928" s="55" t="s">
        <v>1214</v>
      </c>
      <c r="X1928" s="29" t="s">
        <v>158</v>
      </c>
      <c r="Y1928" s="146"/>
      <c r="Z1928" s="33">
        <v>28052</v>
      </c>
      <c r="AA1928" s="34"/>
      <c r="AB1928" s="33">
        <f t="shared" si="412"/>
        <v>28052</v>
      </c>
      <c r="AC1928" s="34"/>
      <c r="AD1928" s="145">
        <f t="shared" si="413"/>
        <v>23376.667000000001</v>
      </c>
      <c r="AE1928" s="105"/>
      <c r="AF1928" s="34"/>
      <c r="AG1928" s="34"/>
      <c r="AH1928" s="34"/>
      <c r="AI1928" s="29">
        <v>12.19</v>
      </c>
      <c r="AJ1928" s="29">
        <v>0.110058</v>
      </c>
      <c r="AK1928" s="29">
        <v>1</v>
      </c>
      <c r="AL1928" s="29">
        <v>0</v>
      </c>
      <c r="AM1928" s="29" t="s">
        <v>28</v>
      </c>
      <c r="AN1928" s="158" t="s">
        <v>28</v>
      </c>
      <c r="AO1928" s="29" t="s">
        <v>28</v>
      </c>
      <c r="AP1928" s="29">
        <v>1</v>
      </c>
      <c r="AQ1928" s="29">
        <v>830</v>
      </c>
      <c r="AR1928" s="29">
        <v>780</v>
      </c>
      <c r="AS1928" s="29">
        <v>170</v>
      </c>
      <c r="AT1928" s="29">
        <v>12.19</v>
      </c>
      <c r="AU1928" s="144">
        <v>0.110058</v>
      </c>
      <c r="AV1928" s="36"/>
      <c r="AW1928" s="102"/>
      <c r="AX1928" s="129" t="s">
        <v>4770</v>
      </c>
      <c r="AY1928" s="106"/>
      <c r="BH1928" t="str">
        <f t="shared" si="407"/>
        <v>AV</v>
      </c>
      <c r="BJ1928" t="str">
        <f t="shared" si="408"/>
        <v>OK</v>
      </c>
      <c r="BK1928" s="130" t="s">
        <v>5302</v>
      </c>
      <c r="BL1928" s="130" t="e">
        <v>#VALUE!</v>
      </c>
      <c r="BM1928" s="131">
        <v>28052</v>
      </c>
      <c r="BN1928" s="131" t="s">
        <v>37</v>
      </c>
      <c r="BO1928" t="e">
        <v>#N/A</v>
      </c>
      <c r="BP1928">
        <v>0</v>
      </c>
    </row>
    <row r="1929" spans="1:68" x14ac:dyDescent="0.3">
      <c r="A1929" s="1"/>
      <c r="B1929" s="47"/>
      <c r="C1929" s="45">
        <v>1136602</v>
      </c>
      <c r="D1929" s="40">
        <v>1046999</v>
      </c>
      <c r="E1929" s="40"/>
      <c r="F1929" s="39" t="s">
        <v>5996</v>
      </c>
      <c r="G1929" s="29" t="s">
        <v>47</v>
      </c>
      <c r="H1929" s="157" t="s">
        <v>4781</v>
      </c>
      <c r="I1929" s="148"/>
      <c r="J1929" s="147"/>
      <c r="K1929" s="148"/>
      <c r="L1929" s="148"/>
      <c r="M1929" s="147"/>
      <c r="N1929" s="29">
        <f t="shared" si="400"/>
        <v>1046999</v>
      </c>
      <c r="O1929" s="29" t="str">
        <f t="shared" si="401"/>
        <v/>
      </c>
      <c r="P1929" s="29" t="str">
        <f t="shared" si="402"/>
        <v/>
      </c>
      <c r="Q1929" s="29" t="str">
        <f t="shared" si="403"/>
        <v/>
      </c>
      <c r="R1929" s="29" t="str">
        <f t="shared" si="404"/>
        <v/>
      </c>
      <c r="S1929" s="29" t="str">
        <f t="shared" si="405"/>
        <v/>
      </c>
      <c r="T1929" s="29" t="str">
        <f t="shared" si="406"/>
        <v/>
      </c>
      <c r="U1929" s="29"/>
      <c r="V1929" s="29"/>
      <c r="W1929" s="55" t="s">
        <v>1214</v>
      </c>
      <c r="X1929" s="29" t="s">
        <v>158</v>
      </c>
      <c r="Y1929" s="146"/>
      <c r="Z1929" s="33">
        <v>34435</v>
      </c>
      <c r="AA1929" s="34"/>
      <c r="AB1929" s="33">
        <f t="shared" si="412"/>
        <v>34435</v>
      </c>
      <c r="AC1929" s="34"/>
      <c r="AD1929" s="145">
        <f t="shared" si="413"/>
        <v>28695.832999999999</v>
      </c>
      <c r="AE1929" s="105"/>
      <c r="AF1929" s="34"/>
      <c r="AG1929" s="34"/>
      <c r="AH1929" s="34"/>
      <c r="AI1929" s="29">
        <v>14</v>
      </c>
      <c r="AJ1929" s="29">
        <v>0.13727500000000001</v>
      </c>
      <c r="AK1929" s="29">
        <v>0</v>
      </c>
      <c r="AL1929" s="29">
        <v>0</v>
      </c>
      <c r="AM1929" s="29" t="s">
        <v>28</v>
      </c>
      <c r="AN1929" s="158" t="s">
        <v>28</v>
      </c>
      <c r="AO1929" s="29" t="s">
        <v>28</v>
      </c>
      <c r="AP1929" s="29">
        <v>1</v>
      </c>
      <c r="AQ1929" s="29">
        <v>950</v>
      </c>
      <c r="AR1929" s="29">
        <v>850</v>
      </c>
      <c r="AS1929" s="29">
        <v>170</v>
      </c>
      <c r="AT1929" s="29">
        <v>14</v>
      </c>
      <c r="AU1929" s="144">
        <v>0.13727500000000001</v>
      </c>
      <c r="AV1929" s="36"/>
      <c r="AW1929" s="102"/>
      <c r="AX1929" s="129" t="s">
        <v>4770</v>
      </c>
      <c r="AY1929" s="106"/>
      <c r="BH1929" t="str">
        <f t="shared" si="407"/>
        <v>AV</v>
      </c>
      <c r="BJ1929" t="str">
        <f t="shared" si="408"/>
        <v>OK</v>
      </c>
      <c r="BK1929" s="130" t="s">
        <v>5302</v>
      </c>
      <c r="BL1929" s="130" t="e">
        <v>#VALUE!</v>
      </c>
      <c r="BM1929" s="131">
        <v>34435</v>
      </c>
      <c r="BN1929" s="131" t="s">
        <v>37</v>
      </c>
      <c r="BO1929" t="e">
        <v>#N/A</v>
      </c>
      <c r="BP1929">
        <v>0</v>
      </c>
    </row>
    <row r="1930" spans="1:68" ht="25.2" x14ac:dyDescent="0.3">
      <c r="A1930" s="1"/>
      <c r="B1930" s="47">
        <v>1668</v>
      </c>
      <c r="C1930" s="45">
        <v>1121509</v>
      </c>
      <c r="D1930" s="40"/>
      <c r="E1930" s="40"/>
      <c r="F1930" s="39" t="s">
        <v>4120</v>
      </c>
      <c r="G1930" s="29" t="s">
        <v>31</v>
      </c>
      <c r="H1930" s="157"/>
      <c r="I1930" s="148"/>
      <c r="J1930" s="147"/>
      <c r="K1930" s="148">
        <v>0</v>
      </c>
      <c r="L1930" s="148"/>
      <c r="M1930" s="147"/>
      <c r="N1930" s="29" t="str">
        <f t="shared" si="400"/>
        <v/>
      </c>
      <c r="O1930" s="29" t="str">
        <f t="shared" si="401"/>
        <v/>
      </c>
      <c r="P1930" s="29" t="str">
        <f t="shared" si="402"/>
        <v/>
      </c>
      <c r="Q1930" s="29" t="str">
        <f t="shared" si="403"/>
        <v/>
      </c>
      <c r="R1930" s="29" t="str">
        <f t="shared" si="404"/>
        <v/>
      </c>
      <c r="S1930" s="29" t="str">
        <f t="shared" si="405"/>
        <v/>
      </c>
      <c r="T1930" s="29" t="str">
        <f t="shared" si="406"/>
        <v/>
      </c>
      <c r="U1930" s="29"/>
      <c r="V1930" s="29"/>
      <c r="W1930" s="55" t="s">
        <v>1214</v>
      </c>
      <c r="X1930" s="29" t="s">
        <v>158</v>
      </c>
      <c r="Y1930" s="146">
        <v>11500</v>
      </c>
      <c r="Z1930" s="33">
        <v>14720</v>
      </c>
      <c r="AA1930" s="34">
        <f t="shared" ref="AA1930:AA1953" si="414">ROUND(Z1930/Y1930-1,3)</f>
        <v>0.28000000000000003</v>
      </c>
      <c r="AB1930" s="33">
        <f t="shared" si="412"/>
        <v>14720</v>
      </c>
      <c r="AC1930" s="34">
        <f t="shared" ref="AC1930:AC1953" si="415">(AD1930-AE1930)/AE1930</f>
        <v>0.28000007930435045</v>
      </c>
      <c r="AD1930" s="145">
        <f t="shared" si="413"/>
        <v>12266.666999999999</v>
      </c>
      <c r="AE1930" s="105">
        <v>9583.3330000000005</v>
      </c>
      <c r="AF1930" s="34" t="s">
        <v>93</v>
      </c>
      <c r="AG1930" s="34" t="s">
        <v>36</v>
      </c>
      <c r="AH1930" s="34" t="s">
        <v>36</v>
      </c>
      <c r="AI1930" s="29">
        <v>6.07</v>
      </c>
      <c r="AJ1930" s="29">
        <v>4.1960049999999999E-2</v>
      </c>
      <c r="AK1930" s="29">
        <v>0</v>
      </c>
      <c r="AL1930" s="29">
        <v>0</v>
      </c>
      <c r="AM1930" s="29" t="s">
        <v>28</v>
      </c>
      <c r="AN1930" s="44" t="s">
        <v>27</v>
      </c>
      <c r="AO1930" s="29" t="s">
        <v>28</v>
      </c>
      <c r="AP1930" s="29">
        <v>1</v>
      </c>
      <c r="AQ1930" s="29">
        <v>590</v>
      </c>
      <c r="AR1930" s="29">
        <v>680</v>
      </c>
      <c r="AS1930" s="29">
        <v>125</v>
      </c>
      <c r="AT1930" s="29">
        <v>6.07</v>
      </c>
      <c r="AU1930" s="144">
        <v>5.015E-2</v>
      </c>
      <c r="AV1930" s="36"/>
      <c r="AW1930" s="102">
        <v>44522</v>
      </c>
      <c r="AX1930" s="129" t="s">
        <v>33</v>
      </c>
      <c r="AY1930" s="106" t="e">
        <v>#N/A</v>
      </c>
      <c r="BD1930" t="s">
        <v>4497</v>
      </c>
      <c r="BE1930">
        <v>0</v>
      </c>
      <c r="BF1930" t="s">
        <v>4741</v>
      </c>
      <c r="BH1930" t="str">
        <f t="shared" si="407"/>
        <v/>
      </c>
      <c r="BJ1930" t="str">
        <f t="shared" si="408"/>
        <v>OK</v>
      </c>
      <c r="BK1930" s="130" t="s">
        <v>5302</v>
      </c>
      <c r="BL1930" s="130" t="e">
        <v>#VALUE!</v>
      </c>
      <c r="BM1930" s="131" t="s">
        <v>33</v>
      </c>
      <c r="BN1930" s="131" t="e">
        <v>#VALUE!</v>
      </c>
      <c r="BO1930" t="e">
        <v>#N/A</v>
      </c>
      <c r="BP1930">
        <v>0</v>
      </c>
    </row>
    <row r="1931" spans="1:68" ht="25.2" x14ac:dyDescent="0.3">
      <c r="A1931" s="1"/>
      <c r="B1931" s="47">
        <v>1669</v>
      </c>
      <c r="C1931" s="45">
        <v>1121510</v>
      </c>
      <c r="D1931" s="40"/>
      <c r="E1931" s="40"/>
      <c r="F1931" s="39" t="s">
        <v>4121</v>
      </c>
      <c r="G1931" s="29" t="s">
        <v>31</v>
      </c>
      <c r="H1931" s="157"/>
      <c r="I1931" s="148"/>
      <c r="J1931" s="147"/>
      <c r="K1931" s="148">
        <v>0</v>
      </c>
      <c r="L1931" s="148"/>
      <c r="M1931" s="147"/>
      <c r="N1931" s="29" t="str">
        <f t="shared" si="400"/>
        <v/>
      </c>
      <c r="O1931" s="29" t="str">
        <f t="shared" si="401"/>
        <v/>
      </c>
      <c r="P1931" s="29" t="str">
        <f t="shared" si="402"/>
        <v/>
      </c>
      <c r="Q1931" s="29" t="str">
        <f t="shared" si="403"/>
        <v/>
      </c>
      <c r="R1931" s="29" t="str">
        <f t="shared" si="404"/>
        <v/>
      </c>
      <c r="S1931" s="29" t="str">
        <f t="shared" si="405"/>
        <v/>
      </c>
      <c r="T1931" s="29" t="str">
        <f t="shared" si="406"/>
        <v/>
      </c>
      <c r="U1931" s="29"/>
      <c r="V1931" s="29"/>
      <c r="W1931" s="55" t="s">
        <v>1214</v>
      </c>
      <c r="X1931" s="29" t="s">
        <v>158</v>
      </c>
      <c r="Y1931" s="146">
        <v>13500</v>
      </c>
      <c r="Z1931" s="33">
        <v>17280</v>
      </c>
      <c r="AA1931" s="34">
        <f t="shared" si="414"/>
        <v>0.28000000000000003</v>
      </c>
      <c r="AB1931" s="33">
        <f t="shared" si="412"/>
        <v>17280</v>
      </c>
      <c r="AC1931" s="34">
        <f t="shared" si="415"/>
        <v>0.28000000000000003</v>
      </c>
      <c r="AD1931" s="145">
        <f t="shared" si="413"/>
        <v>14400</v>
      </c>
      <c r="AE1931" s="105">
        <v>11250</v>
      </c>
      <c r="AF1931" s="34" t="s">
        <v>93</v>
      </c>
      <c r="AG1931" s="34" t="s">
        <v>36</v>
      </c>
      <c r="AH1931" s="34" t="s">
        <v>36</v>
      </c>
      <c r="AI1931" s="29">
        <v>7.53</v>
      </c>
      <c r="AJ1931" s="29">
        <v>5.3332400000000002E-2</v>
      </c>
      <c r="AK1931" s="29">
        <v>0</v>
      </c>
      <c r="AL1931" s="29">
        <v>0</v>
      </c>
      <c r="AM1931" s="29" t="s">
        <v>28</v>
      </c>
      <c r="AN1931" s="44" t="s">
        <v>27</v>
      </c>
      <c r="AO1931" s="29" t="s">
        <v>28</v>
      </c>
      <c r="AP1931" s="29">
        <v>1</v>
      </c>
      <c r="AQ1931" s="29">
        <v>890</v>
      </c>
      <c r="AR1931" s="29">
        <v>680</v>
      </c>
      <c r="AS1931" s="29">
        <v>125</v>
      </c>
      <c r="AT1931" s="29">
        <v>7.53</v>
      </c>
      <c r="AU1931" s="144">
        <v>7.5649999999999995E-2</v>
      </c>
      <c r="AV1931" s="36"/>
      <c r="AW1931" s="102">
        <v>44522</v>
      </c>
      <c r="AX1931" s="129" t="s">
        <v>33</v>
      </c>
      <c r="AY1931" s="106" t="e">
        <v>#N/A</v>
      </c>
      <c r="BD1931" t="s">
        <v>4497</v>
      </c>
      <c r="BE1931">
        <v>0</v>
      </c>
      <c r="BF1931" t="s">
        <v>4741</v>
      </c>
      <c r="BH1931" t="str">
        <f t="shared" si="407"/>
        <v/>
      </c>
      <c r="BJ1931" t="str">
        <f t="shared" si="408"/>
        <v>OK</v>
      </c>
      <c r="BK1931" s="130" t="s">
        <v>5302</v>
      </c>
      <c r="BL1931" s="130" t="e">
        <v>#VALUE!</v>
      </c>
      <c r="BM1931" s="131" t="s">
        <v>33</v>
      </c>
      <c r="BN1931" s="131" t="e">
        <v>#VALUE!</v>
      </c>
      <c r="BO1931" t="e">
        <v>#N/A</v>
      </c>
      <c r="BP1931">
        <v>0</v>
      </c>
    </row>
    <row r="1932" spans="1:68" ht="25.2" x14ac:dyDescent="0.3">
      <c r="A1932" s="1"/>
      <c r="B1932" s="47">
        <v>1670</v>
      </c>
      <c r="C1932" s="45">
        <v>1121511</v>
      </c>
      <c r="D1932" s="40"/>
      <c r="E1932" s="40"/>
      <c r="F1932" s="39" t="s">
        <v>4122</v>
      </c>
      <c r="G1932" s="29" t="s">
        <v>31</v>
      </c>
      <c r="H1932" s="157"/>
      <c r="I1932" s="148"/>
      <c r="J1932" s="147"/>
      <c r="K1932" s="148">
        <v>0</v>
      </c>
      <c r="L1932" s="148"/>
      <c r="M1932" s="147"/>
      <c r="N1932" s="29" t="str">
        <f t="shared" si="400"/>
        <v/>
      </c>
      <c r="O1932" s="29" t="str">
        <f t="shared" si="401"/>
        <v/>
      </c>
      <c r="P1932" s="29" t="str">
        <f t="shared" si="402"/>
        <v/>
      </c>
      <c r="Q1932" s="29" t="str">
        <f t="shared" si="403"/>
        <v/>
      </c>
      <c r="R1932" s="29" t="str">
        <f t="shared" si="404"/>
        <v/>
      </c>
      <c r="S1932" s="29" t="str">
        <f t="shared" si="405"/>
        <v/>
      </c>
      <c r="T1932" s="29" t="str">
        <f t="shared" si="406"/>
        <v/>
      </c>
      <c r="U1932" s="29"/>
      <c r="V1932" s="29"/>
      <c r="W1932" s="55" t="s">
        <v>1214</v>
      </c>
      <c r="X1932" s="29" t="s">
        <v>158</v>
      </c>
      <c r="Y1932" s="146">
        <v>15900</v>
      </c>
      <c r="Z1932" s="33">
        <v>20352</v>
      </c>
      <c r="AA1932" s="34">
        <f t="shared" si="414"/>
        <v>0.28000000000000003</v>
      </c>
      <c r="AB1932" s="33">
        <f t="shared" si="412"/>
        <v>20352</v>
      </c>
      <c r="AC1932" s="34">
        <f t="shared" si="415"/>
        <v>0.28000000000000003</v>
      </c>
      <c r="AD1932" s="145">
        <f t="shared" si="413"/>
        <v>16960</v>
      </c>
      <c r="AE1932" s="105">
        <v>13250</v>
      </c>
      <c r="AF1932" s="34" t="s">
        <v>93</v>
      </c>
      <c r="AG1932" s="34" t="s">
        <v>36</v>
      </c>
      <c r="AH1932" s="34" t="s">
        <v>36</v>
      </c>
      <c r="AI1932" s="29">
        <v>9.81</v>
      </c>
      <c r="AJ1932" s="29">
        <v>6.5489049999999993E-2</v>
      </c>
      <c r="AK1932" s="29">
        <v>0</v>
      </c>
      <c r="AL1932" s="29">
        <v>0</v>
      </c>
      <c r="AM1932" s="29" t="s">
        <v>28</v>
      </c>
      <c r="AN1932" s="44" t="s">
        <v>27</v>
      </c>
      <c r="AO1932" s="29" t="s">
        <v>28</v>
      </c>
      <c r="AP1932" s="29">
        <v>1</v>
      </c>
      <c r="AQ1932" s="29">
        <v>890</v>
      </c>
      <c r="AR1932" s="29">
        <v>680</v>
      </c>
      <c r="AS1932" s="29">
        <v>125</v>
      </c>
      <c r="AT1932" s="29">
        <v>9.81</v>
      </c>
      <c r="AU1932" s="144">
        <v>7.5649999999999995E-2</v>
      </c>
      <c r="AV1932" s="36"/>
      <c r="AW1932" s="102">
        <v>44522</v>
      </c>
      <c r="AX1932" s="129" t="s">
        <v>33</v>
      </c>
      <c r="AY1932" s="106" t="e">
        <v>#N/A</v>
      </c>
      <c r="BD1932" t="s">
        <v>4497</v>
      </c>
      <c r="BE1932">
        <v>0</v>
      </c>
      <c r="BF1932" t="s">
        <v>4741</v>
      </c>
      <c r="BH1932" t="str">
        <f t="shared" si="407"/>
        <v/>
      </c>
      <c r="BJ1932" t="str">
        <f t="shared" si="408"/>
        <v>OK</v>
      </c>
      <c r="BK1932" s="130" t="s">
        <v>5302</v>
      </c>
      <c r="BL1932" s="130" t="e">
        <v>#VALUE!</v>
      </c>
      <c r="BM1932" s="131" t="s">
        <v>33</v>
      </c>
      <c r="BN1932" s="131" t="e">
        <v>#VALUE!</v>
      </c>
      <c r="BO1932" t="e">
        <v>#N/A</v>
      </c>
      <c r="BP1932">
        <v>0</v>
      </c>
    </row>
    <row r="1933" spans="1:68" ht="25.2" x14ac:dyDescent="0.3">
      <c r="A1933" s="1"/>
      <c r="B1933" s="47">
        <v>1671</v>
      </c>
      <c r="C1933" s="45">
        <v>1121512</v>
      </c>
      <c r="D1933" s="40"/>
      <c r="E1933" s="40"/>
      <c r="F1933" s="39" t="s">
        <v>4123</v>
      </c>
      <c r="G1933" s="29" t="s">
        <v>31</v>
      </c>
      <c r="H1933" s="157"/>
      <c r="I1933" s="148"/>
      <c r="J1933" s="147"/>
      <c r="K1933" s="148">
        <v>0</v>
      </c>
      <c r="L1933" s="148"/>
      <c r="M1933" s="147"/>
      <c r="N1933" s="29" t="str">
        <f t="shared" si="400"/>
        <v/>
      </c>
      <c r="O1933" s="29" t="str">
        <f t="shared" si="401"/>
        <v/>
      </c>
      <c r="P1933" s="29" t="str">
        <f t="shared" si="402"/>
        <v/>
      </c>
      <c r="Q1933" s="29" t="str">
        <f t="shared" si="403"/>
        <v/>
      </c>
      <c r="R1933" s="29" t="str">
        <f t="shared" si="404"/>
        <v/>
      </c>
      <c r="S1933" s="29" t="str">
        <f t="shared" si="405"/>
        <v/>
      </c>
      <c r="T1933" s="29" t="str">
        <f t="shared" si="406"/>
        <v/>
      </c>
      <c r="U1933" s="29"/>
      <c r="V1933" s="29"/>
      <c r="W1933" s="55" t="s">
        <v>1214</v>
      </c>
      <c r="X1933" s="29" t="s">
        <v>158</v>
      </c>
      <c r="Y1933" s="146">
        <v>17100</v>
      </c>
      <c r="Z1933" s="33">
        <v>21888</v>
      </c>
      <c r="AA1933" s="34">
        <f t="shared" si="414"/>
        <v>0.28000000000000003</v>
      </c>
      <c r="AB1933" s="33">
        <f t="shared" si="412"/>
        <v>21888</v>
      </c>
      <c r="AC1933" s="34">
        <f t="shared" si="415"/>
        <v>0.28000000000000003</v>
      </c>
      <c r="AD1933" s="145">
        <f t="shared" si="413"/>
        <v>18240</v>
      </c>
      <c r="AE1933" s="105">
        <v>14250</v>
      </c>
      <c r="AF1933" s="34" t="s">
        <v>93</v>
      </c>
      <c r="AG1933" s="34" t="s">
        <v>36</v>
      </c>
      <c r="AH1933" s="34" t="s">
        <v>36</v>
      </c>
      <c r="AI1933" s="29">
        <v>10.53</v>
      </c>
      <c r="AJ1933" s="29">
        <v>8.1175049999999999E-2</v>
      </c>
      <c r="AK1933" s="29">
        <v>0</v>
      </c>
      <c r="AL1933" s="29">
        <v>0</v>
      </c>
      <c r="AM1933" s="29" t="s">
        <v>28</v>
      </c>
      <c r="AN1933" s="44" t="s">
        <v>27</v>
      </c>
      <c r="AO1933" s="29" t="s">
        <v>28</v>
      </c>
      <c r="AP1933" s="29">
        <v>1</v>
      </c>
      <c r="AQ1933" s="29">
        <v>1190</v>
      </c>
      <c r="AR1933" s="29">
        <v>680</v>
      </c>
      <c r="AS1933" s="29">
        <v>125</v>
      </c>
      <c r="AT1933" s="29">
        <v>10.53</v>
      </c>
      <c r="AU1933" s="144">
        <v>0.10115</v>
      </c>
      <c r="AV1933" s="36"/>
      <c r="AW1933" s="102">
        <v>44522</v>
      </c>
      <c r="AX1933" s="129" t="s">
        <v>33</v>
      </c>
      <c r="AY1933" s="106" t="e">
        <v>#N/A</v>
      </c>
      <c r="BD1933" t="s">
        <v>4497</v>
      </c>
      <c r="BE1933">
        <v>0</v>
      </c>
      <c r="BF1933" t="s">
        <v>4741</v>
      </c>
      <c r="BH1933" t="str">
        <f t="shared" si="407"/>
        <v/>
      </c>
      <c r="BJ1933" t="str">
        <f t="shared" si="408"/>
        <v>OK</v>
      </c>
      <c r="BK1933" s="130" t="s">
        <v>5302</v>
      </c>
      <c r="BL1933" s="130" t="e">
        <v>#VALUE!</v>
      </c>
      <c r="BM1933" s="131" t="s">
        <v>33</v>
      </c>
      <c r="BN1933" s="131" t="e">
        <v>#VALUE!</v>
      </c>
      <c r="BO1933" t="e">
        <v>#N/A</v>
      </c>
      <c r="BP1933">
        <v>0</v>
      </c>
    </row>
    <row r="1934" spans="1:68" ht="25.2" x14ac:dyDescent="0.3">
      <c r="A1934" s="1"/>
      <c r="B1934" s="47">
        <v>1672</v>
      </c>
      <c r="C1934" s="45">
        <v>1121513</v>
      </c>
      <c r="D1934" s="40"/>
      <c r="E1934" s="40"/>
      <c r="F1934" s="39" t="s">
        <v>4124</v>
      </c>
      <c r="G1934" s="29" t="s">
        <v>31</v>
      </c>
      <c r="H1934" s="157"/>
      <c r="I1934" s="148"/>
      <c r="J1934" s="147"/>
      <c r="K1934" s="148">
        <v>0</v>
      </c>
      <c r="L1934" s="148"/>
      <c r="M1934" s="147"/>
      <c r="N1934" s="29" t="str">
        <f t="shared" si="400"/>
        <v/>
      </c>
      <c r="O1934" s="29" t="str">
        <f t="shared" si="401"/>
        <v/>
      </c>
      <c r="P1934" s="29" t="str">
        <f t="shared" si="402"/>
        <v/>
      </c>
      <c r="Q1934" s="29" t="str">
        <f t="shared" si="403"/>
        <v/>
      </c>
      <c r="R1934" s="29" t="str">
        <f t="shared" si="404"/>
        <v/>
      </c>
      <c r="S1934" s="29" t="str">
        <f t="shared" si="405"/>
        <v/>
      </c>
      <c r="T1934" s="29" t="str">
        <f t="shared" si="406"/>
        <v/>
      </c>
      <c r="U1934" s="29"/>
      <c r="V1934" s="29"/>
      <c r="W1934" s="55" t="s">
        <v>1214</v>
      </c>
      <c r="X1934" s="29" t="s">
        <v>158</v>
      </c>
      <c r="Y1934" s="146">
        <v>18600</v>
      </c>
      <c r="Z1934" s="33">
        <v>23808</v>
      </c>
      <c r="AA1934" s="34">
        <f t="shared" si="414"/>
        <v>0.28000000000000003</v>
      </c>
      <c r="AB1934" s="33">
        <f t="shared" si="412"/>
        <v>23808</v>
      </c>
      <c r="AC1934" s="34">
        <f t="shared" si="415"/>
        <v>0.28000000000000003</v>
      </c>
      <c r="AD1934" s="145">
        <f t="shared" si="413"/>
        <v>19840</v>
      </c>
      <c r="AE1934" s="105">
        <v>15500</v>
      </c>
      <c r="AF1934" s="34" t="s">
        <v>93</v>
      </c>
      <c r="AG1934" s="34" t="s">
        <v>36</v>
      </c>
      <c r="AH1934" s="34" t="s">
        <v>36</v>
      </c>
      <c r="AI1934" s="29">
        <v>12.7</v>
      </c>
      <c r="AJ1934" s="29">
        <v>8.9018050000000001E-2</v>
      </c>
      <c r="AK1934" s="29">
        <v>0</v>
      </c>
      <c r="AL1934" s="29">
        <v>0</v>
      </c>
      <c r="AM1934" s="29" t="s">
        <v>28</v>
      </c>
      <c r="AN1934" s="44" t="s">
        <v>27</v>
      </c>
      <c r="AO1934" s="29" t="s">
        <v>28</v>
      </c>
      <c r="AP1934" s="29">
        <v>1</v>
      </c>
      <c r="AQ1934" s="29">
        <v>1190</v>
      </c>
      <c r="AR1934" s="29">
        <v>680</v>
      </c>
      <c r="AS1934" s="29">
        <v>125</v>
      </c>
      <c r="AT1934" s="29">
        <v>12.7</v>
      </c>
      <c r="AU1934" s="144">
        <v>0.10115</v>
      </c>
      <c r="AV1934" s="36"/>
      <c r="AW1934" s="102">
        <v>44522</v>
      </c>
      <c r="AX1934" s="129" t="s">
        <v>33</v>
      </c>
      <c r="AY1934" s="106" t="e">
        <v>#N/A</v>
      </c>
      <c r="BD1934" t="s">
        <v>4497</v>
      </c>
      <c r="BE1934">
        <v>0</v>
      </c>
      <c r="BF1934" t="s">
        <v>4741</v>
      </c>
      <c r="BH1934" t="str">
        <f t="shared" si="407"/>
        <v/>
      </c>
      <c r="BJ1934" t="str">
        <f t="shared" si="408"/>
        <v>OK</v>
      </c>
      <c r="BK1934" s="130" t="s">
        <v>5302</v>
      </c>
      <c r="BL1934" s="130" t="e">
        <v>#VALUE!</v>
      </c>
      <c r="BM1934" s="131" t="s">
        <v>33</v>
      </c>
      <c r="BN1934" s="131" t="e">
        <v>#VALUE!</v>
      </c>
      <c r="BO1934" t="e">
        <v>#N/A</v>
      </c>
      <c r="BP1934">
        <v>0</v>
      </c>
    </row>
    <row r="1935" spans="1:68" ht="37.799999999999997" x14ac:dyDescent="0.3">
      <c r="A1935" s="1"/>
      <c r="B1935" s="47">
        <v>1673</v>
      </c>
      <c r="C1935" s="45">
        <v>1093473</v>
      </c>
      <c r="D1935" s="29">
        <v>1046991</v>
      </c>
      <c r="E1935" s="29"/>
      <c r="F1935" s="39" t="s">
        <v>1342</v>
      </c>
      <c r="G1935" s="29" t="s">
        <v>47</v>
      </c>
      <c r="H1935" s="70" t="s">
        <v>62</v>
      </c>
      <c r="I1935" s="148" t="s">
        <v>32</v>
      </c>
      <c r="J1935" s="147" t="s">
        <v>33</v>
      </c>
      <c r="K1935" s="148">
        <v>0</v>
      </c>
      <c r="L1935" s="148" t="s">
        <v>32</v>
      </c>
      <c r="M1935" s="147" t="s">
        <v>33</v>
      </c>
      <c r="N1935" s="29">
        <f t="shared" si="400"/>
        <v>1046991</v>
      </c>
      <c r="O1935" s="29" t="str">
        <f t="shared" si="401"/>
        <v/>
      </c>
      <c r="P1935" s="29" t="str">
        <f t="shared" si="402"/>
        <v/>
      </c>
      <c r="Q1935" s="29">
        <f t="shared" si="403"/>
        <v>1136593</v>
      </c>
      <c r="R1935" s="29" t="str">
        <f t="shared" si="404"/>
        <v/>
      </c>
      <c r="S1935" s="29" t="str">
        <f t="shared" si="405"/>
        <v/>
      </c>
      <c r="T1935" s="29">
        <f t="shared" si="406"/>
        <v>1136593</v>
      </c>
      <c r="U1935" s="29">
        <v>1136593</v>
      </c>
      <c r="V1935" s="29"/>
      <c r="W1935" s="55" t="s">
        <v>1214</v>
      </c>
      <c r="X1935" s="29" t="s">
        <v>158</v>
      </c>
      <c r="Y1935" s="146">
        <v>15341</v>
      </c>
      <c r="Z1935" s="33">
        <v>19636</v>
      </c>
      <c r="AA1935" s="34">
        <f t="shared" si="414"/>
        <v>0.28000000000000003</v>
      </c>
      <c r="AB1935" s="33">
        <f t="shared" si="412"/>
        <v>19636</v>
      </c>
      <c r="AC1935" s="34">
        <f t="shared" si="415"/>
        <v>0.27996865184880654</v>
      </c>
      <c r="AD1935" s="145">
        <f t="shared" si="413"/>
        <v>16363.333000000001</v>
      </c>
      <c r="AE1935" s="105">
        <v>12784.166999999999</v>
      </c>
      <c r="AF1935" s="34" t="s">
        <v>36</v>
      </c>
      <c r="AG1935" s="34" t="s">
        <v>36</v>
      </c>
      <c r="AH1935" s="34" t="s">
        <v>36</v>
      </c>
      <c r="AI1935" s="29">
        <v>8.32</v>
      </c>
      <c r="AJ1935" s="29">
        <v>6.0062999999999998E-2</v>
      </c>
      <c r="AK1935" s="29">
        <v>12</v>
      </c>
      <c r="AL1935" s="29">
        <v>0</v>
      </c>
      <c r="AM1935" s="29" t="s">
        <v>28</v>
      </c>
      <c r="AN1935" s="158" t="s">
        <v>28</v>
      </c>
      <c r="AO1935" s="29" t="s">
        <v>28</v>
      </c>
      <c r="AP1935" s="29">
        <v>1</v>
      </c>
      <c r="AQ1935" s="29">
        <v>620</v>
      </c>
      <c r="AR1935" s="29">
        <v>125</v>
      </c>
      <c r="AS1935" s="29">
        <v>775</v>
      </c>
      <c r="AT1935" s="29">
        <v>8.6170000000000009</v>
      </c>
      <c r="AU1935" s="144">
        <v>6.0062999999999998E-2</v>
      </c>
      <c r="AV1935" s="36" t="s">
        <v>28</v>
      </c>
      <c r="AW1935" s="102">
        <v>43578</v>
      </c>
      <c r="AX1935" s="129" t="s">
        <v>33</v>
      </c>
      <c r="AY1935" s="106">
        <v>220</v>
      </c>
      <c r="BD1935" t="s">
        <v>1350</v>
      </c>
      <c r="BE1935" t="s">
        <v>4498</v>
      </c>
      <c r="BF1935" t="s">
        <v>4741</v>
      </c>
      <c r="BH1935" t="str">
        <f t="shared" si="407"/>
        <v>AV</v>
      </c>
      <c r="BJ1935" t="str">
        <f t="shared" si="408"/>
        <v>OK</v>
      </c>
      <c r="BK1935" s="130">
        <v>19636</v>
      </c>
      <c r="BL1935" s="130" t="s">
        <v>37</v>
      </c>
      <c r="BM1935" s="131" t="s">
        <v>33</v>
      </c>
      <c r="BN1935" s="131" t="e">
        <v>#VALUE!</v>
      </c>
      <c r="BO1935">
        <v>19636</v>
      </c>
      <c r="BP1935">
        <v>10</v>
      </c>
    </row>
    <row r="1936" spans="1:68" ht="37.799999999999997" x14ac:dyDescent="0.3">
      <c r="A1936" s="1"/>
      <c r="B1936" s="47">
        <v>1674</v>
      </c>
      <c r="C1936" s="45">
        <v>1093474</v>
      </c>
      <c r="D1936" s="29">
        <v>1046992</v>
      </c>
      <c r="E1936" s="29"/>
      <c r="F1936" s="39" t="s">
        <v>1343</v>
      </c>
      <c r="G1936" s="29" t="s">
        <v>47</v>
      </c>
      <c r="H1936" s="70" t="s">
        <v>62</v>
      </c>
      <c r="I1936" s="148" t="s">
        <v>32</v>
      </c>
      <c r="J1936" s="147" t="s">
        <v>33</v>
      </c>
      <c r="K1936" s="148">
        <v>0</v>
      </c>
      <c r="L1936" s="148" t="s">
        <v>32</v>
      </c>
      <c r="M1936" s="147" t="s">
        <v>33</v>
      </c>
      <c r="N1936" s="29">
        <f t="shared" si="400"/>
        <v>1046992</v>
      </c>
      <c r="O1936" s="29" t="str">
        <f t="shared" si="401"/>
        <v/>
      </c>
      <c r="P1936" s="29" t="str">
        <f t="shared" si="402"/>
        <v/>
      </c>
      <c r="Q1936" s="29">
        <f t="shared" si="403"/>
        <v>1136594</v>
      </c>
      <c r="R1936" s="29" t="str">
        <f t="shared" si="404"/>
        <v/>
      </c>
      <c r="S1936" s="29" t="str">
        <f t="shared" si="405"/>
        <v/>
      </c>
      <c r="T1936" s="29">
        <f t="shared" si="406"/>
        <v>1136594</v>
      </c>
      <c r="U1936" s="29">
        <v>1136594</v>
      </c>
      <c r="V1936" s="29"/>
      <c r="W1936" s="55" t="s">
        <v>1214</v>
      </c>
      <c r="X1936" s="29" t="s">
        <v>158</v>
      </c>
      <c r="Y1936" s="146">
        <v>17662</v>
      </c>
      <c r="Z1936" s="33">
        <v>22607</v>
      </c>
      <c r="AA1936" s="34">
        <f t="shared" si="414"/>
        <v>0.28000000000000003</v>
      </c>
      <c r="AB1936" s="33">
        <f t="shared" si="412"/>
        <v>22607</v>
      </c>
      <c r="AC1936" s="34">
        <f t="shared" si="415"/>
        <v>0.27997966889320963</v>
      </c>
      <c r="AD1936" s="145">
        <f t="shared" si="413"/>
        <v>18839.167000000001</v>
      </c>
      <c r="AE1936" s="105">
        <v>14718.333000000001</v>
      </c>
      <c r="AF1936" s="34" t="s">
        <v>36</v>
      </c>
      <c r="AG1936" s="34" t="s">
        <v>36</v>
      </c>
      <c r="AH1936" s="34" t="s">
        <v>36</v>
      </c>
      <c r="AI1936" s="29">
        <v>9.86</v>
      </c>
      <c r="AJ1936" s="29">
        <v>6.8860000000000005E-2</v>
      </c>
      <c r="AK1936" s="29">
        <v>14</v>
      </c>
      <c r="AL1936" s="29">
        <v>0</v>
      </c>
      <c r="AM1936" s="29" t="s">
        <v>28</v>
      </c>
      <c r="AN1936" s="158" t="s">
        <v>28</v>
      </c>
      <c r="AO1936" s="29" t="s">
        <v>28</v>
      </c>
      <c r="AP1936" s="29">
        <v>1</v>
      </c>
      <c r="AQ1936" s="29">
        <v>770</v>
      </c>
      <c r="AR1936" s="29">
        <v>125</v>
      </c>
      <c r="AS1936" s="29">
        <v>775</v>
      </c>
      <c r="AT1936" s="29">
        <v>10.162000000000001</v>
      </c>
      <c r="AU1936" s="144">
        <v>7.4593999999999994E-2</v>
      </c>
      <c r="AV1936" s="36" t="s">
        <v>28</v>
      </c>
      <c r="AW1936" s="102">
        <v>43578</v>
      </c>
      <c r="AX1936" s="129" t="s">
        <v>33</v>
      </c>
      <c r="AY1936" s="106">
        <v>263</v>
      </c>
      <c r="BD1936" t="s">
        <v>1350</v>
      </c>
      <c r="BE1936" t="s">
        <v>4498</v>
      </c>
      <c r="BF1936" t="s">
        <v>4741</v>
      </c>
      <c r="BH1936" t="str">
        <f t="shared" si="407"/>
        <v>AV</v>
      </c>
      <c r="BJ1936" t="str">
        <f t="shared" si="408"/>
        <v>OK</v>
      </c>
      <c r="BK1936" s="130">
        <v>22607</v>
      </c>
      <c r="BL1936" s="130" t="s">
        <v>37</v>
      </c>
      <c r="BM1936" s="131" t="s">
        <v>33</v>
      </c>
      <c r="BN1936" s="131" t="e">
        <v>#VALUE!</v>
      </c>
      <c r="BO1936">
        <v>22607</v>
      </c>
      <c r="BP1936">
        <v>31</v>
      </c>
    </row>
    <row r="1937" spans="1:68" ht="37.799999999999997" x14ac:dyDescent="0.3">
      <c r="A1937" s="1"/>
      <c r="B1937" s="47">
        <v>1675</v>
      </c>
      <c r="C1937" s="45">
        <v>1093475</v>
      </c>
      <c r="D1937" s="29">
        <v>1046993</v>
      </c>
      <c r="E1937" s="29"/>
      <c r="F1937" s="32" t="s">
        <v>1344</v>
      </c>
      <c r="G1937" s="29" t="s">
        <v>47</v>
      </c>
      <c r="H1937" s="70" t="s">
        <v>62</v>
      </c>
      <c r="I1937" s="148" t="s">
        <v>32</v>
      </c>
      <c r="J1937" s="147" t="s">
        <v>33</v>
      </c>
      <c r="K1937" s="148">
        <v>0</v>
      </c>
      <c r="L1937" s="148" t="s">
        <v>32</v>
      </c>
      <c r="M1937" s="147" t="s">
        <v>33</v>
      </c>
      <c r="N1937" s="29">
        <f t="shared" si="400"/>
        <v>1046993</v>
      </c>
      <c r="O1937" s="29" t="str">
        <f t="shared" si="401"/>
        <v/>
      </c>
      <c r="P1937" s="29" t="str">
        <f t="shared" si="402"/>
        <v/>
      </c>
      <c r="Q1937" s="29">
        <f t="shared" si="403"/>
        <v>1136595</v>
      </c>
      <c r="R1937" s="29" t="str">
        <f t="shared" si="404"/>
        <v/>
      </c>
      <c r="S1937" s="29" t="str">
        <f t="shared" si="405"/>
        <v/>
      </c>
      <c r="T1937" s="29">
        <f t="shared" si="406"/>
        <v>1136595</v>
      </c>
      <c r="U1937" s="29">
        <v>1136595</v>
      </c>
      <c r="V1937" s="29"/>
      <c r="W1937" s="55" t="s">
        <v>1214</v>
      </c>
      <c r="X1937" s="29" t="s">
        <v>158</v>
      </c>
      <c r="Y1937" s="146">
        <v>20240</v>
      </c>
      <c r="Z1937" s="33">
        <v>25907</v>
      </c>
      <c r="AA1937" s="34">
        <f t="shared" si="414"/>
        <v>0.28000000000000003</v>
      </c>
      <c r="AB1937" s="33">
        <f t="shared" si="412"/>
        <v>25907</v>
      </c>
      <c r="AC1937" s="34">
        <f t="shared" si="415"/>
        <v>0.27999011304367366</v>
      </c>
      <c r="AD1937" s="145">
        <f t="shared" si="413"/>
        <v>21589.167000000001</v>
      </c>
      <c r="AE1937" s="105">
        <v>16866.667000000001</v>
      </c>
      <c r="AF1937" s="34" t="s">
        <v>36</v>
      </c>
      <c r="AG1937" s="34" t="s">
        <v>36</v>
      </c>
      <c r="AH1937" s="34" t="s">
        <v>36</v>
      </c>
      <c r="AI1937" s="29">
        <v>11.41</v>
      </c>
      <c r="AJ1937" s="29">
        <v>8.9124999999999996E-2</v>
      </c>
      <c r="AK1937" s="29">
        <v>8</v>
      </c>
      <c r="AL1937" s="29">
        <v>0</v>
      </c>
      <c r="AM1937" s="29" t="s">
        <v>28</v>
      </c>
      <c r="AN1937" s="158" t="s">
        <v>28</v>
      </c>
      <c r="AO1937" s="29" t="s">
        <v>28</v>
      </c>
      <c r="AP1937" s="29">
        <v>1</v>
      </c>
      <c r="AQ1937" s="29">
        <v>920</v>
      </c>
      <c r="AR1937" s="29">
        <v>125</v>
      </c>
      <c r="AS1937" s="29">
        <v>775</v>
      </c>
      <c r="AT1937" s="29">
        <v>11.707000000000001</v>
      </c>
      <c r="AU1937" s="144">
        <v>8.9124999999999996E-2</v>
      </c>
      <c r="AV1937" s="36" t="s">
        <v>28</v>
      </c>
      <c r="AW1937" s="102">
        <v>43578</v>
      </c>
      <c r="AX1937" s="129" t="s">
        <v>33</v>
      </c>
      <c r="AY1937" s="106">
        <v>248</v>
      </c>
      <c r="BD1937" t="s">
        <v>1350</v>
      </c>
      <c r="BE1937" t="s">
        <v>4498</v>
      </c>
      <c r="BF1937" t="s">
        <v>4741</v>
      </c>
      <c r="BH1937" t="str">
        <f t="shared" si="407"/>
        <v>AV</v>
      </c>
      <c r="BJ1937" t="str">
        <f t="shared" si="408"/>
        <v>OK</v>
      </c>
      <c r="BK1937" s="130">
        <v>25907</v>
      </c>
      <c r="BL1937" s="130" t="s">
        <v>37</v>
      </c>
      <c r="BM1937" s="131" t="s">
        <v>33</v>
      </c>
      <c r="BN1937" s="131" t="e">
        <v>#VALUE!</v>
      </c>
      <c r="BO1937">
        <v>25907</v>
      </c>
      <c r="BP1937">
        <v>14</v>
      </c>
    </row>
    <row r="1938" spans="1:68" ht="37.799999999999997" x14ac:dyDescent="0.3">
      <c r="A1938" s="1"/>
      <c r="B1938" s="47">
        <v>1676</v>
      </c>
      <c r="C1938" s="45">
        <v>1093476</v>
      </c>
      <c r="D1938" s="29">
        <v>1046994</v>
      </c>
      <c r="E1938" s="29"/>
      <c r="F1938" s="32" t="s">
        <v>1345</v>
      </c>
      <c r="G1938" s="29" t="s">
        <v>47</v>
      </c>
      <c r="H1938" s="70" t="s">
        <v>62</v>
      </c>
      <c r="I1938" s="148" t="s">
        <v>32</v>
      </c>
      <c r="J1938" s="147" t="s">
        <v>33</v>
      </c>
      <c r="K1938" s="148">
        <v>0</v>
      </c>
      <c r="L1938" s="148" t="s">
        <v>32</v>
      </c>
      <c r="M1938" s="147" t="s">
        <v>33</v>
      </c>
      <c r="N1938" s="29">
        <f t="shared" si="400"/>
        <v>1046994</v>
      </c>
      <c r="O1938" s="29" t="str">
        <f t="shared" si="401"/>
        <v/>
      </c>
      <c r="P1938" s="29" t="str">
        <f t="shared" si="402"/>
        <v/>
      </c>
      <c r="Q1938" s="29">
        <f t="shared" si="403"/>
        <v>1136596</v>
      </c>
      <c r="R1938" s="29" t="str">
        <f t="shared" si="404"/>
        <v/>
      </c>
      <c r="S1938" s="29" t="str">
        <f t="shared" si="405"/>
        <v/>
      </c>
      <c r="T1938" s="29">
        <f t="shared" si="406"/>
        <v>1136596</v>
      </c>
      <c r="U1938" s="29">
        <v>1136596</v>
      </c>
      <c r="V1938" s="29"/>
      <c r="W1938" s="55" t="s">
        <v>1214</v>
      </c>
      <c r="X1938" s="29" t="s">
        <v>158</v>
      </c>
      <c r="Y1938" s="146">
        <v>22561</v>
      </c>
      <c r="Z1938" s="33">
        <v>28878</v>
      </c>
      <c r="AA1938" s="34">
        <f t="shared" si="414"/>
        <v>0.28000000000000003</v>
      </c>
      <c r="AB1938" s="33">
        <f t="shared" si="412"/>
        <v>28878</v>
      </c>
      <c r="AC1938" s="34">
        <f t="shared" si="415"/>
        <v>0.27999647675185463</v>
      </c>
      <c r="AD1938" s="145">
        <f t="shared" si="413"/>
        <v>24065</v>
      </c>
      <c r="AE1938" s="105">
        <v>18800.832999999999</v>
      </c>
      <c r="AF1938" s="34" t="s">
        <v>36</v>
      </c>
      <c r="AG1938" s="34" t="s">
        <v>36</v>
      </c>
      <c r="AH1938" s="34" t="s">
        <v>36</v>
      </c>
      <c r="AI1938" s="29">
        <v>12.95</v>
      </c>
      <c r="AJ1938" s="29">
        <v>9.622E-2</v>
      </c>
      <c r="AK1938" s="29">
        <v>22</v>
      </c>
      <c r="AL1938" s="29">
        <v>0</v>
      </c>
      <c r="AM1938" s="29" t="s">
        <v>28</v>
      </c>
      <c r="AN1938" s="158" t="s">
        <v>28</v>
      </c>
      <c r="AO1938" s="29" t="s">
        <v>28</v>
      </c>
      <c r="AP1938" s="29">
        <v>1</v>
      </c>
      <c r="AQ1938" s="29">
        <v>1070</v>
      </c>
      <c r="AR1938" s="29">
        <v>125</v>
      </c>
      <c r="AS1938" s="29">
        <v>775</v>
      </c>
      <c r="AT1938" s="29">
        <v>13.252000000000001</v>
      </c>
      <c r="AU1938" s="144">
        <v>0.103656</v>
      </c>
      <c r="AV1938" s="36" t="s">
        <v>28</v>
      </c>
      <c r="AW1938" s="102">
        <v>43578</v>
      </c>
      <c r="AX1938" s="129" t="s">
        <v>33</v>
      </c>
      <c r="AY1938" s="106">
        <v>252</v>
      </c>
      <c r="BD1938" t="s">
        <v>1350</v>
      </c>
      <c r="BE1938" t="s">
        <v>4498</v>
      </c>
      <c r="BF1938" t="s">
        <v>4741</v>
      </c>
      <c r="BH1938" t="str">
        <f t="shared" si="407"/>
        <v>AV</v>
      </c>
      <c r="BJ1938" t="str">
        <f t="shared" si="408"/>
        <v>OK</v>
      </c>
      <c r="BK1938" s="130">
        <v>28878</v>
      </c>
      <c r="BL1938" s="130" t="s">
        <v>37</v>
      </c>
      <c r="BM1938" s="131" t="s">
        <v>33</v>
      </c>
      <c r="BN1938" s="131" t="e">
        <v>#VALUE!</v>
      </c>
      <c r="BO1938">
        <v>28878</v>
      </c>
      <c r="BP1938">
        <v>14</v>
      </c>
    </row>
    <row r="1939" spans="1:68" ht="25.2" x14ac:dyDescent="0.3">
      <c r="A1939" s="1"/>
      <c r="B1939" s="47">
        <v>1677</v>
      </c>
      <c r="C1939" s="45">
        <v>1093477</v>
      </c>
      <c r="D1939" s="29"/>
      <c r="E1939" s="29"/>
      <c r="F1939" s="39" t="s">
        <v>1346</v>
      </c>
      <c r="G1939" s="29" t="s">
        <v>31</v>
      </c>
      <c r="H1939" s="70" t="s">
        <v>59</v>
      </c>
      <c r="I1939" s="148" t="s">
        <v>32</v>
      </c>
      <c r="J1939" s="147" t="s">
        <v>33</v>
      </c>
      <c r="K1939" s="148">
        <v>0</v>
      </c>
      <c r="L1939" s="148" t="s">
        <v>32</v>
      </c>
      <c r="M1939" s="147" t="s">
        <v>33</v>
      </c>
      <c r="N1939" s="29" t="str">
        <f t="shared" ref="N1939:N2002" si="416">IFERROR(MID($D1939,1,7)+0,"")</f>
        <v/>
      </c>
      <c r="O1939" s="29" t="str">
        <f t="shared" ref="O1939:O2002" si="417">IFERROR(MID($D1939,10,7)+0,"")</f>
        <v/>
      </c>
      <c r="P1939" s="29" t="str">
        <f t="shared" ref="P1939:P2002" si="418">IFERROR(MID($D1939,19,7)+0,"")</f>
        <v/>
      </c>
      <c r="Q1939" s="29">
        <f t="shared" ref="Q1939:Q2002" si="419">IF(IFERROR(MID($U1939,1,7)+0,"")&lt;1130000,"",IFERROR(MID($U1939,1,7)+0,""))</f>
        <v>1136597</v>
      </c>
      <c r="R1939" s="29" t="str">
        <f t="shared" ref="R1939:R2002" si="420">IF(IFERROR(MID($U1939,10,7)+0,"")&lt;1130000,"",IFERROR(MID($U1939,10,7)+0,""))</f>
        <v/>
      </c>
      <c r="S1939" s="29" t="str">
        <f t="shared" ref="S1939:S2002" si="421">IF(IFERROR(MID($U1939,19,7)+0,"")&lt;1130000,"",IFERROR(MID($U1939,19,7)+0,""))</f>
        <v/>
      </c>
      <c r="T1939" s="29">
        <f t="shared" ref="T1939:T2002" si="422">IF(Q1939="","",IF(R1939="",Q1939,Q1939&amp;", "&amp;R1939))</f>
        <v>1136597</v>
      </c>
      <c r="U1939" s="29">
        <v>1136597</v>
      </c>
      <c r="V1939" s="29"/>
      <c r="W1939" s="55" t="s">
        <v>1214</v>
      </c>
      <c r="X1939" s="29" t="s">
        <v>158</v>
      </c>
      <c r="Y1939" s="146">
        <v>24881</v>
      </c>
      <c r="Z1939" s="33">
        <v>31848</v>
      </c>
      <c r="AA1939" s="34">
        <f t="shared" si="414"/>
        <v>0.28000000000000003</v>
      </c>
      <c r="AB1939" s="33">
        <f t="shared" si="412"/>
        <v>31848</v>
      </c>
      <c r="AC1939" s="34">
        <f t="shared" si="415"/>
        <v>0.28001284064124682</v>
      </c>
      <c r="AD1939" s="145">
        <f t="shared" si="413"/>
        <v>26540</v>
      </c>
      <c r="AE1939" s="105">
        <v>20734.167000000001</v>
      </c>
      <c r="AF1939" s="34" t="s">
        <v>36</v>
      </c>
      <c r="AG1939" s="34" t="s">
        <v>36</v>
      </c>
      <c r="AH1939" s="34" t="s">
        <v>36</v>
      </c>
      <c r="AI1939" s="29">
        <v>14.5</v>
      </c>
      <c r="AJ1939" s="29">
        <v>0.118188</v>
      </c>
      <c r="AK1939" s="29">
        <v>0</v>
      </c>
      <c r="AL1939" s="29">
        <v>0</v>
      </c>
      <c r="AM1939" s="29" t="s">
        <v>28</v>
      </c>
      <c r="AN1939" s="158" t="s">
        <v>28</v>
      </c>
      <c r="AO1939" s="29" t="s">
        <v>28</v>
      </c>
      <c r="AP1939" s="29">
        <v>1</v>
      </c>
      <c r="AQ1939" s="29">
        <v>1220</v>
      </c>
      <c r="AR1939" s="29">
        <v>125</v>
      </c>
      <c r="AS1939" s="29">
        <v>775</v>
      </c>
      <c r="AT1939" s="29">
        <v>14.797000000000001</v>
      </c>
      <c r="AU1939" s="144">
        <v>0.118188</v>
      </c>
      <c r="AV1939" s="36" t="s">
        <v>28</v>
      </c>
      <c r="AW1939" s="102">
        <v>43578</v>
      </c>
      <c r="AX1939" s="129" t="s">
        <v>33</v>
      </c>
      <c r="AY1939" s="106">
        <v>44</v>
      </c>
      <c r="BD1939" t="s">
        <v>1350</v>
      </c>
      <c r="BE1939" t="s">
        <v>4498</v>
      </c>
      <c r="BF1939" t="s">
        <v>4741</v>
      </c>
      <c r="BH1939" t="str">
        <f t="shared" ref="BH1939:BH2002" si="423">IF(OR(H1939="Регулярный ассортимент",AK1939&gt;0,AL1939&gt;0),"AV","")</f>
        <v/>
      </c>
      <c r="BJ1939" t="str">
        <f t="shared" ref="BJ1939:BJ2002" si="424">IF(AB1939-Z1939=0,"OK")</f>
        <v>OK</v>
      </c>
      <c r="BK1939" s="130">
        <v>31848</v>
      </c>
      <c r="BL1939" s="130" t="s">
        <v>37</v>
      </c>
      <c r="BM1939" s="131" t="s">
        <v>33</v>
      </c>
      <c r="BN1939" s="131" t="e">
        <v>#VALUE!</v>
      </c>
      <c r="BO1939" t="e">
        <v>#N/A</v>
      </c>
      <c r="BP1939">
        <v>0</v>
      </c>
    </row>
    <row r="1940" spans="1:68" ht="25.2" x14ac:dyDescent="0.3">
      <c r="A1940" s="1"/>
      <c r="B1940" s="47">
        <v>1678</v>
      </c>
      <c r="C1940" s="45">
        <v>1093478</v>
      </c>
      <c r="D1940" s="29">
        <v>1045477</v>
      </c>
      <c r="E1940" s="29"/>
      <c r="F1940" s="39" t="s">
        <v>1347</v>
      </c>
      <c r="G1940" s="29" t="s">
        <v>31</v>
      </c>
      <c r="H1940" s="70" t="s">
        <v>59</v>
      </c>
      <c r="I1940" s="148" t="s">
        <v>32</v>
      </c>
      <c r="J1940" s="147" t="s">
        <v>33</v>
      </c>
      <c r="K1940" s="148">
        <v>0</v>
      </c>
      <c r="L1940" s="148" t="s">
        <v>32</v>
      </c>
      <c r="M1940" s="147" t="s">
        <v>33</v>
      </c>
      <c r="N1940" s="29">
        <f t="shared" si="416"/>
        <v>1045477</v>
      </c>
      <c r="O1940" s="29" t="str">
        <f t="shared" si="417"/>
        <v/>
      </c>
      <c r="P1940" s="29" t="str">
        <f t="shared" si="418"/>
        <v/>
      </c>
      <c r="Q1940" s="29">
        <f t="shared" si="419"/>
        <v>1136598</v>
      </c>
      <c r="R1940" s="29" t="str">
        <f t="shared" si="420"/>
        <v/>
      </c>
      <c r="S1940" s="29" t="str">
        <f t="shared" si="421"/>
        <v/>
      </c>
      <c r="T1940" s="29">
        <f t="shared" si="422"/>
        <v>1136598</v>
      </c>
      <c r="U1940" s="29">
        <v>1136598</v>
      </c>
      <c r="V1940" s="29"/>
      <c r="W1940" s="55" t="s">
        <v>1214</v>
      </c>
      <c r="X1940" s="29" t="s">
        <v>158</v>
      </c>
      <c r="Y1940" s="146">
        <v>29523</v>
      </c>
      <c r="Z1940" s="33">
        <v>37789</v>
      </c>
      <c r="AA1940" s="34">
        <f t="shared" si="414"/>
        <v>0.28000000000000003</v>
      </c>
      <c r="AB1940" s="33">
        <f t="shared" si="412"/>
        <v>37789</v>
      </c>
      <c r="AC1940" s="34">
        <f t="shared" si="415"/>
        <v>0.27998508281678686</v>
      </c>
      <c r="AD1940" s="145">
        <f t="shared" si="413"/>
        <v>31490.832999999999</v>
      </c>
      <c r="AE1940" s="105">
        <v>24602.5</v>
      </c>
      <c r="AF1940" s="34" t="s">
        <v>36</v>
      </c>
      <c r="AG1940" s="34" t="s">
        <v>36</v>
      </c>
      <c r="AH1940" s="34" t="s">
        <v>36</v>
      </c>
      <c r="AI1940" s="29">
        <v>16.04</v>
      </c>
      <c r="AJ1940" s="29">
        <v>0.12358</v>
      </c>
      <c r="AK1940" s="29">
        <v>0</v>
      </c>
      <c r="AL1940" s="29">
        <v>0</v>
      </c>
      <c r="AM1940" s="29" t="s">
        <v>28</v>
      </c>
      <c r="AN1940" s="158" t="s">
        <v>28</v>
      </c>
      <c r="AO1940" s="29" t="s">
        <v>28</v>
      </c>
      <c r="AP1940" s="29">
        <v>1</v>
      </c>
      <c r="AQ1940" s="29">
        <v>1370</v>
      </c>
      <c r="AR1940" s="29">
        <v>125</v>
      </c>
      <c r="AS1940" s="29">
        <v>775</v>
      </c>
      <c r="AT1940" s="29">
        <v>16.343</v>
      </c>
      <c r="AU1940" s="144">
        <v>0.132719</v>
      </c>
      <c r="AV1940" s="36" t="s">
        <v>28</v>
      </c>
      <c r="AW1940" s="102">
        <v>43578</v>
      </c>
      <c r="AX1940" s="129" t="s">
        <v>33</v>
      </c>
      <c r="AY1940" s="106">
        <v>60</v>
      </c>
      <c r="BD1940" t="s">
        <v>1350</v>
      </c>
      <c r="BE1940" t="s">
        <v>4498</v>
      </c>
      <c r="BF1940" t="s">
        <v>4741</v>
      </c>
      <c r="BH1940" t="str">
        <f t="shared" si="423"/>
        <v/>
      </c>
      <c r="BJ1940" t="str">
        <f t="shared" si="424"/>
        <v>OK</v>
      </c>
      <c r="BK1940" s="130">
        <v>37789</v>
      </c>
      <c r="BL1940" s="130" t="s">
        <v>37</v>
      </c>
      <c r="BM1940" s="131" t="s">
        <v>33</v>
      </c>
      <c r="BN1940" s="131" t="e">
        <v>#VALUE!</v>
      </c>
      <c r="BO1940" t="e">
        <v>#N/A</v>
      </c>
      <c r="BP1940">
        <v>2</v>
      </c>
    </row>
    <row r="1941" spans="1:68" x14ac:dyDescent="0.3">
      <c r="A1941" s="1"/>
      <c r="B1941" s="47">
        <v>1679</v>
      </c>
      <c r="C1941" s="45">
        <v>1045478</v>
      </c>
      <c r="D1941" s="29">
        <v>1046996</v>
      </c>
      <c r="E1941" s="29"/>
      <c r="F1941" s="39" t="s">
        <v>4325</v>
      </c>
      <c r="G1941" s="29" t="s">
        <v>47</v>
      </c>
      <c r="H1941" s="148"/>
      <c r="I1941" s="148"/>
      <c r="J1941" s="147"/>
      <c r="K1941" s="147">
        <v>45016</v>
      </c>
      <c r="L1941" s="148"/>
      <c r="M1941" s="147"/>
      <c r="N1941" s="29">
        <f t="shared" si="416"/>
        <v>1046996</v>
      </c>
      <c r="O1941" s="29" t="str">
        <f t="shared" si="417"/>
        <v/>
      </c>
      <c r="P1941" s="29" t="str">
        <f t="shared" si="418"/>
        <v/>
      </c>
      <c r="Q1941" s="29" t="str">
        <f t="shared" si="419"/>
        <v/>
      </c>
      <c r="R1941" s="29" t="str">
        <f t="shared" si="420"/>
        <v/>
      </c>
      <c r="S1941" s="29" t="str">
        <f t="shared" si="421"/>
        <v/>
      </c>
      <c r="T1941" s="29" t="str">
        <f t="shared" si="422"/>
        <v/>
      </c>
      <c r="U1941" s="29"/>
      <c r="V1941" s="29"/>
      <c r="W1941" s="55" t="s">
        <v>1214</v>
      </c>
      <c r="X1941" s="29" t="s">
        <v>158</v>
      </c>
      <c r="Y1941" s="146"/>
      <c r="Z1941" s="33">
        <v>22900</v>
      </c>
      <c r="AA1941" s="34" t="e">
        <f t="shared" si="414"/>
        <v>#DIV/0!</v>
      </c>
      <c r="AB1941" s="33">
        <f t="shared" si="412"/>
        <v>22900</v>
      </c>
      <c r="AC1941" s="34" t="e">
        <f t="shared" si="415"/>
        <v>#DIV/0!</v>
      </c>
      <c r="AD1941" s="145"/>
      <c r="AE1941" s="105">
        <v>0</v>
      </c>
      <c r="AF1941" s="34" t="s">
        <v>36</v>
      </c>
      <c r="AG1941" s="34">
        <v>0</v>
      </c>
      <c r="AH1941" s="34">
        <v>0</v>
      </c>
      <c r="AI1941" s="29">
        <v>10.6</v>
      </c>
      <c r="AJ1941" s="29">
        <v>9.4062999999999994E-2</v>
      </c>
      <c r="AK1941" s="29">
        <v>0</v>
      </c>
      <c r="AL1941" s="29">
        <v>0</v>
      </c>
      <c r="AM1941" s="29"/>
      <c r="AN1941" s="44" t="s">
        <v>27</v>
      </c>
      <c r="AO1941" s="29"/>
      <c r="AP1941" s="29"/>
      <c r="AQ1941" s="29"/>
      <c r="AR1941" s="29"/>
      <c r="AS1941" s="29"/>
      <c r="AT1941" s="29"/>
      <c r="AU1941" s="144"/>
      <c r="AV1941" s="36"/>
      <c r="AW1941" s="102"/>
      <c r="AX1941" s="129" t="s">
        <v>33</v>
      </c>
      <c r="AY1941" s="106" t="e">
        <v>#N/A</v>
      </c>
      <c r="BD1941" t="e">
        <v>#N/A</v>
      </c>
      <c r="BE1941" t="s">
        <v>4499</v>
      </c>
      <c r="BF1941" t="s">
        <v>4740</v>
      </c>
      <c r="BH1941" t="str">
        <f t="shared" si="423"/>
        <v/>
      </c>
      <c r="BJ1941" t="str">
        <f t="shared" si="424"/>
        <v>OK</v>
      </c>
      <c r="BK1941" s="130" t="s">
        <v>5302</v>
      </c>
      <c r="BL1941" s="130" t="e">
        <v>#VALUE!</v>
      </c>
      <c r="BM1941" s="131">
        <v>23689</v>
      </c>
      <c r="BN1941" s="131">
        <v>0.96669340200092868</v>
      </c>
      <c r="BO1941" t="e">
        <v>#N/A</v>
      </c>
      <c r="BP1941">
        <v>0</v>
      </c>
    </row>
    <row r="1942" spans="1:68" x14ac:dyDescent="0.3">
      <c r="A1942" s="1"/>
      <c r="B1942" s="47">
        <v>1680</v>
      </c>
      <c r="C1942" s="45">
        <v>1045479</v>
      </c>
      <c r="D1942" s="55" t="s">
        <v>4324</v>
      </c>
      <c r="E1942" s="55"/>
      <c r="F1942" s="39" t="s">
        <v>4326</v>
      </c>
      <c r="G1942" s="29" t="s">
        <v>47</v>
      </c>
      <c r="H1942" s="148"/>
      <c r="I1942" s="148"/>
      <c r="J1942" s="147"/>
      <c r="K1942" s="147">
        <v>45016</v>
      </c>
      <c r="L1942" s="148"/>
      <c r="M1942" s="147"/>
      <c r="N1942" s="29">
        <f t="shared" si="416"/>
        <v>1046997</v>
      </c>
      <c r="O1942" s="29">
        <f t="shared" si="417"/>
        <v>1046998</v>
      </c>
      <c r="P1942" s="29" t="str">
        <f t="shared" si="418"/>
        <v/>
      </c>
      <c r="Q1942" s="29" t="str">
        <f t="shared" si="419"/>
        <v/>
      </c>
      <c r="R1942" s="29" t="str">
        <f t="shared" si="420"/>
        <v/>
      </c>
      <c r="S1942" s="29" t="str">
        <f t="shared" si="421"/>
        <v/>
      </c>
      <c r="T1942" s="29" t="str">
        <f t="shared" si="422"/>
        <v/>
      </c>
      <c r="U1942" s="29"/>
      <c r="V1942" s="29"/>
      <c r="W1942" s="55" t="s">
        <v>1214</v>
      </c>
      <c r="X1942" s="29" t="s">
        <v>158</v>
      </c>
      <c r="Y1942" s="146"/>
      <c r="Z1942" s="33">
        <v>25900</v>
      </c>
      <c r="AA1942" s="34" t="e">
        <f t="shared" si="414"/>
        <v>#DIV/0!</v>
      </c>
      <c r="AB1942" s="33">
        <f t="shared" si="412"/>
        <v>25900</v>
      </c>
      <c r="AC1942" s="34" t="e">
        <f t="shared" si="415"/>
        <v>#DIV/0!</v>
      </c>
      <c r="AD1942" s="145"/>
      <c r="AE1942" s="105">
        <v>0</v>
      </c>
      <c r="AF1942" s="34" t="s">
        <v>36</v>
      </c>
      <c r="AG1942" s="34">
        <v>0</v>
      </c>
      <c r="AH1942" s="34">
        <v>0</v>
      </c>
      <c r="AI1942" s="29">
        <v>13</v>
      </c>
      <c r="AJ1942" s="29">
        <v>0.119153</v>
      </c>
      <c r="AK1942" s="29">
        <v>0</v>
      </c>
      <c r="AL1942" s="29">
        <v>0</v>
      </c>
      <c r="AM1942" s="29"/>
      <c r="AN1942" s="44" t="s">
        <v>27</v>
      </c>
      <c r="AO1942" s="29"/>
      <c r="AP1942" s="29"/>
      <c r="AQ1942" s="29"/>
      <c r="AR1942" s="29"/>
      <c r="AS1942" s="29"/>
      <c r="AT1942" s="29"/>
      <c r="AU1942" s="144"/>
      <c r="AV1942" s="36"/>
      <c r="AW1942" s="102"/>
      <c r="AX1942" s="129" t="s">
        <v>33</v>
      </c>
      <c r="AY1942" s="106" t="e">
        <v>#N/A</v>
      </c>
      <c r="BD1942" t="e">
        <v>#N/A</v>
      </c>
      <c r="BE1942" t="s">
        <v>4499</v>
      </c>
      <c r="BF1942" t="s">
        <v>4740</v>
      </c>
      <c r="BH1942" t="str">
        <f t="shared" si="423"/>
        <v/>
      </c>
      <c r="BJ1942" t="str">
        <f t="shared" si="424"/>
        <v>OK</v>
      </c>
      <c r="BK1942" s="130" t="s">
        <v>5302</v>
      </c>
      <c r="BL1942" s="130" t="e">
        <v>#VALUE!</v>
      </c>
      <c r="BM1942" s="131" t="s">
        <v>33</v>
      </c>
      <c r="BN1942" s="131" t="e">
        <v>#VALUE!</v>
      </c>
      <c r="BO1942" t="e">
        <v>#N/A</v>
      </c>
      <c r="BP1942">
        <v>0</v>
      </c>
    </row>
    <row r="1943" spans="1:68" x14ac:dyDescent="0.3">
      <c r="A1943" s="1"/>
      <c r="B1943" s="47">
        <v>1681</v>
      </c>
      <c r="C1943" s="45">
        <v>1045480</v>
      </c>
      <c r="D1943" s="29">
        <v>1046999</v>
      </c>
      <c r="E1943" s="29"/>
      <c r="F1943" s="39" t="s">
        <v>4327</v>
      </c>
      <c r="G1943" s="29" t="s">
        <v>47</v>
      </c>
      <c r="H1943" s="148"/>
      <c r="I1943" s="148"/>
      <c r="J1943" s="147"/>
      <c r="K1943" s="147">
        <v>45016</v>
      </c>
      <c r="L1943" s="148"/>
      <c r="M1943" s="147"/>
      <c r="N1943" s="29">
        <f t="shared" si="416"/>
        <v>1046999</v>
      </c>
      <c r="O1943" s="29" t="str">
        <f t="shared" si="417"/>
        <v/>
      </c>
      <c r="P1943" s="29" t="str">
        <f t="shared" si="418"/>
        <v/>
      </c>
      <c r="Q1943" s="29" t="str">
        <f t="shared" si="419"/>
        <v/>
      </c>
      <c r="R1943" s="29" t="str">
        <f t="shared" si="420"/>
        <v/>
      </c>
      <c r="S1943" s="29" t="str">
        <f t="shared" si="421"/>
        <v/>
      </c>
      <c r="T1943" s="29" t="str">
        <f t="shared" si="422"/>
        <v/>
      </c>
      <c r="U1943" s="29"/>
      <c r="V1943" s="29"/>
      <c r="W1943" s="55" t="s">
        <v>1214</v>
      </c>
      <c r="X1943" s="29" t="s">
        <v>158</v>
      </c>
      <c r="Y1943" s="146"/>
      <c r="Z1943" s="33">
        <v>30900</v>
      </c>
      <c r="AA1943" s="34" t="e">
        <f t="shared" si="414"/>
        <v>#DIV/0!</v>
      </c>
      <c r="AB1943" s="33">
        <f t="shared" si="412"/>
        <v>30900</v>
      </c>
      <c r="AC1943" s="34" t="e">
        <f t="shared" si="415"/>
        <v>#DIV/0!</v>
      </c>
      <c r="AD1943" s="145"/>
      <c r="AE1943" s="105">
        <v>0</v>
      </c>
      <c r="AF1943" s="34" t="s">
        <v>36</v>
      </c>
      <c r="AG1943" s="34">
        <v>0</v>
      </c>
      <c r="AH1943" s="34">
        <v>0</v>
      </c>
      <c r="AI1943" s="29">
        <v>14.6</v>
      </c>
      <c r="AJ1943" s="29">
        <v>0.14912400000000001</v>
      </c>
      <c r="AK1943" s="29">
        <v>0</v>
      </c>
      <c r="AL1943" s="29">
        <v>0</v>
      </c>
      <c r="AM1943" s="29"/>
      <c r="AN1943" s="44" t="s">
        <v>27</v>
      </c>
      <c r="AO1943" s="29"/>
      <c r="AP1943" s="29"/>
      <c r="AQ1943" s="29"/>
      <c r="AR1943" s="29"/>
      <c r="AS1943" s="29"/>
      <c r="AT1943" s="29"/>
      <c r="AU1943" s="144"/>
      <c r="AV1943" s="36"/>
      <c r="AW1943" s="102"/>
      <c r="AX1943" s="129" t="s">
        <v>33</v>
      </c>
      <c r="AY1943" s="106" t="e">
        <v>#N/A</v>
      </c>
      <c r="BD1943" t="e">
        <v>#N/A</v>
      </c>
      <c r="BE1943" t="s">
        <v>4499</v>
      </c>
      <c r="BF1943" t="s">
        <v>4740</v>
      </c>
      <c r="BH1943" t="str">
        <f t="shared" si="423"/>
        <v/>
      </c>
      <c r="BJ1943" t="str">
        <f t="shared" si="424"/>
        <v>OK</v>
      </c>
      <c r="BK1943" s="130" t="s">
        <v>5302</v>
      </c>
      <c r="BL1943" s="130" t="e">
        <v>#VALUE!</v>
      </c>
      <c r="BM1943" s="131">
        <v>34435</v>
      </c>
      <c r="BN1943" s="131">
        <v>0.89734281980543051</v>
      </c>
      <c r="BO1943" t="e">
        <v>#N/A</v>
      </c>
      <c r="BP1943">
        <v>0</v>
      </c>
    </row>
    <row r="1944" spans="1:68" x14ac:dyDescent="0.3">
      <c r="A1944" s="1"/>
      <c r="B1944" s="47">
        <v>1682</v>
      </c>
      <c r="C1944" s="45">
        <v>1045481</v>
      </c>
      <c r="D1944" s="29"/>
      <c r="E1944" s="29"/>
      <c r="F1944" s="31" t="s">
        <v>1354</v>
      </c>
      <c r="G1944" s="29" t="s">
        <v>31</v>
      </c>
      <c r="H1944" s="148"/>
      <c r="I1944" s="148" t="s">
        <v>32</v>
      </c>
      <c r="J1944" s="147" t="s">
        <v>33</v>
      </c>
      <c r="K1944" s="147">
        <v>45016</v>
      </c>
      <c r="L1944" s="148" t="s">
        <v>32</v>
      </c>
      <c r="M1944" s="147" t="s">
        <v>33</v>
      </c>
      <c r="N1944" s="29" t="str">
        <f t="shared" si="416"/>
        <v/>
      </c>
      <c r="O1944" s="29" t="str">
        <f t="shared" si="417"/>
        <v/>
      </c>
      <c r="P1944" s="29" t="str">
        <f t="shared" si="418"/>
        <v/>
      </c>
      <c r="Q1944" s="29" t="str">
        <f t="shared" si="419"/>
        <v/>
      </c>
      <c r="R1944" s="29" t="str">
        <f t="shared" si="420"/>
        <v/>
      </c>
      <c r="S1944" s="29" t="str">
        <f t="shared" si="421"/>
        <v/>
      </c>
      <c r="T1944" s="29" t="str">
        <f t="shared" si="422"/>
        <v/>
      </c>
      <c r="U1944" s="29"/>
      <c r="V1944" s="29"/>
      <c r="W1944" s="55" t="s">
        <v>1214</v>
      </c>
      <c r="X1944" s="29" t="s">
        <v>158</v>
      </c>
      <c r="Y1944" s="146">
        <v>41448</v>
      </c>
      <c r="Z1944" s="33">
        <v>53054</v>
      </c>
      <c r="AA1944" s="34">
        <f t="shared" si="414"/>
        <v>0.28000000000000003</v>
      </c>
      <c r="AB1944" s="33">
        <f t="shared" si="412"/>
        <v>53054</v>
      </c>
      <c r="AC1944" s="34">
        <f t="shared" si="415"/>
        <v>0.2800135205558773</v>
      </c>
      <c r="AD1944" s="145">
        <f>ROUND(Z1944/1.2,3)</f>
        <v>44211.667000000001</v>
      </c>
      <c r="AE1944" s="105">
        <v>34540</v>
      </c>
      <c r="AF1944" s="34" t="s">
        <v>36</v>
      </c>
      <c r="AG1944" s="34" t="s">
        <v>36</v>
      </c>
      <c r="AH1944" s="34" t="s">
        <v>36</v>
      </c>
      <c r="AI1944" s="29">
        <v>20</v>
      </c>
      <c r="AJ1944" s="29">
        <v>0.19289600000000001</v>
      </c>
      <c r="AK1944" s="29">
        <v>0</v>
      </c>
      <c r="AL1944" s="29">
        <v>0</v>
      </c>
      <c r="AM1944" s="29" t="s">
        <v>28</v>
      </c>
      <c r="AN1944" s="44" t="s">
        <v>27</v>
      </c>
      <c r="AO1944" s="29" t="s">
        <v>28</v>
      </c>
      <c r="AP1944" s="29">
        <v>1</v>
      </c>
      <c r="AQ1944" s="29">
        <v>1370</v>
      </c>
      <c r="AR1944" s="29">
        <v>880</v>
      </c>
      <c r="AS1944" s="29">
        <v>160</v>
      </c>
      <c r="AT1944" s="29">
        <v>20</v>
      </c>
      <c r="AU1944" s="144">
        <v>0.19289600000000001</v>
      </c>
      <c r="AV1944" s="36" t="s">
        <v>28</v>
      </c>
      <c r="AW1944" s="102" t="s">
        <v>33</v>
      </c>
      <c r="AX1944" s="129" t="s">
        <v>33</v>
      </c>
      <c r="AY1944" s="106">
        <v>72</v>
      </c>
      <c r="BD1944" t="s">
        <v>3764</v>
      </c>
      <c r="BE1944" t="s">
        <v>4499</v>
      </c>
      <c r="BF1944" t="s">
        <v>4740</v>
      </c>
      <c r="BH1944" t="str">
        <f t="shared" si="423"/>
        <v/>
      </c>
      <c r="BJ1944" t="str">
        <f t="shared" si="424"/>
        <v>OK</v>
      </c>
      <c r="BK1944" s="130" t="s">
        <v>5302</v>
      </c>
      <c r="BL1944" s="130" t="e">
        <v>#VALUE!</v>
      </c>
      <c r="BM1944" s="131" t="s">
        <v>33</v>
      </c>
      <c r="BN1944" s="131" t="e">
        <v>#VALUE!</v>
      </c>
      <c r="BO1944" t="e">
        <v>#N/A</v>
      </c>
      <c r="BP1944">
        <v>0</v>
      </c>
    </row>
    <row r="1945" spans="1:68" x14ac:dyDescent="0.3">
      <c r="A1945" s="1"/>
      <c r="B1945" s="47">
        <v>1683</v>
      </c>
      <c r="C1945" s="45">
        <v>1045482</v>
      </c>
      <c r="D1945" s="29"/>
      <c r="E1945" s="29"/>
      <c r="F1945" s="39" t="s">
        <v>4334</v>
      </c>
      <c r="G1945" s="29" t="s">
        <v>31</v>
      </c>
      <c r="H1945" s="148"/>
      <c r="I1945" s="148"/>
      <c r="J1945" s="147"/>
      <c r="K1945" s="147">
        <v>44651</v>
      </c>
      <c r="L1945" s="148"/>
      <c r="M1945" s="147"/>
      <c r="N1945" s="29" t="str">
        <f t="shared" si="416"/>
        <v/>
      </c>
      <c r="O1945" s="29" t="str">
        <f t="shared" si="417"/>
        <v/>
      </c>
      <c r="P1945" s="29" t="str">
        <f t="shared" si="418"/>
        <v/>
      </c>
      <c r="Q1945" s="29" t="str">
        <f t="shared" si="419"/>
        <v/>
      </c>
      <c r="R1945" s="29" t="str">
        <f t="shared" si="420"/>
        <v/>
      </c>
      <c r="S1945" s="29" t="str">
        <f t="shared" si="421"/>
        <v/>
      </c>
      <c r="T1945" s="29" t="str">
        <f t="shared" si="422"/>
        <v/>
      </c>
      <c r="U1945" s="29"/>
      <c r="V1945" s="29"/>
      <c r="W1945" s="55" t="s">
        <v>1214</v>
      </c>
      <c r="X1945" s="29" t="s">
        <v>158</v>
      </c>
      <c r="Y1945" s="146"/>
      <c r="Z1945" s="33">
        <v>12000</v>
      </c>
      <c r="AA1945" s="34" t="e">
        <f t="shared" si="414"/>
        <v>#DIV/0!</v>
      </c>
      <c r="AB1945" s="33">
        <f t="shared" si="412"/>
        <v>12000</v>
      </c>
      <c r="AC1945" s="34" t="e">
        <f t="shared" si="415"/>
        <v>#DIV/0!</v>
      </c>
      <c r="AD1945" s="145"/>
      <c r="AE1945" s="105">
        <v>0</v>
      </c>
      <c r="AF1945" s="34" t="s">
        <v>36</v>
      </c>
      <c r="AG1945" s="34">
        <v>0</v>
      </c>
      <c r="AH1945" s="34">
        <v>0</v>
      </c>
      <c r="AI1945" s="29">
        <v>3.96</v>
      </c>
      <c r="AJ1945" s="29">
        <v>1.9906E-2</v>
      </c>
      <c r="AK1945" s="29">
        <v>0</v>
      </c>
      <c r="AL1945" s="29">
        <v>0</v>
      </c>
      <c r="AM1945" s="29"/>
      <c r="AN1945" s="44" t="s">
        <v>27</v>
      </c>
      <c r="AO1945" s="29"/>
      <c r="AP1945" s="29"/>
      <c r="AQ1945" s="29"/>
      <c r="AR1945" s="29"/>
      <c r="AS1945" s="29"/>
      <c r="AT1945" s="29"/>
      <c r="AU1945" s="144"/>
      <c r="AV1945" s="36"/>
      <c r="AW1945" s="102"/>
      <c r="AX1945" s="129" t="s">
        <v>33</v>
      </c>
      <c r="AY1945" s="106" t="e">
        <v>#N/A</v>
      </c>
      <c r="BD1945" t="e">
        <v>#N/A</v>
      </c>
      <c r="BE1945" t="s">
        <v>4499</v>
      </c>
      <c r="BF1945" t="s">
        <v>4740</v>
      </c>
      <c r="BH1945" t="str">
        <f t="shared" si="423"/>
        <v/>
      </c>
      <c r="BJ1945" t="str">
        <f t="shared" si="424"/>
        <v>OK</v>
      </c>
      <c r="BK1945" s="130" t="s">
        <v>5302</v>
      </c>
      <c r="BL1945" s="130" t="e">
        <v>#VALUE!</v>
      </c>
      <c r="BM1945" s="131" t="s">
        <v>33</v>
      </c>
      <c r="BN1945" s="131" t="e">
        <v>#VALUE!</v>
      </c>
      <c r="BO1945" t="e">
        <v>#N/A</v>
      </c>
      <c r="BP1945">
        <v>0</v>
      </c>
    </row>
    <row r="1946" spans="1:68" x14ac:dyDescent="0.3">
      <c r="A1946" s="1"/>
      <c r="B1946" s="47">
        <v>1684</v>
      </c>
      <c r="C1946" s="45">
        <v>1045483</v>
      </c>
      <c r="D1946" s="29"/>
      <c r="E1946" s="29"/>
      <c r="F1946" s="39" t="s">
        <v>4331</v>
      </c>
      <c r="G1946" s="29" t="s">
        <v>31</v>
      </c>
      <c r="H1946" s="148"/>
      <c r="I1946" s="148"/>
      <c r="J1946" s="147"/>
      <c r="K1946" s="147">
        <v>44651</v>
      </c>
      <c r="L1946" s="148"/>
      <c r="M1946" s="147"/>
      <c r="N1946" s="29" t="str">
        <f t="shared" si="416"/>
        <v/>
      </c>
      <c r="O1946" s="29" t="str">
        <f t="shared" si="417"/>
        <v/>
      </c>
      <c r="P1946" s="29" t="str">
        <f t="shared" si="418"/>
        <v/>
      </c>
      <c r="Q1946" s="29" t="str">
        <f t="shared" si="419"/>
        <v/>
      </c>
      <c r="R1946" s="29" t="str">
        <f t="shared" si="420"/>
        <v/>
      </c>
      <c r="S1946" s="29" t="str">
        <f t="shared" si="421"/>
        <v/>
      </c>
      <c r="T1946" s="29" t="str">
        <f t="shared" si="422"/>
        <v/>
      </c>
      <c r="U1946" s="29"/>
      <c r="V1946" s="29"/>
      <c r="W1946" s="55" t="s">
        <v>1214</v>
      </c>
      <c r="X1946" s="29" t="s">
        <v>158</v>
      </c>
      <c r="Y1946" s="146"/>
      <c r="Z1946" s="33">
        <v>14000</v>
      </c>
      <c r="AA1946" s="34" t="e">
        <f t="shared" si="414"/>
        <v>#DIV/0!</v>
      </c>
      <c r="AB1946" s="33">
        <f t="shared" si="412"/>
        <v>14000</v>
      </c>
      <c r="AC1946" s="34" t="e">
        <f t="shared" si="415"/>
        <v>#DIV/0!</v>
      </c>
      <c r="AD1946" s="145"/>
      <c r="AE1946" s="105">
        <v>0</v>
      </c>
      <c r="AF1946" s="34" t="s">
        <v>36</v>
      </c>
      <c r="AG1946" s="34">
        <v>0</v>
      </c>
      <c r="AH1946" s="34">
        <v>0</v>
      </c>
      <c r="AI1946" s="29">
        <v>5.12</v>
      </c>
      <c r="AJ1946" s="29">
        <v>1.8096000000000001E-2</v>
      </c>
      <c r="AK1946" s="29">
        <v>0</v>
      </c>
      <c r="AL1946" s="29">
        <v>0</v>
      </c>
      <c r="AM1946" s="29"/>
      <c r="AN1946" s="44" t="s">
        <v>27</v>
      </c>
      <c r="AO1946" s="29"/>
      <c r="AP1946" s="29"/>
      <c r="AQ1946" s="29"/>
      <c r="AR1946" s="29"/>
      <c r="AS1946" s="29"/>
      <c r="AT1946" s="29"/>
      <c r="AU1946" s="144"/>
      <c r="AV1946" s="36"/>
      <c r="AW1946" s="102"/>
      <c r="AX1946" s="129" t="s">
        <v>33</v>
      </c>
      <c r="AY1946" s="106" t="e">
        <v>#N/A</v>
      </c>
      <c r="BD1946" t="e">
        <v>#N/A</v>
      </c>
      <c r="BE1946" t="s">
        <v>4499</v>
      </c>
      <c r="BF1946" t="s">
        <v>4740</v>
      </c>
      <c r="BH1946" t="str">
        <f t="shared" si="423"/>
        <v/>
      </c>
      <c r="BJ1946" t="str">
        <f t="shared" si="424"/>
        <v>OK</v>
      </c>
      <c r="BK1946" s="130" t="s">
        <v>5302</v>
      </c>
      <c r="BL1946" s="130" t="e">
        <v>#VALUE!</v>
      </c>
      <c r="BM1946" s="131" t="s">
        <v>33</v>
      </c>
      <c r="BN1946" s="131" t="e">
        <v>#VALUE!</v>
      </c>
      <c r="BO1946" t="e">
        <v>#N/A</v>
      </c>
      <c r="BP1946">
        <v>0</v>
      </c>
    </row>
    <row r="1947" spans="1:68" x14ac:dyDescent="0.3">
      <c r="A1947" s="1"/>
      <c r="B1947" s="47">
        <v>1685</v>
      </c>
      <c r="C1947" s="45">
        <v>1045484</v>
      </c>
      <c r="D1947" s="29"/>
      <c r="E1947" s="29"/>
      <c r="F1947" s="39" t="s">
        <v>4332</v>
      </c>
      <c r="G1947" s="29" t="s">
        <v>31</v>
      </c>
      <c r="H1947" s="148"/>
      <c r="I1947" s="148"/>
      <c r="J1947" s="147"/>
      <c r="K1947" s="147">
        <v>44651</v>
      </c>
      <c r="L1947" s="148"/>
      <c r="M1947" s="147"/>
      <c r="N1947" s="29" t="str">
        <f t="shared" si="416"/>
        <v/>
      </c>
      <c r="O1947" s="29" t="str">
        <f t="shared" si="417"/>
        <v/>
      </c>
      <c r="P1947" s="29" t="str">
        <f t="shared" si="418"/>
        <v/>
      </c>
      <c r="Q1947" s="29" t="str">
        <f t="shared" si="419"/>
        <v/>
      </c>
      <c r="R1947" s="29" t="str">
        <f t="shared" si="420"/>
        <v/>
      </c>
      <c r="S1947" s="29" t="str">
        <f t="shared" si="421"/>
        <v/>
      </c>
      <c r="T1947" s="29" t="str">
        <f t="shared" si="422"/>
        <v/>
      </c>
      <c r="U1947" s="29"/>
      <c r="V1947" s="29"/>
      <c r="W1947" s="55" t="s">
        <v>1214</v>
      </c>
      <c r="X1947" s="29" t="s">
        <v>158</v>
      </c>
      <c r="Y1947" s="146"/>
      <c r="Z1947" s="33">
        <v>16000</v>
      </c>
      <c r="AA1947" s="34" t="e">
        <f t="shared" si="414"/>
        <v>#DIV/0!</v>
      </c>
      <c r="AB1947" s="33">
        <f t="shared" si="412"/>
        <v>16000</v>
      </c>
      <c r="AC1947" s="34" t="e">
        <f t="shared" si="415"/>
        <v>#DIV/0!</v>
      </c>
      <c r="AD1947" s="145"/>
      <c r="AE1947" s="105">
        <v>0</v>
      </c>
      <c r="AF1947" s="34" t="s">
        <v>36</v>
      </c>
      <c r="AG1947" s="34">
        <v>0</v>
      </c>
      <c r="AH1947" s="34">
        <v>0</v>
      </c>
      <c r="AI1947" s="29">
        <v>6.58</v>
      </c>
      <c r="AJ1947" s="29">
        <v>2.7439999999999999E-2</v>
      </c>
      <c r="AK1947" s="29">
        <v>0</v>
      </c>
      <c r="AL1947" s="29">
        <v>0</v>
      </c>
      <c r="AM1947" s="29"/>
      <c r="AN1947" s="44" t="s">
        <v>27</v>
      </c>
      <c r="AO1947" s="29"/>
      <c r="AP1947" s="29"/>
      <c r="AQ1947" s="29"/>
      <c r="AR1947" s="29"/>
      <c r="AS1947" s="29"/>
      <c r="AT1947" s="29"/>
      <c r="AU1947" s="144"/>
      <c r="AV1947" s="36"/>
      <c r="AW1947" s="102"/>
      <c r="AX1947" s="129" t="s">
        <v>33</v>
      </c>
      <c r="AY1947" s="106" t="e">
        <v>#N/A</v>
      </c>
      <c r="BD1947" t="e">
        <v>#N/A</v>
      </c>
      <c r="BE1947" t="s">
        <v>4499</v>
      </c>
      <c r="BF1947" t="s">
        <v>4740</v>
      </c>
      <c r="BH1947" t="str">
        <f t="shared" si="423"/>
        <v/>
      </c>
      <c r="BJ1947" t="str">
        <f t="shared" si="424"/>
        <v>OK</v>
      </c>
      <c r="BK1947" s="130" t="s">
        <v>5302</v>
      </c>
      <c r="BL1947" s="130" t="e">
        <v>#VALUE!</v>
      </c>
      <c r="BM1947" s="131" t="s">
        <v>33</v>
      </c>
      <c r="BN1947" s="131" t="e">
        <v>#VALUE!</v>
      </c>
      <c r="BO1947" t="e">
        <v>#N/A</v>
      </c>
      <c r="BP1947">
        <v>0</v>
      </c>
    </row>
    <row r="1948" spans="1:68" ht="25.2" x14ac:dyDescent="0.3">
      <c r="A1948" s="1"/>
      <c r="B1948" s="47">
        <v>1686</v>
      </c>
      <c r="C1948" s="45">
        <v>1045485</v>
      </c>
      <c r="D1948" s="29"/>
      <c r="E1948" s="29"/>
      <c r="F1948" s="31" t="s">
        <v>4333</v>
      </c>
      <c r="G1948" s="29" t="s">
        <v>31</v>
      </c>
      <c r="H1948" s="148"/>
      <c r="I1948" s="148" t="s">
        <v>32</v>
      </c>
      <c r="J1948" s="147" t="s">
        <v>33</v>
      </c>
      <c r="K1948" s="147">
        <v>44651</v>
      </c>
      <c r="L1948" s="148" t="s">
        <v>32</v>
      </c>
      <c r="M1948" s="147" t="s">
        <v>33</v>
      </c>
      <c r="N1948" s="29" t="str">
        <f t="shared" si="416"/>
        <v/>
      </c>
      <c r="O1948" s="29" t="str">
        <f t="shared" si="417"/>
        <v/>
      </c>
      <c r="P1948" s="29" t="str">
        <f t="shared" si="418"/>
        <v/>
      </c>
      <c r="Q1948" s="29" t="str">
        <f t="shared" si="419"/>
        <v/>
      </c>
      <c r="R1948" s="29" t="str">
        <f t="shared" si="420"/>
        <v/>
      </c>
      <c r="S1948" s="29" t="str">
        <f t="shared" si="421"/>
        <v/>
      </c>
      <c r="T1948" s="29" t="str">
        <f t="shared" si="422"/>
        <v/>
      </c>
      <c r="U1948" s="29"/>
      <c r="V1948" s="29"/>
      <c r="W1948" s="32" t="s">
        <v>1214</v>
      </c>
      <c r="X1948" s="29" t="s">
        <v>158</v>
      </c>
      <c r="Y1948" s="146">
        <v>24689</v>
      </c>
      <c r="Z1948" s="33">
        <v>31602</v>
      </c>
      <c r="AA1948" s="34">
        <f t="shared" si="414"/>
        <v>0.28000000000000003</v>
      </c>
      <c r="AB1948" s="33">
        <f t="shared" si="412"/>
        <v>31602</v>
      </c>
      <c r="AC1948" s="34">
        <f t="shared" si="415"/>
        <v>0.28000321957141683</v>
      </c>
      <c r="AD1948" s="145">
        <f t="shared" ref="AD1948:AD1953" si="425">ROUND(Z1948/1.2,3)</f>
        <v>26335</v>
      </c>
      <c r="AE1948" s="105">
        <v>20574.167000000001</v>
      </c>
      <c r="AF1948" s="34" t="s">
        <v>36</v>
      </c>
      <c r="AG1948" s="34" t="s">
        <v>36</v>
      </c>
      <c r="AH1948" s="34" t="s">
        <v>36</v>
      </c>
      <c r="AI1948" s="29">
        <v>8.33</v>
      </c>
      <c r="AJ1948" s="29">
        <v>3.4973999999999998E-2</v>
      </c>
      <c r="AK1948" s="29">
        <v>0</v>
      </c>
      <c r="AL1948" s="29">
        <v>0</v>
      </c>
      <c r="AM1948" s="29" t="s">
        <v>28</v>
      </c>
      <c r="AN1948" s="44" t="s">
        <v>27</v>
      </c>
      <c r="AO1948" s="29" t="s">
        <v>28</v>
      </c>
      <c r="AP1948" s="29">
        <v>1</v>
      </c>
      <c r="AQ1948" s="29">
        <v>1600</v>
      </c>
      <c r="AR1948" s="29">
        <v>580</v>
      </c>
      <c r="AS1948" s="29">
        <v>45</v>
      </c>
      <c r="AT1948" s="29">
        <v>8.33</v>
      </c>
      <c r="AU1948" s="144">
        <v>4.1759999999999999E-2</v>
      </c>
      <c r="AV1948" s="36" t="s">
        <v>28</v>
      </c>
      <c r="AW1948" s="102" t="s">
        <v>33</v>
      </c>
      <c r="AX1948" s="129" t="s">
        <v>33</v>
      </c>
      <c r="AY1948" s="106">
        <v>21</v>
      </c>
      <c r="BD1948" t="s">
        <v>1355</v>
      </c>
      <c r="BE1948" t="s">
        <v>4499</v>
      </c>
      <c r="BF1948" t="s">
        <v>4740</v>
      </c>
      <c r="BH1948" t="str">
        <f t="shared" si="423"/>
        <v/>
      </c>
      <c r="BJ1948" t="str">
        <f t="shared" si="424"/>
        <v>OK</v>
      </c>
      <c r="BK1948" s="130" t="s">
        <v>5302</v>
      </c>
      <c r="BL1948" s="130" t="e">
        <v>#VALUE!</v>
      </c>
      <c r="BM1948" s="131" t="s">
        <v>33</v>
      </c>
      <c r="BN1948" s="131" t="e">
        <v>#VALUE!</v>
      </c>
      <c r="BO1948" t="e">
        <v>#N/A</v>
      </c>
      <c r="BP1948">
        <v>0</v>
      </c>
    </row>
    <row r="1949" spans="1:68" x14ac:dyDescent="0.3">
      <c r="A1949" s="1"/>
      <c r="B1949" s="47">
        <v>1687</v>
      </c>
      <c r="C1949" s="45">
        <v>1093554</v>
      </c>
      <c r="D1949" s="29"/>
      <c r="E1949" s="29"/>
      <c r="F1949" s="39" t="s">
        <v>1348</v>
      </c>
      <c r="G1949" s="29" t="s">
        <v>61</v>
      </c>
      <c r="H1949" s="70" t="s">
        <v>69</v>
      </c>
      <c r="I1949" s="148" t="s">
        <v>32</v>
      </c>
      <c r="J1949" s="147" t="s">
        <v>33</v>
      </c>
      <c r="K1949" s="148">
        <v>0</v>
      </c>
      <c r="L1949" s="148" t="s">
        <v>32</v>
      </c>
      <c r="M1949" s="147" t="s">
        <v>33</v>
      </c>
      <c r="N1949" s="29" t="str">
        <f t="shared" si="416"/>
        <v/>
      </c>
      <c r="O1949" s="29" t="str">
        <f t="shared" si="417"/>
        <v/>
      </c>
      <c r="P1949" s="29" t="str">
        <f t="shared" si="418"/>
        <v/>
      </c>
      <c r="Q1949" s="29" t="str">
        <f t="shared" si="419"/>
        <v/>
      </c>
      <c r="R1949" s="29" t="str">
        <f t="shared" si="420"/>
        <v/>
      </c>
      <c r="S1949" s="29" t="str">
        <f t="shared" si="421"/>
        <v/>
      </c>
      <c r="T1949" s="29" t="str">
        <f t="shared" si="422"/>
        <v/>
      </c>
      <c r="U1949" s="29"/>
      <c r="V1949" s="29"/>
      <c r="W1949" s="55" t="s">
        <v>1214</v>
      </c>
      <c r="X1949" s="29" t="s">
        <v>158</v>
      </c>
      <c r="Y1949" s="146">
        <v>2824</v>
      </c>
      <c r="Z1949" s="33">
        <v>3106</v>
      </c>
      <c r="AA1949" s="34">
        <f t="shared" si="414"/>
        <v>0.1</v>
      </c>
      <c r="AB1949" s="33">
        <f t="shared" si="412"/>
        <v>3106</v>
      </c>
      <c r="AC1949" s="34">
        <f t="shared" si="415"/>
        <v>9.9858371084755107E-2</v>
      </c>
      <c r="AD1949" s="145">
        <f t="shared" si="425"/>
        <v>2588.3330000000001</v>
      </c>
      <c r="AE1949" s="105">
        <v>2353.3330000000001</v>
      </c>
      <c r="AF1949" s="34" t="s">
        <v>36</v>
      </c>
      <c r="AG1949" s="34" t="s">
        <v>73</v>
      </c>
      <c r="AH1949" s="34" t="s">
        <v>73</v>
      </c>
      <c r="AI1949" s="29">
        <v>0.3</v>
      </c>
      <c r="AJ1949" s="29">
        <v>4.0000000000000003E-5</v>
      </c>
      <c r="AK1949" s="29">
        <v>0</v>
      </c>
      <c r="AL1949" s="29">
        <v>0</v>
      </c>
      <c r="AM1949" s="29" t="s">
        <v>27</v>
      </c>
      <c r="AN1949" s="44" t="s">
        <v>27</v>
      </c>
      <c r="AO1949" s="29" t="s">
        <v>27</v>
      </c>
      <c r="AP1949" s="29">
        <v>1</v>
      </c>
      <c r="AQ1949" s="29">
        <v>55</v>
      </c>
      <c r="AR1949" s="29">
        <v>35</v>
      </c>
      <c r="AS1949" s="29">
        <v>30</v>
      </c>
      <c r="AT1949" s="29">
        <v>0.3</v>
      </c>
      <c r="AU1949" s="144">
        <v>5.8E-5</v>
      </c>
      <c r="AV1949" s="36" t="s">
        <v>28</v>
      </c>
      <c r="AW1949" s="102">
        <v>43578</v>
      </c>
      <c r="AX1949" s="129" t="s">
        <v>33</v>
      </c>
      <c r="AY1949" s="106">
        <v>35</v>
      </c>
      <c r="BD1949" t="s">
        <v>4500</v>
      </c>
      <c r="BE1949" t="s">
        <v>4498</v>
      </c>
      <c r="BF1949" t="s">
        <v>4741</v>
      </c>
      <c r="BH1949" t="str">
        <f t="shared" si="423"/>
        <v/>
      </c>
      <c r="BJ1949" t="str">
        <f t="shared" si="424"/>
        <v>OK</v>
      </c>
      <c r="BK1949" s="130" t="s">
        <v>5302</v>
      </c>
      <c r="BL1949" s="130" t="e">
        <v>#VALUE!</v>
      </c>
      <c r="BM1949" s="131" t="s">
        <v>33</v>
      </c>
      <c r="BN1949" s="131" t="e">
        <v>#VALUE!</v>
      </c>
      <c r="BO1949" t="e">
        <v>#N/A</v>
      </c>
      <c r="BP1949">
        <v>0</v>
      </c>
    </row>
    <row r="1950" spans="1:68" ht="37.799999999999997" x14ac:dyDescent="0.3">
      <c r="A1950" s="1"/>
      <c r="B1950" s="47">
        <v>1688</v>
      </c>
      <c r="C1950" s="45">
        <v>1046996</v>
      </c>
      <c r="D1950" s="40" t="s">
        <v>33</v>
      </c>
      <c r="E1950" s="40"/>
      <c r="F1950" s="31" t="s">
        <v>1349</v>
      </c>
      <c r="G1950" s="29" t="s">
        <v>47</v>
      </c>
      <c r="H1950" s="70" t="s">
        <v>62</v>
      </c>
      <c r="I1950" s="148" t="s">
        <v>32</v>
      </c>
      <c r="J1950" s="147" t="s">
        <v>4038</v>
      </c>
      <c r="K1950" s="148" t="e">
        <v>#N/A</v>
      </c>
      <c r="L1950" s="148" t="s">
        <v>32</v>
      </c>
      <c r="M1950" s="147" t="s">
        <v>33</v>
      </c>
      <c r="N1950" s="29" t="str">
        <f t="shared" si="416"/>
        <v/>
      </c>
      <c r="O1950" s="29" t="str">
        <f t="shared" si="417"/>
        <v/>
      </c>
      <c r="P1950" s="29" t="str">
        <f t="shared" si="418"/>
        <v/>
      </c>
      <c r="Q1950" s="29">
        <f t="shared" si="419"/>
        <v>1136599</v>
      </c>
      <c r="R1950" s="29" t="str">
        <f t="shared" si="420"/>
        <v/>
      </c>
      <c r="S1950" s="29" t="str">
        <f t="shared" si="421"/>
        <v/>
      </c>
      <c r="T1950" s="29">
        <f t="shared" si="422"/>
        <v>1136599</v>
      </c>
      <c r="U1950" s="40">
        <v>1136599</v>
      </c>
      <c r="V1950" s="40"/>
      <c r="W1950" s="38" t="s">
        <v>1214</v>
      </c>
      <c r="X1950" s="29" t="s">
        <v>158</v>
      </c>
      <c r="Y1950" s="146">
        <v>18507</v>
      </c>
      <c r="Z1950" s="33">
        <v>23689</v>
      </c>
      <c r="AA1950" s="34">
        <f t="shared" si="414"/>
        <v>0.28000000000000003</v>
      </c>
      <c r="AB1950" s="33">
        <f t="shared" si="412"/>
        <v>23689</v>
      </c>
      <c r="AC1950" s="34">
        <f t="shared" si="415"/>
        <v>0.28000213973091254</v>
      </c>
      <c r="AD1950" s="145">
        <f t="shared" si="425"/>
        <v>19740.832999999999</v>
      </c>
      <c r="AE1950" s="105">
        <v>15422.5</v>
      </c>
      <c r="AF1950" s="34" t="s">
        <v>138</v>
      </c>
      <c r="AG1950" s="34" t="s">
        <v>138</v>
      </c>
      <c r="AH1950" s="34" t="s">
        <v>138</v>
      </c>
      <c r="AI1950" s="29">
        <v>9.33</v>
      </c>
      <c r="AJ1950" s="29">
        <v>8.0426999999999998E-2</v>
      </c>
      <c r="AK1950" s="29">
        <v>3</v>
      </c>
      <c r="AL1950" s="29">
        <v>0</v>
      </c>
      <c r="AM1950" s="29" t="s">
        <v>28</v>
      </c>
      <c r="AN1950" s="158" t="s">
        <v>28</v>
      </c>
      <c r="AO1950" s="29" t="s">
        <v>28</v>
      </c>
      <c r="AP1950" s="29">
        <v>1</v>
      </c>
      <c r="AQ1950" s="29">
        <v>830</v>
      </c>
      <c r="AR1950" s="29">
        <v>570</v>
      </c>
      <c r="AS1950" s="29">
        <v>170</v>
      </c>
      <c r="AT1950" s="29">
        <v>9.33</v>
      </c>
      <c r="AU1950" s="144">
        <v>8.0426999999999998E-2</v>
      </c>
      <c r="AV1950" s="36" t="s">
        <v>28</v>
      </c>
      <c r="AW1950" s="102">
        <v>44539</v>
      </c>
      <c r="AX1950" s="129" t="s">
        <v>33</v>
      </c>
      <c r="AY1950" s="106">
        <v>532</v>
      </c>
      <c r="BD1950" t="s">
        <v>1350</v>
      </c>
      <c r="BE1950" t="s">
        <v>4501</v>
      </c>
      <c r="BF1950" t="s">
        <v>4741</v>
      </c>
      <c r="BH1950" t="str">
        <f t="shared" si="423"/>
        <v>AV</v>
      </c>
      <c r="BJ1950" t="str">
        <f t="shared" si="424"/>
        <v>OK</v>
      </c>
      <c r="BK1950" s="130">
        <v>23689</v>
      </c>
      <c r="BL1950" s="130" t="s">
        <v>37</v>
      </c>
      <c r="BM1950" s="131" t="s">
        <v>33</v>
      </c>
      <c r="BN1950" s="131" t="e">
        <v>#VALUE!</v>
      </c>
      <c r="BO1950">
        <v>23689</v>
      </c>
      <c r="BP1950">
        <v>14</v>
      </c>
    </row>
    <row r="1951" spans="1:68" ht="37.799999999999997" x14ac:dyDescent="0.3">
      <c r="A1951" s="1"/>
      <c r="B1951" s="47">
        <v>1689</v>
      </c>
      <c r="C1951" s="45">
        <v>1046997</v>
      </c>
      <c r="D1951" s="40" t="s">
        <v>33</v>
      </c>
      <c r="E1951" s="40"/>
      <c r="F1951" s="39" t="s">
        <v>1351</v>
      </c>
      <c r="G1951" s="29" t="s">
        <v>47</v>
      </c>
      <c r="H1951" s="70" t="s">
        <v>62</v>
      </c>
      <c r="I1951" s="148" t="s">
        <v>32</v>
      </c>
      <c r="J1951" s="147" t="s">
        <v>4038</v>
      </c>
      <c r="K1951" s="148" t="e">
        <v>#N/A</v>
      </c>
      <c r="L1951" s="148" t="s">
        <v>32</v>
      </c>
      <c r="M1951" s="147" t="s">
        <v>33</v>
      </c>
      <c r="N1951" s="29" t="str">
        <f t="shared" si="416"/>
        <v/>
      </c>
      <c r="O1951" s="29" t="str">
        <f t="shared" si="417"/>
        <v/>
      </c>
      <c r="P1951" s="29" t="str">
        <f t="shared" si="418"/>
        <v/>
      </c>
      <c r="Q1951" s="29">
        <f t="shared" si="419"/>
        <v>1136600</v>
      </c>
      <c r="R1951" s="29" t="str">
        <f t="shared" si="420"/>
        <v/>
      </c>
      <c r="S1951" s="29" t="str">
        <f t="shared" si="421"/>
        <v/>
      </c>
      <c r="T1951" s="29">
        <f t="shared" si="422"/>
        <v>1136600</v>
      </c>
      <c r="U1951" s="40">
        <v>1136600</v>
      </c>
      <c r="V1951" s="40"/>
      <c r="W1951" s="38" t="s">
        <v>1214</v>
      </c>
      <c r="X1951" s="29" t="s">
        <v>158</v>
      </c>
      <c r="Y1951" s="146">
        <v>21672</v>
      </c>
      <c r="Z1951" s="33">
        <v>27740</v>
      </c>
      <c r="AA1951" s="34">
        <f t="shared" si="414"/>
        <v>0.28000000000000003</v>
      </c>
      <c r="AB1951" s="33">
        <f t="shared" si="412"/>
        <v>27740</v>
      </c>
      <c r="AC1951" s="34">
        <f t="shared" si="415"/>
        <v>0.2799926356589148</v>
      </c>
      <c r="AD1951" s="145">
        <f t="shared" si="425"/>
        <v>23116.667000000001</v>
      </c>
      <c r="AE1951" s="105">
        <v>18060</v>
      </c>
      <c r="AF1951" s="34" t="s">
        <v>138</v>
      </c>
      <c r="AG1951" s="34" t="s">
        <v>138</v>
      </c>
      <c r="AH1951" s="34" t="s">
        <v>138</v>
      </c>
      <c r="AI1951" s="29">
        <v>11.22</v>
      </c>
      <c r="AJ1951" s="29">
        <v>9.1370000000000007E-2</v>
      </c>
      <c r="AK1951" s="29">
        <v>0</v>
      </c>
      <c r="AL1951" s="29">
        <v>0</v>
      </c>
      <c r="AM1951" s="29" t="s">
        <v>28</v>
      </c>
      <c r="AN1951" s="158" t="s">
        <v>28</v>
      </c>
      <c r="AO1951" s="29" t="s">
        <v>28</v>
      </c>
      <c r="AP1951" s="29">
        <v>1</v>
      </c>
      <c r="AQ1951" s="29">
        <v>835</v>
      </c>
      <c r="AR1951" s="29">
        <v>715</v>
      </c>
      <c r="AS1951" s="29">
        <v>170</v>
      </c>
      <c r="AT1951" s="29">
        <v>11.22</v>
      </c>
      <c r="AU1951" s="144">
        <v>0.101494</v>
      </c>
      <c r="AV1951" s="36" t="s">
        <v>28</v>
      </c>
      <c r="AW1951" s="102">
        <v>44539</v>
      </c>
      <c r="AX1951" s="129" t="s">
        <v>33</v>
      </c>
      <c r="AY1951" s="106">
        <v>388</v>
      </c>
      <c r="BD1951" t="s">
        <v>1350</v>
      </c>
      <c r="BE1951" t="s">
        <v>4501</v>
      </c>
      <c r="BF1951" t="s">
        <v>4741</v>
      </c>
      <c r="BH1951" t="str">
        <f t="shared" si="423"/>
        <v/>
      </c>
      <c r="BJ1951" t="str">
        <f t="shared" si="424"/>
        <v>OK</v>
      </c>
      <c r="BK1951" s="130">
        <v>27740</v>
      </c>
      <c r="BL1951" s="130" t="s">
        <v>37</v>
      </c>
      <c r="BM1951" s="131" t="s">
        <v>33</v>
      </c>
      <c r="BN1951" s="131" t="e">
        <v>#VALUE!</v>
      </c>
      <c r="BO1951" t="e">
        <v>#N/A</v>
      </c>
      <c r="BP1951">
        <v>24</v>
      </c>
    </row>
    <row r="1952" spans="1:68" ht="37.799999999999997" x14ac:dyDescent="0.3">
      <c r="A1952" s="1"/>
      <c r="B1952" s="47">
        <v>1690</v>
      </c>
      <c r="C1952" s="45">
        <v>1046998</v>
      </c>
      <c r="D1952" s="40" t="s">
        <v>33</v>
      </c>
      <c r="E1952" s="40"/>
      <c r="F1952" s="39" t="s">
        <v>1352</v>
      </c>
      <c r="G1952" s="29" t="s">
        <v>47</v>
      </c>
      <c r="H1952" s="70" t="s">
        <v>62</v>
      </c>
      <c r="I1952" s="148" t="s">
        <v>32</v>
      </c>
      <c r="J1952" s="147" t="s">
        <v>4038</v>
      </c>
      <c r="K1952" s="148" t="e">
        <v>#N/A</v>
      </c>
      <c r="L1952" s="148" t="s">
        <v>32</v>
      </c>
      <c r="M1952" s="147" t="s">
        <v>33</v>
      </c>
      <c r="N1952" s="29" t="str">
        <f t="shared" si="416"/>
        <v/>
      </c>
      <c r="O1952" s="29" t="str">
        <f t="shared" si="417"/>
        <v/>
      </c>
      <c r="P1952" s="29" t="str">
        <f t="shared" si="418"/>
        <v/>
      </c>
      <c r="Q1952" s="29">
        <f t="shared" si="419"/>
        <v>1136601</v>
      </c>
      <c r="R1952" s="29" t="str">
        <f t="shared" si="420"/>
        <v/>
      </c>
      <c r="S1952" s="29" t="str">
        <f t="shared" si="421"/>
        <v/>
      </c>
      <c r="T1952" s="29">
        <f t="shared" si="422"/>
        <v>1136601</v>
      </c>
      <c r="U1952" s="40">
        <v>1136601</v>
      </c>
      <c r="V1952" s="40"/>
      <c r="W1952" s="38" t="s">
        <v>1214</v>
      </c>
      <c r="X1952" s="29" t="s">
        <v>158</v>
      </c>
      <c r="Y1952" s="146">
        <v>21915</v>
      </c>
      <c r="Z1952" s="33">
        <v>28052</v>
      </c>
      <c r="AA1952" s="34">
        <f t="shared" si="414"/>
        <v>0.28000000000000003</v>
      </c>
      <c r="AB1952" s="33">
        <f t="shared" si="412"/>
        <v>28052</v>
      </c>
      <c r="AC1952" s="34">
        <f t="shared" si="415"/>
        <v>0.28003652292950043</v>
      </c>
      <c r="AD1952" s="145">
        <f t="shared" si="425"/>
        <v>23376.667000000001</v>
      </c>
      <c r="AE1952" s="105">
        <v>18262.5</v>
      </c>
      <c r="AF1952" s="34" t="s">
        <v>138</v>
      </c>
      <c r="AG1952" s="34" t="s">
        <v>138</v>
      </c>
      <c r="AH1952" s="34" t="s">
        <v>138</v>
      </c>
      <c r="AI1952" s="29">
        <v>12.19</v>
      </c>
      <c r="AJ1952" s="29">
        <v>0.110058</v>
      </c>
      <c r="AK1952" s="29">
        <v>1</v>
      </c>
      <c r="AL1952" s="29">
        <v>0</v>
      </c>
      <c r="AM1952" s="29" t="s">
        <v>28</v>
      </c>
      <c r="AN1952" s="158" t="s">
        <v>28</v>
      </c>
      <c r="AO1952" s="29" t="s">
        <v>28</v>
      </c>
      <c r="AP1952" s="29">
        <v>1</v>
      </c>
      <c r="AQ1952" s="29">
        <v>830</v>
      </c>
      <c r="AR1952" s="29">
        <v>780</v>
      </c>
      <c r="AS1952" s="29">
        <v>170</v>
      </c>
      <c r="AT1952" s="29">
        <v>12.19</v>
      </c>
      <c r="AU1952" s="144">
        <v>0.110058</v>
      </c>
      <c r="AV1952" s="36" t="s">
        <v>28</v>
      </c>
      <c r="AW1952" s="102" t="s">
        <v>33</v>
      </c>
      <c r="AX1952" s="129" t="s">
        <v>33</v>
      </c>
      <c r="AY1952" s="106">
        <v>329</v>
      </c>
      <c r="BD1952" t="s">
        <v>1350</v>
      </c>
      <c r="BE1952" t="s">
        <v>4501</v>
      </c>
      <c r="BF1952" t="s">
        <v>4741</v>
      </c>
      <c r="BH1952" t="str">
        <f t="shared" si="423"/>
        <v>AV</v>
      </c>
      <c r="BJ1952" t="str">
        <f t="shared" si="424"/>
        <v>OK</v>
      </c>
      <c r="BK1952" s="130">
        <v>28052</v>
      </c>
      <c r="BL1952" s="130" t="s">
        <v>37</v>
      </c>
      <c r="BM1952" s="131" t="s">
        <v>33</v>
      </c>
      <c r="BN1952" s="131" t="e">
        <v>#VALUE!</v>
      </c>
      <c r="BO1952">
        <v>28052</v>
      </c>
      <c r="BP1952">
        <v>6</v>
      </c>
    </row>
    <row r="1953" spans="1:68" ht="37.799999999999997" x14ac:dyDescent="0.3">
      <c r="A1953" s="1"/>
      <c r="B1953" s="47">
        <v>1691</v>
      </c>
      <c r="C1953" s="45">
        <v>1046999</v>
      </c>
      <c r="D1953" s="40" t="s">
        <v>33</v>
      </c>
      <c r="E1953" s="40"/>
      <c r="F1953" s="31" t="s">
        <v>1353</v>
      </c>
      <c r="G1953" s="37" t="s">
        <v>47</v>
      </c>
      <c r="H1953" s="70" t="s">
        <v>62</v>
      </c>
      <c r="I1953" s="148" t="s">
        <v>32</v>
      </c>
      <c r="J1953" s="147" t="s">
        <v>4038</v>
      </c>
      <c r="K1953" s="148" t="e">
        <v>#N/A</v>
      </c>
      <c r="L1953" s="148" t="s">
        <v>32</v>
      </c>
      <c r="M1953" s="147" t="s">
        <v>33</v>
      </c>
      <c r="N1953" s="29" t="str">
        <f t="shared" si="416"/>
        <v/>
      </c>
      <c r="O1953" s="29" t="str">
        <f t="shared" si="417"/>
        <v/>
      </c>
      <c r="P1953" s="29" t="str">
        <f t="shared" si="418"/>
        <v/>
      </c>
      <c r="Q1953" s="29">
        <f t="shared" si="419"/>
        <v>1136602</v>
      </c>
      <c r="R1953" s="29" t="str">
        <f t="shared" si="420"/>
        <v/>
      </c>
      <c r="S1953" s="29" t="str">
        <f t="shared" si="421"/>
        <v/>
      </c>
      <c r="T1953" s="29">
        <f t="shared" si="422"/>
        <v>1136602</v>
      </c>
      <c r="U1953" s="40">
        <v>1136602</v>
      </c>
      <c r="V1953" s="40"/>
      <c r="W1953" s="38" t="s">
        <v>1214</v>
      </c>
      <c r="X1953" s="29" t="s">
        <v>158</v>
      </c>
      <c r="Y1953" s="146">
        <v>26903</v>
      </c>
      <c r="Z1953" s="33">
        <v>34435</v>
      </c>
      <c r="AA1953" s="34">
        <f t="shared" si="414"/>
        <v>0.28000000000000003</v>
      </c>
      <c r="AB1953" s="33">
        <f t="shared" si="412"/>
        <v>34435</v>
      </c>
      <c r="AC1953" s="34">
        <f t="shared" si="415"/>
        <v>0.27996874281725082</v>
      </c>
      <c r="AD1953" s="145">
        <f t="shared" si="425"/>
        <v>28695.832999999999</v>
      </c>
      <c r="AE1953" s="105">
        <v>22419.167000000001</v>
      </c>
      <c r="AF1953" s="34" t="s">
        <v>138</v>
      </c>
      <c r="AG1953" s="34" t="s">
        <v>138</v>
      </c>
      <c r="AH1953" s="34" t="s">
        <v>138</v>
      </c>
      <c r="AI1953" s="29">
        <v>14</v>
      </c>
      <c r="AJ1953" s="29">
        <v>0.13727500000000001</v>
      </c>
      <c r="AK1953" s="29">
        <v>0</v>
      </c>
      <c r="AL1953" s="29">
        <v>0</v>
      </c>
      <c r="AM1953" s="29" t="s">
        <v>28</v>
      </c>
      <c r="AN1953" s="158" t="s">
        <v>28</v>
      </c>
      <c r="AO1953" s="29" t="s">
        <v>28</v>
      </c>
      <c r="AP1953" s="29">
        <v>1</v>
      </c>
      <c r="AQ1953" s="29">
        <v>950</v>
      </c>
      <c r="AR1953" s="29">
        <v>850</v>
      </c>
      <c r="AS1953" s="29">
        <v>170</v>
      </c>
      <c r="AT1953" s="29">
        <v>14</v>
      </c>
      <c r="AU1953" s="144">
        <v>0.13727500000000001</v>
      </c>
      <c r="AV1953" s="36" t="s">
        <v>28</v>
      </c>
      <c r="AW1953" s="102" t="s">
        <v>33</v>
      </c>
      <c r="AX1953" s="129" t="s">
        <v>33</v>
      </c>
      <c r="AY1953" s="106">
        <v>479</v>
      </c>
      <c r="BD1953" t="s">
        <v>1350</v>
      </c>
      <c r="BE1953" t="s">
        <v>4501</v>
      </c>
      <c r="BF1953" t="s">
        <v>4741</v>
      </c>
      <c r="BH1953" t="str">
        <f t="shared" si="423"/>
        <v/>
      </c>
      <c r="BJ1953" t="str">
        <f t="shared" si="424"/>
        <v>OK</v>
      </c>
      <c r="BK1953" s="130">
        <v>34435</v>
      </c>
      <c r="BL1953" s="130" t="s">
        <v>37</v>
      </c>
      <c r="BM1953" s="131" t="s">
        <v>33</v>
      </c>
      <c r="BN1953" s="131" t="e">
        <v>#VALUE!</v>
      </c>
      <c r="BO1953" t="e">
        <v>#N/A</v>
      </c>
      <c r="BP1953">
        <v>26</v>
      </c>
    </row>
    <row r="1954" spans="1:68" ht="25.2" x14ac:dyDescent="0.3">
      <c r="A1954" s="1"/>
      <c r="B1954" s="47"/>
      <c r="C1954" s="45">
        <v>1135791</v>
      </c>
      <c r="D1954" s="29">
        <v>1045814</v>
      </c>
      <c r="E1954" s="40"/>
      <c r="F1954" s="31" t="s">
        <v>5594</v>
      </c>
      <c r="G1954" s="37" t="s">
        <v>47</v>
      </c>
      <c r="H1954" s="157" t="s">
        <v>4781</v>
      </c>
      <c r="I1954" s="148"/>
      <c r="J1954" s="147"/>
      <c r="K1954" s="148"/>
      <c r="L1954" s="148"/>
      <c r="M1954" s="147"/>
      <c r="N1954" s="29">
        <f t="shared" si="416"/>
        <v>1045814</v>
      </c>
      <c r="O1954" s="29" t="str">
        <f t="shared" si="417"/>
        <v/>
      </c>
      <c r="P1954" s="29" t="str">
        <f t="shared" si="418"/>
        <v/>
      </c>
      <c r="Q1954" s="29" t="str">
        <f t="shared" si="419"/>
        <v/>
      </c>
      <c r="R1954" s="29" t="str">
        <f t="shared" si="420"/>
        <v/>
      </c>
      <c r="S1954" s="29" t="str">
        <f t="shared" si="421"/>
        <v/>
      </c>
      <c r="T1954" s="29" t="str">
        <f t="shared" si="422"/>
        <v/>
      </c>
      <c r="U1954" s="40"/>
      <c r="V1954" s="40"/>
      <c r="W1954" s="38" t="s">
        <v>1214</v>
      </c>
      <c r="X1954" s="29" t="s">
        <v>158</v>
      </c>
      <c r="Y1954" s="146"/>
      <c r="Z1954" s="33">
        <v>13737</v>
      </c>
      <c r="AA1954" s="34"/>
      <c r="AB1954" s="33">
        <f t="shared" si="412"/>
        <v>13737</v>
      </c>
      <c r="AC1954" s="34"/>
      <c r="AD1954" s="145"/>
      <c r="AE1954" s="105"/>
      <c r="AF1954" s="34"/>
      <c r="AG1954" s="34"/>
      <c r="AH1954" s="34"/>
      <c r="AI1954" s="29"/>
      <c r="AJ1954" s="29"/>
      <c r="AK1954" s="29">
        <v>171</v>
      </c>
      <c r="AL1954" s="29">
        <v>189</v>
      </c>
      <c r="AM1954" s="29" t="s">
        <v>28</v>
      </c>
      <c r="AN1954" s="158" t="s">
        <v>28</v>
      </c>
      <c r="AO1954" s="29" t="s">
        <v>28</v>
      </c>
      <c r="AP1954" s="29"/>
      <c r="AQ1954" s="29"/>
      <c r="AR1954" s="29"/>
      <c r="AS1954" s="29"/>
      <c r="AT1954" s="29"/>
      <c r="AU1954" s="144"/>
      <c r="AV1954" s="36"/>
      <c r="AW1954" s="102"/>
      <c r="AX1954" s="129" t="s">
        <v>4740</v>
      </c>
      <c r="AY1954" s="106"/>
      <c r="BH1954" t="str">
        <f t="shared" si="423"/>
        <v>AV</v>
      </c>
      <c r="BJ1954" t="str">
        <f t="shared" si="424"/>
        <v>OK</v>
      </c>
      <c r="BK1954" s="130">
        <v>13737</v>
      </c>
      <c r="BL1954" s="130" t="s">
        <v>37</v>
      </c>
      <c r="BM1954" s="131">
        <v>13737</v>
      </c>
      <c r="BN1954" s="131" t="s">
        <v>37</v>
      </c>
      <c r="BO1954" t="e">
        <v>#N/A</v>
      </c>
      <c r="BP1954">
        <v>0</v>
      </c>
    </row>
    <row r="1955" spans="1:68" ht="25.2" x14ac:dyDescent="0.3">
      <c r="A1955" s="1"/>
      <c r="B1955" s="47"/>
      <c r="C1955" s="45">
        <v>1135792</v>
      </c>
      <c r="D1955" s="29">
        <v>1045813</v>
      </c>
      <c r="E1955" s="40"/>
      <c r="F1955" s="31" t="s">
        <v>5595</v>
      </c>
      <c r="G1955" s="37" t="s">
        <v>47</v>
      </c>
      <c r="H1955" s="157" t="s">
        <v>4781</v>
      </c>
      <c r="I1955" s="148"/>
      <c r="J1955" s="147"/>
      <c r="K1955" s="148"/>
      <c r="L1955" s="148"/>
      <c r="M1955" s="147"/>
      <c r="N1955" s="29">
        <f t="shared" si="416"/>
        <v>1045813</v>
      </c>
      <c r="O1955" s="29" t="str">
        <f t="shared" si="417"/>
        <v/>
      </c>
      <c r="P1955" s="29" t="str">
        <f t="shared" si="418"/>
        <v/>
      </c>
      <c r="Q1955" s="29" t="str">
        <f t="shared" si="419"/>
        <v/>
      </c>
      <c r="R1955" s="29" t="str">
        <f t="shared" si="420"/>
        <v/>
      </c>
      <c r="S1955" s="29" t="str">
        <f t="shared" si="421"/>
        <v/>
      </c>
      <c r="T1955" s="29" t="str">
        <f t="shared" si="422"/>
        <v/>
      </c>
      <c r="U1955" s="40"/>
      <c r="V1955" s="40"/>
      <c r="W1955" s="38" t="s">
        <v>1214</v>
      </c>
      <c r="X1955" s="29" t="s">
        <v>158</v>
      </c>
      <c r="Y1955" s="146"/>
      <c r="Z1955" s="33">
        <v>15580</v>
      </c>
      <c r="AA1955" s="34"/>
      <c r="AB1955" s="33">
        <f t="shared" si="412"/>
        <v>15580</v>
      </c>
      <c r="AC1955" s="34"/>
      <c r="AD1955" s="145"/>
      <c r="AE1955" s="105"/>
      <c r="AF1955" s="34"/>
      <c r="AG1955" s="34"/>
      <c r="AH1955" s="34"/>
      <c r="AI1955" s="29"/>
      <c r="AJ1955" s="29"/>
      <c r="AK1955" s="29">
        <v>124</v>
      </c>
      <c r="AL1955" s="29">
        <v>124</v>
      </c>
      <c r="AM1955" s="29" t="s">
        <v>28</v>
      </c>
      <c r="AN1955" s="158" t="s">
        <v>28</v>
      </c>
      <c r="AO1955" s="29" t="s">
        <v>28</v>
      </c>
      <c r="AP1955" s="29"/>
      <c r="AQ1955" s="29"/>
      <c r="AR1955" s="29"/>
      <c r="AS1955" s="29"/>
      <c r="AT1955" s="29"/>
      <c r="AU1955" s="144"/>
      <c r="AV1955" s="36"/>
      <c r="AW1955" s="102"/>
      <c r="AX1955" s="129" t="s">
        <v>4740</v>
      </c>
      <c r="AY1955" s="106"/>
      <c r="BH1955" t="str">
        <f t="shared" si="423"/>
        <v>AV</v>
      </c>
      <c r="BJ1955" t="str">
        <f t="shared" si="424"/>
        <v>OK</v>
      </c>
      <c r="BK1955" s="130">
        <v>15580</v>
      </c>
      <c r="BL1955" s="130" t="s">
        <v>37</v>
      </c>
      <c r="BM1955" s="131">
        <v>15580</v>
      </c>
      <c r="BN1955" s="131" t="s">
        <v>37</v>
      </c>
      <c r="BO1955" t="e">
        <v>#N/A</v>
      </c>
      <c r="BP1955">
        <v>0</v>
      </c>
    </row>
    <row r="1956" spans="1:68" ht="25.2" x14ac:dyDescent="0.3">
      <c r="A1956" s="1"/>
      <c r="B1956" s="47"/>
      <c r="C1956" s="45">
        <v>1135793</v>
      </c>
      <c r="D1956" s="29"/>
      <c r="E1956" s="40"/>
      <c r="F1956" s="31" t="s">
        <v>5596</v>
      </c>
      <c r="G1956" s="37" t="s">
        <v>47</v>
      </c>
      <c r="H1956" s="157" t="s">
        <v>4781</v>
      </c>
      <c r="I1956" s="148"/>
      <c r="J1956" s="147"/>
      <c r="K1956" s="148"/>
      <c r="L1956" s="148"/>
      <c r="M1956" s="147"/>
      <c r="N1956" s="29" t="str">
        <f t="shared" si="416"/>
        <v/>
      </c>
      <c r="O1956" s="29" t="str">
        <f t="shared" si="417"/>
        <v/>
      </c>
      <c r="P1956" s="29" t="str">
        <f t="shared" si="418"/>
        <v/>
      </c>
      <c r="Q1956" s="29" t="str">
        <f t="shared" si="419"/>
        <v/>
      </c>
      <c r="R1956" s="29" t="str">
        <f t="shared" si="420"/>
        <v/>
      </c>
      <c r="S1956" s="29" t="str">
        <f t="shared" si="421"/>
        <v/>
      </c>
      <c r="T1956" s="29" t="str">
        <f t="shared" si="422"/>
        <v/>
      </c>
      <c r="U1956" s="40"/>
      <c r="V1956" s="40"/>
      <c r="W1956" s="38" t="s">
        <v>1214</v>
      </c>
      <c r="X1956" s="29" t="s">
        <v>158</v>
      </c>
      <c r="Y1956" s="146"/>
      <c r="Z1956" s="33">
        <v>15900</v>
      </c>
      <c r="AA1956" s="34"/>
      <c r="AB1956" s="33">
        <f t="shared" si="412"/>
        <v>15900</v>
      </c>
      <c r="AC1956" s="34"/>
      <c r="AD1956" s="145"/>
      <c r="AE1956" s="105"/>
      <c r="AF1956" s="34"/>
      <c r="AG1956" s="34"/>
      <c r="AH1956" s="34"/>
      <c r="AI1956" s="29"/>
      <c r="AJ1956" s="29"/>
      <c r="AK1956" s="29">
        <v>20</v>
      </c>
      <c r="AL1956" s="29">
        <v>20</v>
      </c>
      <c r="AM1956" s="29" t="s">
        <v>28</v>
      </c>
      <c r="AN1956" s="158" t="s">
        <v>28</v>
      </c>
      <c r="AO1956" s="29" t="s">
        <v>28</v>
      </c>
      <c r="AP1956" s="29"/>
      <c r="AQ1956" s="29"/>
      <c r="AR1956" s="29"/>
      <c r="AS1956" s="29"/>
      <c r="AT1956" s="29"/>
      <c r="AU1956" s="144"/>
      <c r="AV1956" s="36"/>
      <c r="AW1956" s="102"/>
      <c r="AX1956" s="129" t="s">
        <v>4740</v>
      </c>
      <c r="AY1956" s="106"/>
      <c r="BH1956" t="str">
        <f t="shared" si="423"/>
        <v>AV</v>
      </c>
      <c r="BJ1956" t="str">
        <f t="shared" si="424"/>
        <v>OK</v>
      </c>
      <c r="BK1956" s="130">
        <v>15900</v>
      </c>
      <c r="BL1956" s="130" t="s">
        <v>37</v>
      </c>
      <c r="BM1956" s="131" t="s">
        <v>33</v>
      </c>
      <c r="BN1956" s="131" t="e">
        <v>#VALUE!</v>
      </c>
      <c r="BO1956" t="e">
        <v>#N/A</v>
      </c>
      <c r="BP1956">
        <v>0</v>
      </c>
    </row>
    <row r="1957" spans="1:68" ht="25.2" x14ac:dyDescent="0.3">
      <c r="A1957" s="1"/>
      <c r="B1957" s="47"/>
      <c r="C1957" s="45">
        <v>1135794</v>
      </c>
      <c r="D1957" s="29"/>
      <c r="E1957" s="40"/>
      <c r="F1957" s="31" t="s">
        <v>5597</v>
      </c>
      <c r="G1957" s="37" t="s">
        <v>47</v>
      </c>
      <c r="H1957" s="157" t="s">
        <v>4781</v>
      </c>
      <c r="I1957" s="148"/>
      <c r="J1957" s="147"/>
      <c r="K1957" s="148"/>
      <c r="L1957" s="148"/>
      <c r="M1957" s="147"/>
      <c r="N1957" s="29" t="str">
        <f t="shared" si="416"/>
        <v/>
      </c>
      <c r="O1957" s="29" t="str">
        <f t="shared" si="417"/>
        <v/>
      </c>
      <c r="P1957" s="29" t="str">
        <f t="shared" si="418"/>
        <v/>
      </c>
      <c r="Q1957" s="29" t="str">
        <f t="shared" si="419"/>
        <v/>
      </c>
      <c r="R1957" s="29" t="str">
        <f t="shared" si="420"/>
        <v/>
      </c>
      <c r="S1957" s="29" t="str">
        <f t="shared" si="421"/>
        <v/>
      </c>
      <c r="T1957" s="29" t="str">
        <f t="shared" si="422"/>
        <v/>
      </c>
      <c r="U1957" s="40"/>
      <c r="V1957" s="40"/>
      <c r="W1957" s="38" t="s">
        <v>1214</v>
      </c>
      <c r="X1957" s="29" t="s">
        <v>158</v>
      </c>
      <c r="Y1957" s="146"/>
      <c r="Z1957" s="33">
        <v>17900</v>
      </c>
      <c r="AA1957" s="34"/>
      <c r="AB1957" s="33">
        <f t="shared" si="412"/>
        <v>17900</v>
      </c>
      <c r="AC1957" s="34"/>
      <c r="AD1957" s="145"/>
      <c r="AE1957" s="105"/>
      <c r="AF1957" s="34"/>
      <c r="AG1957" s="34"/>
      <c r="AH1957" s="34"/>
      <c r="AI1957" s="29"/>
      <c r="AJ1957" s="29"/>
      <c r="AK1957" s="29">
        <v>20</v>
      </c>
      <c r="AL1957" s="29">
        <v>20</v>
      </c>
      <c r="AM1957" s="29" t="s">
        <v>28</v>
      </c>
      <c r="AN1957" s="158" t="s">
        <v>28</v>
      </c>
      <c r="AO1957" s="29" t="s">
        <v>28</v>
      </c>
      <c r="AP1957" s="29"/>
      <c r="AQ1957" s="29"/>
      <c r="AR1957" s="29"/>
      <c r="AS1957" s="29"/>
      <c r="AT1957" s="29"/>
      <c r="AU1957" s="144"/>
      <c r="AV1957" s="36"/>
      <c r="AW1957" s="102"/>
      <c r="AX1957" s="129" t="s">
        <v>4740</v>
      </c>
      <c r="AY1957" s="106"/>
      <c r="BH1957" t="str">
        <f t="shared" si="423"/>
        <v>AV</v>
      </c>
      <c r="BJ1957" t="str">
        <f t="shared" si="424"/>
        <v>OK</v>
      </c>
      <c r="BK1957" s="130">
        <v>17900</v>
      </c>
      <c r="BL1957" s="130" t="s">
        <v>37</v>
      </c>
      <c r="BM1957" s="131" t="s">
        <v>33</v>
      </c>
      <c r="BN1957" s="131" t="e">
        <v>#VALUE!</v>
      </c>
      <c r="BO1957" t="e">
        <v>#N/A</v>
      </c>
      <c r="BP1957">
        <v>0</v>
      </c>
    </row>
    <row r="1958" spans="1:68" ht="25.2" x14ac:dyDescent="0.3">
      <c r="A1958" s="1"/>
      <c r="B1958" s="47"/>
      <c r="C1958" s="45">
        <v>1135795</v>
      </c>
      <c r="D1958" s="29">
        <v>1045815</v>
      </c>
      <c r="E1958" s="40"/>
      <c r="F1958" s="31" t="s">
        <v>5598</v>
      </c>
      <c r="G1958" s="37" t="s">
        <v>47</v>
      </c>
      <c r="H1958" s="157" t="s">
        <v>4781</v>
      </c>
      <c r="I1958" s="148"/>
      <c r="J1958" s="147"/>
      <c r="K1958" s="148"/>
      <c r="L1958" s="148"/>
      <c r="M1958" s="147"/>
      <c r="N1958" s="29">
        <f t="shared" si="416"/>
        <v>1045815</v>
      </c>
      <c r="O1958" s="29" t="str">
        <f t="shared" si="417"/>
        <v/>
      </c>
      <c r="P1958" s="29" t="str">
        <f t="shared" si="418"/>
        <v/>
      </c>
      <c r="Q1958" s="29" t="str">
        <f t="shared" si="419"/>
        <v/>
      </c>
      <c r="R1958" s="29" t="str">
        <f t="shared" si="420"/>
        <v/>
      </c>
      <c r="S1958" s="29" t="str">
        <f t="shared" si="421"/>
        <v/>
      </c>
      <c r="T1958" s="29" t="str">
        <f t="shared" si="422"/>
        <v/>
      </c>
      <c r="U1958" s="40"/>
      <c r="V1958" s="40"/>
      <c r="W1958" s="38" t="s">
        <v>1214</v>
      </c>
      <c r="X1958" s="29" t="s">
        <v>158</v>
      </c>
      <c r="Y1958" s="146"/>
      <c r="Z1958" s="33">
        <v>33495</v>
      </c>
      <c r="AA1958" s="34"/>
      <c r="AB1958" s="33">
        <f t="shared" si="412"/>
        <v>33495</v>
      </c>
      <c r="AC1958" s="34"/>
      <c r="AD1958" s="145"/>
      <c r="AE1958" s="105"/>
      <c r="AF1958" s="34"/>
      <c r="AG1958" s="34"/>
      <c r="AH1958" s="34"/>
      <c r="AI1958" s="29"/>
      <c r="AJ1958" s="29"/>
      <c r="AK1958" s="29">
        <v>51</v>
      </c>
      <c r="AL1958" s="29">
        <v>54</v>
      </c>
      <c r="AM1958" s="29" t="s">
        <v>28</v>
      </c>
      <c r="AN1958" s="158" t="s">
        <v>28</v>
      </c>
      <c r="AO1958" s="29" t="s">
        <v>28</v>
      </c>
      <c r="AP1958" s="29"/>
      <c r="AQ1958" s="29"/>
      <c r="AR1958" s="29"/>
      <c r="AS1958" s="29"/>
      <c r="AT1958" s="29"/>
      <c r="AU1958" s="144"/>
      <c r="AV1958" s="36"/>
      <c r="AW1958" s="102"/>
      <c r="AX1958" s="129" t="s">
        <v>4740</v>
      </c>
      <c r="AY1958" s="106"/>
      <c r="BH1958" t="str">
        <f t="shared" si="423"/>
        <v>AV</v>
      </c>
      <c r="BJ1958" t="str">
        <f t="shared" si="424"/>
        <v>OK</v>
      </c>
      <c r="BK1958" s="130">
        <v>33495</v>
      </c>
      <c r="BL1958" s="130" t="s">
        <v>37</v>
      </c>
      <c r="BM1958" s="131">
        <v>33495</v>
      </c>
      <c r="BN1958" s="131" t="s">
        <v>37</v>
      </c>
      <c r="BO1958" t="e">
        <v>#N/A</v>
      </c>
      <c r="BP1958">
        <v>0</v>
      </c>
    </row>
    <row r="1959" spans="1:68" ht="25.2" x14ac:dyDescent="0.3">
      <c r="A1959" s="1"/>
      <c r="B1959" s="47"/>
      <c r="C1959" s="45">
        <v>1135789</v>
      </c>
      <c r="D1959" s="29"/>
      <c r="E1959" s="40"/>
      <c r="F1959" s="31" t="s">
        <v>5599</v>
      </c>
      <c r="G1959" s="37" t="s">
        <v>31</v>
      </c>
      <c r="H1959" s="157" t="s">
        <v>4781</v>
      </c>
      <c r="I1959" s="148"/>
      <c r="J1959" s="147"/>
      <c r="K1959" s="148"/>
      <c r="L1959" s="148"/>
      <c r="M1959" s="147"/>
      <c r="N1959" s="29" t="str">
        <f t="shared" si="416"/>
        <v/>
      </c>
      <c r="O1959" s="29" t="str">
        <f t="shared" si="417"/>
        <v/>
      </c>
      <c r="P1959" s="29" t="str">
        <f t="shared" si="418"/>
        <v/>
      </c>
      <c r="Q1959" s="29" t="str">
        <f t="shared" si="419"/>
        <v/>
      </c>
      <c r="R1959" s="29" t="str">
        <f t="shared" si="420"/>
        <v/>
      </c>
      <c r="S1959" s="29" t="str">
        <f t="shared" si="421"/>
        <v/>
      </c>
      <c r="T1959" s="29" t="str">
        <f t="shared" si="422"/>
        <v/>
      </c>
      <c r="U1959" s="40"/>
      <c r="V1959" s="40"/>
      <c r="W1959" s="38" t="s">
        <v>1214</v>
      </c>
      <c r="X1959" s="29" t="s">
        <v>158</v>
      </c>
      <c r="Y1959" s="146"/>
      <c r="Z1959" s="33">
        <v>3190</v>
      </c>
      <c r="AA1959" s="34"/>
      <c r="AB1959" s="33">
        <f t="shared" si="412"/>
        <v>3190</v>
      </c>
      <c r="AC1959" s="34"/>
      <c r="AD1959" s="145"/>
      <c r="AE1959" s="105"/>
      <c r="AF1959" s="34"/>
      <c r="AG1959" s="34"/>
      <c r="AH1959" s="34"/>
      <c r="AI1959" s="29"/>
      <c r="AJ1959" s="29"/>
      <c r="AK1959" s="29">
        <v>25</v>
      </c>
      <c r="AL1959" s="29">
        <v>0</v>
      </c>
      <c r="AM1959" s="29" t="s">
        <v>28</v>
      </c>
      <c r="AN1959" s="158" t="s">
        <v>28</v>
      </c>
      <c r="AO1959" s="29" t="s">
        <v>28</v>
      </c>
      <c r="AP1959" s="29"/>
      <c r="AQ1959" s="29"/>
      <c r="AR1959" s="29"/>
      <c r="AS1959" s="29"/>
      <c r="AT1959" s="29"/>
      <c r="AU1959" s="144"/>
      <c r="AV1959" s="36"/>
      <c r="AW1959" s="102"/>
      <c r="AX1959" s="129" t="s">
        <v>4740</v>
      </c>
      <c r="AY1959" s="106"/>
      <c r="BH1959" t="str">
        <f t="shared" si="423"/>
        <v>AV</v>
      </c>
      <c r="BJ1959" t="str">
        <f t="shared" si="424"/>
        <v>OK</v>
      </c>
      <c r="BK1959" s="130">
        <v>3190</v>
      </c>
      <c r="BL1959" s="130" t="s">
        <v>37</v>
      </c>
      <c r="BM1959" s="131" t="s">
        <v>33</v>
      </c>
      <c r="BN1959" s="131" t="e">
        <v>#VALUE!</v>
      </c>
      <c r="BO1959" t="e">
        <v>#N/A</v>
      </c>
      <c r="BP1959">
        <v>0</v>
      </c>
    </row>
    <row r="1960" spans="1:68" ht="25.2" x14ac:dyDescent="0.3">
      <c r="A1960" s="1"/>
      <c r="B1960" s="47"/>
      <c r="C1960" s="45">
        <v>1135796</v>
      </c>
      <c r="D1960" s="29">
        <v>1045816</v>
      </c>
      <c r="E1960" s="40"/>
      <c r="F1960" s="31" t="s">
        <v>5600</v>
      </c>
      <c r="G1960" s="37" t="s">
        <v>47</v>
      </c>
      <c r="H1960" s="157" t="s">
        <v>4781</v>
      </c>
      <c r="I1960" s="148"/>
      <c r="J1960" s="147"/>
      <c r="K1960" s="148"/>
      <c r="L1960" s="148"/>
      <c r="M1960" s="147"/>
      <c r="N1960" s="29">
        <f t="shared" si="416"/>
        <v>1045816</v>
      </c>
      <c r="O1960" s="29" t="str">
        <f t="shared" si="417"/>
        <v/>
      </c>
      <c r="P1960" s="29" t="str">
        <f t="shared" si="418"/>
        <v/>
      </c>
      <c r="Q1960" s="29" t="str">
        <f t="shared" si="419"/>
        <v/>
      </c>
      <c r="R1960" s="29" t="str">
        <f t="shared" si="420"/>
        <v/>
      </c>
      <c r="S1960" s="29" t="str">
        <f t="shared" si="421"/>
        <v/>
      </c>
      <c r="T1960" s="29" t="str">
        <f t="shared" si="422"/>
        <v/>
      </c>
      <c r="U1960" s="40"/>
      <c r="V1960" s="40"/>
      <c r="W1960" s="38" t="s">
        <v>1214</v>
      </c>
      <c r="X1960" s="29" t="s">
        <v>158</v>
      </c>
      <c r="Y1960" s="146"/>
      <c r="Z1960" s="33">
        <v>4031</v>
      </c>
      <c r="AA1960" s="34"/>
      <c r="AB1960" s="33">
        <f t="shared" ref="AB1960:AB2023" si="426">IF(OR(W1960="VLD MLC components",W1960="VLD MLC pipes",W1960="VLD PEX components",W1960="VLD PEX pipes",W1960="VLD PHC components",W1960="VLD PHC pipes"),"По запросу",Z1960)</f>
        <v>4031</v>
      </c>
      <c r="AC1960" s="34"/>
      <c r="AD1960" s="145"/>
      <c r="AE1960" s="105"/>
      <c r="AF1960" s="34"/>
      <c r="AG1960" s="34"/>
      <c r="AH1960" s="34"/>
      <c r="AI1960" s="29"/>
      <c r="AJ1960" s="29"/>
      <c r="AK1960" s="29">
        <v>51</v>
      </c>
      <c r="AL1960" s="29">
        <v>53</v>
      </c>
      <c r="AM1960" s="29" t="s">
        <v>28</v>
      </c>
      <c r="AN1960" s="158" t="s">
        <v>28</v>
      </c>
      <c r="AO1960" s="29" t="s">
        <v>28</v>
      </c>
      <c r="AP1960" s="29"/>
      <c r="AQ1960" s="29"/>
      <c r="AR1960" s="29"/>
      <c r="AS1960" s="29"/>
      <c r="AT1960" s="29"/>
      <c r="AU1960" s="144"/>
      <c r="AV1960" s="36"/>
      <c r="AW1960" s="102"/>
      <c r="AX1960" s="129" t="s">
        <v>4740</v>
      </c>
      <c r="AY1960" s="106"/>
      <c r="BH1960" t="str">
        <f t="shared" si="423"/>
        <v>AV</v>
      </c>
      <c r="BJ1960" t="str">
        <f t="shared" si="424"/>
        <v>OK</v>
      </c>
      <c r="BK1960" s="130">
        <v>4031</v>
      </c>
      <c r="BL1960" s="130" t="s">
        <v>37</v>
      </c>
      <c r="BM1960" s="131">
        <v>4031</v>
      </c>
      <c r="BN1960" s="131" t="s">
        <v>37</v>
      </c>
      <c r="BO1960" t="e">
        <v>#N/A</v>
      </c>
      <c r="BP1960">
        <v>0</v>
      </c>
    </row>
    <row r="1961" spans="1:68" ht="25.2" x14ac:dyDescent="0.3">
      <c r="A1961" s="1"/>
      <c r="B1961" s="47"/>
      <c r="C1961" s="45">
        <v>1135797</v>
      </c>
      <c r="D1961" s="29">
        <v>1030135</v>
      </c>
      <c r="E1961" s="40"/>
      <c r="F1961" s="31" t="s">
        <v>5601</v>
      </c>
      <c r="G1961" s="37" t="s">
        <v>47</v>
      </c>
      <c r="H1961" s="157" t="s">
        <v>4781</v>
      </c>
      <c r="I1961" s="148"/>
      <c r="J1961" s="147"/>
      <c r="K1961" s="148"/>
      <c r="L1961" s="148"/>
      <c r="M1961" s="147"/>
      <c r="N1961" s="29">
        <f t="shared" si="416"/>
        <v>1030135</v>
      </c>
      <c r="O1961" s="29" t="str">
        <f t="shared" si="417"/>
        <v/>
      </c>
      <c r="P1961" s="29" t="str">
        <f t="shared" si="418"/>
        <v/>
      </c>
      <c r="Q1961" s="29" t="str">
        <f t="shared" si="419"/>
        <v/>
      </c>
      <c r="R1961" s="29" t="str">
        <f t="shared" si="420"/>
        <v/>
      </c>
      <c r="S1961" s="29" t="str">
        <f t="shared" si="421"/>
        <v/>
      </c>
      <c r="T1961" s="29" t="str">
        <f t="shared" si="422"/>
        <v/>
      </c>
      <c r="U1961" s="40"/>
      <c r="V1961" s="40"/>
      <c r="W1961" s="38" t="s">
        <v>1214</v>
      </c>
      <c r="X1961" s="29" t="s">
        <v>158</v>
      </c>
      <c r="Y1961" s="146"/>
      <c r="Z1961" s="33">
        <v>18900</v>
      </c>
      <c r="AA1961" s="34"/>
      <c r="AB1961" s="33">
        <f t="shared" si="426"/>
        <v>18900</v>
      </c>
      <c r="AC1961" s="34"/>
      <c r="AD1961" s="145"/>
      <c r="AE1961" s="105"/>
      <c r="AF1961" s="34"/>
      <c r="AG1961" s="34"/>
      <c r="AH1961" s="34"/>
      <c r="AI1961" s="29"/>
      <c r="AJ1961" s="29"/>
      <c r="AK1961" s="29">
        <v>39</v>
      </c>
      <c r="AL1961" s="29">
        <v>42</v>
      </c>
      <c r="AM1961" s="29" t="s">
        <v>28</v>
      </c>
      <c r="AN1961" s="158" t="s">
        <v>28</v>
      </c>
      <c r="AO1961" s="29" t="s">
        <v>28</v>
      </c>
      <c r="AP1961" s="29"/>
      <c r="AQ1961" s="29"/>
      <c r="AR1961" s="29"/>
      <c r="AS1961" s="29"/>
      <c r="AT1961" s="29"/>
      <c r="AU1961" s="144"/>
      <c r="AV1961" s="36"/>
      <c r="AW1961" s="102"/>
      <c r="AX1961" s="129" t="s">
        <v>4740</v>
      </c>
      <c r="AY1961" s="106"/>
      <c r="BH1961" t="str">
        <f t="shared" si="423"/>
        <v>AV</v>
      </c>
      <c r="BJ1961" t="str">
        <f t="shared" si="424"/>
        <v>OK</v>
      </c>
      <c r="BK1961" s="130">
        <v>18900</v>
      </c>
      <c r="BL1961" s="130">
        <v>0.74142857142857144</v>
      </c>
      <c r="BM1961" s="131">
        <v>14013</v>
      </c>
      <c r="BN1961" s="131"/>
      <c r="BO1961" t="e">
        <v>#N/A</v>
      </c>
      <c r="BP1961">
        <v>0</v>
      </c>
    </row>
    <row r="1962" spans="1:68" x14ac:dyDescent="0.3">
      <c r="A1962" s="1"/>
      <c r="B1962" s="47"/>
      <c r="C1962" s="45">
        <v>1135790</v>
      </c>
      <c r="D1962" s="29">
        <v>1009216</v>
      </c>
      <c r="E1962" s="40"/>
      <c r="F1962" s="31" t="s">
        <v>5602</v>
      </c>
      <c r="G1962" s="37" t="s">
        <v>31</v>
      </c>
      <c r="H1962" s="157" t="s">
        <v>4781</v>
      </c>
      <c r="I1962" s="148"/>
      <c r="J1962" s="147"/>
      <c r="K1962" s="148"/>
      <c r="L1962" s="148"/>
      <c r="M1962" s="147"/>
      <c r="N1962" s="29">
        <f t="shared" si="416"/>
        <v>1009216</v>
      </c>
      <c r="O1962" s="29" t="str">
        <f t="shared" si="417"/>
        <v/>
      </c>
      <c r="P1962" s="29" t="str">
        <f t="shared" si="418"/>
        <v/>
      </c>
      <c r="Q1962" s="29" t="str">
        <f t="shared" si="419"/>
        <v/>
      </c>
      <c r="R1962" s="29" t="str">
        <f t="shared" si="420"/>
        <v/>
      </c>
      <c r="S1962" s="29" t="str">
        <f t="shared" si="421"/>
        <v/>
      </c>
      <c r="T1962" s="29" t="str">
        <f t="shared" si="422"/>
        <v/>
      </c>
      <c r="U1962" s="40"/>
      <c r="V1962" s="40"/>
      <c r="W1962" s="38" t="s">
        <v>512</v>
      </c>
      <c r="X1962" s="29" t="s">
        <v>158</v>
      </c>
      <c r="Y1962" s="146"/>
      <c r="Z1962" s="133">
        <v>924</v>
      </c>
      <c r="AA1962" s="34"/>
      <c r="AB1962" s="33">
        <f t="shared" si="426"/>
        <v>924</v>
      </c>
      <c r="AC1962" s="34"/>
      <c r="AD1962" s="145"/>
      <c r="AE1962" s="105"/>
      <c r="AF1962" s="34"/>
      <c r="AG1962" s="34"/>
      <c r="AH1962" s="34"/>
      <c r="AI1962" s="29"/>
      <c r="AJ1962" s="29"/>
      <c r="AK1962" s="29">
        <v>8</v>
      </c>
      <c r="AL1962" s="29">
        <v>8</v>
      </c>
      <c r="AM1962" s="29" t="s">
        <v>28</v>
      </c>
      <c r="AN1962" s="158" t="s">
        <v>28</v>
      </c>
      <c r="AO1962" s="29" t="s">
        <v>28</v>
      </c>
      <c r="AP1962" s="29"/>
      <c r="AQ1962" s="29"/>
      <c r="AR1962" s="29"/>
      <c r="AS1962" s="29"/>
      <c r="AT1962" s="29"/>
      <c r="AU1962" s="144"/>
      <c r="AV1962" s="36"/>
      <c r="AW1962" s="102"/>
      <c r="AX1962" s="129" t="s">
        <v>4740</v>
      </c>
      <c r="AY1962" s="106"/>
      <c r="BH1962" t="str">
        <f t="shared" si="423"/>
        <v>AV</v>
      </c>
      <c r="BJ1962" t="str">
        <f t="shared" si="424"/>
        <v>OK</v>
      </c>
      <c r="BK1962" s="130" t="s">
        <v>5302</v>
      </c>
      <c r="BL1962" s="130" t="e">
        <v>#VALUE!</v>
      </c>
      <c r="BM1962" s="131">
        <v>924</v>
      </c>
      <c r="BN1962" s="131" t="s">
        <v>37</v>
      </c>
      <c r="BO1962" t="e">
        <v>#N/A</v>
      </c>
      <c r="BP1962">
        <v>0</v>
      </c>
    </row>
    <row r="1963" spans="1:68" ht="25.2" x14ac:dyDescent="0.3">
      <c r="A1963" s="1"/>
      <c r="B1963" s="47">
        <v>1692</v>
      </c>
      <c r="C1963" s="45">
        <v>1121532</v>
      </c>
      <c r="D1963" s="40">
        <v>1045814</v>
      </c>
      <c r="E1963" s="40"/>
      <c r="F1963" s="39" t="s">
        <v>4302</v>
      </c>
      <c r="G1963" s="29" t="s">
        <v>47</v>
      </c>
      <c r="H1963" s="157"/>
      <c r="I1963" s="148"/>
      <c r="J1963" s="147"/>
      <c r="K1963" s="148">
        <v>0</v>
      </c>
      <c r="L1963" s="148"/>
      <c r="M1963" s="147"/>
      <c r="N1963" s="29">
        <f t="shared" si="416"/>
        <v>1045814</v>
      </c>
      <c r="O1963" s="29" t="str">
        <f t="shared" si="417"/>
        <v/>
      </c>
      <c r="P1963" s="29" t="str">
        <f t="shared" si="418"/>
        <v/>
      </c>
      <c r="Q1963" s="29" t="str">
        <f t="shared" si="419"/>
        <v/>
      </c>
      <c r="R1963" s="29" t="str">
        <f t="shared" si="420"/>
        <v/>
      </c>
      <c r="S1963" s="29" t="str">
        <f t="shared" si="421"/>
        <v/>
      </c>
      <c r="T1963" s="29" t="str">
        <f t="shared" si="422"/>
        <v/>
      </c>
      <c r="U1963" s="40"/>
      <c r="V1963" s="40"/>
      <c r="W1963" s="38" t="s">
        <v>1214</v>
      </c>
      <c r="X1963" s="29" t="s">
        <v>158</v>
      </c>
      <c r="Y1963" s="146">
        <v>10732</v>
      </c>
      <c r="Z1963" s="33">
        <v>13737</v>
      </c>
      <c r="AA1963" s="34">
        <f t="shared" ref="AA1963:AA1979" si="427">ROUND(Z1963/Y1963-1,3)</f>
        <v>0.28000000000000003</v>
      </c>
      <c r="AB1963" s="33">
        <f t="shared" si="426"/>
        <v>13737</v>
      </c>
      <c r="AC1963" s="34">
        <f t="shared" ref="AC1963:AC1979" si="428">(AD1963-AE1963)/AE1963</f>
        <v>0.28000377487900757</v>
      </c>
      <c r="AD1963" s="145">
        <f t="shared" ref="AD1963:AD1979" si="429">ROUND(Z1963/1.2,3)</f>
        <v>11447.5</v>
      </c>
      <c r="AE1963" s="105">
        <v>8943.3330000000005</v>
      </c>
      <c r="AF1963" s="34" t="e">
        <v>#N/A</v>
      </c>
      <c r="AG1963" s="34" t="e">
        <v>#N/A</v>
      </c>
      <c r="AH1963" s="34" t="e">
        <v>#N/A</v>
      </c>
      <c r="AI1963" s="29">
        <v>0.40200000000000002</v>
      </c>
      <c r="AJ1963" s="29">
        <v>2.3999999999999998E-3</v>
      </c>
      <c r="AK1963" s="29">
        <v>0</v>
      </c>
      <c r="AL1963" s="29">
        <v>0</v>
      </c>
      <c r="AM1963" s="29" t="s">
        <v>28</v>
      </c>
      <c r="AN1963" s="44" t="s">
        <v>27</v>
      </c>
      <c r="AO1963" s="29" t="s">
        <v>28</v>
      </c>
      <c r="AP1963" s="29">
        <v>1</v>
      </c>
      <c r="AQ1963" s="29">
        <v>230</v>
      </c>
      <c r="AR1963" s="29">
        <v>56</v>
      </c>
      <c r="AS1963" s="29">
        <v>171</v>
      </c>
      <c r="AT1963" s="29">
        <v>0.40200000000000002</v>
      </c>
      <c r="AU1963" s="29">
        <v>2.3999999999999998E-3</v>
      </c>
      <c r="AV1963" s="36" t="s">
        <v>28</v>
      </c>
      <c r="AW1963" s="102">
        <v>44539</v>
      </c>
      <c r="AX1963" s="129" t="s">
        <v>33</v>
      </c>
      <c r="AY1963" s="106" t="e">
        <v>#N/A</v>
      </c>
      <c r="BD1963" t="e">
        <v>#N/A</v>
      </c>
      <c r="BE1963" t="e">
        <v>#N/A</v>
      </c>
      <c r="BF1963" t="e">
        <v>#N/A</v>
      </c>
      <c r="BH1963" t="str">
        <f t="shared" si="423"/>
        <v/>
      </c>
      <c r="BJ1963" t="str">
        <f t="shared" si="424"/>
        <v>OK</v>
      </c>
      <c r="BK1963" s="130" t="s">
        <v>5302</v>
      </c>
      <c r="BL1963" s="130" t="e">
        <v>#VALUE!</v>
      </c>
      <c r="BM1963" s="131">
        <v>13737</v>
      </c>
      <c r="BN1963" s="131" t="s">
        <v>37</v>
      </c>
      <c r="BO1963" t="e">
        <v>#N/A</v>
      </c>
      <c r="BP1963">
        <v>0</v>
      </c>
    </row>
    <row r="1964" spans="1:68" ht="25.2" x14ac:dyDescent="0.3">
      <c r="A1964" s="1"/>
      <c r="B1964" s="47">
        <v>1693</v>
      </c>
      <c r="C1964" s="45">
        <v>1121533</v>
      </c>
      <c r="D1964" s="40"/>
      <c r="E1964" s="40"/>
      <c r="F1964" s="39" t="s">
        <v>4303</v>
      </c>
      <c r="G1964" s="29" t="s">
        <v>47</v>
      </c>
      <c r="H1964" s="157"/>
      <c r="I1964" s="148"/>
      <c r="J1964" s="147"/>
      <c r="K1964" s="148">
        <v>0</v>
      </c>
      <c r="L1964" s="148"/>
      <c r="M1964" s="147"/>
      <c r="N1964" s="29" t="str">
        <f t="shared" si="416"/>
        <v/>
      </c>
      <c r="O1964" s="29" t="str">
        <f t="shared" si="417"/>
        <v/>
      </c>
      <c r="P1964" s="29" t="str">
        <f t="shared" si="418"/>
        <v/>
      </c>
      <c r="Q1964" s="29" t="str">
        <f t="shared" si="419"/>
        <v/>
      </c>
      <c r="R1964" s="29" t="str">
        <f t="shared" si="420"/>
        <v/>
      </c>
      <c r="S1964" s="29" t="str">
        <f t="shared" si="421"/>
        <v/>
      </c>
      <c r="T1964" s="29" t="str">
        <f t="shared" si="422"/>
        <v/>
      </c>
      <c r="U1964" s="40"/>
      <c r="V1964" s="40"/>
      <c r="W1964" s="38" t="s">
        <v>1214</v>
      </c>
      <c r="X1964" s="29" t="s">
        <v>158</v>
      </c>
      <c r="Y1964" s="146">
        <v>19900</v>
      </c>
      <c r="Z1964" s="33">
        <v>25472</v>
      </c>
      <c r="AA1964" s="34">
        <f t="shared" si="427"/>
        <v>0.28000000000000003</v>
      </c>
      <c r="AB1964" s="33">
        <f t="shared" si="426"/>
        <v>25472</v>
      </c>
      <c r="AC1964" s="34">
        <f t="shared" si="428"/>
        <v>0.28000004582914684</v>
      </c>
      <c r="AD1964" s="145">
        <f t="shared" si="429"/>
        <v>21226.667000000001</v>
      </c>
      <c r="AE1964" s="105">
        <v>16583.332999999999</v>
      </c>
      <c r="AF1964" s="34" t="s">
        <v>93</v>
      </c>
      <c r="AG1964" s="34" t="s">
        <v>36</v>
      </c>
      <c r="AH1964" s="34" t="s">
        <v>36</v>
      </c>
      <c r="AI1964" s="29">
        <v>0.74399999999999999</v>
      </c>
      <c r="AJ1964" s="29">
        <v>4.3E-3</v>
      </c>
      <c r="AK1964" s="29">
        <v>0</v>
      </c>
      <c r="AL1964" s="29">
        <v>0</v>
      </c>
      <c r="AM1964" s="29" t="s">
        <v>28</v>
      </c>
      <c r="AN1964" s="44" t="s">
        <v>27</v>
      </c>
      <c r="AO1964" s="29" t="s">
        <v>28</v>
      </c>
      <c r="AP1964" s="29">
        <v>1</v>
      </c>
      <c r="AQ1964" s="29">
        <v>235</v>
      </c>
      <c r="AR1964" s="29">
        <v>120</v>
      </c>
      <c r="AS1964" s="29">
        <v>175</v>
      </c>
      <c r="AT1964" s="29">
        <v>0.74399999999999999</v>
      </c>
      <c r="AU1964" s="29">
        <v>4.3E-3</v>
      </c>
      <c r="AV1964" s="36" t="s">
        <v>28</v>
      </c>
      <c r="AW1964" s="102">
        <v>44539</v>
      </c>
      <c r="AX1964" s="129" t="s">
        <v>33</v>
      </c>
      <c r="AY1964" s="106" t="e">
        <v>#N/A</v>
      </c>
      <c r="BD1964" t="s">
        <v>4502</v>
      </c>
      <c r="BE1964">
        <v>0</v>
      </c>
      <c r="BF1964" t="s">
        <v>4740</v>
      </c>
      <c r="BH1964" t="str">
        <f t="shared" si="423"/>
        <v/>
      </c>
      <c r="BJ1964" t="str">
        <f t="shared" si="424"/>
        <v>OK</v>
      </c>
      <c r="BK1964" s="130" t="s">
        <v>5302</v>
      </c>
      <c r="BL1964" s="130" t="e">
        <v>#VALUE!</v>
      </c>
      <c r="BM1964" s="131" t="s">
        <v>33</v>
      </c>
      <c r="BN1964" s="131" t="e">
        <v>#VALUE!</v>
      </c>
      <c r="BO1964" t="e">
        <v>#N/A</v>
      </c>
      <c r="BP1964">
        <v>0</v>
      </c>
    </row>
    <row r="1965" spans="1:68" ht="25.2" x14ac:dyDescent="0.3">
      <c r="A1965" s="1"/>
      <c r="B1965" s="47">
        <v>1694</v>
      </c>
      <c r="C1965" s="45">
        <v>1121534</v>
      </c>
      <c r="D1965" s="40"/>
      <c r="E1965" s="40"/>
      <c r="F1965" s="39" t="s">
        <v>4304</v>
      </c>
      <c r="G1965" s="29" t="s">
        <v>47</v>
      </c>
      <c r="H1965" s="157"/>
      <c r="I1965" s="148"/>
      <c r="J1965" s="147"/>
      <c r="K1965" s="148">
        <v>0</v>
      </c>
      <c r="L1965" s="148"/>
      <c r="M1965" s="147"/>
      <c r="N1965" s="29" t="str">
        <f t="shared" si="416"/>
        <v/>
      </c>
      <c r="O1965" s="29" t="str">
        <f t="shared" si="417"/>
        <v/>
      </c>
      <c r="P1965" s="29" t="str">
        <f t="shared" si="418"/>
        <v/>
      </c>
      <c r="Q1965" s="29" t="str">
        <f t="shared" si="419"/>
        <v/>
      </c>
      <c r="R1965" s="29" t="str">
        <f t="shared" si="420"/>
        <v/>
      </c>
      <c r="S1965" s="29" t="str">
        <f t="shared" si="421"/>
        <v/>
      </c>
      <c r="T1965" s="29" t="str">
        <f t="shared" si="422"/>
        <v/>
      </c>
      <c r="U1965" s="40"/>
      <c r="V1965" s="40"/>
      <c r="W1965" s="38" t="s">
        <v>1214</v>
      </c>
      <c r="X1965" s="29" t="s">
        <v>158</v>
      </c>
      <c r="Y1965" s="146">
        <v>29400</v>
      </c>
      <c r="Z1965" s="33">
        <v>37632</v>
      </c>
      <c r="AA1965" s="34">
        <f t="shared" si="427"/>
        <v>0.28000000000000003</v>
      </c>
      <c r="AB1965" s="33">
        <f t="shared" si="426"/>
        <v>37632</v>
      </c>
      <c r="AC1965" s="34">
        <f t="shared" si="428"/>
        <v>0.28000000000000003</v>
      </c>
      <c r="AD1965" s="145">
        <f t="shared" si="429"/>
        <v>31360</v>
      </c>
      <c r="AE1965" s="105">
        <v>24500</v>
      </c>
      <c r="AF1965" s="34" t="s">
        <v>93</v>
      </c>
      <c r="AG1965" s="34" t="s">
        <v>36</v>
      </c>
      <c r="AH1965" s="34" t="s">
        <v>36</v>
      </c>
      <c r="AI1965" s="29">
        <v>1.014</v>
      </c>
      <c r="AJ1965" s="29">
        <v>6.1999999999999998E-3</v>
      </c>
      <c r="AK1965" s="29">
        <v>0</v>
      </c>
      <c r="AL1965" s="29">
        <v>0</v>
      </c>
      <c r="AM1965" s="29" t="s">
        <v>28</v>
      </c>
      <c r="AN1965" s="44" t="s">
        <v>27</v>
      </c>
      <c r="AO1965" s="29" t="s">
        <v>28</v>
      </c>
      <c r="AP1965" s="29">
        <v>1</v>
      </c>
      <c r="AQ1965" s="29">
        <v>335</v>
      </c>
      <c r="AR1965" s="29">
        <v>120</v>
      </c>
      <c r="AS1965" s="29">
        <v>175</v>
      </c>
      <c r="AT1965" s="29">
        <v>1.014</v>
      </c>
      <c r="AU1965" s="29">
        <v>6.1999999999999998E-3</v>
      </c>
      <c r="AV1965" s="36" t="s">
        <v>28</v>
      </c>
      <c r="AW1965" s="102">
        <v>44539</v>
      </c>
      <c r="AX1965" s="129" t="s">
        <v>33</v>
      </c>
      <c r="AY1965" s="106" t="e">
        <v>#N/A</v>
      </c>
      <c r="BD1965" t="s">
        <v>4502</v>
      </c>
      <c r="BE1965">
        <v>0</v>
      </c>
      <c r="BF1965" t="s">
        <v>4740</v>
      </c>
      <c r="BH1965" t="str">
        <f t="shared" si="423"/>
        <v/>
      </c>
      <c r="BJ1965" t="str">
        <f t="shared" si="424"/>
        <v>OK</v>
      </c>
      <c r="BK1965" s="130" t="s">
        <v>5302</v>
      </c>
      <c r="BL1965" s="130" t="e">
        <v>#VALUE!</v>
      </c>
      <c r="BM1965" s="131" t="s">
        <v>33</v>
      </c>
      <c r="BN1965" s="131" t="e">
        <v>#VALUE!</v>
      </c>
      <c r="BO1965" t="e">
        <v>#N/A</v>
      </c>
      <c r="BP1965">
        <v>0</v>
      </c>
    </row>
    <row r="1966" spans="1:68" ht="25.2" x14ac:dyDescent="0.3">
      <c r="A1966" s="1"/>
      <c r="B1966" s="47">
        <v>1695</v>
      </c>
      <c r="C1966" s="45">
        <v>1121535</v>
      </c>
      <c r="D1966" s="40">
        <v>1045813</v>
      </c>
      <c r="E1966" s="40"/>
      <c r="F1966" s="39" t="s">
        <v>4328</v>
      </c>
      <c r="G1966" s="29" t="s">
        <v>47</v>
      </c>
      <c r="H1966" s="157"/>
      <c r="I1966" s="148"/>
      <c r="J1966" s="147"/>
      <c r="K1966" s="148">
        <v>0</v>
      </c>
      <c r="L1966" s="148"/>
      <c r="M1966" s="147"/>
      <c r="N1966" s="29">
        <f t="shared" si="416"/>
        <v>1045813</v>
      </c>
      <c r="O1966" s="29" t="str">
        <f t="shared" si="417"/>
        <v/>
      </c>
      <c r="P1966" s="29" t="str">
        <f t="shared" si="418"/>
        <v/>
      </c>
      <c r="Q1966" s="29" t="str">
        <f t="shared" si="419"/>
        <v/>
      </c>
      <c r="R1966" s="29" t="str">
        <f t="shared" si="420"/>
        <v/>
      </c>
      <c r="S1966" s="29" t="str">
        <f t="shared" si="421"/>
        <v/>
      </c>
      <c r="T1966" s="29" t="str">
        <f t="shared" si="422"/>
        <v/>
      </c>
      <c r="U1966" s="40"/>
      <c r="V1966" s="40"/>
      <c r="W1966" s="38" t="s">
        <v>1214</v>
      </c>
      <c r="X1966" s="29" t="s">
        <v>158</v>
      </c>
      <c r="Y1966" s="146">
        <v>12172</v>
      </c>
      <c r="Z1966" s="33">
        <v>15580</v>
      </c>
      <c r="AA1966" s="34">
        <f t="shared" si="427"/>
        <v>0.28000000000000003</v>
      </c>
      <c r="AB1966" s="33">
        <f t="shared" si="426"/>
        <v>15580</v>
      </c>
      <c r="AC1966" s="34">
        <f t="shared" si="428"/>
        <v>0.27998686427824065</v>
      </c>
      <c r="AD1966" s="145">
        <f t="shared" si="429"/>
        <v>12983.333000000001</v>
      </c>
      <c r="AE1966" s="105">
        <v>10143.333000000001</v>
      </c>
      <c r="AF1966" s="34" t="s">
        <v>93</v>
      </c>
      <c r="AG1966" s="34" t="s">
        <v>36</v>
      </c>
      <c r="AH1966" s="34" t="s">
        <v>36</v>
      </c>
      <c r="AI1966" s="29">
        <v>0.67400000000000004</v>
      </c>
      <c r="AJ1966" s="29">
        <v>2.3999999999999998E-3</v>
      </c>
      <c r="AK1966" s="29">
        <v>0</v>
      </c>
      <c r="AL1966" s="29">
        <v>0</v>
      </c>
      <c r="AM1966" s="29" t="s">
        <v>28</v>
      </c>
      <c r="AN1966" s="44" t="s">
        <v>27</v>
      </c>
      <c r="AO1966" s="29" t="s">
        <v>28</v>
      </c>
      <c r="AP1966" s="29">
        <v>1</v>
      </c>
      <c r="AQ1966" s="29">
        <v>230</v>
      </c>
      <c r="AR1966" s="29">
        <v>56</v>
      </c>
      <c r="AS1966" s="29">
        <v>169</v>
      </c>
      <c r="AT1966" s="29">
        <v>0.67400000000000004</v>
      </c>
      <c r="AU1966" s="29">
        <v>2.3999999999999998E-3</v>
      </c>
      <c r="AV1966" s="36" t="s">
        <v>28</v>
      </c>
      <c r="AW1966" s="102">
        <v>44539</v>
      </c>
      <c r="AX1966" s="129" t="s">
        <v>33</v>
      </c>
      <c r="AY1966" s="106" t="e">
        <v>#N/A</v>
      </c>
      <c r="BD1966" t="s">
        <v>4502</v>
      </c>
      <c r="BE1966">
        <v>0</v>
      </c>
      <c r="BF1966" t="s">
        <v>4740</v>
      </c>
      <c r="BH1966" t="str">
        <f t="shared" si="423"/>
        <v/>
      </c>
      <c r="BJ1966" t="str">
        <f t="shared" si="424"/>
        <v>OK</v>
      </c>
      <c r="BK1966" s="130" t="s">
        <v>5302</v>
      </c>
      <c r="BL1966" s="130" t="e">
        <v>#VALUE!</v>
      </c>
      <c r="BM1966" s="131">
        <v>15580</v>
      </c>
      <c r="BN1966" s="131" t="s">
        <v>37</v>
      </c>
      <c r="BO1966" t="e">
        <v>#N/A</v>
      </c>
      <c r="BP1966">
        <v>0</v>
      </c>
    </row>
    <row r="1967" spans="1:68" ht="25.2" x14ac:dyDescent="0.3">
      <c r="A1967" s="1"/>
      <c r="B1967" s="47">
        <v>1696</v>
      </c>
      <c r="C1967" s="45">
        <v>1121536</v>
      </c>
      <c r="D1967" s="40"/>
      <c r="E1967" s="40"/>
      <c r="F1967" s="39" t="s">
        <v>4329</v>
      </c>
      <c r="G1967" s="29" t="s">
        <v>47</v>
      </c>
      <c r="H1967" s="157"/>
      <c r="I1967" s="148"/>
      <c r="J1967" s="147"/>
      <c r="K1967" s="148">
        <v>0</v>
      </c>
      <c r="L1967" s="148"/>
      <c r="M1967" s="147"/>
      <c r="N1967" s="29" t="str">
        <f t="shared" si="416"/>
        <v/>
      </c>
      <c r="O1967" s="29" t="str">
        <f t="shared" si="417"/>
        <v/>
      </c>
      <c r="P1967" s="29" t="str">
        <f t="shared" si="418"/>
        <v/>
      </c>
      <c r="Q1967" s="29" t="str">
        <f t="shared" si="419"/>
        <v/>
      </c>
      <c r="R1967" s="29" t="str">
        <f t="shared" si="420"/>
        <v/>
      </c>
      <c r="S1967" s="29" t="str">
        <f t="shared" si="421"/>
        <v/>
      </c>
      <c r="T1967" s="29" t="str">
        <f t="shared" si="422"/>
        <v/>
      </c>
      <c r="U1967" s="40"/>
      <c r="V1967" s="40"/>
      <c r="W1967" s="38" t="s">
        <v>1214</v>
      </c>
      <c r="X1967" s="29" t="s">
        <v>158</v>
      </c>
      <c r="Y1967" s="146">
        <v>22900</v>
      </c>
      <c r="Z1967" s="33">
        <v>29312</v>
      </c>
      <c r="AA1967" s="34">
        <f t="shared" si="427"/>
        <v>0.28000000000000003</v>
      </c>
      <c r="AB1967" s="33">
        <f t="shared" si="426"/>
        <v>29312</v>
      </c>
      <c r="AC1967" s="34">
        <f t="shared" si="428"/>
        <v>0.28000003982532834</v>
      </c>
      <c r="AD1967" s="145">
        <f t="shared" si="429"/>
        <v>24426.667000000001</v>
      </c>
      <c r="AE1967" s="105">
        <v>19083.332999999999</v>
      </c>
      <c r="AF1967" s="34" t="s">
        <v>93</v>
      </c>
      <c r="AG1967" s="34" t="s">
        <v>36</v>
      </c>
      <c r="AH1967" s="34" t="s">
        <v>36</v>
      </c>
      <c r="AI1967" s="29">
        <v>1.3220000000000001</v>
      </c>
      <c r="AJ1967" s="29">
        <v>4.3E-3</v>
      </c>
      <c r="AK1967" s="29">
        <v>0</v>
      </c>
      <c r="AL1967" s="29">
        <v>0</v>
      </c>
      <c r="AM1967" s="29" t="s">
        <v>28</v>
      </c>
      <c r="AN1967" s="44" t="s">
        <v>27</v>
      </c>
      <c r="AO1967" s="29" t="s">
        <v>28</v>
      </c>
      <c r="AP1967" s="29">
        <v>1</v>
      </c>
      <c r="AQ1967" s="29">
        <v>235</v>
      </c>
      <c r="AR1967" s="29">
        <v>120</v>
      </c>
      <c r="AS1967" s="29">
        <v>175</v>
      </c>
      <c r="AT1967" s="29">
        <v>1.3220000000000001</v>
      </c>
      <c r="AU1967" s="29">
        <v>4.3E-3</v>
      </c>
      <c r="AV1967" s="36" t="s">
        <v>28</v>
      </c>
      <c r="AW1967" s="102">
        <v>44539</v>
      </c>
      <c r="AX1967" s="129" t="s">
        <v>33</v>
      </c>
      <c r="AY1967" s="106" t="e">
        <v>#N/A</v>
      </c>
      <c r="BD1967" t="s">
        <v>4502</v>
      </c>
      <c r="BE1967">
        <v>0</v>
      </c>
      <c r="BF1967" t="s">
        <v>4740</v>
      </c>
      <c r="BH1967" t="str">
        <f t="shared" si="423"/>
        <v/>
      </c>
      <c r="BJ1967" t="str">
        <f t="shared" si="424"/>
        <v>OK</v>
      </c>
      <c r="BK1967" s="130" t="s">
        <v>5302</v>
      </c>
      <c r="BL1967" s="130" t="e">
        <v>#VALUE!</v>
      </c>
      <c r="BM1967" s="131" t="s">
        <v>33</v>
      </c>
      <c r="BN1967" s="131" t="e">
        <v>#VALUE!</v>
      </c>
      <c r="BO1967" t="e">
        <v>#N/A</v>
      </c>
      <c r="BP1967">
        <v>0</v>
      </c>
    </row>
    <row r="1968" spans="1:68" ht="25.2" x14ac:dyDescent="0.3">
      <c r="A1968" s="1"/>
      <c r="B1968" s="47">
        <v>1697</v>
      </c>
      <c r="C1968" s="45">
        <v>1121537</v>
      </c>
      <c r="D1968" s="40"/>
      <c r="E1968" s="40"/>
      <c r="F1968" s="39" t="s">
        <v>4330</v>
      </c>
      <c r="G1968" s="29" t="s">
        <v>47</v>
      </c>
      <c r="H1968" s="157"/>
      <c r="I1968" s="148"/>
      <c r="J1968" s="147"/>
      <c r="K1968" s="148">
        <v>0</v>
      </c>
      <c r="L1968" s="148"/>
      <c r="M1968" s="147"/>
      <c r="N1968" s="29" t="str">
        <f t="shared" si="416"/>
        <v/>
      </c>
      <c r="O1968" s="29" t="str">
        <f t="shared" si="417"/>
        <v/>
      </c>
      <c r="P1968" s="29" t="str">
        <f t="shared" si="418"/>
        <v/>
      </c>
      <c r="Q1968" s="29" t="str">
        <f t="shared" si="419"/>
        <v/>
      </c>
      <c r="R1968" s="29" t="str">
        <f t="shared" si="420"/>
        <v/>
      </c>
      <c r="S1968" s="29" t="str">
        <f t="shared" si="421"/>
        <v/>
      </c>
      <c r="T1968" s="29" t="str">
        <f t="shared" si="422"/>
        <v/>
      </c>
      <c r="U1968" s="40"/>
      <c r="V1968" s="40"/>
      <c r="W1968" s="38" t="s">
        <v>1214</v>
      </c>
      <c r="X1968" s="29" t="s">
        <v>158</v>
      </c>
      <c r="Y1968" s="146">
        <v>33900</v>
      </c>
      <c r="Z1968" s="33">
        <v>43392</v>
      </c>
      <c r="AA1968" s="34">
        <f t="shared" si="427"/>
        <v>0.28000000000000003</v>
      </c>
      <c r="AB1968" s="33">
        <f t="shared" si="426"/>
        <v>43392</v>
      </c>
      <c r="AC1968" s="34">
        <f t="shared" si="428"/>
        <v>0.28000000000000003</v>
      </c>
      <c r="AD1968" s="145">
        <f t="shared" si="429"/>
        <v>36160</v>
      </c>
      <c r="AE1968" s="105">
        <v>28250</v>
      </c>
      <c r="AF1968" s="34" t="s">
        <v>93</v>
      </c>
      <c r="AG1968" s="34" t="s">
        <v>36</v>
      </c>
      <c r="AH1968" s="34" t="s">
        <v>36</v>
      </c>
      <c r="AI1968" s="29">
        <v>1.986</v>
      </c>
      <c r="AJ1968" s="29">
        <v>6.1999999999999998E-3</v>
      </c>
      <c r="AK1968" s="29">
        <v>0</v>
      </c>
      <c r="AL1968" s="29">
        <v>0</v>
      </c>
      <c r="AM1968" s="29" t="s">
        <v>28</v>
      </c>
      <c r="AN1968" s="44" t="s">
        <v>27</v>
      </c>
      <c r="AO1968" s="29" t="s">
        <v>28</v>
      </c>
      <c r="AP1968" s="29">
        <v>1</v>
      </c>
      <c r="AQ1968" s="29">
        <v>335</v>
      </c>
      <c r="AR1968" s="29">
        <v>120</v>
      </c>
      <c r="AS1968" s="29">
        <v>175</v>
      </c>
      <c r="AT1968" s="29">
        <v>1.986</v>
      </c>
      <c r="AU1968" s="29">
        <v>6.1999999999999998E-3</v>
      </c>
      <c r="AV1968" s="36" t="s">
        <v>28</v>
      </c>
      <c r="AW1968" s="102">
        <v>44539</v>
      </c>
      <c r="AX1968" s="129" t="s">
        <v>33</v>
      </c>
      <c r="AY1968" s="106" t="e">
        <v>#N/A</v>
      </c>
      <c r="BD1968" t="s">
        <v>4502</v>
      </c>
      <c r="BE1968">
        <v>0</v>
      </c>
      <c r="BF1968">
        <v>0</v>
      </c>
      <c r="BH1968" t="str">
        <f t="shared" si="423"/>
        <v/>
      </c>
      <c r="BJ1968" t="str">
        <f t="shared" si="424"/>
        <v>OK</v>
      </c>
      <c r="BK1968" s="130" t="s">
        <v>5302</v>
      </c>
      <c r="BL1968" s="130" t="e">
        <v>#VALUE!</v>
      </c>
      <c r="BM1968" s="131" t="s">
        <v>33</v>
      </c>
      <c r="BN1968" s="131" t="e">
        <v>#VALUE!</v>
      </c>
      <c r="BO1968" t="e">
        <v>#N/A</v>
      </c>
      <c r="BP1968">
        <v>0</v>
      </c>
    </row>
    <row r="1969" spans="1:68" ht="25.2" x14ac:dyDescent="0.3">
      <c r="A1969" s="1"/>
      <c r="B1969" s="47">
        <v>1698</v>
      </c>
      <c r="C1969" s="45">
        <v>1045813</v>
      </c>
      <c r="D1969" s="40" t="s">
        <v>33</v>
      </c>
      <c r="E1969" s="40"/>
      <c r="F1969" s="31" t="s">
        <v>1356</v>
      </c>
      <c r="G1969" s="29" t="s">
        <v>47</v>
      </c>
      <c r="H1969" s="70" t="s">
        <v>59</v>
      </c>
      <c r="I1969" s="148" t="s">
        <v>32</v>
      </c>
      <c r="J1969" s="147" t="s">
        <v>33</v>
      </c>
      <c r="K1969" s="148" t="e">
        <v>#N/A</v>
      </c>
      <c r="L1969" s="148" t="s">
        <v>32</v>
      </c>
      <c r="M1969" s="147" t="s">
        <v>33</v>
      </c>
      <c r="N1969" s="29" t="str">
        <f t="shared" si="416"/>
        <v/>
      </c>
      <c r="O1969" s="29" t="str">
        <f t="shared" si="417"/>
        <v/>
      </c>
      <c r="P1969" s="29" t="str">
        <f t="shared" si="418"/>
        <v/>
      </c>
      <c r="Q1969" s="29">
        <f t="shared" si="419"/>
        <v>1135792</v>
      </c>
      <c r="R1969" s="29" t="str">
        <f t="shared" si="420"/>
        <v/>
      </c>
      <c r="S1969" s="29" t="str">
        <f t="shared" si="421"/>
        <v/>
      </c>
      <c r="T1969" s="29">
        <f t="shared" si="422"/>
        <v>1135792</v>
      </c>
      <c r="U1969" s="40">
        <v>1135792</v>
      </c>
      <c r="V1969" s="40"/>
      <c r="W1969" s="38" t="s">
        <v>1214</v>
      </c>
      <c r="X1969" s="29" t="s">
        <v>158</v>
      </c>
      <c r="Y1969" s="146">
        <v>12172</v>
      </c>
      <c r="Z1969" s="33">
        <v>15580</v>
      </c>
      <c r="AA1969" s="34">
        <f t="shared" si="427"/>
        <v>0.28000000000000003</v>
      </c>
      <c r="AB1969" s="33">
        <f t="shared" si="426"/>
        <v>15580</v>
      </c>
      <c r="AC1969" s="34">
        <f t="shared" si="428"/>
        <v>0.27998686427824065</v>
      </c>
      <c r="AD1969" s="145">
        <f t="shared" si="429"/>
        <v>12983.333000000001</v>
      </c>
      <c r="AE1969" s="105">
        <v>10143.333000000001</v>
      </c>
      <c r="AF1969" s="34" t="s">
        <v>70</v>
      </c>
      <c r="AG1969" s="34" t="s">
        <v>70</v>
      </c>
      <c r="AH1969" s="34" t="s">
        <v>73</v>
      </c>
      <c r="AI1969" s="29">
        <v>0.69699999999999995</v>
      </c>
      <c r="AJ1969" s="29">
        <v>1.8259999999999999E-3</v>
      </c>
      <c r="AK1969" s="29">
        <v>0</v>
      </c>
      <c r="AL1969" s="29">
        <v>0</v>
      </c>
      <c r="AM1969" s="29" t="s">
        <v>28</v>
      </c>
      <c r="AN1969" s="158" t="s">
        <v>28</v>
      </c>
      <c r="AO1969" s="29" t="s">
        <v>28</v>
      </c>
      <c r="AP1969" s="29">
        <v>1</v>
      </c>
      <c r="AQ1969" s="29">
        <v>520</v>
      </c>
      <c r="AR1969" s="29">
        <v>220</v>
      </c>
      <c r="AS1969" s="29">
        <v>200</v>
      </c>
      <c r="AT1969" s="29">
        <v>0.69699999999999995</v>
      </c>
      <c r="AU1969" s="144">
        <v>2.2880000000000001E-2</v>
      </c>
      <c r="AV1969" s="36" t="s">
        <v>28</v>
      </c>
      <c r="AW1969" s="102" t="s">
        <v>33</v>
      </c>
      <c r="AX1969" s="129" t="s">
        <v>33</v>
      </c>
      <c r="AY1969" s="106">
        <v>1586</v>
      </c>
      <c r="BD1969" t="s">
        <v>417</v>
      </c>
      <c r="BE1969" t="s">
        <v>4351</v>
      </c>
      <c r="BF1969" t="s">
        <v>4740</v>
      </c>
      <c r="BH1969" t="str">
        <f t="shared" si="423"/>
        <v/>
      </c>
      <c r="BJ1969" t="str">
        <f t="shared" si="424"/>
        <v>OK</v>
      </c>
      <c r="BK1969" s="130">
        <v>15580</v>
      </c>
      <c r="BL1969" s="130" t="s">
        <v>37</v>
      </c>
      <c r="BM1969" s="131" t="s">
        <v>33</v>
      </c>
      <c r="BN1969" s="131" t="e">
        <v>#VALUE!</v>
      </c>
      <c r="BO1969">
        <v>15580</v>
      </c>
      <c r="BP1969">
        <v>35</v>
      </c>
    </row>
    <row r="1970" spans="1:68" ht="25.2" x14ac:dyDescent="0.3">
      <c r="A1970" s="1"/>
      <c r="B1970" s="47">
        <v>1699</v>
      </c>
      <c r="C1970" s="45">
        <v>1045814</v>
      </c>
      <c r="D1970" s="40" t="s">
        <v>33</v>
      </c>
      <c r="E1970" s="40"/>
      <c r="F1970" s="31" t="s">
        <v>1357</v>
      </c>
      <c r="G1970" s="37" t="s">
        <v>47</v>
      </c>
      <c r="H1970" s="70" t="s">
        <v>59</v>
      </c>
      <c r="I1970" s="148" t="s">
        <v>32</v>
      </c>
      <c r="J1970" s="147" t="s">
        <v>33</v>
      </c>
      <c r="K1970" s="148" t="e">
        <v>#N/A</v>
      </c>
      <c r="L1970" s="148" t="s">
        <v>32</v>
      </c>
      <c r="M1970" s="147" t="s">
        <v>33</v>
      </c>
      <c r="N1970" s="29" t="str">
        <f t="shared" si="416"/>
        <v/>
      </c>
      <c r="O1970" s="29" t="str">
        <f t="shared" si="417"/>
        <v/>
      </c>
      <c r="P1970" s="29" t="str">
        <f t="shared" si="418"/>
        <v/>
      </c>
      <c r="Q1970" s="29">
        <f t="shared" si="419"/>
        <v>1135791</v>
      </c>
      <c r="R1970" s="29" t="str">
        <f t="shared" si="420"/>
        <v/>
      </c>
      <c r="S1970" s="29" t="str">
        <f t="shared" si="421"/>
        <v/>
      </c>
      <c r="T1970" s="29">
        <f t="shared" si="422"/>
        <v>1135791</v>
      </c>
      <c r="U1970" s="46">
        <v>1135791</v>
      </c>
      <c r="V1970" s="46"/>
      <c r="W1970" s="38" t="s">
        <v>1214</v>
      </c>
      <c r="X1970" s="29" t="s">
        <v>158</v>
      </c>
      <c r="Y1970" s="146">
        <v>10732</v>
      </c>
      <c r="Z1970" s="33">
        <v>13737</v>
      </c>
      <c r="AA1970" s="34">
        <f t="shared" si="427"/>
        <v>0.28000000000000003</v>
      </c>
      <c r="AB1970" s="33">
        <f t="shared" si="426"/>
        <v>13737</v>
      </c>
      <c r="AC1970" s="34">
        <f t="shared" si="428"/>
        <v>0.28000377487900757</v>
      </c>
      <c r="AD1970" s="145">
        <f t="shared" si="429"/>
        <v>11447.5</v>
      </c>
      <c r="AE1970" s="105">
        <v>8943.3330000000005</v>
      </c>
      <c r="AF1970" s="34" t="s">
        <v>70</v>
      </c>
      <c r="AG1970" s="34" t="s">
        <v>70</v>
      </c>
      <c r="AH1970" s="34" t="s">
        <v>73</v>
      </c>
      <c r="AI1970" s="29">
        <v>0.4</v>
      </c>
      <c r="AJ1970" s="29">
        <v>1.4400000000000001E-3</v>
      </c>
      <c r="AK1970" s="29">
        <v>0</v>
      </c>
      <c r="AL1970" s="29">
        <v>0</v>
      </c>
      <c r="AM1970" s="29" t="s">
        <v>28</v>
      </c>
      <c r="AN1970" s="158" t="s">
        <v>28</v>
      </c>
      <c r="AO1970" s="29" t="s">
        <v>28</v>
      </c>
      <c r="AP1970" s="29">
        <v>1</v>
      </c>
      <c r="AQ1970" s="29">
        <v>520</v>
      </c>
      <c r="AR1970" s="29">
        <v>220</v>
      </c>
      <c r="AS1970" s="29">
        <v>200</v>
      </c>
      <c r="AT1970" s="29">
        <v>0.40799999999999997</v>
      </c>
      <c r="AU1970" s="144">
        <v>2.2880000000000001E-2</v>
      </c>
      <c r="AV1970" s="36" t="s">
        <v>28</v>
      </c>
      <c r="AW1970" s="102" t="s">
        <v>33</v>
      </c>
      <c r="AX1970" s="129" t="s">
        <v>33</v>
      </c>
      <c r="AY1970" s="106">
        <v>2783</v>
      </c>
      <c r="BD1970" t="s">
        <v>417</v>
      </c>
      <c r="BE1970" t="s">
        <v>4488</v>
      </c>
      <c r="BF1970" t="s">
        <v>4740</v>
      </c>
      <c r="BH1970" t="str">
        <f t="shared" si="423"/>
        <v/>
      </c>
      <c r="BJ1970" t="str">
        <f t="shared" si="424"/>
        <v>OK</v>
      </c>
      <c r="BK1970" s="130">
        <v>13737</v>
      </c>
      <c r="BL1970" s="130" t="s">
        <v>37</v>
      </c>
      <c r="BM1970" s="131" t="s">
        <v>33</v>
      </c>
      <c r="BN1970" s="131" t="e">
        <v>#VALUE!</v>
      </c>
      <c r="BO1970">
        <v>13737</v>
      </c>
      <c r="BP1970">
        <v>105</v>
      </c>
    </row>
    <row r="1971" spans="1:68" ht="25.2" x14ac:dyDescent="0.3">
      <c r="A1971" s="1"/>
      <c r="B1971" s="47">
        <v>1700</v>
      </c>
      <c r="C1971" s="45">
        <v>1058340</v>
      </c>
      <c r="D1971" s="41"/>
      <c r="E1971" s="41"/>
      <c r="F1971" s="48" t="s">
        <v>1358</v>
      </c>
      <c r="G1971" s="29" t="s">
        <v>31</v>
      </c>
      <c r="H1971" s="70"/>
      <c r="I1971" s="148" t="s">
        <v>32</v>
      </c>
      <c r="J1971" s="147" t="s">
        <v>33</v>
      </c>
      <c r="K1971" s="148">
        <v>0</v>
      </c>
      <c r="L1971" s="148" t="s">
        <v>32</v>
      </c>
      <c r="M1971" s="147">
        <v>42493</v>
      </c>
      <c r="N1971" s="29" t="str">
        <f t="shared" si="416"/>
        <v/>
      </c>
      <c r="O1971" s="29" t="str">
        <f t="shared" si="417"/>
        <v/>
      </c>
      <c r="P1971" s="29" t="str">
        <f t="shared" si="418"/>
        <v/>
      </c>
      <c r="Q1971" s="29" t="str">
        <f t="shared" si="419"/>
        <v/>
      </c>
      <c r="R1971" s="29" t="str">
        <f t="shared" si="420"/>
        <v/>
      </c>
      <c r="S1971" s="29" t="str">
        <f t="shared" si="421"/>
        <v/>
      </c>
      <c r="T1971" s="29" t="str">
        <f t="shared" si="422"/>
        <v/>
      </c>
      <c r="U1971" s="42" t="s">
        <v>33</v>
      </c>
      <c r="V1971" s="42"/>
      <c r="W1971" s="32" t="s">
        <v>172</v>
      </c>
      <c r="X1971" s="29" t="s">
        <v>366</v>
      </c>
      <c r="Y1971" s="146">
        <v>8966</v>
      </c>
      <c r="Z1971" s="33">
        <v>11477</v>
      </c>
      <c r="AA1971" s="34">
        <f t="shared" si="427"/>
        <v>0.28000000000000003</v>
      </c>
      <c r="AB1971" s="33">
        <f t="shared" si="426"/>
        <v>11477</v>
      </c>
      <c r="AC1971" s="34">
        <f t="shared" si="428"/>
        <v>0.28005798438286916</v>
      </c>
      <c r="AD1971" s="145">
        <f t="shared" si="429"/>
        <v>9564.1669999999995</v>
      </c>
      <c r="AE1971" s="105">
        <v>7471.6670000000004</v>
      </c>
      <c r="AF1971" s="34" t="s">
        <v>36</v>
      </c>
      <c r="AG1971" s="34" t="s">
        <v>36</v>
      </c>
      <c r="AH1971" s="34">
        <v>0</v>
      </c>
      <c r="AI1971" s="29">
        <v>0.71</v>
      </c>
      <c r="AJ1971" s="29">
        <v>2.6779999999999998E-3</v>
      </c>
      <c r="AK1971" s="29">
        <v>0</v>
      </c>
      <c r="AL1971" s="29">
        <v>0</v>
      </c>
      <c r="AM1971" s="29" t="s">
        <v>28</v>
      </c>
      <c r="AN1971" s="44" t="s">
        <v>27</v>
      </c>
      <c r="AO1971" s="29" t="s">
        <v>28</v>
      </c>
      <c r="AP1971" s="29">
        <v>1</v>
      </c>
      <c r="AQ1971" s="29">
        <v>520</v>
      </c>
      <c r="AR1971" s="29">
        <v>220</v>
      </c>
      <c r="AS1971" s="29">
        <v>200</v>
      </c>
      <c r="AT1971" s="29">
        <v>0.41</v>
      </c>
      <c r="AU1971" s="144">
        <v>2.2880000000000001E-2</v>
      </c>
      <c r="AV1971" s="36" t="s">
        <v>33</v>
      </c>
      <c r="AW1971" s="102" t="s">
        <v>1055</v>
      </c>
      <c r="AX1971" s="129" t="s">
        <v>33</v>
      </c>
      <c r="AY1971" s="106" t="e">
        <v>#N/A</v>
      </c>
      <c r="BD1971" t="s">
        <v>417</v>
      </c>
      <c r="BE1971" t="s">
        <v>4346</v>
      </c>
      <c r="BF1971" t="s">
        <v>4740</v>
      </c>
      <c r="BH1971" t="str">
        <f t="shared" si="423"/>
        <v/>
      </c>
      <c r="BJ1971" t="str">
        <f t="shared" si="424"/>
        <v>OK</v>
      </c>
      <c r="BK1971" s="130" t="s">
        <v>5302</v>
      </c>
      <c r="BL1971" s="130" t="e">
        <v>#VALUE!</v>
      </c>
      <c r="BM1971" s="131" t="s">
        <v>33</v>
      </c>
      <c r="BN1971" s="131" t="e">
        <v>#VALUE!</v>
      </c>
      <c r="BO1971" t="e">
        <v>#N/A</v>
      </c>
      <c r="BP1971">
        <v>0</v>
      </c>
    </row>
    <row r="1972" spans="1:68" ht="25.2" x14ac:dyDescent="0.3">
      <c r="A1972" s="1"/>
      <c r="B1972" s="47">
        <v>1701</v>
      </c>
      <c r="C1972" s="45">
        <v>1058341</v>
      </c>
      <c r="D1972" s="41"/>
      <c r="E1972" s="41"/>
      <c r="F1972" s="48" t="s">
        <v>1359</v>
      </c>
      <c r="G1972" s="29" t="s">
        <v>31</v>
      </c>
      <c r="H1972" s="70"/>
      <c r="I1972" s="148" t="s">
        <v>32</v>
      </c>
      <c r="J1972" s="147" t="s">
        <v>33</v>
      </c>
      <c r="K1972" s="148">
        <v>0</v>
      </c>
      <c r="L1972" s="148" t="s">
        <v>32</v>
      </c>
      <c r="M1972" s="147">
        <v>42824</v>
      </c>
      <c r="N1972" s="29" t="str">
        <f t="shared" si="416"/>
        <v/>
      </c>
      <c r="O1972" s="29" t="str">
        <f t="shared" si="417"/>
        <v/>
      </c>
      <c r="P1972" s="29" t="str">
        <f t="shared" si="418"/>
        <v/>
      </c>
      <c r="Q1972" s="29" t="str">
        <f t="shared" si="419"/>
        <v/>
      </c>
      <c r="R1972" s="29" t="str">
        <f t="shared" si="420"/>
        <v/>
      </c>
      <c r="S1972" s="29" t="str">
        <f t="shared" si="421"/>
        <v/>
      </c>
      <c r="T1972" s="29" t="str">
        <f t="shared" si="422"/>
        <v/>
      </c>
      <c r="U1972" s="42" t="s">
        <v>33</v>
      </c>
      <c r="V1972" s="42"/>
      <c r="W1972" s="32" t="s">
        <v>172</v>
      </c>
      <c r="X1972" s="29" t="s">
        <v>366</v>
      </c>
      <c r="Y1972" s="146">
        <v>9095</v>
      </c>
      <c r="Z1972" s="33">
        <v>11642</v>
      </c>
      <c r="AA1972" s="34">
        <f t="shared" si="427"/>
        <v>0.28000000000000003</v>
      </c>
      <c r="AB1972" s="33">
        <f t="shared" si="426"/>
        <v>11642</v>
      </c>
      <c r="AC1972" s="34">
        <f t="shared" si="428"/>
        <v>0.28004396789251362</v>
      </c>
      <c r="AD1972" s="145">
        <f t="shared" si="429"/>
        <v>9701.6669999999995</v>
      </c>
      <c r="AE1972" s="105">
        <v>7579.1670000000004</v>
      </c>
      <c r="AF1972" s="34" t="s">
        <v>36</v>
      </c>
      <c r="AG1972" s="34" t="s">
        <v>36</v>
      </c>
      <c r="AH1972" s="34" t="s">
        <v>36</v>
      </c>
      <c r="AI1972" s="29">
        <v>1</v>
      </c>
      <c r="AJ1972" s="29">
        <v>6.5300000000000004E-4</v>
      </c>
      <c r="AK1972" s="29">
        <v>0</v>
      </c>
      <c r="AL1972" s="29">
        <v>0</v>
      </c>
      <c r="AM1972" s="29" t="s">
        <v>28</v>
      </c>
      <c r="AN1972" s="44" t="s">
        <v>27</v>
      </c>
      <c r="AO1972" s="29" t="s">
        <v>28</v>
      </c>
      <c r="AP1972" s="29">
        <v>1</v>
      </c>
      <c r="AQ1972" s="29">
        <v>150</v>
      </c>
      <c r="AR1972" s="29">
        <v>75</v>
      </c>
      <c r="AS1972" s="29">
        <v>58</v>
      </c>
      <c r="AT1972" s="29">
        <v>0.874</v>
      </c>
      <c r="AU1972" s="144">
        <v>6.5300000000000004E-4</v>
      </c>
      <c r="AV1972" s="36" t="s">
        <v>33</v>
      </c>
      <c r="AW1972" s="102" t="s">
        <v>1055</v>
      </c>
      <c r="AX1972" s="129" t="s">
        <v>33</v>
      </c>
      <c r="AY1972" s="106" t="e">
        <v>#N/A</v>
      </c>
      <c r="BD1972" t="s">
        <v>417</v>
      </c>
      <c r="BE1972" t="s">
        <v>4488</v>
      </c>
      <c r="BF1972" t="s">
        <v>4740</v>
      </c>
      <c r="BH1972" t="str">
        <f t="shared" si="423"/>
        <v/>
      </c>
      <c r="BJ1972" t="str">
        <f t="shared" si="424"/>
        <v>OK</v>
      </c>
      <c r="BK1972" s="130" t="s">
        <v>5302</v>
      </c>
      <c r="BL1972" s="130" t="e">
        <v>#VALUE!</v>
      </c>
      <c r="BM1972" s="131" t="s">
        <v>33</v>
      </c>
      <c r="BN1972" s="131" t="e">
        <v>#VALUE!</v>
      </c>
      <c r="BO1972" t="e">
        <v>#N/A</v>
      </c>
      <c r="BP1972">
        <v>0</v>
      </c>
    </row>
    <row r="1973" spans="1:68" ht="37.799999999999997" x14ac:dyDescent="0.3">
      <c r="A1973" s="1"/>
      <c r="B1973" s="47">
        <v>1702</v>
      </c>
      <c r="C1973" s="45">
        <v>1045815</v>
      </c>
      <c r="D1973" s="40" t="s">
        <v>33</v>
      </c>
      <c r="E1973" s="40"/>
      <c r="F1973" s="31" t="s">
        <v>1360</v>
      </c>
      <c r="G1973" s="29" t="s">
        <v>47</v>
      </c>
      <c r="H1973" s="70" t="s">
        <v>62</v>
      </c>
      <c r="I1973" s="148" t="s">
        <v>32</v>
      </c>
      <c r="J1973" s="147" t="s">
        <v>33</v>
      </c>
      <c r="K1973" s="148">
        <v>0</v>
      </c>
      <c r="L1973" s="148" t="s">
        <v>32</v>
      </c>
      <c r="M1973" s="147" t="s">
        <v>33</v>
      </c>
      <c r="N1973" s="29" t="str">
        <f t="shared" si="416"/>
        <v/>
      </c>
      <c r="O1973" s="29" t="str">
        <f t="shared" si="417"/>
        <v/>
      </c>
      <c r="P1973" s="29" t="str">
        <f t="shared" si="418"/>
        <v/>
      </c>
      <c r="Q1973" s="29">
        <f t="shared" si="419"/>
        <v>1135795</v>
      </c>
      <c r="R1973" s="29" t="str">
        <f t="shared" si="420"/>
        <v/>
      </c>
      <c r="S1973" s="29" t="str">
        <f t="shared" si="421"/>
        <v/>
      </c>
      <c r="T1973" s="29">
        <f t="shared" si="422"/>
        <v>1135795</v>
      </c>
      <c r="U1973" s="40">
        <v>1135795</v>
      </c>
      <c r="V1973" s="40"/>
      <c r="W1973" s="38" t="s">
        <v>1214</v>
      </c>
      <c r="X1973" s="29" t="s">
        <v>158</v>
      </c>
      <c r="Y1973" s="146">
        <v>26168</v>
      </c>
      <c r="Z1973" s="33">
        <v>33495</v>
      </c>
      <c r="AA1973" s="34">
        <f t="shared" si="427"/>
        <v>0.28000000000000003</v>
      </c>
      <c r="AB1973" s="33">
        <f t="shared" si="426"/>
        <v>33495</v>
      </c>
      <c r="AC1973" s="34">
        <f t="shared" si="428"/>
        <v>0.27999845184961086</v>
      </c>
      <c r="AD1973" s="145">
        <f t="shared" si="429"/>
        <v>27912.5</v>
      </c>
      <c r="AE1973" s="105">
        <v>21806.667000000001</v>
      </c>
      <c r="AF1973" s="34" t="s">
        <v>36</v>
      </c>
      <c r="AG1973" s="34" t="s">
        <v>36</v>
      </c>
      <c r="AH1973" s="34" t="s">
        <v>36</v>
      </c>
      <c r="AI1973" s="29">
        <v>1.4</v>
      </c>
      <c r="AJ1973" s="29">
        <v>1.6795999999999998E-2</v>
      </c>
      <c r="AK1973" s="29">
        <v>3</v>
      </c>
      <c r="AL1973" s="29">
        <v>0</v>
      </c>
      <c r="AM1973" s="29" t="s">
        <v>28</v>
      </c>
      <c r="AN1973" s="158" t="s">
        <v>28</v>
      </c>
      <c r="AO1973" s="29" t="s">
        <v>28</v>
      </c>
      <c r="AP1973" s="29">
        <v>1</v>
      </c>
      <c r="AQ1973" s="29">
        <v>250</v>
      </c>
      <c r="AR1973" s="29">
        <v>195</v>
      </c>
      <c r="AS1973" s="29">
        <v>100</v>
      </c>
      <c r="AT1973" s="29">
        <v>1.4</v>
      </c>
      <c r="AU1973" s="144">
        <v>4.875E-3</v>
      </c>
      <c r="AV1973" s="36" t="s">
        <v>28</v>
      </c>
      <c r="AW1973" s="102" t="s">
        <v>33</v>
      </c>
      <c r="AX1973" s="129" t="s">
        <v>33</v>
      </c>
      <c r="AY1973" s="106">
        <v>654</v>
      </c>
      <c r="BD1973" t="s">
        <v>417</v>
      </c>
      <c r="BE1973" t="s">
        <v>4346</v>
      </c>
      <c r="BF1973" t="s">
        <v>4740</v>
      </c>
      <c r="BH1973" t="str">
        <f t="shared" si="423"/>
        <v>AV</v>
      </c>
      <c r="BJ1973" t="str">
        <f t="shared" si="424"/>
        <v>OK</v>
      </c>
      <c r="BK1973" s="130">
        <v>33495</v>
      </c>
      <c r="BL1973" s="130" t="s">
        <v>37</v>
      </c>
      <c r="BM1973" s="131" t="s">
        <v>33</v>
      </c>
      <c r="BN1973" s="131" t="e">
        <v>#VALUE!</v>
      </c>
      <c r="BO1973">
        <v>33495</v>
      </c>
      <c r="BP1973">
        <v>23</v>
      </c>
    </row>
    <row r="1974" spans="1:68" ht="37.799999999999997" x14ac:dyDescent="0.3">
      <c r="A1974" s="1"/>
      <c r="B1974" s="47">
        <v>1703</v>
      </c>
      <c r="C1974" s="45">
        <v>1045816</v>
      </c>
      <c r="D1974" s="40" t="s">
        <v>33</v>
      </c>
      <c r="E1974" s="40"/>
      <c r="F1974" s="39" t="s">
        <v>1361</v>
      </c>
      <c r="G1974" s="29" t="s">
        <v>47</v>
      </c>
      <c r="H1974" s="70" t="s">
        <v>62</v>
      </c>
      <c r="I1974" s="148" t="s">
        <v>32</v>
      </c>
      <c r="J1974" s="147" t="s">
        <v>33</v>
      </c>
      <c r="K1974" s="148">
        <v>0</v>
      </c>
      <c r="L1974" s="148" t="s">
        <v>32</v>
      </c>
      <c r="M1974" s="147" t="s">
        <v>33</v>
      </c>
      <c r="N1974" s="29" t="str">
        <f t="shared" si="416"/>
        <v/>
      </c>
      <c r="O1974" s="29" t="str">
        <f t="shared" si="417"/>
        <v/>
      </c>
      <c r="P1974" s="29" t="str">
        <f t="shared" si="418"/>
        <v/>
      </c>
      <c r="Q1974" s="29">
        <f t="shared" si="419"/>
        <v>1135796</v>
      </c>
      <c r="R1974" s="29" t="str">
        <f t="shared" si="420"/>
        <v/>
      </c>
      <c r="S1974" s="29" t="str">
        <f t="shared" si="421"/>
        <v/>
      </c>
      <c r="T1974" s="29">
        <f t="shared" si="422"/>
        <v>1135796</v>
      </c>
      <c r="U1974" s="40">
        <v>1135796</v>
      </c>
      <c r="V1974" s="40"/>
      <c r="W1974" s="38" t="s">
        <v>1214</v>
      </c>
      <c r="X1974" s="29" t="s">
        <v>158</v>
      </c>
      <c r="Y1974" s="146">
        <v>3149</v>
      </c>
      <c r="Z1974" s="33">
        <v>4031</v>
      </c>
      <c r="AA1974" s="34">
        <f t="shared" si="427"/>
        <v>0.28000000000000003</v>
      </c>
      <c r="AB1974" s="33">
        <f t="shared" si="426"/>
        <v>4031</v>
      </c>
      <c r="AC1974" s="34">
        <f t="shared" si="428"/>
        <v>0.28008888153840822</v>
      </c>
      <c r="AD1974" s="145">
        <f t="shared" si="429"/>
        <v>3359.1669999999999</v>
      </c>
      <c r="AE1974" s="105">
        <v>2624.1669999999999</v>
      </c>
      <c r="AF1974" s="34" t="s">
        <v>36</v>
      </c>
      <c r="AG1974" s="34" t="s">
        <v>36</v>
      </c>
      <c r="AH1974" s="34" t="s">
        <v>36</v>
      </c>
      <c r="AI1974" s="29">
        <v>0.314</v>
      </c>
      <c r="AJ1974" s="29">
        <v>2.2049999999999999E-3</v>
      </c>
      <c r="AK1974" s="29">
        <v>3</v>
      </c>
      <c r="AL1974" s="29">
        <v>0</v>
      </c>
      <c r="AM1974" s="29" t="s">
        <v>28</v>
      </c>
      <c r="AN1974" s="158" t="s">
        <v>28</v>
      </c>
      <c r="AO1974" s="29" t="s">
        <v>28</v>
      </c>
      <c r="AP1974" s="29">
        <v>1</v>
      </c>
      <c r="AQ1974" s="29">
        <v>390</v>
      </c>
      <c r="AR1974" s="29">
        <v>135</v>
      </c>
      <c r="AS1974" s="29">
        <v>70</v>
      </c>
      <c r="AT1974" s="29">
        <v>0.314</v>
      </c>
      <c r="AU1974" s="144">
        <v>3.686E-3</v>
      </c>
      <c r="AV1974" s="36" t="s">
        <v>28</v>
      </c>
      <c r="AW1974" s="102" t="s">
        <v>33</v>
      </c>
      <c r="AX1974" s="129" t="s">
        <v>33</v>
      </c>
      <c r="AY1974" s="106">
        <v>514</v>
      </c>
      <c r="BD1974" t="s">
        <v>417</v>
      </c>
      <c r="BE1974" t="s">
        <v>4488</v>
      </c>
      <c r="BF1974" t="s">
        <v>4740</v>
      </c>
      <c r="BH1974" t="str">
        <f t="shared" si="423"/>
        <v>AV</v>
      </c>
      <c r="BJ1974" t="str">
        <f t="shared" si="424"/>
        <v>OK</v>
      </c>
      <c r="BK1974" s="130">
        <v>4031</v>
      </c>
      <c r="BL1974" s="130" t="s">
        <v>37</v>
      </c>
      <c r="BM1974" s="131" t="s">
        <v>33</v>
      </c>
      <c r="BN1974" s="131" t="e">
        <v>#VALUE!</v>
      </c>
      <c r="BO1974">
        <v>4031</v>
      </c>
      <c r="BP1974">
        <v>20</v>
      </c>
    </row>
    <row r="1975" spans="1:68" ht="25.2" x14ac:dyDescent="0.3">
      <c r="A1975" s="1"/>
      <c r="B1975" s="47">
        <v>1704</v>
      </c>
      <c r="C1975" s="45">
        <v>1030135</v>
      </c>
      <c r="D1975" s="40" t="s">
        <v>33</v>
      </c>
      <c r="E1975" s="40"/>
      <c r="F1975" s="39" t="s">
        <v>1362</v>
      </c>
      <c r="G1975" s="29" t="s">
        <v>47</v>
      </c>
      <c r="H1975" s="70" t="s">
        <v>59</v>
      </c>
      <c r="I1975" s="148" t="s">
        <v>32</v>
      </c>
      <c r="J1975" s="147" t="s">
        <v>33</v>
      </c>
      <c r="K1975" s="148">
        <v>0</v>
      </c>
      <c r="L1975" s="148" t="s">
        <v>32</v>
      </c>
      <c r="M1975" s="147" t="s">
        <v>33</v>
      </c>
      <c r="N1975" s="29" t="str">
        <f t="shared" si="416"/>
        <v/>
      </c>
      <c r="O1975" s="29" t="str">
        <f t="shared" si="417"/>
        <v/>
      </c>
      <c r="P1975" s="29" t="str">
        <f t="shared" si="418"/>
        <v/>
      </c>
      <c r="Q1975" s="29">
        <f t="shared" si="419"/>
        <v>1135797</v>
      </c>
      <c r="R1975" s="29" t="str">
        <f t="shared" si="420"/>
        <v/>
      </c>
      <c r="S1975" s="29" t="str">
        <f t="shared" si="421"/>
        <v/>
      </c>
      <c r="T1975" s="29">
        <f t="shared" si="422"/>
        <v>1135797</v>
      </c>
      <c r="U1975" s="40">
        <v>1135797</v>
      </c>
      <c r="V1975" s="40"/>
      <c r="W1975" s="38" t="s">
        <v>1214</v>
      </c>
      <c r="X1975" s="29" t="s">
        <v>158</v>
      </c>
      <c r="Y1975" s="146">
        <v>10947</v>
      </c>
      <c r="Z1975" s="33">
        <v>14013</v>
      </c>
      <c r="AA1975" s="34">
        <f t="shared" si="427"/>
        <v>0.28000000000000003</v>
      </c>
      <c r="AB1975" s="33">
        <f t="shared" si="426"/>
        <v>14013</v>
      </c>
      <c r="AC1975" s="34">
        <f t="shared" si="428"/>
        <v>0.28007673335160316</v>
      </c>
      <c r="AD1975" s="145">
        <f t="shared" si="429"/>
        <v>11677.5</v>
      </c>
      <c r="AE1975" s="105">
        <v>9122.5</v>
      </c>
      <c r="AF1975" s="34" t="s">
        <v>36</v>
      </c>
      <c r="AG1975" s="34" t="s">
        <v>36</v>
      </c>
      <c r="AH1975" s="34" t="s">
        <v>36</v>
      </c>
      <c r="AI1975" s="29">
        <v>0.91</v>
      </c>
      <c r="AJ1975" s="29">
        <v>7.9799999999999999E-4</v>
      </c>
      <c r="AK1975" s="29">
        <v>0</v>
      </c>
      <c r="AL1975" s="29">
        <v>0</v>
      </c>
      <c r="AM1975" s="29" t="s">
        <v>28</v>
      </c>
      <c r="AN1975" s="158" t="s">
        <v>28</v>
      </c>
      <c r="AO1975" s="29" t="s">
        <v>28</v>
      </c>
      <c r="AP1975" s="29">
        <v>1</v>
      </c>
      <c r="AQ1975" s="29">
        <v>250</v>
      </c>
      <c r="AR1975" s="29">
        <v>195</v>
      </c>
      <c r="AS1975" s="29">
        <v>105</v>
      </c>
      <c r="AT1975" s="29">
        <v>0.91</v>
      </c>
      <c r="AU1975" s="144">
        <v>5.1190000000000003E-3</v>
      </c>
      <c r="AV1975" s="36" t="s">
        <v>28</v>
      </c>
      <c r="AW1975" s="102" t="s">
        <v>33</v>
      </c>
      <c r="AX1975" s="129" t="s">
        <v>33</v>
      </c>
      <c r="AY1975" s="106">
        <v>318</v>
      </c>
      <c r="BD1975" t="s">
        <v>4490</v>
      </c>
      <c r="BE1975" t="s">
        <v>4488</v>
      </c>
      <c r="BF1975" t="s">
        <v>4744</v>
      </c>
      <c r="BH1975" t="str">
        <f t="shared" si="423"/>
        <v/>
      </c>
      <c r="BJ1975" t="str">
        <f t="shared" si="424"/>
        <v>OK</v>
      </c>
      <c r="BK1975" s="130">
        <v>14013</v>
      </c>
      <c r="BL1975" s="130" t="s">
        <v>37</v>
      </c>
      <c r="BM1975" s="131" t="s">
        <v>33</v>
      </c>
      <c r="BN1975" s="131" t="e">
        <v>#VALUE!</v>
      </c>
      <c r="BO1975">
        <v>14013</v>
      </c>
      <c r="BP1975">
        <v>5</v>
      </c>
    </row>
    <row r="1976" spans="1:68" ht="25.2" x14ac:dyDescent="0.3">
      <c r="A1976" s="1"/>
      <c r="B1976" s="47">
        <v>1705</v>
      </c>
      <c r="C1976" s="45">
        <v>1030134</v>
      </c>
      <c r="D1976" s="40" t="s">
        <v>33</v>
      </c>
      <c r="E1976" s="40"/>
      <c r="F1976" s="39" t="s">
        <v>1363</v>
      </c>
      <c r="G1976" s="29" t="s">
        <v>47</v>
      </c>
      <c r="H1976" s="29"/>
      <c r="I1976" s="148" t="s">
        <v>32</v>
      </c>
      <c r="J1976" s="147" t="s">
        <v>33</v>
      </c>
      <c r="K1976" s="148">
        <v>0</v>
      </c>
      <c r="L1976" s="148" t="s">
        <v>32</v>
      </c>
      <c r="M1976" s="147" t="s">
        <v>33</v>
      </c>
      <c r="N1976" s="29" t="str">
        <f t="shared" si="416"/>
        <v/>
      </c>
      <c r="O1976" s="29" t="str">
        <f t="shared" si="417"/>
        <v/>
      </c>
      <c r="P1976" s="29" t="str">
        <f t="shared" si="418"/>
        <v/>
      </c>
      <c r="Q1976" s="29" t="str">
        <f t="shared" si="419"/>
        <v/>
      </c>
      <c r="R1976" s="29" t="str">
        <f t="shared" si="420"/>
        <v/>
      </c>
      <c r="S1976" s="29" t="str">
        <f t="shared" si="421"/>
        <v/>
      </c>
      <c r="T1976" s="29" t="str">
        <f t="shared" si="422"/>
        <v/>
      </c>
      <c r="U1976" s="40" t="s">
        <v>33</v>
      </c>
      <c r="V1976" s="40"/>
      <c r="W1976" s="38" t="s">
        <v>1214</v>
      </c>
      <c r="X1976" s="29" t="s">
        <v>158</v>
      </c>
      <c r="Y1976" s="146">
        <v>2188</v>
      </c>
      <c r="Z1976" s="33">
        <v>2801</v>
      </c>
      <c r="AA1976" s="34">
        <f t="shared" si="427"/>
        <v>0.28000000000000003</v>
      </c>
      <c r="AB1976" s="33">
        <f t="shared" si="426"/>
        <v>2801</v>
      </c>
      <c r="AC1976" s="34">
        <f t="shared" si="428"/>
        <v>0.28016495067000918</v>
      </c>
      <c r="AD1976" s="145">
        <f t="shared" si="429"/>
        <v>2334.1669999999999</v>
      </c>
      <c r="AE1976" s="105">
        <v>1823.3330000000001</v>
      </c>
      <c r="AF1976" s="34" t="s">
        <v>36</v>
      </c>
      <c r="AG1976" s="34" t="s">
        <v>36</v>
      </c>
      <c r="AH1976" s="34" t="s">
        <v>36</v>
      </c>
      <c r="AI1976" s="29">
        <v>4.8000000000000001E-2</v>
      </c>
      <c r="AJ1976" s="29">
        <v>1.8000000000000001E-4</v>
      </c>
      <c r="AK1976" s="29">
        <v>0</v>
      </c>
      <c r="AL1976" s="29">
        <v>0</v>
      </c>
      <c r="AM1976" s="29" t="s">
        <v>28</v>
      </c>
      <c r="AN1976" s="44" t="s">
        <v>27</v>
      </c>
      <c r="AO1976" s="29" t="s">
        <v>28</v>
      </c>
      <c r="AP1976" s="29">
        <v>1</v>
      </c>
      <c r="AQ1976" s="29">
        <v>148</v>
      </c>
      <c r="AR1976" s="29">
        <v>38</v>
      </c>
      <c r="AS1976" s="29">
        <v>38</v>
      </c>
      <c r="AT1976" s="29">
        <v>4.8000000000000001E-2</v>
      </c>
      <c r="AU1976" s="144">
        <v>2.14E-4</v>
      </c>
      <c r="AV1976" s="36" t="s">
        <v>28</v>
      </c>
      <c r="AW1976" s="102" t="s">
        <v>33</v>
      </c>
      <c r="AX1976" s="129" t="s">
        <v>33</v>
      </c>
      <c r="AY1976" s="106">
        <v>1778</v>
      </c>
      <c r="BD1976" t="s">
        <v>417</v>
      </c>
      <c r="BE1976" t="s">
        <v>4346</v>
      </c>
      <c r="BF1976" t="s">
        <v>4740</v>
      </c>
      <c r="BH1976" t="str">
        <f t="shared" si="423"/>
        <v/>
      </c>
      <c r="BJ1976" t="str">
        <f t="shared" si="424"/>
        <v>OK</v>
      </c>
      <c r="BK1976" s="130" t="s">
        <v>5302</v>
      </c>
      <c r="BL1976" s="130" t="e">
        <v>#VALUE!</v>
      </c>
      <c r="BM1976" s="131" t="s">
        <v>33</v>
      </c>
      <c r="BN1976" s="131" t="e">
        <v>#VALUE!</v>
      </c>
      <c r="BO1976" t="e">
        <v>#N/A</v>
      </c>
      <c r="BP1976">
        <v>38</v>
      </c>
    </row>
    <row r="1977" spans="1:68" ht="25.2" x14ac:dyDescent="0.3">
      <c r="A1977" s="1"/>
      <c r="B1977" s="47">
        <v>1706</v>
      </c>
      <c r="C1977" s="45">
        <v>1060553</v>
      </c>
      <c r="D1977" s="29"/>
      <c r="E1977" s="29"/>
      <c r="F1977" s="31" t="s">
        <v>1364</v>
      </c>
      <c r="G1977" s="37" t="s">
        <v>31</v>
      </c>
      <c r="H1977" s="148"/>
      <c r="I1977" s="148" t="s">
        <v>32</v>
      </c>
      <c r="J1977" s="147" t="s">
        <v>33</v>
      </c>
      <c r="K1977" s="148">
        <v>0</v>
      </c>
      <c r="L1977" s="148" t="s">
        <v>32</v>
      </c>
      <c r="M1977" s="147" t="s">
        <v>33</v>
      </c>
      <c r="N1977" s="29" t="str">
        <f t="shared" si="416"/>
        <v/>
      </c>
      <c r="O1977" s="29" t="str">
        <f t="shared" si="417"/>
        <v/>
      </c>
      <c r="P1977" s="29" t="str">
        <f t="shared" si="418"/>
        <v/>
      </c>
      <c r="Q1977" s="29" t="str">
        <f t="shared" si="419"/>
        <v/>
      </c>
      <c r="R1977" s="29" t="str">
        <f t="shared" si="420"/>
        <v/>
      </c>
      <c r="S1977" s="29" t="str">
        <f t="shared" si="421"/>
        <v/>
      </c>
      <c r="T1977" s="29" t="str">
        <f t="shared" si="422"/>
        <v/>
      </c>
      <c r="U1977" s="29"/>
      <c r="V1977" s="29"/>
      <c r="W1977" s="38" t="s">
        <v>1214</v>
      </c>
      <c r="X1977" s="29" t="s">
        <v>158</v>
      </c>
      <c r="Y1977" s="146">
        <v>30450</v>
      </c>
      <c r="Z1977" s="33">
        <v>38976</v>
      </c>
      <c r="AA1977" s="34">
        <f t="shared" si="427"/>
        <v>0.28000000000000003</v>
      </c>
      <c r="AB1977" s="33">
        <f t="shared" si="426"/>
        <v>38976</v>
      </c>
      <c r="AC1977" s="34">
        <f t="shared" si="428"/>
        <v>0.28000000000000003</v>
      </c>
      <c r="AD1977" s="145">
        <f t="shared" si="429"/>
        <v>32480</v>
      </c>
      <c r="AE1977" s="105">
        <v>25375</v>
      </c>
      <c r="AF1977" s="34" t="s">
        <v>36</v>
      </c>
      <c r="AG1977" s="34" t="s">
        <v>36</v>
      </c>
      <c r="AH1977" s="34" t="s">
        <v>36</v>
      </c>
      <c r="AI1977" s="29">
        <v>18</v>
      </c>
      <c r="AJ1977" s="29">
        <v>0.16866999999999999</v>
      </c>
      <c r="AK1977" s="29">
        <v>0</v>
      </c>
      <c r="AL1977" s="29">
        <v>0</v>
      </c>
      <c r="AM1977" s="29" t="s">
        <v>28</v>
      </c>
      <c r="AN1977" s="44" t="s">
        <v>27</v>
      </c>
      <c r="AO1977" s="29" t="s">
        <v>28</v>
      </c>
      <c r="AP1977" s="29">
        <v>1</v>
      </c>
      <c r="AQ1977" s="29">
        <v>1010</v>
      </c>
      <c r="AR1977" s="29">
        <v>200</v>
      </c>
      <c r="AS1977" s="29">
        <v>835</v>
      </c>
      <c r="AT1977" s="29">
        <v>18</v>
      </c>
      <c r="AU1977" s="144">
        <v>0.16866999999999999</v>
      </c>
      <c r="AV1977" s="36" t="s">
        <v>28</v>
      </c>
      <c r="AW1977" s="102">
        <v>42444</v>
      </c>
      <c r="AX1977" s="129" t="s">
        <v>33</v>
      </c>
      <c r="AY1977" s="106">
        <v>58</v>
      </c>
      <c r="BD1977" t="s">
        <v>4503</v>
      </c>
      <c r="BE1977" t="s">
        <v>4499</v>
      </c>
      <c r="BF1977" t="s">
        <v>4740</v>
      </c>
      <c r="BH1977" t="str">
        <f t="shared" si="423"/>
        <v/>
      </c>
      <c r="BJ1977" t="str">
        <f t="shared" si="424"/>
        <v>OK</v>
      </c>
      <c r="BK1977" s="130" t="s">
        <v>5302</v>
      </c>
      <c r="BL1977" s="130" t="e">
        <v>#VALUE!</v>
      </c>
      <c r="BM1977" s="131" t="s">
        <v>33</v>
      </c>
      <c r="BN1977" s="131" t="e">
        <v>#VALUE!</v>
      </c>
      <c r="BO1977" t="e">
        <v>#N/A</v>
      </c>
      <c r="BP1977">
        <v>0</v>
      </c>
    </row>
    <row r="1978" spans="1:68" ht="25.2" x14ac:dyDescent="0.3">
      <c r="A1978" s="1"/>
      <c r="B1978" s="47">
        <v>1707</v>
      </c>
      <c r="C1978" s="45">
        <v>1060554</v>
      </c>
      <c r="D1978" s="29"/>
      <c r="E1978" s="29"/>
      <c r="F1978" s="31" t="s">
        <v>1365</v>
      </c>
      <c r="G1978" s="29" t="s">
        <v>31</v>
      </c>
      <c r="H1978" s="70" t="s">
        <v>4779</v>
      </c>
      <c r="I1978" s="148" t="s">
        <v>32</v>
      </c>
      <c r="J1978" s="147" t="s">
        <v>33</v>
      </c>
      <c r="K1978" s="148">
        <v>0</v>
      </c>
      <c r="L1978" s="148" t="s">
        <v>32</v>
      </c>
      <c r="M1978" s="147" t="s">
        <v>33</v>
      </c>
      <c r="N1978" s="29" t="str">
        <f t="shared" si="416"/>
        <v/>
      </c>
      <c r="O1978" s="29" t="str">
        <f t="shared" si="417"/>
        <v/>
      </c>
      <c r="P1978" s="29" t="str">
        <f t="shared" si="418"/>
        <v/>
      </c>
      <c r="Q1978" s="29" t="str">
        <f t="shared" si="419"/>
        <v/>
      </c>
      <c r="R1978" s="29" t="str">
        <f t="shared" si="420"/>
        <v/>
      </c>
      <c r="S1978" s="29" t="str">
        <f t="shared" si="421"/>
        <v/>
      </c>
      <c r="T1978" s="29" t="str">
        <f t="shared" si="422"/>
        <v/>
      </c>
      <c r="U1978" s="29"/>
      <c r="V1978" s="29"/>
      <c r="W1978" s="32" t="s">
        <v>1214</v>
      </c>
      <c r="X1978" s="29" t="s">
        <v>158</v>
      </c>
      <c r="Y1978" s="146">
        <v>34737</v>
      </c>
      <c r="Z1978" s="33">
        <v>44464</v>
      </c>
      <c r="AA1978" s="34">
        <f t="shared" si="427"/>
        <v>0.28000000000000003</v>
      </c>
      <c r="AB1978" s="33">
        <f t="shared" si="426"/>
        <v>44464</v>
      </c>
      <c r="AC1978" s="34">
        <f t="shared" si="428"/>
        <v>0.28001841264357885</v>
      </c>
      <c r="AD1978" s="145">
        <f t="shared" si="429"/>
        <v>37053.332999999999</v>
      </c>
      <c r="AE1978" s="105">
        <v>28947.5</v>
      </c>
      <c r="AF1978" s="34" t="s">
        <v>36</v>
      </c>
      <c r="AG1978" s="34" t="s">
        <v>36</v>
      </c>
      <c r="AH1978" s="34" t="s">
        <v>36</v>
      </c>
      <c r="AI1978" s="29">
        <v>35</v>
      </c>
      <c r="AJ1978" s="29">
        <v>0.31896999999999998</v>
      </c>
      <c r="AK1978" s="29">
        <v>0</v>
      </c>
      <c r="AL1978" s="29">
        <v>0</v>
      </c>
      <c r="AM1978" s="29" t="s">
        <v>28</v>
      </c>
      <c r="AN1978" s="159" t="s">
        <v>27</v>
      </c>
      <c r="AO1978" s="29" t="s">
        <v>28</v>
      </c>
      <c r="AP1978" s="29">
        <v>1</v>
      </c>
      <c r="AQ1978" s="29">
        <v>1910</v>
      </c>
      <c r="AR1978" s="29">
        <v>200</v>
      </c>
      <c r="AS1978" s="29">
        <v>835</v>
      </c>
      <c r="AT1978" s="29">
        <v>35</v>
      </c>
      <c r="AU1978" s="144">
        <v>0.31896999999999998</v>
      </c>
      <c r="AV1978" s="36" t="s">
        <v>28</v>
      </c>
      <c r="AW1978" s="102" t="s">
        <v>3804</v>
      </c>
      <c r="AX1978" s="129" t="s">
        <v>33</v>
      </c>
      <c r="AY1978" s="106">
        <v>66</v>
      </c>
      <c r="BD1978" t="s">
        <v>4504</v>
      </c>
      <c r="BE1978" t="s">
        <v>4499</v>
      </c>
      <c r="BF1978" t="s">
        <v>4740</v>
      </c>
      <c r="BH1978" t="str">
        <f t="shared" si="423"/>
        <v/>
      </c>
      <c r="BJ1978" t="str">
        <f t="shared" si="424"/>
        <v>OK</v>
      </c>
      <c r="BK1978" s="130" t="s">
        <v>5302</v>
      </c>
      <c r="BL1978" s="130" t="e">
        <v>#VALUE!</v>
      </c>
      <c r="BM1978" s="131" t="s">
        <v>33</v>
      </c>
      <c r="BN1978" s="131" t="e">
        <v>#VALUE!</v>
      </c>
      <c r="BO1978">
        <v>44464</v>
      </c>
      <c r="BP1978">
        <v>2</v>
      </c>
    </row>
    <row r="1979" spans="1:68" ht="25.2" x14ac:dyDescent="0.3">
      <c r="A1979" s="1"/>
      <c r="B1979" s="47">
        <v>1708</v>
      </c>
      <c r="C1979" s="45">
        <v>1060555</v>
      </c>
      <c r="D1979" s="29"/>
      <c r="E1979" s="29"/>
      <c r="F1979" s="31" t="s">
        <v>1366</v>
      </c>
      <c r="G1979" s="29" t="s">
        <v>31</v>
      </c>
      <c r="H1979" s="70" t="s">
        <v>4779</v>
      </c>
      <c r="I1979" s="148" t="s">
        <v>32</v>
      </c>
      <c r="J1979" s="147" t="s">
        <v>33</v>
      </c>
      <c r="K1979" s="148">
        <v>0</v>
      </c>
      <c r="L1979" s="148" t="s">
        <v>32</v>
      </c>
      <c r="M1979" s="147" t="s">
        <v>33</v>
      </c>
      <c r="N1979" s="29" t="str">
        <f t="shared" si="416"/>
        <v/>
      </c>
      <c r="O1979" s="29" t="str">
        <f t="shared" si="417"/>
        <v/>
      </c>
      <c r="P1979" s="29" t="str">
        <f t="shared" si="418"/>
        <v/>
      </c>
      <c r="Q1979" s="29" t="str">
        <f t="shared" si="419"/>
        <v/>
      </c>
      <c r="R1979" s="29" t="str">
        <f t="shared" si="420"/>
        <v/>
      </c>
      <c r="S1979" s="29" t="str">
        <f t="shared" si="421"/>
        <v/>
      </c>
      <c r="T1979" s="29" t="str">
        <f t="shared" si="422"/>
        <v/>
      </c>
      <c r="U1979" s="29"/>
      <c r="V1979" s="29"/>
      <c r="W1979" s="32" t="s">
        <v>1214</v>
      </c>
      <c r="X1979" s="29" t="s">
        <v>158</v>
      </c>
      <c r="Y1979" s="146">
        <v>46425</v>
      </c>
      <c r="Z1979" s="33">
        <v>59425</v>
      </c>
      <c r="AA1979" s="34">
        <f t="shared" si="427"/>
        <v>0.28000000000000003</v>
      </c>
      <c r="AB1979" s="33">
        <f t="shared" si="426"/>
        <v>59425</v>
      </c>
      <c r="AC1979" s="34">
        <f t="shared" si="428"/>
        <v>0.2800215315024232</v>
      </c>
      <c r="AD1979" s="145">
        <f t="shared" si="429"/>
        <v>49520.832999999999</v>
      </c>
      <c r="AE1979" s="105">
        <v>38687.5</v>
      </c>
      <c r="AF1979" s="34" t="s">
        <v>36</v>
      </c>
      <c r="AG1979" s="34" t="s">
        <v>36</v>
      </c>
      <c r="AH1979" s="34" t="s">
        <v>36</v>
      </c>
      <c r="AI1979" s="29">
        <v>42</v>
      </c>
      <c r="AJ1979" s="29">
        <v>0.38577</v>
      </c>
      <c r="AK1979" s="29">
        <v>0</v>
      </c>
      <c r="AL1979" s="29">
        <v>0</v>
      </c>
      <c r="AM1979" s="29" t="s">
        <v>28</v>
      </c>
      <c r="AN1979" s="159" t="s">
        <v>27</v>
      </c>
      <c r="AO1979" s="29" t="s">
        <v>28</v>
      </c>
      <c r="AP1979" s="29">
        <v>1</v>
      </c>
      <c r="AQ1979" s="29">
        <v>2310</v>
      </c>
      <c r="AR1979" s="29">
        <v>200</v>
      </c>
      <c r="AS1979" s="29">
        <v>835</v>
      </c>
      <c r="AT1979" s="29">
        <v>42</v>
      </c>
      <c r="AU1979" s="144">
        <v>0.38577</v>
      </c>
      <c r="AV1979" s="36" t="s">
        <v>28</v>
      </c>
      <c r="AW1979" s="102">
        <v>42444</v>
      </c>
      <c r="AX1979" s="129" t="s">
        <v>33</v>
      </c>
      <c r="AY1979" s="106">
        <v>19</v>
      </c>
      <c r="BD1979" t="s">
        <v>4503</v>
      </c>
      <c r="BE1979" t="s">
        <v>4499</v>
      </c>
      <c r="BF1979" t="s">
        <v>4740</v>
      </c>
      <c r="BH1979" t="str">
        <f t="shared" si="423"/>
        <v/>
      </c>
      <c r="BJ1979" t="str">
        <f t="shared" si="424"/>
        <v>OK</v>
      </c>
      <c r="BK1979" s="130" t="s">
        <v>5302</v>
      </c>
      <c r="BL1979" s="130" t="e">
        <v>#VALUE!</v>
      </c>
      <c r="BM1979" s="131" t="s">
        <v>33</v>
      </c>
      <c r="BN1979" s="131" t="e">
        <v>#VALUE!</v>
      </c>
      <c r="BO1979">
        <v>59425</v>
      </c>
      <c r="BP1979">
        <v>0</v>
      </c>
    </row>
    <row r="1980" spans="1:68" ht="25.2" x14ac:dyDescent="0.3">
      <c r="A1980" s="1"/>
      <c r="B1980" s="47"/>
      <c r="C1980" s="45">
        <v>1136094</v>
      </c>
      <c r="D1980" s="29">
        <v>1078304</v>
      </c>
      <c r="E1980" s="29"/>
      <c r="F1980" s="31" t="s">
        <v>5603</v>
      </c>
      <c r="G1980" s="29" t="s">
        <v>42</v>
      </c>
      <c r="H1980" s="157" t="s">
        <v>4781</v>
      </c>
      <c r="I1980" s="148"/>
      <c r="J1980" s="147"/>
      <c r="K1980" s="148"/>
      <c r="L1980" s="148"/>
      <c r="M1980" s="147"/>
      <c r="N1980" s="29">
        <f t="shared" si="416"/>
        <v>1078304</v>
      </c>
      <c r="O1980" s="29" t="str">
        <f t="shared" si="417"/>
        <v/>
      </c>
      <c r="P1980" s="29" t="str">
        <f t="shared" si="418"/>
        <v/>
      </c>
      <c r="Q1980" s="29" t="str">
        <f t="shared" si="419"/>
        <v/>
      </c>
      <c r="R1980" s="29" t="str">
        <f t="shared" si="420"/>
        <v/>
      </c>
      <c r="S1980" s="29" t="str">
        <f t="shared" si="421"/>
        <v/>
      </c>
      <c r="T1980" s="29" t="str">
        <f t="shared" si="422"/>
        <v/>
      </c>
      <c r="U1980" s="29"/>
      <c r="V1980" s="29"/>
      <c r="W1980" s="32" t="s">
        <v>1214</v>
      </c>
      <c r="X1980" s="29" t="s">
        <v>158</v>
      </c>
      <c r="Y1980" s="146"/>
      <c r="Z1980" s="33">
        <v>69000</v>
      </c>
      <c r="AA1980" s="34"/>
      <c r="AB1980" s="33">
        <f t="shared" si="426"/>
        <v>69000</v>
      </c>
      <c r="AC1980" s="34"/>
      <c r="AD1980" s="145"/>
      <c r="AE1980" s="105"/>
      <c r="AF1980" s="34"/>
      <c r="AG1980" s="34"/>
      <c r="AH1980" s="34"/>
      <c r="AI1980" s="29"/>
      <c r="AJ1980" s="29"/>
      <c r="AK1980" s="29">
        <v>0</v>
      </c>
      <c r="AL1980" s="29">
        <v>0</v>
      </c>
      <c r="AM1980" s="29" t="s">
        <v>28</v>
      </c>
      <c r="AN1980" s="158" t="s">
        <v>28</v>
      </c>
      <c r="AO1980" s="29" t="s">
        <v>28</v>
      </c>
      <c r="AP1980" s="29"/>
      <c r="AQ1980" s="29"/>
      <c r="AR1980" s="29"/>
      <c r="AS1980" s="29"/>
      <c r="AT1980" s="29"/>
      <c r="AU1980" s="144"/>
      <c r="AV1980" s="36"/>
      <c r="AW1980" s="102"/>
      <c r="AX1980" s="129" t="s">
        <v>4749</v>
      </c>
      <c r="AY1980" s="106"/>
      <c r="BH1980" t="str">
        <f t="shared" si="423"/>
        <v>AV</v>
      </c>
      <c r="BJ1980" t="str">
        <f t="shared" si="424"/>
        <v>OK</v>
      </c>
      <c r="BK1980" s="130" t="s">
        <v>5302</v>
      </c>
      <c r="BL1980" s="130" t="e">
        <v>#VALUE!</v>
      </c>
      <c r="BM1980" s="131">
        <v>109252</v>
      </c>
      <c r="BN1980" s="131" t="s">
        <v>37</v>
      </c>
      <c r="BO1980" t="e">
        <v>#N/A</v>
      </c>
      <c r="BP1980">
        <v>0</v>
      </c>
    </row>
    <row r="1981" spans="1:68" ht="25.2" x14ac:dyDescent="0.3">
      <c r="A1981" s="1"/>
      <c r="B1981" s="47"/>
      <c r="C1981" s="45">
        <v>1136095</v>
      </c>
      <c r="D1981" s="29">
        <v>1119443</v>
      </c>
      <c r="E1981" s="29"/>
      <c r="F1981" s="31" t="s">
        <v>5604</v>
      </c>
      <c r="G1981" s="29" t="s">
        <v>42</v>
      </c>
      <c r="H1981" s="157" t="s">
        <v>4781</v>
      </c>
      <c r="I1981" s="148"/>
      <c r="J1981" s="147"/>
      <c r="K1981" s="148"/>
      <c r="L1981" s="148"/>
      <c r="M1981" s="147"/>
      <c r="N1981" s="29">
        <f t="shared" si="416"/>
        <v>1119443</v>
      </c>
      <c r="O1981" s="29" t="str">
        <f t="shared" si="417"/>
        <v/>
      </c>
      <c r="P1981" s="29" t="str">
        <f t="shared" si="418"/>
        <v/>
      </c>
      <c r="Q1981" s="29" t="str">
        <f t="shared" si="419"/>
        <v/>
      </c>
      <c r="R1981" s="29" t="str">
        <f t="shared" si="420"/>
        <v/>
      </c>
      <c r="S1981" s="29" t="str">
        <f t="shared" si="421"/>
        <v/>
      </c>
      <c r="T1981" s="29" t="str">
        <f t="shared" si="422"/>
        <v/>
      </c>
      <c r="U1981" s="29"/>
      <c r="V1981" s="29"/>
      <c r="W1981" s="32" t="s">
        <v>1214</v>
      </c>
      <c r="X1981" s="29" t="s">
        <v>158</v>
      </c>
      <c r="Y1981" s="146"/>
      <c r="Z1981" s="33">
        <v>59000</v>
      </c>
      <c r="AA1981" s="34"/>
      <c r="AB1981" s="33">
        <f t="shared" si="426"/>
        <v>59000</v>
      </c>
      <c r="AC1981" s="34"/>
      <c r="AD1981" s="145"/>
      <c r="AE1981" s="105"/>
      <c r="AF1981" s="34"/>
      <c r="AG1981" s="34"/>
      <c r="AH1981" s="34"/>
      <c r="AI1981" s="29"/>
      <c r="AJ1981" s="29"/>
      <c r="AK1981" s="29">
        <v>0</v>
      </c>
      <c r="AL1981" s="29">
        <v>0</v>
      </c>
      <c r="AM1981" s="29" t="s">
        <v>28</v>
      </c>
      <c r="AN1981" s="158" t="s">
        <v>28</v>
      </c>
      <c r="AO1981" s="29" t="s">
        <v>28</v>
      </c>
      <c r="AP1981" s="29"/>
      <c r="AQ1981" s="29"/>
      <c r="AR1981" s="29"/>
      <c r="AS1981" s="29"/>
      <c r="AT1981" s="29"/>
      <c r="AU1981" s="144"/>
      <c r="AV1981" s="36"/>
      <c r="AW1981" s="102"/>
      <c r="AX1981" s="129" t="s">
        <v>4749</v>
      </c>
      <c r="AY1981" s="106"/>
      <c r="BH1981" t="str">
        <f t="shared" si="423"/>
        <v>AV</v>
      </c>
      <c r="BJ1981" t="str">
        <f t="shared" si="424"/>
        <v>OK</v>
      </c>
      <c r="BK1981" s="130" t="s">
        <v>5302</v>
      </c>
      <c r="BL1981" s="130" t="e">
        <v>#VALUE!</v>
      </c>
      <c r="BM1981" s="131">
        <v>96640</v>
      </c>
      <c r="BN1981" s="131" t="s">
        <v>37</v>
      </c>
      <c r="BO1981" t="e">
        <v>#N/A</v>
      </c>
      <c r="BP1981">
        <v>0</v>
      </c>
    </row>
    <row r="1982" spans="1:68" ht="25.2" x14ac:dyDescent="0.3">
      <c r="A1982" s="1"/>
      <c r="B1982" s="47"/>
      <c r="C1982" s="45">
        <v>1135959</v>
      </c>
      <c r="D1982" s="40"/>
      <c r="E1982" s="55" t="s">
        <v>5184</v>
      </c>
      <c r="F1982" s="30" t="s">
        <v>5605</v>
      </c>
      <c r="G1982" s="101" t="s">
        <v>31</v>
      </c>
      <c r="H1982" s="157" t="s">
        <v>4781</v>
      </c>
      <c r="I1982" s="27"/>
      <c r="J1982" s="27"/>
      <c r="K1982" s="27"/>
      <c r="L1982" s="27"/>
      <c r="M1982" s="27"/>
      <c r="N1982" s="29" t="str">
        <f t="shared" si="416"/>
        <v/>
      </c>
      <c r="O1982" s="29" t="str">
        <f t="shared" si="417"/>
        <v/>
      </c>
      <c r="P1982" s="29" t="str">
        <f t="shared" si="418"/>
        <v/>
      </c>
      <c r="Q1982" s="29" t="str">
        <f t="shared" si="419"/>
        <v/>
      </c>
      <c r="R1982" s="29" t="str">
        <f t="shared" si="420"/>
        <v/>
      </c>
      <c r="S1982" s="29" t="str">
        <f t="shared" si="421"/>
        <v/>
      </c>
      <c r="T1982" s="29" t="str">
        <f t="shared" si="422"/>
        <v/>
      </c>
      <c r="U1982" s="27"/>
      <c r="V1982" s="27"/>
      <c r="W1982" s="38" t="s">
        <v>1216</v>
      </c>
      <c r="X1982" s="37" t="s">
        <v>158</v>
      </c>
      <c r="Y1982" s="27"/>
      <c r="Z1982" s="33">
        <v>40900</v>
      </c>
      <c r="AA1982" s="27"/>
      <c r="AB1982" s="33">
        <f t="shared" si="426"/>
        <v>40900</v>
      </c>
      <c r="AC1982" s="27"/>
      <c r="AD1982" s="145">
        <f t="shared" ref="AD1982:AD2013" si="430">ROUND(Z1982/1.2,3)</f>
        <v>34083.332999999999</v>
      </c>
      <c r="AE1982" s="27"/>
      <c r="AF1982" s="27"/>
      <c r="AG1982" s="27"/>
      <c r="AH1982" s="27"/>
      <c r="AI1982" s="27"/>
      <c r="AJ1982" s="27"/>
      <c r="AK1982" s="29">
        <v>20</v>
      </c>
      <c r="AL1982" s="29">
        <v>0</v>
      </c>
      <c r="AM1982" s="29" t="s">
        <v>28</v>
      </c>
      <c r="AN1982" s="158" t="s">
        <v>28</v>
      </c>
      <c r="AO1982" s="29" t="s">
        <v>28</v>
      </c>
      <c r="AP1982" s="29">
        <v>1</v>
      </c>
      <c r="AQ1982" s="27"/>
      <c r="AR1982" s="27"/>
      <c r="AS1982" s="27"/>
      <c r="AT1982" s="27"/>
      <c r="AU1982" s="27"/>
      <c r="AV1982" s="27"/>
      <c r="AW1982" s="102">
        <v>44743</v>
      </c>
      <c r="AX1982" s="129" t="s">
        <v>4749</v>
      </c>
      <c r="AY1982" s="106"/>
      <c r="BH1982" t="str">
        <f t="shared" si="423"/>
        <v>AV</v>
      </c>
      <c r="BJ1982" t="str">
        <f t="shared" si="424"/>
        <v>OK</v>
      </c>
      <c r="BK1982" s="130">
        <v>49000</v>
      </c>
      <c r="BL1982" s="130" t="e">
        <v>#VALUE!</v>
      </c>
      <c r="BM1982" s="131" t="s">
        <v>33</v>
      </c>
      <c r="BN1982" s="131" t="e">
        <v>#VALUE!</v>
      </c>
      <c r="BO1982" t="e">
        <v>#N/A</v>
      </c>
      <c r="BP1982">
        <v>0</v>
      </c>
    </row>
    <row r="1983" spans="1:68" ht="25.2" x14ac:dyDescent="0.3">
      <c r="A1983" s="1"/>
      <c r="B1983" s="47"/>
      <c r="C1983" s="45">
        <v>1135960</v>
      </c>
      <c r="D1983" s="40"/>
      <c r="E1983" s="55" t="s">
        <v>5185</v>
      </c>
      <c r="F1983" s="30" t="s">
        <v>5606</v>
      </c>
      <c r="G1983" s="101" t="s">
        <v>31</v>
      </c>
      <c r="H1983" s="157" t="s">
        <v>4781</v>
      </c>
      <c r="I1983" s="27"/>
      <c r="J1983" s="27"/>
      <c r="K1983" s="27"/>
      <c r="L1983" s="27"/>
      <c r="M1983" s="27"/>
      <c r="N1983" s="29" t="str">
        <f t="shared" si="416"/>
        <v/>
      </c>
      <c r="O1983" s="29" t="str">
        <f t="shared" si="417"/>
        <v/>
      </c>
      <c r="P1983" s="29" t="str">
        <f t="shared" si="418"/>
        <v/>
      </c>
      <c r="Q1983" s="29" t="str">
        <f t="shared" si="419"/>
        <v/>
      </c>
      <c r="R1983" s="29" t="str">
        <f t="shared" si="420"/>
        <v/>
      </c>
      <c r="S1983" s="29" t="str">
        <f t="shared" si="421"/>
        <v/>
      </c>
      <c r="T1983" s="29" t="str">
        <f t="shared" si="422"/>
        <v/>
      </c>
      <c r="U1983" s="29"/>
      <c r="V1983" s="29"/>
      <c r="W1983" s="38" t="s">
        <v>1216</v>
      </c>
      <c r="X1983" s="37" t="s">
        <v>158</v>
      </c>
      <c r="Y1983" s="27"/>
      <c r="Z1983" s="33">
        <v>34400</v>
      </c>
      <c r="AA1983" s="27"/>
      <c r="AB1983" s="33">
        <f t="shared" si="426"/>
        <v>34400</v>
      </c>
      <c r="AC1983" s="27"/>
      <c r="AD1983" s="145">
        <f t="shared" si="430"/>
        <v>28666.667000000001</v>
      </c>
      <c r="AE1983" s="27"/>
      <c r="AF1983" s="27"/>
      <c r="AG1983" s="27"/>
      <c r="AH1983" s="27"/>
      <c r="AI1983" s="27"/>
      <c r="AJ1983" s="27"/>
      <c r="AK1983" s="29">
        <v>100</v>
      </c>
      <c r="AL1983" s="29">
        <v>0</v>
      </c>
      <c r="AM1983" s="29" t="s">
        <v>28</v>
      </c>
      <c r="AN1983" s="158" t="s">
        <v>28</v>
      </c>
      <c r="AO1983" s="29" t="s">
        <v>28</v>
      </c>
      <c r="AP1983" s="29">
        <v>1</v>
      </c>
      <c r="AQ1983" s="27"/>
      <c r="AR1983" s="27"/>
      <c r="AS1983" s="27"/>
      <c r="AT1983" s="27"/>
      <c r="AU1983" s="27"/>
      <c r="AV1983" s="27"/>
      <c r="AW1983" s="102">
        <v>44743</v>
      </c>
      <c r="AX1983" s="129" t="s">
        <v>4749</v>
      </c>
      <c r="AY1983" s="106"/>
      <c r="BH1983" t="str">
        <f t="shared" si="423"/>
        <v>AV</v>
      </c>
      <c r="BJ1983" t="str">
        <f t="shared" si="424"/>
        <v>OK</v>
      </c>
      <c r="BK1983" s="130">
        <v>44000</v>
      </c>
      <c r="BL1983" s="130" t="e">
        <v>#VALUE!</v>
      </c>
      <c r="BM1983" s="131" t="s">
        <v>33</v>
      </c>
      <c r="BN1983" s="131" t="e">
        <v>#VALUE!</v>
      </c>
      <c r="BO1983" t="e">
        <v>#N/A</v>
      </c>
      <c r="BP1983">
        <v>0</v>
      </c>
    </row>
    <row r="1984" spans="1:68" ht="37.799999999999997" x14ac:dyDescent="0.3">
      <c r="A1984" s="1"/>
      <c r="B1984" s="47">
        <v>1709</v>
      </c>
      <c r="C1984" s="45">
        <v>1119443</v>
      </c>
      <c r="D1984" s="40">
        <v>1000171</v>
      </c>
      <c r="E1984" s="40"/>
      <c r="F1984" s="30" t="s">
        <v>3835</v>
      </c>
      <c r="G1984" s="101" t="s">
        <v>39</v>
      </c>
      <c r="H1984" s="70" t="s">
        <v>62</v>
      </c>
      <c r="J1984" s="147" t="s">
        <v>33</v>
      </c>
      <c r="K1984" s="148">
        <v>0</v>
      </c>
      <c r="L1984" s="148" t="s">
        <v>32</v>
      </c>
      <c r="M1984" s="147" t="s">
        <v>33</v>
      </c>
      <c r="N1984" s="29">
        <f t="shared" si="416"/>
        <v>1000171</v>
      </c>
      <c r="O1984" s="29" t="str">
        <f t="shared" si="417"/>
        <v/>
      </c>
      <c r="P1984" s="29" t="str">
        <f t="shared" si="418"/>
        <v/>
      </c>
      <c r="Q1984" s="29">
        <f t="shared" si="419"/>
        <v>1136095</v>
      </c>
      <c r="R1984" s="29" t="str">
        <f t="shared" si="420"/>
        <v/>
      </c>
      <c r="S1984" s="29" t="str">
        <f t="shared" si="421"/>
        <v/>
      </c>
      <c r="T1984" s="29">
        <f t="shared" si="422"/>
        <v>1136095</v>
      </c>
      <c r="U1984" s="45">
        <v>1136095</v>
      </c>
      <c r="V1984" s="45"/>
      <c r="W1984" s="38" t="s">
        <v>1214</v>
      </c>
      <c r="X1984" s="37" t="s">
        <v>158</v>
      </c>
      <c r="Y1984" s="146">
        <v>65000</v>
      </c>
      <c r="Z1984" s="33">
        <v>96640</v>
      </c>
      <c r="AA1984" s="34">
        <f t="shared" ref="AA1984:AA2047" si="431">ROUND(Z1984/Y1984-1,3)</f>
        <v>0.48699999999999999</v>
      </c>
      <c r="AB1984" s="33">
        <f t="shared" si="426"/>
        <v>96640</v>
      </c>
      <c r="AC1984" s="34">
        <f t="shared" ref="AC1984:AC2047" si="432">(AD1984-AE1984)/AE1984</f>
        <v>0.48676921546603552</v>
      </c>
      <c r="AD1984" s="145">
        <f t="shared" si="430"/>
        <v>80533.332999999999</v>
      </c>
      <c r="AE1984" s="105">
        <v>54166.667000000001</v>
      </c>
      <c r="AF1984" s="34" t="s">
        <v>36</v>
      </c>
      <c r="AG1984" s="34" t="s">
        <v>36</v>
      </c>
      <c r="AH1984" s="34" t="s">
        <v>36</v>
      </c>
      <c r="AI1984" s="29">
        <v>4.4000000000000004</v>
      </c>
      <c r="AJ1984" s="29">
        <v>8.9999999999999993E-3</v>
      </c>
      <c r="AK1984" s="29">
        <v>26</v>
      </c>
      <c r="AL1984" s="29">
        <v>40</v>
      </c>
      <c r="AM1984" s="29" t="s">
        <v>28</v>
      </c>
      <c r="AN1984" s="158" t="s">
        <v>28</v>
      </c>
      <c r="AO1984" s="29" t="s">
        <v>28</v>
      </c>
      <c r="AP1984" s="29">
        <v>1</v>
      </c>
      <c r="AQ1984" s="29">
        <v>360</v>
      </c>
      <c r="AR1984" s="29">
        <v>220</v>
      </c>
      <c r="AS1984" s="29">
        <v>115</v>
      </c>
      <c r="AT1984" s="29">
        <v>4.4000000000000004</v>
      </c>
      <c r="AU1984" s="144">
        <v>9.1090000000000008E-3</v>
      </c>
      <c r="AV1984" s="36" t="s">
        <v>33</v>
      </c>
      <c r="AW1984" s="102">
        <v>44301</v>
      </c>
      <c r="AX1984" s="129" t="s">
        <v>33</v>
      </c>
      <c r="AY1984" s="106">
        <v>171</v>
      </c>
      <c r="BD1984" t="s">
        <v>4488</v>
      </c>
      <c r="BE1984" t="s">
        <v>4488</v>
      </c>
      <c r="BF1984" t="s">
        <v>4740</v>
      </c>
      <c r="BH1984" t="str">
        <f t="shared" si="423"/>
        <v>AV</v>
      </c>
      <c r="BJ1984" t="str">
        <f t="shared" si="424"/>
        <v>OK</v>
      </c>
      <c r="BK1984" s="130">
        <v>96640</v>
      </c>
      <c r="BL1984" s="130" t="s">
        <v>37</v>
      </c>
      <c r="BM1984" s="131">
        <v>64721</v>
      </c>
      <c r="BN1984" s="131">
        <v>1.4931784119528437</v>
      </c>
      <c r="BO1984" t="e">
        <v>#N/A</v>
      </c>
      <c r="BP1984">
        <v>31</v>
      </c>
    </row>
    <row r="1985" spans="1:68" ht="37.799999999999997" x14ac:dyDescent="0.3">
      <c r="A1985" s="1"/>
      <c r="B1985" s="47">
        <v>1710</v>
      </c>
      <c r="C1985" s="45">
        <v>1000171</v>
      </c>
      <c r="D1985" s="176"/>
      <c r="E1985" s="176"/>
      <c r="F1985" s="31" t="s">
        <v>1367</v>
      </c>
      <c r="G1985" s="29" t="s">
        <v>42</v>
      </c>
      <c r="H1985" s="70" t="s">
        <v>62</v>
      </c>
      <c r="I1985" s="148" t="s">
        <v>32</v>
      </c>
      <c r="J1985" s="147" t="s">
        <v>4053</v>
      </c>
      <c r="K1985" s="148" t="e">
        <v>#N/A</v>
      </c>
      <c r="L1985" s="148" t="s">
        <v>3987</v>
      </c>
      <c r="M1985" s="147">
        <v>42823</v>
      </c>
      <c r="N1985" s="29" t="str">
        <f t="shared" si="416"/>
        <v/>
      </c>
      <c r="O1985" s="29" t="str">
        <f t="shared" si="417"/>
        <v/>
      </c>
      <c r="P1985" s="29" t="str">
        <f t="shared" si="418"/>
        <v/>
      </c>
      <c r="Q1985" s="29" t="str">
        <f t="shared" si="419"/>
        <v/>
      </c>
      <c r="R1985" s="29" t="str">
        <f t="shared" si="420"/>
        <v/>
      </c>
      <c r="S1985" s="29" t="str">
        <f t="shared" si="421"/>
        <v/>
      </c>
      <c r="T1985" s="29" t="str">
        <f t="shared" si="422"/>
        <v/>
      </c>
      <c r="U1985" s="29">
        <v>1119443</v>
      </c>
      <c r="V1985" s="29"/>
      <c r="W1985" s="38" t="s">
        <v>1214</v>
      </c>
      <c r="X1985" s="29" t="s">
        <v>158</v>
      </c>
      <c r="Y1985" s="146">
        <v>58837</v>
      </c>
      <c r="Z1985" s="33">
        <v>64721</v>
      </c>
      <c r="AA1985" s="34">
        <f t="shared" si="431"/>
        <v>0.1</v>
      </c>
      <c r="AB1985" s="33">
        <f t="shared" si="426"/>
        <v>64721</v>
      </c>
      <c r="AC1985" s="34">
        <f t="shared" si="432"/>
        <v>0.10000511310913283</v>
      </c>
      <c r="AD1985" s="145">
        <f t="shared" si="430"/>
        <v>53934.167000000001</v>
      </c>
      <c r="AE1985" s="105">
        <v>49030.832999999999</v>
      </c>
      <c r="AF1985" s="34" t="e">
        <v>#N/A</v>
      </c>
      <c r="AG1985" s="34" t="e">
        <v>#N/A</v>
      </c>
      <c r="AH1985" s="34" t="e">
        <v>#N/A</v>
      </c>
      <c r="AI1985" s="29">
        <v>4.1559999999999997</v>
      </c>
      <c r="AJ1985" s="29">
        <v>4.5500000000000002E-3</v>
      </c>
      <c r="AK1985" s="29">
        <v>0</v>
      </c>
      <c r="AL1985" s="29">
        <v>0</v>
      </c>
      <c r="AM1985" s="29" t="s">
        <v>27</v>
      </c>
      <c r="AN1985" s="44" t="s">
        <v>27</v>
      </c>
      <c r="AO1985" s="29" t="s">
        <v>27</v>
      </c>
      <c r="AP1985" s="29">
        <v>1</v>
      </c>
      <c r="AQ1985" s="29">
        <v>382</v>
      </c>
      <c r="AR1985" s="29">
        <v>242</v>
      </c>
      <c r="AS1985" s="29">
        <v>140</v>
      </c>
      <c r="AT1985" s="29">
        <v>4.1559999999999997</v>
      </c>
      <c r="AU1985" s="144">
        <v>1.2942E-2</v>
      </c>
      <c r="AV1985" s="36" t="s">
        <v>28</v>
      </c>
      <c r="AW1985" s="102" t="s">
        <v>33</v>
      </c>
      <c r="AX1985" s="129" t="s">
        <v>33</v>
      </c>
      <c r="AY1985" s="106">
        <v>1184</v>
      </c>
      <c r="BD1985" t="s">
        <v>417</v>
      </c>
      <c r="BE1985" t="e">
        <v>#N/A</v>
      </c>
      <c r="BF1985" t="e">
        <v>#N/A</v>
      </c>
      <c r="BH1985" t="str">
        <f t="shared" si="423"/>
        <v/>
      </c>
      <c r="BJ1985" t="str">
        <f t="shared" si="424"/>
        <v>OK</v>
      </c>
      <c r="BK1985" s="130" t="s">
        <v>5302</v>
      </c>
      <c r="BL1985" s="130" t="e">
        <v>#VALUE!</v>
      </c>
      <c r="BM1985" s="131" t="s">
        <v>33</v>
      </c>
      <c r="BN1985" s="131" t="e">
        <v>#VALUE!</v>
      </c>
      <c r="BO1985" t="e">
        <v>#N/A</v>
      </c>
      <c r="BP1985">
        <v>0</v>
      </c>
    </row>
    <row r="1986" spans="1:68" ht="37.799999999999997" x14ac:dyDescent="0.3">
      <c r="A1986" s="1"/>
      <c r="B1986" s="47">
        <v>1711</v>
      </c>
      <c r="C1986" s="45">
        <v>1078304</v>
      </c>
      <c r="D1986" s="40">
        <v>1046870</v>
      </c>
      <c r="E1986" s="40"/>
      <c r="F1986" s="31" t="s">
        <v>1368</v>
      </c>
      <c r="G1986" s="29" t="s">
        <v>42</v>
      </c>
      <c r="H1986" s="70" t="s">
        <v>62</v>
      </c>
      <c r="I1986" s="148" t="s">
        <v>32</v>
      </c>
      <c r="J1986" s="147" t="s">
        <v>33</v>
      </c>
      <c r="K1986" s="148">
        <v>0</v>
      </c>
      <c r="L1986" s="148" t="s">
        <v>32</v>
      </c>
      <c r="M1986" s="147">
        <v>42045</v>
      </c>
      <c r="N1986" s="29">
        <f t="shared" si="416"/>
        <v>1046870</v>
      </c>
      <c r="O1986" s="29" t="str">
        <f t="shared" si="417"/>
        <v/>
      </c>
      <c r="P1986" s="29" t="str">
        <f t="shared" si="418"/>
        <v/>
      </c>
      <c r="Q1986" s="29">
        <f t="shared" si="419"/>
        <v>1136094</v>
      </c>
      <c r="R1986" s="29" t="str">
        <f t="shared" si="420"/>
        <v/>
      </c>
      <c r="S1986" s="29" t="str">
        <f t="shared" si="421"/>
        <v/>
      </c>
      <c r="T1986" s="29">
        <f t="shared" si="422"/>
        <v>1136094</v>
      </c>
      <c r="U1986" s="45">
        <v>1136094</v>
      </c>
      <c r="V1986" s="45"/>
      <c r="W1986" s="38" t="s">
        <v>1214</v>
      </c>
      <c r="X1986" s="29" t="s">
        <v>158</v>
      </c>
      <c r="Y1986" s="146">
        <v>85353</v>
      </c>
      <c r="Z1986" s="33">
        <v>109252</v>
      </c>
      <c r="AA1986" s="34">
        <f t="shared" si="431"/>
        <v>0.28000000000000003</v>
      </c>
      <c r="AB1986" s="33">
        <f t="shared" si="426"/>
        <v>109252</v>
      </c>
      <c r="AC1986" s="34">
        <f t="shared" si="432"/>
        <v>0.28000186988155074</v>
      </c>
      <c r="AD1986" s="145">
        <f t="shared" si="430"/>
        <v>91043.332999999999</v>
      </c>
      <c r="AE1986" s="105">
        <v>71127.5</v>
      </c>
      <c r="AF1986" s="34" t="s">
        <v>36</v>
      </c>
      <c r="AG1986" s="34" t="s">
        <v>36</v>
      </c>
      <c r="AH1986" s="34" t="s">
        <v>36</v>
      </c>
      <c r="AI1986" s="29">
        <v>3.99</v>
      </c>
      <c r="AJ1986" s="29">
        <v>8.8330000000000006E-3</v>
      </c>
      <c r="AK1986" s="29">
        <v>0</v>
      </c>
      <c r="AL1986" s="29">
        <v>6</v>
      </c>
      <c r="AM1986" s="29" t="s">
        <v>28</v>
      </c>
      <c r="AN1986" s="158" t="s">
        <v>28</v>
      </c>
      <c r="AO1986" s="29" t="s">
        <v>28</v>
      </c>
      <c r="AP1986" s="29" t="s">
        <v>1369</v>
      </c>
      <c r="AQ1986" s="29">
        <v>365</v>
      </c>
      <c r="AR1986" s="29">
        <v>220</v>
      </c>
      <c r="AS1986" s="29">
        <v>110</v>
      </c>
      <c r="AT1986" s="29">
        <v>3.99</v>
      </c>
      <c r="AU1986" s="144">
        <v>8.8330000000000006E-3</v>
      </c>
      <c r="AV1986" s="36" t="s">
        <v>28</v>
      </c>
      <c r="AW1986" s="102" t="s">
        <v>33</v>
      </c>
      <c r="AX1986" s="129" t="s">
        <v>33</v>
      </c>
      <c r="AY1986" s="106">
        <v>1021</v>
      </c>
      <c r="BD1986" t="s">
        <v>417</v>
      </c>
      <c r="BE1986" t="s">
        <v>4346</v>
      </c>
      <c r="BF1986" t="s">
        <v>4740</v>
      </c>
      <c r="BH1986" t="str">
        <f t="shared" si="423"/>
        <v>AV</v>
      </c>
      <c r="BJ1986" t="str">
        <f t="shared" si="424"/>
        <v>OK</v>
      </c>
      <c r="BK1986" s="130">
        <v>109252</v>
      </c>
      <c r="BL1986" s="130" t="s">
        <v>37</v>
      </c>
      <c r="BM1986" s="131" t="s">
        <v>33</v>
      </c>
      <c r="BN1986" s="131" t="e">
        <v>#VALUE!</v>
      </c>
      <c r="BO1986">
        <v>109252</v>
      </c>
      <c r="BP1986">
        <v>56</v>
      </c>
    </row>
    <row r="1987" spans="1:68" ht="25.2" x14ac:dyDescent="0.3">
      <c r="A1987" s="1"/>
      <c r="B1987" s="47">
        <v>1712</v>
      </c>
      <c r="C1987" s="45">
        <v>1078306</v>
      </c>
      <c r="D1987" s="29">
        <v>1048780</v>
      </c>
      <c r="E1987" s="29"/>
      <c r="F1987" s="39" t="s">
        <v>1370</v>
      </c>
      <c r="G1987" s="29" t="s">
        <v>31</v>
      </c>
      <c r="H1987" s="70" t="s">
        <v>4779</v>
      </c>
      <c r="I1987" s="148" t="s">
        <v>32</v>
      </c>
      <c r="J1987" s="147" t="s">
        <v>33</v>
      </c>
      <c r="K1987" s="148">
        <v>0</v>
      </c>
      <c r="L1987" s="148" t="s">
        <v>32</v>
      </c>
      <c r="M1987" s="147">
        <v>42045</v>
      </c>
      <c r="N1987" s="29">
        <f t="shared" si="416"/>
        <v>1048780</v>
      </c>
      <c r="O1987" s="29" t="str">
        <f t="shared" si="417"/>
        <v/>
      </c>
      <c r="P1987" s="29" t="str">
        <f t="shared" si="418"/>
        <v/>
      </c>
      <c r="Q1987" s="29" t="str">
        <f t="shared" si="419"/>
        <v/>
      </c>
      <c r="R1987" s="29" t="str">
        <f t="shared" si="420"/>
        <v/>
      </c>
      <c r="S1987" s="29" t="str">
        <f t="shared" si="421"/>
        <v/>
      </c>
      <c r="T1987" s="29" t="str">
        <f t="shared" si="422"/>
        <v/>
      </c>
      <c r="U1987" s="29"/>
      <c r="V1987" s="29"/>
      <c r="W1987" s="38" t="s">
        <v>1214</v>
      </c>
      <c r="X1987" s="29" t="s">
        <v>158</v>
      </c>
      <c r="Y1987" s="146">
        <v>192972</v>
      </c>
      <c r="Z1987" s="33">
        <v>247004</v>
      </c>
      <c r="AA1987" s="34">
        <f t="shared" si="431"/>
        <v>0.28000000000000003</v>
      </c>
      <c r="AB1987" s="33">
        <f t="shared" si="426"/>
        <v>247004</v>
      </c>
      <c r="AC1987" s="34">
        <f t="shared" si="432"/>
        <v>0.27999917293700632</v>
      </c>
      <c r="AD1987" s="145">
        <f t="shared" si="430"/>
        <v>205836.66699999999</v>
      </c>
      <c r="AE1987" s="105">
        <v>160810</v>
      </c>
      <c r="AF1987" s="34" t="s">
        <v>36</v>
      </c>
      <c r="AG1987" s="34" t="s">
        <v>36</v>
      </c>
      <c r="AH1987" s="34" t="s">
        <v>36</v>
      </c>
      <c r="AI1987" s="29">
        <v>4.5</v>
      </c>
      <c r="AJ1987" s="29">
        <v>1.9656E-2</v>
      </c>
      <c r="AK1987" s="29">
        <v>1</v>
      </c>
      <c r="AL1987" s="29">
        <v>1</v>
      </c>
      <c r="AM1987" s="29" t="s">
        <v>28</v>
      </c>
      <c r="AN1987" s="158" t="s">
        <v>28</v>
      </c>
      <c r="AO1987" s="29" t="s">
        <v>28</v>
      </c>
      <c r="AP1987" s="29" t="s">
        <v>1369</v>
      </c>
      <c r="AQ1987" s="29">
        <v>360</v>
      </c>
      <c r="AR1987" s="29">
        <v>390</v>
      </c>
      <c r="AS1987" s="29">
        <v>140</v>
      </c>
      <c r="AT1987" s="29">
        <v>4.5</v>
      </c>
      <c r="AU1987" s="144">
        <v>1.9656E-2</v>
      </c>
      <c r="AV1987" s="36" t="s">
        <v>28</v>
      </c>
      <c r="AW1987" s="102">
        <v>42444</v>
      </c>
      <c r="AX1987" s="129" t="s">
        <v>33</v>
      </c>
      <c r="AY1987" s="106">
        <v>120</v>
      </c>
      <c r="BD1987" t="s">
        <v>417</v>
      </c>
      <c r="BE1987" t="s">
        <v>4346</v>
      </c>
      <c r="BF1987" t="s">
        <v>4740</v>
      </c>
      <c r="BH1987" t="str">
        <f t="shared" si="423"/>
        <v>AV</v>
      </c>
      <c r="BJ1987" t="str">
        <f t="shared" si="424"/>
        <v>OK</v>
      </c>
      <c r="BK1987" s="130" t="s">
        <v>5302</v>
      </c>
      <c r="BL1987" s="130" t="e">
        <v>#VALUE!</v>
      </c>
      <c r="BM1987" s="131" t="s">
        <v>33</v>
      </c>
      <c r="BN1987" s="131" t="e">
        <v>#VALUE!</v>
      </c>
      <c r="BO1987" t="e">
        <v>#N/A</v>
      </c>
      <c r="BP1987">
        <v>12</v>
      </c>
    </row>
    <row r="1988" spans="1:68" ht="25.2" x14ac:dyDescent="0.3">
      <c r="A1988" s="1"/>
      <c r="B1988" s="47">
        <v>1713</v>
      </c>
      <c r="C1988" s="45">
        <v>1078307</v>
      </c>
      <c r="D1988" s="29"/>
      <c r="E1988" s="29"/>
      <c r="F1988" s="39" t="s">
        <v>1371</v>
      </c>
      <c r="G1988" s="29" t="s">
        <v>31</v>
      </c>
      <c r="H1988" s="70" t="s">
        <v>4779</v>
      </c>
      <c r="I1988" s="148" t="s">
        <v>32</v>
      </c>
      <c r="J1988" s="147" t="s">
        <v>33</v>
      </c>
      <c r="K1988" s="148">
        <v>0</v>
      </c>
      <c r="L1988" s="148" t="s">
        <v>32</v>
      </c>
      <c r="M1988" s="147">
        <v>42045</v>
      </c>
      <c r="N1988" s="29" t="str">
        <f t="shared" si="416"/>
        <v/>
      </c>
      <c r="O1988" s="29" t="str">
        <f t="shared" si="417"/>
        <v/>
      </c>
      <c r="P1988" s="29" t="str">
        <f t="shared" si="418"/>
        <v/>
      </c>
      <c r="Q1988" s="29" t="str">
        <f t="shared" si="419"/>
        <v/>
      </c>
      <c r="R1988" s="29" t="str">
        <f t="shared" si="420"/>
        <v/>
      </c>
      <c r="S1988" s="29" t="str">
        <f t="shared" si="421"/>
        <v/>
      </c>
      <c r="T1988" s="29" t="str">
        <f t="shared" si="422"/>
        <v/>
      </c>
      <c r="U1988" s="29"/>
      <c r="V1988" s="29"/>
      <c r="W1988" s="38" t="s">
        <v>1214</v>
      </c>
      <c r="X1988" s="29" t="s">
        <v>158</v>
      </c>
      <c r="Y1988" s="146">
        <v>111039</v>
      </c>
      <c r="Z1988" s="33">
        <v>142130</v>
      </c>
      <c r="AA1988" s="34">
        <f t="shared" si="431"/>
        <v>0.28000000000000003</v>
      </c>
      <c r="AB1988" s="33">
        <f t="shared" si="426"/>
        <v>142130</v>
      </c>
      <c r="AC1988" s="34">
        <f t="shared" si="432"/>
        <v>0.28000072406992138</v>
      </c>
      <c r="AD1988" s="145">
        <f t="shared" si="430"/>
        <v>118441.667</v>
      </c>
      <c r="AE1988" s="105">
        <v>92532.5</v>
      </c>
      <c r="AF1988" s="34" t="s">
        <v>36</v>
      </c>
      <c r="AG1988" s="34" t="s">
        <v>36</v>
      </c>
      <c r="AH1988" s="34" t="s">
        <v>36</v>
      </c>
      <c r="AI1988" s="29">
        <v>3.98</v>
      </c>
      <c r="AJ1988" s="29">
        <v>8.8330000000000006E-3</v>
      </c>
      <c r="AK1988" s="29">
        <v>3</v>
      </c>
      <c r="AL1988" s="29">
        <v>0</v>
      </c>
      <c r="AM1988" s="29" t="s">
        <v>28</v>
      </c>
      <c r="AN1988" s="158" t="s">
        <v>28</v>
      </c>
      <c r="AO1988" s="29" t="s">
        <v>28</v>
      </c>
      <c r="AP1988" s="29" t="s">
        <v>1369</v>
      </c>
      <c r="AQ1988" s="29">
        <v>365</v>
      </c>
      <c r="AR1988" s="29">
        <v>220</v>
      </c>
      <c r="AS1988" s="29">
        <v>110</v>
      </c>
      <c r="AT1988" s="29">
        <v>3.98</v>
      </c>
      <c r="AU1988" s="144">
        <v>8.8330000000000006E-3</v>
      </c>
      <c r="AV1988" s="36" t="s">
        <v>28</v>
      </c>
      <c r="AW1988" s="102">
        <v>42444</v>
      </c>
      <c r="AX1988" s="129" t="s">
        <v>33</v>
      </c>
      <c r="AY1988" s="106">
        <v>41</v>
      </c>
      <c r="BD1988" t="s">
        <v>417</v>
      </c>
      <c r="BE1988" t="s">
        <v>4488</v>
      </c>
      <c r="BF1988" t="s">
        <v>4740</v>
      </c>
      <c r="BH1988" t="str">
        <f t="shared" si="423"/>
        <v>AV</v>
      </c>
      <c r="BJ1988" t="str">
        <f t="shared" si="424"/>
        <v>OK</v>
      </c>
      <c r="BK1988" s="130">
        <v>142130</v>
      </c>
      <c r="BL1988" s="130" t="s">
        <v>37</v>
      </c>
      <c r="BM1988" s="131" t="s">
        <v>33</v>
      </c>
      <c r="BN1988" s="131" t="e">
        <v>#VALUE!</v>
      </c>
      <c r="BO1988">
        <v>142130</v>
      </c>
      <c r="BP1988">
        <v>1</v>
      </c>
    </row>
    <row r="1989" spans="1:68" ht="25.2" x14ac:dyDescent="0.3">
      <c r="A1989" s="1"/>
      <c r="B1989" s="47">
        <v>1714</v>
      </c>
      <c r="C1989" s="45">
        <v>1119445</v>
      </c>
      <c r="D1989" s="40">
        <v>1078308</v>
      </c>
      <c r="E1989" s="40"/>
      <c r="F1989" s="30" t="s">
        <v>3836</v>
      </c>
      <c r="G1989" s="101" t="s">
        <v>31</v>
      </c>
      <c r="H1989" s="148"/>
      <c r="I1989" s="27"/>
      <c r="J1989" s="147" t="s">
        <v>33</v>
      </c>
      <c r="K1989" s="148">
        <v>0</v>
      </c>
      <c r="L1989" s="148" t="s">
        <v>32</v>
      </c>
      <c r="M1989" s="147" t="s">
        <v>33</v>
      </c>
      <c r="N1989" s="29">
        <f t="shared" si="416"/>
        <v>1078308</v>
      </c>
      <c r="O1989" s="29" t="str">
        <f t="shared" si="417"/>
        <v/>
      </c>
      <c r="P1989" s="29" t="str">
        <f t="shared" si="418"/>
        <v/>
      </c>
      <c r="Q1989" s="29" t="str">
        <f t="shared" si="419"/>
        <v/>
      </c>
      <c r="R1989" s="29" t="str">
        <f t="shared" si="420"/>
        <v/>
      </c>
      <c r="S1989" s="29" t="str">
        <f t="shared" si="421"/>
        <v/>
      </c>
      <c r="T1989" s="29" t="str">
        <f t="shared" si="422"/>
        <v/>
      </c>
      <c r="U1989" s="27"/>
      <c r="V1989" s="27"/>
      <c r="W1989" s="38" t="s">
        <v>1214</v>
      </c>
      <c r="X1989" s="37" t="s">
        <v>158</v>
      </c>
      <c r="Y1989" s="146">
        <v>194000</v>
      </c>
      <c r="Z1989" s="33">
        <v>248320</v>
      </c>
      <c r="AA1989" s="34">
        <f t="shared" si="431"/>
        <v>0.28000000000000003</v>
      </c>
      <c r="AB1989" s="33">
        <f t="shared" si="426"/>
        <v>248320</v>
      </c>
      <c r="AC1989" s="34">
        <f t="shared" si="432"/>
        <v>0.2799999952989693</v>
      </c>
      <c r="AD1989" s="145">
        <f t="shared" si="430"/>
        <v>206933.33300000001</v>
      </c>
      <c r="AE1989" s="105">
        <v>161666.66699999999</v>
      </c>
      <c r="AF1989" s="34" t="s">
        <v>36</v>
      </c>
      <c r="AG1989" s="34" t="s">
        <v>36</v>
      </c>
      <c r="AH1989" s="34" t="s">
        <v>36</v>
      </c>
      <c r="AI1989" s="29">
        <v>6.3</v>
      </c>
      <c r="AJ1989" s="29">
        <v>3.5999999999999997E-2</v>
      </c>
      <c r="AK1989" s="29">
        <v>0</v>
      </c>
      <c r="AL1989" s="29">
        <v>0</v>
      </c>
      <c r="AM1989" s="29" t="s">
        <v>28</v>
      </c>
      <c r="AN1989" s="159" t="s">
        <v>27</v>
      </c>
      <c r="AO1989" s="29" t="s">
        <v>28</v>
      </c>
      <c r="AP1989" s="29">
        <v>1</v>
      </c>
      <c r="AQ1989" s="29">
        <v>520</v>
      </c>
      <c r="AR1989" s="29">
        <v>265</v>
      </c>
      <c r="AS1989" s="29">
        <v>265</v>
      </c>
      <c r="AT1989" s="29">
        <v>6.3</v>
      </c>
      <c r="AU1989" s="144">
        <v>3.6170000000000001E-2</v>
      </c>
      <c r="AV1989" s="36" t="s">
        <v>33</v>
      </c>
      <c r="AW1989" s="102" t="s">
        <v>33</v>
      </c>
      <c r="AX1989" s="129" t="s">
        <v>33</v>
      </c>
      <c r="AY1989" s="106">
        <v>4</v>
      </c>
      <c r="BD1989" t="s">
        <v>4488</v>
      </c>
      <c r="BE1989" t="s">
        <v>4488</v>
      </c>
      <c r="BF1989" t="s">
        <v>4740</v>
      </c>
      <c r="BH1989" t="str">
        <f t="shared" si="423"/>
        <v/>
      </c>
      <c r="BJ1989" t="str">
        <f t="shared" si="424"/>
        <v>OK</v>
      </c>
      <c r="BK1989" s="130" t="s">
        <v>5302</v>
      </c>
      <c r="BL1989" s="130" t="e">
        <v>#VALUE!</v>
      </c>
      <c r="BM1989" s="131">
        <v>254029</v>
      </c>
      <c r="BN1989" s="131">
        <v>0.97752618795491852</v>
      </c>
      <c r="BO1989" t="e">
        <v>#N/A</v>
      </c>
      <c r="BP1989">
        <v>0</v>
      </c>
    </row>
    <row r="1990" spans="1:68" ht="25.2" x14ac:dyDescent="0.3">
      <c r="A1990" s="1"/>
      <c r="B1990" s="47">
        <v>1715</v>
      </c>
      <c r="C1990" s="45">
        <v>1119448</v>
      </c>
      <c r="D1990" s="40">
        <v>1078309</v>
      </c>
      <c r="E1990" s="40"/>
      <c r="F1990" s="30" t="s">
        <v>3837</v>
      </c>
      <c r="G1990" s="101" t="s">
        <v>31</v>
      </c>
      <c r="H1990" s="148"/>
      <c r="I1990" s="27"/>
      <c r="J1990" s="147" t="s">
        <v>33</v>
      </c>
      <c r="K1990" s="148">
        <v>0</v>
      </c>
      <c r="L1990" s="148" t="s">
        <v>32</v>
      </c>
      <c r="M1990" s="147" t="s">
        <v>33</v>
      </c>
      <c r="N1990" s="29">
        <f t="shared" si="416"/>
        <v>1078309</v>
      </c>
      <c r="O1990" s="29" t="str">
        <f t="shared" si="417"/>
        <v/>
      </c>
      <c r="P1990" s="29" t="str">
        <f t="shared" si="418"/>
        <v/>
      </c>
      <c r="Q1990" s="29" t="str">
        <f t="shared" si="419"/>
        <v/>
      </c>
      <c r="R1990" s="29" t="str">
        <f t="shared" si="420"/>
        <v/>
      </c>
      <c r="S1990" s="29" t="str">
        <f t="shared" si="421"/>
        <v/>
      </c>
      <c r="T1990" s="29" t="str">
        <f t="shared" si="422"/>
        <v/>
      </c>
      <c r="U1990" s="27"/>
      <c r="V1990" s="27"/>
      <c r="W1990" s="38" t="s">
        <v>1214</v>
      </c>
      <c r="X1990" s="37" t="s">
        <v>158</v>
      </c>
      <c r="Y1990" s="146">
        <v>112000</v>
      </c>
      <c r="Z1990" s="33">
        <v>143360</v>
      </c>
      <c r="AA1990" s="34">
        <f t="shared" si="431"/>
        <v>0.28000000000000003</v>
      </c>
      <c r="AB1990" s="33">
        <f t="shared" si="426"/>
        <v>143360</v>
      </c>
      <c r="AC1990" s="34">
        <f t="shared" si="432"/>
        <v>0.28000000814285719</v>
      </c>
      <c r="AD1990" s="145">
        <f t="shared" si="430"/>
        <v>119466.667</v>
      </c>
      <c r="AE1990" s="105">
        <v>93333.332999999999</v>
      </c>
      <c r="AF1990" s="34" t="s">
        <v>36</v>
      </c>
      <c r="AG1990" s="34" t="s">
        <v>36</v>
      </c>
      <c r="AH1990" s="34" t="s">
        <v>36</v>
      </c>
      <c r="AI1990" s="29">
        <v>4.7</v>
      </c>
      <c r="AJ1990" s="29">
        <v>3.6999999999999998E-2</v>
      </c>
      <c r="AK1990" s="29">
        <v>0</v>
      </c>
      <c r="AL1990" s="29">
        <v>0</v>
      </c>
      <c r="AM1990" s="29" t="s">
        <v>28</v>
      </c>
      <c r="AN1990" s="159" t="s">
        <v>27</v>
      </c>
      <c r="AO1990" s="29" t="s">
        <v>28</v>
      </c>
      <c r="AP1990" s="29">
        <v>1</v>
      </c>
      <c r="AQ1990" s="29">
        <v>520</v>
      </c>
      <c r="AR1990" s="29">
        <v>265</v>
      </c>
      <c r="AS1990" s="29">
        <v>265</v>
      </c>
      <c r="AT1990" s="29">
        <v>4.7</v>
      </c>
      <c r="AU1990" s="144">
        <v>3.6517000000000001E-2</v>
      </c>
      <c r="AV1990" s="36" t="s">
        <v>33</v>
      </c>
      <c r="AW1990" s="102" t="s">
        <v>33</v>
      </c>
      <c r="AX1990" s="129" t="s">
        <v>33</v>
      </c>
      <c r="AY1990" s="106" t="e">
        <v>#N/A</v>
      </c>
      <c r="BD1990" t="s">
        <v>4488</v>
      </c>
      <c r="BE1990" t="s">
        <v>4346</v>
      </c>
      <c r="BF1990" t="s">
        <v>4740</v>
      </c>
      <c r="BH1990" t="str">
        <f t="shared" si="423"/>
        <v/>
      </c>
      <c r="BJ1990" t="str">
        <f t="shared" si="424"/>
        <v>OK</v>
      </c>
      <c r="BK1990" s="130" t="s">
        <v>5302</v>
      </c>
      <c r="BL1990" s="130" t="e">
        <v>#VALUE!</v>
      </c>
      <c r="BM1990" s="131">
        <v>144895</v>
      </c>
      <c r="BN1990" s="131">
        <v>0.98940612167431585</v>
      </c>
      <c r="BO1990" t="e">
        <v>#N/A</v>
      </c>
      <c r="BP1990">
        <v>0</v>
      </c>
    </row>
    <row r="1991" spans="1:68" ht="25.2" x14ac:dyDescent="0.3">
      <c r="A1991" s="1"/>
      <c r="B1991" s="47">
        <v>1716</v>
      </c>
      <c r="C1991" s="45">
        <v>1078308</v>
      </c>
      <c r="D1991" s="29">
        <v>1048782</v>
      </c>
      <c r="E1991" s="29"/>
      <c r="F1991" s="39" t="s">
        <v>1372</v>
      </c>
      <c r="G1991" s="29" t="s">
        <v>31</v>
      </c>
      <c r="H1991" s="70" t="s">
        <v>59</v>
      </c>
      <c r="I1991" s="148" t="s">
        <v>32</v>
      </c>
      <c r="J1991" s="147" t="s">
        <v>4053</v>
      </c>
      <c r="K1991" s="148" t="e">
        <v>#N/A</v>
      </c>
      <c r="L1991" s="148" t="s">
        <v>3988</v>
      </c>
      <c r="M1991" s="147">
        <v>42045</v>
      </c>
      <c r="N1991" s="29">
        <f t="shared" si="416"/>
        <v>1048782</v>
      </c>
      <c r="O1991" s="29" t="str">
        <f t="shared" si="417"/>
        <v/>
      </c>
      <c r="P1991" s="29" t="str">
        <f t="shared" si="418"/>
        <v/>
      </c>
      <c r="Q1991" s="29" t="str">
        <f t="shared" si="419"/>
        <v/>
      </c>
      <c r="R1991" s="29" t="str">
        <f t="shared" si="420"/>
        <v/>
      </c>
      <c r="S1991" s="29" t="str">
        <f t="shared" si="421"/>
        <v/>
      </c>
      <c r="T1991" s="29" t="str">
        <f t="shared" si="422"/>
        <v/>
      </c>
      <c r="U1991" s="29">
        <v>1119445</v>
      </c>
      <c r="V1991" s="29"/>
      <c r="W1991" s="38" t="s">
        <v>1214</v>
      </c>
      <c r="X1991" s="29" t="s">
        <v>158</v>
      </c>
      <c r="Y1991" s="146">
        <v>230935</v>
      </c>
      <c r="Z1991" s="33">
        <v>254029</v>
      </c>
      <c r="AA1991" s="34">
        <f t="shared" si="431"/>
        <v>0.1</v>
      </c>
      <c r="AB1991" s="33">
        <f t="shared" si="426"/>
        <v>254029</v>
      </c>
      <c r="AC1991" s="34">
        <f t="shared" si="432"/>
        <v>0.10000216528460763</v>
      </c>
      <c r="AD1991" s="145">
        <f t="shared" si="430"/>
        <v>211690.83300000001</v>
      </c>
      <c r="AE1991" s="105">
        <v>192445.83300000001</v>
      </c>
      <c r="AF1991" s="34" t="s">
        <v>3803</v>
      </c>
      <c r="AG1991" s="34" t="s">
        <v>3803</v>
      </c>
      <c r="AH1991" s="34" t="s">
        <v>73</v>
      </c>
      <c r="AI1991" s="29">
        <v>8.27</v>
      </c>
      <c r="AJ1991" s="29">
        <v>3.8636999999999998E-2</v>
      </c>
      <c r="AK1991" s="29">
        <v>0</v>
      </c>
      <c r="AL1991" s="29">
        <v>0</v>
      </c>
      <c r="AM1991" s="29" t="s">
        <v>27</v>
      </c>
      <c r="AN1991" s="159" t="s">
        <v>27</v>
      </c>
      <c r="AO1991" s="29" t="s">
        <v>27</v>
      </c>
      <c r="AP1991" s="29" t="s">
        <v>1369</v>
      </c>
      <c r="AQ1991" s="29">
        <v>530</v>
      </c>
      <c r="AR1991" s="29">
        <v>270</v>
      </c>
      <c r="AS1991" s="29">
        <v>270</v>
      </c>
      <c r="AT1991" s="29">
        <v>8.27</v>
      </c>
      <c r="AU1991" s="144">
        <v>3.8636999999999998E-2</v>
      </c>
      <c r="AV1991" s="36" t="s">
        <v>28</v>
      </c>
      <c r="AW1991" s="102">
        <v>42444</v>
      </c>
      <c r="AX1991" s="129" t="s">
        <v>33</v>
      </c>
      <c r="AY1991" s="106">
        <v>14</v>
      </c>
      <c r="BD1991" t="s">
        <v>417</v>
      </c>
      <c r="BE1991" t="e">
        <v>#N/A</v>
      </c>
      <c r="BF1991" t="s">
        <v>4740</v>
      </c>
      <c r="BH1991" t="str">
        <f t="shared" si="423"/>
        <v/>
      </c>
      <c r="BJ1991" t="str">
        <f t="shared" si="424"/>
        <v>OK</v>
      </c>
      <c r="BK1991" s="130" t="s">
        <v>5302</v>
      </c>
      <c r="BL1991" s="130" t="e">
        <v>#VALUE!</v>
      </c>
      <c r="BM1991" s="131" t="s">
        <v>33</v>
      </c>
      <c r="BN1991" s="131" t="e">
        <v>#VALUE!</v>
      </c>
      <c r="BO1991" t="e">
        <v>#N/A</v>
      </c>
      <c r="BP1991">
        <v>0</v>
      </c>
    </row>
    <row r="1992" spans="1:68" ht="25.2" x14ac:dyDescent="0.3">
      <c r="A1992" s="1"/>
      <c r="B1992" s="47">
        <v>1717</v>
      </c>
      <c r="C1992" s="45">
        <v>1078309</v>
      </c>
      <c r="D1992" s="29">
        <v>1048783</v>
      </c>
      <c r="E1992" s="29"/>
      <c r="F1992" s="31" t="s">
        <v>1373</v>
      </c>
      <c r="G1992" s="29" t="s">
        <v>31</v>
      </c>
      <c r="H1992" s="70" t="s">
        <v>59</v>
      </c>
      <c r="I1992" s="148" t="s">
        <v>32</v>
      </c>
      <c r="J1992" s="147" t="s">
        <v>4053</v>
      </c>
      <c r="K1992" s="148" t="e">
        <v>#N/A</v>
      </c>
      <c r="L1992" s="148" t="s">
        <v>3989</v>
      </c>
      <c r="M1992" s="147">
        <v>42045</v>
      </c>
      <c r="N1992" s="29">
        <f t="shared" si="416"/>
        <v>1048783</v>
      </c>
      <c r="O1992" s="29" t="str">
        <f t="shared" si="417"/>
        <v/>
      </c>
      <c r="P1992" s="29" t="str">
        <f t="shared" si="418"/>
        <v/>
      </c>
      <c r="Q1992" s="29" t="str">
        <f t="shared" si="419"/>
        <v/>
      </c>
      <c r="R1992" s="29" t="str">
        <f t="shared" si="420"/>
        <v/>
      </c>
      <c r="S1992" s="29" t="str">
        <f t="shared" si="421"/>
        <v/>
      </c>
      <c r="T1992" s="29" t="str">
        <f t="shared" si="422"/>
        <v/>
      </c>
      <c r="U1992" s="29">
        <v>1119448</v>
      </c>
      <c r="V1992" s="29"/>
      <c r="W1992" s="38" t="s">
        <v>1214</v>
      </c>
      <c r="X1992" s="29" t="s">
        <v>158</v>
      </c>
      <c r="Y1992" s="146">
        <v>131723</v>
      </c>
      <c r="Z1992" s="33">
        <v>144895</v>
      </c>
      <c r="AA1992" s="34">
        <f t="shared" si="431"/>
        <v>0.1</v>
      </c>
      <c r="AB1992" s="33">
        <f t="shared" si="426"/>
        <v>144895</v>
      </c>
      <c r="AC1992" s="34">
        <f t="shared" si="432"/>
        <v>9.999771611640268E-2</v>
      </c>
      <c r="AD1992" s="145">
        <f t="shared" si="430"/>
        <v>120745.833</v>
      </c>
      <c r="AE1992" s="105">
        <v>109769.167</v>
      </c>
      <c r="AF1992" s="34" t="e">
        <v>#N/A</v>
      </c>
      <c r="AG1992" s="34" t="e">
        <v>#N/A</v>
      </c>
      <c r="AH1992" s="34" t="e">
        <v>#N/A</v>
      </c>
      <c r="AI1992" s="29">
        <v>6.6</v>
      </c>
      <c r="AJ1992" s="29">
        <v>3.5827999999999999E-2</v>
      </c>
      <c r="AK1992" s="29">
        <v>0</v>
      </c>
      <c r="AL1992" s="29">
        <v>0</v>
      </c>
      <c r="AM1992" s="29" t="s">
        <v>27</v>
      </c>
      <c r="AN1992" s="159" t="s">
        <v>27</v>
      </c>
      <c r="AO1992" s="29" t="s">
        <v>27</v>
      </c>
      <c r="AP1992" s="29" t="s">
        <v>1369</v>
      </c>
      <c r="AQ1992" s="29">
        <v>520</v>
      </c>
      <c r="AR1992" s="29">
        <v>265</v>
      </c>
      <c r="AS1992" s="29">
        <v>260</v>
      </c>
      <c r="AT1992" s="29">
        <v>6.6</v>
      </c>
      <c r="AU1992" s="144">
        <v>3.5827999999999999E-2</v>
      </c>
      <c r="AV1992" s="36" t="s">
        <v>28</v>
      </c>
      <c r="AW1992" s="102">
        <v>42444</v>
      </c>
      <c r="AX1992" s="129" t="s">
        <v>33</v>
      </c>
      <c r="AY1992" s="106">
        <v>25</v>
      </c>
      <c r="BD1992" t="s">
        <v>417</v>
      </c>
      <c r="BE1992" t="s">
        <v>4488</v>
      </c>
      <c r="BF1992" t="e">
        <v>#N/A</v>
      </c>
      <c r="BH1992" t="str">
        <f t="shared" si="423"/>
        <v/>
      </c>
      <c r="BJ1992" t="str">
        <f t="shared" si="424"/>
        <v>OK</v>
      </c>
      <c r="BK1992" s="130" t="s">
        <v>5302</v>
      </c>
      <c r="BL1992" s="130" t="e">
        <v>#VALUE!</v>
      </c>
      <c r="BM1992" s="131" t="s">
        <v>33</v>
      </c>
      <c r="BN1992" s="131" t="e">
        <v>#VALUE!</v>
      </c>
      <c r="BO1992" t="e">
        <v>#N/A</v>
      </c>
      <c r="BP1992">
        <v>0</v>
      </c>
    </row>
    <row r="1993" spans="1:68" ht="25.2" x14ac:dyDescent="0.3">
      <c r="A1993" s="1"/>
      <c r="B1993" s="47">
        <v>1718</v>
      </c>
      <c r="C1993" s="45">
        <v>1084143</v>
      </c>
      <c r="D1993" s="29"/>
      <c r="E1993" s="29"/>
      <c r="F1993" s="31" t="s">
        <v>1374</v>
      </c>
      <c r="G1993" s="37" t="s">
        <v>31</v>
      </c>
      <c r="H1993" s="148"/>
      <c r="I1993" s="148" t="s">
        <v>32</v>
      </c>
      <c r="J1993" s="147" t="s">
        <v>33</v>
      </c>
      <c r="K1993" s="148">
        <v>0</v>
      </c>
      <c r="L1993" s="148" t="s">
        <v>32</v>
      </c>
      <c r="M1993" s="147">
        <v>42521</v>
      </c>
      <c r="N1993" s="29" t="str">
        <f t="shared" si="416"/>
        <v/>
      </c>
      <c r="O1993" s="29" t="str">
        <f t="shared" si="417"/>
        <v/>
      </c>
      <c r="P1993" s="29" t="str">
        <f t="shared" si="418"/>
        <v/>
      </c>
      <c r="Q1993" s="29" t="str">
        <f t="shared" si="419"/>
        <v/>
      </c>
      <c r="R1993" s="29" t="str">
        <f t="shared" si="420"/>
        <v/>
      </c>
      <c r="S1993" s="29" t="str">
        <f t="shared" si="421"/>
        <v/>
      </c>
      <c r="T1993" s="29" t="str">
        <f t="shared" si="422"/>
        <v/>
      </c>
      <c r="U1993" s="29"/>
      <c r="V1993" s="29"/>
      <c r="W1993" s="38" t="s">
        <v>1214</v>
      </c>
      <c r="X1993" s="29" t="s">
        <v>158</v>
      </c>
      <c r="Y1993" s="146">
        <v>263573</v>
      </c>
      <c r="Z1993" s="33">
        <v>337373</v>
      </c>
      <c r="AA1993" s="34">
        <f t="shared" si="431"/>
        <v>0.28000000000000003</v>
      </c>
      <c r="AB1993" s="33">
        <f t="shared" si="426"/>
        <v>337373</v>
      </c>
      <c r="AC1993" s="34">
        <f t="shared" si="432"/>
        <v>0.27999833020833209</v>
      </c>
      <c r="AD1993" s="145">
        <f t="shared" si="430"/>
        <v>281144.16700000002</v>
      </c>
      <c r="AE1993" s="105">
        <v>219644.16699999999</v>
      </c>
      <c r="AF1993" s="34" t="s">
        <v>36</v>
      </c>
      <c r="AG1993" s="34" t="s">
        <v>36</v>
      </c>
      <c r="AH1993" s="34">
        <v>0</v>
      </c>
      <c r="AI1993" s="29">
        <v>9.1999999999999993</v>
      </c>
      <c r="AJ1993" s="29">
        <v>3.696E-2</v>
      </c>
      <c r="AK1993" s="29">
        <v>0</v>
      </c>
      <c r="AL1993" s="29">
        <v>0</v>
      </c>
      <c r="AM1993" s="29" t="s">
        <v>28</v>
      </c>
      <c r="AN1993" s="159" t="s">
        <v>27</v>
      </c>
      <c r="AO1993" s="29" t="s">
        <v>28</v>
      </c>
      <c r="AP1993" s="29">
        <v>1</v>
      </c>
      <c r="AQ1993" s="29">
        <v>385</v>
      </c>
      <c r="AR1993" s="29">
        <v>400</v>
      </c>
      <c r="AS1993" s="29">
        <v>240</v>
      </c>
      <c r="AT1993" s="29">
        <v>9.1999999999999993</v>
      </c>
      <c r="AU1993" s="144">
        <v>3.696E-2</v>
      </c>
      <c r="AV1993" s="36" t="s">
        <v>28</v>
      </c>
      <c r="AW1993" s="102">
        <v>42339</v>
      </c>
      <c r="AX1993" s="129" t="s">
        <v>33</v>
      </c>
      <c r="AY1993" s="106">
        <v>25</v>
      </c>
      <c r="BD1993" t="s">
        <v>417</v>
      </c>
      <c r="BE1993" t="s">
        <v>4488</v>
      </c>
      <c r="BF1993" t="s">
        <v>4740</v>
      </c>
      <c r="BH1993" t="str">
        <f t="shared" si="423"/>
        <v/>
      </c>
      <c r="BJ1993" t="str">
        <f t="shared" si="424"/>
        <v>OK</v>
      </c>
      <c r="BK1993" s="130" t="s">
        <v>5302</v>
      </c>
      <c r="BL1993" s="130" t="e">
        <v>#VALUE!</v>
      </c>
      <c r="BM1993" s="131" t="s">
        <v>33</v>
      </c>
      <c r="BN1993" s="131" t="e">
        <v>#VALUE!</v>
      </c>
      <c r="BO1993" t="e">
        <v>#N/A</v>
      </c>
      <c r="BP1993">
        <v>0</v>
      </c>
    </row>
    <row r="1994" spans="1:68" ht="25.2" x14ac:dyDescent="0.3">
      <c r="A1994" s="1"/>
      <c r="B1994" s="47">
        <v>1719</v>
      </c>
      <c r="C1994" s="45">
        <v>1059838</v>
      </c>
      <c r="D1994" s="29"/>
      <c r="E1994" s="29"/>
      <c r="F1994" s="31" t="s">
        <v>1375</v>
      </c>
      <c r="G1994" s="37" t="s">
        <v>39</v>
      </c>
      <c r="H1994" s="70" t="s">
        <v>4779</v>
      </c>
      <c r="I1994" s="148" t="s">
        <v>32</v>
      </c>
      <c r="J1994" s="147" t="s">
        <v>4037</v>
      </c>
      <c r="K1994" s="148" t="e">
        <v>#N/A</v>
      </c>
      <c r="L1994" s="148" t="s">
        <v>32</v>
      </c>
      <c r="M1994" s="147">
        <v>42822</v>
      </c>
      <c r="N1994" s="29" t="str">
        <f t="shared" si="416"/>
        <v/>
      </c>
      <c r="O1994" s="29" t="str">
        <f t="shared" si="417"/>
        <v/>
      </c>
      <c r="P1994" s="29" t="str">
        <f t="shared" si="418"/>
        <v/>
      </c>
      <c r="Q1994" s="29" t="str">
        <f t="shared" si="419"/>
        <v/>
      </c>
      <c r="R1994" s="29" t="str">
        <f t="shared" si="420"/>
        <v/>
      </c>
      <c r="S1994" s="29" t="str">
        <f t="shared" si="421"/>
        <v/>
      </c>
      <c r="T1994" s="29" t="str">
        <f t="shared" si="422"/>
        <v/>
      </c>
      <c r="U1994" s="29">
        <v>1084143</v>
      </c>
      <c r="V1994" s="29"/>
      <c r="W1994" s="38" t="s">
        <v>1214</v>
      </c>
      <c r="X1994" s="29" t="s">
        <v>158</v>
      </c>
      <c r="Y1994" s="146">
        <v>193930</v>
      </c>
      <c r="Z1994" s="33">
        <v>248230</v>
      </c>
      <c r="AA1994" s="34">
        <f t="shared" si="431"/>
        <v>0.28000000000000003</v>
      </c>
      <c r="AB1994" s="33">
        <f t="shared" si="426"/>
        <v>248230</v>
      </c>
      <c r="AC1994" s="34">
        <f t="shared" si="432"/>
        <v>0.27999793797761652</v>
      </c>
      <c r="AD1994" s="145">
        <f t="shared" si="430"/>
        <v>206858.33300000001</v>
      </c>
      <c r="AE1994" s="105">
        <v>161608.33300000001</v>
      </c>
      <c r="AF1994" s="34" t="s">
        <v>70</v>
      </c>
      <c r="AG1994" s="34" t="s">
        <v>70</v>
      </c>
      <c r="AH1994" s="34" t="s">
        <v>73</v>
      </c>
      <c r="AI1994" s="29">
        <v>8.1579999999999995</v>
      </c>
      <c r="AJ1994" s="29">
        <v>3.5111999999999997E-2</v>
      </c>
      <c r="AK1994" s="29">
        <v>0</v>
      </c>
      <c r="AL1994" s="29">
        <v>0</v>
      </c>
      <c r="AM1994" s="29" t="s">
        <v>28</v>
      </c>
      <c r="AN1994" s="159" t="s">
        <v>27</v>
      </c>
      <c r="AO1994" s="29" t="s">
        <v>27</v>
      </c>
      <c r="AP1994" s="29">
        <v>1</v>
      </c>
      <c r="AQ1994" s="29">
        <v>380</v>
      </c>
      <c r="AR1994" s="29">
        <v>385</v>
      </c>
      <c r="AS1994" s="29">
        <v>240</v>
      </c>
      <c r="AT1994" s="29">
        <v>8.1579999999999995</v>
      </c>
      <c r="AU1994" s="144">
        <v>3.5111999999999997E-2</v>
      </c>
      <c r="AV1994" s="36" t="s">
        <v>28</v>
      </c>
      <c r="AW1994" s="102" t="s">
        <v>33</v>
      </c>
      <c r="AX1994" s="129" t="s">
        <v>33</v>
      </c>
      <c r="AY1994" s="106">
        <v>43</v>
      </c>
      <c r="BD1994" t="s">
        <v>417</v>
      </c>
      <c r="BE1994" t="s">
        <v>4351</v>
      </c>
      <c r="BF1994" t="s">
        <v>4740</v>
      </c>
      <c r="BH1994" t="str">
        <f t="shared" si="423"/>
        <v/>
      </c>
      <c r="BJ1994" t="str">
        <f t="shared" si="424"/>
        <v>OK</v>
      </c>
      <c r="BK1994" s="130" t="s">
        <v>5302</v>
      </c>
      <c r="BL1994" s="130" t="e">
        <v>#VALUE!</v>
      </c>
      <c r="BM1994" s="131" t="s">
        <v>33</v>
      </c>
      <c r="BN1994" s="131" t="e">
        <v>#VALUE!</v>
      </c>
      <c r="BO1994">
        <v>248230</v>
      </c>
      <c r="BP1994">
        <v>0</v>
      </c>
    </row>
    <row r="1995" spans="1:68" ht="25.2" x14ac:dyDescent="0.3">
      <c r="A1995" s="1"/>
      <c r="B1995" s="47">
        <v>1720</v>
      </c>
      <c r="C1995" s="45">
        <v>1055526</v>
      </c>
      <c r="D1995" s="30">
        <v>1033628</v>
      </c>
      <c r="E1995" s="30"/>
      <c r="F1995" s="39" t="s">
        <v>1376</v>
      </c>
      <c r="G1995" s="37" t="s">
        <v>31</v>
      </c>
      <c r="H1995" s="148"/>
      <c r="I1995" s="148" t="s">
        <v>33</v>
      </c>
      <c r="J1995" s="147" t="s">
        <v>33</v>
      </c>
      <c r="K1995" s="148" t="e">
        <v>#N/A</v>
      </c>
      <c r="L1995" s="148" t="s">
        <v>32</v>
      </c>
      <c r="M1995" s="147" t="s">
        <v>33</v>
      </c>
      <c r="N1995" s="29">
        <f t="shared" si="416"/>
        <v>1033628</v>
      </c>
      <c r="O1995" s="29" t="str">
        <f t="shared" si="417"/>
        <v/>
      </c>
      <c r="P1995" s="29" t="str">
        <f t="shared" si="418"/>
        <v/>
      </c>
      <c r="Q1995" s="29" t="str">
        <f t="shared" si="419"/>
        <v/>
      </c>
      <c r="R1995" s="29" t="str">
        <f t="shared" si="420"/>
        <v/>
      </c>
      <c r="S1995" s="29" t="str">
        <f t="shared" si="421"/>
        <v/>
      </c>
      <c r="T1995" s="29" t="str">
        <f t="shared" si="422"/>
        <v/>
      </c>
      <c r="U1995" s="29"/>
      <c r="V1995" s="29"/>
      <c r="W1995" s="38" t="s">
        <v>1214</v>
      </c>
      <c r="X1995" s="37" t="s">
        <v>158</v>
      </c>
      <c r="Y1995" s="146">
        <v>7626</v>
      </c>
      <c r="Z1995" s="33">
        <v>9762</v>
      </c>
      <c r="AA1995" s="34">
        <f t="shared" si="431"/>
        <v>0.28000000000000003</v>
      </c>
      <c r="AB1995" s="33">
        <f t="shared" si="426"/>
        <v>9762</v>
      </c>
      <c r="AC1995" s="34">
        <f t="shared" si="432"/>
        <v>0.28009441384736428</v>
      </c>
      <c r="AD1995" s="145">
        <f t="shared" si="430"/>
        <v>8135</v>
      </c>
      <c r="AE1995" s="105">
        <v>6355</v>
      </c>
      <c r="AF1995" s="34" t="s">
        <v>36</v>
      </c>
      <c r="AG1995" s="34" t="s">
        <v>36</v>
      </c>
      <c r="AH1995" s="34" t="s">
        <v>36</v>
      </c>
      <c r="AI1995" s="29">
        <v>8.76</v>
      </c>
      <c r="AJ1995" s="29">
        <v>3.3750000000000002E-2</v>
      </c>
      <c r="AK1995" s="29">
        <v>0</v>
      </c>
      <c r="AL1995" s="29">
        <v>0</v>
      </c>
      <c r="AM1995" s="29" t="s">
        <v>28</v>
      </c>
      <c r="AN1995" s="175" t="s">
        <v>27</v>
      </c>
      <c r="AO1995" s="29" t="s">
        <v>28</v>
      </c>
      <c r="AP1995" s="29">
        <v>1</v>
      </c>
      <c r="AQ1995" s="29" t="s">
        <v>33</v>
      </c>
      <c r="AR1995" s="29" t="s">
        <v>33</v>
      </c>
      <c r="AS1995" s="29" t="s">
        <v>33</v>
      </c>
      <c r="AT1995" s="29">
        <v>8.76</v>
      </c>
      <c r="AU1995" s="144">
        <v>3.3750000000000002E-2</v>
      </c>
      <c r="AV1995" s="36" t="s">
        <v>28</v>
      </c>
      <c r="AW1995" s="102">
        <v>43665</v>
      </c>
      <c r="AX1995" s="129" t="s">
        <v>33</v>
      </c>
      <c r="AY1995" s="106">
        <v>40</v>
      </c>
      <c r="BD1995" t="s">
        <v>1608</v>
      </c>
      <c r="BE1995" t="e">
        <v>#N/A</v>
      </c>
      <c r="BF1995">
        <v>0</v>
      </c>
      <c r="BH1995" t="str">
        <f t="shared" si="423"/>
        <v/>
      </c>
      <c r="BJ1995" t="str">
        <f t="shared" si="424"/>
        <v>OK</v>
      </c>
      <c r="BK1995" s="130" t="s">
        <v>5302</v>
      </c>
      <c r="BL1995" s="130" t="e">
        <v>#VALUE!</v>
      </c>
      <c r="BM1995" s="131" t="s">
        <v>33</v>
      </c>
      <c r="BN1995" s="131" t="e">
        <v>#VALUE!</v>
      </c>
      <c r="BO1995" t="e">
        <v>#N/A</v>
      </c>
      <c r="BP1995">
        <v>0</v>
      </c>
    </row>
    <row r="1996" spans="1:68" ht="25.2" x14ac:dyDescent="0.3">
      <c r="A1996" s="1"/>
      <c r="B1996" s="47">
        <v>1721</v>
      </c>
      <c r="C1996" s="45">
        <v>1057313</v>
      </c>
      <c r="D1996" s="30">
        <v>1033629</v>
      </c>
      <c r="E1996" s="30"/>
      <c r="F1996" s="39" t="s">
        <v>1377</v>
      </c>
      <c r="G1996" s="37" t="s">
        <v>31</v>
      </c>
      <c r="H1996" s="148"/>
      <c r="I1996" s="148" t="s">
        <v>33</v>
      </c>
      <c r="J1996" s="147" t="s">
        <v>33</v>
      </c>
      <c r="K1996" s="148" t="e">
        <v>#N/A</v>
      </c>
      <c r="L1996" s="148" t="s">
        <v>32</v>
      </c>
      <c r="M1996" s="147" t="s">
        <v>33</v>
      </c>
      <c r="N1996" s="29">
        <f t="shared" si="416"/>
        <v>1033629</v>
      </c>
      <c r="O1996" s="29" t="str">
        <f t="shared" si="417"/>
        <v/>
      </c>
      <c r="P1996" s="29" t="str">
        <f t="shared" si="418"/>
        <v/>
      </c>
      <c r="Q1996" s="29" t="str">
        <f t="shared" si="419"/>
        <v/>
      </c>
      <c r="R1996" s="29" t="str">
        <f t="shared" si="420"/>
        <v/>
      </c>
      <c r="S1996" s="29" t="str">
        <f t="shared" si="421"/>
        <v/>
      </c>
      <c r="T1996" s="29" t="str">
        <f t="shared" si="422"/>
        <v/>
      </c>
      <c r="U1996" s="29"/>
      <c r="V1996" s="29"/>
      <c r="W1996" s="38" t="s">
        <v>1214</v>
      </c>
      <c r="X1996" s="37" t="s">
        <v>158</v>
      </c>
      <c r="Y1996" s="146">
        <v>21968</v>
      </c>
      <c r="Z1996" s="33">
        <v>28119</v>
      </c>
      <c r="AA1996" s="34">
        <f t="shared" si="431"/>
        <v>0.28000000000000003</v>
      </c>
      <c r="AB1996" s="33">
        <f t="shared" si="426"/>
        <v>28119</v>
      </c>
      <c r="AC1996" s="34">
        <f t="shared" si="432"/>
        <v>0.27999815586310706</v>
      </c>
      <c r="AD1996" s="145">
        <f t="shared" si="430"/>
        <v>23432.5</v>
      </c>
      <c r="AE1996" s="105">
        <v>18306.667000000001</v>
      </c>
      <c r="AF1996" s="34" t="s">
        <v>36</v>
      </c>
      <c r="AG1996" s="34" t="s">
        <v>36</v>
      </c>
      <c r="AH1996" s="34" t="s">
        <v>36</v>
      </c>
      <c r="AI1996" s="29">
        <v>13.5</v>
      </c>
      <c r="AJ1996" s="29">
        <v>7.2599999999999998E-2</v>
      </c>
      <c r="AK1996" s="29">
        <v>0</v>
      </c>
      <c r="AL1996" s="29">
        <v>0</v>
      </c>
      <c r="AM1996" s="29" t="s">
        <v>28</v>
      </c>
      <c r="AN1996" s="175" t="s">
        <v>27</v>
      </c>
      <c r="AO1996" s="29" t="s">
        <v>28</v>
      </c>
      <c r="AP1996" s="29">
        <v>1</v>
      </c>
      <c r="AQ1996" s="29" t="s">
        <v>33</v>
      </c>
      <c r="AR1996" s="29" t="s">
        <v>33</v>
      </c>
      <c r="AS1996" s="29" t="s">
        <v>33</v>
      </c>
      <c r="AT1996" s="29">
        <v>13.5</v>
      </c>
      <c r="AU1996" s="144">
        <v>7.2599999999999998E-2</v>
      </c>
      <c r="AV1996" s="36" t="s">
        <v>28</v>
      </c>
      <c r="AW1996" s="102">
        <v>43665</v>
      </c>
      <c r="AX1996" s="129" t="s">
        <v>33</v>
      </c>
      <c r="AY1996" s="106">
        <v>72</v>
      </c>
      <c r="BD1996" t="s">
        <v>1724</v>
      </c>
      <c r="BE1996" t="e">
        <v>#N/A</v>
      </c>
      <c r="BF1996">
        <v>0</v>
      </c>
      <c r="BH1996" t="str">
        <f t="shared" si="423"/>
        <v/>
      </c>
      <c r="BJ1996" t="str">
        <f t="shared" si="424"/>
        <v>OK</v>
      </c>
      <c r="BK1996" s="130" t="s">
        <v>5302</v>
      </c>
      <c r="BL1996" s="130" t="e">
        <v>#VALUE!</v>
      </c>
      <c r="BM1996" s="131" t="s">
        <v>33</v>
      </c>
      <c r="BN1996" s="131" t="e">
        <v>#VALUE!</v>
      </c>
      <c r="BO1996" t="e">
        <v>#N/A</v>
      </c>
      <c r="BP1996">
        <v>0</v>
      </c>
    </row>
    <row r="1997" spans="1:68" ht="25.2" x14ac:dyDescent="0.3">
      <c r="A1997" s="1"/>
      <c r="B1997" s="47">
        <v>1722</v>
      </c>
      <c r="C1997" s="45">
        <v>1057316</v>
      </c>
      <c r="D1997" s="30">
        <v>1033630</v>
      </c>
      <c r="E1997" s="30"/>
      <c r="F1997" s="39" t="s">
        <v>1378</v>
      </c>
      <c r="G1997" s="37" t="s">
        <v>31</v>
      </c>
      <c r="H1997" s="148"/>
      <c r="I1997" s="148" t="s">
        <v>33</v>
      </c>
      <c r="J1997" s="147" t="s">
        <v>33</v>
      </c>
      <c r="K1997" s="148" t="e">
        <v>#N/A</v>
      </c>
      <c r="L1997" s="148" t="s">
        <v>32</v>
      </c>
      <c r="M1997" s="147" t="s">
        <v>33</v>
      </c>
      <c r="N1997" s="29">
        <f t="shared" si="416"/>
        <v>1033630</v>
      </c>
      <c r="O1997" s="29" t="str">
        <f t="shared" si="417"/>
        <v/>
      </c>
      <c r="P1997" s="29" t="str">
        <f t="shared" si="418"/>
        <v/>
      </c>
      <c r="Q1997" s="29" t="str">
        <f t="shared" si="419"/>
        <v/>
      </c>
      <c r="R1997" s="29" t="str">
        <f t="shared" si="420"/>
        <v/>
      </c>
      <c r="S1997" s="29" t="str">
        <f t="shared" si="421"/>
        <v/>
      </c>
      <c r="T1997" s="29" t="str">
        <f t="shared" si="422"/>
        <v/>
      </c>
      <c r="U1997" s="29"/>
      <c r="V1997" s="29"/>
      <c r="W1997" s="38" t="s">
        <v>1214</v>
      </c>
      <c r="X1997" s="37" t="s">
        <v>158</v>
      </c>
      <c r="Y1997" s="146">
        <v>27801</v>
      </c>
      <c r="Z1997" s="33">
        <v>35585</v>
      </c>
      <c r="AA1997" s="34">
        <f t="shared" si="431"/>
        <v>0.28000000000000003</v>
      </c>
      <c r="AB1997" s="33">
        <f t="shared" si="426"/>
        <v>35585</v>
      </c>
      <c r="AC1997" s="34">
        <f t="shared" si="432"/>
        <v>0.2799899428078127</v>
      </c>
      <c r="AD1997" s="145">
        <f t="shared" si="430"/>
        <v>29654.167000000001</v>
      </c>
      <c r="AE1997" s="105">
        <v>23167.5</v>
      </c>
      <c r="AF1997" s="34" t="s">
        <v>36</v>
      </c>
      <c r="AG1997" s="34" t="s">
        <v>36</v>
      </c>
      <c r="AH1997" s="34" t="s">
        <v>36</v>
      </c>
      <c r="AI1997" s="29">
        <v>27.48</v>
      </c>
      <c r="AJ1997" s="29">
        <v>0.15359999999999999</v>
      </c>
      <c r="AK1997" s="29">
        <v>0</v>
      </c>
      <c r="AL1997" s="29">
        <v>0</v>
      </c>
      <c r="AM1997" s="29" t="s">
        <v>28</v>
      </c>
      <c r="AN1997" s="175" t="s">
        <v>27</v>
      </c>
      <c r="AO1997" s="29" t="s">
        <v>28</v>
      </c>
      <c r="AP1997" s="29">
        <v>1</v>
      </c>
      <c r="AQ1997" s="29" t="s">
        <v>33</v>
      </c>
      <c r="AR1997" s="29" t="s">
        <v>33</v>
      </c>
      <c r="AS1997" s="29" t="s">
        <v>33</v>
      </c>
      <c r="AT1997" s="29">
        <v>27.48</v>
      </c>
      <c r="AU1997" s="144">
        <v>0.15359999999999999</v>
      </c>
      <c r="AV1997" s="36" t="s">
        <v>28</v>
      </c>
      <c r="AW1997" s="102">
        <v>43665</v>
      </c>
      <c r="AX1997" s="129" t="s">
        <v>33</v>
      </c>
      <c r="AY1997" s="106">
        <v>26</v>
      </c>
      <c r="BD1997" t="s">
        <v>1724</v>
      </c>
      <c r="BE1997" t="e">
        <v>#N/A</v>
      </c>
      <c r="BF1997">
        <v>0</v>
      </c>
      <c r="BH1997" t="str">
        <f t="shared" si="423"/>
        <v/>
      </c>
      <c r="BJ1997" t="str">
        <f t="shared" si="424"/>
        <v>OK</v>
      </c>
      <c r="BK1997" s="130" t="s">
        <v>5302</v>
      </c>
      <c r="BL1997" s="130" t="e">
        <v>#VALUE!</v>
      </c>
      <c r="BM1997" s="131" t="s">
        <v>33</v>
      </c>
      <c r="BN1997" s="131" t="e">
        <v>#VALUE!</v>
      </c>
      <c r="BO1997" t="e">
        <v>#N/A</v>
      </c>
      <c r="BP1997">
        <v>0</v>
      </c>
    </row>
    <row r="1998" spans="1:68" ht="25.2" x14ac:dyDescent="0.3">
      <c r="A1998" s="1"/>
      <c r="B1998" s="47">
        <v>1723</v>
      </c>
      <c r="C1998" s="45">
        <v>1033631</v>
      </c>
      <c r="D1998" s="40" t="s">
        <v>33</v>
      </c>
      <c r="E1998" s="40"/>
      <c r="F1998" s="31" t="s">
        <v>1379</v>
      </c>
      <c r="G1998" s="29" t="s">
        <v>31</v>
      </c>
      <c r="H1998" s="29"/>
      <c r="I1998" s="148" t="s">
        <v>32</v>
      </c>
      <c r="J1998" s="147" t="s">
        <v>33</v>
      </c>
      <c r="K1998" s="148">
        <v>0</v>
      </c>
      <c r="L1998" s="148" t="s">
        <v>32</v>
      </c>
      <c r="M1998" s="147" t="s">
        <v>33</v>
      </c>
      <c r="N1998" s="29" t="str">
        <f t="shared" si="416"/>
        <v/>
      </c>
      <c r="O1998" s="29" t="str">
        <f t="shared" si="417"/>
        <v/>
      </c>
      <c r="P1998" s="29" t="str">
        <f t="shared" si="418"/>
        <v/>
      </c>
      <c r="Q1998" s="29" t="str">
        <f t="shared" si="419"/>
        <v/>
      </c>
      <c r="R1998" s="29" t="str">
        <f t="shared" si="420"/>
        <v/>
      </c>
      <c r="S1998" s="29" t="str">
        <f t="shared" si="421"/>
        <v/>
      </c>
      <c r="T1998" s="29" t="str">
        <f t="shared" si="422"/>
        <v/>
      </c>
      <c r="U1998" s="40" t="s">
        <v>33</v>
      </c>
      <c r="V1998" s="40"/>
      <c r="W1998" s="38" t="s">
        <v>1214</v>
      </c>
      <c r="X1998" s="29" t="s">
        <v>158</v>
      </c>
      <c r="Y1998" s="146">
        <v>57144</v>
      </c>
      <c r="Z1998" s="33">
        <v>73144</v>
      </c>
      <c r="AA1998" s="34">
        <f t="shared" si="431"/>
        <v>0.28000000000000003</v>
      </c>
      <c r="AB1998" s="33">
        <f t="shared" si="426"/>
        <v>73144</v>
      </c>
      <c r="AC1998" s="34">
        <f t="shared" si="432"/>
        <v>0.27999439311213775</v>
      </c>
      <c r="AD1998" s="145">
        <f t="shared" si="430"/>
        <v>60953.332999999999</v>
      </c>
      <c r="AE1998" s="105">
        <v>47620</v>
      </c>
      <c r="AF1998" s="34" t="s">
        <v>36</v>
      </c>
      <c r="AG1998" s="34" t="s">
        <v>36</v>
      </c>
      <c r="AH1998" s="34" t="s">
        <v>36</v>
      </c>
      <c r="AI1998" s="29">
        <v>9.6</v>
      </c>
      <c r="AJ1998" s="29">
        <v>6.0749999999999998E-2</v>
      </c>
      <c r="AK1998" s="29">
        <v>0</v>
      </c>
      <c r="AL1998" s="29">
        <v>0</v>
      </c>
      <c r="AM1998" s="29" t="s">
        <v>28</v>
      </c>
      <c r="AN1998" s="175" t="s">
        <v>27</v>
      </c>
      <c r="AO1998" s="29" t="s">
        <v>28</v>
      </c>
      <c r="AP1998" s="29">
        <v>1</v>
      </c>
      <c r="AQ1998" s="29">
        <v>6000</v>
      </c>
      <c r="AR1998" s="29">
        <v>137</v>
      </c>
      <c r="AS1998" s="29">
        <v>75</v>
      </c>
      <c r="AT1998" s="29">
        <v>9.6</v>
      </c>
      <c r="AU1998" s="144">
        <v>6.1650000000000003E-2</v>
      </c>
      <c r="AV1998" s="36" t="s">
        <v>28</v>
      </c>
      <c r="AW1998" s="102" t="s">
        <v>33</v>
      </c>
      <c r="AX1998" s="129" t="s">
        <v>33</v>
      </c>
      <c r="AY1998" s="106">
        <v>53</v>
      </c>
      <c r="BD1998" t="s">
        <v>1273</v>
      </c>
      <c r="BE1998" t="s">
        <v>4351</v>
      </c>
      <c r="BF1998" t="s">
        <v>4739</v>
      </c>
      <c r="BH1998" t="str">
        <f t="shared" si="423"/>
        <v/>
      </c>
      <c r="BJ1998" t="str">
        <f t="shared" si="424"/>
        <v>OK</v>
      </c>
      <c r="BK1998" s="130" t="s">
        <v>5302</v>
      </c>
      <c r="BL1998" s="130" t="e">
        <v>#VALUE!</v>
      </c>
      <c r="BM1998" s="131" t="s">
        <v>33</v>
      </c>
      <c r="BN1998" s="131" t="e">
        <v>#VALUE!</v>
      </c>
      <c r="BO1998" t="e">
        <v>#N/A</v>
      </c>
      <c r="BP1998">
        <v>0</v>
      </c>
    </row>
    <row r="1999" spans="1:68" ht="25.2" x14ac:dyDescent="0.3">
      <c r="A1999" s="1"/>
      <c r="B1999" s="47">
        <v>1724</v>
      </c>
      <c r="C1999" s="45">
        <v>1033632</v>
      </c>
      <c r="D1999" s="40" t="s">
        <v>33</v>
      </c>
      <c r="E1999" s="40"/>
      <c r="F1999" s="31" t="s">
        <v>1380</v>
      </c>
      <c r="G1999" s="29" t="s">
        <v>31</v>
      </c>
      <c r="H1999" s="29"/>
      <c r="I1999" s="148" t="s">
        <v>32</v>
      </c>
      <c r="J1999" s="147" t="s">
        <v>33</v>
      </c>
      <c r="K1999" s="148">
        <v>0</v>
      </c>
      <c r="L1999" s="148" t="s">
        <v>32</v>
      </c>
      <c r="M1999" s="147" t="s">
        <v>33</v>
      </c>
      <c r="N1999" s="29" t="str">
        <f t="shared" si="416"/>
        <v/>
      </c>
      <c r="O1999" s="29" t="str">
        <f t="shared" si="417"/>
        <v/>
      </c>
      <c r="P1999" s="29" t="str">
        <f t="shared" si="418"/>
        <v/>
      </c>
      <c r="Q1999" s="29" t="str">
        <f t="shared" si="419"/>
        <v/>
      </c>
      <c r="R1999" s="29" t="str">
        <f t="shared" si="420"/>
        <v/>
      </c>
      <c r="S1999" s="29" t="str">
        <f t="shared" si="421"/>
        <v/>
      </c>
      <c r="T1999" s="29" t="str">
        <f t="shared" si="422"/>
        <v/>
      </c>
      <c r="U1999" s="40" t="s">
        <v>33</v>
      </c>
      <c r="V1999" s="40"/>
      <c r="W1999" s="38" t="s">
        <v>1214</v>
      </c>
      <c r="X1999" s="29" t="s">
        <v>158</v>
      </c>
      <c r="Y1999" s="146">
        <v>70339</v>
      </c>
      <c r="Z1999" s="33">
        <v>90034</v>
      </c>
      <c r="AA1999" s="34">
        <f t="shared" si="431"/>
        <v>0.28000000000000003</v>
      </c>
      <c r="AB1999" s="33">
        <f t="shared" si="426"/>
        <v>90034</v>
      </c>
      <c r="AC1999" s="34">
        <f t="shared" si="432"/>
        <v>0.28000113894141876</v>
      </c>
      <c r="AD1999" s="145">
        <f t="shared" si="430"/>
        <v>75028.332999999999</v>
      </c>
      <c r="AE1999" s="105">
        <v>58615.832999999999</v>
      </c>
      <c r="AF1999" s="34" t="s">
        <v>36</v>
      </c>
      <c r="AG1999" s="34" t="s">
        <v>36</v>
      </c>
      <c r="AH1999" s="34" t="s">
        <v>36</v>
      </c>
      <c r="AI1999" s="29">
        <v>13.2</v>
      </c>
      <c r="AJ1999" s="29">
        <v>1.21E-2</v>
      </c>
      <c r="AK1999" s="29">
        <v>0</v>
      </c>
      <c r="AL1999" s="29">
        <v>0</v>
      </c>
      <c r="AM1999" s="29" t="s">
        <v>28</v>
      </c>
      <c r="AN1999" s="175" t="s">
        <v>27</v>
      </c>
      <c r="AO1999" s="29" t="s">
        <v>28</v>
      </c>
      <c r="AP1999" s="29">
        <v>1</v>
      </c>
      <c r="AQ1999" s="29">
        <v>110</v>
      </c>
      <c r="AR1999" s="29">
        <v>6000</v>
      </c>
      <c r="AS1999" s="29">
        <v>110</v>
      </c>
      <c r="AT1999" s="29">
        <v>13.2</v>
      </c>
      <c r="AU1999" s="144">
        <v>7.2599999999999998E-2</v>
      </c>
      <c r="AV1999" s="36" t="s">
        <v>28</v>
      </c>
      <c r="AW1999" s="102" t="s">
        <v>33</v>
      </c>
      <c r="AX1999" s="129" t="s">
        <v>33</v>
      </c>
      <c r="AY1999" s="106">
        <v>57</v>
      </c>
      <c r="BD1999" t="s">
        <v>1273</v>
      </c>
      <c r="BE1999" t="s">
        <v>4505</v>
      </c>
      <c r="BF1999" t="s">
        <v>4739</v>
      </c>
      <c r="BH1999" t="str">
        <f t="shared" si="423"/>
        <v/>
      </c>
      <c r="BJ1999" t="str">
        <f t="shared" si="424"/>
        <v>OK</v>
      </c>
      <c r="BK1999" s="130" t="s">
        <v>5302</v>
      </c>
      <c r="BL1999" s="130" t="e">
        <v>#VALUE!</v>
      </c>
      <c r="BM1999" s="131" t="s">
        <v>33</v>
      </c>
      <c r="BN1999" s="131" t="e">
        <v>#VALUE!</v>
      </c>
      <c r="BO1999" t="e">
        <v>#N/A</v>
      </c>
      <c r="BP1999">
        <v>0</v>
      </c>
    </row>
    <row r="2000" spans="1:68" ht="37.799999999999997" x14ac:dyDescent="0.3">
      <c r="A2000" s="1"/>
      <c r="B2000" s="47">
        <v>1725</v>
      </c>
      <c r="C2000" s="45">
        <v>1033633</v>
      </c>
      <c r="D2000" s="40" t="s">
        <v>33</v>
      </c>
      <c r="E2000" s="40"/>
      <c r="F2000" s="52" t="s">
        <v>1381</v>
      </c>
      <c r="G2000" s="29" t="s">
        <v>31</v>
      </c>
      <c r="H2000" s="70" t="s">
        <v>62</v>
      </c>
      <c r="I2000" s="148" t="s">
        <v>32</v>
      </c>
      <c r="J2000" s="147" t="s">
        <v>33</v>
      </c>
      <c r="K2000" s="148">
        <v>0</v>
      </c>
      <c r="L2000" s="148" t="s">
        <v>32</v>
      </c>
      <c r="M2000" s="147">
        <v>42362</v>
      </c>
      <c r="N2000" s="29" t="str">
        <f t="shared" si="416"/>
        <v/>
      </c>
      <c r="O2000" s="29" t="str">
        <f t="shared" si="417"/>
        <v/>
      </c>
      <c r="P2000" s="29" t="str">
        <f t="shared" si="418"/>
        <v/>
      </c>
      <c r="Q2000" s="29" t="str">
        <f t="shared" si="419"/>
        <v/>
      </c>
      <c r="R2000" s="29" t="str">
        <f t="shared" si="420"/>
        <v/>
      </c>
      <c r="S2000" s="29" t="str">
        <f t="shared" si="421"/>
        <v/>
      </c>
      <c r="T2000" s="29" t="str">
        <f t="shared" si="422"/>
        <v/>
      </c>
      <c r="U2000" s="40" t="s">
        <v>33</v>
      </c>
      <c r="V2000" s="40"/>
      <c r="W2000" s="38" t="s">
        <v>1214</v>
      </c>
      <c r="X2000" s="29" t="s">
        <v>158</v>
      </c>
      <c r="Y2000" s="146">
        <v>101538</v>
      </c>
      <c r="Z2000" s="33">
        <v>129969</v>
      </c>
      <c r="AA2000" s="34">
        <f t="shared" si="431"/>
        <v>0.28000000000000003</v>
      </c>
      <c r="AB2000" s="33">
        <f t="shared" si="426"/>
        <v>129969</v>
      </c>
      <c r="AC2000" s="34">
        <f t="shared" si="432"/>
        <v>0.28000354547066125</v>
      </c>
      <c r="AD2000" s="145">
        <f t="shared" si="430"/>
        <v>108307.5</v>
      </c>
      <c r="AE2000" s="105">
        <v>84615</v>
      </c>
      <c r="AF2000" s="34" t="s">
        <v>36</v>
      </c>
      <c r="AG2000" s="34" t="s">
        <v>36</v>
      </c>
      <c r="AH2000" s="34" t="s">
        <v>36</v>
      </c>
      <c r="AI2000" s="29">
        <v>29</v>
      </c>
      <c r="AJ2000" s="29">
        <v>0.15359999999999999</v>
      </c>
      <c r="AK2000" s="29">
        <v>14</v>
      </c>
      <c r="AL2000" s="29">
        <v>0</v>
      </c>
      <c r="AM2000" s="29" t="s">
        <v>28</v>
      </c>
      <c r="AN2000" s="158" t="s">
        <v>28</v>
      </c>
      <c r="AO2000" s="29" t="s">
        <v>28</v>
      </c>
      <c r="AP2000" s="29">
        <v>1</v>
      </c>
      <c r="AQ2000" s="29">
        <v>6000</v>
      </c>
      <c r="AR2000" s="29">
        <v>160</v>
      </c>
      <c r="AS2000" s="29">
        <v>160</v>
      </c>
      <c r="AT2000" s="29">
        <v>29</v>
      </c>
      <c r="AU2000" s="144">
        <v>0.15359999999999999</v>
      </c>
      <c r="AV2000" s="36" t="s">
        <v>28</v>
      </c>
      <c r="AW2000" s="102" t="s">
        <v>33</v>
      </c>
      <c r="AX2000" s="129" t="s">
        <v>33</v>
      </c>
      <c r="AY2000" s="106">
        <v>82</v>
      </c>
      <c r="BD2000" t="s">
        <v>1273</v>
      </c>
      <c r="BE2000" t="s">
        <v>4351</v>
      </c>
      <c r="BF2000" t="s">
        <v>4739</v>
      </c>
      <c r="BH2000" t="str">
        <f t="shared" si="423"/>
        <v>AV</v>
      </c>
      <c r="BJ2000" t="str">
        <f t="shared" si="424"/>
        <v>OK</v>
      </c>
      <c r="BK2000" s="130">
        <v>129969</v>
      </c>
      <c r="BL2000" s="130" t="s">
        <v>37</v>
      </c>
      <c r="BM2000" s="131" t="s">
        <v>33</v>
      </c>
      <c r="BN2000" s="131" t="e">
        <v>#VALUE!</v>
      </c>
      <c r="BO2000">
        <v>129969</v>
      </c>
      <c r="BP2000">
        <v>2</v>
      </c>
    </row>
    <row r="2001" spans="1:68" ht="25.2" x14ac:dyDescent="0.3">
      <c r="A2001" s="1"/>
      <c r="B2001" s="47">
        <v>1726</v>
      </c>
      <c r="C2001" s="45">
        <v>1033639</v>
      </c>
      <c r="D2001" s="40"/>
      <c r="E2001" s="40"/>
      <c r="F2001" s="31" t="s">
        <v>1382</v>
      </c>
      <c r="G2001" s="29" t="s">
        <v>31</v>
      </c>
      <c r="H2001" s="37"/>
      <c r="I2001" s="148" t="s">
        <v>32</v>
      </c>
      <c r="J2001" s="147" t="s">
        <v>33</v>
      </c>
      <c r="K2001" s="148">
        <v>0</v>
      </c>
      <c r="L2001" s="148" t="s">
        <v>32</v>
      </c>
      <c r="M2001" s="147">
        <v>42397</v>
      </c>
      <c r="N2001" s="29" t="str">
        <f t="shared" si="416"/>
        <v/>
      </c>
      <c r="O2001" s="29" t="str">
        <f t="shared" si="417"/>
        <v/>
      </c>
      <c r="P2001" s="29" t="str">
        <f t="shared" si="418"/>
        <v/>
      </c>
      <c r="Q2001" s="29" t="str">
        <f t="shared" si="419"/>
        <v/>
      </c>
      <c r="R2001" s="29" t="str">
        <f t="shared" si="420"/>
        <v/>
      </c>
      <c r="S2001" s="29" t="str">
        <f t="shared" si="421"/>
        <v/>
      </c>
      <c r="T2001" s="29" t="str">
        <f t="shared" si="422"/>
        <v/>
      </c>
      <c r="U2001" s="46" t="s">
        <v>33</v>
      </c>
      <c r="V2001" s="46"/>
      <c r="W2001" s="38" t="s">
        <v>1214</v>
      </c>
      <c r="X2001" s="29" t="s">
        <v>158</v>
      </c>
      <c r="Y2001" s="146">
        <v>77523</v>
      </c>
      <c r="Z2001" s="33">
        <v>99229</v>
      </c>
      <c r="AA2001" s="34">
        <f t="shared" si="431"/>
        <v>0.28000000000000003</v>
      </c>
      <c r="AB2001" s="33">
        <f t="shared" si="426"/>
        <v>99229</v>
      </c>
      <c r="AC2001" s="34">
        <f t="shared" si="432"/>
        <v>0.27999431910529776</v>
      </c>
      <c r="AD2001" s="145">
        <f t="shared" si="430"/>
        <v>82690.832999999999</v>
      </c>
      <c r="AE2001" s="105">
        <v>64602.5</v>
      </c>
      <c r="AF2001" s="34" t="s">
        <v>36</v>
      </c>
      <c r="AG2001" s="34" t="s">
        <v>36</v>
      </c>
      <c r="AH2001" s="34" t="s">
        <v>36</v>
      </c>
      <c r="AI2001" s="29">
        <v>26.5</v>
      </c>
      <c r="AJ2001" s="29">
        <v>0.2112</v>
      </c>
      <c r="AK2001" s="29">
        <v>0</v>
      </c>
      <c r="AL2001" s="29">
        <v>0</v>
      </c>
      <c r="AM2001" s="29" t="s">
        <v>28</v>
      </c>
      <c r="AN2001" s="175" t="s">
        <v>27</v>
      </c>
      <c r="AO2001" s="29" t="s">
        <v>28</v>
      </c>
      <c r="AP2001" s="29">
        <v>1</v>
      </c>
      <c r="AQ2001" s="29">
        <v>6000</v>
      </c>
      <c r="AR2001" s="29">
        <v>320</v>
      </c>
      <c r="AS2001" s="29">
        <v>160</v>
      </c>
      <c r="AT2001" s="29">
        <v>26.5</v>
      </c>
      <c r="AU2001" s="144">
        <v>0.30719999999999997</v>
      </c>
      <c r="AV2001" s="36" t="s">
        <v>28</v>
      </c>
      <c r="AW2001" s="102" t="s">
        <v>33</v>
      </c>
      <c r="AX2001" s="129" t="s">
        <v>33</v>
      </c>
      <c r="AY2001" s="106">
        <v>37</v>
      </c>
      <c r="BD2001" t="s">
        <v>1273</v>
      </c>
      <c r="BE2001" t="s">
        <v>4505</v>
      </c>
      <c r="BF2001" t="s">
        <v>4739</v>
      </c>
      <c r="BH2001" t="str">
        <f t="shared" si="423"/>
        <v/>
      </c>
      <c r="BJ2001" t="str">
        <f t="shared" si="424"/>
        <v>OK</v>
      </c>
      <c r="BK2001" s="130" t="s">
        <v>5302</v>
      </c>
      <c r="BL2001" s="130" t="e">
        <v>#VALUE!</v>
      </c>
      <c r="BM2001" s="131" t="s">
        <v>33</v>
      </c>
      <c r="BN2001" s="131" t="e">
        <v>#VALUE!</v>
      </c>
      <c r="BO2001" t="e">
        <v>#N/A</v>
      </c>
      <c r="BP2001">
        <v>0</v>
      </c>
    </row>
    <row r="2002" spans="1:68" ht="25.2" x14ac:dyDescent="0.3">
      <c r="A2002" s="1"/>
      <c r="B2002" s="47">
        <v>1727</v>
      </c>
      <c r="C2002" s="45">
        <v>1033640</v>
      </c>
      <c r="D2002" s="40"/>
      <c r="E2002" s="40"/>
      <c r="F2002" s="31" t="s">
        <v>1383</v>
      </c>
      <c r="G2002" s="29" t="s">
        <v>31</v>
      </c>
      <c r="H2002" s="37"/>
      <c r="I2002" s="148" t="s">
        <v>32</v>
      </c>
      <c r="J2002" s="147" t="s">
        <v>33</v>
      </c>
      <c r="K2002" s="148">
        <v>0</v>
      </c>
      <c r="L2002" s="148" t="s">
        <v>32</v>
      </c>
      <c r="M2002" s="147">
        <v>42457</v>
      </c>
      <c r="N2002" s="29" t="str">
        <f t="shared" si="416"/>
        <v/>
      </c>
      <c r="O2002" s="29" t="str">
        <f t="shared" si="417"/>
        <v/>
      </c>
      <c r="P2002" s="29" t="str">
        <f t="shared" si="418"/>
        <v/>
      </c>
      <c r="Q2002" s="29" t="str">
        <f t="shared" si="419"/>
        <v/>
      </c>
      <c r="R2002" s="29" t="str">
        <f t="shared" si="420"/>
        <v/>
      </c>
      <c r="S2002" s="29" t="str">
        <f t="shared" si="421"/>
        <v/>
      </c>
      <c r="T2002" s="29" t="str">
        <f t="shared" si="422"/>
        <v/>
      </c>
      <c r="U2002" s="46" t="s">
        <v>33</v>
      </c>
      <c r="V2002" s="46"/>
      <c r="W2002" s="38" t="s">
        <v>1214</v>
      </c>
      <c r="X2002" s="29" t="s">
        <v>158</v>
      </c>
      <c r="Y2002" s="146">
        <v>153177</v>
      </c>
      <c r="Z2002" s="33">
        <v>196067</v>
      </c>
      <c r="AA2002" s="34">
        <f t="shared" si="431"/>
        <v>0.28000000000000003</v>
      </c>
      <c r="AB2002" s="33">
        <f t="shared" si="426"/>
        <v>196067</v>
      </c>
      <c r="AC2002" s="34">
        <f t="shared" si="432"/>
        <v>0.28000287510527028</v>
      </c>
      <c r="AD2002" s="145">
        <f t="shared" si="430"/>
        <v>163389.16699999999</v>
      </c>
      <c r="AE2002" s="105">
        <v>127647.5</v>
      </c>
      <c r="AF2002" s="34" t="s">
        <v>36</v>
      </c>
      <c r="AG2002" s="34" t="s">
        <v>36</v>
      </c>
      <c r="AH2002" s="34" t="s">
        <v>36</v>
      </c>
      <c r="AI2002" s="29">
        <v>11.4</v>
      </c>
      <c r="AJ2002" s="29">
        <v>6.0749999999999998E-2</v>
      </c>
      <c r="AK2002" s="29">
        <v>0</v>
      </c>
      <c r="AL2002" s="29">
        <v>0</v>
      </c>
      <c r="AM2002" s="29" t="s">
        <v>28</v>
      </c>
      <c r="AN2002" s="175" t="s">
        <v>27</v>
      </c>
      <c r="AO2002" s="29" t="s">
        <v>28</v>
      </c>
      <c r="AP2002" s="29">
        <v>1</v>
      </c>
      <c r="AQ2002" s="29">
        <v>6000</v>
      </c>
      <c r="AR2002" s="29">
        <v>137</v>
      </c>
      <c r="AS2002" s="29">
        <v>75</v>
      </c>
      <c r="AT2002" s="29">
        <v>11.4</v>
      </c>
      <c r="AU2002" s="144">
        <v>6.1650000000000003E-2</v>
      </c>
      <c r="AV2002" s="36" t="s">
        <v>28</v>
      </c>
      <c r="AW2002" s="102" t="s">
        <v>33</v>
      </c>
      <c r="AX2002" s="129" t="s">
        <v>33</v>
      </c>
      <c r="AY2002" s="106" t="e">
        <v>#N/A</v>
      </c>
      <c r="BD2002" t="s">
        <v>1273</v>
      </c>
      <c r="BE2002" t="s">
        <v>4505</v>
      </c>
      <c r="BF2002" t="s">
        <v>4739</v>
      </c>
      <c r="BH2002" t="str">
        <f t="shared" si="423"/>
        <v/>
      </c>
      <c r="BJ2002" t="str">
        <f t="shared" si="424"/>
        <v>OK</v>
      </c>
      <c r="BK2002" s="130" t="s">
        <v>5302</v>
      </c>
      <c r="BL2002" s="130" t="e">
        <v>#VALUE!</v>
      </c>
      <c r="BM2002" s="131" t="s">
        <v>33</v>
      </c>
      <c r="BN2002" s="131" t="e">
        <v>#VALUE!</v>
      </c>
      <c r="BO2002" t="e">
        <v>#N/A</v>
      </c>
      <c r="BP2002">
        <v>0</v>
      </c>
    </row>
    <row r="2003" spans="1:68" ht="25.2" x14ac:dyDescent="0.3">
      <c r="A2003" s="1"/>
      <c r="B2003" s="47">
        <v>1728</v>
      </c>
      <c r="C2003" s="45">
        <v>1033645</v>
      </c>
      <c r="D2003" s="40"/>
      <c r="E2003" s="40"/>
      <c r="F2003" s="31" t="s">
        <v>1384</v>
      </c>
      <c r="G2003" s="29" t="s">
        <v>31</v>
      </c>
      <c r="H2003" s="37"/>
      <c r="I2003" s="148" t="s">
        <v>32</v>
      </c>
      <c r="J2003" s="147" t="s">
        <v>33</v>
      </c>
      <c r="K2003" s="148">
        <v>0</v>
      </c>
      <c r="L2003" s="148" t="s">
        <v>32</v>
      </c>
      <c r="M2003" s="147">
        <v>42766</v>
      </c>
      <c r="N2003" s="29" t="str">
        <f t="shared" ref="N2003:N2066" si="433">IFERROR(MID($D2003,1,7)+0,"")</f>
        <v/>
      </c>
      <c r="O2003" s="29" t="str">
        <f t="shared" ref="O2003:O2066" si="434">IFERROR(MID($D2003,10,7)+0,"")</f>
        <v/>
      </c>
      <c r="P2003" s="29" t="str">
        <f t="shared" ref="P2003:P2066" si="435">IFERROR(MID($D2003,19,7)+0,"")</f>
        <v/>
      </c>
      <c r="Q2003" s="29" t="str">
        <f t="shared" ref="Q2003:Q2066" si="436">IF(IFERROR(MID($U2003,1,7)+0,"")&lt;1130000,"",IFERROR(MID($U2003,1,7)+0,""))</f>
        <v/>
      </c>
      <c r="R2003" s="29" t="str">
        <f t="shared" ref="R2003:R2066" si="437">IF(IFERROR(MID($U2003,10,7)+0,"")&lt;1130000,"",IFERROR(MID($U2003,10,7)+0,""))</f>
        <v/>
      </c>
      <c r="S2003" s="29" t="str">
        <f t="shared" ref="S2003:S2066" si="438">IF(IFERROR(MID($U2003,19,7)+0,"")&lt;1130000,"",IFERROR(MID($U2003,19,7)+0,""))</f>
        <v/>
      </c>
      <c r="T2003" s="29" t="str">
        <f t="shared" ref="T2003:T2066" si="439">IF(Q2003="","",IF(R2003="",Q2003,Q2003&amp;", "&amp;R2003))</f>
        <v/>
      </c>
      <c r="U2003" s="46" t="s">
        <v>33</v>
      </c>
      <c r="V2003" s="46"/>
      <c r="W2003" s="38" t="s">
        <v>1214</v>
      </c>
      <c r="X2003" s="29" t="s">
        <v>158</v>
      </c>
      <c r="Y2003" s="146">
        <v>153177</v>
      </c>
      <c r="Z2003" s="33">
        <v>196067</v>
      </c>
      <c r="AA2003" s="34">
        <f t="shared" si="431"/>
        <v>0.28000000000000003</v>
      </c>
      <c r="AB2003" s="33">
        <f t="shared" si="426"/>
        <v>196067</v>
      </c>
      <c r="AC2003" s="34">
        <f t="shared" si="432"/>
        <v>0.28000287510527028</v>
      </c>
      <c r="AD2003" s="145">
        <f t="shared" si="430"/>
        <v>163389.16699999999</v>
      </c>
      <c r="AE2003" s="105">
        <v>127647.5</v>
      </c>
      <c r="AF2003" s="34" t="s">
        <v>36</v>
      </c>
      <c r="AG2003" s="34" t="s">
        <v>36</v>
      </c>
      <c r="AH2003" s="34" t="s">
        <v>36</v>
      </c>
      <c r="AI2003" s="29">
        <v>15</v>
      </c>
      <c r="AJ2003" s="29">
        <v>0.01</v>
      </c>
      <c r="AK2003" s="29">
        <v>0</v>
      </c>
      <c r="AL2003" s="29">
        <v>0</v>
      </c>
      <c r="AM2003" s="29" t="s">
        <v>28</v>
      </c>
      <c r="AN2003" s="175" t="s">
        <v>27</v>
      </c>
      <c r="AO2003" s="29" t="s">
        <v>28</v>
      </c>
      <c r="AP2003" s="29">
        <v>1</v>
      </c>
      <c r="AQ2003" s="29">
        <v>6000</v>
      </c>
      <c r="AR2003" s="29">
        <v>160</v>
      </c>
      <c r="AS2003" s="29">
        <v>160</v>
      </c>
      <c r="AT2003" s="29">
        <v>15</v>
      </c>
      <c r="AU2003" s="144">
        <v>0.15359999999999999</v>
      </c>
      <c r="AV2003" s="36" t="s">
        <v>28</v>
      </c>
      <c r="AW2003" s="102" t="s">
        <v>33</v>
      </c>
      <c r="AX2003" s="129" t="s">
        <v>33</v>
      </c>
      <c r="AY2003" s="106">
        <v>22</v>
      </c>
      <c r="BD2003" t="s">
        <v>1273</v>
      </c>
      <c r="BE2003" t="s">
        <v>4351</v>
      </c>
      <c r="BF2003" t="s">
        <v>4739</v>
      </c>
      <c r="BH2003" t="str">
        <f t="shared" ref="BH2003:BH2066" si="440">IF(OR(H2003="Регулярный ассортимент",AK2003&gt;0,AL2003&gt;0),"AV","")</f>
        <v/>
      </c>
      <c r="BJ2003" t="str">
        <f t="shared" ref="BJ2003:BJ2066" si="441">IF(AB2003-Z2003=0,"OK")</f>
        <v>OK</v>
      </c>
      <c r="BK2003" s="130" t="s">
        <v>5302</v>
      </c>
      <c r="BL2003" s="130" t="e">
        <v>#VALUE!</v>
      </c>
      <c r="BM2003" s="131" t="s">
        <v>33</v>
      </c>
      <c r="BN2003" s="131" t="e">
        <v>#VALUE!</v>
      </c>
      <c r="BO2003" t="e">
        <v>#N/A</v>
      </c>
      <c r="BP2003">
        <v>0</v>
      </c>
    </row>
    <row r="2004" spans="1:68" ht="25.2" x14ac:dyDescent="0.3">
      <c r="A2004" s="1"/>
      <c r="B2004" s="47">
        <v>1729</v>
      </c>
      <c r="C2004" s="45">
        <v>1033634</v>
      </c>
      <c r="D2004" s="40"/>
      <c r="E2004" s="40"/>
      <c r="F2004" s="31" t="s">
        <v>1385</v>
      </c>
      <c r="G2004" s="29" t="s">
        <v>31</v>
      </c>
      <c r="H2004" s="37"/>
      <c r="I2004" s="148" t="s">
        <v>32</v>
      </c>
      <c r="J2004" s="147" t="s">
        <v>33</v>
      </c>
      <c r="K2004" s="148">
        <v>0</v>
      </c>
      <c r="L2004" s="148" t="s">
        <v>32</v>
      </c>
      <c r="M2004" s="147" t="s">
        <v>33</v>
      </c>
      <c r="N2004" s="29" t="str">
        <f t="shared" si="433"/>
        <v/>
      </c>
      <c r="O2004" s="29" t="str">
        <f t="shared" si="434"/>
        <v/>
      </c>
      <c r="P2004" s="29" t="str">
        <f t="shared" si="435"/>
        <v/>
      </c>
      <c r="Q2004" s="29" t="str">
        <f t="shared" si="436"/>
        <v/>
      </c>
      <c r="R2004" s="29" t="str">
        <f t="shared" si="437"/>
        <v/>
      </c>
      <c r="S2004" s="29" t="str">
        <f t="shared" si="438"/>
        <v/>
      </c>
      <c r="T2004" s="29" t="str">
        <f t="shared" si="439"/>
        <v/>
      </c>
      <c r="U2004" s="46" t="s">
        <v>33</v>
      </c>
      <c r="V2004" s="46"/>
      <c r="W2004" s="38" t="s">
        <v>1214</v>
      </c>
      <c r="X2004" s="29" t="s">
        <v>158</v>
      </c>
      <c r="Y2004" s="146">
        <v>77523</v>
      </c>
      <c r="Z2004" s="33">
        <v>99229</v>
      </c>
      <c r="AA2004" s="34">
        <f t="shared" si="431"/>
        <v>0.28000000000000003</v>
      </c>
      <c r="AB2004" s="33">
        <f t="shared" si="426"/>
        <v>99229</v>
      </c>
      <c r="AC2004" s="34">
        <f t="shared" si="432"/>
        <v>0.27999431910529776</v>
      </c>
      <c r="AD2004" s="145">
        <f t="shared" si="430"/>
        <v>82690.832999999999</v>
      </c>
      <c r="AE2004" s="105">
        <v>64602.5</v>
      </c>
      <c r="AF2004" s="34" t="s">
        <v>36</v>
      </c>
      <c r="AG2004" s="34" t="s">
        <v>36</v>
      </c>
      <c r="AH2004" s="34" t="s">
        <v>36</v>
      </c>
      <c r="AI2004" s="29">
        <v>10.199999999999999</v>
      </c>
      <c r="AJ2004" s="29">
        <v>8.7749999999999995E-2</v>
      </c>
      <c r="AK2004" s="29">
        <v>0</v>
      </c>
      <c r="AL2004" s="29">
        <v>0</v>
      </c>
      <c r="AM2004" s="29" t="s">
        <v>28</v>
      </c>
      <c r="AN2004" s="175" t="s">
        <v>27</v>
      </c>
      <c r="AO2004" s="29" t="s">
        <v>28</v>
      </c>
      <c r="AP2004" s="29">
        <v>1</v>
      </c>
      <c r="AQ2004" s="29">
        <v>6000</v>
      </c>
      <c r="AR2004" s="29">
        <v>300</v>
      </c>
      <c r="AS2004" s="29">
        <v>75</v>
      </c>
      <c r="AT2004" s="29">
        <v>10.199999999999999</v>
      </c>
      <c r="AU2004" s="144">
        <v>0.13500000000000001</v>
      </c>
      <c r="AV2004" s="36" t="s">
        <v>28</v>
      </c>
      <c r="AW2004" s="102" t="s">
        <v>33</v>
      </c>
      <c r="AX2004" s="129" t="s">
        <v>33</v>
      </c>
      <c r="AY2004" s="106" t="e">
        <v>#N/A</v>
      </c>
      <c r="BD2004" t="s">
        <v>1273</v>
      </c>
      <c r="BE2004" t="s">
        <v>4505</v>
      </c>
      <c r="BF2004" t="s">
        <v>4739</v>
      </c>
      <c r="BH2004" t="str">
        <f t="shared" si="440"/>
        <v/>
      </c>
      <c r="BJ2004" t="str">
        <f t="shared" si="441"/>
        <v>OK</v>
      </c>
      <c r="BK2004" s="130" t="s">
        <v>5302</v>
      </c>
      <c r="BL2004" s="130" t="e">
        <v>#VALUE!</v>
      </c>
      <c r="BM2004" s="131" t="s">
        <v>33</v>
      </c>
      <c r="BN2004" s="131" t="e">
        <v>#VALUE!</v>
      </c>
      <c r="BO2004" t="e">
        <v>#N/A</v>
      </c>
      <c r="BP2004">
        <v>0</v>
      </c>
    </row>
    <row r="2005" spans="1:68" ht="25.2" x14ac:dyDescent="0.3">
      <c r="A2005" s="1"/>
      <c r="B2005" s="47">
        <v>1730</v>
      </c>
      <c r="C2005" s="45">
        <v>1033635</v>
      </c>
      <c r="D2005" s="40"/>
      <c r="E2005" s="40"/>
      <c r="F2005" s="39" t="s">
        <v>1386</v>
      </c>
      <c r="G2005" s="29" t="s">
        <v>61</v>
      </c>
      <c r="H2005" s="70" t="s">
        <v>69</v>
      </c>
      <c r="I2005" s="148" t="s">
        <v>3798</v>
      </c>
      <c r="J2005" s="147" t="s">
        <v>4036</v>
      </c>
      <c r="K2005" s="148" t="e">
        <v>#N/A</v>
      </c>
      <c r="L2005" s="148" t="s">
        <v>32</v>
      </c>
      <c r="M2005" s="147">
        <v>42410</v>
      </c>
      <c r="N2005" s="29" t="str">
        <f t="shared" si="433"/>
        <v/>
      </c>
      <c r="O2005" s="29" t="str">
        <f t="shared" si="434"/>
        <v/>
      </c>
      <c r="P2005" s="29" t="str">
        <f t="shared" si="435"/>
        <v/>
      </c>
      <c r="Q2005" s="29" t="str">
        <f t="shared" si="436"/>
        <v/>
      </c>
      <c r="R2005" s="29" t="str">
        <f t="shared" si="437"/>
        <v/>
      </c>
      <c r="S2005" s="29" t="str">
        <f t="shared" si="438"/>
        <v/>
      </c>
      <c r="T2005" s="29" t="str">
        <f t="shared" si="439"/>
        <v/>
      </c>
      <c r="U2005" s="46" t="s">
        <v>33</v>
      </c>
      <c r="V2005" s="46"/>
      <c r="W2005" s="38" t="s">
        <v>1214</v>
      </c>
      <c r="X2005" s="29" t="s">
        <v>158</v>
      </c>
      <c r="Y2005" s="146">
        <v>101538</v>
      </c>
      <c r="Z2005" s="33">
        <v>111692</v>
      </c>
      <c r="AA2005" s="34">
        <f t="shared" si="431"/>
        <v>0.1</v>
      </c>
      <c r="AB2005" s="33">
        <f t="shared" si="426"/>
        <v>111692</v>
      </c>
      <c r="AC2005" s="34">
        <f t="shared" si="432"/>
        <v>0.10000197364533477</v>
      </c>
      <c r="AD2005" s="145">
        <f t="shared" si="430"/>
        <v>93076.667000000001</v>
      </c>
      <c r="AE2005" s="105">
        <v>84615</v>
      </c>
      <c r="AF2005" s="34" t="e">
        <v>#N/A</v>
      </c>
      <c r="AG2005" s="34" t="e">
        <v>#N/A</v>
      </c>
      <c r="AH2005" s="34" t="e">
        <v>#N/A</v>
      </c>
      <c r="AI2005" s="29">
        <v>13.8</v>
      </c>
      <c r="AJ2005" s="29">
        <v>0.11219999999999999</v>
      </c>
      <c r="AK2005" s="29">
        <v>0</v>
      </c>
      <c r="AL2005" s="29">
        <v>0</v>
      </c>
      <c r="AM2005" s="29" t="s">
        <v>27</v>
      </c>
      <c r="AN2005" s="175" t="s">
        <v>27</v>
      </c>
      <c r="AO2005" s="29" t="s">
        <v>27</v>
      </c>
      <c r="AP2005" s="29">
        <v>1</v>
      </c>
      <c r="AQ2005" s="29" t="s">
        <v>33</v>
      </c>
      <c r="AR2005" s="29" t="s">
        <v>33</v>
      </c>
      <c r="AS2005" s="29" t="s">
        <v>33</v>
      </c>
      <c r="AT2005" s="29"/>
      <c r="AU2005" s="144"/>
      <c r="AV2005" s="36" t="s">
        <v>28</v>
      </c>
      <c r="AW2005" s="102" t="s">
        <v>33</v>
      </c>
      <c r="AX2005" s="129" t="s">
        <v>33</v>
      </c>
      <c r="AY2005" s="106" t="e">
        <v>#N/A</v>
      </c>
      <c r="BD2005" t="s">
        <v>1273</v>
      </c>
      <c r="BE2005" t="e">
        <v>#N/A</v>
      </c>
      <c r="BF2005" t="e">
        <v>#N/A</v>
      </c>
      <c r="BH2005" t="str">
        <f t="shared" si="440"/>
        <v/>
      </c>
      <c r="BJ2005" t="str">
        <f t="shared" si="441"/>
        <v>OK</v>
      </c>
      <c r="BK2005" s="130" t="s">
        <v>5302</v>
      </c>
      <c r="BL2005" s="130" t="e">
        <v>#VALUE!</v>
      </c>
      <c r="BM2005" s="131" t="s">
        <v>33</v>
      </c>
      <c r="BN2005" s="131" t="e">
        <v>#VALUE!</v>
      </c>
      <c r="BO2005" t="e">
        <v>#N/A</v>
      </c>
      <c r="BP2005">
        <v>0</v>
      </c>
    </row>
    <row r="2006" spans="1:68" ht="25.2" x14ac:dyDescent="0.3">
      <c r="A2006" s="1"/>
      <c r="B2006" s="47">
        <v>1731</v>
      </c>
      <c r="C2006" s="45">
        <v>1033672</v>
      </c>
      <c r="D2006" s="40" t="s">
        <v>33</v>
      </c>
      <c r="E2006" s="40"/>
      <c r="F2006" s="52" t="s">
        <v>1387</v>
      </c>
      <c r="G2006" s="29" t="s">
        <v>31</v>
      </c>
      <c r="H2006" s="29"/>
      <c r="I2006" s="148" t="s">
        <v>32</v>
      </c>
      <c r="J2006" s="147" t="s">
        <v>33</v>
      </c>
      <c r="K2006" s="148">
        <v>0</v>
      </c>
      <c r="L2006" s="148" t="s">
        <v>32</v>
      </c>
      <c r="M2006" s="147">
        <v>42825</v>
      </c>
      <c r="N2006" s="29" t="str">
        <f t="shared" si="433"/>
        <v/>
      </c>
      <c r="O2006" s="29" t="str">
        <f t="shared" si="434"/>
        <v/>
      </c>
      <c r="P2006" s="29" t="str">
        <f t="shared" si="435"/>
        <v/>
      </c>
      <c r="Q2006" s="29" t="str">
        <f t="shared" si="436"/>
        <v/>
      </c>
      <c r="R2006" s="29" t="str">
        <f t="shared" si="437"/>
        <v/>
      </c>
      <c r="S2006" s="29" t="str">
        <f t="shared" si="438"/>
        <v/>
      </c>
      <c r="T2006" s="29" t="str">
        <f t="shared" si="439"/>
        <v/>
      </c>
      <c r="U2006" s="40" t="s">
        <v>33</v>
      </c>
      <c r="V2006" s="40"/>
      <c r="W2006" s="38" t="s">
        <v>1214</v>
      </c>
      <c r="X2006" s="29" t="s">
        <v>158</v>
      </c>
      <c r="Y2006" s="146">
        <v>3185</v>
      </c>
      <c r="Z2006" s="33">
        <v>4077</v>
      </c>
      <c r="AA2006" s="34">
        <f t="shared" si="431"/>
        <v>0.28000000000000003</v>
      </c>
      <c r="AB2006" s="33">
        <f t="shared" si="426"/>
        <v>4077</v>
      </c>
      <c r="AC2006" s="34">
        <f t="shared" si="432"/>
        <v>0.28006263358711042</v>
      </c>
      <c r="AD2006" s="145">
        <f t="shared" si="430"/>
        <v>3397.5</v>
      </c>
      <c r="AE2006" s="105">
        <v>2654.1669999999999</v>
      </c>
      <c r="AF2006" s="34" t="s">
        <v>36</v>
      </c>
      <c r="AG2006" s="34" t="s">
        <v>36</v>
      </c>
      <c r="AH2006" s="34" t="s">
        <v>36</v>
      </c>
      <c r="AI2006" s="29">
        <v>8.1000000000000003E-2</v>
      </c>
      <c r="AJ2006" s="29">
        <v>2.4000000000000001E-4</v>
      </c>
      <c r="AK2006" s="29">
        <v>0</v>
      </c>
      <c r="AL2006" s="29">
        <v>0</v>
      </c>
      <c r="AM2006" s="29" t="s">
        <v>28</v>
      </c>
      <c r="AN2006" s="175" t="s">
        <v>27</v>
      </c>
      <c r="AO2006" s="29" t="s">
        <v>28</v>
      </c>
      <c r="AP2006" s="29">
        <v>1</v>
      </c>
      <c r="AQ2006" s="29">
        <v>150</v>
      </c>
      <c r="AR2006" s="29">
        <v>40</v>
      </c>
      <c r="AS2006" s="29">
        <v>40</v>
      </c>
      <c r="AT2006" s="29">
        <v>8.1000000000000003E-2</v>
      </c>
      <c r="AU2006" s="144">
        <v>2.4000000000000001E-4</v>
      </c>
      <c r="AV2006" s="36" t="s">
        <v>28</v>
      </c>
      <c r="AW2006" s="102" t="s">
        <v>33</v>
      </c>
      <c r="AX2006" s="129" t="s">
        <v>33</v>
      </c>
      <c r="AY2006" s="106">
        <v>535</v>
      </c>
      <c r="BD2006" t="s">
        <v>29</v>
      </c>
      <c r="BE2006" t="s">
        <v>4505</v>
      </c>
      <c r="BF2006" t="s">
        <v>4739</v>
      </c>
      <c r="BH2006" t="str">
        <f t="shared" si="440"/>
        <v/>
      </c>
      <c r="BJ2006" t="str">
        <f t="shared" si="441"/>
        <v>OK</v>
      </c>
      <c r="BK2006" s="130" t="s">
        <v>5302</v>
      </c>
      <c r="BL2006" s="130" t="e">
        <v>#VALUE!</v>
      </c>
      <c r="BM2006" s="131" t="s">
        <v>33</v>
      </c>
      <c r="BN2006" s="131" t="e">
        <v>#VALUE!</v>
      </c>
      <c r="BO2006" t="e">
        <v>#N/A</v>
      </c>
      <c r="BP2006">
        <v>0</v>
      </c>
    </row>
    <row r="2007" spans="1:68" ht="25.2" x14ac:dyDescent="0.3">
      <c r="A2007" s="1"/>
      <c r="B2007" s="47">
        <v>1732</v>
      </c>
      <c r="C2007" s="45">
        <v>1033678</v>
      </c>
      <c r="D2007" s="29"/>
      <c r="E2007" s="29"/>
      <c r="F2007" s="52" t="s">
        <v>1388</v>
      </c>
      <c r="G2007" s="29" t="s">
        <v>31</v>
      </c>
      <c r="H2007" s="148"/>
      <c r="I2007" s="148" t="s">
        <v>32</v>
      </c>
      <c r="J2007" s="147" t="s">
        <v>33</v>
      </c>
      <c r="K2007" s="148">
        <v>0</v>
      </c>
      <c r="L2007" s="148" t="s">
        <v>32</v>
      </c>
      <c r="M2007" s="147" t="s">
        <v>33</v>
      </c>
      <c r="N2007" s="29" t="str">
        <f t="shared" si="433"/>
        <v/>
      </c>
      <c r="O2007" s="29" t="str">
        <f t="shared" si="434"/>
        <v/>
      </c>
      <c r="P2007" s="29" t="str">
        <f t="shared" si="435"/>
        <v/>
      </c>
      <c r="Q2007" s="29" t="str">
        <f t="shared" si="436"/>
        <v/>
      </c>
      <c r="R2007" s="29" t="str">
        <f t="shared" si="437"/>
        <v/>
      </c>
      <c r="S2007" s="29" t="str">
        <f t="shared" si="438"/>
        <v/>
      </c>
      <c r="T2007" s="29" t="str">
        <f t="shared" si="439"/>
        <v/>
      </c>
      <c r="U2007" s="29"/>
      <c r="V2007" s="29"/>
      <c r="W2007" s="38" t="s">
        <v>1214</v>
      </c>
      <c r="X2007" s="29" t="s">
        <v>158</v>
      </c>
      <c r="Y2007" s="146">
        <v>4760</v>
      </c>
      <c r="Z2007" s="33">
        <v>6093</v>
      </c>
      <c r="AA2007" s="34">
        <f t="shared" si="431"/>
        <v>0.28000000000000003</v>
      </c>
      <c r="AB2007" s="33">
        <f t="shared" si="426"/>
        <v>6093</v>
      </c>
      <c r="AC2007" s="34">
        <f t="shared" si="432"/>
        <v>0.28004190924017575</v>
      </c>
      <c r="AD2007" s="145">
        <f t="shared" si="430"/>
        <v>5077.5</v>
      </c>
      <c r="AE2007" s="105">
        <v>3966.6669999999999</v>
      </c>
      <c r="AF2007" s="34" t="s">
        <v>36</v>
      </c>
      <c r="AG2007" s="34" t="s">
        <v>36</v>
      </c>
      <c r="AH2007" s="34" t="s">
        <v>36</v>
      </c>
      <c r="AI2007" s="29">
        <v>0.17599999999999999</v>
      </c>
      <c r="AJ2007" s="29">
        <v>4.8799999999999999E-4</v>
      </c>
      <c r="AK2007" s="29">
        <v>0</v>
      </c>
      <c r="AL2007" s="29">
        <v>0</v>
      </c>
      <c r="AM2007" s="29" t="s">
        <v>28</v>
      </c>
      <c r="AN2007" s="175" t="s">
        <v>27</v>
      </c>
      <c r="AO2007" s="29" t="s">
        <v>28</v>
      </c>
      <c r="AP2007" s="29">
        <v>1</v>
      </c>
      <c r="AQ2007" s="29">
        <v>40</v>
      </c>
      <c r="AR2007" s="29">
        <v>40</v>
      </c>
      <c r="AS2007" s="29">
        <v>305</v>
      </c>
      <c r="AT2007" s="29">
        <v>0.17599999999999999</v>
      </c>
      <c r="AU2007" s="144">
        <v>4.8799999999999999E-4</v>
      </c>
      <c r="AV2007" s="36" t="s">
        <v>28</v>
      </c>
      <c r="AW2007" s="102" t="s">
        <v>33</v>
      </c>
      <c r="AX2007" s="129" t="s">
        <v>33</v>
      </c>
      <c r="AY2007" s="106">
        <v>4</v>
      </c>
      <c r="BD2007" t="s">
        <v>1273</v>
      </c>
      <c r="BE2007" t="s">
        <v>4505</v>
      </c>
      <c r="BF2007" t="s">
        <v>4739</v>
      </c>
      <c r="BH2007" t="str">
        <f t="shared" si="440"/>
        <v/>
      </c>
      <c r="BJ2007" t="str">
        <f t="shared" si="441"/>
        <v>OK</v>
      </c>
      <c r="BK2007" s="130" t="s">
        <v>5302</v>
      </c>
      <c r="BL2007" s="130" t="e">
        <v>#VALUE!</v>
      </c>
      <c r="BM2007" s="131" t="s">
        <v>33</v>
      </c>
      <c r="BN2007" s="131" t="e">
        <v>#VALUE!</v>
      </c>
      <c r="BO2007" t="e">
        <v>#N/A</v>
      </c>
      <c r="BP2007">
        <v>0</v>
      </c>
    </row>
    <row r="2008" spans="1:68" ht="25.2" x14ac:dyDescent="0.3">
      <c r="A2008" s="1"/>
      <c r="B2008" s="47">
        <v>1733</v>
      </c>
      <c r="C2008" s="45">
        <v>1056656</v>
      </c>
      <c r="D2008" s="40">
        <v>1033656</v>
      </c>
      <c r="E2008" s="40"/>
      <c r="F2008" s="31" t="s">
        <v>1389</v>
      </c>
      <c r="G2008" s="29" t="s">
        <v>31</v>
      </c>
      <c r="H2008" s="37"/>
      <c r="I2008" s="148" t="s">
        <v>33</v>
      </c>
      <c r="J2008" s="147" t="s">
        <v>33</v>
      </c>
      <c r="K2008" s="148" t="e">
        <v>#N/A</v>
      </c>
      <c r="L2008" s="148" t="s">
        <v>32</v>
      </c>
      <c r="M2008" s="147" t="s">
        <v>33</v>
      </c>
      <c r="N2008" s="29">
        <f t="shared" si="433"/>
        <v>1033656</v>
      </c>
      <c r="O2008" s="29" t="str">
        <f t="shared" si="434"/>
        <v/>
      </c>
      <c r="P2008" s="29" t="str">
        <f t="shared" si="435"/>
        <v/>
      </c>
      <c r="Q2008" s="29" t="str">
        <f t="shared" si="436"/>
        <v/>
      </c>
      <c r="R2008" s="29" t="str">
        <f t="shared" si="437"/>
        <v/>
      </c>
      <c r="S2008" s="29" t="str">
        <f t="shared" si="438"/>
        <v/>
      </c>
      <c r="T2008" s="29" t="str">
        <f t="shared" si="439"/>
        <v/>
      </c>
      <c r="U2008" s="40" t="s">
        <v>33</v>
      </c>
      <c r="V2008" s="40"/>
      <c r="W2008" s="38" t="s">
        <v>1214</v>
      </c>
      <c r="X2008" s="29" t="s">
        <v>158</v>
      </c>
      <c r="Y2008" s="146">
        <v>12572</v>
      </c>
      <c r="Z2008" s="33">
        <v>16092</v>
      </c>
      <c r="AA2008" s="34">
        <f t="shared" si="431"/>
        <v>0.28000000000000003</v>
      </c>
      <c r="AB2008" s="33">
        <f t="shared" si="426"/>
        <v>16092</v>
      </c>
      <c r="AC2008" s="34">
        <f t="shared" si="432"/>
        <v>0.27998723258074354</v>
      </c>
      <c r="AD2008" s="145">
        <f t="shared" si="430"/>
        <v>13410</v>
      </c>
      <c r="AE2008" s="105">
        <v>10476.666999999999</v>
      </c>
      <c r="AF2008" s="34" t="s">
        <v>36</v>
      </c>
      <c r="AG2008" s="34" t="s">
        <v>36</v>
      </c>
      <c r="AH2008" s="34" t="s">
        <v>36</v>
      </c>
      <c r="AI2008" s="29">
        <v>0.34</v>
      </c>
      <c r="AJ2008" s="29">
        <v>3.0000000000000001E-3</v>
      </c>
      <c r="AK2008" s="29">
        <v>0</v>
      </c>
      <c r="AL2008" s="29">
        <v>0</v>
      </c>
      <c r="AM2008" s="29" t="s">
        <v>28</v>
      </c>
      <c r="AN2008" s="175" t="s">
        <v>27</v>
      </c>
      <c r="AO2008" s="29" t="s">
        <v>28</v>
      </c>
      <c r="AP2008" s="29">
        <v>1</v>
      </c>
      <c r="AQ2008" s="29" t="s">
        <v>33</v>
      </c>
      <c r="AR2008" s="29" t="s">
        <v>33</v>
      </c>
      <c r="AS2008" s="29" t="s">
        <v>33</v>
      </c>
      <c r="AT2008" s="29">
        <v>0.34</v>
      </c>
      <c r="AU2008" s="144">
        <v>3.0000000000000001E-3</v>
      </c>
      <c r="AV2008" s="36" t="s">
        <v>28</v>
      </c>
      <c r="AW2008" s="102" t="s">
        <v>33</v>
      </c>
      <c r="AX2008" s="129" t="s">
        <v>33</v>
      </c>
      <c r="AY2008" s="106" t="e">
        <v>#N/A</v>
      </c>
      <c r="BD2008" t="s">
        <v>4506</v>
      </c>
      <c r="BE2008" t="s">
        <v>4507</v>
      </c>
      <c r="BF2008" t="s">
        <v>4747</v>
      </c>
      <c r="BH2008" t="str">
        <f t="shared" si="440"/>
        <v/>
      </c>
      <c r="BJ2008" t="str">
        <f t="shared" si="441"/>
        <v>OK</v>
      </c>
      <c r="BK2008" s="130" t="s">
        <v>5302</v>
      </c>
      <c r="BL2008" s="130" t="e">
        <v>#VALUE!</v>
      </c>
      <c r="BM2008" s="131" t="s">
        <v>33</v>
      </c>
      <c r="BN2008" s="131" t="e">
        <v>#VALUE!</v>
      </c>
      <c r="BO2008" t="e">
        <v>#N/A</v>
      </c>
      <c r="BP2008">
        <v>0</v>
      </c>
    </row>
    <row r="2009" spans="1:68" ht="25.2" x14ac:dyDescent="0.3">
      <c r="A2009" s="1"/>
      <c r="B2009" s="47">
        <v>1734</v>
      </c>
      <c r="C2009" s="45">
        <v>1033657</v>
      </c>
      <c r="D2009" s="40" t="s">
        <v>33</v>
      </c>
      <c r="E2009" s="40"/>
      <c r="F2009" s="31" t="s">
        <v>1390</v>
      </c>
      <c r="G2009" s="29" t="s">
        <v>31</v>
      </c>
      <c r="H2009" s="29"/>
      <c r="I2009" s="148" t="s">
        <v>33</v>
      </c>
      <c r="J2009" s="147" t="s">
        <v>33</v>
      </c>
      <c r="K2009" s="148" t="e">
        <v>#N/A</v>
      </c>
      <c r="L2009" s="148" t="s">
        <v>32</v>
      </c>
      <c r="M2009" s="147" t="s">
        <v>33</v>
      </c>
      <c r="N2009" s="29" t="str">
        <f t="shared" si="433"/>
        <v/>
      </c>
      <c r="O2009" s="29" t="str">
        <f t="shared" si="434"/>
        <v/>
      </c>
      <c r="P2009" s="29" t="str">
        <f t="shared" si="435"/>
        <v/>
      </c>
      <c r="Q2009" s="29" t="str">
        <f t="shared" si="436"/>
        <v/>
      </c>
      <c r="R2009" s="29" t="str">
        <f t="shared" si="437"/>
        <v/>
      </c>
      <c r="S2009" s="29" t="str">
        <f t="shared" si="438"/>
        <v/>
      </c>
      <c r="T2009" s="29" t="str">
        <f t="shared" si="439"/>
        <v/>
      </c>
      <c r="U2009" s="40" t="s">
        <v>33</v>
      </c>
      <c r="V2009" s="40"/>
      <c r="W2009" s="38" t="s">
        <v>1214</v>
      </c>
      <c r="X2009" s="29" t="s">
        <v>158</v>
      </c>
      <c r="Y2009" s="146">
        <v>12572</v>
      </c>
      <c r="Z2009" s="33">
        <v>16092</v>
      </c>
      <c r="AA2009" s="34">
        <f t="shared" si="431"/>
        <v>0.28000000000000003</v>
      </c>
      <c r="AB2009" s="33">
        <f t="shared" si="426"/>
        <v>16092</v>
      </c>
      <c r="AC2009" s="34">
        <f t="shared" si="432"/>
        <v>0.27998723258074354</v>
      </c>
      <c r="AD2009" s="145">
        <f t="shared" si="430"/>
        <v>13410</v>
      </c>
      <c r="AE2009" s="105">
        <v>10476.666999999999</v>
      </c>
      <c r="AF2009" s="34" t="s">
        <v>36</v>
      </c>
      <c r="AG2009" s="34" t="s">
        <v>36</v>
      </c>
      <c r="AH2009" s="34" t="s">
        <v>36</v>
      </c>
      <c r="AI2009" s="29">
        <v>0.86</v>
      </c>
      <c r="AJ2009" s="29">
        <v>1.0404E-2</v>
      </c>
      <c r="AK2009" s="29">
        <v>0</v>
      </c>
      <c r="AL2009" s="29">
        <v>0</v>
      </c>
      <c r="AM2009" s="29" t="s">
        <v>28</v>
      </c>
      <c r="AN2009" s="175" t="s">
        <v>27</v>
      </c>
      <c r="AO2009" s="29" t="s">
        <v>28</v>
      </c>
      <c r="AP2009" s="29">
        <v>1</v>
      </c>
      <c r="AQ2009" s="29" t="s">
        <v>33</v>
      </c>
      <c r="AR2009" s="29" t="s">
        <v>33</v>
      </c>
      <c r="AS2009" s="29" t="s">
        <v>33</v>
      </c>
      <c r="AT2009" s="29">
        <v>0.86</v>
      </c>
      <c r="AU2009" s="144">
        <v>1.0404E-2</v>
      </c>
      <c r="AV2009" s="36" t="s">
        <v>28</v>
      </c>
      <c r="AW2009" s="102" t="s">
        <v>33</v>
      </c>
      <c r="AX2009" s="129" t="s">
        <v>33</v>
      </c>
      <c r="AY2009" s="106" t="e">
        <v>#N/A</v>
      </c>
      <c r="BD2009" t="s">
        <v>4508</v>
      </c>
      <c r="BE2009" t="s">
        <v>4509</v>
      </c>
      <c r="BF2009" t="s">
        <v>4740</v>
      </c>
      <c r="BH2009" t="str">
        <f t="shared" si="440"/>
        <v/>
      </c>
      <c r="BJ2009" t="str">
        <f t="shared" si="441"/>
        <v>OK</v>
      </c>
      <c r="BK2009" s="130" t="s">
        <v>5302</v>
      </c>
      <c r="BL2009" s="130" t="e">
        <v>#VALUE!</v>
      </c>
      <c r="BM2009" s="131" t="s">
        <v>33</v>
      </c>
      <c r="BN2009" s="131" t="e">
        <v>#VALUE!</v>
      </c>
      <c r="BO2009" t="e">
        <v>#N/A</v>
      </c>
      <c r="BP2009">
        <v>0</v>
      </c>
    </row>
    <row r="2010" spans="1:68" ht="25.2" x14ac:dyDescent="0.3">
      <c r="A2010" s="1"/>
      <c r="B2010" s="47">
        <v>1735</v>
      </c>
      <c r="C2010" s="45">
        <v>1033659</v>
      </c>
      <c r="D2010" s="40" t="s">
        <v>33</v>
      </c>
      <c r="E2010" s="40"/>
      <c r="F2010" s="31" t="s">
        <v>1391</v>
      </c>
      <c r="G2010" s="29" t="s">
        <v>31</v>
      </c>
      <c r="H2010" s="29"/>
      <c r="I2010" s="148" t="s">
        <v>33</v>
      </c>
      <c r="J2010" s="147" t="s">
        <v>33</v>
      </c>
      <c r="K2010" s="148" t="e">
        <v>#N/A</v>
      </c>
      <c r="L2010" s="148" t="s">
        <v>32</v>
      </c>
      <c r="M2010" s="147" t="s">
        <v>33</v>
      </c>
      <c r="N2010" s="29" t="str">
        <f t="shared" si="433"/>
        <v/>
      </c>
      <c r="O2010" s="29" t="str">
        <f t="shared" si="434"/>
        <v/>
      </c>
      <c r="P2010" s="29" t="str">
        <f t="shared" si="435"/>
        <v/>
      </c>
      <c r="Q2010" s="29" t="str">
        <f t="shared" si="436"/>
        <v/>
      </c>
      <c r="R2010" s="29" t="str">
        <f t="shared" si="437"/>
        <v/>
      </c>
      <c r="S2010" s="29" t="str">
        <f t="shared" si="438"/>
        <v/>
      </c>
      <c r="T2010" s="29" t="str">
        <f t="shared" si="439"/>
        <v/>
      </c>
      <c r="U2010" s="40" t="s">
        <v>33</v>
      </c>
      <c r="V2010" s="40"/>
      <c r="W2010" s="38" t="s">
        <v>1214</v>
      </c>
      <c r="X2010" s="29" t="s">
        <v>158</v>
      </c>
      <c r="Y2010" s="146">
        <v>3230</v>
      </c>
      <c r="Z2010" s="33">
        <v>4134</v>
      </c>
      <c r="AA2010" s="34">
        <f t="shared" si="431"/>
        <v>0.28000000000000003</v>
      </c>
      <c r="AB2010" s="33">
        <f t="shared" si="426"/>
        <v>4134</v>
      </c>
      <c r="AC2010" s="34">
        <f t="shared" si="432"/>
        <v>0.27987600249213596</v>
      </c>
      <c r="AD2010" s="145">
        <f t="shared" si="430"/>
        <v>3445</v>
      </c>
      <c r="AE2010" s="105">
        <v>2691.6669999999999</v>
      </c>
      <c r="AF2010" s="34" t="s">
        <v>36</v>
      </c>
      <c r="AG2010" s="34" t="s">
        <v>36</v>
      </c>
      <c r="AH2010" s="34" t="s">
        <v>36</v>
      </c>
      <c r="AI2010" s="29">
        <v>0.17</v>
      </c>
      <c r="AJ2010" s="29">
        <v>6.7699999999999998E-4</v>
      </c>
      <c r="AK2010" s="29">
        <v>0</v>
      </c>
      <c r="AL2010" s="29">
        <v>0</v>
      </c>
      <c r="AM2010" s="29" t="s">
        <v>28</v>
      </c>
      <c r="AN2010" s="175" t="s">
        <v>27</v>
      </c>
      <c r="AO2010" s="29" t="s">
        <v>28</v>
      </c>
      <c r="AP2010" s="29">
        <v>1</v>
      </c>
      <c r="AQ2010" s="29">
        <v>500</v>
      </c>
      <c r="AR2010" s="29">
        <v>500</v>
      </c>
      <c r="AS2010" s="29">
        <v>300</v>
      </c>
      <c r="AT2010" s="29">
        <v>0.17</v>
      </c>
      <c r="AU2010" s="144">
        <v>7.4999999999999997E-2</v>
      </c>
      <c r="AV2010" s="36" t="s">
        <v>28</v>
      </c>
      <c r="AW2010" s="102" t="s">
        <v>33</v>
      </c>
      <c r="AX2010" s="129" t="s">
        <v>33</v>
      </c>
      <c r="AY2010" s="106" t="e">
        <v>#N/A</v>
      </c>
      <c r="BD2010" t="s">
        <v>4506</v>
      </c>
      <c r="BE2010" t="s">
        <v>4510</v>
      </c>
      <c r="BF2010" t="s">
        <v>4739</v>
      </c>
      <c r="BH2010" t="str">
        <f t="shared" si="440"/>
        <v/>
      </c>
      <c r="BJ2010" t="str">
        <f t="shared" si="441"/>
        <v>OK</v>
      </c>
      <c r="BK2010" s="130" t="s">
        <v>5302</v>
      </c>
      <c r="BL2010" s="130" t="e">
        <v>#VALUE!</v>
      </c>
      <c r="BM2010" s="131" t="s">
        <v>33</v>
      </c>
      <c r="BN2010" s="131" t="e">
        <v>#VALUE!</v>
      </c>
      <c r="BO2010" t="e">
        <v>#N/A</v>
      </c>
      <c r="BP2010">
        <v>0</v>
      </c>
    </row>
    <row r="2011" spans="1:68" ht="25.2" x14ac:dyDescent="0.3">
      <c r="A2011" s="1"/>
      <c r="B2011" s="47">
        <v>1736</v>
      </c>
      <c r="C2011" s="45">
        <v>1033660</v>
      </c>
      <c r="D2011" s="40" t="s">
        <v>33</v>
      </c>
      <c r="E2011" s="40"/>
      <c r="F2011" s="31" t="s">
        <v>1392</v>
      </c>
      <c r="G2011" s="29" t="s">
        <v>31</v>
      </c>
      <c r="H2011" s="29"/>
      <c r="I2011" s="148" t="s">
        <v>32</v>
      </c>
      <c r="J2011" s="147" t="s">
        <v>33</v>
      </c>
      <c r="K2011" s="148">
        <v>0</v>
      </c>
      <c r="L2011" s="148" t="s">
        <v>32</v>
      </c>
      <c r="M2011" s="147">
        <v>42766</v>
      </c>
      <c r="N2011" s="29" t="str">
        <f t="shared" si="433"/>
        <v/>
      </c>
      <c r="O2011" s="29" t="str">
        <f t="shared" si="434"/>
        <v/>
      </c>
      <c r="P2011" s="29" t="str">
        <f t="shared" si="435"/>
        <v/>
      </c>
      <c r="Q2011" s="29" t="str">
        <f t="shared" si="436"/>
        <v/>
      </c>
      <c r="R2011" s="29" t="str">
        <f t="shared" si="437"/>
        <v/>
      </c>
      <c r="S2011" s="29" t="str">
        <f t="shared" si="438"/>
        <v/>
      </c>
      <c r="T2011" s="29" t="str">
        <f t="shared" si="439"/>
        <v/>
      </c>
      <c r="U2011" s="40" t="s">
        <v>33</v>
      </c>
      <c r="V2011" s="40"/>
      <c r="W2011" s="38" t="s">
        <v>1214</v>
      </c>
      <c r="X2011" s="29" t="s">
        <v>158</v>
      </c>
      <c r="Y2011" s="146">
        <v>4143</v>
      </c>
      <c r="Z2011" s="33">
        <v>5303</v>
      </c>
      <c r="AA2011" s="34">
        <f t="shared" si="431"/>
        <v>0.28000000000000003</v>
      </c>
      <c r="AB2011" s="33">
        <f t="shared" si="426"/>
        <v>5303</v>
      </c>
      <c r="AC2011" s="34">
        <f t="shared" si="432"/>
        <v>0.27999044170890669</v>
      </c>
      <c r="AD2011" s="145">
        <f t="shared" si="430"/>
        <v>4419.1670000000004</v>
      </c>
      <c r="AE2011" s="105">
        <v>3452.5</v>
      </c>
      <c r="AF2011" s="34" t="s">
        <v>36</v>
      </c>
      <c r="AG2011" s="34" t="s">
        <v>36</v>
      </c>
      <c r="AH2011" s="34" t="s">
        <v>36</v>
      </c>
      <c r="AI2011" s="29">
        <v>0.18</v>
      </c>
      <c r="AJ2011" s="29">
        <v>1.0889999999999999E-3</v>
      </c>
      <c r="AK2011" s="29">
        <v>0</v>
      </c>
      <c r="AL2011" s="29">
        <v>0</v>
      </c>
      <c r="AM2011" s="29" t="s">
        <v>28</v>
      </c>
      <c r="AN2011" s="175" t="s">
        <v>27</v>
      </c>
      <c r="AO2011" s="29" t="s">
        <v>28</v>
      </c>
      <c r="AP2011" s="29">
        <v>1</v>
      </c>
      <c r="AQ2011" s="29">
        <v>90</v>
      </c>
      <c r="AR2011" s="29">
        <v>110</v>
      </c>
      <c r="AS2011" s="29">
        <v>110</v>
      </c>
      <c r="AT2011" s="29">
        <v>0.18</v>
      </c>
      <c r="AU2011" s="144">
        <v>1.0889999999999999E-3</v>
      </c>
      <c r="AV2011" s="36" t="s">
        <v>28</v>
      </c>
      <c r="AW2011" s="102" t="s">
        <v>33</v>
      </c>
      <c r="AX2011" s="129" t="s">
        <v>33</v>
      </c>
      <c r="AY2011" s="106">
        <v>2</v>
      </c>
      <c r="BD2011" t="s">
        <v>4511</v>
      </c>
      <c r="BE2011" t="s">
        <v>4351</v>
      </c>
      <c r="BF2011" t="s">
        <v>4739</v>
      </c>
      <c r="BH2011" t="str">
        <f t="shared" si="440"/>
        <v/>
      </c>
      <c r="BJ2011" t="str">
        <f t="shared" si="441"/>
        <v>OK</v>
      </c>
      <c r="BK2011" s="130" t="s">
        <v>5302</v>
      </c>
      <c r="BL2011" s="130" t="e">
        <v>#VALUE!</v>
      </c>
      <c r="BM2011" s="131" t="s">
        <v>33</v>
      </c>
      <c r="BN2011" s="131" t="e">
        <v>#VALUE!</v>
      </c>
      <c r="BO2011" t="e">
        <v>#N/A</v>
      </c>
      <c r="BP2011">
        <v>0</v>
      </c>
    </row>
    <row r="2012" spans="1:68" ht="25.2" x14ac:dyDescent="0.3">
      <c r="A2012" s="1"/>
      <c r="B2012" s="47">
        <v>1737</v>
      </c>
      <c r="C2012" s="45">
        <v>1033661</v>
      </c>
      <c r="D2012" s="40" t="s">
        <v>33</v>
      </c>
      <c r="E2012" s="40"/>
      <c r="F2012" s="52" t="s">
        <v>1393</v>
      </c>
      <c r="G2012" s="29" t="s">
        <v>31</v>
      </c>
      <c r="H2012" s="70" t="s">
        <v>82</v>
      </c>
      <c r="I2012" s="148" t="s">
        <v>32</v>
      </c>
      <c r="J2012" s="147" t="s">
        <v>4038</v>
      </c>
      <c r="K2012" s="148" t="e">
        <v>#N/A</v>
      </c>
      <c r="L2012" s="148" t="s">
        <v>32</v>
      </c>
      <c r="M2012" s="147" t="s">
        <v>33</v>
      </c>
      <c r="N2012" s="29" t="str">
        <f t="shared" si="433"/>
        <v/>
      </c>
      <c r="O2012" s="29" t="str">
        <f t="shared" si="434"/>
        <v/>
      </c>
      <c r="P2012" s="29" t="str">
        <f t="shared" si="435"/>
        <v/>
      </c>
      <c r="Q2012" s="29" t="str">
        <f t="shared" si="436"/>
        <v/>
      </c>
      <c r="R2012" s="29" t="str">
        <f t="shared" si="437"/>
        <v/>
      </c>
      <c r="S2012" s="29" t="str">
        <f t="shared" si="438"/>
        <v/>
      </c>
      <c r="T2012" s="29" t="str">
        <f t="shared" si="439"/>
        <v/>
      </c>
      <c r="U2012" s="46" t="s">
        <v>33</v>
      </c>
      <c r="V2012" s="46"/>
      <c r="W2012" s="38" t="s">
        <v>1214</v>
      </c>
      <c r="X2012" s="29" t="s">
        <v>158</v>
      </c>
      <c r="Y2012" s="146">
        <v>9152</v>
      </c>
      <c r="Z2012" s="33">
        <v>11714</v>
      </c>
      <c r="AA2012" s="34">
        <f t="shared" si="431"/>
        <v>0.28000000000000003</v>
      </c>
      <c r="AB2012" s="33">
        <f t="shared" si="426"/>
        <v>11714</v>
      </c>
      <c r="AC2012" s="34">
        <f t="shared" si="432"/>
        <v>0.2799387989537237</v>
      </c>
      <c r="AD2012" s="145">
        <f t="shared" si="430"/>
        <v>9761.6669999999995</v>
      </c>
      <c r="AE2012" s="105">
        <v>7626.6670000000004</v>
      </c>
      <c r="AF2012" s="34" t="s">
        <v>138</v>
      </c>
      <c r="AG2012" s="34" t="s">
        <v>138</v>
      </c>
      <c r="AH2012" s="34" t="s">
        <v>138</v>
      </c>
      <c r="AI2012" s="29">
        <v>0.78</v>
      </c>
      <c r="AJ2012" s="29">
        <v>3.9680000000000002E-3</v>
      </c>
      <c r="AK2012" s="29">
        <v>0</v>
      </c>
      <c r="AL2012" s="29">
        <v>0</v>
      </c>
      <c r="AM2012" s="29" t="s">
        <v>28</v>
      </c>
      <c r="AN2012" s="175" t="s">
        <v>27</v>
      </c>
      <c r="AO2012" s="29" t="s">
        <v>27</v>
      </c>
      <c r="AP2012" s="29">
        <v>1</v>
      </c>
      <c r="AQ2012" s="29">
        <v>160</v>
      </c>
      <c r="AR2012" s="29">
        <v>160</v>
      </c>
      <c r="AS2012" s="29">
        <v>155</v>
      </c>
      <c r="AT2012" s="29">
        <v>0.78</v>
      </c>
      <c r="AU2012" s="144">
        <v>3.9680000000000002E-3</v>
      </c>
      <c r="AV2012" s="36" t="s">
        <v>28</v>
      </c>
      <c r="AW2012" s="102" t="s">
        <v>33</v>
      </c>
      <c r="AX2012" s="129" t="s">
        <v>33</v>
      </c>
      <c r="AY2012" s="106">
        <v>6</v>
      </c>
      <c r="BD2012" t="s">
        <v>4512</v>
      </c>
      <c r="BE2012">
        <v>0</v>
      </c>
      <c r="BF2012" t="s">
        <v>4739</v>
      </c>
      <c r="BH2012" t="str">
        <f t="shared" si="440"/>
        <v/>
      </c>
      <c r="BJ2012" t="str">
        <f t="shared" si="441"/>
        <v>OK</v>
      </c>
      <c r="BK2012" s="130" t="s">
        <v>5302</v>
      </c>
      <c r="BL2012" s="130" t="e">
        <v>#VALUE!</v>
      </c>
      <c r="BM2012" s="131" t="s">
        <v>33</v>
      </c>
      <c r="BN2012" s="131" t="e">
        <v>#VALUE!</v>
      </c>
      <c r="BO2012" t="e">
        <v>#N/A</v>
      </c>
      <c r="BP2012">
        <v>0</v>
      </c>
    </row>
    <row r="2013" spans="1:68" ht="25.2" x14ac:dyDescent="0.3">
      <c r="A2013" s="1"/>
      <c r="B2013" s="47">
        <v>1738</v>
      </c>
      <c r="C2013" s="45">
        <v>1033662</v>
      </c>
      <c r="D2013" s="40" t="s">
        <v>33</v>
      </c>
      <c r="E2013" s="40"/>
      <c r="F2013" s="31" t="s">
        <v>1395</v>
      </c>
      <c r="G2013" s="29" t="s">
        <v>31</v>
      </c>
      <c r="H2013" s="29"/>
      <c r="I2013" s="148" t="s">
        <v>33</v>
      </c>
      <c r="J2013" s="147" t="s">
        <v>33</v>
      </c>
      <c r="K2013" s="148" t="e">
        <v>#N/A</v>
      </c>
      <c r="L2013" s="148" t="s">
        <v>32</v>
      </c>
      <c r="M2013" s="147" t="s">
        <v>33</v>
      </c>
      <c r="N2013" s="29" t="str">
        <f t="shared" si="433"/>
        <v/>
      </c>
      <c r="O2013" s="29" t="str">
        <f t="shared" si="434"/>
        <v/>
      </c>
      <c r="P2013" s="29" t="str">
        <f t="shared" si="435"/>
        <v/>
      </c>
      <c r="Q2013" s="29" t="str">
        <f t="shared" si="436"/>
        <v/>
      </c>
      <c r="R2013" s="29" t="str">
        <f t="shared" si="437"/>
        <v/>
      </c>
      <c r="S2013" s="29" t="str">
        <f t="shared" si="438"/>
        <v/>
      </c>
      <c r="T2013" s="29" t="str">
        <f t="shared" si="439"/>
        <v/>
      </c>
      <c r="U2013" s="40" t="s">
        <v>33</v>
      </c>
      <c r="V2013" s="40"/>
      <c r="W2013" s="38" t="s">
        <v>1214</v>
      </c>
      <c r="X2013" s="29" t="s">
        <v>158</v>
      </c>
      <c r="Y2013" s="146">
        <v>2639</v>
      </c>
      <c r="Z2013" s="33">
        <v>3378</v>
      </c>
      <c r="AA2013" s="34">
        <f t="shared" si="431"/>
        <v>0.28000000000000003</v>
      </c>
      <c r="AB2013" s="33">
        <f t="shared" si="426"/>
        <v>3378</v>
      </c>
      <c r="AC2013" s="34">
        <f t="shared" si="432"/>
        <v>0.28003012049562409</v>
      </c>
      <c r="AD2013" s="145">
        <f t="shared" si="430"/>
        <v>2815</v>
      </c>
      <c r="AE2013" s="105">
        <v>2199.1669999999999</v>
      </c>
      <c r="AF2013" s="34" t="s">
        <v>36</v>
      </c>
      <c r="AG2013" s="34" t="s">
        <v>36</v>
      </c>
      <c r="AH2013" s="34" t="s">
        <v>36</v>
      </c>
      <c r="AI2013" s="29">
        <v>0.25</v>
      </c>
      <c r="AJ2013" s="29">
        <v>2.2230000000000001E-3</v>
      </c>
      <c r="AK2013" s="29">
        <v>0</v>
      </c>
      <c r="AL2013" s="29">
        <v>0</v>
      </c>
      <c r="AM2013" s="29" t="s">
        <v>28</v>
      </c>
      <c r="AN2013" s="175" t="s">
        <v>27</v>
      </c>
      <c r="AO2013" s="29" t="s">
        <v>28</v>
      </c>
      <c r="AP2013" s="29">
        <v>1</v>
      </c>
      <c r="AQ2013" s="29" t="s">
        <v>33</v>
      </c>
      <c r="AR2013" s="29" t="s">
        <v>33</v>
      </c>
      <c r="AS2013" s="29" t="s">
        <v>33</v>
      </c>
      <c r="AT2013" s="29"/>
      <c r="AU2013" s="144"/>
      <c r="AV2013" s="36" t="s">
        <v>28</v>
      </c>
      <c r="AW2013" s="102" t="s">
        <v>33</v>
      </c>
      <c r="AX2013" s="129" t="s">
        <v>33</v>
      </c>
      <c r="AY2013" s="106" t="e">
        <v>#N/A</v>
      </c>
      <c r="BD2013" t="s">
        <v>1394</v>
      </c>
      <c r="BE2013" t="s">
        <v>4509</v>
      </c>
      <c r="BF2013" t="s">
        <v>4749</v>
      </c>
      <c r="BH2013" t="str">
        <f t="shared" si="440"/>
        <v/>
      </c>
      <c r="BJ2013" t="str">
        <f t="shared" si="441"/>
        <v>OK</v>
      </c>
      <c r="BK2013" s="130" t="s">
        <v>5302</v>
      </c>
      <c r="BL2013" s="130" t="e">
        <v>#VALUE!</v>
      </c>
      <c r="BM2013" s="131" t="s">
        <v>33</v>
      </c>
      <c r="BN2013" s="131" t="e">
        <v>#VALUE!</v>
      </c>
      <c r="BO2013" t="e">
        <v>#N/A</v>
      </c>
      <c r="BP2013">
        <v>0</v>
      </c>
    </row>
    <row r="2014" spans="1:68" ht="25.2" x14ac:dyDescent="0.3">
      <c r="A2014" s="1"/>
      <c r="B2014" s="47">
        <v>1739</v>
      </c>
      <c r="C2014" s="45">
        <v>1033663</v>
      </c>
      <c r="D2014" s="40" t="s">
        <v>33</v>
      </c>
      <c r="E2014" s="40"/>
      <c r="F2014" s="31" t="s">
        <v>1396</v>
      </c>
      <c r="G2014" s="29" t="s">
        <v>31</v>
      </c>
      <c r="H2014" s="29"/>
      <c r="I2014" s="148" t="s">
        <v>33</v>
      </c>
      <c r="J2014" s="147" t="s">
        <v>33</v>
      </c>
      <c r="K2014" s="148" t="e">
        <v>#N/A</v>
      </c>
      <c r="L2014" s="148" t="s">
        <v>32</v>
      </c>
      <c r="M2014" s="147">
        <v>42605</v>
      </c>
      <c r="N2014" s="29" t="str">
        <f t="shared" si="433"/>
        <v/>
      </c>
      <c r="O2014" s="29" t="str">
        <f t="shared" si="434"/>
        <v/>
      </c>
      <c r="P2014" s="29" t="str">
        <f t="shared" si="435"/>
        <v/>
      </c>
      <c r="Q2014" s="29" t="str">
        <f t="shared" si="436"/>
        <v/>
      </c>
      <c r="R2014" s="29" t="str">
        <f t="shared" si="437"/>
        <v/>
      </c>
      <c r="S2014" s="29" t="str">
        <f t="shared" si="438"/>
        <v/>
      </c>
      <c r="T2014" s="29" t="str">
        <f t="shared" si="439"/>
        <v/>
      </c>
      <c r="U2014" s="40" t="s">
        <v>33</v>
      </c>
      <c r="V2014" s="40"/>
      <c r="W2014" s="38" t="s">
        <v>1214</v>
      </c>
      <c r="X2014" s="29" t="s">
        <v>158</v>
      </c>
      <c r="Y2014" s="146">
        <v>4392</v>
      </c>
      <c r="Z2014" s="33">
        <v>5622</v>
      </c>
      <c r="AA2014" s="34">
        <f t="shared" si="431"/>
        <v>0.28000000000000003</v>
      </c>
      <c r="AB2014" s="33">
        <f t="shared" si="426"/>
        <v>5622</v>
      </c>
      <c r="AC2014" s="34">
        <f t="shared" si="432"/>
        <v>0.28005464480874315</v>
      </c>
      <c r="AD2014" s="145">
        <f t="shared" ref="AD2014:AD2045" si="442">ROUND(Z2014/1.2,3)</f>
        <v>4685</v>
      </c>
      <c r="AE2014" s="105">
        <v>3660</v>
      </c>
      <c r="AF2014" s="34" t="s">
        <v>36</v>
      </c>
      <c r="AG2014" s="34" t="s">
        <v>36</v>
      </c>
      <c r="AH2014" s="34" t="s">
        <v>36</v>
      </c>
      <c r="AI2014" s="29">
        <v>0.52</v>
      </c>
      <c r="AJ2014" s="29">
        <v>3.0000000000000001E-3</v>
      </c>
      <c r="AK2014" s="29">
        <v>0</v>
      </c>
      <c r="AL2014" s="29">
        <v>0</v>
      </c>
      <c r="AM2014" s="29" t="s">
        <v>28</v>
      </c>
      <c r="AN2014" s="175" t="s">
        <v>27</v>
      </c>
      <c r="AO2014" s="29" t="s">
        <v>28</v>
      </c>
      <c r="AP2014" s="29">
        <v>1</v>
      </c>
      <c r="AQ2014" s="29" t="s">
        <v>33</v>
      </c>
      <c r="AR2014" s="29" t="s">
        <v>33</v>
      </c>
      <c r="AS2014" s="29" t="s">
        <v>33</v>
      </c>
      <c r="AT2014" s="29"/>
      <c r="AU2014" s="144"/>
      <c r="AV2014" s="36" t="s">
        <v>28</v>
      </c>
      <c r="AW2014" s="102" t="s">
        <v>33</v>
      </c>
      <c r="AX2014" s="129" t="s">
        <v>33</v>
      </c>
      <c r="AY2014" s="106">
        <v>6</v>
      </c>
      <c r="BD2014" t="s">
        <v>4513</v>
      </c>
      <c r="BE2014" t="s">
        <v>4507</v>
      </c>
      <c r="BF2014" t="s">
        <v>4739</v>
      </c>
      <c r="BH2014" t="str">
        <f t="shared" si="440"/>
        <v/>
      </c>
      <c r="BJ2014" t="str">
        <f t="shared" si="441"/>
        <v>OK</v>
      </c>
      <c r="BK2014" s="130" t="s">
        <v>5302</v>
      </c>
      <c r="BL2014" s="130" t="e">
        <v>#VALUE!</v>
      </c>
      <c r="BM2014" s="131" t="s">
        <v>33</v>
      </c>
      <c r="BN2014" s="131" t="e">
        <v>#VALUE!</v>
      </c>
      <c r="BO2014" t="e">
        <v>#N/A</v>
      </c>
      <c r="BP2014">
        <v>0</v>
      </c>
    </row>
    <row r="2015" spans="1:68" ht="37.799999999999997" x14ac:dyDescent="0.3">
      <c r="A2015" s="9"/>
      <c r="B2015" s="47">
        <v>1740</v>
      </c>
      <c r="C2015" s="45">
        <v>1052123</v>
      </c>
      <c r="D2015" s="45">
        <v>1033664</v>
      </c>
      <c r="E2015" s="45"/>
      <c r="F2015" s="31" t="s">
        <v>1397</v>
      </c>
      <c r="G2015" s="29" t="s">
        <v>31</v>
      </c>
      <c r="H2015" s="70" t="s">
        <v>62</v>
      </c>
      <c r="I2015" s="148" t="s">
        <v>33</v>
      </c>
      <c r="J2015" s="147" t="s">
        <v>33</v>
      </c>
      <c r="K2015" s="148" t="e">
        <v>#N/A</v>
      </c>
      <c r="L2015" s="148" t="s">
        <v>32</v>
      </c>
      <c r="M2015" s="147">
        <v>42605</v>
      </c>
      <c r="N2015" s="29">
        <f t="shared" si="433"/>
        <v>1033664</v>
      </c>
      <c r="O2015" s="29" t="str">
        <f t="shared" si="434"/>
        <v/>
      </c>
      <c r="P2015" s="29" t="str">
        <f t="shared" si="435"/>
        <v/>
      </c>
      <c r="Q2015" s="29" t="str">
        <f t="shared" si="436"/>
        <v/>
      </c>
      <c r="R2015" s="29" t="str">
        <f t="shared" si="437"/>
        <v/>
      </c>
      <c r="S2015" s="29" t="str">
        <f t="shared" si="438"/>
        <v/>
      </c>
      <c r="T2015" s="29" t="str">
        <f t="shared" si="439"/>
        <v/>
      </c>
      <c r="U2015" s="45" t="s">
        <v>33</v>
      </c>
      <c r="V2015" s="45"/>
      <c r="W2015" s="38" t="s">
        <v>1214</v>
      </c>
      <c r="X2015" s="29" t="s">
        <v>158</v>
      </c>
      <c r="Y2015" s="146">
        <v>6798</v>
      </c>
      <c r="Z2015" s="33">
        <v>8702</v>
      </c>
      <c r="AA2015" s="34">
        <f t="shared" si="431"/>
        <v>0.28000000000000003</v>
      </c>
      <c r="AB2015" s="33">
        <f t="shared" si="426"/>
        <v>8702</v>
      </c>
      <c r="AC2015" s="34">
        <f t="shared" si="432"/>
        <v>0.28008243601059141</v>
      </c>
      <c r="AD2015" s="145">
        <f t="shared" si="442"/>
        <v>7251.6670000000004</v>
      </c>
      <c r="AE2015" s="105">
        <v>5665</v>
      </c>
      <c r="AF2015" s="34" t="s">
        <v>36</v>
      </c>
      <c r="AG2015" s="34" t="s">
        <v>36</v>
      </c>
      <c r="AH2015" s="34" t="s">
        <v>36</v>
      </c>
      <c r="AI2015" s="29">
        <v>1.07</v>
      </c>
      <c r="AJ2015" s="29">
        <v>0.01</v>
      </c>
      <c r="AK2015" s="29">
        <v>2</v>
      </c>
      <c r="AL2015" s="29">
        <v>0</v>
      </c>
      <c r="AM2015" s="29" t="s">
        <v>28</v>
      </c>
      <c r="AN2015" s="158" t="s">
        <v>28</v>
      </c>
      <c r="AO2015" s="29" t="s">
        <v>28</v>
      </c>
      <c r="AP2015" s="29">
        <v>1</v>
      </c>
      <c r="AQ2015" s="29">
        <v>400</v>
      </c>
      <c r="AR2015" s="29">
        <v>590</v>
      </c>
      <c r="AS2015" s="29">
        <v>365</v>
      </c>
      <c r="AT2015" s="29">
        <v>1.07</v>
      </c>
      <c r="AU2015" s="144">
        <v>8.6139999999999994E-2</v>
      </c>
      <c r="AV2015" s="36" t="s">
        <v>28</v>
      </c>
      <c r="AW2015" s="102" t="s">
        <v>33</v>
      </c>
      <c r="AX2015" s="129" t="s">
        <v>33</v>
      </c>
      <c r="AY2015" s="106">
        <v>8</v>
      </c>
      <c r="BD2015" t="s">
        <v>4508</v>
      </c>
      <c r="BE2015" t="s">
        <v>4507</v>
      </c>
      <c r="BF2015" t="s">
        <v>4749</v>
      </c>
      <c r="BH2015" t="str">
        <f t="shared" si="440"/>
        <v>AV</v>
      </c>
      <c r="BJ2015" t="str">
        <f t="shared" si="441"/>
        <v>OK</v>
      </c>
      <c r="BK2015" s="130">
        <v>8702</v>
      </c>
      <c r="BL2015" s="130" t="s">
        <v>37</v>
      </c>
      <c r="BM2015" s="131" t="s">
        <v>33</v>
      </c>
      <c r="BN2015" s="131" t="e">
        <v>#VALUE!</v>
      </c>
      <c r="BO2015">
        <v>8702</v>
      </c>
      <c r="BP2015">
        <v>0</v>
      </c>
    </row>
    <row r="2016" spans="1:68" ht="25.2" x14ac:dyDescent="0.3">
      <c r="A2016" s="1"/>
      <c r="B2016" s="47">
        <v>1741</v>
      </c>
      <c r="C2016" s="45">
        <v>1033666</v>
      </c>
      <c r="D2016" s="40" t="s">
        <v>33</v>
      </c>
      <c r="E2016" s="40"/>
      <c r="F2016" s="31" t="s">
        <v>1398</v>
      </c>
      <c r="G2016" s="29" t="s">
        <v>31</v>
      </c>
      <c r="H2016" s="29"/>
      <c r="I2016" s="148" t="s">
        <v>33</v>
      </c>
      <c r="J2016" s="147" t="s">
        <v>33</v>
      </c>
      <c r="K2016" s="148" t="e">
        <v>#N/A</v>
      </c>
      <c r="L2016" s="148" t="s">
        <v>32</v>
      </c>
      <c r="M2016" s="147">
        <v>42766</v>
      </c>
      <c r="N2016" s="29" t="str">
        <f t="shared" si="433"/>
        <v/>
      </c>
      <c r="O2016" s="29" t="str">
        <f t="shared" si="434"/>
        <v/>
      </c>
      <c r="P2016" s="29" t="str">
        <f t="shared" si="435"/>
        <v/>
      </c>
      <c r="Q2016" s="29" t="str">
        <f t="shared" si="436"/>
        <v/>
      </c>
      <c r="R2016" s="29" t="str">
        <f t="shared" si="437"/>
        <v/>
      </c>
      <c r="S2016" s="29" t="str">
        <f t="shared" si="438"/>
        <v/>
      </c>
      <c r="T2016" s="29" t="str">
        <f t="shared" si="439"/>
        <v/>
      </c>
      <c r="U2016" s="40" t="s">
        <v>33</v>
      </c>
      <c r="V2016" s="40"/>
      <c r="W2016" s="38" t="s">
        <v>1214</v>
      </c>
      <c r="X2016" s="29" t="s">
        <v>158</v>
      </c>
      <c r="Y2016" s="146">
        <v>5382</v>
      </c>
      <c r="Z2016" s="33">
        <v>6889</v>
      </c>
      <c r="AA2016" s="34">
        <f t="shared" si="431"/>
        <v>0.28000000000000003</v>
      </c>
      <c r="AB2016" s="33">
        <f t="shared" si="426"/>
        <v>6889</v>
      </c>
      <c r="AC2016" s="34">
        <f t="shared" si="432"/>
        <v>0.28000735785953168</v>
      </c>
      <c r="AD2016" s="145">
        <f t="shared" si="442"/>
        <v>5740.8329999999996</v>
      </c>
      <c r="AE2016" s="105">
        <v>4485</v>
      </c>
      <c r="AF2016" s="34" t="s">
        <v>36</v>
      </c>
      <c r="AG2016" s="34" t="s">
        <v>36</v>
      </c>
      <c r="AH2016" s="34" t="s">
        <v>36</v>
      </c>
      <c r="AI2016" s="29">
        <v>1.1379999999999999</v>
      </c>
      <c r="AJ2016" s="29">
        <v>9.0300000000000005E-4</v>
      </c>
      <c r="AK2016" s="29">
        <v>0</v>
      </c>
      <c r="AL2016" s="29">
        <v>0</v>
      </c>
      <c r="AM2016" s="29" t="s">
        <v>28</v>
      </c>
      <c r="AN2016" s="175" t="s">
        <v>27</v>
      </c>
      <c r="AO2016" s="29" t="s">
        <v>28</v>
      </c>
      <c r="AP2016" s="29">
        <v>1</v>
      </c>
      <c r="AQ2016" s="29">
        <v>288</v>
      </c>
      <c r="AR2016" s="29">
        <v>288</v>
      </c>
      <c r="AS2016" s="29">
        <v>53</v>
      </c>
      <c r="AT2016" s="29"/>
      <c r="AU2016" s="144"/>
      <c r="AV2016" s="36" t="s">
        <v>28</v>
      </c>
      <c r="AW2016" s="102" t="s">
        <v>33</v>
      </c>
      <c r="AX2016" s="129" t="s">
        <v>33</v>
      </c>
      <c r="AY2016" s="106" t="e">
        <v>#N/A</v>
      </c>
      <c r="BD2016" t="s">
        <v>4514</v>
      </c>
      <c r="BE2016" t="s">
        <v>4351</v>
      </c>
      <c r="BF2016" t="s">
        <v>4739</v>
      </c>
      <c r="BH2016" t="str">
        <f t="shared" si="440"/>
        <v/>
      </c>
      <c r="BJ2016" t="str">
        <f t="shared" si="441"/>
        <v>OK</v>
      </c>
      <c r="BK2016" s="130" t="s">
        <v>5302</v>
      </c>
      <c r="BL2016" s="130" t="e">
        <v>#VALUE!</v>
      </c>
      <c r="BM2016" s="131" t="s">
        <v>33</v>
      </c>
      <c r="BN2016" s="131" t="e">
        <v>#VALUE!</v>
      </c>
      <c r="BO2016" t="e">
        <v>#N/A</v>
      </c>
      <c r="BP2016">
        <v>0</v>
      </c>
    </row>
    <row r="2017" spans="1:68" ht="25.2" x14ac:dyDescent="0.3">
      <c r="A2017" s="1"/>
      <c r="B2017" s="47">
        <v>1742</v>
      </c>
      <c r="C2017" s="45">
        <v>1033667</v>
      </c>
      <c r="D2017" s="40" t="s">
        <v>33</v>
      </c>
      <c r="E2017" s="40"/>
      <c r="F2017" s="31" t="s">
        <v>1399</v>
      </c>
      <c r="G2017" s="29" t="s">
        <v>31</v>
      </c>
      <c r="H2017" s="29"/>
      <c r="I2017" s="148" t="s">
        <v>33</v>
      </c>
      <c r="J2017" s="147" t="s">
        <v>33</v>
      </c>
      <c r="K2017" s="148" t="e">
        <v>#N/A</v>
      </c>
      <c r="L2017" s="148" t="s">
        <v>32</v>
      </c>
      <c r="M2017" s="147" t="s">
        <v>33</v>
      </c>
      <c r="N2017" s="29" t="str">
        <f t="shared" si="433"/>
        <v/>
      </c>
      <c r="O2017" s="29" t="str">
        <f t="shared" si="434"/>
        <v/>
      </c>
      <c r="P2017" s="29" t="str">
        <f t="shared" si="435"/>
        <v/>
      </c>
      <c r="Q2017" s="29" t="str">
        <f t="shared" si="436"/>
        <v/>
      </c>
      <c r="R2017" s="29" t="str">
        <f t="shared" si="437"/>
        <v/>
      </c>
      <c r="S2017" s="29" t="str">
        <f t="shared" si="438"/>
        <v/>
      </c>
      <c r="T2017" s="29" t="str">
        <f t="shared" si="439"/>
        <v/>
      </c>
      <c r="U2017" s="40" t="s">
        <v>33</v>
      </c>
      <c r="V2017" s="40"/>
      <c r="W2017" s="38" t="s">
        <v>1214</v>
      </c>
      <c r="X2017" s="29" t="s">
        <v>158</v>
      </c>
      <c r="Y2017" s="146">
        <v>8327</v>
      </c>
      <c r="Z2017" s="33">
        <v>10659</v>
      </c>
      <c r="AA2017" s="34">
        <f t="shared" si="431"/>
        <v>0.28000000000000003</v>
      </c>
      <c r="AB2017" s="33">
        <f t="shared" si="426"/>
        <v>10659</v>
      </c>
      <c r="AC2017" s="34">
        <f t="shared" si="432"/>
        <v>0.28005277866925521</v>
      </c>
      <c r="AD2017" s="145">
        <f t="shared" si="442"/>
        <v>8882.5</v>
      </c>
      <c r="AE2017" s="105">
        <v>6939.1670000000004</v>
      </c>
      <c r="AF2017" s="34" t="s">
        <v>36</v>
      </c>
      <c r="AG2017" s="34" t="s">
        <v>36</v>
      </c>
      <c r="AH2017" s="34" t="s">
        <v>36</v>
      </c>
      <c r="AI2017" s="29">
        <v>1.5</v>
      </c>
      <c r="AJ2017" s="29">
        <v>1.013E-3</v>
      </c>
      <c r="AK2017" s="29">
        <v>0</v>
      </c>
      <c r="AL2017" s="29">
        <v>0</v>
      </c>
      <c r="AM2017" s="29" t="s">
        <v>28</v>
      </c>
      <c r="AN2017" s="175" t="s">
        <v>27</v>
      </c>
      <c r="AO2017" s="29" t="s">
        <v>28</v>
      </c>
      <c r="AP2017" s="29">
        <v>1</v>
      </c>
      <c r="AQ2017" s="29">
        <v>288</v>
      </c>
      <c r="AR2017" s="29">
        <v>288</v>
      </c>
      <c r="AS2017" s="29">
        <v>53</v>
      </c>
      <c r="AT2017" s="29"/>
      <c r="AU2017" s="144"/>
      <c r="AV2017" s="36" t="s">
        <v>28</v>
      </c>
      <c r="AW2017" s="102" t="s">
        <v>33</v>
      </c>
      <c r="AX2017" s="129" t="s">
        <v>33</v>
      </c>
      <c r="AY2017" s="106">
        <v>8</v>
      </c>
      <c r="BD2017" t="s">
        <v>1394</v>
      </c>
      <c r="BE2017" t="s">
        <v>4515</v>
      </c>
      <c r="BF2017" t="s">
        <v>4739</v>
      </c>
      <c r="BH2017" t="str">
        <f t="shared" si="440"/>
        <v/>
      </c>
      <c r="BJ2017" t="str">
        <f t="shared" si="441"/>
        <v>OK</v>
      </c>
      <c r="BK2017" s="130" t="s">
        <v>5302</v>
      </c>
      <c r="BL2017" s="130" t="e">
        <v>#VALUE!</v>
      </c>
      <c r="BM2017" s="131" t="s">
        <v>33</v>
      </c>
      <c r="BN2017" s="131" t="e">
        <v>#VALUE!</v>
      </c>
      <c r="BO2017" t="e">
        <v>#N/A</v>
      </c>
      <c r="BP2017">
        <v>0</v>
      </c>
    </row>
    <row r="2018" spans="1:68" ht="37.799999999999997" x14ac:dyDescent="0.3">
      <c r="A2018" s="1"/>
      <c r="B2018" s="47">
        <v>1743</v>
      </c>
      <c r="C2018" s="45">
        <v>1033668</v>
      </c>
      <c r="D2018" s="40" t="s">
        <v>33</v>
      </c>
      <c r="E2018" s="40"/>
      <c r="F2018" s="31" t="s">
        <v>1400</v>
      </c>
      <c r="G2018" s="29" t="s">
        <v>31</v>
      </c>
      <c r="H2018" s="70" t="s">
        <v>62</v>
      </c>
      <c r="I2018" s="148" t="s">
        <v>33</v>
      </c>
      <c r="J2018" s="147" t="s">
        <v>33</v>
      </c>
      <c r="K2018" s="148" t="e">
        <v>#N/A</v>
      </c>
      <c r="L2018" s="148" t="s">
        <v>32</v>
      </c>
      <c r="M2018" s="147" t="s">
        <v>33</v>
      </c>
      <c r="N2018" s="29" t="str">
        <f t="shared" si="433"/>
        <v/>
      </c>
      <c r="O2018" s="29" t="str">
        <f t="shared" si="434"/>
        <v/>
      </c>
      <c r="P2018" s="29" t="str">
        <f t="shared" si="435"/>
        <v/>
      </c>
      <c r="Q2018" s="29" t="str">
        <f t="shared" si="436"/>
        <v/>
      </c>
      <c r="R2018" s="29" t="str">
        <f t="shared" si="437"/>
        <v/>
      </c>
      <c r="S2018" s="29" t="str">
        <f t="shared" si="438"/>
        <v/>
      </c>
      <c r="T2018" s="29" t="str">
        <f t="shared" si="439"/>
        <v/>
      </c>
      <c r="U2018" s="40" t="s">
        <v>33</v>
      </c>
      <c r="V2018" s="40"/>
      <c r="W2018" s="38" t="s">
        <v>1214</v>
      </c>
      <c r="X2018" s="29" t="s">
        <v>158</v>
      </c>
      <c r="Y2018" s="146">
        <v>10114</v>
      </c>
      <c r="Z2018" s="33">
        <v>12945</v>
      </c>
      <c r="AA2018" s="34">
        <f t="shared" si="431"/>
        <v>0.28000000000000003</v>
      </c>
      <c r="AB2018" s="33">
        <f t="shared" si="426"/>
        <v>12945</v>
      </c>
      <c r="AC2018" s="34">
        <f t="shared" si="432"/>
        <v>0.27990908759774907</v>
      </c>
      <c r="AD2018" s="145">
        <f t="shared" si="442"/>
        <v>10787.5</v>
      </c>
      <c r="AE2018" s="105">
        <v>8428.3330000000005</v>
      </c>
      <c r="AF2018" s="34" t="s">
        <v>36</v>
      </c>
      <c r="AG2018" s="34" t="s">
        <v>36</v>
      </c>
      <c r="AH2018" s="34" t="s">
        <v>36</v>
      </c>
      <c r="AI2018" s="29">
        <v>2.5499999999999998</v>
      </c>
      <c r="AJ2018" s="29">
        <v>1.6249999999999999E-3</v>
      </c>
      <c r="AK2018" s="29">
        <v>2</v>
      </c>
      <c r="AL2018" s="29">
        <v>0</v>
      </c>
      <c r="AM2018" s="29" t="s">
        <v>28</v>
      </c>
      <c r="AN2018" s="158" t="s">
        <v>28</v>
      </c>
      <c r="AO2018" s="29" t="s">
        <v>28</v>
      </c>
      <c r="AP2018" s="29">
        <v>1</v>
      </c>
      <c r="AQ2018" s="29">
        <v>288</v>
      </c>
      <c r="AR2018" s="29">
        <v>288</v>
      </c>
      <c r="AS2018" s="29">
        <v>53</v>
      </c>
      <c r="AT2018" s="29">
        <v>2.5499999999999998</v>
      </c>
      <c r="AU2018" s="144">
        <v>4.3959999999999997E-3</v>
      </c>
      <c r="AV2018" s="36" t="s">
        <v>28</v>
      </c>
      <c r="AW2018" s="102" t="s">
        <v>33</v>
      </c>
      <c r="AX2018" s="129" t="s">
        <v>33</v>
      </c>
      <c r="AY2018" s="106">
        <v>8</v>
      </c>
      <c r="BD2018" t="s">
        <v>1394</v>
      </c>
      <c r="BE2018" t="s">
        <v>4509</v>
      </c>
      <c r="BF2018" t="s">
        <v>4744</v>
      </c>
      <c r="BH2018" t="str">
        <f t="shared" si="440"/>
        <v>AV</v>
      </c>
      <c r="BJ2018" t="str">
        <f t="shared" si="441"/>
        <v>OK</v>
      </c>
      <c r="BK2018" s="130">
        <v>12945</v>
      </c>
      <c r="BL2018" s="130" t="s">
        <v>37</v>
      </c>
      <c r="BM2018" s="131" t="s">
        <v>33</v>
      </c>
      <c r="BN2018" s="131" t="e">
        <v>#VALUE!</v>
      </c>
      <c r="BO2018">
        <v>12945</v>
      </c>
      <c r="BP2018">
        <v>0</v>
      </c>
    </row>
    <row r="2019" spans="1:68" ht="25.2" x14ac:dyDescent="0.3">
      <c r="A2019" s="9"/>
      <c r="B2019" s="47">
        <v>1744</v>
      </c>
      <c r="C2019" s="45">
        <v>1033648</v>
      </c>
      <c r="D2019" s="45"/>
      <c r="E2019" s="45"/>
      <c r="F2019" s="31" t="s">
        <v>1401</v>
      </c>
      <c r="G2019" s="29" t="s">
        <v>31</v>
      </c>
      <c r="H2019" s="37"/>
      <c r="I2019" s="148" t="s">
        <v>33</v>
      </c>
      <c r="J2019" s="147" t="s">
        <v>33</v>
      </c>
      <c r="K2019" s="148" t="e">
        <v>#N/A</v>
      </c>
      <c r="L2019" s="148" t="s">
        <v>32</v>
      </c>
      <c r="M2019" s="147" t="s">
        <v>33</v>
      </c>
      <c r="N2019" s="29" t="str">
        <f t="shared" si="433"/>
        <v/>
      </c>
      <c r="O2019" s="29" t="str">
        <f t="shared" si="434"/>
        <v/>
      </c>
      <c r="P2019" s="29" t="str">
        <f t="shared" si="435"/>
        <v/>
      </c>
      <c r="Q2019" s="29" t="str">
        <f t="shared" si="436"/>
        <v/>
      </c>
      <c r="R2019" s="29" t="str">
        <f t="shared" si="437"/>
        <v/>
      </c>
      <c r="S2019" s="29" t="str">
        <f t="shared" si="438"/>
        <v/>
      </c>
      <c r="T2019" s="29" t="str">
        <f t="shared" si="439"/>
        <v/>
      </c>
      <c r="U2019" s="45" t="s">
        <v>33</v>
      </c>
      <c r="V2019" s="45"/>
      <c r="W2019" s="38" t="s">
        <v>1214</v>
      </c>
      <c r="X2019" s="29" t="s">
        <v>158</v>
      </c>
      <c r="Y2019" s="146">
        <v>8518</v>
      </c>
      <c r="Z2019" s="33">
        <v>10903</v>
      </c>
      <c r="AA2019" s="34">
        <f t="shared" si="431"/>
        <v>0.28000000000000003</v>
      </c>
      <c r="AB2019" s="33">
        <f t="shared" si="426"/>
        <v>10903</v>
      </c>
      <c r="AC2019" s="34">
        <f t="shared" si="432"/>
        <v>0.27999531721039306</v>
      </c>
      <c r="AD2019" s="145">
        <f t="shared" si="442"/>
        <v>9085.8330000000005</v>
      </c>
      <c r="AE2019" s="105">
        <v>7098.3329999999996</v>
      </c>
      <c r="AF2019" s="34" t="s">
        <v>36</v>
      </c>
      <c r="AG2019" s="34" t="s">
        <v>36</v>
      </c>
      <c r="AH2019" s="34" t="s">
        <v>36</v>
      </c>
      <c r="AI2019" s="29">
        <v>0.47</v>
      </c>
      <c r="AJ2019" s="29">
        <v>3.006E-3</v>
      </c>
      <c r="AK2019" s="29">
        <v>0</v>
      </c>
      <c r="AL2019" s="29">
        <v>0</v>
      </c>
      <c r="AM2019" s="29" t="s">
        <v>28</v>
      </c>
      <c r="AN2019" s="175" t="s">
        <v>27</v>
      </c>
      <c r="AO2019" s="29" t="s">
        <v>28</v>
      </c>
      <c r="AP2019" s="29">
        <v>1</v>
      </c>
      <c r="AQ2019" s="29" t="s">
        <v>33</v>
      </c>
      <c r="AR2019" s="29" t="s">
        <v>33</v>
      </c>
      <c r="AS2019" s="29" t="s">
        <v>33</v>
      </c>
      <c r="AT2019" s="29"/>
      <c r="AU2019" s="144"/>
      <c r="AV2019" s="36" t="s">
        <v>28</v>
      </c>
      <c r="AW2019" s="102" t="s">
        <v>33</v>
      </c>
      <c r="AX2019" s="129" t="s">
        <v>33</v>
      </c>
      <c r="AY2019" s="106" t="e">
        <v>#N/A</v>
      </c>
      <c r="BD2019" t="s">
        <v>1394</v>
      </c>
      <c r="BE2019" t="s">
        <v>4507</v>
      </c>
      <c r="BF2019" t="s">
        <v>4740</v>
      </c>
      <c r="BH2019" t="str">
        <f t="shared" si="440"/>
        <v/>
      </c>
      <c r="BJ2019" t="str">
        <f t="shared" si="441"/>
        <v>OK</v>
      </c>
      <c r="BK2019" s="130" t="s">
        <v>5302</v>
      </c>
      <c r="BL2019" s="130" t="e">
        <v>#VALUE!</v>
      </c>
      <c r="BM2019" s="131" t="s">
        <v>33</v>
      </c>
      <c r="BN2019" s="131" t="e">
        <v>#VALUE!</v>
      </c>
      <c r="BO2019" t="e">
        <v>#N/A</v>
      </c>
      <c r="BP2019">
        <v>0</v>
      </c>
    </row>
    <row r="2020" spans="1:68" ht="25.2" x14ac:dyDescent="0.3">
      <c r="A2020" s="9"/>
      <c r="B2020" s="47">
        <v>1745</v>
      </c>
      <c r="C2020" s="45">
        <v>1033649</v>
      </c>
      <c r="D2020" s="45"/>
      <c r="E2020" s="45"/>
      <c r="F2020" s="31" t="s">
        <v>1402</v>
      </c>
      <c r="G2020" s="29" t="s">
        <v>31</v>
      </c>
      <c r="H2020" s="37"/>
      <c r="I2020" s="148" t="s">
        <v>33</v>
      </c>
      <c r="J2020" s="147" t="s">
        <v>33</v>
      </c>
      <c r="K2020" s="148" t="e">
        <v>#N/A</v>
      </c>
      <c r="L2020" s="148" t="s">
        <v>32</v>
      </c>
      <c r="M2020" s="147" t="s">
        <v>33</v>
      </c>
      <c r="N2020" s="29" t="str">
        <f t="shared" si="433"/>
        <v/>
      </c>
      <c r="O2020" s="29" t="str">
        <f t="shared" si="434"/>
        <v/>
      </c>
      <c r="P2020" s="29" t="str">
        <f t="shared" si="435"/>
        <v/>
      </c>
      <c r="Q2020" s="29" t="str">
        <f t="shared" si="436"/>
        <v/>
      </c>
      <c r="R2020" s="29" t="str">
        <f t="shared" si="437"/>
        <v/>
      </c>
      <c r="S2020" s="29" t="str">
        <f t="shared" si="438"/>
        <v/>
      </c>
      <c r="T2020" s="29" t="str">
        <f t="shared" si="439"/>
        <v/>
      </c>
      <c r="U2020" s="45" t="s">
        <v>33</v>
      </c>
      <c r="V2020" s="45"/>
      <c r="W2020" s="38" t="s">
        <v>1214</v>
      </c>
      <c r="X2020" s="29" t="s">
        <v>158</v>
      </c>
      <c r="Y2020" s="146">
        <v>10092</v>
      </c>
      <c r="Z2020" s="33">
        <v>12918</v>
      </c>
      <c r="AA2020" s="34">
        <f t="shared" si="431"/>
        <v>0.28000000000000003</v>
      </c>
      <c r="AB2020" s="33">
        <f t="shared" si="426"/>
        <v>12918</v>
      </c>
      <c r="AC2020" s="34">
        <f t="shared" si="432"/>
        <v>0.28002378121284188</v>
      </c>
      <c r="AD2020" s="145">
        <f t="shared" si="442"/>
        <v>10765</v>
      </c>
      <c r="AE2020" s="105">
        <v>8410</v>
      </c>
      <c r="AF2020" s="34" t="s">
        <v>36</v>
      </c>
      <c r="AG2020" s="34" t="s">
        <v>36</v>
      </c>
      <c r="AH2020" s="34" t="s">
        <v>36</v>
      </c>
      <c r="AI2020" s="29">
        <v>1.24</v>
      </c>
      <c r="AJ2020" s="29">
        <v>7.744E-3</v>
      </c>
      <c r="AK2020" s="29">
        <v>0</v>
      </c>
      <c r="AL2020" s="29">
        <v>0</v>
      </c>
      <c r="AM2020" s="29" t="s">
        <v>28</v>
      </c>
      <c r="AN2020" s="175" t="s">
        <v>27</v>
      </c>
      <c r="AO2020" s="29" t="s">
        <v>28</v>
      </c>
      <c r="AP2020" s="29">
        <v>1</v>
      </c>
      <c r="AQ2020" s="29" t="s">
        <v>33</v>
      </c>
      <c r="AR2020" s="29" t="s">
        <v>33</v>
      </c>
      <c r="AS2020" s="29" t="s">
        <v>33</v>
      </c>
      <c r="AT2020" s="29"/>
      <c r="AU2020" s="144"/>
      <c r="AV2020" s="36" t="s">
        <v>28</v>
      </c>
      <c r="AW2020" s="102" t="s">
        <v>33</v>
      </c>
      <c r="AX2020" s="129" t="s">
        <v>33</v>
      </c>
      <c r="AY2020" s="106" t="e">
        <v>#N/A</v>
      </c>
      <c r="BD2020" t="s">
        <v>1394</v>
      </c>
      <c r="BE2020" t="s">
        <v>4507</v>
      </c>
      <c r="BF2020" t="s">
        <v>4740</v>
      </c>
      <c r="BH2020" t="str">
        <f t="shared" si="440"/>
        <v/>
      </c>
      <c r="BJ2020" t="str">
        <f t="shared" si="441"/>
        <v>OK</v>
      </c>
      <c r="BK2020" s="130" t="s">
        <v>5302</v>
      </c>
      <c r="BL2020" s="130" t="e">
        <v>#VALUE!</v>
      </c>
      <c r="BM2020" s="131" t="s">
        <v>33</v>
      </c>
      <c r="BN2020" s="131" t="e">
        <v>#VALUE!</v>
      </c>
      <c r="BO2020" t="e">
        <v>#N/A</v>
      </c>
      <c r="BP2020">
        <v>0</v>
      </c>
    </row>
    <row r="2021" spans="1:68" ht="25.2" x14ac:dyDescent="0.3">
      <c r="A2021" s="9"/>
      <c r="B2021" s="47">
        <v>1746</v>
      </c>
      <c r="C2021" s="45">
        <v>1033650</v>
      </c>
      <c r="D2021" s="45"/>
      <c r="E2021" s="45"/>
      <c r="F2021" s="31" t="s">
        <v>1403</v>
      </c>
      <c r="G2021" s="29" t="s">
        <v>31</v>
      </c>
      <c r="H2021" s="37"/>
      <c r="I2021" s="148" t="s">
        <v>33</v>
      </c>
      <c r="J2021" s="147" t="s">
        <v>33</v>
      </c>
      <c r="K2021" s="148" t="e">
        <v>#N/A</v>
      </c>
      <c r="L2021" s="148" t="s">
        <v>32</v>
      </c>
      <c r="M2021" s="147" t="s">
        <v>33</v>
      </c>
      <c r="N2021" s="29" t="str">
        <f t="shared" si="433"/>
        <v/>
      </c>
      <c r="O2021" s="29" t="str">
        <f t="shared" si="434"/>
        <v/>
      </c>
      <c r="P2021" s="29" t="str">
        <f t="shared" si="435"/>
        <v/>
      </c>
      <c r="Q2021" s="29" t="str">
        <f t="shared" si="436"/>
        <v/>
      </c>
      <c r="R2021" s="29" t="str">
        <f t="shared" si="437"/>
        <v/>
      </c>
      <c r="S2021" s="29" t="str">
        <f t="shared" si="438"/>
        <v/>
      </c>
      <c r="T2021" s="29" t="str">
        <f t="shared" si="439"/>
        <v/>
      </c>
      <c r="U2021" s="45" t="s">
        <v>33</v>
      </c>
      <c r="V2021" s="45"/>
      <c r="W2021" s="38" t="s">
        <v>1214</v>
      </c>
      <c r="X2021" s="29" t="s">
        <v>158</v>
      </c>
      <c r="Y2021" s="146">
        <v>21359</v>
      </c>
      <c r="Z2021" s="33">
        <v>27340</v>
      </c>
      <c r="AA2021" s="34">
        <f t="shared" si="431"/>
        <v>0.28000000000000003</v>
      </c>
      <c r="AB2021" s="33">
        <f t="shared" si="426"/>
        <v>27340</v>
      </c>
      <c r="AC2021" s="34">
        <f t="shared" si="432"/>
        <v>0.28002243026316892</v>
      </c>
      <c r="AD2021" s="145">
        <f t="shared" si="442"/>
        <v>22783.332999999999</v>
      </c>
      <c r="AE2021" s="105">
        <v>17799.167000000001</v>
      </c>
      <c r="AF2021" s="34" t="s">
        <v>36</v>
      </c>
      <c r="AG2021" s="34" t="s">
        <v>36</v>
      </c>
      <c r="AH2021" s="34" t="s">
        <v>36</v>
      </c>
      <c r="AI2021" s="29">
        <v>3.82</v>
      </c>
      <c r="AJ2021" s="29">
        <v>1.968E-2</v>
      </c>
      <c r="AK2021" s="29">
        <v>0</v>
      </c>
      <c r="AL2021" s="29">
        <v>0</v>
      </c>
      <c r="AM2021" s="29" t="s">
        <v>28</v>
      </c>
      <c r="AN2021" s="175" t="s">
        <v>27</v>
      </c>
      <c r="AO2021" s="29" t="s">
        <v>28</v>
      </c>
      <c r="AP2021" s="29">
        <v>1</v>
      </c>
      <c r="AQ2021" s="29" t="s">
        <v>33</v>
      </c>
      <c r="AR2021" s="29" t="s">
        <v>33</v>
      </c>
      <c r="AS2021" s="29" t="s">
        <v>33</v>
      </c>
      <c r="AT2021" s="29"/>
      <c r="AU2021" s="144"/>
      <c r="AV2021" s="36" t="s">
        <v>28</v>
      </c>
      <c r="AW2021" s="102" t="s">
        <v>33</v>
      </c>
      <c r="AX2021" s="129" t="s">
        <v>33</v>
      </c>
      <c r="AY2021" s="106" t="e">
        <v>#N/A</v>
      </c>
      <c r="BD2021" t="s">
        <v>1394</v>
      </c>
      <c r="BE2021" t="s">
        <v>4507</v>
      </c>
      <c r="BF2021" t="s">
        <v>4740</v>
      </c>
      <c r="BH2021" t="str">
        <f t="shared" si="440"/>
        <v/>
      </c>
      <c r="BJ2021" t="str">
        <f t="shared" si="441"/>
        <v>OK</v>
      </c>
      <c r="BK2021" s="130" t="s">
        <v>5302</v>
      </c>
      <c r="BL2021" s="130" t="e">
        <v>#VALUE!</v>
      </c>
      <c r="BM2021" s="131" t="s">
        <v>33</v>
      </c>
      <c r="BN2021" s="131" t="e">
        <v>#VALUE!</v>
      </c>
      <c r="BO2021" t="e">
        <v>#N/A</v>
      </c>
      <c r="BP2021">
        <v>0</v>
      </c>
    </row>
    <row r="2022" spans="1:68" ht="25.2" x14ac:dyDescent="0.3">
      <c r="A2022" s="9"/>
      <c r="B2022" s="47">
        <v>1747</v>
      </c>
      <c r="C2022" s="45">
        <v>1033653</v>
      </c>
      <c r="D2022" s="45"/>
      <c r="E2022" s="45"/>
      <c r="F2022" s="31" t="s">
        <v>1404</v>
      </c>
      <c r="G2022" s="29" t="s">
        <v>31</v>
      </c>
      <c r="H2022" s="37"/>
      <c r="I2022" s="148" t="s">
        <v>33</v>
      </c>
      <c r="J2022" s="147" t="s">
        <v>33</v>
      </c>
      <c r="K2022" s="148" t="e">
        <v>#N/A</v>
      </c>
      <c r="L2022" s="148" t="s">
        <v>32</v>
      </c>
      <c r="M2022" s="147" t="s">
        <v>33</v>
      </c>
      <c r="N2022" s="29" t="str">
        <f t="shared" si="433"/>
        <v/>
      </c>
      <c r="O2022" s="29" t="str">
        <f t="shared" si="434"/>
        <v/>
      </c>
      <c r="P2022" s="29" t="str">
        <f t="shared" si="435"/>
        <v/>
      </c>
      <c r="Q2022" s="29" t="str">
        <f t="shared" si="436"/>
        <v/>
      </c>
      <c r="R2022" s="29" t="str">
        <f t="shared" si="437"/>
        <v/>
      </c>
      <c r="S2022" s="29" t="str">
        <f t="shared" si="438"/>
        <v/>
      </c>
      <c r="T2022" s="29" t="str">
        <f t="shared" si="439"/>
        <v/>
      </c>
      <c r="U2022" s="45" t="s">
        <v>33</v>
      </c>
      <c r="V2022" s="45"/>
      <c r="W2022" s="38" t="s">
        <v>1214</v>
      </c>
      <c r="X2022" s="29" t="s">
        <v>158</v>
      </c>
      <c r="Y2022" s="146">
        <v>6161</v>
      </c>
      <c r="Z2022" s="33">
        <v>7886</v>
      </c>
      <c r="AA2022" s="34">
        <f t="shared" si="431"/>
        <v>0.28000000000000003</v>
      </c>
      <c r="AB2022" s="33">
        <f t="shared" si="426"/>
        <v>7886</v>
      </c>
      <c r="AC2022" s="34">
        <f t="shared" si="432"/>
        <v>0.27998699691692924</v>
      </c>
      <c r="AD2022" s="145">
        <f t="shared" si="442"/>
        <v>6571.6670000000004</v>
      </c>
      <c r="AE2022" s="105">
        <v>5134.1670000000004</v>
      </c>
      <c r="AF2022" s="34" t="s">
        <v>36</v>
      </c>
      <c r="AG2022" s="34" t="s">
        <v>36</v>
      </c>
      <c r="AH2022" s="34" t="s">
        <v>36</v>
      </c>
      <c r="AI2022" s="29">
        <v>1.02</v>
      </c>
      <c r="AJ2022" s="29">
        <v>5.3239999999999997E-3</v>
      </c>
      <c r="AK2022" s="29">
        <v>0</v>
      </c>
      <c r="AL2022" s="29">
        <v>0</v>
      </c>
      <c r="AM2022" s="29" t="s">
        <v>28</v>
      </c>
      <c r="AN2022" s="175" t="s">
        <v>27</v>
      </c>
      <c r="AO2022" s="29" t="s">
        <v>28</v>
      </c>
      <c r="AP2022" s="29">
        <v>1</v>
      </c>
      <c r="AQ2022" s="29" t="s">
        <v>33</v>
      </c>
      <c r="AR2022" s="29" t="s">
        <v>33</v>
      </c>
      <c r="AS2022" s="29" t="s">
        <v>33</v>
      </c>
      <c r="AT2022" s="29"/>
      <c r="AU2022" s="144"/>
      <c r="AV2022" s="36" t="s">
        <v>28</v>
      </c>
      <c r="AW2022" s="102" t="s">
        <v>33</v>
      </c>
      <c r="AX2022" s="129" t="s">
        <v>33</v>
      </c>
      <c r="AY2022" s="106">
        <v>18</v>
      </c>
      <c r="BD2022" t="s">
        <v>1394</v>
      </c>
      <c r="BE2022" t="s">
        <v>4507</v>
      </c>
      <c r="BF2022" t="s">
        <v>4739</v>
      </c>
      <c r="BH2022" t="str">
        <f t="shared" si="440"/>
        <v/>
      </c>
      <c r="BJ2022" t="str">
        <f t="shared" si="441"/>
        <v>OK</v>
      </c>
      <c r="BK2022" s="130" t="s">
        <v>5302</v>
      </c>
      <c r="BL2022" s="130" t="e">
        <v>#VALUE!</v>
      </c>
      <c r="BM2022" s="131" t="s">
        <v>33</v>
      </c>
      <c r="BN2022" s="131" t="e">
        <v>#VALUE!</v>
      </c>
      <c r="BO2022" t="e">
        <v>#N/A</v>
      </c>
      <c r="BP2022">
        <v>0</v>
      </c>
    </row>
    <row r="2023" spans="1:68" ht="37.799999999999997" x14ac:dyDescent="0.3">
      <c r="A2023" s="9"/>
      <c r="B2023" s="47">
        <v>1748</v>
      </c>
      <c r="C2023" s="45">
        <v>1033654</v>
      </c>
      <c r="D2023" s="45"/>
      <c r="E2023" s="45"/>
      <c r="F2023" s="52" t="s">
        <v>1405</v>
      </c>
      <c r="G2023" s="29" t="s">
        <v>31</v>
      </c>
      <c r="H2023" s="70" t="s">
        <v>62</v>
      </c>
      <c r="I2023" s="148" t="s">
        <v>33</v>
      </c>
      <c r="J2023" s="147" t="s">
        <v>33</v>
      </c>
      <c r="K2023" s="148" t="e">
        <v>#N/A</v>
      </c>
      <c r="L2023" s="148" t="s">
        <v>32</v>
      </c>
      <c r="M2023" s="147" t="s">
        <v>33</v>
      </c>
      <c r="N2023" s="29" t="str">
        <f t="shared" si="433"/>
        <v/>
      </c>
      <c r="O2023" s="29" t="str">
        <f t="shared" si="434"/>
        <v/>
      </c>
      <c r="P2023" s="29" t="str">
        <f t="shared" si="435"/>
        <v/>
      </c>
      <c r="Q2023" s="29" t="str">
        <f t="shared" si="436"/>
        <v/>
      </c>
      <c r="R2023" s="29" t="str">
        <f t="shared" si="437"/>
        <v/>
      </c>
      <c r="S2023" s="29" t="str">
        <f t="shared" si="438"/>
        <v/>
      </c>
      <c r="T2023" s="29" t="str">
        <f t="shared" si="439"/>
        <v/>
      </c>
      <c r="U2023" s="45" t="s">
        <v>33</v>
      </c>
      <c r="V2023" s="45"/>
      <c r="W2023" s="38" t="s">
        <v>1214</v>
      </c>
      <c r="X2023" s="29" t="s">
        <v>158</v>
      </c>
      <c r="Y2023" s="146">
        <v>13630</v>
      </c>
      <c r="Z2023" s="33">
        <v>17446</v>
      </c>
      <c r="AA2023" s="34">
        <f t="shared" si="431"/>
        <v>0.28000000000000003</v>
      </c>
      <c r="AB2023" s="33">
        <f t="shared" si="426"/>
        <v>17446</v>
      </c>
      <c r="AC2023" s="34">
        <f t="shared" si="432"/>
        <v>0.27997066118769365</v>
      </c>
      <c r="AD2023" s="145">
        <f t="shared" si="442"/>
        <v>14538.333000000001</v>
      </c>
      <c r="AE2023" s="105">
        <v>11358.333000000001</v>
      </c>
      <c r="AF2023" s="34" t="s">
        <v>36</v>
      </c>
      <c r="AG2023" s="34" t="s">
        <v>36</v>
      </c>
      <c r="AH2023" s="34" t="s">
        <v>36</v>
      </c>
      <c r="AI2023" s="29">
        <v>2.36</v>
      </c>
      <c r="AJ2023" s="29">
        <v>1.5376000000000001E-2</v>
      </c>
      <c r="AK2023" s="29">
        <v>3</v>
      </c>
      <c r="AL2023" s="29">
        <v>0</v>
      </c>
      <c r="AM2023" s="29" t="s">
        <v>28</v>
      </c>
      <c r="AN2023" s="158" t="s">
        <v>28</v>
      </c>
      <c r="AO2023" s="29" t="s">
        <v>28</v>
      </c>
      <c r="AP2023" s="29">
        <v>1</v>
      </c>
      <c r="AQ2023" s="29" t="s">
        <v>33</v>
      </c>
      <c r="AR2023" s="29" t="s">
        <v>33</v>
      </c>
      <c r="AS2023" s="29" t="s">
        <v>33</v>
      </c>
      <c r="AT2023" s="29"/>
      <c r="AU2023" s="144"/>
      <c r="AV2023" s="36" t="s">
        <v>28</v>
      </c>
      <c r="AW2023" s="102" t="s">
        <v>33</v>
      </c>
      <c r="AX2023" s="129" t="s">
        <v>33</v>
      </c>
      <c r="AY2023" s="106">
        <v>16</v>
      </c>
      <c r="BD2023" t="s">
        <v>1394</v>
      </c>
      <c r="BE2023" t="s">
        <v>4507</v>
      </c>
      <c r="BF2023" t="s">
        <v>4749</v>
      </c>
      <c r="BH2023" t="str">
        <f t="shared" si="440"/>
        <v>AV</v>
      </c>
      <c r="BJ2023" t="str">
        <f t="shared" si="441"/>
        <v>OK</v>
      </c>
      <c r="BK2023" s="130">
        <v>17446</v>
      </c>
      <c r="BL2023" s="130" t="s">
        <v>37</v>
      </c>
      <c r="BM2023" s="131" t="s">
        <v>33</v>
      </c>
      <c r="BN2023" s="131" t="e">
        <v>#VALUE!</v>
      </c>
      <c r="BO2023">
        <v>17446</v>
      </c>
      <c r="BP2023">
        <v>0</v>
      </c>
    </row>
    <row r="2024" spans="1:68" ht="25.2" x14ac:dyDescent="0.3">
      <c r="A2024" s="9"/>
      <c r="B2024" s="47">
        <v>1749</v>
      </c>
      <c r="C2024" s="45">
        <v>1118424</v>
      </c>
      <c r="D2024" s="40">
        <v>1033673</v>
      </c>
      <c r="E2024" s="40"/>
      <c r="F2024" s="31" t="s">
        <v>1406</v>
      </c>
      <c r="G2024" s="37" t="s">
        <v>31</v>
      </c>
      <c r="H2024" s="29"/>
      <c r="I2024" s="148" t="s">
        <v>33</v>
      </c>
      <c r="J2024" s="147" t="s">
        <v>33</v>
      </c>
      <c r="K2024" s="148" t="e">
        <v>#N/A</v>
      </c>
      <c r="L2024" s="148" t="s">
        <v>32</v>
      </c>
      <c r="M2024" s="147" t="s">
        <v>33</v>
      </c>
      <c r="N2024" s="29">
        <f t="shared" si="433"/>
        <v>1033673</v>
      </c>
      <c r="O2024" s="29" t="str">
        <f t="shared" si="434"/>
        <v/>
      </c>
      <c r="P2024" s="29" t="str">
        <f t="shared" si="435"/>
        <v/>
      </c>
      <c r="Q2024" s="29" t="str">
        <f t="shared" si="436"/>
        <v/>
      </c>
      <c r="R2024" s="29" t="str">
        <f t="shared" si="437"/>
        <v/>
      </c>
      <c r="S2024" s="29" t="str">
        <f t="shared" si="438"/>
        <v/>
      </c>
      <c r="T2024" s="29" t="str">
        <f t="shared" si="439"/>
        <v/>
      </c>
      <c r="U2024" s="29"/>
      <c r="V2024" s="29"/>
      <c r="W2024" s="38" t="s">
        <v>1214</v>
      </c>
      <c r="X2024" s="37" t="s">
        <v>158</v>
      </c>
      <c r="Y2024" s="146">
        <v>3420</v>
      </c>
      <c r="Z2024" s="33">
        <v>4378</v>
      </c>
      <c r="AA2024" s="34">
        <f t="shared" si="431"/>
        <v>0.28000000000000003</v>
      </c>
      <c r="AB2024" s="33">
        <f t="shared" ref="AB2024:AB2087" si="443">IF(OR(W2024="VLD MLC components",W2024="VLD MLC pipes",W2024="VLD PEX components",W2024="VLD PEX pipes",W2024="VLD PHC components",W2024="VLD PHC pipes"),"По запросу",Z2024)</f>
        <v>4378</v>
      </c>
      <c r="AC2024" s="34">
        <f t="shared" si="432"/>
        <v>0.28011684210526316</v>
      </c>
      <c r="AD2024" s="145">
        <f t="shared" si="442"/>
        <v>3648.3330000000001</v>
      </c>
      <c r="AE2024" s="105">
        <v>2850</v>
      </c>
      <c r="AF2024" s="34" t="s">
        <v>36</v>
      </c>
      <c r="AG2024" s="34" t="s">
        <v>36</v>
      </c>
      <c r="AH2024" s="34" t="s">
        <v>36</v>
      </c>
      <c r="AI2024" s="29">
        <v>0.33</v>
      </c>
      <c r="AJ2024" s="29">
        <v>1.6999999999999999E-3</v>
      </c>
      <c r="AK2024" s="29">
        <v>0</v>
      </c>
      <c r="AL2024" s="29">
        <v>0</v>
      </c>
      <c r="AM2024" s="29" t="s">
        <v>28</v>
      </c>
      <c r="AN2024" s="175" t="s">
        <v>27</v>
      </c>
      <c r="AO2024" s="29" t="s">
        <v>28</v>
      </c>
      <c r="AP2024" s="29">
        <v>10</v>
      </c>
      <c r="AQ2024" s="29">
        <v>250</v>
      </c>
      <c r="AR2024" s="29">
        <v>150</v>
      </c>
      <c r="AS2024" s="29">
        <v>145</v>
      </c>
      <c r="AT2024" s="29">
        <v>3.3000000000000003</v>
      </c>
      <c r="AU2024" s="144">
        <v>5.4380000000000001E-3</v>
      </c>
      <c r="AV2024" s="36" t="s">
        <v>28</v>
      </c>
      <c r="AW2024" s="102">
        <v>43985</v>
      </c>
      <c r="AX2024" s="129" t="s">
        <v>33</v>
      </c>
      <c r="AY2024" s="106" t="e">
        <v>#N/A</v>
      </c>
      <c r="BD2024" t="s">
        <v>4516</v>
      </c>
      <c r="BE2024" t="e">
        <v>#N/A</v>
      </c>
      <c r="BF2024" t="s">
        <v>4759</v>
      </c>
      <c r="BH2024" t="str">
        <f t="shared" si="440"/>
        <v/>
      </c>
      <c r="BJ2024" t="str">
        <f t="shared" si="441"/>
        <v>OK</v>
      </c>
      <c r="BK2024" s="130" t="s">
        <v>5302</v>
      </c>
      <c r="BL2024" s="130" t="e">
        <v>#VALUE!</v>
      </c>
      <c r="BM2024" s="131">
        <v>3762</v>
      </c>
      <c r="BN2024" s="131">
        <v>1.1637426900584795</v>
      </c>
      <c r="BO2024" t="e">
        <v>#N/A</v>
      </c>
      <c r="BP2024">
        <v>0</v>
      </c>
    </row>
    <row r="2025" spans="1:68" ht="25.2" x14ac:dyDescent="0.3">
      <c r="A2025" s="9"/>
      <c r="B2025" s="47">
        <v>1750</v>
      </c>
      <c r="C2025" s="45">
        <v>1118414</v>
      </c>
      <c r="D2025" s="40">
        <v>1033675</v>
      </c>
      <c r="E2025" s="40"/>
      <c r="F2025" s="31" t="s">
        <v>1407</v>
      </c>
      <c r="G2025" s="37" t="s">
        <v>31</v>
      </c>
      <c r="H2025" s="29"/>
      <c r="I2025" s="148" t="s">
        <v>33</v>
      </c>
      <c r="J2025" s="147" t="s">
        <v>33</v>
      </c>
      <c r="K2025" s="148" t="e">
        <v>#N/A</v>
      </c>
      <c r="L2025" s="148" t="s">
        <v>32</v>
      </c>
      <c r="M2025" s="147" t="s">
        <v>33</v>
      </c>
      <c r="N2025" s="29">
        <f t="shared" si="433"/>
        <v>1033675</v>
      </c>
      <c r="O2025" s="29" t="str">
        <f t="shared" si="434"/>
        <v/>
      </c>
      <c r="P2025" s="29" t="str">
        <f t="shared" si="435"/>
        <v/>
      </c>
      <c r="Q2025" s="29" t="str">
        <f t="shared" si="436"/>
        <v/>
      </c>
      <c r="R2025" s="29" t="str">
        <f t="shared" si="437"/>
        <v/>
      </c>
      <c r="S2025" s="29" t="str">
        <f t="shared" si="438"/>
        <v/>
      </c>
      <c r="T2025" s="29" t="str">
        <f t="shared" si="439"/>
        <v/>
      </c>
      <c r="U2025" s="29"/>
      <c r="V2025" s="29"/>
      <c r="W2025" s="38" t="s">
        <v>1214</v>
      </c>
      <c r="X2025" s="37" t="s">
        <v>158</v>
      </c>
      <c r="Y2025" s="146">
        <v>5699</v>
      </c>
      <c r="Z2025" s="33">
        <v>7295</v>
      </c>
      <c r="AA2025" s="34">
        <f t="shared" si="431"/>
        <v>0.28000000000000003</v>
      </c>
      <c r="AB2025" s="33">
        <f t="shared" si="443"/>
        <v>7295</v>
      </c>
      <c r="AC2025" s="34">
        <f t="shared" si="432"/>
        <v>0.28004911177054836</v>
      </c>
      <c r="AD2025" s="145">
        <f t="shared" si="442"/>
        <v>6079.1670000000004</v>
      </c>
      <c r="AE2025" s="105">
        <v>4749.1670000000004</v>
      </c>
      <c r="AF2025" s="34" t="s">
        <v>36</v>
      </c>
      <c r="AG2025" s="34" t="s">
        <v>36</v>
      </c>
      <c r="AH2025" s="34" t="s">
        <v>36</v>
      </c>
      <c r="AI2025" s="29">
        <v>0.71399999999999997</v>
      </c>
      <c r="AJ2025" s="29">
        <v>3.8400000000000001E-3</v>
      </c>
      <c r="AK2025" s="29">
        <v>0</v>
      </c>
      <c r="AL2025" s="29">
        <v>0</v>
      </c>
      <c r="AM2025" s="29" t="s">
        <v>28</v>
      </c>
      <c r="AN2025" s="175" t="s">
        <v>27</v>
      </c>
      <c r="AO2025" s="29" t="s">
        <v>28</v>
      </c>
      <c r="AP2025" s="29">
        <v>14</v>
      </c>
      <c r="AQ2025" s="29">
        <v>435</v>
      </c>
      <c r="AR2025" s="29">
        <v>325</v>
      </c>
      <c r="AS2025" s="29">
        <v>340</v>
      </c>
      <c r="AT2025" s="29">
        <v>28.56</v>
      </c>
      <c r="AU2025" s="144">
        <v>4.8068E-2</v>
      </c>
      <c r="AV2025" s="36" t="s">
        <v>28</v>
      </c>
      <c r="AW2025" s="102">
        <v>43985</v>
      </c>
      <c r="AX2025" s="129" t="s">
        <v>33</v>
      </c>
      <c r="AY2025" s="106" t="e">
        <v>#N/A</v>
      </c>
      <c r="BD2025" t="s">
        <v>4516</v>
      </c>
      <c r="BE2025" t="e">
        <v>#N/A</v>
      </c>
      <c r="BF2025" t="s">
        <v>4759</v>
      </c>
      <c r="BH2025" t="str">
        <f t="shared" si="440"/>
        <v/>
      </c>
      <c r="BJ2025" t="str">
        <f t="shared" si="441"/>
        <v>OK</v>
      </c>
      <c r="BK2025" s="130" t="s">
        <v>5302</v>
      </c>
      <c r="BL2025" s="130" t="e">
        <v>#VALUE!</v>
      </c>
      <c r="BM2025" s="131">
        <v>6268</v>
      </c>
      <c r="BN2025" s="131">
        <v>1.1638481174218251</v>
      </c>
      <c r="BO2025" t="e">
        <v>#N/A</v>
      </c>
      <c r="BP2025">
        <v>0</v>
      </c>
    </row>
    <row r="2026" spans="1:68" ht="25.2" x14ac:dyDescent="0.3">
      <c r="A2026" s="9"/>
      <c r="B2026" s="47">
        <v>1751</v>
      </c>
      <c r="C2026" s="45">
        <v>1118416</v>
      </c>
      <c r="D2026" s="40">
        <v>1033676</v>
      </c>
      <c r="E2026" s="40"/>
      <c r="F2026" s="31" t="s">
        <v>1408</v>
      </c>
      <c r="G2026" s="37" t="s">
        <v>31</v>
      </c>
      <c r="H2026" s="29"/>
      <c r="I2026" s="148" t="s">
        <v>33</v>
      </c>
      <c r="J2026" s="147" t="s">
        <v>33</v>
      </c>
      <c r="K2026" s="148" t="e">
        <v>#N/A</v>
      </c>
      <c r="L2026" s="148" t="s">
        <v>32</v>
      </c>
      <c r="M2026" s="147" t="s">
        <v>33</v>
      </c>
      <c r="N2026" s="29">
        <f t="shared" si="433"/>
        <v>1033676</v>
      </c>
      <c r="O2026" s="29" t="str">
        <f t="shared" si="434"/>
        <v/>
      </c>
      <c r="P2026" s="29" t="str">
        <f t="shared" si="435"/>
        <v/>
      </c>
      <c r="Q2026" s="29" t="str">
        <f t="shared" si="436"/>
        <v/>
      </c>
      <c r="R2026" s="29" t="str">
        <f t="shared" si="437"/>
        <v/>
      </c>
      <c r="S2026" s="29" t="str">
        <f t="shared" si="438"/>
        <v/>
      </c>
      <c r="T2026" s="29" t="str">
        <f t="shared" si="439"/>
        <v/>
      </c>
      <c r="U2026" s="29"/>
      <c r="V2026" s="29"/>
      <c r="W2026" s="38" t="s">
        <v>1214</v>
      </c>
      <c r="X2026" s="37" t="s">
        <v>158</v>
      </c>
      <c r="Y2026" s="146">
        <v>8885</v>
      </c>
      <c r="Z2026" s="33">
        <v>11373</v>
      </c>
      <c r="AA2026" s="34">
        <f t="shared" si="431"/>
        <v>0.28000000000000003</v>
      </c>
      <c r="AB2026" s="33">
        <f t="shared" si="443"/>
        <v>11373</v>
      </c>
      <c r="AC2026" s="34">
        <f t="shared" si="432"/>
        <v>0.28002245222183664</v>
      </c>
      <c r="AD2026" s="145">
        <f t="shared" si="442"/>
        <v>9477.5</v>
      </c>
      <c r="AE2026" s="105">
        <v>7404.1670000000004</v>
      </c>
      <c r="AF2026" s="34" t="s">
        <v>36</v>
      </c>
      <c r="AG2026" s="34" t="s">
        <v>36</v>
      </c>
      <c r="AH2026" s="34" t="s">
        <v>36</v>
      </c>
      <c r="AI2026" s="29">
        <v>1.8320000000000001</v>
      </c>
      <c r="AJ2026" s="29">
        <v>6.8599999999999998E-3</v>
      </c>
      <c r="AK2026" s="29">
        <v>0</v>
      </c>
      <c r="AL2026" s="29">
        <v>0</v>
      </c>
      <c r="AM2026" s="29" t="s">
        <v>28</v>
      </c>
      <c r="AN2026" s="175" t="s">
        <v>27</v>
      </c>
      <c r="AO2026" s="29" t="s">
        <v>28</v>
      </c>
      <c r="AP2026" s="29">
        <v>2</v>
      </c>
      <c r="AQ2026" s="29">
        <v>453</v>
      </c>
      <c r="AR2026" s="29">
        <v>232</v>
      </c>
      <c r="AS2026" s="29">
        <v>387</v>
      </c>
      <c r="AT2026" s="29">
        <v>73.28</v>
      </c>
      <c r="AU2026" s="144">
        <v>4.0672E-2</v>
      </c>
      <c r="AV2026" s="36" t="s">
        <v>28</v>
      </c>
      <c r="AW2026" s="102">
        <v>43985</v>
      </c>
      <c r="AX2026" s="129" t="s">
        <v>33</v>
      </c>
      <c r="AY2026" s="106" t="e">
        <v>#N/A</v>
      </c>
      <c r="BD2026" t="s">
        <v>4516</v>
      </c>
      <c r="BE2026" t="e">
        <v>#N/A</v>
      </c>
      <c r="BF2026" t="s">
        <v>4759</v>
      </c>
      <c r="BH2026" t="str">
        <f t="shared" si="440"/>
        <v/>
      </c>
      <c r="BJ2026" t="str">
        <f t="shared" si="441"/>
        <v>OK</v>
      </c>
      <c r="BK2026" s="130" t="s">
        <v>5302</v>
      </c>
      <c r="BL2026" s="130" t="e">
        <v>#VALUE!</v>
      </c>
      <c r="BM2026" s="131">
        <v>9774</v>
      </c>
      <c r="BN2026" s="131">
        <v>1.1635972989564149</v>
      </c>
      <c r="BO2026" t="e">
        <v>#N/A</v>
      </c>
      <c r="BP2026">
        <v>0</v>
      </c>
    </row>
    <row r="2027" spans="1:68" ht="25.2" x14ac:dyDescent="0.3">
      <c r="A2027" s="1"/>
      <c r="B2027" s="47">
        <v>1752</v>
      </c>
      <c r="C2027" s="45">
        <v>1033673</v>
      </c>
      <c r="D2027" s="40" t="s">
        <v>33</v>
      </c>
      <c r="E2027" s="40"/>
      <c r="F2027" s="39" t="s">
        <v>1409</v>
      </c>
      <c r="G2027" s="29" t="s">
        <v>61</v>
      </c>
      <c r="H2027" s="70" t="s">
        <v>59</v>
      </c>
      <c r="I2027" s="148" t="s">
        <v>33</v>
      </c>
      <c r="J2027" s="147"/>
      <c r="K2027" s="148" t="e">
        <v>#N/A</v>
      </c>
      <c r="L2027" s="148" t="s">
        <v>3990</v>
      </c>
      <c r="M2027" s="147" t="s">
        <v>33</v>
      </c>
      <c r="N2027" s="29" t="str">
        <f t="shared" si="433"/>
        <v/>
      </c>
      <c r="O2027" s="29" t="str">
        <f t="shared" si="434"/>
        <v/>
      </c>
      <c r="P2027" s="29" t="str">
        <f t="shared" si="435"/>
        <v/>
      </c>
      <c r="Q2027" s="29" t="str">
        <f t="shared" si="436"/>
        <v/>
      </c>
      <c r="R2027" s="29" t="str">
        <f t="shared" si="437"/>
        <v/>
      </c>
      <c r="S2027" s="29" t="str">
        <f t="shared" si="438"/>
        <v/>
      </c>
      <c r="T2027" s="29" t="str">
        <f t="shared" si="439"/>
        <v/>
      </c>
      <c r="U2027" s="40">
        <v>1118414</v>
      </c>
      <c r="V2027" s="40"/>
      <c r="W2027" s="38" t="s">
        <v>1214</v>
      </c>
      <c r="X2027" s="29" t="s">
        <v>158</v>
      </c>
      <c r="Y2027" s="146">
        <v>3420</v>
      </c>
      <c r="Z2027" s="33">
        <v>3762</v>
      </c>
      <c r="AA2027" s="34">
        <f t="shared" si="431"/>
        <v>0.1</v>
      </c>
      <c r="AB2027" s="33">
        <f t="shared" si="443"/>
        <v>3762</v>
      </c>
      <c r="AC2027" s="34">
        <f t="shared" si="432"/>
        <v>0.1</v>
      </c>
      <c r="AD2027" s="145">
        <f t="shared" si="442"/>
        <v>3135</v>
      </c>
      <c r="AE2027" s="105">
        <v>2850</v>
      </c>
      <c r="AF2027" s="34" t="s">
        <v>70</v>
      </c>
      <c r="AG2027" s="34" t="s">
        <v>73</v>
      </c>
      <c r="AH2027" s="34" t="s">
        <v>73</v>
      </c>
      <c r="AI2027" s="29">
        <v>0.33</v>
      </c>
      <c r="AJ2027" s="29">
        <v>1.719E-3</v>
      </c>
      <c r="AK2027" s="29">
        <v>0</v>
      </c>
      <c r="AL2027" s="29">
        <v>0</v>
      </c>
      <c r="AM2027" s="29" t="s">
        <v>27</v>
      </c>
      <c r="AN2027" s="175" t="s">
        <v>27</v>
      </c>
      <c r="AO2027" s="29" t="s">
        <v>27</v>
      </c>
      <c r="AP2027" s="29">
        <v>10</v>
      </c>
      <c r="AQ2027" s="29">
        <v>250</v>
      </c>
      <c r="AR2027" s="29">
        <v>150</v>
      </c>
      <c r="AS2027" s="29">
        <v>145</v>
      </c>
      <c r="AT2027" s="29">
        <v>3.3</v>
      </c>
      <c r="AU2027" s="144">
        <v>5.4380000000000001E-3</v>
      </c>
      <c r="AV2027" s="36" t="s">
        <v>28</v>
      </c>
      <c r="AW2027" s="102" t="s">
        <v>33</v>
      </c>
      <c r="AX2027" s="129" t="s">
        <v>33</v>
      </c>
      <c r="AY2027" s="106" t="e">
        <v>#N/A</v>
      </c>
      <c r="BD2027" t="s">
        <v>4517</v>
      </c>
      <c r="BE2027" t="e">
        <v>#N/A</v>
      </c>
      <c r="BF2027" t="s">
        <v>4747</v>
      </c>
      <c r="BH2027" t="str">
        <f t="shared" si="440"/>
        <v/>
      </c>
      <c r="BJ2027" t="str">
        <f t="shared" si="441"/>
        <v>OK</v>
      </c>
      <c r="BK2027" s="130" t="s">
        <v>5302</v>
      </c>
      <c r="BL2027" s="130" t="e">
        <v>#VALUE!</v>
      </c>
      <c r="BM2027" s="131" t="s">
        <v>33</v>
      </c>
      <c r="BN2027" s="131" t="e">
        <v>#VALUE!</v>
      </c>
      <c r="BO2027" t="e">
        <v>#N/A</v>
      </c>
      <c r="BP2027">
        <v>0</v>
      </c>
    </row>
    <row r="2028" spans="1:68" ht="25.2" x14ac:dyDescent="0.3">
      <c r="A2028" s="1"/>
      <c r="B2028" s="47">
        <v>1753</v>
      </c>
      <c r="C2028" s="45">
        <v>1033675</v>
      </c>
      <c r="D2028" s="40" t="s">
        <v>33</v>
      </c>
      <c r="E2028" s="40"/>
      <c r="F2028" s="39" t="s">
        <v>1410</v>
      </c>
      <c r="G2028" s="29" t="s">
        <v>61</v>
      </c>
      <c r="H2028" s="70" t="s">
        <v>59</v>
      </c>
      <c r="I2028" s="148" t="s">
        <v>33</v>
      </c>
      <c r="J2028" s="147" t="s">
        <v>33</v>
      </c>
      <c r="K2028" s="148" t="e">
        <v>#N/A</v>
      </c>
      <c r="L2028" s="148" t="s">
        <v>3991</v>
      </c>
      <c r="M2028" s="147" t="s">
        <v>33</v>
      </c>
      <c r="N2028" s="29" t="str">
        <f t="shared" si="433"/>
        <v/>
      </c>
      <c r="O2028" s="29" t="str">
        <f t="shared" si="434"/>
        <v/>
      </c>
      <c r="P2028" s="29" t="str">
        <f t="shared" si="435"/>
        <v/>
      </c>
      <c r="Q2028" s="29" t="str">
        <f t="shared" si="436"/>
        <v/>
      </c>
      <c r="R2028" s="29" t="str">
        <f t="shared" si="437"/>
        <v/>
      </c>
      <c r="S2028" s="29" t="str">
        <f t="shared" si="438"/>
        <v/>
      </c>
      <c r="T2028" s="29" t="str">
        <f t="shared" si="439"/>
        <v/>
      </c>
      <c r="U2028" s="40">
        <v>1118416</v>
      </c>
      <c r="V2028" s="40"/>
      <c r="W2028" s="38" t="s">
        <v>1214</v>
      </c>
      <c r="X2028" s="29" t="s">
        <v>158</v>
      </c>
      <c r="Y2028" s="146">
        <v>5698</v>
      </c>
      <c r="Z2028" s="33">
        <v>6268</v>
      </c>
      <c r="AA2028" s="34">
        <f t="shared" si="431"/>
        <v>0.1</v>
      </c>
      <c r="AB2028" s="33">
        <f t="shared" si="443"/>
        <v>6268</v>
      </c>
      <c r="AC2028" s="34">
        <f t="shared" si="432"/>
        <v>0.10003510705757158</v>
      </c>
      <c r="AD2028" s="145">
        <f t="shared" si="442"/>
        <v>5223.3329999999996</v>
      </c>
      <c r="AE2028" s="105">
        <v>4748.3329999999996</v>
      </c>
      <c r="AF2028" s="34" t="s">
        <v>70</v>
      </c>
      <c r="AG2028" s="34" t="s">
        <v>70</v>
      </c>
      <c r="AH2028" s="34" t="s">
        <v>70</v>
      </c>
      <c r="AI2028" s="29">
        <v>0.71399999999999997</v>
      </c>
      <c r="AJ2028" s="29">
        <v>3.8400000000000001E-3</v>
      </c>
      <c r="AK2028" s="29">
        <v>0</v>
      </c>
      <c r="AL2028" s="29">
        <v>0</v>
      </c>
      <c r="AM2028" s="29" t="s">
        <v>27</v>
      </c>
      <c r="AN2028" s="175" t="s">
        <v>27</v>
      </c>
      <c r="AO2028" s="29" t="s">
        <v>27</v>
      </c>
      <c r="AP2028" s="29">
        <v>1</v>
      </c>
      <c r="AQ2028" s="29">
        <v>435</v>
      </c>
      <c r="AR2028" s="29">
        <v>325</v>
      </c>
      <c r="AS2028" s="29">
        <v>340</v>
      </c>
      <c r="AT2028" s="29">
        <v>0.71399999999999997</v>
      </c>
      <c r="AU2028" s="144">
        <v>4.8068E-2</v>
      </c>
      <c r="AV2028" s="36" t="s">
        <v>28</v>
      </c>
      <c r="AW2028" s="102" t="s">
        <v>33</v>
      </c>
      <c r="AX2028" s="129" t="s">
        <v>33</v>
      </c>
      <c r="AY2028" s="106" t="e">
        <v>#N/A</v>
      </c>
      <c r="BD2028" t="s">
        <v>4517</v>
      </c>
      <c r="BE2028" t="s">
        <v>4337</v>
      </c>
      <c r="BF2028" t="s">
        <v>4747</v>
      </c>
      <c r="BH2028" t="str">
        <f t="shared" si="440"/>
        <v/>
      </c>
      <c r="BJ2028" t="str">
        <f t="shared" si="441"/>
        <v>OK</v>
      </c>
      <c r="BK2028" s="130" t="s">
        <v>5302</v>
      </c>
      <c r="BL2028" s="130" t="e">
        <v>#VALUE!</v>
      </c>
      <c r="BM2028" s="131" t="s">
        <v>33</v>
      </c>
      <c r="BN2028" s="131" t="e">
        <v>#VALUE!</v>
      </c>
      <c r="BO2028" t="e">
        <v>#N/A</v>
      </c>
      <c r="BP2028">
        <v>0</v>
      </c>
    </row>
    <row r="2029" spans="1:68" ht="25.2" x14ac:dyDescent="0.3">
      <c r="A2029" s="1"/>
      <c r="B2029" s="47">
        <v>1754</v>
      </c>
      <c r="C2029" s="45">
        <v>1033676</v>
      </c>
      <c r="D2029" s="40" t="s">
        <v>33</v>
      </c>
      <c r="E2029" s="40"/>
      <c r="F2029" s="39" t="s">
        <v>1411</v>
      </c>
      <c r="G2029" s="29" t="s">
        <v>61</v>
      </c>
      <c r="H2029" s="70" t="s">
        <v>59</v>
      </c>
      <c r="I2029" s="148" t="s">
        <v>33</v>
      </c>
      <c r="J2029" s="147" t="s">
        <v>33</v>
      </c>
      <c r="K2029" s="148" t="e">
        <v>#N/A</v>
      </c>
      <c r="L2029" s="148" t="s">
        <v>3992</v>
      </c>
      <c r="M2029" s="147" t="s">
        <v>33</v>
      </c>
      <c r="N2029" s="29" t="str">
        <f t="shared" si="433"/>
        <v/>
      </c>
      <c r="O2029" s="29" t="str">
        <f t="shared" si="434"/>
        <v/>
      </c>
      <c r="P2029" s="29" t="str">
        <f t="shared" si="435"/>
        <v/>
      </c>
      <c r="Q2029" s="29" t="str">
        <f t="shared" si="436"/>
        <v/>
      </c>
      <c r="R2029" s="29" t="str">
        <f t="shared" si="437"/>
        <v/>
      </c>
      <c r="S2029" s="29" t="str">
        <f t="shared" si="438"/>
        <v/>
      </c>
      <c r="T2029" s="29" t="str">
        <f t="shared" si="439"/>
        <v/>
      </c>
      <c r="U2029" s="40">
        <v>1118424</v>
      </c>
      <c r="V2029" s="40"/>
      <c r="W2029" s="38" t="s">
        <v>1214</v>
      </c>
      <c r="X2029" s="29" t="s">
        <v>158</v>
      </c>
      <c r="Y2029" s="146">
        <v>8885</v>
      </c>
      <c r="Z2029" s="33">
        <v>9774</v>
      </c>
      <c r="AA2029" s="34">
        <f t="shared" si="431"/>
        <v>0.1</v>
      </c>
      <c r="AB2029" s="33">
        <f t="shared" si="443"/>
        <v>9774</v>
      </c>
      <c r="AC2029" s="34">
        <f t="shared" si="432"/>
        <v>0.10005622509594929</v>
      </c>
      <c r="AD2029" s="145">
        <f t="shared" si="442"/>
        <v>8145</v>
      </c>
      <c r="AE2029" s="105">
        <v>7404.1670000000004</v>
      </c>
      <c r="AF2029" s="34" t="s">
        <v>70</v>
      </c>
      <c r="AG2029" s="34" t="s">
        <v>73</v>
      </c>
      <c r="AH2029" s="34" t="s">
        <v>73</v>
      </c>
      <c r="AI2029" s="29">
        <v>1.8320000000000001</v>
      </c>
      <c r="AJ2029" s="29">
        <v>6.8589999999999996E-3</v>
      </c>
      <c r="AK2029" s="29">
        <v>0</v>
      </c>
      <c r="AL2029" s="29">
        <v>0</v>
      </c>
      <c r="AM2029" s="29" t="s">
        <v>27</v>
      </c>
      <c r="AN2029" s="175" t="s">
        <v>27</v>
      </c>
      <c r="AO2029" s="29" t="s">
        <v>27</v>
      </c>
      <c r="AP2029" s="29">
        <v>2</v>
      </c>
      <c r="AQ2029" s="29">
        <v>250</v>
      </c>
      <c r="AR2029" s="29">
        <v>150</v>
      </c>
      <c r="AS2029" s="29">
        <v>145</v>
      </c>
      <c r="AT2029" s="29">
        <v>3.6640000000000001</v>
      </c>
      <c r="AU2029" s="144">
        <v>5.4380000000000001E-3</v>
      </c>
      <c r="AV2029" s="36" t="s">
        <v>28</v>
      </c>
      <c r="AW2029" s="102" t="s">
        <v>33</v>
      </c>
      <c r="AX2029" s="129" t="s">
        <v>33</v>
      </c>
      <c r="AY2029" s="106" t="e">
        <v>#N/A</v>
      </c>
      <c r="BD2029" t="s">
        <v>4518</v>
      </c>
      <c r="BE2029" t="s">
        <v>4509</v>
      </c>
      <c r="BF2029" t="s">
        <v>4759</v>
      </c>
      <c r="BH2029" t="str">
        <f t="shared" si="440"/>
        <v/>
      </c>
      <c r="BJ2029" t="str">
        <f t="shared" si="441"/>
        <v>OK</v>
      </c>
      <c r="BK2029" s="130" t="s">
        <v>5302</v>
      </c>
      <c r="BL2029" s="130" t="e">
        <v>#VALUE!</v>
      </c>
      <c r="BM2029" s="131" t="s">
        <v>33</v>
      </c>
      <c r="BN2029" s="131" t="e">
        <v>#VALUE!</v>
      </c>
      <c r="BO2029" t="e">
        <v>#N/A</v>
      </c>
      <c r="BP2029">
        <v>0</v>
      </c>
    </row>
    <row r="2030" spans="1:68" ht="25.2" x14ac:dyDescent="0.3">
      <c r="A2030" s="1"/>
      <c r="B2030" s="47">
        <v>1755</v>
      </c>
      <c r="C2030" s="45">
        <v>1005295</v>
      </c>
      <c r="D2030" s="40" t="s">
        <v>33</v>
      </c>
      <c r="E2030" s="40"/>
      <c r="F2030" s="31" t="s">
        <v>1412</v>
      </c>
      <c r="G2030" s="29" t="s">
        <v>31</v>
      </c>
      <c r="H2030" s="70" t="s">
        <v>4779</v>
      </c>
      <c r="I2030" s="148" t="s">
        <v>32</v>
      </c>
      <c r="J2030" s="147" t="s">
        <v>33</v>
      </c>
      <c r="K2030" s="148">
        <v>0</v>
      </c>
      <c r="L2030" s="148" t="s">
        <v>32</v>
      </c>
      <c r="M2030" s="147" t="s">
        <v>33</v>
      </c>
      <c r="N2030" s="29" t="str">
        <f t="shared" si="433"/>
        <v/>
      </c>
      <c r="O2030" s="29" t="str">
        <f t="shared" si="434"/>
        <v/>
      </c>
      <c r="P2030" s="29" t="str">
        <f t="shared" si="435"/>
        <v/>
      </c>
      <c r="Q2030" s="29" t="str">
        <f t="shared" si="436"/>
        <v/>
      </c>
      <c r="R2030" s="29" t="str">
        <f t="shared" si="437"/>
        <v/>
      </c>
      <c r="S2030" s="29" t="str">
        <f t="shared" si="438"/>
        <v/>
      </c>
      <c r="T2030" s="29" t="str">
        <f t="shared" si="439"/>
        <v/>
      </c>
      <c r="U2030" s="40" t="s">
        <v>33</v>
      </c>
      <c r="V2030" s="40"/>
      <c r="W2030" s="38" t="s">
        <v>1214</v>
      </c>
      <c r="X2030" s="29" t="s">
        <v>158</v>
      </c>
      <c r="Y2030" s="146">
        <v>3380</v>
      </c>
      <c r="Z2030" s="33">
        <v>4326</v>
      </c>
      <c r="AA2030" s="34">
        <f t="shared" si="431"/>
        <v>0.28000000000000003</v>
      </c>
      <c r="AB2030" s="33">
        <f t="shared" si="443"/>
        <v>4326</v>
      </c>
      <c r="AC2030" s="34">
        <f t="shared" si="432"/>
        <v>0.27988150533946687</v>
      </c>
      <c r="AD2030" s="145">
        <f t="shared" si="442"/>
        <v>3605</v>
      </c>
      <c r="AE2030" s="105">
        <v>2816.6669999999999</v>
      </c>
      <c r="AF2030" s="34" t="s">
        <v>36</v>
      </c>
      <c r="AG2030" s="34" t="s">
        <v>36</v>
      </c>
      <c r="AH2030" s="34" t="s">
        <v>36</v>
      </c>
      <c r="AI2030" s="29">
        <v>0.14699999999999999</v>
      </c>
      <c r="AJ2030" s="29">
        <v>1.2899999999999999E-4</v>
      </c>
      <c r="AK2030" s="29">
        <v>37</v>
      </c>
      <c r="AL2030" s="29">
        <v>0</v>
      </c>
      <c r="AM2030" s="29" t="s">
        <v>28</v>
      </c>
      <c r="AN2030" s="158" t="s">
        <v>28</v>
      </c>
      <c r="AO2030" s="29" t="s">
        <v>27</v>
      </c>
      <c r="AP2030" s="29">
        <v>10</v>
      </c>
      <c r="AQ2030" s="29">
        <v>280</v>
      </c>
      <c r="AR2030" s="29">
        <v>185</v>
      </c>
      <c r="AS2030" s="29">
        <v>205</v>
      </c>
      <c r="AT2030" s="29">
        <v>1.47</v>
      </c>
      <c r="AU2030" s="144">
        <v>1.0619E-2</v>
      </c>
      <c r="AV2030" s="36" t="s">
        <v>28</v>
      </c>
      <c r="AW2030" s="102" t="s">
        <v>33</v>
      </c>
      <c r="AX2030" s="129" t="s">
        <v>33</v>
      </c>
      <c r="AY2030" s="106">
        <v>10</v>
      </c>
      <c r="BD2030" t="s">
        <v>669</v>
      </c>
      <c r="BE2030" t="s">
        <v>4413</v>
      </c>
      <c r="BF2030" t="s">
        <v>4740</v>
      </c>
      <c r="BH2030" t="str">
        <f t="shared" si="440"/>
        <v>AV</v>
      </c>
      <c r="BJ2030" t="str">
        <f t="shared" si="441"/>
        <v>OK</v>
      </c>
      <c r="BK2030" s="130">
        <v>4326</v>
      </c>
      <c r="BL2030" s="130" t="s">
        <v>37</v>
      </c>
      <c r="BM2030" s="131" t="s">
        <v>33</v>
      </c>
      <c r="BN2030" s="131" t="e">
        <v>#VALUE!</v>
      </c>
      <c r="BO2030">
        <v>4326</v>
      </c>
      <c r="BP2030">
        <v>0</v>
      </c>
    </row>
    <row r="2031" spans="1:68" ht="25.2" x14ac:dyDescent="0.3">
      <c r="A2031" s="1"/>
      <c r="B2031" s="47">
        <v>1756</v>
      </c>
      <c r="C2031" s="45">
        <v>1005286</v>
      </c>
      <c r="D2031" s="40" t="s">
        <v>33</v>
      </c>
      <c r="E2031" s="40"/>
      <c r="F2031" s="31" t="s">
        <v>1413</v>
      </c>
      <c r="G2031" s="29" t="s">
        <v>31</v>
      </c>
      <c r="H2031" s="29"/>
      <c r="I2031" s="148" t="s">
        <v>32</v>
      </c>
      <c r="J2031" s="147" t="s">
        <v>33</v>
      </c>
      <c r="K2031" s="148">
        <v>0</v>
      </c>
      <c r="L2031" s="148" t="s">
        <v>32</v>
      </c>
      <c r="M2031" s="147" t="s">
        <v>33</v>
      </c>
      <c r="N2031" s="29" t="str">
        <f t="shared" si="433"/>
        <v/>
      </c>
      <c r="O2031" s="29" t="str">
        <f t="shared" si="434"/>
        <v/>
      </c>
      <c r="P2031" s="29" t="str">
        <f t="shared" si="435"/>
        <v/>
      </c>
      <c r="Q2031" s="29" t="str">
        <f t="shared" si="436"/>
        <v/>
      </c>
      <c r="R2031" s="29" t="str">
        <f t="shared" si="437"/>
        <v/>
      </c>
      <c r="S2031" s="29" t="str">
        <f t="shared" si="438"/>
        <v/>
      </c>
      <c r="T2031" s="29" t="str">
        <f t="shared" si="439"/>
        <v/>
      </c>
      <c r="U2031" s="40" t="s">
        <v>33</v>
      </c>
      <c r="V2031" s="40"/>
      <c r="W2031" s="38" t="s">
        <v>1214</v>
      </c>
      <c r="X2031" s="29" t="s">
        <v>158</v>
      </c>
      <c r="Y2031" s="146">
        <v>682</v>
      </c>
      <c r="Z2031" s="33">
        <v>873</v>
      </c>
      <c r="AA2031" s="34">
        <f t="shared" si="431"/>
        <v>0.28000000000000003</v>
      </c>
      <c r="AB2031" s="33">
        <f t="shared" si="443"/>
        <v>873</v>
      </c>
      <c r="AC2031" s="34">
        <f t="shared" si="432"/>
        <v>0.28005940179437061</v>
      </c>
      <c r="AD2031" s="145">
        <f t="shared" si="442"/>
        <v>727.5</v>
      </c>
      <c r="AE2031" s="105">
        <v>568.33299999999997</v>
      </c>
      <c r="AF2031" s="34" t="s">
        <v>36</v>
      </c>
      <c r="AG2031" s="34" t="s">
        <v>36</v>
      </c>
      <c r="AH2031" s="34" t="s">
        <v>36</v>
      </c>
      <c r="AI2031" s="29">
        <v>0.08</v>
      </c>
      <c r="AJ2031" s="29">
        <v>4.8999999999999998E-4</v>
      </c>
      <c r="AK2031" s="29">
        <v>0</v>
      </c>
      <c r="AL2031" s="29">
        <v>0</v>
      </c>
      <c r="AM2031" s="29" t="s">
        <v>28</v>
      </c>
      <c r="AN2031" s="175" t="s">
        <v>27</v>
      </c>
      <c r="AO2031" s="29" t="s">
        <v>28</v>
      </c>
      <c r="AP2031" s="29">
        <v>150</v>
      </c>
      <c r="AQ2031" s="29">
        <v>610</v>
      </c>
      <c r="AR2031" s="29">
        <v>400</v>
      </c>
      <c r="AS2031" s="29">
        <v>360</v>
      </c>
      <c r="AT2031" s="29">
        <v>12</v>
      </c>
      <c r="AU2031" s="144">
        <v>8.7840000000000001E-2</v>
      </c>
      <c r="AV2031" s="36" t="s">
        <v>28</v>
      </c>
      <c r="AW2031" s="102" t="s">
        <v>33</v>
      </c>
      <c r="AX2031" s="129" t="s">
        <v>33</v>
      </c>
      <c r="AY2031" s="106" t="e">
        <v>#N/A</v>
      </c>
      <c r="BD2031" t="s">
        <v>4519</v>
      </c>
      <c r="BE2031" t="s">
        <v>4520</v>
      </c>
      <c r="BF2031" t="s">
        <v>4740</v>
      </c>
      <c r="BH2031" t="str">
        <f t="shared" si="440"/>
        <v/>
      </c>
      <c r="BJ2031" t="str">
        <f t="shared" si="441"/>
        <v>OK</v>
      </c>
      <c r="BK2031" s="130" t="s">
        <v>5302</v>
      </c>
      <c r="BL2031" s="130" t="e">
        <v>#VALUE!</v>
      </c>
      <c r="BM2031" s="131" t="s">
        <v>33</v>
      </c>
      <c r="BN2031" s="131" t="e">
        <v>#VALUE!</v>
      </c>
      <c r="BO2031" t="e">
        <v>#N/A</v>
      </c>
      <c r="BP2031">
        <v>0</v>
      </c>
    </row>
    <row r="2032" spans="1:68" ht="25.2" x14ac:dyDescent="0.3">
      <c r="A2032" s="1"/>
      <c r="B2032" s="47">
        <v>1757</v>
      </c>
      <c r="C2032" s="45">
        <v>1005284</v>
      </c>
      <c r="D2032" s="40" t="s">
        <v>33</v>
      </c>
      <c r="E2032" s="40"/>
      <c r="F2032" s="31" t="s">
        <v>1414</v>
      </c>
      <c r="G2032" s="29" t="s">
        <v>31</v>
      </c>
      <c r="H2032" s="29"/>
      <c r="I2032" s="148" t="s">
        <v>32</v>
      </c>
      <c r="J2032" s="147" t="s">
        <v>33</v>
      </c>
      <c r="K2032" s="148">
        <v>0</v>
      </c>
      <c r="L2032" s="148" t="s">
        <v>32</v>
      </c>
      <c r="M2032" s="147" t="s">
        <v>33</v>
      </c>
      <c r="N2032" s="29" t="str">
        <f t="shared" si="433"/>
        <v/>
      </c>
      <c r="O2032" s="29" t="str">
        <f t="shared" si="434"/>
        <v/>
      </c>
      <c r="P2032" s="29" t="str">
        <f t="shared" si="435"/>
        <v/>
      </c>
      <c r="Q2032" s="29" t="str">
        <f t="shared" si="436"/>
        <v/>
      </c>
      <c r="R2032" s="29" t="str">
        <f t="shared" si="437"/>
        <v/>
      </c>
      <c r="S2032" s="29" t="str">
        <f t="shared" si="438"/>
        <v/>
      </c>
      <c r="T2032" s="29" t="str">
        <f t="shared" si="439"/>
        <v/>
      </c>
      <c r="U2032" s="40" t="s">
        <v>33</v>
      </c>
      <c r="V2032" s="40"/>
      <c r="W2032" s="38" t="s">
        <v>1214</v>
      </c>
      <c r="X2032" s="29" t="s">
        <v>158</v>
      </c>
      <c r="Y2032" s="146">
        <v>3627</v>
      </c>
      <c r="Z2032" s="33">
        <v>4643</v>
      </c>
      <c r="AA2032" s="34">
        <f t="shared" si="431"/>
        <v>0.28000000000000003</v>
      </c>
      <c r="AB2032" s="33">
        <f t="shared" si="443"/>
        <v>4643</v>
      </c>
      <c r="AC2032" s="34">
        <f t="shared" si="432"/>
        <v>0.2801214226633581</v>
      </c>
      <c r="AD2032" s="145">
        <f t="shared" si="442"/>
        <v>3869.1669999999999</v>
      </c>
      <c r="AE2032" s="105">
        <v>3022.5</v>
      </c>
      <c r="AF2032" s="34" t="s">
        <v>36</v>
      </c>
      <c r="AG2032" s="34" t="s">
        <v>36</v>
      </c>
      <c r="AH2032" s="34" t="s">
        <v>36</v>
      </c>
      <c r="AI2032" s="29">
        <v>0.51</v>
      </c>
      <c r="AJ2032" s="29">
        <v>1.3860000000000001E-3</v>
      </c>
      <c r="AK2032" s="29">
        <v>0</v>
      </c>
      <c r="AL2032" s="29">
        <v>0</v>
      </c>
      <c r="AM2032" s="29" t="s">
        <v>28</v>
      </c>
      <c r="AN2032" s="175" t="s">
        <v>27</v>
      </c>
      <c r="AO2032" s="29" t="s">
        <v>28</v>
      </c>
      <c r="AP2032" s="29">
        <v>1</v>
      </c>
      <c r="AQ2032" s="29">
        <v>1000</v>
      </c>
      <c r="AR2032" s="29">
        <v>210</v>
      </c>
      <c r="AS2032" s="29">
        <v>165</v>
      </c>
      <c r="AT2032" s="29">
        <v>0.51</v>
      </c>
      <c r="AU2032" s="144">
        <v>3.465E-2</v>
      </c>
      <c r="AV2032" s="36" t="s">
        <v>28</v>
      </c>
      <c r="AW2032" s="102" t="s">
        <v>33</v>
      </c>
      <c r="AX2032" s="129" t="s">
        <v>33</v>
      </c>
      <c r="AY2032" s="106" t="e">
        <v>#N/A</v>
      </c>
      <c r="BD2032" t="s">
        <v>4521</v>
      </c>
      <c r="BE2032" t="s">
        <v>4522</v>
      </c>
      <c r="BF2032" t="s">
        <v>4740</v>
      </c>
      <c r="BH2032" t="str">
        <f t="shared" si="440"/>
        <v/>
      </c>
      <c r="BJ2032" t="str">
        <f t="shared" si="441"/>
        <v>OK</v>
      </c>
      <c r="BK2032" s="130" t="s">
        <v>5302</v>
      </c>
      <c r="BL2032" s="130" t="e">
        <v>#VALUE!</v>
      </c>
      <c r="BM2032" s="131" t="s">
        <v>33</v>
      </c>
      <c r="BN2032" s="131" t="e">
        <v>#VALUE!</v>
      </c>
      <c r="BO2032" t="e">
        <v>#N/A</v>
      </c>
      <c r="BP2032">
        <v>0</v>
      </c>
    </row>
    <row r="2033" spans="1:68" ht="25.2" x14ac:dyDescent="0.3">
      <c r="A2033" s="1"/>
      <c r="B2033" s="47">
        <v>1758</v>
      </c>
      <c r="C2033" s="45">
        <v>1005478</v>
      </c>
      <c r="D2033" s="40" t="s">
        <v>33</v>
      </c>
      <c r="E2033" s="40"/>
      <c r="F2033" s="39" t="s">
        <v>1415</v>
      </c>
      <c r="G2033" s="29" t="s">
        <v>58</v>
      </c>
      <c r="H2033" s="70" t="s">
        <v>59</v>
      </c>
      <c r="I2033" s="148" t="s">
        <v>32</v>
      </c>
      <c r="J2033" s="147" t="s">
        <v>33</v>
      </c>
      <c r="K2033" s="148">
        <v>0</v>
      </c>
      <c r="L2033" s="148" t="s">
        <v>32</v>
      </c>
      <c r="M2033" s="147" t="s">
        <v>33</v>
      </c>
      <c r="N2033" s="29" t="str">
        <f t="shared" si="433"/>
        <v/>
      </c>
      <c r="O2033" s="29" t="str">
        <f t="shared" si="434"/>
        <v/>
      </c>
      <c r="P2033" s="29" t="str">
        <f t="shared" si="435"/>
        <v/>
      </c>
      <c r="Q2033" s="29" t="str">
        <f t="shared" si="436"/>
        <v/>
      </c>
      <c r="R2033" s="29" t="str">
        <f t="shared" si="437"/>
        <v/>
      </c>
      <c r="S2033" s="29" t="str">
        <f t="shared" si="438"/>
        <v/>
      </c>
      <c r="T2033" s="29" t="str">
        <f t="shared" si="439"/>
        <v/>
      </c>
      <c r="U2033" s="40">
        <v>1094446</v>
      </c>
      <c r="V2033" s="40"/>
      <c r="W2033" s="38" t="s">
        <v>1214</v>
      </c>
      <c r="X2033" s="29" t="s">
        <v>1221</v>
      </c>
      <c r="Y2033" s="146">
        <v>2212</v>
      </c>
      <c r="Z2033" s="33">
        <v>2433</v>
      </c>
      <c r="AA2033" s="34">
        <f t="shared" si="431"/>
        <v>0.1</v>
      </c>
      <c r="AB2033" s="33">
        <f t="shared" si="443"/>
        <v>2433</v>
      </c>
      <c r="AC2033" s="34">
        <f t="shared" si="432"/>
        <v>9.9909782985494161E-2</v>
      </c>
      <c r="AD2033" s="145">
        <f t="shared" si="442"/>
        <v>2027.5</v>
      </c>
      <c r="AE2033" s="105">
        <v>1843.3330000000001</v>
      </c>
      <c r="AF2033" s="34" t="s">
        <v>36</v>
      </c>
      <c r="AG2033" s="34" t="s">
        <v>138</v>
      </c>
      <c r="AH2033" s="34" t="s">
        <v>73</v>
      </c>
      <c r="AI2033" s="29">
        <v>1.9</v>
      </c>
      <c r="AJ2033" s="29">
        <v>5.2782999999999997E-2</v>
      </c>
      <c r="AK2033" s="29">
        <v>0</v>
      </c>
      <c r="AL2033" s="29">
        <v>0</v>
      </c>
      <c r="AM2033" s="29" t="s">
        <v>27</v>
      </c>
      <c r="AN2033" s="175" t="s">
        <v>27</v>
      </c>
      <c r="AO2033" s="29" t="s">
        <v>27</v>
      </c>
      <c r="AP2033" s="29">
        <v>8.9600000000000009</v>
      </c>
      <c r="AQ2033" s="29">
        <v>1510</v>
      </c>
      <c r="AR2033" s="29">
        <v>870</v>
      </c>
      <c r="AS2033" s="29">
        <v>360</v>
      </c>
      <c r="AT2033" s="29">
        <v>17.024000000000001</v>
      </c>
      <c r="AU2033" s="144">
        <v>0.47293200000000002</v>
      </c>
      <c r="AV2033" s="36" t="s">
        <v>28</v>
      </c>
      <c r="AW2033" s="102" t="s">
        <v>33</v>
      </c>
      <c r="AX2033" s="129" t="s">
        <v>33</v>
      </c>
      <c r="AY2033" s="106">
        <v>29075.200000000008</v>
      </c>
      <c r="BD2033" t="s">
        <v>4523</v>
      </c>
      <c r="BE2033" t="s">
        <v>4465</v>
      </c>
      <c r="BF2033" t="s">
        <v>4760</v>
      </c>
      <c r="BH2033" t="str">
        <f t="shared" si="440"/>
        <v/>
      </c>
      <c r="BJ2033" t="str">
        <f t="shared" si="441"/>
        <v>OK</v>
      </c>
      <c r="BK2033" s="130" t="s">
        <v>5302</v>
      </c>
      <c r="BL2033" s="130" t="e">
        <v>#VALUE!</v>
      </c>
      <c r="BM2033" s="131" t="s">
        <v>33</v>
      </c>
      <c r="BN2033" s="131" t="e">
        <v>#VALUE!</v>
      </c>
      <c r="BO2033" t="e">
        <v>#N/A</v>
      </c>
      <c r="BP2033">
        <v>0</v>
      </c>
    </row>
    <row r="2034" spans="1:68" ht="25.2" x14ac:dyDescent="0.3">
      <c r="A2034" s="1"/>
      <c r="B2034" s="47">
        <v>1759</v>
      </c>
      <c r="C2034" s="45">
        <v>1016703</v>
      </c>
      <c r="D2034" s="40">
        <v>1000020</v>
      </c>
      <c r="E2034" s="40"/>
      <c r="F2034" s="39" t="s">
        <v>1416</v>
      </c>
      <c r="G2034" s="29" t="s">
        <v>58</v>
      </c>
      <c r="H2034" s="70" t="s">
        <v>59</v>
      </c>
      <c r="I2034" s="148" t="s">
        <v>32</v>
      </c>
      <c r="J2034" s="147" t="s">
        <v>33</v>
      </c>
      <c r="K2034" s="148">
        <v>0</v>
      </c>
      <c r="L2034" s="148" t="s">
        <v>32</v>
      </c>
      <c r="M2034" s="147" t="s">
        <v>33</v>
      </c>
      <c r="N2034" s="29">
        <f t="shared" si="433"/>
        <v>1000020</v>
      </c>
      <c r="O2034" s="29" t="str">
        <f t="shared" si="434"/>
        <v/>
      </c>
      <c r="P2034" s="29" t="str">
        <f t="shared" si="435"/>
        <v/>
      </c>
      <c r="Q2034" s="29" t="str">
        <f t="shared" si="436"/>
        <v/>
      </c>
      <c r="R2034" s="29" t="str">
        <f t="shared" si="437"/>
        <v/>
      </c>
      <c r="S2034" s="29" t="str">
        <f t="shared" si="438"/>
        <v/>
      </c>
      <c r="T2034" s="29" t="str">
        <f t="shared" si="439"/>
        <v/>
      </c>
      <c r="U2034" s="40">
        <v>1094448</v>
      </c>
      <c r="V2034" s="40"/>
      <c r="W2034" s="38" t="s">
        <v>1214</v>
      </c>
      <c r="X2034" s="29" t="s">
        <v>1221</v>
      </c>
      <c r="Y2034" s="146">
        <v>1511</v>
      </c>
      <c r="Z2034" s="33">
        <v>1934</v>
      </c>
      <c r="AA2034" s="34">
        <f t="shared" si="431"/>
        <v>0.28000000000000003</v>
      </c>
      <c r="AB2034" s="33">
        <f t="shared" si="443"/>
        <v>1934</v>
      </c>
      <c r="AC2034" s="34">
        <f t="shared" si="432"/>
        <v>0.27994698082144787</v>
      </c>
      <c r="AD2034" s="145">
        <f t="shared" si="442"/>
        <v>1611.6669999999999</v>
      </c>
      <c r="AE2034" s="105">
        <v>1259.1669999999999</v>
      </c>
      <c r="AF2034" s="34" t="s">
        <v>36</v>
      </c>
      <c r="AG2034" s="34" t="s">
        <v>36</v>
      </c>
      <c r="AH2034" s="34" t="s">
        <v>36</v>
      </c>
      <c r="AI2034" s="29">
        <v>0.72</v>
      </c>
      <c r="AJ2034" s="29">
        <v>0.02</v>
      </c>
      <c r="AK2034" s="29">
        <v>20</v>
      </c>
      <c r="AL2034" s="29">
        <v>0</v>
      </c>
      <c r="AM2034" s="29" t="s">
        <v>28</v>
      </c>
      <c r="AN2034" s="175" t="s">
        <v>27</v>
      </c>
      <c r="AO2034" s="29" t="s">
        <v>27</v>
      </c>
      <c r="AP2034" s="29">
        <v>10</v>
      </c>
      <c r="AQ2034" s="29">
        <v>1550</v>
      </c>
      <c r="AR2034" s="29">
        <v>910</v>
      </c>
      <c r="AS2034" s="29">
        <v>100</v>
      </c>
      <c r="AT2034" s="29">
        <v>7.2</v>
      </c>
      <c r="AU2034" s="144">
        <v>0.14105000000000001</v>
      </c>
      <c r="AV2034" s="36" t="s">
        <v>28</v>
      </c>
      <c r="AW2034" s="102" t="s">
        <v>33</v>
      </c>
      <c r="AX2034" s="129" t="s">
        <v>33</v>
      </c>
      <c r="AY2034" s="106">
        <v>13850</v>
      </c>
      <c r="BD2034" t="s">
        <v>1235</v>
      </c>
      <c r="BE2034" t="s">
        <v>4465</v>
      </c>
      <c r="BF2034" t="s">
        <v>4740</v>
      </c>
      <c r="BH2034" t="str">
        <f t="shared" si="440"/>
        <v>AV</v>
      </c>
      <c r="BJ2034" t="str">
        <f t="shared" si="441"/>
        <v>OK</v>
      </c>
      <c r="BK2034" s="130" t="s">
        <v>5302</v>
      </c>
      <c r="BL2034" s="130" t="e">
        <v>#VALUE!</v>
      </c>
      <c r="BM2034" s="131" t="s">
        <v>33</v>
      </c>
      <c r="BN2034" s="131" t="e">
        <v>#VALUE!</v>
      </c>
      <c r="BO2034" t="e">
        <v>#N/A</v>
      </c>
      <c r="BP2034">
        <v>0</v>
      </c>
    </row>
    <row r="2035" spans="1:68" ht="25.2" x14ac:dyDescent="0.3">
      <c r="A2035" s="1"/>
      <c r="B2035" s="47">
        <v>1760</v>
      </c>
      <c r="C2035" s="45">
        <v>1005263</v>
      </c>
      <c r="D2035" s="40" t="s">
        <v>33</v>
      </c>
      <c r="E2035" s="40"/>
      <c r="F2035" s="31" t="s">
        <v>1417</v>
      </c>
      <c r="G2035" s="29" t="s">
        <v>47</v>
      </c>
      <c r="H2035" s="70" t="s">
        <v>4779</v>
      </c>
      <c r="I2035" s="148" t="s">
        <v>32</v>
      </c>
      <c r="J2035" s="147" t="s">
        <v>33</v>
      </c>
      <c r="K2035" s="148">
        <v>0</v>
      </c>
      <c r="L2035" s="148" t="s">
        <v>32</v>
      </c>
      <c r="M2035" s="147">
        <v>42551</v>
      </c>
      <c r="N2035" s="29" t="str">
        <f t="shared" si="433"/>
        <v/>
      </c>
      <c r="O2035" s="29" t="str">
        <f t="shared" si="434"/>
        <v/>
      </c>
      <c r="P2035" s="29" t="str">
        <f t="shared" si="435"/>
        <v/>
      </c>
      <c r="Q2035" s="29" t="str">
        <f t="shared" si="436"/>
        <v/>
      </c>
      <c r="R2035" s="29" t="str">
        <f t="shared" si="437"/>
        <v/>
      </c>
      <c r="S2035" s="29" t="str">
        <f t="shared" si="438"/>
        <v/>
      </c>
      <c r="T2035" s="29" t="str">
        <f t="shared" si="439"/>
        <v/>
      </c>
      <c r="U2035" s="46" t="s">
        <v>33</v>
      </c>
      <c r="V2035" s="46"/>
      <c r="W2035" s="38" t="s">
        <v>1214</v>
      </c>
      <c r="X2035" s="29" t="s">
        <v>158</v>
      </c>
      <c r="Y2035" s="146">
        <v>40.54</v>
      </c>
      <c r="Z2035" s="33">
        <v>51.89</v>
      </c>
      <c r="AA2035" s="34">
        <f t="shared" si="431"/>
        <v>0.28000000000000003</v>
      </c>
      <c r="AB2035" s="33">
        <f t="shared" si="443"/>
        <v>51.89</v>
      </c>
      <c r="AC2035" s="34">
        <f t="shared" si="432"/>
        <v>0.27999289583518328</v>
      </c>
      <c r="AD2035" s="145">
        <f t="shared" si="442"/>
        <v>43.241999999999997</v>
      </c>
      <c r="AE2035" s="105">
        <v>33.783000000000001</v>
      </c>
      <c r="AF2035" s="34" t="s">
        <v>36</v>
      </c>
      <c r="AG2035" s="34" t="s">
        <v>36</v>
      </c>
      <c r="AH2035" s="34" t="s">
        <v>36</v>
      </c>
      <c r="AI2035" s="29">
        <v>1E-3</v>
      </c>
      <c r="AJ2035" s="29">
        <v>5.0000000000000004E-6</v>
      </c>
      <c r="AK2035" s="29">
        <v>100</v>
      </c>
      <c r="AL2035" s="29">
        <v>0</v>
      </c>
      <c r="AM2035" s="29" t="s">
        <v>28</v>
      </c>
      <c r="AN2035" s="158" t="s">
        <v>28</v>
      </c>
      <c r="AO2035" s="29" t="s">
        <v>28</v>
      </c>
      <c r="AP2035" s="29">
        <v>10</v>
      </c>
      <c r="AQ2035" s="29">
        <v>280</v>
      </c>
      <c r="AR2035" s="29">
        <v>250</v>
      </c>
      <c r="AS2035" s="29">
        <v>280</v>
      </c>
      <c r="AT2035" s="29">
        <v>0.01</v>
      </c>
      <c r="AU2035" s="144">
        <v>1.9599999999999999E-2</v>
      </c>
      <c r="AV2035" s="36" t="s">
        <v>28</v>
      </c>
      <c r="AW2035" s="102" t="s">
        <v>33</v>
      </c>
      <c r="AX2035" s="129" t="s">
        <v>33</v>
      </c>
      <c r="AY2035" s="106">
        <v>2670</v>
      </c>
      <c r="BD2035" t="s">
        <v>29</v>
      </c>
      <c r="BE2035" t="s">
        <v>4337</v>
      </c>
      <c r="BF2035" t="s">
        <v>4739</v>
      </c>
      <c r="BH2035" t="str">
        <f t="shared" si="440"/>
        <v>AV</v>
      </c>
      <c r="BJ2035" t="str">
        <f t="shared" si="441"/>
        <v>OK</v>
      </c>
      <c r="BK2035" s="130">
        <v>51.89</v>
      </c>
      <c r="BL2035" s="130" t="s">
        <v>37</v>
      </c>
      <c r="BM2035" s="131" t="s">
        <v>33</v>
      </c>
      <c r="BN2035" s="131" t="e">
        <v>#VALUE!</v>
      </c>
      <c r="BO2035">
        <v>51.89</v>
      </c>
      <c r="BP2035">
        <v>80</v>
      </c>
    </row>
    <row r="2036" spans="1:68" ht="25.2" x14ac:dyDescent="0.3">
      <c r="A2036" s="1"/>
      <c r="B2036" s="47">
        <v>1761</v>
      </c>
      <c r="C2036" s="45">
        <v>1058428</v>
      </c>
      <c r="D2036" s="29"/>
      <c r="E2036" s="29"/>
      <c r="F2036" s="31" t="s">
        <v>1418</v>
      </c>
      <c r="G2036" s="29" t="s">
        <v>31</v>
      </c>
      <c r="H2036" s="37"/>
      <c r="I2036" s="148" t="s">
        <v>32</v>
      </c>
      <c r="J2036" s="147" t="s">
        <v>33</v>
      </c>
      <c r="K2036" s="148">
        <v>0</v>
      </c>
      <c r="L2036" s="148" t="s">
        <v>32</v>
      </c>
      <c r="M2036" s="147" t="s">
        <v>33</v>
      </c>
      <c r="N2036" s="29" t="str">
        <f t="shared" si="433"/>
        <v/>
      </c>
      <c r="O2036" s="29" t="str">
        <f t="shared" si="434"/>
        <v/>
      </c>
      <c r="P2036" s="29" t="str">
        <f t="shared" si="435"/>
        <v/>
      </c>
      <c r="Q2036" s="29" t="str">
        <f t="shared" si="436"/>
        <v/>
      </c>
      <c r="R2036" s="29" t="str">
        <f t="shared" si="437"/>
        <v/>
      </c>
      <c r="S2036" s="29" t="str">
        <f t="shared" si="438"/>
        <v/>
      </c>
      <c r="T2036" s="29" t="str">
        <f t="shared" si="439"/>
        <v/>
      </c>
      <c r="U2036" s="29"/>
      <c r="V2036" s="29"/>
      <c r="W2036" s="38" t="s">
        <v>157</v>
      </c>
      <c r="X2036" s="29" t="s">
        <v>158</v>
      </c>
      <c r="Y2036" s="146">
        <v>44.63</v>
      </c>
      <c r="Z2036" s="33">
        <v>57.12</v>
      </c>
      <c r="AA2036" s="34">
        <f t="shared" si="431"/>
        <v>0.28000000000000003</v>
      </c>
      <c r="AB2036" s="33">
        <f t="shared" si="443"/>
        <v>57.12</v>
      </c>
      <c r="AC2036" s="34">
        <f t="shared" si="432"/>
        <v>0.27984512798451283</v>
      </c>
      <c r="AD2036" s="145">
        <f t="shared" si="442"/>
        <v>47.6</v>
      </c>
      <c r="AE2036" s="105">
        <v>37.192</v>
      </c>
      <c r="AF2036" s="34" t="s">
        <v>36</v>
      </c>
      <c r="AG2036" s="34" t="s">
        <v>36</v>
      </c>
      <c r="AH2036" s="34" t="s">
        <v>36</v>
      </c>
      <c r="AI2036" s="29">
        <v>2E-3</v>
      </c>
      <c r="AJ2036" s="29">
        <v>1.9000000000000001E-5</v>
      </c>
      <c r="AK2036" s="29">
        <v>0</v>
      </c>
      <c r="AL2036" s="29">
        <v>0</v>
      </c>
      <c r="AM2036" s="29" t="s">
        <v>28</v>
      </c>
      <c r="AN2036" s="175" t="s">
        <v>27</v>
      </c>
      <c r="AO2036" s="29" t="s">
        <v>28</v>
      </c>
      <c r="AP2036" s="29">
        <v>1200</v>
      </c>
      <c r="AQ2036" s="29">
        <v>280</v>
      </c>
      <c r="AR2036" s="29">
        <v>250</v>
      </c>
      <c r="AS2036" s="29">
        <v>280</v>
      </c>
      <c r="AT2036" s="29">
        <v>2.4</v>
      </c>
      <c r="AU2036" s="144">
        <v>1.9599999999999999E-2</v>
      </c>
      <c r="AV2036" s="36" t="s">
        <v>28</v>
      </c>
      <c r="AW2036" s="102" t="s">
        <v>33</v>
      </c>
      <c r="AX2036" s="129" t="s">
        <v>33</v>
      </c>
      <c r="AY2036" s="106">
        <v>3600</v>
      </c>
      <c r="BD2036" t="s">
        <v>29</v>
      </c>
      <c r="BE2036" t="s">
        <v>4338</v>
      </c>
      <c r="BF2036" t="s">
        <v>4739</v>
      </c>
      <c r="BH2036" t="str">
        <f t="shared" si="440"/>
        <v/>
      </c>
      <c r="BJ2036" t="str">
        <f t="shared" si="441"/>
        <v>OK</v>
      </c>
      <c r="BK2036" s="130" t="s">
        <v>5302</v>
      </c>
      <c r="BL2036" s="130" t="e">
        <v>#VALUE!</v>
      </c>
      <c r="BM2036" s="131" t="s">
        <v>33</v>
      </c>
      <c r="BN2036" s="131" t="e">
        <v>#VALUE!</v>
      </c>
      <c r="BO2036" t="e">
        <v>#N/A</v>
      </c>
      <c r="BP2036">
        <v>0</v>
      </c>
    </row>
    <row r="2037" spans="1:68" ht="25.2" x14ac:dyDescent="0.3">
      <c r="A2037" s="1"/>
      <c r="B2037" s="47">
        <v>1762</v>
      </c>
      <c r="C2037" s="45">
        <v>1058429</v>
      </c>
      <c r="D2037" s="29"/>
      <c r="E2037" s="29"/>
      <c r="F2037" s="39" t="s">
        <v>1419</v>
      </c>
      <c r="G2037" s="29" t="s">
        <v>61</v>
      </c>
      <c r="H2037" s="70" t="s">
        <v>69</v>
      </c>
      <c r="I2037" s="148" t="s">
        <v>32</v>
      </c>
      <c r="J2037" s="147" t="s">
        <v>33</v>
      </c>
      <c r="K2037" s="148" t="e">
        <v>#N/A</v>
      </c>
      <c r="L2037" s="148" t="s">
        <v>32</v>
      </c>
      <c r="M2037" s="147" t="s">
        <v>33</v>
      </c>
      <c r="N2037" s="29" t="str">
        <f t="shared" si="433"/>
        <v/>
      </c>
      <c r="O2037" s="29" t="str">
        <f t="shared" si="434"/>
        <v/>
      </c>
      <c r="P2037" s="29" t="str">
        <f t="shared" si="435"/>
        <v/>
      </c>
      <c r="Q2037" s="29" t="str">
        <f t="shared" si="436"/>
        <v/>
      </c>
      <c r="R2037" s="29" t="str">
        <f t="shared" si="437"/>
        <v/>
      </c>
      <c r="S2037" s="29" t="str">
        <f t="shared" si="438"/>
        <v/>
      </c>
      <c r="T2037" s="29" t="str">
        <f t="shared" si="439"/>
        <v/>
      </c>
      <c r="U2037" s="29"/>
      <c r="V2037" s="29"/>
      <c r="W2037" s="38" t="s">
        <v>157</v>
      </c>
      <c r="X2037" s="29" t="s">
        <v>158</v>
      </c>
      <c r="Y2037" s="146">
        <v>51.31</v>
      </c>
      <c r="Z2037" s="33">
        <v>56.44</v>
      </c>
      <c r="AA2037" s="34">
        <f t="shared" si="431"/>
        <v>0.1</v>
      </c>
      <c r="AB2037" s="33">
        <f t="shared" si="443"/>
        <v>56.44</v>
      </c>
      <c r="AC2037" s="34">
        <f t="shared" si="432"/>
        <v>9.9981290050984578E-2</v>
      </c>
      <c r="AD2037" s="145">
        <f t="shared" si="442"/>
        <v>47.033000000000001</v>
      </c>
      <c r="AE2037" s="105">
        <v>42.758000000000003</v>
      </c>
      <c r="AF2037" s="34" t="e">
        <v>#N/A</v>
      </c>
      <c r="AG2037" s="34" t="e">
        <v>#N/A</v>
      </c>
      <c r="AH2037" s="34" t="e">
        <v>#N/A</v>
      </c>
      <c r="AI2037" s="29">
        <v>3.0000000000000001E-3</v>
      </c>
      <c r="AJ2037" s="29">
        <v>2.5999999999999998E-5</v>
      </c>
      <c r="AK2037" s="29">
        <v>0</v>
      </c>
      <c r="AL2037" s="29">
        <v>0</v>
      </c>
      <c r="AM2037" s="29" t="s">
        <v>27</v>
      </c>
      <c r="AN2037" s="175" t="s">
        <v>27</v>
      </c>
      <c r="AO2037" s="29" t="s">
        <v>27</v>
      </c>
      <c r="AP2037" s="29">
        <v>900</v>
      </c>
      <c r="AQ2037" s="29">
        <v>280</v>
      </c>
      <c r="AR2037" s="29">
        <v>250</v>
      </c>
      <c r="AS2037" s="29">
        <v>280</v>
      </c>
      <c r="AT2037" s="29">
        <v>2.7</v>
      </c>
      <c r="AU2037" s="144">
        <v>1.9599999999999999E-2</v>
      </c>
      <c r="AV2037" s="36" t="s">
        <v>28</v>
      </c>
      <c r="AW2037" s="102" t="s">
        <v>33</v>
      </c>
      <c r="AX2037" s="129" t="s">
        <v>33</v>
      </c>
      <c r="AY2037" s="106">
        <v>240</v>
      </c>
      <c r="BD2037" t="s">
        <v>29</v>
      </c>
      <c r="BE2037" t="e">
        <v>#N/A</v>
      </c>
      <c r="BF2037" t="e">
        <v>#N/A</v>
      </c>
      <c r="BH2037" t="str">
        <f t="shared" si="440"/>
        <v/>
      </c>
      <c r="BJ2037" t="str">
        <f t="shared" si="441"/>
        <v>OK</v>
      </c>
      <c r="BK2037" s="130" t="s">
        <v>5302</v>
      </c>
      <c r="BL2037" s="130" t="e">
        <v>#VALUE!</v>
      </c>
      <c r="BM2037" s="131" t="s">
        <v>33</v>
      </c>
      <c r="BN2037" s="131" t="e">
        <v>#VALUE!</v>
      </c>
      <c r="BO2037" t="e">
        <v>#N/A</v>
      </c>
      <c r="BP2037">
        <v>0</v>
      </c>
    </row>
    <row r="2038" spans="1:68" ht="25.2" x14ac:dyDescent="0.3">
      <c r="A2038" s="1"/>
      <c r="B2038" s="47">
        <v>1763</v>
      </c>
      <c r="C2038" s="45">
        <v>1020518</v>
      </c>
      <c r="D2038" s="40" t="s">
        <v>33</v>
      </c>
      <c r="E2038" s="40"/>
      <c r="F2038" s="31" t="s">
        <v>1420</v>
      </c>
      <c r="G2038" s="29" t="s">
        <v>47</v>
      </c>
      <c r="H2038" s="37"/>
      <c r="I2038" s="148" t="s">
        <v>32</v>
      </c>
      <c r="J2038" s="147" t="s">
        <v>33</v>
      </c>
      <c r="K2038" s="148">
        <v>0</v>
      </c>
      <c r="L2038" s="148" t="s">
        <v>32</v>
      </c>
      <c r="M2038" s="147" t="s">
        <v>33</v>
      </c>
      <c r="N2038" s="29" t="str">
        <f t="shared" si="433"/>
        <v/>
      </c>
      <c r="O2038" s="29" t="str">
        <f t="shared" si="434"/>
        <v/>
      </c>
      <c r="P2038" s="29" t="str">
        <f t="shared" si="435"/>
        <v/>
      </c>
      <c r="Q2038" s="29" t="str">
        <f t="shared" si="436"/>
        <v/>
      </c>
      <c r="R2038" s="29" t="str">
        <f t="shared" si="437"/>
        <v/>
      </c>
      <c r="S2038" s="29" t="str">
        <f t="shared" si="438"/>
        <v/>
      </c>
      <c r="T2038" s="29" t="str">
        <f t="shared" si="439"/>
        <v/>
      </c>
      <c r="U2038" s="46" t="s">
        <v>33</v>
      </c>
      <c r="V2038" s="46"/>
      <c r="W2038" s="38" t="s">
        <v>1214</v>
      </c>
      <c r="X2038" s="29" t="s">
        <v>158</v>
      </c>
      <c r="Y2038" s="146">
        <v>853</v>
      </c>
      <c r="Z2038" s="33">
        <v>1091</v>
      </c>
      <c r="AA2038" s="34">
        <f t="shared" si="431"/>
        <v>0.27900000000000003</v>
      </c>
      <c r="AB2038" s="33">
        <f t="shared" si="443"/>
        <v>1091</v>
      </c>
      <c r="AC2038" s="34">
        <f t="shared" si="432"/>
        <v>0.27901630903461161</v>
      </c>
      <c r="AD2038" s="145">
        <f t="shared" si="442"/>
        <v>909.16700000000003</v>
      </c>
      <c r="AE2038" s="105">
        <v>710.83299999999997</v>
      </c>
      <c r="AF2038" s="34" t="s">
        <v>36</v>
      </c>
      <c r="AG2038" s="34" t="s">
        <v>36</v>
      </c>
      <c r="AH2038" s="34" t="s">
        <v>36</v>
      </c>
      <c r="AI2038" s="29">
        <v>0.04</v>
      </c>
      <c r="AJ2038" s="29">
        <v>4.5000000000000003E-5</v>
      </c>
      <c r="AK2038" s="29">
        <v>0</v>
      </c>
      <c r="AL2038" s="29">
        <v>0</v>
      </c>
      <c r="AM2038" s="29" t="s">
        <v>28</v>
      </c>
      <c r="AN2038" s="175" t="s">
        <v>27</v>
      </c>
      <c r="AO2038" s="29" t="s">
        <v>28</v>
      </c>
      <c r="AP2038" s="29">
        <v>5</v>
      </c>
      <c r="AQ2038" s="29">
        <v>283</v>
      </c>
      <c r="AR2038" s="29">
        <v>186</v>
      </c>
      <c r="AS2038" s="29">
        <v>191</v>
      </c>
      <c r="AT2038" s="29">
        <v>0.2</v>
      </c>
      <c r="AU2038" s="144">
        <v>1.0054E-2</v>
      </c>
      <c r="AV2038" s="36" t="s">
        <v>28</v>
      </c>
      <c r="AW2038" s="102" t="s">
        <v>33</v>
      </c>
      <c r="AX2038" s="129" t="s">
        <v>33</v>
      </c>
      <c r="AY2038" s="106">
        <v>3245</v>
      </c>
      <c r="BD2038" t="s">
        <v>108</v>
      </c>
      <c r="BE2038" t="s">
        <v>4368</v>
      </c>
      <c r="BF2038" t="s">
        <v>4740</v>
      </c>
      <c r="BH2038" t="str">
        <f t="shared" si="440"/>
        <v/>
      </c>
      <c r="BJ2038" t="str">
        <f t="shared" si="441"/>
        <v>OK</v>
      </c>
      <c r="BK2038" s="130" t="s">
        <v>5302</v>
      </c>
      <c r="BL2038" s="130" t="e">
        <v>#VALUE!</v>
      </c>
      <c r="BM2038" s="131" t="s">
        <v>33</v>
      </c>
      <c r="BN2038" s="131" t="e">
        <v>#VALUE!</v>
      </c>
      <c r="BO2038" t="e">
        <v>#N/A</v>
      </c>
      <c r="BP2038">
        <v>60</v>
      </c>
    </row>
    <row r="2039" spans="1:68" ht="25.2" x14ac:dyDescent="0.3">
      <c r="A2039" s="1"/>
      <c r="B2039" s="47">
        <v>1764</v>
      </c>
      <c r="C2039" s="45">
        <v>1020524</v>
      </c>
      <c r="D2039" s="40" t="s">
        <v>33</v>
      </c>
      <c r="E2039" s="40"/>
      <c r="F2039" s="31" t="s">
        <v>1421</v>
      </c>
      <c r="G2039" s="29" t="s">
        <v>47</v>
      </c>
      <c r="H2039" s="37"/>
      <c r="I2039" s="148" t="s">
        <v>32</v>
      </c>
      <c r="J2039" s="147" t="s">
        <v>33</v>
      </c>
      <c r="K2039" s="148">
        <v>0</v>
      </c>
      <c r="L2039" s="148" t="s">
        <v>32</v>
      </c>
      <c r="M2039" s="147" t="s">
        <v>33</v>
      </c>
      <c r="N2039" s="29" t="str">
        <f t="shared" si="433"/>
        <v/>
      </c>
      <c r="O2039" s="29" t="str">
        <f t="shared" si="434"/>
        <v/>
      </c>
      <c r="P2039" s="29" t="str">
        <f t="shared" si="435"/>
        <v/>
      </c>
      <c r="Q2039" s="29" t="str">
        <f t="shared" si="436"/>
        <v/>
      </c>
      <c r="R2039" s="29" t="str">
        <f t="shared" si="437"/>
        <v/>
      </c>
      <c r="S2039" s="29" t="str">
        <f t="shared" si="438"/>
        <v/>
      </c>
      <c r="T2039" s="29" t="str">
        <f t="shared" si="439"/>
        <v/>
      </c>
      <c r="U2039" s="46" t="s">
        <v>33</v>
      </c>
      <c r="V2039" s="46"/>
      <c r="W2039" s="38" t="s">
        <v>1214</v>
      </c>
      <c r="X2039" s="29" t="s">
        <v>158</v>
      </c>
      <c r="Y2039" s="146">
        <v>943</v>
      </c>
      <c r="Z2039" s="33">
        <v>1207</v>
      </c>
      <c r="AA2039" s="34">
        <f t="shared" si="431"/>
        <v>0.28000000000000003</v>
      </c>
      <c r="AB2039" s="33">
        <f t="shared" si="443"/>
        <v>1207</v>
      </c>
      <c r="AC2039" s="34">
        <f t="shared" si="432"/>
        <v>0.2799577009364585</v>
      </c>
      <c r="AD2039" s="145">
        <f t="shared" si="442"/>
        <v>1005.833</v>
      </c>
      <c r="AE2039" s="105">
        <v>785.83299999999997</v>
      </c>
      <c r="AF2039" s="34" t="s">
        <v>36</v>
      </c>
      <c r="AG2039" s="34" t="s">
        <v>36</v>
      </c>
      <c r="AH2039" s="34" t="s">
        <v>36</v>
      </c>
      <c r="AI2039" s="29">
        <v>8.4000000000000005E-2</v>
      </c>
      <c r="AJ2039" s="29">
        <v>1.4300000000000001E-4</v>
      </c>
      <c r="AK2039" s="29">
        <v>0</v>
      </c>
      <c r="AL2039" s="29">
        <v>0</v>
      </c>
      <c r="AM2039" s="29" t="s">
        <v>28</v>
      </c>
      <c r="AN2039" s="175" t="s">
        <v>27</v>
      </c>
      <c r="AO2039" s="29" t="s">
        <v>28</v>
      </c>
      <c r="AP2039" s="29">
        <v>5</v>
      </c>
      <c r="AQ2039" s="29">
        <v>280</v>
      </c>
      <c r="AR2039" s="29">
        <v>187</v>
      </c>
      <c r="AS2039" s="29">
        <v>188</v>
      </c>
      <c r="AT2039" s="29">
        <v>0.42</v>
      </c>
      <c r="AU2039" s="144">
        <v>9.8440000000000003E-3</v>
      </c>
      <c r="AV2039" s="36" t="s">
        <v>28</v>
      </c>
      <c r="AW2039" s="102" t="s">
        <v>33</v>
      </c>
      <c r="AX2039" s="129" t="s">
        <v>33</v>
      </c>
      <c r="AY2039" s="106">
        <v>4260</v>
      </c>
      <c r="BD2039" t="s">
        <v>108</v>
      </c>
      <c r="BE2039" t="s">
        <v>4368</v>
      </c>
      <c r="BF2039" t="s">
        <v>4740</v>
      </c>
      <c r="BH2039" t="str">
        <f t="shared" si="440"/>
        <v/>
      </c>
      <c r="BJ2039" t="str">
        <f t="shared" si="441"/>
        <v>OK</v>
      </c>
      <c r="BK2039" s="130" t="s">
        <v>5302</v>
      </c>
      <c r="BL2039" s="130" t="e">
        <v>#VALUE!</v>
      </c>
      <c r="BM2039" s="131" t="s">
        <v>33</v>
      </c>
      <c r="BN2039" s="131" t="e">
        <v>#VALUE!</v>
      </c>
      <c r="BO2039" t="e">
        <v>#N/A</v>
      </c>
      <c r="BP2039">
        <v>160</v>
      </c>
    </row>
    <row r="2040" spans="1:68" ht="25.2" x14ac:dyDescent="0.3">
      <c r="A2040" s="1"/>
      <c r="B2040" s="47">
        <v>1765</v>
      </c>
      <c r="C2040" s="45">
        <v>1063932</v>
      </c>
      <c r="D2040" s="29"/>
      <c r="E2040" s="29"/>
      <c r="F2040" s="31" t="s">
        <v>1422</v>
      </c>
      <c r="G2040" s="37" t="s">
        <v>31</v>
      </c>
      <c r="H2040" s="160"/>
      <c r="I2040" s="148" t="s">
        <v>32</v>
      </c>
      <c r="J2040" s="147" t="s">
        <v>33</v>
      </c>
      <c r="K2040" s="148">
        <v>0</v>
      </c>
      <c r="L2040" s="148" t="s">
        <v>32</v>
      </c>
      <c r="M2040" s="147">
        <v>42583</v>
      </c>
      <c r="N2040" s="29" t="str">
        <f t="shared" si="433"/>
        <v/>
      </c>
      <c r="O2040" s="29" t="str">
        <f t="shared" si="434"/>
        <v/>
      </c>
      <c r="P2040" s="29" t="str">
        <f t="shared" si="435"/>
        <v/>
      </c>
      <c r="Q2040" s="29" t="str">
        <f t="shared" si="436"/>
        <v/>
      </c>
      <c r="R2040" s="29" t="str">
        <f t="shared" si="437"/>
        <v/>
      </c>
      <c r="S2040" s="29" t="str">
        <f t="shared" si="438"/>
        <v/>
      </c>
      <c r="T2040" s="29" t="str">
        <f t="shared" si="439"/>
        <v/>
      </c>
      <c r="U2040" s="29"/>
      <c r="V2040" s="29"/>
      <c r="W2040" s="38" t="s">
        <v>157</v>
      </c>
      <c r="X2040" s="29" t="s">
        <v>158</v>
      </c>
      <c r="Y2040" s="146">
        <v>2040</v>
      </c>
      <c r="Z2040" s="33">
        <v>2611</v>
      </c>
      <c r="AA2040" s="34">
        <f t="shared" si="431"/>
        <v>0.28000000000000003</v>
      </c>
      <c r="AB2040" s="33">
        <f t="shared" si="443"/>
        <v>2611</v>
      </c>
      <c r="AC2040" s="34">
        <f t="shared" si="432"/>
        <v>0.27990176470588241</v>
      </c>
      <c r="AD2040" s="145">
        <f t="shared" si="442"/>
        <v>2175.8330000000001</v>
      </c>
      <c r="AE2040" s="105">
        <v>1700</v>
      </c>
      <c r="AF2040" s="34" t="s">
        <v>36</v>
      </c>
      <c r="AG2040" s="34" t="s">
        <v>36</v>
      </c>
      <c r="AH2040" s="34" t="s">
        <v>36</v>
      </c>
      <c r="AI2040" s="29">
        <v>0.11</v>
      </c>
      <c r="AJ2040" s="29">
        <v>9.8999999999999994E-5</v>
      </c>
      <c r="AK2040" s="29">
        <v>0</v>
      </c>
      <c r="AL2040" s="29">
        <v>0</v>
      </c>
      <c r="AM2040" s="29" t="s">
        <v>28</v>
      </c>
      <c r="AN2040" s="175" t="s">
        <v>27</v>
      </c>
      <c r="AO2040" s="29" t="s">
        <v>28</v>
      </c>
      <c r="AP2040" s="29">
        <v>6</v>
      </c>
      <c r="AQ2040" s="29">
        <v>185</v>
      </c>
      <c r="AR2040" s="29">
        <v>185</v>
      </c>
      <c r="AS2040" s="29">
        <v>95</v>
      </c>
      <c r="AT2040" s="29">
        <v>0.66</v>
      </c>
      <c r="AU2040" s="144">
        <v>3.251E-3</v>
      </c>
      <c r="AV2040" s="36" t="s">
        <v>28</v>
      </c>
      <c r="AW2040" s="102" t="s">
        <v>33</v>
      </c>
      <c r="AX2040" s="129" t="s">
        <v>33</v>
      </c>
      <c r="AY2040" s="106" t="e">
        <v>#N/A</v>
      </c>
      <c r="BD2040" t="s">
        <v>108</v>
      </c>
      <c r="BE2040" t="s">
        <v>4368</v>
      </c>
      <c r="BF2040" t="s">
        <v>4740</v>
      </c>
      <c r="BH2040" t="str">
        <f t="shared" si="440"/>
        <v/>
      </c>
      <c r="BJ2040" t="str">
        <f t="shared" si="441"/>
        <v>OK</v>
      </c>
      <c r="BK2040" s="130" t="s">
        <v>5302</v>
      </c>
      <c r="BL2040" s="130" t="e">
        <v>#VALUE!</v>
      </c>
      <c r="BM2040" s="131" t="s">
        <v>33</v>
      </c>
      <c r="BN2040" s="131" t="e">
        <v>#VALUE!</v>
      </c>
      <c r="BO2040" t="e">
        <v>#N/A</v>
      </c>
      <c r="BP2040">
        <v>0</v>
      </c>
    </row>
    <row r="2041" spans="1:68" ht="25.2" x14ac:dyDescent="0.3">
      <c r="A2041" s="1"/>
      <c r="B2041" s="47">
        <v>1766</v>
      </c>
      <c r="C2041" s="45">
        <v>1063933</v>
      </c>
      <c r="D2041" s="29"/>
      <c r="E2041" s="29"/>
      <c r="F2041" s="39" t="s">
        <v>1423</v>
      </c>
      <c r="G2041" s="37" t="s">
        <v>31</v>
      </c>
      <c r="H2041" s="160"/>
      <c r="I2041" s="148" t="s">
        <v>32</v>
      </c>
      <c r="J2041" s="147" t="s">
        <v>33</v>
      </c>
      <c r="K2041" s="148">
        <v>0</v>
      </c>
      <c r="L2041" s="148" t="s">
        <v>32</v>
      </c>
      <c r="M2041" s="147">
        <v>42583</v>
      </c>
      <c r="N2041" s="29" t="str">
        <f t="shared" si="433"/>
        <v/>
      </c>
      <c r="O2041" s="29" t="str">
        <f t="shared" si="434"/>
        <v/>
      </c>
      <c r="P2041" s="29" t="str">
        <f t="shared" si="435"/>
        <v/>
      </c>
      <c r="Q2041" s="29" t="str">
        <f t="shared" si="436"/>
        <v/>
      </c>
      <c r="R2041" s="29" t="str">
        <f t="shared" si="437"/>
        <v/>
      </c>
      <c r="S2041" s="29" t="str">
        <f t="shared" si="438"/>
        <v/>
      </c>
      <c r="T2041" s="29" t="str">
        <f t="shared" si="439"/>
        <v/>
      </c>
      <c r="U2041" s="29"/>
      <c r="V2041" s="29"/>
      <c r="W2041" s="38" t="s">
        <v>157</v>
      </c>
      <c r="X2041" s="29" t="s">
        <v>158</v>
      </c>
      <c r="Y2041" s="146">
        <v>955</v>
      </c>
      <c r="Z2041" s="33">
        <v>1223</v>
      </c>
      <c r="AA2041" s="34">
        <f t="shared" si="431"/>
        <v>0.28100000000000003</v>
      </c>
      <c r="AB2041" s="33">
        <f t="shared" si="443"/>
        <v>1223</v>
      </c>
      <c r="AC2041" s="34">
        <f t="shared" si="432"/>
        <v>0.28062922748868174</v>
      </c>
      <c r="AD2041" s="145">
        <f t="shared" si="442"/>
        <v>1019.167</v>
      </c>
      <c r="AE2041" s="105">
        <v>795.83299999999997</v>
      </c>
      <c r="AF2041" s="34" t="s">
        <v>36</v>
      </c>
      <c r="AG2041" s="34" t="s">
        <v>36</v>
      </c>
      <c r="AH2041" s="34" t="s">
        <v>36</v>
      </c>
      <c r="AI2041" s="29">
        <v>0.05</v>
      </c>
      <c r="AJ2041" s="29">
        <v>3.4E-5</v>
      </c>
      <c r="AK2041" s="29">
        <v>0</v>
      </c>
      <c r="AL2041" s="29">
        <v>0</v>
      </c>
      <c r="AM2041" s="29" t="s">
        <v>28</v>
      </c>
      <c r="AN2041" s="175" t="s">
        <v>27</v>
      </c>
      <c r="AO2041" s="29" t="s">
        <v>28</v>
      </c>
      <c r="AP2041" s="29">
        <v>12</v>
      </c>
      <c r="AQ2041" s="29">
        <v>87</v>
      </c>
      <c r="AR2041" s="29">
        <v>90</v>
      </c>
      <c r="AS2041" s="29">
        <v>69</v>
      </c>
      <c r="AT2041" s="29">
        <v>0.3</v>
      </c>
      <c r="AU2041" s="144">
        <v>5.4000000000000001E-4</v>
      </c>
      <c r="AV2041" s="36" t="s">
        <v>28</v>
      </c>
      <c r="AW2041" s="102" t="s">
        <v>33</v>
      </c>
      <c r="AX2041" s="129" t="s">
        <v>33</v>
      </c>
      <c r="AY2041" s="106" t="e">
        <v>#N/A</v>
      </c>
      <c r="BD2041" t="s">
        <v>108</v>
      </c>
      <c r="BE2041" t="s">
        <v>4368</v>
      </c>
      <c r="BF2041" t="s">
        <v>4740</v>
      </c>
      <c r="BH2041" t="str">
        <f t="shared" si="440"/>
        <v/>
      </c>
      <c r="BJ2041" t="str">
        <f t="shared" si="441"/>
        <v>OK</v>
      </c>
      <c r="BK2041" s="130" t="s">
        <v>5302</v>
      </c>
      <c r="BL2041" s="130" t="e">
        <v>#VALUE!</v>
      </c>
      <c r="BM2041" s="131" t="s">
        <v>33</v>
      </c>
      <c r="BN2041" s="131" t="e">
        <v>#VALUE!</v>
      </c>
      <c r="BO2041" t="e">
        <v>#N/A</v>
      </c>
      <c r="BP2041">
        <v>0</v>
      </c>
    </row>
    <row r="2042" spans="1:68" ht="25.2" x14ac:dyDescent="0.3">
      <c r="A2042" s="1"/>
      <c r="B2042" s="47">
        <v>1767</v>
      </c>
      <c r="C2042" s="45">
        <v>1005265</v>
      </c>
      <c r="D2042" s="40" t="s">
        <v>33</v>
      </c>
      <c r="E2042" s="40"/>
      <c r="F2042" s="31" t="s">
        <v>1424</v>
      </c>
      <c r="G2042" s="29" t="s">
        <v>39</v>
      </c>
      <c r="H2042" s="37"/>
      <c r="I2042" s="148" t="s">
        <v>32</v>
      </c>
      <c r="J2042" s="147" t="s">
        <v>33</v>
      </c>
      <c r="K2042" s="148">
        <v>0</v>
      </c>
      <c r="L2042" s="148" t="s">
        <v>32</v>
      </c>
      <c r="M2042" s="147" t="s">
        <v>33</v>
      </c>
      <c r="N2042" s="29" t="str">
        <f t="shared" si="433"/>
        <v/>
      </c>
      <c r="O2042" s="29" t="str">
        <f t="shared" si="434"/>
        <v/>
      </c>
      <c r="P2042" s="29" t="str">
        <f t="shared" si="435"/>
        <v/>
      </c>
      <c r="Q2042" s="29" t="str">
        <f t="shared" si="436"/>
        <v/>
      </c>
      <c r="R2042" s="29" t="str">
        <f t="shared" si="437"/>
        <v/>
      </c>
      <c r="S2042" s="29" t="str">
        <f t="shared" si="438"/>
        <v/>
      </c>
      <c r="T2042" s="29" t="str">
        <f t="shared" si="439"/>
        <v/>
      </c>
      <c r="U2042" s="46" t="s">
        <v>33</v>
      </c>
      <c r="V2042" s="46"/>
      <c r="W2042" s="38" t="s">
        <v>1214</v>
      </c>
      <c r="X2042" s="29" t="s">
        <v>158</v>
      </c>
      <c r="Y2042" s="146">
        <v>843</v>
      </c>
      <c r="Z2042" s="33">
        <v>1079</v>
      </c>
      <c r="AA2042" s="34">
        <f t="shared" si="431"/>
        <v>0.28000000000000003</v>
      </c>
      <c r="AB2042" s="33">
        <f t="shared" si="443"/>
        <v>1079</v>
      </c>
      <c r="AC2042" s="34">
        <f t="shared" si="432"/>
        <v>0.27995302491103208</v>
      </c>
      <c r="AD2042" s="145">
        <f t="shared" si="442"/>
        <v>899.16700000000003</v>
      </c>
      <c r="AE2042" s="105">
        <v>702.5</v>
      </c>
      <c r="AF2042" s="34" t="s">
        <v>36</v>
      </c>
      <c r="AG2042" s="34" t="s">
        <v>36</v>
      </c>
      <c r="AH2042" s="34" t="s">
        <v>36</v>
      </c>
      <c r="AI2042" s="29">
        <v>4.9000000000000002E-2</v>
      </c>
      <c r="AJ2042" s="29">
        <v>3.6499999999999998E-4</v>
      </c>
      <c r="AK2042" s="29">
        <v>0</v>
      </c>
      <c r="AL2042" s="29">
        <v>0</v>
      </c>
      <c r="AM2042" s="29" t="s">
        <v>28</v>
      </c>
      <c r="AN2042" s="175" t="s">
        <v>27</v>
      </c>
      <c r="AO2042" s="29" t="s">
        <v>28</v>
      </c>
      <c r="AP2042" s="29">
        <v>10</v>
      </c>
      <c r="AQ2042" s="29">
        <v>283</v>
      </c>
      <c r="AR2042" s="29">
        <v>186</v>
      </c>
      <c r="AS2042" s="29">
        <v>96</v>
      </c>
      <c r="AT2042" s="29">
        <v>0.49</v>
      </c>
      <c r="AU2042" s="144">
        <v>5.0530000000000002E-3</v>
      </c>
      <c r="AV2042" s="36" t="s">
        <v>28</v>
      </c>
      <c r="AW2042" s="102" t="s">
        <v>33</v>
      </c>
      <c r="AX2042" s="129" t="s">
        <v>33</v>
      </c>
      <c r="AY2042" s="106">
        <v>610</v>
      </c>
      <c r="BD2042" t="s">
        <v>108</v>
      </c>
      <c r="BE2042" t="s">
        <v>4368</v>
      </c>
      <c r="BF2042" t="s">
        <v>4740</v>
      </c>
      <c r="BH2042" t="str">
        <f t="shared" si="440"/>
        <v/>
      </c>
      <c r="BJ2042" t="str">
        <f t="shared" si="441"/>
        <v>OK</v>
      </c>
      <c r="BK2042" s="130" t="s">
        <v>5302</v>
      </c>
      <c r="BL2042" s="130" t="e">
        <v>#VALUE!</v>
      </c>
      <c r="BM2042" s="131" t="s">
        <v>33</v>
      </c>
      <c r="BN2042" s="131" t="e">
        <v>#VALUE!</v>
      </c>
      <c r="BO2042" t="e">
        <v>#N/A</v>
      </c>
      <c r="BP2042">
        <v>31</v>
      </c>
    </row>
    <row r="2043" spans="1:68" ht="25.2" x14ac:dyDescent="0.3">
      <c r="A2043" s="1"/>
      <c r="B2043" s="47">
        <v>1768</v>
      </c>
      <c r="C2043" s="45">
        <v>1005266</v>
      </c>
      <c r="D2043" s="40" t="s">
        <v>33</v>
      </c>
      <c r="E2043" s="40"/>
      <c r="F2043" s="31" t="s">
        <v>1425</v>
      </c>
      <c r="G2043" s="29" t="s">
        <v>47</v>
      </c>
      <c r="H2043" s="37"/>
      <c r="I2043" s="148" t="s">
        <v>32</v>
      </c>
      <c r="J2043" s="147" t="s">
        <v>33</v>
      </c>
      <c r="K2043" s="148">
        <v>0</v>
      </c>
      <c r="L2043" s="148" t="s">
        <v>32</v>
      </c>
      <c r="M2043" s="147">
        <v>42671</v>
      </c>
      <c r="N2043" s="29" t="str">
        <f t="shared" si="433"/>
        <v/>
      </c>
      <c r="O2043" s="29" t="str">
        <f t="shared" si="434"/>
        <v/>
      </c>
      <c r="P2043" s="29" t="str">
        <f t="shared" si="435"/>
        <v/>
      </c>
      <c r="Q2043" s="29" t="str">
        <f t="shared" si="436"/>
        <v/>
      </c>
      <c r="R2043" s="29" t="str">
        <f t="shared" si="437"/>
        <v/>
      </c>
      <c r="S2043" s="29" t="str">
        <f t="shared" si="438"/>
        <v/>
      </c>
      <c r="T2043" s="29" t="str">
        <f t="shared" si="439"/>
        <v/>
      </c>
      <c r="U2043" s="46" t="s">
        <v>33</v>
      </c>
      <c r="V2043" s="46"/>
      <c r="W2043" s="38" t="s">
        <v>1214</v>
      </c>
      <c r="X2043" s="29" t="s">
        <v>158</v>
      </c>
      <c r="Y2043" s="146">
        <v>1101</v>
      </c>
      <c r="Z2043" s="33">
        <v>1409</v>
      </c>
      <c r="AA2043" s="34">
        <f t="shared" si="431"/>
        <v>0.28000000000000003</v>
      </c>
      <c r="AB2043" s="33">
        <f t="shared" si="443"/>
        <v>1409</v>
      </c>
      <c r="AC2043" s="34">
        <f t="shared" si="432"/>
        <v>0.27974604904632144</v>
      </c>
      <c r="AD2043" s="145">
        <f t="shared" si="442"/>
        <v>1174.1669999999999</v>
      </c>
      <c r="AE2043" s="105">
        <v>917.5</v>
      </c>
      <c r="AF2043" s="34" t="s">
        <v>36</v>
      </c>
      <c r="AG2043" s="34" t="s">
        <v>36</v>
      </c>
      <c r="AH2043" s="34" t="s">
        <v>36</v>
      </c>
      <c r="AI2043" s="29">
        <v>6.7000000000000004E-2</v>
      </c>
      <c r="AJ2043" s="29">
        <v>6.9999999999999994E-5</v>
      </c>
      <c r="AK2043" s="29">
        <v>0</v>
      </c>
      <c r="AL2043" s="29">
        <v>0</v>
      </c>
      <c r="AM2043" s="29" t="s">
        <v>28</v>
      </c>
      <c r="AN2043" s="175" t="s">
        <v>27</v>
      </c>
      <c r="AO2043" s="29" t="s">
        <v>28</v>
      </c>
      <c r="AP2043" s="29">
        <v>10</v>
      </c>
      <c r="AQ2043" s="29">
        <v>277</v>
      </c>
      <c r="AR2043" s="29">
        <v>179</v>
      </c>
      <c r="AS2043" s="29">
        <v>95</v>
      </c>
      <c r="AT2043" s="29">
        <v>0.67</v>
      </c>
      <c r="AU2043" s="144">
        <v>4.7099999999999998E-3</v>
      </c>
      <c r="AV2043" s="36" t="s">
        <v>28</v>
      </c>
      <c r="AW2043" s="102" t="s">
        <v>33</v>
      </c>
      <c r="AX2043" s="129" t="s">
        <v>33</v>
      </c>
      <c r="AY2043" s="106">
        <v>5248</v>
      </c>
      <c r="BD2043" t="s">
        <v>108</v>
      </c>
      <c r="BE2043" t="s">
        <v>4368</v>
      </c>
      <c r="BF2043" t="s">
        <v>4740</v>
      </c>
      <c r="BH2043" t="str">
        <f t="shared" si="440"/>
        <v/>
      </c>
      <c r="BJ2043" t="str">
        <f t="shared" si="441"/>
        <v>OK</v>
      </c>
      <c r="BK2043" s="130" t="s">
        <v>5302</v>
      </c>
      <c r="BL2043" s="130" t="e">
        <v>#VALUE!</v>
      </c>
      <c r="BM2043" s="131" t="s">
        <v>33</v>
      </c>
      <c r="BN2043" s="131" t="e">
        <v>#VALUE!</v>
      </c>
      <c r="BO2043" t="e">
        <v>#N/A</v>
      </c>
      <c r="BP2043">
        <v>222</v>
      </c>
    </row>
    <row r="2044" spans="1:68" ht="25.2" x14ac:dyDescent="0.3">
      <c r="A2044" s="1"/>
      <c r="B2044" s="47">
        <v>1769</v>
      </c>
      <c r="C2044" s="45">
        <v>1063781</v>
      </c>
      <c r="D2044" s="40">
        <v>1047000</v>
      </c>
      <c r="E2044" s="40"/>
      <c r="F2044" s="31" t="s">
        <v>1426</v>
      </c>
      <c r="G2044" s="29" t="s">
        <v>47</v>
      </c>
      <c r="H2044" s="70" t="s">
        <v>4779</v>
      </c>
      <c r="I2044" s="148" t="s">
        <v>32</v>
      </c>
      <c r="J2044" s="147" t="s">
        <v>33</v>
      </c>
      <c r="K2044" s="148">
        <v>0</v>
      </c>
      <c r="L2044" s="148" t="s">
        <v>32</v>
      </c>
      <c r="M2044" s="147" t="s">
        <v>33</v>
      </c>
      <c r="N2044" s="29">
        <f t="shared" si="433"/>
        <v>1047000</v>
      </c>
      <c r="O2044" s="29" t="str">
        <f t="shared" si="434"/>
        <v/>
      </c>
      <c r="P2044" s="29" t="str">
        <f t="shared" si="435"/>
        <v/>
      </c>
      <c r="Q2044" s="29" t="str">
        <f t="shared" si="436"/>
        <v/>
      </c>
      <c r="R2044" s="29" t="str">
        <f t="shared" si="437"/>
        <v/>
      </c>
      <c r="S2044" s="29" t="str">
        <f t="shared" si="438"/>
        <v/>
      </c>
      <c r="T2044" s="29" t="str">
        <f t="shared" si="439"/>
        <v/>
      </c>
      <c r="U2044" s="29"/>
      <c r="V2044" s="29"/>
      <c r="W2044" s="38" t="s">
        <v>1214</v>
      </c>
      <c r="X2044" s="29" t="s">
        <v>158</v>
      </c>
      <c r="Y2044" s="146">
        <v>80.37</v>
      </c>
      <c r="Z2044" s="33">
        <v>102.88</v>
      </c>
      <c r="AA2044" s="34">
        <f t="shared" si="431"/>
        <v>0.28000000000000003</v>
      </c>
      <c r="AB2044" s="33">
        <f t="shared" si="443"/>
        <v>102.88</v>
      </c>
      <c r="AC2044" s="34">
        <f t="shared" si="432"/>
        <v>0.28007465472191134</v>
      </c>
      <c r="AD2044" s="145">
        <f t="shared" si="442"/>
        <v>85.733000000000004</v>
      </c>
      <c r="AE2044" s="105">
        <v>66.974999999999994</v>
      </c>
      <c r="AF2044" s="34" t="s">
        <v>36</v>
      </c>
      <c r="AG2044" s="34" t="s">
        <v>36</v>
      </c>
      <c r="AH2044" s="34" t="s">
        <v>36</v>
      </c>
      <c r="AI2044" s="29">
        <v>1.6E-2</v>
      </c>
      <c r="AJ2044" s="29">
        <v>1.8000000000000001E-4</v>
      </c>
      <c r="AK2044" s="29">
        <v>100</v>
      </c>
      <c r="AL2044" s="29">
        <v>0</v>
      </c>
      <c r="AM2044" s="29" t="s">
        <v>28</v>
      </c>
      <c r="AN2044" s="158" t="s">
        <v>28</v>
      </c>
      <c r="AO2044" s="29" t="s">
        <v>28</v>
      </c>
      <c r="AP2044" s="29">
        <v>50</v>
      </c>
      <c r="AQ2044" s="29">
        <v>306</v>
      </c>
      <c r="AR2044" s="29">
        <v>415</v>
      </c>
      <c r="AS2044" s="29">
        <v>330</v>
      </c>
      <c r="AT2044" s="29">
        <v>0.8</v>
      </c>
      <c r="AU2044" s="144">
        <v>4.1907E-2</v>
      </c>
      <c r="AV2044" s="36" t="s">
        <v>28</v>
      </c>
      <c r="AW2044" s="102" t="s">
        <v>33</v>
      </c>
      <c r="AX2044" s="129" t="s">
        <v>33</v>
      </c>
      <c r="AY2044" s="106">
        <v>3956</v>
      </c>
      <c r="BD2044" t="s">
        <v>183</v>
      </c>
      <c r="BE2044" t="s">
        <v>4346</v>
      </c>
      <c r="BF2044" t="s">
        <v>4743</v>
      </c>
      <c r="BH2044" t="str">
        <f t="shared" si="440"/>
        <v>AV</v>
      </c>
      <c r="BJ2044" t="str">
        <f t="shared" si="441"/>
        <v>OK</v>
      </c>
      <c r="BK2044" s="130">
        <v>102.88</v>
      </c>
      <c r="BL2044" s="130" t="s">
        <v>37</v>
      </c>
      <c r="BM2044" s="131" t="s">
        <v>33</v>
      </c>
      <c r="BN2044" s="131" t="e">
        <v>#VALUE!</v>
      </c>
      <c r="BO2044">
        <v>102.88</v>
      </c>
      <c r="BP2044">
        <v>50</v>
      </c>
    </row>
    <row r="2045" spans="1:68" ht="25.2" x14ac:dyDescent="0.3">
      <c r="A2045" s="1"/>
      <c r="B2045" s="47">
        <v>1770</v>
      </c>
      <c r="C2045" s="45">
        <v>1046747</v>
      </c>
      <c r="D2045" s="29"/>
      <c r="E2045" s="29"/>
      <c r="F2045" s="31" t="s">
        <v>1427</v>
      </c>
      <c r="G2045" s="29" t="s">
        <v>31</v>
      </c>
      <c r="H2045" s="148"/>
      <c r="I2045" s="148" t="s">
        <v>32</v>
      </c>
      <c r="J2045" s="147" t="s">
        <v>33</v>
      </c>
      <c r="K2045" s="148">
        <v>0</v>
      </c>
      <c r="L2045" s="148" t="s">
        <v>32</v>
      </c>
      <c r="M2045" s="147">
        <v>42671</v>
      </c>
      <c r="N2045" s="29" t="str">
        <f t="shared" si="433"/>
        <v/>
      </c>
      <c r="O2045" s="29" t="str">
        <f t="shared" si="434"/>
        <v/>
      </c>
      <c r="P2045" s="29" t="str">
        <f t="shared" si="435"/>
        <v/>
      </c>
      <c r="Q2045" s="29" t="str">
        <f t="shared" si="436"/>
        <v/>
      </c>
      <c r="R2045" s="29" t="str">
        <f t="shared" si="437"/>
        <v/>
      </c>
      <c r="S2045" s="29" t="str">
        <f t="shared" si="438"/>
        <v/>
      </c>
      <c r="T2045" s="29" t="str">
        <f t="shared" si="439"/>
        <v/>
      </c>
      <c r="U2045" s="29"/>
      <c r="V2045" s="29"/>
      <c r="W2045" s="38" t="s">
        <v>1214</v>
      </c>
      <c r="X2045" s="29" t="s">
        <v>366</v>
      </c>
      <c r="Y2045" s="146">
        <v>34844</v>
      </c>
      <c r="Z2045" s="33">
        <v>44600</v>
      </c>
      <c r="AA2045" s="34">
        <f t="shared" si="431"/>
        <v>0.28000000000000003</v>
      </c>
      <c r="AB2045" s="33">
        <f t="shared" si="443"/>
        <v>44600</v>
      </c>
      <c r="AC2045" s="34">
        <f t="shared" si="432"/>
        <v>0.27999081299516915</v>
      </c>
      <c r="AD2045" s="145">
        <f t="shared" si="442"/>
        <v>37166.667000000001</v>
      </c>
      <c r="AE2045" s="105">
        <v>29036.667000000001</v>
      </c>
      <c r="AF2045" s="34" t="s">
        <v>36</v>
      </c>
      <c r="AG2045" s="34" t="s">
        <v>36</v>
      </c>
      <c r="AH2045" s="34" t="s">
        <v>36</v>
      </c>
      <c r="AI2045" s="29">
        <v>3.15</v>
      </c>
      <c r="AJ2045" s="29">
        <v>3.15E-2</v>
      </c>
      <c r="AK2045" s="29">
        <v>0</v>
      </c>
      <c r="AL2045" s="29">
        <v>0</v>
      </c>
      <c r="AM2045" s="29" t="s">
        <v>28</v>
      </c>
      <c r="AN2045" s="175" t="s">
        <v>27</v>
      </c>
      <c r="AO2045" s="29" t="s">
        <v>28</v>
      </c>
      <c r="AP2045" s="29">
        <v>1</v>
      </c>
      <c r="AQ2045" s="29">
        <v>100</v>
      </c>
      <c r="AR2045" s="29">
        <v>2100</v>
      </c>
      <c r="AS2045" s="29">
        <v>150</v>
      </c>
      <c r="AT2045" s="29">
        <v>3.15</v>
      </c>
      <c r="AU2045" s="144">
        <v>3.15E-2</v>
      </c>
      <c r="AV2045" s="36" t="s">
        <v>28</v>
      </c>
      <c r="AW2045" s="102" t="s">
        <v>33</v>
      </c>
      <c r="AX2045" s="129" t="s">
        <v>33</v>
      </c>
      <c r="AY2045" s="106" t="e">
        <v>#N/A</v>
      </c>
      <c r="BD2045">
        <v>0</v>
      </c>
      <c r="BE2045" t="s">
        <v>4524</v>
      </c>
      <c r="BF2045" t="s">
        <v>4740</v>
      </c>
      <c r="BH2045" t="str">
        <f t="shared" si="440"/>
        <v/>
      </c>
      <c r="BJ2045" t="str">
        <f t="shared" si="441"/>
        <v>OK</v>
      </c>
      <c r="BK2045" s="130" t="s">
        <v>5302</v>
      </c>
      <c r="BL2045" s="130" t="e">
        <v>#VALUE!</v>
      </c>
      <c r="BM2045" s="131" t="s">
        <v>33</v>
      </c>
      <c r="BN2045" s="131" t="e">
        <v>#VALUE!</v>
      </c>
      <c r="BO2045" t="e">
        <v>#N/A</v>
      </c>
      <c r="BP2045">
        <v>0</v>
      </c>
    </row>
    <row r="2046" spans="1:68" ht="25.2" x14ac:dyDescent="0.3">
      <c r="A2046" s="1"/>
      <c r="B2046" s="47">
        <v>1771</v>
      </c>
      <c r="C2046" s="45">
        <v>1046748</v>
      </c>
      <c r="D2046" s="40" t="s">
        <v>33</v>
      </c>
      <c r="E2046" s="40"/>
      <c r="F2046" s="31" t="s">
        <v>1428</v>
      </c>
      <c r="G2046" s="29" t="s">
        <v>31</v>
      </c>
      <c r="H2046" s="37"/>
      <c r="I2046" s="148" t="s">
        <v>32</v>
      </c>
      <c r="J2046" s="147" t="s">
        <v>33</v>
      </c>
      <c r="K2046" s="148">
        <v>0</v>
      </c>
      <c r="L2046" s="148" t="s">
        <v>32</v>
      </c>
      <c r="M2046" s="147" t="s">
        <v>33</v>
      </c>
      <c r="N2046" s="29" t="str">
        <f t="shared" si="433"/>
        <v/>
      </c>
      <c r="O2046" s="29" t="str">
        <f t="shared" si="434"/>
        <v/>
      </c>
      <c r="P2046" s="29" t="str">
        <f t="shared" si="435"/>
        <v/>
      </c>
      <c r="Q2046" s="29" t="str">
        <f t="shared" si="436"/>
        <v/>
      </c>
      <c r="R2046" s="29" t="str">
        <f t="shared" si="437"/>
        <v/>
      </c>
      <c r="S2046" s="29" t="str">
        <f t="shared" si="438"/>
        <v/>
      </c>
      <c r="T2046" s="29" t="str">
        <f t="shared" si="439"/>
        <v/>
      </c>
      <c r="U2046" s="46" t="s">
        <v>33</v>
      </c>
      <c r="V2046" s="46"/>
      <c r="W2046" s="38" t="s">
        <v>1214</v>
      </c>
      <c r="X2046" s="29" t="s">
        <v>366</v>
      </c>
      <c r="Y2046" s="146">
        <v>38464</v>
      </c>
      <c r="Z2046" s="33">
        <v>49233</v>
      </c>
      <c r="AA2046" s="34">
        <f t="shared" si="431"/>
        <v>0.28000000000000003</v>
      </c>
      <c r="AB2046" s="33">
        <f t="shared" si="443"/>
        <v>49233</v>
      </c>
      <c r="AC2046" s="34">
        <f t="shared" si="432"/>
        <v>0.27997609484168157</v>
      </c>
      <c r="AD2046" s="145">
        <f t="shared" ref="AD2046:AD2073" si="444">ROUND(Z2046/1.2,3)</f>
        <v>41027.5</v>
      </c>
      <c r="AE2046" s="105">
        <v>32053.332999999999</v>
      </c>
      <c r="AF2046" s="34" t="s">
        <v>36</v>
      </c>
      <c r="AG2046" s="34" t="s">
        <v>36</v>
      </c>
      <c r="AH2046" s="34" t="s">
        <v>36</v>
      </c>
      <c r="AI2046" s="29">
        <v>3.35</v>
      </c>
      <c r="AJ2046" s="29">
        <v>3.15E-2</v>
      </c>
      <c r="AK2046" s="29">
        <v>0</v>
      </c>
      <c r="AL2046" s="29">
        <v>0</v>
      </c>
      <c r="AM2046" s="29" t="s">
        <v>28</v>
      </c>
      <c r="AN2046" s="175" t="s">
        <v>27</v>
      </c>
      <c r="AO2046" s="29" t="s">
        <v>28</v>
      </c>
      <c r="AP2046" s="29">
        <v>1</v>
      </c>
      <c r="AQ2046" s="29">
        <v>2100</v>
      </c>
      <c r="AR2046" s="29">
        <v>150</v>
      </c>
      <c r="AS2046" s="29">
        <v>100</v>
      </c>
      <c r="AT2046" s="29">
        <v>3.35</v>
      </c>
      <c r="AU2046" s="144">
        <v>3.15E-2</v>
      </c>
      <c r="AV2046" s="36" t="s">
        <v>28</v>
      </c>
      <c r="AW2046" s="102" t="s">
        <v>33</v>
      </c>
      <c r="AX2046" s="129" t="s">
        <v>33</v>
      </c>
      <c r="AY2046" s="106" t="e">
        <v>#N/A</v>
      </c>
      <c r="BD2046" t="s">
        <v>4525</v>
      </c>
      <c r="BE2046" t="s">
        <v>4524</v>
      </c>
      <c r="BF2046" t="s">
        <v>4740</v>
      </c>
      <c r="BH2046" t="str">
        <f t="shared" si="440"/>
        <v/>
      </c>
      <c r="BJ2046" t="str">
        <f t="shared" si="441"/>
        <v>OK</v>
      </c>
      <c r="BK2046" s="130" t="s">
        <v>5302</v>
      </c>
      <c r="BL2046" s="130" t="e">
        <v>#VALUE!</v>
      </c>
      <c r="BM2046" s="131" t="s">
        <v>33</v>
      </c>
      <c r="BN2046" s="131" t="e">
        <v>#VALUE!</v>
      </c>
      <c r="BO2046" t="e">
        <v>#N/A</v>
      </c>
      <c r="BP2046">
        <v>0</v>
      </c>
    </row>
    <row r="2047" spans="1:68" ht="25.2" x14ac:dyDescent="0.3">
      <c r="A2047" s="1"/>
      <c r="B2047" s="47">
        <v>1772</v>
      </c>
      <c r="C2047" s="45">
        <v>1046749</v>
      </c>
      <c r="D2047" s="40" t="s">
        <v>33</v>
      </c>
      <c r="E2047" s="40"/>
      <c r="F2047" s="31" t="s">
        <v>1429</v>
      </c>
      <c r="G2047" s="29" t="s">
        <v>31</v>
      </c>
      <c r="H2047" s="37"/>
      <c r="I2047" s="148" t="s">
        <v>32</v>
      </c>
      <c r="J2047" s="147" t="s">
        <v>33</v>
      </c>
      <c r="K2047" s="148">
        <v>0</v>
      </c>
      <c r="L2047" s="148" t="s">
        <v>32</v>
      </c>
      <c r="M2047" s="147" t="s">
        <v>33</v>
      </c>
      <c r="N2047" s="29" t="str">
        <f t="shared" si="433"/>
        <v/>
      </c>
      <c r="O2047" s="29" t="str">
        <f t="shared" si="434"/>
        <v/>
      </c>
      <c r="P2047" s="29" t="str">
        <f t="shared" si="435"/>
        <v/>
      </c>
      <c r="Q2047" s="29" t="str">
        <f t="shared" si="436"/>
        <v/>
      </c>
      <c r="R2047" s="29" t="str">
        <f t="shared" si="437"/>
        <v/>
      </c>
      <c r="S2047" s="29" t="str">
        <f t="shared" si="438"/>
        <v/>
      </c>
      <c r="T2047" s="29" t="str">
        <f t="shared" si="439"/>
        <v/>
      </c>
      <c r="U2047" s="46" t="s">
        <v>33</v>
      </c>
      <c r="V2047" s="46"/>
      <c r="W2047" s="38" t="s">
        <v>1214</v>
      </c>
      <c r="X2047" s="29" t="s">
        <v>366</v>
      </c>
      <c r="Y2047" s="146">
        <v>38464</v>
      </c>
      <c r="Z2047" s="33">
        <v>49233</v>
      </c>
      <c r="AA2047" s="34">
        <f t="shared" si="431"/>
        <v>0.28000000000000003</v>
      </c>
      <c r="AB2047" s="33">
        <f t="shared" si="443"/>
        <v>49233</v>
      </c>
      <c r="AC2047" s="34">
        <f t="shared" si="432"/>
        <v>0.27997609484168157</v>
      </c>
      <c r="AD2047" s="145">
        <f t="shared" si="444"/>
        <v>41027.5</v>
      </c>
      <c r="AE2047" s="105">
        <v>32053.332999999999</v>
      </c>
      <c r="AF2047" s="34" t="s">
        <v>36</v>
      </c>
      <c r="AG2047" s="34" t="s">
        <v>36</v>
      </c>
      <c r="AH2047" s="34" t="s">
        <v>36</v>
      </c>
      <c r="AI2047" s="29">
        <v>3.28</v>
      </c>
      <c r="AJ2047" s="29">
        <v>3.15E-2</v>
      </c>
      <c r="AK2047" s="29">
        <v>0</v>
      </c>
      <c r="AL2047" s="29">
        <v>0</v>
      </c>
      <c r="AM2047" s="29" t="s">
        <v>28</v>
      </c>
      <c r="AN2047" s="175" t="s">
        <v>27</v>
      </c>
      <c r="AO2047" s="29" t="s">
        <v>28</v>
      </c>
      <c r="AP2047" s="29">
        <v>1</v>
      </c>
      <c r="AQ2047" s="29">
        <v>100</v>
      </c>
      <c r="AR2047" s="29">
        <v>2100</v>
      </c>
      <c r="AS2047" s="29">
        <v>150</v>
      </c>
      <c r="AT2047" s="29">
        <v>3.28</v>
      </c>
      <c r="AU2047" s="144">
        <v>3.15E-2</v>
      </c>
      <c r="AV2047" s="36" t="s">
        <v>28</v>
      </c>
      <c r="AW2047" s="102" t="s">
        <v>33</v>
      </c>
      <c r="AX2047" s="129" t="s">
        <v>33</v>
      </c>
      <c r="AY2047" s="106" t="e">
        <v>#N/A</v>
      </c>
      <c r="BD2047" t="s">
        <v>4525</v>
      </c>
      <c r="BE2047" t="s">
        <v>4524</v>
      </c>
      <c r="BF2047" t="s">
        <v>4740</v>
      </c>
      <c r="BH2047" t="str">
        <f t="shared" si="440"/>
        <v/>
      </c>
      <c r="BJ2047" t="str">
        <f t="shared" si="441"/>
        <v>OK</v>
      </c>
      <c r="BK2047" s="130" t="s">
        <v>5302</v>
      </c>
      <c r="BL2047" s="130" t="e">
        <v>#VALUE!</v>
      </c>
      <c r="BM2047" s="131" t="s">
        <v>33</v>
      </c>
      <c r="BN2047" s="131" t="e">
        <v>#VALUE!</v>
      </c>
      <c r="BO2047" t="e">
        <v>#N/A</v>
      </c>
      <c r="BP2047">
        <v>0</v>
      </c>
    </row>
    <row r="2048" spans="1:68" ht="25.2" x14ac:dyDescent="0.3">
      <c r="A2048" s="1"/>
      <c r="B2048" s="47">
        <v>1773</v>
      </c>
      <c r="C2048" s="45">
        <v>1013127</v>
      </c>
      <c r="D2048" s="43" t="s">
        <v>33</v>
      </c>
      <c r="E2048" s="43"/>
      <c r="F2048" s="39" t="s">
        <v>1430</v>
      </c>
      <c r="G2048" s="29" t="s">
        <v>61</v>
      </c>
      <c r="H2048" s="70" t="s">
        <v>59</v>
      </c>
      <c r="I2048" s="148" t="s">
        <v>33</v>
      </c>
      <c r="J2048" s="147" t="s">
        <v>4041</v>
      </c>
      <c r="K2048" s="148" t="e">
        <v>#N/A</v>
      </c>
      <c r="L2048" s="148" t="s">
        <v>3993</v>
      </c>
      <c r="M2048" s="147" t="s">
        <v>33</v>
      </c>
      <c r="N2048" s="29" t="str">
        <f t="shared" si="433"/>
        <v/>
      </c>
      <c r="O2048" s="29" t="str">
        <f t="shared" si="434"/>
        <v/>
      </c>
      <c r="P2048" s="29" t="str">
        <f t="shared" si="435"/>
        <v/>
      </c>
      <c r="Q2048" s="29" t="str">
        <f t="shared" si="436"/>
        <v/>
      </c>
      <c r="R2048" s="29" t="str">
        <f t="shared" si="437"/>
        <v/>
      </c>
      <c r="S2048" s="29" t="str">
        <f t="shared" si="438"/>
        <v/>
      </c>
      <c r="T2048" s="29" t="str">
        <f t="shared" si="439"/>
        <v/>
      </c>
      <c r="U2048" s="40">
        <v>1000018</v>
      </c>
      <c r="V2048" s="40"/>
      <c r="W2048" s="38" t="s">
        <v>1214</v>
      </c>
      <c r="X2048" s="29" t="s">
        <v>35</v>
      </c>
      <c r="Y2048" s="146">
        <v>390.77</v>
      </c>
      <c r="Z2048" s="33">
        <v>429.85</v>
      </c>
      <c r="AA2048" s="34">
        <f t="shared" ref="AA2048:AA2111" si="445">ROUND(Z2048/Y2048-1,3)</f>
        <v>0.1</v>
      </c>
      <c r="AB2048" s="33">
        <f t="shared" si="443"/>
        <v>429.85</v>
      </c>
      <c r="AC2048" s="34">
        <f t="shared" ref="AC2048:AC2111" si="446">(AD2048-AE2048)/AE2048</f>
        <v>0.10000552754251611</v>
      </c>
      <c r="AD2048" s="145">
        <f t="shared" si="444"/>
        <v>358.20800000000003</v>
      </c>
      <c r="AE2048" s="105">
        <v>325.642</v>
      </c>
      <c r="AF2048" s="34" t="e">
        <v>#N/A</v>
      </c>
      <c r="AG2048" s="34" t="e">
        <v>#N/A</v>
      </c>
      <c r="AH2048" s="34" t="e">
        <v>#N/A</v>
      </c>
      <c r="AI2048" s="29">
        <v>0.26200000000000001</v>
      </c>
      <c r="AJ2048" s="29">
        <v>1.2800000000000001E-3</v>
      </c>
      <c r="AK2048" s="29">
        <v>0</v>
      </c>
      <c r="AL2048" s="29">
        <v>0</v>
      </c>
      <c r="AM2048" s="29" t="s">
        <v>27</v>
      </c>
      <c r="AN2048" s="175" t="s">
        <v>27</v>
      </c>
      <c r="AO2048" s="29" t="s">
        <v>27</v>
      </c>
      <c r="AP2048" s="29">
        <v>100</v>
      </c>
      <c r="AQ2048" s="29" t="s">
        <v>33</v>
      </c>
      <c r="AR2048" s="29" t="s">
        <v>33</v>
      </c>
      <c r="AS2048" s="29" t="s">
        <v>33</v>
      </c>
      <c r="AT2048" s="29"/>
      <c r="AU2048" s="144"/>
      <c r="AV2048" s="36" t="s">
        <v>28</v>
      </c>
      <c r="AW2048" s="102" t="s">
        <v>33</v>
      </c>
      <c r="AX2048" s="129" t="s">
        <v>33</v>
      </c>
      <c r="AY2048" s="106">
        <v>62200</v>
      </c>
      <c r="BD2048" t="s">
        <v>4466</v>
      </c>
      <c r="BE2048" t="e">
        <v>#N/A</v>
      </c>
      <c r="BF2048" t="e">
        <v>#N/A</v>
      </c>
      <c r="BH2048" t="str">
        <f t="shared" si="440"/>
        <v/>
      </c>
      <c r="BJ2048" t="str">
        <f t="shared" si="441"/>
        <v>OK</v>
      </c>
      <c r="BK2048" s="130" t="s">
        <v>5302</v>
      </c>
      <c r="BL2048" s="130" t="e">
        <v>#VALUE!</v>
      </c>
      <c r="BM2048" s="131" t="s">
        <v>33</v>
      </c>
      <c r="BN2048" s="131" t="e">
        <v>#VALUE!</v>
      </c>
      <c r="BO2048" t="e">
        <v>#N/A</v>
      </c>
      <c r="BP2048">
        <v>0</v>
      </c>
    </row>
    <row r="2049" spans="1:68" ht="25.2" x14ac:dyDescent="0.3">
      <c r="A2049" s="1"/>
      <c r="B2049" s="47">
        <v>1774</v>
      </c>
      <c r="C2049" s="45">
        <v>1061880</v>
      </c>
      <c r="D2049" s="29"/>
      <c r="E2049" s="29"/>
      <c r="F2049" s="39" t="s">
        <v>1431</v>
      </c>
      <c r="G2049" s="29" t="s">
        <v>61</v>
      </c>
      <c r="H2049" s="70" t="s">
        <v>69</v>
      </c>
      <c r="I2049" s="148" t="s">
        <v>32</v>
      </c>
      <c r="J2049" s="147" t="s">
        <v>33</v>
      </c>
      <c r="K2049" s="148">
        <v>0</v>
      </c>
      <c r="L2049" s="148" t="s">
        <v>32</v>
      </c>
      <c r="M2049" s="147">
        <v>42045</v>
      </c>
      <c r="N2049" s="29" t="str">
        <f t="shared" si="433"/>
        <v/>
      </c>
      <c r="O2049" s="29" t="str">
        <f t="shared" si="434"/>
        <v/>
      </c>
      <c r="P2049" s="29" t="str">
        <f t="shared" si="435"/>
        <v/>
      </c>
      <c r="Q2049" s="29" t="str">
        <f t="shared" si="436"/>
        <v/>
      </c>
      <c r="R2049" s="29" t="str">
        <f t="shared" si="437"/>
        <v/>
      </c>
      <c r="S2049" s="29" t="str">
        <f t="shared" si="438"/>
        <v/>
      </c>
      <c r="T2049" s="29" t="str">
        <f t="shared" si="439"/>
        <v/>
      </c>
      <c r="U2049" s="29"/>
      <c r="V2049" s="29"/>
      <c r="W2049" s="32" t="s">
        <v>1214</v>
      </c>
      <c r="X2049" s="29" t="s">
        <v>1221</v>
      </c>
      <c r="Y2049" s="146">
        <v>1435</v>
      </c>
      <c r="Z2049" s="33">
        <v>1579</v>
      </c>
      <c r="AA2049" s="34">
        <f t="shared" si="445"/>
        <v>0.1</v>
      </c>
      <c r="AB2049" s="33">
        <f t="shared" si="443"/>
        <v>1579</v>
      </c>
      <c r="AC2049" s="34">
        <f t="shared" si="446"/>
        <v>0.1003484600274453</v>
      </c>
      <c r="AD2049" s="145">
        <f t="shared" si="444"/>
        <v>1315.8330000000001</v>
      </c>
      <c r="AE2049" s="105">
        <v>1195.8330000000001</v>
      </c>
      <c r="AF2049" s="34" t="s">
        <v>36</v>
      </c>
      <c r="AG2049" s="34" t="s">
        <v>36</v>
      </c>
      <c r="AH2049" s="34" t="s">
        <v>36</v>
      </c>
      <c r="AI2049" s="29">
        <v>1.07</v>
      </c>
      <c r="AJ2049" s="29">
        <v>1.8031999999999999E-2</v>
      </c>
      <c r="AK2049" s="29">
        <v>0</v>
      </c>
      <c r="AL2049" s="29">
        <v>0</v>
      </c>
      <c r="AM2049" s="29" t="s">
        <v>27</v>
      </c>
      <c r="AN2049" s="175" t="s">
        <v>27</v>
      </c>
      <c r="AO2049" s="29" t="s">
        <v>27</v>
      </c>
      <c r="AP2049" s="29">
        <v>200</v>
      </c>
      <c r="AQ2049" s="29" t="s">
        <v>33</v>
      </c>
      <c r="AR2049" s="29" t="s">
        <v>33</v>
      </c>
      <c r="AS2049" s="29" t="s">
        <v>33</v>
      </c>
      <c r="AT2049" s="29"/>
      <c r="AU2049" s="144"/>
      <c r="AV2049" s="36" t="s">
        <v>28</v>
      </c>
      <c r="AW2049" s="102" t="s">
        <v>33</v>
      </c>
      <c r="AX2049" s="129" t="s">
        <v>33</v>
      </c>
      <c r="AY2049" s="106">
        <v>400</v>
      </c>
      <c r="BD2049" t="s">
        <v>1235</v>
      </c>
      <c r="BE2049" t="s">
        <v>4465</v>
      </c>
      <c r="BF2049" t="s">
        <v>4740</v>
      </c>
      <c r="BH2049" t="str">
        <f t="shared" si="440"/>
        <v/>
      </c>
      <c r="BJ2049" t="str">
        <f t="shared" si="441"/>
        <v>OK</v>
      </c>
      <c r="BK2049" s="130" t="s">
        <v>5302</v>
      </c>
      <c r="BL2049" s="130" t="e">
        <v>#VALUE!</v>
      </c>
      <c r="BM2049" s="131" t="s">
        <v>33</v>
      </c>
      <c r="BN2049" s="131" t="e">
        <v>#VALUE!</v>
      </c>
      <c r="BO2049" t="e">
        <v>#N/A</v>
      </c>
      <c r="BP2049">
        <v>0</v>
      </c>
    </row>
    <row r="2050" spans="1:68" ht="25.2" x14ac:dyDescent="0.3">
      <c r="A2050" s="1"/>
      <c r="B2050" s="47">
        <v>1775</v>
      </c>
      <c r="C2050" s="45">
        <v>1095128</v>
      </c>
      <c r="D2050" s="29">
        <v>1067387</v>
      </c>
      <c r="E2050" s="29"/>
      <c r="F2050" s="31" t="s">
        <v>1432</v>
      </c>
      <c r="G2050" s="37" t="s">
        <v>47</v>
      </c>
      <c r="H2050" s="70" t="s">
        <v>4779</v>
      </c>
      <c r="I2050" s="148" t="s">
        <v>32</v>
      </c>
      <c r="J2050" s="147" t="s">
        <v>33</v>
      </c>
      <c r="K2050" s="148">
        <v>0</v>
      </c>
      <c r="L2050" s="148" t="s">
        <v>32</v>
      </c>
      <c r="M2050" s="147" t="s">
        <v>33</v>
      </c>
      <c r="N2050" s="29">
        <f t="shared" si="433"/>
        <v>1067387</v>
      </c>
      <c r="O2050" s="29" t="str">
        <f t="shared" si="434"/>
        <v/>
      </c>
      <c r="P2050" s="29" t="str">
        <f t="shared" si="435"/>
        <v/>
      </c>
      <c r="Q2050" s="29" t="str">
        <f t="shared" si="436"/>
        <v/>
      </c>
      <c r="R2050" s="29" t="str">
        <f t="shared" si="437"/>
        <v/>
      </c>
      <c r="S2050" s="29" t="str">
        <f t="shared" si="438"/>
        <v/>
      </c>
      <c r="T2050" s="29" t="str">
        <f t="shared" si="439"/>
        <v/>
      </c>
      <c r="U2050" s="29"/>
      <c r="V2050" s="29"/>
      <c r="W2050" s="38" t="s">
        <v>1214</v>
      </c>
      <c r="X2050" s="37" t="s">
        <v>158</v>
      </c>
      <c r="Y2050" s="146">
        <v>72160</v>
      </c>
      <c r="Z2050" s="33">
        <v>92365</v>
      </c>
      <c r="AA2050" s="34">
        <f t="shared" si="445"/>
        <v>0.28000000000000003</v>
      </c>
      <c r="AB2050" s="33">
        <f t="shared" si="443"/>
        <v>92365</v>
      </c>
      <c r="AC2050" s="34">
        <f t="shared" si="446"/>
        <v>0.28000277317074707</v>
      </c>
      <c r="AD2050" s="145">
        <f t="shared" si="444"/>
        <v>76970.832999999999</v>
      </c>
      <c r="AE2050" s="105">
        <v>60133.332999999999</v>
      </c>
      <c r="AF2050" s="34" t="s">
        <v>36</v>
      </c>
      <c r="AG2050" s="34" t="s">
        <v>36</v>
      </c>
      <c r="AH2050" s="34" t="s">
        <v>36</v>
      </c>
      <c r="AI2050" s="29">
        <v>0.87</v>
      </c>
      <c r="AJ2050" s="29">
        <v>7.8960000000000002E-3</v>
      </c>
      <c r="AK2050" s="29">
        <v>30</v>
      </c>
      <c r="AL2050" s="29">
        <v>0</v>
      </c>
      <c r="AM2050" s="29" t="s">
        <v>28</v>
      </c>
      <c r="AN2050" s="158" t="s">
        <v>28</v>
      </c>
      <c r="AO2050" s="29" t="s">
        <v>28</v>
      </c>
      <c r="AP2050" s="29">
        <v>1</v>
      </c>
      <c r="AQ2050" s="29">
        <v>320</v>
      </c>
      <c r="AR2050" s="29">
        <v>235</v>
      </c>
      <c r="AS2050" s="29">
        <v>105</v>
      </c>
      <c r="AT2050" s="29">
        <v>2.33</v>
      </c>
      <c r="AU2050" s="144">
        <v>7.8960000000000002E-3</v>
      </c>
      <c r="AV2050" s="36" t="s">
        <v>28</v>
      </c>
      <c r="AW2050" s="102">
        <v>43797</v>
      </c>
      <c r="AX2050" s="129" t="s">
        <v>33</v>
      </c>
      <c r="AY2050" s="106">
        <v>92</v>
      </c>
      <c r="BD2050" t="s">
        <v>4392</v>
      </c>
      <c r="BE2050" t="s">
        <v>4396</v>
      </c>
      <c r="BF2050" t="s">
        <v>4739</v>
      </c>
      <c r="BH2050" t="str">
        <f t="shared" si="440"/>
        <v>AV</v>
      </c>
      <c r="BJ2050" t="str">
        <f t="shared" si="441"/>
        <v>OK</v>
      </c>
      <c r="BK2050" s="130">
        <v>92365</v>
      </c>
      <c r="BL2050" s="130" t="s">
        <v>37</v>
      </c>
      <c r="BM2050" s="131">
        <v>79376</v>
      </c>
      <c r="BN2050" s="131">
        <v>1.1636388832896594</v>
      </c>
      <c r="BO2050">
        <v>92365</v>
      </c>
      <c r="BP2050">
        <v>8</v>
      </c>
    </row>
    <row r="2051" spans="1:68" ht="25.2" x14ac:dyDescent="0.3">
      <c r="A2051" s="1"/>
      <c r="B2051" s="47">
        <v>1776</v>
      </c>
      <c r="C2051" s="45">
        <v>1067387</v>
      </c>
      <c r="D2051" s="29"/>
      <c r="E2051" s="29"/>
      <c r="F2051" s="39" t="s">
        <v>1433</v>
      </c>
      <c r="G2051" s="29" t="s">
        <v>61</v>
      </c>
      <c r="H2051" s="70" t="s">
        <v>59</v>
      </c>
      <c r="I2051" s="148" t="s">
        <v>32</v>
      </c>
      <c r="J2051" s="147" t="s">
        <v>33</v>
      </c>
      <c r="K2051" s="148" t="e">
        <v>#N/A</v>
      </c>
      <c r="L2051" s="148" t="s">
        <v>3994</v>
      </c>
      <c r="M2051" s="147">
        <v>42045</v>
      </c>
      <c r="N2051" s="29" t="str">
        <f t="shared" si="433"/>
        <v/>
      </c>
      <c r="O2051" s="29" t="str">
        <f t="shared" si="434"/>
        <v/>
      </c>
      <c r="P2051" s="29" t="str">
        <f t="shared" si="435"/>
        <v/>
      </c>
      <c r="Q2051" s="29" t="str">
        <f t="shared" si="436"/>
        <v/>
      </c>
      <c r="R2051" s="29" t="str">
        <f t="shared" si="437"/>
        <v/>
      </c>
      <c r="S2051" s="29" t="str">
        <f t="shared" si="438"/>
        <v/>
      </c>
      <c r="T2051" s="29" t="str">
        <f t="shared" si="439"/>
        <v/>
      </c>
      <c r="U2051" s="29">
        <v>1095128</v>
      </c>
      <c r="V2051" s="29"/>
      <c r="W2051" s="38" t="s">
        <v>1214</v>
      </c>
      <c r="X2051" s="29" t="s">
        <v>158</v>
      </c>
      <c r="Y2051" s="146">
        <v>72160</v>
      </c>
      <c r="Z2051" s="33">
        <v>79376</v>
      </c>
      <c r="AA2051" s="34">
        <f t="shared" si="445"/>
        <v>0.1</v>
      </c>
      <c r="AB2051" s="33">
        <f t="shared" si="443"/>
        <v>79376</v>
      </c>
      <c r="AC2051" s="34">
        <f t="shared" si="446"/>
        <v>0.10000001164079833</v>
      </c>
      <c r="AD2051" s="145">
        <f t="shared" si="444"/>
        <v>66146.667000000001</v>
      </c>
      <c r="AE2051" s="105">
        <v>60133.332999999999</v>
      </c>
      <c r="AF2051" s="34" t="e">
        <v>#N/A</v>
      </c>
      <c r="AG2051" s="34" t="e">
        <v>#N/A</v>
      </c>
      <c r="AH2051" s="34" t="e">
        <v>#N/A</v>
      </c>
      <c r="AI2051" s="29">
        <v>2.0459999999999998</v>
      </c>
      <c r="AJ2051" s="29">
        <v>7.3600000000000002E-3</v>
      </c>
      <c r="AK2051" s="29">
        <v>0</v>
      </c>
      <c r="AL2051" s="29">
        <v>0</v>
      </c>
      <c r="AM2051" s="29" t="s">
        <v>27</v>
      </c>
      <c r="AN2051" s="175" t="s">
        <v>27</v>
      </c>
      <c r="AO2051" s="29" t="s">
        <v>27</v>
      </c>
      <c r="AP2051" s="29">
        <v>1</v>
      </c>
      <c r="AQ2051" s="29">
        <v>320</v>
      </c>
      <c r="AR2051" s="29">
        <v>230</v>
      </c>
      <c r="AS2051" s="29">
        <v>100</v>
      </c>
      <c r="AT2051" s="29">
        <v>2.0459999999999998</v>
      </c>
      <c r="AU2051" s="144">
        <v>7.3600000000000002E-3</v>
      </c>
      <c r="AV2051" s="36" t="s">
        <v>28</v>
      </c>
      <c r="AW2051" s="102" t="s">
        <v>33</v>
      </c>
      <c r="AX2051" s="129" t="s">
        <v>33</v>
      </c>
      <c r="AY2051" s="106">
        <v>18</v>
      </c>
      <c r="BD2051" t="s">
        <v>4392</v>
      </c>
      <c r="BE2051" t="e">
        <v>#N/A</v>
      </c>
      <c r="BF2051" t="e">
        <v>#N/A</v>
      </c>
      <c r="BH2051" t="str">
        <f t="shared" si="440"/>
        <v/>
      </c>
      <c r="BJ2051" t="str">
        <f t="shared" si="441"/>
        <v>OK</v>
      </c>
      <c r="BK2051" s="130" t="s">
        <v>5302</v>
      </c>
      <c r="BL2051" s="130" t="e">
        <v>#VALUE!</v>
      </c>
      <c r="BM2051" s="131" t="s">
        <v>33</v>
      </c>
      <c r="BN2051" s="131" t="e">
        <v>#VALUE!</v>
      </c>
      <c r="BO2051" t="e">
        <v>#N/A</v>
      </c>
      <c r="BP2051">
        <v>0</v>
      </c>
    </row>
    <row r="2052" spans="1:68" ht="25.2" x14ac:dyDescent="0.3">
      <c r="A2052" s="1"/>
      <c r="B2052" s="47">
        <v>1777</v>
      </c>
      <c r="C2052" s="45">
        <v>1005675</v>
      </c>
      <c r="D2052" s="40" t="s">
        <v>33</v>
      </c>
      <c r="E2052" s="40"/>
      <c r="F2052" s="31" t="s">
        <v>1434</v>
      </c>
      <c r="G2052" s="29" t="s">
        <v>31</v>
      </c>
      <c r="H2052" s="70"/>
      <c r="I2052" s="148" t="s">
        <v>32</v>
      </c>
      <c r="J2052" s="147" t="s">
        <v>33</v>
      </c>
      <c r="K2052" s="148">
        <v>0</v>
      </c>
      <c r="L2052" s="148" t="s">
        <v>32</v>
      </c>
      <c r="M2052" s="147">
        <v>43046</v>
      </c>
      <c r="N2052" s="29" t="str">
        <f t="shared" si="433"/>
        <v/>
      </c>
      <c r="O2052" s="29" t="str">
        <f t="shared" si="434"/>
        <v/>
      </c>
      <c r="P2052" s="29" t="str">
        <f t="shared" si="435"/>
        <v/>
      </c>
      <c r="Q2052" s="29" t="str">
        <f t="shared" si="436"/>
        <v/>
      </c>
      <c r="R2052" s="29" t="str">
        <f t="shared" si="437"/>
        <v/>
      </c>
      <c r="S2052" s="29" t="str">
        <f t="shared" si="438"/>
        <v/>
      </c>
      <c r="T2052" s="29" t="str">
        <f t="shared" si="439"/>
        <v/>
      </c>
      <c r="U2052" s="40" t="s">
        <v>33</v>
      </c>
      <c r="V2052" s="40"/>
      <c r="W2052" s="38" t="s">
        <v>1214</v>
      </c>
      <c r="X2052" s="29" t="s">
        <v>366</v>
      </c>
      <c r="Y2052" s="146">
        <v>4750</v>
      </c>
      <c r="Z2052" s="33">
        <v>6080</v>
      </c>
      <c r="AA2052" s="34">
        <f t="shared" si="445"/>
        <v>0.28000000000000003</v>
      </c>
      <c r="AB2052" s="33">
        <f t="shared" si="443"/>
        <v>6080</v>
      </c>
      <c r="AC2052" s="34">
        <f t="shared" si="446"/>
        <v>0.28000019200001625</v>
      </c>
      <c r="AD2052" s="145">
        <f t="shared" si="444"/>
        <v>5066.6670000000004</v>
      </c>
      <c r="AE2052" s="105">
        <v>3958.3330000000001</v>
      </c>
      <c r="AF2052" s="34" t="s">
        <v>36</v>
      </c>
      <c r="AG2052" s="34" t="s">
        <v>36</v>
      </c>
      <c r="AH2052" s="34" t="s">
        <v>36</v>
      </c>
      <c r="AI2052" s="29">
        <v>0.31</v>
      </c>
      <c r="AJ2052" s="29">
        <v>1.7799999999999999E-4</v>
      </c>
      <c r="AK2052" s="29">
        <v>0</v>
      </c>
      <c r="AL2052" s="29">
        <v>0</v>
      </c>
      <c r="AM2052" s="29" t="s">
        <v>28</v>
      </c>
      <c r="AN2052" s="175" t="s">
        <v>27</v>
      </c>
      <c r="AO2052" s="29" t="s">
        <v>28</v>
      </c>
      <c r="AP2052" s="29">
        <v>1</v>
      </c>
      <c r="AQ2052" s="29">
        <v>100</v>
      </c>
      <c r="AR2052" s="29">
        <v>90</v>
      </c>
      <c r="AS2052" s="29">
        <v>30</v>
      </c>
      <c r="AT2052" s="29">
        <v>0.31</v>
      </c>
      <c r="AU2052" s="144">
        <v>2.7E-4</v>
      </c>
      <c r="AV2052" s="36" t="s">
        <v>28</v>
      </c>
      <c r="AW2052" s="102" t="s">
        <v>1055</v>
      </c>
      <c r="AX2052" s="129" t="s">
        <v>33</v>
      </c>
      <c r="AY2052" s="106">
        <v>16</v>
      </c>
      <c r="BD2052" t="s">
        <v>3765</v>
      </c>
      <c r="BE2052" t="s">
        <v>4526</v>
      </c>
      <c r="BF2052" t="s">
        <v>4740</v>
      </c>
      <c r="BH2052" t="str">
        <f t="shared" si="440"/>
        <v/>
      </c>
      <c r="BJ2052" t="str">
        <f t="shared" si="441"/>
        <v>OK</v>
      </c>
      <c r="BK2052" s="130" t="s">
        <v>5302</v>
      </c>
      <c r="BL2052" s="130" t="e">
        <v>#VALUE!</v>
      </c>
      <c r="BM2052" s="131" t="s">
        <v>33</v>
      </c>
      <c r="BN2052" s="131" t="e">
        <v>#VALUE!</v>
      </c>
      <c r="BO2052" t="e">
        <v>#N/A</v>
      </c>
      <c r="BP2052">
        <v>0</v>
      </c>
    </row>
    <row r="2053" spans="1:68" ht="25.2" x14ac:dyDescent="0.3">
      <c r="A2053" s="1"/>
      <c r="B2053" s="47">
        <v>1778</v>
      </c>
      <c r="C2053" s="45">
        <v>1061802</v>
      </c>
      <c r="D2053" s="29"/>
      <c r="E2053" s="29"/>
      <c r="F2053" s="31" t="s">
        <v>1435</v>
      </c>
      <c r="G2053" s="29" t="s">
        <v>31</v>
      </c>
      <c r="H2053" s="70" t="s">
        <v>4779</v>
      </c>
      <c r="I2053" s="148" t="s">
        <v>32</v>
      </c>
      <c r="J2053" s="147" t="s">
        <v>33</v>
      </c>
      <c r="K2053" s="148">
        <v>0</v>
      </c>
      <c r="L2053" s="148" t="s">
        <v>32</v>
      </c>
      <c r="M2053" s="147">
        <v>42045</v>
      </c>
      <c r="N2053" s="29" t="str">
        <f t="shared" si="433"/>
        <v/>
      </c>
      <c r="O2053" s="29" t="str">
        <f t="shared" si="434"/>
        <v/>
      </c>
      <c r="P2053" s="29" t="str">
        <f t="shared" si="435"/>
        <v/>
      </c>
      <c r="Q2053" s="29" t="str">
        <f t="shared" si="436"/>
        <v/>
      </c>
      <c r="R2053" s="29" t="str">
        <f t="shared" si="437"/>
        <v/>
      </c>
      <c r="S2053" s="29" t="str">
        <f t="shared" si="438"/>
        <v/>
      </c>
      <c r="T2053" s="29" t="str">
        <f t="shared" si="439"/>
        <v/>
      </c>
      <c r="U2053" s="29"/>
      <c r="V2053" s="29"/>
      <c r="W2053" s="38" t="s">
        <v>1214</v>
      </c>
      <c r="X2053" s="29" t="s">
        <v>366</v>
      </c>
      <c r="Y2053" s="146">
        <v>6370</v>
      </c>
      <c r="Z2053" s="33">
        <v>8154</v>
      </c>
      <c r="AA2053" s="34">
        <f t="shared" si="445"/>
        <v>0.28000000000000003</v>
      </c>
      <c r="AB2053" s="33">
        <f t="shared" si="443"/>
        <v>8154</v>
      </c>
      <c r="AC2053" s="34">
        <f t="shared" si="446"/>
        <v>0.28006287472922298</v>
      </c>
      <c r="AD2053" s="145">
        <f t="shared" si="444"/>
        <v>6795</v>
      </c>
      <c r="AE2053" s="105">
        <v>5308.3329999999996</v>
      </c>
      <c r="AF2053" s="34" t="s">
        <v>36</v>
      </c>
      <c r="AG2053" s="34" t="s">
        <v>36</v>
      </c>
      <c r="AH2053" s="34" t="s">
        <v>36</v>
      </c>
      <c r="AI2053" s="29">
        <v>0.59599999999999997</v>
      </c>
      <c r="AJ2053" s="29">
        <v>5.0900000000000001E-4</v>
      </c>
      <c r="AK2053" s="29">
        <v>33</v>
      </c>
      <c r="AL2053" s="29">
        <v>0</v>
      </c>
      <c r="AM2053" s="29" t="s">
        <v>28</v>
      </c>
      <c r="AN2053" s="158" t="s">
        <v>28</v>
      </c>
      <c r="AO2053" s="29" t="s">
        <v>28</v>
      </c>
      <c r="AP2053" s="29">
        <v>1</v>
      </c>
      <c r="AQ2053" s="29">
        <v>115</v>
      </c>
      <c r="AR2053" s="29">
        <v>82</v>
      </c>
      <c r="AS2053" s="29">
        <v>54</v>
      </c>
      <c r="AT2053" s="29">
        <v>0.59599999999999997</v>
      </c>
      <c r="AU2053" s="144">
        <v>5.0900000000000001E-4</v>
      </c>
      <c r="AV2053" s="36" t="s">
        <v>28</v>
      </c>
      <c r="AW2053" s="102" t="s">
        <v>33</v>
      </c>
      <c r="AX2053" s="129" t="s">
        <v>33</v>
      </c>
      <c r="AY2053" s="106">
        <v>3</v>
      </c>
      <c r="BD2053" t="s">
        <v>390</v>
      </c>
      <c r="BE2053" t="s">
        <v>4384</v>
      </c>
      <c r="BF2053" t="s">
        <v>4749</v>
      </c>
      <c r="BH2053" t="str">
        <f t="shared" si="440"/>
        <v>AV</v>
      </c>
      <c r="BJ2053" t="str">
        <f t="shared" si="441"/>
        <v>OK</v>
      </c>
      <c r="BK2053" s="130">
        <v>8154</v>
      </c>
      <c r="BL2053" s="130" t="s">
        <v>37</v>
      </c>
      <c r="BM2053" s="131" t="s">
        <v>33</v>
      </c>
      <c r="BN2053" s="131" t="e">
        <v>#VALUE!</v>
      </c>
      <c r="BO2053">
        <v>8154</v>
      </c>
      <c r="BP2053">
        <v>2</v>
      </c>
    </row>
    <row r="2054" spans="1:68" ht="25.2" x14ac:dyDescent="0.3">
      <c r="A2054" s="1"/>
      <c r="B2054" s="47">
        <v>1779</v>
      </c>
      <c r="C2054" s="45">
        <v>1078310</v>
      </c>
      <c r="D2054" s="29">
        <v>1058304</v>
      </c>
      <c r="E2054" s="29"/>
      <c r="F2054" s="31" t="s">
        <v>1436</v>
      </c>
      <c r="G2054" s="29" t="s">
        <v>31</v>
      </c>
      <c r="H2054" s="148"/>
      <c r="I2054" s="148" t="s">
        <v>32</v>
      </c>
      <c r="J2054" s="147" t="s">
        <v>33</v>
      </c>
      <c r="K2054" s="148">
        <v>0</v>
      </c>
      <c r="L2054" s="148" t="s">
        <v>32</v>
      </c>
      <c r="M2054" s="147" t="s">
        <v>33</v>
      </c>
      <c r="N2054" s="29">
        <f t="shared" si="433"/>
        <v>1058304</v>
      </c>
      <c r="O2054" s="29" t="str">
        <f t="shared" si="434"/>
        <v/>
      </c>
      <c r="P2054" s="29" t="str">
        <f t="shared" si="435"/>
        <v/>
      </c>
      <c r="Q2054" s="29" t="str">
        <f t="shared" si="436"/>
        <v/>
      </c>
      <c r="R2054" s="29" t="str">
        <f t="shared" si="437"/>
        <v/>
      </c>
      <c r="S2054" s="29" t="str">
        <f t="shared" si="438"/>
        <v/>
      </c>
      <c r="T2054" s="29" t="str">
        <f t="shared" si="439"/>
        <v/>
      </c>
      <c r="U2054" s="29"/>
      <c r="V2054" s="29"/>
      <c r="W2054" s="38" t="s">
        <v>1214</v>
      </c>
      <c r="X2054" s="29" t="s">
        <v>158</v>
      </c>
      <c r="Y2054" s="146">
        <v>308699</v>
      </c>
      <c r="Z2054" s="33">
        <v>395135</v>
      </c>
      <c r="AA2054" s="34">
        <f t="shared" si="445"/>
        <v>0.28000000000000003</v>
      </c>
      <c r="AB2054" s="33">
        <f t="shared" si="443"/>
        <v>395135</v>
      </c>
      <c r="AC2054" s="34">
        <f t="shared" si="446"/>
        <v>0.2800009066696027</v>
      </c>
      <c r="AD2054" s="145">
        <f t="shared" si="444"/>
        <v>329279.16700000002</v>
      </c>
      <c r="AE2054" s="105">
        <v>257249.16699999999</v>
      </c>
      <c r="AF2054" s="34" t="s">
        <v>36</v>
      </c>
      <c r="AG2054" s="34" t="s">
        <v>36</v>
      </c>
      <c r="AH2054" s="34" t="s">
        <v>36</v>
      </c>
      <c r="AI2054" s="29">
        <v>16</v>
      </c>
      <c r="AJ2054" s="29">
        <v>7.4249999999999997E-2</v>
      </c>
      <c r="AK2054" s="29">
        <v>0</v>
      </c>
      <c r="AL2054" s="29">
        <v>0</v>
      </c>
      <c r="AM2054" s="29" t="s">
        <v>28</v>
      </c>
      <c r="AN2054" s="175" t="s">
        <v>27</v>
      </c>
      <c r="AO2054" s="29" t="s">
        <v>28</v>
      </c>
      <c r="AP2054" s="29" t="s">
        <v>1369</v>
      </c>
      <c r="AQ2054" s="29">
        <v>750</v>
      </c>
      <c r="AR2054" s="29">
        <v>450</v>
      </c>
      <c r="AS2054" s="29">
        <v>220</v>
      </c>
      <c r="AT2054" s="29">
        <v>16</v>
      </c>
      <c r="AU2054" s="144">
        <v>7.4249999999999997E-2</v>
      </c>
      <c r="AV2054" s="36" t="s">
        <v>28</v>
      </c>
      <c r="AW2054" s="102">
        <v>42444</v>
      </c>
      <c r="AX2054" s="129" t="s">
        <v>33</v>
      </c>
      <c r="AY2054" s="106" t="e">
        <v>#N/A</v>
      </c>
      <c r="BD2054" t="s">
        <v>417</v>
      </c>
      <c r="BE2054" t="s">
        <v>4488</v>
      </c>
      <c r="BF2054" t="s">
        <v>4740</v>
      </c>
      <c r="BH2054" t="str">
        <f t="shared" si="440"/>
        <v/>
      </c>
      <c r="BJ2054" t="str">
        <f t="shared" si="441"/>
        <v>OK</v>
      </c>
      <c r="BK2054" s="130" t="s">
        <v>5302</v>
      </c>
      <c r="BL2054" s="130" t="e">
        <v>#VALUE!</v>
      </c>
      <c r="BM2054" s="131" t="s">
        <v>33</v>
      </c>
      <c r="BN2054" s="131" t="e">
        <v>#VALUE!</v>
      </c>
      <c r="BO2054" t="e">
        <v>#N/A</v>
      </c>
      <c r="BP2054">
        <v>0</v>
      </c>
    </row>
    <row r="2055" spans="1:68" ht="25.2" x14ac:dyDescent="0.3">
      <c r="A2055" s="1"/>
      <c r="B2055" s="47">
        <v>1780</v>
      </c>
      <c r="C2055" s="45">
        <v>1063461</v>
      </c>
      <c r="D2055" s="29">
        <v>1034543</v>
      </c>
      <c r="E2055" s="29"/>
      <c r="F2055" s="31" t="s">
        <v>1437</v>
      </c>
      <c r="G2055" s="29" t="s">
        <v>503</v>
      </c>
      <c r="H2055" s="148"/>
      <c r="I2055" s="148" t="s">
        <v>32</v>
      </c>
      <c r="J2055" s="147" t="s">
        <v>4054</v>
      </c>
      <c r="K2055" s="148">
        <v>0</v>
      </c>
      <c r="L2055" s="148" t="s">
        <v>32</v>
      </c>
      <c r="M2055" s="147">
        <v>42045</v>
      </c>
      <c r="N2055" s="29">
        <f t="shared" si="433"/>
        <v>1034543</v>
      </c>
      <c r="O2055" s="29" t="str">
        <f t="shared" si="434"/>
        <v/>
      </c>
      <c r="P2055" s="29" t="str">
        <f t="shared" si="435"/>
        <v/>
      </c>
      <c r="Q2055" s="29" t="str">
        <f t="shared" si="436"/>
        <v/>
      </c>
      <c r="R2055" s="29" t="str">
        <f t="shared" si="437"/>
        <v/>
      </c>
      <c r="S2055" s="29" t="str">
        <f t="shared" si="438"/>
        <v/>
      </c>
      <c r="T2055" s="29" t="str">
        <f t="shared" si="439"/>
        <v/>
      </c>
      <c r="U2055" s="29"/>
      <c r="V2055" s="29"/>
      <c r="W2055" s="32" t="s">
        <v>1214</v>
      </c>
      <c r="X2055" s="29" t="s">
        <v>158</v>
      </c>
      <c r="Y2055" s="146">
        <v>12769</v>
      </c>
      <c r="Z2055" s="33">
        <v>16344</v>
      </c>
      <c r="AA2055" s="34">
        <f t="shared" si="445"/>
        <v>0.28000000000000003</v>
      </c>
      <c r="AB2055" s="33">
        <f t="shared" si="443"/>
        <v>16344</v>
      </c>
      <c r="AC2055" s="34">
        <f t="shared" si="446"/>
        <v>0.27997497940245836</v>
      </c>
      <c r="AD2055" s="145">
        <f t="shared" si="444"/>
        <v>13620</v>
      </c>
      <c r="AE2055" s="105">
        <v>10640.833000000001</v>
      </c>
      <c r="AF2055" s="34" t="s">
        <v>36</v>
      </c>
      <c r="AG2055" s="34" t="s">
        <v>36</v>
      </c>
      <c r="AH2055" s="34" t="s">
        <v>36</v>
      </c>
      <c r="AI2055" s="29">
        <v>0.221</v>
      </c>
      <c r="AJ2055" s="29">
        <v>3.2000000000000003E-4</v>
      </c>
      <c r="AK2055" s="29">
        <v>0</v>
      </c>
      <c r="AL2055" s="29">
        <v>0</v>
      </c>
      <c r="AM2055" s="29" t="s">
        <v>28</v>
      </c>
      <c r="AN2055" s="175" t="s">
        <v>27</v>
      </c>
      <c r="AO2055" s="29" t="s">
        <v>28</v>
      </c>
      <c r="AP2055" s="29">
        <v>1</v>
      </c>
      <c r="AQ2055" s="29">
        <v>105</v>
      </c>
      <c r="AR2055" s="29">
        <v>75</v>
      </c>
      <c r="AS2055" s="29">
        <v>75</v>
      </c>
      <c r="AT2055" s="29">
        <v>0.221</v>
      </c>
      <c r="AU2055" s="144">
        <v>5.9100000000000005E-4</v>
      </c>
      <c r="AV2055" s="36" t="s">
        <v>28</v>
      </c>
      <c r="AW2055" s="102" t="s">
        <v>33</v>
      </c>
      <c r="AX2055" s="129" t="s">
        <v>33</v>
      </c>
      <c r="AY2055" s="106">
        <v>31</v>
      </c>
      <c r="BD2055" t="s">
        <v>417</v>
      </c>
      <c r="BE2055" t="s">
        <v>4488</v>
      </c>
      <c r="BF2055" t="s">
        <v>4740</v>
      </c>
      <c r="BH2055" t="str">
        <f t="shared" si="440"/>
        <v/>
      </c>
      <c r="BJ2055" t="str">
        <f t="shared" si="441"/>
        <v>OK</v>
      </c>
      <c r="BK2055" s="130" t="s">
        <v>5302</v>
      </c>
      <c r="BL2055" s="130" t="e">
        <v>#VALUE!</v>
      </c>
      <c r="BM2055" s="131" t="s">
        <v>33</v>
      </c>
      <c r="BN2055" s="131" t="e">
        <v>#VALUE!</v>
      </c>
      <c r="BO2055" t="e">
        <v>#N/A</v>
      </c>
      <c r="BP2055">
        <v>0</v>
      </c>
    </row>
    <row r="2056" spans="1:68" ht="25.2" x14ac:dyDescent="0.3">
      <c r="A2056" s="1"/>
      <c r="B2056" s="47">
        <v>1781</v>
      </c>
      <c r="C2056" s="45">
        <v>1059282</v>
      </c>
      <c r="D2056" s="29"/>
      <c r="E2056" s="29"/>
      <c r="F2056" s="32" t="s">
        <v>1438</v>
      </c>
      <c r="G2056" s="29" t="s">
        <v>31</v>
      </c>
      <c r="H2056" s="29"/>
      <c r="I2056" s="148" t="s">
        <v>32</v>
      </c>
      <c r="J2056" s="147" t="s">
        <v>4055</v>
      </c>
      <c r="K2056" s="148">
        <v>0</v>
      </c>
      <c r="L2056" s="148" t="s">
        <v>32</v>
      </c>
      <c r="M2056" s="147">
        <v>42457</v>
      </c>
      <c r="N2056" s="29" t="str">
        <f t="shared" si="433"/>
        <v/>
      </c>
      <c r="O2056" s="29" t="str">
        <f t="shared" si="434"/>
        <v/>
      </c>
      <c r="P2056" s="29" t="str">
        <f t="shared" si="435"/>
        <v/>
      </c>
      <c r="Q2056" s="29" t="str">
        <f t="shared" si="436"/>
        <v/>
      </c>
      <c r="R2056" s="29" t="str">
        <f t="shared" si="437"/>
        <v/>
      </c>
      <c r="S2056" s="29" t="str">
        <f t="shared" si="438"/>
        <v/>
      </c>
      <c r="T2056" s="29" t="str">
        <f t="shared" si="439"/>
        <v/>
      </c>
      <c r="U2056" s="29"/>
      <c r="V2056" s="29"/>
      <c r="W2056" s="38" t="s">
        <v>1214</v>
      </c>
      <c r="X2056" s="37" t="s">
        <v>158</v>
      </c>
      <c r="Y2056" s="146">
        <v>5973</v>
      </c>
      <c r="Z2056" s="33">
        <v>7645</v>
      </c>
      <c r="AA2056" s="34">
        <f t="shared" si="445"/>
        <v>0.28000000000000003</v>
      </c>
      <c r="AB2056" s="33">
        <f t="shared" si="443"/>
        <v>7645</v>
      </c>
      <c r="AC2056" s="34">
        <f t="shared" si="446"/>
        <v>0.27992626820693112</v>
      </c>
      <c r="AD2056" s="145">
        <f t="shared" si="444"/>
        <v>6370.8329999999996</v>
      </c>
      <c r="AE2056" s="105">
        <v>4977.5</v>
      </c>
      <c r="AF2056" s="34" t="s">
        <v>36</v>
      </c>
      <c r="AG2056" s="34" t="s">
        <v>36</v>
      </c>
      <c r="AH2056" s="34" t="s">
        <v>36</v>
      </c>
      <c r="AI2056" s="29">
        <v>0.23699999999999999</v>
      </c>
      <c r="AJ2056" s="29">
        <v>2.0000000000000001E-4</v>
      </c>
      <c r="AK2056" s="29">
        <v>0</v>
      </c>
      <c r="AL2056" s="29">
        <v>0</v>
      </c>
      <c r="AM2056" s="29" t="s">
        <v>28</v>
      </c>
      <c r="AN2056" s="175" t="s">
        <v>27</v>
      </c>
      <c r="AO2056" s="29" t="s">
        <v>28</v>
      </c>
      <c r="AP2056" s="29">
        <v>1</v>
      </c>
      <c r="AQ2056" s="29">
        <v>63</v>
      </c>
      <c r="AR2056" s="29">
        <v>38</v>
      </c>
      <c r="AS2056" s="29">
        <v>85</v>
      </c>
      <c r="AT2056" s="29">
        <v>0.23699999999999999</v>
      </c>
      <c r="AU2056" s="144">
        <v>2.03E-4</v>
      </c>
      <c r="AV2056" s="36" t="s">
        <v>28</v>
      </c>
      <c r="AW2056" s="102" t="s">
        <v>33</v>
      </c>
      <c r="AX2056" s="129" t="s">
        <v>33</v>
      </c>
      <c r="AY2056" s="106">
        <v>10</v>
      </c>
      <c r="BD2056" t="s">
        <v>4527</v>
      </c>
      <c r="BE2056" t="s">
        <v>4351</v>
      </c>
      <c r="BF2056" t="s">
        <v>4744</v>
      </c>
      <c r="BH2056" t="str">
        <f t="shared" si="440"/>
        <v/>
      </c>
      <c r="BJ2056" t="str">
        <f t="shared" si="441"/>
        <v>OK</v>
      </c>
      <c r="BK2056" s="130" t="s">
        <v>5302</v>
      </c>
      <c r="BL2056" s="130" t="e">
        <v>#VALUE!</v>
      </c>
      <c r="BM2056" s="131" t="s">
        <v>33</v>
      </c>
      <c r="BN2056" s="131" t="e">
        <v>#VALUE!</v>
      </c>
      <c r="BO2056" t="e">
        <v>#N/A</v>
      </c>
      <c r="BP2056">
        <v>0</v>
      </c>
    </row>
    <row r="2057" spans="1:68" ht="25.2" x14ac:dyDescent="0.3">
      <c r="A2057" s="1"/>
      <c r="B2057" s="47">
        <v>1782</v>
      </c>
      <c r="C2057" s="45">
        <v>1059283</v>
      </c>
      <c r="D2057" s="29"/>
      <c r="E2057" s="29"/>
      <c r="F2057" s="32" t="s">
        <v>1439</v>
      </c>
      <c r="G2057" s="29" t="s">
        <v>31</v>
      </c>
      <c r="H2057" s="29"/>
      <c r="I2057" s="148" t="s">
        <v>32</v>
      </c>
      <c r="J2057" s="147" t="s">
        <v>4055</v>
      </c>
      <c r="K2057" s="148">
        <v>0</v>
      </c>
      <c r="L2057" s="148" t="s">
        <v>32</v>
      </c>
      <c r="M2057" s="147">
        <v>42045</v>
      </c>
      <c r="N2057" s="29" t="str">
        <f t="shared" si="433"/>
        <v/>
      </c>
      <c r="O2057" s="29" t="str">
        <f t="shared" si="434"/>
        <v/>
      </c>
      <c r="P2057" s="29" t="str">
        <f t="shared" si="435"/>
        <v/>
      </c>
      <c r="Q2057" s="29" t="str">
        <f t="shared" si="436"/>
        <v/>
      </c>
      <c r="R2057" s="29" t="str">
        <f t="shared" si="437"/>
        <v/>
      </c>
      <c r="S2057" s="29" t="str">
        <f t="shared" si="438"/>
        <v/>
      </c>
      <c r="T2057" s="29" t="str">
        <f t="shared" si="439"/>
        <v/>
      </c>
      <c r="U2057" s="29"/>
      <c r="V2057" s="29"/>
      <c r="W2057" s="38" t="s">
        <v>1214</v>
      </c>
      <c r="X2057" s="37" t="s">
        <v>158</v>
      </c>
      <c r="Y2057" s="146">
        <v>5165</v>
      </c>
      <c r="Z2057" s="33">
        <v>6612</v>
      </c>
      <c r="AA2057" s="34">
        <f t="shared" si="445"/>
        <v>0.28000000000000003</v>
      </c>
      <c r="AB2057" s="33">
        <f t="shared" si="443"/>
        <v>6612</v>
      </c>
      <c r="AC2057" s="34">
        <f t="shared" si="446"/>
        <v>0.28015478953302686</v>
      </c>
      <c r="AD2057" s="145">
        <f t="shared" si="444"/>
        <v>5510</v>
      </c>
      <c r="AE2057" s="105">
        <v>4304.1670000000004</v>
      </c>
      <c r="AF2057" s="34" t="s">
        <v>36</v>
      </c>
      <c r="AG2057" s="34" t="s">
        <v>36</v>
      </c>
      <c r="AH2057" s="34" t="s">
        <v>36</v>
      </c>
      <c r="AI2057" s="29">
        <v>0.21</v>
      </c>
      <c r="AJ2057" s="29">
        <v>1.2999999999999999E-4</v>
      </c>
      <c r="AK2057" s="29">
        <v>0</v>
      </c>
      <c r="AL2057" s="29">
        <v>0</v>
      </c>
      <c r="AM2057" s="29" t="s">
        <v>28</v>
      </c>
      <c r="AN2057" s="175" t="s">
        <v>27</v>
      </c>
      <c r="AO2057" s="29" t="s">
        <v>28</v>
      </c>
      <c r="AP2057" s="29">
        <v>1</v>
      </c>
      <c r="AQ2057" s="29">
        <v>74</v>
      </c>
      <c r="AR2057" s="29">
        <v>74</v>
      </c>
      <c r="AS2057" s="29">
        <v>55</v>
      </c>
      <c r="AT2057" s="29">
        <v>0.21</v>
      </c>
      <c r="AU2057" s="144">
        <v>3.01E-4</v>
      </c>
      <c r="AV2057" s="36" t="s">
        <v>28</v>
      </c>
      <c r="AW2057" s="102" t="s">
        <v>33</v>
      </c>
      <c r="AX2057" s="129" t="s">
        <v>33</v>
      </c>
      <c r="AY2057" s="106">
        <v>6</v>
      </c>
      <c r="BD2057" t="s">
        <v>4528</v>
      </c>
      <c r="BE2057" t="s">
        <v>4488</v>
      </c>
      <c r="BF2057" t="s">
        <v>4740</v>
      </c>
      <c r="BH2057" t="str">
        <f t="shared" si="440"/>
        <v/>
      </c>
      <c r="BJ2057" t="str">
        <f t="shared" si="441"/>
        <v>OK</v>
      </c>
      <c r="BK2057" s="130" t="s">
        <v>5302</v>
      </c>
      <c r="BL2057" s="130" t="e">
        <v>#VALUE!</v>
      </c>
      <c r="BM2057" s="131" t="s">
        <v>33</v>
      </c>
      <c r="BN2057" s="131" t="e">
        <v>#VALUE!</v>
      </c>
      <c r="BO2057" t="e">
        <v>#N/A</v>
      </c>
      <c r="BP2057">
        <v>0</v>
      </c>
    </row>
    <row r="2058" spans="1:68" ht="25.2" x14ac:dyDescent="0.3">
      <c r="A2058" s="1"/>
      <c r="B2058" s="47">
        <v>1783</v>
      </c>
      <c r="C2058" s="45">
        <v>1059854</v>
      </c>
      <c r="D2058" s="45">
        <v>1046872</v>
      </c>
      <c r="E2058" s="45"/>
      <c r="F2058" s="31" t="s">
        <v>1440</v>
      </c>
      <c r="G2058" s="37" t="s">
        <v>503</v>
      </c>
      <c r="H2058" s="70" t="s">
        <v>59</v>
      </c>
      <c r="I2058" s="148" t="s">
        <v>32</v>
      </c>
      <c r="J2058" s="147" t="s">
        <v>4052</v>
      </c>
      <c r="K2058" s="147">
        <v>44651</v>
      </c>
      <c r="L2058" s="148" t="s">
        <v>32</v>
      </c>
      <c r="M2058" s="147" t="s">
        <v>33</v>
      </c>
      <c r="N2058" s="29">
        <f t="shared" si="433"/>
        <v>1046872</v>
      </c>
      <c r="O2058" s="29" t="str">
        <f t="shared" si="434"/>
        <v/>
      </c>
      <c r="P2058" s="29" t="str">
        <f t="shared" si="435"/>
        <v/>
      </c>
      <c r="Q2058" s="29">
        <f t="shared" si="436"/>
        <v>1134170</v>
      </c>
      <c r="R2058" s="29" t="str">
        <f t="shared" si="437"/>
        <v/>
      </c>
      <c r="S2058" s="29" t="str">
        <f t="shared" si="438"/>
        <v/>
      </c>
      <c r="T2058" s="29">
        <f t="shared" si="439"/>
        <v>1134170</v>
      </c>
      <c r="U2058" s="29">
        <v>1134170</v>
      </c>
      <c r="V2058" s="29"/>
      <c r="W2058" s="38" t="s">
        <v>1214</v>
      </c>
      <c r="X2058" s="37" t="s">
        <v>158</v>
      </c>
      <c r="Y2058" s="146">
        <v>42936</v>
      </c>
      <c r="Z2058" s="33">
        <v>54959</v>
      </c>
      <c r="AA2058" s="34">
        <f t="shared" si="445"/>
        <v>0.28000000000000003</v>
      </c>
      <c r="AB2058" s="33">
        <f t="shared" si="443"/>
        <v>54959</v>
      </c>
      <c r="AC2058" s="34">
        <f t="shared" si="446"/>
        <v>0.28002143655673561</v>
      </c>
      <c r="AD2058" s="145">
        <f t="shared" si="444"/>
        <v>45799.167000000001</v>
      </c>
      <c r="AE2058" s="105">
        <v>35780</v>
      </c>
      <c r="AF2058" s="34" t="s">
        <v>70</v>
      </c>
      <c r="AG2058" s="34" t="s">
        <v>73</v>
      </c>
      <c r="AH2058" s="34" t="s">
        <v>73</v>
      </c>
      <c r="AI2058" s="29">
        <v>3.5</v>
      </c>
      <c r="AJ2058" s="29">
        <v>2.3400000000000001E-3</v>
      </c>
      <c r="AK2058" s="29">
        <v>0</v>
      </c>
      <c r="AL2058" s="29">
        <v>0</v>
      </c>
      <c r="AM2058" s="29" t="s">
        <v>28</v>
      </c>
      <c r="AN2058" s="175" t="s">
        <v>27</v>
      </c>
      <c r="AO2058" s="29" t="s">
        <v>28</v>
      </c>
      <c r="AP2058" s="29">
        <v>1</v>
      </c>
      <c r="AQ2058" s="29">
        <v>150</v>
      </c>
      <c r="AR2058" s="29">
        <v>130</v>
      </c>
      <c r="AS2058" s="29">
        <v>120</v>
      </c>
      <c r="AT2058" s="29">
        <v>3.5</v>
      </c>
      <c r="AU2058" s="144">
        <v>2.3400000000000001E-3</v>
      </c>
      <c r="AV2058" s="36" t="s">
        <v>28</v>
      </c>
      <c r="AW2058" s="102">
        <v>42786</v>
      </c>
      <c r="AX2058" s="129" t="s">
        <v>33</v>
      </c>
      <c r="AY2058" s="106">
        <v>2</v>
      </c>
      <c r="BD2058" t="s">
        <v>4529</v>
      </c>
      <c r="BE2058" t="s">
        <v>4346</v>
      </c>
      <c r="BF2058" t="s">
        <v>4740</v>
      </c>
      <c r="BH2058" t="str">
        <f t="shared" si="440"/>
        <v/>
      </c>
      <c r="BJ2058" t="str">
        <f t="shared" si="441"/>
        <v>OK</v>
      </c>
      <c r="BK2058" s="130" t="s">
        <v>5302</v>
      </c>
      <c r="BL2058" s="130" t="e">
        <v>#VALUE!</v>
      </c>
      <c r="BM2058" s="131" t="s">
        <v>33</v>
      </c>
      <c r="BN2058" s="131" t="e">
        <v>#VALUE!</v>
      </c>
      <c r="BO2058" t="e">
        <v>#N/A</v>
      </c>
      <c r="BP2058">
        <v>0</v>
      </c>
    </row>
    <row r="2059" spans="1:68" ht="25.2" x14ac:dyDescent="0.3">
      <c r="A2059" s="1"/>
      <c r="B2059" s="47">
        <v>1784</v>
      </c>
      <c r="C2059" s="45">
        <v>1005101</v>
      </c>
      <c r="D2059" s="29"/>
      <c r="E2059" s="29"/>
      <c r="F2059" s="39" t="s">
        <v>1441</v>
      </c>
      <c r="G2059" s="29" t="s">
        <v>61</v>
      </c>
      <c r="H2059" s="70" t="s">
        <v>69</v>
      </c>
      <c r="I2059" s="148" t="s">
        <v>32</v>
      </c>
      <c r="J2059" s="147" t="s">
        <v>33</v>
      </c>
      <c r="K2059" s="148">
        <v>0</v>
      </c>
      <c r="L2059" s="148" t="s">
        <v>32</v>
      </c>
      <c r="M2059" s="147" t="s">
        <v>33</v>
      </c>
      <c r="N2059" s="29" t="str">
        <f t="shared" si="433"/>
        <v/>
      </c>
      <c r="O2059" s="29" t="str">
        <f t="shared" si="434"/>
        <v/>
      </c>
      <c r="P2059" s="29" t="str">
        <f t="shared" si="435"/>
        <v/>
      </c>
      <c r="Q2059" s="29" t="str">
        <f t="shared" si="436"/>
        <v/>
      </c>
      <c r="R2059" s="29" t="str">
        <f t="shared" si="437"/>
        <v/>
      </c>
      <c r="S2059" s="29" t="str">
        <f t="shared" si="438"/>
        <v/>
      </c>
      <c r="T2059" s="29" t="str">
        <f t="shared" si="439"/>
        <v/>
      </c>
      <c r="U2059" s="29"/>
      <c r="V2059" s="29"/>
      <c r="W2059" s="38" t="s">
        <v>1214</v>
      </c>
      <c r="X2059" s="29" t="s">
        <v>158</v>
      </c>
      <c r="Y2059" s="146">
        <v>220.56</v>
      </c>
      <c r="Z2059" s="33">
        <v>242.62</v>
      </c>
      <c r="AA2059" s="34">
        <f t="shared" si="445"/>
        <v>0.1</v>
      </c>
      <c r="AB2059" s="33">
        <f t="shared" si="443"/>
        <v>242.62</v>
      </c>
      <c r="AC2059" s="34">
        <f t="shared" si="446"/>
        <v>0.10001632208922731</v>
      </c>
      <c r="AD2059" s="145">
        <f t="shared" si="444"/>
        <v>202.18299999999999</v>
      </c>
      <c r="AE2059" s="105">
        <v>183.8</v>
      </c>
      <c r="AF2059" s="34" t="s">
        <v>36</v>
      </c>
      <c r="AG2059" s="34" t="s">
        <v>73</v>
      </c>
      <c r="AH2059" s="34" t="s">
        <v>73</v>
      </c>
      <c r="AI2059" s="29">
        <v>1.0999999999999999E-2</v>
      </c>
      <c r="AJ2059" s="29">
        <v>2.0000000000000002E-5</v>
      </c>
      <c r="AK2059" s="29">
        <v>0</v>
      </c>
      <c r="AL2059" s="29">
        <v>0</v>
      </c>
      <c r="AM2059" s="29" t="s">
        <v>27</v>
      </c>
      <c r="AN2059" s="175" t="s">
        <v>27</v>
      </c>
      <c r="AO2059" s="29" t="s">
        <v>27</v>
      </c>
      <c r="AP2059" s="29">
        <v>1</v>
      </c>
      <c r="AQ2059" s="29">
        <v>50</v>
      </c>
      <c r="AR2059" s="29">
        <v>50</v>
      </c>
      <c r="AS2059" s="29">
        <v>15</v>
      </c>
      <c r="AT2059" s="29">
        <v>1.0999999999999999E-2</v>
      </c>
      <c r="AU2059" s="144">
        <v>3.8000000000000002E-5</v>
      </c>
      <c r="AV2059" s="36" t="s">
        <v>28</v>
      </c>
      <c r="AW2059" s="102">
        <v>43027</v>
      </c>
      <c r="AX2059" s="129" t="s">
        <v>33</v>
      </c>
      <c r="AY2059" s="106" t="e">
        <v>#N/A</v>
      </c>
      <c r="BD2059" t="s">
        <v>417</v>
      </c>
      <c r="BE2059" t="s">
        <v>4488</v>
      </c>
      <c r="BF2059" t="s">
        <v>4740</v>
      </c>
      <c r="BH2059" t="str">
        <f t="shared" si="440"/>
        <v/>
      </c>
      <c r="BJ2059" t="str">
        <f t="shared" si="441"/>
        <v>OK</v>
      </c>
      <c r="BK2059" s="130" t="s">
        <v>5302</v>
      </c>
      <c r="BL2059" s="130" t="e">
        <v>#VALUE!</v>
      </c>
      <c r="BM2059" s="131" t="s">
        <v>33</v>
      </c>
      <c r="BN2059" s="131" t="e">
        <v>#VALUE!</v>
      </c>
      <c r="BO2059" t="e">
        <v>#N/A</v>
      </c>
      <c r="BP2059">
        <v>0</v>
      </c>
    </row>
    <row r="2060" spans="1:68" ht="25.2" x14ac:dyDescent="0.3">
      <c r="A2060" s="1"/>
      <c r="B2060" s="47">
        <v>1785</v>
      </c>
      <c r="C2060" s="45">
        <v>1005102</v>
      </c>
      <c r="D2060" s="29"/>
      <c r="E2060" s="29"/>
      <c r="F2060" s="39" t="s">
        <v>1442</v>
      </c>
      <c r="G2060" s="29" t="s">
        <v>61</v>
      </c>
      <c r="H2060" s="70" t="s">
        <v>69</v>
      </c>
      <c r="I2060" s="148" t="s">
        <v>32</v>
      </c>
      <c r="J2060" s="147" t="s">
        <v>33</v>
      </c>
      <c r="K2060" s="148">
        <v>0</v>
      </c>
      <c r="L2060" s="148" t="s">
        <v>32</v>
      </c>
      <c r="M2060" s="147" t="s">
        <v>33</v>
      </c>
      <c r="N2060" s="29" t="str">
        <f t="shared" si="433"/>
        <v/>
      </c>
      <c r="O2060" s="29" t="str">
        <f t="shared" si="434"/>
        <v/>
      </c>
      <c r="P2060" s="29" t="str">
        <f t="shared" si="435"/>
        <v/>
      </c>
      <c r="Q2060" s="29" t="str">
        <f t="shared" si="436"/>
        <v/>
      </c>
      <c r="R2060" s="29" t="str">
        <f t="shared" si="437"/>
        <v/>
      </c>
      <c r="S2060" s="29" t="str">
        <f t="shared" si="438"/>
        <v/>
      </c>
      <c r="T2060" s="29" t="str">
        <f t="shared" si="439"/>
        <v/>
      </c>
      <c r="U2060" s="29"/>
      <c r="V2060" s="29"/>
      <c r="W2060" s="38" t="s">
        <v>1214</v>
      </c>
      <c r="X2060" s="29" t="s">
        <v>158</v>
      </c>
      <c r="Y2060" s="146">
        <v>98.39</v>
      </c>
      <c r="Z2060" s="33">
        <v>108.23</v>
      </c>
      <c r="AA2060" s="34">
        <f t="shared" si="445"/>
        <v>0.1</v>
      </c>
      <c r="AB2060" s="33">
        <f t="shared" si="443"/>
        <v>108.23</v>
      </c>
      <c r="AC2060" s="34">
        <f t="shared" si="446"/>
        <v>0.1000097570494681</v>
      </c>
      <c r="AD2060" s="145">
        <f t="shared" si="444"/>
        <v>90.191999999999993</v>
      </c>
      <c r="AE2060" s="105">
        <v>81.992000000000004</v>
      </c>
      <c r="AF2060" s="34" t="s">
        <v>36</v>
      </c>
      <c r="AG2060" s="34" t="s">
        <v>73</v>
      </c>
      <c r="AH2060" s="34" t="s">
        <v>73</v>
      </c>
      <c r="AI2060" s="29">
        <v>0.11700000000000001</v>
      </c>
      <c r="AJ2060" s="29">
        <v>2.4000000000000001E-5</v>
      </c>
      <c r="AK2060" s="29">
        <v>0</v>
      </c>
      <c r="AL2060" s="29">
        <v>0</v>
      </c>
      <c r="AM2060" s="29" t="s">
        <v>27</v>
      </c>
      <c r="AN2060" s="175" t="s">
        <v>27</v>
      </c>
      <c r="AO2060" s="29" t="s">
        <v>27</v>
      </c>
      <c r="AP2060" s="29">
        <v>1</v>
      </c>
      <c r="AQ2060" s="29">
        <v>40</v>
      </c>
      <c r="AR2060" s="29">
        <v>40</v>
      </c>
      <c r="AS2060" s="29">
        <v>15</v>
      </c>
      <c r="AT2060" s="29">
        <v>0.11700000000000001</v>
      </c>
      <c r="AU2060" s="144">
        <v>2.4000000000000001E-5</v>
      </c>
      <c r="AV2060" s="36" t="s">
        <v>28</v>
      </c>
      <c r="AW2060" s="102">
        <v>43027</v>
      </c>
      <c r="AX2060" s="129" t="s">
        <v>33</v>
      </c>
      <c r="AY2060" s="106" t="e">
        <v>#N/A</v>
      </c>
      <c r="BD2060" t="s">
        <v>417</v>
      </c>
      <c r="BE2060" t="s">
        <v>4488</v>
      </c>
      <c r="BF2060" t="s">
        <v>4740</v>
      </c>
      <c r="BH2060" t="str">
        <f t="shared" si="440"/>
        <v/>
      </c>
      <c r="BJ2060" t="str">
        <f t="shared" si="441"/>
        <v>OK</v>
      </c>
      <c r="BK2060" s="130" t="s">
        <v>5302</v>
      </c>
      <c r="BL2060" s="130" t="e">
        <v>#VALUE!</v>
      </c>
      <c r="BM2060" s="131" t="s">
        <v>33</v>
      </c>
      <c r="BN2060" s="131" t="e">
        <v>#VALUE!</v>
      </c>
      <c r="BO2060" t="e">
        <v>#N/A</v>
      </c>
      <c r="BP2060">
        <v>0</v>
      </c>
    </row>
    <row r="2061" spans="1:68" ht="25.2" x14ac:dyDescent="0.3">
      <c r="A2061" s="1"/>
      <c r="B2061" s="47">
        <v>1786</v>
      </c>
      <c r="C2061" s="45">
        <v>1084785</v>
      </c>
      <c r="D2061" s="29"/>
      <c r="E2061" s="29"/>
      <c r="F2061" s="39" t="s">
        <v>1443</v>
      </c>
      <c r="G2061" s="29" t="s">
        <v>61</v>
      </c>
      <c r="H2061" s="70" t="s">
        <v>69</v>
      </c>
      <c r="I2061" s="148" t="s">
        <v>32</v>
      </c>
      <c r="J2061" s="147" t="s">
        <v>33</v>
      </c>
      <c r="K2061" s="148">
        <v>0</v>
      </c>
      <c r="L2061" s="148" t="s">
        <v>32</v>
      </c>
      <c r="M2061" s="147">
        <v>42521</v>
      </c>
      <c r="N2061" s="29" t="str">
        <f t="shared" si="433"/>
        <v/>
      </c>
      <c r="O2061" s="29" t="str">
        <f t="shared" si="434"/>
        <v/>
      </c>
      <c r="P2061" s="29" t="str">
        <f t="shared" si="435"/>
        <v/>
      </c>
      <c r="Q2061" s="29" t="str">
        <f t="shared" si="436"/>
        <v/>
      </c>
      <c r="R2061" s="29" t="str">
        <f t="shared" si="437"/>
        <v/>
      </c>
      <c r="S2061" s="29" t="str">
        <f t="shared" si="438"/>
        <v/>
      </c>
      <c r="T2061" s="29" t="str">
        <f t="shared" si="439"/>
        <v/>
      </c>
      <c r="U2061" s="29"/>
      <c r="V2061" s="29"/>
      <c r="W2061" s="38" t="s">
        <v>1214</v>
      </c>
      <c r="X2061" s="29" t="s">
        <v>158</v>
      </c>
      <c r="Y2061" s="146">
        <v>1992</v>
      </c>
      <c r="Z2061" s="33">
        <v>2550</v>
      </c>
      <c r="AA2061" s="34">
        <f t="shared" si="445"/>
        <v>0.28000000000000003</v>
      </c>
      <c r="AB2061" s="33">
        <f t="shared" si="443"/>
        <v>2550</v>
      </c>
      <c r="AC2061" s="34">
        <f t="shared" si="446"/>
        <v>0.28012048192771083</v>
      </c>
      <c r="AD2061" s="145">
        <f t="shared" si="444"/>
        <v>2125</v>
      </c>
      <c r="AE2061" s="105">
        <v>1660</v>
      </c>
      <c r="AF2061" s="34" t="s">
        <v>36</v>
      </c>
      <c r="AG2061" s="34" t="s">
        <v>73</v>
      </c>
      <c r="AH2061" s="34">
        <v>0</v>
      </c>
      <c r="AI2061" s="29">
        <v>6.8000000000000005E-2</v>
      </c>
      <c r="AJ2061" s="29">
        <v>4.0000000000000003E-5</v>
      </c>
      <c r="AK2061" s="29">
        <v>0</v>
      </c>
      <c r="AL2061" s="29">
        <v>0</v>
      </c>
      <c r="AM2061" s="29" t="s">
        <v>27</v>
      </c>
      <c r="AN2061" s="175" t="s">
        <v>27</v>
      </c>
      <c r="AO2061" s="29" t="s">
        <v>27</v>
      </c>
      <c r="AP2061" s="29">
        <v>1</v>
      </c>
      <c r="AQ2061" s="29">
        <v>310</v>
      </c>
      <c r="AR2061" s="29">
        <v>200</v>
      </c>
      <c r="AS2061" s="29">
        <v>115</v>
      </c>
      <c r="AT2061" s="29">
        <v>6.8000000000000005E-2</v>
      </c>
      <c r="AU2061" s="144">
        <v>7.1300000000000001E-3</v>
      </c>
      <c r="AV2061" s="36" t="s">
        <v>28</v>
      </c>
      <c r="AW2061" s="102" t="s">
        <v>33</v>
      </c>
      <c r="AX2061" s="129" t="s">
        <v>33</v>
      </c>
      <c r="AY2061" s="106" t="e">
        <v>#N/A</v>
      </c>
      <c r="BD2061" t="s">
        <v>1317</v>
      </c>
      <c r="BE2061" t="s">
        <v>4530</v>
      </c>
      <c r="BF2061" t="s">
        <v>4749</v>
      </c>
      <c r="BH2061" t="str">
        <f t="shared" si="440"/>
        <v/>
      </c>
      <c r="BJ2061" t="str">
        <f t="shared" si="441"/>
        <v>OK</v>
      </c>
      <c r="BK2061" s="130" t="s">
        <v>5302</v>
      </c>
      <c r="BL2061" s="130" t="e">
        <v>#VALUE!</v>
      </c>
      <c r="BM2061" s="131" t="s">
        <v>33</v>
      </c>
      <c r="BN2061" s="131" t="e">
        <v>#VALUE!</v>
      </c>
      <c r="BO2061" t="e">
        <v>#N/A</v>
      </c>
      <c r="BP2061">
        <v>0</v>
      </c>
    </row>
    <row r="2062" spans="1:68" ht="37.799999999999997" x14ac:dyDescent="0.3">
      <c r="A2062" s="1"/>
      <c r="B2062" s="47">
        <v>1787</v>
      </c>
      <c r="C2062" s="45">
        <v>1013016</v>
      </c>
      <c r="D2062" s="43" t="s">
        <v>33</v>
      </c>
      <c r="E2062" s="43"/>
      <c r="F2062" s="31" t="s">
        <v>1444</v>
      </c>
      <c r="G2062" s="29" t="s">
        <v>503</v>
      </c>
      <c r="H2062" s="70" t="s">
        <v>62</v>
      </c>
      <c r="I2062" s="148" t="s">
        <v>32</v>
      </c>
      <c r="J2062" s="147" t="s">
        <v>4055</v>
      </c>
      <c r="K2062" s="148">
        <v>0</v>
      </c>
      <c r="L2062" s="148" t="s">
        <v>32</v>
      </c>
      <c r="M2062" s="147">
        <v>42521</v>
      </c>
      <c r="N2062" s="29" t="str">
        <f t="shared" si="433"/>
        <v/>
      </c>
      <c r="O2062" s="29" t="str">
        <f t="shared" si="434"/>
        <v/>
      </c>
      <c r="P2062" s="29" t="str">
        <f t="shared" si="435"/>
        <v/>
      </c>
      <c r="Q2062" s="29" t="str">
        <f t="shared" si="436"/>
        <v/>
      </c>
      <c r="R2062" s="29" t="str">
        <f t="shared" si="437"/>
        <v/>
      </c>
      <c r="S2062" s="29" t="str">
        <f t="shared" si="438"/>
        <v/>
      </c>
      <c r="T2062" s="29" t="str">
        <f t="shared" si="439"/>
        <v/>
      </c>
      <c r="U2062" s="28"/>
      <c r="V2062" s="28"/>
      <c r="W2062" s="38" t="s">
        <v>1214</v>
      </c>
      <c r="X2062" s="29" t="s">
        <v>158</v>
      </c>
      <c r="Y2062" s="146">
        <v>1992</v>
      </c>
      <c r="Z2062" s="33">
        <v>2550</v>
      </c>
      <c r="AA2062" s="34">
        <f t="shared" si="445"/>
        <v>0.28000000000000003</v>
      </c>
      <c r="AB2062" s="33">
        <f t="shared" si="443"/>
        <v>2550</v>
      </c>
      <c r="AC2062" s="34">
        <f t="shared" si="446"/>
        <v>0.28012048192771083</v>
      </c>
      <c r="AD2062" s="145">
        <f t="shared" si="444"/>
        <v>2125</v>
      </c>
      <c r="AE2062" s="105">
        <v>1660</v>
      </c>
      <c r="AF2062" s="34" t="s">
        <v>36</v>
      </c>
      <c r="AG2062" s="34" t="s">
        <v>36</v>
      </c>
      <c r="AH2062" s="34" t="s">
        <v>36</v>
      </c>
      <c r="AI2062" s="29">
        <v>3.7999999999999999E-2</v>
      </c>
      <c r="AJ2062" s="29">
        <v>1.6000000000000001E-4</v>
      </c>
      <c r="AK2062" s="29">
        <v>0</v>
      </c>
      <c r="AL2062" s="29">
        <v>0</v>
      </c>
      <c r="AM2062" s="29" t="s">
        <v>28</v>
      </c>
      <c r="AN2062" s="175" t="s">
        <v>27</v>
      </c>
      <c r="AO2062" s="29" t="s">
        <v>27</v>
      </c>
      <c r="AP2062" s="29">
        <v>1</v>
      </c>
      <c r="AQ2062" s="29">
        <v>145</v>
      </c>
      <c r="AR2062" s="29">
        <v>38</v>
      </c>
      <c r="AS2062" s="29">
        <v>38</v>
      </c>
      <c r="AT2062" s="29">
        <v>3.7999999999999999E-2</v>
      </c>
      <c r="AU2062" s="144">
        <v>2.0900000000000001E-4</v>
      </c>
      <c r="AV2062" s="36" t="s">
        <v>28</v>
      </c>
      <c r="AW2062" s="102" t="s">
        <v>33</v>
      </c>
      <c r="AX2062" s="129" t="s">
        <v>33</v>
      </c>
      <c r="AY2062" s="106">
        <v>32</v>
      </c>
      <c r="BD2062" t="s">
        <v>417</v>
      </c>
      <c r="BE2062" t="s">
        <v>4488</v>
      </c>
      <c r="BF2062" t="s">
        <v>4740</v>
      </c>
      <c r="BH2062" t="str">
        <f t="shared" si="440"/>
        <v/>
      </c>
      <c r="BJ2062" t="str">
        <f t="shared" si="441"/>
        <v>OK</v>
      </c>
      <c r="BK2062" s="130" t="s">
        <v>5302</v>
      </c>
      <c r="BL2062" s="130" t="e">
        <v>#VALUE!</v>
      </c>
      <c r="BM2062" s="131" t="s">
        <v>33</v>
      </c>
      <c r="BN2062" s="131" t="e">
        <v>#VALUE!</v>
      </c>
      <c r="BO2062" t="e">
        <v>#N/A</v>
      </c>
      <c r="BP2062">
        <v>0</v>
      </c>
    </row>
    <row r="2063" spans="1:68" ht="25.2" x14ac:dyDescent="0.3">
      <c r="A2063" s="1"/>
      <c r="B2063" s="47">
        <v>1788</v>
      </c>
      <c r="C2063" s="45">
        <v>1084057</v>
      </c>
      <c r="D2063" s="28">
        <v>1013016</v>
      </c>
      <c r="E2063" s="28"/>
      <c r="F2063" s="39" t="s">
        <v>1445</v>
      </c>
      <c r="G2063" s="29" t="s">
        <v>61</v>
      </c>
      <c r="H2063" s="70" t="s">
        <v>69</v>
      </c>
      <c r="I2063" s="148" t="s">
        <v>32</v>
      </c>
      <c r="J2063" s="147" t="s">
        <v>33</v>
      </c>
      <c r="K2063" s="148" t="e">
        <v>#N/A</v>
      </c>
      <c r="L2063" s="148" t="s">
        <v>32</v>
      </c>
      <c r="M2063" s="147">
        <v>42521</v>
      </c>
      <c r="N2063" s="29">
        <f t="shared" si="433"/>
        <v>1013016</v>
      </c>
      <c r="O2063" s="29" t="str">
        <f t="shared" si="434"/>
        <v/>
      </c>
      <c r="P2063" s="29" t="str">
        <f t="shared" si="435"/>
        <v/>
      </c>
      <c r="Q2063" s="29" t="str">
        <f t="shared" si="436"/>
        <v/>
      </c>
      <c r="R2063" s="29" t="str">
        <f t="shared" si="437"/>
        <v/>
      </c>
      <c r="S2063" s="29" t="str">
        <f t="shared" si="438"/>
        <v/>
      </c>
      <c r="T2063" s="29" t="str">
        <f t="shared" si="439"/>
        <v/>
      </c>
      <c r="U2063" s="29">
        <v>1120811</v>
      </c>
      <c r="V2063" s="29"/>
      <c r="W2063" s="38" t="s">
        <v>1214</v>
      </c>
      <c r="X2063" s="29" t="s">
        <v>158</v>
      </c>
      <c r="Y2063" s="146">
        <v>1992</v>
      </c>
      <c r="Z2063" s="33">
        <v>2550</v>
      </c>
      <c r="AA2063" s="34">
        <f t="shared" si="445"/>
        <v>0.28000000000000003</v>
      </c>
      <c r="AB2063" s="33">
        <f t="shared" si="443"/>
        <v>2550</v>
      </c>
      <c r="AC2063" s="34">
        <f t="shared" si="446"/>
        <v>0.28012048192771083</v>
      </c>
      <c r="AD2063" s="145">
        <f t="shared" si="444"/>
        <v>2125</v>
      </c>
      <c r="AE2063" s="105">
        <v>1660</v>
      </c>
      <c r="AF2063" s="34" t="e">
        <v>#N/A</v>
      </c>
      <c r="AG2063" s="34" t="e">
        <v>#N/A</v>
      </c>
      <c r="AH2063" s="34" t="e">
        <v>#N/A</v>
      </c>
      <c r="AI2063" s="29">
        <v>8.2000000000000003E-2</v>
      </c>
      <c r="AJ2063" s="29">
        <v>2.03E-4</v>
      </c>
      <c r="AK2063" s="29">
        <v>0</v>
      </c>
      <c r="AL2063" s="29">
        <v>0</v>
      </c>
      <c r="AM2063" s="29" t="s">
        <v>27</v>
      </c>
      <c r="AN2063" s="175" t="s">
        <v>27</v>
      </c>
      <c r="AO2063" s="29" t="s">
        <v>27</v>
      </c>
      <c r="AP2063" s="29">
        <v>1</v>
      </c>
      <c r="AQ2063" s="29">
        <v>127</v>
      </c>
      <c r="AR2063" s="29">
        <v>40</v>
      </c>
      <c r="AS2063" s="29">
        <v>40</v>
      </c>
      <c r="AT2063" s="29">
        <v>8.2000000000000003E-2</v>
      </c>
      <c r="AU2063" s="144">
        <v>2.03E-4</v>
      </c>
      <c r="AV2063" s="36" t="s">
        <v>28</v>
      </c>
      <c r="AW2063" s="102" t="s">
        <v>33</v>
      </c>
      <c r="AX2063" s="129" t="s">
        <v>33</v>
      </c>
      <c r="AY2063" s="106">
        <v>200</v>
      </c>
      <c r="BD2063" t="s">
        <v>1317</v>
      </c>
      <c r="BE2063" t="s">
        <v>4530</v>
      </c>
      <c r="BF2063" t="e">
        <v>#N/A</v>
      </c>
      <c r="BH2063" t="str">
        <f t="shared" si="440"/>
        <v/>
      </c>
      <c r="BJ2063" t="str">
        <f t="shared" si="441"/>
        <v>OK</v>
      </c>
      <c r="BK2063" s="130" t="s">
        <v>5302</v>
      </c>
      <c r="BL2063" s="130" t="e">
        <v>#VALUE!</v>
      </c>
      <c r="BM2063" s="131" t="s">
        <v>33</v>
      </c>
      <c r="BN2063" s="131" t="e">
        <v>#VALUE!</v>
      </c>
      <c r="BO2063" t="e">
        <v>#N/A</v>
      </c>
      <c r="BP2063">
        <v>0</v>
      </c>
    </row>
    <row r="2064" spans="1:68" ht="25.2" x14ac:dyDescent="0.3">
      <c r="A2064" s="1"/>
      <c r="B2064" s="47">
        <v>1789</v>
      </c>
      <c r="C2064" s="45">
        <v>1013004</v>
      </c>
      <c r="D2064" s="29"/>
      <c r="E2064" s="29"/>
      <c r="F2064" s="31" t="s">
        <v>1446</v>
      </c>
      <c r="G2064" s="29" t="s">
        <v>503</v>
      </c>
      <c r="H2064" s="70" t="s">
        <v>69</v>
      </c>
      <c r="I2064" s="148" t="s">
        <v>32</v>
      </c>
      <c r="J2064" s="147" t="s">
        <v>4037</v>
      </c>
      <c r="K2064" s="148" t="e">
        <v>#N/A</v>
      </c>
      <c r="L2064" s="148" t="s">
        <v>32</v>
      </c>
      <c r="M2064" s="147" t="s">
        <v>33</v>
      </c>
      <c r="N2064" s="29" t="str">
        <f t="shared" si="433"/>
        <v/>
      </c>
      <c r="O2064" s="29" t="str">
        <f t="shared" si="434"/>
        <v/>
      </c>
      <c r="P2064" s="29" t="str">
        <f t="shared" si="435"/>
        <v/>
      </c>
      <c r="Q2064" s="29" t="str">
        <f t="shared" si="436"/>
        <v/>
      </c>
      <c r="R2064" s="29" t="str">
        <f t="shared" si="437"/>
        <v/>
      </c>
      <c r="S2064" s="29" t="str">
        <f t="shared" si="438"/>
        <v/>
      </c>
      <c r="T2064" s="29" t="str">
        <f t="shared" si="439"/>
        <v/>
      </c>
      <c r="U2064" s="46" t="s">
        <v>33</v>
      </c>
      <c r="V2064" s="46"/>
      <c r="W2064" s="38" t="s">
        <v>1214</v>
      </c>
      <c r="X2064" s="29" t="s">
        <v>158</v>
      </c>
      <c r="Y2064" s="146">
        <v>1992</v>
      </c>
      <c r="Z2064" s="33">
        <v>2550</v>
      </c>
      <c r="AA2064" s="34">
        <f t="shared" si="445"/>
        <v>0.28000000000000003</v>
      </c>
      <c r="AB2064" s="33">
        <f t="shared" si="443"/>
        <v>2550</v>
      </c>
      <c r="AC2064" s="34">
        <f t="shared" si="446"/>
        <v>0.28012048192771083</v>
      </c>
      <c r="AD2064" s="145">
        <f t="shared" si="444"/>
        <v>2125</v>
      </c>
      <c r="AE2064" s="105">
        <v>1660</v>
      </c>
      <c r="AF2064" s="34" t="s">
        <v>70</v>
      </c>
      <c r="AG2064" s="34" t="s">
        <v>70</v>
      </c>
      <c r="AH2064" s="34" t="s">
        <v>73</v>
      </c>
      <c r="AI2064" s="29">
        <v>3.9E-2</v>
      </c>
      <c r="AJ2064" s="29">
        <v>5.0000000000000002E-5</v>
      </c>
      <c r="AK2064" s="29">
        <v>0</v>
      </c>
      <c r="AL2064" s="29">
        <v>0</v>
      </c>
      <c r="AM2064" s="29" t="s">
        <v>28</v>
      </c>
      <c r="AN2064" s="175" t="s">
        <v>27</v>
      </c>
      <c r="AO2064" s="29" t="s">
        <v>27</v>
      </c>
      <c r="AP2064" s="29">
        <v>1</v>
      </c>
      <c r="AQ2064" s="29">
        <v>80</v>
      </c>
      <c r="AR2064" s="29">
        <v>25</v>
      </c>
      <c r="AS2064" s="29">
        <v>25</v>
      </c>
      <c r="AT2064" s="29">
        <v>3.9E-2</v>
      </c>
      <c r="AU2064" s="144">
        <v>5.0000000000000002E-5</v>
      </c>
      <c r="AV2064" s="36" t="s">
        <v>28</v>
      </c>
      <c r="AW2064" s="102" t="s">
        <v>33</v>
      </c>
      <c r="AX2064" s="129" t="s">
        <v>33</v>
      </c>
      <c r="AY2064" s="106">
        <v>13</v>
      </c>
      <c r="BD2064" t="s">
        <v>417</v>
      </c>
      <c r="BE2064" t="s">
        <v>4488</v>
      </c>
      <c r="BF2064" t="s">
        <v>4740</v>
      </c>
      <c r="BH2064" t="str">
        <f t="shared" si="440"/>
        <v/>
      </c>
      <c r="BJ2064" t="str">
        <f t="shared" si="441"/>
        <v>OK</v>
      </c>
      <c r="BK2064" s="130" t="s">
        <v>5302</v>
      </c>
      <c r="BL2064" s="130" t="e">
        <v>#VALUE!</v>
      </c>
      <c r="BM2064" s="131" t="s">
        <v>33</v>
      </c>
      <c r="BN2064" s="131" t="e">
        <v>#VALUE!</v>
      </c>
      <c r="BO2064" t="e">
        <v>#N/A</v>
      </c>
      <c r="BP2064">
        <v>0</v>
      </c>
    </row>
    <row r="2065" spans="1:68" ht="25.2" x14ac:dyDescent="0.3">
      <c r="A2065" s="1"/>
      <c r="B2065" s="47">
        <v>1790</v>
      </c>
      <c r="C2065" s="45">
        <v>1005250</v>
      </c>
      <c r="D2065" s="37"/>
      <c r="E2065" s="37"/>
      <c r="F2065" s="39" t="s">
        <v>1448</v>
      </c>
      <c r="G2065" s="37" t="s">
        <v>141</v>
      </c>
      <c r="H2065" s="70" t="s">
        <v>69</v>
      </c>
      <c r="I2065" s="148">
        <v>0</v>
      </c>
      <c r="J2065" s="147" t="s">
        <v>33</v>
      </c>
      <c r="K2065" s="148">
        <v>0</v>
      </c>
      <c r="L2065" s="148" t="s">
        <v>32</v>
      </c>
      <c r="M2065" s="147" t="s">
        <v>33</v>
      </c>
      <c r="N2065" s="29" t="str">
        <f t="shared" si="433"/>
        <v/>
      </c>
      <c r="O2065" s="29" t="str">
        <f t="shared" si="434"/>
        <v/>
      </c>
      <c r="P2065" s="29" t="str">
        <f t="shared" si="435"/>
        <v/>
      </c>
      <c r="Q2065" s="29" t="str">
        <f t="shared" si="436"/>
        <v/>
      </c>
      <c r="R2065" s="29" t="str">
        <f t="shared" si="437"/>
        <v/>
      </c>
      <c r="S2065" s="29" t="str">
        <f t="shared" si="438"/>
        <v/>
      </c>
      <c r="T2065" s="29" t="str">
        <f t="shared" si="439"/>
        <v/>
      </c>
      <c r="U2065" s="29"/>
      <c r="V2065" s="29"/>
      <c r="W2065" s="39" t="s">
        <v>1214</v>
      </c>
      <c r="X2065" s="37" t="s">
        <v>158</v>
      </c>
      <c r="Y2065" s="146">
        <v>1194</v>
      </c>
      <c r="Z2065" s="33">
        <v>1528</v>
      </c>
      <c r="AA2065" s="34">
        <f t="shared" si="445"/>
        <v>0.28000000000000003</v>
      </c>
      <c r="AB2065" s="33">
        <f t="shared" si="443"/>
        <v>1528</v>
      </c>
      <c r="AC2065" s="34">
        <f t="shared" si="446"/>
        <v>0.27973165829145735</v>
      </c>
      <c r="AD2065" s="145">
        <f t="shared" si="444"/>
        <v>1273.3330000000001</v>
      </c>
      <c r="AE2065" s="105">
        <v>995</v>
      </c>
      <c r="AF2065" s="34" t="s">
        <v>36</v>
      </c>
      <c r="AG2065" s="34" t="s">
        <v>36</v>
      </c>
      <c r="AH2065" s="34" t="s">
        <v>36</v>
      </c>
      <c r="AI2065" s="29">
        <v>1.4E-2</v>
      </c>
      <c r="AJ2065" s="29">
        <v>4.1E-5</v>
      </c>
      <c r="AK2065" s="29">
        <v>0</v>
      </c>
      <c r="AL2065" s="29">
        <v>0</v>
      </c>
      <c r="AM2065" s="29" t="s">
        <v>27</v>
      </c>
      <c r="AN2065" s="175" t="s">
        <v>27</v>
      </c>
      <c r="AO2065" s="29" t="s">
        <v>27</v>
      </c>
      <c r="AP2065" s="29">
        <v>10</v>
      </c>
      <c r="AQ2065" s="29"/>
      <c r="AR2065" s="29"/>
      <c r="AS2065" s="29"/>
      <c r="AT2065" s="29"/>
      <c r="AU2065" s="144"/>
      <c r="AV2065" s="36" t="s">
        <v>28</v>
      </c>
      <c r="AW2065" s="102">
        <v>44184</v>
      </c>
      <c r="AX2065" s="129" t="s">
        <v>33</v>
      </c>
      <c r="AY2065" s="106" t="e">
        <v>#N/A</v>
      </c>
      <c r="BD2065" t="s">
        <v>417</v>
      </c>
      <c r="BE2065" t="s">
        <v>4488</v>
      </c>
      <c r="BF2065" t="s">
        <v>4740</v>
      </c>
      <c r="BH2065" t="str">
        <f t="shared" si="440"/>
        <v/>
      </c>
      <c r="BJ2065" t="str">
        <f t="shared" si="441"/>
        <v>OK</v>
      </c>
      <c r="BK2065" s="130" t="s">
        <v>5302</v>
      </c>
      <c r="BL2065" s="130" t="e">
        <v>#VALUE!</v>
      </c>
      <c r="BM2065" s="131" t="s">
        <v>33</v>
      </c>
      <c r="BN2065" s="131" t="e">
        <v>#VALUE!</v>
      </c>
      <c r="BO2065" t="e">
        <v>#N/A</v>
      </c>
      <c r="BP2065">
        <v>0</v>
      </c>
    </row>
    <row r="2066" spans="1:68" ht="25.2" x14ac:dyDescent="0.3">
      <c r="A2066" s="1"/>
      <c r="B2066" s="47">
        <v>1791</v>
      </c>
      <c r="C2066" s="45">
        <v>1013021</v>
      </c>
      <c r="D2066" s="37"/>
      <c r="E2066" s="37"/>
      <c r="F2066" s="52" t="s">
        <v>1449</v>
      </c>
      <c r="G2066" s="37" t="s">
        <v>31</v>
      </c>
      <c r="H2066" s="148"/>
      <c r="I2066" s="148">
        <v>0</v>
      </c>
      <c r="J2066" s="147" t="s">
        <v>4054</v>
      </c>
      <c r="K2066" s="148">
        <v>0</v>
      </c>
      <c r="L2066" s="148" t="s">
        <v>32</v>
      </c>
      <c r="M2066" s="147" t="s">
        <v>33</v>
      </c>
      <c r="N2066" s="29" t="str">
        <f t="shared" si="433"/>
        <v/>
      </c>
      <c r="O2066" s="29" t="str">
        <f t="shared" si="434"/>
        <v/>
      </c>
      <c r="P2066" s="29" t="str">
        <f t="shared" si="435"/>
        <v/>
      </c>
      <c r="Q2066" s="29" t="str">
        <f t="shared" si="436"/>
        <v/>
      </c>
      <c r="R2066" s="29" t="str">
        <f t="shared" si="437"/>
        <v/>
      </c>
      <c r="S2066" s="29" t="str">
        <f t="shared" si="438"/>
        <v/>
      </c>
      <c r="T2066" s="29" t="str">
        <f t="shared" si="439"/>
        <v/>
      </c>
      <c r="U2066" s="29"/>
      <c r="V2066" s="29"/>
      <c r="W2066" s="38" t="s">
        <v>1214</v>
      </c>
      <c r="X2066" s="37" t="s">
        <v>158</v>
      </c>
      <c r="Y2066" s="146">
        <v>1194</v>
      </c>
      <c r="Z2066" s="33">
        <v>1528</v>
      </c>
      <c r="AA2066" s="34">
        <f t="shared" si="445"/>
        <v>0.28000000000000003</v>
      </c>
      <c r="AB2066" s="33">
        <f t="shared" si="443"/>
        <v>1528</v>
      </c>
      <c r="AC2066" s="34">
        <f t="shared" si="446"/>
        <v>0.27973165829145735</v>
      </c>
      <c r="AD2066" s="145">
        <f t="shared" si="444"/>
        <v>1273.3330000000001</v>
      </c>
      <c r="AE2066" s="105">
        <v>995</v>
      </c>
      <c r="AF2066" s="34" t="s">
        <v>36</v>
      </c>
      <c r="AG2066" s="34" t="s">
        <v>36</v>
      </c>
      <c r="AH2066" s="34" t="s">
        <v>36</v>
      </c>
      <c r="AI2066" s="29">
        <v>4.1000000000000002E-2</v>
      </c>
      <c r="AJ2066" s="29">
        <v>5.0000000000000002E-5</v>
      </c>
      <c r="AK2066" s="29">
        <v>0</v>
      </c>
      <c r="AL2066" s="29">
        <v>0</v>
      </c>
      <c r="AM2066" s="29" t="s">
        <v>28</v>
      </c>
      <c r="AN2066" s="175" t="s">
        <v>27</v>
      </c>
      <c r="AO2066" s="29" t="s">
        <v>28</v>
      </c>
      <c r="AP2066" s="29">
        <v>1</v>
      </c>
      <c r="AQ2066" s="29">
        <v>61</v>
      </c>
      <c r="AR2066" s="29">
        <v>32</v>
      </c>
      <c r="AS2066" s="29">
        <v>30</v>
      </c>
      <c r="AT2066" s="29"/>
      <c r="AU2066" s="144"/>
      <c r="AV2066" s="36" t="s">
        <v>33</v>
      </c>
      <c r="AW2066" s="102">
        <v>44169</v>
      </c>
      <c r="AX2066" s="129" t="s">
        <v>33</v>
      </c>
      <c r="AY2066" s="106">
        <v>6</v>
      </c>
      <c r="BD2066" t="s">
        <v>4530</v>
      </c>
      <c r="BE2066" t="s">
        <v>4530</v>
      </c>
      <c r="BF2066" t="s">
        <v>4740</v>
      </c>
      <c r="BH2066" t="str">
        <f t="shared" si="440"/>
        <v/>
      </c>
      <c r="BJ2066" t="str">
        <f t="shared" si="441"/>
        <v>OK</v>
      </c>
      <c r="BK2066" s="130" t="s">
        <v>5302</v>
      </c>
      <c r="BL2066" s="130" t="e">
        <v>#VALUE!</v>
      </c>
      <c r="BM2066" s="131" t="s">
        <v>33</v>
      </c>
      <c r="BN2066" s="131" t="e">
        <v>#VALUE!</v>
      </c>
      <c r="BO2066" t="e">
        <v>#N/A</v>
      </c>
      <c r="BP2066">
        <v>3</v>
      </c>
    </row>
    <row r="2067" spans="1:68" ht="25.2" x14ac:dyDescent="0.3">
      <c r="A2067" s="1"/>
      <c r="B2067" s="47">
        <v>1792</v>
      </c>
      <c r="C2067" s="45">
        <v>1034557</v>
      </c>
      <c r="D2067" s="29"/>
      <c r="E2067" s="29"/>
      <c r="F2067" s="31" t="s">
        <v>1450</v>
      </c>
      <c r="G2067" s="37" t="s">
        <v>31</v>
      </c>
      <c r="H2067" s="29"/>
      <c r="I2067" s="148" t="s">
        <v>32</v>
      </c>
      <c r="J2067" s="147" t="s">
        <v>33</v>
      </c>
      <c r="K2067" s="148">
        <v>0</v>
      </c>
      <c r="L2067" s="148" t="s">
        <v>32</v>
      </c>
      <c r="M2067" s="147" t="s">
        <v>33</v>
      </c>
      <c r="N2067" s="29" t="str">
        <f t="shared" ref="N2067:N2130" si="447">IFERROR(MID($D2067,1,7)+0,"")</f>
        <v/>
      </c>
      <c r="O2067" s="29" t="str">
        <f t="shared" ref="O2067:O2130" si="448">IFERROR(MID($D2067,10,7)+0,"")</f>
        <v/>
      </c>
      <c r="P2067" s="29" t="str">
        <f t="shared" ref="P2067:P2130" si="449">IFERROR(MID($D2067,19,7)+0,"")</f>
        <v/>
      </c>
      <c r="Q2067" s="29" t="str">
        <f t="shared" ref="Q2067:Q2130" si="450">IF(IFERROR(MID($U2067,1,7)+0,"")&lt;1130000,"",IFERROR(MID($U2067,1,7)+0,""))</f>
        <v/>
      </c>
      <c r="R2067" s="29" t="str">
        <f t="shared" ref="R2067:R2130" si="451">IF(IFERROR(MID($U2067,10,7)+0,"")&lt;1130000,"",IFERROR(MID($U2067,10,7)+0,""))</f>
        <v/>
      </c>
      <c r="S2067" s="29" t="str">
        <f t="shared" ref="S2067:S2130" si="452">IF(IFERROR(MID($U2067,19,7)+0,"")&lt;1130000,"",IFERROR(MID($U2067,19,7)+0,""))</f>
        <v/>
      </c>
      <c r="T2067" s="29" t="str">
        <f t="shared" ref="T2067:T2130" si="453">IF(Q2067="","",IF(R2067="",Q2067,Q2067&amp;", "&amp;R2067))</f>
        <v/>
      </c>
      <c r="U2067" s="29"/>
      <c r="V2067" s="29"/>
      <c r="W2067" s="38" t="s">
        <v>1214</v>
      </c>
      <c r="X2067" s="37" t="s">
        <v>158</v>
      </c>
      <c r="Y2067" s="146">
        <v>1277</v>
      </c>
      <c r="Z2067" s="33">
        <v>1635</v>
      </c>
      <c r="AA2067" s="34">
        <f t="shared" si="445"/>
        <v>0.28000000000000003</v>
      </c>
      <c r="AB2067" s="33">
        <f t="shared" si="443"/>
        <v>1635</v>
      </c>
      <c r="AC2067" s="34">
        <f t="shared" si="446"/>
        <v>0.2803441565092698</v>
      </c>
      <c r="AD2067" s="145">
        <f t="shared" si="444"/>
        <v>1362.5</v>
      </c>
      <c r="AE2067" s="105">
        <v>1064.1669999999999</v>
      </c>
      <c r="AF2067" s="34" t="s">
        <v>36</v>
      </c>
      <c r="AG2067" s="34" t="s">
        <v>36</v>
      </c>
      <c r="AH2067" s="34" t="s">
        <v>36</v>
      </c>
      <c r="AI2067" s="29">
        <v>0.04</v>
      </c>
      <c r="AJ2067" s="29">
        <v>1.0000000000000001E-5</v>
      </c>
      <c r="AK2067" s="29">
        <v>0</v>
      </c>
      <c r="AL2067" s="29">
        <v>0</v>
      </c>
      <c r="AM2067" s="29" t="s">
        <v>28</v>
      </c>
      <c r="AN2067" s="175" t="s">
        <v>27</v>
      </c>
      <c r="AO2067" s="29" t="s">
        <v>28</v>
      </c>
      <c r="AP2067" s="29">
        <v>1</v>
      </c>
      <c r="AQ2067" s="29">
        <v>18</v>
      </c>
      <c r="AR2067" s="29">
        <v>18</v>
      </c>
      <c r="AS2067" s="29">
        <v>40</v>
      </c>
      <c r="AT2067" s="29">
        <v>0.04</v>
      </c>
      <c r="AU2067" s="144">
        <v>1.2999999999999999E-5</v>
      </c>
      <c r="AV2067" s="36" t="s">
        <v>28</v>
      </c>
      <c r="AW2067" s="102">
        <v>43797</v>
      </c>
      <c r="AX2067" s="129" t="s">
        <v>33</v>
      </c>
      <c r="AY2067" s="106" t="e">
        <v>#N/A</v>
      </c>
      <c r="BD2067" t="s">
        <v>4531</v>
      </c>
      <c r="BE2067" t="s">
        <v>4532</v>
      </c>
      <c r="BF2067" t="s">
        <v>4741</v>
      </c>
      <c r="BH2067" t="str">
        <f t="shared" ref="BH2067:BH2130" si="454">IF(OR(H2067="Регулярный ассортимент",AK2067&gt;0,AL2067&gt;0),"AV","")</f>
        <v/>
      </c>
      <c r="BJ2067" t="str">
        <f t="shared" ref="BJ2067:BJ2130" si="455">IF(AB2067-Z2067=0,"OK")</f>
        <v>OK</v>
      </c>
      <c r="BK2067" s="130" t="s">
        <v>5302</v>
      </c>
      <c r="BL2067" s="130" t="e">
        <v>#VALUE!</v>
      </c>
      <c r="BM2067" s="131" t="s">
        <v>33</v>
      </c>
      <c r="BN2067" s="131" t="e">
        <v>#VALUE!</v>
      </c>
      <c r="BO2067" t="e">
        <v>#N/A</v>
      </c>
      <c r="BP2067">
        <v>0</v>
      </c>
    </row>
    <row r="2068" spans="1:68" ht="25.2" x14ac:dyDescent="0.3">
      <c r="A2068" s="1"/>
      <c r="B2068" s="47">
        <v>1793</v>
      </c>
      <c r="C2068" s="45">
        <v>1086583</v>
      </c>
      <c r="D2068" s="29"/>
      <c r="E2068" s="29"/>
      <c r="F2068" s="31" t="s">
        <v>1451</v>
      </c>
      <c r="G2068" s="29" t="s">
        <v>58</v>
      </c>
      <c r="H2068" s="70" t="s">
        <v>59</v>
      </c>
      <c r="I2068" s="148" t="s">
        <v>32</v>
      </c>
      <c r="J2068" s="147" t="s">
        <v>33</v>
      </c>
      <c r="K2068" s="147" t="s">
        <v>4778</v>
      </c>
      <c r="L2068" s="148" t="s">
        <v>32</v>
      </c>
      <c r="M2068" s="147" t="s">
        <v>33</v>
      </c>
      <c r="N2068" s="29" t="str">
        <f t="shared" si="447"/>
        <v/>
      </c>
      <c r="O2068" s="29" t="str">
        <f t="shared" si="448"/>
        <v/>
      </c>
      <c r="P2068" s="29" t="str">
        <f t="shared" si="449"/>
        <v/>
      </c>
      <c r="Q2068" s="29" t="str">
        <f t="shared" si="450"/>
        <v/>
      </c>
      <c r="R2068" s="29" t="str">
        <f t="shared" si="451"/>
        <v/>
      </c>
      <c r="S2068" s="29" t="str">
        <f t="shared" si="452"/>
        <v/>
      </c>
      <c r="T2068" s="29" t="str">
        <f t="shared" si="453"/>
        <v/>
      </c>
      <c r="U2068" s="29">
        <v>1065290</v>
      </c>
      <c r="V2068" s="29"/>
      <c r="W2068" s="38" t="s">
        <v>157</v>
      </c>
      <c r="X2068" s="29" t="s">
        <v>158</v>
      </c>
      <c r="Y2068" s="146">
        <v>772</v>
      </c>
      <c r="Z2068" s="33">
        <v>849</v>
      </c>
      <c r="AA2068" s="34">
        <f t="shared" si="445"/>
        <v>0.1</v>
      </c>
      <c r="AB2068" s="33">
        <f t="shared" si="443"/>
        <v>849</v>
      </c>
      <c r="AC2068" s="34">
        <f t="shared" si="446"/>
        <v>9.9741502456737074E-2</v>
      </c>
      <c r="AD2068" s="145">
        <f t="shared" si="444"/>
        <v>707.5</v>
      </c>
      <c r="AE2068" s="105">
        <v>643.33299999999997</v>
      </c>
      <c r="AF2068" s="34" t="s">
        <v>36</v>
      </c>
      <c r="AG2068" s="34" t="s">
        <v>36</v>
      </c>
      <c r="AH2068" s="34" t="s">
        <v>36</v>
      </c>
      <c r="AI2068" s="29">
        <v>7.0999999999999994E-2</v>
      </c>
      <c r="AJ2068" s="29">
        <v>2.5999999999999998E-5</v>
      </c>
      <c r="AK2068" s="29">
        <v>0</v>
      </c>
      <c r="AL2068" s="29">
        <v>0</v>
      </c>
      <c r="AM2068" s="29" t="s">
        <v>27</v>
      </c>
      <c r="AN2068" s="175" t="s">
        <v>27</v>
      </c>
      <c r="AO2068" s="29" t="s">
        <v>27</v>
      </c>
      <c r="AP2068" s="29">
        <v>40</v>
      </c>
      <c r="AQ2068" s="29">
        <v>277</v>
      </c>
      <c r="AR2068" s="29">
        <v>179</v>
      </c>
      <c r="AS2068" s="29">
        <v>95</v>
      </c>
      <c r="AT2068" s="29">
        <v>2.84</v>
      </c>
      <c r="AU2068" s="144">
        <v>4.7099999999999998E-3</v>
      </c>
      <c r="AV2068" s="36" t="s">
        <v>28</v>
      </c>
      <c r="AW2068" s="102">
        <v>42521</v>
      </c>
      <c r="AX2068" s="129" t="s">
        <v>33</v>
      </c>
      <c r="AY2068" s="106">
        <v>2480</v>
      </c>
      <c r="BD2068" t="s">
        <v>108</v>
      </c>
      <c r="BE2068" t="s">
        <v>4368</v>
      </c>
      <c r="BF2068" t="s">
        <v>4740</v>
      </c>
      <c r="BH2068" t="str">
        <f t="shared" si="454"/>
        <v/>
      </c>
      <c r="BJ2068" t="str">
        <f t="shared" si="455"/>
        <v>OK</v>
      </c>
      <c r="BK2068" s="130" t="s">
        <v>5302</v>
      </c>
      <c r="BL2068" s="130" t="e">
        <v>#VALUE!</v>
      </c>
      <c r="BM2068" s="131" t="s">
        <v>33</v>
      </c>
      <c r="BN2068" s="131" t="e">
        <v>#VALUE!</v>
      </c>
      <c r="BO2068" t="e">
        <v>#N/A</v>
      </c>
      <c r="BP2068">
        <v>0</v>
      </c>
    </row>
    <row r="2069" spans="1:68" ht="25.2" x14ac:dyDescent="0.3">
      <c r="A2069" s="1"/>
      <c r="B2069" s="47">
        <v>1794</v>
      </c>
      <c r="C2069" s="45">
        <v>1089646</v>
      </c>
      <c r="D2069" s="29"/>
      <c r="E2069" s="29"/>
      <c r="F2069" s="39" t="s">
        <v>1452</v>
      </c>
      <c r="G2069" s="37" t="s">
        <v>31</v>
      </c>
      <c r="H2069" s="70" t="s">
        <v>69</v>
      </c>
      <c r="I2069" s="148" t="s">
        <v>32</v>
      </c>
      <c r="J2069" s="147" t="s">
        <v>33</v>
      </c>
      <c r="K2069" s="148">
        <v>0</v>
      </c>
      <c r="L2069" s="148" t="s">
        <v>32</v>
      </c>
      <c r="M2069" s="147" t="s">
        <v>33</v>
      </c>
      <c r="N2069" s="29" t="str">
        <f t="shared" si="447"/>
        <v/>
      </c>
      <c r="O2069" s="29" t="str">
        <f t="shared" si="448"/>
        <v/>
      </c>
      <c r="P2069" s="29" t="str">
        <f t="shared" si="449"/>
        <v/>
      </c>
      <c r="Q2069" s="29" t="str">
        <f t="shared" si="450"/>
        <v/>
      </c>
      <c r="R2069" s="29" t="str">
        <f t="shared" si="451"/>
        <v/>
      </c>
      <c r="S2069" s="29" t="str">
        <f t="shared" si="452"/>
        <v/>
      </c>
      <c r="T2069" s="29" t="str">
        <f t="shared" si="453"/>
        <v/>
      </c>
      <c r="U2069" s="29"/>
      <c r="V2069" s="29"/>
      <c r="W2069" s="38" t="s">
        <v>1216</v>
      </c>
      <c r="X2069" s="37" t="s">
        <v>158</v>
      </c>
      <c r="Y2069" s="146">
        <v>645</v>
      </c>
      <c r="Z2069" s="33">
        <v>710</v>
      </c>
      <c r="AA2069" s="34">
        <f t="shared" si="445"/>
        <v>0.10100000000000001</v>
      </c>
      <c r="AB2069" s="33">
        <f t="shared" si="443"/>
        <v>710</v>
      </c>
      <c r="AC2069" s="34">
        <f t="shared" si="446"/>
        <v>0.10077581395348843</v>
      </c>
      <c r="AD2069" s="145">
        <f t="shared" si="444"/>
        <v>591.66700000000003</v>
      </c>
      <c r="AE2069" s="105">
        <v>537.5</v>
      </c>
      <c r="AF2069" s="34" t="s">
        <v>36</v>
      </c>
      <c r="AG2069" s="34" t="s">
        <v>36</v>
      </c>
      <c r="AH2069" s="34" t="s">
        <v>36</v>
      </c>
      <c r="AI2069" s="29">
        <v>2.8000000000000001E-2</v>
      </c>
      <c r="AJ2069" s="29">
        <v>2.1999999999999999E-5</v>
      </c>
      <c r="AK2069" s="29">
        <v>0</v>
      </c>
      <c r="AL2069" s="29">
        <v>0</v>
      </c>
      <c r="AM2069" s="29" t="s">
        <v>27</v>
      </c>
      <c r="AN2069" s="175" t="s">
        <v>27</v>
      </c>
      <c r="AO2069" s="29" t="s">
        <v>27</v>
      </c>
      <c r="AP2069" s="29">
        <v>20</v>
      </c>
      <c r="AQ2069" s="29">
        <v>87</v>
      </c>
      <c r="AR2069" s="29">
        <v>67</v>
      </c>
      <c r="AS2069" s="29">
        <v>89</v>
      </c>
      <c r="AT2069" s="29">
        <v>0.28000000000000003</v>
      </c>
      <c r="AU2069" s="144">
        <v>5.1900000000000004E-4</v>
      </c>
      <c r="AV2069" s="36" t="s">
        <v>28</v>
      </c>
      <c r="AW2069" s="102">
        <v>42913</v>
      </c>
      <c r="AX2069" s="129" t="s">
        <v>33</v>
      </c>
      <c r="AY2069" s="106">
        <v>20</v>
      </c>
      <c r="BD2069" t="s">
        <v>108</v>
      </c>
      <c r="BE2069" t="s">
        <v>4368</v>
      </c>
      <c r="BF2069" t="s">
        <v>4740</v>
      </c>
      <c r="BH2069" t="str">
        <f t="shared" si="454"/>
        <v/>
      </c>
      <c r="BJ2069" t="str">
        <f t="shared" si="455"/>
        <v>OK</v>
      </c>
      <c r="BK2069" s="130" t="s">
        <v>5302</v>
      </c>
      <c r="BL2069" s="130" t="e">
        <v>#VALUE!</v>
      </c>
      <c r="BM2069" s="131" t="s">
        <v>33</v>
      </c>
      <c r="BN2069" s="131" t="e">
        <v>#VALUE!</v>
      </c>
      <c r="BO2069" t="e">
        <v>#N/A</v>
      </c>
      <c r="BP2069">
        <v>0</v>
      </c>
    </row>
    <row r="2070" spans="1:68" ht="25.2" x14ac:dyDescent="0.3">
      <c r="A2070" s="1"/>
      <c r="B2070" s="47">
        <v>1795</v>
      </c>
      <c r="C2070" s="45">
        <v>1086587</v>
      </c>
      <c r="D2070" s="29"/>
      <c r="E2070" s="29"/>
      <c r="F2070" s="39" t="s">
        <v>1453</v>
      </c>
      <c r="G2070" s="29" t="s">
        <v>61</v>
      </c>
      <c r="H2070" s="70" t="s">
        <v>4779</v>
      </c>
      <c r="I2070" s="148" t="s">
        <v>32</v>
      </c>
      <c r="J2070" s="147" t="s">
        <v>33</v>
      </c>
      <c r="K2070" s="147" t="s">
        <v>4778</v>
      </c>
      <c r="L2070" s="148" t="s">
        <v>32</v>
      </c>
      <c r="M2070" s="147" t="s">
        <v>33</v>
      </c>
      <c r="N2070" s="29" t="str">
        <f t="shared" si="447"/>
        <v/>
      </c>
      <c r="O2070" s="29" t="str">
        <f t="shared" si="448"/>
        <v/>
      </c>
      <c r="P2070" s="29" t="str">
        <f t="shared" si="449"/>
        <v/>
      </c>
      <c r="Q2070" s="29" t="str">
        <f t="shared" si="450"/>
        <v/>
      </c>
      <c r="R2070" s="29" t="str">
        <f t="shared" si="451"/>
        <v/>
      </c>
      <c r="S2070" s="29" t="str">
        <f t="shared" si="452"/>
        <v/>
      </c>
      <c r="T2070" s="29" t="str">
        <f t="shared" si="453"/>
        <v/>
      </c>
      <c r="U2070" s="29"/>
      <c r="V2070" s="29"/>
      <c r="W2070" s="38" t="s">
        <v>1216</v>
      </c>
      <c r="X2070" s="29" t="s">
        <v>158</v>
      </c>
      <c r="Y2070" s="146">
        <v>1852</v>
      </c>
      <c r="Z2070" s="33">
        <v>2371</v>
      </c>
      <c r="AA2070" s="34">
        <f t="shared" si="445"/>
        <v>0.28000000000000003</v>
      </c>
      <c r="AB2070" s="33">
        <f t="shared" si="443"/>
        <v>2371</v>
      </c>
      <c r="AC2070" s="34">
        <f t="shared" si="446"/>
        <v>0.28023764152000896</v>
      </c>
      <c r="AD2070" s="145">
        <f t="shared" si="444"/>
        <v>1975.8330000000001</v>
      </c>
      <c r="AE2070" s="105">
        <v>1543.3330000000001</v>
      </c>
      <c r="AF2070" s="34" t="s">
        <v>36</v>
      </c>
      <c r="AG2070" s="34" t="s">
        <v>36</v>
      </c>
      <c r="AH2070" s="34" t="s">
        <v>36</v>
      </c>
      <c r="AI2070" s="29">
        <v>0.188</v>
      </c>
      <c r="AJ2070" s="29">
        <v>6.0000000000000002E-5</v>
      </c>
      <c r="AK2070" s="29">
        <v>25</v>
      </c>
      <c r="AL2070" s="29">
        <v>0</v>
      </c>
      <c r="AM2070" s="29" t="s">
        <v>28</v>
      </c>
      <c r="AN2070" s="158" t="s">
        <v>28</v>
      </c>
      <c r="AO2070" s="29" t="s">
        <v>27</v>
      </c>
      <c r="AP2070" s="29">
        <v>25</v>
      </c>
      <c r="AQ2070" s="29">
        <v>277</v>
      </c>
      <c r="AR2070" s="29">
        <v>179</v>
      </c>
      <c r="AS2070" s="29">
        <v>95</v>
      </c>
      <c r="AT2070" s="29">
        <v>4.7</v>
      </c>
      <c r="AU2070" s="144">
        <v>4.7099999999999998E-3</v>
      </c>
      <c r="AV2070" s="36" t="s">
        <v>28</v>
      </c>
      <c r="AW2070" s="102">
        <v>42521</v>
      </c>
      <c r="AX2070" s="129" t="s">
        <v>33</v>
      </c>
      <c r="AY2070" s="106">
        <v>50</v>
      </c>
      <c r="BD2070" t="s">
        <v>108</v>
      </c>
      <c r="BE2070" t="s">
        <v>4346</v>
      </c>
      <c r="BF2070" t="s">
        <v>4740</v>
      </c>
      <c r="BH2070" t="str">
        <f t="shared" si="454"/>
        <v>AV</v>
      </c>
      <c r="BJ2070" t="str">
        <f t="shared" si="455"/>
        <v>OK</v>
      </c>
      <c r="BK2070" s="130">
        <v>2371</v>
      </c>
      <c r="BL2070" s="130" t="s">
        <v>37</v>
      </c>
      <c r="BM2070" s="131" t="s">
        <v>33</v>
      </c>
      <c r="BN2070" s="131" t="e">
        <v>#VALUE!</v>
      </c>
      <c r="BO2070">
        <v>2371</v>
      </c>
      <c r="BP2070">
        <v>0</v>
      </c>
    </row>
    <row r="2071" spans="1:68" ht="25.2" x14ac:dyDescent="0.3">
      <c r="A2071" s="1"/>
      <c r="B2071" s="47">
        <v>1796</v>
      </c>
      <c r="C2071" s="45">
        <v>1086588</v>
      </c>
      <c r="D2071" s="29"/>
      <c r="E2071" s="29"/>
      <c r="F2071" s="39" t="s">
        <v>1454</v>
      </c>
      <c r="G2071" s="29" t="s">
        <v>61</v>
      </c>
      <c r="H2071" s="70" t="s">
        <v>4779</v>
      </c>
      <c r="I2071" s="148" t="s">
        <v>32</v>
      </c>
      <c r="J2071" s="147" t="s">
        <v>33</v>
      </c>
      <c r="K2071" s="147" t="s">
        <v>4778</v>
      </c>
      <c r="L2071" s="148" t="s">
        <v>32</v>
      </c>
      <c r="M2071" s="147" t="s">
        <v>33</v>
      </c>
      <c r="N2071" s="29" t="str">
        <f t="shared" si="447"/>
        <v/>
      </c>
      <c r="O2071" s="29" t="str">
        <f t="shared" si="448"/>
        <v/>
      </c>
      <c r="P2071" s="29" t="str">
        <f t="shared" si="449"/>
        <v/>
      </c>
      <c r="Q2071" s="29" t="str">
        <f t="shared" si="450"/>
        <v/>
      </c>
      <c r="R2071" s="29" t="str">
        <f t="shared" si="451"/>
        <v/>
      </c>
      <c r="S2071" s="29" t="str">
        <f t="shared" si="452"/>
        <v/>
      </c>
      <c r="T2071" s="29" t="str">
        <f t="shared" si="453"/>
        <v/>
      </c>
      <c r="U2071" s="29"/>
      <c r="V2071" s="29"/>
      <c r="W2071" s="38" t="s">
        <v>1216</v>
      </c>
      <c r="X2071" s="29" t="s">
        <v>158</v>
      </c>
      <c r="Y2071" s="146">
        <v>1986</v>
      </c>
      <c r="Z2071" s="33">
        <v>2542</v>
      </c>
      <c r="AA2071" s="34">
        <f t="shared" si="445"/>
        <v>0.28000000000000003</v>
      </c>
      <c r="AB2071" s="33">
        <f t="shared" si="443"/>
        <v>2542</v>
      </c>
      <c r="AC2071" s="34">
        <f t="shared" si="446"/>
        <v>0.27995951661631424</v>
      </c>
      <c r="AD2071" s="145">
        <f t="shared" si="444"/>
        <v>2118.3330000000001</v>
      </c>
      <c r="AE2071" s="105">
        <v>1655</v>
      </c>
      <c r="AF2071" s="34" t="s">
        <v>36</v>
      </c>
      <c r="AG2071" s="34" t="s">
        <v>36</v>
      </c>
      <c r="AH2071" s="34" t="s">
        <v>36</v>
      </c>
      <c r="AI2071" s="29">
        <v>0.20100000000000001</v>
      </c>
      <c r="AJ2071" s="29">
        <v>1E-4</v>
      </c>
      <c r="AK2071" s="29">
        <v>50</v>
      </c>
      <c r="AL2071" s="29">
        <v>0</v>
      </c>
      <c r="AM2071" s="29" t="s">
        <v>28</v>
      </c>
      <c r="AN2071" s="158" t="s">
        <v>28</v>
      </c>
      <c r="AO2071" s="29" t="s">
        <v>27</v>
      </c>
      <c r="AP2071" s="29">
        <v>25</v>
      </c>
      <c r="AQ2071" s="29">
        <v>277</v>
      </c>
      <c r="AR2071" s="29">
        <v>179</v>
      </c>
      <c r="AS2071" s="29">
        <v>95</v>
      </c>
      <c r="AT2071" s="29">
        <v>5.0250000000000004</v>
      </c>
      <c r="AU2071" s="144">
        <v>4.7099999999999998E-3</v>
      </c>
      <c r="AV2071" s="36" t="s">
        <v>28</v>
      </c>
      <c r="AW2071" s="102">
        <v>42521</v>
      </c>
      <c r="AX2071" s="129" t="s">
        <v>33</v>
      </c>
      <c r="AY2071" s="106">
        <v>25</v>
      </c>
      <c r="BD2071" t="s">
        <v>108</v>
      </c>
      <c r="BE2071" t="s">
        <v>4368</v>
      </c>
      <c r="BF2071" t="s">
        <v>4740</v>
      </c>
      <c r="BH2071" t="str">
        <f t="shared" si="454"/>
        <v>AV</v>
      </c>
      <c r="BJ2071" t="str">
        <f t="shared" si="455"/>
        <v>OK</v>
      </c>
      <c r="BK2071" s="130">
        <v>2542</v>
      </c>
      <c r="BL2071" s="130" t="s">
        <v>37</v>
      </c>
      <c r="BM2071" s="131" t="s">
        <v>33</v>
      </c>
      <c r="BN2071" s="131" t="e">
        <v>#VALUE!</v>
      </c>
      <c r="BO2071">
        <v>2542</v>
      </c>
      <c r="BP2071">
        <v>0</v>
      </c>
    </row>
    <row r="2072" spans="1:68" ht="25.2" x14ac:dyDescent="0.3">
      <c r="A2072" s="1"/>
      <c r="B2072" s="47">
        <v>1797</v>
      </c>
      <c r="C2072" s="45">
        <v>1086562</v>
      </c>
      <c r="D2072" s="29"/>
      <c r="E2072" s="29"/>
      <c r="F2072" s="39" t="s">
        <v>1455</v>
      </c>
      <c r="G2072" s="29" t="s">
        <v>61</v>
      </c>
      <c r="H2072" s="70" t="s">
        <v>69</v>
      </c>
      <c r="I2072" s="148" t="s">
        <v>32</v>
      </c>
      <c r="J2072" s="147" t="s">
        <v>33</v>
      </c>
      <c r="K2072" s="148" t="e">
        <v>#N/A</v>
      </c>
      <c r="L2072" s="148" t="s">
        <v>32</v>
      </c>
      <c r="M2072" s="147" t="s">
        <v>33</v>
      </c>
      <c r="N2072" s="29" t="str">
        <f t="shared" si="447"/>
        <v/>
      </c>
      <c r="O2072" s="29" t="str">
        <f t="shared" si="448"/>
        <v/>
      </c>
      <c r="P2072" s="29" t="str">
        <f t="shared" si="449"/>
        <v/>
      </c>
      <c r="Q2072" s="29" t="str">
        <f t="shared" si="450"/>
        <v/>
      </c>
      <c r="R2072" s="29" t="str">
        <f t="shared" si="451"/>
        <v/>
      </c>
      <c r="S2072" s="29" t="str">
        <f t="shared" si="452"/>
        <v/>
      </c>
      <c r="T2072" s="29" t="str">
        <f t="shared" si="453"/>
        <v/>
      </c>
      <c r="U2072" s="29"/>
      <c r="V2072" s="29"/>
      <c r="W2072" s="38" t="s">
        <v>1216</v>
      </c>
      <c r="X2072" s="29" t="s">
        <v>158</v>
      </c>
      <c r="Y2072" s="146">
        <v>36184</v>
      </c>
      <c r="Z2072" s="33">
        <v>39802</v>
      </c>
      <c r="AA2072" s="34">
        <f t="shared" si="445"/>
        <v>0.1</v>
      </c>
      <c r="AB2072" s="33">
        <f t="shared" si="443"/>
        <v>39802</v>
      </c>
      <c r="AC2072" s="34">
        <f t="shared" si="446"/>
        <v>9.9988946495566514E-2</v>
      </c>
      <c r="AD2072" s="145">
        <f t="shared" si="444"/>
        <v>33168.332999999999</v>
      </c>
      <c r="AE2072" s="105">
        <v>30153.332999999999</v>
      </c>
      <c r="AF2072" s="34" t="e">
        <v>#N/A</v>
      </c>
      <c r="AG2072" s="34" t="e">
        <v>#N/A</v>
      </c>
      <c r="AH2072" s="34" t="e">
        <v>#N/A</v>
      </c>
      <c r="AI2072" s="29">
        <v>1.2</v>
      </c>
      <c r="AJ2072" s="29">
        <v>1.1119E-2</v>
      </c>
      <c r="AK2072" s="29">
        <v>0</v>
      </c>
      <c r="AL2072" s="29">
        <v>0</v>
      </c>
      <c r="AM2072" s="29" t="s">
        <v>27</v>
      </c>
      <c r="AN2072" s="175" t="s">
        <v>27</v>
      </c>
      <c r="AO2072" s="29" t="s">
        <v>27</v>
      </c>
      <c r="AP2072" s="29">
        <v>1</v>
      </c>
      <c r="AQ2072" s="29">
        <v>355</v>
      </c>
      <c r="AR2072" s="29">
        <v>232</v>
      </c>
      <c r="AS2072" s="29">
        <v>135</v>
      </c>
      <c r="AT2072" s="29">
        <v>1.2</v>
      </c>
      <c r="AU2072" s="144">
        <v>1.1119E-2</v>
      </c>
      <c r="AV2072" s="36" t="s">
        <v>28</v>
      </c>
      <c r="AW2072" s="102">
        <v>42521</v>
      </c>
      <c r="AX2072" s="129" t="s">
        <v>33</v>
      </c>
      <c r="AY2072" s="106">
        <v>311</v>
      </c>
      <c r="BD2072" t="s">
        <v>417</v>
      </c>
      <c r="BE2072" t="e">
        <v>#N/A</v>
      </c>
      <c r="BF2072" t="e">
        <v>#N/A</v>
      </c>
      <c r="BH2072" t="str">
        <f t="shared" si="454"/>
        <v/>
      </c>
      <c r="BJ2072" t="str">
        <f t="shared" si="455"/>
        <v>OK</v>
      </c>
      <c r="BK2072" s="130" t="s">
        <v>5302</v>
      </c>
      <c r="BL2072" s="130" t="e">
        <v>#VALUE!</v>
      </c>
      <c r="BM2072" s="131" t="s">
        <v>33</v>
      </c>
      <c r="BN2072" s="131" t="e">
        <v>#VALUE!</v>
      </c>
      <c r="BO2072" t="e">
        <v>#N/A</v>
      </c>
      <c r="BP2072">
        <v>0</v>
      </c>
    </row>
    <row r="2073" spans="1:68" ht="25.2" x14ac:dyDescent="0.3">
      <c r="A2073" s="1"/>
      <c r="B2073" s="47">
        <v>1798</v>
      </c>
      <c r="C2073" s="45">
        <v>1086564</v>
      </c>
      <c r="D2073" s="29"/>
      <c r="E2073" s="29"/>
      <c r="F2073" s="39" t="s">
        <v>1456</v>
      </c>
      <c r="G2073" s="29" t="s">
        <v>61</v>
      </c>
      <c r="H2073" s="70" t="s">
        <v>69</v>
      </c>
      <c r="I2073" s="148" t="s">
        <v>32</v>
      </c>
      <c r="J2073" s="147" t="s">
        <v>33</v>
      </c>
      <c r="K2073" s="148" t="e">
        <v>#N/A</v>
      </c>
      <c r="L2073" s="148" t="s">
        <v>32</v>
      </c>
      <c r="M2073" s="147" t="s">
        <v>33</v>
      </c>
      <c r="N2073" s="29" t="str">
        <f t="shared" si="447"/>
        <v/>
      </c>
      <c r="O2073" s="29" t="str">
        <f t="shared" si="448"/>
        <v/>
      </c>
      <c r="P2073" s="29" t="str">
        <f t="shared" si="449"/>
        <v/>
      </c>
      <c r="Q2073" s="29" t="str">
        <f t="shared" si="450"/>
        <v/>
      </c>
      <c r="R2073" s="29" t="str">
        <f t="shared" si="451"/>
        <v/>
      </c>
      <c r="S2073" s="29" t="str">
        <f t="shared" si="452"/>
        <v/>
      </c>
      <c r="T2073" s="29" t="str">
        <f t="shared" si="453"/>
        <v/>
      </c>
      <c r="U2073" s="29"/>
      <c r="V2073" s="29"/>
      <c r="W2073" s="38" t="s">
        <v>1216</v>
      </c>
      <c r="X2073" s="29" t="s">
        <v>158</v>
      </c>
      <c r="Y2073" s="146">
        <v>3033</v>
      </c>
      <c r="Z2073" s="33">
        <v>3336</v>
      </c>
      <c r="AA2073" s="34">
        <f t="shared" si="445"/>
        <v>0.1</v>
      </c>
      <c r="AB2073" s="33">
        <f t="shared" si="443"/>
        <v>3336</v>
      </c>
      <c r="AC2073" s="34">
        <f t="shared" si="446"/>
        <v>9.9901088031651833E-2</v>
      </c>
      <c r="AD2073" s="145">
        <f t="shared" si="444"/>
        <v>2780</v>
      </c>
      <c r="AE2073" s="105">
        <v>2527.5</v>
      </c>
      <c r="AF2073" s="34" t="e">
        <v>#N/A</v>
      </c>
      <c r="AG2073" s="34" t="e">
        <v>#N/A</v>
      </c>
      <c r="AH2073" s="34" t="e">
        <v>#N/A</v>
      </c>
      <c r="AI2073" s="29">
        <v>0.5</v>
      </c>
      <c r="AJ2073" s="29">
        <v>6.8000000000000005E-4</v>
      </c>
      <c r="AK2073" s="29">
        <v>0</v>
      </c>
      <c r="AL2073" s="29">
        <v>0</v>
      </c>
      <c r="AM2073" s="29" t="s">
        <v>27</v>
      </c>
      <c r="AN2073" s="175" t="s">
        <v>27</v>
      </c>
      <c r="AO2073" s="29" t="s">
        <v>27</v>
      </c>
      <c r="AP2073" s="29">
        <v>1</v>
      </c>
      <c r="AQ2073" s="29">
        <v>172</v>
      </c>
      <c r="AR2073" s="29">
        <v>98</v>
      </c>
      <c r="AS2073" s="29">
        <v>108</v>
      </c>
      <c r="AT2073" s="29">
        <v>0.5</v>
      </c>
      <c r="AU2073" s="144">
        <v>1.82E-3</v>
      </c>
      <c r="AV2073" s="36" t="s">
        <v>28</v>
      </c>
      <c r="AW2073" s="102">
        <v>42521</v>
      </c>
      <c r="AX2073" s="129" t="s">
        <v>33</v>
      </c>
      <c r="AY2073" s="106">
        <v>65</v>
      </c>
      <c r="BD2073" t="s">
        <v>417</v>
      </c>
      <c r="BE2073" t="e">
        <v>#N/A</v>
      </c>
      <c r="BF2073" t="e">
        <v>#N/A</v>
      </c>
      <c r="BH2073" t="str">
        <f t="shared" si="454"/>
        <v/>
      </c>
      <c r="BJ2073" t="str">
        <f t="shared" si="455"/>
        <v>OK</v>
      </c>
      <c r="BK2073" s="130" t="s">
        <v>5302</v>
      </c>
      <c r="BL2073" s="130" t="e">
        <v>#VALUE!</v>
      </c>
      <c r="BM2073" s="131" t="s">
        <v>33</v>
      </c>
      <c r="BN2073" s="131" t="e">
        <v>#VALUE!</v>
      </c>
      <c r="BO2073" t="e">
        <v>#N/A</v>
      </c>
      <c r="BP2073">
        <v>0</v>
      </c>
    </row>
    <row r="2074" spans="1:68" x14ac:dyDescent="0.3">
      <c r="A2074" s="1"/>
      <c r="B2074" s="47">
        <v>1799</v>
      </c>
      <c r="C2074" s="124" t="s">
        <v>4959</v>
      </c>
      <c r="D2074" s="64"/>
      <c r="E2074" s="64"/>
      <c r="F2074" s="39"/>
      <c r="G2074" s="65"/>
      <c r="H2074" s="66"/>
      <c r="I2074" s="148" t="s">
        <v>33</v>
      </c>
      <c r="J2074" s="147" t="s">
        <v>33</v>
      </c>
      <c r="K2074" s="148" t="e">
        <v>#N/A</v>
      </c>
      <c r="L2074" s="148" t="s">
        <v>32</v>
      </c>
      <c r="M2074" s="147" t="s">
        <v>33</v>
      </c>
      <c r="N2074" s="29" t="str">
        <f t="shared" si="447"/>
        <v/>
      </c>
      <c r="O2074" s="29" t="str">
        <f t="shared" si="448"/>
        <v/>
      </c>
      <c r="P2074" s="29" t="str">
        <f t="shared" si="449"/>
        <v/>
      </c>
      <c r="Q2074" s="29" t="str">
        <f t="shared" si="450"/>
        <v/>
      </c>
      <c r="R2074" s="29" t="str">
        <f t="shared" si="451"/>
        <v/>
      </c>
      <c r="S2074" s="29" t="str">
        <f t="shared" si="452"/>
        <v/>
      </c>
      <c r="T2074" s="29" t="str">
        <f t="shared" si="453"/>
        <v/>
      </c>
      <c r="U2074" s="64"/>
      <c r="V2074" s="64"/>
      <c r="W2074" s="67"/>
      <c r="X2074" s="65"/>
      <c r="Y2074" s="146">
        <v>0</v>
      </c>
      <c r="Z2074" s="33"/>
      <c r="AA2074" s="34" t="e">
        <f t="shared" si="445"/>
        <v>#DIV/0!</v>
      </c>
      <c r="AB2074" s="33">
        <f t="shared" si="443"/>
        <v>0</v>
      </c>
      <c r="AC2074" s="34" t="e">
        <f t="shared" si="446"/>
        <v>#DIV/0!</v>
      </c>
      <c r="AD2074" s="145"/>
      <c r="AE2074" s="105">
        <v>0</v>
      </c>
      <c r="AF2074" s="34" t="e">
        <v>#N/A</v>
      </c>
      <c r="AG2074" s="34" t="e">
        <v>#N/A</v>
      </c>
      <c r="AH2074" s="34" t="e">
        <v>#N/A</v>
      </c>
      <c r="AI2074" s="29" t="e">
        <v>#N/A</v>
      </c>
      <c r="AJ2074" s="29" t="e">
        <v>#N/A</v>
      </c>
      <c r="AK2074" s="29">
        <v>0</v>
      </c>
      <c r="AL2074" s="29">
        <v>0</v>
      </c>
      <c r="AM2074" s="29" t="s">
        <v>27</v>
      </c>
      <c r="AN2074" s="44" t="s">
        <v>27</v>
      </c>
      <c r="AO2074" s="29" t="s">
        <v>28</v>
      </c>
      <c r="AP2074" s="65" t="s">
        <v>33</v>
      </c>
      <c r="AQ2074" s="29"/>
      <c r="AR2074" s="29"/>
      <c r="AS2074" s="29"/>
      <c r="AT2074" s="29"/>
      <c r="AU2074" s="144"/>
      <c r="AV2074" s="36" t="s">
        <v>33</v>
      </c>
      <c r="AW2074" s="102" t="s">
        <v>33</v>
      </c>
      <c r="AX2074" s="129" t="s">
        <v>5288</v>
      </c>
      <c r="AY2074" s="106" t="e">
        <v>#N/A</v>
      </c>
      <c r="BD2074" t="e">
        <v>#N/A</v>
      </c>
      <c r="BE2074" t="e">
        <v>#N/A</v>
      </c>
      <c r="BF2074" t="e">
        <v>#N/A</v>
      </c>
      <c r="BH2074" t="str">
        <f t="shared" si="454"/>
        <v/>
      </c>
      <c r="BJ2074" t="str">
        <f t="shared" si="455"/>
        <v>OK</v>
      </c>
      <c r="BK2074" s="130" t="s">
        <v>5302</v>
      </c>
      <c r="BL2074" s="130" t="e">
        <v>#VALUE!</v>
      </c>
      <c r="BM2074" s="131" t="s">
        <v>33</v>
      </c>
      <c r="BN2074" s="131" t="s">
        <v>37</v>
      </c>
      <c r="BO2074" t="e">
        <v>#N/A</v>
      </c>
      <c r="BP2074">
        <v>0</v>
      </c>
    </row>
    <row r="2075" spans="1:68" ht="25.2" x14ac:dyDescent="0.3">
      <c r="A2075" s="1"/>
      <c r="B2075" s="47">
        <v>1800</v>
      </c>
      <c r="C2075" s="45">
        <v>1088066</v>
      </c>
      <c r="D2075" s="29"/>
      <c r="E2075" s="29"/>
      <c r="F2075" s="32" t="s">
        <v>1457</v>
      </c>
      <c r="G2075" s="29" t="s">
        <v>31</v>
      </c>
      <c r="H2075" s="70" t="s">
        <v>82</v>
      </c>
      <c r="I2075" s="148" t="s">
        <v>32</v>
      </c>
      <c r="J2075" s="147" t="s">
        <v>4038</v>
      </c>
      <c r="K2075" s="148" t="e">
        <v>#N/A</v>
      </c>
      <c r="L2075" s="148" t="s">
        <v>32</v>
      </c>
      <c r="M2075" s="147" t="s">
        <v>33</v>
      </c>
      <c r="N2075" s="29" t="str">
        <f t="shared" si="447"/>
        <v/>
      </c>
      <c r="O2075" s="29" t="str">
        <f t="shared" si="448"/>
        <v/>
      </c>
      <c r="P2075" s="29" t="str">
        <f t="shared" si="449"/>
        <v/>
      </c>
      <c r="Q2075" s="29" t="str">
        <f t="shared" si="450"/>
        <v/>
      </c>
      <c r="R2075" s="29" t="str">
        <f t="shared" si="451"/>
        <v/>
      </c>
      <c r="S2075" s="29" t="str">
        <f t="shared" si="452"/>
        <v/>
      </c>
      <c r="T2075" s="29" t="str">
        <f t="shared" si="453"/>
        <v/>
      </c>
      <c r="U2075" s="29"/>
      <c r="V2075" s="29"/>
      <c r="W2075" s="38" t="s">
        <v>463</v>
      </c>
      <c r="X2075" s="29" t="s">
        <v>158</v>
      </c>
      <c r="Y2075" s="146">
        <v>37157</v>
      </c>
      <c r="Z2075" s="33">
        <v>47561</v>
      </c>
      <c r="AA2075" s="34">
        <f t="shared" si="445"/>
        <v>0.28000000000000003</v>
      </c>
      <c r="AB2075" s="33">
        <f t="shared" si="443"/>
        <v>47561</v>
      </c>
      <c r="AC2075" s="34">
        <f t="shared" si="446"/>
        <v>0.28000107349892539</v>
      </c>
      <c r="AD2075" s="145">
        <f t="shared" ref="AD2075:AD2084" si="456">ROUND(Z2075/1.2,3)</f>
        <v>39634.167000000001</v>
      </c>
      <c r="AE2075" s="105">
        <v>30964.167000000001</v>
      </c>
      <c r="AF2075" s="34" t="s">
        <v>138</v>
      </c>
      <c r="AG2075" s="34" t="s">
        <v>138</v>
      </c>
      <c r="AH2075" s="34" t="s">
        <v>138</v>
      </c>
      <c r="AI2075" s="29">
        <v>2.6</v>
      </c>
      <c r="AJ2075" s="29">
        <v>1.6E-2</v>
      </c>
      <c r="AK2075" s="29">
        <v>0</v>
      </c>
      <c r="AL2075" s="29">
        <v>0</v>
      </c>
      <c r="AM2075" s="29" t="s">
        <v>28</v>
      </c>
      <c r="AN2075" s="175" t="s">
        <v>27</v>
      </c>
      <c r="AO2075" s="29" t="s">
        <v>28</v>
      </c>
      <c r="AP2075" s="29">
        <v>1</v>
      </c>
      <c r="AQ2075" s="29">
        <v>400</v>
      </c>
      <c r="AR2075" s="29">
        <v>250</v>
      </c>
      <c r="AS2075" s="29">
        <v>160</v>
      </c>
      <c r="AT2075" s="29">
        <v>2.6</v>
      </c>
      <c r="AU2075" s="144">
        <v>1.6E-2</v>
      </c>
      <c r="AV2075" s="36" t="s">
        <v>28</v>
      </c>
      <c r="AW2075" s="102">
        <v>43214</v>
      </c>
      <c r="AX2075" s="129" t="s">
        <v>33</v>
      </c>
      <c r="AY2075" s="106">
        <v>3</v>
      </c>
      <c r="BD2075" t="s">
        <v>4533</v>
      </c>
      <c r="BE2075" t="s">
        <v>4534</v>
      </c>
      <c r="BF2075" t="s">
        <v>4740</v>
      </c>
      <c r="BH2075" t="str">
        <f t="shared" si="454"/>
        <v/>
      </c>
      <c r="BJ2075" t="str">
        <f t="shared" si="455"/>
        <v>OK</v>
      </c>
      <c r="BK2075" s="130" t="s">
        <v>5302</v>
      </c>
      <c r="BL2075" s="130" t="e">
        <v>#VALUE!</v>
      </c>
      <c r="BM2075" s="131" t="s">
        <v>33</v>
      </c>
      <c r="BN2075" s="131" t="e">
        <v>#VALUE!</v>
      </c>
      <c r="BO2075" t="e">
        <v>#N/A</v>
      </c>
      <c r="BP2075">
        <v>0</v>
      </c>
    </row>
    <row r="2076" spans="1:68" ht="25.2" x14ac:dyDescent="0.3">
      <c r="A2076" s="1"/>
      <c r="B2076" s="47">
        <v>1801</v>
      </c>
      <c r="C2076" s="45">
        <v>1006243</v>
      </c>
      <c r="D2076" s="40" t="s">
        <v>33</v>
      </c>
      <c r="E2076" s="40"/>
      <c r="F2076" s="39" t="s">
        <v>1458</v>
      </c>
      <c r="G2076" s="29" t="s">
        <v>47</v>
      </c>
      <c r="H2076" s="70" t="s">
        <v>4779</v>
      </c>
      <c r="I2076" s="148" t="s">
        <v>32</v>
      </c>
      <c r="J2076" s="147" t="s">
        <v>33</v>
      </c>
      <c r="K2076" s="148">
        <v>0</v>
      </c>
      <c r="L2076" s="148" t="s">
        <v>32</v>
      </c>
      <c r="M2076" s="147">
        <v>42045</v>
      </c>
      <c r="N2076" s="29" t="str">
        <f t="shared" si="447"/>
        <v/>
      </c>
      <c r="O2076" s="29" t="str">
        <f t="shared" si="448"/>
        <v/>
      </c>
      <c r="P2076" s="29" t="str">
        <f t="shared" si="449"/>
        <v/>
      </c>
      <c r="Q2076" s="29" t="str">
        <f t="shared" si="450"/>
        <v/>
      </c>
      <c r="R2076" s="29" t="str">
        <f t="shared" si="451"/>
        <v/>
      </c>
      <c r="S2076" s="29" t="str">
        <f t="shared" si="452"/>
        <v/>
      </c>
      <c r="T2076" s="29" t="str">
        <f t="shared" si="453"/>
        <v/>
      </c>
      <c r="U2076" s="40" t="s">
        <v>33</v>
      </c>
      <c r="V2076" s="40"/>
      <c r="W2076" s="38" t="s">
        <v>463</v>
      </c>
      <c r="X2076" s="29" t="s">
        <v>158</v>
      </c>
      <c r="Y2076" s="146">
        <v>2705</v>
      </c>
      <c r="Z2076" s="33">
        <v>3463</v>
      </c>
      <c r="AA2076" s="34">
        <f t="shared" si="445"/>
        <v>0.28000000000000003</v>
      </c>
      <c r="AB2076" s="33">
        <f t="shared" si="443"/>
        <v>3463</v>
      </c>
      <c r="AC2076" s="34">
        <f t="shared" si="446"/>
        <v>0.28022147427408894</v>
      </c>
      <c r="AD2076" s="145">
        <f t="shared" si="456"/>
        <v>2885.8330000000001</v>
      </c>
      <c r="AE2076" s="105">
        <v>2254.1669999999999</v>
      </c>
      <c r="AF2076" s="34" t="s">
        <v>36</v>
      </c>
      <c r="AG2076" s="34" t="s">
        <v>36</v>
      </c>
      <c r="AH2076" s="34" t="s">
        <v>36</v>
      </c>
      <c r="AI2076" s="29">
        <v>0.39</v>
      </c>
      <c r="AJ2076" s="29">
        <v>2.7500000000000002E-4</v>
      </c>
      <c r="AK2076" s="29">
        <v>1</v>
      </c>
      <c r="AL2076" s="29">
        <v>0</v>
      </c>
      <c r="AM2076" s="29" t="s">
        <v>28</v>
      </c>
      <c r="AN2076" s="158" t="s">
        <v>28</v>
      </c>
      <c r="AO2076" s="29" t="s">
        <v>28</v>
      </c>
      <c r="AP2076" s="29">
        <v>1</v>
      </c>
      <c r="AQ2076" s="29">
        <v>305</v>
      </c>
      <c r="AR2076" s="29">
        <v>30</v>
      </c>
      <c r="AS2076" s="29">
        <v>30</v>
      </c>
      <c r="AT2076" s="29">
        <v>0.39</v>
      </c>
      <c r="AU2076" s="144">
        <v>2.7500000000000002E-4</v>
      </c>
      <c r="AV2076" s="36" t="s">
        <v>28</v>
      </c>
      <c r="AW2076" s="102" t="s">
        <v>33</v>
      </c>
      <c r="AX2076" s="129" t="s">
        <v>33</v>
      </c>
      <c r="AY2076" s="106">
        <v>92</v>
      </c>
      <c r="BD2076" t="s">
        <v>4535</v>
      </c>
      <c r="BE2076" t="s">
        <v>4536</v>
      </c>
      <c r="BF2076" t="s">
        <v>4740</v>
      </c>
      <c r="BH2076" t="str">
        <f t="shared" si="454"/>
        <v>AV</v>
      </c>
      <c r="BJ2076" t="str">
        <f t="shared" si="455"/>
        <v>OK</v>
      </c>
      <c r="BK2076" s="130">
        <v>3463</v>
      </c>
      <c r="BL2076" s="130" t="s">
        <v>37</v>
      </c>
      <c r="BM2076" s="131" t="s">
        <v>33</v>
      </c>
      <c r="BN2076" s="131" t="e">
        <v>#VALUE!</v>
      </c>
      <c r="BO2076">
        <v>3463</v>
      </c>
      <c r="BP2076">
        <v>3</v>
      </c>
    </row>
    <row r="2077" spans="1:68" ht="16.2" x14ac:dyDescent="0.3">
      <c r="A2077" s="1"/>
      <c r="B2077" s="47">
        <v>1802</v>
      </c>
      <c r="C2077" s="45">
        <v>1009216</v>
      </c>
      <c r="D2077" s="40">
        <v>1006288</v>
      </c>
      <c r="E2077" s="40"/>
      <c r="F2077" s="31" t="s">
        <v>1459</v>
      </c>
      <c r="G2077" s="29" t="s">
        <v>31</v>
      </c>
      <c r="H2077" s="37"/>
      <c r="I2077" s="148" t="s">
        <v>32</v>
      </c>
      <c r="J2077" s="147" t="s">
        <v>33</v>
      </c>
      <c r="K2077" s="148">
        <v>0</v>
      </c>
      <c r="L2077" s="148" t="s">
        <v>32</v>
      </c>
      <c r="M2077" s="147">
        <v>42362</v>
      </c>
      <c r="N2077" s="29">
        <f t="shared" si="447"/>
        <v>1006288</v>
      </c>
      <c r="O2077" s="29" t="str">
        <f t="shared" si="448"/>
        <v/>
      </c>
      <c r="P2077" s="29" t="str">
        <f t="shared" si="449"/>
        <v/>
      </c>
      <c r="Q2077" s="29" t="str">
        <f t="shared" si="450"/>
        <v/>
      </c>
      <c r="R2077" s="29" t="str">
        <f t="shared" si="451"/>
        <v/>
      </c>
      <c r="S2077" s="29" t="str">
        <f t="shared" si="452"/>
        <v/>
      </c>
      <c r="T2077" s="29" t="str">
        <f t="shared" si="453"/>
        <v/>
      </c>
      <c r="U2077" s="46" t="s">
        <v>33</v>
      </c>
      <c r="V2077" s="46"/>
      <c r="W2077" s="38" t="s">
        <v>463</v>
      </c>
      <c r="X2077" s="29" t="s">
        <v>158</v>
      </c>
      <c r="Y2077" s="146">
        <v>722</v>
      </c>
      <c r="Z2077" s="33">
        <v>924</v>
      </c>
      <c r="AA2077" s="34">
        <f t="shared" si="445"/>
        <v>0.28000000000000003</v>
      </c>
      <c r="AB2077" s="33">
        <f t="shared" si="443"/>
        <v>924</v>
      </c>
      <c r="AC2077" s="34">
        <f t="shared" si="446"/>
        <v>0.27977768433369282</v>
      </c>
      <c r="AD2077" s="145">
        <f t="shared" si="456"/>
        <v>770</v>
      </c>
      <c r="AE2077" s="105">
        <v>601.66700000000003</v>
      </c>
      <c r="AF2077" s="34" t="s">
        <v>36</v>
      </c>
      <c r="AG2077" s="34" t="s">
        <v>36</v>
      </c>
      <c r="AH2077" s="34" t="s">
        <v>36</v>
      </c>
      <c r="AI2077" s="29">
        <v>0.03</v>
      </c>
      <c r="AJ2077" s="29">
        <v>1.15E-4</v>
      </c>
      <c r="AK2077" s="29">
        <v>0</v>
      </c>
      <c r="AL2077" s="29">
        <v>0</v>
      </c>
      <c r="AM2077" s="29" t="s">
        <v>28</v>
      </c>
      <c r="AN2077" s="175" t="s">
        <v>27</v>
      </c>
      <c r="AO2077" s="29" t="s">
        <v>28</v>
      </c>
      <c r="AP2077" s="29">
        <v>2</v>
      </c>
      <c r="AQ2077" s="29">
        <v>160</v>
      </c>
      <c r="AR2077" s="29">
        <v>250</v>
      </c>
      <c r="AS2077" s="29">
        <v>40</v>
      </c>
      <c r="AT2077" s="29"/>
      <c r="AU2077" s="144"/>
      <c r="AV2077" s="36" t="s">
        <v>28</v>
      </c>
      <c r="AW2077" s="102" t="s">
        <v>33</v>
      </c>
      <c r="AX2077" s="129" t="s">
        <v>33</v>
      </c>
      <c r="AY2077" s="106">
        <v>46</v>
      </c>
      <c r="BD2077" t="s">
        <v>417</v>
      </c>
      <c r="BE2077" t="s">
        <v>4351</v>
      </c>
      <c r="BF2077" t="s">
        <v>4740</v>
      </c>
      <c r="BH2077" t="str">
        <f t="shared" si="454"/>
        <v/>
      </c>
      <c r="BJ2077" t="str">
        <f t="shared" si="455"/>
        <v>OK</v>
      </c>
      <c r="BK2077" s="130" t="s">
        <v>5302</v>
      </c>
      <c r="BL2077" s="130" t="e">
        <v>#VALUE!</v>
      </c>
      <c r="BM2077" s="131" t="s">
        <v>33</v>
      </c>
      <c r="BN2077" s="131" t="e">
        <v>#VALUE!</v>
      </c>
      <c r="BO2077" t="e">
        <v>#N/A</v>
      </c>
      <c r="BP2077">
        <v>0</v>
      </c>
    </row>
    <row r="2078" spans="1:68" ht="25.2" x14ac:dyDescent="0.3">
      <c r="A2078" s="1"/>
      <c r="B2078" s="47">
        <v>1803</v>
      </c>
      <c r="C2078" s="45">
        <v>1033689</v>
      </c>
      <c r="D2078" s="43" t="s">
        <v>33</v>
      </c>
      <c r="E2078" s="43"/>
      <c r="F2078" s="39" t="s">
        <v>1460</v>
      </c>
      <c r="G2078" s="29" t="s">
        <v>31</v>
      </c>
      <c r="H2078" s="70" t="s">
        <v>4779</v>
      </c>
      <c r="I2078" s="148" t="s">
        <v>32</v>
      </c>
      <c r="J2078" s="147" t="s">
        <v>33</v>
      </c>
      <c r="K2078" s="148">
        <v>0</v>
      </c>
      <c r="L2078" s="148" t="s">
        <v>32</v>
      </c>
      <c r="M2078" s="147">
        <v>42045</v>
      </c>
      <c r="N2078" s="29" t="str">
        <f t="shared" si="447"/>
        <v/>
      </c>
      <c r="O2078" s="29" t="str">
        <f t="shared" si="448"/>
        <v/>
      </c>
      <c r="P2078" s="29" t="str">
        <f t="shared" si="449"/>
        <v/>
      </c>
      <c r="Q2078" s="29" t="str">
        <f t="shared" si="450"/>
        <v/>
      </c>
      <c r="R2078" s="29" t="str">
        <f t="shared" si="451"/>
        <v/>
      </c>
      <c r="S2078" s="29" t="str">
        <f t="shared" si="452"/>
        <v/>
      </c>
      <c r="T2078" s="29" t="str">
        <f t="shared" si="453"/>
        <v/>
      </c>
      <c r="U2078" s="40" t="s">
        <v>33</v>
      </c>
      <c r="V2078" s="40"/>
      <c r="W2078" s="38" t="s">
        <v>463</v>
      </c>
      <c r="X2078" s="29" t="s">
        <v>158</v>
      </c>
      <c r="Y2078" s="146">
        <v>11800</v>
      </c>
      <c r="Z2078" s="33">
        <v>15104</v>
      </c>
      <c r="AA2078" s="34">
        <f t="shared" si="445"/>
        <v>0.28000000000000003</v>
      </c>
      <c r="AB2078" s="33">
        <f t="shared" si="443"/>
        <v>15104</v>
      </c>
      <c r="AC2078" s="34">
        <f t="shared" si="446"/>
        <v>0.28000007728813808</v>
      </c>
      <c r="AD2078" s="145">
        <f t="shared" si="456"/>
        <v>12586.666999999999</v>
      </c>
      <c r="AE2078" s="105">
        <v>9833.3330000000005</v>
      </c>
      <c r="AF2078" s="34" t="s">
        <v>36</v>
      </c>
      <c r="AG2078" s="34" t="s">
        <v>36</v>
      </c>
      <c r="AH2078" s="34" t="s">
        <v>36</v>
      </c>
      <c r="AI2078" s="29">
        <v>0.19400000000000001</v>
      </c>
      <c r="AJ2078" s="29">
        <v>3.5199999999999999E-4</v>
      </c>
      <c r="AK2078" s="29">
        <v>4</v>
      </c>
      <c r="AL2078" s="29">
        <v>0</v>
      </c>
      <c r="AM2078" s="29" t="s">
        <v>28</v>
      </c>
      <c r="AN2078" s="158" t="s">
        <v>28</v>
      </c>
      <c r="AO2078" s="29" t="s">
        <v>27</v>
      </c>
      <c r="AP2078" s="29">
        <v>1</v>
      </c>
      <c r="AQ2078" s="29"/>
      <c r="AR2078" s="29"/>
      <c r="AS2078" s="29"/>
      <c r="AT2078" s="29"/>
      <c r="AU2078" s="144"/>
      <c r="AV2078" s="36" t="s">
        <v>28</v>
      </c>
      <c r="AW2078" s="102" t="s">
        <v>33</v>
      </c>
      <c r="AX2078" s="129" t="s">
        <v>33</v>
      </c>
      <c r="AY2078" s="106">
        <v>7</v>
      </c>
      <c r="BD2078" t="s">
        <v>1811</v>
      </c>
      <c r="BE2078" t="s">
        <v>4351</v>
      </c>
      <c r="BF2078" t="s">
        <v>4739</v>
      </c>
      <c r="BH2078" t="str">
        <f t="shared" si="454"/>
        <v>AV</v>
      </c>
      <c r="BJ2078" t="str">
        <f t="shared" si="455"/>
        <v>OK</v>
      </c>
      <c r="BK2078" s="130">
        <v>15104</v>
      </c>
      <c r="BL2078" s="130" t="s">
        <v>37</v>
      </c>
      <c r="BM2078" s="131" t="s">
        <v>33</v>
      </c>
      <c r="BN2078" s="131" t="e">
        <v>#VALUE!</v>
      </c>
      <c r="BO2078">
        <v>15104</v>
      </c>
      <c r="BP2078">
        <v>0</v>
      </c>
    </row>
    <row r="2079" spans="1:68" ht="25.2" x14ac:dyDescent="0.3">
      <c r="A2079" s="1"/>
      <c r="B2079" s="47">
        <v>1804</v>
      </c>
      <c r="C2079" s="45">
        <v>1119039</v>
      </c>
      <c r="D2079" s="28">
        <v>1002295</v>
      </c>
      <c r="E2079" s="28"/>
      <c r="F2079" s="39" t="s">
        <v>3873</v>
      </c>
      <c r="G2079" s="29" t="s">
        <v>47</v>
      </c>
      <c r="H2079" s="70" t="s">
        <v>4779</v>
      </c>
      <c r="I2079" s="148" t="s">
        <v>33</v>
      </c>
      <c r="J2079" s="147" t="s">
        <v>33</v>
      </c>
      <c r="K2079" s="148">
        <v>0</v>
      </c>
      <c r="L2079" s="148" t="s">
        <v>32</v>
      </c>
      <c r="M2079" s="147" t="s">
        <v>33</v>
      </c>
      <c r="N2079" s="29">
        <f t="shared" si="447"/>
        <v>1002295</v>
      </c>
      <c r="O2079" s="29" t="str">
        <f t="shared" si="448"/>
        <v/>
      </c>
      <c r="P2079" s="29" t="str">
        <f t="shared" si="449"/>
        <v/>
      </c>
      <c r="Q2079" s="29" t="str">
        <f t="shared" si="450"/>
        <v/>
      </c>
      <c r="R2079" s="29" t="str">
        <f t="shared" si="451"/>
        <v/>
      </c>
      <c r="S2079" s="29" t="str">
        <f t="shared" si="452"/>
        <v/>
      </c>
      <c r="T2079" s="29" t="str">
        <f t="shared" si="453"/>
        <v/>
      </c>
      <c r="U2079" s="40"/>
      <c r="V2079" s="40"/>
      <c r="W2079" s="38" t="s">
        <v>463</v>
      </c>
      <c r="X2079" s="29" t="s">
        <v>158</v>
      </c>
      <c r="Y2079" s="146">
        <v>27950</v>
      </c>
      <c r="Z2079" s="33">
        <v>35776</v>
      </c>
      <c r="AA2079" s="34">
        <f t="shared" si="445"/>
        <v>0.28000000000000003</v>
      </c>
      <c r="AB2079" s="33">
        <f t="shared" si="443"/>
        <v>35776</v>
      </c>
      <c r="AC2079" s="34">
        <f t="shared" si="446"/>
        <v>0.27999996737030447</v>
      </c>
      <c r="AD2079" s="145">
        <f t="shared" si="456"/>
        <v>29813.332999999999</v>
      </c>
      <c r="AE2079" s="105">
        <v>23291.667000000001</v>
      </c>
      <c r="AF2079" s="34" t="s">
        <v>36</v>
      </c>
      <c r="AG2079" s="34" t="s">
        <v>36</v>
      </c>
      <c r="AH2079" s="34" t="s">
        <v>36</v>
      </c>
      <c r="AI2079" s="29">
        <v>2.59</v>
      </c>
      <c r="AJ2079" s="29">
        <v>1.5880999999999999E-2</v>
      </c>
      <c r="AK2079" s="29">
        <v>7</v>
      </c>
      <c r="AL2079" s="29">
        <v>0</v>
      </c>
      <c r="AM2079" s="29" t="s">
        <v>28</v>
      </c>
      <c r="AN2079" s="158" t="s">
        <v>28</v>
      </c>
      <c r="AO2079" s="29" t="s">
        <v>28</v>
      </c>
      <c r="AP2079" s="29">
        <v>1</v>
      </c>
      <c r="AQ2079" s="29">
        <v>785</v>
      </c>
      <c r="AR2079" s="29">
        <v>238</v>
      </c>
      <c r="AS2079" s="29">
        <v>85</v>
      </c>
      <c r="AT2079" s="29">
        <v>2.59</v>
      </c>
      <c r="AU2079" s="144">
        <v>1.5880999999999999E-2</v>
      </c>
      <c r="AV2079" s="36" t="s">
        <v>28</v>
      </c>
      <c r="AW2079" s="102">
        <v>44103</v>
      </c>
      <c r="AX2079" s="129" t="s">
        <v>33</v>
      </c>
      <c r="AY2079" s="106">
        <v>26</v>
      </c>
      <c r="BD2079" t="s">
        <v>329</v>
      </c>
      <c r="BE2079" t="s">
        <v>4537</v>
      </c>
      <c r="BF2079" t="s">
        <v>4740</v>
      </c>
      <c r="BH2079" t="str">
        <f t="shared" si="454"/>
        <v>AV</v>
      </c>
      <c r="BJ2079" t="str">
        <f t="shared" si="455"/>
        <v>OK</v>
      </c>
      <c r="BK2079" s="130">
        <v>35776</v>
      </c>
      <c r="BL2079" s="130" t="s">
        <v>37</v>
      </c>
      <c r="BM2079" s="131">
        <v>30745</v>
      </c>
      <c r="BN2079" s="131">
        <v>1.1636363636363636</v>
      </c>
      <c r="BO2079">
        <v>35776</v>
      </c>
      <c r="BP2079">
        <v>6</v>
      </c>
    </row>
    <row r="2080" spans="1:68" ht="25.2" x14ac:dyDescent="0.3">
      <c r="A2080" s="1"/>
      <c r="B2080" s="47">
        <v>1805</v>
      </c>
      <c r="C2080" s="45">
        <v>1002295</v>
      </c>
      <c r="D2080" s="40">
        <v>1000141</v>
      </c>
      <c r="E2080" s="40"/>
      <c r="F2080" s="31" t="s">
        <v>1461</v>
      </c>
      <c r="G2080" s="29" t="s">
        <v>47</v>
      </c>
      <c r="H2080" s="70" t="s">
        <v>59</v>
      </c>
      <c r="I2080" s="148" t="s">
        <v>32</v>
      </c>
      <c r="J2080" s="147" t="s">
        <v>4056</v>
      </c>
      <c r="K2080" s="148" t="e">
        <v>#N/A</v>
      </c>
      <c r="L2080" s="148" t="s">
        <v>3995</v>
      </c>
      <c r="M2080" s="147">
        <v>42045</v>
      </c>
      <c r="N2080" s="29">
        <f t="shared" si="447"/>
        <v>1000141</v>
      </c>
      <c r="O2080" s="29" t="str">
        <f t="shared" si="448"/>
        <v/>
      </c>
      <c r="P2080" s="29" t="str">
        <f t="shared" si="449"/>
        <v/>
      </c>
      <c r="Q2080" s="29" t="str">
        <f t="shared" si="450"/>
        <v/>
      </c>
      <c r="R2080" s="29" t="str">
        <f t="shared" si="451"/>
        <v/>
      </c>
      <c r="S2080" s="29" t="str">
        <f t="shared" si="452"/>
        <v/>
      </c>
      <c r="T2080" s="29" t="str">
        <f t="shared" si="453"/>
        <v/>
      </c>
      <c r="U2080" s="40">
        <v>1119039</v>
      </c>
      <c r="V2080" s="40"/>
      <c r="W2080" s="38" t="s">
        <v>463</v>
      </c>
      <c r="X2080" s="29" t="s">
        <v>158</v>
      </c>
      <c r="Y2080" s="146">
        <v>27950</v>
      </c>
      <c r="Z2080" s="33">
        <v>30745</v>
      </c>
      <c r="AA2080" s="34">
        <f t="shared" si="445"/>
        <v>0.1</v>
      </c>
      <c r="AB2080" s="33">
        <f t="shared" si="443"/>
        <v>30745</v>
      </c>
      <c r="AC2080" s="34">
        <f t="shared" si="446"/>
        <v>9.9999969946333048E-2</v>
      </c>
      <c r="AD2080" s="145">
        <f t="shared" si="456"/>
        <v>25620.832999999999</v>
      </c>
      <c r="AE2080" s="105">
        <v>23291.667000000001</v>
      </c>
      <c r="AF2080" s="34" t="e">
        <v>#N/A</v>
      </c>
      <c r="AG2080" s="34" t="e">
        <v>#N/A</v>
      </c>
      <c r="AH2080" s="34" t="e">
        <v>#N/A</v>
      </c>
      <c r="AI2080" s="29">
        <v>3.1</v>
      </c>
      <c r="AJ2080" s="29">
        <v>2.5329000000000001E-2</v>
      </c>
      <c r="AK2080" s="29">
        <v>0</v>
      </c>
      <c r="AL2080" s="29">
        <v>0</v>
      </c>
      <c r="AM2080" s="29" t="s">
        <v>27</v>
      </c>
      <c r="AN2080" s="175" t="s">
        <v>27</v>
      </c>
      <c r="AO2080" s="29" t="s">
        <v>27</v>
      </c>
      <c r="AP2080" s="29">
        <v>1</v>
      </c>
      <c r="AQ2080" s="29">
        <v>885</v>
      </c>
      <c r="AR2080" s="29">
        <v>318</v>
      </c>
      <c r="AS2080" s="29">
        <v>90</v>
      </c>
      <c r="AT2080" s="29">
        <v>3.04</v>
      </c>
      <c r="AU2080" s="144">
        <v>2.5329000000000001E-2</v>
      </c>
      <c r="AV2080" s="36" t="s">
        <v>28</v>
      </c>
      <c r="AW2080" s="102" t="s">
        <v>33</v>
      </c>
      <c r="AX2080" s="129" t="s">
        <v>33</v>
      </c>
      <c r="AY2080" s="106">
        <v>409</v>
      </c>
      <c r="BD2080" t="s">
        <v>329</v>
      </c>
      <c r="BE2080" t="s">
        <v>4349</v>
      </c>
      <c r="BF2080" t="e">
        <v>#N/A</v>
      </c>
      <c r="BH2080" t="str">
        <f t="shared" si="454"/>
        <v/>
      </c>
      <c r="BJ2080" t="str">
        <f t="shared" si="455"/>
        <v>OK</v>
      </c>
      <c r="BK2080" s="130" t="s">
        <v>5302</v>
      </c>
      <c r="BL2080" s="130" t="e">
        <v>#VALUE!</v>
      </c>
      <c r="BM2080" s="131" t="s">
        <v>33</v>
      </c>
      <c r="BN2080" s="131" t="e">
        <v>#VALUE!</v>
      </c>
      <c r="BO2080" t="e">
        <v>#N/A</v>
      </c>
      <c r="BP2080">
        <v>0</v>
      </c>
    </row>
    <row r="2081" spans="1:68" ht="16.2" x14ac:dyDescent="0.3">
      <c r="A2081" s="1"/>
      <c r="B2081" s="47">
        <v>1806</v>
      </c>
      <c r="C2081" s="45">
        <v>1000142</v>
      </c>
      <c r="D2081" s="29"/>
      <c r="E2081" s="29"/>
      <c r="F2081" s="31" t="s">
        <v>1462</v>
      </c>
      <c r="G2081" s="29" t="s">
        <v>31</v>
      </c>
      <c r="H2081" s="148"/>
      <c r="I2081" s="148" t="s">
        <v>32</v>
      </c>
      <c r="J2081" s="147" t="s">
        <v>33</v>
      </c>
      <c r="K2081" s="148">
        <v>0</v>
      </c>
      <c r="L2081" s="148" t="s">
        <v>32</v>
      </c>
      <c r="M2081" s="147">
        <v>42045</v>
      </c>
      <c r="N2081" s="29" t="str">
        <f t="shared" si="447"/>
        <v/>
      </c>
      <c r="O2081" s="29" t="str">
        <f t="shared" si="448"/>
        <v/>
      </c>
      <c r="P2081" s="29" t="str">
        <f t="shared" si="449"/>
        <v/>
      </c>
      <c r="Q2081" s="29" t="str">
        <f t="shared" si="450"/>
        <v/>
      </c>
      <c r="R2081" s="29" t="str">
        <f t="shared" si="451"/>
        <v/>
      </c>
      <c r="S2081" s="29" t="str">
        <f t="shared" si="452"/>
        <v/>
      </c>
      <c r="T2081" s="29" t="str">
        <f t="shared" si="453"/>
        <v/>
      </c>
      <c r="U2081" s="29"/>
      <c r="V2081" s="29"/>
      <c r="W2081" s="38" t="s">
        <v>463</v>
      </c>
      <c r="X2081" s="29" t="s">
        <v>158</v>
      </c>
      <c r="Y2081" s="146">
        <v>1703</v>
      </c>
      <c r="Z2081" s="33">
        <v>2179</v>
      </c>
      <c r="AA2081" s="34">
        <f t="shared" si="445"/>
        <v>0.28000000000000003</v>
      </c>
      <c r="AB2081" s="33">
        <f t="shared" si="443"/>
        <v>2179</v>
      </c>
      <c r="AC2081" s="34">
        <f t="shared" si="446"/>
        <v>0.27950621737963199</v>
      </c>
      <c r="AD2081" s="145">
        <f t="shared" si="456"/>
        <v>1815.8330000000001</v>
      </c>
      <c r="AE2081" s="105">
        <v>1419.1669999999999</v>
      </c>
      <c r="AF2081" s="34" t="s">
        <v>36</v>
      </c>
      <c r="AG2081" s="34" t="s">
        <v>36</v>
      </c>
      <c r="AH2081" s="34" t="s">
        <v>36</v>
      </c>
      <c r="AI2081" s="29">
        <v>0.62</v>
      </c>
      <c r="AJ2081" s="29">
        <v>3.1970000000000002E-3</v>
      </c>
      <c r="AK2081" s="29">
        <v>0</v>
      </c>
      <c r="AL2081" s="29">
        <v>0</v>
      </c>
      <c r="AM2081" s="29" t="s">
        <v>28</v>
      </c>
      <c r="AN2081" s="175" t="s">
        <v>27</v>
      </c>
      <c r="AO2081" s="29" t="s">
        <v>28</v>
      </c>
      <c r="AP2081" s="29">
        <v>1</v>
      </c>
      <c r="AQ2081" s="29">
        <v>245</v>
      </c>
      <c r="AR2081" s="29">
        <v>185</v>
      </c>
      <c r="AS2081" s="29">
        <v>75</v>
      </c>
      <c r="AT2081" s="29">
        <v>0.62</v>
      </c>
      <c r="AU2081" s="144">
        <v>3.3990000000000001E-3</v>
      </c>
      <c r="AV2081" s="36" t="s">
        <v>28</v>
      </c>
      <c r="AW2081" s="102" t="s">
        <v>33</v>
      </c>
      <c r="AX2081" s="129" t="s">
        <v>33</v>
      </c>
      <c r="AY2081" s="106">
        <v>22</v>
      </c>
      <c r="BD2081" t="s">
        <v>4538</v>
      </c>
      <c r="BE2081" t="s">
        <v>4346</v>
      </c>
      <c r="BF2081" t="s">
        <v>4749</v>
      </c>
      <c r="BH2081" t="str">
        <f t="shared" si="454"/>
        <v/>
      </c>
      <c r="BJ2081" t="str">
        <f t="shared" si="455"/>
        <v>OK</v>
      </c>
      <c r="BK2081" s="130" t="s">
        <v>5302</v>
      </c>
      <c r="BL2081" s="130" t="e">
        <v>#VALUE!</v>
      </c>
      <c r="BM2081" s="131" t="s">
        <v>33</v>
      </c>
      <c r="BN2081" s="131" t="e">
        <v>#VALUE!</v>
      </c>
      <c r="BO2081" t="e">
        <v>#N/A</v>
      </c>
      <c r="BP2081">
        <v>0</v>
      </c>
    </row>
    <row r="2082" spans="1:68" ht="25.2" x14ac:dyDescent="0.3">
      <c r="A2082" s="1"/>
      <c r="B2082" s="47">
        <v>1807</v>
      </c>
      <c r="C2082" s="45">
        <v>1000012</v>
      </c>
      <c r="D2082" s="29"/>
      <c r="E2082" s="29"/>
      <c r="F2082" s="31" t="s">
        <v>1463</v>
      </c>
      <c r="G2082" s="37" t="s">
        <v>92</v>
      </c>
      <c r="H2082" s="70" t="s">
        <v>4779</v>
      </c>
      <c r="I2082" s="148" t="s">
        <v>32</v>
      </c>
      <c r="J2082" s="147" t="s">
        <v>33</v>
      </c>
      <c r="K2082" s="148">
        <v>0</v>
      </c>
      <c r="L2082" s="148" t="s">
        <v>32</v>
      </c>
      <c r="M2082" s="147" t="s">
        <v>33</v>
      </c>
      <c r="N2082" s="29" t="str">
        <f t="shared" si="447"/>
        <v/>
      </c>
      <c r="O2082" s="29" t="str">
        <f t="shared" si="448"/>
        <v/>
      </c>
      <c r="P2082" s="29" t="str">
        <f t="shared" si="449"/>
        <v/>
      </c>
      <c r="Q2082" s="29" t="str">
        <f t="shared" si="450"/>
        <v/>
      </c>
      <c r="R2082" s="29" t="str">
        <f t="shared" si="451"/>
        <v/>
      </c>
      <c r="S2082" s="29" t="str">
        <f t="shared" si="452"/>
        <v/>
      </c>
      <c r="T2082" s="29" t="str">
        <f t="shared" si="453"/>
        <v/>
      </c>
      <c r="U2082" s="29"/>
      <c r="V2082" s="29"/>
      <c r="W2082" s="30" t="s">
        <v>1214</v>
      </c>
      <c r="X2082" s="29" t="s">
        <v>158</v>
      </c>
      <c r="Y2082" s="146">
        <v>840</v>
      </c>
      <c r="Z2082" s="33">
        <v>1075</v>
      </c>
      <c r="AA2082" s="34">
        <f t="shared" si="445"/>
        <v>0.28000000000000003</v>
      </c>
      <c r="AB2082" s="33">
        <f t="shared" si="443"/>
        <v>1075</v>
      </c>
      <c r="AC2082" s="34">
        <f t="shared" si="446"/>
        <v>0.27976142857142855</v>
      </c>
      <c r="AD2082" s="145">
        <f t="shared" si="456"/>
        <v>895.83299999999997</v>
      </c>
      <c r="AE2082" s="105">
        <v>700</v>
      </c>
      <c r="AF2082" s="34" t="s">
        <v>36</v>
      </c>
      <c r="AG2082" s="34" t="s">
        <v>36</v>
      </c>
      <c r="AH2082" s="34" t="s">
        <v>36</v>
      </c>
      <c r="AI2082" s="29">
        <v>0.24</v>
      </c>
      <c r="AJ2082" s="29">
        <v>6.8999999999999997E-5</v>
      </c>
      <c r="AK2082" s="29">
        <v>4</v>
      </c>
      <c r="AL2082" s="29">
        <v>0</v>
      </c>
      <c r="AM2082" s="29" t="s">
        <v>28</v>
      </c>
      <c r="AN2082" s="158" t="s">
        <v>28</v>
      </c>
      <c r="AO2082" s="29" t="s">
        <v>28</v>
      </c>
      <c r="AP2082" s="29">
        <v>1</v>
      </c>
      <c r="AQ2082" s="29">
        <v>105</v>
      </c>
      <c r="AR2082" s="29">
        <v>105</v>
      </c>
      <c r="AS2082" s="29">
        <v>55</v>
      </c>
      <c r="AT2082" s="29"/>
      <c r="AU2082" s="144"/>
      <c r="AV2082" s="36" t="s">
        <v>28</v>
      </c>
      <c r="AW2082" s="102">
        <v>42846</v>
      </c>
      <c r="AX2082" s="129" t="s">
        <v>33</v>
      </c>
      <c r="AY2082" s="106">
        <v>139</v>
      </c>
      <c r="BD2082" t="s">
        <v>4539</v>
      </c>
      <c r="BE2082" t="s">
        <v>4346</v>
      </c>
      <c r="BF2082" t="s">
        <v>4749</v>
      </c>
      <c r="BH2082" t="str">
        <f t="shared" si="454"/>
        <v>AV</v>
      </c>
      <c r="BJ2082" t="str">
        <f t="shared" si="455"/>
        <v>OK</v>
      </c>
      <c r="BK2082" s="130">
        <v>1075</v>
      </c>
      <c r="BL2082" s="130" t="s">
        <v>37</v>
      </c>
      <c r="BM2082" s="131" t="s">
        <v>33</v>
      </c>
      <c r="BN2082" s="131" t="e">
        <v>#VALUE!</v>
      </c>
      <c r="BO2082">
        <v>1075</v>
      </c>
      <c r="BP2082">
        <v>0</v>
      </c>
    </row>
    <row r="2083" spans="1:68" ht="16.2" x14ac:dyDescent="0.3">
      <c r="A2083" s="1"/>
      <c r="B2083" s="47">
        <v>1808</v>
      </c>
      <c r="C2083" s="45">
        <v>1088073</v>
      </c>
      <c r="D2083" s="29"/>
      <c r="E2083" s="29"/>
      <c r="F2083" s="39" t="s">
        <v>1464</v>
      </c>
      <c r="G2083" s="29" t="s">
        <v>61</v>
      </c>
      <c r="H2083" s="70" t="s">
        <v>69</v>
      </c>
      <c r="I2083" s="148" t="s">
        <v>32</v>
      </c>
      <c r="J2083" s="147" t="s">
        <v>4041</v>
      </c>
      <c r="K2083" s="148" t="e">
        <v>#N/A</v>
      </c>
      <c r="L2083" s="148" t="s">
        <v>32</v>
      </c>
      <c r="M2083" s="147" t="s">
        <v>33</v>
      </c>
      <c r="N2083" s="29" t="str">
        <f t="shared" si="447"/>
        <v/>
      </c>
      <c r="O2083" s="29" t="str">
        <f t="shared" si="448"/>
        <v/>
      </c>
      <c r="P2083" s="29" t="str">
        <f t="shared" si="449"/>
        <v/>
      </c>
      <c r="Q2083" s="29" t="str">
        <f t="shared" si="450"/>
        <v/>
      </c>
      <c r="R2083" s="29" t="str">
        <f t="shared" si="451"/>
        <v/>
      </c>
      <c r="S2083" s="29" t="str">
        <f t="shared" si="452"/>
        <v/>
      </c>
      <c r="T2083" s="29" t="str">
        <f t="shared" si="453"/>
        <v/>
      </c>
      <c r="U2083" s="29"/>
      <c r="V2083" s="29"/>
      <c r="W2083" s="38" t="s">
        <v>463</v>
      </c>
      <c r="X2083" s="29" t="s">
        <v>158</v>
      </c>
      <c r="Y2083" s="146">
        <v>1682</v>
      </c>
      <c r="Z2083" s="33">
        <v>1850</v>
      </c>
      <c r="AA2083" s="34">
        <f t="shared" si="445"/>
        <v>0.1</v>
      </c>
      <c r="AB2083" s="33">
        <f t="shared" si="443"/>
        <v>1850</v>
      </c>
      <c r="AC2083" s="34">
        <f t="shared" si="446"/>
        <v>9.988107018286084E-2</v>
      </c>
      <c r="AD2083" s="145">
        <f t="shared" si="456"/>
        <v>1541.6669999999999</v>
      </c>
      <c r="AE2083" s="105">
        <v>1401.6669999999999</v>
      </c>
      <c r="AF2083" s="34" t="s">
        <v>70</v>
      </c>
      <c r="AG2083" s="34" t="s">
        <v>73</v>
      </c>
      <c r="AH2083" s="34" t="s">
        <v>73</v>
      </c>
      <c r="AI2083" s="29">
        <v>0.16</v>
      </c>
      <c r="AJ2083" s="29">
        <v>1.76E-4</v>
      </c>
      <c r="AK2083" s="29">
        <v>0</v>
      </c>
      <c r="AL2083" s="29">
        <v>0</v>
      </c>
      <c r="AM2083" s="29" t="s">
        <v>27</v>
      </c>
      <c r="AN2083" s="175" t="s">
        <v>27</v>
      </c>
      <c r="AO2083" s="29" t="s">
        <v>27</v>
      </c>
      <c r="AP2083" s="29">
        <v>1</v>
      </c>
      <c r="AQ2083" s="29">
        <v>165</v>
      </c>
      <c r="AR2083" s="29">
        <v>135</v>
      </c>
      <c r="AS2083" s="29">
        <v>95</v>
      </c>
      <c r="AT2083" s="29">
        <v>0.16</v>
      </c>
      <c r="AU2083" s="144">
        <v>2.1159999999999998E-3</v>
      </c>
      <c r="AV2083" s="36" t="s">
        <v>28</v>
      </c>
      <c r="AW2083" s="102">
        <v>43214</v>
      </c>
      <c r="AX2083" s="129" t="s">
        <v>33</v>
      </c>
      <c r="AY2083" s="106" t="e">
        <v>#N/A</v>
      </c>
      <c r="BD2083" t="s">
        <v>4540</v>
      </c>
      <c r="BE2083" t="s">
        <v>4541</v>
      </c>
      <c r="BF2083" t="s">
        <v>4744</v>
      </c>
      <c r="BH2083" t="str">
        <f t="shared" si="454"/>
        <v/>
      </c>
      <c r="BJ2083" t="str">
        <f t="shared" si="455"/>
        <v>OK</v>
      </c>
      <c r="BK2083" s="130" t="s">
        <v>5302</v>
      </c>
      <c r="BL2083" s="130" t="e">
        <v>#VALUE!</v>
      </c>
      <c r="BM2083" s="131" t="s">
        <v>33</v>
      </c>
      <c r="BN2083" s="131" t="e">
        <v>#VALUE!</v>
      </c>
      <c r="BO2083" t="e">
        <v>#N/A</v>
      </c>
      <c r="BP2083">
        <v>0</v>
      </c>
    </row>
    <row r="2084" spans="1:68" ht="16.2" x14ac:dyDescent="0.3">
      <c r="A2084" s="1"/>
      <c r="B2084" s="47">
        <v>1809</v>
      </c>
      <c r="C2084" s="45">
        <v>1006290</v>
      </c>
      <c r="D2084" s="29"/>
      <c r="E2084" s="29"/>
      <c r="F2084" s="31" t="s">
        <v>1465</v>
      </c>
      <c r="G2084" s="29" t="s">
        <v>31</v>
      </c>
      <c r="H2084" s="70" t="s">
        <v>69</v>
      </c>
      <c r="I2084" s="148" t="s">
        <v>32</v>
      </c>
      <c r="J2084" s="147" t="s">
        <v>33</v>
      </c>
      <c r="K2084" s="148">
        <v>0</v>
      </c>
      <c r="L2084" s="148" t="s">
        <v>3996</v>
      </c>
      <c r="M2084" s="147" t="s">
        <v>33</v>
      </c>
      <c r="N2084" s="29" t="str">
        <f t="shared" si="447"/>
        <v/>
      </c>
      <c r="O2084" s="29" t="str">
        <f t="shared" si="448"/>
        <v/>
      </c>
      <c r="P2084" s="29" t="str">
        <f t="shared" si="449"/>
        <v/>
      </c>
      <c r="Q2084" s="29" t="str">
        <f t="shared" si="450"/>
        <v/>
      </c>
      <c r="R2084" s="29" t="str">
        <f t="shared" si="451"/>
        <v/>
      </c>
      <c r="S2084" s="29" t="str">
        <f t="shared" si="452"/>
        <v/>
      </c>
      <c r="T2084" s="29" t="str">
        <f t="shared" si="453"/>
        <v/>
      </c>
      <c r="U2084" s="29"/>
      <c r="V2084" s="29"/>
      <c r="W2084" s="38" t="s">
        <v>463</v>
      </c>
      <c r="X2084" s="29" t="s">
        <v>158</v>
      </c>
      <c r="Y2084" s="146">
        <v>28241</v>
      </c>
      <c r="Z2084" s="33">
        <v>31065</v>
      </c>
      <c r="AA2084" s="34">
        <f t="shared" si="445"/>
        <v>0.1</v>
      </c>
      <c r="AB2084" s="33">
        <f t="shared" si="443"/>
        <v>31065</v>
      </c>
      <c r="AC2084" s="34">
        <f t="shared" si="446"/>
        <v>9.9996443468766016E-2</v>
      </c>
      <c r="AD2084" s="145">
        <f t="shared" si="456"/>
        <v>25887.5</v>
      </c>
      <c r="AE2084" s="105">
        <v>23534.167000000001</v>
      </c>
      <c r="AF2084" s="34" t="s">
        <v>36</v>
      </c>
      <c r="AG2084" s="34" t="s">
        <v>36</v>
      </c>
      <c r="AH2084" s="34" t="s">
        <v>36</v>
      </c>
      <c r="AI2084" s="29">
        <v>1.01</v>
      </c>
      <c r="AJ2084" s="29">
        <v>9.8999999999999999E-4</v>
      </c>
      <c r="AK2084" s="29">
        <v>0</v>
      </c>
      <c r="AL2084" s="29">
        <v>0</v>
      </c>
      <c r="AM2084" s="29" t="s">
        <v>27</v>
      </c>
      <c r="AN2084" s="175" t="s">
        <v>27</v>
      </c>
      <c r="AO2084" s="29" t="s">
        <v>27</v>
      </c>
      <c r="AP2084" s="29">
        <v>1</v>
      </c>
      <c r="AQ2084" s="29">
        <v>295</v>
      </c>
      <c r="AR2084" s="29">
        <v>125</v>
      </c>
      <c r="AS2084" s="29">
        <v>650</v>
      </c>
      <c r="AT2084" s="29">
        <v>1.01</v>
      </c>
      <c r="AU2084" s="144">
        <v>2.3969000000000001E-2</v>
      </c>
      <c r="AV2084" s="36" t="s">
        <v>28</v>
      </c>
      <c r="AW2084" s="102" t="s">
        <v>33</v>
      </c>
      <c r="AX2084" s="129" t="s">
        <v>33</v>
      </c>
      <c r="AY2084" s="106">
        <v>5</v>
      </c>
      <c r="BD2084" t="s">
        <v>4542</v>
      </c>
      <c r="BE2084" t="s">
        <v>4346</v>
      </c>
      <c r="BF2084" t="s">
        <v>4740</v>
      </c>
      <c r="BH2084" t="str">
        <f t="shared" si="454"/>
        <v/>
      </c>
      <c r="BJ2084" t="str">
        <f t="shared" si="455"/>
        <v>OK</v>
      </c>
      <c r="BK2084" s="130" t="s">
        <v>5302</v>
      </c>
      <c r="BL2084" s="130" t="e">
        <v>#VALUE!</v>
      </c>
      <c r="BM2084" s="131" t="s">
        <v>33</v>
      </c>
      <c r="BN2084" s="131" t="e">
        <v>#VALUE!</v>
      </c>
      <c r="BO2084" t="e">
        <v>#N/A</v>
      </c>
      <c r="BP2084">
        <v>0</v>
      </c>
    </row>
    <row r="2085" spans="1:68" ht="16.2" x14ac:dyDescent="0.3">
      <c r="A2085" s="1"/>
      <c r="B2085" s="47">
        <v>1810</v>
      </c>
      <c r="C2085" s="124" t="s">
        <v>4960</v>
      </c>
      <c r="D2085" s="64"/>
      <c r="E2085" s="64"/>
      <c r="F2085" s="39"/>
      <c r="G2085" s="65"/>
      <c r="H2085" s="66"/>
      <c r="I2085" s="148" t="s">
        <v>33</v>
      </c>
      <c r="J2085" s="147" t="s">
        <v>33</v>
      </c>
      <c r="K2085" s="148" t="e">
        <v>#N/A</v>
      </c>
      <c r="L2085" s="148" t="s">
        <v>32</v>
      </c>
      <c r="M2085" s="147" t="s">
        <v>33</v>
      </c>
      <c r="N2085" s="29" t="str">
        <f t="shared" si="447"/>
        <v/>
      </c>
      <c r="O2085" s="29" t="str">
        <f t="shared" si="448"/>
        <v/>
      </c>
      <c r="P2085" s="29" t="str">
        <f t="shared" si="449"/>
        <v/>
      </c>
      <c r="Q2085" s="29" t="str">
        <f t="shared" si="450"/>
        <v/>
      </c>
      <c r="R2085" s="29" t="str">
        <f t="shared" si="451"/>
        <v/>
      </c>
      <c r="S2085" s="29" t="str">
        <f t="shared" si="452"/>
        <v/>
      </c>
      <c r="T2085" s="29" t="str">
        <f t="shared" si="453"/>
        <v/>
      </c>
      <c r="U2085" s="64"/>
      <c r="V2085" s="64"/>
      <c r="W2085" s="67"/>
      <c r="X2085" s="65"/>
      <c r="Y2085" s="146">
        <v>0</v>
      </c>
      <c r="Z2085" s="33"/>
      <c r="AA2085" s="34" t="e">
        <f t="shared" si="445"/>
        <v>#DIV/0!</v>
      </c>
      <c r="AB2085" s="33">
        <f t="shared" si="443"/>
        <v>0</v>
      </c>
      <c r="AC2085" s="34" t="e">
        <f t="shared" si="446"/>
        <v>#DIV/0!</v>
      </c>
      <c r="AD2085" s="145"/>
      <c r="AE2085" s="105">
        <v>0</v>
      </c>
      <c r="AF2085" s="34" t="e">
        <v>#N/A</v>
      </c>
      <c r="AG2085" s="34" t="e">
        <v>#N/A</v>
      </c>
      <c r="AH2085" s="34" t="e">
        <v>#N/A</v>
      </c>
      <c r="AI2085" s="29"/>
      <c r="AJ2085" s="29"/>
      <c r="AK2085" s="29">
        <v>0</v>
      </c>
      <c r="AL2085" s="29">
        <v>0</v>
      </c>
      <c r="AM2085" s="29" t="s">
        <v>27</v>
      </c>
      <c r="AN2085" s="175" t="s">
        <v>27</v>
      </c>
      <c r="AO2085" s="29" t="s">
        <v>28</v>
      </c>
      <c r="AP2085" s="65" t="s">
        <v>33</v>
      </c>
      <c r="AQ2085" s="29"/>
      <c r="AR2085" s="29"/>
      <c r="AS2085" s="29"/>
      <c r="AT2085" s="29"/>
      <c r="AU2085" s="144"/>
      <c r="AV2085" s="36" t="s">
        <v>33</v>
      </c>
      <c r="AW2085" s="102" t="s">
        <v>33</v>
      </c>
      <c r="AX2085" s="129" t="s">
        <v>5288</v>
      </c>
      <c r="AY2085" s="106" t="e">
        <v>#N/A</v>
      </c>
      <c r="BD2085" t="e">
        <v>#N/A</v>
      </c>
      <c r="BE2085" t="e">
        <v>#N/A</v>
      </c>
      <c r="BF2085" t="e">
        <v>#N/A</v>
      </c>
      <c r="BH2085" t="str">
        <f t="shared" si="454"/>
        <v/>
      </c>
      <c r="BJ2085" t="str">
        <f t="shared" si="455"/>
        <v>OK</v>
      </c>
      <c r="BK2085" s="130" t="s">
        <v>5302</v>
      </c>
      <c r="BL2085" s="130" t="e">
        <v>#VALUE!</v>
      </c>
      <c r="BM2085" s="131" t="s">
        <v>33</v>
      </c>
      <c r="BN2085" s="131" t="s">
        <v>37</v>
      </c>
      <c r="BO2085" t="e">
        <v>#N/A</v>
      </c>
      <c r="BP2085">
        <v>0</v>
      </c>
    </row>
    <row r="2086" spans="1:68" ht="25.2" x14ac:dyDescent="0.3">
      <c r="A2086" s="1"/>
      <c r="B2086" s="47">
        <v>1811</v>
      </c>
      <c r="C2086" s="45">
        <v>1090933</v>
      </c>
      <c r="D2086" s="29"/>
      <c r="E2086" s="29"/>
      <c r="F2086" s="31" t="s">
        <v>1466</v>
      </c>
      <c r="G2086" s="37" t="s">
        <v>92</v>
      </c>
      <c r="H2086" s="148"/>
      <c r="I2086" s="148" t="s">
        <v>32</v>
      </c>
      <c r="J2086" s="147" t="s">
        <v>33</v>
      </c>
      <c r="K2086" s="148">
        <v>0</v>
      </c>
      <c r="L2086" s="148" t="s">
        <v>32</v>
      </c>
      <c r="M2086" s="147" t="s">
        <v>33</v>
      </c>
      <c r="N2086" s="29" t="str">
        <f t="shared" si="447"/>
        <v/>
      </c>
      <c r="O2086" s="29" t="str">
        <f t="shared" si="448"/>
        <v/>
      </c>
      <c r="P2086" s="29" t="str">
        <f t="shared" si="449"/>
        <v/>
      </c>
      <c r="Q2086" s="29" t="str">
        <f t="shared" si="450"/>
        <v/>
      </c>
      <c r="R2086" s="29" t="str">
        <f t="shared" si="451"/>
        <v/>
      </c>
      <c r="S2086" s="29" t="str">
        <f t="shared" si="452"/>
        <v/>
      </c>
      <c r="T2086" s="29" t="str">
        <f t="shared" si="453"/>
        <v/>
      </c>
      <c r="U2086" s="29"/>
      <c r="V2086" s="29"/>
      <c r="W2086" s="30" t="s">
        <v>1467</v>
      </c>
      <c r="X2086" s="37" t="s">
        <v>158</v>
      </c>
      <c r="Y2086" s="146">
        <v>6759</v>
      </c>
      <c r="Z2086" s="33">
        <v>8652</v>
      </c>
      <c r="AA2086" s="34">
        <f t="shared" si="445"/>
        <v>0.28000000000000003</v>
      </c>
      <c r="AB2086" s="33">
        <f t="shared" si="443"/>
        <v>8652</v>
      </c>
      <c r="AC2086" s="34">
        <f t="shared" si="446"/>
        <v>0.28007101642254772</v>
      </c>
      <c r="AD2086" s="145">
        <f t="shared" ref="AD2086:AD2096" si="457">ROUND(Z2086/1.2,3)</f>
        <v>7210</v>
      </c>
      <c r="AE2086" s="105">
        <v>5632.5</v>
      </c>
      <c r="AF2086" s="34" t="s">
        <v>36</v>
      </c>
      <c r="AG2086" s="34" t="s">
        <v>36</v>
      </c>
      <c r="AH2086" s="34" t="s">
        <v>36</v>
      </c>
      <c r="AI2086" s="29">
        <v>1.19</v>
      </c>
      <c r="AJ2086" s="29">
        <v>1.0263E-2</v>
      </c>
      <c r="AK2086" s="29">
        <v>0</v>
      </c>
      <c r="AL2086" s="29">
        <v>0</v>
      </c>
      <c r="AM2086" s="29" t="s">
        <v>28</v>
      </c>
      <c r="AN2086" s="175" t="s">
        <v>27</v>
      </c>
      <c r="AO2086" s="29" t="s">
        <v>28</v>
      </c>
      <c r="AP2086" s="29">
        <v>10</v>
      </c>
      <c r="AQ2086" s="29">
        <v>990</v>
      </c>
      <c r="AR2086" s="29">
        <v>300</v>
      </c>
      <c r="AS2086" s="29">
        <v>310</v>
      </c>
      <c r="AT2086" s="29">
        <v>11.9</v>
      </c>
      <c r="AU2086" s="144">
        <v>9.2069999999999999E-2</v>
      </c>
      <c r="AV2086" s="36" t="s">
        <v>28</v>
      </c>
      <c r="AW2086" s="102">
        <v>43894</v>
      </c>
      <c r="AX2086" s="129" t="s">
        <v>33</v>
      </c>
      <c r="AY2086" s="106" t="e">
        <v>#N/A</v>
      </c>
      <c r="BD2086" t="s">
        <v>108</v>
      </c>
      <c r="BE2086" t="s">
        <v>4346</v>
      </c>
      <c r="BF2086" t="s">
        <v>4757</v>
      </c>
      <c r="BH2086" t="str">
        <f t="shared" si="454"/>
        <v/>
      </c>
      <c r="BJ2086" t="str">
        <f t="shared" si="455"/>
        <v>OK</v>
      </c>
      <c r="BK2086" s="130" t="s">
        <v>5302</v>
      </c>
      <c r="BL2086" s="130" t="e">
        <v>#VALUE!</v>
      </c>
      <c r="BM2086" s="131" t="s">
        <v>33</v>
      </c>
      <c r="BN2086" s="131" t="e">
        <v>#VALUE!</v>
      </c>
      <c r="BO2086" t="e">
        <v>#N/A</v>
      </c>
      <c r="BP2086">
        <v>0</v>
      </c>
    </row>
    <row r="2087" spans="1:68" ht="25.2" x14ac:dyDescent="0.3">
      <c r="A2087" s="1"/>
      <c r="B2087" s="47">
        <v>1812</v>
      </c>
      <c r="C2087" s="45">
        <v>1090934</v>
      </c>
      <c r="D2087" s="29"/>
      <c r="E2087" s="29"/>
      <c r="F2087" s="31" t="s">
        <v>1468</v>
      </c>
      <c r="G2087" s="37" t="s">
        <v>92</v>
      </c>
      <c r="H2087" s="148"/>
      <c r="I2087" s="148" t="s">
        <v>32</v>
      </c>
      <c r="J2087" s="147" t="s">
        <v>33</v>
      </c>
      <c r="K2087" s="148">
        <v>0</v>
      </c>
      <c r="L2087" s="148" t="s">
        <v>32</v>
      </c>
      <c r="M2087" s="147" t="s">
        <v>33</v>
      </c>
      <c r="N2087" s="29" t="str">
        <f t="shared" si="447"/>
        <v/>
      </c>
      <c r="O2087" s="29" t="str">
        <f t="shared" si="448"/>
        <v/>
      </c>
      <c r="P2087" s="29" t="str">
        <f t="shared" si="449"/>
        <v/>
      </c>
      <c r="Q2087" s="29" t="str">
        <f t="shared" si="450"/>
        <v/>
      </c>
      <c r="R2087" s="29" t="str">
        <f t="shared" si="451"/>
        <v/>
      </c>
      <c r="S2087" s="29" t="str">
        <f t="shared" si="452"/>
        <v/>
      </c>
      <c r="T2087" s="29" t="str">
        <f t="shared" si="453"/>
        <v/>
      </c>
      <c r="U2087" s="29"/>
      <c r="V2087" s="29"/>
      <c r="W2087" s="30" t="s">
        <v>1467</v>
      </c>
      <c r="X2087" s="37" t="s">
        <v>158</v>
      </c>
      <c r="Y2087" s="146">
        <v>9243</v>
      </c>
      <c r="Z2087" s="33">
        <v>11831</v>
      </c>
      <c r="AA2087" s="34">
        <f t="shared" si="445"/>
        <v>0.28000000000000003</v>
      </c>
      <c r="AB2087" s="33">
        <f t="shared" si="443"/>
        <v>11831</v>
      </c>
      <c r="AC2087" s="34">
        <f t="shared" si="446"/>
        <v>0.27999571567672826</v>
      </c>
      <c r="AD2087" s="145">
        <f t="shared" si="457"/>
        <v>9859.1669999999995</v>
      </c>
      <c r="AE2087" s="105">
        <v>7702.5</v>
      </c>
      <c r="AF2087" s="34" t="s">
        <v>36</v>
      </c>
      <c r="AG2087" s="34" t="s">
        <v>36</v>
      </c>
      <c r="AH2087" s="34" t="s">
        <v>36</v>
      </c>
      <c r="AI2087" s="29">
        <v>1.64</v>
      </c>
      <c r="AJ2087" s="29">
        <v>1.4584E-2</v>
      </c>
      <c r="AK2087" s="29">
        <v>0</v>
      </c>
      <c r="AL2087" s="29">
        <v>0</v>
      </c>
      <c r="AM2087" s="29" t="s">
        <v>28</v>
      </c>
      <c r="AN2087" s="175" t="s">
        <v>27</v>
      </c>
      <c r="AO2087" s="29" t="s">
        <v>28</v>
      </c>
      <c r="AP2087" s="29">
        <v>10</v>
      </c>
      <c r="AQ2087" s="29">
        <v>1390</v>
      </c>
      <c r="AR2087" s="29">
        <v>300</v>
      </c>
      <c r="AS2087" s="29">
        <v>310</v>
      </c>
      <c r="AT2087" s="29">
        <v>16.399999999999999</v>
      </c>
      <c r="AU2087" s="144">
        <v>0.12927</v>
      </c>
      <c r="AV2087" s="36" t="s">
        <v>28</v>
      </c>
      <c r="AW2087" s="102">
        <v>43894</v>
      </c>
      <c r="AX2087" s="129" t="s">
        <v>33</v>
      </c>
      <c r="AY2087" s="106" t="e">
        <v>#N/A</v>
      </c>
      <c r="BD2087" t="s">
        <v>108</v>
      </c>
      <c r="BE2087" t="s">
        <v>4346</v>
      </c>
      <c r="BF2087" t="s">
        <v>4757</v>
      </c>
      <c r="BH2087" t="str">
        <f t="shared" si="454"/>
        <v/>
      </c>
      <c r="BJ2087" t="str">
        <f t="shared" si="455"/>
        <v>OK</v>
      </c>
      <c r="BK2087" s="130" t="s">
        <v>5302</v>
      </c>
      <c r="BL2087" s="130" t="e">
        <v>#VALUE!</v>
      </c>
      <c r="BM2087" s="131" t="s">
        <v>33</v>
      </c>
      <c r="BN2087" s="131" t="e">
        <v>#VALUE!</v>
      </c>
      <c r="BO2087" t="e">
        <v>#N/A</v>
      </c>
      <c r="BP2087">
        <v>0</v>
      </c>
    </row>
    <row r="2088" spans="1:68" ht="25.2" x14ac:dyDescent="0.3">
      <c r="A2088" s="1"/>
      <c r="B2088" s="47">
        <v>1813</v>
      </c>
      <c r="C2088" s="45">
        <v>1090935</v>
      </c>
      <c r="D2088" s="29"/>
      <c r="E2088" s="29"/>
      <c r="F2088" s="31" t="s">
        <v>1469</v>
      </c>
      <c r="G2088" s="37" t="s">
        <v>92</v>
      </c>
      <c r="H2088" s="148"/>
      <c r="I2088" s="148" t="s">
        <v>32</v>
      </c>
      <c r="J2088" s="147" t="s">
        <v>33</v>
      </c>
      <c r="K2088" s="148">
        <v>0</v>
      </c>
      <c r="L2088" s="148" t="s">
        <v>32</v>
      </c>
      <c r="M2088" s="147" t="s">
        <v>33</v>
      </c>
      <c r="N2088" s="29" t="str">
        <f t="shared" si="447"/>
        <v/>
      </c>
      <c r="O2088" s="29" t="str">
        <f t="shared" si="448"/>
        <v/>
      </c>
      <c r="P2088" s="29" t="str">
        <f t="shared" si="449"/>
        <v/>
      </c>
      <c r="Q2088" s="29" t="str">
        <f t="shared" si="450"/>
        <v/>
      </c>
      <c r="R2088" s="29" t="str">
        <f t="shared" si="451"/>
        <v/>
      </c>
      <c r="S2088" s="29" t="str">
        <f t="shared" si="452"/>
        <v/>
      </c>
      <c r="T2088" s="29" t="str">
        <f t="shared" si="453"/>
        <v/>
      </c>
      <c r="U2088" s="29"/>
      <c r="V2088" s="29"/>
      <c r="W2088" s="30" t="s">
        <v>1467</v>
      </c>
      <c r="X2088" s="37" t="s">
        <v>158</v>
      </c>
      <c r="Y2088" s="146">
        <v>11725</v>
      </c>
      <c r="Z2088" s="33">
        <v>15009</v>
      </c>
      <c r="AA2088" s="34">
        <f t="shared" si="445"/>
        <v>0.28000000000000003</v>
      </c>
      <c r="AB2088" s="33">
        <f t="shared" ref="AB2088:AB2151" si="458">IF(OR(W2088="VLD MLC components",W2088="VLD MLC pipes",W2088="VLD PEX components",W2088="VLD PEX pipes",W2088="VLD PHC components",W2088="VLD PHC pipes"),"По запросу",Z2088)</f>
        <v>15009</v>
      </c>
      <c r="AC2088" s="34">
        <f t="shared" si="446"/>
        <v>0.28008533151677029</v>
      </c>
      <c r="AD2088" s="145">
        <f t="shared" si="457"/>
        <v>12507.5</v>
      </c>
      <c r="AE2088" s="105">
        <v>9770.8330000000005</v>
      </c>
      <c r="AF2088" s="34" t="s">
        <v>36</v>
      </c>
      <c r="AG2088" s="34" t="s">
        <v>36</v>
      </c>
      <c r="AH2088" s="34" t="s">
        <v>36</v>
      </c>
      <c r="AI2088" s="29">
        <v>2.15</v>
      </c>
      <c r="AJ2088" s="29">
        <v>1.8905000000000002E-2</v>
      </c>
      <c r="AK2088" s="29">
        <v>0</v>
      </c>
      <c r="AL2088" s="29">
        <v>0</v>
      </c>
      <c r="AM2088" s="29" t="s">
        <v>28</v>
      </c>
      <c r="AN2088" s="175" t="s">
        <v>27</v>
      </c>
      <c r="AO2088" s="29" t="s">
        <v>28</v>
      </c>
      <c r="AP2088" s="29">
        <v>10</v>
      </c>
      <c r="AQ2088" s="29">
        <v>1790</v>
      </c>
      <c r="AR2088" s="29">
        <v>300</v>
      </c>
      <c r="AS2088" s="29">
        <v>310</v>
      </c>
      <c r="AT2088" s="29">
        <v>21.5</v>
      </c>
      <c r="AU2088" s="144">
        <v>0.16647000000000001</v>
      </c>
      <c r="AV2088" s="36" t="s">
        <v>28</v>
      </c>
      <c r="AW2088" s="102">
        <v>43894</v>
      </c>
      <c r="AX2088" s="129" t="s">
        <v>33</v>
      </c>
      <c r="AY2088" s="106" t="e">
        <v>#N/A</v>
      </c>
      <c r="BD2088" t="s">
        <v>108</v>
      </c>
      <c r="BE2088" t="s">
        <v>4346</v>
      </c>
      <c r="BF2088" t="s">
        <v>4757</v>
      </c>
      <c r="BH2088" t="str">
        <f t="shared" si="454"/>
        <v/>
      </c>
      <c r="BJ2088" t="str">
        <f t="shared" si="455"/>
        <v>OK</v>
      </c>
      <c r="BK2088" s="130" t="s">
        <v>5302</v>
      </c>
      <c r="BL2088" s="130" t="e">
        <v>#VALUE!</v>
      </c>
      <c r="BM2088" s="131" t="s">
        <v>33</v>
      </c>
      <c r="BN2088" s="131" t="e">
        <v>#VALUE!</v>
      </c>
      <c r="BO2088" t="e">
        <v>#N/A</v>
      </c>
      <c r="BP2088">
        <v>0</v>
      </c>
    </row>
    <row r="2089" spans="1:68" ht="25.2" x14ac:dyDescent="0.3">
      <c r="A2089" s="1"/>
      <c r="B2089" s="47">
        <v>1814</v>
      </c>
      <c r="C2089" s="45">
        <v>1090936</v>
      </c>
      <c r="D2089" s="29"/>
      <c r="E2089" s="29"/>
      <c r="F2089" s="31" t="s">
        <v>1470</v>
      </c>
      <c r="G2089" s="37" t="s">
        <v>92</v>
      </c>
      <c r="H2089" s="148"/>
      <c r="I2089" s="148" t="s">
        <v>32</v>
      </c>
      <c r="J2089" s="147" t="s">
        <v>33</v>
      </c>
      <c r="K2089" s="148">
        <v>0</v>
      </c>
      <c r="L2089" s="148" t="s">
        <v>32</v>
      </c>
      <c r="M2089" s="147" t="s">
        <v>33</v>
      </c>
      <c r="N2089" s="29" t="str">
        <f t="shared" si="447"/>
        <v/>
      </c>
      <c r="O2089" s="29" t="str">
        <f t="shared" si="448"/>
        <v/>
      </c>
      <c r="P2089" s="29" t="str">
        <f t="shared" si="449"/>
        <v/>
      </c>
      <c r="Q2089" s="29" t="str">
        <f t="shared" si="450"/>
        <v/>
      </c>
      <c r="R2089" s="29" t="str">
        <f t="shared" si="451"/>
        <v/>
      </c>
      <c r="S2089" s="29" t="str">
        <f t="shared" si="452"/>
        <v/>
      </c>
      <c r="T2089" s="29" t="str">
        <f t="shared" si="453"/>
        <v/>
      </c>
      <c r="U2089" s="29"/>
      <c r="V2089" s="29"/>
      <c r="W2089" s="30" t="s">
        <v>1467</v>
      </c>
      <c r="X2089" s="37" t="s">
        <v>158</v>
      </c>
      <c r="Y2089" s="146">
        <v>14209</v>
      </c>
      <c r="Z2089" s="33">
        <v>18188</v>
      </c>
      <c r="AA2089" s="34">
        <f t="shared" si="445"/>
        <v>0.28000000000000003</v>
      </c>
      <c r="AB2089" s="33">
        <f t="shared" si="458"/>
        <v>18188</v>
      </c>
      <c r="AC2089" s="34">
        <f t="shared" si="446"/>
        <v>0.28003384559177541</v>
      </c>
      <c r="AD2089" s="145">
        <f t="shared" si="457"/>
        <v>15156.666999999999</v>
      </c>
      <c r="AE2089" s="105">
        <v>11840.833000000001</v>
      </c>
      <c r="AF2089" s="34" t="s">
        <v>36</v>
      </c>
      <c r="AG2089" s="34" t="s">
        <v>36</v>
      </c>
      <c r="AH2089" s="34" t="s">
        <v>36</v>
      </c>
      <c r="AI2089" s="29">
        <v>2.61</v>
      </c>
      <c r="AJ2089" s="29">
        <v>2.3227000000000001E-2</v>
      </c>
      <c r="AK2089" s="29">
        <v>0</v>
      </c>
      <c r="AL2089" s="29">
        <v>0</v>
      </c>
      <c r="AM2089" s="29" t="s">
        <v>28</v>
      </c>
      <c r="AN2089" s="175" t="s">
        <v>27</v>
      </c>
      <c r="AO2089" s="29" t="s">
        <v>28</v>
      </c>
      <c r="AP2089" s="29">
        <v>10</v>
      </c>
      <c r="AQ2089" s="29">
        <v>2190</v>
      </c>
      <c r="AR2089" s="29">
        <v>300</v>
      </c>
      <c r="AS2089" s="29">
        <v>310</v>
      </c>
      <c r="AT2089" s="29">
        <v>26.1</v>
      </c>
      <c r="AU2089" s="144">
        <v>0.20366999999999999</v>
      </c>
      <c r="AV2089" s="36" t="s">
        <v>28</v>
      </c>
      <c r="AW2089" s="102">
        <v>43894</v>
      </c>
      <c r="AX2089" s="129" t="s">
        <v>33</v>
      </c>
      <c r="AY2089" s="106" t="e">
        <v>#N/A</v>
      </c>
      <c r="BD2089" t="s">
        <v>108</v>
      </c>
      <c r="BE2089" t="s">
        <v>4346</v>
      </c>
      <c r="BF2089" t="s">
        <v>4757</v>
      </c>
      <c r="BH2089" t="str">
        <f t="shared" si="454"/>
        <v/>
      </c>
      <c r="BJ2089" t="str">
        <f t="shared" si="455"/>
        <v>OK</v>
      </c>
      <c r="BK2089" s="130" t="s">
        <v>5302</v>
      </c>
      <c r="BL2089" s="130" t="e">
        <v>#VALUE!</v>
      </c>
      <c r="BM2089" s="131" t="s">
        <v>33</v>
      </c>
      <c r="BN2089" s="131" t="e">
        <v>#VALUE!</v>
      </c>
      <c r="BO2089" t="e">
        <v>#N/A</v>
      </c>
      <c r="BP2089">
        <v>0</v>
      </c>
    </row>
    <row r="2090" spans="1:68" ht="25.2" x14ac:dyDescent="0.3">
      <c r="A2090" s="1"/>
      <c r="B2090" s="47">
        <v>1815</v>
      </c>
      <c r="C2090" s="45">
        <v>1090937</v>
      </c>
      <c r="D2090" s="29"/>
      <c r="E2090" s="29"/>
      <c r="F2090" s="31" t="s">
        <v>1471</v>
      </c>
      <c r="G2090" s="37" t="s">
        <v>92</v>
      </c>
      <c r="H2090" s="148"/>
      <c r="I2090" s="148" t="s">
        <v>32</v>
      </c>
      <c r="J2090" s="147" t="s">
        <v>33</v>
      </c>
      <c r="K2090" s="148">
        <v>0</v>
      </c>
      <c r="L2090" s="148" t="s">
        <v>32</v>
      </c>
      <c r="M2090" s="147" t="s">
        <v>33</v>
      </c>
      <c r="N2090" s="29" t="str">
        <f t="shared" si="447"/>
        <v/>
      </c>
      <c r="O2090" s="29" t="str">
        <f t="shared" si="448"/>
        <v/>
      </c>
      <c r="P2090" s="29" t="str">
        <f t="shared" si="449"/>
        <v/>
      </c>
      <c r="Q2090" s="29" t="str">
        <f t="shared" si="450"/>
        <v/>
      </c>
      <c r="R2090" s="29" t="str">
        <f t="shared" si="451"/>
        <v/>
      </c>
      <c r="S2090" s="29" t="str">
        <f t="shared" si="452"/>
        <v/>
      </c>
      <c r="T2090" s="29" t="str">
        <f t="shared" si="453"/>
        <v/>
      </c>
      <c r="U2090" s="29"/>
      <c r="V2090" s="29"/>
      <c r="W2090" s="30" t="s">
        <v>1467</v>
      </c>
      <c r="X2090" s="37" t="s">
        <v>158</v>
      </c>
      <c r="Y2090" s="146">
        <v>16415</v>
      </c>
      <c r="Z2090" s="33">
        <v>21012</v>
      </c>
      <c r="AA2090" s="34">
        <f t="shared" si="445"/>
        <v>0.28000000000000003</v>
      </c>
      <c r="AB2090" s="33">
        <f t="shared" si="458"/>
        <v>21012</v>
      </c>
      <c r="AC2090" s="34">
        <f t="shared" si="446"/>
        <v>0.28004870472010474</v>
      </c>
      <c r="AD2090" s="145">
        <f t="shared" si="457"/>
        <v>17510</v>
      </c>
      <c r="AE2090" s="105">
        <v>13679.166999999999</v>
      </c>
      <c r="AF2090" s="34" t="s">
        <v>36</v>
      </c>
      <c r="AG2090" s="34" t="s">
        <v>36</v>
      </c>
      <c r="AH2090" s="34" t="s">
        <v>36</v>
      </c>
      <c r="AI2090" s="29">
        <v>3.11</v>
      </c>
      <c r="AJ2090" s="29">
        <v>2.7550000000000002E-2</v>
      </c>
      <c r="AK2090" s="29">
        <v>0</v>
      </c>
      <c r="AL2090" s="29">
        <v>0</v>
      </c>
      <c r="AM2090" s="29" t="s">
        <v>28</v>
      </c>
      <c r="AN2090" s="175" t="s">
        <v>27</v>
      </c>
      <c r="AO2090" s="29" t="s">
        <v>28</v>
      </c>
      <c r="AP2090" s="29">
        <v>10</v>
      </c>
      <c r="AQ2090" s="29">
        <v>2190</v>
      </c>
      <c r="AR2090" s="29">
        <v>300</v>
      </c>
      <c r="AS2090" s="29">
        <v>310</v>
      </c>
      <c r="AT2090" s="29">
        <v>31.1</v>
      </c>
      <c r="AU2090" s="144">
        <v>0.20366999999999999</v>
      </c>
      <c r="AV2090" s="36" t="s">
        <v>28</v>
      </c>
      <c r="AW2090" s="102">
        <v>43894</v>
      </c>
      <c r="AX2090" s="129" t="s">
        <v>33</v>
      </c>
      <c r="AY2090" s="106" t="e">
        <v>#N/A</v>
      </c>
      <c r="BD2090" t="s">
        <v>108</v>
      </c>
      <c r="BE2090" t="s">
        <v>4346</v>
      </c>
      <c r="BF2090" t="s">
        <v>4757</v>
      </c>
      <c r="BH2090" t="str">
        <f t="shared" si="454"/>
        <v/>
      </c>
      <c r="BJ2090" t="str">
        <f t="shared" si="455"/>
        <v>OK</v>
      </c>
      <c r="BK2090" s="130" t="s">
        <v>5302</v>
      </c>
      <c r="BL2090" s="130" t="e">
        <v>#VALUE!</v>
      </c>
      <c r="BM2090" s="131" t="s">
        <v>33</v>
      </c>
      <c r="BN2090" s="131" t="e">
        <v>#VALUE!</v>
      </c>
      <c r="BO2090" t="e">
        <v>#N/A</v>
      </c>
      <c r="BP2090">
        <v>0</v>
      </c>
    </row>
    <row r="2091" spans="1:68" ht="25.2" x14ac:dyDescent="0.3">
      <c r="A2091" s="1"/>
      <c r="B2091" s="47">
        <v>1816</v>
      </c>
      <c r="C2091" s="45">
        <v>1047319</v>
      </c>
      <c r="D2091" s="40" t="s">
        <v>33</v>
      </c>
      <c r="E2091" s="40"/>
      <c r="F2091" s="39" t="s">
        <v>1472</v>
      </c>
      <c r="G2091" s="29" t="s">
        <v>58</v>
      </c>
      <c r="H2091" s="70" t="s">
        <v>69</v>
      </c>
      <c r="I2091" s="148" t="s">
        <v>32</v>
      </c>
      <c r="J2091" s="147" t="s">
        <v>33</v>
      </c>
      <c r="K2091" s="148">
        <v>0</v>
      </c>
      <c r="L2091" s="148" t="s">
        <v>32</v>
      </c>
      <c r="M2091" s="147">
        <v>42457</v>
      </c>
      <c r="N2091" s="29" t="str">
        <f t="shared" si="447"/>
        <v/>
      </c>
      <c r="O2091" s="29" t="str">
        <f t="shared" si="448"/>
        <v/>
      </c>
      <c r="P2091" s="29" t="str">
        <f t="shared" si="449"/>
        <v/>
      </c>
      <c r="Q2091" s="29" t="str">
        <f t="shared" si="450"/>
        <v/>
      </c>
      <c r="R2091" s="29" t="str">
        <f t="shared" si="451"/>
        <v/>
      </c>
      <c r="S2091" s="29" t="str">
        <f t="shared" si="452"/>
        <v/>
      </c>
      <c r="T2091" s="29" t="str">
        <f t="shared" si="453"/>
        <v/>
      </c>
      <c r="U2091" s="46" t="s">
        <v>33</v>
      </c>
      <c r="V2091" s="46"/>
      <c r="W2091" s="38" t="s">
        <v>1467</v>
      </c>
      <c r="X2091" s="29" t="s">
        <v>158</v>
      </c>
      <c r="Y2091" s="146">
        <v>43463</v>
      </c>
      <c r="Z2091" s="33">
        <v>47809</v>
      </c>
      <c r="AA2091" s="34">
        <f t="shared" si="445"/>
        <v>0.1</v>
      </c>
      <c r="AB2091" s="33">
        <f t="shared" si="458"/>
        <v>47809</v>
      </c>
      <c r="AC2091" s="34">
        <f t="shared" si="446"/>
        <v>9.9993078250529541E-2</v>
      </c>
      <c r="AD2091" s="145">
        <f t="shared" si="457"/>
        <v>39840.832999999999</v>
      </c>
      <c r="AE2091" s="105">
        <v>36219.167000000001</v>
      </c>
      <c r="AF2091" s="34" t="s">
        <v>36</v>
      </c>
      <c r="AG2091" s="34" t="s">
        <v>138</v>
      </c>
      <c r="AH2091" s="34" t="s">
        <v>138</v>
      </c>
      <c r="AI2091" s="29">
        <v>32.4</v>
      </c>
      <c r="AJ2091" s="29">
        <v>0.10584</v>
      </c>
      <c r="AK2091" s="29">
        <v>0</v>
      </c>
      <c r="AL2091" s="29">
        <v>0</v>
      </c>
      <c r="AM2091" s="29" t="s">
        <v>27</v>
      </c>
      <c r="AN2091" s="175" t="s">
        <v>27</v>
      </c>
      <c r="AO2091" s="29" t="s">
        <v>27</v>
      </c>
      <c r="AP2091" s="29">
        <v>1</v>
      </c>
      <c r="AQ2091" s="29">
        <v>2100</v>
      </c>
      <c r="AR2091" s="29">
        <v>1200</v>
      </c>
      <c r="AS2091" s="29">
        <v>42</v>
      </c>
      <c r="AT2091" s="29">
        <v>32.4</v>
      </c>
      <c r="AU2091" s="144">
        <v>0.10584</v>
      </c>
      <c r="AV2091" s="36" t="s">
        <v>28</v>
      </c>
      <c r="AW2091" s="102" t="s">
        <v>33</v>
      </c>
      <c r="AX2091" s="129" t="s">
        <v>33</v>
      </c>
      <c r="AY2091" s="106" t="e">
        <v>#N/A</v>
      </c>
      <c r="BD2091" t="s">
        <v>3766</v>
      </c>
      <c r="BE2091" t="s">
        <v>4379</v>
      </c>
      <c r="BF2091" t="s">
        <v>4749</v>
      </c>
      <c r="BH2091" t="str">
        <f t="shared" si="454"/>
        <v/>
      </c>
      <c r="BJ2091" t="str">
        <f t="shared" si="455"/>
        <v>OK</v>
      </c>
      <c r="BK2091" s="130" t="s">
        <v>5302</v>
      </c>
      <c r="BL2091" s="130" t="e">
        <v>#VALUE!</v>
      </c>
      <c r="BM2091" s="131" t="s">
        <v>33</v>
      </c>
      <c r="BN2091" s="131" t="e">
        <v>#VALUE!</v>
      </c>
      <c r="BO2091" t="e">
        <v>#N/A</v>
      </c>
      <c r="BP2091">
        <v>0</v>
      </c>
    </row>
    <row r="2092" spans="1:68" ht="25.2" x14ac:dyDescent="0.3">
      <c r="A2092" s="1"/>
      <c r="B2092" s="47">
        <v>1817</v>
      </c>
      <c r="C2092" s="45">
        <v>1020506</v>
      </c>
      <c r="D2092" s="40" t="s">
        <v>33</v>
      </c>
      <c r="E2092" s="40"/>
      <c r="F2092" s="39" t="s">
        <v>1473</v>
      </c>
      <c r="G2092" s="29" t="s">
        <v>58</v>
      </c>
      <c r="H2092" s="70" t="s">
        <v>82</v>
      </c>
      <c r="I2092" s="148" t="s">
        <v>32</v>
      </c>
      <c r="J2092" s="147" t="s">
        <v>33</v>
      </c>
      <c r="K2092" s="148">
        <v>0</v>
      </c>
      <c r="L2092" s="148" t="s">
        <v>32</v>
      </c>
      <c r="M2092" s="147">
        <v>42457</v>
      </c>
      <c r="N2092" s="29" t="str">
        <f t="shared" si="447"/>
        <v/>
      </c>
      <c r="O2092" s="29" t="str">
        <f t="shared" si="448"/>
        <v/>
      </c>
      <c r="P2092" s="29" t="str">
        <f t="shared" si="449"/>
        <v/>
      </c>
      <c r="Q2092" s="29" t="str">
        <f t="shared" si="450"/>
        <v/>
      </c>
      <c r="R2092" s="29" t="str">
        <f t="shared" si="451"/>
        <v/>
      </c>
      <c r="S2092" s="29" t="str">
        <f t="shared" si="452"/>
        <v/>
      </c>
      <c r="T2092" s="29" t="str">
        <f t="shared" si="453"/>
        <v/>
      </c>
      <c r="U2092" s="46" t="s">
        <v>33</v>
      </c>
      <c r="V2092" s="46"/>
      <c r="W2092" s="38" t="s">
        <v>1467</v>
      </c>
      <c r="X2092" s="29" t="s">
        <v>158</v>
      </c>
      <c r="Y2092" s="146">
        <v>17343</v>
      </c>
      <c r="Z2092" s="33">
        <v>22199</v>
      </c>
      <c r="AA2092" s="34">
        <f t="shared" si="445"/>
        <v>0.28000000000000003</v>
      </c>
      <c r="AB2092" s="33">
        <f t="shared" si="458"/>
        <v>22199</v>
      </c>
      <c r="AC2092" s="34">
        <f t="shared" si="446"/>
        <v>0.27999771665801776</v>
      </c>
      <c r="AD2092" s="145">
        <f t="shared" si="457"/>
        <v>18499.167000000001</v>
      </c>
      <c r="AE2092" s="105">
        <v>14452.5</v>
      </c>
      <c r="AF2092" s="34" t="s">
        <v>36</v>
      </c>
      <c r="AG2092" s="34" t="s">
        <v>138</v>
      </c>
      <c r="AH2092" s="34" t="s">
        <v>138</v>
      </c>
      <c r="AI2092" s="29">
        <v>36</v>
      </c>
      <c r="AJ2092" s="29">
        <v>0.12</v>
      </c>
      <c r="AK2092" s="29">
        <v>0</v>
      </c>
      <c r="AL2092" s="29">
        <v>0</v>
      </c>
      <c r="AM2092" s="29" t="s">
        <v>28</v>
      </c>
      <c r="AN2092" s="175" t="s">
        <v>27</v>
      </c>
      <c r="AO2092" s="29" t="s">
        <v>27</v>
      </c>
      <c r="AP2092" s="29">
        <v>1</v>
      </c>
      <c r="AQ2092" s="29">
        <v>2000</v>
      </c>
      <c r="AR2092" s="29">
        <v>1200</v>
      </c>
      <c r="AS2092" s="29">
        <v>1200</v>
      </c>
      <c r="AT2092" s="29"/>
      <c r="AU2092" s="144"/>
      <c r="AV2092" s="36" t="s">
        <v>28</v>
      </c>
      <c r="AW2092" s="102" t="s">
        <v>33</v>
      </c>
      <c r="AX2092" s="129" t="s">
        <v>33</v>
      </c>
      <c r="AY2092" s="106" t="e">
        <v>#N/A</v>
      </c>
      <c r="BD2092" t="s">
        <v>3767</v>
      </c>
      <c r="BE2092" t="s">
        <v>4379</v>
      </c>
      <c r="BF2092" t="s">
        <v>4749</v>
      </c>
      <c r="BH2092" t="str">
        <f t="shared" si="454"/>
        <v/>
      </c>
      <c r="BJ2092" t="str">
        <f t="shared" si="455"/>
        <v>OK</v>
      </c>
      <c r="BK2092" s="130" t="s">
        <v>5302</v>
      </c>
      <c r="BL2092" s="130" t="e">
        <v>#VALUE!</v>
      </c>
      <c r="BM2092" s="131" t="s">
        <v>33</v>
      </c>
      <c r="BN2092" s="131" t="e">
        <v>#VALUE!</v>
      </c>
      <c r="BO2092" t="e">
        <v>#N/A</v>
      </c>
      <c r="BP2092">
        <v>0</v>
      </c>
    </row>
    <row r="2093" spans="1:68" ht="25.2" x14ac:dyDescent="0.3">
      <c r="A2093" s="1"/>
      <c r="B2093" s="47">
        <v>1818</v>
      </c>
      <c r="C2093" s="45">
        <v>1061171</v>
      </c>
      <c r="D2093" s="29"/>
      <c r="E2093" s="29"/>
      <c r="F2093" s="39" t="s">
        <v>1474</v>
      </c>
      <c r="G2093" s="29" t="s">
        <v>47</v>
      </c>
      <c r="H2093" s="70" t="s">
        <v>4779</v>
      </c>
      <c r="I2093" s="148" t="s">
        <v>32</v>
      </c>
      <c r="J2093" s="147" t="s">
        <v>33</v>
      </c>
      <c r="K2093" s="148">
        <v>0</v>
      </c>
      <c r="L2093" s="148" t="s">
        <v>32</v>
      </c>
      <c r="M2093" s="147" t="s">
        <v>33</v>
      </c>
      <c r="N2093" s="29" t="str">
        <f t="shared" si="447"/>
        <v/>
      </c>
      <c r="O2093" s="29" t="str">
        <f t="shared" si="448"/>
        <v/>
      </c>
      <c r="P2093" s="29" t="str">
        <f t="shared" si="449"/>
        <v/>
      </c>
      <c r="Q2093" s="29" t="str">
        <f t="shared" si="450"/>
        <v/>
      </c>
      <c r="R2093" s="29" t="str">
        <f t="shared" si="451"/>
        <v/>
      </c>
      <c r="S2093" s="29" t="str">
        <f t="shared" si="452"/>
        <v/>
      </c>
      <c r="T2093" s="29" t="str">
        <f t="shared" si="453"/>
        <v/>
      </c>
      <c r="U2093" s="29"/>
      <c r="V2093" s="29"/>
      <c r="W2093" s="32" t="s">
        <v>1467</v>
      </c>
      <c r="X2093" s="29" t="s">
        <v>158</v>
      </c>
      <c r="Y2093" s="146">
        <v>15273</v>
      </c>
      <c r="Z2093" s="33">
        <v>19549</v>
      </c>
      <c r="AA2093" s="34">
        <f t="shared" si="445"/>
        <v>0.28000000000000003</v>
      </c>
      <c r="AB2093" s="33">
        <f t="shared" si="458"/>
        <v>19549</v>
      </c>
      <c r="AC2093" s="34">
        <f t="shared" si="446"/>
        <v>0.27997116480062861</v>
      </c>
      <c r="AD2093" s="145">
        <f t="shared" si="457"/>
        <v>16290.833000000001</v>
      </c>
      <c r="AE2093" s="105">
        <v>12727.5</v>
      </c>
      <c r="AF2093" s="34" t="s">
        <v>36</v>
      </c>
      <c r="AG2093" s="34" t="s">
        <v>36</v>
      </c>
      <c r="AH2093" s="34" t="s">
        <v>36</v>
      </c>
      <c r="AI2093" s="29">
        <v>19</v>
      </c>
      <c r="AJ2093" s="29">
        <v>1.89E-2</v>
      </c>
      <c r="AK2093" s="29">
        <v>1</v>
      </c>
      <c r="AL2093" s="29">
        <v>0</v>
      </c>
      <c r="AM2093" s="29" t="s">
        <v>28</v>
      </c>
      <c r="AN2093" s="158" t="s">
        <v>28</v>
      </c>
      <c r="AO2093" s="29" t="s">
        <v>28</v>
      </c>
      <c r="AP2093" s="29">
        <v>1</v>
      </c>
      <c r="AQ2093" s="29">
        <v>2010</v>
      </c>
      <c r="AR2093" s="29">
        <v>640</v>
      </c>
      <c r="AS2093" s="29">
        <v>370</v>
      </c>
      <c r="AT2093" s="29"/>
      <c r="AU2093" s="144"/>
      <c r="AV2093" s="36" t="s">
        <v>28</v>
      </c>
      <c r="AW2093" s="102" t="s">
        <v>33</v>
      </c>
      <c r="AX2093" s="129" t="s">
        <v>33</v>
      </c>
      <c r="AY2093" s="106">
        <v>3910</v>
      </c>
      <c r="BD2093" t="s">
        <v>1475</v>
      </c>
      <c r="BE2093" t="s">
        <v>4346</v>
      </c>
      <c r="BF2093" t="s">
        <v>4740</v>
      </c>
      <c r="BH2093" t="str">
        <f t="shared" si="454"/>
        <v>AV</v>
      </c>
      <c r="BJ2093" t="str">
        <f t="shared" si="455"/>
        <v>OK</v>
      </c>
      <c r="BK2093" s="130">
        <v>19549</v>
      </c>
      <c r="BL2093" s="130" t="s">
        <v>37</v>
      </c>
      <c r="BM2093" s="131" t="s">
        <v>33</v>
      </c>
      <c r="BN2093" s="131" t="e">
        <v>#VALUE!</v>
      </c>
      <c r="BO2093">
        <v>19549</v>
      </c>
      <c r="BP2093">
        <v>0</v>
      </c>
    </row>
    <row r="2094" spans="1:68" ht="25.2" x14ac:dyDescent="0.3">
      <c r="A2094" s="1"/>
      <c r="B2094" s="47">
        <v>1819</v>
      </c>
      <c r="C2094" s="45">
        <v>1061172</v>
      </c>
      <c r="D2094" s="29"/>
      <c r="E2094" s="29"/>
      <c r="F2094" s="31" t="s">
        <v>1476</v>
      </c>
      <c r="G2094" s="29" t="s">
        <v>31</v>
      </c>
      <c r="H2094" s="148"/>
      <c r="I2094" s="148" t="s">
        <v>32</v>
      </c>
      <c r="J2094" s="147" t="s">
        <v>33</v>
      </c>
      <c r="K2094" s="148">
        <v>0</v>
      </c>
      <c r="L2094" s="148" t="s">
        <v>32</v>
      </c>
      <c r="M2094" s="147" t="s">
        <v>444</v>
      </c>
      <c r="N2094" s="29" t="str">
        <f t="shared" si="447"/>
        <v/>
      </c>
      <c r="O2094" s="29" t="str">
        <f t="shared" si="448"/>
        <v/>
      </c>
      <c r="P2094" s="29" t="str">
        <f t="shared" si="449"/>
        <v/>
      </c>
      <c r="Q2094" s="29" t="str">
        <f t="shared" si="450"/>
        <v/>
      </c>
      <c r="R2094" s="29" t="str">
        <f t="shared" si="451"/>
        <v/>
      </c>
      <c r="S2094" s="29" t="str">
        <f t="shared" si="452"/>
        <v/>
      </c>
      <c r="T2094" s="29" t="str">
        <f t="shared" si="453"/>
        <v/>
      </c>
      <c r="U2094" s="29"/>
      <c r="V2094" s="29"/>
      <c r="W2094" s="32" t="s">
        <v>1467</v>
      </c>
      <c r="X2094" s="29" t="s">
        <v>158</v>
      </c>
      <c r="Y2094" s="146">
        <v>14033</v>
      </c>
      <c r="Z2094" s="33">
        <v>17962</v>
      </c>
      <c r="AA2094" s="34">
        <f t="shared" si="445"/>
        <v>0.28000000000000003</v>
      </c>
      <c r="AB2094" s="33">
        <f t="shared" si="458"/>
        <v>17962</v>
      </c>
      <c r="AC2094" s="34">
        <f t="shared" si="446"/>
        <v>0.27998283246681882</v>
      </c>
      <c r="AD2094" s="145">
        <f t="shared" si="457"/>
        <v>14968.333000000001</v>
      </c>
      <c r="AE2094" s="105">
        <v>11694.166999999999</v>
      </c>
      <c r="AF2094" s="34" t="s">
        <v>36</v>
      </c>
      <c r="AG2094" s="34" t="s">
        <v>36</v>
      </c>
      <c r="AH2094" s="34" t="s">
        <v>36</v>
      </c>
      <c r="AI2094" s="29">
        <v>11</v>
      </c>
      <c r="AJ2094" s="29">
        <v>1.116E-2</v>
      </c>
      <c r="AK2094" s="29">
        <v>0</v>
      </c>
      <c r="AL2094" s="29">
        <v>0</v>
      </c>
      <c r="AM2094" s="29" t="s">
        <v>28</v>
      </c>
      <c r="AN2094" s="175" t="s">
        <v>27</v>
      </c>
      <c r="AO2094" s="29" t="s">
        <v>28</v>
      </c>
      <c r="AP2094" s="29">
        <v>1</v>
      </c>
      <c r="AQ2094" s="29">
        <v>1200</v>
      </c>
      <c r="AR2094" s="29">
        <v>625</v>
      </c>
      <c r="AS2094" s="29">
        <v>15</v>
      </c>
      <c r="AT2094" s="29"/>
      <c r="AU2094" s="144"/>
      <c r="AV2094" s="36" t="s">
        <v>28</v>
      </c>
      <c r="AW2094" s="102" t="s">
        <v>33</v>
      </c>
      <c r="AX2094" s="129" t="s">
        <v>33</v>
      </c>
      <c r="AY2094" s="106">
        <v>346</v>
      </c>
      <c r="BD2094" t="s">
        <v>1475</v>
      </c>
      <c r="BE2094" t="s">
        <v>4346</v>
      </c>
      <c r="BF2094" t="s">
        <v>4740</v>
      </c>
      <c r="BH2094" t="str">
        <f t="shared" si="454"/>
        <v/>
      </c>
      <c r="BJ2094" t="str">
        <f t="shared" si="455"/>
        <v>OK</v>
      </c>
      <c r="BK2094" s="130" t="s">
        <v>5302</v>
      </c>
      <c r="BL2094" s="130" t="e">
        <v>#VALUE!</v>
      </c>
      <c r="BM2094" s="131" t="s">
        <v>33</v>
      </c>
      <c r="BN2094" s="131" t="e">
        <v>#VALUE!</v>
      </c>
      <c r="BO2094" t="e">
        <v>#N/A</v>
      </c>
      <c r="BP2094">
        <v>0</v>
      </c>
    </row>
    <row r="2095" spans="1:68" ht="25.2" x14ac:dyDescent="0.3">
      <c r="A2095" s="1"/>
      <c r="B2095" s="47">
        <v>1820</v>
      </c>
      <c r="C2095" s="45">
        <v>1061173</v>
      </c>
      <c r="D2095" s="29"/>
      <c r="E2095" s="29"/>
      <c r="F2095" s="31" t="s">
        <v>1477</v>
      </c>
      <c r="G2095" s="29" t="s">
        <v>31</v>
      </c>
      <c r="H2095" s="148"/>
      <c r="I2095" s="148" t="s">
        <v>32</v>
      </c>
      <c r="J2095" s="147" t="s">
        <v>33</v>
      </c>
      <c r="K2095" s="148">
        <v>0</v>
      </c>
      <c r="L2095" s="148" t="s">
        <v>32</v>
      </c>
      <c r="M2095" s="147" t="s">
        <v>444</v>
      </c>
      <c r="N2095" s="29" t="str">
        <f t="shared" si="447"/>
        <v/>
      </c>
      <c r="O2095" s="29" t="str">
        <f t="shared" si="448"/>
        <v/>
      </c>
      <c r="P2095" s="29" t="str">
        <f t="shared" si="449"/>
        <v/>
      </c>
      <c r="Q2095" s="29" t="str">
        <f t="shared" si="450"/>
        <v/>
      </c>
      <c r="R2095" s="29" t="str">
        <f t="shared" si="451"/>
        <v/>
      </c>
      <c r="S2095" s="29" t="str">
        <f t="shared" si="452"/>
        <v/>
      </c>
      <c r="T2095" s="29" t="str">
        <f t="shared" si="453"/>
        <v/>
      </c>
      <c r="U2095" s="29"/>
      <c r="V2095" s="29"/>
      <c r="W2095" s="32" t="s">
        <v>1467</v>
      </c>
      <c r="X2095" s="29" t="s">
        <v>158</v>
      </c>
      <c r="Y2095" s="146">
        <v>10233</v>
      </c>
      <c r="Z2095" s="33">
        <v>13098</v>
      </c>
      <c r="AA2095" s="34">
        <f t="shared" si="445"/>
        <v>0.28000000000000003</v>
      </c>
      <c r="AB2095" s="33">
        <f t="shared" si="458"/>
        <v>13098</v>
      </c>
      <c r="AC2095" s="34">
        <f t="shared" si="446"/>
        <v>0.27997654646731163</v>
      </c>
      <c r="AD2095" s="145">
        <f t="shared" si="457"/>
        <v>10915</v>
      </c>
      <c r="AE2095" s="105">
        <v>8527.5</v>
      </c>
      <c r="AF2095" s="34" t="s">
        <v>36</v>
      </c>
      <c r="AG2095" s="34" t="s">
        <v>36</v>
      </c>
      <c r="AH2095" s="34" t="s">
        <v>36</v>
      </c>
      <c r="AI2095" s="29">
        <v>7.3</v>
      </c>
      <c r="AJ2095" s="29">
        <v>7.4999999999999997E-3</v>
      </c>
      <c r="AK2095" s="29">
        <v>0</v>
      </c>
      <c r="AL2095" s="29">
        <v>0</v>
      </c>
      <c r="AM2095" s="29" t="s">
        <v>28</v>
      </c>
      <c r="AN2095" s="175" t="s">
        <v>27</v>
      </c>
      <c r="AO2095" s="29" t="s">
        <v>28</v>
      </c>
      <c r="AP2095" s="29">
        <v>1</v>
      </c>
      <c r="AQ2095" s="29">
        <v>800</v>
      </c>
      <c r="AR2095" s="29">
        <v>625</v>
      </c>
      <c r="AS2095" s="29">
        <v>15</v>
      </c>
      <c r="AT2095" s="29"/>
      <c r="AU2095" s="144"/>
      <c r="AV2095" s="36" t="s">
        <v>28</v>
      </c>
      <c r="AW2095" s="102" t="s">
        <v>33</v>
      </c>
      <c r="AX2095" s="129" t="s">
        <v>33</v>
      </c>
      <c r="AY2095" s="106">
        <v>122</v>
      </c>
      <c r="BD2095" t="s">
        <v>1475</v>
      </c>
      <c r="BE2095" t="s">
        <v>4346</v>
      </c>
      <c r="BF2095" t="s">
        <v>4740</v>
      </c>
      <c r="BH2095" t="str">
        <f t="shared" si="454"/>
        <v/>
      </c>
      <c r="BJ2095" t="str">
        <f t="shared" si="455"/>
        <v>OK</v>
      </c>
      <c r="BK2095" s="130" t="s">
        <v>5302</v>
      </c>
      <c r="BL2095" s="130" t="e">
        <v>#VALUE!</v>
      </c>
      <c r="BM2095" s="131" t="s">
        <v>33</v>
      </c>
      <c r="BN2095" s="131" t="e">
        <v>#VALUE!</v>
      </c>
      <c r="BO2095" t="e">
        <v>#N/A</v>
      </c>
      <c r="BP2095">
        <v>0</v>
      </c>
    </row>
    <row r="2096" spans="1:68" ht="25.2" x14ac:dyDescent="0.3">
      <c r="A2096" s="1"/>
      <c r="B2096" s="47">
        <v>1821</v>
      </c>
      <c r="C2096" s="45">
        <v>1063926</v>
      </c>
      <c r="D2096" s="28">
        <v>1061645</v>
      </c>
      <c r="E2096" s="28"/>
      <c r="F2096" s="31" t="s">
        <v>1478</v>
      </c>
      <c r="G2096" s="37" t="s">
        <v>31</v>
      </c>
      <c r="H2096" s="70" t="s">
        <v>4779</v>
      </c>
      <c r="I2096" s="148" t="s">
        <v>32</v>
      </c>
      <c r="J2096" s="147" t="s">
        <v>33</v>
      </c>
      <c r="K2096" s="148">
        <v>0</v>
      </c>
      <c r="L2096" s="148" t="s">
        <v>32</v>
      </c>
      <c r="M2096" s="147" t="s">
        <v>33</v>
      </c>
      <c r="N2096" s="29">
        <f t="shared" si="447"/>
        <v>1061645</v>
      </c>
      <c r="O2096" s="29" t="str">
        <f t="shared" si="448"/>
        <v/>
      </c>
      <c r="P2096" s="29" t="str">
        <f t="shared" si="449"/>
        <v/>
      </c>
      <c r="Q2096" s="29" t="str">
        <f t="shared" si="450"/>
        <v/>
      </c>
      <c r="R2096" s="29" t="str">
        <f t="shared" si="451"/>
        <v/>
      </c>
      <c r="S2096" s="29" t="str">
        <f t="shared" si="452"/>
        <v/>
      </c>
      <c r="T2096" s="29" t="str">
        <f t="shared" si="453"/>
        <v/>
      </c>
      <c r="U2096" s="29"/>
      <c r="V2096" s="29"/>
      <c r="W2096" s="32" t="s">
        <v>1467</v>
      </c>
      <c r="X2096" s="29" t="s">
        <v>158</v>
      </c>
      <c r="Y2096" s="146">
        <v>4608</v>
      </c>
      <c r="Z2096" s="33">
        <v>5898</v>
      </c>
      <c r="AA2096" s="34">
        <f t="shared" si="445"/>
        <v>0.28000000000000003</v>
      </c>
      <c r="AB2096" s="33">
        <f t="shared" si="458"/>
        <v>5898</v>
      </c>
      <c r="AC2096" s="34">
        <f t="shared" si="446"/>
        <v>0.27994791666666669</v>
      </c>
      <c r="AD2096" s="145">
        <f t="shared" si="457"/>
        <v>4915</v>
      </c>
      <c r="AE2096" s="105">
        <v>3840</v>
      </c>
      <c r="AF2096" s="34" t="s">
        <v>36</v>
      </c>
      <c r="AG2096" s="34" t="s">
        <v>36</v>
      </c>
      <c r="AH2096" s="34" t="s">
        <v>36</v>
      </c>
      <c r="AI2096" s="29">
        <v>19</v>
      </c>
      <c r="AJ2096" s="29">
        <v>1.89E-2</v>
      </c>
      <c r="AK2096" s="29">
        <v>2</v>
      </c>
      <c r="AL2096" s="29">
        <v>0</v>
      </c>
      <c r="AM2096" s="29" t="s">
        <v>28</v>
      </c>
      <c r="AN2096" s="158" t="s">
        <v>28</v>
      </c>
      <c r="AO2096" s="29" t="s">
        <v>28</v>
      </c>
      <c r="AP2096" s="29">
        <v>1</v>
      </c>
      <c r="AQ2096" s="29">
        <v>2050</v>
      </c>
      <c r="AR2096" s="29">
        <v>675</v>
      </c>
      <c r="AS2096" s="29">
        <v>500</v>
      </c>
      <c r="AT2096" s="29"/>
      <c r="AU2096" s="144"/>
      <c r="AV2096" s="36" t="s">
        <v>28</v>
      </c>
      <c r="AW2096" s="102" t="s">
        <v>33</v>
      </c>
      <c r="AX2096" s="129" t="s">
        <v>33</v>
      </c>
      <c r="AY2096" s="106">
        <v>191</v>
      </c>
      <c r="BD2096" t="s">
        <v>1475</v>
      </c>
      <c r="BE2096" t="s">
        <v>4368</v>
      </c>
      <c r="BF2096" t="s">
        <v>4740</v>
      </c>
      <c r="BH2096" t="str">
        <f t="shared" si="454"/>
        <v>AV</v>
      </c>
      <c r="BJ2096" t="str">
        <f t="shared" si="455"/>
        <v>OK</v>
      </c>
      <c r="BK2096" s="130">
        <v>5898</v>
      </c>
      <c r="BL2096" s="130" t="s">
        <v>37</v>
      </c>
      <c r="BM2096" s="131" t="s">
        <v>33</v>
      </c>
      <c r="BN2096" s="131" t="e">
        <v>#VALUE!</v>
      </c>
      <c r="BO2096">
        <v>5898</v>
      </c>
      <c r="BP2096">
        <v>0</v>
      </c>
    </row>
    <row r="2097" spans="1:68" x14ac:dyDescent="0.3">
      <c r="A2097" s="1"/>
      <c r="B2097" s="47">
        <v>1822</v>
      </c>
      <c r="C2097" s="124" t="s">
        <v>5297</v>
      </c>
      <c r="D2097" s="64"/>
      <c r="E2097" s="64"/>
      <c r="F2097" s="39"/>
      <c r="G2097" s="65"/>
      <c r="H2097" s="66"/>
      <c r="I2097" s="148" t="s">
        <v>33</v>
      </c>
      <c r="J2097" s="147" t="s">
        <v>33</v>
      </c>
      <c r="K2097" s="148" t="e">
        <v>#N/A</v>
      </c>
      <c r="L2097" s="148" t="s">
        <v>32</v>
      </c>
      <c r="M2097" s="147" t="s">
        <v>33</v>
      </c>
      <c r="N2097" s="29" t="str">
        <f t="shared" si="447"/>
        <v/>
      </c>
      <c r="O2097" s="29" t="str">
        <f t="shared" si="448"/>
        <v/>
      </c>
      <c r="P2097" s="29" t="str">
        <f t="shared" si="449"/>
        <v/>
      </c>
      <c r="Q2097" s="29" t="str">
        <f t="shared" si="450"/>
        <v/>
      </c>
      <c r="R2097" s="29" t="str">
        <f t="shared" si="451"/>
        <v/>
      </c>
      <c r="S2097" s="29" t="str">
        <f t="shared" si="452"/>
        <v/>
      </c>
      <c r="T2097" s="29" t="str">
        <f t="shared" si="453"/>
        <v/>
      </c>
      <c r="U2097" s="64"/>
      <c r="V2097" s="64"/>
      <c r="W2097" s="67"/>
      <c r="X2097" s="65"/>
      <c r="Y2097" s="146">
        <v>0</v>
      </c>
      <c r="Z2097" s="33"/>
      <c r="AA2097" s="34" t="e">
        <f t="shared" si="445"/>
        <v>#DIV/0!</v>
      </c>
      <c r="AB2097" s="33">
        <f t="shared" si="458"/>
        <v>0</v>
      </c>
      <c r="AC2097" s="34" t="e">
        <f t="shared" si="446"/>
        <v>#DIV/0!</v>
      </c>
      <c r="AD2097" s="145"/>
      <c r="AE2097" s="105">
        <v>0</v>
      </c>
      <c r="AF2097" s="34" t="e">
        <v>#N/A</v>
      </c>
      <c r="AG2097" s="34" t="e">
        <v>#N/A</v>
      </c>
      <c r="AH2097" s="34" t="e">
        <v>#N/A</v>
      </c>
      <c r="AI2097" s="29"/>
      <c r="AJ2097" s="29"/>
      <c r="AK2097" s="29">
        <v>0</v>
      </c>
      <c r="AL2097" s="29">
        <v>0</v>
      </c>
      <c r="AM2097" s="29" t="s">
        <v>27</v>
      </c>
      <c r="AN2097" s="44" t="s">
        <v>27</v>
      </c>
      <c r="AO2097" s="29" t="s">
        <v>28</v>
      </c>
      <c r="AP2097" s="65" t="s">
        <v>33</v>
      </c>
      <c r="AQ2097" s="29"/>
      <c r="AR2097" s="29"/>
      <c r="AS2097" s="29"/>
      <c r="AT2097" s="29"/>
      <c r="AU2097" s="144"/>
      <c r="AV2097" s="36" t="s">
        <v>33</v>
      </c>
      <c r="AW2097" s="102" t="s">
        <v>33</v>
      </c>
      <c r="AX2097" s="129" t="s">
        <v>5288</v>
      </c>
      <c r="AY2097" s="106" t="e">
        <v>#N/A</v>
      </c>
      <c r="BD2097" t="e">
        <v>#N/A</v>
      </c>
      <c r="BE2097" t="e">
        <v>#N/A</v>
      </c>
      <c r="BF2097" t="e">
        <v>#N/A</v>
      </c>
      <c r="BH2097" t="str">
        <f t="shared" si="454"/>
        <v/>
      </c>
      <c r="BJ2097" t="str">
        <f t="shared" si="455"/>
        <v>OK</v>
      </c>
      <c r="BK2097" s="130" t="s">
        <v>5302</v>
      </c>
      <c r="BL2097" s="130" t="e">
        <v>#VALUE!</v>
      </c>
      <c r="BM2097" s="131" t="s">
        <v>33</v>
      </c>
      <c r="BN2097" s="131" t="s">
        <v>37</v>
      </c>
      <c r="BO2097" t="e">
        <v>#N/A</v>
      </c>
      <c r="BP2097">
        <v>0</v>
      </c>
    </row>
    <row r="2098" spans="1:68" x14ac:dyDescent="0.3">
      <c r="A2098" s="1"/>
      <c r="B2098" s="47">
        <v>1823</v>
      </c>
      <c r="C2098" s="45">
        <v>1093286</v>
      </c>
      <c r="D2098" s="29"/>
      <c r="E2098" s="29"/>
      <c r="F2098" s="32" t="s">
        <v>1480</v>
      </c>
      <c r="G2098" s="29" t="s">
        <v>92</v>
      </c>
      <c r="H2098" s="70"/>
      <c r="I2098" s="148" t="s">
        <v>32</v>
      </c>
      <c r="J2098" s="147" t="s">
        <v>33</v>
      </c>
      <c r="K2098" s="147">
        <v>45473</v>
      </c>
      <c r="L2098" s="148" t="s">
        <v>32</v>
      </c>
      <c r="M2098" s="147" t="s">
        <v>33</v>
      </c>
      <c r="N2098" s="29" t="str">
        <f t="shared" si="447"/>
        <v/>
      </c>
      <c r="O2098" s="29" t="str">
        <f t="shared" si="448"/>
        <v/>
      </c>
      <c r="P2098" s="29" t="str">
        <f t="shared" si="449"/>
        <v/>
      </c>
      <c r="Q2098" s="29" t="str">
        <f t="shared" si="450"/>
        <v/>
      </c>
      <c r="R2098" s="29" t="str">
        <f t="shared" si="451"/>
        <v/>
      </c>
      <c r="S2098" s="29" t="str">
        <f t="shared" si="452"/>
        <v/>
      </c>
      <c r="T2098" s="29" t="str">
        <f t="shared" si="453"/>
        <v/>
      </c>
      <c r="U2098" s="29"/>
      <c r="V2098" s="29"/>
      <c r="W2098" s="55" t="s">
        <v>1447</v>
      </c>
      <c r="X2098" s="29" t="s">
        <v>158</v>
      </c>
      <c r="Y2098" s="146">
        <v>99000</v>
      </c>
      <c r="Z2098" s="33">
        <v>126720</v>
      </c>
      <c r="AA2098" s="34">
        <f t="shared" si="445"/>
        <v>0.28000000000000003</v>
      </c>
      <c r="AB2098" s="33">
        <f t="shared" si="458"/>
        <v>126720</v>
      </c>
      <c r="AC2098" s="34">
        <f t="shared" si="446"/>
        <v>0.28000000000000003</v>
      </c>
      <c r="AD2098" s="145">
        <f t="shared" ref="AD2098:AD2129" si="459">ROUND(Z2098/1.2,3)</f>
        <v>105600</v>
      </c>
      <c r="AE2098" s="105">
        <v>82500</v>
      </c>
      <c r="AF2098" s="34" t="s">
        <v>36</v>
      </c>
      <c r="AG2098" s="34" t="s">
        <v>36</v>
      </c>
      <c r="AH2098" s="34" t="s">
        <v>36</v>
      </c>
      <c r="AI2098" s="29">
        <v>1.6919999999999999</v>
      </c>
      <c r="AJ2098" s="29">
        <v>7.1040000000000001E-3</v>
      </c>
      <c r="AK2098" s="29">
        <v>0</v>
      </c>
      <c r="AL2098" s="29">
        <v>0</v>
      </c>
      <c r="AM2098" s="29" t="s">
        <v>28</v>
      </c>
      <c r="AN2098" s="44" t="s">
        <v>27</v>
      </c>
      <c r="AO2098" s="29" t="s">
        <v>28</v>
      </c>
      <c r="AP2098" s="29">
        <v>1</v>
      </c>
      <c r="AQ2098" s="29">
        <v>370</v>
      </c>
      <c r="AR2098" s="29">
        <v>240</v>
      </c>
      <c r="AS2098" s="29">
        <v>80</v>
      </c>
      <c r="AT2098" s="29">
        <v>1.6919999999999999</v>
      </c>
      <c r="AU2098" s="144">
        <v>7.1040000000000001E-3</v>
      </c>
      <c r="AV2098" s="36" t="s">
        <v>28</v>
      </c>
      <c r="AW2098" s="102">
        <v>43784</v>
      </c>
      <c r="AX2098" s="129" t="s">
        <v>33</v>
      </c>
      <c r="AY2098" s="106">
        <v>55</v>
      </c>
      <c r="BD2098" t="s">
        <v>1479</v>
      </c>
      <c r="BE2098" t="s">
        <v>4346</v>
      </c>
      <c r="BF2098" t="s">
        <v>4761</v>
      </c>
      <c r="BH2098" t="str">
        <f t="shared" si="454"/>
        <v/>
      </c>
      <c r="BJ2098" t="str">
        <f t="shared" si="455"/>
        <v>OK</v>
      </c>
      <c r="BK2098" s="130" t="s">
        <v>5302</v>
      </c>
      <c r="BL2098" s="130" t="e">
        <v>#VALUE!</v>
      </c>
      <c r="BM2098" s="131" t="s">
        <v>33</v>
      </c>
      <c r="BN2098" s="131" t="e">
        <v>#VALUE!</v>
      </c>
      <c r="BO2098" t="e">
        <v>#N/A</v>
      </c>
      <c r="BP2098">
        <v>5</v>
      </c>
    </row>
    <row r="2099" spans="1:68" x14ac:dyDescent="0.3">
      <c r="A2099" s="1"/>
      <c r="B2099" s="47">
        <v>1824</v>
      </c>
      <c r="C2099" s="45">
        <v>1093289</v>
      </c>
      <c r="D2099" s="29"/>
      <c r="E2099" s="29"/>
      <c r="F2099" s="32" t="s">
        <v>1481</v>
      </c>
      <c r="G2099" s="29" t="s">
        <v>92</v>
      </c>
      <c r="H2099" s="70"/>
      <c r="I2099" s="148" t="s">
        <v>32</v>
      </c>
      <c r="J2099" s="147" t="s">
        <v>33</v>
      </c>
      <c r="K2099" s="147">
        <v>45473</v>
      </c>
      <c r="L2099" s="148" t="s">
        <v>32</v>
      </c>
      <c r="M2099" s="147" t="s">
        <v>33</v>
      </c>
      <c r="N2099" s="29" t="str">
        <f t="shared" si="447"/>
        <v/>
      </c>
      <c r="O2099" s="29" t="str">
        <f t="shared" si="448"/>
        <v/>
      </c>
      <c r="P2099" s="29" t="str">
        <f t="shared" si="449"/>
        <v/>
      </c>
      <c r="Q2099" s="29" t="str">
        <f t="shared" si="450"/>
        <v/>
      </c>
      <c r="R2099" s="29" t="str">
        <f t="shared" si="451"/>
        <v/>
      </c>
      <c r="S2099" s="29" t="str">
        <f t="shared" si="452"/>
        <v/>
      </c>
      <c r="T2099" s="29" t="str">
        <f t="shared" si="453"/>
        <v/>
      </c>
      <c r="U2099" s="29"/>
      <c r="V2099" s="29"/>
      <c r="W2099" s="55" t="s">
        <v>1447</v>
      </c>
      <c r="X2099" s="29" t="s">
        <v>158</v>
      </c>
      <c r="Y2099" s="146">
        <v>159000</v>
      </c>
      <c r="Z2099" s="33">
        <v>203520</v>
      </c>
      <c r="AA2099" s="34">
        <f t="shared" si="445"/>
        <v>0.28000000000000003</v>
      </c>
      <c r="AB2099" s="33">
        <f t="shared" si="458"/>
        <v>203520</v>
      </c>
      <c r="AC2099" s="34">
        <f t="shared" si="446"/>
        <v>0.28000000000000003</v>
      </c>
      <c r="AD2099" s="145">
        <f t="shared" si="459"/>
        <v>169600</v>
      </c>
      <c r="AE2099" s="105">
        <v>132500</v>
      </c>
      <c r="AF2099" s="34" t="s">
        <v>36</v>
      </c>
      <c r="AG2099" s="34" t="s">
        <v>36</v>
      </c>
      <c r="AH2099" s="34" t="s">
        <v>36</v>
      </c>
      <c r="AI2099" s="29">
        <v>3.4</v>
      </c>
      <c r="AJ2099" s="29">
        <v>1.5362000000000001E-2</v>
      </c>
      <c r="AK2099" s="29">
        <v>0</v>
      </c>
      <c r="AL2099" s="29">
        <v>0</v>
      </c>
      <c r="AM2099" s="29" t="s">
        <v>28</v>
      </c>
      <c r="AN2099" s="44" t="s">
        <v>27</v>
      </c>
      <c r="AO2099" s="29" t="s">
        <v>28</v>
      </c>
      <c r="AP2099" s="29">
        <v>1</v>
      </c>
      <c r="AQ2099" s="29">
        <v>385</v>
      </c>
      <c r="AR2099" s="29">
        <v>285</v>
      </c>
      <c r="AS2099" s="29">
        <v>140</v>
      </c>
      <c r="AT2099" s="29">
        <v>3.4</v>
      </c>
      <c r="AU2099" s="144">
        <v>1.5362000000000001E-2</v>
      </c>
      <c r="AV2099" s="36" t="s">
        <v>28</v>
      </c>
      <c r="AW2099" s="102">
        <v>43784</v>
      </c>
      <c r="AX2099" s="129" t="s">
        <v>33</v>
      </c>
      <c r="AY2099" s="106">
        <v>27</v>
      </c>
      <c r="BD2099" t="s">
        <v>1479</v>
      </c>
      <c r="BE2099" t="s">
        <v>4346</v>
      </c>
      <c r="BF2099" t="s">
        <v>4761</v>
      </c>
      <c r="BH2099" t="str">
        <f t="shared" si="454"/>
        <v/>
      </c>
      <c r="BJ2099" t="str">
        <f t="shared" si="455"/>
        <v>OK</v>
      </c>
      <c r="BK2099" s="130" t="s">
        <v>5302</v>
      </c>
      <c r="BL2099" s="130" t="e">
        <v>#VALUE!</v>
      </c>
      <c r="BM2099" s="131" t="s">
        <v>33</v>
      </c>
      <c r="BN2099" s="131" t="e">
        <v>#VALUE!</v>
      </c>
      <c r="BO2099" t="e">
        <v>#N/A</v>
      </c>
      <c r="BP2099">
        <v>6</v>
      </c>
    </row>
    <row r="2100" spans="1:68" x14ac:dyDescent="0.3">
      <c r="A2100" s="1"/>
      <c r="B2100" s="47">
        <v>1825</v>
      </c>
      <c r="C2100" s="45">
        <v>1093023</v>
      </c>
      <c r="D2100" s="29" t="s">
        <v>1482</v>
      </c>
      <c r="E2100" s="29"/>
      <c r="F2100" s="32" t="s">
        <v>1483</v>
      </c>
      <c r="G2100" s="29" t="s">
        <v>42</v>
      </c>
      <c r="H2100" s="148"/>
      <c r="I2100" s="148" t="s">
        <v>32</v>
      </c>
      <c r="J2100" s="147" t="s">
        <v>33</v>
      </c>
      <c r="K2100" s="148">
        <v>0</v>
      </c>
      <c r="L2100" s="148" t="s">
        <v>32</v>
      </c>
      <c r="M2100" s="147" t="s">
        <v>33</v>
      </c>
      <c r="N2100" s="29">
        <f t="shared" si="447"/>
        <v>1090160</v>
      </c>
      <c r="O2100" s="29" t="str">
        <f t="shared" si="448"/>
        <v/>
      </c>
      <c r="P2100" s="29" t="str">
        <f t="shared" si="449"/>
        <v/>
      </c>
      <c r="Q2100" s="29" t="str">
        <f t="shared" si="450"/>
        <v/>
      </c>
      <c r="R2100" s="29" t="str">
        <f t="shared" si="451"/>
        <v/>
      </c>
      <c r="S2100" s="29" t="str">
        <f t="shared" si="452"/>
        <v/>
      </c>
      <c r="T2100" s="29" t="str">
        <f t="shared" si="453"/>
        <v/>
      </c>
      <c r="U2100" s="29"/>
      <c r="V2100" s="29"/>
      <c r="W2100" s="55" t="s">
        <v>1447</v>
      </c>
      <c r="X2100" s="29" t="s">
        <v>158</v>
      </c>
      <c r="Y2100" s="146">
        <v>39010</v>
      </c>
      <c r="Z2100" s="33">
        <v>49933</v>
      </c>
      <c r="AA2100" s="34">
        <f t="shared" si="445"/>
        <v>0.28000000000000003</v>
      </c>
      <c r="AB2100" s="33">
        <f t="shared" si="458"/>
        <v>49933</v>
      </c>
      <c r="AC2100" s="34">
        <f t="shared" si="446"/>
        <v>0.28000512976165221</v>
      </c>
      <c r="AD2100" s="145">
        <f t="shared" si="459"/>
        <v>41610.832999999999</v>
      </c>
      <c r="AE2100" s="105">
        <v>32508.332999999999</v>
      </c>
      <c r="AF2100" s="34" t="s">
        <v>36</v>
      </c>
      <c r="AG2100" s="34" t="s">
        <v>36</v>
      </c>
      <c r="AH2100" s="34" t="s">
        <v>36</v>
      </c>
      <c r="AI2100" s="29">
        <v>1.5620000000000001</v>
      </c>
      <c r="AJ2100" s="29">
        <v>4.5880000000000001E-3</v>
      </c>
      <c r="AK2100" s="29">
        <v>0</v>
      </c>
      <c r="AL2100" s="29">
        <v>0</v>
      </c>
      <c r="AM2100" s="29" t="s">
        <v>28</v>
      </c>
      <c r="AN2100" s="44" t="s">
        <v>27</v>
      </c>
      <c r="AO2100" s="29" t="s">
        <v>28</v>
      </c>
      <c r="AP2100" s="29">
        <v>1</v>
      </c>
      <c r="AQ2100" s="29">
        <v>370</v>
      </c>
      <c r="AR2100" s="29">
        <v>155</v>
      </c>
      <c r="AS2100" s="29">
        <v>80</v>
      </c>
      <c r="AT2100" s="29">
        <v>1.5620000000000001</v>
      </c>
      <c r="AU2100" s="144">
        <v>4.5880000000000001E-3</v>
      </c>
      <c r="AV2100" s="36" t="s">
        <v>28</v>
      </c>
      <c r="AW2100" s="102">
        <v>43784</v>
      </c>
      <c r="AX2100" s="129" t="s">
        <v>33</v>
      </c>
      <c r="AY2100" s="106">
        <v>893</v>
      </c>
      <c r="BD2100" t="s">
        <v>1479</v>
      </c>
      <c r="BE2100" t="s">
        <v>4346</v>
      </c>
      <c r="BF2100" t="s">
        <v>4761</v>
      </c>
      <c r="BH2100" t="str">
        <f t="shared" si="454"/>
        <v/>
      </c>
      <c r="BJ2100" t="str">
        <f t="shared" si="455"/>
        <v>OK</v>
      </c>
      <c r="BK2100" s="130" t="s">
        <v>5302</v>
      </c>
      <c r="BL2100" s="130" t="e">
        <v>#VALUE!</v>
      </c>
      <c r="BM2100" s="131" t="s">
        <v>33</v>
      </c>
      <c r="BN2100" s="131" t="e">
        <v>#VALUE!</v>
      </c>
      <c r="BO2100" t="e">
        <v>#N/A</v>
      </c>
      <c r="BP2100">
        <v>70</v>
      </c>
    </row>
    <row r="2101" spans="1:68" x14ac:dyDescent="0.3">
      <c r="A2101" s="1"/>
      <c r="B2101" s="47">
        <v>1826</v>
      </c>
      <c r="C2101" s="45">
        <v>1093031</v>
      </c>
      <c r="D2101" s="29" t="s">
        <v>1484</v>
      </c>
      <c r="E2101" s="29"/>
      <c r="F2101" s="32" t="s">
        <v>1485</v>
      </c>
      <c r="G2101" s="29" t="s">
        <v>42</v>
      </c>
      <c r="H2101" s="148"/>
      <c r="I2101" s="148" t="s">
        <v>32</v>
      </c>
      <c r="J2101" s="147" t="s">
        <v>33</v>
      </c>
      <c r="K2101" s="148">
        <v>0</v>
      </c>
      <c r="L2101" s="148" t="s">
        <v>32</v>
      </c>
      <c r="M2101" s="147" t="s">
        <v>33</v>
      </c>
      <c r="N2101" s="29">
        <f t="shared" si="447"/>
        <v>1090161</v>
      </c>
      <c r="O2101" s="29" t="str">
        <f t="shared" si="448"/>
        <v/>
      </c>
      <c r="P2101" s="29" t="str">
        <f t="shared" si="449"/>
        <v/>
      </c>
      <c r="Q2101" s="29" t="str">
        <f t="shared" si="450"/>
        <v/>
      </c>
      <c r="R2101" s="29" t="str">
        <f t="shared" si="451"/>
        <v/>
      </c>
      <c r="S2101" s="29" t="str">
        <f t="shared" si="452"/>
        <v/>
      </c>
      <c r="T2101" s="29" t="str">
        <f t="shared" si="453"/>
        <v/>
      </c>
      <c r="U2101" s="29"/>
      <c r="V2101" s="29"/>
      <c r="W2101" s="55" t="s">
        <v>1447</v>
      </c>
      <c r="X2101" s="29" t="s">
        <v>158</v>
      </c>
      <c r="Y2101" s="146">
        <v>35000</v>
      </c>
      <c r="Z2101" s="33">
        <v>44800</v>
      </c>
      <c r="AA2101" s="34">
        <f t="shared" si="445"/>
        <v>0.28000000000000003</v>
      </c>
      <c r="AB2101" s="33">
        <f t="shared" si="458"/>
        <v>44800</v>
      </c>
      <c r="AC2101" s="34">
        <f t="shared" si="446"/>
        <v>0.27999997394285736</v>
      </c>
      <c r="AD2101" s="145">
        <f t="shared" si="459"/>
        <v>37333.332999999999</v>
      </c>
      <c r="AE2101" s="105">
        <v>29166.667000000001</v>
      </c>
      <c r="AF2101" s="34" t="s">
        <v>36</v>
      </c>
      <c r="AG2101" s="34" t="s">
        <v>36</v>
      </c>
      <c r="AH2101" s="34" t="s">
        <v>36</v>
      </c>
      <c r="AI2101" s="29">
        <v>0.122</v>
      </c>
      <c r="AJ2101" s="29">
        <v>1.663E-3</v>
      </c>
      <c r="AK2101" s="29">
        <v>0</v>
      </c>
      <c r="AL2101" s="29">
        <v>0</v>
      </c>
      <c r="AM2101" s="29" t="s">
        <v>28</v>
      </c>
      <c r="AN2101" s="44" t="s">
        <v>27</v>
      </c>
      <c r="AO2101" s="29" t="s">
        <v>28</v>
      </c>
      <c r="AP2101" s="29">
        <v>1</v>
      </c>
      <c r="AQ2101" s="29">
        <v>190</v>
      </c>
      <c r="AR2101" s="29">
        <v>125</v>
      </c>
      <c r="AS2101" s="29">
        <v>70</v>
      </c>
      <c r="AT2101" s="29">
        <v>0.122</v>
      </c>
      <c r="AU2101" s="144">
        <v>1.663E-3</v>
      </c>
      <c r="AV2101" s="36" t="s">
        <v>28</v>
      </c>
      <c r="AW2101" s="102">
        <v>43784</v>
      </c>
      <c r="AX2101" s="129" t="s">
        <v>33</v>
      </c>
      <c r="AY2101" s="106">
        <v>335</v>
      </c>
      <c r="BD2101" t="s">
        <v>1479</v>
      </c>
      <c r="BE2101" t="s">
        <v>4543</v>
      </c>
      <c r="BF2101" t="s">
        <v>4761</v>
      </c>
      <c r="BH2101" t="str">
        <f t="shared" si="454"/>
        <v/>
      </c>
      <c r="BJ2101" t="str">
        <f t="shared" si="455"/>
        <v>OK</v>
      </c>
      <c r="BK2101" s="130" t="s">
        <v>5302</v>
      </c>
      <c r="BL2101" s="130" t="e">
        <v>#VALUE!</v>
      </c>
      <c r="BM2101" s="131" t="s">
        <v>33</v>
      </c>
      <c r="BN2101" s="131" t="e">
        <v>#VALUE!</v>
      </c>
      <c r="BO2101" t="e">
        <v>#N/A</v>
      </c>
      <c r="BP2101">
        <v>90</v>
      </c>
    </row>
    <row r="2102" spans="1:68" ht="25.2" x14ac:dyDescent="0.3">
      <c r="A2102" s="1"/>
      <c r="B2102" s="47">
        <v>1827</v>
      </c>
      <c r="C2102" s="45">
        <v>1093133</v>
      </c>
      <c r="D2102" s="29">
        <v>1071659</v>
      </c>
      <c r="E2102" s="29"/>
      <c r="F2102" s="32" t="s">
        <v>1486</v>
      </c>
      <c r="G2102" s="29" t="s">
        <v>47</v>
      </c>
      <c r="H2102" s="148"/>
      <c r="I2102" s="148" t="s">
        <v>32</v>
      </c>
      <c r="J2102" s="147" t="s">
        <v>33</v>
      </c>
      <c r="K2102" s="148">
        <v>0</v>
      </c>
      <c r="L2102" s="148" t="s">
        <v>32</v>
      </c>
      <c r="M2102" s="147" t="s">
        <v>33</v>
      </c>
      <c r="N2102" s="29">
        <f t="shared" si="447"/>
        <v>1071659</v>
      </c>
      <c r="O2102" s="29" t="str">
        <f t="shared" si="448"/>
        <v/>
      </c>
      <c r="P2102" s="29" t="str">
        <f t="shared" si="449"/>
        <v/>
      </c>
      <c r="Q2102" s="29" t="str">
        <f t="shared" si="450"/>
        <v/>
      </c>
      <c r="R2102" s="29" t="str">
        <f t="shared" si="451"/>
        <v/>
      </c>
      <c r="S2102" s="29" t="str">
        <f t="shared" si="452"/>
        <v/>
      </c>
      <c r="T2102" s="29" t="str">
        <f t="shared" si="453"/>
        <v/>
      </c>
      <c r="U2102" s="29"/>
      <c r="V2102" s="29"/>
      <c r="W2102" s="55" t="s">
        <v>1447</v>
      </c>
      <c r="X2102" s="29" t="s">
        <v>158</v>
      </c>
      <c r="Y2102" s="146">
        <v>8894</v>
      </c>
      <c r="Z2102" s="33">
        <v>11384</v>
      </c>
      <c r="AA2102" s="34">
        <f t="shared" si="445"/>
        <v>0.28000000000000003</v>
      </c>
      <c r="AB2102" s="33">
        <f t="shared" si="458"/>
        <v>11384</v>
      </c>
      <c r="AC2102" s="34">
        <f t="shared" si="446"/>
        <v>0.27996400809696376</v>
      </c>
      <c r="AD2102" s="145">
        <f t="shared" si="459"/>
        <v>9486.6669999999995</v>
      </c>
      <c r="AE2102" s="105">
        <v>7411.6670000000004</v>
      </c>
      <c r="AF2102" s="34" t="s">
        <v>36</v>
      </c>
      <c r="AG2102" s="34" t="s">
        <v>36</v>
      </c>
      <c r="AH2102" s="34" t="s">
        <v>36</v>
      </c>
      <c r="AI2102" s="29">
        <v>0.27300000000000002</v>
      </c>
      <c r="AJ2102" s="29">
        <v>1.663E-3</v>
      </c>
      <c r="AK2102" s="29">
        <v>0</v>
      </c>
      <c r="AL2102" s="29">
        <v>0</v>
      </c>
      <c r="AM2102" s="29" t="s">
        <v>28</v>
      </c>
      <c r="AN2102" s="44" t="s">
        <v>27</v>
      </c>
      <c r="AO2102" s="29" t="s">
        <v>28</v>
      </c>
      <c r="AP2102" s="29">
        <v>1</v>
      </c>
      <c r="AQ2102" s="29">
        <v>190</v>
      </c>
      <c r="AR2102" s="29">
        <v>125</v>
      </c>
      <c r="AS2102" s="29">
        <v>70</v>
      </c>
      <c r="AT2102" s="29">
        <v>0.27300000000000002</v>
      </c>
      <c r="AU2102" s="144">
        <v>1.663E-3</v>
      </c>
      <c r="AV2102" s="36" t="s">
        <v>28</v>
      </c>
      <c r="AW2102" s="102">
        <v>43784</v>
      </c>
      <c r="AX2102" s="129" t="s">
        <v>33</v>
      </c>
      <c r="AY2102" s="106">
        <v>297</v>
      </c>
      <c r="BD2102" t="s">
        <v>1479</v>
      </c>
      <c r="BE2102" t="s">
        <v>4543</v>
      </c>
      <c r="BF2102" t="s">
        <v>4761</v>
      </c>
      <c r="BH2102" t="str">
        <f t="shared" si="454"/>
        <v/>
      </c>
      <c r="BJ2102" t="str">
        <f t="shared" si="455"/>
        <v>OK</v>
      </c>
      <c r="BK2102" s="130" t="s">
        <v>5302</v>
      </c>
      <c r="BL2102" s="130" t="e">
        <v>#VALUE!</v>
      </c>
      <c r="BM2102" s="131">
        <v>9783</v>
      </c>
      <c r="BN2102" s="131">
        <v>1.1636512317285086</v>
      </c>
      <c r="BO2102" t="e">
        <v>#N/A</v>
      </c>
      <c r="BP2102">
        <v>29</v>
      </c>
    </row>
    <row r="2103" spans="1:68" ht="25.2" x14ac:dyDescent="0.3">
      <c r="A2103" s="1"/>
      <c r="B2103" s="47">
        <v>1828</v>
      </c>
      <c r="C2103" s="45">
        <v>1090160</v>
      </c>
      <c r="D2103" s="29" t="s">
        <v>1487</v>
      </c>
      <c r="E2103" s="29"/>
      <c r="F2103" s="39" t="s">
        <v>1488</v>
      </c>
      <c r="G2103" s="29" t="s">
        <v>61</v>
      </c>
      <c r="H2103" s="70" t="s">
        <v>59</v>
      </c>
      <c r="I2103" s="148" t="s">
        <v>32</v>
      </c>
      <c r="J2103" s="147" t="s">
        <v>4057</v>
      </c>
      <c r="K2103" s="148">
        <v>0</v>
      </c>
      <c r="L2103" s="148" t="s">
        <v>3997</v>
      </c>
      <c r="M2103" s="147" t="s">
        <v>33</v>
      </c>
      <c r="N2103" s="29">
        <f t="shared" si="447"/>
        <v>1086265</v>
      </c>
      <c r="O2103" s="29" t="str">
        <f t="shared" si="448"/>
        <v/>
      </c>
      <c r="P2103" s="29" t="str">
        <f t="shared" si="449"/>
        <v/>
      </c>
      <c r="Q2103" s="29" t="str">
        <f t="shared" si="450"/>
        <v/>
      </c>
      <c r="R2103" s="29" t="str">
        <f t="shared" si="451"/>
        <v/>
      </c>
      <c r="S2103" s="29" t="str">
        <f t="shared" si="452"/>
        <v/>
      </c>
      <c r="T2103" s="29" t="str">
        <f t="shared" si="453"/>
        <v/>
      </c>
      <c r="U2103" s="29" t="s">
        <v>1489</v>
      </c>
      <c r="V2103" s="29"/>
      <c r="W2103" s="30" t="s">
        <v>1447</v>
      </c>
      <c r="X2103" s="37" t="s">
        <v>158</v>
      </c>
      <c r="Y2103" s="146">
        <v>39010</v>
      </c>
      <c r="Z2103" s="33">
        <v>49933</v>
      </c>
      <c r="AA2103" s="34">
        <f t="shared" si="445"/>
        <v>0.28000000000000003</v>
      </c>
      <c r="AB2103" s="33">
        <f t="shared" si="458"/>
        <v>49933</v>
      </c>
      <c r="AC2103" s="34">
        <f t="shared" si="446"/>
        <v>0.28000512976165221</v>
      </c>
      <c r="AD2103" s="145">
        <f t="shared" si="459"/>
        <v>41610.832999999999</v>
      </c>
      <c r="AE2103" s="105">
        <v>32508.332999999999</v>
      </c>
      <c r="AF2103" s="34" t="s">
        <v>138</v>
      </c>
      <c r="AG2103" s="34" t="s">
        <v>70</v>
      </c>
      <c r="AH2103" s="34" t="s">
        <v>73</v>
      </c>
      <c r="AI2103" s="29">
        <v>2.68</v>
      </c>
      <c r="AJ2103" s="29">
        <v>4.535E-3</v>
      </c>
      <c r="AK2103" s="29">
        <v>0</v>
      </c>
      <c r="AL2103" s="29">
        <v>0</v>
      </c>
      <c r="AM2103" s="158" t="s">
        <v>28</v>
      </c>
      <c r="AN2103" s="44" t="s">
        <v>27</v>
      </c>
      <c r="AO2103" s="29" t="s">
        <v>27</v>
      </c>
      <c r="AP2103" s="29">
        <v>1</v>
      </c>
      <c r="AQ2103" s="29">
        <v>380</v>
      </c>
      <c r="AR2103" s="29">
        <v>155</v>
      </c>
      <c r="AS2103" s="29">
        <v>77</v>
      </c>
      <c r="AT2103" s="29">
        <v>1.605</v>
      </c>
      <c r="AU2103" s="144">
        <v>4.535E-3</v>
      </c>
      <c r="AV2103" s="36" t="s">
        <v>28</v>
      </c>
      <c r="AW2103" s="102">
        <v>43265</v>
      </c>
      <c r="AX2103" s="129" t="s">
        <v>33</v>
      </c>
      <c r="AY2103" s="106">
        <v>545</v>
      </c>
      <c r="BD2103" t="s">
        <v>4544</v>
      </c>
      <c r="BE2103" t="s">
        <v>4543</v>
      </c>
      <c r="BF2103" t="s">
        <v>4761</v>
      </c>
      <c r="BH2103" t="str">
        <f t="shared" si="454"/>
        <v/>
      </c>
      <c r="BJ2103" t="str">
        <f t="shared" si="455"/>
        <v>OK</v>
      </c>
      <c r="BK2103" s="130" t="s">
        <v>5302</v>
      </c>
      <c r="BL2103" s="130" t="e">
        <v>#VALUE!</v>
      </c>
      <c r="BM2103" s="131" t="s">
        <v>33</v>
      </c>
      <c r="BN2103" s="131" t="e">
        <v>#VALUE!</v>
      </c>
      <c r="BO2103" t="e">
        <v>#N/A</v>
      </c>
      <c r="BP2103">
        <v>3</v>
      </c>
    </row>
    <row r="2104" spans="1:68" x14ac:dyDescent="0.3">
      <c r="A2104" s="1"/>
      <c r="B2104" s="47">
        <v>1829</v>
      </c>
      <c r="C2104" s="45">
        <v>1090153</v>
      </c>
      <c r="D2104" s="29" t="s">
        <v>1490</v>
      </c>
      <c r="E2104" s="29"/>
      <c r="F2104" s="39" t="s">
        <v>1491</v>
      </c>
      <c r="G2104" s="29" t="s">
        <v>58</v>
      </c>
      <c r="H2104" s="70" t="s">
        <v>69</v>
      </c>
      <c r="I2104" s="148" t="s">
        <v>3798</v>
      </c>
      <c r="J2104" s="147" t="s">
        <v>4037</v>
      </c>
      <c r="K2104" s="148" t="e">
        <v>#N/A</v>
      </c>
      <c r="L2104" s="148" t="s">
        <v>32</v>
      </c>
      <c r="M2104" s="147" t="s">
        <v>33</v>
      </c>
      <c r="N2104" s="29">
        <f t="shared" si="447"/>
        <v>1086258</v>
      </c>
      <c r="O2104" s="29" t="str">
        <f t="shared" si="448"/>
        <v/>
      </c>
      <c r="P2104" s="29" t="str">
        <f t="shared" si="449"/>
        <v/>
      </c>
      <c r="Q2104" s="29" t="str">
        <f t="shared" si="450"/>
        <v/>
      </c>
      <c r="R2104" s="29" t="str">
        <f t="shared" si="451"/>
        <v/>
      </c>
      <c r="S2104" s="29" t="str">
        <f t="shared" si="452"/>
        <v/>
      </c>
      <c r="T2104" s="29" t="str">
        <f t="shared" si="453"/>
        <v/>
      </c>
      <c r="U2104" s="29"/>
      <c r="V2104" s="29"/>
      <c r="W2104" s="30" t="s">
        <v>1447</v>
      </c>
      <c r="X2104" s="37" t="s">
        <v>158</v>
      </c>
      <c r="Y2104" s="146">
        <v>39670</v>
      </c>
      <c r="Z2104" s="33">
        <v>43637</v>
      </c>
      <c r="AA2104" s="34">
        <f t="shared" si="445"/>
        <v>0.1</v>
      </c>
      <c r="AB2104" s="33">
        <f t="shared" si="458"/>
        <v>43637</v>
      </c>
      <c r="AC2104" s="34">
        <f t="shared" si="446"/>
        <v>0.10000002117469149</v>
      </c>
      <c r="AD2104" s="145">
        <f t="shared" si="459"/>
        <v>36364.167000000001</v>
      </c>
      <c r="AE2104" s="105">
        <v>33058.332999999999</v>
      </c>
      <c r="AF2104" s="34" t="e">
        <v>#N/A</v>
      </c>
      <c r="AG2104" s="34" t="e">
        <v>#N/A</v>
      </c>
      <c r="AH2104" s="34" t="e">
        <v>#N/A</v>
      </c>
      <c r="AI2104" s="29">
        <v>0.23</v>
      </c>
      <c r="AJ2104" s="29">
        <v>6.9999999999999999E-4</v>
      </c>
      <c r="AK2104" s="29">
        <v>0</v>
      </c>
      <c r="AL2104" s="29">
        <v>0</v>
      </c>
      <c r="AM2104" s="29" t="s">
        <v>27</v>
      </c>
      <c r="AN2104" s="44" t="s">
        <v>27</v>
      </c>
      <c r="AO2104" s="29" t="s">
        <v>27</v>
      </c>
      <c r="AP2104" s="29">
        <v>1</v>
      </c>
      <c r="AQ2104" s="29">
        <v>230</v>
      </c>
      <c r="AR2104" s="29">
        <v>155</v>
      </c>
      <c r="AS2104" s="29">
        <v>75</v>
      </c>
      <c r="AT2104" s="29">
        <v>0.23</v>
      </c>
      <c r="AU2104" s="144">
        <v>2.6740000000000002E-3</v>
      </c>
      <c r="AV2104" s="36" t="s">
        <v>28</v>
      </c>
      <c r="AW2104" s="102">
        <v>43265</v>
      </c>
      <c r="AX2104" s="129" t="s">
        <v>33</v>
      </c>
      <c r="AY2104" s="106">
        <v>78</v>
      </c>
      <c r="BD2104" t="s">
        <v>4544</v>
      </c>
      <c r="BE2104" t="e">
        <v>#N/A</v>
      </c>
      <c r="BF2104" t="e">
        <v>#N/A</v>
      </c>
      <c r="BH2104" t="str">
        <f t="shared" si="454"/>
        <v/>
      </c>
      <c r="BJ2104" t="str">
        <f t="shared" si="455"/>
        <v>OK</v>
      </c>
      <c r="BK2104" s="130" t="s">
        <v>5302</v>
      </c>
      <c r="BL2104" s="130" t="e">
        <v>#VALUE!</v>
      </c>
      <c r="BM2104" s="131" t="s">
        <v>33</v>
      </c>
      <c r="BN2104" s="131" t="e">
        <v>#VALUE!</v>
      </c>
      <c r="BO2104" t="e">
        <v>#N/A</v>
      </c>
      <c r="BP2104">
        <v>0</v>
      </c>
    </row>
    <row r="2105" spans="1:68" ht="25.2" x14ac:dyDescent="0.3">
      <c r="A2105" s="1"/>
      <c r="B2105" s="47">
        <v>1830</v>
      </c>
      <c r="C2105" s="45">
        <v>1090161</v>
      </c>
      <c r="D2105" s="29" t="s">
        <v>1492</v>
      </c>
      <c r="E2105" s="29"/>
      <c r="F2105" s="39" t="s">
        <v>1493</v>
      </c>
      <c r="G2105" s="29" t="s">
        <v>61</v>
      </c>
      <c r="H2105" s="70" t="s">
        <v>59</v>
      </c>
      <c r="I2105" s="148" t="s">
        <v>32</v>
      </c>
      <c r="J2105" s="147" t="s">
        <v>4036</v>
      </c>
      <c r="K2105" s="148" t="e">
        <v>#N/A</v>
      </c>
      <c r="L2105" s="148" t="s">
        <v>32</v>
      </c>
      <c r="M2105" s="147" t="s">
        <v>33</v>
      </c>
      <c r="N2105" s="29">
        <f t="shared" si="447"/>
        <v>1086266</v>
      </c>
      <c r="O2105" s="29" t="str">
        <f t="shared" si="448"/>
        <v/>
      </c>
      <c r="P2105" s="29" t="str">
        <f t="shared" si="449"/>
        <v/>
      </c>
      <c r="Q2105" s="29" t="str">
        <f t="shared" si="450"/>
        <v/>
      </c>
      <c r="R2105" s="29" t="str">
        <f t="shared" si="451"/>
        <v/>
      </c>
      <c r="S2105" s="29" t="str">
        <f t="shared" si="452"/>
        <v/>
      </c>
      <c r="T2105" s="29" t="str">
        <f t="shared" si="453"/>
        <v/>
      </c>
      <c r="U2105" s="29" t="s">
        <v>1494</v>
      </c>
      <c r="V2105" s="29"/>
      <c r="W2105" s="30" t="s">
        <v>1447</v>
      </c>
      <c r="X2105" s="37" t="s">
        <v>158</v>
      </c>
      <c r="Y2105" s="146">
        <v>72578</v>
      </c>
      <c r="Z2105" s="33">
        <v>79836</v>
      </c>
      <c r="AA2105" s="34">
        <f t="shared" si="445"/>
        <v>0.1</v>
      </c>
      <c r="AB2105" s="33">
        <f t="shared" si="458"/>
        <v>79836</v>
      </c>
      <c r="AC2105" s="34">
        <f t="shared" si="446"/>
        <v>0.10000274959352556</v>
      </c>
      <c r="AD2105" s="145">
        <f t="shared" si="459"/>
        <v>66530</v>
      </c>
      <c r="AE2105" s="105">
        <v>60481.667000000001</v>
      </c>
      <c r="AF2105" s="34" t="e">
        <v>#N/A</v>
      </c>
      <c r="AG2105" s="34" t="e">
        <v>#N/A</v>
      </c>
      <c r="AH2105" s="34" t="e">
        <v>#N/A</v>
      </c>
      <c r="AI2105" s="29">
        <v>0.19700000000000001</v>
      </c>
      <c r="AJ2105" s="29">
        <v>1.9400000000000001E-3</v>
      </c>
      <c r="AK2105" s="29">
        <v>0</v>
      </c>
      <c r="AL2105" s="29">
        <v>0</v>
      </c>
      <c r="AM2105" s="29" t="s">
        <v>27</v>
      </c>
      <c r="AN2105" s="44" t="s">
        <v>27</v>
      </c>
      <c r="AO2105" s="29" t="s">
        <v>27</v>
      </c>
      <c r="AP2105" s="29">
        <v>1</v>
      </c>
      <c r="AQ2105" s="29">
        <v>165</v>
      </c>
      <c r="AR2105" s="29">
        <v>245</v>
      </c>
      <c r="AS2105" s="29">
        <v>48</v>
      </c>
      <c r="AT2105" s="29">
        <v>0.19700000000000001</v>
      </c>
      <c r="AU2105" s="144">
        <v>1.9400000000000001E-3</v>
      </c>
      <c r="AV2105" s="36" t="s">
        <v>28</v>
      </c>
      <c r="AW2105" s="102">
        <v>43265</v>
      </c>
      <c r="AX2105" s="129" t="s">
        <v>33</v>
      </c>
      <c r="AY2105" s="106">
        <v>56</v>
      </c>
      <c r="BD2105" t="s">
        <v>1547</v>
      </c>
      <c r="BE2105" t="e">
        <v>#N/A</v>
      </c>
      <c r="BF2105" t="e">
        <v>#N/A</v>
      </c>
      <c r="BH2105" t="str">
        <f t="shared" si="454"/>
        <v/>
      </c>
      <c r="BJ2105" t="str">
        <f t="shared" si="455"/>
        <v>OK</v>
      </c>
      <c r="BK2105" s="130" t="s">
        <v>5302</v>
      </c>
      <c r="BL2105" s="130" t="e">
        <v>#VALUE!</v>
      </c>
      <c r="BM2105" s="131" t="s">
        <v>33</v>
      </c>
      <c r="BN2105" s="131" t="e">
        <v>#VALUE!</v>
      </c>
      <c r="BO2105" t="e">
        <v>#N/A</v>
      </c>
      <c r="BP2105">
        <v>0</v>
      </c>
    </row>
    <row r="2106" spans="1:68" ht="25.2" x14ac:dyDescent="0.3">
      <c r="A2106" s="1"/>
      <c r="B2106" s="47">
        <v>1831</v>
      </c>
      <c r="C2106" s="45">
        <v>1071659</v>
      </c>
      <c r="D2106" s="29"/>
      <c r="E2106" s="29"/>
      <c r="F2106" s="39" t="s">
        <v>1495</v>
      </c>
      <c r="G2106" s="29" t="s">
        <v>61</v>
      </c>
      <c r="H2106" s="70" t="s">
        <v>59</v>
      </c>
      <c r="I2106" s="148" t="s">
        <v>3798</v>
      </c>
      <c r="J2106" s="147" t="s">
        <v>4057</v>
      </c>
      <c r="K2106" s="148">
        <v>0</v>
      </c>
      <c r="L2106" s="148" t="s">
        <v>32</v>
      </c>
      <c r="M2106" s="147">
        <v>42823</v>
      </c>
      <c r="N2106" s="29" t="str">
        <f t="shared" si="447"/>
        <v/>
      </c>
      <c r="O2106" s="29" t="str">
        <f t="shared" si="448"/>
        <v/>
      </c>
      <c r="P2106" s="29" t="str">
        <f t="shared" si="449"/>
        <v/>
      </c>
      <c r="Q2106" s="29" t="str">
        <f t="shared" si="450"/>
        <v/>
      </c>
      <c r="R2106" s="29" t="str">
        <f t="shared" si="451"/>
        <v/>
      </c>
      <c r="S2106" s="29" t="str">
        <f t="shared" si="452"/>
        <v/>
      </c>
      <c r="T2106" s="29" t="str">
        <f t="shared" si="453"/>
        <v/>
      </c>
      <c r="U2106" s="29">
        <v>1093133</v>
      </c>
      <c r="V2106" s="29"/>
      <c r="W2106" s="38" t="s">
        <v>1447</v>
      </c>
      <c r="X2106" s="29" t="s">
        <v>158</v>
      </c>
      <c r="Y2106" s="146">
        <v>8894</v>
      </c>
      <c r="Z2106" s="33">
        <v>9783</v>
      </c>
      <c r="AA2106" s="34">
        <f t="shared" si="445"/>
        <v>0.1</v>
      </c>
      <c r="AB2106" s="33">
        <f t="shared" si="458"/>
        <v>9783</v>
      </c>
      <c r="AC2106" s="34">
        <f t="shared" si="446"/>
        <v>9.9954976390601413E-2</v>
      </c>
      <c r="AD2106" s="145">
        <f t="shared" si="459"/>
        <v>8152.5</v>
      </c>
      <c r="AE2106" s="105">
        <v>7411.6670000000004</v>
      </c>
      <c r="AF2106" s="34" t="s">
        <v>138</v>
      </c>
      <c r="AG2106" s="34" t="s">
        <v>70</v>
      </c>
      <c r="AH2106" s="34" t="s">
        <v>73</v>
      </c>
      <c r="AI2106" s="29">
        <v>0.32600000000000001</v>
      </c>
      <c r="AJ2106" s="29">
        <v>9.1E-4</v>
      </c>
      <c r="AK2106" s="29">
        <v>0</v>
      </c>
      <c r="AL2106" s="29">
        <v>0</v>
      </c>
      <c r="AM2106" s="29" t="s">
        <v>27</v>
      </c>
      <c r="AN2106" s="44" t="s">
        <v>27</v>
      </c>
      <c r="AO2106" s="29" t="s">
        <v>27</v>
      </c>
      <c r="AP2106" s="29">
        <v>1</v>
      </c>
      <c r="AQ2106" s="29">
        <v>190</v>
      </c>
      <c r="AR2106" s="29">
        <v>125</v>
      </c>
      <c r="AS2106" s="29">
        <v>65</v>
      </c>
      <c r="AT2106" s="29">
        <v>0.32600000000000001</v>
      </c>
      <c r="AU2106" s="144">
        <v>1.544E-3</v>
      </c>
      <c r="AV2106" s="36" t="s">
        <v>28</v>
      </c>
      <c r="AW2106" s="102">
        <v>42339</v>
      </c>
      <c r="AX2106" s="129" t="s">
        <v>33</v>
      </c>
      <c r="AY2106" s="106">
        <v>353</v>
      </c>
      <c r="BD2106" t="s">
        <v>1479</v>
      </c>
      <c r="BE2106" t="s">
        <v>4543</v>
      </c>
      <c r="BF2106" t="s">
        <v>4761</v>
      </c>
      <c r="BH2106" t="str">
        <f t="shared" si="454"/>
        <v/>
      </c>
      <c r="BJ2106" t="str">
        <f t="shared" si="455"/>
        <v>OK</v>
      </c>
      <c r="BK2106" s="130" t="s">
        <v>5302</v>
      </c>
      <c r="BL2106" s="130" t="e">
        <v>#VALUE!</v>
      </c>
      <c r="BM2106" s="131" t="s">
        <v>33</v>
      </c>
      <c r="BN2106" s="131" t="e">
        <v>#VALUE!</v>
      </c>
      <c r="BO2106" t="e">
        <v>#N/A</v>
      </c>
      <c r="BP2106">
        <v>0</v>
      </c>
    </row>
    <row r="2107" spans="1:68" x14ac:dyDescent="0.3">
      <c r="A2107" s="1"/>
      <c r="B2107" s="47">
        <v>1832</v>
      </c>
      <c r="C2107" s="45">
        <v>1087819</v>
      </c>
      <c r="D2107" s="29"/>
      <c r="E2107" s="29"/>
      <c r="F2107" s="52" t="s">
        <v>1496</v>
      </c>
      <c r="G2107" s="29" t="s">
        <v>47</v>
      </c>
      <c r="H2107" s="148"/>
      <c r="I2107" s="148" t="s">
        <v>32</v>
      </c>
      <c r="J2107" s="147" t="s">
        <v>33</v>
      </c>
      <c r="K2107" s="148">
        <v>0</v>
      </c>
      <c r="L2107" s="148" t="s">
        <v>32</v>
      </c>
      <c r="M2107" s="147" t="s">
        <v>33</v>
      </c>
      <c r="N2107" s="29" t="str">
        <f t="shared" si="447"/>
        <v/>
      </c>
      <c r="O2107" s="29" t="str">
        <f t="shared" si="448"/>
        <v/>
      </c>
      <c r="P2107" s="29" t="str">
        <f t="shared" si="449"/>
        <v/>
      </c>
      <c r="Q2107" s="29" t="str">
        <f t="shared" si="450"/>
        <v/>
      </c>
      <c r="R2107" s="29" t="str">
        <f t="shared" si="451"/>
        <v/>
      </c>
      <c r="S2107" s="29" t="str">
        <f t="shared" si="452"/>
        <v/>
      </c>
      <c r="T2107" s="29" t="str">
        <f t="shared" si="453"/>
        <v/>
      </c>
      <c r="U2107" s="29"/>
      <c r="V2107" s="29"/>
      <c r="W2107" s="30" t="s">
        <v>1447</v>
      </c>
      <c r="X2107" s="37" t="s">
        <v>158</v>
      </c>
      <c r="Y2107" s="146">
        <v>14172</v>
      </c>
      <c r="Z2107" s="33">
        <v>18140</v>
      </c>
      <c r="AA2107" s="34">
        <f t="shared" si="445"/>
        <v>0.28000000000000003</v>
      </c>
      <c r="AB2107" s="33">
        <f t="shared" si="458"/>
        <v>18140</v>
      </c>
      <c r="AC2107" s="34">
        <f t="shared" si="446"/>
        <v>0.27998873835732424</v>
      </c>
      <c r="AD2107" s="145">
        <f t="shared" si="459"/>
        <v>15116.666999999999</v>
      </c>
      <c r="AE2107" s="105">
        <v>11810</v>
      </c>
      <c r="AF2107" s="34" t="s">
        <v>36</v>
      </c>
      <c r="AG2107" s="34" t="s">
        <v>36</v>
      </c>
      <c r="AH2107" s="34" t="s">
        <v>36</v>
      </c>
      <c r="AI2107" s="29">
        <v>4.2000000000000003E-2</v>
      </c>
      <c r="AJ2107" s="29">
        <v>3.4200000000000002E-4</v>
      </c>
      <c r="AK2107" s="29">
        <v>0</v>
      </c>
      <c r="AL2107" s="29">
        <v>0</v>
      </c>
      <c r="AM2107" s="29" t="s">
        <v>28</v>
      </c>
      <c r="AN2107" s="44" t="s">
        <v>27</v>
      </c>
      <c r="AO2107" s="29" t="s">
        <v>28</v>
      </c>
      <c r="AP2107" s="29">
        <v>1</v>
      </c>
      <c r="AQ2107" s="29">
        <v>100</v>
      </c>
      <c r="AR2107" s="29">
        <v>90</v>
      </c>
      <c r="AS2107" s="29">
        <v>38</v>
      </c>
      <c r="AT2107" s="29">
        <v>6.2E-2</v>
      </c>
      <c r="AU2107" s="144">
        <v>3.4200000000000002E-4</v>
      </c>
      <c r="AV2107" s="36" t="s">
        <v>28</v>
      </c>
      <c r="AW2107" s="102">
        <v>43265</v>
      </c>
      <c r="AX2107" s="129" t="s">
        <v>33</v>
      </c>
      <c r="AY2107" s="106">
        <v>3157</v>
      </c>
      <c r="BD2107" t="s">
        <v>4544</v>
      </c>
      <c r="BE2107" t="s">
        <v>4543</v>
      </c>
      <c r="BF2107" t="s">
        <v>4761</v>
      </c>
      <c r="BH2107" t="str">
        <f t="shared" si="454"/>
        <v/>
      </c>
      <c r="BJ2107" t="str">
        <f t="shared" si="455"/>
        <v>OK</v>
      </c>
      <c r="BK2107" s="130" t="s">
        <v>5302</v>
      </c>
      <c r="BL2107" s="130" t="e">
        <v>#VALUE!</v>
      </c>
      <c r="BM2107" s="131" t="s">
        <v>33</v>
      </c>
      <c r="BN2107" s="131" t="e">
        <v>#VALUE!</v>
      </c>
      <c r="BO2107" t="e">
        <v>#N/A</v>
      </c>
      <c r="BP2107">
        <v>328</v>
      </c>
    </row>
    <row r="2108" spans="1:68" ht="25.2" x14ac:dyDescent="0.3">
      <c r="A2108" s="1"/>
      <c r="B2108" s="47">
        <v>1833</v>
      </c>
      <c r="C2108" s="45">
        <v>1087820</v>
      </c>
      <c r="D2108" s="29"/>
      <c r="E2108" s="29"/>
      <c r="F2108" s="31" t="s">
        <v>1497</v>
      </c>
      <c r="G2108" s="37" t="s">
        <v>92</v>
      </c>
      <c r="H2108" s="70" t="s">
        <v>4779</v>
      </c>
      <c r="I2108" s="148" t="s">
        <v>32</v>
      </c>
      <c r="J2108" s="147" t="s">
        <v>33</v>
      </c>
      <c r="K2108" s="148">
        <v>0</v>
      </c>
      <c r="L2108" s="148" t="s">
        <v>32</v>
      </c>
      <c r="M2108" s="147" t="s">
        <v>33</v>
      </c>
      <c r="N2108" s="29" t="str">
        <f t="shared" si="447"/>
        <v/>
      </c>
      <c r="O2108" s="29" t="str">
        <f t="shared" si="448"/>
        <v/>
      </c>
      <c r="P2108" s="29" t="str">
        <f t="shared" si="449"/>
        <v/>
      </c>
      <c r="Q2108" s="29" t="str">
        <f t="shared" si="450"/>
        <v/>
      </c>
      <c r="R2108" s="29" t="str">
        <f t="shared" si="451"/>
        <v/>
      </c>
      <c r="S2108" s="29" t="str">
        <f t="shared" si="452"/>
        <v/>
      </c>
      <c r="T2108" s="29" t="str">
        <f t="shared" si="453"/>
        <v/>
      </c>
      <c r="U2108" s="29"/>
      <c r="V2108" s="29"/>
      <c r="W2108" s="30" t="s">
        <v>1447</v>
      </c>
      <c r="X2108" s="37" t="s">
        <v>158</v>
      </c>
      <c r="Y2108" s="146">
        <v>15252</v>
      </c>
      <c r="Z2108" s="33">
        <v>19522</v>
      </c>
      <c r="AA2108" s="34">
        <f t="shared" si="445"/>
        <v>0.28000000000000003</v>
      </c>
      <c r="AB2108" s="33">
        <f t="shared" si="458"/>
        <v>19522</v>
      </c>
      <c r="AC2108" s="34">
        <f t="shared" si="446"/>
        <v>0.27996325727773413</v>
      </c>
      <c r="AD2108" s="145">
        <f t="shared" si="459"/>
        <v>16268.333000000001</v>
      </c>
      <c r="AE2108" s="105">
        <v>12710</v>
      </c>
      <c r="AF2108" s="34" t="s">
        <v>36</v>
      </c>
      <c r="AG2108" s="34" t="s">
        <v>36</v>
      </c>
      <c r="AH2108" s="34" t="s">
        <v>36</v>
      </c>
      <c r="AI2108" s="29">
        <v>4.2000000000000003E-2</v>
      </c>
      <c r="AJ2108" s="29">
        <v>3.4200000000000002E-4</v>
      </c>
      <c r="AK2108" s="29">
        <v>1</v>
      </c>
      <c r="AL2108" s="29">
        <v>0</v>
      </c>
      <c r="AM2108" s="29" t="s">
        <v>28</v>
      </c>
      <c r="AN2108" s="44" t="s">
        <v>27</v>
      </c>
      <c r="AO2108" s="29" t="s">
        <v>28</v>
      </c>
      <c r="AP2108" s="29">
        <v>1</v>
      </c>
      <c r="AQ2108" s="29">
        <v>100</v>
      </c>
      <c r="AR2108" s="29">
        <v>90</v>
      </c>
      <c r="AS2108" s="29">
        <v>38</v>
      </c>
      <c r="AT2108" s="29">
        <v>6.2E-2</v>
      </c>
      <c r="AU2108" s="144">
        <v>3.4200000000000002E-4</v>
      </c>
      <c r="AV2108" s="36" t="s">
        <v>28</v>
      </c>
      <c r="AW2108" s="102">
        <v>43265</v>
      </c>
      <c r="AX2108" s="129" t="s">
        <v>33</v>
      </c>
      <c r="AY2108" s="106">
        <v>851</v>
      </c>
      <c r="BD2108" t="s">
        <v>4544</v>
      </c>
      <c r="BE2108" t="s">
        <v>4543</v>
      </c>
      <c r="BF2108" t="s">
        <v>4761</v>
      </c>
      <c r="BH2108" t="str">
        <f t="shared" si="454"/>
        <v>AV</v>
      </c>
      <c r="BJ2108" t="str">
        <f t="shared" si="455"/>
        <v>OK</v>
      </c>
      <c r="BK2108" s="130">
        <v>19522</v>
      </c>
      <c r="BL2108" s="130" t="s">
        <v>37</v>
      </c>
      <c r="BM2108" s="131" t="s">
        <v>33</v>
      </c>
      <c r="BN2108" s="131" t="e">
        <v>#VALUE!</v>
      </c>
      <c r="BO2108">
        <v>19522</v>
      </c>
      <c r="BP2108">
        <v>74</v>
      </c>
    </row>
    <row r="2109" spans="1:68" ht="25.2" x14ac:dyDescent="0.3">
      <c r="A2109" s="1"/>
      <c r="B2109" s="47">
        <v>1834</v>
      </c>
      <c r="C2109" s="45">
        <v>1090168</v>
      </c>
      <c r="D2109" s="29" t="s">
        <v>1498</v>
      </c>
      <c r="E2109" s="29"/>
      <c r="F2109" s="39" t="s">
        <v>1499</v>
      </c>
      <c r="G2109" s="29" t="s">
        <v>47</v>
      </c>
      <c r="H2109" s="70" t="s">
        <v>4779</v>
      </c>
      <c r="I2109" s="148" t="s">
        <v>32</v>
      </c>
      <c r="J2109" s="147" t="s">
        <v>4058</v>
      </c>
      <c r="K2109" s="148">
        <v>0</v>
      </c>
      <c r="L2109" s="148" t="s">
        <v>32</v>
      </c>
      <c r="M2109" s="147" t="s">
        <v>33</v>
      </c>
      <c r="N2109" s="29">
        <f t="shared" si="447"/>
        <v>1086272</v>
      </c>
      <c r="O2109" s="29" t="str">
        <f t="shared" si="448"/>
        <v/>
      </c>
      <c r="P2109" s="29" t="str">
        <f t="shared" si="449"/>
        <v/>
      </c>
      <c r="Q2109" s="29" t="str">
        <f t="shared" si="450"/>
        <v/>
      </c>
      <c r="R2109" s="29" t="str">
        <f t="shared" si="451"/>
        <v/>
      </c>
      <c r="S2109" s="29" t="str">
        <f t="shared" si="452"/>
        <v/>
      </c>
      <c r="T2109" s="29" t="str">
        <f t="shared" si="453"/>
        <v/>
      </c>
      <c r="U2109" s="29"/>
      <c r="V2109" s="29"/>
      <c r="W2109" s="30" t="s">
        <v>1447</v>
      </c>
      <c r="X2109" s="37" t="s">
        <v>158</v>
      </c>
      <c r="Y2109" s="146">
        <v>12170</v>
      </c>
      <c r="Z2109" s="33">
        <v>15578</v>
      </c>
      <c r="AA2109" s="34">
        <f t="shared" si="445"/>
        <v>0.28000000000000003</v>
      </c>
      <c r="AB2109" s="33">
        <f t="shared" si="458"/>
        <v>15578</v>
      </c>
      <c r="AC2109" s="34">
        <f t="shared" si="446"/>
        <v>0.28003285850343934</v>
      </c>
      <c r="AD2109" s="145">
        <f t="shared" si="459"/>
        <v>12981.666999999999</v>
      </c>
      <c r="AE2109" s="105">
        <v>10141.666999999999</v>
      </c>
      <c r="AF2109" s="34" t="s">
        <v>138</v>
      </c>
      <c r="AG2109" s="34" t="s">
        <v>138</v>
      </c>
      <c r="AH2109" s="34" t="s">
        <v>138</v>
      </c>
      <c r="AI2109" s="29">
        <v>0.12</v>
      </c>
      <c r="AJ2109" s="29">
        <v>3.4200000000000002E-4</v>
      </c>
      <c r="AK2109" s="29">
        <v>13</v>
      </c>
      <c r="AL2109" s="29">
        <v>0</v>
      </c>
      <c r="AM2109" s="29" t="s">
        <v>28</v>
      </c>
      <c r="AN2109" s="158" t="s">
        <v>28</v>
      </c>
      <c r="AO2109" s="29" t="s">
        <v>28</v>
      </c>
      <c r="AP2109" s="29">
        <v>1</v>
      </c>
      <c r="AQ2109" s="29">
        <v>100</v>
      </c>
      <c r="AR2109" s="29">
        <v>90</v>
      </c>
      <c r="AS2109" s="29">
        <v>38</v>
      </c>
      <c r="AT2109" s="29">
        <v>0.10299999999999999</v>
      </c>
      <c r="AU2109" s="144">
        <v>3.4200000000000002E-4</v>
      </c>
      <c r="AV2109" s="36" t="s">
        <v>28</v>
      </c>
      <c r="AW2109" s="102">
        <v>43265</v>
      </c>
      <c r="AX2109" s="129" t="s">
        <v>33</v>
      </c>
      <c r="AY2109" s="106">
        <v>214</v>
      </c>
      <c r="BD2109" t="s">
        <v>4544</v>
      </c>
      <c r="BE2109" t="s">
        <v>4543</v>
      </c>
      <c r="BF2109" t="s">
        <v>4761</v>
      </c>
      <c r="BH2109" t="str">
        <f t="shared" si="454"/>
        <v>AV</v>
      </c>
      <c r="BJ2109" t="str">
        <f t="shared" si="455"/>
        <v>OK</v>
      </c>
      <c r="BK2109" s="130">
        <v>15578</v>
      </c>
      <c r="BL2109" s="130" t="s">
        <v>37</v>
      </c>
      <c r="BM2109" s="131" t="s">
        <v>33</v>
      </c>
      <c r="BN2109" s="131" t="e">
        <v>#VALUE!</v>
      </c>
      <c r="BO2109">
        <v>15578</v>
      </c>
      <c r="BP2109">
        <v>11</v>
      </c>
    </row>
    <row r="2110" spans="1:68" x14ac:dyDescent="0.3">
      <c r="A2110" s="1"/>
      <c r="B2110" s="47">
        <v>1835</v>
      </c>
      <c r="C2110" s="45">
        <v>1090166</v>
      </c>
      <c r="D2110" s="29" t="s">
        <v>1500</v>
      </c>
      <c r="E2110" s="29"/>
      <c r="F2110" s="31" t="s">
        <v>1501</v>
      </c>
      <c r="G2110" s="37" t="s">
        <v>42</v>
      </c>
      <c r="H2110" s="70"/>
      <c r="I2110" s="148" t="s">
        <v>32</v>
      </c>
      <c r="J2110" s="147" t="s">
        <v>33</v>
      </c>
      <c r="K2110" s="148">
        <v>0</v>
      </c>
      <c r="L2110" s="148" t="s">
        <v>32</v>
      </c>
      <c r="M2110" s="147" t="s">
        <v>33</v>
      </c>
      <c r="N2110" s="29">
        <f t="shared" si="447"/>
        <v>1086270</v>
      </c>
      <c r="O2110" s="29" t="str">
        <f t="shared" si="448"/>
        <v/>
      </c>
      <c r="P2110" s="29" t="str">
        <f t="shared" si="449"/>
        <v/>
      </c>
      <c r="Q2110" s="29" t="str">
        <f t="shared" si="450"/>
        <v/>
      </c>
      <c r="R2110" s="29" t="str">
        <f t="shared" si="451"/>
        <v/>
      </c>
      <c r="S2110" s="29" t="str">
        <f t="shared" si="452"/>
        <v/>
      </c>
      <c r="T2110" s="29" t="str">
        <f t="shared" si="453"/>
        <v/>
      </c>
      <c r="U2110" s="29"/>
      <c r="V2110" s="29"/>
      <c r="W2110" s="30" t="s">
        <v>1447</v>
      </c>
      <c r="X2110" s="37" t="s">
        <v>158</v>
      </c>
      <c r="Y2110" s="146">
        <v>9805</v>
      </c>
      <c r="Z2110" s="33">
        <v>12551</v>
      </c>
      <c r="AA2110" s="34">
        <f t="shared" si="445"/>
        <v>0.28000000000000003</v>
      </c>
      <c r="AB2110" s="33">
        <f t="shared" si="458"/>
        <v>12551</v>
      </c>
      <c r="AC2110" s="34">
        <f t="shared" si="446"/>
        <v>0.28006128628500915</v>
      </c>
      <c r="AD2110" s="145">
        <f t="shared" si="459"/>
        <v>10459.166999999999</v>
      </c>
      <c r="AE2110" s="105">
        <v>8170.8329999999996</v>
      </c>
      <c r="AF2110" s="34" t="s">
        <v>36</v>
      </c>
      <c r="AG2110" s="34" t="s">
        <v>36</v>
      </c>
      <c r="AH2110" s="34" t="s">
        <v>36</v>
      </c>
      <c r="AI2110" s="29">
        <v>0.22700000000000001</v>
      </c>
      <c r="AJ2110" s="29">
        <v>1.4999999999999999E-4</v>
      </c>
      <c r="AK2110" s="29">
        <v>0</v>
      </c>
      <c r="AL2110" s="29">
        <v>0</v>
      </c>
      <c r="AM2110" s="29" t="s">
        <v>28</v>
      </c>
      <c r="AN2110" s="44" t="s">
        <v>27</v>
      </c>
      <c r="AO2110" s="29" t="s">
        <v>28</v>
      </c>
      <c r="AP2110" s="29">
        <v>1</v>
      </c>
      <c r="AQ2110" s="29">
        <v>187</v>
      </c>
      <c r="AR2110" s="29">
        <v>123</v>
      </c>
      <c r="AS2110" s="29">
        <v>77</v>
      </c>
      <c r="AT2110" s="29">
        <v>0.26</v>
      </c>
      <c r="AU2110" s="144">
        <v>1.771E-3</v>
      </c>
      <c r="AV2110" s="36" t="s">
        <v>28</v>
      </c>
      <c r="AW2110" s="102">
        <v>43265</v>
      </c>
      <c r="AX2110" s="129" t="s">
        <v>33</v>
      </c>
      <c r="AY2110" s="106">
        <v>49</v>
      </c>
      <c r="BD2110" t="s">
        <v>4544</v>
      </c>
      <c r="BE2110" t="s">
        <v>4543</v>
      </c>
      <c r="BF2110" t="s">
        <v>4761</v>
      </c>
      <c r="BH2110" t="str">
        <f t="shared" si="454"/>
        <v/>
      </c>
      <c r="BJ2110" t="str">
        <f t="shared" si="455"/>
        <v>OK</v>
      </c>
      <c r="BK2110" s="130" t="s">
        <v>5302</v>
      </c>
      <c r="BL2110" s="130" t="e">
        <v>#VALUE!</v>
      </c>
      <c r="BM2110" s="131" t="s">
        <v>33</v>
      </c>
      <c r="BN2110" s="131" t="e">
        <v>#VALUE!</v>
      </c>
      <c r="BO2110" t="e">
        <v>#N/A</v>
      </c>
      <c r="BP2110">
        <v>3</v>
      </c>
    </row>
    <row r="2111" spans="1:68" ht="25.2" x14ac:dyDescent="0.3">
      <c r="A2111" s="1"/>
      <c r="B2111" s="47">
        <v>1836</v>
      </c>
      <c r="C2111" s="45">
        <v>1090163</v>
      </c>
      <c r="D2111" s="29" t="s">
        <v>1502</v>
      </c>
      <c r="E2111" s="29"/>
      <c r="F2111" s="39" t="s">
        <v>1503</v>
      </c>
      <c r="G2111" s="29" t="s">
        <v>47</v>
      </c>
      <c r="H2111" s="70" t="s">
        <v>4779</v>
      </c>
      <c r="I2111" s="148" t="s">
        <v>32</v>
      </c>
      <c r="J2111" s="147" t="s">
        <v>33</v>
      </c>
      <c r="K2111" s="148">
        <v>0</v>
      </c>
      <c r="L2111" s="148" t="s">
        <v>32</v>
      </c>
      <c r="M2111" s="147" t="s">
        <v>33</v>
      </c>
      <c r="N2111" s="29">
        <f t="shared" si="447"/>
        <v>1086267</v>
      </c>
      <c r="O2111" s="29" t="str">
        <f t="shared" si="448"/>
        <v/>
      </c>
      <c r="P2111" s="29" t="str">
        <f t="shared" si="449"/>
        <v/>
      </c>
      <c r="Q2111" s="29" t="str">
        <f t="shared" si="450"/>
        <v/>
      </c>
      <c r="R2111" s="29" t="str">
        <f t="shared" si="451"/>
        <v/>
      </c>
      <c r="S2111" s="29" t="str">
        <f t="shared" si="452"/>
        <v/>
      </c>
      <c r="T2111" s="29" t="str">
        <f t="shared" si="453"/>
        <v/>
      </c>
      <c r="U2111" s="29"/>
      <c r="V2111" s="29"/>
      <c r="W2111" s="30" t="s">
        <v>1447</v>
      </c>
      <c r="X2111" s="37" t="s">
        <v>158</v>
      </c>
      <c r="Y2111" s="146">
        <v>9987</v>
      </c>
      <c r="Z2111" s="33">
        <v>12784</v>
      </c>
      <c r="AA2111" s="34">
        <f t="shared" si="445"/>
        <v>0.28000000000000003</v>
      </c>
      <c r="AB2111" s="33">
        <f t="shared" si="458"/>
        <v>12784</v>
      </c>
      <c r="AC2111" s="34">
        <f t="shared" si="446"/>
        <v>0.28006404325623319</v>
      </c>
      <c r="AD2111" s="145">
        <f t="shared" si="459"/>
        <v>10653.333000000001</v>
      </c>
      <c r="AE2111" s="105">
        <v>8322.5</v>
      </c>
      <c r="AF2111" s="34" t="s">
        <v>36</v>
      </c>
      <c r="AG2111" s="34" t="s">
        <v>36</v>
      </c>
      <c r="AH2111" s="34" t="s">
        <v>36</v>
      </c>
      <c r="AI2111" s="29">
        <v>0.11600000000000001</v>
      </c>
      <c r="AJ2111" s="29">
        <v>3.4200000000000002E-4</v>
      </c>
      <c r="AK2111" s="29">
        <v>33</v>
      </c>
      <c r="AL2111" s="29">
        <v>0</v>
      </c>
      <c r="AM2111" s="29" t="s">
        <v>28</v>
      </c>
      <c r="AN2111" s="158" t="s">
        <v>28</v>
      </c>
      <c r="AO2111" s="29" t="s">
        <v>28</v>
      </c>
      <c r="AP2111" s="29">
        <v>1</v>
      </c>
      <c r="AQ2111" s="29">
        <v>100</v>
      </c>
      <c r="AR2111" s="29">
        <v>90</v>
      </c>
      <c r="AS2111" s="29">
        <v>38</v>
      </c>
      <c r="AT2111" s="29">
        <v>0.10299999999999999</v>
      </c>
      <c r="AU2111" s="144">
        <v>3.4200000000000002E-4</v>
      </c>
      <c r="AV2111" s="36" t="s">
        <v>28</v>
      </c>
      <c r="AW2111" s="102">
        <v>43265</v>
      </c>
      <c r="AX2111" s="129" t="s">
        <v>33</v>
      </c>
      <c r="AY2111" s="106">
        <v>988</v>
      </c>
      <c r="BD2111" t="s">
        <v>4544</v>
      </c>
      <c r="BE2111" t="s">
        <v>4543</v>
      </c>
      <c r="BF2111" t="s">
        <v>4761</v>
      </c>
      <c r="BH2111" t="str">
        <f t="shared" si="454"/>
        <v>AV</v>
      </c>
      <c r="BJ2111" t="str">
        <f t="shared" si="455"/>
        <v>OK</v>
      </c>
      <c r="BK2111" s="130">
        <v>12784</v>
      </c>
      <c r="BL2111" s="130" t="s">
        <v>37</v>
      </c>
      <c r="BM2111" s="131" t="s">
        <v>33</v>
      </c>
      <c r="BN2111" s="131" t="e">
        <v>#VALUE!</v>
      </c>
      <c r="BO2111">
        <v>12784</v>
      </c>
      <c r="BP2111">
        <v>20</v>
      </c>
    </row>
    <row r="2112" spans="1:68" ht="25.2" x14ac:dyDescent="0.3">
      <c r="A2112" s="1"/>
      <c r="B2112" s="47">
        <v>1837</v>
      </c>
      <c r="C2112" s="45">
        <v>1090154</v>
      </c>
      <c r="D2112" s="29" t="s">
        <v>1504</v>
      </c>
      <c r="E2112" s="29"/>
      <c r="F2112" s="39" t="s">
        <v>1505</v>
      </c>
      <c r="G2112" s="29" t="s">
        <v>47</v>
      </c>
      <c r="H2112" s="70" t="s">
        <v>4779</v>
      </c>
      <c r="I2112" s="148" t="s">
        <v>32</v>
      </c>
      <c r="J2112" s="147" t="s">
        <v>33</v>
      </c>
      <c r="K2112" s="148">
        <v>0</v>
      </c>
      <c r="L2112" s="148" t="s">
        <v>32</v>
      </c>
      <c r="M2112" s="147" t="s">
        <v>33</v>
      </c>
      <c r="N2112" s="29">
        <f t="shared" si="447"/>
        <v>1086259</v>
      </c>
      <c r="O2112" s="29" t="str">
        <f t="shared" si="448"/>
        <v/>
      </c>
      <c r="P2112" s="29" t="str">
        <f t="shared" si="449"/>
        <v/>
      </c>
      <c r="Q2112" s="29" t="str">
        <f t="shared" si="450"/>
        <v/>
      </c>
      <c r="R2112" s="29" t="str">
        <f t="shared" si="451"/>
        <v/>
      </c>
      <c r="S2112" s="29" t="str">
        <f t="shared" si="452"/>
        <v/>
      </c>
      <c r="T2112" s="29" t="str">
        <f t="shared" si="453"/>
        <v/>
      </c>
      <c r="U2112" s="29"/>
      <c r="V2112" s="29"/>
      <c r="W2112" s="30" t="s">
        <v>1447</v>
      </c>
      <c r="X2112" s="37" t="s">
        <v>158</v>
      </c>
      <c r="Y2112" s="146">
        <v>7805</v>
      </c>
      <c r="Z2112" s="33">
        <v>9991</v>
      </c>
      <c r="AA2112" s="34">
        <f t="shared" ref="AA2112:AA2175" si="460">ROUND(Z2112/Y2112-1,3)</f>
        <v>0.28000000000000003</v>
      </c>
      <c r="AB2112" s="33">
        <f t="shared" si="458"/>
        <v>9991</v>
      </c>
      <c r="AC2112" s="34">
        <f t="shared" ref="AC2112:AC2175" si="461">(AD2112-AE2112)/AE2112</f>
        <v>0.28007675694673895</v>
      </c>
      <c r="AD2112" s="145">
        <f t="shared" si="459"/>
        <v>8325.8330000000005</v>
      </c>
      <c r="AE2112" s="105">
        <v>6504.1670000000004</v>
      </c>
      <c r="AF2112" s="34" t="s">
        <v>36</v>
      </c>
      <c r="AG2112" s="34" t="s">
        <v>36</v>
      </c>
      <c r="AH2112" s="34" t="s">
        <v>36</v>
      </c>
      <c r="AI2112" s="29">
        <v>0.108</v>
      </c>
      <c r="AJ2112" s="29">
        <v>3.4200000000000002E-4</v>
      </c>
      <c r="AK2112" s="29">
        <v>38</v>
      </c>
      <c r="AL2112" s="29">
        <v>0</v>
      </c>
      <c r="AM2112" s="29" t="s">
        <v>28</v>
      </c>
      <c r="AN2112" s="158" t="s">
        <v>28</v>
      </c>
      <c r="AO2112" s="29" t="s">
        <v>28</v>
      </c>
      <c r="AP2112" s="29">
        <v>1</v>
      </c>
      <c r="AQ2112" s="29">
        <v>100</v>
      </c>
      <c r="AR2112" s="29">
        <v>90</v>
      </c>
      <c r="AS2112" s="29">
        <v>38</v>
      </c>
      <c r="AT2112" s="29">
        <v>9.6000000000000002E-2</v>
      </c>
      <c r="AU2112" s="144">
        <v>3.4200000000000002E-4</v>
      </c>
      <c r="AV2112" s="36" t="s">
        <v>28</v>
      </c>
      <c r="AW2112" s="102">
        <v>43265</v>
      </c>
      <c r="AX2112" s="129" t="s">
        <v>33</v>
      </c>
      <c r="AY2112" s="106">
        <v>314</v>
      </c>
      <c r="BD2112" t="s">
        <v>4544</v>
      </c>
      <c r="BE2112" t="s">
        <v>4543</v>
      </c>
      <c r="BF2112" t="s">
        <v>4761</v>
      </c>
      <c r="BH2112" t="str">
        <f t="shared" si="454"/>
        <v>AV</v>
      </c>
      <c r="BJ2112" t="str">
        <f t="shared" si="455"/>
        <v>OK</v>
      </c>
      <c r="BK2112" s="130">
        <v>9991</v>
      </c>
      <c r="BL2112" s="130" t="s">
        <v>37</v>
      </c>
      <c r="BM2112" s="131" t="s">
        <v>33</v>
      </c>
      <c r="BN2112" s="131" t="e">
        <v>#VALUE!</v>
      </c>
      <c r="BO2112">
        <v>9991</v>
      </c>
      <c r="BP2112">
        <v>25</v>
      </c>
    </row>
    <row r="2113" spans="1:68" ht="25.2" x14ac:dyDescent="0.3">
      <c r="A2113" s="1"/>
      <c r="B2113" s="47">
        <v>1838</v>
      </c>
      <c r="C2113" s="45">
        <v>1090155</v>
      </c>
      <c r="D2113" s="29" t="s">
        <v>1506</v>
      </c>
      <c r="E2113" s="29"/>
      <c r="F2113" s="31" t="s">
        <v>1507</v>
      </c>
      <c r="G2113" s="37" t="s">
        <v>42</v>
      </c>
      <c r="H2113" s="70" t="s">
        <v>4779</v>
      </c>
      <c r="I2113" s="148" t="s">
        <v>3798</v>
      </c>
      <c r="J2113" s="147" t="s">
        <v>4038</v>
      </c>
      <c r="K2113" s="148" t="e">
        <v>#N/A</v>
      </c>
      <c r="L2113" s="148" t="s">
        <v>32</v>
      </c>
      <c r="M2113" s="147" t="s">
        <v>33</v>
      </c>
      <c r="N2113" s="29">
        <f t="shared" si="447"/>
        <v>1086260</v>
      </c>
      <c r="O2113" s="29" t="str">
        <f t="shared" si="448"/>
        <v/>
      </c>
      <c r="P2113" s="29" t="str">
        <f t="shared" si="449"/>
        <v/>
      </c>
      <c r="Q2113" s="29" t="str">
        <f t="shared" si="450"/>
        <v/>
      </c>
      <c r="R2113" s="29" t="str">
        <f t="shared" si="451"/>
        <v/>
      </c>
      <c r="S2113" s="29" t="str">
        <f t="shared" si="452"/>
        <v/>
      </c>
      <c r="T2113" s="29" t="str">
        <f t="shared" si="453"/>
        <v/>
      </c>
      <c r="U2113" s="29"/>
      <c r="V2113" s="29"/>
      <c r="W2113" s="30" t="s">
        <v>1447</v>
      </c>
      <c r="X2113" s="37" t="s">
        <v>158</v>
      </c>
      <c r="Y2113" s="146">
        <v>8714</v>
      </c>
      <c r="Z2113" s="33">
        <v>11153</v>
      </c>
      <c r="AA2113" s="34">
        <f t="shared" si="460"/>
        <v>0.28000000000000003</v>
      </c>
      <c r="AB2113" s="33">
        <f t="shared" si="458"/>
        <v>11153</v>
      </c>
      <c r="AC2113" s="34">
        <f t="shared" si="461"/>
        <v>0.27989440991992598</v>
      </c>
      <c r="AD2113" s="145">
        <f t="shared" si="459"/>
        <v>9294.1669999999995</v>
      </c>
      <c r="AE2113" s="105">
        <v>7261.6670000000004</v>
      </c>
      <c r="AF2113" s="34" t="s">
        <v>36</v>
      </c>
      <c r="AG2113" s="34" t="s">
        <v>36</v>
      </c>
      <c r="AH2113" s="34" t="s">
        <v>36</v>
      </c>
      <c r="AI2113" s="29">
        <v>9.6000000000000002E-2</v>
      </c>
      <c r="AJ2113" s="29">
        <v>3.4200000000000002E-4</v>
      </c>
      <c r="AK2113" s="29">
        <v>16</v>
      </c>
      <c r="AL2113" s="29">
        <v>0</v>
      </c>
      <c r="AM2113" s="29" t="s">
        <v>28</v>
      </c>
      <c r="AN2113" s="158" t="s">
        <v>28</v>
      </c>
      <c r="AO2113" s="29" t="s">
        <v>28</v>
      </c>
      <c r="AP2113" s="29">
        <v>1</v>
      </c>
      <c r="AQ2113" s="29">
        <v>100</v>
      </c>
      <c r="AR2113" s="29">
        <v>90</v>
      </c>
      <c r="AS2113" s="29">
        <v>38</v>
      </c>
      <c r="AT2113" s="29">
        <v>0.08</v>
      </c>
      <c r="AU2113" s="144">
        <v>3.4200000000000002E-4</v>
      </c>
      <c r="AV2113" s="36" t="s">
        <v>28</v>
      </c>
      <c r="AW2113" s="102">
        <v>43265</v>
      </c>
      <c r="AX2113" s="129" t="s">
        <v>33</v>
      </c>
      <c r="AY2113" s="106">
        <v>347</v>
      </c>
      <c r="BD2113" t="s">
        <v>4544</v>
      </c>
      <c r="BE2113" t="s">
        <v>4543</v>
      </c>
      <c r="BF2113" t="s">
        <v>4761</v>
      </c>
      <c r="BH2113" t="str">
        <f t="shared" si="454"/>
        <v>AV</v>
      </c>
      <c r="BJ2113" t="str">
        <f t="shared" si="455"/>
        <v>OK</v>
      </c>
      <c r="BK2113" s="130">
        <v>11153</v>
      </c>
      <c r="BL2113" s="130" t="s">
        <v>37</v>
      </c>
      <c r="BM2113" s="131" t="s">
        <v>33</v>
      </c>
      <c r="BN2113" s="131" t="e">
        <v>#VALUE!</v>
      </c>
      <c r="BO2113">
        <v>11153</v>
      </c>
      <c r="BP2113">
        <v>12</v>
      </c>
    </row>
    <row r="2114" spans="1:68" ht="25.2" x14ac:dyDescent="0.3">
      <c r="A2114" s="1"/>
      <c r="B2114" s="47">
        <v>1839</v>
      </c>
      <c r="C2114" s="45">
        <v>1087213</v>
      </c>
      <c r="D2114" s="29"/>
      <c r="E2114" s="29"/>
      <c r="F2114" s="31" t="s">
        <v>1508</v>
      </c>
      <c r="G2114" s="37" t="s">
        <v>92</v>
      </c>
      <c r="H2114" s="148"/>
      <c r="I2114" s="148" t="s">
        <v>3798</v>
      </c>
      <c r="J2114" s="147" t="s">
        <v>4038</v>
      </c>
      <c r="K2114" s="148" t="e">
        <v>#N/A</v>
      </c>
      <c r="L2114" s="148" t="s">
        <v>32</v>
      </c>
      <c r="M2114" s="147" t="s">
        <v>33</v>
      </c>
      <c r="N2114" s="29" t="str">
        <f t="shared" si="447"/>
        <v/>
      </c>
      <c r="O2114" s="29" t="str">
        <f t="shared" si="448"/>
        <v/>
      </c>
      <c r="P2114" s="29" t="str">
        <f t="shared" si="449"/>
        <v/>
      </c>
      <c r="Q2114" s="29" t="str">
        <f t="shared" si="450"/>
        <v/>
      </c>
      <c r="R2114" s="29" t="str">
        <f t="shared" si="451"/>
        <v/>
      </c>
      <c r="S2114" s="29" t="str">
        <f t="shared" si="452"/>
        <v/>
      </c>
      <c r="T2114" s="29" t="str">
        <f t="shared" si="453"/>
        <v/>
      </c>
      <c r="U2114" s="29"/>
      <c r="V2114" s="29"/>
      <c r="W2114" s="30" t="s">
        <v>1447</v>
      </c>
      <c r="X2114" s="37" t="s">
        <v>158</v>
      </c>
      <c r="Y2114" s="146">
        <v>16792</v>
      </c>
      <c r="Z2114" s="33">
        <v>21494</v>
      </c>
      <c r="AA2114" s="34">
        <f t="shared" si="460"/>
        <v>0.28000000000000003</v>
      </c>
      <c r="AB2114" s="33">
        <f t="shared" si="458"/>
        <v>21494</v>
      </c>
      <c r="AC2114" s="34">
        <f t="shared" si="461"/>
        <v>0.28001434683216647</v>
      </c>
      <c r="AD2114" s="145">
        <f t="shared" si="459"/>
        <v>17911.667000000001</v>
      </c>
      <c r="AE2114" s="105">
        <v>13993.333000000001</v>
      </c>
      <c r="AF2114" s="34" t="s">
        <v>36</v>
      </c>
      <c r="AG2114" s="34" t="s">
        <v>36</v>
      </c>
      <c r="AH2114" s="34" t="s">
        <v>36</v>
      </c>
      <c r="AI2114" s="29">
        <v>0.17899999999999999</v>
      </c>
      <c r="AJ2114" s="29">
        <v>3.5E-4</v>
      </c>
      <c r="AK2114" s="29">
        <v>0</v>
      </c>
      <c r="AL2114" s="29">
        <v>0</v>
      </c>
      <c r="AM2114" s="29" t="s">
        <v>28</v>
      </c>
      <c r="AN2114" s="44" t="s">
        <v>27</v>
      </c>
      <c r="AO2114" s="29" t="s">
        <v>28</v>
      </c>
      <c r="AP2114" s="29">
        <v>1</v>
      </c>
      <c r="AQ2114" s="29">
        <v>173</v>
      </c>
      <c r="AR2114" s="29">
        <v>97</v>
      </c>
      <c r="AS2114" s="29">
        <v>65</v>
      </c>
      <c r="AT2114" s="29">
        <v>0.29199999999999998</v>
      </c>
      <c r="AU2114" s="144">
        <v>1.091E-3</v>
      </c>
      <c r="AV2114" s="36" t="s">
        <v>28</v>
      </c>
      <c r="AW2114" s="102">
        <v>43265</v>
      </c>
      <c r="AX2114" s="129" t="s">
        <v>33</v>
      </c>
      <c r="AY2114" s="106">
        <v>261</v>
      </c>
      <c r="BD2114" t="s">
        <v>4544</v>
      </c>
      <c r="BE2114" t="s">
        <v>4543</v>
      </c>
      <c r="BF2114" t="s">
        <v>4761</v>
      </c>
      <c r="BH2114" t="str">
        <f t="shared" si="454"/>
        <v/>
      </c>
      <c r="BJ2114" t="str">
        <f t="shared" si="455"/>
        <v>OK</v>
      </c>
      <c r="BK2114" s="130" t="s">
        <v>5302</v>
      </c>
      <c r="BL2114" s="130" t="e">
        <v>#VALUE!</v>
      </c>
      <c r="BM2114" s="131" t="s">
        <v>33</v>
      </c>
      <c r="BN2114" s="131" t="e">
        <v>#VALUE!</v>
      </c>
      <c r="BO2114" t="e">
        <v>#N/A</v>
      </c>
      <c r="BP2114">
        <v>2</v>
      </c>
    </row>
    <row r="2115" spans="1:68" ht="25.2" x14ac:dyDescent="0.3">
      <c r="A2115" s="1"/>
      <c r="B2115" s="47">
        <v>1840</v>
      </c>
      <c r="C2115" s="45">
        <v>1087818</v>
      </c>
      <c r="D2115" s="29"/>
      <c r="E2115" s="29"/>
      <c r="F2115" s="31" t="s">
        <v>1509</v>
      </c>
      <c r="G2115" s="37" t="s">
        <v>92</v>
      </c>
      <c r="H2115" s="70" t="s">
        <v>4779</v>
      </c>
      <c r="I2115" s="148" t="s">
        <v>32</v>
      </c>
      <c r="J2115" s="147" t="s">
        <v>33</v>
      </c>
      <c r="K2115" s="148">
        <v>0</v>
      </c>
      <c r="L2115" s="148" t="s">
        <v>32</v>
      </c>
      <c r="M2115" s="147" t="s">
        <v>33</v>
      </c>
      <c r="N2115" s="29" t="str">
        <f t="shared" si="447"/>
        <v/>
      </c>
      <c r="O2115" s="29" t="str">
        <f t="shared" si="448"/>
        <v/>
      </c>
      <c r="P2115" s="29" t="str">
        <f t="shared" si="449"/>
        <v/>
      </c>
      <c r="Q2115" s="29" t="str">
        <f t="shared" si="450"/>
        <v/>
      </c>
      <c r="R2115" s="29" t="str">
        <f t="shared" si="451"/>
        <v/>
      </c>
      <c r="S2115" s="29" t="str">
        <f t="shared" si="452"/>
        <v/>
      </c>
      <c r="T2115" s="29" t="str">
        <f t="shared" si="453"/>
        <v/>
      </c>
      <c r="U2115" s="29"/>
      <c r="V2115" s="29"/>
      <c r="W2115" s="30" t="s">
        <v>1447</v>
      </c>
      <c r="X2115" s="37" t="s">
        <v>158</v>
      </c>
      <c r="Y2115" s="146">
        <v>9089</v>
      </c>
      <c r="Z2115" s="33">
        <v>11634</v>
      </c>
      <c r="AA2115" s="34">
        <f t="shared" si="460"/>
        <v>0.28000000000000003</v>
      </c>
      <c r="AB2115" s="33">
        <f t="shared" si="458"/>
        <v>11634</v>
      </c>
      <c r="AC2115" s="34">
        <f t="shared" si="461"/>
        <v>0.28000874551617355</v>
      </c>
      <c r="AD2115" s="145">
        <f t="shared" si="459"/>
        <v>9695</v>
      </c>
      <c r="AE2115" s="105">
        <v>7574.1670000000004</v>
      </c>
      <c r="AF2115" s="34" t="s">
        <v>36</v>
      </c>
      <c r="AG2115" s="34" t="s">
        <v>36</v>
      </c>
      <c r="AH2115" s="34" t="s">
        <v>36</v>
      </c>
      <c r="AI2115" s="29">
        <v>2.7E-2</v>
      </c>
      <c r="AJ2115" s="29">
        <v>3.4200000000000002E-4</v>
      </c>
      <c r="AK2115" s="29">
        <v>5</v>
      </c>
      <c r="AL2115" s="29">
        <v>0</v>
      </c>
      <c r="AM2115" s="29" t="s">
        <v>28</v>
      </c>
      <c r="AN2115" s="158" t="s">
        <v>28</v>
      </c>
      <c r="AO2115" s="29" t="s">
        <v>28</v>
      </c>
      <c r="AP2115" s="29">
        <v>1</v>
      </c>
      <c r="AQ2115" s="29">
        <v>100</v>
      </c>
      <c r="AR2115" s="29">
        <v>90</v>
      </c>
      <c r="AS2115" s="29">
        <v>38</v>
      </c>
      <c r="AT2115" s="29">
        <v>5.6000000000000001E-2</v>
      </c>
      <c r="AU2115" s="144">
        <v>3.4200000000000002E-4</v>
      </c>
      <c r="AV2115" s="36" t="s">
        <v>28</v>
      </c>
      <c r="AW2115" s="102">
        <v>43265</v>
      </c>
      <c r="AX2115" s="129" t="s">
        <v>33</v>
      </c>
      <c r="AY2115" s="106">
        <v>239</v>
      </c>
      <c r="BD2115" t="s">
        <v>4544</v>
      </c>
      <c r="BE2115" t="s">
        <v>4543</v>
      </c>
      <c r="BF2115" t="s">
        <v>4761</v>
      </c>
      <c r="BH2115" t="str">
        <f t="shared" si="454"/>
        <v>AV</v>
      </c>
      <c r="BJ2115" t="str">
        <f t="shared" si="455"/>
        <v>OK</v>
      </c>
      <c r="BK2115" s="130">
        <v>11634</v>
      </c>
      <c r="BL2115" s="130" t="s">
        <v>37</v>
      </c>
      <c r="BM2115" s="131" t="s">
        <v>33</v>
      </c>
      <c r="BN2115" s="131" t="e">
        <v>#VALUE!</v>
      </c>
      <c r="BO2115">
        <v>11634</v>
      </c>
      <c r="BP2115">
        <v>16</v>
      </c>
    </row>
    <row r="2116" spans="1:68" ht="25.2" x14ac:dyDescent="0.3">
      <c r="A2116" s="1"/>
      <c r="B2116" s="47">
        <v>1841</v>
      </c>
      <c r="C2116" s="45">
        <v>1086262</v>
      </c>
      <c r="D2116" s="29">
        <v>1071657</v>
      </c>
      <c r="E2116" s="29"/>
      <c r="F2116" s="39" t="s">
        <v>1510</v>
      </c>
      <c r="G2116" s="29" t="s">
        <v>61</v>
      </c>
      <c r="H2116" s="70" t="s">
        <v>59</v>
      </c>
      <c r="I2116" s="148" t="s">
        <v>32</v>
      </c>
      <c r="J2116" s="147" t="s">
        <v>4059</v>
      </c>
      <c r="K2116" s="148" t="e">
        <v>#N/A</v>
      </c>
      <c r="L2116" s="148" t="s">
        <v>32</v>
      </c>
      <c r="M2116" s="147">
        <v>43291</v>
      </c>
      <c r="N2116" s="29">
        <f t="shared" si="447"/>
        <v>1071657</v>
      </c>
      <c r="O2116" s="29" t="str">
        <f t="shared" si="448"/>
        <v/>
      </c>
      <c r="P2116" s="29" t="str">
        <f t="shared" si="449"/>
        <v/>
      </c>
      <c r="Q2116" s="29" t="str">
        <f t="shared" si="450"/>
        <v/>
      </c>
      <c r="R2116" s="29" t="str">
        <f t="shared" si="451"/>
        <v/>
      </c>
      <c r="S2116" s="29" t="str">
        <f t="shared" si="452"/>
        <v/>
      </c>
      <c r="T2116" s="29" t="str">
        <f t="shared" si="453"/>
        <v/>
      </c>
      <c r="U2116" s="29" t="s">
        <v>1511</v>
      </c>
      <c r="V2116" s="29"/>
      <c r="W2116" s="38" t="s">
        <v>1447</v>
      </c>
      <c r="X2116" s="29" t="s">
        <v>158</v>
      </c>
      <c r="Y2116" s="146">
        <v>8986</v>
      </c>
      <c r="Z2116" s="33">
        <v>9885</v>
      </c>
      <c r="AA2116" s="34">
        <f t="shared" si="460"/>
        <v>0.1</v>
      </c>
      <c r="AB2116" s="33">
        <f t="shared" si="458"/>
        <v>9885</v>
      </c>
      <c r="AC2116" s="34">
        <f t="shared" si="461"/>
        <v>0.1000445626549995</v>
      </c>
      <c r="AD2116" s="145">
        <f t="shared" si="459"/>
        <v>8237.5</v>
      </c>
      <c r="AE2116" s="105">
        <v>7488.3329999999996</v>
      </c>
      <c r="AF2116" s="34" t="e">
        <v>#N/A</v>
      </c>
      <c r="AG2116" s="34" t="e">
        <v>#N/A</v>
      </c>
      <c r="AH2116" s="34" t="e">
        <v>#N/A</v>
      </c>
      <c r="AI2116" s="29">
        <v>0.14899999999999999</v>
      </c>
      <c r="AJ2116" s="29">
        <v>3.5999999999999997E-2</v>
      </c>
      <c r="AK2116" s="29">
        <v>0</v>
      </c>
      <c r="AL2116" s="29">
        <v>0</v>
      </c>
      <c r="AM2116" s="29" t="s">
        <v>27</v>
      </c>
      <c r="AN2116" s="44" t="s">
        <v>27</v>
      </c>
      <c r="AO2116" s="29" t="s">
        <v>27</v>
      </c>
      <c r="AP2116" s="29">
        <v>1</v>
      </c>
      <c r="AQ2116" s="29">
        <v>400</v>
      </c>
      <c r="AR2116" s="29">
        <v>300</v>
      </c>
      <c r="AS2116" s="29">
        <v>300</v>
      </c>
      <c r="AT2116" s="29">
        <v>0.14899999999999999</v>
      </c>
      <c r="AU2116" s="144">
        <v>3.5999999999999997E-2</v>
      </c>
      <c r="AV2116" s="36" t="s">
        <v>28</v>
      </c>
      <c r="AW2116" s="102">
        <v>42339</v>
      </c>
      <c r="AX2116" s="129" t="s">
        <v>33</v>
      </c>
      <c r="AY2116" s="106">
        <v>741</v>
      </c>
      <c r="BD2116" t="s">
        <v>1479</v>
      </c>
      <c r="BE2116" t="e">
        <v>#N/A</v>
      </c>
      <c r="BF2116" t="e">
        <v>#N/A</v>
      </c>
      <c r="BH2116" t="str">
        <f t="shared" si="454"/>
        <v/>
      </c>
      <c r="BJ2116" t="str">
        <f t="shared" si="455"/>
        <v>OK</v>
      </c>
      <c r="BK2116" s="130" t="s">
        <v>5302</v>
      </c>
      <c r="BL2116" s="130" t="e">
        <v>#VALUE!</v>
      </c>
      <c r="BM2116" s="131" t="s">
        <v>33</v>
      </c>
      <c r="BN2116" s="131" t="e">
        <v>#VALUE!</v>
      </c>
      <c r="BO2116" t="e">
        <v>#N/A</v>
      </c>
      <c r="BP2116">
        <v>0</v>
      </c>
    </row>
    <row r="2117" spans="1:68" ht="25.2" x14ac:dyDescent="0.3">
      <c r="A2117" s="1"/>
      <c r="B2117" s="47">
        <v>1842</v>
      </c>
      <c r="C2117" s="45">
        <v>1086260</v>
      </c>
      <c r="D2117" s="29">
        <v>1045572</v>
      </c>
      <c r="E2117" s="29"/>
      <c r="F2117" s="39" t="s">
        <v>1512</v>
      </c>
      <c r="G2117" s="29" t="s">
        <v>31</v>
      </c>
      <c r="H2117" s="70" t="s">
        <v>59</v>
      </c>
      <c r="I2117" s="148" t="s">
        <v>3798</v>
      </c>
      <c r="J2117" s="147" t="s">
        <v>4037</v>
      </c>
      <c r="K2117" s="148" t="e">
        <v>#N/A</v>
      </c>
      <c r="L2117" s="148" t="s">
        <v>32</v>
      </c>
      <c r="M2117" s="147">
        <v>43291</v>
      </c>
      <c r="N2117" s="29">
        <f t="shared" si="447"/>
        <v>1045572</v>
      </c>
      <c r="O2117" s="29" t="str">
        <f t="shared" si="448"/>
        <v/>
      </c>
      <c r="P2117" s="29" t="str">
        <f t="shared" si="449"/>
        <v/>
      </c>
      <c r="Q2117" s="29" t="str">
        <f t="shared" si="450"/>
        <v/>
      </c>
      <c r="R2117" s="29" t="str">
        <f t="shared" si="451"/>
        <v/>
      </c>
      <c r="S2117" s="29" t="str">
        <f t="shared" si="452"/>
        <v/>
      </c>
      <c r="T2117" s="29" t="str">
        <f t="shared" si="453"/>
        <v/>
      </c>
      <c r="U2117" s="29" t="s">
        <v>1513</v>
      </c>
      <c r="V2117" s="29"/>
      <c r="W2117" s="38" t="s">
        <v>1447</v>
      </c>
      <c r="X2117" s="29" t="s">
        <v>158</v>
      </c>
      <c r="Y2117" s="146">
        <v>8714</v>
      </c>
      <c r="Z2117" s="33">
        <v>9585</v>
      </c>
      <c r="AA2117" s="34">
        <f t="shared" si="460"/>
        <v>0.1</v>
      </c>
      <c r="AB2117" s="33">
        <f t="shared" si="458"/>
        <v>9585</v>
      </c>
      <c r="AC2117" s="34">
        <f t="shared" si="461"/>
        <v>9.9954046364285162E-2</v>
      </c>
      <c r="AD2117" s="145">
        <f t="shared" si="459"/>
        <v>7987.5</v>
      </c>
      <c r="AE2117" s="105">
        <v>7261.6670000000004</v>
      </c>
      <c r="AF2117" s="34" t="s">
        <v>70</v>
      </c>
      <c r="AG2117" s="34" t="s">
        <v>73</v>
      </c>
      <c r="AH2117" s="34" t="s">
        <v>73</v>
      </c>
      <c r="AI2117" s="29">
        <v>0.125</v>
      </c>
      <c r="AJ2117" s="29">
        <v>3.5999999999999997E-2</v>
      </c>
      <c r="AK2117" s="29">
        <v>0</v>
      </c>
      <c r="AL2117" s="29">
        <v>0</v>
      </c>
      <c r="AM2117" s="29" t="s">
        <v>27</v>
      </c>
      <c r="AN2117" s="44" t="s">
        <v>27</v>
      </c>
      <c r="AO2117" s="29" t="s">
        <v>27</v>
      </c>
      <c r="AP2117" s="29">
        <v>1</v>
      </c>
      <c r="AQ2117" s="29">
        <v>400</v>
      </c>
      <c r="AR2117" s="29">
        <v>300</v>
      </c>
      <c r="AS2117" s="29">
        <v>300</v>
      </c>
      <c r="AT2117" s="29">
        <v>0.125</v>
      </c>
      <c r="AU2117" s="144">
        <v>3.5999999999999997E-2</v>
      </c>
      <c r="AV2117" s="36" t="s">
        <v>28</v>
      </c>
      <c r="AW2117" s="102">
        <v>42339</v>
      </c>
      <c r="AX2117" s="129" t="s">
        <v>33</v>
      </c>
      <c r="AY2117" s="106">
        <v>221</v>
      </c>
      <c r="BD2117" t="s">
        <v>1479</v>
      </c>
      <c r="BE2117" t="s">
        <v>4543</v>
      </c>
      <c r="BF2117" t="s">
        <v>4751</v>
      </c>
      <c r="BH2117" t="str">
        <f t="shared" si="454"/>
        <v/>
      </c>
      <c r="BJ2117" t="str">
        <f t="shared" si="455"/>
        <v>OK</v>
      </c>
      <c r="BK2117" s="130" t="s">
        <v>5302</v>
      </c>
      <c r="BL2117" s="130" t="e">
        <v>#VALUE!</v>
      </c>
      <c r="BM2117" s="131" t="s">
        <v>33</v>
      </c>
      <c r="BN2117" s="131" t="e">
        <v>#VALUE!</v>
      </c>
      <c r="BO2117" t="e">
        <v>#N/A</v>
      </c>
      <c r="BP2117">
        <v>0</v>
      </c>
    </row>
    <row r="2118" spans="1:68" ht="25.2" x14ac:dyDescent="0.3">
      <c r="A2118" s="1"/>
      <c r="B2118" s="47">
        <v>1843</v>
      </c>
      <c r="C2118" s="45">
        <v>1093017</v>
      </c>
      <c r="D2118" s="29" t="s">
        <v>1514</v>
      </c>
      <c r="E2118" s="29"/>
      <c r="F2118" s="32" t="s">
        <v>1515</v>
      </c>
      <c r="G2118" s="29" t="s">
        <v>42</v>
      </c>
      <c r="H2118" s="148"/>
      <c r="I2118" s="148" t="s">
        <v>32</v>
      </c>
      <c r="J2118" s="147" t="s">
        <v>33</v>
      </c>
      <c r="K2118" s="148">
        <v>0</v>
      </c>
      <c r="L2118" s="148" t="s">
        <v>32</v>
      </c>
      <c r="M2118" s="147" t="s">
        <v>33</v>
      </c>
      <c r="N2118" s="29">
        <f t="shared" si="447"/>
        <v>1071690</v>
      </c>
      <c r="O2118" s="29" t="str">
        <f t="shared" si="448"/>
        <v/>
      </c>
      <c r="P2118" s="29" t="str">
        <f t="shared" si="449"/>
        <v/>
      </c>
      <c r="Q2118" s="29" t="str">
        <f t="shared" si="450"/>
        <v/>
      </c>
      <c r="R2118" s="29" t="str">
        <f t="shared" si="451"/>
        <v/>
      </c>
      <c r="S2118" s="29" t="str">
        <f t="shared" si="452"/>
        <v/>
      </c>
      <c r="T2118" s="29" t="str">
        <f t="shared" si="453"/>
        <v/>
      </c>
      <c r="U2118" s="29"/>
      <c r="V2118" s="29"/>
      <c r="W2118" s="55" t="s">
        <v>1447</v>
      </c>
      <c r="X2118" s="29" t="s">
        <v>158</v>
      </c>
      <c r="Y2118" s="146">
        <v>25284</v>
      </c>
      <c r="Z2118" s="33">
        <v>32363</v>
      </c>
      <c r="AA2118" s="34">
        <f t="shared" si="460"/>
        <v>0.28000000000000003</v>
      </c>
      <c r="AB2118" s="33">
        <f t="shared" si="458"/>
        <v>32363</v>
      </c>
      <c r="AC2118" s="34">
        <f t="shared" si="461"/>
        <v>0.27997944945420034</v>
      </c>
      <c r="AD2118" s="145">
        <f t="shared" si="459"/>
        <v>26969.167000000001</v>
      </c>
      <c r="AE2118" s="105">
        <v>21070</v>
      </c>
      <c r="AF2118" s="34" t="s">
        <v>36</v>
      </c>
      <c r="AG2118" s="34" t="s">
        <v>36</v>
      </c>
      <c r="AH2118" s="34" t="s">
        <v>36</v>
      </c>
      <c r="AI2118" s="29">
        <v>1.474</v>
      </c>
      <c r="AJ2118" s="29">
        <v>4.712E-3</v>
      </c>
      <c r="AK2118" s="29">
        <v>0</v>
      </c>
      <c r="AL2118" s="29">
        <v>0</v>
      </c>
      <c r="AM2118" s="29" t="s">
        <v>28</v>
      </c>
      <c r="AN2118" s="44" t="s">
        <v>27</v>
      </c>
      <c r="AO2118" s="29" t="s">
        <v>28</v>
      </c>
      <c r="AP2118" s="29">
        <v>1</v>
      </c>
      <c r="AQ2118" s="29">
        <v>380</v>
      </c>
      <c r="AR2118" s="29">
        <v>155</v>
      </c>
      <c r="AS2118" s="29">
        <v>80</v>
      </c>
      <c r="AT2118" s="29">
        <v>1.474</v>
      </c>
      <c r="AU2118" s="144">
        <v>4.712E-3</v>
      </c>
      <c r="AV2118" s="36" t="s">
        <v>28</v>
      </c>
      <c r="AW2118" s="102">
        <v>43784</v>
      </c>
      <c r="AX2118" s="129" t="s">
        <v>33</v>
      </c>
      <c r="AY2118" s="106">
        <v>1059</v>
      </c>
      <c r="BD2118" t="s">
        <v>4544</v>
      </c>
      <c r="BE2118" t="s">
        <v>4543</v>
      </c>
      <c r="BF2118" t="s">
        <v>4761</v>
      </c>
      <c r="BH2118" t="str">
        <f t="shared" si="454"/>
        <v/>
      </c>
      <c r="BJ2118" t="str">
        <f t="shared" si="455"/>
        <v>OK</v>
      </c>
      <c r="BK2118" s="130" t="s">
        <v>5302</v>
      </c>
      <c r="BL2118" s="130" t="e">
        <v>#VALUE!</v>
      </c>
      <c r="BM2118" s="131" t="s">
        <v>33</v>
      </c>
      <c r="BN2118" s="131" t="e">
        <v>#VALUE!</v>
      </c>
      <c r="BO2118" t="e">
        <v>#N/A</v>
      </c>
      <c r="BP2118">
        <v>238</v>
      </c>
    </row>
    <row r="2119" spans="1:68" ht="25.2" x14ac:dyDescent="0.3">
      <c r="A2119" s="1"/>
      <c r="B2119" s="47">
        <v>1844</v>
      </c>
      <c r="C2119" s="45">
        <v>1093134</v>
      </c>
      <c r="D2119" s="29">
        <v>1071686</v>
      </c>
      <c r="E2119" s="29"/>
      <c r="F2119" s="32" t="s">
        <v>1516</v>
      </c>
      <c r="G2119" s="29" t="s">
        <v>47</v>
      </c>
      <c r="H2119" s="148"/>
      <c r="I2119" s="148" t="s">
        <v>32</v>
      </c>
      <c r="J2119" s="147" t="s">
        <v>33</v>
      </c>
      <c r="K2119" s="148">
        <v>0</v>
      </c>
      <c r="L2119" s="148" t="s">
        <v>32</v>
      </c>
      <c r="M2119" s="147" t="s">
        <v>33</v>
      </c>
      <c r="N2119" s="29">
        <f t="shared" si="447"/>
        <v>1071686</v>
      </c>
      <c r="O2119" s="29" t="str">
        <f t="shared" si="448"/>
        <v/>
      </c>
      <c r="P2119" s="29" t="str">
        <f t="shared" si="449"/>
        <v/>
      </c>
      <c r="Q2119" s="29" t="str">
        <f t="shared" si="450"/>
        <v/>
      </c>
      <c r="R2119" s="29" t="str">
        <f t="shared" si="451"/>
        <v/>
      </c>
      <c r="S2119" s="29" t="str">
        <f t="shared" si="452"/>
        <v/>
      </c>
      <c r="T2119" s="29" t="str">
        <f t="shared" si="453"/>
        <v/>
      </c>
      <c r="U2119" s="29"/>
      <c r="V2119" s="29"/>
      <c r="W2119" s="55" t="s">
        <v>1447</v>
      </c>
      <c r="X2119" s="29" t="s">
        <v>158</v>
      </c>
      <c r="Y2119" s="146">
        <v>8351</v>
      </c>
      <c r="Z2119" s="33">
        <v>10689</v>
      </c>
      <c r="AA2119" s="34">
        <f t="shared" si="460"/>
        <v>0.28000000000000003</v>
      </c>
      <c r="AB2119" s="33">
        <f t="shared" si="458"/>
        <v>10689</v>
      </c>
      <c r="AC2119" s="34">
        <f t="shared" si="461"/>
        <v>0.27996640977289372</v>
      </c>
      <c r="AD2119" s="145">
        <f t="shared" si="459"/>
        <v>8907.5</v>
      </c>
      <c r="AE2119" s="105">
        <v>6959.1670000000004</v>
      </c>
      <c r="AF2119" s="34" t="s">
        <v>36</v>
      </c>
      <c r="AG2119" s="34" t="s">
        <v>36</v>
      </c>
      <c r="AH2119" s="34" t="s">
        <v>36</v>
      </c>
      <c r="AI2119" s="29">
        <v>0.3</v>
      </c>
      <c r="AJ2119" s="29">
        <v>1.663E-3</v>
      </c>
      <c r="AK2119" s="29">
        <v>0</v>
      </c>
      <c r="AL2119" s="29">
        <v>0</v>
      </c>
      <c r="AM2119" s="29" t="s">
        <v>28</v>
      </c>
      <c r="AN2119" s="44" t="s">
        <v>27</v>
      </c>
      <c r="AO2119" s="29" t="s">
        <v>28</v>
      </c>
      <c r="AP2119" s="29">
        <v>1</v>
      </c>
      <c r="AQ2119" s="29">
        <v>190</v>
      </c>
      <c r="AR2119" s="29">
        <v>125</v>
      </c>
      <c r="AS2119" s="29">
        <v>70</v>
      </c>
      <c r="AT2119" s="29">
        <v>0.3</v>
      </c>
      <c r="AU2119" s="144">
        <v>1.663E-3</v>
      </c>
      <c r="AV2119" s="36" t="s">
        <v>28</v>
      </c>
      <c r="AW2119" s="102">
        <v>43784</v>
      </c>
      <c r="AX2119" s="129" t="s">
        <v>33</v>
      </c>
      <c r="AY2119" s="106">
        <v>392</v>
      </c>
      <c r="BD2119" t="s">
        <v>1479</v>
      </c>
      <c r="BE2119" t="s">
        <v>4346</v>
      </c>
      <c r="BF2119" t="s">
        <v>4761</v>
      </c>
      <c r="BH2119" t="str">
        <f t="shared" si="454"/>
        <v/>
      </c>
      <c r="BJ2119" t="str">
        <f t="shared" si="455"/>
        <v>OK</v>
      </c>
      <c r="BK2119" s="130" t="s">
        <v>5302</v>
      </c>
      <c r="BL2119" s="130" t="e">
        <v>#VALUE!</v>
      </c>
      <c r="BM2119" s="131">
        <v>10689</v>
      </c>
      <c r="BN2119" s="131" t="s">
        <v>37</v>
      </c>
      <c r="BO2119" t="e">
        <v>#N/A</v>
      </c>
      <c r="BP2119">
        <v>44</v>
      </c>
    </row>
    <row r="2120" spans="1:68" ht="25.2" x14ac:dyDescent="0.3">
      <c r="A2120" s="1"/>
      <c r="B2120" s="47">
        <v>1845</v>
      </c>
      <c r="C2120" s="45">
        <v>1093135</v>
      </c>
      <c r="D2120" s="29">
        <v>1071651</v>
      </c>
      <c r="E2120" s="29"/>
      <c r="F2120" s="39" t="s">
        <v>1517</v>
      </c>
      <c r="G2120" s="29" t="s">
        <v>58</v>
      </c>
      <c r="H2120" s="148"/>
      <c r="I2120" s="148" t="s">
        <v>32</v>
      </c>
      <c r="J2120" s="147" t="s">
        <v>33</v>
      </c>
      <c r="K2120" s="148">
        <v>0</v>
      </c>
      <c r="L2120" s="148" t="s">
        <v>32</v>
      </c>
      <c r="M2120" s="147" t="s">
        <v>33</v>
      </c>
      <c r="N2120" s="29">
        <f t="shared" si="447"/>
        <v>1071651</v>
      </c>
      <c r="O2120" s="29" t="str">
        <f t="shared" si="448"/>
        <v/>
      </c>
      <c r="P2120" s="29" t="str">
        <f t="shared" si="449"/>
        <v/>
      </c>
      <c r="Q2120" s="29" t="str">
        <f t="shared" si="450"/>
        <v/>
      </c>
      <c r="R2120" s="29" t="str">
        <f t="shared" si="451"/>
        <v/>
      </c>
      <c r="S2120" s="29" t="str">
        <f t="shared" si="452"/>
        <v/>
      </c>
      <c r="T2120" s="29" t="str">
        <f t="shared" si="453"/>
        <v/>
      </c>
      <c r="U2120" s="29"/>
      <c r="V2120" s="29"/>
      <c r="W2120" s="55" t="s">
        <v>1447</v>
      </c>
      <c r="X2120" s="29" t="s">
        <v>158</v>
      </c>
      <c r="Y2120" s="146">
        <v>7440</v>
      </c>
      <c r="Z2120" s="33">
        <v>9523</v>
      </c>
      <c r="AA2120" s="34">
        <f t="shared" si="460"/>
        <v>0.28000000000000003</v>
      </c>
      <c r="AB2120" s="33">
        <f t="shared" si="458"/>
        <v>9523</v>
      </c>
      <c r="AC2120" s="34">
        <f t="shared" si="461"/>
        <v>0.27997306451612897</v>
      </c>
      <c r="AD2120" s="145">
        <f t="shared" si="459"/>
        <v>7935.8329999999996</v>
      </c>
      <c r="AE2120" s="105">
        <v>6200</v>
      </c>
      <c r="AF2120" s="34" t="s">
        <v>36</v>
      </c>
      <c r="AG2120" s="34" t="s">
        <v>36</v>
      </c>
      <c r="AH2120" s="34" t="s">
        <v>36</v>
      </c>
      <c r="AI2120" s="29">
        <v>0.27500000000000002</v>
      </c>
      <c r="AJ2120" s="29">
        <v>1.663E-3</v>
      </c>
      <c r="AK2120" s="29">
        <v>0</v>
      </c>
      <c r="AL2120" s="29">
        <v>0</v>
      </c>
      <c r="AM2120" s="29" t="s">
        <v>28</v>
      </c>
      <c r="AN2120" s="44" t="s">
        <v>27</v>
      </c>
      <c r="AO2120" s="29" t="s">
        <v>28</v>
      </c>
      <c r="AP2120" s="29">
        <v>1</v>
      </c>
      <c r="AQ2120" s="29">
        <v>190</v>
      </c>
      <c r="AR2120" s="29">
        <v>125</v>
      </c>
      <c r="AS2120" s="29">
        <v>70</v>
      </c>
      <c r="AT2120" s="29">
        <v>0.27500000000000002</v>
      </c>
      <c r="AU2120" s="144">
        <v>1.663E-3</v>
      </c>
      <c r="AV2120" s="36" t="s">
        <v>28</v>
      </c>
      <c r="AW2120" s="102">
        <v>43784</v>
      </c>
      <c r="AX2120" s="129" t="s">
        <v>33</v>
      </c>
      <c r="AY2120" s="106">
        <v>12</v>
      </c>
      <c r="BD2120" t="s">
        <v>1479</v>
      </c>
      <c r="BE2120" t="s">
        <v>4346</v>
      </c>
      <c r="BF2120" t="s">
        <v>4761</v>
      </c>
      <c r="BH2120" t="str">
        <f t="shared" si="454"/>
        <v/>
      </c>
      <c r="BJ2120" t="str">
        <f t="shared" si="455"/>
        <v>OK</v>
      </c>
      <c r="BK2120" s="130" t="s">
        <v>5302</v>
      </c>
      <c r="BL2120" s="130" t="e">
        <v>#VALUE!</v>
      </c>
      <c r="BM2120" s="131">
        <v>9523</v>
      </c>
      <c r="BN2120" s="131" t="s">
        <v>37</v>
      </c>
      <c r="BO2120" t="e">
        <v>#N/A</v>
      </c>
      <c r="BP2120">
        <v>2</v>
      </c>
    </row>
    <row r="2121" spans="1:68" ht="25.2" x14ac:dyDescent="0.3">
      <c r="A2121" s="1"/>
      <c r="B2121" s="47">
        <v>1846</v>
      </c>
      <c r="C2121" s="45">
        <v>1071690</v>
      </c>
      <c r="D2121" s="29">
        <v>1000531</v>
      </c>
      <c r="E2121" s="29"/>
      <c r="F2121" s="39" t="s">
        <v>1518</v>
      </c>
      <c r="G2121" s="29" t="s">
        <v>61</v>
      </c>
      <c r="H2121" s="70" t="s">
        <v>59</v>
      </c>
      <c r="I2121" s="148" t="s">
        <v>3798</v>
      </c>
      <c r="J2121" s="147" t="s">
        <v>4057</v>
      </c>
      <c r="K2121" s="148">
        <v>0</v>
      </c>
      <c r="L2121" s="148" t="s">
        <v>3998</v>
      </c>
      <c r="M2121" s="147">
        <v>42410</v>
      </c>
      <c r="N2121" s="29">
        <f t="shared" si="447"/>
        <v>1000531</v>
      </c>
      <c r="O2121" s="29" t="str">
        <f t="shared" si="448"/>
        <v/>
      </c>
      <c r="P2121" s="29" t="str">
        <f t="shared" si="449"/>
        <v/>
      </c>
      <c r="Q2121" s="29" t="str">
        <f t="shared" si="450"/>
        <v/>
      </c>
      <c r="R2121" s="29" t="str">
        <f t="shared" si="451"/>
        <v/>
      </c>
      <c r="S2121" s="29" t="str">
        <f t="shared" si="452"/>
        <v/>
      </c>
      <c r="T2121" s="29" t="str">
        <f t="shared" si="453"/>
        <v/>
      </c>
      <c r="U2121" s="29" t="s">
        <v>1519</v>
      </c>
      <c r="V2121" s="29"/>
      <c r="W2121" s="38" t="s">
        <v>1447</v>
      </c>
      <c r="X2121" s="29" t="s">
        <v>158</v>
      </c>
      <c r="Y2121" s="146">
        <v>25284</v>
      </c>
      <c r="Z2121" s="33">
        <v>27812</v>
      </c>
      <c r="AA2121" s="34">
        <f t="shared" si="460"/>
        <v>0.1</v>
      </c>
      <c r="AB2121" s="33">
        <f t="shared" si="458"/>
        <v>27812</v>
      </c>
      <c r="AC2121" s="34">
        <f t="shared" si="461"/>
        <v>9.9984195538680654E-2</v>
      </c>
      <c r="AD2121" s="145">
        <f t="shared" si="459"/>
        <v>23176.667000000001</v>
      </c>
      <c r="AE2121" s="105">
        <v>21070</v>
      </c>
      <c r="AF2121" s="34" t="s">
        <v>138</v>
      </c>
      <c r="AG2121" s="34" t="s">
        <v>70</v>
      </c>
      <c r="AH2121" s="34" t="s">
        <v>73</v>
      </c>
      <c r="AI2121" s="29">
        <v>1.4019999999999999</v>
      </c>
      <c r="AJ2121" s="29">
        <v>2.0330000000000001E-3</v>
      </c>
      <c r="AK2121" s="29">
        <v>0</v>
      </c>
      <c r="AL2121" s="29">
        <v>0</v>
      </c>
      <c r="AM2121" s="29" t="s">
        <v>27</v>
      </c>
      <c r="AN2121" s="44" t="s">
        <v>27</v>
      </c>
      <c r="AO2121" s="29" t="s">
        <v>27</v>
      </c>
      <c r="AP2121" s="29">
        <v>1</v>
      </c>
      <c r="AQ2121" s="29">
        <v>378</v>
      </c>
      <c r="AR2121" s="29">
        <v>153</v>
      </c>
      <c r="AS2121" s="29">
        <v>80</v>
      </c>
      <c r="AT2121" s="29">
        <v>2.3980000000000001</v>
      </c>
      <c r="AU2121" s="144">
        <v>4.627E-3</v>
      </c>
      <c r="AV2121" s="36" t="s">
        <v>28</v>
      </c>
      <c r="AW2121" s="102">
        <v>42339</v>
      </c>
      <c r="AX2121" s="129" t="s">
        <v>33</v>
      </c>
      <c r="AY2121" s="106">
        <v>1860</v>
      </c>
      <c r="BD2121" t="s">
        <v>1479</v>
      </c>
      <c r="BE2121" t="s">
        <v>4346</v>
      </c>
      <c r="BF2121" t="s">
        <v>4761</v>
      </c>
      <c r="BH2121" t="str">
        <f t="shared" si="454"/>
        <v/>
      </c>
      <c r="BJ2121" t="str">
        <f t="shared" si="455"/>
        <v>OK</v>
      </c>
      <c r="BK2121" s="130" t="s">
        <v>5302</v>
      </c>
      <c r="BL2121" s="130" t="e">
        <v>#VALUE!</v>
      </c>
      <c r="BM2121" s="131" t="s">
        <v>33</v>
      </c>
      <c r="BN2121" s="131" t="e">
        <v>#VALUE!</v>
      </c>
      <c r="BO2121" t="e">
        <v>#N/A</v>
      </c>
      <c r="BP2121">
        <v>0</v>
      </c>
    </row>
    <row r="2122" spans="1:68" ht="25.2" x14ac:dyDescent="0.3">
      <c r="A2122" s="1"/>
      <c r="B2122" s="47">
        <v>1847</v>
      </c>
      <c r="C2122" s="45">
        <v>1071686</v>
      </c>
      <c r="D2122" s="29"/>
      <c r="E2122" s="29"/>
      <c r="F2122" s="48" t="s">
        <v>4317</v>
      </c>
      <c r="G2122" s="29" t="s">
        <v>31</v>
      </c>
      <c r="H2122" s="70"/>
      <c r="I2122" s="148" t="s">
        <v>32</v>
      </c>
      <c r="J2122" s="147" t="s">
        <v>33</v>
      </c>
      <c r="K2122" s="148">
        <v>0</v>
      </c>
      <c r="L2122" s="148" t="s">
        <v>32</v>
      </c>
      <c r="M2122" s="147">
        <v>42457</v>
      </c>
      <c r="N2122" s="29" t="str">
        <f t="shared" si="447"/>
        <v/>
      </c>
      <c r="O2122" s="29" t="str">
        <f t="shared" si="448"/>
        <v/>
      </c>
      <c r="P2122" s="29" t="str">
        <f t="shared" si="449"/>
        <v/>
      </c>
      <c r="Q2122" s="29" t="str">
        <f t="shared" si="450"/>
        <v/>
      </c>
      <c r="R2122" s="29" t="str">
        <f t="shared" si="451"/>
        <v/>
      </c>
      <c r="S2122" s="29" t="str">
        <f t="shared" si="452"/>
        <v/>
      </c>
      <c r="T2122" s="29" t="str">
        <f t="shared" si="453"/>
        <v/>
      </c>
      <c r="U2122" s="29"/>
      <c r="V2122" s="29"/>
      <c r="W2122" s="38" t="s">
        <v>1447</v>
      </c>
      <c r="X2122" s="29" t="s">
        <v>158</v>
      </c>
      <c r="Y2122" s="146">
        <v>8351</v>
      </c>
      <c r="Z2122" s="33">
        <v>10689</v>
      </c>
      <c r="AA2122" s="34">
        <f t="shared" si="460"/>
        <v>0.28000000000000003</v>
      </c>
      <c r="AB2122" s="33">
        <f t="shared" si="458"/>
        <v>10689</v>
      </c>
      <c r="AC2122" s="34">
        <f t="shared" si="461"/>
        <v>0.27996640977289372</v>
      </c>
      <c r="AD2122" s="145">
        <f t="shared" si="459"/>
        <v>8907.5</v>
      </c>
      <c r="AE2122" s="105">
        <v>6959.1670000000004</v>
      </c>
      <c r="AF2122" s="34" t="s">
        <v>36</v>
      </c>
      <c r="AG2122" s="34" t="s">
        <v>36</v>
      </c>
      <c r="AH2122" s="34" t="s">
        <v>168</v>
      </c>
      <c r="AI2122" s="29">
        <v>0.42799999999999999</v>
      </c>
      <c r="AJ2122" s="29">
        <v>8.8000000000000003E-4</v>
      </c>
      <c r="AK2122" s="29">
        <v>0</v>
      </c>
      <c r="AL2122" s="29">
        <v>0</v>
      </c>
      <c r="AM2122" s="29" t="s">
        <v>28</v>
      </c>
      <c r="AN2122" s="44" t="s">
        <v>27</v>
      </c>
      <c r="AO2122" s="29" t="s">
        <v>28</v>
      </c>
      <c r="AP2122" s="29">
        <v>1</v>
      </c>
      <c r="AQ2122" s="29">
        <v>190</v>
      </c>
      <c r="AR2122" s="29">
        <v>125</v>
      </c>
      <c r="AS2122" s="29">
        <v>65</v>
      </c>
      <c r="AT2122" s="29">
        <v>0.33500000000000002</v>
      </c>
      <c r="AU2122" s="144">
        <v>1.544E-3</v>
      </c>
      <c r="AV2122" s="36" t="s">
        <v>28</v>
      </c>
      <c r="AW2122" s="102">
        <v>42339</v>
      </c>
      <c r="AX2122" s="129" t="s">
        <v>33</v>
      </c>
      <c r="AY2122" s="106">
        <v>666</v>
      </c>
      <c r="BD2122" t="s">
        <v>1479</v>
      </c>
      <c r="BE2122" t="s">
        <v>4351</v>
      </c>
      <c r="BF2122" t="s">
        <v>4761</v>
      </c>
      <c r="BH2122" t="str">
        <f t="shared" si="454"/>
        <v/>
      </c>
      <c r="BJ2122" t="str">
        <f t="shared" si="455"/>
        <v>OK</v>
      </c>
      <c r="BK2122" s="130" t="s">
        <v>5302</v>
      </c>
      <c r="BL2122" s="130" t="e">
        <v>#VALUE!</v>
      </c>
      <c r="BM2122" s="131" t="s">
        <v>33</v>
      </c>
      <c r="BN2122" s="131" t="e">
        <v>#VALUE!</v>
      </c>
      <c r="BO2122" t="e">
        <v>#N/A</v>
      </c>
      <c r="BP2122">
        <v>14</v>
      </c>
    </row>
    <row r="2123" spans="1:68" x14ac:dyDescent="0.3">
      <c r="A2123" s="1"/>
      <c r="B2123" s="47">
        <v>1848</v>
      </c>
      <c r="C2123" s="174">
        <v>1071651</v>
      </c>
      <c r="D2123" s="29"/>
      <c r="E2123" s="29"/>
      <c r="F2123" s="39" t="s">
        <v>1520</v>
      </c>
      <c r="G2123" s="29" t="s">
        <v>39</v>
      </c>
      <c r="H2123" s="70"/>
      <c r="I2123" s="148" t="s">
        <v>32</v>
      </c>
      <c r="J2123" s="147" t="s">
        <v>33</v>
      </c>
      <c r="K2123" s="148">
        <v>0</v>
      </c>
      <c r="L2123" s="148" t="s">
        <v>32</v>
      </c>
      <c r="M2123" s="147">
        <v>42410</v>
      </c>
      <c r="N2123" s="29" t="str">
        <f t="shared" si="447"/>
        <v/>
      </c>
      <c r="O2123" s="29" t="str">
        <f t="shared" si="448"/>
        <v/>
      </c>
      <c r="P2123" s="29" t="str">
        <f t="shared" si="449"/>
        <v/>
      </c>
      <c r="Q2123" s="29" t="str">
        <f t="shared" si="450"/>
        <v/>
      </c>
      <c r="R2123" s="29" t="str">
        <f t="shared" si="451"/>
        <v/>
      </c>
      <c r="S2123" s="29" t="str">
        <f t="shared" si="452"/>
        <v/>
      </c>
      <c r="T2123" s="29" t="str">
        <f t="shared" si="453"/>
        <v/>
      </c>
      <c r="U2123" s="29"/>
      <c r="V2123" s="29"/>
      <c r="W2123" s="38" t="s">
        <v>1447</v>
      </c>
      <c r="X2123" s="29" t="s">
        <v>158</v>
      </c>
      <c r="Y2123" s="146">
        <v>7440</v>
      </c>
      <c r="Z2123" s="33">
        <v>9523</v>
      </c>
      <c r="AA2123" s="34">
        <f t="shared" si="460"/>
        <v>0.28000000000000003</v>
      </c>
      <c r="AB2123" s="33">
        <f t="shared" si="458"/>
        <v>9523</v>
      </c>
      <c r="AC2123" s="34">
        <f t="shared" si="461"/>
        <v>0.27997306451612897</v>
      </c>
      <c r="AD2123" s="145">
        <f t="shared" si="459"/>
        <v>7935.8329999999996</v>
      </c>
      <c r="AE2123" s="105">
        <v>6200</v>
      </c>
      <c r="AF2123" s="34" t="s">
        <v>36</v>
      </c>
      <c r="AG2123" s="34" t="s">
        <v>36</v>
      </c>
      <c r="AH2123" s="34" t="s">
        <v>168</v>
      </c>
      <c r="AI2123" s="29">
        <v>0.27200000000000002</v>
      </c>
      <c r="AJ2123" s="29">
        <v>1.75E-3</v>
      </c>
      <c r="AK2123" s="29">
        <v>0</v>
      </c>
      <c r="AL2123" s="29">
        <v>0</v>
      </c>
      <c r="AM2123" s="29" t="s">
        <v>28</v>
      </c>
      <c r="AN2123" s="44" t="s">
        <v>27</v>
      </c>
      <c r="AO2123" s="29" t="s">
        <v>28</v>
      </c>
      <c r="AP2123" s="29">
        <v>1</v>
      </c>
      <c r="AQ2123" s="29">
        <v>200</v>
      </c>
      <c r="AR2123" s="29">
        <v>125</v>
      </c>
      <c r="AS2123" s="29">
        <v>70</v>
      </c>
      <c r="AT2123" s="29">
        <v>0.31900000000000001</v>
      </c>
      <c r="AU2123" s="144">
        <v>1.75E-3</v>
      </c>
      <c r="AV2123" s="36" t="s">
        <v>28</v>
      </c>
      <c r="AW2123" s="102">
        <v>42339</v>
      </c>
      <c r="AX2123" s="129" t="s">
        <v>33</v>
      </c>
      <c r="AY2123" s="106">
        <v>41</v>
      </c>
      <c r="BD2123" t="s">
        <v>1479</v>
      </c>
      <c r="BE2123" t="s">
        <v>4346</v>
      </c>
      <c r="BF2123" t="s">
        <v>4761</v>
      </c>
      <c r="BH2123" t="str">
        <f t="shared" si="454"/>
        <v/>
      </c>
      <c r="BJ2123" t="str">
        <f t="shared" si="455"/>
        <v>OK</v>
      </c>
      <c r="BK2123" s="130" t="s">
        <v>5302</v>
      </c>
      <c r="BL2123" s="130" t="e">
        <v>#VALUE!</v>
      </c>
      <c r="BM2123" s="131" t="s">
        <v>33</v>
      </c>
      <c r="BN2123" s="131" t="e">
        <v>#VALUE!</v>
      </c>
      <c r="BO2123" t="e">
        <v>#N/A</v>
      </c>
      <c r="BP2123">
        <v>1</v>
      </c>
    </row>
    <row r="2124" spans="1:68" ht="25.2" x14ac:dyDescent="0.3">
      <c r="A2124" s="1"/>
      <c r="B2124" s="47">
        <v>1849</v>
      </c>
      <c r="C2124" s="45">
        <v>1087163</v>
      </c>
      <c r="D2124" s="37"/>
      <c r="E2124" s="37"/>
      <c r="F2124" s="39" t="s">
        <v>1521</v>
      </c>
      <c r="G2124" s="29" t="s">
        <v>42</v>
      </c>
      <c r="H2124" s="70"/>
      <c r="I2124" s="148" t="s">
        <v>3798</v>
      </c>
      <c r="J2124" s="147" t="s">
        <v>4037</v>
      </c>
      <c r="K2124" s="148" t="e">
        <v>#N/A</v>
      </c>
      <c r="L2124" s="148" t="s">
        <v>3999</v>
      </c>
      <c r="M2124" s="147">
        <v>42410</v>
      </c>
      <c r="N2124" s="29" t="str">
        <f t="shared" si="447"/>
        <v/>
      </c>
      <c r="O2124" s="29" t="str">
        <f t="shared" si="448"/>
        <v/>
      </c>
      <c r="P2124" s="29" t="str">
        <f t="shared" si="449"/>
        <v/>
      </c>
      <c r="Q2124" s="29" t="str">
        <f t="shared" si="450"/>
        <v/>
      </c>
      <c r="R2124" s="29" t="str">
        <f t="shared" si="451"/>
        <v/>
      </c>
      <c r="S2124" s="29" t="str">
        <f t="shared" si="452"/>
        <v/>
      </c>
      <c r="T2124" s="29" t="str">
        <f t="shared" si="453"/>
        <v/>
      </c>
      <c r="U2124" s="37" t="s">
        <v>4095</v>
      </c>
      <c r="V2124" s="37"/>
      <c r="W2124" s="38" t="s">
        <v>1447</v>
      </c>
      <c r="X2124" s="37" t="s">
        <v>366</v>
      </c>
      <c r="Y2124" s="146">
        <v>71976</v>
      </c>
      <c r="Z2124" s="33">
        <v>92129</v>
      </c>
      <c r="AA2124" s="34">
        <f t="shared" si="460"/>
        <v>0.28000000000000003</v>
      </c>
      <c r="AB2124" s="33">
        <f t="shared" si="458"/>
        <v>92129</v>
      </c>
      <c r="AC2124" s="34">
        <f t="shared" si="461"/>
        <v>0.27999611537179064</v>
      </c>
      <c r="AD2124" s="145">
        <f t="shared" si="459"/>
        <v>76774.167000000001</v>
      </c>
      <c r="AE2124" s="105">
        <v>59980</v>
      </c>
      <c r="AF2124" s="34" t="s">
        <v>70</v>
      </c>
      <c r="AG2124" s="34" t="s">
        <v>70</v>
      </c>
      <c r="AH2124" s="34" t="s">
        <v>73</v>
      </c>
      <c r="AI2124" s="29">
        <v>3.08</v>
      </c>
      <c r="AJ2124" s="29">
        <v>6.6340000000000001E-3</v>
      </c>
      <c r="AK2124" s="29">
        <v>0</v>
      </c>
      <c r="AL2124" s="29">
        <v>0</v>
      </c>
      <c r="AM2124" s="29" t="s">
        <v>28</v>
      </c>
      <c r="AN2124" s="44" t="s">
        <v>27</v>
      </c>
      <c r="AO2124" s="29" t="s">
        <v>27</v>
      </c>
      <c r="AP2124" s="29">
        <v>1</v>
      </c>
      <c r="AQ2124" s="29">
        <v>362</v>
      </c>
      <c r="AR2124" s="29">
        <v>238</v>
      </c>
      <c r="AS2124" s="29">
        <v>77</v>
      </c>
      <c r="AT2124" s="29">
        <v>3.1930000000000001</v>
      </c>
      <c r="AU2124" s="144">
        <v>6.6340000000000001E-3</v>
      </c>
      <c r="AV2124" s="36" t="s">
        <v>28</v>
      </c>
      <c r="AW2124" s="102">
        <v>42786</v>
      </c>
      <c r="AX2124" s="129" t="s">
        <v>33</v>
      </c>
      <c r="AY2124" s="106">
        <v>146</v>
      </c>
      <c r="BD2124" t="s">
        <v>1479</v>
      </c>
      <c r="BE2124" t="s">
        <v>4543</v>
      </c>
      <c r="BF2124" t="s">
        <v>4761</v>
      </c>
      <c r="BH2124" t="str">
        <f t="shared" si="454"/>
        <v/>
      </c>
      <c r="BJ2124" t="str">
        <f t="shared" si="455"/>
        <v>OK</v>
      </c>
      <c r="BK2124" s="130" t="s">
        <v>5302</v>
      </c>
      <c r="BL2124" s="130" t="e">
        <v>#VALUE!</v>
      </c>
      <c r="BM2124" s="131" t="s">
        <v>33</v>
      </c>
      <c r="BN2124" s="131" t="e">
        <v>#VALUE!</v>
      </c>
      <c r="BO2124" t="e">
        <v>#N/A</v>
      </c>
      <c r="BP2124">
        <v>5</v>
      </c>
    </row>
    <row r="2125" spans="1:68" ht="25.2" x14ac:dyDescent="0.3">
      <c r="A2125" s="1"/>
      <c r="B2125" s="47">
        <v>1850</v>
      </c>
      <c r="C2125" s="45">
        <v>1087162</v>
      </c>
      <c r="D2125" s="37"/>
      <c r="E2125" s="37"/>
      <c r="F2125" s="39" t="s">
        <v>1522</v>
      </c>
      <c r="G2125" s="29" t="s">
        <v>42</v>
      </c>
      <c r="H2125" s="70" t="s">
        <v>4779</v>
      </c>
      <c r="I2125" s="148" t="s">
        <v>32</v>
      </c>
      <c r="J2125" s="147" t="s">
        <v>33</v>
      </c>
      <c r="K2125" s="148">
        <v>0</v>
      </c>
      <c r="L2125" s="148" t="s">
        <v>32</v>
      </c>
      <c r="M2125" s="147" t="s">
        <v>33</v>
      </c>
      <c r="N2125" s="29" t="str">
        <f t="shared" si="447"/>
        <v/>
      </c>
      <c r="O2125" s="29" t="str">
        <f t="shared" si="448"/>
        <v/>
      </c>
      <c r="P2125" s="29" t="str">
        <f t="shared" si="449"/>
        <v/>
      </c>
      <c r="Q2125" s="29" t="str">
        <f t="shared" si="450"/>
        <v/>
      </c>
      <c r="R2125" s="29" t="str">
        <f t="shared" si="451"/>
        <v/>
      </c>
      <c r="S2125" s="29" t="str">
        <f t="shared" si="452"/>
        <v/>
      </c>
      <c r="T2125" s="29" t="str">
        <f t="shared" si="453"/>
        <v/>
      </c>
      <c r="U2125" s="29"/>
      <c r="V2125" s="29"/>
      <c r="W2125" s="38" t="s">
        <v>1447</v>
      </c>
      <c r="X2125" s="37" t="s">
        <v>158</v>
      </c>
      <c r="Y2125" s="146">
        <v>36862</v>
      </c>
      <c r="Z2125" s="33">
        <v>47183</v>
      </c>
      <c r="AA2125" s="34">
        <f t="shared" si="460"/>
        <v>0.28000000000000003</v>
      </c>
      <c r="AB2125" s="33">
        <f t="shared" si="458"/>
        <v>47183</v>
      </c>
      <c r="AC2125" s="34">
        <f t="shared" si="461"/>
        <v>0.27999025858597221</v>
      </c>
      <c r="AD2125" s="145">
        <f t="shared" si="459"/>
        <v>39319.167000000001</v>
      </c>
      <c r="AE2125" s="105">
        <v>30718.332999999999</v>
      </c>
      <c r="AF2125" s="34" t="s">
        <v>36</v>
      </c>
      <c r="AG2125" s="34" t="s">
        <v>36</v>
      </c>
      <c r="AH2125" s="34" t="s">
        <v>36</v>
      </c>
      <c r="AI2125" s="29">
        <v>1.474</v>
      </c>
      <c r="AJ2125" s="29">
        <v>2.0330000000000001E-3</v>
      </c>
      <c r="AK2125" s="29">
        <v>23</v>
      </c>
      <c r="AL2125" s="29">
        <v>0</v>
      </c>
      <c r="AM2125" s="29" t="s">
        <v>28</v>
      </c>
      <c r="AN2125" s="158" t="s">
        <v>28</v>
      </c>
      <c r="AO2125" s="29" t="s">
        <v>28</v>
      </c>
      <c r="AP2125" s="29">
        <v>1</v>
      </c>
      <c r="AQ2125" s="29">
        <v>382</v>
      </c>
      <c r="AR2125" s="29">
        <v>152</v>
      </c>
      <c r="AS2125" s="29">
        <v>77</v>
      </c>
      <c r="AT2125" s="29">
        <v>2.72</v>
      </c>
      <c r="AU2125" s="144">
        <v>4.4710000000000001E-3</v>
      </c>
      <c r="AV2125" s="36" t="s">
        <v>28</v>
      </c>
      <c r="AW2125" s="102">
        <v>42786</v>
      </c>
      <c r="AX2125" s="129" t="s">
        <v>33</v>
      </c>
      <c r="AY2125" s="106">
        <v>1074</v>
      </c>
      <c r="BD2125" t="s">
        <v>4544</v>
      </c>
      <c r="BE2125" t="s">
        <v>4543</v>
      </c>
      <c r="BF2125" t="s">
        <v>4761</v>
      </c>
      <c r="BH2125" t="str">
        <f t="shared" si="454"/>
        <v>AV</v>
      </c>
      <c r="BJ2125" t="str">
        <f t="shared" si="455"/>
        <v>OK</v>
      </c>
      <c r="BK2125" s="130">
        <v>47183</v>
      </c>
      <c r="BL2125" s="130" t="s">
        <v>37</v>
      </c>
      <c r="BM2125" s="131" t="s">
        <v>33</v>
      </c>
      <c r="BN2125" s="131" t="e">
        <v>#VALUE!</v>
      </c>
      <c r="BO2125">
        <v>47183</v>
      </c>
      <c r="BP2125">
        <v>61</v>
      </c>
    </row>
    <row r="2126" spans="1:68" x14ac:dyDescent="0.3">
      <c r="A2126" s="1"/>
      <c r="B2126" s="47">
        <v>1851</v>
      </c>
      <c r="C2126" s="45">
        <v>1087161</v>
      </c>
      <c r="D2126" s="37"/>
      <c r="E2126" s="37"/>
      <c r="F2126" s="39" t="s">
        <v>1523</v>
      </c>
      <c r="G2126" s="29" t="s">
        <v>47</v>
      </c>
      <c r="H2126" s="148"/>
      <c r="I2126" s="148" t="s">
        <v>32</v>
      </c>
      <c r="J2126" s="147" t="s">
        <v>33</v>
      </c>
      <c r="K2126" s="148">
        <v>0</v>
      </c>
      <c r="L2126" s="148" t="s">
        <v>32</v>
      </c>
      <c r="M2126" s="147" t="s">
        <v>33</v>
      </c>
      <c r="N2126" s="29" t="str">
        <f t="shared" si="447"/>
        <v/>
      </c>
      <c r="O2126" s="29" t="str">
        <f t="shared" si="448"/>
        <v/>
      </c>
      <c r="P2126" s="29" t="str">
        <f t="shared" si="449"/>
        <v/>
      </c>
      <c r="Q2126" s="29" t="str">
        <f t="shared" si="450"/>
        <v/>
      </c>
      <c r="R2126" s="29" t="str">
        <f t="shared" si="451"/>
        <v/>
      </c>
      <c r="S2126" s="29" t="str">
        <f t="shared" si="452"/>
        <v/>
      </c>
      <c r="T2126" s="29" t="str">
        <f t="shared" si="453"/>
        <v/>
      </c>
      <c r="U2126" s="29"/>
      <c r="V2126" s="29"/>
      <c r="W2126" s="38" t="s">
        <v>1447</v>
      </c>
      <c r="X2126" s="37" t="s">
        <v>158</v>
      </c>
      <c r="Y2126" s="146">
        <v>35762</v>
      </c>
      <c r="Z2126" s="33">
        <v>45775</v>
      </c>
      <c r="AA2126" s="34">
        <f t="shared" si="460"/>
        <v>0.28000000000000003</v>
      </c>
      <c r="AB2126" s="33">
        <f t="shared" si="458"/>
        <v>45775</v>
      </c>
      <c r="AC2126" s="34">
        <f t="shared" si="461"/>
        <v>0.27998990794709561</v>
      </c>
      <c r="AD2126" s="145">
        <f t="shared" si="459"/>
        <v>38145.832999999999</v>
      </c>
      <c r="AE2126" s="105">
        <v>29801.667000000001</v>
      </c>
      <c r="AF2126" s="34" t="s">
        <v>36</v>
      </c>
      <c r="AG2126" s="34" t="s">
        <v>36</v>
      </c>
      <c r="AH2126" s="34" t="s">
        <v>36</v>
      </c>
      <c r="AI2126" s="29">
        <v>0.5</v>
      </c>
      <c r="AJ2126" s="29">
        <v>6.9999999999999999E-4</v>
      </c>
      <c r="AK2126" s="29">
        <v>0</v>
      </c>
      <c r="AL2126" s="29">
        <v>0</v>
      </c>
      <c r="AM2126" s="29" t="s">
        <v>28</v>
      </c>
      <c r="AN2126" s="44" t="s">
        <v>27</v>
      </c>
      <c r="AO2126" s="29" t="s">
        <v>28</v>
      </c>
      <c r="AP2126" s="29">
        <v>1</v>
      </c>
      <c r="AQ2126" s="29">
        <v>232</v>
      </c>
      <c r="AR2126" s="29">
        <v>154</v>
      </c>
      <c r="AS2126" s="29">
        <v>77</v>
      </c>
      <c r="AT2126" s="29">
        <v>0.53800000000000003</v>
      </c>
      <c r="AU2126" s="144">
        <v>2.751E-3</v>
      </c>
      <c r="AV2126" s="36" t="s">
        <v>28</v>
      </c>
      <c r="AW2126" s="102">
        <v>42786</v>
      </c>
      <c r="AX2126" s="129" t="s">
        <v>33</v>
      </c>
      <c r="AY2126" s="106">
        <v>78</v>
      </c>
      <c r="BD2126" t="s">
        <v>4544</v>
      </c>
      <c r="BE2126" t="s">
        <v>4543</v>
      </c>
      <c r="BF2126" t="s">
        <v>4761</v>
      </c>
      <c r="BH2126" t="str">
        <f t="shared" si="454"/>
        <v/>
      </c>
      <c r="BJ2126" t="str">
        <f t="shared" si="455"/>
        <v>OK</v>
      </c>
      <c r="BK2126" s="130" t="s">
        <v>5302</v>
      </c>
      <c r="BL2126" s="130" t="e">
        <v>#VALUE!</v>
      </c>
      <c r="BM2126" s="131" t="s">
        <v>33</v>
      </c>
      <c r="BN2126" s="131" t="e">
        <v>#VALUE!</v>
      </c>
      <c r="BO2126" t="e">
        <v>#N/A</v>
      </c>
      <c r="BP2126">
        <v>0</v>
      </c>
    </row>
    <row r="2127" spans="1:68" x14ac:dyDescent="0.3">
      <c r="A2127" s="1"/>
      <c r="B2127" s="47">
        <v>1852</v>
      </c>
      <c r="C2127" s="45">
        <v>1120013</v>
      </c>
      <c r="D2127" s="37"/>
      <c r="E2127" s="37"/>
      <c r="F2127" s="39" t="s">
        <v>4098</v>
      </c>
      <c r="G2127" s="29" t="s">
        <v>92</v>
      </c>
      <c r="H2127" s="157"/>
      <c r="I2127" s="148"/>
      <c r="J2127" s="147"/>
      <c r="K2127" s="148">
        <v>0</v>
      </c>
      <c r="L2127" s="148"/>
      <c r="M2127" s="147"/>
      <c r="N2127" s="29" t="str">
        <f t="shared" si="447"/>
        <v/>
      </c>
      <c r="O2127" s="29" t="str">
        <f t="shared" si="448"/>
        <v/>
      </c>
      <c r="P2127" s="29" t="str">
        <f t="shared" si="449"/>
        <v/>
      </c>
      <c r="Q2127" s="29" t="str">
        <f t="shared" si="450"/>
        <v/>
      </c>
      <c r="R2127" s="29" t="str">
        <f t="shared" si="451"/>
        <v/>
      </c>
      <c r="S2127" s="29" t="str">
        <f t="shared" si="452"/>
        <v/>
      </c>
      <c r="T2127" s="29" t="str">
        <f t="shared" si="453"/>
        <v/>
      </c>
      <c r="U2127" s="29"/>
      <c r="V2127" s="29"/>
      <c r="W2127" s="38" t="s">
        <v>1447</v>
      </c>
      <c r="X2127" s="37" t="s">
        <v>158</v>
      </c>
      <c r="Y2127" s="146">
        <v>48900</v>
      </c>
      <c r="Z2127" s="33">
        <v>62592</v>
      </c>
      <c r="AA2127" s="34">
        <f t="shared" si="460"/>
        <v>0.28000000000000003</v>
      </c>
      <c r="AB2127" s="33">
        <f t="shared" si="458"/>
        <v>62592</v>
      </c>
      <c r="AC2127" s="34">
        <f t="shared" si="461"/>
        <v>0.28000000000000003</v>
      </c>
      <c r="AD2127" s="145">
        <f t="shared" si="459"/>
        <v>52160</v>
      </c>
      <c r="AE2127" s="105">
        <v>40750</v>
      </c>
      <c r="AF2127" s="34" t="s">
        <v>36</v>
      </c>
      <c r="AG2127" s="34" t="s">
        <v>36</v>
      </c>
      <c r="AH2127" s="34" t="s">
        <v>36</v>
      </c>
      <c r="AI2127" s="29">
        <v>1.474</v>
      </c>
      <c r="AJ2127" s="29">
        <v>4.712E-3</v>
      </c>
      <c r="AK2127" s="29">
        <v>1</v>
      </c>
      <c r="AL2127" s="29">
        <v>0</v>
      </c>
      <c r="AM2127" s="29" t="s">
        <v>28</v>
      </c>
      <c r="AN2127" s="44" t="s">
        <v>27</v>
      </c>
      <c r="AO2127" s="29" t="s">
        <v>28</v>
      </c>
      <c r="AP2127" s="29">
        <v>1</v>
      </c>
      <c r="AQ2127" s="29">
        <v>380</v>
      </c>
      <c r="AR2127" s="29">
        <v>155</v>
      </c>
      <c r="AS2127" s="29">
        <v>80</v>
      </c>
      <c r="AT2127" s="29">
        <v>1.474</v>
      </c>
      <c r="AU2127" s="144">
        <v>4.712E-3</v>
      </c>
      <c r="AV2127" s="36"/>
      <c r="AW2127" s="102"/>
      <c r="AX2127" s="129" t="s">
        <v>33</v>
      </c>
      <c r="AY2127" s="106" t="e">
        <v>#N/A</v>
      </c>
      <c r="BD2127" t="s">
        <v>4544</v>
      </c>
      <c r="BE2127" t="s">
        <v>4543</v>
      </c>
      <c r="BF2127" t="s">
        <v>4761</v>
      </c>
      <c r="BH2127" t="str">
        <f t="shared" si="454"/>
        <v>AV</v>
      </c>
      <c r="BJ2127" t="str">
        <f t="shared" si="455"/>
        <v>OK</v>
      </c>
      <c r="BK2127" s="130" t="s">
        <v>5302</v>
      </c>
      <c r="BL2127" s="130" t="e">
        <v>#VALUE!</v>
      </c>
      <c r="BM2127" s="131" t="s">
        <v>33</v>
      </c>
      <c r="BN2127" s="131" t="e">
        <v>#VALUE!</v>
      </c>
      <c r="BO2127" t="e">
        <v>#N/A</v>
      </c>
      <c r="BP2127">
        <v>0</v>
      </c>
    </row>
    <row r="2128" spans="1:68" ht="25.2" x14ac:dyDescent="0.3">
      <c r="A2128" s="1"/>
      <c r="B2128" s="47">
        <v>1853</v>
      </c>
      <c r="C2128" s="45">
        <v>1087164</v>
      </c>
      <c r="D2128" s="37"/>
      <c r="E2128" s="37"/>
      <c r="F2128" s="39" t="s">
        <v>1524</v>
      </c>
      <c r="G2128" s="29" t="s">
        <v>47</v>
      </c>
      <c r="H2128" s="70" t="s">
        <v>4779</v>
      </c>
      <c r="I2128" s="148" t="s">
        <v>32</v>
      </c>
      <c r="J2128" s="147" t="s">
        <v>33</v>
      </c>
      <c r="K2128" s="148">
        <v>0</v>
      </c>
      <c r="L2128" s="148" t="s">
        <v>32</v>
      </c>
      <c r="M2128" s="147">
        <v>42410</v>
      </c>
      <c r="N2128" s="29" t="str">
        <f t="shared" si="447"/>
        <v/>
      </c>
      <c r="O2128" s="29" t="str">
        <f t="shared" si="448"/>
        <v/>
      </c>
      <c r="P2128" s="29" t="str">
        <f t="shared" si="449"/>
        <v/>
      </c>
      <c r="Q2128" s="29" t="str">
        <f t="shared" si="450"/>
        <v/>
      </c>
      <c r="R2128" s="29" t="str">
        <f t="shared" si="451"/>
        <v/>
      </c>
      <c r="S2128" s="29" t="str">
        <f t="shared" si="452"/>
        <v/>
      </c>
      <c r="T2128" s="29" t="str">
        <f t="shared" si="453"/>
        <v/>
      </c>
      <c r="U2128" s="29"/>
      <c r="V2128" s="29"/>
      <c r="W2128" s="38" t="s">
        <v>1447</v>
      </c>
      <c r="X2128" s="37" t="s">
        <v>158</v>
      </c>
      <c r="Y2128" s="146">
        <v>49717</v>
      </c>
      <c r="Z2128" s="33">
        <v>63638</v>
      </c>
      <c r="AA2128" s="34">
        <f t="shared" si="460"/>
        <v>0.28000000000000003</v>
      </c>
      <c r="AB2128" s="33">
        <f t="shared" si="458"/>
        <v>63638</v>
      </c>
      <c r="AC2128" s="34">
        <f t="shared" si="461"/>
        <v>0.28000484566651129</v>
      </c>
      <c r="AD2128" s="145">
        <f t="shared" si="459"/>
        <v>53031.667000000001</v>
      </c>
      <c r="AE2128" s="105">
        <v>41430.832999999999</v>
      </c>
      <c r="AF2128" s="34" t="s">
        <v>36</v>
      </c>
      <c r="AG2128" s="34" t="s">
        <v>36</v>
      </c>
      <c r="AH2128" s="34" t="s">
        <v>36</v>
      </c>
      <c r="AI2128" s="29">
        <v>8.7999999999999995E-2</v>
      </c>
      <c r="AJ2128" s="29">
        <v>3.3599999999999998E-4</v>
      </c>
      <c r="AK2128" s="29">
        <v>0</v>
      </c>
      <c r="AL2128" s="29">
        <v>0</v>
      </c>
      <c r="AM2128" s="29" t="s">
        <v>28</v>
      </c>
      <c r="AN2128" s="44" t="s">
        <v>27</v>
      </c>
      <c r="AO2128" s="29" t="s">
        <v>28</v>
      </c>
      <c r="AP2128" s="29">
        <v>1</v>
      </c>
      <c r="AQ2128" s="29">
        <v>165</v>
      </c>
      <c r="AR2128" s="29">
        <v>245</v>
      </c>
      <c r="AS2128" s="29">
        <v>40</v>
      </c>
      <c r="AT2128" s="29">
        <v>8.7999999999999995E-2</v>
      </c>
      <c r="AU2128" s="144">
        <v>1.6169999999999999E-3</v>
      </c>
      <c r="AV2128" s="36" t="s">
        <v>28</v>
      </c>
      <c r="AW2128" s="102">
        <v>42786</v>
      </c>
      <c r="AX2128" s="129" t="s">
        <v>33</v>
      </c>
      <c r="AY2128" s="106">
        <v>118</v>
      </c>
      <c r="BD2128" t="s">
        <v>4545</v>
      </c>
      <c r="BE2128" t="s">
        <v>4546</v>
      </c>
      <c r="BF2128" t="s">
        <v>4740</v>
      </c>
      <c r="BH2128" t="str">
        <f t="shared" si="454"/>
        <v/>
      </c>
      <c r="BJ2128" t="str">
        <f t="shared" si="455"/>
        <v>OK</v>
      </c>
      <c r="BK2128" s="130">
        <v>63638</v>
      </c>
      <c r="BL2128" s="130" t="s">
        <v>37</v>
      </c>
      <c r="BM2128" s="131" t="s">
        <v>33</v>
      </c>
      <c r="BN2128" s="131" t="e">
        <v>#VALUE!</v>
      </c>
      <c r="BO2128">
        <v>63638</v>
      </c>
      <c r="BP2128">
        <v>2</v>
      </c>
    </row>
    <row r="2129" spans="1:68" x14ac:dyDescent="0.3">
      <c r="A2129" s="1"/>
      <c r="B2129" s="47">
        <v>1854</v>
      </c>
      <c r="C2129" s="45">
        <v>1086978</v>
      </c>
      <c r="D2129" s="29">
        <v>1071681</v>
      </c>
      <c r="E2129" s="29"/>
      <c r="F2129" s="31" t="s">
        <v>1525</v>
      </c>
      <c r="G2129" s="37" t="s">
        <v>31</v>
      </c>
      <c r="H2129" s="70" t="s">
        <v>69</v>
      </c>
      <c r="I2129" s="148" t="s">
        <v>32</v>
      </c>
      <c r="J2129" s="147" t="s">
        <v>33</v>
      </c>
      <c r="K2129" s="148">
        <v>0</v>
      </c>
      <c r="L2129" s="148" t="s">
        <v>32</v>
      </c>
      <c r="M2129" s="147">
        <v>42410</v>
      </c>
      <c r="N2129" s="29">
        <f t="shared" si="447"/>
        <v>1071681</v>
      </c>
      <c r="O2129" s="29" t="str">
        <f t="shared" si="448"/>
        <v/>
      </c>
      <c r="P2129" s="29" t="str">
        <f t="shared" si="449"/>
        <v/>
      </c>
      <c r="Q2129" s="29" t="str">
        <f t="shared" si="450"/>
        <v/>
      </c>
      <c r="R2129" s="29" t="str">
        <f t="shared" si="451"/>
        <v/>
      </c>
      <c r="S2129" s="29" t="str">
        <f t="shared" si="452"/>
        <v/>
      </c>
      <c r="T2129" s="29" t="str">
        <f t="shared" si="453"/>
        <v/>
      </c>
      <c r="U2129" s="29"/>
      <c r="V2129" s="29"/>
      <c r="W2129" s="38" t="s">
        <v>1447</v>
      </c>
      <c r="X2129" s="29" t="s">
        <v>158</v>
      </c>
      <c r="Y2129" s="146">
        <v>9623</v>
      </c>
      <c r="Z2129" s="33">
        <v>10585</v>
      </c>
      <c r="AA2129" s="34">
        <f t="shared" si="460"/>
        <v>0.1</v>
      </c>
      <c r="AB2129" s="33">
        <f t="shared" si="458"/>
        <v>10585</v>
      </c>
      <c r="AC2129" s="34">
        <f t="shared" si="461"/>
        <v>9.9968737401278734E-2</v>
      </c>
      <c r="AD2129" s="145">
        <f t="shared" si="459"/>
        <v>8820.8330000000005</v>
      </c>
      <c r="AE2129" s="105">
        <v>8019.1670000000004</v>
      </c>
      <c r="AF2129" s="34" t="s">
        <v>36</v>
      </c>
      <c r="AG2129" s="34" t="s">
        <v>36</v>
      </c>
      <c r="AH2129" s="34" t="s">
        <v>36</v>
      </c>
      <c r="AI2129" s="29">
        <v>9.4E-2</v>
      </c>
      <c r="AJ2129" s="29">
        <v>3.4000000000000002E-4</v>
      </c>
      <c r="AK2129" s="29">
        <v>0</v>
      </c>
      <c r="AL2129" s="29">
        <v>0</v>
      </c>
      <c r="AM2129" s="29" t="s">
        <v>27</v>
      </c>
      <c r="AN2129" s="44" t="s">
        <v>27</v>
      </c>
      <c r="AO2129" s="29" t="s">
        <v>27</v>
      </c>
      <c r="AP2129" s="29">
        <v>1</v>
      </c>
      <c r="AQ2129" s="29">
        <v>100</v>
      </c>
      <c r="AR2129" s="29">
        <v>90</v>
      </c>
      <c r="AS2129" s="29">
        <v>38</v>
      </c>
      <c r="AT2129" s="29">
        <v>0.1</v>
      </c>
      <c r="AU2129" s="144">
        <v>3.4200000000000002E-4</v>
      </c>
      <c r="AV2129" s="36" t="s">
        <v>28</v>
      </c>
      <c r="AW2129" s="102">
        <v>42521</v>
      </c>
      <c r="AX2129" s="129" t="s">
        <v>33</v>
      </c>
      <c r="AY2129" s="106">
        <v>22</v>
      </c>
      <c r="BD2129" t="s">
        <v>1479</v>
      </c>
      <c r="BE2129" t="s">
        <v>4351</v>
      </c>
      <c r="BF2129" t="s">
        <v>4761</v>
      </c>
      <c r="BH2129" t="str">
        <f t="shared" si="454"/>
        <v/>
      </c>
      <c r="BJ2129" t="str">
        <f t="shared" si="455"/>
        <v>OK</v>
      </c>
      <c r="BK2129" s="130" t="s">
        <v>5302</v>
      </c>
      <c r="BL2129" s="130" t="e">
        <v>#VALUE!</v>
      </c>
      <c r="BM2129" s="131">
        <v>10585</v>
      </c>
      <c r="BN2129" s="131" t="s">
        <v>37</v>
      </c>
      <c r="BO2129" t="e">
        <v>#N/A</v>
      </c>
      <c r="BP2129">
        <v>0</v>
      </c>
    </row>
    <row r="2130" spans="1:68" x14ac:dyDescent="0.3">
      <c r="A2130" s="1"/>
      <c r="B2130" s="47">
        <v>1855</v>
      </c>
      <c r="C2130" s="45">
        <v>1087813</v>
      </c>
      <c r="D2130" s="29"/>
      <c r="E2130" s="29"/>
      <c r="F2130" s="39" t="s">
        <v>1526</v>
      </c>
      <c r="G2130" s="29" t="s">
        <v>42</v>
      </c>
      <c r="H2130" s="148"/>
      <c r="I2130" s="148" t="s">
        <v>32</v>
      </c>
      <c r="J2130" s="147" t="s">
        <v>33</v>
      </c>
      <c r="K2130" s="148">
        <v>0</v>
      </c>
      <c r="L2130" s="148" t="s">
        <v>32</v>
      </c>
      <c r="M2130" s="147" t="s">
        <v>33</v>
      </c>
      <c r="N2130" s="29" t="str">
        <f t="shared" si="447"/>
        <v/>
      </c>
      <c r="O2130" s="29" t="str">
        <f t="shared" si="448"/>
        <v/>
      </c>
      <c r="P2130" s="29" t="str">
        <f t="shared" si="449"/>
        <v/>
      </c>
      <c r="Q2130" s="29" t="str">
        <f t="shared" si="450"/>
        <v/>
      </c>
      <c r="R2130" s="29" t="str">
        <f t="shared" si="451"/>
        <v/>
      </c>
      <c r="S2130" s="29" t="str">
        <f t="shared" si="452"/>
        <v/>
      </c>
      <c r="T2130" s="29" t="str">
        <f t="shared" si="453"/>
        <v/>
      </c>
      <c r="U2130" s="29"/>
      <c r="V2130" s="29"/>
      <c r="W2130" s="30" t="s">
        <v>1447</v>
      </c>
      <c r="X2130" s="37" t="s">
        <v>158</v>
      </c>
      <c r="Y2130" s="146">
        <v>11568</v>
      </c>
      <c r="Z2130" s="33">
        <v>14807</v>
      </c>
      <c r="AA2130" s="34">
        <f t="shared" si="460"/>
        <v>0.28000000000000003</v>
      </c>
      <c r="AB2130" s="33">
        <f t="shared" si="458"/>
        <v>14807</v>
      </c>
      <c r="AC2130" s="34">
        <f t="shared" si="461"/>
        <v>0.27999657676348544</v>
      </c>
      <c r="AD2130" s="145">
        <f t="shared" ref="AD2130:AD2161" si="462">ROUND(Z2130/1.2,3)</f>
        <v>12339.166999999999</v>
      </c>
      <c r="AE2130" s="105">
        <v>9640</v>
      </c>
      <c r="AF2130" s="34" t="s">
        <v>36</v>
      </c>
      <c r="AG2130" s="34" t="s">
        <v>36</v>
      </c>
      <c r="AH2130" s="34" t="s">
        <v>36</v>
      </c>
      <c r="AI2130" s="29">
        <v>5.7000000000000002E-2</v>
      </c>
      <c r="AJ2130" s="29">
        <v>3.4200000000000002E-4</v>
      </c>
      <c r="AK2130" s="29">
        <v>0</v>
      </c>
      <c r="AL2130" s="29">
        <v>0</v>
      </c>
      <c r="AM2130" s="29" t="s">
        <v>28</v>
      </c>
      <c r="AN2130" s="44" t="s">
        <v>27</v>
      </c>
      <c r="AO2130" s="29" t="s">
        <v>28</v>
      </c>
      <c r="AP2130" s="29">
        <v>1</v>
      </c>
      <c r="AQ2130" s="29">
        <v>100</v>
      </c>
      <c r="AR2130" s="29">
        <v>90</v>
      </c>
      <c r="AS2130" s="29">
        <v>38</v>
      </c>
      <c r="AT2130" s="29">
        <v>7.0000000000000007E-2</v>
      </c>
      <c r="AU2130" s="144">
        <v>3.4200000000000002E-4</v>
      </c>
      <c r="AV2130" s="36" t="s">
        <v>28</v>
      </c>
      <c r="AW2130" s="102">
        <v>42838</v>
      </c>
      <c r="AX2130" s="129" t="s">
        <v>33</v>
      </c>
      <c r="AY2130" s="106">
        <v>6228</v>
      </c>
      <c r="BD2130" t="s">
        <v>4544</v>
      </c>
      <c r="BE2130" t="s">
        <v>4351</v>
      </c>
      <c r="BF2130" t="s">
        <v>4761</v>
      </c>
      <c r="BH2130" t="str">
        <f t="shared" si="454"/>
        <v/>
      </c>
      <c r="BJ2130" t="str">
        <f t="shared" si="455"/>
        <v>OK</v>
      </c>
      <c r="BK2130" s="130" t="s">
        <v>5302</v>
      </c>
      <c r="BL2130" s="130" t="e">
        <v>#VALUE!</v>
      </c>
      <c r="BM2130" s="131" t="s">
        <v>33</v>
      </c>
      <c r="BN2130" s="131" t="e">
        <v>#VALUE!</v>
      </c>
      <c r="BO2130" t="e">
        <v>#N/A</v>
      </c>
      <c r="BP2130">
        <v>350</v>
      </c>
    </row>
    <row r="2131" spans="1:68" ht="25.2" x14ac:dyDescent="0.3">
      <c r="A2131" s="1"/>
      <c r="B2131" s="47">
        <v>1856</v>
      </c>
      <c r="C2131" s="45">
        <v>1087814</v>
      </c>
      <c r="D2131" s="29"/>
      <c r="E2131" s="29"/>
      <c r="F2131" s="31" t="s">
        <v>1527</v>
      </c>
      <c r="G2131" s="37" t="s">
        <v>47</v>
      </c>
      <c r="H2131" s="148"/>
      <c r="I2131" s="148" t="s">
        <v>32</v>
      </c>
      <c r="J2131" s="147" t="s">
        <v>33</v>
      </c>
      <c r="K2131" s="148">
        <v>0</v>
      </c>
      <c r="L2131" s="148" t="s">
        <v>32</v>
      </c>
      <c r="M2131" s="147" t="s">
        <v>33</v>
      </c>
      <c r="N2131" s="29" t="str">
        <f t="shared" ref="N2131:N2194" si="463">IFERROR(MID($D2131,1,7)+0,"")</f>
        <v/>
      </c>
      <c r="O2131" s="29" t="str">
        <f t="shared" ref="O2131:O2194" si="464">IFERROR(MID($D2131,10,7)+0,"")</f>
        <v/>
      </c>
      <c r="P2131" s="29" t="str">
        <f t="shared" ref="P2131:P2194" si="465">IFERROR(MID($D2131,19,7)+0,"")</f>
        <v/>
      </c>
      <c r="Q2131" s="29" t="str">
        <f t="shared" ref="Q2131:Q2194" si="466">IF(IFERROR(MID($U2131,1,7)+0,"")&lt;1130000,"",IFERROR(MID($U2131,1,7)+0,""))</f>
        <v/>
      </c>
      <c r="R2131" s="29" t="str">
        <f t="shared" ref="R2131:R2194" si="467">IF(IFERROR(MID($U2131,10,7)+0,"")&lt;1130000,"",IFERROR(MID($U2131,10,7)+0,""))</f>
        <v/>
      </c>
      <c r="S2131" s="29" t="str">
        <f t="shared" ref="S2131:S2194" si="468">IF(IFERROR(MID($U2131,19,7)+0,"")&lt;1130000,"",IFERROR(MID($U2131,19,7)+0,""))</f>
        <v/>
      </c>
      <c r="T2131" s="29" t="str">
        <f t="shared" ref="T2131:T2194" si="469">IF(Q2131="","",IF(R2131="",Q2131,Q2131&amp;", "&amp;R2131))</f>
        <v/>
      </c>
      <c r="U2131" s="29"/>
      <c r="V2131" s="29"/>
      <c r="W2131" s="30" t="s">
        <v>1447</v>
      </c>
      <c r="X2131" s="37" t="s">
        <v>158</v>
      </c>
      <c r="Y2131" s="146">
        <v>13195</v>
      </c>
      <c r="Z2131" s="33">
        <v>16890</v>
      </c>
      <c r="AA2131" s="34">
        <f t="shared" si="460"/>
        <v>0.28000000000000003</v>
      </c>
      <c r="AB2131" s="33">
        <f t="shared" si="458"/>
        <v>16890</v>
      </c>
      <c r="AC2131" s="34">
        <f t="shared" si="461"/>
        <v>0.28003035331656995</v>
      </c>
      <c r="AD2131" s="145">
        <f t="shared" si="462"/>
        <v>14075</v>
      </c>
      <c r="AE2131" s="105">
        <v>10995.833000000001</v>
      </c>
      <c r="AF2131" s="34" t="s">
        <v>36</v>
      </c>
      <c r="AG2131" s="34" t="s">
        <v>36</v>
      </c>
      <c r="AH2131" s="34" t="s">
        <v>36</v>
      </c>
      <c r="AI2131" s="29">
        <v>5.7000000000000002E-2</v>
      </c>
      <c r="AJ2131" s="29">
        <v>3.4200000000000002E-4</v>
      </c>
      <c r="AK2131" s="29">
        <v>0</v>
      </c>
      <c r="AL2131" s="29">
        <v>0</v>
      </c>
      <c r="AM2131" s="29" t="s">
        <v>28</v>
      </c>
      <c r="AN2131" s="44" t="s">
        <v>27</v>
      </c>
      <c r="AO2131" s="29" t="s">
        <v>28</v>
      </c>
      <c r="AP2131" s="29">
        <v>1</v>
      </c>
      <c r="AQ2131" s="29">
        <v>100</v>
      </c>
      <c r="AR2131" s="29">
        <v>90</v>
      </c>
      <c r="AS2131" s="29">
        <v>38</v>
      </c>
      <c r="AT2131" s="29">
        <v>7.0000000000000007E-2</v>
      </c>
      <c r="AU2131" s="144">
        <v>3.4200000000000002E-4</v>
      </c>
      <c r="AV2131" s="36" t="s">
        <v>28</v>
      </c>
      <c r="AW2131" s="102">
        <v>42838</v>
      </c>
      <c r="AX2131" s="129" t="s">
        <v>33</v>
      </c>
      <c r="AY2131" s="106">
        <v>1101</v>
      </c>
      <c r="BD2131" t="s">
        <v>4544</v>
      </c>
      <c r="BE2131" t="s">
        <v>4543</v>
      </c>
      <c r="BF2131" t="s">
        <v>4761</v>
      </c>
      <c r="BH2131" t="str">
        <f t="shared" ref="BH2131:BH2194" si="470">IF(OR(H2131="Регулярный ассортимент",AK2131&gt;0,AL2131&gt;0),"AV","")</f>
        <v/>
      </c>
      <c r="BJ2131" t="str">
        <f t="shared" ref="BJ2131:BJ2194" si="471">IF(AB2131-Z2131=0,"OK")</f>
        <v>OK</v>
      </c>
      <c r="BK2131" s="130" t="s">
        <v>5302</v>
      </c>
      <c r="BL2131" s="130" t="e">
        <v>#VALUE!</v>
      </c>
      <c r="BM2131" s="131" t="s">
        <v>33</v>
      </c>
      <c r="BN2131" s="131" t="e">
        <v>#VALUE!</v>
      </c>
      <c r="BO2131" t="e">
        <v>#N/A</v>
      </c>
      <c r="BP2131">
        <v>83</v>
      </c>
    </row>
    <row r="2132" spans="1:68" ht="25.2" x14ac:dyDescent="0.3">
      <c r="A2132" s="1"/>
      <c r="B2132" s="47">
        <v>1857</v>
      </c>
      <c r="C2132" s="45">
        <v>1086977</v>
      </c>
      <c r="D2132" s="29">
        <v>1071678</v>
      </c>
      <c r="E2132" s="29"/>
      <c r="F2132" s="31" t="s">
        <v>1528</v>
      </c>
      <c r="G2132" s="29" t="s">
        <v>47</v>
      </c>
      <c r="H2132" s="148"/>
      <c r="I2132" s="148" t="s">
        <v>32</v>
      </c>
      <c r="J2132" s="147" t="s">
        <v>33</v>
      </c>
      <c r="K2132" s="148">
        <v>0</v>
      </c>
      <c r="L2132" s="148" t="s">
        <v>32</v>
      </c>
      <c r="M2132" s="147">
        <v>42410</v>
      </c>
      <c r="N2132" s="29">
        <f t="shared" si="463"/>
        <v>1071678</v>
      </c>
      <c r="O2132" s="29" t="str">
        <f t="shared" si="464"/>
        <v/>
      </c>
      <c r="P2132" s="29" t="str">
        <f t="shared" si="465"/>
        <v/>
      </c>
      <c r="Q2132" s="29" t="str">
        <f t="shared" si="466"/>
        <v/>
      </c>
      <c r="R2132" s="29" t="str">
        <f t="shared" si="467"/>
        <v/>
      </c>
      <c r="S2132" s="29" t="str">
        <f t="shared" si="468"/>
        <v/>
      </c>
      <c r="T2132" s="29" t="str">
        <f t="shared" si="469"/>
        <v/>
      </c>
      <c r="U2132" s="29"/>
      <c r="V2132" s="29"/>
      <c r="W2132" s="38" t="s">
        <v>1447</v>
      </c>
      <c r="X2132" s="29" t="s">
        <v>158</v>
      </c>
      <c r="Y2132" s="146">
        <v>9623</v>
      </c>
      <c r="Z2132" s="33">
        <v>12317</v>
      </c>
      <c r="AA2132" s="34">
        <f t="shared" si="460"/>
        <v>0.28000000000000003</v>
      </c>
      <c r="AB2132" s="33">
        <f t="shared" si="458"/>
        <v>12317</v>
      </c>
      <c r="AC2132" s="34">
        <f t="shared" si="461"/>
        <v>0.27995426457635797</v>
      </c>
      <c r="AD2132" s="145">
        <f t="shared" si="462"/>
        <v>10264.166999999999</v>
      </c>
      <c r="AE2132" s="105">
        <v>8019.1670000000004</v>
      </c>
      <c r="AF2132" s="34" t="s">
        <v>36</v>
      </c>
      <c r="AG2132" s="34" t="s">
        <v>36</v>
      </c>
      <c r="AH2132" s="34" t="s">
        <v>36</v>
      </c>
      <c r="AI2132" s="29">
        <v>9.6000000000000002E-2</v>
      </c>
      <c r="AJ2132" s="29">
        <v>3.4000000000000002E-4</v>
      </c>
      <c r="AK2132" s="29">
        <v>0</v>
      </c>
      <c r="AL2132" s="29">
        <v>0</v>
      </c>
      <c r="AM2132" s="29" t="s">
        <v>28</v>
      </c>
      <c r="AN2132" s="44" t="s">
        <v>27</v>
      </c>
      <c r="AO2132" s="29" t="s">
        <v>28</v>
      </c>
      <c r="AP2132" s="29">
        <v>1</v>
      </c>
      <c r="AQ2132" s="29">
        <v>100</v>
      </c>
      <c r="AR2132" s="29">
        <v>90</v>
      </c>
      <c r="AS2132" s="29">
        <v>38</v>
      </c>
      <c r="AT2132" s="29">
        <v>0.1</v>
      </c>
      <c r="AU2132" s="144">
        <v>3.4200000000000002E-4</v>
      </c>
      <c r="AV2132" s="36" t="s">
        <v>28</v>
      </c>
      <c r="AW2132" s="102">
        <v>42521</v>
      </c>
      <c r="AX2132" s="129" t="s">
        <v>33</v>
      </c>
      <c r="AY2132" s="106">
        <v>528</v>
      </c>
      <c r="BD2132" t="s">
        <v>4544</v>
      </c>
      <c r="BE2132" t="s">
        <v>4543</v>
      </c>
      <c r="BF2132" t="s">
        <v>4761</v>
      </c>
      <c r="BH2132" t="str">
        <f t="shared" si="470"/>
        <v/>
      </c>
      <c r="BJ2132" t="str">
        <f t="shared" si="471"/>
        <v>OK</v>
      </c>
      <c r="BK2132" s="130" t="s">
        <v>5302</v>
      </c>
      <c r="BL2132" s="130" t="e">
        <v>#VALUE!</v>
      </c>
      <c r="BM2132" s="131" t="s">
        <v>33</v>
      </c>
      <c r="BN2132" s="131" t="e">
        <v>#VALUE!</v>
      </c>
      <c r="BO2132" t="e">
        <v>#N/A</v>
      </c>
      <c r="BP2132">
        <v>19</v>
      </c>
    </row>
    <row r="2133" spans="1:68" ht="25.2" x14ac:dyDescent="0.3">
      <c r="A2133" s="1"/>
      <c r="B2133" s="47">
        <v>1858</v>
      </c>
      <c r="C2133" s="45">
        <v>1087166</v>
      </c>
      <c r="D2133" s="37"/>
      <c r="E2133" s="37"/>
      <c r="F2133" s="31" t="s">
        <v>1529</v>
      </c>
      <c r="G2133" s="37" t="s">
        <v>58</v>
      </c>
      <c r="H2133" s="70" t="s">
        <v>59</v>
      </c>
      <c r="I2133" s="148" t="s">
        <v>3798</v>
      </c>
      <c r="J2133" s="147" t="s">
        <v>4037</v>
      </c>
      <c r="K2133" s="148" t="e">
        <v>#N/A</v>
      </c>
      <c r="L2133" s="148" t="s">
        <v>4000</v>
      </c>
      <c r="M2133" s="147">
        <v>43124</v>
      </c>
      <c r="N2133" s="29" t="str">
        <f t="shared" si="463"/>
        <v/>
      </c>
      <c r="O2133" s="29" t="str">
        <f t="shared" si="464"/>
        <v/>
      </c>
      <c r="P2133" s="29" t="str">
        <f t="shared" si="465"/>
        <v/>
      </c>
      <c r="Q2133" s="29" t="str">
        <f t="shared" si="466"/>
        <v/>
      </c>
      <c r="R2133" s="29" t="str">
        <f t="shared" si="467"/>
        <v/>
      </c>
      <c r="S2133" s="29" t="str">
        <f t="shared" si="468"/>
        <v/>
      </c>
      <c r="T2133" s="29" t="str">
        <f t="shared" si="469"/>
        <v/>
      </c>
      <c r="U2133" s="29">
        <v>1087813</v>
      </c>
      <c r="V2133" s="29"/>
      <c r="W2133" s="38" t="s">
        <v>1447</v>
      </c>
      <c r="X2133" s="37" t="s">
        <v>158</v>
      </c>
      <c r="Y2133" s="146">
        <v>9237</v>
      </c>
      <c r="Z2133" s="33">
        <v>10161</v>
      </c>
      <c r="AA2133" s="34">
        <f t="shared" si="460"/>
        <v>0.1</v>
      </c>
      <c r="AB2133" s="33">
        <f t="shared" si="458"/>
        <v>10161</v>
      </c>
      <c r="AC2133" s="34">
        <f t="shared" si="461"/>
        <v>0.10003247807729783</v>
      </c>
      <c r="AD2133" s="145">
        <f t="shared" si="462"/>
        <v>8467.5</v>
      </c>
      <c r="AE2133" s="105">
        <v>7697.5</v>
      </c>
      <c r="AF2133" s="34" t="s">
        <v>70</v>
      </c>
      <c r="AG2133" s="34" t="s">
        <v>73</v>
      </c>
      <c r="AH2133" s="34" t="s">
        <v>73</v>
      </c>
      <c r="AI2133" s="29">
        <v>0.157</v>
      </c>
      <c r="AJ2133" s="29">
        <v>1.7000000000000001E-4</v>
      </c>
      <c r="AK2133" s="29">
        <v>0</v>
      </c>
      <c r="AL2133" s="29">
        <v>0</v>
      </c>
      <c r="AM2133" s="29" t="s">
        <v>27</v>
      </c>
      <c r="AN2133" s="44" t="s">
        <v>27</v>
      </c>
      <c r="AO2133" s="29" t="s">
        <v>27</v>
      </c>
      <c r="AP2133" s="29">
        <v>1</v>
      </c>
      <c r="AQ2133" s="29">
        <v>102</v>
      </c>
      <c r="AR2133" s="29">
        <v>88</v>
      </c>
      <c r="AS2133" s="29">
        <v>38</v>
      </c>
      <c r="AT2133" s="29">
        <v>0.157</v>
      </c>
      <c r="AU2133" s="144">
        <v>3.4099999999999999E-4</v>
      </c>
      <c r="AV2133" s="36" t="s">
        <v>28</v>
      </c>
      <c r="AW2133" s="102">
        <v>42786</v>
      </c>
      <c r="AX2133" s="129" t="s">
        <v>33</v>
      </c>
      <c r="AY2133" s="106">
        <v>21</v>
      </c>
      <c r="BD2133" t="s">
        <v>4544</v>
      </c>
      <c r="BE2133" t="s">
        <v>4543</v>
      </c>
      <c r="BF2133" t="s">
        <v>4751</v>
      </c>
      <c r="BH2133" t="str">
        <f t="shared" si="470"/>
        <v/>
      </c>
      <c r="BJ2133" t="str">
        <f t="shared" si="471"/>
        <v>OK</v>
      </c>
      <c r="BK2133" s="130" t="s">
        <v>5302</v>
      </c>
      <c r="BL2133" s="130" t="e">
        <v>#VALUE!</v>
      </c>
      <c r="BM2133" s="131" t="s">
        <v>33</v>
      </c>
      <c r="BN2133" s="131" t="e">
        <v>#VALUE!</v>
      </c>
      <c r="BO2133" t="e">
        <v>#N/A</v>
      </c>
      <c r="BP2133">
        <v>0</v>
      </c>
    </row>
    <row r="2134" spans="1:68" x14ac:dyDescent="0.3">
      <c r="A2134" s="1"/>
      <c r="B2134" s="47">
        <v>1859</v>
      </c>
      <c r="C2134" s="45">
        <v>1086976</v>
      </c>
      <c r="D2134" s="29">
        <v>1071664</v>
      </c>
      <c r="E2134" s="29"/>
      <c r="F2134" s="31" t="s">
        <v>1530</v>
      </c>
      <c r="G2134" s="37" t="s">
        <v>42</v>
      </c>
      <c r="H2134" s="148"/>
      <c r="I2134" s="148" t="s">
        <v>32</v>
      </c>
      <c r="J2134" s="147" t="s">
        <v>33</v>
      </c>
      <c r="K2134" s="148">
        <v>0</v>
      </c>
      <c r="L2134" s="148" t="s">
        <v>32</v>
      </c>
      <c r="M2134" s="147">
        <v>42823</v>
      </c>
      <c r="N2134" s="29">
        <f t="shared" si="463"/>
        <v>1071664</v>
      </c>
      <c r="O2134" s="29" t="str">
        <f t="shared" si="464"/>
        <v/>
      </c>
      <c r="P2134" s="29" t="str">
        <f t="shared" si="465"/>
        <v/>
      </c>
      <c r="Q2134" s="29" t="str">
        <f t="shared" si="466"/>
        <v/>
      </c>
      <c r="R2134" s="29" t="str">
        <f t="shared" si="467"/>
        <v/>
      </c>
      <c r="S2134" s="29" t="str">
        <f t="shared" si="468"/>
        <v/>
      </c>
      <c r="T2134" s="29" t="str">
        <f t="shared" si="469"/>
        <v/>
      </c>
      <c r="U2134" s="29"/>
      <c r="V2134" s="29"/>
      <c r="W2134" s="38" t="s">
        <v>1447</v>
      </c>
      <c r="X2134" s="29" t="s">
        <v>158</v>
      </c>
      <c r="Y2134" s="146">
        <v>7805</v>
      </c>
      <c r="Z2134" s="33">
        <v>9991</v>
      </c>
      <c r="AA2134" s="34">
        <f t="shared" si="460"/>
        <v>0.28000000000000003</v>
      </c>
      <c r="AB2134" s="33">
        <f t="shared" si="458"/>
        <v>9991</v>
      </c>
      <c r="AC2134" s="34">
        <f t="shared" si="461"/>
        <v>0.28007675694673895</v>
      </c>
      <c r="AD2134" s="145">
        <f t="shared" si="462"/>
        <v>8325.8330000000005</v>
      </c>
      <c r="AE2134" s="105">
        <v>6504.1670000000004</v>
      </c>
      <c r="AF2134" s="34" t="s">
        <v>36</v>
      </c>
      <c r="AG2134" s="34" t="s">
        <v>36</v>
      </c>
      <c r="AH2134" s="34" t="s">
        <v>36</v>
      </c>
      <c r="AI2134" s="29">
        <v>9.4E-2</v>
      </c>
      <c r="AJ2134" s="29">
        <v>3.4000000000000002E-4</v>
      </c>
      <c r="AK2134" s="29">
        <v>0</v>
      </c>
      <c r="AL2134" s="29">
        <v>0</v>
      </c>
      <c r="AM2134" s="29" t="s">
        <v>28</v>
      </c>
      <c r="AN2134" s="44" t="s">
        <v>27</v>
      </c>
      <c r="AO2134" s="29" t="s">
        <v>28</v>
      </c>
      <c r="AP2134" s="29">
        <v>1</v>
      </c>
      <c r="AQ2134" s="29">
        <v>100</v>
      </c>
      <c r="AR2134" s="29">
        <v>90</v>
      </c>
      <c r="AS2134" s="29">
        <v>38</v>
      </c>
      <c r="AT2134" s="29">
        <v>0.1</v>
      </c>
      <c r="AU2134" s="144">
        <v>3.4200000000000002E-4</v>
      </c>
      <c r="AV2134" s="36" t="s">
        <v>28</v>
      </c>
      <c r="AW2134" s="102">
        <v>42521</v>
      </c>
      <c r="AX2134" s="129" t="s">
        <v>33</v>
      </c>
      <c r="AY2134" s="106">
        <v>2647</v>
      </c>
      <c r="BD2134" t="s">
        <v>4544</v>
      </c>
      <c r="BE2134" t="s">
        <v>4543</v>
      </c>
      <c r="BF2134" t="s">
        <v>4761</v>
      </c>
      <c r="BH2134" t="str">
        <f t="shared" si="470"/>
        <v/>
      </c>
      <c r="BJ2134" t="str">
        <f t="shared" si="471"/>
        <v>OK</v>
      </c>
      <c r="BK2134" s="130" t="s">
        <v>5302</v>
      </c>
      <c r="BL2134" s="130" t="e">
        <v>#VALUE!</v>
      </c>
      <c r="BM2134" s="131" t="s">
        <v>33</v>
      </c>
      <c r="BN2134" s="131" t="e">
        <v>#VALUE!</v>
      </c>
      <c r="BO2134" t="e">
        <v>#N/A</v>
      </c>
      <c r="BP2134">
        <v>87</v>
      </c>
    </row>
    <row r="2135" spans="1:68" x14ac:dyDescent="0.3">
      <c r="A2135" s="1"/>
      <c r="B2135" s="47">
        <v>1860</v>
      </c>
      <c r="C2135" s="45">
        <v>1086975</v>
      </c>
      <c r="D2135" s="29">
        <v>1071682</v>
      </c>
      <c r="E2135" s="29"/>
      <c r="F2135" s="39" t="s">
        <v>1531</v>
      </c>
      <c r="G2135" s="29" t="s">
        <v>42</v>
      </c>
      <c r="H2135" s="148"/>
      <c r="I2135" s="148" t="s">
        <v>32</v>
      </c>
      <c r="J2135" s="147" t="s">
        <v>33</v>
      </c>
      <c r="K2135" s="148">
        <v>0</v>
      </c>
      <c r="L2135" s="148" t="s">
        <v>32</v>
      </c>
      <c r="M2135" s="147">
        <v>42823</v>
      </c>
      <c r="N2135" s="29">
        <f t="shared" si="463"/>
        <v>1071682</v>
      </c>
      <c r="O2135" s="29" t="str">
        <f t="shared" si="464"/>
        <v/>
      </c>
      <c r="P2135" s="29" t="str">
        <f t="shared" si="465"/>
        <v/>
      </c>
      <c r="Q2135" s="29" t="str">
        <f t="shared" si="466"/>
        <v/>
      </c>
      <c r="R2135" s="29" t="str">
        <f t="shared" si="467"/>
        <v/>
      </c>
      <c r="S2135" s="29" t="str">
        <f t="shared" si="468"/>
        <v/>
      </c>
      <c r="T2135" s="29" t="str">
        <f t="shared" si="469"/>
        <v/>
      </c>
      <c r="U2135" s="29"/>
      <c r="V2135" s="29"/>
      <c r="W2135" s="38" t="s">
        <v>1447</v>
      </c>
      <c r="X2135" s="29" t="s">
        <v>158</v>
      </c>
      <c r="Y2135" s="146">
        <v>4893</v>
      </c>
      <c r="Z2135" s="33">
        <v>6263</v>
      </c>
      <c r="AA2135" s="34">
        <f t="shared" si="460"/>
        <v>0.28000000000000003</v>
      </c>
      <c r="AB2135" s="33">
        <f t="shared" si="458"/>
        <v>6263</v>
      </c>
      <c r="AC2135" s="34">
        <f t="shared" si="461"/>
        <v>0.27999190680564079</v>
      </c>
      <c r="AD2135" s="145">
        <f t="shared" si="462"/>
        <v>5219.1670000000004</v>
      </c>
      <c r="AE2135" s="105">
        <v>4077.5</v>
      </c>
      <c r="AF2135" s="34" t="s">
        <v>36</v>
      </c>
      <c r="AG2135" s="34" t="s">
        <v>36</v>
      </c>
      <c r="AH2135" s="34" t="s">
        <v>36</v>
      </c>
      <c r="AI2135" s="29">
        <v>8.5999999999999993E-2</v>
      </c>
      <c r="AJ2135" s="29">
        <v>3.4000000000000002E-4</v>
      </c>
      <c r="AK2135" s="29">
        <v>0</v>
      </c>
      <c r="AL2135" s="29">
        <v>0</v>
      </c>
      <c r="AM2135" s="29" t="s">
        <v>28</v>
      </c>
      <c r="AN2135" s="44" t="s">
        <v>27</v>
      </c>
      <c r="AO2135" s="29" t="s">
        <v>28</v>
      </c>
      <c r="AP2135" s="29">
        <v>1</v>
      </c>
      <c r="AQ2135" s="29">
        <v>100</v>
      </c>
      <c r="AR2135" s="29">
        <v>90</v>
      </c>
      <c r="AS2135" s="29">
        <v>38</v>
      </c>
      <c r="AT2135" s="29">
        <v>0.1</v>
      </c>
      <c r="AU2135" s="144">
        <v>3.4200000000000002E-4</v>
      </c>
      <c r="AV2135" s="36" t="s">
        <v>28</v>
      </c>
      <c r="AW2135" s="102">
        <v>42521</v>
      </c>
      <c r="AX2135" s="129" t="s">
        <v>33</v>
      </c>
      <c r="AY2135" s="106">
        <v>3300</v>
      </c>
      <c r="BD2135" t="s">
        <v>4544</v>
      </c>
      <c r="BE2135" t="s">
        <v>4346</v>
      </c>
      <c r="BF2135" t="s">
        <v>4761</v>
      </c>
      <c r="BH2135" t="str">
        <f t="shared" si="470"/>
        <v/>
      </c>
      <c r="BJ2135" t="str">
        <f t="shared" si="471"/>
        <v>OK</v>
      </c>
      <c r="BK2135" s="130" t="s">
        <v>5302</v>
      </c>
      <c r="BL2135" s="130" t="e">
        <v>#VALUE!</v>
      </c>
      <c r="BM2135" s="131" t="s">
        <v>33</v>
      </c>
      <c r="BN2135" s="131" t="e">
        <v>#VALUE!</v>
      </c>
      <c r="BO2135" t="e">
        <v>#N/A</v>
      </c>
      <c r="BP2135">
        <v>47</v>
      </c>
    </row>
    <row r="2136" spans="1:68" x14ac:dyDescent="0.3">
      <c r="A2136" s="1"/>
      <c r="B2136" s="47">
        <v>1861</v>
      </c>
      <c r="C2136" s="45">
        <v>1086973</v>
      </c>
      <c r="D2136" s="29">
        <v>1071669</v>
      </c>
      <c r="E2136" s="29"/>
      <c r="F2136" s="52" t="s">
        <v>1532</v>
      </c>
      <c r="G2136" s="29" t="s">
        <v>31</v>
      </c>
      <c r="H2136" s="148"/>
      <c r="I2136" s="148" t="s">
        <v>32</v>
      </c>
      <c r="J2136" s="147" t="s">
        <v>33</v>
      </c>
      <c r="K2136" s="148">
        <v>0</v>
      </c>
      <c r="L2136" s="148" t="s">
        <v>32</v>
      </c>
      <c r="M2136" s="147">
        <v>42410</v>
      </c>
      <c r="N2136" s="29">
        <f t="shared" si="463"/>
        <v>1071669</v>
      </c>
      <c r="O2136" s="29" t="str">
        <f t="shared" si="464"/>
        <v/>
      </c>
      <c r="P2136" s="29" t="str">
        <f t="shared" si="465"/>
        <v/>
      </c>
      <c r="Q2136" s="29" t="str">
        <f t="shared" si="466"/>
        <v/>
      </c>
      <c r="R2136" s="29" t="str">
        <f t="shared" si="467"/>
        <v/>
      </c>
      <c r="S2136" s="29" t="str">
        <f t="shared" si="468"/>
        <v/>
      </c>
      <c r="T2136" s="29" t="str">
        <f t="shared" si="469"/>
        <v/>
      </c>
      <c r="U2136" s="29"/>
      <c r="V2136" s="29"/>
      <c r="W2136" s="38" t="s">
        <v>1447</v>
      </c>
      <c r="X2136" s="29" t="s">
        <v>158</v>
      </c>
      <c r="Y2136" s="146">
        <v>5439</v>
      </c>
      <c r="Z2136" s="33">
        <v>6962</v>
      </c>
      <c r="AA2136" s="34">
        <f t="shared" si="460"/>
        <v>0.28000000000000003</v>
      </c>
      <c r="AB2136" s="33">
        <f t="shared" si="458"/>
        <v>6962</v>
      </c>
      <c r="AC2136" s="34">
        <f t="shared" si="461"/>
        <v>0.28001478212906794</v>
      </c>
      <c r="AD2136" s="145">
        <f t="shared" si="462"/>
        <v>5801.6670000000004</v>
      </c>
      <c r="AE2136" s="105">
        <v>4532.5</v>
      </c>
      <c r="AF2136" s="34" t="s">
        <v>36</v>
      </c>
      <c r="AG2136" s="34" t="s">
        <v>36</v>
      </c>
      <c r="AH2136" s="34" t="s">
        <v>36</v>
      </c>
      <c r="AI2136" s="29">
        <v>6.7000000000000004E-2</v>
      </c>
      <c r="AJ2136" s="29">
        <v>1.7000000000000001E-4</v>
      </c>
      <c r="AK2136" s="29">
        <v>0</v>
      </c>
      <c r="AL2136" s="29">
        <v>0</v>
      </c>
      <c r="AM2136" s="29" t="s">
        <v>28</v>
      </c>
      <c r="AN2136" s="44" t="s">
        <v>27</v>
      </c>
      <c r="AO2136" s="29" t="s">
        <v>28</v>
      </c>
      <c r="AP2136" s="29">
        <v>1</v>
      </c>
      <c r="AQ2136" s="29">
        <v>100</v>
      </c>
      <c r="AR2136" s="29">
        <v>90</v>
      </c>
      <c r="AS2136" s="29">
        <v>48</v>
      </c>
      <c r="AT2136" s="29">
        <v>9.2999999999999999E-2</v>
      </c>
      <c r="AU2136" s="144">
        <v>4.3199999999999998E-4</v>
      </c>
      <c r="AV2136" s="36" t="s">
        <v>28</v>
      </c>
      <c r="AW2136" s="102">
        <v>42521</v>
      </c>
      <c r="AX2136" s="129" t="s">
        <v>33</v>
      </c>
      <c r="AY2136" s="106">
        <v>91</v>
      </c>
      <c r="BD2136" t="s">
        <v>4544</v>
      </c>
      <c r="BE2136" t="s">
        <v>4543</v>
      </c>
      <c r="BF2136" t="s">
        <v>4761</v>
      </c>
      <c r="BH2136" t="str">
        <f t="shared" si="470"/>
        <v/>
      </c>
      <c r="BJ2136" t="str">
        <f t="shared" si="471"/>
        <v>OK</v>
      </c>
      <c r="BK2136" s="130" t="s">
        <v>5302</v>
      </c>
      <c r="BL2136" s="130" t="e">
        <v>#VALUE!</v>
      </c>
      <c r="BM2136" s="131">
        <v>5983</v>
      </c>
      <c r="BN2136" s="131">
        <v>1.1636302858097944</v>
      </c>
      <c r="BO2136" t="e">
        <v>#N/A</v>
      </c>
      <c r="BP2136">
        <v>1</v>
      </c>
    </row>
    <row r="2137" spans="1:68" x14ac:dyDescent="0.3">
      <c r="A2137" s="1"/>
      <c r="B2137" s="47">
        <v>1862</v>
      </c>
      <c r="C2137" s="45">
        <v>1086972</v>
      </c>
      <c r="D2137" s="29">
        <v>1071694</v>
      </c>
      <c r="E2137" s="29"/>
      <c r="F2137" s="31" t="s">
        <v>1533</v>
      </c>
      <c r="G2137" s="29" t="s">
        <v>47</v>
      </c>
      <c r="H2137" s="148"/>
      <c r="I2137" s="148" t="s">
        <v>32</v>
      </c>
      <c r="J2137" s="147" t="s">
        <v>33</v>
      </c>
      <c r="K2137" s="148">
        <v>0</v>
      </c>
      <c r="L2137" s="148" t="s">
        <v>32</v>
      </c>
      <c r="M2137" s="147">
        <v>42823</v>
      </c>
      <c r="N2137" s="29">
        <f t="shared" si="463"/>
        <v>1071694</v>
      </c>
      <c r="O2137" s="29" t="str">
        <f t="shared" si="464"/>
        <v/>
      </c>
      <c r="P2137" s="29" t="str">
        <f t="shared" si="465"/>
        <v/>
      </c>
      <c r="Q2137" s="29" t="str">
        <f t="shared" si="466"/>
        <v/>
      </c>
      <c r="R2137" s="29" t="str">
        <f t="shared" si="467"/>
        <v/>
      </c>
      <c r="S2137" s="29" t="str">
        <f t="shared" si="468"/>
        <v/>
      </c>
      <c r="T2137" s="29" t="str">
        <f t="shared" si="469"/>
        <v/>
      </c>
      <c r="U2137" s="29"/>
      <c r="V2137" s="29"/>
      <c r="W2137" s="38" t="s">
        <v>1447</v>
      </c>
      <c r="X2137" s="29" t="s">
        <v>158</v>
      </c>
      <c r="Y2137" s="146">
        <v>5439</v>
      </c>
      <c r="Z2137" s="33">
        <v>6962</v>
      </c>
      <c r="AA2137" s="34">
        <f t="shared" si="460"/>
        <v>0.28000000000000003</v>
      </c>
      <c r="AB2137" s="33">
        <f t="shared" si="458"/>
        <v>6962</v>
      </c>
      <c r="AC2137" s="34">
        <f t="shared" si="461"/>
        <v>0.28001478212906794</v>
      </c>
      <c r="AD2137" s="145">
        <f t="shared" si="462"/>
        <v>5801.6670000000004</v>
      </c>
      <c r="AE2137" s="105">
        <v>4532.5</v>
      </c>
      <c r="AF2137" s="34" t="s">
        <v>36</v>
      </c>
      <c r="AG2137" s="34" t="s">
        <v>36</v>
      </c>
      <c r="AH2137" s="34" t="s">
        <v>36</v>
      </c>
      <c r="AI2137" s="29">
        <v>7.3999999999999996E-2</v>
      </c>
      <c r="AJ2137" s="29">
        <v>3.4000000000000002E-4</v>
      </c>
      <c r="AK2137" s="29">
        <v>0</v>
      </c>
      <c r="AL2137" s="29">
        <v>0</v>
      </c>
      <c r="AM2137" s="29" t="s">
        <v>28</v>
      </c>
      <c r="AN2137" s="44" t="s">
        <v>27</v>
      </c>
      <c r="AO2137" s="29" t="s">
        <v>28</v>
      </c>
      <c r="AP2137" s="29">
        <v>1</v>
      </c>
      <c r="AQ2137" s="29">
        <v>100</v>
      </c>
      <c r="AR2137" s="29">
        <v>90</v>
      </c>
      <c r="AS2137" s="29">
        <v>38</v>
      </c>
      <c r="AT2137" s="29">
        <v>0.1</v>
      </c>
      <c r="AU2137" s="144">
        <v>3.4200000000000002E-4</v>
      </c>
      <c r="AV2137" s="36" t="s">
        <v>28</v>
      </c>
      <c r="AW2137" s="102">
        <v>42521</v>
      </c>
      <c r="AX2137" s="129" t="s">
        <v>33</v>
      </c>
      <c r="AY2137" s="106">
        <v>1931</v>
      </c>
      <c r="BD2137" t="s">
        <v>4544</v>
      </c>
      <c r="BE2137" t="s">
        <v>4346</v>
      </c>
      <c r="BF2137" t="s">
        <v>4761</v>
      </c>
      <c r="BH2137" t="str">
        <f t="shared" si="470"/>
        <v/>
      </c>
      <c r="BJ2137" t="str">
        <f t="shared" si="471"/>
        <v>OK</v>
      </c>
      <c r="BK2137" s="130" t="s">
        <v>5302</v>
      </c>
      <c r="BL2137" s="130" t="e">
        <v>#VALUE!</v>
      </c>
      <c r="BM2137" s="131" t="s">
        <v>33</v>
      </c>
      <c r="BN2137" s="131" t="e">
        <v>#VALUE!</v>
      </c>
      <c r="BO2137" t="e">
        <v>#N/A</v>
      </c>
      <c r="BP2137">
        <v>49</v>
      </c>
    </row>
    <row r="2138" spans="1:68" ht="25.2" x14ac:dyDescent="0.3">
      <c r="A2138" s="1"/>
      <c r="B2138" s="47">
        <v>1863</v>
      </c>
      <c r="C2138" s="45">
        <v>1087812</v>
      </c>
      <c r="D2138" s="29"/>
      <c r="E2138" s="29"/>
      <c r="F2138" s="39" t="s">
        <v>1534</v>
      </c>
      <c r="G2138" s="29" t="s">
        <v>31</v>
      </c>
      <c r="H2138" s="148"/>
      <c r="I2138" s="148" t="s">
        <v>32</v>
      </c>
      <c r="J2138" s="147" t="s">
        <v>33</v>
      </c>
      <c r="K2138" s="148">
        <v>0</v>
      </c>
      <c r="L2138" s="148" t="s">
        <v>32</v>
      </c>
      <c r="M2138" s="147" t="s">
        <v>33</v>
      </c>
      <c r="N2138" s="29" t="str">
        <f t="shared" si="463"/>
        <v/>
      </c>
      <c r="O2138" s="29" t="str">
        <f t="shared" si="464"/>
        <v/>
      </c>
      <c r="P2138" s="29" t="str">
        <f t="shared" si="465"/>
        <v/>
      </c>
      <c r="Q2138" s="29" t="str">
        <f t="shared" si="466"/>
        <v/>
      </c>
      <c r="R2138" s="29" t="str">
        <f t="shared" si="467"/>
        <v/>
      </c>
      <c r="S2138" s="29" t="str">
        <f t="shared" si="468"/>
        <v/>
      </c>
      <c r="T2138" s="29" t="str">
        <f t="shared" si="469"/>
        <v/>
      </c>
      <c r="U2138" s="29"/>
      <c r="V2138" s="29"/>
      <c r="W2138" s="30" t="s">
        <v>1447</v>
      </c>
      <c r="X2138" s="37" t="s">
        <v>158</v>
      </c>
      <c r="Y2138" s="146">
        <v>6681</v>
      </c>
      <c r="Z2138" s="33">
        <v>8552</v>
      </c>
      <c r="AA2138" s="34">
        <f t="shared" si="460"/>
        <v>0.28000000000000003</v>
      </c>
      <c r="AB2138" s="33">
        <f t="shared" si="458"/>
        <v>8552</v>
      </c>
      <c r="AC2138" s="34">
        <f t="shared" si="461"/>
        <v>0.2800479568926808</v>
      </c>
      <c r="AD2138" s="145">
        <f t="shared" si="462"/>
        <v>7126.6670000000004</v>
      </c>
      <c r="AE2138" s="105">
        <v>5567.5</v>
      </c>
      <c r="AF2138" s="34" t="s">
        <v>36</v>
      </c>
      <c r="AG2138" s="34" t="s">
        <v>36</v>
      </c>
      <c r="AH2138" s="34" t="s">
        <v>36</v>
      </c>
      <c r="AI2138" s="29">
        <v>2.1999999999999999E-2</v>
      </c>
      <c r="AJ2138" s="29">
        <v>3.4200000000000002E-4</v>
      </c>
      <c r="AK2138" s="29">
        <v>0</v>
      </c>
      <c r="AL2138" s="29">
        <v>0</v>
      </c>
      <c r="AM2138" s="29" t="s">
        <v>28</v>
      </c>
      <c r="AN2138" s="44" t="s">
        <v>27</v>
      </c>
      <c r="AO2138" s="29" t="s">
        <v>28</v>
      </c>
      <c r="AP2138" s="29">
        <v>1</v>
      </c>
      <c r="AQ2138" s="29">
        <v>100</v>
      </c>
      <c r="AR2138" s="29">
        <v>90</v>
      </c>
      <c r="AS2138" s="29">
        <v>38</v>
      </c>
      <c r="AT2138" s="29">
        <v>7.2999999999999995E-2</v>
      </c>
      <c r="AU2138" s="144">
        <v>3.4200000000000002E-4</v>
      </c>
      <c r="AV2138" s="36" t="s">
        <v>28</v>
      </c>
      <c r="AW2138" s="102">
        <v>42838</v>
      </c>
      <c r="AX2138" s="129" t="s">
        <v>33</v>
      </c>
      <c r="AY2138" s="106">
        <v>121</v>
      </c>
      <c r="BD2138" t="s">
        <v>1479</v>
      </c>
      <c r="BE2138" t="s">
        <v>4543</v>
      </c>
      <c r="BF2138" t="s">
        <v>4761</v>
      </c>
      <c r="BH2138" t="str">
        <f t="shared" si="470"/>
        <v/>
      </c>
      <c r="BJ2138" t="str">
        <f t="shared" si="471"/>
        <v>OK</v>
      </c>
      <c r="BK2138" s="130" t="s">
        <v>5302</v>
      </c>
      <c r="BL2138" s="130" t="e">
        <v>#VALUE!</v>
      </c>
      <c r="BM2138" s="131" t="s">
        <v>33</v>
      </c>
      <c r="BN2138" s="131" t="e">
        <v>#VALUE!</v>
      </c>
      <c r="BO2138" t="e">
        <v>#N/A</v>
      </c>
      <c r="BP2138">
        <v>3</v>
      </c>
    </row>
    <row r="2139" spans="1:68" x14ac:dyDescent="0.3">
      <c r="A2139" s="1"/>
      <c r="B2139" s="47">
        <v>1864</v>
      </c>
      <c r="C2139" s="45">
        <v>1122237</v>
      </c>
      <c r="D2139" s="29"/>
      <c r="E2139" s="29"/>
      <c r="F2139" s="39" t="s">
        <v>4301</v>
      </c>
      <c r="G2139" s="29" t="s">
        <v>31</v>
      </c>
      <c r="H2139" s="148"/>
      <c r="I2139" s="148"/>
      <c r="J2139" s="147"/>
      <c r="K2139" s="148">
        <v>0</v>
      </c>
      <c r="L2139" s="148"/>
      <c r="M2139" s="147"/>
      <c r="N2139" s="29" t="str">
        <f t="shared" si="463"/>
        <v/>
      </c>
      <c r="O2139" s="29" t="str">
        <f t="shared" si="464"/>
        <v/>
      </c>
      <c r="P2139" s="29" t="str">
        <f t="shared" si="465"/>
        <v/>
      </c>
      <c r="Q2139" s="29" t="str">
        <f t="shared" si="466"/>
        <v/>
      </c>
      <c r="R2139" s="29" t="str">
        <f t="shared" si="467"/>
        <v/>
      </c>
      <c r="S2139" s="29" t="str">
        <f t="shared" si="468"/>
        <v/>
      </c>
      <c r="T2139" s="29" t="str">
        <f t="shared" si="469"/>
        <v/>
      </c>
      <c r="U2139" s="29"/>
      <c r="V2139" s="29"/>
      <c r="W2139" s="30" t="s">
        <v>1447</v>
      </c>
      <c r="X2139" s="37" t="s">
        <v>158</v>
      </c>
      <c r="Y2139" s="146">
        <v>500</v>
      </c>
      <c r="Z2139" s="33">
        <v>640</v>
      </c>
      <c r="AA2139" s="34">
        <f t="shared" si="460"/>
        <v>0.28000000000000003</v>
      </c>
      <c r="AB2139" s="33">
        <f t="shared" si="458"/>
        <v>640</v>
      </c>
      <c r="AC2139" s="34">
        <f t="shared" si="461"/>
        <v>0.27999817600145921</v>
      </c>
      <c r="AD2139" s="145">
        <f t="shared" si="462"/>
        <v>533.33299999999997</v>
      </c>
      <c r="AE2139" s="105">
        <v>416.66699999999997</v>
      </c>
      <c r="AF2139" s="34" t="s">
        <v>93</v>
      </c>
      <c r="AG2139" s="34" t="s">
        <v>93</v>
      </c>
      <c r="AH2139" s="34" t="s">
        <v>93</v>
      </c>
      <c r="AI2139" s="29"/>
      <c r="AJ2139" s="29"/>
      <c r="AK2139" s="29">
        <v>0</v>
      </c>
      <c r="AL2139" s="29">
        <v>0</v>
      </c>
      <c r="AM2139" s="29" t="s">
        <v>28</v>
      </c>
      <c r="AN2139" s="44" t="s">
        <v>27</v>
      </c>
      <c r="AO2139" s="29" t="s">
        <v>28</v>
      </c>
      <c r="AP2139" s="29">
        <v>1</v>
      </c>
      <c r="AQ2139" s="29">
        <v>82.5</v>
      </c>
      <c r="AR2139" s="29">
        <v>12</v>
      </c>
      <c r="AS2139" s="29">
        <v>82.5</v>
      </c>
      <c r="AT2139" s="29">
        <v>8.9999999999999993E-3</v>
      </c>
      <c r="AU2139" s="144">
        <v>9.1099999999999992E-6</v>
      </c>
      <c r="AV2139" s="36" t="s">
        <v>28</v>
      </c>
      <c r="AW2139" s="102">
        <v>44539</v>
      </c>
      <c r="AX2139" s="129" t="s">
        <v>33</v>
      </c>
      <c r="AY2139" s="106" t="e">
        <v>#N/A</v>
      </c>
      <c r="BD2139" t="s">
        <v>1479</v>
      </c>
      <c r="BE2139" t="e">
        <v>#N/A</v>
      </c>
      <c r="BF2139">
        <v>0</v>
      </c>
      <c r="BH2139" t="str">
        <f t="shared" si="470"/>
        <v/>
      </c>
      <c r="BJ2139" t="str">
        <f t="shared" si="471"/>
        <v>OK</v>
      </c>
      <c r="BK2139" s="130" t="s">
        <v>5302</v>
      </c>
      <c r="BL2139" s="130" t="e">
        <v>#VALUE!</v>
      </c>
      <c r="BM2139" s="131" t="s">
        <v>33</v>
      </c>
      <c r="BN2139" s="131" t="e">
        <v>#VALUE!</v>
      </c>
      <c r="BO2139" t="e">
        <v>#N/A</v>
      </c>
      <c r="BP2139">
        <v>0</v>
      </c>
    </row>
    <row r="2140" spans="1:68" x14ac:dyDescent="0.3">
      <c r="A2140" s="1"/>
      <c r="B2140" s="47">
        <v>1865</v>
      </c>
      <c r="C2140" s="45">
        <v>1045570</v>
      </c>
      <c r="D2140" s="43" t="s">
        <v>33</v>
      </c>
      <c r="E2140" s="43"/>
      <c r="F2140" s="31" t="s">
        <v>1535</v>
      </c>
      <c r="G2140" s="29" t="s">
        <v>58</v>
      </c>
      <c r="H2140" s="70" t="s">
        <v>69</v>
      </c>
      <c r="I2140" s="148" t="s">
        <v>3798</v>
      </c>
      <c r="J2140" s="147" t="s">
        <v>4037</v>
      </c>
      <c r="K2140" s="148" t="e">
        <v>#N/A</v>
      </c>
      <c r="L2140" s="148" t="s">
        <v>32</v>
      </c>
      <c r="M2140" s="147">
        <v>43124</v>
      </c>
      <c r="N2140" s="29" t="str">
        <f t="shared" si="463"/>
        <v/>
      </c>
      <c r="O2140" s="29" t="str">
        <f t="shared" si="464"/>
        <v/>
      </c>
      <c r="P2140" s="29" t="str">
        <f t="shared" si="465"/>
        <v/>
      </c>
      <c r="Q2140" s="29" t="str">
        <f t="shared" si="466"/>
        <v/>
      </c>
      <c r="R2140" s="29" t="str">
        <f t="shared" si="467"/>
        <v/>
      </c>
      <c r="S2140" s="29" t="str">
        <f t="shared" si="468"/>
        <v/>
      </c>
      <c r="T2140" s="29" t="str">
        <f t="shared" si="469"/>
        <v/>
      </c>
      <c r="U2140" s="40">
        <v>1086266</v>
      </c>
      <c r="V2140" s="40"/>
      <c r="W2140" s="38" t="s">
        <v>1447</v>
      </c>
      <c r="X2140" s="37" t="s">
        <v>158</v>
      </c>
      <c r="Y2140" s="146">
        <v>81209</v>
      </c>
      <c r="Z2140" s="33">
        <v>89330</v>
      </c>
      <c r="AA2140" s="34">
        <f t="shared" si="460"/>
        <v>0.1</v>
      </c>
      <c r="AB2140" s="33">
        <f t="shared" si="458"/>
        <v>89330</v>
      </c>
      <c r="AC2140" s="34">
        <f t="shared" si="461"/>
        <v>0.10000123089804711</v>
      </c>
      <c r="AD2140" s="145">
        <f t="shared" si="462"/>
        <v>74441.667000000001</v>
      </c>
      <c r="AE2140" s="105">
        <v>67674.167000000001</v>
      </c>
      <c r="AF2140" s="34" t="e">
        <v>#N/A</v>
      </c>
      <c r="AG2140" s="34" t="e">
        <v>#N/A</v>
      </c>
      <c r="AH2140" s="34" t="e">
        <v>#N/A</v>
      </c>
      <c r="AI2140" s="29">
        <v>0.47</v>
      </c>
      <c r="AJ2140" s="29">
        <v>2.0720000000000001E-3</v>
      </c>
      <c r="AK2140" s="29">
        <v>0</v>
      </c>
      <c r="AL2140" s="29">
        <v>0</v>
      </c>
      <c r="AM2140" s="29" t="s">
        <v>27</v>
      </c>
      <c r="AN2140" s="44" t="s">
        <v>27</v>
      </c>
      <c r="AO2140" s="29" t="s">
        <v>27</v>
      </c>
      <c r="AP2140" s="29">
        <v>1</v>
      </c>
      <c r="AQ2140" s="29"/>
      <c r="AR2140" s="29"/>
      <c r="AS2140" s="29"/>
      <c r="AT2140" s="29"/>
      <c r="AU2140" s="144"/>
      <c r="AV2140" s="36" t="s">
        <v>28</v>
      </c>
      <c r="AW2140" s="102" t="s">
        <v>33</v>
      </c>
      <c r="AX2140" s="129" t="s">
        <v>33</v>
      </c>
      <c r="AY2140" s="106">
        <v>4</v>
      </c>
      <c r="BD2140" t="s">
        <v>1479</v>
      </c>
      <c r="BE2140" t="s">
        <v>4543</v>
      </c>
      <c r="BF2140" t="e">
        <v>#N/A</v>
      </c>
      <c r="BH2140" t="str">
        <f t="shared" si="470"/>
        <v/>
      </c>
      <c r="BJ2140" t="str">
        <f t="shared" si="471"/>
        <v>OK</v>
      </c>
      <c r="BK2140" s="130" t="s">
        <v>5302</v>
      </c>
      <c r="BL2140" s="130" t="e">
        <v>#VALUE!</v>
      </c>
      <c r="BM2140" s="131" t="s">
        <v>33</v>
      </c>
      <c r="BN2140" s="131" t="e">
        <v>#VALUE!</v>
      </c>
      <c r="BO2140" t="e">
        <v>#N/A</v>
      </c>
      <c r="BP2140">
        <v>0</v>
      </c>
    </row>
    <row r="2141" spans="1:68" x14ac:dyDescent="0.3">
      <c r="A2141" s="1"/>
      <c r="B2141" s="47">
        <v>1866</v>
      </c>
      <c r="C2141" s="45">
        <v>1071670</v>
      </c>
      <c r="D2141" s="29">
        <v>1000515</v>
      </c>
      <c r="E2141" s="29"/>
      <c r="F2141" s="31" t="s">
        <v>1536</v>
      </c>
      <c r="G2141" s="37" t="s">
        <v>42</v>
      </c>
      <c r="H2141" s="148"/>
      <c r="I2141" s="148" t="s">
        <v>32</v>
      </c>
      <c r="J2141" s="147" t="s">
        <v>33</v>
      </c>
      <c r="K2141" s="148">
        <v>0</v>
      </c>
      <c r="L2141" s="148" t="s">
        <v>32</v>
      </c>
      <c r="M2141" s="147">
        <v>42410</v>
      </c>
      <c r="N2141" s="29">
        <f t="shared" si="463"/>
        <v>1000515</v>
      </c>
      <c r="O2141" s="29" t="str">
        <f t="shared" si="464"/>
        <v/>
      </c>
      <c r="P2141" s="29" t="str">
        <f t="shared" si="465"/>
        <v/>
      </c>
      <c r="Q2141" s="29" t="str">
        <f t="shared" si="466"/>
        <v/>
      </c>
      <c r="R2141" s="29" t="str">
        <f t="shared" si="467"/>
        <v/>
      </c>
      <c r="S2141" s="29" t="str">
        <f t="shared" si="468"/>
        <v/>
      </c>
      <c r="T2141" s="29" t="str">
        <f t="shared" si="469"/>
        <v/>
      </c>
      <c r="U2141" s="29"/>
      <c r="V2141" s="29"/>
      <c r="W2141" s="38" t="s">
        <v>1447</v>
      </c>
      <c r="X2141" s="37" t="s">
        <v>158</v>
      </c>
      <c r="Y2141" s="146">
        <v>13808</v>
      </c>
      <c r="Z2141" s="33">
        <v>17674</v>
      </c>
      <c r="AA2141" s="34">
        <f t="shared" si="460"/>
        <v>0.28000000000000003</v>
      </c>
      <c r="AB2141" s="33">
        <f t="shared" si="458"/>
        <v>17674</v>
      </c>
      <c r="AC2141" s="34">
        <f t="shared" si="461"/>
        <v>0.27998255272356465</v>
      </c>
      <c r="AD2141" s="145">
        <f t="shared" si="462"/>
        <v>14728.333000000001</v>
      </c>
      <c r="AE2141" s="105">
        <v>11506.666999999999</v>
      </c>
      <c r="AF2141" s="34" t="s">
        <v>36</v>
      </c>
      <c r="AG2141" s="34" t="s">
        <v>36</v>
      </c>
      <c r="AH2141" s="34" t="s">
        <v>168</v>
      </c>
      <c r="AI2141" s="29">
        <v>1.998</v>
      </c>
      <c r="AJ2141" s="29">
        <v>6.1399999999999996E-3</v>
      </c>
      <c r="AK2141" s="29">
        <v>0</v>
      </c>
      <c r="AL2141" s="29">
        <v>0</v>
      </c>
      <c r="AM2141" s="29" t="s">
        <v>28</v>
      </c>
      <c r="AN2141" s="44" t="s">
        <v>27</v>
      </c>
      <c r="AO2141" s="29" t="s">
        <v>28</v>
      </c>
      <c r="AP2141" s="29">
        <v>1</v>
      </c>
      <c r="AQ2141" s="29">
        <v>395</v>
      </c>
      <c r="AR2141" s="29">
        <v>295</v>
      </c>
      <c r="AS2141" s="29">
        <v>305</v>
      </c>
      <c r="AT2141" s="29">
        <v>2.1</v>
      </c>
      <c r="AU2141" s="144">
        <v>3.5540000000000002E-2</v>
      </c>
      <c r="AV2141" s="36" t="s">
        <v>28</v>
      </c>
      <c r="AW2141" s="102">
        <v>42339</v>
      </c>
      <c r="AX2141" s="129" t="s">
        <v>33</v>
      </c>
      <c r="AY2141" s="106">
        <v>2812</v>
      </c>
      <c r="BD2141" t="s">
        <v>1479</v>
      </c>
      <c r="BE2141" t="s">
        <v>4346</v>
      </c>
      <c r="BF2141" t="s">
        <v>4761</v>
      </c>
      <c r="BH2141" t="str">
        <f t="shared" si="470"/>
        <v/>
      </c>
      <c r="BJ2141" t="str">
        <f t="shared" si="471"/>
        <v>OK</v>
      </c>
      <c r="BK2141" s="130" t="s">
        <v>5302</v>
      </c>
      <c r="BL2141" s="130" t="e">
        <v>#VALUE!</v>
      </c>
      <c r="BM2141" s="131" t="s">
        <v>33</v>
      </c>
      <c r="BN2141" s="131" t="e">
        <v>#VALUE!</v>
      </c>
      <c r="BO2141" t="e">
        <v>#N/A</v>
      </c>
      <c r="BP2141">
        <v>57</v>
      </c>
    </row>
    <row r="2142" spans="1:68" ht="25.2" x14ac:dyDescent="0.3">
      <c r="A2142" s="1"/>
      <c r="B2142" s="47">
        <v>1867</v>
      </c>
      <c r="C2142" s="45">
        <v>1071677</v>
      </c>
      <c r="D2142" s="29"/>
      <c r="E2142" s="29"/>
      <c r="F2142" s="39" t="s">
        <v>1537</v>
      </c>
      <c r="G2142" s="29" t="s">
        <v>31</v>
      </c>
      <c r="H2142" s="148"/>
      <c r="I2142" s="148" t="s">
        <v>3802</v>
      </c>
      <c r="J2142" s="147" t="s">
        <v>4060</v>
      </c>
      <c r="K2142" s="148">
        <v>0</v>
      </c>
      <c r="L2142" s="148" t="s">
        <v>32</v>
      </c>
      <c r="M2142" s="147">
        <v>42410</v>
      </c>
      <c r="N2142" s="29" t="str">
        <f t="shared" si="463"/>
        <v/>
      </c>
      <c r="O2142" s="29" t="str">
        <f t="shared" si="464"/>
        <v/>
      </c>
      <c r="P2142" s="29" t="str">
        <f t="shared" si="465"/>
        <v/>
      </c>
      <c r="Q2142" s="29" t="str">
        <f t="shared" si="466"/>
        <v/>
      </c>
      <c r="R2142" s="29" t="str">
        <f t="shared" si="467"/>
        <v/>
      </c>
      <c r="S2142" s="29" t="str">
        <f t="shared" si="468"/>
        <v/>
      </c>
      <c r="T2142" s="29" t="str">
        <f t="shared" si="469"/>
        <v/>
      </c>
      <c r="U2142" s="29"/>
      <c r="V2142" s="29"/>
      <c r="W2142" s="38" t="s">
        <v>1447</v>
      </c>
      <c r="X2142" s="37" t="s">
        <v>158</v>
      </c>
      <c r="Y2142" s="146">
        <v>8894</v>
      </c>
      <c r="Z2142" s="33">
        <v>11384</v>
      </c>
      <c r="AA2142" s="34">
        <f t="shared" si="460"/>
        <v>0.28000000000000003</v>
      </c>
      <c r="AB2142" s="33">
        <f t="shared" si="458"/>
        <v>11384</v>
      </c>
      <c r="AC2142" s="34">
        <f t="shared" si="461"/>
        <v>0.27996400809696376</v>
      </c>
      <c r="AD2142" s="145">
        <f t="shared" si="462"/>
        <v>9486.6669999999995</v>
      </c>
      <c r="AE2142" s="105">
        <v>7411.6670000000004</v>
      </c>
      <c r="AF2142" s="34" t="s">
        <v>138</v>
      </c>
      <c r="AG2142" s="34" t="s">
        <v>138</v>
      </c>
      <c r="AH2142" s="34" t="s">
        <v>138</v>
      </c>
      <c r="AI2142" s="29">
        <v>1.1479999999999999</v>
      </c>
      <c r="AJ2142" s="29">
        <v>1.601E-3</v>
      </c>
      <c r="AK2142" s="29">
        <v>0</v>
      </c>
      <c r="AL2142" s="29">
        <v>0</v>
      </c>
      <c r="AM2142" s="29" t="s">
        <v>28</v>
      </c>
      <c r="AN2142" s="44" t="s">
        <v>27</v>
      </c>
      <c r="AO2142" s="29" t="s">
        <v>28</v>
      </c>
      <c r="AP2142" s="29">
        <v>1</v>
      </c>
      <c r="AQ2142" s="29">
        <v>194</v>
      </c>
      <c r="AR2142" s="29">
        <v>125</v>
      </c>
      <c r="AS2142" s="29">
        <v>66</v>
      </c>
      <c r="AT2142" s="29">
        <v>1.0469999999999999</v>
      </c>
      <c r="AU2142" s="144">
        <v>1.601E-3</v>
      </c>
      <c r="AV2142" s="36" t="s">
        <v>28</v>
      </c>
      <c r="AW2142" s="102">
        <v>42339</v>
      </c>
      <c r="AX2142" s="129" t="s">
        <v>33</v>
      </c>
      <c r="AY2142" s="106">
        <v>15</v>
      </c>
      <c r="BD2142" t="s">
        <v>1479</v>
      </c>
      <c r="BE2142" t="s">
        <v>4543</v>
      </c>
      <c r="BF2142" t="s">
        <v>4761</v>
      </c>
      <c r="BH2142" t="str">
        <f t="shared" si="470"/>
        <v/>
      </c>
      <c r="BJ2142" t="str">
        <f t="shared" si="471"/>
        <v>OK</v>
      </c>
      <c r="BK2142" s="130" t="s">
        <v>5302</v>
      </c>
      <c r="BL2142" s="130" t="e">
        <v>#VALUE!</v>
      </c>
      <c r="BM2142" s="131" t="s">
        <v>33</v>
      </c>
      <c r="BN2142" s="131" t="e">
        <v>#VALUE!</v>
      </c>
      <c r="BO2142" t="e">
        <v>#N/A</v>
      </c>
      <c r="BP2142">
        <v>1</v>
      </c>
    </row>
    <row r="2143" spans="1:68" ht="25.2" x14ac:dyDescent="0.3">
      <c r="A2143" s="1"/>
      <c r="B2143" s="47">
        <v>1868</v>
      </c>
      <c r="C2143" s="45">
        <v>1087821</v>
      </c>
      <c r="D2143" s="29"/>
      <c r="E2143" s="29"/>
      <c r="F2143" s="31" t="s">
        <v>1538</v>
      </c>
      <c r="G2143" s="37" t="s">
        <v>92</v>
      </c>
      <c r="H2143" s="70" t="s">
        <v>4779</v>
      </c>
      <c r="I2143" s="148" t="s">
        <v>32</v>
      </c>
      <c r="J2143" s="147" t="s">
        <v>33</v>
      </c>
      <c r="K2143" s="148">
        <v>0</v>
      </c>
      <c r="L2143" s="148" t="s">
        <v>32</v>
      </c>
      <c r="M2143" s="147" t="s">
        <v>33</v>
      </c>
      <c r="N2143" s="29" t="str">
        <f t="shared" si="463"/>
        <v/>
      </c>
      <c r="O2143" s="29" t="str">
        <f t="shared" si="464"/>
        <v/>
      </c>
      <c r="P2143" s="29" t="str">
        <f t="shared" si="465"/>
        <v/>
      </c>
      <c r="Q2143" s="29" t="str">
        <f t="shared" si="466"/>
        <v/>
      </c>
      <c r="R2143" s="29" t="str">
        <f t="shared" si="467"/>
        <v/>
      </c>
      <c r="S2143" s="29" t="str">
        <f t="shared" si="468"/>
        <v/>
      </c>
      <c r="T2143" s="29" t="str">
        <f t="shared" si="469"/>
        <v/>
      </c>
      <c r="U2143" s="29"/>
      <c r="V2143" s="29"/>
      <c r="W2143" s="30" t="s">
        <v>1447</v>
      </c>
      <c r="X2143" s="37" t="s">
        <v>158</v>
      </c>
      <c r="Y2143" s="146">
        <v>620</v>
      </c>
      <c r="Z2143" s="33">
        <v>794</v>
      </c>
      <c r="AA2143" s="34">
        <f t="shared" si="460"/>
        <v>0.28100000000000003</v>
      </c>
      <c r="AB2143" s="33">
        <f t="shared" si="458"/>
        <v>794</v>
      </c>
      <c r="AC2143" s="34">
        <f t="shared" si="461"/>
        <v>0.28064498022904499</v>
      </c>
      <c r="AD2143" s="145">
        <f t="shared" si="462"/>
        <v>661.66700000000003</v>
      </c>
      <c r="AE2143" s="105">
        <v>516.66700000000003</v>
      </c>
      <c r="AF2143" s="34" t="s">
        <v>36</v>
      </c>
      <c r="AG2143" s="34" t="s">
        <v>36</v>
      </c>
      <c r="AH2143" s="34" t="s">
        <v>36</v>
      </c>
      <c r="AI2143" s="29">
        <v>2.3E-2</v>
      </c>
      <c r="AJ2143" s="29">
        <v>3.4200000000000002E-4</v>
      </c>
      <c r="AK2143" s="29">
        <v>1</v>
      </c>
      <c r="AL2143" s="29">
        <v>0</v>
      </c>
      <c r="AM2143" s="29" t="s">
        <v>28</v>
      </c>
      <c r="AN2143" s="158" t="s">
        <v>28</v>
      </c>
      <c r="AO2143" s="29" t="s">
        <v>28</v>
      </c>
      <c r="AP2143" s="29">
        <v>1</v>
      </c>
      <c r="AQ2143" s="29">
        <v>100</v>
      </c>
      <c r="AR2143" s="29">
        <v>90</v>
      </c>
      <c r="AS2143" s="29">
        <v>38</v>
      </c>
      <c r="AT2143" s="29">
        <v>0.05</v>
      </c>
      <c r="AU2143" s="144">
        <v>3.4200000000000002E-4</v>
      </c>
      <c r="AV2143" s="36" t="s">
        <v>28</v>
      </c>
      <c r="AW2143" s="102">
        <v>42838</v>
      </c>
      <c r="AX2143" s="129" t="s">
        <v>33</v>
      </c>
      <c r="AY2143" s="106">
        <v>804</v>
      </c>
      <c r="BD2143" t="s">
        <v>1479</v>
      </c>
      <c r="BE2143" t="s">
        <v>4543</v>
      </c>
      <c r="BF2143" t="s">
        <v>4761</v>
      </c>
      <c r="BH2143" t="str">
        <f t="shared" si="470"/>
        <v>AV</v>
      </c>
      <c r="BJ2143" t="str">
        <f t="shared" si="471"/>
        <v>OK</v>
      </c>
      <c r="BK2143" s="130">
        <v>794</v>
      </c>
      <c r="BL2143" s="130" t="s">
        <v>37</v>
      </c>
      <c r="BM2143" s="131" t="s">
        <v>33</v>
      </c>
      <c r="BN2143" s="131" t="e">
        <v>#VALUE!</v>
      </c>
      <c r="BO2143">
        <v>794</v>
      </c>
      <c r="BP2143">
        <v>80</v>
      </c>
    </row>
    <row r="2144" spans="1:68" ht="25.2" x14ac:dyDescent="0.3">
      <c r="A2144" s="1"/>
      <c r="B2144" s="47">
        <v>1869</v>
      </c>
      <c r="C2144" s="45">
        <v>1087822</v>
      </c>
      <c r="D2144" s="29"/>
      <c r="E2144" s="29"/>
      <c r="F2144" s="31" t="s">
        <v>1539</v>
      </c>
      <c r="G2144" s="37" t="s">
        <v>92</v>
      </c>
      <c r="H2144" s="70" t="s">
        <v>4779</v>
      </c>
      <c r="I2144" s="148" t="s">
        <v>32</v>
      </c>
      <c r="J2144" s="147" t="s">
        <v>33</v>
      </c>
      <c r="K2144" s="148">
        <v>0</v>
      </c>
      <c r="L2144" s="148" t="s">
        <v>32</v>
      </c>
      <c r="M2144" s="147" t="s">
        <v>33</v>
      </c>
      <c r="N2144" s="29" t="str">
        <f t="shared" si="463"/>
        <v/>
      </c>
      <c r="O2144" s="29" t="str">
        <f t="shared" si="464"/>
        <v/>
      </c>
      <c r="P2144" s="29" t="str">
        <f t="shared" si="465"/>
        <v/>
      </c>
      <c r="Q2144" s="29" t="str">
        <f t="shared" si="466"/>
        <v/>
      </c>
      <c r="R2144" s="29" t="str">
        <f t="shared" si="467"/>
        <v/>
      </c>
      <c r="S2144" s="29" t="str">
        <f t="shared" si="468"/>
        <v/>
      </c>
      <c r="T2144" s="29" t="str">
        <f t="shared" si="469"/>
        <v/>
      </c>
      <c r="U2144" s="29"/>
      <c r="V2144" s="29"/>
      <c r="W2144" s="30" t="s">
        <v>1447</v>
      </c>
      <c r="X2144" s="37" t="s">
        <v>158</v>
      </c>
      <c r="Y2144" s="146">
        <v>620</v>
      </c>
      <c r="Z2144" s="33">
        <v>794</v>
      </c>
      <c r="AA2144" s="34">
        <f t="shared" si="460"/>
        <v>0.28100000000000003</v>
      </c>
      <c r="AB2144" s="33">
        <f t="shared" si="458"/>
        <v>794</v>
      </c>
      <c r="AC2144" s="34">
        <f t="shared" si="461"/>
        <v>0.28064498022904499</v>
      </c>
      <c r="AD2144" s="145">
        <f t="shared" si="462"/>
        <v>661.66700000000003</v>
      </c>
      <c r="AE2144" s="105">
        <v>516.66700000000003</v>
      </c>
      <c r="AF2144" s="34" t="s">
        <v>36</v>
      </c>
      <c r="AG2144" s="34" t="s">
        <v>36</v>
      </c>
      <c r="AH2144" s="34" t="s">
        <v>36</v>
      </c>
      <c r="AI2144" s="29">
        <v>2.3E-2</v>
      </c>
      <c r="AJ2144" s="29">
        <v>3.4200000000000002E-4</v>
      </c>
      <c r="AK2144" s="29">
        <v>2</v>
      </c>
      <c r="AL2144" s="29">
        <v>0</v>
      </c>
      <c r="AM2144" s="29" t="s">
        <v>28</v>
      </c>
      <c r="AN2144" s="158" t="s">
        <v>28</v>
      </c>
      <c r="AO2144" s="29" t="s">
        <v>28</v>
      </c>
      <c r="AP2144" s="29">
        <v>1</v>
      </c>
      <c r="AQ2144" s="29">
        <v>100</v>
      </c>
      <c r="AR2144" s="29">
        <v>90</v>
      </c>
      <c r="AS2144" s="29">
        <v>38</v>
      </c>
      <c r="AT2144" s="29">
        <v>0.05</v>
      </c>
      <c r="AU2144" s="144">
        <v>3.4200000000000002E-4</v>
      </c>
      <c r="AV2144" s="36" t="s">
        <v>28</v>
      </c>
      <c r="AW2144" s="102">
        <v>42838</v>
      </c>
      <c r="AX2144" s="129" t="s">
        <v>33</v>
      </c>
      <c r="AY2144" s="106">
        <v>143</v>
      </c>
      <c r="BD2144" t="s">
        <v>1479</v>
      </c>
      <c r="BE2144" t="s">
        <v>4351</v>
      </c>
      <c r="BF2144" t="s">
        <v>4761</v>
      </c>
      <c r="BH2144" t="str">
        <f t="shared" si="470"/>
        <v>AV</v>
      </c>
      <c r="BJ2144" t="str">
        <f t="shared" si="471"/>
        <v>OK</v>
      </c>
      <c r="BK2144" s="130">
        <v>794</v>
      </c>
      <c r="BL2144" s="130" t="s">
        <v>37</v>
      </c>
      <c r="BM2144" s="131" t="s">
        <v>33</v>
      </c>
      <c r="BN2144" s="131" t="e">
        <v>#VALUE!</v>
      </c>
      <c r="BO2144">
        <v>794</v>
      </c>
      <c r="BP2144">
        <v>16</v>
      </c>
    </row>
    <row r="2145" spans="1:68" ht="25.2" x14ac:dyDescent="0.3">
      <c r="A2145" s="1"/>
      <c r="B2145" s="47">
        <v>1870</v>
      </c>
      <c r="C2145" s="45">
        <v>1086986</v>
      </c>
      <c r="D2145" s="29">
        <v>1071675</v>
      </c>
      <c r="E2145" s="29"/>
      <c r="F2145" s="31" t="s">
        <v>1540</v>
      </c>
      <c r="G2145" s="29" t="s">
        <v>47</v>
      </c>
      <c r="H2145" s="70" t="s">
        <v>4779</v>
      </c>
      <c r="I2145" s="148" t="s">
        <v>32</v>
      </c>
      <c r="J2145" s="147" t="s">
        <v>33</v>
      </c>
      <c r="K2145" s="148">
        <v>0</v>
      </c>
      <c r="L2145" s="148" t="s">
        <v>32</v>
      </c>
      <c r="M2145" s="147">
        <v>42571</v>
      </c>
      <c r="N2145" s="29">
        <f t="shared" si="463"/>
        <v>1071675</v>
      </c>
      <c r="O2145" s="29" t="str">
        <f t="shared" si="464"/>
        <v/>
      </c>
      <c r="P2145" s="29" t="str">
        <f t="shared" si="465"/>
        <v/>
      </c>
      <c r="Q2145" s="29" t="str">
        <f t="shared" si="466"/>
        <v/>
      </c>
      <c r="R2145" s="29" t="str">
        <f t="shared" si="467"/>
        <v/>
      </c>
      <c r="S2145" s="29" t="str">
        <f t="shared" si="468"/>
        <v/>
      </c>
      <c r="T2145" s="29" t="str">
        <f t="shared" si="469"/>
        <v/>
      </c>
      <c r="U2145" s="29"/>
      <c r="V2145" s="29"/>
      <c r="W2145" s="38" t="s">
        <v>1447</v>
      </c>
      <c r="X2145" s="29" t="s">
        <v>158</v>
      </c>
      <c r="Y2145" s="146">
        <v>418.38</v>
      </c>
      <c r="Z2145" s="33">
        <v>536</v>
      </c>
      <c r="AA2145" s="34">
        <f t="shared" si="460"/>
        <v>0.28100000000000003</v>
      </c>
      <c r="AB2145" s="33">
        <f t="shared" si="458"/>
        <v>536</v>
      </c>
      <c r="AC2145" s="34">
        <f t="shared" si="461"/>
        <v>0.28113294134518857</v>
      </c>
      <c r="AD2145" s="145">
        <f t="shared" si="462"/>
        <v>446.66699999999997</v>
      </c>
      <c r="AE2145" s="105">
        <v>348.65</v>
      </c>
      <c r="AF2145" s="34" t="s">
        <v>36</v>
      </c>
      <c r="AG2145" s="34" t="s">
        <v>36</v>
      </c>
      <c r="AH2145" s="34" t="s">
        <v>36</v>
      </c>
      <c r="AI2145" s="29">
        <v>1.9E-2</v>
      </c>
      <c r="AJ2145" s="29">
        <v>1.44E-4</v>
      </c>
      <c r="AK2145" s="29">
        <v>35</v>
      </c>
      <c r="AL2145" s="29">
        <v>0</v>
      </c>
      <c r="AM2145" s="29" t="s">
        <v>28</v>
      </c>
      <c r="AN2145" s="158" t="s">
        <v>28</v>
      </c>
      <c r="AO2145" s="29" t="s">
        <v>28</v>
      </c>
      <c r="AP2145" s="29">
        <v>1</v>
      </c>
      <c r="AQ2145" s="29">
        <v>100</v>
      </c>
      <c r="AR2145" s="29">
        <v>90</v>
      </c>
      <c r="AS2145" s="29">
        <v>38</v>
      </c>
      <c r="AT2145" s="29">
        <v>0.02</v>
      </c>
      <c r="AU2145" s="144">
        <v>3.4200000000000002E-4</v>
      </c>
      <c r="AV2145" s="36" t="s">
        <v>28</v>
      </c>
      <c r="AW2145" s="102">
        <v>42521</v>
      </c>
      <c r="AX2145" s="129" t="s">
        <v>33</v>
      </c>
      <c r="AY2145" s="106">
        <v>1837</v>
      </c>
      <c r="BD2145" t="s">
        <v>1479</v>
      </c>
      <c r="BE2145" t="s">
        <v>4543</v>
      </c>
      <c r="BF2145" t="s">
        <v>4761</v>
      </c>
      <c r="BH2145" t="str">
        <f t="shared" si="470"/>
        <v>AV</v>
      </c>
      <c r="BJ2145" t="str">
        <f t="shared" si="471"/>
        <v>OK</v>
      </c>
      <c r="BK2145" s="130">
        <v>536</v>
      </c>
      <c r="BL2145" s="130" t="s">
        <v>37</v>
      </c>
      <c r="BM2145" s="131" t="s">
        <v>33</v>
      </c>
      <c r="BN2145" s="131" t="e">
        <v>#VALUE!</v>
      </c>
      <c r="BO2145">
        <v>536</v>
      </c>
      <c r="BP2145">
        <v>20</v>
      </c>
    </row>
    <row r="2146" spans="1:68" x14ac:dyDescent="0.3">
      <c r="A2146" s="1"/>
      <c r="B2146" s="47">
        <v>1871</v>
      </c>
      <c r="C2146" s="45">
        <v>1071665</v>
      </c>
      <c r="D2146" s="44"/>
      <c r="E2146" s="44"/>
      <c r="F2146" s="39" t="s">
        <v>1541</v>
      </c>
      <c r="G2146" s="29" t="s">
        <v>61</v>
      </c>
      <c r="H2146" s="70" t="s">
        <v>69</v>
      </c>
      <c r="I2146" s="148" t="s">
        <v>3798</v>
      </c>
      <c r="J2146" s="147" t="s">
        <v>4037</v>
      </c>
      <c r="K2146" s="148" t="e">
        <v>#N/A</v>
      </c>
      <c r="L2146" s="148" t="s">
        <v>32</v>
      </c>
      <c r="M2146" s="147">
        <v>42823</v>
      </c>
      <c r="N2146" s="29" t="str">
        <f t="shared" si="463"/>
        <v/>
      </c>
      <c r="O2146" s="29" t="str">
        <f t="shared" si="464"/>
        <v/>
      </c>
      <c r="P2146" s="29" t="str">
        <f t="shared" si="465"/>
        <v/>
      </c>
      <c r="Q2146" s="29" t="str">
        <f t="shared" si="466"/>
        <v/>
      </c>
      <c r="R2146" s="29" t="str">
        <f t="shared" si="467"/>
        <v/>
      </c>
      <c r="S2146" s="29" t="str">
        <f t="shared" si="468"/>
        <v/>
      </c>
      <c r="T2146" s="29" t="str">
        <f t="shared" si="469"/>
        <v/>
      </c>
      <c r="U2146" s="29"/>
      <c r="V2146" s="29"/>
      <c r="W2146" s="38" t="s">
        <v>1447</v>
      </c>
      <c r="X2146" s="29" t="s">
        <v>158</v>
      </c>
      <c r="Y2146" s="146">
        <v>418.38</v>
      </c>
      <c r="Z2146" s="33">
        <v>460.22</v>
      </c>
      <c r="AA2146" s="34">
        <f t="shared" si="460"/>
        <v>0.1</v>
      </c>
      <c r="AB2146" s="33">
        <f t="shared" si="458"/>
        <v>460.22</v>
      </c>
      <c r="AC2146" s="34">
        <f t="shared" si="461"/>
        <v>0.10000573641187444</v>
      </c>
      <c r="AD2146" s="145">
        <f t="shared" si="462"/>
        <v>383.517</v>
      </c>
      <c r="AE2146" s="105">
        <v>348.65</v>
      </c>
      <c r="AF2146" s="34" t="s">
        <v>70</v>
      </c>
      <c r="AG2146" s="34" t="s">
        <v>73</v>
      </c>
      <c r="AH2146" s="34" t="s">
        <v>73</v>
      </c>
      <c r="AI2146" s="29">
        <v>0.02</v>
      </c>
      <c r="AJ2146" s="29">
        <v>1.66E-4</v>
      </c>
      <c r="AK2146" s="29">
        <v>0</v>
      </c>
      <c r="AL2146" s="29">
        <v>0</v>
      </c>
      <c r="AM2146" s="29" t="s">
        <v>27</v>
      </c>
      <c r="AN2146" s="44" t="s">
        <v>27</v>
      </c>
      <c r="AO2146" s="29" t="s">
        <v>27</v>
      </c>
      <c r="AP2146" s="29">
        <v>1</v>
      </c>
      <c r="AQ2146" s="29">
        <v>91</v>
      </c>
      <c r="AR2146" s="29">
        <v>91</v>
      </c>
      <c r="AS2146" s="29">
        <v>20</v>
      </c>
      <c r="AT2146" s="29">
        <v>0.02</v>
      </c>
      <c r="AU2146" s="144">
        <v>1.66E-4</v>
      </c>
      <c r="AV2146" s="36" t="s">
        <v>28</v>
      </c>
      <c r="AW2146" s="102">
        <v>42339</v>
      </c>
      <c r="AX2146" s="129" t="s">
        <v>33</v>
      </c>
      <c r="AY2146" s="106">
        <v>31</v>
      </c>
      <c r="BD2146" t="s">
        <v>1479</v>
      </c>
      <c r="BE2146" t="s">
        <v>4543</v>
      </c>
      <c r="BF2146" t="s">
        <v>4751</v>
      </c>
      <c r="BH2146" t="str">
        <f t="shared" si="470"/>
        <v/>
      </c>
      <c r="BJ2146" t="str">
        <f t="shared" si="471"/>
        <v>OK</v>
      </c>
      <c r="BK2146" s="130" t="s">
        <v>5302</v>
      </c>
      <c r="BL2146" s="130" t="e">
        <v>#VALUE!</v>
      </c>
      <c r="BM2146" s="131" t="s">
        <v>33</v>
      </c>
      <c r="BN2146" s="131" t="e">
        <v>#VALUE!</v>
      </c>
      <c r="BO2146" t="e">
        <v>#N/A</v>
      </c>
      <c r="BP2146">
        <v>0</v>
      </c>
    </row>
    <row r="2147" spans="1:68" x14ac:dyDescent="0.3">
      <c r="A2147" s="1"/>
      <c r="B2147" s="47">
        <v>1872</v>
      </c>
      <c r="C2147" s="45">
        <v>1071684</v>
      </c>
      <c r="D2147" s="29">
        <v>1000538</v>
      </c>
      <c r="E2147" s="29"/>
      <c r="F2147" s="31" t="s">
        <v>1542</v>
      </c>
      <c r="G2147" s="37" t="s">
        <v>47</v>
      </c>
      <c r="H2147" s="148"/>
      <c r="I2147" s="148" t="s">
        <v>32</v>
      </c>
      <c r="J2147" s="147" t="s">
        <v>33</v>
      </c>
      <c r="K2147" s="148">
        <v>0</v>
      </c>
      <c r="L2147" s="148" t="s">
        <v>32</v>
      </c>
      <c r="M2147" s="147">
        <v>42571</v>
      </c>
      <c r="N2147" s="29">
        <f t="shared" si="463"/>
        <v>1000538</v>
      </c>
      <c r="O2147" s="29" t="str">
        <f t="shared" si="464"/>
        <v/>
      </c>
      <c r="P2147" s="29" t="str">
        <f t="shared" si="465"/>
        <v/>
      </c>
      <c r="Q2147" s="29" t="str">
        <f t="shared" si="466"/>
        <v/>
      </c>
      <c r="R2147" s="29" t="str">
        <f t="shared" si="467"/>
        <v/>
      </c>
      <c r="S2147" s="29" t="str">
        <f t="shared" si="468"/>
        <v/>
      </c>
      <c r="T2147" s="29" t="str">
        <f t="shared" si="469"/>
        <v/>
      </c>
      <c r="U2147" s="29"/>
      <c r="V2147" s="29"/>
      <c r="W2147" s="38" t="s">
        <v>1447</v>
      </c>
      <c r="X2147" s="29" t="s">
        <v>158</v>
      </c>
      <c r="Y2147" s="146">
        <v>1074</v>
      </c>
      <c r="Z2147" s="33">
        <v>1374</v>
      </c>
      <c r="AA2147" s="34">
        <f t="shared" si="460"/>
        <v>0.27900000000000003</v>
      </c>
      <c r="AB2147" s="33">
        <f t="shared" si="458"/>
        <v>1374</v>
      </c>
      <c r="AC2147" s="34">
        <f t="shared" si="461"/>
        <v>0.27932960893854747</v>
      </c>
      <c r="AD2147" s="145">
        <f t="shared" si="462"/>
        <v>1145</v>
      </c>
      <c r="AE2147" s="105">
        <v>895</v>
      </c>
      <c r="AF2147" s="34" t="s">
        <v>36</v>
      </c>
      <c r="AG2147" s="34" t="s">
        <v>36</v>
      </c>
      <c r="AH2147" s="34" t="s">
        <v>168</v>
      </c>
      <c r="AI2147" s="29">
        <v>6.5000000000000002E-2</v>
      </c>
      <c r="AJ2147" s="29">
        <v>9.0000000000000006E-5</v>
      </c>
      <c r="AK2147" s="29">
        <v>0</v>
      </c>
      <c r="AL2147" s="29">
        <v>0</v>
      </c>
      <c r="AM2147" s="29" t="s">
        <v>28</v>
      </c>
      <c r="AN2147" s="44" t="s">
        <v>27</v>
      </c>
      <c r="AO2147" s="29" t="s">
        <v>28</v>
      </c>
      <c r="AP2147" s="29">
        <v>1</v>
      </c>
      <c r="AQ2147" s="29">
        <v>60</v>
      </c>
      <c r="AR2147" s="29">
        <v>60</v>
      </c>
      <c r="AS2147" s="29">
        <v>25</v>
      </c>
      <c r="AT2147" s="29">
        <v>5.8999999999999997E-2</v>
      </c>
      <c r="AU2147" s="144">
        <v>9.0000000000000006E-5</v>
      </c>
      <c r="AV2147" s="36" t="s">
        <v>28</v>
      </c>
      <c r="AW2147" s="102">
        <v>42339</v>
      </c>
      <c r="AX2147" s="129" t="s">
        <v>33</v>
      </c>
      <c r="AY2147" s="106">
        <v>9480</v>
      </c>
      <c r="BD2147" t="s">
        <v>4544</v>
      </c>
      <c r="BE2147" t="s">
        <v>4346</v>
      </c>
      <c r="BF2147" t="s">
        <v>4761</v>
      </c>
      <c r="BH2147" t="str">
        <f t="shared" si="470"/>
        <v/>
      </c>
      <c r="BJ2147" t="str">
        <f t="shared" si="471"/>
        <v>OK</v>
      </c>
      <c r="BK2147" s="130" t="s">
        <v>5302</v>
      </c>
      <c r="BL2147" s="130" t="e">
        <v>#VALUE!</v>
      </c>
      <c r="BM2147" s="131" t="s">
        <v>33</v>
      </c>
      <c r="BN2147" s="131" t="e">
        <v>#VALUE!</v>
      </c>
      <c r="BO2147" t="e">
        <v>#N/A</v>
      </c>
      <c r="BP2147">
        <v>343</v>
      </c>
    </row>
    <row r="2148" spans="1:68" ht="25.2" x14ac:dyDescent="0.3">
      <c r="A2148" s="1"/>
      <c r="B2148" s="47">
        <v>1873</v>
      </c>
      <c r="C2148" s="45">
        <v>1071669</v>
      </c>
      <c r="D2148" s="47">
        <v>1048010</v>
      </c>
      <c r="E2148" s="47"/>
      <c r="F2148" s="39" t="s">
        <v>1543</v>
      </c>
      <c r="G2148" s="29" t="s">
        <v>61</v>
      </c>
      <c r="H2148" s="70" t="s">
        <v>59</v>
      </c>
      <c r="I2148" s="148" t="s">
        <v>32</v>
      </c>
      <c r="J2148" s="147" t="s">
        <v>33</v>
      </c>
      <c r="K2148" s="148" t="e">
        <v>#N/A</v>
      </c>
      <c r="L2148" s="148" t="s">
        <v>32</v>
      </c>
      <c r="M2148" s="147">
        <v>42571</v>
      </c>
      <c r="N2148" s="29">
        <f t="shared" si="463"/>
        <v>1048010</v>
      </c>
      <c r="O2148" s="29" t="str">
        <f t="shared" si="464"/>
        <v/>
      </c>
      <c r="P2148" s="29" t="str">
        <f t="shared" si="465"/>
        <v/>
      </c>
      <c r="Q2148" s="29" t="str">
        <f t="shared" si="466"/>
        <v/>
      </c>
      <c r="R2148" s="29" t="str">
        <f t="shared" si="467"/>
        <v/>
      </c>
      <c r="S2148" s="29" t="str">
        <f t="shared" si="468"/>
        <v/>
      </c>
      <c r="T2148" s="29" t="str">
        <f t="shared" si="469"/>
        <v/>
      </c>
      <c r="U2148" s="29">
        <v>1086973</v>
      </c>
      <c r="V2148" s="29"/>
      <c r="W2148" s="38" t="s">
        <v>1447</v>
      </c>
      <c r="X2148" s="29" t="s">
        <v>158</v>
      </c>
      <c r="Y2148" s="146">
        <v>5439</v>
      </c>
      <c r="Z2148" s="33">
        <v>5983</v>
      </c>
      <c r="AA2148" s="34">
        <f t="shared" si="460"/>
        <v>0.1</v>
      </c>
      <c r="AB2148" s="33">
        <f t="shared" si="458"/>
        <v>5983</v>
      </c>
      <c r="AC2148" s="34">
        <f t="shared" si="461"/>
        <v>0.10001831218974068</v>
      </c>
      <c r="AD2148" s="145">
        <f t="shared" si="462"/>
        <v>4985.8329999999996</v>
      </c>
      <c r="AE2148" s="105">
        <v>4532.5</v>
      </c>
      <c r="AF2148" s="34" t="e">
        <v>#N/A</v>
      </c>
      <c r="AG2148" s="34" t="e">
        <v>#N/A</v>
      </c>
      <c r="AH2148" s="34" t="e">
        <v>#N/A</v>
      </c>
      <c r="AI2148" s="29">
        <v>6.7000000000000004E-2</v>
      </c>
      <c r="AJ2148" s="29">
        <v>4.3199999999999998E-4</v>
      </c>
      <c r="AK2148" s="29">
        <v>0</v>
      </c>
      <c r="AL2148" s="29">
        <v>0</v>
      </c>
      <c r="AM2148" s="29" t="s">
        <v>27</v>
      </c>
      <c r="AN2148" s="44" t="s">
        <v>27</v>
      </c>
      <c r="AO2148" s="29" t="s">
        <v>27</v>
      </c>
      <c r="AP2148" s="29">
        <v>1</v>
      </c>
      <c r="AQ2148" s="29">
        <v>90</v>
      </c>
      <c r="AR2148" s="29">
        <v>100</v>
      </c>
      <c r="AS2148" s="29">
        <v>48</v>
      </c>
      <c r="AT2148" s="29">
        <v>6.7000000000000004E-2</v>
      </c>
      <c r="AU2148" s="144">
        <v>4.3199999999999998E-4</v>
      </c>
      <c r="AV2148" s="36" t="s">
        <v>28</v>
      </c>
      <c r="AW2148" s="102">
        <v>42339</v>
      </c>
      <c r="AX2148" s="129" t="s">
        <v>33</v>
      </c>
      <c r="AY2148" s="106">
        <v>10</v>
      </c>
      <c r="BD2148" t="s">
        <v>4544</v>
      </c>
      <c r="BE2148" t="e">
        <v>#N/A</v>
      </c>
      <c r="BF2148" t="e">
        <v>#N/A</v>
      </c>
      <c r="BH2148" t="str">
        <f t="shared" si="470"/>
        <v/>
      </c>
      <c r="BJ2148" t="str">
        <f t="shared" si="471"/>
        <v>OK</v>
      </c>
      <c r="BK2148" s="130" t="s">
        <v>5302</v>
      </c>
      <c r="BL2148" s="130" t="e">
        <v>#VALUE!</v>
      </c>
      <c r="BM2148" s="131" t="s">
        <v>33</v>
      </c>
      <c r="BN2148" s="131" t="e">
        <v>#VALUE!</v>
      </c>
      <c r="BO2148" t="e">
        <v>#N/A</v>
      </c>
      <c r="BP2148">
        <v>0</v>
      </c>
    </row>
    <row r="2149" spans="1:68" ht="25.2" x14ac:dyDescent="0.3">
      <c r="A2149" s="1"/>
      <c r="B2149" s="47">
        <v>1874</v>
      </c>
      <c r="C2149" s="45">
        <v>1071681</v>
      </c>
      <c r="D2149" s="47">
        <v>1048013</v>
      </c>
      <c r="E2149" s="47"/>
      <c r="F2149" s="39" t="s">
        <v>1544</v>
      </c>
      <c r="G2149" s="29" t="s">
        <v>61</v>
      </c>
      <c r="H2149" s="70" t="s">
        <v>59</v>
      </c>
      <c r="I2149" s="148" t="s">
        <v>33</v>
      </c>
      <c r="J2149" s="147" t="s">
        <v>33</v>
      </c>
      <c r="K2149" s="148" t="e">
        <v>#N/A</v>
      </c>
      <c r="L2149" s="148" t="s">
        <v>32</v>
      </c>
      <c r="M2149" s="147">
        <v>42410</v>
      </c>
      <c r="N2149" s="29">
        <f t="shared" si="463"/>
        <v>1048013</v>
      </c>
      <c r="O2149" s="29" t="str">
        <f t="shared" si="464"/>
        <v/>
      </c>
      <c r="P2149" s="29" t="str">
        <f t="shared" si="465"/>
        <v/>
      </c>
      <c r="Q2149" s="29" t="str">
        <f t="shared" si="466"/>
        <v/>
      </c>
      <c r="R2149" s="29" t="str">
        <f t="shared" si="467"/>
        <v/>
      </c>
      <c r="S2149" s="29" t="str">
        <f t="shared" si="468"/>
        <v/>
      </c>
      <c r="T2149" s="29" t="str">
        <f t="shared" si="469"/>
        <v/>
      </c>
      <c r="U2149" s="29">
        <v>1086978</v>
      </c>
      <c r="V2149" s="29"/>
      <c r="W2149" s="38" t="s">
        <v>1447</v>
      </c>
      <c r="X2149" s="29" t="s">
        <v>158</v>
      </c>
      <c r="Y2149" s="146">
        <v>9623</v>
      </c>
      <c r="Z2149" s="33">
        <v>10585</v>
      </c>
      <c r="AA2149" s="34">
        <f t="shared" si="460"/>
        <v>0.1</v>
      </c>
      <c r="AB2149" s="33">
        <f t="shared" si="458"/>
        <v>10585</v>
      </c>
      <c r="AC2149" s="34">
        <f t="shared" si="461"/>
        <v>9.9968737401278734E-2</v>
      </c>
      <c r="AD2149" s="145">
        <f t="shared" si="462"/>
        <v>8820.8330000000005</v>
      </c>
      <c r="AE2149" s="105">
        <v>8019.1670000000004</v>
      </c>
      <c r="AF2149" s="34" t="e">
        <v>#N/A</v>
      </c>
      <c r="AG2149" s="34" t="e">
        <v>#N/A</v>
      </c>
      <c r="AH2149" s="34" t="e">
        <v>#N/A</v>
      </c>
      <c r="AI2149" s="29">
        <v>9.7000000000000003E-2</v>
      </c>
      <c r="AJ2149" s="29">
        <v>3.7100000000000002E-4</v>
      </c>
      <c r="AK2149" s="29">
        <v>0</v>
      </c>
      <c r="AL2149" s="29">
        <v>0</v>
      </c>
      <c r="AM2149" s="29" t="s">
        <v>27</v>
      </c>
      <c r="AN2149" s="44" t="s">
        <v>27</v>
      </c>
      <c r="AO2149" s="29" t="s">
        <v>27</v>
      </c>
      <c r="AP2149" s="29">
        <v>1</v>
      </c>
      <c r="AQ2149" s="29" t="s">
        <v>33</v>
      </c>
      <c r="AR2149" s="29" t="s">
        <v>33</v>
      </c>
      <c r="AS2149" s="29" t="s">
        <v>33</v>
      </c>
      <c r="AT2149" s="29"/>
      <c r="AU2149" s="144"/>
      <c r="AV2149" s="36" t="s">
        <v>28</v>
      </c>
      <c r="AW2149" s="102">
        <v>42339</v>
      </c>
      <c r="AX2149" s="129" t="s">
        <v>33</v>
      </c>
      <c r="AY2149" s="106">
        <v>31</v>
      </c>
      <c r="BD2149" t="s">
        <v>1479</v>
      </c>
      <c r="BE2149" t="e">
        <v>#N/A</v>
      </c>
      <c r="BF2149" t="e">
        <v>#N/A</v>
      </c>
      <c r="BH2149" t="str">
        <f t="shared" si="470"/>
        <v/>
      </c>
      <c r="BJ2149" t="str">
        <f t="shared" si="471"/>
        <v>OK</v>
      </c>
      <c r="BK2149" s="130" t="s">
        <v>5302</v>
      </c>
      <c r="BL2149" s="130" t="e">
        <v>#VALUE!</v>
      </c>
      <c r="BM2149" s="131" t="s">
        <v>33</v>
      </c>
      <c r="BN2149" s="131" t="e">
        <v>#VALUE!</v>
      </c>
      <c r="BO2149" t="e">
        <v>#N/A</v>
      </c>
      <c r="BP2149">
        <v>0</v>
      </c>
    </row>
    <row r="2150" spans="1:68" x14ac:dyDescent="0.3">
      <c r="A2150" s="1"/>
      <c r="B2150" s="47">
        <v>1875</v>
      </c>
      <c r="C2150" s="45">
        <v>1083576</v>
      </c>
      <c r="D2150" s="47">
        <v>1000516</v>
      </c>
      <c r="E2150" s="47"/>
      <c r="F2150" s="31" t="s">
        <v>1545</v>
      </c>
      <c r="G2150" s="29" t="s">
        <v>58</v>
      </c>
      <c r="H2150" s="70" t="s">
        <v>69</v>
      </c>
      <c r="I2150" s="148" t="s">
        <v>32</v>
      </c>
      <c r="J2150" s="147" t="s">
        <v>33</v>
      </c>
      <c r="K2150" s="148">
        <v>0</v>
      </c>
      <c r="L2150" s="148" t="s">
        <v>32</v>
      </c>
      <c r="M2150" s="147">
        <v>42571</v>
      </c>
      <c r="N2150" s="29">
        <f t="shared" si="463"/>
        <v>1000516</v>
      </c>
      <c r="O2150" s="29" t="str">
        <f t="shared" si="464"/>
        <v/>
      </c>
      <c r="P2150" s="29" t="str">
        <f t="shared" si="465"/>
        <v/>
      </c>
      <c r="Q2150" s="29" t="str">
        <f t="shared" si="466"/>
        <v/>
      </c>
      <c r="R2150" s="29" t="str">
        <f t="shared" si="467"/>
        <v/>
      </c>
      <c r="S2150" s="29" t="str">
        <f t="shared" si="468"/>
        <v/>
      </c>
      <c r="T2150" s="29" t="str">
        <f t="shared" si="469"/>
        <v/>
      </c>
      <c r="U2150" s="29"/>
      <c r="V2150" s="29"/>
      <c r="W2150" s="38" t="s">
        <v>1447</v>
      </c>
      <c r="X2150" s="29" t="s">
        <v>158</v>
      </c>
      <c r="Y2150" s="146">
        <v>5439</v>
      </c>
      <c r="Z2150" s="33">
        <v>6962</v>
      </c>
      <c r="AA2150" s="34">
        <f t="shared" si="460"/>
        <v>0.28000000000000003</v>
      </c>
      <c r="AB2150" s="33">
        <f t="shared" si="458"/>
        <v>6962</v>
      </c>
      <c r="AC2150" s="34">
        <f t="shared" si="461"/>
        <v>0.28001478212906794</v>
      </c>
      <c r="AD2150" s="145">
        <f t="shared" si="462"/>
        <v>5801.6670000000004</v>
      </c>
      <c r="AE2150" s="105">
        <v>4532.5</v>
      </c>
      <c r="AF2150" s="34" t="s">
        <v>36</v>
      </c>
      <c r="AG2150" s="34" t="s">
        <v>36</v>
      </c>
      <c r="AH2150" s="34" t="s">
        <v>168</v>
      </c>
      <c r="AI2150" s="29">
        <v>4.1000000000000002E-2</v>
      </c>
      <c r="AJ2150" s="29">
        <v>1.2300000000000001E-4</v>
      </c>
      <c r="AK2150" s="29">
        <v>0</v>
      </c>
      <c r="AL2150" s="29">
        <v>0</v>
      </c>
      <c r="AM2150" s="29" t="s">
        <v>28</v>
      </c>
      <c r="AN2150" s="44" t="s">
        <v>27</v>
      </c>
      <c r="AO2150" s="29" t="s">
        <v>27</v>
      </c>
      <c r="AP2150" s="29">
        <v>1</v>
      </c>
      <c r="AQ2150" s="29"/>
      <c r="AR2150" s="29"/>
      <c r="AS2150" s="29"/>
      <c r="AT2150" s="29"/>
      <c r="AU2150" s="144"/>
      <c r="AV2150" s="36" t="s">
        <v>28</v>
      </c>
      <c r="AW2150" s="102">
        <v>42339</v>
      </c>
      <c r="AX2150" s="129" t="s">
        <v>33</v>
      </c>
      <c r="AY2150" s="106" t="e">
        <v>#N/A</v>
      </c>
      <c r="BD2150" t="s">
        <v>1479</v>
      </c>
      <c r="BE2150" t="s">
        <v>4351</v>
      </c>
      <c r="BF2150" t="s">
        <v>4761</v>
      </c>
      <c r="BH2150" t="str">
        <f t="shared" si="470"/>
        <v/>
      </c>
      <c r="BJ2150" t="str">
        <f t="shared" si="471"/>
        <v>OK</v>
      </c>
      <c r="BK2150" s="130" t="s">
        <v>5302</v>
      </c>
      <c r="BL2150" s="130" t="e">
        <v>#VALUE!</v>
      </c>
      <c r="BM2150" s="131" t="s">
        <v>33</v>
      </c>
      <c r="BN2150" s="131" t="e">
        <v>#VALUE!</v>
      </c>
      <c r="BO2150" t="e">
        <v>#N/A</v>
      </c>
      <c r="BP2150">
        <v>0</v>
      </c>
    </row>
    <row r="2151" spans="1:68" x14ac:dyDescent="0.3">
      <c r="A2151" s="1"/>
      <c r="B2151" s="47">
        <v>1876</v>
      </c>
      <c r="C2151" s="45">
        <v>1083577</v>
      </c>
      <c r="D2151" s="47">
        <v>1000517</v>
      </c>
      <c r="E2151" s="47"/>
      <c r="F2151" s="31" t="s">
        <v>1546</v>
      </c>
      <c r="G2151" s="29" t="s">
        <v>58</v>
      </c>
      <c r="H2151" s="70" t="s">
        <v>69</v>
      </c>
      <c r="I2151" s="148" t="s">
        <v>32</v>
      </c>
      <c r="J2151" s="147" t="s">
        <v>33</v>
      </c>
      <c r="K2151" s="148">
        <v>0</v>
      </c>
      <c r="L2151" s="148" t="s">
        <v>32</v>
      </c>
      <c r="M2151" s="147">
        <v>42410</v>
      </c>
      <c r="N2151" s="29">
        <f t="shared" si="463"/>
        <v>1000517</v>
      </c>
      <c r="O2151" s="29" t="str">
        <f t="shared" si="464"/>
        <v/>
      </c>
      <c r="P2151" s="29" t="str">
        <f t="shared" si="465"/>
        <v/>
      </c>
      <c r="Q2151" s="29" t="str">
        <f t="shared" si="466"/>
        <v/>
      </c>
      <c r="R2151" s="29" t="str">
        <f t="shared" si="467"/>
        <v/>
      </c>
      <c r="S2151" s="29" t="str">
        <f t="shared" si="468"/>
        <v/>
      </c>
      <c r="T2151" s="29" t="str">
        <f t="shared" si="469"/>
        <v/>
      </c>
      <c r="U2151" s="29"/>
      <c r="V2151" s="29"/>
      <c r="W2151" s="38" t="s">
        <v>1447</v>
      </c>
      <c r="X2151" s="29" t="s">
        <v>158</v>
      </c>
      <c r="Y2151" s="146">
        <v>14171</v>
      </c>
      <c r="Z2151" s="33">
        <v>18139</v>
      </c>
      <c r="AA2151" s="34">
        <f t="shared" si="460"/>
        <v>0.28000000000000003</v>
      </c>
      <c r="AB2151" s="33">
        <f t="shared" si="458"/>
        <v>18139</v>
      </c>
      <c r="AC2151" s="34">
        <f t="shared" si="461"/>
        <v>0.28000840364100205</v>
      </c>
      <c r="AD2151" s="145">
        <f t="shared" si="462"/>
        <v>15115.833000000001</v>
      </c>
      <c r="AE2151" s="105">
        <v>11809.166999999999</v>
      </c>
      <c r="AF2151" s="34" t="s">
        <v>36</v>
      </c>
      <c r="AG2151" s="34" t="s">
        <v>36</v>
      </c>
      <c r="AH2151" s="34" t="s">
        <v>168</v>
      </c>
      <c r="AI2151" s="29">
        <v>0.184</v>
      </c>
      <c r="AJ2151" s="29">
        <v>1.6260000000000001E-3</v>
      </c>
      <c r="AK2151" s="29">
        <v>0</v>
      </c>
      <c r="AL2151" s="29">
        <v>0</v>
      </c>
      <c r="AM2151" s="29" t="s">
        <v>28</v>
      </c>
      <c r="AN2151" s="44" t="s">
        <v>27</v>
      </c>
      <c r="AO2151" s="29" t="s">
        <v>27</v>
      </c>
      <c r="AP2151" s="29">
        <v>1</v>
      </c>
      <c r="AQ2151" s="29"/>
      <c r="AR2151" s="29"/>
      <c r="AS2151" s="29"/>
      <c r="AT2151" s="29"/>
      <c r="AU2151" s="144"/>
      <c r="AV2151" s="36" t="s">
        <v>28</v>
      </c>
      <c r="AW2151" s="102">
        <v>42339</v>
      </c>
      <c r="AX2151" s="129" t="s">
        <v>33</v>
      </c>
      <c r="AY2151" s="106" t="e">
        <v>#N/A</v>
      </c>
      <c r="BD2151" t="s">
        <v>1479</v>
      </c>
      <c r="BE2151" t="s">
        <v>4346</v>
      </c>
      <c r="BF2151" t="s">
        <v>4761</v>
      </c>
      <c r="BH2151" t="str">
        <f t="shared" si="470"/>
        <v/>
      </c>
      <c r="BJ2151" t="str">
        <f t="shared" si="471"/>
        <v>OK</v>
      </c>
      <c r="BK2151" s="130" t="s">
        <v>5302</v>
      </c>
      <c r="BL2151" s="130" t="e">
        <v>#VALUE!</v>
      </c>
      <c r="BM2151" s="131" t="s">
        <v>33</v>
      </c>
      <c r="BN2151" s="131" t="e">
        <v>#VALUE!</v>
      </c>
      <c r="BO2151" t="e">
        <v>#N/A</v>
      </c>
      <c r="BP2151">
        <v>0</v>
      </c>
    </row>
    <row r="2152" spans="1:68" x14ac:dyDescent="0.3">
      <c r="A2152" s="1"/>
      <c r="B2152" s="47">
        <v>1877</v>
      </c>
      <c r="C2152" s="45">
        <v>1063382</v>
      </c>
      <c r="D2152" s="47"/>
      <c r="E2152" s="47"/>
      <c r="F2152" s="39" t="s">
        <v>1548</v>
      </c>
      <c r="G2152" s="29" t="s">
        <v>61</v>
      </c>
      <c r="H2152" s="70" t="s">
        <v>69</v>
      </c>
      <c r="I2152" s="148" t="s">
        <v>33</v>
      </c>
      <c r="J2152" s="147" t="s">
        <v>33</v>
      </c>
      <c r="K2152" s="148" t="e">
        <v>#N/A</v>
      </c>
      <c r="L2152" s="148" t="s">
        <v>32</v>
      </c>
      <c r="M2152" s="147">
        <v>42410</v>
      </c>
      <c r="N2152" s="29" t="str">
        <f t="shared" si="463"/>
        <v/>
      </c>
      <c r="O2152" s="29" t="str">
        <f t="shared" si="464"/>
        <v/>
      </c>
      <c r="P2152" s="29" t="str">
        <f t="shared" si="465"/>
        <v/>
      </c>
      <c r="Q2152" s="29" t="str">
        <f t="shared" si="466"/>
        <v/>
      </c>
      <c r="R2152" s="29" t="str">
        <f t="shared" si="467"/>
        <v/>
      </c>
      <c r="S2152" s="29" t="str">
        <f t="shared" si="468"/>
        <v/>
      </c>
      <c r="T2152" s="29" t="str">
        <f t="shared" si="469"/>
        <v/>
      </c>
      <c r="U2152" s="29"/>
      <c r="V2152" s="29"/>
      <c r="W2152" s="38" t="s">
        <v>1447</v>
      </c>
      <c r="X2152" s="29" t="s">
        <v>158</v>
      </c>
      <c r="Y2152" s="146">
        <v>58393</v>
      </c>
      <c r="Z2152" s="33">
        <v>64232</v>
      </c>
      <c r="AA2152" s="34">
        <f t="shared" si="460"/>
        <v>0.1</v>
      </c>
      <c r="AB2152" s="33">
        <f t="shared" ref="AB2152:AB2215" si="472">IF(OR(W2152="VLD MLC components",W2152="VLD MLC pipes",W2152="VLD PEX components",W2152="VLD PEX pipes",W2152="VLD PHC components",W2152="VLD PHC pipes"),"По запросу",Z2152)</f>
        <v>64232</v>
      </c>
      <c r="AC2152" s="34">
        <f t="shared" si="461"/>
        <v>9.9994876783141021E-2</v>
      </c>
      <c r="AD2152" s="145">
        <f t="shared" si="462"/>
        <v>53526.667000000001</v>
      </c>
      <c r="AE2152" s="105">
        <v>48660.832999999999</v>
      </c>
      <c r="AF2152" s="34" t="e">
        <v>#N/A</v>
      </c>
      <c r="AG2152" s="34" t="e">
        <v>#N/A</v>
      </c>
      <c r="AH2152" s="34" t="e">
        <v>#N/A</v>
      </c>
      <c r="AI2152" s="29">
        <v>0.33</v>
      </c>
      <c r="AJ2152" s="29">
        <v>5.6999999999999998E-4</v>
      </c>
      <c r="AK2152" s="29">
        <v>0</v>
      </c>
      <c r="AL2152" s="29">
        <v>0</v>
      </c>
      <c r="AM2152" s="29" t="s">
        <v>27</v>
      </c>
      <c r="AN2152" s="44" t="s">
        <v>27</v>
      </c>
      <c r="AO2152" s="29" t="s">
        <v>27</v>
      </c>
      <c r="AP2152" s="29">
        <v>1</v>
      </c>
      <c r="AQ2152" s="29"/>
      <c r="AR2152" s="29"/>
      <c r="AS2152" s="29"/>
      <c r="AT2152" s="29"/>
      <c r="AU2152" s="144"/>
      <c r="AV2152" s="36" t="s">
        <v>28</v>
      </c>
      <c r="AW2152" s="102">
        <v>42339</v>
      </c>
      <c r="AX2152" s="129" t="s">
        <v>33</v>
      </c>
      <c r="AY2152" s="106">
        <v>2</v>
      </c>
      <c r="BD2152" t="s">
        <v>1547</v>
      </c>
      <c r="BE2152" t="e">
        <v>#N/A</v>
      </c>
      <c r="BF2152" t="e">
        <v>#N/A</v>
      </c>
      <c r="BH2152" t="str">
        <f t="shared" si="470"/>
        <v/>
      </c>
      <c r="BJ2152" t="str">
        <f t="shared" si="471"/>
        <v>OK</v>
      </c>
      <c r="BK2152" s="130" t="s">
        <v>5302</v>
      </c>
      <c r="BL2152" s="130" t="e">
        <v>#VALUE!</v>
      </c>
      <c r="BM2152" s="131" t="s">
        <v>33</v>
      </c>
      <c r="BN2152" s="131" t="e">
        <v>#VALUE!</v>
      </c>
      <c r="BO2152" t="e">
        <v>#N/A</v>
      </c>
      <c r="BP2152">
        <v>0</v>
      </c>
    </row>
    <row r="2153" spans="1:68" ht="25.2" x14ac:dyDescent="0.3">
      <c r="A2153" s="1"/>
      <c r="B2153" s="47">
        <v>1878</v>
      </c>
      <c r="C2153" s="45">
        <v>1000503</v>
      </c>
      <c r="D2153" s="40" t="s">
        <v>33</v>
      </c>
      <c r="E2153" s="40"/>
      <c r="F2153" s="31" t="s">
        <v>1550</v>
      </c>
      <c r="G2153" s="29" t="s">
        <v>61</v>
      </c>
      <c r="H2153" s="70" t="s">
        <v>69</v>
      </c>
      <c r="I2153" s="148" t="s">
        <v>32</v>
      </c>
      <c r="J2153" s="147" t="s">
        <v>4055</v>
      </c>
      <c r="K2153" s="148">
        <v>0</v>
      </c>
      <c r="L2153" s="148" t="s">
        <v>32</v>
      </c>
      <c r="M2153" s="147">
        <v>42571</v>
      </c>
      <c r="N2153" s="29" t="str">
        <f t="shared" si="463"/>
        <v/>
      </c>
      <c r="O2153" s="29" t="str">
        <f t="shared" si="464"/>
        <v/>
      </c>
      <c r="P2153" s="29" t="str">
        <f t="shared" si="465"/>
        <v/>
      </c>
      <c r="Q2153" s="29" t="str">
        <f t="shared" si="466"/>
        <v/>
      </c>
      <c r="R2153" s="29" t="str">
        <f t="shared" si="467"/>
        <v/>
      </c>
      <c r="S2153" s="29" t="str">
        <f t="shared" si="468"/>
        <v/>
      </c>
      <c r="T2153" s="29" t="str">
        <f t="shared" si="469"/>
        <v/>
      </c>
      <c r="U2153" s="40" t="s">
        <v>33</v>
      </c>
      <c r="V2153" s="40"/>
      <c r="W2153" s="38" t="s">
        <v>1447</v>
      </c>
      <c r="X2153" s="29" t="s">
        <v>158</v>
      </c>
      <c r="Y2153" s="146">
        <v>744</v>
      </c>
      <c r="Z2153" s="33">
        <v>952</v>
      </c>
      <c r="AA2153" s="34">
        <f t="shared" si="460"/>
        <v>0.28000000000000003</v>
      </c>
      <c r="AB2153" s="33">
        <f t="shared" si="472"/>
        <v>952</v>
      </c>
      <c r="AC2153" s="34">
        <f t="shared" si="461"/>
        <v>0.27956935483870965</v>
      </c>
      <c r="AD2153" s="145">
        <f t="shared" si="462"/>
        <v>793.33299999999997</v>
      </c>
      <c r="AE2153" s="105">
        <v>620</v>
      </c>
      <c r="AF2153" s="34" t="s">
        <v>138</v>
      </c>
      <c r="AG2153" s="34" t="s">
        <v>138</v>
      </c>
      <c r="AH2153" s="34" t="s">
        <v>138</v>
      </c>
      <c r="AI2153" s="29">
        <v>1.6E-2</v>
      </c>
      <c r="AJ2153" s="29">
        <v>5.3999999999999998E-5</v>
      </c>
      <c r="AK2153" s="29">
        <v>0</v>
      </c>
      <c r="AL2153" s="29">
        <v>0</v>
      </c>
      <c r="AM2153" s="29" t="s">
        <v>28</v>
      </c>
      <c r="AN2153" s="44" t="s">
        <v>27</v>
      </c>
      <c r="AO2153" s="29" t="s">
        <v>27</v>
      </c>
      <c r="AP2153" s="29">
        <v>1</v>
      </c>
      <c r="AQ2153" s="29"/>
      <c r="AR2153" s="29"/>
      <c r="AS2153" s="29"/>
      <c r="AT2153" s="29"/>
      <c r="AU2153" s="144"/>
      <c r="AV2153" s="36" t="s">
        <v>28</v>
      </c>
      <c r="AW2153" s="102" t="s">
        <v>33</v>
      </c>
      <c r="AX2153" s="129" t="s">
        <v>33</v>
      </c>
      <c r="AY2153" s="106">
        <v>14</v>
      </c>
      <c r="BD2153" t="s">
        <v>1549</v>
      </c>
      <c r="BE2153" t="s">
        <v>4547</v>
      </c>
      <c r="BF2153" t="s">
        <v>4751</v>
      </c>
      <c r="BH2153" t="str">
        <f t="shared" si="470"/>
        <v/>
      </c>
      <c r="BJ2153" t="str">
        <f t="shared" si="471"/>
        <v>OK</v>
      </c>
      <c r="BK2153" s="130" t="s">
        <v>5302</v>
      </c>
      <c r="BL2153" s="130" t="e">
        <v>#VALUE!</v>
      </c>
      <c r="BM2153" s="131" t="s">
        <v>33</v>
      </c>
      <c r="BN2153" s="131" t="e">
        <v>#VALUE!</v>
      </c>
      <c r="BO2153" t="e">
        <v>#N/A</v>
      </c>
      <c r="BP2153">
        <v>0</v>
      </c>
    </row>
    <row r="2154" spans="1:68" ht="25.2" x14ac:dyDescent="0.3">
      <c r="A2154" s="1"/>
      <c r="B2154" s="47">
        <v>1879</v>
      </c>
      <c r="C2154" s="45">
        <v>1046115</v>
      </c>
      <c r="D2154" s="40" t="s">
        <v>33</v>
      </c>
      <c r="E2154" s="40"/>
      <c r="F2154" s="31" t="s">
        <v>1551</v>
      </c>
      <c r="G2154" s="29" t="s">
        <v>61</v>
      </c>
      <c r="H2154" s="70" t="s">
        <v>69</v>
      </c>
      <c r="I2154" s="148" t="s">
        <v>32</v>
      </c>
      <c r="J2154" s="147" t="s">
        <v>4055</v>
      </c>
      <c r="K2154" s="148">
        <v>0</v>
      </c>
      <c r="L2154" s="148" t="s">
        <v>32</v>
      </c>
      <c r="M2154" s="147">
        <v>42410</v>
      </c>
      <c r="N2154" s="29" t="str">
        <f t="shared" si="463"/>
        <v/>
      </c>
      <c r="O2154" s="29" t="str">
        <f t="shared" si="464"/>
        <v/>
      </c>
      <c r="P2154" s="29" t="str">
        <f t="shared" si="465"/>
        <v/>
      </c>
      <c r="Q2154" s="29" t="str">
        <f t="shared" si="466"/>
        <v/>
      </c>
      <c r="R2154" s="29" t="str">
        <f t="shared" si="467"/>
        <v/>
      </c>
      <c r="S2154" s="29" t="str">
        <f t="shared" si="468"/>
        <v/>
      </c>
      <c r="T2154" s="29" t="str">
        <f t="shared" si="469"/>
        <v/>
      </c>
      <c r="U2154" s="40" t="s">
        <v>33</v>
      </c>
      <c r="V2154" s="40"/>
      <c r="W2154" s="38" t="s">
        <v>1447</v>
      </c>
      <c r="X2154" s="29" t="s">
        <v>158</v>
      </c>
      <c r="Y2154" s="146">
        <v>744</v>
      </c>
      <c r="Z2154" s="33">
        <v>744</v>
      </c>
      <c r="AA2154" s="34">
        <f t="shared" si="460"/>
        <v>0</v>
      </c>
      <c r="AB2154" s="33">
        <f t="shared" si="472"/>
        <v>744</v>
      </c>
      <c r="AC2154" s="34">
        <f t="shared" si="461"/>
        <v>0</v>
      </c>
      <c r="AD2154" s="145">
        <f t="shared" si="462"/>
        <v>620</v>
      </c>
      <c r="AE2154" s="105">
        <v>620</v>
      </c>
      <c r="AF2154" s="34" t="s">
        <v>138</v>
      </c>
      <c r="AG2154" s="34" t="s">
        <v>138</v>
      </c>
      <c r="AH2154" s="34" t="s">
        <v>73</v>
      </c>
      <c r="AI2154" s="29">
        <v>1.9E-2</v>
      </c>
      <c r="AJ2154" s="29">
        <v>3.0000000000000001E-5</v>
      </c>
      <c r="AK2154" s="29">
        <v>0</v>
      </c>
      <c r="AL2154" s="29">
        <v>0</v>
      </c>
      <c r="AM2154" s="29" t="s">
        <v>27</v>
      </c>
      <c r="AN2154" s="44" t="s">
        <v>27</v>
      </c>
      <c r="AO2154" s="29" t="s">
        <v>27</v>
      </c>
      <c r="AP2154" s="29">
        <v>1</v>
      </c>
      <c r="AQ2154" s="29"/>
      <c r="AR2154" s="29"/>
      <c r="AS2154" s="29"/>
      <c r="AT2154" s="29"/>
      <c r="AU2154" s="144"/>
      <c r="AV2154" s="36" t="s">
        <v>28</v>
      </c>
      <c r="AW2154" s="102" t="s">
        <v>33</v>
      </c>
      <c r="AX2154" s="129" t="s">
        <v>33</v>
      </c>
      <c r="AY2154" s="106" t="e">
        <v>#N/A</v>
      </c>
      <c r="BD2154" t="s">
        <v>1549</v>
      </c>
      <c r="BE2154" t="s">
        <v>4547</v>
      </c>
      <c r="BF2154" t="s">
        <v>4751</v>
      </c>
      <c r="BH2154" t="str">
        <f t="shared" si="470"/>
        <v/>
      </c>
      <c r="BJ2154" t="str">
        <f t="shared" si="471"/>
        <v>OK</v>
      </c>
      <c r="BK2154" s="130" t="s">
        <v>5302</v>
      </c>
      <c r="BL2154" s="130" t="e">
        <v>#VALUE!</v>
      </c>
      <c r="BM2154" s="131" t="s">
        <v>33</v>
      </c>
      <c r="BN2154" s="131" t="e">
        <v>#VALUE!</v>
      </c>
      <c r="BO2154" t="e">
        <v>#N/A</v>
      </c>
      <c r="BP2154">
        <v>0</v>
      </c>
    </row>
    <row r="2155" spans="1:68" x14ac:dyDescent="0.3">
      <c r="A2155" s="1"/>
      <c r="B2155" s="47">
        <v>1880</v>
      </c>
      <c r="C2155" s="45">
        <v>1045572</v>
      </c>
      <c r="D2155" s="40" t="s">
        <v>33</v>
      </c>
      <c r="E2155" s="40"/>
      <c r="F2155" s="31" t="s">
        <v>1552</v>
      </c>
      <c r="G2155" s="29" t="s">
        <v>61</v>
      </c>
      <c r="H2155" s="70" t="s">
        <v>69</v>
      </c>
      <c r="I2155" s="148" t="s">
        <v>32</v>
      </c>
      <c r="J2155" s="147" t="s">
        <v>4055</v>
      </c>
      <c r="K2155" s="148">
        <v>0</v>
      </c>
      <c r="L2155" s="148" t="s">
        <v>32</v>
      </c>
      <c r="M2155" s="147">
        <v>42583</v>
      </c>
      <c r="N2155" s="29" t="str">
        <f t="shared" si="463"/>
        <v/>
      </c>
      <c r="O2155" s="29" t="str">
        <f t="shared" si="464"/>
        <v/>
      </c>
      <c r="P2155" s="29" t="str">
        <f t="shared" si="465"/>
        <v/>
      </c>
      <c r="Q2155" s="29" t="str">
        <f t="shared" si="466"/>
        <v/>
      </c>
      <c r="R2155" s="29" t="str">
        <f t="shared" si="467"/>
        <v/>
      </c>
      <c r="S2155" s="29" t="str">
        <f t="shared" si="468"/>
        <v/>
      </c>
      <c r="T2155" s="29" t="str">
        <f t="shared" si="469"/>
        <v/>
      </c>
      <c r="U2155" s="40">
        <v>1086260</v>
      </c>
      <c r="V2155" s="40"/>
      <c r="W2155" s="38" t="s">
        <v>1447</v>
      </c>
      <c r="X2155" s="29" t="s">
        <v>158</v>
      </c>
      <c r="Y2155" s="146">
        <v>11720</v>
      </c>
      <c r="Z2155" s="33">
        <v>12892</v>
      </c>
      <c r="AA2155" s="34">
        <f t="shared" si="460"/>
        <v>0.1</v>
      </c>
      <c r="AB2155" s="33">
        <f t="shared" si="472"/>
        <v>12892</v>
      </c>
      <c r="AC2155" s="34">
        <f t="shared" si="461"/>
        <v>9.9999928327647619E-2</v>
      </c>
      <c r="AD2155" s="145">
        <f t="shared" si="462"/>
        <v>10743.333000000001</v>
      </c>
      <c r="AE2155" s="105">
        <v>9766.6669999999995</v>
      </c>
      <c r="AF2155" s="34" t="s">
        <v>138</v>
      </c>
      <c r="AG2155" s="34" t="s">
        <v>138</v>
      </c>
      <c r="AH2155" s="34" t="s">
        <v>138</v>
      </c>
      <c r="AI2155" s="29">
        <v>7.9000000000000001E-2</v>
      </c>
      <c r="AJ2155" s="29">
        <v>4.0099999999999999E-4</v>
      </c>
      <c r="AK2155" s="29">
        <v>0</v>
      </c>
      <c r="AL2155" s="29">
        <v>0</v>
      </c>
      <c r="AM2155" s="29" t="s">
        <v>27</v>
      </c>
      <c r="AN2155" s="44" t="s">
        <v>27</v>
      </c>
      <c r="AO2155" s="29" t="s">
        <v>27</v>
      </c>
      <c r="AP2155" s="29">
        <v>1</v>
      </c>
      <c r="AQ2155" s="29"/>
      <c r="AR2155" s="29"/>
      <c r="AS2155" s="29"/>
      <c r="AT2155" s="29"/>
      <c r="AU2155" s="144"/>
      <c r="AV2155" s="36" t="s">
        <v>28</v>
      </c>
      <c r="AW2155" s="102" t="s">
        <v>33</v>
      </c>
      <c r="AX2155" s="129" t="s">
        <v>33</v>
      </c>
      <c r="AY2155" s="106">
        <v>8</v>
      </c>
      <c r="BD2155" t="s">
        <v>1549</v>
      </c>
      <c r="BE2155" t="s">
        <v>4547</v>
      </c>
      <c r="BF2155" t="s">
        <v>4751</v>
      </c>
      <c r="BH2155" t="str">
        <f t="shared" si="470"/>
        <v/>
      </c>
      <c r="BJ2155" t="str">
        <f t="shared" si="471"/>
        <v>OK</v>
      </c>
      <c r="BK2155" s="130" t="s">
        <v>5302</v>
      </c>
      <c r="BL2155" s="130" t="e">
        <v>#VALUE!</v>
      </c>
      <c r="BM2155" s="131" t="s">
        <v>33</v>
      </c>
      <c r="BN2155" s="131" t="e">
        <v>#VALUE!</v>
      </c>
      <c r="BO2155" t="e">
        <v>#N/A</v>
      </c>
      <c r="BP2155">
        <v>0</v>
      </c>
    </row>
    <row r="2156" spans="1:68" x14ac:dyDescent="0.3">
      <c r="A2156" s="1"/>
      <c r="B2156" s="47">
        <v>1881</v>
      </c>
      <c r="C2156" s="45">
        <v>1000518</v>
      </c>
      <c r="D2156" s="40" t="s">
        <v>33</v>
      </c>
      <c r="E2156" s="40"/>
      <c r="F2156" s="31" t="s">
        <v>1553</v>
      </c>
      <c r="G2156" s="29" t="s">
        <v>58</v>
      </c>
      <c r="H2156" s="70" t="s">
        <v>69</v>
      </c>
      <c r="I2156" s="148" t="s">
        <v>32</v>
      </c>
      <c r="J2156" s="147" t="s">
        <v>4055</v>
      </c>
      <c r="K2156" s="148">
        <v>0</v>
      </c>
      <c r="L2156" s="148" t="s">
        <v>32</v>
      </c>
      <c r="M2156" s="147" t="s">
        <v>33</v>
      </c>
      <c r="N2156" s="29" t="str">
        <f t="shared" si="463"/>
        <v/>
      </c>
      <c r="O2156" s="29" t="str">
        <f t="shared" si="464"/>
        <v/>
      </c>
      <c r="P2156" s="29" t="str">
        <f t="shared" si="465"/>
        <v/>
      </c>
      <c r="Q2156" s="29" t="str">
        <f t="shared" si="466"/>
        <v/>
      </c>
      <c r="R2156" s="29" t="str">
        <f t="shared" si="467"/>
        <v/>
      </c>
      <c r="S2156" s="29" t="str">
        <f t="shared" si="468"/>
        <v/>
      </c>
      <c r="T2156" s="29" t="str">
        <f t="shared" si="469"/>
        <v/>
      </c>
      <c r="U2156" s="46" t="s">
        <v>33</v>
      </c>
      <c r="V2156" s="46"/>
      <c r="W2156" s="38" t="s">
        <v>1447</v>
      </c>
      <c r="X2156" s="29" t="s">
        <v>366</v>
      </c>
      <c r="Y2156" s="146">
        <v>24246</v>
      </c>
      <c r="Z2156" s="33">
        <v>31035</v>
      </c>
      <c r="AA2156" s="34">
        <f t="shared" si="460"/>
        <v>0.28000000000000003</v>
      </c>
      <c r="AB2156" s="33">
        <f t="shared" si="472"/>
        <v>31035</v>
      </c>
      <c r="AC2156" s="34">
        <f t="shared" si="461"/>
        <v>0.28000494926998265</v>
      </c>
      <c r="AD2156" s="145">
        <f t="shared" si="462"/>
        <v>25862.5</v>
      </c>
      <c r="AE2156" s="105">
        <v>20205</v>
      </c>
      <c r="AF2156" s="34" t="s">
        <v>138</v>
      </c>
      <c r="AG2156" s="34" t="s">
        <v>138</v>
      </c>
      <c r="AH2156" s="34" t="s">
        <v>138</v>
      </c>
      <c r="AI2156" s="29">
        <v>0.2</v>
      </c>
      <c r="AJ2156" s="29">
        <v>1.8699999999999999E-3</v>
      </c>
      <c r="AK2156" s="29">
        <v>0</v>
      </c>
      <c r="AL2156" s="29">
        <v>0</v>
      </c>
      <c r="AM2156" s="29" t="s">
        <v>28</v>
      </c>
      <c r="AN2156" s="44" t="s">
        <v>27</v>
      </c>
      <c r="AO2156" s="29" t="s">
        <v>27</v>
      </c>
      <c r="AP2156" s="29">
        <v>1</v>
      </c>
      <c r="AQ2156" s="29"/>
      <c r="AR2156" s="29"/>
      <c r="AS2156" s="29"/>
      <c r="AT2156" s="29"/>
      <c r="AU2156" s="144"/>
      <c r="AV2156" s="36" t="s">
        <v>28</v>
      </c>
      <c r="AW2156" s="102" t="s">
        <v>33</v>
      </c>
      <c r="AX2156" s="129" t="s">
        <v>33</v>
      </c>
      <c r="AY2156" s="106" t="e">
        <v>#N/A</v>
      </c>
      <c r="BD2156" t="s">
        <v>1549</v>
      </c>
      <c r="BE2156" t="s">
        <v>4547</v>
      </c>
      <c r="BF2156" t="s">
        <v>4751</v>
      </c>
      <c r="BH2156" t="str">
        <f t="shared" si="470"/>
        <v/>
      </c>
      <c r="BJ2156" t="str">
        <f t="shared" si="471"/>
        <v>OK</v>
      </c>
      <c r="BK2156" s="130" t="s">
        <v>5302</v>
      </c>
      <c r="BL2156" s="130" t="e">
        <v>#VALUE!</v>
      </c>
      <c r="BM2156" s="131" t="s">
        <v>33</v>
      </c>
      <c r="BN2156" s="131" t="e">
        <v>#VALUE!</v>
      </c>
      <c r="BO2156" t="e">
        <v>#N/A</v>
      </c>
      <c r="BP2156">
        <v>0</v>
      </c>
    </row>
    <row r="2157" spans="1:68" ht="37.799999999999997" x14ac:dyDescent="0.3">
      <c r="A2157" s="1"/>
      <c r="B2157" s="47">
        <v>1882</v>
      </c>
      <c r="C2157" s="45">
        <v>1013008</v>
      </c>
      <c r="D2157" s="29">
        <v>1087778</v>
      </c>
      <c r="E2157" s="29"/>
      <c r="F2157" s="30" t="s">
        <v>3779</v>
      </c>
      <c r="G2157" s="29" t="s">
        <v>42</v>
      </c>
      <c r="H2157" s="70" t="s">
        <v>4780</v>
      </c>
      <c r="I2157" s="148" t="e">
        <v>#N/A</v>
      </c>
      <c r="J2157" s="147" t="s">
        <v>33</v>
      </c>
      <c r="K2157" s="148">
        <v>0</v>
      </c>
      <c r="L2157" s="148" t="s">
        <v>32</v>
      </c>
      <c r="M2157" s="147" t="s">
        <v>33</v>
      </c>
      <c r="N2157" s="29">
        <f t="shared" si="463"/>
        <v>1087778</v>
      </c>
      <c r="O2157" s="29" t="str">
        <f t="shared" si="464"/>
        <v/>
      </c>
      <c r="P2157" s="29" t="str">
        <f t="shared" si="465"/>
        <v/>
      </c>
      <c r="Q2157" s="29" t="str">
        <f t="shared" si="466"/>
        <v/>
      </c>
      <c r="R2157" s="29" t="str">
        <f t="shared" si="467"/>
        <v/>
      </c>
      <c r="S2157" s="29" t="str">
        <f t="shared" si="468"/>
        <v/>
      </c>
      <c r="T2157" s="29" t="str">
        <f t="shared" si="469"/>
        <v/>
      </c>
      <c r="U2157" s="27"/>
      <c r="V2157" s="27"/>
      <c r="W2157" s="38" t="s">
        <v>1447</v>
      </c>
      <c r="X2157" s="37" t="s">
        <v>158</v>
      </c>
      <c r="Y2157" s="146">
        <v>2900</v>
      </c>
      <c r="Z2157" s="33">
        <v>3712</v>
      </c>
      <c r="AA2157" s="34">
        <f t="shared" si="460"/>
        <v>0.28000000000000003</v>
      </c>
      <c r="AB2157" s="33">
        <f t="shared" si="472"/>
        <v>3712</v>
      </c>
      <c r="AC2157" s="34">
        <f t="shared" si="461"/>
        <v>0.27999968551728482</v>
      </c>
      <c r="AD2157" s="145">
        <f t="shared" si="462"/>
        <v>3093.3330000000001</v>
      </c>
      <c r="AE2157" s="105">
        <v>2416.6669999999999</v>
      </c>
      <c r="AF2157" s="34" t="s">
        <v>36</v>
      </c>
      <c r="AG2157" s="34" t="s">
        <v>36</v>
      </c>
      <c r="AH2157" s="34" t="s">
        <v>36</v>
      </c>
      <c r="AI2157" s="29">
        <v>0.11</v>
      </c>
      <c r="AJ2157" s="29">
        <v>1.875E-4</v>
      </c>
      <c r="AK2157" s="29">
        <v>11</v>
      </c>
      <c r="AL2157" s="29">
        <v>0</v>
      </c>
      <c r="AM2157" s="29" t="s">
        <v>28</v>
      </c>
      <c r="AN2157" s="44" t="s">
        <v>27</v>
      </c>
      <c r="AO2157" s="29" t="s">
        <v>28</v>
      </c>
      <c r="AP2157" s="29">
        <v>1</v>
      </c>
      <c r="AQ2157" s="29">
        <v>75</v>
      </c>
      <c r="AR2157" s="29">
        <v>50</v>
      </c>
      <c r="AS2157" s="29">
        <v>50</v>
      </c>
      <c r="AT2157" s="29">
        <v>0.11</v>
      </c>
      <c r="AU2157" s="172">
        <v>1.8799999999999999E-4</v>
      </c>
      <c r="AV2157" s="36" t="s">
        <v>33</v>
      </c>
      <c r="AW2157" s="102" t="s">
        <v>33</v>
      </c>
      <c r="AX2157" s="129" t="s">
        <v>33</v>
      </c>
      <c r="AY2157" s="106">
        <v>3435</v>
      </c>
      <c r="BD2157" t="s">
        <v>417</v>
      </c>
      <c r="BE2157" t="s">
        <v>4488</v>
      </c>
      <c r="BF2157" t="s">
        <v>4740</v>
      </c>
      <c r="BH2157" t="str">
        <f t="shared" si="470"/>
        <v>AV</v>
      </c>
      <c r="BJ2157" t="str">
        <f t="shared" si="471"/>
        <v>OK</v>
      </c>
      <c r="BK2157" s="130" t="s">
        <v>5302</v>
      </c>
      <c r="BL2157" s="130" t="e">
        <v>#VALUE!</v>
      </c>
      <c r="BM2157" s="131">
        <v>4289</v>
      </c>
      <c r="BN2157" s="131">
        <v>0.86546980648169736</v>
      </c>
      <c r="BO2157" t="e">
        <v>#N/A</v>
      </c>
      <c r="BP2157">
        <v>483</v>
      </c>
    </row>
    <row r="2158" spans="1:68" ht="37.799999999999997" x14ac:dyDescent="0.3">
      <c r="A2158" s="1"/>
      <c r="B2158" s="47">
        <v>1883</v>
      </c>
      <c r="C2158" s="45">
        <v>1000138</v>
      </c>
      <c r="D2158" s="29">
        <v>1090262</v>
      </c>
      <c r="E2158" s="29"/>
      <c r="F2158" s="30" t="s">
        <v>3780</v>
      </c>
      <c r="G2158" s="29" t="s">
        <v>42</v>
      </c>
      <c r="H2158" s="70" t="s">
        <v>4780</v>
      </c>
      <c r="I2158" s="148" t="e">
        <v>#N/A</v>
      </c>
      <c r="J2158" s="147" t="s">
        <v>33</v>
      </c>
      <c r="K2158" s="148">
        <v>0</v>
      </c>
      <c r="L2158" s="148" t="s">
        <v>32</v>
      </c>
      <c r="M2158" s="147" t="s">
        <v>33</v>
      </c>
      <c r="N2158" s="29">
        <f t="shared" si="463"/>
        <v>1090262</v>
      </c>
      <c r="O2158" s="29" t="str">
        <f t="shared" si="464"/>
        <v/>
      </c>
      <c r="P2158" s="29" t="str">
        <f t="shared" si="465"/>
        <v/>
      </c>
      <c r="Q2158" s="29" t="str">
        <f t="shared" si="466"/>
        <v/>
      </c>
      <c r="R2158" s="29" t="str">
        <f t="shared" si="467"/>
        <v/>
      </c>
      <c r="S2158" s="29" t="str">
        <f t="shared" si="468"/>
        <v/>
      </c>
      <c r="T2158" s="29" t="str">
        <f t="shared" si="469"/>
        <v/>
      </c>
      <c r="U2158" s="27"/>
      <c r="V2158" s="27"/>
      <c r="W2158" s="38" t="s">
        <v>1447</v>
      </c>
      <c r="X2158" s="37" t="s">
        <v>158</v>
      </c>
      <c r="Y2158" s="146">
        <v>2900</v>
      </c>
      <c r="Z2158" s="33">
        <v>3712</v>
      </c>
      <c r="AA2158" s="34">
        <f t="shared" si="460"/>
        <v>0.28000000000000003</v>
      </c>
      <c r="AB2158" s="33">
        <f t="shared" si="472"/>
        <v>3712</v>
      </c>
      <c r="AC2158" s="34">
        <f t="shared" si="461"/>
        <v>0.27999968551728482</v>
      </c>
      <c r="AD2158" s="145">
        <f t="shared" si="462"/>
        <v>3093.3330000000001</v>
      </c>
      <c r="AE2158" s="105">
        <v>2416.6669999999999</v>
      </c>
      <c r="AF2158" s="34" t="s">
        <v>36</v>
      </c>
      <c r="AG2158" s="34" t="s">
        <v>36</v>
      </c>
      <c r="AH2158" s="34" t="s">
        <v>36</v>
      </c>
      <c r="AI2158" s="29">
        <v>0.11</v>
      </c>
      <c r="AJ2158" s="29">
        <v>1.875E-4</v>
      </c>
      <c r="AK2158" s="29">
        <v>0</v>
      </c>
      <c r="AL2158" s="29">
        <v>217</v>
      </c>
      <c r="AM2158" s="29" t="s">
        <v>28</v>
      </c>
      <c r="AN2158" s="44" t="s">
        <v>27</v>
      </c>
      <c r="AO2158" s="29" t="s">
        <v>28</v>
      </c>
      <c r="AP2158" s="29">
        <v>1</v>
      </c>
      <c r="AQ2158" s="29">
        <v>75</v>
      </c>
      <c r="AR2158" s="29">
        <v>50</v>
      </c>
      <c r="AS2158" s="29">
        <v>50</v>
      </c>
      <c r="AT2158" s="29">
        <v>0.11</v>
      </c>
      <c r="AU2158" s="172">
        <v>1.8799999999999999E-4</v>
      </c>
      <c r="AV2158" s="36" t="s">
        <v>33</v>
      </c>
      <c r="AW2158" s="102" t="s">
        <v>33</v>
      </c>
      <c r="AX2158" s="129" t="s">
        <v>33</v>
      </c>
      <c r="AY2158" s="106">
        <v>4221</v>
      </c>
      <c r="BD2158" t="s">
        <v>417</v>
      </c>
      <c r="BE2158" t="s">
        <v>4488</v>
      </c>
      <c r="BF2158" t="s">
        <v>4740</v>
      </c>
      <c r="BH2158" t="str">
        <f t="shared" si="470"/>
        <v>AV</v>
      </c>
      <c r="BJ2158" t="str">
        <f t="shared" si="471"/>
        <v>OK</v>
      </c>
      <c r="BK2158" s="130">
        <v>3712</v>
      </c>
      <c r="BL2158" s="130" t="s">
        <v>37</v>
      </c>
      <c r="BM2158" s="131">
        <v>4289</v>
      </c>
      <c r="BN2158" s="131">
        <v>0.86546980648169736</v>
      </c>
      <c r="BO2158">
        <v>3712</v>
      </c>
      <c r="BP2158">
        <v>120</v>
      </c>
    </row>
    <row r="2159" spans="1:68" ht="25.2" x14ac:dyDescent="0.3">
      <c r="A2159" s="1"/>
      <c r="B2159" s="47">
        <v>1884</v>
      </c>
      <c r="C2159" s="45">
        <v>1090262</v>
      </c>
      <c r="D2159" s="37"/>
      <c r="E2159" s="37"/>
      <c r="F2159" s="39" t="s">
        <v>3791</v>
      </c>
      <c r="G2159" s="29" t="s">
        <v>58</v>
      </c>
      <c r="H2159" s="70" t="s">
        <v>59</v>
      </c>
      <c r="I2159" s="148" t="s">
        <v>32</v>
      </c>
      <c r="J2159" s="147" t="s">
        <v>4061</v>
      </c>
      <c r="K2159" s="148">
        <v>0</v>
      </c>
      <c r="L2159" s="148" t="s">
        <v>32</v>
      </c>
      <c r="M2159" s="147" t="s">
        <v>33</v>
      </c>
      <c r="N2159" s="29" t="str">
        <f t="shared" si="463"/>
        <v/>
      </c>
      <c r="O2159" s="29" t="str">
        <f t="shared" si="464"/>
        <v/>
      </c>
      <c r="P2159" s="29" t="str">
        <f t="shared" si="465"/>
        <v/>
      </c>
      <c r="Q2159" s="29" t="str">
        <f t="shared" si="466"/>
        <v/>
      </c>
      <c r="R2159" s="29" t="str">
        <f t="shared" si="467"/>
        <v/>
      </c>
      <c r="S2159" s="29" t="str">
        <f t="shared" si="468"/>
        <v/>
      </c>
      <c r="T2159" s="29" t="str">
        <f t="shared" si="469"/>
        <v/>
      </c>
      <c r="U2159" s="29">
        <v>1000138</v>
      </c>
      <c r="V2159" s="29"/>
      <c r="W2159" s="38" t="s">
        <v>1447</v>
      </c>
      <c r="X2159" s="37" t="s">
        <v>158</v>
      </c>
      <c r="Y2159" s="146">
        <v>3899</v>
      </c>
      <c r="Z2159" s="33">
        <v>4289</v>
      </c>
      <c r="AA2159" s="34">
        <f t="shared" si="460"/>
        <v>0.1</v>
      </c>
      <c r="AB2159" s="33">
        <f t="shared" si="472"/>
        <v>4289</v>
      </c>
      <c r="AC2159" s="34">
        <f t="shared" si="461"/>
        <v>0.10002563734027829</v>
      </c>
      <c r="AD2159" s="145">
        <f t="shared" si="462"/>
        <v>3574.1669999999999</v>
      </c>
      <c r="AE2159" s="105">
        <v>3249.1669999999999</v>
      </c>
      <c r="AF2159" s="34" t="s">
        <v>36</v>
      </c>
      <c r="AG2159" s="34" t="s">
        <v>138</v>
      </c>
      <c r="AH2159" s="34" t="s">
        <v>138</v>
      </c>
      <c r="AI2159" s="29">
        <v>0.114</v>
      </c>
      <c r="AJ2159" s="29">
        <v>3.2899999999999997E-4</v>
      </c>
      <c r="AK2159" s="29">
        <v>0</v>
      </c>
      <c r="AL2159" s="29">
        <v>0</v>
      </c>
      <c r="AM2159" s="29" t="s">
        <v>27</v>
      </c>
      <c r="AN2159" s="44" t="s">
        <v>27</v>
      </c>
      <c r="AO2159" s="29" t="s">
        <v>27</v>
      </c>
      <c r="AP2159" s="29">
        <v>1</v>
      </c>
      <c r="AQ2159" s="29">
        <v>74</v>
      </c>
      <c r="AR2159" s="29">
        <v>50</v>
      </c>
      <c r="AS2159" s="29">
        <v>89</v>
      </c>
      <c r="AT2159" s="29">
        <v>0.114</v>
      </c>
      <c r="AU2159" s="144">
        <v>3.2899999999999997E-4</v>
      </c>
      <c r="AV2159" s="36" t="s">
        <v>28</v>
      </c>
      <c r="AW2159" s="102">
        <v>43096</v>
      </c>
      <c r="AX2159" s="129" t="s">
        <v>33</v>
      </c>
      <c r="AY2159" s="106">
        <v>7272</v>
      </c>
      <c r="BD2159" t="s">
        <v>1554</v>
      </c>
      <c r="BE2159" t="s">
        <v>4548</v>
      </c>
      <c r="BF2159" t="s">
        <v>4740</v>
      </c>
      <c r="BH2159" t="str">
        <f t="shared" si="470"/>
        <v/>
      </c>
      <c r="BJ2159" t="str">
        <f t="shared" si="471"/>
        <v>OK</v>
      </c>
      <c r="BK2159" s="130" t="s">
        <v>5302</v>
      </c>
      <c r="BL2159" s="130" t="e">
        <v>#VALUE!</v>
      </c>
      <c r="BM2159" s="131" t="s">
        <v>33</v>
      </c>
      <c r="BN2159" s="131" t="e">
        <v>#VALUE!</v>
      </c>
      <c r="BO2159" t="e">
        <v>#N/A</v>
      </c>
      <c r="BP2159">
        <v>3</v>
      </c>
    </row>
    <row r="2160" spans="1:68" ht="25.2" x14ac:dyDescent="0.3">
      <c r="A2160" s="1"/>
      <c r="B2160" s="47">
        <v>1885</v>
      </c>
      <c r="C2160" s="45">
        <v>1087778</v>
      </c>
      <c r="D2160" s="29"/>
      <c r="E2160" s="29"/>
      <c r="F2160" s="31" t="s">
        <v>3792</v>
      </c>
      <c r="G2160" s="29" t="s">
        <v>58</v>
      </c>
      <c r="H2160" s="70" t="s">
        <v>59</v>
      </c>
      <c r="I2160" s="148" t="s">
        <v>32</v>
      </c>
      <c r="J2160" s="147" t="s">
        <v>4061</v>
      </c>
      <c r="K2160" s="148">
        <v>0</v>
      </c>
      <c r="L2160" s="148" t="s">
        <v>4001</v>
      </c>
      <c r="M2160" s="147">
        <v>42457</v>
      </c>
      <c r="N2160" s="29" t="str">
        <f t="shared" si="463"/>
        <v/>
      </c>
      <c r="O2160" s="29" t="str">
        <f t="shared" si="464"/>
        <v/>
      </c>
      <c r="P2160" s="29" t="str">
        <f t="shared" si="465"/>
        <v/>
      </c>
      <c r="Q2160" s="29" t="str">
        <f t="shared" si="466"/>
        <v/>
      </c>
      <c r="R2160" s="29" t="str">
        <f t="shared" si="467"/>
        <v/>
      </c>
      <c r="S2160" s="29" t="str">
        <f t="shared" si="468"/>
        <v/>
      </c>
      <c r="T2160" s="29" t="str">
        <f t="shared" si="469"/>
        <v/>
      </c>
      <c r="U2160" s="29">
        <v>1013008</v>
      </c>
      <c r="V2160" s="29"/>
      <c r="W2160" s="38" t="s">
        <v>1447</v>
      </c>
      <c r="X2160" s="29" t="s">
        <v>158</v>
      </c>
      <c r="Y2160" s="146">
        <v>3899</v>
      </c>
      <c r="Z2160" s="33">
        <v>4289</v>
      </c>
      <c r="AA2160" s="34">
        <f t="shared" si="460"/>
        <v>0.1</v>
      </c>
      <c r="AB2160" s="33">
        <f t="shared" si="472"/>
        <v>4289</v>
      </c>
      <c r="AC2160" s="34">
        <f t="shared" si="461"/>
        <v>0.10002563734027829</v>
      </c>
      <c r="AD2160" s="145">
        <f t="shared" si="462"/>
        <v>3574.1669999999999</v>
      </c>
      <c r="AE2160" s="105">
        <v>3249.1669999999999</v>
      </c>
      <c r="AF2160" s="34" t="s">
        <v>36</v>
      </c>
      <c r="AG2160" s="34" t="s">
        <v>138</v>
      </c>
      <c r="AH2160" s="34" t="s">
        <v>73</v>
      </c>
      <c r="AI2160" s="29">
        <v>0.14000000000000001</v>
      </c>
      <c r="AJ2160" s="29">
        <v>1.1E-4</v>
      </c>
      <c r="AK2160" s="29">
        <v>0</v>
      </c>
      <c r="AL2160" s="29">
        <v>0</v>
      </c>
      <c r="AM2160" s="29" t="s">
        <v>27</v>
      </c>
      <c r="AN2160" s="44" t="s">
        <v>27</v>
      </c>
      <c r="AO2160" s="29" t="s">
        <v>27</v>
      </c>
      <c r="AP2160" s="29">
        <v>1</v>
      </c>
      <c r="AQ2160" s="29">
        <v>75</v>
      </c>
      <c r="AR2160" s="29">
        <v>50</v>
      </c>
      <c r="AS2160" s="29">
        <v>49</v>
      </c>
      <c r="AT2160" s="29">
        <v>0.14000000000000001</v>
      </c>
      <c r="AU2160" s="144">
        <v>1.84E-4</v>
      </c>
      <c r="AV2160" s="36" t="s">
        <v>28</v>
      </c>
      <c r="AW2160" s="102">
        <v>42615</v>
      </c>
      <c r="AX2160" s="129" t="s">
        <v>33</v>
      </c>
      <c r="AY2160" s="106">
        <v>16423</v>
      </c>
      <c r="BD2160" t="s">
        <v>1554</v>
      </c>
      <c r="BE2160" t="s">
        <v>4548</v>
      </c>
      <c r="BF2160" t="s">
        <v>4740</v>
      </c>
      <c r="BH2160" t="str">
        <f t="shared" si="470"/>
        <v/>
      </c>
      <c r="BJ2160" t="str">
        <f t="shared" si="471"/>
        <v>OK</v>
      </c>
      <c r="BK2160" s="130" t="s">
        <v>5302</v>
      </c>
      <c r="BL2160" s="130" t="e">
        <v>#VALUE!</v>
      </c>
      <c r="BM2160" s="131" t="s">
        <v>33</v>
      </c>
      <c r="BN2160" s="131" t="e">
        <v>#VALUE!</v>
      </c>
      <c r="BO2160" t="e">
        <v>#N/A</v>
      </c>
      <c r="BP2160">
        <v>0</v>
      </c>
    </row>
    <row r="2161" spans="1:68" ht="25.2" x14ac:dyDescent="0.3">
      <c r="A2161" s="1"/>
      <c r="B2161" s="47">
        <v>1886</v>
      </c>
      <c r="C2161" s="45">
        <v>1083575</v>
      </c>
      <c r="D2161" s="29"/>
      <c r="E2161" s="29"/>
      <c r="F2161" s="31" t="s">
        <v>1555</v>
      </c>
      <c r="G2161" s="37" t="s">
        <v>42</v>
      </c>
      <c r="H2161" s="148"/>
      <c r="I2161" s="148" t="s">
        <v>32</v>
      </c>
      <c r="J2161" s="147" t="s">
        <v>33</v>
      </c>
      <c r="K2161" s="148">
        <v>0</v>
      </c>
      <c r="L2161" s="148" t="s">
        <v>32</v>
      </c>
      <c r="M2161" s="147">
        <v>42457</v>
      </c>
      <c r="N2161" s="29" t="str">
        <f t="shared" si="463"/>
        <v/>
      </c>
      <c r="O2161" s="29" t="str">
        <f t="shared" si="464"/>
        <v/>
      </c>
      <c r="P2161" s="29" t="str">
        <f t="shared" si="465"/>
        <v/>
      </c>
      <c r="Q2161" s="29" t="str">
        <f t="shared" si="466"/>
        <v/>
      </c>
      <c r="R2161" s="29" t="str">
        <f t="shared" si="467"/>
        <v/>
      </c>
      <c r="S2161" s="29" t="str">
        <f t="shared" si="468"/>
        <v/>
      </c>
      <c r="T2161" s="29" t="str">
        <f t="shared" si="469"/>
        <v/>
      </c>
      <c r="U2161" s="173"/>
      <c r="V2161" s="173"/>
      <c r="W2161" s="38" t="s">
        <v>1447</v>
      </c>
      <c r="X2161" s="29" t="s">
        <v>158</v>
      </c>
      <c r="Y2161" s="146">
        <v>4179</v>
      </c>
      <c r="Z2161" s="33">
        <v>5349</v>
      </c>
      <c r="AA2161" s="34">
        <f t="shared" si="460"/>
        <v>0.28000000000000003</v>
      </c>
      <c r="AB2161" s="33">
        <f t="shared" si="472"/>
        <v>5349</v>
      </c>
      <c r="AC2161" s="34">
        <f t="shared" si="461"/>
        <v>0.27997128499641061</v>
      </c>
      <c r="AD2161" s="145">
        <f t="shared" si="462"/>
        <v>4457.5</v>
      </c>
      <c r="AE2161" s="105">
        <v>3482.5</v>
      </c>
      <c r="AF2161" s="34" t="s">
        <v>36</v>
      </c>
      <c r="AG2161" s="34" t="s">
        <v>36</v>
      </c>
      <c r="AH2161" s="34" t="s">
        <v>36</v>
      </c>
      <c r="AI2161" s="29">
        <v>0.13</v>
      </c>
      <c r="AJ2161" s="29">
        <v>3.3799999999999998E-4</v>
      </c>
      <c r="AK2161" s="29">
        <v>0</v>
      </c>
      <c r="AL2161" s="29">
        <v>0</v>
      </c>
      <c r="AM2161" s="29" t="s">
        <v>28</v>
      </c>
      <c r="AN2161" s="44" t="s">
        <v>27</v>
      </c>
      <c r="AO2161" s="29" t="s">
        <v>28</v>
      </c>
      <c r="AP2161" s="29">
        <v>1</v>
      </c>
      <c r="AQ2161" s="29">
        <v>90</v>
      </c>
      <c r="AR2161" s="29">
        <v>75</v>
      </c>
      <c r="AS2161" s="29">
        <v>50</v>
      </c>
      <c r="AT2161" s="29">
        <v>0.13</v>
      </c>
      <c r="AU2161" s="144">
        <v>3.3799999999999998E-4</v>
      </c>
      <c r="AV2161" s="36" t="s">
        <v>28</v>
      </c>
      <c r="AW2161" s="102" t="s">
        <v>33</v>
      </c>
      <c r="AX2161" s="129" t="s">
        <v>33</v>
      </c>
      <c r="AY2161" s="106">
        <v>8326</v>
      </c>
      <c r="BD2161" t="s">
        <v>1554</v>
      </c>
      <c r="BE2161" t="s">
        <v>4346</v>
      </c>
      <c r="BF2161" t="s">
        <v>4740</v>
      </c>
      <c r="BH2161" t="str">
        <f t="shared" si="470"/>
        <v/>
      </c>
      <c r="BJ2161" t="str">
        <f t="shared" si="471"/>
        <v>OK</v>
      </c>
      <c r="BK2161" s="130" t="s">
        <v>5302</v>
      </c>
      <c r="BL2161" s="130" t="e">
        <v>#VALUE!</v>
      </c>
      <c r="BM2161" s="131" t="s">
        <v>33</v>
      </c>
      <c r="BN2161" s="131" t="e">
        <v>#VALUE!</v>
      </c>
      <c r="BO2161" t="e">
        <v>#N/A</v>
      </c>
      <c r="BP2161">
        <v>397</v>
      </c>
    </row>
    <row r="2162" spans="1:68" ht="25.2" x14ac:dyDescent="0.3">
      <c r="A2162" s="1"/>
      <c r="B2162" s="47">
        <v>1887</v>
      </c>
      <c r="C2162" s="45">
        <v>1071693</v>
      </c>
      <c r="D2162" s="29">
        <v>1047844</v>
      </c>
      <c r="E2162" s="29"/>
      <c r="F2162" s="52" t="s">
        <v>1556</v>
      </c>
      <c r="G2162" s="29" t="s">
        <v>47</v>
      </c>
      <c r="H2162" s="70" t="s">
        <v>4779</v>
      </c>
      <c r="I2162" s="148" t="s">
        <v>32</v>
      </c>
      <c r="J2162" s="147" t="s">
        <v>33</v>
      </c>
      <c r="K2162" s="148">
        <v>0</v>
      </c>
      <c r="L2162" s="148" t="s">
        <v>32</v>
      </c>
      <c r="M2162" s="147">
        <v>42410</v>
      </c>
      <c r="N2162" s="29">
        <f t="shared" si="463"/>
        <v>1047844</v>
      </c>
      <c r="O2162" s="29" t="str">
        <f t="shared" si="464"/>
        <v/>
      </c>
      <c r="P2162" s="29" t="str">
        <f t="shared" si="465"/>
        <v/>
      </c>
      <c r="Q2162" s="29" t="str">
        <f t="shared" si="466"/>
        <v/>
      </c>
      <c r="R2162" s="29" t="str">
        <f t="shared" si="467"/>
        <v/>
      </c>
      <c r="S2162" s="29" t="str">
        <f t="shared" si="468"/>
        <v/>
      </c>
      <c r="T2162" s="29" t="str">
        <f t="shared" si="469"/>
        <v/>
      </c>
      <c r="U2162" s="29"/>
      <c r="V2162" s="29"/>
      <c r="W2162" s="38" t="s">
        <v>1447</v>
      </c>
      <c r="X2162" s="29" t="s">
        <v>366</v>
      </c>
      <c r="Y2162" s="146">
        <v>30905</v>
      </c>
      <c r="Z2162" s="33">
        <v>39559</v>
      </c>
      <c r="AA2162" s="34">
        <f t="shared" si="460"/>
        <v>0.28000000000000003</v>
      </c>
      <c r="AB2162" s="33">
        <f t="shared" si="472"/>
        <v>39559</v>
      </c>
      <c r="AC2162" s="34">
        <f t="shared" si="461"/>
        <v>0.28001938482421107</v>
      </c>
      <c r="AD2162" s="145">
        <f t="shared" ref="AD2162:AD2194" si="473">ROUND(Z2162/1.2,3)</f>
        <v>32965.832999999999</v>
      </c>
      <c r="AE2162" s="105">
        <v>25754.167000000001</v>
      </c>
      <c r="AF2162" s="34" t="s">
        <v>36</v>
      </c>
      <c r="AG2162" s="34" t="s">
        <v>36</v>
      </c>
      <c r="AH2162" s="34" t="s">
        <v>168</v>
      </c>
      <c r="AI2162" s="29">
        <v>1.4379999999999999</v>
      </c>
      <c r="AJ2162" s="29">
        <v>4.7739999999999996E-3</v>
      </c>
      <c r="AK2162" s="29">
        <v>6</v>
      </c>
      <c r="AL2162" s="29">
        <v>0</v>
      </c>
      <c r="AM2162" s="29" t="s">
        <v>28</v>
      </c>
      <c r="AN2162" s="158" t="s">
        <v>28</v>
      </c>
      <c r="AO2162" s="29" t="s">
        <v>28</v>
      </c>
      <c r="AP2162" s="29">
        <v>1</v>
      </c>
      <c r="AQ2162" s="29">
        <v>385</v>
      </c>
      <c r="AR2162" s="29">
        <v>155</v>
      </c>
      <c r="AS2162" s="29">
        <v>80</v>
      </c>
      <c r="AT2162" s="29">
        <v>0.51100000000000001</v>
      </c>
      <c r="AU2162" s="144">
        <v>4.7739999999999996E-3</v>
      </c>
      <c r="AV2162" s="36" t="s">
        <v>28</v>
      </c>
      <c r="AW2162" s="102">
        <v>42339</v>
      </c>
      <c r="AX2162" s="129" t="s">
        <v>33</v>
      </c>
      <c r="AY2162" s="106">
        <v>66</v>
      </c>
      <c r="BD2162" t="s">
        <v>1479</v>
      </c>
      <c r="BE2162" t="s">
        <v>4351</v>
      </c>
      <c r="BF2162" t="s">
        <v>4761</v>
      </c>
      <c r="BH2162" t="str">
        <f t="shared" si="470"/>
        <v>AV</v>
      </c>
      <c r="BJ2162" t="str">
        <f t="shared" si="471"/>
        <v>OK</v>
      </c>
      <c r="BK2162" s="130">
        <v>39559</v>
      </c>
      <c r="BL2162" s="130" t="s">
        <v>37</v>
      </c>
      <c r="BM2162" s="131" t="s">
        <v>33</v>
      </c>
      <c r="BN2162" s="131" t="e">
        <v>#VALUE!</v>
      </c>
      <c r="BO2162">
        <v>39559</v>
      </c>
      <c r="BP2162">
        <v>1</v>
      </c>
    </row>
    <row r="2163" spans="1:68" x14ac:dyDescent="0.3">
      <c r="A2163" s="1"/>
      <c r="B2163" s="47">
        <v>1888</v>
      </c>
      <c r="C2163" s="45">
        <v>1090165</v>
      </c>
      <c r="D2163" s="29" t="s">
        <v>1557</v>
      </c>
      <c r="E2163" s="29"/>
      <c r="F2163" s="39" t="s">
        <v>1558</v>
      </c>
      <c r="G2163" s="29" t="s">
        <v>31</v>
      </c>
      <c r="H2163" s="29"/>
      <c r="I2163" s="148" t="s">
        <v>32</v>
      </c>
      <c r="J2163" s="147" t="s">
        <v>33</v>
      </c>
      <c r="K2163" s="148">
        <v>0</v>
      </c>
      <c r="L2163" s="148" t="s">
        <v>32</v>
      </c>
      <c r="M2163" s="147" t="s">
        <v>33</v>
      </c>
      <c r="N2163" s="29">
        <f t="shared" si="463"/>
        <v>1086269</v>
      </c>
      <c r="O2163" s="29" t="str">
        <f t="shared" si="464"/>
        <v/>
      </c>
      <c r="P2163" s="29" t="str">
        <f t="shared" si="465"/>
        <v/>
      </c>
      <c r="Q2163" s="29" t="str">
        <f t="shared" si="466"/>
        <v/>
      </c>
      <c r="R2163" s="29" t="str">
        <f t="shared" si="467"/>
        <v/>
      </c>
      <c r="S2163" s="29" t="str">
        <f t="shared" si="468"/>
        <v/>
      </c>
      <c r="T2163" s="29" t="str">
        <f t="shared" si="469"/>
        <v/>
      </c>
      <c r="U2163" s="29"/>
      <c r="V2163" s="29"/>
      <c r="W2163" s="30" t="s">
        <v>1447</v>
      </c>
      <c r="X2163" s="37" t="s">
        <v>158</v>
      </c>
      <c r="Y2163" s="146">
        <v>7858</v>
      </c>
      <c r="Z2163" s="33">
        <v>10058</v>
      </c>
      <c r="AA2163" s="34">
        <f t="shared" si="460"/>
        <v>0.28000000000000003</v>
      </c>
      <c r="AB2163" s="33">
        <f t="shared" si="472"/>
        <v>10058</v>
      </c>
      <c r="AC2163" s="34">
        <f t="shared" si="461"/>
        <v>0.27996957393583982</v>
      </c>
      <c r="AD2163" s="145">
        <f t="shared" si="473"/>
        <v>8381.6669999999995</v>
      </c>
      <c r="AE2163" s="105">
        <v>6548.3329999999996</v>
      </c>
      <c r="AF2163" s="34" t="s">
        <v>36</v>
      </c>
      <c r="AG2163" s="34" t="s">
        <v>36</v>
      </c>
      <c r="AH2163" s="34" t="s">
        <v>36</v>
      </c>
      <c r="AI2163" s="29">
        <v>0.11700000000000001</v>
      </c>
      <c r="AJ2163" s="29">
        <v>1.8000000000000001E-4</v>
      </c>
      <c r="AK2163" s="29">
        <v>0</v>
      </c>
      <c r="AL2163" s="29">
        <v>0</v>
      </c>
      <c r="AM2163" s="29" t="s">
        <v>28</v>
      </c>
      <c r="AN2163" s="44" t="s">
        <v>27</v>
      </c>
      <c r="AO2163" s="29" t="s">
        <v>28</v>
      </c>
      <c r="AP2163" s="29">
        <v>1</v>
      </c>
      <c r="AQ2163" s="29">
        <v>225</v>
      </c>
      <c r="AR2163" s="29">
        <v>40</v>
      </c>
      <c r="AS2163" s="29">
        <v>20</v>
      </c>
      <c r="AT2163" s="29">
        <v>0.11700000000000001</v>
      </c>
      <c r="AU2163" s="144">
        <v>1.8000000000000001E-4</v>
      </c>
      <c r="AV2163" s="36" t="s">
        <v>28</v>
      </c>
      <c r="AW2163" s="102">
        <v>43265</v>
      </c>
      <c r="AX2163" s="129" t="s">
        <v>33</v>
      </c>
      <c r="AY2163" s="106">
        <v>35</v>
      </c>
      <c r="BD2163" t="s">
        <v>4544</v>
      </c>
      <c r="BE2163" t="s">
        <v>4543</v>
      </c>
      <c r="BF2163" t="s">
        <v>4761</v>
      </c>
      <c r="BH2163" t="str">
        <f t="shared" si="470"/>
        <v/>
      </c>
      <c r="BJ2163" t="str">
        <f t="shared" si="471"/>
        <v>OK</v>
      </c>
      <c r="BK2163" s="130" t="s">
        <v>5302</v>
      </c>
      <c r="BL2163" s="130" t="e">
        <v>#VALUE!</v>
      </c>
      <c r="BM2163" s="131" t="s">
        <v>33</v>
      </c>
      <c r="BN2163" s="131" t="e">
        <v>#VALUE!</v>
      </c>
      <c r="BO2163" t="e">
        <v>#N/A</v>
      </c>
      <c r="BP2163">
        <v>0</v>
      </c>
    </row>
    <row r="2164" spans="1:68" x14ac:dyDescent="0.3">
      <c r="A2164" s="1"/>
      <c r="B2164" s="47">
        <v>1889</v>
      </c>
      <c r="C2164" s="45">
        <v>1119812</v>
      </c>
      <c r="D2164" s="29">
        <v>1084560</v>
      </c>
      <c r="E2164" s="29"/>
      <c r="F2164" s="39" t="s">
        <v>4065</v>
      </c>
      <c r="G2164" s="29" t="s">
        <v>31</v>
      </c>
      <c r="H2164" s="29"/>
      <c r="I2164" s="148"/>
      <c r="J2164" s="147"/>
      <c r="K2164" s="148">
        <v>0</v>
      </c>
      <c r="L2164" s="148"/>
      <c r="M2164" s="147"/>
      <c r="N2164" s="29">
        <f t="shared" si="463"/>
        <v>1084560</v>
      </c>
      <c r="O2164" s="29" t="str">
        <f t="shared" si="464"/>
        <v/>
      </c>
      <c r="P2164" s="29" t="str">
        <f t="shared" si="465"/>
        <v/>
      </c>
      <c r="Q2164" s="29" t="str">
        <f t="shared" si="466"/>
        <v/>
      </c>
      <c r="R2164" s="29" t="str">
        <f t="shared" si="467"/>
        <v/>
      </c>
      <c r="S2164" s="29" t="str">
        <f t="shared" si="468"/>
        <v/>
      </c>
      <c r="T2164" s="29" t="str">
        <f t="shared" si="469"/>
        <v/>
      </c>
      <c r="U2164" s="29"/>
      <c r="V2164" s="29"/>
      <c r="W2164" s="38" t="s">
        <v>1447</v>
      </c>
      <c r="X2164" s="37" t="s">
        <v>158</v>
      </c>
      <c r="Y2164" s="146">
        <v>28000</v>
      </c>
      <c r="Z2164" s="33">
        <v>35840</v>
      </c>
      <c r="AA2164" s="34">
        <f t="shared" si="460"/>
        <v>0.28000000000000003</v>
      </c>
      <c r="AB2164" s="33">
        <f t="shared" si="472"/>
        <v>35840</v>
      </c>
      <c r="AC2164" s="34">
        <f t="shared" si="461"/>
        <v>0.28000003257142914</v>
      </c>
      <c r="AD2164" s="145">
        <f t="shared" si="473"/>
        <v>29866.667000000001</v>
      </c>
      <c r="AE2164" s="105">
        <v>23333.332999999999</v>
      </c>
      <c r="AF2164" s="34" t="s">
        <v>36</v>
      </c>
      <c r="AG2164" s="34" t="s">
        <v>36</v>
      </c>
      <c r="AH2164" s="34" t="s">
        <v>36</v>
      </c>
      <c r="AI2164" s="29">
        <v>0.49</v>
      </c>
      <c r="AJ2164" s="29">
        <v>1.4898999999999999E-3</v>
      </c>
      <c r="AK2164" s="29">
        <v>0</v>
      </c>
      <c r="AL2164" s="29">
        <v>0</v>
      </c>
      <c r="AM2164" s="29" t="s">
        <v>28</v>
      </c>
      <c r="AN2164" s="44" t="s">
        <v>27</v>
      </c>
      <c r="AO2164" s="29" t="s">
        <v>28</v>
      </c>
      <c r="AP2164" s="29">
        <v>1</v>
      </c>
      <c r="AQ2164" s="29">
        <v>118</v>
      </c>
      <c r="AR2164" s="29">
        <v>118</v>
      </c>
      <c r="AS2164" s="29">
        <v>107</v>
      </c>
      <c r="AT2164" s="29"/>
      <c r="AU2164" s="144"/>
      <c r="AV2164" s="36"/>
      <c r="AW2164" s="102">
        <v>44424</v>
      </c>
      <c r="AX2164" s="129" t="s">
        <v>33</v>
      </c>
      <c r="AY2164" s="106">
        <v>1</v>
      </c>
      <c r="BD2164" t="s">
        <v>4549</v>
      </c>
      <c r="BE2164" t="s">
        <v>4488</v>
      </c>
      <c r="BF2164" t="s">
        <v>4740</v>
      </c>
      <c r="BH2164" t="str">
        <f t="shared" si="470"/>
        <v/>
      </c>
      <c r="BJ2164" t="str">
        <f t="shared" si="471"/>
        <v>OK</v>
      </c>
      <c r="BK2164" s="130" t="s">
        <v>5302</v>
      </c>
      <c r="BL2164" s="130" t="e">
        <v>#VALUE!</v>
      </c>
      <c r="BM2164" s="131">
        <v>34625</v>
      </c>
      <c r="BN2164" s="131">
        <v>1.0350902527075811</v>
      </c>
      <c r="BO2164" t="e">
        <v>#N/A</v>
      </c>
      <c r="BP2164">
        <v>0</v>
      </c>
    </row>
    <row r="2165" spans="1:68" ht="25.2" x14ac:dyDescent="0.3">
      <c r="A2165" s="1"/>
      <c r="B2165" s="47">
        <v>1890</v>
      </c>
      <c r="C2165" s="45">
        <v>1084560</v>
      </c>
      <c r="D2165" s="29">
        <v>1002357</v>
      </c>
      <c r="E2165" s="29"/>
      <c r="F2165" s="31" t="s">
        <v>1559</v>
      </c>
      <c r="G2165" s="37" t="s">
        <v>31</v>
      </c>
      <c r="H2165" s="70" t="s">
        <v>59</v>
      </c>
      <c r="I2165" s="148" t="s">
        <v>32</v>
      </c>
      <c r="J2165" s="147" t="s">
        <v>4037</v>
      </c>
      <c r="K2165" s="148" t="e">
        <v>#N/A</v>
      </c>
      <c r="L2165" s="148" t="s">
        <v>4002</v>
      </c>
      <c r="M2165" s="147">
        <v>42410</v>
      </c>
      <c r="N2165" s="29">
        <f t="shared" si="463"/>
        <v>1002357</v>
      </c>
      <c r="O2165" s="29" t="str">
        <f t="shared" si="464"/>
        <v/>
      </c>
      <c r="P2165" s="29" t="str">
        <f t="shared" si="465"/>
        <v/>
      </c>
      <c r="Q2165" s="29" t="str">
        <f t="shared" si="466"/>
        <v/>
      </c>
      <c r="R2165" s="29" t="str">
        <f t="shared" si="467"/>
        <v/>
      </c>
      <c r="S2165" s="29" t="str">
        <f t="shared" si="468"/>
        <v/>
      </c>
      <c r="T2165" s="29" t="str">
        <f t="shared" si="469"/>
        <v/>
      </c>
      <c r="U2165" s="29">
        <v>1119812</v>
      </c>
      <c r="V2165" s="29"/>
      <c r="W2165" s="38" t="s">
        <v>1447</v>
      </c>
      <c r="X2165" s="29" t="s">
        <v>158</v>
      </c>
      <c r="Y2165" s="146">
        <v>31477</v>
      </c>
      <c r="Z2165" s="33">
        <v>34625</v>
      </c>
      <c r="AA2165" s="34">
        <f t="shared" si="460"/>
        <v>0.1</v>
      </c>
      <c r="AB2165" s="33">
        <f t="shared" si="472"/>
        <v>34625</v>
      </c>
      <c r="AC2165" s="34">
        <f t="shared" si="461"/>
        <v>0.10000955745477098</v>
      </c>
      <c r="AD2165" s="145">
        <f t="shared" si="473"/>
        <v>28854.167000000001</v>
      </c>
      <c r="AE2165" s="105">
        <v>26230.832999999999</v>
      </c>
      <c r="AF2165" s="34" t="s">
        <v>70</v>
      </c>
      <c r="AG2165" s="34" t="s">
        <v>73</v>
      </c>
      <c r="AH2165" s="34" t="s">
        <v>73</v>
      </c>
      <c r="AI2165" s="29">
        <v>0.49</v>
      </c>
      <c r="AJ2165" s="29">
        <v>1.389E-3</v>
      </c>
      <c r="AK2165" s="29">
        <v>0</v>
      </c>
      <c r="AL2165" s="29">
        <v>0</v>
      </c>
      <c r="AM2165" s="29" t="s">
        <v>27</v>
      </c>
      <c r="AN2165" s="44" t="s">
        <v>27</v>
      </c>
      <c r="AO2165" s="29" t="s">
        <v>27</v>
      </c>
      <c r="AP2165" s="29">
        <v>1</v>
      </c>
      <c r="AQ2165" s="29">
        <v>115</v>
      </c>
      <c r="AR2165" s="29">
        <v>115</v>
      </c>
      <c r="AS2165" s="29">
        <v>105</v>
      </c>
      <c r="AT2165" s="29">
        <v>0.49</v>
      </c>
      <c r="AU2165" s="144">
        <v>1.389E-3</v>
      </c>
      <c r="AV2165" s="36" t="s">
        <v>28</v>
      </c>
      <c r="AW2165" s="102">
        <v>42521</v>
      </c>
      <c r="AX2165" s="129" t="s">
        <v>33</v>
      </c>
      <c r="AY2165" s="106">
        <v>54</v>
      </c>
      <c r="BD2165" t="s">
        <v>4550</v>
      </c>
      <c r="BE2165" t="s">
        <v>4488</v>
      </c>
      <c r="BF2165" t="s">
        <v>4740</v>
      </c>
      <c r="BH2165" t="str">
        <f t="shared" si="470"/>
        <v/>
      </c>
      <c r="BJ2165" t="str">
        <f t="shared" si="471"/>
        <v>OK</v>
      </c>
      <c r="BK2165" s="130" t="s">
        <v>5302</v>
      </c>
      <c r="BL2165" s="130" t="e">
        <v>#VALUE!</v>
      </c>
      <c r="BM2165" s="131" t="s">
        <v>33</v>
      </c>
      <c r="BN2165" s="131" t="e">
        <v>#VALUE!</v>
      </c>
      <c r="BO2165" t="e">
        <v>#N/A</v>
      </c>
      <c r="BP2165">
        <v>0</v>
      </c>
    </row>
    <row r="2166" spans="1:68" ht="25.2" x14ac:dyDescent="0.3">
      <c r="A2166" s="1"/>
      <c r="B2166" s="47">
        <v>1891</v>
      </c>
      <c r="C2166" s="45">
        <v>1071661</v>
      </c>
      <c r="D2166" s="29">
        <v>1047847</v>
      </c>
      <c r="E2166" s="29"/>
      <c r="F2166" s="39" t="s">
        <v>1560</v>
      </c>
      <c r="G2166" s="29" t="s">
        <v>31</v>
      </c>
      <c r="H2166" s="70" t="s">
        <v>4779</v>
      </c>
      <c r="I2166" s="148" t="s">
        <v>32</v>
      </c>
      <c r="J2166" s="147" t="s">
        <v>33</v>
      </c>
      <c r="K2166" s="147">
        <v>45016</v>
      </c>
      <c r="L2166" s="148" t="s">
        <v>32</v>
      </c>
      <c r="M2166" s="147">
        <v>42410</v>
      </c>
      <c r="N2166" s="29">
        <f t="shared" si="463"/>
        <v>1047847</v>
      </c>
      <c r="O2166" s="29" t="str">
        <f t="shared" si="464"/>
        <v/>
      </c>
      <c r="P2166" s="29" t="str">
        <f t="shared" si="465"/>
        <v/>
      </c>
      <c r="Q2166" s="29" t="str">
        <f t="shared" si="466"/>
        <v/>
      </c>
      <c r="R2166" s="29" t="str">
        <f t="shared" si="467"/>
        <v/>
      </c>
      <c r="S2166" s="29" t="str">
        <f t="shared" si="468"/>
        <v/>
      </c>
      <c r="T2166" s="29" t="str">
        <f t="shared" si="469"/>
        <v/>
      </c>
      <c r="U2166" s="29"/>
      <c r="V2166" s="29"/>
      <c r="W2166" s="38" t="s">
        <v>1447</v>
      </c>
      <c r="X2166" s="29" t="s">
        <v>158</v>
      </c>
      <c r="Y2166" s="146">
        <v>1309</v>
      </c>
      <c r="Z2166" s="33">
        <v>1676</v>
      </c>
      <c r="AA2166" s="34">
        <f t="shared" si="460"/>
        <v>0.28000000000000003</v>
      </c>
      <c r="AB2166" s="33">
        <f t="shared" si="472"/>
        <v>1676</v>
      </c>
      <c r="AC2166" s="34">
        <f t="shared" si="461"/>
        <v>0.28036738895871305</v>
      </c>
      <c r="AD2166" s="145">
        <f t="shared" si="473"/>
        <v>1396.6669999999999</v>
      </c>
      <c r="AE2166" s="105">
        <v>1090.8330000000001</v>
      </c>
      <c r="AF2166" s="34" t="s">
        <v>36</v>
      </c>
      <c r="AG2166" s="34" t="s">
        <v>36</v>
      </c>
      <c r="AH2166" s="34" t="s">
        <v>36</v>
      </c>
      <c r="AI2166" s="29">
        <v>6.5000000000000002E-2</v>
      </c>
      <c r="AJ2166" s="29">
        <v>1.3999999999999999E-4</v>
      </c>
      <c r="AK2166" s="29">
        <v>16</v>
      </c>
      <c r="AL2166" s="29">
        <v>0</v>
      </c>
      <c r="AM2166" s="29" t="s">
        <v>28</v>
      </c>
      <c r="AN2166" s="158" t="s">
        <v>28</v>
      </c>
      <c r="AO2166" s="29" t="s">
        <v>28</v>
      </c>
      <c r="AP2166" s="29">
        <v>1</v>
      </c>
      <c r="AQ2166" s="29">
        <v>80</v>
      </c>
      <c r="AR2166" s="29">
        <v>80</v>
      </c>
      <c r="AS2166" s="29">
        <v>25</v>
      </c>
      <c r="AT2166" s="29">
        <v>4.7E-2</v>
      </c>
      <c r="AU2166" s="144">
        <v>1.6000000000000001E-4</v>
      </c>
      <c r="AV2166" s="36" t="s">
        <v>28</v>
      </c>
      <c r="AW2166" s="102">
        <v>42339</v>
      </c>
      <c r="AX2166" s="129" t="s">
        <v>33</v>
      </c>
      <c r="AY2166" s="106">
        <v>100</v>
      </c>
      <c r="BD2166" t="s">
        <v>1479</v>
      </c>
      <c r="BE2166" t="s">
        <v>4346</v>
      </c>
      <c r="BF2166" t="s">
        <v>4761</v>
      </c>
      <c r="BH2166" t="str">
        <f t="shared" si="470"/>
        <v>AV</v>
      </c>
      <c r="BJ2166" t="str">
        <f t="shared" si="471"/>
        <v>OK</v>
      </c>
      <c r="BK2166" s="130">
        <v>1676</v>
      </c>
      <c r="BL2166" s="130" t="s">
        <v>37</v>
      </c>
      <c r="BM2166" s="131" t="s">
        <v>33</v>
      </c>
      <c r="BN2166" s="131" t="e">
        <v>#VALUE!</v>
      </c>
      <c r="BO2166">
        <v>1676</v>
      </c>
      <c r="BP2166">
        <v>9</v>
      </c>
    </row>
    <row r="2167" spans="1:68" ht="25.2" x14ac:dyDescent="0.3">
      <c r="A2167" s="1"/>
      <c r="B2167" s="47">
        <v>1892</v>
      </c>
      <c r="C2167" s="45">
        <v>1071671</v>
      </c>
      <c r="D2167" s="29">
        <v>1047848</v>
      </c>
      <c r="E2167" s="29"/>
      <c r="F2167" s="31" t="s">
        <v>1561</v>
      </c>
      <c r="G2167" s="29" t="s">
        <v>39</v>
      </c>
      <c r="H2167" s="70" t="s">
        <v>4779</v>
      </c>
      <c r="I2167" s="148" t="s">
        <v>32</v>
      </c>
      <c r="J2167" s="147" t="s">
        <v>33</v>
      </c>
      <c r="K2167" s="148">
        <v>0</v>
      </c>
      <c r="L2167" s="148" t="s">
        <v>32</v>
      </c>
      <c r="M2167" s="147">
        <v>42410</v>
      </c>
      <c r="N2167" s="29">
        <f t="shared" si="463"/>
        <v>1047848</v>
      </c>
      <c r="O2167" s="29" t="str">
        <f t="shared" si="464"/>
        <v/>
      </c>
      <c r="P2167" s="29" t="str">
        <f t="shared" si="465"/>
        <v/>
      </c>
      <c r="Q2167" s="29" t="str">
        <f t="shared" si="466"/>
        <v/>
      </c>
      <c r="R2167" s="29" t="str">
        <f t="shared" si="467"/>
        <v/>
      </c>
      <c r="S2167" s="29" t="str">
        <f t="shared" si="468"/>
        <v/>
      </c>
      <c r="T2167" s="29" t="str">
        <f t="shared" si="469"/>
        <v/>
      </c>
      <c r="U2167" s="29"/>
      <c r="V2167" s="29"/>
      <c r="W2167" s="38" t="s">
        <v>1447</v>
      </c>
      <c r="X2167" s="29" t="s">
        <v>158</v>
      </c>
      <c r="Y2167" s="146">
        <v>4531</v>
      </c>
      <c r="Z2167" s="33">
        <v>5800</v>
      </c>
      <c r="AA2167" s="34">
        <f t="shared" si="460"/>
        <v>0.28000000000000003</v>
      </c>
      <c r="AB2167" s="33">
        <f t="shared" si="472"/>
        <v>5800</v>
      </c>
      <c r="AC2167" s="34">
        <f t="shared" si="461"/>
        <v>0.2800706493110261</v>
      </c>
      <c r="AD2167" s="145">
        <f t="shared" si="473"/>
        <v>4833.3329999999996</v>
      </c>
      <c r="AE2167" s="105">
        <v>3775.8330000000001</v>
      </c>
      <c r="AF2167" s="34" t="s">
        <v>36</v>
      </c>
      <c r="AG2167" s="34" t="s">
        <v>36</v>
      </c>
      <c r="AH2167" s="34" t="s">
        <v>36</v>
      </c>
      <c r="AI2167" s="29">
        <v>6.3E-2</v>
      </c>
      <c r="AJ2167" s="29">
        <v>2.52E-4</v>
      </c>
      <c r="AK2167" s="29">
        <v>2</v>
      </c>
      <c r="AL2167" s="29">
        <v>0</v>
      </c>
      <c r="AM2167" s="29" t="s">
        <v>28</v>
      </c>
      <c r="AN2167" s="158" t="s">
        <v>28</v>
      </c>
      <c r="AO2167" s="29" t="s">
        <v>28</v>
      </c>
      <c r="AP2167" s="29">
        <v>1</v>
      </c>
      <c r="AQ2167" s="29">
        <v>105</v>
      </c>
      <c r="AR2167" s="29">
        <v>60</v>
      </c>
      <c r="AS2167" s="29">
        <v>40</v>
      </c>
      <c r="AT2167" s="29">
        <v>7.0999999999999994E-2</v>
      </c>
      <c r="AU2167" s="144">
        <v>2.52E-4</v>
      </c>
      <c r="AV2167" s="36" t="s">
        <v>28</v>
      </c>
      <c r="AW2167" s="102">
        <v>42339</v>
      </c>
      <c r="AX2167" s="129" t="s">
        <v>33</v>
      </c>
      <c r="AY2167" s="106">
        <v>105</v>
      </c>
      <c r="BD2167" t="s">
        <v>4544</v>
      </c>
      <c r="BE2167" t="s">
        <v>4543</v>
      </c>
      <c r="BF2167" t="s">
        <v>4751</v>
      </c>
      <c r="BH2167" t="str">
        <f t="shared" si="470"/>
        <v>AV</v>
      </c>
      <c r="BJ2167" t="str">
        <f t="shared" si="471"/>
        <v>OK</v>
      </c>
      <c r="BK2167" s="130">
        <v>5800</v>
      </c>
      <c r="BL2167" s="130" t="s">
        <v>37</v>
      </c>
      <c r="BM2167" s="131" t="s">
        <v>33</v>
      </c>
      <c r="BN2167" s="131" t="e">
        <v>#VALUE!</v>
      </c>
      <c r="BO2167">
        <v>5800</v>
      </c>
      <c r="BP2167">
        <v>4</v>
      </c>
    </row>
    <row r="2168" spans="1:68" x14ac:dyDescent="0.3">
      <c r="A2168" s="1"/>
      <c r="B2168" s="47">
        <v>1893</v>
      </c>
      <c r="C2168" s="45">
        <v>1087155</v>
      </c>
      <c r="D2168" s="37"/>
      <c r="E2168" s="37"/>
      <c r="F2168" s="31" t="s">
        <v>1562</v>
      </c>
      <c r="G2168" s="37" t="s">
        <v>39</v>
      </c>
      <c r="H2168" s="148"/>
      <c r="I2168" s="148" t="s">
        <v>32</v>
      </c>
      <c r="J2168" s="147" t="s">
        <v>33</v>
      </c>
      <c r="K2168" s="147">
        <v>44773</v>
      </c>
      <c r="L2168" s="148" t="s">
        <v>32</v>
      </c>
      <c r="M2168" s="147">
        <v>42410</v>
      </c>
      <c r="N2168" s="29" t="str">
        <f t="shared" si="463"/>
        <v/>
      </c>
      <c r="O2168" s="29" t="str">
        <f t="shared" si="464"/>
        <v/>
      </c>
      <c r="P2168" s="29" t="str">
        <f t="shared" si="465"/>
        <v/>
      </c>
      <c r="Q2168" s="29" t="str">
        <f t="shared" si="466"/>
        <v/>
      </c>
      <c r="R2168" s="29" t="str">
        <f t="shared" si="467"/>
        <v/>
      </c>
      <c r="S2168" s="29" t="str">
        <f t="shared" si="468"/>
        <v/>
      </c>
      <c r="T2168" s="29" t="str">
        <f t="shared" si="469"/>
        <v/>
      </c>
      <c r="U2168" s="29"/>
      <c r="V2168" s="29"/>
      <c r="W2168" s="38" t="s">
        <v>1447</v>
      </c>
      <c r="X2168" s="37" t="s">
        <v>158</v>
      </c>
      <c r="Y2168" s="146">
        <v>135889</v>
      </c>
      <c r="Z2168" s="33">
        <v>173938</v>
      </c>
      <c r="AA2168" s="34">
        <f t="shared" si="460"/>
        <v>0.28000000000000003</v>
      </c>
      <c r="AB2168" s="33">
        <f t="shared" si="472"/>
        <v>173938</v>
      </c>
      <c r="AC2168" s="34">
        <f t="shared" si="461"/>
        <v>0.28000058953999407</v>
      </c>
      <c r="AD2168" s="145">
        <f t="shared" si="473"/>
        <v>144948.33300000001</v>
      </c>
      <c r="AE2168" s="105">
        <v>113240.833</v>
      </c>
      <c r="AF2168" s="34" t="s">
        <v>36</v>
      </c>
      <c r="AG2168" s="34" t="s">
        <v>36</v>
      </c>
      <c r="AH2168" s="34" t="s">
        <v>36</v>
      </c>
      <c r="AI2168" s="29">
        <v>1.2</v>
      </c>
      <c r="AJ2168" s="29">
        <v>1.7799999999999999E-3</v>
      </c>
      <c r="AK2168" s="29">
        <v>0</v>
      </c>
      <c r="AL2168" s="29">
        <v>0</v>
      </c>
      <c r="AM2168" s="29" t="s">
        <v>28</v>
      </c>
      <c r="AN2168" s="44" t="s">
        <v>27</v>
      </c>
      <c r="AO2168" s="29" t="s">
        <v>28</v>
      </c>
      <c r="AP2168" s="29">
        <v>1</v>
      </c>
      <c r="AQ2168" s="29">
        <v>245</v>
      </c>
      <c r="AR2168" s="29">
        <v>165</v>
      </c>
      <c r="AS2168" s="29">
        <v>107</v>
      </c>
      <c r="AT2168" s="29">
        <v>1.2</v>
      </c>
      <c r="AU2168" s="144">
        <v>4.3249999999999999E-3</v>
      </c>
      <c r="AV2168" s="36" t="s">
        <v>28</v>
      </c>
      <c r="AW2168" s="102">
        <v>42786</v>
      </c>
      <c r="AX2168" s="129" t="s">
        <v>33</v>
      </c>
      <c r="AY2168" s="106">
        <v>82</v>
      </c>
      <c r="BD2168" t="s">
        <v>1547</v>
      </c>
      <c r="BE2168" t="s">
        <v>4551</v>
      </c>
      <c r="BF2168" t="s">
        <v>4747</v>
      </c>
      <c r="BH2168" t="str">
        <f t="shared" si="470"/>
        <v/>
      </c>
      <c r="BJ2168" t="str">
        <f t="shared" si="471"/>
        <v>OK</v>
      </c>
      <c r="BK2168" s="130" t="s">
        <v>5302</v>
      </c>
      <c r="BL2168" s="130" t="e">
        <v>#VALUE!</v>
      </c>
      <c r="BM2168" s="131" t="s">
        <v>33</v>
      </c>
      <c r="BN2168" s="131" t="e">
        <v>#VALUE!</v>
      </c>
      <c r="BO2168" t="e">
        <v>#N/A</v>
      </c>
      <c r="BP2168">
        <v>0</v>
      </c>
    </row>
    <row r="2169" spans="1:68" ht="25.2" x14ac:dyDescent="0.3">
      <c r="A2169" s="1"/>
      <c r="B2169" s="47">
        <v>1894</v>
      </c>
      <c r="C2169" s="45">
        <v>1087158</v>
      </c>
      <c r="D2169" s="37"/>
      <c r="E2169" s="37"/>
      <c r="F2169" s="31" t="s">
        <v>1563</v>
      </c>
      <c r="G2169" s="37" t="s">
        <v>39</v>
      </c>
      <c r="H2169" s="148"/>
      <c r="I2169" s="148" t="s">
        <v>32</v>
      </c>
      <c r="J2169" s="147" t="s">
        <v>33</v>
      </c>
      <c r="K2169" s="147">
        <v>45016</v>
      </c>
      <c r="L2169" s="148" t="s">
        <v>32</v>
      </c>
      <c r="M2169" s="147">
        <v>42410</v>
      </c>
      <c r="N2169" s="29" t="str">
        <f t="shared" si="463"/>
        <v/>
      </c>
      <c r="O2169" s="29" t="str">
        <f t="shared" si="464"/>
        <v/>
      </c>
      <c r="P2169" s="29" t="str">
        <f t="shared" si="465"/>
        <v/>
      </c>
      <c r="Q2169" s="29" t="str">
        <f t="shared" si="466"/>
        <v/>
      </c>
      <c r="R2169" s="29" t="str">
        <f t="shared" si="467"/>
        <v/>
      </c>
      <c r="S2169" s="29" t="str">
        <f t="shared" si="468"/>
        <v/>
      </c>
      <c r="T2169" s="29" t="str">
        <f t="shared" si="469"/>
        <v/>
      </c>
      <c r="U2169" s="29"/>
      <c r="V2169" s="29"/>
      <c r="W2169" s="38" t="s">
        <v>1447</v>
      </c>
      <c r="X2169" s="37" t="s">
        <v>366</v>
      </c>
      <c r="Y2169" s="146">
        <v>124356</v>
      </c>
      <c r="Z2169" s="33">
        <v>159176</v>
      </c>
      <c r="AA2169" s="34">
        <f t="shared" si="460"/>
        <v>0.28000000000000003</v>
      </c>
      <c r="AB2169" s="33">
        <f t="shared" si="472"/>
        <v>159176</v>
      </c>
      <c r="AC2169" s="34">
        <f t="shared" si="461"/>
        <v>0.2800025764739939</v>
      </c>
      <c r="AD2169" s="145">
        <f t="shared" si="473"/>
        <v>132646.66699999999</v>
      </c>
      <c r="AE2169" s="105">
        <v>103630</v>
      </c>
      <c r="AF2169" s="34" t="s">
        <v>36</v>
      </c>
      <c r="AG2169" s="34" t="s">
        <v>36</v>
      </c>
      <c r="AH2169" s="34" t="s">
        <v>36</v>
      </c>
      <c r="AI2169" s="29">
        <v>6.7</v>
      </c>
      <c r="AJ2169" s="29">
        <v>1.7077999999999999E-2</v>
      </c>
      <c r="AK2169" s="29">
        <v>0</v>
      </c>
      <c r="AL2169" s="29">
        <v>0</v>
      </c>
      <c r="AM2169" s="29" t="s">
        <v>28</v>
      </c>
      <c r="AN2169" s="44" t="s">
        <v>27</v>
      </c>
      <c r="AO2169" s="29" t="s">
        <v>28</v>
      </c>
      <c r="AP2169" s="29">
        <v>1</v>
      </c>
      <c r="AQ2169" s="29">
        <v>275</v>
      </c>
      <c r="AR2169" s="29">
        <v>270</v>
      </c>
      <c r="AS2169" s="29">
        <v>230</v>
      </c>
      <c r="AT2169" s="29">
        <v>6.7</v>
      </c>
      <c r="AU2169" s="144">
        <v>1.7077999999999999E-2</v>
      </c>
      <c r="AV2169" s="36" t="s">
        <v>28</v>
      </c>
      <c r="AW2169" s="102">
        <v>42786</v>
      </c>
      <c r="AX2169" s="129" t="s">
        <v>33</v>
      </c>
      <c r="AY2169" s="106">
        <v>74</v>
      </c>
      <c r="BD2169" t="s">
        <v>4552</v>
      </c>
      <c r="BE2169" t="s">
        <v>4551</v>
      </c>
      <c r="BF2169" t="s">
        <v>4762</v>
      </c>
      <c r="BH2169" t="str">
        <f t="shared" si="470"/>
        <v/>
      </c>
      <c r="BJ2169" t="str">
        <f t="shared" si="471"/>
        <v>OK</v>
      </c>
      <c r="BK2169" s="130" t="s">
        <v>5302</v>
      </c>
      <c r="BL2169" s="130" t="e">
        <v>#VALUE!</v>
      </c>
      <c r="BM2169" s="131" t="s">
        <v>33</v>
      </c>
      <c r="BN2169" s="131" t="e">
        <v>#VALUE!</v>
      </c>
      <c r="BO2169" t="e">
        <v>#N/A</v>
      </c>
      <c r="BP2169">
        <v>4</v>
      </c>
    </row>
    <row r="2170" spans="1:68" x14ac:dyDescent="0.3">
      <c r="A2170" s="1"/>
      <c r="B2170" s="47">
        <v>1895</v>
      </c>
      <c r="C2170" s="45">
        <v>1087156</v>
      </c>
      <c r="D2170" s="37"/>
      <c r="E2170" s="37"/>
      <c r="F2170" s="31" t="s">
        <v>1564</v>
      </c>
      <c r="G2170" s="29" t="s">
        <v>31</v>
      </c>
      <c r="H2170" s="148"/>
      <c r="I2170" s="148" t="s">
        <v>32</v>
      </c>
      <c r="J2170" s="147" t="s">
        <v>33</v>
      </c>
      <c r="K2170" s="147">
        <v>45016</v>
      </c>
      <c r="L2170" s="148" t="s">
        <v>32</v>
      </c>
      <c r="M2170" s="147">
        <v>42410</v>
      </c>
      <c r="N2170" s="29" t="str">
        <f t="shared" si="463"/>
        <v/>
      </c>
      <c r="O2170" s="29" t="str">
        <f t="shared" si="464"/>
        <v/>
      </c>
      <c r="P2170" s="29" t="str">
        <f t="shared" si="465"/>
        <v/>
      </c>
      <c r="Q2170" s="29" t="str">
        <f t="shared" si="466"/>
        <v/>
      </c>
      <c r="R2170" s="29" t="str">
        <f t="shared" si="467"/>
        <v/>
      </c>
      <c r="S2170" s="29" t="str">
        <f t="shared" si="468"/>
        <v/>
      </c>
      <c r="T2170" s="29" t="str">
        <f t="shared" si="469"/>
        <v/>
      </c>
      <c r="U2170" s="29"/>
      <c r="V2170" s="29"/>
      <c r="W2170" s="38" t="s">
        <v>1447</v>
      </c>
      <c r="X2170" s="37" t="s">
        <v>158</v>
      </c>
      <c r="Y2170" s="146">
        <v>61118</v>
      </c>
      <c r="Z2170" s="33">
        <v>78231</v>
      </c>
      <c r="AA2170" s="34">
        <f t="shared" si="460"/>
        <v>0.28000000000000003</v>
      </c>
      <c r="AB2170" s="33">
        <f t="shared" si="472"/>
        <v>78231</v>
      </c>
      <c r="AC2170" s="34">
        <f t="shared" si="461"/>
        <v>0.2799993371510891</v>
      </c>
      <c r="AD2170" s="145">
        <f t="shared" si="473"/>
        <v>65192.5</v>
      </c>
      <c r="AE2170" s="105">
        <v>50931.667000000001</v>
      </c>
      <c r="AF2170" s="34" t="s">
        <v>36</v>
      </c>
      <c r="AG2170" s="34" t="s">
        <v>36</v>
      </c>
      <c r="AH2170" s="34" t="s">
        <v>36</v>
      </c>
      <c r="AI2170" s="29">
        <v>3.6</v>
      </c>
      <c r="AJ2170" s="29">
        <v>8.3479999999999995E-3</v>
      </c>
      <c r="AK2170" s="29">
        <v>0</v>
      </c>
      <c r="AL2170" s="29">
        <v>0</v>
      </c>
      <c r="AM2170" s="29" t="s">
        <v>28</v>
      </c>
      <c r="AN2170" s="44" t="s">
        <v>27</v>
      </c>
      <c r="AO2170" s="29" t="s">
        <v>28</v>
      </c>
      <c r="AP2170" s="29">
        <v>1</v>
      </c>
      <c r="AQ2170" s="29">
        <v>350</v>
      </c>
      <c r="AR2170" s="29">
        <v>265</v>
      </c>
      <c r="AS2170" s="29">
        <v>90</v>
      </c>
      <c r="AT2170" s="29">
        <v>3.6</v>
      </c>
      <c r="AU2170" s="144">
        <v>8.3479999999999995E-3</v>
      </c>
      <c r="AV2170" s="36" t="s">
        <v>28</v>
      </c>
      <c r="AW2170" s="102">
        <v>42786</v>
      </c>
      <c r="AX2170" s="129" t="s">
        <v>33</v>
      </c>
      <c r="AY2170" s="106">
        <v>11</v>
      </c>
      <c r="BD2170" t="s">
        <v>1547</v>
      </c>
      <c r="BE2170" t="s">
        <v>4551</v>
      </c>
      <c r="BF2170" t="s">
        <v>4762</v>
      </c>
      <c r="BH2170" t="str">
        <f t="shared" si="470"/>
        <v/>
      </c>
      <c r="BJ2170" t="str">
        <f t="shared" si="471"/>
        <v>OK</v>
      </c>
      <c r="BK2170" s="130" t="s">
        <v>5302</v>
      </c>
      <c r="BL2170" s="130" t="e">
        <v>#VALUE!</v>
      </c>
      <c r="BM2170" s="131" t="s">
        <v>33</v>
      </c>
      <c r="BN2170" s="131" t="e">
        <v>#VALUE!</v>
      </c>
      <c r="BO2170" t="e">
        <v>#N/A</v>
      </c>
      <c r="BP2170">
        <v>0</v>
      </c>
    </row>
    <row r="2171" spans="1:68" ht="25.2" x14ac:dyDescent="0.3">
      <c r="A2171" s="1"/>
      <c r="B2171" s="47">
        <v>1896</v>
      </c>
      <c r="C2171" s="45">
        <v>1087159</v>
      </c>
      <c r="D2171" s="37"/>
      <c r="E2171" s="37"/>
      <c r="F2171" s="39" t="s">
        <v>1565</v>
      </c>
      <c r="G2171" s="29" t="s">
        <v>31</v>
      </c>
      <c r="H2171" s="70" t="s">
        <v>4779</v>
      </c>
      <c r="I2171" s="148" t="s">
        <v>32</v>
      </c>
      <c r="J2171" s="147" t="s">
        <v>33</v>
      </c>
      <c r="K2171" s="147">
        <v>45016</v>
      </c>
      <c r="L2171" s="148" t="s">
        <v>32</v>
      </c>
      <c r="M2171" s="147">
        <v>42410</v>
      </c>
      <c r="N2171" s="29" t="str">
        <f t="shared" si="463"/>
        <v/>
      </c>
      <c r="O2171" s="29" t="str">
        <f t="shared" si="464"/>
        <v/>
      </c>
      <c r="P2171" s="29" t="str">
        <f t="shared" si="465"/>
        <v/>
      </c>
      <c r="Q2171" s="29" t="str">
        <f t="shared" si="466"/>
        <v/>
      </c>
      <c r="R2171" s="29" t="str">
        <f t="shared" si="467"/>
        <v/>
      </c>
      <c r="S2171" s="29" t="str">
        <f t="shared" si="468"/>
        <v/>
      </c>
      <c r="T2171" s="29" t="str">
        <f t="shared" si="469"/>
        <v/>
      </c>
      <c r="U2171" s="29"/>
      <c r="V2171" s="29"/>
      <c r="W2171" s="38" t="s">
        <v>1447</v>
      </c>
      <c r="X2171" s="37" t="s">
        <v>158</v>
      </c>
      <c r="Y2171" s="146">
        <v>8218</v>
      </c>
      <c r="Z2171" s="33">
        <v>10519</v>
      </c>
      <c r="AA2171" s="34">
        <f t="shared" si="460"/>
        <v>0.28000000000000003</v>
      </c>
      <c r="AB2171" s="33">
        <f t="shared" si="472"/>
        <v>10519</v>
      </c>
      <c r="AC2171" s="34">
        <f t="shared" si="461"/>
        <v>0.2799951462640618</v>
      </c>
      <c r="AD2171" s="145">
        <f t="shared" si="473"/>
        <v>8765.8330000000005</v>
      </c>
      <c r="AE2171" s="105">
        <v>6848.3329999999996</v>
      </c>
      <c r="AF2171" s="34" t="s">
        <v>36</v>
      </c>
      <c r="AG2171" s="34" t="s">
        <v>36</v>
      </c>
      <c r="AH2171" s="34" t="s">
        <v>36</v>
      </c>
      <c r="AI2171" s="29">
        <v>0.1</v>
      </c>
      <c r="AJ2171" s="29">
        <v>7.5199999999999996E-4</v>
      </c>
      <c r="AK2171" s="29">
        <v>11</v>
      </c>
      <c r="AL2171" s="29">
        <v>0</v>
      </c>
      <c r="AM2171" s="29" t="s">
        <v>28</v>
      </c>
      <c r="AN2171" s="158" t="s">
        <v>28</v>
      </c>
      <c r="AO2171" s="29" t="s">
        <v>28</v>
      </c>
      <c r="AP2171" s="29">
        <v>1</v>
      </c>
      <c r="AQ2171" s="29">
        <v>165</v>
      </c>
      <c r="AR2171" s="29">
        <v>120</v>
      </c>
      <c r="AS2171" s="29">
        <v>38</v>
      </c>
      <c r="AT2171" s="29">
        <v>0.1</v>
      </c>
      <c r="AU2171" s="144">
        <v>7.5199999999999996E-4</v>
      </c>
      <c r="AV2171" s="36" t="s">
        <v>28</v>
      </c>
      <c r="AW2171" s="102">
        <v>42786</v>
      </c>
      <c r="AX2171" s="129" t="s">
        <v>33</v>
      </c>
      <c r="AY2171" s="106">
        <v>15</v>
      </c>
      <c r="BD2171" t="s">
        <v>1547</v>
      </c>
      <c r="BE2171" t="s">
        <v>4551</v>
      </c>
      <c r="BF2171" t="s">
        <v>4747</v>
      </c>
      <c r="BH2171" t="str">
        <f t="shared" si="470"/>
        <v>AV</v>
      </c>
      <c r="BJ2171" t="str">
        <f t="shared" si="471"/>
        <v>OK</v>
      </c>
      <c r="BK2171" s="130">
        <v>10519</v>
      </c>
      <c r="BL2171" s="130" t="s">
        <v>37</v>
      </c>
      <c r="BM2171" s="131" t="s">
        <v>33</v>
      </c>
      <c r="BN2171" s="131" t="e">
        <v>#VALUE!</v>
      </c>
      <c r="BO2171">
        <v>10519</v>
      </c>
      <c r="BP2171">
        <v>8</v>
      </c>
    </row>
    <row r="2172" spans="1:68" x14ac:dyDescent="0.3">
      <c r="A2172" s="1"/>
      <c r="B2172" s="47">
        <v>1897</v>
      </c>
      <c r="C2172" s="45">
        <v>1087160</v>
      </c>
      <c r="D2172" s="37"/>
      <c r="E2172" s="37"/>
      <c r="F2172" s="39" t="s">
        <v>1566</v>
      </c>
      <c r="G2172" s="29" t="s">
        <v>31</v>
      </c>
      <c r="H2172" s="148"/>
      <c r="I2172" s="148" t="s">
        <v>32</v>
      </c>
      <c r="J2172" s="147" t="s">
        <v>33</v>
      </c>
      <c r="K2172" s="147">
        <v>45016</v>
      </c>
      <c r="L2172" s="148" t="s">
        <v>32</v>
      </c>
      <c r="M2172" s="147">
        <v>42410</v>
      </c>
      <c r="N2172" s="29" t="str">
        <f t="shared" si="463"/>
        <v/>
      </c>
      <c r="O2172" s="29" t="str">
        <f t="shared" si="464"/>
        <v/>
      </c>
      <c r="P2172" s="29" t="str">
        <f t="shared" si="465"/>
        <v/>
      </c>
      <c r="Q2172" s="29" t="str">
        <f t="shared" si="466"/>
        <v/>
      </c>
      <c r="R2172" s="29" t="str">
        <f t="shared" si="467"/>
        <v/>
      </c>
      <c r="S2172" s="29" t="str">
        <f t="shared" si="468"/>
        <v/>
      </c>
      <c r="T2172" s="29" t="str">
        <f t="shared" si="469"/>
        <v/>
      </c>
      <c r="U2172" s="29"/>
      <c r="V2172" s="29"/>
      <c r="W2172" s="38" t="s">
        <v>1447</v>
      </c>
      <c r="X2172" s="37" t="s">
        <v>158</v>
      </c>
      <c r="Y2172" s="146">
        <v>32889</v>
      </c>
      <c r="Z2172" s="33">
        <v>42098</v>
      </c>
      <c r="AA2172" s="34">
        <f t="shared" si="460"/>
        <v>0.28000000000000003</v>
      </c>
      <c r="AB2172" s="33">
        <f t="shared" si="472"/>
        <v>42098</v>
      </c>
      <c r="AC2172" s="34">
        <f t="shared" si="461"/>
        <v>0.28000244458633589</v>
      </c>
      <c r="AD2172" s="145">
        <f t="shared" si="473"/>
        <v>35081.667000000001</v>
      </c>
      <c r="AE2172" s="105">
        <v>27407.5</v>
      </c>
      <c r="AF2172" s="34" t="s">
        <v>36</v>
      </c>
      <c r="AG2172" s="34" t="s">
        <v>36</v>
      </c>
      <c r="AH2172" s="34" t="s">
        <v>36</v>
      </c>
      <c r="AI2172" s="29">
        <v>0.1</v>
      </c>
      <c r="AJ2172" s="29">
        <v>7.5199999999999996E-4</v>
      </c>
      <c r="AK2172" s="29">
        <v>0</v>
      </c>
      <c r="AL2172" s="29">
        <v>0</v>
      </c>
      <c r="AM2172" s="29" t="s">
        <v>28</v>
      </c>
      <c r="AN2172" s="44" t="s">
        <v>27</v>
      </c>
      <c r="AO2172" s="29" t="s">
        <v>28</v>
      </c>
      <c r="AP2172" s="29">
        <v>1</v>
      </c>
      <c r="AQ2172" s="29">
        <v>165</v>
      </c>
      <c r="AR2172" s="29">
        <v>120</v>
      </c>
      <c r="AS2172" s="29">
        <v>38</v>
      </c>
      <c r="AT2172" s="29">
        <v>0.15</v>
      </c>
      <c r="AU2172" s="144">
        <v>7.5199999999999996E-4</v>
      </c>
      <c r="AV2172" s="36" t="s">
        <v>28</v>
      </c>
      <c r="AW2172" s="102">
        <v>42786</v>
      </c>
      <c r="AX2172" s="129" t="s">
        <v>33</v>
      </c>
      <c r="AY2172" s="106">
        <v>5</v>
      </c>
      <c r="BD2172" t="s">
        <v>4553</v>
      </c>
      <c r="BE2172" t="s">
        <v>4543</v>
      </c>
      <c r="BF2172" t="s">
        <v>4761</v>
      </c>
      <c r="BH2172" t="str">
        <f t="shared" si="470"/>
        <v/>
      </c>
      <c r="BJ2172" t="str">
        <f t="shared" si="471"/>
        <v>OK</v>
      </c>
      <c r="BK2172" s="130" t="s">
        <v>5302</v>
      </c>
      <c r="BL2172" s="130" t="e">
        <v>#VALUE!</v>
      </c>
      <c r="BM2172" s="131" t="s">
        <v>33</v>
      </c>
      <c r="BN2172" s="131" t="e">
        <v>#VALUE!</v>
      </c>
      <c r="BO2172" t="e">
        <v>#N/A</v>
      </c>
      <c r="BP2172">
        <v>0</v>
      </c>
    </row>
    <row r="2173" spans="1:68" x14ac:dyDescent="0.3">
      <c r="A2173" s="1"/>
      <c r="B2173" s="47">
        <v>1898</v>
      </c>
      <c r="C2173" s="45">
        <v>1087165</v>
      </c>
      <c r="D2173" s="37"/>
      <c r="E2173" s="37"/>
      <c r="F2173" s="39" t="s">
        <v>1567</v>
      </c>
      <c r="G2173" s="29" t="s">
        <v>31</v>
      </c>
      <c r="H2173" s="148"/>
      <c r="I2173" s="148" t="s">
        <v>32</v>
      </c>
      <c r="J2173" s="147" t="s">
        <v>33</v>
      </c>
      <c r="K2173" s="147">
        <v>45016</v>
      </c>
      <c r="L2173" s="148" t="s">
        <v>32</v>
      </c>
      <c r="M2173" s="147">
        <v>42410</v>
      </c>
      <c r="N2173" s="29" t="str">
        <f t="shared" si="463"/>
        <v/>
      </c>
      <c r="O2173" s="29" t="str">
        <f t="shared" si="464"/>
        <v/>
      </c>
      <c r="P2173" s="29" t="str">
        <f t="shared" si="465"/>
        <v/>
      </c>
      <c r="Q2173" s="29" t="str">
        <f t="shared" si="466"/>
        <v/>
      </c>
      <c r="R2173" s="29" t="str">
        <f t="shared" si="467"/>
        <v/>
      </c>
      <c r="S2173" s="29" t="str">
        <f t="shared" si="468"/>
        <v/>
      </c>
      <c r="T2173" s="29" t="str">
        <f t="shared" si="469"/>
        <v/>
      </c>
      <c r="U2173" s="29"/>
      <c r="V2173" s="29"/>
      <c r="W2173" s="38" t="s">
        <v>1447</v>
      </c>
      <c r="X2173" s="37" t="s">
        <v>366</v>
      </c>
      <c r="Y2173" s="146">
        <v>31582</v>
      </c>
      <c r="Z2173" s="33">
        <v>40425</v>
      </c>
      <c r="AA2173" s="34">
        <f t="shared" si="460"/>
        <v>0.28000000000000003</v>
      </c>
      <c r="AB2173" s="33">
        <f t="shared" si="472"/>
        <v>40425</v>
      </c>
      <c r="AC2173" s="34">
        <f t="shared" si="461"/>
        <v>0.28000128275601655</v>
      </c>
      <c r="AD2173" s="145">
        <f t="shared" si="473"/>
        <v>33687.5</v>
      </c>
      <c r="AE2173" s="105">
        <v>26318.332999999999</v>
      </c>
      <c r="AF2173" s="34" t="s">
        <v>36</v>
      </c>
      <c r="AG2173" s="34" t="s">
        <v>36</v>
      </c>
      <c r="AH2173" s="34" t="s">
        <v>36</v>
      </c>
      <c r="AI2173" s="29">
        <v>0.25</v>
      </c>
      <c r="AJ2173" s="29">
        <v>1.8000000000000001E-4</v>
      </c>
      <c r="AK2173" s="29">
        <v>0</v>
      </c>
      <c r="AL2173" s="29">
        <v>0</v>
      </c>
      <c r="AM2173" s="29" t="s">
        <v>28</v>
      </c>
      <c r="AN2173" s="44" t="s">
        <v>27</v>
      </c>
      <c r="AO2173" s="29" t="s">
        <v>28</v>
      </c>
      <c r="AP2173" s="29">
        <v>1</v>
      </c>
      <c r="AQ2173" s="29">
        <v>245</v>
      </c>
      <c r="AR2173" s="29">
        <v>165</v>
      </c>
      <c r="AS2173" s="29">
        <v>42</v>
      </c>
      <c r="AT2173" s="29">
        <v>0.25</v>
      </c>
      <c r="AU2173" s="144">
        <v>1.6980000000000001E-3</v>
      </c>
      <c r="AV2173" s="36" t="s">
        <v>28</v>
      </c>
      <c r="AW2173" s="102">
        <v>42786</v>
      </c>
      <c r="AX2173" s="129" t="s">
        <v>33</v>
      </c>
      <c r="AY2173" s="106">
        <v>1</v>
      </c>
      <c r="BD2173" t="s">
        <v>1547</v>
      </c>
      <c r="BE2173" t="s">
        <v>4551</v>
      </c>
      <c r="BF2173" t="s">
        <v>4740</v>
      </c>
      <c r="BH2173" t="str">
        <f t="shared" si="470"/>
        <v/>
      </c>
      <c r="BJ2173" t="str">
        <f t="shared" si="471"/>
        <v>OK</v>
      </c>
      <c r="BK2173" s="130" t="s">
        <v>5302</v>
      </c>
      <c r="BL2173" s="130" t="e">
        <v>#VALUE!</v>
      </c>
      <c r="BM2173" s="131" t="s">
        <v>33</v>
      </c>
      <c r="BN2173" s="131" t="e">
        <v>#VALUE!</v>
      </c>
      <c r="BO2173" t="e">
        <v>#N/A</v>
      </c>
      <c r="BP2173">
        <v>0</v>
      </c>
    </row>
    <row r="2174" spans="1:68" x14ac:dyDescent="0.3">
      <c r="A2174" s="1"/>
      <c r="B2174" s="47">
        <v>1899</v>
      </c>
      <c r="C2174" s="45">
        <v>1047846</v>
      </c>
      <c r="D2174" s="43" t="s">
        <v>33</v>
      </c>
      <c r="E2174" s="43"/>
      <c r="F2174" s="31" t="s">
        <v>1568</v>
      </c>
      <c r="G2174" s="29" t="s">
        <v>58</v>
      </c>
      <c r="H2174" s="70" t="s">
        <v>69</v>
      </c>
      <c r="I2174" s="148" t="s">
        <v>32</v>
      </c>
      <c r="J2174" s="147" t="s">
        <v>4055</v>
      </c>
      <c r="K2174" s="148">
        <v>0</v>
      </c>
      <c r="L2174" s="148" t="s">
        <v>32</v>
      </c>
      <c r="M2174" s="147">
        <v>42457</v>
      </c>
      <c r="N2174" s="29" t="str">
        <f t="shared" si="463"/>
        <v/>
      </c>
      <c r="O2174" s="29" t="str">
        <f t="shared" si="464"/>
        <v/>
      </c>
      <c r="P2174" s="29" t="str">
        <f t="shared" si="465"/>
        <v/>
      </c>
      <c r="Q2174" s="29" t="str">
        <f t="shared" si="466"/>
        <v/>
      </c>
      <c r="R2174" s="29" t="str">
        <f t="shared" si="467"/>
        <v/>
      </c>
      <c r="S2174" s="29" t="str">
        <f t="shared" si="468"/>
        <v/>
      </c>
      <c r="T2174" s="29" t="str">
        <f t="shared" si="469"/>
        <v/>
      </c>
      <c r="U2174" s="46" t="s">
        <v>33</v>
      </c>
      <c r="V2174" s="46"/>
      <c r="W2174" s="38" t="s">
        <v>1447</v>
      </c>
      <c r="X2174" s="29" t="s">
        <v>158</v>
      </c>
      <c r="Y2174" s="146">
        <v>13159</v>
      </c>
      <c r="Z2174" s="33">
        <v>16844</v>
      </c>
      <c r="AA2174" s="34">
        <f t="shared" si="460"/>
        <v>0.28000000000000003</v>
      </c>
      <c r="AB2174" s="33">
        <f t="shared" si="472"/>
        <v>16844</v>
      </c>
      <c r="AC2174" s="34">
        <f t="shared" si="461"/>
        <v>0.28003654624322644</v>
      </c>
      <c r="AD2174" s="145">
        <f t="shared" si="473"/>
        <v>14036.666999999999</v>
      </c>
      <c r="AE2174" s="105">
        <v>10965.833000000001</v>
      </c>
      <c r="AF2174" s="34" t="s">
        <v>138</v>
      </c>
      <c r="AG2174" s="34" t="s">
        <v>138</v>
      </c>
      <c r="AH2174" s="34" t="s">
        <v>138</v>
      </c>
      <c r="AI2174" s="29">
        <v>7.5999999999999998E-2</v>
      </c>
      <c r="AJ2174" s="29">
        <v>2.33E-4</v>
      </c>
      <c r="AK2174" s="29">
        <v>0</v>
      </c>
      <c r="AL2174" s="29">
        <v>0</v>
      </c>
      <c r="AM2174" s="29" t="s">
        <v>28</v>
      </c>
      <c r="AN2174" s="44" t="s">
        <v>27</v>
      </c>
      <c r="AO2174" s="29" t="s">
        <v>27</v>
      </c>
      <c r="AP2174" s="29">
        <v>1</v>
      </c>
      <c r="AQ2174" s="29"/>
      <c r="AR2174" s="29"/>
      <c r="AS2174" s="29"/>
      <c r="AT2174" s="29"/>
      <c r="AU2174" s="144"/>
      <c r="AV2174" s="36" t="s">
        <v>28</v>
      </c>
      <c r="AW2174" s="102" t="s">
        <v>33</v>
      </c>
      <c r="AX2174" s="129" t="s">
        <v>33</v>
      </c>
      <c r="AY2174" s="106" t="e">
        <v>#N/A</v>
      </c>
      <c r="BD2174" t="s">
        <v>1549</v>
      </c>
      <c r="BE2174" t="s">
        <v>4547</v>
      </c>
      <c r="BF2174" t="s">
        <v>4751</v>
      </c>
      <c r="BH2174" t="str">
        <f t="shared" si="470"/>
        <v/>
      </c>
      <c r="BJ2174" t="str">
        <f t="shared" si="471"/>
        <v>OK</v>
      </c>
      <c r="BK2174" s="130" t="s">
        <v>5302</v>
      </c>
      <c r="BL2174" s="130" t="e">
        <v>#VALUE!</v>
      </c>
      <c r="BM2174" s="131" t="s">
        <v>33</v>
      </c>
      <c r="BN2174" s="131" t="e">
        <v>#VALUE!</v>
      </c>
      <c r="BO2174" t="e">
        <v>#N/A</v>
      </c>
      <c r="BP2174">
        <v>0</v>
      </c>
    </row>
    <row r="2175" spans="1:68" x14ac:dyDescent="0.3">
      <c r="A2175" s="1"/>
      <c r="B2175" s="47">
        <v>1900</v>
      </c>
      <c r="C2175" s="45">
        <v>1088331</v>
      </c>
      <c r="D2175" s="29">
        <v>1058426</v>
      </c>
      <c r="E2175" s="29"/>
      <c r="F2175" s="52" t="s">
        <v>1569</v>
      </c>
      <c r="G2175" s="29" t="s">
        <v>31</v>
      </c>
      <c r="H2175" s="148"/>
      <c r="I2175" s="148" t="s">
        <v>32</v>
      </c>
      <c r="J2175" s="147" t="s">
        <v>33</v>
      </c>
      <c r="K2175" s="148">
        <v>0</v>
      </c>
      <c r="L2175" s="148" t="s">
        <v>32</v>
      </c>
      <c r="M2175" s="147" t="s">
        <v>33</v>
      </c>
      <c r="N2175" s="29">
        <f t="shared" si="463"/>
        <v>1058426</v>
      </c>
      <c r="O2175" s="29" t="str">
        <f t="shared" si="464"/>
        <v/>
      </c>
      <c r="P2175" s="29" t="str">
        <f t="shared" si="465"/>
        <v/>
      </c>
      <c r="Q2175" s="29" t="str">
        <f t="shared" si="466"/>
        <v/>
      </c>
      <c r="R2175" s="29" t="str">
        <f t="shared" si="467"/>
        <v/>
      </c>
      <c r="S2175" s="29" t="str">
        <f t="shared" si="468"/>
        <v/>
      </c>
      <c r="T2175" s="29" t="str">
        <f t="shared" si="469"/>
        <v/>
      </c>
      <c r="U2175" s="29"/>
      <c r="V2175" s="29"/>
      <c r="W2175" s="30" t="s">
        <v>1447</v>
      </c>
      <c r="X2175" s="29" t="s">
        <v>158</v>
      </c>
      <c r="Y2175" s="146">
        <v>11618</v>
      </c>
      <c r="Z2175" s="33">
        <v>14871</v>
      </c>
      <c r="AA2175" s="34">
        <f t="shared" si="460"/>
        <v>0.28000000000000003</v>
      </c>
      <c r="AB2175" s="33">
        <f t="shared" si="472"/>
        <v>14871</v>
      </c>
      <c r="AC2175" s="34">
        <f t="shared" si="461"/>
        <v>0.27999651299719364</v>
      </c>
      <c r="AD2175" s="145">
        <f t="shared" si="473"/>
        <v>12392.5</v>
      </c>
      <c r="AE2175" s="105">
        <v>9681.6669999999995</v>
      </c>
      <c r="AF2175" s="34" t="s">
        <v>36</v>
      </c>
      <c r="AG2175" s="34" t="s">
        <v>36</v>
      </c>
      <c r="AH2175" s="34" t="s">
        <v>36</v>
      </c>
      <c r="AI2175" s="29">
        <v>0.55000000000000004</v>
      </c>
      <c r="AJ2175" s="29">
        <v>2.1450000000000002E-3</v>
      </c>
      <c r="AK2175" s="29">
        <v>0</v>
      </c>
      <c r="AL2175" s="29">
        <v>0</v>
      </c>
      <c r="AM2175" s="29" t="s">
        <v>28</v>
      </c>
      <c r="AN2175" s="44" t="s">
        <v>27</v>
      </c>
      <c r="AO2175" s="29" t="s">
        <v>28</v>
      </c>
      <c r="AP2175" s="29">
        <v>1</v>
      </c>
      <c r="AQ2175" s="29">
        <v>390</v>
      </c>
      <c r="AR2175" s="29">
        <v>55</v>
      </c>
      <c r="AS2175" s="29">
        <v>100</v>
      </c>
      <c r="AT2175" s="29">
        <v>0.55000000000000004</v>
      </c>
      <c r="AU2175" s="144">
        <v>2.1450000000000002E-3</v>
      </c>
      <c r="AV2175" s="36" t="s">
        <v>28</v>
      </c>
      <c r="AW2175" s="102">
        <v>43234</v>
      </c>
      <c r="AX2175" s="129" t="s">
        <v>33</v>
      </c>
      <c r="AY2175" s="106">
        <v>572</v>
      </c>
      <c r="BD2175" t="s">
        <v>399</v>
      </c>
      <c r="BE2175" t="s">
        <v>4390</v>
      </c>
      <c r="BF2175" t="s">
        <v>4740</v>
      </c>
      <c r="BH2175" t="str">
        <f t="shared" si="470"/>
        <v/>
      </c>
      <c r="BJ2175" t="str">
        <f t="shared" si="471"/>
        <v>OK</v>
      </c>
      <c r="BK2175" s="130" t="s">
        <v>5302</v>
      </c>
      <c r="BL2175" s="130" t="e">
        <v>#VALUE!</v>
      </c>
      <c r="BM2175" s="131">
        <v>14871</v>
      </c>
      <c r="BN2175" s="131" t="s">
        <v>37</v>
      </c>
      <c r="BO2175" t="e">
        <v>#N/A</v>
      </c>
      <c r="BP2175">
        <v>4</v>
      </c>
    </row>
    <row r="2176" spans="1:68" ht="25.2" x14ac:dyDescent="0.3">
      <c r="A2176" s="1"/>
      <c r="B2176" s="47">
        <v>1901</v>
      </c>
      <c r="C2176" s="45">
        <v>1089086</v>
      </c>
      <c r="D2176" s="41"/>
      <c r="E2176" s="41"/>
      <c r="F2176" s="39" t="s">
        <v>1570</v>
      </c>
      <c r="G2176" s="29" t="s">
        <v>31</v>
      </c>
      <c r="H2176" s="148"/>
      <c r="I2176" s="148" t="s">
        <v>32</v>
      </c>
      <c r="J2176" s="147" t="s">
        <v>33</v>
      </c>
      <c r="K2176" s="148">
        <v>0</v>
      </c>
      <c r="L2176" s="148" t="s">
        <v>32</v>
      </c>
      <c r="M2176" s="147" t="s">
        <v>33</v>
      </c>
      <c r="N2176" s="29" t="str">
        <f t="shared" si="463"/>
        <v/>
      </c>
      <c r="O2176" s="29" t="str">
        <f t="shared" si="464"/>
        <v/>
      </c>
      <c r="P2176" s="29" t="str">
        <f t="shared" si="465"/>
        <v/>
      </c>
      <c r="Q2176" s="29" t="str">
        <f t="shared" si="466"/>
        <v/>
      </c>
      <c r="R2176" s="29" t="str">
        <f t="shared" si="467"/>
        <v/>
      </c>
      <c r="S2176" s="29" t="str">
        <f t="shared" si="468"/>
        <v/>
      </c>
      <c r="T2176" s="29" t="str">
        <f t="shared" si="469"/>
        <v/>
      </c>
      <c r="U2176" s="42"/>
      <c r="V2176" s="42"/>
      <c r="W2176" s="38" t="s">
        <v>1447</v>
      </c>
      <c r="X2176" s="29" t="s">
        <v>158</v>
      </c>
      <c r="Y2176" s="146">
        <v>17295</v>
      </c>
      <c r="Z2176" s="33">
        <v>22138</v>
      </c>
      <c r="AA2176" s="34">
        <f t="shared" ref="AA2176:AA2228" si="474">ROUND(Z2176/Y2176-1,3)</f>
        <v>0.28000000000000003</v>
      </c>
      <c r="AB2176" s="33">
        <f t="shared" si="472"/>
        <v>22138</v>
      </c>
      <c r="AC2176" s="34">
        <f t="shared" ref="AC2176:AC2228" si="475">(AD2176-AE2176)/AE2176</f>
        <v>0.28002310494362526</v>
      </c>
      <c r="AD2176" s="145">
        <f t="shared" si="473"/>
        <v>18448.332999999999</v>
      </c>
      <c r="AE2176" s="105">
        <v>14412.5</v>
      </c>
      <c r="AF2176" s="34" t="s">
        <v>36</v>
      </c>
      <c r="AG2176" s="34" t="s">
        <v>36</v>
      </c>
      <c r="AH2176" s="34" t="s">
        <v>36</v>
      </c>
      <c r="AI2176" s="29">
        <v>0.8</v>
      </c>
      <c r="AJ2176" s="29">
        <v>2.7299999999999998E-3</v>
      </c>
      <c r="AK2176" s="29">
        <v>0</v>
      </c>
      <c r="AL2176" s="29">
        <v>0</v>
      </c>
      <c r="AM2176" s="29" t="s">
        <v>28</v>
      </c>
      <c r="AN2176" s="44" t="s">
        <v>27</v>
      </c>
      <c r="AO2176" s="29" t="s">
        <v>28</v>
      </c>
      <c r="AP2176" s="29">
        <v>1</v>
      </c>
      <c r="AQ2176" s="29">
        <v>390</v>
      </c>
      <c r="AR2176" s="29">
        <v>70</v>
      </c>
      <c r="AS2176" s="29">
        <v>100</v>
      </c>
      <c r="AT2176" s="29">
        <v>0.8</v>
      </c>
      <c r="AU2176" s="144">
        <v>2.7299999999999998E-3</v>
      </c>
      <c r="AV2176" s="36" t="s">
        <v>28</v>
      </c>
      <c r="AW2176" s="102">
        <v>43027</v>
      </c>
      <c r="AX2176" s="129" t="s">
        <v>33</v>
      </c>
      <c r="AY2176" s="106">
        <v>36</v>
      </c>
      <c r="BD2176" t="s">
        <v>399</v>
      </c>
      <c r="BE2176" t="s">
        <v>4390</v>
      </c>
      <c r="BF2176" t="s">
        <v>4740</v>
      </c>
      <c r="BH2176" t="str">
        <f t="shared" si="470"/>
        <v/>
      </c>
      <c r="BJ2176" t="str">
        <f t="shared" si="471"/>
        <v>OK</v>
      </c>
      <c r="BK2176" s="130" t="s">
        <v>5302</v>
      </c>
      <c r="BL2176" s="130" t="e">
        <v>#VALUE!</v>
      </c>
      <c r="BM2176" s="131" t="s">
        <v>33</v>
      </c>
      <c r="BN2176" s="131" t="e">
        <v>#VALUE!</v>
      </c>
      <c r="BO2176" t="e">
        <v>#N/A</v>
      </c>
      <c r="BP2176">
        <v>0</v>
      </c>
    </row>
    <row r="2177" spans="1:68" x14ac:dyDescent="0.3">
      <c r="A2177" s="1"/>
      <c r="B2177" s="47">
        <v>1902</v>
      </c>
      <c r="C2177" s="45">
        <v>1089087</v>
      </c>
      <c r="D2177" s="41"/>
      <c r="E2177" s="41"/>
      <c r="F2177" s="39" t="s">
        <v>1571</v>
      </c>
      <c r="G2177" s="29" t="s">
        <v>31</v>
      </c>
      <c r="H2177" s="148"/>
      <c r="I2177" s="148" t="s">
        <v>32</v>
      </c>
      <c r="J2177" s="147" t="s">
        <v>33</v>
      </c>
      <c r="K2177" s="148">
        <v>0</v>
      </c>
      <c r="L2177" s="148" t="s">
        <v>32</v>
      </c>
      <c r="M2177" s="147" t="s">
        <v>33</v>
      </c>
      <c r="N2177" s="29" t="str">
        <f t="shared" si="463"/>
        <v/>
      </c>
      <c r="O2177" s="29" t="str">
        <f t="shared" si="464"/>
        <v/>
      </c>
      <c r="P2177" s="29" t="str">
        <f t="shared" si="465"/>
        <v/>
      </c>
      <c r="Q2177" s="29" t="str">
        <f t="shared" si="466"/>
        <v/>
      </c>
      <c r="R2177" s="29" t="str">
        <f t="shared" si="467"/>
        <v/>
      </c>
      <c r="S2177" s="29" t="str">
        <f t="shared" si="468"/>
        <v/>
      </c>
      <c r="T2177" s="29" t="str">
        <f t="shared" si="469"/>
        <v/>
      </c>
      <c r="U2177" s="42"/>
      <c r="V2177" s="42"/>
      <c r="W2177" s="38" t="s">
        <v>1447</v>
      </c>
      <c r="X2177" s="29" t="s">
        <v>158</v>
      </c>
      <c r="Y2177" s="146">
        <v>17295</v>
      </c>
      <c r="Z2177" s="33">
        <v>22138</v>
      </c>
      <c r="AA2177" s="34">
        <f t="shared" si="474"/>
        <v>0.28000000000000003</v>
      </c>
      <c r="AB2177" s="33">
        <f t="shared" si="472"/>
        <v>22138</v>
      </c>
      <c r="AC2177" s="34">
        <f t="shared" si="475"/>
        <v>0.28002310494362526</v>
      </c>
      <c r="AD2177" s="145">
        <f t="shared" si="473"/>
        <v>18448.332999999999</v>
      </c>
      <c r="AE2177" s="105">
        <v>14412.5</v>
      </c>
      <c r="AF2177" s="34" t="s">
        <v>36</v>
      </c>
      <c r="AG2177" s="34" t="s">
        <v>36</v>
      </c>
      <c r="AH2177" s="34" t="s">
        <v>36</v>
      </c>
      <c r="AI2177" s="29">
        <v>0.8</v>
      </c>
      <c r="AJ2177" s="29">
        <v>2.7299999999999998E-3</v>
      </c>
      <c r="AK2177" s="29">
        <v>0</v>
      </c>
      <c r="AL2177" s="29">
        <v>0</v>
      </c>
      <c r="AM2177" s="29" t="s">
        <v>28</v>
      </c>
      <c r="AN2177" s="44" t="s">
        <v>27</v>
      </c>
      <c r="AO2177" s="29" t="s">
        <v>28</v>
      </c>
      <c r="AP2177" s="29">
        <v>1</v>
      </c>
      <c r="AQ2177" s="29">
        <v>390</v>
      </c>
      <c r="AR2177" s="29">
        <v>70</v>
      </c>
      <c r="AS2177" s="29">
        <v>100</v>
      </c>
      <c r="AT2177" s="29">
        <v>0.8</v>
      </c>
      <c r="AU2177" s="144">
        <v>2.7299999999999998E-3</v>
      </c>
      <c r="AV2177" s="36" t="s">
        <v>28</v>
      </c>
      <c r="AW2177" s="102">
        <v>43027</v>
      </c>
      <c r="AX2177" s="129" t="s">
        <v>33</v>
      </c>
      <c r="AY2177" s="106">
        <v>41</v>
      </c>
      <c r="BD2177" t="s">
        <v>399</v>
      </c>
      <c r="BE2177" t="s">
        <v>4346</v>
      </c>
      <c r="BF2177" t="s">
        <v>4740</v>
      </c>
      <c r="BH2177" t="str">
        <f t="shared" si="470"/>
        <v/>
      </c>
      <c r="BJ2177" t="str">
        <f t="shared" si="471"/>
        <v>OK</v>
      </c>
      <c r="BK2177" s="130" t="s">
        <v>5302</v>
      </c>
      <c r="BL2177" s="130" t="e">
        <v>#VALUE!</v>
      </c>
      <c r="BM2177" s="131" t="s">
        <v>33</v>
      </c>
      <c r="BN2177" s="131" t="e">
        <v>#VALUE!</v>
      </c>
      <c r="BO2177" t="e">
        <v>#N/A</v>
      </c>
      <c r="BP2177">
        <v>2</v>
      </c>
    </row>
    <row r="2178" spans="1:68" ht="25.2" x14ac:dyDescent="0.3">
      <c r="A2178" s="1"/>
      <c r="B2178" s="47">
        <v>1903</v>
      </c>
      <c r="C2178" s="45">
        <v>1089088</v>
      </c>
      <c r="D2178" s="41"/>
      <c r="E2178" s="41"/>
      <c r="F2178" s="31" t="s">
        <v>1572</v>
      </c>
      <c r="G2178" s="29" t="s">
        <v>92</v>
      </c>
      <c r="H2178" s="70" t="s">
        <v>4779</v>
      </c>
      <c r="I2178" s="148" t="s">
        <v>32</v>
      </c>
      <c r="J2178" s="147" t="s">
        <v>33</v>
      </c>
      <c r="K2178" s="148">
        <v>0</v>
      </c>
      <c r="L2178" s="148" t="s">
        <v>32</v>
      </c>
      <c r="M2178" s="147" t="s">
        <v>33</v>
      </c>
      <c r="N2178" s="29" t="str">
        <f t="shared" si="463"/>
        <v/>
      </c>
      <c r="O2178" s="29" t="str">
        <f t="shared" si="464"/>
        <v/>
      </c>
      <c r="P2178" s="29" t="str">
        <f t="shared" si="465"/>
        <v/>
      </c>
      <c r="Q2178" s="29" t="str">
        <f t="shared" si="466"/>
        <v/>
      </c>
      <c r="R2178" s="29" t="str">
        <f t="shared" si="467"/>
        <v/>
      </c>
      <c r="S2178" s="29" t="str">
        <f t="shared" si="468"/>
        <v/>
      </c>
      <c r="T2178" s="29" t="str">
        <f t="shared" si="469"/>
        <v/>
      </c>
      <c r="U2178" s="42"/>
      <c r="V2178" s="42"/>
      <c r="W2178" s="38" t="s">
        <v>1447</v>
      </c>
      <c r="X2178" s="29" t="s">
        <v>158</v>
      </c>
      <c r="Y2178" s="146">
        <v>20470</v>
      </c>
      <c r="Z2178" s="33">
        <v>26202</v>
      </c>
      <c r="AA2178" s="34">
        <f t="shared" si="474"/>
        <v>0.28000000000000003</v>
      </c>
      <c r="AB2178" s="33">
        <f t="shared" si="472"/>
        <v>26202</v>
      </c>
      <c r="AC2178" s="34">
        <f t="shared" si="475"/>
        <v>0.28001956580399745</v>
      </c>
      <c r="AD2178" s="145">
        <f t="shared" si="473"/>
        <v>21835</v>
      </c>
      <c r="AE2178" s="105">
        <v>17058.332999999999</v>
      </c>
      <c r="AF2178" s="34" t="s">
        <v>36</v>
      </c>
      <c r="AG2178" s="34" t="s">
        <v>36</v>
      </c>
      <c r="AH2178" s="34" t="s">
        <v>36</v>
      </c>
      <c r="AI2178" s="29">
        <v>0.8</v>
      </c>
      <c r="AJ2178" s="29">
        <v>2.7299999999999998E-3</v>
      </c>
      <c r="AK2178" s="29">
        <v>2</v>
      </c>
      <c r="AL2178" s="29">
        <v>0</v>
      </c>
      <c r="AM2178" s="29" t="s">
        <v>28</v>
      </c>
      <c r="AN2178" s="158" t="s">
        <v>28</v>
      </c>
      <c r="AO2178" s="29" t="s">
        <v>28</v>
      </c>
      <c r="AP2178" s="29">
        <v>1</v>
      </c>
      <c r="AQ2178" s="29">
        <v>390</v>
      </c>
      <c r="AR2178" s="29">
        <v>70</v>
      </c>
      <c r="AS2178" s="29">
        <v>100</v>
      </c>
      <c r="AT2178" s="29">
        <v>0.8</v>
      </c>
      <c r="AU2178" s="144">
        <v>2.7299999999999998E-3</v>
      </c>
      <c r="AV2178" s="36" t="s">
        <v>28</v>
      </c>
      <c r="AW2178" s="102">
        <v>43027</v>
      </c>
      <c r="AX2178" s="129" t="s">
        <v>33</v>
      </c>
      <c r="AY2178" s="106">
        <v>36</v>
      </c>
      <c r="BD2178" t="s">
        <v>399</v>
      </c>
      <c r="BE2178" t="s">
        <v>4390</v>
      </c>
      <c r="BF2178" t="s">
        <v>4740</v>
      </c>
      <c r="BH2178" t="str">
        <f t="shared" si="470"/>
        <v>AV</v>
      </c>
      <c r="BJ2178" t="str">
        <f t="shared" si="471"/>
        <v>OK</v>
      </c>
      <c r="BK2178" s="130">
        <v>26202</v>
      </c>
      <c r="BL2178" s="130" t="s">
        <v>37</v>
      </c>
      <c r="BM2178" s="131" t="s">
        <v>33</v>
      </c>
      <c r="BN2178" s="131" t="e">
        <v>#VALUE!</v>
      </c>
      <c r="BO2178">
        <v>26202</v>
      </c>
      <c r="BP2178">
        <v>0</v>
      </c>
    </row>
    <row r="2179" spans="1:68" ht="25.2" x14ac:dyDescent="0.3">
      <c r="A2179" s="1"/>
      <c r="B2179" s="47">
        <v>1904</v>
      </c>
      <c r="C2179" s="45">
        <v>1058426</v>
      </c>
      <c r="D2179" s="29"/>
      <c r="E2179" s="29"/>
      <c r="F2179" s="52" t="s">
        <v>1573</v>
      </c>
      <c r="G2179" s="29" t="s">
        <v>47</v>
      </c>
      <c r="H2179" s="70" t="s">
        <v>4779</v>
      </c>
      <c r="I2179" s="148" t="s">
        <v>3799</v>
      </c>
      <c r="J2179" s="147" t="s">
        <v>33</v>
      </c>
      <c r="K2179" s="148">
        <v>0</v>
      </c>
      <c r="L2179" s="148" t="s">
        <v>32</v>
      </c>
      <c r="M2179" s="147">
        <v>42583</v>
      </c>
      <c r="N2179" s="29" t="str">
        <f t="shared" si="463"/>
        <v/>
      </c>
      <c r="O2179" s="29" t="str">
        <f t="shared" si="464"/>
        <v/>
      </c>
      <c r="P2179" s="29" t="str">
        <f t="shared" si="465"/>
        <v/>
      </c>
      <c r="Q2179" s="29" t="str">
        <f t="shared" si="466"/>
        <v/>
      </c>
      <c r="R2179" s="29" t="str">
        <f t="shared" si="467"/>
        <v/>
      </c>
      <c r="S2179" s="29" t="str">
        <f t="shared" si="468"/>
        <v/>
      </c>
      <c r="T2179" s="29" t="str">
        <f t="shared" si="469"/>
        <v/>
      </c>
      <c r="U2179" s="29">
        <v>1088331</v>
      </c>
      <c r="V2179" s="29"/>
      <c r="W2179" s="38" t="s">
        <v>1447</v>
      </c>
      <c r="X2179" s="29" t="s">
        <v>158</v>
      </c>
      <c r="Y2179" s="146">
        <v>11618</v>
      </c>
      <c r="Z2179" s="33">
        <v>14871</v>
      </c>
      <c r="AA2179" s="34">
        <f t="shared" si="474"/>
        <v>0.28000000000000003</v>
      </c>
      <c r="AB2179" s="33">
        <f t="shared" si="472"/>
        <v>14871</v>
      </c>
      <c r="AC2179" s="34">
        <f t="shared" si="475"/>
        <v>0.27999651299719364</v>
      </c>
      <c r="AD2179" s="145">
        <f t="shared" si="473"/>
        <v>12392.5</v>
      </c>
      <c r="AE2179" s="105">
        <v>9681.6669999999995</v>
      </c>
      <c r="AF2179" s="34" t="s">
        <v>36</v>
      </c>
      <c r="AG2179" s="34" t="s">
        <v>138</v>
      </c>
      <c r="AH2179" s="34" t="s">
        <v>138</v>
      </c>
      <c r="AI2179" s="29">
        <v>0.54</v>
      </c>
      <c r="AJ2179" s="29">
        <v>4.5129999999999997E-3</v>
      </c>
      <c r="AK2179" s="29">
        <v>0</v>
      </c>
      <c r="AL2179" s="29">
        <v>0</v>
      </c>
      <c r="AM2179" s="29" t="s">
        <v>28</v>
      </c>
      <c r="AN2179" s="44" t="s">
        <v>27</v>
      </c>
      <c r="AO2179" s="29" t="s">
        <v>28</v>
      </c>
      <c r="AP2179" s="29">
        <v>1</v>
      </c>
      <c r="AQ2179" s="29">
        <v>380</v>
      </c>
      <c r="AR2179" s="29">
        <v>125</v>
      </c>
      <c r="AS2179" s="29">
        <v>95</v>
      </c>
      <c r="AT2179" s="29">
        <v>0.54</v>
      </c>
      <c r="AU2179" s="144">
        <v>4.5129999999999997E-3</v>
      </c>
      <c r="AV2179" s="36" t="s">
        <v>28</v>
      </c>
      <c r="AW2179" s="102" t="s">
        <v>33</v>
      </c>
      <c r="AX2179" s="129" t="s">
        <v>33</v>
      </c>
      <c r="AY2179" s="106">
        <v>484</v>
      </c>
      <c r="BD2179" t="s">
        <v>4554</v>
      </c>
      <c r="BE2179" t="s">
        <v>4555</v>
      </c>
      <c r="BF2179" t="s">
        <v>4740</v>
      </c>
      <c r="BH2179" t="str">
        <f t="shared" si="470"/>
        <v/>
      </c>
      <c r="BJ2179" t="str">
        <f t="shared" si="471"/>
        <v>OK</v>
      </c>
      <c r="BK2179" s="130">
        <v>14871</v>
      </c>
      <c r="BL2179" s="130" t="s">
        <v>37</v>
      </c>
      <c r="BM2179" s="131" t="s">
        <v>33</v>
      </c>
      <c r="BN2179" s="131" t="e">
        <v>#VALUE!</v>
      </c>
      <c r="BO2179">
        <v>14871</v>
      </c>
      <c r="BP2179">
        <v>13</v>
      </c>
    </row>
    <row r="2180" spans="1:68" x14ac:dyDescent="0.3">
      <c r="A2180" s="1"/>
      <c r="B2180" s="47">
        <v>1905</v>
      </c>
      <c r="C2180" s="45">
        <v>1058427</v>
      </c>
      <c r="D2180" s="29"/>
      <c r="E2180" s="29"/>
      <c r="F2180" s="39" t="s">
        <v>1574</v>
      </c>
      <c r="G2180" s="29" t="s">
        <v>47</v>
      </c>
      <c r="H2180" s="70" t="s">
        <v>69</v>
      </c>
      <c r="I2180" s="148" t="s">
        <v>3798</v>
      </c>
      <c r="J2180" s="147" t="s">
        <v>4039</v>
      </c>
      <c r="K2180" s="148" t="e">
        <v>#N/A</v>
      </c>
      <c r="L2180" s="148" t="s">
        <v>32</v>
      </c>
      <c r="M2180" s="147">
        <v>42550</v>
      </c>
      <c r="N2180" s="29" t="str">
        <f t="shared" si="463"/>
        <v/>
      </c>
      <c r="O2180" s="29" t="str">
        <f t="shared" si="464"/>
        <v/>
      </c>
      <c r="P2180" s="29" t="str">
        <f t="shared" si="465"/>
        <v/>
      </c>
      <c r="Q2180" s="29" t="str">
        <f t="shared" si="466"/>
        <v/>
      </c>
      <c r="R2180" s="29" t="str">
        <f t="shared" si="467"/>
        <v/>
      </c>
      <c r="S2180" s="29" t="str">
        <f t="shared" si="468"/>
        <v/>
      </c>
      <c r="T2180" s="29" t="str">
        <f t="shared" si="469"/>
        <v/>
      </c>
      <c r="U2180" s="29"/>
      <c r="V2180" s="29"/>
      <c r="W2180" s="38" t="s">
        <v>1447</v>
      </c>
      <c r="X2180" s="29" t="s">
        <v>158</v>
      </c>
      <c r="Y2180" s="146">
        <v>7906</v>
      </c>
      <c r="Z2180" s="33">
        <v>8697</v>
      </c>
      <c r="AA2180" s="34">
        <f t="shared" si="474"/>
        <v>0.1</v>
      </c>
      <c r="AB2180" s="33">
        <f t="shared" si="472"/>
        <v>8697</v>
      </c>
      <c r="AC2180" s="34">
        <f t="shared" si="475"/>
        <v>0.10005065014169752</v>
      </c>
      <c r="AD2180" s="145">
        <f t="shared" si="473"/>
        <v>7247.5</v>
      </c>
      <c r="AE2180" s="105">
        <v>6588.3329999999996</v>
      </c>
      <c r="AF2180" s="34" t="e">
        <v>#N/A</v>
      </c>
      <c r="AG2180" s="34" t="e">
        <v>#N/A</v>
      </c>
      <c r="AH2180" s="34" t="e">
        <v>#N/A</v>
      </c>
      <c r="AI2180" s="29">
        <v>0.129</v>
      </c>
      <c r="AJ2180" s="29">
        <v>3.7669999999999999E-3</v>
      </c>
      <c r="AK2180" s="29">
        <v>0</v>
      </c>
      <c r="AL2180" s="29">
        <v>0</v>
      </c>
      <c r="AM2180" s="29" t="s">
        <v>27</v>
      </c>
      <c r="AN2180" s="44" t="s">
        <v>27</v>
      </c>
      <c r="AO2180" s="29" t="s">
        <v>27</v>
      </c>
      <c r="AP2180" s="29">
        <v>1</v>
      </c>
      <c r="AQ2180" s="29">
        <v>327</v>
      </c>
      <c r="AR2180" s="29">
        <v>128</v>
      </c>
      <c r="AS2180" s="29">
        <v>90</v>
      </c>
      <c r="AT2180" s="29">
        <v>0.129</v>
      </c>
      <c r="AU2180" s="144">
        <v>3.7669999999999999E-3</v>
      </c>
      <c r="AV2180" s="36" t="s">
        <v>28</v>
      </c>
      <c r="AW2180" s="102" t="s">
        <v>33</v>
      </c>
      <c r="AX2180" s="129" t="s">
        <v>33</v>
      </c>
      <c r="AY2180" s="106">
        <v>65</v>
      </c>
      <c r="BD2180" t="s">
        <v>4554</v>
      </c>
      <c r="BE2180" t="s">
        <v>4555</v>
      </c>
      <c r="BF2180" t="s">
        <v>4740</v>
      </c>
      <c r="BH2180" t="str">
        <f t="shared" si="470"/>
        <v/>
      </c>
      <c r="BJ2180" t="str">
        <f t="shared" si="471"/>
        <v>OK</v>
      </c>
      <c r="BK2180" s="130" t="s">
        <v>5302</v>
      </c>
      <c r="BL2180" s="130" t="e">
        <v>#VALUE!</v>
      </c>
      <c r="BM2180" s="131" t="s">
        <v>33</v>
      </c>
      <c r="BN2180" s="131" t="e">
        <v>#VALUE!</v>
      </c>
      <c r="BO2180" t="e">
        <v>#N/A</v>
      </c>
      <c r="BP2180">
        <v>0</v>
      </c>
    </row>
    <row r="2181" spans="1:68" x14ac:dyDescent="0.3">
      <c r="A2181" s="1"/>
      <c r="B2181" s="47">
        <v>1906</v>
      </c>
      <c r="C2181" s="45">
        <v>1058422</v>
      </c>
      <c r="D2181" s="40">
        <v>1000132</v>
      </c>
      <c r="E2181" s="40"/>
      <c r="F2181" s="31" t="s">
        <v>1576</v>
      </c>
      <c r="G2181" s="29" t="s">
        <v>47</v>
      </c>
      <c r="H2181" s="37"/>
      <c r="I2181" s="148" t="s">
        <v>3799</v>
      </c>
      <c r="J2181" s="147" t="s">
        <v>33</v>
      </c>
      <c r="K2181" s="148">
        <v>0</v>
      </c>
      <c r="L2181" s="148" t="s">
        <v>32</v>
      </c>
      <c r="M2181" s="147">
        <v>42031</v>
      </c>
      <c r="N2181" s="29">
        <f t="shared" si="463"/>
        <v>1000132</v>
      </c>
      <c r="O2181" s="29" t="str">
        <f t="shared" si="464"/>
        <v/>
      </c>
      <c r="P2181" s="29" t="str">
        <f t="shared" si="465"/>
        <v/>
      </c>
      <c r="Q2181" s="29" t="str">
        <f t="shared" si="466"/>
        <v/>
      </c>
      <c r="R2181" s="29" t="str">
        <f t="shared" si="467"/>
        <v/>
      </c>
      <c r="S2181" s="29" t="str">
        <f t="shared" si="468"/>
        <v/>
      </c>
      <c r="T2181" s="29" t="str">
        <f t="shared" si="469"/>
        <v/>
      </c>
      <c r="U2181" s="40" t="s">
        <v>33</v>
      </c>
      <c r="V2181" s="40"/>
      <c r="W2181" s="38" t="s">
        <v>1447</v>
      </c>
      <c r="X2181" s="29" t="s">
        <v>158</v>
      </c>
      <c r="Y2181" s="146">
        <v>3380</v>
      </c>
      <c r="Z2181" s="33">
        <v>4326</v>
      </c>
      <c r="AA2181" s="34">
        <f t="shared" si="474"/>
        <v>0.28000000000000003</v>
      </c>
      <c r="AB2181" s="33">
        <f t="shared" si="472"/>
        <v>4326</v>
      </c>
      <c r="AC2181" s="34">
        <f t="shared" si="475"/>
        <v>0.27988150533946687</v>
      </c>
      <c r="AD2181" s="145">
        <f t="shared" si="473"/>
        <v>3605</v>
      </c>
      <c r="AE2181" s="105">
        <v>2816.6669999999999</v>
      </c>
      <c r="AF2181" s="34" t="s">
        <v>36</v>
      </c>
      <c r="AG2181" s="34" t="s">
        <v>138</v>
      </c>
      <c r="AH2181" s="34" t="s">
        <v>138</v>
      </c>
      <c r="AI2181" s="29">
        <v>4.2000000000000003E-2</v>
      </c>
      <c r="AJ2181" s="29">
        <v>1.34E-4</v>
      </c>
      <c r="AK2181" s="29">
        <v>0</v>
      </c>
      <c r="AL2181" s="29">
        <v>0</v>
      </c>
      <c r="AM2181" s="29" t="s">
        <v>28</v>
      </c>
      <c r="AN2181" s="44" t="s">
        <v>27</v>
      </c>
      <c r="AO2181" s="29" t="s">
        <v>28</v>
      </c>
      <c r="AP2181" s="29">
        <v>1</v>
      </c>
      <c r="AQ2181" s="29">
        <v>80</v>
      </c>
      <c r="AR2181" s="29">
        <v>84</v>
      </c>
      <c r="AS2181" s="29">
        <v>20</v>
      </c>
      <c r="AT2181" s="29">
        <v>4.2000000000000003E-2</v>
      </c>
      <c r="AU2181" s="144">
        <v>1.34E-4</v>
      </c>
      <c r="AV2181" s="36" t="s">
        <v>28</v>
      </c>
      <c r="AW2181" s="102" t="s">
        <v>33</v>
      </c>
      <c r="AX2181" s="129" t="s">
        <v>33</v>
      </c>
      <c r="AY2181" s="106">
        <v>3776</v>
      </c>
      <c r="BD2181" t="s">
        <v>1575</v>
      </c>
      <c r="BE2181" t="s">
        <v>4346</v>
      </c>
      <c r="BF2181" t="s">
        <v>4740</v>
      </c>
      <c r="BH2181" t="str">
        <f t="shared" si="470"/>
        <v/>
      </c>
      <c r="BJ2181" t="str">
        <f t="shared" si="471"/>
        <v>OK</v>
      </c>
      <c r="BK2181" s="130" t="s">
        <v>5302</v>
      </c>
      <c r="BL2181" s="130" t="e">
        <v>#VALUE!</v>
      </c>
      <c r="BM2181" s="131" t="s">
        <v>33</v>
      </c>
      <c r="BN2181" s="131" t="e">
        <v>#VALUE!</v>
      </c>
      <c r="BO2181" t="e">
        <v>#N/A</v>
      </c>
      <c r="BP2181">
        <v>36</v>
      </c>
    </row>
    <row r="2182" spans="1:68" ht="25.2" x14ac:dyDescent="0.3">
      <c r="A2182" s="1"/>
      <c r="B2182" s="47">
        <v>1907</v>
      </c>
      <c r="C2182" s="45">
        <v>1058423</v>
      </c>
      <c r="D2182" s="29"/>
      <c r="E2182" s="29"/>
      <c r="F2182" s="39" t="s">
        <v>1577</v>
      </c>
      <c r="G2182" s="29" t="s">
        <v>31</v>
      </c>
      <c r="H2182" s="70" t="s">
        <v>4779</v>
      </c>
      <c r="I2182" s="148" t="s">
        <v>3799</v>
      </c>
      <c r="J2182" s="147" t="s">
        <v>33</v>
      </c>
      <c r="K2182" s="148">
        <v>0</v>
      </c>
      <c r="L2182" s="148" t="s">
        <v>32</v>
      </c>
      <c r="M2182" s="147">
        <v>42550</v>
      </c>
      <c r="N2182" s="29" t="str">
        <f t="shared" si="463"/>
        <v/>
      </c>
      <c r="O2182" s="29" t="str">
        <f t="shared" si="464"/>
        <v/>
      </c>
      <c r="P2182" s="29" t="str">
        <f t="shared" si="465"/>
        <v/>
      </c>
      <c r="Q2182" s="29" t="str">
        <f t="shared" si="466"/>
        <v/>
      </c>
      <c r="R2182" s="29" t="str">
        <f t="shared" si="467"/>
        <v/>
      </c>
      <c r="S2182" s="29" t="str">
        <f t="shared" si="468"/>
        <v/>
      </c>
      <c r="T2182" s="29" t="str">
        <f t="shared" si="469"/>
        <v/>
      </c>
      <c r="U2182" s="29"/>
      <c r="V2182" s="29"/>
      <c r="W2182" s="38" t="s">
        <v>1447</v>
      </c>
      <c r="X2182" s="29" t="s">
        <v>158</v>
      </c>
      <c r="Y2182" s="146">
        <v>8161</v>
      </c>
      <c r="Z2182" s="33">
        <v>10446</v>
      </c>
      <c r="AA2182" s="34">
        <f t="shared" si="474"/>
        <v>0.28000000000000003</v>
      </c>
      <c r="AB2182" s="33">
        <f t="shared" si="472"/>
        <v>10446</v>
      </c>
      <c r="AC2182" s="34">
        <f t="shared" si="475"/>
        <v>0.27999026001667743</v>
      </c>
      <c r="AD2182" s="145">
        <f t="shared" si="473"/>
        <v>8705</v>
      </c>
      <c r="AE2182" s="105">
        <v>6800.8329999999996</v>
      </c>
      <c r="AF2182" s="34" t="s">
        <v>36</v>
      </c>
      <c r="AG2182" s="34" t="s">
        <v>138</v>
      </c>
      <c r="AH2182" s="34" t="s">
        <v>138</v>
      </c>
      <c r="AI2182" s="29">
        <v>0.08</v>
      </c>
      <c r="AJ2182" s="29">
        <v>4.5399999999999998E-4</v>
      </c>
      <c r="AK2182" s="29">
        <v>16</v>
      </c>
      <c r="AL2182" s="29">
        <v>0</v>
      </c>
      <c r="AM2182" s="29" t="s">
        <v>28</v>
      </c>
      <c r="AN2182" s="158" t="s">
        <v>28</v>
      </c>
      <c r="AO2182" s="29" t="s">
        <v>28</v>
      </c>
      <c r="AP2182" s="29">
        <v>1</v>
      </c>
      <c r="AQ2182" s="29">
        <v>87</v>
      </c>
      <c r="AR2182" s="29">
        <v>87</v>
      </c>
      <c r="AS2182" s="29">
        <v>60</v>
      </c>
      <c r="AT2182" s="29">
        <v>0.08</v>
      </c>
      <c r="AU2182" s="144">
        <v>4.5399999999999998E-4</v>
      </c>
      <c r="AV2182" s="36" t="s">
        <v>28</v>
      </c>
      <c r="AW2182" s="102" t="s">
        <v>33</v>
      </c>
      <c r="AX2182" s="129" t="s">
        <v>33</v>
      </c>
      <c r="AY2182" s="106">
        <v>142</v>
      </c>
      <c r="BD2182" t="s">
        <v>1575</v>
      </c>
      <c r="BE2182" t="s">
        <v>4556</v>
      </c>
      <c r="BF2182" t="s">
        <v>4740</v>
      </c>
      <c r="BH2182" t="str">
        <f t="shared" si="470"/>
        <v>AV</v>
      </c>
      <c r="BJ2182" t="str">
        <f t="shared" si="471"/>
        <v>OK</v>
      </c>
      <c r="BK2182" s="130">
        <v>10446</v>
      </c>
      <c r="BL2182" s="130" t="s">
        <v>37</v>
      </c>
      <c r="BM2182" s="131" t="s">
        <v>33</v>
      </c>
      <c r="BN2182" s="131" t="e">
        <v>#VALUE!</v>
      </c>
      <c r="BO2182">
        <v>10446</v>
      </c>
      <c r="BP2182">
        <v>48</v>
      </c>
    </row>
    <row r="2183" spans="1:68" ht="25.2" x14ac:dyDescent="0.3">
      <c r="A2183" s="1"/>
      <c r="B2183" s="47">
        <v>1908</v>
      </c>
      <c r="C2183" s="45">
        <v>1058424</v>
      </c>
      <c r="D2183" s="29"/>
      <c r="E2183" s="29"/>
      <c r="F2183" s="31" t="s">
        <v>1578</v>
      </c>
      <c r="G2183" s="29" t="s">
        <v>31</v>
      </c>
      <c r="H2183" s="70" t="s">
        <v>4779</v>
      </c>
      <c r="I2183" s="148" t="s">
        <v>3799</v>
      </c>
      <c r="J2183" s="147" t="s">
        <v>33</v>
      </c>
      <c r="K2183" s="148">
        <v>0</v>
      </c>
      <c r="L2183" s="148" t="s">
        <v>32</v>
      </c>
      <c r="M2183" s="147">
        <v>42457</v>
      </c>
      <c r="N2183" s="29" t="str">
        <f t="shared" si="463"/>
        <v/>
      </c>
      <c r="O2183" s="29" t="str">
        <f t="shared" si="464"/>
        <v/>
      </c>
      <c r="P2183" s="29" t="str">
        <f t="shared" si="465"/>
        <v/>
      </c>
      <c r="Q2183" s="29" t="str">
        <f t="shared" si="466"/>
        <v/>
      </c>
      <c r="R2183" s="29" t="str">
        <f t="shared" si="467"/>
        <v/>
      </c>
      <c r="S2183" s="29" t="str">
        <f t="shared" si="468"/>
        <v/>
      </c>
      <c r="T2183" s="29" t="str">
        <f t="shared" si="469"/>
        <v/>
      </c>
      <c r="U2183" s="29"/>
      <c r="V2183" s="29"/>
      <c r="W2183" s="38" t="s">
        <v>1447</v>
      </c>
      <c r="X2183" s="29" t="s">
        <v>158</v>
      </c>
      <c r="Y2183" s="146">
        <v>6934</v>
      </c>
      <c r="Z2183" s="33">
        <v>8875</v>
      </c>
      <c r="AA2183" s="34">
        <f t="shared" si="474"/>
        <v>0.28000000000000003</v>
      </c>
      <c r="AB2183" s="33">
        <f t="shared" si="472"/>
        <v>8875</v>
      </c>
      <c r="AC2183" s="34">
        <f t="shared" si="475"/>
        <v>0.27992502335881303</v>
      </c>
      <c r="AD2183" s="145">
        <f t="shared" si="473"/>
        <v>7395.8329999999996</v>
      </c>
      <c r="AE2183" s="105">
        <v>5778.3329999999996</v>
      </c>
      <c r="AF2183" s="34" t="s">
        <v>36</v>
      </c>
      <c r="AG2183" s="34" t="s">
        <v>138</v>
      </c>
      <c r="AH2183" s="34" t="s">
        <v>138</v>
      </c>
      <c r="AI2183" s="29">
        <v>0.04</v>
      </c>
      <c r="AJ2183" s="29">
        <v>1.36E-4</v>
      </c>
      <c r="AK2183" s="29">
        <v>1</v>
      </c>
      <c r="AL2183" s="29">
        <v>0</v>
      </c>
      <c r="AM2183" s="29" t="s">
        <v>28</v>
      </c>
      <c r="AN2183" s="158" t="s">
        <v>28</v>
      </c>
      <c r="AO2183" s="29" t="s">
        <v>28</v>
      </c>
      <c r="AP2183" s="29">
        <v>1</v>
      </c>
      <c r="AQ2183" s="29">
        <v>85</v>
      </c>
      <c r="AR2183" s="29">
        <v>80</v>
      </c>
      <c r="AS2183" s="29">
        <v>20</v>
      </c>
      <c r="AT2183" s="29">
        <v>0.04</v>
      </c>
      <c r="AU2183" s="144">
        <v>1.36E-4</v>
      </c>
      <c r="AV2183" s="36" t="s">
        <v>28</v>
      </c>
      <c r="AW2183" s="102" t="s">
        <v>33</v>
      </c>
      <c r="AX2183" s="129" t="s">
        <v>33</v>
      </c>
      <c r="AY2183" s="106">
        <v>29</v>
      </c>
      <c r="BD2183" t="s">
        <v>1575</v>
      </c>
      <c r="BE2183" t="s">
        <v>4556</v>
      </c>
      <c r="BF2183" t="s">
        <v>4740</v>
      </c>
      <c r="BH2183" t="str">
        <f t="shared" si="470"/>
        <v>AV</v>
      </c>
      <c r="BJ2183" t="str">
        <f t="shared" si="471"/>
        <v>OK</v>
      </c>
      <c r="BK2183" s="130">
        <v>8875</v>
      </c>
      <c r="BL2183" s="130" t="s">
        <v>37</v>
      </c>
      <c r="BM2183" s="131" t="s">
        <v>33</v>
      </c>
      <c r="BN2183" s="131" t="e">
        <v>#VALUE!</v>
      </c>
      <c r="BO2183">
        <v>8875</v>
      </c>
      <c r="BP2183">
        <v>0</v>
      </c>
    </row>
    <row r="2184" spans="1:68" x14ac:dyDescent="0.3">
      <c r="A2184" s="1"/>
      <c r="B2184" s="47">
        <v>1909</v>
      </c>
      <c r="C2184" s="45">
        <v>1058425</v>
      </c>
      <c r="D2184" s="29"/>
      <c r="E2184" s="29"/>
      <c r="F2184" s="31" t="s">
        <v>1579</v>
      </c>
      <c r="G2184" s="29" t="s">
        <v>47</v>
      </c>
      <c r="H2184" s="148"/>
      <c r="I2184" s="148" t="s">
        <v>3799</v>
      </c>
      <c r="J2184" s="147" t="s">
        <v>33</v>
      </c>
      <c r="K2184" s="148">
        <v>0</v>
      </c>
      <c r="L2184" s="148" t="s">
        <v>32</v>
      </c>
      <c r="M2184" s="147">
        <v>42457</v>
      </c>
      <c r="N2184" s="29" t="str">
        <f t="shared" si="463"/>
        <v/>
      </c>
      <c r="O2184" s="29" t="str">
        <f t="shared" si="464"/>
        <v/>
      </c>
      <c r="P2184" s="29" t="str">
        <f t="shared" si="465"/>
        <v/>
      </c>
      <c r="Q2184" s="29" t="str">
        <f t="shared" si="466"/>
        <v/>
      </c>
      <c r="R2184" s="29" t="str">
        <f t="shared" si="467"/>
        <v/>
      </c>
      <c r="S2184" s="29" t="str">
        <f t="shared" si="468"/>
        <v/>
      </c>
      <c r="T2184" s="29" t="str">
        <f t="shared" si="469"/>
        <v/>
      </c>
      <c r="U2184" s="29"/>
      <c r="V2184" s="29"/>
      <c r="W2184" s="38" t="s">
        <v>1447</v>
      </c>
      <c r="X2184" s="29" t="s">
        <v>158</v>
      </c>
      <c r="Y2184" s="146">
        <v>12769</v>
      </c>
      <c r="Z2184" s="33">
        <v>16344</v>
      </c>
      <c r="AA2184" s="34">
        <f t="shared" si="474"/>
        <v>0.28000000000000003</v>
      </c>
      <c r="AB2184" s="33">
        <f t="shared" si="472"/>
        <v>16344</v>
      </c>
      <c r="AC2184" s="34">
        <f t="shared" si="475"/>
        <v>0.27997497940245836</v>
      </c>
      <c r="AD2184" s="145">
        <f t="shared" si="473"/>
        <v>13620</v>
      </c>
      <c r="AE2184" s="105">
        <v>10640.833000000001</v>
      </c>
      <c r="AF2184" s="34" t="s">
        <v>36</v>
      </c>
      <c r="AG2184" s="34" t="s">
        <v>138</v>
      </c>
      <c r="AH2184" s="34" t="s">
        <v>138</v>
      </c>
      <c r="AI2184" s="29">
        <v>0.14000000000000001</v>
      </c>
      <c r="AJ2184" s="29">
        <v>2.9E-4</v>
      </c>
      <c r="AK2184" s="29">
        <v>0</v>
      </c>
      <c r="AL2184" s="29">
        <v>0</v>
      </c>
      <c r="AM2184" s="29" t="s">
        <v>28</v>
      </c>
      <c r="AN2184" s="44" t="s">
        <v>27</v>
      </c>
      <c r="AO2184" s="29" t="s">
        <v>28</v>
      </c>
      <c r="AP2184" s="29">
        <v>1</v>
      </c>
      <c r="AQ2184" s="29">
        <v>114</v>
      </c>
      <c r="AR2184" s="29">
        <v>98</v>
      </c>
      <c r="AS2184" s="29">
        <v>73</v>
      </c>
      <c r="AT2184" s="29">
        <v>0.14000000000000001</v>
      </c>
      <c r="AU2184" s="144">
        <v>8.1599999999999999E-4</v>
      </c>
      <c r="AV2184" s="36" t="s">
        <v>28</v>
      </c>
      <c r="AW2184" s="102" t="s">
        <v>33</v>
      </c>
      <c r="AX2184" s="129" t="s">
        <v>33</v>
      </c>
      <c r="AY2184" s="106">
        <v>1032</v>
      </c>
      <c r="BD2184" t="s">
        <v>4557</v>
      </c>
      <c r="BE2184" t="s">
        <v>4558</v>
      </c>
      <c r="BF2184" t="s">
        <v>4744</v>
      </c>
      <c r="BH2184" t="str">
        <f t="shared" si="470"/>
        <v/>
      </c>
      <c r="BJ2184" t="str">
        <f t="shared" si="471"/>
        <v>OK</v>
      </c>
      <c r="BK2184" s="130" t="s">
        <v>5302</v>
      </c>
      <c r="BL2184" s="130" t="e">
        <v>#VALUE!</v>
      </c>
      <c r="BM2184" s="131" t="s">
        <v>33</v>
      </c>
      <c r="BN2184" s="131" t="e">
        <v>#VALUE!</v>
      </c>
      <c r="BO2184" t="e">
        <v>#N/A</v>
      </c>
      <c r="BP2184">
        <v>12</v>
      </c>
    </row>
    <row r="2185" spans="1:68" x14ac:dyDescent="0.3">
      <c r="A2185" s="1"/>
      <c r="B2185" s="47">
        <v>1910</v>
      </c>
      <c r="C2185" s="45">
        <v>1120075</v>
      </c>
      <c r="D2185" s="29"/>
      <c r="E2185" s="29"/>
      <c r="F2185" s="31" t="s">
        <v>4097</v>
      </c>
      <c r="G2185" s="29" t="s">
        <v>47</v>
      </c>
      <c r="H2185" s="157"/>
      <c r="I2185" s="148"/>
      <c r="J2185" s="147"/>
      <c r="K2185" s="148">
        <v>0</v>
      </c>
      <c r="L2185" s="148"/>
      <c r="M2185" s="147"/>
      <c r="N2185" s="29" t="str">
        <f t="shared" si="463"/>
        <v/>
      </c>
      <c r="O2185" s="29" t="str">
        <f t="shared" si="464"/>
        <v/>
      </c>
      <c r="P2185" s="29" t="str">
        <f t="shared" si="465"/>
        <v/>
      </c>
      <c r="Q2185" s="29" t="str">
        <f t="shared" si="466"/>
        <v/>
      </c>
      <c r="R2185" s="29" t="str">
        <f t="shared" si="467"/>
        <v/>
      </c>
      <c r="S2185" s="29" t="str">
        <f t="shared" si="468"/>
        <v/>
      </c>
      <c r="T2185" s="29" t="str">
        <f t="shared" si="469"/>
        <v/>
      </c>
      <c r="U2185" s="29"/>
      <c r="V2185" s="29"/>
      <c r="W2185" s="38" t="s">
        <v>1447</v>
      </c>
      <c r="X2185" s="29" t="s">
        <v>158</v>
      </c>
      <c r="Y2185" s="146">
        <v>7900</v>
      </c>
      <c r="Z2185" s="33">
        <v>10112</v>
      </c>
      <c r="AA2185" s="34">
        <f t="shared" si="474"/>
        <v>0.28000000000000003</v>
      </c>
      <c r="AB2185" s="33">
        <f t="shared" si="472"/>
        <v>10112</v>
      </c>
      <c r="AC2185" s="34">
        <f t="shared" si="475"/>
        <v>0.28000011544304382</v>
      </c>
      <c r="AD2185" s="145">
        <f t="shared" si="473"/>
        <v>8426.6669999999995</v>
      </c>
      <c r="AE2185" s="105">
        <v>6583.3329999999996</v>
      </c>
      <c r="AF2185" s="34" t="e">
        <v>#N/A</v>
      </c>
      <c r="AG2185" s="34" t="e">
        <v>#N/A</v>
      </c>
      <c r="AH2185" s="34" t="e">
        <v>#N/A</v>
      </c>
      <c r="AI2185" s="29">
        <v>0.115</v>
      </c>
      <c r="AJ2185" s="29"/>
      <c r="AK2185" s="29">
        <v>0</v>
      </c>
      <c r="AL2185" s="29">
        <v>0</v>
      </c>
      <c r="AM2185" s="29" t="s">
        <v>28</v>
      </c>
      <c r="AN2185" s="44" t="s">
        <v>27</v>
      </c>
      <c r="AO2185" s="29" t="s">
        <v>28</v>
      </c>
      <c r="AP2185" s="29">
        <v>1</v>
      </c>
      <c r="AQ2185" s="29">
        <v>105</v>
      </c>
      <c r="AR2185" s="29">
        <v>90</v>
      </c>
      <c r="AS2185" s="29">
        <v>35</v>
      </c>
      <c r="AT2185" s="29">
        <v>0.115</v>
      </c>
      <c r="AU2185" s="144">
        <v>3.3074999999999999E-4</v>
      </c>
      <c r="AV2185" s="36"/>
      <c r="AW2185" s="102"/>
      <c r="AX2185" s="129" t="s">
        <v>33</v>
      </c>
      <c r="AY2185" s="106">
        <v>8</v>
      </c>
      <c r="BD2185" t="e">
        <v>#N/A</v>
      </c>
      <c r="BE2185" t="e">
        <v>#N/A</v>
      </c>
      <c r="BF2185" t="e">
        <v>#N/A</v>
      </c>
      <c r="BH2185" t="str">
        <f t="shared" si="470"/>
        <v/>
      </c>
      <c r="BJ2185" t="str">
        <f t="shared" si="471"/>
        <v>OK</v>
      </c>
      <c r="BK2185" s="130" t="s">
        <v>5302</v>
      </c>
      <c r="BL2185" s="130" t="e">
        <v>#VALUE!</v>
      </c>
      <c r="BM2185" s="131" t="s">
        <v>33</v>
      </c>
      <c r="BN2185" s="131" t="e">
        <v>#VALUE!</v>
      </c>
      <c r="BO2185" t="e">
        <v>#N/A</v>
      </c>
      <c r="BP2185">
        <v>8</v>
      </c>
    </row>
    <row r="2186" spans="1:68" ht="25.2" x14ac:dyDescent="0.3">
      <c r="A2186" s="1"/>
      <c r="B2186" s="47">
        <v>1911</v>
      </c>
      <c r="C2186" s="45">
        <v>1047459</v>
      </c>
      <c r="D2186" s="29"/>
      <c r="E2186" s="29"/>
      <c r="F2186" s="39" t="s">
        <v>1580</v>
      </c>
      <c r="G2186" s="29" t="s">
        <v>47</v>
      </c>
      <c r="H2186" s="70" t="s">
        <v>4779</v>
      </c>
      <c r="I2186" s="148" t="s">
        <v>3799</v>
      </c>
      <c r="J2186" s="147" t="s">
        <v>33</v>
      </c>
      <c r="K2186" s="148">
        <v>0</v>
      </c>
      <c r="L2186" s="148" t="s">
        <v>32</v>
      </c>
      <c r="M2186" s="147" t="s">
        <v>33</v>
      </c>
      <c r="N2186" s="29" t="str">
        <f t="shared" si="463"/>
        <v/>
      </c>
      <c r="O2186" s="29" t="str">
        <f t="shared" si="464"/>
        <v/>
      </c>
      <c r="P2186" s="29" t="str">
        <f t="shared" si="465"/>
        <v/>
      </c>
      <c r="Q2186" s="29" t="str">
        <f t="shared" si="466"/>
        <v/>
      </c>
      <c r="R2186" s="29" t="str">
        <f t="shared" si="467"/>
        <v/>
      </c>
      <c r="S2186" s="29" t="str">
        <f t="shared" si="468"/>
        <v/>
      </c>
      <c r="T2186" s="29" t="str">
        <f t="shared" si="469"/>
        <v/>
      </c>
      <c r="U2186" s="29"/>
      <c r="V2186" s="29"/>
      <c r="W2186" s="38" t="s">
        <v>1447</v>
      </c>
      <c r="X2186" s="29" t="s">
        <v>158</v>
      </c>
      <c r="Y2186" s="146">
        <v>2613</v>
      </c>
      <c r="Z2186" s="33">
        <v>3344</v>
      </c>
      <c r="AA2186" s="34">
        <f t="shared" si="474"/>
        <v>0.28000000000000003</v>
      </c>
      <c r="AB2186" s="33">
        <f t="shared" si="472"/>
        <v>3344</v>
      </c>
      <c r="AC2186" s="34">
        <f t="shared" si="475"/>
        <v>0.27975522388059698</v>
      </c>
      <c r="AD2186" s="145">
        <f t="shared" si="473"/>
        <v>2786.6669999999999</v>
      </c>
      <c r="AE2186" s="105">
        <v>2177.5</v>
      </c>
      <c r="AF2186" s="34" t="s">
        <v>36</v>
      </c>
      <c r="AG2186" s="34" t="s">
        <v>138</v>
      </c>
      <c r="AH2186" s="34" t="s">
        <v>138</v>
      </c>
      <c r="AI2186" s="29">
        <v>3.4000000000000002E-2</v>
      </c>
      <c r="AJ2186" s="29">
        <v>1.17E-4</v>
      </c>
      <c r="AK2186" s="29">
        <v>10</v>
      </c>
      <c r="AL2186" s="29">
        <v>0</v>
      </c>
      <c r="AM2186" s="29" t="s">
        <v>28</v>
      </c>
      <c r="AN2186" s="158" t="s">
        <v>28</v>
      </c>
      <c r="AO2186" s="29" t="s">
        <v>28</v>
      </c>
      <c r="AP2186" s="29">
        <v>1</v>
      </c>
      <c r="AQ2186" s="29">
        <v>78</v>
      </c>
      <c r="AR2186" s="29">
        <v>75</v>
      </c>
      <c r="AS2186" s="29">
        <v>20</v>
      </c>
      <c r="AT2186" s="29">
        <v>3.4000000000000002E-2</v>
      </c>
      <c r="AU2186" s="144">
        <v>1.17E-4</v>
      </c>
      <c r="AV2186" s="36" t="s">
        <v>28</v>
      </c>
      <c r="AW2186" s="102" t="s">
        <v>33</v>
      </c>
      <c r="AX2186" s="129" t="s">
        <v>33</v>
      </c>
      <c r="AY2186" s="106">
        <v>786</v>
      </c>
      <c r="BD2186" t="s">
        <v>4559</v>
      </c>
      <c r="BE2186" t="s">
        <v>4351</v>
      </c>
      <c r="BF2186" t="s">
        <v>4763</v>
      </c>
      <c r="BH2186" t="str">
        <f t="shared" si="470"/>
        <v>AV</v>
      </c>
      <c r="BJ2186" t="str">
        <f t="shared" si="471"/>
        <v>OK</v>
      </c>
      <c r="BK2186" s="130">
        <v>3344</v>
      </c>
      <c r="BL2186" s="130" t="s">
        <v>37</v>
      </c>
      <c r="BM2186" s="131" t="s">
        <v>33</v>
      </c>
      <c r="BN2186" s="131" t="e">
        <v>#VALUE!</v>
      </c>
      <c r="BO2186">
        <v>3344</v>
      </c>
      <c r="BP2186">
        <v>18</v>
      </c>
    </row>
    <row r="2187" spans="1:68" ht="25.2" x14ac:dyDescent="0.3">
      <c r="A2187" s="1"/>
      <c r="B2187" s="47">
        <v>1912</v>
      </c>
      <c r="C2187" s="45">
        <v>1013006</v>
      </c>
      <c r="D2187" s="29">
        <v>1087763</v>
      </c>
      <c r="E2187" s="29"/>
      <c r="F2187" s="30" t="s">
        <v>1581</v>
      </c>
      <c r="G2187" s="29" t="s">
        <v>42</v>
      </c>
      <c r="H2187" s="27"/>
      <c r="I2187" s="148" t="e">
        <v>#N/A</v>
      </c>
      <c r="J2187" s="147" t="s">
        <v>33</v>
      </c>
      <c r="K2187" s="148">
        <v>0</v>
      </c>
      <c r="L2187" s="148" t="s">
        <v>32</v>
      </c>
      <c r="M2187" s="147" t="s">
        <v>33</v>
      </c>
      <c r="N2187" s="29">
        <f t="shared" si="463"/>
        <v>1087763</v>
      </c>
      <c r="O2187" s="29" t="str">
        <f t="shared" si="464"/>
        <v/>
      </c>
      <c r="P2187" s="29" t="str">
        <f t="shared" si="465"/>
        <v/>
      </c>
      <c r="Q2187" s="29" t="str">
        <f t="shared" si="466"/>
        <v/>
      </c>
      <c r="R2187" s="29" t="str">
        <f t="shared" si="467"/>
        <v/>
      </c>
      <c r="S2187" s="29" t="str">
        <f t="shared" si="468"/>
        <v/>
      </c>
      <c r="T2187" s="29" t="str">
        <f t="shared" si="469"/>
        <v/>
      </c>
      <c r="U2187" s="27"/>
      <c r="V2187" s="27"/>
      <c r="W2187" s="38" t="s">
        <v>1447</v>
      </c>
      <c r="X2187" s="37" t="s">
        <v>158</v>
      </c>
      <c r="Y2187" s="146">
        <v>2900</v>
      </c>
      <c r="Z2187" s="33">
        <v>3712</v>
      </c>
      <c r="AA2187" s="34">
        <f t="shared" si="474"/>
        <v>0.28000000000000003</v>
      </c>
      <c r="AB2187" s="33">
        <f t="shared" si="472"/>
        <v>3712</v>
      </c>
      <c r="AC2187" s="34">
        <f t="shared" si="475"/>
        <v>0.27999968551728482</v>
      </c>
      <c r="AD2187" s="145">
        <f t="shared" si="473"/>
        <v>3093.3330000000001</v>
      </c>
      <c r="AE2187" s="105">
        <v>2416.6669999999999</v>
      </c>
      <c r="AF2187" s="34" t="s">
        <v>36</v>
      </c>
      <c r="AG2187" s="34" t="s">
        <v>36</v>
      </c>
      <c r="AH2187" s="34" t="s">
        <v>36</v>
      </c>
      <c r="AI2187" s="29">
        <v>0.11</v>
      </c>
      <c r="AJ2187" s="29">
        <v>1.95E-4</v>
      </c>
      <c r="AK2187" s="29">
        <v>0</v>
      </c>
      <c r="AL2187" s="29">
        <v>0</v>
      </c>
      <c r="AM2187" s="158" t="s">
        <v>28</v>
      </c>
      <c r="AN2187" s="44" t="s">
        <v>27</v>
      </c>
      <c r="AO2187" s="158" t="s">
        <v>28</v>
      </c>
      <c r="AP2187" s="29">
        <v>1</v>
      </c>
      <c r="AQ2187" s="29">
        <v>75</v>
      </c>
      <c r="AR2187" s="29">
        <v>50</v>
      </c>
      <c r="AS2187" s="29">
        <v>50</v>
      </c>
      <c r="AT2187" s="29">
        <v>0.11</v>
      </c>
      <c r="AU2187" s="172">
        <v>1.8799999999999999E-4</v>
      </c>
      <c r="AV2187" s="36" t="s">
        <v>33</v>
      </c>
      <c r="AW2187" s="102" t="s">
        <v>33</v>
      </c>
      <c r="AX2187" s="129" t="s">
        <v>33</v>
      </c>
      <c r="AY2187" s="106">
        <v>1250</v>
      </c>
      <c r="BD2187" t="s">
        <v>417</v>
      </c>
      <c r="BE2187" t="s">
        <v>4488</v>
      </c>
      <c r="BF2187" t="s">
        <v>4740</v>
      </c>
      <c r="BH2187" t="str">
        <f t="shared" si="470"/>
        <v/>
      </c>
      <c r="BJ2187" t="str">
        <f t="shared" si="471"/>
        <v>OK</v>
      </c>
      <c r="BK2187" s="130" t="s">
        <v>5302</v>
      </c>
      <c r="BL2187" s="130" t="e">
        <v>#VALUE!</v>
      </c>
      <c r="BM2187" s="131">
        <v>3899</v>
      </c>
      <c r="BN2187" s="131">
        <v>0.95203898435496281</v>
      </c>
      <c r="BO2187" t="e">
        <v>#N/A</v>
      </c>
      <c r="BP2187">
        <v>129</v>
      </c>
    </row>
    <row r="2188" spans="1:68" ht="25.2" x14ac:dyDescent="0.3">
      <c r="A2188" s="1"/>
      <c r="B2188" s="47">
        <v>1913</v>
      </c>
      <c r="C2188" s="45">
        <v>1005605</v>
      </c>
      <c r="D2188" s="29">
        <v>1090263</v>
      </c>
      <c r="E2188" s="29"/>
      <c r="F2188" s="30" t="s">
        <v>3781</v>
      </c>
      <c r="G2188" s="29" t="s">
        <v>47</v>
      </c>
      <c r="H2188" s="27"/>
      <c r="I2188" s="148" t="e">
        <v>#N/A</v>
      </c>
      <c r="J2188" s="147" t="s">
        <v>33</v>
      </c>
      <c r="K2188" s="148">
        <v>0</v>
      </c>
      <c r="L2188" s="148" t="s">
        <v>32</v>
      </c>
      <c r="M2188" s="147" t="s">
        <v>33</v>
      </c>
      <c r="N2188" s="29">
        <f t="shared" si="463"/>
        <v>1090263</v>
      </c>
      <c r="O2188" s="29" t="str">
        <f t="shared" si="464"/>
        <v/>
      </c>
      <c r="P2188" s="29" t="str">
        <f t="shared" si="465"/>
        <v/>
      </c>
      <c r="Q2188" s="29" t="str">
        <f t="shared" si="466"/>
        <v/>
      </c>
      <c r="R2188" s="29" t="str">
        <f t="shared" si="467"/>
        <v/>
      </c>
      <c r="S2188" s="29" t="str">
        <f t="shared" si="468"/>
        <v/>
      </c>
      <c r="T2188" s="29" t="str">
        <f t="shared" si="469"/>
        <v/>
      </c>
      <c r="U2188" s="27"/>
      <c r="V2188" s="27"/>
      <c r="W2188" s="38" t="s">
        <v>1447</v>
      </c>
      <c r="X2188" s="37" t="s">
        <v>158</v>
      </c>
      <c r="Y2188" s="146">
        <v>2900</v>
      </c>
      <c r="Z2188" s="33">
        <v>3712</v>
      </c>
      <c r="AA2188" s="34">
        <f t="shared" si="474"/>
        <v>0.28000000000000003</v>
      </c>
      <c r="AB2188" s="33">
        <f t="shared" si="472"/>
        <v>3712</v>
      </c>
      <c r="AC2188" s="34">
        <f t="shared" si="475"/>
        <v>0.27999968551728482</v>
      </c>
      <c r="AD2188" s="145">
        <f t="shared" si="473"/>
        <v>3093.3330000000001</v>
      </c>
      <c r="AE2188" s="105">
        <v>2416.6669999999999</v>
      </c>
      <c r="AF2188" s="34" t="s">
        <v>36</v>
      </c>
      <c r="AG2188" s="34" t="s">
        <v>36</v>
      </c>
      <c r="AH2188" s="34" t="s">
        <v>36</v>
      </c>
      <c r="AI2188" s="29">
        <v>0.11</v>
      </c>
      <c r="AJ2188" s="29">
        <v>1.95E-4</v>
      </c>
      <c r="AK2188" s="29">
        <v>0</v>
      </c>
      <c r="AL2188" s="29">
        <v>0</v>
      </c>
      <c r="AM2188" s="158" t="s">
        <v>28</v>
      </c>
      <c r="AN2188" s="44" t="s">
        <v>27</v>
      </c>
      <c r="AO2188" s="158" t="s">
        <v>28</v>
      </c>
      <c r="AP2188" s="29">
        <v>1</v>
      </c>
      <c r="AQ2188" s="29">
        <v>75</v>
      </c>
      <c r="AR2188" s="29">
        <v>50</v>
      </c>
      <c r="AS2188" s="29">
        <v>50</v>
      </c>
      <c r="AT2188" s="29">
        <v>0.11</v>
      </c>
      <c r="AU2188" s="172">
        <v>1.8799999999999999E-4</v>
      </c>
      <c r="AV2188" s="36" t="s">
        <v>33</v>
      </c>
      <c r="AW2188" s="102" t="s">
        <v>33</v>
      </c>
      <c r="AX2188" s="129" t="s">
        <v>33</v>
      </c>
      <c r="AY2188" s="106">
        <v>1156</v>
      </c>
      <c r="BD2188" t="s">
        <v>417</v>
      </c>
      <c r="BE2188" t="s">
        <v>4488</v>
      </c>
      <c r="BF2188" t="s">
        <v>4740</v>
      </c>
      <c r="BH2188" t="str">
        <f t="shared" si="470"/>
        <v/>
      </c>
      <c r="BJ2188" t="str">
        <f t="shared" si="471"/>
        <v>OK</v>
      </c>
      <c r="BK2188" s="130" t="s">
        <v>5302</v>
      </c>
      <c r="BL2188" s="130" t="e">
        <v>#VALUE!</v>
      </c>
      <c r="BM2188" s="131">
        <v>4991</v>
      </c>
      <c r="BN2188" s="131">
        <v>0.74373872971348431</v>
      </c>
      <c r="BO2188" t="e">
        <v>#N/A</v>
      </c>
      <c r="BP2188">
        <v>168</v>
      </c>
    </row>
    <row r="2189" spans="1:68" ht="25.2" x14ac:dyDescent="0.3">
      <c r="A2189" s="1"/>
      <c r="B2189" s="47">
        <v>1914</v>
      </c>
      <c r="C2189" s="45">
        <v>1090263</v>
      </c>
      <c r="D2189" s="37"/>
      <c r="E2189" s="37"/>
      <c r="F2189" s="52" t="s">
        <v>3793</v>
      </c>
      <c r="G2189" s="29" t="s">
        <v>58</v>
      </c>
      <c r="H2189" s="70" t="s">
        <v>59</v>
      </c>
      <c r="I2189" s="148" t="s">
        <v>32</v>
      </c>
      <c r="J2189" s="147" t="s">
        <v>4061</v>
      </c>
      <c r="K2189" s="148">
        <v>0</v>
      </c>
      <c r="L2189" s="148" t="s">
        <v>4003</v>
      </c>
      <c r="M2189" s="147" t="s">
        <v>33</v>
      </c>
      <c r="N2189" s="29" t="str">
        <f t="shared" si="463"/>
        <v/>
      </c>
      <c r="O2189" s="29" t="str">
        <f t="shared" si="464"/>
        <v/>
      </c>
      <c r="P2189" s="29" t="str">
        <f t="shared" si="465"/>
        <v/>
      </c>
      <c r="Q2189" s="29" t="str">
        <f t="shared" si="466"/>
        <v/>
      </c>
      <c r="R2189" s="29" t="str">
        <f t="shared" si="467"/>
        <v/>
      </c>
      <c r="S2189" s="29" t="str">
        <f t="shared" si="468"/>
        <v/>
      </c>
      <c r="T2189" s="29" t="str">
        <f t="shared" si="469"/>
        <v/>
      </c>
      <c r="U2189" s="29">
        <v>1005605</v>
      </c>
      <c r="V2189" s="29"/>
      <c r="W2189" s="38" t="s">
        <v>1447</v>
      </c>
      <c r="X2189" s="37" t="s">
        <v>158</v>
      </c>
      <c r="Y2189" s="146">
        <v>3899</v>
      </c>
      <c r="Z2189" s="33">
        <v>4991</v>
      </c>
      <c r="AA2189" s="34">
        <f t="shared" si="474"/>
        <v>0.28000000000000003</v>
      </c>
      <c r="AB2189" s="33">
        <f t="shared" si="472"/>
        <v>4991</v>
      </c>
      <c r="AC2189" s="34">
        <f t="shared" si="475"/>
        <v>0.28007178455277937</v>
      </c>
      <c r="AD2189" s="145">
        <f t="shared" si="473"/>
        <v>4159.1670000000004</v>
      </c>
      <c r="AE2189" s="105">
        <v>3249.1669999999999</v>
      </c>
      <c r="AF2189" s="34" t="s">
        <v>36</v>
      </c>
      <c r="AG2189" s="34" t="s">
        <v>138</v>
      </c>
      <c r="AH2189" s="34" t="s">
        <v>138</v>
      </c>
      <c r="AI2189" s="29">
        <v>0.1</v>
      </c>
      <c r="AJ2189" s="29">
        <v>3.2899999999999997E-4</v>
      </c>
      <c r="AK2189" s="29">
        <v>0</v>
      </c>
      <c r="AL2189" s="29">
        <v>0</v>
      </c>
      <c r="AM2189" s="29" t="s">
        <v>27</v>
      </c>
      <c r="AN2189" s="44" t="s">
        <v>27</v>
      </c>
      <c r="AO2189" s="29" t="s">
        <v>27</v>
      </c>
      <c r="AP2189" s="29">
        <v>1</v>
      </c>
      <c r="AQ2189" s="29">
        <v>74</v>
      </c>
      <c r="AR2189" s="29">
        <v>50</v>
      </c>
      <c r="AS2189" s="29">
        <v>89</v>
      </c>
      <c r="AT2189" s="29">
        <v>0.1</v>
      </c>
      <c r="AU2189" s="144">
        <v>3.2899999999999997E-4</v>
      </c>
      <c r="AV2189" s="36" t="s">
        <v>28</v>
      </c>
      <c r="AW2189" s="102">
        <v>43096</v>
      </c>
      <c r="AX2189" s="129" t="s">
        <v>33</v>
      </c>
      <c r="AY2189" s="106">
        <v>2596</v>
      </c>
      <c r="BD2189" t="s">
        <v>1554</v>
      </c>
      <c r="BE2189" t="s">
        <v>4560</v>
      </c>
      <c r="BF2189" t="s">
        <v>4740</v>
      </c>
      <c r="BH2189" t="str">
        <f t="shared" si="470"/>
        <v/>
      </c>
      <c r="BJ2189" t="str">
        <f t="shared" si="471"/>
        <v>OK</v>
      </c>
      <c r="BK2189" s="130" t="s">
        <v>5302</v>
      </c>
      <c r="BL2189" s="130" t="e">
        <v>#VALUE!</v>
      </c>
      <c r="BM2189" s="131" t="s">
        <v>33</v>
      </c>
      <c r="BN2189" s="131" t="e">
        <v>#VALUE!</v>
      </c>
      <c r="BO2189" t="e">
        <v>#N/A</v>
      </c>
      <c r="BP2189">
        <v>6</v>
      </c>
    </row>
    <row r="2190" spans="1:68" ht="25.2" x14ac:dyDescent="0.3">
      <c r="A2190" s="1"/>
      <c r="B2190" s="47">
        <v>1915</v>
      </c>
      <c r="C2190" s="45">
        <v>1087763</v>
      </c>
      <c r="D2190" s="37">
        <v>1087429</v>
      </c>
      <c r="E2190" s="37"/>
      <c r="F2190" s="31" t="s">
        <v>3794</v>
      </c>
      <c r="G2190" s="29" t="s">
        <v>58</v>
      </c>
      <c r="H2190" s="70"/>
      <c r="I2190" s="148" t="s">
        <v>32</v>
      </c>
      <c r="J2190" s="147" t="s">
        <v>4061</v>
      </c>
      <c r="K2190" s="148">
        <v>0</v>
      </c>
      <c r="L2190" s="148" t="s">
        <v>4004</v>
      </c>
      <c r="M2190" s="147" t="s">
        <v>33</v>
      </c>
      <c r="N2190" s="29">
        <f t="shared" si="463"/>
        <v>1087429</v>
      </c>
      <c r="O2190" s="29" t="str">
        <f t="shared" si="464"/>
        <v/>
      </c>
      <c r="P2190" s="29" t="str">
        <f t="shared" si="465"/>
        <v/>
      </c>
      <c r="Q2190" s="29" t="str">
        <f t="shared" si="466"/>
        <v/>
      </c>
      <c r="R2190" s="29" t="str">
        <f t="shared" si="467"/>
        <v/>
      </c>
      <c r="S2190" s="29" t="str">
        <f t="shared" si="468"/>
        <v/>
      </c>
      <c r="T2190" s="29" t="str">
        <f t="shared" si="469"/>
        <v/>
      </c>
      <c r="U2190" s="29">
        <v>1013006</v>
      </c>
      <c r="V2190" s="29"/>
      <c r="W2190" s="38" t="s">
        <v>1447</v>
      </c>
      <c r="X2190" s="37" t="s">
        <v>366</v>
      </c>
      <c r="Y2190" s="146">
        <v>3899</v>
      </c>
      <c r="Z2190" s="33">
        <v>3899</v>
      </c>
      <c r="AA2190" s="34">
        <f t="shared" si="474"/>
        <v>0</v>
      </c>
      <c r="AB2190" s="33">
        <f t="shared" si="472"/>
        <v>3899</v>
      </c>
      <c r="AC2190" s="34">
        <f t="shared" si="475"/>
        <v>0</v>
      </c>
      <c r="AD2190" s="145">
        <f t="shared" si="473"/>
        <v>3249.1669999999999</v>
      </c>
      <c r="AE2190" s="105">
        <v>3249.1669999999999</v>
      </c>
      <c r="AF2190" s="34" t="s">
        <v>36</v>
      </c>
      <c r="AG2190" s="34" t="s">
        <v>138</v>
      </c>
      <c r="AH2190" s="34" t="s">
        <v>138</v>
      </c>
      <c r="AI2190" s="29">
        <v>0.185</v>
      </c>
      <c r="AJ2190" s="29">
        <v>1.1E-4</v>
      </c>
      <c r="AK2190" s="29">
        <v>0</v>
      </c>
      <c r="AL2190" s="29">
        <v>0</v>
      </c>
      <c r="AM2190" s="29" t="s">
        <v>27</v>
      </c>
      <c r="AN2190" s="44" t="s">
        <v>27</v>
      </c>
      <c r="AO2190" s="29" t="s">
        <v>27</v>
      </c>
      <c r="AP2190" s="29">
        <v>1</v>
      </c>
      <c r="AQ2190" s="29">
        <v>74</v>
      </c>
      <c r="AR2190" s="29">
        <v>50</v>
      </c>
      <c r="AS2190" s="29">
        <v>89</v>
      </c>
      <c r="AT2190" s="29">
        <v>0.185</v>
      </c>
      <c r="AU2190" s="144">
        <v>3.2899999999999997E-4</v>
      </c>
      <c r="AV2190" s="36" t="s">
        <v>28</v>
      </c>
      <c r="AW2190" s="102" t="s">
        <v>33</v>
      </c>
      <c r="AX2190" s="129" t="s">
        <v>33</v>
      </c>
      <c r="AY2190" s="106">
        <v>9739</v>
      </c>
      <c r="BD2190" t="s">
        <v>1554</v>
      </c>
      <c r="BE2190" t="s">
        <v>4346</v>
      </c>
      <c r="BF2190" t="s">
        <v>4740</v>
      </c>
      <c r="BH2190" t="str">
        <f t="shared" si="470"/>
        <v/>
      </c>
      <c r="BJ2190" t="str">
        <f t="shared" si="471"/>
        <v>OK</v>
      </c>
      <c r="BK2190" s="130" t="s">
        <v>5302</v>
      </c>
      <c r="BL2190" s="130" t="e">
        <v>#VALUE!</v>
      </c>
      <c r="BM2190" s="131" t="s">
        <v>33</v>
      </c>
      <c r="BN2190" s="131" t="e">
        <v>#VALUE!</v>
      </c>
      <c r="BO2190" t="e">
        <v>#N/A</v>
      </c>
      <c r="BP2190">
        <v>0</v>
      </c>
    </row>
    <row r="2191" spans="1:68" x14ac:dyDescent="0.3">
      <c r="A2191" s="1"/>
      <c r="B2191" s="47">
        <v>1916</v>
      </c>
      <c r="C2191" s="45">
        <v>1007249</v>
      </c>
      <c r="D2191" s="29">
        <v>1090264</v>
      </c>
      <c r="E2191" s="29"/>
      <c r="F2191" s="30" t="s">
        <v>3782</v>
      </c>
      <c r="G2191" s="29" t="s">
        <v>31</v>
      </c>
      <c r="H2191" s="27"/>
      <c r="I2191" s="148" t="e">
        <v>#N/A</v>
      </c>
      <c r="J2191" s="147" t="s">
        <v>33</v>
      </c>
      <c r="K2191" s="148">
        <v>0</v>
      </c>
      <c r="L2191" s="148" t="s">
        <v>32</v>
      </c>
      <c r="M2191" s="147" t="s">
        <v>33</v>
      </c>
      <c r="N2191" s="29">
        <f t="shared" si="463"/>
        <v>1090264</v>
      </c>
      <c r="O2191" s="29" t="str">
        <f t="shared" si="464"/>
        <v/>
      </c>
      <c r="P2191" s="29" t="str">
        <f t="shared" si="465"/>
        <v/>
      </c>
      <c r="Q2191" s="29" t="str">
        <f t="shared" si="466"/>
        <v/>
      </c>
      <c r="R2191" s="29" t="str">
        <f t="shared" si="467"/>
        <v/>
      </c>
      <c r="S2191" s="29" t="str">
        <f t="shared" si="468"/>
        <v/>
      </c>
      <c r="T2191" s="29" t="str">
        <f t="shared" si="469"/>
        <v/>
      </c>
      <c r="U2191" s="27"/>
      <c r="V2191" s="27"/>
      <c r="W2191" s="38" t="s">
        <v>1447</v>
      </c>
      <c r="X2191" s="37" t="s">
        <v>158</v>
      </c>
      <c r="Y2191" s="146">
        <v>3500</v>
      </c>
      <c r="Z2191" s="33">
        <v>4480</v>
      </c>
      <c r="AA2191" s="34">
        <f t="shared" si="474"/>
        <v>0.28000000000000003</v>
      </c>
      <c r="AB2191" s="33">
        <f t="shared" si="472"/>
        <v>4480</v>
      </c>
      <c r="AC2191" s="34">
        <f t="shared" si="475"/>
        <v>0.27999973942860129</v>
      </c>
      <c r="AD2191" s="145">
        <f t="shared" si="473"/>
        <v>3733.3330000000001</v>
      </c>
      <c r="AE2191" s="105">
        <v>2916.6669999999999</v>
      </c>
      <c r="AF2191" s="34" t="s">
        <v>36</v>
      </c>
      <c r="AG2191" s="34" t="s">
        <v>36</v>
      </c>
      <c r="AH2191" s="34" t="s">
        <v>36</v>
      </c>
      <c r="AI2191" s="29">
        <v>0.11</v>
      </c>
      <c r="AJ2191" s="29">
        <v>1.6000000000000001E-4</v>
      </c>
      <c r="AK2191" s="29">
        <v>0</v>
      </c>
      <c r="AL2191" s="29">
        <v>0</v>
      </c>
      <c r="AM2191" s="158" t="s">
        <v>28</v>
      </c>
      <c r="AN2191" s="44" t="s">
        <v>27</v>
      </c>
      <c r="AO2191" s="158" t="s">
        <v>28</v>
      </c>
      <c r="AP2191" s="29">
        <v>1</v>
      </c>
      <c r="AQ2191" s="29">
        <v>75</v>
      </c>
      <c r="AR2191" s="29">
        <v>50</v>
      </c>
      <c r="AS2191" s="29">
        <v>50</v>
      </c>
      <c r="AT2191" s="29">
        <v>0.11</v>
      </c>
      <c r="AU2191" s="172">
        <v>1.8799999999999999E-4</v>
      </c>
      <c r="AV2191" s="36" t="s">
        <v>33</v>
      </c>
      <c r="AW2191" s="102" t="s">
        <v>33</v>
      </c>
      <c r="AX2191" s="129" t="s">
        <v>33</v>
      </c>
      <c r="AY2191" s="106">
        <v>183</v>
      </c>
      <c r="BD2191" t="s">
        <v>417</v>
      </c>
      <c r="BE2191" t="s">
        <v>4488</v>
      </c>
      <c r="BF2191" t="s">
        <v>4740</v>
      </c>
      <c r="BH2191" t="str">
        <f t="shared" si="470"/>
        <v/>
      </c>
      <c r="BJ2191" t="str">
        <f t="shared" si="471"/>
        <v>OK</v>
      </c>
      <c r="BK2191" s="130" t="s">
        <v>5302</v>
      </c>
      <c r="BL2191" s="130" t="e">
        <v>#VALUE!</v>
      </c>
      <c r="BM2191" s="131">
        <v>4499</v>
      </c>
      <c r="BN2191" s="131">
        <v>0.99577683929762173</v>
      </c>
      <c r="BO2191" t="e">
        <v>#N/A</v>
      </c>
      <c r="BP2191">
        <v>64</v>
      </c>
    </row>
    <row r="2192" spans="1:68" x14ac:dyDescent="0.3">
      <c r="A2192" s="1"/>
      <c r="B2192" s="47">
        <v>1917</v>
      </c>
      <c r="C2192" s="45">
        <v>1022244</v>
      </c>
      <c r="D2192" s="29">
        <v>1090265</v>
      </c>
      <c r="E2192" s="29"/>
      <c r="F2192" s="30" t="s">
        <v>3783</v>
      </c>
      <c r="G2192" s="29" t="s">
        <v>503</v>
      </c>
      <c r="H2192" s="27"/>
      <c r="I2192" s="148" t="e">
        <v>#N/A</v>
      </c>
      <c r="J2192" s="147" t="s">
        <v>33</v>
      </c>
      <c r="K2192" s="148">
        <v>0</v>
      </c>
      <c r="L2192" s="148" t="s">
        <v>32</v>
      </c>
      <c r="M2192" s="147" t="s">
        <v>33</v>
      </c>
      <c r="N2192" s="29">
        <f t="shared" si="463"/>
        <v>1090265</v>
      </c>
      <c r="O2192" s="29" t="str">
        <f t="shared" si="464"/>
        <v/>
      </c>
      <c r="P2192" s="29" t="str">
        <f t="shared" si="465"/>
        <v/>
      </c>
      <c r="Q2192" s="29" t="str">
        <f t="shared" si="466"/>
        <v/>
      </c>
      <c r="R2192" s="29" t="str">
        <f t="shared" si="467"/>
        <v/>
      </c>
      <c r="S2192" s="29" t="str">
        <f t="shared" si="468"/>
        <v/>
      </c>
      <c r="T2192" s="29" t="str">
        <f t="shared" si="469"/>
        <v/>
      </c>
      <c r="U2192" s="27"/>
      <c r="V2192" s="27"/>
      <c r="W2192" s="38" t="s">
        <v>1447</v>
      </c>
      <c r="X2192" s="37" t="s">
        <v>158</v>
      </c>
      <c r="Y2192" s="146">
        <v>3500</v>
      </c>
      <c r="Z2192" s="33">
        <v>4480</v>
      </c>
      <c r="AA2192" s="34">
        <f t="shared" si="474"/>
        <v>0.28000000000000003</v>
      </c>
      <c r="AB2192" s="33">
        <f t="shared" si="472"/>
        <v>4480</v>
      </c>
      <c r="AC2192" s="34">
        <f t="shared" si="475"/>
        <v>0.27999973942860129</v>
      </c>
      <c r="AD2192" s="145">
        <f t="shared" si="473"/>
        <v>3733.3330000000001</v>
      </c>
      <c r="AE2192" s="105">
        <v>2916.6669999999999</v>
      </c>
      <c r="AF2192" s="34" t="s">
        <v>36</v>
      </c>
      <c r="AG2192" s="34" t="s">
        <v>36</v>
      </c>
      <c r="AH2192" s="34" t="s">
        <v>36</v>
      </c>
      <c r="AI2192" s="29">
        <v>0.11</v>
      </c>
      <c r="AJ2192" s="29">
        <v>1.6000000000000001E-4</v>
      </c>
      <c r="AK2192" s="29">
        <v>0</v>
      </c>
      <c r="AL2192" s="29">
        <v>0</v>
      </c>
      <c r="AM2192" s="158" t="s">
        <v>28</v>
      </c>
      <c r="AN2192" s="44" t="s">
        <v>27</v>
      </c>
      <c r="AO2192" s="158" t="s">
        <v>28</v>
      </c>
      <c r="AP2192" s="29">
        <v>1</v>
      </c>
      <c r="AQ2192" s="29">
        <v>75</v>
      </c>
      <c r="AR2192" s="29">
        <v>50</v>
      </c>
      <c r="AS2192" s="29">
        <v>50</v>
      </c>
      <c r="AT2192" s="29">
        <v>0.11</v>
      </c>
      <c r="AU2192" s="172">
        <v>1.8799999999999999E-4</v>
      </c>
      <c r="AV2192" s="36" t="s">
        <v>33</v>
      </c>
      <c r="AW2192" s="102" t="s">
        <v>33</v>
      </c>
      <c r="AX2192" s="129" t="s">
        <v>33</v>
      </c>
      <c r="AY2192" s="106" t="e">
        <v>#N/A</v>
      </c>
      <c r="BD2192" t="s">
        <v>417</v>
      </c>
      <c r="BE2192" t="s">
        <v>4351</v>
      </c>
      <c r="BF2192" t="s">
        <v>4740</v>
      </c>
      <c r="BH2192" t="str">
        <f t="shared" si="470"/>
        <v/>
      </c>
      <c r="BJ2192" t="str">
        <f t="shared" si="471"/>
        <v>OK</v>
      </c>
      <c r="BK2192" s="130" t="s">
        <v>5302</v>
      </c>
      <c r="BL2192" s="130" t="e">
        <v>#VALUE!</v>
      </c>
      <c r="BM2192" s="131">
        <v>5235</v>
      </c>
      <c r="BN2192" s="131">
        <v>0.85577841451766956</v>
      </c>
      <c r="BO2192" t="e">
        <v>#N/A</v>
      </c>
      <c r="BP2192">
        <v>0</v>
      </c>
    </row>
    <row r="2193" spans="1:68" ht="25.2" x14ac:dyDescent="0.3">
      <c r="A2193" s="1"/>
      <c r="B2193" s="47">
        <v>1918</v>
      </c>
      <c r="C2193" s="45">
        <v>1090264</v>
      </c>
      <c r="D2193" s="37"/>
      <c r="E2193" s="37"/>
      <c r="F2193" s="31" t="s">
        <v>3795</v>
      </c>
      <c r="G2193" s="29" t="s">
        <v>58</v>
      </c>
      <c r="H2193" s="70" t="s">
        <v>59</v>
      </c>
      <c r="I2193" s="148" t="s">
        <v>32</v>
      </c>
      <c r="J2193" s="147" t="s">
        <v>4061</v>
      </c>
      <c r="K2193" s="148">
        <v>0</v>
      </c>
      <c r="L2193" s="148" t="s">
        <v>4005</v>
      </c>
      <c r="M2193" s="147" t="s">
        <v>33</v>
      </c>
      <c r="N2193" s="29" t="str">
        <f t="shared" si="463"/>
        <v/>
      </c>
      <c r="O2193" s="29" t="str">
        <f t="shared" si="464"/>
        <v/>
      </c>
      <c r="P2193" s="29" t="str">
        <f t="shared" si="465"/>
        <v/>
      </c>
      <c r="Q2193" s="29" t="str">
        <f t="shared" si="466"/>
        <v/>
      </c>
      <c r="R2193" s="29" t="str">
        <f t="shared" si="467"/>
        <v/>
      </c>
      <c r="S2193" s="29" t="str">
        <f t="shared" si="468"/>
        <v/>
      </c>
      <c r="T2193" s="29" t="str">
        <f t="shared" si="469"/>
        <v/>
      </c>
      <c r="U2193" s="37">
        <v>1007249</v>
      </c>
      <c r="V2193" s="37"/>
      <c r="W2193" s="38" t="s">
        <v>1447</v>
      </c>
      <c r="X2193" s="37" t="s">
        <v>158</v>
      </c>
      <c r="Y2193" s="146">
        <v>4090</v>
      </c>
      <c r="Z2193" s="33">
        <v>4499</v>
      </c>
      <c r="AA2193" s="34">
        <f t="shared" si="474"/>
        <v>0.1</v>
      </c>
      <c r="AB2193" s="33">
        <f t="shared" si="472"/>
        <v>4499</v>
      </c>
      <c r="AC2193" s="34">
        <f t="shared" si="475"/>
        <v>0.10000020537899314</v>
      </c>
      <c r="AD2193" s="145">
        <f t="shared" si="473"/>
        <v>3749.1669999999999</v>
      </c>
      <c r="AE2193" s="105">
        <v>3408.3330000000001</v>
      </c>
      <c r="AF2193" s="34" t="s">
        <v>36</v>
      </c>
      <c r="AG2193" s="34" t="s">
        <v>138</v>
      </c>
      <c r="AH2193" s="34" t="s">
        <v>138</v>
      </c>
      <c r="AI2193" s="29">
        <v>0.1</v>
      </c>
      <c r="AJ2193" s="29">
        <v>3.2899999999999997E-4</v>
      </c>
      <c r="AK2193" s="29">
        <v>0</v>
      </c>
      <c r="AL2193" s="29">
        <v>0</v>
      </c>
      <c r="AM2193" s="29" t="s">
        <v>27</v>
      </c>
      <c r="AN2193" s="44" t="s">
        <v>27</v>
      </c>
      <c r="AO2193" s="29" t="s">
        <v>27</v>
      </c>
      <c r="AP2193" s="29">
        <v>1</v>
      </c>
      <c r="AQ2193" s="29">
        <v>74</v>
      </c>
      <c r="AR2193" s="29">
        <v>50</v>
      </c>
      <c r="AS2193" s="29">
        <v>89</v>
      </c>
      <c r="AT2193" s="29">
        <v>0.1</v>
      </c>
      <c r="AU2193" s="144">
        <v>3.2899999999999997E-4</v>
      </c>
      <c r="AV2193" s="36" t="s">
        <v>28</v>
      </c>
      <c r="AW2193" s="102">
        <v>43096</v>
      </c>
      <c r="AX2193" s="129" t="s">
        <v>33</v>
      </c>
      <c r="AY2193" s="106">
        <v>66</v>
      </c>
      <c r="BD2193" t="s">
        <v>1554</v>
      </c>
      <c r="BE2193" t="s">
        <v>4351</v>
      </c>
      <c r="BF2193" t="s">
        <v>4740</v>
      </c>
      <c r="BH2193" t="str">
        <f t="shared" si="470"/>
        <v/>
      </c>
      <c r="BJ2193" t="str">
        <f t="shared" si="471"/>
        <v>OK</v>
      </c>
      <c r="BK2193" s="130" t="s">
        <v>5302</v>
      </c>
      <c r="BL2193" s="130" t="e">
        <v>#VALUE!</v>
      </c>
      <c r="BM2193" s="131" t="s">
        <v>33</v>
      </c>
      <c r="BN2193" s="131" t="e">
        <v>#VALUE!</v>
      </c>
      <c r="BO2193" t="e">
        <v>#N/A</v>
      </c>
      <c r="BP2193">
        <v>0</v>
      </c>
    </row>
    <row r="2194" spans="1:68" ht="37.799999999999997" x14ac:dyDescent="0.3">
      <c r="A2194" s="1"/>
      <c r="B2194" s="47">
        <v>1919</v>
      </c>
      <c r="C2194" s="45">
        <v>1090265</v>
      </c>
      <c r="D2194" s="37">
        <v>1022244</v>
      </c>
      <c r="E2194" s="37"/>
      <c r="F2194" s="52" t="s">
        <v>3796</v>
      </c>
      <c r="G2194" s="29" t="s">
        <v>58</v>
      </c>
      <c r="H2194" s="70" t="s">
        <v>62</v>
      </c>
      <c r="I2194" s="148" t="s">
        <v>32</v>
      </c>
      <c r="J2194" s="147" t="s">
        <v>4061</v>
      </c>
      <c r="K2194" s="148">
        <v>0</v>
      </c>
      <c r="L2194" s="148" t="s">
        <v>4006</v>
      </c>
      <c r="M2194" s="147" t="s">
        <v>33</v>
      </c>
      <c r="N2194" s="29">
        <f t="shared" si="463"/>
        <v>1022244</v>
      </c>
      <c r="O2194" s="29" t="str">
        <f t="shared" si="464"/>
        <v/>
      </c>
      <c r="P2194" s="29" t="str">
        <f t="shared" si="465"/>
        <v/>
      </c>
      <c r="Q2194" s="29" t="str">
        <f t="shared" si="466"/>
        <v/>
      </c>
      <c r="R2194" s="29" t="str">
        <f t="shared" si="467"/>
        <v/>
      </c>
      <c r="S2194" s="29" t="str">
        <f t="shared" si="468"/>
        <v/>
      </c>
      <c r="T2194" s="29" t="str">
        <f t="shared" si="469"/>
        <v/>
      </c>
      <c r="U2194" s="29"/>
      <c r="V2194" s="29"/>
      <c r="W2194" s="38" t="s">
        <v>1447</v>
      </c>
      <c r="X2194" s="37" t="s">
        <v>158</v>
      </c>
      <c r="Y2194" s="146">
        <v>4090</v>
      </c>
      <c r="Z2194" s="33">
        <v>5235</v>
      </c>
      <c r="AA2194" s="34">
        <f t="shared" si="474"/>
        <v>0.28000000000000003</v>
      </c>
      <c r="AB2194" s="33">
        <f t="shared" si="472"/>
        <v>5235</v>
      </c>
      <c r="AC2194" s="34">
        <f t="shared" si="475"/>
        <v>0.27995122542310269</v>
      </c>
      <c r="AD2194" s="145">
        <f t="shared" si="473"/>
        <v>4362.5</v>
      </c>
      <c r="AE2194" s="105">
        <v>3408.3330000000001</v>
      </c>
      <c r="AF2194" s="34" t="s">
        <v>36</v>
      </c>
      <c r="AG2194" s="34" t="s">
        <v>138</v>
      </c>
      <c r="AH2194" s="34" t="s">
        <v>138</v>
      </c>
      <c r="AI2194" s="29">
        <v>0.1</v>
      </c>
      <c r="AJ2194" s="29">
        <v>3.2899999999999997E-4</v>
      </c>
      <c r="AK2194" s="29">
        <v>1</v>
      </c>
      <c r="AL2194" s="29">
        <v>0</v>
      </c>
      <c r="AM2194" s="29" t="s">
        <v>28</v>
      </c>
      <c r="AN2194" s="44" t="s">
        <v>27</v>
      </c>
      <c r="AO2194" s="29" t="s">
        <v>27</v>
      </c>
      <c r="AP2194" s="29">
        <v>1</v>
      </c>
      <c r="AQ2194" s="29">
        <v>74</v>
      </c>
      <c r="AR2194" s="29">
        <v>50</v>
      </c>
      <c r="AS2194" s="29">
        <v>89</v>
      </c>
      <c r="AT2194" s="29">
        <v>0.1</v>
      </c>
      <c r="AU2194" s="144">
        <v>3.2899999999999997E-4</v>
      </c>
      <c r="AV2194" s="36" t="s">
        <v>28</v>
      </c>
      <c r="AW2194" s="102">
        <v>43096</v>
      </c>
      <c r="AX2194" s="129" t="s">
        <v>33</v>
      </c>
      <c r="AY2194" s="106">
        <v>4</v>
      </c>
      <c r="BD2194" t="s">
        <v>1554</v>
      </c>
      <c r="BE2194" t="s">
        <v>4548</v>
      </c>
      <c r="BF2194" t="s">
        <v>4740</v>
      </c>
      <c r="BH2194" t="str">
        <f t="shared" si="470"/>
        <v>AV</v>
      </c>
      <c r="BJ2194" t="str">
        <f t="shared" si="471"/>
        <v>OK</v>
      </c>
      <c r="BK2194" s="130" t="s">
        <v>5302</v>
      </c>
      <c r="BL2194" s="130" t="e">
        <v>#VALUE!</v>
      </c>
      <c r="BM2194" s="131">
        <v>4480</v>
      </c>
      <c r="BN2194" s="131">
        <v>1.1685267857142858</v>
      </c>
      <c r="BO2194" t="e">
        <v>#N/A</v>
      </c>
      <c r="BP2194">
        <v>0</v>
      </c>
    </row>
    <row r="2195" spans="1:68" x14ac:dyDescent="0.3">
      <c r="A2195" s="1"/>
      <c r="B2195" s="47">
        <v>1920</v>
      </c>
      <c r="C2195" s="124" t="s">
        <v>5296</v>
      </c>
      <c r="D2195" s="64"/>
      <c r="E2195" s="64"/>
      <c r="F2195" s="39"/>
      <c r="G2195" s="65"/>
      <c r="H2195" s="66"/>
      <c r="I2195" s="148" t="s">
        <v>33</v>
      </c>
      <c r="J2195" s="147" t="s">
        <v>33</v>
      </c>
      <c r="K2195" s="148" t="e">
        <v>#N/A</v>
      </c>
      <c r="L2195" s="148" t="s">
        <v>32</v>
      </c>
      <c r="M2195" s="147" t="s">
        <v>33</v>
      </c>
      <c r="N2195" s="29" t="str">
        <f t="shared" ref="N2195:N2258" si="476">IFERROR(MID($D2195,1,7)+0,"")</f>
        <v/>
      </c>
      <c r="O2195" s="29" t="str">
        <f t="shared" ref="O2195:O2258" si="477">IFERROR(MID($D2195,10,7)+0,"")</f>
        <v/>
      </c>
      <c r="P2195" s="29" t="str">
        <f t="shared" ref="P2195:P2258" si="478">IFERROR(MID($D2195,19,7)+0,"")</f>
        <v/>
      </c>
      <c r="Q2195" s="29" t="str">
        <f t="shared" ref="Q2195:Q2258" si="479">IF(IFERROR(MID($U2195,1,7)+0,"")&lt;1130000,"",IFERROR(MID($U2195,1,7)+0,""))</f>
        <v/>
      </c>
      <c r="R2195" s="29" t="str">
        <f t="shared" ref="R2195:R2258" si="480">IF(IFERROR(MID($U2195,10,7)+0,"")&lt;1130000,"",IFERROR(MID($U2195,10,7)+0,""))</f>
        <v/>
      </c>
      <c r="S2195" s="29" t="str">
        <f t="shared" ref="S2195:S2258" si="481">IF(IFERROR(MID($U2195,19,7)+0,"")&lt;1130000,"",IFERROR(MID($U2195,19,7)+0,""))</f>
        <v/>
      </c>
      <c r="T2195" s="29" t="str">
        <f t="shared" ref="T2195:T2258" si="482">IF(Q2195="","",IF(R2195="",Q2195,Q2195&amp;", "&amp;R2195))</f>
        <v/>
      </c>
      <c r="U2195" s="64"/>
      <c r="V2195" s="64"/>
      <c r="W2195" s="67"/>
      <c r="X2195" s="65"/>
      <c r="Y2195" s="146">
        <v>0</v>
      </c>
      <c r="Z2195" s="33"/>
      <c r="AA2195" s="34" t="e">
        <f t="shared" si="474"/>
        <v>#DIV/0!</v>
      </c>
      <c r="AB2195" s="33">
        <f t="shared" si="472"/>
        <v>0</v>
      </c>
      <c r="AC2195" s="34" t="e">
        <f t="shared" si="475"/>
        <v>#DIV/0!</v>
      </c>
      <c r="AD2195" s="145"/>
      <c r="AE2195" s="105">
        <v>0</v>
      </c>
      <c r="AF2195" s="34" t="e">
        <v>#N/A</v>
      </c>
      <c r="AG2195" s="34" t="e">
        <v>#N/A</v>
      </c>
      <c r="AH2195" s="34" t="e">
        <v>#N/A</v>
      </c>
      <c r="AI2195" s="29"/>
      <c r="AJ2195" s="29"/>
      <c r="AK2195" s="29">
        <v>0</v>
      </c>
      <c r="AL2195" s="29">
        <v>0</v>
      </c>
      <c r="AM2195" s="29" t="s">
        <v>27</v>
      </c>
      <c r="AN2195" s="69" t="s">
        <v>28</v>
      </c>
      <c r="AO2195" s="29" t="s">
        <v>28</v>
      </c>
      <c r="AP2195" s="65"/>
      <c r="AQ2195" s="29"/>
      <c r="AR2195" s="29"/>
      <c r="AS2195" s="29"/>
      <c r="AT2195" s="29"/>
      <c r="AU2195" s="144"/>
      <c r="AV2195" s="36" t="s">
        <v>33</v>
      </c>
      <c r="AW2195" s="102" t="s">
        <v>33</v>
      </c>
      <c r="AX2195" s="129" t="s">
        <v>5288</v>
      </c>
      <c r="AY2195" s="106" t="e">
        <v>#N/A</v>
      </c>
      <c r="BD2195" t="e">
        <v>#N/A</v>
      </c>
      <c r="BE2195" t="e">
        <v>#N/A</v>
      </c>
      <c r="BF2195" t="e">
        <v>#N/A</v>
      </c>
      <c r="BH2195" t="str">
        <f t="shared" ref="BH2195:BH2263" si="483">IF(OR(H2195="Регулярный ассортимент",AK2195&gt;0,AL2195&gt;0),"AV","")</f>
        <v/>
      </c>
      <c r="BJ2195" t="str">
        <f t="shared" ref="BJ2195:BJ2263" si="484">IF(AB2195-Z2195=0,"OK")</f>
        <v>OK</v>
      </c>
      <c r="BK2195" s="130">
        <v>0</v>
      </c>
      <c r="BL2195" s="130" t="s">
        <v>37</v>
      </c>
      <c r="BM2195" s="131" t="s">
        <v>33</v>
      </c>
      <c r="BN2195" s="131" t="s">
        <v>37</v>
      </c>
      <c r="BO2195" t="e">
        <v>#N/A</v>
      </c>
      <c r="BP2195">
        <v>0</v>
      </c>
    </row>
    <row r="2196" spans="1:68" ht="25.2" x14ac:dyDescent="0.3">
      <c r="A2196" s="1"/>
      <c r="B2196" s="47">
        <v>1921</v>
      </c>
      <c r="C2196" s="45">
        <v>1088656</v>
      </c>
      <c r="D2196" s="29"/>
      <c r="E2196" s="29"/>
      <c r="F2196" s="52" t="s">
        <v>1582</v>
      </c>
      <c r="G2196" s="29" t="s">
        <v>47</v>
      </c>
      <c r="H2196" s="70"/>
      <c r="I2196" s="148" t="s">
        <v>32</v>
      </c>
      <c r="J2196" s="147" t="s">
        <v>33</v>
      </c>
      <c r="K2196" s="148">
        <v>0</v>
      </c>
      <c r="L2196" s="148" t="s">
        <v>32</v>
      </c>
      <c r="M2196" s="147" t="s">
        <v>33</v>
      </c>
      <c r="N2196" s="29" t="str">
        <f t="shared" si="476"/>
        <v/>
      </c>
      <c r="O2196" s="29" t="str">
        <f t="shared" si="477"/>
        <v/>
      </c>
      <c r="P2196" s="29" t="str">
        <f t="shared" si="478"/>
        <v/>
      </c>
      <c r="Q2196" s="29" t="str">
        <f t="shared" si="479"/>
        <v/>
      </c>
      <c r="R2196" s="29" t="str">
        <f t="shared" si="480"/>
        <v/>
      </c>
      <c r="S2196" s="29" t="str">
        <f t="shared" si="481"/>
        <v/>
      </c>
      <c r="T2196" s="29" t="str">
        <f t="shared" si="482"/>
        <v/>
      </c>
      <c r="U2196" s="29"/>
      <c r="V2196" s="29"/>
      <c r="W2196" s="38" t="s">
        <v>1583</v>
      </c>
      <c r="X2196" s="37" t="s">
        <v>366</v>
      </c>
      <c r="Y2196" s="146">
        <v>8404</v>
      </c>
      <c r="Z2196" s="33">
        <v>10757</v>
      </c>
      <c r="AA2196" s="34">
        <f t="shared" si="474"/>
        <v>0.28000000000000003</v>
      </c>
      <c r="AB2196" s="33">
        <f t="shared" si="472"/>
        <v>10757</v>
      </c>
      <c r="AC2196" s="34">
        <f t="shared" si="475"/>
        <v>0.27998582960427554</v>
      </c>
      <c r="AD2196" s="145">
        <f t="shared" ref="AD2196:AD2223" si="485">ROUND(Z2196/1.2,3)</f>
        <v>8964.1669999999995</v>
      </c>
      <c r="AE2196" s="105">
        <v>7003.3329999999996</v>
      </c>
      <c r="AF2196" s="34" t="s">
        <v>36</v>
      </c>
      <c r="AG2196" s="34" t="s">
        <v>36</v>
      </c>
      <c r="AH2196" s="34" t="s">
        <v>36</v>
      </c>
      <c r="AI2196" s="29">
        <v>0.63</v>
      </c>
      <c r="AJ2196" s="29">
        <v>9.2669999999999992E-3</v>
      </c>
      <c r="AK2196" s="29">
        <v>0</v>
      </c>
      <c r="AL2196" s="29">
        <v>0</v>
      </c>
      <c r="AM2196" s="29" t="s">
        <v>28</v>
      </c>
      <c r="AN2196" s="44" t="s">
        <v>27</v>
      </c>
      <c r="AO2196" s="29" t="s">
        <v>28</v>
      </c>
      <c r="AP2196" s="29">
        <v>1</v>
      </c>
      <c r="AQ2196" s="29">
        <v>620</v>
      </c>
      <c r="AR2196" s="29">
        <v>155</v>
      </c>
      <c r="AS2196" s="29">
        <v>135</v>
      </c>
      <c r="AT2196" s="29">
        <v>1.1100000000000001</v>
      </c>
      <c r="AU2196" s="144">
        <v>1.2973999999999999E-2</v>
      </c>
      <c r="AV2196" s="36" t="s">
        <v>28</v>
      </c>
      <c r="AW2196" s="102">
        <v>43004</v>
      </c>
      <c r="AX2196" s="129" t="s">
        <v>33</v>
      </c>
      <c r="AY2196" s="106">
        <v>205</v>
      </c>
      <c r="BD2196" t="s">
        <v>4561</v>
      </c>
      <c r="BE2196" t="s">
        <v>4562</v>
      </c>
      <c r="BF2196" t="s">
        <v>4740</v>
      </c>
      <c r="BH2196" t="str">
        <f t="shared" si="483"/>
        <v/>
      </c>
      <c r="BJ2196" t="str">
        <f t="shared" si="484"/>
        <v>OK</v>
      </c>
      <c r="BK2196" s="130" t="s">
        <v>5302</v>
      </c>
      <c r="BL2196" s="130" t="e">
        <v>#VALUE!</v>
      </c>
      <c r="BM2196" s="131" t="s">
        <v>33</v>
      </c>
      <c r="BN2196" s="131" t="e">
        <v>#VALUE!</v>
      </c>
      <c r="BO2196" t="e">
        <v>#N/A</v>
      </c>
      <c r="BP2196">
        <v>0</v>
      </c>
    </row>
    <row r="2197" spans="1:68" ht="25.2" x14ac:dyDescent="0.3">
      <c r="A2197" s="1"/>
      <c r="B2197" s="47">
        <v>1922</v>
      </c>
      <c r="C2197" s="45">
        <v>1088657</v>
      </c>
      <c r="D2197" s="29"/>
      <c r="E2197" s="29"/>
      <c r="F2197" s="39" t="s">
        <v>1584</v>
      </c>
      <c r="G2197" s="29" t="s">
        <v>47</v>
      </c>
      <c r="H2197" s="70"/>
      <c r="I2197" s="148" t="s">
        <v>32</v>
      </c>
      <c r="J2197" s="147" t="s">
        <v>33</v>
      </c>
      <c r="K2197" s="148">
        <v>0</v>
      </c>
      <c r="L2197" s="148" t="s">
        <v>32</v>
      </c>
      <c r="M2197" s="147" t="s">
        <v>33</v>
      </c>
      <c r="N2197" s="29" t="str">
        <f t="shared" si="476"/>
        <v/>
      </c>
      <c r="O2197" s="29" t="str">
        <f t="shared" si="477"/>
        <v/>
      </c>
      <c r="P2197" s="29" t="str">
        <f t="shared" si="478"/>
        <v/>
      </c>
      <c r="Q2197" s="29" t="str">
        <f t="shared" si="479"/>
        <v/>
      </c>
      <c r="R2197" s="29" t="str">
        <f t="shared" si="480"/>
        <v/>
      </c>
      <c r="S2197" s="29" t="str">
        <f t="shared" si="481"/>
        <v/>
      </c>
      <c r="T2197" s="29" t="str">
        <f t="shared" si="482"/>
        <v/>
      </c>
      <c r="U2197" s="29"/>
      <c r="V2197" s="29"/>
      <c r="W2197" s="38" t="s">
        <v>1583</v>
      </c>
      <c r="X2197" s="37" t="s">
        <v>366</v>
      </c>
      <c r="Y2197" s="146">
        <v>10303</v>
      </c>
      <c r="Z2197" s="33">
        <v>13188</v>
      </c>
      <c r="AA2197" s="34">
        <f t="shared" si="474"/>
        <v>0.28000000000000003</v>
      </c>
      <c r="AB2197" s="33">
        <f t="shared" si="472"/>
        <v>13188</v>
      </c>
      <c r="AC2197" s="34">
        <f t="shared" si="475"/>
        <v>0.28001557915230813</v>
      </c>
      <c r="AD2197" s="145">
        <f t="shared" si="485"/>
        <v>10990</v>
      </c>
      <c r="AE2197" s="105">
        <v>8585.8330000000005</v>
      </c>
      <c r="AF2197" s="34" t="s">
        <v>36</v>
      </c>
      <c r="AG2197" s="34" t="s">
        <v>36</v>
      </c>
      <c r="AH2197" s="34" t="s">
        <v>36</v>
      </c>
      <c r="AI2197" s="29">
        <v>0.8</v>
      </c>
      <c r="AJ2197" s="29">
        <v>9.2669999999999992E-3</v>
      </c>
      <c r="AK2197" s="29">
        <v>0</v>
      </c>
      <c r="AL2197" s="29">
        <v>0</v>
      </c>
      <c r="AM2197" s="29" t="s">
        <v>28</v>
      </c>
      <c r="AN2197" s="44" t="s">
        <v>27</v>
      </c>
      <c r="AO2197" s="29" t="s">
        <v>28</v>
      </c>
      <c r="AP2197" s="29">
        <v>1</v>
      </c>
      <c r="AQ2197" s="29">
        <v>620</v>
      </c>
      <c r="AR2197" s="29">
        <v>155</v>
      </c>
      <c r="AS2197" s="29">
        <v>135</v>
      </c>
      <c r="AT2197" s="29">
        <v>1.28</v>
      </c>
      <c r="AU2197" s="144">
        <v>1.2973999999999999E-2</v>
      </c>
      <c r="AV2197" s="36" t="s">
        <v>28</v>
      </c>
      <c r="AW2197" s="102">
        <v>43004</v>
      </c>
      <c r="AX2197" s="129" t="s">
        <v>33</v>
      </c>
      <c r="AY2197" s="106">
        <v>100</v>
      </c>
      <c r="BD2197" t="s">
        <v>4561</v>
      </c>
      <c r="BE2197" t="s">
        <v>4346</v>
      </c>
      <c r="BF2197" t="s">
        <v>4740</v>
      </c>
      <c r="BH2197" t="str">
        <f t="shared" si="483"/>
        <v/>
      </c>
      <c r="BJ2197" t="str">
        <f t="shared" si="484"/>
        <v>OK</v>
      </c>
      <c r="BK2197" s="130" t="s">
        <v>5302</v>
      </c>
      <c r="BL2197" s="130" t="e">
        <v>#VALUE!</v>
      </c>
      <c r="BM2197" s="131" t="s">
        <v>33</v>
      </c>
      <c r="BN2197" s="131" t="e">
        <v>#VALUE!</v>
      </c>
      <c r="BO2197" t="e">
        <v>#N/A</v>
      </c>
      <c r="BP2197">
        <v>1</v>
      </c>
    </row>
    <row r="2198" spans="1:68" ht="25.2" x14ac:dyDescent="0.3">
      <c r="A2198" s="1"/>
      <c r="B2198" s="47">
        <v>1923</v>
      </c>
      <c r="C2198" s="45">
        <v>1088658</v>
      </c>
      <c r="D2198" s="29"/>
      <c r="E2198" s="29"/>
      <c r="F2198" s="39" t="s">
        <v>1585</v>
      </c>
      <c r="G2198" s="29" t="s">
        <v>47</v>
      </c>
      <c r="H2198" s="70"/>
      <c r="I2198" s="148" t="s">
        <v>32</v>
      </c>
      <c r="J2198" s="147" t="s">
        <v>33</v>
      </c>
      <c r="K2198" s="148">
        <v>0</v>
      </c>
      <c r="L2198" s="148" t="s">
        <v>32</v>
      </c>
      <c r="M2198" s="147" t="s">
        <v>33</v>
      </c>
      <c r="N2198" s="29" t="str">
        <f t="shared" si="476"/>
        <v/>
      </c>
      <c r="O2198" s="29" t="str">
        <f t="shared" si="477"/>
        <v/>
      </c>
      <c r="P2198" s="29" t="str">
        <f t="shared" si="478"/>
        <v/>
      </c>
      <c r="Q2198" s="29" t="str">
        <f t="shared" si="479"/>
        <v/>
      </c>
      <c r="R2198" s="29" t="str">
        <f t="shared" si="480"/>
        <v/>
      </c>
      <c r="S2198" s="29" t="str">
        <f t="shared" si="481"/>
        <v/>
      </c>
      <c r="T2198" s="29" t="str">
        <f t="shared" si="482"/>
        <v/>
      </c>
      <c r="U2198" s="29"/>
      <c r="V2198" s="29"/>
      <c r="W2198" s="38" t="s">
        <v>1583</v>
      </c>
      <c r="X2198" s="37" t="s">
        <v>366</v>
      </c>
      <c r="Y2198" s="146">
        <v>12075</v>
      </c>
      <c r="Z2198" s="33">
        <v>15456</v>
      </c>
      <c r="AA2198" s="34">
        <f t="shared" si="474"/>
        <v>0.28000000000000003</v>
      </c>
      <c r="AB2198" s="33">
        <f t="shared" si="472"/>
        <v>15456</v>
      </c>
      <c r="AC2198" s="34">
        <f t="shared" si="475"/>
        <v>0.28000000000000003</v>
      </c>
      <c r="AD2198" s="145">
        <f t="shared" si="485"/>
        <v>12880</v>
      </c>
      <c r="AE2198" s="105">
        <v>10062.5</v>
      </c>
      <c r="AF2198" s="34" t="s">
        <v>36</v>
      </c>
      <c r="AG2198" s="34" t="s">
        <v>36</v>
      </c>
      <c r="AH2198" s="34" t="s">
        <v>36</v>
      </c>
      <c r="AI2198" s="29">
        <v>1</v>
      </c>
      <c r="AJ2198" s="29">
        <v>9.2669999999999992E-3</v>
      </c>
      <c r="AK2198" s="29">
        <v>0</v>
      </c>
      <c r="AL2198" s="29">
        <v>0</v>
      </c>
      <c r="AM2198" s="29" t="s">
        <v>28</v>
      </c>
      <c r="AN2198" s="44" t="s">
        <v>27</v>
      </c>
      <c r="AO2198" s="29" t="s">
        <v>28</v>
      </c>
      <c r="AP2198" s="29">
        <v>1</v>
      </c>
      <c r="AQ2198" s="29">
        <v>620</v>
      </c>
      <c r="AR2198" s="29">
        <v>155</v>
      </c>
      <c r="AS2198" s="29">
        <v>135</v>
      </c>
      <c r="AT2198" s="29">
        <v>1.48</v>
      </c>
      <c r="AU2198" s="144">
        <v>1.2973999999999999E-2</v>
      </c>
      <c r="AV2198" s="36" t="s">
        <v>28</v>
      </c>
      <c r="AW2198" s="102">
        <v>43004</v>
      </c>
      <c r="AX2198" s="129" t="s">
        <v>33</v>
      </c>
      <c r="AY2198" s="106">
        <v>85</v>
      </c>
      <c r="BD2198" t="s">
        <v>4561</v>
      </c>
      <c r="BE2198" t="s">
        <v>4562</v>
      </c>
      <c r="BF2198" t="s">
        <v>4740</v>
      </c>
      <c r="BH2198" t="str">
        <f t="shared" si="483"/>
        <v/>
      </c>
      <c r="BJ2198" t="str">
        <f t="shared" si="484"/>
        <v>OK</v>
      </c>
      <c r="BK2198" s="130" t="s">
        <v>5302</v>
      </c>
      <c r="BL2198" s="130" t="e">
        <v>#VALUE!</v>
      </c>
      <c r="BM2198" s="131" t="s">
        <v>33</v>
      </c>
      <c r="BN2198" s="131" t="e">
        <v>#VALUE!</v>
      </c>
      <c r="BO2198" t="e">
        <v>#N/A</v>
      </c>
      <c r="BP2198">
        <v>0</v>
      </c>
    </row>
    <row r="2199" spans="1:68" ht="25.2" x14ac:dyDescent="0.3">
      <c r="A2199" s="1"/>
      <c r="B2199" s="47">
        <v>1924</v>
      </c>
      <c r="C2199" s="45">
        <v>1088659</v>
      </c>
      <c r="D2199" s="29"/>
      <c r="E2199" s="29"/>
      <c r="F2199" s="39" t="s">
        <v>1586</v>
      </c>
      <c r="G2199" s="29" t="s">
        <v>47</v>
      </c>
      <c r="H2199" s="70"/>
      <c r="I2199" s="148" t="s">
        <v>32</v>
      </c>
      <c r="J2199" s="147" t="s">
        <v>33</v>
      </c>
      <c r="K2199" s="148">
        <v>0</v>
      </c>
      <c r="L2199" s="148" t="s">
        <v>32</v>
      </c>
      <c r="M2199" s="147" t="s">
        <v>33</v>
      </c>
      <c r="N2199" s="29" t="str">
        <f t="shared" si="476"/>
        <v/>
      </c>
      <c r="O2199" s="29" t="str">
        <f t="shared" si="477"/>
        <v/>
      </c>
      <c r="P2199" s="29" t="str">
        <f t="shared" si="478"/>
        <v/>
      </c>
      <c r="Q2199" s="29" t="str">
        <f t="shared" si="479"/>
        <v/>
      </c>
      <c r="R2199" s="29" t="str">
        <f t="shared" si="480"/>
        <v/>
      </c>
      <c r="S2199" s="29" t="str">
        <f t="shared" si="481"/>
        <v/>
      </c>
      <c r="T2199" s="29" t="str">
        <f t="shared" si="482"/>
        <v/>
      </c>
      <c r="U2199" s="29"/>
      <c r="V2199" s="29"/>
      <c r="W2199" s="38" t="s">
        <v>1583</v>
      </c>
      <c r="X2199" s="37" t="s">
        <v>366</v>
      </c>
      <c r="Y2199" s="146">
        <v>14107</v>
      </c>
      <c r="Z2199" s="33">
        <v>18057</v>
      </c>
      <c r="AA2199" s="34">
        <f t="shared" si="474"/>
        <v>0.28000000000000003</v>
      </c>
      <c r="AB2199" s="33">
        <f t="shared" si="472"/>
        <v>18057</v>
      </c>
      <c r="AC2199" s="34">
        <f t="shared" si="475"/>
        <v>0.28000287176587141</v>
      </c>
      <c r="AD2199" s="145">
        <f t="shared" si="485"/>
        <v>15047.5</v>
      </c>
      <c r="AE2199" s="105">
        <v>11755.833000000001</v>
      </c>
      <c r="AF2199" s="34" t="s">
        <v>36</v>
      </c>
      <c r="AG2199" s="34" t="s">
        <v>36</v>
      </c>
      <c r="AH2199" s="34" t="s">
        <v>36</v>
      </c>
      <c r="AI2199" s="29">
        <v>1.24</v>
      </c>
      <c r="AJ2199" s="29">
        <v>9.2669999999999992E-3</v>
      </c>
      <c r="AK2199" s="29">
        <v>0</v>
      </c>
      <c r="AL2199" s="29">
        <v>0</v>
      </c>
      <c r="AM2199" s="29" t="s">
        <v>28</v>
      </c>
      <c r="AN2199" s="44" t="s">
        <v>27</v>
      </c>
      <c r="AO2199" s="29" t="s">
        <v>28</v>
      </c>
      <c r="AP2199" s="29">
        <v>1</v>
      </c>
      <c r="AQ2199" s="29">
        <v>620</v>
      </c>
      <c r="AR2199" s="29">
        <v>155</v>
      </c>
      <c r="AS2199" s="29">
        <v>135</v>
      </c>
      <c r="AT2199" s="29">
        <v>1.7230000000000001</v>
      </c>
      <c r="AU2199" s="144">
        <v>1.2973999999999999E-2</v>
      </c>
      <c r="AV2199" s="36" t="s">
        <v>28</v>
      </c>
      <c r="AW2199" s="102">
        <v>43004</v>
      </c>
      <c r="AX2199" s="129" t="s">
        <v>33</v>
      </c>
      <c r="AY2199" s="106">
        <v>85</v>
      </c>
      <c r="BD2199" t="s">
        <v>4561</v>
      </c>
      <c r="BE2199" t="s">
        <v>4346</v>
      </c>
      <c r="BF2199" t="s">
        <v>4740</v>
      </c>
      <c r="BH2199" t="str">
        <f t="shared" si="483"/>
        <v/>
      </c>
      <c r="BJ2199" t="str">
        <f t="shared" si="484"/>
        <v>OK</v>
      </c>
      <c r="BK2199" s="130" t="s">
        <v>5302</v>
      </c>
      <c r="BL2199" s="130" t="e">
        <v>#VALUE!</v>
      </c>
      <c r="BM2199" s="131" t="s">
        <v>33</v>
      </c>
      <c r="BN2199" s="131" t="e">
        <v>#VALUE!</v>
      </c>
      <c r="BO2199" t="e">
        <v>#N/A</v>
      </c>
      <c r="BP2199">
        <v>1</v>
      </c>
    </row>
    <row r="2200" spans="1:68" ht="25.2" x14ac:dyDescent="0.3">
      <c r="A2200" s="1"/>
      <c r="B2200" s="47">
        <v>1925</v>
      </c>
      <c r="C2200" s="45">
        <v>1088660</v>
      </c>
      <c r="D2200" s="29"/>
      <c r="E2200" s="29"/>
      <c r="F2200" s="52" t="s">
        <v>1587</v>
      </c>
      <c r="G2200" s="29" t="s">
        <v>47</v>
      </c>
      <c r="H2200" s="70"/>
      <c r="I2200" s="148" t="s">
        <v>32</v>
      </c>
      <c r="J2200" s="147" t="s">
        <v>33</v>
      </c>
      <c r="K2200" s="148">
        <v>0</v>
      </c>
      <c r="L2200" s="148" t="s">
        <v>32</v>
      </c>
      <c r="M2200" s="147" t="s">
        <v>33</v>
      </c>
      <c r="N2200" s="29" t="str">
        <f t="shared" si="476"/>
        <v/>
      </c>
      <c r="O2200" s="29" t="str">
        <f t="shared" si="477"/>
        <v/>
      </c>
      <c r="P2200" s="29" t="str">
        <f t="shared" si="478"/>
        <v/>
      </c>
      <c r="Q2200" s="29" t="str">
        <f t="shared" si="479"/>
        <v/>
      </c>
      <c r="R2200" s="29" t="str">
        <f t="shared" si="480"/>
        <v/>
      </c>
      <c r="S2200" s="29" t="str">
        <f t="shared" si="481"/>
        <v/>
      </c>
      <c r="T2200" s="29" t="str">
        <f t="shared" si="482"/>
        <v/>
      </c>
      <c r="U2200" s="29"/>
      <c r="V2200" s="29"/>
      <c r="W2200" s="38" t="s">
        <v>1583</v>
      </c>
      <c r="X2200" s="37" t="s">
        <v>366</v>
      </c>
      <c r="Y2200" s="146">
        <v>15387</v>
      </c>
      <c r="Z2200" s="33">
        <v>19695</v>
      </c>
      <c r="AA2200" s="34">
        <f t="shared" si="474"/>
        <v>0.28000000000000003</v>
      </c>
      <c r="AB2200" s="33">
        <f t="shared" si="472"/>
        <v>19695</v>
      </c>
      <c r="AC2200" s="34">
        <f t="shared" si="475"/>
        <v>0.27997660362643789</v>
      </c>
      <c r="AD2200" s="145">
        <f t="shared" si="485"/>
        <v>16412.5</v>
      </c>
      <c r="AE2200" s="105">
        <v>12822.5</v>
      </c>
      <c r="AF2200" s="34" t="s">
        <v>36</v>
      </c>
      <c r="AG2200" s="34" t="s">
        <v>36</v>
      </c>
      <c r="AH2200" s="34" t="s">
        <v>36</v>
      </c>
      <c r="AI2200" s="29">
        <v>1.71</v>
      </c>
      <c r="AJ2200" s="29">
        <v>9.2669999999999992E-3</v>
      </c>
      <c r="AK2200" s="29">
        <v>0</v>
      </c>
      <c r="AL2200" s="29">
        <v>0</v>
      </c>
      <c r="AM2200" s="29" t="s">
        <v>28</v>
      </c>
      <c r="AN2200" s="44" t="s">
        <v>27</v>
      </c>
      <c r="AO2200" s="29" t="s">
        <v>28</v>
      </c>
      <c r="AP2200" s="29">
        <v>1</v>
      </c>
      <c r="AQ2200" s="29">
        <v>620</v>
      </c>
      <c r="AR2200" s="29">
        <v>155</v>
      </c>
      <c r="AS2200" s="29">
        <v>135</v>
      </c>
      <c r="AT2200" s="29">
        <v>2.19</v>
      </c>
      <c r="AU2200" s="144">
        <v>1.2973999999999999E-2</v>
      </c>
      <c r="AV2200" s="36" t="s">
        <v>28</v>
      </c>
      <c r="AW2200" s="102">
        <v>43004</v>
      </c>
      <c r="AX2200" s="129" t="s">
        <v>33</v>
      </c>
      <c r="AY2200" s="106">
        <v>120</v>
      </c>
      <c r="BD2200" t="s">
        <v>4561</v>
      </c>
      <c r="BE2200" t="s">
        <v>4562</v>
      </c>
      <c r="BF2200" t="s">
        <v>4740</v>
      </c>
      <c r="BH2200" t="str">
        <f t="shared" si="483"/>
        <v/>
      </c>
      <c r="BJ2200" t="str">
        <f t="shared" si="484"/>
        <v>OK</v>
      </c>
      <c r="BK2200" s="130" t="s">
        <v>5302</v>
      </c>
      <c r="BL2200" s="130" t="e">
        <v>#VALUE!</v>
      </c>
      <c r="BM2200" s="131" t="s">
        <v>33</v>
      </c>
      <c r="BN2200" s="131" t="e">
        <v>#VALUE!</v>
      </c>
      <c r="BO2200" t="e">
        <v>#N/A</v>
      </c>
      <c r="BP2200">
        <v>0</v>
      </c>
    </row>
    <row r="2201" spans="1:68" ht="25.2" x14ac:dyDescent="0.3">
      <c r="A2201" s="1"/>
      <c r="B2201" s="47">
        <v>1926</v>
      </c>
      <c r="C2201" s="45">
        <v>1088661</v>
      </c>
      <c r="D2201" s="29"/>
      <c r="E2201" s="29"/>
      <c r="F2201" s="52" t="s">
        <v>1588</v>
      </c>
      <c r="G2201" s="29" t="s">
        <v>39</v>
      </c>
      <c r="H2201" s="70"/>
      <c r="I2201" s="148" t="s">
        <v>32</v>
      </c>
      <c r="J2201" s="147" t="s">
        <v>33</v>
      </c>
      <c r="K2201" s="148">
        <v>0</v>
      </c>
      <c r="L2201" s="148" t="s">
        <v>32</v>
      </c>
      <c r="M2201" s="147" t="s">
        <v>33</v>
      </c>
      <c r="N2201" s="29" t="str">
        <f t="shared" si="476"/>
        <v/>
      </c>
      <c r="O2201" s="29" t="str">
        <f t="shared" si="477"/>
        <v/>
      </c>
      <c r="P2201" s="29" t="str">
        <f t="shared" si="478"/>
        <v/>
      </c>
      <c r="Q2201" s="29" t="str">
        <f t="shared" si="479"/>
        <v/>
      </c>
      <c r="R2201" s="29" t="str">
        <f t="shared" si="480"/>
        <v/>
      </c>
      <c r="S2201" s="29" t="str">
        <f t="shared" si="481"/>
        <v/>
      </c>
      <c r="T2201" s="29" t="str">
        <f t="shared" si="482"/>
        <v/>
      </c>
      <c r="U2201" s="29"/>
      <c r="V2201" s="29"/>
      <c r="W2201" s="38" t="s">
        <v>1583</v>
      </c>
      <c r="X2201" s="37" t="s">
        <v>366</v>
      </c>
      <c r="Y2201" s="146">
        <v>20799</v>
      </c>
      <c r="Z2201" s="33">
        <v>26623</v>
      </c>
      <c r="AA2201" s="34">
        <f t="shared" si="474"/>
        <v>0.28000000000000003</v>
      </c>
      <c r="AB2201" s="33">
        <f t="shared" si="472"/>
        <v>26623</v>
      </c>
      <c r="AC2201" s="34">
        <f t="shared" si="475"/>
        <v>0.28001344295398811</v>
      </c>
      <c r="AD2201" s="145">
        <f t="shared" si="485"/>
        <v>22185.832999999999</v>
      </c>
      <c r="AE2201" s="105">
        <v>17332.5</v>
      </c>
      <c r="AF2201" s="34" t="s">
        <v>36</v>
      </c>
      <c r="AG2201" s="34" t="s">
        <v>36</v>
      </c>
      <c r="AH2201" s="34" t="s">
        <v>36</v>
      </c>
      <c r="AI2201" s="29">
        <v>2</v>
      </c>
      <c r="AJ2201" s="29">
        <v>1.4614E-2</v>
      </c>
      <c r="AK2201" s="29">
        <v>0</v>
      </c>
      <c r="AL2201" s="29">
        <v>0</v>
      </c>
      <c r="AM2201" s="29" t="s">
        <v>28</v>
      </c>
      <c r="AN2201" s="44" t="s">
        <v>27</v>
      </c>
      <c r="AO2201" s="29" t="s">
        <v>28</v>
      </c>
      <c r="AP2201" s="29">
        <v>1</v>
      </c>
      <c r="AQ2201" s="29">
        <v>620</v>
      </c>
      <c r="AR2201" s="29">
        <v>200</v>
      </c>
      <c r="AS2201" s="29">
        <v>165</v>
      </c>
      <c r="AT2201" s="29">
        <v>2.5739999999999998</v>
      </c>
      <c r="AU2201" s="144">
        <v>2.0459999999999999E-2</v>
      </c>
      <c r="AV2201" s="36" t="s">
        <v>28</v>
      </c>
      <c r="AW2201" s="102">
        <v>43004</v>
      </c>
      <c r="AX2201" s="129" t="s">
        <v>33</v>
      </c>
      <c r="AY2201" s="106">
        <v>61</v>
      </c>
      <c r="BD2201" t="s">
        <v>4561</v>
      </c>
      <c r="BE2201" t="s">
        <v>4562</v>
      </c>
      <c r="BF2201" t="s">
        <v>4740</v>
      </c>
      <c r="BH2201" t="str">
        <f t="shared" si="483"/>
        <v/>
      </c>
      <c r="BJ2201" t="str">
        <f t="shared" si="484"/>
        <v>OK</v>
      </c>
      <c r="BK2201" s="130" t="s">
        <v>5302</v>
      </c>
      <c r="BL2201" s="130" t="e">
        <v>#VALUE!</v>
      </c>
      <c r="BM2201" s="131" t="s">
        <v>33</v>
      </c>
      <c r="BN2201" s="131" t="e">
        <v>#VALUE!</v>
      </c>
      <c r="BO2201" t="e">
        <v>#N/A</v>
      </c>
      <c r="BP2201">
        <v>0</v>
      </c>
    </row>
    <row r="2202" spans="1:68" ht="25.2" x14ac:dyDescent="0.3">
      <c r="A2202" s="1"/>
      <c r="B2202" s="47">
        <v>1927</v>
      </c>
      <c r="C2202" s="45">
        <v>1088662</v>
      </c>
      <c r="D2202" s="29"/>
      <c r="E2202" s="29"/>
      <c r="F2202" s="31" t="s">
        <v>1589</v>
      </c>
      <c r="G2202" s="37" t="s">
        <v>92</v>
      </c>
      <c r="H2202" s="70"/>
      <c r="I2202" s="148" t="s">
        <v>32</v>
      </c>
      <c r="J2202" s="147" t="s">
        <v>33</v>
      </c>
      <c r="K2202" s="148">
        <v>0</v>
      </c>
      <c r="L2202" s="148" t="s">
        <v>32</v>
      </c>
      <c r="M2202" s="147" t="s">
        <v>33</v>
      </c>
      <c r="N2202" s="29" t="str">
        <f t="shared" si="476"/>
        <v/>
      </c>
      <c r="O2202" s="29" t="str">
        <f t="shared" si="477"/>
        <v/>
      </c>
      <c r="P2202" s="29" t="str">
        <f t="shared" si="478"/>
        <v/>
      </c>
      <c r="Q2202" s="29" t="str">
        <f t="shared" si="479"/>
        <v/>
      </c>
      <c r="R2202" s="29" t="str">
        <f t="shared" si="480"/>
        <v/>
      </c>
      <c r="S2202" s="29" t="str">
        <f t="shared" si="481"/>
        <v/>
      </c>
      <c r="T2202" s="29" t="str">
        <f t="shared" si="482"/>
        <v/>
      </c>
      <c r="U2202" s="29"/>
      <c r="V2202" s="29"/>
      <c r="W2202" s="38" t="s">
        <v>1583</v>
      </c>
      <c r="X2202" s="37" t="s">
        <v>366</v>
      </c>
      <c r="Y2202" s="146">
        <v>23193</v>
      </c>
      <c r="Z2202" s="33">
        <v>29687</v>
      </c>
      <c r="AA2202" s="34">
        <f t="shared" si="474"/>
        <v>0.28000000000000003</v>
      </c>
      <c r="AB2202" s="33">
        <f t="shared" si="472"/>
        <v>29687</v>
      </c>
      <c r="AC2202" s="34">
        <f t="shared" si="475"/>
        <v>0.27999829258828102</v>
      </c>
      <c r="AD2202" s="145">
        <f t="shared" si="485"/>
        <v>24739.167000000001</v>
      </c>
      <c r="AE2202" s="105">
        <v>19327.5</v>
      </c>
      <c r="AF2202" s="34" t="s">
        <v>36</v>
      </c>
      <c r="AG2202" s="34" t="s">
        <v>36</v>
      </c>
      <c r="AH2202" s="34" t="s">
        <v>36</v>
      </c>
      <c r="AI2202" s="29">
        <v>2.2000000000000002</v>
      </c>
      <c r="AJ2202" s="29">
        <v>1.4614E-2</v>
      </c>
      <c r="AK2202" s="29">
        <v>0</v>
      </c>
      <c r="AL2202" s="29">
        <v>0</v>
      </c>
      <c r="AM2202" s="29" t="s">
        <v>28</v>
      </c>
      <c r="AN2202" s="44" t="s">
        <v>27</v>
      </c>
      <c r="AO2202" s="29" t="s">
        <v>28</v>
      </c>
      <c r="AP2202" s="29">
        <v>1</v>
      </c>
      <c r="AQ2202" s="29">
        <v>620</v>
      </c>
      <c r="AR2202" s="29">
        <v>200</v>
      </c>
      <c r="AS2202" s="29">
        <v>165</v>
      </c>
      <c r="AT2202" s="29">
        <v>2.774</v>
      </c>
      <c r="AU2202" s="144">
        <v>2.0459999999999999E-2</v>
      </c>
      <c r="AV2202" s="36" t="s">
        <v>28</v>
      </c>
      <c r="AW2202" s="102">
        <v>43004</v>
      </c>
      <c r="AX2202" s="129" t="s">
        <v>33</v>
      </c>
      <c r="AY2202" s="106">
        <v>44</v>
      </c>
      <c r="BD2202" t="s">
        <v>4561</v>
      </c>
      <c r="BE2202" t="s">
        <v>4346</v>
      </c>
      <c r="BF2202" t="s">
        <v>4740</v>
      </c>
      <c r="BH2202" t="str">
        <f t="shared" si="483"/>
        <v/>
      </c>
      <c r="BJ2202" t="str">
        <f t="shared" si="484"/>
        <v>OK</v>
      </c>
      <c r="BK2202" s="130" t="s">
        <v>5302</v>
      </c>
      <c r="BL2202" s="130" t="e">
        <v>#VALUE!</v>
      </c>
      <c r="BM2202" s="131" t="s">
        <v>33</v>
      </c>
      <c r="BN2202" s="131" t="e">
        <v>#VALUE!</v>
      </c>
      <c r="BO2202" t="e">
        <v>#N/A</v>
      </c>
      <c r="BP2202">
        <v>0</v>
      </c>
    </row>
    <row r="2203" spans="1:68" ht="25.2" x14ac:dyDescent="0.3">
      <c r="A2203" s="1"/>
      <c r="B2203" s="47">
        <v>1928</v>
      </c>
      <c r="C2203" s="45">
        <v>1088663</v>
      </c>
      <c r="D2203" s="29"/>
      <c r="E2203" s="29"/>
      <c r="F2203" s="39" t="s">
        <v>1590</v>
      </c>
      <c r="G2203" s="29" t="s">
        <v>47</v>
      </c>
      <c r="H2203" s="70"/>
      <c r="I2203" s="148" t="s">
        <v>32</v>
      </c>
      <c r="J2203" s="147" t="s">
        <v>33</v>
      </c>
      <c r="K2203" s="148">
        <v>0</v>
      </c>
      <c r="L2203" s="148" t="s">
        <v>32</v>
      </c>
      <c r="M2203" s="147" t="s">
        <v>33</v>
      </c>
      <c r="N2203" s="29" t="str">
        <f t="shared" si="476"/>
        <v/>
      </c>
      <c r="O2203" s="29" t="str">
        <f t="shared" si="477"/>
        <v/>
      </c>
      <c r="P2203" s="29" t="str">
        <f t="shared" si="478"/>
        <v/>
      </c>
      <c r="Q2203" s="29" t="str">
        <f t="shared" si="479"/>
        <v/>
      </c>
      <c r="R2203" s="29" t="str">
        <f t="shared" si="480"/>
        <v/>
      </c>
      <c r="S2203" s="29" t="str">
        <f t="shared" si="481"/>
        <v/>
      </c>
      <c r="T2203" s="29" t="str">
        <f t="shared" si="482"/>
        <v/>
      </c>
      <c r="U2203" s="29"/>
      <c r="V2203" s="29"/>
      <c r="W2203" s="38" t="s">
        <v>1583</v>
      </c>
      <c r="X2203" s="37" t="s">
        <v>366</v>
      </c>
      <c r="Y2203" s="146">
        <v>26809</v>
      </c>
      <c r="Z2203" s="33">
        <v>34316</v>
      </c>
      <c r="AA2203" s="34">
        <f t="shared" si="474"/>
        <v>0.28000000000000003</v>
      </c>
      <c r="AB2203" s="33">
        <f t="shared" si="472"/>
        <v>34316</v>
      </c>
      <c r="AC2203" s="34">
        <f t="shared" si="475"/>
        <v>0.28001793845377221</v>
      </c>
      <c r="AD2203" s="145">
        <f t="shared" si="485"/>
        <v>28596.667000000001</v>
      </c>
      <c r="AE2203" s="105">
        <v>22340.832999999999</v>
      </c>
      <c r="AF2203" s="34" t="s">
        <v>36</v>
      </c>
      <c r="AG2203" s="34" t="s">
        <v>36</v>
      </c>
      <c r="AH2203" s="34" t="s">
        <v>36</v>
      </c>
      <c r="AI2203" s="29">
        <v>2.7</v>
      </c>
      <c r="AJ2203" s="29">
        <v>1.4614E-2</v>
      </c>
      <c r="AK2203" s="29">
        <v>0</v>
      </c>
      <c r="AL2203" s="29">
        <v>0</v>
      </c>
      <c r="AM2203" s="29" t="s">
        <v>28</v>
      </c>
      <c r="AN2203" s="44" t="s">
        <v>27</v>
      </c>
      <c r="AO2203" s="29" t="s">
        <v>28</v>
      </c>
      <c r="AP2203" s="29">
        <v>1</v>
      </c>
      <c r="AQ2203" s="29">
        <v>620</v>
      </c>
      <c r="AR2203" s="29">
        <v>200</v>
      </c>
      <c r="AS2203" s="29">
        <v>165</v>
      </c>
      <c r="AT2203" s="29">
        <v>3.274</v>
      </c>
      <c r="AU2203" s="144">
        <v>2.0459999999999999E-2</v>
      </c>
      <c r="AV2203" s="36" t="s">
        <v>28</v>
      </c>
      <c r="AW2203" s="102">
        <v>43004</v>
      </c>
      <c r="AX2203" s="129" t="s">
        <v>33</v>
      </c>
      <c r="AY2203" s="106">
        <v>42</v>
      </c>
      <c r="BD2203" t="s">
        <v>4561</v>
      </c>
      <c r="BE2203" t="s">
        <v>4346</v>
      </c>
      <c r="BF2203" t="s">
        <v>4740</v>
      </c>
      <c r="BH2203" t="str">
        <f t="shared" si="483"/>
        <v/>
      </c>
      <c r="BJ2203" t="str">
        <f t="shared" si="484"/>
        <v>OK</v>
      </c>
      <c r="BK2203" s="130" t="s">
        <v>5302</v>
      </c>
      <c r="BL2203" s="130" t="e">
        <v>#VALUE!</v>
      </c>
      <c r="BM2203" s="131" t="s">
        <v>33</v>
      </c>
      <c r="BN2203" s="131" t="e">
        <v>#VALUE!</v>
      </c>
      <c r="BO2203" t="e">
        <v>#N/A</v>
      </c>
      <c r="BP2203">
        <v>0</v>
      </c>
    </row>
    <row r="2204" spans="1:68" ht="25.2" x14ac:dyDescent="0.3">
      <c r="A2204" s="1"/>
      <c r="B2204" s="47">
        <v>1929</v>
      </c>
      <c r="C2204" s="45">
        <v>1088664</v>
      </c>
      <c r="D2204" s="29"/>
      <c r="E2204" s="29"/>
      <c r="F2204" s="52" t="s">
        <v>1591</v>
      </c>
      <c r="G2204" s="29" t="s">
        <v>39</v>
      </c>
      <c r="H2204" s="70"/>
      <c r="I2204" s="148" t="s">
        <v>32</v>
      </c>
      <c r="J2204" s="147" t="s">
        <v>33</v>
      </c>
      <c r="K2204" s="148">
        <v>0</v>
      </c>
      <c r="L2204" s="148" t="s">
        <v>32</v>
      </c>
      <c r="M2204" s="147" t="s">
        <v>33</v>
      </c>
      <c r="N2204" s="29" t="str">
        <f t="shared" si="476"/>
        <v/>
      </c>
      <c r="O2204" s="29" t="str">
        <f t="shared" si="477"/>
        <v/>
      </c>
      <c r="P2204" s="29" t="str">
        <f t="shared" si="478"/>
        <v/>
      </c>
      <c r="Q2204" s="29" t="str">
        <f t="shared" si="479"/>
        <v/>
      </c>
      <c r="R2204" s="29" t="str">
        <f t="shared" si="480"/>
        <v/>
      </c>
      <c r="S2204" s="29" t="str">
        <f t="shared" si="481"/>
        <v/>
      </c>
      <c r="T2204" s="29" t="str">
        <f t="shared" si="482"/>
        <v/>
      </c>
      <c r="U2204" s="29"/>
      <c r="V2204" s="29"/>
      <c r="W2204" s="38" t="s">
        <v>1583</v>
      </c>
      <c r="X2204" s="37" t="s">
        <v>366</v>
      </c>
      <c r="Y2204" s="146">
        <v>31160</v>
      </c>
      <c r="Z2204" s="33">
        <v>39885</v>
      </c>
      <c r="AA2204" s="34">
        <f t="shared" si="474"/>
        <v>0.28000000000000003</v>
      </c>
      <c r="AB2204" s="33">
        <f t="shared" si="472"/>
        <v>39885</v>
      </c>
      <c r="AC2204" s="34">
        <f t="shared" si="475"/>
        <v>0.28000640205383304</v>
      </c>
      <c r="AD2204" s="145">
        <f t="shared" si="485"/>
        <v>33237.5</v>
      </c>
      <c r="AE2204" s="105">
        <v>25966.667000000001</v>
      </c>
      <c r="AF2204" s="34" t="s">
        <v>36</v>
      </c>
      <c r="AG2204" s="34" t="s">
        <v>36</v>
      </c>
      <c r="AH2204" s="34" t="s">
        <v>36</v>
      </c>
      <c r="AI2204" s="29">
        <v>3.31</v>
      </c>
      <c r="AJ2204" s="29">
        <v>3.8262999999999998E-2</v>
      </c>
      <c r="AK2204" s="29">
        <v>0</v>
      </c>
      <c r="AL2204" s="29">
        <v>0</v>
      </c>
      <c r="AM2204" s="29" t="s">
        <v>28</v>
      </c>
      <c r="AN2204" s="44" t="s">
        <v>27</v>
      </c>
      <c r="AO2204" s="29" t="s">
        <v>28</v>
      </c>
      <c r="AP2204" s="29">
        <v>1</v>
      </c>
      <c r="AQ2204" s="29">
        <v>620</v>
      </c>
      <c r="AR2204" s="29">
        <v>320</v>
      </c>
      <c r="AS2204" s="29">
        <v>270</v>
      </c>
      <c r="AT2204" s="29">
        <v>4.0599999999999996</v>
      </c>
      <c r="AU2204" s="144">
        <v>5.3567999999999998E-2</v>
      </c>
      <c r="AV2204" s="36" t="s">
        <v>28</v>
      </c>
      <c r="AW2204" s="102">
        <v>43004</v>
      </c>
      <c r="AX2204" s="129" t="s">
        <v>33</v>
      </c>
      <c r="AY2204" s="106">
        <v>37</v>
      </c>
      <c r="BD2204" t="s">
        <v>4561</v>
      </c>
      <c r="BE2204" t="s">
        <v>4562</v>
      </c>
      <c r="BF2204" t="s">
        <v>4740</v>
      </c>
      <c r="BH2204" t="str">
        <f t="shared" si="483"/>
        <v/>
      </c>
      <c r="BJ2204" t="str">
        <f t="shared" si="484"/>
        <v>OK</v>
      </c>
      <c r="BK2204" s="130" t="s">
        <v>5302</v>
      </c>
      <c r="BL2204" s="130" t="e">
        <v>#VALUE!</v>
      </c>
      <c r="BM2204" s="131" t="s">
        <v>33</v>
      </c>
      <c r="BN2204" s="131" t="e">
        <v>#VALUE!</v>
      </c>
      <c r="BO2204" t="e">
        <v>#N/A</v>
      </c>
      <c r="BP2204">
        <v>0</v>
      </c>
    </row>
    <row r="2205" spans="1:68" ht="25.2" x14ac:dyDescent="0.3">
      <c r="A2205" s="1"/>
      <c r="B2205" s="47">
        <v>1930</v>
      </c>
      <c r="C2205" s="45">
        <v>1088665</v>
      </c>
      <c r="D2205" s="29"/>
      <c r="E2205" s="29"/>
      <c r="F2205" s="31" t="s">
        <v>1592</v>
      </c>
      <c r="G2205" s="37" t="s">
        <v>92</v>
      </c>
      <c r="H2205" s="70"/>
      <c r="I2205" s="148" t="s">
        <v>32</v>
      </c>
      <c r="J2205" s="147" t="s">
        <v>33</v>
      </c>
      <c r="K2205" s="148">
        <v>0</v>
      </c>
      <c r="L2205" s="148" t="s">
        <v>32</v>
      </c>
      <c r="M2205" s="147" t="s">
        <v>33</v>
      </c>
      <c r="N2205" s="29" t="str">
        <f t="shared" si="476"/>
        <v/>
      </c>
      <c r="O2205" s="29" t="str">
        <f t="shared" si="477"/>
        <v/>
      </c>
      <c r="P2205" s="29" t="str">
        <f t="shared" si="478"/>
        <v/>
      </c>
      <c r="Q2205" s="29" t="str">
        <f t="shared" si="479"/>
        <v/>
      </c>
      <c r="R2205" s="29" t="str">
        <f t="shared" si="480"/>
        <v/>
      </c>
      <c r="S2205" s="29" t="str">
        <f t="shared" si="481"/>
        <v/>
      </c>
      <c r="T2205" s="29" t="str">
        <f t="shared" si="482"/>
        <v/>
      </c>
      <c r="U2205" s="29"/>
      <c r="V2205" s="29"/>
      <c r="W2205" s="38" t="s">
        <v>1583</v>
      </c>
      <c r="X2205" s="37" t="s">
        <v>366</v>
      </c>
      <c r="Y2205" s="146">
        <v>34290</v>
      </c>
      <c r="Z2205" s="33">
        <v>43891</v>
      </c>
      <c r="AA2205" s="34">
        <f t="shared" si="474"/>
        <v>0.28000000000000003</v>
      </c>
      <c r="AB2205" s="33">
        <f t="shared" si="472"/>
        <v>43891</v>
      </c>
      <c r="AC2205" s="34">
        <f t="shared" si="475"/>
        <v>0.27999415573053366</v>
      </c>
      <c r="AD2205" s="145">
        <f t="shared" si="485"/>
        <v>36575.832999999999</v>
      </c>
      <c r="AE2205" s="105">
        <v>28575</v>
      </c>
      <c r="AF2205" s="34" t="s">
        <v>36</v>
      </c>
      <c r="AG2205" s="34" t="s">
        <v>36</v>
      </c>
      <c r="AH2205" s="34" t="s">
        <v>36</v>
      </c>
      <c r="AI2205" s="29">
        <v>3.7</v>
      </c>
      <c r="AJ2205" s="29">
        <v>3.8262999999999998E-2</v>
      </c>
      <c r="AK2205" s="29">
        <v>0</v>
      </c>
      <c r="AL2205" s="29">
        <v>0</v>
      </c>
      <c r="AM2205" s="29" t="s">
        <v>28</v>
      </c>
      <c r="AN2205" s="44" t="s">
        <v>27</v>
      </c>
      <c r="AO2205" s="29" t="s">
        <v>28</v>
      </c>
      <c r="AP2205" s="29">
        <v>1</v>
      </c>
      <c r="AQ2205" s="29">
        <v>620</v>
      </c>
      <c r="AR2205" s="29">
        <v>320</v>
      </c>
      <c r="AS2205" s="29">
        <v>270</v>
      </c>
      <c r="AT2205" s="29">
        <v>4.45</v>
      </c>
      <c r="AU2205" s="144">
        <v>5.3567999999999998E-2</v>
      </c>
      <c r="AV2205" s="36" t="s">
        <v>28</v>
      </c>
      <c r="AW2205" s="102">
        <v>43004</v>
      </c>
      <c r="AX2205" s="129" t="s">
        <v>33</v>
      </c>
      <c r="AY2205" s="106">
        <v>28</v>
      </c>
      <c r="BD2205" t="s">
        <v>4561</v>
      </c>
      <c r="BE2205" t="s">
        <v>4562</v>
      </c>
      <c r="BF2205" t="s">
        <v>4740</v>
      </c>
      <c r="BH2205" t="str">
        <f t="shared" si="483"/>
        <v/>
      </c>
      <c r="BJ2205" t="str">
        <f t="shared" si="484"/>
        <v>OK</v>
      </c>
      <c r="BK2205" s="130" t="s">
        <v>5302</v>
      </c>
      <c r="BL2205" s="130" t="e">
        <v>#VALUE!</v>
      </c>
      <c r="BM2205" s="131" t="s">
        <v>33</v>
      </c>
      <c r="BN2205" s="131" t="e">
        <v>#VALUE!</v>
      </c>
      <c r="BO2205" t="e">
        <v>#N/A</v>
      </c>
      <c r="BP2205">
        <v>0</v>
      </c>
    </row>
    <row r="2206" spans="1:68" ht="25.2" x14ac:dyDescent="0.3">
      <c r="A2206" s="1"/>
      <c r="B2206" s="47">
        <v>1931</v>
      </c>
      <c r="C2206" s="45">
        <v>1088666</v>
      </c>
      <c r="D2206" s="29"/>
      <c r="E2206" s="29"/>
      <c r="F2206" s="39" t="s">
        <v>1593</v>
      </c>
      <c r="G2206" s="29" t="s">
        <v>47</v>
      </c>
      <c r="H2206" s="70"/>
      <c r="I2206" s="148" t="s">
        <v>32</v>
      </c>
      <c r="J2206" s="147" t="s">
        <v>33</v>
      </c>
      <c r="K2206" s="148">
        <v>0</v>
      </c>
      <c r="L2206" s="148" t="s">
        <v>32</v>
      </c>
      <c r="M2206" s="147" t="s">
        <v>33</v>
      </c>
      <c r="N2206" s="29" t="str">
        <f t="shared" si="476"/>
        <v/>
      </c>
      <c r="O2206" s="29" t="str">
        <f t="shared" si="477"/>
        <v/>
      </c>
      <c r="P2206" s="29" t="str">
        <f t="shared" si="478"/>
        <v/>
      </c>
      <c r="Q2206" s="29" t="str">
        <f t="shared" si="479"/>
        <v/>
      </c>
      <c r="R2206" s="29" t="str">
        <f t="shared" si="480"/>
        <v/>
      </c>
      <c r="S2206" s="29" t="str">
        <f t="shared" si="481"/>
        <v/>
      </c>
      <c r="T2206" s="29" t="str">
        <f t="shared" si="482"/>
        <v/>
      </c>
      <c r="U2206" s="29"/>
      <c r="V2206" s="29"/>
      <c r="W2206" s="38" t="s">
        <v>1583</v>
      </c>
      <c r="X2206" s="37" t="s">
        <v>366</v>
      </c>
      <c r="Y2206" s="146">
        <v>39431</v>
      </c>
      <c r="Z2206" s="33">
        <v>50472</v>
      </c>
      <c r="AA2206" s="34">
        <f t="shared" si="474"/>
        <v>0.28000000000000003</v>
      </c>
      <c r="AB2206" s="33">
        <f t="shared" si="472"/>
        <v>50472</v>
      </c>
      <c r="AC2206" s="34">
        <f t="shared" si="475"/>
        <v>0.28000810245737506</v>
      </c>
      <c r="AD2206" s="145">
        <f t="shared" si="485"/>
        <v>42060</v>
      </c>
      <c r="AE2206" s="105">
        <v>32859.167000000001</v>
      </c>
      <c r="AF2206" s="34" t="s">
        <v>36</v>
      </c>
      <c r="AG2206" s="34" t="s">
        <v>36</v>
      </c>
      <c r="AH2206" s="34" t="s">
        <v>36</v>
      </c>
      <c r="AI2206" s="29">
        <v>4.0999999999999996</v>
      </c>
      <c r="AJ2206" s="29">
        <v>3.8262999999999998E-2</v>
      </c>
      <c r="AK2206" s="29">
        <v>0</v>
      </c>
      <c r="AL2206" s="29">
        <v>0</v>
      </c>
      <c r="AM2206" s="29" t="s">
        <v>28</v>
      </c>
      <c r="AN2206" s="44" t="s">
        <v>27</v>
      </c>
      <c r="AO2206" s="29" t="s">
        <v>28</v>
      </c>
      <c r="AP2206" s="29">
        <v>1</v>
      </c>
      <c r="AQ2206" s="29">
        <v>620</v>
      </c>
      <c r="AR2206" s="29">
        <v>320</v>
      </c>
      <c r="AS2206" s="29">
        <v>270</v>
      </c>
      <c r="AT2206" s="29">
        <v>4.8499999999999996</v>
      </c>
      <c r="AU2206" s="144">
        <v>5.3567999999999998E-2</v>
      </c>
      <c r="AV2206" s="36" t="s">
        <v>28</v>
      </c>
      <c r="AW2206" s="102">
        <v>43004</v>
      </c>
      <c r="AX2206" s="129" t="s">
        <v>33</v>
      </c>
      <c r="AY2206" s="106">
        <v>93</v>
      </c>
      <c r="BD2206" t="s">
        <v>4561</v>
      </c>
      <c r="BE2206" t="s">
        <v>4346</v>
      </c>
      <c r="BF2206" t="s">
        <v>4740</v>
      </c>
      <c r="BH2206" t="str">
        <f t="shared" si="483"/>
        <v/>
      </c>
      <c r="BJ2206" t="str">
        <f t="shared" si="484"/>
        <v>OK</v>
      </c>
      <c r="BK2206" s="130" t="s">
        <v>5302</v>
      </c>
      <c r="BL2206" s="130" t="e">
        <v>#VALUE!</v>
      </c>
      <c r="BM2206" s="131" t="s">
        <v>33</v>
      </c>
      <c r="BN2206" s="131" t="e">
        <v>#VALUE!</v>
      </c>
      <c r="BO2206" t="e">
        <v>#N/A</v>
      </c>
      <c r="BP2206">
        <v>0</v>
      </c>
    </row>
    <row r="2207" spans="1:68" ht="25.2" x14ac:dyDescent="0.3">
      <c r="A2207" s="1"/>
      <c r="B2207" s="47">
        <v>1932</v>
      </c>
      <c r="C2207" s="45">
        <v>1088667</v>
      </c>
      <c r="D2207" s="29"/>
      <c r="E2207" s="29"/>
      <c r="F2207" s="52" t="s">
        <v>1594</v>
      </c>
      <c r="G2207" s="29" t="s">
        <v>39</v>
      </c>
      <c r="H2207" s="70"/>
      <c r="I2207" s="148" t="s">
        <v>32</v>
      </c>
      <c r="J2207" s="147" t="s">
        <v>33</v>
      </c>
      <c r="K2207" s="148">
        <v>0</v>
      </c>
      <c r="L2207" s="148" t="s">
        <v>32</v>
      </c>
      <c r="M2207" s="147" t="s">
        <v>33</v>
      </c>
      <c r="N2207" s="29" t="str">
        <f t="shared" si="476"/>
        <v/>
      </c>
      <c r="O2207" s="29" t="str">
        <f t="shared" si="477"/>
        <v/>
      </c>
      <c r="P2207" s="29" t="str">
        <f t="shared" si="478"/>
        <v/>
      </c>
      <c r="Q2207" s="29" t="str">
        <f t="shared" si="479"/>
        <v/>
      </c>
      <c r="R2207" s="29" t="str">
        <f t="shared" si="480"/>
        <v/>
      </c>
      <c r="S2207" s="29" t="str">
        <f t="shared" si="481"/>
        <v/>
      </c>
      <c r="T2207" s="29" t="str">
        <f t="shared" si="482"/>
        <v/>
      </c>
      <c r="U2207" s="29"/>
      <c r="V2207" s="29"/>
      <c r="W2207" s="38" t="s">
        <v>1583</v>
      </c>
      <c r="X2207" s="37" t="s">
        <v>366</v>
      </c>
      <c r="Y2207" s="146">
        <v>45051</v>
      </c>
      <c r="Z2207" s="33">
        <v>57665</v>
      </c>
      <c r="AA2207" s="34">
        <f t="shared" si="474"/>
        <v>0.28000000000000003</v>
      </c>
      <c r="AB2207" s="33">
        <f t="shared" si="472"/>
        <v>57665</v>
      </c>
      <c r="AC2207" s="34">
        <f t="shared" si="475"/>
        <v>0.27999379370047284</v>
      </c>
      <c r="AD2207" s="145">
        <f t="shared" si="485"/>
        <v>48054.167000000001</v>
      </c>
      <c r="AE2207" s="105">
        <v>37542.5</v>
      </c>
      <c r="AF2207" s="34" t="s">
        <v>36</v>
      </c>
      <c r="AG2207" s="34" t="s">
        <v>36</v>
      </c>
      <c r="AH2207" s="34" t="s">
        <v>36</v>
      </c>
      <c r="AI2207" s="29">
        <v>5.2</v>
      </c>
      <c r="AJ2207" s="29">
        <v>3.8262999999999998E-2</v>
      </c>
      <c r="AK2207" s="29">
        <v>0</v>
      </c>
      <c r="AL2207" s="29">
        <v>0</v>
      </c>
      <c r="AM2207" s="29" t="s">
        <v>28</v>
      </c>
      <c r="AN2207" s="44" t="s">
        <v>27</v>
      </c>
      <c r="AO2207" s="29" t="s">
        <v>28</v>
      </c>
      <c r="AP2207" s="29">
        <v>1</v>
      </c>
      <c r="AQ2207" s="29">
        <v>620</v>
      </c>
      <c r="AR2207" s="29">
        <v>320</v>
      </c>
      <c r="AS2207" s="29">
        <v>270</v>
      </c>
      <c r="AT2207" s="29">
        <v>5.95</v>
      </c>
      <c r="AU2207" s="144">
        <v>5.3567999999999998E-2</v>
      </c>
      <c r="AV2207" s="36" t="s">
        <v>28</v>
      </c>
      <c r="AW2207" s="102">
        <v>43004</v>
      </c>
      <c r="AX2207" s="129" t="s">
        <v>33</v>
      </c>
      <c r="AY2207" s="106">
        <v>26</v>
      </c>
      <c r="BD2207" t="s">
        <v>4561</v>
      </c>
      <c r="BE2207" t="s">
        <v>4346</v>
      </c>
      <c r="BF2207" t="s">
        <v>4740</v>
      </c>
      <c r="BH2207" t="str">
        <f t="shared" si="483"/>
        <v/>
      </c>
      <c r="BJ2207" t="str">
        <f t="shared" si="484"/>
        <v>OK</v>
      </c>
      <c r="BK2207" s="130" t="s">
        <v>5302</v>
      </c>
      <c r="BL2207" s="130" t="e">
        <v>#VALUE!</v>
      </c>
      <c r="BM2207" s="131" t="s">
        <v>33</v>
      </c>
      <c r="BN2207" s="131" t="e">
        <v>#VALUE!</v>
      </c>
      <c r="BO2207" t="e">
        <v>#N/A</v>
      </c>
      <c r="BP2207">
        <v>0</v>
      </c>
    </row>
    <row r="2208" spans="1:68" ht="25.2" x14ac:dyDescent="0.3">
      <c r="A2208" s="1"/>
      <c r="B2208" s="47">
        <v>1933</v>
      </c>
      <c r="C2208" s="43">
        <v>1088684</v>
      </c>
      <c r="D2208" s="29"/>
      <c r="E2208" s="29"/>
      <c r="F2208" s="39" t="s">
        <v>1595</v>
      </c>
      <c r="G2208" s="29" t="s">
        <v>31</v>
      </c>
      <c r="H2208" s="70" t="s">
        <v>69</v>
      </c>
      <c r="I2208" s="148" t="s">
        <v>32</v>
      </c>
      <c r="J2208" s="147" t="s">
        <v>4037</v>
      </c>
      <c r="K2208" s="148" t="e">
        <v>#N/A</v>
      </c>
      <c r="L2208" s="148" t="s">
        <v>32</v>
      </c>
      <c r="M2208" s="147" t="s">
        <v>33</v>
      </c>
      <c r="N2208" s="29" t="str">
        <f t="shared" si="476"/>
        <v/>
      </c>
      <c r="O2208" s="29" t="str">
        <f t="shared" si="477"/>
        <v/>
      </c>
      <c r="P2208" s="29" t="str">
        <f t="shared" si="478"/>
        <v/>
      </c>
      <c r="Q2208" s="29" t="str">
        <f t="shared" si="479"/>
        <v/>
      </c>
      <c r="R2208" s="29" t="str">
        <f t="shared" si="480"/>
        <v/>
      </c>
      <c r="S2208" s="29" t="str">
        <f t="shared" si="481"/>
        <v/>
      </c>
      <c r="T2208" s="29" t="str">
        <f t="shared" si="482"/>
        <v/>
      </c>
      <c r="U2208" s="29"/>
      <c r="V2208" s="29"/>
      <c r="W2208" s="38" t="s">
        <v>1583</v>
      </c>
      <c r="X2208" s="37" t="s">
        <v>366</v>
      </c>
      <c r="Y2208" s="146">
        <v>11760</v>
      </c>
      <c r="Z2208" s="33">
        <v>15053</v>
      </c>
      <c r="AA2208" s="34">
        <f t="shared" si="474"/>
        <v>0.28000000000000003</v>
      </c>
      <c r="AB2208" s="33">
        <f t="shared" si="472"/>
        <v>15053</v>
      </c>
      <c r="AC2208" s="34">
        <f t="shared" si="475"/>
        <v>0.2800170408163265</v>
      </c>
      <c r="AD2208" s="145">
        <f t="shared" si="485"/>
        <v>12544.166999999999</v>
      </c>
      <c r="AE2208" s="105">
        <v>9800</v>
      </c>
      <c r="AF2208" s="34" t="s">
        <v>70</v>
      </c>
      <c r="AG2208" s="34" t="s">
        <v>73</v>
      </c>
      <c r="AH2208" s="34" t="s">
        <v>73</v>
      </c>
      <c r="AI2208" s="29">
        <v>0.7</v>
      </c>
      <c r="AJ2208" s="29">
        <v>9.2669999999999992E-3</v>
      </c>
      <c r="AK2208" s="29">
        <v>0</v>
      </c>
      <c r="AL2208" s="29">
        <v>0</v>
      </c>
      <c r="AM2208" s="29" t="s">
        <v>27</v>
      </c>
      <c r="AN2208" s="44" t="s">
        <v>27</v>
      </c>
      <c r="AO2208" s="29" t="s">
        <v>27</v>
      </c>
      <c r="AP2208" s="29">
        <v>1</v>
      </c>
      <c r="AQ2208" s="29">
        <v>620</v>
      </c>
      <c r="AR2208" s="29">
        <v>155</v>
      </c>
      <c r="AS2208" s="29">
        <v>135</v>
      </c>
      <c r="AT2208" s="29">
        <v>1.18</v>
      </c>
      <c r="AU2208" s="144">
        <v>1.2973999999999999E-2</v>
      </c>
      <c r="AV2208" s="36" t="s">
        <v>28</v>
      </c>
      <c r="AW2208" s="102">
        <v>43004</v>
      </c>
      <c r="AX2208" s="129" t="s">
        <v>33</v>
      </c>
      <c r="AY2208" s="106">
        <v>13</v>
      </c>
      <c r="BD2208" t="s">
        <v>4563</v>
      </c>
      <c r="BE2208" t="s">
        <v>4562</v>
      </c>
      <c r="BF2208" t="s">
        <v>4740</v>
      </c>
      <c r="BH2208" t="str">
        <f t="shared" si="483"/>
        <v/>
      </c>
      <c r="BJ2208" t="str">
        <f t="shared" si="484"/>
        <v>OK</v>
      </c>
      <c r="BK2208" s="130" t="s">
        <v>5302</v>
      </c>
      <c r="BL2208" s="130" t="e">
        <v>#VALUE!</v>
      </c>
      <c r="BM2208" s="131" t="s">
        <v>33</v>
      </c>
      <c r="BN2208" s="131" t="e">
        <v>#VALUE!</v>
      </c>
      <c r="BO2208" t="e">
        <v>#N/A</v>
      </c>
      <c r="BP2208">
        <v>0</v>
      </c>
    </row>
    <row r="2209" spans="1:68" ht="25.2" x14ac:dyDescent="0.3">
      <c r="A2209" s="1"/>
      <c r="B2209" s="47">
        <v>1934</v>
      </c>
      <c r="C2209" s="43">
        <v>1088685</v>
      </c>
      <c r="D2209" s="29"/>
      <c r="E2209" s="29"/>
      <c r="F2209" s="39" t="s">
        <v>1596</v>
      </c>
      <c r="G2209" s="29" t="s">
        <v>31</v>
      </c>
      <c r="H2209" s="70" t="s">
        <v>69</v>
      </c>
      <c r="I2209" s="148" t="s">
        <v>32</v>
      </c>
      <c r="J2209" s="147" t="s">
        <v>4037</v>
      </c>
      <c r="K2209" s="148" t="e">
        <v>#N/A</v>
      </c>
      <c r="L2209" s="148" t="s">
        <v>32</v>
      </c>
      <c r="M2209" s="147" t="s">
        <v>33</v>
      </c>
      <c r="N2209" s="29" t="str">
        <f t="shared" si="476"/>
        <v/>
      </c>
      <c r="O2209" s="29" t="str">
        <f t="shared" si="477"/>
        <v/>
      </c>
      <c r="P2209" s="29" t="str">
        <f t="shared" si="478"/>
        <v/>
      </c>
      <c r="Q2209" s="29" t="str">
        <f t="shared" si="479"/>
        <v/>
      </c>
      <c r="R2209" s="29" t="str">
        <f t="shared" si="480"/>
        <v/>
      </c>
      <c r="S2209" s="29" t="str">
        <f t="shared" si="481"/>
        <v/>
      </c>
      <c r="T2209" s="29" t="str">
        <f t="shared" si="482"/>
        <v/>
      </c>
      <c r="U2209" s="29"/>
      <c r="V2209" s="29"/>
      <c r="W2209" s="38" t="s">
        <v>1583</v>
      </c>
      <c r="X2209" s="37" t="s">
        <v>366</v>
      </c>
      <c r="Y2209" s="146">
        <v>16850</v>
      </c>
      <c r="Z2209" s="33">
        <v>16850</v>
      </c>
      <c r="AA2209" s="34">
        <f t="shared" si="474"/>
        <v>0</v>
      </c>
      <c r="AB2209" s="33">
        <f t="shared" si="472"/>
        <v>16850</v>
      </c>
      <c r="AC2209" s="34">
        <f t="shared" si="475"/>
        <v>0</v>
      </c>
      <c r="AD2209" s="145">
        <f t="shared" si="485"/>
        <v>14041.666999999999</v>
      </c>
      <c r="AE2209" s="105">
        <v>14041.666999999999</v>
      </c>
      <c r="AF2209" s="34" t="s">
        <v>70</v>
      </c>
      <c r="AG2209" s="34" t="s">
        <v>73</v>
      </c>
      <c r="AH2209" s="34" t="s">
        <v>73</v>
      </c>
      <c r="AI2209" s="29">
        <v>1.4</v>
      </c>
      <c r="AJ2209" s="29">
        <v>9.2669999999999992E-3</v>
      </c>
      <c r="AK2209" s="29">
        <v>0</v>
      </c>
      <c r="AL2209" s="29">
        <v>0</v>
      </c>
      <c r="AM2209" s="29" t="s">
        <v>27</v>
      </c>
      <c r="AN2209" s="44" t="s">
        <v>27</v>
      </c>
      <c r="AO2209" s="29" t="s">
        <v>27</v>
      </c>
      <c r="AP2209" s="29">
        <v>1</v>
      </c>
      <c r="AQ2209" s="29">
        <v>620</v>
      </c>
      <c r="AR2209" s="29">
        <v>155</v>
      </c>
      <c r="AS2209" s="29">
        <v>135</v>
      </c>
      <c r="AT2209" s="29">
        <v>1.88</v>
      </c>
      <c r="AU2209" s="144">
        <v>1.2973999999999999E-2</v>
      </c>
      <c r="AV2209" s="36" t="s">
        <v>28</v>
      </c>
      <c r="AW2209" s="102">
        <v>43004</v>
      </c>
      <c r="AX2209" s="129" t="s">
        <v>33</v>
      </c>
      <c r="AY2209" s="106">
        <v>7</v>
      </c>
      <c r="BD2209" t="s">
        <v>4563</v>
      </c>
      <c r="BE2209" t="s">
        <v>4562</v>
      </c>
      <c r="BF2209" t="s">
        <v>4740</v>
      </c>
      <c r="BH2209" t="str">
        <f t="shared" si="483"/>
        <v/>
      </c>
      <c r="BJ2209" t="str">
        <f t="shared" si="484"/>
        <v>OK</v>
      </c>
      <c r="BK2209" s="130" t="s">
        <v>5302</v>
      </c>
      <c r="BL2209" s="130" t="e">
        <v>#VALUE!</v>
      </c>
      <c r="BM2209" s="131" t="s">
        <v>33</v>
      </c>
      <c r="BN2209" s="131" t="e">
        <v>#VALUE!</v>
      </c>
      <c r="BO2209" t="e">
        <v>#N/A</v>
      </c>
      <c r="BP2209">
        <v>0</v>
      </c>
    </row>
    <row r="2210" spans="1:68" ht="25.2" x14ac:dyDescent="0.3">
      <c r="A2210" s="1"/>
      <c r="B2210" s="47">
        <v>1935</v>
      </c>
      <c r="C2210" s="43">
        <v>1088686</v>
      </c>
      <c r="D2210" s="29"/>
      <c r="E2210" s="29"/>
      <c r="F2210" s="31" t="s">
        <v>1597</v>
      </c>
      <c r="G2210" s="37" t="s">
        <v>92</v>
      </c>
      <c r="H2210" s="70" t="s">
        <v>4779</v>
      </c>
      <c r="I2210" s="148" t="s">
        <v>32</v>
      </c>
      <c r="J2210" s="147" t="s">
        <v>4037</v>
      </c>
      <c r="K2210" s="148" t="e">
        <v>#N/A</v>
      </c>
      <c r="L2210" s="148" t="s">
        <v>32</v>
      </c>
      <c r="M2210" s="147" t="s">
        <v>33</v>
      </c>
      <c r="N2210" s="29" t="str">
        <f t="shared" si="476"/>
        <v/>
      </c>
      <c r="O2210" s="29" t="str">
        <f t="shared" si="477"/>
        <v/>
      </c>
      <c r="P2210" s="29" t="str">
        <f t="shared" si="478"/>
        <v/>
      </c>
      <c r="Q2210" s="29" t="str">
        <f t="shared" si="479"/>
        <v/>
      </c>
      <c r="R2210" s="29" t="str">
        <f t="shared" si="480"/>
        <v/>
      </c>
      <c r="S2210" s="29" t="str">
        <f t="shared" si="481"/>
        <v/>
      </c>
      <c r="T2210" s="29" t="str">
        <f t="shared" si="482"/>
        <v/>
      </c>
      <c r="U2210" s="29"/>
      <c r="V2210" s="29"/>
      <c r="W2210" s="38" t="s">
        <v>1583</v>
      </c>
      <c r="X2210" s="37" t="s">
        <v>366</v>
      </c>
      <c r="Y2210" s="146">
        <v>20711</v>
      </c>
      <c r="Z2210" s="33">
        <v>26510</v>
      </c>
      <c r="AA2210" s="34">
        <f t="shared" si="474"/>
        <v>0.28000000000000003</v>
      </c>
      <c r="AB2210" s="33">
        <f t="shared" si="472"/>
        <v>26510</v>
      </c>
      <c r="AC2210" s="34">
        <f t="shared" si="475"/>
        <v>0.27999613191065359</v>
      </c>
      <c r="AD2210" s="145">
        <f t="shared" si="485"/>
        <v>22091.667000000001</v>
      </c>
      <c r="AE2210" s="105">
        <v>17259.167000000001</v>
      </c>
      <c r="AF2210" s="34" t="s">
        <v>70</v>
      </c>
      <c r="AG2210" s="34" t="s">
        <v>70</v>
      </c>
      <c r="AH2210" s="34" t="s">
        <v>73</v>
      </c>
      <c r="AI2210" s="29">
        <v>2.1</v>
      </c>
      <c r="AJ2210" s="29">
        <v>9.2669999999999992E-3</v>
      </c>
      <c r="AK2210" s="29">
        <v>4</v>
      </c>
      <c r="AL2210" s="29">
        <v>0</v>
      </c>
      <c r="AM2210" s="29" t="s">
        <v>28</v>
      </c>
      <c r="AN2210" s="158" t="s">
        <v>28</v>
      </c>
      <c r="AO2210" s="29" t="s">
        <v>28</v>
      </c>
      <c r="AP2210" s="29">
        <v>1</v>
      </c>
      <c r="AQ2210" s="29">
        <v>620</v>
      </c>
      <c r="AR2210" s="29">
        <v>155</v>
      </c>
      <c r="AS2210" s="29">
        <v>135</v>
      </c>
      <c r="AT2210" s="29">
        <v>2.58</v>
      </c>
      <c r="AU2210" s="144">
        <v>1.2973999999999999E-2</v>
      </c>
      <c r="AV2210" s="36" t="s">
        <v>28</v>
      </c>
      <c r="AW2210" s="102">
        <v>43004</v>
      </c>
      <c r="AX2210" s="129" t="s">
        <v>33</v>
      </c>
      <c r="AY2210" s="106">
        <v>2</v>
      </c>
      <c r="BD2210" t="s">
        <v>4563</v>
      </c>
      <c r="BE2210" t="s">
        <v>4562</v>
      </c>
      <c r="BF2210" t="s">
        <v>4740</v>
      </c>
      <c r="BH2210" t="str">
        <f t="shared" si="483"/>
        <v>AV</v>
      </c>
      <c r="BJ2210" t="str">
        <f t="shared" si="484"/>
        <v>OK</v>
      </c>
      <c r="BK2210" s="130">
        <v>26510</v>
      </c>
      <c r="BL2210" s="130" t="s">
        <v>37</v>
      </c>
      <c r="BM2210" s="131" t="s">
        <v>33</v>
      </c>
      <c r="BN2210" s="131" t="e">
        <v>#VALUE!</v>
      </c>
      <c r="BO2210">
        <v>26510</v>
      </c>
      <c r="BP2210">
        <v>0</v>
      </c>
    </row>
    <row r="2211" spans="1:68" ht="25.2" x14ac:dyDescent="0.3">
      <c r="A2211" s="1"/>
      <c r="B2211" s="47">
        <v>1936</v>
      </c>
      <c r="C2211" s="43">
        <v>1088687</v>
      </c>
      <c r="D2211" s="29"/>
      <c r="E2211" s="29"/>
      <c r="F2211" s="31" t="s">
        <v>1598</v>
      </c>
      <c r="G2211" s="37" t="s">
        <v>92</v>
      </c>
      <c r="H2211" s="70" t="s">
        <v>4779</v>
      </c>
      <c r="I2211" s="148" t="s">
        <v>32</v>
      </c>
      <c r="J2211" s="147" t="s">
        <v>4037</v>
      </c>
      <c r="K2211" s="148" t="e">
        <v>#N/A</v>
      </c>
      <c r="L2211" s="148" t="s">
        <v>32</v>
      </c>
      <c r="M2211" s="147" t="s">
        <v>33</v>
      </c>
      <c r="N2211" s="29" t="str">
        <f t="shared" si="476"/>
        <v/>
      </c>
      <c r="O2211" s="29" t="str">
        <f t="shared" si="477"/>
        <v/>
      </c>
      <c r="P2211" s="29" t="str">
        <f t="shared" si="478"/>
        <v/>
      </c>
      <c r="Q2211" s="29" t="str">
        <f t="shared" si="479"/>
        <v/>
      </c>
      <c r="R2211" s="29" t="str">
        <f t="shared" si="480"/>
        <v/>
      </c>
      <c r="S2211" s="29" t="str">
        <f t="shared" si="481"/>
        <v/>
      </c>
      <c r="T2211" s="29" t="str">
        <f t="shared" si="482"/>
        <v/>
      </c>
      <c r="U2211" s="29"/>
      <c r="V2211" s="29"/>
      <c r="W2211" s="38" t="s">
        <v>1583</v>
      </c>
      <c r="X2211" s="37" t="s">
        <v>366</v>
      </c>
      <c r="Y2211" s="146">
        <v>24572</v>
      </c>
      <c r="Z2211" s="33">
        <v>31452</v>
      </c>
      <c r="AA2211" s="34">
        <f t="shared" si="474"/>
        <v>0.28000000000000003</v>
      </c>
      <c r="AB2211" s="33">
        <f t="shared" si="472"/>
        <v>31452</v>
      </c>
      <c r="AC2211" s="34">
        <f t="shared" si="475"/>
        <v>0.27999346768690425</v>
      </c>
      <c r="AD2211" s="145">
        <f t="shared" si="485"/>
        <v>26210</v>
      </c>
      <c r="AE2211" s="105">
        <v>20476.667000000001</v>
      </c>
      <c r="AF2211" s="34" t="s">
        <v>70</v>
      </c>
      <c r="AG2211" s="34" t="s">
        <v>70</v>
      </c>
      <c r="AH2211" s="34" t="s">
        <v>73</v>
      </c>
      <c r="AI2211" s="29">
        <v>2.2999999999999998</v>
      </c>
      <c r="AJ2211" s="29">
        <v>1.4614E-2</v>
      </c>
      <c r="AK2211" s="29">
        <v>2</v>
      </c>
      <c r="AL2211" s="29">
        <v>0</v>
      </c>
      <c r="AM2211" s="29" t="s">
        <v>28</v>
      </c>
      <c r="AN2211" s="158" t="s">
        <v>28</v>
      </c>
      <c r="AO2211" s="29" t="s">
        <v>27</v>
      </c>
      <c r="AP2211" s="29">
        <v>1</v>
      </c>
      <c r="AQ2211" s="29">
        <v>620</v>
      </c>
      <c r="AR2211" s="29">
        <v>200</v>
      </c>
      <c r="AS2211" s="29">
        <v>165</v>
      </c>
      <c r="AT2211" s="29">
        <v>2.8740000000000001</v>
      </c>
      <c r="AU2211" s="144">
        <v>2.0459999999999999E-2</v>
      </c>
      <c r="AV2211" s="36" t="s">
        <v>28</v>
      </c>
      <c r="AW2211" s="102">
        <v>43004</v>
      </c>
      <c r="AX2211" s="129" t="s">
        <v>33</v>
      </c>
      <c r="AY2211" s="106">
        <v>6</v>
      </c>
      <c r="BD2211" t="s">
        <v>4563</v>
      </c>
      <c r="BE2211" t="s">
        <v>4562</v>
      </c>
      <c r="BF2211" t="s">
        <v>4740</v>
      </c>
      <c r="BH2211" t="str">
        <f t="shared" si="483"/>
        <v>AV</v>
      </c>
      <c r="BJ2211" t="str">
        <f t="shared" si="484"/>
        <v>OK</v>
      </c>
      <c r="BK2211" s="130">
        <v>31452</v>
      </c>
      <c r="BL2211" s="130" t="s">
        <v>37</v>
      </c>
      <c r="BM2211" s="131" t="s">
        <v>33</v>
      </c>
      <c r="BN2211" s="131" t="e">
        <v>#VALUE!</v>
      </c>
      <c r="BO2211">
        <v>31452</v>
      </c>
      <c r="BP2211">
        <v>0</v>
      </c>
    </row>
    <row r="2212" spans="1:68" ht="25.2" x14ac:dyDescent="0.3">
      <c r="A2212" s="1"/>
      <c r="B2212" s="47">
        <v>1937</v>
      </c>
      <c r="C2212" s="43">
        <v>1088688</v>
      </c>
      <c r="D2212" s="29"/>
      <c r="E2212" s="29"/>
      <c r="F2212" s="39" t="s">
        <v>1599</v>
      </c>
      <c r="G2212" s="29" t="s">
        <v>31</v>
      </c>
      <c r="H2212" s="70" t="s">
        <v>69</v>
      </c>
      <c r="I2212" s="148" t="s">
        <v>32</v>
      </c>
      <c r="J2212" s="147" t="s">
        <v>4037</v>
      </c>
      <c r="K2212" s="148" t="e">
        <v>#N/A</v>
      </c>
      <c r="L2212" s="148" t="s">
        <v>32</v>
      </c>
      <c r="M2212" s="147" t="s">
        <v>33</v>
      </c>
      <c r="N2212" s="29" t="str">
        <f t="shared" si="476"/>
        <v/>
      </c>
      <c r="O2212" s="29" t="str">
        <f t="shared" si="477"/>
        <v/>
      </c>
      <c r="P2212" s="29" t="str">
        <f t="shared" si="478"/>
        <v/>
      </c>
      <c r="Q2212" s="29" t="str">
        <f t="shared" si="479"/>
        <v/>
      </c>
      <c r="R2212" s="29" t="str">
        <f t="shared" si="480"/>
        <v/>
      </c>
      <c r="S2212" s="29" t="str">
        <f t="shared" si="481"/>
        <v/>
      </c>
      <c r="T2212" s="29" t="str">
        <f t="shared" si="482"/>
        <v/>
      </c>
      <c r="U2212" s="29"/>
      <c r="V2212" s="29"/>
      <c r="W2212" s="38" t="s">
        <v>1583</v>
      </c>
      <c r="X2212" s="37" t="s">
        <v>366</v>
      </c>
      <c r="Y2212" s="146">
        <v>28683</v>
      </c>
      <c r="Z2212" s="33">
        <v>28683</v>
      </c>
      <c r="AA2212" s="34">
        <f t="shared" si="474"/>
        <v>0</v>
      </c>
      <c r="AB2212" s="33">
        <f t="shared" si="472"/>
        <v>28683</v>
      </c>
      <c r="AC2212" s="34">
        <f t="shared" si="475"/>
        <v>0</v>
      </c>
      <c r="AD2212" s="145">
        <f t="shared" si="485"/>
        <v>23902.5</v>
      </c>
      <c r="AE2212" s="105">
        <v>23902.5</v>
      </c>
      <c r="AF2212" s="34" t="s">
        <v>70</v>
      </c>
      <c r="AG2212" s="34" t="s">
        <v>73</v>
      </c>
      <c r="AH2212" s="34" t="s">
        <v>73</v>
      </c>
      <c r="AI2212" s="29">
        <v>3</v>
      </c>
      <c r="AJ2212" s="29">
        <v>1.4614E-2</v>
      </c>
      <c r="AK2212" s="29">
        <v>0</v>
      </c>
      <c r="AL2212" s="29">
        <v>0</v>
      </c>
      <c r="AM2212" s="29" t="s">
        <v>27</v>
      </c>
      <c r="AN2212" s="44" t="s">
        <v>27</v>
      </c>
      <c r="AO2212" s="29" t="s">
        <v>27</v>
      </c>
      <c r="AP2212" s="29">
        <v>1</v>
      </c>
      <c r="AQ2212" s="29">
        <v>620</v>
      </c>
      <c r="AR2212" s="29">
        <v>200</v>
      </c>
      <c r="AS2212" s="29">
        <v>165</v>
      </c>
      <c r="AT2212" s="29">
        <v>3.5739999999999998</v>
      </c>
      <c r="AU2212" s="144">
        <v>2.0459999999999999E-2</v>
      </c>
      <c r="AV2212" s="36" t="s">
        <v>28</v>
      </c>
      <c r="AW2212" s="102">
        <v>43004</v>
      </c>
      <c r="AX2212" s="129" t="s">
        <v>33</v>
      </c>
      <c r="AY2212" s="106">
        <v>4</v>
      </c>
      <c r="BD2212" t="s">
        <v>4563</v>
      </c>
      <c r="BE2212" t="s">
        <v>4562</v>
      </c>
      <c r="BF2212" t="s">
        <v>4740</v>
      </c>
      <c r="BH2212" t="str">
        <f t="shared" si="483"/>
        <v/>
      </c>
      <c r="BJ2212" t="str">
        <f t="shared" si="484"/>
        <v>OK</v>
      </c>
      <c r="BK2212" s="130" t="s">
        <v>5302</v>
      </c>
      <c r="BL2212" s="130" t="e">
        <v>#VALUE!</v>
      </c>
      <c r="BM2212" s="131" t="s">
        <v>33</v>
      </c>
      <c r="BN2212" s="131" t="e">
        <v>#VALUE!</v>
      </c>
      <c r="BO2212" t="e">
        <v>#N/A</v>
      </c>
      <c r="BP2212">
        <v>0</v>
      </c>
    </row>
    <row r="2213" spans="1:68" ht="25.2" x14ac:dyDescent="0.3">
      <c r="A2213" s="1"/>
      <c r="B2213" s="47">
        <v>1938</v>
      </c>
      <c r="C2213" s="43">
        <v>1088689</v>
      </c>
      <c r="D2213" s="29"/>
      <c r="E2213" s="29"/>
      <c r="F2213" s="31" t="s">
        <v>1600</v>
      </c>
      <c r="G2213" s="37" t="s">
        <v>92</v>
      </c>
      <c r="H2213" s="70" t="s">
        <v>69</v>
      </c>
      <c r="I2213" s="148" t="s">
        <v>32</v>
      </c>
      <c r="J2213" s="147" t="s">
        <v>4037</v>
      </c>
      <c r="K2213" s="148" t="e">
        <v>#N/A</v>
      </c>
      <c r="L2213" s="148" t="s">
        <v>32</v>
      </c>
      <c r="M2213" s="147" t="s">
        <v>33</v>
      </c>
      <c r="N2213" s="29" t="str">
        <f t="shared" si="476"/>
        <v/>
      </c>
      <c r="O2213" s="29" t="str">
        <f t="shared" si="477"/>
        <v/>
      </c>
      <c r="P2213" s="29" t="str">
        <f t="shared" si="478"/>
        <v/>
      </c>
      <c r="Q2213" s="29" t="str">
        <f t="shared" si="479"/>
        <v/>
      </c>
      <c r="R2213" s="29" t="str">
        <f t="shared" si="480"/>
        <v/>
      </c>
      <c r="S2213" s="29" t="str">
        <f t="shared" si="481"/>
        <v/>
      </c>
      <c r="T2213" s="29" t="str">
        <f t="shared" si="482"/>
        <v/>
      </c>
      <c r="U2213" s="29"/>
      <c r="V2213" s="29"/>
      <c r="W2213" s="38" t="s">
        <v>1583</v>
      </c>
      <c r="X2213" s="37" t="s">
        <v>366</v>
      </c>
      <c r="Y2213" s="146">
        <v>31626</v>
      </c>
      <c r="Z2213" s="33">
        <v>31626</v>
      </c>
      <c r="AA2213" s="34">
        <f t="shared" si="474"/>
        <v>0</v>
      </c>
      <c r="AB2213" s="33">
        <f t="shared" si="472"/>
        <v>31626</v>
      </c>
      <c r="AC2213" s="34">
        <f t="shared" si="475"/>
        <v>0</v>
      </c>
      <c r="AD2213" s="145">
        <f t="shared" si="485"/>
        <v>26355</v>
      </c>
      <c r="AE2213" s="105">
        <v>26355</v>
      </c>
      <c r="AF2213" s="34" t="s">
        <v>70</v>
      </c>
      <c r="AG2213" s="34" t="s">
        <v>70</v>
      </c>
      <c r="AH2213" s="34" t="s">
        <v>73</v>
      </c>
      <c r="AI2213" s="29">
        <v>4.2</v>
      </c>
      <c r="AJ2213" s="29">
        <v>1.4614E-2</v>
      </c>
      <c r="AK2213" s="29">
        <v>0</v>
      </c>
      <c r="AL2213" s="29">
        <v>0</v>
      </c>
      <c r="AM2213" s="29" t="s">
        <v>27</v>
      </c>
      <c r="AN2213" s="44" t="s">
        <v>27</v>
      </c>
      <c r="AO2213" s="29" t="s">
        <v>27</v>
      </c>
      <c r="AP2213" s="29">
        <v>1</v>
      </c>
      <c r="AQ2213" s="29">
        <v>620</v>
      </c>
      <c r="AR2213" s="29">
        <v>200</v>
      </c>
      <c r="AS2213" s="29">
        <v>165</v>
      </c>
      <c r="AT2213" s="29">
        <v>4.774</v>
      </c>
      <c r="AU2213" s="144">
        <v>2.0459999999999999E-2</v>
      </c>
      <c r="AV2213" s="36" t="s">
        <v>28</v>
      </c>
      <c r="AW2213" s="102">
        <v>43004</v>
      </c>
      <c r="AX2213" s="129" t="s">
        <v>33</v>
      </c>
      <c r="AY2213" s="106">
        <v>2</v>
      </c>
      <c r="BD2213" t="s">
        <v>4563</v>
      </c>
      <c r="BE2213" t="s">
        <v>4562</v>
      </c>
      <c r="BF2213" t="s">
        <v>4740</v>
      </c>
      <c r="BH2213" t="str">
        <f t="shared" si="483"/>
        <v/>
      </c>
      <c r="BJ2213" t="str">
        <f t="shared" si="484"/>
        <v>OK</v>
      </c>
      <c r="BK2213" s="130" t="s">
        <v>5302</v>
      </c>
      <c r="BL2213" s="130" t="e">
        <v>#VALUE!</v>
      </c>
      <c r="BM2213" s="131" t="s">
        <v>33</v>
      </c>
      <c r="BN2213" s="131" t="e">
        <v>#VALUE!</v>
      </c>
      <c r="BO2213" t="e">
        <v>#N/A</v>
      </c>
      <c r="BP2213">
        <v>0</v>
      </c>
    </row>
    <row r="2214" spans="1:68" ht="25.2" x14ac:dyDescent="0.3">
      <c r="A2214" s="1"/>
      <c r="B2214" s="47">
        <v>1939</v>
      </c>
      <c r="C2214" s="43">
        <v>1088690</v>
      </c>
      <c r="D2214" s="29"/>
      <c r="E2214" s="29"/>
      <c r="F2214" s="31" t="s">
        <v>1601</v>
      </c>
      <c r="G2214" s="37" t="s">
        <v>92</v>
      </c>
      <c r="H2214" s="70" t="s">
        <v>4779</v>
      </c>
      <c r="I2214" s="148" t="s">
        <v>32</v>
      </c>
      <c r="J2214" s="147" t="s">
        <v>4037</v>
      </c>
      <c r="K2214" s="148" t="e">
        <v>#N/A</v>
      </c>
      <c r="L2214" s="148" t="s">
        <v>32</v>
      </c>
      <c r="M2214" s="147" t="s">
        <v>33</v>
      </c>
      <c r="N2214" s="29" t="str">
        <f t="shared" si="476"/>
        <v/>
      </c>
      <c r="O2214" s="29" t="str">
        <f t="shared" si="477"/>
        <v/>
      </c>
      <c r="P2214" s="29" t="str">
        <f t="shared" si="478"/>
        <v/>
      </c>
      <c r="Q2214" s="29" t="str">
        <f t="shared" si="479"/>
        <v/>
      </c>
      <c r="R2214" s="29" t="str">
        <f t="shared" si="480"/>
        <v/>
      </c>
      <c r="S2214" s="29" t="str">
        <f t="shared" si="481"/>
        <v/>
      </c>
      <c r="T2214" s="29" t="str">
        <f t="shared" si="482"/>
        <v/>
      </c>
      <c r="U2214" s="29"/>
      <c r="V2214" s="29"/>
      <c r="W2214" s="38" t="s">
        <v>1583</v>
      </c>
      <c r="X2214" s="37" t="s">
        <v>366</v>
      </c>
      <c r="Y2214" s="146">
        <v>35305</v>
      </c>
      <c r="Z2214" s="33">
        <v>45190</v>
      </c>
      <c r="AA2214" s="34">
        <f t="shared" si="474"/>
        <v>0.28000000000000003</v>
      </c>
      <c r="AB2214" s="33">
        <f t="shared" si="472"/>
        <v>45190</v>
      </c>
      <c r="AC2214" s="34">
        <f t="shared" si="475"/>
        <v>0.27998867333226085</v>
      </c>
      <c r="AD2214" s="145">
        <f t="shared" si="485"/>
        <v>37658.332999999999</v>
      </c>
      <c r="AE2214" s="105">
        <v>29420.832999999999</v>
      </c>
      <c r="AF2214" s="34" t="s">
        <v>70</v>
      </c>
      <c r="AG2214" s="34" t="s">
        <v>70</v>
      </c>
      <c r="AH2214" s="34" t="s">
        <v>73</v>
      </c>
      <c r="AI2214" s="29">
        <v>5</v>
      </c>
      <c r="AJ2214" s="29">
        <v>3.8262999999999998E-2</v>
      </c>
      <c r="AK2214" s="29">
        <v>2</v>
      </c>
      <c r="AL2214" s="29">
        <v>0</v>
      </c>
      <c r="AM2214" s="29" t="s">
        <v>28</v>
      </c>
      <c r="AN2214" s="158" t="s">
        <v>28</v>
      </c>
      <c r="AO2214" s="29" t="s">
        <v>27</v>
      </c>
      <c r="AP2214" s="29">
        <v>1</v>
      </c>
      <c r="AQ2214" s="29">
        <v>620</v>
      </c>
      <c r="AR2214" s="29">
        <v>320</v>
      </c>
      <c r="AS2214" s="29">
        <v>270</v>
      </c>
      <c r="AT2214" s="29">
        <v>5.75</v>
      </c>
      <c r="AU2214" s="144">
        <v>5.3567999999999998E-2</v>
      </c>
      <c r="AV2214" s="36" t="s">
        <v>28</v>
      </c>
      <c r="AW2214" s="102">
        <v>43004</v>
      </c>
      <c r="AX2214" s="129" t="s">
        <v>33</v>
      </c>
      <c r="AY2214" s="106">
        <v>2</v>
      </c>
      <c r="BD2214" t="s">
        <v>4563</v>
      </c>
      <c r="BE2214" t="s">
        <v>4562</v>
      </c>
      <c r="BF2214" t="s">
        <v>4740</v>
      </c>
      <c r="BH2214" t="str">
        <f t="shared" si="483"/>
        <v>AV</v>
      </c>
      <c r="BJ2214" t="str">
        <f t="shared" si="484"/>
        <v>OK</v>
      </c>
      <c r="BK2214" s="130">
        <v>45190</v>
      </c>
      <c r="BL2214" s="130" t="s">
        <v>37</v>
      </c>
      <c r="BM2214" s="131" t="s">
        <v>33</v>
      </c>
      <c r="BN2214" s="131" t="e">
        <v>#VALUE!</v>
      </c>
      <c r="BO2214">
        <v>45190</v>
      </c>
      <c r="BP2214">
        <v>1</v>
      </c>
    </row>
    <row r="2215" spans="1:68" ht="25.2" x14ac:dyDescent="0.3">
      <c r="A2215" s="1"/>
      <c r="B2215" s="47">
        <v>1940</v>
      </c>
      <c r="C2215" s="43">
        <v>1088691</v>
      </c>
      <c r="D2215" s="29"/>
      <c r="E2215" s="29"/>
      <c r="F2215" s="39" t="s">
        <v>1602</v>
      </c>
      <c r="G2215" s="29" t="s">
        <v>31</v>
      </c>
      <c r="H2215" s="70" t="s">
        <v>4779</v>
      </c>
      <c r="I2215" s="148" t="s">
        <v>32</v>
      </c>
      <c r="J2215" s="147" t="s">
        <v>4037</v>
      </c>
      <c r="K2215" s="148" t="e">
        <v>#N/A</v>
      </c>
      <c r="L2215" s="148" t="s">
        <v>32</v>
      </c>
      <c r="M2215" s="147" t="s">
        <v>33</v>
      </c>
      <c r="N2215" s="29" t="str">
        <f t="shared" si="476"/>
        <v/>
      </c>
      <c r="O2215" s="29" t="str">
        <f t="shared" si="477"/>
        <v/>
      </c>
      <c r="P2215" s="29" t="str">
        <f t="shared" si="478"/>
        <v/>
      </c>
      <c r="Q2215" s="29" t="str">
        <f t="shared" si="479"/>
        <v/>
      </c>
      <c r="R2215" s="29" t="str">
        <f t="shared" si="480"/>
        <v/>
      </c>
      <c r="S2215" s="29" t="str">
        <f t="shared" si="481"/>
        <v/>
      </c>
      <c r="T2215" s="29" t="str">
        <f t="shared" si="482"/>
        <v/>
      </c>
      <c r="U2215" s="29"/>
      <c r="V2215" s="29"/>
      <c r="W2215" s="38" t="s">
        <v>1583</v>
      </c>
      <c r="X2215" s="37" t="s">
        <v>366</v>
      </c>
      <c r="Y2215" s="146">
        <v>39716</v>
      </c>
      <c r="Z2215" s="33">
        <v>50836</v>
      </c>
      <c r="AA2215" s="34">
        <f t="shared" si="474"/>
        <v>0.28000000000000003</v>
      </c>
      <c r="AB2215" s="33">
        <f t="shared" si="472"/>
        <v>50836</v>
      </c>
      <c r="AC2215" s="34">
        <f t="shared" si="475"/>
        <v>0.27998789122783868</v>
      </c>
      <c r="AD2215" s="145">
        <f t="shared" si="485"/>
        <v>42363.332999999999</v>
      </c>
      <c r="AE2215" s="105">
        <v>33096.667000000001</v>
      </c>
      <c r="AF2215" s="34" t="s">
        <v>70</v>
      </c>
      <c r="AG2215" s="34" t="s">
        <v>70</v>
      </c>
      <c r="AH2215" s="34" t="s">
        <v>73</v>
      </c>
      <c r="AI2215" s="29">
        <v>5.6</v>
      </c>
      <c r="AJ2215" s="29">
        <v>3.8262999999999998E-2</v>
      </c>
      <c r="AK2215" s="29">
        <v>1</v>
      </c>
      <c r="AL2215" s="29">
        <v>0</v>
      </c>
      <c r="AM2215" s="29" t="s">
        <v>28</v>
      </c>
      <c r="AN2215" s="158" t="s">
        <v>28</v>
      </c>
      <c r="AO2215" s="29" t="s">
        <v>27</v>
      </c>
      <c r="AP2215" s="29">
        <v>1</v>
      </c>
      <c r="AQ2215" s="29">
        <v>620</v>
      </c>
      <c r="AR2215" s="29">
        <v>320</v>
      </c>
      <c r="AS2215" s="29">
        <v>270</v>
      </c>
      <c r="AT2215" s="29">
        <v>6.35</v>
      </c>
      <c r="AU2215" s="144">
        <v>5.3567999999999998E-2</v>
      </c>
      <c r="AV2215" s="36" t="s">
        <v>28</v>
      </c>
      <c r="AW2215" s="102">
        <v>43004</v>
      </c>
      <c r="AX2215" s="129" t="s">
        <v>33</v>
      </c>
      <c r="AY2215" s="106">
        <v>2</v>
      </c>
      <c r="BD2215" t="s">
        <v>4563</v>
      </c>
      <c r="BE2215" t="s">
        <v>4562</v>
      </c>
      <c r="BF2215" t="s">
        <v>4740</v>
      </c>
      <c r="BH2215" t="str">
        <f t="shared" si="483"/>
        <v>AV</v>
      </c>
      <c r="BJ2215" t="str">
        <f t="shared" si="484"/>
        <v>OK</v>
      </c>
      <c r="BK2215" s="130">
        <v>50836</v>
      </c>
      <c r="BL2215" s="130" t="s">
        <v>37</v>
      </c>
      <c r="BM2215" s="131" t="s">
        <v>33</v>
      </c>
      <c r="BN2215" s="131" t="e">
        <v>#VALUE!</v>
      </c>
      <c r="BO2215">
        <v>50836</v>
      </c>
      <c r="BP2215">
        <v>0</v>
      </c>
    </row>
    <row r="2216" spans="1:68" ht="25.2" x14ac:dyDescent="0.3">
      <c r="A2216" s="1"/>
      <c r="B2216" s="47">
        <v>1941</v>
      </c>
      <c r="C2216" s="43">
        <v>1088692</v>
      </c>
      <c r="D2216" s="29"/>
      <c r="E2216" s="29"/>
      <c r="F2216" s="31" t="s">
        <v>1603</v>
      </c>
      <c r="G2216" s="37" t="s">
        <v>92</v>
      </c>
      <c r="H2216" s="70" t="s">
        <v>4779</v>
      </c>
      <c r="I2216" s="148" t="s">
        <v>32</v>
      </c>
      <c r="J2216" s="147" t="s">
        <v>4037</v>
      </c>
      <c r="K2216" s="148" t="e">
        <v>#N/A</v>
      </c>
      <c r="L2216" s="148" t="s">
        <v>32</v>
      </c>
      <c r="M2216" s="147" t="s">
        <v>33</v>
      </c>
      <c r="N2216" s="29" t="str">
        <f t="shared" si="476"/>
        <v/>
      </c>
      <c r="O2216" s="29" t="str">
        <f t="shared" si="477"/>
        <v/>
      </c>
      <c r="P2216" s="29" t="str">
        <f t="shared" si="478"/>
        <v/>
      </c>
      <c r="Q2216" s="29" t="str">
        <f t="shared" si="479"/>
        <v/>
      </c>
      <c r="R2216" s="29" t="str">
        <f t="shared" si="480"/>
        <v/>
      </c>
      <c r="S2216" s="29" t="str">
        <f t="shared" si="481"/>
        <v/>
      </c>
      <c r="T2216" s="29" t="str">
        <f t="shared" si="482"/>
        <v/>
      </c>
      <c r="U2216" s="29"/>
      <c r="V2216" s="29"/>
      <c r="W2216" s="38" t="s">
        <v>1583</v>
      </c>
      <c r="X2216" s="37" t="s">
        <v>366</v>
      </c>
      <c r="Y2216" s="146">
        <v>43394</v>
      </c>
      <c r="Z2216" s="33">
        <v>55544</v>
      </c>
      <c r="AA2216" s="34">
        <f t="shared" si="474"/>
        <v>0.28000000000000003</v>
      </c>
      <c r="AB2216" s="33">
        <f t="shared" ref="AB2216:AB2279" si="486">IF(OR(W2216="VLD MLC components",W2216="VLD MLC pipes",W2216="VLD PEX components",W2216="VLD PEX pipes",W2216="VLD PHC components",W2216="VLD PHC pipes"),"По запросу",Z2216)</f>
        <v>55544</v>
      </c>
      <c r="AC2216" s="34">
        <f t="shared" si="475"/>
        <v>0.2799926231276893</v>
      </c>
      <c r="AD2216" s="145">
        <f t="shared" si="485"/>
        <v>46286.667000000001</v>
      </c>
      <c r="AE2216" s="105">
        <v>36161.667000000001</v>
      </c>
      <c r="AF2216" s="34" t="s">
        <v>70</v>
      </c>
      <c r="AG2216" s="34" t="s">
        <v>70</v>
      </c>
      <c r="AH2216" s="34" t="s">
        <v>73</v>
      </c>
      <c r="AI2216" s="29">
        <v>6.3</v>
      </c>
      <c r="AJ2216" s="29">
        <v>3.8262999999999998E-2</v>
      </c>
      <c r="AK2216" s="29">
        <v>3</v>
      </c>
      <c r="AL2216" s="29">
        <v>0</v>
      </c>
      <c r="AM2216" s="29" t="s">
        <v>28</v>
      </c>
      <c r="AN2216" s="158" t="s">
        <v>28</v>
      </c>
      <c r="AO2216" s="29" t="s">
        <v>27</v>
      </c>
      <c r="AP2216" s="29">
        <v>1</v>
      </c>
      <c r="AQ2216" s="29">
        <v>620</v>
      </c>
      <c r="AR2216" s="29">
        <v>320</v>
      </c>
      <c r="AS2216" s="29">
        <v>270</v>
      </c>
      <c r="AT2216" s="29">
        <v>7.05</v>
      </c>
      <c r="AU2216" s="144">
        <v>5.3567999999999998E-2</v>
      </c>
      <c r="AV2216" s="36" t="s">
        <v>28</v>
      </c>
      <c r="AW2216" s="102">
        <v>43004</v>
      </c>
      <c r="AX2216" s="129" t="s">
        <v>33</v>
      </c>
      <c r="AY2216" s="106">
        <v>2</v>
      </c>
      <c r="BD2216" t="s">
        <v>4563</v>
      </c>
      <c r="BE2216" t="s">
        <v>4562</v>
      </c>
      <c r="BF2216" t="s">
        <v>4740</v>
      </c>
      <c r="BH2216" t="str">
        <f t="shared" si="483"/>
        <v>AV</v>
      </c>
      <c r="BJ2216" t="str">
        <f t="shared" si="484"/>
        <v>OK</v>
      </c>
      <c r="BK2216" s="130">
        <v>55544</v>
      </c>
      <c r="BL2216" s="130" t="s">
        <v>37</v>
      </c>
      <c r="BM2216" s="131" t="s">
        <v>33</v>
      </c>
      <c r="BN2216" s="131" t="e">
        <v>#VALUE!</v>
      </c>
      <c r="BO2216">
        <v>55544</v>
      </c>
      <c r="BP2216">
        <v>0</v>
      </c>
    </row>
    <row r="2217" spans="1:68" ht="25.2" x14ac:dyDescent="0.3">
      <c r="A2217" s="1"/>
      <c r="B2217" s="47">
        <v>1942</v>
      </c>
      <c r="C2217" s="43">
        <v>1088693</v>
      </c>
      <c r="D2217" s="29"/>
      <c r="E2217" s="29"/>
      <c r="F2217" s="31" t="s">
        <v>1604</v>
      </c>
      <c r="G2217" s="37" t="s">
        <v>92</v>
      </c>
      <c r="H2217" s="70" t="s">
        <v>4779</v>
      </c>
      <c r="I2217" s="148" t="s">
        <v>32</v>
      </c>
      <c r="J2217" s="147" t="s">
        <v>4037</v>
      </c>
      <c r="K2217" s="148" t="e">
        <v>#N/A</v>
      </c>
      <c r="L2217" s="148" t="s">
        <v>32</v>
      </c>
      <c r="M2217" s="147" t="s">
        <v>33</v>
      </c>
      <c r="N2217" s="29" t="str">
        <f t="shared" si="476"/>
        <v/>
      </c>
      <c r="O2217" s="29" t="str">
        <f t="shared" si="477"/>
        <v/>
      </c>
      <c r="P2217" s="29" t="str">
        <f t="shared" si="478"/>
        <v/>
      </c>
      <c r="Q2217" s="29" t="str">
        <f t="shared" si="479"/>
        <v/>
      </c>
      <c r="R2217" s="29" t="str">
        <f t="shared" si="480"/>
        <v/>
      </c>
      <c r="S2217" s="29" t="str">
        <f t="shared" si="481"/>
        <v/>
      </c>
      <c r="T2217" s="29" t="str">
        <f t="shared" si="482"/>
        <v/>
      </c>
      <c r="U2217" s="29"/>
      <c r="V2217" s="29"/>
      <c r="W2217" s="38" t="s">
        <v>1583</v>
      </c>
      <c r="X2217" s="37" t="s">
        <v>366</v>
      </c>
      <c r="Y2217" s="146">
        <v>47071</v>
      </c>
      <c r="Z2217" s="33">
        <v>60251</v>
      </c>
      <c r="AA2217" s="34">
        <f t="shared" si="474"/>
        <v>0.28000000000000003</v>
      </c>
      <c r="AB2217" s="33">
        <f t="shared" si="486"/>
        <v>60251</v>
      </c>
      <c r="AC2217" s="34">
        <f t="shared" si="475"/>
        <v>0.28000256871536683</v>
      </c>
      <c r="AD2217" s="145">
        <f t="shared" si="485"/>
        <v>50209.167000000001</v>
      </c>
      <c r="AE2217" s="105">
        <v>39225.832999999999</v>
      </c>
      <c r="AF2217" s="34" t="s">
        <v>70</v>
      </c>
      <c r="AG2217" s="34" t="s">
        <v>70</v>
      </c>
      <c r="AH2217" s="34" t="s">
        <v>73</v>
      </c>
      <c r="AI2217" s="29">
        <v>7</v>
      </c>
      <c r="AJ2217" s="29">
        <v>3.8262999999999998E-2</v>
      </c>
      <c r="AK2217" s="29">
        <v>4</v>
      </c>
      <c r="AL2217" s="29">
        <v>0</v>
      </c>
      <c r="AM2217" s="29" t="s">
        <v>28</v>
      </c>
      <c r="AN2217" s="158" t="s">
        <v>28</v>
      </c>
      <c r="AO2217" s="29" t="s">
        <v>28</v>
      </c>
      <c r="AP2217" s="29">
        <v>1</v>
      </c>
      <c r="AQ2217" s="29">
        <v>620</v>
      </c>
      <c r="AR2217" s="29">
        <v>320</v>
      </c>
      <c r="AS2217" s="29">
        <v>270</v>
      </c>
      <c r="AT2217" s="29">
        <v>7.75</v>
      </c>
      <c r="AU2217" s="144">
        <v>5.3567999999999998E-2</v>
      </c>
      <c r="AV2217" s="36" t="s">
        <v>28</v>
      </c>
      <c r="AW2217" s="102">
        <v>43004</v>
      </c>
      <c r="AX2217" s="129" t="s">
        <v>33</v>
      </c>
      <c r="AY2217" s="106">
        <v>3</v>
      </c>
      <c r="BD2217" t="s">
        <v>4563</v>
      </c>
      <c r="BE2217" t="s">
        <v>4562</v>
      </c>
      <c r="BF2217" t="s">
        <v>4740</v>
      </c>
      <c r="BH2217" t="str">
        <f t="shared" si="483"/>
        <v>AV</v>
      </c>
      <c r="BJ2217" t="str">
        <f t="shared" si="484"/>
        <v>OK</v>
      </c>
      <c r="BK2217" s="130">
        <v>60251</v>
      </c>
      <c r="BL2217" s="130" t="s">
        <v>37</v>
      </c>
      <c r="BM2217" s="131" t="s">
        <v>33</v>
      </c>
      <c r="BN2217" s="131" t="e">
        <v>#VALUE!</v>
      </c>
      <c r="BO2217">
        <v>60251</v>
      </c>
      <c r="BP2217">
        <v>1</v>
      </c>
    </row>
    <row r="2218" spans="1:68" ht="25.2" x14ac:dyDescent="0.3">
      <c r="A2218" s="1"/>
      <c r="B2218" s="47">
        <v>1943</v>
      </c>
      <c r="C2218" s="43">
        <v>1088707</v>
      </c>
      <c r="D2218" s="29"/>
      <c r="E2218" s="29"/>
      <c r="F2218" s="39" t="s">
        <v>1605</v>
      </c>
      <c r="G2218" s="29" t="s">
        <v>31</v>
      </c>
      <c r="H2218" s="70" t="s">
        <v>4779</v>
      </c>
      <c r="I2218" s="148" t="s">
        <v>32</v>
      </c>
      <c r="J2218" s="147" t="s">
        <v>4037</v>
      </c>
      <c r="K2218" s="148" t="e">
        <v>#N/A</v>
      </c>
      <c r="L2218" s="148" t="s">
        <v>32</v>
      </c>
      <c r="M2218" s="147" t="s">
        <v>33</v>
      </c>
      <c r="N2218" s="29" t="str">
        <f t="shared" si="476"/>
        <v/>
      </c>
      <c r="O2218" s="29" t="str">
        <f t="shared" si="477"/>
        <v/>
      </c>
      <c r="P2218" s="29" t="str">
        <f t="shared" si="478"/>
        <v/>
      </c>
      <c r="Q2218" s="29" t="str">
        <f t="shared" si="479"/>
        <v/>
      </c>
      <c r="R2218" s="29" t="str">
        <f t="shared" si="480"/>
        <v/>
      </c>
      <c r="S2218" s="29" t="str">
        <f t="shared" si="481"/>
        <v/>
      </c>
      <c r="T2218" s="29" t="str">
        <f t="shared" si="482"/>
        <v/>
      </c>
      <c r="U2218" s="29"/>
      <c r="V2218" s="29"/>
      <c r="W2218" s="38" t="s">
        <v>1583</v>
      </c>
      <c r="X2218" s="37" t="s">
        <v>1221</v>
      </c>
      <c r="Y2218" s="146">
        <v>566</v>
      </c>
      <c r="Z2218" s="33">
        <v>724</v>
      </c>
      <c r="AA2218" s="34">
        <f t="shared" si="474"/>
        <v>0.27900000000000003</v>
      </c>
      <c r="AB2218" s="33">
        <f t="shared" si="486"/>
        <v>724</v>
      </c>
      <c r="AC2218" s="34">
        <f t="shared" si="475"/>
        <v>0.27915033275594858</v>
      </c>
      <c r="AD2218" s="145">
        <f t="shared" si="485"/>
        <v>603.33299999999997</v>
      </c>
      <c r="AE2218" s="105">
        <v>471.66699999999997</v>
      </c>
      <c r="AF2218" s="34" t="s">
        <v>70</v>
      </c>
      <c r="AG2218" s="34" t="s">
        <v>70</v>
      </c>
      <c r="AH2218" s="34" t="s">
        <v>73</v>
      </c>
      <c r="AI2218" s="29">
        <v>0.19600000000000001</v>
      </c>
      <c r="AJ2218" s="29">
        <v>5.0000000000000001E-3</v>
      </c>
      <c r="AK2218" s="29">
        <v>40</v>
      </c>
      <c r="AL2218" s="29">
        <v>0</v>
      </c>
      <c r="AM2218" s="29" t="s">
        <v>28</v>
      </c>
      <c r="AN2218" s="158" t="s">
        <v>28</v>
      </c>
      <c r="AO2218" s="29" t="s">
        <v>28</v>
      </c>
      <c r="AP2218" s="29">
        <v>5</v>
      </c>
      <c r="AQ2218" s="29">
        <v>625</v>
      </c>
      <c r="AR2218" s="29">
        <v>800</v>
      </c>
      <c r="AS2218" s="29">
        <v>50</v>
      </c>
      <c r="AT2218" s="29">
        <v>0.98</v>
      </c>
      <c r="AU2218" s="144">
        <v>2.5000000000000001E-2</v>
      </c>
      <c r="AV2218" s="36" t="s">
        <v>28</v>
      </c>
      <c r="AW2218" s="102">
        <v>43004</v>
      </c>
      <c r="AX2218" s="129" t="s">
        <v>33</v>
      </c>
      <c r="AY2218" s="106">
        <v>201</v>
      </c>
      <c r="BD2218" t="s">
        <v>4564</v>
      </c>
      <c r="BE2218" t="s">
        <v>4565</v>
      </c>
      <c r="BF2218" t="s">
        <v>4740</v>
      </c>
      <c r="BH2218" t="str">
        <f t="shared" si="483"/>
        <v>AV</v>
      </c>
      <c r="BJ2218" t="str">
        <f t="shared" si="484"/>
        <v>OK</v>
      </c>
      <c r="BK2218" s="130">
        <v>724</v>
      </c>
      <c r="BL2218" s="130" t="s">
        <v>37</v>
      </c>
      <c r="BM2218" s="131" t="s">
        <v>33</v>
      </c>
      <c r="BN2218" s="131" t="e">
        <v>#VALUE!</v>
      </c>
      <c r="BO2218">
        <v>724</v>
      </c>
      <c r="BP2218">
        <v>0</v>
      </c>
    </row>
    <row r="2219" spans="1:68" ht="25.2" x14ac:dyDescent="0.3">
      <c r="A2219" s="1"/>
      <c r="B2219" s="47">
        <v>1944</v>
      </c>
      <c r="C2219" s="43">
        <v>1088705</v>
      </c>
      <c r="D2219" s="29"/>
      <c r="E2219" s="29"/>
      <c r="F2219" s="52" t="s">
        <v>3864</v>
      </c>
      <c r="G2219" s="29" t="s">
        <v>58</v>
      </c>
      <c r="H2219" s="70" t="s">
        <v>4779</v>
      </c>
      <c r="I2219" s="148" t="s">
        <v>32</v>
      </c>
      <c r="J2219" s="147" t="s">
        <v>33</v>
      </c>
      <c r="K2219" s="148">
        <v>0</v>
      </c>
      <c r="L2219" s="148" t="s">
        <v>32</v>
      </c>
      <c r="M2219" s="147" t="s">
        <v>33</v>
      </c>
      <c r="N2219" s="29" t="str">
        <f t="shared" si="476"/>
        <v/>
      </c>
      <c r="O2219" s="29" t="str">
        <f t="shared" si="477"/>
        <v/>
      </c>
      <c r="P2219" s="29" t="str">
        <f t="shared" si="478"/>
        <v/>
      </c>
      <c r="Q2219" s="29" t="str">
        <f t="shared" si="479"/>
        <v/>
      </c>
      <c r="R2219" s="29" t="str">
        <f t="shared" si="480"/>
        <v/>
      </c>
      <c r="S2219" s="29" t="str">
        <f t="shared" si="481"/>
        <v/>
      </c>
      <c r="T2219" s="29" t="str">
        <f t="shared" si="482"/>
        <v/>
      </c>
      <c r="U2219" s="29"/>
      <c r="V2219" s="29"/>
      <c r="W2219" s="38" t="s">
        <v>1583</v>
      </c>
      <c r="X2219" s="37" t="s">
        <v>366</v>
      </c>
      <c r="Y2219" s="146">
        <v>7918</v>
      </c>
      <c r="Z2219" s="33">
        <v>10135</v>
      </c>
      <c r="AA2219" s="34">
        <f t="shared" si="474"/>
        <v>0.28000000000000003</v>
      </c>
      <c r="AB2219" s="33">
        <f t="shared" si="486"/>
        <v>10135</v>
      </c>
      <c r="AC2219" s="34">
        <f t="shared" si="475"/>
        <v>0.27999496236397908</v>
      </c>
      <c r="AD2219" s="145">
        <f t="shared" si="485"/>
        <v>8445.8330000000005</v>
      </c>
      <c r="AE2219" s="105">
        <v>6598.3329999999996</v>
      </c>
      <c r="AF2219" s="34" t="s">
        <v>36</v>
      </c>
      <c r="AG2219" s="34" t="s">
        <v>36</v>
      </c>
      <c r="AH2219" s="34" t="s">
        <v>36</v>
      </c>
      <c r="AI2219" s="29">
        <v>0.28000000000000003</v>
      </c>
      <c r="AJ2219" s="29">
        <v>5.3399999999999997E-4</v>
      </c>
      <c r="AK2219" s="29">
        <v>3</v>
      </c>
      <c r="AL2219" s="29">
        <v>0</v>
      </c>
      <c r="AM2219" s="29" t="s">
        <v>28</v>
      </c>
      <c r="AN2219" s="158" t="s">
        <v>28</v>
      </c>
      <c r="AO2219" s="29" t="s">
        <v>28</v>
      </c>
      <c r="AP2219" s="29">
        <v>1</v>
      </c>
      <c r="AQ2219" s="29">
        <v>115</v>
      </c>
      <c r="AR2219" s="29">
        <v>100</v>
      </c>
      <c r="AS2219" s="29">
        <v>65</v>
      </c>
      <c r="AT2219" s="29">
        <v>0.28000000000000003</v>
      </c>
      <c r="AU2219" s="144">
        <v>7.4799999999999997E-4</v>
      </c>
      <c r="AV2219" s="36" t="s">
        <v>28</v>
      </c>
      <c r="AW2219" s="102">
        <v>43004</v>
      </c>
      <c r="AX2219" s="129" t="s">
        <v>33</v>
      </c>
      <c r="AY2219" s="106">
        <v>266</v>
      </c>
      <c r="BD2219" t="s">
        <v>4566</v>
      </c>
      <c r="BE2219" t="s">
        <v>4555</v>
      </c>
      <c r="BF2219" t="s">
        <v>4740</v>
      </c>
      <c r="BH2219" t="str">
        <f t="shared" si="483"/>
        <v>AV</v>
      </c>
      <c r="BJ2219" t="str">
        <f t="shared" si="484"/>
        <v>OK</v>
      </c>
      <c r="BK2219" s="130">
        <v>10135</v>
      </c>
      <c r="BL2219" s="130" t="s">
        <v>37</v>
      </c>
      <c r="BM2219" s="131" t="s">
        <v>33</v>
      </c>
      <c r="BN2219" s="131" t="e">
        <v>#VALUE!</v>
      </c>
      <c r="BO2219">
        <v>10135</v>
      </c>
      <c r="BP2219">
        <v>0</v>
      </c>
    </row>
    <row r="2220" spans="1:68" ht="25.2" x14ac:dyDescent="0.3">
      <c r="A2220" s="1"/>
      <c r="B2220" s="47">
        <v>1945</v>
      </c>
      <c r="C2220" s="45">
        <v>1088819</v>
      </c>
      <c r="D2220" s="29"/>
      <c r="E2220" s="29"/>
      <c r="F2220" s="52" t="s">
        <v>3865</v>
      </c>
      <c r="G2220" s="29" t="s">
        <v>58</v>
      </c>
      <c r="H2220" s="70"/>
      <c r="I2220" s="148" t="s">
        <v>32</v>
      </c>
      <c r="J2220" s="147" t="s">
        <v>33</v>
      </c>
      <c r="K2220" s="148">
        <v>0</v>
      </c>
      <c r="L2220" s="148" t="s">
        <v>32</v>
      </c>
      <c r="M2220" s="147" t="s">
        <v>33</v>
      </c>
      <c r="N2220" s="29" t="str">
        <f t="shared" si="476"/>
        <v/>
      </c>
      <c r="O2220" s="29" t="str">
        <f t="shared" si="477"/>
        <v/>
      </c>
      <c r="P2220" s="29" t="str">
        <f t="shared" si="478"/>
        <v/>
      </c>
      <c r="Q2220" s="29" t="str">
        <f t="shared" si="479"/>
        <v/>
      </c>
      <c r="R2220" s="29" t="str">
        <f t="shared" si="480"/>
        <v/>
      </c>
      <c r="S2220" s="29" t="str">
        <f t="shared" si="481"/>
        <v/>
      </c>
      <c r="T2220" s="29" t="str">
        <f t="shared" si="482"/>
        <v/>
      </c>
      <c r="U2220" s="29"/>
      <c r="V2220" s="29"/>
      <c r="W2220" s="38" t="s">
        <v>1583</v>
      </c>
      <c r="X2220" s="37" t="s">
        <v>366</v>
      </c>
      <c r="Y2220" s="146">
        <v>12900</v>
      </c>
      <c r="Z2220" s="33">
        <v>16512</v>
      </c>
      <c r="AA2220" s="34">
        <f t="shared" si="474"/>
        <v>0.28000000000000003</v>
      </c>
      <c r="AB2220" s="33">
        <f t="shared" si="486"/>
        <v>16512</v>
      </c>
      <c r="AC2220" s="34">
        <f t="shared" si="475"/>
        <v>0.28000000000000003</v>
      </c>
      <c r="AD2220" s="145">
        <f t="shared" si="485"/>
        <v>13760</v>
      </c>
      <c r="AE2220" s="105">
        <v>10750</v>
      </c>
      <c r="AF2220" s="34" t="s">
        <v>36</v>
      </c>
      <c r="AG2220" s="34" t="s">
        <v>36</v>
      </c>
      <c r="AH2220" s="34" t="s">
        <v>36</v>
      </c>
      <c r="AI2220" s="29">
        <v>0.25</v>
      </c>
      <c r="AJ2220" s="29">
        <v>5.7499999999999999E-4</v>
      </c>
      <c r="AK2220" s="29">
        <v>0</v>
      </c>
      <c r="AL2220" s="29">
        <v>0</v>
      </c>
      <c r="AM2220" s="29" t="s">
        <v>28</v>
      </c>
      <c r="AN2220" s="44" t="s">
        <v>27</v>
      </c>
      <c r="AO2220" s="29" t="s">
        <v>28</v>
      </c>
      <c r="AP2220" s="29">
        <v>1</v>
      </c>
      <c r="AQ2220" s="29">
        <v>115</v>
      </c>
      <c r="AR2220" s="29">
        <v>100</v>
      </c>
      <c r="AS2220" s="29">
        <v>70</v>
      </c>
      <c r="AT2220" s="29">
        <v>0.25</v>
      </c>
      <c r="AU2220" s="144">
        <v>8.0500000000000005E-4</v>
      </c>
      <c r="AV2220" s="36" t="s">
        <v>28</v>
      </c>
      <c r="AW2220" s="102">
        <v>43004</v>
      </c>
      <c r="AX2220" s="129" t="s">
        <v>33</v>
      </c>
      <c r="AY2220" s="106">
        <v>442</v>
      </c>
      <c r="BD2220" t="s">
        <v>4567</v>
      </c>
      <c r="BE2220" t="s">
        <v>4558</v>
      </c>
      <c r="BF2220" t="s">
        <v>4744</v>
      </c>
      <c r="BH2220" t="str">
        <f t="shared" si="483"/>
        <v/>
      </c>
      <c r="BJ2220" t="str">
        <f t="shared" si="484"/>
        <v>OK</v>
      </c>
      <c r="BK2220" s="130" t="s">
        <v>5302</v>
      </c>
      <c r="BL2220" s="130" t="e">
        <v>#VALUE!</v>
      </c>
      <c r="BM2220" s="131" t="s">
        <v>33</v>
      </c>
      <c r="BN2220" s="131" t="e">
        <v>#VALUE!</v>
      </c>
      <c r="BO2220" t="e">
        <v>#N/A</v>
      </c>
      <c r="BP2220">
        <v>92</v>
      </c>
    </row>
    <row r="2221" spans="1:68" ht="25.2" x14ac:dyDescent="0.3">
      <c r="A2221" s="1"/>
      <c r="B2221" s="47">
        <v>1946</v>
      </c>
      <c r="C2221" s="45">
        <v>1088706</v>
      </c>
      <c r="D2221" s="29"/>
      <c r="E2221" s="29"/>
      <c r="F2221" s="39" t="s">
        <v>3866</v>
      </c>
      <c r="G2221" s="29" t="s">
        <v>58</v>
      </c>
      <c r="H2221" s="70" t="s">
        <v>82</v>
      </c>
      <c r="I2221" s="148" t="s">
        <v>32</v>
      </c>
      <c r="J2221" s="147" t="s">
        <v>33</v>
      </c>
      <c r="K2221" s="148">
        <v>0</v>
      </c>
      <c r="L2221" s="148" t="s">
        <v>32</v>
      </c>
      <c r="M2221" s="147" t="s">
        <v>33</v>
      </c>
      <c r="N2221" s="29" t="str">
        <f t="shared" si="476"/>
        <v/>
      </c>
      <c r="O2221" s="29" t="str">
        <f t="shared" si="477"/>
        <v/>
      </c>
      <c r="P2221" s="29" t="str">
        <f t="shared" si="478"/>
        <v/>
      </c>
      <c r="Q2221" s="29" t="str">
        <f t="shared" si="479"/>
        <v/>
      </c>
      <c r="R2221" s="29" t="str">
        <f t="shared" si="480"/>
        <v/>
      </c>
      <c r="S2221" s="29" t="str">
        <f t="shared" si="481"/>
        <v/>
      </c>
      <c r="T2221" s="29" t="str">
        <f t="shared" si="482"/>
        <v/>
      </c>
      <c r="U2221" s="29"/>
      <c r="V2221" s="29"/>
      <c r="W2221" s="38" t="s">
        <v>1583</v>
      </c>
      <c r="X2221" s="37" t="s">
        <v>366</v>
      </c>
      <c r="Y2221" s="146">
        <v>14137</v>
      </c>
      <c r="Z2221" s="33">
        <v>18096</v>
      </c>
      <c r="AA2221" s="34">
        <f t="shared" si="474"/>
        <v>0.28000000000000003</v>
      </c>
      <c r="AB2221" s="33">
        <f t="shared" si="486"/>
        <v>18096</v>
      </c>
      <c r="AC2221" s="34">
        <f t="shared" si="475"/>
        <v>0.28004530749226303</v>
      </c>
      <c r="AD2221" s="145">
        <f t="shared" si="485"/>
        <v>15080</v>
      </c>
      <c r="AE2221" s="105">
        <v>11780.833000000001</v>
      </c>
      <c r="AF2221" s="34" t="s">
        <v>36</v>
      </c>
      <c r="AG2221" s="34" t="s">
        <v>36</v>
      </c>
      <c r="AH2221" s="34" t="s">
        <v>36</v>
      </c>
      <c r="AI2221" s="29">
        <v>0.3</v>
      </c>
      <c r="AJ2221" s="29">
        <v>5.3399999999999997E-4</v>
      </c>
      <c r="AK2221" s="29">
        <v>0</v>
      </c>
      <c r="AL2221" s="29">
        <v>0</v>
      </c>
      <c r="AM2221" s="29" t="s">
        <v>28</v>
      </c>
      <c r="AN2221" s="44" t="s">
        <v>27</v>
      </c>
      <c r="AO2221" s="29" t="s">
        <v>27</v>
      </c>
      <c r="AP2221" s="29">
        <v>1</v>
      </c>
      <c r="AQ2221" s="29">
        <v>115</v>
      </c>
      <c r="AR2221" s="29">
        <v>100</v>
      </c>
      <c r="AS2221" s="29">
        <v>65</v>
      </c>
      <c r="AT2221" s="29">
        <v>0.3</v>
      </c>
      <c r="AU2221" s="144">
        <v>7.4799999999999997E-4</v>
      </c>
      <c r="AV2221" s="36" t="s">
        <v>28</v>
      </c>
      <c r="AW2221" s="102">
        <v>43004</v>
      </c>
      <c r="AX2221" s="129" t="s">
        <v>33</v>
      </c>
      <c r="AY2221" s="106">
        <v>61</v>
      </c>
      <c r="BD2221" t="s">
        <v>4566</v>
      </c>
      <c r="BE2221" t="s">
        <v>4346</v>
      </c>
      <c r="BF2221" t="s">
        <v>4740</v>
      </c>
      <c r="BH2221" t="str">
        <f t="shared" si="483"/>
        <v/>
      </c>
      <c r="BJ2221" t="str">
        <f t="shared" si="484"/>
        <v>OK</v>
      </c>
      <c r="BK2221" s="130" t="s">
        <v>5302</v>
      </c>
      <c r="BL2221" s="130" t="e">
        <v>#VALUE!</v>
      </c>
      <c r="BM2221" s="131" t="s">
        <v>33</v>
      </c>
      <c r="BN2221" s="131" t="e">
        <v>#VALUE!</v>
      </c>
      <c r="BO2221" t="e">
        <v>#N/A</v>
      </c>
      <c r="BP2221">
        <v>0</v>
      </c>
    </row>
    <row r="2222" spans="1:68" ht="25.2" x14ac:dyDescent="0.3">
      <c r="A2222" s="1"/>
      <c r="B2222" s="47">
        <v>1947</v>
      </c>
      <c r="C2222" s="45">
        <v>1090944</v>
      </c>
      <c r="D2222" s="29"/>
      <c r="E2222" s="29"/>
      <c r="F2222" s="39" t="s">
        <v>1606</v>
      </c>
      <c r="G2222" s="29" t="s">
        <v>31</v>
      </c>
      <c r="H2222" s="70" t="s">
        <v>69</v>
      </c>
      <c r="I2222" s="148" t="s">
        <v>32</v>
      </c>
      <c r="J2222" s="147" t="s">
        <v>33</v>
      </c>
      <c r="K2222" s="148">
        <v>0</v>
      </c>
      <c r="L2222" s="148" t="s">
        <v>32</v>
      </c>
      <c r="M2222" s="147" t="s">
        <v>33</v>
      </c>
      <c r="N2222" s="29" t="str">
        <f t="shared" si="476"/>
        <v/>
      </c>
      <c r="O2222" s="29" t="str">
        <f t="shared" si="477"/>
        <v/>
      </c>
      <c r="P2222" s="29" t="str">
        <f t="shared" si="478"/>
        <v/>
      </c>
      <c r="Q2222" s="29" t="str">
        <f t="shared" si="479"/>
        <v/>
      </c>
      <c r="R2222" s="29" t="str">
        <f t="shared" si="480"/>
        <v/>
      </c>
      <c r="S2222" s="29" t="str">
        <f t="shared" si="481"/>
        <v/>
      </c>
      <c r="T2222" s="29" t="str">
        <f t="shared" si="482"/>
        <v/>
      </c>
      <c r="U2222" s="29"/>
      <c r="V2222" s="29"/>
      <c r="W2222" s="38" t="s">
        <v>1583</v>
      </c>
      <c r="X2222" s="29" t="s">
        <v>158</v>
      </c>
      <c r="Y2222" s="146">
        <v>1874</v>
      </c>
      <c r="Z2222" s="33">
        <v>2061</v>
      </c>
      <c r="AA2222" s="34">
        <f t="shared" si="474"/>
        <v>0.1</v>
      </c>
      <c r="AB2222" s="33">
        <f t="shared" si="486"/>
        <v>2061</v>
      </c>
      <c r="AC2222" s="34">
        <f t="shared" si="475"/>
        <v>9.9786318081895878E-2</v>
      </c>
      <c r="AD2222" s="145">
        <f t="shared" si="485"/>
        <v>1717.5</v>
      </c>
      <c r="AE2222" s="105">
        <v>1561.6669999999999</v>
      </c>
      <c r="AF2222" s="34" t="s">
        <v>36</v>
      </c>
      <c r="AG2222" s="34" t="s">
        <v>36</v>
      </c>
      <c r="AH2222" s="34" t="s">
        <v>36</v>
      </c>
      <c r="AI2222" s="29">
        <v>0.13800000000000001</v>
      </c>
      <c r="AJ2222" s="29">
        <v>6.1200000000000002E-4</v>
      </c>
      <c r="AK2222" s="29">
        <v>0</v>
      </c>
      <c r="AL2222" s="29">
        <v>0</v>
      </c>
      <c r="AM2222" s="29" t="s">
        <v>27</v>
      </c>
      <c r="AN2222" s="44" t="s">
        <v>27</v>
      </c>
      <c r="AO2222" s="29" t="s">
        <v>27</v>
      </c>
      <c r="AP2222" s="29">
        <v>1</v>
      </c>
      <c r="AQ2222" s="29">
        <v>600</v>
      </c>
      <c r="AR2222" s="29">
        <v>320</v>
      </c>
      <c r="AS2222" s="29">
        <v>200</v>
      </c>
      <c r="AT2222" s="29">
        <v>0.13800000000000001</v>
      </c>
      <c r="AU2222" s="144">
        <v>3.8399999999999997E-2</v>
      </c>
      <c r="AV2222" s="36" t="s">
        <v>28</v>
      </c>
      <c r="AW2222" s="102">
        <v>43214</v>
      </c>
      <c r="AX2222" s="129" t="s">
        <v>33</v>
      </c>
      <c r="AY2222" s="106">
        <v>7</v>
      </c>
      <c r="BD2222" t="s">
        <v>4566</v>
      </c>
      <c r="BE2222" t="s">
        <v>4346</v>
      </c>
      <c r="BF2222" t="s">
        <v>4740</v>
      </c>
      <c r="BH2222" t="str">
        <f t="shared" si="483"/>
        <v/>
      </c>
      <c r="BJ2222" t="str">
        <f t="shared" si="484"/>
        <v>OK</v>
      </c>
      <c r="BK2222" s="130" t="s">
        <v>5302</v>
      </c>
      <c r="BL2222" s="130" t="e">
        <v>#VALUE!</v>
      </c>
      <c r="BM2222" s="131" t="s">
        <v>33</v>
      </c>
      <c r="BN2222" s="131" t="e">
        <v>#VALUE!</v>
      </c>
      <c r="BO2222" t="e">
        <v>#N/A</v>
      </c>
      <c r="BP2222">
        <v>0</v>
      </c>
    </row>
    <row r="2223" spans="1:68" ht="25.2" x14ac:dyDescent="0.3">
      <c r="A2223" s="1"/>
      <c r="B2223" s="47">
        <v>1948</v>
      </c>
      <c r="C2223" s="45">
        <v>1090943</v>
      </c>
      <c r="D2223" s="29"/>
      <c r="E2223" s="29"/>
      <c r="F2223" s="39" t="s">
        <v>1607</v>
      </c>
      <c r="G2223" s="29" t="s">
        <v>31</v>
      </c>
      <c r="H2223" s="70" t="s">
        <v>69</v>
      </c>
      <c r="I2223" s="148" t="s">
        <v>32</v>
      </c>
      <c r="J2223" s="147" t="s">
        <v>4037</v>
      </c>
      <c r="K2223" s="148" t="e">
        <v>#N/A</v>
      </c>
      <c r="L2223" s="148" t="s">
        <v>32</v>
      </c>
      <c r="M2223" s="147" t="s">
        <v>33</v>
      </c>
      <c r="N2223" s="29" t="str">
        <f t="shared" si="476"/>
        <v/>
      </c>
      <c r="O2223" s="29" t="str">
        <f t="shared" si="477"/>
        <v/>
      </c>
      <c r="P2223" s="29" t="str">
        <f t="shared" si="478"/>
        <v/>
      </c>
      <c r="Q2223" s="29" t="str">
        <f t="shared" si="479"/>
        <v/>
      </c>
      <c r="R2223" s="29" t="str">
        <f t="shared" si="480"/>
        <v/>
      </c>
      <c r="S2223" s="29" t="str">
        <f t="shared" si="481"/>
        <v/>
      </c>
      <c r="T2223" s="29" t="str">
        <f t="shared" si="482"/>
        <v/>
      </c>
      <c r="U2223" s="29"/>
      <c r="V2223" s="29"/>
      <c r="W2223" s="38" t="s">
        <v>1583</v>
      </c>
      <c r="X2223" s="29" t="s">
        <v>158</v>
      </c>
      <c r="Y2223" s="146">
        <v>1334</v>
      </c>
      <c r="Z2223" s="33">
        <v>1467</v>
      </c>
      <c r="AA2223" s="34">
        <f t="shared" si="474"/>
        <v>0.1</v>
      </c>
      <c r="AB2223" s="33">
        <f t="shared" si="486"/>
        <v>1467</v>
      </c>
      <c r="AC2223" s="34">
        <f t="shared" si="475"/>
        <v>9.9699820179964052E-2</v>
      </c>
      <c r="AD2223" s="145">
        <f t="shared" si="485"/>
        <v>1222.5</v>
      </c>
      <c r="AE2223" s="105">
        <v>1111.6669999999999</v>
      </c>
      <c r="AF2223" s="34" t="s">
        <v>70</v>
      </c>
      <c r="AG2223" s="34" t="s">
        <v>73</v>
      </c>
      <c r="AH2223" s="34" t="s">
        <v>73</v>
      </c>
      <c r="AI2223" s="29">
        <v>0.15</v>
      </c>
      <c r="AJ2223" s="29">
        <v>1.3500000000000001E-3</v>
      </c>
      <c r="AK2223" s="29">
        <v>0</v>
      </c>
      <c r="AL2223" s="29">
        <v>0</v>
      </c>
      <c r="AM2223" s="29" t="s">
        <v>27</v>
      </c>
      <c r="AN2223" s="44" t="s">
        <v>27</v>
      </c>
      <c r="AO2223" s="29" t="s">
        <v>27</v>
      </c>
      <c r="AP2223" s="29">
        <v>1</v>
      </c>
      <c r="AQ2223" s="29">
        <v>980</v>
      </c>
      <c r="AR2223" s="29">
        <v>500</v>
      </c>
      <c r="AS2223" s="29">
        <v>500</v>
      </c>
      <c r="AT2223" s="29">
        <v>0.04</v>
      </c>
      <c r="AU2223" s="144">
        <v>0.245</v>
      </c>
      <c r="AV2223" s="36" t="s">
        <v>28</v>
      </c>
      <c r="AW2223" s="102">
        <v>43214</v>
      </c>
      <c r="AX2223" s="129" t="s">
        <v>33</v>
      </c>
      <c r="AY2223" s="106">
        <v>31</v>
      </c>
      <c r="BD2223" t="s">
        <v>4566</v>
      </c>
      <c r="BE2223">
        <v>0</v>
      </c>
      <c r="BF2223" t="s">
        <v>4740</v>
      </c>
      <c r="BH2223" t="str">
        <f t="shared" si="483"/>
        <v/>
      </c>
      <c r="BJ2223" t="str">
        <f t="shared" si="484"/>
        <v>OK</v>
      </c>
      <c r="BK2223" s="130" t="s">
        <v>5302</v>
      </c>
      <c r="BL2223" s="130" t="e">
        <v>#VALUE!</v>
      </c>
      <c r="BM2223" s="131" t="s">
        <v>33</v>
      </c>
      <c r="BN2223" s="131" t="e">
        <v>#VALUE!</v>
      </c>
      <c r="BO2223" t="e">
        <v>#N/A</v>
      </c>
      <c r="BP2223">
        <v>0</v>
      </c>
    </row>
    <row r="2224" spans="1:68" x14ac:dyDescent="0.3">
      <c r="A2224" s="1"/>
      <c r="B2224" s="47">
        <v>1949</v>
      </c>
      <c r="C2224" s="124" t="s">
        <v>5295</v>
      </c>
      <c r="D2224" s="64"/>
      <c r="E2224" s="64"/>
      <c r="F2224" s="39"/>
      <c r="G2224" s="65"/>
      <c r="H2224" s="66"/>
      <c r="I2224" s="148" t="s">
        <v>33</v>
      </c>
      <c r="J2224" s="147" t="s">
        <v>33</v>
      </c>
      <c r="K2224" s="148" t="e">
        <v>#N/A</v>
      </c>
      <c r="L2224" s="148" t="s">
        <v>32</v>
      </c>
      <c r="M2224" s="147" t="s">
        <v>33</v>
      </c>
      <c r="N2224" s="29" t="str">
        <f t="shared" si="476"/>
        <v/>
      </c>
      <c r="O2224" s="29" t="str">
        <f t="shared" si="477"/>
        <v/>
      </c>
      <c r="P2224" s="29" t="str">
        <f t="shared" si="478"/>
        <v/>
      </c>
      <c r="Q2224" s="29" t="str">
        <f t="shared" si="479"/>
        <v/>
      </c>
      <c r="R2224" s="29" t="str">
        <f t="shared" si="480"/>
        <v/>
      </c>
      <c r="S2224" s="29" t="str">
        <f t="shared" si="481"/>
        <v/>
      </c>
      <c r="T2224" s="29" t="str">
        <f t="shared" si="482"/>
        <v/>
      </c>
      <c r="U2224" s="64"/>
      <c r="V2224" s="64"/>
      <c r="W2224" s="67"/>
      <c r="X2224" s="65"/>
      <c r="Y2224" s="146">
        <v>0</v>
      </c>
      <c r="Z2224" s="33"/>
      <c r="AA2224" s="34" t="e">
        <f t="shared" si="474"/>
        <v>#DIV/0!</v>
      </c>
      <c r="AB2224" s="33">
        <f t="shared" si="486"/>
        <v>0</v>
      </c>
      <c r="AC2224" s="34" t="e">
        <f t="shared" si="475"/>
        <v>#DIV/0!</v>
      </c>
      <c r="AD2224" s="145"/>
      <c r="AE2224" s="105">
        <v>0</v>
      </c>
      <c r="AF2224" s="34" t="e">
        <v>#N/A</v>
      </c>
      <c r="AG2224" s="34" t="e">
        <v>#N/A</v>
      </c>
      <c r="AH2224" s="34" t="e">
        <v>#N/A</v>
      </c>
      <c r="AI2224" s="29"/>
      <c r="AJ2224" s="29"/>
      <c r="AK2224" s="29">
        <v>0</v>
      </c>
      <c r="AL2224" s="29">
        <v>0</v>
      </c>
      <c r="AM2224" s="29" t="s">
        <v>27</v>
      </c>
      <c r="AN2224" s="44" t="s">
        <v>27</v>
      </c>
      <c r="AO2224" s="29" t="s">
        <v>27</v>
      </c>
      <c r="AP2224" s="65"/>
      <c r="AQ2224" s="29"/>
      <c r="AR2224" s="29"/>
      <c r="AS2224" s="29"/>
      <c r="AT2224" s="29"/>
      <c r="AU2224" s="144"/>
      <c r="AV2224" s="36" t="s">
        <v>33</v>
      </c>
      <c r="AW2224" s="102" t="s">
        <v>33</v>
      </c>
      <c r="AX2224" s="129" t="s">
        <v>5288</v>
      </c>
      <c r="AY2224" s="106" t="e">
        <v>#N/A</v>
      </c>
      <c r="BD2224" t="e">
        <v>#N/A</v>
      </c>
      <c r="BE2224" t="e">
        <v>#N/A</v>
      </c>
      <c r="BF2224" t="e">
        <v>#N/A</v>
      </c>
      <c r="BH2224" t="str">
        <f t="shared" si="483"/>
        <v/>
      </c>
      <c r="BJ2224" t="str">
        <f t="shared" si="484"/>
        <v>OK</v>
      </c>
      <c r="BK2224" s="130" t="s">
        <v>5302</v>
      </c>
      <c r="BL2224" s="130" t="e">
        <v>#VALUE!</v>
      </c>
      <c r="BM2224" s="131" t="s">
        <v>33</v>
      </c>
      <c r="BN2224" s="131" t="s">
        <v>37</v>
      </c>
      <c r="BO2224" t="e">
        <v>#N/A</v>
      </c>
      <c r="BP2224">
        <v>0</v>
      </c>
    </row>
    <row r="2225" spans="1:68" ht="25.2" x14ac:dyDescent="0.3">
      <c r="A2225" s="1"/>
      <c r="B2225" s="47">
        <v>1950</v>
      </c>
      <c r="C2225" s="45">
        <v>1060299</v>
      </c>
      <c r="D2225" s="29">
        <v>1048231</v>
      </c>
      <c r="E2225" s="29"/>
      <c r="F2225" s="31" t="s">
        <v>1609</v>
      </c>
      <c r="G2225" s="29" t="s">
        <v>31</v>
      </c>
      <c r="H2225" s="70" t="s">
        <v>69</v>
      </c>
      <c r="I2225" s="148" t="s">
        <v>33</v>
      </c>
      <c r="J2225" s="147" t="s">
        <v>33</v>
      </c>
      <c r="K2225" s="148" t="e">
        <v>#N/A</v>
      </c>
      <c r="L2225" s="148" t="s">
        <v>32</v>
      </c>
      <c r="M2225" s="147">
        <v>42521</v>
      </c>
      <c r="N2225" s="29">
        <f t="shared" si="476"/>
        <v>1048231</v>
      </c>
      <c r="O2225" s="29" t="str">
        <f t="shared" si="477"/>
        <v/>
      </c>
      <c r="P2225" s="29" t="str">
        <f t="shared" si="478"/>
        <v/>
      </c>
      <c r="Q2225" s="29" t="str">
        <f t="shared" si="479"/>
        <v/>
      </c>
      <c r="R2225" s="29" t="str">
        <f t="shared" si="480"/>
        <v/>
      </c>
      <c r="S2225" s="29" t="str">
        <f t="shared" si="481"/>
        <v/>
      </c>
      <c r="T2225" s="29" t="str">
        <f t="shared" si="482"/>
        <v/>
      </c>
      <c r="U2225" s="45"/>
      <c r="V2225" s="45"/>
      <c r="W2225" s="38" t="s">
        <v>172</v>
      </c>
      <c r="X2225" s="29" t="s">
        <v>158</v>
      </c>
      <c r="Y2225" s="146">
        <v>61098</v>
      </c>
      <c r="Z2225" s="33">
        <v>67208</v>
      </c>
      <c r="AA2225" s="34">
        <f t="shared" si="474"/>
        <v>0.1</v>
      </c>
      <c r="AB2225" s="33">
        <f t="shared" si="486"/>
        <v>67208</v>
      </c>
      <c r="AC2225" s="34">
        <f t="shared" si="475"/>
        <v>0.10000327997643134</v>
      </c>
      <c r="AD2225" s="145">
        <f>ROUND(Z2225/1.2,3)</f>
        <v>56006.667000000001</v>
      </c>
      <c r="AE2225" s="105">
        <v>50915</v>
      </c>
      <c r="AF2225" s="34" t="s">
        <v>36</v>
      </c>
      <c r="AG2225" s="34" t="s">
        <v>36</v>
      </c>
      <c r="AH2225" s="34" t="s">
        <v>73</v>
      </c>
      <c r="AI2225" s="29">
        <v>48</v>
      </c>
      <c r="AJ2225" s="29">
        <v>0.60499999999999998</v>
      </c>
      <c r="AK2225" s="29">
        <v>0</v>
      </c>
      <c r="AL2225" s="29">
        <v>0</v>
      </c>
      <c r="AM2225" s="29" t="s">
        <v>27</v>
      </c>
      <c r="AN2225" s="44" t="s">
        <v>27</v>
      </c>
      <c r="AO2225" s="29" t="s">
        <v>27</v>
      </c>
      <c r="AP2225" s="29">
        <v>1</v>
      </c>
      <c r="AQ2225" s="29" t="s">
        <v>33</v>
      </c>
      <c r="AR2225" s="29" t="s">
        <v>33</v>
      </c>
      <c r="AS2225" s="29" t="s">
        <v>33</v>
      </c>
      <c r="AT2225" s="29"/>
      <c r="AU2225" s="144"/>
      <c r="AV2225" s="36" t="s">
        <v>28</v>
      </c>
      <c r="AW2225" s="102" t="s">
        <v>33</v>
      </c>
      <c r="AX2225" s="129" t="s">
        <v>33</v>
      </c>
      <c r="AY2225" s="106">
        <v>12</v>
      </c>
      <c r="BD2225" t="s">
        <v>1608</v>
      </c>
      <c r="BE2225" t="s">
        <v>4509</v>
      </c>
      <c r="BF2225" t="s">
        <v>4739</v>
      </c>
      <c r="BH2225" t="str">
        <f t="shared" si="483"/>
        <v/>
      </c>
      <c r="BJ2225" t="str">
        <f t="shared" si="484"/>
        <v>OK</v>
      </c>
      <c r="BK2225" s="130" t="s">
        <v>5302</v>
      </c>
      <c r="BL2225" s="130" t="e">
        <v>#VALUE!</v>
      </c>
      <c r="BM2225" s="131" t="s">
        <v>33</v>
      </c>
      <c r="BN2225" s="131" t="e">
        <v>#VALUE!</v>
      </c>
      <c r="BO2225" t="e">
        <v>#N/A</v>
      </c>
      <c r="BP2225">
        <v>0</v>
      </c>
    </row>
    <row r="2226" spans="1:68" ht="25.2" x14ac:dyDescent="0.3">
      <c r="A2226" s="1"/>
      <c r="B2226" s="47">
        <v>1951</v>
      </c>
      <c r="C2226" s="45">
        <v>1048229</v>
      </c>
      <c r="D2226" s="44"/>
      <c r="E2226" s="44"/>
      <c r="F2226" s="39" t="s">
        <v>1610</v>
      </c>
      <c r="G2226" s="29" t="s">
        <v>61</v>
      </c>
      <c r="H2226" s="70"/>
      <c r="I2226" s="148" t="s">
        <v>33</v>
      </c>
      <c r="J2226" s="147" t="s">
        <v>33</v>
      </c>
      <c r="K2226" s="148" t="e">
        <v>#N/A</v>
      </c>
      <c r="L2226" s="148" t="s">
        <v>32</v>
      </c>
      <c r="M2226" s="147">
        <v>42732</v>
      </c>
      <c r="N2226" s="29" t="str">
        <f t="shared" si="476"/>
        <v/>
      </c>
      <c r="O2226" s="29" t="str">
        <f t="shared" si="477"/>
        <v/>
      </c>
      <c r="P2226" s="29" t="str">
        <f t="shared" si="478"/>
        <v/>
      </c>
      <c r="Q2226" s="29" t="str">
        <f t="shared" si="479"/>
        <v/>
      </c>
      <c r="R2226" s="29" t="str">
        <f t="shared" si="480"/>
        <v/>
      </c>
      <c r="S2226" s="29" t="str">
        <f t="shared" si="481"/>
        <v/>
      </c>
      <c r="T2226" s="29" t="str">
        <f t="shared" si="482"/>
        <v/>
      </c>
      <c r="U2226" s="46" t="s">
        <v>33</v>
      </c>
      <c r="V2226" s="46"/>
      <c r="W2226" s="38" t="s">
        <v>172</v>
      </c>
      <c r="X2226" s="29" t="s">
        <v>158</v>
      </c>
      <c r="Y2226" s="146">
        <v>170890</v>
      </c>
      <c r="Z2226" s="33">
        <v>218739</v>
      </c>
      <c r="AA2226" s="34">
        <f t="shared" si="474"/>
        <v>0.28000000000000003</v>
      </c>
      <c r="AB2226" s="33">
        <f t="shared" si="486"/>
        <v>218739</v>
      </c>
      <c r="AC2226" s="34">
        <f t="shared" si="475"/>
        <v>0.27999883265258069</v>
      </c>
      <c r="AD2226" s="145">
        <f>ROUND(Z2226/1.2,3)</f>
        <v>182282.5</v>
      </c>
      <c r="AE2226" s="105">
        <v>142408.33300000001</v>
      </c>
      <c r="AF2226" s="34" t="s">
        <v>36</v>
      </c>
      <c r="AG2226" s="34" t="s">
        <v>70</v>
      </c>
      <c r="AH2226" s="34" t="s">
        <v>70</v>
      </c>
      <c r="AI2226" s="29">
        <v>150</v>
      </c>
      <c r="AJ2226" s="29">
        <v>1.3</v>
      </c>
      <c r="AK2226" s="29">
        <v>0</v>
      </c>
      <c r="AL2226" s="29">
        <v>0</v>
      </c>
      <c r="AM2226" s="29" t="s">
        <v>28</v>
      </c>
      <c r="AN2226" s="44" t="s">
        <v>27</v>
      </c>
      <c r="AO2226" s="29" t="s">
        <v>27</v>
      </c>
      <c r="AP2226" s="29">
        <v>1</v>
      </c>
      <c r="AQ2226" s="29" t="s">
        <v>33</v>
      </c>
      <c r="AR2226" s="29" t="s">
        <v>33</v>
      </c>
      <c r="AS2226" s="29" t="s">
        <v>33</v>
      </c>
      <c r="AT2226" s="29"/>
      <c r="AU2226" s="144"/>
      <c r="AV2226" s="36" t="s">
        <v>28</v>
      </c>
      <c r="AW2226" s="102" t="s">
        <v>33</v>
      </c>
      <c r="AX2226" s="129" t="s">
        <v>33</v>
      </c>
      <c r="AY2226" s="106" t="e">
        <v>#N/A</v>
      </c>
      <c r="BD2226" t="s">
        <v>1608</v>
      </c>
      <c r="BE2226" t="s">
        <v>4509</v>
      </c>
      <c r="BF2226" t="s">
        <v>4739</v>
      </c>
      <c r="BH2226" t="str">
        <f t="shared" si="483"/>
        <v/>
      </c>
      <c r="BJ2226" t="str">
        <f t="shared" si="484"/>
        <v>OK</v>
      </c>
      <c r="BK2226" s="130" t="s">
        <v>5302</v>
      </c>
      <c r="BL2226" s="130" t="e">
        <v>#VALUE!</v>
      </c>
      <c r="BM2226" s="131" t="s">
        <v>33</v>
      </c>
      <c r="BN2226" s="131" t="e">
        <v>#VALUE!</v>
      </c>
      <c r="BO2226" t="e">
        <v>#N/A</v>
      </c>
      <c r="BP2226">
        <v>0</v>
      </c>
    </row>
    <row r="2227" spans="1:68" ht="25.2" x14ac:dyDescent="0.3">
      <c r="A2227" s="1"/>
      <c r="B2227" s="47">
        <v>1952</v>
      </c>
      <c r="C2227" s="45">
        <v>1005376</v>
      </c>
      <c r="D2227" s="29"/>
      <c r="E2227" s="29"/>
      <c r="F2227" s="39" t="s">
        <v>1611</v>
      </c>
      <c r="G2227" s="29" t="s">
        <v>61</v>
      </c>
      <c r="H2227" s="70" t="s">
        <v>1612</v>
      </c>
      <c r="I2227" s="148" t="s">
        <v>32</v>
      </c>
      <c r="J2227" s="147" t="s">
        <v>33</v>
      </c>
      <c r="K2227" s="148">
        <v>0</v>
      </c>
      <c r="L2227" s="148" t="s">
        <v>32</v>
      </c>
      <c r="M2227" s="147">
        <v>42362</v>
      </c>
      <c r="N2227" s="29" t="str">
        <f t="shared" si="476"/>
        <v/>
      </c>
      <c r="O2227" s="29" t="str">
        <f t="shared" si="477"/>
        <v/>
      </c>
      <c r="P2227" s="29" t="str">
        <f t="shared" si="478"/>
        <v/>
      </c>
      <c r="Q2227" s="29" t="str">
        <f t="shared" si="479"/>
        <v/>
      </c>
      <c r="R2227" s="29" t="str">
        <f t="shared" si="480"/>
        <v/>
      </c>
      <c r="S2227" s="29" t="str">
        <f t="shared" si="481"/>
        <v/>
      </c>
      <c r="T2227" s="29" t="str">
        <f t="shared" si="482"/>
        <v/>
      </c>
      <c r="U2227" s="40" t="s">
        <v>33</v>
      </c>
      <c r="V2227" s="40"/>
      <c r="W2227" s="38" t="s">
        <v>1613</v>
      </c>
      <c r="X2227" s="29" t="s">
        <v>158</v>
      </c>
      <c r="Y2227" s="146">
        <v>1061</v>
      </c>
      <c r="Z2227" s="33">
        <v>1061</v>
      </c>
      <c r="AA2227" s="34">
        <f t="shared" si="474"/>
        <v>0</v>
      </c>
      <c r="AB2227" s="33">
        <f t="shared" si="486"/>
        <v>1061</v>
      </c>
      <c r="AC2227" s="34">
        <f t="shared" si="475"/>
        <v>0</v>
      </c>
      <c r="AD2227" s="145">
        <f>ROUND(Z2227/1.2,3)</f>
        <v>884.16700000000003</v>
      </c>
      <c r="AE2227" s="105">
        <v>884.16700000000003</v>
      </c>
      <c r="AF2227" s="34" t="s">
        <v>36</v>
      </c>
      <c r="AG2227" s="34" t="s">
        <v>73</v>
      </c>
      <c r="AH2227" s="34" t="s">
        <v>73</v>
      </c>
      <c r="AI2227" s="29">
        <v>0.17</v>
      </c>
      <c r="AJ2227" s="29">
        <v>1.44E-4</v>
      </c>
      <c r="AK2227" s="29">
        <v>0</v>
      </c>
      <c r="AL2227" s="29">
        <v>0</v>
      </c>
      <c r="AM2227" s="29" t="s">
        <v>27</v>
      </c>
      <c r="AN2227" s="44" t="s">
        <v>27</v>
      </c>
      <c r="AO2227" s="29" t="s">
        <v>27</v>
      </c>
      <c r="AP2227" s="29">
        <v>10</v>
      </c>
      <c r="AQ2227" s="29"/>
      <c r="AR2227" s="29"/>
      <c r="AS2227" s="29"/>
      <c r="AT2227" s="29"/>
      <c r="AU2227" s="144"/>
      <c r="AV2227" s="36" t="s">
        <v>28</v>
      </c>
      <c r="AW2227" s="102" t="s">
        <v>33</v>
      </c>
      <c r="AX2227" s="129" t="s">
        <v>33</v>
      </c>
      <c r="AY2227" s="106" t="e">
        <v>#N/A</v>
      </c>
      <c r="BD2227" t="s">
        <v>3771</v>
      </c>
      <c r="BE2227" t="s">
        <v>4522</v>
      </c>
      <c r="BF2227" t="s">
        <v>4740</v>
      </c>
      <c r="BH2227" t="str">
        <f t="shared" si="483"/>
        <v/>
      </c>
      <c r="BJ2227" t="str">
        <f t="shared" si="484"/>
        <v>OK</v>
      </c>
      <c r="BK2227" s="130" t="s">
        <v>5302</v>
      </c>
      <c r="BL2227" s="130" t="e">
        <v>#VALUE!</v>
      </c>
      <c r="BM2227" s="131" t="s">
        <v>33</v>
      </c>
      <c r="BN2227" s="131" t="e">
        <v>#VALUE!</v>
      </c>
      <c r="BO2227" t="e">
        <v>#N/A</v>
      </c>
      <c r="BP2227">
        <v>0</v>
      </c>
    </row>
    <row r="2228" spans="1:68" x14ac:dyDescent="0.3">
      <c r="A2228" s="18" t="s">
        <v>33</v>
      </c>
      <c r="B2228" s="47">
        <v>1953</v>
      </c>
      <c r="C2228" s="124" t="s">
        <v>5294</v>
      </c>
      <c r="D2228" s="72"/>
      <c r="E2228" s="72"/>
      <c r="F2228" s="39"/>
      <c r="G2228" s="65"/>
      <c r="H2228" s="72"/>
      <c r="I2228" s="148" t="s">
        <v>33</v>
      </c>
      <c r="J2228" s="147" t="s">
        <v>33</v>
      </c>
      <c r="K2228" s="148" t="e">
        <v>#N/A</v>
      </c>
      <c r="L2228" s="148" t="s">
        <v>32</v>
      </c>
      <c r="M2228" s="147" t="s">
        <v>33</v>
      </c>
      <c r="N2228" s="29" t="str">
        <f t="shared" si="476"/>
        <v/>
      </c>
      <c r="O2228" s="29" t="str">
        <f t="shared" si="477"/>
        <v/>
      </c>
      <c r="P2228" s="29" t="str">
        <f t="shared" si="478"/>
        <v/>
      </c>
      <c r="Q2228" s="29" t="str">
        <f t="shared" si="479"/>
        <v/>
      </c>
      <c r="R2228" s="29" t="str">
        <f t="shared" si="480"/>
        <v/>
      </c>
      <c r="S2228" s="29" t="str">
        <f t="shared" si="481"/>
        <v/>
      </c>
      <c r="T2228" s="29" t="str">
        <f t="shared" si="482"/>
        <v/>
      </c>
      <c r="U2228" s="64"/>
      <c r="V2228" s="64"/>
      <c r="W2228" s="67"/>
      <c r="X2228" s="65"/>
      <c r="Y2228" s="146">
        <v>0</v>
      </c>
      <c r="Z2228" s="33"/>
      <c r="AA2228" s="34" t="e">
        <f t="shared" si="474"/>
        <v>#DIV/0!</v>
      </c>
      <c r="AB2228" s="33">
        <f t="shared" si="486"/>
        <v>0</v>
      </c>
      <c r="AC2228" s="34" t="e">
        <f t="shared" si="475"/>
        <v>#DIV/0!</v>
      </c>
      <c r="AD2228" s="145"/>
      <c r="AE2228" s="105">
        <v>0</v>
      </c>
      <c r="AF2228" s="34" t="e">
        <v>#N/A</v>
      </c>
      <c r="AG2228" s="34" t="e">
        <v>#N/A</v>
      </c>
      <c r="AH2228" s="34" t="e">
        <v>#N/A</v>
      </c>
      <c r="AI2228" s="29"/>
      <c r="AJ2228" s="29"/>
      <c r="AK2228" s="29">
        <v>0</v>
      </c>
      <c r="AL2228" s="29">
        <v>0</v>
      </c>
      <c r="AM2228" s="29" t="s">
        <v>27</v>
      </c>
      <c r="AN2228" s="69" t="s">
        <v>28</v>
      </c>
      <c r="AO2228" s="29" t="s">
        <v>28</v>
      </c>
      <c r="AP2228" s="65"/>
      <c r="AQ2228" s="29"/>
      <c r="AR2228" s="29"/>
      <c r="AS2228" s="29"/>
      <c r="AT2228" s="29"/>
      <c r="AU2228" s="144"/>
      <c r="AV2228" s="36" t="s">
        <v>33</v>
      </c>
      <c r="AW2228" s="102" t="s">
        <v>33</v>
      </c>
      <c r="AX2228" s="129" t="s">
        <v>5288</v>
      </c>
      <c r="AY2228" s="106" t="e">
        <v>#N/A</v>
      </c>
      <c r="BD2228" t="e">
        <v>#N/A</v>
      </c>
      <c r="BE2228" t="e">
        <v>#N/A</v>
      </c>
      <c r="BF2228" t="e">
        <v>#N/A</v>
      </c>
      <c r="BH2228" t="str">
        <f t="shared" si="483"/>
        <v/>
      </c>
      <c r="BJ2228" t="str">
        <f t="shared" si="484"/>
        <v>OK</v>
      </c>
      <c r="BK2228" s="130">
        <v>0</v>
      </c>
      <c r="BL2228" s="130" t="s">
        <v>37</v>
      </c>
      <c r="BM2228" s="131" t="s">
        <v>33</v>
      </c>
      <c r="BN2228" s="131" t="s">
        <v>37</v>
      </c>
      <c r="BO2228" t="e">
        <v>#N/A</v>
      </c>
      <c r="BP2228">
        <v>0</v>
      </c>
    </row>
    <row r="2229" spans="1:68" x14ac:dyDescent="0.3">
      <c r="A2229" s="59"/>
      <c r="B2229" s="47">
        <v>1954</v>
      </c>
      <c r="C2229" s="45">
        <v>1135801</v>
      </c>
      <c r="D2229" s="29"/>
      <c r="E2229" s="166" t="s">
        <v>4785</v>
      </c>
      <c r="F2229" s="39" t="s">
        <v>5607</v>
      </c>
      <c r="G2229" s="29" t="s">
        <v>39</v>
      </c>
      <c r="H2229" s="157" t="s">
        <v>4781</v>
      </c>
      <c r="I2229" s="148"/>
      <c r="J2229" s="147"/>
      <c r="K2229" s="148"/>
      <c r="L2229" s="148"/>
      <c r="M2229" s="147"/>
      <c r="N2229" s="29" t="str">
        <f t="shared" si="476"/>
        <v/>
      </c>
      <c r="O2229" s="29" t="str">
        <f t="shared" si="477"/>
        <v/>
      </c>
      <c r="P2229" s="29" t="str">
        <f t="shared" si="478"/>
        <v/>
      </c>
      <c r="Q2229" s="29" t="str">
        <f t="shared" si="479"/>
        <v/>
      </c>
      <c r="R2229" s="29" t="str">
        <f t="shared" si="480"/>
        <v/>
      </c>
      <c r="S2229" s="29" t="str">
        <f t="shared" si="481"/>
        <v/>
      </c>
      <c r="T2229" s="29" t="str">
        <f t="shared" si="482"/>
        <v/>
      </c>
      <c r="U2229" s="29"/>
      <c r="V2229" s="29"/>
      <c r="W2229" s="32" t="s">
        <v>1615</v>
      </c>
      <c r="X2229" s="29" t="s">
        <v>35</v>
      </c>
      <c r="Y2229" s="146"/>
      <c r="Z2229" s="33">
        <v>3695.7</v>
      </c>
      <c r="AA2229" s="34"/>
      <c r="AB2229" s="33">
        <f t="shared" si="486"/>
        <v>3695.7</v>
      </c>
      <c r="AC2229" s="34"/>
      <c r="AD2229" s="145">
        <f t="shared" ref="AD2229:AD2292" si="487">ROUND(Z2229/1.2,3)</f>
        <v>3079.75</v>
      </c>
      <c r="AE2229" s="105"/>
      <c r="AF2229" s="34"/>
      <c r="AG2229" s="34"/>
      <c r="AH2229" s="34"/>
      <c r="AI2229" s="29">
        <v>1.18</v>
      </c>
      <c r="AJ2229" s="29">
        <v>3.6299999999999999E-2</v>
      </c>
      <c r="AK2229" s="29">
        <v>0</v>
      </c>
      <c r="AL2229" s="29">
        <v>0</v>
      </c>
      <c r="AM2229" s="158" t="s">
        <v>28</v>
      </c>
      <c r="AN2229" s="158" t="s">
        <v>28</v>
      </c>
      <c r="AO2229" s="158" t="s">
        <v>28</v>
      </c>
      <c r="AP2229" s="29">
        <v>1</v>
      </c>
      <c r="AQ2229" s="29"/>
      <c r="AR2229" s="29"/>
      <c r="AS2229" s="29"/>
      <c r="AT2229" s="29">
        <v>1.18</v>
      </c>
      <c r="AU2229" s="144">
        <v>3.6299999999999999E-2</v>
      </c>
      <c r="AV2229" s="36"/>
      <c r="AW2229" s="102">
        <v>44713</v>
      </c>
      <c r="AX2229" s="129" t="s">
        <v>4770</v>
      </c>
      <c r="AY2229" s="106"/>
      <c r="BH2229" t="str">
        <f t="shared" si="483"/>
        <v>AV</v>
      </c>
      <c r="BJ2229" t="str">
        <f t="shared" si="484"/>
        <v>OK</v>
      </c>
      <c r="BK2229" s="130" t="s">
        <v>5289</v>
      </c>
      <c r="BL2229" s="130" t="e">
        <v>#VALUE!</v>
      </c>
      <c r="BM2229" s="131">
        <v>4969</v>
      </c>
      <c r="BN2229" s="131">
        <v>0.85</v>
      </c>
      <c r="BO2229">
        <v>4223.6499999999996</v>
      </c>
      <c r="BP2229">
        <v>0</v>
      </c>
    </row>
    <row r="2230" spans="1:68" x14ac:dyDescent="0.3">
      <c r="A2230" s="59"/>
      <c r="B2230" s="47">
        <v>1955</v>
      </c>
      <c r="C2230" s="45">
        <v>1135802</v>
      </c>
      <c r="D2230" s="29"/>
      <c r="E2230" s="166" t="s">
        <v>4786</v>
      </c>
      <c r="F2230" s="39" t="s">
        <v>5608</v>
      </c>
      <c r="G2230" s="29" t="s">
        <v>39</v>
      </c>
      <c r="H2230" s="157" t="s">
        <v>4781</v>
      </c>
      <c r="I2230" s="148"/>
      <c r="J2230" s="147"/>
      <c r="K2230" s="148"/>
      <c r="L2230" s="148"/>
      <c r="M2230" s="147"/>
      <c r="N2230" s="29" t="str">
        <f t="shared" si="476"/>
        <v/>
      </c>
      <c r="O2230" s="29" t="str">
        <f t="shared" si="477"/>
        <v/>
      </c>
      <c r="P2230" s="29" t="str">
        <f t="shared" si="478"/>
        <v/>
      </c>
      <c r="Q2230" s="29" t="str">
        <f t="shared" si="479"/>
        <v/>
      </c>
      <c r="R2230" s="29" t="str">
        <f t="shared" si="480"/>
        <v/>
      </c>
      <c r="S2230" s="29" t="str">
        <f t="shared" si="481"/>
        <v/>
      </c>
      <c r="T2230" s="29" t="str">
        <f t="shared" si="482"/>
        <v/>
      </c>
      <c r="U2230" s="29"/>
      <c r="V2230" s="29"/>
      <c r="W2230" s="32" t="s">
        <v>1615</v>
      </c>
      <c r="X2230" s="29" t="s">
        <v>35</v>
      </c>
      <c r="Y2230" s="146"/>
      <c r="Z2230" s="33">
        <v>4043.1</v>
      </c>
      <c r="AA2230" s="34"/>
      <c r="AB2230" s="33">
        <f t="shared" si="486"/>
        <v>4043.1</v>
      </c>
      <c r="AC2230" s="34"/>
      <c r="AD2230" s="145">
        <f t="shared" si="487"/>
        <v>3369.25</v>
      </c>
      <c r="AE2230" s="105"/>
      <c r="AF2230" s="34"/>
      <c r="AG2230" s="34"/>
      <c r="AH2230" s="34"/>
      <c r="AI2230" s="29">
        <v>1.31</v>
      </c>
      <c r="AJ2230" s="29">
        <v>3.6299999999999999E-2</v>
      </c>
      <c r="AK2230" s="29">
        <v>0</v>
      </c>
      <c r="AL2230" s="29">
        <v>0</v>
      </c>
      <c r="AM2230" s="158" t="s">
        <v>28</v>
      </c>
      <c r="AN2230" s="158" t="s">
        <v>28</v>
      </c>
      <c r="AO2230" s="158" t="s">
        <v>28</v>
      </c>
      <c r="AP2230" s="29">
        <v>1</v>
      </c>
      <c r="AQ2230" s="29"/>
      <c r="AR2230" s="29"/>
      <c r="AS2230" s="29"/>
      <c r="AT2230" s="29">
        <v>1.31</v>
      </c>
      <c r="AU2230" s="144">
        <v>3.6299999999999999E-2</v>
      </c>
      <c r="AV2230" s="36"/>
      <c r="AW2230" s="102">
        <v>44713</v>
      </c>
      <c r="AX2230" s="129" t="s">
        <v>4770</v>
      </c>
      <c r="AY2230" s="106"/>
      <c r="BH2230" t="str">
        <f t="shared" si="483"/>
        <v>AV</v>
      </c>
      <c r="BJ2230" t="str">
        <f t="shared" si="484"/>
        <v>OK</v>
      </c>
      <c r="BK2230" s="130" t="s">
        <v>5289</v>
      </c>
      <c r="BL2230" s="130" t="e">
        <v>#VALUE!</v>
      </c>
      <c r="BM2230" s="131">
        <v>5596</v>
      </c>
      <c r="BN2230" s="131">
        <v>0.85000000000000009</v>
      </c>
      <c r="BO2230">
        <v>4756.6000000000004</v>
      </c>
      <c r="BP2230">
        <v>0</v>
      </c>
    </row>
    <row r="2231" spans="1:68" x14ac:dyDescent="0.3">
      <c r="A2231" s="59"/>
      <c r="B2231" s="47">
        <v>1956</v>
      </c>
      <c r="C2231" s="45">
        <v>1135803</v>
      </c>
      <c r="D2231" s="29"/>
      <c r="E2231" s="166" t="s">
        <v>4787</v>
      </c>
      <c r="F2231" s="39" t="s">
        <v>5609</v>
      </c>
      <c r="G2231" s="29" t="s">
        <v>42</v>
      </c>
      <c r="H2231" s="157" t="s">
        <v>4781</v>
      </c>
      <c r="I2231" s="148"/>
      <c r="J2231" s="147"/>
      <c r="K2231" s="148"/>
      <c r="L2231" s="148"/>
      <c r="M2231" s="147"/>
      <c r="N2231" s="29" t="str">
        <f t="shared" si="476"/>
        <v/>
      </c>
      <c r="O2231" s="29" t="str">
        <f t="shared" si="477"/>
        <v/>
      </c>
      <c r="P2231" s="29" t="str">
        <f t="shared" si="478"/>
        <v/>
      </c>
      <c r="Q2231" s="29" t="str">
        <f t="shared" si="479"/>
        <v/>
      </c>
      <c r="R2231" s="29" t="str">
        <f t="shared" si="480"/>
        <v/>
      </c>
      <c r="S2231" s="29" t="str">
        <f t="shared" si="481"/>
        <v/>
      </c>
      <c r="T2231" s="29" t="str">
        <f t="shared" si="482"/>
        <v/>
      </c>
      <c r="U2231" s="29"/>
      <c r="V2231" s="29"/>
      <c r="W2231" s="32" t="s">
        <v>1615</v>
      </c>
      <c r="X2231" s="29" t="s">
        <v>35</v>
      </c>
      <c r="Y2231" s="146"/>
      <c r="Z2231" s="33">
        <v>5572.1249999999991</v>
      </c>
      <c r="AA2231" s="34"/>
      <c r="AB2231" s="33">
        <f t="shared" si="486"/>
        <v>5572.1249999999991</v>
      </c>
      <c r="AC2231" s="34"/>
      <c r="AD2231" s="145">
        <f t="shared" si="487"/>
        <v>4643.4380000000001</v>
      </c>
      <c r="AE2231" s="105"/>
      <c r="AF2231" s="34"/>
      <c r="AG2231" s="34"/>
      <c r="AH2231" s="34"/>
      <c r="AI2231" s="29">
        <v>1.92</v>
      </c>
      <c r="AJ2231" s="29">
        <v>5.1839999999999997E-2</v>
      </c>
      <c r="AK2231" s="29">
        <v>0</v>
      </c>
      <c r="AL2231" s="29">
        <v>0</v>
      </c>
      <c r="AM2231" s="158" t="s">
        <v>28</v>
      </c>
      <c r="AN2231" s="158" t="s">
        <v>28</v>
      </c>
      <c r="AO2231" s="158" t="s">
        <v>28</v>
      </c>
      <c r="AP2231" s="29">
        <v>1</v>
      </c>
      <c r="AQ2231" s="29"/>
      <c r="AR2231" s="29"/>
      <c r="AS2231" s="29"/>
      <c r="AT2231" s="29">
        <v>1.92</v>
      </c>
      <c r="AU2231" s="144">
        <v>5.1839999999999997E-2</v>
      </c>
      <c r="AV2231" s="36"/>
      <c r="AW2231" s="102">
        <v>44713</v>
      </c>
      <c r="AX2231" s="129" t="s">
        <v>4770</v>
      </c>
      <c r="AY2231" s="106"/>
      <c r="BH2231" t="str">
        <f t="shared" si="483"/>
        <v>AV</v>
      </c>
      <c r="BJ2231" t="str">
        <f t="shared" si="484"/>
        <v>OK</v>
      </c>
      <c r="BK2231" s="130" t="s">
        <v>5289</v>
      </c>
      <c r="BL2231" s="130" t="e">
        <v>#VALUE!</v>
      </c>
      <c r="BM2231" s="131">
        <v>7946</v>
      </c>
      <c r="BN2231" s="131">
        <v>0.85000000000000009</v>
      </c>
      <c r="BO2231">
        <v>6754.1</v>
      </c>
      <c r="BP2231">
        <v>0</v>
      </c>
    </row>
    <row r="2232" spans="1:68" ht="25.2" x14ac:dyDescent="0.3">
      <c r="A2232" s="59"/>
      <c r="B2232" s="47">
        <v>1957</v>
      </c>
      <c r="C2232" s="171">
        <v>1135927</v>
      </c>
      <c r="D2232" s="170"/>
      <c r="E2232" s="169" t="s">
        <v>4788</v>
      </c>
      <c r="F2232" s="168" t="s">
        <v>5610</v>
      </c>
      <c r="G2232" s="29" t="s">
        <v>42</v>
      </c>
      <c r="H2232" s="157" t="s">
        <v>4781</v>
      </c>
      <c r="I2232" s="148"/>
      <c r="J2232" s="147"/>
      <c r="K2232" s="148"/>
      <c r="L2232" s="148"/>
      <c r="M2232" s="147"/>
      <c r="N2232" s="29" t="str">
        <f t="shared" si="476"/>
        <v/>
      </c>
      <c r="O2232" s="29" t="str">
        <f t="shared" si="477"/>
        <v/>
      </c>
      <c r="P2232" s="29" t="str">
        <f t="shared" si="478"/>
        <v/>
      </c>
      <c r="Q2232" s="29" t="str">
        <f t="shared" si="479"/>
        <v/>
      </c>
      <c r="R2232" s="29" t="str">
        <f t="shared" si="480"/>
        <v/>
      </c>
      <c r="S2232" s="29" t="str">
        <f t="shared" si="481"/>
        <v/>
      </c>
      <c r="T2232" s="29" t="str">
        <f t="shared" si="482"/>
        <v/>
      </c>
      <c r="U2232" s="29"/>
      <c r="V2232" s="29"/>
      <c r="W2232" s="32" t="s">
        <v>1615</v>
      </c>
      <c r="X2232" s="29" t="s">
        <v>35</v>
      </c>
      <c r="Y2232" s="146"/>
      <c r="Z2232" s="33">
        <v>5711.375</v>
      </c>
      <c r="AA2232" s="34"/>
      <c r="AB2232" s="33">
        <f t="shared" si="486"/>
        <v>5711.375</v>
      </c>
      <c r="AC2232" s="34"/>
      <c r="AD2232" s="145">
        <f t="shared" si="487"/>
        <v>4759.4790000000003</v>
      </c>
      <c r="AE2232" s="105"/>
      <c r="AF2232" s="34"/>
      <c r="AG2232" s="34"/>
      <c r="AH2232" s="34"/>
      <c r="AI2232" s="29">
        <v>1.99</v>
      </c>
      <c r="AJ2232" s="29">
        <v>5.1839999999999997E-2</v>
      </c>
      <c r="AK2232" s="29">
        <v>0</v>
      </c>
      <c r="AL2232" s="29">
        <v>0</v>
      </c>
      <c r="AM2232" s="158" t="s">
        <v>28</v>
      </c>
      <c r="AN2232" s="158" t="s">
        <v>28</v>
      </c>
      <c r="AO2232" s="158" t="s">
        <v>28</v>
      </c>
      <c r="AP2232" s="29">
        <v>1</v>
      </c>
      <c r="AQ2232" s="29"/>
      <c r="AR2232" s="29"/>
      <c r="AS2232" s="29"/>
      <c r="AT2232" s="29">
        <v>1.99</v>
      </c>
      <c r="AU2232" s="144">
        <v>5.1839999999999997E-2</v>
      </c>
      <c r="AV2232" s="36"/>
      <c r="AW2232" s="102">
        <v>44713</v>
      </c>
      <c r="AX2232" s="129" t="s">
        <v>5288</v>
      </c>
      <c r="AY2232" s="106"/>
      <c r="BH2232" t="str">
        <f t="shared" si="483"/>
        <v>AV</v>
      </c>
      <c r="BJ2232" t="str">
        <f t="shared" si="484"/>
        <v>OK</v>
      </c>
      <c r="BK2232" s="130" t="s">
        <v>5302</v>
      </c>
      <c r="BL2232" s="130" t="e">
        <v>#VALUE!</v>
      </c>
      <c r="BM2232" s="131">
        <v>8670</v>
      </c>
      <c r="BN2232" s="131">
        <v>0.85</v>
      </c>
      <c r="BO2232">
        <v>7369.5</v>
      </c>
      <c r="BP2232">
        <v>0</v>
      </c>
    </row>
    <row r="2233" spans="1:68" ht="25.2" x14ac:dyDescent="0.3">
      <c r="A2233" s="59"/>
      <c r="B2233" s="47">
        <v>1958</v>
      </c>
      <c r="C2233" s="171">
        <v>1135804</v>
      </c>
      <c r="D2233" s="170"/>
      <c r="E2233" s="169" t="s">
        <v>4789</v>
      </c>
      <c r="F2233" s="168" t="s">
        <v>5192</v>
      </c>
      <c r="G2233" s="29" t="s">
        <v>42</v>
      </c>
      <c r="H2233" s="157" t="s">
        <v>4781</v>
      </c>
      <c r="I2233" s="148"/>
      <c r="J2233" s="147"/>
      <c r="K2233" s="148"/>
      <c r="L2233" s="148"/>
      <c r="M2233" s="147"/>
      <c r="N2233" s="29" t="str">
        <f t="shared" si="476"/>
        <v/>
      </c>
      <c r="O2233" s="29" t="str">
        <f t="shared" si="477"/>
        <v/>
      </c>
      <c r="P2233" s="29" t="str">
        <f t="shared" si="478"/>
        <v/>
      </c>
      <c r="Q2233" s="29" t="str">
        <f t="shared" si="479"/>
        <v/>
      </c>
      <c r="R2233" s="29" t="str">
        <f t="shared" si="480"/>
        <v/>
      </c>
      <c r="S2233" s="29" t="str">
        <f t="shared" si="481"/>
        <v/>
      </c>
      <c r="T2233" s="29" t="str">
        <f t="shared" si="482"/>
        <v/>
      </c>
      <c r="U2233" s="29"/>
      <c r="V2233" s="29"/>
      <c r="W2233" s="32" t="s">
        <v>1615</v>
      </c>
      <c r="X2233" s="29" t="s">
        <v>35</v>
      </c>
      <c r="Y2233" s="146"/>
      <c r="Z2233" s="33">
        <v>6286.4</v>
      </c>
      <c r="AA2233" s="34"/>
      <c r="AB2233" s="33">
        <f t="shared" si="486"/>
        <v>6286.4</v>
      </c>
      <c r="AC2233" s="34"/>
      <c r="AD2233" s="145">
        <f t="shared" si="487"/>
        <v>5238.6670000000004</v>
      </c>
      <c r="AE2233" s="105"/>
      <c r="AF2233" s="34"/>
      <c r="AG2233" s="34"/>
      <c r="AH2233" s="34"/>
      <c r="AI2233" s="29">
        <v>2.33</v>
      </c>
      <c r="AJ2233" s="29">
        <v>5.1839999999999997E-2</v>
      </c>
      <c r="AK2233" s="29">
        <v>0</v>
      </c>
      <c r="AL2233" s="29">
        <v>0</v>
      </c>
      <c r="AM2233" s="158" t="s">
        <v>28</v>
      </c>
      <c r="AN2233" s="158" t="s">
        <v>28</v>
      </c>
      <c r="AO2233" s="158" t="s">
        <v>28</v>
      </c>
      <c r="AP2233" s="29">
        <v>1</v>
      </c>
      <c r="AQ2233" s="29"/>
      <c r="AR2233" s="29"/>
      <c r="AS2233" s="29"/>
      <c r="AT2233" s="29">
        <v>2.33</v>
      </c>
      <c r="AU2233" s="144">
        <v>5.1839999999999997E-2</v>
      </c>
      <c r="AV2233" s="36"/>
      <c r="AW2233" s="102">
        <v>44713</v>
      </c>
      <c r="AX2233" s="129" t="s">
        <v>5288</v>
      </c>
      <c r="AY2233" s="106"/>
      <c r="BH2233" t="str">
        <f t="shared" si="483"/>
        <v>AV</v>
      </c>
      <c r="BJ2233" t="str">
        <f t="shared" si="484"/>
        <v>OK</v>
      </c>
      <c r="BK2233" s="130" t="s">
        <v>5302</v>
      </c>
      <c r="BL2233" s="130" t="e">
        <v>#VALUE!</v>
      </c>
      <c r="BM2233" s="131">
        <v>9861</v>
      </c>
      <c r="BN2233" s="131">
        <v>0.85000000000000009</v>
      </c>
      <c r="BO2233">
        <v>8381.85</v>
      </c>
      <c r="BP2233">
        <v>0</v>
      </c>
    </row>
    <row r="2234" spans="1:68" ht="25.2" x14ac:dyDescent="0.3">
      <c r="A2234" s="59"/>
      <c r="B2234" s="47">
        <v>1959</v>
      </c>
      <c r="C2234" s="45">
        <v>1135805</v>
      </c>
      <c r="D2234" s="29"/>
      <c r="E2234" s="166" t="s">
        <v>4790</v>
      </c>
      <c r="F2234" s="39" t="s">
        <v>5611</v>
      </c>
      <c r="G2234" s="29" t="s">
        <v>31</v>
      </c>
      <c r="H2234" s="157" t="s">
        <v>4781</v>
      </c>
      <c r="I2234" s="148"/>
      <c r="J2234" s="147"/>
      <c r="K2234" s="148"/>
      <c r="L2234" s="148"/>
      <c r="M2234" s="147"/>
      <c r="N2234" s="29" t="str">
        <f t="shared" si="476"/>
        <v/>
      </c>
      <c r="O2234" s="29" t="str">
        <f t="shared" si="477"/>
        <v/>
      </c>
      <c r="P2234" s="29" t="str">
        <f t="shared" si="478"/>
        <v/>
      </c>
      <c r="Q2234" s="29" t="str">
        <f t="shared" si="479"/>
        <v/>
      </c>
      <c r="R2234" s="29" t="str">
        <f t="shared" si="480"/>
        <v/>
      </c>
      <c r="S2234" s="29" t="str">
        <f t="shared" si="481"/>
        <v/>
      </c>
      <c r="T2234" s="29" t="str">
        <f t="shared" si="482"/>
        <v/>
      </c>
      <c r="U2234" s="29"/>
      <c r="V2234" s="29"/>
      <c r="W2234" s="32" t="s">
        <v>1615</v>
      </c>
      <c r="X2234" s="29" t="s">
        <v>35</v>
      </c>
      <c r="Y2234" s="146"/>
      <c r="Z2234" s="33">
        <v>5938.3249999999998</v>
      </c>
      <c r="AA2234" s="34"/>
      <c r="AB2234" s="33">
        <f t="shared" si="486"/>
        <v>5938.3249999999998</v>
      </c>
      <c r="AC2234" s="34"/>
      <c r="AD2234" s="145">
        <f t="shared" si="487"/>
        <v>4948.6040000000003</v>
      </c>
      <c r="AE2234" s="105"/>
      <c r="AF2234" s="34"/>
      <c r="AG2234" s="34"/>
      <c r="AH2234" s="34"/>
      <c r="AI2234" s="29">
        <v>2.7</v>
      </c>
      <c r="AJ2234" s="29">
        <v>5.7000000000000002E-2</v>
      </c>
      <c r="AK2234" s="29">
        <v>0</v>
      </c>
      <c r="AL2234" s="29">
        <v>0</v>
      </c>
      <c r="AM2234" s="158" t="s">
        <v>28</v>
      </c>
      <c r="AN2234" s="158" t="s">
        <v>28</v>
      </c>
      <c r="AO2234" s="158" t="s">
        <v>28</v>
      </c>
      <c r="AP2234" s="29">
        <v>1</v>
      </c>
      <c r="AQ2234" s="29"/>
      <c r="AR2234" s="29"/>
      <c r="AS2234" s="29"/>
      <c r="AT2234" s="29">
        <v>2.7</v>
      </c>
      <c r="AU2234" s="144">
        <v>5.7000000000000002E-2</v>
      </c>
      <c r="AV2234" s="36"/>
      <c r="AW2234" s="102">
        <v>44713</v>
      </c>
      <c r="AX2234" s="129" t="s">
        <v>4770</v>
      </c>
      <c r="AY2234" s="106"/>
      <c r="BH2234" t="str">
        <f t="shared" si="483"/>
        <v>AV</v>
      </c>
      <c r="BJ2234" t="str">
        <f t="shared" si="484"/>
        <v>OK</v>
      </c>
      <c r="BK2234" s="130" t="s">
        <v>5289</v>
      </c>
      <c r="BL2234" s="130" t="e">
        <v>#VALUE!</v>
      </c>
      <c r="BM2234" s="131">
        <v>10839</v>
      </c>
      <c r="BN2234" s="131">
        <v>0.73048712980902297</v>
      </c>
      <c r="BO2234">
        <v>7917.75</v>
      </c>
      <c r="BP2234">
        <v>0</v>
      </c>
    </row>
    <row r="2235" spans="1:68" x14ac:dyDescent="0.3">
      <c r="A2235" s="59"/>
      <c r="B2235" s="47">
        <v>1960</v>
      </c>
      <c r="C2235" s="45">
        <v>1135806</v>
      </c>
      <c r="D2235" s="29"/>
      <c r="E2235" s="166" t="s">
        <v>4791</v>
      </c>
      <c r="F2235" s="39" t="s">
        <v>5612</v>
      </c>
      <c r="G2235" s="29" t="s">
        <v>42</v>
      </c>
      <c r="H2235" s="163" t="s">
        <v>136</v>
      </c>
      <c r="I2235" s="148"/>
      <c r="J2235" s="147"/>
      <c r="K2235" s="148"/>
      <c r="L2235" s="148"/>
      <c r="M2235" s="147"/>
      <c r="N2235" s="29" t="str">
        <f t="shared" si="476"/>
        <v/>
      </c>
      <c r="O2235" s="29" t="str">
        <f t="shared" si="477"/>
        <v/>
      </c>
      <c r="P2235" s="29" t="str">
        <f t="shared" si="478"/>
        <v/>
      </c>
      <c r="Q2235" s="29" t="str">
        <f t="shared" si="479"/>
        <v/>
      </c>
      <c r="R2235" s="29" t="str">
        <f t="shared" si="480"/>
        <v/>
      </c>
      <c r="S2235" s="29" t="str">
        <f t="shared" si="481"/>
        <v/>
      </c>
      <c r="T2235" s="29" t="str">
        <f t="shared" si="482"/>
        <v/>
      </c>
      <c r="U2235" s="29"/>
      <c r="V2235" s="29"/>
      <c r="W2235" s="32" t="s">
        <v>1615</v>
      </c>
      <c r="X2235" s="29" t="s">
        <v>35</v>
      </c>
      <c r="Y2235" s="146"/>
      <c r="Z2235" s="33">
        <v>4238.8999999999996</v>
      </c>
      <c r="AA2235" s="34"/>
      <c r="AB2235" s="33">
        <f t="shared" si="486"/>
        <v>4238.8999999999996</v>
      </c>
      <c r="AC2235" s="34"/>
      <c r="AD2235" s="145">
        <f t="shared" si="487"/>
        <v>3532.4169999999999</v>
      </c>
      <c r="AE2235" s="105"/>
      <c r="AF2235" s="34"/>
      <c r="AG2235" s="34"/>
      <c r="AH2235" s="34"/>
      <c r="AI2235" s="29">
        <v>1.36</v>
      </c>
      <c r="AJ2235" s="29">
        <v>3.6299999999999999E-2</v>
      </c>
      <c r="AK2235" s="29">
        <v>0</v>
      </c>
      <c r="AL2235" s="29">
        <v>0</v>
      </c>
      <c r="AM2235" s="29"/>
      <c r="AN2235" s="44" t="s">
        <v>27</v>
      </c>
      <c r="AO2235" s="29"/>
      <c r="AP2235" s="29">
        <v>1</v>
      </c>
      <c r="AQ2235" s="29"/>
      <c r="AR2235" s="29"/>
      <c r="AS2235" s="29"/>
      <c r="AT2235" s="29">
        <v>1.36</v>
      </c>
      <c r="AU2235" s="144">
        <v>3.6299999999999999E-2</v>
      </c>
      <c r="AV2235" s="36"/>
      <c r="AW2235" s="102">
        <v>44713</v>
      </c>
      <c r="AX2235" s="129" t="s">
        <v>5288</v>
      </c>
      <c r="AY2235" s="106"/>
      <c r="BH2235" t="str">
        <f t="shared" si="483"/>
        <v/>
      </c>
      <c r="BJ2235" t="str">
        <f t="shared" si="484"/>
        <v>OK</v>
      </c>
      <c r="BK2235" s="130" t="s">
        <v>5289</v>
      </c>
      <c r="BL2235" s="130" t="e">
        <v>#VALUE!</v>
      </c>
      <c r="BM2235" s="131">
        <v>5867</v>
      </c>
      <c r="BN2235" s="131">
        <v>0.85</v>
      </c>
      <c r="BO2235">
        <v>4986.95</v>
      </c>
      <c r="BP2235">
        <v>0</v>
      </c>
    </row>
    <row r="2236" spans="1:68" x14ac:dyDescent="0.3">
      <c r="A2236" s="59"/>
      <c r="B2236" s="47">
        <v>1961</v>
      </c>
      <c r="C2236" s="45">
        <v>1135807</v>
      </c>
      <c r="D2236" s="29"/>
      <c r="E2236" s="166" t="s">
        <v>4792</v>
      </c>
      <c r="F2236" s="39" t="s">
        <v>5613</v>
      </c>
      <c r="G2236" s="29" t="s">
        <v>42</v>
      </c>
      <c r="H2236" s="163" t="s">
        <v>136</v>
      </c>
      <c r="I2236" s="148"/>
      <c r="J2236" s="147"/>
      <c r="K2236" s="148"/>
      <c r="L2236" s="148"/>
      <c r="M2236" s="147"/>
      <c r="N2236" s="29" t="str">
        <f t="shared" si="476"/>
        <v/>
      </c>
      <c r="O2236" s="29" t="str">
        <f t="shared" si="477"/>
        <v/>
      </c>
      <c r="P2236" s="29" t="str">
        <f t="shared" si="478"/>
        <v/>
      </c>
      <c r="Q2236" s="29" t="str">
        <f t="shared" si="479"/>
        <v/>
      </c>
      <c r="R2236" s="29" t="str">
        <f t="shared" si="480"/>
        <v/>
      </c>
      <c r="S2236" s="29" t="str">
        <f t="shared" si="481"/>
        <v/>
      </c>
      <c r="T2236" s="29" t="str">
        <f t="shared" si="482"/>
        <v/>
      </c>
      <c r="U2236" s="29"/>
      <c r="V2236" s="29"/>
      <c r="W2236" s="32" t="s">
        <v>1615</v>
      </c>
      <c r="X2236" s="29" t="s">
        <v>35</v>
      </c>
      <c r="Y2236" s="146"/>
      <c r="Z2236" s="33">
        <v>4411.1499999999996</v>
      </c>
      <c r="AA2236" s="34"/>
      <c r="AB2236" s="33">
        <f t="shared" si="486"/>
        <v>4411.1499999999996</v>
      </c>
      <c r="AC2236" s="34"/>
      <c r="AD2236" s="145">
        <f t="shared" si="487"/>
        <v>3675.9580000000001</v>
      </c>
      <c r="AE2236" s="105"/>
      <c r="AF2236" s="34"/>
      <c r="AG2236" s="34"/>
      <c r="AH2236" s="34"/>
      <c r="AI2236" s="29">
        <v>1.43</v>
      </c>
      <c r="AJ2236" s="29">
        <v>3.6299999999999999E-2</v>
      </c>
      <c r="AK2236" s="29">
        <v>0</v>
      </c>
      <c r="AL2236" s="29">
        <v>0</v>
      </c>
      <c r="AM2236" s="29"/>
      <c r="AN2236" s="44" t="s">
        <v>27</v>
      </c>
      <c r="AO2236" s="29"/>
      <c r="AP2236" s="29">
        <v>1</v>
      </c>
      <c r="AQ2236" s="29"/>
      <c r="AR2236" s="29"/>
      <c r="AS2236" s="29"/>
      <c r="AT2236" s="29">
        <v>1.43</v>
      </c>
      <c r="AU2236" s="144">
        <v>3.6299999999999999E-2</v>
      </c>
      <c r="AV2236" s="36"/>
      <c r="AW2236" s="102">
        <v>44713</v>
      </c>
      <c r="AX2236" s="129" t="s">
        <v>5288</v>
      </c>
      <c r="AY2236" s="106"/>
      <c r="BH2236" t="str">
        <f t="shared" si="483"/>
        <v/>
      </c>
      <c r="BJ2236" t="str">
        <f t="shared" si="484"/>
        <v>OK</v>
      </c>
      <c r="BK2236" s="130" t="s">
        <v>5289</v>
      </c>
      <c r="BL2236" s="130" t="e">
        <v>#VALUE!</v>
      </c>
      <c r="BM2236" s="131">
        <v>6487</v>
      </c>
      <c r="BN2236" s="131">
        <v>0.85</v>
      </c>
      <c r="BO2236">
        <v>5513.95</v>
      </c>
      <c r="BP2236">
        <v>0</v>
      </c>
    </row>
    <row r="2237" spans="1:68" x14ac:dyDescent="0.3">
      <c r="A2237" s="59"/>
      <c r="B2237" s="47">
        <v>1962</v>
      </c>
      <c r="C2237" s="45">
        <v>1135808</v>
      </c>
      <c r="D2237" s="29"/>
      <c r="E2237" s="166" t="s">
        <v>4793</v>
      </c>
      <c r="F2237" s="39" t="s">
        <v>5614</v>
      </c>
      <c r="G2237" s="29" t="s">
        <v>31</v>
      </c>
      <c r="H2237" s="163" t="s">
        <v>136</v>
      </c>
      <c r="I2237" s="148"/>
      <c r="J2237" s="147"/>
      <c r="K2237" s="148"/>
      <c r="L2237" s="148"/>
      <c r="M2237" s="147"/>
      <c r="N2237" s="29" t="str">
        <f t="shared" si="476"/>
        <v/>
      </c>
      <c r="O2237" s="29" t="str">
        <f t="shared" si="477"/>
        <v/>
      </c>
      <c r="P2237" s="29" t="str">
        <f t="shared" si="478"/>
        <v/>
      </c>
      <c r="Q2237" s="29" t="str">
        <f t="shared" si="479"/>
        <v/>
      </c>
      <c r="R2237" s="29" t="str">
        <f t="shared" si="480"/>
        <v/>
      </c>
      <c r="S2237" s="29" t="str">
        <f t="shared" si="481"/>
        <v/>
      </c>
      <c r="T2237" s="29" t="str">
        <f t="shared" si="482"/>
        <v/>
      </c>
      <c r="U2237" s="29"/>
      <c r="V2237" s="29"/>
      <c r="W2237" s="32" t="s">
        <v>1615</v>
      </c>
      <c r="X2237" s="29" t="s">
        <v>35</v>
      </c>
      <c r="Y2237" s="146"/>
      <c r="Z2237" s="33">
        <v>3741.35</v>
      </c>
      <c r="AA2237" s="34"/>
      <c r="AB2237" s="33">
        <f t="shared" si="486"/>
        <v>3741.35</v>
      </c>
      <c r="AC2237" s="34"/>
      <c r="AD2237" s="145">
        <f t="shared" si="487"/>
        <v>3117.7919999999999</v>
      </c>
      <c r="AE2237" s="105"/>
      <c r="AF2237" s="34"/>
      <c r="AG2237" s="34"/>
      <c r="AH2237" s="34"/>
      <c r="AI2237" s="29">
        <v>1.24</v>
      </c>
      <c r="AJ2237" s="29">
        <v>3.6299999999999999E-2</v>
      </c>
      <c r="AK2237" s="29">
        <v>0</v>
      </c>
      <c r="AL2237" s="29">
        <v>0</v>
      </c>
      <c r="AM2237" s="29"/>
      <c r="AN2237" s="44" t="s">
        <v>27</v>
      </c>
      <c r="AO2237" s="29"/>
      <c r="AP2237" s="29">
        <v>1</v>
      </c>
      <c r="AQ2237" s="29"/>
      <c r="AR2237" s="29"/>
      <c r="AS2237" s="29"/>
      <c r="AT2237" s="29">
        <v>1.24</v>
      </c>
      <c r="AU2237" s="144">
        <v>3.6299999999999999E-2</v>
      </c>
      <c r="AV2237" s="36"/>
      <c r="AW2237" s="102">
        <v>44713</v>
      </c>
      <c r="AX2237" s="129" t="s">
        <v>5288</v>
      </c>
      <c r="AY2237" s="106"/>
      <c r="BH2237" t="str">
        <f t="shared" si="483"/>
        <v/>
      </c>
      <c r="BJ2237" t="str">
        <f t="shared" si="484"/>
        <v>OK</v>
      </c>
      <c r="BK2237" s="130" t="s">
        <v>5302</v>
      </c>
      <c r="BL2237" s="130" t="e">
        <v>#VALUE!</v>
      </c>
      <c r="BM2237" s="131">
        <v>5502</v>
      </c>
      <c r="BN2237" s="131">
        <v>0.85</v>
      </c>
      <c r="BO2237">
        <v>4676.7</v>
      </c>
      <c r="BP2237">
        <v>0</v>
      </c>
    </row>
    <row r="2238" spans="1:68" x14ac:dyDescent="0.3">
      <c r="A2238" s="59"/>
      <c r="B2238" s="47">
        <v>1963</v>
      </c>
      <c r="C2238" s="45">
        <v>1135809</v>
      </c>
      <c r="D2238" s="29"/>
      <c r="E2238" s="166" t="s">
        <v>4794</v>
      </c>
      <c r="F2238" s="39" t="s">
        <v>5615</v>
      </c>
      <c r="G2238" s="29" t="s">
        <v>47</v>
      </c>
      <c r="H2238" s="163" t="s">
        <v>136</v>
      </c>
      <c r="I2238" s="148"/>
      <c r="J2238" s="147"/>
      <c r="K2238" s="148"/>
      <c r="L2238" s="148"/>
      <c r="M2238" s="147"/>
      <c r="N2238" s="29" t="str">
        <f t="shared" si="476"/>
        <v/>
      </c>
      <c r="O2238" s="29" t="str">
        <f t="shared" si="477"/>
        <v/>
      </c>
      <c r="P2238" s="29" t="str">
        <f t="shared" si="478"/>
        <v/>
      </c>
      <c r="Q2238" s="29" t="str">
        <f t="shared" si="479"/>
        <v/>
      </c>
      <c r="R2238" s="29" t="str">
        <f t="shared" si="480"/>
        <v/>
      </c>
      <c r="S2238" s="29" t="str">
        <f t="shared" si="481"/>
        <v/>
      </c>
      <c r="T2238" s="29" t="str">
        <f t="shared" si="482"/>
        <v/>
      </c>
      <c r="U2238" s="29"/>
      <c r="V2238" s="29"/>
      <c r="W2238" s="32" t="s">
        <v>1615</v>
      </c>
      <c r="X2238" s="29" t="s">
        <v>35</v>
      </c>
      <c r="Y2238" s="146"/>
      <c r="Z2238" s="33">
        <v>4077.95</v>
      </c>
      <c r="AA2238" s="34"/>
      <c r="AB2238" s="33">
        <f t="shared" si="486"/>
        <v>4077.95</v>
      </c>
      <c r="AC2238" s="34"/>
      <c r="AD2238" s="145">
        <f t="shared" si="487"/>
        <v>3398.2919999999999</v>
      </c>
      <c r="AE2238" s="105"/>
      <c r="AF2238" s="34"/>
      <c r="AG2238" s="34"/>
      <c r="AH2238" s="34"/>
      <c r="AI2238" s="29">
        <v>1.42</v>
      </c>
      <c r="AJ2238" s="29">
        <v>3.6299999999999999E-2</v>
      </c>
      <c r="AK2238" s="29">
        <v>0</v>
      </c>
      <c r="AL2238" s="29">
        <v>0</v>
      </c>
      <c r="AM2238" s="29"/>
      <c r="AN2238" s="44" t="s">
        <v>27</v>
      </c>
      <c r="AO2238" s="29"/>
      <c r="AP2238" s="29">
        <v>1</v>
      </c>
      <c r="AQ2238" s="29"/>
      <c r="AR2238" s="29"/>
      <c r="AS2238" s="29"/>
      <c r="AT2238" s="29">
        <v>1.42</v>
      </c>
      <c r="AU2238" s="144">
        <v>3.6299999999999999E-2</v>
      </c>
      <c r="AV2238" s="36"/>
      <c r="AW2238" s="102">
        <v>44713</v>
      </c>
      <c r="AX2238" s="129" t="s">
        <v>5288</v>
      </c>
      <c r="AY2238" s="106"/>
      <c r="BH2238" t="str">
        <f t="shared" si="483"/>
        <v/>
      </c>
      <c r="BJ2238" t="str">
        <f t="shared" si="484"/>
        <v>OK</v>
      </c>
      <c r="BK2238" s="130" t="s">
        <v>5302</v>
      </c>
      <c r="BL2238" s="130" t="e">
        <v>#VALUE!</v>
      </c>
      <c r="BM2238" s="131">
        <v>5997</v>
      </c>
      <c r="BN2238" s="131">
        <v>0.85</v>
      </c>
      <c r="BO2238">
        <v>5097.45</v>
      </c>
      <c r="BP2238">
        <v>0</v>
      </c>
    </row>
    <row r="2239" spans="1:68" x14ac:dyDescent="0.3">
      <c r="A2239" s="59"/>
      <c r="B2239" s="47">
        <v>1964</v>
      </c>
      <c r="C2239" s="45">
        <v>1135810</v>
      </c>
      <c r="D2239" s="29"/>
      <c r="E2239" s="166" t="s">
        <v>4795</v>
      </c>
      <c r="F2239" s="39" t="s">
        <v>5616</v>
      </c>
      <c r="G2239" s="29" t="s">
        <v>31</v>
      </c>
      <c r="H2239" s="163" t="s">
        <v>136</v>
      </c>
      <c r="I2239" s="148"/>
      <c r="J2239" s="147"/>
      <c r="K2239" s="148"/>
      <c r="L2239" s="148"/>
      <c r="M2239" s="147"/>
      <c r="N2239" s="29" t="str">
        <f t="shared" si="476"/>
        <v/>
      </c>
      <c r="O2239" s="29" t="str">
        <f t="shared" si="477"/>
        <v/>
      </c>
      <c r="P2239" s="29" t="str">
        <f t="shared" si="478"/>
        <v/>
      </c>
      <c r="Q2239" s="29" t="str">
        <f t="shared" si="479"/>
        <v/>
      </c>
      <c r="R2239" s="29" t="str">
        <f t="shared" si="480"/>
        <v/>
      </c>
      <c r="S2239" s="29" t="str">
        <f t="shared" si="481"/>
        <v/>
      </c>
      <c r="T2239" s="29" t="str">
        <f t="shared" si="482"/>
        <v/>
      </c>
      <c r="U2239" s="29"/>
      <c r="V2239" s="29"/>
      <c r="W2239" s="32" t="s">
        <v>1615</v>
      </c>
      <c r="X2239" s="29" t="s">
        <v>35</v>
      </c>
      <c r="Y2239" s="146"/>
      <c r="Z2239" s="33">
        <v>5781.05</v>
      </c>
      <c r="AA2239" s="34"/>
      <c r="AB2239" s="33">
        <f t="shared" si="486"/>
        <v>5781.05</v>
      </c>
      <c r="AC2239" s="34"/>
      <c r="AD2239" s="145">
        <f t="shared" si="487"/>
        <v>4817.5420000000004</v>
      </c>
      <c r="AE2239" s="105"/>
      <c r="AF2239" s="34"/>
      <c r="AG2239" s="34"/>
      <c r="AH2239" s="34"/>
      <c r="AI2239" s="29">
        <v>2.2000000000000002</v>
      </c>
      <c r="AJ2239" s="29">
        <v>5.1839999999999997E-2</v>
      </c>
      <c r="AK2239" s="29">
        <v>0</v>
      </c>
      <c r="AL2239" s="29">
        <v>0</v>
      </c>
      <c r="AM2239" s="29"/>
      <c r="AN2239" s="44" t="s">
        <v>27</v>
      </c>
      <c r="AO2239" s="29"/>
      <c r="AP2239" s="29">
        <v>1</v>
      </c>
      <c r="AQ2239" s="29"/>
      <c r="AR2239" s="29"/>
      <c r="AS2239" s="29"/>
      <c r="AT2239" s="29">
        <v>2.2000000000000002</v>
      </c>
      <c r="AU2239" s="144">
        <v>5.1839999999999997E-2</v>
      </c>
      <c r="AV2239" s="36"/>
      <c r="AW2239" s="102">
        <v>44713</v>
      </c>
      <c r="AX2239" s="129" t="s">
        <v>5288</v>
      </c>
      <c r="AY2239" s="106"/>
      <c r="BH2239" t="str">
        <f t="shared" si="483"/>
        <v/>
      </c>
      <c r="BJ2239" t="str">
        <f t="shared" si="484"/>
        <v>OK</v>
      </c>
      <c r="BK2239" s="130" t="s">
        <v>5302</v>
      </c>
      <c r="BL2239" s="130" t="e">
        <v>#VALUE!</v>
      </c>
      <c r="BM2239" s="131">
        <v>9381</v>
      </c>
      <c r="BN2239" s="131">
        <v>0.85000000000000009</v>
      </c>
      <c r="BO2239">
        <v>7973.85</v>
      </c>
      <c r="BP2239">
        <v>0</v>
      </c>
    </row>
    <row r="2240" spans="1:68" x14ac:dyDescent="0.3">
      <c r="A2240" s="59"/>
      <c r="B2240" s="47">
        <v>1965</v>
      </c>
      <c r="C2240" s="45">
        <v>1135811</v>
      </c>
      <c r="D2240" s="29"/>
      <c r="E2240" s="166" t="s">
        <v>4796</v>
      </c>
      <c r="F2240" s="39" t="s">
        <v>5617</v>
      </c>
      <c r="G2240" s="29" t="s">
        <v>31</v>
      </c>
      <c r="H2240" s="163" t="s">
        <v>136</v>
      </c>
      <c r="I2240" s="148"/>
      <c r="J2240" s="147"/>
      <c r="K2240" s="148"/>
      <c r="L2240" s="148"/>
      <c r="M2240" s="147"/>
      <c r="N2240" s="29" t="str">
        <f t="shared" si="476"/>
        <v/>
      </c>
      <c r="O2240" s="29" t="str">
        <f t="shared" si="477"/>
        <v/>
      </c>
      <c r="P2240" s="29" t="str">
        <f t="shared" si="478"/>
        <v/>
      </c>
      <c r="Q2240" s="29" t="str">
        <f t="shared" si="479"/>
        <v/>
      </c>
      <c r="R2240" s="29" t="str">
        <f t="shared" si="480"/>
        <v/>
      </c>
      <c r="S2240" s="29" t="str">
        <f t="shared" si="481"/>
        <v/>
      </c>
      <c r="T2240" s="29" t="str">
        <f t="shared" si="482"/>
        <v/>
      </c>
      <c r="U2240" s="29"/>
      <c r="V2240" s="29"/>
      <c r="W2240" s="32" t="s">
        <v>1615</v>
      </c>
      <c r="X2240" s="29" t="s">
        <v>35</v>
      </c>
      <c r="Y2240" s="146"/>
      <c r="Z2240" s="33">
        <v>6283.0999999999995</v>
      </c>
      <c r="AA2240" s="34"/>
      <c r="AB2240" s="33">
        <f t="shared" si="486"/>
        <v>6283.0999999999995</v>
      </c>
      <c r="AC2240" s="34"/>
      <c r="AD2240" s="145">
        <f t="shared" si="487"/>
        <v>5235.9170000000004</v>
      </c>
      <c r="AE2240" s="105"/>
      <c r="AF2240" s="34"/>
      <c r="AG2240" s="34"/>
      <c r="AH2240" s="34"/>
      <c r="AI2240" s="29">
        <v>2.54</v>
      </c>
      <c r="AJ2240" s="29">
        <v>5.1839999999999997E-2</v>
      </c>
      <c r="AK2240" s="29">
        <v>0</v>
      </c>
      <c r="AL2240" s="29">
        <v>0</v>
      </c>
      <c r="AM2240" s="29"/>
      <c r="AN2240" s="44" t="s">
        <v>27</v>
      </c>
      <c r="AO2240" s="29"/>
      <c r="AP2240" s="29">
        <v>1</v>
      </c>
      <c r="AQ2240" s="29"/>
      <c r="AR2240" s="29"/>
      <c r="AS2240" s="29"/>
      <c r="AT2240" s="29">
        <v>2.54</v>
      </c>
      <c r="AU2240" s="144">
        <v>5.1839999999999997E-2</v>
      </c>
      <c r="AV2240" s="36"/>
      <c r="AW2240" s="102">
        <v>44713</v>
      </c>
      <c r="AX2240" s="129" t="s">
        <v>5288</v>
      </c>
      <c r="AY2240" s="106"/>
      <c r="BH2240" t="str">
        <f t="shared" si="483"/>
        <v/>
      </c>
      <c r="BJ2240" t="str">
        <f t="shared" si="484"/>
        <v>OK</v>
      </c>
      <c r="BK2240" s="130" t="s">
        <v>5302</v>
      </c>
      <c r="BL2240" s="130" t="e">
        <v>#VALUE!</v>
      </c>
      <c r="BM2240" s="131">
        <v>11827</v>
      </c>
      <c r="BN2240" s="131">
        <v>0.85000000000000009</v>
      </c>
      <c r="BO2240">
        <v>10052.950000000001</v>
      </c>
      <c r="BP2240">
        <v>0</v>
      </c>
    </row>
    <row r="2241" spans="1:68" x14ac:dyDescent="0.3">
      <c r="A2241" s="59"/>
      <c r="B2241" s="47">
        <v>1966</v>
      </c>
      <c r="C2241" s="45">
        <v>1135812</v>
      </c>
      <c r="D2241" s="29"/>
      <c r="E2241" s="166" t="s">
        <v>4797</v>
      </c>
      <c r="F2241" s="39" t="s">
        <v>5618</v>
      </c>
      <c r="G2241" s="29" t="s">
        <v>31</v>
      </c>
      <c r="H2241" s="163" t="s">
        <v>136</v>
      </c>
      <c r="I2241" s="148"/>
      <c r="J2241" s="147"/>
      <c r="K2241" s="148"/>
      <c r="L2241" s="148"/>
      <c r="M2241" s="147"/>
      <c r="N2241" s="29" t="str">
        <f t="shared" si="476"/>
        <v/>
      </c>
      <c r="O2241" s="29" t="str">
        <f t="shared" si="477"/>
        <v/>
      </c>
      <c r="P2241" s="29" t="str">
        <f t="shared" si="478"/>
        <v/>
      </c>
      <c r="Q2241" s="29" t="str">
        <f t="shared" si="479"/>
        <v/>
      </c>
      <c r="R2241" s="29" t="str">
        <f t="shared" si="480"/>
        <v/>
      </c>
      <c r="S2241" s="29" t="str">
        <f t="shared" si="481"/>
        <v/>
      </c>
      <c r="T2241" s="29" t="str">
        <f t="shared" si="482"/>
        <v/>
      </c>
      <c r="U2241" s="29"/>
      <c r="V2241" s="29"/>
      <c r="W2241" s="32" t="s">
        <v>1615</v>
      </c>
      <c r="X2241" s="29" t="s">
        <v>35</v>
      </c>
      <c r="Y2241" s="146"/>
      <c r="Z2241" s="33">
        <v>7433.7750000000005</v>
      </c>
      <c r="AA2241" s="34"/>
      <c r="AB2241" s="33">
        <f t="shared" si="486"/>
        <v>7433.7750000000005</v>
      </c>
      <c r="AC2241" s="34"/>
      <c r="AD2241" s="145">
        <f t="shared" si="487"/>
        <v>6194.8130000000001</v>
      </c>
      <c r="AE2241" s="105"/>
      <c r="AF2241" s="34"/>
      <c r="AG2241" s="34"/>
      <c r="AH2241" s="34"/>
      <c r="AI2241" s="29">
        <v>3</v>
      </c>
      <c r="AJ2241" s="29">
        <v>5.1839999999999997E-2</v>
      </c>
      <c r="AK2241" s="29">
        <v>0</v>
      </c>
      <c r="AL2241" s="29">
        <v>0</v>
      </c>
      <c r="AM2241" s="29"/>
      <c r="AN2241" s="44" t="s">
        <v>27</v>
      </c>
      <c r="AO2241" s="29"/>
      <c r="AP2241" s="29">
        <v>1</v>
      </c>
      <c r="AQ2241" s="29"/>
      <c r="AR2241" s="29"/>
      <c r="AS2241" s="29"/>
      <c r="AT2241" s="29">
        <v>3</v>
      </c>
      <c r="AU2241" s="144">
        <v>5.1839999999999997E-2</v>
      </c>
      <c r="AV2241" s="36"/>
      <c r="AW2241" s="102">
        <v>44713</v>
      </c>
      <c r="AX2241" s="129" t="s">
        <v>5288</v>
      </c>
      <c r="AY2241" s="106"/>
      <c r="BH2241" t="str">
        <f t="shared" si="483"/>
        <v/>
      </c>
      <c r="BJ2241" t="str">
        <f t="shared" si="484"/>
        <v>OK</v>
      </c>
      <c r="BK2241" s="130" t="s">
        <v>5302</v>
      </c>
      <c r="BL2241" s="130" t="e">
        <v>#VALUE!</v>
      </c>
      <c r="BM2241" s="131">
        <v>13993</v>
      </c>
      <c r="BN2241" s="131">
        <v>0.85</v>
      </c>
      <c r="BO2241">
        <v>11894.05</v>
      </c>
      <c r="BP2241">
        <v>0</v>
      </c>
    </row>
    <row r="2242" spans="1:68" x14ac:dyDescent="0.3">
      <c r="A2242" s="59"/>
      <c r="B2242" s="47">
        <v>1967</v>
      </c>
      <c r="C2242" s="45">
        <v>1135813</v>
      </c>
      <c r="D2242" s="29"/>
      <c r="E2242" s="166" t="s">
        <v>4798</v>
      </c>
      <c r="F2242" s="39" t="s">
        <v>5619</v>
      </c>
      <c r="G2242" s="29" t="s">
        <v>39</v>
      </c>
      <c r="H2242" s="163" t="s">
        <v>136</v>
      </c>
      <c r="I2242" s="148"/>
      <c r="J2242" s="147"/>
      <c r="K2242" s="148"/>
      <c r="L2242" s="148"/>
      <c r="M2242" s="147"/>
      <c r="N2242" s="29" t="str">
        <f t="shared" si="476"/>
        <v/>
      </c>
      <c r="O2242" s="29" t="str">
        <f t="shared" si="477"/>
        <v/>
      </c>
      <c r="P2242" s="29" t="str">
        <f t="shared" si="478"/>
        <v/>
      </c>
      <c r="Q2242" s="29" t="str">
        <f t="shared" si="479"/>
        <v/>
      </c>
      <c r="R2242" s="29" t="str">
        <f t="shared" si="480"/>
        <v/>
      </c>
      <c r="S2242" s="29" t="str">
        <f t="shared" si="481"/>
        <v/>
      </c>
      <c r="T2242" s="29" t="str">
        <f t="shared" si="482"/>
        <v/>
      </c>
      <c r="U2242" s="29"/>
      <c r="V2242" s="29"/>
      <c r="W2242" s="32" t="s">
        <v>1615</v>
      </c>
      <c r="X2242" s="29" t="s">
        <v>35</v>
      </c>
      <c r="Y2242" s="146"/>
      <c r="Z2242" s="33">
        <v>10124.025</v>
      </c>
      <c r="AA2242" s="34"/>
      <c r="AB2242" s="33">
        <f t="shared" si="486"/>
        <v>10124.025</v>
      </c>
      <c r="AC2242" s="34"/>
      <c r="AD2242" s="145">
        <f t="shared" si="487"/>
        <v>8436.6880000000001</v>
      </c>
      <c r="AE2242" s="105"/>
      <c r="AF2242" s="34"/>
      <c r="AG2242" s="34"/>
      <c r="AH2242" s="34"/>
      <c r="AI2242" s="29">
        <v>4.3419999999999996</v>
      </c>
      <c r="AJ2242" s="29">
        <v>8.5000000000000006E-2</v>
      </c>
      <c r="AK2242" s="29">
        <v>0</v>
      </c>
      <c r="AL2242" s="29">
        <v>0</v>
      </c>
      <c r="AM2242" s="29"/>
      <c r="AN2242" s="44" t="s">
        <v>27</v>
      </c>
      <c r="AO2242" s="29"/>
      <c r="AP2242" s="29">
        <v>1</v>
      </c>
      <c r="AQ2242" s="29"/>
      <c r="AR2242" s="29"/>
      <c r="AS2242" s="29"/>
      <c r="AT2242" s="29">
        <v>4.3419999999999996</v>
      </c>
      <c r="AU2242" s="144">
        <v>8.5000000000000006E-2</v>
      </c>
      <c r="AV2242" s="36"/>
      <c r="AW2242" s="102">
        <v>44713</v>
      </c>
      <c r="AX2242" s="129" t="s">
        <v>5288</v>
      </c>
      <c r="AY2242" s="106"/>
      <c r="BH2242" t="str">
        <f t="shared" si="483"/>
        <v/>
      </c>
      <c r="BJ2242" t="str">
        <f t="shared" si="484"/>
        <v>OK</v>
      </c>
      <c r="BK2242" s="130" t="s">
        <v>5302</v>
      </c>
      <c r="BL2242" s="130" t="e">
        <v>#VALUE!</v>
      </c>
      <c r="BM2242" s="131">
        <v>19057</v>
      </c>
      <c r="BN2242" s="131">
        <v>0.85000000000000009</v>
      </c>
      <c r="BO2242">
        <v>16198.45</v>
      </c>
      <c r="BP2242">
        <v>0</v>
      </c>
    </row>
    <row r="2243" spans="1:68" x14ac:dyDescent="0.3">
      <c r="A2243" s="59"/>
      <c r="B2243" s="47">
        <v>1968</v>
      </c>
      <c r="C2243" s="45">
        <v>1135814</v>
      </c>
      <c r="D2243" s="29"/>
      <c r="E2243" s="166" t="s">
        <v>4799</v>
      </c>
      <c r="F2243" s="39" t="s">
        <v>5620</v>
      </c>
      <c r="G2243" s="29" t="s">
        <v>47</v>
      </c>
      <c r="H2243" s="163" t="s">
        <v>136</v>
      </c>
      <c r="I2243" s="148"/>
      <c r="J2243" s="147"/>
      <c r="K2243" s="148"/>
      <c r="L2243" s="148"/>
      <c r="M2243" s="147"/>
      <c r="N2243" s="29" t="str">
        <f t="shared" si="476"/>
        <v/>
      </c>
      <c r="O2243" s="29" t="str">
        <f t="shared" si="477"/>
        <v/>
      </c>
      <c r="P2243" s="29" t="str">
        <f t="shared" si="478"/>
        <v/>
      </c>
      <c r="Q2243" s="29" t="str">
        <f t="shared" si="479"/>
        <v/>
      </c>
      <c r="R2243" s="29" t="str">
        <f t="shared" si="480"/>
        <v/>
      </c>
      <c r="S2243" s="29" t="str">
        <f t="shared" si="481"/>
        <v/>
      </c>
      <c r="T2243" s="29" t="str">
        <f t="shared" si="482"/>
        <v/>
      </c>
      <c r="U2243" s="29"/>
      <c r="V2243" s="29"/>
      <c r="W2243" s="32" t="s">
        <v>1615</v>
      </c>
      <c r="X2243" s="29" t="s">
        <v>35</v>
      </c>
      <c r="Y2243" s="146"/>
      <c r="Z2243" s="33">
        <v>11532.374999999998</v>
      </c>
      <c r="AA2243" s="34"/>
      <c r="AB2243" s="33">
        <f t="shared" si="486"/>
        <v>11532.374999999998</v>
      </c>
      <c r="AC2243" s="34"/>
      <c r="AD2243" s="145">
        <f t="shared" si="487"/>
        <v>9610.3130000000001</v>
      </c>
      <c r="AE2243" s="105"/>
      <c r="AF2243" s="34"/>
      <c r="AG2243" s="34"/>
      <c r="AH2243" s="34"/>
      <c r="AI2243" s="29">
        <v>5.3</v>
      </c>
      <c r="AJ2243" s="29">
        <v>8.5000000000000006E-2</v>
      </c>
      <c r="AK2243" s="29">
        <v>0</v>
      </c>
      <c r="AL2243" s="29">
        <v>0</v>
      </c>
      <c r="AM2243" s="29"/>
      <c r="AN2243" s="44" t="s">
        <v>27</v>
      </c>
      <c r="AO2243" s="29"/>
      <c r="AP2243" s="29">
        <v>1</v>
      </c>
      <c r="AQ2243" s="29"/>
      <c r="AR2243" s="29"/>
      <c r="AS2243" s="29"/>
      <c r="AT2243" s="29">
        <v>5.3</v>
      </c>
      <c r="AU2243" s="144">
        <v>8.5000000000000006E-2</v>
      </c>
      <c r="AV2243" s="36"/>
      <c r="AW2243" s="102">
        <v>44713</v>
      </c>
      <c r="AX2243" s="129" t="s">
        <v>5288</v>
      </c>
      <c r="AY2243" s="106"/>
      <c r="BH2243" t="str">
        <f t="shared" si="483"/>
        <v/>
      </c>
      <c r="BJ2243" t="str">
        <f t="shared" si="484"/>
        <v>OK</v>
      </c>
      <c r="BK2243" s="130" t="s">
        <v>5302</v>
      </c>
      <c r="BL2243" s="130" t="e">
        <v>#VALUE!</v>
      </c>
      <c r="BM2243" s="131">
        <v>21708</v>
      </c>
      <c r="BN2243" s="131">
        <v>0.85</v>
      </c>
      <c r="BO2243">
        <v>18451.8</v>
      </c>
      <c r="BP2243">
        <v>0</v>
      </c>
    </row>
    <row r="2244" spans="1:68" x14ac:dyDescent="0.3">
      <c r="A2244" s="59"/>
      <c r="B2244" s="47">
        <v>1969</v>
      </c>
      <c r="C2244" s="45">
        <v>1135815</v>
      </c>
      <c r="D2244" s="29"/>
      <c r="E2244" s="166" t="s">
        <v>4800</v>
      </c>
      <c r="F2244" s="39" t="s">
        <v>5621</v>
      </c>
      <c r="G2244" s="29" t="s">
        <v>39</v>
      </c>
      <c r="H2244" s="163" t="s">
        <v>136</v>
      </c>
      <c r="I2244" s="148"/>
      <c r="J2244" s="147"/>
      <c r="K2244" s="148"/>
      <c r="L2244" s="148"/>
      <c r="M2244" s="147"/>
      <c r="N2244" s="29" t="str">
        <f t="shared" si="476"/>
        <v/>
      </c>
      <c r="O2244" s="29" t="str">
        <f t="shared" si="477"/>
        <v/>
      </c>
      <c r="P2244" s="29" t="str">
        <f t="shared" si="478"/>
        <v/>
      </c>
      <c r="Q2244" s="29" t="str">
        <f t="shared" si="479"/>
        <v/>
      </c>
      <c r="R2244" s="29" t="str">
        <f t="shared" si="480"/>
        <v/>
      </c>
      <c r="S2244" s="29" t="str">
        <f t="shared" si="481"/>
        <v/>
      </c>
      <c r="T2244" s="29" t="str">
        <f t="shared" si="482"/>
        <v/>
      </c>
      <c r="U2244" s="29"/>
      <c r="V2244" s="29"/>
      <c r="W2244" s="32" t="s">
        <v>1615</v>
      </c>
      <c r="X2244" s="29" t="s">
        <v>35</v>
      </c>
      <c r="Y2244" s="146"/>
      <c r="Z2244" s="33">
        <v>13706.775</v>
      </c>
      <c r="AA2244" s="34"/>
      <c r="AB2244" s="33">
        <f t="shared" si="486"/>
        <v>13706.775</v>
      </c>
      <c r="AC2244" s="34"/>
      <c r="AD2244" s="145">
        <f t="shared" si="487"/>
        <v>11422.313</v>
      </c>
      <c r="AE2244" s="105"/>
      <c r="AF2244" s="34"/>
      <c r="AG2244" s="34"/>
      <c r="AH2244" s="34"/>
      <c r="AI2244" s="29">
        <v>6.5</v>
      </c>
      <c r="AJ2244" s="29">
        <v>8.5000000000000006E-2</v>
      </c>
      <c r="AK2244" s="29">
        <v>0</v>
      </c>
      <c r="AL2244" s="29">
        <v>0</v>
      </c>
      <c r="AM2244" s="29"/>
      <c r="AN2244" s="44" t="s">
        <v>27</v>
      </c>
      <c r="AO2244" s="29"/>
      <c r="AP2244" s="29">
        <v>1</v>
      </c>
      <c r="AQ2244" s="29"/>
      <c r="AR2244" s="29"/>
      <c r="AS2244" s="29"/>
      <c r="AT2244" s="29">
        <v>6.5</v>
      </c>
      <c r="AU2244" s="144">
        <v>8.5000000000000006E-2</v>
      </c>
      <c r="AV2244" s="36"/>
      <c r="AW2244" s="102">
        <v>44713</v>
      </c>
      <c r="AX2244" s="129" t="s">
        <v>5288</v>
      </c>
      <c r="AY2244" s="106"/>
      <c r="BH2244" t="str">
        <f t="shared" si="483"/>
        <v/>
      </c>
      <c r="BJ2244" t="str">
        <f t="shared" si="484"/>
        <v>OK</v>
      </c>
      <c r="BK2244" s="130" t="s">
        <v>5302</v>
      </c>
      <c r="BL2244" s="130" t="e">
        <v>#VALUE!</v>
      </c>
      <c r="BM2244" s="131">
        <v>25801</v>
      </c>
      <c r="BN2244" s="131">
        <v>0.85</v>
      </c>
      <c r="BO2244">
        <v>21930.85</v>
      </c>
      <c r="BP2244">
        <v>0</v>
      </c>
    </row>
    <row r="2245" spans="1:68" ht="25.2" x14ac:dyDescent="0.3">
      <c r="A2245" s="59"/>
      <c r="B2245" s="47">
        <v>1970</v>
      </c>
      <c r="C2245" s="45">
        <v>1135816</v>
      </c>
      <c r="D2245" s="29"/>
      <c r="E2245" s="166" t="s">
        <v>4801</v>
      </c>
      <c r="F2245" s="39" t="s">
        <v>5622</v>
      </c>
      <c r="G2245" s="29" t="s">
        <v>39</v>
      </c>
      <c r="H2245" s="163" t="s">
        <v>136</v>
      </c>
      <c r="I2245" s="148"/>
      <c r="J2245" s="147"/>
      <c r="K2245" s="148"/>
      <c r="L2245" s="148"/>
      <c r="M2245" s="147"/>
      <c r="N2245" s="29" t="str">
        <f t="shared" si="476"/>
        <v/>
      </c>
      <c r="O2245" s="29" t="str">
        <f t="shared" si="477"/>
        <v/>
      </c>
      <c r="P2245" s="29" t="str">
        <f t="shared" si="478"/>
        <v/>
      </c>
      <c r="Q2245" s="29" t="str">
        <f t="shared" si="479"/>
        <v/>
      </c>
      <c r="R2245" s="29" t="str">
        <f t="shared" si="480"/>
        <v/>
      </c>
      <c r="S2245" s="29" t="str">
        <f t="shared" si="481"/>
        <v/>
      </c>
      <c r="T2245" s="29" t="str">
        <f t="shared" si="482"/>
        <v/>
      </c>
      <c r="U2245" s="29"/>
      <c r="V2245" s="29"/>
      <c r="W2245" s="32" t="s">
        <v>1615</v>
      </c>
      <c r="X2245" s="29" t="s">
        <v>35</v>
      </c>
      <c r="Y2245" s="146"/>
      <c r="Z2245" s="33">
        <v>4340.0999999999995</v>
      </c>
      <c r="AA2245" s="34"/>
      <c r="AB2245" s="33">
        <f t="shared" si="486"/>
        <v>4340.0999999999995</v>
      </c>
      <c r="AC2245" s="34"/>
      <c r="AD2245" s="145">
        <f t="shared" si="487"/>
        <v>3616.75</v>
      </c>
      <c r="AE2245" s="105"/>
      <c r="AF2245" s="34"/>
      <c r="AG2245" s="34"/>
      <c r="AH2245" s="34"/>
      <c r="AI2245" s="29">
        <v>1.5</v>
      </c>
      <c r="AJ2245" s="29">
        <v>3.5437999999999997E-2</v>
      </c>
      <c r="AK2245" s="29">
        <v>0</v>
      </c>
      <c r="AL2245" s="29">
        <v>0</v>
      </c>
      <c r="AM2245" s="29"/>
      <c r="AN2245" s="44" t="s">
        <v>27</v>
      </c>
      <c r="AO2245" s="29"/>
      <c r="AP2245" s="29">
        <v>1</v>
      </c>
      <c r="AQ2245" s="29"/>
      <c r="AR2245" s="29"/>
      <c r="AS2245" s="29"/>
      <c r="AT2245" s="29">
        <v>1.5</v>
      </c>
      <c r="AU2245" s="144">
        <v>3.5437999999999997E-2</v>
      </c>
      <c r="AV2245" s="36"/>
      <c r="AW2245" s="102">
        <v>44713</v>
      </c>
      <c r="AX2245" s="129" t="s">
        <v>5288</v>
      </c>
      <c r="AY2245" s="106"/>
      <c r="BH2245" t="str">
        <f t="shared" si="483"/>
        <v/>
      </c>
      <c r="BJ2245" t="str">
        <f t="shared" si="484"/>
        <v>OK</v>
      </c>
      <c r="BK2245" s="130" t="s">
        <v>5302</v>
      </c>
      <c r="BL2245" s="130" t="e">
        <v>#VALUE!</v>
      </c>
      <c r="BM2245" s="131">
        <v>6808</v>
      </c>
      <c r="BN2245" s="131">
        <v>0.85</v>
      </c>
      <c r="BO2245">
        <v>5786.8</v>
      </c>
      <c r="BP2245">
        <v>0</v>
      </c>
    </row>
    <row r="2246" spans="1:68" ht="25.2" x14ac:dyDescent="0.3">
      <c r="A2246" s="59"/>
      <c r="B2246" s="47">
        <v>1971</v>
      </c>
      <c r="C2246" s="45">
        <v>1135817</v>
      </c>
      <c r="D2246" s="29"/>
      <c r="E2246" s="166" t="s">
        <v>4802</v>
      </c>
      <c r="F2246" s="39" t="s">
        <v>5623</v>
      </c>
      <c r="G2246" s="29" t="s">
        <v>47</v>
      </c>
      <c r="H2246" s="163" t="s">
        <v>136</v>
      </c>
      <c r="I2246" s="148"/>
      <c r="J2246" s="147"/>
      <c r="K2246" s="148"/>
      <c r="L2246" s="148"/>
      <c r="M2246" s="147"/>
      <c r="N2246" s="29" t="str">
        <f t="shared" si="476"/>
        <v/>
      </c>
      <c r="O2246" s="29" t="str">
        <f t="shared" si="477"/>
        <v/>
      </c>
      <c r="P2246" s="29" t="str">
        <f t="shared" si="478"/>
        <v/>
      </c>
      <c r="Q2246" s="29" t="str">
        <f t="shared" si="479"/>
        <v/>
      </c>
      <c r="R2246" s="29" t="str">
        <f t="shared" si="480"/>
        <v/>
      </c>
      <c r="S2246" s="29" t="str">
        <f t="shared" si="481"/>
        <v/>
      </c>
      <c r="T2246" s="29" t="str">
        <f t="shared" si="482"/>
        <v/>
      </c>
      <c r="U2246" s="29"/>
      <c r="V2246" s="29"/>
      <c r="W2246" s="32" t="s">
        <v>1615</v>
      </c>
      <c r="X2246" s="29" t="s">
        <v>35</v>
      </c>
      <c r="Y2246" s="146"/>
      <c r="Z2246" s="33">
        <v>5286.15</v>
      </c>
      <c r="AA2246" s="34"/>
      <c r="AB2246" s="33">
        <f t="shared" si="486"/>
        <v>5286.15</v>
      </c>
      <c r="AC2246" s="34"/>
      <c r="AD2246" s="145">
        <f t="shared" si="487"/>
        <v>4405.125</v>
      </c>
      <c r="AE2246" s="105"/>
      <c r="AF2246" s="34"/>
      <c r="AG2246" s="34"/>
      <c r="AH2246" s="34"/>
      <c r="AI2246" s="29">
        <v>2.5</v>
      </c>
      <c r="AJ2246" s="29">
        <v>5.3280000000000001E-2</v>
      </c>
      <c r="AK2246" s="29">
        <v>0</v>
      </c>
      <c r="AL2246" s="29">
        <v>0</v>
      </c>
      <c r="AM2246" s="29"/>
      <c r="AN2246" s="44" t="s">
        <v>27</v>
      </c>
      <c r="AO2246" s="29"/>
      <c r="AP2246" s="29">
        <v>1</v>
      </c>
      <c r="AQ2246" s="29"/>
      <c r="AR2246" s="29"/>
      <c r="AS2246" s="29"/>
      <c r="AT2246" s="29">
        <v>2.5</v>
      </c>
      <c r="AU2246" s="144">
        <v>5.3280000000000001E-2</v>
      </c>
      <c r="AV2246" s="36"/>
      <c r="AW2246" s="102">
        <v>44713</v>
      </c>
      <c r="AX2246" s="129" t="s">
        <v>5288</v>
      </c>
      <c r="AY2246" s="106"/>
      <c r="BH2246" t="str">
        <f t="shared" si="483"/>
        <v/>
      </c>
      <c r="BJ2246" t="str">
        <f t="shared" si="484"/>
        <v>OK</v>
      </c>
      <c r="BK2246" s="130" t="s">
        <v>5302</v>
      </c>
      <c r="BL2246" s="130" t="e">
        <v>#VALUE!</v>
      </c>
      <c r="BM2246" s="131">
        <v>8292</v>
      </c>
      <c r="BN2246" s="131">
        <v>0.85</v>
      </c>
      <c r="BO2246">
        <v>7048.2</v>
      </c>
      <c r="BP2246">
        <v>0</v>
      </c>
    </row>
    <row r="2247" spans="1:68" ht="25.2" x14ac:dyDescent="0.3">
      <c r="A2247" s="59"/>
      <c r="B2247" s="47">
        <v>1972</v>
      </c>
      <c r="C2247" s="45">
        <v>1135818</v>
      </c>
      <c r="D2247" s="29"/>
      <c r="E2247" s="166" t="s">
        <v>4803</v>
      </c>
      <c r="F2247" s="39" t="s">
        <v>5624</v>
      </c>
      <c r="G2247" s="29" t="s">
        <v>39</v>
      </c>
      <c r="H2247" s="163" t="s">
        <v>136</v>
      </c>
      <c r="I2247" s="148"/>
      <c r="J2247" s="147"/>
      <c r="K2247" s="148"/>
      <c r="L2247" s="148"/>
      <c r="M2247" s="147"/>
      <c r="N2247" s="29" t="str">
        <f t="shared" si="476"/>
        <v/>
      </c>
      <c r="O2247" s="29" t="str">
        <f t="shared" si="477"/>
        <v/>
      </c>
      <c r="P2247" s="29" t="str">
        <f t="shared" si="478"/>
        <v/>
      </c>
      <c r="Q2247" s="29" t="str">
        <f t="shared" si="479"/>
        <v/>
      </c>
      <c r="R2247" s="29" t="str">
        <f t="shared" si="480"/>
        <v/>
      </c>
      <c r="S2247" s="29" t="str">
        <f t="shared" si="481"/>
        <v/>
      </c>
      <c r="T2247" s="29" t="str">
        <f t="shared" si="482"/>
        <v/>
      </c>
      <c r="U2247" s="29"/>
      <c r="V2247" s="29"/>
      <c r="W2247" s="32" t="s">
        <v>1615</v>
      </c>
      <c r="X2247" s="29" t="s">
        <v>35</v>
      </c>
      <c r="Y2247" s="146"/>
      <c r="Z2247" s="33">
        <v>5284.2499999999991</v>
      </c>
      <c r="AA2247" s="34"/>
      <c r="AB2247" s="33">
        <f t="shared" si="486"/>
        <v>5284.2499999999991</v>
      </c>
      <c r="AC2247" s="34"/>
      <c r="AD2247" s="145">
        <f t="shared" si="487"/>
        <v>4403.5420000000004</v>
      </c>
      <c r="AE2247" s="105"/>
      <c r="AF2247" s="34"/>
      <c r="AG2247" s="34"/>
      <c r="AH2247" s="34"/>
      <c r="AI2247" s="29">
        <v>2.2000000000000002</v>
      </c>
      <c r="AJ2247" s="29">
        <v>5.1839999999999997E-2</v>
      </c>
      <c r="AK2247" s="29">
        <v>0</v>
      </c>
      <c r="AL2247" s="29">
        <v>0</v>
      </c>
      <c r="AM2247" s="29"/>
      <c r="AN2247" s="44" t="s">
        <v>27</v>
      </c>
      <c r="AO2247" s="29"/>
      <c r="AP2247" s="29">
        <v>1</v>
      </c>
      <c r="AQ2247" s="29"/>
      <c r="AR2247" s="29"/>
      <c r="AS2247" s="29"/>
      <c r="AT2247" s="29">
        <v>2.2000000000000002</v>
      </c>
      <c r="AU2247" s="144">
        <v>5.1839999999999997E-2</v>
      </c>
      <c r="AV2247" s="36"/>
      <c r="AW2247" s="102">
        <v>44713</v>
      </c>
      <c r="AX2247" s="129" t="s">
        <v>5288</v>
      </c>
      <c r="AY2247" s="106"/>
      <c r="BH2247" t="str">
        <f t="shared" si="483"/>
        <v/>
      </c>
      <c r="BJ2247" t="str">
        <f t="shared" si="484"/>
        <v>OK</v>
      </c>
      <c r="BK2247" s="130" t="s">
        <v>5302</v>
      </c>
      <c r="BL2247" s="130" t="e">
        <v>#VALUE!</v>
      </c>
      <c r="BM2247" s="131">
        <v>8289</v>
      </c>
      <c r="BN2247" s="131">
        <v>0.85</v>
      </c>
      <c r="BO2247">
        <v>7045.65</v>
      </c>
      <c r="BP2247">
        <v>0</v>
      </c>
    </row>
    <row r="2248" spans="1:68" ht="25.2" x14ac:dyDescent="0.3">
      <c r="A2248" s="59"/>
      <c r="B2248" s="47">
        <v>1973</v>
      </c>
      <c r="C2248" s="45">
        <v>1135819</v>
      </c>
      <c r="D2248" s="29"/>
      <c r="E2248" s="166" t="s">
        <v>4804</v>
      </c>
      <c r="F2248" s="39" t="s">
        <v>5625</v>
      </c>
      <c r="G2248" s="29" t="s">
        <v>92</v>
      </c>
      <c r="H2248" s="163" t="s">
        <v>136</v>
      </c>
      <c r="I2248" s="148"/>
      <c r="J2248" s="147"/>
      <c r="K2248" s="148"/>
      <c r="L2248" s="148"/>
      <c r="M2248" s="147"/>
      <c r="N2248" s="29" t="str">
        <f t="shared" si="476"/>
        <v/>
      </c>
      <c r="O2248" s="29" t="str">
        <f t="shared" si="477"/>
        <v/>
      </c>
      <c r="P2248" s="29" t="str">
        <f t="shared" si="478"/>
        <v/>
      </c>
      <c r="Q2248" s="29" t="str">
        <f t="shared" si="479"/>
        <v/>
      </c>
      <c r="R2248" s="29" t="str">
        <f t="shared" si="480"/>
        <v/>
      </c>
      <c r="S2248" s="29" t="str">
        <f t="shared" si="481"/>
        <v/>
      </c>
      <c r="T2248" s="29" t="str">
        <f t="shared" si="482"/>
        <v/>
      </c>
      <c r="U2248" s="29"/>
      <c r="V2248" s="29"/>
      <c r="W2248" s="32" t="s">
        <v>1615</v>
      </c>
      <c r="X2248" s="29" t="s">
        <v>35</v>
      </c>
      <c r="Y2248" s="146"/>
      <c r="Z2248" s="33">
        <v>6012.9</v>
      </c>
      <c r="AA2248" s="34"/>
      <c r="AB2248" s="33">
        <f t="shared" si="486"/>
        <v>6012.9</v>
      </c>
      <c r="AC2248" s="34"/>
      <c r="AD2248" s="145">
        <f t="shared" si="487"/>
        <v>5010.75</v>
      </c>
      <c r="AE2248" s="105"/>
      <c r="AF2248" s="34"/>
      <c r="AG2248" s="34"/>
      <c r="AH2248" s="34"/>
      <c r="AI2248" s="29">
        <v>2.4500000000000002</v>
      </c>
      <c r="AJ2248" s="29">
        <v>5.1839999999999997E-2</v>
      </c>
      <c r="AK2248" s="29">
        <v>0</v>
      </c>
      <c r="AL2248" s="29">
        <v>0</v>
      </c>
      <c r="AM2248" s="29"/>
      <c r="AN2248" s="44" t="s">
        <v>27</v>
      </c>
      <c r="AO2248" s="29"/>
      <c r="AP2248" s="29">
        <v>1</v>
      </c>
      <c r="AQ2248" s="29"/>
      <c r="AR2248" s="29"/>
      <c r="AS2248" s="29"/>
      <c r="AT2248" s="29">
        <v>2.4500000000000002</v>
      </c>
      <c r="AU2248" s="144">
        <v>5.1839999999999997E-2</v>
      </c>
      <c r="AV2248" s="36"/>
      <c r="AW2248" s="102">
        <v>44713</v>
      </c>
      <c r="AX2248" s="129" t="s">
        <v>5288</v>
      </c>
      <c r="AY2248" s="106"/>
      <c r="BH2248" t="str">
        <f t="shared" si="483"/>
        <v/>
      </c>
      <c r="BJ2248" t="str">
        <f t="shared" si="484"/>
        <v>OK</v>
      </c>
      <c r="BK2248" s="130" t="s">
        <v>5302</v>
      </c>
      <c r="BL2248" s="130" t="e">
        <v>#VALUE!</v>
      </c>
      <c r="BM2248" s="131">
        <v>9432</v>
      </c>
      <c r="BN2248" s="131">
        <v>0.85</v>
      </c>
      <c r="BO2248">
        <v>8017.2</v>
      </c>
      <c r="BP2248">
        <v>0</v>
      </c>
    </row>
    <row r="2249" spans="1:68" ht="25.2" x14ac:dyDescent="0.3">
      <c r="A2249" s="59"/>
      <c r="B2249" s="47">
        <v>1974</v>
      </c>
      <c r="C2249" s="45">
        <v>1135820</v>
      </c>
      <c r="D2249" s="29"/>
      <c r="E2249" s="166" t="s">
        <v>4805</v>
      </c>
      <c r="F2249" s="39" t="s">
        <v>5626</v>
      </c>
      <c r="G2249" s="29" t="s">
        <v>39</v>
      </c>
      <c r="H2249" s="163" t="s">
        <v>136</v>
      </c>
      <c r="I2249" s="148"/>
      <c r="J2249" s="147"/>
      <c r="K2249" s="148"/>
      <c r="L2249" s="148"/>
      <c r="M2249" s="147"/>
      <c r="N2249" s="29" t="str">
        <f t="shared" si="476"/>
        <v/>
      </c>
      <c r="O2249" s="29" t="str">
        <f t="shared" si="477"/>
        <v/>
      </c>
      <c r="P2249" s="29" t="str">
        <f t="shared" si="478"/>
        <v/>
      </c>
      <c r="Q2249" s="29" t="str">
        <f t="shared" si="479"/>
        <v/>
      </c>
      <c r="R2249" s="29" t="str">
        <f t="shared" si="480"/>
        <v/>
      </c>
      <c r="S2249" s="29" t="str">
        <f t="shared" si="481"/>
        <v/>
      </c>
      <c r="T2249" s="29" t="str">
        <f t="shared" si="482"/>
        <v/>
      </c>
      <c r="U2249" s="29"/>
      <c r="V2249" s="29"/>
      <c r="W2249" s="32" t="s">
        <v>1615</v>
      </c>
      <c r="X2249" s="29" t="s">
        <v>35</v>
      </c>
      <c r="Y2249" s="146"/>
      <c r="Z2249" s="33">
        <v>6016.4</v>
      </c>
      <c r="AA2249" s="34"/>
      <c r="AB2249" s="33">
        <f t="shared" si="486"/>
        <v>6016.4</v>
      </c>
      <c r="AC2249" s="34"/>
      <c r="AD2249" s="145">
        <f t="shared" si="487"/>
        <v>5013.6670000000004</v>
      </c>
      <c r="AE2249" s="105"/>
      <c r="AF2249" s="34"/>
      <c r="AG2249" s="34"/>
      <c r="AH2249" s="34"/>
      <c r="AI2249" s="29">
        <v>2.8</v>
      </c>
      <c r="AJ2249" s="29">
        <v>5.3280000000000001E-2</v>
      </c>
      <c r="AK2249" s="29">
        <v>0</v>
      </c>
      <c r="AL2249" s="29">
        <v>0</v>
      </c>
      <c r="AM2249" s="29"/>
      <c r="AN2249" s="44" t="s">
        <v>27</v>
      </c>
      <c r="AO2249" s="29"/>
      <c r="AP2249" s="29">
        <v>1</v>
      </c>
      <c r="AQ2249" s="29"/>
      <c r="AR2249" s="29"/>
      <c r="AS2249" s="29"/>
      <c r="AT2249" s="29">
        <v>2.8</v>
      </c>
      <c r="AU2249" s="144">
        <v>5.3280000000000001E-2</v>
      </c>
      <c r="AV2249" s="36"/>
      <c r="AW2249" s="102">
        <v>44713</v>
      </c>
      <c r="AX2249" s="129" t="s">
        <v>5288</v>
      </c>
      <c r="AY2249" s="106"/>
      <c r="BH2249" t="str">
        <f t="shared" si="483"/>
        <v/>
      </c>
      <c r="BJ2249" t="str">
        <f t="shared" si="484"/>
        <v>OK</v>
      </c>
      <c r="BK2249" s="130" t="s">
        <v>5302</v>
      </c>
      <c r="BL2249" s="130" t="e">
        <v>#VALUE!</v>
      </c>
      <c r="BM2249" s="131">
        <v>11325</v>
      </c>
      <c r="BN2249" s="131">
        <v>0.85</v>
      </c>
      <c r="BO2249">
        <v>9626.25</v>
      </c>
      <c r="BP2249">
        <v>0</v>
      </c>
    </row>
    <row r="2250" spans="1:68" ht="25.2" x14ac:dyDescent="0.3">
      <c r="A2250" s="59"/>
      <c r="B2250" s="47">
        <v>1975</v>
      </c>
      <c r="C2250" s="45">
        <v>1135821</v>
      </c>
      <c r="D2250" s="29"/>
      <c r="E2250" s="166" t="s">
        <v>4806</v>
      </c>
      <c r="F2250" s="39" t="s">
        <v>5627</v>
      </c>
      <c r="G2250" s="29" t="s">
        <v>31</v>
      </c>
      <c r="H2250" s="163" t="s">
        <v>136</v>
      </c>
      <c r="I2250" s="148"/>
      <c r="J2250" s="147"/>
      <c r="K2250" s="148"/>
      <c r="L2250" s="148"/>
      <c r="M2250" s="147"/>
      <c r="N2250" s="29" t="str">
        <f t="shared" si="476"/>
        <v/>
      </c>
      <c r="O2250" s="29" t="str">
        <f t="shared" si="477"/>
        <v/>
      </c>
      <c r="P2250" s="29" t="str">
        <f t="shared" si="478"/>
        <v/>
      </c>
      <c r="Q2250" s="29" t="str">
        <f t="shared" si="479"/>
        <v/>
      </c>
      <c r="R2250" s="29" t="str">
        <f t="shared" si="480"/>
        <v/>
      </c>
      <c r="S2250" s="29" t="str">
        <f t="shared" si="481"/>
        <v/>
      </c>
      <c r="T2250" s="29" t="str">
        <f t="shared" si="482"/>
        <v/>
      </c>
      <c r="U2250" s="29"/>
      <c r="V2250" s="29"/>
      <c r="W2250" s="32" t="s">
        <v>1615</v>
      </c>
      <c r="X2250" s="29" t="s">
        <v>35</v>
      </c>
      <c r="Y2250" s="146"/>
      <c r="Z2250" s="33">
        <v>7371.0999999999995</v>
      </c>
      <c r="AA2250" s="34"/>
      <c r="AB2250" s="33">
        <f t="shared" si="486"/>
        <v>7371.0999999999995</v>
      </c>
      <c r="AC2250" s="34"/>
      <c r="AD2250" s="145">
        <f t="shared" si="487"/>
        <v>6142.5829999999996</v>
      </c>
      <c r="AE2250" s="105"/>
      <c r="AF2250" s="34"/>
      <c r="AG2250" s="34"/>
      <c r="AH2250" s="34"/>
      <c r="AI2250" s="29">
        <v>3.1</v>
      </c>
      <c r="AJ2250" s="29">
        <v>5.7000000000000002E-2</v>
      </c>
      <c r="AK2250" s="29">
        <v>0</v>
      </c>
      <c r="AL2250" s="29">
        <v>0</v>
      </c>
      <c r="AM2250" s="29"/>
      <c r="AN2250" s="44" t="s">
        <v>27</v>
      </c>
      <c r="AO2250" s="29"/>
      <c r="AP2250" s="29">
        <v>1</v>
      </c>
      <c r="AQ2250" s="29"/>
      <c r="AR2250" s="29"/>
      <c r="AS2250" s="29"/>
      <c r="AT2250" s="29">
        <v>3.1</v>
      </c>
      <c r="AU2250" s="144">
        <v>5.7000000000000002E-2</v>
      </c>
      <c r="AV2250" s="36"/>
      <c r="AW2250" s="102">
        <v>44713</v>
      </c>
      <c r="AX2250" s="129" t="s">
        <v>5288</v>
      </c>
      <c r="AY2250" s="106"/>
      <c r="BH2250" t="str">
        <f t="shared" si="483"/>
        <v/>
      </c>
      <c r="BJ2250" t="str">
        <f t="shared" si="484"/>
        <v>OK</v>
      </c>
      <c r="BK2250" s="130" t="s">
        <v>5302</v>
      </c>
      <c r="BL2250" s="130" t="e">
        <v>#VALUE!</v>
      </c>
      <c r="BM2250" s="131">
        <v>13875</v>
      </c>
      <c r="BN2250" s="131">
        <v>0.85</v>
      </c>
      <c r="BO2250">
        <v>11793.75</v>
      </c>
      <c r="BP2250">
        <v>0</v>
      </c>
    </row>
    <row r="2251" spans="1:68" ht="25.2" x14ac:dyDescent="0.3">
      <c r="A2251" s="59"/>
      <c r="B2251" s="47">
        <v>1976</v>
      </c>
      <c r="C2251" s="45">
        <v>1135822</v>
      </c>
      <c r="D2251" s="29"/>
      <c r="E2251" s="166" t="s">
        <v>4807</v>
      </c>
      <c r="F2251" s="39" t="s">
        <v>5628</v>
      </c>
      <c r="G2251" s="29" t="s">
        <v>39</v>
      </c>
      <c r="H2251" s="163" t="s">
        <v>136</v>
      </c>
      <c r="I2251" s="148"/>
      <c r="J2251" s="147"/>
      <c r="K2251" s="148"/>
      <c r="L2251" s="148"/>
      <c r="M2251" s="147"/>
      <c r="N2251" s="29" t="str">
        <f t="shared" si="476"/>
        <v/>
      </c>
      <c r="O2251" s="29" t="str">
        <f t="shared" si="477"/>
        <v/>
      </c>
      <c r="P2251" s="29" t="str">
        <f t="shared" si="478"/>
        <v/>
      </c>
      <c r="Q2251" s="29" t="str">
        <f t="shared" si="479"/>
        <v/>
      </c>
      <c r="R2251" s="29" t="str">
        <f t="shared" si="480"/>
        <v/>
      </c>
      <c r="S2251" s="29" t="str">
        <f t="shared" si="481"/>
        <v/>
      </c>
      <c r="T2251" s="29" t="str">
        <f t="shared" si="482"/>
        <v/>
      </c>
      <c r="U2251" s="29"/>
      <c r="V2251" s="29"/>
      <c r="W2251" s="32" t="s">
        <v>1615</v>
      </c>
      <c r="X2251" s="29" t="s">
        <v>35</v>
      </c>
      <c r="Y2251" s="146"/>
      <c r="Z2251" s="33">
        <v>9739.4</v>
      </c>
      <c r="AA2251" s="34"/>
      <c r="AB2251" s="33">
        <f t="shared" si="486"/>
        <v>9739.4</v>
      </c>
      <c r="AC2251" s="34"/>
      <c r="AD2251" s="145">
        <f t="shared" si="487"/>
        <v>8116.1670000000004</v>
      </c>
      <c r="AE2251" s="105"/>
      <c r="AF2251" s="34"/>
      <c r="AG2251" s="34"/>
      <c r="AH2251" s="34"/>
      <c r="AI2251" s="29">
        <v>3.5</v>
      </c>
      <c r="AJ2251" s="29">
        <v>8.5000000000000006E-2</v>
      </c>
      <c r="AK2251" s="29">
        <v>0</v>
      </c>
      <c r="AL2251" s="29">
        <v>0</v>
      </c>
      <c r="AM2251" s="29"/>
      <c r="AN2251" s="44" t="s">
        <v>27</v>
      </c>
      <c r="AO2251" s="29"/>
      <c r="AP2251" s="29">
        <v>1</v>
      </c>
      <c r="AQ2251" s="29"/>
      <c r="AR2251" s="29"/>
      <c r="AS2251" s="29"/>
      <c r="AT2251" s="29">
        <v>3.5</v>
      </c>
      <c r="AU2251" s="144">
        <v>8.5000000000000006E-2</v>
      </c>
      <c r="AV2251" s="36"/>
      <c r="AW2251" s="102">
        <v>44713</v>
      </c>
      <c r="AX2251" s="129" t="s">
        <v>5288</v>
      </c>
      <c r="AY2251" s="106"/>
      <c r="BH2251" t="str">
        <f t="shared" si="483"/>
        <v/>
      </c>
      <c r="BJ2251" t="str">
        <f t="shared" si="484"/>
        <v>OK</v>
      </c>
      <c r="BK2251" s="130" t="s">
        <v>5302</v>
      </c>
      <c r="BL2251" s="130" t="e">
        <v>#VALUE!</v>
      </c>
      <c r="BM2251" s="131">
        <v>18333</v>
      </c>
      <c r="BN2251" s="131">
        <v>0.85</v>
      </c>
      <c r="BO2251">
        <v>15583.05</v>
      </c>
      <c r="BP2251">
        <v>0</v>
      </c>
    </row>
    <row r="2252" spans="1:68" ht="25.2" x14ac:dyDescent="0.3">
      <c r="A2252" s="59"/>
      <c r="B2252" s="47">
        <v>1977</v>
      </c>
      <c r="C2252" s="45">
        <v>1135823</v>
      </c>
      <c r="D2252" s="29"/>
      <c r="E2252" s="166" t="s">
        <v>4808</v>
      </c>
      <c r="F2252" s="39" t="s">
        <v>5629</v>
      </c>
      <c r="G2252" s="29" t="s">
        <v>42</v>
      </c>
      <c r="H2252" s="157" t="s">
        <v>4781</v>
      </c>
      <c r="I2252" s="148"/>
      <c r="J2252" s="147"/>
      <c r="K2252" s="148"/>
      <c r="L2252" s="148"/>
      <c r="M2252" s="147"/>
      <c r="N2252" s="29" t="str">
        <f t="shared" si="476"/>
        <v/>
      </c>
      <c r="O2252" s="29" t="str">
        <f t="shared" si="477"/>
        <v/>
      </c>
      <c r="P2252" s="29" t="str">
        <f t="shared" si="478"/>
        <v/>
      </c>
      <c r="Q2252" s="29" t="str">
        <f t="shared" si="479"/>
        <v/>
      </c>
      <c r="R2252" s="29" t="str">
        <f t="shared" si="480"/>
        <v/>
      </c>
      <c r="S2252" s="29" t="str">
        <f t="shared" si="481"/>
        <v/>
      </c>
      <c r="T2252" s="29" t="str">
        <f t="shared" si="482"/>
        <v/>
      </c>
      <c r="U2252" s="29"/>
      <c r="V2252" s="29"/>
      <c r="W2252" s="32" t="s">
        <v>1615</v>
      </c>
      <c r="X2252" s="29" t="s">
        <v>35</v>
      </c>
      <c r="Y2252" s="146"/>
      <c r="Z2252" s="33">
        <v>6384.0249999999996</v>
      </c>
      <c r="AA2252" s="34"/>
      <c r="AB2252" s="33">
        <f t="shared" si="486"/>
        <v>6384.0249999999996</v>
      </c>
      <c r="AC2252" s="34"/>
      <c r="AD2252" s="145">
        <f t="shared" si="487"/>
        <v>5320.0209999999997</v>
      </c>
      <c r="AE2252" s="105"/>
      <c r="AF2252" s="34"/>
      <c r="AG2252" s="34"/>
      <c r="AH2252" s="34"/>
      <c r="AI2252" s="29">
        <v>2.5</v>
      </c>
      <c r="AJ2252" s="29">
        <v>5.3280000000000001E-2</v>
      </c>
      <c r="AK2252" s="29">
        <v>0</v>
      </c>
      <c r="AL2252" s="29">
        <v>0</v>
      </c>
      <c r="AM2252" s="158" t="s">
        <v>28</v>
      </c>
      <c r="AN2252" s="158" t="s">
        <v>28</v>
      </c>
      <c r="AO2252" s="158" t="s">
        <v>28</v>
      </c>
      <c r="AP2252" s="29">
        <v>1</v>
      </c>
      <c r="AQ2252" s="29"/>
      <c r="AR2252" s="29"/>
      <c r="AS2252" s="29"/>
      <c r="AT2252" s="29">
        <v>2.5</v>
      </c>
      <c r="AU2252" s="144">
        <v>5.3280000000000001E-2</v>
      </c>
      <c r="AV2252" s="36"/>
      <c r="AW2252" s="102">
        <v>44713</v>
      </c>
      <c r="AX2252" s="129" t="s">
        <v>4770</v>
      </c>
      <c r="AY2252" s="106"/>
      <c r="BH2252" t="str">
        <f t="shared" si="483"/>
        <v>AV</v>
      </c>
      <c r="BJ2252" t="str">
        <f t="shared" si="484"/>
        <v>OK</v>
      </c>
      <c r="BK2252" s="130" t="s">
        <v>5289</v>
      </c>
      <c r="BL2252" s="130" t="e">
        <v>#VALUE!</v>
      </c>
      <c r="BM2252" s="131">
        <v>12017</v>
      </c>
      <c r="BN2252" s="131">
        <v>0.85000000000000009</v>
      </c>
      <c r="BO2252">
        <v>10214.450000000001</v>
      </c>
      <c r="BP2252">
        <v>0</v>
      </c>
    </row>
    <row r="2253" spans="1:68" ht="25.2" x14ac:dyDescent="0.3">
      <c r="A2253" s="59"/>
      <c r="B2253" s="47">
        <v>1978</v>
      </c>
      <c r="C2253" s="45">
        <v>1135824</v>
      </c>
      <c r="D2253" s="29"/>
      <c r="E2253" s="166" t="s">
        <v>4809</v>
      </c>
      <c r="F2253" s="39" t="s">
        <v>5630</v>
      </c>
      <c r="G2253" s="29" t="s">
        <v>47</v>
      </c>
      <c r="H2253" s="157" t="s">
        <v>4781</v>
      </c>
      <c r="I2253" s="148"/>
      <c r="J2253" s="147"/>
      <c r="K2253" s="148"/>
      <c r="L2253" s="148"/>
      <c r="M2253" s="147"/>
      <c r="N2253" s="29" t="str">
        <f t="shared" si="476"/>
        <v/>
      </c>
      <c r="O2253" s="29" t="str">
        <f t="shared" si="477"/>
        <v/>
      </c>
      <c r="P2253" s="29" t="str">
        <f t="shared" si="478"/>
        <v/>
      </c>
      <c r="Q2253" s="29" t="str">
        <f t="shared" si="479"/>
        <v/>
      </c>
      <c r="R2253" s="29" t="str">
        <f t="shared" si="480"/>
        <v/>
      </c>
      <c r="S2253" s="29" t="str">
        <f t="shared" si="481"/>
        <v/>
      </c>
      <c r="T2253" s="29" t="str">
        <f t="shared" si="482"/>
        <v/>
      </c>
      <c r="U2253" s="29"/>
      <c r="V2253" s="29"/>
      <c r="W2253" s="32" t="s">
        <v>1615</v>
      </c>
      <c r="X2253" s="29" t="s">
        <v>35</v>
      </c>
      <c r="Y2253" s="146"/>
      <c r="Z2253" s="33">
        <v>6384.0249999999996</v>
      </c>
      <c r="AA2253" s="34"/>
      <c r="AB2253" s="33">
        <f t="shared" si="486"/>
        <v>6384.0249999999996</v>
      </c>
      <c r="AC2253" s="34"/>
      <c r="AD2253" s="145">
        <f t="shared" si="487"/>
        <v>5320.0209999999997</v>
      </c>
      <c r="AE2253" s="105"/>
      <c r="AF2253" s="34"/>
      <c r="AG2253" s="34"/>
      <c r="AH2253" s="34"/>
      <c r="AI2253" s="29">
        <v>2.41</v>
      </c>
      <c r="AJ2253" s="29">
        <v>5.1839999999999997E-2</v>
      </c>
      <c r="AK2253" s="29">
        <v>0</v>
      </c>
      <c r="AL2253" s="29">
        <v>0</v>
      </c>
      <c r="AM2253" s="158" t="s">
        <v>28</v>
      </c>
      <c r="AN2253" s="158" t="s">
        <v>28</v>
      </c>
      <c r="AO2253" s="158" t="s">
        <v>28</v>
      </c>
      <c r="AP2253" s="29">
        <v>1</v>
      </c>
      <c r="AQ2253" s="29"/>
      <c r="AR2253" s="29"/>
      <c r="AS2253" s="29"/>
      <c r="AT2253" s="29">
        <v>2.41</v>
      </c>
      <c r="AU2253" s="144">
        <v>5.1839999999999997E-2</v>
      </c>
      <c r="AV2253" s="36"/>
      <c r="AW2253" s="102">
        <v>44713</v>
      </c>
      <c r="AX2253" s="129" t="s">
        <v>4770</v>
      </c>
      <c r="AY2253" s="106"/>
      <c r="BH2253" t="str">
        <f t="shared" si="483"/>
        <v>AV</v>
      </c>
      <c r="BJ2253" t="str">
        <f t="shared" si="484"/>
        <v>OK</v>
      </c>
      <c r="BK2253" s="130" t="s">
        <v>5289</v>
      </c>
      <c r="BL2253" s="130" t="e">
        <v>#VALUE!</v>
      </c>
      <c r="BM2253" s="131">
        <v>12017</v>
      </c>
      <c r="BN2253" s="131">
        <v>0.85000000000000009</v>
      </c>
      <c r="BO2253">
        <v>10214.450000000001</v>
      </c>
      <c r="BP2253">
        <v>0</v>
      </c>
    </row>
    <row r="2254" spans="1:68" ht="25.2" x14ac:dyDescent="0.3">
      <c r="A2254" s="59"/>
      <c r="B2254" s="47">
        <v>1979</v>
      </c>
      <c r="C2254" s="45">
        <v>1135825</v>
      </c>
      <c r="D2254" s="29"/>
      <c r="E2254" s="166" t="s">
        <v>4810</v>
      </c>
      <c r="F2254" s="39" t="s">
        <v>5631</v>
      </c>
      <c r="G2254" s="29" t="s">
        <v>42</v>
      </c>
      <c r="H2254" s="157" t="s">
        <v>4781</v>
      </c>
      <c r="I2254" s="148"/>
      <c r="J2254" s="147"/>
      <c r="K2254" s="148"/>
      <c r="L2254" s="148"/>
      <c r="M2254" s="147"/>
      <c r="N2254" s="29" t="str">
        <f t="shared" si="476"/>
        <v/>
      </c>
      <c r="O2254" s="29" t="str">
        <f t="shared" si="477"/>
        <v/>
      </c>
      <c r="P2254" s="29" t="str">
        <f t="shared" si="478"/>
        <v/>
      </c>
      <c r="Q2254" s="29" t="str">
        <f t="shared" si="479"/>
        <v/>
      </c>
      <c r="R2254" s="29" t="str">
        <f t="shared" si="480"/>
        <v/>
      </c>
      <c r="S2254" s="29" t="str">
        <f t="shared" si="481"/>
        <v/>
      </c>
      <c r="T2254" s="29" t="str">
        <f t="shared" si="482"/>
        <v/>
      </c>
      <c r="U2254" s="29"/>
      <c r="V2254" s="29"/>
      <c r="W2254" s="32" t="s">
        <v>1615</v>
      </c>
      <c r="X2254" s="29" t="s">
        <v>35</v>
      </c>
      <c r="Y2254" s="146"/>
      <c r="Z2254" s="33">
        <v>7226.5999999999995</v>
      </c>
      <c r="AA2254" s="34"/>
      <c r="AB2254" s="33">
        <f t="shared" si="486"/>
        <v>7226.5999999999995</v>
      </c>
      <c r="AC2254" s="34"/>
      <c r="AD2254" s="145">
        <f t="shared" si="487"/>
        <v>6022.1670000000004</v>
      </c>
      <c r="AE2254" s="105"/>
      <c r="AF2254" s="34"/>
      <c r="AG2254" s="34"/>
      <c r="AH2254" s="34"/>
      <c r="AI2254" s="29">
        <v>2.75</v>
      </c>
      <c r="AJ2254" s="29">
        <v>5.3280000000000001E-2</v>
      </c>
      <c r="AK2254" s="29">
        <v>0</v>
      </c>
      <c r="AL2254" s="29">
        <v>0</v>
      </c>
      <c r="AM2254" s="158" t="s">
        <v>28</v>
      </c>
      <c r="AN2254" s="158" t="s">
        <v>28</v>
      </c>
      <c r="AO2254" s="158" t="s">
        <v>28</v>
      </c>
      <c r="AP2254" s="29">
        <v>1</v>
      </c>
      <c r="AQ2254" s="29"/>
      <c r="AR2254" s="29"/>
      <c r="AS2254" s="29"/>
      <c r="AT2254" s="29">
        <v>2.75</v>
      </c>
      <c r="AU2254" s="144">
        <v>5.3280000000000001E-2</v>
      </c>
      <c r="AV2254" s="36"/>
      <c r="AW2254" s="102">
        <v>44713</v>
      </c>
      <c r="AX2254" s="129" t="s">
        <v>4770</v>
      </c>
      <c r="AY2254" s="106"/>
      <c r="BH2254" t="str">
        <f t="shared" si="483"/>
        <v>AV</v>
      </c>
      <c r="BJ2254" t="str">
        <f t="shared" si="484"/>
        <v>OK</v>
      </c>
      <c r="BK2254" s="130" t="s">
        <v>5289</v>
      </c>
      <c r="BL2254" s="130" t="e">
        <v>#VALUE!</v>
      </c>
      <c r="BM2254" s="131">
        <v>13603</v>
      </c>
      <c r="BN2254" s="131">
        <v>0.85</v>
      </c>
      <c r="BO2254">
        <v>11562.55</v>
      </c>
      <c r="BP2254">
        <v>0</v>
      </c>
    </row>
    <row r="2255" spans="1:68" ht="25.2" x14ac:dyDescent="0.3">
      <c r="A2255" s="59"/>
      <c r="B2255" s="47">
        <v>1980</v>
      </c>
      <c r="C2255" s="45">
        <v>1135826</v>
      </c>
      <c r="D2255" s="29"/>
      <c r="E2255" s="166" t="s">
        <v>4811</v>
      </c>
      <c r="F2255" s="39" t="s">
        <v>5632</v>
      </c>
      <c r="G2255" s="29" t="s">
        <v>42</v>
      </c>
      <c r="H2255" s="157" t="s">
        <v>4781</v>
      </c>
      <c r="I2255" s="148"/>
      <c r="J2255" s="147"/>
      <c r="K2255" s="148"/>
      <c r="L2255" s="148"/>
      <c r="M2255" s="147"/>
      <c r="N2255" s="29" t="str">
        <f t="shared" si="476"/>
        <v/>
      </c>
      <c r="O2255" s="29" t="str">
        <f t="shared" si="477"/>
        <v/>
      </c>
      <c r="P2255" s="29" t="str">
        <f t="shared" si="478"/>
        <v/>
      </c>
      <c r="Q2255" s="29" t="str">
        <f t="shared" si="479"/>
        <v/>
      </c>
      <c r="R2255" s="29" t="str">
        <f t="shared" si="480"/>
        <v/>
      </c>
      <c r="S2255" s="29" t="str">
        <f t="shared" si="481"/>
        <v/>
      </c>
      <c r="T2255" s="29" t="str">
        <f t="shared" si="482"/>
        <v/>
      </c>
      <c r="U2255" s="29"/>
      <c r="V2255" s="29"/>
      <c r="W2255" s="32" t="s">
        <v>1615</v>
      </c>
      <c r="X2255" s="29" t="s">
        <v>35</v>
      </c>
      <c r="Y2255" s="146"/>
      <c r="Z2255" s="33">
        <v>7419.9749999999995</v>
      </c>
      <c r="AA2255" s="34"/>
      <c r="AB2255" s="33">
        <f t="shared" si="486"/>
        <v>7419.9749999999995</v>
      </c>
      <c r="AC2255" s="34"/>
      <c r="AD2255" s="145">
        <f t="shared" si="487"/>
        <v>6183.3130000000001</v>
      </c>
      <c r="AE2255" s="105"/>
      <c r="AF2255" s="34"/>
      <c r="AG2255" s="34"/>
      <c r="AH2255" s="34"/>
      <c r="AI2255" s="29">
        <v>2.64</v>
      </c>
      <c r="AJ2255" s="29">
        <v>5.1839999999999997E-2</v>
      </c>
      <c r="AK2255" s="29">
        <v>0</v>
      </c>
      <c r="AL2255" s="29">
        <v>0</v>
      </c>
      <c r="AM2255" s="158" t="s">
        <v>28</v>
      </c>
      <c r="AN2255" s="158" t="s">
        <v>28</v>
      </c>
      <c r="AO2255" s="158" t="s">
        <v>28</v>
      </c>
      <c r="AP2255" s="29">
        <v>1</v>
      </c>
      <c r="AQ2255" s="29"/>
      <c r="AR2255" s="29"/>
      <c r="AS2255" s="29"/>
      <c r="AT2255" s="29">
        <v>2.64</v>
      </c>
      <c r="AU2255" s="144">
        <v>5.1839999999999997E-2</v>
      </c>
      <c r="AV2255" s="36"/>
      <c r="AW2255" s="102">
        <v>44713</v>
      </c>
      <c r="AX2255" s="129" t="s">
        <v>4770</v>
      </c>
      <c r="AY2255" s="106"/>
      <c r="BH2255" t="str">
        <f t="shared" si="483"/>
        <v>AV</v>
      </c>
      <c r="BJ2255" t="str">
        <f t="shared" si="484"/>
        <v>OK</v>
      </c>
      <c r="BK2255" s="130" t="s">
        <v>5289</v>
      </c>
      <c r="BL2255" s="130" t="e">
        <v>#VALUE!</v>
      </c>
      <c r="BM2255" s="131">
        <v>13967</v>
      </c>
      <c r="BN2255" s="131">
        <v>0.85000000000000009</v>
      </c>
      <c r="BO2255">
        <v>11871.95</v>
      </c>
      <c r="BP2255">
        <v>0</v>
      </c>
    </row>
    <row r="2256" spans="1:68" ht="25.2" x14ac:dyDescent="0.3">
      <c r="A2256" s="59"/>
      <c r="B2256" s="47">
        <v>1981</v>
      </c>
      <c r="C2256" s="45">
        <v>1135827</v>
      </c>
      <c r="D2256" s="29"/>
      <c r="E2256" s="166" t="s">
        <v>4812</v>
      </c>
      <c r="F2256" s="39" t="s">
        <v>5633</v>
      </c>
      <c r="G2256" s="29" t="s">
        <v>47</v>
      </c>
      <c r="H2256" s="157" t="s">
        <v>4781</v>
      </c>
      <c r="I2256" s="148"/>
      <c r="J2256" s="147"/>
      <c r="K2256" s="148"/>
      <c r="L2256" s="148"/>
      <c r="M2256" s="147"/>
      <c r="N2256" s="29" t="str">
        <f t="shared" si="476"/>
        <v/>
      </c>
      <c r="O2256" s="29" t="str">
        <f t="shared" si="477"/>
        <v/>
      </c>
      <c r="P2256" s="29" t="str">
        <f t="shared" si="478"/>
        <v/>
      </c>
      <c r="Q2256" s="29" t="str">
        <f t="shared" si="479"/>
        <v/>
      </c>
      <c r="R2256" s="29" t="str">
        <f t="shared" si="480"/>
        <v/>
      </c>
      <c r="S2256" s="29" t="str">
        <f t="shared" si="481"/>
        <v/>
      </c>
      <c r="T2256" s="29" t="str">
        <f t="shared" si="482"/>
        <v/>
      </c>
      <c r="U2256" s="29"/>
      <c r="V2256" s="29"/>
      <c r="W2256" s="32" t="s">
        <v>1615</v>
      </c>
      <c r="X2256" s="29" t="s">
        <v>35</v>
      </c>
      <c r="Y2256" s="146"/>
      <c r="Z2256" s="33">
        <v>7672.3249999999989</v>
      </c>
      <c r="AA2256" s="34"/>
      <c r="AB2256" s="33">
        <f t="shared" si="486"/>
        <v>7672.3249999999989</v>
      </c>
      <c r="AC2256" s="34"/>
      <c r="AD2256" s="145">
        <f t="shared" si="487"/>
        <v>6393.6040000000003</v>
      </c>
      <c r="AE2256" s="105"/>
      <c r="AF2256" s="34"/>
      <c r="AG2256" s="34"/>
      <c r="AH2256" s="34"/>
      <c r="AI2256" s="29">
        <v>3</v>
      </c>
      <c r="AJ2256" s="29">
        <v>5.3280000000000001E-2</v>
      </c>
      <c r="AK2256" s="29">
        <v>0</v>
      </c>
      <c r="AL2256" s="29">
        <v>0</v>
      </c>
      <c r="AM2256" s="158" t="s">
        <v>28</v>
      </c>
      <c r="AN2256" s="158" t="s">
        <v>28</v>
      </c>
      <c r="AO2256" s="158" t="s">
        <v>28</v>
      </c>
      <c r="AP2256" s="29">
        <v>1</v>
      </c>
      <c r="AQ2256" s="29"/>
      <c r="AR2256" s="29"/>
      <c r="AS2256" s="29"/>
      <c r="AT2256" s="29">
        <v>3</v>
      </c>
      <c r="AU2256" s="144">
        <v>5.3280000000000001E-2</v>
      </c>
      <c r="AV2256" s="36"/>
      <c r="AW2256" s="102">
        <v>44713</v>
      </c>
      <c r="AX2256" s="129" t="s">
        <v>4770</v>
      </c>
      <c r="AY2256" s="106"/>
      <c r="BH2256" t="str">
        <f t="shared" si="483"/>
        <v>AV</v>
      </c>
      <c r="BJ2256" t="str">
        <f t="shared" si="484"/>
        <v>OK</v>
      </c>
      <c r="BK2256" s="130" t="s">
        <v>5289</v>
      </c>
      <c r="BL2256" s="130" t="e">
        <v>#VALUE!</v>
      </c>
      <c r="BM2256" s="131">
        <v>14442</v>
      </c>
      <c r="BN2256" s="131">
        <v>0.85000000000000009</v>
      </c>
      <c r="BO2256">
        <v>12275.7</v>
      </c>
      <c r="BP2256">
        <v>0</v>
      </c>
    </row>
    <row r="2257" spans="1:68" ht="25.2" x14ac:dyDescent="0.3">
      <c r="A2257" s="59"/>
      <c r="B2257" s="47">
        <v>1982</v>
      </c>
      <c r="C2257" s="45">
        <v>1135828</v>
      </c>
      <c r="D2257" s="29"/>
      <c r="E2257" s="166" t="s">
        <v>4813</v>
      </c>
      <c r="F2257" s="39" t="s">
        <v>5634</v>
      </c>
      <c r="G2257" s="29" t="s">
        <v>47</v>
      </c>
      <c r="H2257" s="157" t="s">
        <v>4781</v>
      </c>
      <c r="I2257" s="148"/>
      <c r="J2257" s="147"/>
      <c r="K2257" s="148"/>
      <c r="L2257" s="148"/>
      <c r="M2257" s="147"/>
      <c r="N2257" s="29" t="str">
        <f t="shared" si="476"/>
        <v/>
      </c>
      <c r="O2257" s="29" t="str">
        <f t="shared" si="477"/>
        <v/>
      </c>
      <c r="P2257" s="29" t="str">
        <f t="shared" si="478"/>
        <v/>
      </c>
      <c r="Q2257" s="29" t="str">
        <f t="shared" si="479"/>
        <v/>
      </c>
      <c r="R2257" s="29" t="str">
        <f t="shared" si="480"/>
        <v/>
      </c>
      <c r="S2257" s="29" t="str">
        <f t="shared" si="481"/>
        <v/>
      </c>
      <c r="T2257" s="29" t="str">
        <f t="shared" si="482"/>
        <v/>
      </c>
      <c r="U2257" s="29"/>
      <c r="V2257" s="29"/>
      <c r="W2257" s="32" t="s">
        <v>1615</v>
      </c>
      <c r="X2257" s="29" t="s">
        <v>35</v>
      </c>
      <c r="Y2257" s="146"/>
      <c r="Z2257" s="33">
        <v>7672.3249999999989</v>
      </c>
      <c r="AA2257" s="34"/>
      <c r="AB2257" s="33">
        <f t="shared" si="486"/>
        <v>7672.3249999999989</v>
      </c>
      <c r="AC2257" s="34"/>
      <c r="AD2257" s="145">
        <f t="shared" si="487"/>
        <v>6393.6040000000003</v>
      </c>
      <c r="AE2257" s="105"/>
      <c r="AF2257" s="34"/>
      <c r="AG2257" s="34"/>
      <c r="AH2257" s="34"/>
      <c r="AI2257" s="29">
        <v>2.78</v>
      </c>
      <c r="AJ2257" s="29">
        <v>5.1839999999999997E-2</v>
      </c>
      <c r="AK2257" s="29">
        <v>0</v>
      </c>
      <c r="AL2257" s="29">
        <v>0</v>
      </c>
      <c r="AM2257" s="158" t="s">
        <v>28</v>
      </c>
      <c r="AN2257" s="158" t="s">
        <v>28</v>
      </c>
      <c r="AO2257" s="158" t="s">
        <v>28</v>
      </c>
      <c r="AP2257" s="29">
        <v>1</v>
      </c>
      <c r="AQ2257" s="29"/>
      <c r="AR2257" s="29"/>
      <c r="AS2257" s="29"/>
      <c r="AT2257" s="29">
        <v>2.78</v>
      </c>
      <c r="AU2257" s="144">
        <v>5.1839999999999997E-2</v>
      </c>
      <c r="AV2257" s="36"/>
      <c r="AW2257" s="102">
        <v>44713</v>
      </c>
      <c r="AX2257" s="129" t="s">
        <v>4770</v>
      </c>
      <c r="AY2257" s="106"/>
      <c r="BH2257" t="str">
        <f t="shared" si="483"/>
        <v>AV</v>
      </c>
      <c r="BJ2257" t="str">
        <f t="shared" si="484"/>
        <v>OK</v>
      </c>
      <c r="BK2257" s="130" t="s">
        <v>5289</v>
      </c>
      <c r="BL2257" s="130" t="e">
        <v>#VALUE!</v>
      </c>
      <c r="BM2257" s="131">
        <v>14442</v>
      </c>
      <c r="BN2257" s="131">
        <v>0.85000000000000009</v>
      </c>
      <c r="BO2257">
        <v>12275.7</v>
      </c>
      <c r="BP2257">
        <v>0</v>
      </c>
    </row>
    <row r="2258" spans="1:68" ht="25.2" x14ac:dyDescent="0.3">
      <c r="A2258" s="59"/>
      <c r="B2258" s="47">
        <v>1983</v>
      </c>
      <c r="C2258" s="45">
        <v>1135829</v>
      </c>
      <c r="D2258" s="29"/>
      <c r="E2258" s="166" t="s">
        <v>4814</v>
      </c>
      <c r="F2258" s="39" t="s">
        <v>5635</v>
      </c>
      <c r="G2258" s="29" t="s">
        <v>39</v>
      </c>
      <c r="H2258" s="157" t="s">
        <v>4781</v>
      </c>
      <c r="I2258" s="148"/>
      <c r="J2258" s="147"/>
      <c r="K2258" s="148"/>
      <c r="L2258" s="148"/>
      <c r="M2258" s="147"/>
      <c r="N2258" s="29" t="str">
        <f t="shared" si="476"/>
        <v/>
      </c>
      <c r="O2258" s="29" t="str">
        <f t="shared" si="477"/>
        <v/>
      </c>
      <c r="P2258" s="29" t="str">
        <f t="shared" si="478"/>
        <v/>
      </c>
      <c r="Q2258" s="29" t="str">
        <f t="shared" si="479"/>
        <v/>
      </c>
      <c r="R2258" s="29" t="str">
        <f t="shared" si="480"/>
        <v/>
      </c>
      <c r="S2258" s="29" t="str">
        <f t="shared" si="481"/>
        <v/>
      </c>
      <c r="T2258" s="29" t="str">
        <f t="shared" si="482"/>
        <v/>
      </c>
      <c r="U2258" s="29"/>
      <c r="V2258" s="29"/>
      <c r="W2258" s="32" t="s">
        <v>1615</v>
      </c>
      <c r="X2258" s="29" t="s">
        <v>35</v>
      </c>
      <c r="Y2258" s="146"/>
      <c r="Z2258" s="33">
        <v>8643.4499999999989</v>
      </c>
      <c r="AA2258" s="34"/>
      <c r="AB2258" s="33">
        <f t="shared" si="486"/>
        <v>8643.4499999999989</v>
      </c>
      <c r="AC2258" s="34"/>
      <c r="AD2258" s="145">
        <f t="shared" si="487"/>
        <v>7202.875</v>
      </c>
      <c r="AE2258" s="105"/>
      <c r="AF2258" s="34"/>
      <c r="AG2258" s="34"/>
      <c r="AH2258" s="34"/>
      <c r="AI2258" s="29">
        <v>2.9</v>
      </c>
      <c r="AJ2258" s="29">
        <v>5.0999999999999997E-2</v>
      </c>
      <c r="AK2258" s="29">
        <v>0</v>
      </c>
      <c r="AL2258" s="29">
        <v>0</v>
      </c>
      <c r="AM2258" s="158" t="s">
        <v>28</v>
      </c>
      <c r="AN2258" s="158" t="s">
        <v>28</v>
      </c>
      <c r="AO2258" s="158" t="s">
        <v>28</v>
      </c>
      <c r="AP2258" s="29">
        <v>1</v>
      </c>
      <c r="AQ2258" s="29"/>
      <c r="AR2258" s="29"/>
      <c r="AS2258" s="29"/>
      <c r="AT2258" s="29">
        <v>2.9</v>
      </c>
      <c r="AU2258" s="144">
        <v>5.0999999999999997E-2</v>
      </c>
      <c r="AV2258" s="36"/>
      <c r="AW2258" s="102">
        <v>44713</v>
      </c>
      <c r="AX2258" s="129" t="s">
        <v>4770</v>
      </c>
      <c r="AY2258" s="106"/>
      <c r="BH2258" t="str">
        <f t="shared" si="483"/>
        <v>AV</v>
      </c>
      <c r="BJ2258" t="str">
        <f t="shared" si="484"/>
        <v>OK</v>
      </c>
      <c r="BK2258" s="130" t="s">
        <v>5289</v>
      </c>
      <c r="BL2258" s="130" t="e">
        <v>#VALUE!</v>
      </c>
      <c r="BM2258" s="131">
        <v>16270</v>
      </c>
      <c r="BN2258" s="131">
        <v>0.85</v>
      </c>
      <c r="BO2258">
        <v>13829.5</v>
      </c>
      <c r="BP2258">
        <v>0</v>
      </c>
    </row>
    <row r="2259" spans="1:68" ht="25.2" x14ac:dyDescent="0.3">
      <c r="A2259" s="59"/>
      <c r="B2259" s="47">
        <v>1984</v>
      </c>
      <c r="C2259" s="45">
        <v>1135830</v>
      </c>
      <c r="D2259" s="29"/>
      <c r="E2259" s="166" t="s">
        <v>4815</v>
      </c>
      <c r="F2259" s="39" t="s">
        <v>5636</v>
      </c>
      <c r="G2259" s="29" t="s">
        <v>42</v>
      </c>
      <c r="H2259" s="163" t="s">
        <v>136</v>
      </c>
      <c r="I2259" s="148"/>
      <c r="J2259" s="147"/>
      <c r="K2259" s="148"/>
      <c r="L2259" s="148"/>
      <c r="M2259" s="147"/>
      <c r="N2259" s="29" t="str">
        <f t="shared" ref="N2259:N2322" si="488">IFERROR(MID($D2259,1,7)+0,"")</f>
        <v/>
      </c>
      <c r="O2259" s="29" t="str">
        <f t="shared" ref="O2259:O2322" si="489">IFERROR(MID($D2259,10,7)+0,"")</f>
        <v/>
      </c>
      <c r="P2259" s="29" t="str">
        <f t="shared" ref="P2259:P2322" si="490">IFERROR(MID($D2259,19,7)+0,"")</f>
        <v/>
      </c>
      <c r="Q2259" s="29" t="str">
        <f t="shared" ref="Q2259:Q2322" si="491">IF(IFERROR(MID($U2259,1,7)+0,"")&lt;1130000,"",IFERROR(MID($U2259,1,7)+0,""))</f>
        <v/>
      </c>
      <c r="R2259" s="29" t="str">
        <f t="shared" ref="R2259:R2322" si="492">IF(IFERROR(MID($U2259,10,7)+0,"")&lt;1130000,"",IFERROR(MID($U2259,10,7)+0,""))</f>
        <v/>
      </c>
      <c r="S2259" s="29" t="str">
        <f t="shared" ref="S2259:S2322" si="493">IF(IFERROR(MID($U2259,19,7)+0,"")&lt;1130000,"",IFERROR(MID($U2259,19,7)+0,""))</f>
        <v/>
      </c>
      <c r="T2259" s="29" t="str">
        <f t="shared" ref="T2259:T2322" si="494">IF(Q2259="","",IF(R2259="",Q2259,Q2259&amp;", "&amp;R2259))</f>
        <v/>
      </c>
      <c r="U2259" s="29"/>
      <c r="V2259" s="29"/>
      <c r="W2259" s="32" t="s">
        <v>1615</v>
      </c>
      <c r="X2259" s="29" t="s">
        <v>35</v>
      </c>
      <c r="Y2259" s="146"/>
      <c r="Z2259" s="33">
        <v>8375.7000000000007</v>
      </c>
      <c r="AA2259" s="34"/>
      <c r="AB2259" s="33">
        <f t="shared" si="486"/>
        <v>8375.7000000000007</v>
      </c>
      <c r="AC2259" s="34"/>
      <c r="AD2259" s="145">
        <f t="shared" si="487"/>
        <v>6979.75</v>
      </c>
      <c r="AE2259" s="105"/>
      <c r="AF2259" s="34"/>
      <c r="AG2259" s="34"/>
      <c r="AH2259" s="34"/>
      <c r="AI2259" s="29">
        <v>3.5</v>
      </c>
      <c r="AJ2259" s="29">
        <v>0.10656</v>
      </c>
      <c r="AK2259" s="29">
        <v>0</v>
      </c>
      <c r="AL2259" s="29">
        <v>0</v>
      </c>
      <c r="AM2259" s="29"/>
      <c r="AN2259" s="44" t="s">
        <v>27</v>
      </c>
      <c r="AO2259" s="29"/>
      <c r="AP2259" s="29">
        <v>1</v>
      </c>
      <c r="AQ2259" s="29"/>
      <c r="AR2259" s="29"/>
      <c r="AS2259" s="29"/>
      <c r="AT2259" s="29">
        <v>3.5</v>
      </c>
      <c r="AU2259" s="144">
        <v>0.10656</v>
      </c>
      <c r="AV2259" s="36"/>
      <c r="AW2259" s="102">
        <v>44713</v>
      </c>
      <c r="AX2259" s="129" t="s">
        <v>5288</v>
      </c>
      <c r="AY2259" s="106"/>
      <c r="BH2259" t="str">
        <f t="shared" si="483"/>
        <v/>
      </c>
      <c r="BJ2259" t="str">
        <f t="shared" si="484"/>
        <v>OK</v>
      </c>
      <c r="BK2259" s="130" t="s">
        <v>5302</v>
      </c>
      <c r="BL2259" s="130" t="e">
        <v>#VALUE!</v>
      </c>
      <c r="BM2259" s="131">
        <v>15766</v>
      </c>
      <c r="BN2259" s="131">
        <v>0.85</v>
      </c>
      <c r="BO2259">
        <v>13401.1</v>
      </c>
      <c r="BP2259">
        <v>0</v>
      </c>
    </row>
    <row r="2260" spans="1:68" ht="25.2" x14ac:dyDescent="0.3">
      <c r="A2260" s="59"/>
      <c r="B2260" s="47">
        <v>1985</v>
      </c>
      <c r="C2260" s="45">
        <v>1135831</v>
      </c>
      <c r="D2260" s="29"/>
      <c r="E2260" s="166" t="s">
        <v>4816</v>
      </c>
      <c r="F2260" s="39" t="s">
        <v>5637</v>
      </c>
      <c r="G2260" s="29" t="s">
        <v>42</v>
      </c>
      <c r="H2260" s="163" t="s">
        <v>136</v>
      </c>
      <c r="I2260" s="148"/>
      <c r="J2260" s="147"/>
      <c r="K2260" s="148"/>
      <c r="L2260" s="148"/>
      <c r="M2260" s="147"/>
      <c r="N2260" s="29" t="str">
        <f t="shared" si="488"/>
        <v/>
      </c>
      <c r="O2260" s="29" t="str">
        <f t="shared" si="489"/>
        <v/>
      </c>
      <c r="P2260" s="29" t="str">
        <f t="shared" si="490"/>
        <v/>
      </c>
      <c r="Q2260" s="29" t="str">
        <f t="shared" si="491"/>
        <v/>
      </c>
      <c r="R2260" s="29" t="str">
        <f t="shared" si="492"/>
        <v/>
      </c>
      <c r="S2260" s="29" t="str">
        <f t="shared" si="493"/>
        <v/>
      </c>
      <c r="T2260" s="29" t="str">
        <f t="shared" si="494"/>
        <v/>
      </c>
      <c r="U2260" s="29"/>
      <c r="V2260" s="29"/>
      <c r="W2260" s="32" t="s">
        <v>1615</v>
      </c>
      <c r="X2260" s="29" t="s">
        <v>35</v>
      </c>
      <c r="Y2260" s="146"/>
      <c r="Z2260" s="33">
        <v>8816.625</v>
      </c>
      <c r="AA2260" s="34"/>
      <c r="AB2260" s="33">
        <f t="shared" si="486"/>
        <v>8816.625</v>
      </c>
      <c r="AC2260" s="34"/>
      <c r="AD2260" s="145">
        <f t="shared" si="487"/>
        <v>7347.1880000000001</v>
      </c>
      <c r="AE2260" s="105"/>
      <c r="AF2260" s="34"/>
      <c r="AG2260" s="34"/>
      <c r="AH2260" s="34"/>
      <c r="AI2260" s="29">
        <v>4</v>
      </c>
      <c r="AJ2260" s="29">
        <v>0.10656</v>
      </c>
      <c r="AK2260" s="29">
        <v>0</v>
      </c>
      <c r="AL2260" s="29">
        <v>0</v>
      </c>
      <c r="AM2260" s="29"/>
      <c r="AN2260" s="44" t="s">
        <v>27</v>
      </c>
      <c r="AO2260" s="29"/>
      <c r="AP2260" s="29">
        <v>1</v>
      </c>
      <c r="AQ2260" s="29"/>
      <c r="AR2260" s="29"/>
      <c r="AS2260" s="29"/>
      <c r="AT2260" s="29">
        <v>4</v>
      </c>
      <c r="AU2260" s="144">
        <v>0.10656</v>
      </c>
      <c r="AV2260" s="36"/>
      <c r="AW2260" s="102">
        <v>44713</v>
      </c>
      <c r="AX2260" s="129" t="s">
        <v>5288</v>
      </c>
      <c r="AY2260" s="106"/>
      <c r="BH2260" t="str">
        <f t="shared" si="483"/>
        <v/>
      </c>
      <c r="BJ2260" t="str">
        <f t="shared" si="484"/>
        <v>OK</v>
      </c>
      <c r="BK2260" s="130" t="s">
        <v>5302</v>
      </c>
      <c r="BL2260" s="130" t="e">
        <v>#VALUE!</v>
      </c>
      <c r="BM2260" s="131">
        <v>16596</v>
      </c>
      <c r="BN2260" s="131">
        <v>0.85</v>
      </c>
      <c r="BO2260">
        <v>14106.6</v>
      </c>
      <c r="BP2260">
        <v>0</v>
      </c>
    </row>
    <row r="2261" spans="1:68" ht="25.2" x14ac:dyDescent="0.3">
      <c r="A2261" s="59"/>
      <c r="B2261" s="47">
        <v>1986</v>
      </c>
      <c r="C2261" s="45">
        <v>1135832</v>
      </c>
      <c r="D2261" s="29"/>
      <c r="E2261" s="166" t="s">
        <v>4817</v>
      </c>
      <c r="F2261" s="39" t="s">
        <v>5638</v>
      </c>
      <c r="G2261" s="29" t="s">
        <v>42</v>
      </c>
      <c r="H2261" s="157" t="s">
        <v>4781</v>
      </c>
      <c r="I2261" s="148"/>
      <c r="J2261" s="147"/>
      <c r="K2261" s="148"/>
      <c r="L2261" s="148"/>
      <c r="M2261" s="147"/>
      <c r="N2261" s="29" t="str">
        <f t="shared" si="488"/>
        <v/>
      </c>
      <c r="O2261" s="29" t="str">
        <f t="shared" si="489"/>
        <v/>
      </c>
      <c r="P2261" s="29" t="str">
        <f t="shared" si="490"/>
        <v/>
      </c>
      <c r="Q2261" s="29" t="str">
        <f t="shared" si="491"/>
        <v/>
      </c>
      <c r="R2261" s="29" t="str">
        <f t="shared" si="492"/>
        <v/>
      </c>
      <c r="S2261" s="29" t="str">
        <f t="shared" si="493"/>
        <v/>
      </c>
      <c r="T2261" s="29" t="str">
        <f t="shared" si="494"/>
        <v/>
      </c>
      <c r="U2261" s="29"/>
      <c r="V2261" s="29"/>
      <c r="W2261" s="32" t="s">
        <v>1615</v>
      </c>
      <c r="X2261" s="29" t="s">
        <v>35</v>
      </c>
      <c r="Y2261" s="146"/>
      <c r="Z2261" s="33">
        <v>4523.5999999999995</v>
      </c>
      <c r="AA2261" s="34"/>
      <c r="AB2261" s="33">
        <f t="shared" si="486"/>
        <v>4523.5999999999995</v>
      </c>
      <c r="AC2261" s="34"/>
      <c r="AD2261" s="145">
        <f t="shared" si="487"/>
        <v>3769.6669999999999</v>
      </c>
      <c r="AE2261" s="105"/>
      <c r="AF2261" s="34"/>
      <c r="AG2261" s="34"/>
      <c r="AH2261" s="34"/>
      <c r="AI2261" s="29">
        <v>1.839</v>
      </c>
      <c r="AJ2261" s="29">
        <v>3.6299999999999999E-2</v>
      </c>
      <c r="AK2261" s="29">
        <v>43</v>
      </c>
      <c r="AL2261" s="29">
        <v>0</v>
      </c>
      <c r="AM2261" s="158" t="s">
        <v>28</v>
      </c>
      <c r="AN2261" s="158" t="s">
        <v>28</v>
      </c>
      <c r="AO2261" s="158" t="s">
        <v>28</v>
      </c>
      <c r="AP2261" s="29">
        <v>1</v>
      </c>
      <c r="AQ2261" s="29"/>
      <c r="AR2261" s="29"/>
      <c r="AS2261" s="29"/>
      <c r="AT2261" s="29">
        <v>1.839</v>
      </c>
      <c r="AU2261" s="144">
        <v>3.6299999999999999E-2</v>
      </c>
      <c r="AV2261" s="36"/>
      <c r="AW2261" s="102">
        <v>44713</v>
      </c>
      <c r="AX2261" s="129" t="s">
        <v>4770</v>
      </c>
      <c r="AY2261" s="106"/>
      <c r="BH2261" t="str">
        <f t="shared" si="483"/>
        <v>AV</v>
      </c>
      <c r="BJ2261" t="str">
        <f t="shared" si="484"/>
        <v>OK</v>
      </c>
      <c r="BK2261" s="130" t="s">
        <v>5289</v>
      </c>
      <c r="BL2261" s="130" t="e">
        <v>#VALUE!</v>
      </c>
      <c r="BM2261" s="131">
        <v>8515</v>
      </c>
      <c r="BN2261" s="131">
        <v>0.85</v>
      </c>
      <c r="BO2261">
        <v>7237.75</v>
      </c>
      <c r="BP2261">
        <v>157</v>
      </c>
    </row>
    <row r="2262" spans="1:68" ht="25.2" x14ac:dyDescent="0.3">
      <c r="A2262" s="59"/>
      <c r="B2262" s="47">
        <v>1987</v>
      </c>
      <c r="C2262" s="45">
        <v>1135833</v>
      </c>
      <c r="D2262" s="29"/>
      <c r="E2262" s="166" t="s">
        <v>4818</v>
      </c>
      <c r="F2262" s="39" t="s">
        <v>5639</v>
      </c>
      <c r="G2262" s="29" t="s">
        <v>42</v>
      </c>
      <c r="H2262" s="157" t="s">
        <v>4781</v>
      </c>
      <c r="I2262" s="148"/>
      <c r="J2262" s="147"/>
      <c r="K2262" s="148"/>
      <c r="L2262" s="148"/>
      <c r="M2262" s="147"/>
      <c r="N2262" s="29" t="str">
        <f t="shared" si="488"/>
        <v/>
      </c>
      <c r="O2262" s="29" t="str">
        <f t="shared" si="489"/>
        <v/>
      </c>
      <c r="P2262" s="29" t="str">
        <f t="shared" si="490"/>
        <v/>
      </c>
      <c r="Q2262" s="29" t="str">
        <f t="shared" si="491"/>
        <v/>
      </c>
      <c r="R2262" s="29" t="str">
        <f t="shared" si="492"/>
        <v/>
      </c>
      <c r="S2262" s="29" t="str">
        <f t="shared" si="493"/>
        <v/>
      </c>
      <c r="T2262" s="29" t="str">
        <f t="shared" si="494"/>
        <v/>
      </c>
      <c r="U2262" s="29"/>
      <c r="V2262" s="29"/>
      <c r="W2262" s="32" t="s">
        <v>1615</v>
      </c>
      <c r="X2262" s="29" t="s">
        <v>35</v>
      </c>
      <c r="Y2262" s="146"/>
      <c r="Z2262" s="33">
        <v>4865.7249999999995</v>
      </c>
      <c r="AA2262" s="34"/>
      <c r="AB2262" s="33">
        <f t="shared" si="486"/>
        <v>4865.7249999999995</v>
      </c>
      <c r="AC2262" s="34"/>
      <c r="AD2262" s="145">
        <f t="shared" si="487"/>
        <v>4054.7710000000002</v>
      </c>
      <c r="AE2262" s="105"/>
      <c r="AF2262" s="34"/>
      <c r="AG2262" s="34"/>
      <c r="AH2262" s="34"/>
      <c r="AI2262" s="29">
        <v>2</v>
      </c>
      <c r="AJ2262" s="29">
        <v>3.6299999999999999E-2</v>
      </c>
      <c r="AK2262" s="29">
        <v>0</v>
      </c>
      <c r="AL2262" s="29">
        <v>0</v>
      </c>
      <c r="AM2262" s="158" t="s">
        <v>28</v>
      </c>
      <c r="AN2262" s="158" t="s">
        <v>28</v>
      </c>
      <c r="AO2262" s="158" t="s">
        <v>28</v>
      </c>
      <c r="AP2262" s="29">
        <v>1</v>
      </c>
      <c r="AQ2262" s="29"/>
      <c r="AR2262" s="29"/>
      <c r="AS2262" s="29"/>
      <c r="AT2262" s="29">
        <v>2</v>
      </c>
      <c r="AU2262" s="144">
        <v>3.6299999999999999E-2</v>
      </c>
      <c r="AV2262" s="36"/>
      <c r="AW2262" s="102">
        <v>44713</v>
      </c>
      <c r="AX2262" s="129" t="s">
        <v>4770</v>
      </c>
      <c r="AY2262" s="106"/>
      <c r="BH2262" t="str">
        <f t="shared" si="483"/>
        <v>AV</v>
      </c>
      <c r="BJ2262" t="str">
        <f t="shared" si="484"/>
        <v>OK</v>
      </c>
      <c r="BK2262" s="130" t="s">
        <v>5289</v>
      </c>
      <c r="BL2262" s="130" t="e">
        <v>#VALUE!</v>
      </c>
      <c r="BM2262" s="131">
        <v>9159</v>
      </c>
      <c r="BN2262" s="131">
        <v>0.85</v>
      </c>
      <c r="BO2262">
        <v>7785.15</v>
      </c>
      <c r="BP2262">
        <v>82</v>
      </c>
    </row>
    <row r="2263" spans="1:68" ht="25.2" x14ac:dyDescent="0.3">
      <c r="A2263" s="59"/>
      <c r="B2263" s="47">
        <v>1988</v>
      </c>
      <c r="C2263" s="45">
        <v>1135834</v>
      </c>
      <c r="D2263" s="29"/>
      <c r="E2263" s="166" t="s">
        <v>4819</v>
      </c>
      <c r="F2263" s="39" t="s">
        <v>5640</v>
      </c>
      <c r="G2263" s="29" t="s">
        <v>42</v>
      </c>
      <c r="H2263" s="163" t="s">
        <v>136</v>
      </c>
      <c r="I2263" s="148"/>
      <c r="J2263" s="147"/>
      <c r="K2263" s="148"/>
      <c r="L2263" s="148"/>
      <c r="M2263" s="147"/>
      <c r="N2263" s="29" t="str">
        <f t="shared" si="488"/>
        <v/>
      </c>
      <c r="O2263" s="29" t="str">
        <f t="shared" si="489"/>
        <v/>
      </c>
      <c r="P2263" s="29" t="str">
        <f t="shared" si="490"/>
        <v/>
      </c>
      <c r="Q2263" s="29" t="str">
        <f t="shared" si="491"/>
        <v/>
      </c>
      <c r="R2263" s="29" t="str">
        <f t="shared" si="492"/>
        <v/>
      </c>
      <c r="S2263" s="29" t="str">
        <f t="shared" si="493"/>
        <v/>
      </c>
      <c r="T2263" s="29" t="str">
        <f t="shared" si="494"/>
        <v/>
      </c>
      <c r="U2263" s="29"/>
      <c r="V2263" s="29"/>
      <c r="W2263" s="32" t="s">
        <v>1615</v>
      </c>
      <c r="X2263" s="29" t="s">
        <v>35</v>
      </c>
      <c r="Y2263" s="146"/>
      <c r="Z2263" s="33">
        <v>6325.0749999999998</v>
      </c>
      <c r="AA2263" s="34"/>
      <c r="AB2263" s="33">
        <f t="shared" si="486"/>
        <v>6325.0749999999998</v>
      </c>
      <c r="AC2263" s="34"/>
      <c r="AD2263" s="145">
        <f t="shared" si="487"/>
        <v>5270.8959999999997</v>
      </c>
      <c r="AE2263" s="105"/>
      <c r="AF2263" s="34"/>
      <c r="AG2263" s="34"/>
      <c r="AH2263" s="34"/>
      <c r="AI2263" s="29">
        <v>3.2</v>
      </c>
      <c r="AJ2263" s="29">
        <v>5.3280000000000001E-2</v>
      </c>
      <c r="AK2263" s="29">
        <v>0</v>
      </c>
      <c r="AL2263" s="29">
        <v>0</v>
      </c>
      <c r="AM2263" s="29"/>
      <c r="AN2263" s="44" t="s">
        <v>27</v>
      </c>
      <c r="AO2263" s="29"/>
      <c r="AP2263" s="29">
        <v>1</v>
      </c>
      <c r="AQ2263" s="29"/>
      <c r="AR2263" s="29"/>
      <c r="AS2263" s="29"/>
      <c r="AT2263" s="29">
        <v>3.2</v>
      </c>
      <c r="AU2263" s="144">
        <v>5.3280000000000001E-2</v>
      </c>
      <c r="AV2263" s="36"/>
      <c r="AW2263" s="102">
        <v>44713</v>
      </c>
      <c r="AX2263" s="129" t="s">
        <v>5288</v>
      </c>
      <c r="AY2263" s="106"/>
      <c r="BH2263" t="str">
        <f t="shared" si="483"/>
        <v/>
      </c>
      <c r="BJ2263" t="str">
        <f t="shared" si="484"/>
        <v>OK</v>
      </c>
      <c r="BK2263" s="130" t="s">
        <v>5302</v>
      </c>
      <c r="BL2263" s="130" t="e">
        <v>#VALUE!</v>
      </c>
      <c r="BM2263" s="131">
        <v>11906</v>
      </c>
      <c r="BN2263" s="131">
        <v>0.85</v>
      </c>
      <c r="BO2263">
        <v>10120.1</v>
      </c>
      <c r="BP2263">
        <v>0</v>
      </c>
    </row>
    <row r="2264" spans="1:68" x14ac:dyDescent="0.3">
      <c r="A2264" s="59"/>
      <c r="B2264" s="47"/>
      <c r="C2264" s="45">
        <v>1136701</v>
      </c>
      <c r="D2264" s="40">
        <v>1018109</v>
      </c>
      <c r="E2264" s="27"/>
      <c r="F2264" s="30" t="s">
        <v>5331</v>
      </c>
      <c r="G2264" s="29" t="s">
        <v>39</v>
      </c>
      <c r="H2264" s="148" t="s">
        <v>4781</v>
      </c>
      <c r="I2264" s="27"/>
      <c r="J2264" s="27"/>
      <c r="K2264" s="27"/>
      <c r="L2264" s="27"/>
      <c r="M2264" s="27"/>
      <c r="N2264" s="29">
        <f t="shared" si="488"/>
        <v>1018109</v>
      </c>
      <c r="O2264" s="29" t="str">
        <f t="shared" si="489"/>
        <v/>
      </c>
      <c r="P2264" s="29" t="str">
        <f t="shared" si="490"/>
        <v/>
      </c>
      <c r="Q2264" s="29" t="str">
        <f t="shared" si="491"/>
        <v/>
      </c>
      <c r="R2264" s="29" t="str">
        <f t="shared" si="492"/>
        <v/>
      </c>
      <c r="S2264" s="29" t="str">
        <f t="shared" si="493"/>
        <v/>
      </c>
      <c r="T2264" s="29" t="str">
        <f t="shared" si="494"/>
        <v/>
      </c>
      <c r="U2264" s="27"/>
      <c r="V2264" s="27"/>
      <c r="W2264" s="32" t="s">
        <v>1615</v>
      </c>
      <c r="X2264" s="29" t="s">
        <v>35</v>
      </c>
      <c r="Y2264" s="27"/>
      <c r="Z2264" s="33">
        <v>4969</v>
      </c>
      <c r="AA2264" s="27"/>
      <c r="AB2264" s="33">
        <f t="shared" si="486"/>
        <v>4969</v>
      </c>
      <c r="AC2264" s="27"/>
      <c r="AD2264" s="145">
        <f t="shared" si="487"/>
        <v>4140.8329999999996</v>
      </c>
      <c r="AE2264" s="27"/>
      <c r="AF2264" s="27"/>
      <c r="AG2264" s="27"/>
      <c r="AH2264" s="27"/>
      <c r="AI2264" s="29">
        <v>1.18</v>
      </c>
      <c r="AJ2264" s="29">
        <v>3.6299999999999999E-2</v>
      </c>
      <c r="AK2264" s="29">
        <v>0</v>
      </c>
      <c r="AL2264" s="27"/>
      <c r="AM2264" s="158" t="s">
        <v>28</v>
      </c>
      <c r="AN2264" s="158" t="s">
        <v>28</v>
      </c>
      <c r="AO2264" s="158" t="s">
        <v>28</v>
      </c>
      <c r="AP2264" s="29">
        <v>1</v>
      </c>
      <c r="AQ2264" s="29"/>
      <c r="AR2264" s="29"/>
      <c r="AS2264" s="29"/>
      <c r="AT2264" s="27"/>
      <c r="AU2264" s="27"/>
      <c r="AV2264" s="27"/>
      <c r="AW2264" s="27"/>
      <c r="AX2264" s="129" t="s">
        <v>4770</v>
      </c>
      <c r="AY2264" s="27"/>
      <c r="AZ2264" s="27"/>
      <c r="BA2264" s="27"/>
      <c r="BB2264" s="27"/>
      <c r="BC2264" s="27"/>
      <c r="BD2264" s="27"/>
      <c r="BE2264" s="27"/>
      <c r="BF2264" s="27"/>
      <c r="BG2264" s="27"/>
      <c r="BM2264" s="131"/>
      <c r="BN2264" s="131"/>
    </row>
    <row r="2265" spans="1:68" x14ac:dyDescent="0.3">
      <c r="A2265" s="59"/>
      <c r="B2265" s="47"/>
      <c r="C2265" s="45">
        <v>1136702</v>
      </c>
      <c r="D2265" s="40">
        <v>1018110</v>
      </c>
      <c r="E2265" s="27"/>
      <c r="F2265" s="30" t="s">
        <v>5332</v>
      </c>
      <c r="G2265" s="29" t="s">
        <v>39</v>
      </c>
      <c r="H2265" s="148" t="s">
        <v>4781</v>
      </c>
      <c r="I2265" s="27"/>
      <c r="J2265" s="27"/>
      <c r="K2265" s="27"/>
      <c r="L2265" s="27"/>
      <c r="M2265" s="27"/>
      <c r="N2265" s="29">
        <f t="shared" si="488"/>
        <v>1018110</v>
      </c>
      <c r="O2265" s="29" t="str">
        <f t="shared" si="489"/>
        <v/>
      </c>
      <c r="P2265" s="29" t="str">
        <f t="shared" si="490"/>
        <v/>
      </c>
      <c r="Q2265" s="29" t="str">
        <f t="shared" si="491"/>
        <v/>
      </c>
      <c r="R2265" s="29" t="str">
        <f t="shared" si="492"/>
        <v/>
      </c>
      <c r="S2265" s="29" t="str">
        <f t="shared" si="493"/>
        <v/>
      </c>
      <c r="T2265" s="29" t="str">
        <f t="shared" si="494"/>
        <v/>
      </c>
      <c r="U2265" s="27"/>
      <c r="V2265" s="27"/>
      <c r="W2265" s="32" t="s">
        <v>1615</v>
      </c>
      <c r="X2265" s="29" t="s">
        <v>35</v>
      </c>
      <c r="Y2265" s="27"/>
      <c r="Z2265" s="33">
        <v>5596</v>
      </c>
      <c r="AA2265" s="27"/>
      <c r="AB2265" s="33">
        <f t="shared" si="486"/>
        <v>5596</v>
      </c>
      <c r="AC2265" s="27"/>
      <c r="AD2265" s="145">
        <f t="shared" si="487"/>
        <v>4663.3329999999996</v>
      </c>
      <c r="AE2265" s="27"/>
      <c r="AF2265" s="27"/>
      <c r="AG2265" s="27"/>
      <c r="AH2265" s="27"/>
      <c r="AI2265" s="29">
        <v>1.31</v>
      </c>
      <c r="AJ2265" s="29">
        <v>3.6299999999999999E-2</v>
      </c>
      <c r="AK2265" s="29">
        <v>0</v>
      </c>
      <c r="AL2265" s="27"/>
      <c r="AM2265" s="158" t="s">
        <v>28</v>
      </c>
      <c r="AN2265" s="158" t="s">
        <v>28</v>
      </c>
      <c r="AO2265" s="158" t="s">
        <v>28</v>
      </c>
      <c r="AP2265" s="29">
        <v>1</v>
      </c>
      <c r="AQ2265" s="29"/>
      <c r="AR2265" s="29"/>
      <c r="AS2265" s="29"/>
      <c r="AT2265" s="27"/>
      <c r="AU2265" s="27"/>
      <c r="AV2265" s="27"/>
      <c r="AW2265" s="27"/>
      <c r="AX2265" s="129" t="s">
        <v>4770</v>
      </c>
      <c r="AY2265" s="27"/>
      <c r="AZ2265" s="27"/>
      <c r="BA2265" s="27"/>
      <c r="BB2265" s="27"/>
      <c r="BC2265" s="27"/>
      <c r="BD2265" s="27"/>
      <c r="BE2265" s="27"/>
      <c r="BF2265" s="27"/>
      <c r="BG2265" s="27"/>
      <c r="BM2265" s="131"/>
      <c r="BN2265" s="131"/>
    </row>
    <row r="2266" spans="1:68" x14ac:dyDescent="0.3">
      <c r="A2266" s="59"/>
      <c r="B2266" s="47"/>
      <c r="C2266" s="45">
        <v>1136703</v>
      </c>
      <c r="D2266" s="40">
        <v>1018111</v>
      </c>
      <c r="E2266" s="27"/>
      <c r="F2266" s="30" t="s">
        <v>5333</v>
      </c>
      <c r="G2266" s="29" t="s">
        <v>39</v>
      </c>
      <c r="H2266" s="148" t="s">
        <v>4781</v>
      </c>
      <c r="I2266" s="27"/>
      <c r="J2266" s="27"/>
      <c r="K2266" s="27"/>
      <c r="L2266" s="27"/>
      <c r="M2266" s="27"/>
      <c r="N2266" s="29">
        <f t="shared" si="488"/>
        <v>1018111</v>
      </c>
      <c r="O2266" s="29" t="str">
        <f t="shared" si="489"/>
        <v/>
      </c>
      <c r="P2266" s="29" t="str">
        <f t="shared" si="490"/>
        <v/>
      </c>
      <c r="Q2266" s="29" t="str">
        <f t="shared" si="491"/>
        <v/>
      </c>
      <c r="R2266" s="29" t="str">
        <f t="shared" si="492"/>
        <v/>
      </c>
      <c r="S2266" s="29" t="str">
        <f t="shared" si="493"/>
        <v/>
      </c>
      <c r="T2266" s="29" t="str">
        <f t="shared" si="494"/>
        <v/>
      </c>
      <c r="U2266" s="27"/>
      <c r="V2266" s="27"/>
      <c r="W2266" s="32" t="s">
        <v>1615</v>
      </c>
      <c r="X2266" s="29" t="s">
        <v>35</v>
      </c>
      <c r="Y2266" s="27"/>
      <c r="Z2266" s="33">
        <v>8997</v>
      </c>
      <c r="AA2266" s="27"/>
      <c r="AB2266" s="33">
        <f t="shared" si="486"/>
        <v>8997</v>
      </c>
      <c r="AC2266" s="27"/>
      <c r="AD2266" s="145">
        <f t="shared" si="487"/>
        <v>7497.5</v>
      </c>
      <c r="AE2266" s="27"/>
      <c r="AF2266" s="27"/>
      <c r="AG2266" s="27"/>
      <c r="AH2266" s="27"/>
      <c r="AI2266" s="29">
        <v>2.0299999999999998</v>
      </c>
      <c r="AJ2266" s="29">
        <v>5.1839999999999997E-2</v>
      </c>
      <c r="AK2266" s="29">
        <v>0</v>
      </c>
      <c r="AL2266" s="27"/>
      <c r="AM2266" s="158" t="s">
        <v>28</v>
      </c>
      <c r="AN2266" s="158" t="s">
        <v>28</v>
      </c>
      <c r="AO2266" s="158" t="s">
        <v>28</v>
      </c>
      <c r="AP2266" s="29">
        <v>1</v>
      </c>
      <c r="AQ2266" s="29"/>
      <c r="AR2266" s="29"/>
      <c r="AS2266" s="29"/>
      <c r="AT2266" s="27"/>
      <c r="AU2266" s="27"/>
      <c r="AV2266" s="27"/>
      <c r="AW2266" s="27"/>
      <c r="AX2266" s="129" t="s">
        <v>4770</v>
      </c>
      <c r="AY2266" s="27"/>
      <c r="AZ2266" s="27"/>
      <c r="BA2266" s="27"/>
      <c r="BB2266" s="27"/>
      <c r="BC2266" s="27"/>
      <c r="BD2266" s="27"/>
      <c r="BE2266" s="27"/>
      <c r="BF2266" s="27"/>
      <c r="BG2266" s="27"/>
      <c r="BM2266" s="131"/>
      <c r="BN2266" s="131"/>
    </row>
    <row r="2267" spans="1:68" x14ac:dyDescent="0.3">
      <c r="A2267" s="59"/>
      <c r="B2267" s="47"/>
      <c r="C2267" s="45">
        <v>1136704</v>
      </c>
      <c r="D2267" s="40">
        <v>1018112</v>
      </c>
      <c r="E2267" s="27"/>
      <c r="F2267" s="30" t="s">
        <v>5334</v>
      </c>
      <c r="G2267" s="29" t="s">
        <v>42</v>
      </c>
      <c r="H2267" s="148" t="s">
        <v>4781</v>
      </c>
      <c r="I2267" s="27"/>
      <c r="J2267" s="27"/>
      <c r="K2267" s="27"/>
      <c r="L2267" s="27"/>
      <c r="M2267" s="27"/>
      <c r="N2267" s="29">
        <f t="shared" si="488"/>
        <v>1018112</v>
      </c>
      <c r="O2267" s="29" t="str">
        <f t="shared" si="489"/>
        <v/>
      </c>
      <c r="P2267" s="29" t="str">
        <f t="shared" si="490"/>
        <v/>
      </c>
      <c r="Q2267" s="29" t="str">
        <f t="shared" si="491"/>
        <v/>
      </c>
      <c r="R2267" s="29" t="str">
        <f t="shared" si="492"/>
        <v/>
      </c>
      <c r="S2267" s="29" t="str">
        <f t="shared" si="493"/>
        <v/>
      </c>
      <c r="T2267" s="29" t="str">
        <f t="shared" si="494"/>
        <v/>
      </c>
      <c r="U2267" s="27"/>
      <c r="V2267" s="27"/>
      <c r="W2267" s="32" t="s">
        <v>3788</v>
      </c>
      <c r="X2267" s="29" t="s">
        <v>35</v>
      </c>
      <c r="Y2267" s="27"/>
      <c r="Z2267" s="33">
        <v>11187</v>
      </c>
      <c r="AA2267" s="27"/>
      <c r="AB2267" s="33" t="str">
        <f t="shared" si="486"/>
        <v>По запросу</v>
      </c>
      <c r="AC2267" s="27"/>
      <c r="AD2267" s="145">
        <f t="shared" si="487"/>
        <v>9322.5</v>
      </c>
      <c r="AE2267" s="27"/>
      <c r="AF2267" s="27"/>
      <c r="AG2267" s="27"/>
      <c r="AH2267" s="27"/>
      <c r="AI2267" s="29">
        <v>2.2599999999999998</v>
      </c>
      <c r="AJ2267" s="29">
        <v>5.1839999999999997E-2</v>
      </c>
      <c r="AK2267" s="29">
        <v>0</v>
      </c>
      <c r="AL2267" s="27"/>
      <c r="AM2267" s="158" t="s">
        <v>28</v>
      </c>
      <c r="AN2267" s="158" t="s">
        <v>28</v>
      </c>
      <c r="AO2267" s="158" t="s">
        <v>28</v>
      </c>
      <c r="AP2267" s="29">
        <v>1</v>
      </c>
      <c r="AQ2267" s="29"/>
      <c r="AR2267" s="29"/>
      <c r="AS2267" s="29"/>
      <c r="AT2267" s="27"/>
      <c r="AU2267" s="27"/>
      <c r="AV2267" s="27"/>
      <c r="AW2267" s="27"/>
      <c r="AX2267" s="129" t="s">
        <v>4770</v>
      </c>
      <c r="AY2267" s="27"/>
      <c r="AZ2267" s="27"/>
      <c r="BA2267" s="27"/>
      <c r="BB2267" s="27"/>
      <c r="BC2267" s="27"/>
      <c r="BD2267" s="27"/>
      <c r="BE2267" s="27"/>
      <c r="BF2267" s="27"/>
      <c r="BG2267" s="27"/>
      <c r="BM2267" s="131"/>
      <c r="BN2267" s="131"/>
    </row>
    <row r="2268" spans="1:68" x14ac:dyDescent="0.3">
      <c r="A2268" s="59"/>
      <c r="B2268" s="47"/>
      <c r="C2268" s="45">
        <v>1136705</v>
      </c>
      <c r="D2268" s="40">
        <v>1018113</v>
      </c>
      <c r="E2268" s="27"/>
      <c r="F2268" s="30" t="s">
        <v>5335</v>
      </c>
      <c r="G2268" s="29" t="s">
        <v>42</v>
      </c>
      <c r="H2268" s="148" t="s">
        <v>4781</v>
      </c>
      <c r="I2268" s="27"/>
      <c r="J2268" s="27"/>
      <c r="K2268" s="27"/>
      <c r="L2268" s="27"/>
      <c r="M2268" s="27"/>
      <c r="N2268" s="29">
        <f t="shared" si="488"/>
        <v>1018113</v>
      </c>
      <c r="O2268" s="29" t="str">
        <f t="shared" si="489"/>
        <v/>
      </c>
      <c r="P2268" s="29" t="str">
        <f t="shared" si="490"/>
        <v/>
      </c>
      <c r="Q2268" s="29" t="str">
        <f t="shared" si="491"/>
        <v/>
      </c>
      <c r="R2268" s="29" t="str">
        <f t="shared" si="492"/>
        <v/>
      </c>
      <c r="S2268" s="29" t="str">
        <f t="shared" si="493"/>
        <v/>
      </c>
      <c r="T2268" s="29" t="str">
        <f t="shared" si="494"/>
        <v/>
      </c>
      <c r="U2268" s="27"/>
      <c r="V2268" s="27"/>
      <c r="W2268" s="32" t="s">
        <v>3788</v>
      </c>
      <c r="X2268" s="29" t="s">
        <v>35</v>
      </c>
      <c r="Y2268" s="27"/>
      <c r="Z2268" s="33">
        <v>12914</v>
      </c>
      <c r="AA2268" s="27"/>
      <c r="AB2268" s="33" t="str">
        <f t="shared" si="486"/>
        <v>По запросу</v>
      </c>
      <c r="AC2268" s="27"/>
      <c r="AD2268" s="145">
        <f t="shared" si="487"/>
        <v>10761.666999999999</v>
      </c>
      <c r="AE2268" s="27"/>
      <c r="AF2268" s="27"/>
      <c r="AG2268" s="27"/>
      <c r="AH2268" s="27"/>
      <c r="AI2268" s="29">
        <v>2.56</v>
      </c>
      <c r="AJ2268" s="29">
        <v>5.1839999999999997E-2</v>
      </c>
      <c r="AK2268" s="29">
        <v>0</v>
      </c>
      <c r="AL2268" s="27"/>
      <c r="AM2268" s="158" t="s">
        <v>28</v>
      </c>
      <c r="AN2268" s="158" t="s">
        <v>28</v>
      </c>
      <c r="AO2268" s="158" t="s">
        <v>28</v>
      </c>
      <c r="AP2268" s="29">
        <v>1</v>
      </c>
      <c r="AQ2268" s="29"/>
      <c r="AR2268" s="29"/>
      <c r="AS2268" s="29"/>
      <c r="AT2268" s="27"/>
      <c r="AU2268" s="27"/>
      <c r="AV2268" s="27"/>
      <c r="AW2268" s="27"/>
      <c r="AX2268" s="129" t="s">
        <v>4770</v>
      </c>
      <c r="AY2268" s="27"/>
      <c r="AZ2268" s="27"/>
      <c r="BA2268" s="27"/>
      <c r="BB2268" s="27"/>
      <c r="BC2268" s="27"/>
      <c r="BD2268" s="27"/>
      <c r="BE2268" s="27"/>
      <c r="BF2268" s="27"/>
      <c r="BG2268" s="27"/>
      <c r="BM2268" s="131"/>
      <c r="BN2268" s="131"/>
    </row>
    <row r="2269" spans="1:68" x14ac:dyDescent="0.3">
      <c r="A2269" s="59"/>
      <c r="B2269" s="47"/>
      <c r="C2269" s="45">
        <v>1136706</v>
      </c>
      <c r="D2269" s="40">
        <v>1018114</v>
      </c>
      <c r="E2269" s="27"/>
      <c r="F2269" s="30" t="s">
        <v>5336</v>
      </c>
      <c r="G2269" s="29" t="s">
        <v>42</v>
      </c>
      <c r="H2269" s="148" t="s">
        <v>4781</v>
      </c>
      <c r="I2269" s="27"/>
      <c r="J2269" s="27"/>
      <c r="K2269" s="27"/>
      <c r="L2269" s="27"/>
      <c r="M2269" s="27"/>
      <c r="N2269" s="29">
        <f t="shared" si="488"/>
        <v>1018114</v>
      </c>
      <c r="O2269" s="29" t="str">
        <f t="shared" si="489"/>
        <v/>
      </c>
      <c r="P2269" s="29" t="str">
        <f t="shared" si="490"/>
        <v/>
      </c>
      <c r="Q2269" s="29" t="str">
        <f t="shared" si="491"/>
        <v/>
      </c>
      <c r="R2269" s="29" t="str">
        <f t="shared" si="492"/>
        <v/>
      </c>
      <c r="S2269" s="29" t="str">
        <f t="shared" si="493"/>
        <v/>
      </c>
      <c r="T2269" s="29" t="str">
        <f t="shared" si="494"/>
        <v/>
      </c>
      <c r="U2269" s="27"/>
      <c r="V2269" s="27"/>
      <c r="W2269" s="32" t="s">
        <v>3788</v>
      </c>
      <c r="X2269" s="29" t="s">
        <v>35</v>
      </c>
      <c r="Y2269" s="27"/>
      <c r="Z2269" s="33">
        <v>17259</v>
      </c>
      <c r="AA2269" s="27"/>
      <c r="AB2269" s="33" t="str">
        <f t="shared" si="486"/>
        <v>По запросу</v>
      </c>
      <c r="AC2269" s="27"/>
      <c r="AD2269" s="145">
        <f t="shared" si="487"/>
        <v>14382.5</v>
      </c>
      <c r="AE2269" s="27"/>
      <c r="AF2269" s="27"/>
      <c r="AG2269" s="27"/>
      <c r="AH2269" s="27"/>
      <c r="AI2269" s="29">
        <v>3.74</v>
      </c>
      <c r="AJ2269" s="29">
        <v>8.0640000000000003E-2</v>
      </c>
      <c r="AK2269" s="29">
        <v>0</v>
      </c>
      <c r="AL2269" s="27"/>
      <c r="AM2269" s="158" t="s">
        <v>28</v>
      </c>
      <c r="AN2269" s="158" t="s">
        <v>28</v>
      </c>
      <c r="AO2269" s="158" t="s">
        <v>28</v>
      </c>
      <c r="AP2269" s="29">
        <v>1</v>
      </c>
      <c r="AQ2269" s="29"/>
      <c r="AR2269" s="29"/>
      <c r="AS2269" s="29"/>
      <c r="AT2269" s="27"/>
      <c r="AU2269" s="27"/>
      <c r="AV2269" s="27"/>
      <c r="AW2269" s="27"/>
      <c r="AX2269" s="129" t="s">
        <v>4770</v>
      </c>
      <c r="AY2269" s="27"/>
      <c r="AZ2269" s="27"/>
      <c r="BA2269" s="27"/>
      <c r="BB2269" s="27"/>
      <c r="BC2269" s="27"/>
      <c r="BD2269" s="27"/>
      <c r="BE2269" s="27"/>
      <c r="BF2269" s="27"/>
      <c r="BG2269" s="27"/>
      <c r="BM2269" s="131"/>
      <c r="BN2269" s="131"/>
    </row>
    <row r="2270" spans="1:68" x14ac:dyDescent="0.3">
      <c r="A2270" s="59"/>
      <c r="B2270" s="47"/>
      <c r="C2270" s="45">
        <v>1136707</v>
      </c>
      <c r="D2270" s="40">
        <v>1018115</v>
      </c>
      <c r="E2270" s="27"/>
      <c r="F2270" s="30" t="s">
        <v>5337</v>
      </c>
      <c r="G2270" s="29" t="s">
        <v>42</v>
      </c>
      <c r="H2270" s="148" t="s">
        <v>4781</v>
      </c>
      <c r="I2270" s="27"/>
      <c r="J2270" s="27"/>
      <c r="K2270" s="27"/>
      <c r="L2270" s="27"/>
      <c r="M2270" s="27"/>
      <c r="N2270" s="29">
        <f t="shared" si="488"/>
        <v>1018115</v>
      </c>
      <c r="O2270" s="29" t="str">
        <f t="shared" si="489"/>
        <v/>
      </c>
      <c r="P2270" s="29" t="str">
        <f t="shared" si="490"/>
        <v/>
      </c>
      <c r="Q2270" s="29" t="str">
        <f t="shared" si="491"/>
        <v/>
      </c>
      <c r="R2270" s="29" t="str">
        <f t="shared" si="492"/>
        <v/>
      </c>
      <c r="S2270" s="29" t="str">
        <f t="shared" si="493"/>
        <v/>
      </c>
      <c r="T2270" s="29" t="str">
        <f t="shared" si="494"/>
        <v/>
      </c>
      <c r="U2270" s="27"/>
      <c r="V2270" s="27"/>
      <c r="W2270" s="32" t="s">
        <v>3788</v>
      </c>
      <c r="X2270" s="29" t="s">
        <v>35</v>
      </c>
      <c r="Y2270" s="27"/>
      <c r="Z2270" s="33">
        <v>19057</v>
      </c>
      <c r="AA2270" s="27"/>
      <c r="AB2270" s="33" t="str">
        <f t="shared" si="486"/>
        <v>По запросу</v>
      </c>
      <c r="AC2270" s="27"/>
      <c r="AD2270" s="145">
        <f t="shared" si="487"/>
        <v>15880.833000000001</v>
      </c>
      <c r="AE2270" s="27"/>
      <c r="AF2270" s="27"/>
      <c r="AG2270" s="27"/>
      <c r="AH2270" s="27"/>
      <c r="AI2270" s="29">
        <v>4.2</v>
      </c>
      <c r="AJ2270" s="29">
        <v>8.0640000000000003E-2</v>
      </c>
      <c r="AK2270" s="29">
        <v>0</v>
      </c>
      <c r="AL2270" s="27"/>
      <c r="AM2270" s="158" t="s">
        <v>28</v>
      </c>
      <c r="AN2270" s="158" t="s">
        <v>28</v>
      </c>
      <c r="AO2270" s="158" t="s">
        <v>28</v>
      </c>
      <c r="AP2270" s="29">
        <v>1</v>
      </c>
      <c r="AQ2270" s="29"/>
      <c r="AR2270" s="29"/>
      <c r="AS2270" s="29"/>
      <c r="AT2270" s="27"/>
      <c r="AU2270" s="27"/>
      <c r="AV2270" s="27"/>
      <c r="AW2270" s="27"/>
      <c r="AX2270" s="129" t="s">
        <v>4770</v>
      </c>
      <c r="AY2270" s="27"/>
      <c r="AZ2270" s="27"/>
      <c r="BA2270" s="27"/>
      <c r="BB2270" s="27"/>
      <c r="BC2270" s="27"/>
      <c r="BD2270" s="27"/>
      <c r="BE2270" s="27"/>
      <c r="BF2270" s="27"/>
      <c r="BG2270" s="27"/>
      <c r="BM2270" s="131"/>
      <c r="BN2270" s="131"/>
    </row>
    <row r="2271" spans="1:68" x14ac:dyDescent="0.3">
      <c r="A2271" s="59"/>
      <c r="B2271" s="47"/>
      <c r="C2271" s="45">
        <v>1136708</v>
      </c>
      <c r="D2271" s="40">
        <v>1018116</v>
      </c>
      <c r="E2271" s="27"/>
      <c r="F2271" s="30" t="s">
        <v>5338</v>
      </c>
      <c r="G2271" s="29" t="s">
        <v>42</v>
      </c>
      <c r="H2271" s="148" t="s">
        <v>4781</v>
      </c>
      <c r="I2271" s="27"/>
      <c r="J2271" s="27"/>
      <c r="K2271" s="27"/>
      <c r="L2271" s="27"/>
      <c r="M2271" s="27"/>
      <c r="N2271" s="29">
        <f t="shared" si="488"/>
        <v>1018116</v>
      </c>
      <c r="O2271" s="29" t="str">
        <f t="shared" si="489"/>
        <v/>
      </c>
      <c r="P2271" s="29" t="str">
        <f t="shared" si="490"/>
        <v/>
      </c>
      <c r="Q2271" s="29" t="str">
        <f t="shared" si="491"/>
        <v/>
      </c>
      <c r="R2271" s="29" t="str">
        <f t="shared" si="492"/>
        <v/>
      </c>
      <c r="S2271" s="29" t="str">
        <f t="shared" si="493"/>
        <v/>
      </c>
      <c r="T2271" s="29" t="str">
        <f t="shared" si="494"/>
        <v/>
      </c>
      <c r="U2271" s="27"/>
      <c r="V2271" s="27"/>
      <c r="W2271" s="32" t="s">
        <v>3788</v>
      </c>
      <c r="X2271" s="29" t="s">
        <v>35</v>
      </c>
      <c r="Y2271" s="27"/>
      <c r="Z2271" s="33">
        <v>22321</v>
      </c>
      <c r="AA2271" s="27"/>
      <c r="AB2271" s="33" t="str">
        <f t="shared" si="486"/>
        <v>По запросу</v>
      </c>
      <c r="AC2271" s="27"/>
      <c r="AD2271" s="145">
        <f t="shared" si="487"/>
        <v>18600.832999999999</v>
      </c>
      <c r="AE2271" s="27"/>
      <c r="AF2271" s="27"/>
      <c r="AG2271" s="27"/>
      <c r="AH2271" s="27"/>
      <c r="AI2271" s="29">
        <v>5.24</v>
      </c>
      <c r="AJ2271" s="29">
        <v>8.0640000000000003E-2</v>
      </c>
      <c r="AK2271" s="29">
        <v>0</v>
      </c>
      <c r="AL2271" s="27"/>
      <c r="AM2271" s="158" t="s">
        <v>28</v>
      </c>
      <c r="AN2271" s="158" t="s">
        <v>28</v>
      </c>
      <c r="AO2271" s="158" t="s">
        <v>28</v>
      </c>
      <c r="AP2271" s="29">
        <v>1</v>
      </c>
      <c r="AQ2271" s="29"/>
      <c r="AR2271" s="29"/>
      <c r="AS2271" s="29"/>
      <c r="AT2271" s="27"/>
      <c r="AU2271" s="27"/>
      <c r="AV2271" s="27"/>
      <c r="AW2271" s="27"/>
      <c r="AX2271" s="129" t="s">
        <v>4770</v>
      </c>
      <c r="AY2271" s="27"/>
      <c r="AZ2271" s="27"/>
      <c r="BA2271" s="27"/>
      <c r="BB2271" s="27"/>
      <c r="BC2271" s="27"/>
      <c r="BD2271" s="27"/>
      <c r="BE2271" s="27"/>
      <c r="BF2271" s="27"/>
      <c r="BG2271" s="27"/>
      <c r="BM2271" s="131"/>
      <c r="BN2271" s="131"/>
    </row>
    <row r="2272" spans="1:68" x14ac:dyDescent="0.3">
      <c r="A2272" s="59"/>
      <c r="B2272" s="47"/>
      <c r="C2272" s="45">
        <v>1136709</v>
      </c>
      <c r="D2272" s="63"/>
      <c r="E2272" s="166"/>
      <c r="F2272" s="31" t="s">
        <v>5702</v>
      </c>
      <c r="G2272" s="29" t="s">
        <v>39</v>
      </c>
      <c r="H2272" s="157" t="s">
        <v>4781</v>
      </c>
      <c r="I2272" s="148"/>
      <c r="J2272" s="147"/>
      <c r="K2272" s="148"/>
      <c r="L2272" s="148"/>
      <c r="M2272" s="147"/>
      <c r="N2272" s="29" t="str">
        <f t="shared" si="488"/>
        <v/>
      </c>
      <c r="O2272" s="29" t="str">
        <f t="shared" si="489"/>
        <v/>
      </c>
      <c r="P2272" s="29" t="str">
        <f t="shared" si="490"/>
        <v/>
      </c>
      <c r="Q2272" s="29" t="str">
        <f t="shared" si="491"/>
        <v/>
      </c>
      <c r="R2272" s="29" t="str">
        <f t="shared" si="492"/>
        <v/>
      </c>
      <c r="S2272" s="29" t="str">
        <f t="shared" si="493"/>
        <v/>
      </c>
      <c r="T2272" s="29" t="str">
        <f t="shared" si="494"/>
        <v/>
      </c>
      <c r="U2272" s="29"/>
      <c r="V2272" s="29"/>
      <c r="W2272" s="32" t="s">
        <v>1615</v>
      </c>
      <c r="X2272" s="29" t="s">
        <v>35</v>
      </c>
      <c r="Y2272" s="146"/>
      <c r="Z2272" s="33">
        <v>5990</v>
      </c>
      <c r="AA2272" s="34"/>
      <c r="AB2272" s="33">
        <f t="shared" si="486"/>
        <v>5990</v>
      </c>
      <c r="AC2272" s="34"/>
      <c r="AD2272" s="145">
        <f t="shared" si="487"/>
        <v>4991.6670000000004</v>
      </c>
      <c r="AE2272" s="105"/>
      <c r="AF2272" s="34"/>
      <c r="AG2272" s="34"/>
      <c r="AH2272" s="34"/>
      <c r="AI2272" s="29"/>
      <c r="AJ2272" s="29"/>
      <c r="AK2272" s="29">
        <v>0</v>
      </c>
      <c r="AL2272" s="29">
        <v>0</v>
      </c>
      <c r="AM2272" s="158" t="s">
        <v>28</v>
      </c>
      <c r="AN2272" s="158" t="s">
        <v>28</v>
      </c>
      <c r="AO2272" s="158" t="s">
        <v>28</v>
      </c>
      <c r="AP2272" s="29">
        <v>1</v>
      </c>
      <c r="AQ2272" s="29"/>
      <c r="AR2272" s="29"/>
      <c r="AS2272" s="29"/>
      <c r="AT2272" s="29"/>
      <c r="AU2272" s="144"/>
      <c r="AV2272" s="36"/>
      <c r="AW2272" s="102"/>
      <c r="AX2272" s="129" t="s">
        <v>4770</v>
      </c>
      <c r="AY2272" s="27"/>
      <c r="AZ2272" s="27"/>
      <c r="BA2272" s="27"/>
      <c r="BB2272" s="27"/>
      <c r="BC2272" s="27"/>
      <c r="BD2272" s="27"/>
      <c r="BE2272" s="27"/>
      <c r="BF2272" s="27"/>
      <c r="BG2272" s="27"/>
      <c r="BM2272" s="131"/>
      <c r="BN2272" s="131"/>
    </row>
    <row r="2273" spans="1:66" x14ac:dyDescent="0.3">
      <c r="A2273" s="59"/>
      <c r="B2273" s="47"/>
      <c r="C2273" s="45">
        <v>1136710</v>
      </c>
      <c r="D2273" s="63"/>
      <c r="E2273" s="166"/>
      <c r="F2273" s="31" t="s">
        <v>5703</v>
      </c>
      <c r="G2273" s="29" t="s">
        <v>39</v>
      </c>
      <c r="H2273" s="157" t="s">
        <v>4781</v>
      </c>
      <c r="I2273" s="148"/>
      <c r="J2273" s="147"/>
      <c r="K2273" s="148"/>
      <c r="L2273" s="148"/>
      <c r="M2273" s="147"/>
      <c r="N2273" s="29" t="str">
        <f t="shared" si="488"/>
        <v/>
      </c>
      <c r="O2273" s="29" t="str">
        <f t="shared" si="489"/>
        <v/>
      </c>
      <c r="P2273" s="29" t="str">
        <f t="shared" si="490"/>
        <v/>
      </c>
      <c r="Q2273" s="29" t="str">
        <f t="shared" si="491"/>
        <v/>
      </c>
      <c r="R2273" s="29" t="str">
        <f t="shared" si="492"/>
        <v/>
      </c>
      <c r="S2273" s="29" t="str">
        <f t="shared" si="493"/>
        <v/>
      </c>
      <c r="T2273" s="29" t="str">
        <f t="shared" si="494"/>
        <v/>
      </c>
      <c r="U2273" s="29"/>
      <c r="V2273" s="29"/>
      <c r="W2273" s="32" t="s">
        <v>1615</v>
      </c>
      <c r="X2273" s="29" t="s">
        <v>35</v>
      </c>
      <c r="Y2273" s="146"/>
      <c r="Z2273" s="33">
        <v>6490</v>
      </c>
      <c r="AA2273" s="34"/>
      <c r="AB2273" s="33">
        <f t="shared" si="486"/>
        <v>6490</v>
      </c>
      <c r="AC2273" s="34"/>
      <c r="AD2273" s="145">
        <f t="shared" si="487"/>
        <v>5408.3329999999996</v>
      </c>
      <c r="AE2273" s="105"/>
      <c r="AF2273" s="34"/>
      <c r="AG2273" s="34"/>
      <c r="AH2273" s="34"/>
      <c r="AI2273" s="29"/>
      <c r="AJ2273" s="29"/>
      <c r="AK2273" s="29">
        <v>0</v>
      </c>
      <c r="AL2273" s="29">
        <v>0</v>
      </c>
      <c r="AM2273" s="158" t="s">
        <v>28</v>
      </c>
      <c r="AN2273" s="158" t="s">
        <v>28</v>
      </c>
      <c r="AO2273" s="158" t="s">
        <v>28</v>
      </c>
      <c r="AP2273" s="29">
        <v>1</v>
      </c>
      <c r="AQ2273" s="29"/>
      <c r="AR2273" s="29"/>
      <c r="AS2273" s="29"/>
      <c r="AT2273" s="29"/>
      <c r="AU2273" s="144"/>
      <c r="AV2273" s="36"/>
      <c r="AW2273" s="102"/>
      <c r="AX2273" s="129" t="s">
        <v>4770</v>
      </c>
      <c r="AY2273" s="27"/>
      <c r="AZ2273" s="27"/>
      <c r="BA2273" s="27"/>
      <c r="BB2273" s="27"/>
      <c r="BC2273" s="27"/>
      <c r="BD2273" s="27"/>
      <c r="BE2273" s="27"/>
      <c r="BF2273" s="27"/>
      <c r="BG2273" s="27"/>
      <c r="BM2273" s="131"/>
      <c r="BN2273" s="131"/>
    </row>
    <row r="2274" spans="1:66" x14ac:dyDescent="0.3">
      <c r="A2274" s="59"/>
      <c r="B2274" s="47"/>
      <c r="C2274" s="45">
        <v>1136711</v>
      </c>
      <c r="D2274" s="40">
        <v>1045877</v>
      </c>
      <c r="E2274" s="27"/>
      <c r="F2274" s="30" t="s">
        <v>5699</v>
      </c>
      <c r="G2274" s="29" t="s">
        <v>31</v>
      </c>
      <c r="H2274" s="148" t="s">
        <v>4781</v>
      </c>
      <c r="I2274" s="27"/>
      <c r="J2274" s="27"/>
      <c r="K2274" s="27"/>
      <c r="L2274" s="27"/>
      <c r="M2274" s="27"/>
      <c r="N2274" s="29">
        <f t="shared" si="488"/>
        <v>1045877</v>
      </c>
      <c r="O2274" s="29" t="str">
        <f t="shared" si="489"/>
        <v/>
      </c>
      <c r="P2274" s="29" t="str">
        <f t="shared" si="490"/>
        <v/>
      </c>
      <c r="Q2274" s="29" t="str">
        <f t="shared" si="491"/>
        <v/>
      </c>
      <c r="R2274" s="29" t="str">
        <f t="shared" si="492"/>
        <v/>
      </c>
      <c r="S2274" s="29" t="str">
        <f t="shared" si="493"/>
        <v/>
      </c>
      <c r="T2274" s="29" t="str">
        <f t="shared" si="494"/>
        <v/>
      </c>
      <c r="U2274" s="27"/>
      <c r="V2274" s="27"/>
      <c r="W2274" s="32" t="s">
        <v>1615</v>
      </c>
      <c r="X2274" s="29" t="s">
        <v>35</v>
      </c>
      <c r="Y2274" s="27"/>
      <c r="Z2274" s="33">
        <v>11290</v>
      </c>
      <c r="AA2274" s="27"/>
      <c r="AB2274" s="33">
        <f t="shared" si="486"/>
        <v>11290</v>
      </c>
      <c r="AC2274" s="27"/>
      <c r="AD2274" s="145">
        <f t="shared" si="487"/>
        <v>9408.3330000000005</v>
      </c>
      <c r="AE2274" s="27"/>
      <c r="AF2274" s="27"/>
      <c r="AG2274" s="27"/>
      <c r="AH2274" s="27"/>
      <c r="AI2274" s="29">
        <v>2.4</v>
      </c>
      <c r="AJ2274" s="29">
        <v>5.7000000000000002E-2</v>
      </c>
      <c r="AK2274" s="29">
        <v>0</v>
      </c>
      <c r="AL2274" s="27"/>
      <c r="AM2274" s="158" t="s">
        <v>28</v>
      </c>
      <c r="AN2274" s="158" t="s">
        <v>28</v>
      </c>
      <c r="AO2274" s="158" t="s">
        <v>28</v>
      </c>
      <c r="AP2274" s="29">
        <v>1</v>
      </c>
      <c r="AQ2274" s="29"/>
      <c r="AR2274" s="29"/>
      <c r="AS2274" s="29"/>
      <c r="AT2274" s="27"/>
      <c r="AU2274" s="27"/>
      <c r="AV2274" s="27"/>
      <c r="AW2274" s="27"/>
      <c r="AX2274" s="129" t="s">
        <v>4770</v>
      </c>
      <c r="AY2274" s="27"/>
      <c r="AZ2274" s="27"/>
      <c r="BA2274" s="27"/>
      <c r="BB2274" s="27"/>
      <c r="BC2274" s="27"/>
      <c r="BD2274" s="27"/>
      <c r="BE2274" s="27"/>
      <c r="BF2274" s="27"/>
      <c r="BG2274" s="27"/>
      <c r="BM2274" s="131"/>
      <c r="BN2274" s="131"/>
    </row>
    <row r="2275" spans="1:66" x14ac:dyDescent="0.3">
      <c r="A2275" s="59"/>
      <c r="B2275" s="47"/>
      <c r="C2275" s="45">
        <v>1136712</v>
      </c>
      <c r="D2275" s="40">
        <v>1045878</v>
      </c>
      <c r="E2275" s="27"/>
      <c r="F2275" s="30" t="s">
        <v>5700</v>
      </c>
      <c r="G2275" s="29" t="s">
        <v>31</v>
      </c>
      <c r="H2275" s="148" t="s">
        <v>4781</v>
      </c>
      <c r="I2275" s="27"/>
      <c r="J2275" s="27"/>
      <c r="K2275" s="27"/>
      <c r="L2275" s="27"/>
      <c r="M2275" s="27"/>
      <c r="N2275" s="29">
        <f t="shared" si="488"/>
        <v>1045878</v>
      </c>
      <c r="O2275" s="29" t="str">
        <f t="shared" si="489"/>
        <v/>
      </c>
      <c r="P2275" s="29" t="str">
        <f t="shared" si="490"/>
        <v/>
      </c>
      <c r="Q2275" s="29" t="str">
        <f t="shared" si="491"/>
        <v/>
      </c>
      <c r="R2275" s="29" t="str">
        <f t="shared" si="492"/>
        <v/>
      </c>
      <c r="S2275" s="29" t="str">
        <f t="shared" si="493"/>
        <v/>
      </c>
      <c r="T2275" s="29" t="str">
        <f t="shared" si="494"/>
        <v/>
      </c>
      <c r="U2275" s="27"/>
      <c r="V2275" s="27"/>
      <c r="W2275" s="32" t="s">
        <v>3788</v>
      </c>
      <c r="X2275" s="29" t="s">
        <v>35</v>
      </c>
      <c r="Y2275" s="27"/>
      <c r="Z2275" s="33">
        <v>13197</v>
      </c>
      <c r="AA2275" s="27"/>
      <c r="AB2275" s="33" t="str">
        <f t="shared" si="486"/>
        <v>По запросу</v>
      </c>
      <c r="AC2275" s="27"/>
      <c r="AD2275" s="145">
        <f t="shared" si="487"/>
        <v>10997.5</v>
      </c>
      <c r="AE2275" s="27"/>
      <c r="AF2275" s="27"/>
      <c r="AG2275" s="27"/>
      <c r="AH2275" s="27"/>
      <c r="AI2275" s="29">
        <v>2</v>
      </c>
      <c r="AJ2275" s="29">
        <v>4.3999999999999997E-2</v>
      </c>
      <c r="AK2275" s="29">
        <v>0</v>
      </c>
      <c r="AL2275" s="27"/>
      <c r="AM2275" s="158" t="s">
        <v>28</v>
      </c>
      <c r="AN2275" s="158" t="s">
        <v>28</v>
      </c>
      <c r="AO2275" s="158" t="s">
        <v>28</v>
      </c>
      <c r="AP2275" s="29">
        <v>1</v>
      </c>
      <c r="AQ2275" s="29"/>
      <c r="AR2275" s="29"/>
      <c r="AS2275" s="29"/>
      <c r="AT2275" s="27"/>
      <c r="AU2275" s="27"/>
      <c r="AV2275" s="27"/>
      <c r="AW2275" s="27"/>
      <c r="AX2275" s="129" t="s">
        <v>4770</v>
      </c>
      <c r="AY2275" s="27"/>
      <c r="AZ2275" s="27"/>
      <c r="BA2275" s="27"/>
      <c r="BB2275" s="27"/>
      <c r="BC2275" s="27"/>
      <c r="BD2275" s="27"/>
      <c r="BE2275" s="27"/>
      <c r="BF2275" s="27"/>
      <c r="BG2275" s="27"/>
      <c r="BM2275" s="131"/>
      <c r="BN2275" s="131"/>
    </row>
    <row r="2276" spans="1:66" x14ac:dyDescent="0.3">
      <c r="A2276" s="59"/>
      <c r="B2276" s="47"/>
      <c r="C2276" s="45">
        <v>1136713</v>
      </c>
      <c r="D2276" s="40">
        <v>1045879</v>
      </c>
      <c r="E2276" s="27"/>
      <c r="F2276" s="30" t="s">
        <v>5701</v>
      </c>
      <c r="G2276" s="29" t="s">
        <v>31</v>
      </c>
      <c r="H2276" s="148" t="s">
        <v>4781</v>
      </c>
      <c r="I2276" s="27"/>
      <c r="J2276" s="27"/>
      <c r="K2276" s="27"/>
      <c r="L2276" s="27"/>
      <c r="M2276" s="27"/>
      <c r="N2276" s="29">
        <f t="shared" si="488"/>
        <v>1045879</v>
      </c>
      <c r="O2276" s="29" t="str">
        <f t="shared" si="489"/>
        <v/>
      </c>
      <c r="P2276" s="29" t="str">
        <f t="shared" si="490"/>
        <v/>
      </c>
      <c r="Q2276" s="29" t="str">
        <f t="shared" si="491"/>
        <v/>
      </c>
      <c r="R2276" s="29" t="str">
        <f t="shared" si="492"/>
        <v/>
      </c>
      <c r="S2276" s="29" t="str">
        <f t="shared" si="493"/>
        <v/>
      </c>
      <c r="T2276" s="29" t="str">
        <f t="shared" si="494"/>
        <v/>
      </c>
      <c r="U2276" s="27"/>
      <c r="V2276" s="27"/>
      <c r="W2276" s="32" t="s">
        <v>3788</v>
      </c>
      <c r="X2276" s="29" t="s">
        <v>35</v>
      </c>
      <c r="Y2276" s="27"/>
      <c r="Z2276" s="33">
        <v>15219</v>
      </c>
      <c r="AA2276" s="27"/>
      <c r="AB2276" s="33" t="str">
        <f t="shared" si="486"/>
        <v>По запросу</v>
      </c>
      <c r="AC2276" s="27"/>
      <c r="AD2276" s="145">
        <f t="shared" si="487"/>
        <v>12682.5</v>
      </c>
      <c r="AE2276" s="27"/>
      <c r="AF2276" s="27"/>
      <c r="AG2276" s="27"/>
      <c r="AH2276" s="27"/>
      <c r="AI2276" s="29">
        <v>3.2</v>
      </c>
      <c r="AJ2276" s="29">
        <v>5.7000000000000002E-2</v>
      </c>
      <c r="AK2276" s="29">
        <v>0</v>
      </c>
      <c r="AL2276" s="27"/>
      <c r="AM2276" s="158" t="s">
        <v>28</v>
      </c>
      <c r="AN2276" s="158" t="s">
        <v>28</v>
      </c>
      <c r="AO2276" s="158" t="s">
        <v>28</v>
      </c>
      <c r="AP2276" s="29">
        <v>1</v>
      </c>
      <c r="AQ2276" s="29"/>
      <c r="AR2276" s="29"/>
      <c r="AS2276" s="29"/>
      <c r="AT2276" s="27"/>
      <c r="AU2276" s="27"/>
      <c r="AV2276" s="27"/>
      <c r="AW2276" s="27"/>
      <c r="AX2276" s="129" t="s">
        <v>4770</v>
      </c>
      <c r="AY2276" s="27"/>
      <c r="AZ2276" s="27"/>
      <c r="BA2276" s="27"/>
      <c r="BB2276" s="27"/>
      <c r="BC2276" s="27"/>
      <c r="BD2276" s="27"/>
      <c r="BE2276" s="27"/>
      <c r="BF2276" s="27"/>
      <c r="BG2276" s="27"/>
      <c r="BM2276" s="131"/>
      <c r="BN2276" s="131"/>
    </row>
    <row r="2277" spans="1:66" x14ac:dyDescent="0.3">
      <c r="A2277" s="59"/>
      <c r="B2277" s="47"/>
      <c r="C2277" s="45">
        <v>1136714</v>
      </c>
      <c r="D2277" s="40">
        <v>1061041</v>
      </c>
      <c r="E2277" s="27"/>
      <c r="F2277" s="30" t="s">
        <v>5339</v>
      </c>
      <c r="G2277" s="29" t="s">
        <v>31</v>
      </c>
      <c r="H2277" s="148" t="s">
        <v>4781</v>
      </c>
      <c r="I2277" s="27"/>
      <c r="J2277" s="27"/>
      <c r="K2277" s="27"/>
      <c r="L2277" s="27"/>
      <c r="M2277" s="27"/>
      <c r="N2277" s="29">
        <f t="shared" si="488"/>
        <v>1061041</v>
      </c>
      <c r="O2277" s="29" t="str">
        <f t="shared" si="489"/>
        <v/>
      </c>
      <c r="P2277" s="29" t="str">
        <f t="shared" si="490"/>
        <v/>
      </c>
      <c r="Q2277" s="29" t="str">
        <f t="shared" si="491"/>
        <v/>
      </c>
      <c r="R2277" s="29" t="str">
        <f t="shared" si="492"/>
        <v/>
      </c>
      <c r="S2277" s="29" t="str">
        <f t="shared" si="493"/>
        <v/>
      </c>
      <c r="T2277" s="29" t="str">
        <f t="shared" si="494"/>
        <v/>
      </c>
      <c r="U2277" s="27"/>
      <c r="V2277" s="27"/>
      <c r="W2277" s="32" t="s">
        <v>3788</v>
      </c>
      <c r="X2277" s="29" t="s">
        <v>35</v>
      </c>
      <c r="Y2277" s="27"/>
      <c r="Z2277" s="33">
        <v>20963</v>
      </c>
      <c r="AA2277" s="27"/>
      <c r="AB2277" s="33" t="str">
        <f t="shared" si="486"/>
        <v>По запросу</v>
      </c>
      <c r="AC2277" s="27"/>
      <c r="AD2277" s="145">
        <f t="shared" si="487"/>
        <v>17469.167000000001</v>
      </c>
      <c r="AE2277" s="27"/>
      <c r="AF2277" s="27"/>
      <c r="AG2277" s="27"/>
      <c r="AH2277" s="27"/>
      <c r="AI2277" s="29">
        <v>4.3</v>
      </c>
      <c r="AJ2277" s="29">
        <v>8.0640000000000003E-2</v>
      </c>
      <c r="AK2277" s="29">
        <v>0</v>
      </c>
      <c r="AL2277" s="27"/>
      <c r="AM2277" s="158" t="s">
        <v>28</v>
      </c>
      <c r="AN2277" s="158" t="s">
        <v>28</v>
      </c>
      <c r="AO2277" s="158" t="s">
        <v>28</v>
      </c>
      <c r="AP2277" s="29">
        <v>1</v>
      </c>
      <c r="AQ2277" s="29"/>
      <c r="AR2277" s="29"/>
      <c r="AS2277" s="29"/>
      <c r="AT2277" s="27"/>
      <c r="AU2277" s="27"/>
      <c r="AV2277" s="27"/>
      <c r="AW2277" s="27"/>
      <c r="AX2277" s="129" t="s">
        <v>4770</v>
      </c>
      <c r="AY2277" s="27"/>
      <c r="AZ2277" s="27"/>
      <c r="BA2277" s="27"/>
      <c r="BB2277" s="27"/>
      <c r="BC2277" s="27"/>
      <c r="BD2277" s="27"/>
      <c r="BE2277" s="27"/>
      <c r="BF2277" s="27"/>
      <c r="BG2277" s="27"/>
      <c r="BM2277" s="131"/>
      <c r="BN2277" s="131"/>
    </row>
    <row r="2278" spans="1:66" x14ac:dyDescent="0.3">
      <c r="A2278" s="59"/>
      <c r="B2278" s="47"/>
      <c r="C2278" s="45">
        <v>1136715</v>
      </c>
      <c r="D2278" s="40">
        <v>1061042</v>
      </c>
      <c r="E2278" s="27"/>
      <c r="F2278" s="30" t="s">
        <v>5340</v>
      </c>
      <c r="G2278" s="29" t="s">
        <v>31</v>
      </c>
      <c r="H2278" s="148" t="s">
        <v>4781</v>
      </c>
      <c r="I2278" s="27"/>
      <c r="J2278" s="27"/>
      <c r="K2278" s="27"/>
      <c r="L2278" s="27"/>
      <c r="M2278" s="27"/>
      <c r="N2278" s="29">
        <f t="shared" si="488"/>
        <v>1061042</v>
      </c>
      <c r="O2278" s="29" t="str">
        <f t="shared" si="489"/>
        <v/>
      </c>
      <c r="P2278" s="29" t="str">
        <f t="shared" si="490"/>
        <v/>
      </c>
      <c r="Q2278" s="29" t="str">
        <f t="shared" si="491"/>
        <v/>
      </c>
      <c r="R2278" s="29" t="str">
        <f t="shared" si="492"/>
        <v/>
      </c>
      <c r="S2278" s="29" t="str">
        <f t="shared" si="493"/>
        <v/>
      </c>
      <c r="T2278" s="29" t="str">
        <f t="shared" si="494"/>
        <v/>
      </c>
      <c r="U2278" s="27"/>
      <c r="V2278" s="27"/>
      <c r="W2278" s="32" t="s">
        <v>3788</v>
      </c>
      <c r="X2278" s="29" t="s">
        <v>35</v>
      </c>
      <c r="Y2278" s="27"/>
      <c r="Z2278" s="33">
        <v>23884</v>
      </c>
      <c r="AA2278" s="27"/>
      <c r="AB2278" s="33" t="str">
        <f t="shared" si="486"/>
        <v>По запросу</v>
      </c>
      <c r="AC2278" s="27"/>
      <c r="AD2278" s="145">
        <f t="shared" si="487"/>
        <v>19903.332999999999</v>
      </c>
      <c r="AE2278" s="27"/>
      <c r="AF2278" s="27"/>
      <c r="AG2278" s="27"/>
      <c r="AH2278" s="27"/>
      <c r="AI2278" s="29">
        <v>5</v>
      </c>
      <c r="AJ2278" s="29">
        <v>8.0640000000000003E-2</v>
      </c>
      <c r="AK2278" s="29">
        <v>0</v>
      </c>
      <c r="AL2278" s="27"/>
      <c r="AM2278" s="158" t="s">
        <v>28</v>
      </c>
      <c r="AN2278" s="158" t="s">
        <v>28</v>
      </c>
      <c r="AO2278" s="158" t="s">
        <v>28</v>
      </c>
      <c r="AP2278" s="29">
        <v>1</v>
      </c>
      <c r="AQ2278" s="29"/>
      <c r="AR2278" s="29"/>
      <c r="AS2278" s="29"/>
      <c r="AT2278" s="27"/>
      <c r="AU2278" s="27"/>
      <c r="AV2278" s="27"/>
      <c r="AW2278" s="27"/>
      <c r="AX2278" s="129" t="s">
        <v>4770</v>
      </c>
      <c r="AY2278" s="27"/>
      <c r="AZ2278" s="27"/>
      <c r="BA2278" s="27"/>
      <c r="BB2278" s="27"/>
      <c r="BC2278" s="27"/>
      <c r="BD2278" s="27"/>
      <c r="BE2278" s="27"/>
      <c r="BF2278" s="27"/>
      <c r="BG2278" s="27"/>
      <c r="BM2278" s="131"/>
      <c r="BN2278" s="131"/>
    </row>
    <row r="2279" spans="1:66" x14ac:dyDescent="0.3">
      <c r="A2279" s="59"/>
      <c r="B2279" s="47"/>
      <c r="C2279" s="45">
        <v>1136716</v>
      </c>
      <c r="D2279" s="40">
        <v>1061043</v>
      </c>
      <c r="E2279" s="27"/>
      <c r="F2279" s="30" t="s">
        <v>5341</v>
      </c>
      <c r="G2279" s="29" t="s">
        <v>31</v>
      </c>
      <c r="H2279" s="148" t="s">
        <v>4781</v>
      </c>
      <c r="I2279" s="27"/>
      <c r="J2279" s="27"/>
      <c r="K2279" s="27"/>
      <c r="L2279" s="27"/>
      <c r="M2279" s="27"/>
      <c r="N2279" s="29">
        <f t="shared" si="488"/>
        <v>1061043</v>
      </c>
      <c r="O2279" s="29" t="str">
        <f t="shared" si="489"/>
        <v/>
      </c>
      <c r="P2279" s="29" t="str">
        <f t="shared" si="490"/>
        <v/>
      </c>
      <c r="Q2279" s="29" t="str">
        <f t="shared" si="491"/>
        <v/>
      </c>
      <c r="R2279" s="29" t="str">
        <f t="shared" si="492"/>
        <v/>
      </c>
      <c r="S2279" s="29" t="str">
        <f t="shared" si="493"/>
        <v/>
      </c>
      <c r="T2279" s="29" t="str">
        <f t="shared" si="494"/>
        <v/>
      </c>
      <c r="U2279" s="27"/>
      <c r="V2279" s="27"/>
      <c r="W2279" s="32" t="s">
        <v>3788</v>
      </c>
      <c r="X2279" s="29" t="s">
        <v>35</v>
      </c>
      <c r="Y2279" s="27"/>
      <c r="Z2279" s="33">
        <v>28387</v>
      </c>
      <c r="AA2279" s="27"/>
      <c r="AB2279" s="33" t="str">
        <f t="shared" si="486"/>
        <v>По запросу</v>
      </c>
      <c r="AC2279" s="27"/>
      <c r="AD2279" s="145">
        <f t="shared" si="487"/>
        <v>23655.832999999999</v>
      </c>
      <c r="AE2279" s="27"/>
      <c r="AF2279" s="27"/>
      <c r="AG2279" s="27"/>
      <c r="AH2279" s="27"/>
      <c r="AI2279" s="29">
        <v>6.4</v>
      </c>
      <c r="AJ2279" s="29">
        <v>8.0640000000000003E-2</v>
      </c>
      <c r="AK2279" s="29">
        <v>0</v>
      </c>
      <c r="AL2279" s="27"/>
      <c r="AM2279" s="158" t="s">
        <v>28</v>
      </c>
      <c r="AN2279" s="158" t="s">
        <v>28</v>
      </c>
      <c r="AO2279" s="158" t="s">
        <v>28</v>
      </c>
      <c r="AP2279" s="29">
        <v>1</v>
      </c>
      <c r="AQ2279" s="29"/>
      <c r="AR2279" s="29"/>
      <c r="AS2279" s="29"/>
      <c r="AT2279" s="27"/>
      <c r="AU2279" s="27"/>
      <c r="AV2279" s="27"/>
      <c r="AW2279" s="27"/>
      <c r="AX2279" s="129" t="s">
        <v>4770</v>
      </c>
      <c r="AY2279" s="27"/>
      <c r="AZ2279" s="27"/>
      <c r="BA2279" s="27"/>
      <c r="BB2279" s="27"/>
      <c r="BC2279" s="27"/>
      <c r="BD2279" s="27"/>
      <c r="BE2279" s="27"/>
      <c r="BF2279" s="27"/>
      <c r="BG2279" s="27"/>
      <c r="BM2279" s="131"/>
      <c r="BN2279" s="131"/>
    </row>
    <row r="2280" spans="1:66" x14ac:dyDescent="0.3">
      <c r="A2280" s="59"/>
      <c r="B2280" s="47"/>
      <c r="C2280" s="45">
        <v>1136717</v>
      </c>
      <c r="D2280" s="40">
        <v>1018134</v>
      </c>
      <c r="E2280" s="27"/>
      <c r="F2280" s="30" t="s">
        <v>5342</v>
      </c>
      <c r="G2280" s="29" t="s">
        <v>42</v>
      </c>
      <c r="H2280" s="148" t="s">
        <v>4781</v>
      </c>
      <c r="I2280" s="27"/>
      <c r="J2280" s="27"/>
      <c r="K2280" s="27"/>
      <c r="L2280" s="27"/>
      <c r="M2280" s="27"/>
      <c r="N2280" s="29">
        <f t="shared" si="488"/>
        <v>1018134</v>
      </c>
      <c r="O2280" s="29" t="str">
        <f t="shared" si="489"/>
        <v/>
      </c>
      <c r="P2280" s="29" t="str">
        <f t="shared" si="490"/>
        <v/>
      </c>
      <c r="Q2280" s="29" t="str">
        <f t="shared" si="491"/>
        <v/>
      </c>
      <c r="R2280" s="29" t="str">
        <f t="shared" si="492"/>
        <v/>
      </c>
      <c r="S2280" s="29" t="str">
        <f t="shared" si="493"/>
        <v/>
      </c>
      <c r="T2280" s="29" t="str">
        <f t="shared" si="494"/>
        <v/>
      </c>
      <c r="U2280" s="27"/>
      <c r="V2280" s="27"/>
      <c r="W2280" s="32" t="s">
        <v>1615</v>
      </c>
      <c r="X2280" s="29" t="s">
        <v>35</v>
      </c>
      <c r="Y2280" s="27"/>
      <c r="Z2280" s="33">
        <v>7946</v>
      </c>
      <c r="AA2280" s="27"/>
      <c r="AB2280" s="33">
        <f t="shared" ref="AB2280:AB2343" si="495">IF(OR(W2280="VLD MLC components",W2280="VLD MLC pipes",W2280="VLD PEX components",W2280="VLD PEX pipes",W2280="VLD PHC components",W2280="VLD PHC pipes"),"По запросу",Z2280)</f>
        <v>7946</v>
      </c>
      <c r="AC2280" s="27"/>
      <c r="AD2280" s="145">
        <f t="shared" si="487"/>
        <v>6621.6670000000004</v>
      </c>
      <c r="AE2280" s="27"/>
      <c r="AF2280" s="27"/>
      <c r="AG2280" s="27"/>
      <c r="AH2280" s="27"/>
      <c r="AI2280" s="29">
        <v>1.92</v>
      </c>
      <c r="AJ2280" s="29">
        <v>5.1839999999999997E-2</v>
      </c>
      <c r="AK2280" s="29">
        <v>0</v>
      </c>
      <c r="AL2280" s="27"/>
      <c r="AM2280" s="158" t="s">
        <v>28</v>
      </c>
      <c r="AN2280" s="158" t="s">
        <v>28</v>
      </c>
      <c r="AO2280" s="158" t="s">
        <v>28</v>
      </c>
      <c r="AP2280" s="29">
        <v>1</v>
      </c>
      <c r="AQ2280" s="29">
        <v>1800</v>
      </c>
      <c r="AR2280" s="29">
        <v>2400</v>
      </c>
      <c r="AS2280" s="29">
        <v>2400</v>
      </c>
      <c r="AT2280" s="27"/>
      <c r="AU2280" s="27"/>
      <c r="AV2280" s="27"/>
      <c r="AW2280" s="27"/>
      <c r="AX2280" s="129" t="s">
        <v>4770</v>
      </c>
      <c r="AY2280" s="27"/>
      <c r="AZ2280" s="27"/>
      <c r="BA2280" s="27"/>
      <c r="BB2280" s="27"/>
      <c r="BC2280" s="27"/>
      <c r="BD2280" s="27"/>
      <c r="BE2280" s="27"/>
      <c r="BF2280" s="27"/>
      <c r="BG2280" s="27"/>
      <c r="BM2280" s="131"/>
      <c r="BN2280" s="131"/>
    </row>
    <row r="2281" spans="1:66" x14ac:dyDescent="0.3">
      <c r="A2281" s="59"/>
      <c r="B2281" s="47"/>
      <c r="C2281" s="45">
        <v>1136718</v>
      </c>
      <c r="D2281" s="40">
        <v>1018135</v>
      </c>
      <c r="E2281" s="27"/>
      <c r="F2281" s="30" t="s">
        <v>5343</v>
      </c>
      <c r="G2281" s="29" t="s">
        <v>42</v>
      </c>
      <c r="H2281" s="148" t="s">
        <v>4781</v>
      </c>
      <c r="I2281" s="27"/>
      <c r="J2281" s="27"/>
      <c r="K2281" s="27"/>
      <c r="L2281" s="27"/>
      <c r="M2281" s="27"/>
      <c r="N2281" s="29">
        <f t="shared" si="488"/>
        <v>1018135</v>
      </c>
      <c r="O2281" s="29" t="str">
        <f t="shared" si="489"/>
        <v/>
      </c>
      <c r="P2281" s="29" t="str">
        <f t="shared" si="490"/>
        <v/>
      </c>
      <c r="Q2281" s="29" t="str">
        <f t="shared" si="491"/>
        <v/>
      </c>
      <c r="R2281" s="29" t="str">
        <f t="shared" si="492"/>
        <v/>
      </c>
      <c r="S2281" s="29" t="str">
        <f t="shared" si="493"/>
        <v/>
      </c>
      <c r="T2281" s="29" t="str">
        <f t="shared" si="494"/>
        <v/>
      </c>
      <c r="U2281" s="27"/>
      <c r="V2281" s="27"/>
      <c r="W2281" s="32" t="s">
        <v>1615</v>
      </c>
      <c r="X2281" s="29" t="s">
        <v>35</v>
      </c>
      <c r="Y2281" s="27"/>
      <c r="Z2281" s="33">
        <v>8670</v>
      </c>
      <c r="AA2281" s="27"/>
      <c r="AB2281" s="33">
        <f t="shared" si="495"/>
        <v>8670</v>
      </c>
      <c r="AC2281" s="27"/>
      <c r="AD2281" s="145">
        <f t="shared" si="487"/>
        <v>7225</v>
      </c>
      <c r="AE2281" s="27"/>
      <c r="AF2281" s="27"/>
      <c r="AG2281" s="27"/>
      <c r="AH2281" s="27"/>
      <c r="AI2281" s="29">
        <v>1.99</v>
      </c>
      <c r="AJ2281" s="29">
        <v>5.1839999999999997E-2</v>
      </c>
      <c r="AK2281" s="29">
        <v>0</v>
      </c>
      <c r="AL2281" s="27"/>
      <c r="AM2281" s="158" t="s">
        <v>28</v>
      </c>
      <c r="AN2281" s="158" t="s">
        <v>28</v>
      </c>
      <c r="AO2281" s="158" t="s">
        <v>28</v>
      </c>
      <c r="AP2281" s="29">
        <v>1</v>
      </c>
      <c r="AQ2281" s="29">
        <v>1800</v>
      </c>
      <c r="AR2281" s="29">
        <v>2400</v>
      </c>
      <c r="AS2281" s="29">
        <v>2400</v>
      </c>
      <c r="AT2281" s="27"/>
      <c r="AU2281" s="27"/>
      <c r="AV2281" s="27"/>
      <c r="AW2281" s="27"/>
      <c r="AX2281" s="129" t="s">
        <v>4770</v>
      </c>
      <c r="AY2281" s="27"/>
      <c r="AZ2281" s="27"/>
      <c r="BA2281" s="27"/>
      <c r="BB2281" s="27"/>
      <c r="BC2281" s="27"/>
      <c r="BD2281" s="27"/>
      <c r="BE2281" s="27"/>
      <c r="BF2281" s="27"/>
      <c r="BG2281" s="27"/>
      <c r="BM2281" s="131"/>
      <c r="BN2281" s="131"/>
    </row>
    <row r="2282" spans="1:66" x14ac:dyDescent="0.3">
      <c r="A2282" s="59"/>
      <c r="B2282" s="47"/>
      <c r="C2282" s="45">
        <v>1136719</v>
      </c>
      <c r="D2282" s="40">
        <v>1018136</v>
      </c>
      <c r="E2282" s="27"/>
      <c r="F2282" s="30" t="s">
        <v>5344</v>
      </c>
      <c r="G2282" s="29" t="s">
        <v>42</v>
      </c>
      <c r="H2282" s="148" t="s">
        <v>4781</v>
      </c>
      <c r="I2282" s="27"/>
      <c r="J2282" s="27"/>
      <c r="K2282" s="27"/>
      <c r="L2282" s="27"/>
      <c r="M2282" s="27"/>
      <c r="N2282" s="29">
        <f t="shared" si="488"/>
        <v>1018136</v>
      </c>
      <c r="O2282" s="29" t="str">
        <f t="shared" si="489"/>
        <v/>
      </c>
      <c r="P2282" s="29" t="str">
        <f t="shared" si="490"/>
        <v/>
      </c>
      <c r="Q2282" s="29" t="str">
        <f t="shared" si="491"/>
        <v/>
      </c>
      <c r="R2282" s="29" t="str">
        <f t="shared" si="492"/>
        <v/>
      </c>
      <c r="S2282" s="29" t="str">
        <f t="shared" si="493"/>
        <v/>
      </c>
      <c r="T2282" s="29" t="str">
        <f t="shared" si="494"/>
        <v/>
      </c>
      <c r="U2282" s="27"/>
      <c r="V2282" s="27"/>
      <c r="W2282" s="32" t="s">
        <v>1615</v>
      </c>
      <c r="X2282" s="29" t="s">
        <v>35</v>
      </c>
      <c r="Y2282" s="27"/>
      <c r="Z2282" s="33">
        <v>9861</v>
      </c>
      <c r="AA2282" s="27"/>
      <c r="AB2282" s="33">
        <f t="shared" si="495"/>
        <v>9861</v>
      </c>
      <c r="AC2282" s="27"/>
      <c r="AD2282" s="145">
        <f t="shared" si="487"/>
        <v>8217.5</v>
      </c>
      <c r="AE2282" s="27"/>
      <c r="AF2282" s="27"/>
      <c r="AG2282" s="27"/>
      <c r="AH2282" s="27"/>
      <c r="AI2282" s="29">
        <v>2.33</v>
      </c>
      <c r="AJ2282" s="29">
        <v>5.1839999999999997E-2</v>
      </c>
      <c r="AK2282" s="29">
        <v>0</v>
      </c>
      <c r="AL2282" s="27"/>
      <c r="AM2282" s="158" t="s">
        <v>28</v>
      </c>
      <c r="AN2282" s="158" t="s">
        <v>28</v>
      </c>
      <c r="AO2282" s="158" t="s">
        <v>28</v>
      </c>
      <c r="AP2282" s="29">
        <v>1</v>
      </c>
      <c r="AQ2282" s="29">
        <v>1800</v>
      </c>
      <c r="AR2282" s="29">
        <v>2400</v>
      </c>
      <c r="AS2282" s="29">
        <v>2400</v>
      </c>
      <c r="AT2282" s="27"/>
      <c r="AU2282" s="27"/>
      <c r="AV2282" s="27"/>
      <c r="AW2282" s="27"/>
      <c r="AX2282" s="129" t="s">
        <v>4770</v>
      </c>
      <c r="AY2282" s="27"/>
      <c r="AZ2282" s="27"/>
      <c r="BA2282" s="27"/>
      <c r="BB2282" s="27"/>
      <c r="BC2282" s="27"/>
      <c r="BD2282" s="27"/>
      <c r="BE2282" s="27"/>
      <c r="BF2282" s="27"/>
      <c r="BG2282" s="27"/>
      <c r="BM2282" s="131"/>
      <c r="BN2282" s="131"/>
    </row>
    <row r="2283" spans="1:66" x14ac:dyDescent="0.3">
      <c r="A2283" s="59"/>
      <c r="B2283" s="47"/>
      <c r="C2283" s="45">
        <v>1136720</v>
      </c>
      <c r="D2283" s="40">
        <v>1018137</v>
      </c>
      <c r="E2283" s="27"/>
      <c r="F2283" s="30" t="s">
        <v>5345</v>
      </c>
      <c r="G2283" s="29" t="s">
        <v>42</v>
      </c>
      <c r="H2283" s="148" t="s">
        <v>4781</v>
      </c>
      <c r="I2283" s="27"/>
      <c r="J2283" s="27"/>
      <c r="K2283" s="27"/>
      <c r="L2283" s="27"/>
      <c r="M2283" s="27"/>
      <c r="N2283" s="29">
        <f t="shared" si="488"/>
        <v>1018137</v>
      </c>
      <c r="O2283" s="29" t="str">
        <f t="shared" si="489"/>
        <v/>
      </c>
      <c r="P2283" s="29" t="str">
        <f t="shared" si="490"/>
        <v/>
      </c>
      <c r="Q2283" s="29" t="str">
        <f t="shared" si="491"/>
        <v/>
      </c>
      <c r="R2283" s="29" t="str">
        <f t="shared" si="492"/>
        <v/>
      </c>
      <c r="S2283" s="29" t="str">
        <f t="shared" si="493"/>
        <v/>
      </c>
      <c r="T2283" s="29" t="str">
        <f t="shared" si="494"/>
        <v/>
      </c>
      <c r="U2283" s="27"/>
      <c r="V2283" s="27"/>
      <c r="W2283" s="32" t="s">
        <v>3788</v>
      </c>
      <c r="X2283" s="29" t="s">
        <v>35</v>
      </c>
      <c r="Y2283" s="27"/>
      <c r="Z2283" s="33">
        <v>16777</v>
      </c>
      <c r="AA2283" s="27"/>
      <c r="AB2283" s="33" t="str">
        <f t="shared" si="495"/>
        <v>По запросу</v>
      </c>
      <c r="AC2283" s="27"/>
      <c r="AD2283" s="145">
        <f t="shared" si="487"/>
        <v>13980.833000000001</v>
      </c>
      <c r="AE2283" s="27"/>
      <c r="AF2283" s="27"/>
      <c r="AG2283" s="27"/>
      <c r="AH2283" s="27"/>
      <c r="AI2283" s="29">
        <v>3.59</v>
      </c>
      <c r="AJ2283" s="29">
        <v>8.0640000000000003E-2</v>
      </c>
      <c r="AK2283" s="29">
        <v>0</v>
      </c>
      <c r="AL2283" s="27"/>
      <c r="AM2283" s="158" t="s">
        <v>28</v>
      </c>
      <c r="AN2283" s="158" t="s">
        <v>28</v>
      </c>
      <c r="AO2283" s="158" t="s">
        <v>28</v>
      </c>
      <c r="AP2283" s="29">
        <v>1</v>
      </c>
      <c r="AQ2283" s="29">
        <v>1400</v>
      </c>
      <c r="AR2283" s="29">
        <v>2400</v>
      </c>
      <c r="AS2283" s="29">
        <v>2400</v>
      </c>
      <c r="AT2283" s="27"/>
      <c r="AU2283" s="27"/>
      <c r="AV2283" s="27"/>
      <c r="AW2283" s="27"/>
      <c r="AX2283" s="129" t="s">
        <v>4770</v>
      </c>
      <c r="AY2283" s="27"/>
      <c r="AZ2283" s="27"/>
      <c r="BA2283" s="27"/>
      <c r="BB2283" s="27"/>
      <c r="BC2283" s="27"/>
      <c r="BD2283" s="27"/>
      <c r="BE2283" s="27"/>
      <c r="BF2283" s="27"/>
      <c r="BG2283" s="27"/>
      <c r="BM2283" s="131"/>
      <c r="BN2283" s="131"/>
    </row>
    <row r="2284" spans="1:66" x14ac:dyDescent="0.3">
      <c r="A2284" s="59"/>
      <c r="B2284" s="47"/>
      <c r="C2284" s="45">
        <v>1136721</v>
      </c>
      <c r="D2284" s="40">
        <v>1018138</v>
      </c>
      <c r="E2284" s="27"/>
      <c r="F2284" s="30" t="s">
        <v>5346</v>
      </c>
      <c r="G2284" s="29" t="s">
        <v>42</v>
      </c>
      <c r="H2284" s="148" t="s">
        <v>4781</v>
      </c>
      <c r="I2284" s="27"/>
      <c r="J2284" s="27"/>
      <c r="K2284" s="27"/>
      <c r="L2284" s="27"/>
      <c r="M2284" s="27"/>
      <c r="N2284" s="29">
        <f t="shared" si="488"/>
        <v>1018138</v>
      </c>
      <c r="O2284" s="29" t="str">
        <f t="shared" si="489"/>
        <v/>
      </c>
      <c r="P2284" s="29" t="str">
        <f t="shared" si="490"/>
        <v/>
      </c>
      <c r="Q2284" s="29" t="str">
        <f t="shared" si="491"/>
        <v/>
      </c>
      <c r="R2284" s="29" t="str">
        <f t="shared" si="492"/>
        <v/>
      </c>
      <c r="S2284" s="29" t="str">
        <f t="shared" si="493"/>
        <v/>
      </c>
      <c r="T2284" s="29" t="str">
        <f t="shared" si="494"/>
        <v/>
      </c>
      <c r="U2284" s="27"/>
      <c r="V2284" s="27"/>
      <c r="W2284" s="32" t="s">
        <v>3788</v>
      </c>
      <c r="X2284" s="29" t="s">
        <v>35</v>
      </c>
      <c r="Y2284" s="27"/>
      <c r="Z2284" s="33">
        <v>22672</v>
      </c>
      <c r="AA2284" s="27"/>
      <c r="AB2284" s="33" t="str">
        <f t="shared" si="495"/>
        <v>По запросу</v>
      </c>
      <c r="AC2284" s="27"/>
      <c r="AD2284" s="145">
        <f t="shared" si="487"/>
        <v>18893.332999999999</v>
      </c>
      <c r="AE2284" s="27"/>
      <c r="AF2284" s="27"/>
      <c r="AG2284" s="27"/>
      <c r="AH2284" s="27"/>
      <c r="AI2284" s="29">
        <v>4.55</v>
      </c>
      <c r="AJ2284" s="29">
        <v>8.0640000000000003E-2</v>
      </c>
      <c r="AK2284" s="29">
        <v>0</v>
      </c>
      <c r="AL2284" s="27"/>
      <c r="AM2284" s="158" t="s">
        <v>28</v>
      </c>
      <c r="AN2284" s="158" t="s">
        <v>28</v>
      </c>
      <c r="AO2284" s="158" t="s">
        <v>28</v>
      </c>
      <c r="AP2284" s="29">
        <v>1</v>
      </c>
      <c r="AQ2284" s="29">
        <v>1400</v>
      </c>
      <c r="AR2284" s="29">
        <v>2400</v>
      </c>
      <c r="AS2284" s="29">
        <v>2400</v>
      </c>
      <c r="AT2284" s="27"/>
      <c r="AU2284" s="27"/>
      <c r="AV2284" s="27"/>
      <c r="AW2284" s="27"/>
      <c r="AX2284" s="129" t="s">
        <v>4770</v>
      </c>
      <c r="AY2284" s="27"/>
      <c r="AZ2284" s="27"/>
      <c r="BA2284" s="27"/>
      <c r="BB2284" s="27"/>
      <c r="BC2284" s="27"/>
      <c r="BD2284" s="27"/>
      <c r="BE2284" s="27"/>
      <c r="BF2284" s="27"/>
      <c r="BG2284" s="27"/>
      <c r="BM2284" s="131"/>
      <c r="BN2284" s="131"/>
    </row>
    <row r="2285" spans="1:66" x14ac:dyDescent="0.3">
      <c r="A2285" s="59"/>
      <c r="B2285" s="47"/>
      <c r="C2285" s="45">
        <v>1136722</v>
      </c>
      <c r="D2285" s="29"/>
      <c r="E2285" s="29"/>
      <c r="F2285" s="39" t="s">
        <v>5729</v>
      </c>
      <c r="G2285" s="29" t="s">
        <v>31</v>
      </c>
      <c r="H2285" s="157" t="s">
        <v>4781</v>
      </c>
      <c r="I2285" s="148"/>
      <c r="J2285" s="147"/>
      <c r="K2285" s="148"/>
      <c r="L2285" s="148"/>
      <c r="M2285" s="147"/>
      <c r="N2285" s="29" t="str">
        <f t="shared" si="488"/>
        <v/>
      </c>
      <c r="O2285" s="29" t="str">
        <f t="shared" si="489"/>
        <v/>
      </c>
      <c r="P2285" s="29" t="str">
        <f t="shared" si="490"/>
        <v/>
      </c>
      <c r="Q2285" s="29" t="str">
        <f t="shared" si="491"/>
        <v/>
      </c>
      <c r="R2285" s="29" t="str">
        <f t="shared" si="492"/>
        <v/>
      </c>
      <c r="S2285" s="29" t="str">
        <f t="shared" si="493"/>
        <v/>
      </c>
      <c r="T2285" s="29" t="str">
        <f t="shared" si="494"/>
        <v/>
      </c>
      <c r="U2285" s="29"/>
      <c r="V2285" s="29"/>
      <c r="W2285" s="38" t="s">
        <v>1615</v>
      </c>
      <c r="X2285" s="37" t="s">
        <v>35</v>
      </c>
      <c r="Y2285" s="146"/>
      <c r="Z2285" s="33">
        <v>8490</v>
      </c>
      <c r="AA2285" s="34"/>
      <c r="AB2285" s="33">
        <f t="shared" si="495"/>
        <v>8490</v>
      </c>
      <c r="AC2285" s="34"/>
      <c r="AD2285" s="145">
        <f t="shared" si="487"/>
        <v>7075</v>
      </c>
      <c r="AE2285" s="105"/>
      <c r="AF2285" s="34"/>
      <c r="AG2285" s="34"/>
      <c r="AH2285" s="34"/>
      <c r="AI2285" s="29"/>
      <c r="AJ2285" s="29"/>
      <c r="AK2285" s="29">
        <v>0</v>
      </c>
      <c r="AL2285" s="29">
        <v>0</v>
      </c>
      <c r="AM2285" s="158" t="s">
        <v>28</v>
      </c>
      <c r="AN2285" s="158" t="s">
        <v>28</v>
      </c>
      <c r="AO2285" s="158" t="s">
        <v>28</v>
      </c>
      <c r="AP2285" s="29"/>
      <c r="AQ2285" s="29"/>
      <c r="AR2285" s="29"/>
      <c r="AS2285" s="29"/>
      <c r="AT2285" s="29"/>
      <c r="AU2285" s="144"/>
      <c r="AV2285" s="36"/>
      <c r="AW2285" s="102"/>
      <c r="AX2285" s="129" t="s">
        <v>4770</v>
      </c>
      <c r="AY2285" s="27"/>
      <c r="AZ2285" s="27"/>
      <c r="BA2285" s="27"/>
      <c r="BB2285" s="27"/>
      <c r="BC2285" s="27"/>
      <c r="BD2285" s="27"/>
      <c r="BE2285" s="27"/>
      <c r="BF2285" s="27"/>
      <c r="BG2285" s="27"/>
      <c r="BM2285" s="131"/>
      <c r="BN2285" s="131"/>
    </row>
    <row r="2286" spans="1:66" x14ac:dyDescent="0.3">
      <c r="A2286" s="59"/>
      <c r="B2286" s="47"/>
      <c r="C2286" s="45">
        <v>1136723</v>
      </c>
      <c r="D2286" s="29">
        <v>1045881</v>
      </c>
      <c r="E2286" s="29"/>
      <c r="F2286" s="39" t="s">
        <v>5730</v>
      </c>
      <c r="G2286" s="29" t="s">
        <v>31</v>
      </c>
      <c r="H2286" s="157" t="s">
        <v>4781</v>
      </c>
      <c r="I2286" s="148"/>
      <c r="J2286" s="147"/>
      <c r="K2286" s="148"/>
      <c r="L2286" s="148"/>
      <c r="M2286" s="147"/>
      <c r="N2286" s="29">
        <f t="shared" si="488"/>
        <v>1045881</v>
      </c>
      <c r="O2286" s="29" t="str">
        <f t="shared" si="489"/>
        <v/>
      </c>
      <c r="P2286" s="29" t="str">
        <f t="shared" si="490"/>
        <v/>
      </c>
      <c r="Q2286" s="29" t="str">
        <f t="shared" si="491"/>
        <v/>
      </c>
      <c r="R2286" s="29" t="str">
        <f t="shared" si="492"/>
        <v/>
      </c>
      <c r="S2286" s="29" t="str">
        <f t="shared" si="493"/>
        <v/>
      </c>
      <c r="T2286" s="29" t="str">
        <f t="shared" si="494"/>
        <v/>
      </c>
      <c r="U2286" s="29"/>
      <c r="V2286" s="29"/>
      <c r="W2286" s="38" t="s">
        <v>1615</v>
      </c>
      <c r="X2286" s="37" t="s">
        <v>35</v>
      </c>
      <c r="Y2286" s="146"/>
      <c r="Z2286" s="33">
        <v>10839</v>
      </c>
      <c r="AA2286" s="34"/>
      <c r="AB2286" s="33">
        <f t="shared" si="495"/>
        <v>10839</v>
      </c>
      <c r="AC2286" s="34"/>
      <c r="AD2286" s="145">
        <f t="shared" si="487"/>
        <v>9032.5</v>
      </c>
      <c r="AE2286" s="105"/>
      <c r="AF2286" s="34"/>
      <c r="AG2286" s="34"/>
      <c r="AH2286" s="34"/>
      <c r="AI2286" s="29"/>
      <c r="AJ2286" s="29"/>
      <c r="AK2286" s="29">
        <v>0</v>
      </c>
      <c r="AL2286" s="29">
        <v>0</v>
      </c>
      <c r="AM2286" s="158" t="s">
        <v>28</v>
      </c>
      <c r="AN2286" s="158" t="s">
        <v>28</v>
      </c>
      <c r="AO2286" s="158" t="s">
        <v>28</v>
      </c>
      <c r="AP2286" s="29"/>
      <c r="AQ2286" s="29"/>
      <c r="AR2286" s="29"/>
      <c r="AS2286" s="29"/>
      <c r="AT2286" s="29"/>
      <c r="AU2286" s="144"/>
      <c r="AV2286" s="36"/>
      <c r="AW2286" s="102"/>
      <c r="AX2286" s="129" t="s">
        <v>4770</v>
      </c>
      <c r="AY2286" s="27"/>
      <c r="AZ2286" s="27"/>
      <c r="BA2286" s="27"/>
      <c r="BB2286" s="27"/>
      <c r="BC2286" s="27"/>
      <c r="BD2286" s="27"/>
      <c r="BE2286" s="27"/>
      <c r="BF2286" s="27"/>
      <c r="BG2286" s="27"/>
      <c r="BM2286" s="131"/>
      <c r="BN2286" s="131"/>
    </row>
    <row r="2287" spans="1:66" x14ac:dyDescent="0.3">
      <c r="A2287" s="59"/>
      <c r="B2287" s="47"/>
      <c r="C2287" s="45">
        <v>1136724</v>
      </c>
      <c r="D2287" s="40">
        <v>1045882</v>
      </c>
      <c r="E2287" s="27"/>
      <c r="F2287" s="30" t="s">
        <v>5347</v>
      </c>
      <c r="G2287" s="29" t="s">
        <v>31</v>
      </c>
      <c r="H2287" s="148" t="s">
        <v>4781</v>
      </c>
      <c r="I2287" s="27"/>
      <c r="J2287" s="27"/>
      <c r="K2287" s="27"/>
      <c r="L2287" s="27"/>
      <c r="M2287" s="27"/>
      <c r="N2287" s="29">
        <f t="shared" si="488"/>
        <v>1045882</v>
      </c>
      <c r="O2287" s="29" t="str">
        <f t="shared" si="489"/>
        <v/>
      </c>
      <c r="P2287" s="29" t="str">
        <f t="shared" si="490"/>
        <v/>
      </c>
      <c r="Q2287" s="29" t="str">
        <f t="shared" si="491"/>
        <v/>
      </c>
      <c r="R2287" s="29" t="str">
        <f t="shared" si="492"/>
        <v/>
      </c>
      <c r="S2287" s="29" t="str">
        <f t="shared" si="493"/>
        <v/>
      </c>
      <c r="T2287" s="29" t="str">
        <f t="shared" si="494"/>
        <v/>
      </c>
      <c r="U2287" s="27"/>
      <c r="V2287" s="27"/>
      <c r="W2287" s="32" t="s">
        <v>1615</v>
      </c>
      <c r="X2287" s="29" t="s">
        <v>35</v>
      </c>
      <c r="Y2287" s="27"/>
      <c r="Z2287" s="33">
        <v>12325</v>
      </c>
      <c r="AA2287" s="27"/>
      <c r="AB2287" s="33">
        <f t="shared" si="495"/>
        <v>12325</v>
      </c>
      <c r="AC2287" s="27"/>
      <c r="AD2287" s="145">
        <f t="shared" si="487"/>
        <v>10270.833000000001</v>
      </c>
      <c r="AE2287" s="27"/>
      <c r="AF2287" s="27"/>
      <c r="AG2287" s="27"/>
      <c r="AH2287" s="27"/>
      <c r="AI2287" s="29">
        <v>2.9</v>
      </c>
      <c r="AJ2287" s="29">
        <v>5.7000000000000002E-2</v>
      </c>
      <c r="AK2287" s="29">
        <v>0</v>
      </c>
      <c r="AL2287" s="27"/>
      <c r="AM2287" s="158" t="s">
        <v>28</v>
      </c>
      <c r="AN2287" s="158" t="s">
        <v>28</v>
      </c>
      <c r="AO2287" s="158" t="s">
        <v>28</v>
      </c>
      <c r="AP2287" s="29">
        <v>1</v>
      </c>
      <c r="AQ2287" s="29">
        <v>1850</v>
      </c>
      <c r="AR2287" s="29">
        <v>2400</v>
      </c>
      <c r="AS2287" s="29">
        <v>2400</v>
      </c>
      <c r="AT2287" s="27"/>
      <c r="AU2287" s="27"/>
      <c r="AV2287" s="27"/>
      <c r="AW2287" s="27"/>
      <c r="AX2287" s="129" t="s">
        <v>4770</v>
      </c>
      <c r="AY2287" s="27"/>
      <c r="AZ2287" s="27"/>
      <c r="BA2287" s="27"/>
      <c r="BB2287" s="27"/>
      <c r="BC2287" s="27"/>
      <c r="BD2287" s="27"/>
      <c r="BE2287" s="27"/>
      <c r="BF2287" s="27"/>
      <c r="BG2287" s="27"/>
      <c r="BM2287" s="131"/>
      <c r="BN2287" s="131"/>
    </row>
    <row r="2288" spans="1:66" x14ac:dyDescent="0.3">
      <c r="A2288" s="59"/>
      <c r="B2288" s="47"/>
      <c r="C2288" s="45">
        <v>1136725</v>
      </c>
      <c r="D2288" s="40">
        <v>1045883</v>
      </c>
      <c r="E2288" s="27"/>
      <c r="F2288" s="30" t="s">
        <v>5348</v>
      </c>
      <c r="G2288" s="29" t="s">
        <v>31</v>
      </c>
      <c r="H2288" s="148" t="s">
        <v>4781</v>
      </c>
      <c r="I2288" s="27"/>
      <c r="J2288" s="27"/>
      <c r="K2288" s="27"/>
      <c r="L2288" s="27"/>
      <c r="M2288" s="27"/>
      <c r="N2288" s="29">
        <f t="shared" si="488"/>
        <v>1045883</v>
      </c>
      <c r="O2288" s="29" t="str">
        <f t="shared" si="489"/>
        <v/>
      </c>
      <c r="P2288" s="29" t="str">
        <f t="shared" si="490"/>
        <v/>
      </c>
      <c r="Q2288" s="29" t="str">
        <f t="shared" si="491"/>
        <v/>
      </c>
      <c r="R2288" s="29" t="str">
        <f t="shared" si="492"/>
        <v/>
      </c>
      <c r="S2288" s="29" t="str">
        <f t="shared" si="493"/>
        <v/>
      </c>
      <c r="T2288" s="29" t="str">
        <f t="shared" si="494"/>
        <v/>
      </c>
      <c r="U2288" s="27"/>
      <c r="V2288" s="27"/>
      <c r="W2288" s="32" t="s">
        <v>3788</v>
      </c>
      <c r="X2288" s="29" t="s">
        <v>35</v>
      </c>
      <c r="Y2288" s="27"/>
      <c r="Z2288" s="33">
        <v>20645</v>
      </c>
      <c r="AA2288" s="27"/>
      <c r="AB2288" s="33" t="str">
        <f t="shared" si="495"/>
        <v>По запросу</v>
      </c>
      <c r="AC2288" s="27"/>
      <c r="AD2288" s="145">
        <f t="shared" si="487"/>
        <v>17204.167000000001</v>
      </c>
      <c r="AE2288" s="27"/>
      <c r="AF2288" s="27"/>
      <c r="AG2288" s="27"/>
      <c r="AH2288" s="27"/>
      <c r="AI2288" s="29">
        <v>3.8</v>
      </c>
      <c r="AJ2288" s="29">
        <v>8.5000000000000006E-2</v>
      </c>
      <c r="AK2288" s="29">
        <v>0</v>
      </c>
      <c r="AL2288" s="27"/>
      <c r="AM2288" s="158" t="s">
        <v>28</v>
      </c>
      <c r="AN2288" s="158" t="s">
        <v>28</v>
      </c>
      <c r="AO2288" s="158" t="s">
        <v>28</v>
      </c>
      <c r="AP2288" s="29">
        <v>1</v>
      </c>
      <c r="AQ2288" s="29">
        <v>1400</v>
      </c>
      <c r="AR2288" s="29">
        <v>2400</v>
      </c>
      <c r="AS2288" s="29">
        <v>2400</v>
      </c>
      <c r="AT2288" s="27"/>
      <c r="AU2288" s="27"/>
      <c r="AV2288" s="27"/>
      <c r="AW2288" s="27"/>
      <c r="AX2288" s="129" t="s">
        <v>4770</v>
      </c>
      <c r="AY2288" s="27"/>
      <c r="AZ2288" s="27"/>
      <c r="BA2288" s="27"/>
      <c r="BB2288" s="27"/>
      <c r="BC2288" s="27"/>
      <c r="BD2288" s="27"/>
      <c r="BE2288" s="27"/>
      <c r="BF2288" s="27"/>
      <c r="BG2288" s="27"/>
      <c r="BM2288" s="131"/>
      <c r="BN2288" s="131"/>
    </row>
    <row r="2289" spans="1:66" x14ac:dyDescent="0.3">
      <c r="A2289" s="59"/>
      <c r="B2289" s="47"/>
      <c r="C2289" s="45">
        <v>1136726</v>
      </c>
      <c r="D2289" s="40">
        <v>1018138</v>
      </c>
      <c r="E2289" s="27"/>
      <c r="F2289" s="30" t="s">
        <v>5349</v>
      </c>
      <c r="G2289" s="29" t="s">
        <v>42</v>
      </c>
      <c r="H2289" s="148" t="s">
        <v>4781</v>
      </c>
      <c r="I2289" s="27"/>
      <c r="J2289" s="27"/>
      <c r="K2289" s="27"/>
      <c r="L2289" s="27"/>
      <c r="M2289" s="27"/>
      <c r="N2289" s="29">
        <f t="shared" si="488"/>
        <v>1018138</v>
      </c>
      <c r="O2289" s="29" t="str">
        <f t="shared" si="489"/>
        <v/>
      </c>
      <c r="P2289" s="29" t="str">
        <f t="shared" si="490"/>
        <v/>
      </c>
      <c r="Q2289" s="29" t="str">
        <f t="shared" si="491"/>
        <v/>
      </c>
      <c r="R2289" s="29" t="str">
        <f t="shared" si="492"/>
        <v/>
      </c>
      <c r="S2289" s="29" t="str">
        <f t="shared" si="493"/>
        <v/>
      </c>
      <c r="T2289" s="29" t="str">
        <f t="shared" si="494"/>
        <v/>
      </c>
      <c r="U2289" s="27"/>
      <c r="V2289" s="27"/>
      <c r="W2289" s="32" t="s">
        <v>3788</v>
      </c>
      <c r="X2289" s="29" t="s">
        <v>35</v>
      </c>
      <c r="Y2289" s="27"/>
      <c r="Z2289" s="33">
        <v>22672</v>
      </c>
      <c r="AA2289" s="27"/>
      <c r="AB2289" s="33" t="str">
        <f t="shared" si="495"/>
        <v>По запросу</v>
      </c>
      <c r="AC2289" s="27"/>
      <c r="AD2289" s="145">
        <f t="shared" si="487"/>
        <v>18893.332999999999</v>
      </c>
      <c r="AE2289" s="27"/>
      <c r="AF2289" s="27"/>
      <c r="AG2289" s="27"/>
      <c r="AH2289" s="27"/>
      <c r="AI2289" s="29">
        <v>4.55</v>
      </c>
      <c r="AJ2289" s="29">
        <v>8.0640000000000003E-2</v>
      </c>
      <c r="AK2289" s="29">
        <v>0</v>
      </c>
      <c r="AL2289" s="27"/>
      <c r="AM2289" s="158" t="s">
        <v>28</v>
      </c>
      <c r="AN2289" s="158" t="s">
        <v>28</v>
      </c>
      <c r="AO2289" s="158" t="s">
        <v>28</v>
      </c>
      <c r="AP2289" s="29">
        <v>1</v>
      </c>
      <c r="AQ2289" s="29">
        <v>1400</v>
      </c>
      <c r="AR2289" s="29">
        <v>2400</v>
      </c>
      <c r="AS2289" s="29">
        <v>2400</v>
      </c>
      <c r="AT2289" s="27"/>
      <c r="AU2289" s="27"/>
      <c r="AV2289" s="27"/>
      <c r="AW2289" s="27"/>
      <c r="AX2289" s="129" t="s">
        <v>4770</v>
      </c>
      <c r="AY2289" s="27"/>
      <c r="AZ2289" s="27"/>
      <c r="BA2289" s="27"/>
      <c r="BB2289" s="27"/>
      <c r="BC2289" s="27"/>
      <c r="BD2289" s="27"/>
      <c r="BE2289" s="27"/>
      <c r="BF2289" s="27"/>
      <c r="BG2289" s="27"/>
      <c r="BM2289" s="131"/>
      <c r="BN2289" s="131"/>
    </row>
    <row r="2290" spans="1:66" x14ac:dyDescent="0.3">
      <c r="A2290" s="59"/>
      <c r="B2290" s="47"/>
      <c r="C2290" s="45">
        <v>1136727</v>
      </c>
      <c r="D2290" s="40">
        <v>1018232</v>
      </c>
      <c r="E2290" s="27"/>
      <c r="F2290" s="30" t="s">
        <v>5350</v>
      </c>
      <c r="G2290" s="29" t="s">
        <v>31</v>
      </c>
      <c r="H2290" s="148" t="s">
        <v>4781</v>
      </c>
      <c r="I2290" s="27"/>
      <c r="J2290" s="27"/>
      <c r="K2290" s="27"/>
      <c r="L2290" s="27"/>
      <c r="M2290" s="27"/>
      <c r="N2290" s="29">
        <f t="shared" si="488"/>
        <v>1018232</v>
      </c>
      <c r="O2290" s="29" t="str">
        <f t="shared" si="489"/>
        <v/>
      </c>
      <c r="P2290" s="29" t="str">
        <f t="shared" si="490"/>
        <v/>
      </c>
      <c r="Q2290" s="29" t="str">
        <f t="shared" si="491"/>
        <v/>
      </c>
      <c r="R2290" s="29" t="str">
        <f t="shared" si="492"/>
        <v/>
      </c>
      <c r="S2290" s="29" t="str">
        <f t="shared" si="493"/>
        <v/>
      </c>
      <c r="T2290" s="29" t="str">
        <f t="shared" si="494"/>
        <v/>
      </c>
      <c r="U2290" s="27"/>
      <c r="V2290" s="27"/>
      <c r="W2290" s="32" t="s">
        <v>1615</v>
      </c>
      <c r="X2290" s="29" t="s">
        <v>35</v>
      </c>
      <c r="Y2290" s="27"/>
      <c r="Z2290" s="33">
        <v>7196</v>
      </c>
      <c r="AA2290" s="27"/>
      <c r="AB2290" s="33">
        <f t="shared" si="495"/>
        <v>7196</v>
      </c>
      <c r="AC2290" s="27"/>
      <c r="AD2290" s="145">
        <f t="shared" si="487"/>
        <v>5996.6670000000004</v>
      </c>
      <c r="AE2290" s="27"/>
      <c r="AF2290" s="27"/>
      <c r="AG2290" s="27"/>
      <c r="AH2290" s="27"/>
      <c r="AI2290" s="29">
        <v>1.47</v>
      </c>
      <c r="AJ2290" s="29">
        <v>3.6299999999999999E-2</v>
      </c>
      <c r="AK2290" s="29">
        <v>0</v>
      </c>
      <c r="AL2290" s="27"/>
      <c r="AM2290" s="158" t="s">
        <v>28</v>
      </c>
      <c r="AN2290" s="158" t="s">
        <v>28</v>
      </c>
      <c r="AO2290" s="158" t="s">
        <v>28</v>
      </c>
      <c r="AP2290" s="29">
        <v>1</v>
      </c>
      <c r="AQ2290" s="29">
        <v>1500</v>
      </c>
      <c r="AR2290" s="29">
        <v>2200</v>
      </c>
      <c r="AS2290" s="29">
        <v>2200</v>
      </c>
      <c r="AT2290" s="27"/>
      <c r="AU2290" s="27"/>
      <c r="AV2290" s="27"/>
      <c r="AW2290" s="27"/>
      <c r="AX2290" s="129" t="s">
        <v>4770</v>
      </c>
      <c r="AY2290" s="27"/>
      <c r="AZ2290" s="27"/>
      <c r="BA2290" s="27"/>
      <c r="BB2290" s="27"/>
      <c r="BC2290" s="27"/>
      <c r="BD2290" s="27"/>
      <c r="BE2290" s="27"/>
      <c r="BF2290" s="27"/>
      <c r="BG2290" s="27"/>
      <c r="BM2290" s="131"/>
      <c r="BN2290" s="131"/>
    </row>
    <row r="2291" spans="1:66" x14ac:dyDescent="0.3">
      <c r="A2291" s="59"/>
      <c r="B2291" s="47"/>
      <c r="C2291" s="45">
        <v>1136728</v>
      </c>
      <c r="D2291" s="40">
        <v>1018233</v>
      </c>
      <c r="E2291" s="27"/>
      <c r="F2291" s="30" t="s">
        <v>5351</v>
      </c>
      <c r="G2291" s="29" t="s">
        <v>31</v>
      </c>
      <c r="H2291" s="148" t="s">
        <v>4781</v>
      </c>
      <c r="I2291" s="27"/>
      <c r="J2291" s="27"/>
      <c r="K2291" s="27"/>
      <c r="L2291" s="27"/>
      <c r="M2291" s="27"/>
      <c r="N2291" s="29">
        <f t="shared" si="488"/>
        <v>1018233</v>
      </c>
      <c r="O2291" s="29" t="str">
        <f t="shared" si="489"/>
        <v/>
      </c>
      <c r="P2291" s="29" t="str">
        <f t="shared" si="490"/>
        <v/>
      </c>
      <c r="Q2291" s="29" t="str">
        <f t="shared" si="491"/>
        <v/>
      </c>
      <c r="R2291" s="29" t="str">
        <f t="shared" si="492"/>
        <v/>
      </c>
      <c r="S2291" s="29" t="str">
        <f t="shared" si="493"/>
        <v/>
      </c>
      <c r="T2291" s="29" t="str">
        <f t="shared" si="494"/>
        <v/>
      </c>
      <c r="U2291" s="27"/>
      <c r="V2291" s="27"/>
      <c r="W2291" s="32" t="s">
        <v>3788</v>
      </c>
      <c r="X2291" s="29" t="s">
        <v>35</v>
      </c>
      <c r="Y2291" s="27"/>
      <c r="Z2291" s="33">
        <v>10339</v>
      </c>
      <c r="AA2291" s="27"/>
      <c r="AB2291" s="33" t="str">
        <f t="shared" si="495"/>
        <v>По запросу</v>
      </c>
      <c r="AC2291" s="27"/>
      <c r="AD2291" s="145">
        <f t="shared" si="487"/>
        <v>8615.8330000000005</v>
      </c>
      <c r="AE2291" s="27"/>
      <c r="AF2291" s="27"/>
      <c r="AG2291" s="27"/>
      <c r="AH2291" s="27"/>
      <c r="AI2291" s="29">
        <v>1.67</v>
      </c>
      <c r="AJ2291" s="29">
        <v>3.6299999999999999E-2</v>
      </c>
      <c r="AK2291" s="29">
        <v>0</v>
      </c>
      <c r="AL2291" s="27"/>
      <c r="AM2291" s="158" t="s">
        <v>28</v>
      </c>
      <c r="AN2291" s="158" t="s">
        <v>28</v>
      </c>
      <c r="AO2291" s="158" t="s">
        <v>28</v>
      </c>
      <c r="AP2291" s="29">
        <v>1</v>
      </c>
      <c r="AQ2291" s="29">
        <v>1500</v>
      </c>
      <c r="AR2291" s="29">
        <v>2200</v>
      </c>
      <c r="AS2291" s="29">
        <v>2200</v>
      </c>
      <c r="AT2291" s="27"/>
      <c r="AU2291" s="27"/>
      <c r="AV2291" s="27"/>
      <c r="AW2291" s="27"/>
      <c r="AX2291" s="129" t="s">
        <v>4770</v>
      </c>
      <c r="AY2291" s="27"/>
      <c r="AZ2291" s="27"/>
      <c r="BA2291" s="27"/>
      <c r="BB2291" s="27"/>
      <c r="BC2291" s="27"/>
      <c r="BD2291" s="27"/>
      <c r="BE2291" s="27"/>
      <c r="BF2291" s="27"/>
      <c r="BG2291" s="27"/>
      <c r="BM2291" s="131"/>
      <c r="BN2291" s="131"/>
    </row>
    <row r="2292" spans="1:66" x14ac:dyDescent="0.3">
      <c r="A2292" s="59"/>
      <c r="B2292" s="47"/>
      <c r="C2292" s="45">
        <v>1136729</v>
      </c>
      <c r="D2292" s="40">
        <v>1018234</v>
      </c>
      <c r="E2292" s="27"/>
      <c r="F2292" s="30" t="s">
        <v>5352</v>
      </c>
      <c r="G2292" s="29" t="s">
        <v>47</v>
      </c>
      <c r="H2292" s="148" t="s">
        <v>4781</v>
      </c>
      <c r="I2292" s="27"/>
      <c r="J2292" s="27"/>
      <c r="K2292" s="27"/>
      <c r="L2292" s="27"/>
      <c r="M2292" s="27"/>
      <c r="N2292" s="29">
        <f t="shared" si="488"/>
        <v>1018234</v>
      </c>
      <c r="O2292" s="29" t="str">
        <f t="shared" si="489"/>
        <v/>
      </c>
      <c r="P2292" s="29" t="str">
        <f t="shared" si="490"/>
        <v/>
      </c>
      <c r="Q2292" s="29" t="str">
        <f t="shared" si="491"/>
        <v/>
      </c>
      <c r="R2292" s="29" t="str">
        <f t="shared" si="492"/>
        <v/>
      </c>
      <c r="S2292" s="29" t="str">
        <f t="shared" si="493"/>
        <v/>
      </c>
      <c r="T2292" s="29" t="str">
        <f t="shared" si="494"/>
        <v/>
      </c>
      <c r="U2292" s="27"/>
      <c r="V2292" s="27"/>
      <c r="W2292" s="32" t="s">
        <v>3788</v>
      </c>
      <c r="X2292" s="29" t="s">
        <v>35</v>
      </c>
      <c r="Y2292" s="27"/>
      <c r="Z2292" s="33">
        <v>11947</v>
      </c>
      <c r="AA2292" s="27"/>
      <c r="AB2292" s="33" t="str">
        <f t="shared" si="495"/>
        <v>По запросу</v>
      </c>
      <c r="AC2292" s="27"/>
      <c r="AD2292" s="145">
        <f t="shared" si="487"/>
        <v>9955.8330000000005</v>
      </c>
      <c r="AE2292" s="27"/>
      <c r="AF2292" s="27"/>
      <c r="AG2292" s="27"/>
      <c r="AH2292" s="27"/>
      <c r="AI2292" s="29">
        <v>1.97</v>
      </c>
      <c r="AJ2292" s="29">
        <v>3.6299999999999999E-2</v>
      </c>
      <c r="AK2292" s="29">
        <v>0</v>
      </c>
      <c r="AL2292" s="27"/>
      <c r="AM2292" s="158" t="s">
        <v>28</v>
      </c>
      <c r="AN2292" s="158" t="s">
        <v>28</v>
      </c>
      <c r="AO2292" s="158" t="s">
        <v>28</v>
      </c>
      <c r="AP2292" s="29">
        <v>1</v>
      </c>
      <c r="AQ2292" s="29">
        <v>1500</v>
      </c>
      <c r="AR2292" s="29">
        <v>2200</v>
      </c>
      <c r="AS2292" s="29">
        <v>2200</v>
      </c>
      <c r="AT2292" s="27"/>
      <c r="AU2292" s="27"/>
      <c r="AV2292" s="27"/>
      <c r="AW2292" s="27"/>
      <c r="AX2292" s="129" t="s">
        <v>4770</v>
      </c>
      <c r="AY2292" s="27"/>
      <c r="AZ2292" s="27"/>
      <c r="BA2292" s="27"/>
      <c r="BB2292" s="27"/>
      <c r="BC2292" s="27"/>
      <c r="BD2292" s="27"/>
      <c r="BE2292" s="27"/>
      <c r="BF2292" s="27"/>
      <c r="BG2292" s="27"/>
      <c r="BM2292" s="131"/>
      <c r="BN2292" s="131"/>
    </row>
    <row r="2293" spans="1:66" x14ac:dyDescent="0.3">
      <c r="A2293" s="59"/>
      <c r="B2293" s="47"/>
      <c r="C2293" s="45">
        <v>1136730</v>
      </c>
      <c r="D2293" s="40">
        <v>1018235</v>
      </c>
      <c r="E2293" s="27"/>
      <c r="F2293" s="30" t="s">
        <v>5353</v>
      </c>
      <c r="G2293" s="29" t="s">
        <v>47</v>
      </c>
      <c r="H2293" s="148" t="s">
        <v>4781</v>
      </c>
      <c r="I2293" s="27"/>
      <c r="J2293" s="27"/>
      <c r="K2293" s="27"/>
      <c r="L2293" s="27"/>
      <c r="M2293" s="27"/>
      <c r="N2293" s="29">
        <f t="shared" si="488"/>
        <v>1018235</v>
      </c>
      <c r="O2293" s="29" t="str">
        <f t="shared" si="489"/>
        <v/>
      </c>
      <c r="P2293" s="29" t="str">
        <f t="shared" si="490"/>
        <v/>
      </c>
      <c r="Q2293" s="29" t="str">
        <f t="shared" si="491"/>
        <v/>
      </c>
      <c r="R2293" s="29" t="str">
        <f t="shared" si="492"/>
        <v/>
      </c>
      <c r="S2293" s="29" t="str">
        <f t="shared" si="493"/>
        <v/>
      </c>
      <c r="T2293" s="29" t="str">
        <f t="shared" si="494"/>
        <v/>
      </c>
      <c r="U2293" s="27"/>
      <c r="V2293" s="27"/>
      <c r="W2293" s="32" t="s">
        <v>3788</v>
      </c>
      <c r="X2293" s="29" t="s">
        <v>35</v>
      </c>
      <c r="Y2293" s="27"/>
      <c r="Z2293" s="33">
        <v>15963</v>
      </c>
      <c r="AA2293" s="27"/>
      <c r="AB2293" s="33" t="str">
        <f t="shared" si="495"/>
        <v>По запросу</v>
      </c>
      <c r="AC2293" s="27"/>
      <c r="AD2293" s="145">
        <f t="shared" ref="AD2293:AD2356" si="496">ROUND(Z2293/1.2,3)</f>
        <v>13302.5</v>
      </c>
      <c r="AE2293" s="27"/>
      <c r="AF2293" s="27"/>
      <c r="AG2293" s="27"/>
      <c r="AH2293" s="27"/>
      <c r="AI2293" s="29">
        <v>2.72</v>
      </c>
      <c r="AJ2293" s="29">
        <v>5.1839999999999997E-2</v>
      </c>
      <c r="AK2293" s="29">
        <v>0</v>
      </c>
      <c r="AL2293" s="27"/>
      <c r="AM2293" s="158" t="s">
        <v>28</v>
      </c>
      <c r="AN2293" s="158" t="s">
        <v>28</v>
      </c>
      <c r="AO2293" s="158" t="s">
        <v>28</v>
      </c>
      <c r="AP2293" s="29">
        <v>1</v>
      </c>
      <c r="AQ2293" s="29">
        <v>2000</v>
      </c>
      <c r="AR2293" s="29">
        <v>2200</v>
      </c>
      <c r="AS2293" s="29">
        <v>2200</v>
      </c>
      <c r="AT2293" s="27"/>
      <c r="AU2293" s="27"/>
      <c r="AV2293" s="27"/>
      <c r="AW2293" s="27"/>
      <c r="AX2293" s="129" t="s">
        <v>4770</v>
      </c>
      <c r="AY2293" s="27"/>
      <c r="AZ2293" s="27"/>
      <c r="BA2293" s="27"/>
      <c r="BB2293" s="27"/>
      <c r="BC2293" s="27"/>
      <c r="BD2293" s="27"/>
      <c r="BE2293" s="27"/>
      <c r="BF2293" s="27"/>
      <c r="BG2293" s="27"/>
      <c r="BM2293" s="131"/>
      <c r="BN2293" s="131"/>
    </row>
    <row r="2294" spans="1:66" x14ac:dyDescent="0.3">
      <c r="A2294" s="59"/>
      <c r="B2294" s="47"/>
      <c r="C2294" s="45">
        <v>1136731</v>
      </c>
      <c r="D2294" s="40">
        <v>1018236</v>
      </c>
      <c r="E2294" s="27"/>
      <c r="F2294" s="30" t="s">
        <v>5354</v>
      </c>
      <c r="G2294" s="29" t="s">
        <v>39</v>
      </c>
      <c r="H2294" s="148" t="s">
        <v>4781</v>
      </c>
      <c r="I2294" s="27"/>
      <c r="J2294" s="27"/>
      <c r="K2294" s="27"/>
      <c r="L2294" s="27"/>
      <c r="M2294" s="27"/>
      <c r="N2294" s="29">
        <f t="shared" si="488"/>
        <v>1018236</v>
      </c>
      <c r="O2294" s="29" t="str">
        <f t="shared" si="489"/>
        <v/>
      </c>
      <c r="P2294" s="29" t="str">
        <f t="shared" si="490"/>
        <v/>
      </c>
      <c r="Q2294" s="29" t="str">
        <f t="shared" si="491"/>
        <v/>
      </c>
      <c r="R2294" s="29" t="str">
        <f t="shared" si="492"/>
        <v/>
      </c>
      <c r="S2294" s="29" t="str">
        <f t="shared" si="493"/>
        <v/>
      </c>
      <c r="T2294" s="29" t="str">
        <f t="shared" si="494"/>
        <v/>
      </c>
      <c r="U2294" s="27"/>
      <c r="V2294" s="27"/>
      <c r="W2294" s="32" t="s">
        <v>3788</v>
      </c>
      <c r="X2294" s="29" t="s">
        <v>35</v>
      </c>
      <c r="Y2294" s="27"/>
      <c r="Z2294" s="33">
        <v>17623</v>
      </c>
      <c r="AA2294" s="27"/>
      <c r="AB2294" s="33" t="str">
        <f t="shared" si="495"/>
        <v>По запросу</v>
      </c>
      <c r="AC2294" s="27"/>
      <c r="AD2294" s="145">
        <f t="shared" si="496"/>
        <v>14685.833000000001</v>
      </c>
      <c r="AE2294" s="27"/>
      <c r="AF2294" s="27"/>
      <c r="AG2294" s="27"/>
      <c r="AH2294" s="27"/>
      <c r="AI2294" s="29">
        <v>3.14</v>
      </c>
      <c r="AJ2294" s="29">
        <v>6.2920000000000004E-2</v>
      </c>
      <c r="AK2294" s="29">
        <v>0</v>
      </c>
      <c r="AL2294" s="27"/>
      <c r="AM2294" s="158" t="s">
        <v>28</v>
      </c>
      <c r="AN2294" s="158" t="s">
        <v>28</v>
      </c>
      <c r="AO2294" s="158" t="s">
        <v>28</v>
      </c>
      <c r="AP2294" s="29">
        <v>1</v>
      </c>
      <c r="AQ2294" s="29">
        <v>2000</v>
      </c>
      <c r="AR2294" s="29">
        <v>2200</v>
      </c>
      <c r="AS2294" s="29">
        <v>2200</v>
      </c>
      <c r="AT2294" s="27"/>
      <c r="AU2294" s="27"/>
      <c r="AV2294" s="27"/>
      <c r="AW2294" s="27"/>
      <c r="AX2294" s="129" t="s">
        <v>4770</v>
      </c>
      <c r="AY2294" s="27"/>
      <c r="AZ2294" s="27"/>
      <c r="BA2294" s="27"/>
      <c r="BB2294" s="27"/>
      <c r="BC2294" s="27"/>
      <c r="BD2294" s="27"/>
      <c r="BE2294" s="27"/>
      <c r="BF2294" s="27"/>
      <c r="BG2294" s="27"/>
      <c r="BM2294" s="131"/>
      <c r="BN2294" s="131"/>
    </row>
    <row r="2295" spans="1:66" x14ac:dyDescent="0.3">
      <c r="A2295" s="59"/>
      <c r="B2295" s="47"/>
      <c r="C2295" s="45">
        <v>1136732</v>
      </c>
      <c r="D2295" s="40">
        <v>1018237</v>
      </c>
      <c r="E2295" s="27"/>
      <c r="F2295" s="30" t="s">
        <v>5355</v>
      </c>
      <c r="G2295" s="29" t="s">
        <v>47</v>
      </c>
      <c r="H2295" s="148" t="s">
        <v>4781</v>
      </c>
      <c r="I2295" s="27"/>
      <c r="J2295" s="27"/>
      <c r="K2295" s="27"/>
      <c r="L2295" s="27"/>
      <c r="M2295" s="27"/>
      <c r="N2295" s="29">
        <f t="shared" si="488"/>
        <v>1018237</v>
      </c>
      <c r="O2295" s="29" t="str">
        <f t="shared" si="489"/>
        <v/>
      </c>
      <c r="P2295" s="29" t="str">
        <f t="shared" si="490"/>
        <v/>
      </c>
      <c r="Q2295" s="29" t="str">
        <f t="shared" si="491"/>
        <v/>
      </c>
      <c r="R2295" s="29" t="str">
        <f t="shared" si="492"/>
        <v/>
      </c>
      <c r="S2295" s="29" t="str">
        <f t="shared" si="493"/>
        <v/>
      </c>
      <c r="T2295" s="29" t="str">
        <f t="shared" si="494"/>
        <v/>
      </c>
      <c r="U2295" s="27"/>
      <c r="V2295" s="27"/>
      <c r="W2295" s="32" t="s">
        <v>3788</v>
      </c>
      <c r="X2295" s="29" t="s">
        <v>35</v>
      </c>
      <c r="Y2295" s="27"/>
      <c r="Z2295" s="33">
        <v>20658</v>
      </c>
      <c r="AA2295" s="27"/>
      <c r="AB2295" s="33" t="str">
        <f t="shared" si="495"/>
        <v>По запросу</v>
      </c>
      <c r="AC2295" s="27"/>
      <c r="AD2295" s="145">
        <f t="shared" si="496"/>
        <v>17215</v>
      </c>
      <c r="AE2295" s="27"/>
      <c r="AF2295" s="27"/>
      <c r="AG2295" s="27"/>
      <c r="AH2295" s="27"/>
      <c r="AI2295" s="29">
        <v>4.1399999999999997</v>
      </c>
      <c r="AJ2295" s="29">
        <v>6.2920000000000004E-2</v>
      </c>
      <c r="AK2295" s="29">
        <v>0</v>
      </c>
      <c r="AL2295" s="27"/>
      <c r="AM2295" s="158" t="s">
        <v>28</v>
      </c>
      <c r="AN2295" s="158" t="s">
        <v>28</v>
      </c>
      <c r="AO2295" s="158" t="s">
        <v>28</v>
      </c>
      <c r="AP2295" s="29">
        <v>1</v>
      </c>
      <c r="AQ2295" s="29">
        <v>2000</v>
      </c>
      <c r="AR2295" s="29">
        <v>2200</v>
      </c>
      <c r="AS2295" s="29">
        <v>2200</v>
      </c>
      <c r="AT2295" s="27"/>
      <c r="AU2295" s="27"/>
      <c r="AV2295" s="27"/>
      <c r="AW2295" s="27"/>
      <c r="AX2295" s="129" t="s">
        <v>4770</v>
      </c>
      <c r="AY2295" s="27"/>
      <c r="AZ2295" s="27"/>
      <c r="BA2295" s="27"/>
      <c r="BB2295" s="27"/>
      <c r="BC2295" s="27"/>
      <c r="BD2295" s="27"/>
      <c r="BE2295" s="27"/>
      <c r="BF2295" s="27"/>
      <c r="BG2295" s="27"/>
      <c r="BM2295" s="131"/>
      <c r="BN2295" s="131"/>
    </row>
    <row r="2296" spans="1:66" x14ac:dyDescent="0.3">
      <c r="A2296" s="59"/>
      <c r="B2296" s="47"/>
      <c r="C2296" s="45">
        <v>1136733</v>
      </c>
      <c r="D2296" s="40">
        <v>1062886</v>
      </c>
      <c r="E2296" s="27"/>
      <c r="F2296" s="30" t="s">
        <v>5356</v>
      </c>
      <c r="G2296" s="29" t="s">
        <v>39</v>
      </c>
      <c r="H2296" s="148" t="s">
        <v>4781</v>
      </c>
      <c r="I2296" s="27"/>
      <c r="J2296" s="27"/>
      <c r="K2296" s="27"/>
      <c r="L2296" s="27"/>
      <c r="M2296" s="27"/>
      <c r="N2296" s="29">
        <f t="shared" si="488"/>
        <v>1062886</v>
      </c>
      <c r="O2296" s="29" t="str">
        <f t="shared" si="489"/>
        <v/>
      </c>
      <c r="P2296" s="29" t="str">
        <f t="shared" si="490"/>
        <v/>
      </c>
      <c r="Q2296" s="29" t="str">
        <f t="shared" si="491"/>
        <v/>
      </c>
      <c r="R2296" s="29" t="str">
        <f t="shared" si="492"/>
        <v/>
      </c>
      <c r="S2296" s="29" t="str">
        <f t="shared" si="493"/>
        <v/>
      </c>
      <c r="T2296" s="29" t="str">
        <f t="shared" si="494"/>
        <v/>
      </c>
      <c r="U2296" s="27"/>
      <c r="V2296" s="27"/>
      <c r="W2296" s="32" t="s">
        <v>3788</v>
      </c>
      <c r="X2296" s="29" t="s">
        <v>35</v>
      </c>
      <c r="Y2296" s="27"/>
      <c r="Z2296" s="33">
        <v>27996</v>
      </c>
      <c r="AA2296" s="27"/>
      <c r="AB2296" s="33" t="str">
        <f t="shared" si="495"/>
        <v>По запросу</v>
      </c>
      <c r="AC2296" s="27"/>
      <c r="AD2296" s="145">
        <f t="shared" si="496"/>
        <v>23330</v>
      </c>
      <c r="AE2296" s="27"/>
      <c r="AF2296" s="27"/>
      <c r="AG2296" s="27"/>
      <c r="AH2296" s="27"/>
      <c r="AI2296" s="29">
        <v>5.75</v>
      </c>
      <c r="AJ2296" s="29">
        <v>9.0200000000000002E-2</v>
      </c>
      <c r="AK2296" s="29">
        <v>0</v>
      </c>
      <c r="AL2296" s="27"/>
      <c r="AM2296" s="158" t="s">
        <v>28</v>
      </c>
      <c r="AN2296" s="158" t="s">
        <v>28</v>
      </c>
      <c r="AO2296" s="158" t="s">
        <v>28</v>
      </c>
      <c r="AP2296" s="29">
        <v>1</v>
      </c>
      <c r="AQ2296" s="29">
        <v>2200</v>
      </c>
      <c r="AR2296" s="29">
        <v>1600</v>
      </c>
      <c r="AS2296" s="29">
        <v>2050</v>
      </c>
      <c r="AT2296" s="27"/>
      <c r="AU2296" s="27"/>
      <c r="AV2296" s="27"/>
      <c r="AW2296" s="27"/>
      <c r="AX2296" s="129" t="s">
        <v>4770</v>
      </c>
      <c r="AY2296" s="27"/>
      <c r="AZ2296" s="27"/>
      <c r="BA2296" s="27"/>
      <c r="BB2296" s="27"/>
      <c r="BC2296" s="27"/>
      <c r="BD2296" s="27"/>
      <c r="BE2296" s="27"/>
      <c r="BF2296" s="27"/>
      <c r="BG2296" s="27"/>
      <c r="BM2296" s="131"/>
      <c r="BN2296" s="131"/>
    </row>
    <row r="2297" spans="1:66" x14ac:dyDescent="0.3">
      <c r="A2297" s="59"/>
      <c r="B2297" s="47"/>
      <c r="C2297" s="45">
        <v>1136734</v>
      </c>
      <c r="D2297" s="40">
        <v>1018238</v>
      </c>
      <c r="E2297" s="27"/>
      <c r="F2297" s="30" t="s">
        <v>5357</v>
      </c>
      <c r="G2297" s="29" t="s">
        <v>42</v>
      </c>
      <c r="H2297" s="148" t="s">
        <v>4781</v>
      </c>
      <c r="I2297" s="27"/>
      <c r="J2297" s="27"/>
      <c r="K2297" s="27"/>
      <c r="L2297" s="27"/>
      <c r="M2297" s="27"/>
      <c r="N2297" s="29">
        <f t="shared" si="488"/>
        <v>1018238</v>
      </c>
      <c r="O2297" s="29" t="str">
        <f t="shared" si="489"/>
        <v/>
      </c>
      <c r="P2297" s="29" t="str">
        <f t="shared" si="490"/>
        <v/>
      </c>
      <c r="Q2297" s="29" t="str">
        <f t="shared" si="491"/>
        <v/>
      </c>
      <c r="R2297" s="29" t="str">
        <f t="shared" si="492"/>
        <v/>
      </c>
      <c r="S2297" s="29" t="str">
        <f t="shared" si="493"/>
        <v/>
      </c>
      <c r="T2297" s="29" t="str">
        <f t="shared" si="494"/>
        <v/>
      </c>
      <c r="U2297" s="27"/>
      <c r="V2297" s="27"/>
      <c r="W2297" s="32" t="s">
        <v>1615</v>
      </c>
      <c r="X2297" s="29" t="s">
        <v>35</v>
      </c>
      <c r="Y2297" s="27"/>
      <c r="Z2297" s="33">
        <v>5867</v>
      </c>
      <c r="AA2297" s="27"/>
      <c r="AB2297" s="33">
        <f t="shared" si="495"/>
        <v>5867</v>
      </c>
      <c r="AC2297" s="27"/>
      <c r="AD2297" s="145">
        <f t="shared" si="496"/>
        <v>4889.1670000000004</v>
      </c>
      <c r="AE2297" s="27"/>
      <c r="AF2297" s="27"/>
      <c r="AG2297" s="27"/>
      <c r="AH2297" s="27"/>
      <c r="AI2297" s="29">
        <v>1.36</v>
      </c>
      <c r="AJ2297" s="29">
        <v>3.6299999999999999E-2</v>
      </c>
      <c r="AK2297" s="29">
        <v>0</v>
      </c>
      <c r="AL2297" s="27"/>
      <c r="AM2297" s="158" t="s">
        <v>28</v>
      </c>
      <c r="AN2297" s="158" t="s">
        <v>28</v>
      </c>
      <c r="AO2297" s="158" t="s">
        <v>28</v>
      </c>
      <c r="AP2297" s="29">
        <v>1</v>
      </c>
      <c r="AQ2297" s="29">
        <v>1500</v>
      </c>
      <c r="AR2297" s="29">
        <v>2200</v>
      </c>
      <c r="AS2297" s="29">
        <v>2200</v>
      </c>
      <c r="AT2297" s="27"/>
      <c r="AU2297" s="27"/>
      <c r="AV2297" s="27"/>
      <c r="AW2297" s="27"/>
      <c r="AX2297" s="129" t="s">
        <v>4770</v>
      </c>
      <c r="AY2297" s="27"/>
      <c r="AZ2297" s="27"/>
      <c r="BA2297" s="27"/>
      <c r="BB2297" s="27"/>
      <c r="BC2297" s="27"/>
      <c r="BD2297" s="27"/>
      <c r="BE2297" s="27"/>
      <c r="BF2297" s="27"/>
      <c r="BG2297" s="27"/>
      <c r="BM2297" s="131"/>
      <c r="BN2297" s="131"/>
    </row>
    <row r="2298" spans="1:66" x14ac:dyDescent="0.3">
      <c r="A2298" s="59"/>
      <c r="B2298" s="47"/>
      <c r="C2298" s="45">
        <v>1136735</v>
      </c>
      <c r="D2298" s="40">
        <v>1018239</v>
      </c>
      <c r="E2298" s="27"/>
      <c r="F2298" s="30" t="s">
        <v>5358</v>
      </c>
      <c r="G2298" s="29" t="s">
        <v>42</v>
      </c>
      <c r="H2298" s="148" t="s">
        <v>4781</v>
      </c>
      <c r="I2298" s="27"/>
      <c r="J2298" s="27"/>
      <c r="K2298" s="27"/>
      <c r="L2298" s="27"/>
      <c r="M2298" s="27"/>
      <c r="N2298" s="29">
        <f t="shared" si="488"/>
        <v>1018239</v>
      </c>
      <c r="O2298" s="29" t="str">
        <f t="shared" si="489"/>
        <v/>
      </c>
      <c r="P2298" s="29" t="str">
        <f t="shared" si="490"/>
        <v/>
      </c>
      <c r="Q2298" s="29" t="str">
        <f t="shared" si="491"/>
        <v/>
      </c>
      <c r="R2298" s="29" t="str">
        <f t="shared" si="492"/>
        <v/>
      </c>
      <c r="S2298" s="29" t="str">
        <f t="shared" si="493"/>
        <v/>
      </c>
      <c r="T2298" s="29" t="str">
        <f t="shared" si="494"/>
        <v/>
      </c>
      <c r="U2298" s="27"/>
      <c r="V2298" s="27"/>
      <c r="W2298" s="32" t="s">
        <v>1615</v>
      </c>
      <c r="X2298" s="29" t="s">
        <v>35</v>
      </c>
      <c r="Y2298" s="27"/>
      <c r="Z2298" s="33">
        <v>6487</v>
      </c>
      <c r="AA2298" s="27"/>
      <c r="AB2298" s="33">
        <f t="shared" si="495"/>
        <v>6487</v>
      </c>
      <c r="AC2298" s="27"/>
      <c r="AD2298" s="145">
        <f t="shared" si="496"/>
        <v>5405.8329999999996</v>
      </c>
      <c r="AE2298" s="27"/>
      <c r="AF2298" s="27"/>
      <c r="AG2298" s="27"/>
      <c r="AH2298" s="27"/>
      <c r="AI2298" s="29">
        <v>1.43</v>
      </c>
      <c r="AJ2298" s="29">
        <v>3.6299999999999999E-2</v>
      </c>
      <c r="AK2298" s="29">
        <v>0</v>
      </c>
      <c r="AL2298" s="27"/>
      <c r="AM2298" s="158" t="s">
        <v>28</v>
      </c>
      <c r="AN2298" s="158" t="s">
        <v>28</v>
      </c>
      <c r="AO2298" s="158" t="s">
        <v>28</v>
      </c>
      <c r="AP2298" s="29">
        <v>1</v>
      </c>
      <c r="AQ2298" s="29">
        <v>1500</v>
      </c>
      <c r="AR2298" s="29">
        <v>2200</v>
      </c>
      <c r="AS2298" s="29">
        <v>2200</v>
      </c>
      <c r="AT2298" s="27"/>
      <c r="AU2298" s="27"/>
      <c r="AV2298" s="27"/>
      <c r="AW2298" s="27"/>
      <c r="AX2298" s="129" t="s">
        <v>4770</v>
      </c>
      <c r="AY2298" s="27"/>
      <c r="AZ2298" s="27"/>
      <c r="BA2298" s="27"/>
      <c r="BB2298" s="27"/>
      <c r="BC2298" s="27"/>
      <c r="BD2298" s="27"/>
      <c r="BE2298" s="27"/>
      <c r="BF2298" s="27"/>
      <c r="BG2298" s="27"/>
      <c r="BM2298" s="131"/>
      <c r="BN2298" s="131"/>
    </row>
    <row r="2299" spans="1:66" x14ac:dyDescent="0.3">
      <c r="A2299" s="59"/>
      <c r="B2299" s="47"/>
      <c r="C2299" s="45">
        <v>1136736</v>
      </c>
      <c r="D2299" s="40">
        <v>1018240</v>
      </c>
      <c r="E2299" s="27"/>
      <c r="F2299" s="30" t="s">
        <v>5359</v>
      </c>
      <c r="G2299" s="29" t="s">
        <v>42</v>
      </c>
      <c r="H2299" s="148" t="s">
        <v>4781</v>
      </c>
      <c r="I2299" s="27"/>
      <c r="J2299" s="27"/>
      <c r="K2299" s="27"/>
      <c r="L2299" s="27"/>
      <c r="M2299" s="27"/>
      <c r="N2299" s="29">
        <f t="shared" si="488"/>
        <v>1018240</v>
      </c>
      <c r="O2299" s="29" t="str">
        <f t="shared" si="489"/>
        <v/>
      </c>
      <c r="P2299" s="29" t="str">
        <f t="shared" si="490"/>
        <v/>
      </c>
      <c r="Q2299" s="29" t="str">
        <f t="shared" si="491"/>
        <v/>
      </c>
      <c r="R2299" s="29" t="str">
        <f t="shared" si="492"/>
        <v/>
      </c>
      <c r="S2299" s="29" t="str">
        <f t="shared" si="493"/>
        <v/>
      </c>
      <c r="T2299" s="29" t="str">
        <f t="shared" si="494"/>
        <v/>
      </c>
      <c r="U2299" s="27"/>
      <c r="V2299" s="27"/>
      <c r="W2299" s="32" t="s">
        <v>1615</v>
      </c>
      <c r="X2299" s="29" t="s">
        <v>35</v>
      </c>
      <c r="Y2299" s="27"/>
      <c r="Z2299" s="33">
        <v>7395</v>
      </c>
      <c r="AA2299" s="27"/>
      <c r="AB2299" s="33">
        <f t="shared" si="495"/>
        <v>7395</v>
      </c>
      <c r="AC2299" s="27"/>
      <c r="AD2299" s="145">
        <f t="shared" si="496"/>
        <v>6162.5</v>
      </c>
      <c r="AE2299" s="27"/>
      <c r="AF2299" s="27"/>
      <c r="AG2299" s="27"/>
      <c r="AH2299" s="27"/>
      <c r="AI2299" s="29">
        <v>2.08</v>
      </c>
      <c r="AJ2299" s="29">
        <v>3.6299999999999999E-2</v>
      </c>
      <c r="AK2299" s="29">
        <v>0</v>
      </c>
      <c r="AL2299" s="27"/>
      <c r="AM2299" s="158" t="s">
        <v>28</v>
      </c>
      <c r="AN2299" s="158" t="s">
        <v>28</v>
      </c>
      <c r="AO2299" s="158" t="s">
        <v>28</v>
      </c>
      <c r="AP2299" s="29">
        <v>1</v>
      </c>
      <c r="AQ2299" s="29">
        <v>1500</v>
      </c>
      <c r="AR2299" s="29">
        <v>2200</v>
      </c>
      <c r="AS2299" s="29">
        <v>2200</v>
      </c>
      <c r="AT2299" s="27"/>
      <c r="AU2299" s="27"/>
      <c r="AV2299" s="27"/>
      <c r="AW2299" s="27"/>
      <c r="AX2299" s="129" t="s">
        <v>4770</v>
      </c>
      <c r="AY2299" s="27"/>
      <c r="AZ2299" s="27"/>
      <c r="BA2299" s="27"/>
      <c r="BB2299" s="27"/>
      <c r="BC2299" s="27"/>
      <c r="BD2299" s="27"/>
      <c r="BE2299" s="27"/>
      <c r="BF2299" s="27"/>
      <c r="BG2299" s="27"/>
      <c r="BM2299" s="131"/>
      <c r="BN2299" s="131"/>
    </row>
    <row r="2300" spans="1:66" x14ac:dyDescent="0.3">
      <c r="A2300" s="59"/>
      <c r="B2300" s="47"/>
      <c r="C2300" s="45">
        <v>1136737</v>
      </c>
      <c r="D2300" s="40">
        <v>1018241</v>
      </c>
      <c r="E2300" s="27"/>
      <c r="F2300" s="30" t="s">
        <v>5360</v>
      </c>
      <c r="G2300" s="29" t="s">
        <v>47</v>
      </c>
      <c r="H2300" s="148" t="s">
        <v>4781</v>
      </c>
      <c r="I2300" s="27"/>
      <c r="J2300" s="27"/>
      <c r="K2300" s="27"/>
      <c r="L2300" s="27"/>
      <c r="M2300" s="27"/>
      <c r="N2300" s="29">
        <f t="shared" si="488"/>
        <v>1018241</v>
      </c>
      <c r="O2300" s="29" t="str">
        <f t="shared" si="489"/>
        <v/>
      </c>
      <c r="P2300" s="29" t="str">
        <f t="shared" si="490"/>
        <v/>
      </c>
      <c r="Q2300" s="29" t="str">
        <f t="shared" si="491"/>
        <v/>
      </c>
      <c r="R2300" s="29" t="str">
        <f t="shared" si="492"/>
        <v/>
      </c>
      <c r="S2300" s="29" t="str">
        <f t="shared" si="493"/>
        <v/>
      </c>
      <c r="T2300" s="29" t="str">
        <f t="shared" si="494"/>
        <v/>
      </c>
      <c r="U2300" s="27"/>
      <c r="V2300" s="27"/>
      <c r="W2300" s="32" t="s">
        <v>3788</v>
      </c>
      <c r="X2300" s="29" t="s">
        <v>35</v>
      </c>
      <c r="Y2300" s="27"/>
      <c r="Z2300" s="33">
        <v>13030</v>
      </c>
      <c r="AA2300" s="27"/>
      <c r="AB2300" s="33" t="str">
        <f t="shared" si="495"/>
        <v>По запросу</v>
      </c>
      <c r="AC2300" s="27"/>
      <c r="AD2300" s="145">
        <f t="shared" si="496"/>
        <v>10858.333000000001</v>
      </c>
      <c r="AE2300" s="27"/>
      <c r="AF2300" s="27"/>
      <c r="AG2300" s="27"/>
      <c r="AH2300" s="27"/>
      <c r="AI2300" s="29">
        <v>2.84</v>
      </c>
      <c r="AJ2300" s="29">
        <v>5.1839999999999997E-2</v>
      </c>
      <c r="AK2300" s="29">
        <v>0</v>
      </c>
      <c r="AL2300" s="27"/>
      <c r="AM2300" s="158" t="s">
        <v>28</v>
      </c>
      <c r="AN2300" s="158" t="s">
        <v>28</v>
      </c>
      <c r="AO2300" s="158" t="s">
        <v>28</v>
      </c>
      <c r="AP2300" s="29">
        <v>1</v>
      </c>
      <c r="AQ2300" s="29">
        <v>1800</v>
      </c>
      <c r="AR2300" s="29">
        <v>2400</v>
      </c>
      <c r="AS2300" s="29">
        <v>2400</v>
      </c>
      <c r="AT2300" s="27"/>
      <c r="AU2300" s="27"/>
      <c r="AV2300" s="27"/>
      <c r="AW2300" s="27"/>
      <c r="AX2300" s="129" t="s">
        <v>4770</v>
      </c>
      <c r="AY2300" s="27"/>
      <c r="AZ2300" s="27"/>
      <c r="BA2300" s="27"/>
      <c r="BB2300" s="27"/>
      <c r="BC2300" s="27"/>
      <c r="BD2300" s="27"/>
      <c r="BE2300" s="27"/>
      <c r="BF2300" s="27"/>
      <c r="BG2300" s="27"/>
      <c r="BM2300" s="131"/>
      <c r="BN2300" s="131"/>
    </row>
    <row r="2301" spans="1:66" x14ac:dyDescent="0.3">
      <c r="A2301" s="59"/>
      <c r="B2301" s="47"/>
      <c r="C2301" s="45">
        <v>1136738</v>
      </c>
      <c r="D2301" s="29"/>
      <c r="E2301" s="166"/>
      <c r="F2301" s="31" t="s">
        <v>5731</v>
      </c>
      <c r="G2301" s="29" t="s">
        <v>42</v>
      </c>
      <c r="H2301" s="157" t="s">
        <v>4781</v>
      </c>
      <c r="I2301" s="148"/>
      <c r="J2301" s="147"/>
      <c r="K2301" s="148"/>
      <c r="L2301" s="148"/>
      <c r="M2301" s="147"/>
      <c r="N2301" s="29" t="str">
        <f t="shared" si="488"/>
        <v/>
      </c>
      <c r="O2301" s="29" t="str">
        <f t="shared" si="489"/>
        <v/>
      </c>
      <c r="P2301" s="29" t="str">
        <f t="shared" si="490"/>
        <v/>
      </c>
      <c r="Q2301" s="29" t="str">
        <f t="shared" si="491"/>
        <v/>
      </c>
      <c r="R2301" s="29" t="str">
        <f t="shared" si="492"/>
        <v/>
      </c>
      <c r="S2301" s="29" t="str">
        <f t="shared" si="493"/>
        <v/>
      </c>
      <c r="T2301" s="29" t="str">
        <f t="shared" si="494"/>
        <v/>
      </c>
      <c r="U2301" s="29"/>
      <c r="V2301" s="29"/>
      <c r="W2301" s="38" t="s">
        <v>1615</v>
      </c>
      <c r="X2301" s="29" t="s">
        <v>35</v>
      </c>
      <c r="Y2301" s="146"/>
      <c r="Z2301" s="33">
        <v>5867</v>
      </c>
      <c r="AA2301" s="34"/>
      <c r="AB2301" s="33">
        <f t="shared" si="495"/>
        <v>5867</v>
      </c>
      <c r="AC2301" s="34"/>
      <c r="AD2301" s="145">
        <f t="shared" si="496"/>
        <v>4889.1670000000004</v>
      </c>
      <c r="AE2301" s="105"/>
      <c r="AF2301" s="34"/>
      <c r="AG2301" s="34"/>
      <c r="AH2301" s="34"/>
      <c r="AI2301" s="29"/>
      <c r="AJ2301" s="29"/>
      <c r="AK2301" s="29">
        <v>0</v>
      </c>
      <c r="AL2301" s="29">
        <v>0</v>
      </c>
      <c r="AM2301" s="158" t="s">
        <v>28</v>
      </c>
      <c r="AN2301" s="158" t="s">
        <v>28</v>
      </c>
      <c r="AO2301" s="158" t="s">
        <v>28</v>
      </c>
      <c r="AP2301" s="29"/>
      <c r="AQ2301" s="29"/>
      <c r="AR2301" s="29"/>
      <c r="AS2301" s="29"/>
      <c r="AT2301" s="29"/>
      <c r="AU2301" s="144"/>
      <c r="AV2301" s="36"/>
      <c r="AW2301" s="102"/>
      <c r="AX2301" s="129" t="s">
        <v>4770</v>
      </c>
      <c r="AY2301" s="27"/>
      <c r="AZ2301" s="27"/>
      <c r="BA2301" s="27"/>
      <c r="BB2301" s="27"/>
      <c r="BC2301" s="27"/>
      <c r="BD2301" s="27"/>
      <c r="BE2301" s="27"/>
      <c r="BF2301" s="27"/>
      <c r="BG2301" s="27"/>
      <c r="BM2301" s="131"/>
      <c r="BN2301" s="131"/>
    </row>
    <row r="2302" spans="1:66" x14ac:dyDescent="0.3">
      <c r="A2302" s="59"/>
      <c r="B2302" s="47"/>
      <c r="C2302" s="45">
        <v>1136739</v>
      </c>
      <c r="D2302" s="29"/>
      <c r="E2302" s="166"/>
      <c r="F2302" s="31" t="s">
        <v>5732</v>
      </c>
      <c r="G2302" s="29" t="s">
        <v>42</v>
      </c>
      <c r="H2302" s="157" t="s">
        <v>4781</v>
      </c>
      <c r="I2302" s="148"/>
      <c r="J2302" s="147"/>
      <c r="K2302" s="148"/>
      <c r="L2302" s="148"/>
      <c r="M2302" s="147"/>
      <c r="N2302" s="29" t="str">
        <f t="shared" si="488"/>
        <v/>
      </c>
      <c r="O2302" s="29" t="str">
        <f t="shared" si="489"/>
        <v/>
      </c>
      <c r="P2302" s="29" t="str">
        <f t="shared" si="490"/>
        <v/>
      </c>
      <c r="Q2302" s="29" t="str">
        <f t="shared" si="491"/>
        <v/>
      </c>
      <c r="R2302" s="29" t="str">
        <f t="shared" si="492"/>
        <v/>
      </c>
      <c r="S2302" s="29" t="str">
        <f t="shared" si="493"/>
        <v/>
      </c>
      <c r="T2302" s="29" t="str">
        <f t="shared" si="494"/>
        <v/>
      </c>
      <c r="U2302" s="29"/>
      <c r="V2302" s="29"/>
      <c r="W2302" s="38" t="s">
        <v>1615</v>
      </c>
      <c r="X2302" s="29" t="s">
        <v>35</v>
      </c>
      <c r="Y2302" s="146"/>
      <c r="Z2302" s="33">
        <v>6487</v>
      </c>
      <c r="AA2302" s="34"/>
      <c r="AB2302" s="33">
        <f t="shared" si="495"/>
        <v>6487</v>
      </c>
      <c r="AC2302" s="34"/>
      <c r="AD2302" s="145">
        <f t="shared" si="496"/>
        <v>5405.8329999999996</v>
      </c>
      <c r="AE2302" s="105"/>
      <c r="AF2302" s="34"/>
      <c r="AG2302" s="34"/>
      <c r="AH2302" s="34"/>
      <c r="AI2302" s="29"/>
      <c r="AJ2302" s="29"/>
      <c r="AK2302" s="29">
        <v>58</v>
      </c>
      <c r="AL2302" s="29">
        <v>0</v>
      </c>
      <c r="AM2302" s="158" t="s">
        <v>28</v>
      </c>
      <c r="AN2302" s="158" t="s">
        <v>28</v>
      </c>
      <c r="AO2302" s="158" t="s">
        <v>28</v>
      </c>
      <c r="AP2302" s="29"/>
      <c r="AQ2302" s="29"/>
      <c r="AR2302" s="29"/>
      <c r="AS2302" s="29"/>
      <c r="AT2302" s="29"/>
      <c r="AU2302" s="144"/>
      <c r="AV2302" s="36"/>
      <c r="AW2302" s="102"/>
      <c r="AX2302" s="129" t="s">
        <v>4770</v>
      </c>
      <c r="AY2302" s="27"/>
      <c r="AZ2302" s="27"/>
      <c r="BA2302" s="27"/>
      <c r="BB2302" s="27"/>
      <c r="BC2302" s="27"/>
      <c r="BD2302" s="27"/>
      <c r="BE2302" s="27"/>
      <c r="BF2302" s="27"/>
      <c r="BG2302" s="27"/>
      <c r="BM2302" s="131"/>
      <c r="BN2302" s="131"/>
    </row>
    <row r="2303" spans="1:66" x14ac:dyDescent="0.3">
      <c r="A2303" s="59"/>
      <c r="B2303" s="47"/>
      <c r="C2303" s="45">
        <v>1136740</v>
      </c>
      <c r="D2303" s="40"/>
      <c r="E2303" s="27"/>
      <c r="F2303" s="30" t="s">
        <v>5361</v>
      </c>
      <c r="G2303" s="29" t="s">
        <v>31</v>
      </c>
      <c r="H2303" s="70" t="s">
        <v>136</v>
      </c>
      <c r="I2303" s="27"/>
      <c r="J2303" s="27"/>
      <c r="K2303" s="27"/>
      <c r="L2303" s="27"/>
      <c r="M2303" s="27"/>
      <c r="N2303" s="29" t="str">
        <f t="shared" si="488"/>
        <v/>
      </c>
      <c r="O2303" s="29" t="str">
        <f t="shared" si="489"/>
        <v/>
      </c>
      <c r="P2303" s="29" t="str">
        <f t="shared" si="490"/>
        <v/>
      </c>
      <c r="Q2303" s="29">
        <f t="shared" si="491"/>
        <v>1136709</v>
      </c>
      <c r="R2303" s="29" t="str">
        <f t="shared" si="492"/>
        <v/>
      </c>
      <c r="S2303" s="29" t="str">
        <f t="shared" si="493"/>
        <v/>
      </c>
      <c r="T2303" s="29">
        <f t="shared" si="494"/>
        <v>1136709</v>
      </c>
      <c r="U2303" s="29">
        <v>1136709</v>
      </c>
      <c r="V2303" s="29"/>
      <c r="W2303" s="32" t="s">
        <v>1615</v>
      </c>
      <c r="X2303" s="29" t="s">
        <v>35</v>
      </c>
      <c r="Y2303" s="27"/>
      <c r="Z2303" s="33">
        <v>5502</v>
      </c>
      <c r="AA2303" s="27"/>
      <c r="AB2303" s="33">
        <f t="shared" si="495"/>
        <v>5502</v>
      </c>
      <c r="AC2303" s="27"/>
      <c r="AD2303" s="145">
        <f t="shared" si="496"/>
        <v>4585</v>
      </c>
      <c r="AE2303" s="27"/>
      <c r="AF2303" s="27"/>
      <c r="AG2303" s="27"/>
      <c r="AH2303" s="27"/>
      <c r="AI2303" s="29">
        <v>1.24</v>
      </c>
      <c r="AJ2303" s="29">
        <v>3.6299999999999999E-2</v>
      </c>
      <c r="AK2303" s="29">
        <v>0</v>
      </c>
      <c r="AL2303" s="27"/>
      <c r="AM2303" s="27"/>
      <c r="AN2303" s="44" t="s">
        <v>27</v>
      </c>
      <c r="AO2303" s="27"/>
      <c r="AP2303" s="29">
        <v>1</v>
      </c>
      <c r="AQ2303" s="29">
        <v>1500</v>
      </c>
      <c r="AR2303" s="29">
        <v>2200</v>
      </c>
      <c r="AS2303" s="29">
        <v>2200</v>
      </c>
      <c r="AT2303" s="27"/>
      <c r="AU2303" s="27"/>
      <c r="AV2303" s="27"/>
      <c r="AW2303" s="27"/>
      <c r="AX2303" s="27"/>
      <c r="AY2303" s="27"/>
      <c r="AZ2303" s="27"/>
      <c r="BA2303" s="27"/>
      <c r="BB2303" s="27"/>
      <c r="BC2303" s="27"/>
      <c r="BD2303" s="27"/>
      <c r="BE2303" s="27"/>
      <c r="BF2303" s="27"/>
      <c r="BG2303" s="27"/>
      <c r="BM2303" s="131"/>
      <c r="BN2303" s="131"/>
    </row>
    <row r="2304" spans="1:66" x14ac:dyDescent="0.3">
      <c r="A2304" s="59"/>
      <c r="B2304" s="47"/>
      <c r="C2304" s="45">
        <v>1136741</v>
      </c>
      <c r="D2304" s="40"/>
      <c r="E2304" s="27"/>
      <c r="F2304" s="30" t="s">
        <v>5362</v>
      </c>
      <c r="G2304" s="29" t="s">
        <v>47</v>
      </c>
      <c r="H2304" s="70" t="s">
        <v>136</v>
      </c>
      <c r="I2304" s="27"/>
      <c r="J2304" s="27"/>
      <c r="K2304" s="27"/>
      <c r="L2304" s="27"/>
      <c r="M2304" s="27"/>
      <c r="N2304" s="29" t="str">
        <f t="shared" si="488"/>
        <v/>
      </c>
      <c r="O2304" s="29" t="str">
        <f t="shared" si="489"/>
        <v/>
      </c>
      <c r="P2304" s="29" t="str">
        <f t="shared" si="490"/>
        <v/>
      </c>
      <c r="Q2304" s="29">
        <f t="shared" si="491"/>
        <v>1136710</v>
      </c>
      <c r="R2304" s="29" t="str">
        <f t="shared" si="492"/>
        <v/>
      </c>
      <c r="S2304" s="29" t="str">
        <f t="shared" si="493"/>
        <v/>
      </c>
      <c r="T2304" s="29">
        <f t="shared" si="494"/>
        <v>1136710</v>
      </c>
      <c r="U2304" s="29">
        <v>1136710</v>
      </c>
      <c r="V2304" s="29"/>
      <c r="W2304" s="32" t="s">
        <v>1615</v>
      </c>
      <c r="X2304" s="29" t="s">
        <v>35</v>
      </c>
      <c r="Y2304" s="27"/>
      <c r="Z2304" s="33">
        <v>5997</v>
      </c>
      <c r="AA2304" s="27"/>
      <c r="AB2304" s="33">
        <f t="shared" si="495"/>
        <v>5997</v>
      </c>
      <c r="AC2304" s="27"/>
      <c r="AD2304" s="145">
        <f t="shared" si="496"/>
        <v>4997.5</v>
      </c>
      <c r="AE2304" s="27"/>
      <c r="AF2304" s="27"/>
      <c r="AG2304" s="27"/>
      <c r="AH2304" s="27"/>
      <c r="AI2304" s="29">
        <v>1.42</v>
      </c>
      <c r="AJ2304" s="29">
        <v>3.6299999999999999E-2</v>
      </c>
      <c r="AK2304" s="29">
        <v>0</v>
      </c>
      <c r="AL2304" s="27"/>
      <c r="AM2304" s="27"/>
      <c r="AN2304" s="44" t="s">
        <v>27</v>
      </c>
      <c r="AO2304" s="27"/>
      <c r="AP2304" s="29">
        <v>1</v>
      </c>
      <c r="AQ2304" s="29">
        <v>1500</v>
      </c>
      <c r="AR2304" s="29">
        <v>2200</v>
      </c>
      <c r="AS2304" s="29">
        <v>2200</v>
      </c>
      <c r="AT2304" s="27"/>
      <c r="AU2304" s="27"/>
      <c r="AV2304" s="27"/>
      <c r="AW2304" s="27"/>
      <c r="AX2304" s="27"/>
      <c r="AY2304" s="27"/>
      <c r="AZ2304" s="27"/>
      <c r="BA2304" s="27"/>
      <c r="BB2304" s="27"/>
      <c r="BC2304" s="27"/>
      <c r="BD2304" s="27"/>
      <c r="BE2304" s="27"/>
      <c r="BF2304" s="27"/>
      <c r="BG2304" s="27"/>
      <c r="BM2304" s="131"/>
      <c r="BN2304" s="131"/>
    </row>
    <row r="2305" spans="1:66" x14ac:dyDescent="0.3">
      <c r="A2305" s="59"/>
      <c r="B2305" s="47"/>
      <c r="C2305" s="45">
        <v>1136742</v>
      </c>
      <c r="D2305" s="40"/>
      <c r="E2305" s="27"/>
      <c r="F2305" s="30" t="s">
        <v>5363</v>
      </c>
      <c r="G2305" s="29" t="s">
        <v>31</v>
      </c>
      <c r="H2305" s="70" t="s">
        <v>136</v>
      </c>
      <c r="I2305" s="27"/>
      <c r="J2305" s="27"/>
      <c r="K2305" s="27"/>
      <c r="L2305" s="27"/>
      <c r="M2305" s="27"/>
      <c r="N2305" s="29" t="str">
        <f t="shared" si="488"/>
        <v/>
      </c>
      <c r="O2305" s="29" t="str">
        <f t="shared" si="489"/>
        <v/>
      </c>
      <c r="P2305" s="29" t="str">
        <f t="shared" si="490"/>
        <v/>
      </c>
      <c r="Q2305" s="29">
        <f t="shared" si="491"/>
        <v>1136711</v>
      </c>
      <c r="R2305" s="29" t="str">
        <f t="shared" si="492"/>
        <v/>
      </c>
      <c r="S2305" s="29" t="str">
        <f t="shared" si="493"/>
        <v/>
      </c>
      <c r="T2305" s="29">
        <f t="shared" si="494"/>
        <v>1136711</v>
      </c>
      <c r="U2305" s="29">
        <v>1136711</v>
      </c>
      <c r="V2305" s="29"/>
      <c r="W2305" s="32" t="s">
        <v>1615</v>
      </c>
      <c r="X2305" s="29" t="s">
        <v>35</v>
      </c>
      <c r="Y2305" s="27"/>
      <c r="Z2305" s="33">
        <v>9381</v>
      </c>
      <c r="AA2305" s="27"/>
      <c r="AB2305" s="33">
        <f t="shared" si="495"/>
        <v>9381</v>
      </c>
      <c r="AC2305" s="27"/>
      <c r="AD2305" s="145">
        <f t="shared" si="496"/>
        <v>7817.5</v>
      </c>
      <c r="AE2305" s="27"/>
      <c r="AF2305" s="27"/>
      <c r="AG2305" s="27"/>
      <c r="AH2305" s="27"/>
      <c r="AI2305" s="29">
        <v>2.2000000000000002</v>
      </c>
      <c r="AJ2305" s="29">
        <v>5.1839999999999997E-2</v>
      </c>
      <c r="AK2305" s="29">
        <v>0</v>
      </c>
      <c r="AL2305" s="27"/>
      <c r="AM2305" s="27"/>
      <c r="AN2305" s="44" t="s">
        <v>27</v>
      </c>
      <c r="AO2305" s="27"/>
      <c r="AP2305" s="29">
        <v>1</v>
      </c>
      <c r="AQ2305" s="29">
        <v>1800</v>
      </c>
      <c r="AR2305" s="29">
        <v>2400</v>
      </c>
      <c r="AS2305" s="29">
        <v>2400</v>
      </c>
      <c r="AT2305" s="27"/>
      <c r="AU2305" s="27"/>
      <c r="AV2305" s="27"/>
      <c r="AW2305" s="27"/>
      <c r="AX2305" s="27"/>
      <c r="AY2305" s="27"/>
      <c r="AZ2305" s="27"/>
      <c r="BA2305" s="27"/>
      <c r="BB2305" s="27"/>
      <c r="BC2305" s="27"/>
      <c r="BD2305" s="27"/>
      <c r="BE2305" s="27"/>
      <c r="BF2305" s="27"/>
      <c r="BG2305" s="27"/>
      <c r="BM2305" s="131"/>
      <c r="BN2305" s="131"/>
    </row>
    <row r="2306" spans="1:66" x14ac:dyDescent="0.3">
      <c r="A2306" s="59"/>
      <c r="B2306" s="47"/>
      <c r="C2306" s="45">
        <v>1136743</v>
      </c>
      <c r="D2306" s="40"/>
      <c r="E2306" s="27"/>
      <c r="F2306" s="30" t="s">
        <v>5364</v>
      </c>
      <c r="G2306" s="29" t="s">
        <v>31</v>
      </c>
      <c r="H2306" s="70" t="s">
        <v>136</v>
      </c>
      <c r="I2306" s="27"/>
      <c r="J2306" s="27"/>
      <c r="K2306" s="27"/>
      <c r="L2306" s="27"/>
      <c r="M2306" s="27"/>
      <c r="N2306" s="29" t="str">
        <f t="shared" si="488"/>
        <v/>
      </c>
      <c r="O2306" s="29" t="str">
        <f t="shared" si="489"/>
        <v/>
      </c>
      <c r="P2306" s="29" t="str">
        <f t="shared" si="490"/>
        <v/>
      </c>
      <c r="Q2306" s="29">
        <f t="shared" si="491"/>
        <v>1136712</v>
      </c>
      <c r="R2306" s="29" t="str">
        <f t="shared" si="492"/>
        <v/>
      </c>
      <c r="S2306" s="29" t="str">
        <f t="shared" si="493"/>
        <v/>
      </c>
      <c r="T2306" s="29">
        <f t="shared" si="494"/>
        <v>1136712</v>
      </c>
      <c r="U2306" s="29">
        <v>1136712</v>
      </c>
      <c r="V2306" s="29"/>
      <c r="W2306" s="32" t="s">
        <v>3788</v>
      </c>
      <c r="X2306" s="29" t="s">
        <v>35</v>
      </c>
      <c r="Y2306" s="27"/>
      <c r="Z2306" s="33">
        <v>11827</v>
      </c>
      <c r="AA2306" s="27"/>
      <c r="AB2306" s="33" t="str">
        <f t="shared" si="495"/>
        <v>По запросу</v>
      </c>
      <c r="AC2306" s="27"/>
      <c r="AD2306" s="145">
        <f t="shared" si="496"/>
        <v>9855.8330000000005</v>
      </c>
      <c r="AE2306" s="27"/>
      <c r="AF2306" s="27"/>
      <c r="AG2306" s="27"/>
      <c r="AH2306" s="27"/>
      <c r="AI2306" s="29">
        <v>2.54</v>
      </c>
      <c r="AJ2306" s="29">
        <v>5.1839999999999997E-2</v>
      </c>
      <c r="AK2306" s="29">
        <v>0</v>
      </c>
      <c r="AL2306" s="27"/>
      <c r="AM2306" s="27"/>
      <c r="AN2306" s="44" t="s">
        <v>27</v>
      </c>
      <c r="AO2306" s="27"/>
      <c r="AP2306" s="29">
        <v>1</v>
      </c>
      <c r="AQ2306" s="29">
        <v>1800</v>
      </c>
      <c r="AR2306" s="29">
        <v>2400</v>
      </c>
      <c r="AS2306" s="29">
        <v>2400</v>
      </c>
      <c r="AT2306" s="27"/>
      <c r="AU2306" s="27"/>
      <c r="AV2306" s="27"/>
      <c r="AW2306" s="27"/>
      <c r="AX2306" s="27"/>
      <c r="AY2306" s="27"/>
      <c r="AZ2306" s="27"/>
      <c r="BA2306" s="27"/>
      <c r="BB2306" s="27"/>
      <c r="BC2306" s="27"/>
      <c r="BD2306" s="27"/>
      <c r="BE2306" s="27"/>
      <c r="BF2306" s="27"/>
      <c r="BG2306" s="27"/>
      <c r="BM2306" s="131"/>
      <c r="BN2306" s="131"/>
    </row>
    <row r="2307" spans="1:66" x14ac:dyDescent="0.3">
      <c r="A2307" s="59"/>
      <c r="B2307" s="47"/>
      <c r="C2307" s="45">
        <v>1136744</v>
      </c>
      <c r="D2307" s="40"/>
      <c r="E2307" s="27"/>
      <c r="F2307" s="30" t="s">
        <v>5365</v>
      </c>
      <c r="G2307" s="29" t="s">
        <v>31</v>
      </c>
      <c r="H2307" s="70" t="s">
        <v>136</v>
      </c>
      <c r="I2307" s="27"/>
      <c r="J2307" s="27"/>
      <c r="K2307" s="27"/>
      <c r="L2307" s="27"/>
      <c r="M2307" s="27"/>
      <c r="N2307" s="29" t="str">
        <f t="shared" si="488"/>
        <v/>
      </c>
      <c r="O2307" s="29" t="str">
        <f t="shared" si="489"/>
        <v/>
      </c>
      <c r="P2307" s="29" t="str">
        <f t="shared" si="490"/>
        <v/>
      </c>
      <c r="Q2307" s="29">
        <f t="shared" si="491"/>
        <v>1136713</v>
      </c>
      <c r="R2307" s="29" t="str">
        <f t="shared" si="492"/>
        <v/>
      </c>
      <c r="S2307" s="29" t="str">
        <f t="shared" si="493"/>
        <v/>
      </c>
      <c r="T2307" s="29">
        <f t="shared" si="494"/>
        <v>1136713</v>
      </c>
      <c r="U2307" s="29">
        <v>1136713</v>
      </c>
      <c r="V2307" s="29"/>
      <c r="W2307" s="32" t="s">
        <v>3788</v>
      </c>
      <c r="X2307" s="29" t="s">
        <v>35</v>
      </c>
      <c r="Y2307" s="27"/>
      <c r="Z2307" s="33">
        <v>13993</v>
      </c>
      <c r="AA2307" s="27"/>
      <c r="AB2307" s="33" t="str">
        <f t="shared" si="495"/>
        <v>По запросу</v>
      </c>
      <c r="AC2307" s="27"/>
      <c r="AD2307" s="145">
        <f t="shared" si="496"/>
        <v>11660.833000000001</v>
      </c>
      <c r="AE2307" s="27"/>
      <c r="AF2307" s="27"/>
      <c r="AG2307" s="27"/>
      <c r="AH2307" s="27"/>
      <c r="AI2307" s="29">
        <v>3</v>
      </c>
      <c r="AJ2307" s="29">
        <v>5.1839999999999997E-2</v>
      </c>
      <c r="AK2307" s="29">
        <v>0</v>
      </c>
      <c r="AL2307" s="27"/>
      <c r="AM2307" s="27"/>
      <c r="AN2307" s="44" t="s">
        <v>27</v>
      </c>
      <c r="AO2307" s="27"/>
      <c r="AP2307" s="29">
        <v>1</v>
      </c>
      <c r="AQ2307" s="29">
        <v>1800</v>
      </c>
      <c r="AR2307" s="29">
        <v>2400</v>
      </c>
      <c r="AS2307" s="29">
        <v>2400</v>
      </c>
      <c r="AT2307" s="27"/>
      <c r="AU2307" s="27"/>
      <c r="AV2307" s="27"/>
      <c r="AW2307" s="27"/>
      <c r="AX2307" s="27"/>
      <c r="AY2307" s="27"/>
      <c r="AZ2307" s="27"/>
      <c r="BA2307" s="27"/>
      <c r="BB2307" s="27"/>
      <c r="BC2307" s="27"/>
      <c r="BD2307" s="27"/>
      <c r="BE2307" s="27"/>
      <c r="BF2307" s="27"/>
      <c r="BG2307" s="27"/>
      <c r="BM2307" s="131"/>
      <c r="BN2307" s="131"/>
    </row>
    <row r="2308" spans="1:66" x14ac:dyDescent="0.3">
      <c r="A2308" s="59"/>
      <c r="B2308" s="47"/>
      <c r="C2308" s="45">
        <v>1136745</v>
      </c>
      <c r="D2308" s="40"/>
      <c r="E2308" s="27"/>
      <c r="F2308" s="30" t="s">
        <v>5366</v>
      </c>
      <c r="G2308" s="29" t="s">
        <v>39</v>
      </c>
      <c r="H2308" s="70" t="s">
        <v>136</v>
      </c>
      <c r="I2308" s="27"/>
      <c r="J2308" s="27"/>
      <c r="K2308" s="27"/>
      <c r="L2308" s="27"/>
      <c r="M2308" s="27"/>
      <c r="N2308" s="29" t="str">
        <f t="shared" si="488"/>
        <v/>
      </c>
      <c r="O2308" s="29" t="str">
        <f t="shared" si="489"/>
        <v/>
      </c>
      <c r="P2308" s="29" t="str">
        <f t="shared" si="490"/>
        <v/>
      </c>
      <c r="Q2308" s="29">
        <f t="shared" si="491"/>
        <v>1136714</v>
      </c>
      <c r="R2308" s="29" t="str">
        <f t="shared" si="492"/>
        <v/>
      </c>
      <c r="S2308" s="29" t="str">
        <f t="shared" si="493"/>
        <v/>
      </c>
      <c r="T2308" s="29">
        <f t="shared" si="494"/>
        <v>1136714</v>
      </c>
      <c r="U2308" s="29">
        <v>1136714</v>
      </c>
      <c r="V2308" s="29"/>
      <c r="W2308" s="32" t="s">
        <v>3788</v>
      </c>
      <c r="X2308" s="29" t="s">
        <v>35</v>
      </c>
      <c r="Y2308" s="27"/>
      <c r="Z2308" s="33">
        <v>19057</v>
      </c>
      <c r="AA2308" s="27"/>
      <c r="AB2308" s="33" t="str">
        <f t="shared" si="495"/>
        <v>По запросу</v>
      </c>
      <c r="AC2308" s="27"/>
      <c r="AD2308" s="145">
        <f t="shared" si="496"/>
        <v>15880.833000000001</v>
      </c>
      <c r="AE2308" s="27"/>
      <c r="AF2308" s="27"/>
      <c r="AG2308" s="27"/>
      <c r="AH2308" s="27"/>
      <c r="AI2308" s="29">
        <v>4.3419999999999996</v>
      </c>
      <c r="AJ2308" s="29">
        <v>8.5000000000000006E-2</v>
      </c>
      <c r="AK2308" s="29">
        <v>0</v>
      </c>
      <c r="AL2308" s="27"/>
      <c r="AM2308" s="27"/>
      <c r="AN2308" s="44" t="s">
        <v>27</v>
      </c>
      <c r="AO2308" s="27"/>
      <c r="AP2308" s="29">
        <v>1</v>
      </c>
      <c r="AQ2308" s="29">
        <v>1400</v>
      </c>
      <c r="AR2308" s="29">
        <v>2400</v>
      </c>
      <c r="AS2308" s="29">
        <v>2400</v>
      </c>
      <c r="AT2308" s="27"/>
      <c r="AU2308" s="27"/>
      <c r="AV2308" s="27"/>
      <c r="AW2308" s="27"/>
      <c r="AX2308" s="27"/>
      <c r="AY2308" s="27"/>
      <c r="AZ2308" s="27"/>
      <c r="BA2308" s="27"/>
      <c r="BB2308" s="27"/>
      <c r="BC2308" s="27"/>
      <c r="BD2308" s="27"/>
      <c r="BE2308" s="27"/>
      <c r="BF2308" s="27"/>
      <c r="BG2308" s="27"/>
      <c r="BM2308" s="131"/>
      <c r="BN2308" s="131"/>
    </row>
    <row r="2309" spans="1:66" x14ac:dyDescent="0.3">
      <c r="A2309" s="59"/>
      <c r="B2309" s="47"/>
      <c r="C2309" s="45">
        <v>1136746</v>
      </c>
      <c r="D2309" s="40"/>
      <c r="E2309" s="27"/>
      <c r="F2309" s="30" t="s">
        <v>5367</v>
      </c>
      <c r="G2309" s="29" t="s">
        <v>47</v>
      </c>
      <c r="H2309" s="70" t="s">
        <v>136</v>
      </c>
      <c r="I2309" s="27"/>
      <c r="J2309" s="27"/>
      <c r="K2309" s="27"/>
      <c r="L2309" s="27"/>
      <c r="M2309" s="27"/>
      <c r="N2309" s="29" t="str">
        <f t="shared" si="488"/>
        <v/>
      </c>
      <c r="O2309" s="29" t="str">
        <f t="shared" si="489"/>
        <v/>
      </c>
      <c r="P2309" s="29" t="str">
        <f t="shared" si="490"/>
        <v/>
      </c>
      <c r="Q2309" s="29">
        <f t="shared" si="491"/>
        <v>1136715</v>
      </c>
      <c r="R2309" s="29" t="str">
        <f t="shared" si="492"/>
        <v/>
      </c>
      <c r="S2309" s="29" t="str">
        <f t="shared" si="493"/>
        <v/>
      </c>
      <c r="T2309" s="29">
        <f t="shared" si="494"/>
        <v>1136715</v>
      </c>
      <c r="U2309" s="29">
        <v>1136715</v>
      </c>
      <c r="V2309" s="29"/>
      <c r="W2309" s="32" t="s">
        <v>3788</v>
      </c>
      <c r="X2309" s="29" t="s">
        <v>35</v>
      </c>
      <c r="Y2309" s="27"/>
      <c r="Z2309" s="33">
        <v>21708</v>
      </c>
      <c r="AA2309" s="27"/>
      <c r="AB2309" s="33" t="str">
        <f t="shared" si="495"/>
        <v>По запросу</v>
      </c>
      <c r="AC2309" s="27"/>
      <c r="AD2309" s="145">
        <f t="shared" si="496"/>
        <v>18090</v>
      </c>
      <c r="AE2309" s="27"/>
      <c r="AF2309" s="27"/>
      <c r="AG2309" s="27"/>
      <c r="AH2309" s="27"/>
      <c r="AI2309" s="29">
        <v>5.3</v>
      </c>
      <c r="AJ2309" s="29">
        <v>8.5000000000000006E-2</v>
      </c>
      <c r="AK2309" s="29">
        <v>0</v>
      </c>
      <c r="AL2309" s="27"/>
      <c r="AM2309" s="27"/>
      <c r="AN2309" s="44" t="s">
        <v>27</v>
      </c>
      <c r="AO2309" s="27"/>
      <c r="AP2309" s="29">
        <v>1</v>
      </c>
      <c r="AQ2309" s="29">
        <v>1400</v>
      </c>
      <c r="AR2309" s="29">
        <v>2400</v>
      </c>
      <c r="AS2309" s="29">
        <v>2400</v>
      </c>
      <c r="AT2309" s="27"/>
      <c r="AU2309" s="27"/>
      <c r="AV2309" s="27"/>
      <c r="AW2309" s="27"/>
      <c r="AX2309" s="27"/>
      <c r="AY2309" s="27"/>
      <c r="AZ2309" s="27"/>
      <c r="BA2309" s="27"/>
      <c r="BB2309" s="27"/>
      <c r="BC2309" s="27"/>
      <c r="BD2309" s="27"/>
      <c r="BE2309" s="27"/>
      <c r="BF2309" s="27"/>
      <c r="BG2309" s="27"/>
      <c r="BM2309" s="131"/>
      <c r="BN2309" s="131"/>
    </row>
    <row r="2310" spans="1:66" x14ac:dyDescent="0.3">
      <c r="A2310" s="59"/>
      <c r="B2310" s="47"/>
      <c r="C2310" s="45">
        <v>1136747</v>
      </c>
      <c r="D2310" s="40"/>
      <c r="E2310" s="27"/>
      <c r="F2310" s="30" t="s">
        <v>5368</v>
      </c>
      <c r="G2310" s="29" t="s">
        <v>39</v>
      </c>
      <c r="H2310" s="70" t="s">
        <v>136</v>
      </c>
      <c r="I2310" s="27"/>
      <c r="J2310" s="27"/>
      <c r="K2310" s="27"/>
      <c r="L2310" s="27"/>
      <c r="M2310" s="27"/>
      <c r="N2310" s="29" t="str">
        <f t="shared" si="488"/>
        <v/>
      </c>
      <c r="O2310" s="29" t="str">
        <f t="shared" si="489"/>
        <v/>
      </c>
      <c r="P2310" s="29" t="str">
        <f t="shared" si="490"/>
        <v/>
      </c>
      <c r="Q2310" s="29">
        <f t="shared" si="491"/>
        <v>1136716</v>
      </c>
      <c r="R2310" s="29" t="str">
        <f t="shared" si="492"/>
        <v/>
      </c>
      <c r="S2310" s="29" t="str">
        <f t="shared" si="493"/>
        <v/>
      </c>
      <c r="T2310" s="29">
        <f t="shared" si="494"/>
        <v>1136716</v>
      </c>
      <c r="U2310" s="29">
        <v>1136716</v>
      </c>
      <c r="V2310" s="29"/>
      <c r="W2310" s="32" t="s">
        <v>3788</v>
      </c>
      <c r="X2310" s="29" t="s">
        <v>35</v>
      </c>
      <c r="Y2310" s="27"/>
      <c r="Z2310" s="33">
        <v>25801</v>
      </c>
      <c r="AA2310" s="27"/>
      <c r="AB2310" s="33" t="str">
        <f t="shared" si="495"/>
        <v>По запросу</v>
      </c>
      <c r="AC2310" s="27"/>
      <c r="AD2310" s="145">
        <f t="shared" si="496"/>
        <v>21500.832999999999</v>
      </c>
      <c r="AE2310" s="27"/>
      <c r="AF2310" s="27"/>
      <c r="AG2310" s="27"/>
      <c r="AH2310" s="27"/>
      <c r="AI2310" s="29">
        <v>6.5</v>
      </c>
      <c r="AJ2310" s="29">
        <v>8.5000000000000006E-2</v>
      </c>
      <c r="AK2310" s="29">
        <v>0</v>
      </c>
      <c r="AL2310" s="27"/>
      <c r="AM2310" s="27"/>
      <c r="AN2310" s="44" t="s">
        <v>27</v>
      </c>
      <c r="AO2310" s="27"/>
      <c r="AP2310" s="29">
        <v>1</v>
      </c>
      <c r="AQ2310" s="29">
        <v>1400</v>
      </c>
      <c r="AR2310" s="29">
        <v>2400</v>
      </c>
      <c r="AS2310" s="29">
        <v>2400</v>
      </c>
      <c r="AT2310" s="27"/>
      <c r="AU2310" s="27"/>
      <c r="AV2310" s="27"/>
      <c r="AW2310" s="27"/>
      <c r="AX2310" s="27"/>
      <c r="AY2310" s="27"/>
      <c r="AZ2310" s="27"/>
      <c r="BA2310" s="27"/>
      <c r="BB2310" s="27"/>
      <c r="BC2310" s="27"/>
      <c r="BD2310" s="27"/>
      <c r="BE2310" s="27"/>
      <c r="BF2310" s="27"/>
      <c r="BG2310" s="27"/>
      <c r="BM2310" s="131"/>
      <c r="BN2310" s="131"/>
    </row>
    <row r="2311" spans="1:66" ht="25.2" x14ac:dyDescent="0.3">
      <c r="A2311" s="59"/>
      <c r="B2311" s="47"/>
      <c r="C2311" s="45">
        <v>1136748</v>
      </c>
      <c r="D2311" s="40">
        <v>1084885</v>
      </c>
      <c r="E2311" s="27"/>
      <c r="F2311" s="30" t="s">
        <v>5369</v>
      </c>
      <c r="G2311" s="29" t="s">
        <v>39</v>
      </c>
      <c r="H2311" s="148" t="s">
        <v>4781</v>
      </c>
      <c r="I2311" s="27"/>
      <c r="J2311" s="27"/>
      <c r="K2311" s="27"/>
      <c r="L2311" s="27"/>
      <c r="M2311" s="27"/>
      <c r="N2311" s="29">
        <f t="shared" si="488"/>
        <v>1084885</v>
      </c>
      <c r="O2311" s="29" t="str">
        <f t="shared" si="489"/>
        <v/>
      </c>
      <c r="P2311" s="29" t="str">
        <f t="shared" si="490"/>
        <v/>
      </c>
      <c r="Q2311" s="29" t="str">
        <f t="shared" si="491"/>
        <v/>
      </c>
      <c r="R2311" s="29" t="str">
        <f t="shared" si="492"/>
        <v/>
      </c>
      <c r="S2311" s="29" t="str">
        <f t="shared" si="493"/>
        <v/>
      </c>
      <c r="T2311" s="29" t="str">
        <f t="shared" si="494"/>
        <v/>
      </c>
      <c r="U2311" s="29"/>
      <c r="V2311" s="29"/>
      <c r="W2311" s="32" t="s">
        <v>1615</v>
      </c>
      <c r="X2311" s="29" t="s">
        <v>35</v>
      </c>
      <c r="Y2311" s="27"/>
      <c r="Z2311" s="33">
        <v>6808</v>
      </c>
      <c r="AA2311" s="27"/>
      <c r="AB2311" s="33">
        <f t="shared" si="495"/>
        <v>6808</v>
      </c>
      <c r="AC2311" s="27"/>
      <c r="AD2311" s="145">
        <f t="shared" si="496"/>
        <v>5673.3329999999996</v>
      </c>
      <c r="AE2311" s="27"/>
      <c r="AF2311" s="27"/>
      <c r="AG2311" s="27"/>
      <c r="AH2311" s="27"/>
      <c r="AI2311" s="29">
        <v>1.5</v>
      </c>
      <c r="AJ2311" s="29">
        <v>3.5437999999999997E-2</v>
      </c>
      <c r="AK2311" s="29">
        <v>0</v>
      </c>
      <c r="AL2311" s="27"/>
      <c r="AM2311" s="158" t="s">
        <v>28</v>
      </c>
      <c r="AN2311" s="158" t="s">
        <v>28</v>
      </c>
      <c r="AO2311" s="158" t="s">
        <v>28</v>
      </c>
      <c r="AP2311" s="29">
        <v>1</v>
      </c>
      <c r="AQ2311" s="29">
        <v>1400</v>
      </c>
      <c r="AR2311" s="29">
        <v>2250</v>
      </c>
      <c r="AS2311" s="29">
        <v>2250</v>
      </c>
      <c r="AT2311" s="27"/>
      <c r="AU2311" s="27"/>
      <c r="AV2311" s="27"/>
      <c r="AW2311" s="27"/>
      <c r="AX2311" s="129" t="s">
        <v>4770</v>
      </c>
      <c r="AY2311" s="27"/>
      <c r="AZ2311" s="27"/>
      <c r="BA2311" s="27"/>
      <c r="BB2311" s="27"/>
      <c r="BC2311" s="27"/>
      <c r="BD2311" s="27"/>
      <c r="BE2311" s="27"/>
      <c r="BF2311" s="27"/>
      <c r="BG2311" s="27"/>
      <c r="BM2311" s="131"/>
      <c r="BN2311" s="131"/>
    </row>
    <row r="2312" spans="1:66" ht="25.2" x14ac:dyDescent="0.3">
      <c r="A2312" s="59"/>
      <c r="B2312" s="47"/>
      <c r="C2312" s="45">
        <v>1136749</v>
      </c>
      <c r="D2312" s="40">
        <v>1084886</v>
      </c>
      <c r="E2312" s="27"/>
      <c r="F2312" s="30" t="s">
        <v>5370</v>
      </c>
      <c r="G2312" s="29" t="s">
        <v>47</v>
      </c>
      <c r="H2312" s="148" t="s">
        <v>4781</v>
      </c>
      <c r="I2312" s="27"/>
      <c r="J2312" s="27"/>
      <c r="K2312" s="27"/>
      <c r="L2312" s="27"/>
      <c r="M2312" s="27"/>
      <c r="N2312" s="29">
        <f t="shared" si="488"/>
        <v>1084886</v>
      </c>
      <c r="O2312" s="29" t="str">
        <f t="shared" si="489"/>
        <v/>
      </c>
      <c r="P2312" s="29" t="str">
        <f t="shared" si="490"/>
        <v/>
      </c>
      <c r="Q2312" s="29" t="str">
        <f t="shared" si="491"/>
        <v/>
      </c>
      <c r="R2312" s="29" t="str">
        <f t="shared" si="492"/>
        <v/>
      </c>
      <c r="S2312" s="29" t="str">
        <f t="shared" si="493"/>
        <v/>
      </c>
      <c r="T2312" s="29" t="str">
        <f t="shared" si="494"/>
        <v/>
      </c>
      <c r="U2312" s="27"/>
      <c r="V2312" s="27"/>
      <c r="W2312" s="32" t="s">
        <v>1615</v>
      </c>
      <c r="X2312" s="29" t="s">
        <v>35</v>
      </c>
      <c r="Y2312" s="27"/>
      <c r="Z2312" s="33">
        <v>8292</v>
      </c>
      <c r="AA2312" s="27"/>
      <c r="AB2312" s="33">
        <f t="shared" si="495"/>
        <v>8292</v>
      </c>
      <c r="AC2312" s="27"/>
      <c r="AD2312" s="145">
        <f t="shared" si="496"/>
        <v>6910</v>
      </c>
      <c r="AE2312" s="27"/>
      <c r="AF2312" s="27"/>
      <c r="AG2312" s="27"/>
      <c r="AH2312" s="27"/>
      <c r="AI2312" s="29">
        <v>2.5</v>
      </c>
      <c r="AJ2312" s="29">
        <v>5.3280000000000001E-2</v>
      </c>
      <c r="AK2312" s="29">
        <v>0</v>
      </c>
      <c r="AL2312" s="27"/>
      <c r="AM2312" s="158" t="s">
        <v>28</v>
      </c>
      <c r="AN2312" s="158" t="s">
        <v>28</v>
      </c>
      <c r="AO2312" s="158" t="s">
        <v>28</v>
      </c>
      <c r="AP2312" s="29">
        <v>1</v>
      </c>
      <c r="AQ2312" s="29">
        <v>1850</v>
      </c>
      <c r="AR2312" s="29">
        <v>2400</v>
      </c>
      <c r="AS2312" s="29">
        <v>2400</v>
      </c>
      <c r="AT2312" s="27"/>
      <c r="AU2312" s="27"/>
      <c r="AV2312" s="27"/>
      <c r="AW2312" s="27"/>
      <c r="AX2312" s="129" t="s">
        <v>4770</v>
      </c>
      <c r="AY2312" s="27"/>
      <c r="AZ2312" s="27"/>
      <c r="BA2312" s="27"/>
      <c r="BB2312" s="27"/>
      <c r="BC2312" s="27"/>
      <c r="BD2312" s="27"/>
      <c r="BE2312" s="27"/>
      <c r="BF2312" s="27"/>
      <c r="BG2312" s="27"/>
      <c r="BM2312" s="131"/>
      <c r="BN2312" s="131"/>
    </row>
    <row r="2313" spans="1:66" ht="25.2" x14ac:dyDescent="0.3">
      <c r="A2313" s="59"/>
      <c r="B2313" s="47"/>
      <c r="C2313" s="45">
        <v>1136750</v>
      </c>
      <c r="D2313" s="40">
        <v>1018140</v>
      </c>
      <c r="E2313" s="27"/>
      <c r="F2313" s="30" t="s">
        <v>5371</v>
      </c>
      <c r="G2313" s="29" t="s">
        <v>39</v>
      </c>
      <c r="H2313" s="148" t="s">
        <v>4781</v>
      </c>
      <c r="I2313" s="27"/>
      <c r="J2313" s="27"/>
      <c r="K2313" s="27"/>
      <c r="L2313" s="27"/>
      <c r="M2313" s="27"/>
      <c r="N2313" s="29">
        <f t="shared" si="488"/>
        <v>1018140</v>
      </c>
      <c r="O2313" s="29" t="str">
        <f t="shared" si="489"/>
        <v/>
      </c>
      <c r="P2313" s="29" t="str">
        <f t="shared" si="490"/>
        <v/>
      </c>
      <c r="Q2313" s="29" t="str">
        <f t="shared" si="491"/>
        <v/>
      </c>
      <c r="R2313" s="29" t="str">
        <f t="shared" si="492"/>
        <v/>
      </c>
      <c r="S2313" s="29" t="str">
        <f t="shared" si="493"/>
        <v/>
      </c>
      <c r="T2313" s="29" t="str">
        <f t="shared" si="494"/>
        <v/>
      </c>
      <c r="U2313" s="27"/>
      <c r="V2313" s="27"/>
      <c r="W2313" s="32" t="s">
        <v>1615</v>
      </c>
      <c r="X2313" s="29" t="s">
        <v>35</v>
      </c>
      <c r="Y2313" s="27"/>
      <c r="Z2313" s="33">
        <v>8289</v>
      </c>
      <c r="AA2313" s="27"/>
      <c r="AB2313" s="33">
        <f t="shared" si="495"/>
        <v>8289</v>
      </c>
      <c r="AC2313" s="27"/>
      <c r="AD2313" s="145">
        <f t="shared" si="496"/>
        <v>6907.5</v>
      </c>
      <c r="AE2313" s="27"/>
      <c r="AF2313" s="27"/>
      <c r="AG2313" s="27"/>
      <c r="AH2313" s="27"/>
      <c r="AI2313" s="29">
        <v>2.2000000000000002</v>
      </c>
      <c r="AJ2313" s="29">
        <v>5.1839999999999997E-2</v>
      </c>
      <c r="AK2313" s="29">
        <v>0</v>
      </c>
      <c r="AL2313" s="27"/>
      <c r="AM2313" s="158" t="s">
        <v>28</v>
      </c>
      <c r="AN2313" s="158" t="s">
        <v>28</v>
      </c>
      <c r="AO2313" s="158" t="s">
        <v>28</v>
      </c>
      <c r="AP2313" s="29">
        <v>1</v>
      </c>
      <c r="AQ2313" s="29">
        <v>1800</v>
      </c>
      <c r="AR2313" s="29">
        <v>2400</v>
      </c>
      <c r="AS2313" s="29">
        <v>2400</v>
      </c>
      <c r="AT2313" s="27"/>
      <c r="AU2313" s="27"/>
      <c r="AV2313" s="27"/>
      <c r="AW2313" s="27"/>
      <c r="AX2313" s="129" t="s">
        <v>4770</v>
      </c>
      <c r="AY2313" s="27"/>
      <c r="AZ2313" s="27"/>
      <c r="BA2313" s="27"/>
      <c r="BB2313" s="27"/>
      <c r="BC2313" s="27"/>
      <c r="BD2313" s="27"/>
      <c r="BE2313" s="27"/>
      <c r="BF2313" s="27"/>
      <c r="BG2313" s="27"/>
      <c r="BM2313" s="131"/>
      <c r="BN2313" s="131"/>
    </row>
    <row r="2314" spans="1:66" ht="25.2" x14ac:dyDescent="0.3">
      <c r="A2314" s="59"/>
      <c r="B2314" s="47"/>
      <c r="C2314" s="45">
        <v>1136751</v>
      </c>
      <c r="D2314" s="40">
        <v>1018141</v>
      </c>
      <c r="E2314" s="27"/>
      <c r="F2314" s="30" t="s">
        <v>5372</v>
      </c>
      <c r="G2314" s="29" t="s">
        <v>92</v>
      </c>
      <c r="H2314" s="148" t="s">
        <v>4781</v>
      </c>
      <c r="I2314" s="27"/>
      <c r="J2314" s="27"/>
      <c r="K2314" s="27"/>
      <c r="L2314" s="27"/>
      <c r="M2314" s="27"/>
      <c r="N2314" s="29">
        <f t="shared" si="488"/>
        <v>1018141</v>
      </c>
      <c r="O2314" s="29" t="str">
        <f t="shared" si="489"/>
        <v/>
      </c>
      <c r="P2314" s="29" t="str">
        <f t="shared" si="490"/>
        <v/>
      </c>
      <c r="Q2314" s="29" t="str">
        <f t="shared" si="491"/>
        <v/>
      </c>
      <c r="R2314" s="29" t="str">
        <f t="shared" si="492"/>
        <v/>
      </c>
      <c r="S2314" s="29" t="str">
        <f t="shared" si="493"/>
        <v/>
      </c>
      <c r="T2314" s="29" t="str">
        <f t="shared" si="494"/>
        <v/>
      </c>
      <c r="U2314" s="27"/>
      <c r="V2314" s="27"/>
      <c r="W2314" s="32" t="s">
        <v>1615</v>
      </c>
      <c r="X2314" s="29" t="s">
        <v>35</v>
      </c>
      <c r="Y2314" s="27"/>
      <c r="Z2314" s="33">
        <v>9432</v>
      </c>
      <c r="AA2314" s="27"/>
      <c r="AB2314" s="33">
        <f t="shared" si="495"/>
        <v>9432</v>
      </c>
      <c r="AC2314" s="27"/>
      <c r="AD2314" s="145">
        <f t="shared" si="496"/>
        <v>7860</v>
      </c>
      <c r="AE2314" s="27"/>
      <c r="AF2314" s="27"/>
      <c r="AG2314" s="27"/>
      <c r="AH2314" s="27"/>
      <c r="AI2314" s="29">
        <v>2.4500000000000002</v>
      </c>
      <c r="AJ2314" s="29">
        <v>5.1839999999999997E-2</v>
      </c>
      <c r="AK2314" s="29">
        <v>0</v>
      </c>
      <c r="AL2314" s="27"/>
      <c r="AM2314" s="158" t="s">
        <v>28</v>
      </c>
      <c r="AN2314" s="158" t="s">
        <v>28</v>
      </c>
      <c r="AO2314" s="158" t="s">
        <v>28</v>
      </c>
      <c r="AP2314" s="29">
        <v>1</v>
      </c>
      <c r="AQ2314" s="29">
        <v>1800</v>
      </c>
      <c r="AR2314" s="29">
        <v>2400</v>
      </c>
      <c r="AS2314" s="29">
        <v>2400</v>
      </c>
      <c r="AT2314" s="27"/>
      <c r="AU2314" s="27"/>
      <c r="AV2314" s="27"/>
      <c r="AW2314" s="27"/>
      <c r="AX2314" s="129" t="s">
        <v>4770</v>
      </c>
      <c r="AY2314" s="27"/>
      <c r="AZ2314" s="27"/>
      <c r="BA2314" s="27"/>
      <c r="BB2314" s="27"/>
      <c r="BC2314" s="27"/>
      <c r="BD2314" s="27"/>
      <c r="BE2314" s="27"/>
      <c r="BF2314" s="27"/>
      <c r="BG2314" s="27"/>
      <c r="BM2314" s="131"/>
      <c r="BN2314" s="131"/>
    </row>
    <row r="2315" spans="1:66" ht="25.2" x14ac:dyDescent="0.3">
      <c r="A2315" s="59"/>
      <c r="B2315" s="47"/>
      <c r="C2315" s="45">
        <v>1136752</v>
      </c>
      <c r="D2315" s="40">
        <v>1044015</v>
      </c>
      <c r="E2315" s="27"/>
      <c r="F2315" s="30" t="s">
        <v>5373</v>
      </c>
      <c r="G2315" s="29" t="s">
        <v>39</v>
      </c>
      <c r="H2315" s="148" t="s">
        <v>4781</v>
      </c>
      <c r="I2315" s="27"/>
      <c r="J2315" s="27"/>
      <c r="K2315" s="27"/>
      <c r="L2315" s="27"/>
      <c r="M2315" s="27"/>
      <c r="N2315" s="29">
        <f t="shared" si="488"/>
        <v>1044015</v>
      </c>
      <c r="O2315" s="29" t="str">
        <f t="shared" si="489"/>
        <v/>
      </c>
      <c r="P2315" s="29" t="str">
        <f t="shared" si="490"/>
        <v/>
      </c>
      <c r="Q2315" s="29" t="str">
        <f t="shared" si="491"/>
        <v/>
      </c>
      <c r="R2315" s="29" t="str">
        <f t="shared" si="492"/>
        <v/>
      </c>
      <c r="S2315" s="29" t="str">
        <f t="shared" si="493"/>
        <v/>
      </c>
      <c r="T2315" s="29" t="str">
        <f t="shared" si="494"/>
        <v/>
      </c>
      <c r="U2315" s="27"/>
      <c r="V2315" s="27"/>
      <c r="W2315" s="32" t="s">
        <v>1615</v>
      </c>
      <c r="X2315" s="29" t="s">
        <v>35</v>
      </c>
      <c r="Y2315" s="27"/>
      <c r="Z2315" s="33">
        <v>11325</v>
      </c>
      <c r="AA2315" s="27"/>
      <c r="AB2315" s="33">
        <f t="shared" si="495"/>
        <v>11325</v>
      </c>
      <c r="AC2315" s="27"/>
      <c r="AD2315" s="145">
        <f t="shared" si="496"/>
        <v>9437.5</v>
      </c>
      <c r="AE2315" s="27"/>
      <c r="AF2315" s="27"/>
      <c r="AG2315" s="27"/>
      <c r="AH2315" s="27"/>
      <c r="AI2315" s="29">
        <v>2.8</v>
      </c>
      <c r="AJ2315" s="29">
        <v>5.3280000000000001E-2</v>
      </c>
      <c r="AK2315" s="29">
        <v>0</v>
      </c>
      <c r="AL2315" s="27"/>
      <c r="AM2315" s="158" t="s">
        <v>28</v>
      </c>
      <c r="AN2315" s="158" t="s">
        <v>28</v>
      </c>
      <c r="AO2315" s="158" t="s">
        <v>28</v>
      </c>
      <c r="AP2315" s="29">
        <v>1</v>
      </c>
      <c r="AQ2315" s="29">
        <v>2400</v>
      </c>
      <c r="AR2315" s="29">
        <v>1850</v>
      </c>
      <c r="AS2315" s="29">
        <v>2400</v>
      </c>
      <c r="AT2315" s="27"/>
      <c r="AU2315" s="27"/>
      <c r="AV2315" s="27"/>
      <c r="AW2315" s="27"/>
      <c r="AX2315" s="129" t="s">
        <v>4770</v>
      </c>
      <c r="AY2315" s="27"/>
      <c r="AZ2315" s="27"/>
      <c r="BA2315" s="27"/>
      <c r="BB2315" s="27"/>
      <c r="BC2315" s="27"/>
      <c r="BD2315" s="27"/>
      <c r="BE2315" s="27"/>
      <c r="BF2315" s="27"/>
      <c r="BG2315" s="27"/>
      <c r="BM2315" s="131"/>
      <c r="BN2315" s="131"/>
    </row>
    <row r="2316" spans="1:66" ht="25.2" x14ac:dyDescent="0.3">
      <c r="A2316" s="59"/>
      <c r="B2316" s="47"/>
      <c r="C2316" s="45">
        <v>1136753</v>
      </c>
      <c r="D2316" s="40">
        <v>1034188</v>
      </c>
      <c r="E2316" s="27"/>
      <c r="F2316" s="30" t="s">
        <v>5374</v>
      </c>
      <c r="G2316" s="29" t="s">
        <v>31</v>
      </c>
      <c r="H2316" s="148" t="s">
        <v>4781</v>
      </c>
      <c r="I2316" s="27"/>
      <c r="J2316" s="27"/>
      <c r="K2316" s="27"/>
      <c r="L2316" s="27"/>
      <c r="M2316" s="27"/>
      <c r="N2316" s="29">
        <f t="shared" si="488"/>
        <v>1034188</v>
      </c>
      <c r="O2316" s="29" t="str">
        <f t="shared" si="489"/>
        <v/>
      </c>
      <c r="P2316" s="29" t="str">
        <f t="shared" si="490"/>
        <v/>
      </c>
      <c r="Q2316" s="29" t="str">
        <f t="shared" si="491"/>
        <v/>
      </c>
      <c r="R2316" s="29" t="str">
        <f t="shared" si="492"/>
        <v/>
      </c>
      <c r="S2316" s="29" t="str">
        <f t="shared" si="493"/>
        <v/>
      </c>
      <c r="T2316" s="29" t="str">
        <f t="shared" si="494"/>
        <v/>
      </c>
      <c r="U2316" s="27"/>
      <c r="V2316" s="27"/>
      <c r="W2316" s="32" t="s">
        <v>3788</v>
      </c>
      <c r="X2316" s="29" t="s">
        <v>35</v>
      </c>
      <c r="Y2316" s="27"/>
      <c r="Z2316" s="33">
        <v>13875</v>
      </c>
      <c r="AA2316" s="27"/>
      <c r="AB2316" s="33" t="str">
        <f t="shared" si="495"/>
        <v>По запросу</v>
      </c>
      <c r="AC2316" s="27"/>
      <c r="AD2316" s="145">
        <f t="shared" si="496"/>
        <v>11562.5</v>
      </c>
      <c r="AE2316" s="27"/>
      <c r="AF2316" s="27"/>
      <c r="AG2316" s="27"/>
      <c r="AH2316" s="27"/>
      <c r="AI2316" s="29">
        <v>3.1</v>
      </c>
      <c r="AJ2316" s="29">
        <v>5.7000000000000002E-2</v>
      </c>
      <c r="AK2316" s="29">
        <v>0</v>
      </c>
      <c r="AL2316" s="27"/>
      <c r="AM2316" s="158" t="s">
        <v>28</v>
      </c>
      <c r="AN2316" s="158" t="s">
        <v>28</v>
      </c>
      <c r="AO2316" s="158" t="s">
        <v>28</v>
      </c>
      <c r="AP2316" s="29">
        <v>1</v>
      </c>
      <c r="AQ2316" s="29">
        <v>1850</v>
      </c>
      <c r="AR2316" s="29">
        <v>2400</v>
      </c>
      <c r="AS2316" s="29">
        <v>2400</v>
      </c>
      <c r="AT2316" s="27"/>
      <c r="AU2316" s="27"/>
      <c r="AV2316" s="27"/>
      <c r="AW2316" s="27"/>
      <c r="AX2316" s="129" t="s">
        <v>4770</v>
      </c>
      <c r="AY2316" s="27"/>
      <c r="AZ2316" s="27"/>
      <c r="BA2316" s="27"/>
      <c r="BB2316" s="27"/>
      <c r="BC2316" s="27"/>
      <c r="BD2316" s="27"/>
      <c r="BE2316" s="27"/>
      <c r="BF2316" s="27"/>
      <c r="BG2316" s="27"/>
      <c r="BM2316" s="131"/>
      <c r="BN2316" s="131"/>
    </row>
    <row r="2317" spans="1:66" ht="25.2" x14ac:dyDescent="0.3">
      <c r="A2317" s="59"/>
      <c r="B2317" s="47"/>
      <c r="C2317" s="45">
        <v>1136754</v>
      </c>
      <c r="D2317" s="40">
        <v>1044016</v>
      </c>
      <c r="E2317" s="27"/>
      <c r="F2317" s="30" t="s">
        <v>5375</v>
      </c>
      <c r="G2317" s="29" t="s">
        <v>39</v>
      </c>
      <c r="H2317" s="148" t="s">
        <v>4781</v>
      </c>
      <c r="I2317" s="27"/>
      <c r="J2317" s="27"/>
      <c r="K2317" s="27"/>
      <c r="L2317" s="27"/>
      <c r="M2317" s="27"/>
      <c r="N2317" s="29">
        <f t="shared" si="488"/>
        <v>1044016</v>
      </c>
      <c r="O2317" s="29" t="str">
        <f t="shared" si="489"/>
        <v/>
      </c>
      <c r="P2317" s="29" t="str">
        <f t="shared" si="490"/>
        <v/>
      </c>
      <c r="Q2317" s="29" t="str">
        <f t="shared" si="491"/>
        <v/>
      </c>
      <c r="R2317" s="29" t="str">
        <f t="shared" si="492"/>
        <v/>
      </c>
      <c r="S2317" s="29" t="str">
        <f t="shared" si="493"/>
        <v/>
      </c>
      <c r="T2317" s="29" t="str">
        <f t="shared" si="494"/>
        <v/>
      </c>
      <c r="U2317" s="27"/>
      <c r="V2317" s="27"/>
      <c r="W2317" s="32" t="s">
        <v>3788</v>
      </c>
      <c r="X2317" s="29" t="s">
        <v>35</v>
      </c>
      <c r="Y2317" s="27"/>
      <c r="Z2317" s="33">
        <v>18333</v>
      </c>
      <c r="AA2317" s="27"/>
      <c r="AB2317" s="33" t="str">
        <f t="shared" si="495"/>
        <v>По запросу</v>
      </c>
      <c r="AC2317" s="27"/>
      <c r="AD2317" s="145">
        <f t="shared" si="496"/>
        <v>15277.5</v>
      </c>
      <c r="AE2317" s="27"/>
      <c r="AF2317" s="27"/>
      <c r="AG2317" s="27"/>
      <c r="AH2317" s="27"/>
      <c r="AI2317" s="29">
        <v>3.5</v>
      </c>
      <c r="AJ2317" s="29">
        <v>8.5000000000000006E-2</v>
      </c>
      <c r="AK2317" s="29">
        <v>0</v>
      </c>
      <c r="AL2317" s="27"/>
      <c r="AM2317" s="158" t="s">
        <v>28</v>
      </c>
      <c r="AN2317" s="158" t="s">
        <v>28</v>
      </c>
      <c r="AO2317" s="158" t="s">
        <v>28</v>
      </c>
      <c r="AP2317" s="29">
        <v>1</v>
      </c>
      <c r="AQ2317" s="29">
        <v>1400</v>
      </c>
      <c r="AR2317" s="29">
        <v>2400</v>
      </c>
      <c r="AS2317" s="29">
        <v>2400</v>
      </c>
      <c r="AT2317" s="27"/>
      <c r="AU2317" s="27"/>
      <c r="AV2317" s="27"/>
      <c r="AW2317" s="27"/>
      <c r="AX2317" s="129" t="s">
        <v>4770</v>
      </c>
      <c r="AY2317" s="27"/>
      <c r="AZ2317" s="27"/>
      <c r="BA2317" s="27"/>
      <c r="BB2317" s="27"/>
      <c r="BC2317" s="27"/>
      <c r="BD2317" s="27"/>
      <c r="BE2317" s="27"/>
      <c r="BF2317" s="27"/>
      <c r="BG2317" s="27"/>
      <c r="BM2317" s="131"/>
      <c r="BN2317" s="131"/>
    </row>
    <row r="2318" spans="1:66" ht="25.2" x14ac:dyDescent="0.3">
      <c r="A2318" s="59"/>
      <c r="B2318" s="47"/>
      <c r="C2318" s="45">
        <v>1136755</v>
      </c>
      <c r="D2318" s="40">
        <v>1084887</v>
      </c>
      <c r="E2318" s="27"/>
      <c r="F2318" s="30" t="s">
        <v>5376</v>
      </c>
      <c r="G2318" s="29" t="s">
        <v>42</v>
      </c>
      <c r="H2318" s="148" t="s">
        <v>4781</v>
      </c>
      <c r="I2318" s="27"/>
      <c r="J2318" s="27"/>
      <c r="K2318" s="27"/>
      <c r="L2318" s="27"/>
      <c r="M2318" s="27"/>
      <c r="N2318" s="29">
        <f t="shared" si="488"/>
        <v>1084887</v>
      </c>
      <c r="O2318" s="29" t="str">
        <f t="shared" si="489"/>
        <v/>
      </c>
      <c r="P2318" s="29" t="str">
        <f t="shared" si="490"/>
        <v/>
      </c>
      <c r="Q2318" s="29" t="str">
        <f t="shared" si="491"/>
        <v/>
      </c>
      <c r="R2318" s="29" t="str">
        <f t="shared" si="492"/>
        <v/>
      </c>
      <c r="S2318" s="29" t="str">
        <f t="shared" si="493"/>
        <v/>
      </c>
      <c r="T2318" s="29" t="str">
        <f t="shared" si="494"/>
        <v/>
      </c>
      <c r="U2318" s="27"/>
      <c r="V2318" s="27"/>
      <c r="W2318" s="32" t="s">
        <v>1615</v>
      </c>
      <c r="X2318" s="29" t="s">
        <v>35</v>
      </c>
      <c r="Y2318" s="27"/>
      <c r="Z2318" s="33">
        <v>12017</v>
      </c>
      <c r="AA2318" s="27"/>
      <c r="AB2318" s="33">
        <f t="shared" si="495"/>
        <v>12017</v>
      </c>
      <c r="AC2318" s="27"/>
      <c r="AD2318" s="145">
        <f t="shared" si="496"/>
        <v>10014.166999999999</v>
      </c>
      <c r="AE2318" s="27"/>
      <c r="AF2318" s="27"/>
      <c r="AG2318" s="27"/>
      <c r="AH2318" s="27"/>
      <c r="AI2318" s="29">
        <v>2.5</v>
      </c>
      <c r="AJ2318" s="29">
        <v>5.3280000000000001E-2</v>
      </c>
      <c r="AK2318" s="29">
        <v>0</v>
      </c>
      <c r="AL2318" s="27"/>
      <c r="AM2318" s="158" t="s">
        <v>28</v>
      </c>
      <c r="AN2318" s="158" t="s">
        <v>28</v>
      </c>
      <c r="AO2318" s="158" t="s">
        <v>28</v>
      </c>
      <c r="AP2318" s="29">
        <v>1</v>
      </c>
      <c r="AQ2318" s="29">
        <v>1850</v>
      </c>
      <c r="AR2318" s="29">
        <v>2400</v>
      </c>
      <c r="AS2318" s="29">
        <v>2400</v>
      </c>
      <c r="AT2318" s="27"/>
      <c r="AU2318" s="27"/>
      <c r="AV2318" s="27"/>
      <c r="AW2318" s="27"/>
      <c r="AX2318" s="129" t="s">
        <v>4770</v>
      </c>
      <c r="AY2318" s="27"/>
      <c r="AZ2318" s="27"/>
      <c r="BA2318" s="27"/>
      <c r="BB2318" s="27"/>
      <c r="BC2318" s="27"/>
      <c r="BD2318" s="27"/>
      <c r="BE2318" s="27"/>
      <c r="BF2318" s="27"/>
      <c r="BG2318" s="27"/>
      <c r="BM2318" s="131"/>
      <c r="BN2318" s="131"/>
    </row>
    <row r="2319" spans="1:66" x14ac:dyDescent="0.3">
      <c r="A2319" s="59"/>
      <c r="B2319" s="47"/>
      <c r="C2319" s="45">
        <v>1136756</v>
      </c>
      <c r="D2319" s="40">
        <v>1018147</v>
      </c>
      <c r="E2319" s="27"/>
      <c r="F2319" s="30" t="s">
        <v>5377</v>
      </c>
      <c r="G2319" s="29" t="s">
        <v>47</v>
      </c>
      <c r="H2319" s="148" t="s">
        <v>4781</v>
      </c>
      <c r="I2319" s="27"/>
      <c r="J2319" s="27"/>
      <c r="K2319" s="27"/>
      <c r="L2319" s="27"/>
      <c r="M2319" s="27"/>
      <c r="N2319" s="29">
        <f t="shared" si="488"/>
        <v>1018147</v>
      </c>
      <c r="O2319" s="29" t="str">
        <f t="shared" si="489"/>
        <v/>
      </c>
      <c r="P2319" s="29" t="str">
        <f t="shared" si="490"/>
        <v/>
      </c>
      <c r="Q2319" s="29" t="str">
        <f t="shared" si="491"/>
        <v/>
      </c>
      <c r="R2319" s="29" t="str">
        <f t="shared" si="492"/>
        <v/>
      </c>
      <c r="S2319" s="29" t="str">
        <f t="shared" si="493"/>
        <v/>
      </c>
      <c r="T2319" s="29" t="str">
        <f t="shared" si="494"/>
        <v/>
      </c>
      <c r="U2319" s="27"/>
      <c r="V2319" s="27"/>
      <c r="W2319" s="32" t="s">
        <v>1615</v>
      </c>
      <c r="X2319" s="29" t="s">
        <v>35</v>
      </c>
      <c r="Y2319" s="27"/>
      <c r="Z2319" s="33">
        <v>12017</v>
      </c>
      <c r="AA2319" s="27"/>
      <c r="AB2319" s="33">
        <f t="shared" si="495"/>
        <v>12017</v>
      </c>
      <c r="AC2319" s="27"/>
      <c r="AD2319" s="145">
        <f t="shared" si="496"/>
        <v>10014.166999999999</v>
      </c>
      <c r="AE2319" s="27"/>
      <c r="AF2319" s="27"/>
      <c r="AG2319" s="27"/>
      <c r="AH2319" s="27"/>
      <c r="AI2319" s="29">
        <v>2.41</v>
      </c>
      <c r="AJ2319" s="29">
        <v>5.1839999999999997E-2</v>
      </c>
      <c r="AK2319" s="29">
        <v>0</v>
      </c>
      <c r="AL2319" s="27"/>
      <c r="AM2319" s="158" t="s">
        <v>28</v>
      </c>
      <c r="AN2319" s="158" t="s">
        <v>28</v>
      </c>
      <c r="AO2319" s="158" t="s">
        <v>28</v>
      </c>
      <c r="AP2319" s="29">
        <v>1</v>
      </c>
      <c r="AQ2319" s="29">
        <v>1800</v>
      </c>
      <c r="AR2319" s="29">
        <v>2400</v>
      </c>
      <c r="AS2319" s="29">
        <v>2400</v>
      </c>
      <c r="AT2319" s="27"/>
      <c r="AU2319" s="27"/>
      <c r="AV2319" s="27"/>
      <c r="AW2319" s="27"/>
      <c r="AX2319" s="129" t="s">
        <v>4770</v>
      </c>
      <c r="AY2319" s="27"/>
      <c r="AZ2319" s="27"/>
      <c r="BA2319" s="27"/>
      <c r="BB2319" s="27"/>
      <c r="BC2319" s="27"/>
      <c r="BD2319" s="27"/>
      <c r="BE2319" s="27"/>
      <c r="BF2319" s="27"/>
      <c r="BG2319" s="27"/>
      <c r="BM2319" s="131"/>
      <c r="BN2319" s="131"/>
    </row>
    <row r="2320" spans="1:66" ht="25.2" x14ac:dyDescent="0.3">
      <c r="A2320" s="59"/>
      <c r="B2320" s="47"/>
      <c r="C2320" s="45">
        <v>1136757</v>
      </c>
      <c r="D2320" s="40">
        <v>1084888</v>
      </c>
      <c r="E2320" s="27"/>
      <c r="F2320" s="30" t="s">
        <v>5378</v>
      </c>
      <c r="G2320" s="29" t="s">
        <v>42</v>
      </c>
      <c r="H2320" s="148" t="s">
        <v>4781</v>
      </c>
      <c r="I2320" s="27"/>
      <c r="J2320" s="27"/>
      <c r="K2320" s="27"/>
      <c r="L2320" s="27"/>
      <c r="M2320" s="27"/>
      <c r="N2320" s="29">
        <f t="shared" si="488"/>
        <v>1084888</v>
      </c>
      <c r="O2320" s="29" t="str">
        <f t="shared" si="489"/>
        <v/>
      </c>
      <c r="P2320" s="29" t="str">
        <f t="shared" si="490"/>
        <v/>
      </c>
      <c r="Q2320" s="29" t="str">
        <f t="shared" si="491"/>
        <v/>
      </c>
      <c r="R2320" s="29" t="str">
        <f t="shared" si="492"/>
        <v/>
      </c>
      <c r="S2320" s="29" t="str">
        <f t="shared" si="493"/>
        <v/>
      </c>
      <c r="T2320" s="29" t="str">
        <f t="shared" si="494"/>
        <v/>
      </c>
      <c r="U2320" s="27"/>
      <c r="V2320" s="27"/>
      <c r="W2320" s="32" t="s">
        <v>1615</v>
      </c>
      <c r="X2320" s="29" t="s">
        <v>35</v>
      </c>
      <c r="Y2320" s="27"/>
      <c r="Z2320" s="33">
        <v>13603</v>
      </c>
      <c r="AA2320" s="27"/>
      <c r="AB2320" s="33">
        <f t="shared" si="495"/>
        <v>13603</v>
      </c>
      <c r="AC2320" s="27"/>
      <c r="AD2320" s="145">
        <f t="shared" si="496"/>
        <v>11335.833000000001</v>
      </c>
      <c r="AE2320" s="27"/>
      <c r="AF2320" s="27"/>
      <c r="AG2320" s="27"/>
      <c r="AH2320" s="27"/>
      <c r="AI2320" s="29">
        <v>2.75</v>
      </c>
      <c r="AJ2320" s="29">
        <v>5.3280000000000001E-2</v>
      </c>
      <c r="AK2320" s="29">
        <v>0</v>
      </c>
      <c r="AL2320" s="27"/>
      <c r="AM2320" s="158" t="s">
        <v>28</v>
      </c>
      <c r="AN2320" s="158" t="s">
        <v>28</v>
      </c>
      <c r="AO2320" s="158" t="s">
        <v>28</v>
      </c>
      <c r="AP2320" s="29">
        <v>1</v>
      </c>
      <c r="AQ2320" s="29">
        <v>1850</v>
      </c>
      <c r="AR2320" s="29">
        <v>2400</v>
      </c>
      <c r="AS2320" s="29">
        <v>2400</v>
      </c>
      <c r="AT2320" s="27"/>
      <c r="AU2320" s="27"/>
      <c r="AV2320" s="27"/>
      <c r="AW2320" s="27"/>
      <c r="AX2320" s="129" t="s">
        <v>4770</v>
      </c>
      <c r="AY2320" s="27"/>
      <c r="AZ2320" s="27"/>
      <c r="BA2320" s="27"/>
      <c r="BB2320" s="27"/>
      <c r="BC2320" s="27"/>
      <c r="BD2320" s="27"/>
      <c r="BE2320" s="27"/>
      <c r="BF2320" s="27"/>
      <c r="BG2320" s="27"/>
      <c r="BM2320" s="131"/>
      <c r="BN2320" s="131"/>
    </row>
    <row r="2321" spans="1:66" x14ac:dyDescent="0.3">
      <c r="A2321" s="59"/>
      <c r="B2321" s="47"/>
      <c r="C2321" s="45">
        <v>1136758</v>
      </c>
      <c r="D2321" s="40">
        <v>1018148</v>
      </c>
      <c r="E2321" s="27"/>
      <c r="F2321" s="30" t="s">
        <v>5379</v>
      </c>
      <c r="G2321" s="29" t="s">
        <v>42</v>
      </c>
      <c r="H2321" s="148" t="s">
        <v>4781</v>
      </c>
      <c r="I2321" s="27"/>
      <c r="J2321" s="27"/>
      <c r="K2321" s="27"/>
      <c r="L2321" s="27"/>
      <c r="M2321" s="27"/>
      <c r="N2321" s="29">
        <f t="shared" si="488"/>
        <v>1018148</v>
      </c>
      <c r="O2321" s="29" t="str">
        <f t="shared" si="489"/>
        <v/>
      </c>
      <c r="P2321" s="29" t="str">
        <f t="shared" si="490"/>
        <v/>
      </c>
      <c r="Q2321" s="29" t="str">
        <f t="shared" si="491"/>
        <v/>
      </c>
      <c r="R2321" s="29" t="str">
        <f t="shared" si="492"/>
        <v/>
      </c>
      <c r="S2321" s="29" t="str">
        <f t="shared" si="493"/>
        <v/>
      </c>
      <c r="T2321" s="29" t="str">
        <f t="shared" si="494"/>
        <v/>
      </c>
      <c r="U2321" s="27"/>
      <c r="V2321" s="27"/>
      <c r="W2321" s="32" t="s">
        <v>1615</v>
      </c>
      <c r="X2321" s="29" t="s">
        <v>35</v>
      </c>
      <c r="Y2321" s="27"/>
      <c r="Z2321" s="33">
        <v>13967</v>
      </c>
      <c r="AA2321" s="27"/>
      <c r="AB2321" s="33">
        <f t="shared" si="495"/>
        <v>13967</v>
      </c>
      <c r="AC2321" s="27"/>
      <c r="AD2321" s="145">
        <f t="shared" si="496"/>
        <v>11639.166999999999</v>
      </c>
      <c r="AE2321" s="27"/>
      <c r="AF2321" s="27"/>
      <c r="AG2321" s="27"/>
      <c r="AH2321" s="27"/>
      <c r="AI2321" s="29">
        <v>2.64</v>
      </c>
      <c r="AJ2321" s="29">
        <v>5.1839999999999997E-2</v>
      </c>
      <c r="AK2321" s="29">
        <v>0</v>
      </c>
      <c r="AL2321" s="27"/>
      <c r="AM2321" s="158" t="s">
        <v>28</v>
      </c>
      <c r="AN2321" s="158" t="s">
        <v>28</v>
      </c>
      <c r="AO2321" s="158" t="s">
        <v>28</v>
      </c>
      <c r="AP2321" s="29">
        <v>1</v>
      </c>
      <c r="AQ2321" s="29">
        <v>1800</v>
      </c>
      <c r="AR2321" s="29">
        <v>2400</v>
      </c>
      <c r="AS2321" s="29">
        <v>2400</v>
      </c>
      <c r="AT2321" s="27"/>
      <c r="AU2321" s="27"/>
      <c r="AV2321" s="27"/>
      <c r="AW2321" s="27"/>
      <c r="AX2321" s="129" t="s">
        <v>4770</v>
      </c>
      <c r="AY2321" s="27"/>
      <c r="AZ2321" s="27"/>
      <c r="BA2321" s="27"/>
      <c r="BB2321" s="27"/>
      <c r="BC2321" s="27"/>
      <c r="BD2321" s="27"/>
      <c r="BE2321" s="27"/>
      <c r="BF2321" s="27"/>
      <c r="BG2321" s="27"/>
      <c r="BM2321" s="131"/>
      <c r="BN2321" s="131"/>
    </row>
    <row r="2322" spans="1:66" ht="25.2" x14ac:dyDescent="0.3">
      <c r="A2322" s="59"/>
      <c r="B2322" s="47"/>
      <c r="C2322" s="45">
        <v>1136759</v>
      </c>
      <c r="D2322" s="40">
        <v>1084889</v>
      </c>
      <c r="E2322" s="27"/>
      <c r="F2322" s="30" t="s">
        <v>5380</v>
      </c>
      <c r="G2322" s="29" t="s">
        <v>47</v>
      </c>
      <c r="H2322" s="148" t="s">
        <v>4781</v>
      </c>
      <c r="I2322" s="27"/>
      <c r="J2322" s="27"/>
      <c r="K2322" s="27"/>
      <c r="L2322" s="27"/>
      <c r="M2322" s="27"/>
      <c r="N2322" s="29">
        <f t="shared" si="488"/>
        <v>1084889</v>
      </c>
      <c r="O2322" s="29" t="str">
        <f t="shared" si="489"/>
        <v/>
      </c>
      <c r="P2322" s="29" t="str">
        <f t="shared" si="490"/>
        <v/>
      </c>
      <c r="Q2322" s="29" t="str">
        <f t="shared" si="491"/>
        <v/>
      </c>
      <c r="R2322" s="29" t="str">
        <f t="shared" si="492"/>
        <v/>
      </c>
      <c r="S2322" s="29" t="str">
        <f t="shared" si="493"/>
        <v/>
      </c>
      <c r="T2322" s="29" t="str">
        <f t="shared" si="494"/>
        <v/>
      </c>
      <c r="U2322" s="27"/>
      <c r="V2322" s="27"/>
      <c r="W2322" s="32" t="s">
        <v>1615</v>
      </c>
      <c r="X2322" s="29" t="s">
        <v>35</v>
      </c>
      <c r="Y2322" s="27"/>
      <c r="Z2322" s="33">
        <v>14442</v>
      </c>
      <c r="AA2322" s="27"/>
      <c r="AB2322" s="33">
        <f t="shared" si="495"/>
        <v>14442</v>
      </c>
      <c r="AC2322" s="27"/>
      <c r="AD2322" s="145">
        <f t="shared" si="496"/>
        <v>12035</v>
      </c>
      <c r="AE2322" s="27"/>
      <c r="AF2322" s="27"/>
      <c r="AG2322" s="27"/>
      <c r="AH2322" s="27"/>
      <c r="AI2322" s="29">
        <v>3</v>
      </c>
      <c r="AJ2322" s="29">
        <v>5.3280000000000001E-2</v>
      </c>
      <c r="AK2322" s="29">
        <v>0</v>
      </c>
      <c r="AL2322" s="27"/>
      <c r="AM2322" s="158" t="s">
        <v>28</v>
      </c>
      <c r="AN2322" s="158" t="s">
        <v>28</v>
      </c>
      <c r="AO2322" s="158" t="s">
        <v>28</v>
      </c>
      <c r="AP2322" s="29">
        <v>1</v>
      </c>
      <c r="AQ2322" s="29">
        <v>1850</v>
      </c>
      <c r="AR2322" s="29">
        <v>2400</v>
      </c>
      <c r="AS2322" s="29">
        <v>2400</v>
      </c>
      <c r="AT2322" s="27"/>
      <c r="AU2322" s="27"/>
      <c r="AV2322" s="27"/>
      <c r="AW2322" s="27"/>
      <c r="AX2322" s="129" t="s">
        <v>4770</v>
      </c>
      <c r="AY2322" s="27"/>
      <c r="AZ2322" s="27"/>
      <c r="BA2322" s="27"/>
      <c r="BB2322" s="27"/>
      <c r="BC2322" s="27"/>
      <c r="BD2322" s="27"/>
      <c r="BE2322" s="27"/>
      <c r="BF2322" s="27"/>
      <c r="BG2322" s="27"/>
      <c r="BM2322" s="131"/>
      <c r="BN2322" s="131"/>
    </row>
    <row r="2323" spans="1:66" ht="25.2" x14ac:dyDescent="0.3">
      <c r="A2323" s="59"/>
      <c r="B2323" s="47"/>
      <c r="C2323" s="45">
        <v>1136760</v>
      </c>
      <c r="D2323" s="40">
        <v>1018149</v>
      </c>
      <c r="E2323" s="27"/>
      <c r="F2323" s="30" t="s">
        <v>5381</v>
      </c>
      <c r="G2323" s="29" t="s">
        <v>47</v>
      </c>
      <c r="H2323" s="148" t="s">
        <v>4781</v>
      </c>
      <c r="I2323" s="27"/>
      <c r="J2323" s="27"/>
      <c r="K2323" s="27"/>
      <c r="L2323" s="27"/>
      <c r="M2323" s="27"/>
      <c r="N2323" s="29">
        <f t="shared" ref="N2323:N2386" si="497">IFERROR(MID($D2323,1,7)+0,"")</f>
        <v>1018149</v>
      </c>
      <c r="O2323" s="29" t="str">
        <f t="shared" ref="O2323:O2386" si="498">IFERROR(MID($D2323,10,7)+0,"")</f>
        <v/>
      </c>
      <c r="P2323" s="29" t="str">
        <f t="shared" ref="P2323:P2386" si="499">IFERROR(MID($D2323,19,7)+0,"")</f>
        <v/>
      </c>
      <c r="Q2323" s="29" t="str">
        <f t="shared" ref="Q2323:Q2386" si="500">IF(IFERROR(MID($U2323,1,7)+0,"")&lt;1130000,"",IFERROR(MID($U2323,1,7)+0,""))</f>
        <v/>
      </c>
      <c r="R2323" s="29" t="str">
        <f t="shared" ref="R2323:R2386" si="501">IF(IFERROR(MID($U2323,10,7)+0,"")&lt;1130000,"",IFERROR(MID($U2323,10,7)+0,""))</f>
        <v/>
      </c>
      <c r="S2323" s="29" t="str">
        <f t="shared" ref="S2323:S2386" si="502">IF(IFERROR(MID($U2323,19,7)+0,"")&lt;1130000,"",IFERROR(MID($U2323,19,7)+0,""))</f>
        <v/>
      </c>
      <c r="T2323" s="29" t="str">
        <f t="shared" ref="T2323:T2386" si="503">IF(Q2323="","",IF(R2323="",Q2323,Q2323&amp;", "&amp;R2323))</f>
        <v/>
      </c>
      <c r="U2323" s="27"/>
      <c r="V2323" s="27"/>
      <c r="W2323" s="32" t="s">
        <v>1615</v>
      </c>
      <c r="X2323" s="29" t="s">
        <v>35</v>
      </c>
      <c r="Y2323" s="27"/>
      <c r="Z2323" s="33">
        <v>14442</v>
      </c>
      <c r="AA2323" s="27"/>
      <c r="AB2323" s="33">
        <f t="shared" si="495"/>
        <v>14442</v>
      </c>
      <c r="AC2323" s="27"/>
      <c r="AD2323" s="145">
        <f t="shared" si="496"/>
        <v>12035</v>
      </c>
      <c r="AE2323" s="27"/>
      <c r="AF2323" s="27"/>
      <c r="AG2323" s="27"/>
      <c r="AH2323" s="27"/>
      <c r="AI2323" s="29">
        <v>2.78</v>
      </c>
      <c r="AJ2323" s="29">
        <v>5.1839999999999997E-2</v>
      </c>
      <c r="AK2323" s="29">
        <v>0</v>
      </c>
      <c r="AL2323" s="27"/>
      <c r="AM2323" s="158" t="s">
        <v>28</v>
      </c>
      <c r="AN2323" s="158" t="s">
        <v>28</v>
      </c>
      <c r="AO2323" s="158" t="s">
        <v>28</v>
      </c>
      <c r="AP2323" s="29">
        <v>1</v>
      </c>
      <c r="AQ2323" s="29">
        <v>1800</v>
      </c>
      <c r="AR2323" s="29">
        <v>2400</v>
      </c>
      <c r="AS2323" s="29">
        <v>2400</v>
      </c>
      <c r="AT2323" s="27"/>
      <c r="AU2323" s="27"/>
      <c r="AV2323" s="27"/>
      <c r="AW2323" s="27"/>
      <c r="AX2323" s="129" t="s">
        <v>4770</v>
      </c>
      <c r="AY2323" s="27"/>
      <c r="AZ2323" s="27"/>
      <c r="BA2323" s="27"/>
      <c r="BB2323" s="27"/>
      <c r="BC2323" s="27"/>
      <c r="BD2323" s="27"/>
      <c r="BE2323" s="27"/>
      <c r="BF2323" s="27"/>
      <c r="BG2323" s="27"/>
      <c r="BM2323" s="131"/>
      <c r="BN2323" s="131"/>
    </row>
    <row r="2324" spans="1:66" x14ac:dyDescent="0.3">
      <c r="A2324" s="59"/>
      <c r="B2324" s="47"/>
      <c r="C2324" s="45">
        <v>1136761</v>
      </c>
      <c r="D2324" s="40">
        <v>1044018</v>
      </c>
      <c r="E2324" s="27"/>
      <c r="F2324" s="30" t="s">
        <v>5382</v>
      </c>
      <c r="G2324" s="29" t="s">
        <v>39</v>
      </c>
      <c r="H2324" s="148" t="s">
        <v>4781</v>
      </c>
      <c r="I2324" s="27"/>
      <c r="J2324" s="27"/>
      <c r="K2324" s="27"/>
      <c r="L2324" s="27"/>
      <c r="M2324" s="27"/>
      <c r="N2324" s="29">
        <f t="shared" si="497"/>
        <v>1044018</v>
      </c>
      <c r="O2324" s="29" t="str">
        <f t="shared" si="498"/>
        <v/>
      </c>
      <c r="P2324" s="29" t="str">
        <f t="shared" si="499"/>
        <v/>
      </c>
      <c r="Q2324" s="29" t="str">
        <f t="shared" si="500"/>
        <v/>
      </c>
      <c r="R2324" s="29" t="str">
        <f t="shared" si="501"/>
        <v/>
      </c>
      <c r="S2324" s="29" t="str">
        <f t="shared" si="502"/>
        <v/>
      </c>
      <c r="T2324" s="29" t="str">
        <f t="shared" si="503"/>
        <v/>
      </c>
      <c r="U2324" s="27"/>
      <c r="V2324" s="27"/>
      <c r="W2324" s="32" t="s">
        <v>1615</v>
      </c>
      <c r="X2324" s="29" t="s">
        <v>35</v>
      </c>
      <c r="Y2324" s="27"/>
      <c r="Z2324" s="33">
        <v>16270</v>
      </c>
      <c r="AA2324" s="27"/>
      <c r="AB2324" s="33">
        <f t="shared" si="495"/>
        <v>16270</v>
      </c>
      <c r="AC2324" s="27"/>
      <c r="AD2324" s="145">
        <f t="shared" si="496"/>
        <v>13558.333000000001</v>
      </c>
      <c r="AE2324" s="27"/>
      <c r="AF2324" s="27"/>
      <c r="AG2324" s="27"/>
      <c r="AH2324" s="27"/>
      <c r="AI2324" s="29">
        <v>2.9</v>
      </c>
      <c r="AJ2324" s="29">
        <v>5.0999999999999997E-2</v>
      </c>
      <c r="AK2324" s="29">
        <v>0</v>
      </c>
      <c r="AL2324" s="27"/>
      <c r="AM2324" s="158" t="s">
        <v>28</v>
      </c>
      <c r="AN2324" s="158" t="s">
        <v>28</v>
      </c>
      <c r="AO2324" s="158" t="s">
        <v>28</v>
      </c>
      <c r="AP2324" s="29">
        <v>1</v>
      </c>
      <c r="AQ2324" s="29">
        <v>1850</v>
      </c>
      <c r="AR2324" s="29">
        <v>2400</v>
      </c>
      <c r="AS2324" s="29">
        <v>2400</v>
      </c>
      <c r="AT2324" s="27"/>
      <c r="AU2324" s="27"/>
      <c r="AV2324" s="27"/>
      <c r="AW2324" s="27"/>
      <c r="AX2324" s="129" t="s">
        <v>4770</v>
      </c>
      <c r="AY2324" s="27"/>
      <c r="AZ2324" s="27"/>
      <c r="BA2324" s="27"/>
      <c r="BB2324" s="27"/>
      <c r="BC2324" s="27"/>
      <c r="BD2324" s="27"/>
      <c r="BE2324" s="27"/>
      <c r="BF2324" s="27"/>
      <c r="BG2324" s="27"/>
      <c r="BM2324" s="131"/>
      <c r="BN2324" s="131"/>
    </row>
    <row r="2325" spans="1:66" ht="25.2" x14ac:dyDescent="0.3">
      <c r="A2325" s="59"/>
      <c r="B2325" s="47"/>
      <c r="C2325" s="45">
        <v>1136762</v>
      </c>
      <c r="D2325" s="40">
        <v>1084891</v>
      </c>
      <c r="E2325" s="27"/>
      <c r="F2325" s="30" t="s">
        <v>5383</v>
      </c>
      <c r="G2325" s="29" t="s">
        <v>42</v>
      </c>
      <c r="H2325" s="148" t="s">
        <v>4781</v>
      </c>
      <c r="I2325" s="27"/>
      <c r="J2325" s="27"/>
      <c r="K2325" s="27"/>
      <c r="L2325" s="27"/>
      <c r="M2325" s="27"/>
      <c r="N2325" s="29">
        <f t="shared" si="497"/>
        <v>1084891</v>
      </c>
      <c r="O2325" s="29" t="str">
        <f t="shared" si="498"/>
        <v/>
      </c>
      <c r="P2325" s="29" t="str">
        <f t="shared" si="499"/>
        <v/>
      </c>
      <c r="Q2325" s="29" t="str">
        <f t="shared" si="500"/>
        <v/>
      </c>
      <c r="R2325" s="29" t="str">
        <f t="shared" si="501"/>
        <v/>
      </c>
      <c r="S2325" s="29" t="str">
        <f t="shared" si="502"/>
        <v/>
      </c>
      <c r="T2325" s="29" t="str">
        <f t="shared" si="503"/>
        <v/>
      </c>
      <c r="U2325" s="27"/>
      <c r="V2325" s="27"/>
      <c r="W2325" s="32" t="s">
        <v>1615</v>
      </c>
      <c r="X2325" s="29" t="s">
        <v>35</v>
      </c>
      <c r="Y2325" s="27"/>
      <c r="Z2325" s="33">
        <v>15766</v>
      </c>
      <c r="AA2325" s="27"/>
      <c r="AB2325" s="33">
        <f t="shared" si="495"/>
        <v>15766</v>
      </c>
      <c r="AC2325" s="27"/>
      <c r="AD2325" s="145">
        <f t="shared" si="496"/>
        <v>13138.333000000001</v>
      </c>
      <c r="AE2325" s="27"/>
      <c r="AF2325" s="27"/>
      <c r="AG2325" s="27"/>
      <c r="AH2325" s="27"/>
      <c r="AI2325" s="29">
        <v>3.5</v>
      </c>
      <c r="AJ2325" s="29">
        <v>0.10656</v>
      </c>
      <c r="AK2325" s="29">
        <v>0</v>
      </c>
      <c r="AL2325" s="27"/>
      <c r="AM2325" s="158" t="s">
        <v>28</v>
      </c>
      <c r="AN2325" s="158" t="s">
        <v>28</v>
      </c>
      <c r="AO2325" s="158" t="s">
        <v>28</v>
      </c>
      <c r="AP2325" s="29">
        <v>1</v>
      </c>
      <c r="AQ2325" s="29">
        <v>1400</v>
      </c>
      <c r="AR2325" s="29">
        <v>2400</v>
      </c>
      <c r="AS2325" s="29">
        <v>2400</v>
      </c>
      <c r="AT2325" s="27"/>
      <c r="AU2325" s="27"/>
      <c r="AV2325" s="27"/>
      <c r="AW2325" s="27"/>
      <c r="AX2325" s="129" t="s">
        <v>4770</v>
      </c>
      <c r="AY2325" s="27"/>
      <c r="AZ2325" s="27"/>
      <c r="BA2325" s="27"/>
      <c r="BB2325" s="27"/>
      <c r="BC2325" s="27"/>
      <c r="BD2325" s="27"/>
      <c r="BE2325" s="27"/>
      <c r="BF2325" s="27"/>
      <c r="BG2325" s="27"/>
      <c r="BM2325" s="131"/>
      <c r="BN2325" s="131"/>
    </row>
    <row r="2326" spans="1:66" ht="25.2" x14ac:dyDescent="0.3">
      <c r="A2326" s="59"/>
      <c r="B2326" s="47"/>
      <c r="C2326" s="45">
        <v>1136763</v>
      </c>
      <c r="D2326" s="40">
        <v>1084890</v>
      </c>
      <c r="E2326" s="27"/>
      <c r="F2326" s="30" t="s">
        <v>5384</v>
      </c>
      <c r="G2326" s="29" t="s">
        <v>42</v>
      </c>
      <c r="H2326" s="148" t="s">
        <v>4781</v>
      </c>
      <c r="I2326" s="27"/>
      <c r="J2326" s="27"/>
      <c r="K2326" s="27"/>
      <c r="L2326" s="27"/>
      <c r="M2326" s="27"/>
      <c r="N2326" s="29">
        <f t="shared" si="497"/>
        <v>1084890</v>
      </c>
      <c r="O2326" s="29" t="str">
        <f t="shared" si="498"/>
        <v/>
      </c>
      <c r="P2326" s="29" t="str">
        <f t="shared" si="499"/>
        <v/>
      </c>
      <c r="Q2326" s="29" t="str">
        <f t="shared" si="500"/>
        <v/>
      </c>
      <c r="R2326" s="29" t="str">
        <f t="shared" si="501"/>
        <v/>
      </c>
      <c r="S2326" s="29" t="str">
        <f t="shared" si="502"/>
        <v/>
      </c>
      <c r="T2326" s="29" t="str">
        <f t="shared" si="503"/>
        <v/>
      </c>
      <c r="U2326" s="27"/>
      <c r="V2326" s="27"/>
      <c r="W2326" s="32" t="s">
        <v>1615</v>
      </c>
      <c r="X2326" s="29" t="s">
        <v>35</v>
      </c>
      <c r="Y2326" s="27"/>
      <c r="Z2326" s="33">
        <v>16596</v>
      </c>
      <c r="AA2326" s="27"/>
      <c r="AB2326" s="33">
        <f t="shared" si="495"/>
        <v>16596</v>
      </c>
      <c r="AC2326" s="27"/>
      <c r="AD2326" s="145">
        <f t="shared" si="496"/>
        <v>13830</v>
      </c>
      <c r="AE2326" s="27"/>
      <c r="AF2326" s="27"/>
      <c r="AG2326" s="27"/>
      <c r="AH2326" s="27"/>
      <c r="AI2326" s="29">
        <v>4</v>
      </c>
      <c r="AJ2326" s="29">
        <v>0.10656</v>
      </c>
      <c r="AK2326" s="29">
        <v>0</v>
      </c>
      <c r="AL2326" s="27"/>
      <c r="AM2326" s="158" t="s">
        <v>28</v>
      </c>
      <c r="AN2326" s="158" t="s">
        <v>28</v>
      </c>
      <c r="AO2326" s="158" t="s">
        <v>28</v>
      </c>
      <c r="AP2326" s="29">
        <v>1</v>
      </c>
      <c r="AQ2326" s="29">
        <v>1400</v>
      </c>
      <c r="AR2326" s="29">
        <v>2400</v>
      </c>
      <c r="AS2326" s="29">
        <v>2400</v>
      </c>
      <c r="AT2326" s="27"/>
      <c r="AU2326" s="27"/>
      <c r="AV2326" s="27"/>
      <c r="AW2326" s="27"/>
      <c r="AX2326" s="129" t="s">
        <v>4770</v>
      </c>
      <c r="AY2326" s="27"/>
      <c r="AZ2326" s="27"/>
      <c r="BA2326" s="27"/>
      <c r="BB2326" s="27"/>
      <c r="BC2326" s="27"/>
      <c r="BD2326" s="27"/>
      <c r="BE2326" s="27"/>
      <c r="BF2326" s="27"/>
      <c r="BG2326" s="27"/>
      <c r="BM2326" s="131"/>
      <c r="BN2326" s="131"/>
    </row>
    <row r="2327" spans="1:66" ht="25.2" x14ac:dyDescent="0.3">
      <c r="A2327" s="59"/>
      <c r="B2327" s="47"/>
      <c r="C2327" s="45">
        <v>1136771</v>
      </c>
      <c r="D2327" s="40">
        <v>1086836</v>
      </c>
      <c r="E2327" s="27"/>
      <c r="F2327" s="30" t="s">
        <v>5385</v>
      </c>
      <c r="G2327" s="29" t="s">
        <v>42</v>
      </c>
      <c r="H2327" s="148" t="s">
        <v>4781</v>
      </c>
      <c r="I2327" s="27"/>
      <c r="J2327" s="27"/>
      <c r="K2327" s="27"/>
      <c r="L2327" s="27"/>
      <c r="M2327" s="27"/>
      <c r="N2327" s="29">
        <f t="shared" si="497"/>
        <v>1086836</v>
      </c>
      <c r="O2327" s="29" t="str">
        <f t="shared" si="498"/>
        <v/>
      </c>
      <c r="P2327" s="29" t="str">
        <f t="shared" si="499"/>
        <v/>
      </c>
      <c r="Q2327" s="29" t="str">
        <f t="shared" si="500"/>
        <v/>
      </c>
      <c r="R2327" s="29" t="str">
        <f t="shared" si="501"/>
        <v/>
      </c>
      <c r="S2327" s="29" t="str">
        <f t="shared" si="502"/>
        <v/>
      </c>
      <c r="T2327" s="29" t="str">
        <f t="shared" si="503"/>
        <v/>
      </c>
      <c r="U2327" s="27"/>
      <c r="V2327" s="27"/>
      <c r="W2327" s="32" t="s">
        <v>1615</v>
      </c>
      <c r="X2327" s="29" t="s">
        <v>35</v>
      </c>
      <c r="Y2327" s="27"/>
      <c r="Z2327" s="33">
        <v>8515</v>
      </c>
      <c r="AA2327" s="27"/>
      <c r="AB2327" s="33">
        <f t="shared" si="495"/>
        <v>8515</v>
      </c>
      <c r="AC2327" s="27"/>
      <c r="AD2327" s="145">
        <f t="shared" si="496"/>
        <v>7095.8329999999996</v>
      </c>
      <c r="AE2327" s="27"/>
      <c r="AF2327" s="27"/>
      <c r="AG2327" s="27"/>
      <c r="AH2327" s="27"/>
      <c r="AI2327" s="29">
        <v>1.839</v>
      </c>
      <c r="AJ2327" s="29">
        <v>3.6299999999999999E-2</v>
      </c>
      <c r="AK2327" s="29">
        <v>0</v>
      </c>
      <c r="AL2327" s="27"/>
      <c r="AM2327" s="158" t="s">
        <v>28</v>
      </c>
      <c r="AN2327" s="158" t="s">
        <v>28</v>
      </c>
      <c r="AO2327" s="158" t="s">
        <v>28</v>
      </c>
      <c r="AP2327" s="29">
        <v>1</v>
      </c>
      <c r="AQ2327" s="29">
        <v>2200</v>
      </c>
      <c r="AR2327" s="29">
        <v>1500</v>
      </c>
      <c r="AS2327" s="29">
        <v>2200</v>
      </c>
      <c r="AT2327" s="27"/>
      <c r="AU2327" s="27"/>
      <c r="AV2327" s="27"/>
      <c r="AW2327" s="27"/>
      <c r="AX2327" s="129" t="s">
        <v>4770</v>
      </c>
      <c r="AY2327" s="27"/>
      <c r="AZ2327" s="27"/>
      <c r="BA2327" s="27"/>
      <c r="BB2327" s="27"/>
      <c r="BC2327" s="27"/>
      <c r="BD2327" s="27"/>
      <c r="BE2327" s="27"/>
      <c r="BF2327" s="27"/>
      <c r="BG2327" s="27"/>
      <c r="BM2327" s="131"/>
      <c r="BN2327" s="131"/>
    </row>
    <row r="2328" spans="1:66" ht="25.2" x14ac:dyDescent="0.3">
      <c r="A2328" s="59"/>
      <c r="B2328" s="47"/>
      <c r="C2328" s="45">
        <v>1136772</v>
      </c>
      <c r="D2328" s="40">
        <v>1086837</v>
      </c>
      <c r="E2328" s="27"/>
      <c r="F2328" s="30" t="s">
        <v>5386</v>
      </c>
      <c r="G2328" s="29" t="s">
        <v>42</v>
      </c>
      <c r="H2328" s="148" t="s">
        <v>4781</v>
      </c>
      <c r="I2328" s="27"/>
      <c r="J2328" s="27"/>
      <c r="K2328" s="27"/>
      <c r="L2328" s="27"/>
      <c r="M2328" s="27"/>
      <c r="N2328" s="29">
        <f t="shared" si="497"/>
        <v>1086837</v>
      </c>
      <c r="O2328" s="29" t="str">
        <f t="shared" si="498"/>
        <v/>
      </c>
      <c r="P2328" s="29" t="str">
        <f t="shared" si="499"/>
        <v/>
      </c>
      <c r="Q2328" s="29" t="str">
        <f t="shared" si="500"/>
        <v/>
      </c>
      <c r="R2328" s="29" t="str">
        <f t="shared" si="501"/>
        <v/>
      </c>
      <c r="S2328" s="29" t="str">
        <f t="shared" si="502"/>
        <v/>
      </c>
      <c r="T2328" s="29" t="str">
        <f t="shared" si="503"/>
        <v/>
      </c>
      <c r="U2328" s="27"/>
      <c r="V2328" s="27"/>
      <c r="W2328" s="32" t="s">
        <v>1615</v>
      </c>
      <c r="X2328" s="29" t="s">
        <v>35</v>
      </c>
      <c r="Y2328" s="27"/>
      <c r="Z2328" s="33">
        <v>9159</v>
      </c>
      <c r="AA2328" s="27"/>
      <c r="AB2328" s="33">
        <f t="shared" si="495"/>
        <v>9159</v>
      </c>
      <c r="AC2328" s="27"/>
      <c r="AD2328" s="145">
        <f t="shared" si="496"/>
        <v>7632.5</v>
      </c>
      <c r="AE2328" s="27"/>
      <c r="AF2328" s="27"/>
      <c r="AG2328" s="27"/>
      <c r="AH2328" s="27"/>
      <c r="AI2328" s="29">
        <v>2</v>
      </c>
      <c r="AJ2328" s="29">
        <v>3.6299999999999999E-2</v>
      </c>
      <c r="AK2328" s="29">
        <v>0</v>
      </c>
      <c r="AL2328" s="27"/>
      <c r="AM2328" s="158" t="s">
        <v>28</v>
      </c>
      <c r="AN2328" s="158" t="s">
        <v>28</v>
      </c>
      <c r="AO2328" s="158" t="s">
        <v>28</v>
      </c>
      <c r="AP2328" s="29">
        <v>1</v>
      </c>
      <c r="AQ2328" s="29">
        <v>2200</v>
      </c>
      <c r="AR2328" s="29">
        <v>1500</v>
      </c>
      <c r="AS2328" s="29">
        <v>2200</v>
      </c>
      <c r="AT2328" s="27"/>
      <c r="AU2328" s="27"/>
      <c r="AV2328" s="27"/>
      <c r="AW2328" s="27"/>
      <c r="AX2328" s="129" t="s">
        <v>4770</v>
      </c>
      <c r="AY2328" s="27"/>
      <c r="AZ2328" s="27"/>
      <c r="BA2328" s="27"/>
      <c r="BB2328" s="27"/>
      <c r="BC2328" s="27"/>
      <c r="BD2328" s="27"/>
      <c r="BE2328" s="27"/>
      <c r="BF2328" s="27"/>
      <c r="BG2328" s="27"/>
      <c r="BM2328" s="131"/>
      <c r="BN2328" s="131"/>
    </row>
    <row r="2329" spans="1:66" ht="25.2" x14ac:dyDescent="0.3">
      <c r="A2329" s="59"/>
      <c r="B2329" s="47"/>
      <c r="C2329" s="45">
        <v>1136773</v>
      </c>
      <c r="D2329" s="40">
        <v>1095572</v>
      </c>
      <c r="E2329" s="27"/>
      <c r="F2329" s="30" t="s">
        <v>5387</v>
      </c>
      <c r="G2329" s="29" t="s">
        <v>92</v>
      </c>
      <c r="H2329" s="148" t="s">
        <v>4781</v>
      </c>
      <c r="I2329" s="27"/>
      <c r="J2329" s="27"/>
      <c r="K2329" s="27"/>
      <c r="L2329" s="27"/>
      <c r="M2329" s="27"/>
      <c r="N2329" s="29">
        <f t="shared" si="497"/>
        <v>1095572</v>
      </c>
      <c r="O2329" s="29" t="str">
        <f t="shared" si="498"/>
        <v/>
      </c>
      <c r="P2329" s="29" t="str">
        <f t="shared" si="499"/>
        <v/>
      </c>
      <c r="Q2329" s="29" t="str">
        <f t="shared" si="500"/>
        <v/>
      </c>
      <c r="R2329" s="29" t="str">
        <f t="shared" si="501"/>
        <v/>
      </c>
      <c r="S2329" s="29" t="str">
        <f t="shared" si="502"/>
        <v/>
      </c>
      <c r="T2329" s="29" t="str">
        <f t="shared" si="503"/>
        <v/>
      </c>
      <c r="U2329" s="27"/>
      <c r="V2329" s="27"/>
      <c r="W2329" s="32" t="s">
        <v>1615</v>
      </c>
      <c r="X2329" s="29" t="s">
        <v>35</v>
      </c>
      <c r="Y2329" s="27"/>
      <c r="Z2329" s="33">
        <v>11906</v>
      </c>
      <c r="AA2329" s="27"/>
      <c r="AB2329" s="33">
        <f t="shared" si="495"/>
        <v>11906</v>
      </c>
      <c r="AC2329" s="27"/>
      <c r="AD2329" s="145">
        <f t="shared" si="496"/>
        <v>9921.6669999999995</v>
      </c>
      <c r="AE2329" s="27"/>
      <c r="AF2329" s="27"/>
      <c r="AG2329" s="27"/>
      <c r="AH2329" s="27"/>
      <c r="AI2329" s="29">
        <v>3.2</v>
      </c>
      <c r="AJ2329" s="29">
        <v>5.3280000000000001E-2</v>
      </c>
      <c r="AK2329" s="29">
        <v>0</v>
      </c>
      <c r="AL2329" s="27"/>
      <c r="AM2329" s="158" t="s">
        <v>28</v>
      </c>
      <c r="AN2329" s="158" t="s">
        <v>28</v>
      </c>
      <c r="AO2329" s="158" t="s">
        <v>28</v>
      </c>
      <c r="AP2329" s="29">
        <v>1</v>
      </c>
      <c r="AQ2329" s="29">
        <v>2350</v>
      </c>
      <c r="AR2329" s="29">
        <v>1800</v>
      </c>
      <c r="AS2329" s="29">
        <v>2350</v>
      </c>
      <c r="AT2329" s="27"/>
      <c r="AU2329" s="27"/>
      <c r="AV2329" s="27"/>
      <c r="AW2329" s="27"/>
      <c r="AX2329" s="129" t="s">
        <v>4770</v>
      </c>
      <c r="AY2329" s="27"/>
      <c r="AZ2329" s="27"/>
      <c r="BA2329" s="27"/>
      <c r="BB2329" s="27"/>
      <c r="BC2329" s="27"/>
      <c r="BD2329" s="27"/>
      <c r="BE2329" s="27"/>
      <c r="BF2329" s="27"/>
      <c r="BG2329" s="27"/>
      <c r="BM2329" s="131"/>
      <c r="BN2329" s="131"/>
    </row>
    <row r="2330" spans="1:66" ht="25.2" x14ac:dyDescent="0.3">
      <c r="A2330" s="59"/>
      <c r="B2330" s="47"/>
      <c r="C2330" s="45">
        <v>1136764</v>
      </c>
      <c r="D2330" s="29"/>
      <c r="E2330" s="166"/>
      <c r="F2330" s="31" t="s">
        <v>5733</v>
      </c>
      <c r="G2330" s="29" t="s">
        <v>42</v>
      </c>
      <c r="H2330" s="157" t="s">
        <v>4781</v>
      </c>
      <c r="I2330" s="148"/>
      <c r="J2330" s="147"/>
      <c r="K2330" s="148"/>
      <c r="L2330" s="148"/>
      <c r="M2330" s="147"/>
      <c r="N2330" s="29" t="str">
        <f t="shared" si="497"/>
        <v/>
      </c>
      <c r="O2330" s="29" t="str">
        <f t="shared" si="498"/>
        <v/>
      </c>
      <c r="P2330" s="29" t="str">
        <f t="shared" si="499"/>
        <v/>
      </c>
      <c r="Q2330" s="29" t="str">
        <f t="shared" si="500"/>
        <v/>
      </c>
      <c r="R2330" s="29" t="str">
        <f t="shared" si="501"/>
        <v/>
      </c>
      <c r="S2330" s="29" t="str">
        <f t="shared" si="502"/>
        <v/>
      </c>
      <c r="T2330" s="29" t="str">
        <f t="shared" si="503"/>
        <v/>
      </c>
      <c r="U2330" s="29"/>
      <c r="V2330" s="29"/>
      <c r="W2330" s="30" t="s">
        <v>1615</v>
      </c>
      <c r="X2330" s="37" t="s">
        <v>35</v>
      </c>
      <c r="Y2330" s="146"/>
      <c r="Z2330" s="33">
        <v>12017</v>
      </c>
      <c r="AA2330" s="34"/>
      <c r="AB2330" s="33">
        <f t="shared" si="495"/>
        <v>12017</v>
      </c>
      <c r="AC2330" s="34"/>
      <c r="AD2330" s="145">
        <f t="shared" si="496"/>
        <v>10014.166999999999</v>
      </c>
      <c r="AE2330" s="105"/>
      <c r="AF2330" s="34"/>
      <c r="AG2330" s="34"/>
      <c r="AH2330" s="34"/>
      <c r="AI2330" s="29"/>
      <c r="AJ2330" s="29"/>
      <c r="AK2330" s="29">
        <v>0</v>
      </c>
      <c r="AL2330" s="29">
        <v>0</v>
      </c>
      <c r="AM2330" s="158" t="s">
        <v>28</v>
      </c>
      <c r="AN2330" s="158" t="s">
        <v>28</v>
      </c>
      <c r="AO2330" s="158" t="s">
        <v>28</v>
      </c>
      <c r="AP2330" s="29"/>
      <c r="AQ2330" s="29"/>
      <c r="AR2330" s="29"/>
      <c r="AS2330" s="29"/>
      <c r="AT2330" s="29"/>
      <c r="AU2330" s="144"/>
      <c r="AV2330" s="36"/>
      <c r="AW2330" s="102"/>
      <c r="AX2330" s="129" t="s">
        <v>4770</v>
      </c>
      <c r="BM2330" s="131"/>
      <c r="BN2330" s="131"/>
    </row>
    <row r="2331" spans="1:66" ht="25.2" x14ac:dyDescent="0.3">
      <c r="A2331" s="59"/>
      <c r="B2331" s="47"/>
      <c r="C2331" s="45">
        <v>1136765</v>
      </c>
      <c r="D2331" s="29"/>
      <c r="E2331" s="166"/>
      <c r="F2331" s="31" t="s">
        <v>5734</v>
      </c>
      <c r="G2331" s="29" t="s">
        <v>47</v>
      </c>
      <c r="H2331" s="157" t="s">
        <v>4781</v>
      </c>
      <c r="I2331" s="148"/>
      <c r="J2331" s="147"/>
      <c r="K2331" s="148"/>
      <c r="L2331" s="148"/>
      <c r="M2331" s="147"/>
      <c r="N2331" s="29" t="str">
        <f t="shared" si="497"/>
        <v/>
      </c>
      <c r="O2331" s="29" t="str">
        <f t="shared" si="498"/>
        <v/>
      </c>
      <c r="P2331" s="29" t="str">
        <f t="shared" si="499"/>
        <v/>
      </c>
      <c r="Q2331" s="29" t="str">
        <f t="shared" si="500"/>
        <v/>
      </c>
      <c r="R2331" s="29" t="str">
        <f t="shared" si="501"/>
        <v/>
      </c>
      <c r="S2331" s="29" t="str">
        <f t="shared" si="502"/>
        <v/>
      </c>
      <c r="T2331" s="29" t="str">
        <f t="shared" si="503"/>
        <v/>
      </c>
      <c r="U2331" s="29"/>
      <c r="V2331" s="29"/>
      <c r="W2331" s="30" t="s">
        <v>1615</v>
      </c>
      <c r="X2331" s="37" t="s">
        <v>35</v>
      </c>
      <c r="Y2331" s="146"/>
      <c r="Z2331" s="33">
        <v>13967</v>
      </c>
      <c r="AA2331" s="34"/>
      <c r="AB2331" s="33">
        <f t="shared" si="495"/>
        <v>13967</v>
      </c>
      <c r="AC2331" s="34"/>
      <c r="AD2331" s="145">
        <f t="shared" si="496"/>
        <v>11639.166999999999</v>
      </c>
      <c r="AE2331" s="105"/>
      <c r="AF2331" s="34"/>
      <c r="AG2331" s="34"/>
      <c r="AH2331" s="34"/>
      <c r="AI2331" s="29"/>
      <c r="AJ2331" s="29"/>
      <c r="AK2331" s="29">
        <v>0</v>
      </c>
      <c r="AL2331" s="29">
        <v>0</v>
      </c>
      <c r="AM2331" s="158" t="s">
        <v>28</v>
      </c>
      <c r="AN2331" s="158" t="s">
        <v>28</v>
      </c>
      <c r="AO2331" s="158" t="s">
        <v>28</v>
      </c>
      <c r="AP2331" s="29"/>
      <c r="AQ2331" s="29"/>
      <c r="AR2331" s="29"/>
      <c r="AS2331" s="29"/>
      <c r="AT2331" s="29"/>
      <c r="AU2331" s="144"/>
      <c r="AV2331" s="36"/>
      <c r="AW2331" s="102"/>
      <c r="AX2331" s="129" t="s">
        <v>4770</v>
      </c>
      <c r="BM2331" s="131"/>
      <c r="BN2331" s="131"/>
    </row>
    <row r="2332" spans="1:66" ht="25.2" x14ac:dyDescent="0.3">
      <c r="A2332" s="59"/>
      <c r="B2332" s="47"/>
      <c r="C2332" s="45">
        <v>1136766</v>
      </c>
      <c r="D2332" s="29"/>
      <c r="E2332" s="166"/>
      <c r="F2332" s="31" t="s">
        <v>5735</v>
      </c>
      <c r="G2332" s="29" t="s">
        <v>42</v>
      </c>
      <c r="H2332" s="157" t="s">
        <v>4781</v>
      </c>
      <c r="I2332" s="148"/>
      <c r="J2332" s="147"/>
      <c r="K2332" s="148"/>
      <c r="L2332" s="148"/>
      <c r="M2332" s="147"/>
      <c r="N2332" s="29" t="str">
        <f t="shared" si="497"/>
        <v/>
      </c>
      <c r="O2332" s="29" t="str">
        <f t="shared" si="498"/>
        <v/>
      </c>
      <c r="P2332" s="29" t="str">
        <f t="shared" si="499"/>
        <v/>
      </c>
      <c r="Q2332" s="29" t="str">
        <f t="shared" si="500"/>
        <v/>
      </c>
      <c r="R2332" s="29" t="str">
        <f t="shared" si="501"/>
        <v/>
      </c>
      <c r="S2332" s="29" t="str">
        <f t="shared" si="502"/>
        <v/>
      </c>
      <c r="T2332" s="29" t="str">
        <f t="shared" si="503"/>
        <v/>
      </c>
      <c r="U2332" s="29"/>
      <c r="V2332" s="29"/>
      <c r="W2332" s="30" t="s">
        <v>1615</v>
      </c>
      <c r="X2332" s="37" t="s">
        <v>35</v>
      </c>
      <c r="Y2332" s="146"/>
      <c r="Z2332" s="33">
        <v>13967</v>
      </c>
      <c r="AA2332" s="34"/>
      <c r="AB2332" s="33">
        <f t="shared" si="495"/>
        <v>13967</v>
      </c>
      <c r="AC2332" s="34"/>
      <c r="AD2332" s="145">
        <f t="shared" si="496"/>
        <v>11639.166999999999</v>
      </c>
      <c r="AE2332" s="105"/>
      <c r="AF2332" s="34"/>
      <c r="AG2332" s="34"/>
      <c r="AH2332" s="34"/>
      <c r="AI2332" s="29"/>
      <c r="AJ2332" s="29"/>
      <c r="AK2332" s="29">
        <v>14</v>
      </c>
      <c r="AL2332" s="29">
        <v>0</v>
      </c>
      <c r="AM2332" s="158" t="s">
        <v>28</v>
      </c>
      <c r="AN2332" s="158" t="s">
        <v>28</v>
      </c>
      <c r="AO2332" s="158" t="s">
        <v>28</v>
      </c>
      <c r="AP2332" s="29"/>
      <c r="AQ2332" s="29"/>
      <c r="AR2332" s="29"/>
      <c r="AS2332" s="29"/>
      <c r="AT2332" s="29"/>
      <c r="AU2332" s="144"/>
      <c r="AV2332" s="36"/>
      <c r="AW2332" s="102"/>
      <c r="AX2332" s="129" t="s">
        <v>4770</v>
      </c>
      <c r="BM2332" s="131"/>
      <c r="BN2332" s="131"/>
    </row>
    <row r="2333" spans="1:66" ht="25.2" x14ac:dyDescent="0.3">
      <c r="A2333" s="59"/>
      <c r="B2333" s="47"/>
      <c r="C2333" s="45">
        <v>1136767</v>
      </c>
      <c r="D2333" s="29"/>
      <c r="E2333" s="166"/>
      <c r="F2333" s="31" t="s">
        <v>5736</v>
      </c>
      <c r="G2333" s="29" t="s">
        <v>42</v>
      </c>
      <c r="H2333" s="157" t="s">
        <v>4781</v>
      </c>
      <c r="I2333" s="148"/>
      <c r="J2333" s="147"/>
      <c r="K2333" s="148"/>
      <c r="L2333" s="148"/>
      <c r="M2333" s="147"/>
      <c r="N2333" s="29" t="str">
        <f t="shared" si="497"/>
        <v/>
      </c>
      <c r="O2333" s="29" t="str">
        <f t="shared" si="498"/>
        <v/>
      </c>
      <c r="P2333" s="29" t="str">
        <f t="shared" si="499"/>
        <v/>
      </c>
      <c r="Q2333" s="29" t="str">
        <f t="shared" si="500"/>
        <v/>
      </c>
      <c r="R2333" s="29" t="str">
        <f t="shared" si="501"/>
        <v/>
      </c>
      <c r="S2333" s="29" t="str">
        <f t="shared" si="502"/>
        <v/>
      </c>
      <c r="T2333" s="29" t="str">
        <f t="shared" si="503"/>
        <v/>
      </c>
      <c r="U2333" s="29"/>
      <c r="V2333" s="29"/>
      <c r="W2333" s="30" t="s">
        <v>1615</v>
      </c>
      <c r="X2333" s="37" t="s">
        <v>35</v>
      </c>
      <c r="Y2333" s="146"/>
      <c r="Z2333" s="33">
        <v>13967</v>
      </c>
      <c r="AA2333" s="34"/>
      <c r="AB2333" s="33">
        <f t="shared" si="495"/>
        <v>13967</v>
      </c>
      <c r="AC2333" s="34"/>
      <c r="AD2333" s="145">
        <f t="shared" si="496"/>
        <v>11639.166999999999</v>
      </c>
      <c r="AE2333" s="105"/>
      <c r="AF2333" s="34"/>
      <c r="AG2333" s="34"/>
      <c r="AH2333" s="34"/>
      <c r="AI2333" s="29"/>
      <c r="AJ2333" s="29"/>
      <c r="AK2333" s="29">
        <v>0</v>
      </c>
      <c r="AL2333" s="29">
        <v>0</v>
      </c>
      <c r="AM2333" s="158" t="s">
        <v>28</v>
      </c>
      <c r="AN2333" s="158" t="s">
        <v>28</v>
      </c>
      <c r="AO2333" s="158" t="s">
        <v>28</v>
      </c>
      <c r="AP2333" s="29"/>
      <c r="AQ2333" s="29"/>
      <c r="AR2333" s="29"/>
      <c r="AS2333" s="29"/>
      <c r="AT2333" s="29"/>
      <c r="AU2333" s="144"/>
      <c r="AV2333" s="36"/>
      <c r="AW2333" s="102"/>
      <c r="AX2333" s="129" t="s">
        <v>4770</v>
      </c>
      <c r="BM2333" s="131"/>
      <c r="BN2333" s="131"/>
    </row>
    <row r="2334" spans="1:66" ht="25.2" x14ac:dyDescent="0.3">
      <c r="A2334" s="59"/>
      <c r="B2334" s="47"/>
      <c r="C2334" s="45">
        <v>1136768</v>
      </c>
      <c r="D2334" s="29"/>
      <c r="E2334" s="166"/>
      <c r="F2334" s="31" t="s">
        <v>5737</v>
      </c>
      <c r="G2334" s="29" t="s">
        <v>47</v>
      </c>
      <c r="H2334" s="157" t="s">
        <v>4781</v>
      </c>
      <c r="I2334" s="148"/>
      <c r="J2334" s="147"/>
      <c r="K2334" s="148"/>
      <c r="L2334" s="148"/>
      <c r="M2334" s="147"/>
      <c r="N2334" s="29" t="str">
        <f t="shared" si="497"/>
        <v/>
      </c>
      <c r="O2334" s="29" t="str">
        <f t="shared" si="498"/>
        <v/>
      </c>
      <c r="P2334" s="29" t="str">
        <f t="shared" si="499"/>
        <v/>
      </c>
      <c r="Q2334" s="29" t="str">
        <f t="shared" si="500"/>
        <v/>
      </c>
      <c r="R2334" s="29" t="str">
        <f t="shared" si="501"/>
        <v/>
      </c>
      <c r="S2334" s="29" t="str">
        <f t="shared" si="502"/>
        <v/>
      </c>
      <c r="T2334" s="29" t="str">
        <f t="shared" si="503"/>
        <v/>
      </c>
      <c r="U2334" s="29"/>
      <c r="V2334" s="29"/>
      <c r="W2334" s="30" t="s">
        <v>1615</v>
      </c>
      <c r="X2334" s="37" t="s">
        <v>35</v>
      </c>
      <c r="Y2334" s="146"/>
      <c r="Z2334" s="33">
        <v>14442</v>
      </c>
      <c r="AA2334" s="34"/>
      <c r="AB2334" s="33">
        <f t="shared" si="495"/>
        <v>14442</v>
      </c>
      <c r="AC2334" s="34"/>
      <c r="AD2334" s="145">
        <f t="shared" si="496"/>
        <v>12035</v>
      </c>
      <c r="AE2334" s="105"/>
      <c r="AF2334" s="34"/>
      <c r="AG2334" s="34"/>
      <c r="AH2334" s="34"/>
      <c r="AI2334" s="29"/>
      <c r="AJ2334" s="29"/>
      <c r="AK2334" s="29">
        <v>0</v>
      </c>
      <c r="AL2334" s="29">
        <v>0</v>
      </c>
      <c r="AM2334" s="158" t="s">
        <v>28</v>
      </c>
      <c r="AN2334" s="158" t="s">
        <v>28</v>
      </c>
      <c r="AO2334" s="158" t="s">
        <v>28</v>
      </c>
      <c r="AP2334" s="29"/>
      <c r="AQ2334" s="29"/>
      <c r="AR2334" s="29"/>
      <c r="AS2334" s="29"/>
      <c r="AT2334" s="29"/>
      <c r="AU2334" s="144"/>
      <c r="AV2334" s="36"/>
      <c r="AW2334" s="102"/>
      <c r="AX2334" s="129" t="s">
        <v>4770</v>
      </c>
      <c r="BM2334" s="131"/>
      <c r="BN2334" s="131"/>
    </row>
    <row r="2335" spans="1:66" ht="25.2" x14ac:dyDescent="0.3">
      <c r="A2335" s="59"/>
      <c r="B2335" s="47"/>
      <c r="C2335" s="45">
        <v>1136769</v>
      </c>
      <c r="D2335" s="29"/>
      <c r="E2335" s="166"/>
      <c r="F2335" s="31" t="s">
        <v>5738</v>
      </c>
      <c r="G2335" s="29" t="s">
        <v>47</v>
      </c>
      <c r="H2335" s="157" t="s">
        <v>4781</v>
      </c>
      <c r="I2335" s="148"/>
      <c r="J2335" s="147"/>
      <c r="K2335" s="148"/>
      <c r="L2335" s="148"/>
      <c r="M2335" s="147"/>
      <c r="N2335" s="29" t="str">
        <f t="shared" si="497"/>
        <v/>
      </c>
      <c r="O2335" s="29" t="str">
        <f t="shared" si="498"/>
        <v/>
      </c>
      <c r="P2335" s="29" t="str">
        <f t="shared" si="499"/>
        <v/>
      </c>
      <c r="Q2335" s="29" t="str">
        <f t="shared" si="500"/>
        <v/>
      </c>
      <c r="R2335" s="29" t="str">
        <f t="shared" si="501"/>
        <v/>
      </c>
      <c r="S2335" s="29" t="str">
        <f t="shared" si="502"/>
        <v/>
      </c>
      <c r="T2335" s="29" t="str">
        <f t="shared" si="503"/>
        <v/>
      </c>
      <c r="U2335" s="29"/>
      <c r="V2335" s="29"/>
      <c r="W2335" s="30" t="s">
        <v>1615</v>
      </c>
      <c r="X2335" s="37" t="s">
        <v>35</v>
      </c>
      <c r="Y2335" s="146"/>
      <c r="Z2335" s="33">
        <v>14442</v>
      </c>
      <c r="AA2335" s="34"/>
      <c r="AB2335" s="33">
        <f t="shared" si="495"/>
        <v>14442</v>
      </c>
      <c r="AC2335" s="34"/>
      <c r="AD2335" s="145">
        <f t="shared" si="496"/>
        <v>12035</v>
      </c>
      <c r="AE2335" s="105"/>
      <c r="AF2335" s="34"/>
      <c r="AG2335" s="34"/>
      <c r="AH2335" s="34"/>
      <c r="AI2335" s="29"/>
      <c r="AJ2335" s="29"/>
      <c r="AK2335" s="29">
        <v>0</v>
      </c>
      <c r="AL2335" s="29">
        <v>0</v>
      </c>
      <c r="AM2335" s="158" t="s">
        <v>28</v>
      </c>
      <c r="AN2335" s="158" t="s">
        <v>28</v>
      </c>
      <c r="AO2335" s="158" t="s">
        <v>28</v>
      </c>
      <c r="AP2335" s="29"/>
      <c r="AQ2335" s="29"/>
      <c r="AR2335" s="29"/>
      <c r="AS2335" s="29"/>
      <c r="AT2335" s="29"/>
      <c r="AU2335" s="144"/>
      <c r="AV2335" s="36"/>
      <c r="AW2335" s="102"/>
      <c r="AX2335" s="129" t="s">
        <v>4770</v>
      </c>
      <c r="BM2335" s="131"/>
      <c r="BN2335" s="131"/>
    </row>
    <row r="2336" spans="1:66" ht="25.2" x14ac:dyDescent="0.3">
      <c r="A2336" s="59"/>
      <c r="B2336" s="47"/>
      <c r="C2336" s="45">
        <v>1136770</v>
      </c>
      <c r="D2336" s="29"/>
      <c r="E2336" s="166"/>
      <c r="F2336" s="31" t="s">
        <v>5739</v>
      </c>
      <c r="G2336" s="29" t="s">
        <v>39</v>
      </c>
      <c r="H2336" s="157" t="s">
        <v>4781</v>
      </c>
      <c r="I2336" s="148"/>
      <c r="J2336" s="147"/>
      <c r="K2336" s="148"/>
      <c r="L2336" s="148"/>
      <c r="M2336" s="147"/>
      <c r="N2336" s="29" t="str">
        <f t="shared" si="497"/>
        <v/>
      </c>
      <c r="O2336" s="29" t="str">
        <f t="shared" si="498"/>
        <v/>
      </c>
      <c r="P2336" s="29" t="str">
        <f t="shared" si="499"/>
        <v/>
      </c>
      <c r="Q2336" s="29" t="str">
        <f t="shared" si="500"/>
        <v/>
      </c>
      <c r="R2336" s="29" t="str">
        <f t="shared" si="501"/>
        <v/>
      </c>
      <c r="S2336" s="29" t="str">
        <f t="shared" si="502"/>
        <v/>
      </c>
      <c r="T2336" s="29" t="str">
        <f t="shared" si="503"/>
        <v/>
      </c>
      <c r="U2336" s="29"/>
      <c r="V2336" s="29"/>
      <c r="W2336" s="30" t="s">
        <v>1615</v>
      </c>
      <c r="X2336" s="37" t="s">
        <v>35</v>
      </c>
      <c r="Y2336" s="146"/>
      <c r="Z2336" s="33">
        <v>16270</v>
      </c>
      <c r="AA2336" s="34"/>
      <c r="AB2336" s="33">
        <f t="shared" si="495"/>
        <v>16270</v>
      </c>
      <c r="AC2336" s="34"/>
      <c r="AD2336" s="145">
        <f t="shared" si="496"/>
        <v>13558.333000000001</v>
      </c>
      <c r="AE2336" s="105"/>
      <c r="AF2336" s="34"/>
      <c r="AG2336" s="34"/>
      <c r="AH2336" s="34"/>
      <c r="AI2336" s="29"/>
      <c r="AJ2336" s="29"/>
      <c r="AK2336" s="29">
        <v>0</v>
      </c>
      <c r="AL2336" s="29">
        <v>0</v>
      </c>
      <c r="AM2336" s="158" t="s">
        <v>28</v>
      </c>
      <c r="AN2336" s="158" t="s">
        <v>28</v>
      </c>
      <c r="AO2336" s="158" t="s">
        <v>28</v>
      </c>
      <c r="AP2336" s="29"/>
      <c r="AQ2336" s="29"/>
      <c r="AR2336" s="29"/>
      <c r="AS2336" s="29"/>
      <c r="AT2336" s="29"/>
      <c r="AU2336" s="144"/>
      <c r="AV2336" s="36"/>
      <c r="AW2336" s="102"/>
      <c r="AX2336" s="129" t="s">
        <v>4770</v>
      </c>
      <c r="BM2336" s="131"/>
      <c r="BN2336" s="131"/>
    </row>
    <row r="2337" spans="1:68" ht="25.2" x14ac:dyDescent="0.3">
      <c r="A2337" s="59"/>
      <c r="B2337" s="47"/>
      <c r="C2337" s="45">
        <v>1136774</v>
      </c>
      <c r="D2337" s="29"/>
      <c r="E2337" s="166"/>
      <c r="F2337" s="31" t="s">
        <v>5740</v>
      </c>
      <c r="G2337" s="29" t="s">
        <v>42</v>
      </c>
      <c r="H2337" s="157" t="s">
        <v>4781</v>
      </c>
      <c r="I2337" s="148"/>
      <c r="J2337" s="147"/>
      <c r="K2337" s="148"/>
      <c r="L2337" s="148"/>
      <c r="M2337" s="147"/>
      <c r="N2337" s="29" t="str">
        <f t="shared" si="497"/>
        <v/>
      </c>
      <c r="O2337" s="29" t="str">
        <f t="shared" si="498"/>
        <v/>
      </c>
      <c r="P2337" s="29" t="str">
        <f t="shared" si="499"/>
        <v/>
      </c>
      <c r="Q2337" s="29" t="str">
        <f t="shared" si="500"/>
        <v/>
      </c>
      <c r="R2337" s="29" t="str">
        <f t="shared" si="501"/>
        <v/>
      </c>
      <c r="S2337" s="29" t="str">
        <f t="shared" si="502"/>
        <v/>
      </c>
      <c r="T2337" s="29" t="str">
        <f t="shared" si="503"/>
        <v/>
      </c>
      <c r="U2337" s="29"/>
      <c r="V2337" s="29"/>
      <c r="W2337" s="30" t="s">
        <v>1615</v>
      </c>
      <c r="X2337" s="37" t="s">
        <v>35</v>
      </c>
      <c r="Y2337" s="146"/>
      <c r="Z2337" s="33">
        <v>8515</v>
      </c>
      <c r="AA2337" s="34"/>
      <c r="AB2337" s="33">
        <f t="shared" si="495"/>
        <v>8515</v>
      </c>
      <c r="AC2337" s="34"/>
      <c r="AD2337" s="145">
        <f t="shared" si="496"/>
        <v>7095.8329999999996</v>
      </c>
      <c r="AE2337" s="105"/>
      <c r="AF2337" s="34"/>
      <c r="AG2337" s="34"/>
      <c r="AH2337" s="34"/>
      <c r="AI2337" s="29"/>
      <c r="AJ2337" s="29"/>
      <c r="AK2337" s="29">
        <v>0</v>
      </c>
      <c r="AL2337" s="29">
        <v>0</v>
      </c>
      <c r="AM2337" s="158" t="s">
        <v>28</v>
      </c>
      <c r="AN2337" s="158" t="s">
        <v>28</v>
      </c>
      <c r="AO2337" s="158" t="s">
        <v>28</v>
      </c>
      <c r="AP2337" s="29"/>
      <c r="AQ2337" s="29"/>
      <c r="AR2337" s="29"/>
      <c r="AS2337" s="29"/>
      <c r="AT2337" s="29"/>
      <c r="AU2337" s="144"/>
      <c r="AV2337" s="36"/>
      <c r="AW2337" s="102"/>
      <c r="AX2337" s="129" t="s">
        <v>4770</v>
      </c>
      <c r="BM2337" s="131"/>
      <c r="BN2337" s="131"/>
    </row>
    <row r="2338" spans="1:68" ht="25.2" x14ac:dyDescent="0.3">
      <c r="A2338" s="59"/>
      <c r="B2338" s="47"/>
      <c r="C2338" s="45">
        <v>1136775</v>
      </c>
      <c r="D2338" s="29"/>
      <c r="E2338" s="166"/>
      <c r="F2338" s="31" t="s">
        <v>5741</v>
      </c>
      <c r="G2338" s="29" t="s">
        <v>42</v>
      </c>
      <c r="H2338" s="157" t="s">
        <v>4781</v>
      </c>
      <c r="I2338" s="148"/>
      <c r="J2338" s="147"/>
      <c r="K2338" s="148"/>
      <c r="L2338" s="148"/>
      <c r="M2338" s="147"/>
      <c r="N2338" s="29" t="str">
        <f t="shared" si="497"/>
        <v/>
      </c>
      <c r="O2338" s="29" t="str">
        <f t="shared" si="498"/>
        <v/>
      </c>
      <c r="P2338" s="29" t="str">
        <f t="shared" si="499"/>
        <v/>
      </c>
      <c r="Q2338" s="29" t="str">
        <f t="shared" si="500"/>
        <v/>
      </c>
      <c r="R2338" s="29" t="str">
        <f t="shared" si="501"/>
        <v/>
      </c>
      <c r="S2338" s="29" t="str">
        <f t="shared" si="502"/>
        <v/>
      </c>
      <c r="T2338" s="29" t="str">
        <f t="shared" si="503"/>
        <v/>
      </c>
      <c r="U2338" s="29"/>
      <c r="V2338" s="29"/>
      <c r="W2338" s="30" t="s">
        <v>1615</v>
      </c>
      <c r="X2338" s="37" t="s">
        <v>35</v>
      </c>
      <c r="Y2338" s="146"/>
      <c r="Z2338" s="33">
        <v>9159</v>
      </c>
      <c r="AA2338" s="34"/>
      <c r="AB2338" s="33">
        <f t="shared" si="495"/>
        <v>9159</v>
      </c>
      <c r="AC2338" s="34"/>
      <c r="AD2338" s="145">
        <f t="shared" si="496"/>
        <v>7632.5</v>
      </c>
      <c r="AE2338" s="105"/>
      <c r="AF2338" s="34"/>
      <c r="AG2338" s="34"/>
      <c r="AH2338" s="34"/>
      <c r="AI2338" s="29"/>
      <c r="AJ2338" s="29"/>
      <c r="AK2338" s="29">
        <v>14</v>
      </c>
      <c r="AL2338" s="29">
        <v>0</v>
      </c>
      <c r="AM2338" s="158" t="s">
        <v>28</v>
      </c>
      <c r="AN2338" s="158" t="s">
        <v>28</v>
      </c>
      <c r="AO2338" s="158" t="s">
        <v>28</v>
      </c>
      <c r="AP2338" s="29"/>
      <c r="AQ2338" s="29"/>
      <c r="AR2338" s="29"/>
      <c r="AS2338" s="29"/>
      <c r="AT2338" s="29"/>
      <c r="AU2338" s="144"/>
      <c r="AV2338" s="36"/>
      <c r="AW2338" s="102"/>
      <c r="AX2338" s="129" t="s">
        <v>4770</v>
      </c>
      <c r="BM2338" s="131"/>
      <c r="BN2338" s="131"/>
    </row>
    <row r="2339" spans="1:68" ht="37.799999999999997" x14ac:dyDescent="0.3">
      <c r="A2339" s="59"/>
      <c r="B2339" s="47">
        <v>1989</v>
      </c>
      <c r="C2339" s="45">
        <v>1018109</v>
      </c>
      <c r="D2339" s="63" t="s">
        <v>33</v>
      </c>
      <c r="E2339" s="166" t="s">
        <v>1614</v>
      </c>
      <c r="F2339" s="39" t="s">
        <v>5193</v>
      </c>
      <c r="G2339" s="29" t="s">
        <v>39</v>
      </c>
      <c r="H2339" s="70" t="s">
        <v>62</v>
      </c>
      <c r="I2339" s="148" t="s">
        <v>32</v>
      </c>
      <c r="J2339" s="147" t="s">
        <v>33</v>
      </c>
      <c r="K2339" s="148">
        <v>0</v>
      </c>
      <c r="L2339" s="148" t="s">
        <v>32</v>
      </c>
      <c r="M2339" s="147">
        <v>42149</v>
      </c>
      <c r="N2339" s="29" t="str">
        <f t="shared" si="497"/>
        <v/>
      </c>
      <c r="O2339" s="29" t="str">
        <f t="shared" si="498"/>
        <v/>
      </c>
      <c r="P2339" s="29" t="str">
        <f t="shared" si="499"/>
        <v/>
      </c>
      <c r="Q2339" s="29">
        <f t="shared" si="500"/>
        <v>1136701</v>
      </c>
      <c r="R2339" s="29" t="str">
        <f t="shared" si="501"/>
        <v/>
      </c>
      <c r="S2339" s="29" t="str">
        <f t="shared" si="502"/>
        <v/>
      </c>
      <c r="T2339" s="29">
        <f t="shared" si="503"/>
        <v>1136701</v>
      </c>
      <c r="U2339" s="29">
        <v>1136701</v>
      </c>
      <c r="V2339" s="29"/>
      <c r="W2339" s="32" t="s">
        <v>1615</v>
      </c>
      <c r="X2339" s="29" t="s">
        <v>35</v>
      </c>
      <c r="Y2339" s="146">
        <v>3882</v>
      </c>
      <c r="Z2339" s="33">
        <v>4969</v>
      </c>
      <c r="AA2339" s="34">
        <f t="shared" ref="AA2339:AA2370" si="504">ROUND(Z2339/Y2339-1,3)</f>
        <v>0.28000000000000003</v>
      </c>
      <c r="AB2339" s="33">
        <f t="shared" si="495"/>
        <v>4969</v>
      </c>
      <c r="AC2339" s="34">
        <f t="shared" ref="AC2339:AC2370" si="505">(AD2339-AE2339)/AE2339</f>
        <v>0.2800102009273569</v>
      </c>
      <c r="AD2339" s="145">
        <f t="shared" si="496"/>
        <v>4140.8329999999996</v>
      </c>
      <c r="AE2339" s="105">
        <v>3235</v>
      </c>
      <c r="AF2339" s="34" t="s">
        <v>36</v>
      </c>
      <c r="AG2339" s="34" t="s">
        <v>36</v>
      </c>
      <c r="AH2339" s="34" t="s">
        <v>36</v>
      </c>
      <c r="AI2339" s="29">
        <v>1.18</v>
      </c>
      <c r="AJ2339" s="29">
        <v>3.6299999999999999E-2</v>
      </c>
      <c r="AK2339" s="29">
        <v>11</v>
      </c>
      <c r="AL2339" s="29">
        <v>0</v>
      </c>
      <c r="AM2339" s="158" t="s">
        <v>28</v>
      </c>
      <c r="AN2339" s="158" t="s">
        <v>28</v>
      </c>
      <c r="AO2339" s="158" t="s">
        <v>28</v>
      </c>
      <c r="AP2339" s="29">
        <v>1</v>
      </c>
      <c r="AQ2339" s="29">
        <v>1500</v>
      </c>
      <c r="AR2339" s="29">
        <v>2200</v>
      </c>
      <c r="AS2339" s="29">
        <v>2200</v>
      </c>
      <c r="AT2339" s="29">
        <v>1.18</v>
      </c>
      <c r="AU2339" s="144">
        <v>7.26</v>
      </c>
      <c r="AV2339" s="36" t="s">
        <v>28</v>
      </c>
      <c r="AW2339" s="102" t="s">
        <v>33</v>
      </c>
      <c r="AX2339" s="129" t="s">
        <v>33</v>
      </c>
      <c r="AY2339" s="106">
        <v>3612</v>
      </c>
      <c r="BD2339" t="s">
        <v>4568</v>
      </c>
      <c r="BE2339" t="s">
        <v>4368</v>
      </c>
      <c r="BF2339" t="s">
        <v>4740</v>
      </c>
      <c r="BH2339" t="str">
        <f t="shared" ref="BH2339:BH2370" si="506">IF(OR(H2339="Регулярный ассортимент",AK2339&gt;0,AL2339&gt;0),"AV","")</f>
        <v>AV</v>
      </c>
      <c r="BJ2339" t="str">
        <f t="shared" ref="BJ2339:BJ2370" si="507">IF(AB2339-Z2339=0,"OK")</f>
        <v>OK</v>
      </c>
      <c r="BK2339" s="130">
        <v>4969</v>
      </c>
      <c r="BL2339" s="130" t="s">
        <v>37</v>
      </c>
      <c r="BM2339" s="131" t="s">
        <v>33</v>
      </c>
      <c r="BN2339" s="131" t="e">
        <v>#VALUE!</v>
      </c>
      <c r="BO2339">
        <v>4969</v>
      </c>
      <c r="BP2339">
        <v>529</v>
      </c>
    </row>
    <row r="2340" spans="1:68" ht="37.799999999999997" x14ac:dyDescent="0.3">
      <c r="A2340" s="59"/>
      <c r="B2340" s="47">
        <v>1990</v>
      </c>
      <c r="C2340" s="45">
        <v>1018110</v>
      </c>
      <c r="D2340" s="63" t="s">
        <v>33</v>
      </c>
      <c r="E2340" s="166" t="s">
        <v>1616</v>
      </c>
      <c r="F2340" s="52" t="s">
        <v>5194</v>
      </c>
      <c r="G2340" s="29" t="s">
        <v>39</v>
      </c>
      <c r="H2340" s="70" t="s">
        <v>62</v>
      </c>
      <c r="I2340" s="148" t="s">
        <v>32</v>
      </c>
      <c r="J2340" s="147" t="s">
        <v>33</v>
      </c>
      <c r="K2340" s="148">
        <v>0</v>
      </c>
      <c r="L2340" s="148" t="s">
        <v>32</v>
      </c>
      <c r="M2340" s="147" t="s">
        <v>33</v>
      </c>
      <c r="N2340" s="29" t="str">
        <f t="shared" si="497"/>
        <v/>
      </c>
      <c r="O2340" s="29" t="str">
        <f t="shared" si="498"/>
        <v/>
      </c>
      <c r="P2340" s="29" t="str">
        <f t="shared" si="499"/>
        <v/>
      </c>
      <c r="Q2340" s="29">
        <f t="shared" si="500"/>
        <v>1136702</v>
      </c>
      <c r="R2340" s="29" t="str">
        <f t="shared" si="501"/>
        <v/>
      </c>
      <c r="S2340" s="29" t="str">
        <f t="shared" si="502"/>
        <v/>
      </c>
      <c r="T2340" s="29">
        <f t="shared" si="503"/>
        <v>1136702</v>
      </c>
      <c r="U2340" s="29">
        <v>1136702</v>
      </c>
      <c r="V2340" s="29"/>
      <c r="W2340" s="38" t="s">
        <v>1615</v>
      </c>
      <c r="X2340" s="29" t="s">
        <v>35</v>
      </c>
      <c r="Y2340" s="146">
        <v>4372</v>
      </c>
      <c r="Z2340" s="33">
        <v>5596</v>
      </c>
      <c r="AA2340" s="34">
        <f t="shared" si="504"/>
        <v>0.28000000000000003</v>
      </c>
      <c r="AB2340" s="33">
        <f t="shared" si="495"/>
        <v>5596</v>
      </c>
      <c r="AC2340" s="34">
        <f t="shared" si="505"/>
        <v>0.27996342909089</v>
      </c>
      <c r="AD2340" s="145">
        <f t="shared" si="496"/>
        <v>4663.3329999999996</v>
      </c>
      <c r="AE2340" s="105">
        <v>3643.3330000000001</v>
      </c>
      <c r="AF2340" s="34" t="s">
        <v>36</v>
      </c>
      <c r="AG2340" s="34" t="s">
        <v>36</v>
      </c>
      <c r="AH2340" s="34" t="s">
        <v>36</v>
      </c>
      <c r="AI2340" s="29">
        <v>1.31</v>
      </c>
      <c r="AJ2340" s="29">
        <v>3.6299999999999999E-2</v>
      </c>
      <c r="AK2340" s="29">
        <v>78</v>
      </c>
      <c r="AL2340" s="29">
        <v>0</v>
      </c>
      <c r="AM2340" s="158" t="s">
        <v>28</v>
      </c>
      <c r="AN2340" s="158" t="s">
        <v>28</v>
      </c>
      <c r="AO2340" s="158" t="s">
        <v>28</v>
      </c>
      <c r="AP2340" s="29">
        <v>1</v>
      </c>
      <c r="AQ2340" s="29">
        <v>1500</v>
      </c>
      <c r="AR2340" s="29">
        <v>2200</v>
      </c>
      <c r="AS2340" s="29">
        <v>2200</v>
      </c>
      <c r="AT2340" s="29">
        <v>1.31</v>
      </c>
      <c r="AU2340" s="144">
        <v>7.26</v>
      </c>
      <c r="AV2340" s="36" t="s">
        <v>28</v>
      </c>
      <c r="AW2340" s="102" t="s">
        <v>33</v>
      </c>
      <c r="AX2340" s="129" t="s">
        <v>33</v>
      </c>
      <c r="AY2340" s="106">
        <v>4804</v>
      </c>
      <c r="BD2340" t="s">
        <v>85</v>
      </c>
      <c r="BE2340" t="s">
        <v>4368</v>
      </c>
      <c r="BF2340" t="s">
        <v>4740</v>
      </c>
      <c r="BH2340" t="str">
        <f t="shared" si="506"/>
        <v>AV</v>
      </c>
      <c r="BJ2340" t="str">
        <f t="shared" si="507"/>
        <v>OK</v>
      </c>
      <c r="BK2340" s="130">
        <v>5596</v>
      </c>
      <c r="BL2340" s="130" t="s">
        <v>37</v>
      </c>
      <c r="BM2340" s="131" t="s">
        <v>33</v>
      </c>
      <c r="BN2340" s="131" t="e">
        <v>#VALUE!</v>
      </c>
      <c r="BO2340">
        <v>5596</v>
      </c>
      <c r="BP2340">
        <v>463</v>
      </c>
    </row>
    <row r="2341" spans="1:68" ht="25.2" x14ac:dyDescent="0.3">
      <c r="A2341" s="59"/>
      <c r="B2341" s="47">
        <v>1991</v>
      </c>
      <c r="C2341" s="45">
        <v>1018111</v>
      </c>
      <c r="D2341" s="63" t="s">
        <v>33</v>
      </c>
      <c r="E2341" s="166" t="s">
        <v>1617</v>
      </c>
      <c r="F2341" s="39" t="s">
        <v>5195</v>
      </c>
      <c r="G2341" s="29" t="s">
        <v>39</v>
      </c>
      <c r="H2341" s="70" t="s">
        <v>59</v>
      </c>
      <c r="I2341" s="148" t="s">
        <v>32</v>
      </c>
      <c r="J2341" s="147" t="s">
        <v>33</v>
      </c>
      <c r="K2341" s="148">
        <v>0</v>
      </c>
      <c r="L2341" s="148" t="s">
        <v>32</v>
      </c>
      <c r="M2341" s="147" t="s">
        <v>33</v>
      </c>
      <c r="N2341" s="29" t="str">
        <f t="shared" si="497"/>
        <v/>
      </c>
      <c r="O2341" s="29" t="str">
        <f t="shared" si="498"/>
        <v/>
      </c>
      <c r="P2341" s="29" t="str">
        <f t="shared" si="499"/>
        <v/>
      </c>
      <c r="Q2341" s="29">
        <f t="shared" si="500"/>
        <v>1136703</v>
      </c>
      <c r="R2341" s="29" t="str">
        <f t="shared" si="501"/>
        <v/>
      </c>
      <c r="S2341" s="29" t="str">
        <f t="shared" si="502"/>
        <v/>
      </c>
      <c r="T2341" s="29">
        <f t="shared" si="503"/>
        <v>1136703</v>
      </c>
      <c r="U2341" s="29">
        <v>1136703</v>
      </c>
      <c r="V2341" s="29"/>
      <c r="W2341" s="38" t="s">
        <v>1615</v>
      </c>
      <c r="X2341" s="29" t="s">
        <v>35</v>
      </c>
      <c r="Y2341" s="146">
        <v>7029</v>
      </c>
      <c r="Z2341" s="33">
        <v>8997</v>
      </c>
      <c r="AA2341" s="34">
        <f t="shared" si="504"/>
        <v>0.28000000000000003</v>
      </c>
      <c r="AB2341" s="33">
        <f t="shared" si="495"/>
        <v>8997</v>
      </c>
      <c r="AC2341" s="34">
        <f t="shared" si="505"/>
        <v>0.27998292787025181</v>
      </c>
      <c r="AD2341" s="145">
        <f t="shared" si="496"/>
        <v>7497.5</v>
      </c>
      <c r="AE2341" s="105">
        <v>5857.5</v>
      </c>
      <c r="AF2341" s="34" t="s">
        <v>36</v>
      </c>
      <c r="AG2341" s="34" t="s">
        <v>36</v>
      </c>
      <c r="AH2341" s="34" t="s">
        <v>36</v>
      </c>
      <c r="AI2341" s="29">
        <v>2.0299999999999998</v>
      </c>
      <c r="AJ2341" s="29">
        <v>5.1839999999999997E-2</v>
      </c>
      <c r="AK2341" s="29">
        <v>0</v>
      </c>
      <c r="AL2341" s="29">
        <v>0</v>
      </c>
      <c r="AM2341" s="158" t="s">
        <v>28</v>
      </c>
      <c r="AN2341" s="158" t="s">
        <v>28</v>
      </c>
      <c r="AO2341" s="158" t="s">
        <v>28</v>
      </c>
      <c r="AP2341" s="29">
        <v>1</v>
      </c>
      <c r="AQ2341" s="29">
        <v>1800</v>
      </c>
      <c r="AR2341" s="29">
        <v>2400</v>
      </c>
      <c r="AS2341" s="29">
        <v>2400</v>
      </c>
      <c r="AT2341" s="29">
        <v>2.0299999999999998</v>
      </c>
      <c r="AU2341" s="144">
        <v>10.368</v>
      </c>
      <c r="AV2341" s="36" t="s">
        <v>28</v>
      </c>
      <c r="AW2341" s="102" t="s">
        <v>33</v>
      </c>
      <c r="AX2341" s="129" t="s">
        <v>33</v>
      </c>
      <c r="AY2341" s="106">
        <v>3197</v>
      </c>
      <c r="BD2341" t="s">
        <v>85</v>
      </c>
      <c r="BE2341" t="s">
        <v>4337</v>
      </c>
      <c r="BF2341" t="s">
        <v>4739</v>
      </c>
      <c r="BH2341" t="str">
        <f t="shared" si="506"/>
        <v/>
      </c>
      <c r="BJ2341" t="str">
        <f t="shared" si="507"/>
        <v>OK</v>
      </c>
      <c r="BK2341" s="130">
        <v>8997</v>
      </c>
      <c r="BL2341" s="130" t="s">
        <v>37</v>
      </c>
      <c r="BM2341" s="131" t="s">
        <v>33</v>
      </c>
      <c r="BN2341" s="131" t="e">
        <v>#VALUE!</v>
      </c>
      <c r="BO2341">
        <v>8997</v>
      </c>
      <c r="BP2341">
        <v>303</v>
      </c>
    </row>
    <row r="2342" spans="1:68" ht="37.799999999999997" x14ac:dyDescent="0.3">
      <c r="A2342" s="59"/>
      <c r="B2342" s="47">
        <v>1992</v>
      </c>
      <c r="C2342" s="45">
        <v>1018112</v>
      </c>
      <c r="D2342" s="63" t="s">
        <v>33</v>
      </c>
      <c r="E2342" s="166" t="s">
        <v>1618</v>
      </c>
      <c r="F2342" s="31" t="s">
        <v>5196</v>
      </c>
      <c r="G2342" s="29" t="s">
        <v>42</v>
      </c>
      <c r="H2342" s="70" t="s">
        <v>62</v>
      </c>
      <c r="I2342" s="148" t="s">
        <v>32</v>
      </c>
      <c r="J2342" s="147" t="s">
        <v>33</v>
      </c>
      <c r="K2342" s="148">
        <v>0</v>
      </c>
      <c r="L2342" s="148" t="s">
        <v>32</v>
      </c>
      <c r="M2342" s="147" t="s">
        <v>33</v>
      </c>
      <c r="N2342" s="29" t="str">
        <f t="shared" si="497"/>
        <v/>
      </c>
      <c r="O2342" s="29" t="str">
        <f t="shared" si="498"/>
        <v/>
      </c>
      <c r="P2342" s="29" t="str">
        <f t="shared" si="499"/>
        <v/>
      </c>
      <c r="Q2342" s="29">
        <f t="shared" si="500"/>
        <v>1136704</v>
      </c>
      <c r="R2342" s="29" t="str">
        <f t="shared" si="501"/>
        <v/>
      </c>
      <c r="S2342" s="29" t="str">
        <f t="shared" si="502"/>
        <v/>
      </c>
      <c r="T2342" s="29">
        <f t="shared" si="503"/>
        <v>1136704</v>
      </c>
      <c r="U2342" s="29">
        <v>1136704</v>
      </c>
      <c r="V2342" s="29"/>
      <c r="W2342" s="38" t="s">
        <v>3788</v>
      </c>
      <c r="X2342" s="29" t="s">
        <v>35</v>
      </c>
      <c r="Y2342" s="146">
        <v>8740</v>
      </c>
      <c r="Z2342" s="33">
        <v>11187</v>
      </c>
      <c r="AA2342" s="34">
        <f t="shared" si="504"/>
        <v>0.28000000000000003</v>
      </c>
      <c r="AB2342" s="33" t="str">
        <f t="shared" si="495"/>
        <v>По запросу</v>
      </c>
      <c r="AC2342" s="34">
        <f t="shared" si="505"/>
        <v>0.27997717528499666</v>
      </c>
      <c r="AD2342" s="145">
        <f t="shared" si="496"/>
        <v>9322.5</v>
      </c>
      <c r="AE2342" s="105">
        <v>7283.3329999999996</v>
      </c>
      <c r="AF2342" s="34" t="s">
        <v>36</v>
      </c>
      <c r="AG2342" s="34" t="s">
        <v>36</v>
      </c>
      <c r="AH2342" s="34" t="s">
        <v>36</v>
      </c>
      <c r="AI2342" s="29">
        <v>2.2599999999999998</v>
      </c>
      <c r="AJ2342" s="29">
        <v>5.1839999999999997E-2</v>
      </c>
      <c r="AK2342" s="29">
        <v>166</v>
      </c>
      <c r="AL2342" s="29">
        <v>0</v>
      </c>
      <c r="AM2342" s="158" t="s">
        <v>28</v>
      </c>
      <c r="AN2342" s="158" t="s">
        <v>28</v>
      </c>
      <c r="AO2342" s="158" t="s">
        <v>28</v>
      </c>
      <c r="AP2342" s="29">
        <v>1</v>
      </c>
      <c r="AQ2342" s="29">
        <v>1800</v>
      </c>
      <c r="AR2342" s="29">
        <v>2400</v>
      </c>
      <c r="AS2342" s="29">
        <v>2400</v>
      </c>
      <c r="AT2342" s="29">
        <v>2.2599999999999998</v>
      </c>
      <c r="AU2342" s="144">
        <v>10.368</v>
      </c>
      <c r="AV2342" s="36" t="s">
        <v>28</v>
      </c>
      <c r="AW2342" s="102" t="s">
        <v>33</v>
      </c>
      <c r="AX2342" s="129" t="s">
        <v>33</v>
      </c>
      <c r="AY2342" s="106">
        <v>4416</v>
      </c>
      <c r="BD2342" t="s">
        <v>85</v>
      </c>
      <c r="BE2342" t="s">
        <v>4338</v>
      </c>
      <c r="BF2342" t="s">
        <v>4739</v>
      </c>
      <c r="BH2342" t="str">
        <f t="shared" si="506"/>
        <v>AV</v>
      </c>
      <c r="BJ2342" t="e">
        <f t="shared" si="507"/>
        <v>#VALUE!</v>
      </c>
      <c r="BK2342" s="130" t="s">
        <v>5289</v>
      </c>
      <c r="BL2342" s="130" t="e">
        <v>#VALUE!</v>
      </c>
      <c r="BM2342" s="131" t="s">
        <v>33</v>
      </c>
      <c r="BN2342" s="131" t="e">
        <v>#VALUE!</v>
      </c>
      <c r="BO2342" t="s">
        <v>5289</v>
      </c>
      <c r="BP2342">
        <v>204</v>
      </c>
    </row>
    <row r="2343" spans="1:68" ht="37.799999999999997" x14ac:dyDescent="0.3">
      <c r="A2343" s="59"/>
      <c r="B2343" s="47">
        <v>1993</v>
      </c>
      <c r="C2343" s="45">
        <v>1018113</v>
      </c>
      <c r="D2343" s="63" t="s">
        <v>33</v>
      </c>
      <c r="E2343" s="166" t="s">
        <v>1619</v>
      </c>
      <c r="F2343" s="31" t="s">
        <v>5197</v>
      </c>
      <c r="G2343" s="29" t="s">
        <v>42</v>
      </c>
      <c r="H2343" s="70" t="s">
        <v>62</v>
      </c>
      <c r="I2343" s="148" t="s">
        <v>32</v>
      </c>
      <c r="J2343" s="147" t="s">
        <v>33</v>
      </c>
      <c r="K2343" s="148">
        <v>0</v>
      </c>
      <c r="L2343" s="148" t="s">
        <v>32</v>
      </c>
      <c r="M2343" s="147">
        <v>42751</v>
      </c>
      <c r="N2343" s="29" t="str">
        <f t="shared" si="497"/>
        <v/>
      </c>
      <c r="O2343" s="29" t="str">
        <f t="shared" si="498"/>
        <v/>
      </c>
      <c r="P2343" s="29" t="str">
        <f t="shared" si="499"/>
        <v/>
      </c>
      <c r="Q2343" s="29">
        <f t="shared" si="500"/>
        <v>1136705</v>
      </c>
      <c r="R2343" s="29" t="str">
        <f t="shared" si="501"/>
        <v/>
      </c>
      <c r="S2343" s="29" t="str">
        <f t="shared" si="502"/>
        <v/>
      </c>
      <c r="T2343" s="29">
        <f t="shared" si="503"/>
        <v>1136705</v>
      </c>
      <c r="U2343" s="29">
        <v>1136705</v>
      </c>
      <c r="V2343" s="29"/>
      <c r="W2343" s="38" t="s">
        <v>3788</v>
      </c>
      <c r="X2343" s="29" t="s">
        <v>35</v>
      </c>
      <c r="Y2343" s="146">
        <v>10089</v>
      </c>
      <c r="Z2343" s="33">
        <v>12914</v>
      </c>
      <c r="AA2343" s="34">
        <f t="shared" si="504"/>
        <v>0.28000000000000003</v>
      </c>
      <c r="AB2343" s="33" t="str">
        <f t="shared" si="495"/>
        <v>По запросу</v>
      </c>
      <c r="AC2343" s="34">
        <f t="shared" si="505"/>
        <v>0.2800079690752304</v>
      </c>
      <c r="AD2343" s="145">
        <f t="shared" si="496"/>
        <v>10761.666999999999</v>
      </c>
      <c r="AE2343" s="105">
        <v>8407.5</v>
      </c>
      <c r="AF2343" s="34" t="s">
        <v>36</v>
      </c>
      <c r="AG2343" s="34" t="s">
        <v>36</v>
      </c>
      <c r="AH2343" s="34" t="s">
        <v>36</v>
      </c>
      <c r="AI2343" s="29">
        <v>2.56</v>
      </c>
      <c r="AJ2343" s="29">
        <v>5.1839999999999997E-2</v>
      </c>
      <c r="AK2343" s="29">
        <v>68</v>
      </c>
      <c r="AL2343" s="29">
        <v>0</v>
      </c>
      <c r="AM2343" s="158" t="s">
        <v>28</v>
      </c>
      <c r="AN2343" s="158" t="s">
        <v>28</v>
      </c>
      <c r="AO2343" s="158" t="s">
        <v>28</v>
      </c>
      <c r="AP2343" s="29">
        <v>1</v>
      </c>
      <c r="AQ2343" s="29">
        <v>1800</v>
      </c>
      <c r="AR2343" s="29">
        <v>2400</v>
      </c>
      <c r="AS2343" s="29">
        <v>2400</v>
      </c>
      <c r="AT2343" s="29">
        <v>2.56</v>
      </c>
      <c r="AU2343" s="144">
        <v>10.368</v>
      </c>
      <c r="AV2343" s="36" t="s">
        <v>28</v>
      </c>
      <c r="AW2343" s="102" t="s">
        <v>33</v>
      </c>
      <c r="AX2343" s="129" t="s">
        <v>33</v>
      </c>
      <c r="AY2343" s="106">
        <v>7637</v>
      </c>
      <c r="BD2343" t="s">
        <v>85</v>
      </c>
      <c r="BE2343" t="s">
        <v>4337</v>
      </c>
      <c r="BF2343" t="s">
        <v>4739</v>
      </c>
      <c r="BH2343" t="str">
        <f t="shared" si="506"/>
        <v>AV</v>
      </c>
      <c r="BJ2343" t="e">
        <f t="shared" si="507"/>
        <v>#VALUE!</v>
      </c>
      <c r="BK2343" s="130" t="s">
        <v>5289</v>
      </c>
      <c r="BL2343" s="130" t="e">
        <v>#VALUE!</v>
      </c>
      <c r="BM2343" s="131" t="s">
        <v>33</v>
      </c>
      <c r="BN2343" s="131" t="e">
        <v>#VALUE!</v>
      </c>
      <c r="BO2343" t="s">
        <v>5289</v>
      </c>
      <c r="BP2343">
        <v>728</v>
      </c>
    </row>
    <row r="2344" spans="1:68" ht="37.799999999999997" x14ac:dyDescent="0.3">
      <c r="A2344" s="59"/>
      <c r="B2344" s="47">
        <v>1994</v>
      </c>
      <c r="C2344" s="45">
        <v>1018114</v>
      </c>
      <c r="D2344" s="63" t="s">
        <v>33</v>
      </c>
      <c r="E2344" s="166" t="s">
        <v>1620</v>
      </c>
      <c r="F2344" s="31" t="s">
        <v>5198</v>
      </c>
      <c r="G2344" s="29" t="s">
        <v>42</v>
      </c>
      <c r="H2344" s="70" t="s">
        <v>62</v>
      </c>
      <c r="I2344" s="148" t="s">
        <v>32</v>
      </c>
      <c r="J2344" s="147" t="s">
        <v>33</v>
      </c>
      <c r="K2344" s="148">
        <v>0</v>
      </c>
      <c r="L2344" s="148" t="s">
        <v>32</v>
      </c>
      <c r="M2344" s="147">
        <v>42149</v>
      </c>
      <c r="N2344" s="29" t="str">
        <f t="shared" si="497"/>
        <v/>
      </c>
      <c r="O2344" s="29" t="str">
        <f t="shared" si="498"/>
        <v/>
      </c>
      <c r="P2344" s="29" t="str">
        <f t="shared" si="499"/>
        <v/>
      </c>
      <c r="Q2344" s="29">
        <f t="shared" si="500"/>
        <v>1136706</v>
      </c>
      <c r="R2344" s="29" t="str">
        <f t="shared" si="501"/>
        <v/>
      </c>
      <c r="S2344" s="29" t="str">
        <f t="shared" si="502"/>
        <v/>
      </c>
      <c r="T2344" s="29">
        <f t="shared" si="503"/>
        <v>1136706</v>
      </c>
      <c r="U2344" s="29">
        <v>1136706</v>
      </c>
      <c r="V2344" s="29"/>
      <c r="W2344" s="38" t="s">
        <v>3788</v>
      </c>
      <c r="X2344" s="29" t="s">
        <v>35</v>
      </c>
      <c r="Y2344" s="146">
        <v>13484</v>
      </c>
      <c r="Z2344" s="33">
        <v>17259</v>
      </c>
      <c r="AA2344" s="34">
        <f t="shared" si="504"/>
        <v>0.28000000000000003</v>
      </c>
      <c r="AB2344" s="33" t="str">
        <f t="shared" ref="AB2344:AB2407" si="508">IF(OR(W2344="VLD MLC components",W2344="VLD MLC pipes",W2344="VLD PEX components",W2344="VLD PEX pipes",W2344="VLD PHC components",W2344="VLD PHC pipes"),"По запросу",Z2344)</f>
        <v>По запросу</v>
      </c>
      <c r="AC2344" s="34">
        <f t="shared" si="505"/>
        <v>0.27996139780595086</v>
      </c>
      <c r="AD2344" s="145">
        <f t="shared" si="496"/>
        <v>14382.5</v>
      </c>
      <c r="AE2344" s="105">
        <v>11236.666999999999</v>
      </c>
      <c r="AF2344" s="34" t="s">
        <v>36</v>
      </c>
      <c r="AG2344" s="34" t="s">
        <v>36</v>
      </c>
      <c r="AH2344" s="34" t="s">
        <v>36</v>
      </c>
      <c r="AI2344" s="29">
        <v>3.74</v>
      </c>
      <c r="AJ2344" s="29">
        <v>8.0640000000000003E-2</v>
      </c>
      <c r="AK2344" s="29">
        <v>70</v>
      </c>
      <c r="AL2344" s="29">
        <v>0</v>
      </c>
      <c r="AM2344" s="158" t="s">
        <v>28</v>
      </c>
      <c r="AN2344" s="158" t="s">
        <v>28</v>
      </c>
      <c r="AO2344" s="158" t="s">
        <v>28</v>
      </c>
      <c r="AP2344" s="29">
        <v>1</v>
      </c>
      <c r="AQ2344" s="29">
        <v>1400</v>
      </c>
      <c r="AR2344" s="29">
        <v>2400</v>
      </c>
      <c r="AS2344" s="29">
        <v>2400</v>
      </c>
      <c r="AT2344" s="29">
        <v>3.74</v>
      </c>
      <c r="AU2344" s="144">
        <v>8.0640000000000001</v>
      </c>
      <c r="AV2344" s="36" t="s">
        <v>28</v>
      </c>
      <c r="AW2344" s="102" t="s">
        <v>33</v>
      </c>
      <c r="AX2344" s="129" t="s">
        <v>33</v>
      </c>
      <c r="AY2344" s="106">
        <v>11364</v>
      </c>
      <c r="BD2344" t="s">
        <v>85</v>
      </c>
      <c r="BE2344" t="s">
        <v>4368</v>
      </c>
      <c r="BF2344" t="s">
        <v>4739</v>
      </c>
      <c r="BH2344" t="str">
        <f t="shared" si="506"/>
        <v>AV</v>
      </c>
      <c r="BJ2344" t="e">
        <f t="shared" si="507"/>
        <v>#VALUE!</v>
      </c>
      <c r="BK2344" s="130" t="s">
        <v>5289</v>
      </c>
      <c r="BL2344" s="130" t="e">
        <v>#VALUE!</v>
      </c>
      <c r="BM2344" s="131" t="s">
        <v>33</v>
      </c>
      <c r="BN2344" s="131" t="e">
        <v>#VALUE!</v>
      </c>
      <c r="BO2344" t="s">
        <v>5289</v>
      </c>
      <c r="BP2344">
        <v>461</v>
      </c>
    </row>
    <row r="2345" spans="1:68" ht="37.799999999999997" x14ac:dyDescent="0.3">
      <c r="A2345" s="59"/>
      <c r="B2345" s="47">
        <v>1995</v>
      </c>
      <c r="C2345" s="45">
        <v>1018115</v>
      </c>
      <c r="D2345" s="63" t="s">
        <v>33</v>
      </c>
      <c r="E2345" s="166" t="s">
        <v>1621</v>
      </c>
      <c r="F2345" s="31" t="s">
        <v>5199</v>
      </c>
      <c r="G2345" s="29" t="s">
        <v>42</v>
      </c>
      <c r="H2345" s="70" t="s">
        <v>62</v>
      </c>
      <c r="I2345" s="148" t="s">
        <v>32</v>
      </c>
      <c r="J2345" s="147" t="s">
        <v>33</v>
      </c>
      <c r="K2345" s="148">
        <v>0</v>
      </c>
      <c r="L2345" s="148" t="s">
        <v>32</v>
      </c>
      <c r="M2345" s="147" t="s">
        <v>33</v>
      </c>
      <c r="N2345" s="29" t="str">
        <f t="shared" si="497"/>
        <v/>
      </c>
      <c r="O2345" s="29" t="str">
        <f t="shared" si="498"/>
        <v/>
      </c>
      <c r="P2345" s="29" t="str">
        <f t="shared" si="499"/>
        <v/>
      </c>
      <c r="Q2345" s="29">
        <f t="shared" si="500"/>
        <v>1136707</v>
      </c>
      <c r="R2345" s="29" t="str">
        <f t="shared" si="501"/>
        <v/>
      </c>
      <c r="S2345" s="29" t="str">
        <f t="shared" si="502"/>
        <v/>
      </c>
      <c r="T2345" s="29">
        <f t="shared" si="503"/>
        <v>1136707</v>
      </c>
      <c r="U2345" s="29">
        <v>1136707</v>
      </c>
      <c r="V2345" s="29"/>
      <c r="W2345" s="38" t="s">
        <v>3788</v>
      </c>
      <c r="X2345" s="29" t="s">
        <v>35</v>
      </c>
      <c r="Y2345" s="146">
        <v>14888</v>
      </c>
      <c r="Z2345" s="33">
        <v>19057</v>
      </c>
      <c r="AA2345" s="34">
        <f t="shared" si="504"/>
        <v>0.28000000000000003</v>
      </c>
      <c r="AB2345" s="33" t="str">
        <f t="shared" si="508"/>
        <v>По запросу</v>
      </c>
      <c r="AC2345" s="34">
        <f t="shared" si="505"/>
        <v>0.280024119290056</v>
      </c>
      <c r="AD2345" s="145">
        <f t="shared" si="496"/>
        <v>15880.833000000001</v>
      </c>
      <c r="AE2345" s="105">
        <v>12406.666999999999</v>
      </c>
      <c r="AF2345" s="34" t="s">
        <v>36</v>
      </c>
      <c r="AG2345" s="34" t="s">
        <v>36</v>
      </c>
      <c r="AH2345" s="34" t="s">
        <v>36</v>
      </c>
      <c r="AI2345" s="29">
        <v>4.2</v>
      </c>
      <c r="AJ2345" s="29">
        <v>8.0640000000000003E-2</v>
      </c>
      <c r="AK2345" s="29">
        <v>233</v>
      </c>
      <c r="AL2345" s="29">
        <v>0</v>
      </c>
      <c r="AM2345" s="158" t="s">
        <v>28</v>
      </c>
      <c r="AN2345" s="158" t="s">
        <v>28</v>
      </c>
      <c r="AO2345" s="158" t="s">
        <v>28</v>
      </c>
      <c r="AP2345" s="29">
        <v>1</v>
      </c>
      <c r="AQ2345" s="29">
        <v>1400</v>
      </c>
      <c r="AR2345" s="29">
        <v>2400</v>
      </c>
      <c r="AS2345" s="29">
        <v>2400</v>
      </c>
      <c r="AT2345" s="29">
        <v>4.2</v>
      </c>
      <c r="AU2345" s="144">
        <v>8.0640000000000001</v>
      </c>
      <c r="AV2345" s="36" t="s">
        <v>28</v>
      </c>
      <c r="AW2345" s="102" t="s">
        <v>33</v>
      </c>
      <c r="AX2345" s="129" t="s">
        <v>33</v>
      </c>
      <c r="AY2345" s="106">
        <v>15538</v>
      </c>
      <c r="BD2345" t="s">
        <v>85</v>
      </c>
      <c r="BE2345" t="s">
        <v>4337</v>
      </c>
      <c r="BF2345" t="s">
        <v>4739</v>
      </c>
      <c r="BH2345" t="str">
        <f t="shared" si="506"/>
        <v>AV</v>
      </c>
      <c r="BJ2345" t="e">
        <f t="shared" si="507"/>
        <v>#VALUE!</v>
      </c>
      <c r="BK2345" s="130" t="s">
        <v>5289</v>
      </c>
      <c r="BL2345" s="130" t="e">
        <v>#VALUE!</v>
      </c>
      <c r="BM2345" s="131" t="s">
        <v>33</v>
      </c>
      <c r="BN2345" s="131" t="e">
        <v>#VALUE!</v>
      </c>
      <c r="BO2345" t="s">
        <v>5289</v>
      </c>
      <c r="BP2345">
        <v>597</v>
      </c>
    </row>
    <row r="2346" spans="1:68" ht="37.799999999999997" x14ac:dyDescent="0.3">
      <c r="A2346" s="59"/>
      <c r="B2346" s="47">
        <v>1996</v>
      </c>
      <c r="C2346" s="45">
        <v>1018116</v>
      </c>
      <c r="D2346" s="63" t="s">
        <v>33</v>
      </c>
      <c r="E2346" s="166" t="s">
        <v>1622</v>
      </c>
      <c r="F2346" s="31" t="s">
        <v>5200</v>
      </c>
      <c r="G2346" s="29" t="s">
        <v>42</v>
      </c>
      <c r="H2346" s="70" t="s">
        <v>62</v>
      </c>
      <c r="I2346" s="148" t="s">
        <v>32</v>
      </c>
      <c r="J2346" s="147" t="s">
        <v>33</v>
      </c>
      <c r="K2346" s="148">
        <v>0</v>
      </c>
      <c r="L2346" s="148" t="s">
        <v>32</v>
      </c>
      <c r="M2346" s="147" t="s">
        <v>33</v>
      </c>
      <c r="N2346" s="29" t="str">
        <f t="shared" si="497"/>
        <v/>
      </c>
      <c r="O2346" s="29" t="str">
        <f t="shared" si="498"/>
        <v/>
      </c>
      <c r="P2346" s="29" t="str">
        <f t="shared" si="499"/>
        <v/>
      </c>
      <c r="Q2346" s="29">
        <f t="shared" si="500"/>
        <v>1136708</v>
      </c>
      <c r="R2346" s="29" t="str">
        <f t="shared" si="501"/>
        <v/>
      </c>
      <c r="S2346" s="29" t="str">
        <f t="shared" si="502"/>
        <v/>
      </c>
      <c r="T2346" s="29">
        <f t="shared" si="503"/>
        <v>1136708</v>
      </c>
      <c r="U2346" s="29">
        <v>1136708</v>
      </c>
      <c r="V2346" s="29"/>
      <c r="W2346" s="38" t="s">
        <v>3788</v>
      </c>
      <c r="X2346" s="29" t="s">
        <v>35</v>
      </c>
      <c r="Y2346" s="146">
        <v>17438</v>
      </c>
      <c r="Z2346" s="33">
        <v>22321</v>
      </c>
      <c r="AA2346" s="34">
        <f t="shared" si="504"/>
        <v>0.28000000000000003</v>
      </c>
      <c r="AB2346" s="33" t="str">
        <f t="shared" si="508"/>
        <v>По запросу</v>
      </c>
      <c r="AC2346" s="34">
        <f t="shared" si="505"/>
        <v>0.28002059226928333</v>
      </c>
      <c r="AD2346" s="145">
        <f t="shared" si="496"/>
        <v>18600.832999999999</v>
      </c>
      <c r="AE2346" s="105">
        <v>14531.666999999999</v>
      </c>
      <c r="AF2346" s="34" t="s">
        <v>36</v>
      </c>
      <c r="AG2346" s="34" t="s">
        <v>36</v>
      </c>
      <c r="AH2346" s="34" t="s">
        <v>36</v>
      </c>
      <c r="AI2346" s="29">
        <v>5.24</v>
      </c>
      <c r="AJ2346" s="29">
        <v>8.0640000000000003E-2</v>
      </c>
      <c r="AK2346" s="29">
        <v>165</v>
      </c>
      <c r="AL2346" s="29">
        <v>0</v>
      </c>
      <c r="AM2346" s="29" t="s">
        <v>28</v>
      </c>
      <c r="AN2346" s="158" t="s">
        <v>28</v>
      </c>
      <c r="AO2346" s="29" t="s">
        <v>28</v>
      </c>
      <c r="AP2346" s="29">
        <v>1</v>
      </c>
      <c r="AQ2346" s="29">
        <v>1400</v>
      </c>
      <c r="AR2346" s="29">
        <v>2400</v>
      </c>
      <c r="AS2346" s="29">
        <v>2400</v>
      </c>
      <c r="AT2346" s="29">
        <v>5.24</v>
      </c>
      <c r="AU2346" s="144">
        <v>8.0640000000000001</v>
      </c>
      <c r="AV2346" s="36" t="s">
        <v>28</v>
      </c>
      <c r="AW2346" s="102" t="s">
        <v>33</v>
      </c>
      <c r="AX2346" s="129" t="s">
        <v>33</v>
      </c>
      <c r="AY2346" s="106">
        <v>16876</v>
      </c>
      <c r="BD2346" t="s">
        <v>85</v>
      </c>
      <c r="BE2346" t="s">
        <v>4337</v>
      </c>
      <c r="BF2346" t="s">
        <v>4739</v>
      </c>
      <c r="BH2346" t="str">
        <f t="shared" si="506"/>
        <v>AV</v>
      </c>
      <c r="BJ2346" t="e">
        <f t="shared" si="507"/>
        <v>#VALUE!</v>
      </c>
      <c r="BK2346" s="130" t="s">
        <v>5289</v>
      </c>
      <c r="BL2346" s="130" t="e">
        <v>#VALUE!</v>
      </c>
      <c r="BM2346" s="131" t="s">
        <v>33</v>
      </c>
      <c r="BN2346" s="131" t="e">
        <v>#VALUE!</v>
      </c>
      <c r="BO2346" t="s">
        <v>5289</v>
      </c>
      <c r="BP2346">
        <v>209</v>
      </c>
    </row>
    <row r="2347" spans="1:68" ht="37.799999999999997" x14ac:dyDescent="0.3">
      <c r="A2347" s="59"/>
      <c r="B2347" s="47">
        <v>2003</v>
      </c>
      <c r="C2347" s="45">
        <v>1083868</v>
      </c>
      <c r="D2347" s="29"/>
      <c r="E2347" s="29"/>
      <c r="F2347" s="39" t="s">
        <v>1628</v>
      </c>
      <c r="G2347" s="29" t="s">
        <v>39</v>
      </c>
      <c r="H2347" s="70" t="s">
        <v>62</v>
      </c>
      <c r="I2347" s="148" t="s">
        <v>32</v>
      </c>
      <c r="J2347" s="147" t="s">
        <v>4037</v>
      </c>
      <c r="K2347" s="148" t="e">
        <v>#N/A</v>
      </c>
      <c r="L2347" s="148" t="s">
        <v>4007</v>
      </c>
      <c r="M2347" s="147">
        <v>42585</v>
      </c>
      <c r="N2347" s="29" t="str">
        <f t="shared" si="497"/>
        <v/>
      </c>
      <c r="O2347" s="29" t="str">
        <f t="shared" si="498"/>
        <v/>
      </c>
      <c r="P2347" s="29" t="str">
        <f t="shared" si="499"/>
        <v/>
      </c>
      <c r="Q2347" s="29" t="str">
        <f t="shared" si="500"/>
        <v/>
      </c>
      <c r="R2347" s="29" t="str">
        <f t="shared" si="501"/>
        <v/>
      </c>
      <c r="S2347" s="29" t="str">
        <f t="shared" si="502"/>
        <v/>
      </c>
      <c r="T2347" s="29" t="str">
        <f t="shared" si="503"/>
        <v/>
      </c>
      <c r="U2347" s="29">
        <v>1062886</v>
      </c>
      <c r="V2347" s="29"/>
      <c r="W2347" s="38" t="s">
        <v>3788</v>
      </c>
      <c r="X2347" s="29" t="s">
        <v>35</v>
      </c>
      <c r="Y2347" s="146">
        <v>24356</v>
      </c>
      <c r="Z2347" s="33">
        <v>31176</v>
      </c>
      <c r="AA2347" s="34">
        <f t="shared" si="504"/>
        <v>0.28000000000000003</v>
      </c>
      <c r="AB2347" s="33" t="str">
        <f t="shared" si="508"/>
        <v>По запросу</v>
      </c>
      <c r="AC2347" s="34">
        <f t="shared" si="505"/>
        <v>0.28001311742464902</v>
      </c>
      <c r="AD2347" s="145">
        <f t="shared" si="496"/>
        <v>25980</v>
      </c>
      <c r="AE2347" s="105">
        <v>20296.667000000001</v>
      </c>
      <c r="AF2347" s="34" t="s">
        <v>138</v>
      </c>
      <c r="AG2347" s="34" t="s">
        <v>138</v>
      </c>
      <c r="AH2347" s="34" t="s">
        <v>70</v>
      </c>
      <c r="AI2347" s="29">
        <v>7.25</v>
      </c>
      <c r="AJ2347" s="29">
        <v>0.1368</v>
      </c>
      <c r="AK2347" s="29">
        <v>328</v>
      </c>
      <c r="AL2347" s="29">
        <v>0</v>
      </c>
      <c r="AM2347" s="29" t="s">
        <v>28</v>
      </c>
      <c r="AN2347" s="158" t="s">
        <v>28</v>
      </c>
      <c r="AO2347" s="29" t="s">
        <v>27</v>
      </c>
      <c r="AP2347" s="29">
        <v>1</v>
      </c>
      <c r="AQ2347" s="29">
        <v>1900</v>
      </c>
      <c r="AR2347" s="29">
        <v>2800</v>
      </c>
      <c r="AS2347" s="29">
        <v>2800</v>
      </c>
      <c r="AT2347" s="29">
        <v>7.25</v>
      </c>
      <c r="AU2347" s="144">
        <v>14.896000000000001</v>
      </c>
      <c r="AV2347" s="36" t="s">
        <v>28</v>
      </c>
      <c r="AW2347" s="102" t="s">
        <v>33</v>
      </c>
      <c r="AX2347" s="129" t="s">
        <v>33</v>
      </c>
      <c r="AY2347" s="106">
        <v>3836</v>
      </c>
      <c r="BD2347" t="s">
        <v>4570</v>
      </c>
      <c r="BE2347" t="s">
        <v>4346</v>
      </c>
      <c r="BF2347" t="s">
        <v>4740</v>
      </c>
      <c r="BH2347" t="str">
        <f t="shared" si="506"/>
        <v>AV</v>
      </c>
      <c r="BJ2347" t="e">
        <f t="shared" si="507"/>
        <v>#VALUE!</v>
      </c>
      <c r="BK2347" s="130" t="s">
        <v>5289</v>
      </c>
      <c r="BL2347" s="130" t="e">
        <v>#VALUE!</v>
      </c>
      <c r="BM2347" s="131" t="s">
        <v>33</v>
      </c>
      <c r="BN2347" s="131" t="e">
        <v>#VALUE!</v>
      </c>
      <c r="BO2347" t="s">
        <v>5289</v>
      </c>
      <c r="BP2347">
        <v>855</v>
      </c>
    </row>
    <row r="2348" spans="1:68" ht="25.2" x14ac:dyDescent="0.3">
      <c r="A2348" s="59"/>
      <c r="B2348" s="47">
        <v>1997</v>
      </c>
      <c r="C2348" s="45">
        <v>1045877</v>
      </c>
      <c r="D2348" s="63" t="s">
        <v>33</v>
      </c>
      <c r="E2348" s="166" t="s">
        <v>1623</v>
      </c>
      <c r="F2348" s="31" t="s">
        <v>5201</v>
      </c>
      <c r="G2348" s="29" t="s">
        <v>31</v>
      </c>
      <c r="H2348" s="70" t="s">
        <v>59</v>
      </c>
      <c r="I2348" s="148" t="s">
        <v>32</v>
      </c>
      <c r="J2348" s="147" t="s">
        <v>33</v>
      </c>
      <c r="K2348" s="148">
        <v>0</v>
      </c>
      <c r="L2348" s="148" t="s">
        <v>32</v>
      </c>
      <c r="M2348" s="147" t="s">
        <v>33</v>
      </c>
      <c r="N2348" s="29" t="str">
        <f t="shared" si="497"/>
        <v/>
      </c>
      <c r="O2348" s="29" t="str">
        <f t="shared" si="498"/>
        <v/>
      </c>
      <c r="P2348" s="29" t="str">
        <f t="shared" si="499"/>
        <v/>
      </c>
      <c r="Q2348" s="29">
        <f t="shared" si="500"/>
        <v>1136711</v>
      </c>
      <c r="R2348" s="29" t="str">
        <f t="shared" si="501"/>
        <v/>
      </c>
      <c r="S2348" s="29" t="str">
        <f t="shared" si="502"/>
        <v/>
      </c>
      <c r="T2348" s="29">
        <f t="shared" si="503"/>
        <v>1136711</v>
      </c>
      <c r="U2348" s="29">
        <v>1136711</v>
      </c>
      <c r="V2348" s="29"/>
      <c r="W2348" s="38" t="s">
        <v>1615</v>
      </c>
      <c r="X2348" s="29" t="s">
        <v>35</v>
      </c>
      <c r="Y2348" s="146">
        <v>8820</v>
      </c>
      <c r="Z2348" s="33">
        <v>11290</v>
      </c>
      <c r="AA2348" s="34">
        <f t="shared" si="504"/>
        <v>0.28000000000000003</v>
      </c>
      <c r="AB2348" s="33">
        <f t="shared" si="508"/>
        <v>11290</v>
      </c>
      <c r="AC2348" s="34">
        <f t="shared" si="505"/>
        <v>0.28004530612244904</v>
      </c>
      <c r="AD2348" s="145">
        <f t="shared" si="496"/>
        <v>9408.3330000000005</v>
      </c>
      <c r="AE2348" s="105">
        <v>7350</v>
      </c>
      <c r="AF2348" s="34" t="s">
        <v>36</v>
      </c>
      <c r="AG2348" s="34" t="s">
        <v>36</v>
      </c>
      <c r="AH2348" s="34" t="s">
        <v>36</v>
      </c>
      <c r="AI2348" s="29">
        <v>2.4</v>
      </c>
      <c r="AJ2348" s="29">
        <v>5.7000000000000002E-2</v>
      </c>
      <c r="AK2348" s="29">
        <v>0</v>
      </c>
      <c r="AL2348" s="29">
        <v>0</v>
      </c>
      <c r="AM2348" s="29" t="s">
        <v>28</v>
      </c>
      <c r="AN2348" s="158" t="s">
        <v>28</v>
      </c>
      <c r="AO2348" s="29" t="s">
        <v>28</v>
      </c>
      <c r="AP2348" s="29">
        <v>1</v>
      </c>
      <c r="AQ2348" s="29">
        <v>1850</v>
      </c>
      <c r="AR2348" s="29">
        <v>2400</v>
      </c>
      <c r="AS2348" s="29">
        <v>2400</v>
      </c>
      <c r="AT2348" s="29">
        <v>2.4</v>
      </c>
      <c r="AU2348" s="144">
        <v>10.656000000000001</v>
      </c>
      <c r="AV2348" s="36" t="s">
        <v>28</v>
      </c>
      <c r="AW2348" s="102" t="s">
        <v>33</v>
      </c>
      <c r="AX2348" s="129" t="s">
        <v>33</v>
      </c>
      <c r="AY2348" s="106">
        <v>350</v>
      </c>
      <c r="BD2348" t="s">
        <v>4569</v>
      </c>
      <c r="BE2348" t="s">
        <v>4337</v>
      </c>
      <c r="BF2348" t="s">
        <v>4739</v>
      </c>
      <c r="BH2348" t="str">
        <f t="shared" si="506"/>
        <v/>
      </c>
      <c r="BJ2348" t="str">
        <f t="shared" si="507"/>
        <v>OK</v>
      </c>
      <c r="BK2348" s="130">
        <v>11290</v>
      </c>
      <c r="BL2348" s="130" t="s">
        <v>37</v>
      </c>
      <c r="BM2348" s="131" t="s">
        <v>33</v>
      </c>
      <c r="BN2348" s="131" t="e">
        <v>#VALUE!</v>
      </c>
      <c r="BO2348">
        <v>11290</v>
      </c>
      <c r="BP2348">
        <v>0</v>
      </c>
    </row>
    <row r="2349" spans="1:68" ht="25.2" x14ac:dyDescent="0.3">
      <c r="A2349" s="59"/>
      <c r="B2349" s="47">
        <v>1998</v>
      </c>
      <c r="C2349" s="45">
        <v>1045878</v>
      </c>
      <c r="D2349" s="63" t="s">
        <v>33</v>
      </c>
      <c r="E2349" s="166" t="s">
        <v>1624</v>
      </c>
      <c r="F2349" s="31" t="s">
        <v>5202</v>
      </c>
      <c r="G2349" s="29" t="s">
        <v>31</v>
      </c>
      <c r="H2349" s="70" t="s">
        <v>59</v>
      </c>
      <c r="I2349" s="148" t="s">
        <v>32</v>
      </c>
      <c r="J2349" s="147" t="s">
        <v>33</v>
      </c>
      <c r="K2349" s="148">
        <v>0</v>
      </c>
      <c r="L2349" s="148" t="s">
        <v>32</v>
      </c>
      <c r="M2349" s="147" t="s">
        <v>33</v>
      </c>
      <c r="N2349" s="29" t="str">
        <f t="shared" si="497"/>
        <v/>
      </c>
      <c r="O2349" s="29" t="str">
        <f t="shared" si="498"/>
        <v/>
      </c>
      <c r="P2349" s="29" t="str">
        <f t="shared" si="499"/>
        <v/>
      </c>
      <c r="Q2349" s="29">
        <f t="shared" si="500"/>
        <v>1136712</v>
      </c>
      <c r="R2349" s="29" t="str">
        <f t="shared" si="501"/>
        <v/>
      </c>
      <c r="S2349" s="29" t="str">
        <f t="shared" si="502"/>
        <v/>
      </c>
      <c r="T2349" s="29">
        <f t="shared" si="503"/>
        <v>1136712</v>
      </c>
      <c r="U2349" s="29">
        <v>1136712</v>
      </c>
      <c r="V2349" s="29"/>
      <c r="W2349" s="38" t="s">
        <v>3788</v>
      </c>
      <c r="X2349" s="29" t="s">
        <v>35</v>
      </c>
      <c r="Y2349" s="146">
        <v>10310</v>
      </c>
      <c r="Z2349" s="33">
        <v>13197</v>
      </c>
      <c r="AA2349" s="34">
        <f t="shared" si="504"/>
        <v>0.28000000000000003</v>
      </c>
      <c r="AB2349" s="33" t="str">
        <f t="shared" si="508"/>
        <v>По запросу</v>
      </c>
      <c r="AC2349" s="34">
        <f t="shared" si="505"/>
        <v>0.2800193489808207</v>
      </c>
      <c r="AD2349" s="145">
        <f t="shared" si="496"/>
        <v>10997.5</v>
      </c>
      <c r="AE2349" s="105">
        <v>8591.6669999999995</v>
      </c>
      <c r="AF2349" s="34" t="s">
        <v>36</v>
      </c>
      <c r="AG2349" s="34" t="s">
        <v>36</v>
      </c>
      <c r="AH2349" s="34" t="s">
        <v>36</v>
      </c>
      <c r="AI2349" s="29">
        <v>2</v>
      </c>
      <c r="AJ2349" s="29">
        <v>4.3999999999999997E-2</v>
      </c>
      <c r="AK2349" s="29">
        <v>0</v>
      </c>
      <c r="AL2349" s="29">
        <v>0</v>
      </c>
      <c r="AM2349" s="29" t="s">
        <v>28</v>
      </c>
      <c r="AN2349" s="158" t="s">
        <v>28</v>
      </c>
      <c r="AO2349" s="29" t="s">
        <v>28</v>
      </c>
      <c r="AP2349" s="29">
        <v>1</v>
      </c>
      <c r="AQ2349" s="29">
        <v>1850</v>
      </c>
      <c r="AR2349" s="29">
        <v>2400</v>
      </c>
      <c r="AS2349" s="29">
        <v>2400</v>
      </c>
      <c r="AT2349" s="29">
        <v>2</v>
      </c>
      <c r="AU2349" s="144">
        <v>10.656000000000001</v>
      </c>
      <c r="AV2349" s="36" t="s">
        <v>28</v>
      </c>
      <c r="AW2349" s="102" t="s">
        <v>33</v>
      </c>
      <c r="AX2349" s="129" t="s">
        <v>33</v>
      </c>
      <c r="AY2349" s="106">
        <v>335</v>
      </c>
      <c r="BD2349" t="s">
        <v>4569</v>
      </c>
      <c r="BE2349" t="s">
        <v>4338</v>
      </c>
      <c r="BF2349" t="s">
        <v>4740</v>
      </c>
      <c r="BH2349" t="str">
        <f t="shared" si="506"/>
        <v/>
      </c>
      <c r="BJ2349" t="e">
        <f t="shared" si="507"/>
        <v>#VALUE!</v>
      </c>
      <c r="BK2349" s="130" t="s">
        <v>5289</v>
      </c>
      <c r="BL2349" s="130" t="e">
        <v>#VALUE!</v>
      </c>
      <c r="BM2349" s="131" t="s">
        <v>33</v>
      </c>
      <c r="BN2349" s="131" t="e">
        <v>#VALUE!</v>
      </c>
      <c r="BO2349" t="s">
        <v>5289</v>
      </c>
      <c r="BP2349">
        <v>0</v>
      </c>
    </row>
    <row r="2350" spans="1:68" ht="37.799999999999997" x14ac:dyDescent="0.3">
      <c r="A2350" s="59"/>
      <c r="B2350" s="47">
        <v>1999</v>
      </c>
      <c r="C2350" s="45">
        <v>1045879</v>
      </c>
      <c r="D2350" s="63" t="s">
        <v>33</v>
      </c>
      <c r="E2350" s="166" t="s">
        <v>4773</v>
      </c>
      <c r="F2350" s="31" t="s">
        <v>5203</v>
      </c>
      <c r="G2350" s="29" t="s">
        <v>31</v>
      </c>
      <c r="H2350" s="70" t="s">
        <v>62</v>
      </c>
      <c r="I2350" s="148" t="s">
        <v>32</v>
      </c>
      <c r="J2350" s="147" t="s">
        <v>33</v>
      </c>
      <c r="K2350" s="148">
        <v>0</v>
      </c>
      <c r="L2350" s="148" t="s">
        <v>32</v>
      </c>
      <c r="M2350" s="147" t="s">
        <v>33</v>
      </c>
      <c r="N2350" s="29" t="str">
        <f t="shared" si="497"/>
        <v/>
      </c>
      <c r="O2350" s="29" t="str">
        <f t="shared" si="498"/>
        <v/>
      </c>
      <c r="P2350" s="29" t="str">
        <f t="shared" si="499"/>
        <v/>
      </c>
      <c r="Q2350" s="29">
        <f t="shared" si="500"/>
        <v>1136713</v>
      </c>
      <c r="R2350" s="29" t="str">
        <f t="shared" si="501"/>
        <v/>
      </c>
      <c r="S2350" s="29" t="str">
        <f t="shared" si="502"/>
        <v/>
      </c>
      <c r="T2350" s="29">
        <f t="shared" si="503"/>
        <v>1136713</v>
      </c>
      <c r="U2350" s="29">
        <v>1136713</v>
      </c>
      <c r="V2350" s="29"/>
      <c r="W2350" s="38" t="s">
        <v>3788</v>
      </c>
      <c r="X2350" s="29" t="s">
        <v>35</v>
      </c>
      <c r="Y2350" s="146">
        <v>11890</v>
      </c>
      <c r="Z2350" s="33">
        <v>15219</v>
      </c>
      <c r="AA2350" s="34">
        <f t="shared" si="504"/>
        <v>0.28000000000000003</v>
      </c>
      <c r="AB2350" s="33" t="str">
        <f t="shared" si="508"/>
        <v>По запросу</v>
      </c>
      <c r="AC2350" s="34">
        <f t="shared" si="505"/>
        <v>0.2799832222029679</v>
      </c>
      <c r="AD2350" s="145">
        <f t="shared" si="496"/>
        <v>12682.5</v>
      </c>
      <c r="AE2350" s="105">
        <v>9908.3330000000005</v>
      </c>
      <c r="AF2350" s="34" t="s">
        <v>36</v>
      </c>
      <c r="AG2350" s="34" t="s">
        <v>36</v>
      </c>
      <c r="AH2350" s="34" t="s">
        <v>36</v>
      </c>
      <c r="AI2350" s="29">
        <v>3.2</v>
      </c>
      <c r="AJ2350" s="29">
        <v>5.7000000000000002E-2</v>
      </c>
      <c r="AK2350" s="29">
        <v>21</v>
      </c>
      <c r="AL2350" s="29">
        <v>0</v>
      </c>
      <c r="AM2350" s="29" t="s">
        <v>28</v>
      </c>
      <c r="AN2350" s="158" t="s">
        <v>28</v>
      </c>
      <c r="AO2350" s="29" t="s">
        <v>28</v>
      </c>
      <c r="AP2350" s="29">
        <v>1</v>
      </c>
      <c r="AQ2350" s="29">
        <v>1850</v>
      </c>
      <c r="AR2350" s="29">
        <v>2400</v>
      </c>
      <c r="AS2350" s="29">
        <v>2400</v>
      </c>
      <c r="AT2350" s="29">
        <v>3.2</v>
      </c>
      <c r="AU2350" s="144">
        <v>10.656000000000001</v>
      </c>
      <c r="AV2350" s="36" t="s">
        <v>28</v>
      </c>
      <c r="AW2350" s="102" t="s">
        <v>33</v>
      </c>
      <c r="AX2350" s="129" t="s">
        <v>33</v>
      </c>
      <c r="AY2350" s="106">
        <v>2020</v>
      </c>
      <c r="BD2350" t="s">
        <v>4569</v>
      </c>
      <c r="BE2350" t="s">
        <v>4368</v>
      </c>
      <c r="BF2350" t="s">
        <v>4747</v>
      </c>
      <c r="BH2350" t="str">
        <f t="shared" si="506"/>
        <v>AV</v>
      </c>
      <c r="BJ2350" t="e">
        <f t="shared" si="507"/>
        <v>#VALUE!</v>
      </c>
      <c r="BK2350" s="130" t="s">
        <v>5289</v>
      </c>
      <c r="BL2350" s="130" t="e">
        <v>#VALUE!</v>
      </c>
      <c r="BM2350" s="131" t="s">
        <v>33</v>
      </c>
      <c r="BN2350" s="131" t="e">
        <v>#VALUE!</v>
      </c>
      <c r="BO2350" t="s">
        <v>5289</v>
      </c>
      <c r="BP2350">
        <v>481</v>
      </c>
    </row>
    <row r="2351" spans="1:68" ht="37.799999999999997" x14ac:dyDescent="0.3">
      <c r="A2351" s="59"/>
      <c r="B2351" s="47">
        <v>2000</v>
      </c>
      <c r="C2351" s="45">
        <v>1061041</v>
      </c>
      <c r="D2351" s="29"/>
      <c r="E2351" s="166" t="s">
        <v>1625</v>
      </c>
      <c r="F2351" s="31" t="s">
        <v>5204</v>
      </c>
      <c r="G2351" s="29" t="s">
        <v>31</v>
      </c>
      <c r="H2351" s="70" t="s">
        <v>62</v>
      </c>
      <c r="I2351" s="148" t="s">
        <v>32</v>
      </c>
      <c r="J2351" s="147" t="s">
        <v>33</v>
      </c>
      <c r="K2351" s="148">
        <v>0</v>
      </c>
      <c r="L2351" s="148" t="s">
        <v>32</v>
      </c>
      <c r="M2351" s="147" t="s">
        <v>33</v>
      </c>
      <c r="N2351" s="29" t="str">
        <f t="shared" si="497"/>
        <v/>
      </c>
      <c r="O2351" s="29" t="str">
        <f t="shared" si="498"/>
        <v/>
      </c>
      <c r="P2351" s="29" t="str">
        <f t="shared" si="499"/>
        <v/>
      </c>
      <c r="Q2351" s="29">
        <f t="shared" si="500"/>
        <v>1136714</v>
      </c>
      <c r="R2351" s="29" t="str">
        <f t="shared" si="501"/>
        <v/>
      </c>
      <c r="S2351" s="29" t="str">
        <f t="shared" si="502"/>
        <v/>
      </c>
      <c r="T2351" s="29">
        <f t="shared" si="503"/>
        <v>1136714</v>
      </c>
      <c r="U2351" s="29">
        <v>1136714</v>
      </c>
      <c r="V2351" s="29"/>
      <c r="W2351" s="38" t="s">
        <v>3788</v>
      </c>
      <c r="X2351" s="29" t="s">
        <v>35</v>
      </c>
      <c r="Y2351" s="146">
        <v>16377</v>
      </c>
      <c r="Z2351" s="33">
        <v>20963</v>
      </c>
      <c r="AA2351" s="34">
        <f t="shared" si="504"/>
        <v>0.28000000000000003</v>
      </c>
      <c r="AB2351" s="33" t="str">
        <f t="shared" si="508"/>
        <v>По запросу</v>
      </c>
      <c r="AC2351" s="34">
        <f t="shared" si="505"/>
        <v>0.28002689137204628</v>
      </c>
      <c r="AD2351" s="145">
        <f t="shared" si="496"/>
        <v>17469.167000000001</v>
      </c>
      <c r="AE2351" s="105">
        <v>13647.5</v>
      </c>
      <c r="AF2351" s="34" t="s">
        <v>36</v>
      </c>
      <c r="AG2351" s="34" t="s">
        <v>36</v>
      </c>
      <c r="AH2351" s="34" t="s">
        <v>36</v>
      </c>
      <c r="AI2351" s="29">
        <v>4.3</v>
      </c>
      <c r="AJ2351" s="29">
        <v>8.0640000000000003E-2</v>
      </c>
      <c r="AK2351" s="29">
        <v>128</v>
      </c>
      <c r="AL2351" s="29">
        <v>0</v>
      </c>
      <c r="AM2351" s="29" t="s">
        <v>28</v>
      </c>
      <c r="AN2351" s="158" t="s">
        <v>28</v>
      </c>
      <c r="AO2351" s="29" t="s">
        <v>28</v>
      </c>
      <c r="AP2351" s="29">
        <v>1</v>
      </c>
      <c r="AQ2351" s="29">
        <v>1400</v>
      </c>
      <c r="AR2351" s="29">
        <v>2400</v>
      </c>
      <c r="AS2351" s="29">
        <v>2400</v>
      </c>
      <c r="AT2351" s="29">
        <v>4.3</v>
      </c>
      <c r="AU2351" s="144">
        <v>8.0640000000000001</v>
      </c>
      <c r="AV2351" s="36" t="s">
        <v>28</v>
      </c>
      <c r="AW2351" s="102" t="s">
        <v>33</v>
      </c>
      <c r="AX2351" s="129" t="s">
        <v>33</v>
      </c>
      <c r="AY2351" s="106">
        <v>1670</v>
      </c>
      <c r="BD2351" t="s">
        <v>4569</v>
      </c>
      <c r="BE2351" t="s">
        <v>4368</v>
      </c>
      <c r="BF2351" t="s">
        <v>4740</v>
      </c>
      <c r="BH2351" t="str">
        <f t="shared" si="506"/>
        <v>AV</v>
      </c>
      <c r="BJ2351" t="e">
        <f t="shared" si="507"/>
        <v>#VALUE!</v>
      </c>
      <c r="BK2351" s="130" t="s">
        <v>5289</v>
      </c>
      <c r="BL2351" s="130" t="e">
        <v>#VALUE!</v>
      </c>
      <c r="BM2351" s="131" t="s">
        <v>33</v>
      </c>
      <c r="BN2351" s="131" t="e">
        <v>#VALUE!</v>
      </c>
      <c r="BO2351" t="s">
        <v>5289</v>
      </c>
      <c r="BP2351">
        <v>112</v>
      </c>
    </row>
    <row r="2352" spans="1:68" ht="37.799999999999997" x14ac:dyDescent="0.3">
      <c r="A2352" s="59"/>
      <c r="B2352" s="47">
        <v>2001</v>
      </c>
      <c r="C2352" s="45">
        <v>1061042</v>
      </c>
      <c r="D2352" s="29"/>
      <c r="E2352" s="166" t="s">
        <v>1626</v>
      </c>
      <c r="F2352" s="52" t="s">
        <v>5205</v>
      </c>
      <c r="G2352" s="29" t="s">
        <v>31</v>
      </c>
      <c r="H2352" s="70" t="s">
        <v>62</v>
      </c>
      <c r="I2352" s="148" t="s">
        <v>32</v>
      </c>
      <c r="J2352" s="147" t="s">
        <v>33</v>
      </c>
      <c r="K2352" s="148">
        <v>0</v>
      </c>
      <c r="L2352" s="148" t="s">
        <v>32</v>
      </c>
      <c r="M2352" s="147">
        <v>42751</v>
      </c>
      <c r="N2352" s="29" t="str">
        <f t="shared" si="497"/>
        <v/>
      </c>
      <c r="O2352" s="29" t="str">
        <f t="shared" si="498"/>
        <v/>
      </c>
      <c r="P2352" s="29" t="str">
        <f t="shared" si="499"/>
        <v/>
      </c>
      <c r="Q2352" s="29">
        <f t="shared" si="500"/>
        <v>1136715</v>
      </c>
      <c r="R2352" s="29" t="str">
        <f t="shared" si="501"/>
        <v/>
      </c>
      <c r="S2352" s="29" t="str">
        <f t="shared" si="502"/>
        <v/>
      </c>
      <c r="T2352" s="29">
        <f t="shared" si="503"/>
        <v>1136715</v>
      </c>
      <c r="U2352" s="29">
        <v>1136715</v>
      </c>
      <c r="V2352" s="29"/>
      <c r="W2352" s="38" t="s">
        <v>3788</v>
      </c>
      <c r="X2352" s="29" t="s">
        <v>35</v>
      </c>
      <c r="Y2352" s="146">
        <v>18659</v>
      </c>
      <c r="Z2352" s="33">
        <v>23884</v>
      </c>
      <c r="AA2352" s="34">
        <f t="shared" si="504"/>
        <v>0.28000000000000003</v>
      </c>
      <c r="AB2352" s="33" t="str">
        <f t="shared" si="508"/>
        <v>По запросу</v>
      </c>
      <c r="AC2352" s="34">
        <f t="shared" si="505"/>
        <v>0.2800256759735103</v>
      </c>
      <c r="AD2352" s="145">
        <f t="shared" si="496"/>
        <v>19903.332999999999</v>
      </c>
      <c r="AE2352" s="105">
        <v>15549.166999999999</v>
      </c>
      <c r="AF2352" s="34" t="s">
        <v>36</v>
      </c>
      <c r="AG2352" s="34" t="s">
        <v>36</v>
      </c>
      <c r="AH2352" s="34" t="s">
        <v>36</v>
      </c>
      <c r="AI2352" s="29">
        <v>5</v>
      </c>
      <c r="AJ2352" s="29">
        <v>8.0640000000000003E-2</v>
      </c>
      <c r="AK2352" s="29">
        <v>397</v>
      </c>
      <c r="AL2352" s="29">
        <v>0</v>
      </c>
      <c r="AM2352" s="29" t="s">
        <v>28</v>
      </c>
      <c r="AN2352" s="158" t="s">
        <v>28</v>
      </c>
      <c r="AO2352" s="29" t="s">
        <v>28</v>
      </c>
      <c r="AP2352" s="29">
        <v>1</v>
      </c>
      <c r="AQ2352" s="29">
        <v>1400</v>
      </c>
      <c r="AR2352" s="29">
        <v>2400</v>
      </c>
      <c r="AS2352" s="29">
        <v>2400</v>
      </c>
      <c r="AT2352" s="29">
        <v>5</v>
      </c>
      <c r="AU2352" s="144">
        <v>8.0640000000000001</v>
      </c>
      <c r="AV2352" s="36" t="s">
        <v>28</v>
      </c>
      <c r="AW2352" s="102" t="s">
        <v>33</v>
      </c>
      <c r="AX2352" s="129" t="s">
        <v>33</v>
      </c>
      <c r="AY2352" s="106">
        <v>3498</v>
      </c>
      <c r="BD2352" t="s">
        <v>4569</v>
      </c>
      <c r="BE2352" t="s">
        <v>4338</v>
      </c>
      <c r="BF2352" t="s">
        <v>4747</v>
      </c>
      <c r="BH2352" t="str">
        <f t="shared" si="506"/>
        <v>AV</v>
      </c>
      <c r="BJ2352" t="e">
        <f t="shared" si="507"/>
        <v>#VALUE!</v>
      </c>
      <c r="BK2352" s="130" t="s">
        <v>5289</v>
      </c>
      <c r="BL2352" s="130" t="e">
        <v>#VALUE!</v>
      </c>
      <c r="BM2352" s="131" t="s">
        <v>33</v>
      </c>
      <c r="BN2352" s="131" t="e">
        <v>#VALUE!</v>
      </c>
      <c r="BO2352" t="s">
        <v>5289</v>
      </c>
      <c r="BP2352">
        <v>102</v>
      </c>
    </row>
    <row r="2353" spans="1:68" ht="37.799999999999997" x14ac:dyDescent="0.3">
      <c r="A2353" s="59"/>
      <c r="B2353" s="47">
        <v>2002</v>
      </c>
      <c r="C2353" s="45">
        <v>1061043</v>
      </c>
      <c r="D2353" s="29"/>
      <c r="E2353" s="166" t="s">
        <v>1627</v>
      </c>
      <c r="F2353" s="52" t="s">
        <v>5206</v>
      </c>
      <c r="G2353" s="29" t="s">
        <v>31</v>
      </c>
      <c r="H2353" s="70" t="s">
        <v>62</v>
      </c>
      <c r="I2353" s="148" t="s">
        <v>32</v>
      </c>
      <c r="J2353" s="147" t="s">
        <v>33</v>
      </c>
      <c r="K2353" s="148">
        <v>0</v>
      </c>
      <c r="L2353" s="148" t="s">
        <v>32</v>
      </c>
      <c r="M2353" s="147" t="s">
        <v>33</v>
      </c>
      <c r="N2353" s="29" t="str">
        <f t="shared" si="497"/>
        <v/>
      </c>
      <c r="O2353" s="29" t="str">
        <f t="shared" si="498"/>
        <v/>
      </c>
      <c r="P2353" s="29" t="str">
        <f t="shared" si="499"/>
        <v/>
      </c>
      <c r="Q2353" s="29">
        <f t="shared" si="500"/>
        <v>1136716</v>
      </c>
      <c r="R2353" s="29" t="str">
        <f t="shared" si="501"/>
        <v/>
      </c>
      <c r="S2353" s="29" t="str">
        <f t="shared" si="502"/>
        <v/>
      </c>
      <c r="T2353" s="29">
        <f t="shared" si="503"/>
        <v>1136716</v>
      </c>
      <c r="U2353" s="29">
        <v>1136716</v>
      </c>
      <c r="V2353" s="29"/>
      <c r="W2353" s="38" t="s">
        <v>3788</v>
      </c>
      <c r="X2353" s="29" t="s">
        <v>35</v>
      </c>
      <c r="Y2353" s="146">
        <v>22177</v>
      </c>
      <c r="Z2353" s="33">
        <v>28387</v>
      </c>
      <c r="AA2353" s="34">
        <f t="shared" si="504"/>
        <v>0.28000000000000003</v>
      </c>
      <c r="AB2353" s="33" t="str">
        <f t="shared" si="508"/>
        <v>По запросу</v>
      </c>
      <c r="AC2353" s="34">
        <f t="shared" si="505"/>
        <v>0.28001984542579872</v>
      </c>
      <c r="AD2353" s="145">
        <f t="shared" si="496"/>
        <v>23655.832999999999</v>
      </c>
      <c r="AE2353" s="105">
        <v>18480.832999999999</v>
      </c>
      <c r="AF2353" s="34" t="s">
        <v>36</v>
      </c>
      <c r="AG2353" s="34" t="s">
        <v>36</v>
      </c>
      <c r="AH2353" s="34" t="s">
        <v>36</v>
      </c>
      <c r="AI2353" s="29">
        <v>6.4</v>
      </c>
      <c r="AJ2353" s="29">
        <v>8.0640000000000003E-2</v>
      </c>
      <c r="AK2353" s="29">
        <v>196</v>
      </c>
      <c r="AL2353" s="29">
        <v>0</v>
      </c>
      <c r="AM2353" s="29" t="s">
        <v>28</v>
      </c>
      <c r="AN2353" s="158" t="s">
        <v>28</v>
      </c>
      <c r="AO2353" s="29" t="s">
        <v>28</v>
      </c>
      <c r="AP2353" s="29">
        <v>1</v>
      </c>
      <c r="AQ2353" s="29">
        <v>1400</v>
      </c>
      <c r="AR2353" s="29">
        <v>2400</v>
      </c>
      <c r="AS2353" s="29">
        <v>2400</v>
      </c>
      <c r="AT2353" s="29">
        <v>6.4</v>
      </c>
      <c r="AU2353" s="144">
        <v>8.0640000000000001</v>
      </c>
      <c r="AV2353" s="36" t="s">
        <v>28</v>
      </c>
      <c r="AW2353" s="102" t="s">
        <v>33</v>
      </c>
      <c r="AX2353" s="129" t="s">
        <v>33</v>
      </c>
      <c r="AY2353" s="106">
        <v>4781</v>
      </c>
      <c r="BD2353" t="s">
        <v>4569</v>
      </c>
      <c r="BE2353" t="s">
        <v>4368</v>
      </c>
      <c r="BF2353" t="s">
        <v>4740</v>
      </c>
      <c r="BH2353" t="str">
        <f t="shared" si="506"/>
        <v>AV</v>
      </c>
      <c r="BJ2353" t="e">
        <f t="shared" si="507"/>
        <v>#VALUE!</v>
      </c>
      <c r="BK2353" s="130" t="s">
        <v>5289</v>
      </c>
      <c r="BL2353" s="130" t="e">
        <v>#VALUE!</v>
      </c>
      <c r="BM2353" s="131" t="s">
        <v>33</v>
      </c>
      <c r="BN2353" s="131" t="e">
        <v>#VALUE!</v>
      </c>
      <c r="BO2353" t="s">
        <v>5289</v>
      </c>
      <c r="BP2353">
        <v>33</v>
      </c>
    </row>
    <row r="2354" spans="1:68" ht="37.799999999999997" x14ac:dyDescent="0.3">
      <c r="A2354" s="59"/>
      <c r="B2354" s="47">
        <v>2004</v>
      </c>
      <c r="C2354" s="45">
        <v>1018134</v>
      </c>
      <c r="D2354" s="63" t="s">
        <v>33</v>
      </c>
      <c r="E2354" s="166" t="s">
        <v>1629</v>
      </c>
      <c r="F2354" s="31" t="s">
        <v>5207</v>
      </c>
      <c r="G2354" s="29" t="s">
        <v>42</v>
      </c>
      <c r="H2354" s="70" t="s">
        <v>62</v>
      </c>
      <c r="I2354" s="148" t="s">
        <v>32</v>
      </c>
      <c r="J2354" s="147" t="s">
        <v>33</v>
      </c>
      <c r="K2354" s="148">
        <v>0</v>
      </c>
      <c r="L2354" s="148" t="s">
        <v>32</v>
      </c>
      <c r="M2354" s="147">
        <v>42583</v>
      </c>
      <c r="N2354" s="29" t="str">
        <f t="shared" si="497"/>
        <v/>
      </c>
      <c r="O2354" s="29" t="str">
        <f t="shared" si="498"/>
        <v/>
      </c>
      <c r="P2354" s="29" t="str">
        <f t="shared" si="499"/>
        <v/>
      </c>
      <c r="Q2354" s="29">
        <f t="shared" si="500"/>
        <v>1136717</v>
      </c>
      <c r="R2354" s="29" t="str">
        <f t="shared" si="501"/>
        <v/>
      </c>
      <c r="S2354" s="29" t="str">
        <f t="shared" si="502"/>
        <v/>
      </c>
      <c r="T2354" s="29">
        <f t="shared" si="503"/>
        <v>1136717</v>
      </c>
      <c r="U2354" s="29">
        <v>1136717</v>
      </c>
      <c r="V2354" s="29"/>
      <c r="W2354" s="38" t="s">
        <v>1615</v>
      </c>
      <c r="X2354" s="29" t="s">
        <v>35</v>
      </c>
      <c r="Y2354" s="146">
        <v>6208</v>
      </c>
      <c r="Z2354" s="33">
        <v>7946</v>
      </c>
      <c r="AA2354" s="34">
        <f t="shared" si="504"/>
        <v>0.28000000000000003</v>
      </c>
      <c r="AB2354" s="33">
        <f t="shared" si="508"/>
        <v>7946</v>
      </c>
      <c r="AC2354" s="34">
        <f t="shared" si="505"/>
        <v>0.27996148711092073</v>
      </c>
      <c r="AD2354" s="145">
        <f t="shared" si="496"/>
        <v>6621.6670000000004</v>
      </c>
      <c r="AE2354" s="105">
        <v>5173.3329999999996</v>
      </c>
      <c r="AF2354" s="34" t="s">
        <v>36</v>
      </c>
      <c r="AG2354" s="34" t="s">
        <v>36</v>
      </c>
      <c r="AH2354" s="34" t="s">
        <v>36</v>
      </c>
      <c r="AI2354" s="29">
        <v>1.92</v>
      </c>
      <c r="AJ2354" s="29">
        <v>5.1839999999999997E-2</v>
      </c>
      <c r="AK2354" s="29">
        <v>7</v>
      </c>
      <c r="AL2354" s="29">
        <v>0</v>
      </c>
      <c r="AM2354" s="29" t="s">
        <v>28</v>
      </c>
      <c r="AN2354" s="158" t="s">
        <v>28</v>
      </c>
      <c r="AO2354" s="29" t="s">
        <v>28</v>
      </c>
      <c r="AP2354" s="29">
        <v>1</v>
      </c>
      <c r="AQ2354" s="29">
        <v>1800</v>
      </c>
      <c r="AR2354" s="29">
        <v>2400</v>
      </c>
      <c r="AS2354" s="29">
        <v>2400</v>
      </c>
      <c r="AT2354" s="29">
        <v>1.92</v>
      </c>
      <c r="AU2354" s="144">
        <v>10.368</v>
      </c>
      <c r="AV2354" s="36" t="s">
        <v>28</v>
      </c>
      <c r="AW2354" s="102" t="s">
        <v>33</v>
      </c>
      <c r="AX2354" s="129" t="s">
        <v>33</v>
      </c>
      <c r="AY2354" s="106">
        <v>19339</v>
      </c>
      <c r="BD2354" t="s">
        <v>4569</v>
      </c>
      <c r="BE2354" t="s">
        <v>4337</v>
      </c>
      <c r="BF2354" t="s">
        <v>4739</v>
      </c>
      <c r="BH2354" t="str">
        <f t="shared" si="506"/>
        <v>AV</v>
      </c>
      <c r="BJ2354" t="str">
        <f t="shared" si="507"/>
        <v>OK</v>
      </c>
      <c r="BK2354" s="130">
        <v>7946</v>
      </c>
      <c r="BL2354" s="130" t="s">
        <v>37</v>
      </c>
      <c r="BM2354" s="131" t="s">
        <v>33</v>
      </c>
      <c r="BN2354" s="131" t="e">
        <v>#VALUE!</v>
      </c>
      <c r="BO2354">
        <v>7946</v>
      </c>
      <c r="BP2354">
        <v>615</v>
      </c>
    </row>
    <row r="2355" spans="1:68" ht="37.799999999999997" x14ac:dyDescent="0.3">
      <c r="A2355" s="59"/>
      <c r="B2355" s="47">
        <v>2005</v>
      </c>
      <c r="C2355" s="45">
        <v>1018135</v>
      </c>
      <c r="D2355" s="63" t="s">
        <v>33</v>
      </c>
      <c r="E2355" s="166" t="s">
        <v>1630</v>
      </c>
      <c r="F2355" s="31" t="s">
        <v>5208</v>
      </c>
      <c r="G2355" s="29" t="s">
        <v>42</v>
      </c>
      <c r="H2355" s="70" t="s">
        <v>62</v>
      </c>
      <c r="I2355" s="148" t="s">
        <v>32</v>
      </c>
      <c r="J2355" s="147" t="s">
        <v>33</v>
      </c>
      <c r="K2355" s="148">
        <v>0</v>
      </c>
      <c r="L2355" s="148" t="s">
        <v>32</v>
      </c>
      <c r="M2355" s="147">
        <v>42362</v>
      </c>
      <c r="N2355" s="29" t="str">
        <f t="shared" si="497"/>
        <v/>
      </c>
      <c r="O2355" s="29" t="str">
        <f t="shared" si="498"/>
        <v/>
      </c>
      <c r="P2355" s="29" t="str">
        <f t="shared" si="499"/>
        <v/>
      </c>
      <c r="Q2355" s="29">
        <f t="shared" si="500"/>
        <v>1136718</v>
      </c>
      <c r="R2355" s="29" t="str">
        <f t="shared" si="501"/>
        <v/>
      </c>
      <c r="S2355" s="29" t="str">
        <f t="shared" si="502"/>
        <v/>
      </c>
      <c r="T2355" s="29">
        <f t="shared" si="503"/>
        <v>1136718</v>
      </c>
      <c r="U2355" s="29">
        <v>1136718</v>
      </c>
      <c r="V2355" s="29"/>
      <c r="W2355" s="38" t="s">
        <v>1615</v>
      </c>
      <c r="X2355" s="29" t="s">
        <v>35</v>
      </c>
      <c r="Y2355" s="146">
        <v>6774</v>
      </c>
      <c r="Z2355" s="33">
        <v>8670</v>
      </c>
      <c r="AA2355" s="34">
        <f t="shared" si="504"/>
        <v>0.28000000000000003</v>
      </c>
      <c r="AB2355" s="33">
        <f t="shared" si="508"/>
        <v>8670</v>
      </c>
      <c r="AC2355" s="34">
        <f t="shared" si="505"/>
        <v>0.27989371124889284</v>
      </c>
      <c r="AD2355" s="145">
        <f t="shared" si="496"/>
        <v>7225</v>
      </c>
      <c r="AE2355" s="105">
        <v>5645</v>
      </c>
      <c r="AF2355" s="34" t="s">
        <v>36</v>
      </c>
      <c r="AG2355" s="34" t="s">
        <v>36</v>
      </c>
      <c r="AH2355" s="34" t="s">
        <v>36</v>
      </c>
      <c r="AI2355" s="29">
        <v>1.99</v>
      </c>
      <c r="AJ2355" s="29">
        <v>5.1839999999999997E-2</v>
      </c>
      <c r="AK2355" s="29">
        <v>31</v>
      </c>
      <c r="AL2355" s="29">
        <v>0</v>
      </c>
      <c r="AM2355" s="29" t="s">
        <v>28</v>
      </c>
      <c r="AN2355" s="158" t="s">
        <v>28</v>
      </c>
      <c r="AO2355" s="29" t="s">
        <v>28</v>
      </c>
      <c r="AP2355" s="29">
        <v>1</v>
      </c>
      <c r="AQ2355" s="29">
        <v>1800</v>
      </c>
      <c r="AR2355" s="29">
        <v>2400</v>
      </c>
      <c r="AS2355" s="29">
        <v>2400</v>
      </c>
      <c r="AT2355" s="29">
        <v>1.99</v>
      </c>
      <c r="AU2355" s="144">
        <v>10.368</v>
      </c>
      <c r="AV2355" s="36" t="s">
        <v>28</v>
      </c>
      <c r="AW2355" s="102" t="s">
        <v>33</v>
      </c>
      <c r="AX2355" s="129" t="s">
        <v>33</v>
      </c>
      <c r="AY2355" s="106">
        <v>35081</v>
      </c>
      <c r="BD2355" t="s">
        <v>4569</v>
      </c>
      <c r="BE2355" t="s">
        <v>4338</v>
      </c>
      <c r="BF2355" t="s">
        <v>4739</v>
      </c>
      <c r="BH2355" t="str">
        <f t="shared" si="506"/>
        <v>AV</v>
      </c>
      <c r="BJ2355" t="str">
        <f t="shared" si="507"/>
        <v>OK</v>
      </c>
      <c r="BK2355" s="130">
        <v>8670</v>
      </c>
      <c r="BL2355" s="130" t="s">
        <v>37</v>
      </c>
      <c r="BM2355" s="131" t="s">
        <v>33</v>
      </c>
      <c r="BN2355" s="131" t="e">
        <v>#VALUE!</v>
      </c>
      <c r="BO2355">
        <v>8670</v>
      </c>
      <c r="BP2355">
        <v>1262</v>
      </c>
    </row>
    <row r="2356" spans="1:68" ht="37.799999999999997" x14ac:dyDescent="0.3">
      <c r="A2356" s="59"/>
      <c r="B2356" s="47">
        <v>2006</v>
      </c>
      <c r="C2356" s="45">
        <v>1018136</v>
      </c>
      <c r="D2356" s="63" t="s">
        <v>33</v>
      </c>
      <c r="E2356" s="166" t="s">
        <v>1631</v>
      </c>
      <c r="F2356" s="31" t="s">
        <v>5209</v>
      </c>
      <c r="G2356" s="29" t="s">
        <v>42</v>
      </c>
      <c r="H2356" s="70" t="s">
        <v>62</v>
      </c>
      <c r="I2356" s="148" t="s">
        <v>32</v>
      </c>
      <c r="J2356" s="147" t="s">
        <v>33</v>
      </c>
      <c r="K2356" s="148">
        <v>0</v>
      </c>
      <c r="L2356" s="148" t="s">
        <v>32</v>
      </c>
      <c r="M2356" s="147" t="s">
        <v>33</v>
      </c>
      <c r="N2356" s="29" t="str">
        <f t="shared" si="497"/>
        <v/>
      </c>
      <c r="O2356" s="29" t="str">
        <f t="shared" si="498"/>
        <v/>
      </c>
      <c r="P2356" s="29" t="str">
        <f t="shared" si="499"/>
        <v/>
      </c>
      <c r="Q2356" s="29">
        <f t="shared" si="500"/>
        <v>1136719</v>
      </c>
      <c r="R2356" s="29" t="str">
        <f t="shared" si="501"/>
        <v/>
      </c>
      <c r="S2356" s="29" t="str">
        <f t="shared" si="502"/>
        <v/>
      </c>
      <c r="T2356" s="29">
        <f t="shared" si="503"/>
        <v>1136719</v>
      </c>
      <c r="U2356" s="29">
        <v>1136719</v>
      </c>
      <c r="V2356" s="29"/>
      <c r="W2356" s="38" t="s">
        <v>1615</v>
      </c>
      <c r="X2356" s="29" t="s">
        <v>35</v>
      </c>
      <c r="Y2356" s="146">
        <v>7704</v>
      </c>
      <c r="Z2356" s="33">
        <v>9861</v>
      </c>
      <c r="AA2356" s="34">
        <f t="shared" si="504"/>
        <v>0.28000000000000003</v>
      </c>
      <c r="AB2356" s="33">
        <f t="shared" si="508"/>
        <v>9861</v>
      </c>
      <c r="AC2356" s="34">
        <f t="shared" si="505"/>
        <v>0.27998442367601245</v>
      </c>
      <c r="AD2356" s="145">
        <f t="shared" si="496"/>
        <v>8217.5</v>
      </c>
      <c r="AE2356" s="105">
        <v>6420</v>
      </c>
      <c r="AF2356" s="34" t="s">
        <v>36</v>
      </c>
      <c r="AG2356" s="34" t="s">
        <v>36</v>
      </c>
      <c r="AH2356" s="34" t="s">
        <v>36</v>
      </c>
      <c r="AI2356" s="29">
        <v>2.33</v>
      </c>
      <c r="AJ2356" s="29">
        <v>5.1839999999999997E-2</v>
      </c>
      <c r="AK2356" s="29">
        <v>92</v>
      </c>
      <c r="AL2356" s="29">
        <v>0</v>
      </c>
      <c r="AM2356" s="29" t="s">
        <v>28</v>
      </c>
      <c r="AN2356" s="158" t="s">
        <v>28</v>
      </c>
      <c r="AO2356" s="29" t="s">
        <v>28</v>
      </c>
      <c r="AP2356" s="29">
        <v>1</v>
      </c>
      <c r="AQ2356" s="29">
        <v>1800</v>
      </c>
      <c r="AR2356" s="29">
        <v>2400</v>
      </c>
      <c r="AS2356" s="29">
        <v>2400</v>
      </c>
      <c r="AT2356" s="29">
        <v>2.33</v>
      </c>
      <c r="AU2356" s="144">
        <v>10.368</v>
      </c>
      <c r="AV2356" s="36" t="s">
        <v>28</v>
      </c>
      <c r="AW2356" s="102" t="s">
        <v>33</v>
      </c>
      <c r="AX2356" s="129" t="s">
        <v>33</v>
      </c>
      <c r="AY2356" s="106">
        <v>28236</v>
      </c>
      <c r="BD2356" t="s">
        <v>4569</v>
      </c>
      <c r="BE2356" t="s">
        <v>4338</v>
      </c>
      <c r="BF2356" t="s">
        <v>4739</v>
      </c>
      <c r="BH2356" t="str">
        <f t="shared" si="506"/>
        <v>AV</v>
      </c>
      <c r="BJ2356" t="str">
        <f t="shared" si="507"/>
        <v>OK</v>
      </c>
      <c r="BK2356" s="130">
        <v>9861</v>
      </c>
      <c r="BL2356" s="130" t="s">
        <v>37</v>
      </c>
      <c r="BM2356" s="131" t="s">
        <v>33</v>
      </c>
      <c r="BN2356" s="131" t="e">
        <v>#VALUE!</v>
      </c>
      <c r="BO2356">
        <v>9861</v>
      </c>
      <c r="BP2356">
        <v>867</v>
      </c>
    </row>
    <row r="2357" spans="1:68" ht="37.799999999999997" x14ac:dyDescent="0.3">
      <c r="A2357" s="59"/>
      <c r="B2357" s="47">
        <v>2007</v>
      </c>
      <c r="C2357" s="45">
        <v>1018137</v>
      </c>
      <c r="D2357" s="63" t="s">
        <v>33</v>
      </c>
      <c r="E2357" s="166" t="s">
        <v>1632</v>
      </c>
      <c r="F2357" s="31" t="s">
        <v>5210</v>
      </c>
      <c r="G2357" s="29" t="s">
        <v>42</v>
      </c>
      <c r="H2357" s="70" t="s">
        <v>62</v>
      </c>
      <c r="I2357" s="148" t="s">
        <v>32</v>
      </c>
      <c r="J2357" s="147" t="s">
        <v>33</v>
      </c>
      <c r="K2357" s="148">
        <v>0</v>
      </c>
      <c r="L2357" s="148" t="s">
        <v>32</v>
      </c>
      <c r="M2357" s="147">
        <v>42149</v>
      </c>
      <c r="N2357" s="29" t="str">
        <f t="shared" si="497"/>
        <v/>
      </c>
      <c r="O2357" s="29" t="str">
        <f t="shared" si="498"/>
        <v/>
      </c>
      <c r="P2357" s="29" t="str">
        <f t="shared" si="499"/>
        <v/>
      </c>
      <c r="Q2357" s="29">
        <f t="shared" si="500"/>
        <v>1136720</v>
      </c>
      <c r="R2357" s="29" t="str">
        <f t="shared" si="501"/>
        <v/>
      </c>
      <c r="S2357" s="29" t="str">
        <f t="shared" si="502"/>
        <v/>
      </c>
      <c r="T2357" s="29">
        <f t="shared" si="503"/>
        <v>1136720</v>
      </c>
      <c r="U2357" s="29">
        <v>1136720</v>
      </c>
      <c r="V2357" s="29"/>
      <c r="W2357" s="38" t="s">
        <v>3788</v>
      </c>
      <c r="X2357" s="29" t="s">
        <v>35</v>
      </c>
      <c r="Y2357" s="146">
        <v>13107</v>
      </c>
      <c r="Z2357" s="33">
        <v>16777</v>
      </c>
      <c r="AA2357" s="34">
        <f t="shared" si="504"/>
        <v>0.28000000000000003</v>
      </c>
      <c r="AB2357" s="33" t="str">
        <f t="shared" si="508"/>
        <v>По запросу</v>
      </c>
      <c r="AC2357" s="34">
        <f t="shared" si="505"/>
        <v>0.28000302128633558</v>
      </c>
      <c r="AD2357" s="145">
        <f t="shared" ref="AD2357:AD2420" si="509">ROUND(Z2357/1.2,3)</f>
        <v>13980.833000000001</v>
      </c>
      <c r="AE2357" s="105">
        <v>10922.5</v>
      </c>
      <c r="AF2357" s="34" t="s">
        <v>36</v>
      </c>
      <c r="AG2357" s="34" t="s">
        <v>36</v>
      </c>
      <c r="AH2357" s="34" t="s">
        <v>36</v>
      </c>
      <c r="AI2357" s="29">
        <v>3.59</v>
      </c>
      <c r="AJ2357" s="29">
        <v>8.0640000000000003E-2</v>
      </c>
      <c r="AK2357" s="29">
        <v>54</v>
      </c>
      <c r="AL2357" s="29">
        <v>0</v>
      </c>
      <c r="AM2357" s="29" t="s">
        <v>28</v>
      </c>
      <c r="AN2357" s="158" t="s">
        <v>28</v>
      </c>
      <c r="AO2357" s="29" t="s">
        <v>28</v>
      </c>
      <c r="AP2357" s="29">
        <v>1</v>
      </c>
      <c r="AQ2357" s="29">
        <v>1400</v>
      </c>
      <c r="AR2357" s="29">
        <v>2400</v>
      </c>
      <c r="AS2357" s="29">
        <v>2400</v>
      </c>
      <c r="AT2357" s="29">
        <v>3.59</v>
      </c>
      <c r="AU2357" s="144">
        <v>8.0640000000000001</v>
      </c>
      <c r="AV2357" s="36" t="s">
        <v>28</v>
      </c>
      <c r="AW2357" s="102" t="s">
        <v>33</v>
      </c>
      <c r="AX2357" s="129" t="s">
        <v>33</v>
      </c>
      <c r="AY2357" s="106">
        <v>17607</v>
      </c>
      <c r="BD2357" t="s">
        <v>4569</v>
      </c>
      <c r="BE2357" t="s">
        <v>4337</v>
      </c>
      <c r="BF2357" t="s">
        <v>4739</v>
      </c>
      <c r="BH2357" t="str">
        <f t="shared" si="506"/>
        <v>AV</v>
      </c>
      <c r="BJ2357" t="e">
        <f t="shared" si="507"/>
        <v>#VALUE!</v>
      </c>
      <c r="BK2357" s="130" t="s">
        <v>5289</v>
      </c>
      <c r="BL2357" s="130" t="e">
        <v>#VALUE!</v>
      </c>
      <c r="BM2357" s="131" t="s">
        <v>33</v>
      </c>
      <c r="BN2357" s="131" t="e">
        <v>#VALUE!</v>
      </c>
      <c r="BO2357" t="s">
        <v>5289</v>
      </c>
      <c r="BP2357">
        <v>1150</v>
      </c>
    </row>
    <row r="2358" spans="1:68" ht="37.799999999999997" x14ac:dyDescent="0.3">
      <c r="A2358" s="59"/>
      <c r="B2358" s="47">
        <v>2008</v>
      </c>
      <c r="C2358" s="45">
        <v>1018138</v>
      </c>
      <c r="D2358" s="63" t="s">
        <v>33</v>
      </c>
      <c r="E2358" s="166" t="s">
        <v>1633</v>
      </c>
      <c r="F2358" s="31" t="s">
        <v>5211</v>
      </c>
      <c r="G2358" s="29" t="s">
        <v>42</v>
      </c>
      <c r="H2358" s="70" t="s">
        <v>62</v>
      </c>
      <c r="I2358" s="148" t="s">
        <v>32</v>
      </c>
      <c r="J2358" s="147" t="s">
        <v>33</v>
      </c>
      <c r="K2358" s="148">
        <v>0</v>
      </c>
      <c r="L2358" s="148" t="s">
        <v>32</v>
      </c>
      <c r="M2358" s="147">
        <v>42410</v>
      </c>
      <c r="N2358" s="29" t="str">
        <f t="shared" si="497"/>
        <v/>
      </c>
      <c r="O2358" s="29" t="str">
        <f t="shared" si="498"/>
        <v/>
      </c>
      <c r="P2358" s="29" t="str">
        <f t="shared" si="499"/>
        <v/>
      </c>
      <c r="Q2358" s="29">
        <f t="shared" si="500"/>
        <v>1136721</v>
      </c>
      <c r="R2358" s="29" t="str">
        <f t="shared" si="501"/>
        <v/>
      </c>
      <c r="S2358" s="29" t="str">
        <f t="shared" si="502"/>
        <v/>
      </c>
      <c r="T2358" s="29">
        <f t="shared" si="503"/>
        <v>1136721</v>
      </c>
      <c r="U2358" s="29">
        <v>1136721</v>
      </c>
      <c r="V2358" s="29"/>
      <c r="W2358" s="38" t="s">
        <v>3788</v>
      </c>
      <c r="X2358" s="29" t="s">
        <v>35</v>
      </c>
      <c r="Y2358" s="146">
        <v>17713</v>
      </c>
      <c r="Z2358" s="33">
        <v>22672</v>
      </c>
      <c r="AA2358" s="34">
        <f t="shared" si="504"/>
        <v>0.28000000000000003</v>
      </c>
      <c r="AB2358" s="33" t="str">
        <f t="shared" si="508"/>
        <v>По запросу</v>
      </c>
      <c r="AC2358" s="34">
        <f t="shared" si="505"/>
        <v>0.27996387466750677</v>
      </c>
      <c r="AD2358" s="145">
        <f t="shared" si="509"/>
        <v>18893.332999999999</v>
      </c>
      <c r="AE2358" s="105">
        <v>14760.833000000001</v>
      </c>
      <c r="AF2358" s="34" t="s">
        <v>36</v>
      </c>
      <c r="AG2358" s="34" t="s">
        <v>36</v>
      </c>
      <c r="AH2358" s="34" t="s">
        <v>36</v>
      </c>
      <c r="AI2358" s="29">
        <v>4.55</v>
      </c>
      <c r="AJ2358" s="29">
        <v>8.0640000000000003E-2</v>
      </c>
      <c r="AK2358" s="29">
        <v>42</v>
      </c>
      <c r="AL2358" s="29">
        <v>0</v>
      </c>
      <c r="AM2358" s="29" t="s">
        <v>28</v>
      </c>
      <c r="AN2358" s="158" t="s">
        <v>28</v>
      </c>
      <c r="AO2358" s="29" t="s">
        <v>28</v>
      </c>
      <c r="AP2358" s="29">
        <v>1</v>
      </c>
      <c r="AQ2358" s="29">
        <v>1400</v>
      </c>
      <c r="AR2358" s="29">
        <v>2400</v>
      </c>
      <c r="AS2358" s="29">
        <v>2400</v>
      </c>
      <c r="AT2358" s="29">
        <v>4.55</v>
      </c>
      <c r="AU2358" s="144">
        <v>8.0640000000000001</v>
      </c>
      <c r="AV2358" s="36" t="s">
        <v>28</v>
      </c>
      <c r="AW2358" s="102" t="s">
        <v>33</v>
      </c>
      <c r="AX2358" s="129" t="s">
        <v>33</v>
      </c>
      <c r="AY2358" s="106">
        <v>19757</v>
      </c>
      <c r="BD2358" t="s">
        <v>4569</v>
      </c>
      <c r="BE2358" t="s">
        <v>4368</v>
      </c>
      <c r="BF2358" t="s">
        <v>4739</v>
      </c>
      <c r="BH2358" t="str">
        <f t="shared" si="506"/>
        <v>AV</v>
      </c>
      <c r="BJ2358" t="e">
        <f t="shared" si="507"/>
        <v>#VALUE!</v>
      </c>
      <c r="BK2358" s="130" t="s">
        <v>5289</v>
      </c>
      <c r="BL2358" s="130" t="e">
        <v>#VALUE!</v>
      </c>
      <c r="BM2358" s="131" t="s">
        <v>33</v>
      </c>
      <c r="BN2358" s="131" t="e">
        <v>#VALUE!</v>
      </c>
      <c r="BO2358" t="s">
        <v>5289</v>
      </c>
      <c r="BP2358">
        <v>1201</v>
      </c>
    </row>
    <row r="2359" spans="1:68" ht="25.2" x14ac:dyDescent="0.3">
      <c r="A2359" s="59"/>
      <c r="B2359" s="47">
        <v>2009</v>
      </c>
      <c r="C2359" s="45">
        <v>1088276</v>
      </c>
      <c r="D2359" s="29"/>
      <c r="E2359" s="29"/>
      <c r="F2359" s="39" t="s">
        <v>1634</v>
      </c>
      <c r="G2359" s="29" t="s">
        <v>39</v>
      </c>
      <c r="H2359" s="70" t="s">
        <v>4779</v>
      </c>
      <c r="I2359" s="148" t="s">
        <v>32</v>
      </c>
      <c r="J2359" s="147" t="s">
        <v>4037</v>
      </c>
      <c r="K2359" s="148" t="e">
        <v>#N/A</v>
      </c>
      <c r="L2359" s="148" t="s">
        <v>4008</v>
      </c>
      <c r="M2359" s="147" t="s">
        <v>33</v>
      </c>
      <c r="N2359" s="29" t="str">
        <f t="shared" si="497"/>
        <v/>
      </c>
      <c r="O2359" s="29" t="str">
        <f t="shared" si="498"/>
        <v/>
      </c>
      <c r="P2359" s="29" t="str">
        <f t="shared" si="499"/>
        <v/>
      </c>
      <c r="Q2359" s="29" t="str">
        <f t="shared" si="500"/>
        <v/>
      </c>
      <c r="R2359" s="29" t="str">
        <f t="shared" si="501"/>
        <v/>
      </c>
      <c r="S2359" s="29" t="str">
        <f t="shared" si="502"/>
        <v/>
      </c>
      <c r="T2359" s="29" t="str">
        <f t="shared" si="503"/>
        <v/>
      </c>
      <c r="U2359" s="29"/>
      <c r="V2359" s="29"/>
      <c r="W2359" s="38" t="s">
        <v>3788</v>
      </c>
      <c r="X2359" s="37" t="s">
        <v>35</v>
      </c>
      <c r="Y2359" s="146">
        <v>24037</v>
      </c>
      <c r="Z2359" s="33">
        <v>30767</v>
      </c>
      <c r="AA2359" s="34">
        <f t="shared" si="504"/>
        <v>0.28000000000000003</v>
      </c>
      <c r="AB2359" s="33" t="str">
        <f t="shared" si="508"/>
        <v>По запросу</v>
      </c>
      <c r="AC2359" s="34">
        <f t="shared" si="505"/>
        <v>0.27998506103066223</v>
      </c>
      <c r="AD2359" s="145">
        <f t="shared" si="509"/>
        <v>25639.167000000001</v>
      </c>
      <c r="AE2359" s="105">
        <v>20030.832999999999</v>
      </c>
      <c r="AF2359" s="34" t="s">
        <v>70</v>
      </c>
      <c r="AG2359" s="34" t="s">
        <v>70</v>
      </c>
      <c r="AH2359" s="34" t="s">
        <v>70</v>
      </c>
      <c r="AI2359" s="29">
        <v>6.5</v>
      </c>
      <c r="AJ2359" s="29">
        <v>0.1368</v>
      </c>
      <c r="AK2359" s="29">
        <v>200</v>
      </c>
      <c r="AL2359" s="29">
        <v>0</v>
      </c>
      <c r="AM2359" s="29" t="s">
        <v>28</v>
      </c>
      <c r="AN2359" s="158" t="s">
        <v>28</v>
      </c>
      <c r="AO2359" s="29" t="s">
        <v>28</v>
      </c>
      <c r="AP2359" s="29">
        <v>1</v>
      </c>
      <c r="AQ2359" s="29">
        <v>1900</v>
      </c>
      <c r="AR2359" s="29">
        <v>2400</v>
      </c>
      <c r="AS2359" s="29">
        <v>2400</v>
      </c>
      <c r="AT2359" s="29">
        <v>6.5</v>
      </c>
      <c r="AU2359" s="144">
        <v>10.944000000000001</v>
      </c>
      <c r="AV2359" s="36" t="s">
        <v>28</v>
      </c>
      <c r="AW2359" s="102">
        <v>42913</v>
      </c>
      <c r="AX2359" s="129" t="s">
        <v>33</v>
      </c>
      <c r="AY2359" s="106">
        <v>3406</v>
      </c>
      <c r="BD2359" t="s">
        <v>4570</v>
      </c>
      <c r="BE2359" t="s">
        <v>4346</v>
      </c>
      <c r="BF2359" t="s">
        <v>4740</v>
      </c>
      <c r="BH2359" t="str">
        <f t="shared" si="506"/>
        <v>AV</v>
      </c>
      <c r="BJ2359" t="e">
        <f t="shared" si="507"/>
        <v>#VALUE!</v>
      </c>
      <c r="BK2359" s="130" t="s">
        <v>5289</v>
      </c>
      <c r="BL2359" s="130" t="e">
        <v>#VALUE!</v>
      </c>
      <c r="BM2359" s="131" t="s">
        <v>33</v>
      </c>
      <c r="BN2359" s="131" t="e">
        <v>#VALUE!</v>
      </c>
      <c r="BO2359" t="s">
        <v>5289</v>
      </c>
      <c r="BP2359">
        <v>325</v>
      </c>
    </row>
    <row r="2360" spans="1:68" ht="25.2" x14ac:dyDescent="0.3">
      <c r="A2360" s="59"/>
      <c r="B2360" s="47">
        <v>2010</v>
      </c>
      <c r="C2360" s="45">
        <v>1045881</v>
      </c>
      <c r="D2360" s="63" t="s">
        <v>33</v>
      </c>
      <c r="E2360" s="63"/>
      <c r="F2360" s="31" t="s">
        <v>5252</v>
      </c>
      <c r="G2360" s="29" t="s">
        <v>31</v>
      </c>
      <c r="H2360" s="70" t="s">
        <v>59</v>
      </c>
      <c r="I2360" s="148" t="s">
        <v>32</v>
      </c>
      <c r="J2360" s="147" t="s">
        <v>4037</v>
      </c>
      <c r="K2360" s="148" t="e">
        <v>#N/A</v>
      </c>
      <c r="L2360" s="148" t="s">
        <v>32</v>
      </c>
      <c r="M2360" s="147" t="s">
        <v>33</v>
      </c>
      <c r="N2360" s="29" t="str">
        <f t="shared" si="497"/>
        <v/>
      </c>
      <c r="O2360" s="29" t="str">
        <f t="shared" si="498"/>
        <v/>
      </c>
      <c r="P2360" s="29" t="str">
        <f t="shared" si="499"/>
        <v/>
      </c>
      <c r="Q2360" s="29">
        <f t="shared" si="500"/>
        <v>1136723</v>
      </c>
      <c r="R2360" s="29" t="str">
        <f t="shared" si="501"/>
        <v/>
      </c>
      <c r="S2360" s="29" t="str">
        <f t="shared" si="502"/>
        <v/>
      </c>
      <c r="T2360" s="29">
        <f t="shared" si="503"/>
        <v>1136723</v>
      </c>
      <c r="U2360" s="29">
        <v>1136723</v>
      </c>
      <c r="V2360" s="29"/>
      <c r="W2360" s="38" t="s">
        <v>1615</v>
      </c>
      <c r="X2360" s="29" t="s">
        <v>35</v>
      </c>
      <c r="Y2360" s="146">
        <v>8468</v>
      </c>
      <c r="Z2360" s="33">
        <v>10839</v>
      </c>
      <c r="AA2360" s="34">
        <f t="shared" si="504"/>
        <v>0.28000000000000003</v>
      </c>
      <c r="AB2360" s="33">
        <f t="shared" si="508"/>
        <v>10839</v>
      </c>
      <c r="AC2360" s="34">
        <f t="shared" si="505"/>
        <v>0.2799952158717422</v>
      </c>
      <c r="AD2360" s="145">
        <f t="shared" si="509"/>
        <v>9032.5</v>
      </c>
      <c r="AE2360" s="105">
        <v>7056.6670000000004</v>
      </c>
      <c r="AF2360" s="34" t="e">
        <v>#N/A</v>
      </c>
      <c r="AG2360" s="34" t="e">
        <v>#N/A</v>
      </c>
      <c r="AH2360" s="34" t="e">
        <v>#N/A</v>
      </c>
      <c r="AI2360" s="29">
        <v>2.7</v>
      </c>
      <c r="AJ2360" s="29">
        <v>5.7000000000000002E-2</v>
      </c>
      <c r="AK2360" s="29">
        <v>0</v>
      </c>
      <c r="AL2360" s="29">
        <v>0</v>
      </c>
      <c r="AM2360" s="29" t="s">
        <v>27</v>
      </c>
      <c r="AN2360" s="44" t="s">
        <v>27</v>
      </c>
      <c r="AO2360" s="29" t="s">
        <v>27</v>
      </c>
      <c r="AP2360" s="29">
        <v>1</v>
      </c>
      <c r="AQ2360" s="29">
        <v>1850</v>
      </c>
      <c r="AR2360" s="29">
        <v>2400</v>
      </c>
      <c r="AS2360" s="29">
        <v>2400</v>
      </c>
      <c r="AT2360" s="29">
        <v>2.7</v>
      </c>
      <c r="AU2360" s="144">
        <v>10.656000000000001</v>
      </c>
      <c r="AV2360" s="36" t="s">
        <v>28</v>
      </c>
      <c r="AW2360" s="102" t="s">
        <v>33</v>
      </c>
      <c r="AX2360" s="129" t="s">
        <v>33</v>
      </c>
      <c r="AY2360" s="106">
        <v>1287</v>
      </c>
      <c r="BD2360" t="s">
        <v>4569</v>
      </c>
      <c r="BE2360" t="s">
        <v>4368</v>
      </c>
      <c r="BF2360" t="e">
        <v>#N/A</v>
      </c>
      <c r="BH2360" t="str">
        <f t="shared" si="506"/>
        <v/>
      </c>
      <c r="BJ2360" t="str">
        <f t="shared" si="507"/>
        <v>OK</v>
      </c>
      <c r="BK2360" s="130" t="s">
        <v>5302</v>
      </c>
      <c r="BL2360" s="130" t="e">
        <v>#VALUE!</v>
      </c>
      <c r="BM2360" s="131" t="s">
        <v>33</v>
      </c>
      <c r="BN2360" s="131" t="e">
        <v>#VALUE!</v>
      </c>
      <c r="BO2360" t="e">
        <v>#N/A</v>
      </c>
      <c r="BP2360">
        <v>0</v>
      </c>
    </row>
    <row r="2361" spans="1:68" ht="25.2" x14ac:dyDescent="0.3">
      <c r="A2361" s="59"/>
      <c r="B2361" s="47">
        <v>2011</v>
      </c>
      <c r="C2361" s="45">
        <v>1045882</v>
      </c>
      <c r="D2361" s="63" t="s">
        <v>33</v>
      </c>
      <c r="E2361" s="63"/>
      <c r="F2361" s="31" t="s">
        <v>5253</v>
      </c>
      <c r="G2361" s="29" t="s">
        <v>31</v>
      </c>
      <c r="H2361" s="70" t="s">
        <v>59</v>
      </c>
      <c r="I2361" s="148" t="s">
        <v>32</v>
      </c>
      <c r="J2361" s="147" t="s">
        <v>4037</v>
      </c>
      <c r="K2361" s="148" t="e">
        <v>#N/A</v>
      </c>
      <c r="L2361" s="148" t="s">
        <v>32</v>
      </c>
      <c r="M2361" s="147" t="s">
        <v>33</v>
      </c>
      <c r="N2361" s="29" t="str">
        <f t="shared" si="497"/>
        <v/>
      </c>
      <c r="O2361" s="29" t="str">
        <f t="shared" si="498"/>
        <v/>
      </c>
      <c r="P2361" s="29" t="str">
        <f t="shared" si="499"/>
        <v/>
      </c>
      <c r="Q2361" s="29">
        <f t="shared" si="500"/>
        <v>1136724</v>
      </c>
      <c r="R2361" s="29" t="str">
        <f t="shared" si="501"/>
        <v/>
      </c>
      <c r="S2361" s="29" t="str">
        <f t="shared" si="502"/>
        <v/>
      </c>
      <c r="T2361" s="29">
        <f t="shared" si="503"/>
        <v>1136724</v>
      </c>
      <c r="U2361" s="29">
        <v>1136724</v>
      </c>
      <c r="V2361" s="29"/>
      <c r="W2361" s="38" t="s">
        <v>1615</v>
      </c>
      <c r="X2361" s="29" t="s">
        <v>35</v>
      </c>
      <c r="Y2361" s="146">
        <v>9629</v>
      </c>
      <c r="Z2361" s="33">
        <v>12325</v>
      </c>
      <c r="AA2361" s="34">
        <f t="shared" si="504"/>
        <v>0.28000000000000003</v>
      </c>
      <c r="AB2361" s="33">
        <f t="shared" si="508"/>
        <v>12325</v>
      </c>
      <c r="AC2361" s="34">
        <f t="shared" si="505"/>
        <v>0.27998744293332878</v>
      </c>
      <c r="AD2361" s="145">
        <f t="shared" si="509"/>
        <v>10270.833000000001</v>
      </c>
      <c r="AE2361" s="105">
        <v>8024.1670000000004</v>
      </c>
      <c r="AF2361" s="34" t="e">
        <v>#N/A</v>
      </c>
      <c r="AG2361" s="34" t="e">
        <v>#N/A</v>
      </c>
      <c r="AH2361" s="34" t="e">
        <v>#N/A</v>
      </c>
      <c r="AI2361" s="29">
        <v>2.9</v>
      </c>
      <c r="AJ2361" s="29">
        <v>5.7000000000000002E-2</v>
      </c>
      <c r="AK2361" s="29">
        <v>0</v>
      </c>
      <c r="AL2361" s="29">
        <v>0</v>
      </c>
      <c r="AM2361" s="29" t="s">
        <v>27</v>
      </c>
      <c r="AN2361" s="44" t="s">
        <v>27</v>
      </c>
      <c r="AO2361" s="29" t="s">
        <v>27</v>
      </c>
      <c r="AP2361" s="29">
        <v>1</v>
      </c>
      <c r="AQ2361" s="29">
        <v>1850</v>
      </c>
      <c r="AR2361" s="29">
        <v>2400</v>
      </c>
      <c r="AS2361" s="29">
        <v>2400</v>
      </c>
      <c r="AT2361" s="29">
        <v>2.9</v>
      </c>
      <c r="AU2361" s="144">
        <v>10.656000000000001</v>
      </c>
      <c r="AV2361" s="36" t="s">
        <v>28</v>
      </c>
      <c r="AW2361" s="102" t="s">
        <v>33</v>
      </c>
      <c r="AX2361" s="129" t="s">
        <v>33</v>
      </c>
      <c r="AY2361" s="106">
        <v>1755</v>
      </c>
      <c r="BD2361" t="s">
        <v>4569</v>
      </c>
      <c r="BE2361" t="s">
        <v>4338</v>
      </c>
      <c r="BF2361" t="e">
        <v>#N/A</v>
      </c>
      <c r="BH2361" t="str">
        <f t="shared" si="506"/>
        <v/>
      </c>
      <c r="BJ2361" t="str">
        <f t="shared" si="507"/>
        <v>OK</v>
      </c>
      <c r="BK2361" s="130" t="s">
        <v>5302</v>
      </c>
      <c r="BL2361" s="130" t="e">
        <v>#VALUE!</v>
      </c>
      <c r="BM2361" s="131" t="s">
        <v>33</v>
      </c>
      <c r="BN2361" s="131" t="e">
        <v>#VALUE!</v>
      </c>
      <c r="BO2361" t="e">
        <v>#N/A</v>
      </c>
      <c r="BP2361">
        <v>0</v>
      </c>
    </row>
    <row r="2362" spans="1:68" ht="25.2" x14ac:dyDescent="0.3">
      <c r="A2362" s="59"/>
      <c r="B2362" s="47">
        <v>2012</v>
      </c>
      <c r="C2362" s="45">
        <v>1045883</v>
      </c>
      <c r="D2362" s="63" t="s">
        <v>33</v>
      </c>
      <c r="E2362" s="63"/>
      <c r="F2362" s="31" t="s">
        <v>5254</v>
      </c>
      <c r="G2362" s="37" t="s">
        <v>31</v>
      </c>
      <c r="H2362" s="70" t="s">
        <v>59</v>
      </c>
      <c r="I2362" s="148" t="s">
        <v>32</v>
      </c>
      <c r="J2362" s="147" t="s">
        <v>4037</v>
      </c>
      <c r="K2362" s="148" t="e">
        <v>#N/A</v>
      </c>
      <c r="L2362" s="148" t="s">
        <v>32</v>
      </c>
      <c r="M2362" s="147" t="s">
        <v>33</v>
      </c>
      <c r="N2362" s="29" t="str">
        <f t="shared" si="497"/>
        <v/>
      </c>
      <c r="O2362" s="29" t="str">
        <f t="shared" si="498"/>
        <v/>
      </c>
      <c r="P2362" s="29" t="str">
        <f t="shared" si="499"/>
        <v/>
      </c>
      <c r="Q2362" s="29">
        <f t="shared" si="500"/>
        <v>1136725</v>
      </c>
      <c r="R2362" s="29" t="str">
        <f t="shared" si="501"/>
        <v/>
      </c>
      <c r="S2362" s="29" t="str">
        <f t="shared" si="502"/>
        <v/>
      </c>
      <c r="T2362" s="29">
        <f t="shared" si="503"/>
        <v>1136725</v>
      </c>
      <c r="U2362" s="29">
        <v>1136725</v>
      </c>
      <c r="V2362" s="29"/>
      <c r="W2362" s="38" t="s">
        <v>3788</v>
      </c>
      <c r="X2362" s="29" t="s">
        <v>35</v>
      </c>
      <c r="Y2362" s="146">
        <v>16129</v>
      </c>
      <c r="Z2362" s="33">
        <v>20645</v>
      </c>
      <c r="AA2362" s="34">
        <f t="shared" si="504"/>
        <v>0.28000000000000003</v>
      </c>
      <c r="AB2362" s="33" t="str">
        <f t="shared" si="508"/>
        <v>По запросу</v>
      </c>
      <c r="AC2362" s="34">
        <f t="shared" si="505"/>
        <v>0.27999261652905</v>
      </c>
      <c r="AD2362" s="145">
        <f t="shared" si="509"/>
        <v>17204.167000000001</v>
      </c>
      <c r="AE2362" s="105">
        <v>13440.833000000001</v>
      </c>
      <c r="AF2362" s="34" t="s">
        <v>70</v>
      </c>
      <c r="AG2362" s="34" t="s">
        <v>70</v>
      </c>
      <c r="AH2362" s="34" t="s">
        <v>70</v>
      </c>
      <c r="AI2362" s="29">
        <v>3.8</v>
      </c>
      <c r="AJ2362" s="29">
        <v>8.5000000000000006E-2</v>
      </c>
      <c r="AK2362" s="29">
        <v>0</v>
      </c>
      <c r="AL2362" s="29">
        <v>0</v>
      </c>
      <c r="AM2362" s="29" t="s">
        <v>27</v>
      </c>
      <c r="AN2362" s="44" t="s">
        <v>27</v>
      </c>
      <c r="AO2362" s="29" t="s">
        <v>27</v>
      </c>
      <c r="AP2362" s="29">
        <v>1</v>
      </c>
      <c r="AQ2362" s="29">
        <v>1400</v>
      </c>
      <c r="AR2362" s="29">
        <v>2400</v>
      </c>
      <c r="AS2362" s="29">
        <v>2400</v>
      </c>
      <c r="AT2362" s="29">
        <v>3.8</v>
      </c>
      <c r="AU2362" s="144">
        <v>8.0640000000000001</v>
      </c>
      <c r="AV2362" s="36" t="s">
        <v>28</v>
      </c>
      <c r="AW2362" s="102" t="s">
        <v>33</v>
      </c>
      <c r="AX2362" s="129" t="s">
        <v>33</v>
      </c>
      <c r="AY2362" s="106">
        <v>1885</v>
      </c>
      <c r="BD2362" t="s">
        <v>4569</v>
      </c>
      <c r="BE2362" t="s">
        <v>4338</v>
      </c>
      <c r="BF2362" t="s">
        <v>4740</v>
      </c>
      <c r="BH2362" t="str">
        <f t="shared" si="506"/>
        <v/>
      </c>
      <c r="BJ2362" t="e">
        <f t="shared" si="507"/>
        <v>#VALUE!</v>
      </c>
      <c r="BK2362" s="130" t="s">
        <v>5302</v>
      </c>
      <c r="BL2362" s="130" t="e">
        <v>#VALUE!</v>
      </c>
      <c r="BM2362" s="131" t="s">
        <v>33</v>
      </c>
      <c r="BN2362" s="131" t="e">
        <v>#VALUE!</v>
      </c>
      <c r="BO2362" t="e">
        <v>#N/A</v>
      </c>
      <c r="BP2362">
        <v>0</v>
      </c>
    </row>
    <row r="2363" spans="1:68" ht="25.2" x14ac:dyDescent="0.3">
      <c r="A2363" s="59"/>
      <c r="B2363" s="47">
        <v>2013</v>
      </c>
      <c r="C2363" s="45">
        <v>1093894</v>
      </c>
      <c r="D2363" s="29"/>
      <c r="E2363" s="29"/>
      <c r="F2363" s="39" t="s">
        <v>1635</v>
      </c>
      <c r="G2363" s="37" t="s">
        <v>31</v>
      </c>
      <c r="H2363" s="148"/>
      <c r="I2363" s="148" t="s">
        <v>32</v>
      </c>
      <c r="J2363" s="147" t="s">
        <v>33</v>
      </c>
      <c r="K2363" s="148">
        <v>0</v>
      </c>
      <c r="L2363" s="148" t="s">
        <v>32</v>
      </c>
      <c r="M2363" s="147" t="s">
        <v>33</v>
      </c>
      <c r="N2363" s="29" t="str">
        <f t="shared" si="497"/>
        <v/>
      </c>
      <c r="O2363" s="29" t="str">
        <f t="shared" si="498"/>
        <v/>
      </c>
      <c r="P2363" s="29" t="str">
        <f t="shared" si="499"/>
        <v/>
      </c>
      <c r="Q2363" s="29" t="str">
        <f t="shared" si="500"/>
        <v/>
      </c>
      <c r="R2363" s="29" t="str">
        <f t="shared" si="501"/>
        <v/>
      </c>
      <c r="S2363" s="29" t="str">
        <f t="shared" si="502"/>
        <v/>
      </c>
      <c r="T2363" s="29" t="str">
        <f t="shared" si="503"/>
        <v/>
      </c>
      <c r="U2363" s="29"/>
      <c r="V2363" s="29"/>
      <c r="W2363" s="38" t="s">
        <v>1615</v>
      </c>
      <c r="X2363" s="37" t="s">
        <v>1268</v>
      </c>
      <c r="Y2363" s="146">
        <v>6822</v>
      </c>
      <c r="Z2363" s="33">
        <v>8732</v>
      </c>
      <c r="AA2363" s="34">
        <f t="shared" si="504"/>
        <v>0.28000000000000003</v>
      </c>
      <c r="AB2363" s="33">
        <f t="shared" si="508"/>
        <v>8732</v>
      </c>
      <c r="AC2363" s="34">
        <f t="shared" si="505"/>
        <v>0.27997660510114342</v>
      </c>
      <c r="AD2363" s="145">
        <f t="shared" si="509"/>
        <v>7276.6670000000004</v>
      </c>
      <c r="AE2363" s="105">
        <v>5685</v>
      </c>
      <c r="AF2363" s="34" t="s">
        <v>36</v>
      </c>
      <c r="AG2363" s="34" t="s">
        <v>36</v>
      </c>
      <c r="AH2363" s="34" t="s">
        <v>36</v>
      </c>
      <c r="AI2363" s="29">
        <v>1.655</v>
      </c>
      <c r="AJ2363" s="29">
        <v>3.6299999999999999E-2</v>
      </c>
      <c r="AK2363" s="29">
        <v>0</v>
      </c>
      <c r="AL2363" s="29">
        <v>0</v>
      </c>
      <c r="AM2363" s="29" t="s">
        <v>27</v>
      </c>
      <c r="AN2363" s="44" t="s">
        <v>27</v>
      </c>
      <c r="AO2363" s="29" t="s">
        <v>27</v>
      </c>
      <c r="AP2363" s="29">
        <v>1</v>
      </c>
      <c r="AQ2363" s="29">
        <v>2200</v>
      </c>
      <c r="AR2363" s="29">
        <v>1500</v>
      </c>
      <c r="AS2363" s="29">
        <v>2200</v>
      </c>
      <c r="AT2363" s="29">
        <v>1.655</v>
      </c>
      <c r="AU2363" s="144">
        <v>7.26</v>
      </c>
      <c r="AV2363" s="36" t="s">
        <v>28</v>
      </c>
      <c r="AW2363" s="102">
        <v>43738</v>
      </c>
      <c r="AX2363" s="129" t="s">
        <v>33</v>
      </c>
      <c r="AY2363" s="106">
        <v>200</v>
      </c>
      <c r="BD2363" t="s">
        <v>108</v>
      </c>
      <c r="BE2363" t="s">
        <v>4346</v>
      </c>
      <c r="BF2363" t="s">
        <v>4740</v>
      </c>
      <c r="BH2363" t="str">
        <f t="shared" si="506"/>
        <v/>
      </c>
      <c r="BJ2363" t="str">
        <f t="shared" si="507"/>
        <v>OK</v>
      </c>
      <c r="BK2363" s="130" t="s">
        <v>5302</v>
      </c>
      <c r="BL2363" s="130" t="e">
        <v>#VALUE!</v>
      </c>
      <c r="BM2363" s="131" t="s">
        <v>33</v>
      </c>
      <c r="BN2363" s="131" t="e">
        <v>#VALUE!</v>
      </c>
      <c r="BO2363" t="e">
        <v>#N/A</v>
      </c>
      <c r="BP2363">
        <v>0</v>
      </c>
    </row>
    <row r="2364" spans="1:68" ht="25.2" x14ac:dyDescent="0.3">
      <c r="A2364" s="59"/>
      <c r="B2364" s="47">
        <v>2014</v>
      </c>
      <c r="C2364" s="45">
        <v>1093895</v>
      </c>
      <c r="D2364" s="29"/>
      <c r="E2364" s="29"/>
      <c r="F2364" s="39" t="s">
        <v>1636</v>
      </c>
      <c r="G2364" s="37" t="s">
        <v>31</v>
      </c>
      <c r="H2364" s="148"/>
      <c r="I2364" s="148" t="s">
        <v>32</v>
      </c>
      <c r="J2364" s="147" t="s">
        <v>33</v>
      </c>
      <c r="K2364" s="148">
        <v>0</v>
      </c>
      <c r="L2364" s="148" t="s">
        <v>32</v>
      </c>
      <c r="M2364" s="147" t="s">
        <v>33</v>
      </c>
      <c r="N2364" s="29" t="str">
        <f t="shared" si="497"/>
        <v/>
      </c>
      <c r="O2364" s="29" t="str">
        <f t="shared" si="498"/>
        <v/>
      </c>
      <c r="P2364" s="29" t="str">
        <f t="shared" si="499"/>
        <v/>
      </c>
      <c r="Q2364" s="29" t="str">
        <f t="shared" si="500"/>
        <v/>
      </c>
      <c r="R2364" s="29" t="str">
        <f t="shared" si="501"/>
        <v/>
      </c>
      <c r="S2364" s="29" t="str">
        <f t="shared" si="502"/>
        <v/>
      </c>
      <c r="T2364" s="29" t="str">
        <f t="shared" si="503"/>
        <v/>
      </c>
      <c r="U2364" s="29"/>
      <c r="V2364" s="29"/>
      <c r="W2364" s="38" t="s">
        <v>1615</v>
      </c>
      <c r="X2364" s="37" t="s">
        <v>1268</v>
      </c>
      <c r="Y2364" s="146">
        <v>8214</v>
      </c>
      <c r="Z2364" s="33">
        <v>10513</v>
      </c>
      <c r="AA2364" s="34">
        <f t="shared" si="504"/>
        <v>0.28000000000000003</v>
      </c>
      <c r="AB2364" s="33">
        <f t="shared" si="508"/>
        <v>10513</v>
      </c>
      <c r="AC2364" s="34">
        <f t="shared" si="505"/>
        <v>0.2798879474068664</v>
      </c>
      <c r="AD2364" s="145">
        <f t="shared" si="509"/>
        <v>8760.8330000000005</v>
      </c>
      <c r="AE2364" s="105">
        <v>6845</v>
      </c>
      <c r="AF2364" s="34" t="s">
        <v>36</v>
      </c>
      <c r="AG2364" s="34" t="s">
        <v>36</v>
      </c>
      <c r="AH2364" s="34" t="s">
        <v>168</v>
      </c>
      <c r="AI2364" s="29">
        <v>2.605</v>
      </c>
      <c r="AJ2364" s="29">
        <v>5.1839999999999997E-2</v>
      </c>
      <c r="AK2364" s="29">
        <v>0</v>
      </c>
      <c r="AL2364" s="29">
        <v>0</v>
      </c>
      <c r="AM2364" s="29" t="s">
        <v>27</v>
      </c>
      <c r="AN2364" s="44" t="s">
        <v>27</v>
      </c>
      <c r="AO2364" s="29" t="s">
        <v>27</v>
      </c>
      <c r="AP2364" s="29">
        <v>1</v>
      </c>
      <c r="AQ2364" s="29">
        <v>2400</v>
      </c>
      <c r="AR2364" s="29">
        <v>1800</v>
      </c>
      <c r="AS2364" s="29">
        <v>2400</v>
      </c>
      <c r="AT2364" s="29">
        <v>2.605</v>
      </c>
      <c r="AU2364" s="144">
        <v>10.368</v>
      </c>
      <c r="AV2364" s="36" t="s">
        <v>28</v>
      </c>
      <c r="AW2364" s="102">
        <v>43738</v>
      </c>
      <c r="AX2364" s="129" t="s">
        <v>33</v>
      </c>
      <c r="AY2364" s="106" t="e">
        <v>#N/A</v>
      </c>
      <c r="BD2364" t="s">
        <v>108</v>
      </c>
      <c r="BE2364" t="s">
        <v>4368</v>
      </c>
      <c r="BF2364" t="s">
        <v>4740</v>
      </c>
      <c r="BH2364" t="str">
        <f t="shared" si="506"/>
        <v/>
      </c>
      <c r="BJ2364" t="str">
        <f t="shared" si="507"/>
        <v>OK</v>
      </c>
      <c r="BK2364" s="130" t="s">
        <v>5302</v>
      </c>
      <c r="BL2364" s="130" t="e">
        <v>#VALUE!</v>
      </c>
      <c r="BM2364" s="131" t="s">
        <v>33</v>
      </c>
      <c r="BN2364" s="131" t="e">
        <v>#VALUE!</v>
      </c>
      <c r="BO2364" t="e">
        <v>#N/A</v>
      </c>
      <c r="BP2364">
        <v>0</v>
      </c>
    </row>
    <row r="2365" spans="1:68" ht="25.2" x14ac:dyDescent="0.3">
      <c r="A2365" s="59"/>
      <c r="B2365" s="47">
        <v>2015</v>
      </c>
      <c r="C2365" s="45">
        <v>1095714</v>
      </c>
      <c r="D2365" s="29"/>
      <c r="E2365" s="29"/>
      <c r="F2365" s="39" t="s">
        <v>4274</v>
      </c>
      <c r="G2365" s="37" t="s">
        <v>31</v>
      </c>
      <c r="H2365" s="148"/>
      <c r="I2365" s="148">
        <v>0</v>
      </c>
      <c r="J2365" s="147" t="s">
        <v>33</v>
      </c>
      <c r="K2365" s="148">
        <v>0</v>
      </c>
      <c r="L2365" s="148" t="s">
        <v>32</v>
      </c>
      <c r="M2365" s="147" t="s">
        <v>33</v>
      </c>
      <c r="N2365" s="29" t="str">
        <f t="shared" si="497"/>
        <v/>
      </c>
      <c r="O2365" s="29" t="str">
        <f t="shared" si="498"/>
        <v/>
      </c>
      <c r="P2365" s="29" t="str">
        <f t="shared" si="499"/>
        <v/>
      </c>
      <c r="Q2365" s="29" t="str">
        <f t="shared" si="500"/>
        <v/>
      </c>
      <c r="R2365" s="29" t="str">
        <f t="shared" si="501"/>
        <v/>
      </c>
      <c r="S2365" s="29" t="str">
        <f t="shared" si="502"/>
        <v/>
      </c>
      <c r="T2365" s="29" t="str">
        <f t="shared" si="503"/>
        <v/>
      </c>
      <c r="U2365" s="29"/>
      <c r="V2365" s="29"/>
      <c r="W2365" s="38" t="s">
        <v>1615</v>
      </c>
      <c r="X2365" s="29" t="s">
        <v>35</v>
      </c>
      <c r="Y2365" s="146">
        <v>8083</v>
      </c>
      <c r="Z2365" s="33">
        <v>10346</v>
      </c>
      <c r="AA2365" s="34">
        <f t="shared" si="504"/>
        <v>0.28000000000000003</v>
      </c>
      <c r="AB2365" s="33">
        <f t="shared" si="508"/>
        <v>10346</v>
      </c>
      <c r="AC2365" s="34">
        <f t="shared" si="505"/>
        <v>0.27997042088187163</v>
      </c>
      <c r="AD2365" s="145">
        <f t="shared" si="509"/>
        <v>8621.6669999999995</v>
      </c>
      <c r="AE2365" s="105">
        <v>6735.8329999999996</v>
      </c>
      <c r="AF2365" s="34" t="s">
        <v>36</v>
      </c>
      <c r="AG2365" s="34" t="s">
        <v>36</v>
      </c>
      <c r="AH2365" s="34" t="s">
        <v>36</v>
      </c>
      <c r="AI2365" s="29">
        <v>1.67</v>
      </c>
      <c r="AJ2365" s="29">
        <v>3.6299999999999999E-2</v>
      </c>
      <c r="AK2365" s="29">
        <v>0</v>
      </c>
      <c r="AL2365" s="29">
        <v>0</v>
      </c>
      <c r="AM2365" s="29" t="s">
        <v>27</v>
      </c>
      <c r="AN2365" s="44" t="s">
        <v>27</v>
      </c>
      <c r="AO2365" s="29" t="s">
        <v>27</v>
      </c>
      <c r="AP2365" s="29">
        <v>1</v>
      </c>
      <c r="AQ2365" s="29">
        <v>2200</v>
      </c>
      <c r="AR2365" s="29">
        <v>1500</v>
      </c>
      <c r="AS2365" s="29">
        <v>2200</v>
      </c>
      <c r="AT2365" s="29">
        <v>1.67</v>
      </c>
      <c r="AU2365" s="144">
        <v>7.26</v>
      </c>
      <c r="AV2365" s="36" t="s">
        <v>28</v>
      </c>
      <c r="AW2365" s="102">
        <v>44169</v>
      </c>
      <c r="AX2365" s="129" t="s">
        <v>33</v>
      </c>
      <c r="AY2365" s="106" t="e">
        <v>#N/A</v>
      </c>
      <c r="BD2365" t="s">
        <v>108</v>
      </c>
      <c r="BE2365" t="s">
        <v>4346</v>
      </c>
      <c r="BF2365" t="s">
        <v>4740</v>
      </c>
      <c r="BH2365" t="str">
        <f t="shared" si="506"/>
        <v/>
      </c>
      <c r="BJ2365" t="str">
        <f t="shared" si="507"/>
        <v>OK</v>
      </c>
      <c r="BK2365" s="130" t="s">
        <v>5302</v>
      </c>
      <c r="BL2365" s="130" t="e">
        <v>#VALUE!</v>
      </c>
      <c r="BM2365" s="131" t="s">
        <v>33</v>
      </c>
      <c r="BN2365" s="131" t="e">
        <v>#VALUE!</v>
      </c>
      <c r="BO2365" t="e">
        <v>#N/A</v>
      </c>
      <c r="BP2365">
        <v>0</v>
      </c>
    </row>
    <row r="2366" spans="1:68" ht="25.2" x14ac:dyDescent="0.3">
      <c r="A2366" s="59"/>
      <c r="B2366" s="47">
        <v>2016</v>
      </c>
      <c r="C2366" s="45">
        <v>1095715</v>
      </c>
      <c r="D2366" s="29"/>
      <c r="E2366" s="29"/>
      <c r="F2366" s="39" t="s">
        <v>4275</v>
      </c>
      <c r="G2366" s="37" t="s">
        <v>31</v>
      </c>
      <c r="H2366" s="148"/>
      <c r="I2366" s="148">
        <v>0</v>
      </c>
      <c r="J2366" s="147" t="s">
        <v>33</v>
      </c>
      <c r="K2366" s="148">
        <v>0</v>
      </c>
      <c r="L2366" s="148" t="s">
        <v>32</v>
      </c>
      <c r="M2366" s="147" t="s">
        <v>33</v>
      </c>
      <c r="N2366" s="29" t="str">
        <f t="shared" si="497"/>
        <v/>
      </c>
      <c r="O2366" s="29" t="str">
        <f t="shared" si="498"/>
        <v/>
      </c>
      <c r="P2366" s="29" t="str">
        <f t="shared" si="499"/>
        <v/>
      </c>
      <c r="Q2366" s="29" t="str">
        <f t="shared" si="500"/>
        <v/>
      </c>
      <c r="R2366" s="29" t="str">
        <f t="shared" si="501"/>
        <v/>
      </c>
      <c r="S2366" s="29" t="str">
        <f t="shared" si="502"/>
        <v/>
      </c>
      <c r="T2366" s="29" t="str">
        <f t="shared" si="503"/>
        <v/>
      </c>
      <c r="U2366" s="29"/>
      <c r="V2366" s="29"/>
      <c r="W2366" s="38" t="s">
        <v>3788</v>
      </c>
      <c r="X2366" s="29" t="s">
        <v>35</v>
      </c>
      <c r="Y2366" s="146">
        <v>10051</v>
      </c>
      <c r="Z2366" s="33">
        <v>12865</v>
      </c>
      <c r="AA2366" s="34">
        <f t="shared" si="504"/>
        <v>0.28000000000000003</v>
      </c>
      <c r="AB2366" s="33" t="str">
        <f t="shared" si="508"/>
        <v>По запросу</v>
      </c>
      <c r="AC2366" s="34">
        <f t="shared" si="505"/>
        <v>0.27997215321747698</v>
      </c>
      <c r="AD2366" s="145">
        <f t="shared" si="509"/>
        <v>10720.833000000001</v>
      </c>
      <c r="AE2366" s="105">
        <v>8375.8330000000005</v>
      </c>
      <c r="AF2366" s="34" t="s">
        <v>36</v>
      </c>
      <c r="AG2366" s="34" t="s">
        <v>36</v>
      </c>
      <c r="AH2366" s="34" t="s">
        <v>36</v>
      </c>
      <c r="AI2366" s="29">
        <v>1.93</v>
      </c>
      <c r="AJ2366" s="29">
        <v>3.6299999999999999E-2</v>
      </c>
      <c r="AK2366" s="29">
        <v>0</v>
      </c>
      <c r="AL2366" s="29">
        <v>0</v>
      </c>
      <c r="AM2366" s="29" t="s">
        <v>27</v>
      </c>
      <c r="AN2366" s="44" t="s">
        <v>27</v>
      </c>
      <c r="AO2366" s="29" t="s">
        <v>27</v>
      </c>
      <c r="AP2366" s="29">
        <v>1</v>
      </c>
      <c r="AQ2366" s="29">
        <v>2200</v>
      </c>
      <c r="AR2366" s="29">
        <v>1500</v>
      </c>
      <c r="AS2366" s="29">
        <v>2200</v>
      </c>
      <c r="AT2366" s="29">
        <v>1.93</v>
      </c>
      <c r="AU2366" s="144">
        <v>7.26</v>
      </c>
      <c r="AV2366" s="36" t="s">
        <v>28</v>
      </c>
      <c r="AW2366" s="102">
        <v>44169</v>
      </c>
      <c r="AX2366" s="129" t="s">
        <v>33</v>
      </c>
      <c r="AY2366" s="106" t="e">
        <v>#N/A</v>
      </c>
      <c r="BD2366" t="s">
        <v>108</v>
      </c>
      <c r="BE2366" t="s">
        <v>4346</v>
      </c>
      <c r="BF2366" t="s">
        <v>4740</v>
      </c>
      <c r="BH2366" t="str">
        <f t="shared" si="506"/>
        <v/>
      </c>
      <c r="BJ2366" t="e">
        <f t="shared" si="507"/>
        <v>#VALUE!</v>
      </c>
      <c r="BK2366" s="130" t="s">
        <v>5302</v>
      </c>
      <c r="BL2366" s="130" t="e">
        <v>#VALUE!</v>
      </c>
      <c r="BM2366" s="131" t="s">
        <v>33</v>
      </c>
      <c r="BN2366" s="131" t="e">
        <v>#VALUE!</v>
      </c>
      <c r="BO2366" t="e">
        <v>#N/A</v>
      </c>
      <c r="BP2366">
        <v>0</v>
      </c>
    </row>
    <row r="2367" spans="1:68" ht="25.2" x14ac:dyDescent="0.3">
      <c r="A2367" s="59"/>
      <c r="B2367" s="47">
        <v>2017</v>
      </c>
      <c r="C2367" s="45">
        <v>1095716</v>
      </c>
      <c r="D2367" s="29"/>
      <c r="E2367" s="29"/>
      <c r="F2367" s="39" t="s">
        <v>4276</v>
      </c>
      <c r="G2367" s="37" t="s">
        <v>31</v>
      </c>
      <c r="H2367" s="148"/>
      <c r="I2367" s="148">
        <v>0</v>
      </c>
      <c r="J2367" s="147" t="s">
        <v>33</v>
      </c>
      <c r="K2367" s="148">
        <v>0</v>
      </c>
      <c r="L2367" s="148" t="s">
        <v>32</v>
      </c>
      <c r="M2367" s="147" t="s">
        <v>33</v>
      </c>
      <c r="N2367" s="29" t="str">
        <f t="shared" si="497"/>
        <v/>
      </c>
      <c r="O2367" s="29" t="str">
        <f t="shared" si="498"/>
        <v/>
      </c>
      <c r="P2367" s="29" t="str">
        <f t="shared" si="499"/>
        <v/>
      </c>
      <c r="Q2367" s="29" t="str">
        <f t="shared" si="500"/>
        <v/>
      </c>
      <c r="R2367" s="29" t="str">
        <f t="shared" si="501"/>
        <v/>
      </c>
      <c r="S2367" s="29" t="str">
        <f t="shared" si="502"/>
        <v/>
      </c>
      <c r="T2367" s="29" t="str">
        <f t="shared" si="503"/>
        <v/>
      </c>
      <c r="U2367" s="29"/>
      <c r="V2367" s="29"/>
      <c r="W2367" s="38" t="s">
        <v>3788</v>
      </c>
      <c r="X2367" s="29" t="s">
        <v>35</v>
      </c>
      <c r="Y2367" s="146">
        <v>11601</v>
      </c>
      <c r="Z2367" s="33">
        <v>14849</v>
      </c>
      <c r="AA2367" s="34">
        <f t="shared" si="504"/>
        <v>0.28000000000000003</v>
      </c>
      <c r="AB2367" s="33" t="str">
        <f t="shared" si="508"/>
        <v>По запросу</v>
      </c>
      <c r="AC2367" s="34">
        <f t="shared" si="505"/>
        <v>0.27997589862942845</v>
      </c>
      <c r="AD2367" s="145">
        <f t="shared" si="509"/>
        <v>12374.166999999999</v>
      </c>
      <c r="AE2367" s="105">
        <v>9667.5</v>
      </c>
      <c r="AF2367" s="34" t="s">
        <v>36</v>
      </c>
      <c r="AG2367" s="34" t="s">
        <v>36</v>
      </c>
      <c r="AH2367" s="34" t="s">
        <v>36</v>
      </c>
      <c r="AI2367" s="29">
        <v>2.35</v>
      </c>
      <c r="AJ2367" s="29">
        <v>1.9599999999999999E-2</v>
      </c>
      <c r="AK2367" s="29">
        <v>0</v>
      </c>
      <c r="AL2367" s="29">
        <v>0</v>
      </c>
      <c r="AM2367" s="29" t="s">
        <v>27</v>
      </c>
      <c r="AN2367" s="44" t="s">
        <v>27</v>
      </c>
      <c r="AO2367" s="29" t="s">
        <v>27</v>
      </c>
      <c r="AP2367" s="29">
        <v>1</v>
      </c>
      <c r="AQ2367" s="29">
        <v>2200</v>
      </c>
      <c r="AR2367" s="29">
        <v>1500</v>
      </c>
      <c r="AS2367" s="29">
        <v>2200</v>
      </c>
      <c r="AT2367" s="29">
        <v>2.35</v>
      </c>
      <c r="AU2367" s="144">
        <v>7.26</v>
      </c>
      <c r="AV2367" s="36" t="s">
        <v>28</v>
      </c>
      <c r="AW2367" s="102">
        <v>44169</v>
      </c>
      <c r="AX2367" s="129" t="s">
        <v>33</v>
      </c>
      <c r="AY2367" s="106" t="e">
        <v>#N/A</v>
      </c>
      <c r="BD2367" t="s">
        <v>108</v>
      </c>
      <c r="BE2367" t="s">
        <v>4346</v>
      </c>
      <c r="BF2367" t="s">
        <v>4740</v>
      </c>
      <c r="BH2367" t="str">
        <f t="shared" si="506"/>
        <v/>
      </c>
      <c r="BJ2367" t="e">
        <f t="shared" si="507"/>
        <v>#VALUE!</v>
      </c>
      <c r="BK2367" s="130" t="s">
        <v>5302</v>
      </c>
      <c r="BL2367" s="130" t="e">
        <v>#VALUE!</v>
      </c>
      <c r="BM2367" s="131" t="s">
        <v>33</v>
      </c>
      <c r="BN2367" s="131" t="e">
        <v>#VALUE!</v>
      </c>
      <c r="BO2367" t="e">
        <v>#N/A</v>
      </c>
      <c r="BP2367">
        <v>0</v>
      </c>
    </row>
    <row r="2368" spans="1:68" ht="25.2" x14ac:dyDescent="0.3">
      <c r="A2368" s="59"/>
      <c r="B2368" s="47">
        <v>2018</v>
      </c>
      <c r="C2368" s="45">
        <v>1095717</v>
      </c>
      <c r="D2368" s="29"/>
      <c r="E2368" s="29"/>
      <c r="F2368" s="39" t="s">
        <v>4277</v>
      </c>
      <c r="G2368" s="37" t="s">
        <v>31</v>
      </c>
      <c r="H2368" s="148"/>
      <c r="I2368" s="148">
        <v>0</v>
      </c>
      <c r="J2368" s="147" t="s">
        <v>33</v>
      </c>
      <c r="K2368" s="148">
        <v>0</v>
      </c>
      <c r="L2368" s="148" t="s">
        <v>32</v>
      </c>
      <c r="M2368" s="147" t="s">
        <v>33</v>
      </c>
      <c r="N2368" s="29" t="str">
        <f t="shared" si="497"/>
        <v/>
      </c>
      <c r="O2368" s="29" t="str">
        <f t="shared" si="498"/>
        <v/>
      </c>
      <c r="P2368" s="29" t="str">
        <f t="shared" si="499"/>
        <v/>
      </c>
      <c r="Q2368" s="29" t="str">
        <f t="shared" si="500"/>
        <v/>
      </c>
      <c r="R2368" s="29" t="str">
        <f t="shared" si="501"/>
        <v/>
      </c>
      <c r="S2368" s="29" t="str">
        <f t="shared" si="502"/>
        <v/>
      </c>
      <c r="T2368" s="29" t="str">
        <f t="shared" si="503"/>
        <v/>
      </c>
      <c r="U2368" s="29"/>
      <c r="V2368" s="29"/>
      <c r="W2368" s="38" t="s">
        <v>3788</v>
      </c>
      <c r="X2368" s="29" t="s">
        <v>35</v>
      </c>
      <c r="Y2368" s="146">
        <v>15505</v>
      </c>
      <c r="Z2368" s="33">
        <v>19847</v>
      </c>
      <c r="AA2368" s="34">
        <f t="shared" si="504"/>
        <v>0.28000000000000003</v>
      </c>
      <c r="AB2368" s="33" t="str">
        <f t="shared" si="508"/>
        <v>По запросу</v>
      </c>
      <c r="AC2368" s="34">
        <f t="shared" si="505"/>
        <v>0.28003875601518885</v>
      </c>
      <c r="AD2368" s="145">
        <f t="shared" si="509"/>
        <v>16539.167000000001</v>
      </c>
      <c r="AE2368" s="105">
        <v>12920.833000000001</v>
      </c>
      <c r="AF2368" s="34" t="s">
        <v>36</v>
      </c>
      <c r="AG2368" s="34" t="s">
        <v>36</v>
      </c>
      <c r="AH2368" s="34" t="s">
        <v>36</v>
      </c>
      <c r="AI2368" s="29">
        <v>2.73</v>
      </c>
      <c r="AJ2368" s="29">
        <v>1.9599999999999999E-2</v>
      </c>
      <c r="AK2368" s="29">
        <v>0</v>
      </c>
      <c r="AL2368" s="29">
        <v>0</v>
      </c>
      <c r="AM2368" s="29" t="s">
        <v>27</v>
      </c>
      <c r="AN2368" s="44" t="s">
        <v>27</v>
      </c>
      <c r="AO2368" s="29" t="s">
        <v>27</v>
      </c>
      <c r="AP2368" s="29">
        <v>1</v>
      </c>
      <c r="AQ2368" s="29">
        <v>2200</v>
      </c>
      <c r="AR2368" s="29">
        <v>1500</v>
      </c>
      <c r="AS2368" s="29">
        <v>2200</v>
      </c>
      <c r="AT2368" s="29">
        <v>2.73</v>
      </c>
      <c r="AU2368" s="144">
        <v>7.26</v>
      </c>
      <c r="AV2368" s="36" t="s">
        <v>28</v>
      </c>
      <c r="AW2368" s="102">
        <v>44169</v>
      </c>
      <c r="AX2368" s="129" t="s">
        <v>33</v>
      </c>
      <c r="AY2368" s="106" t="e">
        <v>#N/A</v>
      </c>
      <c r="BD2368" t="s">
        <v>108</v>
      </c>
      <c r="BE2368" t="s">
        <v>4346</v>
      </c>
      <c r="BF2368" t="s">
        <v>4740</v>
      </c>
      <c r="BH2368" t="str">
        <f t="shared" si="506"/>
        <v/>
      </c>
      <c r="BJ2368" t="e">
        <f t="shared" si="507"/>
        <v>#VALUE!</v>
      </c>
      <c r="BK2368" s="130" t="s">
        <v>5302</v>
      </c>
      <c r="BL2368" s="130" t="e">
        <v>#VALUE!</v>
      </c>
      <c r="BM2368" s="131" t="s">
        <v>33</v>
      </c>
      <c r="BN2368" s="131" t="e">
        <v>#VALUE!</v>
      </c>
      <c r="BO2368" t="e">
        <v>#N/A</v>
      </c>
      <c r="BP2368">
        <v>0</v>
      </c>
    </row>
    <row r="2369" spans="1:68" ht="25.2" x14ac:dyDescent="0.3">
      <c r="A2369" s="59"/>
      <c r="B2369" s="47">
        <v>2019</v>
      </c>
      <c r="C2369" s="45">
        <v>1095718</v>
      </c>
      <c r="D2369" s="29"/>
      <c r="E2369" s="29"/>
      <c r="F2369" s="39" t="s">
        <v>4278</v>
      </c>
      <c r="G2369" s="37" t="s">
        <v>31</v>
      </c>
      <c r="H2369" s="148"/>
      <c r="I2369" s="148">
        <v>0</v>
      </c>
      <c r="J2369" s="147" t="s">
        <v>33</v>
      </c>
      <c r="K2369" s="148">
        <v>0</v>
      </c>
      <c r="L2369" s="148" t="s">
        <v>32</v>
      </c>
      <c r="M2369" s="147" t="s">
        <v>33</v>
      </c>
      <c r="N2369" s="29" t="str">
        <f t="shared" si="497"/>
        <v/>
      </c>
      <c r="O2369" s="29" t="str">
        <f t="shared" si="498"/>
        <v/>
      </c>
      <c r="P2369" s="29" t="str">
        <f t="shared" si="499"/>
        <v/>
      </c>
      <c r="Q2369" s="29" t="str">
        <f t="shared" si="500"/>
        <v/>
      </c>
      <c r="R2369" s="29" t="str">
        <f t="shared" si="501"/>
        <v/>
      </c>
      <c r="S2369" s="29" t="str">
        <f t="shared" si="502"/>
        <v/>
      </c>
      <c r="T2369" s="29" t="str">
        <f t="shared" si="503"/>
        <v/>
      </c>
      <c r="U2369" s="29"/>
      <c r="V2369" s="29"/>
      <c r="W2369" s="38" t="s">
        <v>3788</v>
      </c>
      <c r="X2369" s="29" t="s">
        <v>35</v>
      </c>
      <c r="Y2369" s="146">
        <v>17121</v>
      </c>
      <c r="Z2369" s="33">
        <v>21915</v>
      </c>
      <c r="AA2369" s="34">
        <f t="shared" si="504"/>
        <v>0.28000000000000003</v>
      </c>
      <c r="AB2369" s="33" t="str">
        <f t="shared" si="508"/>
        <v>По запросу</v>
      </c>
      <c r="AC2369" s="34">
        <f t="shared" si="505"/>
        <v>0.28000700893639391</v>
      </c>
      <c r="AD2369" s="145">
        <f t="shared" si="509"/>
        <v>18262.5</v>
      </c>
      <c r="AE2369" s="105">
        <v>14267.5</v>
      </c>
      <c r="AF2369" s="34" t="s">
        <v>36</v>
      </c>
      <c r="AG2369" s="34" t="s">
        <v>36</v>
      </c>
      <c r="AH2369" s="34" t="s">
        <v>36</v>
      </c>
      <c r="AI2369" s="29">
        <v>4</v>
      </c>
      <c r="AJ2369" s="29">
        <v>1.9599999999999999E-2</v>
      </c>
      <c r="AK2369" s="29">
        <v>0</v>
      </c>
      <c r="AL2369" s="29">
        <v>0</v>
      </c>
      <c r="AM2369" s="29" t="s">
        <v>27</v>
      </c>
      <c r="AN2369" s="44" t="s">
        <v>27</v>
      </c>
      <c r="AO2369" s="29" t="s">
        <v>27</v>
      </c>
      <c r="AP2369" s="29">
        <v>1</v>
      </c>
      <c r="AQ2369" s="29">
        <v>2200</v>
      </c>
      <c r="AR2369" s="29">
        <v>1300</v>
      </c>
      <c r="AS2369" s="29">
        <v>2200</v>
      </c>
      <c r="AT2369" s="29">
        <v>4</v>
      </c>
      <c r="AU2369" s="144">
        <v>6.2919999999999998</v>
      </c>
      <c r="AV2369" s="36" t="s">
        <v>28</v>
      </c>
      <c r="AW2369" s="102">
        <v>44169</v>
      </c>
      <c r="AX2369" s="129" t="s">
        <v>33</v>
      </c>
      <c r="AY2369" s="106" t="e">
        <v>#N/A</v>
      </c>
      <c r="BD2369" t="s">
        <v>108</v>
      </c>
      <c r="BE2369" t="s">
        <v>4346</v>
      </c>
      <c r="BF2369" t="s">
        <v>4740</v>
      </c>
      <c r="BH2369" t="str">
        <f t="shared" si="506"/>
        <v/>
      </c>
      <c r="BJ2369" t="e">
        <f t="shared" si="507"/>
        <v>#VALUE!</v>
      </c>
      <c r="BK2369" s="130" t="s">
        <v>5302</v>
      </c>
      <c r="BL2369" s="130" t="e">
        <v>#VALUE!</v>
      </c>
      <c r="BM2369" s="131" t="s">
        <v>33</v>
      </c>
      <c r="BN2369" s="131" t="e">
        <v>#VALUE!</v>
      </c>
      <c r="BO2369" t="e">
        <v>#N/A</v>
      </c>
      <c r="BP2369">
        <v>0</v>
      </c>
    </row>
    <row r="2370" spans="1:68" ht="25.2" x14ac:dyDescent="0.3">
      <c r="A2370" s="59"/>
      <c r="B2370" s="47">
        <v>2020</v>
      </c>
      <c r="C2370" s="45">
        <v>1095719</v>
      </c>
      <c r="D2370" s="29"/>
      <c r="E2370" s="29"/>
      <c r="F2370" s="39" t="s">
        <v>4279</v>
      </c>
      <c r="G2370" s="37" t="s">
        <v>31</v>
      </c>
      <c r="H2370" s="148"/>
      <c r="I2370" s="148">
        <v>0</v>
      </c>
      <c r="J2370" s="147" t="s">
        <v>33</v>
      </c>
      <c r="K2370" s="148">
        <v>0</v>
      </c>
      <c r="L2370" s="148" t="s">
        <v>32</v>
      </c>
      <c r="M2370" s="147" t="s">
        <v>33</v>
      </c>
      <c r="N2370" s="29" t="str">
        <f t="shared" si="497"/>
        <v/>
      </c>
      <c r="O2370" s="29" t="str">
        <f t="shared" si="498"/>
        <v/>
      </c>
      <c r="P2370" s="29" t="str">
        <f t="shared" si="499"/>
        <v/>
      </c>
      <c r="Q2370" s="29" t="str">
        <f t="shared" si="500"/>
        <v/>
      </c>
      <c r="R2370" s="29" t="str">
        <f t="shared" si="501"/>
        <v/>
      </c>
      <c r="S2370" s="29" t="str">
        <f t="shared" si="502"/>
        <v/>
      </c>
      <c r="T2370" s="29" t="str">
        <f t="shared" si="503"/>
        <v/>
      </c>
      <c r="U2370" s="29"/>
      <c r="V2370" s="29"/>
      <c r="W2370" s="38" t="s">
        <v>3788</v>
      </c>
      <c r="X2370" s="29" t="s">
        <v>35</v>
      </c>
      <c r="Y2370" s="146">
        <v>20055</v>
      </c>
      <c r="Z2370" s="33">
        <v>25671</v>
      </c>
      <c r="AA2370" s="34">
        <f t="shared" si="504"/>
        <v>0.28000000000000003</v>
      </c>
      <c r="AB2370" s="33" t="str">
        <f t="shared" si="508"/>
        <v>По запросу</v>
      </c>
      <c r="AC2370" s="34">
        <f t="shared" si="505"/>
        <v>0.2800299177262528</v>
      </c>
      <c r="AD2370" s="145">
        <f t="shared" si="509"/>
        <v>21392.5</v>
      </c>
      <c r="AE2370" s="105">
        <v>16712.5</v>
      </c>
      <c r="AF2370" s="34" t="s">
        <v>36</v>
      </c>
      <c r="AG2370" s="34" t="s">
        <v>36</v>
      </c>
      <c r="AH2370" s="34" t="s">
        <v>36</v>
      </c>
      <c r="AI2370" s="29">
        <v>5.08</v>
      </c>
      <c r="AJ2370" s="29">
        <v>3.0624999999999999E-2</v>
      </c>
      <c r="AK2370" s="29">
        <v>0</v>
      </c>
      <c r="AL2370" s="29">
        <v>0</v>
      </c>
      <c r="AM2370" s="29" t="s">
        <v>27</v>
      </c>
      <c r="AN2370" s="44" t="s">
        <v>27</v>
      </c>
      <c r="AO2370" s="29" t="s">
        <v>27</v>
      </c>
      <c r="AP2370" s="29">
        <v>1</v>
      </c>
      <c r="AQ2370" s="29">
        <v>2200</v>
      </c>
      <c r="AR2370" s="29">
        <v>1300</v>
      </c>
      <c r="AS2370" s="29">
        <v>2200</v>
      </c>
      <c r="AT2370" s="29">
        <v>5.08</v>
      </c>
      <c r="AU2370" s="144">
        <v>6.2919999999999998</v>
      </c>
      <c r="AV2370" s="36" t="s">
        <v>28</v>
      </c>
      <c r="AW2370" s="102">
        <v>44169</v>
      </c>
      <c r="AX2370" s="129" t="s">
        <v>33</v>
      </c>
      <c r="AY2370" s="106" t="e">
        <v>#N/A</v>
      </c>
      <c r="BD2370" t="s">
        <v>108</v>
      </c>
      <c r="BE2370" t="s">
        <v>4346</v>
      </c>
      <c r="BF2370" t="s">
        <v>4740</v>
      </c>
      <c r="BH2370" t="str">
        <f t="shared" si="506"/>
        <v/>
      </c>
      <c r="BJ2370" t="e">
        <f t="shared" si="507"/>
        <v>#VALUE!</v>
      </c>
      <c r="BK2370" s="130" t="s">
        <v>5302</v>
      </c>
      <c r="BL2370" s="130" t="e">
        <v>#VALUE!</v>
      </c>
      <c r="BM2370" s="131" t="s">
        <v>33</v>
      </c>
      <c r="BN2370" s="131" t="e">
        <v>#VALUE!</v>
      </c>
      <c r="BO2370" t="e">
        <v>#N/A</v>
      </c>
      <c r="BP2370">
        <v>0</v>
      </c>
    </row>
    <row r="2371" spans="1:68" ht="25.2" x14ac:dyDescent="0.3">
      <c r="A2371" s="59"/>
      <c r="B2371" s="47">
        <v>2021</v>
      </c>
      <c r="C2371" s="45">
        <v>1095720</v>
      </c>
      <c r="D2371" s="29"/>
      <c r="E2371" s="29"/>
      <c r="F2371" s="39" t="s">
        <v>4280</v>
      </c>
      <c r="G2371" s="37" t="s">
        <v>31</v>
      </c>
      <c r="H2371" s="148"/>
      <c r="I2371" s="148">
        <v>0</v>
      </c>
      <c r="J2371" s="147" t="s">
        <v>33</v>
      </c>
      <c r="K2371" s="148">
        <v>0</v>
      </c>
      <c r="L2371" s="148" t="s">
        <v>32</v>
      </c>
      <c r="M2371" s="147" t="s">
        <v>33</v>
      </c>
      <c r="N2371" s="29" t="str">
        <f t="shared" si="497"/>
        <v/>
      </c>
      <c r="O2371" s="29" t="str">
        <f t="shared" si="498"/>
        <v/>
      </c>
      <c r="P2371" s="29" t="str">
        <f t="shared" si="499"/>
        <v/>
      </c>
      <c r="Q2371" s="29" t="str">
        <f t="shared" si="500"/>
        <v/>
      </c>
      <c r="R2371" s="29" t="str">
        <f t="shared" si="501"/>
        <v/>
      </c>
      <c r="S2371" s="29" t="str">
        <f t="shared" si="502"/>
        <v/>
      </c>
      <c r="T2371" s="29" t="str">
        <f t="shared" si="503"/>
        <v/>
      </c>
      <c r="U2371" s="29"/>
      <c r="V2371" s="29"/>
      <c r="W2371" s="38" t="s">
        <v>3788</v>
      </c>
      <c r="X2371" s="29" t="s">
        <v>35</v>
      </c>
      <c r="Y2371" s="146">
        <v>28008</v>
      </c>
      <c r="Z2371" s="33">
        <v>35850</v>
      </c>
      <c r="AA2371" s="34">
        <f t="shared" ref="AA2371:AA2402" si="510">ROUND(Z2371/Y2371-1,3)</f>
        <v>0.28000000000000003</v>
      </c>
      <c r="AB2371" s="33" t="str">
        <f t="shared" si="508"/>
        <v>По запросу</v>
      </c>
      <c r="AC2371" s="34">
        <f t="shared" ref="AC2371:AC2402" si="511">(AD2371-AE2371)/AE2371</f>
        <v>0.27999143101970864</v>
      </c>
      <c r="AD2371" s="145">
        <f t="shared" si="509"/>
        <v>29875</v>
      </c>
      <c r="AE2371" s="105">
        <v>23340</v>
      </c>
      <c r="AF2371" s="34" t="s">
        <v>36</v>
      </c>
      <c r="AG2371" s="34" t="s">
        <v>36</v>
      </c>
      <c r="AH2371" s="34" t="s">
        <v>36</v>
      </c>
      <c r="AI2371" s="29">
        <v>6.65</v>
      </c>
      <c r="AJ2371" s="29">
        <v>0.04</v>
      </c>
      <c r="AK2371" s="29">
        <v>0</v>
      </c>
      <c r="AL2371" s="29">
        <v>0</v>
      </c>
      <c r="AM2371" s="29" t="s">
        <v>27</v>
      </c>
      <c r="AN2371" s="44" t="s">
        <v>27</v>
      </c>
      <c r="AO2371" s="29" t="s">
        <v>27</v>
      </c>
      <c r="AP2371" s="29">
        <v>1</v>
      </c>
      <c r="AQ2371" s="29">
        <v>2400</v>
      </c>
      <c r="AR2371" s="29">
        <v>1400</v>
      </c>
      <c r="AS2371" s="29">
        <v>2400</v>
      </c>
      <c r="AT2371" s="29">
        <v>6.65</v>
      </c>
      <c r="AU2371" s="144">
        <v>8.0640000000000001</v>
      </c>
      <c r="AV2371" s="36" t="s">
        <v>28</v>
      </c>
      <c r="AW2371" s="102">
        <v>44169</v>
      </c>
      <c r="AX2371" s="129" t="s">
        <v>33</v>
      </c>
      <c r="AY2371" s="106" t="e">
        <v>#N/A</v>
      </c>
      <c r="BD2371" t="s">
        <v>108</v>
      </c>
      <c r="BE2371" t="s">
        <v>4346</v>
      </c>
      <c r="BF2371" t="s">
        <v>4740</v>
      </c>
      <c r="BH2371" t="str">
        <f t="shared" ref="BH2371:BH2402" si="512">IF(OR(H2371="Регулярный ассортимент",AK2371&gt;0,AL2371&gt;0),"AV","")</f>
        <v/>
      </c>
      <c r="BJ2371" t="e">
        <f t="shared" ref="BJ2371:BJ2402" si="513">IF(AB2371-Z2371=0,"OK")</f>
        <v>#VALUE!</v>
      </c>
      <c r="BK2371" s="130" t="s">
        <v>5302</v>
      </c>
      <c r="BL2371" s="130" t="e">
        <v>#VALUE!</v>
      </c>
      <c r="BM2371" s="131" t="s">
        <v>33</v>
      </c>
      <c r="BN2371" s="131" t="e">
        <v>#VALUE!</v>
      </c>
      <c r="BO2371" t="e">
        <v>#N/A</v>
      </c>
      <c r="BP2371">
        <v>0</v>
      </c>
    </row>
    <row r="2372" spans="1:68" ht="25.2" x14ac:dyDescent="0.3">
      <c r="A2372" s="59"/>
      <c r="B2372" s="47">
        <v>2022</v>
      </c>
      <c r="C2372" s="45">
        <v>1118580</v>
      </c>
      <c r="D2372" s="29"/>
      <c r="E2372" s="29"/>
      <c r="F2372" s="39" t="s">
        <v>4281</v>
      </c>
      <c r="G2372" s="37" t="s">
        <v>31</v>
      </c>
      <c r="H2372" s="148"/>
      <c r="I2372" s="148">
        <v>0</v>
      </c>
      <c r="J2372" s="147" t="s">
        <v>33</v>
      </c>
      <c r="K2372" s="148">
        <v>0</v>
      </c>
      <c r="L2372" s="148" t="s">
        <v>32</v>
      </c>
      <c r="M2372" s="147" t="s">
        <v>33</v>
      </c>
      <c r="N2372" s="29" t="str">
        <f t="shared" si="497"/>
        <v/>
      </c>
      <c r="O2372" s="29" t="str">
        <f t="shared" si="498"/>
        <v/>
      </c>
      <c r="P2372" s="29" t="str">
        <f t="shared" si="499"/>
        <v/>
      </c>
      <c r="Q2372" s="29" t="str">
        <f t="shared" si="500"/>
        <v/>
      </c>
      <c r="R2372" s="29" t="str">
        <f t="shared" si="501"/>
        <v/>
      </c>
      <c r="S2372" s="29" t="str">
        <f t="shared" si="502"/>
        <v/>
      </c>
      <c r="T2372" s="29" t="str">
        <f t="shared" si="503"/>
        <v/>
      </c>
      <c r="U2372" s="29"/>
      <c r="V2372" s="29"/>
      <c r="W2372" s="38" t="s">
        <v>1615</v>
      </c>
      <c r="X2372" s="29" t="s">
        <v>35</v>
      </c>
      <c r="Y2372" s="146">
        <v>7138</v>
      </c>
      <c r="Z2372" s="33">
        <v>9137</v>
      </c>
      <c r="AA2372" s="34">
        <f t="shared" si="510"/>
        <v>0.28000000000000003</v>
      </c>
      <c r="AB2372" s="33">
        <f t="shared" si="508"/>
        <v>9137</v>
      </c>
      <c r="AC2372" s="34">
        <f t="shared" si="511"/>
        <v>0.28005056206503587</v>
      </c>
      <c r="AD2372" s="145">
        <f t="shared" si="509"/>
        <v>7614.1670000000004</v>
      </c>
      <c r="AE2372" s="105">
        <v>5948.3329999999996</v>
      </c>
      <c r="AF2372" s="34" t="s">
        <v>36</v>
      </c>
      <c r="AG2372" s="34" t="s">
        <v>36</v>
      </c>
      <c r="AH2372" s="34" t="s">
        <v>36</v>
      </c>
      <c r="AI2372" s="29">
        <v>1.7</v>
      </c>
      <c r="AJ2372" s="29">
        <v>3.6299999999999999E-2</v>
      </c>
      <c r="AK2372" s="29">
        <v>0</v>
      </c>
      <c r="AL2372" s="29">
        <v>0</v>
      </c>
      <c r="AM2372" s="29" t="s">
        <v>27</v>
      </c>
      <c r="AN2372" s="44" t="s">
        <v>27</v>
      </c>
      <c r="AO2372" s="29" t="s">
        <v>27</v>
      </c>
      <c r="AP2372" s="29">
        <v>1</v>
      </c>
      <c r="AQ2372" s="29">
        <v>2200</v>
      </c>
      <c r="AR2372" s="29">
        <v>1500</v>
      </c>
      <c r="AS2372" s="29">
        <v>2200</v>
      </c>
      <c r="AT2372" s="29">
        <v>1.7</v>
      </c>
      <c r="AU2372" s="144">
        <v>7.26</v>
      </c>
      <c r="AV2372" s="36" t="s">
        <v>28</v>
      </c>
      <c r="AW2372" s="102">
        <v>44169</v>
      </c>
      <c r="AX2372" s="129" t="s">
        <v>33</v>
      </c>
      <c r="AY2372" s="106" t="e">
        <v>#N/A</v>
      </c>
      <c r="BD2372" t="s">
        <v>108</v>
      </c>
      <c r="BE2372" t="s">
        <v>4346</v>
      </c>
      <c r="BF2372" t="s">
        <v>4740</v>
      </c>
      <c r="BH2372" t="str">
        <f t="shared" si="512"/>
        <v/>
      </c>
      <c r="BJ2372" t="str">
        <f t="shared" si="513"/>
        <v>OK</v>
      </c>
      <c r="BK2372" s="130" t="s">
        <v>5302</v>
      </c>
      <c r="BL2372" s="130" t="e">
        <v>#VALUE!</v>
      </c>
      <c r="BM2372" s="131" t="s">
        <v>33</v>
      </c>
      <c r="BN2372" s="131" t="e">
        <v>#VALUE!</v>
      </c>
      <c r="BO2372" t="e">
        <v>#N/A</v>
      </c>
      <c r="BP2372">
        <v>0</v>
      </c>
    </row>
    <row r="2373" spans="1:68" ht="25.2" x14ac:dyDescent="0.3">
      <c r="A2373" s="59"/>
      <c r="B2373" s="47">
        <v>2023</v>
      </c>
      <c r="C2373" s="45">
        <v>1118581</v>
      </c>
      <c r="D2373" s="29"/>
      <c r="E2373" s="29"/>
      <c r="F2373" s="39" t="s">
        <v>4282</v>
      </c>
      <c r="G2373" s="37" t="s">
        <v>31</v>
      </c>
      <c r="H2373" s="148"/>
      <c r="I2373" s="148">
        <v>0</v>
      </c>
      <c r="J2373" s="147" t="s">
        <v>33</v>
      </c>
      <c r="K2373" s="148">
        <v>0</v>
      </c>
      <c r="L2373" s="148" t="s">
        <v>32</v>
      </c>
      <c r="M2373" s="147" t="s">
        <v>33</v>
      </c>
      <c r="N2373" s="29" t="str">
        <f t="shared" si="497"/>
        <v/>
      </c>
      <c r="O2373" s="29" t="str">
        <f t="shared" si="498"/>
        <v/>
      </c>
      <c r="P2373" s="29" t="str">
        <f t="shared" si="499"/>
        <v/>
      </c>
      <c r="Q2373" s="29" t="str">
        <f t="shared" si="500"/>
        <v/>
      </c>
      <c r="R2373" s="29" t="str">
        <f t="shared" si="501"/>
        <v/>
      </c>
      <c r="S2373" s="29" t="str">
        <f t="shared" si="502"/>
        <v/>
      </c>
      <c r="T2373" s="29" t="str">
        <f t="shared" si="503"/>
        <v/>
      </c>
      <c r="U2373" s="29"/>
      <c r="V2373" s="29"/>
      <c r="W2373" s="38" t="s">
        <v>1615</v>
      </c>
      <c r="X2373" s="29" t="s">
        <v>35</v>
      </c>
      <c r="Y2373" s="146">
        <v>7790</v>
      </c>
      <c r="Z2373" s="33">
        <v>9971</v>
      </c>
      <c r="AA2373" s="34">
        <f t="shared" si="510"/>
        <v>0.28000000000000003</v>
      </c>
      <c r="AB2373" s="33">
        <f t="shared" si="508"/>
        <v>9971</v>
      </c>
      <c r="AC2373" s="34">
        <f t="shared" si="511"/>
        <v>0.279974311682962</v>
      </c>
      <c r="AD2373" s="145">
        <f t="shared" si="509"/>
        <v>8309.1669999999995</v>
      </c>
      <c r="AE2373" s="105">
        <v>6491.6670000000004</v>
      </c>
      <c r="AF2373" s="34" t="s">
        <v>36</v>
      </c>
      <c r="AG2373" s="34" t="s">
        <v>36</v>
      </c>
      <c r="AH2373" s="34" t="s">
        <v>36</v>
      </c>
      <c r="AI2373" s="29">
        <v>1.91</v>
      </c>
      <c r="AJ2373" s="29">
        <v>3.6299999999999999E-2</v>
      </c>
      <c r="AK2373" s="29">
        <v>0</v>
      </c>
      <c r="AL2373" s="29">
        <v>0</v>
      </c>
      <c r="AM2373" s="29" t="s">
        <v>27</v>
      </c>
      <c r="AN2373" s="44" t="s">
        <v>27</v>
      </c>
      <c r="AO2373" s="29" t="s">
        <v>27</v>
      </c>
      <c r="AP2373" s="29">
        <v>1</v>
      </c>
      <c r="AQ2373" s="29">
        <v>2200</v>
      </c>
      <c r="AR2373" s="29">
        <v>1500</v>
      </c>
      <c r="AS2373" s="29">
        <v>2200</v>
      </c>
      <c r="AT2373" s="29">
        <v>1.91</v>
      </c>
      <c r="AU2373" s="144">
        <v>7.26</v>
      </c>
      <c r="AV2373" s="36" t="s">
        <v>28</v>
      </c>
      <c r="AW2373" s="102">
        <v>44169</v>
      </c>
      <c r="AX2373" s="129" t="s">
        <v>33</v>
      </c>
      <c r="AY2373" s="106" t="e">
        <v>#N/A</v>
      </c>
      <c r="BD2373" t="s">
        <v>108</v>
      </c>
      <c r="BE2373" t="s">
        <v>4346</v>
      </c>
      <c r="BF2373" t="s">
        <v>4740</v>
      </c>
      <c r="BH2373" t="str">
        <f t="shared" si="512"/>
        <v/>
      </c>
      <c r="BJ2373" t="str">
        <f t="shared" si="513"/>
        <v>OK</v>
      </c>
      <c r="BK2373" s="130" t="s">
        <v>5302</v>
      </c>
      <c r="BL2373" s="130" t="e">
        <v>#VALUE!</v>
      </c>
      <c r="BM2373" s="131" t="s">
        <v>33</v>
      </c>
      <c r="BN2373" s="131" t="e">
        <v>#VALUE!</v>
      </c>
      <c r="BO2373" t="e">
        <v>#N/A</v>
      </c>
      <c r="BP2373">
        <v>0</v>
      </c>
    </row>
    <row r="2374" spans="1:68" ht="25.2" x14ac:dyDescent="0.3">
      <c r="A2374" s="59"/>
      <c r="B2374" s="47">
        <v>2024</v>
      </c>
      <c r="C2374" s="45">
        <v>1118582</v>
      </c>
      <c r="D2374" s="29"/>
      <c r="E2374" s="29"/>
      <c r="F2374" s="39" t="s">
        <v>4283</v>
      </c>
      <c r="G2374" s="37" t="s">
        <v>31</v>
      </c>
      <c r="H2374" s="148"/>
      <c r="I2374" s="148">
        <v>0</v>
      </c>
      <c r="J2374" s="147" t="s">
        <v>33</v>
      </c>
      <c r="K2374" s="148">
        <v>0</v>
      </c>
      <c r="L2374" s="148" t="s">
        <v>32</v>
      </c>
      <c r="M2374" s="147" t="s">
        <v>33</v>
      </c>
      <c r="N2374" s="29" t="str">
        <f t="shared" si="497"/>
        <v/>
      </c>
      <c r="O2374" s="29" t="str">
        <f t="shared" si="498"/>
        <v/>
      </c>
      <c r="P2374" s="29" t="str">
        <f t="shared" si="499"/>
        <v/>
      </c>
      <c r="Q2374" s="29" t="str">
        <f t="shared" si="500"/>
        <v/>
      </c>
      <c r="R2374" s="29" t="str">
        <f t="shared" si="501"/>
        <v/>
      </c>
      <c r="S2374" s="29" t="str">
        <f t="shared" si="502"/>
        <v/>
      </c>
      <c r="T2374" s="29" t="str">
        <f t="shared" si="503"/>
        <v/>
      </c>
      <c r="U2374" s="29"/>
      <c r="V2374" s="29"/>
      <c r="W2374" s="38" t="s">
        <v>1615</v>
      </c>
      <c r="X2374" s="29" t="s">
        <v>35</v>
      </c>
      <c r="Y2374" s="146">
        <v>8858</v>
      </c>
      <c r="Z2374" s="33">
        <v>11338</v>
      </c>
      <c r="AA2374" s="34">
        <f t="shared" si="510"/>
        <v>0.28000000000000003</v>
      </c>
      <c r="AB2374" s="33">
        <f t="shared" si="508"/>
        <v>11338</v>
      </c>
      <c r="AC2374" s="34">
        <f t="shared" si="511"/>
        <v>0.27997280289127102</v>
      </c>
      <c r="AD2374" s="145">
        <f t="shared" si="509"/>
        <v>9448.3330000000005</v>
      </c>
      <c r="AE2374" s="105">
        <v>7381.6670000000004</v>
      </c>
      <c r="AF2374" s="34" t="s">
        <v>36</v>
      </c>
      <c r="AG2374" s="34" t="s">
        <v>36</v>
      </c>
      <c r="AH2374" s="34" t="s">
        <v>36</v>
      </c>
      <c r="AI2374" s="29">
        <v>2.9</v>
      </c>
      <c r="AJ2374" s="29">
        <v>5.1839999999999997E-2</v>
      </c>
      <c r="AK2374" s="29">
        <v>0</v>
      </c>
      <c r="AL2374" s="29">
        <v>0</v>
      </c>
      <c r="AM2374" s="29" t="s">
        <v>27</v>
      </c>
      <c r="AN2374" s="44" t="s">
        <v>27</v>
      </c>
      <c r="AO2374" s="29" t="s">
        <v>27</v>
      </c>
      <c r="AP2374" s="29">
        <v>1</v>
      </c>
      <c r="AQ2374" s="29">
        <v>2400</v>
      </c>
      <c r="AR2374" s="29">
        <v>1800</v>
      </c>
      <c r="AS2374" s="29">
        <v>2400</v>
      </c>
      <c r="AT2374" s="29">
        <v>2.9</v>
      </c>
      <c r="AU2374" s="144">
        <v>10.368</v>
      </c>
      <c r="AV2374" s="36" t="s">
        <v>28</v>
      </c>
      <c r="AW2374" s="102">
        <v>44169</v>
      </c>
      <c r="AX2374" s="129" t="s">
        <v>33</v>
      </c>
      <c r="AY2374" s="106" t="e">
        <v>#N/A</v>
      </c>
      <c r="BD2374" t="s">
        <v>108</v>
      </c>
      <c r="BE2374" t="s">
        <v>4346</v>
      </c>
      <c r="BF2374" t="s">
        <v>4740</v>
      </c>
      <c r="BH2374" t="str">
        <f t="shared" si="512"/>
        <v/>
      </c>
      <c r="BJ2374" t="str">
        <f t="shared" si="513"/>
        <v>OK</v>
      </c>
      <c r="BK2374" s="130" t="s">
        <v>5302</v>
      </c>
      <c r="BL2374" s="130" t="e">
        <v>#VALUE!</v>
      </c>
      <c r="BM2374" s="131" t="s">
        <v>33</v>
      </c>
      <c r="BN2374" s="131" t="e">
        <v>#VALUE!</v>
      </c>
      <c r="BO2374" t="e">
        <v>#N/A</v>
      </c>
      <c r="BP2374">
        <v>0</v>
      </c>
    </row>
    <row r="2375" spans="1:68" ht="25.2" x14ac:dyDescent="0.3">
      <c r="A2375" s="59"/>
      <c r="B2375" s="47">
        <v>2025</v>
      </c>
      <c r="C2375" s="45">
        <v>1118583</v>
      </c>
      <c r="D2375" s="29"/>
      <c r="E2375" s="29"/>
      <c r="F2375" s="39" t="s">
        <v>4284</v>
      </c>
      <c r="G2375" s="37" t="s">
        <v>31</v>
      </c>
      <c r="H2375" s="148"/>
      <c r="I2375" s="148">
        <v>0</v>
      </c>
      <c r="J2375" s="147" t="s">
        <v>33</v>
      </c>
      <c r="K2375" s="148">
        <v>0</v>
      </c>
      <c r="L2375" s="148" t="s">
        <v>32</v>
      </c>
      <c r="M2375" s="147" t="s">
        <v>33</v>
      </c>
      <c r="N2375" s="29" t="str">
        <f t="shared" si="497"/>
        <v/>
      </c>
      <c r="O2375" s="29" t="str">
        <f t="shared" si="498"/>
        <v/>
      </c>
      <c r="P2375" s="29" t="str">
        <f t="shared" si="499"/>
        <v/>
      </c>
      <c r="Q2375" s="29" t="str">
        <f t="shared" si="500"/>
        <v/>
      </c>
      <c r="R2375" s="29" t="str">
        <f t="shared" si="501"/>
        <v/>
      </c>
      <c r="S2375" s="29" t="str">
        <f t="shared" si="502"/>
        <v/>
      </c>
      <c r="T2375" s="29" t="str">
        <f t="shared" si="503"/>
        <v/>
      </c>
      <c r="U2375" s="29"/>
      <c r="V2375" s="29"/>
      <c r="W2375" s="38" t="s">
        <v>3788</v>
      </c>
      <c r="X2375" s="29" t="s">
        <v>35</v>
      </c>
      <c r="Y2375" s="146">
        <v>15073</v>
      </c>
      <c r="Z2375" s="33">
        <v>19293</v>
      </c>
      <c r="AA2375" s="34">
        <f t="shared" si="510"/>
        <v>0.28000000000000003</v>
      </c>
      <c r="AB2375" s="33" t="str">
        <f t="shared" si="508"/>
        <v>По запросу</v>
      </c>
      <c r="AC2375" s="34">
        <f t="shared" si="511"/>
        <v>0.27997084269809169</v>
      </c>
      <c r="AD2375" s="145">
        <f t="shared" si="509"/>
        <v>16077.5</v>
      </c>
      <c r="AE2375" s="105">
        <v>12560.833000000001</v>
      </c>
      <c r="AF2375" s="34" t="s">
        <v>36</v>
      </c>
      <c r="AG2375" s="34" t="s">
        <v>36</v>
      </c>
      <c r="AH2375" s="34" t="s">
        <v>36</v>
      </c>
      <c r="AI2375" s="29">
        <v>3.44</v>
      </c>
      <c r="AJ2375" s="29">
        <v>5.1839999999999997E-2</v>
      </c>
      <c r="AK2375" s="29">
        <v>0</v>
      </c>
      <c r="AL2375" s="29">
        <v>0</v>
      </c>
      <c r="AM2375" s="29" t="s">
        <v>27</v>
      </c>
      <c r="AN2375" s="44" t="s">
        <v>27</v>
      </c>
      <c r="AO2375" s="29" t="s">
        <v>27</v>
      </c>
      <c r="AP2375" s="29">
        <v>1</v>
      </c>
      <c r="AQ2375" s="29">
        <v>2400</v>
      </c>
      <c r="AR2375" s="29">
        <v>1800</v>
      </c>
      <c r="AS2375" s="29">
        <v>2400</v>
      </c>
      <c r="AT2375" s="29">
        <v>3.44</v>
      </c>
      <c r="AU2375" s="144">
        <v>10.368</v>
      </c>
      <c r="AV2375" s="36" t="s">
        <v>28</v>
      </c>
      <c r="AW2375" s="102">
        <v>44169</v>
      </c>
      <c r="AX2375" s="129" t="s">
        <v>33</v>
      </c>
      <c r="AY2375" s="106" t="e">
        <v>#N/A</v>
      </c>
      <c r="BD2375" t="s">
        <v>108</v>
      </c>
      <c r="BE2375" t="s">
        <v>4368</v>
      </c>
      <c r="BF2375" t="s">
        <v>4740</v>
      </c>
      <c r="BH2375" t="str">
        <f t="shared" si="512"/>
        <v/>
      </c>
      <c r="BJ2375" t="e">
        <f t="shared" si="513"/>
        <v>#VALUE!</v>
      </c>
      <c r="BK2375" s="130" t="s">
        <v>5302</v>
      </c>
      <c r="BL2375" s="130" t="e">
        <v>#VALUE!</v>
      </c>
      <c r="BM2375" s="131" t="s">
        <v>33</v>
      </c>
      <c r="BN2375" s="131" t="e">
        <v>#VALUE!</v>
      </c>
      <c r="BO2375" t="e">
        <v>#N/A</v>
      </c>
      <c r="BP2375">
        <v>0</v>
      </c>
    </row>
    <row r="2376" spans="1:68" ht="25.2" x14ac:dyDescent="0.3">
      <c r="A2376" s="59"/>
      <c r="B2376" s="47">
        <v>2026</v>
      </c>
      <c r="C2376" s="45">
        <v>1118584</v>
      </c>
      <c r="D2376" s="29"/>
      <c r="E2376" s="29"/>
      <c r="F2376" s="39" t="s">
        <v>4285</v>
      </c>
      <c r="G2376" s="37" t="s">
        <v>31</v>
      </c>
      <c r="H2376" s="148"/>
      <c r="I2376" s="148">
        <v>0</v>
      </c>
      <c r="J2376" s="147" t="s">
        <v>33</v>
      </c>
      <c r="K2376" s="148">
        <v>0</v>
      </c>
      <c r="L2376" s="148" t="s">
        <v>32</v>
      </c>
      <c r="M2376" s="147" t="s">
        <v>33</v>
      </c>
      <c r="N2376" s="29" t="str">
        <f t="shared" si="497"/>
        <v/>
      </c>
      <c r="O2376" s="29" t="str">
        <f t="shared" si="498"/>
        <v/>
      </c>
      <c r="P2376" s="29" t="str">
        <f t="shared" si="499"/>
        <v/>
      </c>
      <c r="Q2376" s="29" t="str">
        <f t="shared" si="500"/>
        <v/>
      </c>
      <c r="R2376" s="29" t="str">
        <f t="shared" si="501"/>
        <v/>
      </c>
      <c r="S2376" s="29" t="str">
        <f t="shared" si="502"/>
        <v/>
      </c>
      <c r="T2376" s="29" t="str">
        <f t="shared" si="503"/>
        <v/>
      </c>
      <c r="U2376" s="29"/>
      <c r="V2376" s="29"/>
      <c r="W2376" s="38" t="s">
        <v>3788</v>
      </c>
      <c r="X2376" s="29" t="s">
        <v>35</v>
      </c>
      <c r="Y2376" s="146">
        <v>20368</v>
      </c>
      <c r="Z2376" s="33">
        <v>26071</v>
      </c>
      <c r="AA2376" s="34">
        <f t="shared" si="510"/>
        <v>0.28000000000000003</v>
      </c>
      <c r="AB2376" s="33" t="str">
        <f t="shared" si="508"/>
        <v>По запросу</v>
      </c>
      <c r="AC2376" s="34">
        <f t="shared" si="511"/>
        <v>0.27999804163389713</v>
      </c>
      <c r="AD2376" s="145">
        <f t="shared" si="509"/>
        <v>21725.832999999999</v>
      </c>
      <c r="AE2376" s="105">
        <v>16973.332999999999</v>
      </c>
      <c r="AF2376" s="34" t="s">
        <v>36</v>
      </c>
      <c r="AG2376" s="34" t="s">
        <v>36</v>
      </c>
      <c r="AH2376" s="34" t="s">
        <v>36</v>
      </c>
      <c r="AI2376" s="29">
        <v>4.88</v>
      </c>
      <c r="AJ2376" s="29">
        <v>8.0640000000000003E-2</v>
      </c>
      <c r="AK2376" s="29">
        <v>0</v>
      </c>
      <c r="AL2376" s="29">
        <v>0</v>
      </c>
      <c r="AM2376" s="29" t="s">
        <v>27</v>
      </c>
      <c r="AN2376" s="44" t="s">
        <v>27</v>
      </c>
      <c r="AO2376" s="29" t="s">
        <v>27</v>
      </c>
      <c r="AP2376" s="29">
        <v>1</v>
      </c>
      <c r="AQ2376" s="29">
        <v>2400</v>
      </c>
      <c r="AR2376" s="29">
        <v>1400</v>
      </c>
      <c r="AS2376" s="29">
        <v>2400</v>
      </c>
      <c r="AT2376" s="29">
        <v>4.88</v>
      </c>
      <c r="AU2376" s="144">
        <v>8.0640000000000001</v>
      </c>
      <c r="AV2376" s="36" t="s">
        <v>28</v>
      </c>
      <c r="AW2376" s="102">
        <v>44169</v>
      </c>
      <c r="AX2376" s="129" t="s">
        <v>33</v>
      </c>
      <c r="AY2376" s="106" t="e">
        <v>#N/A</v>
      </c>
      <c r="BD2376" t="s">
        <v>108</v>
      </c>
      <c r="BE2376" t="s">
        <v>4346</v>
      </c>
      <c r="BF2376" t="s">
        <v>4740</v>
      </c>
      <c r="BH2376" t="str">
        <f t="shared" si="512"/>
        <v/>
      </c>
      <c r="BJ2376" t="e">
        <f t="shared" si="513"/>
        <v>#VALUE!</v>
      </c>
      <c r="BK2376" s="130" t="s">
        <v>5302</v>
      </c>
      <c r="BL2376" s="130" t="e">
        <v>#VALUE!</v>
      </c>
      <c r="BM2376" s="131" t="s">
        <v>33</v>
      </c>
      <c r="BN2376" s="131" t="e">
        <v>#VALUE!</v>
      </c>
      <c r="BO2376" t="e">
        <v>#N/A</v>
      </c>
      <c r="BP2376">
        <v>0</v>
      </c>
    </row>
    <row r="2377" spans="1:68" ht="25.2" x14ac:dyDescent="0.3">
      <c r="A2377" s="59"/>
      <c r="B2377" s="47">
        <v>2027</v>
      </c>
      <c r="C2377" s="45">
        <v>1118585</v>
      </c>
      <c r="D2377" s="29"/>
      <c r="E2377" s="29"/>
      <c r="F2377" s="39" t="s">
        <v>4286</v>
      </c>
      <c r="G2377" s="37" t="s">
        <v>31</v>
      </c>
      <c r="H2377" s="148"/>
      <c r="I2377" s="148">
        <v>0</v>
      </c>
      <c r="J2377" s="147" t="s">
        <v>33</v>
      </c>
      <c r="K2377" s="148">
        <v>0</v>
      </c>
      <c r="L2377" s="148" t="s">
        <v>32</v>
      </c>
      <c r="M2377" s="147" t="s">
        <v>33</v>
      </c>
      <c r="N2377" s="29" t="str">
        <f t="shared" si="497"/>
        <v/>
      </c>
      <c r="O2377" s="29" t="str">
        <f t="shared" si="498"/>
        <v/>
      </c>
      <c r="P2377" s="29" t="str">
        <f t="shared" si="499"/>
        <v/>
      </c>
      <c r="Q2377" s="29" t="str">
        <f t="shared" si="500"/>
        <v/>
      </c>
      <c r="R2377" s="29" t="str">
        <f t="shared" si="501"/>
        <v/>
      </c>
      <c r="S2377" s="29" t="str">
        <f t="shared" si="502"/>
        <v/>
      </c>
      <c r="T2377" s="29" t="str">
        <f t="shared" si="503"/>
        <v/>
      </c>
      <c r="U2377" s="29"/>
      <c r="V2377" s="29"/>
      <c r="W2377" s="38" t="s">
        <v>3788</v>
      </c>
      <c r="X2377" s="29" t="s">
        <v>35</v>
      </c>
      <c r="Y2377" s="146">
        <v>27644</v>
      </c>
      <c r="Z2377" s="33">
        <v>35384</v>
      </c>
      <c r="AA2377" s="34">
        <f t="shared" si="510"/>
        <v>0.28000000000000003</v>
      </c>
      <c r="AB2377" s="33" t="str">
        <f t="shared" si="508"/>
        <v>По запросу</v>
      </c>
      <c r="AC2377" s="34">
        <f t="shared" si="511"/>
        <v>0.27998842019984921</v>
      </c>
      <c r="AD2377" s="145">
        <f t="shared" si="509"/>
        <v>29486.667000000001</v>
      </c>
      <c r="AE2377" s="105">
        <v>23036.667000000001</v>
      </c>
      <c r="AF2377" s="34" t="s">
        <v>36</v>
      </c>
      <c r="AG2377" s="34" t="s">
        <v>36</v>
      </c>
      <c r="AH2377" s="34" t="s">
        <v>36</v>
      </c>
      <c r="AI2377" s="29">
        <v>6.77</v>
      </c>
      <c r="AJ2377" s="29">
        <v>0.10367999999999999</v>
      </c>
      <c r="AK2377" s="29">
        <v>0</v>
      </c>
      <c r="AL2377" s="29">
        <v>0</v>
      </c>
      <c r="AM2377" s="29" t="s">
        <v>27</v>
      </c>
      <c r="AN2377" s="44" t="s">
        <v>27</v>
      </c>
      <c r="AO2377" s="29" t="s">
        <v>27</v>
      </c>
      <c r="AP2377" s="29">
        <v>1</v>
      </c>
      <c r="AQ2377" s="29">
        <v>2400</v>
      </c>
      <c r="AR2377" s="29">
        <v>1800</v>
      </c>
      <c r="AS2377" s="29">
        <v>2400</v>
      </c>
      <c r="AT2377" s="29">
        <v>6.77</v>
      </c>
      <c r="AU2377" s="144">
        <v>10.368</v>
      </c>
      <c r="AV2377" s="36" t="s">
        <v>28</v>
      </c>
      <c r="AW2377" s="102">
        <v>44169</v>
      </c>
      <c r="AX2377" s="129" t="s">
        <v>33</v>
      </c>
      <c r="AY2377" s="106" t="e">
        <v>#N/A</v>
      </c>
      <c r="BD2377" t="s">
        <v>108</v>
      </c>
      <c r="BE2377" t="s">
        <v>4368</v>
      </c>
      <c r="BF2377" t="s">
        <v>4740</v>
      </c>
      <c r="BH2377" t="str">
        <f t="shared" si="512"/>
        <v/>
      </c>
      <c r="BJ2377" t="e">
        <f t="shared" si="513"/>
        <v>#VALUE!</v>
      </c>
      <c r="BK2377" s="130" t="s">
        <v>5302</v>
      </c>
      <c r="BL2377" s="130" t="e">
        <v>#VALUE!</v>
      </c>
      <c r="BM2377" s="131" t="s">
        <v>33</v>
      </c>
      <c r="BN2377" s="131" t="e">
        <v>#VALUE!</v>
      </c>
      <c r="BO2377" t="e">
        <v>#N/A</v>
      </c>
      <c r="BP2377">
        <v>0</v>
      </c>
    </row>
    <row r="2378" spans="1:68" ht="37.799999999999997" x14ac:dyDescent="0.3">
      <c r="A2378" s="59"/>
      <c r="B2378" s="47">
        <v>2028</v>
      </c>
      <c r="C2378" s="45">
        <v>1018232</v>
      </c>
      <c r="D2378" s="29"/>
      <c r="E2378" s="166" t="s">
        <v>1637</v>
      </c>
      <c r="F2378" s="31" t="s">
        <v>5212</v>
      </c>
      <c r="G2378" s="29" t="s">
        <v>31</v>
      </c>
      <c r="H2378" s="70" t="s">
        <v>62</v>
      </c>
      <c r="I2378" s="148" t="s">
        <v>32</v>
      </c>
      <c r="J2378" s="147" t="s">
        <v>33</v>
      </c>
      <c r="K2378" s="148">
        <v>0</v>
      </c>
      <c r="L2378" s="148" t="s">
        <v>32</v>
      </c>
      <c r="M2378" s="147" t="s">
        <v>33</v>
      </c>
      <c r="N2378" s="29" t="str">
        <f t="shared" si="497"/>
        <v/>
      </c>
      <c r="O2378" s="29" t="str">
        <f t="shared" si="498"/>
        <v/>
      </c>
      <c r="P2378" s="29" t="str">
        <f t="shared" si="499"/>
        <v/>
      </c>
      <c r="Q2378" s="29">
        <f t="shared" si="500"/>
        <v>1136727</v>
      </c>
      <c r="R2378" s="29" t="str">
        <f t="shared" si="501"/>
        <v/>
      </c>
      <c r="S2378" s="29" t="str">
        <f t="shared" si="502"/>
        <v/>
      </c>
      <c r="T2378" s="29">
        <f t="shared" si="503"/>
        <v>1136727</v>
      </c>
      <c r="U2378" s="29">
        <v>1136727</v>
      </c>
      <c r="V2378" s="29"/>
      <c r="W2378" s="38" t="s">
        <v>1615</v>
      </c>
      <c r="X2378" s="29" t="s">
        <v>35</v>
      </c>
      <c r="Y2378" s="146">
        <v>5622</v>
      </c>
      <c r="Z2378" s="33">
        <v>7196</v>
      </c>
      <c r="AA2378" s="34">
        <f t="shared" si="510"/>
        <v>0.28000000000000003</v>
      </c>
      <c r="AB2378" s="33">
        <f t="shared" si="508"/>
        <v>7196</v>
      </c>
      <c r="AC2378" s="34">
        <f t="shared" si="511"/>
        <v>0.27997161152614736</v>
      </c>
      <c r="AD2378" s="145">
        <f t="shared" si="509"/>
        <v>5996.6670000000004</v>
      </c>
      <c r="AE2378" s="105">
        <v>4685</v>
      </c>
      <c r="AF2378" s="34" t="s">
        <v>36</v>
      </c>
      <c r="AG2378" s="34" t="s">
        <v>36</v>
      </c>
      <c r="AH2378" s="34" t="s">
        <v>36</v>
      </c>
      <c r="AI2378" s="29">
        <v>1.47</v>
      </c>
      <c r="AJ2378" s="29">
        <v>3.6299999999999999E-2</v>
      </c>
      <c r="AK2378" s="29">
        <v>71</v>
      </c>
      <c r="AL2378" s="29">
        <v>0</v>
      </c>
      <c r="AM2378" s="29" t="s">
        <v>28</v>
      </c>
      <c r="AN2378" s="158" t="s">
        <v>28</v>
      </c>
      <c r="AO2378" s="29" t="s">
        <v>28</v>
      </c>
      <c r="AP2378" s="29">
        <v>1</v>
      </c>
      <c r="AQ2378" s="29">
        <v>1500</v>
      </c>
      <c r="AR2378" s="29">
        <v>2200</v>
      </c>
      <c r="AS2378" s="29">
        <v>2200</v>
      </c>
      <c r="AT2378" s="29">
        <v>1.47</v>
      </c>
      <c r="AU2378" s="144">
        <v>7.26</v>
      </c>
      <c r="AV2378" s="36" t="s">
        <v>28</v>
      </c>
      <c r="AW2378" s="102" t="s">
        <v>33</v>
      </c>
      <c r="AX2378" s="129" t="s">
        <v>33</v>
      </c>
      <c r="AY2378" s="106">
        <v>1598</v>
      </c>
      <c r="BD2378" t="s">
        <v>4570</v>
      </c>
      <c r="BE2378" t="s">
        <v>4337</v>
      </c>
      <c r="BF2378" t="s">
        <v>4740</v>
      </c>
      <c r="BH2378" t="str">
        <f t="shared" si="512"/>
        <v>AV</v>
      </c>
      <c r="BJ2378" t="str">
        <f t="shared" si="513"/>
        <v>OK</v>
      </c>
      <c r="BK2378" s="130">
        <v>7196</v>
      </c>
      <c r="BL2378" s="130" t="s">
        <v>37</v>
      </c>
      <c r="BM2378" s="131" t="s">
        <v>33</v>
      </c>
      <c r="BN2378" s="131" t="e">
        <v>#VALUE!</v>
      </c>
      <c r="BO2378">
        <v>7196</v>
      </c>
      <c r="BP2378">
        <v>180</v>
      </c>
    </row>
    <row r="2379" spans="1:68" ht="25.2" x14ac:dyDescent="0.3">
      <c r="A2379" s="59"/>
      <c r="B2379" s="47">
        <v>2029</v>
      </c>
      <c r="C2379" s="45">
        <v>1018233</v>
      </c>
      <c r="D2379" s="29"/>
      <c r="E2379" s="166" t="s">
        <v>1638</v>
      </c>
      <c r="F2379" s="31" t="s">
        <v>5213</v>
      </c>
      <c r="G2379" s="29" t="s">
        <v>31</v>
      </c>
      <c r="H2379" s="70" t="s">
        <v>59</v>
      </c>
      <c r="I2379" s="148" t="s">
        <v>32</v>
      </c>
      <c r="J2379" s="147" t="s">
        <v>33</v>
      </c>
      <c r="K2379" s="148">
        <v>0</v>
      </c>
      <c r="L2379" s="148" t="s">
        <v>32</v>
      </c>
      <c r="M2379" s="147" t="s">
        <v>33</v>
      </c>
      <c r="N2379" s="29" t="str">
        <f t="shared" si="497"/>
        <v/>
      </c>
      <c r="O2379" s="29" t="str">
        <f t="shared" si="498"/>
        <v/>
      </c>
      <c r="P2379" s="29" t="str">
        <f t="shared" si="499"/>
        <v/>
      </c>
      <c r="Q2379" s="29">
        <f t="shared" si="500"/>
        <v>1136728</v>
      </c>
      <c r="R2379" s="29" t="str">
        <f t="shared" si="501"/>
        <v/>
      </c>
      <c r="S2379" s="29" t="str">
        <f t="shared" si="502"/>
        <v/>
      </c>
      <c r="T2379" s="29">
        <f t="shared" si="503"/>
        <v>1136728</v>
      </c>
      <c r="U2379" s="29">
        <v>1136728</v>
      </c>
      <c r="V2379" s="29"/>
      <c r="W2379" s="38" t="s">
        <v>3788</v>
      </c>
      <c r="X2379" s="29" t="s">
        <v>35</v>
      </c>
      <c r="Y2379" s="146">
        <v>8077</v>
      </c>
      <c r="Z2379" s="33">
        <v>10339</v>
      </c>
      <c r="AA2379" s="34">
        <f t="shared" si="510"/>
        <v>0.28000000000000003</v>
      </c>
      <c r="AB2379" s="33" t="str">
        <f t="shared" si="508"/>
        <v>По запросу</v>
      </c>
      <c r="AC2379" s="34">
        <f t="shared" si="511"/>
        <v>0.28005448954089351</v>
      </c>
      <c r="AD2379" s="145">
        <f t="shared" si="509"/>
        <v>8615.8330000000005</v>
      </c>
      <c r="AE2379" s="105">
        <v>6730.8329999999996</v>
      </c>
      <c r="AF2379" s="34" t="s">
        <v>36</v>
      </c>
      <c r="AG2379" s="34" t="s">
        <v>36</v>
      </c>
      <c r="AH2379" s="34" t="s">
        <v>36</v>
      </c>
      <c r="AI2379" s="29">
        <v>1.67</v>
      </c>
      <c r="AJ2379" s="29">
        <v>3.6299999999999999E-2</v>
      </c>
      <c r="AK2379" s="29">
        <v>0</v>
      </c>
      <c r="AL2379" s="29">
        <v>0</v>
      </c>
      <c r="AM2379" s="29" t="s">
        <v>28</v>
      </c>
      <c r="AN2379" s="158" t="s">
        <v>28</v>
      </c>
      <c r="AO2379" s="29" t="s">
        <v>28</v>
      </c>
      <c r="AP2379" s="29">
        <v>1</v>
      </c>
      <c r="AQ2379" s="29">
        <v>1500</v>
      </c>
      <c r="AR2379" s="29">
        <v>2200</v>
      </c>
      <c r="AS2379" s="29">
        <v>2200</v>
      </c>
      <c r="AT2379" s="29">
        <v>1.67</v>
      </c>
      <c r="AU2379" s="144">
        <v>7.26</v>
      </c>
      <c r="AV2379" s="36" t="s">
        <v>28</v>
      </c>
      <c r="AW2379" s="102" t="s">
        <v>33</v>
      </c>
      <c r="AX2379" s="129" t="s">
        <v>33</v>
      </c>
      <c r="AY2379" s="106">
        <v>1821</v>
      </c>
      <c r="BD2379" t="s">
        <v>4570</v>
      </c>
      <c r="BE2379" t="s">
        <v>4337</v>
      </c>
      <c r="BF2379" t="s">
        <v>4740</v>
      </c>
      <c r="BH2379" t="str">
        <f t="shared" si="512"/>
        <v/>
      </c>
      <c r="BJ2379" t="e">
        <f t="shared" si="513"/>
        <v>#VALUE!</v>
      </c>
      <c r="BK2379" s="130" t="s">
        <v>5289</v>
      </c>
      <c r="BL2379" s="130" t="e">
        <v>#VALUE!</v>
      </c>
      <c r="BM2379" s="131" t="s">
        <v>33</v>
      </c>
      <c r="BN2379" s="131" t="e">
        <v>#VALUE!</v>
      </c>
      <c r="BO2379" t="s">
        <v>5289</v>
      </c>
      <c r="BP2379">
        <v>131</v>
      </c>
    </row>
    <row r="2380" spans="1:68" ht="37.799999999999997" x14ac:dyDescent="0.3">
      <c r="A2380" s="59"/>
      <c r="B2380" s="47">
        <v>2030</v>
      </c>
      <c r="C2380" s="45">
        <v>1018234</v>
      </c>
      <c r="D2380" s="29"/>
      <c r="E2380" s="166" t="s">
        <v>1639</v>
      </c>
      <c r="F2380" s="31" t="s">
        <v>5214</v>
      </c>
      <c r="G2380" s="29" t="s">
        <v>47</v>
      </c>
      <c r="H2380" s="70" t="s">
        <v>62</v>
      </c>
      <c r="I2380" s="148" t="s">
        <v>32</v>
      </c>
      <c r="J2380" s="147" t="s">
        <v>33</v>
      </c>
      <c r="K2380" s="148">
        <v>0</v>
      </c>
      <c r="L2380" s="148" t="s">
        <v>32</v>
      </c>
      <c r="M2380" s="147" t="s">
        <v>33</v>
      </c>
      <c r="N2380" s="29" t="str">
        <f t="shared" si="497"/>
        <v/>
      </c>
      <c r="O2380" s="29" t="str">
        <f t="shared" si="498"/>
        <v/>
      </c>
      <c r="P2380" s="29" t="str">
        <f t="shared" si="499"/>
        <v/>
      </c>
      <c r="Q2380" s="29">
        <f t="shared" si="500"/>
        <v>1136729</v>
      </c>
      <c r="R2380" s="29" t="str">
        <f t="shared" si="501"/>
        <v/>
      </c>
      <c r="S2380" s="29" t="str">
        <f t="shared" si="502"/>
        <v/>
      </c>
      <c r="T2380" s="29">
        <f t="shared" si="503"/>
        <v>1136729</v>
      </c>
      <c r="U2380" s="29">
        <v>1136729</v>
      </c>
      <c r="V2380" s="29"/>
      <c r="W2380" s="38" t="s">
        <v>3788</v>
      </c>
      <c r="X2380" s="29" t="s">
        <v>35</v>
      </c>
      <c r="Y2380" s="146">
        <v>9334</v>
      </c>
      <c r="Z2380" s="33">
        <v>11947</v>
      </c>
      <c r="AA2380" s="34">
        <f t="shared" si="510"/>
        <v>0.28000000000000003</v>
      </c>
      <c r="AB2380" s="33" t="str">
        <f t="shared" si="508"/>
        <v>По запросу</v>
      </c>
      <c r="AC2380" s="34">
        <f t="shared" si="511"/>
        <v>0.27994430169034945</v>
      </c>
      <c r="AD2380" s="145">
        <f t="shared" si="509"/>
        <v>9955.8330000000005</v>
      </c>
      <c r="AE2380" s="105">
        <v>7778.3329999999996</v>
      </c>
      <c r="AF2380" s="34" t="s">
        <v>36</v>
      </c>
      <c r="AG2380" s="34" t="s">
        <v>36</v>
      </c>
      <c r="AH2380" s="34" t="s">
        <v>36</v>
      </c>
      <c r="AI2380" s="29">
        <v>1.97</v>
      </c>
      <c r="AJ2380" s="29">
        <v>3.6299999999999999E-2</v>
      </c>
      <c r="AK2380" s="29">
        <v>141</v>
      </c>
      <c r="AL2380" s="29">
        <v>0</v>
      </c>
      <c r="AM2380" s="29" t="s">
        <v>28</v>
      </c>
      <c r="AN2380" s="158" t="s">
        <v>28</v>
      </c>
      <c r="AO2380" s="29" t="s">
        <v>28</v>
      </c>
      <c r="AP2380" s="29">
        <v>1</v>
      </c>
      <c r="AQ2380" s="29">
        <v>1500</v>
      </c>
      <c r="AR2380" s="29">
        <v>2200</v>
      </c>
      <c r="AS2380" s="29">
        <v>2200</v>
      </c>
      <c r="AT2380" s="29">
        <v>1.97</v>
      </c>
      <c r="AU2380" s="144">
        <v>7.26</v>
      </c>
      <c r="AV2380" s="36" t="s">
        <v>28</v>
      </c>
      <c r="AW2380" s="102" t="s">
        <v>33</v>
      </c>
      <c r="AX2380" s="129" t="s">
        <v>33</v>
      </c>
      <c r="AY2380" s="106">
        <v>4954</v>
      </c>
      <c r="BD2380" t="s">
        <v>4570</v>
      </c>
      <c r="BE2380" t="s">
        <v>4337</v>
      </c>
      <c r="BF2380" t="s">
        <v>4740</v>
      </c>
      <c r="BH2380" t="str">
        <f t="shared" si="512"/>
        <v>AV</v>
      </c>
      <c r="BJ2380" t="e">
        <f t="shared" si="513"/>
        <v>#VALUE!</v>
      </c>
      <c r="BK2380" s="130" t="s">
        <v>5289</v>
      </c>
      <c r="BL2380" s="130" t="e">
        <v>#VALUE!</v>
      </c>
      <c r="BM2380" s="131" t="s">
        <v>33</v>
      </c>
      <c r="BN2380" s="131" t="e">
        <v>#VALUE!</v>
      </c>
      <c r="BO2380" t="s">
        <v>5289</v>
      </c>
      <c r="BP2380">
        <v>100</v>
      </c>
    </row>
    <row r="2381" spans="1:68" ht="37.799999999999997" x14ac:dyDescent="0.3">
      <c r="A2381" s="59"/>
      <c r="B2381" s="47">
        <v>2031</v>
      </c>
      <c r="C2381" s="45">
        <v>1018235</v>
      </c>
      <c r="D2381" s="29"/>
      <c r="E2381" s="166" t="s">
        <v>1640</v>
      </c>
      <c r="F2381" s="31" t="s">
        <v>5215</v>
      </c>
      <c r="G2381" s="37" t="s">
        <v>47</v>
      </c>
      <c r="H2381" s="70" t="s">
        <v>62</v>
      </c>
      <c r="I2381" s="148" t="s">
        <v>32</v>
      </c>
      <c r="J2381" s="147" t="s">
        <v>33</v>
      </c>
      <c r="K2381" s="148">
        <v>0</v>
      </c>
      <c r="L2381" s="148" t="s">
        <v>32</v>
      </c>
      <c r="M2381" s="147" t="s">
        <v>33</v>
      </c>
      <c r="N2381" s="29" t="str">
        <f t="shared" si="497"/>
        <v/>
      </c>
      <c r="O2381" s="29" t="str">
        <f t="shared" si="498"/>
        <v/>
      </c>
      <c r="P2381" s="29" t="str">
        <f t="shared" si="499"/>
        <v/>
      </c>
      <c r="Q2381" s="29">
        <f t="shared" si="500"/>
        <v>1136730</v>
      </c>
      <c r="R2381" s="29" t="str">
        <f t="shared" si="501"/>
        <v/>
      </c>
      <c r="S2381" s="29" t="str">
        <f t="shared" si="502"/>
        <v/>
      </c>
      <c r="T2381" s="29">
        <f t="shared" si="503"/>
        <v>1136730</v>
      </c>
      <c r="U2381" s="29">
        <v>1136730</v>
      </c>
      <c r="V2381" s="29"/>
      <c r="W2381" s="38" t="s">
        <v>3788</v>
      </c>
      <c r="X2381" s="29" t="s">
        <v>35</v>
      </c>
      <c r="Y2381" s="146">
        <v>12471</v>
      </c>
      <c r="Z2381" s="33">
        <v>15963</v>
      </c>
      <c r="AA2381" s="34">
        <f t="shared" si="510"/>
        <v>0.28000000000000003</v>
      </c>
      <c r="AB2381" s="33" t="str">
        <f t="shared" si="508"/>
        <v>По запросу</v>
      </c>
      <c r="AC2381" s="34">
        <f t="shared" si="511"/>
        <v>0.28000962232379117</v>
      </c>
      <c r="AD2381" s="145">
        <f t="shared" si="509"/>
        <v>13302.5</v>
      </c>
      <c r="AE2381" s="105">
        <v>10392.5</v>
      </c>
      <c r="AF2381" s="34" t="s">
        <v>36</v>
      </c>
      <c r="AG2381" s="34" t="s">
        <v>36</v>
      </c>
      <c r="AH2381" s="34" t="s">
        <v>36</v>
      </c>
      <c r="AI2381" s="29">
        <v>2.72</v>
      </c>
      <c r="AJ2381" s="29">
        <v>5.1839999999999997E-2</v>
      </c>
      <c r="AK2381" s="29">
        <v>155</v>
      </c>
      <c r="AL2381" s="29">
        <v>0</v>
      </c>
      <c r="AM2381" s="29" t="s">
        <v>28</v>
      </c>
      <c r="AN2381" s="158" t="s">
        <v>28</v>
      </c>
      <c r="AO2381" s="29" t="s">
        <v>28</v>
      </c>
      <c r="AP2381" s="29">
        <v>1</v>
      </c>
      <c r="AQ2381" s="29">
        <v>2000</v>
      </c>
      <c r="AR2381" s="29">
        <v>2200</v>
      </c>
      <c r="AS2381" s="29">
        <v>2200</v>
      </c>
      <c r="AT2381" s="29">
        <v>2.72</v>
      </c>
      <c r="AU2381" s="144">
        <v>9.68</v>
      </c>
      <c r="AV2381" s="36" t="s">
        <v>28</v>
      </c>
      <c r="AW2381" s="102" t="s">
        <v>33</v>
      </c>
      <c r="AX2381" s="129" t="s">
        <v>33</v>
      </c>
      <c r="AY2381" s="106">
        <v>8526</v>
      </c>
      <c r="BD2381" t="s">
        <v>4570</v>
      </c>
      <c r="BE2381" t="s">
        <v>4338</v>
      </c>
      <c r="BF2381" t="s">
        <v>4740</v>
      </c>
      <c r="BH2381" t="str">
        <f t="shared" si="512"/>
        <v>AV</v>
      </c>
      <c r="BJ2381" t="e">
        <f t="shared" si="513"/>
        <v>#VALUE!</v>
      </c>
      <c r="BK2381" s="130" t="s">
        <v>5289</v>
      </c>
      <c r="BL2381" s="130" t="e">
        <v>#VALUE!</v>
      </c>
      <c r="BM2381" s="131" t="s">
        <v>33</v>
      </c>
      <c r="BN2381" s="131" t="e">
        <v>#VALUE!</v>
      </c>
      <c r="BO2381" t="s">
        <v>5289</v>
      </c>
      <c r="BP2381">
        <v>702</v>
      </c>
    </row>
    <row r="2382" spans="1:68" ht="37.799999999999997" x14ac:dyDescent="0.3">
      <c r="A2382" s="59"/>
      <c r="B2382" s="47">
        <v>2032</v>
      </c>
      <c r="C2382" s="45">
        <v>1018236</v>
      </c>
      <c r="D2382" s="29"/>
      <c r="E2382" s="166" t="s">
        <v>1641</v>
      </c>
      <c r="F2382" s="39" t="s">
        <v>5216</v>
      </c>
      <c r="G2382" s="29" t="s">
        <v>39</v>
      </c>
      <c r="H2382" s="70" t="s">
        <v>62</v>
      </c>
      <c r="I2382" s="148" t="s">
        <v>32</v>
      </c>
      <c r="J2382" s="147" t="s">
        <v>33</v>
      </c>
      <c r="K2382" s="148">
        <v>0</v>
      </c>
      <c r="L2382" s="148" t="s">
        <v>32</v>
      </c>
      <c r="M2382" s="147" t="s">
        <v>33</v>
      </c>
      <c r="N2382" s="29" t="str">
        <f t="shared" si="497"/>
        <v/>
      </c>
      <c r="O2382" s="29" t="str">
        <f t="shared" si="498"/>
        <v/>
      </c>
      <c r="P2382" s="29" t="str">
        <f t="shared" si="499"/>
        <v/>
      </c>
      <c r="Q2382" s="29">
        <f t="shared" si="500"/>
        <v>1136731</v>
      </c>
      <c r="R2382" s="29" t="str">
        <f t="shared" si="501"/>
        <v/>
      </c>
      <c r="S2382" s="29" t="str">
        <f t="shared" si="502"/>
        <v/>
      </c>
      <c r="T2382" s="29">
        <f t="shared" si="503"/>
        <v>1136731</v>
      </c>
      <c r="U2382" s="29">
        <v>1136731</v>
      </c>
      <c r="V2382" s="29"/>
      <c r="W2382" s="38" t="s">
        <v>3788</v>
      </c>
      <c r="X2382" s="29" t="s">
        <v>35</v>
      </c>
      <c r="Y2382" s="146">
        <v>13768</v>
      </c>
      <c r="Z2382" s="33">
        <v>17623</v>
      </c>
      <c r="AA2382" s="34">
        <f t="shared" si="510"/>
        <v>0.28000000000000003</v>
      </c>
      <c r="AB2382" s="33" t="str">
        <f t="shared" si="508"/>
        <v>По запросу</v>
      </c>
      <c r="AC2382" s="34">
        <f t="shared" si="511"/>
        <v>0.27999710284709767</v>
      </c>
      <c r="AD2382" s="145">
        <f t="shared" si="509"/>
        <v>14685.833000000001</v>
      </c>
      <c r="AE2382" s="105">
        <v>11473.333000000001</v>
      </c>
      <c r="AF2382" s="34" t="s">
        <v>36</v>
      </c>
      <c r="AG2382" s="34" t="s">
        <v>36</v>
      </c>
      <c r="AH2382" s="34" t="s">
        <v>36</v>
      </c>
      <c r="AI2382" s="29">
        <v>3.14</v>
      </c>
      <c r="AJ2382" s="29">
        <v>6.2920000000000004E-2</v>
      </c>
      <c r="AK2382" s="29">
        <v>176</v>
      </c>
      <c r="AL2382" s="29">
        <v>0</v>
      </c>
      <c r="AM2382" s="29" t="s">
        <v>28</v>
      </c>
      <c r="AN2382" s="158" t="s">
        <v>28</v>
      </c>
      <c r="AO2382" s="29" t="s">
        <v>28</v>
      </c>
      <c r="AP2382" s="29">
        <v>1</v>
      </c>
      <c r="AQ2382" s="29">
        <v>2000</v>
      </c>
      <c r="AR2382" s="29">
        <v>2200</v>
      </c>
      <c r="AS2382" s="29">
        <v>2200</v>
      </c>
      <c r="AT2382" s="29">
        <v>3.14</v>
      </c>
      <c r="AU2382" s="144">
        <v>9.68</v>
      </c>
      <c r="AV2382" s="36" t="s">
        <v>28</v>
      </c>
      <c r="AW2382" s="102" t="s">
        <v>33</v>
      </c>
      <c r="AX2382" s="129" t="s">
        <v>33</v>
      </c>
      <c r="AY2382" s="106">
        <v>4941</v>
      </c>
      <c r="BD2382" t="s">
        <v>4570</v>
      </c>
      <c r="BE2382" t="s">
        <v>4368</v>
      </c>
      <c r="BF2382" t="s">
        <v>4740</v>
      </c>
      <c r="BH2382" t="str">
        <f t="shared" si="512"/>
        <v>AV</v>
      </c>
      <c r="BJ2382" t="e">
        <f t="shared" si="513"/>
        <v>#VALUE!</v>
      </c>
      <c r="BK2382" s="130" t="s">
        <v>5289</v>
      </c>
      <c r="BL2382" s="130" t="e">
        <v>#VALUE!</v>
      </c>
      <c r="BM2382" s="131" t="s">
        <v>33</v>
      </c>
      <c r="BN2382" s="131" t="e">
        <v>#VALUE!</v>
      </c>
      <c r="BO2382" t="s">
        <v>5289</v>
      </c>
      <c r="BP2382">
        <v>704</v>
      </c>
    </row>
    <row r="2383" spans="1:68" ht="37.799999999999997" x14ac:dyDescent="0.3">
      <c r="A2383" s="59"/>
      <c r="B2383" s="47">
        <v>2033</v>
      </c>
      <c r="C2383" s="45">
        <v>1018237</v>
      </c>
      <c r="D2383" s="29"/>
      <c r="E2383" s="166" t="s">
        <v>1642</v>
      </c>
      <c r="F2383" s="31" t="s">
        <v>5217</v>
      </c>
      <c r="G2383" s="37" t="s">
        <v>47</v>
      </c>
      <c r="H2383" s="70" t="s">
        <v>62</v>
      </c>
      <c r="I2383" s="148" t="s">
        <v>32</v>
      </c>
      <c r="J2383" s="147" t="s">
        <v>33</v>
      </c>
      <c r="K2383" s="148">
        <v>0</v>
      </c>
      <c r="L2383" s="148" t="s">
        <v>32</v>
      </c>
      <c r="M2383" s="147" t="s">
        <v>33</v>
      </c>
      <c r="N2383" s="29" t="str">
        <f t="shared" si="497"/>
        <v/>
      </c>
      <c r="O2383" s="29" t="str">
        <f t="shared" si="498"/>
        <v/>
      </c>
      <c r="P2383" s="29" t="str">
        <f t="shared" si="499"/>
        <v/>
      </c>
      <c r="Q2383" s="29">
        <f t="shared" si="500"/>
        <v>1136732</v>
      </c>
      <c r="R2383" s="29" t="str">
        <f t="shared" si="501"/>
        <v/>
      </c>
      <c r="S2383" s="29" t="str">
        <f t="shared" si="502"/>
        <v/>
      </c>
      <c r="T2383" s="29">
        <f t="shared" si="503"/>
        <v>1136732</v>
      </c>
      <c r="U2383" s="29">
        <v>1136732</v>
      </c>
      <c r="V2383" s="29"/>
      <c r="W2383" s="38" t="s">
        <v>3788</v>
      </c>
      <c r="X2383" s="29" t="s">
        <v>35</v>
      </c>
      <c r="Y2383" s="146">
        <v>16139</v>
      </c>
      <c r="Z2383" s="33">
        <v>20658</v>
      </c>
      <c r="AA2383" s="34">
        <f t="shared" si="510"/>
        <v>0.28000000000000003</v>
      </c>
      <c r="AB2383" s="33" t="str">
        <f t="shared" si="508"/>
        <v>По запросу</v>
      </c>
      <c r="AC2383" s="34">
        <f t="shared" si="511"/>
        <v>0.28000492521209686</v>
      </c>
      <c r="AD2383" s="145">
        <f t="shared" si="509"/>
        <v>17215</v>
      </c>
      <c r="AE2383" s="105">
        <v>13449.166999999999</v>
      </c>
      <c r="AF2383" s="34" t="s">
        <v>36</v>
      </c>
      <c r="AG2383" s="34" t="s">
        <v>36</v>
      </c>
      <c r="AH2383" s="34" t="s">
        <v>36</v>
      </c>
      <c r="AI2383" s="29">
        <v>4.1399999999999997</v>
      </c>
      <c r="AJ2383" s="29">
        <v>6.2920000000000004E-2</v>
      </c>
      <c r="AK2383" s="29">
        <v>262</v>
      </c>
      <c r="AL2383" s="29">
        <v>0</v>
      </c>
      <c r="AM2383" s="29" t="s">
        <v>28</v>
      </c>
      <c r="AN2383" s="158" t="s">
        <v>28</v>
      </c>
      <c r="AO2383" s="29" t="s">
        <v>28</v>
      </c>
      <c r="AP2383" s="29">
        <v>1</v>
      </c>
      <c r="AQ2383" s="29">
        <v>2000</v>
      </c>
      <c r="AR2383" s="29">
        <v>2200</v>
      </c>
      <c r="AS2383" s="29">
        <v>2200</v>
      </c>
      <c r="AT2383" s="29">
        <v>4.1399999999999997</v>
      </c>
      <c r="AU2383" s="144">
        <v>9.68</v>
      </c>
      <c r="AV2383" s="36" t="s">
        <v>28</v>
      </c>
      <c r="AW2383" s="102" t="s">
        <v>33</v>
      </c>
      <c r="AX2383" s="129" t="s">
        <v>33</v>
      </c>
      <c r="AY2383" s="106">
        <v>8631</v>
      </c>
      <c r="BD2383" t="s">
        <v>4570</v>
      </c>
      <c r="BE2383" t="s">
        <v>4368</v>
      </c>
      <c r="BF2383" t="s">
        <v>4740</v>
      </c>
      <c r="BH2383" t="str">
        <f t="shared" si="512"/>
        <v>AV</v>
      </c>
      <c r="BJ2383" t="e">
        <f t="shared" si="513"/>
        <v>#VALUE!</v>
      </c>
      <c r="BK2383" s="130" t="s">
        <v>5289</v>
      </c>
      <c r="BL2383" s="130" t="e">
        <v>#VALUE!</v>
      </c>
      <c r="BM2383" s="131" t="s">
        <v>33</v>
      </c>
      <c r="BN2383" s="131" t="e">
        <v>#VALUE!</v>
      </c>
      <c r="BO2383" t="s">
        <v>5289</v>
      </c>
      <c r="BP2383">
        <v>651</v>
      </c>
    </row>
    <row r="2384" spans="1:68" ht="37.799999999999997" x14ac:dyDescent="0.3">
      <c r="A2384" s="59"/>
      <c r="B2384" s="47">
        <v>2034</v>
      </c>
      <c r="C2384" s="45">
        <v>1062886</v>
      </c>
      <c r="D2384" s="29"/>
      <c r="E2384" s="166" t="s">
        <v>1643</v>
      </c>
      <c r="F2384" s="39" t="s">
        <v>5218</v>
      </c>
      <c r="G2384" s="29" t="s">
        <v>39</v>
      </c>
      <c r="H2384" s="70" t="s">
        <v>62</v>
      </c>
      <c r="I2384" s="148" t="s">
        <v>32</v>
      </c>
      <c r="J2384" s="147" t="s">
        <v>33</v>
      </c>
      <c r="K2384" s="148">
        <v>0</v>
      </c>
      <c r="L2384" s="148" t="s">
        <v>32</v>
      </c>
      <c r="M2384" s="147">
        <v>42247</v>
      </c>
      <c r="N2384" s="29" t="str">
        <f t="shared" si="497"/>
        <v/>
      </c>
      <c r="O2384" s="29" t="str">
        <f t="shared" si="498"/>
        <v/>
      </c>
      <c r="P2384" s="29" t="str">
        <f t="shared" si="499"/>
        <v/>
      </c>
      <c r="Q2384" s="29">
        <f t="shared" si="500"/>
        <v>1136733</v>
      </c>
      <c r="R2384" s="29" t="str">
        <f t="shared" si="501"/>
        <v/>
      </c>
      <c r="S2384" s="29" t="str">
        <f t="shared" si="502"/>
        <v/>
      </c>
      <c r="T2384" s="29">
        <f t="shared" si="503"/>
        <v>1136733</v>
      </c>
      <c r="U2384" s="29">
        <v>1136733</v>
      </c>
      <c r="V2384" s="29"/>
      <c r="W2384" s="38" t="s">
        <v>3788</v>
      </c>
      <c r="X2384" s="29" t="s">
        <v>35</v>
      </c>
      <c r="Y2384" s="146">
        <v>21872</v>
      </c>
      <c r="Z2384" s="33">
        <v>27996</v>
      </c>
      <c r="AA2384" s="34">
        <f t="shared" si="510"/>
        <v>0.28000000000000003</v>
      </c>
      <c r="AB2384" s="33" t="str">
        <f t="shared" si="508"/>
        <v>По запросу</v>
      </c>
      <c r="AC2384" s="34">
        <f t="shared" si="511"/>
        <v>0.27999266130225553</v>
      </c>
      <c r="AD2384" s="145">
        <f t="shared" si="509"/>
        <v>23330</v>
      </c>
      <c r="AE2384" s="105">
        <v>18226.667000000001</v>
      </c>
      <c r="AF2384" s="34" t="s">
        <v>36</v>
      </c>
      <c r="AG2384" s="34" t="s">
        <v>36</v>
      </c>
      <c r="AH2384" s="34" t="s">
        <v>36</v>
      </c>
      <c r="AI2384" s="29">
        <v>5.75</v>
      </c>
      <c r="AJ2384" s="29">
        <v>9.0200000000000002E-2</v>
      </c>
      <c r="AK2384" s="29">
        <v>459</v>
      </c>
      <c r="AL2384" s="29">
        <v>0</v>
      </c>
      <c r="AM2384" s="29" t="s">
        <v>28</v>
      </c>
      <c r="AN2384" s="158" t="s">
        <v>28</v>
      </c>
      <c r="AO2384" s="29" t="s">
        <v>28</v>
      </c>
      <c r="AP2384" s="29">
        <v>1</v>
      </c>
      <c r="AQ2384" s="29">
        <v>2200</v>
      </c>
      <c r="AR2384" s="29">
        <v>1600</v>
      </c>
      <c r="AS2384" s="29">
        <v>2050</v>
      </c>
      <c r="AT2384" s="29">
        <v>5.75</v>
      </c>
      <c r="AU2384" s="144">
        <v>7.2160000000000002</v>
      </c>
      <c r="AV2384" s="36" t="s">
        <v>28</v>
      </c>
      <c r="AW2384" s="102" t="s">
        <v>33</v>
      </c>
      <c r="AX2384" s="129" t="s">
        <v>33</v>
      </c>
      <c r="AY2384" s="106">
        <v>11989</v>
      </c>
      <c r="BD2384" t="s">
        <v>4571</v>
      </c>
      <c r="BE2384" t="s">
        <v>4337</v>
      </c>
      <c r="BF2384" t="s">
        <v>4740</v>
      </c>
      <c r="BH2384" t="str">
        <f t="shared" si="512"/>
        <v>AV</v>
      </c>
      <c r="BJ2384" t="e">
        <f t="shared" si="513"/>
        <v>#VALUE!</v>
      </c>
      <c r="BK2384" s="130" t="s">
        <v>5289</v>
      </c>
      <c r="BL2384" s="130" t="e">
        <v>#VALUE!</v>
      </c>
      <c r="BM2384" s="131" t="s">
        <v>33</v>
      </c>
      <c r="BN2384" s="131" t="e">
        <v>#VALUE!</v>
      </c>
      <c r="BO2384" t="s">
        <v>5289</v>
      </c>
      <c r="BP2384">
        <v>965</v>
      </c>
    </row>
    <row r="2385" spans="1:68" ht="25.2" x14ac:dyDescent="0.3">
      <c r="A2385" s="59"/>
      <c r="B2385" s="47">
        <v>2035</v>
      </c>
      <c r="C2385" s="45">
        <v>1018238</v>
      </c>
      <c r="D2385" s="29"/>
      <c r="E2385" s="166" t="s">
        <v>1644</v>
      </c>
      <c r="F2385" s="39" t="s">
        <v>5219</v>
      </c>
      <c r="G2385" s="29" t="s">
        <v>42</v>
      </c>
      <c r="H2385" s="163" t="s">
        <v>5283</v>
      </c>
      <c r="I2385" s="148" t="s">
        <v>32</v>
      </c>
      <c r="J2385" s="147" t="s">
        <v>33</v>
      </c>
      <c r="K2385" s="148">
        <v>0</v>
      </c>
      <c r="L2385" s="148" t="s">
        <v>32</v>
      </c>
      <c r="M2385" s="147" t="s">
        <v>33</v>
      </c>
      <c r="N2385" s="29" t="str">
        <f t="shared" si="497"/>
        <v/>
      </c>
      <c r="O2385" s="29" t="str">
        <f t="shared" si="498"/>
        <v/>
      </c>
      <c r="P2385" s="29" t="str">
        <f t="shared" si="499"/>
        <v/>
      </c>
      <c r="Q2385" s="29">
        <f t="shared" si="500"/>
        <v>1136734</v>
      </c>
      <c r="R2385" s="29" t="str">
        <f t="shared" si="501"/>
        <v/>
      </c>
      <c r="S2385" s="29" t="str">
        <f t="shared" si="502"/>
        <v/>
      </c>
      <c r="T2385" s="29">
        <f t="shared" si="503"/>
        <v>1136734</v>
      </c>
      <c r="U2385" s="29">
        <v>1136734</v>
      </c>
      <c r="V2385" s="29"/>
      <c r="W2385" s="38" t="s">
        <v>1615</v>
      </c>
      <c r="X2385" s="29" t="s">
        <v>35</v>
      </c>
      <c r="Y2385" s="146">
        <v>4584</v>
      </c>
      <c r="Z2385" s="33">
        <v>5867</v>
      </c>
      <c r="AA2385" s="34">
        <f t="shared" si="510"/>
        <v>0.28000000000000003</v>
      </c>
      <c r="AB2385" s="33">
        <f t="shared" si="508"/>
        <v>5867</v>
      </c>
      <c r="AC2385" s="34">
        <f t="shared" si="511"/>
        <v>0.27988664921465978</v>
      </c>
      <c r="AD2385" s="145">
        <f t="shared" si="509"/>
        <v>4889.1670000000004</v>
      </c>
      <c r="AE2385" s="105">
        <v>3820</v>
      </c>
      <c r="AF2385" s="34" t="s">
        <v>36</v>
      </c>
      <c r="AG2385" s="34" t="s">
        <v>36</v>
      </c>
      <c r="AH2385" s="34" t="s">
        <v>36</v>
      </c>
      <c r="AI2385" s="29">
        <v>1.36</v>
      </c>
      <c r="AJ2385" s="29">
        <v>3.6299999999999999E-2</v>
      </c>
      <c r="AK2385" s="29">
        <v>14</v>
      </c>
      <c r="AL2385" s="29">
        <v>0</v>
      </c>
      <c r="AM2385" s="29" t="s">
        <v>28</v>
      </c>
      <c r="AN2385" s="158" t="s">
        <v>28</v>
      </c>
      <c r="AO2385" s="29" t="s">
        <v>28</v>
      </c>
      <c r="AP2385" s="29">
        <v>1</v>
      </c>
      <c r="AQ2385" s="29">
        <v>1500</v>
      </c>
      <c r="AR2385" s="29">
        <v>2200</v>
      </c>
      <c r="AS2385" s="29">
        <v>2200</v>
      </c>
      <c r="AT2385" s="29">
        <v>1.36</v>
      </c>
      <c r="AU2385" s="144">
        <v>7.26</v>
      </c>
      <c r="AV2385" s="36" t="s">
        <v>28</v>
      </c>
      <c r="AW2385" s="102" t="s">
        <v>33</v>
      </c>
      <c r="AX2385" s="129" t="s">
        <v>33</v>
      </c>
      <c r="AY2385" s="106">
        <v>28816</v>
      </c>
      <c r="BD2385" t="s">
        <v>4570</v>
      </c>
      <c r="BE2385" t="s">
        <v>4368</v>
      </c>
      <c r="BF2385" t="s">
        <v>4740</v>
      </c>
      <c r="BH2385" t="str">
        <f t="shared" si="512"/>
        <v>AV</v>
      </c>
      <c r="BJ2385" t="str">
        <f t="shared" si="513"/>
        <v>OK</v>
      </c>
      <c r="BK2385" s="130">
        <v>5867</v>
      </c>
      <c r="BL2385" s="130" t="s">
        <v>37</v>
      </c>
      <c r="BM2385" s="131" t="s">
        <v>33</v>
      </c>
      <c r="BN2385" s="131" t="e">
        <v>#VALUE!</v>
      </c>
      <c r="BO2385">
        <v>5867</v>
      </c>
      <c r="BP2385">
        <v>1904</v>
      </c>
    </row>
    <row r="2386" spans="1:68" ht="25.2" x14ac:dyDescent="0.3">
      <c r="A2386" s="59"/>
      <c r="B2386" s="47">
        <v>2036</v>
      </c>
      <c r="C2386" s="45">
        <v>1018239</v>
      </c>
      <c r="D2386" s="29"/>
      <c r="E2386" s="166" t="s">
        <v>1645</v>
      </c>
      <c r="F2386" s="39" t="s">
        <v>5220</v>
      </c>
      <c r="G2386" s="29" t="s">
        <v>42</v>
      </c>
      <c r="H2386" s="163" t="s">
        <v>5283</v>
      </c>
      <c r="I2386" s="148" t="s">
        <v>32</v>
      </c>
      <c r="J2386" s="147" t="s">
        <v>33</v>
      </c>
      <c r="K2386" s="148">
        <v>0</v>
      </c>
      <c r="L2386" s="148" t="s">
        <v>32</v>
      </c>
      <c r="M2386" s="147" t="s">
        <v>33</v>
      </c>
      <c r="N2386" s="29" t="str">
        <f t="shared" si="497"/>
        <v/>
      </c>
      <c r="O2386" s="29" t="str">
        <f t="shared" si="498"/>
        <v/>
      </c>
      <c r="P2386" s="29" t="str">
        <f t="shared" si="499"/>
        <v/>
      </c>
      <c r="Q2386" s="29">
        <f t="shared" si="500"/>
        <v>1136735</v>
      </c>
      <c r="R2386" s="29" t="str">
        <f t="shared" si="501"/>
        <v/>
      </c>
      <c r="S2386" s="29" t="str">
        <f t="shared" si="502"/>
        <v/>
      </c>
      <c r="T2386" s="29">
        <f t="shared" si="503"/>
        <v>1136735</v>
      </c>
      <c r="U2386" s="29">
        <v>1136735</v>
      </c>
      <c r="V2386" s="29"/>
      <c r="W2386" s="38" t="s">
        <v>1615</v>
      </c>
      <c r="X2386" s="29" t="s">
        <v>35</v>
      </c>
      <c r="Y2386" s="146">
        <v>5068</v>
      </c>
      <c r="Z2386" s="33">
        <v>6487</v>
      </c>
      <c r="AA2386" s="34">
        <f t="shared" si="510"/>
        <v>0.28000000000000003</v>
      </c>
      <c r="AB2386" s="33">
        <f t="shared" si="508"/>
        <v>6487</v>
      </c>
      <c r="AC2386" s="34">
        <f t="shared" si="511"/>
        <v>0.27999212943899998</v>
      </c>
      <c r="AD2386" s="145">
        <f t="shared" si="509"/>
        <v>5405.8329999999996</v>
      </c>
      <c r="AE2386" s="105">
        <v>4223.3329999999996</v>
      </c>
      <c r="AF2386" s="34" t="s">
        <v>36</v>
      </c>
      <c r="AG2386" s="34" t="s">
        <v>36</v>
      </c>
      <c r="AH2386" s="34" t="s">
        <v>36</v>
      </c>
      <c r="AI2386" s="29">
        <v>1.43</v>
      </c>
      <c r="AJ2386" s="29">
        <v>3.6299999999999999E-2</v>
      </c>
      <c r="AK2386" s="29">
        <v>49</v>
      </c>
      <c r="AL2386" s="29">
        <v>0</v>
      </c>
      <c r="AM2386" s="29" t="s">
        <v>28</v>
      </c>
      <c r="AN2386" s="158" t="s">
        <v>28</v>
      </c>
      <c r="AO2386" s="29" t="s">
        <v>28</v>
      </c>
      <c r="AP2386" s="29">
        <v>1</v>
      </c>
      <c r="AQ2386" s="29">
        <v>1500</v>
      </c>
      <c r="AR2386" s="29">
        <v>2200</v>
      </c>
      <c r="AS2386" s="29">
        <v>2200</v>
      </c>
      <c r="AT2386" s="29">
        <v>1.43</v>
      </c>
      <c r="AU2386" s="144">
        <v>7.26</v>
      </c>
      <c r="AV2386" s="36" t="s">
        <v>28</v>
      </c>
      <c r="AW2386" s="102" t="s">
        <v>33</v>
      </c>
      <c r="AX2386" s="129" t="s">
        <v>33</v>
      </c>
      <c r="AY2386" s="106">
        <v>34219</v>
      </c>
      <c r="BD2386" t="s">
        <v>4570</v>
      </c>
      <c r="BE2386" t="s">
        <v>4368</v>
      </c>
      <c r="BF2386" t="s">
        <v>4740</v>
      </c>
      <c r="BH2386" t="str">
        <f t="shared" si="512"/>
        <v>AV</v>
      </c>
      <c r="BJ2386" t="str">
        <f t="shared" si="513"/>
        <v>OK</v>
      </c>
      <c r="BK2386" s="130">
        <v>6487</v>
      </c>
      <c r="BL2386" s="130" t="s">
        <v>37</v>
      </c>
      <c r="BM2386" s="131" t="s">
        <v>33</v>
      </c>
      <c r="BN2386" s="131" t="e">
        <v>#VALUE!</v>
      </c>
      <c r="BO2386">
        <v>6487</v>
      </c>
      <c r="BP2386">
        <v>2198</v>
      </c>
    </row>
    <row r="2387" spans="1:68" ht="37.799999999999997" x14ac:dyDescent="0.3">
      <c r="A2387" s="59"/>
      <c r="B2387" s="47">
        <v>2037</v>
      </c>
      <c r="C2387" s="45">
        <v>1018240</v>
      </c>
      <c r="D2387" s="29"/>
      <c r="E2387" s="166" t="s">
        <v>1646</v>
      </c>
      <c r="F2387" s="39" t="s">
        <v>5221</v>
      </c>
      <c r="G2387" s="29" t="s">
        <v>42</v>
      </c>
      <c r="H2387" s="70" t="s">
        <v>62</v>
      </c>
      <c r="I2387" s="148" t="s">
        <v>32</v>
      </c>
      <c r="J2387" s="147" t="s">
        <v>33</v>
      </c>
      <c r="K2387" s="148">
        <v>0</v>
      </c>
      <c r="L2387" s="148" t="s">
        <v>32</v>
      </c>
      <c r="M2387" s="147">
        <v>42751</v>
      </c>
      <c r="N2387" s="29" t="str">
        <f t="shared" ref="N2387:N2450" si="514">IFERROR(MID($D2387,1,7)+0,"")</f>
        <v/>
      </c>
      <c r="O2387" s="29" t="str">
        <f t="shared" ref="O2387:O2450" si="515">IFERROR(MID($D2387,10,7)+0,"")</f>
        <v/>
      </c>
      <c r="P2387" s="29" t="str">
        <f t="shared" ref="P2387:P2450" si="516">IFERROR(MID($D2387,19,7)+0,"")</f>
        <v/>
      </c>
      <c r="Q2387" s="29">
        <f t="shared" ref="Q2387:Q2450" si="517">IF(IFERROR(MID($U2387,1,7)+0,"")&lt;1130000,"",IFERROR(MID($U2387,1,7)+0,""))</f>
        <v>1136736</v>
      </c>
      <c r="R2387" s="29" t="str">
        <f t="shared" ref="R2387:R2450" si="518">IF(IFERROR(MID($U2387,10,7)+0,"")&lt;1130000,"",IFERROR(MID($U2387,10,7)+0,""))</f>
        <v/>
      </c>
      <c r="S2387" s="29" t="str">
        <f t="shared" ref="S2387:S2450" si="519">IF(IFERROR(MID($U2387,19,7)+0,"")&lt;1130000,"",IFERROR(MID($U2387,19,7)+0,""))</f>
        <v/>
      </c>
      <c r="T2387" s="29">
        <f t="shared" ref="T2387:T2450" si="520">IF(Q2387="","",IF(R2387="",Q2387,Q2387&amp;", "&amp;R2387))</f>
        <v>1136736</v>
      </c>
      <c r="U2387" s="29">
        <v>1136736</v>
      </c>
      <c r="V2387" s="29"/>
      <c r="W2387" s="38" t="s">
        <v>1615</v>
      </c>
      <c r="X2387" s="29" t="s">
        <v>35</v>
      </c>
      <c r="Y2387" s="146">
        <v>5777</v>
      </c>
      <c r="Z2387" s="33">
        <v>7395</v>
      </c>
      <c r="AA2387" s="34">
        <f t="shared" si="510"/>
        <v>0.28000000000000003</v>
      </c>
      <c r="AB2387" s="33">
        <f t="shared" si="508"/>
        <v>7395</v>
      </c>
      <c r="AC2387" s="34">
        <f t="shared" si="511"/>
        <v>0.28007607546643054</v>
      </c>
      <c r="AD2387" s="145">
        <f t="shared" si="509"/>
        <v>6162.5</v>
      </c>
      <c r="AE2387" s="105">
        <v>4814.1670000000004</v>
      </c>
      <c r="AF2387" s="34" t="s">
        <v>36</v>
      </c>
      <c r="AG2387" s="34" t="s">
        <v>36</v>
      </c>
      <c r="AH2387" s="34" t="s">
        <v>36</v>
      </c>
      <c r="AI2387" s="29">
        <v>2.08</v>
      </c>
      <c r="AJ2387" s="29">
        <v>3.6299999999999999E-2</v>
      </c>
      <c r="AK2387" s="29">
        <v>146</v>
      </c>
      <c r="AL2387" s="29">
        <v>0</v>
      </c>
      <c r="AM2387" s="29" t="s">
        <v>28</v>
      </c>
      <c r="AN2387" s="158" t="s">
        <v>28</v>
      </c>
      <c r="AO2387" s="29" t="s">
        <v>28</v>
      </c>
      <c r="AP2387" s="29">
        <v>1</v>
      </c>
      <c r="AQ2387" s="29">
        <v>1500</v>
      </c>
      <c r="AR2387" s="29">
        <v>2200</v>
      </c>
      <c r="AS2387" s="29">
        <v>2200</v>
      </c>
      <c r="AT2387" s="29">
        <v>2.08</v>
      </c>
      <c r="AU2387" s="144">
        <v>7.26</v>
      </c>
      <c r="AV2387" s="36" t="s">
        <v>28</v>
      </c>
      <c r="AW2387" s="102" t="s">
        <v>33</v>
      </c>
      <c r="AX2387" s="129" t="s">
        <v>33</v>
      </c>
      <c r="AY2387" s="106">
        <v>17114</v>
      </c>
      <c r="BD2387" t="s">
        <v>4570</v>
      </c>
      <c r="BE2387" t="s">
        <v>4337</v>
      </c>
      <c r="BF2387" t="s">
        <v>4740</v>
      </c>
      <c r="BH2387" t="str">
        <f t="shared" si="512"/>
        <v>AV</v>
      </c>
      <c r="BJ2387" t="str">
        <f t="shared" si="513"/>
        <v>OK</v>
      </c>
      <c r="BK2387" s="130">
        <v>7395</v>
      </c>
      <c r="BL2387" s="130" t="s">
        <v>37</v>
      </c>
      <c r="BM2387" s="131" t="s">
        <v>33</v>
      </c>
      <c r="BN2387" s="131" t="e">
        <v>#VALUE!</v>
      </c>
      <c r="BO2387">
        <v>7395</v>
      </c>
      <c r="BP2387">
        <v>621</v>
      </c>
    </row>
    <row r="2388" spans="1:68" ht="37.799999999999997" x14ac:dyDescent="0.3">
      <c r="A2388" s="59"/>
      <c r="B2388" s="47">
        <v>2038</v>
      </c>
      <c r="C2388" s="45">
        <v>1018241</v>
      </c>
      <c r="D2388" s="29"/>
      <c r="E2388" s="166" t="s">
        <v>1647</v>
      </c>
      <c r="F2388" s="31" t="s">
        <v>5222</v>
      </c>
      <c r="G2388" s="29" t="s">
        <v>47</v>
      </c>
      <c r="H2388" s="70" t="s">
        <v>62</v>
      </c>
      <c r="I2388" s="148" t="s">
        <v>32</v>
      </c>
      <c r="J2388" s="147" t="s">
        <v>33</v>
      </c>
      <c r="K2388" s="148">
        <v>0</v>
      </c>
      <c r="L2388" s="148" t="s">
        <v>32</v>
      </c>
      <c r="M2388" s="147">
        <v>42751</v>
      </c>
      <c r="N2388" s="29" t="str">
        <f t="shared" si="514"/>
        <v/>
      </c>
      <c r="O2388" s="29" t="str">
        <f t="shared" si="515"/>
        <v/>
      </c>
      <c r="P2388" s="29" t="str">
        <f t="shared" si="516"/>
        <v/>
      </c>
      <c r="Q2388" s="29">
        <f t="shared" si="517"/>
        <v>1136737</v>
      </c>
      <c r="R2388" s="29" t="str">
        <f t="shared" si="518"/>
        <v/>
      </c>
      <c r="S2388" s="29" t="str">
        <f t="shared" si="519"/>
        <v/>
      </c>
      <c r="T2388" s="29">
        <f t="shared" si="520"/>
        <v>1136737</v>
      </c>
      <c r="U2388" s="29">
        <v>1136737</v>
      </c>
      <c r="V2388" s="29"/>
      <c r="W2388" s="38" t="s">
        <v>3788</v>
      </c>
      <c r="X2388" s="29" t="s">
        <v>35</v>
      </c>
      <c r="Y2388" s="146">
        <v>10180</v>
      </c>
      <c r="Z2388" s="33">
        <v>13030</v>
      </c>
      <c r="AA2388" s="34">
        <f t="shared" si="510"/>
        <v>0.28000000000000003</v>
      </c>
      <c r="AB2388" s="33" t="str">
        <f t="shared" si="508"/>
        <v>По запросу</v>
      </c>
      <c r="AC2388" s="34">
        <f t="shared" si="511"/>
        <v>0.27996071826957636</v>
      </c>
      <c r="AD2388" s="145">
        <f t="shared" si="509"/>
        <v>10858.333000000001</v>
      </c>
      <c r="AE2388" s="105">
        <v>8483.3330000000005</v>
      </c>
      <c r="AF2388" s="34" t="s">
        <v>36</v>
      </c>
      <c r="AG2388" s="34" t="s">
        <v>36</v>
      </c>
      <c r="AH2388" s="34" t="s">
        <v>36</v>
      </c>
      <c r="AI2388" s="29">
        <v>2.84</v>
      </c>
      <c r="AJ2388" s="29">
        <v>5.1839999999999997E-2</v>
      </c>
      <c r="AK2388" s="29">
        <v>105</v>
      </c>
      <c r="AL2388" s="29">
        <v>0</v>
      </c>
      <c r="AM2388" s="29" t="s">
        <v>28</v>
      </c>
      <c r="AN2388" s="158" t="s">
        <v>28</v>
      </c>
      <c r="AO2388" s="29" t="s">
        <v>28</v>
      </c>
      <c r="AP2388" s="29">
        <v>1</v>
      </c>
      <c r="AQ2388" s="29">
        <v>1800</v>
      </c>
      <c r="AR2388" s="29">
        <v>2400</v>
      </c>
      <c r="AS2388" s="29">
        <v>2400</v>
      </c>
      <c r="AT2388" s="29">
        <v>2.84</v>
      </c>
      <c r="AU2388" s="144">
        <v>10.368</v>
      </c>
      <c r="AV2388" s="36" t="s">
        <v>28</v>
      </c>
      <c r="AW2388" s="102" t="s">
        <v>33</v>
      </c>
      <c r="AX2388" s="129" t="s">
        <v>33</v>
      </c>
      <c r="AY2388" s="106">
        <v>8551</v>
      </c>
      <c r="BD2388" t="s">
        <v>4570</v>
      </c>
      <c r="BE2388" t="s">
        <v>4368</v>
      </c>
      <c r="BF2388" t="s">
        <v>4740</v>
      </c>
      <c r="BH2388" t="str">
        <f t="shared" si="512"/>
        <v>AV</v>
      </c>
      <c r="BJ2388" t="e">
        <f t="shared" si="513"/>
        <v>#VALUE!</v>
      </c>
      <c r="BK2388" s="130" t="s">
        <v>5289</v>
      </c>
      <c r="BL2388" s="130" t="e">
        <v>#VALUE!</v>
      </c>
      <c r="BM2388" s="131" t="s">
        <v>33</v>
      </c>
      <c r="BN2388" s="131" t="e">
        <v>#VALUE!</v>
      </c>
      <c r="BO2388" t="s">
        <v>5289</v>
      </c>
      <c r="BP2388">
        <v>634</v>
      </c>
    </row>
    <row r="2389" spans="1:68" ht="25.2" x14ac:dyDescent="0.3">
      <c r="A2389" s="59"/>
      <c r="B2389" s="47">
        <v>2039</v>
      </c>
      <c r="C2389" s="45">
        <v>1061026</v>
      </c>
      <c r="D2389" s="44"/>
      <c r="E2389" s="44"/>
      <c r="F2389" s="31" t="s">
        <v>5250</v>
      </c>
      <c r="G2389" s="29" t="s">
        <v>61</v>
      </c>
      <c r="H2389" s="70" t="s">
        <v>69</v>
      </c>
      <c r="I2389" s="148" t="s">
        <v>32</v>
      </c>
      <c r="J2389" s="147" t="s">
        <v>33</v>
      </c>
      <c r="K2389" s="148" t="e">
        <v>#N/A</v>
      </c>
      <c r="L2389" s="148" t="s">
        <v>32</v>
      </c>
      <c r="M2389" s="147" t="s">
        <v>33</v>
      </c>
      <c r="N2389" s="29" t="str">
        <f t="shared" si="514"/>
        <v/>
      </c>
      <c r="O2389" s="29" t="str">
        <f t="shared" si="515"/>
        <v/>
      </c>
      <c r="P2389" s="29" t="str">
        <f t="shared" si="516"/>
        <v/>
      </c>
      <c r="Q2389" s="29" t="str">
        <f t="shared" si="517"/>
        <v/>
      </c>
      <c r="R2389" s="29" t="str">
        <f t="shared" si="518"/>
        <v/>
      </c>
      <c r="S2389" s="29" t="str">
        <f t="shared" si="519"/>
        <v/>
      </c>
      <c r="T2389" s="29" t="str">
        <f t="shared" si="520"/>
        <v/>
      </c>
      <c r="U2389" s="29"/>
      <c r="V2389" s="29"/>
      <c r="W2389" s="38" t="s">
        <v>3788</v>
      </c>
      <c r="X2389" s="29" t="s">
        <v>35</v>
      </c>
      <c r="Y2389" s="146">
        <v>17278</v>
      </c>
      <c r="Z2389" s="33">
        <v>19006</v>
      </c>
      <c r="AA2389" s="34">
        <f t="shared" si="510"/>
        <v>0.1</v>
      </c>
      <c r="AB2389" s="33" t="str">
        <f t="shared" si="508"/>
        <v>По запросу</v>
      </c>
      <c r="AC2389" s="34">
        <f t="shared" si="511"/>
        <v>0.10001157772917184</v>
      </c>
      <c r="AD2389" s="145">
        <f t="shared" si="509"/>
        <v>15838.333000000001</v>
      </c>
      <c r="AE2389" s="105">
        <v>14398.333000000001</v>
      </c>
      <c r="AF2389" s="34" t="e">
        <v>#N/A</v>
      </c>
      <c r="AG2389" s="34" t="e">
        <v>#N/A</v>
      </c>
      <c r="AH2389" s="34" t="e">
        <v>#N/A</v>
      </c>
      <c r="AI2389" s="29">
        <v>4</v>
      </c>
      <c r="AJ2389" s="29">
        <v>7.3999999999999996E-2</v>
      </c>
      <c r="AK2389" s="29">
        <v>0</v>
      </c>
      <c r="AL2389" s="29">
        <v>0</v>
      </c>
      <c r="AM2389" s="29" t="s">
        <v>27</v>
      </c>
      <c r="AN2389" s="44" t="s">
        <v>27</v>
      </c>
      <c r="AO2389" s="29" t="s">
        <v>27</v>
      </c>
      <c r="AP2389" s="29">
        <v>1</v>
      </c>
      <c r="AQ2389" s="29" t="s">
        <v>33</v>
      </c>
      <c r="AR2389" s="29" t="s">
        <v>33</v>
      </c>
      <c r="AS2389" s="29" t="s">
        <v>33</v>
      </c>
      <c r="AT2389" s="29"/>
      <c r="AU2389" s="144"/>
      <c r="AV2389" s="36" t="s">
        <v>28</v>
      </c>
      <c r="AW2389" s="102" t="s">
        <v>33</v>
      </c>
      <c r="AX2389" s="129" t="s">
        <v>33</v>
      </c>
      <c r="AY2389" s="106" t="e">
        <v>#N/A</v>
      </c>
      <c r="BD2389" t="s">
        <v>4569</v>
      </c>
      <c r="BE2389" t="e">
        <v>#N/A</v>
      </c>
      <c r="BF2389" t="e">
        <v>#N/A</v>
      </c>
      <c r="BH2389" t="str">
        <f t="shared" si="512"/>
        <v/>
      </c>
      <c r="BJ2389" t="e">
        <f t="shared" si="513"/>
        <v>#VALUE!</v>
      </c>
      <c r="BK2389" s="130" t="s">
        <v>5302</v>
      </c>
      <c r="BL2389" s="130" t="e">
        <v>#VALUE!</v>
      </c>
      <c r="BM2389" s="131" t="s">
        <v>33</v>
      </c>
      <c r="BN2389" s="131" t="e">
        <v>#VALUE!</v>
      </c>
      <c r="BO2389" t="e">
        <v>#N/A</v>
      </c>
      <c r="BP2389">
        <v>0</v>
      </c>
    </row>
    <row r="2390" spans="1:68" ht="25.2" x14ac:dyDescent="0.3">
      <c r="A2390" s="59"/>
      <c r="B2390" s="47">
        <v>2040</v>
      </c>
      <c r="C2390" s="45">
        <v>1061027</v>
      </c>
      <c r="D2390" s="44"/>
      <c r="E2390" s="44"/>
      <c r="F2390" s="31" t="s">
        <v>5251</v>
      </c>
      <c r="G2390" s="29" t="s">
        <v>61</v>
      </c>
      <c r="H2390" s="70" t="s">
        <v>69</v>
      </c>
      <c r="I2390" s="148" t="s">
        <v>32</v>
      </c>
      <c r="J2390" s="147" t="s">
        <v>33</v>
      </c>
      <c r="K2390" s="148" t="e">
        <v>#N/A</v>
      </c>
      <c r="L2390" s="148" t="s">
        <v>32</v>
      </c>
      <c r="M2390" s="147" t="s">
        <v>33</v>
      </c>
      <c r="N2390" s="29" t="str">
        <f t="shared" si="514"/>
        <v/>
      </c>
      <c r="O2390" s="29" t="str">
        <f t="shared" si="515"/>
        <v/>
      </c>
      <c r="P2390" s="29" t="str">
        <f t="shared" si="516"/>
        <v/>
      </c>
      <c r="Q2390" s="29" t="str">
        <f t="shared" si="517"/>
        <v/>
      </c>
      <c r="R2390" s="29" t="str">
        <f t="shared" si="518"/>
        <v/>
      </c>
      <c r="S2390" s="29" t="str">
        <f t="shared" si="519"/>
        <v/>
      </c>
      <c r="T2390" s="29" t="str">
        <f t="shared" si="520"/>
        <v/>
      </c>
      <c r="U2390" s="29"/>
      <c r="V2390" s="29"/>
      <c r="W2390" s="38" t="s">
        <v>3788</v>
      </c>
      <c r="X2390" s="29" t="s">
        <v>35</v>
      </c>
      <c r="Y2390" s="146">
        <v>20535</v>
      </c>
      <c r="Z2390" s="33">
        <v>22589</v>
      </c>
      <c r="AA2390" s="34">
        <f t="shared" si="510"/>
        <v>0.1</v>
      </c>
      <c r="AB2390" s="33" t="str">
        <f t="shared" si="508"/>
        <v>По запросу</v>
      </c>
      <c r="AC2390" s="34">
        <f t="shared" si="511"/>
        <v>0.1000243681519358</v>
      </c>
      <c r="AD2390" s="145">
        <f t="shared" si="509"/>
        <v>18824.167000000001</v>
      </c>
      <c r="AE2390" s="105">
        <v>17112.5</v>
      </c>
      <c r="AF2390" s="34" t="e">
        <v>#N/A</v>
      </c>
      <c r="AG2390" s="34" t="e">
        <v>#N/A</v>
      </c>
      <c r="AH2390" s="34" t="e">
        <v>#N/A</v>
      </c>
      <c r="AI2390" s="29">
        <v>5.9</v>
      </c>
      <c r="AJ2390" s="29">
        <v>7.3999999999999996E-2</v>
      </c>
      <c r="AK2390" s="29">
        <v>0</v>
      </c>
      <c r="AL2390" s="29">
        <v>0</v>
      </c>
      <c r="AM2390" s="29" t="s">
        <v>27</v>
      </c>
      <c r="AN2390" s="44" t="s">
        <v>27</v>
      </c>
      <c r="AO2390" s="29" t="s">
        <v>27</v>
      </c>
      <c r="AP2390" s="29">
        <v>1</v>
      </c>
      <c r="AQ2390" s="29" t="s">
        <v>33</v>
      </c>
      <c r="AR2390" s="29" t="s">
        <v>33</v>
      </c>
      <c r="AS2390" s="29" t="s">
        <v>33</v>
      </c>
      <c r="AT2390" s="29"/>
      <c r="AU2390" s="144"/>
      <c r="AV2390" s="36" t="s">
        <v>28</v>
      </c>
      <c r="AW2390" s="102" t="s">
        <v>33</v>
      </c>
      <c r="AX2390" s="129" t="s">
        <v>33</v>
      </c>
      <c r="AY2390" s="106" t="e">
        <v>#N/A</v>
      </c>
      <c r="BD2390" t="s">
        <v>4570</v>
      </c>
      <c r="BE2390" t="e">
        <v>#N/A</v>
      </c>
      <c r="BF2390" t="e">
        <v>#N/A</v>
      </c>
      <c r="BH2390" t="str">
        <f t="shared" si="512"/>
        <v/>
      </c>
      <c r="BJ2390" t="e">
        <f t="shared" si="513"/>
        <v>#VALUE!</v>
      </c>
      <c r="BK2390" s="130" t="s">
        <v>5302</v>
      </c>
      <c r="BL2390" s="130" t="e">
        <v>#VALUE!</v>
      </c>
      <c r="BM2390" s="131" t="s">
        <v>33</v>
      </c>
      <c r="BN2390" s="131" t="e">
        <v>#VALUE!</v>
      </c>
      <c r="BO2390" t="e">
        <v>#N/A</v>
      </c>
      <c r="BP2390">
        <v>0</v>
      </c>
    </row>
    <row r="2391" spans="1:68" ht="25.2" x14ac:dyDescent="0.3">
      <c r="A2391" s="59"/>
      <c r="B2391" s="47">
        <v>2041</v>
      </c>
      <c r="C2391" s="45">
        <v>1018117</v>
      </c>
      <c r="D2391" s="29"/>
      <c r="E2391" s="166" t="s">
        <v>3858</v>
      </c>
      <c r="F2391" s="48" t="s">
        <v>5223</v>
      </c>
      <c r="G2391" s="29" t="s">
        <v>31</v>
      </c>
      <c r="H2391" s="70" t="s">
        <v>59</v>
      </c>
      <c r="I2391" s="148" t="s">
        <v>32</v>
      </c>
      <c r="J2391" s="147" t="s">
        <v>33</v>
      </c>
      <c r="K2391" s="148">
        <v>0</v>
      </c>
      <c r="L2391" s="148" t="s">
        <v>32</v>
      </c>
      <c r="M2391" s="147" t="s">
        <v>33</v>
      </c>
      <c r="N2391" s="29" t="str">
        <f t="shared" si="514"/>
        <v/>
      </c>
      <c r="O2391" s="29" t="str">
        <f t="shared" si="515"/>
        <v/>
      </c>
      <c r="P2391" s="29" t="str">
        <f t="shared" si="516"/>
        <v/>
      </c>
      <c r="Q2391" s="29">
        <f t="shared" si="517"/>
        <v>1136709</v>
      </c>
      <c r="R2391" s="29" t="str">
        <f t="shared" si="518"/>
        <v/>
      </c>
      <c r="S2391" s="29" t="str">
        <f t="shared" si="519"/>
        <v/>
      </c>
      <c r="T2391" s="29">
        <f t="shared" si="520"/>
        <v>1136709</v>
      </c>
      <c r="U2391" s="29">
        <v>1136709</v>
      </c>
      <c r="V2391" s="29"/>
      <c r="W2391" s="38" t="s">
        <v>1615</v>
      </c>
      <c r="X2391" s="37" t="s">
        <v>35</v>
      </c>
      <c r="Y2391" s="146">
        <v>4298</v>
      </c>
      <c r="Z2391" s="33">
        <v>5502</v>
      </c>
      <c r="AA2391" s="34">
        <f t="shared" si="510"/>
        <v>0.28000000000000003</v>
      </c>
      <c r="AB2391" s="33">
        <f t="shared" si="508"/>
        <v>5502</v>
      </c>
      <c r="AC2391" s="34">
        <f t="shared" si="511"/>
        <v>0.28013017402231982</v>
      </c>
      <c r="AD2391" s="145">
        <f t="shared" si="509"/>
        <v>4585</v>
      </c>
      <c r="AE2391" s="105">
        <v>3581.6669999999999</v>
      </c>
      <c r="AF2391" s="34" t="s">
        <v>36</v>
      </c>
      <c r="AG2391" s="34" t="s">
        <v>73</v>
      </c>
      <c r="AH2391" s="34" t="s">
        <v>36</v>
      </c>
      <c r="AI2391" s="29">
        <v>1.24</v>
      </c>
      <c r="AJ2391" s="29">
        <v>3.6299999999999999E-2</v>
      </c>
      <c r="AK2391" s="29">
        <v>0</v>
      </c>
      <c r="AL2391" s="29">
        <v>0</v>
      </c>
      <c r="AM2391" s="29" t="s">
        <v>28</v>
      </c>
      <c r="AN2391" s="158" t="s">
        <v>28</v>
      </c>
      <c r="AO2391" s="29" t="s">
        <v>28</v>
      </c>
      <c r="AP2391" s="29">
        <v>1</v>
      </c>
      <c r="AQ2391" s="29">
        <v>1500</v>
      </c>
      <c r="AR2391" s="29">
        <v>2200</v>
      </c>
      <c r="AS2391" s="29">
        <v>2200</v>
      </c>
      <c r="AT2391" s="29">
        <v>1.24</v>
      </c>
      <c r="AU2391" s="144">
        <v>7.26</v>
      </c>
      <c r="AV2391" s="36" t="s">
        <v>28</v>
      </c>
      <c r="AW2391" s="102" t="s">
        <v>33</v>
      </c>
      <c r="AX2391" s="129" t="s">
        <v>33</v>
      </c>
      <c r="AY2391" s="106">
        <v>2070</v>
      </c>
      <c r="BD2391" t="s">
        <v>4340</v>
      </c>
      <c r="BE2391" t="s">
        <v>4338</v>
      </c>
      <c r="BF2391" t="s">
        <v>4740</v>
      </c>
      <c r="BH2391" t="str">
        <f t="shared" si="512"/>
        <v/>
      </c>
      <c r="BJ2391" t="str">
        <f t="shared" si="513"/>
        <v>OK</v>
      </c>
      <c r="BK2391" s="130">
        <v>5502</v>
      </c>
      <c r="BL2391" s="130" t="s">
        <v>37</v>
      </c>
      <c r="BM2391" s="131" t="s">
        <v>33</v>
      </c>
      <c r="BN2391" s="131" t="e">
        <v>#VALUE!</v>
      </c>
      <c r="BO2391">
        <v>5502</v>
      </c>
      <c r="BP2391">
        <v>0</v>
      </c>
    </row>
    <row r="2392" spans="1:68" ht="37.799999999999997" x14ac:dyDescent="0.3">
      <c r="A2392" s="59"/>
      <c r="B2392" s="47">
        <v>2042</v>
      </c>
      <c r="C2392" s="45">
        <v>1018118</v>
      </c>
      <c r="D2392" s="63" t="s">
        <v>33</v>
      </c>
      <c r="E2392" s="166" t="s">
        <v>1648</v>
      </c>
      <c r="F2392" s="31" t="s">
        <v>5224</v>
      </c>
      <c r="G2392" s="29" t="s">
        <v>47</v>
      </c>
      <c r="H2392" s="70" t="s">
        <v>62</v>
      </c>
      <c r="I2392" s="148" t="s">
        <v>32</v>
      </c>
      <c r="J2392" s="147" t="s">
        <v>33</v>
      </c>
      <c r="K2392" s="148">
        <v>0</v>
      </c>
      <c r="L2392" s="148" t="s">
        <v>32</v>
      </c>
      <c r="M2392" s="147">
        <v>42410</v>
      </c>
      <c r="N2392" s="29" t="str">
        <f t="shared" si="514"/>
        <v/>
      </c>
      <c r="O2392" s="29" t="str">
        <f t="shared" si="515"/>
        <v/>
      </c>
      <c r="P2392" s="29" t="str">
        <f t="shared" si="516"/>
        <v/>
      </c>
      <c r="Q2392" s="29">
        <f t="shared" si="517"/>
        <v>1136710</v>
      </c>
      <c r="R2392" s="29" t="str">
        <f t="shared" si="518"/>
        <v/>
      </c>
      <c r="S2392" s="29" t="str">
        <f t="shared" si="519"/>
        <v/>
      </c>
      <c r="T2392" s="29">
        <f t="shared" si="520"/>
        <v>1136710</v>
      </c>
      <c r="U2392" s="29">
        <v>1136710</v>
      </c>
      <c r="V2392" s="29"/>
      <c r="W2392" s="38" t="s">
        <v>1615</v>
      </c>
      <c r="X2392" s="29" t="s">
        <v>35</v>
      </c>
      <c r="Y2392" s="146">
        <v>4685</v>
      </c>
      <c r="Z2392" s="33">
        <v>5997</v>
      </c>
      <c r="AA2392" s="34">
        <f t="shared" si="510"/>
        <v>0.28000000000000003</v>
      </c>
      <c r="AB2392" s="33">
        <f t="shared" si="508"/>
        <v>5997</v>
      </c>
      <c r="AC2392" s="34">
        <f t="shared" si="511"/>
        <v>0.2800425801457776</v>
      </c>
      <c r="AD2392" s="145">
        <f t="shared" si="509"/>
        <v>4997.5</v>
      </c>
      <c r="AE2392" s="105">
        <v>3904.1669999999999</v>
      </c>
      <c r="AF2392" s="34" t="s">
        <v>36</v>
      </c>
      <c r="AG2392" s="34" t="s">
        <v>36</v>
      </c>
      <c r="AH2392" s="34" t="s">
        <v>36</v>
      </c>
      <c r="AI2392" s="29">
        <v>1.42</v>
      </c>
      <c r="AJ2392" s="29">
        <v>3.6299999999999999E-2</v>
      </c>
      <c r="AK2392" s="29">
        <v>108</v>
      </c>
      <c r="AL2392" s="29">
        <v>0</v>
      </c>
      <c r="AM2392" s="29" t="s">
        <v>28</v>
      </c>
      <c r="AN2392" s="158" t="s">
        <v>28</v>
      </c>
      <c r="AO2392" s="29" t="s">
        <v>28</v>
      </c>
      <c r="AP2392" s="29">
        <v>1</v>
      </c>
      <c r="AQ2392" s="29">
        <v>1500</v>
      </c>
      <c r="AR2392" s="29">
        <v>2200</v>
      </c>
      <c r="AS2392" s="29">
        <v>2200</v>
      </c>
      <c r="AT2392" s="29">
        <v>1.42</v>
      </c>
      <c r="AU2392" s="144">
        <v>7.26</v>
      </c>
      <c r="AV2392" s="36" t="s">
        <v>28</v>
      </c>
      <c r="AW2392" s="102" t="s">
        <v>33</v>
      </c>
      <c r="AX2392" s="129" t="s">
        <v>33</v>
      </c>
      <c r="AY2392" s="106">
        <v>7373</v>
      </c>
      <c r="BD2392" t="s">
        <v>4569</v>
      </c>
      <c r="BE2392" t="s">
        <v>4338</v>
      </c>
      <c r="BF2392" t="s">
        <v>4739</v>
      </c>
      <c r="BH2392" t="str">
        <f t="shared" si="512"/>
        <v>AV</v>
      </c>
      <c r="BJ2392" t="str">
        <f t="shared" si="513"/>
        <v>OK</v>
      </c>
      <c r="BK2392" s="130">
        <v>5997</v>
      </c>
      <c r="BL2392" s="130" t="s">
        <v>37</v>
      </c>
      <c r="BM2392" s="131" t="s">
        <v>33</v>
      </c>
      <c r="BN2392" s="131" t="e">
        <v>#VALUE!</v>
      </c>
      <c r="BO2392">
        <v>5997</v>
      </c>
      <c r="BP2392">
        <v>207</v>
      </c>
    </row>
    <row r="2393" spans="1:68" ht="37.799999999999997" x14ac:dyDescent="0.3">
      <c r="A2393" s="59"/>
      <c r="B2393" s="47">
        <v>2043</v>
      </c>
      <c r="C2393" s="45">
        <v>1018119</v>
      </c>
      <c r="D2393" s="63" t="s">
        <v>33</v>
      </c>
      <c r="E2393" s="166" t="s">
        <v>1649</v>
      </c>
      <c r="F2393" s="31" t="s">
        <v>5225</v>
      </c>
      <c r="G2393" s="37" t="s">
        <v>31</v>
      </c>
      <c r="H2393" s="70" t="s">
        <v>62</v>
      </c>
      <c r="I2393" s="148" t="s">
        <v>32</v>
      </c>
      <c r="J2393" s="147" t="s">
        <v>33</v>
      </c>
      <c r="K2393" s="148">
        <v>0</v>
      </c>
      <c r="L2393" s="148" t="s">
        <v>32</v>
      </c>
      <c r="M2393" s="147">
        <v>42605</v>
      </c>
      <c r="N2393" s="29" t="str">
        <f t="shared" si="514"/>
        <v/>
      </c>
      <c r="O2393" s="29" t="str">
        <f t="shared" si="515"/>
        <v/>
      </c>
      <c r="P2393" s="29" t="str">
        <f t="shared" si="516"/>
        <v/>
      </c>
      <c r="Q2393" s="29">
        <f t="shared" si="517"/>
        <v>1136711</v>
      </c>
      <c r="R2393" s="29" t="str">
        <f t="shared" si="518"/>
        <v/>
      </c>
      <c r="S2393" s="29" t="str">
        <f t="shared" si="519"/>
        <v/>
      </c>
      <c r="T2393" s="29">
        <f t="shared" si="520"/>
        <v>1136711</v>
      </c>
      <c r="U2393" s="29">
        <v>1136711</v>
      </c>
      <c r="V2393" s="29"/>
      <c r="W2393" s="38" t="s">
        <v>1615</v>
      </c>
      <c r="X2393" s="29" t="s">
        <v>35</v>
      </c>
      <c r="Y2393" s="146">
        <v>7329</v>
      </c>
      <c r="Z2393" s="33">
        <v>9381</v>
      </c>
      <c r="AA2393" s="34">
        <f t="shared" si="510"/>
        <v>0.28000000000000003</v>
      </c>
      <c r="AB2393" s="33">
        <f t="shared" si="508"/>
        <v>9381</v>
      </c>
      <c r="AC2393" s="34">
        <f t="shared" si="511"/>
        <v>0.27998362668849774</v>
      </c>
      <c r="AD2393" s="145">
        <f t="shared" si="509"/>
        <v>7817.5</v>
      </c>
      <c r="AE2393" s="105">
        <v>6107.5</v>
      </c>
      <c r="AF2393" s="34" t="s">
        <v>36</v>
      </c>
      <c r="AG2393" s="34" t="s">
        <v>36</v>
      </c>
      <c r="AH2393" s="34" t="s">
        <v>36</v>
      </c>
      <c r="AI2393" s="29">
        <v>2.2000000000000002</v>
      </c>
      <c r="AJ2393" s="29">
        <v>5.1839999999999997E-2</v>
      </c>
      <c r="AK2393" s="29">
        <v>10</v>
      </c>
      <c r="AL2393" s="29">
        <v>0</v>
      </c>
      <c r="AM2393" s="29" t="s">
        <v>28</v>
      </c>
      <c r="AN2393" s="158" t="s">
        <v>28</v>
      </c>
      <c r="AO2393" s="29" t="s">
        <v>28</v>
      </c>
      <c r="AP2393" s="29">
        <v>1</v>
      </c>
      <c r="AQ2393" s="29">
        <v>1800</v>
      </c>
      <c r="AR2393" s="29">
        <v>2400</v>
      </c>
      <c r="AS2393" s="29">
        <v>2400</v>
      </c>
      <c r="AT2393" s="29">
        <v>2.2000000000000002</v>
      </c>
      <c r="AU2393" s="144">
        <v>10.368</v>
      </c>
      <c r="AV2393" s="36" t="s">
        <v>28</v>
      </c>
      <c r="AW2393" s="102" t="s">
        <v>33</v>
      </c>
      <c r="AX2393" s="129" t="s">
        <v>33</v>
      </c>
      <c r="AY2393" s="106">
        <v>2321</v>
      </c>
      <c r="BD2393" t="s">
        <v>4569</v>
      </c>
      <c r="BE2393" t="s">
        <v>4338</v>
      </c>
      <c r="BF2393" t="s">
        <v>4739</v>
      </c>
      <c r="BH2393" t="str">
        <f t="shared" si="512"/>
        <v>AV</v>
      </c>
      <c r="BJ2393" t="str">
        <f t="shared" si="513"/>
        <v>OK</v>
      </c>
      <c r="BK2393" s="130">
        <v>9381</v>
      </c>
      <c r="BL2393" s="130" t="s">
        <v>37</v>
      </c>
      <c r="BM2393" s="131" t="s">
        <v>33</v>
      </c>
      <c r="BN2393" s="131" t="e">
        <v>#VALUE!</v>
      </c>
      <c r="BO2393">
        <v>9381</v>
      </c>
      <c r="BP2393">
        <v>0</v>
      </c>
    </row>
    <row r="2394" spans="1:68" ht="25.2" x14ac:dyDescent="0.3">
      <c r="A2394" s="59"/>
      <c r="B2394" s="47">
        <v>2044</v>
      </c>
      <c r="C2394" s="45">
        <v>1018120</v>
      </c>
      <c r="D2394" s="63" t="s">
        <v>33</v>
      </c>
      <c r="E2394" s="166" t="s">
        <v>1650</v>
      </c>
      <c r="F2394" s="31" t="s">
        <v>5226</v>
      </c>
      <c r="G2394" s="29" t="s">
        <v>31</v>
      </c>
      <c r="H2394" s="70" t="s">
        <v>59</v>
      </c>
      <c r="I2394" s="148" t="s">
        <v>32</v>
      </c>
      <c r="J2394" s="147" t="s">
        <v>33</v>
      </c>
      <c r="K2394" s="148">
        <v>0</v>
      </c>
      <c r="L2394" s="148" t="s">
        <v>32</v>
      </c>
      <c r="M2394" s="147" t="s">
        <v>33</v>
      </c>
      <c r="N2394" s="29" t="str">
        <f t="shared" si="514"/>
        <v/>
      </c>
      <c r="O2394" s="29" t="str">
        <f t="shared" si="515"/>
        <v/>
      </c>
      <c r="P2394" s="29" t="str">
        <f t="shared" si="516"/>
        <v/>
      </c>
      <c r="Q2394" s="29">
        <f t="shared" si="517"/>
        <v>1136712</v>
      </c>
      <c r="R2394" s="29" t="str">
        <f t="shared" si="518"/>
        <v/>
      </c>
      <c r="S2394" s="29" t="str">
        <f t="shared" si="519"/>
        <v/>
      </c>
      <c r="T2394" s="29">
        <f t="shared" si="520"/>
        <v>1136712</v>
      </c>
      <c r="U2394" s="29">
        <v>1136712</v>
      </c>
      <c r="V2394" s="29"/>
      <c r="W2394" s="38" t="s">
        <v>3788</v>
      </c>
      <c r="X2394" s="29" t="s">
        <v>35</v>
      </c>
      <c r="Y2394" s="146">
        <v>9240</v>
      </c>
      <c r="Z2394" s="33">
        <v>11827</v>
      </c>
      <c r="AA2394" s="34">
        <f t="shared" si="510"/>
        <v>0.28000000000000003</v>
      </c>
      <c r="AB2394" s="33" t="str">
        <f t="shared" si="508"/>
        <v>По запросу</v>
      </c>
      <c r="AC2394" s="34">
        <f t="shared" si="511"/>
        <v>0.27997831168831178</v>
      </c>
      <c r="AD2394" s="145">
        <f t="shared" si="509"/>
        <v>9855.8330000000005</v>
      </c>
      <c r="AE2394" s="105">
        <v>7700</v>
      </c>
      <c r="AF2394" s="34" t="s">
        <v>36</v>
      </c>
      <c r="AG2394" s="34" t="s">
        <v>36</v>
      </c>
      <c r="AH2394" s="34" t="s">
        <v>36</v>
      </c>
      <c r="AI2394" s="29">
        <v>2.54</v>
      </c>
      <c r="AJ2394" s="29">
        <v>5.1839999999999997E-2</v>
      </c>
      <c r="AK2394" s="29">
        <v>0</v>
      </c>
      <c r="AL2394" s="29">
        <v>0</v>
      </c>
      <c r="AM2394" s="29" t="s">
        <v>28</v>
      </c>
      <c r="AN2394" s="158" t="s">
        <v>28</v>
      </c>
      <c r="AO2394" s="29" t="s">
        <v>28</v>
      </c>
      <c r="AP2394" s="29">
        <v>1</v>
      </c>
      <c r="AQ2394" s="29">
        <v>1800</v>
      </c>
      <c r="AR2394" s="29">
        <v>2400</v>
      </c>
      <c r="AS2394" s="29">
        <v>2400</v>
      </c>
      <c r="AT2394" s="29">
        <v>2.54</v>
      </c>
      <c r="AU2394" s="144">
        <v>10.368</v>
      </c>
      <c r="AV2394" s="36" t="s">
        <v>28</v>
      </c>
      <c r="AW2394" s="102" t="s">
        <v>33</v>
      </c>
      <c r="AX2394" s="129" t="s">
        <v>33</v>
      </c>
      <c r="AY2394" s="106">
        <v>2900</v>
      </c>
      <c r="BD2394" t="s">
        <v>4569</v>
      </c>
      <c r="BE2394" t="s">
        <v>4337</v>
      </c>
      <c r="BF2394" t="s">
        <v>4739</v>
      </c>
      <c r="BH2394" t="str">
        <f t="shared" si="512"/>
        <v/>
      </c>
      <c r="BJ2394" t="e">
        <f t="shared" si="513"/>
        <v>#VALUE!</v>
      </c>
      <c r="BK2394" s="130" t="s">
        <v>5289</v>
      </c>
      <c r="BL2394" s="130" t="e">
        <v>#VALUE!</v>
      </c>
      <c r="BM2394" s="131" t="s">
        <v>33</v>
      </c>
      <c r="BN2394" s="131" t="e">
        <v>#VALUE!</v>
      </c>
      <c r="BO2394" t="s">
        <v>5289</v>
      </c>
      <c r="BP2394">
        <v>0</v>
      </c>
    </row>
    <row r="2395" spans="1:68" ht="37.799999999999997" x14ac:dyDescent="0.3">
      <c r="A2395" s="59"/>
      <c r="B2395" s="47">
        <v>2045</v>
      </c>
      <c r="C2395" s="45">
        <v>1018121</v>
      </c>
      <c r="D2395" s="63" t="s">
        <v>33</v>
      </c>
      <c r="E2395" s="166" t="s">
        <v>1651</v>
      </c>
      <c r="F2395" s="31" t="s">
        <v>5255</v>
      </c>
      <c r="G2395" s="29" t="s">
        <v>31</v>
      </c>
      <c r="H2395" s="70" t="s">
        <v>62</v>
      </c>
      <c r="I2395" s="148" t="s">
        <v>32</v>
      </c>
      <c r="J2395" s="147" t="s">
        <v>33</v>
      </c>
      <c r="K2395" s="148">
        <v>0</v>
      </c>
      <c r="L2395" s="148" t="s">
        <v>32</v>
      </c>
      <c r="M2395" s="147">
        <v>42149</v>
      </c>
      <c r="N2395" s="29" t="str">
        <f t="shared" si="514"/>
        <v/>
      </c>
      <c r="O2395" s="29" t="str">
        <f t="shared" si="515"/>
        <v/>
      </c>
      <c r="P2395" s="29" t="str">
        <f t="shared" si="516"/>
        <v/>
      </c>
      <c r="Q2395" s="29">
        <f t="shared" si="517"/>
        <v>1136713</v>
      </c>
      <c r="R2395" s="29" t="str">
        <f t="shared" si="518"/>
        <v/>
      </c>
      <c r="S2395" s="29" t="str">
        <f t="shared" si="519"/>
        <v/>
      </c>
      <c r="T2395" s="29">
        <f t="shared" si="520"/>
        <v>1136713</v>
      </c>
      <c r="U2395" s="29">
        <v>1136713</v>
      </c>
      <c r="V2395" s="29"/>
      <c r="W2395" s="38" t="s">
        <v>3788</v>
      </c>
      <c r="X2395" s="29" t="s">
        <v>35</v>
      </c>
      <c r="Y2395" s="146">
        <v>10932</v>
      </c>
      <c r="Z2395" s="33">
        <v>13993</v>
      </c>
      <c r="AA2395" s="34">
        <f t="shared" si="510"/>
        <v>0.28000000000000003</v>
      </c>
      <c r="AB2395" s="33" t="str">
        <f t="shared" si="508"/>
        <v>По запросу</v>
      </c>
      <c r="AC2395" s="34">
        <f t="shared" si="511"/>
        <v>0.28000362239297483</v>
      </c>
      <c r="AD2395" s="145">
        <f t="shared" si="509"/>
        <v>11660.833000000001</v>
      </c>
      <c r="AE2395" s="105">
        <v>9110</v>
      </c>
      <c r="AF2395" s="34" t="s">
        <v>36</v>
      </c>
      <c r="AG2395" s="34" t="s">
        <v>36</v>
      </c>
      <c r="AH2395" s="34" t="s">
        <v>36</v>
      </c>
      <c r="AI2395" s="29">
        <v>3</v>
      </c>
      <c r="AJ2395" s="29">
        <v>5.1839999999999997E-2</v>
      </c>
      <c r="AK2395" s="29">
        <v>136</v>
      </c>
      <c r="AL2395" s="29">
        <v>0</v>
      </c>
      <c r="AM2395" s="29" t="s">
        <v>28</v>
      </c>
      <c r="AN2395" s="158" t="s">
        <v>28</v>
      </c>
      <c r="AO2395" s="29" t="s">
        <v>28</v>
      </c>
      <c r="AP2395" s="29">
        <v>1</v>
      </c>
      <c r="AQ2395" s="29">
        <v>1800</v>
      </c>
      <c r="AR2395" s="29">
        <v>2400</v>
      </c>
      <c r="AS2395" s="29">
        <v>2400</v>
      </c>
      <c r="AT2395" s="29">
        <v>3</v>
      </c>
      <c r="AU2395" s="144">
        <v>10.368</v>
      </c>
      <c r="AV2395" s="36" t="s">
        <v>28</v>
      </c>
      <c r="AW2395" s="102" t="s">
        <v>33</v>
      </c>
      <c r="AX2395" s="129" t="s">
        <v>33</v>
      </c>
      <c r="AY2395" s="106">
        <v>4822</v>
      </c>
      <c r="BD2395" t="s">
        <v>4569</v>
      </c>
      <c r="BE2395" t="s">
        <v>4368</v>
      </c>
      <c r="BF2395" t="s">
        <v>4739</v>
      </c>
      <c r="BH2395" t="str">
        <f t="shared" si="512"/>
        <v>AV</v>
      </c>
      <c r="BJ2395" t="e">
        <f t="shared" si="513"/>
        <v>#VALUE!</v>
      </c>
      <c r="BK2395" s="130" t="s">
        <v>5289</v>
      </c>
      <c r="BL2395" s="130" t="e">
        <v>#VALUE!</v>
      </c>
      <c r="BM2395" s="131" t="s">
        <v>33</v>
      </c>
      <c r="BN2395" s="131" t="e">
        <v>#VALUE!</v>
      </c>
      <c r="BO2395" t="s">
        <v>5289</v>
      </c>
      <c r="BP2395">
        <v>0</v>
      </c>
    </row>
    <row r="2396" spans="1:68" ht="37.799999999999997" x14ac:dyDescent="0.3">
      <c r="A2396" s="59"/>
      <c r="B2396" s="47">
        <v>2046</v>
      </c>
      <c r="C2396" s="45">
        <v>1018122</v>
      </c>
      <c r="D2396" s="63" t="s">
        <v>33</v>
      </c>
      <c r="E2396" s="63"/>
      <c r="F2396" s="39" t="s">
        <v>5247</v>
      </c>
      <c r="G2396" s="29" t="s">
        <v>39</v>
      </c>
      <c r="H2396" s="70" t="s">
        <v>62</v>
      </c>
      <c r="I2396" s="148" t="s">
        <v>32</v>
      </c>
      <c r="J2396" s="147" t="s">
        <v>4037</v>
      </c>
      <c r="K2396" s="148" t="e">
        <v>#N/A</v>
      </c>
      <c r="L2396" s="148" t="s">
        <v>4009</v>
      </c>
      <c r="M2396" s="147" t="s">
        <v>33</v>
      </c>
      <c r="N2396" s="29" t="str">
        <f t="shared" si="514"/>
        <v/>
      </c>
      <c r="O2396" s="29" t="str">
        <f t="shared" si="515"/>
        <v/>
      </c>
      <c r="P2396" s="29" t="str">
        <f t="shared" si="516"/>
        <v/>
      </c>
      <c r="Q2396" s="29">
        <f t="shared" si="517"/>
        <v>1136714</v>
      </c>
      <c r="R2396" s="29" t="str">
        <f t="shared" si="518"/>
        <v/>
      </c>
      <c r="S2396" s="29" t="str">
        <f t="shared" si="519"/>
        <v/>
      </c>
      <c r="T2396" s="29">
        <f t="shared" si="520"/>
        <v>1136714</v>
      </c>
      <c r="U2396" s="29">
        <v>1136714</v>
      </c>
      <c r="V2396" s="29"/>
      <c r="W2396" s="38" t="s">
        <v>3788</v>
      </c>
      <c r="X2396" s="29" t="s">
        <v>35</v>
      </c>
      <c r="Y2396" s="146">
        <v>14888</v>
      </c>
      <c r="Z2396" s="33">
        <v>19057</v>
      </c>
      <c r="AA2396" s="34">
        <f t="shared" si="510"/>
        <v>0.28000000000000003</v>
      </c>
      <c r="AB2396" s="33" t="str">
        <f t="shared" si="508"/>
        <v>По запросу</v>
      </c>
      <c r="AC2396" s="34">
        <f t="shared" si="511"/>
        <v>0.280024119290056</v>
      </c>
      <c r="AD2396" s="145">
        <f t="shared" si="509"/>
        <v>15880.833000000001</v>
      </c>
      <c r="AE2396" s="105">
        <v>12406.666999999999</v>
      </c>
      <c r="AF2396" s="34" t="s">
        <v>70</v>
      </c>
      <c r="AG2396" s="34" t="s">
        <v>73</v>
      </c>
      <c r="AH2396" s="34" t="s">
        <v>70</v>
      </c>
      <c r="AI2396" s="29">
        <v>4.3419999999999996</v>
      </c>
      <c r="AJ2396" s="29">
        <v>8.5000000000000006E-2</v>
      </c>
      <c r="AK2396" s="29">
        <v>83</v>
      </c>
      <c r="AL2396" s="29">
        <v>0</v>
      </c>
      <c r="AM2396" s="29" t="s">
        <v>28</v>
      </c>
      <c r="AN2396" s="158" t="s">
        <v>28</v>
      </c>
      <c r="AO2396" s="29" t="s">
        <v>28</v>
      </c>
      <c r="AP2396" s="29">
        <v>1</v>
      </c>
      <c r="AQ2396" s="29">
        <v>1400</v>
      </c>
      <c r="AR2396" s="29">
        <v>2400</v>
      </c>
      <c r="AS2396" s="29">
        <v>2400</v>
      </c>
      <c r="AT2396" s="29">
        <v>4.3419999999999996</v>
      </c>
      <c r="AU2396" s="144">
        <v>8.0640000000000001</v>
      </c>
      <c r="AV2396" s="36" t="s">
        <v>28</v>
      </c>
      <c r="AW2396" s="102" t="s">
        <v>33</v>
      </c>
      <c r="AX2396" s="129" t="s">
        <v>33</v>
      </c>
      <c r="AY2396" s="106">
        <v>3349</v>
      </c>
      <c r="BD2396" t="s">
        <v>4569</v>
      </c>
      <c r="BE2396" t="s">
        <v>4337</v>
      </c>
      <c r="BF2396" t="s">
        <v>4739</v>
      </c>
      <c r="BH2396" t="str">
        <f t="shared" si="512"/>
        <v>AV</v>
      </c>
      <c r="BJ2396" t="e">
        <f t="shared" si="513"/>
        <v>#VALUE!</v>
      </c>
      <c r="BK2396" s="130" t="s">
        <v>5289</v>
      </c>
      <c r="BL2396" s="130" t="e">
        <v>#VALUE!</v>
      </c>
      <c r="BM2396" s="131" t="s">
        <v>33</v>
      </c>
      <c r="BN2396" s="131" t="e">
        <v>#VALUE!</v>
      </c>
      <c r="BO2396" t="s">
        <v>5289</v>
      </c>
      <c r="BP2396">
        <v>0</v>
      </c>
    </row>
    <row r="2397" spans="1:68" ht="37.799999999999997" x14ac:dyDescent="0.3">
      <c r="A2397" s="59"/>
      <c r="B2397" s="47">
        <v>2047</v>
      </c>
      <c r="C2397" s="45">
        <v>1018123</v>
      </c>
      <c r="D2397" s="63" t="s">
        <v>33</v>
      </c>
      <c r="E2397" s="63"/>
      <c r="F2397" s="39" t="s">
        <v>5248</v>
      </c>
      <c r="G2397" s="29" t="s">
        <v>47</v>
      </c>
      <c r="H2397" s="70" t="s">
        <v>62</v>
      </c>
      <c r="I2397" s="148" t="s">
        <v>32</v>
      </c>
      <c r="J2397" s="147" t="s">
        <v>4037</v>
      </c>
      <c r="K2397" s="148" t="e">
        <v>#N/A</v>
      </c>
      <c r="L2397" s="148" t="s">
        <v>4010</v>
      </c>
      <c r="M2397" s="147" t="s">
        <v>33</v>
      </c>
      <c r="N2397" s="29" t="str">
        <f t="shared" si="514"/>
        <v/>
      </c>
      <c r="O2397" s="29" t="str">
        <f t="shared" si="515"/>
        <v/>
      </c>
      <c r="P2397" s="29" t="str">
        <f t="shared" si="516"/>
        <v/>
      </c>
      <c r="Q2397" s="29">
        <f t="shared" si="517"/>
        <v>1136715</v>
      </c>
      <c r="R2397" s="29" t="str">
        <f t="shared" si="518"/>
        <v/>
      </c>
      <c r="S2397" s="29" t="str">
        <f t="shared" si="519"/>
        <v/>
      </c>
      <c r="T2397" s="29">
        <f t="shared" si="520"/>
        <v>1136715</v>
      </c>
      <c r="U2397" s="29">
        <v>1136715</v>
      </c>
      <c r="V2397" s="29"/>
      <c r="W2397" s="38" t="s">
        <v>3788</v>
      </c>
      <c r="X2397" s="29" t="s">
        <v>35</v>
      </c>
      <c r="Y2397" s="146">
        <v>16959</v>
      </c>
      <c r="Z2397" s="33">
        <v>21708</v>
      </c>
      <c r="AA2397" s="34">
        <f t="shared" si="510"/>
        <v>0.28000000000000003</v>
      </c>
      <c r="AB2397" s="33" t="str">
        <f t="shared" si="508"/>
        <v>По запросу</v>
      </c>
      <c r="AC2397" s="34">
        <f t="shared" si="511"/>
        <v>0.28002830355563418</v>
      </c>
      <c r="AD2397" s="145">
        <f t="shared" si="509"/>
        <v>18090</v>
      </c>
      <c r="AE2397" s="105">
        <v>14132.5</v>
      </c>
      <c r="AF2397" s="34" t="s">
        <v>70</v>
      </c>
      <c r="AG2397" s="34" t="s">
        <v>73</v>
      </c>
      <c r="AH2397" s="34" t="s">
        <v>70</v>
      </c>
      <c r="AI2397" s="29">
        <v>5.3</v>
      </c>
      <c r="AJ2397" s="29">
        <v>8.5000000000000006E-2</v>
      </c>
      <c r="AK2397" s="29">
        <v>136</v>
      </c>
      <c r="AL2397" s="29">
        <v>0</v>
      </c>
      <c r="AM2397" s="29" t="s">
        <v>28</v>
      </c>
      <c r="AN2397" s="158" t="s">
        <v>28</v>
      </c>
      <c r="AO2397" s="29" t="s">
        <v>28</v>
      </c>
      <c r="AP2397" s="29">
        <v>1</v>
      </c>
      <c r="AQ2397" s="29">
        <v>1400</v>
      </c>
      <c r="AR2397" s="29">
        <v>2400</v>
      </c>
      <c r="AS2397" s="29">
        <v>2400</v>
      </c>
      <c r="AT2397" s="29">
        <v>5.3</v>
      </c>
      <c r="AU2397" s="144">
        <v>8.0640000000000001</v>
      </c>
      <c r="AV2397" s="36" t="s">
        <v>28</v>
      </c>
      <c r="AW2397" s="102" t="s">
        <v>33</v>
      </c>
      <c r="AX2397" s="129" t="s">
        <v>33</v>
      </c>
      <c r="AY2397" s="106">
        <v>4175</v>
      </c>
      <c r="BD2397" t="s">
        <v>4569</v>
      </c>
      <c r="BE2397" t="s">
        <v>4337</v>
      </c>
      <c r="BF2397" t="s">
        <v>4739</v>
      </c>
      <c r="BH2397" t="str">
        <f t="shared" si="512"/>
        <v>AV</v>
      </c>
      <c r="BJ2397" t="e">
        <f t="shared" si="513"/>
        <v>#VALUE!</v>
      </c>
      <c r="BK2397" s="130" t="s">
        <v>5289</v>
      </c>
      <c r="BL2397" s="130" t="e">
        <v>#VALUE!</v>
      </c>
      <c r="BM2397" s="131" t="s">
        <v>33</v>
      </c>
      <c r="BN2397" s="131" t="e">
        <v>#VALUE!</v>
      </c>
      <c r="BO2397" t="s">
        <v>5289</v>
      </c>
      <c r="BP2397">
        <v>0</v>
      </c>
    </row>
    <row r="2398" spans="1:68" ht="37.799999999999997" x14ac:dyDescent="0.3">
      <c r="A2398" s="59"/>
      <c r="B2398" s="47">
        <v>2048</v>
      </c>
      <c r="C2398" s="45">
        <v>1036036</v>
      </c>
      <c r="D2398" s="63" t="s">
        <v>33</v>
      </c>
      <c r="E2398" s="63"/>
      <c r="F2398" s="39" t="s">
        <v>5249</v>
      </c>
      <c r="G2398" s="29" t="s">
        <v>39</v>
      </c>
      <c r="H2398" s="70" t="s">
        <v>62</v>
      </c>
      <c r="I2398" s="148" t="s">
        <v>32</v>
      </c>
      <c r="J2398" s="147" t="s">
        <v>4037</v>
      </c>
      <c r="K2398" s="148" t="e">
        <v>#N/A</v>
      </c>
      <c r="L2398" s="148" t="s">
        <v>4011</v>
      </c>
      <c r="M2398" s="147">
        <v>42751</v>
      </c>
      <c r="N2398" s="29" t="str">
        <f t="shared" si="514"/>
        <v/>
      </c>
      <c r="O2398" s="29" t="str">
        <f t="shared" si="515"/>
        <v/>
      </c>
      <c r="P2398" s="29" t="str">
        <f t="shared" si="516"/>
        <v/>
      </c>
      <c r="Q2398" s="29">
        <f t="shared" si="517"/>
        <v>1136716</v>
      </c>
      <c r="R2398" s="29" t="str">
        <f t="shared" si="518"/>
        <v/>
      </c>
      <c r="S2398" s="29" t="str">
        <f t="shared" si="519"/>
        <v/>
      </c>
      <c r="T2398" s="29">
        <f t="shared" si="520"/>
        <v>1136716</v>
      </c>
      <c r="U2398" s="29">
        <v>1136716</v>
      </c>
      <c r="V2398" s="29"/>
      <c r="W2398" s="38" t="s">
        <v>3788</v>
      </c>
      <c r="X2398" s="29" t="s">
        <v>35</v>
      </c>
      <c r="Y2398" s="146">
        <v>20157</v>
      </c>
      <c r="Z2398" s="33">
        <v>25801</v>
      </c>
      <c r="AA2398" s="34">
        <f t="shared" si="510"/>
        <v>0.28000000000000003</v>
      </c>
      <c r="AB2398" s="33" t="str">
        <f t="shared" si="508"/>
        <v>По запросу</v>
      </c>
      <c r="AC2398" s="34">
        <f t="shared" si="511"/>
        <v>0.28000196457806215</v>
      </c>
      <c r="AD2398" s="145">
        <f t="shared" si="509"/>
        <v>21500.832999999999</v>
      </c>
      <c r="AE2398" s="105">
        <v>16797.5</v>
      </c>
      <c r="AF2398" s="34" t="s">
        <v>70</v>
      </c>
      <c r="AG2398" s="34" t="s">
        <v>73</v>
      </c>
      <c r="AH2398" s="34" t="s">
        <v>70</v>
      </c>
      <c r="AI2398" s="29">
        <v>6.5</v>
      </c>
      <c r="AJ2398" s="29">
        <v>8.5000000000000006E-2</v>
      </c>
      <c r="AK2398" s="29">
        <v>144</v>
      </c>
      <c r="AL2398" s="29">
        <v>0</v>
      </c>
      <c r="AM2398" s="29" t="s">
        <v>28</v>
      </c>
      <c r="AN2398" s="158" t="s">
        <v>28</v>
      </c>
      <c r="AO2398" s="29" t="s">
        <v>28</v>
      </c>
      <c r="AP2398" s="29">
        <v>1</v>
      </c>
      <c r="AQ2398" s="29">
        <v>1400</v>
      </c>
      <c r="AR2398" s="29">
        <v>2400</v>
      </c>
      <c r="AS2398" s="29">
        <v>2400</v>
      </c>
      <c r="AT2398" s="29">
        <v>6.5</v>
      </c>
      <c r="AU2398" s="144">
        <v>8.0640000000000001</v>
      </c>
      <c r="AV2398" s="36" t="s">
        <v>28</v>
      </c>
      <c r="AW2398" s="102" t="s">
        <v>33</v>
      </c>
      <c r="AX2398" s="129" t="s">
        <v>33</v>
      </c>
      <c r="AY2398" s="106">
        <v>2608</v>
      </c>
      <c r="BD2398" t="s">
        <v>4569</v>
      </c>
      <c r="BE2398" t="s">
        <v>4337</v>
      </c>
      <c r="BF2398" t="s">
        <v>4739</v>
      </c>
      <c r="BH2398" t="str">
        <f t="shared" si="512"/>
        <v>AV</v>
      </c>
      <c r="BJ2398" t="e">
        <f t="shared" si="513"/>
        <v>#VALUE!</v>
      </c>
      <c r="BK2398" s="130" t="s">
        <v>5289</v>
      </c>
      <c r="BL2398" s="130" t="e">
        <v>#VALUE!</v>
      </c>
      <c r="BM2398" s="131" t="s">
        <v>33</v>
      </c>
      <c r="BN2398" s="131" t="e">
        <v>#VALUE!</v>
      </c>
      <c r="BO2398" t="s">
        <v>5289</v>
      </c>
      <c r="BP2398">
        <v>0</v>
      </c>
    </row>
    <row r="2399" spans="1:68" ht="37.799999999999997" x14ac:dyDescent="0.3">
      <c r="A2399" s="59"/>
      <c r="B2399" s="47">
        <v>2049</v>
      </c>
      <c r="C2399" s="45">
        <v>1084885</v>
      </c>
      <c r="D2399" s="29">
        <v>1034185</v>
      </c>
      <c r="E2399" s="166" t="s">
        <v>1652</v>
      </c>
      <c r="F2399" s="39" t="s">
        <v>5227</v>
      </c>
      <c r="G2399" s="29" t="s">
        <v>39</v>
      </c>
      <c r="H2399" s="70" t="s">
        <v>62</v>
      </c>
      <c r="I2399" s="148" t="s">
        <v>32</v>
      </c>
      <c r="J2399" s="147" t="s">
        <v>33</v>
      </c>
      <c r="K2399" s="148">
        <v>0</v>
      </c>
      <c r="L2399" s="148" t="s">
        <v>32</v>
      </c>
      <c r="M2399" s="147" t="s">
        <v>33</v>
      </c>
      <c r="N2399" s="29">
        <f t="shared" si="514"/>
        <v>1034185</v>
      </c>
      <c r="O2399" s="29" t="str">
        <f t="shared" si="515"/>
        <v/>
      </c>
      <c r="P2399" s="29" t="str">
        <f t="shared" si="516"/>
        <v/>
      </c>
      <c r="Q2399" s="29">
        <f t="shared" si="517"/>
        <v>1136748</v>
      </c>
      <c r="R2399" s="29" t="str">
        <f t="shared" si="518"/>
        <v/>
      </c>
      <c r="S2399" s="29" t="str">
        <f t="shared" si="519"/>
        <v/>
      </c>
      <c r="T2399" s="29">
        <f t="shared" si="520"/>
        <v>1136748</v>
      </c>
      <c r="U2399" s="29">
        <v>1136748</v>
      </c>
      <c r="V2399" s="29"/>
      <c r="W2399" s="38" t="s">
        <v>1615</v>
      </c>
      <c r="X2399" s="29" t="s">
        <v>35</v>
      </c>
      <c r="Y2399" s="146">
        <v>5319</v>
      </c>
      <c r="Z2399" s="33">
        <v>6808</v>
      </c>
      <c r="AA2399" s="34">
        <f t="shared" si="510"/>
        <v>0.28000000000000003</v>
      </c>
      <c r="AB2399" s="33">
        <f t="shared" si="508"/>
        <v>6808</v>
      </c>
      <c r="AC2399" s="34">
        <f t="shared" si="511"/>
        <v>0.2799397631133671</v>
      </c>
      <c r="AD2399" s="145">
        <f t="shared" si="509"/>
        <v>5673.3329999999996</v>
      </c>
      <c r="AE2399" s="105">
        <v>4432.5</v>
      </c>
      <c r="AF2399" s="34" t="s">
        <v>36</v>
      </c>
      <c r="AG2399" s="34" t="s">
        <v>36</v>
      </c>
      <c r="AH2399" s="34" t="s">
        <v>36</v>
      </c>
      <c r="AI2399" s="29">
        <v>1.5</v>
      </c>
      <c r="AJ2399" s="29">
        <v>3.5437999999999997E-2</v>
      </c>
      <c r="AK2399" s="29">
        <v>16</v>
      </c>
      <c r="AL2399" s="29">
        <v>0</v>
      </c>
      <c r="AM2399" s="29" t="s">
        <v>28</v>
      </c>
      <c r="AN2399" s="158" t="s">
        <v>28</v>
      </c>
      <c r="AO2399" s="29" t="s">
        <v>28</v>
      </c>
      <c r="AP2399" s="29">
        <v>1</v>
      </c>
      <c r="AQ2399" s="29">
        <v>1400</v>
      </c>
      <c r="AR2399" s="29">
        <v>2250</v>
      </c>
      <c r="AS2399" s="29">
        <v>2250</v>
      </c>
      <c r="AT2399" s="29">
        <v>1.5</v>
      </c>
      <c r="AU2399" s="144">
        <v>7.0875000000000004</v>
      </c>
      <c r="AV2399" s="36" t="s">
        <v>28</v>
      </c>
      <c r="AW2399" s="102" t="s">
        <v>33</v>
      </c>
      <c r="AX2399" s="129" t="s">
        <v>33</v>
      </c>
      <c r="AY2399" s="106">
        <v>3728</v>
      </c>
      <c r="BD2399" t="s">
        <v>4568</v>
      </c>
      <c r="BE2399" t="s">
        <v>4338</v>
      </c>
      <c r="BF2399" t="s">
        <v>4739</v>
      </c>
      <c r="BH2399" t="str">
        <f t="shared" si="512"/>
        <v>AV</v>
      </c>
      <c r="BJ2399" t="str">
        <f t="shared" si="513"/>
        <v>OK</v>
      </c>
      <c r="BK2399" s="130">
        <v>6808</v>
      </c>
      <c r="BL2399" s="130" t="s">
        <v>37</v>
      </c>
      <c r="BM2399" s="131" t="s">
        <v>33</v>
      </c>
      <c r="BN2399" s="131" t="e">
        <v>#VALUE!</v>
      </c>
      <c r="BO2399">
        <v>6808</v>
      </c>
      <c r="BP2399">
        <v>25</v>
      </c>
    </row>
    <row r="2400" spans="1:68" ht="25.2" x14ac:dyDescent="0.3">
      <c r="A2400" s="59"/>
      <c r="B2400" s="47">
        <v>2050</v>
      </c>
      <c r="C2400" s="45">
        <v>1084886</v>
      </c>
      <c r="D2400" s="29">
        <v>1034186</v>
      </c>
      <c r="E2400" s="166" t="s">
        <v>1653</v>
      </c>
      <c r="F2400" s="39" t="s">
        <v>5228</v>
      </c>
      <c r="G2400" s="29" t="s">
        <v>47</v>
      </c>
      <c r="H2400" s="70" t="s">
        <v>59</v>
      </c>
      <c r="I2400" s="148" t="s">
        <v>32</v>
      </c>
      <c r="J2400" s="147" t="s">
        <v>33</v>
      </c>
      <c r="K2400" s="148">
        <v>0</v>
      </c>
      <c r="L2400" s="148" t="s">
        <v>32</v>
      </c>
      <c r="M2400" s="147">
        <v>42605</v>
      </c>
      <c r="N2400" s="29">
        <f t="shared" si="514"/>
        <v>1034186</v>
      </c>
      <c r="O2400" s="29" t="str">
        <f t="shared" si="515"/>
        <v/>
      </c>
      <c r="P2400" s="29" t="str">
        <f t="shared" si="516"/>
        <v/>
      </c>
      <c r="Q2400" s="29">
        <f t="shared" si="517"/>
        <v>1136749</v>
      </c>
      <c r="R2400" s="29" t="str">
        <f t="shared" si="518"/>
        <v/>
      </c>
      <c r="S2400" s="29" t="str">
        <f t="shared" si="519"/>
        <v/>
      </c>
      <c r="T2400" s="29">
        <f t="shared" si="520"/>
        <v>1136749</v>
      </c>
      <c r="U2400" s="29">
        <v>1136749</v>
      </c>
      <c r="V2400" s="29"/>
      <c r="W2400" s="38" t="s">
        <v>1615</v>
      </c>
      <c r="X2400" s="29" t="s">
        <v>35</v>
      </c>
      <c r="Y2400" s="146">
        <v>6478</v>
      </c>
      <c r="Z2400" s="33">
        <v>8292</v>
      </c>
      <c r="AA2400" s="34">
        <f t="shared" si="510"/>
        <v>0.28000000000000003</v>
      </c>
      <c r="AB2400" s="33">
        <f t="shared" si="508"/>
        <v>8292</v>
      </c>
      <c r="AC2400" s="34">
        <f t="shared" si="511"/>
        <v>0.28002477801943682</v>
      </c>
      <c r="AD2400" s="145">
        <f t="shared" si="509"/>
        <v>6910</v>
      </c>
      <c r="AE2400" s="105">
        <v>5398.3329999999996</v>
      </c>
      <c r="AF2400" s="34" t="s">
        <v>36</v>
      </c>
      <c r="AG2400" s="34" t="s">
        <v>36</v>
      </c>
      <c r="AH2400" s="34" t="s">
        <v>36</v>
      </c>
      <c r="AI2400" s="29">
        <v>2.5</v>
      </c>
      <c r="AJ2400" s="29">
        <v>5.3280000000000001E-2</v>
      </c>
      <c r="AK2400" s="29">
        <v>0</v>
      </c>
      <c r="AL2400" s="29">
        <v>0</v>
      </c>
      <c r="AM2400" s="29" t="s">
        <v>28</v>
      </c>
      <c r="AN2400" s="158" t="s">
        <v>28</v>
      </c>
      <c r="AO2400" s="29" t="s">
        <v>28</v>
      </c>
      <c r="AP2400" s="29">
        <v>1</v>
      </c>
      <c r="AQ2400" s="29">
        <v>1850</v>
      </c>
      <c r="AR2400" s="29">
        <v>2400</v>
      </c>
      <c r="AS2400" s="29">
        <v>2400</v>
      </c>
      <c r="AT2400" s="29">
        <v>2.5</v>
      </c>
      <c r="AU2400" s="144">
        <v>10.656000000000001</v>
      </c>
      <c r="AV2400" s="36" t="s">
        <v>28</v>
      </c>
      <c r="AW2400" s="102" t="s">
        <v>33</v>
      </c>
      <c r="AX2400" s="129" t="s">
        <v>33</v>
      </c>
      <c r="AY2400" s="106">
        <v>2554</v>
      </c>
      <c r="BD2400" t="s">
        <v>4568</v>
      </c>
      <c r="BE2400" t="s">
        <v>4338</v>
      </c>
      <c r="BF2400" t="s">
        <v>4739</v>
      </c>
      <c r="BH2400" t="str">
        <f t="shared" si="512"/>
        <v/>
      </c>
      <c r="BJ2400" t="str">
        <f t="shared" si="513"/>
        <v>OK</v>
      </c>
      <c r="BK2400" s="130">
        <v>8292</v>
      </c>
      <c r="BL2400" s="130" t="s">
        <v>37</v>
      </c>
      <c r="BM2400" s="131" t="s">
        <v>33</v>
      </c>
      <c r="BN2400" s="131" t="e">
        <v>#VALUE!</v>
      </c>
      <c r="BO2400">
        <v>8292</v>
      </c>
      <c r="BP2400">
        <v>0</v>
      </c>
    </row>
    <row r="2401" spans="1:68" ht="37.799999999999997" x14ac:dyDescent="0.3">
      <c r="A2401" s="59"/>
      <c r="B2401" s="47">
        <v>2051</v>
      </c>
      <c r="C2401" s="45">
        <v>1018140</v>
      </c>
      <c r="D2401" s="28">
        <v>1044014</v>
      </c>
      <c r="E2401" s="166" t="s">
        <v>1654</v>
      </c>
      <c r="F2401" s="39" t="s">
        <v>5229</v>
      </c>
      <c r="G2401" s="29" t="s">
        <v>39</v>
      </c>
      <c r="H2401" s="70" t="s">
        <v>62</v>
      </c>
      <c r="I2401" s="148" t="s">
        <v>32</v>
      </c>
      <c r="J2401" s="147" t="s">
        <v>33</v>
      </c>
      <c r="K2401" s="148">
        <v>0</v>
      </c>
      <c r="L2401" s="148" t="s">
        <v>32</v>
      </c>
      <c r="M2401" s="147">
        <v>42362</v>
      </c>
      <c r="N2401" s="29">
        <f t="shared" si="514"/>
        <v>1044014</v>
      </c>
      <c r="O2401" s="29" t="str">
        <f t="shared" si="515"/>
        <v/>
      </c>
      <c r="P2401" s="29" t="str">
        <f t="shared" si="516"/>
        <v/>
      </c>
      <c r="Q2401" s="29">
        <f t="shared" si="517"/>
        <v>1136750</v>
      </c>
      <c r="R2401" s="29" t="str">
        <f t="shared" si="518"/>
        <v/>
      </c>
      <c r="S2401" s="29" t="str">
        <f t="shared" si="519"/>
        <v/>
      </c>
      <c r="T2401" s="29">
        <f t="shared" si="520"/>
        <v>1136750</v>
      </c>
      <c r="U2401" s="29">
        <v>1136750</v>
      </c>
      <c r="V2401" s="29"/>
      <c r="W2401" s="38" t="s">
        <v>1615</v>
      </c>
      <c r="X2401" s="29" t="s">
        <v>35</v>
      </c>
      <c r="Y2401" s="146">
        <v>6475</v>
      </c>
      <c r="Z2401" s="33">
        <v>8289</v>
      </c>
      <c r="AA2401" s="34">
        <f t="shared" si="510"/>
        <v>0.28000000000000003</v>
      </c>
      <c r="AB2401" s="33">
        <f t="shared" si="508"/>
        <v>8289</v>
      </c>
      <c r="AC2401" s="34">
        <f t="shared" si="511"/>
        <v>0.28015451923734491</v>
      </c>
      <c r="AD2401" s="145">
        <f t="shared" si="509"/>
        <v>6907.5</v>
      </c>
      <c r="AE2401" s="105">
        <v>5395.8329999999996</v>
      </c>
      <c r="AF2401" s="34" t="s">
        <v>36</v>
      </c>
      <c r="AG2401" s="34" t="s">
        <v>36</v>
      </c>
      <c r="AH2401" s="34" t="s">
        <v>36</v>
      </c>
      <c r="AI2401" s="29">
        <v>2.2000000000000002</v>
      </c>
      <c r="AJ2401" s="29">
        <v>5.1839999999999997E-2</v>
      </c>
      <c r="AK2401" s="29">
        <v>1</v>
      </c>
      <c r="AL2401" s="29">
        <v>0</v>
      </c>
      <c r="AM2401" s="29" t="s">
        <v>28</v>
      </c>
      <c r="AN2401" s="158" t="s">
        <v>28</v>
      </c>
      <c r="AO2401" s="29" t="s">
        <v>28</v>
      </c>
      <c r="AP2401" s="29">
        <v>1</v>
      </c>
      <c r="AQ2401" s="29">
        <v>1800</v>
      </c>
      <c r="AR2401" s="29">
        <v>2400</v>
      </c>
      <c r="AS2401" s="29">
        <v>2400</v>
      </c>
      <c r="AT2401" s="29">
        <v>2.2000000000000002</v>
      </c>
      <c r="AU2401" s="144">
        <v>10.368</v>
      </c>
      <c r="AV2401" s="36" t="s">
        <v>28</v>
      </c>
      <c r="AW2401" s="102" t="s">
        <v>33</v>
      </c>
      <c r="AX2401" s="129" t="s">
        <v>33</v>
      </c>
      <c r="AY2401" s="106">
        <v>5045</v>
      </c>
      <c r="BD2401" t="s">
        <v>4570</v>
      </c>
      <c r="BE2401" t="s">
        <v>4338</v>
      </c>
      <c r="BF2401" t="s">
        <v>4740</v>
      </c>
      <c r="BH2401" t="str">
        <f t="shared" si="512"/>
        <v>AV</v>
      </c>
      <c r="BJ2401" t="str">
        <f t="shared" si="513"/>
        <v>OK</v>
      </c>
      <c r="BK2401" s="130">
        <v>8289</v>
      </c>
      <c r="BL2401" s="130" t="s">
        <v>37</v>
      </c>
      <c r="BM2401" s="131" t="s">
        <v>33</v>
      </c>
      <c r="BN2401" s="131" t="e">
        <v>#VALUE!</v>
      </c>
      <c r="BO2401">
        <v>8289</v>
      </c>
      <c r="BP2401">
        <v>85</v>
      </c>
    </row>
    <row r="2402" spans="1:68" ht="37.799999999999997" x14ac:dyDescent="0.3">
      <c r="A2402" s="59"/>
      <c r="B2402" s="47">
        <v>2052</v>
      </c>
      <c r="C2402" s="45">
        <v>1018141</v>
      </c>
      <c r="D2402" s="29"/>
      <c r="E2402" s="166" t="s">
        <v>1655</v>
      </c>
      <c r="F2402" s="31" t="s">
        <v>5230</v>
      </c>
      <c r="G2402" s="29" t="s">
        <v>92</v>
      </c>
      <c r="H2402" s="70" t="s">
        <v>62</v>
      </c>
      <c r="I2402" s="148" t="s">
        <v>32</v>
      </c>
      <c r="J2402" s="147" t="s">
        <v>33</v>
      </c>
      <c r="K2402" s="148">
        <v>0</v>
      </c>
      <c r="L2402" s="148" t="s">
        <v>32</v>
      </c>
      <c r="M2402" s="147">
        <v>42362</v>
      </c>
      <c r="N2402" s="29" t="str">
        <f t="shared" si="514"/>
        <v/>
      </c>
      <c r="O2402" s="29" t="str">
        <f t="shared" si="515"/>
        <v/>
      </c>
      <c r="P2402" s="29" t="str">
        <f t="shared" si="516"/>
        <v/>
      </c>
      <c r="Q2402" s="29">
        <f t="shared" si="517"/>
        <v>1136751</v>
      </c>
      <c r="R2402" s="29" t="str">
        <f t="shared" si="518"/>
        <v/>
      </c>
      <c r="S2402" s="29" t="str">
        <f t="shared" si="519"/>
        <v/>
      </c>
      <c r="T2402" s="29">
        <f t="shared" si="520"/>
        <v>1136751</v>
      </c>
      <c r="U2402" s="29">
        <v>1136751</v>
      </c>
      <c r="V2402" s="29"/>
      <c r="W2402" s="38" t="s">
        <v>1615</v>
      </c>
      <c r="X2402" s="29" t="s">
        <v>35</v>
      </c>
      <c r="Y2402" s="146">
        <v>7369</v>
      </c>
      <c r="Z2402" s="33">
        <v>9432</v>
      </c>
      <c r="AA2402" s="34">
        <f t="shared" si="510"/>
        <v>0.28000000000000003</v>
      </c>
      <c r="AB2402" s="33">
        <f t="shared" si="508"/>
        <v>9432</v>
      </c>
      <c r="AC2402" s="34">
        <f t="shared" si="511"/>
        <v>0.27995664431845002</v>
      </c>
      <c r="AD2402" s="145">
        <f t="shared" si="509"/>
        <v>7860</v>
      </c>
      <c r="AE2402" s="105">
        <v>6140.8329999999996</v>
      </c>
      <c r="AF2402" s="34" t="s">
        <v>36</v>
      </c>
      <c r="AG2402" s="34" t="s">
        <v>36</v>
      </c>
      <c r="AH2402" s="34" t="s">
        <v>36</v>
      </c>
      <c r="AI2402" s="29">
        <v>2.4500000000000002</v>
      </c>
      <c r="AJ2402" s="29">
        <v>5.1839999999999997E-2</v>
      </c>
      <c r="AK2402" s="29">
        <v>17</v>
      </c>
      <c r="AL2402" s="29">
        <v>0</v>
      </c>
      <c r="AM2402" s="29" t="s">
        <v>28</v>
      </c>
      <c r="AN2402" s="158" t="s">
        <v>28</v>
      </c>
      <c r="AO2402" s="29" t="s">
        <v>28</v>
      </c>
      <c r="AP2402" s="29">
        <v>1</v>
      </c>
      <c r="AQ2402" s="29">
        <v>1800</v>
      </c>
      <c r="AR2402" s="29">
        <v>2400</v>
      </c>
      <c r="AS2402" s="29">
        <v>2400</v>
      </c>
      <c r="AT2402" s="29">
        <v>2.4500000000000002</v>
      </c>
      <c r="AU2402" s="144">
        <v>10.368</v>
      </c>
      <c r="AV2402" s="36" t="s">
        <v>28</v>
      </c>
      <c r="AW2402" s="102" t="s">
        <v>33</v>
      </c>
      <c r="AX2402" s="129" t="s">
        <v>33</v>
      </c>
      <c r="AY2402" s="106">
        <v>2774</v>
      </c>
      <c r="BD2402" t="s">
        <v>4570</v>
      </c>
      <c r="BE2402" t="s">
        <v>4368</v>
      </c>
      <c r="BF2402" t="s">
        <v>4739</v>
      </c>
      <c r="BH2402" t="str">
        <f t="shared" si="512"/>
        <v>AV</v>
      </c>
      <c r="BJ2402" t="str">
        <f t="shared" si="513"/>
        <v>OK</v>
      </c>
      <c r="BK2402" s="130">
        <v>9432</v>
      </c>
      <c r="BL2402" s="130" t="s">
        <v>37</v>
      </c>
      <c r="BM2402" s="131" t="s">
        <v>33</v>
      </c>
      <c r="BN2402" s="131" t="e">
        <v>#VALUE!</v>
      </c>
      <c r="BO2402">
        <v>9432</v>
      </c>
      <c r="BP2402">
        <v>0</v>
      </c>
    </row>
    <row r="2403" spans="1:68" ht="37.799999999999997" x14ac:dyDescent="0.3">
      <c r="A2403" s="59"/>
      <c r="B2403" s="47">
        <v>2053</v>
      </c>
      <c r="C2403" s="45">
        <v>1044015</v>
      </c>
      <c r="D2403" s="63" t="s">
        <v>33</v>
      </c>
      <c r="E2403" s="166" t="s">
        <v>1656</v>
      </c>
      <c r="F2403" s="39" t="s">
        <v>5231</v>
      </c>
      <c r="G2403" s="29" t="s">
        <v>39</v>
      </c>
      <c r="H2403" s="70" t="s">
        <v>62</v>
      </c>
      <c r="I2403" s="148" t="s">
        <v>32</v>
      </c>
      <c r="J2403" s="147" t="s">
        <v>33</v>
      </c>
      <c r="K2403" s="148">
        <v>0</v>
      </c>
      <c r="L2403" s="148" t="s">
        <v>32</v>
      </c>
      <c r="M2403" s="147">
        <v>42583</v>
      </c>
      <c r="N2403" s="29" t="str">
        <f t="shared" si="514"/>
        <v/>
      </c>
      <c r="O2403" s="29" t="str">
        <f t="shared" si="515"/>
        <v/>
      </c>
      <c r="P2403" s="29" t="str">
        <f t="shared" si="516"/>
        <v/>
      </c>
      <c r="Q2403" s="29">
        <f t="shared" si="517"/>
        <v>1136752</v>
      </c>
      <c r="R2403" s="29" t="str">
        <f t="shared" si="518"/>
        <v/>
      </c>
      <c r="S2403" s="29" t="str">
        <f t="shared" si="519"/>
        <v/>
      </c>
      <c r="T2403" s="29">
        <f t="shared" si="520"/>
        <v>1136752</v>
      </c>
      <c r="U2403" s="29">
        <v>1136752</v>
      </c>
      <c r="V2403" s="29"/>
      <c r="W2403" s="38" t="s">
        <v>1615</v>
      </c>
      <c r="X2403" s="29" t="s">
        <v>35</v>
      </c>
      <c r="Y2403" s="146">
        <v>8847</v>
      </c>
      <c r="Z2403" s="33">
        <v>11325</v>
      </c>
      <c r="AA2403" s="34">
        <f t="shared" ref="AA2403:AA2430" si="521">ROUND(Z2403/Y2403-1,3)</f>
        <v>0.28000000000000003</v>
      </c>
      <c r="AB2403" s="33">
        <f t="shared" si="508"/>
        <v>11325</v>
      </c>
      <c r="AC2403" s="34">
        <f t="shared" ref="AC2403:AC2430" si="522">(AD2403-AE2403)/AE2403</f>
        <v>0.28009494743981012</v>
      </c>
      <c r="AD2403" s="145">
        <f t="shared" si="509"/>
        <v>9437.5</v>
      </c>
      <c r="AE2403" s="105">
        <v>7372.5</v>
      </c>
      <c r="AF2403" s="34" t="s">
        <v>36</v>
      </c>
      <c r="AG2403" s="34" t="s">
        <v>36</v>
      </c>
      <c r="AH2403" s="34" t="s">
        <v>36</v>
      </c>
      <c r="AI2403" s="29">
        <v>2.8</v>
      </c>
      <c r="AJ2403" s="29">
        <v>5.3280000000000001E-2</v>
      </c>
      <c r="AK2403" s="29">
        <v>17</v>
      </c>
      <c r="AL2403" s="29">
        <v>0</v>
      </c>
      <c r="AM2403" s="29" t="s">
        <v>28</v>
      </c>
      <c r="AN2403" s="158" t="s">
        <v>28</v>
      </c>
      <c r="AO2403" s="29" t="s">
        <v>28</v>
      </c>
      <c r="AP2403" s="29">
        <v>1</v>
      </c>
      <c r="AQ2403" s="29">
        <v>2400</v>
      </c>
      <c r="AR2403" s="29">
        <v>1850</v>
      </c>
      <c r="AS2403" s="29">
        <v>2400</v>
      </c>
      <c r="AT2403" s="29">
        <v>2.8</v>
      </c>
      <c r="AU2403" s="144">
        <v>10.656000000000001</v>
      </c>
      <c r="AV2403" s="36" t="s">
        <v>28</v>
      </c>
      <c r="AW2403" s="102" t="s">
        <v>33</v>
      </c>
      <c r="AX2403" s="129" t="s">
        <v>33</v>
      </c>
      <c r="AY2403" s="106">
        <v>3669</v>
      </c>
      <c r="BD2403" t="s">
        <v>4569</v>
      </c>
      <c r="BE2403" t="s">
        <v>4337</v>
      </c>
      <c r="BF2403" t="s">
        <v>4739</v>
      </c>
      <c r="BH2403" t="str">
        <f t="shared" ref="BH2403:BH2430" si="523">IF(OR(H2403="Регулярный ассортимент",AK2403&gt;0,AL2403&gt;0),"AV","")</f>
        <v>AV</v>
      </c>
      <c r="BJ2403" t="str">
        <f t="shared" ref="BJ2403:BJ2430" si="524">IF(AB2403-Z2403=0,"OK")</f>
        <v>OK</v>
      </c>
      <c r="BK2403" s="130">
        <v>11325</v>
      </c>
      <c r="BL2403" s="130" t="s">
        <v>37</v>
      </c>
      <c r="BM2403" s="131" t="s">
        <v>33</v>
      </c>
      <c r="BN2403" s="131" t="e">
        <v>#VALUE!</v>
      </c>
      <c r="BO2403">
        <v>11325</v>
      </c>
      <c r="BP2403">
        <v>17</v>
      </c>
    </row>
    <row r="2404" spans="1:68" ht="37.799999999999997" x14ac:dyDescent="0.3">
      <c r="A2404" s="59"/>
      <c r="B2404" s="47">
        <v>2054</v>
      </c>
      <c r="C2404" s="45">
        <v>1034188</v>
      </c>
      <c r="D2404" s="63" t="s">
        <v>33</v>
      </c>
      <c r="E2404" s="166" t="s">
        <v>1657</v>
      </c>
      <c r="F2404" s="39" t="s">
        <v>5232</v>
      </c>
      <c r="G2404" s="29" t="s">
        <v>31</v>
      </c>
      <c r="H2404" s="70" t="s">
        <v>62</v>
      </c>
      <c r="I2404" s="148" t="s">
        <v>32</v>
      </c>
      <c r="J2404" s="147" t="s">
        <v>33</v>
      </c>
      <c r="K2404" s="148">
        <v>0</v>
      </c>
      <c r="L2404" s="148" t="s">
        <v>32</v>
      </c>
      <c r="M2404" s="147">
        <v>42583</v>
      </c>
      <c r="N2404" s="29" t="str">
        <f t="shared" si="514"/>
        <v/>
      </c>
      <c r="O2404" s="29" t="str">
        <f t="shared" si="515"/>
        <v/>
      </c>
      <c r="P2404" s="29" t="str">
        <f t="shared" si="516"/>
        <v/>
      </c>
      <c r="Q2404" s="29">
        <f t="shared" si="517"/>
        <v>1136753</v>
      </c>
      <c r="R2404" s="29" t="str">
        <f t="shared" si="518"/>
        <v/>
      </c>
      <c r="S2404" s="29" t="str">
        <f t="shared" si="519"/>
        <v/>
      </c>
      <c r="T2404" s="29">
        <f t="shared" si="520"/>
        <v>1136753</v>
      </c>
      <c r="U2404" s="29">
        <v>1136753</v>
      </c>
      <c r="V2404" s="29"/>
      <c r="W2404" s="38" t="s">
        <v>3788</v>
      </c>
      <c r="X2404" s="29" t="s">
        <v>35</v>
      </c>
      <c r="Y2404" s="146">
        <v>10840</v>
      </c>
      <c r="Z2404" s="33">
        <v>13875</v>
      </c>
      <c r="AA2404" s="34">
        <f t="shared" si="521"/>
        <v>0.28000000000000003</v>
      </c>
      <c r="AB2404" s="33" t="str">
        <f t="shared" si="508"/>
        <v>По запросу</v>
      </c>
      <c r="AC2404" s="34">
        <f t="shared" si="522"/>
        <v>0.27998159704729131</v>
      </c>
      <c r="AD2404" s="145">
        <f t="shared" si="509"/>
        <v>11562.5</v>
      </c>
      <c r="AE2404" s="105">
        <v>9033.3330000000005</v>
      </c>
      <c r="AF2404" s="34" t="s">
        <v>36</v>
      </c>
      <c r="AG2404" s="34" t="s">
        <v>36</v>
      </c>
      <c r="AH2404" s="34" t="s">
        <v>36</v>
      </c>
      <c r="AI2404" s="29">
        <v>3.1</v>
      </c>
      <c r="AJ2404" s="29">
        <v>5.7000000000000002E-2</v>
      </c>
      <c r="AK2404" s="29">
        <v>41</v>
      </c>
      <c r="AL2404" s="29">
        <v>0</v>
      </c>
      <c r="AM2404" s="29" t="s">
        <v>28</v>
      </c>
      <c r="AN2404" s="158" t="s">
        <v>28</v>
      </c>
      <c r="AO2404" s="29" t="s">
        <v>28</v>
      </c>
      <c r="AP2404" s="29">
        <v>1</v>
      </c>
      <c r="AQ2404" s="29">
        <v>1850</v>
      </c>
      <c r="AR2404" s="29">
        <v>2400</v>
      </c>
      <c r="AS2404" s="29">
        <v>2400</v>
      </c>
      <c r="AT2404" s="29">
        <v>3.1</v>
      </c>
      <c r="AU2404" s="144">
        <v>10.656000000000001</v>
      </c>
      <c r="AV2404" s="36" t="s">
        <v>28</v>
      </c>
      <c r="AW2404" s="102" t="s">
        <v>33</v>
      </c>
      <c r="AX2404" s="129" t="s">
        <v>33</v>
      </c>
      <c r="AY2404" s="106">
        <v>4322</v>
      </c>
      <c r="BD2404" t="s">
        <v>4569</v>
      </c>
      <c r="BE2404" t="s">
        <v>4351</v>
      </c>
      <c r="BF2404" t="s">
        <v>4739</v>
      </c>
      <c r="BH2404" t="str">
        <f t="shared" si="523"/>
        <v>AV</v>
      </c>
      <c r="BJ2404" t="e">
        <f t="shared" si="524"/>
        <v>#VALUE!</v>
      </c>
      <c r="BK2404" s="130" t="s">
        <v>5289</v>
      </c>
      <c r="BL2404" s="130" t="e">
        <v>#VALUE!</v>
      </c>
      <c r="BM2404" s="131" t="s">
        <v>33</v>
      </c>
      <c r="BN2404" s="131" t="e">
        <v>#VALUE!</v>
      </c>
      <c r="BO2404" t="s">
        <v>5289</v>
      </c>
      <c r="BP2404">
        <v>285</v>
      </c>
    </row>
    <row r="2405" spans="1:68" ht="37.799999999999997" x14ac:dyDescent="0.3">
      <c r="A2405" s="59"/>
      <c r="B2405" s="47">
        <v>2055</v>
      </c>
      <c r="C2405" s="45">
        <v>1044016</v>
      </c>
      <c r="D2405" s="63" t="s">
        <v>33</v>
      </c>
      <c r="E2405" s="166" t="s">
        <v>1658</v>
      </c>
      <c r="F2405" s="39" t="s">
        <v>5233</v>
      </c>
      <c r="G2405" s="29" t="s">
        <v>39</v>
      </c>
      <c r="H2405" s="70" t="s">
        <v>62</v>
      </c>
      <c r="I2405" s="148" t="s">
        <v>32</v>
      </c>
      <c r="J2405" s="147" t="s">
        <v>33</v>
      </c>
      <c r="K2405" s="148">
        <v>0</v>
      </c>
      <c r="L2405" s="148" t="s">
        <v>32</v>
      </c>
      <c r="M2405" s="147" t="s">
        <v>33</v>
      </c>
      <c r="N2405" s="29" t="str">
        <f t="shared" si="514"/>
        <v/>
      </c>
      <c r="O2405" s="29" t="str">
        <f t="shared" si="515"/>
        <v/>
      </c>
      <c r="P2405" s="29" t="str">
        <f t="shared" si="516"/>
        <v/>
      </c>
      <c r="Q2405" s="29">
        <f t="shared" si="517"/>
        <v>1136754</v>
      </c>
      <c r="R2405" s="29" t="str">
        <f t="shared" si="518"/>
        <v/>
      </c>
      <c r="S2405" s="29" t="str">
        <f t="shared" si="519"/>
        <v/>
      </c>
      <c r="T2405" s="29">
        <f t="shared" si="520"/>
        <v>1136754</v>
      </c>
      <c r="U2405" s="29">
        <v>1136754</v>
      </c>
      <c r="V2405" s="29"/>
      <c r="W2405" s="38" t="s">
        <v>3788</v>
      </c>
      <c r="X2405" s="29" t="s">
        <v>35</v>
      </c>
      <c r="Y2405" s="146">
        <v>14323</v>
      </c>
      <c r="Z2405" s="33">
        <v>18333</v>
      </c>
      <c r="AA2405" s="34">
        <f t="shared" si="521"/>
        <v>0.28000000000000003</v>
      </c>
      <c r="AB2405" s="33" t="str">
        <f t="shared" si="508"/>
        <v>По запросу</v>
      </c>
      <c r="AC2405" s="34">
        <f t="shared" si="522"/>
        <v>0.27996931592457763</v>
      </c>
      <c r="AD2405" s="145">
        <f t="shared" si="509"/>
        <v>15277.5</v>
      </c>
      <c r="AE2405" s="105">
        <v>11935.833000000001</v>
      </c>
      <c r="AF2405" s="34" t="s">
        <v>36</v>
      </c>
      <c r="AG2405" s="34" t="s">
        <v>36</v>
      </c>
      <c r="AH2405" s="34" t="s">
        <v>36</v>
      </c>
      <c r="AI2405" s="29">
        <v>3.5</v>
      </c>
      <c r="AJ2405" s="29">
        <v>8.5000000000000006E-2</v>
      </c>
      <c r="AK2405" s="29">
        <v>0</v>
      </c>
      <c r="AL2405" s="29">
        <v>0</v>
      </c>
      <c r="AM2405" s="29" t="s">
        <v>28</v>
      </c>
      <c r="AN2405" s="158" t="s">
        <v>28</v>
      </c>
      <c r="AO2405" s="29" t="s">
        <v>28</v>
      </c>
      <c r="AP2405" s="29">
        <v>1</v>
      </c>
      <c r="AQ2405" s="29">
        <v>1400</v>
      </c>
      <c r="AR2405" s="29">
        <v>2400</v>
      </c>
      <c r="AS2405" s="29">
        <v>2400</v>
      </c>
      <c r="AT2405" s="29">
        <v>3.5</v>
      </c>
      <c r="AU2405" s="144">
        <v>8.0640000000000001</v>
      </c>
      <c r="AV2405" s="36" t="s">
        <v>28</v>
      </c>
      <c r="AW2405" s="102" t="s">
        <v>33</v>
      </c>
      <c r="AX2405" s="129" t="s">
        <v>33</v>
      </c>
      <c r="AY2405" s="106">
        <v>2075</v>
      </c>
      <c r="BD2405" t="s">
        <v>4569</v>
      </c>
      <c r="BE2405" t="s">
        <v>4368</v>
      </c>
      <c r="BF2405" t="s">
        <v>4739</v>
      </c>
      <c r="BH2405" t="str">
        <f t="shared" si="523"/>
        <v/>
      </c>
      <c r="BJ2405" t="e">
        <f t="shared" si="524"/>
        <v>#VALUE!</v>
      </c>
      <c r="BK2405" s="130" t="s">
        <v>5289</v>
      </c>
      <c r="BL2405" s="130" t="e">
        <v>#VALUE!</v>
      </c>
      <c r="BM2405" s="131" t="s">
        <v>33</v>
      </c>
      <c r="BN2405" s="131" t="e">
        <v>#VALUE!</v>
      </c>
      <c r="BO2405" t="s">
        <v>5289</v>
      </c>
      <c r="BP2405">
        <v>0</v>
      </c>
    </row>
    <row r="2406" spans="1:68" ht="25.2" x14ac:dyDescent="0.3">
      <c r="A2406" s="59"/>
      <c r="B2406" s="47">
        <v>2056</v>
      </c>
      <c r="C2406" s="45">
        <v>1018142</v>
      </c>
      <c r="D2406" s="44"/>
      <c r="E2406" s="166" t="s">
        <v>1659</v>
      </c>
      <c r="F2406" s="31" t="s">
        <v>5234</v>
      </c>
      <c r="G2406" s="29" t="s">
        <v>61</v>
      </c>
      <c r="H2406" s="70" t="s">
        <v>69</v>
      </c>
      <c r="I2406" s="148" t="s">
        <v>32</v>
      </c>
      <c r="J2406" s="147" t="s">
        <v>33</v>
      </c>
      <c r="K2406" s="148">
        <v>0</v>
      </c>
      <c r="L2406" s="148" t="s">
        <v>32</v>
      </c>
      <c r="M2406" s="147" t="s">
        <v>33</v>
      </c>
      <c r="N2406" s="29" t="str">
        <f t="shared" si="514"/>
        <v/>
      </c>
      <c r="O2406" s="29" t="str">
        <f t="shared" si="515"/>
        <v/>
      </c>
      <c r="P2406" s="29" t="str">
        <f t="shared" si="516"/>
        <v/>
      </c>
      <c r="Q2406" s="29" t="str">
        <f t="shared" si="517"/>
        <v/>
      </c>
      <c r="R2406" s="29" t="str">
        <f t="shared" si="518"/>
        <v/>
      </c>
      <c r="S2406" s="29" t="str">
        <f t="shared" si="519"/>
        <v/>
      </c>
      <c r="T2406" s="29" t="str">
        <f t="shared" si="520"/>
        <v/>
      </c>
      <c r="U2406" s="29"/>
      <c r="V2406" s="29"/>
      <c r="W2406" s="38" t="s">
        <v>3788</v>
      </c>
      <c r="X2406" s="29" t="s">
        <v>35</v>
      </c>
      <c r="Y2406" s="146">
        <v>9636</v>
      </c>
      <c r="Z2406" s="33">
        <v>12334</v>
      </c>
      <c r="AA2406" s="34">
        <f t="shared" si="521"/>
        <v>0.28000000000000003</v>
      </c>
      <c r="AB2406" s="33" t="str">
        <f t="shared" si="508"/>
        <v>По запросу</v>
      </c>
      <c r="AC2406" s="34">
        <f t="shared" si="522"/>
        <v>0.27999165628891665</v>
      </c>
      <c r="AD2406" s="145">
        <f t="shared" si="509"/>
        <v>10278.333000000001</v>
      </c>
      <c r="AE2406" s="105">
        <v>8030</v>
      </c>
      <c r="AF2406" s="34" t="s">
        <v>36</v>
      </c>
      <c r="AG2406" s="34" t="s">
        <v>36</v>
      </c>
      <c r="AH2406" s="34" t="s">
        <v>36</v>
      </c>
      <c r="AI2406" s="29">
        <v>2.73</v>
      </c>
      <c r="AJ2406" s="29">
        <v>5.1839999999999997E-2</v>
      </c>
      <c r="AK2406" s="29">
        <v>0</v>
      </c>
      <c r="AL2406" s="29">
        <v>0</v>
      </c>
      <c r="AM2406" s="29" t="s">
        <v>28</v>
      </c>
      <c r="AN2406" s="44" t="s">
        <v>27</v>
      </c>
      <c r="AO2406" s="29" t="s">
        <v>27</v>
      </c>
      <c r="AP2406" s="29">
        <v>1</v>
      </c>
      <c r="AQ2406" s="29"/>
      <c r="AR2406" s="29"/>
      <c r="AS2406" s="29"/>
      <c r="AT2406" s="29"/>
      <c r="AU2406" s="144"/>
      <c r="AV2406" s="36" t="s">
        <v>28</v>
      </c>
      <c r="AW2406" s="102" t="s">
        <v>1055</v>
      </c>
      <c r="AX2406" s="129" t="s">
        <v>33</v>
      </c>
      <c r="AY2406" s="106">
        <v>105</v>
      </c>
      <c r="BD2406" t="s">
        <v>4570</v>
      </c>
      <c r="BE2406" t="s">
        <v>4338</v>
      </c>
      <c r="BF2406" t="s">
        <v>4740</v>
      </c>
      <c r="BH2406" t="str">
        <f t="shared" si="523"/>
        <v/>
      </c>
      <c r="BJ2406" t="e">
        <f t="shared" si="524"/>
        <v>#VALUE!</v>
      </c>
      <c r="BK2406" s="130" t="s">
        <v>5302</v>
      </c>
      <c r="BL2406" s="130" t="e">
        <v>#VALUE!</v>
      </c>
      <c r="BM2406" s="131" t="s">
        <v>33</v>
      </c>
      <c r="BN2406" s="131" t="e">
        <v>#VALUE!</v>
      </c>
      <c r="BO2406" t="s">
        <v>5289</v>
      </c>
      <c r="BP2406">
        <v>0</v>
      </c>
    </row>
    <row r="2407" spans="1:68" ht="25.2" x14ac:dyDescent="0.3">
      <c r="A2407" s="59"/>
      <c r="B2407" s="47">
        <v>2057</v>
      </c>
      <c r="C2407" s="45">
        <v>1119047</v>
      </c>
      <c r="D2407" s="44"/>
      <c r="E2407" s="44"/>
      <c r="F2407" s="31" t="s">
        <v>4287</v>
      </c>
      <c r="G2407" s="29" t="s">
        <v>31</v>
      </c>
      <c r="H2407" s="148"/>
      <c r="I2407" s="148"/>
      <c r="J2407" s="147" t="s">
        <v>33</v>
      </c>
      <c r="K2407" s="148">
        <v>0</v>
      </c>
      <c r="L2407" s="148" t="s">
        <v>32</v>
      </c>
      <c r="M2407" s="147" t="s">
        <v>33</v>
      </c>
      <c r="N2407" s="29" t="str">
        <f t="shared" si="514"/>
        <v/>
      </c>
      <c r="O2407" s="29" t="str">
        <f t="shared" si="515"/>
        <v/>
      </c>
      <c r="P2407" s="29" t="str">
        <f t="shared" si="516"/>
        <v/>
      </c>
      <c r="Q2407" s="29" t="str">
        <f t="shared" si="517"/>
        <v/>
      </c>
      <c r="R2407" s="29" t="str">
        <f t="shared" si="518"/>
        <v/>
      </c>
      <c r="S2407" s="29" t="str">
        <f t="shared" si="519"/>
        <v/>
      </c>
      <c r="T2407" s="29" t="str">
        <f t="shared" si="520"/>
        <v/>
      </c>
      <c r="U2407" s="29"/>
      <c r="V2407" s="29"/>
      <c r="W2407" s="38" t="s">
        <v>1615</v>
      </c>
      <c r="X2407" s="29" t="s">
        <v>35</v>
      </c>
      <c r="Y2407" s="146">
        <v>7803.9</v>
      </c>
      <c r="Z2407" s="33">
        <v>9989</v>
      </c>
      <c r="AA2407" s="34">
        <f t="shared" si="521"/>
        <v>0.28000000000000003</v>
      </c>
      <c r="AB2407" s="33">
        <f t="shared" si="508"/>
        <v>9989</v>
      </c>
      <c r="AC2407" s="34">
        <f t="shared" si="522"/>
        <v>0.28000107638488442</v>
      </c>
      <c r="AD2407" s="145">
        <f t="shared" si="509"/>
        <v>8324.1669999999995</v>
      </c>
      <c r="AE2407" s="105">
        <v>6503.25</v>
      </c>
      <c r="AF2407" s="34" t="s">
        <v>36</v>
      </c>
      <c r="AG2407" s="34" t="s">
        <v>36</v>
      </c>
      <c r="AH2407" s="34" t="s">
        <v>36</v>
      </c>
      <c r="AI2407" s="29">
        <v>1.83</v>
      </c>
      <c r="AJ2407" s="29">
        <v>3.6299999999999999E-2</v>
      </c>
      <c r="AK2407" s="29">
        <v>0</v>
      </c>
      <c r="AL2407" s="29">
        <v>0</v>
      </c>
      <c r="AM2407" s="29" t="s">
        <v>28</v>
      </c>
      <c r="AN2407" s="44" t="s">
        <v>27</v>
      </c>
      <c r="AO2407" s="29" t="s">
        <v>28</v>
      </c>
      <c r="AP2407" s="29">
        <v>1</v>
      </c>
      <c r="AQ2407" s="29">
        <v>2200</v>
      </c>
      <c r="AR2407" s="29">
        <v>1500</v>
      </c>
      <c r="AS2407" s="29">
        <v>2200</v>
      </c>
      <c r="AT2407" s="29">
        <v>1.83</v>
      </c>
      <c r="AU2407" s="167">
        <v>7.26</v>
      </c>
      <c r="AV2407" s="36" t="s">
        <v>28</v>
      </c>
      <c r="AW2407" s="102">
        <v>44335</v>
      </c>
      <c r="AX2407" s="129" t="s">
        <v>33</v>
      </c>
      <c r="AY2407" s="106" t="e">
        <v>#N/A</v>
      </c>
      <c r="BD2407" t="s">
        <v>4572</v>
      </c>
      <c r="BE2407" t="s">
        <v>4337</v>
      </c>
      <c r="BF2407" t="s">
        <v>4740</v>
      </c>
      <c r="BH2407" t="str">
        <f t="shared" si="523"/>
        <v/>
      </c>
      <c r="BJ2407" t="str">
        <f t="shared" si="524"/>
        <v>OK</v>
      </c>
      <c r="BK2407" s="130" t="s">
        <v>5302</v>
      </c>
      <c r="BL2407" s="130" t="e">
        <v>#VALUE!</v>
      </c>
      <c r="BM2407" s="131" t="s">
        <v>33</v>
      </c>
      <c r="BN2407" s="131" t="e">
        <v>#VALUE!</v>
      </c>
      <c r="BO2407" t="e">
        <v>#N/A</v>
      </c>
      <c r="BP2407">
        <v>0</v>
      </c>
    </row>
    <row r="2408" spans="1:68" ht="25.2" x14ac:dyDescent="0.3">
      <c r="A2408" s="59"/>
      <c r="B2408" s="47">
        <v>2058</v>
      </c>
      <c r="C2408" s="45">
        <v>1119048</v>
      </c>
      <c r="D2408" s="44"/>
      <c r="E2408" s="44"/>
      <c r="F2408" s="31" t="s">
        <v>4288</v>
      </c>
      <c r="G2408" s="29" t="s">
        <v>31</v>
      </c>
      <c r="H2408" s="148"/>
      <c r="I2408" s="148"/>
      <c r="J2408" s="147" t="s">
        <v>33</v>
      </c>
      <c r="K2408" s="148">
        <v>0</v>
      </c>
      <c r="L2408" s="148" t="s">
        <v>32</v>
      </c>
      <c r="M2408" s="147" t="s">
        <v>33</v>
      </c>
      <c r="N2408" s="29" t="str">
        <f t="shared" si="514"/>
        <v/>
      </c>
      <c r="O2408" s="29" t="str">
        <f t="shared" si="515"/>
        <v/>
      </c>
      <c r="P2408" s="29" t="str">
        <f t="shared" si="516"/>
        <v/>
      </c>
      <c r="Q2408" s="29" t="str">
        <f t="shared" si="517"/>
        <v/>
      </c>
      <c r="R2408" s="29" t="str">
        <f t="shared" si="518"/>
        <v/>
      </c>
      <c r="S2408" s="29" t="str">
        <f t="shared" si="519"/>
        <v/>
      </c>
      <c r="T2408" s="29" t="str">
        <f t="shared" si="520"/>
        <v/>
      </c>
      <c r="U2408" s="29"/>
      <c r="V2408" s="29"/>
      <c r="W2408" s="38" t="s">
        <v>3788</v>
      </c>
      <c r="X2408" s="29" t="s">
        <v>35</v>
      </c>
      <c r="Y2408" s="146">
        <v>9487.5</v>
      </c>
      <c r="Z2408" s="33">
        <v>12144</v>
      </c>
      <c r="AA2408" s="34">
        <f t="shared" si="521"/>
        <v>0.28000000000000003</v>
      </c>
      <c r="AB2408" s="33" t="str">
        <f t="shared" ref="AB2408:AB2471" si="525">IF(OR(W2408="VLD MLC components",W2408="VLD MLC pipes",W2408="VLD PEX components",W2408="VLD PEX pipes",W2408="VLD PHC components",W2408="VLD PHC pipes"),"По запросу",Z2408)</f>
        <v>По запросу</v>
      </c>
      <c r="AC2408" s="34">
        <f t="shared" si="522"/>
        <v>0.28000000000000003</v>
      </c>
      <c r="AD2408" s="145">
        <f t="shared" si="509"/>
        <v>10120</v>
      </c>
      <c r="AE2408" s="105">
        <v>7906.25</v>
      </c>
      <c r="AF2408" s="34" t="s">
        <v>36</v>
      </c>
      <c r="AG2408" s="34" t="s">
        <v>36</v>
      </c>
      <c r="AH2408" s="34" t="s">
        <v>36</v>
      </c>
      <c r="AI2408" s="29">
        <v>2.2000000000000002</v>
      </c>
      <c r="AJ2408" s="29">
        <v>3.6299999999999999E-2</v>
      </c>
      <c r="AK2408" s="29">
        <v>0</v>
      </c>
      <c r="AL2408" s="29">
        <v>0</v>
      </c>
      <c r="AM2408" s="29" t="s">
        <v>28</v>
      </c>
      <c r="AN2408" s="44" t="s">
        <v>27</v>
      </c>
      <c r="AO2408" s="29" t="s">
        <v>28</v>
      </c>
      <c r="AP2408" s="29">
        <v>1</v>
      </c>
      <c r="AQ2408" s="29">
        <v>2200</v>
      </c>
      <c r="AR2408" s="29">
        <v>1500</v>
      </c>
      <c r="AS2408" s="29">
        <v>2200</v>
      </c>
      <c r="AT2408" s="29">
        <v>2.2000000000000002</v>
      </c>
      <c r="AU2408" s="167">
        <v>7.26</v>
      </c>
      <c r="AV2408" s="36" t="s">
        <v>28</v>
      </c>
      <c r="AW2408" s="102">
        <v>44335</v>
      </c>
      <c r="AX2408" s="129" t="s">
        <v>33</v>
      </c>
      <c r="AY2408" s="106" t="e">
        <v>#N/A</v>
      </c>
      <c r="BD2408" t="s">
        <v>4572</v>
      </c>
      <c r="BE2408" t="s">
        <v>4337</v>
      </c>
      <c r="BF2408" t="s">
        <v>4740</v>
      </c>
      <c r="BH2408" t="str">
        <f t="shared" si="523"/>
        <v/>
      </c>
      <c r="BJ2408" t="e">
        <f t="shared" si="524"/>
        <v>#VALUE!</v>
      </c>
      <c r="BK2408" s="130" t="s">
        <v>5302</v>
      </c>
      <c r="BL2408" s="130" t="e">
        <v>#VALUE!</v>
      </c>
      <c r="BM2408" s="131" t="s">
        <v>33</v>
      </c>
      <c r="BN2408" s="131" t="e">
        <v>#VALUE!</v>
      </c>
      <c r="BO2408" t="e">
        <v>#N/A</v>
      </c>
      <c r="BP2408">
        <v>0</v>
      </c>
    </row>
    <row r="2409" spans="1:68" ht="25.2" x14ac:dyDescent="0.3">
      <c r="A2409" s="59"/>
      <c r="B2409" s="47">
        <v>2059</v>
      </c>
      <c r="C2409" s="45">
        <v>1119049</v>
      </c>
      <c r="D2409" s="44"/>
      <c r="E2409" s="44"/>
      <c r="F2409" s="31" t="s">
        <v>4289</v>
      </c>
      <c r="G2409" s="29" t="s">
        <v>31</v>
      </c>
      <c r="H2409" s="148"/>
      <c r="I2409" s="148"/>
      <c r="J2409" s="147" t="s">
        <v>33</v>
      </c>
      <c r="K2409" s="148">
        <v>0</v>
      </c>
      <c r="L2409" s="148" t="s">
        <v>32</v>
      </c>
      <c r="M2409" s="147" t="s">
        <v>33</v>
      </c>
      <c r="N2409" s="29" t="str">
        <f t="shared" si="514"/>
        <v/>
      </c>
      <c r="O2409" s="29" t="str">
        <f t="shared" si="515"/>
        <v/>
      </c>
      <c r="P2409" s="29" t="str">
        <f t="shared" si="516"/>
        <v/>
      </c>
      <c r="Q2409" s="29" t="str">
        <f t="shared" si="517"/>
        <v/>
      </c>
      <c r="R2409" s="29" t="str">
        <f t="shared" si="518"/>
        <v/>
      </c>
      <c r="S2409" s="29" t="str">
        <f t="shared" si="519"/>
        <v/>
      </c>
      <c r="T2409" s="29" t="str">
        <f t="shared" si="520"/>
        <v/>
      </c>
      <c r="U2409" s="29"/>
      <c r="V2409" s="29"/>
      <c r="W2409" s="38" t="s">
        <v>3788</v>
      </c>
      <c r="X2409" s="29" t="s">
        <v>35</v>
      </c>
      <c r="Y2409" s="146">
        <v>11225.15</v>
      </c>
      <c r="Z2409" s="33">
        <v>14369</v>
      </c>
      <c r="AA2409" s="34">
        <f t="shared" si="521"/>
        <v>0.28000000000000003</v>
      </c>
      <c r="AB2409" s="33" t="str">
        <f t="shared" si="525"/>
        <v>По запросу</v>
      </c>
      <c r="AC2409" s="34">
        <f t="shared" si="522"/>
        <v>0.28007197124058136</v>
      </c>
      <c r="AD2409" s="145">
        <f t="shared" si="509"/>
        <v>11974.166999999999</v>
      </c>
      <c r="AE2409" s="105">
        <v>9354.2919999999995</v>
      </c>
      <c r="AF2409" s="34" t="s">
        <v>36</v>
      </c>
      <c r="AG2409" s="34" t="s">
        <v>36</v>
      </c>
      <c r="AH2409" s="34" t="s">
        <v>36</v>
      </c>
      <c r="AI2409" s="29">
        <v>2.76</v>
      </c>
      <c r="AJ2409" s="29">
        <v>3.6299999999999999E-2</v>
      </c>
      <c r="AK2409" s="29">
        <v>0</v>
      </c>
      <c r="AL2409" s="29">
        <v>0</v>
      </c>
      <c r="AM2409" s="29" t="s">
        <v>28</v>
      </c>
      <c r="AN2409" s="44" t="s">
        <v>27</v>
      </c>
      <c r="AO2409" s="29" t="s">
        <v>28</v>
      </c>
      <c r="AP2409" s="29">
        <v>1</v>
      </c>
      <c r="AQ2409" s="29">
        <v>2200</v>
      </c>
      <c r="AR2409" s="29">
        <v>1500</v>
      </c>
      <c r="AS2409" s="29">
        <v>2200</v>
      </c>
      <c r="AT2409" s="29">
        <v>2.76</v>
      </c>
      <c r="AU2409" s="167">
        <v>7.26</v>
      </c>
      <c r="AV2409" s="36" t="s">
        <v>28</v>
      </c>
      <c r="AW2409" s="102">
        <v>44335</v>
      </c>
      <c r="AX2409" s="129" t="s">
        <v>33</v>
      </c>
      <c r="AY2409" s="106" t="e">
        <v>#N/A</v>
      </c>
      <c r="BD2409" t="s">
        <v>4572</v>
      </c>
      <c r="BE2409" t="s">
        <v>4337</v>
      </c>
      <c r="BF2409" t="s">
        <v>4740</v>
      </c>
      <c r="BH2409" t="str">
        <f t="shared" si="523"/>
        <v/>
      </c>
      <c r="BJ2409" t="e">
        <f t="shared" si="524"/>
        <v>#VALUE!</v>
      </c>
      <c r="BK2409" s="130" t="s">
        <v>5302</v>
      </c>
      <c r="BL2409" s="130" t="e">
        <v>#VALUE!</v>
      </c>
      <c r="BM2409" s="131" t="s">
        <v>33</v>
      </c>
      <c r="BN2409" s="131" t="e">
        <v>#VALUE!</v>
      </c>
      <c r="BO2409" t="e">
        <v>#N/A</v>
      </c>
      <c r="BP2409">
        <v>0</v>
      </c>
    </row>
    <row r="2410" spans="1:68" ht="25.2" x14ac:dyDescent="0.3">
      <c r="A2410" s="59"/>
      <c r="B2410" s="47">
        <v>2060</v>
      </c>
      <c r="C2410" s="45">
        <v>1119050</v>
      </c>
      <c r="D2410" s="44"/>
      <c r="E2410" s="44"/>
      <c r="F2410" s="31" t="s">
        <v>4290</v>
      </c>
      <c r="G2410" s="29" t="s">
        <v>31</v>
      </c>
      <c r="H2410" s="148"/>
      <c r="I2410" s="148"/>
      <c r="J2410" s="147" t="s">
        <v>33</v>
      </c>
      <c r="K2410" s="148">
        <v>0</v>
      </c>
      <c r="L2410" s="148" t="s">
        <v>32</v>
      </c>
      <c r="M2410" s="147" t="s">
        <v>33</v>
      </c>
      <c r="N2410" s="29" t="str">
        <f t="shared" si="514"/>
        <v/>
      </c>
      <c r="O2410" s="29" t="str">
        <f t="shared" si="515"/>
        <v/>
      </c>
      <c r="P2410" s="29" t="str">
        <f t="shared" si="516"/>
        <v/>
      </c>
      <c r="Q2410" s="29" t="str">
        <f t="shared" si="517"/>
        <v/>
      </c>
      <c r="R2410" s="29" t="str">
        <f t="shared" si="518"/>
        <v/>
      </c>
      <c r="S2410" s="29" t="str">
        <f t="shared" si="519"/>
        <v/>
      </c>
      <c r="T2410" s="29" t="str">
        <f t="shared" si="520"/>
        <v/>
      </c>
      <c r="U2410" s="29"/>
      <c r="V2410" s="29"/>
      <c r="W2410" s="38" t="s">
        <v>3788</v>
      </c>
      <c r="X2410" s="29" t="s">
        <v>35</v>
      </c>
      <c r="Y2410" s="146">
        <v>15286.949999999999</v>
      </c>
      <c r="Z2410" s="33">
        <v>19568</v>
      </c>
      <c r="AA2410" s="34">
        <f t="shared" si="521"/>
        <v>0.28000000000000003</v>
      </c>
      <c r="AB2410" s="33" t="str">
        <f t="shared" si="525"/>
        <v>По запросу</v>
      </c>
      <c r="AC2410" s="34">
        <f t="shared" si="522"/>
        <v>0.28004607851795155</v>
      </c>
      <c r="AD2410" s="145">
        <f t="shared" si="509"/>
        <v>16306.666999999999</v>
      </c>
      <c r="AE2410" s="105">
        <v>12739.125</v>
      </c>
      <c r="AF2410" s="34" t="s">
        <v>36</v>
      </c>
      <c r="AG2410" s="34" t="s">
        <v>36</v>
      </c>
      <c r="AH2410" s="34" t="s">
        <v>36</v>
      </c>
      <c r="AI2410" s="29">
        <v>3.33</v>
      </c>
      <c r="AJ2410" s="29">
        <v>3.6299999999999999E-2</v>
      </c>
      <c r="AK2410" s="29">
        <v>0</v>
      </c>
      <c r="AL2410" s="29">
        <v>0</v>
      </c>
      <c r="AM2410" s="29" t="s">
        <v>28</v>
      </c>
      <c r="AN2410" s="44" t="s">
        <v>27</v>
      </c>
      <c r="AO2410" s="29" t="s">
        <v>28</v>
      </c>
      <c r="AP2410" s="29">
        <v>1</v>
      </c>
      <c r="AQ2410" s="29">
        <v>2200</v>
      </c>
      <c r="AR2410" s="29">
        <v>1500</v>
      </c>
      <c r="AS2410" s="29">
        <v>2200</v>
      </c>
      <c r="AT2410" s="29">
        <v>3.33</v>
      </c>
      <c r="AU2410" s="167">
        <v>7.26</v>
      </c>
      <c r="AV2410" s="36" t="s">
        <v>28</v>
      </c>
      <c r="AW2410" s="102">
        <v>44335</v>
      </c>
      <c r="AX2410" s="129" t="s">
        <v>33</v>
      </c>
      <c r="AY2410" s="106" t="e">
        <v>#N/A</v>
      </c>
      <c r="BD2410" t="s">
        <v>4572</v>
      </c>
      <c r="BE2410" t="s">
        <v>4337</v>
      </c>
      <c r="BF2410" t="s">
        <v>4740</v>
      </c>
      <c r="BH2410" t="str">
        <f t="shared" si="523"/>
        <v/>
      </c>
      <c r="BJ2410" t="e">
        <f t="shared" si="524"/>
        <v>#VALUE!</v>
      </c>
      <c r="BK2410" s="130" t="s">
        <v>5302</v>
      </c>
      <c r="BL2410" s="130" t="e">
        <v>#VALUE!</v>
      </c>
      <c r="BM2410" s="131" t="s">
        <v>33</v>
      </c>
      <c r="BN2410" s="131" t="e">
        <v>#VALUE!</v>
      </c>
      <c r="BO2410" t="e">
        <v>#N/A</v>
      </c>
      <c r="BP2410">
        <v>0</v>
      </c>
    </row>
    <row r="2411" spans="1:68" ht="25.2" x14ac:dyDescent="0.3">
      <c r="A2411" s="59"/>
      <c r="B2411" s="47">
        <v>2061</v>
      </c>
      <c r="C2411" s="45">
        <v>1119051</v>
      </c>
      <c r="D2411" s="44"/>
      <c r="E2411" s="44"/>
      <c r="F2411" s="31" t="s">
        <v>4291</v>
      </c>
      <c r="G2411" s="29" t="s">
        <v>31</v>
      </c>
      <c r="H2411" s="148"/>
      <c r="I2411" s="148"/>
      <c r="J2411" s="147" t="s">
        <v>33</v>
      </c>
      <c r="K2411" s="148">
        <v>0</v>
      </c>
      <c r="L2411" s="148" t="s">
        <v>32</v>
      </c>
      <c r="M2411" s="147" t="s">
        <v>33</v>
      </c>
      <c r="N2411" s="29" t="str">
        <f t="shared" si="514"/>
        <v/>
      </c>
      <c r="O2411" s="29" t="str">
        <f t="shared" si="515"/>
        <v/>
      </c>
      <c r="P2411" s="29" t="str">
        <f t="shared" si="516"/>
        <v/>
      </c>
      <c r="Q2411" s="29" t="str">
        <f t="shared" si="517"/>
        <v/>
      </c>
      <c r="R2411" s="29" t="str">
        <f t="shared" si="518"/>
        <v/>
      </c>
      <c r="S2411" s="29" t="str">
        <f t="shared" si="519"/>
        <v/>
      </c>
      <c r="T2411" s="29" t="str">
        <f t="shared" si="520"/>
        <v/>
      </c>
      <c r="U2411" s="29"/>
      <c r="V2411" s="29"/>
      <c r="W2411" s="38" t="s">
        <v>3788</v>
      </c>
      <c r="X2411" s="29" t="s">
        <v>35</v>
      </c>
      <c r="Y2411" s="146">
        <v>17413.3</v>
      </c>
      <c r="Z2411" s="33">
        <v>22289</v>
      </c>
      <c r="AA2411" s="34">
        <f t="shared" si="521"/>
        <v>0.28000000000000003</v>
      </c>
      <c r="AB2411" s="33" t="str">
        <f t="shared" si="525"/>
        <v>По запросу</v>
      </c>
      <c r="AC2411" s="34">
        <f t="shared" si="522"/>
        <v>0.27999867411688023</v>
      </c>
      <c r="AD2411" s="145">
        <f t="shared" si="509"/>
        <v>18574.167000000001</v>
      </c>
      <c r="AE2411" s="105">
        <v>14511.083000000001</v>
      </c>
      <c r="AF2411" s="34" t="s">
        <v>36</v>
      </c>
      <c r="AG2411" s="34" t="s">
        <v>36</v>
      </c>
      <c r="AH2411" s="34" t="s">
        <v>36</v>
      </c>
      <c r="AI2411" s="29">
        <v>4.88</v>
      </c>
      <c r="AJ2411" s="29">
        <v>6.2920000000000004E-2</v>
      </c>
      <c r="AK2411" s="29">
        <v>0</v>
      </c>
      <c r="AL2411" s="29">
        <v>0</v>
      </c>
      <c r="AM2411" s="29" t="s">
        <v>28</v>
      </c>
      <c r="AN2411" s="44" t="s">
        <v>27</v>
      </c>
      <c r="AO2411" s="29" t="s">
        <v>28</v>
      </c>
      <c r="AP2411" s="29">
        <v>1</v>
      </c>
      <c r="AQ2411" s="29">
        <v>2200</v>
      </c>
      <c r="AR2411" s="29">
        <v>1300</v>
      </c>
      <c r="AS2411" s="29">
        <v>2200</v>
      </c>
      <c r="AT2411" s="29">
        <v>4.88</v>
      </c>
      <c r="AU2411" s="167">
        <v>6.2919999999999998</v>
      </c>
      <c r="AV2411" s="36" t="s">
        <v>28</v>
      </c>
      <c r="AW2411" s="102">
        <v>44335</v>
      </c>
      <c r="AX2411" s="129" t="s">
        <v>33</v>
      </c>
      <c r="AY2411" s="106" t="e">
        <v>#N/A</v>
      </c>
      <c r="BD2411" t="s">
        <v>4572</v>
      </c>
      <c r="BE2411" t="s">
        <v>4338</v>
      </c>
      <c r="BF2411" t="s">
        <v>4740</v>
      </c>
      <c r="BH2411" t="str">
        <f t="shared" si="523"/>
        <v/>
      </c>
      <c r="BJ2411" t="e">
        <f t="shared" si="524"/>
        <v>#VALUE!</v>
      </c>
      <c r="BK2411" s="130" t="s">
        <v>5302</v>
      </c>
      <c r="BL2411" s="130" t="e">
        <v>#VALUE!</v>
      </c>
      <c r="BM2411" s="131" t="s">
        <v>33</v>
      </c>
      <c r="BN2411" s="131" t="e">
        <v>#VALUE!</v>
      </c>
      <c r="BO2411" t="e">
        <v>#N/A</v>
      </c>
      <c r="BP2411">
        <v>0</v>
      </c>
    </row>
    <row r="2412" spans="1:68" ht="25.2" x14ac:dyDescent="0.3">
      <c r="A2412" s="59"/>
      <c r="B2412" s="47">
        <v>2062</v>
      </c>
      <c r="C2412" s="45">
        <v>1119052</v>
      </c>
      <c r="D2412" s="44"/>
      <c r="E2412" s="44"/>
      <c r="F2412" s="31" t="s">
        <v>4292</v>
      </c>
      <c r="G2412" s="29" t="s">
        <v>31</v>
      </c>
      <c r="H2412" s="148"/>
      <c r="I2412" s="148"/>
      <c r="J2412" s="147" t="s">
        <v>33</v>
      </c>
      <c r="K2412" s="148">
        <v>0</v>
      </c>
      <c r="L2412" s="148" t="s">
        <v>32</v>
      </c>
      <c r="M2412" s="147" t="s">
        <v>33</v>
      </c>
      <c r="N2412" s="29" t="str">
        <f t="shared" si="514"/>
        <v/>
      </c>
      <c r="O2412" s="29" t="str">
        <f t="shared" si="515"/>
        <v/>
      </c>
      <c r="P2412" s="29" t="str">
        <f t="shared" si="516"/>
        <v/>
      </c>
      <c r="Q2412" s="29" t="str">
        <f t="shared" si="517"/>
        <v/>
      </c>
      <c r="R2412" s="29" t="str">
        <f t="shared" si="518"/>
        <v/>
      </c>
      <c r="S2412" s="29" t="str">
        <f t="shared" si="519"/>
        <v/>
      </c>
      <c r="T2412" s="29" t="str">
        <f t="shared" si="520"/>
        <v/>
      </c>
      <c r="U2412" s="29"/>
      <c r="V2412" s="29"/>
      <c r="W2412" s="38" t="s">
        <v>3788</v>
      </c>
      <c r="X2412" s="29" t="s">
        <v>35</v>
      </c>
      <c r="Y2412" s="146">
        <v>20696.55</v>
      </c>
      <c r="Z2412" s="33">
        <v>26491</v>
      </c>
      <c r="AA2412" s="34">
        <f t="shared" si="521"/>
        <v>0.28000000000000003</v>
      </c>
      <c r="AB2412" s="33" t="str">
        <f t="shared" si="525"/>
        <v>По запросу</v>
      </c>
      <c r="AC2412" s="34">
        <f t="shared" si="522"/>
        <v>0.27997176340984359</v>
      </c>
      <c r="AD2412" s="145">
        <f t="shared" si="509"/>
        <v>22075.832999999999</v>
      </c>
      <c r="AE2412" s="105">
        <v>17247.125</v>
      </c>
      <c r="AF2412" s="34" t="s">
        <v>36</v>
      </c>
      <c r="AG2412" s="34" t="s">
        <v>36</v>
      </c>
      <c r="AH2412" s="34" t="s">
        <v>36</v>
      </c>
      <c r="AI2412" s="29">
        <v>6.3</v>
      </c>
      <c r="AJ2412" s="29">
        <v>6.2920000000000004E-2</v>
      </c>
      <c r="AK2412" s="29">
        <v>0</v>
      </c>
      <c r="AL2412" s="29">
        <v>0</v>
      </c>
      <c r="AM2412" s="29" t="s">
        <v>28</v>
      </c>
      <c r="AN2412" s="44" t="s">
        <v>27</v>
      </c>
      <c r="AO2412" s="29" t="s">
        <v>28</v>
      </c>
      <c r="AP2412" s="29">
        <v>1</v>
      </c>
      <c r="AQ2412" s="29">
        <v>2200</v>
      </c>
      <c r="AR2412" s="29">
        <v>1300</v>
      </c>
      <c r="AS2412" s="29">
        <v>2200</v>
      </c>
      <c r="AT2412" s="29">
        <v>6.3</v>
      </c>
      <c r="AU2412" s="167">
        <v>6.2919999999999998</v>
      </c>
      <c r="AV2412" s="36" t="s">
        <v>28</v>
      </c>
      <c r="AW2412" s="102">
        <v>44335</v>
      </c>
      <c r="AX2412" s="129" t="s">
        <v>33</v>
      </c>
      <c r="AY2412" s="106" t="e">
        <v>#N/A</v>
      </c>
      <c r="BD2412" t="s">
        <v>4572</v>
      </c>
      <c r="BE2412" t="s">
        <v>4368</v>
      </c>
      <c r="BF2412" t="s">
        <v>4740</v>
      </c>
      <c r="BH2412" t="str">
        <f t="shared" si="523"/>
        <v/>
      </c>
      <c r="BJ2412" t="e">
        <f t="shared" si="524"/>
        <v>#VALUE!</v>
      </c>
      <c r="BK2412" s="130" t="s">
        <v>5302</v>
      </c>
      <c r="BL2412" s="130" t="e">
        <v>#VALUE!</v>
      </c>
      <c r="BM2412" s="131" t="s">
        <v>33</v>
      </c>
      <c r="BN2412" s="131" t="e">
        <v>#VALUE!</v>
      </c>
      <c r="BO2412" t="e">
        <v>#N/A</v>
      </c>
      <c r="BP2412">
        <v>0</v>
      </c>
    </row>
    <row r="2413" spans="1:68" ht="25.2" x14ac:dyDescent="0.3">
      <c r="A2413" s="59"/>
      <c r="B2413" s="47">
        <v>2063</v>
      </c>
      <c r="C2413" s="45">
        <v>1119053</v>
      </c>
      <c r="D2413" s="44"/>
      <c r="E2413" s="44"/>
      <c r="F2413" s="31" t="s">
        <v>4293</v>
      </c>
      <c r="G2413" s="29" t="s">
        <v>31</v>
      </c>
      <c r="H2413" s="148"/>
      <c r="I2413" s="148"/>
      <c r="J2413" s="147" t="s">
        <v>33</v>
      </c>
      <c r="K2413" s="148">
        <v>0</v>
      </c>
      <c r="L2413" s="148" t="s">
        <v>32</v>
      </c>
      <c r="M2413" s="147" t="s">
        <v>33</v>
      </c>
      <c r="N2413" s="29" t="str">
        <f t="shared" si="514"/>
        <v/>
      </c>
      <c r="O2413" s="29" t="str">
        <f t="shared" si="515"/>
        <v/>
      </c>
      <c r="P2413" s="29" t="str">
        <f t="shared" si="516"/>
        <v/>
      </c>
      <c r="Q2413" s="29" t="str">
        <f t="shared" si="517"/>
        <v/>
      </c>
      <c r="R2413" s="29" t="str">
        <f t="shared" si="518"/>
        <v/>
      </c>
      <c r="S2413" s="29" t="str">
        <f t="shared" si="519"/>
        <v/>
      </c>
      <c r="T2413" s="29" t="str">
        <f t="shared" si="520"/>
        <v/>
      </c>
      <c r="U2413" s="29"/>
      <c r="V2413" s="29"/>
      <c r="W2413" s="38" t="s">
        <v>1615</v>
      </c>
      <c r="X2413" s="29" t="s">
        <v>35</v>
      </c>
      <c r="Y2413" s="146">
        <v>5663.75</v>
      </c>
      <c r="Z2413" s="33">
        <v>7249</v>
      </c>
      <c r="AA2413" s="34">
        <f t="shared" si="521"/>
        <v>0.28000000000000003</v>
      </c>
      <c r="AB2413" s="33">
        <f t="shared" si="525"/>
        <v>7249</v>
      </c>
      <c r="AC2413" s="34">
        <f t="shared" si="522"/>
        <v>0.27989390210416032</v>
      </c>
      <c r="AD2413" s="145">
        <f t="shared" si="509"/>
        <v>6040.8329999999996</v>
      </c>
      <c r="AE2413" s="105">
        <v>4719.7920000000004</v>
      </c>
      <c r="AF2413" s="34" t="s">
        <v>36</v>
      </c>
      <c r="AG2413" s="34" t="s">
        <v>36</v>
      </c>
      <c r="AH2413" s="34" t="s">
        <v>36</v>
      </c>
      <c r="AI2413" s="29">
        <v>1.74</v>
      </c>
      <c r="AJ2413" s="29">
        <v>3.5437499999999997E-2</v>
      </c>
      <c r="AK2413" s="29">
        <v>0</v>
      </c>
      <c r="AL2413" s="29">
        <v>0</v>
      </c>
      <c r="AM2413" s="29" t="s">
        <v>28</v>
      </c>
      <c r="AN2413" s="44" t="s">
        <v>27</v>
      </c>
      <c r="AO2413" s="29" t="s">
        <v>28</v>
      </c>
      <c r="AP2413" s="29">
        <v>1</v>
      </c>
      <c r="AQ2413" s="29">
        <v>2200</v>
      </c>
      <c r="AR2413" s="29">
        <v>1500</v>
      </c>
      <c r="AS2413" s="29">
        <v>2200</v>
      </c>
      <c r="AT2413" s="29">
        <v>1.74</v>
      </c>
      <c r="AU2413" s="167">
        <v>7.26</v>
      </c>
      <c r="AV2413" s="36" t="s">
        <v>28</v>
      </c>
      <c r="AW2413" s="102">
        <v>44335</v>
      </c>
      <c r="AX2413" s="129" t="s">
        <v>33</v>
      </c>
      <c r="AY2413" s="106" t="e">
        <v>#N/A</v>
      </c>
      <c r="BD2413" t="s">
        <v>4572</v>
      </c>
      <c r="BE2413" t="s">
        <v>4337</v>
      </c>
      <c r="BF2413" t="s">
        <v>4740</v>
      </c>
      <c r="BH2413" t="str">
        <f t="shared" si="523"/>
        <v/>
      </c>
      <c r="BJ2413" t="str">
        <f t="shared" si="524"/>
        <v>OK</v>
      </c>
      <c r="BK2413" s="130" t="s">
        <v>5302</v>
      </c>
      <c r="BL2413" s="130" t="e">
        <v>#VALUE!</v>
      </c>
      <c r="BM2413" s="131" t="s">
        <v>33</v>
      </c>
      <c r="BN2413" s="131" t="e">
        <v>#VALUE!</v>
      </c>
      <c r="BO2413" t="e">
        <v>#N/A</v>
      </c>
      <c r="BP2413">
        <v>0</v>
      </c>
    </row>
    <row r="2414" spans="1:68" ht="25.2" x14ac:dyDescent="0.3">
      <c r="A2414" s="59"/>
      <c r="B2414" s="47">
        <v>2064</v>
      </c>
      <c r="C2414" s="45">
        <v>1119054</v>
      </c>
      <c r="D2414" s="44"/>
      <c r="E2414" s="44"/>
      <c r="F2414" s="31" t="s">
        <v>4294</v>
      </c>
      <c r="G2414" s="29" t="s">
        <v>31</v>
      </c>
      <c r="H2414" s="148"/>
      <c r="I2414" s="148"/>
      <c r="J2414" s="147" t="s">
        <v>33</v>
      </c>
      <c r="K2414" s="148">
        <v>0</v>
      </c>
      <c r="L2414" s="148" t="s">
        <v>32</v>
      </c>
      <c r="M2414" s="147" t="s">
        <v>33</v>
      </c>
      <c r="N2414" s="29" t="str">
        <f t="shared" si="514"/>
        <v/>
      </c>
      <c r="O2414" s="29" t="str">
        <f t="shared" si="515"/>
        <v/>
      </c>
      <c r="P2414" s="29" t="str">
        <f t="shared" si="516"/>
        <v/>
      </c>
      <c r="Q2414" s="29" t="str">
        <f t="shared" si="517"/>
        <v/>
      </c>
      <c r="R2414" s="29" t="str">
        <f t="shared" si="518"/>
        <v/>
      </c>
      <c r="S2414" s="29" t="str">
        <f t="shared" si="519"/>
        <v/>
      </c>
      <c r="T2414" s="29" t="str">
        <f t="shared" si="520"/>
        <v/>
      </c>
      <c r="U2414" s="29"/>
      <c r="V2414" s="29"/>
      <c r="W2414" s="38" t="s">
        <v>1615</v>
      </c>
      <c r="X2414" s="29" t="s">
        <v>35</v>
      </c>
      <c r="Y2414" s="146">
        <v>6897.7</v>
      </c>
      <c r="Z2414" s="33">
        <v>8829</v>
      </c>
      <c r="AA2414" s="34">
        <f t="shared" si="521"/>
        <v>0.28000000000000003</v>
      </c>
      <c r="AB2414" s="33">
        <f t="shared" si="525"/>
        <v>8829</v>
      </c>
      <c r="AC2414" s="34">
        <f t="shared" si="522"/>
        <v>0.27999195557892964</v>
      </c>
      <c r="AD2414" s="145">
        <f t="shared" si="509"/>
        <v>7357.5</v>
      </c>
      <c r="AE2414" s="105">
        <v>5748.0829999999996</v>
      </c>
      <c r="AF2414" s="34" t="s">
        <v>36</v>
      </c>
      <c r="AG2414" s="34" t="s">
        <v>36</v>
      </c>
      <c r="AH2414" s="34" t="s">
        <v>36</v>
      </c>
      <c r="AI2414" s="29">
        <v>1.88</v>
      </c>
      <c r="AJ2414" s="29">
        <v>5.3280000000000001E-2</v>
      </c>
      <c r="AK2414" s="29">
        <v>0</v>
      </c>
      <c r="AL2414" s="29">
        <v>0</v>
      </c>
      <c r="AM2414" s="29" t="s">
        <v>28</v>
      </c>
      <c r="AN2414" s="44" t="s">
        <v>27</v>
      </c>
      <c r="AO2414" s="29" t="s">
        <v>28</v>
      </c>
      <c r="AP2414" s="29">
        <v>1</v>
      </c>
      <c r="AQ2414" s="29">
        <v>2200</v>
      </c>
      <c r="AR2414" s="29">
        <v>1500</v>
      </c>
      <c r="AS2414" s="29">
        <v>2200</v>
      </c>
      <c r="AT2414" s="29">
        <v>1.88</v>
      </c>
      <c r="AU2414" s="167">
        <v>7.26</v>
      </c>
      <c r="AV2414" s="36" t="s">
        <v>28</v>
      </c>
      <c r="AW2414" s="102">
        <v>44335</v>
      </c>
      <c r="AX2414" s="129" t="s">
        <v>33</v>
      </c>
      <c r="AY2414" s="106" t="e">
        <v>#N/A</v>
      </c>
      <c r="BD2414" t="s">
        <v>4572</v>
      </c>
      <c r="BE2414" t="s">
        <v>4337</v>
      </c>
      <c r="BF2414" t="s">
        <v>4740</v>
      </c>
      <c r="BH2414" t="str">
        <f t="shared" si="523"/>
        <v/>
      </c>
      <c r="BJ2414" t="str">
        <f t="shared" si="524"/>
        <v>OK</v>
      </c>
      <c r="BK2414" s="130" t="s">
        <v>5302</v>
      </c>
      <c r="BL2414" s="130" t="e">
        <v>#VALUE!</v>
      </c>
      <c r="BM2414" s="131" t="s">
        <v>33</v>
      </c>
      <c r="BN2414" s="131" t="e">
        <v>#VALUE!</v>
      </c>
      <c r="BO2414" t="e">
        <v>#N/A</v>
      </c>
      <c r="BP2414">
        <v>0</v>
      </c>
    </row>
    <row r="2415" spans="1:68" ht="25.2" x14ac:dyDescent="0.3">
      <c r="A2415" s="59"/>
      <c r="B2415" s="47">
        <v>2065</v>
      </c>
      <c r="C2415" s="45">
        <v>1119055</v>
      </c>
      <c r="D2415" s="44"/>
      <c r="E2415" s="44"/>
      <c r="F2415" s="31" t="s">
        <v>4295</v>
      </c>
      <c r="G2415" s="29" t="s">
        <v>31</v>
      </c>
      <c r="H2415" s="148"/>
      <c r="I2415" s="148"/>
      <c r="J2415" s="147" t="s">
        <v>33</v>
      </c>
      <c r="K2415" s="148">
        <v>0</v>
      </c>
      <c r="L2415" s="148" t="s">
        <v>32</v>
      </c>
      <c r="M2415" s="147" t="s">
        <v>33</v>
      </c>
      <c r="N2415" s="29" t="str">
        <f t="shared" si="514"/>
        <v/>
      </c>
      <c r="O2415" s="29" t="str">
        <f t="shared" si="515"/>
        <v/>
      </c>
      <c r="P2415" s="29" t="str">
        <f t="shared" si="516"/>
        <v/>
      </c>
      <c r="Q2415" s="29" t="str">
        <f t="shared" si="517"/>
        <v/>
      </c>
      <c r="R2415" s="29" t="str">
        <f t="shared" si="518"/>
        <v/>
      </c>
      <c r="S2415" s="29" t="str">
        <f t="shared" si="519"/>
        <v/>
      </c>
      <c r="T2415" s="29" t="str">
        <f t="shared" si="520"/>
        <v/>
      </c>
      <c r="U2415" s="29"/>
      <c r="V2415" s="29"/>
      <c r="W2415" s="38" t="s">
        <v>1615</v>
      </c>
      <c r="X2415" s="29" t="s">
        <v>35</v>
      </c>
      <c r="Y2415" s="146">
        <v>7846.45</v>
      </c>
      <c r="Z2415" s="33">
        <v>10043</v>
      </c>
      <c r="AA2415" s="34">
        <f t="shared" si="521"/>
        <v>0.28000000000000003</v>
      </c>
      <c r="AB2415" s="33">
        <f t="shared" si="525"/>
        <v>10043</v>
      </c>
      <c r="AC2415" s="34">
        <f t="shared" si="522"/>
        <v>0.27994200077446491</v>
      </c>
      <c r="AD2415" s="145">
        <f t="shared" si="509"/>
        <v>8369.1669999999995</v>
      </c>
      <c r="AE2415" s="105">
        <v>6538.7079999999996</v>
      </c>
      <c r="AF2415" s="34" t="s">
        <v>36</v>
      </c>
      <c r="AG2415" s="34" t="s">
        <v>36</v>
      </c>
      <c r="AH2415" s="34" t="s">
        <v>36</v>
      </c>
      <c r="AI2415" s="29">
        <v>2.1800000000000002</v>
      </c>
      <c r="AJ2415" s="29">
        <v>5.1839999999999997E-2</v>
      </c>
      <c r="AK2415" s="29">
        <v>0</v>
      </c>
      <c r="AL2415" s="29">
        <v>0</v>
      </c>
      <c r="AM2415" s="29" t="s">
        <v>28</v>
      </c>
      <c r="AN2415" s="44" t="s">
        <v>27</v>
      </c>
      <c r="AO2415" s="29" t="s">
        <v>28</v>
      </c>
      <c r="AP2415" s="29">
        <v>1</v>
      </c>
      <c r="AQ2415" s="29">
        <v>2200</v>
      </c>
      <c r="AR2415" s="29">
        <v>1500</v>
      </c>
      <c r="AS2415" s="29">
        <v>2200</v>
      </c>
      <c r="AT2415" s="29">
        <v>2.1800000000000002</v>
      </c>
      <c r="AU2415" s="167">
        <v>7.26</v>
      </c>
      <c r="AV2415" s="36" t="s">
        <v>28</v>
      </c>
      <c r="AW2415" s="102">
        <v>44335</v>
      </c>
      <c r="AX2415" s="129" t="s">
        <v>33</v>
      </c>
      <c r="AY2415" s="106" t="e">
        <v>#N/A</v>
      </c>
      <c r="BD2415" t="s">
        <v>4572</v>
      </c>
      <c r="BE2415" t="s">
        <v>4337</v>
      </c>
      <c r="BF2415" t="s">
        <v>4740</v>
      </c>
      <c r="BH2415" t="str">
        <f t="shared" si="523"/>
        <v/>
      </c>
      <c r="BJ2415" t="str">
        <f t="shared" si="524"/>
        <v>OK</v>
      </c>
      <c r="BK2415" s="130" t="s">
        <v>5302</v>
      </c>
      <c r="BL2415" s="130" t="e">
        <v>#VALUE!</v>
      </c>
      <c r="BM2415" s="131" t="s">
        <v>33</v>
      </c>
      <c r="BN2415" s="131" t="e">
        <v>#VALUE!</v>
      </c>
      <c r="BO2415" t="e">
        <v>#N/A</v>
      </c>
      <c r="BP2415">
        <v>0</v>
      </c>
    </row>
    <row r="2416" spans="1:68" ht="25.2" x14ac:dyDescent="0.3">
      <c r="A2416" s="59"/>
      <c r="B2416" s="47">
        <v>2066</v>
      </c>
      <c r="C2416" s="45">
        <v>1119056</v>
      </c>
      <c r="D2416" s="44"/>
      <c r="E2416" s="44"/>
      <c r="F2416" s="31" t="s">
        <v>4296</v>
      </c>
      <c r="G2416" s="29" t="s">
        <v>31</v>
      </c>
      <c r="H2416" s="148"/>
      <c r="I2416" s="148"/>
      <c r="J2416" s="147" t="s">
        <v>33</v>
      </c>
      <c r="K2416" s="148">
        <v>0</v>
      </c>
      <c r="L2416" s="148" t="s">
        <v>32</v>
      </c>
      <c r="M2416" s="147" t="s">
        <v>33</v>
      </c>
      <c r="N2416" s="29" t="str">
        <f t="shared" si="514"/>
        <v/>
      </c>
      <c r="O2416" s="29" t="str">
        <f t="shared" si="515"/>
        <v/>
      </c>
      <c r="P2416" s="29" t="str">
        <f t="shared" si="516"/>
        <v/>
      </c>
      <c r="Q2416" s="29" t="str">
        <f t="shared" si="517"/>
        <v/>
      </c>
      <c r="R2416" s="29" t="str">
        <f t="shared" si="518"/>
        <v/>
      </c>
      <c r="S2416" s="29" t="str">
        <f t="shared" si="519"/>
        <v/>
      </c>
      <c r="T2416" s="29" t="str">
        <f t="shared" si="520"/>
        <v/>
      </c>
      <c r="U2416" s="29"/>
      <c r="V2416" s="29"/>
      <c r="W2416" s="38" t="s">
        <v>3788</v>
      </c>
      <c r="X2416" s="29" t="s">
        <v>35</v>
      </c>
      <c r="Y2416" s="146">
        <v>11130.849999999999</v>
      </c>
      <c r="Z2416" s="33">
        <v>14248</v>
      </c>
      <c r="AA2416" s="34">
        <f t="shared" si="521"/>
        <v>0.28000000000000003</v>
      </c>
      <c r="AB2416" s="33" t="str">
        <f t="shared" si="525"/>
        <v>По запросу</v>
      </c>
      <c r="AC2416" s="34">
        <f t="shared" si="522"/>
        <v>0.28004600834782639</v>
      </c>
      <c r="AD2416" s="145">
        <f t="shared" si="509"/>
        <v>11873.333000000001</v>
      </c>
      <c r="AE2416" s="105">
        <v>9275.7080000000005</v>
      </c>
      <c r="AF2416" s="34" t="s">
        <v>36</v>
      </c>
      <c r="AG2416" s="34" t="s">
        <v>36</v>
      </c>
      <c r="AH2416" s="34" t="s">
        <v>36</v>
      </c>
      <c r="AI2416" s="29">
        <v>3.36</v>
      </c>
      <c r="AJ2416" s="29">
        <v>5.1839999999999997E-2</v>
      </c>
      <c r="AK2416" s="29">
        <v>0</v>
      </c>
      <c r="AL2416" s="29">
        <v>0</v>
      </c>
      <c r="AM2416" s="29" t="s">
        <v>28</v>
      </c>
      <c r="AN2416" s="44" t="s">
        <v>27</v>
      </c>
      <c r="AO2416" s="29" t="s">
        <v>28</v>
      </c>
      <c r="AP2416" s="29">
        <v>1</v>
      </c>
      <c r="AQ2416" s="29">
        <v>2400</v>
      </c>
      <c r="AR2416" s="29">
        <v>1800</v>
      </c>
      <c r="AS2416" s="29">
        <v>2400</v>
      </c>
      <c r="AT2416" s="29">
        <v>3.36</v>
      </c>
      <c r="AU2416" s="167">
        <v>10.368</v>
      </c>
      <c r="AV2416" s="36" t="s">
        <v>28</v>
      </c>
      <c r="AW2416" s="102">
        <v>44335</v>
      </c>
      <c r="AX2416" s="129" t="s">
        <v>33</v>
      </c>
      <c r="AY2416" s="106" t="e">
        <v>#N/A</v>
      </c>
      <c r="BD2416" t="s">
        <v>4572</v>
      </c>
      <c r="BE2416" t="s">
        <v>4368</v>
      </c>
      <c r="BF2416" t="s">
        <v>4740</v>
      </c>
      <c r="BH2416" t="str">
        <f t="shared" si="523"/>
        <v/>
      </c>
      <c r="BJ2416" t="e">
        <f t="shared" si="524"/>
        <v>#VALUE!</v>
      </c>
      <c r="BK2416" s="130" t="s">
        <v>5302</v>
      </c>
      <c r="BL2416" s="130" t="e">
        <v>#VALUE!</v>
      </c>
      <c r="BM2416" s="131" t="s">
        <v>33</v>
      </c>
      <c r="BN2416" s="131" t="e">
        <v>#VALUE!</v>
      </c>
      <c r="BO2416" t="e">
        <v>#N/A</v>
      </c>
      <c r="BP2416">
        <v>0</v>
      </c>
    </row>
    <row r="2417" spans="1:68" ht="37.799999999999997" x14ac:dyDescent="0.3">
      <c r="A2417" s="59"/>
      <c r="B2417" s="47">
        <v>2067</v>
      </c>
      <c r="C2417" s="45">
        <v>1084887</v>
      </c>
      <c r="D2417" s="29">
        <v>1034173</v>
      </c>
      <c r="E2417" s="166" t="s">
        <v>1660</v>
      </c>
      <c r="F2417" s="31" t="s">
        <v>5235</v>
      </c>
      <c r="G2417" s="29" t="s">
        <v>42</v>
      </c>
      <c r="H2417" s="70" t="s">
        <v>62</v>
      </c>
      <c r="I2417" s="148" t="s">
        <v>32</v>
      </c>
      <c r="J2417" s="147" t="s">
        <v>33</v>
      </c>
      <c r="K2417" s="148">
        <v>0</v>
      </c>
      <c r="L2417" s="148" t="s">
        <v>32</v>
      </c>
      <c r="M2417" s="147">
        <v>42751</v>
      </c>
      <c r="N2417" s="29">
        <f t="shared" si="514"/>
        <v>1034173</v>
      </c>
      <c r="O2417" s="29" t="str">
        <f t="shared" si="515"/>
        <v/>
      </c>
      <c r="P2417" s="29" t="str">
        <f t="shared" si="516"/>
        <v/>
      </c>
      <c r="Q2417" s="29">
        <f t="shared" si="517"/>
        <v>1136755</v>
      </c>
      <c r="R2417" s="29" t="str">
        <f t="shared" si="518"/>
        <v/>
      </c>
      <c r="S2417" s="29" t="str">
        <f t="shared" si="519"/>
        <v/>
      </c>
      <c r="T2417" s="29">
        <f t="shared" si="520"/>
        <v>1136755</v>
      </c>
      <c r="U2417" s="29">
        <v>1136755</v>
      </c>
      <c r="V2417" s="29"/>
      <c r="W2417" s="38" t="s">
        <v>1615</v>
      </c>
      <c r="X2417" s="29" t="s">
        <v>35</v>
      </c>
      <c r="Y2417" s="146">
        <v>9388</v>
      </c>
      <c r="Z2417" s="33">
        <v>12017</v>
      </c>
      <c r="AA2417" s="34">
        <f t="shared" si="521"/>
        <v>0.28000000000000003</v>
      </c>
      <c r="AB2417" s="33">
        <f t="shared" si="525"/>
        <v>12017</v>
      </c>
      <c r="AC2417" s="34">
        <f t="shared" si="522"/>
        <v>0.28003844397266486</v>
      </c>
      <c r="AD2417" s="145">
        <f t="shared" si="509"/>
        <v>10014.166999999999</v>
      </c>
      <c r="AE2417" s="105">
        <v>7823.3329999999996</v>
      </c>
      <c r="AF2417" s="34" t="s">
        <v>36</v>
      </c>
      <c r="AG2417" s="34" t="s">
        <v>36</v>
      </c>
      <c r="AH2417" s="34" t="s">
        <v>36</v>
      </c>
      <c r="AI2417" s="29">
        <v>2.5</v>
      </c>
      <c r="AJ2417" s="29">
        <v>5.3280000000000001E-2</v>
      </c>
      <c r="AK2417" s="29">
        <v>16</v>
      </c>
      <c r="AL2417" s="29">
        <v>0</v>
      </c>
      <c r="AM2417" s="29" t="s">
        <v>28</v>
      </c>
      <c r="AN2417" s="158" t="s">
        <v>28</v>
      </c>
      <c r="AO2417" s="29" t="s">
        <v>28</v>
      </c>
      <c r="AP2417" s="29">
        <v>1</v>
      </c>
      <c r="AQ2417" s="29">
        <v>1850</v>
      </c>
      <c r="AR2417" s="29">
        <v>2400</v>
      </c>
      <c r="AS2417" s="29">
        <v>2400</v>
      </c>
      <c r="AT2417" s="29">
        <v>2.5</v>
      </c>
      <c r="AU2417" s="144">
        <v>10.656000000000001</v>
      </c>
      <c r="AV2417" s="36" t="s">
        <v>28</v>
      </c>
      <c r="AW2417" s="102" t="s">
        <v>33</v>
      </c>
      <c r="AX2417" s="129" t="s">
        <v>33</v>
      </c>
      <c r="AY2417" s="106">
        <v>23484</v>
      </c>
      <c r="BD2417" t="s">
        <v>4568</v>
      </c>
      <c r="BE2417" t="s">
        <v>4337</v>
      </c>
      <c r="BF2417" t="s">
        <v>4739</v>
      </c>
      <c r="BH2417" t="str">
        <f t="shared" si="523"/>
        <v>AV</v>
      </c>
      <c r="BJ2417" t="str">
        <f t="shared" si="524"/>
        <v>OK</v>
      </c>
      <c r="BK2417" s="130">
        <v>12017</v>
      </c>
      <c r="BL2417" s="130" t="s">
        <v>37</v>
      </c>
      <c r="BM2417" s="131" t="s">
        <v>33</v>
      </c>
      <c r="BN2417" s="131" t="e">
        <v>#VALUE!</v>
      </c>
      <c r="BO2417">
        <v>12017</v>
      </c>
      <c r="BP2417">
        <v>1100</v>
      </c>
    </row>
    <row r="2418" spans="1:68" ht="37.799999999999997" x14ac:dyDescent="0.3">
      <c r="A2418" s="59"/>
      <c r="B2418" s="47"/>
      <c r="C2418" s="45">
        <v>1018147</v>
      </c>
      <c r="D2418" s="29"/>
      <c r="E2418" s="166" t="s">
        <v>1670</v>
      </c>
      <c r="F2418" s="31" t="s">
        <v>5243</v>
      </c>
      <c r="G2418" s="37" t="s">
        <v>47</v>
      </c>
      <c r="H2418" s="70" t="s">
        <v>62</v>
      </c>
      <c r="I2418" s="148" t="s">
        <v>32</v>
      </c>
      <c r="J2418" s="147" t="s">
        <v>33</v>
      </c>
      <c r="K2418" s="148">
        <v>0</v>
      </c>
      <c r="L2418" s="148" t="s">
        <v>32</v>
      </c>
      <c r="M2418" s="147" t="s">
        <v>33</v>
      </c>
      <c r="N2418" s="29" t="str">
        <f t="shared" si="514"/>
        <v/>
      </c>
      <c r="O2418" s="29" t="str">
        <f t="shared" si="515"/>
        <v/>
      </c>
      <c r="P2418" s="29" t="str">
        <f t="shared" si="516"/>
        <v/>
      </c>
      <c r="Q2418" s="29">
        <f t="shared" si="517"/>
        <v>1136756</v>
      </c>
      <c r="R2418" s="29" t="str">
        <f t="shared" si="518"/>
        <v/>
      </c>
      <c r="S2418" s="29" t="str">
        <f t="shared" si="519"/>
        <v/>
      </c>
      <c r="T2418" s="29">
        <f t="shared" si="520"/>
        <v>1136756</v>
      </c>
      <c r="U2418" s="29">
        <v>1136756</v>
      </c>
      <c r="V2418" s="29"/>
      <c r="W2418" s="38" t="s">
        <v>1615</v>
      </c>
      <c r="X2418" s="29" t="s">
        <v>35</v>
      </c>
      <c r="Y2418" s="146">
        <v>9388</v>
      </c>
      <c r="Z2418" s="33">
        <v>12017</v>
      </c>
      <c r="AA2418" s="34">
        <f t="shared" si="521"/>
        <v>0.28000000000000003</v>
      </c>
      <c r="AB2418" s="33">
        <f t="shared" si="525"/>
        <v>12017</v>
      </c>
      <c r="AC2418" s="34">
        <f t="shared" si="522"/>
        <v>0.28003844397266486</v>
      </c>
      <c r="AD2418" s="145">
        <f t="shared" si="509"/>
        <v>10014.166999999999</v>
      </c>
      <c r="AE2418" s="105">
        <v>7823.3329999999996</v>
      </c>
      <c r="AF2418" s="34" t="s">
        <v>36</v>
      </c>
      <c r="AG2418" s="34" t="s">
        <v>36</v>
      </c>
      <c r="AH2418" s="34" t="s">
        <v>36</v>
      </c>
      <c r="AI2418" s="29">
        <v>2.41</v>
      </c>
      <c r="AJ2418" s="29">
        <v>5.1839999999999997E-2</v>
      </c>
      <c r="AK2418" s="29">
        <v>29</v>
      </c>
      <c r="AL2418" s="29">
        <v>0</v>
      </c>
      <c r="AM2418" s="29" t="s">
        <v>28</v>
      </c>
      <c r="AN2418" s="158" t="s">
        <v>28</v>
      </c>
      <c r="AO2418" s="29" t="s">
        <v>28</v>
      </c>
      <c r="AP2418" s="29">
        <v>1</v>
      </c>
      <c r="AQ2418" s="29">
        <v>1800</v>
      </c>
      <c r="AR2418" s="29">
        <v>2400</v>
      </c>
      <c r="AS2418" s="29">
        <v>2400</v>
      </c>
      <c r="AT2418" s="29">
        <v>2.41</v>
      </c>
      <c r="AU2418" s="144">
        <v>10.368</v>
      </c>
      <c r="AV2418" s="36" t="s">
        <v>28</v>
      </c>
      <c r="AW2418" s="102" t="s">
        <v>33</v>
      </c>
      <c r="AX2418" s="129" t="s">
        <v>33</v>
      </c>
      <c r="AY2418" s="106">
        <v>13385</v>
      </c>
      <c r="BD2418" t="s">
        <v>4570</v>
      </c>
      <c r="BE2418" t="s">
        <v>4368</v>
      </c>
      <c r="BF2418" t="s">
        <v>4740</v>
      </c>
      <c r="BH2418" t="str">
        <f t="shared" si="523"/>
        <v>AV</v>
      </c>
      <c r="BJ2418" t="str">
        <f t="shared" si="524"/>
        <v>OK</v>
      </c>
      <c r="BK2418" s="130">
        <v>12017</v>
      </c>
      <c r="BL2418" s="130" t="s">
        <v>37</v>
      </c>
      <c r="BM2418" s="131" t="s">
        <v>33</v>
      </c>
      <c r="BN2418" s="131" t="e">
        <v>#VALUE!</v>
      </c>
      <c r="BO2418">
        <v>12017</v>
      </c>
      <c r="BP2418">
        <v>640</v>
      </c>
    </row>
    <row r="2419" spans="1:68" ht="37.799999999999997" x14ac:dyDescent="0.3">
      <c r="A2419" s="59"/>
      <c r="B2419" s="47">
        <v>2068</v>
      </c>
      <c r="C2419" s="45">
        <v>1084888</v>
      </c>
      <c r="D2419" s="29">
        <v>1034174</v>
      </c>
      <c r="E2419" s="166" t="s">
        <v>1661</v>
      </c>
      <c r="F2419" s="31" t="s">
        <v>5236</v>
      </c>
      <c r="G2419" s="29" t="s">
        <v>42</v>
      </c>
      <c r="H2419" s="70" t="s">
        <v>62</v>
      </c>
      <c r="I2419" s="148" t="s">
        <v>32</v>
      </c>
      <c r="J2419" s="147" t="s">
        <v>33</v>
      </c>
      <c r="K2419" s="148">
        <v>0</v>
      </c>
      <c r="L2419" s="148" t="s">
        <v>32</v>
      </c>
      <c r="M2419" s="147" t="s">
        <v>33</v>
      </c>
      <c r="N2419" s="29">
        <f t="shared" si="514"/>
        <v>1034174</v>
      </c>
      <c r="O2419" s="29" t="str">
        <f t="shared" si="515"/>
        <v/>
      </c>
      <c r="P2419" s="29" t="str">
        <f t="shared" si="516"/>
        <v/>
      </c>
      <c r="Q2419" s="29">
        <f t="shared" si="517"/>
        <v>1136757</v>
      </c>
      <c r="R2419" s="29" t="str">
        <f t="shared" si="518"/>
        <v/>
      </c>
      <c r="S2419" s="29" t="str">
        <f t="shared" si="519"/>
        <v/>
      </c>
      <c r="T2419" s="29">
        <f t="shared" si="520"/>
        <v>1136757</v>
      </c>
      <c r="U2419" s="29">
        <v>1136757</v>
      </c>
      <c r="V2419" s="29"/>
      <c r="W2419" s="38" t="s">
        <v>1615</v>
      </c>
      <c r="X2419" s="29" t="s">
        <v>35</v>
      </c>
      <c r="Y2419" s="146">
        <v>10627</v>
      </c>
      <c r="Z2419" s="33">
        <v>13603</v>
      </c>
      <c r="AA2419" s="34">
        <f t="shared" si="521"/>
        <v>0.28000000000000003</v>
      </c>
      <c r="AB2419" s="33">
        <f t="shared" si="525"/>
        <v>13603</v>
      </c>
      <c r="AC2419" s="34">
        <f t="shared" si="522"/>
        <v>0.28004141451176867</v>
      </c>
      <c r="AD2419" s="145">
        <f t="shared" si="509"/>
        <v>11335.833000000001</v>
      </c>
      <c r="AE2419" s="105">
        <v>8855.8330000000005</v>
      </c>
      <c r="AF2419" s="34" t="s">
        <v>36</v>
      </c>
      <c r="AG2419" s="34" t="s">
        <v>36</v>
      </c>
      <c r="AH2419" s="34" t="s">
        <v>36</v>
      </c>
      <c r="AI2419" s="29">
        <v>2.75</v>
      </c>
      <c r="AJ2419" s="29">
        <v>5.3280000000000001E-2</v>
      </c>
      <c r="AK2419" s="29">
        <v>19</v>
      </c>
      <c r="AL2419" s="29">
        <v>0</v>
      </c>
      <c r="AM2419" s="29" t="s">
        <v>28</v>
      </c>
      <c r="AN2419" s="158" t="s">
        <v>28</v>
      </c>
      <c r="AO2419" s="29" t="s">
        <v>28</v>
      </c>
      <c r="AP2419" s="29">
        <v>1</v>
      </c>
      <c r="AQ2419" s="29">
        <v>1850</v>
      </c>
      <c r="AR2419" s="29">
        <v>2400</v>
      </c>
      <c r="AS2419" s="29">
        <v>2400</v>
      </c>
      <c r="AT2419" s="29">
        <v>2.75</v>
      </c>
      <c r="AU2419" s="144">
        <v>10.656000000000001</v>
      </c>
      <c r="AV2419" s="36" t="s">
        <v>28</v>
      </c>
      <c r="AW2419" s="102" t="s">
        <v>33</v>
      </c>
      <c r="AX2419" s="129" t="s">
        <v>33</v>
      </c>
      <c r="AY2419" s="106">
        <v>19812</v>
      </c>
      <c r="BD2419" t="s">
        <v>4568</v>
      </c>
      <c r="BE2419" t="s">
        <v>4368</v>
      </c>
      <c r="BF2419" t="s">
        <v>4739</v>
      </c>
      <c r="BH2419" t="str">
        <f t="shared" si="523"/>
        <v>AV</v>
      </c>
      <c r="BJ2419" t="str">
        <f t="shared" si="524"/>
        <v>OK</v>
      </c>
      <c r="BK2419" s="130">
        <v>13603</v>
      </c>
      <c r="BL2419" s="130" t="s">
        <v>37</v>
      </c>
      <c r="BM2419" s="131" t="s">
        <v>33</v>
      </c>
      <c r="BN2419" s="131" t="e">
        <v>#VALUE!</v>
      </c>
      <c r="BO2419">
        <v>13603</v>
      </c>
      <c r="BP2419">
        <v>863</v>
      </c>
    </row>
    <row r="2420" spans="1:68" ht="25.2" x14ac:dyDescent="0.3">
      <c r="A2420" s="59"/>
      <c r="B2420" s="47"/>
      <c r="C2420" s="45">
        <v>1018148</v>
      </c>
      <c r="D2420" s="29"/>
      <c r="E2420" s="166" t="s">
        <v>1663</v>
      </c>
      <c r="F2420" s="31" t="s">
        <v>5238</v>
      </c>
      <c r="G2420" s="29" t="s">
        <v>42</v>
      </c>
      <c r="H2420" s="70" t="s">
        <v>59</v>
      </c>
      <c r="I2420" s="148" t="s">
        <v>32</v>
      </c>
      <c r="J2420" s="147" t="s">
        <v>33</v>
      </c>
      <c r="K2420" s="148">
        <v>0</v>
      </c>
      <c r="L2420" s="148" t="s">
        <v>32</v>
      </c>
      <c r="M2420" s="147" t="s">
        <v>33</v>
      </c>
      <c r="N2420" s="29" t="str">
        <f t="shared" si="514"/>
        <v/>
      </c>
      <c r="O2420" s="29" t="str">
        <f t="shared" si="515"/>
        <v/>
      </c>
      <c r="P2420" s="29" t="str">
        <f t="shared" si="516"/>
        <v/>
      </c>
      <c r="Q2420" s="29">
        <f t="shared" si="517"/>
        <v>1136758</v>
      </c>
      <c r="R2420" s="29" t="str">
        <f t="shared" si="518"/>
        <v/>
      </c>
      <c r="S2420" s="29" t="str">
        <f t="shared" si="519"/>
        <v/>
      </c>
      <c r="T2420" s="29">
        <f t="shared" si="520"/>
        <v>1136758</v>
      </c>
      <c r="U2420" s="29">
        <v>1136758</v>
      </c>
      <c r="V2420" s="29"/>
      <c r="W2420" s="38" t="s">
        <v>1615</v>
      </c>
      <c r="X2420" s="29" t="s">
        <v>35</v>
      </c>
      <c r="Y2420" s="146">
        <v>10912</v>
      </c>
      <c r="Z2420" s="33">
        <v>13967</v>
      </c>
      <c r="AA2420" s="34">
        <f t="shared" si="521"/>
        <v>0.28000000000000003</v>
      </c>
      <c r="AB2420" s="33">
        <f t="shared" si="525"/>
        <v>13967</v>
      </c>
      <c r="AC2420" s="34">
        <f t="shared" si="522"/>
        <v>0.27996709237416012</v>
      </c>
      <c r="AD2420" s="145">
        <f t="shared" si="509"/>
        <v>11639.166999999999</v>
      </c>
      <c r="AE2420" s="105">
        <v>9093.3330000000005</v>
      </c>
      <c r="AF2420" s="34" t="s">
        <v>36</v>
      </c>
      <c r="AG2420" s="34" t="s">
        <v>36</v>
      </c>
      <c r="AH2420" s="34" t="s">
        <v>36</v>
      </c>
      <c r="AI2420" s="29">
        <v>2.64</v>
      </c>
      <c r="AJ2420" s="29">
        <v>5.1839999999999997E-2</v>
      </c>
      <c r="AK2420" s="29">
        <v>0</v>
      </c>
      <c r="AL2420" s="29">
        <v>0</v>
      </c>
      <c r="AM2420" s="29" t="s">
        <v>28</v>
      </c>
      <c r="AN2420" s="158" t="s">
        <v>28</v>
      </c>
      <c r="AO2420" s="29" t="s">
        <v>28</v>
      </c>
      <c r="AP2420" s="29">
        <v>1</v>
      </c>
      <c r="AQ2420" s="29">
        <v>1800</v>
      </c>
      <c r="AR2420" s="29">
        <v>2400</v>
      </c>
      <c r="AS2420" s="29">
        <v>2400</v>
      </c>
      <c r="AT2420" s="29">
        <v>2.64</v>
      </c>
      <c r="AU2420" s="144">
        <v>10.368</v>
      </c>
      <c r="AV2420" s="36" t="s">
        <v>28</v>
      </c>
      <c r="AW2420" s="102" t="s">
        <v>33</v>
      </c>
      <c r="AX2420" s="129" t="s">
        <v>33</v>
      </c>
      <c r="AY2420" s="106">
        <v>12234</v>
      </c>
      <c r="BD2420" t="s">
        <v>4570</v>
      </c>
      <c r="BE2420" t="s">
        <v>4368</v>
      </c>
      <c r="BF2420" t="s">
        <v>4740</v>
      </c>
      <c r="BH2420" t="str">
        <f t="shared" si="523"/>
        <v/>
      </c>
      <c r="BJ2420" t="str">
        <f t="shared" si="524"/>
        <v>OK</v>
      </c>
      <c r="BK2420" s="130">
        <v>13967</v>
      </c>
      <c r="BL2420" s="130" t="s">
        <v>37</v>
      </c>
      <c r="BM2420" s="131" t="s">
        <v>33</v>
      </c>
      <c r="BN2420" s="131" t="e">
        <v>#VALUE!</v>
      </c>
      <c r="BO2420">
        <v>13967</v>
      </c>
      <c r="BP2420">
        <v>485</v>
      </c>
    </row>
    <row r="2421" spans="1:68" ht="25.2" x14ac:dyDescent="0.3">
      <c r="A2421" s="59"/>
      <c r="B2421" s="47">
        <v>2069</v>
      </c>
      <c r="C2421" s="45">
        <v>1084889</v>
      </c>
      <c r="D2421" s="29">
        <v>1034175</v>
      </c>
      <c r="E2421" s="166" t="s">
        <v>1662</v>
      </c>
      <c r="F2421" s="31" t="s">
        <v>5237</v>
      </c>
      <c r="G2421" s="37" t="s">
        <v>47</v>
      </c>
      <c r="H2421" s="70" t="s">
        <v>59</v>
      </c>
      <c r="I2421" s="148" t="s">
        <v>32</v>
      </c>
      <c r="J2421" s="147" t="s">
        <v>33</v>
      </c>
      <c r="K2421" s="148">
        <v>0</v>
      </c>
      <c r="L2421" s="148" t="s">
        <v>32</v>
      </c>
      <c r="M2421" s="147" t="s">
        <v>33</v>
      </c>
      <c r="N2421" s="29">
        <f t="shared" si="514"/>
        <v>1034175</v>
      </c>
      <c r="O2421" s="29" t="str">
        <f t="shared" si="515"/>
        <v/>
      </c>
      <c r="P2421" s="29" t="str">
        <f t="shared" si="516"/>
        <v/>
      </c>
      <c r="Q2421" s="29">
        <f t="shared" si="517"/>
        <v>1136759</v>
      </c>
      <c r="R2421" s="29" t="str">
        <f t="shared" si="518"/>
        <v/>
      </c>
      <c r="S2421" s="29" t="str">
        <f t="shared" si="519"/>
        <v/>
      </c>
      <c r="T2421" s="29">
        <f t="shared" si="520"/>
        <v>1136759</v>
      </c>
      <c r="U2421" s="29">
        <v>1136759</v>
      </c>
      <c r="V2421" s="29"/>
      <c r="W2421" s="38" t="s">
        <v>1615</v>
      </c>
      <c r="X2421" s="29" t="s">
        <v>35</v>
      </c>
      <c r="Y2421" s="146">
        <v>11283</v>
      </c>
      <c r="Z2421" s="33">
        <v>14442</v>
      </c>
      <c r="AA2421" s="34">
        <f t="shared" si="521"/>
        <v>0.28000000000000003</v>
      </c>
      <c r="AB2421" s="33">
        <f t="shared" si="525"/>
        <v>14442</v>
      </c>
      <c r="AC2421" s="34">
        <f t="shared" si="522"/>
        <v>0.27997872906141985</v>
      </c>
      <c r="AD2421" s="145">
        <f t="shared" ref="AD2421:AD2484" si="526">ROUND(Z2421/1.2,3)</f>
        <v>12035</v>
      </c>
      <c r="AE2421" s="105">
        <v>9402.5</v>
      </c>
      <c r="AF2421" s="34" t="s">
        <v>36</v>
      </c>
      <c r="AG2421" s="34" t="s">
        <v>36</v>
      </c>
      <c r="AH2421" s="34" t="s">
        <v>36</v>
      </c>
      <c r="AI2421" s="29">
        <v>3</v>
      </c>
      <c r="AJ2421" s="29">
        <v>5.3280000000000001E-2</v>
      </c>
      <c r="AK2421" s="29">
        <v>0</v>
      </c>
      <c r="AL2421" s="29">
        <v>0</v>
      </c>
      <c r="AM2421" s="29" t="s">
        <v>28</v>
      </c>
      <c r="AN2421" s="158" t="s">
        <v>28</v>
      </c>
      <c r="AO2421" s="29" t="s">
        <v>28</v>
      </c>
      <c r="AP2421" s="29">
        <v>1</v>
      </c>
      <c r="AQ2421" s="29">
        <v>1850</v>
      </c>
      <c r="AR2421" s="29">
        <v>2400</v>
      </c>
      <c r="AS2421" s="29">
        <v>2400</v>
      </c>
      <c r="AT2421" s="29">
        <v>3</v>
      </c>
      <c r="AU2421" s="144">
        <v>10.656000000000001</v>
      </c>
      <c r="AV2421" s="36" t="s">
        <v>28</v>
      </c>
      <c r="AW2421" s="102" t="s">
        <v>33</v>
      </c>
      <c r="AX2421" s="129" t="s">
        <v>33</v>
      </c>
      <c r="AY2421" s="106">
        <v>4514</v>
      </c>
      <c r="BD2421" t="s">
        <v>4568</v>
      </c>
      <c r="BE2421" t="s">
        <v>4337</v>
      </c>
      <c r="BF2421" t="s">
        <v>4739</v>
      </c>
      <c r="BH2421" t="str">
        <f t="shared" si="523"/>
        <v/>
      </c>
      <c r="BJ2421" t="str">
        <f t="shared" si="524"/>
        <v>OK</v>
      </c>
      <c r="BK2421" s="130">
        <v>14442</v>
      </c>
      <c r="BL2421" s="130" t="s">
        <v>37</v>
      </c>
      <c r="BM2421" s="131" t="s">
        <v>33</v>
      </c>
      <c r="BN2421" s="131" t="e">
        <v>#VALUE!</v>
      </c>
      <c r="BO2421">
        <v>14442</v>
      </c>
      <c r="BP2421">
        <v>375</v>
      </c>
    </row>
    <row r="2422" spans="1:68" ht="37.799999999999997" x14ac:dyDescent="0.3">
      <c r="A2422" s="59"/>
      <c r="B2422" s="47">
        <v>2070</v>
      </c>
      <c r="C2422" s="45">
        <v>1018149</v>
      </c>
      <c r="D2422" s="29"/>
      <c r="E2422" s="166" t="s">
        <v>1669</v>
      </c>
      <c r="F2422" s="31" t="s">
        <v>5242</v>
      </c>
      <c r="G2422" s="29" t="s">
        <v>47</v>
      </c>
      <c r="H2422" s="70" t="s">
        <v>62</v>
      </c>
      <c r="I2422" s="148" t="s">
        <v>32</v>
      </c>
      <c r="J2422" s="147" t="s">
        <v>33</v>
      </c>
      <c r="K2422" s="148">
        <v>0</v>
      </c>
      <c r="L2422" s="148" t="s">
        <v>32</v>
      </c>
      <c r="M2422" s="147">
        <v>42605</v>
      </c>
      <c r="N2422" s="29" t="str">
        <f t="shared" si="514"/>
        <v/>
      </c>
      <c r="O2422" s="29" t="str">
        <f t="shared" si="515"/>
        <v/>
      </c>
      <c r="P2422" s="29" t="str">
        <f t="shared" si="516"/>
        <v/>
      </c>
      <c r="Q2422" s="29">
        <f t="shared" si="517"/>
        <v>1136760</v>
      </c>
      <c r="R2422" s="29" t="str">
        <f t="shared" si="518"/>
        <v/>
      </c>
      <c r="S2422" s="29" t="str">
        <f t="shared" si="519"/>
        <v/>
      </c>
      <c r="T2422" s="29">
        <f t="shared" si="520"/>
        <v>1136760</v>
      </c>
      <c r="U2422" s="29">
        <v>1136760</v>
      </c>
      <c r="V2422" s="29"/>
      <c r="W2422" s="38" t="s">
        <v>1615</v>
      </c>
      <c r="X2422" s="29" t="s">
        <v>35</v>
      </c>
      <c r="Y2422" s="146">
        <v>11283</v>
      </c>
      <c r="Z2422" s="33">
        <v>14442</v>
      </c>
      <c r="AA2422" s="34">
        <f t="shared" si="521"/>
        <v>0.28000000000000003</v>
      </c>
      <c r="AB2422" s="33">
        <f t="shared" si="525"/>
        <v>14442</v>
      </c>
      <c r="AC2422" s="34">
        <f t="shared" si="522"/>
        <v>0.27997872906141985</v>
      </c>
      <c r="AD2422" s="145">
        <f t="shared" si="526"/>
        <v>12035</v>
      </c>
      <c r="AE2422" s="105">
        <v>9402.5</v>
      </c>
      <c r="AF2422" s="34" t="s">
        <v>36</v>
      </c>
      <c r="AG2422" s="34" t="s">
        <v>36</v>
      </c>
      <c r="AH2422" s="34" t="s">
        <v>36</v>
      </c>
      <c r="AI2422" s="29">
        <v>2.78</v>
      </c>
      <c r="AJ2422" s="29">
        <v>5.1839999999999997E-2</v>
      </c>
      <c r="AK2422" s="29">
        <v>13</v>
      </c>
      <c r="AL2422" s="29">
        <v>0</v>
      </c>
      <c r="AM2422" s="29" t="s">
        <v>28</v>
      </c>
      <c r="AN2422" s="158" t="s">
        <v>28</v>
      </c>
      <c r="AO2422" s="29" t="s">
        <v>28</v>
      </c>
      <c r="AP2422" s="29">
        <v>1</v>
      </c>
      <c r="AQ2422" s="29">
        <v>1800</v>
      </c>
      <c r="AR2422" s="29">
        <v>2400</v>
      </c>
      <c r="AS2422" s="29">
        <v>2400</v>
      </c>
      <c r="AT2422" s="29">
        <v>2.78</v>
      </c>
      <c r="AU2422" s="144">
        <v>10.368</v>
      </c>
      <c r="AV2422" s="36" t="s">
        <v>28</v>
      </c>
      <c r="AW2422" s="102" t="s">
        <v>33</v>
      </c>
      <c r="AX2422" s="129" t="s">
        <v>33</v>
      </c>
      <c r="AY2422" s="106">
        <v>6368</v>
      </c>
      <c r="BD2422" t="s">
        <v>4570</v>
      </c>
      <c r="BE2422" t="s">
        <v>4368</v>
      </c>
      <c r="BF2422" t="s">
        <v>4740</v>
      </c>
      <c r="BH2422" t="str">
        <f t="shared" si="523"/>
        <v>AV</v>
      </c>
      <c r="BJ2422" t="str">
        <f t="shared" si="524"/>
        <v>OK</v>
      </c>
      <c r="BK2422" s="130">
        <v>14442</v>
      </c>
      <c r="BL2422" s="130" t="s">
        <v>37</v>
      </c>
      <c r="BM2422" s="131" t="s">
        <v>33</v>
      </c>
      <c r="BN2422" s="131" t="e">
        <v>#VALUE!</v>
      </c>
      <c r="BO2422">
        <v>14442</v>
      </c>
      <c r="BP2422">
        <v>691</v>
      </c>
    </row>
    <row r="2423" spans="1:68" ht="37.799999999999997" x14ac:dyDescent="0.3">
      <c r="A2423" s="59"/>
      <c r="B2423" s="47">
        <v>2071</v>
      </c>
      <c r="C2423" s="45">
        <v>1044018</v>
      </c>
      <c r="D2423" s="63" t="s">
        <v>33</v>
      </c>
      <c r="E2423" s="166" t="s">
        <v>1664</v>
      </c>
      <c r="F2423" s="39" t="s">
        <v>5239</v>
      </c>
      <c r="G2423" s="29" t="s">
        <v>39</v>
      </c>
      <c r="H2423" s="70" t="s">
        <v>62</v>
      </c>
      <c r="I2423" s="148" t="s">
        <v>32</v>
      </c>
      <c r="J2423" s="147" t="s">
        <v>33</v>
      </c>
      <c r="K2423" s="148">
        <v>0</v>
      </c>
      <c r="L2423" s="148" t="s">
        <v>4012</v>
      </c>
      <c r="M2423" s="147" t="s">
        <v>33</v>
      </c>
      <c r="N2423" s="29" t="str">
        <f t="shared" si="514"/>
        <v/>
      </c>
      <c r="O2423" s="29" t="str">
        <f t="shared" si="515"/>
        <v/>
      </c>
      <c r="P2423" s="29" t="str">
        <f t="shared" si="516"/>
        <v/>
      </c>
      <c r="Q2423" s="29">
        <f t="shared" si="517"/>
        <v>1136761</v>
      </c>
      <c r="R2423" s="29" t="str">
        <f t="shared" si="518"/>
        <v/>
      </c>
      <c r="S2423" s="29" t="str">
        <f t="shared" si="519"/>
        <v/>
      </c>
      <c r="T2423" s="29">
        <f t="shared" si="520"/>
        <v>1136761</v>
      </c>
      <c r="U2423" s="29">
        <v>1136761</v>
      </c>
      <c r="V2423" s="29"/>
      <c r="W2423" s="38" t="s">
        <v>1615</v>
      </c>
      <c r="X2423" s="29" t="s">
        <v>35</v>
      </c>
      <c r="Y2423" s="146">
        <v>12711</v>
      </c>
      <c r="Z2423" s="33">
        <v>16270</v>
      </c>
      <c r="AA2423" s="34">
        <f t="shared" si="521"/>
        <v>0.28000000000000003</v>
      </c>
      <c r="AB2423" s="33">
        <f t="shared" si="525"/>
        <v>16270</v>
      </c>
      <c r="AC2423" s="34">
        <f t="shared" si="522"/>
        <v>0.2799936747698844</v>
      </c>
      <c r="AD2423" s="145">
        <f t="shared" si="526"/>
        <v>13558.333000000001</v>
      </c>
      <c r="AE2423" s="105">
        <v>10592.5</v>
      </c>
      <c r="AF2423" s="34" t="s">
        <v>36</v>
      </c>
      <c r="AG2423" s="34" t="s">
        <v>36</v>
      </c>
      <c r="AH2423" s="34" t="s">
        <v>36</v>
      </c>
      <c r="AI2423" s="29">
        <v>2.9</v>
      </c>
      <c r="AJ2423" s="29">
        <v>5.0999999999999997E-2</v>
      </c>
      <c r="AK2423" s="29">
        <v>18</v>
      </c>
      <c r="AL2423" s="29">
        <v>0</v>
      </c>
      <c r="AM2423" s="29" t="s">
        <v>28</v>
      </c>
      <c r="AN2423" s="158" t="s">
        <v>28</v>
      </c>
      <c r="AO2423" s="29" t="s">
        <v>28</v>
      </c>
      <c r="AP2423" s="29">
        <v>1</v>
      </c>
      <c r="AQ2423" s="29">
        <v>1850</v>
      </c>
      <c r="AR2423" s="29">
        <v>2400</v>
      </c>
      <c r="AS2423" s="29">
        <v>2400</v>
      </c>
      <c r="AT2423" s="29">
        <v>2.9</v>
      </c>
      <c r="AU2423" s="144">
        <v>10.656000000000001</v>
      </c>
      <c r="AV2423" s="36" t="s">
        <v>28</v>
      </c>
      <c r="AW2423" s="102" t="s">
        <v>33</v>
      </c>
      <c r="AX2423" s="129" t="s">
        <v>33</v>
      </c>
      <c r="AY2423" s="106">
        <v>3684</v>
      </c>
      <c r="BD2423" t="s">
        <v>4569</v>
      </c>
      <c r="BE2423" t="s">
        <v>4338</v>
      </c>
      <c r="BF2423" t="s">
        <v>4739</v>
      </c>
      <c r="BH2423" t="str">
        <f t="shared" si="523"/>
        <v>AV</v>
      </c>
      <c r="BJ2423" t="str">
        <f t="shared" si="524"/>
        <v>OK</v>
      </c>
      <c r="BK2423" s="130">
        <v>16270</v>
      </c>
      <c r="BL2423" s="130" t="s">
        <v>37</v>
      </c>
      <c r="BM2423" s="131" t="s">
        <v>33</v>
      </c>
      <c r="BN2423" s="131" t="e">
        <v>#VALUE!</v>
      </c>
      <c r="BO2423">
        <v>16270</v>
      </c>
      <c r="BP2423">
        <v>41</v>
      </c>
    </row>
    <row r="2424" spans="1:68" ht="25.2" x14ac:dyDescent="0.3">
      <c r="A2424" s="59"/>
      <c r="B2424" s="47">
        <v>2072</v>
      </c>
      <c r="C2424" s="45">
        <v>1044020</v>
      </c>
      <c r="D2424" s="63" t="s">
        <v>33</v>
      </c>
      <c r="E2424" s="63"/>
      <c r="F2424" s="31" t="s">
        <v>1665</v>
      </c>
      <c r="G2424" s="29" t="s">
        <v>61</v>
      </c>
      <c r="H2424" s="70" t="s">
        <v>59</v>
      </c>
      <c r="I2424" s="148" t="s">
        <v>32</v>
      </c>
      <c r="J2424" s="147" t="s">
        <v>33</v>
      </c>
      <c r="K2424" s="147">
        <v>44926</v>
      </c>
      <c r="L2424" s="148" t="s">
        <v>32</v>
      </c>
      <c r="M2424" s="147" t="s">
        <v>33</v>
      </c>
      <c r="N2424" s="29" t="str">
        <f t="shared" si="514"/>
        <v/>
      </c>
      <c r="O2424" s="29" t="str">
        <f t="shared" si="515"/>
        <v/>
      </c>
      <c r="P2424" s="29" t="str">
        <f t="shared" si="516"/>
        <v/>
      </c>
      <c r="Q2424" s="29" t="str">
        <f t="shared" si="517"/>
        <v/>
      </c>
      <c r="R2424" s="29" t="str">
        <f t="shared" si="518"/>
        <v/>
      </c>
      <c r="S2424" s="29" t="str">
        <f t="shared" si="519"/>
        <v/>
      </c>
      <c r="T2424" s="29" t="str">
        <f t="shared" si="520"/>
        <v/>
      </c>
      <c r="U2424" s="28"/>
      <c r="V2424" s="28"/>
      <c r="W2424" s="38" t="s">
        <v>1615</v>
      </c>
      <c r="X2424" s="29" t="s">
        <v>35</v>
      </c>
      <c r="Y2424" s="146">
        <v>15108</v>
      </c>
      <c r="Z2424" s="33">
        <v>16619</v>
      </c>
      <c r="AA2424" s="34">
        <f t="shared" si="521"/>
        <v>0.1</v>
      </c>
      <c r="AB2424" s="33">
        <f t="shared" si="525"/>
        <v>16619</v>
      </c>
      <c r="AC2424" s="34">
        <f t="shared" si="522"/>
        <v>0.10001326449563142</v>
      </c>
      <c r="AD2424" s="145">
        <f t="shared" si="526"/>
        <v>13849.166999999999</v>
      </c>
      <c r="AE2424" s="105">
        <v>12590</v>
      </c>
      <c r="AF2424" s="34" t="s">
        <v>36</v>
      </c>
      <c r="AG2424" s="34" t="s">
        <v>36</v>
      </c>
      <c r="AH2424" s="34" t="s">
        <v>73</v>
      </c>
      <c r="AI2424" s="29">
        <v>3.4</v>
      </c>
      <c r="AJ2424" s="29">
        <v>8.5000000000000006E-2</v>
      </c>
      <c r="AK2424" s="29">
        <v>0</v>
      </c>
      <c r="AL2424" s="29">
        <v>0</v>
      </c>
      <c r="AM2424" s="29" t="s">
        <v>27</v>
      </c>
      <c r="AN2424" s="44" t="s">
        <v>27</v>
      </c>
      <c r="AO2424" s="29" t="s">
        <v>27</v>
      </c>
      <c r="AP2424" s="29">
        <v>1</v>
      </c>
      <c r="AQ2424" s="29">
        <v>1400</v>
      </c>
      <c r="AR2424" s="29">
        <v>2400</v>
      </c>
      <c r="AS2424" s="29">
        <v>2400</v>
      </c>
      <c r="AT2424" s="29">
        <v>3.4</v>
      </c>
      <c r="AU2424" s="144">
        <v>8.0640000000000001</v>
      </c>
      <c r="AV2424" s="36" t="s">
        <v>28</v>
      </c>
      <c r="AW2424" s="102" t="s">
        <v>33</v>
      </c>
      <c r="AX2424" s="129" t="s">
        <v>33</v>
      </c>
      <c r="AY2424" s="106">
        <v>69</v>
      </c>
      <c r="BD2424" t="s">
        <v>4569</v>
      </c>
      <c r="BE2424" t="s">
        <v>4368</v>
      </c>
      <c r="BF2424" t="s">
        <v>4739</v>
      </c>
      <c r="BH2424" t="str">
        <f t="shared" si="523"/>
        <v/>
      </c>
      <c r="BJ2424" t="str">
        <f t="shared" si="524"/>
        <v>OK</v>
      </c>
      <c r="BK2424" s="130" t="s">
        <v>5302</v>
      </c>
      <c r="BL2424" s="130" t="e">
        <v>#VALUE!</v>
      </c>
      <c r="BM2424" s="131" t="s">
        <v>33</v>
      </c>
      <c r="BN2424" s="131" t="e">
        <v>#VALUE!</v>
      </c>
      <c r="BO2424" t="e">
        <v>#N/A</v>
      </c>
      <c r="BP2424">
        <v>0</v>
      </c>
    </row>
    <row r="2425" spans="1:68" ht="25.2" x14ac:dyDescent="0.3">
      <c r="A2425" s="59"/>
      <c r="B2425" s="47">
        <v>2073</v>
      </c>
      <c r="C2425" s="45">
        <v>1084891</v>
      </c>
      <c r="D2425" s="29">
        <v>1044020</v>
      </c>
      <c r="E2425" s="166" t="s">
        <v>1666</v>
      </c>
      <c r="F2425" s="31" t="s">
        <v>5240</v>
      </c>
      <c r="G2425" s="29" t="s">
        <v>42</v>
      </c>
      <c r="H2425" s="70" t="s">
        <v>59</v>
      </c>
      <c r="I2425" s="148" t="s">
        <v>32</v>
      </c>
      <c r="J2425" s="147" t="s">
        <v>33</v>
      </c>
      <c r="K2425" s="148">
        <v>0</v>
      </c>
      <c r="L2425" s="148" t="s">
        <v>32</v>
      </c>
      <c r="M2425" s="147">
        <v>42605</v>
      </c>
      <c r="N2425" s="29">
        <f t="shared" si="514"/>
        <v>1044020</v>
      </c>
      <c r="O2425" s="29" t="str">
        <f t="shared" si="515"/>
        <v/>
      </c>
      <c r="P2425" s="29" t="str">
        <f t="shared" si="516"/>
        <v/>
      </c>
      <c r="Q2425" s="29">
        <f t="shared" si="517"/>
        <v>1136762</v>
      </c>
      <c r="R2425" s="29" t="str">
        <f t="shared" si="518"/>
        <v/>
      </c>
      <c r="S2425" s="29" t="str">
        <f t="shared" si="519"/>
        <v/>
      </c>
      <c r="T2425" s="29">
        <f t="shared" si="520"/>
        <v>1136762</v>
      </c>
      <c r="U2425" s="29">
        <v>1136762</v>
      </c>
      <c r="V2425" s="29"/>
      <c r="W2425" s="38" t="s">
        <v>1615</v>
      </c>
      <c r="X2425" s="29" t="s">
        <v>35</v>
      </c>
      <c r="Y2425" s="146">
        <v>12317</v>
      </c>
      <c r="Z2425" s="33">
        <v>15766</v>
      </c>
      <c r="AA2425" s="34">
        <f t="shared" si="521"/>
        <v>0.28000000000000003</v>
      </c>
      <c r="AB2425" s="33">
        <f t="shared" si="525"/>
        <v>15766</v>
      </c>
      <c r="AC2425" s="34">
        <f t="shared" si="522"/>
        <v>0.28001941121963442</v>
      </c>
      <c r="AD2425" s="145">
        <f t="shared" si="526"/>
        <v>13138.333000000001</v>
      </c>
      <c r="AE2425" s="105">
        <v>10264.166999999999</v>
      </c>
      <c r="AF2425" s="34" t="s">
        <v>36</v>
      </c>
      <c r="AG2425" s="34" t="s">
        <v>36</v>
      </c>
      <c r="AH2425" s="34" t="s">
        <v>36</v>
      </c>
      <c r="AI2425" s="29">
        <v>3.5</v>
      </c>
      <c r="AJ2425" s="29">
        <v>0.10656</v>
      </c>
      <c r="AK2425" s="29">
        <v>0</v>
      </c>
      <c r="AL2425" s="29">
        <v>0</v>
      </c>
      <c r="AM2425" s="29" t="s">
        <v>28</v>
      </c>
      <c r="AN2425" s="158" t="s">
        <v>28</v>
      </c>
      <c r="AO2425" s="29" t="s">
        <v>28</v>
      </c>
      <c r="AP2425" s="29">
        <v>1</v>
      </c>
      <c r="AQ2425" s="29">
        <v>1400</v>
      </c>
      <c r="AR2425" s="29">
        <v>2400</v>
      </c>
      <c r="AS2425" s="29">
        <v>2400</v>
      </c>
      <c r="AT2425" s="29">
        <v>3.5</v>
      </c>
      <c r="AU2425" s="144">
        <v>8.0640000000000001</v>
      </c>
      <c r="AV2425" s="36" t="s">
        <v>28</v>
      </c>
      <c r="AW2425" s="102" t="s">
        <v>33</v>
      </c>
      <c r="AX2425" s="129" t="s">
        <v>33</v>
      </c>
      <c r="AY2425" s="106">
        <v>8283</v>
      </c>
      <c r="BD2425" t="s">
        <v>4568</v>
      </c>
      <c r="BE2425" t="s">
        <v>4338</v>
      </c>
      <c r="BF2425" t="s">
        <v>4739</v>
      </c>
      <c r="BH2425" t="str">
        <f t="shared" si="523"/>
        <v/>
      </c>
      <c r="BJ2425" t="str">
        <f t="shared" si="524"/>
        <v>OK</v>
      </c>
      <c r="BK2425" s="130">
        <v>15766</v>
      </c>
      <c r="BL2425" s="130" t="s">
        <v>37</v>
      </c>
      <c r="BM2425" s="131" t="s">
        <v>33</v>
      </c>
      <c r="BN2425" s="131" t="e">
        <v>#VALUE!</v>
      </c>
      <c r="BO2425">
        <v>15766</v>
      </c>
      <c r="BP2425">
        <v>149</v>
      </c>
    </row>
    <row r="2426" spans="1:68" ht="25.2" x14ac:dyDescent="0.3">
      <c r="A2426" s="59"/>
      <c r="B2426" s="47">
        <v>2074</v>
      </c>
      <c r="C2426" s="45">
        <v>1084890</v>
      </c>
      <c r="D2426" s="29">
        <v>1034176</v>
      </c>
      <c r="E2426" s="166" t="s">
        <v>1667</v>
      </c>
      <c r="F2426" s="31" t="s">
        <v>5241</v>
      </c>
      <c r="G2426" s="29" t="s">
        <v>42</v>
      </c>
      <c r="H2426" s="70" t="s">
        <v>59</v>
      </c>
      <c r="I2426" s="148" t="s">
        <v>32</v>
      </c>
      <c r="J2426" s="147" t="s">
        <v>33</v>
      </c>
      <c r="K2426" s="148">
        <v>0</v>
      </c>
      <c r="L2426" s="148" t="s">
        <v>32</v>
      </c>
      <c r="M2426" s="147">
        <v>42605</v>
      </c>
      <c r="N2426" s="29">
        <f t="shared" si="514"/>
        <v>1034176</v>
      </c>
      <c r="O2426" s="29" t="str">
        <f t="shared" si="515"/>
        <v/>
      </c>
      <c r="P2426" s="29" t="str">
        <f t="shared" si="516"/>
        <v/>
      </c>
      <c r="Q2426" s="29">
        <f t="shared" si="517"/>
        <v>1136763</v>
      </c>
      <c r="R2426" s="29" t="str">
        <f t="shared" si="518"/>
        <v/>
      </c>
      <c r="S2426" s="29" t="str">
        <f t="shared" si="519"/>
        <v/>
      </c>
      <c r="T2426" s="29">
        <f t="shared" si="520"/>
        <v>1136763</v>
      </c>
      <c r="U2426" s="29">
        <v>1136763</v>
      </c>
      <c r="V2426" s="29"/>
      <c r="W2426" s="38" t="s">
        <v>1615</v>
      </c>
      <c r="X2426" s="29" t="s">
        <v>35</v>
      </c>
      <c r="Y2426" s="146">
        <v>12965</v>
      </c>
      <c r="Z2426" s="33">
        <v>16596</v>
      </c>
      <c r="AA2426" s="34">
        <f t="shared" si="521"/>
        <v>0.28000000000000003</v>
      </c>
      <c r="AB2426" s="33">
        <f t="shared" si="525"/>
        <v>16596</v>
      </c>
      <c r="AC2426" s="34">
        <f t="shared" si="522"/>
        <v>0.28006166509643926</v>
      </c>
      <c r="AD2426" s="145">
        <f t="shared" si="526"/>
        <v>13830</v>
      </c>
      <c r="AE2426" s="105">
        <v>10804.166999999999</v>
      </c>
      <c r="AF2426" s="34" t="s">
        <v>36</v>
      </c>
      <c r="AG2426" s="34" t="s">
        <v>36</v>
      </c>
      <c r="AH2426" s="34" t="s">
        <v>36</v>
      </c>
      <c r="AI2426" s="29">
        <v>4</v>
      </c>
      <c r="AJ2426" s="29">
        <v>0.10656</v>
      </c>
      <c r="AK2426" s="29">
        <v>0</v>
      </c>
      <c r="AL2426" s="29">
        <v>0</v>
      </c>
      <c r="AM2426" s="29" t="s">
        <v>28</v>
      </c>
      <c r="AN2426" s="158" t="s">
        <v>28</v>
      </c>
      <c r="AO2426" s="29" t="s">
        <v>28</v>
      </c>
      <c r="AP2426" s="29">
        <v>1</v>
      </c>
      <c r="AQ2426" s="29">
        <v>1400</v>
      </c>
      <c r="AR2426" s="29">
        <v>2400</v>
      </c>
      <c r="AS2426" s="29">
        <v>2400</v>
      </c>
      <c r="AT2426" s="29">
        <v>4</v>
      </c>
      <c r="AU2426" s="144">
        <v>8.0640000000000001</v>
      </c>
      <c r="AV2426" s="36" t="s">
        <v>28</v>
      </c>
      <c r="AW2426" s="102" t="s">
        <v>33</v>
      </c>
      <c r="AX2426" s="129" t="s">
        <v>33</v>
      </c>
      <c r="AY2426" s="106">
        <v>4304</v>
      </c>
      <c r="BD2426" t="s">
        <v>4568</v>
      </c>
      <c r="BE2426" t="s">
        <v>4337</v>
      </c>
      <c r="BF2426" t="s">
        <v>4740</v>
      </c>
      <c r="BH2426" t="str">
        <f t="shared" si="523"/>
        <v/>
      </c>
      <c r="BJ2426" t="str">
        <f t="shared" si="524"/>
        <v>OK</v>
      </c>
      <c r="BK2426" s="130">
        <v>16596</v>
      </c>
      <c r="BL2426" s="130" t="s">
        <v>37</v>
      </c>
      <c r="BM2426" s="131" t="s">
        <v>33</v>
      </c>
      <c r="BN2426" s="131" t="e">
        <v>#VALUE!</v>
      </c>
      <c r="BO2426">
        <v>16596</v>
      </c>
      <c r="BP2426">
        <v>28</v>
      </c>
    </row>
    <row r="2427" spans="1:68" ht="25.2" x14ac:dyDescent="0.3">
      <c r="A2427" s="59"/>
      <c r="B2427" s="47">
        <v>2075</v>
      </c>
      <c r="C2427" s="45">
        <v>1044019</v>
      </c>
      <c r="D2427" s="63" t="s">
        <v>33</v>
      </c>
      <c r="E2427" s="63"/>
      <c r="F2427" s="39" t="s">
        <v>1668</v>
      </c>
      <c r="G2427" s="29" t="s">
        <v>39</v>
      </c>
      <c r="H2427" s="70" t="s">
        <v>69</v>
      </c>
      <c r="I2427" s="148" t="s">
        <v>32</v>
      </c>
      <c r="J2427" s="147" t="s">
        <v>4037</v>
      </c>
      <c r="K2427" s="148" t="e">
        <v>#N/A</v>
      </c>
      <c r="L2427" s="148" t="s">
        <v>4013</v>
      </c>
      <c r="M2427" s="147" t="s">
        <v>33</v>
      </c>
      <c r="N2427" s="29" t="str">
        <f t="shared" si="514"/>
        <v/>
      </c>
      <c r="O2427" s="29" t="str">
        <f t="shared" si="515"/>
        <v/>
      </c>
      <c r="P2427" s="29" t="str">
        <f t="shared" si="516"/>
        <v/>
      </c>
      <c r="Q2427" s="29" t="str">
        <f t="shared" si="517"/>
        <v/>
      </c>
      <c r="R2427" s="29" t="str">
        <f t="shared" si="518"/>
        <v/>
      </c>
      <c r="S2427" s="29" t="str">
        <f t="shared" si="519"/>
        <v/>
      </c>
      <c r="T2427" s="29" t="str">
        <f t="shared" si="520"/>
        <v/>
      </c>
      <c r="U2427" s="29"/>
      <c r="V2427" s="29"/>
      <c r="W2427" s="38" t="s">
        <v>1615</v>
      </c>
      <c r="X2427" s="29" t="s">
        <v>35</v>
      </c>
      <c r="Y2427" s="146">
        <v>13989</v>
      </c>
      <c r="Z2427" s="33">
        <v>17906</v>
      </c>
      <c r="AA2427" s="34">
        <f t="shared" si="521"/>
        <v>0.28000000000000003</v>
      </c>
      <c r="AB2427" s="33">
        <f t="shared" si="525"/>
        <v>17906</v>
      </c>
      <c r="AC2427" s="34">
        <f t="shared" si="522"/>
        <v>0.28000574737293582</v>
      </c>
      <c r="AD2427" s="145">
        <f t="shared" si="526"/>
        <v>14921.666999999999</v>
      </c>
      <c r="AE2427" s="105">
        <v>11657.5</v>
      </c>
      <c r="AF2427" s="34" t="s">
        <v>70</v>
      </c>
      <c r="AG2427" s="34" t="s">
        <v>73</v>
      </c>
      <c r="AH2427" s="34" t="s">
        <v>73</v>
      </c>
      <c r="AI2427" s="29">
        <v>3.8</v>
      </c>
      <c r="AJ2427" s="29">
        <v>8.5000000000000006E-2</v>
      </c>
      <c r="AK2427" s="29">
        <v>0</v>
      </c>
      <c r="AL2427" s="29">
        <v>0</v>
      </c>
      <c r="AM2427" s="29" t="s">
        <v>27</v>
      </c>
      <c r="AN2427" s="44" t="s">
        <v>27</v>
      </c>
      <c r="AO2427" s="29" t="s">
        <v>27</v>
      </c>
      <c r="AP2427" s="29">
        <v>1</v>
      </c>
      <c r="AQ2427" s="29">
        <v>1400</v>
      </c>
      <c r="AR2427" s="29">
        <v>2400</v>
      </c>
      <c r="AS2427" s="29">
        <v>2400</v>
      </c>
      <c r="AT2427" s="29">
        <v>3.8</v>
      </c>
      <c r="AU2427" s="144">
        <v>8.0640000000000001</v>
      </c>
      <c r="AV2427" s="36" t="s">
        <v>28</v>
      </c>
      <c r="AW2427" s="102" t="s">
        <v>33</v>
      </c>
      <c r="AX2427" s="129" t="s">
        <v>33</v>
      </c>
      <c r="AY2427" s="106">
        <v>1282</v>
      </c>
      <c r="BD2427" t="s">
        <v>4569</v>
      </c>
      <c r="BE2427" t="s">
        <v>4338</v>
      </c>
      <c r="BF2427" t="s">
        <v>4739</v>
      </c>
      <c r="BH2427" t="str">
        <f t="shared" si="523"/>
        <v/>
      </c>
      <c r="BJ2427" t="str">
        <f t="shared" si="524"/>
        <v>OK</v>
      </c>
      <c r="BK2427" s="130" t="s">
        <v>5302</v>
      </c>
      <c r="BL2427" s="130" t="e">
        <v>#VALUE!</v>
      </c>
      <c r="BM2427" s="131" t="s">
        <v>33</v>
      </c>
      <c r="BN2427" s="131" t="e">
        <v>#VALUE!</v>
      </c>
      <c r="BO2427" t="e">
        <v>#N/A</v>
      </c>
      <c r="BP2427">
        <v>0</v>
      </c>
    </row>
    <row r="2428" spans="1:68" ht="37.799999999999997" x14ac:dyDescent="0.3">
      <c r="A2428" s="59"/>
      <c r="B2428" s="47">
        <v>2078</v>
      </c>
      <c r="C2428" s="45">
        <v>1086836</v>
      </c>
      <c r="D2428" s="29"/>
      <c r="E2428" s="166" t="s">
        <v>1671</v>
      </c>
      <c r="F2428" s="31" t="s">
        <v>5244</v>
      </c>
      <c r="G2428" s="29" t="s">
        <v>42</v>
      </c>
      <c r="H2428" s="70" t="s">
        <v>62</v>
      </c>
      <c r="I2428" s="148" t="s">
        <v>32</v>
      </c>
      <c r="J2428" s="147" t="s">
        <v>33</v>
      </c>
      <c r="K2428" s="148">
        <v>0</v>
      </c>
      <c r="L2428" s="148" t="s">
        <v>32</v>
      </c>
      <c r="M2428" s="147" t="s">
        <v>33</v>
      </c>
      <c r="N2428" s="29" t="str">
        <f t="shared" si="514"/>
        <v/>
      </c>
      <c r="O2428" s="29" t="str">
        <f t="shared" si="515"/>
        <v/>
      </c>
      <c r="P2428" s="29" t="str">
        <f t="shared" si="516"/>
        <v/>
      </c>
      <c r="Q2428" s="29">
        <f t="shared" si="517"/>
        <v>1136771</v>
      </c>
      <c r="R2428" s="29" t="str">
        <f t="shared" si="518"/>
        <v/>
      </c>
      <c r="S2428" s="29" t="str">
        <f t="shared" si="519"/>
        <v/>
      </c>
      <c r="T2428" s="29">
        <f t="shared" si="520"/>
        <v>1136771</v>
      </c>
      <c r="U2428" s="29">
        <v>1136771</v>
      </c>
      <c r="V2428" s="29"/>
      <c r="W2428" s="38" t="s">
        <v>1615</v>
      </c>
      <c r="X2428" s="37" t="s">
        <v>35</v>
      </c>
      <c r="Y2428" s="146">
        <v>6653</v>
      </c>
      <c r="Z2428" s="33">
        <v>8515</v>
      </c>
      <c r="AA2428" s="34">
        <f t="shared" si="521"/>
        <v>0.28000000000000003</v>
      </c>
      <c r="AB2428" s="33">
        <f t="shared" si="525"/>
        <v>8515</v>
      </c>
      <c r="AC2428" s="34">
        <f t="shared" si="522"/>
        <v>0.27987360409598039</v>
      </c>
      <c r="AD2428" s="145">
        <f t="shared" si="526"/>
        <v>7095.8329999999996</v>
      </c>
      <c r="AE2428" s="105">
        <v>5544.1670000000004</v>
      </c>
      <c r="AF2428" s="34" t="s">
        <v>36</v>
      </c>
      <c r="AG2428" s="34" t="s">
        <v>36</v>
      </c>
      <c r="AH2428" s="34" t="s">
        <v>36</v>
      </c>
      <c r="AI2428" s="29">
        <v>1.839</v>
      </c>
      <c r="AJ2428" s="29">
        <v>3.6299999999999999E-2</v>
      </c>
      <c r="AK2428" s="29">
        <v>96</v>
      </c>
      <c r="AL2428" s="29">
        <v>0</v>
      </c>
      <c r="AM2428" s="29" t="s">
        <v>28</v>
      </c>
      <c r="AN2428" s="158" t="s">
        <v>28</v>
      </c>
      <c r="AO2428" s="29" t="s">
        <v>28</v>
      </c>
      <c r="AP2428" s="29">
        <v>1</v>
      </c>
      <c r="AQ2428" s="29">
        <v>2200</v>
      </c>
      <c r="AR2428" s="29">
        <v>1500</v>
      </c>
      <c r="AS2428" s="29">
        <v>2200</v>
      </c>
      <c r="AT2428" s="29">
        <v>1.839</v>
      </c>
      <c r="AU2428" s="144">
        <v>7.26</v>
      </c>
      <c r="AV2428" s="36" t="s">
        <v>28</v>
      </c>
      <c r="AW2428" s="102" t="s">
        <v>33</v>
      </c>
      <c r="AX2428" s="129" t="s">
        <v>33</v>
      </c>
      <c r="AY2428" s="106">
        <v>42651</v>
      </c>
      <c r="BD2428" t="s">
        <v>4568</v>
      </c>
      <c r="BE2428">
        <v>0</v>
      </c>
      <c r="BF2428" t="s">
        <v>4740</v>
      </c>
      <c r="BH2428" t="str">
        <f t="shared" si="523"/>
        <v>AV</v>
      </c>
      <c r="BJ2428" t="str">
        <f t="shared" si="524"/>
        <v>OK</v>
      </c>
      <c r="BK2428" s="130">
        <v>8515</v>
      </c>
      <c r="BL2428" s="130" t="s">
        <v>37</v>
      </c>
      <c r="BM2428" s="131" t="s">
        <v>33</v>
      </c>
      <c r="BN2428" s="131" t="e">
        <v>#VALUE!</v>
      </c>
      <c r="BO2428">
        <v>8515</v>
      </c>
      <c r="BP2428">
        <v>2710</v>
      </c>
    </row>
    <row r="2429" spans="1:68" ht="37.799999999999997" x14ac:dyDescent="0.3">
      <c r="A2429" s="59"/>
      <c r="B2429" s="47">
        <v>2079</v>
      </c>
      <c r="C2429" s="45">
        <v>1086837</v>
      </c>
      <c r="D2429" s="29"/>
      <c r="E2429" s="166" t="s">
        <v>1672</v>
      </c>
      <c r="F2429" s="31" t="s">
        <v>5245</v>
      </c>
      <c r="G2429" s="29" t="s">
        <v>42</v>
      </c>
      <c r="H2429" s="70" t="s">
        <v>62</v>
      </c>
      <c r="I2429" s="148" t="s">
        <v>32</v>
      </c>
      <c r="J2429" s="147" t="s">
        <v>33</v>
      </c>
      <c r="K2429" s="148">
        <v>0</v>
      </c>
      <c r="L2429" s="148" t="s">
        <v>32</v>
      </c>
      <c r="M2429" s="147" t="s">
        <v>33</v>
      </c>
      <c r="N2429" s="29" t="str">
        <f t="shared" si="514"/>
        <v/>
      </c>
      <c r="O2429" s="29" t="str">
        <f t="shared" si="515"/>
        <v/>
      </c>
      <c r="P2429" s="29" t="str">
        <f t="shared" si="516"/>
        <v/>
      </c>
      <c r="Q2429" s="29">
        <f t="shared" si="517"/>
        <v>1136772</v>
      </c>
      <c r="R2429" s="29" t="str">
        <f t="shared" si="518"/>
        <v/>
      </c>
      <c r="S2429" s="29" t="str">
        <f t="shared" si="519"/>
        <v/>
      </c>
      <c r="T2429" s="29">
        <f t="shared" si="520"/>
        <v>1136772</v>
      </c>
      <c r="U2429" s="29">
        <v>1136772</v>
      </c>
      <c r="V2429" s="29"/>
      <c r="W2429" s="38" t="s">
        <v>1615</v>
      </c>
      <c r="X2429" s="37" t="s">
        <v>35</v>
      </c>
      <c r="Y2429" s="146">
        <v>7155</v>
      </c>
      <c r="Z2429" s="33">
        <v>9159</v>
      </c>
      <c r="AA2429" s="34">
        <f t="shared" si="521"/>
        <v>0.28000000000000003</v>
      </c>
      <c r="AB2429" s="33">
        <f t="shared" si="525"/>
        <v>9159</v>
      </c>
      <c r="AC2429" s="34">
        <f t="shared" si="522"/>
        <v>0.28008385744234798</v>
      </c>
      <c r="AD2429" s="145">
        <f t="shared" si="526"/>
        <v>7632.5</v>
      </c>
      <c r="AE2429" s="105">
        <v>5962.5</v>
      </c>
      <c r="AF2429" s="34" t="s">
        <v>36</v>
      </c>
      <c r="AG2429" s="34" t="s">
        <v>36</v>
      </c>
      <c r="AH2429" s="34" t="s">
        <v>36</v>
      </c>
      <c r="AI2429" s="29">
        <v>2</v>
      </c>
      <c r="AJ2429" s="29">
        <v>3.6299999999999999E-2</v>
      </c>
      <c r="AK2429" s="29">
        <v>10</v>
      </c>
      <c r="AL2429" s="29">
        <v>0</v>
      </c>
      <c r="AM2429" s="29" t="s">
        <v>28</v>
      </c>
      <c r="AN2429" s="158" t="s">
        <v>28</v>
      </c>
      <c r="AO2429" s="29" t="s">
        <v>28</v>
      </c>
      <c r="AP2429" s="29">
        <v>1</v>
      </c>
      <c r="AQ2429" s="29">
        <v>2200</v>
      </c>
      <c r="AR2429" s="29">
        <v>1500</v>
      </c>
      <c r="AS2429" s="29">
        <v>2200</v>
      </c>
      <c r="AT2429" s="29">
        <v>2</v>
      </c>
      <c r="AU2429" s="144">
        <v>7.26</v>
      </c>
      <c r="AV2429" s="36" t="s">
        <v>28</v>
      </c>
      <c r="AW2429" s="102" t="s">
        <v>33</v>
      </c>
      <c r="AX2429" s="129" t="s">
        <v>33</v>
      </c>
      <c r="AY2429" s="106">
        <v>31402</v>
      </c>
      <c r="BD2429" t="s">
        <v>4568</v>
      </c>
      <c r="BE2429">
        <v>0</v>
      </c>
      <c r="BF2429" t="s">
        <v>4740</v>
      </c>
      <c r="BH2429" t="str">
        <f t="shared" si="523"/>
        <v>AV</v>
      </c>
      <c r="BJ2429" t="str">
        <f t="shared" si="524"/>
        <v>OK</v>
      </c>
      <c r="BK2429" s="130">
        <v>9159</v>
      </c>
      <c r="BL2429" s="130" t="s">
        <v>37</v>
      </c>
      <c r="BM2429" s="131" t="s">
        <v>33</v>
      </c>
      <c r="BN2429" s="131" t="e">
        <v>#VALUE!</v>
      </c>
      <c r="BO2429">
        <v>9159</v>
      </c>
      <c r="BP2429">
        <v>2262</v>
      </c>
    </row>
    <row r="2430" spans="1:68" ht="25.2" x14ac:dyDescent="0.3">
      <c r="A2430" s="59"/>
      <c r="B2430" s="47">
        <v>2080</v>
      </c>
      <c r="C2430" s="45">
        <v>1095572</v>
      </c>
      <c r="D2430" s="29"/>
      <c r="E2430" s="166" t="s">
        <v>1673</v>
      </c>
      <c r="F2430" s="31" t="s">
        <v>5246</v>
      </c>
      <c r="G2430" s="37" t="s">
        <v>92</v>
      </c>
      <c r="H2430" s="70" t="s">
        <v>59</v>
      </c>
      <c r="I2430" s="148" t="s">
        <v>32</v>
      </c>
      <c r="J2430" s="147" t="s">
        <v>33</v>
      </c>
      <c r="K2430" s="148">
        <v>0</v>
      </c>
      <c r="L2430" s="148" t="s">
        <v>32</v>
      </c>
      <c r="M2430" s="147" t="s">
        <v>33</v>
      </c>
      <c r="N2430" s="29" t="str">
        <f t="shared" si="514"/>
        <v/>
      </c>
      <c r="O2430" s="29" t="str">
        <f t="shared" si="515"/>
        <v/>
      </c>
      <c r="P2430" s="29" t="str">
        <f t="shared" si="516"/>
        <v/>
      </c>
      <c r="Q2430" s="29">
        <f t="shared" si="517"/>
        <v>1136773</v>
      </c>
      <c r="R2430" s="29" t="str">
        <f t="shared" si="518"/>
        <v/>
      </c>
      <c r="S2430" s="29" t="str">
        <f t="shared" si="519"/>
        <v/>
      </c>
      <c r="T2430" s="29">
        <f t="shared" si="520"/>
        <v>1136773</v>
      </c>
      <c r="U2430" s="29">
        <v>1136773</v>
      </c>
      <c r="V2430" s="29"/>
      <c r="W2430" s="30" t="s">
        <v>1615</v>
      </c>
      <c r="X2430" s="37" t="s">
        <v>35</v>
      </c>
      <c r="Y2430" s="146">
        <v>9302</v>
      </c>
      <c r="Z2430" s="33">
        <v>11906</v>
      </c>
      <c r="AA2430" s="34">
        <f t="shared" si="521"/>
        <v>0.28000000000000003</v>
      </c>
      <c r="AB2430" s="33">
        <f t="shared" si="525"/>
        <v>11906</v>
      </c>
      <c r="AC2430" s="34">
        <f t="shared" si="522"/>
        <v>0.27993978585509399</v>
      </c>
      <c r="AD2430" s="145">
        <f t="shared" si="526"/>
        <v>9921.6669999999995</v>
      </c>
      <c r="AE2430" s="105">
        <v>7751.6670000000004</v>
      </c>
      <c r="AF2430" s="34" t="s">
        <v>36</v>
      </c>
      <c r="AG2430" s="34" t="s">
        <v>36</v>
      </c>
      <c r="AH2430" s="34" t="s">
        <v>36</v>
      </c>
      <c r="AI2430" s="29">
        <v>3.2</v>
      </c>
      <c r="AJ2430" s="29">
        <v>5.3280000000000001E-2</v>
      </c>
      <c r="AK2430" s="29">
        <v>0</v>
      </c>
      <c r="AL2430" s="29">
        <v>0</v>
      </c>
      <c r="AM2430" s="29" t="s">
        <v>28</v>
      </c>
      <c r="AN2430" s="158" t="s">
        <v>28</v>
      </c>
      <c r="AO2430" s="29" t="s">
        <v>28</v>
      </c>
      <c r="AP2430" s="29">
        <v>1</v>
      </c>
      <c r="AQ2430" s="29">
        <v>2350</v>
      </c>
      <c r="AR2430" s="29">
        <v>1800</v>
      </c>
      <c r="AS2430" s="29">
        <v>2350</v>
      </c>
      <c r="AT2430" s="29">
        <v>3.2</v>
      </c>
      <c r="AU2430" s="144">
        <v>9.9405000000000001</v>
      </c>
      <c r="AV2430" s="36" t="s">
        <v>28</v>
      </c>
      <c r="AW2430" s="102">
        <v>43894</v>
      </c>
      <c r="AX2430" s="129" t="s">
        <v>33</v>
      </c>
      <c r="AY2430" s="106">
        <v>2390</v>
      </c>
      <c r="BD2430" t="s">
        <v>4573</v>
      </c>
      <c r="BE2430" t="s">
        <v>4368</v>
      </c>
      <c r="BF2430" t="s">
        <v>4740</v>
      </c>
      <c r="BH2430" t="str">
        <f t="shared" si="523"/>
        <v/>
      </c>
      <c r="BJ2430" t="str">
        <f t="shared" si="524"/>
        <v>OK</v>
      </c>
      <c r="BK2430" s="130">
        <v>11906</v>
      </c>
      <c r="BL2430" s="130" t="s">
        <v>37</v>
      </c>
      <c r="BM2430" s="131" t="s">
        <v>33</v>
      </c>
      <c r="BN2430" s="131" t="e">
        <v>#VALUE!</v>
      </c>
      <c r="BO2430">
        <v>11906</v>
      </c>
      <c r="BP2430">
        <v>112</v>
      </c>
    </row>
    <row r="2431" spans="1:68" x14ac:dyDescent="0.3">
      <c r="A2431" s="59"/>
      <c r="B2431" s="47"/>
      <c r="C2431" s="45">
        <v>1136084</v>
      </c>
      <c r="D2431" s="29">
        <v>1095722</v>
      </c>
      <c r="E2431" s="166"/>
      <c r="F2431" s="31" t="s">
        <v>5641</v>
      </c>
      <c r="G2431" s="29" t="s">
        <v>42</v>
      </c>
      <c r="H2431" s="157" t="s">
        <v>4781</v>
      </c>
      <c r="I2431" s="148"/>
      <c r="J2431" s="147"/>
      <c r="K2431" s="148"/>
      <c r="L2431" s="148"/>
      <c r="M2431" s="147"/>
      <c r="N2431" s="29">
        <f t="shared" si="514"/>
        <v>1095722</v>
      </c>
      <c r="O2431" s="29" t="str">
        <f t="shared" si="515"/>
        <v/>
      </c>
      <c r="P2431" s="29" t="str">
        <f t="shared" si="516"/>
        <v/>
      </c>
      <c r="Q2431" s="29" t="str">
        <f t="shared" si="517"/>
        <v/>
      </c>
      <c r="R2431" s="29" t="str">
        <f t="shared" si="518"/>
        <v/>
      </c>
      <c r="S2431" s="29" t="str">
        <f t="shared" si="519"/>
        <v/>
      </c>
      <c r="T2431" s="29" t="str">
        <f t="shared" si="520"/>
        <v/>
      </c>
      <c r="U2431" s="29"/>
      <c r="V2431" s="29"/>
      <c r="W2431" s="30" t="s">
        <v>1615</v>
      </c>
      <c r="X2431" s="37" t="s">
        <v>35</v>
      </c>
      <c r="Y2431" s="146"/>
      <c r="Z2431" s="33">
        <v>4800</v>
      </c>
      <c r="AA2431" s="34"/>
      <c r="AB2431" s="33">
        <f t="shared" si="525"/>
        <v>4800</v>
      </c>
      <c r="AC2431" s="34"/>
      <c r="AD2431" s="145">
        <f t="shared" si="526"/>
        <v>4000</v>
      </c>
      <c r="AE2431" s="105"/>
      <c r="AF2431" s="34"/>
      <c r="AG2431" s="34"/>
      <c r="AH2431" s="34"/>
      <c r="AI2431" s="29"/>
      <c r="AJ2431" s="29"/>
      <c r="AK2431" s="29">
        <v>0</v>
      </c>
      <c r="AL2431" s="29">
        <v>0</v>
      </c>
      <c r="AM2431" s="29" t="s">
        <v>28</v>
      </c>
      <c r="AN2431" s="158" t="s">
        <v>28</v>
      </c>
      <c r="AO2431" s="29" t="s">
        <v>28</v>
      </c>
      <c r="AP2431" s="29"/>
      <c r="AQ2431" s="29"/>
      <c r="AR2431" s="29"/>
      <c r="AS2431" s="29"/>
      <c r="AT2431" s="29"/>
      <c r="AU2431" s="144"/>
      <c r="AV2431" s="36"/>
      <c r="AW2431" s="102"/>
      <c r="AX2431" s="129" t="s">
        <v>4770</v>
      </c>
      <c r="AY2431" s="106"/>
      <c r="BM2431" s="131"/>
      <c r="BN2431" s="131"/>
    </row>
    <row r="2432" spans="1:68" x14ac:dyDescent="0.3">
      <c r="A2432" s="59"/>
      <c r="B2432" s="47"/>
      <c r="C2432" s="45">
        <v>1136085</v>
      </c>
      <c r="D2432" s="29">
        <v>1095723</v>
      </c>
      <c r="E2432" s="166"/>
      <c r="F2432" s="31" t="s">
        <v>5642</v>
      </c>
      <c r="G2432" s="29" t="s">
        <v>47</v>
      </c>
      <c r="H2432" s="157" t="s">
        <v>4781</v>
      </c>
      <c r="I2432" s="148"/>
      <c r="J2432" s="147"/>
      <c r="K2432" s="148"/>
      <c r="L2432" s="148"/>
      <c r="M2432" s="147"/>
      <c r="N2432" s="29">
        <f t="shared" si="514"/>
        <v>1095723</v>
      </c>
      <c r="O2432" s="29" t="str">
        <f t="shared" si="515"/>
        <v/>
      </c>
      <c r="P2432" s="29" t="str">
        <f t="shared" si="516"/>
        <v/>
      </c>
      <c r="Q2432" s="29" t="str">
        <f t="shared" si="517"/>
        <v/>
      </c>
      <c r="R2432" s="29" t="str">
        <f t="shared" si="518"/>
        <v/>
      </c>
      <c r="S2432" s="29" t="str">
        <f t="shared" si="519"/>
        <v/>
      </c>
      <c r="T2432" s="29" t="str">
        <f t="shared" si="520"/>
        <v/>
      </c>
      <c r="U2432" s="29"/>
      <c r="V2432" s="29"/>
      <c r="W2432" s="30" t="s">
        <v>1615</v>
      </c>
      <c r="X2432" s="37" t="s">
        <v>35</v>
      </c>
      <c r="Y2432" s="146"/>
      <c r="Z2432" s="33">
        <v>5200</v>
      </c>
      <c r="AA2432" s="34"/>
      <c r="AB2432" s="33">
        <f t="shared" si="525"/>
        <v>5200</v>
      </c>
      <c r="AC2432" s="34"/>
      <c r="AD2432" s="145">
        <f t="shared" si="526"/>
        <v>4333.3329999999996</v>
      </c>
      <c r="AE2432" s="105"/>
      <c r="AF2432" s="34"/>
      <c r="AG2432" s="34"/>
      <c r="AH2432" s="34"/>
      <c r="AI2432" s="29"/>
      <c r="AJ2432" s="29"/>
      <c r="AK2432" s="29">
        <v>54</v>
      </c>
      <c r="AL2432" s="29">
        <v>0</v>
      </c>
      <c r="AM2432" s="29" t="s">
        <v>28</v>
      </c>
      <c r="AN2432" s="158" t="s">
        <v>28</v>
      </c>
      <c r="AO2432" s="29" t="s">
        <v>28</v>
      </c>
      <c r="AP2432" s="29"/>
      <c r="AQ2432" s="29"/>
      <c r="AR2432" s="29"/>
      <c r="AS2432" s="29"/>
      <c r="AT2432" s="29"/>
      <c r="AU2432" s="144"/>
      <c r="AV2432" s="36"/>
      <c r="AW2432" s="102"/>
      <c r="AX2432" s="129" t="s">
        <v>4770</v>
      </c>
      <c r="AY2432" s="106"/>
      <c r="BM2432" s="131"/>
      <c r="BN2432" s="131"/>
    </row>
    <row r="2433" spans="1:66" x14ac:dyDescent="0.3">
      <c r="A2433" s="59"/>
      <c r="B2433" s="47"/>
      <c r="C2433" s="45">
        <v>1136776</v>
      </c>
      <c r="D2433" s="40">
        <v>1095724</v>
      </c>
      <c r="E2433" s="27"/>
      <c r="F2433" s="30" t="s">
        <v>5388</v>
      </c>
      <c r="G2433" s="29" t="s">
        <v>39</v>
      </c>
      <c r="H2433" s="148" t="s">
        <v>4781</v>
      </c>
      <c r="I2433" s="27"/>
      <c r="J2433" s="27"/>
      <c r="K2433" s="27"/>
      <c r="L2433" s="27"/>
      <c r="M2433" s="27"/>
      <c r="N2433" s="29">
        <f t="shared" si="514"/>
        <v>1095724</v>
      </c>
      <c r="O2433" s="29" t="str">
        <f t="shared" si="515"/>
        <v/>
      </c>
      <c r="P2433" s="29" t="str">
        <f t="shared" si="516"/>
        <v/>
      </c>
      <c r="Q2433" s="29" t="str">
        <f t="shared" si="517"/>
        <v/>
      </c>
      <c r="R2433" s="29" t="str">
        <f t="shared" si="518"/>
        <v/>
      </c>
      <c r="S2433" s="29" t="str">
        <f t="shared" si="519"/>
        <v/>
      </c>
      <c r="T2433" s="29" t="str">
        <f t="shared" si="520"/>
        <v/>
      </c>
      <c r="U2433" s="27"/>
      <c r="V2433" s="27"/>
      <c r="W2433" s="30" t="s">
        <v>1615</v>
      </c>
      <c r="X2433" s="37" t="s">
        <v>35</v>
      </c>
      <c r="Y2433" s="27"/>
      <c r="Z2433" s="33">
        <v>5900</v>
      </c>
      <c r="AA2433" s="27"/>
      <c r="AB2433" s="33">
        <f t="shared" si="525"/>
        <v>5900</v>
      </c>
      <c r="AC2433" s="27"/>
      <c r="AD2433" s="145">
        <f t="shared" si="526"/>
        <v>4916.6670000000004</v>
      </c>
      <c r="AE2433" s="27"/>
      <c r="AF2433" s="27"/>
      <c r="AG2433" s="27"/>
      <c r="AH2433" s="27"/>
      <c r="AI2433" s="29">
        <v>1.47</v>
      </c>
      <c r="AJ2433" s="29">
        <v>1.9599999999999999E-2</v>
      </c>
      <c r="AK2433" s="29">
        <v>0</v>
      </c>
      <c r="AL2433" s="27"/>
      <c r="AM2433" s="29" t="s">
        <v>28</v>
      </c>
      <c r="AN2433" s="158" t="s">
        <v>28</v>
      </c>
      <c r="AO2433" s="29" t="s">
        <v>28</v>
      </c>
      <c r="AP2433" s="29">
        <v>1</v>
      </c>
      <c r="AQ2433" s="29">
        <v>2200</v>
      </c>
      <c r="AR2433" s="29">
        <v>1500</v>
      </c>
      <c r="AS2433" s="29">
        <v>2200</v>
      </c>
      <c r="AT2433" s="27"/>
      <c r="AU2433" s="27"/>
      <c r="AV2433" s="27"/>
      <c r="AW2433" s="27"/>
      <c r="AX2433" s="129" t="s">
        <v>4770</v>
      </c>
      <c r="AY2433" s="27"/>
      <c r="AZ2433" s="27"/>
      <c r="BA2433" s="27"/>
      <c r="BB2433" s="27"/>
      <c r="BC2433" s="27"/>
      <c r="BD2433" s="27"/>
      <c r="BE2433" s="27"/>
      <c r="BF2433" s="27"/>
      <c r="BG2433" s="27"/>
      <c r="BM2433" s="131"/>
      <c r="BN2433" s="131"/>
    </row>
    <row r="2434" spans="1:66" x14ac:dyDescent="0.3">
      <c r="A2434" s="59"/>
      <c r="B2434" s="47"/>
      <c r="C2434" s="45">
        <v>1136777</v>
      </c>
      <c r="D2434" s="40">
        <v>1095725</v>
      </c>
      <c r="E2434" s="27"/>
      <c r="F2434" s="30" t="s">
        <v>5389</v>
      </c>
      <c r="G2434" s="29" t="s">
        <v>31</v>
      </c>
      <c r="H2434" s="148" t="s">
        <v>4781</v>
      </c>
      <c r="I2434" s="27"/>
      <c r="J2434" s="27"/>
      <c r="K2434" s="27"/>
      <c r="L2434" s="27"/>
      <c r="M2434" s="27"/>
      <c r="N2434" s="29">
        <f t="shared" si="514"/>
        <v>1095725</v>
      </c>
      <c r="O2434" s="29" t="str">
        <f t="shared" si="515"/>
        <v/>
      </c>
      <c r="P2434" s="29" t="str">
        <f t="shared" si="516"/>
        <v/>
      </c>
      <c r="Q2434" s="29" t="str">
        <f t="shared" si="517"/>
        <v/>
      </c>
      <c r="R2434" s="29" t="str">
        <f t="shared" si="518"/>
        <v/>
      </c>
      <c r="S2434" s="29" t="str">
        <f t="shared" si="519"/>
        <v/>
      </c>
      <c r="T2434" s="29" t="str">
        <f t="shared" si="520"/>
        <v/>
      </c>
      <c r="U2434" s="27"/>
      <c r="V2434" s="27"/>
      <c r="W2434" s="30" t="s">
        <v>3788</v>
      </c>
      <c r="X2434" s="37" t="s">
        <v>35</v>
      </c>
      <c r="Y2434" s="27"/>
      <c r="Z2434" s="33">
        <v>7032</v>
      </c>
      <c r="AA2434" s="27"/>
      <c r="AB2434" s="33" t="str">
        <f t="shared" si="525"/>
        <v>По запросу</v>
      </c>
      <c r="AC2434" s="27"/>
      <c r="AD2434" s="145">
        <f t="shared" si="526"/>
        <v>5860</v>
      </c>
      <c r="AE2434" s="27"/>
      <c r="AF2434" s="27"/>
      <c r="AG2434" s="27"/>
      <c r="AH2434" s="27"/>
      <c r="AI2434" s="29">
        <v>1.67</v>
      </c>
      <c r="AJ2434" s="29">
        <v>1.9599999999999999E-2</v>
      </c>
      <c r="AK2434" s="29">
        <v>0</v>
      </c>
      <c r="AL2434" s="27"/>
      <c r="AM2434" s="29" t="s">
        <v>28</v>
      </c>
      <c r="AN2434" s="158" t="s">
        <v>28</v>
      </c>
      <c r="AO2434" s="29" t="s">
        <v>28</v>
      </c>
      <c r="AP2434" s="29">
        <v>1</v>
      </c>
      <c r="AQ2434" s="29">
        <v>2200</v>
      </c>
      <c r="AR2434" s="29">
        <v>1500</v>
      </c>
      <c r="AS2434" s="29">
        <v>2200</v>
      </c>
      <c r="AT2434" s="27"/>
      <c r="AU2434" s="27"/>
      <c r="AV2434" s="27"/>
      <c r="AW2434" s="27"/>
      <c r="AX2434" s="129" t="s">
        <v>4770</v>
      </c>
      <c r="AY2434" s="27"/>
      <c r="AZ2434" s="27"/>
      <c r="BA2434" s="27"/>
      <c r="BB2434" s="27"/>
      <c r="BC2434" s="27"/>
      <c r="BD2434" s="27"/>
      <c r="BE2434" s="27"/>
      <c r="BF2434" s="27"/>
      <c r="BG2434" s="27"/>
      <c r="BM2434" s="131"/>
      <c r="BN2434" s="131"/>
    </row>
    <row r="2435" spans="1:66" x14ac:dyDescent="0.3">
      <c r="A2435" s="59"/>
      <c r="B2435" s="47"/>
      <c r="C2435" s="45">
        <v>1136778</v>
      </c>
      <c r="D2435" s="40">
        <v>1095726</v>
      </c>
      <c r="E2435" s="27"/>
      <c r="F2435" s="30" t="s">
        <v>5390</v>
      </c>
      <c r="G2435" s="29" t="s">
        <v>31</v>
      </c>
      <c r="H2435" s="148" t="s">
        <v>4781</v>
      </c>
      <c r="I2435" s="27"/>
      <c r="J2435" s="27"/>
      <c r="K2435" s="27"/>
      <c r="L2435" s="27"/>
      <c r="M2435" s="27"/>
      <c r="N2435" s="29">
        <f t="shared" si="514"/>
        <v>1095726</v>
      </c>
      <c r="O2435" s="29" t="str">
        <f t="shared" si="515"/>
        <v/>
      </c>
      <c r="P2435" s="29" t="str">
        <f t="shared" si="516"/>
        <v/>
      </c>
      <c r="Q2435" s="29" t="str">
        <f t="shared" si="517"/>
        <v/>
      </c>
      <c r="R2435" s="29" t="str">
        <f t="shared" si="518"/>
        <v/>
      </c>
      <c r="S2435" s="29" t="str">
        <f t="shared" si="519"/>
        <v/>
      </c>
      <c r="T2435" s="29" t="str">
        <f t="shared" si="520"/>
        <v/>
      </c>
      <c r="U2435" s="27"/>
      <c r="V2435" s="27"/>
      <c r="W2435" s="30" t="s">
        <v>3788</v>
      </c>
      <c r="X2435" s="37" t="s">
        <v>35</v>
      </c>
      <c r="Y2435" s="27"/>
      <c r="Z2435" s="33">
        <v>9067</v>
      </c>
      <c r="AA2435" s="27"/>
      <c r="AB2435" s="33" t="str">
        <f t="shared" si="525"/>
        <v>По запросу</v>
      </c>
      <c r="AC2435" s="27"/>
      <c r="AD2435" s="145">
        <f t="shared" si="526"/>
        <v>7555.8329999999996</v>
      </c>
      <c r="AE2435" s="27"/>
      <c r="AF2435" s="27"/>
      <c r="AG2435" s="27"/>
      <c r="AH2435" s="27"/>
      <c r="AI2435" s="29">
        <v>1.97</v>
      </c>
      <c r="AJ2435" s="29">
        <v>1.9599999999999999E-2</v>
      </c>
      <c r="AK2435" s="29">
        <v>0</v>
      </c>
      <c r="AL2435" s="27"/>
      <c r="AM2435" s="29" t="s">
        <v>28</v>
      </c>
      <c r="AN2435" s="158" t="s">
        <v>28</v>
      </c>
      <c r="AO2435" s="29" t="s">
        <v>28</v>
      </c>
      <c r="AP2435" s="29">
        <v>1</v>
      </c>
      <c r="AQ2435" s="29">
        <v>2200</v>
      </c>
      <c r="AR2435" s="29">
        <v>1500</v>
      </c>
      <c r="AS2435" s="29">
        <v>2200</v>
      </c>
      <c r="AT2435" s="27"/>
      <c r="AU2435" s="27"/>
      <c r="AV2435" s="27"/>
      <c r="AW2435" s="27"/>
      <c r="AX2435" s="129" t="s">
        <v>4770</v>
      </c>
      <c r="AY2435" s="27"/>
      <c r="AZ2435" s="27"/>
      <c r="BA2435" s="27"/>
      <c r="BB2435" s="27"/>
      <c r="BC2435" s="27"/>
      <c r="BD2435" s="27"/>
      <c r="BE2435" s="27"/>
      <c r="BF2435" s="27"/>
      <c r="BG2435" s="27"/>
      <c r="BM2435" s="131"/>
      <c r="BN2435" s="131"/>
    </row>
    <row r="2436" spans="1:66" x14ac:dyDescent="0.3">
      <c r="A2436" s="59"/>
      <c r="B2436" s="47"/>
      <c r="C2436" s="45">
        <v>1136779</v>
      </c>
      <c r="D2436" s="40">
        <v>1095727</v>
      </c>
      <c r="E2436" s="27"/>
      <c r="F2436" s="30" t="s">
        <v>5391</v>
      </c>
      <c r="G2436" s="29" t="s">
        <v>31</v>
      </c>
      <c r="H2436" s="148" t="s">
        <v>4781</v>
      </c>
      <c r="I2436" s="27"/>
      <c r="J2436" s="27"/>
      <c r="K2436" s="27"/>
      <c r="L2436" s="27"/>
      <c r="M2436" s="27"/>
      <c r="N2436" s="29">
        <f t="shared" si="514"/>
        <v>1095727</v>
      </c>
      <c r="O2436" s="29" t="str">
        <f t="shared" si="515"/>
        <v/>
      </c>
      <c r="P2436" s="29" t="str">
        <f t="shared" si="516"/>
        <v/>
      </c>
      <c r="Q2436" s="29" t="str">
        <f t="shared" si="517"/>
        <v/>
      </c>
      <c r="R2436" s="29" t="str">
        <f t="shared" si="518"/>
        <v/>
      </c>
      <c r="S2436" s="29" t="str">
        <f t="shared" si="519"/>
        <v/>
      </c>
      <c r="T2436" s="29" t="str">
        <f t="shared" si="520"/>
        <v/>
      </c>
      <c r="U2436" s="27"/>
      <c r="V2436" s="27"/>
      <c r="W2436" s="30" t="s">
        <v>3788</v>
      </c>
      <c r="X2436" s="37" t="s">
        <v>35</v>
      </c>
      <c r="Y2436" s="27"/>
      <c r="Z2436" s="33">
        <v>9790</v>
      </c>
      <c r="AA2436" s="27"/>
      <c r="AB2436" s="33" t="str">
        <f t="shared" si="525"/>
        <v>По запросу</v>
      </c>
      <c r="AC2436" s="27"/>
      <c r="AD2436" s="145">
        <f t="shared" si="526"/>
        <v>8158.3329999999996</v>
      </c>
      <c r="AE2436" s="27"/>
      <c r="AF2436" s="27"/>
      <c r="AG2436" s="27"/>
      <c r="AH2436" s="27"/>
      <c r="AI2436" s="29">
        <v>2.72</v>
      </c>
      <c r="AJ2436" s="29">
        <v>3.0624999999999999E-2</v>
      </c>
      <c r="AK2436" s="29">
        <v>0</v>
      </c>
      <c r="AL2436" s="27"/>
      <c r="AM2436" s="29" t="s">
        <v>28</v>
      </c>
      <c r="AN2436" s="158" t="s">
        <v>28</v>
      </c>
      <c r="AO2436" s="29" t="s">
        <v>28</v>
      </c>
      <c r="AP2436" s="29">
        <v>1</v>
      </c>
      <c r="AQ2436" s="29">
        <v>2200</v>
      </c>
      <c r="AR2436" s="29">
        <v>1300</v>
      </c>
      <c r="AS2436" s="29">
        <v>2200</v>
      </c>
      <c r="AT2436" s="27"/>
      <c r="AU2436" s="27"/>
      <c r="AV2436" s="27"/>
      <c r="AW2436" s="27"/>
      <c r="AX2436" s="129" t="s">
        <v>4770</v>
      </c>
      <c r="AY2436" s="27"/>
      <c r="AZ2436" s="27"/>
      <c r="BA2436" s="27"/>
      <c r="BB2436" s="27"/>
      <c r="BC2436" s="27"/>
      <c r="BD2436" s="27"/>
      <c r="BE2436" s="27"/>
      <c r="BF2436" s="27"/>
      <c r="BG2436" s="27"/>
      <c r="BM2436" s="131"/>
      <c r="BN2436" s="131"/>
    </row>
    <row r="2437" spans="1:66" x14ac:dyDescent="0.3">
      <c r="A2437" s="59"/>
      <c r="B2437" s="47"/>
      <c r="C2437" s="45">
        <v>1136780</v>
      </c>
      <c r="D2437" s="40">
        <v>1095728</v>
      </c>
      <c r="E2437" s="27"/>
      <c r="F2437" s="30" t="s">
        <v>5392</v>
      </c>
      <c r="G2437" s="29" t="s">
        <v>31</v>
      </c>
      <c r="H2437" s="148" t="s">
        <v>4781</v>
      </c>
      <c r="I2437" s="27"/>
      <c r="J2437" s="27"/>
      <c r="K2437" s="27"/>
      <c r="L2437" s="27"/>
      <c r="M2437" s="27"/>
      <c r="N2437" s="29">
        <f t="shared" si="514"/>
        <v>1095728</v>
      </c>
      <c r="O2437" s="29" t="str">
        <f t="shared" si="515"/>
        <v/>
      </c>
      <c r="P2437" s="29" t="str">
        <f t="shared" si="516"/>
        <v/>
      </c>
      <c r="Q2437" s="29" t="str">
        <f t="shared" si="517"/>
        <v/>
      </c>
      <c r="R2437" s="29" t="str">
        <f t="shared" si="518"/>
        <v/>
      </c>
      <c r="S2437" s="29" t="str">
        <f t="shared" si="519"/>
        <v/>
      </c>
      <c r="T2437" s="29" t="str">
        <f t="shared" si="520"/>
        <v/>
      </c>
      <c r="U2437" s="27"/>
      <c r="V2437" s="27"/>
      <c r="W2437" s="30" t="s">
        <v>3788</v>
      </c>
      <c r="X2437" s="37" t="s">
        <v>35</v>
      </c>
      <c r="Y2437" s="27"/>
      <c r="Z2437" s="33">
        <v>12023</v>
      </c>
      <c r="AA2437" s="27"/>
      <c r="AB2437" s="33" t="str">
        <f t="shared" si="525"/>
        <v>По запросу</v>
      </c>
      <c r="AC2437" s="27"/>
      <c r="AD2437" s="145">
        <f t="shared" si="526"/>
        <v>10019.166999999999</v>
      </c>
      <c r="AE2437" s="27"/>
      <c r="AF2437" s="27"/>
      <c r="AG2437" s="27"/>
      <c r="AH2437" s="27"/>
      <c r="AI2437" s="29">
        <v>3.14</v>
      </c>
      <c r="AJ2437" s="29">
        <v>3.0624999999999999E-2</v>
      </c>
      <c r="AK2437" s="29">
        <v>0</v>
      </c>
      <c r="AL2437" s="27"/>
      <c r="AM2437" s="29" t="s">
        <v>28</v>
      </c>
      <c r="AN2437" s="158" t="s">
        <v>28</v>
      </c>
      <c r="AO2437" s="29" t="s">
        <v>28</v>
      </c>
      <c r="AP2437" s="29">
        <v>1</v>
      </c>
      <c r="AQ2437" s="29">
        <v>2200</v>
      </c>
      <c r="AR2437" s="29">
        <v>1300</v>
      </c>
      <c r="AS2437" s="29">
        <v>2200</v>
      </c>
      <c r="AT2437" s="27"/>
      <c r="AU2437" s="27"/>
      <c r="AV2437" s="27"/>
      <c r="AW2437" s="27"/>
      <c r="AX2437" s="129" t="s">
        <v>4770</v>
      </c>
      <c r="AY2437" s="27"/>
      <c r="AZ2437" s="27"/>
      <c r="BA2437" s="27"/>
      <c r="BB2437" s="27"/>
      <c r="BC2437" s="27"/>
      <c r="BD2437" s="27"/>
      <c r="BE2437" s="27"/>
      <c r="BF2437" s="27"/>
      <c r="BG2437" s="27"/>
      <c r="BM2437" s="131"/>
      <c r="BN2437" s="131"/>
    </row>
    <row r="2438" spans="1:66" x14ac:dyDescent="0.3">
      <c r="A2438" s="59"/>
      <c r="B2438" s="47"/>
      <c r="C2438" s="45">
        <v>1136781</v>
      </c>
      <c r="D2438" s="40">
        <v>1095729</v>
      </c>
      <c r="E2438" s="27"/>
      <c r="F2438" s="30" t="s">
        <v>5393</v>
      </c>
      <c r="G2438" s="29" t="s">
        <v>31</v>
      </c>
      <c r="H2438" s="148" t="s">
        <v>4781</v>
      </c>
      <c r="I2438" s="27"/>
      <c r="J2438" s="27"/>
      <c r="K2438" s="27"/>
      <c r="L2438" s="27"/>
      <c r="M2438" s="27"/>
      <c r="N2438" s="29">
        <f t="shared" si="514"/>
        <v>1095729</v>
      </c>
      <c r="O2438" s="29" t="str">
        <f t="shared" si="515"/>
        <v/>
      </c>
      <c r="P2438" s="29" t="str">
        <f t="shared" si="516"/>
        <v/>
      </c>
      <c r="Q2438" s="29" t="str">
        <f t="shared" si="517"/>
        <v/>
      </c>
      <c r="R2438" s="29" t="str">
        <f t="shared" si="518"/>
        <v/>
      </c>
      <c r="S2438" s="29" t="str">
        <f t="shared" si="519"/>
        <v/>
      </c>
      <c r="T2438" s="29" t="str">
        <f t="shared" si="520"/>
        <v/>
      </c>
      <c r="U2438" s="27"/>
      <c r="V2438" s="27"/>
      <c r="W2438" s="30" t="s">
        <v>3788</v>
      </c>
      <c r="X2438" s="37" t="s">
        <v>35</v>
      </c>
      <c r="Y2438" s="27"/>
      <c r="Z2438" s="33">
        <v>13959</v>
      </c>
      <c r="AA2438" s="27"/>
      <c r="AB2438" s="33" t="str">
        <f t="shared" si="525"/>
        <v>По запросу</v>
      </c>
      <c r="AC2438" s="27"/>
      <c r="AD2438" s="145">
        <f t="shared" si="526"/>
        <v>11632.5</v>
      </c>
      <c r="AE2438" s="27"/>
      <c r="AF2438" s="27"/>
      <c r="AG2438" s="27"/>
      <c r="AH2438" s="27"/>
      <c r="AI2438" s="29">
        <v>5.24</v>
      </c>
      <c r="AJ2438" s="29">
        <v>0.04</v>
      </c>
      <c r="AK2438" s="29">
        <v>0</v>
      </c>
      <c r="AL2438" s="27"/>
      <c r="AM2438" s="29" t="s">
        <v>28</v>
      </c>
      <c r="AN2438" s="158" t="s">
        <v>28</v>
      </c>
      <c r="AO2438" s="29" t="s">
        <v>28</v>
      </c>
      <c r="AP2438" s="29">
        <v>1</v>
      </c>
      <c r="AQ2438" s="29">
        <v>2400</v>
      </c>
      <c r="AR2438" s="29">
        <v>1500</v>
      </c>
      <c r="AS2438" s="29">
        <v>2400</v>
      </c>
      <c r="AT2438" s="27"/>
      <c r="AU2438" s="27"/>
      <c r="AV2438" s="27"/>
      <c r="AW2438" s="27"/>
      <c r="AX2438" s="129" t="s">
        <v>4770</v>
      </c>
      <c r="AY2438" s="27"/>
      <c r="AZ2438" s="27"/>
      <c r="BA2438" s="27"/>
      <c r="BB2438" s="27"/>
      <c r="BC2438" s="27"/>
      <c r="BD2438" s="27"/>
      <c r="BE2438" s="27"/>
      <c r="BF2438" s="27"/>
      <c r="BG2438" s="27"/>
      <c r="BM2438" s="131"/>
      <c r="BN2438" s="131"/>
    </row>
    <row r="2439" spans="1:66" ht="25.2" x14ac:dyDescent="0.3">
      <c r="A2439" s="59"/>
      <c r="B2439" s="47"/>
      <c r="C2439" s="45">
        <v>1136086</v>
      </c>
      <c r="D2439" s="29">
        <v>1095730</v>
      </c>
      <c r="E2439" s="29"/>
      <c r="F2439" s="39" t="s">
        <v>5692</v>
      </c>
      <c r="G2439" s="37" t="s">
        <v>42</v>
      </c>
      <c r="H2439" s="157" t="s">
        <v>4781</v>
      </c>
      <c r="I2439" s="148"/>
      <c r="J2439" s="147"/>
      <c r="K2439" s="148"/>
      <c r="L2439" s="148"/>
      <c r="M2439" s="147"/>
      <c r="N2439" s="29">
        <f t="shared" si="514"/>
        <v>1095730</v>
      </c>
      <c r="O2439" s="29" t="str">
        <f t="shared" si="515"/>
        <v/>
      </c>
      <c r="P2439" s="29" t="str">
        <f t="shared" si="516"/>
        <v/>
      </c>
      <c r="Q2439" s="29" t="str">
        <f t="shared" si="517"/>
        <v/>
      </c>
      <c r="R2439" s="29" t="str">
        <f t="shared" si="518"/>
        <v/>
      </c>
      <c r="S2439" s="29" t="str">
        <f t="shared" si="519"/>
        <v/>
      </c>
      <c r="T2439" s="29" t="str">
        <f t="shared" si="520"/>
        <v/>
      </c>
      <c r="U2439" s="29"/>
      <c r="V2439" s="29"/>
      <c r="W2439" s="30" t="s">
        <v>1615</v>
      </c>
      <c r="X2439" s="37" t="s">
        <v>35</v>
      </c>
      <c r="Y2439" s="146"/>
      <c r="Z2439" s="33">
        <v>7300</v>
      </c>
      <c r="AA2439" s="34"/>
      <c r="AB2439" s="33">
        <f t="shared" si="525"/>
        <v>7300</v>
      </c>
      <c r="AC2439" s="34"/>
      <c r="AD2439" s="145">
        <f t="shared" si="526"/>
        <v>6083.3329999999996</v>
      </c>
      <c r="AE2439" s="105"/>
      <c r="AF2439" s="34"/>
      <c r="AG2439" s="34"/>
      <c r="AH2439" s="34"/>
      <c r="AI2439" s="29"/>
      <c r="AJ2439" s="29"/>
      <c r="AK2439" s="29">
        <v>0</v>
      </c>
      <c r="AL2439" s="29">
        <v>0</v>
      </c>
      <c r="AM2439" s="29" t="s">
        <v>28</v>
      </c>
      <c r="AN2439" s="158" t="s">
        <v>28</v>
      </c>
      <c r="AO2439" s="29" t="s">
        <v>28</v>
      </c>
      <c r="AP2439" s="29"/>
      <c r="AQ2439" s="29"/>
      <c r="AR2439" s="29"/>
      <c r="AS2439" s="29"/>
      <c r="AT2439" s="29"/>
      <c r="AU2439" s="144"/>
      <c r="AV2439" s="36"/>
      <c r="AW2439" s="102"/>
      <c r="AX2439" s="129" t="s">
        <v>4770</v>
      </c>
      <c r="AY2439" s="27"/>
      <c r="AZ2439" s="27"/>
      <c r="BA2439" s="27"/>
      <c r="BB2439" s="27"/>
      <c r="BC2439" s="27"/>
      <c r="BD2439" s="27"/>
      <c r="BE2439" s="27"/>
      <c r="BF2439" s="27"/>
      <c r="BG2439" s="27"/>
      <c r="BM2439" s="131"/>
      <c r="BN2439" s="131"/>
    </row>
    <row r="2440" spans="1:66" ht="25.2" x14ac:dyDescent="0.3">
      <c r="A2440" s="59"/>
      <c r="B2440" s="47"/>
      <c r="C2440" s="45">
        <v>1136782</v>
      </c>
      <c r="D2440" s="40">
        <v>1095732</v>
      </c>
      <c r="E2440" s="27"/>
      <c r="F2440" s="30" t="s">
        <v>5685</v>
      </c>
      <c r="G2440" s="29" t="s">
        <v>58</v>
      </c>
      <c r="H2440" s="148" t="s">
        <v>4781</v>
      </c>
      <c r="I2440" s="27"/>
      <c r="J2440" s="27"/>
      <c r="K2440" s="27"/>
      <c r="L2440" s="27"/>
      <c r="M2440" s="27"/>
      <c r="N2440" s="29">
        <f t="shared" si="514"/>
        <v>1095732</v>
      </c>
      <c r="O2440" s="29" t="str">
        <f t="shared" si="515"/>
        <v/>
      </c>
      <c r="P2440" s="29" t="str">
        <f t="shared" si="516"/>
        <v/>
      </c>
      <c r="Q2440" s="29" t="str">
        <f t="shared" si="517"/>
        <v/>
      </c>
      <c r="R2440" s="29" t="str">
        <f t="shared" si="518"/>
        <v/>
      </c>
      <c r="S2440" s="29" t="str">
        <f t="shared" si="519"/>
        <v/>
      </c>
      <c r="T2440" s="29" t="str">
        <f t="shared" si="520"/>
        <v/>
      </c>
      <c r="U2440" s="27"/>
      <c r="V2440" s="27"/>
      <c r="W2440" s="30" t="s">
        <v>1615</v>
      </c>
      <c r="X2440" s="37" t="s">
        <v>35</v>
      </c>
      <c r="Y2440" s="27"/>
      <c r="Z2440" s="33">
        <v>7610</v>
      </c>
      <c r="AA2440" s="27"/>
      <c r="AB2440" s="33">
        <f t="shared" si="525"/>
        <v>7610</v>
      </c>
      <c r="AC2440" s="27"/>
      <c r="AD2440" s="145">
        <f t="shared" si="526"/>
        <v>6341.6670000000004</v>
      </c>
      <c r="AE2440" s="27"/>
      <c r="AF2440" s="27"/>
      <c r="AG2440" s="27"/>
      <c r="AH2440" s="27"/>
      <c r="AI2440" s="29">
        <v>1.2</v>
      </c>
      <c r="AJ2440" s="29">
        <v>1.9599999999999999E-2</v>
      </c>
      <c r="AK2440" s="29">
        <v>0</v>
      </c>
      <c r="AL2440" s="27"/>
      <c r="AM2440" s="29" t="s">
        <v>28</v>
      </c>
      <c r="AN2440" s="158" t="s">
        <v>28</v>
      </c>
      <c r="AO2440" s="29" t="s">
        <v>28</v>
      </c>
      <c r="AP2440" s="29">
        <v>1</v>
      </c>
      <c r="AQ2440" s="29">
        <v>2250</v>
      </c>
      <c r="AR2440" s="29">
        <v>1400</v>
      </c>
      <c r="AS2440" s="29">
        <v>2250</v>
      </c>
      <c r="AT2440" s="27"/>
      <c r="AU2440" s="27"/>
      <c r="AV2440" s="27"/>
      <c r="AW2440" s="27"/>
      <c r="AX2440" s="129" t="s">
        <v>4770</v>
      </c>
      <c r="AY2440" s="27"/>
      <c r="AZ2440" s="27"/>
      <c r="BA2440" s="27"/>
      <c r="BB2440" s="27"/>
      <c r="BC2440" s="27"/>
      <c r="BD2440" s="27"/>
      <c r="BE2440" s="27"/>
      <c r="BF2440" s="27"/>
      <c r="BG2440" s="27"/>
      <c r="BM2440" s="131"/>
      <c r="BN2440" s="131"/>
    </row>
    <row r="2441" spans="1:66" ht="25.2" x14ac:dyDescent="0.3">
      <c r="A2441" s="59"/>
      <c r="B2441" s="47"/>
      <c r="C2441" s="45">
        <v>1136783</v>
      </c>
      <c r="D2441" s="40">
        <v>1095734</v>
      </c>
      <c r="E2441" s="27"/>
      <c r="F2441" s="30" t="s">
        <v>5686</v>
      </c>
      <c r="G2441" s="29" t="s">
        <v>47</v>
      </c>
      <c r="H2441" s="148" t="s">
        <v>4781</v>
      </c>
      <c r="I2441" s="27"/>
      <c r="J2441" s="27"/>
      <c r="K2441" s="27"/>
      <c r="L2441" s="27"/>
      <c r="M2441" s="27"/>
      <c r="N2441" s="29">
        <f t="shared" si="514"/>
        <v>1095734</v>
      </c>
      <c r="O2441" s="29" t="str">
        <f t="shared" si="515"/>
        <v/>
      </c>
      <c r="P2441" s="29" t="str">
        <f t="shared" si="516"/>
        <v/>
      </c>
      <c r="Q2441" s="29" t="str">
        <f t="shared" si="517"/>
        <v/>
      </c>
      <c r="R2441" s="29" t="str">
        <f t="shared" si="518"/>
        <v/>
      </c>
      <c r="S2441" s="29" t="str">
        <f t="shared" si="519"/>
        <v/>
      </c>
      <c r="T2441" s="29" t="str">
        <f t="shared" si="520"/>
        <v/>
      </c>
      <c r="U2441" s="27"/>
      <c r="V2441" s="27"/>
      <c r="W2441" s="30" t="s">
        <v>1615</v>
      </c>
      <c r="X2441" s="37" t="s">
        <v>35</v>
      </c>
      <c r="Y2441" s="27"/>
      <c r="Z2441" s="33">
        <v>7687</v>
      </c>
      <c r="AA2441" s="27"/>
      <c r="AB2441" s="33">
        <f t="shared" si="525"/>
        <v>7687</v>
      </c>
      <c r="AC2441" s="27"/>
      <c r="AD2441" s="145">
        <f t="shared" si="526"/>
        <v>6405.8329999999996</v>
      </c>
      <c r="AE2441" s="27"/>
      <c r="AF2441" s="27"/>
      <c r="AG2441" s="27"/>
      <c r="AH2441" s="27"/>
      <c r="AI2441" s="29">
        <v>1.5</v>
      </c>
      <c r="AJ2441" s="29">
        <v>1.9599999999999999E-2</v>
      </c>
      <c r="AK2441" s="29">
        <v>0</v>
      </c>
      <c r="AL2441" s="27"/>
      <c r="AM2441" s="29" t="s">
        <v>28</v>
      </c>
      <c r="AN2441" s="158" t="s">
        <v>28</v>
      </c>
      <c r="AO2441" s="29" t="s">
        <v>28</v>
      </c>
      <c r="AP2441" s="29">
        <v>1</v>
      </c>
      <c r="AQ2441" s="29">
        <v>2250</v>
      </c>
      <c r="AR2441" s="29">
        <v>1400</v>
      </c>
      <c r="AS2441" s="29">
        <v>2250</v>
      </c>
      <c r="AT2441" s="27"/>
      <c r="AU2441" s="27"/>
      <c r="AV2441" s="27"/>
      <c r="AW2441" s="27"/>
      <c r="AX2441" s="129" t="s">
        <v>4770</v>
      </c>
      <c r="AY2441" s="27"/>
      <c r="AZ2441" s="27"/>
      <c r="BA2441" s="27"/>
      <c r="BB2441" s="27"/>
      <c r="BC2441" s="27"/>
      <c r="BD2441" s="27"/>
      <c r="BE2441" s="27"/>
      <c r="BF2441" s="27"/>
      <c r="BG2441" s="27"/>
      <c r="BM2441" s="131"/>
      <c r="BN2441" s="131"/>
    </row>
    <row r="2442" spans="1:66" ht="25.2" x14ac:dyDescent="0.3">
      <c r="A2442" s="59"/>
      <c r="B2442" s="47"/>
      <c r="C2442" s="45">
        <v>1136784</v>
      </c>
      <c r="D2442" s="40">
        <v>1095736</v>
      </c>
      <c r="E2442" s="27"/>
      <c r="F2442" s="30" t="s">
        <v>5687</v>
      </c>
      <c r="G2442" s="29" t="s">
        <v>47</v>
      </c>
      <c r="H2442" s="148" t="s">
        <v>4781</v>
      </c>
      <c r="I2442" s="27"/>
      <c r="J2442" s="27"/>
      <c r="K2442" s="27"/>
      <c r="L2442" s="27"/>
      <c r="M2442" s="27"/>
      <c r="N2442" s="29">
        <f t="shared" si="514"/>
        <v>1095736</v>
      </c>
      <c r="O2442" s="29" t="str">
        <f t="shared" si="515"/>
        <v/>
      </c>
      <c r="P2442" s="29" t="str">
        <f t="shared" si="516"/>
        <v/>
      </c>
      <c r="Q2442" s="29" t="str">
        <f t="shared" si="517"/>
        <v/>
      </c>
      <c r="R2442" s="29" t="str">
        <f t="shared" si="518"/>
        <v/>
      </c>
      <c r="S2442" s="29" t="str">
        <f t="shared" si="519"/>
        <v/>
      </c>
      <c r="T2442" s="29" t="str">
        <f t="shared" si="520"/>
        <v/>
      </c>
      <c r="U2442" s="27"/>
      <c r="V2442" s="27"/>
      <c r="W2442" s="30" t="s">
        <v>3788</v>
      </c>
      <c r="X2442" s="37" t="s">
        <v>35</v>
      </c>
      <c r="Y2442" s="27"/>
      <c r="Z2442" s="33">
        <v>9775</v>
      </c>
      <c r="AA2442" s="27"/>
      <c r="AB2442" s="33" t="str">
        <f t="shared" si="525"/>
        <v>По запросу</v>
      </c>
      <c r="AC2442" s="27"/>
      <c r="AD2442" s="145">
        <f t="shared" si="526"/>
        <v>8145.8329999999996</v>
      </c>
      <c r="AE2442" s="27"/>
      <c r="AF2442" s="27"/>
      <c r="AG2442" s="27"/>
      <c r="AH2442" s="27"/>
      <c r="AI2442" s="29">
        <v>1.7</v>
      </c>
      <c r="AJ2442" s="29">
        <v>1.9599999999999999E-2</v>
      </c>
      <c r="AK2442" s="29">
        <v>0</v>
      </c>
      <c r="AL2442" s="27"/>
      <c r="AM2442" s="29" t="s">
        <v>28</v>
      </c>
      <c r="AN2442" s="158" t="s">
        <v>28</v>
      </c>
      <c r="AO2442" s="29" t="s">
        <v>28</v>
      </c>
      <c r="AP2442" s="29">
        <v>1</v>
      </c>
      <c r="AQ2442" s="29">
        <v>2250</v>
      </c>
      <c r="AR2442" s="29">
        <v>1400</v>
      </c>
      <c r="AS2442" s="29">
        <v>2250</v>
      </c>
      <c r="AT2442" s="27"/>
      <c r="AU2442" s="27"/>
      <c r="AV2442" s="27"/>
      <c r="AW2442" s="27"/>
      <c r="AX2442" s="129" t="s">
        <v>4770</v>
      </c>
      <c r="AY2442" s="27"/>
      <c r="AZ2442" s="27"/>
      <c r="BA2442" s="27"/>
      <c r="BB2442" s="27"/>
      <c r="BC2442" s="27"/>
      <c r="BD2442" s="27"/>
      <c r="BE2442" s="27"/>
      <c r="BF2442" s="27"/>
      <c r="BG2442" s="27"/>
      <c r="BM2442" s="131"/>
      <c r="BN2442" s="131"/>
    </row>
    <row r="2443" spans="1:66" ht="25.2" x14ac:dyDescent="0.3">
      <c r="A2443" s="59"/>
      <c r="B2443" s="47"/>
      <c r="C2443" s="45">
        <v>1136785</v>
      </c>
      <c r="D2443" s="40">
        <v>1095737</v>
      </c>
      <c r="E2443" s="27"/>
      <c r="F2443" s="30" t="s">
        <v>5688</v>
      </c>
      <c r="G2443" s="29" t="s">
        <v>39</v>
      </c>
      <c r="H2443" s="148" t="s">
        <v>4781</v>
      </c>
      <c r="I2443" s="27"/>
      <c r="J2443" s="27"/>
      <c r="K2443" s="27"/>
      <c r="L2443" s="27"/>
      <c r="M2443" s="27"/>
      <c r="N2443" s="29">
        <f t="shared" si="514"/>
        <v>1095737</v>
      </c>
      <c r="O2443" s="29" t="str">
        <f t="shared" si="515"/>
        <v/>
      </c>
      <c r="P2443" s="29" t="str">
        <f t="shared" si="516"/>
        <v/>
      </c>
      <c r="Q2443" s="29" t="str">
        <f t="shared" si="517"/>
        <v/>
      </c>
      <c r="R2443" s="29" t="str">
        <f t="shared" si="518"/>
        <v/>
      </c>
      <c r="S2443" s="29" t="str">
        <f t="shared" si="519"/>
        <v/>
      </c>
      <c r="T2443" s="29" t="str">
        <f t="shared" si="520"/>
        <v/>
      </c>
      <c r="U2443" s="27"/>
      <c r="V2443" s="27"/>
      <c r="W2443" s="30" t="s">
        <v>3788</v>
      </c>
      <c r="X2443" s="37" t="s">
        <v>35</v>
      </c>
      <c r="Y2443" s="27"/>
      <c r="Z2443" s="33">
        <v>11827</v>
      </c>
      <c r="AA2443" s="27"/>
      <c r="AB2443" s="33" t="str">
        <f t="shared" si="525"/>
        <v>По запросу</v>
      </c>
      <c r="AC2443" s="27"/>
      <c r="AD2443" s="145">
        <f t="shared" si="526"/>
        <v>9855.8330000000005</v>
      </c>
      <c r="AE2443" s="27"/>
      <c r="AF2443" s="27"/>
      <c r="AG2443" s="27"/>
      <c r="AH2443" s="27"/>
      <c r="AI2443" s="29">
        <v>2.1</v>
      </c>
      <c r="AJ2443" s="29">
        <v>1.9599999999999999E-2</v>
      </c>
      <c r="AK2443" s="29">
        <v>0</v>
      </c>
      <c r="AL2443" s="27"/>
      <c r="AM2443" s="29" t="s">
        <v>28</v>
      </c>
      <c r="AN2443" s="158" t="s">
        <v>28</v>
      </c>
      <c r="AO2443" s="29" t="s">
        <v>28</v>
      </c>
      <c r="AP2443" s="29">
        <v>1</v>
      </c>
      <c r="AQ2443" s="29">
        <v>2250</v>
      </c>
      <c r="AR2443" s="29">
        <v>1400</v>
      </c>
      <c r="AS2443" s="29">
        <v>2250</v>
      </c>
      <c r="AT2443" s="27"/>
      <c r="AU2443" s="27"/>
      <c r="AV2443" s="27"/>
      <c r="AW2443" s="27"/>
      <c r="AX2443" s="129" t="s">
        <v>4770</v>
      </c>
      <c r="AY2443" s="27"/>
      <c r="AZ2443" s="27"/>
      <c r="BA2443" s="27"/>
      <c r="BB2443" s="27"/>
      <c r="BC2443" s="27"/>
      <c r="BD2443" s="27"/>
      <c r="BE2443" s="27"/>
      <c r="BF2443" s="27"/>
      <c r="BG2443" s="27"/>
      <c r="BM2443" s="131"/>
      <c r="BN2443" s="131"/>
    </row>
    <row r="2444" spans="1:66" ht="25.2" x14ac:dyDescent="0.3">
      <c r="A2444" s="59"/>
      <c r="B2444" s="47"/>
      <c r="C2444" s="45">
        <v>1136786</v>
      </c>
      <c r="D2444" s="40">
        <v>1095738</v>
      </c>
      <c r="E2444" s="27"/>
      <c r="F2444" s="30" t="s">
        <v>5689</v>
      </c>
      <c r="G2444" s="29" t="s">
        <v>31</v>
      </c>
      <c r="H2444" s="148" t="s">
        <v>4781</v>
      </c>
      <c r="I2444" s="27"/>
      <c r="J2444" s="27"/>
      <c r="K2444" s="27"/>
      <c r="L2444" s="27"/>
      <c r="M2444" s="27"/>
      <c r="N2444" s="29">
        <f t="shared" si="514"/>
        <v>1095738</v>
      </c>
      <c r="O2444" s="29" t="str">
        <f t="shared" si="515"/>
        <v/>
      </c>
      <c r="P2444" s="29" t="str">
        <f t="shared" si="516"/>
        <v/>
      </c>
      <c r="Q2444" s="29" t="str">
        <f t="shared" si="517"/>
        <v/>
      </c>
      <c r="R2444" s="29" t="str">
        <f t="shared" si="518"/>
        <v/>
      </c>
      <c r="S2444" s="29" t="str">
        <f t="shared" si="519"/>
        <v/>
      </c>
      <c r="T2444" s="29" t="str">
        <f t="shared" si="520"/>
        <v/>
      </c>
      <c r="U2444" s="27"/>
      <c r="V2444" s="27"/>
      <c r="W2444" s="30" t="s">
        <v>3788</v>
      </c>
      <c r="X2444" s="37" t="s">
        <v>35</v>
      </c>
      <c r="Y2444" s="27"/>
      <c r="Z2444" s="33">
        <v>12545</v>
      </c>
      <c r="AA2444" s="27"/>
      <c r="AB2444" s="33" t="str">
        <f t="shared" si="525"/>
        <v>По запросу</v>
      </c>
      <c r="AC2444" s="27"/>
      <c r="AD2444" s="145">
        <f t="shared" si="526"/>
        <v>10454.166999999999</v>
      </c>
      <c r="AE2444" s="27"/>
      <c r="AF2444" s="27"/>
      <c r="AG2444" s="27"/>
      <c r="AH2444" s="27"/>
      <c r="AI2444" s="29">
        <v>2.9</v>
      </c>
      <c r="AJ2444" s="29">
        <v>3.0624999999999999E-2</v>
      </c>
      <c r="AK2444" s="29">
        <v>0</v>
      </c>
      <c r="AL2444" s="27"/>
      <c r="AM2444" s="29" t="s">
        <v>28</v>
      </c>
      <c r="AN2444" s="158" t="s">
        <v>28</v>
      </c>
      <c r="AO2444" s="29" t="s">
        <v>28</v>
      </c>
      <c r="AP2444" s="29">
        <v>1</v>
      </c>
      <c r="AQ2444" s="29">
        <v>2000</v>
      </c>
      <c r="AR2444" s="29">
        <v>1850</v>
      </c>
      <c r="AS2444" s="29">
        <v>2000</v>
      </c>
      <c r="AT2444" s="27"/>
      <c r="AU2444" s="27"/>
      <c r="AV2444" s="27"/>
      <c r="AW2444" s="27"/>
      <c r="AX2444" s="129" t="s">
        <v>4770</v>
      </c>
      <c r="AY2444" s="27"/>
      <c r="AZ2444" s="27"/>
      <c r="BA2444" s="27"/>
      <c r="BB2444" s="27"/>
      <c r="BC2444" s="27"/>
      <c r="BD2444" s="27"/>
      <c r="BE2444" s="27"/>
      <c r="BF2444" s="27"/>
      <c r="BG2444" s="27"/>
      <c r="BM2444" s="131"/>
      <c r="BN2444" s="131"/>
    </row>
    <row r="2445" spans="1:66" ht="25.2" x14ac:dyDescent="0.3">
      <c r="A2445" s="59"/>
      <c r="B2445" s="47"/>
      <c r="C2445" s="45">
        <v>1136787</v>
      </c>
      <c r="D2445" s="40">
        <v>1095739</v>
      </c>
      <c r="E2445" s="27"/>
      <c r="F2445" s="30" t="s">
        <v>5690</v>
      </c>
      <c r="G2445" s="29" t="s">
        <v>31</v>
      </c>
      <c r="H2445" s="148" t="s">
        <v>4781</v>
      </c>
      <c r="I2445" s="27"/>
      <c r="J2445" s="27"/>
      <c r="K2445" s="27"/>
      <c r="L2445" s="27"/>
      <c r="M2445" s="27"/>
      <c r="N2445" s="29">
        <f t="shared" si="514"/>
        <v>1095739</v>
      </c>
      <c r="O2445" s="29" t="str">
        <f t="shared" si="515"/>
        <v/>
      </c>
      <c r="P2445" s="29" t="str">
        <f t="shared" si="516"/>
        <v/>
      </c>
      <c r="Q2445" s="29" t="str">
        <f t="shared" si="517"/>
        <v/>
      </c>
      <c r="R2445" s="29" t="str">
        <f t="shared" si="518"/>
        <v/>
      </c>
      <c r="S2445" s="29" t="str">
        <f t="shared" si="519"/>
        <v/>
      </c>
      <c r="T2445" s="29" t="str">
        <f t="shared" si="520"/>
        <v/>
      </c>
      <c r="U2445" s="27"/>
      <c r="V2445" s="27"/>
      <c r="W2445" s="30" t="s">
        <v>3788</v>
      </c>
      <c r="X2445" s="37" t="s">
        <v>35</v>
      </c>
      <c r="Y2445" s="27"/>
      <c r="Z2445" s="33">
        <v>17012</v>
      </c>
      <c r="AA2445" s="27"/>
      <c r="AB2445" s="33" t="str">
        <f t="shared" si="525"/>
        <v>По запросу</v>
      </c>
      <c r="AC2445" s="27"/>
      <c r="AD2445" s="145">
        <f t="shared" si="526"/>
        <v>14176.666999999999</v>
      </c>
      <c r="AE2445" s="27"/>
      <c r="AF2445" s="27"/>
      <c r="AG2445" s="27"/>
      <c r="AH2445" s="27"/>
      <c r="AI2445" s="29">
        <v>4.4000000000000004</v>
      </c>
      <c r="AJ2445" s="29">
        <v>0.04</v>
      </c>
      <c r="AK2445" s="29">
        <v>0</v>
      </c>
      <c r="AL2445" s="27"/>
      <c r="AM2445" s="29" t="s">
        <v>28</v>
      </c>
      <c r="AN2445" s="158" t="s">
        <v>28</v>
      </c>
      <c r="AO2445" s="29" t="s">
        <v>28</v>
      </c>
      <c r="AP2445" s="29">
        <v>1</v>
      </c>
      <c r="AQ2445" s="29">
        <v>2400</v>
      </c>
      <c r="AR2445" s="29">
        <v>1400</v>
      </c>
      <c r="AS2445" s="29">
        <v>2400</v>
      </c>
      <c r="AT2445" s="27"/>
      <c r="AU2445" s="27"/>
      <c r="AV2445" s="27"/>
      <c r="AW2445" s="27"/>
      <c r="AX2445" s="129" t="s">
        <v>4770</v>
      </c>
      <c r="AY2445" s="27"/>
      <c r="AZ2445" s="27"/>
      <c r="BA2445" s="27"/>
      <c r="BB2445" s="27"/>
      <c r="BC2445" s="27"/>
      <c r="BD2445" s="27"/>
      <c r="BE2445" s="27"/>
      <c r="BF2445" s="27"/>
      <c r="BG2445" s="27"/>
      <c r="BM2445" s="131"/>
      <c r="BN2445" s="131"/>
    </row>
    <row r="2446" spans="1:66" ht="25.2" x14ac:dyDescent="0.3">
      <c r="A2446" s="59"/>
      <c r="B2446" s="47"/>
      <c r="C2446" s="45">
        <v>1136788</v>
      </c>
      <c r="D2446" s="40">
        <v>1095740</v>
      </c>
      <c r="E2446" s="27"/>
      <c r="F2446" s="30" t="s">
        <v>5691</v>
      </c>
      <c r="G2446" s="29" t="s">
        <v>31</v>
      </c>
      <c r="H2446" s="148" t="s">
        <v>4781</v>
      </c>
      <c r="I2446" s="27"/>
      <c r="J2446" s="27"/>
      <c r="K2446" s="27"/>
      <c r="L2446" s="27"/>
      <c r="M2446" s="27"/>
      <c r="N2446" s="29">
        <f t="shared" si="514"/>
        <v>1095740</v>
      </c>
      <c r="O2446" s="29" t="str">
        <f t="shared" si="515"/>
        <v/>
      </c>
      <c r="P2446" s="29" t="str">
        <f t="shared" si="516"/>
        <v/>
      </c>
      <c r="Q2446" s="29" t="str">
        <f t="shared" si="517"/>
        <v/>
      </c>
      <c r="R2446" s="29" t="str">
        <f t="shared" si="518"/>
        <v/>
      </c>
      <c r="S2446" s="29" t="str">
        <f t="shared" si="519"/>
        <v/>
      </c>
      <c r="T2446" s="29" t="str">
        <f t="shared" si="520"/>
        <v/>
      </c>
      <c r="U2446" s="27"/>
      <c r="V2446" s="27"/>
      <c r="W2446" s="30" t="s">
        <v>3788</v>
      </c>
      <c r="X2446" s="37" t="s">
        <v>35</v>
      </c>
      <c r="Y2446" s="27"/>
      <c r="Z2446" s="33">
        <v>18956</v>
      </c>
      <c r="AA2446" s="27"/>
      <c r="AB2446" s="33" t="str">
        <f t="shared" si="525"/>
        <v>По запросу</v>
      </c>
      <c r="AC2446" s="27"/>
      <c r="AD2446" s="145">
        <f t="shared" si="526"/>
        <v>15796.666999999999</v>
      </c>
      <c r="AE2446" s="27"/>
      <c r="AF2446" s="27"/>
      <c r="AG2446" s="27"/>
      <c r="AH2446" s="27"/>
      <c r="AI2446" s="29">
        <v>5.3</v>
      </c>
      <c r="AJ2446" s="29">
        <v>0.04</v>
      </c>
      <c r="AK2446" s="29">
        <v>0</v>
      </c>
      <c r="AL2446" s="27"/>
      <c r="AM2446" s="29" t="s">
        <v>28</v>
      </c>
      <c r="AN2446" s="158" t="s">
        <v>28</v>
      </c>
      <c r="AO2446" s="29" t="s">
        <v>28</v>
      </c>
      <c r="AP2446" s="29">
        <v>1</v>
      </c>
      <c r="AQ2446" s="29">
        <v>2400</v>
      </c>
      <c r="AR2446" s="29">
        <v>1500</v>
      </c>
      <c r="AS2446" s="29">
        <v>2400</v>
      </c>
      <c r="AT2446" s="27"/>
      <c r="AU2446" s="27"/>
      <c r="AV2446" s="27"/>
      <c r="AW2446" s="27"/>
      <c r="AX2446" s="129" t="s">
        <v>4770</v>
      </c>
      <c r="AY2446" s="27"/>
      <c r="AZ2446" s="27"/>
      <c r="BA2446" s="27"/>
      <c r="BB2446" s="27"/>
      <c r="BC2446" s="27"/>
      <c r="BD2446" s="27"/>
      <c r="BE2446" s="27"/>
      <c r="BF2446" s="27"/>
      <c r="BG2446" s="27"/>
      <c r="BM2446" s="131"/>
      <c r="BN2446" s="131"/>
    </row>
    <row r="2447" spans="1:66" ht="25.2" x14ac:dyDescent="0.3">
      <c r="A2447" s="59"/>
      <c r="B2447" s="47"/>
      <c r="C2447" s="45">
        <v>1136789</v>
      </c>
      <c r="D2447" s="40">
        <v>1095741</v>
      </c>
      <c r="E2447" s="27"/>
      <c r="F2447" s="30" t="s">
        <v>5394</v>
      </c>
      <c r="G2447" s="29" t="s">
        <v>92</v>
      </c>
      <c r="H2447" s="148" t="s">
        <v>4781</v>
      </c>
      <c r="I2447" s="27"/>
      <c r="J2447" s="27"/>
      <c r="K2447" s="27"/>
      <c r="L2447" s="27"/>
      <c r="M2447" s="27"/>
      <c r="N2447" s="29">
        <f t="shared" si="514"/>
        <v>1095741</v>
      </c>
      <c r="O2447" s="29" t="str">
        <f t="shared" si="515"/>
        <v/>
      </c>
      <c r="P2447" s="29" t="str">
        <f t="shared" si="516"/>
        <v/>
      </c>
      <c r="Q2447" s="29" t="str">
        <f t="shared" si="517"/>
        <v/>
      </c>
      <c r="R2447" s="29" t="str">
        <f t="shared" si="518"/>
        <v/>
      </c>
      <c r="S2447" s="29" t="str">
        <f t="shared" si="519"/>
        <v/>
      </c>
      <c r="T2447" s="29" t="str">
        <f t="shared" si="520"/>
        <v/>
      </c>
      <c r="U2447" s="27"/>
      <c r="V2447" s="27"/>
      <c r="W2447" s="30" t="s">
        <v>1615</v>
      </c>
      <c r="X2447" s="37" t="s">
        <v>35</v>
      </c>
      <c r="Y2447" s="27"/>
      <c r="Z2447" s="33">
        <v>9446</v>
      </c>
      <c r="AA2447" s="27"/>
      <c r="AB2447" s="33">
        <f t="shared" si="525"/>
        <v>9446</v>
      </c>
      <c r="AC2447" s="27"/>
      <c r="AD2447" s="145">
        <f t="shared" si="526"/>
        <v>7871.6670000000004</v>
      </c>
      <c r="AE2447" s="27"/>
      <c r="AF2447" s="27"/>
      <c r="AG2447" s="27"/>
      <c r="AH2447" s="27"/>
      <c r="AI2447" s="29">
        <v>1.47</v>
      </c>
      <c r="AJ2447" s="29">
        <v>1.9599999999999999E-2</v>
      </c>
      <c r="AK2447" s="29">
        <v>0</v>
      </c>
      <c r="AL2447" s="27"/>
      <c r="AM2447" s="29" t="s">
        <v>28</v>
      </c>
      <c r="AN2447" s="158" t="s">
        <v>28</v>
      </c>
      <c r="AO2447" s="29" t="s">
        <v>28</v>
      </c>
      <c r="AP2447" s="29">
        <v>1</v>
      </c>
      <c r="AQ2447" s="29">
        <v>2000</v>
      </c>
      <c r="AR2447" s="29">
        <v>1300</v>
      </c>
      <c r="AS2447" s="29">
        <v>2000</v>
      </c>
      <c r="AT2447" s="27"/>
      <c r="AU2447" s="27"/>
      <c r="AV2447" s="27"/>
      <c r="AW2447" s="27"/>
      <c r="AX2447" s="129" t="s">
        <v>4770</v>
      </c>
      <c r="AY2447" s="27"/>
      <c r="AZ2447" s="27"/>
      <c r="BA2447" s="27"/>
      <c r="BB2447" s="27"/>
      <c r="BC2447" s="27"/>
      <c r="BD2447" s="27"/>
      <c r="BE2447" s="27"/>
      <c r="BF2447" s="27"/>
      <c r="BG2447" s="27"/>
      <c r="BM2447" s="131"/>
      <c r="BN2447" s="131"/>
    </row>
    <row r="2448" spans="1:66" ht="25.2" x14ac:dyDescent="0.3">
      <c r="A2448" s="59"/>
      <c r="B2448" s="47"/>
      <c r="C2448" s="45">
        <v>1136790</v>
      </c>
      <c r="D2448" s="40">
        <v>1095742</v>
      </c>
      <c r="E2448" s="27"/>
      <c r="F2448" s="30" t="s">
        <v>5395</v>
      </c>
      <c r="G2448" s="29" t="s">
        <v>31</v>
      </c>
      <c r="H2448" s="148" t="s">
        <v>4781</v>
      </c>
      <c r="I2448" s="27"/>
      <c r="J2448" s="27"/>
      <c r="K2448" s="27"/>
      <c r="L2448" s="27"/>
      <c r="M2448" s="27"/>
      <c r="N2448" s="29">
        <f t="shared" si="514"/>
        <v>1095742</v>
      </c>
      <c r="O2448" s="29" t="str">
        <f t="shared" si="515"/>
        <v/>
      </c>
      <c r="P2448" s="29" t="str">
        <f t="shared" si="516"/>
        <v/>
      </c>
      <c r="Q2448" s="29" t="str">
        <f t="shared" si="517"/>
        <v/>
      </c>
      <c r="R2448" s="29" t="str">
        <f t="shared" si="518"/>
        <v/>
      </c>
      <c r="S2448" s="29" t="str">
        <f t="shared" si="519"/>
        <v/>
      </c>
      <c r="T2448" s="29" t="str">
        <f t="shared" si="520"/>
        <v/>
      </c>
      <c r="U2448" s="27"/>
      <c r="V2448" s="27"/>
      <c r="W2448" s="30" t="s">
        <v>1615</v>
      </c>
      <c r="X2448" s="37" t="s">
        <v>35</v>
      </c>
      <c r="Y2448" s="27"/>
      <c r="Z2448" s="33">
        <v>10626</v>
      </c>
      <c r="AA2448" s="27"/>
      <c r="AB2448" s="33">
        <f t="shared" si="525"/>
        <v>10626</v>
      </c>
      <c r="AC2448" s="27"/>
      <c r="AD2448" s="145">
        <f t="shared" si="526"/>
        <v>8855</v>
      </c>
      <c r="AE2448" s="27"/>
      <c r="AF2448" s="27"/>
      <c r="AG2448" s="27"/>
      <c r="AH2448" s="27"/>
      <c r="AI2448" s="29">
        <v>2.37</v>
      </c>
      <c r="AJ2448" s="29">
        <v>3.0624999999999999E-2</v>
      </c>
      <c r="AK2448" s="29">
        <v>0</v>
      </c>
      <c r="AL2448" s="27"/>
      <c r="AM2448" s="29" t="s">
        <v>28</v>
      </c>
      <c r="AN2448" s="158" t="s">
        <v>28</v>
      </c>
      <c r="AO2448" s="29" t="s">
        <v>28</v>
      </c>
      <c r="AP2448" s="29">
        <v>1</v>
      </c>
      <c r="AQ2448" s="29">
        <v>2000</v>
      </c>
      <c r="AR2448" s="29">
        <v>1850</v>
      </c>
      <c r="AS2448" s="29">
        <v>2000</v>
      </c>
      <c r="AT2448" s="27"/>
      <c r="AU2448" s="27"/>
      <c r="AV2448" s="27"/>
      <c r="AW2448" s="27"/>
      <c r="AX2448" s="129" t="s">
        <v>4770</v>
      </c>
      <c r="AY2448" s="27"/>
      <c r="AZ2448" s="27"/>
      <c r="BA2448" s="27"/>
      <c r="BB2448" s="27"/>
      <c r="BC2448" s="27"/>
      <c r="BD2448" s="27"/>
      <c r="BE2448" s="27"/>
      <c r="BF2448" s="27"/>
      <c r="BG2448" s="27"/>
      <c r="BM2448" s="131"/>
      <c r="BN2448" s="131"/>
    </row>
    <row r="2449" spans="1:68" ht="25.2" x14ac:dyDescent="0.3">
      <c r="A2449" s="59"/>
      <c r="B2449" s="47"/>
      <c r="C2449" s="45">
        <v>1136791</v>
      </c>
      <c r="D2449" s="40">
        <v>1095743</v>
      </c>
      <c r="E2449" s="27"/>
      <c r="F2449" s="30" t="s">
        <v>5396</v>
      </c>
      <c r="G2449" s="29" t="s">
        <v>92</v>
      </c>
      <c r="H2449" s="148" t="s">
        <v>4781</v>
      </c>
      <c r="I2449" s="27"/>
      <c r="J2449" s="27"/>
      <c r="K2449" s="27"/>
      <c r="L2449" s="27"/>
      <c r="M2449" s="27"/>
      <c r="N2449" s="29">
        <f t="shared" si="514"/>
        <v>1095743</v>
      </c>
      <c r="O2449" s="29" t="str">
        <f t="shared" si="515"/>
        <v/>
      </c>
      <c r="P2449" s="29" t="str">
        <f t="shared" si="516"/>
        <v/>
      </c>
      <c r="Q2449" s="29" t="str">
        <f t="shared" si="517"/>
        <v/>
      </c>
      <c r="R2449" s="29" t="str">
        <f t="shared" si="518"/>
        <v/>
      </c>
      <c r="S2449" s="29" t="str">
        <f t="shared" si="519"/>
        <v/>
      </c>
      <c r="T2449" s="29" t="str">
        <f t="shared" si="520"/>
        <v/>
      </c>
      <c r="U2449" s="27"/>
      <c r="V2449" s="27"/>
      <c r="W2449" s="30" t="s">
        <v>3788</v>
      </c>
      <c r="X2449" s="37" t="s">
        <v>35</v>
      </c>
      <c r="Y2449" s="27"/>
      <c r="Z2449" s="33">
        <v>12781</v>
      </c>
      <c r="AA2449" s="27"/>
      <c r="AB2449" s="33" t="str">
        <f t="shared" si="525"/>
        <v>По запросу</v>
      </c>
      <c r="AC2449" s="27"/>
      <c r="AD2449" s="145">
        <f t="shared" si="526"/>
        <v>10650.833000000001</v>
      </c>
      <c r="AE2449" s="27"/>
      <c r="AF2449" s="27"/>
      <c r="AG2449" s="27"/>
      <c r="AH2449" s="27"/>
      <c r="AI2449" s="29">
        <v>2.57</v>
      </c>
      <c r="AJ2449" s="29">
        <v>3.0624999999999999E-2</v>
      </c>
      <c r="AK2449" s="29">
        <v>0</v>
      </c>
      <c r="AL2449" s="27"/>
      <c r="AM2449" s="29" t="s">
        <v>28</v>
      </c>
      <c r="AN2449" s="158" t="s">
        <v>28</v>
      </c>
      <c r="AO2449" s="29" t="s">
        <v>28</v>
      </c>
      <c r="AP2449" s="29">
        <v>1</v>
      </c>
      <c r="AQ2449" s="29">
        <v>2000</v>
      </c>
      <c r="AR2449" s="29">
        <v>1850</v>
      </c>
      <c r="AS2449" s="29">
        <v>2000</v>
      </c>
      <c r="AT2449" s="27"/>
      <c r="AU2449" s="27"/>
      <c r="AV2449" s="27"/>
      <c r="AW2449" s="27"/>
      <c r="AX2449" s="129" t="s">
        <v>4770</v>
      </c>
      <c r="AY2449" s="27"/>
      <c r="AZ2449" s="27"/>
      <c r="BA2449" s="27"/>
      <c r="BB2449" s="27"/>
      <c r="BC2449" s="27"/>
      <c r="BD2449" s="27"/>
      <c r="BE2449" s="27"/>
      <c r="BF2449" s="27"/>
      <c r="BG2449" s="27"/>
      <c r="BM2449" s="131"/>
      <c r="BN2449" s="131"/>
    </row>
    <row r="2450" spans="1:68" ht="25.2" x14ac:dyDescent="0.3">
      <c r="A2450" s="59"/>
      <c r="B2450" s="47"/>
      <c r="C2450" s="45">
        <v>1136792</v>
      </c>
      <c r="D2450" s="40">
        <v>1095744</v>
      </c>
      <c r="E2450" s="27"/>
      <c r="F2450" s="30" t="s">
        <v>5397</v>
      </c>
      <c r="G2450" s="29" t="s">
        <v>31</v>
      </c>
      <c r="H2450" s="148" t="s">
        <v>4781</v>
      </c>
      <c r="I2450" s="27"/>
      <c r="J2450" s="27"/>
      <c r="K2450" s="27"/>
      <c r="L2450" s="27"/>
      <c r="M2450" s="27"/>
      <c r="N2450" s="29">
        <f t="shared" si="514"/>
        <v>1095744</v>
      </c>
      <c r="O2450" s="29" t="str">
        <f t="shared" si="515"/>
        <v/>
      </c>
      <c r="P2450" s="29" t="str">
        <f t="shared" si="516"/>
        <v/>
      </c>
      <c r="Q2450" s="29" t="str">
        <f t="shared" si="517"/>
        <v/>
      </c>
      <c r="R2450" s="29" t="str">
        <f t="shared" si="518"/>
        <v/>
      </c>
      <c r="S2450" s="29" t="str">
        <f t="shared" si="519"/>
        <v/>
      </c>
      <c r="T2450" s="29" t="str">
        <f t="shared" si="520"/>
        <v/>
      </c>
      <c r="U2450" s="27"/>
      <c r="V2450" s="27"/>
      <c r="W2450" s="30" t="s">
        <v>3788</v>
      </c>
      <c r="X2450" s="37" t="s">
        <v>35</v>
      </c>
      <c r="Y2450" s="27"/>
      <c r="Z2450" s="33">
        <v>14416</v>
      </c>
      <c r="AA2450" s="27"/>
      <c r="AB2450" s="33" t="str">
        <f t="shared" si="525"/>
        <v>По запросу</v>
      </c>
      <c r="AC2450" s="27"/>
      <c r="AD2450" s="145">
        <f t="shared" si="526"/>
        <v>12013.333000000001</v>
      </c>
      <c r="AE2450" s="27"/>
      <c r="AF2450" s="27"/>
      <c r="AG2450" s="27"/>
      <c r="AH2450" s="27"/>
      <c r="AI2450" s="29">
        <v>2.97</v>
      </c>
      <c r="AJ2450" s="29">
        <v>3.0624999999999999E-2</v>
      </c>
      <c r="AK2450" s="29">
        <v>0</v>
      </c>
      <c r="AL2450" s="27"/>
      <c r="AM2450" s="29" t="s">
        <v>28</v>
      </c>
      <c r="AN2450" s="158" t="s">
        <v>28</v>
      </c>
      <c r="AO2450" s="29" t="s">
        <v>28</v>
      </c>
      <c r="AP2450" s="29">
        <v>1</v>
      </c>
      <c r="AQ2450" s="29">
        <v>2000</v>
      </c>
      <c r="AR2450" s="29">
        <v>1850</v>
      </c>
      <c r="AS2450" s="29">
        <v>2000</v>
      </c>
      <c r="AT2450" s="27"/>
      <c r="AU2450" s="27"/>
      <c r="AV2450" s="27"/>
      <c r="AW2450" s="27"/>
      <c r="AX2450" s="129" t="s">
        <v>4770</v>
      </c>
      <c r="AY2450" s="27"/>
      <c r="AZ2450" s="27"/>
      <c r="BA2450" s="27"/>
      <c r="BB2450" s="27"/>
      <c r="BC2450" s="27"/>
      <c r="BD2450" s="27"/>
      <c r="BE2450" s="27"/>
      <c r="BF2450" s="27"/>
      <c r="BG2450" s="27"/>
      <c r="BM2450" s="131"/>
      <c r="BN2450" s="131"/>
    </row>
    <row r="2451" spans="1:68" ht="25.2" x14ac:dyDescent="0.3">
      <c r="A2451" s="59"/>
      <c r="B2451" s="47"/>
      <c r="C2451" s="45">
        <v>1136793</v>
      </c>
      <c r="D2451" s="40">
        <v>1095745</v>
      </c>
      <c r="E2451" s="27"/>
      <c r="F2451" s="30" t="s">
        <v>5398</v>
      </c>
      <c r="G2451" s="29" t="s">
        <v>31</v>
      </c>
      <c r="H2451" s="148" t="s">
        <v>4781</v>
      </c>
      <c r="I2451" s="27"/>
      <c r="J2451" s="27"/>
      <c r="K2451" s="27"/>
      <c r="L2451" s="27"/>
      <c r="M2451" s="27"/>
      <c r="N2451" s="29">
        <f t="shared" ref="N2451:N2514" si="527">IFERROR(MID($D2451,1,7)+0,"")</f>
        <v>1095745</v>
      </c>
      <c r="O2451" s="29" t="str">
        <f t="shared" ref="O2451:O2514" si="528">IFERROR(MID($D2451,10,7)+0,"")</f>
        <v/>
      </c>
      <c r="P2451" s="29" t="str">
        <f t="shared" ref="P2451:P2514" si="529">IFERROR(MID($D2451,19,7)+0,"")</f>
        <v/>
      </c>
      <c r="Q2451" s="29" t="str">
        <f t="shared" ref="Q2451:Q2514" si="530">IF(IFERROR(MID($U2451,1,7)+0,"")&lt;1130000,"",IFERROR(MID($U2451,1,7)+0,""))</f>
        <v/>
      </c>
      <c r="R2451" s="29" t="str">
        <f t="shared" ref="R2451:R2514" si="531">IF(IFERROR(MID($U2451,10,7)+0,"")&lt;1130000,"",IFERROR(MID($U2451,10,7)+0,""))</f>
        <v/>
      </c>
      <c r="S2451" s="29" t="str">
        <f t="shared" ref="S2451:S2514" si="532">IF(IFERROR(MID($U2451,19,7)+0,"")&lt;1130000,"",IFERROR(MID($U2451,19,7)+0,""))</f>
        <v/>
      </c>
      <c r="T2451" s="29" t="str">
        <f t="shared" ref="T2451:T2514" si="533">IF(Q2451="","",IF(R2451="",Q2451,Q2451&amp;", "&amp;R2451))</f>
        <v/>
      </c>
      <c r="U2451" s="27"/>
      <c r="V2451" s="27"/>
      <c r="W2451" s="30" t="s">
        <v>3788</v>
      </c>
      <c r="X2451" s="37" t="s">
        <v>35</v>
      </c>
      <c r="Y2451" s="27"/>
      <c r="Z2451" s="33">
        <v>15693</v>
      </c>
      <c r="AA2451" s="27"/>
      <c r="AB2451" s="33" t="str">
        <f t="shared" si="525"/>
        <v>По запросу</v>
      </c>
      <c r="AC2451" s="27"/>
      <c r="AD2451" s="145">
        <f t="shared" si="526"/>
        <v>13077.5</v>
      </c>
      <c r="AE2451" s="27"/>
      <c r="AF2451" s="27"/>
      <c r="AG2451" s="27"/>
      <c r="AH2451" s="27"/>
      <c r="AI2451" s="29">
        <v>3.2</v>
      </c>
      <c r="AJ2451" s="29">
        <v>3.0624999999999999E-2</v>
      </c>
      <c r="AK2451" s="29">
        <v>0</v>
      </c>
      <c r="AL2451" s="27"/>
      <c r="AM2451" s="29" t="s">
        <v>28</v>
      </c>
      <c r="AN2451" s="158" t="s">
        <v>28</v>
      </c>
      <c r="AO2451" s="29" t="s">
        <v>28</v>
      </c>
      <c r="AP2451" s="29">
        <v>1</v>
      </c>
      <c r="AQ2451" s="29">
        <v>2000</v>
      </c>
      <c r="AR2451" s="29">
        <v>1850</v>
      </c>
      <c r="AS2451" s="29">
        <v>2000</v>
      </c>
      <c r="AT2451" s="27"/>
      <c r="AU2451" s="27"/>
      <c r="AV2451" s="27"/>
      <c r="AW2451" s="27"/>
      <c r="AX2451" s="129" t="s">
        <v>4770</v>
      </c>
      <c r="AY2451" s="27"/>
      <c r="AZ2451" s="27"/>
      <c r="BA2451" s="27"/>
      <c r="BB2451" s="27"/>
      <c r="BC2451" s="27"/>
      <c r="BD2451" s="27"/>
      <c r="BE2451" s="27"/>
      <c r="BF2451" s="27"/>
      <c r="BG2451" s="27"/>
      <c r="BM2451" s="131"/>
      <c r="BN2451" s="131"/>
    </row>
    <row r="2452" spans="1:68" ht="25.2" x14ac:dyDescent="0.3">
      <c r="A2452" s="59"/>
      <c r="B2452" s="47"/>
      <c r="C2452" s="45">
        <v>1136794</v>
      </c>
      <c r="D2452" s="40">
        <v>1095746</v>
      </c>
      <c r="E2452" s="27"/>
      <c r="F2452" s="30" t="s">
        <v>5399</v>
      </c>
      <c r="G2452" s="29" t="s">
        <v>31</v>
      </c>
      <c r="H2452" s="148" t="s">
        <v>4781</v>
      </c>
      <c r="I2452" s="27"/>
      <c r="J2452" s="27"/>
      <c r="K2452" s="27"/>
      <c r="L2452" s="27"/>
      <c r="M2452" s="27"/>
      <c r="N2452" s="29">
        <f t="shared" si="527"/>
        <v>1095746</v>
      </c>
      <c r="O2452" s="29" t="str">
        <f t="shared" si="528"/>
        <v/>
      </c>
      <c r="P2452" s="29" t="str">
        <f t="shared" si="529"/>
        <v/>
      </c>
      <c r="Q2452" s="29" t="str">
        <f t="shared" si="530"/>
        <v/>
      </c>
      <c r="R2452" s="29" t="str">
        <f t="shared" si="531"/>
        <v/>
      </c>
      <c r="S2452" s="29" t="str">
        <f t="shared" si="532"/>
        <v/>
      </c>
      <c r="T2452" s="29" t="str">
        <f t="shared" si="533"/>
        <v/>
      </c>
      <c r="U2452" s="27"/>
      <c r="V2452" s="27"/>
      <c r="W2452" s="30" t="s">
        <v>3788</v>
      </c>
      <c r="X2452" s="37" t="s">
        <v>35</v>
      </c>
      <c r="Y2452" s="27"/>
      <c r="Z2452" s="33">
        <v>19389</v>
      </c>
      <c r="AA2452" s="27"/>
      <c r="AB2452" s="33" t="str">
        <f t="shared" si="525"/>
        <v>По запросу</v>
      </c>
      <c r="AC2452" s="27"/>
      <c r="AD2452" s="145">
        <f t="shared" si="526"/>
        <v>16157.5</v>
      </c>
      <c r="AE2452" s="27"/>
      <c r="AF2452" s="27"/>
      <c r="AG2452" s="27"/>
      <c r="AH2452" s="27"/>
      <c r="AI2452" s="29">
        <v>4.5999999999999996</v>
      </c>
      <c r="AJ2452" s="29">
        <v>0.04</v>
      </c>
      <c r="AK2452" s="29">
        <v>0</v>
      </c>
      <c r="AL2452" s="27"/>
      <c r="AM2452" s="29" t="s">
        <v>28</v>
      </c>
      <c r="AN2452" s="158" t="s">
        <v>28</v>
      </c>
      <c r="AO2452" s="29" t="s">
        <v>28</v>
      </c>
      <c r="AP2452" s="29">
        <v>1</v>
      </c>
      <c r="AQ2452" s="29">
        <v>2400</v>
      </c>
      <c r="AR2452" s="29">
        <v>1400</v>
      </c>
      <c r="AS2452" s="29">
        <v>2400</v>
      </c>
      <c r="AT2452" s="27"/>
      <c r="AU2452" s="27"/>
      <c r="AV2452" s="27"/>
      <c r="AW2452" s="27"/>
      <c r="AX2452" s="129" t="s">
        <v>4770</v>
      </c>
      <c r="AY2452" s="27"/>
      <c r="AZ2452" s="27"/>
      <c r="BA2452" s="27"/>
      <c r="BB2452" s="27"/>
      <c r="BC2452" s="27"/>
      <c r="BD2452" s="27"/>
      <c r="BE2452" s="27"/>
      <c r="BF2452" s="27"/>
      <c r="BG2452" s="27"/>
      <c r="BM2452" s="131"/>
      <c r="BN2452" s="131"/>
    </row>
    <row r="2453" spans="1:68" ht="25.2" x14ac:dyDescent="0.3">
      <c r="A2453" s="59"/>
      <c r="B2453" s="47"/>
      <c r="C2453" s="45">
        <v>1136795</v>
      </c>
      <c r="D2453" s="40">
        <v>1095747</v>
      </c>
      <c r="E2453" s="27"/>
      <c r="F2453" s="30" t="s">
        <v>5400</v>
      </c>
      <c r="G2453" s="29" t="s">
        <v>31</v>
      </c>
      <c r="H2453" s="148" t="s">
        <v>4781</v>
      </c>
      <c r="I2453" s="27"/>
      <c r="J2453" s="27"/>
      <c r="K2453" s="27"/>
      <c r="L2453" s="27"/>
      <c r="M2453" s="27"/>
      <c r="N2453" s="29">
        <f t="shared" si="527"/>
        <v>1095747</v>
      </c>
      <c r="O2453" s="29" t="str">
        <f t="shared" si="528"/>
        <v/>
      </c>
      <c r="P2453" s="29" t="str">
        <f t="shared" si="529"/>
        <v/>
      </c>
      <c r="Q2453" s="29" t="str">
        <f t="shared" si="530"/>
        <v/>
      </c>
      <c r="R2453" s="29" t="str">
        <f t="shared" si="531"/>
        <v/>
      </c>
      <c r="S2453" s="29" t="str">
        <f t="shared" si="532"/>
        <v/>
      </c>
      <c r="T2453" s="29" t="str">
        <f t="shared" si="533"/>
        <v/>
      </c>
      <c r="U2453" s="27"/>
      <c r="V2453" s="27"/>
      <c r="W2453" s="30" t="s">
        <v>3788</v>
      </c>
      <c r="X2453" s="37" t="s">
        <v>35</v>
      </c>
      <c r="Y2453" s="27"/>
      <c r="Z2453" s="33">
        <v>21627</v>
      </c>
      <c r="AA2453" s="27"/>
      <c r="AB2453" s="33" t="str">
        <f t="shared" si="525"/>
        <v>По запросу</v>
      </c>
      <c r="AC2453" s="27"/>
      <c r="AD2453" s="145">
        <f t="shared" si="526"/>
        <v>18022.5</v>
      </c>
      <c r="AE2453" s="27"/>
      <c r="AF2453" s="27"/>
      <c r="AG2453" s="27"/>
      <c r="AH2453" s="27"/>
      <c r="AI2453" s="29">
        <v>5.37</v>
      </c>
      <c r="AJ2453" s="29">
        <v>0.04</v>
      </c>
      <c r="AK2453" s="29">
        <v>0</v>
      </c>
      <c r="AL2453" s="27"/>
      <c r="AM2453" s="29" t="s">
        <v>28</v>
      </c>
      <c r="AN2453" s="158" t="s">
        <v>28</v>
      </c>
      <c r="AO2453" s="29" t="s">
        <v>28</v>
      </c>
      <c r="AP2453" s="29">
        <v>1</v>
      </c>
      <c r="AQ2453" s="29">
        <v>2400</v>
      </c>
      <c r="AR2453" s="29">
        <v>1400</v>
      </c>
      <c r="AS2453" s="29">
        <v>2400</v>
      </c>
      <c r="AT2453" s="27"/>
      <c r="AU2453" s="27"/>
      <c r="AV2453" s="27"/>
      <c r="AW2453" s="27"/>
      <c r="AX2453" s="129" t="s">
        <v>4770</v>
      </c>
      <c r="AY2453" s="27"/>
      <c r="AZ2453" s="27"/>
      <c r="BA2453" s="27"/>
      <c r="BB2453" s="27"/>
      <c r="BC2453" s="27"/>
      <c r="BD2453" s="27"/>
      <c r="BE2453" s="27"/>
      <c r="BF2453" s="27"/>
      <c r="BG2453" s="27"/>
      <c r="BM2453" s="131"/>
      <c r="BN2453" s="131"/>
    </row>
    <row r="2454" spans="1:68" ht="37.799999999999997" x14ac:dyDescent="0.3">
      <c r="A2454" s="59"/>
      <c r="B2454" s="47">
        <v>2081</v>
      </c>
      <c r="C2454" s="45">
        <v>1095722</v>
      </c>
      <c r="D2454" s="29">
        <v>1018124</v>
      </c>
      <c r="E2454" s="29"/>
      <c r="F2454" s="31" t="s">
        <v>1674</v>
      </c>
      <c r="G2454" s="37" t="s">
        <v>42</v>
      </c>
      <c r="H2454" s="70" t="s">
        <v>62</v>
      </c>
      <c r="I2454" s="148" t="s">
        <v>32</v>
      </c>
      <c r="J2454" s="147" t="s">
        <v>33</v>
      </c>
      <c r="K2454" s="148">
        <v>0</v>
      </c>
      <c r="L2454" s="148" t="s">
        <v>32</v>
      </c>
      <c r="M2454" s="147" t="s">
        <v>33</v>
      </c>
      <c r="N2454" s="29">
        <f t="shared" si="527"/>
        <v>1018124</v>
      </c>
      <c r="O2454" s="29" t="str">
        <f t="shared" si="528"/>
        <v/>
      </c>
      <c r="P2454" s="29" t="str">
        <f t="shared" si="529"/>
        <v/>
      </c>
      <c r="Q2454" s="29">
        <f t="shared" si="530"/>
        <v>1136084</v>
      </c>
      <c r="R2454" s="29" t="str">
        <f t="shared" si="531"/>
        <v/>
      </c>
      <c r="S2454" s="29" t="str">
        <f t="shared" si="532"/>
        <v/>
      </c>
      <c r="T2454" s="29">
        <f t="shared" si="533"/>
        <v>1136084</v>
      </c>
      <c r="U2454" s="29">
        <v>1136084</v>
      </c>
      <c r="V2454" s="29"/>
      <c r="W2454" s="30" t="s">
        <v>1615</v>
      </c>
      <c r="X2454" s="37" t="s">
        <v>35</v>
      </c>
      <c r="Y2454" s="146">
        <v>2795</v>
      </c>
      <c r="Z2454" s="33">
        <v>3578</v>
      </c>
      <c r="AA2454" s="34">
        <f t="shared" ref="AA2454:AA2485" si="534">ROUND(Z2454/Y2454-1,3)</f>
        <v>0.28000000000000003</v>
      </c>
      <c r="AB2454" s="33">
        <f t="shared" si="525"/>
        <v>3578</v>
      </c>
      <c r="AC2454" s="34">
        <f t="shared" ref="AC2454:AC2485" si="535">(AD2454-AE2454)/AE2454</f>
        <v>0.28014307260922039</v>
      </c>
      <c r="AD2454" s="145">
        <f t="shared" si="526"/>
        <v>2981.6669999999999</v>
      </c>
      <c r="AE2454" s="105">
        <v>2329.1669999999999</v>
      </c>
      <c r="AF2454" s="34" t="s">
        <v>36</v>
      </c>
      <c r="AG2454" s="34" t="s">
        <v>36</v>
      </c>
      <c r="AH2454" s="34" t="s">
        <v>36</v>
      </c>
      <c r="AI2454" s="29">
        <v>0.52</v>
      </c>
      <c r="AJ2454" s="29">
        <v>4.6239999999999996E-3</v>
      </c>
      <c r="AK2454" s="29">
        <v>26</v>
      </c>
      <c r="AL2454" s="29">
        <v>0</v>
      </c>
      <c r="AM2454" s="29" t="s">
        <v>28</v>
      </c>
      <c r="AN2454" s="158" t="s">
        <v>28</v>
      </c>
      <c r="AO2454" s="29" t="s">
        <v>28</v>
      </c>
      <c r="AP2454" s="29">
        <v>1</v>
      </c>
      <c r="AQ2454" s="29">
        <v>1600</v>
      </c>
      <c r="AR2454" s="29">
        <v>740</v>
      </c>
      <c r="AS2454" s="29">
        <v>1600</v>
      </c>
      <c r="AT2454" s="29">
        <v>0.52</v>
      </c>
      <c r="AU2454" s="144">
        <v>1.8944000000000001</v>
      </c>
      <c r="AV2454" s="36" t="s">
        <v>28</v>
      </c>
      <c r="AW2454" s="102">
        <v>43894</v>
      </c>
      <c r="AX2454" s="129" t="s">
        <v>33</v>
      </c>
      <c r="AY2454" s="106">
        <v>3594</v>
      </c>
      <c r="BD2454" t="s">
        <v>29</v>
      </c>
      <c r="BE2454" t="s">
        <v>4337</v>
      </c>
      <c r="BF2454" t="s">
        <v>4740</v>
      </c>
      <c r="BH2454" t="str">
        <f t="shared" ref="BH2454:BH2485" si="536">IF(OR(H2454="Регулярный ассортимент",AK2454&gt;0,AL2454&gt;0),"AV","")</f>
        <v>AV</v>
      </c>
      <c r="BJ2454" t="str">
        <f t="shared" ref="BJ2454:BJ2485" si="537">IF(AB2454-Z2454=0,"OK")</f>
        <v>OK</v>
      </c>
      <c r="BK2454" s="130">
        <v>3578</v>
      </c>
      <c r="BL2454" s="130" t="s">
        <v>37</v>
      </c>
      <c r="BM2454" s="131" t="s">
        <v>33</v>
      </c>
      <c r="BN2454" s="131" t="e">
        <v>#VALUE!</v>
      </c>
      <c r="BO2454">
        <v>3578</v>
      </c>
      <c r="BP2454">
        <v>380</v>
      </c>
    </row>
    <row r="2455" spans="1:68" ht="37.799999999999997" x14ac:dyDescent="0.3">
      <c r="A2455" s="59"/>
      <c r="B2455" s="47">
        <v>2082</v>
      </c>
      <c r="C2455" s="45">
        <v>1095723</v>
      </c>
      <c r="D2455" s="29">
        <v>1018125</v>
      </c>
      <c r="E2455" s="29"/>
      <c r="F2455" s="31" t="s">
        <v>1675</v>
      </c>
      <c r="G2455" s="37" t="s">
        <v>47</v>
      </c>
      <c r="H2455" s="70" t="s">
        <v>62</v>
      </c>
      <c r="I2455" s="148" t="s">
        <v>32</v>
      </c>
      <c r="J2455" s="147" t="s">
        <v>33</v>
      </c>
      <c r="K2455" s="148">
        <v>0</v>
      </c>
      <c r="L2455" s="148" t="s">
        <v>32</v>
      </c>
      <c r="M2455" s="147" t="s">
        <v>33</v>
      </c>
      <c r="N2455" s="29">
        <f t="shared" si="527"/>
        <v>1018125</v>
      </c>
      <c r="O2455" s="29" t="str">
        <f t="shared" si="528"/>
        <v/>
      </c>
      <c r="P2455" s="29" t="str">
        <f t="shared" si="529"/>
        <v/>
      </c>
      <c r="Q2455" s="29">
        <f t="shared" si="530"/>
        <v>1136085</v>
      </c>
      <c r="R2455" s="29" t="str">
        <f t="shared" si="531"/>
        <v/>
      </c>
      <c r="S2455" s="29" t="str">
        <f t="shared" si="532"/>
        <v/>
      </c>
      <c r="T2455" s="29">
        <f t="shared" si="533"/>
        <v>1136085</v>
      </c>
      <c r="U2455" s="29">
        <v>1136085</v>
      </c>
      <c r="V2455" s="29"/>
      <c r="W2455" s="30" t="s">
        <v>1615</v>
      </c>
      <c r="X2455" s="37" t="s">
        <v>35</v>
      </c>
      <c r="Y2455" s="146">
        <v>2982</v>
      </c>
      <c r="Z2455" s="33">
        <v>3817</v>
      </c>
      <c r="AA2455" s="34">
        <f t="shared" si="534"/>
        <v>0.28000000000000003</v>
      </c>
      <c r="AB2455" s="33">
        <f t="shared" si="525"/>
        <v>3817</v>
      </c>
      <c r="AC2455" s="34">
        <f t="shared" si="535"/>
        <v>0.28001327967806844</v>
      </c>
      <c r="AD2455" s="145">
        <f t="shared" si="526"/>
        <v>3180.8330000000001</v>
      </c>
      <c r="AE2455" s="105">
        <v>2485</v>
      </c>
      <c r="AF2455" s="34" t="s">
        <v>36</v>
      </c>
      <c r="AG2455" s="34" t="s">
        <v>36</v>
      </c>
      <c r="AH2455" s="34" t="s">
        <v>36</v>
      </c>
      <c r="AI2455" s="29">
        <v>0.62</v>
      </c>
      <c r="AJ2455" s="29">
        <v>4.6239999999999996E-3</v>
      </c>
      <c r="AK2455" s="29">
        <v>9</v>
      </c>
      <c r="AL2455" s="29">
        <v>0</v>
      </c>
      <c r="AM2455" s="29" t="s">
        <v>28</v>
      </c>
      <c r="AN2455" s="158" t="s">
        <v>28</v>
      </c>
      <c r="AO2455" s="29" t="s">
        <v>28</v>
      </c>
      <c r="AP2455" s="29">
        <v>1</v>
      </c>
      <c r="AQ2455" s="29">
        <v>1600</v>
      </c>
      <c r="AR2455" s="29">
        <v>740</v>
      </c>
      <c r="AS2455" s="29">
        <v>1600</v>
      </c>
      <c r="AT2455" s="29">
        <v>0.62</v>
      </c>
      <c r="AU2455" s="144">
        <v>1.8944000000000001</v>
      </c>
      <c r="AV2455" s="36" t="s">
        <v>28</v>
      </c>
      <c r="AW2455" s="102">
        <v>43894</v>
      </c>
      <c r="AX2455" s="129" t="s">
        <v>33</v>
      </c>
      <c r="AY2455" s="106">
        <v>9443</v>
      </c>
      <c r="BD2455" t="s">
        <v>4574</v>
      </c>
      <c r="BE2455" t="s">
        <v>4338</v>
      </c>
      <c r="BF2455" t="s">
        <v>4740</v>
      </c>
      <c r="BH2455" t="str">
        <f t="shared" si="536"/>
        <v>AV</v>
      </c>
      <c r="BJ2455" t="str">
        <f t="shared" si="537"/>
        <v>OK</v>
      </c>
      <c r="BK2455" s="130">
        <v>3817</v>
      </c>
      <c r="BL2455" s="130" t="s">
        <v>37</v>
      </c>
      <c r="BM2455" s="131" t="s">
        <v>33</v>
      </c>
      <c r="BN2455" s="131" t="e">
        <v>#VALUE!</v>
      </c>
      <c r="BO2455">
        <v>3817</v>
      </c>
      <c r="BP2455">
        <v>1147</v>
      </c>
    </row>
    <row r="2456" spans="1:68" ht="25.2" x14ac:dyDescent="0.3">
      <c r="A2456" s="59"/>
      <c r="B2456" s="47">
        <v>2083</v>
      </c>
      <c r="C2456" s="45">
        <v>1095724</v>
      </c>
      <c r="D2456" s="29">
        <v>1018126</v>
      </c>
      <c r="E2456" s="166" t="s">
        <v>1676</v>
      </c>
      <c r="F2456" s="31" t="s">
        <v>1676</v>
      </c>
      <c r="G2456" s="37" t="s">
        <v>39</v>
      </c>
      <c r="H2456" s="70" t="s">
        <v>59</v>
      </c>
      <c r="I2456" s="148" t="s">
        <v>32</v>
      </c>
      <c r="J2456" s="147" t="s">
        <v>33</v>
      </c>
      <c r="K2456" s="148">
        <v>0</v>
      </c>
      <c r="L2456" s="148" t="s">
        <v>32</v>
      </c>
      <c r="M2456" s="147" t="s">
        <v>33</v>
      </c>
      <c r="N2456" s="29">
        <f t="shared" si="527"/>
        <v>1018126</v>
      </c>
      <c r="O2456" s="29" t="str">
        <f t="shared" si="528"/>
        <v/>
      </c>
      <c r="P2456" s="29" t="str">
        <f t="shared" si="529"/>
        <v/>
      </c>
      <c r="Q2456" s="29">
        <f t="shared" si="530"/>
        <v>1136776</v>
      </c>
      <c r="R2456" s="29" t="str">
        <f t="shared" si="531"/>
        <v/>
      </c>
      <c r="S2456" s="29" t="str">
        <f t="shared" si="532"/>
        <v/>
      </c>
      <c r="T2456" s="29">
        <f t="shared" si="533"/>
        <v>1136776</v>
      </c>
      <c r="U2456" s="29">
        <v>1136776</v>
      </c>
      <c r="V2456" s="29"/>
      <c r="W2456" s="30" t="s">
        <v>1615</v>
      </c>
      <c r="X2456" s="37" t="s">
        <v>35</v>
      </c>
      <c r="Y2456" s="146">
        <v>3496</v>
      </c>
      <c r="Z2456" s="33">
        <v>5900</v>
      </c>
      <c r="AA2456" s="34">
        <f t="shared" si="534"/>
        <v>0.68799999999999994</v>
      </c>
      <c r="AB2456" s="33">
        <f t="shared" si="525"/>
        <v>5900</v>
      </c>
      <c r="AC2456" s="34">
        <f t="shared" si="535"/>
        <v>0.68764332810564399</v>
      </c>
      <c r="AD2456" s="145">
        <f t="shared" si="526"/>
        <v>4916.6670000000004</v>
      </c>
      <c r="AE2456" s="105">
        <v>2913.3330000000001</v>
      </c>
      <c r="AF2456" s="34" t="s">
        <v>36</v>
      </c>
      <c r="AG2456" s="34" t="s">
        <v>36</v>
      </c>
      <c r="AH2456" s="34" t="s">
        <v>36</v>
      </c>
      <c r="AI2456" s="29">
        <v>1.47</v>
      </c>
      <c r="AJ2456" s="29">
        <v>1.9599999999999999E-2</v>
      </c>
      <c r="AK2456" s="29">
        <v>0</v>
      </c>
      <c r="AL2456" s="29">
        <v>0</v>
      </c>
      <c r="AM2456" s="29" t="s">
        <v>28</v>
      </c>
      <c r="AN2456" s="158" t="s">
        <v>28</v>
      </c>
      <c r="AO2456" s="29" t="s">
        <v>28</v>
      </c>
      <c r="AP2456" s="29">
        <v>1</v>
      </c>
      <c r="AQ2456" s="29">
        <v>2200</v>
      </c>
      <c r="AR2456" s="29">
        <v>1500</v>
      </c>
      <c r="AS2456" s="29">
        <v>2200</v>
      </c>
      <c r="AT2456" s="29">
        <v>1.47</v>
      </c>
      <c r="AU2456" s="144">
        <v>7.26</v>
      </c>
      <c r="AV2456" s="36" t="s">
        <v>28</v>
      </c>
      <c r="AW2456" s="102">
        <v>43894</v>
      </c>
      <c r="AX2456" s="129" t="s">
        <v>33</v>
      </c>
      <c r="AY2456" s="106">
        <v>665</v>
      </c>
      <c r="BD2456" t="s">
        <v>4573</v>
      </c>
      <c r="BE2456" t="s">
        <v>4337</v>
      </c>
      <c r="BF2456" t="s">
        <v>4740</v>
      </c>
      <c r="BH2456" t="str">
        <f t="shared" si="536"/>
        <v/>
      </c>
      <c r="BJ2456" t="str">
        <f t="shared" si="537"/>
        <v>OK</v>
      </c>
      <c r="BK2456" s="130">
        <v>5900</v>
      </c>
      <c r="BL2456" s="130" t="s">
        <v>37</v>
      </c>
      <c r="BM2456" s="131" t="s">
        <v>33</v>
      </c>
      <c r="BN2456" s="131" t="e">
        <v>#VALUE!</v>
      </c>
      <c r="BO2456">
        <v>4475</v>
      </c>
      <c r="BP2456">
        <v>48</v>
      </c>
    </row>
    <row r="2457" spans="1:68" ht="25.2" x14ac:dyDescent="0.3">
      <c r="A2457" s="59"/>
      <c r="B2457" s="47">
        <v>2084</v>
      </c>
      <c r="C2457" s="45">
        <v>1095725</v>
      </c>
      <c r="D2457" s="29">
        <v>1018127</v>
      </c>
      <c r="E2457" s="166" t="s">
        <v>1677</v>
      </c>
      <c r="F2457" s="31" t="s">
        <v>1677</v>
      </c>
      <c r="G2457" s="37" t="s">
        <v>31</v>
      </c>
      <c r="H2457" s="70" t="s">
        <v>59</v>
      </c>
      <c r="I2457" s="148" t="s">
        <v>32</v>
      </c>
      <c r="J2457" s="147" t="s">
        <v>33</v>
      </c>
      <c r="K2457" s="148">
        <v>0</v>
      </c>
      <c r="L2457" s="148" t="s">
        <v>32</v>
      </c>
      <c r="M2457" s="147" t="s">
        <v>33</v>
      </c>
      <c r="N2457" s="29">
        <f t="shared" si="527"/>
        <v>1018127</v>
      </c>
      <c r="O2457" s="29" t="str">
        <f t="shared" si="528"/>
        <v/>
      </c>
      <c r="P2457" s="29" t="str">
        <f t="shared" si="529"/>
        <v/>
      </c>
      <c r="Q2457" s="29">
        <f t="shared" si="530"/>
        <v>1136777</v>
      </c>
      <c r="R2457" s="29" t="str">
        <f t="shared" si="531"/>
        <v/>
      </c>
      <c r="S2457" s="29" t="str">
        <f t="shared" si="532"/>
        <v/>
      </c>
      <c r="T2457" s="29">
        <f t="shared" si="533"/>
        <v>1136777</v>
      </c>
      <c r="U2457" s="29">
        <v>1136777</v>
      </c>
      <c r="V2457" s="29"/>
      <c r="W2457" s="38" t="s">
        <v>3788</v>
      </c>
      <c r="X2457" s="37" t="s">
        <v>35</v>
      </c>
      <c r="Y2457" s="146">
        <v>5494</v>
      </c>
      <c r="Z2457" s="33">
        <v>7032</v>
      </c>
      <c r="AA2457" s="34">
        <f t="shared" si="534"/>
        <v>0.28000000000000003</v>
      </c>
      <c r="AB2457" s="33" t="str">
        <f t="shared" si="525"/>
        <v>По запросу</v>
      </c>
      <c r="AC2457" s="34">
        <f t="shared" si="535"/>
        <v>0.27994184782976694</v>
      </c>
      <c r="AD2457" s="145">
        <f t="shared" si="526"/>
        <v>5860</v>
      </c>
      <c r="AE2457" s="105">
        <v>4578.3329999999996</v>
      </c>
      <c r="AF2457" s="34" t="s">
        <v>36</v>
      </c>
      <c r="AG2457" s="34" t="s">
        <v>36</v>
      </c>
      <c r="AH2457" s="34" t="s">
        <v>36</v>
      </c>
      <c r="AI2457" s="29">
        <v>1.67</v>
      </c>
      <c r="AJ2457" s="29">
        <v>1.9599999999999999E-2</v>
      </c>
      <c r="AK2457" s="29">
        <v>0</v>
      </c>
      <c r="AL2457" s="29">
        <v>0</v>
      </c>
      <c r="AM2457" s="29" t="s">
        <v>28</v>
      </c>
      <c r="AN2457" s="158" t="s">
        <v>28</v>
      </c>
      <c r="AO2457" s="29" t="s">
        <v>28</v>
      </c>
      <c r="AP2457" s="29">
        <v>1</v>
      </c>
      <c r="AQ2457" s="29">
        <v>2200</v>
      </c>
      <c r="AR2457" s="29">
        <v>1500</v>
      </c>
      <c r="AS2457" s="29">
        <v>2200</v>
      </c>
      <c r="AT2457" s="29">
        <v>1.67</v>
      </c>
      <c r="AU2457" s="144">
        <v>7.26</v>
      </c>
      <c r="AV2457" s="36" t="s">
        <v>28</v>
      </c>
      <c r="AW2457" s="102">
        <v>43894</v>
      </c>
      <c r="AX2457" s="129" t="s">
        <v>33</v>
      </c>
      <c r="AY2457" s="106">
        <v>744</v>
      </c>
      <c r="BD2457" t="s">
        <v>4573</v>
      </c>
      <c r="BE2457" t="s">
        <v>4337</v>
      </c>
      <c r="BF2457" t="s">
        <v>4740</v>
      </c>
      <c r="BH2457" t="str">
        <f t="shared" si="536"/>
        <v/>
      </c>
      <c r="BJ2457" t="e">
        <f t="shared" si="537"/>
        <v>#VALUE!</v>
      </c>
      <c r="BK2457" s="130" t="s">
        <v>5289</v>
      </c>
      <c r="BL2457" s="130" t="e">
        <v>#VALUE!</v>
      </c>
      <c r="BM2457" s="131" t="s">
        <v>33</v>
      </c>
      <c r="BN2457" s="131" t="e">
        <v>#VALUE!</v>
      </c>
      <c r="BO2457" t="s">
        <v>5289</v>
      </c>
      <c r="BP2457">
        <v>239</v>
      </c>
    </row>
    <row r="2458" spans="1:68" ht="25.2" x14ac:dyDescent="0.3">
      <c r="A2458" s="59"/>
      <c r="B2458" s="47">
        <v>2085</v>
      </c>
      <c r="C2458" s="45">
        <v>1095726</v>
      </c>
      <c r="D2458" s="29">
        <v>1018128</v>
      </c>
      <c r="E2458" s="166" t="s">
        <v>1678</v>
      </c>
      <c r="F2458" s="31" t="s">
        <v>1678</v>
      </c>
      <c r="G2458" s="37" t="s">
        <v>31</v>
      </c>
      <c r="H2458" s="70" t="s">
        <v>59</v>
      </c>
      <c r="I2458" s="148" t="s">
        <v>32</v>
      </c>
      <c r="J2458" s="147" t="s">
        <v>33</v>
      </c>
      <c r="K2458" s="148">
        <v>0</v>
      </c>
      <c r="L2458" s="148" t="s">
        <v>32</v>
      </c>
      <c r="M2458" s="147" t="s">
        <v>33</v>
      </c>
      <c r="N2458" s="29">
        <f t="shared" si="527"/>
        <v>1018128</v>
      </c>
      <c r="O2458" s="29" t="str">
        <f t="shared" si="528"/>
        <v/>
      </c>
      <c r="P2458" s="29" t="str">
        <f t="shared" si="529"/>
        <v/>
      </c>
      <c r="Q2458" s="29">
        <f t="shared" si="530"/>
        <v>1136778</v>
      </c>
      <c r="R2458" s="29" t="str">
        <f t="shared" si="531"/>
        <v/>
      </c>
      <c r="S2458" s="29" t="str">
        <f t="shared" si="532"/>
        <v/>
      </c>
      <c r="T2458" s="29">
        <f t="shared" si="533"/>
        <v>1136778</v>
      </c>
      <c r="U2458" s="29">
        <v>1136778</v>
      </c>
      <c r="V2458" s="29"/>
      <c r="W2458" s="38" t="s">
        <v>3788</v>
      </c>
      <c r="X2458" s="37" t="s">
        <v>35</v>
      </c>
      <c r="Y2458" s="146">
        <v>7084</v>
      </c>
      <c r="Z2458" s="33">
        <v>9067</v>
      </c>
      <c r="AA2458" s="34">
        <f t="shared" si="534"/>
        <v>0.28000000000000003</v>
      </c>
      <c r="AB2458" s="33" t="str">
        <f t="shared" si="525"/>
        <v>По запросу</v>
      </c>
      <c r="AC2458" s="34">
        <f t="shared" si="535"/>
        <v>0.27992661095011923</v>
      </c>
      <c r="AD2458" s="145">
        <f t="shared" si="526"/>
        <v>7555.8329999999996</v>
      </c>
      <c r="AE2458" s="105">
        <v>5903.3329999999996</v>
      </c>
      <c r="AF2458" s="34" t="s">
        <v>36</v>
      </c>
      <c r="AG2458" s="34" t="s">
        <v>36</v>
      </c>
      <c r="AH2458" s="34" t="s">
        <v>36</v>
      </c>
      <c r="AI2458" s="29">
        <v>1.97</v>
      </c>
      <c r="AJ2458" s="29">
        <v>1.9599999999999999E-2</v>
      </c>
      <c r="AK2458" s="29">
        <v>0</v>
      </c>
      <c r="AL2458" s="29">
        <v>0</v>
      </c>
      <c r="AM2458" s="29" t="s">
        <v>28</v>
      </c>
      <c r="AN2458" s="158" t="s">
        <v>28</v>
      </c>
      <c r="AO2458" s="29" t="s">
        <v>28</v>
      </c>
      <c r="AP2458" s="29">
        <v>1</v>
      </c>
      <c r="AQ2458" s="29">
        <v>2200</v>
      </c>
      <c r="AR2458" s="29">
        <v>1500</v>
      </c>
      <c r="AS2458" s="29">
        <v>2200</v>
      </c>
      <c r="AT2458" s="29">
        <v>1.97</v>
      </c>
      <c r="AU2458" s="144">
        <v>7.26</v>
      </c>
      <c r="AV2458" s="36" t="s">
        <v>28</v>
      </c>
      <c r="AW2458" s="102">
        <v>43894</v>
      </c>
      <c r="AX2458" s="129" t="s">
        <v>33</v>
      </c>
      <c r="AY2458" s="106">
        <v>938</v>
      </c>
      <c r="BD2458" t="s">
        <v>4573</v>
      </c>
      <c r="BE2458" t="s">
        <v>4338</v>
      </c>
      <c r="BF2458" t="s">
        <v>4740</v>
      </c>
      <c r="BH2458" t="str">
        <f t="shared" si="536"/>
        <v/>
      </c>
      <c r="BJ2458" t="e">
        <f t="shared" si="537"/>
        <v>#VALUE!</v>
      </c>
      <c r="BK2458" s="130" t="s">
        <v>5289</v>
      </c>
      <c r="BL2458" s="130" t="e">
        <v>#VALUE!</v>
      </c>
      <c r="BM2458" s="131" t="s">
        <v>33</v>
      </c>
      <c r="BN2458" s="131" t="e">
        <v>#VALUE!</v>
      </c>
      <c r="BO2458" t="s">
        <v>5289</v>
      </c>
      <c r="BP2458">
        <v>0</v>
      </c>
    </row>
    <row r="2459" spans="1:68" ht="25.2" x14ac:dyDescent="0.3">
      <c r="A2459" s="59"/>
      <c r="B2459" s="47">
        <v>2086</v>
      </c>
      <c r="C2459" s="45">
        <v>1095727</v>
      </c>
      <c r="D2459" s="29">
        <v>1018129</v>
      </c>
      <c r="E2459" s="166" t="s">
        <v>1679</v>
      </c>
      <c r="F2459" s="31" t="s">
        <v>1679</v>
      </c>
      <c r="G2459" s="37" t="s">
        <v>31</v>
      </c>
      <c r="H2459" s="70" t="s">
        <v>59</v>
      </c>
      <c r="I2459" s="148" t="s">
        <v>32</v>
      </c>
      <c r="J2459" s="147" t="s">
        <v>33</v>
      </c>
      <c r="K2459" s="148">
        <v>0</v>
      </c>
      <c r="L2459" s="148" t="s">
        <v>32</v>
      </c>
      <c r="M2459" s="147" t="s">
        <v>33</v>
      </c>
      <c r="N2459" s="29">
        <f t="shared" si="527"/>
        <v>1018129</v>
      </c>
      <c r="O2459" s="29" t="str">
        <f t="shared" si="528"/>
        <v/>
      </c>
      <c r="P2459" s="29" t="str">
        <f t="shared" si="529"/>
        <v/>
      </c>
      <c r="Q2459" s="29">
        <f t="shared" si="530"/>
        <v>1136779</v>
      </c>
      <c r="R2459" s="29" t="str">
        <f t="shared" si="531"/>
        <v/>
      </c>
      <c r="S2459" s="29" t="str">
        <f t="shared" si="532"/>
        <v/>
      </c>
      <c r="T2459" s="29">
        <f t="shared" si="533"/>
        <v>1136779</v>
      </c>
      <c r="U2459" s="29">
        <v>1136779</v>
      </c>
      <c r="V2459" s="29"/>
      <c r="W2459" s="38" t="s">
        <v>3788</v>
      </c>
      <c r="X2459" s="37" t="s">
        <v>35</v>
      </c>
      <c r="Y2459" s="146">
        <v>7648</v>
      </c>
      <c r="Z2459" s="33">
        <v>9790</v>
      </c>
      <c r="AA2459" s="34">
        <f t="shared" si="534"/>
        <v>0.28000000000000003</v>
      </c>
      <c r="AB2459" s="33" t="str">
        <f t="shared" si="525"/>
        <v>По запросу</v>
      </c>
      <c r="AC2459" s="34">
        <f t="shared" si="535"/>
        <v>0.28007323640550402</v>
      </c>
      <c r="AD2459" s="145">
        <f t="shared" si="526"/>
        <v>8158.3329999999996</v>
      </c>
      <c r="AE2459" s="105">
        <v>6373.3329999999996</v>
      </c>
      <c r="AF2459" s="34" t="s">
        <v>36</v>
      </c>
      <c r="AG2459" s="34" t="s">
        <v>36</v>
      </c>
      <c r="AH2459" s="34" t="s">
        <v>36</v>
      </c>
      <c r="AI2459" s="29">
        <v>2.72</v>
      </c>
      <c r="AJ2459" s="29">
        <v>3.0624999999999999E-2</v>
      </c>
      <c r="AK2459" s="29">
        <v>0</v>
      </c>
      <c r="AL2459" s="29">
        <v>0</v>
      </c>
      <c r="AM2459" s="29" t="s">
        <v>28</v>
      </c>
      <c r="AN2459" s="158" t="s">
        <v>28</v>
      </c>
      <c r="AO2459" s="29" t="s">
        <v>28</v>
      </c>
      <c r="AP2459" s="29">
        <v>1</v>
      </c>
      <c r="AQ2459" s="29">
        <v>2200</v>
      </c>
      <c r="AR2459" s="29">
        <v>1300</v>
      </c>
      <c r="AS2459" s="29">
        <v>2200</v>
      </c>
      <c r="AT2459" s="29">
        <v>2.72</v>
      </c>
      <c r="AU2459" s="144">
        <v>6.2919999999999998</v>
      </c>
      <c r="AV2459" s="36" t="s">
        <v>28</v>
      </c>
      <c r="AW2459" s="102">
        <v>43894</v>
      </c>
      <c r="AX2459" s="129" t="s">
        <v>33</v>
      </c>
      <c r="AY2459" s="106">
        <v>369</v>
      </c>
      <c r="BD2459" t="s">
        <v>4573</v>
      </c>
      <c r="BE2459" t="s">
        <v>4338</v>
      </c>
      <c r="BF2459" t="s">
        <v>4740</v>
      </c>
      <c r="BH2459" t="str">
        <f t="shared" si="536"/>
        <v/>
      </c>
      <c r="BJ2459" t="e">
        <f t="shared" si="537"/>
        <v>#VALUE!</v>
      </c>
      <c r="BK2459" s="130" t="s">
        <v>5289</v>
      </c>
      <c r="BL2459" s="130" t="e">
        <v>#VALUE!</v>
      </c>
      <c r="BM2459" s="131" t="s">
        <v>33</v>
      </c>
      <c r="BN2459" s="131" t="e">
        <v>#VALUE!</v>
      </c>
      <c r="BO2459" t="s">
        <v>5289</v>
      </c>
      <c r="BP2459">
        <v>0</v>
      </c>
    </row>
    <row r="2460" spans="1:68" ht="25.2" x14ac:dyDescent="0.3">
      <c r="A2460" s="59"/>
      <c r="B2460" s="47">
        <v>2087</v>
      </c>
      <c r="C2460" s="45">
        <v>1095728</v>
      </c>
      <c r="D2460" s="29">
        <v>1018130</v>
      </c>
      <c r="E2460" s="166" t="s">
        <v>1680</v>
      </c>
      <c r="F2460" s="31" t="s">
        <v>1680</v>
      </c>
      <c r="G2460" s="37" t="s">
        <v>31</v>
      </c>
      <c r="H2460" s="70" t="s">
        <v>59</v>
      </c>
      <c r="I2460" s="148" t="s">
        <v>32</v>
      </c>
      <c r="J2460" s="147" t="s">
        <v>33</v>
      </c>
      <c r="K2460" s="148">
        <v>0</v>
      </c>
      <c r="L2460" s="148" t="s">
        <v>32</v>
      </c>
      <c r="M2460" s="147" t="s">
        <v>33</v>
      </c>
      <c r="N2460" s="29">
        <f t="shared" si="527"/>
        <v>1018130</v>
      </c>
      <c r="O2460" s="29" t="str">
        <f t="shared" si="528"/>
        <v/>
      </c>
      <c r="P2460" s="29" t="str">
        <f t="shared" si="529"/>
        <v/>
      </c>
      <c r="Q2460" s="29">
        <f t="shared" si="530"/>
        <v>1136780</v>
      </c>
      <c r="R2460" s="29" t="str">
        <f t="shared" si="531"/>
        <v/>
      </c>
      <c r="S2460" s="29" t="str">
        <f t="shared" si="532"/>
        <v/>
      </c>
      <c r="T2460" s="29">
        <f t="shared" si="533"/>
        <v>1136780</v>
      </c>
      <c r="U2460" s="29">
        <v>1136780</v>
      </c>
      <c r="V2460" s="29"/>
      <c r="W2460" s="38" t="s">
        <v>3788</v>
      </c>
      <c r="X2460" s="37" t="s">
        <v>35</v>
      </c>
      <c r="Y2460" s="146">
        <v>9393</v>
      </c>
      <c r="Z2460" s="33">
        <v>12023</v>
      </c>
      <c r="AA2460" s="34">
        <f t="shared" si="534"/>
        <v>0.28000000000000003</v>
      </c>
      <c r="AB2460" s="33" t="str">
        <f t="shared" si="525"/>
        <v>По запросу</v>
      </c>
      <c r="AC2460" s="34">
        <f t="shared" si="535"/>
        <v>0.2799957840945384</v>
      </c>
      <c r="AD2460" s="145">
        <f t="shared" si="526"/>
        <v>10019.166999999999</v>
      </c>
      <c r="AE2460" s="105">
        <v>7827.5</v>
      </c>
      <c r="AF2460" s="34" t="s">
        <v>36</v>
      </c>
      <c r="AG2460" s="34" t="s">
        <v>36</v>
      </c>
      <c r="AH2460" s="34" t="s">
        <v>36</v>
      </c>
      <c r="AI2460" s="29">
        <v>3.14</v>
      </c>
      <c r="AJ2460" s="29">
        <v>3.0624999999999999E-2</v>
      </c>
      <c r="AK2460" s="29">
        <v>0</v>
      </c>
      <c r="AL2460" s="29">
        <v>0</v>
      </c>
      <c r="AM2460" s="29" t="s">
        <v>28</v>
      </c>
      <c r="AN2460" s="158" t="s">
        <v>28</v>
      </c>
      <c r="AO2460" s="29" t="s">
        <v>28</v>
      </c>
      <c r="AP2460" s="29">
        <v>1</v>
      </c>
      <c r="AQ2460" s="29">
        <v>2200</v>
      </c>
      <c r="AR2460" s="29">
        <v>1300</v>
      </c>
      <c r="AS2460" s="29">
        <v>2200</v>
      </c>
      <c r="AT2460" s="29">
        <v>3.14</v>
      </c>
      <c r="AU2460" s="144">
        <v>6.2919999999999998</v>
      </c>
      <c r="AV2460" s="36" t="s">
        <v>28</v>
      </c>
      <c r="AW2460" s="102">
        <v>43894</v>
      </c>
      <c r="AX2460" s="129" t="s">
        <v>33</v>
      </c>
      <c r="AY2460" s="106" t="e">
        <v>#N/A</v>
      </c>
      <c r="BD2460" t="s">
        <v>4573</v>
      </c>
      <c r="BE2460" t="s">
        <v>4337</v>
      </c>
      <c r="BF2460" t="s">
        <v>4740</v>
      </c>
      <c r="BH2460" t="str">
        <f t="shared" si="536"/>
        <v/>
      </c>
      <c r="BJ2460" t="e">
        <f t="shared" si="537"/>
        <v>#VALUE!</v>
      </c>
      <c r="BK2460" s="130" t="s">
        <v>5289</v>
      </c>
      <c r="BL2460" s="130" t="e">
        <v>#VALUE!</v>
      </c>
      <c r="BM2460" s="131" t="s">
        <v>33</v>
      </c>
      <c r="BN2460" s="131" t="e">
        <v>#VALUE!</v>
      </c>
      <c r="BO2460" t="s">
        <v>5289</v>
      </c>
      <c r="BP2460">
        <v>0</v>
      </c>
    </row>
    <row r="2461" spans="1:68" ht="25.2" x14ac:dyDescent="0.3">
      <c r="A2461" s="59"/>
      <c r="B2461" s="47">
        <v>2088</v>
      </c>
      <c r="C2461" s="45">
        <v>1095729</v>
      </c>
      <c r="D2461" s="29">
        <v>1018131</v>
      </c>
      <c r="E2461" s="166" t="s">
        <v>1681</v>
      </c>
      <c r="F2461" s="31" t="s">
        <v>1681</v>
      </c>
      <c r="G2461" s="37" t="s">
        <v>31</v>
      </c>
      <c r="H2461" s="70" t="s">
        <v>59</v>
      </c>
      <c r="I2461" s="148" t="s">
        <v>32</v>
      </c>
      <c r="J2461" s="147" t="s">
        <v>33</v>
      </c>
      <c r="K2461" s="148">
        <v>0</v>
      </c>
      <c r="L2461" s="148" t="s">
        <v>32</v>
      </c>
      <c r="M2461" s="147" t="s">
        <v>33</v>
      </c>
      <c r="N2461" s="29">
        <f t="shared" si="527"/>
        <v>1018131</v>
      </c>
      <c r="O2461" s="29" t="str">
        <f t="shared" si="528"/>
        <v/>
      </c>
      <c r="P2461" s="29" t="str">
        <f t="shared" si="529"/>
        <v/>
      </c>
      <c r="Q2461" s="29">
        <f t="shared" si="530"/>
        <v>1136781</v>
      </c>
      <c r="R2461" s="29" t="str">
        <f t="shared" si="531"/>
        <v/>
      </c>
      <c r="S2461" s="29" t="str">
        <f t="shared" si="532"/>
        <v/>
      </c>
      <c r="T2461" s="29">
        <f t="shared" si="533"/>
        <v>1136781</v>
      </c>
      <c r="U2461" s="29">
        <v>1136781</v>
      </c>
      <c r="V2461" s="29"/>
      <c r="W2461" s="38" t="s">
        <v>3788</v>
      </c>
      <c r="X2461" s="37" t="s">
        <v>35</v>
      </c>
      <c r="Y2461" s="146">
        <v>10905</v>
      </c>
      <c r="Z2461" s="33">
        <v>13959</v>
      </c>
      <c r="AA2461" s="34">
        <f t="shared" si="534"/>
        <v>0.28000000000000003</v>
      </c>
      <c r="AB2461" s="33" t="str">
        <f t="shared" si="525"/>
        <v>По запросу</v>
      </c>
      <c r="AC2461" s="34">
        <f t="shared" si="535"/>
        <v>0.28005502063273729</v>
      </c>
      <c r="AD2461" s="145">
        <f t="shared" si="526"/>
        <v>11632.5</v>
      </c>
      <c r="AE2461" s="105">
        <v>9087.5</v>
      </c>
      <c r="AF2461" s="34" t="s">
        <v>36</v>
      </c>
      <c r="AG2461" s="34" t="s">
        <v>36</v>
      </c>
      <c r="AH2461" s="34" t="s">
        <v>36</v>
      </c>
      <c r="AI2461" s="29">
        <v>5.24</v>
      </c>
      <c r="AJ2461" s="29">
        <v>0.04</v>
      </c>
      <c r="AK2461" s="29">
        <v>0</v>
      </c>
      <c r="AL2461" s="29">
        <v>0</v>
      </c>
      <c r="AM2461" s="29" t="s">
        <v>28</v>
      </c>
      <c r="AN2461" s="158" t="s">
        <v>28</v>
      </c>
      <c r="AO2461" s="29" t="s">
        <v>28</v>
      </c>
      <c r="AP2461" s="29">
        <v>1</v>
      </c>
      <c r="AQ2461" s="29">
        <v>2400</v>
      </c>
      <c r="AR2461" s="29">
        <v>1500</v>
      </c>
      <c r="AS2461" s="29">
        <v>2400</v>
      </c>
      <c r="AT2461" s="29">
        <v>5.24</v>
      </c>
      <c r="AU2461" s="144">
        <v>8.64</v>
      </c>
      <c r="AV2461" s="36" t="s">
        <v>28</v>
      </c>
      <c r="AW2461" s="102">
        <v>43894</v>
      </c>
      <c r="AX2461" s="129" t="s">
        <v>33</v>
      </c>
      <c r="AY2461" s="106" t="e">
        <v>#N/A</v>
      </c>
      <c r="BD2461" t="s">
        <v>4573</v>
      </c>
      <c r="BE2461" t="s">
        <v>4337</v>
      </c>
      <c r="BF2461" t="s">
        <v>4740</v>
      </c>
      <c r="BH2461" t="str">
        <f t="shared" si="536"/>
        <v/>
      </c>
      <c r="BJ2461" t="e">
        <f t="shared" si="537"/>
        <v>#VALUE!</v>
      </c>
      <c r="BK2461" s="130" t="s">
        <v>5289</v>
      </c>
      <c r="BL2461" s="130" t="e">
        <v>#VALUE!</v>
      </c>
      <c r="BM2461" s="131" t="s">
        <v>33</v>
      </c>
      <c r="BN2461" s="131" t="e">
        <v>#VALUE!</v>
      </c>
      <c r="BO2461" t="s">
        <v>5289</v>
      </c>
      <c r="BP2461">
        <v>0</v>
      </c>
    </row>
    <row r="2462" spans="1:68" ht="25.2" x14ac:dyDescent="0.3">
      <c r="A2462" s="59"/>
      <c r="B2462" s="47">
        <v>2097</v>
      </c>
      <c r="C2462" s="45">
        <v>1095809</v>
      </c>
      <c r="D2462" s="29">
        <v>1092980</v>
      </c>
      <c r="E2462" s="29"/>
      <c r="F2462" s="31" t="s">
        <v>1682</v>
      </c>
      <c r="G2462" s="37" t="s">
        <v>92</v>
      </c>
      <c r="H2462" s="70" t="s">
        <v>82</v>
      </c>
      <c r="I2462" s="148" t="s">
        <v>32</v>
      </c>
      <c r="J2462" s="147" t="s">
        <v>33</v>
      </c>
      <c r="K2462" s="147">
        <v>44926</v>
      </c>
      <c r="L2462" s="148" t="s">
        <v>32</v>
      </c>
      <c r="M2462" s="147" t="s">
        <v>33</v>
      </c>
      <c r="N2462" s="29">
        <f t="shared" si="527"/>
        <v>1092980</v>
      </c>
      <c r="O2462" s="29" t="str">
        <f t="shared" si="528"/>
        <v/>
      </c>
      <c r="P2462" s="29" t="str">
        <f t="shared" si="529"/>
        <v/>
      </c>
      <c r="Q2462" s="29" t="str">
        <f t="shared" si="530"/>
        <v/>
      </c>
      <c r="R2462" s="29" t="str">
        <f t="shared" si="531"/>
        <v/>
      </c>
      <c r="S2462" s="29" t="str">
        <f t="shared" si="532"/>
        <v/>
      </c>
      <c r="T2462" s="29" t="str">
        <f t="shared" si="533"/>
        <v/>
      </c>
      <c r="U2462" s="29"/>
      <c r="V2462" s="29"/>
      <c r="W2462" s="30" t="s">
        <v>1615</v>
      </c>
      <c r="X2462" s="37" t="s">
        <v>35</v>
      </c>
      <c r="Y2462" s="146">
        <v>3311</v>
      </c>
      <c r="Z2462" s="33">
        <v>4238</v>
      </c>
      <c r="AA2462" s="34">
        <f t="shared" si="534"/>
        <v>0.28000000000000003</v>
      </c>
      <c r="AB2462" s="33">
        <f t="shared" si="525"/>
        <v>4238</v>
      </c>
      <c r="AC2462" s="34">
        <f t="shared" si="535"/>
        <v>0.27997580429165758</v>
      </c>
      <c r="AD2462" s="145">
        <f t="shared" si="526"/>
        <v>3531.6669999999999</v>
      </c>
      <c r="AE2462" s="105">
        <v>2759.1669999999999</v>
      </c>
      <c r="AF2462" s="34" t="s">
        <v>138</v>
      </c>
      <c r="AG2462" s="34" t="s">
        <v>138</v>
      </c>
      <c r="AH2462" s="34" t="s">
        <v>138</v>
      </c>
      <c r="AI2462" s="29">
        <v>0.9</v>
      </c>
      <c r="AJ2462" s="29">
        <v>8.0999999999999996E-3</v>
      </c>
      <c r="AK2462" s="29">
        <v>2</v>
      </c>
      <c r="AL2462" s="29">
        <v>0</v>
      </c>
      <c r="AM2462" s="29" t="s">
        <v>28</v>
      </c>
      <c r="AN2462" s="158" t="s">
        <v>28</v>
      </c>
      <c r="AO2462" s="29" t="s">
        <v>28</v>
      </c>
      <c r="AP2462" s="29">
        <v>1</v>
      </c>
      <c r="AQ2462" s="29">
        <v>1600</v>
      </c>
      <c r="AR2462" s="29">
        <v>700</v>
      </c>
      <c r="AS2462" s="29">
        <v>1600</v>
      </c>
      <c r="AT2462" s="29">
        <v>0.9</v>
      </c>
      <c r="AU2462" s="144">
        <v>1.792</v>
      </c>
      <c r="AV2462" s="36" t="s">
        <v>28</v>
      </c>
      <c r="AW2462" s="102">
        <v>43894</v>
      </c>
      <c r="AX2462" s="129" t="s">
        <v>33</v>
      </c>
      <c r="AY2462" s="106">
        <v>450</v>
      </c>
      <c r="BD2462" t="s">
        <v>29</v>
      </c>
      <c r="BE2462" t="s">
        <v>4337</v>
      </c>
      <c r="BF2462" t="s">
        <v>4740</v>
      </c>
      <c r="BH2462" t="str">
        <f t="shared" si="536"/>
        <v>AV</v>
      </c>
      <c r="BJ2462" t="str">
        <f t="shared" si="537"/>
        <v>OK</v>
      </c>
      <c r="BK2462" s="130" t="s">
        <v>5302</v>
      </c>
      <c r="BL2462" s="130" t="e">
        <v>#VALUE!</v>
      </c>
      <c r="BM2462" s="131">
        <v>3642</v>
      </c>
      <c r="BN2462" s="131">
        <v>1.1636463481603514</v>
      </c>
      <c r="BO2462" t="e">
        <v>#N/A</v>
      </c>
      <c r="BP2462">
        <v>150</v>
      </c>
    </row>
    <row r="2463" spans="1:68" ht="25.2" x14ac:dyDescent="0.3">
      <c r="A2463" s="59"/>
      <c r="B2463" s="47">
        <v>2098</v>
      </c>
      <c r="C2463" s="45">
        <v>1092980</v>
      </c>
      <c r="D2463" s="29"/>
      <c r="E2463" s="29"/>
      <c r="F2463" s="39" t="s">
        <v>1683</v>
      </c>
      <c r="G2463" s="29" t="s">
        <v>61</v>
      </c>
      <c r="H2463" s="70" t="s">
        <v>59</v>
      </c>
      <c r="I2463" s="148" t="s">
        <v>32</v>
      </c>
      <c r="J2463" s="147" t="s">
        <v>33</v>
      </c>
      <c r="K2463" s="148" t="e">
        <v>#N/A</v>
      </c>
      <c r="L2463" s="148" t="s">
        <v>32</v>
      </c>
      <c r="M2463" s="147" t="s">
        <v>33</v>
      </c>
      <c r="N2463" s="29" t="str">
        <f t="shared" si="527"/>
        <v/>
      </c>
      <c r="O2463" s="29" t="str">
        <f t="shared" si="528"/>
        <v/>
      </c>
      <c r="P2463" s="29" t="str">
        <f t="shared" si="529"/>
        <v/>
      </c>
      <c r="Q2463" s="29" t="str">
        <f t="shared" si="530"/>
        <v/>
      </c>
      <c r="R2463" s="29" t="str">
        <f t="shared" si="531"/>
        <v/>
      </c>
      <c r="S2463" s="29" t="str">
        <f t="shared" si="532"/>
        <v/>
      </c>
      <c r="T2463" s="29" t="str">
        <f t="shared" si="533"/>
        <v/>
      </c>
      <c r="U2463" s="29">
        <v>1095809</v>
      </c>
      <c r="V2463" s="29"/>
      <c r="W2463" s="30" t="s">
        <v>1615</v>
      </c>
      <c r="X2463" s="37" t="s">
        <v>35</v>
      </c>
      <c r="Y2463" s="146">
        <v>3311</v>
      </c>
      <c r="Z2463" s="33">
        <v>3642</v>
      </c>
      <c r="AA2463" s="34">
        <f t="shared" si="534"/>
        <v>0.1</v>
      </c>
      <c r="AB2463" s="33">
        <f t="shared" si="525"/>
        <v>3642</v>
      </c>
      <c r="AC2463" s="34">
        <f t="shared" si="535"/>
        <v>9.9969664757515619E-2</v>
      </c>
      <c r="AD2463" s="145">
        <f t="shared" si="526"/>
        <v>3035</v>
      </c>
      <c r="AE2463" s="105">
        <v>2759.1669999999999</v>
      </c>
      <c r="AF2463" s="34" t="e">
        <v>#N/A</v>
      </c>
      <c r="AG2463" s="34" t="e">
        <v>#N/A</v>
      </c>
      <c r="AH2463" s="34" t="e">
        <v>#N/A</v>
      </c>
      <c r="AI2463" s="29">
        <v>0.9</v>
      </c>
      <c r="AJ2463" s="29">
        <v>6.4000000000000003E-3</v>
      </c>
      <c r="AK2463" s="29">
        <v>0</v>
      </c>
      <c r="AL2463" s="29">
        <v>0</v>
      </c>
      <c r="AM2463" s="29" t="s">
        <v>27</v>
      </c>
      <c r="AN2463" s="44" t="s">
        <v>27</v>
      </c>
      <c r="AO2463" s="29" t="s">
        <v>27</v>
      </c>
      <c r="AP2463" s="29">
        <v>1</v>
      </c>
      <c r="AQ2463" s="29">
        <v>1600</v>
      </c>
      <c r="AR2463" s="29">
        <v>900</v>
      </c>
      <c r="AS2463" s="29">
        <v>1600</v>
      </c>
      <c r="AT2463" s="29">
        <v>0.9</v>
      </c>
      <c r="AU2463" s="144">
        <v>2.3039999999999998</v>
      </c>
      <c r="AV2463" s="36" t="s">
        <v>28</v>
      </c>
      <c r="AW2463" s="102">
        <v>43265</v>
      </c>
      <c r="AX2463" s="129" t="s">
        <v>33</v>
      </c>
      <c r="AY2463" s="106">
        <v>3237</v>
      </c>
      <c r="BD2463" t="s">
        <v>29</v>
      </c>
      <c r="BE2463" t="e">
        <v>#N/A</v>
      </c>
      <c r="BF2463" t="e">
        <v>#N/A</v>
      </c>
      <c r="BH2463" t="str">
        <f t="shared" si="536"/>
        <v/>
      </c>
      <c r="BJ2463" t="str">
        <f t="shared" si="537"/>
        <v>OK</v>
      </c>
      <c r="BK2463" s="130" t="s">
        <v>5302</v>
      </c>
      <c r="BL2463" s="130" t="e">
        <v>#VALUE!</v>
      </c>
      <c r="BM2463" s="131" t="s">
        <v>33</v>
      </c>
      <c r="BN2463" s="131" t="e">
        <v>#VALUE!</v>
      </c>
      <c r="BO2463" t="e">
        <v>#N/A</v>
      </c>
      <c r="BP2463">
        <v>0</v>
      </c>
    </row>
    <row r="2464" spans="1:68" ht="37.799999999999997" x14ac:dyDescent="0.3">
      <c r="A2464" s="59"/>
      <c r="B2464" s="47">
        <v>2099</v>
      </c>
      <c r="C2464" s="45">
        <v>1095730</v>
      </c>
      <c r="D2464" s="29">
        <v>1048687</v>
      </c>
      <c r="E2464" s="29"/>
      <c r="F2464" s="31" t="s">
        <v>1684</v>
      </c>
      <c r="G2464" s="37" t="s">
        <v>42</v>
      </c>
      <c r="H2464" s="70" t="s">
        <v>62</v>
      </c>
      <c r="I2464" s="148" t="s">
        <v>32</v>
      </c>
      <c r="J2464" s="147" t="s">
        <v>33</v>
      </c>
      <c r="K2464" s="148">
        <v>0</v>
      </c>
      <c r="L2464" s="148" t="s">
        <v>32</v>
      </c>
      <c r="M2464" s="147" t="s">
        <v>33</v>
      </c>
      <c r="N2464" s="29">
        <f t="shared" si="527"/>
        <v>1048687</v>
      </c>
      <c r="O2464" s="29" t="str">
        <f t="shared" si="528"/>
        <v/>
      </c>
      <c r="P2464" s="29" t="str">
        <f t="shared" si="529"/>
        <v/>
      </c>
      <c r="Q2464" s="29">
        <f t="shared" si="530"/>
        <v>1136086</v>
      </c>
      <c r="R2464" s="29" t="str">
        <f t="shared" si="531"/>
        <v/>
      </c>
      <c r="S2464" s="29" t="str">
        <f t="shared" si="532"/>
        <v/>
      </c>
      <c r="T2464" s="29">
        <f t="shared" si="533"/>
        <v>1136086</v>
      </c>
      <c r="U2464" s="29">
        <v>1136086</v>
      </c>
      <c r="V2464" s="29"/>
      <c r="W2464" s="30" t="s">
        <v>1615</v>
      </c>
      <c r="X2464" s="37" t="s">
        <v>35</v>
      </c>
      <c r="Y2464" s="146">
        <v>4177</v>
      </c>
      <c r="Z2464" s="33">
        <v>5347</v>
      </c>
      <c r="AA2464" s="34">
        <f t="shared" si="534"/>
        <v>0.28000000000000003</v>
      </c>
      <c r="AB2464" s="33">
        <f t="shared" si="525"/>
        <v>5347</v>
      </c>
      <c r="AC2464" s="34">
        <f t="shared" si="535"/>
        <v>0.28010536558346794</v>
      </c>
      <c r="AD2464" s="145">
        <f t="shared" si="526"/>
        <v>4455.8329999999996</v>
      </c>
      <c r="AE2464" s="105">
        <v>3480.8330000000001</v>
      </c>
      <c r="AF2464" s="34" t="s">
        <v>36</v>
      </c>
      <c r="AG2464" s="34" t="s">
        <v>36</v>
      </c>
      <c r="AH2464" s="34" t="s">
        <v>36</v>
      </c>
      <c r="AI2464" s="29">
        <v>0.57999999999999996</v>
      </c>
      <c r="AJ2464" s="29">
        <v>4.6239999999999996E-3</v>
      </c>
      <c r="AK2464" s="29">
        <v>68</v>
      </c>
      <c r="AL2464" s="29">
        <v>0</v>
      </c>
      <c r="AM2464" s="29" t="s">
        <v>28</v>
      </c>
      <c r="AN2464" s="158" t="s">
        <v>28</v>
      </c>
      <c r="AO2464" s="29" t="s">
        <v>28</v>
      </c>
      <c r="AP2464" s="29">
        <v>1</v>
      </c>
      <c r="AQ2464" s="29">
        <v>1600</v>
      </c>
      <c r="AR2464" s="29">
        <v>700</v>
      </c>
      <c r="AS2464" s="29">
        <v>1600</v>
      </c>
      <c r="AT2464" s="29">
        <v>0.57999999999999996</v>
      </c>
      <c r="AU2464" s="144">
        <v>1.792</v>
      </c>
      <c r="AV2464" s="36" t="s">
        <v>28</v>
      </c>
      <c r="AW2464" s="102">
        <v>43894</v>
      </c>
      <c r="AX2464" s="129" t="s">
        <v>33</v>
      </c>
      <c r="AY2464" s="106">
        <v>3839</v>
      </c>
      <c r="BD2464" t="s">
        <v>29</v>
      </c>
      <c r="BE2464" t="s">
        <v>4337</v>
      </c>
      <c r="BF2464" t="s">
        <v>4740</v>
      </c>
      <c r="BH2464" t="str">
        <f t="shared" si="536"/>
        <v>AV</v>
      </c>
      <c r="BJ2464" t="str">
        <f t="shared" si="537"/>
        <v>OK</v>
      </c>
      <c r="BK2464" s="130">
        <v>5347</v>
      </c>
      <c r="BL2464" s="130" t="s">
        <v>37</v>
      </c>
      <c r="BM2464" s="131" t="s">
        <v>33</v>
      </c>
      <c r="BN2464" s="131" t="e">
        <v>#VALUE!</v>
      </c>
      <c r="BO2464">
        <v>5347</v>
      </c>
      <c r="BP2464">
        <v>241</v>
      </c>
    </row>
    <row r="2465" spans="1:68" ht="25.2" x14ac:dyDescent="0.3">
      <c r="A2465" s="59"/>
      <c r="B2465" s="47">
        <v>2100</v>
      </c>
      <c r="C2465" s="45">
        <v>1095731</v>
      </c>
      <c r="D2465" s="29">
        <v>1048688</v>
      </c>
      <c r="E2465" s="29"/>
      <c r="F2465" s="31" t="s">
        <v>1685</v>
      </c>
      <c r="G2465" s="37" t="s">
        <v>42</v>
      </c>
      <c r="H2465" s="70" t="s">
        <v>59</v>
      </c>
      <c r="I2465" s="148" t="s">
        <v>32</v>
      </c>
      <c r="J2465" s="147" t="s">
        <v>33</v>
      </c>
      <c r="K2465" s="148">
        <v>0</v>
      </c>
      <c r="L2465" s="148" t="s">
        <v>32</v>
      </c>
      <c r="M2465" s="147" t="s">
        <v>33</v>
      </c>
      <c r="N2465" s="29">
        <f t="shared" si="527"/>
        <v>1048688</v>
      </c>
      <c r="O2465" s="29" t="str">
        <f t="shared" si="528"/>
        <v/>
      </c>
      <c r="P2465" s="29" t="str">
        <f t="shared" si="529"/>
        <v/>
      </c>
      <c r="Q2465" s="29">
        <f t="shared" si="530"/>
        <v>1136782</v>
      </c>
      <c r="R2465" s="29" t="str">
        <f t="shared" si="531"/>
        <v/>
      </c>
      <c r="S2465" s="29" t="str">
        <f t="shared" si="532"/>
        <v/>
      </c>
      <c r="T2465" s="29">
        <f t="shared" si="533"/>
        <v>1136782</v>
      </c>
      <c r="U2465" s="45">
        <v>1136782</v>
      </c>
      <c r="V2465" s="45"/>
      <c r="W2465" s="30" t="s">
        <v>1615</v>
      </c>
      <c r="X2465" s="37" t="s">
        <v>35</v>
      </c>
      <c r="Y2465" s="146">
        <v>4220</v>
      </c>
      <c r="Z2465" s="33">
        <v>5402</v>
      </c>
      <c r="AA2465" s="34">
        <f t="shared" si="534"/>
        <v>0.28000000000000003</v>
      </c>
      <c r="AB2465" s="33">
        <f t="shared" si="525"/>
        <v>5402</v>
      </c>
      <c r="AC2465" s="34">
        <f t="shared" si="535"/>
        <v>0.2800947601805916</v>
      </c>
      <c r="AD2465" s="145">
        <f t="shared" si="526"/>
        <v>4501.6670000000004</v>
      </c>
      <c r="AE2465" s="105">
        <v>3516.6669999999999</v>
      </c>
      <c r="AF2465" s="34" t="s">
        <v>36</v>
      </c>
      <c r="AG2465" s="34" t="s">
        <v>36</v>
      </c>
      <c r="AH2465" s="34" t="s">
        <v>36</v>
      </c>
      <c r="AI2465" s="29">
        <v>0.67</v>
      </c>
      <c r="AJ2465" s="29">
        <v>4.6239999999999996E-3</v>
      </c>
      <c r="AK2465" s="29">
        <v>0</v>
      </c>
      <c r="AL2465" s="29">
        <v>0</v>
      </c>
      <c r="AM2465" s="29" t="s">
        <v>28</v>
      </c>
      <c r="AN2465" s="158" t="s">
        <v>28</v>
      </c>
      <c r="AO2465" s="29" t="s">
        <v>28</v>
      </c>
      <c r="AP2465" s="29">
        <v>1</v>
      </c>
      <c r="AQ2465" s="29">
        <v>1600</v>
      </c>
      <c r="AR2465" s="29">
        <v>700</v>
      </c>
      <c r="AS2465" s="29">
        <v>1600</v>
      </c>
      <c r="AT2465" s="29">
        <v>0.67</v>
      </c>
      <c r="AU2465" s="144">
        <v>1.792</v>
      </c>
      <c r="AV2465" s="36" t="s">
        <v>28</v>
      </c>
      <c r="AW2465" s="102">
        <v>43894</v>
      </c>
      <c r="AX2465" s="129" t="s">
        <v>33</v>
      </c>
      <c r="AY2465" s="106">
        <v>8527</v>
      </c>
      <c r="BD2465" t="s">
        <v>4575</v>
      </c>
      <c r="BE2465" t="s">
        <v>4338</v>
      </c>
      <c r="BF2465" t="s">
        <v>4740</v>
      </c>
      <c r="BH2465" t="str">
        <f t="shared" si="536"/>
        <v/>
      </c>
      <c r="BJ2465" t="str">
        <f t="shared" si="537"/>
        <v>OK</v>
      </c>
      <c r="BK2465" s="130">
        <v>5402</v>
      </c>
      <c r="BL2465" s="130" t="s">
        <v>37</v>
      </c>
      <c r="BM2465" s="131" t="s">
        <v>33</v>
      </c>
      <c r="BN2465" s="131" t="e">
        <v>#VALUE!</v>
      </c>
      <c r="BO2465">
        <v>5402</v>
      </c>
      <c r="BP2465">
        <v>476</v>
      </c>
    </row>
    <row r="2466" spans="1:68" ht="37.799999999999997" x14ac:dyDescent="0.3">
      <c r="A2466" s="59"/>
      <c r="B2466" s="47">
        <v>2101</v>
      </c>
      <c r="C2466" s="45">
        <v>1095732</v>
      </c>
      <c r="D2466" s="29">
        <v>1035935</v>
      </c>
      <c r="E2466" s="166" t="s">
        <v>1686</v>
      </c>
      <c r="F2466" s="39" t="s">
        <v>1686</v>
      </c>
      <c r="G2466" s="29" t="s">
        <v>58</v>
      </c>
      <c r="H2466" s="70" t="s">
        <v>62</v>
      </c>
      <c r="I2466" s="148" t="s">
        <v>32</v>
      </c>
      <c r="J2466" s="147" t="s">
        <v>33</v>
      </c>
      <c r="K2466" s="148">
        <v>0</v>
      </c>
      <c r="L2466" s="148" t="s">
        <v>32</v>
      </c>
      <c r="M2466" s="147" t="s">
        <v>33</v>
      </c>
      <c r="N2466" s="29">
        <f t="shared" si="527"/>
        <v>1035935</v>
      </c>
      <c r="O2466" s="29" t="str">
        <f t="shared" si="528"/>
        <v/>
      </c>
      <c r="P2466" s="29" t="str">
        <f t="shared" si="529"/>
        <v/>
      </c>
      <c r="Q2466" s="29">
        <f t="shared" si="530"/>
        <v>1136782</v>
      </c>
      <c r="R2466" s="29" t="str">
        <f t="shared" si="531"/>
        <v/>
      </c>
      <c r="S2466" s="29" t="str">
        <f t="shared" si="532"/>
        <v/>
      </c>
      <c r="T2466" s="29">
        <f t="shared" si="533"/>
        <v>1136782</v>
      </c>
      <c r="U2466" s="29">
        <v>1136782</v>
      </c>
      <c r="V2466" s="29"/>
      <c r="W2466" s="30" t="s">
        <v>1615</v>
      </c>
      <c r="X2466" s="37" t="s">
        <v>35</v>
      </c>
      <c r="Y2466" s="146">
        <v>5945</v>
      </c>
      <c r="Z2466" s="33">
        <v>7610</v>
      </c>
      <c r="AA2466" s="34">
        <f t="shared" si="534"/>
        <v>0.28000000000000003</v>
      </c>
      <c r="AB2466" s="33">
        <f t="shared" si="525"/>
        <v>7610</v>
      </c>
      <c r="AC2466" s="34">
        <f t="shared" si="535"/>
        <v>0.28006726458756837</v>
      </c>
      <c r="AD2466" s="145">
        <f t="shared" si="526"/>
        <v>6341.6670000000004</v>
      </c>
      <c r="AE2466" s="105">
        <v>4954.1670000000004</v>
      </c>
      <c r="AF2466" s="34" t="s">
        <v>36</v>
      </c>
      <c r="AG2466" s="34" t="s">
        <v>36</v>
      </c>
      <c r="AH2466" s="34" t="s">
        <v>36</v>
      </c>
      <c r="AI2466" s="29">
        <v>1.2</v>
      </c>
      <c r="AJ2466" s="29">
        <v>1.9599999999999999E-2</v>
      </c>
      <c r="AK2466" s="29">
        <v>1</v>
      </c>
      <c r="AL2466" s="29">
        <v>0</v>
      </c>
      <c r="AM2466" s="29" t="s">
        <v>28</v>
      </c>
      <c r="AN2466" s="158" t="s">
        <v>28</v>
      </c>
      <c r="AO2466" s="29" t="s">
        <v>28</v>
      </c>
      <c r="AP2466" s="29">
        <v>1</v>
      </c>
      <c r="AQ2466" s="29">
        <v>2250</v>
      </c>
      <c r="AR2466" s="29">
        <v>1400</v>
      </c>
      <c r="AS2466" s="29">
        <v>2250</v>
      </c>
      <c r="AT2466" s="29">
        <v>1.2</v>
      </c>
      <c r="AU2466" s="144">
        <v>7.0875000000000004</v>
      </c>
      <c r="AV2466" s="36" t="s">
        <v>28</v>
      </c>
      <c r="AW2466" s="102">
        <v>43894</v>
      </c>
      <c r="AX2466" s="129" t="s">
        <v>33</v>
      </c>
      <c r="AY2466" s="106">
        <v>1877</v>
      </c>
      <c r="BD2466" t="s">
        <v>4573</v>
      </c>
      <c r="BE2466" t="s">
        <v>4338</v>
      </c>
      <c r="BF2466" t="s">
        <v>4740</v>
      </c>
      <c r="BH2466" t="str">
        <f t="shared" si="536"/>
        <v>AV</v>
      </c>
      <c r="BJ2466" t="str">
        <f t="shared" si="537"/>
        <v>OK</v>
      </c>
      <c r="BK2466" s="130">
        <v>7610</v>
      </c>
      <c r="BL2466" s="130" t="s">
        <v>37</v>
      </c>
      <c r="BM2466" s="131" t="s">
        <v>33</v>
      </c>
      <c r="BN2466" s="131" t="e">
        <v>#VALUE!</v>
      </c>
      <c r="BO2466">
        <v>7610</v>
      </c>
      <c r="BP2466">
        <v>442</v>
      </c>
    </row>
    <row r="2467" spans="1:68" ht="25.2" x14ac:dyDescent="0.3">
      <c r="A2467" s="59"/>
      <c r="B2467" s="47">
        <v>2102</v>
      </c>
      <c r="C2467" s="45">
        <v>1095733</v>
      </c>
      <c r="D2467" s="29">
        <v>1048689</v>
      </c>
      <c r="E2467" s="29"/>
      <c r="F2467" s="31" t="s">
        <v>1687</v>
      </c>
      <c r="G2467" s="37" t="s">
        <v>47</v>
      </c>
      <c r="H2467" s="70" t="s">
        <v>59</v>
      </c>
      <c r="I2467" s="148" t="s">
        <v>32</v>
      </c>
      <c r="J2467" s="147" t="s">
        <v>33</v>
      </c>
      <c r="K2467" s="148">
        <v>0</v>
      </c>
      <c r="L2467" s="148" t="s">
        <v>32</v>
      </c>
      <c r="M2467" s="147" t="s">
        <v>33</v>
      </c>
      <c r="N2467" s="29">
        <f t="shared" si="527"/>
        <v>1048689</v>
      </c>
      <c r="O2467" s="29" t="str">
        <f t="shared" si="528"/>
        <v/>
      </c>
      <c r="P2467" s="29" t="str">
        <f t="shared" si="529"/>
        <v/>
      </c>
      <c r="Q2467" s="29">
        <f t="shared" si="530"/>
        <v>1136783</v>
      </c>
      <c r="R2467" s="29" t="str">
        <f t="shared" si="531"/>
        <v/>
      </c>
      <c r="S2467" s="29" t="str">
        <f t="shared" si="532"/>
        <v/>
      </c>
      <c r="T2467" s="29">
        <f t="shared" si="533"/>
        <v>1136783</v>
      </c>
      <c r="U2467" s="45">
        <v>1136783</v>
      </c>
      <c r="V2467" s="45"/>
      <c r="W2467" s="30" t="s">
        <v>1615</v>
      </c>
      <c r="X2467" s="37" t="s">
        <v>35</v>
      </c>
      <c r="Y2467" s="146">
        <v>5480</v>
      </c>
      <c r="Z2467" s="33">
        <v>7014</v>
      </c>
      <c r="AA2467" s="34">
        <f t="shared" si="534"/>
        <v>0.28000000000000003</v>
      </c>
      <c r="AB2467" s="33">
        <f t="shared" si="525"/>
        <v>7014</v>
      </c>
      <c r="AC2467" s="34">
        <f t="shared" si="535"/>
        <v>0.2799269138739478</v>
      </c>
      <c r="AD2467" s="145">
        <f t="shared" si="526"/>
        <v>5845</v>
      </c>
      <c r="AE2467" s="105">
        <v>4566.6670000000004</v>
      </c>
      <c r="AF2467" s="34" t="s">
        <v>36</v>
      </c>
      <c r="AG2467" s="34" t="s">
        <v>36</v>
      </c>
      <c r="AH2467" s="34" t="s">
        <v>36</v>
      </c>
      <c r="AI2467" s="29">
        <v>1.4</v>
      </c>
      <c r="AJ2467" s="29">
        <v>8.0999999999999996E-3</v>
      </c>
      <c r="AK2467" s="29">
        <v>0</v>
      </c>
      <c r="AL2467" s="29">
        <v>0</v>
      </c>
      <c r="AM2467" s="29" t="s">
        <v>28</v>
      </c>
      <c r="AN2467" s="158" t="s">
        <v>28</v>
      </c>
      <c r="AO2467" s="29" t="s">
        <v>28</v>
      </c>
      <c r="AP2467" s="29">
        <v>1</v>
      </c>
      <c r="AQ2467" s="29">
        <v>1600</v>
      </c>
      <c r="AR2467" s="29">
        <v>900</v>
      </c>
      <c r="AS2467" s="29">
        <v>1600</v>
      </c>
      <c r="AT2467" s="29">
        <v>1.4</v>
      </c>
      <c r="AU2467" s="144">
        <v>2.3039999999999998</v>
      </c>
      <c r="AV2467" s="36" t="s">
        <v>28</v>
      </c>
      <c r="AW2467" s="102">
        <v>43894</v>
      </c>
      <c r="AX2467" s="129" t="s">
        <v>33</v>
      </c>
      <c r="AY2467" s="106">
        <v>50</v>
      </c>
      <c r="BD2467" t="s">
        <v>29</v>
      </c>
      <c r="BE2467" t="s">
        <v>4337</v>
      </c>
      <c r="BF2467" t="s">
        <v>4740</v>
      </c>
      <c r="BH2467" t="str">
        <f t="shared" si="536"/>
        <v/>
      </c>
      <c r="BJ2467" t="str">
        <f t="shared" si="537"/>
        <v>OK</v>
      </c>
      <c r="BK2467" s="130">
        <v>7014</v>
      </c>
      <c r="BL2467" s="130" t="s">
        <v>37</v>
      </c>
      <c r="BM2467" s="131" t="s">
        <v>33</v>
      </c>
      <c r="BN2467" s="131" t="e">
        <v>#VALUE!</v>
      </c>
      <c r="BO2467">
        <v>7014</v>
      </c>
      <c r="BP2467">
        <v>0</v>
      </c>
    </row>
    <row r="2468" spans="1:68" ht="25.2" x14ac:dyDescent="0.3">
      <c r="A2468" s="59"/>
      <c r="B2468" s="47">
        <v>2103</v>
      </c>
      <c r="C2468" s="45">
        <v>1095734</v>
      </c>
      <c r="D2468" s="29">
        <v>1048690</v>
      </c>
      <c r="E2468" s="166" t="s">
        <v>1688</v>
      </c>
      <c r="F2468" s="31" t="s">
        <v>1688</v>
      </c>
      <c r="G2468" s="37" t="s">
        <v>47</v>
      </c>
      <c r="H2468" s="70" t="s">
        <v>59</v>
      </c>
      <c r="I2468" s="148" t="s">
        <v>32</v>
      </c>
      <c r="J2468" s="147" t="s">
        <v>33</v>
      </c>
      <c r="K2468" s="148">
        <v>0</v>
      </c>
      <c r="L2468" s="148" t="s">
        <v>32</v>
      </c>
      <c r="M2468" s="147" t="s">
        <v>33</v>
      </c>
      <c r="N2468" s="29">
        <f t="shared" si="527"/>
        <v>1048690</v>
      </c>
      <c r="O2468" s="29" t="str">
        <f t="shared" si="528"/>
        <v/>
      </c>
      <c r="P2468" s="29" t="str">
        <f t="shared" si="529"/>
        <v/>
      </c>
      <c r="Q2468" s="29">
        <f t="shared" si="530"/>
        <v>1136783</v>
      </c>
      <c r="R2468" s="29" t="str">
        <f t="shared" si="531"/>
        <v/>
      </c>
      <c r="S2468" s="29" t="str">
        <f t="shared" si="532"/>
        <v/>
      </c>
      <c r="T2468" s="29">
        <f t="shared" si="533"/>
        <v>1136783</v>
      </c>
      <c r="U2468" s="29">
        <v>1136783</v>
      </c>
      <c r="V2468" s="29"/>
      <c r="W2468" s="30" t="s">
        <v>1615</v>
      </c>
      <c r="X2468" s="37" t="s">
        <v>35</v>
      </c>
      <c r="Y2468" s="146">
        <v>6005</v>
      </c>
      <c r="Z2468" s="33">
        <v>7687</v>
      </c>
      <c r="AA2468" s="34">
        <f t="shared" si="534"/>
        <v>0.28000000000000003</v>
      </c>
      <c r="AB2468" s="33">
        <f t="shared" si="525"/>
        <v>7687</v>
      </c>
      <c r="AC2468" s="34">
        <f t="shared" si="535"/>
        <v>0.28009976485596888</v>
      </c>
      <c r="AD2468" s="145">
        <f t="shared" si="526"/>
        <v>6405.8329999999996</v>
      </c>
      <c r="AE2468" s="105">
        <v>5004.1670000000004</v>
      </c>
      <c r="AF2468" s="34" t="s">
        <v>36</v>
      </c>
      <c r="AG2468" s="34" t="s">
        <v>36</v>
      </c>
      <c r="AH2468" s="34" t="s">
        <v>36</v>
      </c>
      <c r="AI2468" s="29">
        <v>1.5</v>
      </c>
      <c r="AJ2468" s="29">
        <v>1.9599999999999999E-2</v>
      </c>
      <c r="AK2468" s="29">
        <v>0</v>
      </c>
      <c r="AL2468" s="29">
        <v>0</v>
      </c>
      <c r="AM2468" s="29" t="s">
        <v>28</v>
      </c>
      <c r="AN2468" s="158" t="s">
        <v>28</v>
      </c>
      <c r="AO2468" s="29" t="s">
        <v>28</v>
      </c>
      <c r="AP2468" s="29">
        <v>1</v>
      </c>
      <c r="AQ2468" s="29">
        <v>2250</v>
      </c>
      <c r="AR2468" s="29">
        <v>1400</v>
      </c>
      <c r="AS2468" s="29">
        <v>2250</v>
      </c>
      <c r="AT2468" s="29">
        <v>1.5</v>
      </c>
      <c r="AU2468" s="144">
        <v>7.0875000000000004</v>
      </c>
      <c r="AV2468" s="36" t="s">
        <v>28</v>
      </c>
      <c r="AW2468" s="102">
        <v>43894</v>
      </c>
      <c r="AX2468" s="129" t="s">
        <v>33</v>
      </c>
      <c r="AY2468" s="106">
        <v>2294</v>
      </c>
      <c r="BD2468" t="s">
        <v>4573</v>
      </c>
      <c r="BE2468" t="s">
        <v>4337</v>
      </c>
      <c r="BF2468" t="s">
        <v>4740</v>
      </c>
      <c r="BH2468" t="str">
        <f t="shared" si="536"/>
        <v/>
      </c>
      <c r="BJ2468" t="str">
        <f t="shared" si="537"/>
        <v>OK</v>
      </c>
      <c r="BK2468" s="130">
        <v>7687</v>
      </c>
      <c r="BL2468" s="130" t="s">
        <v>37</v>
      </c>
      <c r="BM2468" s="131" t="s">
        <v>33</v>
      </c>
      <c r="BN2468" s="131" t="e">
        <v>#VALUE!</v>
      </c>
      <c r="BO2468">
        <v>7687</v>
      </c>
      <c r="BP2468">
        <v>431</v>
      </c>
    </row>
    <row r="2469" spans="1:68" ht="25.2" x14ac:dyDescent="0.3">
      <c r="A2469" s="59"/>
      <c r="B2469" s="47">
        <v>2104</v>
      </c>
      <c r="C2469" s="45">
        <v>1095735</v>
      </c>
      <c r="D2469" s="29">
        <v>1048691</v>
      </c>
      <c r="E2469" s="29"/>
      <c r="F2469" s="31" t="s">
        <v>1689</v>
      </c>
      <c r="G2469" s="37" t="s">
        <v>47</v>
      </c>
      <c r="H2469" s="70" t="s">
        <v>59</v>
      </c>
      <c r="I2469" s="148" t="s">
        <v>32</v>
      </c>
      <c r="J2469" s="147" t="s">
        <v>33</v>
      </c>
      <c r="K2469" s="148">
        <v>0</v>
      </c>
      <c r="L2469" s="148" t="s">
        <v>32</v>
      </c>
      <c r="M2469" s="147" t="s">
        <v>33</v>
      </c>
      <c r="N2469" s="29">
        <f t="shared" si="527"/>
        <v>1048691</v>
      </c>
      <c r="O2469" s="29" t="str">
        <f t="shared" si="528"/>
        <v/>
      </c>
      <c r="P2469" s="29" t="str">
        <f t="shared" si="529"/>
        <v/>
      </c>
      <c r="Q2469" s="29">
        <f t="shared" si="530"/>
        <v>1136783</v>
      </c>
      <c r="R2469" s="29" t="str">
        <f t="shared" si="531"/>
        <v/>
      </c>
      <c r="S2469" s="29" t="str">
        <f t="shared" si="532"/>
        <v/>
      </c>
      <c r="T2469" s="29">
        <f t="shared" si="533"/>
        <v>1136783</v>
      </c>
      <c r="U2469" s="45">
        <v>1136783</v>
      </c>
      <c r="V2469" s="45"/>
      <c r="W2469" s="38" t="s">
        <v>3788</v>
      </c>
      <c r="X2469" s="37" t="s">
        <v>35</v>
      </c>
      <c r="Y2469" s="146">
        <v>6888</v>
      </c>
      <c r="Z2469" s="33">
        <v>8817</v>
      </c>
      <c r="AA2469" s="34">
        <f t="shared" si="534"/>
        <v>0.28000000000000003</v>
      </c>
      <c r="AB2469" s="33" t="str">
        <f t="shared" si="525"/>
        <v>По запросу</v>
      </c>
      <c r="AC2469" s="34">
        <f t="shared" si="535"/>
        <v>0.28005226480836237</v>
      </c>
      <c r="AD2469" s="145">
        <f t="shared" si="526"/>
        <v>7347.5</v>
      </c>
      <c r="AE2469" s="105">
        <v>5740</v>
      </c>
      <c r="AF2469" s="34" t="s">
        <v>36</v>
      </c>
      <c r="AG2469" s="34" t="s">
        <v>36</v>
      </c>
      <c r="AH2469" s="34" t="s">
        <v>36</v>
      </c>
      <c r="AI2469" s="29">
        <v>1.26</v>
      </c>
      <c r="AJ2469" s="29">
        <v>8.0999999999999996E-3</v>
      </c>
      <c r="AK2469" s="29">
        <v>0</v>
      </c>
      <c r="AL2469" s="29">
        <v>0</v>
      </c>
      <c r="AM2469" s="29" t="s">
        <v>28</v>
      </c>
      <c r="AN2469" s="158" t="s">
        <v>28</v>
      </c>
      <c r="AO2469" s="29" t="s">
        <v>28</v>
      </c>
      <c r="AP2469" s="29">
        <v>1</v>
      </c>
      <c r="AQ2469" s="29">
        <v>1600</v>
      </c>
      <c r="AR2469" s="29">
        <v>900</v>
      </c>
      <c r="AS2469" s="29">
        <v>1600</v>
      </c>
      <c r="AT2469" s="29">
        <v>1.26</v>
      </c>
      <c r="AU2469" s="144">
        <v>2.3039999999999998</v>
      </c>
      <c r="AV2469" s="36" t="s">
        <v>28</v>
      </c>
      <c r="AW2469" s="102">
        <v>43894</v>
      </c>
      <c r="AX2469" s="129" t="s">
        <v>33</v>
      </c>
      <c r="AY2469" s="106" t="e">
        <v>#N/A</v>
      </c>
      <c r="BD2469" t="s">
        <v>29</v>
      </c>
      <c r="BE2469" t="s">
        <v>4338</v>
      </c>
      <c r="BF2469" t="s">
        <v>4740</v>
      </c>
      <c r="BH2469" t="str">
        <f t="shared" si="536"/>
        <v/>
      </c>
      <c r="BJ2469" t="e">
        <f t="shared" si="537"/>
        <v>#VALUE!</v>
      </c>
      <c r="BK2469" s="130" t="s">
        <v>5289</v>
      </c>
      <c r="BL2469" s="130" t="e">
        <v>#VALUE!</v>
      </c>
      <c r="BM2469" s="131" t="s">
        <v>33</v>
      </c>
      <c r="BN2469" s="131" t="e">
        <v>#VALUE!</v>
      </c>
      <c r="BO2469" t="s">
        <v>5289</v>
      </c>
      <c r="BP2469">
        <v>0</v>
      </c>
    </row>
    <row r="2470" spans="1:68" ht="25.2" x14ac:dyDescent="0.3">
      <c r="A2470" s="59"/>
      <c r="B2470" s="47">
        <v>2105</v>
      </c>
      <c r="C2470" s="45">
        <v>1095736</v>
      </c>
      <c r="D2470" s="29">
        <v>1048692</v>
      </c>
      <c r="E2470" s="166" t="s">
        <v>1690</v>
      </c>
      <c r="F2470" s="31" t="s">
        <v>1690</v>
      </c>
      <c r="G2470" s="37" t="s">
        <v>47</v>
      </c>
      <c r="H2470" s="70" t="s">
        <v>59</v>
      </c>
      <c r="I2470" s="148" t="s">
        <v>32</v>
      </c>
      <c r="J2470" s="147" t="s">
        <v>33</v>
      </c>
      <c r="K2470" s="148">
        <v>0</v>
      </c>
      <c r="L2470" s="148" t="s">
        <v>32</v>
      </c>
      <c r="M2470" s="147" t="s">
        <v>33</v>
      </c>
      <c r="N2470" s="29">
        <f t="shared" si="527"/>
        <v>1048692</v>
      </c>
      <c r="O2470" s="29" t="str">
        <f t="shared" si="528"/>
        <v/>
      </c>
      <c r="P2470" s="29" t="str">
        <f t="shared" si="529"/>
        <v/>
      </c>
      <c r="Q2470" s="29">
        <f t="shared" si="530"/>
        <v>1136784</v>
      </c>
      <c r="R2470" s="29" t="str">
        <f t="shared" si="531"/>
        <v/>
      </c>
      <c r="S2470" s="29" t="str">
        <f t="shared" si="532"/>
        <v/>
      </c>
      <c r="T2470" s="29">
        <f t="shared" si="533"/>
        <v>1136784</v>
      </c>
      <c r="U2470" s="29">
        <v>1136784</v>
      </c>
      <c r="V2470" s="29"/>
      <c r="W2470" s="38" t="s">
        <v>3788</v>
      </c>
      <c r="X2470" s="37" t="s">
        <v>35</v>
      </c>
      <c r="Y2470" s="146">
        <v>7636</v>
      </c>
      <c r="Z2470" s="33">
        <v>9775</v>
      </c>
      <c r="AA2470" s="34">
        <f t="shared" si="534"/>
        <v>0.28000000000000003</v>
      </c>
      <c r="AB2470" s="33" t="str">
        <f t="shared" si="525"/>
        <v>По запросу</v>
      </c>
      <c r="AC2470" s="34">
        <f t="shared" si="535"/>
        <v>0.28012049660138799</v>
      </c>
      <c r="AD2470" s="145">
        <f t="shared" si="526"/>
        <v>8145.8329999999996</v>
      </c>
      <c r="AE2470" s="105">
        <v>6363.3329999999996</v>
      </c>
      <c r="AF2470" s="34" t="s">
        <v>36</v>
      </c>
      <c r="AG2470" s="34" t="s">
        <v>36</v>
      </c>
      <c r="AH2470" s="34" t="s">
        <v>36</v>
      </c>
      <c r="AI2470" s="29">
        <v>1.7</v>
      </c>
      <c r="AJ2470" s="29">
        <v>1.9599999999999999E-2</v>
      </c>
      <c r="AK2470" s="29">
        <v>0</v>
      </c>
      <c r="AL2470" s="29">
        <v>0</v>
      </c>
      <c r="AM2470" s="29" t="s">
        <v>28</v>
      </c>
      <c r="AN2470" s="158" t="s">
        <v>28</v>
      </c>
      <c r="AO2470" s="29" t="s">
        <v>28</v>
      </c>
      <c r="AP2470" s="29">
        <v>1</v>
      </c>
      <c r="AQ2470" s="29">
        <v>2250</v>
      </c>
      <c r="AR2470" s="29">
        <v>1400</v>
      </c>
      <c r="AS2470" s="29">
        <v>2250</v>
      </c>
      <c r="AT2470" s="29">
        <v>1.7</v>
      </c>
      <c r="AU2470" s="144">
        <v>7.0875000000000004</v>
      </c>
      <c r="AV2470" s="36" t="s">
        <v>28</v>
      </c>
      <c r="AW2470" s="102">
        <v>43894</v>
      </c>
      <c r="AX2470" s="129" t="s">
        <v>33</v>
      </c>
      <c r="AY2470" s="106">
        <v>631</v>
      </c>
      <c r="BD2470" t="s">
        <v>4573</v>
      </c>
      <c r="BE2470" t="s">
        <v>4338</v>
      </c>
      <c r="BF2470" t="s">
        <v>4740</v>
      </c>
      <c r="BH2470" t="str">
        <f t="shared" si="536"/>
        <v/>
      </c>
      <c r="BJ2470" t="e">
        <f t="shared" si="537"/>
        <v>#VALUE!</v>
      </c>
      <c r="BK2470" s="130" t="s">
        <v>5289</v>
      </c>
      <c r="BL2470" s="130" t="e">
        <v>#VALUE!</v>
      </c>
      <c r="BM2470" s="131" t="s">
        <v>33</v>
      </c>
      <c r="BN2470" s="131" t="e">
        <v>#VALUE!</v>
      </c>
      <c r="BO2470" t="s">
        <v>5289</v>
      </c>
      <c r="BP2470">
        <v>103</v>
      </c>
    </row>
    <row r="2471" spans="1:68" ht="25.2" x14ac:dyDescent="0.3">
      <c r="A2471" s="59"/>
      <c r="B2471" s="47">
        <v>2106</v>
      </c>
      <c r="C2471" s="45">
        <v>1095737</v>
      </c>
      <c r="D2471" s="29">
        <v>1048693</v>
      </c>
      <c r="E2471" s="166" t="s">
        <v>1691</v>
      </c>
      <c r="F2471" s="31" t="s">
        <v>1691</v>
      </c>
      <c r="G2471" s="37" t="s">
        <v>39</v>
      </c>
      <c r="H2471" s="70" t="s">
        <v>59</v>
      </c>
      <c r="I2471" s="148" t="s">
        <v>32</v>
      </c>
      <c r="J2471" s="147" t="s">
        <v>33</v>
      </c>
      <c r="K2471" s="148">
        <v>0</v>
      </c>
      <c r="L2471" s="148" t="s">
        <v>32</v>
      </c>
      <c r="M2471" s="147" t="s">
        <v>33</v>
      </c>
      <c r="N2471" s="29">
        <f t="shared" si="527"/>
        <v>1048693</v>
      </c>
      <c r="O2471" s="29" t="str">
        <f t="shared" si="528"/>
        <v/>
      </c>
      <c r="P2471" s="29" t="str">
        <f t="shared" si="529"/>
        <v/>
      </c>
      <c r="Q2471" s="29">
        <f t="shared" si="530"/>
        <v>1136785</v>
      </c>
      <c r="R2471" s="29" t="str">
        <f t="shared" si="531"/>
        <v/>
      </c>
      <c r="S2471" s="29" t="str">
        <f t="shared" si="532"/>
        <v/>
      </c>
      <c r="T2471" s="29">
        <f t="shared" si="533"/>
        <v>1136785</v>
      </c>
      <c r="U2471" s="29">
        <v>1136785</v>
      </c>
      <c r="V2471" s="29"/>
      <c r="W2471" s="38" t="s">
        <v>3788</v>
      </c>
      <c r="X2471" s="37" t="s">
        <v>35</v>
      </c>
      <c r="Y2471" s="146">
        <v>9240</v>
      </c>
      <c r="Z2471" s="33">
        <v>11827</v>
      </c>
      <c r="AA2471" s="34">
        <f t="shared" si="534"/>
        <v>0.28000000000000003</v>
      </c>
      <c r="AB2471" s="33" t="str">
        <f t="shared" si="525"/>
        <v>По запросу</v>
      </c>
      <c r="AC2471" s="34">
        <f t="shared" si="535"/>
        <v>0.27997831168831178</v>
      </c>
      <c r="AD2471" s="145">
        <f t="shared" si="526"/>
        <v>9855.8330000000005</v>
      </c>
      <c r="AE2471" s="105">
        <v>7700</v>
      </c>
      <c r="AF2471" s="34" t="s">
        <v>36</v>
      </c>
      <c r="AG2471" s="34" t="s">
        <v>36</v>
      </c>
      <c r="AH2471" s="34" t="s">
        <v>36</v>
      </c>
      <c r="AI2471" s="29">
        <v>2.1</v>
      </c>
      <c r="AJ2471" s="29">
        <v>1.9599999999999999E-2</v>
      </c>
      <c r="AK2471" s="29">
        <v>0</v>
      </c>
      <c r="AL2471" s="29">
        <v>0</v>
      </c>
      <c r="AM2471" s="29" t="s">
        <v>28</v>
      </c>
      <c r="AN2471" s="158" t="s">
        <v>28</v>
      </c>
      <c r="AO2471" s="29" t="s">
        <v>28</v>
      </c>
      <c r="AP2471" s="29">
        <v>1</v>
      </c>
      <c r="AQ2471" s="29">
        <v>2250</v>
      </c>
      <c r="AR2471" s="29">
        <v>1400</v>
      </c>
      <c r="AS2471" s="29">
        <v>2250</v>
      </c>
      <c r="AT2471" s="29">
        <v>2.1</v>
      </c>
      <c r="AU2471" s="144">
        <v>7.0875000000000004</v>
      </c>
      <c r="AV2471" s="36" t="s">
        <v>28</v>
      </c>
      <c r="AW2471" s="102">
        <v>43894</v>
      </c>
      <c r="AX2471" s="129" t="s">
        <v>33</v>
      </c>
      <c r="AY2471" s="106">
        <v>2307</v>
      </c>
      <c r="BD2471" t="s">
        <v>4576</v>
      </c>
      <c r="BE2471" t="s">
        <v>4337</v>
      </c>
      <c r="BF2471" t="s">
        <v>4740</v>
      </c>
      <c r="BH2471" t="str">
        <f t="shared" si="536"/>
        <v/>
      </c>
      <c r="BJ2471" t="e">
        <f t="shared" si="537"/>
        <v>#VALUE!</v>
      </c>
      <c r="BK2471" s="130" t="s">
        <v>5289</v>
      </c>
      <c r="BL2471" s="130" t="e">
        <v>#VALUE!</v>
      </c>
      <c r="BM2471" s="131" t="s">
        <v>33</v>
      </c>
      <c r="BN2471" s="131" t="e">
        <v>#VALUE!</v>
      </c>
      <c r="BO2471" t="s">
        <v>5289</v>
      </c>
      <c r="BP2471">
        <v>1102</v>
      </c>
    </row>
    <row r="2472" spans="1:68" ht="25.2" x14ac:dyDescent="0.3">
      <c r="A2472" s="59"/>
      <c r="B2472" s="47">
        <v>2107</v>
      </c>
      <c r="C2472" s="45">
        <v>1095738</v>
      </c>
      <c r="D2472" s="29">
        <v>1048694</v>
      </c>
      <c r="E2472" s="166" t="s">
        <v>1692</v>
      </c>
      <c r="F2472" s="31" t="s">
        <v>1692</v>
      </c>
      <c r="G2472" s="37" t="s">
        <v>31</v>
      </c>
      <c r="H2472" s="70" t="s">
        <v>59</v>
      </c>
      <c r="I2472" s="148" t="s">
        <v>32</v>
      </c>
      <c r="J2472" s="147" t="s">
        <v>33</v>
      </c>
      <c r="K2472" s="148">
        <v>0</v>
      </c>
      <c r="L2472" s="148" t="s">
        <v>32</v>
      </c>
      <c r="M2472" s="147" t="s">
        <v>33</v>
      </c>
      <c r="N2472" s="29">
        <f t="shared" si="527"/>
        <v>1048694</v>
      </c>
      <c r="O2472" s="29" t="str">
        <f t="shared" si="528"/>
        <v/>
      </c>
      <c r="P2472" s="29" t="str">
        <f t="shared" si="529"/>
        <v/>
      </c>
      <c r="Q2472" s="29">
        <f t="shared" si="530"/>
        <v>1136786</v>
      </c>
      <c r="R2472" s="29" t="str">
        <f t="shared" si="531"/>
        <v/>
      </c>
      <c r="S2472" s="29" t="str">
        <f t="shared" si="532"/>
        <v/>
      </c>
      <c r="T2472" s="29">
        <f t="shared" si="533"/>
        <v>1136786</v>
      </c>
      <c r="U2472" s="29">
        <v>1136786</v>
      </c>
      <c r="V2472" s="29"/>
      <c r="W2472" s="38" t="s">
        <v>3788</v>
      </c>
      <c r="X2472" s="37" t="s">
        <v>35</v>
      </c>
      <c r="Y2472" s="146">
        <v>9801</v>
      </c>
      <c r="Z2472" s="33">
        <v>12545</v>
      </c>
      <c r="AA2472" s="34">
        <f t="shared" si="534"/>
        <v>0.28000000000000003</v>
      </c>
      <c r="AB2472" s="33" t="str">
        <f t="shared" ref="AB2472:AB2535" si="538">IF(OR(W2472="VLD MLC components",W2472="VLD MLC pipes",W2472="VLD PEX components",W2472="VLD PEX pipes",W2472="VLD PHC components",W2472="VLD PHC pipes"),"По запросу",Z2472)</f>
        <v>По запросу</v>
      </c>
      <c r="AC2472" s="34">
        <f t="shared" si="535"/>
        <v>0.27997147229874497</v>
      </c>
      <c r="AD2472" s="145">
        <f t="shared" si="526"/>
        <v>10454.166999999999</v>
      </c>
      <c r="AE2472" s="105">
        <v>8167.5</v>
      </c>
      <c r="AF2472" s="34" t="s">
        <v>36</v>
      </c>
      <c r="AG2472" s="34" t="s">
        <v>36</v>
      </c>
      <c r="AH2472" s="34" t="s">
        <v>36</v>
      </c>
      <c r="AI2472" s="29">
        <v>2.9</v>
      </c>
      <c r="AJ2472" s="29">
        <v>3.0624999999999999E-2</v>
      </c>
      <c r="AK2472" s="29">
        <v>0</v>
      </c>
      <c r="AL2472" s="29">
        <v>0</v>
      </c>
      <c r="AM2472" s="29" t="s">
        <v>28</v>
      </c>
      <c r="AN2472" s="158" t="s">
        <v>28</v>
      </c>
      <c r="AO2472" s="29" t="s">
        <v>28</v>
      </c>
      <c r="AP2472" s="29">
        <v>1</v>
      </c>
      <c r="AQ2472" s="29">
        <v>2000</v>
      </c>
      <c r="AR2472" s="29">
        <v>1850</v>
      </c>
      <c r="AS2472" s="29">
        <v>2000</v>
      </c>
      <c r="AT2472" s="29">
        <v>2.9</v>
      </c>
      <c r="AU2472" s="144">
        <v>7.4</v>
      </c>
      <c r="AV2472" s="36" t="s">
        <v>28</v>
      </c>
      <c r="AW2472" s="102">
        <v>43894</v>
      </c>
      <c r="AX2472" s="129" t="s">
        <v>33</v>
      </c>
      <c r="AY2472" s="106">
        <v>1398</v>
      </c>
      <c r="BD2472" t="s">
        <v>4573</v>
      </c>
      <c r="BE2472" t="s">
        <v>4337</v>
      </c>
      <c r="BF2472" t="s">
        <v>4740</v>
      </c>
      <c r="BH2472" t="str">
        <f t="shared" si="536"/>
        <v/>
      </c>
      <c r="BJ2472" t="e">
        <f t="shared" si="537"/>
        <v>#VALUE!</v>
      </c>
      <c r="BK2472" s="130" t="s">
        <v>5289</v>
      </c>
      <c r="BL2472" s="130" t="e">
        <v>#VALUE!</v>
      </c>
      <c r="BM2472" s="131" t="s">
        <v>33</v>
      </c>
      <c r="BN2472" s="131" t="e">
        <v>#VALUE!</v>
      </c>
      <c r="BO2472" t="s">
        <v>5289</v>
      </c>
      <c r="BP2472">
        <v>1050</v>
      </c>
    </row>
    <row r="2473" spans="1:68" ht="25.2" x14ac:dyDescent="0.3">
      <c r="A2473" s="59"/>
      <c r="B2473" s="47">
        <v>2108</v>
      </c>
      <c r="C2473" s="45">
        <v>1095739</v>
      </c>
      <c r="D2473" s="29">
        <v>1048695</v>
      </c>
      <c r="E2473" s="166" t="s">
        <v>1693</v>
      </c>
      <c r="F2473" s="31" t="s">
        <v>1693</v>
      </c>
      <c r="G2473" s="37" t="s">
        <v>31</v>
      </c>
      <c r="H2473" s="70" t="s">
        <v>59</v>
      </c>
      <c r="I2473" s="148" t="s">
        <v>32</v>
      </c>
      <c r="J2473" s="147" t="s">
        <v>33</v>
      </c>
      <c r="K2473" s="148">
        <v>0</v>
      </c>
      <c r="L2473" s="148" t="s">
        <v>32</v>
      </c>
      <c r="M2473" s="147" t="s">
        <v>33</v>
      </c>
      <c r="N2473" s="29">
        <f t="shared" si="527"/>
        <v>1048695</v>
      </c>
      <c r="O2473" s="29" t="str">
        <f t="shared" si="528"/>
        <v/>
      </c>
      <c r="P2473" s="29" t="str">
        <f t="shared" si="529"/>
        <v/>
      </c>
      <c r="Q2473" s="29">
        <f t="shared" si="530"/>
        <v>1136787</v>
      </c>
      <c r="R2473" s="29" t="str">
        <f t="shared" si="531"/>
        <v/>
      </c>
      <c r="S2473" s="29" t="str">
        <f t="shared" si="532"/>
        <v/>
      </c>
      <c r="T2473" s="29">
        <f t="shared" si="533"/>
        <v>1136787</v>
      </c>
      <c r="U2473" s="29">
        <v>1136787</v>
      </c>
      <c r="V2473" s="29"/>
      <c r="W2473" s="38" t="s">
        <v>3788</v>
      </c>
      <c r="X2473" s="37" t="s">
        <v>35</v>
      </c>
      <c r="Y2473" s="146">
        <v>13291</v>
      </c>
      <c r="Z2473" s="33">
        <v>17012</v>
      </c>
      <c r="AA2473" s="34">
        <f t="shared" si="534"/>
        <v>0.28000000000000003</v>
      </c>
      <c r="AB2473" s="33" t="str">
        <f t="shared" si="538"/>
        <v>По запросу</v>
      </c>
      <c r="AC2473" s="34">
        <f t="shared" si="535"/>
        <v>0.27996395395271839</v>
      </c>
      <c r="AD2473" s="145">
        <f t="shared" si="526"/>
        <v>14176.666999999999</v>
      </c>
      <c r="AE2473" s="105">
        <v>11075.833000000001</v>
      </c>
      <c r="AF2473" s="34" t="s">
        <v>36</v>
      </c>
      <c r="AG2473" s="34" t="s">
        <v>36</v>
      </c>
      <c r="AH2473" s="34" t="s">
        <v>36</v>
      </c>
      <c r="AI2473" s="29">
        <v>4.4000000000000004</v>
      </c>
      <c r="AJ2473" s="29">
        <v>0.04</v>
      </c>
      <c r="AK2473" s="29">
        <v>0</v>
      </c>
      <c r="AL2473" s="29">
        <v>0</v>
      </c>
      <c r="AM2473" s="29" t="s">
        <v>28</v>
      </c>
      <c r="AN2473" s="158" t="s">
        <v>28</v>
      </c>
      <c r="AO2473" s="29" t="s">
        <v>28</v>
      </c>
      <c r="AP2473" s="29">
        <v>1</v>
      </c>
      <c r="AQ2473" s="29">
        <v>2400</v>
      </c>
      <c r="AR2473" s="29">
        <v>1400</v>
      </c>
      <c r="AS2473" s="29">
        <v>2400</v>
      </c>
      <c r="AT2473" s="29">
        <v>4.4000000000000004</v>
      </c>
      <c r="AU2473" s="144">
        <v>8.0640000000000001</v>
      </c>
      <c r="AV2473" s="36" t="s">
        <v>28</v>
      </c>
      <c r="AW2473" s="102">
        <v>43894</v>
      </c>
      <c r="AX2473" s="129" t="s">
        <v>33</v>
      </c>
      <c r="AY2473" s="106" t="e">
        <v>#N/A</v>
      </c>
      <c r="BD2473" t="s">
        <v>4573</v>
      </c>
      <c r="BE2473" t="s">
        <v>4338</v>
      </c>
      <c r="BF2473" t="s">
        <v>4740</v>
      </c>
      <c r="BH2473" t="str">
        <f t="shared" si="536"/>
        <v/>
      </c>
      <c r="BJ2473" t="e">
        <f t="shared" si="537"/>
        <v>#VALUE!</v>
      </c>
      <c r="BK2473" s="130" t="s">
        <v>5289</v>
      </c>
      <c r="BL2473" s="130" t="e">
        <v>#VALUE!</v>
      </c>
      <c r="BM2473" s="131" t="s">
        <v>33</v>
      </c>
      <c r="BN2473" s="131" t="e">
        <v>#VALUE!</v>
      </c>
      <c r="BO2473" t="s">
        <v>5289</v>
      </c>
      <c r="BP2473">
        <v>0</v>
      </c>
    </row>
    <row r="2474" spans="1:68" ht="25.2" x14ac:dyDescent="0.3">
      <c r="A2474" s="59"/>
      <c r="B2474" s="47">
        <v>2109</v>
      </c>
      <c r="C2474" s="45">
        <v>1095740</v>
      </c>
      <c r="D2474" s="29">
        <v>1048696</v>
      </c>
      <c r="E2474" s="166" t="s">
        <v>1694</v>
      </c>
      <c r="F2474" s="31" t="s">
        <v>1694</v>
      </c>
      <c r="G2474" s="37" t="s">
        <v>31</v>
      </c>
      <c r="H2474" s="70" t="s">
        <v>59</v>
      </c>
      <c r="I2474" s="148" t="s">
        <v>32</v>
      </c>
      <c r="J2474" s="147" t="s">
        <v>33</v>
      </c>
      <c r="K2474" s="148">
        <v>0</v>
      </c>
      <c r="L2474" s="148" t="s">
        <v>32</v>
      </c>
      <c r="M2474" s="147" t="s">
        <v>33</v>
      </c>
      <c r="N2474" s="29">
        <f t="shared" si="527"/>
        <v>1048696</v>
      </c>
      <c r="O2474" s="29" t="str">
        <f t="shared" si="528"/>
        <v/>
      </c>
      <c r="P2474" s="29" t="str">
        <f t="shared" si="529"/>
        <v/>
      </c>
      <c r="Q2474" s="29">
        <f t="shared" si="530"/>
        <v>1136788</v>
      </c>
      <c r="R2474" s="29" t="str">
        <f t="shared" si="531"/>
        <v/>
      </c>
      <c r="S2474" s="29" t="str">
        <f t="shared" si="532"/>
        <v/>
      </c>
      <c r="T2474" s="29">
        <f t="shared" si="533"/>
        <v>1136788</v>
      </c>
      <c r="U2474" s="29">
        <v>1136788</v>
      </c>
      <c r="V2474" s="29"/>
      <c r="W2474" s="38" t="s">
        <v>3788</v>
      </c>
      <c r="X2474" s="37" t="s">
        <v>35</v>
      </c>
      <c r="Y2474" s="146">
        <v>14809</v>
      </c>
      <c r="Z2474" s="33">
        <v>18956</v>
      </c>
      <c r="AA2474" s="34">
        <f t="shared" si="534"/>
        <v>0.28000000000000003</v>
      </c>
      <c r="AB2474" s="33" t="str">
        <f t="shared" si="538"/>
        <v>По запросу</v>
      </c>
      <c r="AC2474" s="34">
        <f t="shared" si="535"/>
        <v>0.2800324743070422</v>
      </c>
      <c r="AD2474" s="145">
        <f t="shared" si="526"/>
        <v>15796.666999999999</v>
      </c>
      <c r="AE2474" s="105">
        <v>12340.833000000001</v>
      </c>
      <c r="AF2474" s="34" t="s">
        <v>36</v>
      </c>
      <c r="AG2474" s="34" t="s">
        <v>36</v>
      </c>
      <c r="AH2474" s="34" t="s">
        <v>36</v>
      </c>
      <c r="AI2474" s="29">
        <v>5.3</v>
      </c>
      <c r="AJ2474" s="29">
        <v>0.04</v>
      </c>
      <c r="AK2474" s="29">
        <v>0</v>
      </c>
      <c r="AL2474" s="29">
        <v>0</v>
      </c>
      <c r="AM2474" s="29" t="s">
        <v>28</v>
      </c>
      <c r="AN2474" s="158" t="s">
        <v>28</v>
      </c>
      <c r="AO2474" s="29" t="s">
        <v>28</v>
      </c>
      <c r="AP2474" s="29">
        <v>1</v>
      </c>
      <c r="AQ2474" s="29">
        <v>2400</v>
      </c>
      <c r="AR2474" s="29">
        <v>1500</v>
      </c>
      <c r="AS2474" s="29">
        <v>2400</v>
      </c>
      <c r="AT2474" s="29">
        <v>5.0999999999999996</v>
      </c>
      <c r="AU2474" s="144">
        <v>8.64</v>
      </c>
      <c r="AV2474" s="36" t="s">
        <v>28</v>
      </c>
      <c r="AW2474" s="102">
        <v>43894</v>
      </c>
      <c r="AX2474" s="129" t="s">
        <v>33</v>
      </c>
      <c r="AY2474" s="106">
        <v>534</v>
      </c>
      <c r="BD2474" t="s">
        <v>4573</v>
      </c>
      <c r="BE2474" t="s">
        <v>4337</v>
      </c>
      <c r="BF2474" t="s">
        <v>4740</v>
      </c>
      <c r="BH2474" t="str">
        <f t="shared" si="536"/>
        <v/>
      </c>
      <c r="BJ2474" t="e">
        <f t="shared" si="537"/>
        <v>#VALUE!</v>
      </c>
      <c r="BK2474" s="130" t="s">
        <v>5289</v>
      </c>
      <c r="BL2474" s="130" t="e">
        <v>#VALUE!</v>
      </c>
      <c r="BM2474" s="131" t="s">
        <v>33</v>
      </c>
      <c r="BN2474" s="131" t="e">
        <v>#VALUE!</v>
      </c>
      <c r="BO2474" t="s">
        <v>5289</v>
      </c>
      <c r="BP2474">
        <v>291</v>
      </c>
    </row>
    <row r="2475" spans="1:68" ht="25.2" x14ac:dyDescent="0.3">
      <c r="A2475" s="59"/>
      <c r="B2475" s="47">
        <v>2110</v>
      </c>
      <c r="C2475" s="45">
        <v>1095741</v>
      </c>
      <c r="D2475" s="29">
        <v>1035944</v>
      </c>
      <c r="E2475" s="166" t="s">
        <v>1695</v>
      </c>
      <c r="F2475" s="31" t="s">
        <v>1695</v>
      </c>
      <c r="G2475" s="37" t="s">
        <v>92</v>
      </c>
      <c r="H2475" s="70" t="s">
        <v>59</v>
      </c>
      <c r="I2475" s="148" t="s">
        <v>32</v>
      </c>
      <c r="J2475" s="147" t="s">
        <v>33</v>
      </c>
      <c r="K2475" s="148">
        <v>0</v>
      </c>
      <c r="L2475" s="148" t="s">
        <v>32</v>
      </c>
      <c r="M2475" s="147" t="s">
        <v>33</v>
      </c>
      <c r="N2475" s="29">
        <f t="shared" si="527"/>
        <v>1035944</v>
      </c>
      <c r="O2475" s="29" t="str">
        <f t="shared" si="528"/>
        <v/>
      </c>
      <c r="P2475" s="29" t="str">
        <f t="shared" si="529"/>
        <v/>
      </c>
      <c r="Q2475" s="29">
        <f t="shared" si="530"/>
        <v>1136789</v>
      </c>
      <c r="R2475" s="29" t="str">
        <f t="shared" si="531"/>
        <v/>
      </c>
      <c r="S2475" s="29" t="str">
        <f t="shared" si="532"/>
        <v/>
      </c>
      <c r="T2475" s="29">
        <f t="shared" si="533"/>
        <v>1136789</v>
      </c>
      <c r="U2475" s="29">
        <v>1136789</v>
      </c>
      <c r="V2475" s="29"/>
      <c r="W2475" s="30" t="s">
        <v>1615</v>
      </c>
      <c r="X2475" s="37" t="s">
        <v>35</v>
      </c>
      <c r="Y2475" s="146">
        <v>7380</v>
      </c>
      <c r="Z2475" s="33">
        <v>9446</v>
      </c>
      <c r="AA2475" s="34">
        <f t="shared" si="534"/>
        <v>0.28000000000000003</v>
      </c>
      <c r="AB2475" s="33">
        <f t="shared" si="538"/>
        <v>9446</v>
      </c>
      <c r="AC2475" s="34">
        <f t="shared" si="535"/>
        <v>0.27994585365853664</v>
      </c>
      <c r="AD2475" s="145">
        <f t="shared" si="526"/>
        <v>7871.6670000000004</v>
      </c>
      <c r="AE2475" s="105">
        <v>6150</v>
      </c>
      <c r="AF2475" s="34" t="s">
        <v>36</v>
      </c>
      <c r="AG2475" s="34" t="s">
        <v>36</v>
      </c>
      <c r="AH2475" s="34" t="s">
        <v>36</v>
      </c>
      <c r="AI2475" s="29">
        <v>1.47</v>
      </c>
      <c r="AJ2475" s="29">
        <v>1.9599999999999999E-2</v>
      </c>
      <c r="AK2475" s="29">
        <v>0</v>
      </c>
      <c r="AL2475" s="29">
        <v>0</v>
      </c>
      <c r="AM2475" s="29" t="s">
        <v>28</v>
      </c>
      <c r="AN2475" s="158" t="s">
        <v>28</v>
      </c>
      <c r="AO2475" s="29" t="s">
        <v>28</v>
      </c>
      <c r="AP2475" s="29">
        <v>1</v>
      </c>
      <c r="AQ2475" s="29">
        <v>2000</v>
      </c>
      <c r="AR2475" s="29">
        <v>1300</v>
      </c>
      <c r="AS2475" s="29">
        <v>2000</v>
      </c>
      <c r="AT2475" s="29">
        <v>1.47</v>
      </c>
      <c r="AU2475" s="144">
        <v>5.2</v>
      </c>
      <c r="AV2475" s="36" t="s">
        <v>28</v>
      </c>
      <c r="AW2475" s="102">
        <v>43894</v>
      </c>
      <c r="AX2475" s="129" t="s">
        <v>33</v>
      </c>
      <c r="AY2475" s="106" t="e">
        <v>#N/A</v>
      </c>
      <c r="BD2475" t="s">
        <v>4573</v>
      </c>
      <c r="BE2475" t="s">
        <v>4337</v>
      </c>
      <c r="BF2475" t="s">
        <v>4740</v>
      </c>
      <c r="BH2475" t="str">
        <f t="shared" si="536"/>
        <v/>
      </c>
      <c r="BJ2475" t="str">
        <f t="shared" si="537"/>
        <v>OK</v>
      </c>
      <c r="BK2475" s="130">
        <v>9446</v>
      </c>
      <c r="BL2475" s="130" t="s">
        <v>37</v>
      </c>
      <c r="BM2475" s="131" t="s">
        <v>33</v>
      </c>
      <c r="BN2475" s="131" t="e">
        <v>#VALUE!</v>
      </c>
      <c r="BO2475">
        <v>9446</v>
      </c>
      <c r="BP2475">
        <v>0</v>
      </c>
    </row>
    <row r="2476" spans="1:68" ht="25.2" x14ac:dyDescent="0.3">
      <c r="A2476" s="59"/>
      <c r="B2476" s="47">
        <v>2111</v>
      </c>
      <c r="C2476" s="45">
        <v>1095742</v>
      </c>
      <c r="D2476" s="29">
        <v>1035945</v>
      </c>
      <c r="E2476" s="166" t="s">
        <v>1696</v>
      </c>
      <c r="F2476" s="31" t="s">
        <v>1696</v>
      </c>
      <c r="G2476" s="37" t="s">
        <v>31</v>
      </c>
      <c r="H2476" s="70" t="s">
        <v>59</v>
      </c>
      <c r="I2476" s="148" t="s">
        <v>32</v>
      </c>
      <c r="J2476" s="147" t="s">
        <v>33</v>
      </c>
      <c r="K2476" s="148">
        <v>0</v>
      </c>
      <c r="L2476" s="148" t="s">
        <v>32</v>
      </c>
      <c r="M2476" s="147" t="s">
        <v>33</v>
      </c>
      <c r="N2476" s="29">
        <f t="shared" si="527"/>
        <v>1035945</v>
      </c>
      <c r="O2476" s="29" t="str">
        <f t="shared" si="528"/>
        <v/>
      </c>
      <c r="P2476" s="29" t="str">
        <f t="shared" si="529"/>
        <v/>
      </c>
      <c r="Q2476" s="29">
        <f t="shared" si="530"/>
        <v>1136790</v>
      </c>
      <c r="R2476" s="29" t="str">
        <f t="shared" si="531"/>
        <v/>
      </c>
      <c r="S2476" s="29" t="str">
        <f t="shared" si="532"/>
        <v/>
      </c>
      <c r="T2476" s="29">
        <f t="shared" si="533"/>
        <v>1136790</v>
      </c>
      <c r="U2476" s="29">
        <v>1136790</v>
      </c>
      <c r="V2476" s="29"/>
      <c r="W2476" s="30" t="s">
        <v>1615</v>
      </c>
      <c r="X2476" s="37" t="s">
        <v>35</v>
      </c>
      <c r="Y2476" s="146">
        <v>8302</v>
      </c>
      <c r="Z2476" s="33">
        <v>10626</v>
      </c>
      <c r="AA2476" s="34">
        <f t="shared" si="534"/>
        <v>0.28000000000000003</v>
      </c>
      <c r="AB2476" s="33">
        <f t="shared" si="538"/>
        <v>10626</v>
      </c>
      <c r="AC2476" s="34">
        <f t="shared" si="535"/>
        <v>0.27993260804300696</v>
      </c>
      <c r="AD2476" s="145">
        <f t="shared" si="526"/>
        <v>8855</v>
      </c>
      <c r="AE2476" s="105">
        <v>6918.3329999999996</v>
      </c>
      <c r="AF2476" s="34" t="s">
        <v>36</v>
      </c>
      <c r="AG2476" s="34" t="s">
        <v>36</v>
      </c>
      <c r="AH2476" s="34" t="s">
        <v>36</v>
      </c>
      <c r="AI2476" s="29">
        <v>2.37</v>
      </c>
      <c r="AJ2476" s="29">
        <v>3.0624999999999999E-2</v>
      </c>
      <c r="AK2476" s="29">
        <v>0</v>
      </c>
      <c r="AL2476" s="29">
        <v>0</v>
      </c>
      <c r="AM2476" s="29" t="s">
        <v>28</v>
      </c>
      <c r="AN2476" s="158" t="s">
        <v>28</v>
      </c>
      <c r="AO2476" s="29" t="s">
        <v>28</v>
      </c>
      <c r="AP2476" s="29">
        <v>1</v>
      </c>
      <c r="AQ2476" s="29">
        <v>2000</v>
      </c>
      <c r="AR2476" s="29">
        <v>1850</v>
      </c>
      <c r="AS2476" s="29">
        <v>2000</v>
      </c>
      <c r="AT2476" s="29">
        <v>2.37</v>
      </c>
      <c r="AU2476" s="144">
        <v>7.4</v>
      </c>
      <c r="AV2476" s="36" t="s">
        <v>28</v>
      </c>
      <c r="AW2476" s="102">
        <v>43894</v>
      </c>
      <c r="AX2476" s="129" t="s">
        <v>33</v>
      </c>
      <c r="AY2476" s="106" t="e">
        <v>#N/A</v>
      </c>
      <c r="BD2476" t="s">
        <v>4573</v>
      </c>
      <c r="BE2476" t="s">
        <v>4337</v>
      </c>
      <c r="BF2476" t="s">
        <v>4740</v>
      </c>
      <c r="BH2476" t="str">
        <f t="shared" si="536"/>
        <v/>
      </c>
      <c r="BJ2476" t="str">
        <f t="shared" si="537"/>
        <v>OK</v>
      </c>
      <c r="BK2476" s="130">
        <v>10626</v>
      </c>
      <c r="BL2476" s="130" t="s">
        <v>37</v>
      </c>
      <c r="BM2476" s="131" t="s">
        <v>33</v>
      </c>
      <c r="BN2476" s="131" t="e">
        <v>#VALUE!</v>
      </c>
      <c r="BO2476">
        <v>10626</v>
      </c>
      <c r="BP2476">
        <v>0</v>
      </c>
    </row>
    <row r="2477" spans="1:68" ht="25.2" x14ac:dyDescent="0.3">
      <c r="A2477" s="59"/>
      <c r="B2477" s="47">
        <v>2112</v>
      </c>
      <c r="C2477" s="45">
        <v>1095743</v>
      </c>
      <c r="D2477" s="29">
        <v>1035946</v>
      </c>
      <c r="E2477" s="166" t="s">
        <v>1697</v>
      </c>
      <c r="F2477" s="31" t="s">
        <v>1697</v>
      </c>
      <c r="G2477" s="37" t="s">
        <v>92</v>
      </c>
      <c r="H2477" s="70" t="s">
        <v>59</v>
      </c>
      <c r="I2477" s="148" t="s">
        <v>32</v>
      </c>
      <c r="J2477" s="147" t="s">
        <v>33</v>
      </c>
      <c r="K2477" s="148">
        <v>0</v>
      </c>
      <c r="L2477" s="148" t="s">
        <v>32</v>
      </c>
      <c r="M2477" s="147" t="s">
        <v>33</v>
      </c>
      <c r="N2477" s="29">
        <f t="shared" si="527"/>
        <v>1035946</v>
      </c>
      <c r="O2477" s="29" t="str">
        <f t="shared" si="528"/>
        <v/>
      </c>
      <c r="P2477" s="29" t="str">
        <f t="shared" si="529"/>
        <v/>
      </c>
      <c r="Q2477" s="29">
        <f t="shared" si="530"/>
        <v>1136791</v>
      </c>
      <c r="R2477" s="29" t="str">
        <f t="shared" si="531"/>
        <v/>
      </c>
      <c r="S2477" s="29" t="str">
        <f t="shared" si="532"/>
        <v/>
      </c>
      <c r="T2477" s="29">
        <f t="shared" si="533"/>
        <v>1136791</v>
      </c>
      <c r="U2477" s="29">
        <v>1136791</v>
      </c>
      <c r="V2477" s="29"/>
      <c r="W2477" s="38" t="s">
        <v>3788</v>
      </c>
      <c r="X2477" s="37" t="s">
        <v>35</v>
      </c>
      <c r="Y2477" s="146">
        <v>9985</v>
      </c>
      <c r="Z2477" s="33">
        <v>12781</v>
      </c>
      <c r="AA2477" s="34">
        <f t="shared" si="534"/>
        <v>0.28000000000000003</v>
      </c>
      <c r="AB2477" s="33" t="str">
        <f t="shared" si="538"/>
        <v>По запросу</v>
      </c>
      <c r="AC2477" s="34">
        <f t="shared" si="535"/>
        <v>0.2800200412626957</v>
      </c>
      <c r="AD2477" s="145">
        <f t="shared" si="526"/>
        <v>10650.833000000001</v>
      </c>
      <c r="AE2477" s="105">
        <v>8320.8330000000005</v>
      </c>
      <c r="AF2477" s="34" t="s">
        <v>36</v>
      </c>
      <c r="AG2477" s="34" t="s">
        <v>36</v>
      </c>
      <c r="AH2477" s="34" t="s">
        <v>36</v>
      </c>
      <c r="AI2477" s="29">
        <v>2.57</v>
      </c>
      <c r="AJ2477" s="29">
        <v>3.0624999999999999E-2</v>
      </c>
      <c r="AK2477" s="29">
        <v>0</v>
      </c>
      <c r="AL2477" s="29">
        <v>0</v>
      </c>
      <c r="AM2477" s="29" t="s">
        <v>28</v>
      </c>
      <c r="AN2477" s="158" t="s">
        <v>28</v>
      </c>
      <c r="AO2477" s="29" t="s">
        <v>28</v>
      </c>
      <c r="AP2477" s="29">
        <v>1</v>
      </c>
      <c r="AQ2477" s="29">
        <v>2000</v>
      </c>
      <c r="AR2477" s="29">
        <v>1850</v>
      </c>
      <c r="AS2477" s="29">
        <v>2000</v>
      </c>
      <c r="AT2477" s="29">
        <v>2.57</v>
      </c>
      <c r="AU2477" s="144">
        <v>7.4</v>
      </c>
      <c r="AV2477" s="36" t="s">
        <v>28</v>
      </c>
      <c r="AW2477" s="102">
        <v>43894</v>
      </c>
      <c r="AX2477" s="129" t="s">
        <v>33</v>
      </c>
      <c r="AY2477" s="106" t="e">
        <v>#N/A</v>
      </c>
      <c r="BD2477" t="s">
        <v>4573</v>
      </c>
      <c r="BE2477" t="s">
        <v>4337</v>
      </c>
      <c r="BF2477" t="s">
        <v>4740</v>
      </c>
      <c r="BH2477" t="str">
        <f t="shared" si="536"/>
        <v/>
      </c>
      <c r="BJ2477" t="e">
        <f t="shared" si="537"/>
        <v>#VALUE!</v>
      </c>
      <c r="BK2477" s="130" t="s">
        <v>5289</v>
      </c>
      <c r="BL2477" s="130" t="e">
        <v>#VALUE!</v>
      </c>
      <c r="BM2477" s="131" t="s">
        <v>33</v>
      </c>
      <c r="BN2477" s="131" t="e">
        <v>#VALUE!</v>
      </c>
      <c r="BO2477" t="s">
        <v>5289</v>
      </c>
      <c r="BP2477">
        <v>0</v>
      </c>
    </row>
    <row r="2478" spans="1:68" ht="25.2" x14ac:dyDescent="0.3">
      <c r="A2478" s="59"/>
      <c r="B2478" s="47">
        <v>2113</v>
      </c>
      <c r="C2478" s="45">
        <v>1095744</v>
      </c>
      <c r="D2478" s="29">
        <v>1035947</v>
      </c>
      <c r="E2478" s="166" t="s">
        <v>1698</v>
      </c>
      <c r="F2478" s="31" t="s">
        <v>1698</v>
      </c>
      <c r="G2478" s="37" t="s">
        <v>31</v>
      </c>
      <c r="H2478" s="70" t="s">
        <v>59</v>
      </c>
      <c r="I2478" s="148" t="s">
        <v>32</v>
      </c>
      <c r="J2478" s="147" t="s">
        <v>33</v>
      </c>
      <c r="K2478" s="148">
        <v>0</v>
      </c>
      <c r="L2478" s="148" t="s">
        <v>32</v>
      </c>
      <c r="M2478" s="147" t="s">
        <v>33</v>
      </c>
      <c r="N2478" s="29">
        <f t="shared" si="527"/>
        <v>1035947</v>
      </c>
      <c r="O2478" s="29" t="str">
        <f t="shared" si="528"/>
        <v/>
      </c>
      <c r="P2478" s="29" t="str">
        <f t="shared" si="529"/>
        <v/>
      </c>
      <c r="Q2478" s="29">
        <f t="shared" si="530"/>
        <v>1136792</v>
      </c>
      <c r="R2478" s="29" t="str">
        <f t="shared" si="531"/>
        <v/>
      </c>
      <c r="S2478" s="29" t="str">
        <f t="shared" si="532"/>
        <v/>
      </c>
      <c r="T2478" s="29">
        <f t="shared" si="533"/>
        <v>1136792</v>
      </c>
      <c r="U2478" s="29">
        <v>1136792</v>
      </c>
      <c r="V2478" s="29"/>
      <c r="W2478" s="38" t="s">
        <v>3788</v>
      </c>
      <c r="X2478" s="37" t="s">
        <v>35</v>
      </c>
      <c r="Y2478" s="146">
        <v>11263</v>
      </c>
      <c r="Z2478" s="33">
        <v>14416</v>
      </c>
      <c r="AA2478" s="34">
        <f t="shared" si="534"/>
        <v>0.28000000000000003</v>
      </c>
      <c r="AB2478" s="33" t="str">
        <f t="shared" si="538"/>
        <v>По запросу</v>
      </c>
      <c r="AC2478" s="34">
        <f t="shared" si="535"/>
        <v>0.27994318671555307</v>
      </c>
      <c r="AD2478" s="145">
        <f t="shared" si="526"/>
        <v>12013.333000000001</v>
      </c>
      <c r="AE2478" s="105">
        <v>9385.8330000000005</v>
      </c>
      <c r="AF2478" s="34" t="s">
        <v>36</v>
      </c>
      <c r="AG2478" s="34" t="s">
        <v>36</v>
      </c>
      <c r="AH2478" s="34" t="s">
        <v>36</v>
      </c>
      <c r="AI2478" s="29">
        <v>2.97</v>
      </c>
      <c r="AJ2478" s="29">
        <v>3.0624999999999999E-2</v>
      </c>
      <c r="AK2478" s="29">
        <v>0</v>
      </c>
      <c r="AL2478" s="29">
        <v>0</v>
      </c>
      <c r="AM2478" s="29" t="s">
        <v>28</v>
      </c>
      <c r="AN2478" s="158" t="s">
        <v>28</v>
      </c>
      <c r="AO2478" s="29" t="s">
        <v>28</v>
      </c>
      <c r="AP2478" s="29">
        <v>1</v>
      </c>
      <c r="AQ2478" s="29">
        <v>2000</v>
      </c>
      <c r="AR2478" s="29">
        <v>1850</v>
      </c>
      <c r="AS2478" s="29">
        <v>2000</v>
      </c>
      <c r="AT2478" s="29">
        <v>2.97</v>
      </c>
      <c r="AU2478" s="144">
        <v>7.4</v>
      </c>
      <c r="AV2478" s="36" t="s">
        <v>28</v>
      </c>
      <c r="AW2478" s="102">
        <v>43894</v>
      </c>
      <c r="AX2478" s="129" t="s">
        <v>33</v>
      </c>
      <c r="AY2478" s="106">
        <v>18</v>
      </c>
      <c r="BD2478" t="s">
        <v>4573</v>
      </c>
      <c r="BE2478" t="s">
        <v>4337</v>
      </c>
      <c r="BF2478" t="s">
        <v>4740</v>
      </c>
      <c r="BH2478" t="str">
        <f t="shared" si="536"/>
        <v/>
      </c>
      <c r="BJ2478" t="e">
        <f t="shared" si="537"/>
        <v>#VALUE!</v>
      </c>
      <c r="BK2478" s="130" t="s">
        <v>5289</v>
      </c>
      <c r="BL2478" s="130" t="e">
        <v>#VALUE!</v>
      </c>
      <c r="BM2478" s="131" t="s">
        <v>33</v>
      </c>
      <c r="BN2478" s="131" t="e">
        <v>#VALUE!</v>
      </c>
      <c r="BO2478" t="s">
        <v>5289</v>
      </c>
      <c r="BP2478">
        <v>0</v>
      </c>
    </row>
    <row r="2479" spans="1:68" ht="25.2" x14ac:dyDescent="0.3">
      <c r="A2479" s="59"/>
      <c r="B2479" s="47">
        <v>2114</v>
      </c>
      <c r="C2479" s="45">
        <v>1095745</v>
      </c>
      <c r="D2479" s="29">
        <v>1035923</v>
      </c>
      <c r="E2479" s="166" t="s">
        <v>1699</v>
      </c>
      <c r="F2479" s="31" t="s">
        <v>1699</v>
      </c>
      <c r="G2479" s="37" t="s">
        <v>31</v>
      </c>
      <c r="H2479" s="70" t="s">
        <v>59</v>
      </c>
      <c r="I2479" s="148" t="s">
        <v>32</v>
      </c>
      <c r="J2479" s="147" t="s">
        <v>33</v>
      </c>
      <c r="K2479" s="148">
        <v>0</v>
      </c>
      <c r="L2479" s="148" t="s">
        <v>32</v>
      </c>
      <c r="M2479" s="147" t="s">
        <v>33</v>
      </c>
      <c r="N2479" s="29">
        <f t="shared" si="527"/>
        <v>1035923</v>
      </c>
      <c r="O2479" s="29" t="str">
        <f t="shared" si="528"/>
        <v/>
      </c>
      <c r="P2479" s="29" t="str">
        <f t="shared" si="529"/>
        <v/>
      </c>
      <c r="Q2479" s="29">
        <f t="shared" si="530"/>
        <v>1136793</v>
      </c>
      <c r="R2479" s="29" t="str">
        <f t="shared" si="531"/>
        <v/>
      </c>
      <c r="S2479" s="29" t="str">
        <f t="shared" si="532"/>
        <v/>
      </c>
      <c r="T2479" s="29">
        <f t="shared" si="533"/>
        <v>1136793</v>
      </c>
      <c r="U2479" s="29">
        <v>1136793</v>
      </c>
      <c r="V2479" s="29"/>
      <c r="W2479" s="38" t="s">
        <v>3788</v>
      </c>
      <c r="X2479" s="37" t="s">
        <v>35</v>
      </c>
      <c r="Y2479" s="146">
        <v>12260</v>
      </c>
      <c r="Z2479" s="33">
        <v>15693</v>
      </c>
      <c r="AA2479" s="34">
        <f t="shared" si="534"/>
        <v>0.28000000000000003</v>
      </c>
      <c r="AB2479" s="33" t="str">
        <f t="shared" si="538"/>
        <v>По запросу</v>
      </c>
      <c r="AC2479" s="34">
        <f t="shared" si="535"/>
        <v>0.28001627145134522</v>
      </c>
      <c r="AD2479" s="145">
        <f t="shared" si="526"/>
        <v>13077.5</v>
      </c>
      <c r="AE2479" s="105">
        <v>10216.666999999999</v>
      </c>
      <c r="AF2479" s="34" t="s">
        <v>36</v>
      </c>
      <c r="AG2479" s="34" t="s">
        <v>36</v>
      </c>
      <c r="AH2479" s="34" t="s">
        <v>36</v>
      </c>
      <c r="AI2479" s="29">
        <v>3.2</v>
      </c>
      <c r="AJ2479" s="29">
        <v>3.0624999999999999E-2</v>
      </c>
      <c r="AK2479" s="29">
        <v>0</v>
      </c>
      <c r="AL2479" s="29">
        <v>0</v>
      </c>
      <c r="AM2479" s="29" t="s">
        <v>28</v>
      </c>
      <c r="AN2479" s="158" t="s">
        <v>28</v>
      </c>
      <c r="AO2479" s="29" t="s">
        <v>28</v>
      </c>
      <c r="AP2479" s="29">
        <v>1</v>
      </c>
      <c r="AQ2479" s="29">
        <v>2000</v>
      </c>
      <c r="AR2479" s="29">
        <v>1850</v>
      </c>
      <c r="AS2479" s="29">
        <v>2000</v>
      </c>
      <c r="AT2479" s="29">
        <v>3.2</v>
      </c>
      <c r="AU2479" s="144">
        <v>7.4</v>
      </c>
      <c r="AV2479" s="36" t="s">
        <v>28</v>
      </c>
      <c r="AW2479" s="102">
        <v>43894</v>
      </c>
      <c r="AX2479" s="129" t="s">
        <v>33</v>
      </c>
      <c r="AY2479" s="106">
        <v>40</v>
      </c>
      <c r="BD2479" t="s">
        <v>4573</v>
      </c>
      <c r="BE2479" t="s">
        <v>4337</v>
      </c>
      <c r="BF2479" t="s">
        <v>4740</v>
      </c>
      <c r="BH2479" t="str">
        <f t="shared" si="536"/>
        <v/>
      </c>
      <c r="BJ2479" t="e">
        <f t="shared" si="537"/>
        <v>#VALUE!</v>
      </c>
      <c r="BK2479" s="130" t="s">
        <v>5289</v>
      </c>
      <c r="BL2479" s="130" t="e">
        <v>#VALUE!</v>
      </c>
      <c r="BM2479" s="131" t="s">
        <v>33</v>
      </c>
      <c r="BN2479" s="131" t="e">
        <v>#VALUE!</v>
      </c>
      <c r="BO2479" t="s">
        <v>5289</v>
      </c>
      <c r="BP2479">
        <v>0</v>
      </c>
    </row>
    <row r="2480" spans="1:68" ht="25.2" x14ac:dyDescent="0.3">
      <c r="A2480" s="59"/>
      <c r="B2480" s="47">
        <v>2115</v>
      </c>
      <c r="C2480" s="45">
        <v>1095746</v>
      </c>
      <c r="D2480" s="29">
        <v>1035949</v>
      </c>
      <c r="E2480" s="166" t="s">
        <v>1700</v>
      </c>
      <c r="F2480" s="31" t="s">
        <v>1700</v>
      </c>
      <c r="G2480" s="37" t="s">
        <v>31</v>
      </c>
      <c r="H2480" s="70" t="s">
        <v>59</v>
      </c>
      <c r="I2480" s="148" t="s">
        <v>32</v>
      </c>
      <c r="J2480" s="147" t="s">
        <v>33</v>
      </c>
      <c r="K2480" s="148">
        <v>0</v>
      </c>
      <c r="L2480" s="148" t="s">
        <v>32</v>
      </c>
      <c r="M2480" s="147" t="s">
        <v>33</v>
      </c>
      <c r="N2480" s="29">
        <f t="shared" si="527"/>
        <v>1035949</v>
      </c>
      <c r="O2480" s="29" t="str">
        <f t="shared" si="528"/>
        <v/>
      </c>
      <c r="P2480" s="29" t="str">
        <f t="shared" si="529"/>
        <v/>
      </c>
      <c r="Q2480" s="29">
        <f t="shared" si="530"/>
        <v>1136794</v>
      </c>
      <c r="R2480" s="29" t="str">
        <f t="shared" si="531"/>
        <v/>
      </c>
      <c r="S2480" s="29" t="str">
        <f t="shared" si="532"/>
        <v/>
      </c>
      <c r="T2480" s="29">
        <f t="shared" si="533"/>
        <v>1136794</v>
      </c>
      <c r="U2480" s="29">
        <v>1136794</v>
      </c>
      <c r="V2480" s="29"/>
      <c r="W2480" s="38" t="s">
        <v>3788</v>
      </c>
      <c r="X2480" s="37" t="s">
        <v>35</v>
      </c>
      <c r="Y2480" s="146">
        <v>15147</v>
      </c>
      <c r="Z2480" s="33">
        <v>19389</v>
      </c>
      <c r="AA2480" s="34">
        <f t="shared" si="534"/>
        <v>0.28000000000000003</v>
      </c>
      <c r="AB2480" s="33" t="str">
        <f t="shared" si="538"/>
        <v>По запросу</v>
      </c>
      <c r="AC2480" s="34">
        <f t="shared" si="535"/>
        <v>0.28005545652604474</v>
      </c>
      <c r="AD2480" s="145">
        <f t="shared" si="526"/>
        <v>16157.5</v>
      </c>
      <c r="AE2480" s="105">
        <v>12622.5</v>
      </c>
      <c r="AF2480" s="34" t="s">
        <v>36</v>
      </c>
      <c r="AG2480" s="34" t="s">
        <v>36</v>
      </c>
      <c r="AH2480" s="34" t="s">
        <v>36</v>
      </c>
      <c r="AI2480" s="29">
        <v>4.5999999999999996</v>
      </c>
      <c r="AJ2480" s="29">
        <v>0.04</v>
      </c>
      <c r="AK2480" s="29">
        <v>0</v>
      </c>
      <c r="AL2480" s="29">
        <v>0</v>
      </c>
      <c r="AM2480" s="29" t="s">
        <v>28</v>
      </c>
      <c r="AN2480" s="158" t="s">
        <v>28</v>
      </c>
      <c r="AO2480" s="29" t="s">
        <v>28</v>
      </c>
      <c r="AP2480" s="29">
        <v>1</v>
      </c>
      <c r="AQ2480" s="29">
        <v>2400</v>
      </c>
      <c r="AR2480" s="29">
        <v>1400</v>
      </c>
      <c r="AS2480" s="29">
        <v>2400</v>
      </c>
      <c r="AT2480" s="29">
        <v>4.37</v>
      </c>
      <c r="AU2480" s="144">
        <v>8.0640000000000001</v>
      </c>
      <c r="AV2480" s="36" t="s">
        <v>28</v>
      </c>
      <c r="AW2480" s="102">
        <v>43894</v>
      </c>
      <c r="AX2480" s="129" t="s">
        <v>33</v>
      </c>
      <c r="AY2480" s="106" t="e">
        <v>#N/A</v>
      </c>
      <c r="BD2480" t="s">
        <v>4573</v>
      </c>
      <c r="BE2480" t="s">
        <v>4337</v>
      </c>
      <c r="BF2480" t="s">
        <v>4740</v>
      </c>
      <c r="BH2480" t="str">
        <f t="shared" si="536"/>
        <v/>
      </c>
      <c r="BJ2480" t="e">
        <f t="shared" si="537"/>
        <v>#VALUE!</v>
      </c>
      <c r="BK2480" s="130" t="s">
        <v>5289</v>
      </c>
      <c r="BL2480" s="130" t="e">
        <v>#VALUE!</v>
      </c>
      <c r="BM2480" s="131" t="s">
        <v>33</v>
      </c>
      <c r="BN2480" s="131" t="e">
        <v>#VALUE!</v>
      </c>
      <c r="BO2480" t="s">
        <v>5289</v>
      </c>
      <c r="BP2480">
        <v>0</v>
      </c>
    </row>
    <row r="2481" spans="1:68" ht="25.2" x14ac:dyDescent="0.3">
      <c r="A2481" s="59"/>
      <c r="B2481" s="47">
        <v>2116</v>
      </c>
      <c r="C2481" s="45">
        <v>1095747</v>
      </c>
      <c r="D2481" s="29">
        <v>1035950</v>
      </c>
      <c r="E2481" s="166" t="s">
        <v>1701</v>
      </c>
      <c r="F2481" s="31" t="s">
        <v>1701</v>
      </c>
      <c r="G2481" s="37" t="s">
        <v>31</v>
      </c>
      <c r="H2481" s="70" t="s">
        <v>59</v>
      </c>
      <c r="I2481" s="148" t="s">
        <v>32</v>
      </c>
      <c r="J2481" s="147" t="s">
        <v>33</v>
      </c>
      <c r="K2481" s="148">
        <v>0</v>
      </c>
      <c r="L2481" s="148" t="s">
        <v>32</v>
      </c>
      <c r="M2481" s="147" t="s">
        <v>33</v>
      </c>
      <c r="N2481" s="29">
        <f t="shared" si="527"/>
        <v>1035950</v>
      </c>
      <c r="O2481" s="29" t="str">
        <f t="shared" si="528"/>
        <v/>
      </c>
      <c r="P2481" s="29" t="str">
        <f t="shared" si="529"/>
        <v/>
      </c>
      <c r="Q2481" s="29">
        <f t="shared" si="530"/>
        <v>1136795</v>
      </c>
      <c r="R2481" s="29" t="str">
        <f t="shared" si="531"/>
        <v/>
      </c>
      <c r="S2481" s="29" t="str">
        <f t="shared" si="532"/>
        <v/>
      </c>
      <c r="T2481" s="29">
        <f t="shared" si="533"/>
        <v>1136795</v>
      </c>
      <c r="U2481" s="29">
        <v>1136795</v>
      </c>
      <c r="V2481" s="29"/>
      <c r="W2481" s="38" t="s">
        <v>3788</v>
      </c>
      <c r="X2481" s="37" t="s">
        <v>35</v>
      </c>
      <c r="Y2481" s="146">
        <v>16896</v>
      </c>
      <c r="Z2481" s="33">
        <v>21627</v>
      </c>
      <c r="AA2481" s="34">
        <f t="shared" si="534"/>
        <v>0.28000000000000003</v>
      </c>
      <c r="AB2481" s="33" t="str">
        <f t="shared" si="538"/>
        <v>По запросу</v>
      </c>
      <c r="AC2481" s="34">
        <f t="shared" si="535"/>
        <v>0.28000710227272729</v>
      </c>
      <c r="AD2481" s="145">
        <f t="shared" si="526"/>
        <v>18022.5</v>
      </c>
      <c r="AE2481" s="105">
        <v>14080</v>
      </c>
      <c r="AF2481" s="34" t="s">
        <v>36</v>
      </c>
      <c r="AG2481" s="34" t="s">
        <v>36</v>
      </c>
      <c r="AH2481" s="34" t="s">
        <v>36</v>
      </c>
      <c r="AI2481" s="29">
        <v>5.37</v>
      </c>
      <c r="AJ2481" s="29">
        <v>0.04</v>
      </c>
      <c r="AK2481" s="29">
        <v>0</v>
      </c>
      <c r="AL2481" s="29">
        <v>0</v>
      </c>
      <c r="AM2481" s="29" t="s">
        <v>28</v>
      </c>
      <c r="AN2481" s="158" t="s">
        <v>28</v>
      </c>
      <c r="AO2481" s="29" t="s">
        <v>28</v>
      </c>
      <c r="AP2481" s="29">
        <v>1</v>
      </c>
      <c r="AQ2481" s="29">
        <v>2400</v>
      </c>
      <c r="AR2481" s="29">
        <v>1400</v>
      </c>
      <c r="AS2481" s="29">
        <v>2400</v>
      </c>
      <c r="AT2481" s="29">
        <v>5.37</v>
      </c>
      <c r="AU2481" s="144">
        <v>8.0640000000000001</v>
      </c>
      <c r="AV2481" s="36" t="s">
        <v>28</v>
      </c>
      <c r="AW2481" s="102">
        <v>43894</v>
      </c>
      <c r="AX2481" s="129" t="s">
        <v>33</v>
      </c>
      <c r="AY2481" s="106" t="e">
        <v>#N/A</v>
      </c>
      <c r="BD2481" t="s">
        <v>4573</v>
      </c>
      <c r="BE2481" t="s">
        <v>4337</v>
      </c>
      <c r="BF2481" t="s">
        <v>4740</v>
      </c>
      <c r="BH2481" t="str">
        <f t="shared" si="536"/>
        <v/>
      </c>
      <c r="BJ2481" t="e">
        <f t="shared" si="537"/>
        <v>#VALUE!</v>
      </c>
      <c r="BK2481" s="130" t="s">
        <v>5289</v>
      </c>
      <c r="BL2481" s="130" t="e">
        <v>#VALUE!</v>
      </c>
      <c r="BM2481" s="131" t="s">
        <v>33</v>
      </c>
      <c r="BN2481" s="131" t="e">
        <v>#VALUE!</v>
      </c>
      <c r="BO2481" t="s">
        <v>5289</v>
      </c>
      <c r="BP2481">
        <v>0</v>
      </c>
    </row>
    <row r="2482" spans="1:68" ht="25.2" x14ac:dyDescent="0.3">
      <c r="A2482" s="1"/>
      <c r="B2482" s="47">
        <v>2133</v>
      </c>
      <c r="C2482" s="45">
        <v>1095750</v>
      </c>
      <c r="D2482" s="29">
        <v>1034214</v>
      </c>
      <c r="E2482" s="29"/>
      <c r="F2482" s="31" t="s">
        <v>1702</v>
      </c>
      <c r="G2482" s="37" t="s">
        <v>31</v>
      </c>
      <c r="H2482" s="157"/>
      <c r="I2482" s="148" t="s">
        <v>32</v>
      </c>
      <c r="J2482" s="147" t="s">
        <v>33</v>
      </c>
      <c r="K2482" s="148">
        <v>0</v>
      </c>
      <c r="L2482" s="148" t="s">
        <v>32</v>
      </c>
      <c r="M2482" s="147" t="s">
        <v>33</v>
      </c>
      <c r="N2482" s="29">
        <f t="shared" si="527"/>
        <v>1034214</v>
      </c>
      <c r="O2482" s="29" t="str">
        <f t="shared" si="528"/>
        <v/>
      </c>
      <c r="P2482" s="29" t="str">
        <f t="shared" si="529"/>
        <v/>
      </c>
      <c r="Q2482" s="29" t="str">
        <f t="shared" si="530"/>
        <v/>
      </c>
      <c r="R2482" s="29" t="str">
        <f t="shared" si="531"/>
        <v/>
      </c>
      <c r="S2482" s="29" t="str">
        <f t="shared" si="532"/>
        <v/>
      </c>
      <c r="T2482" s="29" t="str">
        <f t="shared" si="533"/>
        <v/>
      </c>
      <c r="U2482" s="29"/>
      <c r="V2482" s="29"/>
      <c r="W2482" s="30" t="s">
        <v>1615</v>
      </c>
      <c r="X2482" s="37" t="s">
        <v>35</v>
      </c>
      <c r="Y2482" s="146">
        <v>5188</v>
      </c>
      <c r="Z2482" s="33">
        <v>6641</v>
      </c>
      <c r="AA2482" s="34">
        <f t="shared" si="534"/>
        <v>0.28000000000000003</v>
      </c>
      <c r="AB2482" s="33">
        <f t="shared" si="538"/>
        <v>6641</v>
      </c>
      <c r="AC2482" s="34">
        <f t="shared" si="535"/>
        <v>0.28006956669773087</v>
      </c>
      <c r="AD2482" s="145">
        <f t="shared" si="526"/>
        <v>5534.1670000000004</v>
      </c>
      <c r="AE2482" s="105">
        <v>4323.3329999999996</v>
      </c>
      <c r="AF2482" s="34" t="s">
        <v>36</v>
      </c>
      <c r="AG2482" s="34" t="s">
        <v>36</v>
      </c>
      <c r="AH2482" s="34" t="s">
        <v>36</v>
      </c>
      <c r="AI2482" s="29">
        <v>0.7</v>
      </c>
      <c r="AJ2482" s="29">
        <v>4.6239999999999996E-3</v>
      </c>
      <c r="AK2482" s="29">
        <v>0</v>
      </c>
      <c r="AL2482" s="29">
        <v>0</v>
      </c>
      <c r="AM2482" s="29" t="s">
        <v>28</v>
      </c>
      <c r="AN2482" s="44" t="s">
        <v>27</v>
      </c>
      <c r="AO2482" s="29" t="s">
        <v>28</v>
      </c>
      <c r="AP2482" s="29">
        <v>1</v>
      </c>
      <c r="AQ2482" s="29">
        <v>1650</v>
      </c>
      <c r="AR2482" s="29">
        <v>1000</v>
      </c>
      <c r="AS2482" s="29">
        <v>1650</v>
      </c>
      <c r="AT2482" s="29">
        <v>0.7</v>
      </c>
      <c r="AU2482" s="144">
        <v>2.7225000000000001</v>
      </c>
      <c r="AV2482" s="36" t="s">
        <v>28</v>
      </c>
      <c r="AW2482" s="102">
        <v>43894</v>
      </c>
      <c r="AX2482" s="129" t="s">
        <v>33</v>
      </c>
      <c r="AY2482" s="106">
        <v>700</v>
      </c>
      <c r="BD2482" t="s">
        <v>29</v>
      </c>
      <c r="BE2482" t="s">
        <v>4337</v>
      </c>
      <c r="BF2482" t="s">
        <v>4739</v>
      </c>
      <c r="BH2482" t="str">
        <f t="shared" si="536"/>
        <v/>
      </c>
      <c r="BJ2482" t="str">
        <f t="shared" si="537"/>
        <v>OK</v>
      </c>
      <c r="BK2482" s="130" t="s">
        <v>5302</v>
      </c>
      <c r="BL2482" s="130" t="e">
        <v>#VALUE!</v>
      </c>
      <c r="BM2482" s="131" t="s">
        <v>33</v>
      </c>
      <c r="BN2482" s="131" t="e">
        <v>#VALUE!</v>
      </c>
      <c r="BO2482">
        <v>6641</v>
      </c>
      <c r="BP2482">
        <v>0</v>
      </c>
    </row>
    <row r="2483" spans="1:68" ht="25.2" x14ac:dyDescent="0.3">
      <c r="A2483" s="1"/>
      <c r="B2483" s="47">
        <v>2134</v>
      </c>
      <c r="C2483" s="45">
        <v>1095751</v>
      </c>
      <c r="D2483" s="29">
        <v>1034253</v>
      </c>
      <c r="E2483" s="29"/>
      <c r="F2483" s="31" t="s">
        <v>1703</v>
      </c>
      <c r="G2483" s="37" t="s">
        <v>31</v>
      </c>
      <c r="H2483" s="157"/>
      <c r="I2483" s="148" t="s">
        <v>32</v>
      </c>
      <c r="J2483" s="147" t="s">
        <v>33</v>
      </c>
      <c r="K2483" s="148">
        <v>0</v>
      </c>
      <c r="L2483" s="148" t="s">
        <v>32</v>
      </c>
      <c r="M2483" s="147" t="s">
        <v>33</v>
      </c>
      <c r="N2483" s="29">
        <f t="shared" si="527"/>
        <v>1034253</v>
      </c>
      <c r="O2483" s="29" t="str">
        <f t="shared" si="528"/>
        <v/>
      </c>
      <c r="P2483" s="29" t="str">
        <f t="shared" si="529"/>
        <v/>
      </c>
      <c r="Q2483" s="29" t="str">
        <f t="shared" si="530"/>
        <v/>
      </c>
      <c r="R2483" s="29" t="str">
        <f t="shared" si="531"/>
        <v/>
      </c>
      <c r="S2483" s="29" t="str">
        <f t="shared" si="532"/>
        <v/>
      </c>
      <c r="T2483" s="29" t="str">
        <f t="shared" si="533"/>
        <v/>
      </c>
      <c r="U2483" s="29"/>
      <c r="V2483" s="29"/>
      <c r="W2483" s="30" t="s">
        <v>1615</v>
      </c>
      <c r="X2483" s="37" t="s">
        <v>35</v>
      </c>
      <c r="Y2483" s="146">
        <v>6823</v>
      </c>
      <c r="Z2483" s="33">
        <v>8733</v>
      </c>
      <c r="AA2483" s="34">
        <f t="shared" si="534"/>
        <v>0.28000000000000003</v>
      </c>
      <c r="AB2483" s="33">
        <f t="shared" si="538"/>
        <v>8733</v>
      </c>
      <c r="AC2483" s="34">
        <f t="shared" si="535"/>
        <v>0.2799355872745472</v>
      </c>
      <c r="AD2483" s="145">
        <f t="shared" si="526"/>
        <v>7277.5</v>
      </c>
      <c r="AE2483" s="105">
        <v>5685.8329999999996</v>
      </c>
      <c r="AF2483" s="34" t="s">
        <v>36</v>
      </c>
      <c r="AG2483" s="34" t="s">
        <v>36</v>
      </c>
      <c r="AH2483" s="34" t="s">
        <v>36</v>
      </c>
      <c r="AI2483" s="29">
        <v>1.5</v>
      </c>
      <c r="AJ2483" s="29">
        <v>1.9599999999999999E-2</v>
      </c>
      <c r="AK2483" s="29">
        <v>0</v>
      </c>
      <c r="AL2483" s="29">
        <v>0</v>
      </c>
      <c r="AM2483" s="29" t="s">
        <v>28</v>
      </c>
      <c r="AN2483" s="44" t="s">
        <v>27</v>
      </c>
      <c r="AO2483" s="29" t="s">
        <v>28</v>
      </c>
      <c r="AP2483" s="29">
        <v>1</v>
      </c>
      <c r="AQ2483" s="29">
        <v>2250</v>
      </c>
      <c r="AR2483" s="29">
        <v>1350</v>
      </c>
      <c r="AS2483" s="29">
        <v>2250</v>
      </c>
      <c r="AT2483" s="29">
        <v>1.5</v>
      </c>
      <c r="AU2483" s="144">
        <v>6.8343749999999996</v>
      </c>
      <c r="AV2483" s="36" t="s">
        <v>28</v>
      </c>
      <c r="AW2483" s="102">
        <v>43894</v>
      </c>
      <c r="AX2483" s="129" t="s">
        <v>33</v>
      </c>
      <c r="AY2483" s="106" t="e">
        <v>#N/A</v>
      </c>
      <c r="BD2483" t="s">
        <v>4573</v>
      </c>
      <c r="BE2483" t="s">
        <v>4338</v>
      </c>
      <c r="BF2483">
        <v>0</v>
      </c>
      <c r="BH2483" t="str">
        <f t="shared" si="536"/>
        <v/>
      </c>
      <c r="BJ2483" t="str">
        <f t="shared" si="537"/>
        <v>OK</v>
      </c>
      <c r="BK2483" s="130" t="s">
        <v>5302</v>
      </c>
      <c r="BL2483" s="130" t="e">
        <v>#VALUE!</v>
      </c>
      <c r="BM2483" s="131" t="s">
        <v>33</v>
      </c>
      <c r="BN2483" s="131" t="e">
        <v>#VALUE!</v>
      </c>
      <c r="BO2483">
        <v>8733</v>
      </c>
      <c r="BP2483">
        <v>0</v>
      </c>
    </row>
    <row r="2484" spans="1:68" ht="25.2" x14ac:dyDescent="0.3">
      <c r="A2484" s="1"/>
      <c r="B2484" s="47">
        <v>2135</v>
      </c>
      <c r="C2484" s="45">
        <v>1095752</v>
      </c>
      <c r="D2484" s="29">
        <v>1034254</v>
      </c>
      <c r="E2484" s="29"/>
      <c r="F2484" s="31" t="s">
        <v>1704</v>
      </c>
      <c r="G2484" s="37" t="s">
        <v>31</v>
      </c>
      <c r="H2484" s="157"/>
      <c r="I2484" s="148" t="s">
        <v>32</v>
      </c>
      <c r="J2484" s="147" t="s">
        <v>33</v>
      </c>
      <c r="K2484" s="148">
        <v>0</v>
      </c>
      <c r="L2484" s="148" t="s">
        <v>32</v>
      </c>
      <c r="M2484" s="147" t="s">
        <v>33</v>
      </c>
      <c r="N2484" s="29">
        <f t="shared" si="527"/>
        <v>1034254</v>
      </c>
      <c r="O2484" s="29" t="str">
        <f t="shared" si="528"/>
        <v/>
      </c>
      <c r="P2484" s="29" t="str">
        <f t="shared" si="529"/>
        <v/>
      </c>
      <c r="Q2484" s="29" t="str">
        <f t="shared" si="530"/>
        <v/>
      </c>
      <c r="R2484" s="29" t="str">
        <f t="shared" si="531"/>
        <v/>
      </c>
      <c r="S2484" s="29" t="str">
        <f t="shared" si="532"/>
        <v/>
      </c>
      <c r="T2484" s="29" t="str">
        <f t="shared" si="533"/>
        <v/>
      </c>
      <c r="U2484" s="29"/>
      <c r="V2484" s="29"/>
      <c r="W2484" s="38" t="s">
        <v>3788</v>
      </c>
      <c r="X2484" s="37" t="s">
        <v>35</v>
      </c>
      <c r="Y2484" s="146">
        <v>7636</v>
      </c>
      <c r="Z2484" s="33">
        <v>9775</v>
      </c>
      <c r="AA2484" s="34">
        <f t="shared" si="534"/>
        <v>0.28000000000000003</v>
      </c>
      <c r="AB2484" s="33" t="str">
        <f t="shared" si="538"/>
        <v>По запросу</v>
      </c>
      <c r="AC2484" s="34">
        <f t="shared" si="535"/>
        <v>0.28012049660138799</v>
      </c>
      <c r="AD2484" s="145">
        <f t="shared" si="526"/>
        <v>8145.8329999999996</v>
      </c>
      <c r="AE2484" s="105">
        <v>6363.3329999999996</v>
      </c>
      <c r="AF2484" s="34" t="s">
        <v>36</v>
      </c>
      <c r="AG2484" s="34" t="s">
        <v>36</v>
      </c>
      <c r="AH2484" s="34" t="s">
        <v>36</v>
      </c>
      <c r="AI2484" s="29">
        <v>1.7</v>
      </c>
      <c r="AJ2484" s="29">
        <v>1.9599999999999999E-2</v>
      </c>
      <c r="AK2484" s="29">
        <v>0</v>
      </c>
      <c r="AL2484" s="29">
        <v>0</v>
      </c>
      <c r="AM2484" s="29" t="s">
        <v>28</v>
      </c>
      <c r="AN2484" s="44" t="s">
        <v>27</v>
      </c>
      <c r="AO2484" s="29" t="s">
        <v>28</v>
      </c>
      <c r="AP2484" s="29">
        <v>1</v>
      </c>
      <c r="AQ2484" s="29">
        <v>2250</v>
      </c>
      <c r="AR2484" s="29">
        <v>1350</v>
      </c>
      <c r="AS2484" s="29">
        <v>2250</v>
      </c>
      <c r="AT2484" s="29">
        <v>1.7</v>
      </c>
      <c r="AU2484" s="144">
        <v>6.8343749999999996</v>
      </c>
      <c r="AV2484" s="36" t="s">
        <v>28</v>
      </c>
      <c r="AW2484" s="102">
        <v>43894</v>
      </c>
      <c r="AX2484" s="129" t="s">
        <v>33</v>
      </c>
      <c r="AY2484" s="106" t="e">
        <v>#N/A</v>
      </c>
      <c r="BD2484" t="s">
        <v>4573</v>
      </c>
      <c r="BE2484" t="s">
        <v>4337</v>
      </c>
      <c r="BF2484">
        <v>0</v>
      </c>
      <c r="BH2484" t="str">
        <f t="shared" si="536"/>
        <v/>
      </c>
      <c r="BJ2484" t="e">
        <f t="shared" si="537"/>
        <v>#VALUE!</v>
      </c>
      <c r="BK2484" s="130" t="s">
        <v>5302</v>
      </c>
      <c r="BL2484" s="130" t="e">
        <v>#VALUE!</v>
      </c>
      <c r="BM2484" s="131" t="s">
        <v>33</v>
      </c>
      <c r="BN2484" s="131" t="e">
        <v>#VALUE!</v>
      </c>
      <c r="BO2484" t="s">
        <v>5289</v>
      </c>
      <c r="BP2484">
        <v>0</v>
      </c>
    </row>
    <row r="2485" spans="1:68" ht="25.2" x14ac:dyDescent="0.3">
      <c r="A2485" s="1"/>
      <c r="B2485" s="47">
        <v>2136</v>
      </c>
      <c r="C2485" s="45">
        <v>1095753</v>
      </c>
      <c r="D2485" s="29">
        <v>1034255</v>
      </c>
      <c r="E2485" s="29"/>
      <c r="F2485" s="31" t="s">
        <v>1705</v>
      </c>
      <c r="G2485" s="37" t="s">
        <v>31</v>
      </c>
      <c r="H2485" s="157"/>
      <c r="I2485" s="148" t="s">
        <v>32</v>
      </c>
      <c r="J2485" s="147" t="s">
        <v>33</v>
      </c>
      <c r="K2485" s="148">
        <v>0</v>
      </c>
      <c r="L2485" s="148" t="s">
        <v>32</v>
      </c>
      <c r="M2485" s="147" t="s">
        <v>33</v>
      </c>
      <c r="N2485" s="29">
        <f t="shared" si="527"/>
        <v>1034255</v>
      </c>
      <c r="O2485" s="29" t="str">
        <f t="shared" si="528"/>
        <v/>
      </c>
      <c r="P2485" s="29" t="str">
        <f t="shared" si="529"/>
        <v/>
      </c>
      <c r="Q2485" s="29" t="str">
        <f t="shared" si="530"/>
        <v/>
      </c>
      <c r="R2485" s="29" t="str">
        <f t="shared" si="531"/>
        <v/>
      </c>
      <c r="S2485" s="29" t="str">
        <f t="shared" si="532"/>
        <v/>
      </c>
      <c r="T2485" s="29" t="str">
        <f t="shared" si="533"/>
        <v/>
      </c>
      <c r="U2485" s="29"/>
      <c r="V2485" s="29"/>
      <c r="W2485" s="38" t="s">
        <v>3788</v>
      </c>
      <c r="X2485" s="37" t="s">
        <v>35</v>
      </c>
      <c r="Y2485" s="146">
        <v>9240</v>
      </c>
      <c r="Z2485" s="33">
        <v>11827</v>
      </c>
      <c r="AA2485" s="34">
        <f t="shared" si="534"/>
        <v>0.28000000000000003</v>
      </c>
      <c r="AB2485" s="33" t="str">
        <f t="shared" si="538"/>
        <v>По запросу</v>
      </c>
      <c r="AC2485" s="34">
        <f t="shared" si="535"/>
        <v>0.27997831168831178</v>
      </c>
      <c r="AD2485" s="145">
        <f t="shared" ref="AD2485:AD2497" si="539">ROUND(Z2485/1.2,3)</f>
        <v>9855.8330000000005</v>
      </c>
      <c r="AE2485" s="105">
        <v>7700</v>
      </c>
      <c r="AF2485" s="34" t="s">
        <v>36</v>
      </c>
      <c r="AG2485" s="34" t="s">
        <v>36</v>
      </c>
      <c r="AH2485" s="34" t="s">
        <v>36</v>
      </c>
      <c r="AI2485" s="29">
        <v>2</v>
      </c>
      <c r="AJ2485" s="29">
        <v>1.9599999999999999E-2</v>
      </c>
      <c r="AK2485" s="29">
        <v>0</v>
      </c>
      <c r="AL2485" s="29">
        <v>0</v>
      </c>
      <c r="AM2485" s="29" t="s">
        <v>28</v>
      </c>
      <c r="AN2485" s="44" t="s">
        <v>27</v>
      </c>
      <c r="AO2485" s="29" t="s">
        <v>28</v>
      </c>
      <c r="AP2485" s="29">
        <v>1</v>
      </c>
      <c r="AQ2485" s="29">
        <v>2250</v>
      </c>
      <c r="AR2485" s="29">
        <v>1350</v>
      </c>
      <c r="AS2485" s="29">
        <v>2250</v>
      </c>
      <c r="AT2485" s="29">
        <v>2</v>
      </c>
      <c r="AU2485" s="144">
        <v>6.8343749999999996</v>
      </c>
      <c r="AV2485" s="36" t="s">
        <v>28</v>
      </c>
      <c r="AW2485" s="102">
        <v>43894</v>
      </c>
      <c r="AX2485" s="129" t="s">
        <v>33</v>
      </c>
      <c r="AY2485" s="106" t="e">
        <v>#N/A</v>
      </c>
      <c r="BD2485" t="s">
        <v>4573</v>
      </c>
      <c r="BE2485" t="s">
        <v>4338</v>
      </c>
      <c r="BF2485">
        <v>0</v>
      </c>
      <c r="BH2485" t="str">
        <f t="shared" si="536"/>
        <v/>
      </c>
      <c r="BJ2485" t="e">
        <f t="shared" si="537"/>
        <v>#VALUE!</v>
      </c>
      <c r="BK2485" s="130" t="s">
        <v>5302</v>
      </c>
      <c r="BL2485" s="130" t="e">
        <v>#VALUE!</v>
      </c>
      <c r="BM2485" s="131" t="s">
        <v>33</v>
      </c>
      <c r="BN2485" s="131" t="e">
        <v>#VALUE!</v>
      </c>
      <c r="BO2485" t="s">
        <v>5289</v>
      </c>
      <c r="BP2485">
        <v>0</v>
      </c>
    </row>
    <row r="2486" spans="1:68" ht="25.2" x14ac:dyDescent="0.3">
      <c r="A2486" s="1"/>
      <c r="B2486" s="47">
        <v>2137</v>
      </c>
      <c r="C2486" s="45">
        <v>1095754</v>
      </c>
      <c r="D2486" s="29">
        <v>1034256</v>
      </c>
      <c r="E2486" s="29"/>
      <c r="F2486" s="31" t="s">
        <v>1706</v>
      </c>
      <c r="G2486" s="37" t="s">
        <v>31</v>
      </c>
      <c r="H2486" s="157"/>
      <c r="I2486" s="148" t="s">
        <v>32</v>
      </c>
      <c r="J2486" s="147" t="s">
        <v>33</v>
      </c>
      <c r="K2486" s="148">
        <v>0</v>
      </c>
      <c r="L2486" s="148" t="s">
        <v>32</v>
      </c>
      <c r="M2486" s="147" t="s">
        <v>33</v>
      </c>
      <c r="N2486" s="29">
        <f t="shared" si="527"/>
        <v>1034256</v>
      </c>
      <c r="O2486" s="29" t="str">
        <f t="shared" si="528"/>
        <v/>
      </c>
      <c r="P2486" s="29" t="str">
        <f t="shared" si="529"/>
        <v/>
      </c>
      <c r="Q2486" s="29" t="str">
        <f t="shared" si="530"/>
        <v/>
      </c>
      <c r="R2486" s="29" t="str">
        <f t="shared" si="531"/>
        <v/>
      </c>
      <c r="S2486" s="29" t="str">
        <f t="shared" si="532"/>
        <v/>
      </c>
      <c r="T2486" s="29" t="str">
        <f t="shared" si="533"/>
        <v/>
      </c>
      <c r="U2486" s="29"/>
      <c r="V2486" s="29"/>
      <c r="W2486" s="38" t="s">
        <v>3788</v>
      </c>
      <c r="X2486" s="37" t="s">
        <v>35</v>
      </c>
      <c r="Y2486" s="146">
        <v>9801</v>
      </c>
      <c r="Z2486" s="33">
        <v>12545</v>
      </c>
      <c r="AA2486" s="34">
        <f t="shared" ref="AA2486:AA2517" si="540">ROUND(Z2486/Y2486-1,3)</f>
        <v>0.28000000000000003</v>
      </c>
      <c r="AB2486" s="33" t="str">
        <f t="shared" si="538"/>
        <v>По запросу</v>
      </c>
      <c r="AC2486" s="34">
        <f t="shared" ref="AC2486:AC2517" si="541">(AD2486-AE2486)/AE2486</f>
        <v>0.27997147229874497</v>
      </c>
      <c r="AD2486" s="145">
        <f t="shared" si="539"/>
        <v>10454.166999999999</v>
      </c>
      <c r="AE2486" s="105">
        <v>8167.5</v>
      </c>
      <c r="AF2486" s="34" t="s">
        <v>36</v>
      </c>
      <c r="AG2486" s="34" t="s">
        <v>36</v>
      </c>
      <c r="AH2486" s="34" t="s">
        <v>36</v>
      </c>
      <c r="AI2486" s="29">
        <v>2.9</v>
      </c>
      <c r="AJ2486" s="29">
        <v>3.0624999999999999E-2</v>
      </c>
      <c r="AK2486" s="29">
        <v>0</v>
      </c>
      <c r="AL2486" s="29">
        <v>0</v>
      </c>
      <c r="AM2486" s="29" t="s">
        <v>28</v>
      </c>
      <c r="AN2486" s="44" t="s">
        <v>27</v>
      </c>
      <c r="AO2486" s="29" t="s">
        <v>28</v>
      </c>
      <c r="AP2486" s="29">
        <v>1</v>
      </c>
      <c r="AQ2486" s="29">
        <v>2400</v>
      </c>
      <c r="AR2486" s="29">
        <v>1850</v>
      </c>
      <c r="AS2486" s="29">
        <v>2400</v>
      </c>
      <c r="AT2486" s="29">
        <v>2.9</v>
      </c>
      <c r="AU2486" s="144">
        <v>10.656000000000001</v>
      </c>
      <c r="AV2486" s="36" t="s">
        <v>28</v>
      </c>
      <c r="AW2486" s="102">
        <v>43894</v>
      </c>
      <c r="AX2486" s="129" t="s">
        <v>33</v>
      </c>
      <c r="AY2486" s="106" t="e">
        <v>#N/A</v>
      </c>
      <c r="BD2486" t="s">
        <v>4573</v>
      </c>
      <c r="BE2486" t="s">
        <v>4338</v>
      </c>
      <c r="BF2486">
        <v>0</v>
      </c>
      <c r="BH2486" t="str">
        <f t="shared" ref="BH2486:BH2517" si="542">IF(OR(H2486="Регулярный ассортимент",AK2486&gt;0,AL2486&gt;0),"AV","")</f>
        <v/>
      </c>
      <c r="BJ2486" t="e">
        <f t="shared" ref="BJ2486:BJ2517" si="543">IF(AB2486-Z2486=0,"OK")</f>
        <v>#VALUE!</v>
      </c>
      <c r="BK2486" s="130" t="s">
        <v>5302</v>
      </c>
      <c r="BL2486" s="130" t="e">
        <v>#VALUE!</v>
      </c>
      <c r="BM2486" s="131" t="s">
        <v>33</v>
      </c>
      <c r="BN2486" s="131" t="e">
        <v>#VALUE!</v>
      </c>
      <c r="BO2486" t="s">
        <v>5289</v>
      </c>
      <c r="BP2486">
        <v>0</v>
      </c>
    </row>
    <row r="2487" spans="1:68" ht="25.2" x14ac:dyDescent="0.3">
      <c r="A2487" s="1"/>
      <c r="B2487" s="47">
        <v>2138</v>
      </c>
      <c r="C2487" s="45">
        <v>1095755</v>
      </c>
      <c r="D2487" s="29">
        <v>1034257</v>
      </c>
      <c r="E2487" s="29"/>
      <c r="F2487" s="31" t="s">
        <v>1707</v>
      </c>
      <c r="G2487" s="37" t="s">
        <v>31</v>
      </c>
      <c r="H2487" s="157"/>
      <c r="I2487" s="148" t="s">
        <v>32</v>
      </c>
      <c r="J2487" s="147" t="s">
        <v>33</v>
      </c>
      <c r="K2487" s="148">
        <v>0</v>
      </c>
      <c r="L2487" s="148" t="s">
        <v>32</v>
      </c>
      <c r="M2487" s="147" t="s">
        <v>33</v>
      </c>
      <c r="N2487" s="29">
        <f t="shared" si="527"/>
        <v>1034257</v>
      </c>
      <c r="O2487" s="29" t="str">
        <f t="shared" si="528"/>
        <v/>
      </c>
      <c r="P2487" s="29" t="str">
        <f t="shared" si="529"/>
        <v/>
      </c>
      <c r="Q2487" s="29" t="str">
        <f t="shared" si="530"/>
        <v/>
      </c>
      <c r="R2487" s="29" t="str">
        <f t="shared" si="531"/>
        <v/>
      </c>
      <c r="S2487" s="29" t="str">
        <f t="shared" si="532"/>
        <v/>
      </c>
      <c r="T2487" s="29" t="str">
        <f t="shared" si="533"/>
        <v/>
      </c>
      <c r="U2487" s="29"/>
      <c r="V2487" s="29"/>
      <c r="W2487" s="38" t="s">
        <v>3788</v>
      </c>
      <c r="X2487" s="37" t="s">
        <v>35</v>
      </c>
      <c r="Y2487" s="146">
        <v>13291</v>
      </c>
      <c r="Z2487" s="33">
        <v>17012</v>
      </c>
      <c r="AA2487" s="34">
        <f t="shared" si="540"/>
        <v>0.28000000000000003</v>
      </c>
      <c r="AB2487" s="33" t="str">
        <f t="shared" si="538"/>
        <v>По запросу</v>
      </c>
      <c r="AC2487" s="34">
        <f t="shared" si="541"/>
        <v>0.27996395395271839</v>
      </c>
      <c r="AD2487" s="145">
        <f t="shared" si="539"/>
        <v>14176.666999999999</v>
      </c>
      <c r="AE2487" s="105">
        <v>11075.833000000001</v>
      </c>
      <c r="AF2487" s="34" t="s">
        <v>36</v>
      </c>
      <c r="AG2487" s="34" t="s">
        <v>36</v>
      </c>
      <c r="AH2487" s="34" t="s">
        <v>36</v>
      </c>
      <c r="AI2487" s="29">
        <v>4.4000000000000004</v>
      </c>
      <c r="AJ2487" s="29">
        <v>0.04</v>
      </c>
      <c r="AK2487" s="29">
        <v>0</v>
      </c>
      <c r="AL2487" s="29">
        <v>0</v>
      </c>
      <c r="AM2487" s="29" t="s">
        <v>28</v>
      </c>
      <c r="AN2487" s="44" t="s">
        <v>27</v>
      </c>
      <c r="AO2487" s="29" t="s">
        <v>28</v>
      </c>
      <c r="AP2487" s="29">
        <v>1</v>
      </c>
      <c r="AQ2487" s="29">
        <v>2400</v>
      </c>
      <c r="AR2487" s="29">
        <v>1400</v>
      </c>
      <c r="AS2487" s="29">
        <v>2400</v>
      </c>
      <c r="AT2487" s="29">
        <v>4.4000000000000004</v>
      </c>
      <c r="AU2487" s="144">
        <v>8.0640000000000001</v>
      </c>
      <c r="AV2487" s="36" t="s">
        <v>28</v>
      </c>
      <c r="AW2487" s="102">
        <v>43894</v>
      </c>
      <c r="AX2487" s="129" t="s">
        <v>33</v>
      </c>
      <c r="AY2487" s="106">
        <v>302</v>
      </c>
      <c r="BD2487" t="s">
        <v>4573</v>
      </c>
      <c r="BE2487" t="s">
        <v>4337</v>
      </c>
      <c r="BF2487">
        <v>0</v>
      </c>
      <c r="BH2487" t="str">
        <f t="shared" si="542"/>
        <v/>
      </c>
      <c r="BJ2487" t="e">
        <f t="shared" si="543"/>
        <v>#VALUE!</v>
      </c>
      <c r="BK2487" s="130" t="s">
        <v>5302</v>
      </c>
      <c r="BL2487" s="130" t="e">
        <v>#VALUE!</v>
      </c>
      <c r="BM2487" s="131" t="s">
        <v>33</v>
      </c>
      <c r="BN2487" s="131" t="e">
        <v>#VALUE!</v>
      </c>
      <c r="BO2487" t="s">
        <v>5289</v>
      </c>
      <c r="BP2487">
        <v>0</v>
      </c>
    </row>
    <row r="2488" spans="1:68" ht="25.2" x14ac:dyDescent="0.3">
      <c r="A2488" s="1"/>
      <c r="B2488" s="47">
        <v>2139</v>
      </c>
      <c r="C2488" s="45">
        <v>1095756</v>
      </c>
      <c r="D2488" s="29">
        <v>1034222</v>
      </c>
      <c r="E2488" s="29"/>
      <c r="F2488" s="31" t="s">
        <v>1708</v>
      </c>
      <c r="G2488" s="37" t="s">
        <v>31</v>
      </c>
      <c r="H2488" s="70" t="s">
        <v>4779</v>
      </c>
      <c r="I2488" s="148" t="s">
        <v>32</v>
      </c>
      <c r="J2488" s="147" t="s">
        <v>33</v>
      </c>
      <c r="K2488" s="148">
        <v>0</v>
      </c>
      <c r="L2488" s="148" t="s">
        <v>32</v>
      </c>
      <c r="M2488" s="147" t="s">
        <v>33</v>
      </c>
      <c r="N2488" s="29">
        <f t="shared" si="527"/>
        <v>1034222</v>
      </c>
      <c r="O2488" s="29" t="str">
        <f t="shared" si="528"/>
        <v/>
      </c>
      <c r="P2488" s="29" t="str">
        <f t="shared" si="529"/>
        <v/>
      </c>
      <c r="Q2488" s="29" t="str">
        <f t="shared" si="530"/>
        <v/>
      </c>
      <c r="R2488" s="29" t="str">
        <f t="shared" si="531"/>
        <v/>
      </c>
      <c r="S2488" s="29" t="str">
        <f t="shared" si="532"/>
        <v/>
      </c>
      <c r="T2488" s="29" t="str">
        <f t="shared" si="533"/>
        <v/>
      </c>
      <c r="U2488" s="29"/>
      <c r="V2488" s="29"/>
      <c r="W2488" s="38" t="s">
        <v>3788</v>
      </c>
      <c r="X2488" s="37" t="s">
        <v>35</v>
      </c>
      <c r="Y2488" s="146">
        <v>14809</v>
      </c>
      <c r="Z2488" s="33">
        <v>18956</v>
      </c>
      <c r="AA2488" s="34">
        <f t="shared" si="540"/>
        <v>0.28000000000000003</v>
      </c>
      <c r="AB2488" s="33" t="str">
        <f t="shared" si="538"/>
        <v>По запросу</v>
      </c>
      <c r="AC2488" s="34">
        <f t="shared" si="541"/>
        <v>0.2800324743070422</v>
      </c>
      <c r="AD2488" s="145">
        <f t="shared" si="539"/>
        <v>15796.666999999999</v>
      </c>
      <c r="AE2488" s="105">
        <v>12340.833000000001</v>
      </c>
      <c r="AF2488" s="34" t="s">
        <v>36</v>
      </c>
      <c r="AG2488" s="34" t="s">
        <v>36</v>
      </c>
      <c r="AH2488" s="34" t="s">
        <v>36</v>
      </c>
      <c r="AI2488" s="29">
        <v>5.0999999999999996</v>
      </c>
      <c r="AJ2488" s="29">
        <v>0.04</v>
      </c>
      <c r="AK2488" s="29">
        <v>99</v>
      </c>
      <c r="AL2488" s="29">
        <v>0</v>
      </c>
      <c r="AM2488" s="29" t="s">
        <v>28</v>
      </c>
      <c r="AN2488" s="29" t="s">
        <v>28</v>
      </c>
      <c r="AO2488" s="29" t="s">
        <v>28</v>
      </c>
      <c r="AP2488" s="29">
        <v>1</v>
      </c>
      <c r="AQ2488" s="29">
        <v>2400</v>
      </c>
      <c r="AR2488" s="29">
        <v>1400</v>
      </c>
      <c r="AS2488" s="29">
        <v>2400</v>
      </c>
      <c r="AT2488" s="29">
        <v>5.0999999999999996</v>
      </c>
      <c r="AU2488" s="144">
        <v>8.0640000000000001</v>
      </c>
      <c r="AV2488" s="36" t="s">
        <v>28</v>
      </c>
      <c r="AW2488" s="102">
        <v>43894</v>
      </c>
      <c r="AX2488" s="129" t="s">
        <v>33</v>
      </c>
      <c r="AY2488" s="106" t="e">
        <v>#N/A</v>
      </c>
      <c r="BD2488" t="s">
        <v>4573</v>
      </c>
      <c r="BE2488" t="s">
        <v>4337</v>
      </c>
      <c r="BF2488">
        <v>0</v>
      </c>
      <c r="BH2488" t="str">
        <f t="shared" si="542"/>
        <v>AV</v>
      </c>
      <c r="BJ2488" t="e">
        <f t="shared" si="543"/>
        <v>#VALUE!</v>
      </c>
      <c r="BK2488" s="130" t="s">
        <v>5289</v>
      </c>
      <c r="BL2488" s="130" t="e">
        <v>#VALUE!</v>
      </c>
      <c r="BM2488" s="131" t="s">
        <v>33</v>
      </c>
      <c r="BN2488" s="131" t="e">
        <v>#VALUE!</v>
      </c>
      <c r="BO2488" t="s">
        <v>5289</v>
      </c>
      <c r="BP2488">
        <v>0</v>
      </c>
    </row>
    <row r="2489" spans="1:68" ht="25.2" x14ac:dyDescent="0.3">
      <c r="A2489" s="1"/>
      <c r="B2489" s="47">
        <v>2140</v>
      </c>
      <c r="C2489" s="45">
        <v>1095757</v>
      </c>
      <c r="D2489" s="29">
        <v>1034231</v>
      </c>
      <c r="E2489" s="29"/>
      <c r="F2489" s="31" t="s">
        <v>1709</v>
      </c>
      <c r="G2489" s="37" t="s">
        <v>31</v>
      </c>
      <c r="H2489" s="157"/>
      <c r="I2489" s="148" t="s">
        <v>32</v>
      </c>
      <c r="J2489" s="147" t="s">
        <v>33</v>
      </c>
      <c r="K2489" s="148">
        <v>0</v>
      </c>
      <c r="L2489" s="148" t="s">
        <v>32</v>
      </c>
      <c r="M2489" s="147" t="s">
        <v>33</v>
      </c>
      <c r="N2489" s="29">
        <f t="shared" si="527"/>
        <v>1034231</v>
      </c>
      <c r="O2489" s="29" t="str">
        <f t="shared" si="528"/>
        <v/>
      </c>
      <c r="P2489" s="29" t="str">
        <f t="shared" si="529"/>
        <v/>
      </c>
      <c r="Q2489" s="29" t="str">
        <f t="shared" si="530"/>
        <v/>
      </c>
      <c r="R2489" s="29" t="str">
        <f t="shared" si="531"/>
        <v/>
      </c>
      <c r="S2489" s="29" t="str">
        <f t="shared" si="532"/>
        <v/>
      </c>
      <c r="T2489" s="29" t="str">
        <f t="shared" si="533"/>
        <v/>
      </c>
      <c r="U2489" s="29"/>
      <c r="V2489" s="29"/>
      <c r="W2489" s="30" t="s">
        <v>1615</v>
      </c>
      <c r="X2489" s="37" t="s">
        <v>35</v>
      </c>
      <c r="Y2489" s="146">
        <v>5188</v>
      </c>
      <c r="Z2489" s="33">
        <v>6641</v>
      </c>
      <c r="AA2489" s="34">
        <f t="shared" si="540"/>
        <v>0.28000000000000003</v>
      </c>
      <c r="AB2489" s="33">
        <f t="shared" si="538"/>
        <v>6641</v>
      </c>
      <c r="AC2489" s="34">
        <f t="shared" si="541"/>
        <v>0.28006956669773087</v>
      </c>
      <c r="AD2489" s="145">
        <f t="shared" si="539"/>
        <v>5534.1670000000004</v>
      </c>
      <c r="AE2489" s="105">
        <v>4323.3329999999996</v>
      </c>
      <c r="AF2489" s="34" t="s">
        <v>36</v>
      </c>
      <c r="AG2489" s="34" t="s">
        <v>36</v>
      </c>
      <c r="AH2489" s="34" t="s">
        <v>36</v>
      </c>
      <c r="AI2489" s="29">
        <v>0.7</v>
      </c>
      <c r="AJ2489" s="29">
        <v>4.6239999999999996E-3</v>
      </c>
      <c r="AK2489" s="29">
        <v>0</v>
      </c>
      <c r="AL2489" s="29">
        <v>0</v>
      </c>
      <c r="AM2489" s="29" t="s">
        <v>28</v>
      </c>
      <c r="AN2489" s="44" t="s">
        <v>27</v>
      </c>
      <c r="AO2489" s="29" t="s">
        <v>28</v>
      </c>
      <c r="AP2489" s="29">
        <v>1</v>
      </c>
      <c r="AQ2489" s="29">
        <v>1650</v>
      </c>
      <c r="AR2489" s="29">
        <v>1000</v>
      </c>
      <c r="AS2489" s="29">
        <v>1650</v>
      </c>
      <c r="AT2489" s="29">
        <v>0.7</v>
      </c>
      <c r="AU2489" s="144">
        <v>2.7225000000000001</v>
      </c>
      <c r="AV2489" s="36" t="s">
        <v>28</v>
      </c>
      <c r="AW2489" s="102">
        <v>43894</v>
      </c>
      <c r="AX2489" s="129" t="s">
        <v>33</v>
      </c>
      <c r="AY2489" s="106" t="e">
        <v>#N/A</v>
      </c>
      <c r="BD2489" t="s">
        <v>29</v>
      </c>
      <c r="BE2489" t="s">
        <v>4337</v>
      </c>
      <c r="BF2489" t="s">
        <v>4740</v>
      </c>
      <c r="BH2489" t="str">
        <f t="shared" si="542"/>
        <v/>
      </c>
      <c r="BJ2489" t="str">
        <f t="shared" si="543"/>
        <v>OK</v>
      </c>
      <c r="BK2489" s="130" t="s">
        <v>5302</v>
      </c>
      <c r="BL2489" s="130" t="e">
        <v>#VALUE!</v>
      </c>
      <c r="BM2489" s="131" t="s">
        <v>33</v>
      </c>
      <c r="BN2489" s="131" t="e">
        <v>#VALUE!</v>
      </c>
      <c r="BO2489">
        <v>6641</v>
      </c>
      <c r="BP2489">
        <v>0</v>
      </c>
    </row>
    <row r="2490" spans="1:68" ht="25.2" x14ac:dyDescent="0.3">
      <c r="A2490" s="1"/>
      <c r="B2490" s="47">
        <v>2141</v>
      </c>
      <c r="C2490" s="45">
        <v>1095758</v>
      </c>
      <c r="D2490" s="29">
        <v>1034232</v>
      </c>
      <c r="E2490" s="29"/>
      <c r="F2490" s="31" t="s">
        <v>1710</v>
      </c>
      <c r="G2490" s="37" t="s">
        <v>31</v>
      </c>
      <c r="H2490" s="157"/>
      <c r="I2490" s="148" t="s">
        <v>32</v>
      </c>
      <c r="J2490" s="147" t="s">
        <v>33</v>
      </c>
      <c r="K2490" s="148">
        <v>0</v>
      </c>
      <c r="L2490" s="148" t="s">
        <v>32</v>
      </c>
      <c r="M2490" s="147" t="s">
        <v>33</v>
      </c>
      <c r="N2490" s="29">
        <f t="shared" si="527"/>
        <v>1034232</v>
      </c>
      <c r="O2490" s="29" t="str">
        <f t="shared" si="528"/>
        <v/>
      </c>
      <c r="P2490" s="29" t="str">
        <f t="shared" si="529"/>
        <v/>
      </c>
      <c r="Q2490" s="29" t="str">
        <f t="shared" si="530"/>
        <v/>
      </c>
      <c r="R2490" s="29" t="str">
        <f t="shared" si="531"/>
        <v/>
      </c>
      <c r="S2490" s="29" t="str">
        <f t="shared" si="532"/>
        <v/>
      </c>
      <c r="T2490" s="29" t="str">
        <f t="shared" si="533"/>
        <v/>
      </c>
      <c r="U2490" s="29">
        <v>1095759</v>
      </c>
      <c r="V2490" s="29"/>
      <c r="W2490" s="30" t="s">
        <v>1615</v>
      </c>
      <c r="X2490" s="37" t="s">
        <v>35</v>
      </c>
      <c r="Y2490" s="146">
        <v>5800</v>
      </c>
      <c r="Z2490" s="33">
        <v>7424</v>
      </c>
      <c r="AA2490" s="34">
        <f t="shared" si="540"/>
        <v>0.28000000000000003</v>
      </c>
      <c r="AB2490" s="33">
        <f t="shared" si="538"/>
        <v>7424</v>
      </c>
      <c r="AC2490" s="34">
        <f t="shared" si="541"/>
        <v>0.28000015724139032</v>
      </c>
      <c r="AD2490" s="145">
        <f t="shared" si="539"/>
        <v>6186.6670000000004</v>
      </c>
      <c r="AE2490" s="105">
        <v>4833.3329999999996</v>
      </c>
      <c r="AF2490" s="34" t="s">
        <v>36</v>
      </c>
      <c r="AG2490" s="34" t="s">
        <v>36</v>
      </c>
      <c r="AH2490" s="34" t="s">
        <v>36</v>
      </c>
      <c r="AI2490" s="29">
        <v>1.4</v>
      </c>
      <c r="AJ2490" s="29">
        <v>8.0999999999999996E-3</v>
      </c>
      <c r="AK2490" s="29">
        <v>0</v>
      </c>
      <c r="AL2490" s="29">
        <v>0</v>
      </c>
      <c r="AM2490" s="29" t="s">
        <v>28</v>
      </c>
      <c r="AN2490" s="44" t="s">
        <v>27</v>
      </c>
      <c r="AO2490" s="29" t="s">
        <v>28</v>
      </c>
      <c r="AP2490" s="29">
        <v>1</v>
      </c>
      <c r="AQ2490" s="29">
        <v>1700</v>
      </c>
      <c r="AR2490" s="29">
        <v>1000</v>
      </c>
      <c r="AS2490" s="29">
        <v>1700</v>
      </c>
      <c r="AT2490" s="29">
        <v>1.4</v>
      </c>
      <c r="AU2490" s="144">
        <v>2.89</v>
      </c>
      <c r="AV2490" s="36" t="s">
        <v>28</v>
      </c>
      <c r="AW2490" s="102">
        <v>43894</v>
      </c>
      <c r="AX2490" s="129" t="s">
        <v>33</v>
      </c>
      <c r="AY2490" s="106" t="e">
        <v>#N/A</v>
      </c>
      <c r="BD2490" t="s">
        <v>29</v>
      </c>
      <c r="BE2490" t="s">
        <v>4338</v>
      </c>
      <c r="BF2490" t="s">
        <v>4740</v>
      </c>
      <c r="BH2490" t="str">
        <f t="shared" si="542"/>
        <v/>
      </c>
      <c r="BJ2490" t="str">
        <f t="shared" si="543"/>
        <v>OK</v>
      </c>
      <c r="BK2490" s="130" t="s">
        <v>5302</v>
      </c>
      <c r="BL2490" s="130" t="e">
        <v>#VALUE!</v>
      </c>
      <c r="BM2490" s="131" t="s">
        <v>33</v>
      </c>
      <c r="BN2490" s="131" t="e">
        <v>#VALUE!</v>
      </c>
      <c r="BO2490">
        <v>7424</v>
      </c>
      <c r="BP2490">
        <v>0</v>
      </c>
    </row>
    <row r="2491" spans="1:68" ht="25.2" x14ac:dyDescent="0.3">
      <c r="A2491" s="1"/>
      <c r="B2491" s="47">
        <v>2142</v>
      </c>
      <c r="C2491" s="45">
        <v>1095759</v>
      </c>
      <c r="D2491" s="29">
        <v>1034258</v>
      </c>
      <c r="E2491" s="29"/>
      <c r="F2491" s="31" t="s">
        <v>1711</v>
      </c>
      <c r="G2491" s="37" t="s">
        <v>31</v>
      </c>
      <c r="H2491" s="157"/>
      <c r="I2491" s="148" t="s">
        <v>32</v>
      </c>
      <c r="J2491" s="147" t="s">
        <v>33</v>
      </c>
      <c r="K2491" s="148">
        <v>0</v>
      </c>
      <c r="L2491" s="148" t="s">
        <v>32</v>
      </c>
      <c r="M2491" s="147" t="s">
        <v>33</v>
      </c>
      <c r="N2491" s="29">
        <f t="shared" si="527"/>
        <v>1034258</v>
      </c>
      <c r="O2491" s="29" t="str">
        <f t="shared" si="528"/>
        <v/>
      </c>
      <c r="P2491" s="29" t="str">
        <f t="shared" si="529"/>
        <v/>
      </c>
      <c r="Q2491" s="29" t="str">
        <f t="shared" si="530"/>
        <v/>
      </c>
      <c r="R2491" s="29" t="str">
        <f t="shared" si="531"/>
        <v/>
      </c>
      <c r="S2491" s="29" t="str">
        <f t="shared" si="532"/>
        <v/>
      </c>
      <c r="T2491" s="29" t="str">
        <f t="shared" si="533"/>
        <v/>
      </c>
      <c r="U2491" s="29"/>
      <c r="V2491" s="29"/>
      <c r="W2491" s="30" t="s">
        <v>1615</v>
      </c>
      <c r="X2491" s="37" t="s">
        <v>35</v>
      </c>
      <c r="Y2491" s="146">
        <v>6823</v>
      </c>
      <c r="Z2491" s="33">
        <v>8733</v>
      </c>
      <c r="AA2491" s="34">
        <f t="shared" si="540"/>
        <v>0.28000000000000003</v>
      </c>
      <c r="AB2491" s="33">
        <f t="shared" si="538"/>
        <v>8733</v>
      </c>
      <c r="AC2491" s="34">
        <f t="shared" si="541"/>
        <v>0.2799355872745472</v>
      </c>
      <c r="AD2491" s="145">
        <f t="shared" si="539"/>
        <v>7277.5</v>
      </c>
      <c r="AE2491" s="105">
        <v>5685.8329999999996</v>
      </c>
      <c r="AF2491" s="34" t="s">
        <v>36</v>
      </c>
      <c r="AG2491" s="34" t="s">
        <v>36</v>
      </c>
      <c r="AH2491" s="34" t="s">
        <v>36</v>
      </c>
      <c r="AI2491" s="29">
        <v>1.5</v>
      </c>
      <c r="AJ2491" s="29">
        <v>1.9599999999999999E-2</v>
      </c>
      <c r="AK2491" s="29">
        <v>0</v>
      </c>
      <c r="AL2491" s="29">
        <v>0</v>
      </c>
      <c r="AM2491" s="29" t="s">
        <v>28</v>
      </c>
      <c r="AN2491" s="44" t="s">
        <v>27</v>
      </c>
      <c r="AO2491" s="29" t="s">
        <v>28</v>
      </c>
      <c r="AP2491" s="29">
        <v>1</v>
      </c>
      <c r="AQ2491" s="29">
        <v>2250</v>
      </c>
      <c r="AR2491" s="29">
        <v>1350</v>
      </c>
      <c r="AS2491" s="29">
        <v>2250</v>
      </c>
      <c r="AT2491" s="29">
        <v>1.5</v>
      </c>
      <c r="AU2491" s="144">
        <v>6.8343749999999996</v>
      </c>
      <c r="AV2491" s="36" t="s">
        <v>28</v>
      </c>
      <c r="AW2491" s="102">
        <v>43894</v>
      </c>
      <c r="AX2491" s="129" t="s">
        <v>33</v>
      </c>
      <c r="AY2491" s="106" t="e">
        <v>#N/A</v>
      </c>
      <c r="BD2491" t="s">
        <v>4573</v>
      </c>
      <c r="BE2491" t="s">
        <v>4338</v>
      </c>
      <c r="BF2491" t="s">
        <v>4740</v>
      </c>
      <c r="BH2491" t="str">
        <f t="shared" si="542"/>
        <v/>
      </c>
      <c r="BJ2491" t="str">
        <f t="shared" si="543"/>
        <v>OK</v>
      </c>
      <c r="BK2491" s="130" t="s">
        <v>5302</v>
      </c>
      <c r="BL2491" s="130" t="e">
        <v>#VALUE!</v>
      </c>
      <c r="BM2491" s="131" t="s">
        <v>33</v>
      </c>
      <c r="BN2491" s="131" t="e">
        <v>#VALUE!</v>
      </c>
      <c r="BO2491">
        <v>8733</v>
      </c>
      <c r="BP2491">
        <v>0</v>
      </c>
    </row>
    <row r="2492" spans="1:68" ht="25.2" x14ac:dyDescent="0.3">
      <c r="A2492" s="1"/>
      <c r="B2492" s="47">
        <v>2143</v>
      </c>
      <c r="C2492" s="45">
        <v>1095760</v>
      </c>
      <c r="D2492" s="29">
        <v>1034233</v>
      </c>
      <c r="E2492" s="29"/>
      <c r="F2492" s="31" t="s">
        <v>1712</v>
      </c>
      <c r="G2492" s="37" t="s">
        <v>31</v>
      </c>
      <c r="H2492" s="157"/>
      <c r="I2492" s="148" t="s">
        <v>32</v>
      </c>
      <c r="J2492" s="147" t="s">
        <v>33</v>
      </c>
      <c r="K2492" s="148">
        <v>0</v>
      </c>
      <c r="L2492" s="148" t="s">
        <v>32</v>
      </c>
      <c r="M2492" s="147" t="s">
        <v>33</v>
      </c>
      <c r="N2492" s="29">
        <f t="shared" si="527"/>
        <v>1034233</v>
      </c>
      <c r="O2492" s="29" t="str">
        <f t="shared" si="528"/>
        <v/>
      </c>
      <c r="P2492" s="29" t="str">
        <f t="shared" si="529"/>
        <v/>
      </c>
      <c r="Q2492" s="29" t="str">
        <f t="shared" si="530"/>
        <v/>
      </c>
      <c r="R2492" s="29" t="str">
        <f t="shared" si="531"/>
        <v/>
      </c>
      <c r="S2492" s="29" t="str">
        <f t="shared" si="532"/>
        <v/>
      </c>
      <c r="T2492" s="29" t="str">
        <f t="shared" si="533"/>
        <v/>
      </c>
      <c r="U2492" s="45">
        <v>1095761</v>
      </c>
      <c r="V2492" s="45"/>
      <c r="W2492" s="38" t="s">
        <v>3788</v>
      </c>
      <c r="X2492" s="37" t="s">
        <v>35</v>
      </c>
      <c r="Y2492" s="146">
        <v>6490</v>
      </c>
      <c r="Z2492" s="33">
        <v>8307</v>
      </c>
      <c r="AA2492" s="34">
        <f t="shared" si="540"/>
        <v>0.28000000000000003</v>
      </c>
      <c r="AB2492" s="33" t="str">
        <f t="shared" si="538"/>
        <v>По запросу</v>
      </c>
      <c r="AC2492" s="34">
        <f t="shared" si="541"/>
        <v>0.2799692622477204</v>
      </c>
      <c r="AD2492" s="145">
        <f t="shared" si="539"/>
        <v>6922.5</v>
      </c>
      <c r="AE2492" s="105">
        <v>5408.3329999999996</v>
      </c>
      <c r="AF2492" s="34" t="s">
        <v>36</v>
      </c>
      <c r="AG2492" s="34" t="s">
        <v>36</v>
      </c>
      <c r="AH2492" s="34" t="s">
        <v>36</v>
      </c>
      <c r="AI2492" s="29">
        <v>1.26</v>
      </c>
      <c r="AJ2492" s="29">
        <v>2.7000000000000001E-3</v>
      </c>
      <c r="AK2492" s="29">
        <v>0</v>
      </c>
      <c r="AL2492" s="29">
        <v>0</v>
      </c>
      <c r="AM2492" s="29" t="s">
        <v>28</v>
      </c>
      <c r="AN2492" s="44" t="s">
        <v>27</v>
      </c>
      <c r="AO2492" s="29" t="s">
        <v>28</v>
      </c>
      <c r="AP2492" s="29">
        <v>1</v>
      </c>
      <c r="AQ2492" s="29">
        <v>1700</v>
      </c>
      <c r="AR2492" s="29">
        <v>1000</v>
      </c>
      <c r="AS2492" s="29">
        <v>1700</v>
      </c>
      <c r="AT2492" s="29">
        <v>1.6</v>
      </c>
      <c r="AU2492" s="144">
        <v>2.89</v>
      </c>
      <c r="AV2492" s="36" t="s">
        <v>28</v>
      </c>
      <c r="AW2492" s="102">
        <v>43894</v>
      </c>
      <c r="AX2492" s="129" t="s">
        <v>33</v>
      </c>
      <c r="AY2492" s="106" t="e">
        <v>#N/A</v>
      </c>
      <c r="BD2492" t="s">
        <v>29</v>
      </c>
      <c r="BE2492" t="s">
        <v>4337</v>
      </c>
      <c r="BF2492" t="s">
        <v>4740</v>
      </c>
      <c r="BH2492" t="str">
        <f t="shared" si="542"/>
        <v/>
      </c>
      <c r="BJ2492" t="e">
        <f t="shared" si="543"/>
        <v>#VALUE!</v>
      </c>
      <c r="BK2492" s="130" t="s">
        <v>5302</v>
      </c>
      <c r="BL2492" s="130" t="e">
        <v>#VALUE!</v>
      </c>
      <c r="BM2492" s="131" t="s">
        <v>33</v>
      </c>
      <c r="BN2492" s="131" t="e">
        <v>#VALUE!</v>
      </c>
      <c r="BO2492" t="s">
        <v>5289</v>
      </c>
      <c r="BP2492">
        <v>0</v>
      </c>
    </row>
    <row r="2493" spans="1:68" ht="25.2" x14ac:dyDescent="0.3">
      <c r="A2493" s="1"/>
      <c r="B2493" s="47">
        <v>2144</v>
      </c>
      <c r="C2493" s="45">
        <v>1095761</v>
      </c>
      <c r="D2493" s="29">
        <v>1034259</v>
      </c>
      <c r="E2493" s="29"/>
      <c r="F2493" s="31" t="s">
        <v>1713</v>
      </c>
      <c r="G2493" s="37" t="s">
        <v>31</v>
      </c>
      <c r="H2493" s="157"/>
      <c r="I2493" s="148" t="s">
        <v>32</v>
      </c>
      <c r="J2493" s="147" t="s">
        <v>33</v>
      </c>
      <c r="K2493" s="148">
        <v>0</v>
      </c>
      <c r="L2493" s="148" t="s">
        <v>32</v>
      </c>
      <c r="M2493" s="147" t="s">
        <v>33</v>
      </c>
      <c r="N2493" s="29">
        <f t="shared" si="527"/>
        <v>1034259</v>
      </c>
      <c r="O2493" s="29" t="str">
        <f t="shared" si="528"/>
        <v/>
      </c>
      <c r="P2493" s="29" t="str">
        <f t="shared" si="529"/>
        <v/>
      </c>
      <c r="Q2493" s="29" t="str">
        <f t="shared" si="530"/>
        <v/>
      </c>
      <c r="R2493" s="29" t="str">
        <f t="shared" si="531"/>
        <v/>
      </c>
      <c r="S2493" s="29" t="str">
        <f t="shared" si="532"/>
        <v/>
      </c>
      <c r="T2493" s="29" t="str">
        <f t="shared" si="533"/>
        <v/>
      </c>
      <c r="U2493" s="29"/>
      <c r="V2493" s="29"/>
      <c r="W2493" s="38" t="s">
        <v>3788</v>
      </c>
      <c r="X2493" s="37" t="s">
        <v>35</v>
      </c>
      <c r="Y2493" s="146">
        <v>7636</v>
      </c>
      <c r="Z2493" s="33">
        <v>9775</v>
      </c>
      <c r="AA2493" s="34">
        <f t="shared" si="540"/>
        <v>0.28000000000000003</v>
      </c>
      <c r="AB2493" s="33" t="str">
        <f t="shared" si="538"/>
        <v>По запросу</v>
      </c>
      <c r="AC2493" s="34">
        <f t="shared" si="541"/>
        <v>0.28012049660138799</v>
      </c>
      <c r="AD2493" s="145">
        <f t="shared" si="539"/>
        <v>8145.8329999999996</v>
      </c>
      <c r="AE2493" s="105">
        <v>6363.3329999999996</v>
      </c>
      <c r="AF2493" s="34" t="s">
        <v>36</v>
      </c>
      <c r="AG2493" s="34" t="s">
        <v>36</v>
      </c>
      <c r="AH2493" s="34" t="s">
        <v>36</v>
      </c>
      <c r="AI2493" s="29">
        <v>1.7</v>
      </c>
      <c r="AJ2493" s="29">
        <v>1.9599999999999999E-2</v>
      </c>
      <c r="AK2493" s="29">
        <v>0</v>
      </c>
      <c r="AL2493" s="29">
        <v>0</v>
      </c>
      <c r="AM2493" s="29" t="s">
        <v>28</v>
      </c>
      <c r="AN2493" s="44" t="s">
        <v>27</v>
      </c>
      <c r="AO2493" s="29" t="s">
        <v>28</v>
      </c>
      <c r="AP2493" s="29">
        <v>1</v>
      </c>
      <c r="AQ2493" s="29">
        <v>2250</v>
      </c>
      <c r="AR2493" s="29">
        <v>1350</v>
      </c>
      <c r="AS2493" s="29">
        <v>2250</v>
      </c>
      <c r="AT2493" s="29">
        <v>1.7</v>
      </c>
      <c r="AU2493" s="144">
        <v>6.8343749999999996</v>
      </c>
      <c r="AV2493" s="36" t="s">
        <v>28</v>
      </c>
      <c r="AW2493" s="102">
        <v>43894</v>
      </c>
      <c r="AX2493" s="129" t="s">
        <v>33</v>
      </c>
      <c r="AY2493" s="106" t="e">
        <v>#N/A</v>
      </c>
      <c r="BD2493" t="s">
        <v>4573</v>
      </c>
      <c r="BE2493" t="s">
        <v>4337</v>
      </c>
      <c r="BF2493" t="s">
        <v>4740</v>
      </c>
      <c r="BH2493" t="str">
        <f t="shared" si="542"/>
        <v/>
      </c>
      <c r="BJ2493" t="e">
        <f t="shared" si="543"/>
        <v>#VALUE!</v>
      </c>
      <c r="BK2493" s="130" t="s">
        <v>5302</v>
      </c>
      <c r="BL2493" s="130" t="e">
        <v>#VALUE!</v>
      </c>
      <c r="BM2493" s="131" t="s">
        <v>33</v>
      </c>
      <c r="BN2493" s="131" t="e">
        <v>#VALUE!</v>
      </c>
      <c r="BO2493" t="s">
        <v>5289</v>
      </c>
      <c r="BP2493">
        <v>0</v>
      </c>
    </row>
    <row r="2494" spans="1:68" ht="25.2" x14ac:dyDescent="0.3">
      <c r="A2494" s="1"/>
      <c r="B2494" s="47">
        <v>2145</v>
      </c>
      <c r="C2494" s="45">
        <v>1095762</v>
      </c>
      <c r="D2494" s="29">
        <v>1034260</v>
      </c>
      <c r="E2494" s="29"/>
      <c r="F2494" s="31" t="s">
        <v>1714</v>
      </c>
      <c r="G2494" s="37" t="s">
        <v>31</v>
      </c>
      <c r="H2494" s="157"/>
      <c r="I2494" s="148" t="s">
        <v>32</v>
      </c>
      <c r="J2494" s="147" t="s">
        <v>33</v>
      </c>
      <c r="K2494" s="148">
        <v>0</v>
      </c>
      <c r="L2494" s="148" t="s">
        <v>32</v>
      </c>
      <c r="M2494" s="147" t="s">
        <v>33</v>
      </c>
      <c r="N2494" s="29">
        <f t="shared" si="527"/>
        <v>1034260</v>
      </c>
      <c r="O2494" s="29" t="str">
        <f t="shared" si="528"/>
        <v/>
      </c>
      <c r="P2494" s="29" t="str">
        <f t="shared" si="529"/>
        <v/>
      </c>
      <c r="Q2494" s="29" t="str">
        <f t="shared" si="530"/>
        <v/>
      </c>
      <c r="R2494" s="29" t="str">
        <f t="shared" si="531"/>
        <v/>
      </c>
      <c r="S2494" s="29" t="str">
        <f t="shared" si="532"/>
        <v/>
      </c>
      <c r="T2494" s="29" t="str">
        <f t="shared" si="533"/>
        <v/>
      </c>
      <c r="U2494" s="29"/>
      <c r="V2494" s="29"/>
      <c r="W2494" s="38" t="s">
        <v>3788</v>
      </c>
      <c r="X2494" s="37" t="s">
        <v>35</v>
      </c>
      <c r="Y2494" s="146">
        <v>9240</v>
      </c>
      <c r="Z2494" s="33">
        <v>11827</v>
      </c>
      <c r="AA2494" s="34">
        <f t="shared" si="540"/>
        <v>0.28000000000000003</v>
      </c>
      <c r="AB2494" s="33" t="str">
        <f t="shared" si="538"/>
        <v>По запросу</v>
      </c>
      <c r="AC2494" s="34">
        <f t="shared" si="541"/>
        <v>0.27997831168831178</v>
      </c>
      <c r="AD2494" s="145">
        <f t="shared" si="539"/>
        <v>9855.8330000000005</v>
      </c>
      <c r="AE2494" s="105">
        <v>7700</v>
      </c>
      <c r="AF2494" s="34" t="s">
        <v>36</v>
      </c>
      <c r="AG2494" s="34" t="s">
        <v>168</v>
      </c>
      <c r="AH2494" s="34" t="s">
        <v>168</v>
      </c>
      <c r="AI2494" s="29">
        <v>2</v>
      </c>
      <c r="AJ2494" s="29">
        <v>1.9599999999999999E-2</v>
      </c>
      <c r="AK2494" s="29">
        <v>0</v>
      </c>
      <c r="AL2494" s="29">
        <v>0</v>
      </c>
      <c r="AM2494" s="29" t="s">
        <v>28</v>
      </c>
      <c r="AN2494" s="44" t="s">
        <v>27</v>
      </c>
      <c r="AO2494" s="29" t="s">
        <v>28</v>
      </c>
      <c r="AP2494" s="29">
        <v>1</v>
      </c>
      <c r="AQ2494" s="29">
        <v>2250</v>
      </c>
      <c r="AR2494" s="29">
        <v>1350</v>
      </c>
      <c r="AS2494" s="29">
        <v>2250</v>
      </c>
      <c r="AT2494" s="29">
        <v>2</v>
      </c>
      <c r="AU2494" s="144">
        <v>6.8343749999999996</v>
      </c>
      <c r="AV2494" s="36" t="s">
        <v>28</v>
      </c>
      <c r="AW2494" s="102">
        <v>43894</v>
      </c>
      <c r="AX2494" s="129" t="s">
        <v>33</v>
      </c>
      <c r="AY2494" s="106" t="e">
        <v>#N/A</v>
      </c>
      <c r="BD2494" t="s">
        <v>4573</v>
      </c>
      <c r="BE2494" t="s">
        <v>4337</v>
      </c>
      <c r="BF2494" t="s">
        <v>4739</v>
      </c>
      <c r="BH2494" t="str">
        <f t="shared" si="542"/>
        <v/>
      </c>
      <c r="BJ2494" t="e">
        <f t="shared" si="543"/>
        <v>#VALUE!</v>
      </c>
      <c r="BK2494" s="130" t="s">
        <v>5302</v>
      </c>
      <c r="BL2494" s="130" t="e">
        <v>#VALUE!</v>
      </c>
      <c r="BM2494" s="131" t="s">
        <v>33</v>
      </c>
      <c r="BN2494" s="131" t="e">
        <v>#VALUE!</v>
      </c>
      <c r="BO2494" t="s">
        <v>5289</v>
      </c>
      <c r="BP2494">
        <v>0</v>
      </c>
    </row>
    <row r="2495" spans="1:68" ht="25.2" x14ac:dyDescent="0.3">
      <c r="A2495" s="1"/>
      <c r="B2495" s="47">
        <v>2146</v>
      </c>
      <c r="C2495" s="45">
        <v>1095763</v>
      </c>
      <c r="D2495" s="29">
        <v>1034261</v>
      </c>
      <c r="E2495" s="29"/>
      <c r="F2495" s="31" t="s">
        <v>1715</v>
      </c>
      <c r="G2495" s="37" t="s">
        <v>31</v>
      </c>
      <c r="H2495" s="157"/>
      <c r="I2495" s="148" t="s">
        <v>32</v>
      </c>
      <c r="J2495" s="147" t="s">
        <v>33</v>
      </c>
      <c r="K2495" s="148">
        <v>0</v>
      </c>
      <c r="L2495" s="148" t="s">
        <v>32</v>
      </c>
      <c r="M2495" s="147" t="s">
        <v>33</v>
      </c>
      <c r="N2495" s="29">
        <f t="shared" si="527"/>
        <v>1034261</v>
      </c>
      <c r="O2495" s="29" t="str">
        <f t="shared" si="528"/>
        <v/>
      </c>
      <c r="P2495" s="29" t="str">
        <f t="shared" si="529"/>
        <v/>
      </c>
      <c r="Q2495" s="29" t="str">
        <f t="shared" si="530"/>
        <v/>
      </c>
      <c r="R2495" s="29" t="str">
        <f t="shared" si="531"/>
        <v/>
      </c>
      <c r="S2495" s="29" t="str">
        <f t="shared" si="532"/>
        <v/>
      </c>
      <c r="T2495" s="29" t="str">
        <f t="shared" si="533"/>
        <v/>
      </c>
      <c r="U2495" s="29"/>
      <c r="V2495" s="29"/>
      <c r="W2495" s="38" t="s">
        <v>3788</v>
      </c>
      <c r="X2495" s="37" t="s">
        <v>35</v>
      </c>
      <c r="Y2495" s="146">
        <v>9801</v>
      </c>
      <c r="Z2495" s="33">
        <v>12545</v>
      </c>
      <c r="AA2495" s="34">
        <f t="shared" si="540"/>
        <v>0.28000000000000003</v>
      </c>
      <c r="AB2495" s="33" t="str">
        <f t="shared" si="538"/>
        <v>По запросу</v>
      </c>
      <c r="AC2495" s="34">
        <f t="shared" si="541"/>
        <v>0.27997147229874497</v>
      </c>
      <c r="AD2495" s="145">
        <f t="shared" si="539"/>
        <v>10454.166999999999</v>
      </c>
      <c r="AE2495" s="105">
        <v>8167.5</v>
      </c>
      <c r="AF2495" s="34" t="s">
        <v>36</v>
      </c>
      <c r="AG2495" s="34" t="s">
        <v>36</v>
      </c>
      <c r="AH2495" s="34" t="s">
        <v>36</v>
      </c>
      <c r="AI2495" s="29">
        <v>2.9</v>
      </c>
      <c r="AJ2495" s="29">
        <v>3.0624999999999999E-2</v>
      </c>
      <c r="AK2495" s="29">
        <v>0</v>
      </c>
      <c r="AL2495" s="29">
        <v>0</v>
      </c>
      <c r="AM2495" s="29" t="s">
        <v>28</v>
      </c>
      <c r="AN2495" s="44" t="s">
        <v>27</v>
      </c>
      <c r="AO2495" s="29" t="s">
        <v>28</v>
      </c>
      <c r="AP2495" s="29">
        <v>1</v>
      </c>
      <c r="AQ2495" s="29">
        <v>2400</v>
      </c>
      <c r="AR2495" s="29">
        <v>1850</v>
      </c>
      <c r="AS2495" s="29">
        <v>2400</v>
      </c>
      <c r="AT2495" s="29">
        <v>2.9</v>
      </c>
      <c r="AU2495" s="144">
        <v>10.656000000000001</v>
      </c>
      <c r="AV2495" s="36" t="s">
        <v>28</v>
      </c>
      <c r="AW2495" s="102">
        <v>43894</v>
      </c>
      <c r="AX2495" s="129" t="s">
        <v>33</v>
      </c>
      <c r="AY2495" s="106" t="e">
        <v>#N/A</v>
      </c>
      <c r="BD2495" t="s">
        <v>4573</v>
      </c>
      <c r="BE2495" t="s">
        <v>4337</v>
      </c>
      <c r="BF2495" t="s">
        <v>4740</v>
      </c>
      <c r="BH2495" t="str">
        <f t="shared" si="542"/>
        <v/>
      </c>
      <c r="BJ2495" t="e">
        <f t="shared" si="543"/>
        <v>#VALUE!</v>
      </c>
      <c r="BK2495" s="130" t="s">
        <v>5302</v>
      </c>
      <c r="BL2495" s="130" t="e">
        <v>#VALUE!</v>
      </c>
      <c r="BM2495" s="131" t="s">
        <v>33</v>
      </c>
      <c r="BN2495" s="131" t="e">
        <v>#VALUE!</v>
      </c>
      <c r="BO2495" t="s">
        <v>5289</v>
      </c>
      <c r="BP2495">
        <v>0</v>
      </c>
    </row>
    <row r="2496" spans="1:68" ht="25.2" x14ac:dyDescent="0.3">
      <c r="A2496" s="1"/>
      <c r="B2496" s="47">
        <v>2147</v>
      </c>
      <c r="C2496" s="45">
        <v>1095764</v>
      </c>
      <c r="D2496" s="29">
        <v>1034262</v>
      </c>
      <c r="E2496" s="29"/>
      <c r="F2496" s="31" t="s">
        <v>1716</v>
      </c>
      <c r="G2496" s="37" t="s">
        <v>31</v>
      </c>
      <c r="H2496" s="157"/>
      <c r="I2496" s="148" t="s">
        <v>32</v>
      </c>
      <c r="J2496" s="147" t="s">
        <v>33</v>
      </c>
      <c r="K2496" s="148">
        <v>0</v>
      </c>
      <c r="L2496" s="148" t="s">
        <v>32</v>
      </c>
      <c r="M2496" s="147" t="s">
        <v>33</v>
      </c>
      <c r="N2496" s="29">
        <f t="shared" si="527"/>
        <v>1034262</v>
      </c>
      <c r="O2496" s="29" t="str">
        <f t="shared" si="528"/>
        <v/>
      </c>
      <c r="P2496" s="29" t="str">
        <f t="shared" si="529"/>
        <v/>
      </c>
      <c r="Q2496" s="29" t="str">
        <f t="shared" si="530"/>
        <v/>
      </c>
      <c r="R2496" s="29" t="str">
        <f t="shared" si="531"/>
        <v/>
      </c>
      <c r="S2496" s="29" t="str">
        <f t="shared" si="532"/>
        <v/>
      </c>
      <c r="T2496" s="29" t="str">
        <f t="shared" si="533"/>
        <v/>
      </c>
      <c r="U2496" s="29"/>
      <c r="V2496" s="29"/>
      <c r="W2496" s="38" t="s">
        <v>3788</v>
      </c>
      <c r="X2496" s="37" t="s">
        <v>35</v>
      </c>
      <c r="Y2496" s="146">
        <v>13291</v>
      </c>
      <c r="Z2496" s="33">
        <v>17012</v>
      </c>
      <c r="AA2496" s="34">
        <f t="shared" si="540"/>
        <v>0.28000000000000003</v>
      </c>
      <c r="AB2496" s="33" t="str">
        <f t="shared" si="538"/>
        <v>По запросу</v>
      </c>
      <c r="AC2496" s="34">
        <f t="shared" si="541"/>
        <v>0.27996395395271839</v>
      </c>
      <c r="AD2496" s="145">
        <f t="shared" si="539"/>
        <v>14176.666999999999</v>
      </c>
      <c r="AE2496" s="105">
        <v>11075.833000000001</v>
      </c>
      <c r="AF2496" s="34" t="s">
        <v>36</v>
      </c>
      <c r="AG2496" s="34" t="s">
        <v>36</v>
      </c>
      <c r="AH2496" s="34" t="s">
        <v>36</v>
      </c>
      <c r="AI2496" s="29">
        <v>4.4000000000000004</v>
      </c>
      <c r="AJ2496" s="29">
        <v>0.04</v>
      </c>
      <c r="AK2496" s="29">
        <v>0</v>
      </c>
      <c r="AL2496" s="29">
        <v>0</v>
      </c>
      <c r="AM2496" s="29" t="s">
        <v>28</v>
      </c>
      <c r="AN2496" s="44" t="s">
        <v>27</v>
      </c>
      <c r="AO2496" s="29" t="s">
        <v>28</v>
      </c>
      <c r="AP2496" s="29">
        <v>1</v>
      </c>
      <c r="AQ2496" s="29">
        <v>2400</v>
      </c>
      <c r="AR2496" s="29">
        <v>1400</v>
      </c>
      <c r="AS2496" s="29">
        <v>2400</v>
      </c>
      <c r="AT2496" s="29">
        <v>4.4000000000000004</v>
      </c>
      <c r="AU2496" s="144">
        <v>8.0640000000000001</v>
      </c>
      <c r="AV2496" s="36" t="s">
        <v>28</v>
      </c>
      <c r="AW2496" s="102">
        <v>43894</v>
      </c>
      <c r="AX2496" s="129" t="s">
        <v>33</v>
      </c>
      <c r="AY2496" s="106" t="e">
        <v>#N/A</v>
      </c>
      <c r="BD2496" t="s">
        <v>4573</v>
      </c>
      <c r="BE2496" t="s">
        <v>4337</v>
      </c>
      <c r="BF2496" t="s">
        <v>4740</v>
      </c>
      <c r="BH2496" t="str">
        <f t="shared" si="542"/>
        <v/>
      </c>
      <c r="BJ2496" t="e">
        <f t="shared" si="543"/>
        <v>#VALUE!</v>
      </c>
      <c r="BK2496" s="130" t="s">
        <v>5302</v>
      </c>
      <c r="BL2496" s="130" t="e">
        <v>#VALUE!</v>
      </c>
      <c r="BM2496" s="131" t="s">
        <v>33</v>
      </c>
      <c r="BN2496" s="131" t="e">
        <v>#VALUE!</v>
      </c>
      <c r="BO2496" t="s">
        <v>5289</v>
      </c>
      <c r="BP2496">
        <v>0</v>
      </c>
    </row>
    <row r="2497" spans="1:68" ht="25.2" x14ac:dyDescent="0.3">
      <c r="A2497" s="1"/>
      <c r="B2497" s="47">
        <v>2148</v>
      </c>
      <c r="C2497" s="45">
        <v>1095765</v>
      </c>
      <c r="D2497" s="29">
        <v>1034234</v>
      </c>
      <c r="E2497" s="29"/>
      <c r="F2497" s="31" t="s">
        <v>1717</v>
      </c>
      <c r="G2497" s="37" t="s">
        <v>31</v>
      </c>
      <c r="H2497" s="157"/>
      <c r="I2497" s="148" t="s">
        <v>32</v>
      </c>
      <c r="J2497" s="147" t="s">
        <v>33</v>
      </c>
      <c r="K2497" s="148">
        <v>0</v>
      </c>
      <c r="L2497" s="148" t="s">
        <v>32</v>
      </c>
      <c r="M2497" s="147" t="s">
        <v>33</v>
      </c>
      <c r="N2497" s="29">
        <f t="shared" si="527"/>
        <v>1034234</v>
      </c>
      <c r="O2497" s="29" t="str">
        <f t="shared" si="528"/>
        <v/>
      </c>
      <c r="P2497" s="29" t="str">
        <f t="shared" si="529"/>
        <v/>
      </c>
      <c r="Q2497" s="29" t="str">
        <f t="shared" si="530"/>
        <v/>
      </c>
      <c r="R2497" s="29" t="str">
        <f t="shared" si="531"/>
        <v/>
      </c>
      <c r="S2497" s="29" t="str">
        <f t="shared" si="532"/>
        <v/>
      </c>
      <c r="T2497" s="29" t="str">
        <f t="shared" si="533"/>
        <v/>
      </c>
      <c r="U2497" s="29"/>
      <c r="V2497" s="29"/>
      <c r="W2497" s="38" t="s">
        <v>3788</v>
      </c>
      <c r="X2497" s="37" t="s">
        <v>35</v>
      </c>
      <c r="Y2497" s="146">
        <v>14809</v>
      </c>
      <c r="Z2497" s="33">
        <v>18956</v>
      </c>
      <c r="AA2497" s="34">
        <f t="shared" si="540"/>
        <v>0.28000000000000003</v>
      </c>
      <c r="AB2497" s="33" t="str">
        <f t="shared" si="538"/>
        <v>По запросу</v>
      </c>
      <c r="AC2497" s="34">
        <f t="shared" si="541"/>
        <v>0.2800324743070422</v>
      </c>
      <c r="AD2497" s="145">
        <f t="shared" si="539"/>
        <v>15796.666999999999</v>
      </c>
      <c r="AE2497" s="105">
        <v>12340.833000000001</v>
      </c>
      <c r="AF2497" s="34" t="s">
        <v>36</v>
      </c>
      <c r="AG2497" s="34" t="s">
        <v>168</v>
      </c>
      <c r="AH2497" s="34" t="s">
        <v>168</v>
      </c>
      <c r="AI2497" s="29">
        <v>5.0999999999999996</v>
      </c>
      <c r="AJ2497" s="29">
        <v>0.04</v>
      </c>
      <c r="AK2497" s="29">
        <v>0</v>
      </c>
      <c r="AL2497" s="29">
        <v>0</v>
      </c>
      <c r="AM2497" s="29" t="s">
        <v>28</v>
      </c>
      <c r="AN2497" s="44" t="s">
        <v>27</v>
      </c>
      <c r="AO2497" s="29" t="s">
        <v>28</v>
      </c>
      <c r="AP2497" s="29">
        <v>1</v>
      </c>
      <c r="AQ2497" s="29">
        <v>2400</v>
      </c>
      <c r="AR2497" s="29">
        <v>1400</v>
      </c>
      <c r="AS2497" s="29">
        <v>2400</v>
      </c>
      <c r="AT2497" s="29">
        <v>5.0999999999999996</v>
      </c>
      <c r="AU2497" s="144">
        <v>8.0640000000000001</v>
      </c>
      <c r="AV2497" s="36" t="s">
        <v>28</v>
      </c>
      <c r="AW2497" s="102">
        <v>43894</v>
      </c>
      <c r="AX2497" s="129" t="s">
        <v>33</v>
      </c>
      <c r="AY2497" s="106" t="e">
        <v>#N/A</v>
      </c>
      <c r="BD2497" t="s">
        <v>4573</v>
      </c>
      <c r="BE2497" t="s">
        <v>4338</v>
      </c>
      <c r="BF2497" t="s">
        <v>4740</v>
      </c>
      <c r="BH2497" t="str">
        <f t="shared" si="542"/>
        <v/>
      </c>
      <c r="BJ2497" t="e">
        <f t="shared" si="543"/>
        <v>#VALUE!</v>
      </c>
      <c r="BK2497" s="130" t="s">
        <v>5302</v>
      </c>
      <c r="BL2497" s="130" t="e">
        <v>#VALUE!</v>
      </c>
      <c r="BM2497" s="131" t="s">
        <v>33</v>
      </c>
      <c r="BN2497" s="131" t="e">
        <v>#VALUE!</v>
      </c>
      <c r="BO2497" t="s">
        <v>5289</v>
      </c>
      <c r="BP2497">
        <v>0</v>
      </c>
    </row>
    <row r="2498" spans="1:68" x14ac:dyDescent="0.3">
      <c r="A2498" s="18" t="s">
        <v>33</v>
      </c>
      <c r="B2498" s="47">
        <v>2161</v>
      </c>
      <c r="C2498" s="124" t="s">
        <v>5298</v>
      </c>
      <c r="D2498" s="72"/>
      <c r="E2498" s="72"/>
      <c r="F2498" s="39"/>
      <c r="G2498" s="29"/>
      <c r="H2498" s="103"/>
      <c r="I2498" s="148" t="s">
        <v>33</v>
      </c>
      <c r="J2498" s="147" t="s">
        <v>33</v>
      </c>
      <c r="K2498" s="148" t="e">
        <v>#N/A</v>
      </c>
      <c r="L2498" s="148" t="s">
        <v>32</v>
      </c>
      <c r="M2498" s="147" t="s">
        <v>33</v>
      </c>
      <c r="N2498" s="29" t="str">
        <f t="shared" si="527"/>
        <v/>
      </c>
      <c r="O2498" s="29" t="str">
        <f t="shared" si="528"/>
        <v/>
      </c>
      <c r="P2498" s="29" t="str">
        <f t="shared" si="529"/>
        <v/>
      </c>
      <c r="Q2498" s="29" t="str">
        <f t="shared" si="530"/>
        <v/>
      </c>
      <c r="R2498" s="29" t="str">
        <f t="shared" si="531"/>
        <v/>
      </c>
      <c r="S2498" s="29" t="str">
        <f t="shared" si="532"/>
        <v/>
      </c>
      <c r="T2498" s="29" t="str">
        <f t="shared" si="533"/>
        <v/>
      </c>
      <c r="U2498" s="40"/>
      <c r="V2498" s="40"/>
      <c r="W2498" s="32"/>
      <c r="X2498" s="29"/>
      <c r="Y2498" s="146">
        <v>0</v>
      </c>
      <c r="Z2498" s="33"/>
      <c r="AA2498" s="34" t="e">
        <f t="shared" si="540"/>
        <v>#DIV/0!</v>
      </c>
      <c r="AB2498" s="33">
        <f t="shared" si="538"/>
        <v>0</v>
      </c>
      <c r="AC2498" s="34" t="e">
        <f t="shared" si="541"/>
        <v>#DIV/0!</v>
      </c>
      <c r="AD2498" s="145"/>
      <c r="AE2498" s="105">
        <v>0</v>
      </c>
      <c r="AF2498" s="34" t="e">
        <v>#N/A</v>
      </c>
      <c r="AG2498" s="34" t="e">
        <v>#N/A</v>
      </c>
      <c r="AH2498" s="34" t="e">
        <v>#N/A</v>
      </c>
      <c r="AI2498" s="29"/>
      <c r="AJ2498" s="29"/>
      <c r="AK2498" s="29">
        <v>0</v>
      </c>
      <c r="AL2498" s="29">
        <v>0</v>
      </c>
      <c r="AM2498" s="29" t="s">
        <v>27</v>
      </c>
      <c r="AN2498" s="71" t="s">
        <v>28</v>
      </c>
      <c r="AO2498" s="29" t="s">
        <v>28</v>
      </c>
      <c r="AP2498" s="65"/>
      <c r="AQ2498" s="29" t="s">
        <v>33</v>
      </c>
      <c r="AR2498" s="29" t="s">
        <v>33</v>
      </c>
      <c r="AS2498" s="29" t="s">
        <v>33</v>
      </c>
      <c r="AT2498" s="29"/>
      <c r="AU2498" s="144"/>
      <c r="AV2498" s="36" t="s">
        <v>33</v>
      </c>
      <c r="AW2498" s="102" t="s">
        <v>33</v>
      </c>
      <c r="AX2498" s="129" t="s">
        <v>5288</v>
      </c>
      <c r="AY2498" s="106" t="e">
        <v>#N/A</v>
      </c>
      <c r="BD2498" t="e">
        <v>#N/A</v>
      </c>
      <c r="BE2498" t="e">
        <v>#N/A</v>
      </c>
      <c r="BF2498" t="e">
        <v>#N/A</v>
      </c>
      <c r="BH2498" t="str">
        <f t="shared" si="542"/>
        <v/>
      </c>
      <c r="BJ2498" t="str">
        <f t="shared" si="543"/>
        <v>OK</v>
      </c>
      <c r="BK2498" s="130">
        <v>0</v>
      </c>
      <c r="BL2498" s="130" t="s">
        <v>37</v>
      </c>
      <c r="BM2498" s="131" t="s">
        <v>33</v>
      </c>
      <c r="BN2498" s="131" t="s">
        <v>37</v>
      </c>
      <c r="BO2498" t="e">
        <v>#N/A</v>
      </c>
      <c r="BP2498">
        <v>0</v>
      </c>
    </row>
    <row r="2499" spans="1:68" ht="25.2" x14ac:dyDescent="0.3">
      <c r="A2499" s="59"/>
      <c r="B2499" s="47">
        <v>2162</v>
      </c>
      <c r="C2499" s="45">
        <v>1120124</v>
      </c>
      <c r="D2499" s="63">
        <v>1048697</v>
      </c>
      <c r="E2499" s="63"/>
      <c r="F2499" s="39" t="s">
        <v>1719</v>
      </c>
      <c r="G2499" s="29" t="s">
        <v>47</v>
      </c>
      <c r="H2499" s="70" t="s">
        <v>4779</v>
      </c>
      <c r="I2499" s="148"/>
      <c r="J2499" s="147"/>
      <c r="K2499" s="148">
        <v>0</v>
      </c>
      <c r="L2499" s="148"/>
      <c r="M2499" s="147"/>
      <c r="N2499" s="29">
        <f t="shared" si="527"/>
        <v>1048697</v>
      </c>
      <c r="O2499" s="29" t="str">
        <f t="shared" si="528"/>
        <v/>
      </c>
      <c r="P2499" s="29" t="str">
        <f t="shared" si="529"/>
        <v/>
      </c>
      <c r="Q2499" s="29" t="str">
        <f t="shared" si="530"/>
        <v/>
      </c>
      <c r="R2499" s="29" t="str">
        <f t="shared" si="531"/>
        <v/>
      </c>
      <c r="S2499" s="29" t="str">
        <f t="shared" si="532"/>
        <v/>
      </c>
      <c r="T2499" s="29" t="str">
        <f t="shared" si="533"/>
        <v/>
      </c>
      <c r="U2499" s="40"/>
      <c r="V2499" s="40"/>
      <c r="W2499" s="38" t="s">
        <v>1720</v>
      </c>
      <c r="X2499" s="29" t="s">
        <v>158</v>
      </c>
      <c r="Y2499" s="146">
        <v>42063</v>
      </c>
      <c r="Z2499" s="33">
        <v>53840</v>
      </c>
      <c r="AA2499" s="34">
        <f t="shared" si="540"/>
        <v>0.28000000000000003</v>
      </c>
      <c r="AB2499" s="33">
        <f t="shared" si="538"/>
        <v>53840</v>
      </c>
      <c r="AC2499" s="34">
        <f t="shared" si="541"/>
        <v>0.27998479423721562</v>
      </c>
      <c r="AD2499" s="145">
        <f t="shared" ref="AD2499:AD2562" si="544">ROUND(Z2499/1.2,3)</f>
        <v>44866.667000000001</v>
      </c>
      <c r="AE2499" s="105">
        <v>35052.5</v>
      </c>
      <c r="AF2499" s="34" t="s">
        <v>36</v>
      </c>
      <c r="AG2499" s="34" t="s">
        <v>36</v>
      </c>
      <c r="AH2499" s="34" t="s">
        <v>36</v>
      </c>
      <c r="AI2499" s="29">
        <v>0.85899999999999999</v>
      </c>
      <c r="AJ2499" s="29">
        <v>7.0000000000000001E-3</v>
      </c>
      <c r="AK2499" s="29">
        <v>3</v>
      </c>
      <c r="AL2499" s="29">
        <v>0</v>
      </c>
      <c r="AM2499" s="29" t="s">
        <v>28</v>
      </c>
      <c r="AN2499" s="158" t="s">
        <v>28</v>
      </c>
      <c r="AO2499" s="29" t="s">
        <v>28</v>
      </c>
      <c r="AP2499" s="29">
        <v>1</v>
      </c>
      <c r="AQ2499" s="29">
        <v>290</v>
      </c>
      <c r="AR2499" s="29">
        <v>190</v>
      </c>
      <c r="AS2499" s="29">
        <v>145</v>
      </c>
      <c r="AT2499" s="29">
        <v>0.85899999999999999</v>
      </c>
      <c r="AU2499" s="144">
        <v>7.9895000000000001E-3</v>
      </c>
      <c r="AV2499" s="36" t="s">
        <v>28</v>
      </c>
      <c r="AW2499" s="102">
        <v>44424</v>
      </c>
      <c r="AX2499" s="129" t="s">
        <v>33</v>
      </c>
      <c r="AY2499" s="106">
        <v>27</v>
      </c>
      <c r="BD2499" t="s">
        <v>4577</v>
      </c>
      <c r="BE2499" t="s">
        <v>4338</v>
      </c>
      <c r="BF2499" t="s">
        <v>4739</v>
      </c>
      <c r="BH2499" t="str">
        <f t="shared" si="542"/>
        <v>AV</v>
      </c>
      <c r="BJ2499" t="str">
        <f t="shared" si="543"/>
        <v>OK</v>
      </c>
      <c r="BK2499" s="130">
        <v>53840</v>
      </c>
      <c r="BL2499" s="130" t="s">
        <v>37</v>
      </c>
      <c r="BM2499" s="131">
        <v>53841</v>
      </c>
      <c r="BN2499" s="131">
        <v>0.99998142679370738</v>
      </c>
      <c r="BO2499">
        <v>53840</v>
      </c>
      <c r="BP2499">
        <v>10</v>
      </c>
    </row>
    <row r="2500" spans="1:68" ht="25.2" x14ac:dyDescent="0.3">
      <c r="A2500" s="59"/>
      <c r="B2500" s="47">
        <v>2163</v>
      </c>
      <c r="C2500" s="45">
        <v>1120125</v>
      </c>
      <c r="D2500" s="63">
        <v>1048698</v>
      </c>
      <c r="E2500" s="63"/>
      <c r="F2500" s="39" t="s">
        <v>4066</v>
      </c>
      <c r="G2500" s="29" t="s">
        <v>31</v>
      </c>
      <c r="H2500" s="103"/>
      <c r="I2500" s="148"/>
      <c r="J2500" s="147"/>
      <c r="K2500" s="148">
        <v>0</v>
      </c>
      <c r="L2500" s="148"/>
      <c r="M2500" s="147"/>
      <c r="N2500" s="29">
        <f t="shared" si="527"/>
        <v>1048698</v>
      </c>
      <c r="O2500" s="29" t="str">
        <f t="shared" si="528"/>
        <v/>
      </c>
      <c r="P2500" s="29" t="str">
        <f t="shared" si="529"/>
        <v/>
      </c>
      <c r="Q2500" s="29" t="str">
        <f t="shared" si="530"/>
        <v/>
      </c>
      <c r="R2500" s="29" t="str">
        <f t="shared" si="531"/>
        <v/>
      </c>
      <c r="S2500" s="29" t="str">
        <f t="shared" si="532"/>
        <v/>
      </c>
      <c r="T2500" s="29" t="str">
        <f t="shared" si="533"/>
        <v/>
      </c>
      <c r="U2500" s="40"/>
      <c r="V2500" s="40"/>
      <c r="W2500" s="38" t="s">
        <v>1720</v>
      </c>
      <c r="X2500" s="29" t="s">
        <v>158</v>
      </c>
      <c r="Y2500" s="146">
        <v>47616</v>
      </c>
      <c r="Z2500" s="33">
        <v>60949</v>
      </c>
      <c r="AA2500" s="34">
        <f t="shared" si="540"/>
        <v>0.28000000000000003</v>
      </c>
      <c r="AB2500" s="33">
        <f t="shared" si="538"/>
        <v>60949</v>
      </c>
      <c r="AC2500" s="34">
        <f t="shared" si="541"/>
        <v>0.28001091229838704</v>
      </c>
      <c r="AD2500" s="145">
        <f t="shared" si="544"/>
        <v>50790.832999999999</v>
      </c>
      <c r="AE2500" s="105">
        <v>39680</v>
      </c>
      <c r="AF2500" s="34" t="s">
        <v>36</v>
      </c>
      <c r="AG2500" s="34" t="s">
        <v>36</v>
      </c>
      <c r="AH2500" s="34" t="s">
        <v>36</v>
      </c>
      <c r="AI2500" s="29">
        <v>1.0900000000000001</v>
      </c>
      <c r="AJ2500" s="29">
        <v>7.0000000000000001E-3</v>
      </c>
      <c r="AK2500" s="29">
        <v>0</v>
      </c>
      <c r="AL2500" s="29">
        <v>0</v>
      </c>
      <c r="AM2500" s="29" t="s">
        <v>28</v>
      </c>
      <c r="AN2500" s="44" t="s">
        <v>27</v>
      </c>
      <c r="AO2500" s="29" t="s">
        <v>28</v>
      </c>
      <c r="AP2500" s="29">
        <v>1</v>
      </c>
      <c r="AQ2500" s="29">
        <v>290</v>
      </c>
      <c r="AR2500" s="29">
        <v>190</v>
      </c>
      <c r="AS2500" s="29">
        <v>145</v>
      </c>
      <c r="AT2500" s="29">
        <v>1.0900000000000001</v>
      </c>
      <c r="AU2500" s="144">
        <v>7.9895000000000001E-3</v>
      </c>
      <c r="AV2500" s="36" t="s">
        <v>28</v>
      </c>
      <c r="AW2500" s="102">
        <v>44424</v>
      </c>
      <c r="AX2500" s="129" t="s">
        <v>33</v>
      </c>
      <c r="AY2500" s="106" t="e">
        <v>#N/A</v>
      </c>
      <c r="BD2500" t="s">
        <v>4577</v>
      </c>
      <c r="BE2500" t="s">
        <v>4351</v>
      </c>
      <c r="BF2500" t="s">
        <v>4740</v>
      </c>
      <c r="BH2500" t="str">
        <f t="shared" si="542"/>
        <v/>
      </c>
      <c r="BJ2500" t="str">
        <f t="shared" si="543"/>
        <v>OK</v>
      </c>
      <c r="BK2500" s="130" t="s">
        <v>5302</v>
      </c>
      <c r="BL2500" s="130" t="e">
        <v>#VALUE!</v>
      </c>
      <c r="BM2500" s="131" t="s">
        <v>33</v>
      </c>
      <c r="BN2500" s="131" t="e">
        <v>#VALUE!</v>
      </c>
      <c r="BO2500" t="e">
        <v>#N/A</v>
      </c>
      <c r="BP2500">
        <v>0</v>
      </c>
    </row>
    <row r="2501" spans="1:68" ht="25.2" x14ac:dyDescent="0.3">
      <c r="A2501" s="59"/>
      <c r="B2501" s="47">
        <v>2164</v>
      </c>
      <c r="C2501" s="45">
        <v>1120126</v>
      </c>
      <c r="D2501" s="63">
        <v>1048699</v>
      </c>
      <c r="E2501" s="63"/>
      <c r="F2501" s="39" t="s">
        <v>1721</v>
      </c>
      <c r="G2501" s="29" t="s">
        <v>47</v>
      </c>
      <c r="H2501" s="70" t="s">
        <v>4779</v>
      </c>
      <c r="I2501" s="148"/>
      <c r="J2501" s="147"/>
      <c r="K2501" s="148">
        <v>0</v>
      </c>
      <c r="L2501" s="148"/>
      <c r="M2501" s="147"/>
      <c r="N2501" s="29">
        <f t="shared" si="527"/>
        <v>1048699</v>
      </c>
      <c r="O2501" s="29" t="str">
        <f t="shared" si="528"/>
        <v/>
      </c>
      <c r="P2501" s="29" t="str">
        <f t="shared" si="529"/>
        <v/>
      </c>
      <c r="Q2501" s="29" t="str">
        <f t="shared" si="530"/>
        <v/>
      </c>
      <c r="R2501" s="29" t="str">
        <f t="shared" si="531"/>
        <v/>
      </c>
      <c r="S2501" s="29" t="str">
        <f t="shared" si="532"/>
        <v/>
      </c>
      <c r="T2501" s="29" t="str">
        <f t="shared" si="533"/>
        <v/>
      </c>
      <c r="U2501" s="40"/>
      <c r="V2501" s="40"/>
      <c r="W2501" s="38" t="s">
        <v>1720</v>
      </c>
      <c r="X2501" s="29" t="s">
        <v>158</v>
      </c>
      <c r="Y2501" s="146">
        <v>47616</v>
      </c>
      <c r="Z2501" s="33">
        <v>60949</v>
      </c>
      <c r="AA2501" s="34">
        <f t="shared" si="540"/>
        <v>0.28000000000000003</v>
      </c>
      <c r="AB2501" s="33">
        <f t="shared" si="538"/>
        <v>60949</v>
      </c>
      <c r="AC2501" s="34">
        <f t="shared" si="541"/>
        <v>0.28001091229838704</v>
      </c>
      <c r="AD2501" s="145">
        <f t="shared" si="544"/>
        <v>50790.832999999999</v>
      </c>
      <c r="AE2501" s="105">
        <v>39680</v>
      </c>
      <c r="AF2501" s="34" t="s">
        <v>36</v>
      </c>
      <c r="AG2501" s="34" t="s">
        <v>36</v>
      </c>
      <c r="AH2501" s="34" t="s">
        <v>36</v>
      </c>
      <c r="AI2501" s="29">
        <v>1.1970000000000001</v>
      </c>
      <c r="AJ2501" s="29">
        <v>1.4999999999999999E-2</v>
      </c>
      <c r="AK2501" s="29">
        <v>4</v>
      </c>
      <c r="AL2501" s="29">
        <v>0</v>
      </c>
      <c r="AM2501" s="29" t="s">
        <v>28</v>
      </c>
      <c r="AN2501" s="29" t="s">
        <v>28</v>
      </c>
      <c r="AO2501" s="29" t="s">
        <v>28</v>
      </c>
      <c r="AP2501" s="29">
        <v>1</v>
      </c>
      <c r="AQ2501" s="29">
        <v>390</v>
      </c>
      <c r="AR2501" s="29">
        <v>290</v>
      </c>
      <c r="AS2501" s="29">
        <v>145</v>
      </c>
      <c r="AT2501" s="29">
        <v>1.1970000000000001</v>
      </c>
      <c r="AU2501" s="144">
        <v>1.6399500000000001E-2</v>
      </c>
      <c r="AV2501" s="36" t="s">
        <v>28</v>
      </c>
      <c r="AW2501" s="102">
        <v>44424</v>
      </c>
      <c r="AX2501" s="129" t="s">
        <v>33</v>
      </c>
      <c r="AY2501" s="106">
        <v>2</v>
      </c>
      <c r="BD2501" t="s">
        <v>4577</v>
      </c>
      <c r="BE2501" t="s">
        <v>4351</v>
      </c>
      <c r="BF2501" t="s">
        <v>4739</v>
      </c>
      <c r="BH2501" t="str">
        <f t="shared" si="542"/>
        <v>AV</v>
      </c>
      <c r="BJ2501" t="str">
        <f t="shared" si="543"/>
        <v>OK</v>
      </c>
      <c r="BK2501" s="130">
        <v>60949</v>
      </c>
      <c r="BL2501" s="130" t="s">
        <v>37</v>
      </c>
      <c r="BM2501" s="131">
        <v>60948</v>
      </c>
      <c r="BN2501" s="131">
        <v>1.0000164074292839</v>
      </c>
      <c r="BO2501" t="e">
        <v>#N/A</v>
      </c>
      <c r="BP2501">
        <v>4</v>
      </c>
    </row>
    <row r="2502" spans="1:68" ht="25.2" x14ac:dyDescent="0.3">
      <c r="A2502" s="59"/>
      <c r="B2502" s="47">
        <v>2165</v>
      </c>
      <c r="C2502" s="45">
        <v>1120127</v>
      </c>
      <c r="D2502" s="63">
        <v>1048700</v>
      </c>
      <c r="E2502" s="63"/>
      <c r="F2502" s="39" t="s">
        <v>1722</v>
      </c>
      <c r="G2502" s="29" t="s">
        <v>31</v>
      </c>
      <c r="H2502" s="103"/>
      <c r="I2502" s="148"/>
      <c r="J2502" s="147"/>
      <c r="K2502" s="148">
        <v>0</v>
      </c>
      <c r="L2502" s="148"/>
      <c r="M2502" s="147"/>
      <c r="N2502" s="29">
        <f t="shared" si="527"/>
        <v>1048700</v>
      </c>
      <c r="O2502" s="29" t="str">
        <f t="shared" si="528"/>
        <v/>
      </c>
      <c r="P2502" s="29" t="str">
        <f t="shared" si="529"/>
        <v/>
      </c>
      <c r="Q2502" s="29" t="str">
        <f t="shared" si="530"/>
        <v/>
      </c>
      <c r="R2502" s="29" t="str">
        <f t="shared" si="531"/>
        <v/>
      </c>
      <c r="S2502" s="29" t="str">
        <f t="shared" si="532"/>
        <v/>
      </c>
      <c r="T2502" s="29" t="str">
        <f t="shared" si="533"/>
        <v/>
      </c>
      <c r="U2502" s="40"/>
      <c r="V2502" s="40"/>
      <c r="W2502" s="38" t="s">
        <v>1720</v>
      </c>
      <c r="X2502" s="29" t="s">
        <v>158</v>
      </c>
      <c r="Y2502" s="146">
        <v>47616</v>
      </c>
      <c r="Z2502" s="33">
        <v>60949</v>
      </c>
      <c r="AA2502" s="34">
        <f t="shared" si="540"/>
        <v>0.28000000000000003</v>
      </c>
      <c r="AB2502" s="33">
        <f t="shared" si="538"/>
        <v>60949</v>
      </c>
      <c r="AC2502" s="34">
        <f t="shared" si="541"/>
        <v>0.28001091229838704</v>
      </c>
      <c r="AD2502" s="145">
        <f t="shared" si="544"/>
        <v>50790.832999999999</v>
      </c>
      <c r="AE2502" s="105">
        <v>39680</v>
      </c>
      <c r="AF2502" s="34" t="s">
        <v>36</v>
      </c>
      <c r="AG2502" s="34" t="s">
        <v>36</v>
      </c>
      <c r="AH2502" s="34" t="s">
        <v>36</v>
      </c>
      <c r="AI2502" s="29">
        <v>1.39</v>
      </c>
      <c r="AJ2502" s="29">
        <v>1.4999999999999999E-2</v>
      </c>
      <c r="AK2502" s="29">
        <v>0</v>
      </c>
      <c r="AL2502" s="29">
        <v>0</v>
      </c>
      <c r="AM2502" s="29" t="s">
        <v>28</v>
      </c>
      <c r="AN2502" s="44" t="s">
        <v>27</v>
      </c>
      <c r="AO2502" s="29" t="s">
        <v>28</v>
      </c>
      <c r="AP2502" s="29">
        <v>1</v>
      </c>
      <c r="AQ2502" s="29">
        <v>390</v>
      </c>
      <c r="AR2502" s="29">
        <v>290</v>
      </c>
      <c r="AS2502" s="29">
        <v>145</v>
      </c>
      <c r="AT2502" s="29">
        <v>1.39</v>
      </c>
      <c r="AU2502" s="144">
        <v>1.6399500000000001E-2</v>
      </c>
      <c r="AV2502" s="36" t="s">
        <v>28</v>
      </c>
      <c r="AW2502" s="102">
        <v>44424</v>
      </c>
      <c r="AX2502" s="129" t="s">
        <v>33</v>
      </c>
      <c r="AY2502" s="106" t="e">
        <v>#N/A</v>
      </c>
      <c r="BD2502" t="s">
        <v>4577</v>
      </c>
      <c r="BE2502" t="s">
        <v>4351</v>
      </c>
      <c r="BF2502" t="s">
        <v>4739</v>
      </c>
      <c r="BH2502" t="str">
        <f t="shared" si="542"/>
        <v/>
      </c>
      <c r="BJ2502" t="str">
        <f t="shared" si="543"/>
        <v>OK</v>
      </c>
      <c r="BK2502" s="130" t="s">
        <v>5302</v>
      </c>
      <c r="BL2502" s="130" t="e">
        <v>#VALUE!</v>
      </c>
      <c r="BM2502" s="131">
        <v>60948</v>
      </c>
      <c r="BN2502" s="131">
        <v>1.0000164074292839</v>
      </c>
      <c r="BO2502" t="e">
        <v>#N/A</v>
      </c>
      <c r="BP2502">
        <v>0</v>
      </c>
    </row>
    <row r="2503" spans="1:68" ht="25.2" x14ac:dyDescent="0.3">
      <c r="A2503" s="59"/>
      <c r="B2503" s="47">
        <v>2166</v>
      </c>
      <c r="C2503" s="45">
        <v>1120128</v>
      </c>
      <c r="D2503" s="63">
        <v>1048702</v>
      </c>
      <c r="E2503" s="63"/>
      <c r="F2503" s="39" t="s">
        <v>1723</v>
      </c>
      <c r="G2503" s="29" t="s">
        <v>31</v>
      </c>
      <c r="H2503" s="103"/>
      <c r="I2503" s="148"/>
      <c r="J2503" s="147"/>
      <c r="K2503" s="148">
        <v>0</v>
      </c>
      <c r="L2503" s="148"/>
      <c r="M2503" s="147"/>
      <c r="N2503" s="29">
        <f t="shared" si="527"/>
        <v>1048702</v>
      </c>
      <c r="O2503" s="29" t="str">
        <f t="shared" si="528"/>
        <v/>
      </c>
      <c r="P2503" s="29" t="str">
        <f t="shared" si="529"/>
        <v/>
      </c>
      <c r="Q2503" s="29" t="str">
        <f t="shared" si="530"/>
        <v/>
      </c>
      <c r="R2503" s="29" t="str">
        <f t="shared" si="531"/>
        <v/>
      </c>
      <c r="S2503" s="29" t="str">
        <f t="shared" si="532"/>
        <v/>
      </c>
      <c r="T2503" s="29" t="str">
        <f t="shared" si="533"/>
        <v/>
      </c>
      <c r="U2503" s="40"/>
      <c r="V2503" s="40"/>
      <c r="W2503" s="38" t="s">
        <v>1720</v>
      </c>
      <c r="X2503" s="29" t="s">
        <v>158</v>
      </c>
      <c r="Y2503" s="146">
        <v>58550</v>
      </c>
      <c r="Z2503" s="33">
        <v>74944</v>
      </c>
      <c r="AA2503" s="34">
        <f t="shared" si="540"/>
        <v>0.28000000000000003</v>
      </c>
      <c r="AB2503" s="33">
        <f t="shared" si="538"/>
        <v>74944</v>
      </c>
      <c r="AC2503" s="34">
        <f t="shared" si="541"/>
        <v>0.27999998442356966</v>
      </c>
      <c r="AD2503" s="145">
        <f t="shared" si="544"/>
        <v>62453.332999999999</v>
      </c>
      <c r="AE2503" s="105">
        <v>48791.667000000001</v>
      </c>
      <c r="AF2503" s="34" t="s">
        <v>36</v>
      </c>
      <c r="AG2503" s="34" t="s">
        <v>36</v>
      </c>
      <c r="AH2503" s="34" t="s">
        <v>36</v>
      </c>
      <c r="AI2503" s="29">
        <v>1.5549999999999999</v>
      </c>
      <c r="AJ2503" s="29">
        <v>1.4999999999999999E-2</v>
      </c>
      <c r="AK2503" s="29">
        <v>0</v>
      </c>
      <c r="AL2503" s="29">
        <v>0</v>
      </c>
      <c r="AM2503" s="29" t="s">
        <v>28</v>
      </c>
      <c r="AN2503" s="44" t="s">
        <v>27</v>
      </c>
      <c r="AO2503" s="29" t="s">
        <v>28</v>
      </c>
      <c r="AP2503" s="29">
        <v>1</v>
      </c>
      <c r="AQ2503" s="29">
        <v>390</v>
      </c>
      <c r="AR2503" s="29">
        <v>290</v>
      </c>
      <c r="AS2503" s="29">
        <v>145</v>
      </c>
      <c r="AT2503" s="29">
        <v>1.5549999999999999</v>
      </c>
      <c r="AU2503" s="144">
        <v>1.6399500000000001E-2</v>
      </c>
      <c r="AV2503" s="36" t="s">
        <v>28</v>
      </c>
      <c r="AW2503" s="102">
        <v>44424</v>
      </c>
      <c r="AX2503" s="129" t="s">
        <v>33</v>
      </c>
      <c r="AY2503" s="106" t="e">
        <v>#N/A</v>
      </c>
      <c r="BD2503" t="s">
        <v>4577</v>
      </c>
      <c r="BE2503" t="s">
        <v>4338</v>
      </c>
      <c r="BF2503" t="s">
        <v>4739</v>
      </c>
      <c r="BH2503" t="str">
        <f t="shared" si="542"/>
        <v/>
      </c>
      <c r="BJ2503" t="str">
        <f t="shared" si="543"/>
        <v>OK</v>
      </c>
      <c r="BK2503" s="130" t="s">
        <v>5302</v>
      </c>
      <c r="BL2503" s="130" t="e">
        <v>#VALUE!</v>
      </c>
      <c r="BM2503" s="131">
        <v>74944</v>
      </c>
      <c r="BN2503" s="131" t="s">
        <v>37</v>
      </c>
      <c r="BO2503" t="e">
        <v>#N/A</v>
      </c>
      <c r="BP2503">
        <v>0</v>
      </c>
    </row>
    <row r="2504" spans="1:68" ht="25.2" x14ac:dyDescent="0.3">
      <c r="A2504" s="59"/>
      <c r="B2504" s="47">
        <v>2167</v>
      </c>
      <c r="C2504" s="45">
        <v>1120123</v>
      </c>
      <c r="D2504" s="63">
        <v>1048703</v>
      </c>
      <c r="E2504" s="63"/>
      <c r="F2504" s="39" t="s">
        <v>4118</v>
      </c>
      <c r="G2504" s="29" t="s">
        <v>503</v>
      </c>
      <c r="H2504" s="70" t="s">
        <v>4779</v>
      </c>
      <c r="I2504" s="148"/>
      <c r="J2504" s="147"/>
      <c r="K2504" s="148">
        <v>0</v>
      </c>
      <c r="L2504" s="148"/>
      <c r="M2504" s="147"/>
      <c r="N2504" s="29">
        <f t="shared" si="527"/>
        <v>1048703</v>
      </c>
      <c r="O2504" s="29" t="str">
        <f t="shared" si="528"/>
        <v/>
      </c>
      <c r="P2504" s="29" t="str">
        <f t="shared" si="529"/>
        <v/>
      </c>
      <c r="Q2504" s="29" t="str">
        <f t="shared" si="530"/>
        <v/>
      </c>
      <c r="R2504" s="29" t="str">
        <f t="shared" si="531"/>
        <v/>
      </c>
      <c r="S2504" s="29" t="str">
        <f t="shared" si="532"/>
        <v/>
      </c>
      <c r="T2504" s="29" t="str">
        <f t="shared" si="533"/>
        <v/>
      </c>
      <c r="U2504" s="40"/>
      <c r="V2504" s="40"/>
      <c r="W2504" s="38" t="s">
        <v>1720</v>
      </c>
      <c r="X2504" s="29" t="s">
        <v>158</v>
      </c>
      <c r="Y2504" s="146">
        <v>15520</v>
      </c>
      <c r="Z2504" s="33">
        <v>19866</v>
      </c>
      <c r="AA2504" s="34">
        <f t="shared" si="540"/>
        <v>0.28000000000000003</v>
      </c>
      <c r="AB2504" s="33">
        <f t="shared" si="538"/>
        <v>19866</v>
      </c>
      <c r="AC2504" s="34">
        <f t="shared" si="541"/>
        <v>0.28002580618623207</v>
      </c>
      <c r="AD2504" s="145">
        <f t="shared" si="544"/>
        <v>16555</v>
      </c>
      <c r="AE2504" s="105">
        <v>12933.333000000001</v>
      </c>
      <c r="AF2504" s="34" t="s">
        <v>36</v>
      </c>
      <c r="AG2504" s="34" t="s">
        <v>36</v>
      </c>
      <c r="AH2504" s="34" t="s">
        <v>36</v>
      </c>
      <c r="AI2504" s="29">
        <v>0.438</v>
      </c>
      <c r="AJ2504" s="29">
        <v>1.6447E-3</v>
      </c>
      <c r="AK2504" s="29">
        <v>3</v>
      </c>
      <c r="AL2504" s="29">
        <v>0</v>
      </c>
      <c r="AM2504" s="29" t="s">
        <v>28</v>
      </c>
      <c r="AN2504" s="158" t="s">
        <v>28</v>
      </c>
      <c r="AO2504" s="29" t="s">
        <v>28</v>
      </c>
      <c r="AP2504" s="29">
        <v>1</v>
      </c>
      <c r="AQ2504" s="29">
        <v>230</v>
      </c>
      <c r="AR2504" s="29">
        <v>170</v>
      </c>
      <c r="AS2504" s="29">
        <v>50</v>
      </c>
      <c r="AT2504" s="29">
        <v>0.438</v>
      </c>
      <c r="AU2504" s="144">
        <v>1.9550000000000001E-3</v>
      </c>
      <c r="AV2504" s="36" t="s">
        <v>28</v>
      </c>
      <c r="AW2504" s="102">
        <v>44522</v>
      </c>
      <c r="AX2504" s="129" t="s">
        <v>33</v>
      </c>
      <c r="AY2504" s="106">
        <v>4</v>
      </c>
      <c r="BD2504" t="s">
        <v>1718</v>
      </c>
      <c r="BE2504" t="s">
        <v>4551</v>
      </c>
      <c r="BF2504" t="s">
        <v>4740</v>
      </c>
      <c r="BH2504" t="str">
        <f t="shared" si="542"/>
        <v>AV</v>
      </c>
      <c r="BJ2504" t="str">
        <f t="shared" si="543"/>
        <v>OK</v>
      </c>
      <c r="BK2504" s="130">
        <v>19866</v>
      </c>
      <c r="BL2504" s="130" t="s">
        <v>37</v>
      </c>
      <c r="BM2504" s="131">
        <v>19866</v>
      </c>
      <c r="BN2504" s="131" t="s">
        <v>37</v>
      </c>
      <c r="BO2504">
        <v>19866</v>
      </c>
      <c r="BP2504">
        <v>9</v>
      </c>
    </row>
    <row r="2505" spans="1:68" ht="25.2" x14ac:dyDescent="0.3">
      <c r="A2505" s="1"/>
      <c r="B2505" s="47">
        <v>2168</v>
      </c>
      <c r="C2505" s="45">
        <v>1048697</v>
      </c>
      <c r="D2505" s="63">
        <v>1034288</v>
      </c>
      <c r="E2505" s="63"/>
      <c r="F2505" s="31" t="s">
        <v>4318</v>
      </c>
      <c r="G2505" s="29" t="s">
        <v>61</v>
      </c>
      <c r="H2505" s="70" t="s">
        <v>59</v>
      </c>
      <c r="I2505" s="148" t="s">
        <v>32</v>
      </c>
      <c r="J2505" s="147" t="s">
        <v>4062</v>
      </c>
      <c r="K2505" s="148" t="e">
        <v>#N/A</v>
      </c>
      <c r="L2505" s="148" t="s">
        <v>4014</v>
      </c>
      <c r="M2505" s="147">
        <v>42247</v>
      </c>
      <c r="N2505" s="29">
        <f t="shared" si="527"/>
        <v>1034288</v>
      </c>
      <c r="O2505" s="29" t="str">
        <f t="shared" si="528"/>
        <v/>
      </c>
      <c r="P2505" s="29" t="str">
        <f t="shared" si="529"/>
        <v/>
      </c>
      <c r="Q2505" s="29" t="str">
        <f t="shared" si="530"/>
        <v/>
      </c>
      <c r="R2505" s="29" t="str">
        <f t="shared" si="531"/>
        <v/>
      </c>
      <c r="S2505" s="29" t="str">
        <f t="shared" si="532"/>
        <v/>
      </c>
      <c r="T2505" s="29" t="str">
        <f t="shared" si="533"/>
        <v/>
      </c>
      <c r="U2505" s="46">
        <v>1120124</v>
      </c>
      <c r="V2505" s="46"/>
      <c r="W2505" s="38" t="s">
        <v>1720</v>
      </c>
      <c r="X2505" s="29" t="s">
        <v>158</v>
      </c>
      <c r="Y2505" s="146">
        <v>42063</v>
      </c>
      <c r="Z2505" s="33">
        <v>53841</v>
      </c>
      <c r="AA2505" s="34">
        <f t="shared" si="540"/>
        <v>0.28000000000000003</v>
      </c>
      <c r="AB2505" s="33">
        <f t="shared" si="538"/>
        <v>53841</v>
      </c>
      <c r="AC2505" s="34">
        <f t="shared" si="541"/>
        <v>0.28000855859068541</v>
      </c>
      <c r="AD2505" s="145">
        <f t="shared" si="544"/>
        <v>44867.5</v>
      </c>
      <c r="AE2505" s="105">
        <v>35052.5</v>
      </c>
      <c r="AF2505" s="34" t="s">
        <v>70</v>
      </c>
      <c r="AG2505" s="34" t="s">
        <v>73</v>
      </c>
      <c r="AH2505" s="34" t="s">
        <v>73</v>
      </c>
      <c r="AI2505" s="29">
        <v>0.85899999999999999</v>
      </c>
      <c r="AJ2505" s="29">
        <v>9.5999999999999992E-3</v>
      </c>
      <c r="AK2505" s="29">
        <v>0</v>
      </c>
      <c r="AL2505" s="29">
        <v>0</v>
      </c>
      <c r="AM2505" s="29" t="s">
        <v>27</v>
      </c>
      <c r="AN2505" s="44" t="s">
        <v>27</v>
      </c>
      <c r="AO2505" s="29" t="s">
        <v>27</v>
      </c>
      <c r="AP2505" s="29">
        <v>1</v>
      </c>
      <c r="AQ2505" s="29">
        <v>290</v>
      </c>
      <c r="AR2505" s="29">
        <v>190</v>
      </c>
      <c r="AS2505" s="29">
        <v>145</v>
      </c>
      <c r="AT2505" s="29">
        <v>0.85899999999999999</v>
      </c>
      <c r="AU2505" s="144">
        <v>7.9895000000000001E-3</v>
      </c>
      <c r="AV2505" s="36" t="s">
        <v>28</v>
      </c>
      <c r="AW2505" s="102" t="s">
        <v>33</v>
      </c>
      <c r="AX2505" s="129" t="s">
        <v>33</v>
      </c>
      <c r="AY2505" s="106">
        <v>313</v>
      </c>
      <c r="BD2505" t="s">
        <v>1718</v>
      </c>
      <c r="BE2505" t="s">
        <v>4338</v>
      </c>
      <c r="BF2505" t="s">
        <v>4739</v>
      </c>
      <c r="BH2505" t="str">
        <f t="shared" si="542"/>
        <v/>
      </c>
      <c r="BJ2505" t="str">
        <f t="shared" si="543"/>
        <v>OK</v>
      </c>
      <c r="BK2505" s="130" t="s">
        <v>5302</v>
      </c>
      <c r="BL2505" s="130" t="e">
        <v>#VALUE!</v>
      </c>
      <c r="BM2505" s="131" t="s">
        <v>33</v>
      </c>
      <c r="BN2505" s="131" t="e">
        <v>#VALUE!</v>
      </c>
      <c r="BO2505" t="e">
        <v>#N/A</v>
      </c>
      <c r="BP2505">
        <v>0</v>
      </c>
    </row>
    <row r="2506" spans="1:68" ht="25.2" x14ac:dyDescent="0.3">
      <c r="A2506" s="1"/>
      <c r="B2506" s="47">
        <v>2169</v>
      </c>
      <c r="C2506" s="45">
        <v>1048699</v>
      </c>
      <c r="D2506" s="63">
        <v>1034290</v>
      </c>
      <c r="E2506" s="63"/>
      <c r="F2506" s="39" t="s">
        <v>1721</v>
      </c>
      <c r="G2506" s="29" t="s">
        <v>47</v>
      </c>
      <c r="H2506" s="70" t="s">
        <v>4779</v>
      </c>
      <c r="I2506" s="148" t="s">
        <v>32</v>
      </c>
      <c r="J2506" s="147" t="s">
        <v>4062</v>
      </c>
      <c r="K2506" s="148" t="e">
        <v>#N/A</v>
      </c>
      <c r="L2506" s="148" t="s">
        <v>4015</v>
      </c>
      <c r="M2506" s="147">
        <v>42247</v>
      </c>
      <c r="N2506" s="29">
        <f t="shared" si="527"/>
        <v>1034290</v>
      </c>
      <c r="O2506" s="29" t="str">
        <f t="shared" si="528"/>
        <v/>
      </c>
      <c r="P2506" s="29" t="str">
        <f t="shared" si="529"/>
        <v/>
      </c>
      <c r="Q2506" s="29" t="str">
        <f t="shared" si="530"/>
        <v/>
      </c>
      <c r="R2506" s="29" t="str">
        <f t="shared" si="531"/>
        <v/>
      </c>
      <c r="S2506" s="29" t="str">
        <f t="shared" si="532"/>
        <v/>
      </c>
      <c r="T2506" s="29" t="str">
        <f t="shared" si="533"/>
        <v/>
      </c>
      <c r="U2506" s="46">
        <v>1120126</v>
      </c>
      <c r="V2506" s="46"/>
      <c r="W2506" s="38" t="s">
        <v>1720</v>
      </c>
      <c r="X2506" s="29" t="s">
        <v>158</v>
      </c>
      <c r="Y2506" s="146">
        <v>47616</v>
      </c>
      <c r="Z2506" s="33">
        <v>60948</v>
      </c>
      <c r="AA2506" s="34">
        <f t="shared" si="540"/>
        <v>0.28000000000000003</v>
      </c>
      <c r="AB2506" s="33">
        <f t="shared" si="538"/>
        <v>60948</v>
      </c>
      <c r="AC2506" s="34">
        <f t="shared" si="541"/>
        <v>0.27998991935483869</v>
      </c>
      <c r="AD2506" s="145">
        <f t="shared" si="544"/>
        <v>50790</v>
      </c>
      <c r="AE2506" s="105">
        <v>39680</v>
      </c>
      <c r="AF2506" s="34" t="s">
        <v>70</v>
      </c>
      <c r="AG2506" s="34" t="s">
        <v>70</v>
      </c>
      <c r="AH2506" s="34" t="s">
        <v>73</v>
      </c>
      <c r="AI2506" s="29">
        <v>1.1970000000000001</v>
      </c>
      <c r="AJ2506" s="29">
        <v>1.8834E-2</v>
      </c>
      <c r="AK2506" s="29">
        <v>1</v>
      </c>
      <c r="AL2506" s="29">
        <v>0</v>
      </c>
      <c r="AM2506" s="29" t="s">
        <v>28</v>
      </c>
      <c r="AN2506" s="158" t="s">
        <v>28</v>
      </c>
      <c r="AO2506" s="29" t="s">
        <v>27</v>
      </c>
      <c r="AP2506" s="29">
        <v>1</v>
      </c>
      <c r="AQ2506" s="29">
        <v>390</v>
      </c>
      <c r="AR2506" s="29">
        <v>290</v>
      </c>
      <c r="AS2506" s="29">
        <v>145</v>
      </c>
      <c r="AT2506" s="29">
        <v>1.1970000000000001</v>
      </c>
      <c r="AU2506" s="144">
        <v>1.6399500000000001E-2</v>
      </c>
      <c r="AV2506" s="36" t="s">
        <v>28</v>
      </c>
      <c r="AW2506" s="102" t="s">
        <v>33</v>
      </c>
      <c r="AX2506" s="129" t="s">
        <v>33</v>
      </c>
      <c r="AY2506" s="106">
        <v>185</v>
      </c>
      <c r="BD2506" t="s">
        <v>1718</v>
      </c>
      <c r="BE2506" t="s">
        <v>4351</v>
      </c>
      <c r="BF2506" t="s">
        <v>4739</v>
      </c>
      <c r="BH2506" t="str">
        <f t="shared" si="542"/>
        <v>AV</v>
      </c>
      <c r="BJ2506" t="str">
        <f t="shared" si="543"/>
        <v>OK</v>
      </c>
      <c r="BK2506" s="130" t="s">
        <v>5302</v>
      </c>
      <c r="BL2506" s="130" t="e">
        <v>#VALUE!</v>
      </c>
      <c r="BM2506" s="131" t="s">
        <v>33</v>
      </c>
      <c r="BN2506" s="131" t="e">
        <v>#VALUE!</v>
      </c>
      <c r="BO2506">
        <v>60948</v>
      </c>
      <c r="BP2506">
        <v>1</v>
      </c>
    </row>
    <row r="2507" spans="1:68" ht="25.2" x14ac:dyDescent="0.3">
      <c r="A2507" s="1"/>
      <c r="B2507" s="47">
        <v>2170</v>
      </c>
      <c r="C2507" s="45">
        <v>1048700</v>
      </c>
      <c r="D2507" s="63">
        <v>1034291</v>
      </c>
      <c r="E2507" s="63"/>
      <c r="F2507" s="31" t="s">
        <v>1722</v>
      </c>
      <c r="G2507" s="29" t="s">
        <v>31</v>
      </c>
      <c r="H2507" s="70" t="s">
        <v>59</v>
      </c>
      <c r="I2507" s="148" t="s">
        <v>32</v>
      </c>
      <c r="J2507" s="147" t="s">
        <v>4062</v>
      </c>
      <c r="K2507" s="148" t="e">
        <v>#N/A</v>
      </c>
      <c r="L2507" s="148" t="s">
        <v>4016</v>
      </c>
      <c r="M2507" s="147">
        <v>42247</v>
      </c>
      <c r="N2507" s="29">
        <f t="shared" si="527"/>
        <v>1034291</v>
      </c>
      <c r="O2507" s="29" t="str">
        <f t="shared" si="528"/>
        <v/>
      </c>
      <c r="P2507" s="29" t="str">
        <f t="shared" si="529"/>
        <v/>
      </c>
      <c r="Q2507" s="29" t="str">
        <f t="shared" si="530"/>
        <v/>
      </c>
      <c r="R2507" s="29" t="str">
        <f t="shared" si="531"/>
        <v/>
      </c>
      <c r="S2507" s="29" t="str">
        <f t="shared" si="532"/>
        <v/>
      </c>
      <c r="T2507" s="29" t="str">
        <f t="shared" si="533"/>
        <v/>
      </c>
      <c r="U2507" s="46">
        <v>1120127</v>
      </c>
      <c r="V2507" s="46"/>
      <c r="W2507" s="38" t="s">
        <v>3789</v>
      </c>
      <c r="X2507" s="29" t="s">
        <v>158</v>
      </c>
      <c r="Y2507" s="146">
        <v>47616</v>
      </c>
      <c r="Z2507" s="33">
        <v>60948</v>
      </c>
      <c r="AA2507" s="34">
        <f t="shared" si="540"/>
        <v>0.28000000000000003</v>
      </c>
      <c r="AB2507" s="33" t="str">
        <f t="shared" si="538"/>
        <v>По запросу</v>
      </c>
      <c r="AC2507" s="34">
        <f t="shared" si="541"/>
        <v>0.27998991935483869</v>
      </c>
      <c r="AD2507" s="145">
        <f t="shared" si="544"/>
        <v>50790</v>
      </c>
      <c r="AE2507" s="105">
        <v>39680</v>
      </c>
      <c r="AF2507" s="34" t="e">
        <v>#N/A</v>
      </c>
      <c r="AG2507" s="34" t="e">
        <v>#N/A</v>
      </c>
      <c r="AH2507" s="34" t="e">
        <v>#N/A</v>
      </c>
      <c r="AI2507" s="29">
        <v>1.39</v>
      </c>
      <c r="AJ2507" s="29">
        <v>2.3099999999999999E-2</v>
      </c>
      <c r="AK2507" s="29">
        <v>0</v>
      </c>
      <c r="AL2507" s="29">
        <v>0</v>
      </c>
      <c r="AM2507" s="29" t="s">
        <v>27</v>
      </c>
      <c r="AN2507" s="44" t="s">
        <v>27</v>
      </c>
      <c r="AO2507" s="29" t="s">
        <v>27</v>
      </c>
      <c r="AP2507" s="29">
        <v>1</v>
      </c>
      <c r="AQ2507" s="29">
        <v>390</v>
      </c>
      <c r="AR2507" s="29">
        <v>290</v>
      </c>
      <c r="AS2507" s="29">
        <v>145</v>
      </c>
      <c r="AT2507" s="29">
        <v>1.39</v>
      </c>
      <c r="AU2507" s="144">
        <v>1.6399500000000001E-2</v>
      </c>
      <c r="AV2507" s="36" t="s">
        <v>28</v>
      </c>
      <c r="AW2507" s="102" t="s">
        <v>33</v>
      </c>
      <c r="AX2507" s="129" t="s">
        <v>33</v>
      </c>
      <c r="AY2507" s="106" t="e">
        <v>#N/A</v>
      </c>
      <c r="BD2507" t="s">
        <v>1718</v>
      </c>
      <c r="BE2507" t="s">
        <v>4338</v>
      </c>
      <c r="BF2507" t="e">
        <v>#N/A</v>
      </c>
      <c r="BH2507" t="str">
        <f t="shared" si="542"/>
        <v/>
      </c>
      <c r="BJ2507" t="e">
        <f t="shared" si="543"/>
        <v>#VALUE!</v>
      </c>
      <c r="BK2507" s="130" t="s">
        <v>5302</v>
      </c>
      <c r="BL2507" s="130" t="e">
        <v>#VALUE!</v>
      </c>
      <c r="BM2507" s="131" t="s">
        <v>33</v>
      </c>
      <c r="BN2507" s="131" t="e">
        <v>#VALUE!</v>
      </c>
      <c r="BO2507" t="e">
        <v>#N/A</v>
      </c>
      <c r="BP2507">
        <v>0</v>
      </c>
    </row>
    <row r="2508" spans="1:68" ht="25.2" x14ac:dyDescent="0.3">
      <c r="A2508" s="1"/>
      <c r="B2508" s="47">
        <v>2171</v>
      </c>
      <c r="C2508" s="45">
        <v>1048702</v>
      </c>
      <c r="D2508" s="63">
        <v>1034293</v>
      </c>
      <c r="E2508" s="63"/>
      <c r="F2508" s="31" t="s">
        <v>1723</v>
      </c>
      <c r="G2508" s="29" t="s">
        <v>31</v>
      </c>
      <c r="H2508" s="70" t="s">
        <v>59</v>
      </c>
      <c r="I2508" s="148" t="s">
        <v>32</v>
      </c>
      <c r="J2508" s="147" t="s">
        <v>4062</v>
      </c>
      <c r="K2508" s="148" t="e">
        <v>#N/A</v>
      </c>
      <c r="L2508" s="148" t="s">
        <v>4017</v>
      </c>
      <c r="M2508" s="147">
        <v>42247</v>
      </c>
      <c r="N2508" s="29">
        <f t="shared" si="527"/>
        <v>1034293</v>
      </c>
      <c r="O2508" s="29" t="str">
        <f t="shared" si="528"/>
        <v/>
      </c>
      <c r="P2508" s="29" t="str">
        <f t="shared" si="529"/>
        <v/>
      </c>
      <c r="Q2508" s="29" t="str">
        <f t="shared" si="530"/>
        <v/>
      </c>
      <c r="R2508" s="29" t="str">
        <f t="shared" si="531"/>
        <v/>
      </c>
      <c r="S2508" s="29" t="str">
        <f t="shared" si="532"/>
        <v/>
      </c>
      <c r="T2508" s="29" t="str">
        <f t="shared" si="533"/>
        <v/>
      </c>
      <c r="U2508" s="46">
        <v>1120128</v>
      </c>
      <c r="V2508" s="46"/>
      <c r="W2508" s="38" t="s">
        <v>1720</v>
      </c>
      <c r="X2508" s="29" t="s">
        <v>158</v>
      </c>
      <c r="Y2508" s="146">
        <v>58550</v>
      </c>
      <c r="Z2508" s="33">
        <v>74944</v>
      </c>
      <c r="AA2508" s="34">
        <f t="shared" si="540"/>
        <v>0.28000000000000003</v>
      </c>
      <c r="AB2508" s="33">
        <f t="shared" si="538"/>
        <v>74944</v>
      </c>
      <c r="AC2508" s="34">
        <f t="shared" si="541"/>
        <v>0.27999998442356966</v>
      </c>
      <c r="AD2508" s="145">
        <f t="shared" si="544"/>
        <v>62453.332999999999</v>
      </c>
      <c r="AE2508" s="105">
        <v>48791.667000000001</v>
      </c>
      <c r="AF2508" s="34" t="s">
        <v>70</v>
      </c>
      <c r="AG2508" s="34" t="s">
        <v>73</v>
      </c>
      <c r="AH2508" s="34" t="s">
        <v>73</v>
      </c>
      <c r="AI2508" s="29">
        <v>1.5549999999999999</v>
      </c>
      <c r="AJ2508" s="29">
        <v>1.9316E-2</v>
      </c>
      <c r="AK2508" s="29">
        <v>0</v>
      </c>
      <c r="AL2508" s="29">
        <v>0</v>
      </c>
      <c r="AM2508" s="29" t="s">
        <v>27</v>
      </c>
      <c r="AN2508" s="44" t="s">
        <v>27</v>
      </c>
      <c r="AO2508" s="29" t="s">
        <v>27</v>
      </c>
      <c r="AP2508" s="29">
        <v>1</v>
      </c>
      <c r="AQ2508" s="29">
        <v>390</v>
      </c>
      <c r="AR2508" s="29">
        <v>290</v>
      </c>
      <c r="AS2508" s="29">
        <v>145</v>
      </c>
      <c r="AT2508" s="29">
        <v>1.5549999999999999</v>
      </c>
      <c r="AU2508" s="144">
        <v>1.6399500000000001E-2</v>
      </c>
      <c r="AV2508" s="36" t="s">
        <v>28</v>
      </c>
      <c r="AW2508" s="102" t="s">
        <v>33</v>
      </c>
      <c r="AX2508" s="129" t="s">
        <v>33</v>
      </c>
      <c r="AY2508" s="106">
        <v>21</v>
      </c>
      <c r="BD2508" t="s">
        <v>1718</v>
      </c>
      <c r="BE2508" t="s">
        <v>4351</v>
      </c>
      <c r="BF2508" t="s">
        <v>4739</v>
      </c>
      <c r="BH2508" t="str">
        <f t="shared" si="542"/>
        <v/>
      </c>
      <c r="BJ2508" t="str">
        <f t="shared" si="543"/>
        <v>OK</v>
      </c>
      <c r="BK2508" s="130" t="s">
        <v>5302</v>
      </c>
      <c r="BL2508" s="130" t="e">
        <v>#VALUE!</v>
      </c>
      <c r="BM2508" s="131" t="s">
        <v>33</v>
      </c>
      <c r="BN2508" s="131" t="e">
        <v>#VALUE!</v>
      </c>
      <c r="BO2508" t="e">
        <v>#N/A</v>
      </c>
      <c r="BP2508">
        <v>0</v>
      </c>
    </row>
    <row r="2509" spans="1:68" ht="25.2" x14ac:dyDescent="0.3">
      <c r="A2509" s="1"/>
      <c r="B2509" s="47">
        <v>2172</v>
      </c>
      <c r="C2509" s="45">
        <v>1048703</v>
      </c>
      <c r="D2509" s="45">
        <v>1036604</v>
      </c>
      <c r="E2509" s="45"/>
      <c r="F2509" s="31" t="s">
        <v>4319</v>
      </c>
      <c r="G2509" s="29" t="s">
        <v>61</v>
      </c>
      <c r="H2509" s="70" t="s">
        <v>59</v>
      </c>
      <c r="I2509" s="148" t="s">
        <v>32</v>
      </c>
      <c r="J2509" s="147" t="s">
        <v>4062</v>
      </c>
      <c r="K2509" s="148" t="e">
        <v>#N/A</v>
      </c>
      <c r="L2509" s="148" t="s">
        <v>4018</v>
      </c>
      <c r="M2509" s="147">
        <v>42247</v>
      </c>
      <c r="N2509" s="29">
        <f t="shared" si="527"/>
        <v>1036604</v>
      </c>
      <c r="O2509" s="29" t="str">
        <f t="shared" si="528"/>
        <v/>
      </c>
      <c r="P2509" s="29" t="str">
        <f t="shared" si="529"/>
        <v/>
      </c>
      <c r="Q2509" s="29" t="str">
        <f t="shared" si="530"/>
        <v/>
      </c>
      <c r="R2509" s="29" t="str">
        <f t="shared" si="531"/>
        <v/>
      </c>
      <c r="S2509" s="29" t="str">
        <f t="shared" si="532"/>
        <v/>
      </c>
      <c r="T2509" s="29" t="str">
        <f t="shared" si="533"/>
        <v/>
      </c>
      <c r="U2509" s="46">
        <v>1120123</v>
      </c>
      <c r="V2509" s="46"/>
      <c r="W2509" s="38" t="s">
        <v>1720</v>
      </c>
      <c r="X2509" s="29" t="s">
        <v>158</v>
      </c>
      <c r="Y2509" s="146">
        <v>15520</v>
      </c>
      <c r="Z2509" s="33">
        <v>19866</v>
      </c>
      <c r="AA2509" s="34">
        <f t="shared" si="540"/>
        <v>0.28000000000000003</v>
      </c>
      <c r="AB2509" s="33">
        <f t="shared" si="538"/>
        <v>19866</v>
      </c>
      <c r="AC2509" s="34">
        <f t="shared" si="541"/>
        <v>0.28002580618623207</v>
      </c>
      <c r="AD2509" s="145">
        <f t="shared" si="544"/>
        <v>16555</v>
      </c>
      <c r="AE2509" s="105">
        <v>12933.333000000001</v>
      </c>
      <c r="AF2509" s="34" t="e">
        <v>#N/A</v>
      </c>
      <c r="AG2509" s="34" t="e">
        <v>#N/A</v>
      </c>
      <c r="AH2509" s="34" t="e">
        <v>#N/A</v>
      </c>
      <c r="AI2509" s="29">
        <v>0.438</v>
      </c>
      <c r="AJ2509" s="29">
        <v>1.645E-3</v>
      </c>
      <c r="AK2509" s="29">
        <v>0</v>
      </c>
      <c r="AL2509" s="29">
        <v>0</v>
      </c>
      <c r="AM2509" s="29" t="s">
        <v>27</v>
      </c>
      <c r="AN2509" s="44" t="s">
        <v>27</v>
      </c>
      <c r="AO2509" s="29" t="s">
        <v>27</v>
      </c>
      <c r="AP2509" s="29">
        <v>1</v>
      </c>
      <c r="AQ2509" s="29">
        <v>230</v>
      </c>
      <c r="AR2509" s="29">
        <v>170</v>
      </c>
      <c r="AS2509" s="29">
        <v>50</v>
      </c>
      <c r="AT2509" s="29">
        <v>0.438</v>
      </c>
      <c r="AU2509" s="144">
        <v>1.9550000000000001E-3</v>
      </c>
      <c r="AV2509" s="36" t="s">
        <v>28</v>
      </c>
      <c r="AW2509" s="102" t="s">
        <v>33</v>
      </c>
      <c r="AX2509" s="129" t="s">
        <v>33</v>
      </c>
      <c r="AY2509" s="106">
        <v>201</v>
      </c>
      <c r="BD2509" t="s">
        <v>1718</v>
      </c>
      <c r="BE2509" t="s">
        <v>4338</v>
      </c>
      <c r="BF2509" t="e">
        <v>#N/A</v>
      </c>
      <c r="BH2509" t="str">
        <f t="shared" si="542"/>
        <v/>
      </c>
      <c r="BJ2509" t="str">
        <f t="shared" si="543"/>
        <v>OK</v>
      </c>
      <c r="BK2509" s="130" t="s">
        <v>5302</v>
      </c>
      <c r="BL2509" s="130" t="e">
        <v>#VALUE!</v>
      </c>
      <c r="BM2509" s="131" t="s">
        <v>33</v>
      </c>
      <c r="BN2509" s="131" t="e">
        <v>#VALUE!</v>
      </c>
      <c r="BO2509" t="e">
        <v>#N/A</v>
      </c>
      <c r="BP2509">
        <v>0</v>
      </c>
    </row>
    <row r="2510" spans="1:68" ht="25.2" x14ac:dyDescent="0.3">
      <c r="A2510" s="1"/>
      <c r="B2510" s="47">
        <v>2173</v>
      </c>
      <c r="C2510" s="45">
        <v>1092257</v>
      </c>
      <c r="D2510" s="37" t="s">
        <v>1725</v>
      </c>
      <c r="E2510" s="37"/>
      <c r="F2510" s="32" t="s">
        <v>1726</v>
      </c>
      <c r="G2510" s="37" t="s">
        <v>31</v>
      </c>
      <c r="H2510" s="29"/>
      <c r="I2510" s="148" t="s">
        <v>32</v>
      </c>
      <c r="J2510" s="147" t="s">
        <v>33</v>
      </c>
      <c r="K2510" s="148">
        <v>0</v>
      </c>
      <c r="L2510" s="148" t="s">
        <v>32</v>
      </c>
      <c r="M2510" s="147" t="s">
        <v>33</v>
      </c>
      <c r="N2510" s="29">
        <f t="shared" si="527"/>
        <v>1034227</v>
      </c>
      <c r="O2510" s="29">
        <f t="shared" si="528"/>
        <v>1034228</v>
      </c>
      <c r="P2510" s="29" t="str">
        <f t="shared" si="529"/>
        <v/>
      </c>
      <c r="Q2510" s="29" t="str">
        <f t="shared" si="530"/>
        <v/>
      </c>
      <c r="R2510" s="29" t="str">
        <f t="shared" si="531"/>
        <v/>
      </c>
      <c r="S2510" s="29" t="str">
        <f t="shared" si="532"/>
        <v/>
      </c>
      <c r="T2510" s="29" t="str">
        <f t="shared" si="533"/>
        <v/>
      </c>
      <c r="U2510" s="29"/>
      <c r="V2510" s="29"/>
      <c r="W2510" s="55" t="s">
        <v>1720</v>
      </c>
      <c r="X2510" s="29" t="s">
        <v>158</v>
      </c>
      <c r="Y2510" s="146">
        <v>31168</v>
      </c>
      <c r="Z2510" s="33">
        <v>39895</v>
      </c>
      <c r="AA2510" s="34">
        <f t="shared" si="540"/>
        <v>0.28000000000000003</v>
      </c>
      <c r="AB2510" s="33">
        <f t="shared" si="538"/>
        <v>39895</v>
      </c>
      <c r="AC2510" s="34">
        <f t="shared" si="541"/>
        <v>0.27999872022585626</v>
      </c>
      <c r="AD2510" s="145">
        <f t="shared" si="544"/>
        <v>33245.832999999999</v>
      </c>
      <c r="AE2510" s="105">
        <v>25973.332999999999</v>
      </c>
      <c r="AF2510" s="34" t="s">
        <v>36</v>
      </c>
      <c r="AG2510" s="34" t="s">
        <v>36</v>
      </c>
      <c r="AH2510" s="34" t="s">
        <v>36</v>
      </c>
      <c r="AI2510" s="29">
        <v>1.7</v>
      </c>
      <c r="AJ2510" s="29">
        <v>6.6600000000000001E-3</v>
      </c>
      <c r="AK2510" s="29">
        <v>0</v>
      </c>
      <c r="AL2510" s="29">
        <v>0</v>
      </c>
      <c r="AM2510" s="29" t="s">
        <v>28</v>
      </c>
      <c r="AN2510" s="44" t="s">
        <v>27</v>
      </c>
      <c r="AO2510" s="29" t="s">
        <v>28</v>
      </c>
      <c r="AP2510" s="29">
        <v>1</v>
      </c>
      <c r="AQ2510" s="29">
        <v>550</v>
      </c>
      <c r="AR2510" s="29">
        <v>200</v>
      </c>
      <c r="AS2510" s="29">
        <v>200</v>
      </c>
      <c r="AT2510" s="29">
        <v>1.7</v>
      </c>
      <c r="AU2510" s="144">
        <v>2.1999999999999999E-2</v>
      </c>
      <c r="AV2510" s="36" t="s">
        <v>28</v>
      </c>
      <c r="AW2510" s="102">
        <v>43214</v>
      </c>
      <c r="AX2510" s="129" t="s">
        <v>33</v>
      </c>
      <c r="AY2510" s="106">
        <v>7</v>
      </c>
      <c r="BD2510" t="s">
        <v>4569</v>
      </c>
      <c r="BE2510" t="s">
        <v>4351</v>
      </c>
      <c r="BF2510" t="s">
        <v>4739</v>
      </c>
      <c r="BH2510" t="str">
        <f t="shared" si="542"/>
        <v/>
      </c>
      <c r="BJ2510" t="str">
        <f t="shared" si="543"/>
        <v>OK</v>
      </c>
      <c r="BK2510" s="130" t="s">
        <v>5302</v>
      </c>
      <c r="BL2510" s="130" t="e">
        <v>#VALUE!</v>
      </c>
      <c r="BM2510" s="131" t="s">
        <v>33</v>
      </c>
      <c r="BN2510" s="131" t="e">
        <v>#VALUE!</v>
      </c>
      <c r="BO2510" t="e">
        <v>#N/A</v>
      </c>
      <c r="BP2510">
        <v>0</v>
      </c>
    </row>
    <row r="2511" spans="1:68" ht="25.2" x14ac:dyDescent="0.3">
      <c r="A2511" s="1"/>
      <c r="B2511" s="47">
        <v>2174</v>
      </c>
      <c r="C2511" s="45">
        <v>1092258</v>
      </c>
      <c r="D2511" s="29">
        <v>1034268</v>
      </c>
      <c r="E2511" s="29"/>
      <c r="F2511" s="32" t="s">
        <v>1727</v>
      </c>
      <c r="G2511" s="37" t="s">
        <v>31</v>
      </c>
      <c r="H2511" s="70" t="s">
        <v>69</v>
      </c>
      <c r="I2511" s="148" t="s">
        <v>32</v>
      </c>
      <c r="J2511" s="147" t="s">
        <v>33</v>
      </c>
      <c r="K2511" s="148" t="e">
        <v>#N/A</v>
      </c>
      <c r="L2511" s="148" t="s">
        <v>32</v>
      </c>
      <c r="M2511" s="147" t="s">
        <v>33</v>
      </c>
      <c r="N2511" s="29">
        <f t="shared" si="527"/>
        <v>1034268</v>
      </c>
      <c r="O2511" s="29" t="str">
        <f t="shared" si="528"/>
        <v/>
      </c>
      <c r="P2511" s="29" t="str">
        <f t="shared" si="529"/>
        <v/>
      </c>
      <c r="Q2511" s="29" t="str">
        <f t="shared" si="530"/>
        <v/>
      </c>
      <c r="R2511" s="29" t="str">
        <f t="shared" si="531"/>
        <v/>
      </c>
      <c r="S2511" s="29" t="str">
        <f t="shared" si="532"/>
        <v/>
      </c>
      <c r="T2511" s="29" t="str">
        <f t="shared" si="533"/>
        <v/>
      </c>
      <c r="U2511" s="29"/>
      <c r="V2511" s="29"/>
      <c r="W2511" s="55" t="s">
        <v>1720</v>
      </c>
      <c r="X2511" s="29" t="s">
        <v>158</v>
      </c>
      <c r="Y2511" s="146">
        <v>31168</v>
      </c>
      <c r="Z2511" s="33">
        <v>39895</v>
      </c>
      <c r="AA2511" s="34">
        <f t="shared" si="540"/>
        <v>0.28000000000000003</v>
      </c>
      <c r="AB2511" s="33">
        <f t="shared" si="538"/>
        <v>39895</v>
      </c>
      <c r="AC2511" s="34">
        <f t="shared" si="541"/>
        <v>0.27999872022585626</v>
      </c>
      <c r="AD2511" s="145">
        <f t="shared" si="544"/>
        <v>33245.832999999999</v>
      </c>
      <c r="AE2511" s="105">
        <v>25973.332999999999</v>
      </c>
      <c r="AF2511" s="34" t="e">
        <v>#N/A</v>
      </c>
      <c r="AG2511" s="34" t="e">
        <v>#N/A</v>
      </c>
      <c r="AH2511" s="34" t="e">
        <v>#N/A</v>
      </c>
      <c r="AI2511" s="29">
        <v>1.6</v>
      </c>
      <c r="AJ2511" s="29">
        <v>2.1999999999999999E-2</v>
      </c>
      <c r="AK2511" s="29">
        <v>0</v>
      </c>
      <c r="AL2511" s="29">
        <v>0</v>
      </c>
      <c r="AM2511" s="29" t="s">
        <v>27</v>
      </c>
      <c r="AN2511" s="44" t="s">
        <v>27</v>
      </c>
      <c r="AO2511" s="29" t="s">
        <v>27</v>
      </c>
      <c r="AP2511" s="29">
        <v>1</v>
      </c>
      <c r="AQ2511" s="29">
        <v>550</v>
      </c>
      <c r="AR2511" s="29">
        <v>200</v>
      </c>
      <c r="AS2511" s="29">
        <v>200</v>
      </c>
      <c r="AT2511" s="29">
        <v>1.6</v>
      </c>
      <c r="AU2511" s="144">
        <v>2.1999999999999999E-2</v>
      </c>
      <c r="AV2511" s="36" t="s">
        <v>28</v>
      </c>
      <c r="AW2511" s="102">
        <v>43214</v>
      </c>
      <c r="AX2511" s="129" t="s">
        <v>33</v>
      </c>
      <c r="AY2511" s="106">
        <v>1</v>
      </c>
      <c r="BD2511" t="s">
        <v>4569</v>
      </c>
      <c r="BE2511" t="s">
        <v>4338</v>
      </c>
      <c r="BF2511" t="e">
        <v>#N/A</v>
      </c>
      <c r="BH2511" t="str">
        <f t="shared" si="542"/>
        <v/>
      </c>
      <c r="BJ2511" t="str">
        <f t="shared" si="543"/>
        <v>OK</v>
      </c>
      <c r="BK2511" s="130" t="s">
        <v>5302</v>
      </c>
      <c r="BL2511" s="130" t="e">
        <v>#VALUE!</v>
      </c>
      <c r="BM2511" s="131" t="s">
        <v>33</v>
      </c>
      <c r="BN2511" s="131" t="e">
        <v>#VALUE!</v>
      </c>
      <c r="BO2511" t="e">
        <v>#N/A</v>
      </c>
      <c r="BP2511">
        <v>0</v>
      </c>
    </row>
    <row r="2512" spans="1:68" ht="25.2" x14ac:dyDescent="0.3">
      <c r="A2512" s="1"/>
      <c r="B2512" s="47">
        <v>2175</v>
      </c>
      <c r="C2512" s="45">
        <v>1092259</v>
      </c>
      <c r="D2512" s="37" t="s">
        <v>1728</v>
      </c>
      <c r="E2512" s="37"/>
      <c r="F2512" s="32" t="s">
        <v>1729</v>
      </c>
      <c r="G2512" s="37" t="s">
        <v>31</v>
      </c>
      <c r="H2512" s="70" t="s">
        <v>69</v>
      </c>
      <c r="I2512" s="148" t="s">
        <v>32</v>
      </c>
      <c r="J2512" s="147" t="s">
        <v>33</v>
      </c>
      <c r="K2512" s="148" t="e">
        <v>#N/A</v>
      </c>
      <c r="L2512" s="148" t="s">
        <v>32</v>
      </c>
      <c r="M2512" s="147" t="s">
        <v>33</v>
      </c>
      <c r="N2512" s="29">
        <f t="shared" si="527"/>
        <v>1034269</v>
      </c>
      <c r="O2512" s="29">
        <f t="shared" si="528"/>
        <v>1034229</v>
      </c>
      <c r="P2512" s="29" t="str">
        <f t="shared" si="529"/>
        <v/>
      </c>
      <c r="Q2512" s="29" t="str">
        <f t="shared" si="530"/>
        <v/>
      </c>
      <c r="R2512" s="29" t="str">
        <f t="shared" si="531"/>
        <v/>
      </c>
      <c r="S2512" s="29" t="str">
        <f t="shared" si="532"/>
        <v/>
      </c>
      <c r="T2512" s="29" t="str">
        <f t="shared" si="533"/>
        <v/>
      </c>
      <c r="U2512" s="29"/>
      <c r="V2512" s="29"/>
      <c r="W2512" s="55" t="s">
        <v>1720</v>
      </c>
      <c r="X2512" s="29" t="s">
        <v>158</v>
      </c>
      <c r="Y2512" s="146">
        <v>36233</v>
      </c>
      <c r="Z2512" s="33">
        <v>46378</v>
      </c>
      <c r="AA2512" s="34">
        <f t="shared" si="540"/>
        <v>0.28000000000000003</v>
      </c>
      <c r="AB2512" s="33">
        <f t="shared" si="538"/>
        <v>46378</v>
      </c>
      <c r="AC2512" s="34">
        <f t="shared" si="541"/>
        <v>0.27999335103366146</v>
      </c>
      <c r="AD2512" s="145">
        <f t="shared" si="544"/>
        <v>38648.332999999999</v>
      </c>
      <c r="AE2512" s="105">
        <v>30194.167000000001</v>
      </c>
      <c r="AF2512" s="34" t="e">
        <v>#N/A</v>
      </c>
      <c r="AG2512" s="34" t="e">
        <v>#N/A</v>
      </c>
      <c r="AH2512" s="34" t="e">
        <v>#N/A</v>
      </c>
      <c r="AI2512" s="29">
        <v>2.9</v>
      </c>
      <c r="AJ2512" s="29">
        <v>4.0625000000000001E-2</v>
      </c>
      <c r="AK2512" s="29">
        <v>0</v>
      </c>
      <c r="AL2512" s="29">
        <v>0</v>
      </c>
      <c r="AM2512" s="29" t="s">
        <v>27</v>
      </c>
      <c r="AN2512" s="44" t="s">
        <v>27</v>
      </c>
      <c r="AO2512" s="29" t="s">
        <v>27</v>
      </c>
      <c r="AP2512" s="29">
        <v>1</v>
      </c>
      <c r="AQ2512" s="29">
        <v>650</v>
      </c>
      <c r="AR2512" s="29">
        <v>250</v>
      </c>
      <c r="AS2512" s="29">
        <v>250</v>
      </c>
      <c r="AT2512" s="29">
        <v>2.9</v>
      </c>
      <c r="AU2512" s="144">
        <v>4.0625000000000001E-2</v>
      </c>
      <c r="AV2512" s="36" t="s">
        <v>28</v>
      </c>
      <c r="AW2512" s="102">
        <v>43214</v>
      </c>
      <c r="AX2512" s="129" t="s">
        <v>33</v>
      </c>
      <c r="AY2512" s="106">
        <v>7</v>
      </c>
      <c r="BD2512" t="s">
        <v>4569</v>
      </c>
      <c r="BE2512" t="s">
        <v>4338</v>
      </c>
      <c r="BF2512" t="s">
        <v>4739</v>
      </c>
      <c r="BH2512" t="str">
        <f t="shared" si="542"/>
        <v/>
      </c>
      <c r="BJ2512" t="str">
        <f t="shared" si="543"/>
        <v>OK</v>
      </c>
      <c r="BK2512" s="130" t="s">
        <v>5302</v>
      </c>
      <c r="BL2512" s="130" t="e">
        <v>#VALUE!</v>
      </c>
      <c r="BM2512" s="131" t="s">
        <v>33</v>
      </c>
      <c r="BN2512" s="131" t="e">
        <v>#VALUE!</v>
      </c>
      <c r="BO2512" t="e">
        <v>#N/A</v>
      </c>
      <c r="BP2512">
        <v>0</v>
      </c>
    </row>
    <row r="2513" spans="1:68" ht="25.2" x14ac:dyDescent="0.3">
      <c r="A2513" s="1"/>
      <c r="B2513" s="47">
        <v>2176</v>
      </c>
      <c r="C2513" s="45">
        <v>1090230</v>
      </c>
      <c r="D2513" s="37" t="s">
        <v>1730</v>
      </c>
      <c r="E2513" s="37"/>
      <c r="F2513" s="31" t="s">
        <v>1731</v>
      </c>
      <c r="G2513" s="37" t="s">
        <v>31</v>
      </c>
      <c r="H2513" s="70" t="s">
        <v>69</v>
      </c>
      <c r="I2513" s="148" t="s">
        <v>32</v>
      </c>
      <c r="J2513" s="147" t="s">
        <v>33</v>
      </c>
      <c r="K2513" s="148" t="e">
        <v>#N/A</v>
      </c>
      <c r="L2513" s="148" t="s">
        <v>32</v>
      </c>
      <c r="M2513" s="147" t="s">
        <v>33</v>
      </c>
      <c r="N2513" s="29">
        <f t="shared" si="527"/>
        <v>1034245</v>
      </c>
      <c r="O2513" s="29">
        <f t="shared" si="528"/>
        <v>1034246</v>
      </c>
      <c r="P2513" s="29" t="str">
        <f t="shared" si="529"/>
        <v/>
      </c>
      <c r="Q2513" s="29" t="str">
        <f t="shared" si="530"/>
        <v/>
      </c>
      <c r="R2513" s="29" t="str">
        <f t="shared" si="531"/>
        <v/>
      </c>
      <c r="S2513" s="29" t="str">
        <f t="shared" si="532"/>
        <v/>
      </c>
      <c r="T2513" s="29" t="str">
        <f t="shared" si="533"/>
        <v/>
      </c>
      <c r="U2513" s="29"/>
      <c r="V2513" s="29"/>
      <c r="W2513" s="38" t="s">
        <v>1720</v>
      </c>
      <c r="X2513" s="37" t="s">
        <v>158</v>
      </c>
      <c r="Y2513" s="146">
        <v>18807</v>
      </c>
      <c r="Z2513" s="33">
        <v>24073</v>
      </c>
      <c r="AA2513" s="34">
        <f t="shared" si="540"/>
        <v>0.28000000000000003</v>
      </c>
      <c r="AB2513" s="33">
        <f t="shared" si="538"/>
        <v>24073</v>
      </c>
      <c r="AC2513" s="34">
        <f t="shared" si="541"/>
        <v>0.28000210559897903</v>
      </c>
      <c r="AD2513" s="145">
        <f t="shared" si="544"/>
        <v>20060.832999999999</v>
      </c>
      <c r="AE2513" s="105">
        <v>15672.5</v>
      </c>
      <c r="AF2513" s="34" t="e">
        <v>#N/A</v>
      </c>
      <c r="AG2513" s="34" t="e">
        <v>#N/A</v>
      </c>
      <c r="AH2513" s="34" t="e">
        <v>#N/A</v>
      </c>
      <c r="AI2513" s="29">
        <v>1.3</v>
      </c>
      <c r="AJ2513" s="29">
        <v>6.6550000000000003E-3</v>
      </c>
      <c r="AK2513" s="29">
        <v>0</v>
      </c>
      <c r="AL2513" s="29">
        <v>0</v>
      </c>
      <c r="AM2513" s="29" t="s">
        <v>27</v>
      </c>
      <c r="AN2513" s="44" t="s">
        <v>27</v>
      </c>
      <c r="AO2513" s="29" t="s">
        <v>27</v>
      </c>
      <c r="AP2513" s="29">
        <v>1</v>
      </c>
      <c r="AQ2513" s="29">
        <v>550</v>
      </c>
      <c r="AR2513" s="29">
        <v>110</v>
      </c>
      <c r="AS2513" s="29">
        <v>110</v>
      </c>
      <c r="AT2513" s="29">
        <v>1.3</v>
      </c>
      <c r="AU2513" s="144">
        <v>6.6550000000000003E-3</v>
      </c>
      <c r="AV2513" s="36" t="s">
        <v>28</v>
      </c>
      <c r="AW2513" s="102">
        <v>43096</v>
      </c>
      <c r="AX2513" s="129" t="s">
        <v>33</v>
      </c>
      <c r="AY2513" s="106">
        <v>5</v>
      </c>
      <c r="BD2513" t="s">
        <v>206</v>
      </c>
      <c r="BE2513" t="s">
        <v>4346</v>
      </c>
      <c r="BF2513" t="e">
        <v>#N/A</v>
      </c>
      <c r="BH2513" t="str">
        <f t="shared" si="542"/>
        <v/>
      </c>
      <c r="BJ2513" t="str">
        <f t="shared" si="543"/>
        <v>OK</v>
      </c>
      <c r="BK2513" s="130" t="s">
        <v>5302</v>
      </c>
      <c r="BL2513" s="130" t="e">
        <v>#VALUE!</v>
      </c>
      <c r="BM2513" s="131" t="s">
        <v>33</v>
      </c>
      <c r="BN2513" s="131" t="e">
        <v>#VALUE!</v>
      </c>
      <c r="BO2513" t="e">
        <v>#N/A</v>
      </c>
      <c r="BP2513">
        <v>0</v>
      </c>
    </row>
    <row r="2514" spans="1:68" ht="25.2" x14ac:dyDescent="0.3">
      <c r="A2514" s="1"/>
      <c r="B2514" s="47">
        <v>2177</v>
      </c>
      <c r="C2514" s="45">
        <v>1090231</v>
      </c>
      <c r="D2514" s="37">
        <v>1034270</v>
      </c>
      <c r="E2514" s="37"/>
      <c r="F2514" s="31" t="s">
        <v>1732</v>
      </c>
      <c r="G2514" s="37" t="s">
        <v>31</v>
      </c>
      <c r="H2514" s="29"/>
      <c r="I2514" s="148" t="s">
        <v>32</v>
      </c>
      <c r="J2514" s="147" t="s">
        <v>33</v>
      </c>
      <c r="K2514" s="148">
        <v>0</v>
      </c>
      <c r="L2514" s="148" t="s">
        <v>32</v>
      </c>
      <c r="M2514" s="147" t="s">
        <v>33</v>
      </c>
      <c r="N2514" s="29">
        <f t="shared" si="527"/>
        <v>1034270</v>
      </c>
      <c r="O2514" s="29" t="str">
        <f t="shared" si="528"/>
        <v/>
      </c>
      <c r="P2514" s="29" t="str">
        <f t="shared" si="529"/>
        <v/>
      </c>
      <c r="Q2514" s="29" t="str">
        <f t="shared" si="530"/>
        <v/>
      </c>
      <c r="R2514" s="29" t="str">
        <f t="shared" si="531"/>
        <v/>
      </c>
      <c r="S2514" s="29" t="str">
        <f t="shared" si="532"/>
        <v/>
      </c>
      <c r="T2514" s="29" t="str">
        <f t="shared" si="533"/>
        <v/>
      </c>
      <c r="U2514" s="29"/>
      <c r="V2514" s="29"/>
      <c r="W2514" s="38" t="s">
        <v>1720</v>
      </c>
      <c r="X2514" s="37" t="s">
        <v>158</v>
      </c>
      <c r="Y2514" s="146">
        <v>22258</v>
      </c>
      <c r="Z2514" s="33">
        <v>28490</v>
      </c>
      <c r="AA2514" s="34">
        <f t="shared" si="540"/>
        <v>0.28000000000000003</v>
      </c>
      <c r="AB2514" s="33">
        <f t="shared" si="538"/>
        <v>28490</v>
      </c>
      <c r="AC2514" s="34">
        <f t="shared" si="541"/>
        <v>0.27998925833388927</v>
      </c>
      <c r="AD2514" s="145">
        <f t="shared" si="544"/>
        <v>23741.667000000001</v>
      </c>
      <c r="AE2514" s="105">
        <v>18548.332999999999</v>
      </c>
      <c r="AF2514" s="34" t="s">
        <v>36</v>
      </c>
      <c r="AG2514" s="34" t="s">
        <v>36</v>
      </c>
      <c r="AH2514" s="34" t="s">
        <v>36</v>
      </c>
      <c r="AI2514" s="29">
        <v>1.5</v>
      </c>
      <c r="AJ2514" s="29">
        <v>2.1999999999999999E-2</v>
      </c>
      <c r="AK2514" s="29">
        <v>0</v>
      </c>
      <c r="AL2514" s="29">
        <v>0</v>
      </c>
      <c r="AM2514" s="29" t="s">
        <v>28</v>
      </c>
      <c r="AN2514" s="44" t="s">
        <v>27</v>
      </c>
      <c r="AO2514" s="29" t="s">
        <v>28</v>
      </c>
      <c r="AP2514" s="29">
        <v>1</v>
      </c>
      <c r="AQ2514" s="29">
        <v>550</v>
      </c>
      <c r="AR2514" s="29">
        <v>200</v>
      </c>
      <c r="AS2514" s="29">
        <v>200</v>
      </c>
      <c r="AT2514" s="29">
        <v>1.5</v>
      </c>
      <c r="AU2514" s="144">
        <v>2.1999999999999999E-2</v>
      </c>
      <c r="AV2514" s="36" t="s">
        <v>28</v>
      </c>
      <c r="AW2514" s="102">
        <v>43096</v>
      </c>
      <c r="AX2514" s="129" t="s">
        <v>33</v>
      </c>
      <c r="AY2514" s="106">
        <v>22</v>
      </c>
      <c r="BD2514" t="s">
        <v>206</v>
      </c>
      <c r="BE2514" t="s">
        <v>4338</v>
      </c>
      <c r="BF2514" t="s">
        <v>4739</v>
      </c>
      <c r="BH2514" t="str">
        <f t="shared" si="542"/>
        <v/>
      </c>
      <c r="BJ2514" t="str">
        <f t="shared" si="543"/>
        <v>OK</v>
      </c>
      <c r="BK2514" s="130" t="s">
        <v>5302</v>
      </c>
      <c r="BL2514" s="130" t="e">
        <v>#VALUE!</v>
      </c>
      <c r="BM2514" s="131" t="s">
        <v>33</v>
      </c>
      <c r="BN2514" s="131" t="e">
        <v>#VALUE!</v>
      </c>
      <c r="BO2514" t="e">
        <v>#N/A</v>
      </c>
      <c r="BP2514">
        <v>0</v>
      </c>
    </row>
    <row r="2515" spans="1:68" ht="37.799999999999997" x14ac:dyDescent="0.3">
      <c r="A2515" s="1"/>
      <c r="B2515" s="47">
        <v>2178</v>
      </c>
      <c r="C2515" s="45">
        <v>1034273</v>
      </c>
      <c r="D2515" s="63" t="s">
        <v>33</v>
      </c>
      <c r="E2515" s="63"/>
      <c r="F2515" s="39" t="s">
        <v>1733</v>
      </c>
      <c r="G2515" s="29" t="s">
        <v>61</v>
      </c>
      <c r="H2515" s="70" t="s">
        <v>69</v>
      </c>
      <c r="I2515" s="148" t="s">
        <v>32</v>
      </c>
      <c r="J2515" s="147" t="s">
        <v>33</v>
      </c>
      <c r="K2515" s="148" t="e">
        <v>#N/A</v>
      </c>
      <c r="L2515" s="148" t="s">
        <v>32</v>
      </c>
      <c r="M2515" s="147">
        <v>42362</v>
      </c>
      <c r="N2515" s="29" t="str">
        <f t="shared" ref="N2515:N2578" si="545">IFERROR(MID($D2515,1,7)+0,"")</f>
        <v/>
      </c>
      <c r="O2515" s="29" t="str">
        <f t="shared" ref="O2515:O2578" si="546">IFERROR(MID($D2515,10,7)+0,"")</f>
        <v/>
      </c>
      <c r="P2515" s="29" t="str">
        <f t="shared" ref="P2515:P2578" si="547">IFERROR(MID($D2515,19,7)+0,"")</f>
        <v/>
      </c>
      <c r="Q2515" s="29" t="str">
        <f t="shared" ref="Q2515:Q2578" si="548">IF(IFERROR(MID($U2515,1,7)+0,"")&lt;1130000,"",IFERROR(MID($U2515,1,7)+0,""))</f>
        <v/>
      </c>
      <c r="R2515" s="29" t="str">
        <f t="shared" ref="R2515:R2578" si="549">IF(IFERROR(MID($U2515,10,7)+0,"")&lt;1130000,"",IFERROR(MID($U2515,10,7)+0,""))</f>
        <v/>
      </c>
      <c r="S2515" s="29" t="str">
        <f t="shared" ref="S2515:S2578" si="550">IF(IFERROR(MID($U2515,19,7)+0,"")&lt;1130000,"",IFERROR(MID($U2515,19,7)+0,""))</f>
        <v/>
      </c>
      <c r="T2515" s="29" t="str">
        <f t="shared" ref="T2515:T2578" si="551">IF(Q2515="","",IF(R2515="",Q2515,Q2515&amp;", "&amp;R2515))</f>
        <v/>
      </c>
      <c r="U2515" s="46" t="s">
        <v>1734</v>
      </c>
      <c r="V2515" s="46"/>
      <c r="W2515" s="38" t="s">
        <v>1720</v>
      </c>
      <c r="X2515" s="29" t="s">
        <v>158</v>
      </c>
      <c r="Y2515" s="146">
        <v>242852</v>
      </c>
      <c r="Z2515" s="33">
        <v>267137</v>
      </c>
      <c r="AA2515" s="34">
        <f t="shared" si="540"/>
        <v>0.1</v>
      </c>
      <c r="AB2515" s="33">
        <f t="shared" si="538"/>
        <v>267137</v>
      </c>
      <c r="AC2515" s="34">
        <f t="shared" si="541"/>
        <v>9.999917628844042E-2</v>
      </c>
      <c r="AD2515" s="145">
        <f t="shared" si="544"/>
        <v>222614.16699999999</v>
      </c>
      <c r="AE2515" s="105">
        <v>202376.66699999999</v>
      </c>
      <c r="AF2515" s="34" t="e">
        <v>#N/A</v>
      </c>
      <c r="AG2515" s="34" t="e">
        <v>#N/A</v>
      </c>
      <c r="AH2515" s="34" t="e">
        <v>#N/A</v>
      </c>
      <c r="AI2515" s="29">
        <v>1</v>
      </c>
      <c r="AJ2515" s="29">
        <v>1.6400000000000001E-2</v>
      </c>
      <c r="AK2515" s="29">
        <v>0</v>
      </c>
      <c r="AL2515" s="29">
        <v>0</v>
      </c>
      <c r="AM2515" s="29" t="s">
        <v>27</v>
      </c>
      <c r="AN2515" s="44" t="s">
        <v>27</v>
      </c>
      <c r="AO2515" s="29" t="s">
        <v>27</v>
      </c>
      <c r="AP2515" s="29">
        <v>1</v>
      </c>
      <c r="AQ2515" s="29">
        <v>390</v>
      </c>
      <c r="AR2515" s="29">
        <v>290</v>
      </c>
      <c r="AS2515" s="29">
        <v>145</v>
      </c>
      <c r="AT2515" s="29">
        <v>1</v>
      </c>
      <c r="AU2515" s="144">
        <v>1.6399500000000001E-2</v>
      </c>
      <c r="AV2515" s="36" t="s">
        <v>28</v>
      </c>
      <c r="AW2515" s="102" t="s">
        <v>33</v>
      </c>
      <c r="AX2515" s="129" t="s">
        <v>33</v>
      </c>
      <c r="AY2515" s="106" t="e">
        <v>#N/A</v>
      </c>
      <c r="BD2515" t="s">
        <v>4578</v>
      </c>
      <c r="BE2515" t="e">
        <v>#N/A</v>
      </c>
      <c r="BF2515" t="e">
        <v>#N/A</v>
      </c>
      <c r="BH2515" t="str">
        <f t="shared" si="542"/>
        <v/>
      </c>
      <c r="BJ2515" t="str">
        <f t="shared" si="543"/>
        <v>OK</v>
      </c>
      <c r="BK2515" s="130" t="s">
        <v>5302</v>
      </c>
      <c r="BL2515" s="130" t="e">
        <v>#VALUE!</v>
      </c>
      <c r="BM2515" s="131" t="s">
        <v>33</v>
      </c>
      <c r="BN2515" s="131" t="e">
        <v>#VALUE!</v>
      </c>
      <c r="BO2515" t="e">
        <v>#N/A</v>
      </c>
      <c r="BP2515">
        <v>0</v>
      </c>
    </row>
    <row r="2516" spans="1:68" ht="37.799999999999997" x14ac:dyDescent="0.3">
      <c r="A2516" s="1"/>
      <c r="B2516" s="47">
        <v>2179</v>
      </c>
      <c r="C2516" s="45">
        <v>1034274</v>
      </c>
      <c r="D2516" s="63" t="s">
        <v>33</v>
      </c>
      <c r="E2516" s="63"/>
      <c r="F2516" s="39" t="s">
        <v>1735</v>
      </c>
      <c r="G2516" s="29" t="s">
        <v>61</v>
      </c>
      <c r="H2516" s="70" t="s">
        <v>69</v>
      </c>
      <c r="I2516" s="148" t="s">
        <v>33</v>
      </c>
      <c r="J2516" s="147" t="s">
        <v>33</v>
      </c>
      <c r="K2516" s="148" t="e">
        <v>#N/A</v>
      </c>
      <c r="L2516" s="148" t="s">
        <v>32</v>
      </c>
      <c r="M2516" s="147" t="s">
        <v>33</v>
      </c>
      <c r="N2516" s="29" t="str">
        <f t="shared" si="545"/>
        <v/>
      </c>
      <c r="O2516" s="29" t="str">
        <f t="shared" si="546"/>
        <v/>
      </c>
      <c r="P2516" s="29" t="str">
        <f t="shared" si="547"/>
        <v/>
      </c>
      <c r="Q2516" s="29" t="str">
        <f t="shared" si="548"/>
        <v/>
      </c>
      <c r="R2516" s="29" t="str">
        <f t="shared" si="549"/>
        <v/>
      </c>
      <c r="S2516" s="29" t="str">
        <f t="shared" si="550"/>
        <v/>
      </c>
      <c r="T2516" s="29" t="str">
        <f t="shared" si="551"/>
        <v/>
      </c>
      <c r="U2516" s="46" t="s">
        <v>1736</v>
      </c>
      <c r="V2516" s="46"/>
      <c r="W2516" s="38" t="s">
        <v>3789</v>
      </c>
      <c r="X2516" s="29" t="s">
        <v>158</v>
      </c>
      <c r="Y2516" s="146">
        <v>242852</v>
      </c>
      <c r="Z2516" s="33">
        <v>267137</v>
      </c>
      <c r="AA2516" s="34">
        <f t="shared" si="540"/>
        <v>0.1</v>
      </c>
      <c r="AB2516" s="33" t="str">
        <f t="shared" si="538"/>
        <v>По запросу</v>
      </c>
      <c r="AC2516" s="34">
        <f t="shared" si="541"/>
        <v>9.999917628844042E-2</v>
      </c>
      <c r="AD2516" s="145">
        <f t="shared" si="544"/>
        <v>222614.16699999999</v>
      </c>
      <c r="AE2516" s="105">
        <v>202376.66699999999</v>
      </c>
      <c r="AF2516" s="34" t="e">
        <v>#N/A</v>
      </c>
      <c r="AG2516" s="34" t="e">
        <v>#N/A</v>
      </c>
      <c r="AH2516" s="34" t="e">
        <v>#N/A</v>
      </c>
      <c r="AI2516" s="29">
        <v>1</v>
      </c>
      <c r="AJ2516" s="29">
        <v>1.6400000000000001E-2</v>
      </c>
      <c r="AK2516" s="29">
        <v>0</v>
      </c>
      <c r="AL2516" s="29">
        <v>0</v>
      </c>
      <c r="AM2516" s="29" t="s">
        <v>27</v>
      </c>
      <c r="AN2516" s="44" t="s">
        <v>27</v>
      </c>
      <c r="AO2516" s="29" t="s">
        <v>27</v>
      </c>
      <c r="AP2516" s="29">
        <v>1</v>
      </c>
      <c r="AQ2516" s="29" t="s">
        <v>33</v>
      </c>
      <c r="AR2516" s="29" t="s">
        <v>33</v>
      </c>
      <c r="AS2516" s="29" t="s">
        <v>33</v>
      </c>
      <c r="AT2516" s="29"/>
      <c r="AU2516" s="144"/>
      <c r="AV2516" s="36" t="s">
        <v>28</v>
      </c>
      <c r="AW2516" s="102" t="s">
        <v>33</v>
      </c>
      <c r="AX2516" s="129" t="s">
        <v>33</v>
      </c>
      <c r="AY2516" s="106" t="e">
        <v>#N/A</v>
      </c>
      <c r="BD2516" t="s">
        <v>186</v>
      </c>
      <c r="BE2516" t="e">
        <v>#N/A</v>
      </c>
      <c r="BF2516" t="e">
        <v>#N/A</v>
      </c>
      <c r="BH2516" t="str">
        <f t="shared" si="542"/>
        <v/>
      </c>
      <c r="BJ2516" t="e">
        <f t="shared" si="543"/>
        <v>#VALUE!</v>
      </c>
      <c r="BK2516" s="130" t="s">
        <v>5302</v>
      </c>
      <c r="BL2516" s="130" t="e">
        <v>#VALUE!</v>
      </c>
      <c r="BM2516" s="131" t="s">
        <v>33</v>
      </c>
      <c r="BN2516" s="131" t="e">
        <v>#VALUE!</v>
      </c>
      <c r="BO2516" t="e">
        <v>#N/A</v>
      </c>
      <c r="BP2516">
        <v>0</v>
      </c>
    </row>
    <row r="2517" spans="1:68" ht="37.799999999999997" x14ac:dyDescent="0.3">
      <c r="A2517" s="1"/>
      <c r="B2517" s="47">
        <v>2180</v>
      </c>
      <c r="C2517" s="45">
        <v>1034236</v>
      </c>
      <c r="D2517" s="63" t="s">
        <v>33</v>
      </c>
      <c r="E2517" s="63"/>
      <c r="F2517" s="39" t="s">
        <v>1737</v>
      </c>
      <c r="G2517" s="29" t="s">
        <v>61</v>
      </c>
      <c r="H2517" s="70" t="s">
        <v>69</v>
      </c>
      <c r="I2517" s="148" t="s">
        <v>32</v>
      </c>
      <c r="J2517" s="147" t="s">
        <v>33</v>
      </c>
      <c r="K2517" s="148" t="e">
        <v>#N/A</v>
      </c>
      <c r="L2517" s="148" t="s">
        <v>32</v>
      </c>
      <c r="M2517" s="147" t="s">
        <v>33</v>
      </c>
      <c r="N2517" s="29" t="str">
        <f t="shared" si="545"/>
        <v/>
      </c>
      <c r="O2517" s="29" t="str">
        <f t="shared" si="546"/>
        <v/>
      </c>
      <c r="P2517" s="29" t="str">
        <f t="shared" si="547"/>
        <v/>
      </c>
      <c r="Q2517" s="29" t="str">
        <f t="shared" si="548"/>
        <v/>
      </c>
      <c r="R2517" s="29" t="str">
        <f t="shared" si="549"/>
        <v/>
      </c>
      <c r="S2517" s="29" t="str">
        <f t="shared" si="550"/>
        <v/>
      </c>
      <c r="T2517" s="29" t="str">
        <f t="shared" si="551"/>
        <v/>
      </c>
      <c r="U2517" s="46" t="s">
        <v>1738</v>
      </c>
      <c r="V2517" s="46"/>
      <c r="W2517" s="38" t="s">
        <v>3789</v>
      </c>
      <c r="X2517" s="29" t="s">
        <v>158</v>
      </c>
      <c r="Y2517" s="146">
        <v>249138</v>
      </c>
      <c r="Z2517" s="33">
        <v>274052</v>
      </c>
      <c r="AA2517" s="34">
        <f t="shared" si="540"/>
        <v>0.1</v>
      </c>
      <c r="AB2517" s="33" t="str">
        <f t="shared" si="538"/>
        <v>По запросу</v>
      </c>
      <c r="AC2517" s="34">
        <f t="shared" si="541"/>
        <v>0.10000080437347969</v>
      </c>
      <c r="AD2517" s="145">
        <f t="shared" si="544"/>
        <v>228376.66699999999</v>
      </c>
      <c r="AE2517" s="105">
        <v>207615</v>
      </c>
      <c r="AF2517" s="34" t="e">
        <v>#N/A</v>
      </c>
      <c r="AG2517" s="34" t="e">
        <v>#N/A</v>
      </c>
      <c r="AH2517" s="34" t="e">
        <v>#N/A</v>
      </c>
      <c r="AI2517" s="29">
        <v>1.5</v>
      </c>
      <c r="AJ2517" s="29">
        <v>1.6400000000000001E-2</v>
      </c>
      <c r="AK2517" s="29">
        <v>0</v>
      </c>
      <c r="AL2517" s="29">
        <v>0</v>
      </c>
      <c r="AM2517" s="29" t="s">
        <v>27</v>
      </c>
      <c r="AN2517" s="44" t="s">
        <v>27</v>
      </c>
      <c r="AO2517" s="29" t="s">
        <v>27</v>
      </c>
      <c r="AP2517" s="29">
        <v>1</v>
      </c>
      <c r="AQ2517" s="29">
        <v>390</v>
      </c>
      <c r="AR2517" s="29">
        <v>290</v>
      </c>
      <c r="AS2517" s="29">
        <v>305</v>
      </c>
      <c r="AT2517" s="29">
        <v>1.5</v>
      </c>
      <c r="AU2517" s="144">
        <v>3.4495499999999998E-2</v>
      </c>
      <c r="AV2517" s="36" t="s">
        <v>28</v>
      </c>
      <c r="AW2517" s="102" t="s">
        <v>33</v>
      </c>
      <c r="AX2517" s="129" t="s">
        <v>33</v>
      </c>
      <c r="AY2517" s="106">
        <v>5</v>
      </c>
      <c r="BD2517" t="s">
        <v>4579</v>
      </c>
      <c r="BE2517" t="e">
        <v>#N/A</v>
      </c>
      <c r="BF2517" t="e">
        <v>#N/A</v>
      </c>
      <c r="BH2517" t="str">
        <f t="shared" si="542"/>
        <v/>
      </c>
      <c r="BJ2517" t="e">
        <f t="shared" si="543"/>
        <v>#VALUE!</v>
      </c>
      <c r="BK2517" s="130" t="s">
        <v>5302</v>
      </c>
      <c r="BL2517" s="130" t="e">
        <v>#VALUE!</v>
      </c>
      <c r="BM2517" s="131" t="s">
        <v>33</v>
      </c>
      <c r="BN2517" s="131" t="e">
        <v>#VALUE!</v>
      </c>
      <c r="BO2517" t="e">
        <v>#N/A</v>
      </c>
      <c r="BP2517">
        <v>0</v>
      </c>
    </row>
    <row r="2518" spans="1:68" ht="25.2" x14ac:dyDescent="0.3">
      <c r="A2518" s="1"/>
      <c r="B2518" s="47">
        <v>2181</v>
      </c>
      <c r="C2518" s="45">
        <v>1035953</v>
      </c>
      <c r="D2518" s="40" t="s">
        <v>33</v>
      </c>
      <c r="E2518" s="40"/>
      <c r="F2518" s="31" t="s">
        <v>1739</v>
      </c>
      <c r="G2518" s="29" t="s">
        <v>31</v>
      </c>
      <c r="H2518" s="29"/>
      <c r="I2518" s="148" t="s">
        <v>32</v>
      </c>
      <c r="J2518" s="147" t="s">
        <v>4037</v>
      </c>
      <c r="K2518" s="148">
        <v>0</v>
      </c>
      <c r="L2518" s="148" t="s">
        <v>32</v>
      </c>
      <c r="M2518" s="147" t="s">
        <v>33</v>
      </c>
      <c r="N2518" s="29" t="str">
        <f t="shared" si="545"/>
        <v/>
      </c>
      <c r="O2518" s="29" t="str">
        <f t="shared" si="546"/>
        <v/>
      </c>
      <c r="P2518" s="29" t="str">
        <f t="shared" si="547"/>
        <v/>
      </c>
      <c r="Q2518" s="29" t="str">
        <f t="shared" si="548"/>
        <v/>
      </c>
      <c r="R2518" s="29" t="str">
        <f t="shared" si="549"/>
        <v/>
      </c>
      <c r="S2518" s="29" t="str">
        <f t="shared" si="550"/>
        <v/>
      </c>
      <c r="T2518" s="29" t="str">
        <f t="shared" si="551"/>
        <v/>
      </c>
      <c r="U2518" s="40" t="s">
        <v>33</v>
      </c>
      <c r="V2518" s="40"/>
      <c r="W2518" s="38" t="s">
        <v>1720</v>
      </c>
      <c r="X2518" s="29" t="s">
        <v>158</v>
      </c>
      <c r="Y2518" s="146">
        <v>169080</v>
      </c>
      <c r="Z2518" s="33">
        <v>216422</v>
      </c>
      <c r="AA2518" s="34">
        <f t="shared" ref="AA2518:AA2549" si="552">ROUND(Z2518/Y2518-1,3)</f>
        <v>0.28000000000000003</v>
      </c>
      <c r="AB2518" s="33">
        <f t="shared" si="538"/>
        <v>216422</v>
      </c>
      <c r="AC2518" s="34">
        <f t="shared" ref="AC2518:AC2549" si="553">(AD2518-AE2518)/AE2518</f>
        <v>0.27999763662171745</v>
      </c>
      <c r="AD2518" s="145">
        <f t="shared" si="544"/>
        <v>180351.66699999999</v>
      </c>
      <c r="AE2518" s="105">
        <v>140900</v>
      </c>
      <c r="AF2518" s="34" t="s">
        <v>138</v>
      </c>
      <c r="AG2518" s="34" t="s">
        <v>138</v>
      </c>
      <c r="AH2518" s="34" t="s">
        <v>138</v>
      </c>
      <c r="AI2518" s="29">
        <v>0.9</v>
      </c>
      <c r="AJ2518" s="29">
        <v>2E-3</v>
      </c>
      <c r="AK2518" s="29">
        <v>0</v>
      </c>
      <c r="AL2518" s="29">
        <v>0</v>
      </c>
      <c r="AM2518" s="29" t="s">
        <v>28</v>
      </c>
      <c r="AN2518" s="44" t="s">
        <v>27</v>
      </c>
      <c r="AO2518" s="29" t="s">
        <v>28</v>
      </c>
      <c r="AP2518" s="29">
        <v>1</v>
      </c>
      <c r="AQ2518" s="29">
        <v>290</v>
      </c>
      <c r="AR2518" s="29">
        <v>190</v>
      </c>
      <c r="AS2518" s="29">
        <v>145</v>
      </c>
      <c r="AT2518" s="29">
        <v>0.9</v>
      </c>
      <c r="AU2518" s="144">
        <v>7.9895000000000001E-3</v>
      </c>
      <c r="AV2518" s="36" t="s">
        <v>28</v>
      </c>
      <c r="AW2518" s="102" t="s">
        <v>33</v>
      </c>
      <c r="AX2518" s="129" t="s">
        <v>33</v>
      </c>
      <c r="AY2518" s="106">
        <v>9</v>
      </c>
      <c r="BD2518" t="s">
        <v>4580</v>
      </c>
      <c r="BE2518" t="s">
        <v>4351</v>
      </c>
      <c r="BF2518" t="s">
        <v>4739</v>
      </c>
      <c r="BH2518" t="str">
        <f t="shared" ref="BH2518:BH2549" si="554">IF(OR(H2518="Регулярный ассортимент",AK2518&gt;0,AL2518&gt;0),"AV","")</f>
        <v/>
      </c>
      <c r="BJ2518" t="str">
        <f t="shared" ref="BJ2518:BJ2549" si="555">IF(AB2518-Z2518=0,"OK")</f>
        <v>OK</v>
      </c>
      <c r="BK2518" s="130" t="s">
        <v>5302</v>
      </c>
      <c r="BL2518" s="130" t="e">
        <v>#VALUE!</v>
      </c>
      <c r="BM2518" s="131" t="s">
        <v>33</v>
      </c>
      <c r="BN2518" s="131" t="e">
        <v>#VALUE!</v>
      </c>
      <c r="BO2518" t="e">
        <v>#N/A</v>
      </c>
      <c r="BP2518">
        <v>0</v>
      </c>
    </row>
    <row r="2519" spans="1:68" ht="25.2" x14ac:dyDescent="0.3">
      <c r="A2519" s="1"/>
      <c r="B2519" s="47">
        <v>2182</v>
      </c>
      <c r="C2519" s="45">
        <v>1018316</v>
      </c>
      <c r="D2519" s="63" t="s">
        <v>33</v>
      </c>
      <c r="E2519" s="63"/>
      <c r="F2519" s="31" t="s">
        <v>1740</v>
      </c>
      <c r="G2519" s="37" t="s">
        <v>47</v>
      </c>
      <c r="H2519" s="70" t="s">
        <v>4779</v>
      </c>
      <c r="I2519" s="148" t="s">
        <v>32</v>
      </c>
      <c r="J2519" s="147" t="s">
        <v>33</v>
      </c>
      <c r="K2519" s="148">
        <v>0</v>
      </c>
      <c r="L2519" s="148" t="s">
        <v>32</v>
      </c>
      <c r="M2519" s="147" t="s">
        <v>33</v>
      </c>
      <c r="N2519" s="29" t="str">
        <f t="shared" si="545"/>
        <v/>
      </c>
      <c r="O2519" s="29" t="str">
        <f t="shared" si="546"/>
        <v/>
      </c>
      <c r="P2519" s="29" t="str">
        <f t="shared" si="547"/>
        <v/>
      </c>
      <c r="Q2519" s="29" t="str">
        <f t="shared" si="548"/>
        <v/>
      </c>
      <c r="R2519" s="29" t="str">
        <f t="shared" si="549"/>
        <v/>
      </c>
      <c r="S2519" s="29" t="str">
        <f t="shared" si="550"/>
        <v/>
      </c>
      <c r="T2519" s="29" t="str">
        <f t="shared" si="551"/>
        <v/>
      </c>
      <c r="U2519" s="40" t="s">
        <v>33</v>
      </c>
      <c r="V2519" s="40"/>
      <c r="W2519" s="38" t="s">
        <v>1720</v>
      </c>
      <c r="X2519" s="29" t="s">
        <v>158</v>
      </c>
      <c r="Y2519" s="146">
        <v>7019</v>
      </c>
      <c r="Z2519" s="33">
        <v>8984</v>
      </c>
      <c r="AA2519" s="34">
        <f t="shared" si="552"/>
        <v>0.28000000000000003</v>
      </c>
      <c r="AB2519" s="33">
        <f t="shared" si="538"/>
        <v>8984</v>
      </c>
      <c r="AC2519" s="34">
        <f t="shared" si="553"/>
        <v>0.27995439350594709</v>
      </c>
      <c r="AD2519" s="145">
        <f t="shared" si="544"/>
        <v>7486.6670000000004</v>
      </c>
      <c r="AE2519" s="105">
        <v>5849.1670000000004</v>
      </c>
      <c r="AF2519" s="34" t="s">
        <v>36</v>
      </c>
      <c r="AG2519" s="34" t="s">
        <v>36</v>
      </c>
      <c r="AH2519" s="34" t="s">
        <v>36</v>
      </c>
      <c r="AI2519" s="29">
        <v>0.15</v>
      </c>
      <c r="AJ2519" s="29">
        <v>1.1050000000000001E-3</v>
      </c>
      <c r="AK2519" s="29">
        <v>11</v>
      </c>
      <c r="AL2519" s="29">
        <v>0</v>
      </c>
      <c r="AM2519" s="29" t="s">
        <v>28</v>
      </c>
      <c r="AN2519" s="158" t="s">
        <v>28</v>
      </c>
      <c r="AO2519" s="29" t="s">
        <v>28</v>
      </c>
      <c r="AP2519" s="29">
        <v>1</v>
      </c>
      <c r="AQ2519" s="29">
        <v>130</v>
      </c>
      <c r="AR2519" s="29">
        <v>100</v>
      </c>
      <c r="AS2519" s="29">
        <v>85</v>
      </c>
      <c r="AT2519" s="29">
        <v>0.15</v>
      </c>
      <c r="AU2519" s="144">
        <v>1.1050000000000001E-3</v>
      </c>
      <c r="AV2519" s="36" t="s">
        <v>28</v>
      </c>
      <c r="AW2519" s="102" t="s">
        <v>33</v>
      </c>
      <c r="AX2519" s="129" t="s">
        <v>33</v>
      </c>
      <c r="AY2519" s="106">
        <v>816</v>
      </c>
      <c r="BD2519" t="s">
        <v>1743</v>
      </c>
      <c r="BE2519" t="s">
        <v>4338</v>
      </c>
      <c r="BF2519" t="s">
        <v>4739</v>
      </c>
      <c r="BH2519" t="str">
        <f t="shared" si="554"/>
        <v>AV</v>
      </c>
      <c r="BJ2519" t="str">
        <f t="shared" si="555"/>
        <v>OK</v>
      </c>
      <c r="BK2519" s="130">
        <v>8984</v>
      </c>
      <c r="BL2519" s="130" t="s">
        <v>37</v>
      </c>
      <c r="BM2519" s="131" t="s">
        <v>33</v>
      </c>
      <c r="BN2519" s="131" t="e">
        <v>#VALUE!</v>
      </c>
      <c r="BO2519">
        <v>8984</v>
      </c>
      <c r="BP2519">
        <v>12</v>
      </c>
    </row>
    <row r="2520" spans="1:68" ht="25.2" x14ac:dyDescent="0.3">
      <c r="A2520" s="1"/>
      <c r="B2520" s="47">
        <v>2183</v>
      </c>
      <c r="C2520" s="45">
        <v>1018246</v>
      </c>
      <c r="D2520" s="44"/>
      <c r="E2520" s="44"/>
      <c r="F2520" s="39" t="s">
        <v>1741</v>
      </c>
      <c r="G2520" s="29" t="s">
        <v>31</v>
      </c>
      <c r="H2520" s="70"/>
      <c r="I2520" s="148" t="s">
        <v>32</v>
      </c>
      <c r="J2520" s="147" t="s">
        <v>33</v>
      </c>
      <c r="K2520" s="148">
        <v>0</v>
      </c>
      <c r="L2520" s="148" t="s">
        <v>32</v>
      </c>
      <c r="M2520" s="147" t="s">
        <v>33</v>
      </c>
      <c r="N2520" s="29" t="str">
        <f t="shared" si="545"/>
        <v/>
      </c>
      <c r="O2520" s="29" t="str">
        <f t="shared" si="546"/>
        <v/>
      </c>
      <c r="P2520" s="29" t="str">
        <f t="shared" si="547"/>
        <v/>
      </c>
      <c r="Q2520" s="29" t="str">
        <f t="shared" si="548"/>
        <v/>
      </c>
      <c r="R2520" s="29" t="str">
        <f t="shared" si="549"/>
        <v/>
      </c>
      <c r="S2520" s="29" t="str">
        <f t="shared" si="550"/>
        <v/>
      </c>
      <c r="T2520" s="29" t="str">
        <f t="shared" si="551"/>
        <v/>
      </c>
      <c r="U2520" s="29"/>
      <c r="V2520" s="29"/>
      <c r="W2520" s="38" t="s">
        <v>1720</v>
      </c>
      <c r="X2520" s="29" t="s">
        <v>158</v>
      </c>
      <c r="Y2520" s="146">
        <v>7019</v>
      </c>
      <c r="Z2520" s="33">
        <v>8984</v>
      </c>
      <c r="AA2520" s="34">
        <f t="shared" si="552"/>
        <v>0.28000000000000003</v>
      </c>
      <c r="AB2520" s="33">
        <f t="shared" si="538"/>
        <v>8984</v>
      </c>
      <c r="AC2520" s="34">
        <f t="shared" si="553"/>
        <v>0.27995439350594709</v>
      </c>
      <c r="AD2520" s="145">
        <f t="shared" si="544"/>
        <v>7486.6670000000004</v>
      </c>
      <c r="AE2520" s="105">
        <v>5849.1670000000004</v>
      </c>
      <c r="AF2520" s="34" t="s">
        <v>36</v>
      </c>
      <c r="AG2520" s="34" t="s">
        <v>36</v>
      </c>
      <c r="AH2520" s="34" t="s">
        <v>36</v>
      </c>
      <c r="AI2520" s="29">
        <v>0.19</v>
      </c>
      <c r="AJ2520" s="29">
        <v>6.1250000000000002E-3</v>
      </c>
      <c r="AK2520" s="29">
        <v>0</v>
      </c>
      <c r="AL2520" s="29">
        <v>0</v>
      </c>
      <c r="AM2520" s="29" t="s">
        <v>28</v>
      </c>
      <c r="AN2520" s="44" t="s">
        <v>27</v>
      </c>
      <c r="AO2520" s="29" t="s">
        <v>28</v>
      </c>
      <c r="AP2520" s="29">
        <v>1</v>
      </c>
      <c r="AQ2520" s="29">
        <v>174</v>
      </c>
      <c r="AR2520" s="29">
        <v>112</v>
      </c>
      <c r="AS2520" s="29">
        <v>101</v>
      </c>
      <c r="AT2520" s="29">
        <v>0.19</v>
      </c>
      <c r="AU2520" s="144">
        <v>1.9682879999999999E-3</v>
      </c>
      <c r="AV2520" s="36" t="s">
        <v>33</v>
      </c>
      <c r="AW2520" s="102" t="s">
        <v>33</v>
      </c>
      <c r="AX2520" s="129" t="s">
        <v>33</v>
      </c>
      <c r="AY2520" s="106">
        <v>43</v>
      </c>
      <c r="BD2520" t="s">
        <v>108</v>
      </c>
      <c r="BE2520" t="s">
        <v>4346</v>
      </c>
      <c r="BF2520" t="s">
        <v>4740</v>
      </c>
      <c r="BH2520" t="str">
        <f t="shared" si="554"/>
        <v/>
      </c>
      <c r="BJ2520" t="str">
        <f t="shared" si="555"/>
        <v>OK</v>
      </c>
      <c r="BK2520" s="130" t="s">
        <v>5302</v>
      </c>
      <c r="BL2520" s="130" t="e">
        <v>#VALUE!</v>
      </c>
      <c r="BM2520" s="131" t="s">
        <v>33</v>
      </c>
      <c r="BN2520" s="131" t="e">
        <v>#VALUE!</v>
      </c>
      <c r="BO2520" t="e">
        <v>#N/A</v>
      </c>
      <c r="BP2520">
        <v>0</v>
      </c>
    </row>
    <row r="2521" spans="1:68" ht="25.2" x14ac:dyDescent="0.3">
      <c r="A2521" s="1"/>
      <c r="B2521" s="47">
        <v>2184</v>
      </c>
      <c r="C2521" s="45">
        <v>1036248</v>
      </c>
      <c r="D2521" s="165" t="s">
        <v>33</v>
      </c>
      <c r="E2521" s="165"/>
      <c r="F2521" s="31" t="s">
        <v>1742</v>
      </c>
      <c r="G2521" s="29" t="s">
        <v>58</v>
      </c>
      <c r="H2521" s="70"/>
      <c r="I2521" s="148" t="s">
        <v>32</v>
      </c>
      <c r="J2521" s="147" t="s">
        <v>33</v>
      </c>
      <c r="K2521" s="148">
        <v>0</v>
      </c>
      <c r="L2521" s="148" t="s">
        <v>32</v>
      </c>
      <c r="M2521" s="147" t="s">
        <v>33</v>
      </c>
      <c r="N2521" s="29" t="str">
        <f t="shared" si="545"/>
        <v/>
      </c>
      <c r="O2521" s="29" t="str">
        <f t="shared" si="546"/>
        <v/>
      </c>
      <c r="P2521" s="29" t="str">
        <f t="shared" si="547"/>
        <v/>
      </c>
      <c r="Q2521" s="29" t="str">
        <f t="shared" si="548"/>
        <v/>
      </c>
      <c r="R2521" s="29" t="str">
        <f t="shared" si="549"/>
        <v/>
      </c>
      <c r="S2521" s="29" t="str">
        <f t="shared" si="550"/>
        <v/>
      </c>
      <c r="T2521" s="29" t="str">
        <f t="shared" si="551"/>
        <v/>
      </c>
      <c r="U2521" s="40" t="s">
        <v>33</v>
      </c>
      <c r="V2521" s="40"/>
      <c r="W2521" s="38" t="s">
        <v>1720</v>
      </c>
      <c r="X2521" s="29" t="s">
        <v>158</v>
      </c>
      <c r="Y2521" s="146">
        <v>10810</v>
      </c>
      <c r="Z2521" s="33">
        <v>13837</v>
      </c>
      <c r="AA2521" s="34">
        <f t="shared" si="552"/>
        <v>0.28000000000000003</v>
      </c>
      <c r="AB2521" s="33">
        <f t="shared" si="538"/>
        <v>13837</v>
      </c>
      <c r="AC2521" s="34">
        <f t="shared" si="553"/>
        <v>0.28001851174906611</v>
      </c>
      <c r="AD2521" s="145">
        <f t="shared" si="544"/>
        <v>11530.833000000001</v>
      </c>
      <c r="AE2521" s="105">
        <v>9008.3330000000005</v>
      </c>
      <c r="AF2521" s="34" t="s">
        <v>36</v>
      </c>
      <c r="AG2521" s="34" t="s">
        <v>36</v>
      </c>
      <c r="AH2521" s="34" t="s">
        <v>36</v>
      </c>
      <c r="AI2521" s="29">
        <v>0.19</v>
      </c>
      <c r="AJ2521" s="29">
        <v>1.2919999999999999E-2</v>
      </c>
      <c r="AK2521" s="29">
        <v>0</v>
      </c>
      <c r="AL2521" s="29">
        <v>0</v>
      </c>
      <c r="AM2521" s="158" t="s">
        <v>28</v>
      </c>
      <c r="AN2521" s="44" t="s">
        <v>27</v>
      </c>
      <c r="AO2521" s="29" t="s">
        <v>28</v>
      </c>
      <c r="AP2521" s="29">
        <v>1</v>
      </c>
      <c r="AQ2521" s="29">
        <v>200</v>
      </c>
      <c r="AR2521" s="29">
        <v>380</v>
      </c>
      <c r="AS2521" s="29">
        <v>170</v>
      </c>
      <c r="AT2521" s="29">
        <v>0.19</v>
      </c>
      <c r="AU2521" s="144">
        <v>1.2919999999999999E-2</v>
      </c>
      <c r="AV2521" s="36" t="s">
        <v>28</v>
      </c>
      <c r="AW2521" s="102" t="s">
        <v>33</v>
      </c>
      <c r="AX2521" s="129" t="s">
        <v>33</v>
      </c>
      <c r="AY2521" s="106">
        <v>17</v>
      </c>
      <c r="BD2521" t="s">
        <v>186</v>
      </c>
      <c r="BE2521" t="s">
        <v>4338</v>
      </c>
      <c r="BF2521" t="s">
        <v>4739</v>
      </c>
      <c r="BH2521" t="str">
        <f t="shared" si="554"/>
        <v/>
      </c>
      <c r="BJ2521" t="str">
        <f t="shared" si="555"/>
        <v>OK</v>
      </c>
      <c r="BK2521" s="130" t="s">
        <v>5302</v>
      </c>
      <c r="BL2521" s="130" t="e">
        <v>#VALUE!</v>
      </c>
      <c r="BM2521" s="131" t="s">
        <v>33</v>
      </c>
      <c r="BN2521" s="131" t="e">
        <v>#VALUE!</v>
      </c>
      <c r="BO2521" t="e">
        <v>#N/A</v>
      </c>
      <c r="BP2521">
        <v>0</v>
      </c>
    </row>
    <row r="2522" spans="1:68" ht="25.2" x14ac:dyDescent="0.3">
      <c r="A2522" s="1"/>
      <c r="B2522" s="47">
        <v>2185</v>
      </c>
      <c r="C2522" s="45">
        <v>1018314</v>
      </c>
      <c r="D2522" s="63" t="s">
        <v>33</v>
      </c>
      <c r="E2522" s="63"/>
      <c r="F2522" s="39" t="s">
        <v>1744</v>
      </c>
      <c r="G2522" s="29" t="s">
        <v>47</v>
      </c>
      <c r="H2522" s="29"/>
      <c r="I2522" s="148" t="s">
        <v>32</v>
      </c>
      <c r="J2522" s="147" t="s">
        <v>33</v>
      </c>
      <c r="K2522" s="148">
        <v>0</v>
      </c>
      <c r="L2522" s="148" t="s">
        <v>32</v>
      </c>
      <c r="M2522" s="147" t="s">
        <v>33</v>
      </c>
      <c r="N2522" s="29" t="str">
        <f t="shared" si="545"/>
        <v/>
      </c>
      <c r="O2522" s="29" t="str">
        <f t="shared" si="546"/>
        <v/>
      </c>
      <c r="P2522" s="29" t="str">
        <f t="shared" si="547"/>
        <v/>
      </c>
      <c r="Q2522" s="29" t="str">
        <f t="shared" si="548"/>
        <v/>
      </c>
      <c r="R2522" s="29" t="str">
        <f t="shared" si="549"/>
        <v/>
      </c>
      <c r="S2522" s="29" t="str">
        <f t="shared" si="550"/>
        <v/>
      </c>
      <c r="T2522" s="29" t="str">
        <f t="shared" si="551"/>
        <v/>
      </c>
      <c r="U2522" s="40" t="s">
        <v>33</v>
      </c>
      <c r="V2522" s="40"/>
      <c r="W2522" s="38" t="s">
        <v>1720</v>
      </c>
      <c r="X2522" s="29" t="s">
        <v>158</v>
      </c>
      <c r="Y2522" s="146">
        <v>8799</v>
      </c>
      <c r="Z2522" s="33">
        <v>11263</v>
      </c>
      <c r="AA2522" s="34">
        <f t="shared" si="552"/>
        <v>0.28000000000000003</v>
      </c>
      <c r="AB2522" s="33">
        <f t="shared" si="538"/>
        <v>11263</v>
      </c>
      <c r="AC2522" s="34">
        <f t="shared" si="553"/>
        <v>0.28003177633822035</v>
      </c>
      <c r="AD2522" s="145">
        <f t="shared" si="544"/>
        <v>9385.8330000000005</v>
      </c>
      <c r="AE2522" s="105">
        <v>7332.5</v>
      </c>
      <c r="AF2522" s="34" t="s">
        <v>36</v>
      </c>
      <c r="AG2522" s="34" t="s">
        <v>36</v>
      </c>
      <c r="AH2522" s="34" t="s">
        <v>36</v>
      </c>
      <c r="AI2522" s="29">
        <v>0.34</v>
      </c>
      <c r="AJ2522" s="29">
        <v>1.7600000000000001E-3</v>
      </c>
      <c r="AK2522" s="29">
        <v>0</v>
      </c>
      <c r="AL2522" s="29">
        <v>0</v>
      </c>
      <c r="AM2522" s="29" t="s">
        <v>28</v>
      </c>
      <c r="AN2522" s="44" t="s">
        <v>27</v>
      </c>
      <c r="AO2522" s="29" t="s">
        <v>28</v>
      </c>
      <c r="AP2522" s="29">
        <v>1</v>
      </c>
      <c r="AQ2522" s="29">
        <v>185</v>
      </c>
      <c r="AR2522" s="29">
        <v>158</v>
      </c>
      <c r="AS2522" s="29">
        <v>152</v>
      </c>
      <c r="AT2522" s="29">
        <v>0.34</v>
      </c>
      <c r="AU2522" s="144">
        <v>4.4429600000000001E-3</v>
      </c>
      <c r="AV2522" s="36" t="s">
        <v>28</v>
      </c>
      <c r="AW2522" s="102" t="s">
        <v>33</v>
      </c>
      <c r="AX2522" s="129" t="s">
        <v>33</v>
      </c>
      <c r="AY2522" s="106">
        <v>676</v>
      </c>
      <c r="BD2522" t="s">
        <v>1743</v>
      </c>
      <c r="BE2522" t="s">
        <v>4338</v>
      </c>
      <c r="BF2522" t="s">
        <v>4739</v>
      </c>
      <c r="BH2522" t="str">
        <f t="shared" si="554"/>
        <v/>
      </c>
      <c r="BJ2522" t="str">
        <f t="shared" si="555"/>
        <v>OK</v>
      </c>
      <c r="BK2522" s="130" t="s">
        <v>5302</v>
      </c>
      <c r="BL2522" s="130" t="e">
        <v>#VALUE!</v>
      </c>
      <c r="BM2522" s="131" t="s">
        <v>33</v>
      </c>
      <c r="BN2522" s="131" t="e">
        <v>#VALUE!</v>
      </c>
      <c r="BO2522" t="e">
        <v>#N/A</v>
      </c>
      <c r="BP2522">
        <v>17</v>
      </c>
    </row>
    <row r="2523" spans="1:68" ht="25.2" x14ac:dyDescent="0.3">
      <c r="A2523" s="1"/>
      <c r="B2523" s="47">
        <v>2186</v>
      </c>
      <c r="C2523" s="45">
        <v>1018315</v>
      </c>
      <c r="D2523" s="63" t="s">
        <v>33</v>
      </c>
      <c r="E2523" s="63"/>
      <c r="F2523" s="52" t="s">
        <v>1745</v>
      </c>
      <c r="G2523" s="29" t="s">
        <v>47</v>
      </c>
      <c r="H2523" s="29"/>
      <c r="I2523" s="148" t="s">
        <v>32</v>
      </c>
      <c r="J2523" s="147" t="s">
        <v>33</v>
      </c>
      <c r="K2523" s="148">
        <v>0</v>
      </c>
      <c r="L2523" s="148" t="s">
        <v>32</v>
      </c>
      <c r="M2523" s="147" t="s">
        <v>33</v>
      </c>
      <c r="N2523" s="29" t="str">
        <f t="shared" si="545"/>
        <v/>
      </c>
      <c r="O2523" s="29" t="str">
        <f t="shared" si="546"/>
        <v/>
      </c>
      <c r="P2523" s="29" t="str">
        <f t="shared" si="547"/>
        <v/>
      </c>
      <c r="Q2523" s="29" t="str">
        <f t="shared" si="548"/>
        <v/>
      </c>
      <c r="R2523" s="29" t="str">
        <f t="shared" si="549"/>
        <v/>
      </c>
      <c r="S2523" s="29" t="str">
        <f t="shared" si="550"/>
        <v/>
      </c>
      <c r="T2523" s="29" t="str">
        <f t="shared" si="551"/>
        <v/>
      </c>
      <c r="U2523" s="40" t="s">
        <v>33</v>
      </c>
      <c r="V2523" s="40"/>
      <c r="W2523" s="38" t="s">
        <v>1720</v>
      </c>
      <c r="X2523" s="29" t="s">
        <v>158</v>
      </c>
      <c r="Y2523" s="146">
        <v>8799</v>
      </c>
      <c r="Z2523" s="33">
        <v>11263</v>
      </c>
      <c r="AA2523" s="34">
        <f t="shared" si="552"/>
        <v>0.28000000000000003</v>
      </c>
      <c r="AB2523" s="33">
        <f t="shared" si="538"/>
        <v>11263</v>
      </c>
      <c r="AC2523" s="34">
        <f t="shared" si="553"/>
        <v>0.28003177633822035</v>
      </c>
      <c r="AD2523" s="145">
        <f t="shared" si="544"/>
        <v>9385.8330000000005</v>
      </c>
      <c r="AE2523" s="105">
        <v>7332.5</v>
      </c>
      <c r="AF2523" s="34" t="s">
        <v>36</v>
      </c>
      <c r="AG2523" s="34" t="s">
        <v>36</v>
      </c>
      <c r="AH2523" s="34" t="s">
        <v>36</v>
      </c>
      <c r="AI2523" s="29">
        <v>0.33</v>
      </c>
      <c r="AJ2523" s="29">
        <v>4.79E-3</v>
      </c>
      <c r="AK2523" s="29">
        <v>0</v>
      </c>
      <c r="AL2523" s="29">
        <v>0</v>
      </c>
      <c r="AM2523" s="29" t="s">
        <v>28</v>
      </c>
      <c r="AN2523" s="44" t="s">
        <v>27</v>
      </c>
      <c r="AO2523" s="29" t="s">
        <v>28</v>
      </c>
      <c r="AP2523" s="29">
        <v>1</v>
      </c>
      <c r="AQ2523" s="29">
        <v>159</v>
      </c>
      <c r="AR2523" s="29">
        <v>165</v>
      </c>
      <c r="AS2523" s="29">
        <v>196</v>
      </c>
      <c r="AT2523" s="29">
        <v>0.33</v>
      </c>
      <c r="AU2523" s="144">
        <v>5.1420600000000004E-3</v>
      </c>
      <c r="AV2523" s="36" t="s">
        <v>28</v>
      </c>
      <c r="AW2523" s="102" t="s">
        <v>33</v>
      </c>
      <c r="AX2523" s="129" t="s">
        <v>33</v>
      </c>
      <c r="AY2523" s="106">
        <v>818</v>
      </c>
      <c r="BD2523" t="s">
        <v>1743</v>
      </c>
      <c r="BE2523" t="s">
        <v>4351</v>
      </c>
      <c r="BF2523" t="s">
        <v>4739</v>
      </c>
      <c r="BH2523" t="str">
        <f t="shared" si="554"/>
        <v/>
      </c>
      <c r="BJ2523" t="str">
        <f t="shared" si="555"/>
        <v>OK</v>
      </c>
      <c r="BK2523" s="130" t="s">
        <v>5302</v>
      </c>
      <c r="BL2523" s="130" t="e">
        <v>#VALUE!</v>
      </c>
      <c r="BM2523" s="131" t="s">
        <v>33</v>
      </c>
      <c r="BN2523" s="131" t="e">
        <v>#VALUE!</v>
      </c>
      <c r="BO2523" t="e">
        <v>#N/A</v>
      </c>
      <c r="BP2523">
        <v>22</v>
      </c>
    </row>
    <row r="2524" spans="1:68" ht="25.2" x14ac:dyDescent="0.3">
      <c r="A2524" s="1"/>
      <c r="B2524" s="47">
        <v>2187</v>
      </c>
      <c r="C2524" s="45">
        <v>1018312</v>
      </c>
      <c r="D2524" s="63" t="s">
        <v>33</v>
      </c>
      <c r="E2524" s="63"/>
      <c r="F2524" s="31" t="s">
        <v>1746</v>
      </c>
      <c r="G2524" s="37" t="s">
        <v>47</v>
      </c>
      <c r="H2524" s="29"/>
      <c r="I2524" s="148" t="s">
        <v>32</v>
      </c>
      <c r="J2524" s="147" t="s">
        <v>33</v>
      </c>
      <c r="K2524" s="148">
        <v>0</v>
      </c>
      <c r="L2524" s="148" t="s">
        <v>32</v>
      </c>
      <c r="M2524" s="147" t="s">
        <v>33</v>
      </c>
      <c r="N2524" s="29" t="str">
        <f t="shared" si="545"/>
        <v/>
      </c>
      <c r="O2524" s="29" t="str">
        <f t="shared" si="546"/>
        <v/>
      </c>
      <c r="P2524" s="29" t="str">
        <f t="shared" si="547"/>
        <v/>
      </c>
      <c r="Q2524" s="29" t="str">
        <f t="shared" si="548"/>
        <v/>
      </c>
      <c r="R2524" s="29" t="str">
        <f t="shared" si="549"/>
        <v/>
      </c>
      <c r="S2524" s="29" t="str">
        <f t="shared" si="550"/>
        <v/>
      </c>
      <c r="T2524" s="29" t="str">
        <f t="shared" si="551"/>
        <v/>
      </c>
      <c r="U2524" s="40" t="s">
        <v>33</v>
      </c>
      <c r="V2524" s="40"/>
      <c r="W2524" s="38" t="s">
        <v>3789</v>
      </c>
      <c r="X2524" s="29" t="s">
        <v>158</v>
      </c>
      <c r="Y2524" s="146">
        <v>15407</v>
      </c>
      <c r="Z2524" s="33">
        <v>19721</v>
      </c>
      <c r="AA2524" s="34">
        <f t="shared" si="552"/>
        <v>0.28000000000000003</v>
      </c>
      <c r="AB2524" s="33" t="str">
        <f t="shared" si="538"/>
        <v>По запросу</v>
      </c>
      <c r="AC2524" s="34">
        <f t="shared" si="553"/>
        <v>0.28000258895300623</v>
      </c>
      <c r="AD2524" s="145">
        <f t="shared" si="544"/>
        <v>16434.167000000001</v>
      </c>
      <c r="AE2524" s="105">
        <v>12839.166999999999</v>
      </c>
      <c r="AF2524" s="34" t="s">
        <v>36</v>
      </c>
      <c r="AG2524" s="34" t="s">
        <v>36</v>
      </c>
      <c r="AH2524" s="34" t="s">
        <v>36</v>
      </c>
      <c r="AI2524" s="29">
        <v>0.44</v>
      </c>
      <c r="AJ2524" s="29">
        <v>8.3099999999999997E-3</v>
      </c>
      <c r="AK2524" s="29">
        <v>0</v>
      </c>
      <c r="AL2524" s="29">
        <v>0</v>
      </c>
      <c r="AM2524" s="29" t="s">
        <v>28</v>
      </c>
      <c r="AN2524" s="44" t="s">
        <v>27</v>
      </c>
      <c r="AO2524" s="29" t="s">
        <v>28</v>
      </c>
      <c r="AP2524" s="29">
        <v>1</v>
      </c>
      <c r="AQ2524" s="29">
        <v>207</v>
      </c>
      <c r="AR2524" s="29">
        <v>191</v>
      </c>
      <c r="AS2524" s="29">
        <v>223</v>
      </c>
      <c r="AT2524" s="29">
        <v>0.44</v>
      </c>
      <c r="AU2524" s="144">
        <v>8.8167509999999994E-3</v>
      </c>
      <c r="AV2524" s="36" t="s">
        <v>28</v>
      </c>
      <c r="AW2524" s="102" t="s">
        <v>33</v>
      </c>
      <c r="AX2524" s="129" t="s">
        <v>33</v>
      </c>
      <c r="AY2524" s="106">
        <v>708</v>
      </c>
      <c r="BD2524" t="s">
        <v>186</v>
      </c>
      <c r="BE2524" t="s">
        <v>4338</v>
      </c>
      <c r="BF2524" t="s">
        <v>4739</v>
      </c>
      <c r="BH2524" t="str">
        <f t="shared" si="554"/>
        <v/>
      </c>
      <c r="BJ2524" t="e">
        <f t="shared" si="555"/>
        <v>#VALUE!</v>
      </c>
      <c r="BK2524" s="130" t="s">
        <v>5302</v>
      </c>
      <c r="BL2524" s="130" t="e">
        <v>#VALUE!</v>
      </c>
      <c r="BM2524" s="131" t="s">
        <v>33</v>
      </c>
      <c r="BN2524" s="131" t="e">
        <v>#VALUE!</v>
      </c>
      <c r="BO2524" t="e">
        <v>#N/A</v>
      </c>
      <c r="BP2524">
        <v>27</v>
      </c>
    </row>
    <row r="2525" spans="1:68" ht="25.2" x14ac:dyDescent="0.3">
      <c r="A2525" s="1"/>
      <c r="B2525" s="47">
        <v>2188</v>
      </c>
      <c r="C2525" s="45">
        <v>1018313</v>
      </c>
      <c r="D2525" s="63" t="s">
        <v>33</v>
      </c>
      <c r="E2525" s="63"/>
      <c r="F2525" s="31" t="s">
        <v>1747</v>
      </c>
      <c r="G2525" s="29" t="s">
        <v>47</v>
      </c>
      <c r="H2525" s="70" t="s">
        <v>4779</v>
      </c>
      <c r="I2525" s="148" t="s">
        <v>32</v>
      </c>
      <c r="J2525" s="147" t="s">
        <v>33</v>
      </c>
      <c r="K2525" s="148">
        <v>0</v>
      </c>
      <c r="L2525" s="148" t="s">
        <v>32</v>
      </c>
      <c r="M2525" s="147" t="s">
        <v>33</v>
      </c>
      <c r="N2525" s="29" t="str">
        <f t="shared" si="545"/>
        <v/>
      </c>
      <c r="O2525" s="29" t="str">
        <f t="shared" si="546"/>
        <v/>
      </c>
      <c r="P2525" s="29" t="str">
        <f t="shared" si="547"/>
        <v/>
      </c>
      <c r="Q2525" s="29" t="str">
        <f t="shared" si="548"/>
        <v/>
      </c>
      <c r="R2525" s="29" t="str">
        <f t="shared" si="549"/>
        <v/>
      </c>
      <c r="S2525" s="29" t="str">
        <f t="shared" si="550"/>
        <v/>
      </c>
      <c r="T2525" s="29" t="str">
        <f t="shared" si="551"/>
        <v/>
      </c>
      <c r="U2525" s="40" t="s">
        <v>33</v>
      </c>
      <c r="V2525" s="40"/>
      <c r="W2525" s="38" t="s">
        <v>1720</v>
      </c>
      <c r="X2525" s="29" t="s">
        <v>158</v>
      </c>
      <c r="Y2525" s="146">
        <v>15407</v>
      </c>
      <c r="Z2525" s="33">
        <v>19721</v>
      </c>
      <c r="AA2525" s="34">
        <f t="shared" si="552"/>
        <v>0.28000000000000003</v>
      </c>
      <c r="AB2525" s="33">
        <f t="shared" si="538"/>
        <v>19721</v>
      </c>
      <c r="AC2525" s="34">
        <f t="shared" si="553"/>
        <v>0.28000258895300623</v>
      </c>
      <c r="AD2525" s="145">
        <f t="shared" si="544"/>
        <v>16434.167000000001</v>
      </c>
      <c r="AE2525" s="105">
        <v>12839.166999999999</v>
      </c>
      <c r="AF2525" s="34" t="s">
        <v>36</v>
      </c>
      <c r="AG2525" s="34" t="s">
        <v>36</v>
      </c>
      <c r="AH2525" s="34" t="s">
        <v>36</v>
      </c>
      <c r="AI2525" s="29">
        <v>0.42</v>
      </c>
      <c r="AJ2525" s="29">
        <v>8.1899999999999994E-3</v>
      </c>
      <c r="AK2525" s="29">
        <v>28</v>
      </c>
      <c r="AL2525" s="29">
        <v>0</v>
      </c>
      <c r="AM2525" s="29" t="s">
        <v>28</v>
      </c>
      <c r="AN2525" s="158" t="s">
        <v>28</v>
      </c>
      <c r="AO2525" s="29" t="s">
        <v>28</v>
      </c>
      <c r="AP2525" s="29">
        <v>1</v>
      </c>
      <c r="AQ2525" s="29">
        <v>191</v>
      </c>
      <c r="AR2525" s="29">
        <v>204</v>
      </c>
      <c r="AS2525" s="29">
        <v>223</v>
      </c>
      <c r="AT2525" s="29">
        <v>0.42</v>
      </c>
      <c r="AU2525" s="144">
        <v>8.6889719999999997E-3</v>
      </c>
      <c r="AV2525" s="36" t="s">
        <v>28</v>
      </c>
      <c r="AW2525" s="102" t="s">
        <v>33</v>
      </c>
      <c r="AX2525" s="129" t="s">
        <v>33</v>
      </c>
      <c r="AY2525" s="106">
        <v>566</v>
      </c>
      <c r="BD2525" t="s">
        <v>4581</v>
      </c>
      <c r="BE2525" t="s">
        <v>4346</v>
      </c>
      <c r="BF2525" t="s">
        <v>4739</v>
      </c>
      <c r="BH2525" t="str">
        <f t="shared" si="554"/>
        <v>AV</v>
      </c>
      <c r="BJ2525" t="str">
        <f t="shared" si="555"/>
        <v>OK</v>
      </c>
      <c r="BK2525" s="130">
        <v>19721</v>
      </c>
      <c r="BL2525" s="130" t="s">
        <v>37</v>
      </c>
      <c r="BM2525" s="131" t="s">
        <v>33</v>
      </c>
      <c r="BN2525" s="131" t="e">
        <v>#VALUE!</v>
      </c>
      <c r="BO2525">
        <v>19721</v>
      </c>
      <c r="BP2525">
        <v>10</v>
      </c>
    </row>
    <row r="2526" spans="1:68" ht="25.2" x14ac:dyDescent="0.3">
      <c r="A2526" s="1"/>
      <c r="B2526" s="47">
        <v>2189</v>
      </c>
      <c r="C2526" s="45">
        <v>1095801</v>
      </c>
      <c r="D2526" s="63"/>
      <c r="E2526" s="63"/>
      <c r="F2526" s="31" t="s">
        <v>1748</v>
      </c>
      <c r="G2526" s="29" t="s">
        <v>31</v>
      </c>
      <c r="H2526" s="29"/>
      <c r="I2526" s="148">
        <v>0</v>
      </c>
      <c r="J2526" s="147" t="s">
        <v>33</v>
      </c>
      <c r="K2526" s="148">
        <v>0</v>
      </c>
      <c r="L2526" s="148" t="s">
        <v>32</v>
      </c>
      <c r="M2526" s="147" t="s">
        <v>33</v>
      </c>
      <c r="N2526" s="29" t="str">
        <f t="shared" si="545"/>
        <v/>
      </c>
      <c r="O2526" s="29" t="str">
        <f t="shared" si="546"/>
        <v/>
      </c>
      <c r="P2526" s="29" t="str">
        <f t="shared" si="547"/>
        <v/>
      </c>
      <c r="Q2526" s="29" t="str">
        <f t="shared" si="548"/>
        <v/>
      </c>
      <c r="R2526" s="29" t="str">
        <f t="shared" si="549"/>
        <v/>
      </c>
      <c r="S2526" s="29" t="str">
        <f t="shared" si="550"/>
        <v/>
      </c>
      <c r="T2526" s="29" t="str">
        <f t="shared" si="551"/>
        <v/>
      </c>
      <c r="U2526" s="40"/>
      <c r="V2526" s="40"/>
      <c r="W2526" s="38" t="s">
        <v>3789</v>
      </c>
      <c r="X2526" s="29" t="s">
        <v>158</v>
      </c>
      <c r="Y2526" s="146">
        <v>7905</v>
      </c>
      <c r="Z2526" s="33">
        <v>10119</v>
      </c>
      <c r="AA2526" s="34">
        <f t="shared" si="552"/>
        <v>0.28000000000000003</v>
      </c>
      <c r="AB2526" s="33" t="str">
        <f t="shared" si="538"/>
        <v>По запросу</v>
      </c>
      <c r="AC2526" s="34">
        <f t="shared" si="553"/>
        <v>0.28007590132827326</v>
      </c>
      <c r="AD2526" s="145">
        <f t="shared" si="544"/>
        <v>8432.5</v>
      </c>
      <c r="AE2526" s="105">
        <v>6587.5</v>
      </c>
      <c r="AF2526" s="34" t="s">
        <v>36</v>
      </c>
      <c r="AG2526" s="34" t="s">
        <v>36</v>
      </c>
      <c r="AH2526" s="34" t="s">
        <v>36</v>
      </c>
      <c r="AI2526" s="29">
        <v>0.42</v>
      </c>
      <c r="AJ2526" s="29">
        <v>1.5460000000000001E-3</v>
      </c>
      <c r="AK2526" s="29">
        <v>0</v>
      </c>
      <c r="AL2526" s="29">
        <v>0</v>
      </c>
      <c r="AM2526" s="29" t="s">
        <v>28</v>
      </c>
      <c r="AN2526" s="44" t="s">
        <v>27</v>
      </c>
      <c r="AO2526" s="29" t="s">
        <v>28</v>
      </c>
      <c r="AP2526" s="29">
        <v>1</v>
      </c>
      <c r="AQ2526" s="29">
        <v>184</v>
      </c>
      <c r="AR2526" s="29">
        <v>140</v>
      </c>
      <c r="AS2526" s="29">
        <v>60</v>
      </c>
      <c r="AT2526" s="29">
        <v>0.42</v>
      </c>
      <c r="AU2526" s="144">
        <v>1.5456000000000001E-3</v>
      </c>
      <c r="AV2526" s="36" t="s">
        <v>28</v>
      </c>
      <c r="AW2526" s="102">
        <v>44169</v>
      </c>
      <c r="AX2526" s="129" t="s">
        <v>33</v>
      </c>
      <c r="AY2526" s="106" t="e">
        <v>#N/A</v>
      </c>
      <c r="BD2526" t="s">
        <v>29</v>
      </c>
      <c r="BE2526" t="s">
        <v>4338</v>
      </c>
      <c r="BF2526" t="s">
        <v>4740</v>
      </c>
      <c r="BH2526" t="str">
        <f t="shared" si="554"/>
        <v/>
      </c>
      <c r="BJ2526" t="e">
        <f t="shared" si="555"/>
        <v>#VALUE!</v>
      </c>
      <c r="BK2526" s="130" t="s">
        <v>5302</v>
      </c>
      <c r="BL2526" s="130" t="e">
        <v>#VALUE!</v>
      </c>
      <c r="BM2526" s="131" t="s">
        <v>33</v>
      </c>
      <c r="BN2526" s="131" t="e">
        <v>#VALUE!</v>
      </c>
      <c r="BO2526" t="e">
        <v>#N/A</v>
      </c>
      <c r="BP2526">
        <v>0</v>
      </c>
    </row>
    <row r="2527" spans="1:68" ht="25.2" x14ac:dyDescent="0.3">
      <c r="A2527" s="1"/>
      <c r="B2527" s="47">
        <v>2190</v>
      </c>
      <c r="C2527" s="45">
        <v>1018311</v>
      </c>
      <c r="D2527" s="40" t="s">
        <v>33</v>
      </c>
      <c r="E2527" s="40"/>
      <c r="F2527" s="31" t="s">
        <v>1749</v>
      </c>
      <c r="G2527" s="29" t="s">
        <v>39</v>
      </c>
      <c r="H2527" s="37"/>
      <c r="I2527" s="148" t="s">
        <v>32</v>
      </c>
      <c r="J2527" s="147" t="s">
        <v>33</v>
      </c>
      <c r="K2527" s="148">
        <v>0</v>
      </c>
      <c r="L2527" s="148" t="s">
        <v>32</v>
      </c>
      <c r="M2527" s="147" t="s">
        <v>33</v>
      </c>
      <c r="N2527" s="29" t="str">
        <f t="shared" si="545"/>
        <v/>
      </c>
      <c r="O2527" s="29" t="str">
        <f t="shared" si="546"/>
        <v/>
      </c>
      <c r="P2527" s="29" t="str">
        <f t="shared" si="547"/>
        <v/>
      </c>
      <c r="Q2527" s="29" t="str">
        <f t="shared" si="548"/>
        <v/>
      </c>
      <c r="R2527" s="29" t="str">
        <f t="shared" si="549"/>
        <v/>
      </c>
      <c r="S2527" s="29" t="str">
        <f t="shared" si="550"/>
        <v/>
      </c>
      <c r="T2527" s="29" t="str">
        <f t="shared" si="551"/>
        <v/>
      </c>
      <c r="U2527" s="40" t="s">
        <v>33</v>
      </c>
      <c r="V2527" s="40"/>
      <c r="W2527" s="38" t="s">
        <v>3789</v>
      </c>
      <c r="X2527" s="29" t="s">
        <v>158</v>
      </c>
      <c r="Y2527" s="146">
        <v>15407</v>
      </c>
      <c r="Z2527" s="33">
        <v>19721</v>
      </c>
      <c r="AA2527" s="34">
        <f t="shared" si="552"/>
        <v>0.28000000000000003</v>
      </c>
      <c r="AB2527" s="33" t="str">
        <f t="shared" si="538"/>
        <v>По запросу</v>
      </c>
      <c r="AC2527" s="34">
        <f t="shared" si="553"/>
        <v>0.28000258895300623</v>
      </c>
      <c r="AD2527" s="145">
        <f t="shared" si="544"/>
        <v>16434.167000000001</v>
      </c>
      <c r="AE2527" s="105">
        <v>12839.166999999999</v>
      </c>
      <c r="AF2527" s="34" t="s">
        <v>36</v>
      </c>
      <c r="AG2527" s="34" t="s">
        <v>36</v>
      </c>
      <c r="AH2527" s="34" t="s">
        <v>36</v>
      </c>
      <c r="AI2527" s="29">
        <v>0.46</v>
      </c>
      <c r="AJ2527" s="29">
        <v>9.7999999999999997E-3</v>
      </c>
      <c r="AK2527" s="29">
        <v>0</v>
      </c>
      <c r="AL2527" s="29">
        <v>0</v>
      </c>
      <c r="AM2527" s="29" t="s">
        <v>28</v>
      </c>
      <c r="AN2527" s="44" t="s">
        <v>27</v>
      </c>
      <c r="AO2527" s="29" t="s">
        <v>28</v>
      </c>
      <c r="AP2527" s="29">
        <v>1</v>
      </c>
      <c r="AQ2527" s="29">
        <v>245</v>
      </c>
      <c r="AR2527" s="29">
        <v>200</v>
      </c>
      <c r="AS2527" s="29">
        <v>200</v>
      </c>
      <c r="AT2527" s="29">
        <v>0.46</v>
      </c>
      <c r="AU2527" s="144">
        <v>9.7999999999999997E-3</v>
      </c>
      <c r="AV2527" s="36" t="s">
        <v>28</v>
      </c>
      <c r="AW2527" s="102" t="s">
        <v>33</v>
      </c>
      <c r="AX2527" s="129" t="s">
        <v>33</v>
      </c>
      <c r="AY2527" s="106">
        <v>263</v>
      </c>
      <c r="BD2527" t="s">
        <v>1743</v>
      </c>
      <c r="BE2527" t="s">
        <v>4346</v>
      </c>
      <c r="BF2527" t="s">
        <v>4739</v>
      </c>
      <c r="BH2527" t="str">
        <f t="shared" si="554"/>
        <v/>
      </c>
      <c r="BJ2527" t="e">
        <f t="shared" si="555"/>
        <v>#VALUE!</v>
      </c>
      <c r="BK2527" s="130" t="s">
        <v>5302</v>
      </c>
      <c r="BL2527" s="130" t="e">
        <v>#VALUE!</v>
      </c>
      <c r="BM2527" s="131" t="s">
        <v>33</v>
      </c>
      <c r="BN2527" s="131" t="e">
        <v>#VALUE!</v>
      </c>
      <c r="BO2527" t="e">
        <v>#N/A</v>
      </c>
      <c r="BP2527">
        <v>6</v>
      </c>
    </row>
    <row r="2528" spans="1:68" ht="25.2" x14ac:dyDescent="0.3">
      <c r="A2528" s="1"/>
      <c r="B2528" s="47">
        <v>2191</v>
      </c>
      <c r="C2528" s="45">
        <v>1018310</v>
      </c>
      <c r="D2528" s="63" t="s">
        <v>33</v>
      </c>
      <c r="E2528" s="63"/>
      <c r="F2528" s="39" t="s">
        <v>1750</v>
      </c>
      <c r="G2528" s="29" t="s">
        <v>47</v>
      </c>
      <c r="H2528" s="70"/>
      <c r="I2528" s="148" t="s">
        <v>32</v>
      </c>
      <c r="J2528" s="147" t="s">
        <v>33</v>
      </c>
      <c r="K2528" s="148">
        <v>0</v>
      </c>
      <c r="L2528" s="148" t="s">
        <v>32</v>
      </c>
      <c r="M2528" s="147" t="s">
        <v>33</v>
      </c>
      <c r="N2528" s="29" t="str">
        <f t="shared" si="545"/>
        <v/>
      </c>
      <c r="O2528" s="29" t="str">
        <f t="shared" si="546"/>
        <v/>
      </c>
      <c r="P2528" s="29" t="str">
        <f t="shared" si="547"/>
        <v/>
      </c>
      <c r="Q2528" s="29" t="str">
        <f t="shared" si="548"/>
        <v/>
      </c>
      <c r="R2528" s="29" t="str">
        <f t="shared" si="549"/>
        <v/>
      </c>
      <c r="S2528" s="29" t="str">
        <f t="shared" si="550"/>
        <v/>
      </c>
      <c r="T2528" s="29" t="str">
        <f t="shared" si="551"/>
        <v/>
      </c>
      <c r="U2528" s="40" t="s">
        <v>33</v>
      </c>
      <c r="V2528" s="40"/>
      <c r="W2528" s="38" t="s">
        <v>3789</v>
      </c>
      <c r="X2528" s="29" t="s">
        <v>158</v>
      </c>
      <c r="Y2528" s="146">
        <v>17302</v>
      </c>
      <c r="Z2528" s="33">
        <v>22146</v>
      </c>
      <c r="AA2528" s="34">
        <f t="shared" si="552"/>
        <v>0.28000000000000003</v>
      </c>
      <c r="AB2528" s="33" t="str">
        <f t="shared" si="538"/>
        <v>По запросу</v>
      </c>
      <c r="AC2528" s="34">
        <f t="shared" si="553"/>
        <v>0.27996766339076778</v>
      </c>
      <c r="AD2528" s="145">
        <f t="shared" si="544"/>
        <v>18455</v>
      </c>
      <c r="AE2528" s="105">
        <v>14418.333000000001</v>
      </c>
      <c r="AF2528" s="34" t="s">
        <v>36</v>
      </c>
      <c r="AG2528" s="34" t="s">
        <v>36</v>
      </c>
      <c r="AH2528" s="34" t="s">
        <v>36</v>
      </c>
      <c r="AI2528" s="29">
        <v>0.51</v>
      </c>
      <c r="AJ2528" s="29">
        <v>1.039E-2</v>
      </c>
      <c r="AK2528" s="29">
        <v>0</v>
      </c>
      <c r="AL2528" s="29">
        <v>0</v>
      </c>
      <c r="AM2528" s="29" t="s">
        <v>28</v>
      </c>
      <c r="AN2528" s="44" t="s">
        <v>27</v>
      </c>
      <c r="AO2528" s="29" t="s">
        <v>28</v>
      </c>
      <c r="AP2528" s="29">
        <v>1</v>
      </c>
      <c r="AQ2528" s="29">
        <v>204</v>
      </c>
      <c r="AR2528" s="29">
        <v>276</v>
      </c>
      <c r="AS2528" s="29">
        <v>195</v>
      </c>
      <c r="AT2528" s="29">
        <v>0.51</v>
      </c>
      <c r="AU2528" s="144">
        <v>1.0979279999999999E-2</v>
      </c>
      <c r="AV2528" s="36" t="s">
        <v>28</v>
      </c>
      <c r="AW2528" s="102" t="s">
        <v>33</v>
      </c>
      <c r="AX2528" s="129" t="s">
        <v>33</v>
      </c>
      <c r="AY2528" s="106">
        <v>1947</v>
      </c>
      <c r="BD2528" t="s">
        <v>1743</v>
      </c>
      <c r="BE2528" t="s">
        <v>4351</v>
      </c>
      <c r="BF2528" t="s">
        <v>4739</v>
      </c>
      <c r="BH2528" t="str">
        <f t="shared" si="554"/>
        <v/>
      </c>
      <c r="BJ2528" t="e">
        <f t="shared" si="555"/>
        <v>#VALUE!</v>
      </c>
      <c r="BK2528" s="130" t="s">
        <v>5302</v>
      </c>
      <c r="BL2528" s="130" t="e">
        <v>#VALUE!</v>
      </c>
      <c r="BM2528" s="131" t="s">
        <v>33</v>
      </c>
      <c r="BN2528" s="131" t="e">
        <v>#VALUE!</v>
      </c>
      <c r="BO2528" t="e">
        <v>#N/A</v>
      </c>
      <c r="BP2528">
        <v>78</v>
      </c>
    </row>
    <row r="2529" spans="1:68" ht="25.2" x14ac:dyDescent="0.3">
      <c r="A2529" s="1"/>
      <c r="B2529" s="47">
        <v>2192</v>
      </c>
      <c r="C2529" s="45">
        <v>1083869</v>
      </c>
      <c r="D2529" s="29"/>
      <c r="E2529" s="29"/>
      <c r="F2529" s="31" t="s">
        <v>1751</v>
      </c>
      <c r="G2529" s="29" t="s">
        <v>31</v>
      </c>
      <c r="H2529" s="148"/>
      <c r="I2529" s="148" t="s">
        <v>32</v>
      </c>
      <c r="J2529" s="147" t="s">
        <v>33</v>
      </c>
      <c r="K2529" s="148">
        <v>0</v>
      </c>
      <c r="L2529" s="148" t="s">
        <v>32</v>
      </c>
      <c r="M2529" s="147" t="s">
        <v>33</v>
      </c>
      <c r="N2529" s="29" t="str">
        <f t="shared" si="545"/>
        <v/>
      </c>
      <c r="O2529" s="29" t="str">
        <f t="shared" si="546"/>
        <v/>
      </c>
      <c r="P2529" s="29" t="str">
        <f t="shared" si="547"/>
        <v/>
      </c>
      <c r="Q2529" s="29" t="str">
        <f t="shared" si="548"/>
        <v/>
      </c>
      <c r="R2529" s="29" t="str">
        <f t="shared" si="549"/>
        <v/>
      </c>
      <c r="S2529" s="29" t="str">
        <f t="shared" si="550"/>
        <v/>
      </c>
      <c r="T2529" s="29" t="str">
        <f t="shared" si="551"/>
        <v/>
      </c>
      <c r="U2529" s="29"/>
      <c r="V2529" s="29"/>
      <c r="W2529" s="38" t="s">
        <v>3789</v>
      </c>
      <c r="X2529" s="29" t="s">
        <v>158</v>
      </c>
      <c r="Y2529" s="146">
        <v>14728</v>
      </c>
      <c r="Z2529" s="33">
        <v>18852</v>
      </c>
      <c r="AA2529" s="34">
        <f t="shared" si="552"/>
        <v>0.28000000000000003</v>
      </c>
      <c r="AB2529" s="33" t="str">
        <f t="shared" si="538"/>
        <v>По запросу</v>
      </c>
      <c r="AC2529" s="34">
        <f t="shared" si="553"/>
        <v>0.2800108984250651</v>
      </c>
      <c r="AD2529" s="145">
        <f t="shared" si="544"/>
        <v>15710</v>
      </c>
      <c r="AE2529" s="105">
        <v>12273.333000000001</v>
      </c>
      <c r="AF2529" s="34" t="s">
        <v>138</v>
      </c>
      <c r="AG2529" s="34" t="s">
        <v>138</v>
      </c>
      <c r="AH2529" s="34" t="s">
        <v>138</v>
      </c>
      <c r="AI2529" s="29">
        <v>0.67</v>
      </c>
      <c r="AJ2529" s="29">
        <v>1.3990000000000001E-2</v>
      </c>
      <c r="AK2529" s="29">
        <v>0</v>
      </c>
      <c r="AL2529" s="29">
        <v>0</v>
      </c>
      <c r="AM2529" s="29" t="s">
        <v>28</v>
      </c>
      <c r="AN2529" s="44" t="s">
        <v>27</v>
      </c>
      <c r="AO2529" s="29" t="s">
        <v>28</v>
      </c>
      <c r="AP2529" s="29">
        <v>1</v>
      </c>
      <c r="AQ2529" s="29">
        <v>271</v>
      </c>
      <c r="AR2529" s="29">
        <v>371</v>
      </c>
      <c r="AS2529" s="29">
        <v>141</v>
      </c>
      <c r="AT2529" s="29">
        <v>0.67</v>
      </c>
      <c r="AU2529" s="144">
        <v>1.4176281000000001E-2</v>
      </c>
      <c r="AV2529" s="36" t="s">
        <v>28</v>
      </c>
      <c r="AW2529" s="102" t="s">
        <v>33</v>
      </c>
      <c r="AX2529" s="129" t="s">
        <v>33</v>
      </c>
      <c r="AY2529" s="106">
        <v>120</v>
      </c>
      <c r="BD2529" t="s">
        <v>186</v>
      </c>
      <c r="BE2529" t="s">
        <v>4351</v>
      </c>
      <c r="BF2529" t="s">
        <v>4739</v>
      </c>
      <c r="BH2529" t="str">
        <f t="shared" si="554"/>
        <v/>
      </c>
      <c r="BJ2529" t="e">
        <f t="shared" si="555"/>
        <v>#VALUE!</v>
      </c>
      <c r="BK2529" s="130" t="s">
        <v>5302</v>
      </c>
      <c r="BL2529" s="130" t="e">
        <v>#VALUE!</v>
      </c>
      <c r="BM2529" s="131" t="s">
        <v>33</v>
      </c>
      <c r="BN2529" s="131" t="e">
        <v>#VALUE!</v>
      </c>
      <c r="BO2529" t="e">
        <v>#N/A</v>
      </c>
      <c r="BP2529">
        <v>0</v>
      </c>
    </row>
    <row r="2530" spans="1:68" ht="25.2" x14ac:dyDescent="0.3">
      <c r="A2530" s="1"/>
      <c r="B2530" s="47">
        <v>2193</v>
      </c>
      <c r="C2530" s="45">
        <v>1067757</v>
      </c>
      <c r="D2530" s="29"/>
      <c r="E2530" s="29"/>
      <c r="F2530" s="52" t="s">
        <v>1752</v>
      </c>
      <c r="G2530" s="29" t="s">
        <v>31</v>
      </c>
      <c r="H2530" s="148"/>
      <c r="I2530" s="148" t="s">
        <v>32</v>
      </c>
      <c r="J2530" s="147" t="s">
        <v>33</v>
      </c>
      <c r="K2530" s="148">
        <v>0</v>
      </c>
      <c r="L2530" s="148" t="s">
        <v>32</v>
      </c>
      <c r="M2530" s="147" t="s">
        <v>33</v>
      </c>
      <c r="N2530" s="29" t="str">
        <f t="shared" si="545"/>
        <v/>
      </c>
      <c r="O2530" s="29" t="str">
        <f t="shared" si="546"/>
        <v/>
      </c>
      <c r="P2530" s="29" t="str">
        <f t="shared" si="547"/>
        <v/>
      </c>
      <c r="Q2530" s="29" t="str">
        <f t="shared" si="548"/>
        <v/>
      </c>
      <c r="R2530" s="29" t="str">
        <f t="shared" si="549"/>
        <v/>
      </c>
      <c r="S2530" s="29" t="str">
        <f t="shared" si="550"/>
        <v/>
      </c>
      <c r="T2530" s="29" t="str">
        <f t="shared" si="551"/>
        <v/>
      </c>
      <c r="U2530" s="29"/>
      <c r="V2530" s="29"/>
      <c r="W2530" s="38" t="s">
        <v>3789</v>
      </c>
      <c r="X2530" s="29" t="s">
        <v>158</v>
      </c>
      <c r="Y2530" s="146">
        <v>10992</v>
      </c>
      <c r="Z2530" s="33">
        <v>14070</v>
      </c>
      <c r="AA2530" s="34">
        <f t="shared" si="552"/>
        <v>0.28000000000000003</v>
      </c>
      <c r="AB2530" s="33" t="str">
        <f t="shared" si="538"/>
        <v>По запросу</v>
      </c>
      <c r="AC2530" s="34">
        <f t="shared" si="553"/>
        <v>0.28002183406113534</v>
      </c>
      <c r="AD2530" s="145">
        <f t="shared" si="544"/>
        <v>11725</v>
      </c>
      <c r="AE2530" s="105">
        <v>9160</v>
      </c>
      <c r="AF2530" s="34" t="s">
        <v>36</v>
      </c>
      <c r="AG2530" s="34" t="s">
        <v>36</v>
      </c>
      <c r="AH2530" s="34" t="s">
        <v>36</v>
      </c>
      <c r="AI2530" s="29">
        <v>0.7</v>
      </c>
      <c r="AJ2530" s="29">
        <v>4.4099999999999999E-3</v>
      </c>
      <c r="AK2530" s="29">
        <v>0</v>
      </c>
      <c r="AL2530" s="29">
        <v>0</v>
      </c>
      <c r="AM2530" s="29" t="s">
        <v>28</v>
      </c>
      <c r="AN2530" s="44" t="s">
        <v>27</v>
      </c>
      <c r="AO2530" s="29" t="s">
        <v>28</v>
      </c>
      <c r="AP2530" s="29">
        <v>1</v>
      </c>
      <c r="AQ2530" s="29">
        <v>210</v>
      </c>
      <c r="AR2530" s="29">
        <v>210</v>
      </c>
      <c r="AS2530" s="29">
        <v>100</v>
      </c>
      <c r="AT2530" s="29">
        <v>0.7</v>
      </c>
      <c r="AU2530" s="144">
        <v>4.4099999999999999E-3</v>
      </c>
      <c r="AV2530" s="36" t="s">
        <v>28</v>
      </c>
      <c r="AW2530" s="102" t="s">
        <v>33</v>
      </c>
      <c r="AX2530" s="129" t="s">
        <v>33</v>
      </c>
      <c r="AY2530" s="106">
        <v>204</v>
      </c>
      <c r="BD2530" t="s">
        <v>186</v>
      </c>
      <c r="BE2530" t="s">
        <v>4351</v>
      </c>
      <c r="BF2530" t="s">
        <v>4739</v>
      </c>
      <c r="BH2530" t="str">
        <f t="shared" si="554"/>
        <v/>
      </c>
      <c r="BJ2530" t="e">
        <f t="shared" si="555"/>
        <v>#VALUE!</v>
      </c>
      <c r="BK2530" s="130" t="s">
        <v>5302</v>
      </c>
      <c r="BL2530" s="130" t="e">
        <v>#VALUE!</v>
      </c>
      <c r="BM2530" s="131" t="s">
        <v>33</v>
      </c>
      <c r="BN2530" s="131" t="e">
        <v>#VALUE!</v>
      </c>
      <c r="BO2530" t="e">
        <v>#N/A</v>
      </c>
      <c r="BP2530">
        <v>3</v>
      </c>
    </row>
    <row r="2531" spans="1:68" ht="25.2" x14ac:dyDescent="0.3">
      <c r="A2531" s="1"/>
      <c r="B2531" s="47">
        <v>2194</v>
      </c>
      <c r="C2531" s="45">
        <v>1119374</v>
      </c>
      <c r="D2531" s="29"/>
      <c r="E2531" s="29"/>
      <c r="F2531" s="52" t="s">
        <v>1753</v>
      </c>
      <c r="G2531" s="29" t="s">
        <v>39</v>
      </c>
      <c r="H2531" s="70"/>
      <c r="I2531" s="148">
        <v>0</v>
      </c>
      <c r="J2531" s="147" t="s">
        <v>33</v>
      </c>
      <c r="K2531" s="148">
        <v>0</v>
      </c>
      <c r="L2531" s="148" t="s">
        <v>32</v>
      </c>
      <c r="M2531" s="147" t="s">
        <v>33</v>
      </c>
      <c r="N2531" s="29" t="str">
        <f t="shared" si="545"/>
        <v/>
      </c>
      <c r="O2531" s="29" t="str">
        <f t="shared" si="546"/>
        <v/>
      </c>
      <c r="P2531" s="29" t="str">
        <f t="shared" si="547"/>
        <v/>
      </c>
      <c r="Q2531" s="29" t="str">
        <f t="shared" si="548"/>
        <v/>
      </c>
      <c r="R2531" s="29" t="str">
        <f t="shared" si="549"/>
        <v/>
      </c>
      <c r="S2531" s="29" t="str">
        <f t="shared" si="550"/>
        <v/>
      </c>
      <c r="T2531" s="29" t="str">
        <f t="shared" si="551"/>
        <v/>
      </c>
      <c r="U2531" s="29"/>
      <c r="V2531" s="29"/>
      <c r="W2531" s="38" t="s">
        <v>1720</v>
      </c>
      <c r="X2531" s="29" t="s">
        <v>158</v>
      </c>
      <c r="Y2531" s="146">
        <v>6742</v>
      </c>
      <c r="Z2531" s="33">
        <v>8630</v>
      </c>
      <c r="AA2531" s="34">
        <f t="shared" si="552"/>
        <v>0.28000000000000003</v>
      </c>
      <c r="AB2531" s="33">
        <f t="shared" si="538"/>
        <v>8630</v>
      </c>
      <c r="AC2531" s="34">
        <f t="shared" si="553"/>
        <v>0.28003573301902912</v>
      </c>
      <c r="AD2531" s="145">
        <f t="shared" si="544"/>
        <v>7191.6670000000004</v>
      </c>
      <c r="AE2531" s="105">
        <v>5618.3329999999996</v>
      </c>
      <c r="AF2531" s="34" t="s">
        <v>36</v>
      </c>
      <c r="AG2531" s="34" t="s">
        <v>36</v>
      </c>
      <c r="AH2531" s="34" t="s">
        <v>36</v>
      </c>
      <c r="AI2531" s="29">
        <v>0.35</v>
      </c>
      <c r="AJ2531" s="29">
        <v>3.6059999999999998E-3</v>
      </c>
      <c r="AK2531" s="29">
        <v>0</v>
      </c>
      <c r="AL2531" s="29">
        <v>0</v>
      </c>
      <c r="AM2531" s="29" t="s">
        <v>28</v>
      </c>
      <c r="AN2531" s="44" t="s">
        <v>27</v>
      </c>
      <c r="AO2531" s="29" t="s">
        <v>28</v>
      </c>
      <c r="AP2531" s="29">
        <v>1</v>
      </c>
      <c r="AQ2531" s="29">
        <v>184</v>
      </c>
      <c r="AR2531" s="29">
        <v>140</v>
      </c>
      <c r="AS2531" s="29">
        <v>140</v>
      </c>
      <c r="AT2531" s="29">
        <v>0.35</v>
      </c>
      <c r="AU2531" s="144">
        <v>3.6064000000000001E-3</v>
      </c>
      <c r="AV2531" s="36" t="s">
        <v>28</v>
      </c>
      <c r="AW2531" s="102">
        <v>44169</v>
      </c>
      <c r="AX2531" s="129" t="s">
        <v>33</v>
      </c>
      <c r="AY2531" s="106" t="e">
        <v>#N/A</v>
      </c>
      <c r="BD2531" t="s">
        <v>29</v>
      </c>
      <c r="BE2531" t="s">
        <v>4351</v>
      </c>
      <c r="BF2531" t="s">
        <v>4740</v>
      </c>
      <c r="BH2531" t="str">
        <f t="shared" si="554"/>
        <v/>
      </c>
      <c r="BJ2531" t="str">
        <f t="shared" si="555"/>
        <v>OK</v>
      </c>
      <c r="BK2531" s="130" t="s">
        <v>5302</v>
      </c>
      <c r="BL2531" s="130" t="e">
        <v>#VALUE!</v>
      </c>
      <c r="BM2531" s="131" t="s">
        <v>33</v>
      </c>
      <c r="BN2531" s="131" t="e">
        <v>#VALUE!</v>
      </c>
      <c r="BO2531" t="e">
        <v>#N/A</v>
      </c>
      <c r="BP2531">
        <v>2</v>
      </c>
    </row>
    <row r="2532" spans="1:68" ht="25.2" x14ac:dyDescent="0.3">
      <c r="A2532" s="1"/>
      <c r="B2532" s="47">
        <v>2195</v>
      </c>
      <c r="C2532" s="45">
        <v>1034305</v>
      </c>
      <c r="D2532" s="63" t="s">
        <v>33</v>
      </c>
      <c r="E2532" s="63"/>
      <c r="F2532" s="31" t="s">
        <v>1754</v>
      </c>
      <c r="G2532" s="29" t="s">
        <v>39</v>
      </c>
      <c r="H2532" s="70" t="s">
        <v>59</v>
      </c>
      <c r="I2532" s="148" t="s">
        <v>32</v>
      </c>
      <c r="J2532" s="147" t="s">
        <v>4037</v>
      </c>
      <c r="K2532" s="148" t="e">
        <v>#N/A</v>
      </c>
      <c r="L2532" s="148" t="s">
        <v>4019</v>
      </c>
      <c r="M2532" s="147">
        <v>42759</v>
      </c>
      <c r="N2532" s="29" t="str">
        <f t="shared" si="545"/>
        <v/>
      </c>
      <c r="O2532" s="29" t="str">
        <f t="shared" si="546"/>
        <v/>
      </c>
      <c r="P2532" s="29" t="str">
        <f t="shared" si="547"/>
        <v/>
      </c>
      <c r="Q2532" s="29" t="str">
        <f t="shared" si="548"/>
        <v/>
      </c>
      <c r="R2532" s="29" t="str">
        <f t="shared" si="549"/>
        <v/>
      </c>
      <c r="S2532" s="29" t="str">
        <f t="shared" si="550"/>
        <v/>
      </c>
      <c r="T2532" s="29" t="str">
        <f t="shared" si="551"/>
        <v/>
      </c>
      <c r="U2532" s="40">
        <v>1119374</v>
      </c>
      <c r="V2532" s="40"/>
      <c r="W2532" s="38" t="s">
        <v>1720</v>
      </c>
      <c r="X2532" s="29" t="s">
        <v>158</v>
      </c>
      <c r="Y2532" s="146">
        <v>9426</v>
      </c>
      <c r="Z2532" s="33">
        <v>12065</v>
      </c>
      <c r="AA2532" s="34">
        <f t="shared" si="552"/>
        <v>0.28000000000000003</v>
      </c>
      <c r="AB2532" s="33">
        <f t="shared" si="538"/>
        <v>12065</v>
      </c>
      <c r="AC2532" s="34">
        <f t="shared" si="553"/>
        <v>0.27997033736473576</v>
      </c>
      <c r="AD2532" s="145">
        <f t="shared" si="544"/>
        <v>10054.166999999999</v>
      </c>
      <c r="AE2532" s="105">
        <v>7855</v>
      </c>
      <c r="AF2532" s="34" t="s">
        <v>70</v>
      </c>
      <c r="AG2532" s="34" t="s">
        <v>70</v>
      </c>
      <c r="AH2532" s="34" t="s">
        <v>73</v>
      </c>
      <c r="AI2532" s="29">
        <v>0.33</v>
      </c>
      <c r="AJ2532" s="29">
        <v>4.0499999999999998E-3</v>
      </c>
      <c r="AK2532" s="29">
        <v>0</v>
      </c>
      <c r="AL2532" s="29">
        <v>0</v>
      </c>
      <c r="AM2532" s="29" t="s">
        <v>27</v>
      </c>
      <c r="AN2532" s="44" t="s">
        <v>27</v>
      </c>
      <c r="AO2532" s="29" t="s">
        <v>27</v>
      </c>
      <c r="AP2532" s="29">
        <v>1</v>
      </c>
      <c r="AQ2532" s="29">
        <v>150</v>
      </c>
      <c r="AR2532" s="29">
        <v>150</v>
      </c>
      <c r="AS2532" s="29">
        <v>180</v>
      </c>
      <c r="AT2532" s="29">
        <v>0.33</v>
      </c>
      <c r="AU2532" s="144">
        <v>4.0499999999999998E-3</v>
      </c>
      <c r="AV2532" s="36" t="s">
        <v>28</v>
      </c>
      <c r="AW2532" s="102" t="s">
        <v>33</v>
      </c>
      <c r="AX2532" s="129" t="s">
        <v>33</v>
      </c>
      <c r="AY2532" s="106">
        <v>155</v>
      </c>
      <c r="BD2532" t="s">
        <v>4582</v>
      </c>
      <c r="BE2532" t="s">
        <v>4338</v>
      </c>
      <c r="BF2532" t="s">
        <v>4739</v>
      </c>
      <c r="BH2532" t="str">
        <f t="shared" si="554"/>
        <v/>
      </c>
      <c r="BJ2532" t="str">
        <f t="shared" si="555"/>
        <v>OK</v>
      </c>
      <c r="BK2532" s="130" t="s">
        <v>5302</v>
      </c>
      <c r="BL2532" s="130" t="e">
        <v>#VALUE!</v>
      </c>
      <c r="BM2532" s="131" t="s">
        <v>33</v>
      </c>
      <c r="BN2532" s="131" t="e">
        <v>#VALUE!</v>
      </c>
      <c r="BO2532" t="e">
        <v>#N/A</v>
      </c>
      <c r="BP2532">
        <v>0</v>
      </c>
    </row>
    <row r="2533" spans="1:68" ht="25.2" x14ac:dyDescent="0.3">
      <c r="A2533" s="1"/>
      <c r="B2533" s="47">
        <v>2196</v>
      </c>
      <c r="C2533" s="45">
        <v>1034306</v>
      </c>
      <c r="D2533" s="63" t="s">
        <v>33</v>
      </c>
      <c r="E2533" s="63"/>
      <c r="F2533" s="52" t="s">
        <v>1755</v>
      </c>
      <c r="G2533" s="29" t="s">
        <v>47</v>
      </c>
      <c r="H2533" s="70"/>
      <c r="I2533" s="148" t="s">
        <v>32</v>
      </c>
      <c r="J2533" s="147" t="s">
        <v>33</v>
      </c>
      <c r="K2533" s="148">
        <v>0</v>
      </c>
      <c r="L2533" s="148" t="s">
        <v>32</v>
      </c>
      <c r="M2533" s="147">
        <v>42759</v>
      </c>
      <c r="N2533" s="29" t="str">
        <f t="shared" si="545"/>
        <v/>
      </c>
      <c r="O2533" s="29" t="str">
        <f t="shared" si="546"/>
        <v/>
      </c>
      <c r="P2533" s="29" t="str">
        <f t="shared" si="547"/>
        <v/>
      </c>
      <c r="Q2533" s="29" t="str">
        <f t="shared" si="548"/>
        <v/>
      </c>
      <c r="R2533" s="29" t="str">
        <f t="shared" si="549"/>
        <v/>
      </c>
      <c r="S2533" s="29" t="str">
        <f t="shared" si="550"/>
        <v/>
      </c>
      <c r="T2533" s="29" t="str">
        <f t="shared" si="551"/>
        <v/>
      </c>
      <c r="U2533" s="40" t="s">
        <v>33</v>
      </c>
      <c r="V2533" s="40"/>
      <c r="W2533" s="38" t="s">
        <v>1720</v>
      </c>
      <c r="X2533" s="29" t="s">
        <v>158</v>
      </c>
      <c r="Y2533" s="146">
        <v>15407</v>
      </c>
      <c r="Z2533" s="33">
        <v>19721</v>
      </c>
      <c r="AA2533" s="34">
        <f t="shared" si="552"/>
        <v>0.28000000000000003</v>
      </c>
      <c r="AB2533" s="33">
        <f t="shared" si="538"/>
        <v>19721</v>
      </c>
      <c r="AC2533" s="34">
        <f t="shared" si="553"/>
        <v>0.28000258895300623</v>
      </c>
      <c r="AD2533" s="145">
        <f t="shared" si="544"/>
        <v>16434.167000000001</v>
      </c>
      <c r="AE2533" s="105">
        <v>12839.166999999999</v>
      </c>
      <c r="AF2533" s="34" t="s">
        <v>36</v>
      </c>
      <c r="AG2533" s="34" t="s">
        <v>36</v>
      </c>
      <c r="AH2533" s="34" t="s">
        <v>36</v>
      </c>
      <c r="AI2533" s="29">
        <v>0.44</v>
      </c>
      <c r="AJ2533" s="29">
        <v>7.1999999999999998E-3</v>
      </c>
      <c r="AK2533" s="29">
        <v>0</v>
      </c>
      <c r="AL2533" s="29">
        <v>0</v>
      </c>
      <c r="AM2533" s="29" t="s">
        <v>28</v>
      </c>
      <c r="AN2533" s="44" t="s">
        <v>27</v>
      </c>
      <c r="AO2533" s="29" t="s">
        <v>28</v>
      </c>
      <c r="AP2533" s="29">
        <v>1</v>
      </c>
      <c r="AQ2533" s="29">
        <v>200</v>
      </c>
      <c r="AR2533" s="29">
        <v>200</v>
      </c>
      <c r="AS2533" s="29">
        <v>180</v>
      </c>
      <c r="AT2533" s="29">
        <v>0.44</v>
      </c>
      <c r="AU2533" s="144">
        <v>7.1999999999999998E-3</v>
      </c>
      <c r="AV2533" s="36" t="s">
        <v>28</v>
      </c>
      <c r="AW2533" s="102" t="s">
        <v>33</v>
      </c>
      <c r="AX2533" s="129" t="s">
        <v>33</v>
      </c>
      <c r="AY2533" s="106">
        <v>276</v>
      </c>
      <c r="BD2533" t="s">
        <v>4582</v>
      </c>
      <c r="BE2533" t="s">
        <v>4338</v>
      </c>
      <c r="BF2533" t="s">
        <v>4739</v>
      </c>
      <c r="BH2533" t="str">
        <f t="shared" si="554"/>
        <v/>
      </c>
      <c r="BJ2533" t="str">
        <f t="shared" si="555"/>
        <v>OK</v>
      </c>
      <c r="BK2533" s="130" t="s">
        <v>5302</v>
      </c>
      <c r="BL2533" s="130" t="e">
        <v>#VALUE!</v>
      </c>
      <c r="BM2533" s="131" t="s">
        <v>33</v>
      </c>
      <c r="BN2533" s="131" t="e">
        <v>#VALUE!</v>
      </c>
      <c r="BO2533" t="e">
        <v>#N/A</v>
      </c>
      <c r="BP2533">
        <v>9</v>
      </c>
    </row>
    <row r="2534" spans="1:68" ht="25.2" x14ac:dyDescent="0.3">
      <c r="A2534" s="1"/>
      <c r="B2534" s="47">
        <v>2197</v>
      </c>
      <c r="C2534" s="45">
        <v>1086838</v>
      </c>
      <c r="D2534" s="29"/>
      <c r="E2534" s="29"/>
      <c r="F2534" s="31" t="s">
        <v>1756</v>
      </c>
      <c r="G2534" s="29" t="s">
        <v>47</v>
      </c>
      <c r="H2534" s="70"/>
      <c r="I2534" s="148" t="s">
        <v>32</v>
      </c>
      <c r="J2534" s="147" t="s">
        <v>33</v>
      </c>
      <c r="K2534" s="148">
        <v>0</v>
      </c>
      <c r="L2534" s="148" t="s">
        <v>32</v>
      </c>
      <c r="M2534" s="147" t="s">
        <v>33</v>
      </c>
      <c r="N2534" s="29" t="str">
        <f t="shared" si="545"/>
        <v/>
      </c>
      <c r="O2534" s="29" t="str">
        <f t="shared" si="546"/>
        <v/>
      </c>
      <c r="P2534" s="29" t="str">
        <f t="shared" si="547"/>
        <v/>
      </c>
      <c r="Q2534" s="29" t="str">
        <f t="shared" si="548"/>
        <v/>
      </c>
      <c r="R2534" s="29" t="str">
        <f t="shared" si="549"/>
        <v/>
      </c>
      <c r="S2534" s="29" t="str">
        <f t="shared" si="550"/>
        <v/>
      </c>
      <c r="T2534" s="29" t="str">
        <f t="shared" si="551"/>
        <v/>
      </c>
      <c r="U2534" s="29"/>
      <c r="V2534" s="29"/>
      <c r="W2534" s="38" t="s">
        <v>1720</v>
      </c>
      <c r="X2534" s="29" t="s">
        <v>158</v>
      </c>
      <c r="Y2534" s="146">
        <v>10055</v>
      </c>
      <c r="Z2534" s="33">
        <v>12871</v>
      </c>
      <c r="AA2534" s="34">
        <f t="shared" si="552"/>
        <v>0.28000000000000003</v>
      </c>
      <c r="AB2534" s="33">
        <f t="shared" si="538"/>
        <v>12871</v>
      </c>
      <c r="AC2534" s="34">
        <f t="shared" si="553"/>
        <v>0.28005958110155832</v>
      </c>
      <c r="AD2534" s="145">
        <f t="shared" si="544"/>
        <v>10725.833000000001</v>
      </c>
      <c r="AE2534" s="105">
        <v>8379.1669999999995</v>
      </c>
      <c r="AF2534" s="34" t="s">
        <v>36</v>
      </c>
      <c r="AG2534" s="34" t="s">
        <v>36</v>
      </c>
      <c r="AH2534" s="34" t="s">
        <v>36</v>
      </c>
      <c r="AI2534" s="29">
        <v>0.4</v>
      </c>
      <c r="AJ2534" s="29">
        <v>3.5000000000000001E-3</v>
      </c>
      <c r="AK2534" s="29">
        <v>0</v>
      </c>
      <c r="AL2534" s="29">
        <v>0</v>
      </c>
      <c r="AM2534" s="29" t="s">
        <v>28</v>
      </c>
      <c r="AN2534" s="44" t="s">
        <v>27</v>
      </c>
      <c r="AO2534" s="29" t="s">
        <v>28</v>
      </c>
      <c r="AP2534" s="29">
        <v>1</v>
      </c>
      <c r="AQ2534" s="29">
        <v>200</v>
      </c>
      <c r="AR2534" s="29">
        <v>140</v>
      </c>
      <c r="AS2534" s="29">
        <v>140</v>
      </c>
      <c r="AT2534" s="29">
        <v>0.4</v>
      </c>
      <c r="AU2534" s="144">
        <v>3.9199999999999999E-3</v>
      </c>
      <c r="AV2534" s="36" t="s">
        <v>28</v>
      </c>
      <c r="AW2534" s="102" t="s">
        <v>33</v>
      </c>
      <c r="AX2534" s="129" t="s">
        <v>33</v>
      </c>
      <c r="AY2534" s="106">
        <v>620</v>
      </c>
      <c r="BD2534" t="s">
        <v>4583</v>
      </c>
      <c r="BE2534" t="s">
        <v>4338</v>
      </c>
      <c r="BF2534" t="s">
        <v>4740</v>
      </c>
      <c r="BH2534" t="str">
        <f t="shared" si="554"/>
        <v/>
      </c>
      <c r="BJ2534" t="str">
        <f t="shared" si="555"/>
        <v>OK</v>
      </c>
      <c r="BK2534" s="130" t="s">
        <v>5302</v>
      </c>
      <c r="BL2534" s="130" t="e">
        <v>#VALUE!</v>
      </c>
      <c r="BM2534" s="131" t="s">
        <v>33</v>
      </c>
      <c r="BN2534" s="131" t="e">
        <v>#VALUE!</v>
      </c>
      <c r="BO2534" t="e">
        <v>#N/A</v>
      </c>
      <c r="BP2534">
        <v>25</v>
      </c>
    </row>
    <row r="2535" spans="1:68" ht="25.2" x14ac:dyDescent="0.3">
      <c r="A2535" s="1"/>
      <c r="B2535" s="47">
        <v>2198</v>
      </c>
      <c r="C2535" s="45">
        <v>1018309</v>
      </c>
      <c r="D2535" s="63" t="s">
        <v>33</v>
      </c>
      <c r="E2535" s="63"/>
      <c r="F2535" s="31" t="s">
        <v>1757</v>
      </c>
      <c r="G2535" s="29" t="s">
        <v>42</v>
      </c>
      <c r="H2535" s="70" t="s">
        <v>4779</v>
      </c>
      <c r="I2535" s="148" t="s">
        <v>32</v>
      </c>
      <c r="J2535" s="147" t="s">
        <v>33</v>
      </c>
      <c r="K2535" s="148">
        <v>0</v>
      </c>
      <c r="L2535" s="148" t="s">
        <v>32</v>
      </c>
      <c r="M2535" s="147" t="s">
        <v>33</v>
      </c>
      <c r="N2535" s="29" t="str">
        <f t="shared" si="545"/>
        <v/>
      </c>
      <c r="O2535" s="29" t="str">
        <f t="shared" si="546"/>
        <v/>
      </c>
      <c r="P2535" s="29" t="str">
        <f t="shared" si="547"/>
        <v/>
      </c>
      <c r="Q2535" s="29" t="str">
        <f t="shared" si="548"/>
        <v/>
      </c>
      <c r="R2535" s="29" t="str">
        <f t="shared" si="549"/>
        <v/>
      </c>
      <c r="S2535" s="29" t="str">
        <f t="shared" si="550"/>
        <v/>
      </c>
      <c r="T2535" s="29" t="str">
        <f t="shared" si="551"/>
        <v/>
      </c>
      <c r="U2535" s="40" t="s">
        <v>33</v>
      </c>
      <c r="V2535" s="40"/>
      <c r="W2535" s="38" t="s">
        <v>1720</v>
      </c>
      <c r="X2535" s="29" t="s">
        <v>158</v>
      </c>
      <c r="Y2535" s="146">
        <v>15407</v>
      </c>
      <c r="Z2535" s="33">
        <v>19721</v>
      </c>
      <c r="AA2535" s="34">
        <f t="shared" si="552"/>
        <v>0.28000000000000003</v>
      </c>
      <c r="AB2535" s="33">
        <f t="shared" si="538"/>
        <v>19721</v>
      </c>
      <c r="AC2535" s="34">
        <f t="shared" si="553"/>
        <v>0.28000258895300623</v>
      </c>
      <c r="AD2535" s="145">
        <f t="shared" si="544"/>
        <v>16434.167000000001</v>
      </c>
      <c r="AE2535" s="105">
        <v>12839.166999999999</v>
      </c>
      <c r="AF2535" s="34" t="s">
        <v>36</v>
      </c>
      <c r="AG2535" s="34" t="s">
        <v>36</v>
      </c>
      <c r="AH2535" s="34" t="s">
        <v>36</v>
      </c>
      <c r="AI2535" s="29">
        <v>0.44</v>
      </c>
      <c r="AJ2535" s="29">
        <v>7.9299999999999995E-3</v>
      </c>
      <c r="AK2535" s="29">
        <v>0</v>
      </c>
      <c r="AL2535" s="29">
        <v>0</v>
      </c>
      <c r="AM2535" s="29" t="s">
        <v>28</v>
      </c>
      <c r="AN2535" s="44" t="s">
        <v>27</v>
      </c>
      <c r="AO2535" s="29" t="s">
        <v>28</v>
      </c>
      <c r="AP2535" s="29">
        <v>1</v>
      </c>
      <c r="AQ2535" s="29">
        <v>208</v>
      </c>
      <c r="AR2535" s="29">
        <v>189</v>
      </c>
      <c r="AS2535" s="29">
        <v>214</v>
      </c>
      <c r="AT2535" s="29">
        <v>0.44</v>
      </c>
      <c r="AU2535" s="144">
        <v>8.4127679999999993E-3</v>
      </c>
      <c r="AV2535" s="36" t="s">
        <v>28</v>
      </c>
      <c r="AW2535" s="102" t="s">
        <v>33</v>
      </c>
      <c r="AX2535" s="129" t="s">
        <v>33</v>
      </c>
      <c r="AY2535" s="106">
        <v>1561</v>
      </c>
      <c r="BD2535" t="s">
        <v>4584</v>
      </c>
      <c r="BE2535" t="s">
        <v>4351</v>
      </c>
      <c r="BF2535" t="s">
        <v>4739</v>
      </c>
      <c r="BH2535" t="str">
        <f t="shared" si="554"/>
        <v/>
      </c>
      <c r="BJ2535" t="str">
        <f t="shared" si="555"/>
        <v>OK</v>
      </c>
      <c r="BK2535" s="130" t="s">
        <v>5302</v>
      </c>
      <c r="BL2535" s="130" t="e">
        <v>#VALUE!</v>
      </c>
      <c r="BM2535" s="131" t="s">
        <v>33</v>
      </c>
      <c r="BN2535" s="131" t="e">
        <v>#VALUE!</v>
      </c>
      <c r="BO2535">
        <v>19721</v>
      </c>
      <c r="BP2535">
        <v>49</v>
      </c>
    </row>
    <row r="2536" spans="1:68" ht="25.2" x14ac:dyDescent="0.3">
      <c r="A2536" s="1"/>
      <c r="B2536" s="47">
        <v>2199</v>
      </c>
      <c r="C2536" s="45">
        <v>1018308</v>
      </c>
      <c r="D2536" s="63" t="s">
        <v>33</v>
      </c>
      <c r="E2536" s="63"/>
      <c r="F2536" s="31" t="s">
        <v>1758</v>
      </c>
      <c r="G2536" s="29" t="s">
        <v>47</v>
      </c>
      <c r="H2536" s="70" t="s">
        <v>4779</v>
      </c>
      <c r="I2536" s="148" t="s">
        <v>32</v>
      </c>
      <c r="J2536" s="147" t="s">
        <v>33</v>
      </c>
      <c r="K2536" s="148">
        <v>0</v>
      </c>
      <c r="L2536" s="148" t="s">
        <v>32</v>
      </c>
      <c r="M2536" s="147" t="s">
        <v>33</v>
      </c>
      <c r="N2536" s="29" t="str">
        <f t="shared" si="545"/>
        <v/>
      </c>
      <c r="O2536" s="29" t="str">
        <f t="shared" si="546"/>
        <v/>
      </c>
      <c r="P2536" s="29" t="str">
        <f t="shared" si="547"/>
        <v/>
      </c>
      <c r="Q2536" s="29" t="str">
        <f t="shared" si="548"/>
        <v/>
      </c>
      <c r="R2536" s="29" t="str">
        <f t="shared" si="549"/>
        <v/>
      </c>
      <c r="S2536" s="29" t="str">
        <f t="shared" si="550"/>
        <v/>
      </c>
      <c r="T2536" s="29" t="str">
        <f t="shared" si="551"/>
        <v/>
      </c>
      <c r="U2536" s="40" t="s">
        <v>33</v>
      </c>
      <c r="V2536" s="40"/>
      <c r="W2536" s="38" t="s">
        <v>1720</v>
      </c>
      <c r="X2536" s="29" t="s">
        <v>158</v>
      </c>
      <c r="Y2536" s="146">
        <v>15407</v>
      </c>
      <c r="Z2536" s="33">
        <v>19721</v>
      </c>
      <c r="AA2536" s="34">
        <f t="shared" si="552"/>
        <v>0.28000000000000003</v>
      </c>
      <c r="AB2536" s="33">
        <f t="shared" ref="AB2536:AB2599" si="556">IF(OR(W2536="VLD MLC components",W2536="VLD MLC pipes",W2536="VLD PEX components",W2536="VLD PEX pipes",W2536="VLD PHC components",W2536="VLD PHC pipes"),"По запросу",Z2536)</f>
        <v>19721</v>
      </c>
      <c r="AC2536" s="34">
        <f t="shared" si="553"/>
        <v>0.28000258895300623</v>
      </c>
      <c r="AD2536" s="145">
        <f t="shared" si="544"/>
        <v>16434.167000000001</v>
      </c>
      <c r="AE2536" s="105">
        <v>12839.166999999999</v>
      </c>
      <c r="AF2536" s="34" t="s">
        <v>36</v>
      </c>
      <c r="AG2536" s="34" t="s">
        <v>36</v>
      </c>
      <c r="AH2536" s="34" t="s">
        <v>36</v>
      </c>
      <c r="AI2536" s="29">
        <v>0.45</v>
      </c>
      <c r="AJ2536" s="29">
        <v>6.1250000000000002E-3</v>
      </c>
      <c r="AK2536" s="29">
        <v>0</v>
      </c>
      <c r="AL2536" s="29">
        <v>0</v>
      </c>
      <c r="AM2536" s="29" t="s">
        <v>28</v>
      </c>
      <c r="AN2536" s="44" t="s">
        <v>27</v>
      </c>
      <c r="AO2536" s="29" t="s">
        <v>28</v>
      </c>
      <c r="AP2536" s="29">
        <v>1</v>
      </c>
      <c r="AQ2536" s="29">
        <v>203</v>
      </c>
      <c r="AR2536" s="29">
        <v>200</v>
      </c>
      <c r="AS2536" s="29">
        <v>191</v>
      </c>
      <c r="AT2536" s="29">
        <v>0.45</v>
      </c>
      <c r="AU2536" s="144">
        <v>7.7546000000000004E-3</v>
      </c>
      <c r="AV2536" s="36" t="s">
        <v>28</v>
      </c>
      <c r="AW2536" s="102" t="s">
        <v>33</v>
      </c>
      <c r="AX2536" s="129" t="s">
        <v>33</v>
      </c>
      <c r="AY2536" s="106">
        <v>571</v>
      </c>
      <c r="BD2536" t="s">
        <v>1743</v>
      </c>
      <c r="BE2536" t="s">
        <v>4338</v>
      </c>
      <c r="BF2536" t="s">
        <v>4739</v>
      </c>
      <c r="BH2536" t="str">
        <f t="shared" si="554"/>
        <v/>
      </c>
      <c r="BJ2536" t="str">
        <f t="shared" si="555"/>
        <v>OK</v>
      </c>
      <c r="BK2536" s="130" t="s">
        <v>5302</v>
      </c>
      <c r="BL2536" s="130" t="e">
        <v>#VALUE!</v>
      </c>
      <c r="BM2536" s="131" t="s">
        <v>33</v>
      </c>
      <c r="BN2536" s="131" t="e">
        <v>#VALUE!</v>
      </c>
      <c r="BO2536">
        <v>19721</v>
      </c>
      <c r="BP2536">
        <v>24</v>
      </c>
    </row>
    <row r="2537" spans="1:68" ht="25.2" x14ac:dyDescent="0.3">
      <c r="A2537" s="1"/>
      <c r="B2537" s="47">
        <v>2200</v>
      </c>
      <c r="C2537" s="45">
        <v>1018307</v>
      </c>
      <c r="D2537" s="63" t="s">
        <v>33</v>
      </c>
      <c r="E2537" s="63"/>
      <c r="F2537" s="31" t="s">
        <v>1760</v>
      </c>
      <c r="G2537" s="29" t="s">
        <v>47</v>
      </c>
      <c r="H2537" s="29"/>
      <c r="I2537" s="148" t="s">
        <v>32</v>
      </c>
      <c r="J2537" s="147" t="s">
        <v>33</v>
      </c>
      <c r="K2537" s="148">
        <v>0</v>
      </c>
      <c r="L2537" s="148" t="s">
        <v>32</v>
      </c>
      <c r="M2537" s="147" t="s">
        <v>33</v>
      </c>
      <c r="N2537" s="29" t="str">
        <f t="shared" si="545"/>
        <v/>
      </c>
      <c r="O2537" s="29" t="str">
        <f t="shared" si="546"/>
        <v/>
      </c>
      <c r="P2537" s="29" t="str">
        <f t="shared" si="547"/>
        <v/>
      </c>
      <c r="Q2537" s="29" t="str">
        <f t="shared" si="548"/>
        <v/>
      </c>
      <c r="R2537" s="29" t="str">
        <f t="shared" si="549"/>
        <v/>
      </c>
      <c r="S2537" s="29" t="str">
        <f t="shared" si="550"/>
        <v/>
      </c>
      <c r="T2537" s="29" t="str">
        <f t="shared" si="551"/>
        <v/>
      </c>
      <c r="U2537" s="40" t="s">
        <v>33</v>
      </c>
      <c r="V2537" s="40"/>
      <c r="W2537" s="38" t="s">
        <v>1720</v>
      </c>
      <c r="X2537" s="29" t="s">
        <v>158</v>
      </c>
      <c r="Y2537" s="146">
        <v>17302</v>
      </c>
      <c r="Z2537" s="33">
        <v>22146</v>
      </c>
      <c r="AA2537" s="34">
        <f t="shared" si="552"/>
        <v>0.28000000000000003</v>
      </c>
      <c r="AB2537" s="33">
        <f t="shared" si="556"/>
        <v>22146</v>
      </c>
      <c r="AC2537" s="34">
        <f t="shared" si="553"/>
        <v>0.27996766339076778</v>
      </c>
      <c r="AD2537" s="145">
        <f t="shared" si="544"/>
        <v>18455</v>
      </c>
      <c r="AE2537" s="105">
        <v>14418.333000000001</v>
      </c>
      <c r="AF2537" s="34" t="s">
        <v>36</v>
      </c>
      <c r="AG2537" s="34" t="s">
        <v>36</v>
      </c>
      <c r="AH2537" s="34" t="s">
        <v>36</v>
      </c>
      <c r="AI2537" s="29">
        <v>0.52</v>
      </c>
      <c r="AJ2537" s="29">
        <v>5.2839999999999996E-3</v>
      </c>
      <c r="AK2537" s="29">
        <v>0</v>
      </c>
      <c r="AL2537" s="29">
        <v>0</v>
      </c>
      <c r="AM2537" s="29" t="s">
        <v>28</v>
      </c>
      <c r="AN2537" s="44" t="s">
        <v>27</v>
      </c>
      <c r="AO2537" s="29" t="s">
        <v>28</v>
      </c>
      <c r="AP2537" s="29">
        <v>1</v>
      </c>
      <c r="AQ2537" s="29">
        <v>296</v>
      </c>
      <c r="AR2537" s="29">
        <v>210</v>
      </c>
      <c r="AS2537" s="29">
        <v>85</v>
      </c>
      <c r="AT2537" s="29">
        <v>0.52</v>
      </c>
      <c r="AU2537" s="144">
        <v>5.2836000000000003E-3</v>
      </c>
      <c r="AV2537" s="36" t="s">
        <v>28</v>
      </c>
      <c r="AW2537" s="102" t="s">
        <v>33</v>
      </c>
      <c r="AX2537" s="129" t="s">
        <v>33</v>
      </c>
      <c r="AY2537" s="106">
        <v>1070</v>
      </c>
      <c r="BD2537" t="s">
        <v>4585</v>
      </c>
      <c r="BE2537" t="s">
        <v>4346</v>
      </c>
      <c r="BF2537" t="s">
        <v>4739</v>
      </c>
      <c r="BH2537" t="str">
        <f t="shared" si="554"/>
        <v/>
      </c>
      <c r="BJ2537" t="str">
        <f t="shared" si="555"/>
        <v>OK</v>
      </c>
      <c r="BK2537" s="130" t="s">
        <v>5302</v>
      </c>
      <c r="BL2537" s="130" t="e">
        <v>#VALUE!</v>
      </c>
      <c r="BM2537" s="131" t="s">
        <v>33</v>
      </c>
      <c r="BN2537" s="131" t="e">
        <v>#VALUE!</v>
      </c>
      <c r="BO2537" t="e">
        <v>#N/A</v>
      </c>
      <c r="BP2537">
        <v>59</v>
      </c>
    </row>
    <row r="2538" spans="1:68" ht="25.2" x14ac:dyDescent="0.3">
      <c r="A2538" s="1"/>
      <c r="B2538" s="47">
        <v>2201</v>
      </c>
      <c r="C2538" s="45">
        <v>1088979</v>
      </c>
      <c r="D2538" s="29"/>
      <c r="E2538" s="29"/>
      <c r="F2538" s="39" t="s">
        <v>1761</v>
      </c>
      <c r="G2538" s="29" t="s">
        <v>31</v>
      </c>
      <c r="H2538" s="148"/>
      <c r="I2538" s="148" t="s">
        <v>32</v>
      </c>
      <c r="J2538" s="147" t="s">
        <v>33</v>
      </c>
      <c r="K2538" s="148">
        <v>0</v>
      </c>
      <c r="L2538" s="148" t="s">
        <v>32</v>
      </c>
      <c r="M2538" s="147" t="s">
        <v>33</v>
      </c>
      <c r="N2538" s="29" t="str">
        <f t="shared" si="545"/>
        <v/>
      </c>
      <c r="O2538" s="29" t="str">
        <f t="shared" si="546"/>
        <v/>
      </c>
      <c r="P2538" s="29" t="str">
        <f t="shared" si="547"/>
        <v/>
      </c>
      <c r="Q2538" s="29" t="str">
        <f t="shared" si="548"/>
        <v/>
      </c>
      <c r="R2538" s="29" t="str">
        <f t="shared" si="549"/>
        <v/>
      </c>
      <c r="S2538" s="29" t="str">
        <f t="shared" si="550"/>
        <v/>
      </c>
      <c r="T2538" s="29" t="str">
        <f t="shared" si="551"/>
        <v/>
      </c>
      <c r="U2538" s="29"/>
      <c r="V2538" s="29"/>
      <c r="W2538" s="38" t="s">
        <v>3789</v>
      </c>
      <c r="X2538" s="37" t="s">
        <v>158</v>
      </c>
      <c r="Y2538" s="146">
        <v>20311</v>
      </c>
      <c r="Z2538" s="33">
        <v>25998</v>
      </c>
      <c r="AA2538" s="34">
        <f t="shared" si="552"/>
        <v>0.28000000000000003</v>
      </c>
      <c r="AB2538" s="33" t="str">
        <f t="shared" si="556"/>
        <v>По запросу</v>
      </c>
      <c r="AC2538" s="34">
        <f t="shared" si="553"/>
        <v>0.2799960864555382</v>
      </c>
      <c r="AD2538" s="145">
        <f t="shared" si="544"/>
        <v>21665</v>
      </c>
      <c r="AE2538" s="105">
        <v>16925.832999999999</v>
      </c>
      <c r="AF2538" s="34" t="s">
        <v>36</v>
      </c>
      <c r="AG2538" s="34" t="s">
        <v>36</v>
      </c>
      <c r="AH2538" s="34" t="s">
        <v>36</v>
      </c>
      <c r="AI2538" s="29">
        <v>0.8</v>
      </c>
      <c r="AJ2538" s="29">
        <v>9.3749999999999997E-3</v>
      </c>
      <c r="AK2538" s="29">
        <v>0</v>
      </c>
      <c r="AL2538" s="29">
        <v>0</v>
      </c>
      <c r="AM2538" s="29" t="s">
        <v>28</v>
      </c>
      <c r="AN2538" s="44" t="s">
        <v>27</v>
      </c>
      <c r="AO2538" s="29" t="s">
        <v>28</v>
      </c>
      <c r="AP2538" s="29">
        <v>1</v>
      </c>
      <c r="AQ2538" s="29">
        <v>250</v>
      </c>
      <c r="AR2538" s="29">
        <v>250</v>
      </c>
      <c r="AS2538" s="29">
        <v>150</v>
      </c>
      <c r="AT2538" s="29">
        <v>0.8</v>
      </c>
      <c r="AU2538" s="144">
        <v>9.3749999999999997E-3</v>
      </c>
      <c r="AV2538" s="36" t="s">
        <v>28</v>
      </c>
      <c r="AW2538" s="102">
        <v>42913</v>
      </c>
      <c r="AX2538" s="129" t="s">
        <v>33</v>
      </c>
      <c r="AY2538" s="106">
        <v>65</v>
      </c>
      <c r="BD2538" t="s">
        <v>108</v>
      </c>
      <c r="BE2538" t="s">
        <v>4351</v>
      </c>
      <c r="BF2538" t="s">
        <v>4740</v>
      </c>
      <c r="BH2538" t="str">
        <f t="shared" si="554"/>
        <v/>
      </c>
      <c r="BJ2538" t="e">
        <f t="shared" si="555"/>
        <v>#VALUE!</v>
      </c>
      <c r="BK2538" s="130" t="s">
        <v>5302</v>
      </c>
      <c r="BL2538" s="130" t="e">
        <v>#VALUE!</v>
      </c>
      <c r="BM2538" s="131" t="s">
        <v>33</v>
      </c>
      <c r="BN2538" s="131" t="e">
        <v>#VALUE!</v>
      </c>
      <c r="BO2538" t="e">
        <v>#N/A</v>
      </c>
      <c r="BP2538">
        <v>8</v>
      </c>
    </row>
    <row r="2539" spans="1:68" ht="25.2" x14ac:dyDescent="0.3">
      <c r="A2539" s="1"/>
      <c r="B2539" s="47">
        <v>2202</v>
      </c>
      <c r="C2539" s="45">
        <v>1061876</v>
      </c>
      <c r="D2539" s="44"/>
      <c r="E2539" s="44"/>
      <c r="F2539" s="39" t="s">
        <v>1762</v>
      </c>
      <c r="G2539" s="29" t="s">
        <v>61</v>
      </c>
      <c r="H2539" s="70" t="s">
        <v>69</v>
      </c>
      <c r="I2539" s="148" t="s">
        <v>32</v>
      </c>
      <c r="J2539" s="147" t="s">
        <v>33</v>
      </c>
      <c r="K2539" s="148" t="e">
        <v>#N/A</v>
      </c>
      <c r="L2539" s="148" t="s">
        <v>32</v>
      </c>
      <c r="M2539" s="147" t="s">
        <v>33</v>
      </c>
      <c r="N2539" s="29" t="str">
        <f t="shared" si="545"/>
        <v/>
      </c>
      <c r="O2539" s="29" t="str">
        <f t="shared" si="546"/>
        <v/>
      </c>
      <c r="P2539" s="29" t="str">
        <f t="shared" si="547"/>
        <v/>
      </c>
      <c r="Q2539" s="29" t="str">
        <f t="shared" si="548"/>
        <v/>
      </c>
      <c r="R2539" s="29" t="str">
        <f t="shared" si="549"/>
        <v/>
      </c>
      <c r="S2539" s="29" t="str">
        <f t="shared" si="550"/>
        <v/>
      </c>
      <c r="T2539" s="29" t="str">
        <f t="shared" si="551"/>
        <v/>
      </c>
      <c r="U2539" s="29"/>
      <c r="V2539" s="29"/>
      <c r="W2539" s="38" t="s">
        <v>3789</v>
      </c>
      <c r="X2539" s="29" t="s">
        <v>158</v>
      </c>
      <c r="Y2539" s="146">
        <v>17302</v>
      </c>
      <c r="Z2539" s="33">
        <v>19032</v>
      </c>
      <c r="AA2539" s="34">
        <f t="shared" si="552"/>
        <v>0.1</v>
      </c>
      <c r="AB2539" s="33" t="str">
        <f t="shared" si="556"/>
        <v>По запросу</v>
      </c>
      <c r="AC2539" s="34">
        <f t="shared" si="553"/>
        <v>9.998846607301963E-2</v>
      </c>
      <c r="AD2539" s="145">
        <f t="shared" si="544"/>
        <v>15860</v>
      </c>
      <c r="AE2539" s="105">
        <v>14418.333000000001</v>
      </c>
      <c r="AF2539" s="34" t="e">
        <v>#N/A</v>
      </c>
      <c r="AG2539" s="34" t="e">
        <v>#N/A</v>
      </c>
      <c r="AH2539" s="34" t="e">
        <v>#N/A</v>
      </c>
      <c r="AI2539" s="29">
        <v>0.38500000000000001</v>
      </c>
      <c r="AJ2539" s="29">
        <v>6.123E-3</v>
      </c>
      <c r="AK2539" s="29">
        <v>0</v>
      </c>
      <c r="AL2539" s="29">
        <v>0</v>
      </c>
      <c r="AM2539" s="29" t="s">
        <v>27</v>
      </c>
      <c r="AN2539" s="44" t="s">
        <v>27</v>
      </c>
      <c r="AO2539" s="29" t="s">
        <v>27</v>
      </c>
      <c r="AP2539" s="29">
        <v>1</v>
      </c>
      <c r="AQ2539" s="29">
        <v>795</v>
      </c>
      <c r="AR2539" s="29">
        <v>585</v>
      </c>
      <c r="AS2539" s="29">
        <v>395</v>
      </c>
      <c r="AT2539" s="29">
        <v>0.38500000000000001</v>
      </c>
      <c r="AU2539" s="144">
        <v>0.18370462500000001</v>
      </c>
      <c r="AV2539" s="36" t="s">
        <v>28</v>
      </c>
      <c r="AW2539" s="102" t="s">
        <v>33</v>
      </c>
      <c r="AX2539" s="129" t="s">
        <v>33</v>
      </c>
      <c r="AY2539" s="106">
        <v>6</v>
      </c>
      <c r="BD2539" t="s">
        <v>4586</v>
      </c>
      <c r="BE2539" t="e">
        <v>#N/A</v>
      </c>
      <c r="BF2539" t="e">
        <v>#N/A</v>
      </c>
      <c r="BH2539" t="str">
        <f t="shared" si="554"/>
        <v/>
      </c>
      <c r="BJ2539" t="e">
        <f t="shared" si="555"/>
        <v>#VALUE!</v>
      </c>
      <c r="BK2539" s="130" t="s">
        <v>5302</v>
      </c>
      <c r="BL2539" s="130" t="e">
        <v>#VALUE!</v>
      </c>
      <c r="BM2539" s="131" t="s">
        <v>33</v>
      </c>
      <c r="BN2539" s="131" t="e">
        <v>#VALUE!</v>
      </c>
      <c r="BO2539" t="e">
        <v>#N/A</v>
      </c>
      <c r="BP2539">
        <v>0</v>
      </c>
    </row>
    <row r="2540" spans="1:68" ht="25.2" x14ac:dyDescent="0.3">
      <c r="A2540" s="1"/>
      <c r="B2540" s="47">
        <v>2203</v>
      </c>
      <c r="C2540" s="45">
        <v>1061877</v>
      </c>
      <c r="D2540" s="44"/>
      <c r="E2540" s="44"/>
      <c r="F2540" s="39" t="s">
        <v>1764</v>
      </c>
      <c r="G2540" s="29" t="s">
        <v>61</v>
      </c>
      <c r="H2540" s="70" t="s">
        <v>69</v>
      </c>
      <c r="I2540" s="148" t="s">
        <v>32</v>
      </c>
      <c r="J2540" s="147" t="s">
        <v>33</v>
      </c>
      <c r="K2540" s="148" t="e">
        <v>#N/A</v>
      </c>
      <c r="L2540" s="148" t="s">
        <v>32</v>
      </c>
      <c r="M2540" s="147" t="s">
        <v>33</v>
      </c>
      <c r="N2540" s="29" t="str">
        <f t="shared" si="545"/>
        <v/>
      </c>
      <c r="O2540" s="29" t="str">
        <f t="shared" si="546"/>
        <v/>
      </c>
      <c r="P2540" s="29" t="str">
        <f t="shared" si="547"/>
        <v/>
      </c>
      <c r="Q2540" s="29" t="str">
        <f t="shared" si="548"/>
        <v/>
      </c>
      <c r="R2540" s="29" t="str">
        <f t="shared" si="549"/>
        <v/>
      </c>
      <c r="S2540" s="29" t="str">
        <f t="shared" si="550"/>
        <v/>
      </c>
      <c r="T2540" s="29" t="str">
        <f t="shared" si="551"/>
        <v/>
      </c>
      <c r="U2540" s="29"/>
      <c r="V2540" s="29"/>
      <c r="W2540" s="38" t="s">
        <v>3789</v>
      </c>
      <c r="X2540" s="29" t="s">
        <v>158</v>
      </c>
      <c r="Y2540" s="146">
        <v>15407</v>
      </c>
      <c r="Z2540" s="33">
        <v>16948</v>
      </c>
      <c r="AA2540" s="34">
        <f t="shared" si="552"/>
        <v>0.1</v>
      </c>
      <c r="AB2540" s="33" t="str">
        <f t="shared" si="556"/>
        <v>По запросу</v>
      </c>
      <c r="AC2540" s="34">
        <f t="shared" si="553"/>
        <v>0.10001941714754556</v>
      </c>
      <c r="AD2540" s="145">
        <f t="shared" si="544"/>
        <v>14123.333000000001</v>
      </c>
      <c r="AE2540" s="105">
        <v>12839.166999999999</v>
      </c>
      <c r="AF2540" s="34" t="e">
        <v>#N/A</v>
      </c>
      <c r="AG2540" s="34" t="e">
        <v>#N/A</v>
      </c>
      <c r="AH2540" s="34" t="e">
        <v>#N/A</v>
      </c>
      <c r="AI2540" s="29">
        <v>0.34499999999999997</v>
      </c>
      <c r="AJ2540" s="29">
        <v>6.123E-3</v>
      </c>
      <c r="AK2540" s="29">
        <v>0</v>
      </c>
      <c r="AL2540" s="29">
        <v>0</v>
      </c>
      <c r="AM2540" s="29" t="s">
        <v>27</v>
      </c>
      <c r="AN2540" s="44" t="s">
        <v>27</v>
      </c>
      <c r="AO2540" s="29" t="s">
        <v>27</v>
      </c>
      <c r="AP2540" s="29">
        <v>1</v>
      </c>
      <c r="AQ2540" s="29">
        <v>795</v>
      </c>
      <c r="AR2540" s="29">
        <v>585</v>
      </c>
      <c r="AS2540" s="29">
        <v>395</v>
      </c>
      <c r="AT2540" s="29">
        <v>0.34499999999999997</v>
      </c>
      <c r="AU2540" s="144">
        <v>0.18370462500000001</v>
      </c>
      <c r="AV2540" s="36" t="s">
        <v>28</v>
      </c>
      <c r="AW2540" s="102" t="s">
        <v>33</v>
      </c>
      <c r="AX2540" s="129" t="s">
        <v>33</v>
      </c>
      <c r="AY2540" s="106" t="e">
        <v>#N/A</v>
      </c>
      <c r="BD2540" t="s">
        <v>1763</v>
      </c>
      <c r="BE2540" t="e">
        <v>#N/A</v>
      </c>
      <c r="BF2540" t="e">
        <v>#N/A</v>
      </c>
      <c r="BH2540" t="str">
        <f t="shared" si="554"/>
        <v/>
      </c>
      <c r="BJ2540" t="e">
        <f t="shared" si="555"/>
        <v>#VALUE!</v>
      </c>
      <c r="BK2540" s="130" t="s">
        <v>5302</v>
      </c>
      <c r="BL2540" s="130" t="e">
        <v>#VALUE!</v>
      </c>
      <c r="BM2540" s="131" t="s">
        <v>33</v>
      </c>
      <c r="BN2540" s="131" t="e">
        <v>#VALUE!</v>
      </c>
      <c r="BO2540" t="e">
        <v>#N/A</v>
      </c>
      <c r="BP2540">
        <v>0</v>
      </c>
    </row>
    <row r="2541" spans="1:68" ht="25.2" x14ac:dyDescent="0.3">
      <c r="A2541" s="1"/>
      <c r="B2541" s="47">
        <v>2204</v>
      </c>
      <c r="C2541" s="45">
        <v>1018306</v>
      </c>
      <c r="D2541" s="63" t="s">
        <v>33</v>
      </c>
      <c r="E2541" s="63"/>
      <c r="F2541" s="39" t="s">
        <v>1765</v>
      </c>
      <c r="G2541" s="29" t="s">
        <v>42</v>
      </c>
      <c r="H2541" s="70"/>
      <c r="I2541" s="148" t="s">
        <v>32</v>
      </c>
      <c r="J2541" s="147" t="s">
        <v>33</v>
      </c>
      <c r="K2541" s="148">
        <v>0</v>
      </c>
      <c r="L2541" s="148" t="s">
        <v>32</v>
      </c>
      <c r="M2541" s="147" t="s">
        <v>33</v>
      </c>
      <c r="N2541" s="29" t="str">
        <f t="shared" si="545"/>
        <v/>
      </c>
      <c r="O2541" s="29" t="str">
        <f t="shared" si="546"/>
        <v/>
      </c>
      <c r="P2541" s="29" t="str">
        <f t="shared" si="547"/>
        <v/>
      </c>
      <c r="Q2541" s="29" t="str">
        <f t="shared" si="548"/>
        <v/>
      </c>
      <c r="R2541" s="29" t="str">
        <f t="shared" si="549"/>
        <v/>
      </c>
      <c r="S2541" s="29" t="str">
        <f t="shared" si="550"/>
        <v/>
      </c>
      <c r="T2541" s="29" t="str">
        <f t="shared" si="551"/>
        <v/>
      </c>
      <c r="U2541" s="40" t="s">
        <v>33</v>
      </c>
      <c r="V2541" s="40"/>
      <c r="W2541" s="38" t="s">
        <v>1720</v>
      </c>
      <c r="X2541" s="29" t="s">
        <v>158</v>
      </c>
      <c r="Y2541" s="146">
        <v>16348</v>
      </c>
      <c r="Z2541" s="33">
        <v>20926</v>
      </c>
      <c r="AA2541" s="34">
        <f t="shared" si="552"/>
        <v>0.28000000000000003</v>
      </c>
      <c r="AB2541" s="33">
        <f t="shared" si="556"/>
        <v>20926</v>
      </c>
      <c r="AC2541" s="34">
        <f t="shared" si="553"/>
        <v>0.28003426180656366</v>
      </c>
      <c r="AD2541" s="145">
        <f t="shared" si="544"/>
        <v>17438.332999999999</v>
      </c>
      <c r="AE2541" s="105">
        <v>13623.333000000001</v>
      </c>
      <c r="AF2541" s="34" t="s">
        <v>36</v>
      </c>
      <c r="AG2541" s="34" t="s">
        <v>36</v>
      </c>
      <c r="AH2541" s="34" t="s">
        <v>36</v>
      </c>
      <c r="AI2541" s="29">
        <v>0.49</v>
      </c>
      <c r="AJ2541" s="29">
        <v>7.3000000000000001E-3</v>
      </c>
      <c r="AK2541" s="29">
        <v>0</v>
      </c>
      <c r="AL2541" s="29">
        <v>0</v>
      </c>
      <c r="AM2541" s="29" t="s">
        <v>28</v>
      </c>
      <c r="AN2541" s="44" t="s">
        <v>27</v>
      </c>
      <c r="AO2541" s="29" t="s">
        <v>28</v>
      </c>
      <c r="AP2541" s="29">
        <v>1</v>
      </c>
      <c r="AQ2541" s="29">
        <v>196</v>
      </c>
      <c r="AR2541" s="29">
        <v>194</v>
      </c>
      <c r="AS2541" s="29">
        <v>204</v>
      </c>
      <c r="AT2541" s="29">
        <v>0.49</v>
      </c>
      <c r="AU2541" s="144">
        <v>7.7568960000000001E-3</v>
      </c>
      <c r="AV2541" s="36" t="s">
        <v>28</v>
      </c>
      <c r="AW2541" s="102" t="s">
        <v>33</v>
      </c>
      <c r="AX2541" s="129" t="s">
        <v>33</v>
      </c>
      <c r="AY2541" s="106">
        <v>1538</v>
      </c>
      <c r="BD2541" t="s">
        <v>1743</v>
      </c>
      <c r="BE2541" t="s">
        <v>4351</v>
      </c>
      <c r="BF2541" t="s">
        <v>4739</v>
      </c>
      <c r="BH2541" t="str">
        <f t="shared" si="554"/>
        <v/>
      </c>
      <c r="BJ2541" t="str">
        <f t="shared" si="555"/>
        <v>OK</v>
      </c>
      <c r="BK2541" s="130" t="s">
        <v>5302</v>
      </c>
      <c r="BL2541" s="130" t="e">
        <v>#VALUE!</v>
      </c>
      <c r="BM2541" s="131" t="s">
        <v>33</v>
      </c>
      <c r="BN2541" s="131" t="e">
        <v>#VALUE!</v>
      </c>
      <c r="BO2541" t="e">
        <v>#N/A</v>
      </c>
      <c r="BP2541">
        <v>48</v>
      </c>
    </row>
    <row r="2542" spans="1:68" ht="25.2" x14ac:dyDescent="0.3">
      <c r="A2542" s="1"/>
      <c r="B2542" s="47">
        <v>2205</v>
      </c>
      <c r="C2542" s="45">
        <v>1094252</v>
      </c>
      <c r="D2542" s="29"/>
      <c r="E2542" s="29"/>
      <c r="F2542" s="39" t="s">
        <v>1766</v>
      </c>
      <c r="G2542" s="37" t="s">
        <v>92</v>
      </c>
      <c r="H2542" s="70"/>
      <c r="I2542" s="148" t="s">
        <v>32</v>
      </c>
      <c r="J2542" s="147" t="s">
        <v>33</v>
      </c>
      <c r="K2542" s="148">
        <v>0</v>
      </c>
      <c r="L2542" s="148" t="s">
        <v>32</v>
      </c>
      <c r="M2542" s="147" t="s">
        <v>33</v>
      </c>
      <c r="N2542" s="29" t="str">
        <f t="shared" si="545"/>
        <v/>
      </c>
      <c r="O2542" s="29" t="str">
        <f t="shared" si="546"/>
        <v/>
      </c>
      <c r="P2542" s="29" t="str">
        <f t="shared" si="547"/>
        <v/>
      </c>
      <c r="Q2542" s="29" t="str">
        <f t="shared" si="548"/>
        <v/>
      </c>
      <c r="R2542" s="29" t="str">
        <f t="shared" si="549"/>
        <v/>
      </c>
      <c r="S2542" s="29" t="str">
        <f t="shared" si="550"/>
        <v/>
      </c>
      <c r="T2542" s="29" t="str">
        <f t="shared" si="551"/>
        <v/>
      </c>
      <c r="U2542" s="29"/>
      <c r="V2542" s="29"/>
      <c r="W2542" s="38" t="s">
        <v>1720</v>
      </c>
      <c r="X2542" s="37" t="s">
        <v>158</v>
      </c>
      <c r="Y2542" s="146">
        <v>10055</v>
      </c>
      <c r="Z2542" s="33">
        <v>12871</v>
      </c>
      <c r="AA2542" s="34">
        <f t="shared" si="552"/>
        <v>0.28000000000000003</v>
      </c>
      <c r="AB2542" s="33">
        <f t="shared" si="556"/>
        <v>12871</v>
      </c>
      <c r="AC2542" s="34">
        <f t="shared" si="553"/>
        <v>0.28005958110155832</v>
      </c>
      <c r="AD2542" s="145">
        <f t="shared" si="544"/>
        <v>10725.833000000001</v>
      </c>
      <c r="AE2542" s="105">
        <v>8379.1669999999995</v>
      </c>
      <c r="AF2542" s="34" t="s">
        <v>36</v>
      </c>
      <c r="AG2542" s="34" t="s">
        <v>36</v>
      </c>
      <c r="AH2542" s="34" t="s">
        <v>168</v>
      </c>
      <c r="AI2542" s="29">
        <v>0.55000000000000004</v>
      </c>
      <c r="AJ2542" s="29">
        <v>5.6350000000000003E-3</v>
      </c>
      <c r="AK2542" s="29">
        <v>0</v>
      </c>
      <c r="AL2542" s="29">
        <v>0</v>
      </c>
      <c r="AM2542" s="29" t="s">
        <v>28</v>
      </c>
      <c r="AN2542" s="44" t="s">
        <v>27</v>
      </c>
      <c r="AO2542" s="29" t="s">
        <v>28</v>
      </c>
      <c r="AP2542" s="29">
        <v>1</v>
      </c>
      <c r="AQ2542" s="29">
        <v>184</v>
      </c>
      <c r="AR2542" s="29">
        <v>175</v>
      </c>
      <c r="AS2542" s="29">
        <v>175</v>
      </c>
      <c r="AT2542" s="29">
        <v>5.5</v>
      </c>
      <c r="AU2542" s="144">
        <v>5.6350000000000003E-3</v>
      </c>
      <c r="AV2542" s="36" t="s">
        <v>28</v>
      </c>
      <c r="AW2542" s="102">
        <v>43738</v>
      </c>
      <c r="AX2542" s="129" t="s">
        <v>33</v>
      </c>
      <c r="AY2542" s="106">
        <v>84</v>
      </c>
      <c r="BD2542" t="s">
        <v>108</v>
      </c>
      <c r="BE2542" t="s">
        <v>4338</v>
      </c>
      <c r="BF2542" t="s">
        <v>4740</v>
      </c>
      <c r="BH2542" t="str">
        <f t="shared" si="554"/>
        <v/>
      </c>
      <c r="BJ2542" t="str">
        <f t="shared" si="555"/>
        <v>OK</v>
      </c>
      <c r="BK2542" s="130" t="s">
        <v>5302</v>
      </c>
      <c r="BL2542" s="130" t="e">
        <v>#VALUE!</v>
      </c>
      <c r="BM2542" s="131" t="s">
        <v>33</v>
      </c>
      <c r="BN2542" s="131" t="e">
        <v>#VALUE!</v>
      </c>
      <c r="BO2542" t="e">
        <v>#N/A</v>
      </c>
      <c r="BP2542">
        <v>6</v>
      </c>
    </row>
    <row r="2543" spans="1:68" ht="25.2" x14ac:dyDescent="0.3">
      <c r="A2543" s="1"/>
      <c r="B2543" s="47">
        <v>2206</v>
      </c>
      <c r="C2543" s="45">
        <v>1034308</v>
      </c>
      <c r="D2543" s="63" t="s">
        <v>33</v>
      </c>
      <c r="E2543" s="63"/>
      <c r="F2543" s="31" t="s">
        <v>1767</v>
      </c>
      <c r="G2543" s="29" t="s">
        <v>47</v>
      </c>
      <c r="H2543" s="70" t="s">
        <v>4779</v>
      </c>
      <c r="I2543" s="148" t="s">
        <v>32</v>
      </c>
      <c r="J2543" s="147" t="s">
        <v>33</v>
      </c>
      <c r="K2543" s="148">
        <v>0</v>
      </c>
      <c r="L2543" s="148" t="s">
        <v>32</v>
      </c>
      <c r="M2543" s="147" t="s">
        <v>33</v>
      </c>
      <c r="N2543" s="29" t="str">
        <f t="shared" si="545"/>
        <v/>
      </c>
      <c r="O2543" s="29" t="str">
        <f t="shared" si="546"/>
        <v/>
      </c>
      <c r="P2543" s="29" t="str">
        <f t="shared" si="547"/>
        <v/>
      </c>
      <c r="Q2543" s="29" t="str">
        <f t="shared" si="548"/>
        <v/>
      </c>
      <c r="R2543" s="29" t="str">
        <f t="shared" si="549"/>
        <v/>
      </c>
      <c r="S2543" s="29" t="str">
        <f t="shared" si="550"/>
        <v/>
      </c>
      <c r="T2543" s="29" t="str">
        <f t="shared" si="551"/>
        <v/>
      </c>
      <c r="U2543" s="40" t="s">
        <v>33</v>
      </c>
      <c r="V2543" s="40"/>
      <c r="W2543" s="38" t="s">
        <v>1720</v>
      </c>
      <c r="X2543" s="29" t="s">
        <v>158</v>
      </c>
      <c r="Y2543" s="146">
        <v>22811</v>
      </c>
      <c r="Z2543" s="33">
        <v>29198</v>
      </c>
      <c r="AA2543" s="34">
        <f t="shared" si="552"/>
        <v>0.28000000000000003</v>
      </c>
      <c r="AB2543" s="33">
        <f t="shared" si="556"/>
        <v>29198</v>
      </c>
      <c r="AC2543" s="34">
        <f t="shared" si="553"/>
        <v>0.27999648801023208</v>
      </c>
      <c r="AD2543" s="145">
        <f t="shared" si="544"/>
        <v>24331.667000000001</v>
      </c>
      <c r="AE2543" s="105">
        <v>19009.167000000001</v>
      </c>
      <c r="AF2543" s="34" t="s">
        <v>36</v>
      </c>
      <c r="AG2543" s="34" t="s">
        <v>36</v>
      </c>
      <c r="AH2543" s="34" t="s">
        <v>36</v>
      </c>
      <c r="AI2543" s="29">
        <v>0.8</v>
      </c>
      <c r="AJ2543" s="29">
        <v>7.1799999999999998E-3</v>
      </c>
      <c r="AK2543" s="29">
        <v>0</v>
      </c>
      <c r="AL2543" s="29">
        <v>0</v>
      </c>
      <c r="AM2543" s="29" t="s">
        <v>28</v>
      </c>
      <c r="AN2543" s="44" t="s">
        <v>27</v>
      </c>
      <c r="AO2543" s="29" t="s">
        <v>28</v>
      </c>
      <c r="AP2543" s="29">
        <v>1</v>
      </c>
      <c r="AQ2543" s="29">
        <v>270</v>
      </c>
      <c r="AR2543" s="29">
        <v>190</v>
      </c>
      <c r="AS2543" s="29">
        <v>140</v>
      </c>
      <c r="AT2543" s="29">
        <v>0.8</v>
      </c>
      <c r="AU2543" s="144">
        <v>7.182E-3</v>
      </c>
      <c r="AV2543" s="36" t="s">
        <v>28</v>
      </c>
      <c r="AW2543" s="102" t="s">
        <v>33</v>
      </c>
      <c r="AX2543" s="129" t="s">
        <v>33</v>
      </c>
      <c r="AY2543" s="106">
        <v>341</v>
      </c>
      <c r="BD2543" t="s">
        <v>4582</v>
      </c>
      <c r="BE2543" t="s">
        <v>4351</v>
      </c>
      <c r="BF2543" t="s">
        <v>4739</v>
      </c>
      <c r="BH2543" t="str">
        <f t="shared" si="554"/>
        <v/>
      </c>
      <c r="BJ2543" t="str">
        <f t="shared" si="555"/>
        <v>OK</v>
      </c>
      <c r="BK2543" s="130">
        <v>29198</v>
      </c>
      <c r="BL2543" s="130" t="s">
        <v>37</v>
      </c>
      <c r="BM2543" s="131" t="s">
        <v>33</v>
      </c>
      <c r="BN2543" s="131" t="e">
        <v>#VALUE!</v>
      </c>
      <c r="BO2543">
        <v>29198</v>
      </c>
      <c r="BP2543">
        <v>24</v>
      </c>
    </row>
    <row r="2544" spans="1:68" ht="25.2" x14ac:dyDescent="0.3">
      <c r="A2544" s="1"/>
      <c r="B2544" s="47">
        <v>2207</v>
      </c>
      <c r="C2544" s="45">
        <v>1018245</v>
      </c>
      <c r="D2544" s="40" t="s">
        <v>33</v>
      </c>
      <c r="E2544" s="40"/>
      <c r="F2544" s="39" t="s">
        <v>1768</v>
      </c>
      <c r="G2544" s="29" t="s">
        <v>47</v>
      </c>
      <c r="H2544" s="70"/>
      <c r="I2544" s="148" t="s">
        <v>32</v>
      </c>
      <c r="J2544" s="147" t="s">
        <v>33</v>
      </c>
      <c r="K2544" s="148">
        <v>0</v>
      </c>
      <c r="L2544" s="148" t="s">
        <v>32</v>
      </c>
      <c r="M2544" s="147" t="s">
        <v>33</v>
      </c>
      <c r="N2544" s="29" t="str">
        <f t="shared" si="545"/>
        <v/>
      </c>
      <c r="O2544" s="29" t="str">
        <f t="shared" si="546"/>
        <v/>
      </c>
      <c r="P2544" s="29" t="str">
        <f t="shared" si="547"/>
        <v/>
      </c>
      <c r="Q2544" s="29" t="str">
        <f t="shared" si="548"/>
        <v/>
      </c>
      <c r="R2544" s="29" t="str">
        <f t="shared" si="549"/>
        <v/>
      </c>
      <c r="S2544" s="29" t="str">
        <f t="shared" si="550"/>
        <v/>
      </c>
      <c r="T2544" s="29" t="str">
        <f t="shared" si="551"/>
        <v/>
      </c>
      <c r="U2544" s="40" t="s">
        <v>33</v>
      </c>
      <c r="V2544" s="40"/>
      <c r="W2544" s="38" t="s">
        <v>1720</v>
      </c>
      <c r="X2544" s="29" t="s">
        <v>158</v>
      </c>
      <c r="Y2544" s="146">
        <v>9426</v>
      </c>
      <c r="Z2544" s="33">
        <v>12066</v>
      </c>
      <c r="AA2544" s="34">
        <f t="shared" si="552"/>
        <v>0.28000000000000003</v>
      </c>
      <c r="AB2544" s="33">
        <f t="shared" si="556"/>
        <v>12066</v>
      </c>
      <c r="AC2544" s="34">
        <f t="shared" si="553"/>
        <v>0.28007638446849142</v>
      </c>
      <c r="AD2544" s="145">
        <f t="shared" si="544"/>
        <v>10055</v>
      </c>
      <c r="AE2544" s="105">
        <v>7855</v>
      </c>
      <c r="AF2544" s="34" t="s">
        <v>36</v>
      </c>
      <c r="AG2544" s="34" t="s">
        <v>36</v>
      </c>
      <c r="AH2544" s="34" t="s">
        <v>36</v>
      </c>
      <c r="AI2544" s="29">
        <v>0.36</v>
      </c>
      <c r="AJ2544" s="29">
        <v>3.9199999999999999E-3</v>
      </c>
      <c r="AK2544" s="29">
        <v>0</v>
      </c>
      <c r="AL2544" s="29">
        <v>0</v>
      </c>
      <c r="AM2544" s="29" t="s">
        <v>28</v>
      </c>
      <c r="AN2544" s="44" t="s">
        <v>27</v>
      </c>
      <c r="AO2544" s="29" t="s">
        <v>28</v>
      </c>
      <c r="AP2544" s="29">
        <v>1</v>
      </c>
      <c r="AQ2544" s="29">
        <v>205</v>
      </c>
      <c r="AR2544" s="29">
        <v>85</v>
      </c>
      <c r="AS2544" s="29">
        <v>154</v>
      </c>
      <c r="AT2544" s="29">
        <v>0.36</v>
      </c>
      <c r="AU2544" s="144">
        <v>2.68345E-3</v>
      </c>
      <c r="AV2544" s="36" t="s">
        <v>28</v>
      </c>
      <c r="AW2544" s="102" t="s">
        <v>33</v>
      </c>
      <c r="AX2544" s="129" t="s">
        <v>33</v>
      </c>
      <c r="AY2544" s="106">
        <v>863</v>
      </c>
      <c r="BD2544" t="s">
        <v>4587</v>
      </c>
      <c r="BE2544" t="s">
        <v>4338</v>
      </c>
      <c r="BF2544" t="s">
        <v>4739</v>
      </c>
      <c r="BH2544" t="str">
        <f t="shared" si="554"/>
        <v/>
      </c>
      <c r="BJ2544" t="str">
        <f t="shared" si="555"/>
        <v>OK</v>
      </c>
      <c r="BK2544" s="130" t="s">
        <v>5302</v>
      </c>
      <c r="BL2544" s="130" t="e">
        <v>#VALUE!</v>
      </c>
      <c r="BM2544" s="131" t="s">
        <v>33</v>
      </c>
      <c r="BN2544" s="131" t="e">
        <v>#VALUE!</v>
      </c>
      <c r="BO2544" t="e">
        <v>#N/A</v>
      </c>
      <c r="BP2544">
        <v>20</v>
      </c>
    </row>
    <row r="2545" spans="1:68" ht="25.2" x14ac:dyDescent="0.3">
      <c r="A2545" s="1"/>
      <c r="B2545" s="47">
        <v>2208</v>
      </c>
      <c r="C2545" s="45">
        <v>1036059</v>
      </c>
      <c r="D2545" s="40" t="s">
        <v>33</v>
      </c>
      <c r="E2545" s="40"/>
      <c r="F2545" s="31" t="s">
        <v>1769</v>
      </c>
      <c r="G2545" s="29" t="s">
        <v>61</v>
      </c>
      <c r="H2545" s="70" t="s">
        <v>69</v>
      </c>
      <c r="I2545" s="148" t="s">
        <v>33</v>
      </c>
      <c r="J2545" s="147" t="s">
        <v>33</v>
      </c>
      <c r="K2545" s="148" t="e">
        <v>#N/A</v>
      </c>
      <c r="L2545" s="148" t="s">
        <v>32</v>
      </c>
      <c r="M2545" s="147" t="s">
        <v>33</v>
      </c>
      <c r="N2545" s="29" t="str">
        <f t="shared" si="545"/>
        <v/>
      </c>
      <c r="O2545" s="29" t="str">
        <f t="shared" si="546"/>
        <v/>
      </c>
      <c r="P2545" s="29" t="str">
        <f t="shared" si="547"/>
        <v/>
      </c>
      <c r="Q2545" s="29" t="str">
        <f t="shared" si="548"/>
        <v/>
      </c>
      <c r="R2545" s="29" t="str">
        <f t="shared" si="549"/>
        <v/>
      </c>
      <c r="S2545" s="29" t="str">
        <f t="shared" si="550"/>
        <v/>
      </c>
      <c r="T2545" s="29" t="str">
        <f t="shared" si="551"/>
        <v/>
      </c>
      <c r="U2545" s="45">
        <v>1007356</v>
      </c>
      <c r="V2545" s="45"/>
      <c r="W2545" s="38" t="s">
        <v>1720</v>
      </c>
      <c r="X2545" s="29" t="s">
        <v>158</v>
      </c>
      <c r="Y2545" s="146">
        <v>2491</v>
      </c>
      <c r="Z2545" s="33">
        <v>2740</v>
      </c>
      <c r="AA2545" s="34">
        <f t="shared" si="552"/>
        <v>0.1</v>
      </c>
      <c r="AB2545" s="33">
        <f t="shared" si="556"/>
        <v>2740</v>
      </c>
      <c r="AC2545" s="34">
        <f t="shared" si="553"/>
        <v>9.9959871531091371E-2</v>
      </c>
      <c r="AD2545" s="145">
        <f t="shared" si="544"/>
        <v>2283.3330000000001</v>
      </c>
      <c r="AE2545" s="105">
        <v>2075.8330000000001</v>
      </c>
      <c r="AF2545" s="34" t="e">
        <v>#N/A</v>
      </c>
      <c r="AG2545" s="34" t="e">
        <v>#N/A</v>
      </c>
      <c r="AH2545" s="34" t="e">
        <v>#N/A</v>
      </c>
      <c r="AI2545" s="29">
        <v>0.05</v>
      </c>
      <c r="AJ2545" s="29">
        <v>1.92E-3</v>
      </c>
      <c r="AK2545" s="29">
        <v>0</v>
      </c>
      <c r="AL2545" s="29">
        <v>0</v>
      </c>
      <c r="AM2545" s="29" t="s">
        <v>27</v>
      </c>
      <c r="AN2545" s="44" t="s">
        <v>27</v>
      </c>
      <c r="AO2545" s="29" t="s">
        <v>27</v>
      </c>
      <c r="AP2545" s="29">
        <v>1</v>
      </c>
      <c r="AQ2545" s="29" t="s">
        <v>33</v>
      </c>
      <c r="AR2545" s="29" t="s">
        <v>33</v>
      </c>
      <c r="AS2545" s="29" t="s">
        <v>33</v>
      </c>
      <c r="AT2545" s="29"/>
      <c r="AU2545" s="144"/>
      <c r="AV2545" s="36" t="s">
        <v>28</v>
      </c>
      <c r="AW2545" s="102" t="s">
        <v>33</v>
      </c>
      <c r="AX2545" s="129" t="s">
        <v>33</v>
      </c>
      <c r="AY2545" s="106" t="e">
        <v>#N/A</v>
      </c>
      <c r="BD2545" t="s">
        <v>186</v>
      </c>
      <c r="BE2545" t="e">
        <v>#N/A</v>
      </c>
      <c r="BF2545" t="e">
        <v>#N/A</v>
      </c>
      <c r="BH2545" t="str">
        <f t="shared" si="554"/>
        <v/>
      </c>
      <c r="BJ2545" t="str">
        <f t="shared" si="555"/>
        <v>OK</v>
      </c>
      <c r="BK2545" s="130" t="s">
        <v>5302</v>
      </c>
      <c r="BL2545" s="130" t="e">
        <v>#VALUE!</v>
      </c>
      <c r="BM2545" s="131" t="s">
        <v>33</v>
      </c>
      <c r="BN2545" s="131" t="e">
        <v>#VALUE!</v>
      </c>
      <c r="BO2545" t="e">
        <v>#N/A</v>
      </c>
      <c r="BP2545">
        <v>0</v>
      </c>
    </row>
    <row r="2546" spans="1:68" ht="25.2" x14ac:dyDescent="0.3">
      <c r="A2546" s="1"/>
      <c r="B2546" s="47">
        <v>2209</v>
      </c>
      <c r="C2546" s="45">
        <v>1060982</v>
      </c>
      <c r="D2546" s="46" t="s">
        <v>1770</v>
      </c>
      <c r="E2546" s="46"/>
      <c r="F2546" s="39" t="s">
        <v>1771</v>
      </c>
      <c r="G2546" s="29" t="s">
        <v>47</v>
      </c>
      <c r="H2546" s="70"/>
      <c r="I2546" s="148" t="s">
        <v>32</v>
      </c>
      <c r="J2546" s="147" t="s">
        <v>33</v>
      </c>
      <c r="K2546" s="148">
        <v>0</v>
      </c>
      <c r="L2546" s="148" t="s">
        <v>32</v>
      </c>
      <c r="M2546" s="147">
        <v>42759</v>
      </c>
      <c r="N2546" s="29">
        <f t="shared" si="545"/>
        <v>1018261</v>
      </c>
      <c r="O2546" s="29">
        <f t="shared" si="546"/>
        <v>1018260</v>
      </c>
      <c r="P2546" s="29" t="str">
        <f t="shared" si="547"/>
        <v/>
      </c>
      <c r="Q2546" s="29" t="str">
        <f t="shared" si="548"/>
        <v/>
      </c>
      <c r="R2546" s="29" t="str">
        <f t="shared" si="549"/>
        <v/>
      </c>
      <c r="S2546" s="29" t="str">
        <f t="shared" si="550"/>
        <v/>
      </c>
      <c r="T2546" s="29" t="str">
        <f t="shared" si="551"/>
        <v/>
      </c>
      <c r="U2546" s="29"/>
      <c r="V2546" s="29"/>
      <c r="W2546" s="38" t="s">
        <v>1720</v>
      </c>
      <c r="X2546" s="29" t="s">
        <v>158</v>
      </c>
      <c r="Y2546" s="146">
        <v>68845</v>
      </c>
      <c r="Z2546" s="33">
        <v>88122</v>
      </c>
      <c r="AA2546" s="34">
        <f t="shared" si="552"/>
        <v>0.28000000000000003</v>
      </c>
      <c r="AB2546" s="33">
        <f t="shared" si="556"/>
        <v>88122</v>
      </c>
      <c r="AC2546" s="34">
        <f t="shared" si="553"/>
        <v>0.28000581759027277</v>
      </c>
      <c r="AD2546" s="145">
        <f t="shared" si="544"/>
        <v>73435</v>
      </c>
      <c r="AE2546" s="105">
        <v>57370.832999999999</v>
      </c>
      <c r="AF2546" s="34" t="s">
        <v>36</v>
      </c>
      <c r="AG2546" s="34" t="s">
        <v>36</v>
      </c>
      <c r="AH2546" s="34" t="s">
        <v>36</v>
      </c>
      <c r="AI2546" s="29">
        <v>13.53</v>
      </c>
      <c r="AJ2546" s="29">
        <v>0.216</v>
      </c>
      <c r="AK2546" s="29">
        <v>0</v>
      </c>
      <c r="AL2546" s="29">
        <v>0</v>
      </c>
      <c r="AM2546" s="29" t="s">
        <v>28</v>
      </c>
      <c r="AN2546" s="44" t="s">
        <v>27</v>
      </c>
      <c r="AO2546" s="29" t="s">
        <v>28</v>
      </c>
      <c r="AP2546" s="29">
        <v>1</v>
      </c>
      <c r="AQ2546" s="29">
        <v>270</v>
      </c>
      <c r="AR2546" s="29">
        <v>1000</v>
      </c>
      <c r="AS2546" s="29">
        <v>800</v>
      </c>
      <c r="AT2546" s="29">
        <v>12</v>
      </c>
      <c r="AU2546" s="144">
        <v>0.216</v>
      </c>
      <c r="AV2546" s="36" t="s">
        <v>28</v>
      </c>
      <c r="AW2546" s="102" t="s">
        <v>33</v>
      </c>
      <c r="AX2546" s="129" t="s">
        <v>33</v>
      </c>
      <c r="AY2546" s="106">
        <v>529</v>
      </c>
      <c r="BD2546" t="s">
        <v>1772</v>
      </c>
      <c r="BE2546" t="s">
        <v>4364</v>
      </c>
      <c r="BF2546" t="s">
        <v>4747</v>
      </c>
      <c r="BH2546" t="str">
        <f t="shared" si="554"/>
        <v/>
      </c>
      <c r="BJ2546" t="str">
        <f t="shared" si="555"/>
        <v>OK</v>
      </c>
      <c r="BK2546" s="130" t="s">
        <v>5302</v>
      </c>
      <c r="BL2546" s="130" t="e">
        <v>#VALUE!</v>
      </c>
      <c r="BM2546" s="131" t="s">
        <v>33</v>
      </c>
      <c r="BN2546" s="131" t="e">
        <v>#VALUE!</v>
      </c>
      <c r="BO2546" t="e">
        <v>#N/A</v>
      </c>
      <c r="BP2546">
        <v>16</v>
      </c>
    </row>
    <row r="2547" spans="1:68" ht="37.799999999999997" x14ac:dyDescent="0.3">
      <c r="A2547" s="1"/>
      <c r="B2547" s="47">
        <v>2210</v>
      </c>
      <c r="C2547" s="45">
        <v>1060984</v>
      </c>
      <c r="D2547" s="46" t="s">
        <v>1773</v>
      </c>
      <c r="E2547" s="46"/>
      <c r="F2547" s="39" t="s">
        <v>1774</v>
      </c>
      <c r="G2547" s="29" t="s">
        <v>47</v>
      </c>
      <c r="H2547" s="37"/>
      <c r="I2547" s="148" t="s">
        <v>32</v>
      </c>
      <c r="J2547" s="147" t="s">
        <v>33</v>
      </c>
      <c r="K2547" s="148">
        <v>0</v>
      </c>
      <c r="L2547" s="148" t="s">
        <v>32</v>
      </c>
      <c r="M2547" s="147">
        <v>42583</v>
      </c>
      <c r="N2547" s="29">
        <f t="shared" si="545"/>
        <v>1018277</v>
      </c>
      <c r="O2547" s="29">
        <f t="shared" si="546"/>
        <v>1018276</v>
      </c>
      <c r="P2547" s="29">
        <f t="shared" si="547"/>
        <v>1018275</v>
      </c>
      <c r="Q2547" s="29" t="str">
        <f t="shared" si="548"/>
        <v/>
      </c>
      <c r="R2547" s="29" t="str">
        <f t="shared" si="549"/>
        <v/>
      </c>
      <c r="S2547" s="29" t="str">
        <f t="shared" si="550"/>
        <v/>
      </c>
      <c r="T2547" s="29" t="str">
        <f t="shared" si="551"/>
        <v/>
      </c>
      <c r="U2547" s="29"/>
      <c r="V2547" s="29"/>
      <c r="W2547" s="38" t="s">
        <v>1720</v>
      </c>
      <c r="X2547" s="29" t="s">
        <v>158</v>
      </c>
      <c r="Y2547" s="146">
        <v>53988</v>
      </c>
      <c r="Z2547" s="33">
        <v>69105</v>
      </c>
      <c r="AA2547" s="34">
        <f t="shared" si="552"/>
        <v>0.28000000000000003</v>
      </c>
      <c r="AB2547" s="33">
        <f t="shared" si="556"/>
        <v>69105</v>
      </c>
      <c r="AC2547" s="34">
        <f t="shared" si="553"/>
        <v>0.28000666814847747</v>
      </c>
      <c r="AD2547" s="145">
        <f t="shared" si="544"/>
        <v>57587.5</v>
      </c>
      <c r="AE2547" s="105">
        <v>44990</v>
      </c>
      <c r="AF2547" s="34" t="s">
        <v>36</v>
      </c>
      <c r="AG2547" s="34" t="s">
        <v>36</v>
      </c>
      <c r="AH2547" s="34" t="s">
        <v>36</v>
      </c>
      <c r="AI2547" s="29">
        <v>9</v>
      </c>
      <c r="AJ2547" s="29">
        <v>0.16695399999999999</v>
      </c>
      <c r="AK2547" s="29">
        <v>0</v>
      </c>
      <c r="AL2547" s="29">
        <v>0</v>
      </c>
      <c r="AM2547" s="29" t="s">
        <v>28</v>
      </c>
      <c r="AN2547" s="44" t="s">
        <v>27</v>
      </c>
      <c r="AO2547" s="29" t="s">
        <v>28</v>
      </c>
      <c r="AP2547" s="29">
        <v>1</v>
      </c>
      <c r="AQ2547" s="29">
        <v>1020</v>
      </c>
      <c r="AR2547" s="29">
        <v>496</v>
      </c>
      <c r="AS2547" s="29">
        <v>330</v>
      </c>
      <c r="AT2547" s="29">
        <v>9</v>
      </c>
      <c r="AU2547" s="144">
        <v>0.16695360000000001</v>
      </c>
      <c r="AV2547" s="36" t="s">
        <v>28</v>
      </c>
      <c r="AW2547" s="102" t="s">
        <v>33</v>
      </c>
      <c r="AX2547" s="129" t="s">
        <v>33</v>
      </c>
      <c r="AY2547" s="106">
        <v>590</v>
      </c>
      <c r="BD2547" t="s">
        <v>1772</v>
      </c>
      <c r="BE2547" t="s">
        <v>4588</v>
      </c>
      <c r="BF2547" t="s">
        <v>4747</v>
      </c>
      <c r="BH2547" t="str">
        <f t="shared" si="554"/>
        <v/>
      </c>
      <c r="BJ2547" t="str">
        <f t="shared" si="555"/>
        <v>OK</v>
      </c>
      <c r="BK2547" s="130" t="s">
        <v>5302</v>
      </c>
      <c r="BL2547" s="130" t="e">
        <v>#VALUE!</v>
      </c>
      <c r="BM2547" s="131" t="s">
        <v>33</v>
      </c>
      <c r="BN2547" s="131" t="e">
        <v>#VALUE!</v>
      </c>
      <c r="BO2547" t="e">
        <v>#N/A</v>
      </c>
      <c r="BP2547">
        <v>19</v>
      </c>
    </row>
    <row r="2548" spans="1:68" ht="25.2" x14ac:dyDescent="0.3">
      <c r="A2548" s="1"/>
      <c r="B2548" s="47">
        <v>2211</v>
      </c>
      <c r="C2548" s="45">
        <v>1084574</v>
      </c>
      <c r="D2548" s="29"/>
      <c r="E2548" s="29"/>
      <c r="F2548" s="31" t="s">
        <v>1775</v>
      </c>
      <c r="G2548" s="37" t="s">
        <v>31</v>
      </c>
      <c r="H2548" s="148"/>
      <c r="I2548" s="148" t="s">
        <v>32</v>
      </c>
      <c r="J2548" s="147" t="s">
        <v>33</v>
      </c>
      <c r="K2548" s="148">
        <v>0</v>
      </c>
      <c r="L2548" s="148" t="s">
        <v>32</v>
      </c>
      <c r="M2548" s="147" t="s">
        <v>33</v>
      </c>
      <c r="N2548" s="29" t="str">
        <f t="shared" si="545"/>
        <v/>
      </c>
      <c r="O2548" s="29" t="str">
        <f t="shared" si="546"/>
        <v/>
      </c>
      <c r="P2548" s="29" t="str">
        <f t="shared" si="547"/>
        <v/>
      </c>
      <c r="Q2548" s="29" t="str">
        <f t="shared" si="548"/>
        <v/>
      </c>
      <c r="R2548" s="29" t="str">
        <f t="shared" si="549"/>
        <v/>
      </c>
      <c r="S2548" s="29" t="str">
        <f t="shared" si="550"/>
        <v/>
      </c>
      <c r="T2548" s="29" t="str">
        <f t="shared" si="551"/>
        <v/>
      </c>
      <c r="U2548" s="29"/>
      <c r="V2548" s="29"/>
      <c r="W2548" s="38" t="s">
        <v>1720</v>
      </c>
      <c r="X2548" s="29" t="s">
        <v>158</v>
      </c>
      <c r="Y2548" s="146">
        <v>27505</v>
      </c>
      <c r="Z2548" s="33">
        <v>35207</v>
      </c>
      <c r="AA2548" s="34">
        <f t="shared" si="552"/>
        <v>0.28000000000000003</v>
      </c>
      <c r="AB2548" s="33">
        <f t="shared" si="556"/>
        <v>35207</v>
      </c>
      <c r="AC2548" s="34">
        <f t="shared" si="553"/>
        <v>0.2800218473735227</v>
      </c>
      <c r="AD2548" s="145">
        <f t="shared" si="544"/>
        <v>29339.167000000001</v>
      </c>
      <c r="AE2548" s="105">
        <v>22920.832999999999</v>
      </c>
      <c r="AF2548" s="34" t="s">
        <v>36</v>
      </c>
      <c r="AG2548" s="34" t="s">
        <v>36</v>
      </c>
      <c r="AH2548" s="34" t="s">
        <v>36</v>
      </c>
      <c r="AI2548" s="29">
        <v>2.8</v>
      </c>
      <c r="AJ2548" s="29">
        <v>4.1000000000000002E-2</v>
      </c>
      <c r="AK2548" s="29">
        <v>0</v>
      </c>
      <c r="AL2548" s="29">
        <v>0</v>
      </c>
      <c r="AM2548" s="29" t="s">
        <v>28</v>
      </c>
      <c r="AN2548" s="44" t="s">
        <v>27</v>
      </c>
      <c r="AO2548" s="29" t="s">
        <v>28</v>
      </c>
      <c r="AP2548" s="29">
        <v>1</v>
      </c>
      <c r="AQ2548" s="29">
        <v>1190</v>
      </c>
      <c r="AR2548" s="29">
        <v>790</v>
      </c>
      <c r="AS2548" s="29">
        <v>960</v>
      </c>
      <c r="AT2548" s="29">
        <v>2.8</v>
      </c>
      <c r="AU2548" s="144">
        <v>0.90249599999999996</v>
      </c>
      <c r="AV2548" s="36" t="s">
        <v>28</v>
      </c>
      <c r="AW2548" s="102">
        <v>42444</v>
      </c>
      <c r="AX2548" s="129" t="s">
        <v>33</v>
      </c>
      <c r="AY2548" s="106">
        <v>97</v>
      </c>
      <c r="BD2548" t="s">
        <v>29</v>
      </c>
      <c r="BE2548" t="s">
        <v>4351</v>
      </c>
      <c r="BF2548" t="s">
        <v>4739</v>
      </c>
      <c r="BH2548" t="str">
        <f t="shared" si="554"/>
        <v/>
      </c>
      <c r="BJ2548" t="str">
        <f t="shared" si="555"/>
        <v>OK</v>
      </c>
      <c r="BK2548" s="130" t="s">
        <v>5302</v>
      </c>
      <c r="BL2548" s="130" t="e">
        <v>#VALUE!</v>
      </c>
      <c r="BM2548" s="131" t="s">
        <v>33</v>
      </c>
      <c r="BN2548" s="131" t="e">
        <v>#VALUE!</v>
      </c>
      <c r="BO2548" t="e">
        <v>#N/A</v>
      </c>
      <c r="BP2548">
        <v>1</v>
      </c>
    </row>
    <row r="2549" spans="1:68" ht="25.2" x14ac:dyDescent="0.3">
      <c r="A2549" s="1"/>
      <c r="B2549" s="47">
        <v>2212</v>
      </c>
      <c r="C2549" s="45">
        <v>1083872</v>
      </c>
      <c r="D2549" s="29"/>
      <c r="E2549" s="29"/>
      <c r="F2549" s="31" t="s">
        <v>1776</v>
      </c>
      <c r="G2549" s="29" t="s">
        <v>31</v>
      </c>
      <c r="H2549" s="148"/>
      <c r="I2549" s="148" t="s">
        <v>32</v>
      </c>
      <c r="J2549" s="147" t="s">
        <v>33</v>
      </c>
      <c r="K2549" s="148">
        <v>0</v>
      </c>
      <c r="L2549" s="148" t="s">
        <v>32</v>
      </c>
      <c r="M2549" s="147" t="s">
        <v>33</v>
      </c>
      <c r="N2549" s="29" t="str">
        <f t="shared" si="545"/>
        <v/>
      </c>
      <c r="O2549" s="29" t="str">
        <f t="shared" si="546"/>
        <v/>
      </c>
      <c r="P2549" s="29" t="str">
        <f t="shared" si="547"/>
        <v/>
      </c>
      <c r="Q2549" s="29" t="str">
        <f t="shared" si="548"/>
        <v/>
      </c>
      <c r="R2549" s="29" t="str">
        <f t="shared" si="549"/>
        <v/>
      </c>
      <c r="S2549" s="29" t="str">
        <f t="shared" si="550"/>
        <v/>
      </c>
      <c r="T2549" s="29" t="str">
        <f t="shared" si="551"/>
        <v/>
      </c>
      <c r="U2549" s="29"/>
      <c r="V2549" s="29"/>
      <c r="W2549" s="38" t="s">
        <v>1720</v>
      </c>
      <c r="X2549" s="29" t="s">
        <v>158</v>
      </c>
      <c r="Y2549" s="146">
        <v>29264</v>
      </c>
      <c r="Z2549" s="33">
        <v>37457</v>
      </c>
      <c r="AA2549" s="34">
        <f t="shared" si="552"/>
        <v>0.28000000000000003</v>
      </c>
      <c r="AB2549" s="33">
        <f t="shared" si="556"/>
        <v>37457</v>
      </c>
      <c r="AC2549" s="34">
        <f t="shared" si="553"/>
        <v>0.27996855822896993</v>
      </c>
      <c r="AD2549" s="145">
        <f t="shared" si="544"/>
        <v>31214.167000000001</v>
      </c>
      <c r="AE2549" s="105">
        <v>24386.667000000001</v>
      </c>
      <c r="AF2549" s="34" t="s">
        <v>36</v>
      </c>
      <c r="AG2549" s="34" t="s">
        <v>36</v>
      </c>
      <c r="AH2549" s="34" t="s">
        <v>36</v>
      </c>
      <c r="AI2549" s="29">
        <v>4.3899999999999997</v>
      </c>
      <c r="AJ2549" s="29">
        <v>7.1440000000000003E-2</v>
      </c>
      <c r="AK2549" s="29">
        <v>0</v>
      </c>
      <c r="AL2549" s="29">
        <v>0</v>
      </c>
      <c r="AM2549" s="29" t="s">
        <v>28</v>
      </c>
      <c r="AN2549" s="44" t="s">
        <v>27</v>
      </c>
      <c r="AO2549" s="29" t="s">
        <v>28</v>
      </c>
      <c r="AP2549" s="29">
        <v>1</v>
      </c>
      <c r="AQ2549" s="29">
        <v>1190</v>
      </c>
      <c r="AR2549" s="29">
        <v>790</v>
      </c>
      <c r="AS2549" s="29">
        <v>960</v>
      </c>
      <c r="AT2549" s="29">
        <v>4.3899999999999997</v>
      </c>
      <c r="AU2549" s="144">
        <v>0.90249599999999996</v>
      </c>
      <c r="AV2549" s="36" t="s">
        <v>28</v>
      </c>
      <c r="AW2549" s="102" t="s">
        <v>33</v>
      </c>
      <c r="AX2549" s="129" t="s">
        <v>33</v>
      </c>
      <c r="AY2549" s="106">
        <v>20</v>
      </c>
      <c r="BD2549" t="s">
        <v>186</v>
      </c>
      <c r="BE2549" t="s">
        <v>4338</v>
      </c>
      <c r="BF2549" t="s">
        <v>4739</v>
      </c>
      <c r="BH2549" t="str">
        <f t="shared" si="554"/>
        <v/>
      </c>
      <c r="BJ2549" t="str">
        <f t="shared" si="555"/>
        <v>OK</v>
      </c>
      <c r="BK2549" s="130" t="s">
        <v>5302</v>
      </c>
      <c r="BL2549" s="130" t="e">
        <v>#VALUE!</v>
      </c>
      <c r="BM2549" s="131" t="s">
        <v>33</v>
      </c>
      <c r="BN2549" s="131" t="e">
        <v>#VALUE!</v>
      </c>
      <c r="BO2549" t="e">
        <v>#N/A</v>
      </c>
      <c r="BP2549">
        <v>2</v>
      </c>
    </row>
    <row r="2550" spans="1:68" ht="25.2" x14ac:dyDescent="0.3">
      <c r="A2550" s="1"/>
      <c r="B2550" s="47">
        <v>2213</v>
      </c>
      <c r="C2550" s="45">
        <v>1060985</v>
      </c>
      <c r="D2550" s="40">
        <v>1021991</v>
      </c>
      <c r="E2550" s="40"/>
      <c r="F2550" s="39" t="s">
        <v>1777</v>
      </c>
      <c r="G2550" s="29" t="s">
        <v>42</v>
      </c>
      <c r="H2550" s="70"/>
      <c r="I2550" s="148" t="s">
        <v>32</v>
      </c>
      <c r="J2550" s="147" t="s">
        <v>33</v>
      </c>
      <c r="K2550" s="148">
        <v>0</v>
      </c>
      <c r="L2550" s="148" t="s">
        <v>32</v>
      </c>
      <c r="M2550" s="147" t="s">
        <v>33</v>
      </c>
      <c r="N2550" s="29">
        <f t="shared" si="545"/>
        <v>1021991</v>
      </c>
      <c r="O2550" s="29" t="str">
        <f t="shared" si="546"/>
        <v/>
      </c>
      <c r="P2550" s="29" t="str">
        <f t="shared" si="547"/>
        <v/>
      </c>
      <c r="Q2550" s="29" t="str">
        <f t="shared" si="548"/>
        <v/>
      </c>
      <c r="R2550" s="29" t="str">
        <f t="shared" si="549"/>
        <v/>
      </c>
      <c r="S2550" s="29" t="str">
        <f t="shared" si="550"/>
        <v/>
      </c>
      <c r="T2550" s="29" t="str">
        <f t="shared" si="551"/>
        <v/>
      </c>
      <c r="U2550" s="29"/>
      <c r="V2550" s="29"/>
      <c r="W2550" s="38" t="s">
        <v>1720</v>
      </c>
      <c r="X2550" s="29" t="s">
        <v>158</v>
      </c>
      <c r="Y2550" s="146">
        <v>53988</v>
      </c>
      <c r="Z2550" s="33">
        <v>69105</v>
      </c>
      <c r="AA2550" s="34">
        <f t="shared" ref="AA2550:AA2581" si="557">ROUND(Z2550/Y2550-1,3)</f>
        <v>0.28000000000000003</v>
      </c>
      <c r="AB2550" s="33">
        <f t="shared" si="556"/>
        <v>69105</v>
      </c>
      <c r="AC2550" s="34">
        <f t="shared" ref="AC2550:AC2581" si="558">(AD2550-AE2550)/AE2550</f>
        <v>0.28000666814847747</v>
      </c>
      <c r="AD2550" s="145">
        <f t="shared" si="544"/>
        <v>57587.5</v>
      </c>
      <c r="AE2550" s="105">
        <v>44990</v>
      </c>
      <c r="AF2550" s="34" t="s">
        <v>36</v>
      </c>
      <c r="AG2550" s="34" t="s">
        <v>36</v>
      </c>
      <c r="AH2550" s="34" t="s">
        <v>36</v>
      </c>
      <c r="AI2550" s="29">
        <v>8.9499999999999993</v>
      </c>
      <c r="AJ2550" s="29">
        <v>0.309641</v>
      </c>
      <c r="AK2550" s="29">
        <v>0</v>
      </c>
      <c r="AL2550" s="29">
        <v>0</v>
      </c>
      <c r="AM2550" s="29" t="s">
        <v>28</v>
      </c>
      <c r="AN2550" s="44" t="s">
        <v>27</v>
      </c>
      <c r="AO2550" s="29" t="s">
        <v>28</v>
      </c>
      <c r="AP2550" s="29">
        <v>1</v>
      </c>
      <c r="AQ2550" s="29">
        <v>1170</v>
      </c>
      <c r="AR2550" s="29">
        <v>790</v>
      </c>
      <c r="AS2550" s="29">
        <v>335</v>
      </c>
      <c r="AT2550" s="29">
        <v>8.9499999999999993</v>
      </c>
      <c r="AU2550" s="144">
        <v>0.30964049999999999</v>
      </c>
      <c r="AV2550" s="36" t="s">
        <v>28</v>
      </c>
      <c r="AW2550" s="102" t="s">
        <v>33</v>
      </c>
      <c r="AX2550" s="129" t="s">
        <v>33</v>
      </c>
      <c r="AY2550" s="106">
        <v>420</v>
      </c>
      <c r="BD2550" t="s">
        <v>1772</v>
      </c>
      <c r="BE2550" t="s">
        <v>4364</v>
      </c>
      <c r="BF2550" t="s">
        <v>4747</v>
      </c>
      <c r="BH2550" t="str">
        <f t="shared" ref="BH2550:BH2581" si="559">IF(OR(H2550="Регулярный ассортимент",AK2550&gt;0,AL2550&gt;0),"AV","")</f>
        <v/>
      </c>
      <c r="BJ2550" t="str">
        <f t="shared" ref="BJ2550:BJ2581" si="560">IF(AB2550-Z2550=0,"OK")</f>
        <v>OK</v>
      </c>
      <c r="BK2550" s="130" t="s">
        <v>5302</v>
      </c>
      <c r="BL2550" s="130" t="e">
        <v>#VALUE!</v>
      </c>
      <c r="BM2550" s="131" t="s">
        <v>33</v>
      </c>
      <c r="BN2550" s="131" t="e">
        <v>#VALUE!</v>
      </c>
      <c r="BO2550" t="e">
        <v>#N/A</v>
      </c>
      <c r="BP2550">
        <v>31</v>
      </c>
    </row>
    <row r="2551" spans="1:68" ht="25.2" x14ac:dyDescent="0.3">
      <c r="A2551" s="1"/>
      <c r="B2551" s="47">
        <v>2214</v>
      </c>
      <c r="C2551" s="45">
        <v>1060986</v>
      </c>
      <c r="D2551" s="46" t="s">
        <v>1778</v>
      </c>
      <c r="E2551" s="46"/>
      <c r="F2551" s="31" t="s">
        <v>1779</v>
      </c>
      <c r="G2551" s="29" t="s">
        <v>39</v>
      </c>
      <c r="H2551" s="70"/>
      <c r="I2551" s="148" t="s">
        <v>32</v>
      </c>
      <c r="J2551" s="147" t="s">
        <v>33</v>
      </c>
      <c r="K2551" s="148">
        <v>0</v>
      </c>
      <c r="L2551" s="148" t="s">
        <v>32</v>
      </c>
      <c r="M2551" s="147" t="s">
        <v>33</v>
      </c>
      <c r="N2551" s="29">
        <f t="shared" si="545"/>
        <v>1018259</v>
      </c>
      <c r="O2551" s="29">
        <f t="shared" si="546"/>
        <v>1035957</v>
      </c>
      <c r="P2551" s="29" t="str">
        <f t="shared" si="547"/>
        <v/>
      </c>
      <c r="Q2551" s="29" t="str">
        <f t="shared" si="548"/>
        <v/>
      </c>
      <c r="R2551" s="29" t="str">
        <f t="shared" si="549"/>
        <v/>
      </c>
      <c r="S2551" s="29" t="str">
        <f t="shared" si="550"/>
        <v/>
      </c>
      <c r="T2551" s="29" t="str">
        <f t="shared" si="551"/>
        <v/>
      </c>
      <c r="U2551" s="29"/>
      <c r="V2551" s="29"/>
      <c r="W2551" s="38" t="s">
        <v>1720</v>
      </c>
      <c r="X2551" s="29" t="s">
        <v>158</v>
      </c>
      <c r="Y2551" s="146">
        <v>62505</v>
      </c>
      <c r="Z2551" s="33">
        <v>80007</v>
      </c>
      <c r="AA2551" s="34">
        <f t="shared" si="557"/>
        <v>0.28000000000000003</v>
      </c>
      <c r="AB2551" s="33">
        <f t="shared" si="556"/>
        <v>80007</v>
      </c>
      <c r="AC2551" s="34">
        <f t="shared" si="558"/>
        <v>0.28000959923206142</v>
      </c>
      <c r="AD2551" s="145">
        <f t="shared" si="544"/>
        <v>66672.5</v>
      </c>
      <c r="AE2551" s="105">
        <v>52087.5</v>
      </c>
      <c r="AF2551" s="34" t="s">
        <v>36</v>
      </c>
      <c r="AG2551" s="34" t="s">
        <v>36</v>
      </c>
      <c r="AH2551" s="34" t="s">
        <v>36</v>
      </c>
      <c r="AI2551" s="29">
        <v>8.1300000000000008</v>
      </c>
      <c r="AJ2551" s="29">
        <v>0.16464000000000001</v>
      </c>
      <c r="AK2551" s="29">
        <v>0</v>
      </c>
      <c r="AL2551" s="29">
        <v>0</v>
      </c>
      <c r="AM2551" s="29" t="s">
        <v>28</v>
      </c>
      <c r="AN2551" s="44" t="s">
        <v>27</v>
      </c>
      <c r="AO2551" s="29" t="s">
        <v>28</v>
      </c>
      <c r="AP2551" s="29">
        <v>1</v>
      </c>
      <c r="AQ2551" s="29">
        <v>960</v>
      </c>
      <c r="AR2551" s="29">
        <v>700</v>
      </c>
      <c r="AS2551" s="29">
        <v>245</v>
      </c>
      <c r="AT2551" s="29">
        <v>8.1300000000000008</v>
      </c>
      <c r="AU2551" s="144">
        <v>0.16464000000000001</v>
      </c>
      <c r="AV2551" s="36" t="s">
        <v>28</v>
      </c>
      <c r="AW2551" s="102" t="s">
        <v>33</v>
      </c>
      <c r="AX2551" s="129" t="s">
        <v>33</v>
      </c>
      <c r="AY2551" s="106">
        <v>92</v>
      </c>
      <c r="BD2551" t="s">
        <v>1772</v>
      </c>
      <c r="BE2551" t="s">
        <v>4588</v>
      </c>
      <c r="BF2551" t="s">
        <v>4747</v>
      </c>
      <c r="BH2551" t="str">
        <f t="shared" si="559"/>
        <v/>
      </c>
      <c r="BJ2551" t="str">
        <f t="shared" si="560"/>
        <v>OK</v>
      </c>
      <c r="BK2551" s="130" t="s">
        <v>5302</v>
      </c>
      <c r="BL2551" s="130" t="e">
        <v>#VALUE!</v>
      </c>
      <c r="BM2551" s="131" t="s">
        <v>33</v>
      </c>
      <c r="BN2551" s="131" t="e">
        <v>#VALUE!</v>
      </c>
      <c r="BO2551" t="e">
        <v>#N/A</v>
      </c>
      <c r="BP2551">
        <v>3</v>
      </c>
    </row>
    <row r="2552" spans="1:68" ht="25.2" x14ac:dyDescent="0.3">
      <c r="A2552" s="1"/>
      <c r="B2552" s="47">
        <v>2215</v>
      </c>
      <c r="C2552" s="45">
        <v>1060987</v>
      </c>
      <c r="D2552" s="29"/>
      <c r="E2552" s="29"/>
      <c r="F2552" s="31" t="s">
        <v>1781</v>
      </c>
      <c r="G2552" s="29" t="s">
        <v>58</v>
      </c>
      <c r="H2552" s="70"/>
      <c r="I2552" s="148" t="s">
        <v>32</v>
      </c>
      <c r="J2552" s="147" t="s">
        <v>33</v>
      </c>
      <c r="K2552" s="148">
        <v>0</v>
      </c>
      <c r="L2552" s="148" t="s">
        <v>32</v>
      </c>
      <c r="M2552" s="147">
        <v>42671</v>
      </c>
      <c r="N2552" s="29" t="str">
        <f t="shared" si="545"/>
        <v/>
      </c>
      <c r="O2552" s="29" t="str">
        <f t="shared" si="546"/>
        <v/>
      </c>
      <c r="P2552" s="29" t="str">
        <f t="shared" si="547"/>
        <v/>
      </c>
      <c r="Q2552" s="29" t="str">
        <f t="shared" si="548"/>
        <v/>
      </c>
      <c r="R2552" s="29" t="str">
        <f t="shared" si="549"/>
        <v/>
      </c>
      <c r="S2552" s="29" t="str">
        <f t="shared" si="550"/>
        <v/>
      </c>
      <c r="T2552" s="29" t="str">
        <f t="shared" si="551"/>
        <v/>
      </c>
      <c r="U2552" s="29"/>
      <c r="V2552" s="29"/>
      <c r="W2552" s="38" t="s">
        <v>1720</v>
      </c>
      <c r="X2552" s="29" t="s">
        <v>158</v>
      </c>
      <c r="Y2552" s="146">
        <v>2860</v>
      </c>
      <c r="Z2552" s="33">
        <v>3661</v>
      </c>
      <c r="AA2552" s="34">
        <f t="shared" si="557"/>
        <v>0.28000000000000003</v>
      </c>
      <c r="AB2552" s="33">
        <f t="shared" si="556"/>
        <v>3661</v>
      </c>
      <c r="AC2552" s="34">
        <f t="shared" si="558"/>
        <v>0.28006996924055511</v>
      </c>
      <c r="AD2552" s="145">
        <f t="shared" si="544"/>
        <v>3050.8330000000001</v>
      </c>
      <c r="AE2552" s="105">
        <v>2383.3330000000001</v>
      </c>
      <c r="AF2552" s="34" t="s">
        <v>36</v>
      </c>
      <c r="AG2552" s="34" t="s">
        <v>36</v>
      </c>
      <c r="AH2552" s="34" t="s">
        <v>36</v>
      </c>
      <c r="AI2552" s="29">
        <v>0.03</v>
      </c>
      <c r="AJ2552" s="29">
        <v>2.7550000000000001E-3</v>
      </c>
      <c r="AK2552" s="29">
        <v>0</v>
      </c>
      <c r="AL2552" s="29">
        <v>0</v>
      </c>
      <c r="AM2552" s="29" t="s">
        <v>28</v>
      </c>
      <c r="AN2552" s="44" t="s">
        <v>27</v>
      </c>
      <c r="AO2552" s="29" t="s">
        <v>27</v>
      </c>
      <c r="AP2552" s="29">
        <v>1</v>
      </c>
      <c r="AQ2552" s="29">
        <v>70</v>
      </c>
      <c r="AR2552" s="29">
        <v>229</v>
      </c>
      <c r="AS2552" s="29">
        <v>229</v>
      </c>
      <c r="AT2552" s="29">
        <v>0.03</v>
      </c>
      <c r="AU2552" s="144">
        <v>3.6708700000000001E-3</v>
      </c>
      <c r="AV2552" s="36" t="s">
        <v>28</v>
      </c>
      <c r="AW2552" s="102" t="s">
        <v>33</v>
      </c>
      <c r="AX2552" s="129" t="s">
        <v>33</v>
      </c>
      <c r="AY2552" s="106" t="e">
        <v>#N/A</v>
      </c>
      <c r="BD2552" t="s">
        <v>1780</v>
      </c>
      <c r="BE2552" t="s">
        <v>4588</v>
      </c>
      <c r="BF2552" t="s">
        <v>4747</v>
      </c>
      <c r="BH2552" t="str">
        <f t="shared" si="559"/>
        <v/>
      </c>
      <c r="BJ2552" t="str">
        <f t="shared" si="560"/>
        <v>OK</v>
      </c>
      <c r="BK2552" s="130" t="s">
        <v>5302</v>
      </c>
      <c r="BL2552" s="130" t="e">
        <v>#VALUE!</v>
      </c>
      <c r="BM2552" s="131" t="s">
        <v>33</v>
      </c>
      <c r="BN2552" s="131" t="e">
        <v>#VALUE!</v>
      </c>
      <c r="BO2552" t="e">
        <v>#N/A</v>
      </c>
      <c r="BP2552">
        <v>0</v>
      </c>
    </row>
    <row r="2553" spans="1:68" ht="25.2" x14ac:dyDescent="0.3">
      <c r="A2553" s="1"/>
      <c r="B2553" s="47">
        <v>2216</v>
      </c>
      <c r="C2553" s="45">
        <v>1060989</v>
      </c>
      <c r="D2553" s="29"/>
      <c r="E2553" s="29"/>
      <c r="F2553" s="31" t="s">
        <v>1782</v>
      </c>
      <c r="G2553" s="29" t="s">
        <v>58</v>
      </c>
      <c r="H2553" s="70"/>
      <c r="I2553" s="148" t="s">
        <v>32</v>
      </c>
      <c r="J2553" s="147" t="s">
        <v>33</v>
      </c>
      <c r="K2553" s="148">
        <v>0</v>
      </c>
      <c r="L2553" s="148" t="s">
        <v>32</v>
      </c>
      <c r="M2553" s="147">
        <v>42671</v>
      </c>
      <c r="N2553" s="29" t="str">
        <f t="shared" si="545"/>
        <v/>
      </c>
      <c r="O2553" s="29" t="str">
        <f t="shared" si="546"/>
        <v/>
      </c>
      <c r="P2553" s="29" t="str">
        <f t="shared" si="547"/>
        <v/>
      </c>
      <c r="Q2553" s="29" t="str">
        <f t="shared" si="548"/>
        <v/>
      </c>
      <c r="R2553" s="29" t="str">
        <f t="shared" si="549"/>
        <v/>
      </c>
      <c r="S2553" s="29" t="str">
        <f t="shared" si="550"/>
        <v/>
      </c>
      <c r="T2553" s="29" t="str">
        <f t="shared" si="551"/>
        <v/>
      </c>
      <c r="U2553" s="29"/>
      <c r="V2553" s="29"/>
      <c r="W2553" s="38" t="s">
        <v>1720</v>
      </c>
      <c r="X2553" s="29" t="s">
        <v>158</v>
      </c>
      <c r="Y2553" s="146">
        <v>2860</v>
      </c>
      <c r="Z2553" s="33">
        <v>3661</v>
      </c>
      <c r="AA2553" s="34">
        <f t="shared" si="557"/>
        <v>0.28000000000000003</v>
      </c>
      <c r="AB2553" s="33">
        <f t="shared" si="556"/>
        <v>3661</v>
      </c>
      <c r="AC2553" s="34">
        <f t="shared" si="558"/>
        <v>0.28006996924055511</v>
      </c>
      <c r="AD2553" s="145">
        <f t="shared" si="544"/>
        <v>3050.8330000000001</v>
      </c>
      <c r="AE2553" s="105">
        <v>2383.3330000000001</v>
      </c>
      <c r="AF2553" s="34" t="s">
        <v>36</v>
      </c>
      <c r="AG2553" s="34" t="s">
        <v>36</v>
      </c>
      <c r="AH2553" s="34" t="s">
        <v>36</v>
      </c>
      <c r="AI2553" s="29">
        <v>7.0000000000000007E-2</v>
      </c>
      <c r="AJ2553" s="29">
        <v>4.4799999999999999E-4</v>
      </c>
      <c r="AK2553" s="29">
        <v>0</v>
      </c>
      <c r="AL2553" s="29">
        <v>0</v>
      </c>
      <c r="AM2553" s="29" t="s">
        <v>28</v>
      </c>
      <c r="AN2553" s="44" t="s">
        <v>27</v>
      </c>
      <c r="AO2553" s="29" t="s">
        <v>27</v>
      </c>
      <c r="AP2553" s="29">
        <v>1</v>
      </c>
      <c r="AQ2553" s="29">
        <v>70</v>
      </c>
      <c r="AR2553" s="29">
        <v>229</v>
      </c>
      <c r="AS2553" s="29">
        <v>229</v>
      </c>
      <c r="AT2553" s="29">
        <v>7.0000000000000007E-2</v>
      </c>
      <c r="AU2553" s="144">
        <v>3.6708700000000001E-3</v>
      </c>
      <c r="AV2553" s="36" t="s">
        <v>28</v>
      </c>
      <c r="AW2553" s="102" t="s">
        <v>33</v>
      </c>
      <c r="AX2553" s="129" t="s">
        <v>33</v>
      </c>
      <c r="AY2553" s="106" t="e">
        <v>#N/A</v>
      </c>
      <c r="BD2553" t="s">
        <v>1780</v>
      </c>
      <c r="BE2553" t="s">
        <v>4588</v>
      </c>
      <c r="BF2553" t="s">
        <v>4747</v>
      </c>
      <c r="BH2553" t="str">
        <f t="shared" si="559"/>
        <v/>
      </c>
      <c r="BJ2553" t="str">
        <f t="shared" si="560"/>
        <v>OK</v>
      </c>
      <c r="BK2553" s="130" t="s">
        <v>5302</v>
      </c>
      <c r="BL2553" s="130" t="e">
        <v>#VALUE!</v>
      </c>
      <c r="BM2553" s="131" t="s">
        <v>33</v>
      </c>
      <c r="BN2553" s="131" t="e">
        <v>#VALUE!</v>
      </c>
      <c r="BO2553" t="e">
        <v>#N/A</v>
      </c>
      <c r="BP2553">
        <v>0</v>
      </c>
    </row>
    <row r="2554" spans="1:68" ht="25.2" x14ac:dyDescent="0.3">
      <c r="A2554" s="1"/>
      <c r="B2554" s="47">
        <v>2217</v>
      </c>
      <c r="C2554" s="45">
        <v>1060990</v>
      </c>
      <c r="D2554" s="44"/>
      <c r="E2554" s="44"/>
      <c r="F2554" s="31" t="s">
        <v>1783</v>
      </c>
      <c r="G2554" s="29" t="s">
        <v>58</v>
      </c>
      <c r="H2554" s="70"/>
      <c r="I2554" s="148" t="s">
        <v>32</v>
      </c>
      <c r="J2554" s="147" t="s">
        <v>33</v>
      </c>
      <c r="K2554" s="148">
        <v>0</v>
      </c>
      <c r="L2554" s="148" t="s">
        <v>32</v>
      </c>
      <c r="M2554" s="147" t="s">
        <v>33</v>
      </c>
      <c r="N2554" s="29" t="str">
        <f t="shared" si="545"/>
        <v/>
      </c>
      <c r="O2554" s="29" t="str">
        <f t="shared" si="546"/>
        <v/>
      </c>
      <c r="P2554" s="29" t="str">
        <f t="shared" si="547"/>
        <v/>
      </c>
      <c r="Q2554" s="29" t="str">
        <f t="shared" si="548"/>
        <v/>
      </c>
      <c r="R2554" s="29" t="str">
        <f t="shared" si="549"/>
        <v/>
      </c>
      <c r="S2554" s="29" t="str">
        <f t="shared" si="550"/>
        <v/>
      </c>
      <c r="T2554" s="29" t="str">
        <f t="shared" si="551"/>
        <v/>
      </c>
      <c r="U2554" s="29"/>
      <c r="V2554" s="29"/>
      <c r="W2554" s="38" t="s">
        <v>1720</v>
      </c>
      <c r="X2554" s="29" t="s">
        <v>158</v>
      </c>
      <c r="Y2554" s="146">
        <v>2860</v>
      </c>
      <c r="Z2554" s="33">
        <v>3661</v>
      </c>
      <c r="AA2554" s="34">
        <f t="shared" si="557"/>
        <v>0.28000000000000003</v>
      </c>
      <c r="AB2554" s="33">
        <f t="shared" si="556"/>
        <v>3661</v>
      </c>
      <c r="AC2554" s="34">
        <f t="shared" si="558"/>
        <v>0.28006996924055511</v>
      </c>
      <c r="AD2554" s="145">
        <f t="shared" si="544"/>
        <v>3050.8330000000001</v>
      </c>
      <c r="AE2554" s="105">
        <v>2383.3330000000001</v>
      </c>
      <c r="AF2554" s="34" t="s">
        <v>36</v>
      </c>
      <c r="AG2554" s="34" t="s">
        <v>36</v>
      </c>
      <c r="AH2554" s="34" t="s">
        <v>36</v>
      </c>
      <c r="AI2554" s="29">
        <v>8.1000000000000003E-2</v>
      </c>
      <c r="AJ2554" s="29">
        <v>3.6250000000000002E-3</v>
      </c>
      <c r="AK2554" s="29">
        <v>0</v>
      </c>
      <c r="AL2554" s="29">
        <v>0</v>
      </c>
      <c r="AM2554" s="29" t="s">
        <v>28</v>
      </c>
      <c r="AN2554" s="44" t="s">
        <v>27</v>
      </c>
      <c r="AO2554" s="29" t="s">
        <v>27</v>
      </c>
      <c r="AP2554" s="29">
        <v>1</v>
      </c>
      <c r="AQ2554" s="29">
        <v>70</v>
      </c>
      <c r="AR2554" s="29">
        <v>229</v>
      </c>
      <c r="AS2554" s="29">
        <v>229</v>
      </c>
      <c r="AT2554" s="29">
        <v>8.1000000000000003E-2</v>
      </c>
      <c r="AU2554" s="144">
        <v>3.6708700000000001E-3</v>
      </c>
      <c r="AV2554" s="36" t="s">
        <v>28</v>
      </c>
      <c r="AW2554" s="102" t="s">
        <v>33</v>
      </c>
      <c r="AX2554" s="129" t="s">
        <v>33</v>
      </c>
      <c r="AY2554" s="106" t="e">
        <v>#N/A</v>
      </c>
      <c r="BD2554" t="s">
        <v>1780</v>
      </c>
      <c r="BE2554" t="s">
        <v>4364</v>
      </c>
      <c r="BF2554" t="s">
        <v>4747</v>
      </c>
      <c r="BH2554" t="str">
        <f t="shared" si="559"/>
        <v/>
      </c>
      <c r="BJ2554" t="str">
        <f t="shared" si="560"/>
        <v>OK</v>
      </c>
      <c r="BK2554" s="130" t="s">
        <v>5302</v>
      </c>
      <c r="BL2554" s="130" t="e">
        <v>#VALUE!</v>
      </c>
      <c r="BM2554" s="131" t="s">
        <v>33</v>
      </c>
      <c r="BN2554" s="131" t="e">
        <v>#VALUE!</v>
      </c>
      <c r="BO2554" t="e">
        <v>#N/A</v>
      </c>
      <c r="BP2554">
        <v>0</v>
      </c>
    </row>
    <row r="2555" spans="1:68" ht="25.2" x14ac:dyDescent="0.3">
      <c r="A2555" s="1"/>
      <c r="B2555" s="47">
        <v>2218</v>
      </c>
      <c r="C2555" s="45">
        <v>1060991</v>
      </c>
      <c r="D2555" s="29"/>
      <c r="E2555" s="29"/>
      <c r="F2555" s="31" t="s">
        <v>1784</v>
      </c>
      <c r="G2555" s="29" t="s">
        <v>503</v>
      </c>
      <c r="H2555" s="70" t="s">
        <v>69</v>
      </c>
      <c r="I2555" s="148" t="s">
        <v>32</v>
      </c>
      <c r="J2555" s="147" t="s">
        <v>33</v>
      </c>
      <c r="K2555" s="148">
        <v>0</v>
      </c>
      <c r="L2555" s="148" t="s">
        <v>32</v>
      </c>
      <c r="M2555" s="147" t="s">
        <v>33</v>
      </c>
      <c r="N2555" s="29" t="str">
        <f t="shared" si="545"/>
        <v/>
      </c>
      <c r="O2555" s="29" t="str">
        <f t="shared" si="546"/>
        <v/>
      </c>
      <c r="P2555" s="29" t="str">
        <f t="shared" si="547"/>
        <v/>
      </c>
      <c r="Q2555" s="29" t="str">
        <f t="shared" si="548"/>
        <v/>
      </c>
      <c r="R2555" s="29" t="str">
        <f t="shared" si="549"/>
        <v/>
      </c>
      <c r="S2555" s="29" t="str">
        <f t="shared" si="550"/>
        <v/>
      </c>
      <c r="T2555" s="29" t="str">
        <f t="shared" si="551"/>
        <v/>
      </c>
      <c r="U2555" s="29"/>
      <c r="V2555" s="29"/>
      <c r="W2555" s="38" t="s">
        <v>1720</v>
      </c>
      <c r="X2555" s="29" t="s">
        <v>158</v>
      </c>
      <c r="Y2555" s="146">
        <v>4288</v>
      </c>
      <c r="Z2555" s="33">
        <v>5489</v>
      </c>
      <c r="AA2555" s="34">
        <f t="shared" si="557"/>
        <v>0.28000000000000003</v>
      </c>
      <c r="AB2555" s="33">
        <f t="shared" si="556"/>
        <v>5489</v>
      </c>
      <c r="AC2555" s="34">
        <f t="shared" si="558"/>
        <v>0.28008416791829932</v>
      </c>
      <c r="AD2555" s="145">
        <f t="shared" si="544"/>
        <v>4574.1670000000004</v>
      </c>
      <c r="AE2555" s="105">
        <v>3573.3330000000001</v>
      </c>
      <c r="AF2555" s="34" t="s">
        <v>36</v>
      </c>
      <c r="AG2555" s="34" t="s">
        <v>36</v>
      </c>
      <c r="AH2555" s="34" t="s">
        <v>36</v>
      </c>
      <c r="AI2555" s="29">
        <v>8.5999999999999993E-2</v>
      </c>
      <c r="AJ2555" s="29">
        <v>3.6700000000000001E-3</v>
      </c>
      <c r="AK2555" s="29">
        <v>0</v>
      </c>
      <c r="AL2555" s="29">
        <v>0</v>
      </c>
      <c r="AM2555" s="29" t="s">
        <v>28</v>
      </c>
      <c r="AN2555" s="44" t="s">
        <v>27</v>
      </c>
      <c r="AO2555" s="29" t="s">
        <v>28</v>
      </c>
      <c r="AP2555" s="29">
        <v>1</v>
      </c>
      <c r="AQ2555" s="29">
        <v>229</v>
      </c>
      <c r="AR2555" s="29">
        <v>229</v>
      </c>
      <c r="AS2555" s="29">
        <v>70</v>
      </c>
      <c r="AT2555" s="29">
        <v>8.5999999999999993E-2</v>
      </c>
      <c r="AU2555" s="144">
        <v>3.6708700000000001E-3</v>
      </c>
      <c r="AV2555" s="36" t="s">
        <v>28</v>
      </c>
      <c r="AW2555" s="102" t="s">
        <v>33</v>
      </c>
      <c r="AX2555" s="129" t="s">
        <v>33</v>
      </c>
      <c r="AY2555" s="106">
        <v>6</v>
      </c>
      <c r="BD2555" t="s">
        <v>1780</v>
      </c>
      <c r="BE2555" t="s">
        <v>4364</v>
      </c>
      <c r="BF2555" t="s">
        <v>4747</v>
      </c>
      <c r="BH2555" t="str">
        <f t="shared" si="559"/>
        <v/>
      </c>
      <c r="BJ2555" t="str">
        <f t="shared" si="560"/>
        <v>OK</v>
      </c>
      <c r="BK2555" s="130" t="s">
        <v>5302</v>
      </c>
      <c r="BL2555" s="130" t="e">
        <v>#VALUE!</v>
      </c>
      <c r="BM2555" s="131" t="s">
        <v>33</v>
      </c>
      <c r="BN2555" s="131" t="e">
        <v>#VALUE!</v>
      </c>
      <c r="BO2555" t="e">
        <v>#N/A</v>
      </c>
      <c r="BP2555">
        <v>0</v>
      </c>
    </row>
    <row r="2556" spans="1:68" ht="25.2" x14ac:dyDescent="0.3">
      <c r="A2556" s="1"/>
      <c r="B2556" s="47">
        <v>2219</v>
      </c>
      <c r="C2556" s="45">
        <v>1060992</v>
      </c>
      <c r="D2556" s="29"/>
      <c r="E2556" s="29"/>
      <c r="F2556" s="31" t="s">
        <v>1785</v>
      </c>
      <c r="G2556" s="29" t="s">
        <v>58</v>
      </c>
      <c r="H2556" s="70"/>
      <c r="I2556" s="148" t="s">
        <v>32</v>
      </c>
      <c r="J2556" s="147" t="s">
        <v>33</v>
      </c>
      <c r="K2556" s="148">
        <v>0</v>
      </c>
      <c r="L2556" s="148" t="s">
        <v>32</v>
      </c>
      <c r="M2556" s="147" t="s">
        <v>33</v>
      </c>
      <c r="N2556" s="29" t="str">
        <f t="shared" si="545"/>
        <v/>
      </c>
      <c r="O2556" s="29" t="str">
        <f t="shared" si="546"/>
        <v/>
      </c>
      <c r="P2556" s="29" t="str">
        <f t="shared" si="547"/>
        <v/>
      </c>
      <c r="Q2556" s="29" t="str">
        <f t="shared" si="548"/>
        <v/>
      </c>
      <c r="R2556" s="29" t="str">
        <f t="shared" si="549"/>
        <v/>
      </c>
      <c r="S2556" s="29" t="str">
        <f t="shared" si="550"/>
        <v/>
      </c>
      <c r="T2556" s="29" t="str">
        <f t="shared" si="551"/>
        <v/>
      </c>
      <c r="U2556" s="29"/>
      <c r="V2556" s="29"/>
      <c r="W2556" s="38" t="s">
        <v>1720</v>
      </c>
      <c r="X2556" s="29" t="s">
        <v>158</v>
      </c>
      <c r="Y2556" s="146">
        <v>2860</v>
      </c>
      <c r="Z2556" s="33">
        <v>3661</v>
      </c>
      <c r="AA2556" s="34">
        <f t="shared" si="557"/>
        <v>0.28000000000000003</v>
      </c>
      <c r="AB2556" s="33">
        <f t="shared" si="556"/>
        <v>3661</v>
      </c>
      <c r="AC2556" s="34">
        <f t="shared" si="558"/>
        <v>0.28006996924055511</v>
      </c>
      <c r="AD2556" s="145">
        <f t="shared" si="544"/>
        <v>3050.8330000000001</v>
      </c>
      <c r="AE2556" s="105">
        <v>2383.3330000000001</v>
      </c>
      <c r="AF2556" s="34" t="s">
        <v>36</v>
      </c>
      <c r="AG2556" s="34" t="s">
        <v>36</v>
      </c>
      <c r="AH2556" s="34" t="s">
        <v>36</v>
      </c>
      <c r="AI2556" s="29">
        <v>0.02</v>
      </c>
      <c r="AJ2556" s="29">
        <v>1.9000000000000001E-4</v>
      </c>
      <c r="AK2556" s="29">
        <v>0</v>
      </c>
      <c r="AL2556" s="29">
        <v>0</v>
      </c>
      <c r="AM2556" s="29" t="s">
        <v>28</v>
      </c>
      <c r="AN2556" s="44" t="s">
        <v>27</v>
      </c>
      <c r="AO2556" s="29" t="s">
        <v>27</v>
      </c>
      <c r="AP2556" s="29">
        <v>1</v>
      </c>
      <c r="AQ2556" s="29">
        <v>191</v>
      </c>
      <c r="AR2556" s="29">
        <v>241</v>
      </c>
      <c r="AS2556" s="29">
        <v>71</v>
      </c>
      <c r="AT2556" s="29">
        <v>0.02</v>
      </c>
      <c r="AU2556" s="144">
        <v>3.2682010000000001E-3</v>
      </c>
      <c r="AV2556" s="36" t="s">
        <v>28</v>
      </c>
      <c r="AW2556" s="102" t="s">
        <v>33</v>
      </c>
      <c r="AX2556" s="129" t="s">
        <v>33</v>
      </c>
      <c r="AY2556" s="106" t="e">
        <v>#N/A</v>
      </c>
      <c r="BD2556" t="s">
        <v>1780</v>
      </c>
      <c r="BE2556" t="s">
        <v>4588</v>
      </c>
      <c r="BF2556" t="s">
        <v>4747</v>
      </c>
      <c r="BH2556" t="str">
        <f t="shared" si="559"/>
        <v/>
      </c>
      <c r="BJ2556" t="str">
        <f t="shared" si="560"/>
        <v>OK</v>
      </c>
      <c r="BK2556" s="130" t="s">
        <v>5302</v>
      </c>
      <c r="BL2556" s="130" t="e">
        <v>#VALUE!</v>
      </c>
      <c r="BM2556" s="131" t="s">
        <v>33</v>
      </c>
      <c r="BN2556" s="131" t="e">
        <v>#VALUE!</v>
      </c>
      <c r="BO2556" t="e">
        <v>#N/A</v>
      </c>
      <c r="BP2556">
        <v>0</v>
      </c>
    </row>
    <row r="2557" spans="1:68" ht="25.2" x14ac:dyDescent="0.3">
      <c r="A2557" s="1"/>
      <c r="B2557" s="47">
        <v>2220</v>
      </c>
      <c r="C2557" s="45">
        <v>1060994</v>
      </c>
      <c r="D2557" s="29"/>
      <c r="E2557" s="29"/>
      <c r="F2557" s="31" t="s">
        <v>1786</v>
      </c>
      <c r="G2557" s="29" t="s">
        <v>58</v>
      </c>
      <c r="H2557" s="70" t="s">
        <v>69</v>
      </c>
      <c r="I2557" s="148" t="s">
        <v>32</v>
      </c>
      <c r="J2557" s="147" t="s">
        <v>33</v>
      </c>
      <c r="K2557" s="148">
        <v>0</v>
      </c>
      <c r="L2557" s="148" t="s">
        <v>32</v>
      </c>
      <c r="M2557" s="147" t="s">
        <v>33</v>
      </c>
      <c r="N2557" s="29" t="str">
        <f t="shared" si="545"/>
        <v/>
      </c>
      <c r="O2557" s="29" t="str">
        <f t="shared" si="546"/>
        <v/>
      </c>
      <c r="P2557" s="29" t="str">
        <f t="shared" si="547"/>
        <v/>
      </c>
      <c r="Q2557" s="29" t="str">
        <f t="shared" si="548"/>
        <v/>
      </c>
      <c r="R2557" s="29" t="str">
        <f t="shared" si="549"/>
        <v/>
      </c>
      <c r="S2557" s="29" t="str">
        <f t="shared" si="550"/>
        <v/>
      </c>
      <c r="T2557" s="29" t="str">
        <f t="shared" si="551"/>
        <v/>
      </c>
      <c r="U2557" s="29"/>
      <c r="V2557" s="29"/>
      <c r="W2557" s="38" t="s">
        <v>1720</v>
      </c>
      <c r="X2557" s="29" t="s">
        <v>158</v>
      </c>
      <c r="Y2557" s="146">
        <v>2860</v>
      </c>
      <c r="Z2557" s="33">
        <v>3661</v>
      </c>
      <c r="AA2557" s="34">
        <f t="shared" si="557"/>
        <v>0.28000000000000003</v>
      </c>
      <c r="AB2557" s="33">
        <f t="shared" si="556"/>
        <v>3661</v>
      </c>
      <c r="AC2557" s="34">
        <f t="shared" si="558"/>
        <v>0.28006996924055511</v>
      </c>
      <c r="AD2557" s="145">
        <f t="shared" si="544"/>
        <v>3050.8330000000001</v>
      </c>
      <c r="AE2557" s="105">
        <v>2383.3330000000001</v>
      </c>
      <c r="AF2557" s="34" t="s">
        <v>36</v>
      </c>
      <c r="AG2557" s="34" t="s">
        <v>36</v>
      </c>
      <c r="AH2557" s="34" t="s">
        <v>36</v>
      </c>
      <c r="AI2557" s="29">
        <v>4.3999999999999997E-2</v>
      </c>
      <c r="AJ2557" s="29">
        <v>2.0760000000000002E-3</v>
      </c>
      <c r="AK2557" s="29">
        <v>0</v>
      </c>
      <c r="AL2557" s="29">
        <v>0</v>
      </c>
      <c r="AM2557" s="29" t="s">
        <v>28</v>
      </c>
      <c r="AN2557" s="44" t="s">
        <v>27</v>
      </c>
      <c r="AO2557" s="29" t="s">
        <v>27</v>
      </c>
      <c r="AP2557" s="29">
        <v>1</v>
      </c>
      <c r="AQ2557" s="29">
        <v>191</v>
      </c>
      <c r="AR2557" s="29">
        <v>241</v>
      </c>
      <c r="AS2557" s="29">
        <v>71</v>
      </c>
      <c r="AT2557" s="29">
        <v>4.3999999999999997E-2</v>
      </c>
      <c r="AU2557" s="144">
        <v>3.2682010000000001E-3</v>
      </c>
      <c r="AV2557" s="36" t="s">
        <v>28</v>
      </c>
      <c r="AW2557" s="102" t="s">
        <v>33</v>
      </c>
      <c r="AX2557" s="129" t="s">
        <v>33</v>
      </c>
      <c r="AY2557" s="106" t="e">
        <v>#N/A</v>
      </c>
      <c r="BD2557" t="s">
        <v>1780</v>
      </c>
      <c r="BE2557" t="s">
        <v>4364</v>
      </c>
      <c r="BF2557" t="s">
        <v>4747</v>
      </c>
      <c r="BH2557" t="str">
        <f t="shared" si="559"/>
        <v/>
      </c>
      <c r="BJ2557" t="str">
        <f t="shared" si="560"/>
        <v>OK</v>
      </c>
      <c r="BK2557" s="130" t="s">
        <v>5302</v>
      </c>
      <c r="BL2557" s="130" t="e">
        <v>#VALUE!</v>
      </c>
      <c r="BM2557" s="131" t="s">
        <v>33</v>
      </c>
      <c r="BN2557" s="131" t="e">
        <v>#VALUE!</v>
      </c>
      <c r="BO2557" t="e">
        <v>#N/A</v>
      </c>
      <c r="BP2557">
        <v>0</v>
      </c>
    </row>
    <row r="2558" spans="1:68" ht="25.2" x14ac:dyDescent="0.3">
      <c r="A2558" s="1"/>
      <c r="B2558" s="47">
        <v>2221</v>
      </c>
      <c r="C2558" s="45">
        <v>1060995</v>
      </c>
      <c r="D2558" s="29"/>
      <c r="E2558" s="29"/>
      <c r="F2558" s="31" t="s">
        <v>1787</v>
      </c>
      <c r="G2558" s="29" t="s">
        <v>503</v>
      </c>
      <c r="H2558" s="37"/>
      <c r="I2558" s="148" t="s">
        <v>32</v>
      </c>
      <c r="J2558" s="147" t="s">
        <v>33</v>
      </c>
      <c r="K2558" s="148">
        <v>0</v>
      </c>
      <c r="L2558" s="148" t="s">
        <v>32</v>
      </c>
      <c r="M2558" s="147" t="s">
        <v>33</v>
      </c>
      <c r="N2558" s="29" t="str">
        <f t="shared" si="545"/>
        <v/>
      </c>
      <c r="O2558" s="29" t="str">
        <f t="shared" si="546"/>
        <v/>
      </c>
      <c r="P2558" s="29" t="str">
        <f t="shared" si="547"/>
        <v/>
      </c>
      <c r="Q2558" s="29" t="str">
        <f t="shared" si="548"/>
        <v/>
      </c>
      <c r="R2558" s="29" t="str">
        <f t="shared" si="549"/>
        <v/>
      </c>
      <c r="S2558" s="29" t="str">
        <f t="shared" si="550"/>
        <v/>
      </c>
      <c r="T2558" s="29" t="str">
        <f t="shared" si="551"/>
        <v/>
      </c>
      <c r="U2558" s="29"/>
      <c r="V2558" s="29"/>
      <c r="W2558" s="38" t="s">
        <v>1720</v>
      </c>
      <c r="X2558" s="29" t="s">
        <v>158</v>
      </c>
      <c r="Y2558" s="146">
        <v>3783</v>
      </c>
      <c r="Z2558" s="33">
        <v>4842</v>
      </c>
      <c r="AA2558" s="34">
        <f t="shared" si="557"/>
        <v>0.28000000000000003</v>
      </c>
      <c r="AB2558" s="33">
        <f t="shared" si="556"/>
        <v>4842</v>
      </c>
      <c r="AC2558" s="34">
        <f t="shared" si="558"/>
        <v>0.27993655828707376</v>
      </c>
      <c r="AD2558" s="145">
        <f t="shared" si="544"/>
        <v>4035</v>
      </c>
      <c r="AE2558" s="105">
        <v>3152.5</v>
      </c>
      <c r="AF2558" s="34" t="s">
        <v>36</v>
      </c>
      <c r="AG2558" s="34" t="s">
        <v>36</v>
      </c>
      <c r="AH2558" s="34" t="s">
        <v>36</v>
      </c>
      <c r="AI2558" s="29">
        <v>0.42299999999999999</v>
      </c>
      <c r="AJ2558" s="29">
        <v>1.75E-4</v>
      </c>
      <c r="AK2558" s="29">
        <v>1</v>
      </c>
      <c r="AL2558" s="29">
        <v>0</v>
      </c>
      <c r="AM2558" s="29" t="s">
        <v>28</v>
      </c>
      <c r="AN2558" s="44" t="s">
        <v>27</v>
      </c>
      <c r="AO2558" s="29" t="s">
        <v>27</v>
      </c>
      <c r="AP2558" s="29">
        <v>1</v>
      </c>
      <c r="AQ2558" s="29">
        <v>70</v>
      </c>
      <c r="AR2558" s="29">
        <v>100</v>
      </c>
      <c r="AS2558" s="29">
        <v>25</v>
      </c>
      <c r="AT2558" s="29">
        <v>0.42299999999999999</v>
      </c>
      <c r="AU2558" s="144">
        <v>1.75E-4</v>
      </c>
      <c r="AV2558" s="36" t="s">
        <v>28</v>
      </c>
      <c r="AW2558" s="102" t="s">
        <v>33</v>
      </c>
      <c r="AX2558" s="129" t="s">
        <v>33</v>
      </c>
      <c r="AY2558" s="106" t="e">
        <v>#N/A</v>
      </c>
      <c r="BD2558" t="s">
        <v>1772</v>
      </c>
      <c r="BE2558" t="s">
        <v>4364</v>
      </c>
      <c r="BF2558" t="s">
        <v>4747</v>
      </c>
      <c r="BH2558" t="str">
        <f t="shared" si="559"/>
        <v>AV</v>
      </c>
      <c r="BJ2558" t="str">
        <f t="shared" si="560"/>
        <v>OK</v>
      </c>
      <c r="BK2558" s="130" t="s">
        <v>5302</v>
      </c>
      <c r="BL2558" s="130" t="e">
        <v>#VALUE!</v>
      </c>
      <c r="BM2558" s="131" t="s">
        <v>33</v>
      </c>
      <c r="BN2558" s="131" t="e">
        <v>#VALUE!</v>
      </c>
      <c r="BO2558" t="e">
        <v>#N/A</v>
      </c>
      <c r="BP2558">
        <v>0</v>
      </c>
    </row>
    <row r="2559" spans="1:68" ht="25.2" x14ac:dyDescent="0.3">
      <c r="A2559" s="1"/>
      <c r="B2559" s="47">
        <v>2222</v>
      </c>
      <c r="C2559" s="45">
        <v>1060996</v>
      </c>
      <c r="D2559" s="29"/>
      <c r="E2559" s="29"/>
      <c r="F2559" s="31" t="s">
        <v>1788</v>
      </c>
      <c r="G2559" s="29" t="s">
        <v>31</v>
      </c>
      <c r="H2559" s="37"/>
      <c r="I2559" s="148" t="s">
        <v>32</v>
      </c>
      <c r="J2559" s="147" t="s">
        <v>33</v>
      </c>
      <c r="K2559" s="148">
        <v>0</v>
      </c>
      <c r="L2559" s="148" t="s">
        <v>32</v>
      </c>
      <c r="M2559" s="147" t="s">
        <v>33</v>
      </c>
      <c r="N2559" s="29" t="str">
        <f t="shared" si="545"/>
        <v/>
      </c>
      <c r="O2559" s="29" t="str">
        <f t="shared" si="546"/>
        <v/>
      </c>
      <c r="P2559" s="29" t="str">
        <f t="shared" si="547"/>
        <v/>
      </c>
      <c r="Q2559" s="29" t="str">
        <f t="shared" si="548"/>
        <v/>
      </c>
      <c r="R2559" s="29" t="str">
        <f t="shared" si="549"/>
        <v/>
      </c>
      <c r="S2559" s="29" t="str">
        <f t="shared" si="550"/>
        <v/>
      </c>
      <c r="T2559" s="29" t="str">
        <f t="shared" si="551"/>
        <v/>
      </c>
      <c r="U2559" s="29"/>
      <c r="V2559" s="29"/>
      <c r="W2559" s="38" t="s">
        <v>1720</v>
      </c>
      <c r="X2559" s="29" t="s">
        <v>158</v>
      </c>
      <c r="Y2559" s="146">
        <v>3515</v>
      </c>
      <c r="Z2559" s="33">
        <v>4500</v>
      </c>
      <c r="AA2559" s="34">
        <f t="shared" si="557"/>
        <v>0.28000000000000003</v>
      </c>
      <c r="AB2559" s="33">
        <f t="shared" si="556"/>
        <v>4500</v>
      </c>
      <c r="AC2559" s="34">
        <f t="shared" si="558"/>
        <v>0.28022745032973539</v>
      </c>
      <c r="AD2559" s="145">
        <f t="shared" si="544"/>
        <v>3750</v>
      </c>
      <c r="AE2559" s="105">
        <v>2929.1669999999999</v>
      </c>
      <c r="AF2559" s="34" t="s">
        <v>36</v>
      </c>
      <c r="AG2559" s="34" t="s">
        <v>36</v>
      </c>
      <c r="AH2559" s="34" t="s">
        <v>36</v>
      </c>
      <c r="AI2559" s="29">
        <v>0.49099999999999999</v>
      </c>
      <c r="AJ2559" s="29">
        <v>6.0599999999999998E-4</v>
      </c>
      <c r="AK2559" s="29">
        <v>0</v>
      </c>
      <c r="AL2559" s="29">
        <v>0</v>
      </c>
      <c r="AM2559" s="29" t="s">
        <v>28</v>
      </c>
      <c r="AN2559" s="44" t="s">
        <v>27</v>
      </c>
      <c r="AO2559" s="29" t="s">
        <v>28</v>
      </c>
      <c r="AP2559" s="29">
        <v>1</v>
      </c>
      <c r="AQ2559" s="29">
        <v>233</v>
      </c>
      <c r="AR2559" s="29">
        <v>51</v>
      </c>
      <c r="AS2559" s="29">
        <v>51</v>
      </c>
      <c r="AT2559" s="29">
        <v>0.49099999999999999</v>
      </c>
      <c r="AU2559" s="144">
        <v>6.0603299999999996E-4</v>
      </c>
      <c r="AV2559" s="36" t="s">
        <v>28</v>
      </c>
      <c r="AW2559" s="102" t="s">
        <v>33</v>
      </c>
      <c r="AX2559" s="129" t="s">
        <v>33</v>
      </c>
      <c r="AY2559" s="106">
        <v>6</v>
      </c>
      <c r="BD2559" t="s">
        <v>4589</v>
      </c>
      <c r="BE2559" t="s">
        <v>4364</v>
      </c>
      <c r="BF2559" t="s">
        <v>4740</v>
      </c>
      <c r="BH2559" t="str">
        <f t="shared" si="559"/>
        <v/>
      </c>
      <c r="BJ2559" t="str">
        <f t="shared" si="560"/>
        <v>OK</v>
      </c>
      <c r="BK2559" s="130" t="s">
        <v>5302</v>
      </c>
      <c r="BL2559" s="130" t="e">
        <v>#VALUE!</v>
      </c>
      <c r="BM2559" s="131" t="s">
        <v>33</v>
      </c>
      <c r="BN2559" s="131" t="e">
        <v>#VALUE!</v>
      </c>
      <c r="BO2559" t="e">
        <v>#N/A</v>
      </c>
      <c r="BP2559">
        <v>0</v>
      </c>
    </row>
    <row r="2560" spans="1:68" ht="37.799999999999997" x14ac:dyDescent="0.3">
      <c r="A2560" s="1"/>
      <c r="B2560" s="47">
        <v>2223</v>
      </c>
      <c r="C2560" s="45">
        <v>1061641</v>
      </c>
      <c r="D2560" s="37" t="s">
        <v>1789</v>
      </c>
      <c r="E2560" s="37"/>
      <c r="F2560" s="31" t="s">
        <v>1790</v>
      </c>
      <c r="G2560" s="29" t="s">
        <v>31</v>
      </c>
      <c r="H2560" s="37"/>
      <c r="I2560" s="148" t="s">
        <v>32</v>
      </c>
      <c r="J2560" s="147" t="s">
        <v>33</v>
      </c>
      <c r="K2560" s="148">
        <v>0</v>
      </c>
      <c r="L2560" s="148" t="s">
        <v>32</v>
      </c>
      <c r="M2560" s="147">
        <v>42706</v>
      </c>
      <c r="N2560" s="29">
        <f t="shared" si="545"/>
        <v>1034224</v>
      </c>
      <c r="O2560" s="29">
        <f t="shared" si="546"/>
        <v>1034225</v>
      </c>
      <c r="P2560" s="29">
        <f t="shared" si="547"/>
        <v>1034267</v>
      </c>
      <c r="Q2560" s="29" t="str">
        <f t="shared" si="548"/>
        <v/>
      </c>
      <c r="R2560" s="29" t="str">
        <f t="shared" si="549"/>
        <v/>
      </c>
      <c r="S2560" s="29" t="str">
        <f t="shared" si="550"/>
        <v/>
      </c>
      <c r="T2560" s="29" t="str">
        <f t="shared" si="551"/>
        <v/>
      </c>
      <c r="U2560" s="29"/>
      <c r="V2560" s="29"/>
      <c r="W2560" s="38" t="s">
        <v>1720</v>
      </c>
      <c r="X2560" s="29" t="s">
        <v>158</v>
      </c>
      <c r="Y2560" s="146">
        <v>116425</v>
      </c>
      <c r="Z2560" s="33">
        <v>149025</v>
      </c>
      <c r="AA2560" s="34">
        <f t="shared" si="557"/>
        <v>0.28000000000000003</v>
      </c>
      <c r="AB2560" s="33">
        <f t="shared" si="556"/>
        <v>149025</v>
      </c>
      <c r="AC2560" s="34">
        <f t="shared" si="558"/>
        <v>0.28000859361823871</v>
      </c>
      <c r="AD2560" s="145">
        <f t="shared" si="544"/>
        <v>124187.5</v>
      </c>
      <c r="AE2560" s="105">
        <v>97020.832999999999</v>
      </c>
      <c r="AF2560" s="34" t="s">
        <v>36</v>
      </c>
      <c r="AG2560" s="34" t="s">
        <v>36</v>
      </c>
      <c r="AH2560" s="34" t="s">
        <v>36</v>
      </c>
      <c r="AI2560" s="29">
        <v>8.1300000000000008</v>
      </c>
      <c r="AJ2560" s="29">
        <v>0.30241200000000001</v>
      </c>
      <c r="AK2560" s="29">
        <v>0</v>
      </c>
      <c r="AL2560" s="29">
        <v>0</v>
      </c>
      <c r="AM2560" s="29" t="s">
        <v>28</v>
      </c>
      <c r="AN2560" s="44" t="s">
        <v>27</v>
      </c>
      <c r="AO2560" s="29" t="s">
        <v>28</v>
      </c>
      <c r="AP2560" s="29">
        <v>1</v>
      </c>
      <c r="AQ2560" s="29">
        <v>1160</v>
      </c>
      <c r="AR2560" s="29">
        <v>790</v>
      </c>
      <c r="AS2560" s="29">
        <v>330</v>
      </c>
      <c r="AT2560" s="29">
        <v>8.1300000000000008</v>
      </c>
      <c r="AU2560" s="144">
        <v>0.30241200000000001</v>
      </c>
      <c r="AV2560" s="36" t="s">
        <v>28</v>
      </c>
      <c r="AW2560" s="102" t="s">
        <v>33</v>
      </c>
      <c r="AX2560" s="129" t="s">
        <v>33</v>
      </c>
      <c r="AY2560" s="106">
        <v>37</v>
      </c>
      <c r="BD2560" t="s">
        <v>1772</v>
      </c>
      <c r="BE2560" t="s">
        <v>4364</v>
      </c>
      <c r="BF2560" t="s">
        <v>4747</v>
      </c>
      <c r="BH2560" t="str">
        <f t="shared" si="559"/>
        <v/>
      </c>
      <c r="BJ2560" t="str">
        <f t="shared" si="560"/>
        <v>OK</v>
      </c>
      <c r="BK2560" s="130" t="s">
        <v>5302</v>
      </c>
      <c r="BL2560" s="130" t="e">
        <v>#VALUE!</v>
      </c>
      <c r="BM2560" s="131" t="s">
        <v>33</v>
      </c>
      <c r="BN2560" s="131" t="e">
        <v>#VALUE!</v>
      </c>
      <c r="BO2560" t="e">
        <v>#N/A</v>
      </c>
      <c r="BP2560">
        <v>0</v>
      </c>
    </row>
    <row r="2561" spans="1:68" ht="25.2" x14ac:dyDescent="0.3">
      <c r="A2561" s="1"/>
      <c r="B2561" s="47">
        <v>2224</v>
      </c>
      <c r="C2561" s="45">
        <v>1061642</v>
      </c>
      <c r="D2561" s="37" t="s">
        <v>1791</v>
      </c>
      <c r="E2561" s="37"/>
      <c r="F2561" s="31" t="s">
        <v>1792</v>
      </c>
      <c r="G2561" s="29" t="s">
        <v>31</v>
      </c>
      <c r="H2561" s="37"/>
      <c r="I2561" s="148" t="s">
        <v>32</v>
      </c>
      <c r="J2561" s="147" t="s">
        <v>33</v>
      </c>
      <c r="K2561" s="148">
        <v>0</v>
      </c>
      <c r="L2561" s="148" t="s">
        <v>32</v>
      </c>
      <c r="M2561" s="147" t="s">
        <v>33</v>
      </c>
      <c r="N2561" s="29">
        <f t="shared" si="545"/>
        <v>1034284</v>
      </c>
      <c r="O2561" s="29">
        <f t="shared" si="546"/>
        <v>1034226</v>
      </c>
      <c r="P2561" s="29" t="str">
        <f t="shared" si="547"/>
        <v/>
      </c>
      <c r="Q2561" s="29" t="str">
        <f t="shared" si="548"/>
        <v/>
      </c>
      <c r="R2561" s="29" t="str">
        <f t="shared" si="549"/>
        <v/>
      </c>
      <c r="S2561" s="29" t="str">
        <f t="shared" si="550"/>
        <v/>
      </c>
      <c r="T2561" s="29" t="str">
        <f t="shared" si="551"/>
        <v/>
      </c>
      <c r="U2561" s="29"/>
      <c r="V2561" s="29"/>
      <c r="W2561" s="38" t="s">
        <v>1720</v>
      </c>
      <c r="X2561" s="29" t="s">
        <v>158</v>
      </c>
      <c r="Y2561" s="146">
        <v>131349</v>
      </c>
      <c r="Z2561" s="33">
        <v>168127</v>
      </c>
      <c r="AA2561" s="34">
        <f t="shared" si="557"/>
        <v>0.28000000000000003</v>
      </c>
      <c r="AB2561" s="33">
        <f t="shared" si="556"/>
        <v>168127</v>
      </c>
      <c r="AC2561" s="34">
        <f t="shared" si="558"/>
        <v>0.28000212868008145</v>
      </c>
      <c r="AD2561" s="145">
        <f t="shared" si="544"/>
        <v>140105.83300000001</v>
      </c>
      <c r="AE2561" s="105">
        <v>109457.5</v>
      </c>
      <c r="AF2561" s="34" t="s">
        <v>36</v>
      </c>
      <c r="AG2561" s="34" t="s">
        <v>36</v>
      </c>
      <c r="AH2561" s="34" t="s">
        <v>36</v>
      </c>
      <c r="AI2561" s="29">
        <v>11.81</v>
      </c>
      <c r="AJ2561" s="29">
        <v>2E-3</v>
      </c>
      <c r="AK2561" s="29">
        <v>0</v>
      </c>
      <c r="AL2561" s="29">
        <v>0</v>
      </c>
      <c r="AM2561" s="29" t="s">
        <v>28</v>
      </c>
      <c r="AN2561" s="44" t="s">
        <v>27</v>
      </c>
      <c r="AO2561" s="29" t="s">
        <v>28</v>
      </c>
      <c r="AP2561" s="29">
        <v>1</v>
      </c>
      <c r="AQ2561" s="29">
        <v>1135</v>
      </c>
      <c r="AR2561" s="29">
        <v>325</v>
      </c>
      <c r="AS2561" s="29">
        <v>325</v>
      </c>
      <c r="AT2561" s="29">
        <v>11.81</v>
      </c>
      <c r="AU2561" s="144">
        <v>0.119884375</v>
      </c>
      <c r="AV2561" s="36" t="s">
        <v>28</v>
      </c>
      <c r="AW2561" s="102" t="s">
        <v>33</v>
      </c>
      <c r="AX2561" s="129" t="s">
        <v>33</v>
      </c>
      <c r="AY2561" s="106">
        <v>3</v>
      </c>
      <c r="BD2561" t="s">
        <v>1772</v>
      </c>
      <c r="BE2561" t="s">
        <v>4364</v>
      </c>
      <c r="BF2561" t="s">
        <v>4747</v>
      </c>
      <c r="BH2561" t="str">
        <f t="shared" si="559"/>
        <v/>
      </c>
      <c r="BJ2561" t="str">
        <f t="shared" si="560"/>
        <v>OK</v>
      </c>
      <c r="BK2561" s="130" t="s">
        <v>5302</v>
      </c>
      <c r="BL2561" s="130" t="e">
        <v>#VALUE!</v>
      </c>
      <c r="BM2561" s="131" t="s">
        <v>33</v>
      </c>
      <c r="BN2561" s="131" t="e">
        <v>#VALUE!</v>
      </c>
      <c r="BO2561" t="e">
        <v>#N/A</v>
      </c>
      <c r="BP2561">
        <v>0</v>
      </c>
    </row>
    <row r="2562" spans="1:68" ht="25.2" x14ac:dyDescent="0.3">
      <c r="A2562" s="1"/>
      <c r="B2562" s="47">
        <v>2225</v>
      </c>
      <c r="C2562" s="45">
        <v>1018267</v>
      </c>
      <c r="D2562" s="63">
        <v>1044495</v>
      </c>
      <c r="E2562" s="63"/>
      <c r="F2562" s="39" t="s">
        <v>1793</v>
      </c>
      <c r="G2562" s="29" t="s">
        <v>47</v>
      </c>
      <c r="H2562" s="70" t="s">
        <v>4779</v>
      </c>
      <c r="I2562" s="148" t="s">
        <v>32</v>
      </c>
      <c r="J2562" s="147" t="s">
        <v>33</v>
      </c>
      <c r="K2562" s="148">
        <v>0</v>
      </c>
      <c r="L2562" s="148" t="s">
        <v>32</v>
      </c>
      <c r="M2562" s="147">
        <v>42706</v>
      </c>
      <c r="N2562" s="29">
        <f t="shared" si="545"/>
        <v>1044495</v>
      </c>
      <c r="O2562" s="29" t="str">
        <f t="shared" si="546"/>
        <v/>
      </c>
      <c r="P2562" s="29" t="str">
        <f t="shared" si="547"/>
        <v/>
      </c>
      <c r="Q2562" s="29" t="str">
        <f t="shared" si="548"/>
        <v/>
      </c>
      <c r="R2562" s="29" t="str">
        <f t="shared" si="549"/>
        <v/>
      </c>
      <c r="S2562" s="29" t="str">
        <f t="shared" si="550"/>
        <v/>
      </c>
      <c r="T2562" s="29" t="str">
        <f t="shared" si="551"/>
        <v/>
      </c>
      <c r="U2562" s="46" t="s">
        <v>33</v>
      </c>
      <c r="V2562" s="46"/>
      <c r="W2562" s="38" t="s">
        <v>1720</v>
      </c>
      <c r="X2562" s="29" t="s">
        <v>158</v>
      </c>
      <c r="Y2562" s="146">
        <v>12942</v>
      </c>
      <c r="Z2562" s="33">
        <v>16566</v>
      </c>
      <c r="AA2562" s="34">
        <f t="shared" si="557"/>
        <v>0.28000000000000003</v>
      </c>
      <c r="AB2562" s="33">
        <f t="shared" si="556"/>
        <v>16566</v>
      </c>
      <c r="AC2562" s="34">
        <f t="shared" si="558"/>
        <v>0.28001854427445527</v>
      </c>
      <c r="AD2562" s="145">
        <f t="shared" si="544"/>
        <v>13805</v>
      </c>
      <c r="AE2562" s="105">
        <v>10785</v>
      </c>
      <c r="AF2562" s="34" t="s">
        <v>36</v>
      </c>
      <c r="AG2562" s="34" t="s">
        <v>36</v>
      </c>
      <c r="AH2562" s="34" t="s">
        <v>36</v>
      </c>
      <c r="AI2562" s="29">
        <v>1</v>
      </c>
      <c r="AJ2562" s="29">
        <v>6.6550000000000003E-3</v>
      </c>
      <c r="AK2562" s="29">
        <v>2</v>
      </c>
      <c r="AL2562" s="29">
        <v>0</v>
      </c>
      <c r="AM2562" s="29" t="s">
        <v>28</v>
      </c>
      <c r="AN2562" s="158" t="s">
        <v>28</v>
      </c>
      <c r="AO2562" s="29" t="s">
        <v>28</v>
      </c>
      <c r="AP2562" s="29">
        <v>1</v>
      </c>
      <c r="AQ2562" s="29">
        <v>550</v>
      </c>
      <c r="AR2562" s="29">
        <v>110</v>
      </c>
      <c r="AS2562" s="29">
        <v>110</v>
      </c>
      <c r="AT2562" s="29">
        <v>1</v>
      </c>
      <c r="AU2562" s="144">
        <v>6.6550000000000003E-3</v>
      </c>
      <c r="AV2562" s="36" t="s">
        <v>28</v>
      </c>
      <c r="AW2562" s="102" t="s">
        <v>33</v>
      </c>
      <c r="AX2562" s="129" t="s">
        <v>33</v>
      </c>
      <c r="AY2562" s="106">
        <v>168</v>
      </c>
      <c r="BD2562" t="s">
        <v>4590</v>
      </c>
      <c r="BE2562" t="s">
        <v>4338</v>
      </c>
      <c r="BF2562" t="s">
        <v>4739</v>
      </c>
      <c r="BH2562" t="str">
        <f t="shared" si="559"/>
        <v>AV</v>
      </c>
      <c r="BJ2562" t="str">
        <f t="shared" si="560"/>
        <v>OK</v>
      </c>
      <c r="BK2562" s="130">
        <v>16566</v>
      </c>
      <c r="BL2562" s="130" t="s">
        <v>37</v>
      </c>
      <c r="BM2562" s="131" t="s">
        <v>33</v>
      </c>
      <c r="BN2562" s="131" t="e">
        <v>#VALUE!</v>
      </c>
      <c r="BO2562">
        <v>16566</v>
      </c>
      <c r="BP2562">
        <v>2</v>
      </c>
    </row>
    <row r="2563" spans="1:68" ht="25.2" x14ac:dyDescent="0.3">
      <c r="A2563" s="1"/>
      <c r="B2563" s="47">
        <v>2226</v>
      </c>
      <c r="C2563" s="45">
        <v>1018269</v>
      </c>
      <c r="D2563" s="63">
        <v>1036075</v>
      </c>
      <c r="E2563" s="63"/>
      <c r="F2563" s="31" t="s">
        <v>1794</v>
      </c>
      <c r="G2563" s="37" t="s">
        <v>47</v>
      </c>
      <c r="H2563" s="70" t="s">
        <v>4779</v>
      </c>
      <c r="I2563" s="148" t="s">
        <v>32</v>
      </c>
      <c r="J2563" s="147" t="s">
        <v>33</v>
      </c>
      <c r="K2563" s="148">
        <v>0</v>
      </c>
      <c r="L2563" s="148" t="s">
        <v>32</v>
      </c>
      <c r="M2563" s="147">
        <v>42706</v>
      </c>
      <c r="N2563" s="29">
        <f t="shared" si="545"/>
        <v>1036075</v>
      </c>
      <c r="O2563" s="29" t="str">
        <f t="shared" si="546"/>
        <v/>
      </c>
      <c r="P2563" s="29" t="str">
        <f t="shared" si="547"/>
        <v/>
      </c>
      <c r="Q2563" s="29" t="str">
        <f t="shared" si="548"/>
        <v/>
      </c>
      <c r="R2563" s="29" t="str">
        <f t="shared" si="549"/>
        <v/>
      </c>
      <c r="S2563" s="29" t="str">
        <f t="shared" si="550"/>
        <v/>
      </c>
      <c r="T2563" s="29" t="str">
        <f t="shared" si="551"/>
        <v/>
      </c>
      <c r="U2563" s="46" t="s">
        <v>33</v>
      </c>
      <c r="V2563" s="46"/>
      <c r="W2563" s="38" t="s">
        <v>1720</v>
      </c>
      <c r="X2563" s="29" t="s">
        <v>158</v>
      </c>
      <c r="Y2563" s="146">
        <v>33646</v>
      </c>
      <c r="Z2563" s="33">
        <v>43067</v>
      </c>
      <c r="AA2563" s="34">
        <f t="shared" si="557"/>
        <v>0.28000000000000003</v>
      </c>
      <c r="AB2563" s="33">
        <f t="shared" si="556"/>
        <v>43067</v>
      </c>
      <c r="AC2563" s="34">
        <f t="shared" si="558"/>
        <v>0.28000359365159128</v>
      </c>
      <c r="AD2563" s="145">
        <f t="shared" ref="AD2563:AD2626" si="561">ROUND(Z2563/1.2,3)</f>
        <v>35889.167000000001</v>
      </c>
      <c r="AE2563" s="105">
        <v>28038.332999999999</v>
      </c>
      <c r="AF2563" s="34" t="s">
        <v>36</v>
      </c>
      <c r="AG2563" s="34" t="s">
        <v>36</v>
      </c>
      <c r="AH2563" s="34" t="s">
        <v>36</v>
      </c>
      <c r="AI2563" s="29">
        <v>1.2470000000000001</v>
      </c>
      <c r="AJ2563" s="29">
        <v>1.7018999999999999E-2</v>
      </c>
      <c r="AK2563" s="29">
        <v>0</v>
      </c>
      <c r="AL2563" s="29">
        <v>0</v>
      </c>
      <c r="AM2563" s="29" t="s">
        <v>28</v>
      </c>
      <c r="AN2563" s="159" t="s">
        <v>27</v>
      </c>
      <c r="AO2563" s="29" t="s">
        <v>28</v>
      </c>
      <c r="AP2563" s="29">
        <v>1</v>
      </c>
      <c r="AQ2563" s="29">
        <v>550</v>
      </c>
      <c r="AR2563" s="29">
        <v>203</v>
      </c>
      <c r="AS2563" s="29">
        <v>203</v>
      </c>
      <c r="AT2563" s="29">
        <v>1.2470000000000001</v>
      </c>
      <c r="AU2563" s="144">
        <v>2.266495E-2</v>
      </c>
      <c r="AV2563" s="36" t="s">
        <v>28</v>
      </c>
      <c r="AW2563" s="102" t="s">
        <v>33</v>
      </c>
      <c r="AX2563" s="129" t="s">
        <v>33</v>
      </c>
      <c r="AY2563" s="106">
        <v>438</v>
      </c>
      <c r="BD2563" t="s">
        <v>4591</v>
      </c>
      <c r="BE2563" t="s">
        <v>4338</v>
      </c>
      <c r="BF2563" t="s">
        <v>4739</v>
      </c>
      <c r="BH2563" t="str">
        <f t="shared" si="559"/>
        <v/>
      </c>
      <c r="BJ2563" t="str">
        <f t="shared" si="560"/>
        <v>OK</v>
      </c>
      <c r="BK2563" s="130" t="s">
        <v>5302</v>
      </c>
      <c r="BL2563" s="130" t="e">
        <v>#VALUE!</v>
      </c>
      <c r="BM2563" s="131" t="s">
        <v>33</v>
      </c>
      <c r="BN2563" s="131" t="e">
        <v>#VALUE!</v>
      </c>
      <c r="BO2563">
        <v>43067</v>
      </c>
      <c r="BP2563">
        <v>7</v>
      </c>
    </row>
    <row r="2564" spans="1:68" ht="25.2" x14ac:dyDescent="0.3">
      <c r="A2564" s="1"/>
      <c r="B2564" s="47">
        <v>2227</v>
      </c>
      <c r="C2564" s="45">
        <v>1018268</v>
      </c>
      <c r="D2564" s="63">
        <v>1036061</v>
      </c>
      <c r="E2564" s="63"/>
      <c r="F2564" s="31" t="s">
        <v>1795</v>
      </c>
      <c r="G2564" s="29" t="s">
        <v>42</v>
      </c>
      <c r="H2564" s="70" t="s">
        <v>4779</v>
      </c>
      <c r="I2564" s="148" t="s">
        <v>32</v>
      </c>
      <c r="J2564" s="147" t="s">
        <v>33</v>
      </c>
      <c r="K2564" s="148">
        <v>0</v>
      </c>
      <c r="L2564" s="148" t="s">
        <v>32</v>
      </c>
      <c r="M2564" s="147">
        <v>42706</v>
      </c>
      <c r="N2564" s="29">
        <f t="shared" si="545"/>
        <v>1036061</v>
      </c>
      <c r="O2564" s="29" t="str">
        <f t="shared" si="546"/>
        <v/>
      </c>
      <c r="P2564" s="29" t="str">
        <f t="shared" si="547"/>
        <v/>
      </c>
      <c r="Q2564" s="29" t="str">
        <f t="shared" si="548"/>
        <v/>
      </c>
      <c r="R2564" s="29" t="str">
        <f t="shared" si="549"/>
        <v/>
      </c>
      <c r="S2564" s="29" t="str">
        <f t="shared" si="550"/>
        <v/>
      </c>
      <c r="T2564" s="29" t="str">
        <f t="shared" si="551"/>
        <v/>
      </c>
      <c r="U2564" s="46" t="s">
        <v>33</v>
      </c>
      <c r="V2564" s="46"/>
      <c r="W2564" s="38" t="s">
        <v>1720</v>
      </c>
      <c r="X2564" s="29" t="s">
        <v>158</v>
      </c>
      <c r="Y2564" s="146">
        <v>33646</v>
      </c>
      <c r="Z2564" s="33">
        <v>43067</v>
      </c>
      <c r="AA2564" s="34">
        <f t="shared" si="557"/>
        <v>0.28000000000000003</v>
      </c>
      <c r="AB2564" s="33">
        <f t="shared" si="556"/>
        <v>43067</v>
      </c>
      <c r="AC2564" s="34">
        <f t="shared" si="558"/>
        <v>0.28000359365159128</v>
      </c>
      <c r="AD2564" s="145">
        <f t="shared" si="561"/>
        <v>35889.167000000001</v>
      </c>
      <c r="AE2564" s="105">
        <v>28038.332999999999</v>
      </c>
      <c r="AF2564" s="34" t="s">
        <v>36</v>
      </c>
      <c r="AG2564" s="34" t="s">
        <v>36</v>
      </c>
      <c r="AH2564" s="34" t="s">
        <v>36</v>
      </c>
      <c r="AI2564" s="29">
        <v>1.665</v>
      </c>
      <c r="AJ2564" s="29">
        <v>2.5000000000000001E-2</v>
      </c>
      <c r="AK2564" s="29">
        <v>0</v>
      </c>
      <c r="AL2564" s="29">
        <v>0</v>
      </c>
      <c r="AM2564" s="29" t="s">
        <v>28</v>
      </c>
      <c r="AN2564" s="44" t="s">
        <v>27</v>
      </c>
      <c r="AO2564" s="29" t="s">
        <v>28</v>
      </c>
      <c r="AP2564" s="29">
        <v>1</v>
      </c>
      <c r="AQ2564" s="29">
        <v>550</v>
      </c>
      <c r="AR2564" s="29">
        <v>250</v>
      </c>
      <c r="AS2564" s="29">
        <v>400</v>
      </c>
      <c r="AT2564" s="29">
        <v>1.665</v>
      </c>
      <c r="AU2564" s="144">
        <v>5.5E-2</v>
      </c>
      <c r="AV2564" s="36" t="s">
        <v>28</v>
      </c>
      <c r="AW2564" s="102" t="s">
        <v>33</v>
      </c>
      <c r="AX2564" s="129" t="s">
        <v>33</v>
      </c>
      <c r="AY2564" s="106">
        <v>1781</v>
      </c>
      <c r="BD2564" t="s">
        <v>4592</v>
      </c>
      <c r="BE2564" t="s">
        <v>4338</v>
      </c>
      <c r="BF2564" t="s">
        <v>4739</v>
      </c>
      <c r="BH2564" t="str">
        <f t="shared" si="559"/>
        <v/>
      </c>
      <c r="BJ2564" t="str">
        <f t="shared" si="560"/>
        <v>OK</v>
      </c>
      <c r="BK2564" s="130">
        <v>43067</v>
      </c>
      <c r="BL2564" s="130" t="s">
        <v>37</v>
      </c>
      <c r="BM2564" s="131" t="s">
        <v>33</v>
      </c>
      <c r="BN2564" s="131" t="e">
        <v>#VALUE!</v>
      </c>
      <c r="BO2564">
        <v>43067</v>
      </c>
      <c r="BP2564">
        <v>64</v>
      </c>
    </row>
    <row r="2565" spans="1:68" ht="25.2" x14ac:dyDescent="0.3">
      <c r="A2565" s="1"/>
      <c r="B2565" s="47">
        <v>2228</v>
      </c>
      <c r="C2565" s="45">
        <v>1083871</v>
      </c>
      <c r="D2565" s="29"/>
      <c r="E2565" s="29"/>
      <c r="F2565" s="31" t="s">
        <v>1796</v>
      </c>
      <c r="G2565" s="29" t="s">
        <v>31</v>
      </c>
      <c r="H2565" s="148"/>
      <c r="I2565" s="148" t="s">
        <v>32</v>
      </c>
      <c r="J2565" s="147" t="s">
        <v>33</v>
      </c>
      <c r="K2565" s="148">
        <v>0</v>
      </c>
      <c r="L2565" s="148" t="s">
        <v>32</v>
      </c>
      <c r="M2565" s="147" t="s">
        <v>33</v>
      </c>
      <c r="N2565" s="29" t="str">
        <f t="shared" si="545"/>
        <v/>
      </c>
      <c r="O2565" s="29" t="str">
        <f t="shared" si="546"/>
        <v/>
      </c>
      <c r="P2565" s="29" t="str">
        <f t="shared" si="547"/>
        <v/>
      </c>
      <c r="Q2565" s="29" t="str">
        <f t="shared" si="548"/>
        <v/>
      </c>
      <c r="R2565" s="29" t="str">
        <f t="shared" si="549"/>
        <v/>
      </c>
      <c r="S2565" s="29" t="str">
        <f t="shared" si="550"/>
        <v/>
      </c>
      <c r="T2565" s="29" t="str">
        <f t="shared" si="551"/>
        <v/>
      </c>
      <c r="U2565" s="29"/>
      <c r="V2565" s="29"/>
      <c r="W2565" s="38" t="s">
        <v>3789</v>
      </c>
      <c r="X2565" s="29" t="s">
        <v>158</v>
      </c>
      <c r="Y2565" s="146">
        <v>21216</v>
      </c>
      <c r="Z2565" s="33">
        <v>27157</v>
      </c>
      <c r="AA2565" s="34">
        <f t="shared" si="557"/>
        <v>0.28000000000000003</v>
      </c>
      <c r="AB2565" s="33" t="str">
        <f t="shared" si="556"/>
        <v>По запросу</v>
      </c>
      <c r="AC2565" s="34">
        <f t="shared" si="558"/>
        <v>0.28002449095022619</v>
      </c>
      <c r="AD2565" s="145">
        <f t="shared" si="561"/>
        <v>22630.832999999999</v>
      </c>
      <c r="AE2565" s="105">
        <v>17680</v>
      </c>
      <c r="AF2565" s="34" t="s">
        <v>36</v>
      </c>
      <c r="AG2565" s="34" t="s">
        <v>36</v>
      </c>
      <c r="AH2565" s="34" t="s">
        <v>36</v>
      </c>
      <c r="AI2565" s="29">
        <v>2.9</v>
      </c>
      <c r="AJ2565" s="29">
        <v>5.11E-2</v>
      </c>
      <c r="AK2565" s="29">
        <v>0</v>
      </c>
      <c r="AL2565" s="29">
        <v>0</v>
      </c>
      <c r="AM2565" s="29" t="s">
        <v>28</v>
      </c>
      <c r="AN2565" s="44" t="s">
        <v>27</v>
      </c>
      <c r="AO2565" s="29" t="s">
        <v>28</v>
      </c>
      <c r="AP2565" s="29">
        <v>1</v>
      </c>
      <c r="AQ2565" s="29">
        <v>1200</v>
      </c>
      <c r="AR2565" s="29">
        <v>800</v>
      </c>
      <c r="AS2565" s="29">
        <v>960</v>
      </c>
      <c r="AT2565" s="29">
        <v>2.9</v>
      </c>
      <c r="AU2565" s="144">
        <v>0.92159999999999997</v>
      </c>
      <c r="AV2565" s="36" t="s">
        <v>28</v>
      </c>
      <c r="AW2565" s="102" t="s">
        <v>33</v>
      </c>
      <c r="AX2565" s="129" t="s">
        <v>33</v>
      </c>
      <c r="AY2565" s="106">
        <v>43</v>
      </c>
      <c r="BD2565" t="s">
        <v>186</v>
      </c>
      <c r="BE2565" t="s">
        <v>4338</v>
      </c>
      <c r="BF2565" t="s">
        <v>4739</v>
      </c>
      <c r="BH2565" t="str">
        <f t="shared" si="559"/>
        <v/>
      </c>
      <c r="BJ2565" t="e">
        <f t="shared" si="560"/>
        <v>#VALUE!</v>
      </c>
      <c r="BK2565" s="130" t="s">
        <v>5302</v>
      </c>
      <c r="BL2565" s="130" t="e">
        <v>#VALUE!</v>
      </c>
      <c r="BM2565" s="131" t="s">
        <v>33</v>
      </c>
      <c r="BN2565" s="131" t="e">
        <v>#VALUE!</v>
      </c>
      <c r="BO2565" t="e">
        <v>#N/A</v>
      </c>
      <c r="BP2565">
        <v>2</v>
      </c>
    </row>
    <row r="2566" spans="1:68" ht="25.2" x14ac:dyDescent="0.3">
      <c r="A2566" s="1"/>
      <c r="B2566" s="47">
        <v>2229</v>
      </c>
      <c r="C2566" s="45">
        <v>1034202</v>
      </c>
      <c r="D2566" s="63" t="s">
        <v>33</v>
      </c>
      <c r="E2566" s="63"/>
      <c r="F2566" s="39" t="s">
        <v>1797</v>
      </c>
      <c r="G2566" s="29" t="s">
        <v>31</v>
      </c>
      <c r="H2566" s="29"/>
      <c r="I2566" s="148" t="s">
        <v>32</v>
      </c>
      <c r="J2566" s="147" t="s">
        <v>33</v>
      </c>
      <c r="K2566" s="148">
        <v>0</v>
      </c>
      <c r="L2566" s="148" t="s">
        <v>32</v>
      </c>
      <c r="M2566" s="147" t="s">
        <v>33</v>
      </c>
      <c r="N2566" s="29" t="str">
        <f t="shared" si="545"/>
        <v/>
      </c>
      <c r="O2566" s="29" t="str">
        <f t="shared" si="546"/>
        <v/>
      </c>
      <c r="P2566" s="29" t="str">
        <f t="shared" si="547"/>
        <v/>
      </c>
      <c r="Q2566" s="29" t="str">
        <f t="shared" si="548"/>
        <v/>
      </c>
      <c r="R2566" s="29" t="str">
        <f t="shared" si="549"/>
        <v/>
      </c>
      <c r="S2566" s="29" t="str">
        <f t="shared" si="550"/>
        <v/>
      </c>
      <c r="T2566" s="29" t="str">
        <f t="shared" si="551"/>
        <v/>
      </c>
      <c r="U2566" s="40" t="s">
        <v>33</v>
      </c>
      <c r="V2566" s="40"/>
      <c r="W2566" s="38" t="s">
        <v>1720</v>
      </c>
      <c r="X2566" s="29" t="s">
        <v>158</v>
      </c>
      <c r="Y2566" s="146">
        <v>11904</v>
      </c>
      <c r="Z2566" s="33">
        <v>15237</v>
      </c>
      <c r="AA2566" s="34">
        <f t="shared" si="557"/>
        <v>0.28000000000000003</v>
      </c>
      <c r="AB2566" s="33">
        <f t="shared" si="556"/>
        <v>15237</v>
      </c>
      <c r="AC2566" s="34">
        <f t="shared" si="558"/>
        <v>0.27998991935483869</v>
      </c>
      <c r="AD2566" s="145">
        <f t="shared" si="561"/>
        <v>12697.5</v>
      </c>
      <c r="AE2566" s="105">
        <v>9920</v>
      </c>
      <c r="AF2566" s="34" t="s">
        <v>36</v>
      </c>
      <c r="AG2566" s="34" t="s">
        <v>36</v>
      </c>
      <c r="AH2566" s="34" t="s">
        <v>36</v>
      </c>
      <c r="AI2566" s="29">
        <v>0.36</v>
      </c>
      <c r="AJ2566" s="29">
        <v>1.444E-3</v>
      </c>
      <c r="AK2566" s="29">
        <v>0</v>
      </c>
      <c r="AL2566" s="29">
        <v>0</v>
      </c>
      <c r="AM2566" s="29" t="s">
        <v>28</v>
      </c>
      <c r="AN2566" s="44" t="s">
        <v>27</v>
      </c>
      <c r="AO2566" s="29" t="s">
        <v>28</v>
      </c>
      <c r="AP2566" s="29">
        <v>1</v>
      </c>
      <c r="AQ2566" s="29">
        <v>600</v>
      </c>
      <c r="AR2566" s="29">
        <v>400</v>
      </c>
      <c r="AS2566" s="29">
        <v>260</v>
      </c>
      <c r="AT2566" s="29">
        <v>0.36</v>
      </c>
      <c r="AU2566" s="144">
        <v>6.2399999999999997E-2</v>
      </c>
      <c r="AV2566" s="36" t="s">
        <v>28</v>
      </c>
      <c r="AW2566" s="102" t="s">
        <v>33</v>
      </c>
      <c r="AX2566" s="129" t="s">
        <v>33</v>
      </c>
      <c r="AY2566" s="106">
        <v>27</v>
      </c>
      <c r="BD2566" t="s">
        <v>4593</v>
      </c>
      <c r="BE2566" t="s">
        <v>4338</v>
      </c>
      <c r="BF2566" t="s">
        <v>4739</v>
      </c>
      <c r="BH2566" t="str">
        <f t="shared" si="559"/>
        <v/>
      </c>
      <c r="BJ2566" t="str">
        <f t="shared" si="560"/>
        <v>OK</v>
      </c>
      <c r="BK2566" s="130" t="s">
        <v>5302</v>
      </c>
      <c r="BL2566" s="130" t="e">
        <v>#VALUE!</v>
      </c>
      <c r="BM2566" s="131" t="s">
        <v>33</v>
      </c>
      <c r="BN2566" s="131" t="e">
        <v>#VALUE!</v>
      </c>
      <c r="BO2566" t="e">
        <v>#N/A</v>
      </c>
      <c r="BP2566">
        <v>0</v>
      </c>
    </row>
    <row r="2567" spans="1:68" ht="25.2" x14ac:dyDescent="0.3">
      <c r="A2567" s="1"/>
      <c r="B2567" s="47">
        <v>2230</v>
      </c>
      <c r="C2567" s="45">
        <v>1034203</v>
      </c>
      <c r="D2567" s="63" t="s">
        <v>33</v>
      </c>
      <c r="E2567" s="63"/>
      <c r="F2567" s="31" t="s">
        <v>1798</v>
      </c>
      <c r="G2567" s="37" t="s">
        <v>39</v>
      </c>
      <c r="H2567" s="70" t="s">
        <v>4779</v>
      </c>
      <c r="I2567" s="148" t="s">
        <v>32</v>
      </c>
      <c r="J2567" s="147" t="s">
        <v>33</v>
      </c>
      <c r="K2567" s="148">
        <v>0</v>
      </c>
      <c r="L2567" s="148" t="s">
        <v>32</v>
      </c>
      <c r="M2567" s="147" t="s">
        <v>33</v>
      </c>
      <c r="N2567" s="29" t="str">
        <f t="shared" si="545"/>
        <v/>
      </c>
      <c r="O2567" s="29" t="str">
        <f t="shared" si="546"/>
        <v/>
      </c>
      <c r="P2567" s="29" t="str">
        <f t="shared" si="547"/>
        <v/>
      </c>
      <c r="Q2567" s="29" t="str">
        <f t="shared" si="548"/>
        <v/>
      </c>
      <c r="R2567" s="29" t="str">
        <f t="shared" si="549"/>
        <v/>
      </c>
      <c r="S2567" s="29" t="str">
        <f t="shared" si="550"/>
        <v/>
      </c>
      <c r="T2567" s="29" t="str">
        <f t="shared" si="551"/>
        <v/>
      </c>
      <c r="U2567" s="40" t="s">
        <v>33</v>
      </c>
      <c r="V2567" s="40"/>
      <c r="W2567" s="38" t="s">
        <v>1720</v>
      </c>
      <c r="X2567" s="29" t="s">
        <v>158</v>
      </c>
      <c r="Y2567" s="146">
        <v>13633</v>
      </c>
      <c r="Z2567" s="33">
        <v>17450</v>
      </c>
      <c r="AA2567" s="34">
        <f t="shared" si="557"/>
        <v>0.28000000000000003</v>
      </c>
      <c r="AB2567" s="33">
        <f t="shared" si="556"/>
        <v>17450</v>
      </c>
      <c r="AC2567" s="34">
        <f t="shared" si="558"/>
        <v>0.279982462553582</v>
      </c>
      <c r="AD2567" s="145">
        <f t="shared" si="561"/>
        <v>14541.666999999999</v>
      </c>
      <c r="AE2567" s="105">
        <v>11360.833000000001</v>
      </c>
      <c r="AF2567" s="34" t="s">
        <v>36</v>
      </c>
      <c r="AG2567" s="34" t="s">
        <v>36</v>
      </c>
      <c r="AH2567" s="34" t="s">
        <v>36</v>
      </c>
      <c r="AI2567" s="29">
        <v>0.43</v>
      </c>
      <c r="AJ2567" s="29">
        <v>2.0249999999999999E-3</v>
      </c>
      <c r="AK2567" s="29">
        <v>4</v>
      </c>
      <c r="AL2567" s="29">
        <v>0</v>
      </c>
      <c r="AM2567" s="29" t="s">
        <v>28</v>
      </c>
      <c r="AN2567" s="158" t="s">
        <v>28</v>
      </c>
      <c r="AO2567" s="29" t="s">
        <v>28</v>
      </c>
      <c r="AP2567" s="29">
        <v>1</v>
      </c>
      <c r="AQ2567" s="29">
        <v>600</v>
      </c>
      <c r="AR2567" s="29">
        <v>400</v>
      </c>
      <c r="AS2567" s="29">
        <v>260</v>
      </c>
      <c r="AT2567" s="29">
        <v>0.43</v>
      </c>
      <c r="AU2567" s="144">
        <v>6.2399999999999997E-2</v>
      </c>
      <c r="AV2567" s="36" t="s">
        <v>28</v>
      </c>
      <c r="AW2567" s="102" t="s">
        <v>33</v>
      </c>
      <c r="AX2567" s="129" t="s">
        <v>33</v>
      </c>
      <c r="AY2567" s="106">
        <v>60</v>
      </c>
      <c r="BD2567" t="s">
        <v>4593</v>
      </c>
      <c r="BE2567" t="s">
        <v>4351</v>
      </c>
      <c r="BF2567" t="s">
        <v>4739</v>
      </c>
      <c r="BH2567" t="str">
        <f t="shared" si="559"/>
        <v>AV</v>
      </c>
      <c r="BJ2567" t="str">
        <f t="shared" si="560"/>
        <v>OK</v>
      </c>
      <c r="BK2567" s="130">
        <v>17450</v>
      </c>
      <c r="BL2567" s="130" t="s">
        <v>37</v>
      </c>
      <c r="BM2567" s="131" t="s">
        <v>33</v>
      </c>
      <c r="BN2567" s="131" t="e">
        <v>#VALUE!</v>
      </c>
      <c r="BO2567">
        <v>17450</v>
      </c>
      <c r="BP2567">
        <v>0</v>
      </c>
    </row>
    <row r="2568" spans="1:68" ht="25.2" x14ac:dyDescent="0.3">
      <c r="A2568" s="1"/>
      <c r="B2568" s="47">
        <v>2231</v>
      </c>
      <c r="C2568" s="45">
        <v>1034204</v>
      </c>
      <c r="D2568" s="63" t="s">
        <v>33</v>
      </c>
      <c r="E2568" s="63"/>
      <c r="F2568" s="31" t="s">
        <v>1799</v>
      </c>
      <c r="G2568" s="29" t="s">
        <v>31</v>
      </c>
      <c r="H2568" s="29"/>
      <c r="I2568" s="148" t="s">
        <v>32</v>
      </c>
      <c r="J2568" s="147" t="s">
        <v>33</v>
      </c>
      <c r="K2568" s="148">
        <v>0</v>
      </c>
      <c r="L2568" s="148" t="s">
        <v>32</v>
      </c>
      <c r="M2568" s="147" t="s">
        <v>33</v>
      </c>
      <c r="N2568" s="29" t="str">
        <f t="shared" si="545"/>
        <v/>
      </c>
      <c r="O2568" s="29" t="str">
        <f t="shared" si="546"/>
        <v/>
      </c>
      <c r="P2568" s="29" t="str">
        <f t="shared" si="547"/>
        <v/>
      </c>
      <c r="Q2568" s="29" t="str">
        <f t="shared" si="548"/>
        <v/>
      </c>
      <c r="R2568" s="29" t="str">
        <f t="shared" si="549"/>
        <v/>
      </c>
      <c r="S2568" s="29" t="str">
        <f t="shared" si="550"/>
        <v/>
      </c>
      <c r="T2568" s="29" t="str">
        <f t="shared" si="551"/>
        <v/>
      </c>
      <c r="U2568" s="40" t="s">
        <v>33</v>
      </c>
      <c r="V2568" s="40"/>
      <c r="W2568" s="38" t="s">
        <v>1720</v>
      </c>
      <c r="X2568" s="29" t="s">
        <v>158</v>
      </c>
      <c r="Y2568" s="146">
        <v>16390</v>
      </c>
      <c r="Z2568" s="33">
        <v>20979</v>
      </c>
      <c r="AA2568" s="34">
        <f t="shared" si="557"/>
        <v>0.28000000000000003</v>
      </c>
      <c r="AB2568" s="33">
        <f t="shared" si="556"/>
        <v>20979</v>
      </c>
      <c r="AC2568" s="34">
        <f t="shared" si="558"/>
        <v>0.27998782867572486</v>
      </c>
      <c r="AD2568" s="145">
        <f t="shared" si="561"/>
        <v>17482.5</v>
      </c>
      <c r="AE2568" s="105">
        <v>13658.333000000001</v>
      </c>
      <c r="AF2568" s="34" t="s">
        <v>36</v>
      </c>
      <c r="AG2568" s="34" t="s">
        <v>36</v>
      </c>
      <c r="AH2568" s="34" t="s">
        <v>36</v>
      </c>
      <c r="AI2568" s="29">
        <v>0.68</v>
      </c>
      <c r="AJ2568" s="29">
        <v>3.1250000000000002E-3</v>
      </c>
      <c r="AK2568" s="29">
        <v>0</v>
      </c>
      <c r="AL2568" s="29">
        <v>0</v>
      </c>
      <c r="AM2568" s="29" t="s">
        <v>28</v>
      </c>
      <c r="AN2568" s="44" t="s">
        <v>27</v>
      </c>
      <c r="AO2568" s="29" t="s">
        <v>28</v>
      </c>
      <c r="AP2568" s="29">
        <v>1</v>
      </c>
      <c r="AQ2568" s="29">
        <v>600</v>
      </c>
      <c r="AR2568" s="29">
        <v>400</v>
      </c>
      <c r="AS2568" s="29">
        <v>260</v>
      </c>
      <c r="AT2568" s="29">
        <v>0.68</v>
      </c>
      <c r="AU2568" s="144">
        <v>6.2399999999999997E-2</v>
      </c>
      <c r="AV2568" s="36" t="s">
        <v>28</v>
      </c>
      <c r="AW2568" s="102" t="s">
        <v>33</v>
      </c>
      <c r="AX2568" s="129" t="s">
        <v>33</v>
      </c>
      <c r="AY2568" s="106">
        <v>51</v>
      </c>
      <c r="BD2568" t="s">
        <v>4593</v>
      </c>
      <c r="BE2568" t="s">
        <v>4338</v>
      </c>
      <c r="BF2568" t="s">
        <v>4739</v>
      </c>
      <c r="BH2568" t="str">
        <f t="shared" si="559"/>
        <v/>
      </c>
      <c r="BJ2568" t="str">
        <f t="shared" si="560"/>
        <v>OK</v>
      </c>
      <c r="BK2568" s="130" t="s">
        <v>5302</v>
      </c>
      <c r="BL2568" s="130" t="e">
        <v>#VALUE!</v>
      </c>
      <c r="BM2568" s="131" t="s">
        <v>33</v>
      </c>
      <c r="BN2568" s="131" t="e">
        <v>#VALUE!</v>
      </c>
      <c r="BO2568" t="e">
        <v>#N/A</v>
      </c>
      <c r="BP2568">
        <v>0</v>
      </c>
    </row>
    <row r="2569" spans="1:68" ht="25.2" x14ac:dyDescent="0.3">
      <c r="A2569" s="1"/>
      <c r="B2569" s="47">
        <v>2232</v>
      </c>
      <c r="C2569" s="45">
        <v>1007355</v>
      </c>
      <c r="D2569" s="40" t="s">
        <v>33</v>
      </c>
      <c r="E2569" s="40"/>
      <c r="F2569" s="39" t="s">
        <v>1800</v>
      </c>
      <c r="G2569" s="29" t="s">
        <v>39</v>
      </c>
      <c r="H2569" s="70" t="s">
        <v>4779</v>
      </c>
      <c r="I2569" s="148" t="s">
        <v>32</v>
      </c>
      <c r="J2569" s="147" t="s">
        <v>33</v>
      </c>
      <c r="K2569" s="148">
        <v>0</v>
      </c>
      <c r="L2569" s="148" t="s">
        <v>32</v>
      </c>
      <c r="M2569" s="147" t="s">
        <v>33</v>
      </c>
      <c r="N2569" s="29" t="str">
        <f t="shared" si="545"/>
        <v/>
      </c>
      <c r="O2569" s="29" t="str">
        <f t="shared" si="546"/>
        <v/>
      </c>
      <c r="P2569" s="29" t="str">
        <f t="shared" si="547"/>
        <v/>
      </c>
      <c r="Q2569" s="29" t="str">
        <f t="shared" si="548"/>
        <v/>
      </c>
      <c r="R2569" s="29" t="str">
        <f t="shared" si="549"/>
        <v/>
      </c>
      <c r="S2569" s="29" t="str">
        <f t="shared" si="550"/>
        <v/>
      </c>
      <c r="T2569" s="29" t="str">
        <f t="shared" si="551"/>
        <v/>
      </c>
      <c r="U2569" s="40" t="s">
        <v>33</v>
      </c>
      <c r="V2569" s="40"/>
      <c r="W2569" s="38" t="s">
        <v>1720</v>
      </c>
      <c r="X2569" s="29" t="s">
        <v>158</v>
      </c>
      <c r="Y2569" s="146">
        <v>121829</v>
      </c>
      <c r="Z2569" s="33">
        <v>155941</v>
      </c>
      <c r="AA2569" s="34">
        <f t="shared" si="557"/>
        <v>0.28000000000000003</v>
      </c>
      <c r="AB2569" s="33">
        <f t="shared" si="556"/>
        <v>155941</v>
      </c>
      <c r="AC2569" s="34">
        <f t="shared" si="558"/>
        <v>0.27999900752694673</v>
      </c>
      <c r="AD2569" s="145">
        <f t="shared" si="561"/>
        <v>129950.833</v>
      </c>
      <c r="AE2569" s="105">
        <v>101524.167</v>
      </c>
      <c r="AF2569" s="34" t="s">
        <v>36</v>
      </c>
      <c r="AG2569" s="34" t="s">
        <v>36</v>
      </c>
      <c r="AH2569" s="34" t="s">
        <v>36</v>
      </c>
      <c r="AI2569" s="29">
        <v>16.399999999999999</v>
      </c>
      <c r="AJ2569" s="29">
        <v>4.2436000000000001E-2</v>
      </c>
      <c r="AK2569" s="29">
        <v>3</v>
      </c>
      <c r="AL2569" s="29">
        <v>0</v>
      </c>
      <c r="AM2569" s="29" t="s">
        <v>28</v>
      </c>
      <c r="AN2569" s="158" t="s">
        <v>28</v>
      </c>
      <c r="AO2569" s="29" t="s">
        <v>28</v>
      </c>
      <c r="AP2569" s="29">
        <v>1</v>
      </c>
      <c r="AQ2569" s="29">
        <v>1500</v>
      </c>
      <c r="AR2569" s="29">
        <v>1500</v>
      </c>
      <c r="AS2569" s="29">
        <v>650</v>
      </c>
      <c r="AT2569" s="29">
        <v>16.399999999999999</v>
      </c>
      <c r="AU2569" s="144">
        <v>1.4624999999999999</v>
      </c>
      <c r="AV2569" s="36" t="s">
        <v>28</v>
      </c>
      <c r="AW2569" s="102" t="s">
        <v>33</v>
      </c>
      <c r="AX2569" s="129" t="s">
        <v>33</v>
      </c>
      <c r="AY2569" s="106">
        <v>30</v>
      </c>
      <c r="BD2569" t="s">
        <v>4594</v>
      </c>
      <c r="BE2569" t="s">
        <v>4338</v>
      </c>
      <c r="BF2569" t="s">
        <v>4740</v>
      </c>
      <c r="BH2569" t="str">
        <f t="shared" si="559"/>
        <v>AV</v>
      </c>
      <c r="BJ2569" t="str">
        <f t="shared" si="560"/>
        <v>OK</v>
      </c>
      <c r="BK2569" s="130">
        <v>155941</v>
      </c>
      <c r="BL2569" s="130" t="s">
        <v>37</v>
      </c>
      <c r="BM2569" s="131" t="s">
        <v>33</v>
      </c>
      <c r="BN2569" s="131" t="e">
        <v>#VALUE!</v>
      </c>
      <c r="BO2569">
        <v>155941</v>
      </c>
      <c r="BP2569">
        <v>0</v>
      </c>
    </row>
    <row r="2570" spans="1:68" ht="25.2" x14ac:dyDescent="0.3">
      <c r="A2570" s="1"/>
      <c r="B2570" s="47">
        <v>2233</v>
      </c>
      <c r="C2570" s="45">
        <v>1018326</v>
      </c>
      <c r="D2570" s="63" t="s">
        <v>33</v>
      </c>
      <c r="E2570" s="63"/>
      <c r="F2570" s="31" t="s">
        <v>1801</v>
      </c>
      <c r="G2570" s="29" t="s">
        <v>31</v>
      </c>
      <c r="H2570" s="29"/>
      <c r="I2570" s="148" t="s">
        <v>32</v>
      </c>
      <c r="J2570" s="147" t="s">
        <v>33</v>
      </c>
      <c r="K2570" s="148">
        <v>0</v>
      </c>
      <c r="L2570" s="148" t="s">
        <v>32</v>
      </c>
      <c r="M2570" s="147" t="s">
        <v>33</v>
      </c>
      <c r="N2570" s="29" t="str">
        <f t="shared" si="545"/>
        <v/>
      </c>
      <c r="O2570" s="29" t="str">
        <f t="shared" si="546"/>
        <v/>
      </c>
      <c r="P2570" s="29" t="str">
        <f t="shared" si="547"/>
        <v/>
      </c>
      <c r="Q2570" s="29" t="str">
        <f t="shared" si="548"/>
        <v/>
      </c>
      <c r="R2570" s="29" t="str">
        <f t="shared" si="549"/>
        <v/>
      </c>
      <c r="S2570" s="29" t="str">
        <f t="shared" si="550"/>
        <v/>
      </c>
      <c r="T2570" s="29" t="str">
        <f t="shared" si="551"/>
        <v/>
      </c>
      <c r="U2570" s="40" t="s">
        <v>33</v>
      </c>
      <c r="V2570" s="40"/>
      <c r="W2570" s="38" t="s">
        <v>1720</v>
      </c>
      <c r="X2570" s="29" t="s">
        <v>158</v>
      </c>
      <c r="Y2570" s="146">
        <v>170294</v>
      </c>
      <c r="Z2570" s="33">
        <v>217976</v>
      </c>
      <c r="AA2570" s="34">
        <f t="shared" si="557"/>
        <v>0.28000000000000003</v>
      </c>
      <c r="AB2570" s="33">
        <f t="shared" si="556"/>
        <v>217976</v>
      </c>
      <c r="AC2570" s="34">
        <f t="shared" si="558"/>
        <v>0.2799981202391203</v>
      </c>
      <c r="AD2570" s="145">
        <f t="shared" si="561"/>
        <v>181646.66699999999</v>
      </c>
      <c r="AE2570" s="105">
        <v>141911.66699999999</v>
      </c>
      <c r="AF2570" s="34" t="s">
        <v>36</v>
      </c>
      <c r="AG2570" s="34" t="s">
        <v>36</v>
      </c>
      <c r="AH2570" s="34" t="s">
        <v>36</v>
      </c>
      <c r="AI2570" s="29">
        <v>51</v>
      </c>
      <c r="AJ2570" s="29">
        <v>1.6260749999999999</v>
      </c>
      <c r="AK2570" s="29">
        <v>0</v>
      </c>
      <c r="AL2570" s="29">
        <v>0</v>
      </c>
      <c r="AM2570" s="29" t="s">
        <v>28</v>
      </c>
      <c r="AN2570" s="44" t="s">
        <v>27</v>
      </c>
      <c r="AO2570" s="29" t="s">
        <v>28</v>
      </c>
      <c r="AP2570" s="29">
        <v>1</v>
      </c>
      <c r="AQ2570" s="29">
        <v>1650</v>
      </c>
      <c r="AR2570" s="29">
        <v>1320</v>
      </c>
      <c r="AS2570" s="29">
        <v>2300</v>
      </c>
      <c r="AT2570" s="29">
        <v>51</v>
      </c>
      <c r="AU2570" s="144">
        <v>5.0094000000000003</v>
      </c>
      <c r="AV2570" s="36" t="s">
        <v>28</v>
      </c>
      <c r="AW2570" s="102" t="s">
        <v>33</v>
      </c>
      <c r="AX2570" s="129" t="s">
        <v>33</v>
      </c>
      <c r="AY2570" s="106">
        <v>26</v>
      </c>
      <c r="BD2570" t="s">
        <v>4595</v>
      </c>
      <c r="BE2570" t="s">
        <v>4364</v>
      </c>
      <c r="BF2570" t="s">
        <v>4747</v>
      </c>
      <c r="BH2570" t="str">
        <f t="shared" si="559"/>
        <v/>
      </c>
      <c r="BJ2570" t="str">
        <f t="shared" si="560"/>
        <v>OK</v>
      </c>
      <c r="BK2570" s="130" t="s">
        <v>5302</v>
      </c>
      <c r="BL2570" s="130" t="e">
        <v>#VALUE!</v>
      </c>
      <c r="BM2570" s="131" t="s">
        <v>33</v>
      </c>
      <c r="BN2570" s="131" t="e">
        <v>#VALUE!</v>
      </c>
      <c r="BO2570" t="e">
        <v>#N/A</v>
      </c>
      <c r="BP2570">
        <v>1</v>
      </c>
    </row>
    <row r="2571" spans="1:68" ht="25.2" x14ac:dyDescent="0.3">
      <c r="A2571" s="1"/>
      <c r="B2571" s="47">
        <v>2234</v>
      </c>
      <c r="C2571" s="45">
        <v>1018327</v>
      </c>
      <c r="D2571" s="63" t="s">
        <v>33</v>
      </c>
      <c r="E2571" s="63"/>
      <c r="F2571" s="31" t="s">
        <v>1802</v>
      </c>
      <c r="G2571" s="29" t="s">
        <v>31</v>
      </c>
      <c r="H2571" s="29"/>
      <c r="I2571" s="148" t="s">
        <v>32</v>
      </c>
      <c r="J2571" s="147" t="s">
        <v>33</v>
      </c>
      <c r="K2571" s="148">
        <v>0</v>
      </c>
      <c r="L2571" s="148" t="s">
        <v>32</v>
      </c>
      <c r="M2571" s="147" t="s">
        <v>33</v>
      </c>
      <c r="N2571" s="29" t="str">
        <f t="shared" si="545"/>
        <v/>
      </c>
      <c r="O2571" s="29" t="str">
        <f t="shared" si="546"/>
        <v/>
      </c>
      <c r="P2571" s="29" t="str">
        <f t="shared" si="547"/>
        <v/>
      </c>
      <c r="Q2571" s="29" t="str">
        <f t="shared" si="548"/>
        <v/>
      </c>
      <c r="R2571" s="29" t="str">
        <f t="shared" si="549"/>
        <v/>
      </c>
      <c r="S2571" s="29" t="str">
        <f t="shared" si="550"/>
        <v/>
      </c>
      <c r="T2571" s="29" t="str">
        <f t="shared" si="551"/>
        <v/>
      </c>
      <c r="U2571" s="40" t="s">
        <v>33</v>
      </c>
      <c r="V2571" s="40"/>
      <c r="W2571" s="38" t="s">
        <v>1720</v>
      </c>
      <c r="X2571" s="29" t="s">
        <v>158</v>
      </c>
      <c r="Y2571" s="146">
        <v>206179</v>
      </c>
      <c r="Z2571" s="33">
        <v>263909</v>
      </c>
      <c r="AA2571" s="34">
        <f t="shared" si="557"/>
        <v>0.28000000000000003</v>
      </c>
      <c r="AB2571" s="33">
        <f t="shared" si="556"/>
        <v>263909</v>
      </c>
      <c r="AC2571" s="34">
        <f t="shared" si="558"/>
        <v>0.2799994224048023</v>
      </c>
      <c r="AD2571" s="145">
        <f t="shared" si="561"/>
        <v>219924.16699999999</v>
      </c>
      <c r="AE2571" s="105">
        <v>171815.83300000001</v>
      </c>
      <c r="AF2571" s="34" t="s">
        <v>36</v>
      </c>
      <c r="AG2571" s="34" t="s">
        <v>36</v>
      </c>
      <c r="AH2571" s="34" t="s">
        <v>36</v>
      </c>
      <c r="AI2571" s="29">
        <v>54</v>
      </c>
      <c r="AJ2571" s="29">
        <v>4.4740970000000004</v>
      </c>
      <c r="AK2571" s="29">
        <v>0</v>
      </c>
      <c r="AL2571" s="29">
        <v>0</v>
      </c>
      <c r="AM2571" s="29" t="s">
        <v>28</v>
      </c>
      <c r="AN2571" s="44" t="s">
        <v>27</v>
      </c>
      <c r="AO2571" s="29" t="s">
        <v>28</v>
      </c>
      <c r="AP2571" s="29">
        <v>1</v>
      </c>
      <c r="AQ2571" s="29">
        <v>1650</v>
      </c>
      <c r="AR2571" s="29">
        <v>1650</v>
      </c>
      <c r="AS2571" s="29">
        <v>1650</v>
      </c>
      <c r="AT2571" s="29">
        <v>54</v>
      </c>
      <c r="AU2571" s="144">
        <v>4.4921249999999997</v>
      </c>
      <c r="AV2571" s="36" t="s">
        <v>28</v>
      </c>
      <c r="AW2571" s="102" t="s">
        <v>33</v>
      </c>
      <c r="AX2571" s="129" t="s">
        <v>33</v>
      </c>
      <c r="AY2571" s="106">
        <v>6</v>
      </c>
      <c r="BD2571" t="s">
        <v>4595</v>
      </c>
      <c r="BE2571" t="s">
        <v>4364</v>
      </c>
      <c r="BF2571" t="s">
        <v>4747</v>
      </c>
      <c r="BH2571" t="str">
        <f t="shared" si="559"/>
        <v/>
      </c>
      <c r="BJ2571" t="str">
        <f t="shared" si="560"/>
        <v>OK</v>
      </c>
      <c r="BK2571" s="130" t="s">
        <v>5302</v>
      </c>
      <c r="BL2571" s="130" t="e">
        <v>#VALUE!</v>
      </c>
      <c r="BM2571" s="131" t="s">
        <v>33</v>
      </c>
      <c r="BN2571" s="131" t="e">
        <v>#VALUE!</v>
      </c>
      <c r="BO2571" t="e">
        <v>#N/A</v>
      </c>
      <c r="BP2571">
        <v>0</v>
      </c>
    </row>
    <row r="2572" spans="1:68" ht="25.2" x14ac:dyDescent="0.3">
      <c r="A2572" s="1"/>
      <c r="B2572" s="47">
        <v>2235</v>
      </c>
      <c r="C2572" s="45">
        <v>1084576</v>
      </c>
      <c r="D2572" s="29"/>
      <c r="E2572" s="29"/>
      <c r="F2572" s="31" t="s">
        <v>1803</v>
      </c>
      <c r="G2572" s="29" t="s">
        <v>31</v>
      </c>
      <c r="H2572" s="148"/>
      <c r="I2572" s="148" t="s">
        <v>32</v>
      </c>
      <c r="J2572" s="147" t="s">
        <v>33</v>
      </c>
      <c r="K2572" s="148">
        <v>0</v>
      </c>
      <c r="L2572" s="148" t="s">
        <v>32</v>
      </c>
      <c r="M2572" s="147" t="s">
        <v>33</v>
      </c>
      <c r="N2572" s="29" t="str">
        <f t="shared" si="545"/>
        <v/>
      </c>
      <c r="O2572" s="29" t="str">
        <f t="shared" si="546"/>
        <v/>
      </c>
      <c r="P2572" s="29" t="str">
        <f t="shared" si="547"/>
        <v/>
      </c>
      <c r="Q2572" s="29" t="str">
        <f t="shared" si="548"/>
        <v/>
      </c>
      <c r="R2572" s="29" t="str">
        <f t="shared" si="549"/>
        <v/>
      </c>
      <c r="S2572" s="29" t="str">
        <f t="shared" si="550"/>
        <v/>
      </c>
      <c r="T2572" s="29" t="str">
        <f t="shared" si="551"/>
        <v/>
      </c>
      <c r="U2572" s="29"/>
      <c r="V2572" s="29"/>
      <c r="W2572" s="38" t="s">
        <v>1720</v>
      </c>
      <c r="X2572" s="29" t="s">
        <v>158</v>
      </c>
      <c r="Y2572" s="146">
        <v>326424</v>
      </c>
      <c r="Z2572" s="33">
        <v>417822</v>
      </c>
      <c r="AA2572" s="34">
        <f t="shared" si="557"/>
        <v>0.28000000000000003</v>
      </c>
      <c r="AB2572" s="33">
        <f t="shared" si="556"/>
        <v>417822</v>
      </c>
      <c r="AC2572" s="34">
        <f t="shared" si="558"/>
        <v>0.27999779427983235</v>
      </c>
      <c r="AD2572" s="145">
        <f t="shared" si="561"/>
        <v>348185</v>
      </c>
      <c r="AE2572" s="105">
        <v>272020</v>
      </c>
      <c r="AF2572" s="34" t="s">
        <v>36</v>
      </c>
      <c r="AG2572" s="34" t="s">
        <v>36</v>
      </c>
      <c r="AH2572" s="34" t="s">
        <v>36</v>
      </c>
      <c r="AI2572" s="29">
        <v>53</v>
      </c>
      <c r="AJ2572" s="29">
        <v>1.716823</v>
      </c>
      <c r="AK2572" s="29">
        <v>0</v>
      </c>
      <c r="AL2572" s="29">
        <v>0</v>
      </c>
      <c r="AM2572" s="29" t="s">
        <v>28</v>
      </c>
      <c r="AN2572" s="44" t="s">
        <v>27</v>
      </c>
      <c r="AO2572" s="29" t="s">
        <v>28</v>
      </c>
      <c r="AP2572" s="29">
        <v>1</v>
      </c>
      <c r="AQ2572" s="29">
        <v>1451</v>
      </c>
      <c r="AR2572" s="29">
        <v>1632</v>
      </c>
      <c r="AS2572" s="29">
        <v>740</v>
      </c>
      <c r="AT2572" s="29">
        <v>53</v>
      </c>
      <c r="AU2572" s="144">
        <v>1.7523436800000001</v>
      </c>
      <c r="AV2572" s="36" t="s">
        <v>28</v>
      </c>
      <c r="AW2572" s="102" t="s">
        <v>33</v>
      </c>
      <c r="AX2572" s="129" t="s">
        <v>33</v>
      </c>
      <c r="AY2572" s="106">
        <v>1</v>
      </c>
      <c r="BD2572" t="s">
        <v>186</v>
      </c>
      <c r="BE2572" t="s">
        <v>4596</v>
      </c>
      <c r="BF2572" t="s">
        <v>4747</v>
      </c>
      <c r="BH2572" t="str">
        <f t="shared" si="559"/>
        <v/>
      </c>
      <c r="BJ2572" t="str">
        <f t="shared" si="560"/>
        <v>OK</v>
      </c>
      <c r="BK2572" s="130" t="s">
        <v>5302</v>
      </c>
      <c r="BL2572" s="130" t="e">
        <v>#VALUE!</v>
      </c>
      <c r="BM2572" s="131" t="s">
        <v>33</v>
      </c>
      <c r="BN2572" s="131" t="e">
        <v>#VALUE!</v>
      </c>
      <c r="BO2572" t="e">
        <v>#N/A</v>
      </c>
      <c r="BP2572">
        <v>0</v>
      </c>
    </row>
    <row r="2573" spans="1:68" ht="25.2" x14ac:dyDescent="0.3">
      <c r="A2573" s="1"/>
      <c r="B2573" s="47">
        <v>2236</v>
      </c>
      <c r="C2573" s="45">
        <v>1084577</v>
      </c>
      <c r="D2573" s="29"/>
      <c r="E2573" s="29"/>
      <c r="F2573" s="31" t="s">
        <v>1804</v>
      </c>
      <c r="G2573" s="29" t="s">
        <v>31</v>
      </c>
      <c r="H2573" s="148"/>
      <c r="I2573" s="148" t="s">
        <v>32</v>
      </c>
      <c r="J2573" s="147" t="s">
        <v>33</v>
      </c>
      <c r="K2573" s="148">
        <v>0</v>
      </c>
      <c r="L2573" s="148" t="s">
        <v>32</v>
      </c>
      <c r="M2573" s="147" t="s">
        <v>33</v>
      </c>
      <c r="N2573" s="29" t="str">
        <f t="shared" si="545"/>
        <v/>
      </c>
      <c r="O2573" s="29" t="str">
        <f t="shared" si="546"/>
        <v/>
      </c>
      <c r="P2573" s="29" t="str">
        <f t="shared" si="547"/>
        <v/>
      </c>
      <c r="Q2573" s="29" t="str">
        <f t="shared" si="548"/>
        <v/>
      </c>
      <c r="R2573" s="29" t="str">
        <f t="shared" si="549"/>
        <v/>
      </c>
      <c r="S2573" s="29" t="str">
        <f t="shared" si="550"/>
        <v/>
      </c>
      <c r="T2573" s="29" t="str">
        <f t="shared" si="551"/>
        <v/>
      </c>
      <c r="U2573" s="29"/>
      <c r="V2573" s="29"/>
      <c r="W2573" s="38" t="s">
        <v>1720</v>
      </c>
      <c r="X2573" s="29" t="s">
        <v>158</v>
      </c>
      <c r="Y2573" s="146">
        <v>448340</v>
      </c>
      <c r="Z2573" s="33">
        <v>573875</v>
      </c>
      <c r="AA2573" s="34">
        <f t="shared" si="557"/>
        <v>0.28000000000000003</v>
      </c>
      <c r="AB2573" s="33">
        <f t="shared" si="556"/>
        <v>573875</v>
      </c>
      <c r="AC2573" s="34">
        <f t="shared" si="558"/>
        <v>0.27999955366016899</v>
      </c>
      <c r="AD2573" s="145">
        <f t="shared" si="561"/>
        <v>478229.16700000002</v>
      </c>
      <c r="AE2573" s="105">
        <v>373616.66700000002</v>
      </c>
      <c r="AF2573" s="34" t="s">
        <v>36</v>
      </c>
      <c r="AG2573" s="34" t="s">
        <v>36</v>
      </c>
      <c r="AH2573" s="34" t="s">
        <v>36</v>
      </c>
      <c r="AI2573" s="29">
        <v>53</v>
      </c>
      <c r="AJ2573" s="29">
        <v>1.4790000000000001</v>
      </c>
      <c r="AK2573" s="29">
        <v>0</v>
      </c>
      <c r="AL2573" s="29">
        <v>0</v>
      </c>
      <c r="AM2573" s="29" t="s">
        <v>28</v>
      </c>
      <c r="AN2573" s="44" t="s">
        <v>27</v>
      </c>
      <c r="AO2573" s="29" t="s">
        <v>28</v>
      </c>
      <c r="AP2573" s="29">
        <v>1</v>
      </c>
      <c r="AQ2573" s="29">
        <v>1250</v>
      </c>
      <c r="AR2573" s="29">
        <v>1632</v>
      </c>
      <c r="AS2573" s="29">
        <v>740</v>
      </c>
      <c r="AT2573" s="29">
        <v>53</v>
      </c>
      <c r="AU2573" s="144">
        <v>1.5096000000000001</v>
      </c>
      <c r="AV2573" s="36" t="s">
        <v>28</v>
      </c>
      <c r="AW2573" s="102" t="s">
        <v>33</v>
      </c>
      <c r="AX2573" s="129" t="s">
        <v>33</v>
      </c>
      <c r="AY2573" s="106" t="e">
        <v>#N/A</v>
      </c>
      <c r="BD2573" t="s">
        <v>186</v>
      </c>
      <c r="BE2573">
        <v>0</v>
      </c>
      <c r="BF2573" t="s">
        <v>4747</v>
      </c>
      <c r="BH2573" t="str">
        <f t="shared" si="559"/>
        <v/>
      </c>
      <c r="BJ2573" t="str">
        <f t="shared" si="560"/>
        <v>OK</v>
      </c>
      <c r="BK2573" s="130" t="s">
        <v>5302</v>
      </c>
      <c r="BL2573" s="130" t="e">
        <v>#VALUE!</v>
      </c>
      <c r="BM2573" s="131" t="s">
        <v>33</v>
      </c>
      <c r="BN2573" s="131" t="e">
        <v>#VALUE!</v>
      </c>
      <c r="BO2573" t="e">
        <v>#N/A</v>
      </c>
      <c r="BP2573">
        <v>0</v>
      </c>
    </row>
    <row r="2574" spans="1:68" ht="25.2" x14ac:dyDescent="0.3">
      <c r="A2574" s="1"/>
      <c r="B2574" s="47">
        <v>2237</v>
      </c>
      <c r="C2574" s="45">
        <v>1084578</v>
      </c>
      <c r="D2574" s="29"/>
      <c r="E2574" s="29"/>
      <c r="F2574" s="31" t="s">
        <v>1805</v>
      </c>
      <c r="G2574" s="29" t="s">
        <v>31</v>
      </c>
      <c r="H2574" s="148"/>
      <c r="I2574" s="148" t="s">
        <v>32</v>
      </c>
      <c r="J2574" s="147" t="s">
        <v>33</v>
      </c>
      <c r="K2574" s="148">
        <v>0</v>
      </c>
      <c r="L2574" s="148" t="s">
        <v>32</v>
      </c>
      <c r="M2574" s="147" t="s">
        <v>33</v>
      </c>
      <c r="N2574" s="29" t="str">
        <f t="shared" si="545"/>
        <v/>
      </c>
      <c r="O2574" s="29" t="str">
        <f t="shared" si="546"/>
        <v/>
      </c>
      <c r="P2574" s="29" t="str">
        <f t="shared" si="547"/>
        <v/>
      </c>
      <c r="Q2574" s="29" t="str">
        <f t="shared" si="548"/>
        <v/>
      </c>
      <c r="R2574" s="29" t="str">
        <f t="shared" si="549"/>
        <v/>
      </c>
      <c r="S2574" s="29" t="str">
        <f t="shared" si="550"/>
        <v/>
      </c>
      <c r="T2574" s="29" t="str">
        <f t="shared" si="551"/>
        <v/>
      </c>
      <c r="U2574" s="29"/>
      <c r="V2574" s="29"/>
      <c r="W2574" s="38" t="s">
        <v>1720</v>
      </c>
      <c r="X2574" s="29" t="s">
        <v>158</v>
      </c>
      <c r="Y2574" s="146">
        <v>570809</v>
      </c>
      <c r="Z2574" s="33">
        <v>730636</v>
      </c>
      <c r="AA2574" s="34">
        <f t="shared" si="557"/>
        <v>0.28000000000000003</v>
      </c>
      <c r="AB2574" s="33">
        <f t="shared" si="556"/>
        <v>730636</v>
      </c>
      <c r="AC2574" s="34">
        <f t="shared" si="558"/>
        <v>0.28000083931402558</v>
      </c>
      <c r="AD2574" s="145">
        <f t="shared" si="561"/>
        <v>608863.33299999998</v>
      </c>
      <c r="AE2574" s="105">
        <v>475674.16700000002</v>
      </c>
      <c r="AF2574" s="34" t="s">
        <v>36</v>
      </c>
      <c r="AG2574" s="34" t="s">
        <v>36</v>
      </c>
      <c r="AH2574" s="34" t="s">
        <v>36</v>
      </c>
      <c r="AI2574" s="29">
        <v>53</v>
      </c>
      <c r="AJ2574" s="29">
        <v>1.305906</v>
      </c>
      <c r="AK2574" s="29">
        <v>0</v>
      </c>
      <c r="AL2574" s="29">
        <v>0</v>
      </c>
      <c r="AM2574" s="29" t="s">
        <v>28</v>
      </c>
      <c r="AN2574" s="44" t="s">
        <v>27</v>
      </c>
      <c r="AO2574" s="29" t="s">
        <v>28</v>
      </c>
      <c r="AP2574" s="29">
        <v>1</v>
      </c>
      <c r="AQ2574" s="29">
        <v>1250</v>
      </c>
      <c r="AR2574" s="29">
        <v>1441</v>
      </c>
      <c r="AS2574" s="29">
        <v>740</v>
      </c>
      <c r="AT2574" s="29">
        <v>53</v>
      </c>
      <c r="AU2574" s="144">
        <v>1.3329249999999999</v>
      </c>
      <c r="AV2574" s="36" t="s">
        <v>28</v>
      </c>
      <c r="AW2574" s="102" t="s">
        <v>33</v>
      </c>
      <c r="AX2574" s="129" t="s">
        <v>33</v>
      </c>
      <c r="AY2574" s="106" t="e">
        <v>#N/A</v>
      </c>
      <c r="BD2574" t="s">
        <v>186</v>
      </c>
      <c r="BE2574" t="s">
        <v>4596</v>
      </c>
      <c r="BF2574" t="s">
        <v>4747</v>
      </c>
      <c r="BH2574" t="str">
        <f t="shared" si="559"/>
        <v/>
      </c>
      <c r="BJ2574" t="str">
        <f t="shared" si="560"/>
        <v>OK</v>
      </c>
      <c r="BK2574" s="130" t="s">
        <v>5302</v>
      </c>
      <c r="BL2574" s="130" t="e">
        <v>#VALUE!</v>
      </c>
      <c r="BM2574" s="131" t="s">
        <v>33</v>
      </c>
      <c r="BN2574" s="131" t="e">
        <v>#VALUE!</v>
      </c>
      <c r="BO2574" t="e">
        <v>#N/A</v>
      </c>
      <c r="BP2574">
        <v>0</v>
      </c>
    </row>
    <row r="2575" spans="1:68" ht="25.2" x14ac:dyDescent="0.3">
      <c r="A2575" s="1"/>
      <c r="B2575" s="47">
        <v>2238</v>
      </c>
      <c r="C2575" s="45">
        <v>1018384</v>
      </c>
      <c r="D2575" s="63" t="s">
        <v>33</v>
      </c>
      <c r="E2575" s="63"/>
      <c r="F2575" s="31" t="s">
        <v>1806</v>
      </c>
      <c r="G2575" s="29" t="s">
        <v>503</v>
      </c>
      <c r="H2575" s="70" t="s">
        <v>4779</v>
      </c>
      <c r="I2575" s="148" t="s">
        <v>32</v>
      </c>
      <c r="J2575" s="147" t="s">
        <v>33</v>
      </c>
      <c r="K2575" s="148">
        <v>0</v>
      </c>
      <c r="L2575" s="148" t="s">
        <v>32</v>
      </c>
      <c r="M2575" s="147" t="s">
        <v>33</v>
      </c>
      <c r="N2575" s="29" t="str">
        <f t="shared" si="545"/>
        <v/>
      </c>
      <c r="O2575" s="29" t="str">
        <f t="shared" si="546"/>
        <v/>
      </c>
      <c r="P2575" s="29" t="str">
        <f t="shared" si="547"/>
        <v/>
      </c>
      <c r="Q2575" s="29" t="str">
        <f t="shared" si="548"/>
        <v/>
      </c>
      <c r="R2575" s="29" t="str">
        <f t="shared" si="549"/>
        <v/>
      </c>
      <c r="S2575" s="29" t="str">
        <f t="shared" si="550"/>
        <v/>
      </c>
      <c r="T2575" s="29" t="str">
        <f t="shared" si="551"/>
        <v/>
      </c>
      <c r="U2575" s="46" t="s">
        <v>33</v>
      </c>
      <c r="V2575" s="46"/>
      <c r="W2575" s="38" t="s">
        <v>1720</v>
      </c>
      <c r="X2575" s="29" t="s">
        <v>158</v>
      </c>
      <c r="Y2575" s="146">
        <v>64408</v>
      </c>
      <c r="Z2575" s="33">
        <v>82442</v>
      </c>
      <c r="AA2575" s="34">
        <f t="shared" si="557"/>
        <v>0.28000000000000003</v>
      </c>
      <c r="AB2575" s="33">
        <f t="shared" si="556"/>
        <v>82442</v>
      </c>
      <c r="AC2575" s="34">
        <f t="shared" si="558"/>
        <v>0.2799962879145218</v>
      </c>
      <c r="AD2575" s="145">
        <f t="shared" si="561"/>
        <v>68701.667000000001</v>
      </c>
      <c r="AE2575" s="105">
        <v>53673.332999999999</v>
      </c>
      <c r="AF2575" s="34" t="s">
        <v>36</v>
      </c>
      <c r="AG2575" s="34" t="s">
        <v>36</v>
      </c>
      <c r="AH2575" s="34" t="s">
        <v>36</v>
      </c>
      <c r="AI2575" s="29">
        <v>14.88</v>
      </c>
      <c r="AJ2575" s="29">
        <v>0.110592</v>
      </c>
      <c r="AK2575" s="29">
        <v>1</v>
      </c>
      <c r="AL2575" s="29">
        <v>0</v>
      </c>
      <c r="AM2575" s="29" t="s">
        <v>28</v>
      </c>
      <c r="AN2575" s="158" t="s">
        <v>28</v>
      </c>
      <c r="AO2575" s="29" t="s">
        <v>28</v>
      </c>
      <c r="AP2575" s="29">
        <v>1</v>
      </c>
      <c r="AQ2575" s="29">
        <v>960</v>
      </c>
      <c r="AR2575" s="29">
        <v>960</v>
      </c>
      <c r="AS2575" s="29">
        <v>120</v>
      </c>
      <c r="AT2575" s="29">
        <v>14.88</v>
      </c>
      <c r="AU2575" s="144">
        <v>0.110592</v>
      </c>
      <c r="AV2575" s="36" t="s">
        <v>28</v>
      </c>
      <c r="AW2575" s="102" t="s">
        <v>33</v>
      </c>
      <c r="AX2575" s="129" t="s">
        <v>33</v>
      </c>
      <c r="AY2575" s="106" t="e">
        <v>#N/A</v>
      </c>
      <c r="BD2575" t="s">
        <v>4595</v>
      </c>
      <c r="BE2575" t="s">
        <v>4597</v>
      </c>
      <c r="BF2575" t="s">
        <v>4747</v>
      </c>
      <c r="BH2575" t="str">
        <f t="shared" si="559"/>
        <v>AV</v>
      </c>
      <c r="BJ2575" t="str">
        <f t="shared" si="560"/>
        <v>OK</v>
      </c>
      <c r="BK2575" s="130">
        <v>82442</v>
      </c>
      <c r="BL2575" s="130" t="s">
        <v>37</v>
      </c>
      <c r="BM2575" s="131" t="s">
        <v>33</v>
      </c>
      <c r="BN2575" s="131" t="e">
        <v>#VALUE!</v>
      </c>
      <c r="BO2575">
        <v>82442</v>
      </c>
      <c r="BP2575">
        <v>0</v>
      </c>
    </row>
    <row r="2576" spans="1:68" ht="25.2" x14ac:dyDescent="0.3">
      <c r="A2576" s="1"/>
      <c r="B2576" s="47">
        <v>2239</v>
      </c>
      <c r="C2576" s="45">
        <v>1034312</v>
      </c>
      <c r="D2576" s="63" t="s">
        <v>33</v>
      </c>
      <c r="E2576" s="63"/>
      <c r="F2576" s="31" t="s">
        <v>1807</v>
      </c>
      <c r="G2576" s="37" t="s">
        <v>47</v>
      </c>
      <c r="H2576" s="70" t="s">
        <v>4779</v>
      </c>
      <c r="I2576" s="148" t="s">
        <v>32</v>
      </c>
      <c r="J2576" s="147" t="s">
        <v>33</v>
      </c>
      <c r="K2576" s="148">
        <v>0</v>
      </c>
      <c r="L2576" s="148" t="s">
        <v>32</v>
      </c>
      <c r="M2576" s="147" t="s">
        <v>33</v>
      </c>
      <c r="N2576" s="29" t="str">
        <f t="shared" si="545"/>
        <v/>
      </c>
      <c r="O2576" s="29" t="str">
        <f t="shared" si="546"/>
        <v/>
      </c>
      <c r="P2576" s="29" t="str">
        <f t="shared" si="547"/>
        <v/>
      </c>
      <c r="Q2576" s="29" t="str">
        <f t="shared" si="548"/>
        <v/>
      </c>
      <c r="R2576" s="29" t="str">
        <f t="shared" si="549"/>
        <v/>
      </c>
      <c r="S2576" s="29" t="str">
        <f t="shared" si="550"/>
        <v/>
      </c>
      <c r="T2576" s="29" t="str">
        <f t="shared" si="551"/>
        <v/>
      </c>
      <c r="U2576" s="40" t="s">
        <v>33</v>
      </c>
      <c r="V2576" s="40"/>
      <c r="W2576" s="38" t="s">
        <v>1720</v>
      </c>
      <c r="X2576" s="29" t="s">
        <v>158</v>
      </c>
      <c r="Y2576" s="146">
        <v>20189</v>
      </c>
      <c r="Z2576" s="33">
        <v>25842</v>
      </c>
      <c r="AA2576" s="34">
        <f t="shared" si="557"/>
        <v>0.28000000000000003</v>
      </c>
      <c r="AB2576" s="33">
        <f t="shared" si="556"/>
        <v>25842</v>
      </c>
      <c r="AC2576" s="34">
        <f t="shared" si="558"/>
        <v>0.28000393719344313</v>
      </c>
      <c r="AD2576" s="145">
        <f t="shared" si="561"/>
        <v>21535</v>
      </c>
      <c r="AE2576" s="105">
        <v>16824.167000000001</v>
      </c>
      <c r="AF2576" s="34" t="s">
        <v>36</v>
      </c>
      <c r="AG2576" s="34" t="s">
        <v>36</v>
      </c>
      <c r="AH2576" s="34" t="s">
        <v>36</v>
      </c>
      <c r="AI2576" s="29">
        <v>0.48099999999999998</v>
      </c>
      <c r="AJ2576" s="29">
        <v>2.5600000000000002E-3</v>
      </c>
      <c r="AK2576" s="29">
        <v>3</v>
      </c>
      <c r="AL2576" s="29">
        <v>0</v>
      </c>
      <c r="AM2576" s="29" t="s">
        <v>28</v>
      </c>
      <c r="AN2576" s="158" t="s">
        <v>28</v>
      </c>
      <c r="AO2576" s="29" t="s">
        <v>28</v>
      </c>
      <c r="AP2576" s="29">
        <v>1</v>
      </c>
      <c r="AQ2576" s="29">
        <v>390</v>
      </c>
      <c r="AR2576" s="29">
        <v>290</v>
      </c>
      <c r="AS2576" s="29">
        <v>305</v>
      </c>
      <c r="AT2576" s="29">
        <v>0.48099999999999998</v>
      </c>
      <c r="AU2576" s="144">
        <v>3.4495499999999998E-2</v>
      </c>
      <c r="AV2576" s="36" t="s">
        <v>28</v>
      </c>
      <c r="AW2576" s="102" t="s">
        <v>33</v>
      </c>
      <c r="AX2576" s="129" t="s">
        <v>33</v>
      </c>
      <c r="AY2576" s="106">
        <v>480</v>
      </c>
      <c r="BD2576" t="s">
        <v>186</v>
      </c>
      <c r="BE2576" t="s">
        <v>4351</v>
      </c>
      <c r="BF2576" t="s">
        <v>4739</v>
      </c>
      <c r="BH2576" t="str">
        <f t="shared" si="559"/>
        <v>AV</v>
      </c>
      <c r="BJ2576" t="str">
        <f t="shared" si="560"/>
        <v>OK</v>
      </c>
      <c r="BK2576" s="130">
        <v>25842</v>
      </c>
      <c r="BL2576" s="130" t="s">
        <v>37</v>
      </c>
      <c r="BM2576" s="131" t="s">
        <v>33</v>
      </c>
      <c r="BN2576" s="131" t="e">
        <v>#VALUE!</v>
      </c>
      <c r="BO2576">
        <v>25842</v>
      </c>
      <c r="BP2576">
        <v>5</v>
      </c>
    </row>
    <row r="2577" spans="1:68" ht="25.2" x14ac:dyDescent="0.3">
      <c r="A2577" s="1"/>
      <c r="B2577" s="47">
        <v>2240</v>
      </c>
      <c r="C2577" s="45">
        <v>1084575</v>
      </c>
      <c r="D2577" s="29">
        <v>1042264</v>
      </c>
      <c r="E2577" s="29"/>
      <c r="F2577" s="31" t="s">
        <v>1808</v>
      </c>
      <c r="G2577" s="29" t="s">
        <v>31</v>
      </c>
      <c r="H2577" s="148"/>
      <c r="I2577" s="148" t="s">
        <v>32</v>
      </c>
      <c r="J2577" s="147" t="s">
        <v>33</v>
      </c>
      <c r="K2577" s="148">
        <v>0</v>
      </c>
      <c r="L2577" s="148" t="s">
        <v>32</v>
      </c>
      <c r="M2577" s="147" t="s">
        <v>33</v>
      </c>
      <c r="N2577" s="29">
        <f t="shared" si="545"/>
        <v>1042264</v>
      </c>
      <c r="O2577" s="29" t="str">
        <f t="shared" si="546"/>
        <v/>
      </c>
      <c r="P2577" s="29" t="str">
        <f t="shared" si="547"/>
        <v/>
      </c>
      <c r="Q2577" s="29" t="str">
        <f t="shared" si="548"/>
        <v/>
      </c>
      <c r="R2577" s="29" t="str">
        <f t="shared" si="549"/>
        <v/>
      </c>
      <c r="S2577" s="29" t="str">
        <f t="shared" si="550"/>
        <v/>
      </c>
      <c r="T2577" s="29" t="str">
        <f t="shared" si="551"/>
        <v/>
      </c>
      <c r="U2577" s="29"/>
      <c r="V2577" s="29"/>
      <c r="W2577" s="38" t="s">
        <v>3789</v>
      </c>
      <c r="X2577" s="29" t="s">
        <v>158</v>
      </c>
      <c r="Y2577" s="146">
        <v>13554</v>
      </c>
      <c r="Z2577" s="33">
        <v>17349</v>
      </c>
      <c r="AA2577" s="34">
        <f t="shared" si="557"/>
        <v>0.28000000000000003</v>
      </c>
      <c r="AB2577" s="33" t="str">
        <f t="shared" si="556"/>
        <v>По запросу</v>
      </c>
      <c r="AC2577" s="34">
        <f t="shared" si="558"/>
        <v>0.27999114652501106</v>
      </c>
      <c r="AD2577" s="145">
        <f t="shared" si="561"/>
        <v>14457.5</v>
      </c>
      <c r="AE2577" s="105">
        <v>11295</v>
      </c>
      <c r="AF2577" s="34" t="s">
        <v>36</v>
      </c>
      <c r="AG2577" s="34" t="s">
        <v>36</v>
      </c>
      <c r="AH2577" s="34" t="s">
        <v>36</v>
      </c>
      <c r="AI2577" s="29">
        <v>0.8</v>
      </c>
      <c r="AJ2577" s="29">
        <v>2.2499999999999998E-3</v>
      </c>
      <c r="AK2577" s="29">
        <v>0</v>
      </c>
      <c r="AL2577" s="29">
        <v>0</v>
      </c>
      <c r="AM2577" s="29" t="s">
        <v>28</v>
      </c>
      <c r="AN2577" s="44" t="s">
        <v>27</v>
      </c>
      <c r="AO2577" s="29" t="s">
        <v>28</v>
      </c>
      <c r="AP2577" s="29">
        <v>1</v>
      </c>
      <c r="AQ2577" s="29">
        <v>585</v>
      </c>
      <c r="AR2577" s="29">
        <v>385</v>
      </c>
      <c r="AS2577" s="29">
        <v>470</v>
      </c>
      <c r="AT2577" s="29">
        <v>0.72</v>
      </c>
      <c r="AU2577" s="144">
        <v>0.10585575</v>
      </c>
      <c r="AV2577" s="36" t="s">
        <v>28</v>
      </c>
      <c r="AW2577" s="102" t="s">
        <v>33</v>
      </c>
      <c r="AX2577" s="129" t="s">
        <v>33</v>
      </c>
      <c r="AY2577" s="106">
        <v>85</v>
      </c>
      <c r="BD2577" t="s">
        <v>29</v>
      </c>
      <c r="BE2577" t="s">
        <v>4598</v>
      </c>
      <c r="BF2577" t="s">
        <v>4740</v>
      </c>
      <c r="BH2577" t="str">
        <f t="shared" si="559"/>
        <v/>
      </c>
      <c r="BJ2577" t="e">
        <f t="shared" si="560"/>
        <v>#VALUE!</v>
      </c>
      <c r="BK2577" s="130" t="s">
        <v>5302</v>
      </c>
      <c r="BL2577" s="130" t="e">
        <v>#VALUE!</v>
      </c>
      <c r="BM2577" s="131" t="s">
        <v>33</v>
      </c>
      <c r="BN2577" s="131" t="e">
        <v>#VALUE!</v>
      </c>
      <c r="BO2577" t="e">
        <v>#N/A</v>
      </c>
      <c r="BP2577">
        <v>6</v>
      </c>
    </row>
    <row r="2578" spans="1:68" ht="25.2" x14ac:dyDescent="0.3">
      <c r="A2578" s="1"/>
      <c r="B2578" s="47">
        <v>2241</v>
      </c>
      <c r="C2578" s="45">
        <v>1036012</v>
      </c>
      <c r="D2578" s="63" t="s">
        <v>33</v>
      </c>
      <c r="E2578" s="63"/>
      <c r="F2578" s="39" t="s">
        <v>1809</v>
      </c>
      <c r="G2578" s="29" t="s">
        <v>61</v>
      </c>
      <c r="H2578" s="70" t="s">
        <v>69</v>
      </c>
      <c r="I2578" s="148" t="s">
        <v>3798</v>
      </c>
      <c r="J2578" s="147" t="s">
        <v>4036</v>
      </c>
      <c r="K2578" s="148" t="e">
        <v>#N/A</v>
      </c>
      <c r="L2578" s="148" t="s">
        <v>4020</v>
      </c>
      <c r="M2578" s="147" t="s">
        <v>33</v>
      </c>
      <c r="N2578" s="29" t="str">
        <f t="shared" si="545"/>
        <v/>
      </c>
      <c r="O2578" s="29" t="str">
        <f t="shared" si="546"/>
        <v/>
      </c>
      <c r="P2578" s="29" t="str">
        <f t="shared" si="547"/>
        <v/>
      </c>
      <c r="Q2578" s="29" t="str">
        <f t="shared" si="548"/>
        <v/>
      </c>
      <c r="R2578" s="29" t="str">
        <f t="shared" si="549"/>
        <v/>
      </c>
      <c r="S2578" s="29" t="str">
        <f t="shared" si="550"/>
        <v/>
      </c>
      <c r="T2578" s="29" t="str">
        <f t="shared" si="551"/>
        <v/>
      </c>
      <c r="U2578" s="46" t="s">
        <v>33</v>
      </c>
      <c r="V2578" s="46"/>
      <c r="W2578" s="38" t="s">
        <v>1720</v>
      </c>
      <c r="X2578" s="29" t="s">
        <v>158</v>
      </c>
      <c r="Y2578" s="146">
        <v>35684</v>
      </c>
      <c r="Z2578" s="33">
        <v>39252</v>
      </c>
      <c r="AA2578" s="34">
        <f t="shared" si="557"/>
        <v>0.1</v>
      </c>
      <c r="AB2578" s="33">
        <f t="shared" si="556"/>
        <v>39252</v>
      </c>
      <c r="AC2578" s="34">
        <f t="shared" si="558"/>
        <v>9.998877816400871E-2</v>
      </c>
      <c r="AD2578" s="145">
        <f t="shared" si="561"/>
        <v>32710</v>
      </c>
      <c r="AE2578" s="105">
        <v>29736.667000000001</v>
      </c>
      <c r="AF2578" s="34" t="e">
        <v>#N/A</v>
      </c>
      <c r="AG2578" s="34" t="e">
        <v>#N/A</v>
      </c>
      <c r="AH2578" s="34" t="e">
        <v>#N/A</v>
      </c>
      <c r="AI2578" s="29">
        <v>0.69299999999999995</v>
      </c>
      <c r="AJ2578" s="29">
        <v>2.8388E-2</v>
      </c>
      <c r="AK2578" s="29">
        <v>0</v>
      </c>
      <c r="AL2578" s="29">
        <v>0</v>
      </c>
      <c r="AM2578" s="29" t="s">
        <v>27</v>
      </c>
      <c r="AN2578" s="44" t="s">
        <v>27</v>
      </c>
      <c r="AO2578" s="29" t="s">
        <v>27</v>
      </c>
      <c r="AP2578" s="29">
        <v>1</v>
      </c>
      <c r="AQ2578" s="29">
        <v>757</v>
      </c>
      <c r="AR2578" s="29">
        <v>500</v>
      </c>
      <c r="AS2578" s="29">
        <v>75</v>
      </c>
      <c r="AT2578" s="29">
        <v>0.69299999999999995</v>
      </c>
      <c r="AU2578" s="144">
        <v>2.83875E-2</v>
      </c>
      <c r="AV2578" s="36" t="s">
        <v>28</v>
      </c>
      <c r="AW2578" s="102" t="s">
        <v>33</v>
      </c>
      <c r="AX2578" s="129" t="s">
        <v>33</v>
      </c>
      <c r="AY2578" s="106">
        <v>1</v>
      </c>
      <c r="BD2578" t="s">
        <v>4599</v>
      </c>
      <c r="BE2578" t="e">
        <v>#N/A</v>
      </c>
      <c r="BF2578" t="e">
        <v>#N/A</v>
      </c>
      <c r="BH2578" t="str">
        <f t="shared" si="559"/>
        <v/>
      </c>
      <c r="BJ2578" t="str">
        <f t="shared" si="560"/>
        <v>OK</v>
      </c>
      <c r="BK2578" s="130" t="s">
        <v>5302</v>
      </c>
      <c r="BL2578" s="130" t="e">
        <v>#VALUE!</v>
      </c>
      <c r="BM2578" s="131" t="s">
        <v>33</v>
      </c>
      <c r="BN2578" s="131" t="e">
        <v>#VALUE!</v>
      </c>
      <c r="BO2578" t="e">
        <v>#N/A</v>
      </c>
      <c r="BP2578">
        <v>0</v>
      </c>
    </row>
    <row r="2579" spans="1:68" ht="25.2" x14ac:dyDescent="0.3">
      <c r="A2579" s="1"/>
      <c r="B2579" s="47">
        <v>2242</v>
      </c>
      <c r="C2579" s="45">
        <v>1036014</v>
      </c>
      <c r="D2579" s="63" t="s">
        <v>33</v>
      </c>
      <c r="E2579" s="63"/>
      <c r="F2579" s="39" t="s">
        <v>1810</v>
      </c>
      <c r="G2579" s="29" t="s">
        <v>31</v>
      </c>
      <c r="H2579" s="37"/>
      <c r="I2579" s="148" t="s">
        <v>32</v>
      </c>
      <c r="J2579" s="147" t="s">
        <v>33</v>
      </c>
      <c r="K2579" s="148">
        <v>0</v>
      </c>
      <c r="L2579" s="148" t="s">
        <v>32</v>
      </c>
      <c r="M2579" s="147" t="s">
        <v>33</v>
      </c>
      <c r="N2579" s="29" t="str">
        <f t="shared" ref="N2579:N2642" si="562">IFERROR(MID($D2579,1,7)+0,"")</f>
        <v/>
      </c>
      <c r="O2579" s="29" t="str">
        <f t="shared" ref="O2579:O2642" si="563">IFERROR(MID($D2579,10,7)+0,"")</f>
        <v/>
      </c>
      <c r="P2579" s="29" t="str">
        <f t="shared" ref="P2579:P2642" si="564">IFERROR(MID($D2579,19,7)+0,"")</f>
        <v/>
      </c>
      <c r="Q2579" s="29" t="str">
        <f t="shared" ref="Q2579:Q2642" si="565">IF(IFERROR(MID($U2579,1,7)+0,"")&lt;1130000,"",IFERROR(MID($U2579,1,7)+0,""))</f>
        <v/>
      </c>
      <c r="R2579" s="29" t="str">
        <f t="shared" ref="R2579:R2642" si="566">IF(IFERROR(MID($U2579,10,7)+0,"")&lt;1130000,"",IFERROR(MID($U2579,10,7)+0,""))</f>
        <v/>
      </c>
      <c r="S2579" s="29" t="str">
        <f t="shared" ref="S2579:S2642" si="567">IF(IFERROR(MID($U2579,19,7)+0,"")&lt;1130000,"",IFERROR(MID($U2579,19,7)+0,""))</f>
        <v/>
      </c>
      <c r="T2579" s="29" t="str">
        <f t="shared" ref="T2579:T2642" si="568">IF(Q2579="","",IF(R2579="",Q2579,Q2579&amp;", "&amp;R2579))</f>
        <v/>
      </c>
      <c r="U2579" s="46" t="s">
        <v>33</v>
      </c>
      <c r="V2579" s="46"/>
      <c r="W2579" s="38" t="s">
        <v>1720</v>
      </c>
      <c r="X2579" s="29" t="s">
        <v>158</v>
      </c>
      <c r="Y2579" s="146">
        <v>41873</v>
      </c>
      <c r="Z2579" s="33">
        <v>53597</v>
      </c>
      <c r="AA2579" s="34">
        <f t="shared" si="557"/>
        <v>0.28000000000000003</v>
      </c>
      <c r="AB2579" s="33">
        <f t="shared" si="556"/>
        <v>53597</v>
      </c>
      <c r="AC2579" s="34">
        <f t="shared" si="558"/>
        <v>0.27998948936078627</v>
      </c>
      <c r="AD2579" s="145">
        <f t="shared" si="561"/>
        <v>44664.167000000001</v>
      </c>
      <c r="AE2579" s="105">
        <v>34894.167000000001</v>
      </c>
      <c r="AF2579" s="34" t="s">
        <v>36</v>
      </c>
      <c r="AG2579" s="34" t="s">
        <v>36</v>
      </c>
      <c r="AH2579" s="34" t="s">
        <v>36</v>
      </c>
      <c r="AI2579" s="29">
        <v>1.0329999999999999</v>
      </c>
      <c r="AJ2579" s="29">
        <v>3.7339999999999999E-3</v>
      </c>
      <c r="AK2579" s="29">
        <v>0</v>
      </c>
      <c r="AL2579" s="29">
        <v>0</v>
      </c>
      <c r="AM2579" s="29" t="s">
        <v>28</v>
      </c>
      <c r="AN2579" s="44" t="s">
        <v>27</v>
      </c>
      <c r="AO2579" s="29" t="s">
        <v>28</v>
      </c>
      <c r="AP2579" s="29">
        <v>1</v>
      </c>
      <c r="AQ2579" s="29">
        <v>770</v>
      </c>
      <c r="AR2579" s="29">
        <v>60</v>
      </c>
      <c r="AS2579" s="29">
        <v>60</v>
      </c>
      <c r="AT2579" s="29">
        <v>1.0329999999999999</v>
      </c>
      <c r="AU2579" s="144">
        <v>2.7720000000000002E-3</v>
      </c>
      <c r="AV2579" s="36" t="s">
        <v>28</v>
      </c>
      <c r="AW2579" s="102" t="s">
        <v>33</v>
      </c>
      <c r="AX2579" s="129" t="s">
        <v>33</v>
      </c>
      <c r="AY2579" s="106">
        <v>6</v>
      </c>
      <c r="BD2579" t="s">
        <v>4599</v>
      </c>
      <c r="BE2579" t="s">
        <v>4600</v>
      </c>
      <c r="BF2579" t="s">
        <v>4764</v>
      </c>
      <c r="BH2579" t="str">
        <f t="shared" si="559"/>
        <v/>
      </c>
      <c r="BJ2579" t="str">
        <f t="shared" si="560"/>
        <v>OK</v>
      </c>
      <c r="BK2579" s="130" t="s">
        <v>5302</v>
      </c>
      <c r="BL2579" s="130" t="e">
        <v>#VALUE!</v>
      </c>
      <c r="BM2579" s="131" t="s">
        <v>33</v>
      </c>
      <c r="BN2579" s="131" t="e">
        <v>#VALUE!</v>
      </c>
      <c r="BO2579" t="e">
        <v>#N/A</v>
      </c>
      <c r="BP2579">
        <v>0</v>
      </c>
    </row>
    <row r="2580" spans="1:68" ht="25.2" x14ac:dyDescent="0.3">
      <c r="A2580" s="1"/>
      <c r="B2580" s="47">
        <v>2243</v>
      </c>
      <c r="C2580" s="45">
        <v>1034302</v>
      </c>
      <c r="D2580" s="63" t="s">
        <v>33</v>
      </c>
      <c r="E2580" s="63"/>
      <c r="F2580" s="31" t="s">
        <v>1812</v>
      </c>
      <c r="G2580" s="29" t="s">
        <v>39</v>
      </c>
      <c r="H2580" s="70" t="s">
        <v>4779</v>
      </c>
      <c r="I2580" s="148" t="s">
        <v>32</v>
      </c>
      <c r="J2580" s="147" t="s">
        <v>33</v>
      </c>
      <c r="K2580" s="148">
        <v>0</v>
      </c>
      <c r="L2580" s="148" t="s">
        <v>32</v>
      </c>
      <c r="M2580" s="147" t="s">
        <v>33</v>
      </c>
      <c r="N2580" s="29" t="str">
        <f t="shared" si="562"/>
        <v/>
      </c>
      <c r="O2580" s="29" t="str">
        <f t="shared" si="563"/>
        <v/>
      </c>
      <c r="P2580" s="29" t="str">
        <f t="shared" si="564"/>
        <v/>
      </c>
      <c r="Q2580" s="29" t="str">
        <f t="shared" si="565"/>
        <v/>
      </c>
      <c r="R2580" s="29" t="str">
        <f t="shared" si="566"/>
        <v/>
      </c>
      <c r="S2580" s="29" t="str">
        <f t="shared" si="567"/>
        <v/>
      </c>
      <c r="T2580" s="29" t="str">
        <f t="shared" si="568"/>
        <v/>
      </c>
      <c r="U2580" s="40" t="s">
        <v>33</v>
      </c>
      <c r="V2580" s="40"/>
      <c r="W2580" s="38" t="s">
        <v>1720</v>
      </c>
      <c r="X2580" s="29" t="s">
        <v>158</v>
      </c>
      <c r="Y2580" s="146">
        <v>31054</v>
      </c>
      <c r="Z2580" s="33">
        <v>39749</v>
      </c>
      <c r="AA2580" s="34">
        <f t="shared" si="557"/>
        <v>0.28000000000000003</v>
      </c>
      <c r="AB2580" s="33">
        <f t="shared" si="556"/>
        <v>39749</v>
      </c>
      <c r="AC2580" s="34">
        <f t="shared" si="558"/>
        <v>0.27999616513165676</v>
      </c>
      <c r="AD2580" s="145">
        <f t="shared" si="561"/>
        <v>33124.167000000001</v>
      </c>
      <c r="AE2580" s="105">
        <v>25878.332999999999</v>
      </c>
      <c r="AF2580" s="34" t="s">
        <v>36</v>
      </c>
      <c r="AG2580" s="34" t="s">
        <v>36</v>
      </c>
      <c r="AH2580" s="34" t="s">
        <v>36</v>
      </c>
      <c r="AI2580" s="29">
        <v>8</v>
      </c>
      <c r="AJ2580" s="29">
        <v>2.7040000000000002E-2</v>
      </c>
      <c r="AK2580" s="29">
        <v>1</v>
      </c>
      <c r="AL2580" s="29">
        <v>0</v>
      </c>
      <c r="AM2580" s="29" t="s">
        <v>28</v>
      </c>
      <c r="AN2580" s="158" t="s">
        <v>28</v>
      </c>
      <c r="AO2580" s="29" t="s">
        <v>28</v>
      </c>
      <c r="AP2580" s="29">
        <v>1</v>
      </c>
      <c r="AQ2580" s="29">
        <v>1300</v>
      </c>
      <c r="AR2580" s="29">
        <v>160</v>
      </c>
      <c r="AS2580" s="29">
        <v>130</v>
      </c>
      <c r="AT2580" s="29">
        <v>8</v>
      </c>
      <c r="AU2580" s="144">
        <v>2.7040000000000002E-2</v>
      </c>
      <c r="AV2580" s="36" t="s">
        <v>28</v>
      </c>
      <c r="AW2580" s="102" t="s">
        <v>33</v>
      </c>
      <c r="AX2580" s="129" t="s">
        <v>33</v>
      </c>
      <c r="AY2580" s="106">
        <v>38</v>
      </c>
      <c r="BD2580" t="s">
        <v>1811</v>
      </c>
      <c r="BE2580" t="s">
        <v>4601</v>
      </c>
      <c r="BF2580" t="s">
        <v>4739</v>
      </c>
      <c r="BH2580" t="str">
        <f t="shared" si="559"/>
        <v>AV</v>
      </c>
      <c r="BJ2580" t="str">
        <f t="shared" si="560"/>
        <v>OK</v>
      </c>
      <c r="BK2580" s="130">
        <v>39749</v>
      </c>
      <c r="BL2580" s="130" t="s">
        <v>37</v>
      </c>
      <c r="BM2580" s="131" t="s">
        <v>33</v>
      </c>
      <c r="BN2580" s="131" t="e">
        <v>#VALUE!</v>
      </c>
      <c r="BO2580">
        <v>39749</v>
      </c>
      <c r="BP2580">
        <v>0</v>
      </c>
    </row>
    <row r="2581" spans="1:68" ht="25.2" x14ac:dyDescent="0.3">
      <c r="A2581" s="1"/>
      <c r="B2581" s="47">
        <v>2244</v>
      </c>
      <c r="C2581" s="45">
        <v>1034303</v>
      </c>
      <c r="D2581" s="63" t="s">
        <v>33</v>
      </c>
      <c r="E2581" s="63"/>
      <c r="F2581" s="39" t="s">
        <v>1813</v>
      </c>
      <c r="G2581" s="29" t="s">
        <v>31</v>
      </c>
      <c r="H2581" s="29"/>
      <c r="I2581" s="148" t="s">
        <v>32</v>
      </c>
      <c r="J2581" s="147" t="s">
        <v>33</v>
      </c>
      <c r="K2581" s="148">
        <v>0</v>
      </c>
      <c r="L2581" s="148" t="s">
        <v>32</v>
      </c>
      <c r="M2581" s="147" t="s">
        <v>33</v>
      </c>
      <c r="N2581" s="29" t="str">
        <f t="shared" si="562"/>
        <v/>
      </c>
      <c r="O2581" s="29" t="str">
        <f t="shared" si="563"/>
        <v/>
      </c>
      <c r="P2581" s="29" t="str">
        <f t="shared" si="564"/>
        <v/>
      </c>
      <c r="Q2581" s="29" t="str">
        <f t="shared" si="565"/>
        <v/>
      </c>
      <c r="R2581" s="29" t="str">
        <f t="shared" si="566"/>
        <v/>
      </c>
      <c r="S2581" s="29" t="str">
        <f t="shared" si="567"/>
        <v/>
      </c>
      <c r="T2581" s="29" t="str">
        <f t="shared" si="568"/>
        <v/>
      </c>
      <c r="U2581" s="40" t="s">
        <v>33</v>
      </c>
      <c r="V2581" s="40"/>
      <c r="W2581" s="38" t="s">
        <v>1720</v>
      </c>
      <c r="X2581" s="29" t="s">
        <v>158</v>
      </c>
      <c r="Y2581" s="146">
        <v>31054</v>
      </c>
      <c r="Z2581" s="33">
        <v>39749</v>
      </c>
      <c r="AA2581" s="34">
        <f t="shared" si="557"/>
        <v>0.28000000000000003</v>
      </c>
      <c r="AB2581" s="33">
        <f t="shared" si="556"/>
        <v>39749</v>
      </c>
      <c r="AC2581" s="34">
        <f t="shared" si="558"/>
        <v>0.27999616513165676</v>
      </c>
      <c r="AD2581" s="145">
        <f t="shared" si="561"/>
        <v>33124.167000000001</v>
      </c>
      <c r="AE2581" s="105">
        <v>25878.332999999999</v>
      </c>
      <c r="AF2581" s="34" t="s">
        <v>36</v>
      </c>
      <c r="AG2581" s="34" t="s">
        <v>36</v>
      </c>
      <c r="AH2581" s="34" t="s">
        <v>36</v>
      </c>
      <c r="AI2581" s="29">
        <v>8</v>
      </c>
      <c r="AJ2581" s="29">
        <v>4.6080000000000003E-2</v>
      </c>
      <c r="AK2581" s="29">
        <v>0</v>
      </c>
      <c r="AL2581" s="29">
        <v>0</v>
      </c>
      <c r="AM2581" s="29" t="s">
        <v>28</v>
      </c>
      <c r="AN2581" s="44" t="s">
        <v>27</v>
      </c>
      <c r="AO2581" s="29" t="s">
        <v>28</v>
      </c>
      <c r="AP2581" s="29">
        <v>1</v>
      </c>
      <c r="AQ2581" s="29">
        <v>1600</v>
      </c>
      <c r="AR2581" s="29">
        <v>180</v>
      </c>
      <c r="AS2581" s="29">
        <v>160</v>
      </c>
      <c r="AT2581" s="29">
        <v>8</v>
      </c>
      <c r="AU2581" s="144">
        <v>4.6080000000000003E-2</v>
      </c>
      <c r="AV2581" s="36" t="s">
        <v>28</v>
      </c>
      <c r="AW2581" s="102" t="s">
        <v>33</v>
      </c>
      <c r="AX2581" s="129" t="s">
        <v>33</v>
      </c>
      <c r="AY2581" s="106">
        <v>28</v>
      </c>
      <c r="BD2581" t="s">
        <v>1811</v>
      </c>
      <c r="BE2581" t="s">
        <v>4601</v>
      </c>
      <c r="BF2581" t="s">
        <v>4739</v>
      </c>
      <c r="BH2581" t="str">
        <f t="shared" si="559"/>
        <v/>
      </c>
      <c r="BJ2581" t="str">
        <f t="shared" si="560"/>
        <v>OK</v>
      </c>
      <c r="BK2581" s="130" t="s">
        <v>5302</v>
      </c>
      <c r="BL2581" s="130" t="e">
        <v>#VALUE!</v>
      </c>
      <c r="BM2581" s="131" t="s">
        <v>33</v>
      </c>
      <c r="BN2581" s="131" t="e">
        <v>#VALUE!</v>
      </c>
      <c r="BO2581" t="e">
        <v>#N/A</v>
      </c>
      <c r="BP2581">
        <v>0</v>
      </c>
    </row>
    <row r="2582" spans="1:68" ht="25.2" x14ac:dyDescent="0.3">
      <c r="A2582" s="1"/>
      <c r="B2582" s="47">
        <v>2245</v>
      </c>
      <c r="C2582" s="45">
        <v>1030269</v>
      </c>
      <c r="D2582" s="40" t="s">
        <v>33</v>
      </c>
      <c r="E2582" s="40"/>
      <c r="F2582" s="31" t="s">
        <v>1814</v>
      </c>
      <c r="G2582" s="29" t="s">
        <v>31</v>
      </c>
      <c r="H2582" s="37"/>
      <c r="I2582" s="148" t="s">
        <v>32</v>
      </c>
      <c r="J2582" s="147" t="s">
        <v>33</v>
      </c>
      <c r="K2582" s="148">
        <v>0</v>
      </c>
      <c r="L2582" s="148" t="s">
        <v>32</v>
      </c>
      <c r="M2582" s="147" t="s">
        <v>33</v>
      </c>
      <c r="N2582" s="29" t="str">
        <f t="shared" si="562"/>
        <v/>
      </c>
      <c r="O2582" s="29" t="str">
        <f t="shared" si="563"/>
        <v/>
      </c>
      <c r="P2582" s="29" t="str">
        <f t="shared" si="564"/>
        <v/>
      </c>
      <c r="Q2582" s="29" t="str">
        <f t="shared" si="565"/>
        <v/>
      </c>
      <c r="R2582" s="29" t="str">
        <f t="shared" si="566"/>
        <v/>
      </c>
      <c r="S2582" s="29" t="str">
        <f t="shared" si="567"/>
        <v/>
      </c>
      <c r="T2582" s="29" t="str">
        <f t="shared" si="568"/>
        <v/>
      </c>
      <c r="U2582" s="40" t="s">
        <v>33</v>
      </c>
      <c r="V2582" s="40"/>
      <c r="W2582" s="38" t="s">
        <v>1720</v>
      </c>
      <c r="X2582" s="29" t="s">
        <v>158</v>
      </c>
      <c r="Y2582" s="146">
        <v>47289</v>
      </c>
      <c r="Z2582" s="33">
        <v>60530</v>
      </c>
      <c r="AA2582" s="34">
        <f t="shared" ref="AA2582:AA2606" si="569">ROUND(Z2582/Y2582-1,3)</f>
        <v>0.28000000000000003</v>
      </c>
      <c r="AB2582" s="33">
        <f t="shared" si="556"/>
        <v>60530</v>
      </c>
      <c r="AC2582" s="34">
        <f t="shared" ref="AC2582:AC2606" si="570">(AD2582-AE2582)/AE2582</f>
        <v>0.28000170018397519</v>
      </c>
      <c r="AD2582" s="145">
        <f t="shared" si="561"/>
        <v>50441.667000000001</v>
      </c>
      <c r="AE2582" s="105">
        <v>39407.5</v>
      </c>
      <c r="AF2582" s="34" t="s">
        <v>36</v>
      </c>
      <c r="AG2582" s="34" t="s">
        <v>36</v>
      </c>
      <c r="AH2582" s="34" t="s">
        <v>36</v>
      </c>
      <c r="AI2582" s="29">
        <v>12</v>
      </c>
      <c r="AJ2582" s="29">
        <v>0.53</v>
      </c>
      <c r="AK2582" s="29">
        <v>0</v>
      </c>
      <c r="AL2582" s="29">
        <v>0</v>
      </c>
      <c r="AM2582" s="29" t="s">
        <v>28</v>
      </c>
      <c r="AN2582" s="44" t="s">
        <v>27</v>
      </c>
      <c r="AO2582" s="29" t="s">
        <v>28</v>
      </c>
      <c r="AP2582" s="29">
        <v>1</v>
      </c>
      <c r="AQ2582" s="29">
        <v>1300</v>
      </c>
      <c r="AR2582" s="29">
        <v>800</v>
      </c>
      <c r="AS2582" s="29">
        <v>600</v>
      </c>
      <c r="AT2582" s="29"/>
      <c r="AU2582" s="144"/>
      <c r="AV2582" s="36" t="s">
        <v>28</v>
      </c>
      <c r="AW2582" s="102" t="s">
        <v>33</v>
      </c>
      <c r="AX2582" s="129" t="s">
        <v>33</v>
      </c>
      <c r="AY2582" s="106">
        <v>42</v>
      </c>
      <c r="BD2582" t="s">
        <v>1815</v>
      </c>
      <c r="BE2582" t="s">
        <v>4602</v>
      </c>
      <c r="BF2582" t="s">
        <v>4740</v>
      </c>
      <c r="BH2582" t="str">
        <f t="shared" ref="BH2582:BH2615" si="571">IF(OR(H2582="Регулярный ассортимент",AK2582&gt;0,AL2582&gt;0),"AV","")</f>
        <v/>
      </c>
      <c r="BJ2582" t="str">
        <f t="shared" ref="BJ2582:BJ2615" si="572">IF(AB2582-Z2582=0,"OK")</f>
        <v>OK</v>
      </c>
      <c r="BK2582" s="130" t="s">
        <v>5302</v>
      </c>
      <c r="BL2582" s="130" t="e">
        <v>#VALUE!</v>
      </c>
      <c r="BM2582" s="131" t="s">
        <v>33</v>
      </c>
      <c r="BN2582" s="131" t="e">
        <v>#VALUE!</v>
      </c>
      <c r="BO2582" t="e">
        <v>#N/A</v>
      </c>
      <c r="BP2582">
        <v>0</v>
      </c>
    </row>
    <row r="2583" spans="1:68" ht="25.2" x14ac:dyDescent="0.3">
      <c r="A2583" s="1"/>
      <c r="B2583" s="47">
        <v>2246</v>
      </c>
      <c r="C2583" s="45">
        <v>1030270</v>
      </c>
      <c r="D2583" s="40" t="s">
        <v>33</v>
      </c>
      <c r="E2583" s="40"/>
      <c r="F2583" s="31" t="s">
        <v>1816</v>
      </c>
      <c r="G2583" s="29" t="s">
        <v>31</v>
      </c>
      <c r="H2583" s="37"/>
      <c r="I2583" s="148" t="s">
        <v>32</v>
      </c>
      <c r="J2583" s="147" t="s">
        <v>33</v>
      </c>
      <c r="K2583" s="148">
        <v>0</v>
      </c>
      <c r="L2583" s="148" t="s">
        <v>32</v>
      </c>
      <c r="M2583" s="147" t="s">
        <v>33</v>
      </c>
      <c r="N2583" s="29" t="str">
        <f t="shared" si="562"/>
        <v/>
      </c>
      <c r="O2583" s="29" t="str">
        <f t="shared" si="563"/>
        <v/>
      </c>
      <c r="P2583" s="29" t="str">
        <f t="shared" si="564"/>
        <v/>
      </c>
      <c r="Q2583" s="29" t="str">
        <f t="shared" si="565"/>
        <v/>
      </c>
      <c r="R2583" s="29" t="str">
        <f t="shared" si="566"/>
        <v/>
      </c>
      <c r="S2583" s="29" t="str">
        <f t="shared" si="567"/>
        <v/>
      </c>
      <c r="T2583" s="29" t="str">
        <f t="shared" si="568"/>
        <v/>
      </c>
      <c r="U2583" s="40" t="s">
        <v>33</v>
      </c>
      <c r="V2583" s="40"/>
      <c r="W2583" s="38" t="s">
        <v>1720</v>
      </c>
      <c r="X2583" s="29" t="s">
        <v>158</v>
      </c>
      <c r="Y2583" s="146">
        <v>47289</v>
      </c>
      <c r="Z2583" s="33">
        <v>60530</v>
      </c>
      <c r="AA2583" s="34">
        <f t="shared" si="569"/>
        <v>0.28000000000000003</v>
      </c>
      <c r="AB2583" s="33">
        <f t="shared" si="556"/>
        <v>60530</v>
      </c>
      <c r="AC2583" s="34">
        <f t="shared" si="570"/>
        <v>0.28000170018397519</v>
      </c>
      <c r="AD2583" s="145">
        <f t="shared" si="561"/>
        <v>50441.667000000001</v>
      </c>
      <c r="AE2583" s="105">
        <v>39407.5</v>
      </c>
      <c r="AF2583" s="34" t="s">
        <v>36</v>
      </c>
      <c r="AG2583" s="34" t="s">
        <v>36</v>
      </c>
      <c r="AH2583" s="34" t="s">
        <v>36</v>
      </c>
      <c r="AI2583" s="29">
        <v>17</v>
      </c>
      <c r="AJ2583" s="29">
        <v>0.56000000000000005</v>
      </c>
      <c r="AK2583" s="29">
        <v>0</v>
      </c>
      <c r="AL2583" s="29">
        <v>0</v>
      </c>
      <c r="AM2583" s="29" t="s">
        <v>28</v>
      </c>
      <c r="AN2583" s="44" t="s">
        <v>27</v>
      </c>
      <c r="AO2583" s="29" t="s">
        <v>28</v>
      </c>
      <c r="AP2583" s="29">
        <v>1</v>
      </c>
      <c r="AQ2583" s="29">
        <v>1100</v>
      </c>
      <c r="AR2583" s="29">
        <v>800</v>
      </c>
      <c r="AS2583" s="29">
        <v>600</v>
      </c>
      <c r="AT2583" s="29"/>
      <c r="AU2583" s="144"/>
      <c r="AV2583" s="36" t="s">
        <v>28</v>
      </c>
      <c r="AW2583" s="102" t="s">
        <v>33</v>
      </c>
      <c r="AX2583" s="129" t="s">
        <v>33</v>
      </c>
      <c r="AY2583" s="106">
        <v>38</v>
      </c>
      <c r="BD2583" t="s">
        <v>1815</v>
      </c>
      <c r="BE2583" t="s">
        <v>4602</v>
      </c>
      <c r="BF2583" t="s">
        <v>4740</v>
      </c>
      <c r="BH2583" t="str">
        <f t="shared" si="571"/>
        <v/>
      </c>
      <c r="BJ2583" t="str">
        <f t="shared" si="572"/>
        <v>OK</v>
      </c>
      <c r="BK2583" s="130" t="s">
        <v>5302</v>
      </c>
      <c r="BL2583" s="130" t="e">
        <v>#VALUE!</v>
      </c>
      <c r="BM2583" s="131" t="s">
        <v>33</v>
      </c>
      <c r="BN2583" s="131" t="e">
        <v>#VALUE!</v>
      </c>
      <c r="BO2583" t="e">
        <v>#N/A</v>
      </c>
      <c r="BP2583">
        <v>0</v>
      </c>
    </row>
    <row r="2584" spans="1:68" ht="25.2" x14ac:dyDescent="0.3">
      <c r="A2584" s="1"/>
      <c r="B2584" s="47">
        <v>2247</v>
      </c>
      <c r="C2584" s="45">
        <v>1042310</v>
      </c>
      <c r="D2584" s="63" t="s">
        <v>33</v>
      </c>
      <c r="E2584" s="63"/>
      <c r="F2584" s="39" t="s">
        <v>1817</v>
      </c>
      <c r="G2584" s="29" t="s">
        <v>47</v>
      </c>
      <c r="H2584" s="70" t="s">
        <v>4779</v>
      </c>
      <c r="I2584" s="148" t="s">
        <v>32</v>
      </c>
      <c r="J2584" s="147" t="s">
        <v>33</v>
      </c>
      <c r="K2584" s="148">
        <v>0</v>
      </c>
      <c r="L2584" s="148" t="s">
        <v>32</v>
      </c>
      <c r="M2584" s="147" t="s">
        <v>33</v>
      </c>
      <c r="N2584" s="29" t="str">
        <f t="shared" si="562"/>
        <v/>
      </c>
      <c r="O2584" s="29" t="str">
        <f t="shared" si="563"/>
        <v/>
      </c>
      <c r="P2584" s="29" t="str">
        <f t="shared" si="564"/>
        <v/>
      </c>
      <c r="Q2584" s="29" t="str">
        <f t="shared" si="565"/>
        <v/>
      </c>
      <c r="R2584" s="29" t="str">
        <f t="shared" si="566"/>
        <v/>
      </c>
      <c r="S2584" s="29" t="str">
        <f t="shared" si="567"/>
        <v/>
      </c>
      <c r="T2584" s="29" t="str">
        <f t="shared" si="568"/>
        <v/>
      </c>
      <c r="U2584" s="40" t="s">
        <v>33</v>
      </c>
      <c r="V2584" s="40"/>
      <c r="W2584" s="38" t="s">
        <v>1720</v>
      </c>
      <c r="X2584" s="29" t="s">
        <v>158</v>
      </c>
      <c r="Y2584" s="146">
        <v>8805</v>
      </c>
      <c r="Z2584" s="33">
        <v>11271</v>
      </c>
      <c r="AA2584" s="34">
        <f t="shared" si="569"/>
        <v>0.28000000000000003</v>
      </c>
      <c r="AB2584" s="33">
        <f t="shared" si="556"/>
        <v>11271</v>
      </c>
      <c r="AC2584" s="34">
        <f t="shared" si="570"/>
        <v>0.28006814310051109</v>
      </c>
      <c r="AD2584" s="145">
        <f t="shared" si="561"/>
        <v>9392.5</v>
      </c>
      <c r="AE2584" s="105">
        <v>7337.5</v>
      </c>
      <c r="AF2584" s="34" t="s">
        <v>36</v>
      </c>
      <c r="AG2584" s="34" t="s">
        <v>36</v>
      </c>
      <c r="AH2584" s="34" t="s">
        <v>36</v>
      </c>
      <c r="AI2584" s="29">
        <v>2.1999999999999999E-2</v>
      </c>
      <c r="AJ2584" s="29">
        <v>7.8999999999999996E-5</v>
      </c>
      <c r="AK2584" s="29">
        <v>3</v>
      </c>
      <c r="AL2584" s="29">
        <v>0</v>
      </c>
      <c r="AM2584" s="29" t="s">
        <v>28</v>
      </c>
      <c r="AN2584" s="158" t="s">
        <v>28</v>
      </c>
      <c r="AO2584" s="29" t="s">
        <v>28</v>
      </c>
      <c r="AP2584" s="29">
        <v>1</v>
      </c>
      <c r="AQ2584" s="29">
        <v>220</v>
      </c>
      <c r="AR2584" s="29">
        <v>160</v>
      </c>
      <c r="AS2584" s="29">
        <v>50</v>
      </c>
      <c r="AT2584" s="29">
        <v>2.1999999999999999E-2</v>
      </c>
      <c r="AU2584" s="144">
        <v>1.7600000000000001E-3</v>
      </c>
      <c r="AV2584" s="36" t="s">
        <v>28</v>
      </c>
      <c r="AW2584" s="102" t="s">
        <v>33</v>
      </c>
      <c r="AX2584" s="129" t="s">
        <v>33</v>
      </c>
      <c r="AY2584" s="106">
        <v>188</v>
      </c>
      <c r="BD2584" t="s">
        <v>1743</v>
      </c>
      <c r="BE2584" t="s">
        <v>4351</v>
      </c>
      <c r="BF2584" t="s">
        <v>4739</v>
      </c>
      <c r="BH2584" t="str">
        <f t="shared" si="571"/>
        <v>AV</v>
      </c>
      <c r="BJ2584" t="str">
        <f t="shared" si="572"/>
        <v>OK</v>
      </c>
      <c r="BK2584" s="130">
        <v>11271</v>
      </c>
      <c r="BL2584" s="130" t="s">
        <v>37</v>
      </c>
      <c r="BM2584" s="131" t="s">
        <v>33</v>
      </c>
      <c r="BN2584" s="131" t="e">
        <v>#VALUE!</v>
      </c>
      <c r="BO2584">
        <v>11271</v>
      </c>
      <c r="BP2584">
        <v>1</v>
      </c>
    </row>
    <row r="2585" spans="1:68" ht="25.2" x14ac:dyDescent="0.3">
      <c r="A2585" s="1"/>
      <c r="B2585" s="47">
        <v>2248</v>
      </c>
      <c r="C2585" s="45">
        <v>1042311</v>
      </c>
      <c r="D2585" s="29"/>
      <c r="E2585" s="29"/>
      <c r="F2585" s="32" t="s">
        <v>1818</v>
      </c>
      <c r="G2585" s="37" t="s">
        <v>39</v>
      </c>
      <c r="H2585" s="70" t="s">
        <v>4779</v>
      </c>
      <c r="I2585" s="148" t="s">
        <v>32</v>
      </c>
      <c r="J2585" s="147" t="s">
        <v>33</v>
      </c>
      <c r="K2585" s="148">
        <v>0</v>
      </c>
      <c r="L2585" s="148" t="s">
        <v>32</v>
      </c>
      <c r="M2585" s="147" t="s">
        <v>33</v>
      </c>
      <c r="N2585" s="29" t="str">
        <f t="shared" si="562"/>
        <v/>
      </c>
      <c r="O2585" s="29" t="str">
        <f t="shared" si="563"/>
        <v/>
      </c>
      <c r="P2585" s="29" t="str">
        <f t="shared" si="564"/>
        <v/>
      </c>
      <c r="Q2585" s="29" t="str">
        <f t="shared" si="565"/>
        <v/>
      </c>
      <c r="R2585" s="29" t="str">
        <f t="shared" si="566"/>
        <v/>
      </c>
      <c r="S2585" s="29" t="str">
        <f t="shared" si="567"/>
        <v/>
      </c>
      <c r="T2585" s="29" t="str">
        <f t="shared" si="568"/>
        <v/>
      </c>
      <c r="U2585" s="29"/>
      <c r="V2585" s="29"/>
      <c r="W2585" s="30" t="s">
        <v>1720</v>
      </c>
      <c r="X2585" s="29" t="s">
        <v>158</v>
      </c>
      <c r="Y2585" s="146">
        <v>29159</v>
      </c>
      <c r="Z2585" s="33">
        <v>37324</v>
      </c>
      <c r="AA2585" s="34">
        <f t="shared" si="569"/>
        <v>0.28000000000000003</v>
      </c>
      <c r="AB2585" s="33">
        <f t="shared" si="556"/>
        <v>37324</v>
      </c>
      <c r="AC2585" s="34">
        <f t="shared" si="570"/>
        <v>0.28001643019285383</v>
      </c>
      <c r="AD2585" s="145">
        <f t="shared" si="561"/>
        <v>31103.332999999999</v>
      </c>
      <c r="AE2585" s="105">
        <v>24299.167000000001</v>
      </c>
      <c r="AF2585" s="34" t="s">
        <v>36</v>
      </c>
      <c r="AG2585" s="34" t="s">
        <v>36</v>
      </c>
      <c r="AH2585" s="34" t="s">
        <v>36</v>
      </c>
      <c r="AI2585" s="29">
        <v>3.7999999999999999E-2</v>
      </c>
      <c r="AJ2585" s="29">
        <v>1.505E-3</v>
      </c>
      <c r="AK2585" s="29">
        <v>2</v>
      </c>
      <c r="AL2585" s="29">
        <v>0</v>
      </c>
      <c r="AM2585" s="29" t="s">
        <v>28</v>
      </c>
      <c r="AN2585" s="158" t="s">
        <v>28</v>
      </c>
      <c r="AO2585" s="29" t="s">
        <v>28</v>
      </c>
      <c r="AP2585" s="29">
        <v>1</v>
      </c>
      <c r="AQ2585" s="29">
        <v>220</v>
      </c>
      <c r="AR2585" s="29">
        <v>160</v>
      </c>
      <c r="AS2585" s="29">
        <v>50</v>
      </c>
      <c r="AT2585" s="29">
        <v>3.7999999999999999E-2</v>
      </c>
      <c r="AU2585" s="144">
        <v>1.7600000000000001E-3</v>
      </c>
      <c r="AV2585" s="36" t="s">
        <v>28</v>
      </c>
      <c r="AW2585" s="102">
        <v>43234</v>
      </c>
      <c r="AX2585" s="129" t="s">
        <v>33</v>
      </c>
      <c r="AY2585" s="106">
        <v>17</v>
      </c>
      <c r="BD2585" t="s">
        <v>29</v>
      </c>
      <c r="BE2585" t="s">
        <v>4338</v>
      </c>
      <c r="BF2585" t="s">
        <v>4739</v>
      </c>
      <c r="BH2585" t="str">
        <f t="shared" si="571"/>
        <v>AV</v>
      </c>
      <c r="BJ2585" t="str">
        <f t="shared" si="572"/>
        <v>OK</v>
      </c>
      <c r="BK2585" s="130">
        <v>37324</v>
      </c>
      <c r="BL2585" s="130" t="s">
        <v>37</v>
      </c>
      <c r="BM2585" s="131" t="s">
        <v>33</v>
      </c>
      <c r="BN2585" s="131" t="e">
        <v>#VALUE!</v>
      </c>
      <c r="BO2585">
        <v>37324</v>
      </c>
      <c r="BP2585">
        <v>0</v>
      </c>
    </row>
    <row r="2586" spans="1:68" ht="25.2" x14ac:dyDescent="0.3">
      <c r="A2586" s="1"/>
      <c r="B2586" s="47">
        <v>2249</v>
      </c>
      <c r="C2586" s="45">
        <v>1044133</v>
      </c>
      <c r="D2586" s="29"/>
      <c r="E2586" s="29"/>
      <c r="F2586" s="31" t="s">
        <v>1819</v>
      </c>
      <c r="G2586" s="29" t="s">
        <v>31</v>
      </c>
      <c r="H2586" s="148"/>
      <c r="I2586" s="148" t="s">
        <v>32</v>
      </c>
      <c r="J2586" s="147" t="s">
        <v>33</v>
      </c>
      <c r="K2586" s="148">
        <v>0</v>
      </c>
      <c r="L2586" s="148" t="s">
        <v>32</v>
      </c>
      <c r="M2586" s="147" t="s">
        <v>33</v>
      </c>
      <c r="N2586" s="29" t="str">
        <f t="shared" si="562"/>
        <v/>
      </c>
      <c r="O2586" s="29" t="str">
        <f t="shared" si="563"/>
        <v/>
      </c>
      <c r="P2586" s="29" t="str">
        <f t="shared" si="564"/>
        <v/>
      </c>
      <c r="Q2586" s="29" t="str">
        <f t="shared" si="565"/>
        <v/>
      </c>
      <c r="R2586" s="29" t="str">
        <f t="shared" si="566"/>
        <v/>
      </c>
      <c r="S2586" s="29" t="str">
        <f t="shared" si="567"/>
        <v/>
      </c>
      <c r="T2586" s="29" t="str">
        <f t="shared" si="568"/>
        <v/>
      </c>
      <c r="U2586" s="29"/>
      <c r="V2586" s="29"/>
      <c r="W2586" s="38" t="s">
        <v>1720</v>
      </c>
      <c r="X2586" s="29" t="s">
        <v>158</v>
      </c>
      <c r="Y2586" s="146">
        <v>8805</v>
      </c>
      <c r="Z2586" s="33">
        <v>11271</v>
      </c>
      <c r="AA2586" s="34">
        <f t="shared" si="569"/>
        <v>0.28000000000000003</v>
      </c>
      <c r="AB2586" s="33">
        <f t="shared" si="556"/>
        <v>11271</v>
      </c>
      <c r="AC2586" s="34">
        <f t="shared" si="570"/>
        <v>0.28006814310051109</v>
      </c>
      <c r="AD2586" s="145">
        <f t="shared" si="561"/>
        <v>9392.5</v>
      </c>
      <c r="AE2586" s="105">
        <v>7337.5</v>
      </c>
      <c r="AF2586" s="34" t="s">
        <v>36</v>
      </c>
      <c r="AG2586" s="34" t="s">
        <v>36</v>
      </c>
      <c r="AH2586" s="34" t="s">
        <v>36</v>
      </c>
      <c r="AI2586" s="29">
        <v>0.1</v>
      </c>
      <c r="AJ2586" s="29">
        <v>5.0000000000000001E-4</v>
      </c>
      <c r="AK2586" s="29">
        <v>0</v>
      </c>
      <c r="AL2586" s="29">
        <v>0</v>
      </c>
      <c r="AM2586" s="29" t="s">
        <v>28</v>
      </c>
      <c r="AN2586" s="44" t="s">
        <v>27</v>
      </c>
      <c r="AO2586" s="29" t="s">
        <v>28</v>
      </c>
      <c r="AP2586" s="29">
        <v>1</v>
      </c>
      <c r="AQ2586" s="29">
        <v>250</v>
      </c>
      <c r="AR2586" s="29">
        <v>150</v>
      </c>
      <c r="AS2586" s="29">
        <v>40</v>
      </c>
      <c r="AT2586" s="29">
        <v>0.1</v>
      </c>
      <c r="AU2586" s="144">
        <v>1.5E-3</v>
      </c>
      <c r="AV2586" s="36" t="s">
        <v>28</v>
      </c>
      <c r="AW2586" s="102" t="s">
        <v>33</v>
      </c>
      <c r="AX2586" s="129" t="s">
        <v>33</v>
      </c>
      <c r="AY2586" s="106">
        <v>74</v>
      </c>
      <c r="BD2586" t="s">
        <v>4603</v>
      </c>
      <c r="BE2586" t="s">
        <v>4338</v>
      </c>
      <c r="BF2586" t="s">
        <v>4739</v>
      </c>
      <c r="BH2586" t="str">
        <f t="shared" si="571"/>
        <v/>
      </c>
      <c r="BJ2586" t="str">
        <f t="shared" si="572"/>
        <v>OK</v>
      </c>
      <c r="BK2586" s="130" t="s">
        <v>5302</v>
      </c>
      <c r="BL2586" s="130" t="e">
        <v>#VALUE!</v>
      </c>
      <c r="BM2586" s="131" t="s">
        <v>33</v>
      </c>
      <c r="BN2586" s="131" t="e">
        <v>#VALUE!</v>
      </c>
      <c r="BO2586" t="e">
        <v>#N/A</v>
      </c>
      <c r="BP2586">
        <v>0</v>
      </c>
    </row>
    <row r="2587" spans="1:68" ht="25.2" x14ac:dyDescent="0.3">
      <c r="A2587" s="1"/>
      <c r="B2587" s="47">
        <v>2250</v>
      </c>
      <c r="C2587" s="45">
        <v>1044134</v>
      </c>
      <c r="D2587" s="29"/>
      <c r="E2587" s="29"/>
      <c r="F2587" s="31" t="s">
        <v>1820</v>
      </c>
      <c r="G2587" s="37" t="s">
        <v>31</v>
      </c>
      <c r="H2587" s="148"/>
      <c r="I2587" s="148" t="s">
        <v>32</v>
      </c>
      <c r="J2587" s="147" t="s">
        <v>33</v>
      </c>
      <c r="K2587" s="148">
        <v>0</v>
      </c>
      <c r="L2587" s="148" t="s">
        <v>32</v>
      </c>
      <c r="M2587" s="147">
        <v>42671</v>
      </c>
      <c r="N2587" s="29" t="str">
        <f t="shared" si="562"/>
        <v/>
      </c>
      <c r="O2587" s="29" t="str">
        <f t="shared" si="563"/>
        <v/>
      </c>
      <c r="P2587" s="29" t="str">
        <f t="shared" si="564"/>
        <v/>
      </c>
      <c r="Q2587" s="29" t="str">
        <f t="shared" si="565"/>
        <v/>
      </c>
      <c r="R2587" s="29" t="str">
        <f t="shared" si="566"/>
        <v/>
      </c>
      <c r="S2587" s="29" t="str">
        <f t="shared" si="567"/>
        <v/>
      </c>
      <c r="T2587" s="29" t="str">
        <f t="shared" si="568"/>
        <v/>
      </c>
      <c r="U2587" s="29"/>
      <c r="V2587" s="29"/>
      <c r="W2587" s="38" t="s">
        <v>1720</v>
      </c>
      <c r="X2587" s="29" t="s">
        <v>158</v>
      </c>
      <c r="Y2587" s="146">
        <v>21433</v>
      </c>
      <c r="Z2587" s="33">
        <v>27434</v>
      </c>
      <c r="AA2587" s="34">
        <f t="shared" si="569"/>
        <v>0.28000000000000003</v>
      </c>
      <c r="AB2587" s="33">
        <f t="shared" si="556"/>
        <v>27434</v>
      </c>
      <c r="AC2587" s="34">
        <f t="shared" si="570"/>
        <v>0.27998884486518644</v>
      </c>
      <c r="AD2587" s="145">
        <f t="shared" si="561"/>
        <v>22861.667000000001</v>
      </c>
      <c r="AE2587" s="105">
        <v>17860.832999999999</v>
      </c>
      <c r="AF2587" s="34" t="s">
        <v>36</v>
      </c>
      <c r="AG2587" s="34" t="s">
        <v>36</v>
      </c>
      <c r="AH2587" s="34" t="s">
        <v>36</v>
      </c>
      <c r="AI2587" s="29">
        <v>0.1</v>
      </c>
      <c r="AJ2587" s="29">
        <v>5.0000000000000001E-4</v>
      </c>
      <c r="AK2587" s="29">
        <v>0</v>
      </c>
      <c r="AL2587" s="29">
        <v>0</v>
      </c>
      <c r="AM2587" s="29" t="s">
        <v>28</v>
      </c>
      <c r="AN2587" s="44" t="s">
        <v>27</v>
      </c>
      <c r="AO2587" s="29" t="s">
        <v>28</v>
      </c>
      <c r="AP2587" s="29">
        <v>1</v>
      </c>
      <c r="AQ2587" s="29">
        <v>290</v>
      </c>
      <c r="AR2587" s="29">
        <v>190</v>
      </c>
      <c r="AS2587" s="29">
        <v>145</v>
      </c>
      <c r="AT2587" s="29">
        <v>0.1</v>
      </c>
      <c r="AU2587" s="144">
        <v>7.9895000000000001E-3</v>
      </c>
      <c r="AV2587" s="36" t="s">
        <v>28</v>
      </c>
      <c r="AW2587" s="102">
        <v>42521</v>
      </c>
      <c r="AX2587" s="129" t="s">
        <v>33</v>
      </c>
      <c r="AY2587" s="106">
        <v>4</v>
      </c>
      <c r="BD2587" t="s">
        <v>4604</v>
      </c>
      <c r="BE2587" t="s">
        <v>4351</v>
      </c>
      <c r="BF2587" t="s">
        <v>4739</v>
      </c>
      <c r="BH2587" t="str">
        <f t="shared" si="571"/>
        <v/>
      </c>
      <c r="BJ2587" t="str">
        <f t="shared" si="572"/>
        <v>OK</v>
      </c>
      <c r="BK2587" s="130" t="s">
        <v>5302</v>
      </c>
      <c r="BL2587" s="130" t="e">
        <v>#VALUE!</v>
      </c>
      <c r="BM2587" s="131" t="s">
        <v>33</v>
      </c>
      <c r="BN2587" s="131" t="e">
        <v>#VALUE!</v>
      </c>
      <c r="BO2587" t="e">
        <v>#N/A</v>
      </c>
      <c r="BP2587">
        <v>0</v>
      </c>
    </row>
    <row r="2588" spans="1:68" ht="25.2" x14ac:dyDescent="0.3">
      <c r="A2588" s="1"/>
      <c r="B2588" s="47">
        <v>2251</v>
      </c>
      <c r="C2588" s="45">
        <v>1036606</v>
      </c>
      <c r="D2588" s="40" t="s">
        <v>33</v>
      </c>
      <c r="E2588" s="40"/>
      <c r="F2588" s="31" t="s">
        <v>1821</v>
      </c>
      <c r="G2588" s="29" t="s">
        <v>503</v>
      </c>
      <c r="H2588" s="70" t="s">
        <v>4779</v>
      </c>
      <c r="I2588" s="148" t="s">
        <v>32</v>
      </c>
      <c r="J2588" s="147" t="s">
        <v>4037</v>
      </c>
      <c r="K2588" s="148">
        <v>0</v>
      </c>
      <c r="L2588" s="148" t="s">
        <v>32</v>
      </c>
      <c r="M2588" s="147" t="s">
        <v>33</v>
      </c>
      <c r="N2588" s="29" t="str">
        <f t="shared" si="562"/>
        <v/>
      </c>
      <c r="O2588" s="29" t="str">
        <f t="shared" si="563"/>
        <v/>
      </c>
      <c r="P2588" s="29" t="str">
        <f t="shared" si="564"/>
        <v/>
      </c>
      <c r="Q2588" s="29" t="str">
        <f t="shared" si="565"/>
        <v/>
      </c>
      <c r="R2588" s="29" t="str">
        <f t="shared" si="566"/>
        <v/>
      </c>
      <c r="S2588" s="29" t="str">
        <f t="shared" si="567"/>
        <v/>
      </c>
      <c r="T2588" s="29" t="str">
        <f t="shared" si="568"/>
        <v/>
      </c>
      <c r="U2588" s="40" t="s">
        <v>33</v>
      </c>
      <c r="V2588" s="40"/>
      <c r="W2588" s="38" t="s">
        <v>1720</v>
      </c>
      <c r="X2588" s="29" t="s">
        <v>158</v>
      </c>
      <c r="Y2588" s="146">
        <v>18960</v>
      </c>
      <c r="Z2588" s="33">
        <v>24269</v>
      </c>
      <c r="AA2588" s="34">
        <f t="shared" si="569"/>
        <v>0.28000000000000003</v>
      </c>
      <c r="AB2588" s="33">
        <f t="shared" si="556"/>
        <v>24269</v>
      </c>
      <c r="AC2588" s="34">
        <f t="shared" si="570"/>
        <v>0.28001056962025322</v>
      </c>
      <c r="AD2588" s="145">
        <f t="shared" si="561"/>
        <v>20224.167000000001</v>
      </c>
      <c r="AE2588" s="105">
        <v>15800</v>
      </c>
      <c r="AF2588" s="34" t="s">
        <v>138</v>
      </c>
      <c r="AG2588" s="34" t="s">
        <v>138</v>
      </c>
      <c r="AH2588" s="34" t="s">
        <v>138</v>
      </c>
      <c r="AI2588" s="29">
        <v>0.14000000000000001</v>
      </c>
      <c r="AJ2588" s="29">
        <v>1.0000000000000001E-5</v>
      </c>
      <c r="AK2588" s="29">
        <v>2</v>
      </c>
      <c r="AL2588" s="29">
        <v>0</v>
      </c>
      <c r="AM2588" s="29" t="s">
        <v>28</v>
      </c>
      <c r="AN2588" s="158" t="s">
        <v>28</v>
      </c>
      <c r="AO2588" s="29" t="s">
        <v>28</v>
      </c>
      <c r="AP2588" s="29">
        <v>1</v>
      </c>
      <c r="AQ2588" s="29">
        <v>15</v>
      </c>
      <c r="AR2588" s="29">
        <v>270</v>
      </c>
      <c r="AS2588" s="29">
        <v>145</v>
      </c>
      <c r="AT2588" s="29">
        <v>0.14000000000000001</v>
      </c>
      <c r="AU2588" s="144">
        <v>5.8724999999999999E-4</v>
      </c>
      <c r="AV2588" s="36" t="s">
        <v>28</v>
      </c>
      <c r="AW2588" s="102" t="s">
        <v>33</v>
      </c>
      <c r="AX2588" s="129" t="s">
        <v>33</v>
      </c>
      <c r="AY2588" s="106" t="e">
        <v>#N/A</v>
      </c>
      <c r="BD2588" t="s">
        <v>186</v>
      </c>
      <c r="BE2588" t="s">
        <v>4351</v>
      </c>
      <c r="BF2588" t="s">
        <v>4740</v>
      </c>
      <c r="BH2588" t="str">
        <f t="shared" si="571"/>
        <v>AV</v>
      </c>
      <c r="BJ2588" t="str">
        <f t="shared" si="572"/>
        <v>OK</v>
      </c>
      <c r="BK2588" s="130">
        <v>24269</v>
      </c>
      <c r="BL2588" s="130" t="s">
        <v>37</v>
      </c>
      <c r="BM2588" s="131" t="s">
        <v>33</v>
      </c>
      <c r="BN2588" s="131" t="e">
        <v>#VALUE!</v>
      </c>
      <c r="BO2588">
        <v>24269</v>
      </c>
      <c r="BP2588">
        <v>0</v>
      </c>
    </row>
    <row r="2589" spans="1:68" ht="25.2" x14ac:dyDescent="0.3">
      <c r="A2589" s="1"/>
      <c r="B2589" s="47">
        <v>2252</v>
      </c>
      <c r="C2589" s="45">
        <v>1044127</v>
      </c>
      <c r="D2589" s="40" t="s">
        <v>33</v>
      </c>
      <c r="E2589" s="40"/>
      <c r="F2589" s="31" t="s">
        <v>1822</v>
      </c>
      <c r="G2589" s="29" t="s">
        <v>503</v>
      </c>
      <c r="H2589" s="37"/>
      <c r="I2589" s="148" t="s">
        <v>32</v>
      </c>
      <c r="J2589" s="147" t="s">
        <v>33</v>
      </c>
      <c r="K2589" s="148">
        <v>0</v>
      </c>
      <c r="L2589" s="148" t="s">
        <v>32</v>
      </c>
      <c r="M2589" s="147" t="s">
        <v>33</v>
      </c>
      <c r="N2589" s="29" t="str">
        <f t="shared" si="562"/>
        <v/>
      </c>
      <c r="O2589" s="29" t="str">
        <f t="shared" si="563"/>
        <v/>
      </c>
      <c r="P2589" s="29" t="str">
        <f t="shared" si="564"/>
        <v/>
      </c>
      <c r="Q2589" s="29" t="str">
        <f t="shared" si="565"/>
        <v/>
      </c>
      <c r="R2589" s="29" t="str">
        <f t="shared" si="566"/>
        <v/>
      </c>
      <c r="S2589" s="29" t="str">
        <f t="shared" si="567"/>
        <v/>
      </c>
      <c r="T2589" s="29" t="str">
        <f t="shared" si="568"/>
        <v/>
      </c>
      <c r="U2589" s="40" t="s">
        <v>33</v>
      </c>
      <c r="V2589" s="40"/>
      <c r="W2589" s="38" t="s">
        <v>1720</v>
      </c>
      <c r="X2589" s="29" t="s">
        <v>158</v>
      </c>
      <c r="Y2589" s="146">
        <v>7804</v>
      </c>
      <c r="Z2589" s="33">
        <v>9989</v>
      </c>
      <c r="AA2589" s="34">
        <f t="shared" si="569"/>
        <v>0.28000000000000003</v>
      </c>
      <c r="AB2589" s="33">
        <f t="shared" si="556"/>
        <v>9989</v>
      </c>
      <c r="AC2589" s="34">
        <f t="shared" si="570"/>
        <v>0.27998474013248281</v>
      </c>
      <c r="AD2589" s="145">
        <f t="shared" si="561"/>
        <v>8324.1669999999995</v>
      </c>
      <c r="AE2589" s="105">
        <v>6503.3329999999996</v>
      </c>
      <c r="AF2589" s="34" t="s">
        <v>36</v>
      </c>
      <c r="AG2589" s="34" t="s">
        <v>36</v>
      </c>
      <c r="AH2589" s="34" t="s">
        <v>36</v>
      </c>
      <c r="AI2589" s="29">
        <v>0.2</v>
      </c>
      <c r="AJ2589" s="29">
        <v>4.4999999999999999E-4</v>
      </c>
      <c r="AK2589" s="29">
        <v>0</v>
      </c>
      <c r="AL2589" s="29">
        <v>0</v>
      </c>
      <c r="AM2589" s="29" t="s">
        <v>28</v>
      </c>
      <c r="AN2589" s="44" t="s">
        <v>27</v>
      </c>
      <c r="AO2589" s="29" t="s">
        <v>28</v>
      </c>
      <c r="AP2589" s="29">
        <v>1</v>
      </c>
      <c r="AQ2589" s="29">
        <v>290</v>
      </c>
      <c r="AR2589" s="29">
        <v>190</v>
      </c>
      <c r="AS2589" s="29">
        <v>145</v>
      </c>
      <c r="AT2589" s="29">
        <v>0.2</v>
      </c>
      <c r="AU2589" s="144">
        <v>7.9895000000000001E-3</v>
      </c>
      <c r="AV2589" s="36" t="s">
        <v>28</v>
      </c>
      <c r="AW2589" s="102" t="s">
        <v>33</v>
      </c>
      <c r="AX2589" s="129" t="s">
        <v>33</v>
      </c>
      <c r="AY2589" s="106">
        <v>8</v>
      </c>
      <c r="BD2589" t="s">
        <v>4605</v>
      </c>
      <c r="BE2589" t="s">
        <v>4338</v>
      </c>
      <c r="BF2589" t="s">
        <v>4739</v>
      </c>
      <c r="BH2589" t="str">
        <f t="shared" si="571"/>
        <v/>
      </c>
      <c r="BJ2589" t="str">
        <f t="shared" si="572"/>
        <v>OK</v>
      </c>
      <c r="BK2589" s="130" t="s">
        <v>5302</v>
      </c>
      <c r="BL2589" s="130" t="e">
        <v>#VALUE!</v>
      </c>
      <c r="BM2589" s="131" t="s">
        <v>33</v>
      </c>
      <c r="BN2589" s="131" t="e">
        <v>#VALUE!</v>
      </c>
      <c r="BO2589" t="e">
        <v>#N/A</v>
      </c>
      <c r="BP2589">
        <v>0</v>
      </c>
    </row>
    <row r="2590" spans="1:68" ht="25.2" x14ac:dyDescent="0.3">
      <c r="A2590" s="1"/>
      <c r="B2590" s="47">
        <v>2253</v>
      </c>
      <c r="C2590" s="45">
        <v>1018659</v>
      </c>
      <c r="D2590" s="40" t="s">
        <v>33</v>
      </c>
      <c r="E2590" s="40"/>
      <c r="F2590" s="31" t="s">
        <v>1823</v>
      </c>
      <c r="G2590" s="29" t="s">
        <v>503</v>
      </c>
      <c r="H2590" s="37"/>
      <c r="I2590" s="148" t="s">
        <v>32</v>
      </c>
      <c r="J2590" s="147" t="s">
        <v>33</v>
      </c>
      <c r="K2590" s="148">
        <v>0</v>
      </c>
      <c r="L2590" s="148" t="s">
        <v>32</v>
      </c>
      <c r="M2590" s="147" t="s">
        <v>33</v>
      </c>
      <c r="N2590" s="29" t="str">
        <f t="shared" si="562"/>
        <v/>
      </c>
      <c r="O2590" s="29" t="str">
        <f t="shared" si="563"/>
        <v/>
      </c>
      <c r="P2590" s="29" t="str">
        <f t="shared" si="564"/>
        <v/>
      </c>
      <c r="Q2590" s="29" t="str">
        <f t="shared" si="565"/>
        <v/>
      </c>
      <c r="R2590" s="29" t="str">
        <f t="shared" si="566"/>
        <v/>
      </c>
      <c r="S2590" s="29" t="str">
        <f t="shared" si="567"/>
        <v/>
      </c>
      <c r="T2590" s="29" t="str">
        <f t="shared" si="568"/>
        <v/>
      </c>
      <c r="U2590" s="40" t="s">
        <v>33</v>
      </c>
      <c r="V2590" s="40"/>
      <c r="W2590" s="38" t="s">
        <v>1720</v>
      </c>
      <c r="X2590" s="29" t="s">
        <v>158</v>
      </c>
      <c r="Y2590" s="146">
        <v>2139</v>
      </c>
      <c r="Z2590" s="33">
        <v>2738</v>
      </c>
      <c r="AA2590" s="34">
        <f t="shared" si="569"/>
        <v>0.28000000000000003</v>
      </c>
      <c r="AB2590" s="33">
        <f t="shared" si="556"/>
        <v>2738</v>
      </c>
      <c r="AC2590" s="34">
        <f t="shared" si="570"/>
        <v>0.28003758765778397</v>
      </c>
      <c r="AD2590" s="145">
        <f t="shared" si="561"/>
        <v>2281.6669999999999</v>
      </c>
      <c r="AE2590" s="105">
        <v>1782.5</v>
      </c>
      <c r="AF2590" s="34" t="s">
        <v>36</v>
      </c>
      <c r="AG2590" s="34" t="s">
        <v>36</v>
      </c>
      <c r="AH2590" s="34" t="s">
        <v>36</v>
      </c>
      <c r="AI2590" s="29">
        <v>0.05</v>
      </c>
      <c r="AJ2590" s="29">
        <v>2.0000000000000002E-5</v>
      </c>
      <c r="AK2590" s="29">
        <v>0</v>
      </c>
      <c r="AL2590" s="29">
        <v>0</v>
      </c>
      <c r="AM2590" s="29" t="s">
        <v>28</v>
      </c>
      <c r="AN2590" s="44" t="s">
        <v>27</v>
      </c>
      <c r="AO2590" s="29" t="s">
        <v>28</v>
      </c>
      <c r="AP2590" s="29">
        <v>1</v>
      </c>
      <c r="AQ2590" s="29">
        <v>68</v>
      </c>
      <c r="AR2590" s="29">
        <v>68</v>
      </c>
      <c r="AS2590" s="29">
        <v>5</v>
      </c>
      <c r="AT2590" s="29">
        <v>0.05</v>
      </c>
      <c r="AU2590" s="144">
        <v>2.3119999999999999E-5</v>
      </c>
      <c r="AV2590" s="36" t="s">
        <v>28</v>
      </c>
      <c r="AW2590" s="102" t="s">
        <v>33</v>
      </c>
      <c r="AX2590" s="129" t="s">
        <v>33</v>
      </c>
      <c r="AY2590" s="106" t="e">
        <v>#N/A</v>
      </c>
      <c r="BD2590" t="s">
        <v>1759</v>
      </c>
      <c r="BE2590" t="s">
        <v>4606</v>
      </c>
      <c r="BF2590" t="s">
        <v>4740</v>
      </c>
      <c r="BH2590" t="str">
        <f t="shared" si="571"/>
        <v/>
      </c>
      <c r="BJ2590" t="str">
        <f t="shared" si="572"/>
        <v>OK</v>
      </c>
      <c r="BK2590" s="130" t="s">
        <v>5302</v>
      </c>
      <c r="BL2590" s="130" t="e">
        <v>#VALUE!</v>
      </c>
      <c r="BM2590" s="131" t="s">
        <v>33</v>
      </c>
      <c r="BN2590" s="131" t="e">
        <v>#VALUE!</v>
      </c>
      <c r="BO2590" t="e">
        <v>#N/A</v>
      </c>
      <c r="BP2590">
        <v>0</v>
      </c>
    </row>
    <row r="2591" spans="1:68" ht="25.2" x14ac:dyDescent="0.3">
      <c r="A2591" s="1"/>
      <c r="B2591" s="47">
        <v>2254</v>
      </c>
      <c r="C2591" s="45">
        <v>1018660</v>
      </c>
      <c r="D2591" s="40" t="s">
        <v>33</v>
      </c>
      <c r="E2591" s="40"/>
      <c r="F2591" s="31" t="s">
        <v>1824</v>
      </c>
      <c r="G2591" s="29" t="s">
        <v>503</v>
      </c>
      <c r="H2591" s="37"/>
      <c r="I2591" s="148" t="s">
        <v>32</v>
      </c>
      <c r="J2591" s="147" t="s">
        <v>33</v>
      </c>
      <c r="K2591" s="148">
        <v>0</v>
      </c>
      <c r="L2591" s="148" t="s">
        <v>32</v>
      </c>
      <c r="M2591" s="147" t="s">
        <v>33</v>
      </c>
      <c r="N2591" s="29" t="str">
        <f t="shared" si="562"/>
        <v/>
      </c>
      <c r="O2591" s="29" t="str">
        <f t="shared" si="563"/>
        <v/>
      </c>
      <c r="P2591" s="29" t="str">
        <f t="shared" si="564"/>
        <v/>
      </c>
      <c r="Q2591" s="29" t="str">
        <f t="shared" si="565"/>
        <v/>
      </c>
      <c r="R2591" s="29" t="str">
        <f t="shared" si="566"/>
        <v/>
      </c>
      <c r="S2591" s="29" t="str">
        <f t="shared" si="567"/>
        <v/>
      </c>
      <c r="T2591" s="29" t="str">
        <f t="shared" si="568"/>
        <v/>
      </c>
      <c r="U2591" s="40" t="s">
        <v>33</v>
      </c>
      <c r="V2591" s="40"/>
      <c r="W2591" s="38" t="s">
        <v>1720</v>
      </c>
      <c r="X2591" s="29" t="s">
        <v>158</v>
      </c>
      <c r="Y2591" s="146">
        <v>2139</v>
      </c>
      <c r="Z2591" s="33">
        <v>2738</v>
      </c>
      <c r="AA2591" s="34">
        <f t="shared" si="569"/>
        <v>0.28000000000000003</v>
      </c>
      <c r="AB2591" s="33">
        <f t="shared" si="556"/>
        <v>2738</v>
      </c>
      <c r="AC2591" s="34">
        <f t="shared" si="570"/>
        <v>0.28003758765778397</v>
      </c>
      <c r="AD2591" s="145">
        <f t="shared" si="561"/>
        <v>2281.6669999999999</v>
      </c>
      <c r="AE2591" s="105">
        <v>1782.5</v>
      </c>
      <c r="AF2591" s="34" t="s">
        <v>36</v>
      </c>
      <c r="AG2591" s="34" t="s">
        <v>36</v>
      </c>
      <c r="AH2591" s="34" t="s">
        <v>36</v>
      </c>
      <c r="AI2591" s="29">
        <v>0.02</v>
      </c>
      <c r="AJ2591" s="29">
        <v>4.1E-5</v>
      </c>
      <c r="AK2591" s="29">
        <v>0</v>
      </c>
      <c r="AL2591" s="29">
        <v>0</v>
      </c>
      <c r="AM2591" s="29" t="s">
        <v>28</v>
      </c>
      <c r="AN2591" s="44" t="s">
        <v>27</v>
      </c>
      <c r="AO2591" s="29" t="s">
        <v>28</v>
      </c>
      <c r="AP2591" s="29">
        <v>1</v>
      </c>
      <c r="AQ2591" s="29">
        <v>90</v>
      </c>
      <c r="AR2591" s="29">
        <v>90</v>
      </c>
      <c r="AS2591" s="29">
        <v>5</v>
      </c>
      <c r="AT2591" s="29">
        <v>0.02</v>
      </c>
      <c r="AU2591" s="144">
        <v>4.0500000000000002E-5</v>
      </c>
      <c r="AV2591" s="36" t="s">
        <v>28</v>
      </c>
      <c r="AW2591" s="102" t="s">
        <v>33</v>
      </c>
      <c r="AX2591" s="129" t="s">
        <v>33</v>
      </c>
      <c r="AY2591" s="106" t="e">
        <v>#N/A</v>
      </c>
      <c r="BD2591" t="s">
        <v>4607</v>
      </c>
      <c r="BE2591" t="s">
        <v>4606</v>
      </c>
      <c r="BF2591" t="s">
        <v>4740</v>
      </c>
      <c r="BH2591" t="str">
        <f t="shared" si="571"/>
        <v/>
      </c>
      <c r="BJ2591" t="str">
        <f t="shared" si="572"/>
        <v>OK</v>
      </c>
      <c r="BK2591" s="130" t="s">
        <v>5302</v>
      </c>
      <c r="BL2591" s="130" t="e">
        <v>#VALUE!</v>
      </c>
      <c r="BM2591" s="131" t="s">
        <v>33</v>
      </c>
      <c r="BN2591" s="131" t="e">
        <v>#VALUE!</v>
      </c>
      <c r="BO2591" t="e">
        <v>#N/A</v>
      </c>
      <c r="BP2591">
        <v>0</v>
      </c>
    </row>
    <row r="2592" spans="1:68" ht="25.2" x14ac:dyDescent="0.3">
      <c r="A2592" s="1"/>
      <c r="B2592" s="47">
        <v>2255</v>
      </c>
      <c r="C2592" s="45">
        <v>1072157</v>
      </c>
      <c r="D2592" s="40">
        <v>1018661</v>
      </c>
      <c r="E2592" s="40"/>
      <c r="F2592" s="31" t="s">
        <v>1825</v>
      </c>
      <c r="G2592" s="29" t="s">
        <v>503</v>
      </c>
      <c r="H2592" s="37"/>
      <c r="I2592" s="148" t="s">
        <v>32</v>
      </c>
      <c r="J2592" s="147" t="s">
        <v>33</v>
      </c>
      <c r="K2592" s="148">
        <v>0</v>
      </c>
      <c r="L2592" s="148" t="s">
        <v>32</v>
      </c>
      <c r="M2592" s="147" t="s">
        <v>33</v>
      </c>
      <c r="N2592" s="29">
        <f t="shared" si="562"/>
        <v>1018661</v>
      </c>
      <c r="O2592" s="29" t="str">
        <f t="shared" si="563"/>
        <v/>
      </c>
      <c r="P2592" s="29" t="str">
        <f t="shared" si="564"/>
        <v/>
      </c>
      <c r="Q2592" s="29" t="str">
        <f t="shared" si="565"/>
        <v/>
      </c>
      <c r="R2592" s="29" t="str">
        <f t="shared" si="566"/>
        <v/>
      </c>
      <c r="S2592" s="29" t="str">
        <f t="shared" si="567"/>
        <v/>
      </c>
      <c r="T2592" s="29" t="str">
        <f t="shared" si="568"/>
        <v/>
      </c>
      <c r="U2592" s="40"/>
      <c r="V2592" s="40"/>
      <c r="W2592" s="38" t="s">
        <v>1720</v>
      </c>
      <c r="X2592" s="29" t="s">
        <v>158</v>
      </c>
      <c r="Y2592" s="146">
        <v>3020</v>
      </c>
      <c r="Z2592" s="33">
        <v>3866</v>
      </c>
      <c r="AA2592" s="34">
        <f t="shared" si="569"/>
        <v>0.28000000000000003</v>
      </c>
      <c r="AB2592" s="33">
        <f t="shared" si="556"/>
        <v>3866</v>
      </c>
      <c r="AC2592" s="34">
        <f t="shared" si="570"/>
        <v>0.28013241322749494</v>
      </c>
      <c r="AD2592" s="145">
        <f t="shared" si="561"/>
        <v>3221.6669999999999</v>
      </c>
      <c r="AE2592" s="105">
        <v>2516.6669999999999</v>
      </c>
      <c r="AF2592" s="34" t="s">
        <v>36</v>
      </c>
      <c r="AG2592" s="34" t="s">
        <v>36</v>
      </c>
      <c r="AH2592" s="34" t="s">
        <v>36</v>
      </c>
      <c r="AI2592" s="29">
        <v>0.06</v>
      </c>
      <c r="AJ2592" s="29">
        <v>1.9599999999999999E-4</v>
      </c>
      <c r="AK2592" s="29">
        <v>0</v>
      </c>
      <c r="AL2592" s="29">
        <v>0</v>
      </c>
      <c r="AM2592" s="29" t="s">
        <v>28</v>
      </c>
      <c r="AN2592" s="44" t="s">
        <v>27</v>
      </c>
      <c r="AO2592" s="29" t="s">
        <v>28</v>
      </c>
      <c r="AP2592" s="29">
        <v>1</v>
      </c>
      <c r="AQ2592" s="29">
        <v>140</v>
      </c>
      <c r="AR2592" s="29">
        <v>140</v>
      </c>
      <c r="AS2592" s="29">
        <v>10</v>
      </c>
      <c r="AT2592" s="29">
        <v>0.06</v>
      </c>
      <c r="AU2592" s="144">
        <v>1.9599999999999999E-4</v>
      </c>
      <c r="AV2592" s="36" t="s">
        <v>28</v>
      </c>
      <c r="AW2592" s="102">
        <v>43038</v>
      </c>
      <c r="AX2592" s="129" t="s">
        <v>33</v>
      </c>
      <c r="AY2592" s="106" t="e">
        <v>#N/A</v>
      </c>
      <c r="BD2592" t="s">
        <v>4608</v>
      </c>
      <c r="BE2592" t="s">
        <v>4606</v>
      </c>
      <c r="BF2592" t="s">
        <v>4740</v>
      </c>
      <c r="BH2592" t="str">
        <f t="shared" si="571"/>
        <v/>
      </c>
      <c r="BJ2592" t="str">
        <f t="shared" si="572"/>
        <v>OK</v>
      </c>
      <c r="BK2592" s="130" t="s">
        <v>5302</v>
      </c>
      <c r="BL2592" s="130" t="e">
        <v>#VALUE!</v>
      </c>
      <c r="BM2592" s="131" t="s">
        <v>33</v>
      </c>
      <c r="BN2592" s="131" t="e">
        <v>#VALUE!</v>
      </c>
      <c r="BO2592" t="e">
        <v>#N/A</v>
      </c>
      <c r="BP2592">
        <v>0</v>
      </c>
    </row>
    <row r="2593" spans="1:68" ht="25.2" x14ac:dyDescent="0.3">
      <c r="A2593" s="1"/>
      <c r="B2593" s="47">
        <v>2256</v>
      </c>
      <c r="C2593" s="45">
        <v>1072158</v>
      </c>
      <c r="D2593" s="40">
        <v>1018662</v>
      </c>
      <c r="E2593" s="40"/>
      <c r="F2593" s="31" t="s">
        <v>1826</v>
      </c>
      <c r="G2593" s="29" t="s">
        <v>503</v>
      </c>
      <c r="H2593" s="37"/>
      <c r="I2593" s="148" t="s">
        <v>32</v>
      </c>
      <c r="J2593" s="147" t="s">
        <v>33</v>
      </c>
      <c r="K2593" s="148">
        <v>0</v>
      </c>
      <c r="L2593" s="148" t="s">
        <v>32</v>
      </c>
      <c r="M2593" s="147" t="s">
        <v>33</v>
      </c>
      <c r="N2593" s="29">
        <f t="shared" si="562"/>
        <v>1018662</v>
      </c>
      <c r="O2593" s="29" t="str">
        <f t="shared" si="563"/>
        <v/>
      </c>
      <c r="P2593" s="29" t="str">
        <f t="shared" si="564"/>
        <v/>
      </c>
      <c r="Q2593" s="29" t="str">
        <f t="shared" si="565"/>
        <v/>
      </c>
      <c r="R2593" s="29" t="str">
        <f t="shared" si="566"/>
        <v/>
      </c>
      <c r="S2593" s="29" t="str">
        <f t="shared" si="567"/>
        <v/>
      </c>
      <c r="T2593" s="29" t="str">
        <f t="shared" si="568"/>
        <v/>
      </c>
      <c r="U2593" s="40"/>
      <c r="V2593" s="40"/>
      <c r="W2593" s="38" t="s">
        <v>1720</v>
      </c>
      <c r="X2593" s="29" t="s">
        <v>158</v>
      </c>
      <c r="Y2593" s="146">
        <v>3157</v>
      </c>
      <c r="Z2593" s="33">
        <v>4041</v>
      </c>
      <c r="AA2593" s="34">
        <f t="shared" si="569"/>
        <v>0.28000000000000003</v>
      </c>
      <c r="AB2593" s="33">
        <f t="shared" si="556"/>
        <v>4041</v>
      </c>
      <c r="AC2593" s="34">
        <f t="shared" si="570"/>
        <v>0.28001283243748271</v>
      </c>
      <c r="AD2593" s="145">
        <f t="shared" si="561"/>
        <v>3367.5</v>
      </c>
      <c r="AE2593" s="105">
        <v>2630.8330000000001</v>
      </c>
      <c r="AF2593" s="34" t="s">
        <v>36</v>
      </c>
      <c r="AG2593" s="34" t="s">
        <v>36</v>
      </c>
      <c r="AH2593" s="34" t="s">
        <v>36</v>
      </c>
      <c r="AI2593" s="29">
        <v>7.0000000000000007E-2</v>
      </c>
      <c r="AJ2593" s="29">
        <v>3.1E-4</v>
      </c>
      <c r="AK2593" s="29">
        <v>0</v>
      </c>
      <c r="AL2593" s="29">
        <v>0</v>
      </c>
      <c r="AM2593" s="29" t="s">
        <v>28</v>
      </c>
      <c r="AN2593" s="44" t="s">
        <v>27</v>
      </c>
      <c r="AO2593" s="29" t="s">
        <v>28</v>
      </c>
      <c r="AP2593" s="29">
        <v>1</v>
      </c>
      <c r="AQ2593" s="29">
        <v>175</v>
      </c>
      <c r="AR2593" s="29">
        <v>175</v>
      </c>
      <c r="AS2593" s="29">
        <v>10</v>
      </c>
      <c r="AT2593" s="29">
        <v>7.0000000000000007E-2</v>
      </c>
      <c r="AU2593" s="144">
        <v>3.0624999999999999E-4</v>
      </c>
      <c r="AV2593" s="36" t="s">
        <v>28</v>
      </c>
      <c r="AW2593" s="102">
        <v>43038</v>
      </c>
      <c r="AX2593" s="129" t="s">
        <v>33</v>
      </c>
      <c r="AY2593" s="106">
        <v>1</v>
      </c>
      <c r="BD2593" t="s">
        <v>4608</v>
      </c>
      <c r="BE2593" t="s">
        <v>4606</v>
      </c>
      <c r="BF2593" t="s">
        <v>4740</v>
      </c>
      <c r="BH2593" t="str">
        <f t="shared" si="571"/>
        <v/>
      </c>
      <c r="BJ2593" t="str">
        <f t="shared" si="572"/>
        <v>OK</v>
      </c>
      <c r="BK2593" s="130" t="s">
        <v>5302</v>
      </c>
      <c r="BL2593" s="130" t="e">
        <v>#VALUE!</v>
      </c>
      <c r="BM2593" s="131" t="s">
        <v>33</v>
      </c>
      <c r="BN2593" s="131" t="e">
        <v>#VALUE!</v>
      </c>
      <c r="BO2593" t="e">
        <v>#N/A</v>
      </c>
      <c r="BP2593">
        <v>0</v>
      </c>
    </row>
    <row r="2594" spans="1:68" ht="25.2" x14ac:dyDescent="0.3">
      <c r="A2594" s="1"/>
      <c r="B2594" s="47">
        <v>2257</v>
      </c>
      <c r="C2594" s="45">
        <v>1072159</v>
      </c>
      <c r="D2594" s="40">
        <v>1018663</v>
      </c>
      <c r="E2594" s="40"/>
      <c r="F2594" s="31" t="s">
        <v>1827</v>
      </c>
      <c r="G2594" s="29" t="s">
        <v>503</v>
      </c>
      <c r="H2594" s="37"/>
      <c r="I2594" s="148" t="s">
        <v>32</v>
      </c>
      <c r="J2594" s="147" t="s">
        <v>33</v>
      </c>
      <c r="K2594" s="148">
        <v>0</v>
      </c>
      <c r="L2594" s="148" t="s">
        <v>32</v>
      </c>
      <c r="M2594" s="147" t="s">
        <v>33</v>
      </c>
      <c r="N2594" s="29">
        <f t="shared" si="562"/>
        <v>1018663</v>
      </c>
      <c r="O2594" s="29" t="str">
        <f t="shared" si="563"/>
        <v/>
      </c>
      <c r="P2594" s="29" t="str">
        <f t="shared" si="564"/>
        <v/>
      </c>
      <c r="Q2594" s="29" t="str">
        <f t="shared" si="565"/>
        <v/>
      </c>
      <c r="R2594" s="29" t="str">
        <f t="shared" si="566"/>
        <v/>
      </c>
      <c r="S2594" s="29" t="str">
        <f t="shared" si="567"/>
        <v/>
      </c>
      <c r="T2594" s="29" t="str">
        <f t="shared" si="568"/>
        <v/>
      </c>
      <c r="U2594" s="40"/>
      <c r="V2594" s="40"/>
      <c r="W2594" s="38" t="s">
        <v>1720</v>
      </c>
      <c r="X2594" s="29" t="s">
        <v>158</v>
      </c>
      <c r="Y2594" s="146">
        <v>4123</v>
      </c>
      <c r="Z2594" s="33">
        <v>5277</v>
      </c>
      <c r="AA2594" s="34">
        <f t="shared" si="569"/>
        <v>0.28000000000000003</v>
      </c>
      <c r="AB2594" s="33">
        <f t="shared" si="556"/>
        <v>5277</v>
      </c>
      <c r="AC2594" s="34">
        <f t="shared" si="570"/>
        <v>0.27989340576215432</v>
      </c>
      <c r="AD2594" s="145">
        <f t="shared" si="561"/>
        <v>4397.5</v>
      </c>
      <c r="AE2594" s="105">
        <v>3435.8330000000001</v>
      </c>
      <c r="AF2594" s="34" t="s">
        <v>36</v>
      </c>
      <c r="AG2594" s="34" t="s">
        <v>36</v>
      </c>
      <c r="AH2594" s="34" t="s">
        <v>36</v>
      </c>
      <c r="AI2594" s="29">
        <v>0.08</v>
      </c>
      <c r="AJ2594" s="29">
        <v>4.0000000000000002E-4</v>
      </c>
      <c r="AK2594" s="29">
        <v>0</v>
      </c>
      <c r="AL2594" s="29">
        <v>0</v>
      </c>
      <c r="AM2594" s="29" t="s">
        <v>28</v>
      </c>
      <c r="AN2594" s="44" t="s">
        <v>27</v>
      </c>
      <c r="AO2594" s="29" t="s">
        <v>28</v>
      </c>
      <c r="AP2594" s="29">
        <v>1</v>
      </c>
      <c r="AQ2594" s="29">
        <v>200</v>
      </c>
      <c r="AR2594" s="29">
        <v>200</v>
      </c>
      <c r="AS2594" s="29">
        <v>10</v>
      </c>
      <c r="AT2594" s="29">
        <v>0.08</v>
      </c>
      <c r="AU2594" s="144">
        <v>4.0000000000000002E-4</v>
      </c>
      <c r="AV2594" s="36" t="s">
        <v>28</v>
      </c>
      <c r="AW2594" s="102">
        <v>43038</v>
      </c>
      <c r="AX2594" s="129" t="s">
        <v>33</v>
      </c>
      <c r="AY2594" s="106" t="e">
        <v>#N/A</v>
      </c>
      <c r="BD2594" t="s">
        <v>4608</v>
      </c>
      <c r="BE2594" t="s">
        <v>4606</v>
      </c>
      <c r="BF2594" t="s">
        <v>4740</v>
      </c>
      <c r="BH2594" t="str">
        <f t="shared" si="571"/>
        <v/>
      </c>
      <c r="BJ2594" t="str">
        <f t="shared" si="572"/>
        <v>OK</v>
      </c>
      <c r="BK2594" s="130" t="s">
        <v>5302</v>
      </c>
      <c r="BL2594" s="130" t="e">
        <v>#VALUE!</v>
      </c>
      <c r="BM2594" s="131" t="s">
        <v>33</v>
      </c>
      <c r="BN2594" s="131" t="e">
        <v>#VALUE!</v>
      </c>
      <c r="BO2594" t="e">
        <v>#N/A</v>
      </c>
      <c r="BP2594">
        <v>0</v>
      </c>
    </row>
    <row r="2595" spans="1:68" ht="25.2" x14ac:dyDescent="0.3">
      <c r="A2595" s="1"/>
      <c r="B2595" s="47">
        <v>2258</v>
      </c>
      <c r="C2595" s="125">
        <v>1007358</v>
      </c>
      <c r="D2595" s="40"/>
      <c r="E2595" s="40"/>
      <c r="F2595" s="31" t="s">
        <v>3666</v>
      </c>
      <c r="G2595" s="37" t="s">
        <v>31</v>
      </c>
      <c r="H2595" s="151"/>
      <c r="I2595" s="148" t="s">
        <v>32</v>
      </c>
      <c r="J2595" s="147" t="s">
        <v>33</v>
      </c>
      <c r="K2595" s="148">
        <v>0</v>
      </c>
      <c r="L2595" s="148" t="s">
        <v>32</v>
      </c>
      <c r="M2595" s="147" t="s">
        <v>33</v>
      </c>
      <c r="N2595" s="29" t="str">
        <f t="shared" si="562"/>
        <v/>
      </c>
      <c r="O2595" s="29" t="str">
        <f t="shared" si="563"/>
        <v/>
      </c>
      <c r="P2595" s="29" t="str">
        <f t="shared" si="564"/>
        <v/>
      </c>
      <c r="Q2595" s="29" t="str">
        <f t="shared" si="565"/>
        <v/>
      </c>
      <c r="R2595" s="29" t="str">
        <f t="shared" si="566"/>
        <v/>
      </c>
      <c r="S2595" s="29" t="str">
        <f t="shared" si="567"/>
        <v/>
      </c>
      <c r="T2595" s="29" t="str">
        <f t="shared" si="568"/>
        <v/>
      </c>
      <c r="U2595" s="29"/>
      <c r="V2595" s="29"/>
      <c r="W2595" s="38" t="s">
        <v>1720</v>
      </c>
      <c r="X2595" s="37" t="s">
        <v>158</v>
      </c>
      <c r="Y2595" s="146">
        <v>33998</v>
      </c>
      <c r="Z2595" s="33">
        <v>43518</v>
      </c>
      <c r="AA2595" s="34">
        <f t="shared" si="569"/>
        <v>0.28000000000000003</v>
      </c>
      <c r="AB2595" s="33">
        <f t="shared" si="556"/>
        <v>43518</v>
      </c>
      <c r="AC2595" s="34">
        <f t="shared" si="570"/>
        <v>0.28001645649724732</v>
      </c>
      <c r="AD2595" s="145">
        <f t="shared" si="561"/>
        <v>36265</v>
      </c>
      <c r="AE2595" s="105">
        <v>28331.667000000001</v>
      </c>
      <c r="AF2595" s="34" t="s">
        <v>36</v>
      </c>
      <c r="AG2595" s="34" t="s">
        <v>36</v>
      </c>
      <c r="AH2595" s="34" t="s">
        <v>36</v>
      </c>
      <c r="AI2595" s="29">
        <v>1.1240000000000001</v>
      </c>
      <c r="AJ2595" s="29">
        <v>1.32E-3</v>
      </c>
      <c r="AK2595" s="29">
        <v>0</v>
      </c>
      <c r="AL2595" s="29">
        <v>0</v>
      </c>
      <c r="AM2595" s="29" t="s">
        <v>28</v>
      </c>
      <c r="AN2595" s="44" t="s">
        <v>27</v>
      </c>
      <c r="AO2595" s="29" t="s">
        <v>28</v>
      </c>
      <c r="AP2595" s="29">
        <v>1</v>
      </c>
      <c r="AQ2595" s="29">
        <v>205</v>
      </c>
      <c r="AR2595" s="29">
        <v>115</v>
      </c>
      <c r="AS2595" s="29">
        <v>205</v>
      </c>
      <c r="AT2595" s="29"/>
      <c r="AU2595" s="144"/>
      <c r="AV2595" s="36" t="s">
        <v>28</v>
      </c>
      <c r="AW2595" s="102">
        <v>43985</v>
      </c>
      <c r="AX2595" s="129" t="s">
        <v>33</v>
      </c>
      <c r="AY2595" s="106">
        <v>14</v>
      </c>
      <c r="BD2595" t="s">
        <v>4609</v>
      </c>
      <c r="BE2595" t="s">
        <v>4598</v>
      </c>
      <c r="BF2595" t="s">
        <v>4765</v>
      </c>
      <c r="BH2595" t="str">
        <f t="shared" si="571"/>
        <v/>
      </c>
      <c r="BJ2595" t="str">
        <f t="shared" si="572"/>
        <v>OK</v>
      </c>
      <c r="BK2595" s="130" t="s">
        <v>5302</v>
      </c>
      <c r="BL2595" s="130" t="e">
        <v>#VALUE!</v>
      </c>
      <c r="BM2595" s="131" t="s">
        <v>33</v>
      </c>
      <c r="BN2595" s="131" t="e">
        <v>#VALUE!</v>
      </c>
      <c r="BO2595" t="e">
        <v>#N/A</v>
      </c>
      <c r="BP2595">
        <v>0</v>
      </c>
    </row>
    <row r="2596" spans="1:68" ht="25.2" x14ac:dyDescent="0.3">
      <c r="A2596" s="9"/>
      <c r="B2596" s="47">
        <v>2259</v>
      </c>
      <c r="C2596" s="45">
        <v>1007360</v>
      </c>
      <c r="D2596" s="41"/>
      <c r="E2596" s="41"/>
      <c r="F2596" s="31" t="s">
        <v>1828</v>
      </c>
      <c r="G2596" s="29" t="s">
        <v>31</v>
      </c>
      <c r="H2596" s="41"/>
      <c r="I2596" s="148" t="s">
        <v>32</v>
      </c>
      <c r="J2596" s="147" t="s">
        <v>33</v>
      </c>
      <c r="K2596" s="148">
        <v>0</v>
      </c>
      <c r="L2596" s="148" t="s">
        <v>32</v>
      </c>
      <c r="M2596" s="147" t="s">
        <v>33</v>
      </c>
      <c r="N2596" s="29" t="str">
        <f t="shared" si="562"/>
        <v/>
      </c>
      <c r="O2596" s="29" t="str">
        <f t="shared" si="563"/>
        <v/>
      </c>
      <c r="P2596" s="29" t="str">
        <f t="shared" si="564"/>
        <v/>
      </c>
      <c r="Q2596" s="29" t="str">
        <f t="shared" si="565"/>
        <v/>
      </c>
      <c r="R2596" s="29" t="str">
        <f t="shared" si="566"/>
        <v/>
      </c>
      <c r="S2596" s="29" t="str">
        <f t="shared" si="567"/>
        <v/>
      </c>
      <c r="T2596" s="29" t="str">
        <f t="shared" si="568"/>
        <v/>
      </c>
      <c r="U2596" s="42" t="s">
        <v>33</v>
      </c>
      <c r="V2596" s="42"/>
      <c r="W2596" s="38" t="s">
        <v>1720</v>
      </c>
      <c r="X2596" s="29" t="s">
        <v>158</v>
      </c>
      <c r="Y2596" s="146">
        <v>52772</v>
      </c>
      <c r="Z2596" s="33">
        <v>67548</v>
      </c>
      <c r="AA2596" s="34">
        <f t="shared" si="569"/>
        <v>0.28000000000000003</v>
      </c>
      <c r="AB2596" s="33">
        <f t="shared" si="556"/>
        <v>67548</v>
      </c>
      <c r="AC2596" s="34">
        <f t="shared" si="570"/>
        <v>0.27999695838704641</v>
      </c>
      <c r="AD2596" s="145">
        <f t="shared" si="561"/>
        <v>56290</v>
      </c>
      <c r="AE2596" s="105">
        <v>43976.667000000001</v>
      </c>
      <c r="AF2596" s="34" t="s">
        <v>36</v>
      </c>
      <c r="AG2596" s="34" t="s">
        <v>36</v>
      </c>
      <c r="AH2596" s="34" t="s">
        <v>36</v>
      </c>
      <c r="AI2596" s="29">
        <v>2.2360000000000002</v>
      </c>
      <c r="AJ2596" s="29">
        <v>3.5999999999999999E-3</v>
      </c>
      <c r="AK2596" s="29">
        <v>0</v>
      </c>
      <c r="AL2596" s="29">
        <v>0</v>
      </c>
      <c r="AM2596" s="29" t="s">
        <v>28</v>
      </c>
      <c r="AN2596" s="44" t="s">
        <v>27</v>
      </c>
      <c r="AO2596" s="29" t="s">
        <v>28</v>
      </c>
      <c r="AP2596" s="29">
        <v>1</v>
      </c>
      <c r="AQ2596" s="29">
        <v>205</v>
      </c>
      <c r="AR2596" s="29">
        <v>205</v>
      </c>
      <c r="AS2596" s="29">
        <v>110</v>
      </c>
      <c r="AT2596" s="29">
        <v>2.2360000000000002</v>
      </c>
      <c r="AU2596" s="144">
        <v>4.6227500000000001E-3</v>
      </c>
      <c r="AV2596" s="36" t="s">
        <v>28</v>
      </c>
      <c r="AW2596" s="102" t="s">
        <v>33</v>
      </c>
      <c r="AX2596" s="129" t="s">
        <v>33</v>
      </c>
      <c r="AY2596" s="106">
        <v>20</v>
      </c>
      <c r="BD2596" t="s">
        <v>1829</v>
      </c>
      <c r="BE2596" t="s">
        <v>4598</v>
      </c>
      <c r="BF2596" t="s">
        <v>4740</v>
      </c>
      <c r="BH2596" t="str">
        <f t="shared" si="571"/>
        <v/>
      </c>
      <c r="BJ2596" t="str">
        <f t="shared" si="572"/>
        <v>OK</v>
      </c>
      <c r="BK2596" s="130" t="s">
        <v>5302</v>
      </c>
      <c r="BL2596" s="130" t="e">
        <v>#VALUE!</v>
      </c>
      <c r="BM2596" s="131" t="s">
        <v>33</v>
      </c>
      <c r="BN2596" s="131" t="e">
        <v>#VALUE!</v>
      </c>
      <c r="BO2596" t="e">
        <v>#N/A</v>
      </c>
      <c r="BP2596">
        <v>0</v>
      </c>
    </row>
    <row r="2597" spans="1:68" ht="25.2" x14ac:dyDescent="0.3">
      <c r="A2597" s="9"/>
      <c r="B2597" s="47">
        <v>2260</v>
      </c>
      <c r="C2597" s="45">
        <v>1007361</v>
      </c>
      <c r="D2597" s="41"/>
      <c r="E2597" s="41"/>
      <c r="F2597" s="31" t="s">
        <v>1830</v>
      </c>
      <c r="G2597" s="29" t="s">
        <v>31</v>
      </c>
      <c r="H2597" s="41"/>
      <c r="I2597" s="148" t="s">
        <v>32</v>
      </c>
      <c r="J2597" s="147" t="s">
        <v>33</v>
      </c>
      <c r="K2597" s="148">
        <v>0</v>
      </c>
      <c r="L2597" s="148" t="s">
        <v>32</v>
      </c>
      <c r="M2597" s="147" t="s">
        <v>33</v>
      </c>
      <c r="N2597" s="29" t="str">
        <f t="shared" si="562"/>
        <v/>
      </c>
      <c r="O2597" s="29" t="str">
        <f t="shared" si="563"/>
        <v/>
      </c>
      <c r="P2597" s="29" t="str">
        <f t="shared" si="564"/>
        <v/>
      </c>
      <c r="Q2597" s="29" t="str">
        <f t="shared" si="565"/>
        <v/>
      </c>
      <c r="R2597" s="29" t="str">
        <f t="shared" si="566"/>
        <v/>
      </c>
      <c r="S2597" s="29" t="str">
        <f t="shared" si="567"/>
        <v/>
      </c>
      <c r="T2597" s="29" t="str">
        <f t="shared" si="568"/>
        <v/>
      </c>
      <c r="U2597" s="42" t="s">
        <v>33</v>
      </c>
      <c r="V2597" s="42"/>
      <c r="W2597" s="38" t="s">
        <v>1720</v>
      </c>
      <c r="X2597" s="29" t="s">
        <v>158</v>
      </c>
      <c r="Y2597" s="146">
        <v>67808</v>
      </c>
      <c r="Z2597" s="33">
        <v>86794</v>
      </c>
      <c r="AA2597" s="34">
        <f t="shared" si="569"/>
        <v>0.28000000000000003</v>
      </c>
      <c r="AB2597" s="33">
        <f t="shared" si="556"/>
        <v>86794</v>
      </c>
      <c r="AC2597" s="34">
        <f t="shared" si="570"/>
        <v>0.27999644714490057</v>
      </c>
      <c r="AD2597" s="145">
        <f t="shared" si="561"/>
        <v>72328.332999999999</v>
      </c>
      <c r="AE2597" s="105">
        <v>56506.667000000001</v>
      </c>
      <c r="AF2597" s="34" t="s">
        <v>36</v>
      </c>
      <c r="AG2597" s="34" t="s">
        <v>36</v>
      </c>
      <c r="AH2597" s="34" t="s">
        <v>36</v>
      </c>
      <c r="AI2597" s="29">
        <v>3.3</v>
      </c>
      <c r="AJ2597" s="29">
        <v>6.875E-3</v>
      </c>
      <c r="AK2597" s="29">
        <v>0</v>
      </c>
      <c r="AL2597" s="29">
        <v>0</v>
      </c>
      <c r="AM2597" s="29" t="s">
        <v>28</v>
      </c>
      <c r="AN2597" s="44" t="s">
        <v>27</v>
      </c>
      <c r="AO2597" s="29" t="s">
        <v>28</v>
      </c>
      <c r="AP2597" s="29">
        <v>1</v>
      </c>
      <c r="AQ2597" s="29">
        <v>260</v>
      </c>
      <c r="AR2597" s="29">
        <v>260</v>
      </c>
      <c r="AS2597" s="29">
        <v>115</v>
      </c>
      <c r="AT2597" s="29">
        <v>3.3</v>
      </c>
      <c r="AU2597" s="144">
        <v>7.7739999999999997E-3</v>
      </c>
      <c r="AV2597" s="36" t="s">
        <v>28</v>
      </c>
      <c r="AW2597" s="102" t="s">
        <v>33</v>
      </c>
      <c r="AX2597" s="129" t="s">
        <v>33</v>
      </c>
      <c r="AY2597" s="106">
        <v>31</v>
      </c>
      <c r="BD2597" t="s">
        <v>1829</v>
      </c>
      <c r="BE2597" t="s">
        <v>4598</v>
      </c>
      <c r="BF2597" t="s">
        <v>4765</v>
      </c>
      <c r="BH2597" t="str">
        <f t="shared" si="571"/>
        <v/>
      </c>
      <c r="BJ2597" t="str">
        <f t="shared" si="572"/>
        <v>OK</v>
      </c>
      <c r="BK2597" s="130" t="s">
        <v>5302</v>
      </c>
      <c r="BL2597" s="130" t="e">
        <v>#VALUE!</v>
      </c>
      <c r="BM2597" s="131" t="s">
        <v>33</v>
      </c>
      <c r="BN2597" s="131" t="e">
        <v>#VALUE!</v>
      </c>
      <c r="BO2597" t="e">
        <v>#N/A</v>
      </c>
      <c r="BP2597">
        <v>0</v>
      </c>
    </row>
    <row r="2598" spans="1:68" ht="25.2" x14ac:dyDescent="0.3">
      <c r="A2598" s="9"/>
      <c r="B2598" s="47">
        <v>2261</v>
      </c>
      <c r="C2598" s="45">
        <v>1007362</v>
      </c>
      <c r="D2598" s="41"/>
      <c r="E2598" s="41"/>
      <c r="F2598" s="31" t="s">
        <v>1832</v>
      </c>
      <c r="G2598" s="29" t="s">
        <v>31</v>
      </c>
      <c r="H2598" s="41"/>
      <c r="I2598" s="148" t="s">
        <v>32</v>
      </c>
      <c r="J2598" s="147" t="s">
        <v>33</v>
      </c>
      <c r="K2598" s="148">
        <v>0</v>
      </c>
      <c r="L2598" s="148" t="s">
        <v>32</v>
      </c>
      <c r="M2598" s="147" t="s">
        <v>33</v>
      </c>
      <c r="N2598" s="29" t="str">
        <f t="shared" si="562"/>
        <v/>
      </c>
      <c r="O2598" s="29" t="str">
        <f t="shared" si="563"/>
        <v/>
      </c>
      <c r="P2598" s="29" t="str">
        <f t="shared" si="564"/>
        <v/>
      </c>
      <c r="Q2598" s="29" t="str">
        <f t="shared" si="565"/>
        <v/>
      </c>
      <c r="R2598" s="29" t="str">
        <f t="shared" si="566"/>
        <v/>
      </c>
      <c r="S2598" s="29" t="str">
        <f t="shared" si="567"/>
        <v/>
      </c>
      <c r="T2598" s="29" t="str">
        <f t="shared" si="568"/>
        <v/>
      </c>
      <c r="U2598" s="42" t="s">
        <v>33</v>
      </c>
      <c r="V2598" s="42"/>
      <c r="W2598" s="38" t="s">
        <v>1720</v>
      </c>
      <c r="X2598" s="29" t="s">
        <v>158</v>
      </c>
      <c r="Y2598" s="146">
        <v>86969</v>
      </c>
      <c r="Z2598" s="33">
        <v>111320</v>
      </c>
      <c r="AA2598" s="34">
        <f t="shared" si="569"/>
        <v>0.28000000000000003</v>
      </c>
      <c r="AB2598" s="33">
        <f t="shared" si="556"/>
        <v>111320</v>
      </c>
      <c r="AC2598" s="34">
        <f t="shared" si="570"/>
        <v>0.27999631924020596</v>
      </c>
      <c r="AD2598" s="145">
        <f t="shared" si="561"/>
        <v>92766.667000000001</v>
      </c>
      <c r="AE2598" s="105">
        <v>72474.167000000001</v>
      </c>
      <c r="AF2598" s="34" t="s">
        <v>36</v>
      </c>
      <c r="AG2598" s="34" t="s">
        <v>36</v>
      </c>
      <c r="AH2598" s="34" t="s">
        <v>36</v>
      </c>
      <c r="AI2598" s="29">
        <v>5.2380000000000004</v>
      </c>
      <c r="AJ2598" s="29">
        <v>7.7299999999999999E-3</v>
      </c>
      <c r="AK2598" s="29">
        <v>0</v>
      </c>
      <c r="AL2598" s="29">
        <v>0</v>
      </c>
      <c r="AM2598" s="29" t="s">
        <v>28</v>
      </c>
      <c r="AN2598" s="44" t="s">
        <v>27</v>
      </c>
      <c r="AO2598" s="29" t="s">
        <v>28</v>
      </c>
      <c r="AP2598" s="29">
        <v>1</v>
      </c>
      <c r="AQ2598" s="29">
        <v>305</v>
      </c>
      <c r="AR2598" s="29">
        <v>305</v>
      </c>
      <c r="AS2598" s="29">
        <v>115</v>
      </c>
      <c r="AT2598" s="29">
        <v>5.2380000000000004</v>
      </c>
      <c r="AU2598" s="144">
        <v>1.0697875000000001E-2</v>
      </c>
      <c r="AV2598" s="36" t="s">
        <v>28</v>
      </c>
      <c r="AW2598" s="102" t="s">
        <v>33</v>
      </c>
      <c r="AX2598" s="129" t="s">
        <v>33</v>
      </c>
      <c r="AY2598" s="106">
        <v>41</v>
      </c>
      <c r="BD2598" t="s">
        <v>1831</v>
      </c>
      <c r="BE2598" t="s">
        <v>4598</v>
      </c>
      <c r="BF2598" t="s">
        <v>4765</v>
      </c>
      <c r="BH2598" t="str">
        <f t="shared" si="571"/>
        <v/>
      </c>
      <c r="BJ2598" t="str">
        <f t="shared" si="572"/>
        <v>OK</v>
      </c>
      <c r="BK2598" s="130" t="s">
        <v>5302</v>
      </c>
      <c r="BL2598" s="130" t="e">
        <v>#VALUE!</v>
      </c>
      <c r="BM2598" s="131" t="s">
        <v>33</v>
      </c>
      <c r="BN2598" s="131" t="e">
        <v>#VALUE!</v>
      </c>
      <c r="BO2598" t="e">
        <v>#N/A</v>
      </c>
      <c r="BP2598">
        <v>0</v>
      </c>
    </row>
    <row r="2599" spans="1:68" ht="25.2" x14ac:dyDescent="0.3">
      <c r="A2599" s="1"/>
      <c r="B2599" s="47">
        <v>2262</v>
      </c>
      <c r="C2599" s="45">
        <v>1007365</v>
      </c>
      <c r="D2599" s="29"/>
      <c r="E2599" s="29"/>
      <c r="F2599" s="31" t="s">
        <v>1833</v>
      </c>
      <c r="G2599" s="29" t="s">
        <v>31</v>
      </c>
      <c r="H2599" s="37"/>
      <c r="I2599" s="148" t="s">
        <v>32</v>
      </c>
      <c r="J2599" s="147" t="s">
        <v>33</v>
      </c>
      <c r="K2599" s="148">
        <v>0</v>
      </c>
      <c r="L2599" s="148" t="s">
        <v>32</v>
      </c>
      <c r="M2599" s="147" t="s">
        <v>33</v>
      </c>
      <c r="N2599" s="29" t="str">
        <f t="shared" si="562"/>
        <v/>
      </c>
      <c r="O2599" s="29" t="str">
        <f t="shared" si="563"/>
        <v/>
      </c>
      <c r="P2599" s="29" t="str">
        <f t="shared" si="564"/>
        <v/>
      </c>
      <c r="Q2599" s="29" t="str">
        <f t="shared" si="565"/>
        <v/>
      </c>
      <c r="R2599" s="29" t="str">
        <f t="shared" si="566"/>
        <v/>
      </c>
      <c r="S2599" s="29" t="str">
        <f t="shared" si="567"/>
        <v/>
      </c>
      <c r="T2599" s="29" t="str">
        <f t="shared" si="568"/>
        <v/>
      </c>
      <c r="U2599" s="29"/>
      <c r="V2599" s="29"/>
      <c r="W2599" s="38" t="s">
        <v>1720</v>
      </c>
      <c r="X2599" s="29" t="s">
        <v>158</v>
      </c>
      <c r="Y2599" s="146">
        <v>35049</v>
      </c>
      <c r="Z2599" s="33">
        <v>44863</v>
      </c>
      <c r="AA2599" s="34">
        <f t="shared" si="569"/>
        <v>0.28000000000000003</v>
      </c>
      <c r="AB2599" s="33">
        <f t="shared" si="556"/>
        <v>44863</v>
      </c>
      <c r="AC2599" s="34">
        <f t="shared" si="570"/>
        <v>0.28000797740306421</v>
      </c>
      <c r="AD2599" s="145">
        <f t="shared" si="561"/>
        <v>37385.832999999999</v>
      </c>
      <c r="AE2599" s="105">
        <v>29207.5</v>
      </c>
      <c r="AF2599" s="34" t="s">
        <v>36</v>
      </c>
      <c r="AG2599" s="34" t="s">
        <v>36</v>
      </c>
      <c r="AH2599" s="34" t="s">
        <v>36</v>
      </c>
      <c r="AI2599" s="29">
        <v>1.5069999999999999</v>
      </c>
      <c r="AJ2599" s="29">
        <v>4.7999999999999996E-3</v>
      </c>
      <c r="AK2599" s="29">
        <v>0</v>
      </c>
      <c r="AL2599" s="29">
        <v>0</v>
      </c>
      <c r="AM2599" s="29" t="s">
        <v>28</v>
      </c>
      <c r="AN2599" s="44" t="s">
        <v>27</v>
      </c>
      <c r="AO2599" s="29" t="s">
        <v>28</v>
      </c>
      <c r="AP2599" s="29">
        <v>1</v>
      </c>
      <c r="AQ2599" s="29">
        <v>120</v>
      </c>
      <c r="AR2599" s="29">
        <v>200</v>
      </c>
      <c r="AS2599" s="29">
        <v>200</v>
      </c>
      <c r="AT2599" s="29">
        <v>1.5069999999999999</v>
      </c>
      <c r="AU2599" s="144">
        <v>4.7999999999999996E-3</v>
      </c>
      <c r="AV2599" s="36" t="s">
        <v>28</v>
      </c>
      <c r="AW2599" s="102" t="s">
        <v>33</v>
      </c>
      <c r="AX2599" s="129" t="s">
        <v>33</v>
      </c>
      <c r="AY2599" s="106">
        <v>2</v>
      </c>
      <c r="BD2599" t="s">
        <v>4610</v>
      </c>
      <c r="BE2599" t="s">
        <v>4598</v>
      </c>
      <c r="BF2599" t="s">
        <v>4765</v>
      </c>
      <c r="BH2599" t="str">
        <f t="shared" si="571"/>
        <v/>
      </c>
      <c r="BJ2599" t="str">
        <f t="shared" si="572"/>
        <v>OK</v>
      </c>
      <c r="BK2599" s="130" t="s">
        <v>5302</v>
      </c>
      <c r="BL2599" s="130" t="e">
        <v>#VALUE!</v>
      </c>
      <c r="BM2599" s="131" t="s">
        <v>33</v>
      </c>
      <c r="BN2599" s="131" t="e">
        <v>#VALUE!</v>
      </c>
      <c r="BO2599" t="e">
        <v>#N/A</v>
      </c>
      <c r="BP2599">
        <v>0</v>
      </c>
    </row>
    <row r="2600" spans="1:68" ht="25.2" x14ac:dyDescent="0.3">
      <c r="A2600" s="1"/>
      <c r="B2600" s="47">
        <v>2263</v>
      </c>
      <c r="C2600" s="45">
        <v>1007366</v>
      </c>
      <c r="D2600" s="29"/>
      <c r="E2600" s="29"/>
      <c r="F2600" s="31" t="s">
        <v>1834</v>
      </c>
      <c r="G2600" s="29" t="s">
        <v>31</v>
      </c>
      <c r="H2600" s="37"/>
      <c r="I2600" s="148" t="s">
        <v>32</v>
      </c>
      <c r="J2600" s="147" t="s">
        <v>33</v>
      </c>
      <c r="K2600" s="148">
        <v>0</v>
      </c>
      <c r="L2600" s="148" t="s">
        <v>32</v>
      </c>
      <c r="M2600" s="147" t="s">
        <v>33</v>
      </c>
      <c r="N2600" s="29" t="str">
        <f t="shared" si="562"/>
        <v/>
      </c>
      <c r="O2600" s="29" t="str">
        <f t="shared" si="563"/>
        <v/>
      </c>
      <c r="P2600" s="29" t="str">
        <f t="shared" si="564"/>
        <v/>
      </c>
      <c r="Q2600" s="29" t="str">
        <f t="shared" si="565"/>
        <v/>
      </c>
      <c r="R2600" s="29" t="str">
        <f t="shared" si="566"/>
        <v/>
      </c>
      <c r="S2600" s="29" t="str">
        <f t="shared" si="567"/>
        <v/>
      </c>
      <c r="T2600" s="29" t="str">
        <f t="shared" si="568"/>
        <v/>
      </c>
      <c r="U2600" s="29"/>
      <c r="V2600" s="29"/>
      <c r="W2600" s="38" t="s">
        <v>1720</v>
      </c>
      <c r="X2600" s="29" t="s">
        <v>158</v>
      </c>
      <c r="Y2600" s="146">
        <v>44314</v>
      </c>
      <c r="Z2600" s="33">
        <v>56721</v>
      </c>
      <c r="AA2600" s="34">
        <f t="shared" si="569"/>
        <v>0.28000000000000003</v>
      </c>
      <c r="AB2600" s="33">
        <f t="shared" ref="AB2600:AB2663" si="573">IF(OR(W2600="VLD MLC components",W2600="VLD MLC pipes",W2600="VLD PEX components",W2600="VLD PEX pipes",W2600="VLD PHC components",W2600="VLD PHC pipes"),"По запросу",Z2600)</f>
        <v>56721</v>
      </c>
      <c r="AC2600" s="34">
        <f t="shared" si="570"/>
        <v>0.27997925062038415</v>
      </c>
      <c r="AD2600" s="145">
        <f t="shared" si="561"/>
        <v>47267.5</v>
      </c>
      <c r="AE2600" s="105">
        <v>36928.332999999999</v>
      </c>
      <c r="AF2600" s="34" t="s">
        <v>36</v>
      </c>
      <c r="AG2600" s="34" t="s">
        <v>36</v>
      </c>
      <c r="AH2600" s="34" t="s">
        <v>36</v>
      </c>
      <c r="AI2600" s="29">
        <v>2.1389999999999998</v>
      </c>
      <c r="AJ2600" s="29">
        <v>7.6249999999999998E-3</v>
      </c>
      <c r="AK2600" s="29">
        <v>0</v>
      </c>
      <c r="AL2600" s="29">
        <v>0</v>
      </c>
      <c r="AM2600" s="29" t="s">
        <v>28</v>
      </c>
      <c r="AN2600" s="44" t="s">
        <v>27</v>
      </c>
      <c r="AO2600" s="29" t="s">
        <v>28</v>
      </c>
      <c r="AP2600" s="29">
        <v>1</v>
      </c>
      <c r="AQ2600" s="29">
        <v>260</v>
      </c>
      <c r="AR2600" s="29">
        <v>255</v>
      </c>
      <c r="AS2600" s="29">
        <v>115</v>
      </c>
      <c r="AT2600" s="29">
        <v>2.1389999999999998</v>
      </c>
      <c r="AU2600" s="144">
        <v>7.6245000000000002E-3</v>
      </c>
      <c r="AV2600" s="36" t="s">
        <v>28</v>
      </c>
      <c r="AW2600" s="102" t="s">
        <v>33</v>
      </c>
      <c r="AX2600" s="129" t="s">
        <v>33</v>
      </c>
      <c r="AY2600" s="106">
        <v>2</v>
      </c>
      <c r="BD2600" t="s">
        <v>4610</v>
      </c>
      <c r="BE2600" t="s">
        <v>4598</v>
      </c>
      <c r="BF2600" t="s">
        <v>4765</v>
      </c>
      <c r="BH2600" t="str">
        <f t="shared" si="571"/>
        <v/>
      </c>
      <c r="BJ2600" t="str">
        <f t="shared" si="572"/>
        <v>OK</v>
      </c>
      <c r="BK2600" s="130" t="s">
        <v>5302</v>
      </c>
      <c r="BL2600" s="130" t="e">
        <v>#VALUE!</v>
      </c>
      <c r="BM2600" s="131" t="s">
        <v>33</v>
      </c>
      <c r="BN2600" s="131" t="e">
        <v>#VALUE!</v>
      </c>
      <c r="BO2600" t="e">
        <v>#N/A</v>
      </c>
      <c r="BP2600">
        <v>0</v>
      </c>
    </row>
    <row r="2601" spans="1:68" ht="25.2" x14ac:dyDescent="0.3">
      <c r="A2601" s="1"/>
      <c r="B2601" s="47">
        <v>2264</v>
      </c>
      <c r="C2601" s="45">
        <v>1007367</v>
      </c>
      <c r="D2601" s="29"/>
      <c r="E2601" s="29"/>
      <c r="F2601" s="31" t="s">
        <v>1835</v>
      </c>
      <c r="G2601" s="29" t="s">
        <v>31</v>
      </c>
      <c r="H2601" s="37"/>
      <c r="I2601" s="148" t="s">
        <v>32</v>
      </c>
      <c r="J2601" s="147" t="s">
        <v>33</v>
      </c>
      <c r="K2601" s="148">
        <v>0</v>
      </c>
      <c r="L2601" s="148" t="s">
        <v>32</v>
      </c>
      <c r="M2601" s="147" t="s">
        <v>33</v>
      </c>
      <c r="N2601" s="29" t="str">
        <f t="shared" si="562"/>
        <v/>
      </c>
      <c r="O2601" s="29" t="str">
        <f t="shared" si="563"/>
        <v/>
      </c>
      <c r="P2601" s="29" t="str">
        <f t="shared" si="564"/>
        <v/>
      </c>
      <c r="Q2601" s="29" t="str">
        <f t="shared" si="565"/>
        <v/>
      </c>
      <c r="R2601" s="29" t="str">
        <f t="shared" si="566"/>
        <v/>
      </c>
      <c r="S2601" s="29" t="str">
        <f t="shared" si="567"/>
        <v/>
      </c>
      <c r="T2601" s="29" t="str">
        <f t="shared" si="568"/>
        <v/>
      </c>
      <c r="U2601" s="29"/>
      <c r="V2601" s="29"/>
      <c r="W2601" s="38" t="s">
        <v>1720</v>
      </c>
      <c r="X2601" s="29" t="s">
        <v>158</v>
      </c>
      <c r="Y2601" s="146">
        <v>62316</v>
      </c>
      <c r="Z2601" s="33">
        <v>79765</v>
      </c>
      <c r="AA2601" s="34">
        <f t="shared" si="569"/>
        <v>0.28000000000000003</v>
      </c>
      <c r="AB2601" s="33">
        <f t="shared" si="573"/>
        <v>79765</v>
      </c>
      <c r="AC2601" s="34">
        <f t="shared" si="570"/>
        <v>0.28000833814750625</v>
      </c>
      <c r="AD2601" s="145">
        <f t="shared" si="561"/>
        <v>66470.832999999999</v>
      </c>
      <c r="AE2601" s="105">
        <v>51930</v>
      </c>
      <c r="AF2601" s="34" t="s">
        <v>36</v>
      </c>
      <c r="AG2601" s="34" t="s">
        <v>36</v>
      </c>
      <c r="AH2601" s="34" t="s">
        <v>36</v>
      </c>
      <c r="AI2601" s="29">
        <v>3.5819999999999999</v>
      </c>
      <c r="AJ2601" s="29">
        <v>5.8500000000000002E-3</v>
      </c>
      <c r="AK2601" s="29">
        <v>0</v>
      </c>
      <c r="AL2601" s="29">
        <v>0</v>
      </c>
      <c r="AM2601" s="29" t="s">
        <v>28</v>
      </c>
      <c r="AN2601" s="44" t="s">
        <v>27</v>
      </c>
      <c r="AO2601" s="29" t="s">
        <v>28</v>
      </c>
      <c r="AP2601" s="29">
        <v>1</v>
      </c>
      <c r="AQ2601" s="29">
        <v>305</v>
      </c>
      <c r="AR2601" s="29">
        <v>300</v>
      </c>
      <c r="AS2601" s="29">
        <v>115</v>
      </c>
      <c r="AT2601" s="29">
        <v>3.5819999999999999</v>
      </c>
      <c r="AU2601" s="144">
        <v>1.0522500000000001E-2</v>
      </c>
      <c r="AV2601" s="36" t="s">
        <v>28</v>
      </c>
      <c r="AW2601" s="102" t="s">
        <v>33</v>
      </c>
      <c r="AX2601" s="129" t="s">
        <v>33</v>
      </c>
      <c r="AY2601" s="106">
        <v>6</v>
      </c>
      <c r="BD2601" t="s">
        <v>4610</v>
      </c>
      <c r="BE2601" t="s">
        <v>4598</v>
      </c>
      <c r="BF2601" t="s">
        <v>4765</v>
      </c>
      <c r="BH2601" t="str">
        <f t="shared" si="571"/>
        <v/>
      </c>
      <c r="BJ2601" t="str">
        <f t="shared" si="572"/>
        <v>OK</v>
      </c>
      <c r="BK2601" s="130" t="s">
        <v>5302</v>
      </c>
      <c r="BL2601" s="130" t="e">
        <v>#VALUE!</v>
      </c>
      <c r="BM2601" s="131" t="s">
        <v>33</v>
      </c>
      <c r="BN2601" s="131" t="e">
        <v>#VALUE!</v>
      </c>
      <c r="BO2601" t="e">
        <v>#N/A</v>
      </c>
      <c r="BP2601">
        <v>0</v>
      </c>
    </row>
    <row r="2602" spans="1:68" ht="25.2" x14ac:dyDescent="0.3">
      <c r="A2602" s="1"/>
      <c r="B2602" s="47">
        <v>2265</v>
      </c>
      <c r="C2602" s="125">
        <v>1007368</v>
      </c>
      <c r="D2602" s="40"/>
      <c r="E2602" s="40"/>
      <c r="F2602" s="31" t="s">
        <v>3665</v>
      </c>
      <c r="G2602" s="37" t="s">
        <v>31</v>
      </c>
      <c r="H2602" s="151"/>
      <c r="I2602" s="148" t="s">
        <v>32</v>
      </c>
      <c r="J2602" s="147" t="s">
        <v>33</v>
      </c>
      <c r="K2602" s="148">
        <v>0</v>
      </c>
      <c r="L2602" s="148" t="s">
        <v>32</v>
      </c>
      <c r="M2602" s="147" t="s">
        <v>33</v>
      </c>
      <c r="N2602" s="29" t="str">
        <f t="shared" si="562"/>
        <v/>
      </c>
      <c r="O2602" s="29" t="str">
        <f t="shared" si="563"/>
        <v/>
      </c>
      <c r="P2602" s="29" t="str">
        <f t="shared" si="564"/>
        <v/>
      </c>
      <c r="Q2602" s="29" t="str">
        <f t="shared" si="565"/>
        <v/>
      </c>
      <c r="R2602" s="29" t="str">
        <f t="shared" si="566"/>
        <v/>
      </c>
      <c r="S2602" s="29" t="str">
        <f t="shared" si="567"/>
        <v/>
      </c>
      <c r="T2602" s="29" t="str">
        <f t="shared" si="568"/>
        <v/>
      </c>
      <c r="U2602" s="29"/>
      <c r="V2602" s="29"/>
      <c r="W2602" s="38" t="s">
        <v>1720</v>
      </c>
      <c r="X2602" s="37" t="s">
        <v>158</v>
      </c>
      <c r="Y2602" s="146">
        <v>22034</v>
      </c>
      <c r="Z2602" s="33">
        <v>28203</v>
      </c>
      <c r="AA2602" s="34">
        <f t="shared" si="569"/>
        <v>0.28000000000000003</v>
      </c>
      <c r="AB2602" s="33">
        <f t="shared" si="573"/>
        <v>28203</v>
      </c>
      <c r="AC2602" s="34">
        <f t="shared" si="570"/>
        <v>0.27997637687253552</v>
      </c>
      <c r="AD2602" s="145">
        <f t="shared" si="561"/>
        <v>23502.5</v>
      </c>
      <c r="AE2602" s="105">
        <v>18361.667000000001</v>
      </c>
      <c r="AF2602" s="34" t="s">
        <v>36</v>
      </c>
      <c r="AG2602" s="34" t="s">
        <v>36</v>
      </c>
      <c r="AH2602" s="34" t="s">
        <v>36</v>
      </c>
      <c r="AI2602" s="29">
        <v>6.923</v>
      </c>
      <c r="AJ2602" s="29">
        <v>1.0840000000000001E-2</v>
      </c>
      <c r="AK2602" s="29">
        <v>0</v>
      </c>
      <c r="AL2602" s="29">
        <v>0</v>
      </c>
      <c r="AM2602" s="29" t="s">
        <v>28</v>
      </c>
      <c r="AN2602" s="44" t="s">
        <v>27</v>
      </c>
      <c r="AO2602" s="29" t="s">
        <v>28</v>
      </c>
      <c r="AP2602" s="29">
        <v>1</v>
      </c>
      <c r="AQ2602" s="29">
        <v>400</v>
      </c>
      <c r="AR2602" s="29">
        <v>150</v>
      </c>
      <c r="AS2602" s="29">
        <v>150</v>
      </c>
      <c r="AT2602" s="29">
        <v>6.92</v>
      </c>
      <c r="AU2602" s="164">
        <v>8.9999999999999993E-3</v>
      </c>
      <c r="AV2602" s="36" t="s">
        <v>28</v>
      </c>
      <c r="AW2602" s="102">
        <v>43985</v>
      </c>
      <c r="AX2602" s="129" t="s">
        <v>33</v>
      </c>
      <c r="AY2602" s="106">
        <v>8</v>
      </c>
      <c r="BD2602" t="s">
        <v>4609</v>
      </c>
      <c r="BE2602" t="s">
        <v>4598</v>
      </c>
      <c r="BF2602" t="s">
        <v>4740</v>
      </c>
      <c r="BH2602" t="str">
        <f t="shared" si="571"/>
        <v/>
      </c>
      <c r="BJ2602" t="str">
        <f t="shared" si="572"/>
        <v>OK</v>
      </c>
      <c r="BK2602" s="130" t="s">
        <v>5302</v>
      </c>
      <c r="BL2602" s="130" t="e">
        <v>#VALUE!</v>
      </c>
      <c r="BM2602" s="131" t="s">
        <v>33</v>
      </c>
      <c r="BN2602" s="131" t="e">
        <v>#VALUE!</v>
      </c>
      <c r="BO2602" t="e">
        <v>#N/A</v>
      </c>
      <c r="BP2602">
        <v>0</v>
      </c>
    </row>
    <row r="2603" spans="1:68" ht="25.2" x14ac:dyDescent="0.3">
      <c r="A2603" s="9"/>
      <c r="B2603" s="47">
        <v>2266</v>
      </c>
      <c r="C2603" s="45">
        <v>1007370</v>
      </c>
      <c r="D2603" s="41"/>
      <c r="E2603" s="41"/>
      <c r="F2603" s="31" t="s">
        <v>1836</v>
      </c>
      <c r="G2603" s="29" t="s">
        <v>31</v>
      </c>
      <c r="H2603" s="41"/>
      <c r="I2603" s="148" t="s">
        <v>32</v>
      </c>
      <c r="J2603" s="147" t="s">
        <v>33</v>
      </c>
      <c r="K2603" s="148">
        <v>0</v>
      </c>
      <c r="L2603" s="148" t="s">
        <v>32</v>
      </c>
      <c r="M2603" s="147" t="s">
        <v>33</v>
      </c>
      <c r="N2603" s="29" t="str">
        <f t="shared" si="562"/>
        <v/>
      </c>
      <c r="O2603" s="29" t="str">
        <f t="shared" si="563"/>
        <v/>
      </c>
      <c r="P2603" s="29" t="str">
        <f t="shared" si="564"/>
        <v/>
      </c>
      <c r="Q2603" s="29" t="str">
        <f t="shared" si="565"/>
        <v/>
      </c>
      <c r="R2603" s="29" t="str">
        <f t="shared" si="566"/>
        <v/>
      </c>
      <c r="S2603" s="29" t="str">
        <f t="shared" si="567"/>
        <v/>
      </c>
      <c r="T2603" s="29" t="str">
        <f t="shared" si="568"/>
        <v/>
      </c>
      <c r="U2603" s="42" t="s">
        <v>33</v>
      </c>
      <c r="V2603" s="42"/>
      <c r="W2603" s="38" t="s">
        <v>1720</v>
      </c>
      <c r="X2603" s="29" t="s">
        <v>158</v>
      </c>
      <c r="Y2603" s="146">
        <v>28222</v>
      </c>
      <c r="Z2603" s="33">
        <v>36124</v>
      </c>
      <c r="AA2603" s="34">
        <f t="shared" si="569"/>
        <v>0.28000000000000003</v>
      </c>
      <c r="AB2603" s="33">
        <f t="shared" si="573"/>
        <v>36124</v>
      </c>
      <c r="AC2603" s="34">
        <f t="shared" si="570"/>
        <v>0.27999433463247586</v>
      </c>
      <c r="AD2603" s="145">
        <f t="shared" si="561"/>
        <v>30103.332999999999</v>
      </c>
      <c r="AE2603" s="105">
        <v>23518.332999999999</v>
      </c>
      <c r="AF2603" s="34" t="s">
        <v>36</v>
      </c>
      <c r="AG2603" s="34" t="s">
        <v>36</v>
      </c>
      <c r="AH2603" s="34" t="s">
        <v>36</v>
      </c>
      <c r="AI2603" s="29">
        <v>13.04</v>
      </c>
      <c r="AJ2603" s="29">
        <v>2.3601E-2</v>
      </c>
      <c r="AK2603" s="29">
        <v>0</v>
      </c>
      <c r="AL2603" s="29">
        <v>0</v>
      </c>
      <c r="AM2603" s="29" t="s">
        <v>28</v>
      </c>
      <c r="AN2603" s="44" t="s">
        <v>27</v>
      </c>
      <c r="AO2603" s="29" t="s">
        <v>28</v>
      </c>
      <c r="AP2603" s="29">
        <v>1</v>
      </c>
      <c r="AQ2603" s="29">
        <v>400</v>
      </c>
      <c r="AR2603" s="29">
        <v>250</v>
      </c>
      <c r="AS2603" s="29">
        <v>250</v>
      </c>
      <c r="AT2603" s="29">
        <v>13.04</v>
      </c>
      <c r="AU2603" s="144">
        <v>2.5000000000000001E-2</v>
      </c>
      <c r="AV2603" s="36" t="s">
        <v>28</v>
      </c>
      <c r="AW2603" s="102" t="s">
        <v>33</v>
      </c>
      <c r="AX2603" s="129" t="s">
        <v>33</v>
      </c>
      <c r="AY2603" s="106">
        <v>2</v>
      </c>
      <c r="BD2603" t="s">
        <v>1831</v>
      </c>
      <c r="BE2603" t="s">
        <v>4598</v>
      </c>
      <c r="BF2603" t="s">
        <v>4740</v>
      </c>
      <c r="BH2603" t="str">
        <f t="shared" si="571"/>
        <v/>
      </c>
      <c r="BJ2603" t="str">
        <f t="shared" si="572"/>
        <v>OK</v>
      </c>
      <c r="BK2603" s="130" t="s">
        <v>5302</v>
      </c>
      <c r="BL2603" s="130" t="e">
        <v>#VALUE!</v>
      </c>
      <c r="BM2603" s="131" t="s">
        <v>33</v>
      </c>
      <c r="BN2603" s="131" t="e">
        <v>#VALUE!</v>
      </c>
      <c r="BO2603" t="e">
        <v>#N/A</v>
      </c>
      <c r="BP2603">
        <v>0</v>
      </c>
    </row>
    <row r="2604" spans="1:68" ht="25.2" x14ac:dyDescent="0.3">
      <c r="A2604" s="9"/>
      <c r="B2604" s="47">
        <v>2267</v>
      </c>
      <c r="C2604" s="45">
        <v>1007371</v>
      </c>
      <c r="D2604" s="41"/>
      <c r="E2604" s="41"/>
      <c r="F2604" s="31" t="s">
        <v>1837</v>
      </c>
      <c r="G2604" s="29" t="s">
        <v>31</v>
      </c>
      <c r="H2604" s="41"/>
      <c r="I2604" s="148" t="s">
        <v>32</v>
      </c>
      <c r="J2604" s="147" t="s">
        <v>33</v>
      </c>
      <c r="K2604" s="148">
        <v>0</v>
      </c>
      <c r="L2604" s="148" t="s">
        <v>32</v>
      </c>
      <c r="M2604" s="147">
        <v>42671</v>
      </c>
      <c r="N2604" s="29" t="str">
        <f t="shared" si="562"/>
        <v/>
      </c>
      <c r="O2604" s="29" t="str">
        <f t="shared" si="563"/>
        <v/>
      </c>
      <c r="P2604" s="29" t="str">
        <f t="shared" si="564"/>
        <v/>
      </c>
      <c r="Q2604" s="29" t="str">
        <f t="shared" si="565"/>
        <v/>
      </c>
      <c r="R2604" s="29" t="str">
        <f t="shared" si="566"/>
        <v/>
      </c>
      <c r="S2604" s="29" t="str">
        <f t="shared" si="567"/>
        <v/>
      </c>
      <c r="T2604" s="29" t="str">
        <f t="shared" si="568"/>
        <v/>
      </c>
      <c r="U2604" s="42" t="s">
        <v>33</v>
      </c>
      <c r="V2604" s="42"/>
      <c r="W2604" s="38" t="s">
        <v>1720</v>
      </c>
      <c r="X2604" s="29" t="s">
        <v>158</v>
      </c>
      <c r="Y2604" s="146">
        <v>36692</v>
      </c>
      <c r="Z2604" s="33">
        <v>46966</v>
      </c>
      <c r="AA2604" s="34">
        <f t="shared" si="569"/>
        <v>0.28000000000000003</v>
      </c>
      <c r="AB2604" s="33">
        <f t="shared" si="573"/>
        <v>46966</v>
      </c>
      <c r="AC2604" s="34">
        <f t="shared" si="570"/>
        <v>0.28000651607972826</v>
      </c>
      <c r="AD2604" s="145">
        <f t="shared" si="561"/>
        <v>39138.332999999999</v>
      </c>
      <c r="AE2604" s="105">
        <v>30576.667000000001</v>
      </c>
      <c r="AF2604" s="34" t="s">
        <v>36</v>
      </c>
      <c r="AG2604" s="34" t="s">
        <v>36</v>
      </c>
      <c r="AH2604" s="34" t="s">
        <v>36</v>
      </c>
      <c r="AI2604" s="29">
        <v>16.254000000000001</v>
      </c>
      <c r="AJ2604" s="29">
        <v>3.4750000000000003E-2</v>
      </c>
      <c r="AK2604" s="29">
        <v>0</v>
      </c>
      <c r="AL2604" s="29">
        <v>0</v>
      </c>
      <c r="AM2604" s="29" t="s">
        <v>28</v>
      </c>
      <c r="AN2604" s="44" t="s">
        <v>27</v>
      </c>
      <c r="AO2604" s="29" t="s">
        <v>28</v>
      </c>
      <c r="AP2604" s="29">
        <v>1</v>
      </c>
      <c r="AQ2604" s="29">
        <v>402</v>
      </c>
      <c r="AR2604" s="29">
        <v>294</v>
      </c>
      <c r="AS2604" s="29">
        <v>294</v>
      </c>
      <c r="AT2604" s="29">
        <v>16.254000000000001</v>
      </c>
      <c r="AU2604" s="144">
        <v>3.4747272000000003E-2</v>
      </c>
      <c r="AV2604" s="36" t="s">
        <v>28</v>
      </c>
      <c r="AW2604" s="102" t="s">
        <v>33</v>
      </c>
      <c r="AX2604" s="129" t="s">
        <v>33</v>
      </c>
      <c r="AY2604" s="106">
        <v>8</v>
      </c>
      <c r="BD2604" t="s">
        <v>1831</v>
      </c>
      <c r="BE2604" t="s">
        <v>4598</v>
      </c>
      <c r="BF2604" t="s">
        <v>4740</v>
      </c>
      <c r="BH2604" t="str">
        <f t="shared" si="571"/>
        <v/>
      </c>
      <c r="BJ2604" t="str">
        <f t="shared" si="572"/>
        <v>OK</v>
      </c>
      <c r="BK2604" s="130" t="s">
        <v>5302</v>
      </c>
      <c r="BL2604" s="130" t="e">
        <v>#VALUE!</v>
      </c>
      <c r="BM2604" s="131" t="s">
        <v>33</v>
      </c>
      <c r="BN2604" s="131" t="e">
        <v>#VALUE!</v>
      </c>
      <c r="BO2604" t="e">
        <v>#N/A</v>
      </c>
      <c r="BP2604">
        <v>0</v>
      </c>
    </row>
    <row r="2605" spans="1:68" ht="25.2" x14ac:dyDescent="0.3">
      <c r="A2605" s="9"/>
      <c r="B2605" s="47">
        <v>2268</v>
      </c>
      <c r="C2605" s="45">
        <v>1007372</v>
      </c>
      <c r="D2605" s="41"/>
      <c r="E2605" s="41"/>
      <c r="F2605" s="31" t="s">
        <v>1838</v>
      </c>
      <c r="G2605" s="29" t="s">
        <v>31</v>
      </c>
      <c r="H2605" s="41"/>
      <c r="I2605" s="148" t="s">
        <v>32</v>
      </c>
      <c r="J2605" s="147" t="s">
        <v>33</v>
      </c>
      <c r="K2605" s="148">
        <v>0</v>
      </c>
      <c r="L2605" s="148" t="s">
        <v>32</v>
      </c>
      <c r="M2605" s="147">
        <v>42362</v>
      </c>
      <c r="N2605" s="29" t="str">
        <f t="shared" si="562"/>
        <v/>
      </c>
      <c r="O2605" s="29" t="str">
        <f t="shared" si="563"/>
        <v/>
      </c>
      <c r="P2605" s="29" t="str">
        <f t="shared" si="564"/>
        <v/>
      </c>
      <c r="Q2605" s="29" t="str">
        <f t="shared" si="565"/>
        <v/>
      </c>
      <c r="R2605" s="29" t="str">
        <f t="shared" si="566"/>
        <v/>
      </c>
      <c r="S2605" s="29" t="str">
        <f t="shared" si="567"/>
        <v/>
      </c>
      <c r="T2605" s="29" t="str">
        <f t="shared" si="568"/>
        <v/>
      </c>
      <c r="U2605" s="42" t="s">
        <v>33</v>
      </c>
      <c r="V2605" s="42"/>
      <c r="W2605" s="38" t="s">
        <v>1720</v>
      </c>
      <c r="X2605" s="29" t="s">
        <v>158</v>
      </c>
      <c r="Y2605" s="146">
        <v>50009</v>
      </c>
      <c r="Z2605" s="33">
        <v>64012</v>
      </c>
      <c r="AA2605" s="34">
        <f t="shared" si="569"/>
        <v>0.28000000000000003</v>
      </c>
      <c r="AB2605" s="33">
        <f t="shared" si="573"/>
        <v>64012</v>
      </c>
      <c r="AC2605" s="34">
        <f t="shared" si="570"/>
        <v>0.2800095800355169</v>
      </c>
      <c r="AD2605" s="145">
        <f t="shared" si="561"/>
        <v>53343.332999999999</v>
      </c>
      <c r="AE2605" s="105">
        <v>41674.167000000001</v>
      </c>
      <c r="AF2605" s="34" t="s">
        <v>36</v>
      </c>
      <c r="AG2605" s="34" t="s">
        <v>36</v>
      </c>
      <c r="AH2605" s="34" t="s">
        <v>36</v>
      </c>
      <c r="AI2605" s="29">
        <v>19.888999999999999</v>
      </c>
      <c r="AJ2605" s="29">
        <v>4.9610000000000001E-2</v>
      </c>
      <c r="AK2605" s="29">
        <v>0</v>
      </c>
      <c r="AL2605" s="29">
        <v>0</v>
      </c>
      <c r="AM2605" s="29" t="s">
        <v>28</v>
      </c>
      <c r="AN2605" s="44" t="s">
        <v>27</v>
      </c>
      <c r="AO2605" s="29" t="s">
        <v>28</v>
      </c>
      <c r="AP2605" s="29">
        <v>1</v>
      </c>
      <c r="AQ2605" s="29">
        <v>405</v>
      </c>
      <c r="AR2605" s="29">
        <v>350</v>
      </c>
      <c r="AS2605" s="29">
        <v>350</v>
      </c>
      <c r="AT2605" s="29">
        <v>19.888999999999999</v>
      </c>
      <c r="AU2605" s="144">
        <v>4.9612499999999997E-2</v>
      </c>
      <c r="AV2605" s="36" t="s">
        <v>28</v>
      </c>
      <c r="AW2605" s="102" t="s">
        <v>33</v>
      </c>
      <c r="AX2605" s="129" t="s">
        <v>33</v>
      </c>
      <c r="AY2605" s="106">
        <v>11</v>
      </c>
      <c r="BD2605" t="s">
        <v>1831</v>
      </c>
      <c r="BE2605" t="s">
        <v>4598</v>
      </c>
      <c r="BF2605" t="s">
        <v>4740</v>
      </c>
      <c r="BH2605" t="str">
        <f t="shared" si="571"/>
        <v/>
      </c>
      <c r="BJ2605" t="str">
        <f t="shared" si="572"/>
        <v>OK</v>
      </c>
      <c r="BK2605" s="130" t="s">
        <v>5302</v>
      </c>
      <c r="BL2605" s="130" t="e">
        <v>#VALUE!</v>
      </c>
      <c r="BM2605" s="131" t="s">
        <v>33</v>
      </c>
      <c r="BN2605" s="131" t="e">
        <v>#VALUE!</v>
      </c>
      <c r="BO2605" t="e">
        <v>#N/A</v>
      </c>
      <c r="BP2605">
        <v>0</v>
      </c>
    </row>
    <row r="2606" spans="1:68" ht="25.2" x14ac:dyDescent="0.3">
      <c r="A2606" s="1"/>
      <c r="B2606" s="47">
        <v>2269</v>
      </c>
      <c r="C2606" s="45">
        <v>1007373</v>
      </c>
      <c r="D2606" s="29"/>
      <c r="E2606" s="29"/>
      <c r="F2606" s="31" t="s">
        <v>1839</v>
      </c>
      <c r="G2606" s="29" t="s">
        <v>31</v>
      </c>
      <c r="H2606" s="37"/>
      <c r="I2606" s="148" t="s">
        <v>32</v>
      </c>
      <c r="J2606" s="147" t="s">
        <v>33</v>
      </c>
      <c r="K2606" s="148">
        <v>0</v>
      </c>
      <c r="L2606" s="148" t="s">
        <v>32</v>
      </c>
      <c r="M2606" s="147">
        <v>42521</v>
      </c>
      <c r="N2606" s="29" t="str">
        <f t="shared" si="562"/>
        <v/>
      </c>
      <c r="O2606" s="29" t="str">
        <f t="shared" si="563"/>
        <v/>
      </c>
      <c r="P2606" s="29" t="str">
        <f t="shared" si="564"/>
        <v/>
      </c>
      <c r="Q2606" s="29" t="str">
        <f t="shared" si="565"/>
        <v/>
      </c>
      <c r="R2606" s="29" t="str">
        <f t="shared" si="566"/>
        <v/>
      </c>
      <c r="S2606" s="29" t="str">
        <f t="shared" si="567"/>
        <v/>
      </c>
      <c r="T2606" s="29" t="str">
        <f t="shared" si="568"/>
        <v/>
      </c>
      <c r="U2606" s="29"/>
      <c r="V2606" s="29"/>
      <c r="W2606" s="38" t="s">
        <v>1720</v>
      </c>
      <c r="X2606" s="29" t="s">
        <v>366</v>
      </c>
      <c r="Y2606" s="146">
        <v>29419</v>
      </c>
      <c r="Z2606" s="33">
        <v>37656</v>
      </c>
      <c r="AA2606" s="34">
        <f t="shared" si="569"/>
        <v>0.28000000000000003</v>
      </c>
      <c r="AB2606" s="33">
        <f t="shared" si="573"/>
        <v>37656</v>
      </c>
      <c r="AC2606" s="34">
        <f t="shared" si="570"/>
        <v>0.27998914007939285</v>
      </c>
      <c r="AD2606" s="145">
        <f t="shared" si="561"/>
        <v>31380</v>
      </c>
      <c r="AE2606" s="105">
        <v>24515.832999999999</v>
      </c>
      <c r="AF2606" s="34" t="s">
        <v>36</v>
      </c>
      <c r="AG2606" s="34" t="s">
        <v>36</v>
      </c>
      <c r="AH2606" s="34" t="s">
        <v>36</v>
      </c>
      <c r="AI2606" s="29">
        <v>1.431</v>
      </c>
      <c r="AJ2606" s="29">
        <v>1.2363000000000001E-2</v>
      </c>
      <c r="AK2606" s="29">
        <v>0</v>
      </c>
      <c r="AL2606" s="29">
        <v>0</v>
      </c>
      <c r="AM2606" s="29" t="s">
        <v>28</v>
      </c>
      <c r="AN2606" s="44" t="s">
        <v>27</v>
      </c>
      <c r="AO2606" s="29" t="s">
        <v>28</v>
      </c>
      <c r="AP2606" s="29">
        <v>1</v>
      </c>
      <c r="AQ2606" s="29">
        <v>430</v>
      </c>
      <c r="AR2606" s="29">
        <v>250</v>
      </c>
      <c r="AS2606" s="29">
        <v>115</v>
      </c>
      <c r="AT2606" s="29">
        <v>1.431</v>
      </c>
      <c r="AU2606" s="144">
        <v>1.23625E-2</v>
      </c>
      <c r="AV2606" s="36" t="s">
        <v>28</v>
      </c>
      <c r="AW2606" s="102" t="s">
        <v>33</v>
      </c>
      <c r="AX2606" s="129" t="s">
        <v>33</v>
      </c>
      <c r="AY2606" s="106">
        <v>20</v>
      </c>
      <c r="BD2606" t="s">
        <v>4611</v>
      </c>
      <c r="BE2606" t="s">
        <v>4598</v>
      </c>
      <c r="BF2606" t="s">
        <v>4740</v>
      </c>
      <c r="BH2606" t="str">
        <f t="shared" si="571"/>
        <v/>
      </c>
      <c r="BJ2606" t="str">
        <f t="shared" si="572"/>
        <v>OK</v>
      </c>
      <c r="BK2606" s="130" t="s">
        <v>5302</v>
      </c>
      <c r="BL2606" s="130" t="e">
        <v>#VALUE!</v>
      </c>
      <c r="BM2606" s="131" t="s">
        <v>33</v>
      </c>
      <c r="BN2606" s="131" t="e">
        <v>#VALUE!</v>
      </c>
      <c r="BO2606" t="e">
        <v>#N/A</v>
      </c>
      <c r="BP2606">
        <v>0</v>
      </c>
    </row>
    <row r="2607" spans="1:68" ht="25.2" x14ac:dyDescent="0.3">
      <c r="A2607" s="1"/>
      <c r="B2607" s="47"/>
      <c r="C2607" s="45">
        <v>1135979</v>
      </c>
      <c r="D2607" s="29">
        <v>1018328</v>
      </c>
      <c r="E2607" s="55" t="s">
        <v>5088</v>
      </c>
      <c r="F2607" s="30" t="s">
        <v>5643</v>
      </c>
      <c r="G2607" s="101" t="s">
        <v>42</v>
      </c>
      <c r="H2607" s="157" t="s">
        <v>4781</v>
      </c>
      <c r="I2607" s="27"/>
      <c r="J2607" s="27"/>
      <c r="K2607" s="27"/>
      <c r="L2607" s="27"/>
      <c r="M2607" s="27"/>
      <c r="N2607" s="29">
        <f t="shared" si="562"/>
        <v>1018328</v>
      </c>
      <c r="O2607" s="29" t="str">
        <f t="shared" si="563"/>
        <v/>
      </c>
      <c r="P2607" s="29" t="str">
        <f t="shared" si="564"/>
        <v/>
      </c>
      <c r="Q2607" s="29" t="str">
        <f t="shared" si="565"/>
        <v/>
      </c>
      <c r="R2607" s="29" t="str">
        <f t="shared" si="566"/>
        <v/>
      </c>
      <c r="S2607" s="29" t="str">
        <f t="shared" si="567"/>
        <v/>
      </c>
      <c r="T2607" s="29" t="str">
        <f t="shared" si="568"/>
        <v/>
      </c>
      <c r="U2607" s="27"/>
      <c r="V2607" s="27"/>
      <c r="W2607" s="38" t="s">
        <v>1720</v>
      </c>
      <c r="X2607" s="37" t="s">
        <v>158</v>
      </c>
      <c r="Y2607" s="27"/>
      <c r="Z2607" s="33">
        <v>5654</v>
      </c>
      <c r="AA2607" s="27"/>
      <c r="AB2607" s="33">
        <f t="shared" si="573"/>
        <v>5654</v>
      </c>
      <c r="AC2607" s="27"/>
      <c r="AD2607" s="145">
        <f t="shared" si="561"/>
        <v>4711.6670000000004</v>
      </c>
      <c r="AE2607" s="27"/>
      <c r="AF2607" s="27"/>
      <c r="AG2607" s="27"/>
      <c r="AH2607" s="27"/>
      <c r="AI2607" s="29">
        <v>0.19</v>
      </c>
      <c r="AJ2607" s="29">
        <v>8.8999999999999995E-5</v>
      </c>
      <c r="AK2607" s="29">
        <v>200</v>
      </c>
      <c r="AL2607" s="29">
        <v>450</v>
      </c>
      <c r="AM2607" s="29" t="s">
        <v>28</v>
      </c>
      <c r="AN2607" s="158" t="s">
        <v>28</v>
      </c>
      <c r="AO2607" s="29" t="s">
        <v>28</v>
      </c>
      <c r="AP2607" s="29">
        <v>1</v>
      </c>
      <c r="AQ2607" s="29">
        <v>1</v>
      </c>
      <c r="AR2607" s="29">
        <v>44</v>
      </c>
      <c r="AS2607" s="29">
        <v>42</v>
      </c>
      <c r="AT2607" s="29">
        <v>48</v>
      </c>
      <c r="AU2607" s="29">
        <v>0.19</v>
      </c>
      <c r="AV2607" s="27"/>
      <c r="AW2607" s="102">
        <v>44743</v>
      </c>
      <c r="AX2607" s="129" t="s">
        <v>4747</v>
      </c>
      <c r="AY2607" s="106"/>
      <c r="BH2607" t="str">
        <f t="shared" si="571"/>
        <v>AV</v>
      </c>
      <c r="BJ2607" t="str">
        <f t="shared" si="572"/>
        <v>OK</v>
      </c>
      <c r="BK2607" s="130">
        <v>5654</v>
      </c>
      <c r="BL2607" s="130" t="s">
        <v>37</v>
      </c>
      <c r="BM2607" s="131">
        <v>5654</v>
      </c>
      <c r="BN2607" s="131" t="s">
        <v>37</v>
      </c>
      <c r="BO2607" t="e">
        <v>#N/A</v>
      </c>
      <c r="BP2607">
        <v>0</v>
      </c>
    </row>
    <row r="2608" spans="1:68" ht="25.2" x14ac:dyDescent="0.3">
      <c r="A2608" s="1"/>
      <c r="B2608" s="47">
        <v>2270</v>
      </c>
      <c r="C2608" s="45">
        <v>1135630</v>
      </c>
      <c r="D2608" s="29">
        <v>1018329</v>
      </c>
      <c r="E2608" s="55" t="s">
        <v>5089</v>
      </c>
      <c r="F2608" s="30" t="s">
        <v>5644</v>
      </c>
      <c r="G2608" s="29" t="s">
        <v>42</v>
      </c>
      <c r="H2608" s="157" t="s">
        <v>4781</v>
      </c>
      <c r="I2608" s="148"/>
      <c r="J2608" s="147"/>
      <c r="K2608" s="148"/>
      <c r="L2608" s="148"/>
      <c r="M2608" s="147"/>
      <c r="N2608" s="29">
        <f t="shared" si="562"/>
        <v>1018329</v>
      </c>
      <c r="O2608" s="29" t="str">
        <f t="shared" si="563"/>
        <v/>
      </c>
      <c r="P2608" s="29" t="str">
        <f t="shared" si="564"/>
        <v/>
      </c>
      <c r="Q2608" s="29" t="str">
        <f t="shared" si="565"/>
        <v/>
      </c>
      <c r="R2608" s="29" t="str">
        <f t="shared" si="566"/>
        <v/>
      </c>
      <c r="S2608" s="29" t="str">
        <f t="shared" si="567"/>
        <v/>
      </c>
      <c r="T2608" s="29" t="str">
        <f t="shared" si="568"/>
        <v/>
      </c>
      <c r="U2608" s="29"/>
      <c r="V2608" s="29"/>
      <c r="W2608" s="38" t="s">
        <v>1720</v>
      </c>
      <c r="X2608" s="29" t="s">
        <v>158</v>
      </c>
      <c r="Y2608" s="146"/>
      <c r="Z2608" s="33">
        <v>6299</v>
      </c>
      <c r="AA2608" s="34"/>
      <c r="AB2608" s="33">
        <f t="shared" si="573"/>
        <v>6299</v>
      </c>
      <c r="AC2608" s="34"/>
      <c r="AD2608" s="145">
        <f t="shared" si="561"/>
        <v>5249.1670000000004</v>
      </c>
      <c r="AE2608" s="105"/>
      <c r="AF2608" s="34"/>
      <c r="AG2608" s="34"/>
      <c r="AH2608" s="34"/>
      <c r="AI2608" s="29">
        <v>0.27900000000000003</v>
      </c>
      <c r="AJ2608" s="29">
        <v>1.18E-4</v>
      </c>
      <c r="AK2608" s="29">
        <v>357</v>
      </c>
      <c r="AL2608" s="29">
        <v>750</v>
      </c>
      <c r="AM2608" s="29" t="s">
        <v>28</v>
      </c>
      <c r="AN2608" s="158" t="s">
        <v>28</v>
      </c>
      <c r="AO2608" s="29" t="s">
        <v>28</v>
      </c>
      <c r="AP2608" s="29">
        <v>1</v>
      </c>
      <c r="AQ2608" s="29">
        <v>51</v>
      </c>
      <c r="AR2608" s="29">
        <v>40</v>
      </c>
      <c r="AS2608" s="29">
        <v>58</v>
      </c>
      <c r="AT2608" s="29">
        <v>0.27900000000000003</v>
      </c>
      <c r="AU2608" s="144">
        <v>1.18E-4</v>
      </c>
      <c r="AV2608" s="36"/>
      <c r="AW2608" s="102">
        <v>44713</v>
      </c>
      <c r="AX2608" s="129" t="s">
        <v>4747</v>
      </c>
      <c r="AY2608" s="106"/>
      <c r="BH2608" t="str">
        <f t="shared" si="571"/>
        <v>AV</v>
      </c>
      <c r="BJ2608" t="str">
        <f t="shared" si="572"/>
        <v>OK</v>
      </c>
      <c r="BK2608" s="130">
        <v>6299</v>
      </c>
      <c r="BL2608" s="130" t="s">
        <v>37</v>
      </c>
      <c r="BM2608" s="131">
        <v>6299</v>
      </c>
      <c r="BN2608" s="131" t="s">
        <v>37</v>
      </c>
      <c r="BO2608">
        <v>6299</v>
      </c>
      <c r="BP2608">
        <v>0</v>
      </c>
    </row>
    <row r="2609" spans="1:68" ht="25.2" x14ac:dyDescent="0.3">
      <c r="A2609" s="1"/>
      <c r="B2609" s="47">
        <v>2271</v>
      </c>
      <c r="C2609" s="45">
        <v>1135631</v>
      </c>
      <c r="D2609" s="29">
        <v>1018330</v>
      </c>
      <c r="E2609" s="55" t="s">
        <v>5090</v>
      </c>
      <c r="F2609" s="30" t="s">
        <v>5645</v>
      </c>
      <c r="G2609" s="29" t="s">
        <v>42</v>
      </c>
      <c r="H2609" s="157" t="s">
        <v>4781</v>
      </c>
      <c r="I2609" s="148"/>
      <c r="J2609" s="147"/>
      <c r="K2609" s="148"/>
      <c r="L2609" s="148"/>
      <c r="M2609" s="147"/>
      <c r="N2609" s="29">
        <f t="shared" si="562"/>
        <v>1018330</v>
      </c>
      <c r="O2609" s="29" t="str">
        <f t="shared" si="563"/>
        <v/>
      </c>
      <c r="P2609" s="29" t="str">
        <f t="shared" si="564"/>
        <v/>
      </c>
      <c r="Q2609" s="29" t="str">
        <f t="shared" si="565"/>
        <v/>
      </c>
      <c r="R2609" s="29" t="str">
        <f t="shared" si="566"/>
        <v/>
      </c>
      <c r="S2609" s="29" t="str">
        <f t="shared" si="567"/>
        <v/>
      </c>
      <c r="T2609" s="29" t="str">
        <f t="shared" si="568"/>
        <v/>
      </c>
      <c r="U2609" s="29"/>
      <c r="V2609" s="29"/>
      <c r="W2609" s="38" t="s">
        <v>1720</v>
      </c>
      <c r="X2609" s="29" t="s">
        <v>158</v>
      </c>
      <c r="Y2609" s="146"/>
      <c r="Z2609" s="33">
        <v>8059</v>
      </c>
      <c r="AA2609" s="34"/>
      <c r="AB2609" s="33">
        <f t="shared" si="573"/>
        <v>8059</v>
      </c>
      <c r="AC2609" s="34"/>
      <c r="AD2609" s="145">
        <f t="shared" si="561"/>
        <v>6715.8329999999996</v>
      </c>
      <c r="AE2609" s="105"/>
      <c r="AF2609" s="34"/>
      <c r="AG2609" s="34"/>
      <c r="AH2609" s="34"/>
      <c r="AI2609" s="29">
        <v>0.436</v>
      </c>
      <c r="AJ2609" s="29">
        <v>2.1000000000000001E-4</v>
      </c>
      <c r="AK2609" s="29">
        <v>279</v>
      </c>
      <c r="AL2609" s="29">
        <v>545</v>
      </c>
      <c r="AM2609" s="29" t="s">
        <v>28</v>
      </c>
      <c r="AN2609" s="158" t="s">
        <v>28</v>
      </c>
      <c r="AO2609" s="29" t="s">
        <v>28</v>
      </c>
      <c r="AP2609" s="29">
        <v>1</v>
      </c>
      <c r="AQ2609" s="29">
        <v>68</v>
      </c>
      <c r="AR2609" s="29">
        <v>51</v>
      </c>
      <c r="AS2609" s="29">
        <v>66</v>
      </c>
      <c r="AT2609" s="29">
        <v>0.436</v>
      </c>
      <c r="AU2609" s="144">
        <v>2.1000000000000001E-4</v>
      </c>
      <c r="AV2609" s="36"/>
      <c r="AW2609" s="102">
        <v>44713</v>
      </c>
      <c r="AX2609" s="129" t="s">
        <v>4747</v>
      </c>
      <c r="AY2609" s="106"/>
      <c r="BH2609" t="str">
        <f t="shared" si="571"/>
        <v>AV</v>
      </c>
      <c r="BJ2609" t="str">
        <f t="shared" si="572"/>
        <v>OK</v>
      </c>
      <c r="BK2609" s="130">
        <v>8059</v>
      </c>
      <c r="BL2609" s="130" t="s">
        <v>37</v>
      </c>
      <c r="BM2609" s="131">
        <v>8059</v>
      </c>
      <c r="BN2609" s="131" t="s">
        <v>37</v>
      </c>
      <c r="BO2609">
        <v>8059</v>
      </c>
      <c r="BP2609">
        <v>0</v>
      </c>
    </row>
    <row r="2610" spans="1:68" ht="25.2" x14ac:dyDescent="0.3">
      <c r="A2610" s="1"/>
      <c r="B2610" s="47">
        <v>2272</v>
      </c>
      <c r="C2610" s="45">
        <v>1135632</v>
      </c>
      <c r="D2610" s="29">
        <v>1018331</v>
      </c>
      <c r="E2610" s="55" t="s">
        <v>5091</v>
      </c>
      <c r="F2610" s="30" t="s">
        <v>5646</v>
      </c>
      <c r="G2610" s="29" t="s">
        <v>42</v>
      </c>
      <c r="H2610" s="157" t="s">
        <v>4781</v>
      </c>
      <c r="I2610" s="148"/>
      <c r="J2610" s="147"/>
      <c r="K2610" s="148"/>
      <c r="L2610" s="148"/>
      <c r="M2610" s="147"/>
      <c r="N2610" s="29">
        <f t="shared" si="562"/>
        <v>1018331</v>
      </c>
      <c r="O2610" s="29" t="str">
        <f t="shared" si="563"/>
        <v/>
      </c>
      <c r="P2610" s="29" t="str">
        <f t="shared" si="564"/>
        <v/>
      </c>
      <c r="Q2610" s="29" t="str">
        <f t="shared" si="565"/>
        <v/>
      </c>
      <c r="R2610" s="29" t="str">
        <f t="shared" si="566"/>
        <v/>
      </c>
      <c r="S2610" s="29" t="str">
        <f t="shared" si="567"/>
        <v/>
      </c>
      <c r="T2610" s="29" t="str">
        <f t="shared" si="568"/>
        <v/>
      </c>
      <c r="U2610" s="29"/>
      <c r="V2610" s="29"/>
      <c r="W2610" s="38" t="s">
        <v>3789</v>
      </c>
      <c r="X2610" s="29" t="s">
        <v>158</v>
      </c>
      <c r="Y2610" s="146"/>
      <c r="Z2610" s="33">
        <v>10941</v>
      </c>
      <c r="AA2610" s="34"/>
      <c r="AB2610" s="33" t="str">
        <f t="shared" si="573"/>
        <v>По запросу</v>
      </c>
      <c r="AC2610" s="34"/>
      <c r="AD2610" s="145">
        <f t="shared" si="561"/>
        <v>9117.5</v>
      </c>
      <c r="AE2610" s="105"/>
      <c r="AF2610" s="34"/>
      <c r="AG2610" s="34"/>
      <c r="AH2610" s="34"/>
      <c r="AI2610" s="29">
        <v>0.64700000000000002</v>
      </c>
      <c r="AJ2610" s="29">
        <v>3.0800000000000001E-4</v>
      </c>
      <c r="AK2610" s="29">
        <v>82</v>
      </c>
      <c r="AL2610" s="29">
        <v>185</v>
      </c>
      <c r="AM2610" s="29" t="s">
        <v>28</v>
      </c>
      <c r="AN2610" s="158" t="s">
        <v>28</v>
      </c>
      <c r="AO2610" s="29" t="s">
        <v>28</v>
      </c>
      <c r="AP2610" s="29">
        <v>1</v>
      </c>
      <c r="AQ2610" s="29">
        <v>68</v>
      </c>
      <c r="AR2610" s="29">
        <v>63</v>
      </c>
      <c r="AS2610" s="29">
        <v>72</v>
      </c>
      <c r="AT2610" s="29">
        <v>0.64700000000000002</v>
      </c>
      <c r="AU2610" s="144">
        <v>3.0800000000000001E-4</v>
      </c>
      <c r="AV2610" s="36"/>
      <c r="AW2610" s="102">
        <v>44713</v>
      </c>
      <c r="AX2610" s="129" t="s">
        <v>4747</v>
      </c>
      <c r="AY2610" s="106"/>
      <c r="BH2610" t="str">
        <f t="shared" si="571"/>
        <v>AV</v>
      </c>
      <c r="BJ2610" t="e">
        <f t="shared" si="572"/>
        <v>#VALUE!</v>
      </c>
      <c r="BK2610" s="130" t="s">
        <v>5289</v>
      </c>
      <c r="BL2610" s="130" t="e">
        <v>#VALUE!</v>
      </c>
      <c r="BM2610" s="131">
        <v>10941</v>
      </c>
      <c r="BN2610" s="131" t="s">
        <v>37</v>
      </c>
      <c r="BO2610">
        <v>10941</v>
      </c>
      <c r="BP2610">
        <v>0</v>
      </c>
    </row>
    <row r="2611" spans="1:68" ht="25.2" x14ac:dyDescent="0.3">
      <c r="A2611" s="1"/>
      <c r="B2611" s="47">
        <v>2273</v>
      </c>
      <c r="C2611" s="45">
        <v>1135633</v>
      </c>
      <c r="D2611" s="29">
        <v>1018332</v>
      </c>
      <c r="E2611" s="55" t="s">
        <v>5092</v>
      </c>
      <c r="F2611" s="30" t="s">
        <v>5647</v>
      </c>
      <c r="G2611" s="29" t="s">
        <v>42</v>
      </c>
      <c r="H2611" s="157" t="s">
        <v>4781</v>
      </c>
      <c r="I2611" s="148"/>
      <c r="J2611" s="147"/>
      <c r="K2611" s="148"/>
      <c r="L2611" s="148"/>
      <c r="M2611" s="147"/>
      <c r="N2611" s="29">
        <f t="shared" si="562"/>
        <v>1018332</v>
      </c>
      <c r="O2611" s="29" t="str">
        <f t="shared" si="563"/>
        <v/>
      </c>
      <c r="P2611" s="29" t="str">
        <f t="shared" si="564"/>
        <v/>
      </c>
      <c r="Q2611" s="29" t="str">
        <f t="shared" si="565"/>
        <v/>
      </c>
      <c r="R2611" s="29" t="str">
        <f t="shared" si="566"/>
        <v/>
      </c>
      <c r="S2611" s="29" t="str">
        <f t="shared" si="567"/>
        <v/>
      </c>
      <c r="T2611" s="29" t="str">
        <f t="shared" si="568"/>
        <v/>
      </c>
      <c r="U2611" s="29"/>
      <c r="V2611" s="29"/>
      <c r="W2611" s="38" t="s">
        <v>3789</v>
      </c>
      <c r="X2611" s="29" t="s">
        <v>158</v>
      </c>
      <c r="Y2611" s="146"/>
      <c r="Z2611" s="33">
        <v>17714</v>
      </c>
      <c r="AA2611" s="34"/>
      <c r="AB2611" s="33" t="str">
        <f t="shared" si="573"/>
        <v>По запросу</v>
      </c>
      <c r="AC2611" s="34"/>
      <c r="AD2611" s="145">
        <f t="shared" si="561"/>
        <v>14761.666999999999</v>
      </c>
      <c r="AE2611" s="105"/>
      <c r="AF2611" s="34"/>
      <c r="AG2611" s="34"/>
      <c r="AH2611" s="34"/>
      <c r="AI2611" s="29">
        <v>1.1419999999999999</v>
      </c>
      <c r="AJ2611" s="29">
        <v>6.4499999999999996E-4</v>
      </c>
      <c r="AK2611" s="29">
        <v>92</v>
      </c>
      <c r="AL2611" s="29">
        <v>170</v>
      </c>
      <c r="AM2611" s="29" t="s">
        <v>28</v>
      </c>
      <c r="AN2611" s="158" t="s">
        <v>28</v>
      </c>
      <c r="AO2611" s="29" t="s">
        <v>28</v>
      </c>
      <c r="AP2611" s="29">
        <v>1</v>
      </c>
      <c r="AQ2611" s="29">
        <v>91</v>
      </c>
      <c r="AR2611" s="29">
        <v>77</v>
      </c>
      <c r="AS2611" s="29">
        <v>92</v>
      </c>
      <c r="AT2611" s="29">
        <v>1.1419999999999999</v>
      </c>
      <c r="AU2611" s="144">
        <v>6.4499999999999996E-4</v>
      </c>
      <c r="AV2611" s="36"/>
      <c r="AW2611" s="102">
        <v>44713</v>
      </c>
      <c r="AX2611" s="129" t="s">
        <v>4747</v>
      </c>
      <c r="AY2611" s="106"/>
      <c r="BH2611" t="str">
        <f t="shared" si="571"/>
        <v>AV</v>
      </c>
      <c r="BJ2611" t="e">
        <f t="shared" si="572"/>
        <v>#VALUE!</v>
      </c>
      <c r="BK2611" s="130" t="s">
        <v>5289</v>
      </c>
      <c r="BL2611" s="130" t="e">
        <v>#VALUE!</v>
      </c>
      <c r="BM2611" s="131">
        <v>17714</v>
      </c>
      <c r="BN2611" s="131" t="s">
        <v>37</v>
      </c>
      <c r="BO2611">
        <v>17714</v>
      </c>
      <c r="BP2611">
        <v>0</v>
      </c>
    </row>
    <row r="2612" spans="1:68" ht="25.2" x14ac:dyDescent="0.3">
      <c r="A2612" s="1"/>
      <c r="B2612" s="47"/>
      <c r="C2612" s="45">
        <v>1135980</v>
      </c>
      <c r="D2612" s="40">
        <v>1018333</v>
      </c>
      <c r="E2612" s="55" t="s">
        <v>5093</v>
      </c>
      <c r="F2612" s="30" t="s">
        <v>5648</v>
      </c>
      <c r="G2612" s="101" t="s">
        <v>47</v>
      </c>
      <c r="H2612" s="157" t="s">
        <v>4781</v>
      </c>
      <c r="I2612" s="27"/>
      <c r="J2612" s="27"/>
      <c r="K2612" s="27"/>
      <c r="L2612" s="27"/>
      <c r="M2612" s="27"/>
      <c r="N2612" s="29">
        <f t="shared" si="562"/>
        <v>1018333</v>
      </c>
      <c r="O2612" s="29" t="str">
        <f t="shared" si="563"/>
        <v/>
      </c>
      <c r="P2612" s="29" t="str">
        <f t="shared" si="564"/>
        <v/>
      </c>
      <c r="Q2612" s="29" t="str">
        <f t="shared" si="565"/>
        <v/>
      </c>
      <c r="R2612" s="29" t="str">
        <f t="shared" si="566"/>
        <v/>
      </c>
      <c r="S2612" s="29" t="str">
        <f t="shared" si="567"/>
        <v/>
      </c>
      <c r="T2612" s="29" t="str">
        <f t="shared" si="568"/>
        <v/>
      </c>
      <c r="U2612" s="27"/>
      <c r="V2612" s="27"/>
      <c r="W2612" s="38" t="s">
        <v>3789</v>
      </c>
      <c r="X2612" s="37" t="s">
        <v>158</v>
      </c>
      <c r="Y2612" s="27"/>
      <c r="Z2612" s="33">
        <v>27131</v>
      </c>
      <c r="AA2612" s="27"/>
      <c r="AB2612" s="33" t="str">
        <f t="shared" si="573"/>
        <v>По запросу</v>
      </c>
      <c r="AC2612" s="27"/>
      <c r="AD2612" s="145">
        <f t="shared" si="561"/>
        <v>22609.167000000001</v>
      </c>
      <c r="AE2612" s="27"/>
      <c r="AF2612" s="27"/>
      <c r="AG2612" s="27"/>
      <c r="AH2612" s="27"/>
      <c r="AI2612" s="29">
        <v>1.446</v>
      </c>
      <c r="AJ2612" s="29">
        <v>8.8999999999999995E-4</v>
      </c>
      <c r="AK2612" s="29">
        <v>92</v>
      </c>
      <c r="AL2612" s="29">
        <v>100</v>
      </c>
      <c r="AM2612" s="29" t="s">
        <v>28</v>
      </c>
      <c r="AN2612" s="158" t="s">
        <v>28</v>
      </c>
      <c r="AO2612" s="29" t="s">
        <v>28</v>
      </c>
      <c r="AP2612" s="29">
        <v>1</v>
      </c>
      <c r="AQ2612" s="29">
        <v>1</v>
      </c>
      <c r="AR2612" s="29">
        <v>108</v>
      </c>
      <c r="AS2612" s="29">
        <v>93</v>
      </c>
      <c r="AT2612" s="29">
        <v>97</v>
      </c>
      <c r="AU2612" s="29">
        <v>1.446</v>
      </c>
      <c r="AV2612" s="27"/>
      <c r="AW2612" s="102">
        <v>44743</v>
      </c>
      <c r="AX2612" s="129" t="s">
        <v>4747</v>
      </c>
      <c r="AY2612" s="106"/>
      <c r="BH2612" t="str">
        <f t="shared" si="571"/>
        <v>AV</v>
      </c>
      <c r="BJ2612" t="e">
        <f t="shared" si="572"/>
        <v>#VALUE!</v>
      </c>
      <c r="BK2612" s="130" t="s">
        <v>5289</v>
      </c>
      <c r="BL2612" s="130" t="e">
        <v>#VALUE!</v>
      </c>
      <c r="BM2612" s="131">
        <v>27131</v>
      </c>
      <c r="BN2612" s="131" t="s">
        <v>37</v>
      </c>
      <c r="BO2612" t="e">
        <v>#N/A</v>
      </c>
      <c r="BP2612">
        <v>0</v>
      </c>
    </row>
    <row r="2613" spans="1:68" ht="25.2" x14ac:dyDescent="0.3">
      <c r="A2613" s="1"/>
      <c r="B2613" s="47">
        <v>2274</v>
      </c>
      <c r="C2613" s="45">
        <v>1135634</v>
      </c>
      <c r="D2613" s="29">
        <v>1018334</v>
      </c>
      <c r="E2613" s="55" t="s">
        <v>5094</v>
      </c>
      <c r="F2613" s="30" t="s">
        <v>5649</v>
      </c>
      <c r="G2613" s="29" t="s">
        <v>47</v>
      </c>
      <c r="H2613" s="157" t="s">
        <v>4781</v>
      </c>
      <c r="I2613" s="148"/>
      <c r="J2613" s="147"/>
      <c r="K2613" s="148"/>
      <c r="L2613" s="148"/>
      <c r="M2613" s="147"/>
      <c r="N2613" s="29">
        <f t="shared" si="562"/>
        <v>1018334</v>
      </c>
      <c r="O2613" s="29" t="str">
        <f t="shared" si="563"/>
        <v/>
      </c>
      <c r="P2613" s="29" t="str">
        <f t="shared" si="564"/>
        <v/>
      </c>
      <c r="Q2613" s="29" t="str">
        <f t="shared" si="565"/>
        <v/>
      </c>
      <c r="R2613" s="29" t="str">
        <f t="shared" si="566"/>
        <v/>
      </c>
      <c r="S2613" s="29" t="str">
        <f t="shared" si="567"/>
        <v/>
      </c>
      <c r="T2613" s="29" t="str">
        <f t="shared" si="568"/>
        <v/>
      </c>
      <c r="U2613" s="29"/>
      <c r="V2613" s="29"/>
      <c r="W2613" s="38" t="s">
        <v>3789</v>
      </c>
      <c r="X2613" s="29" t="s">
        <v>158</v>
      </c>
      <c r="Y2613" s="146"/>
      <c r="Z2613" s="33">
        <v>40602</v>
      </c>
      <c r="AA2613" s="34"/>
      <c r="AB2613" s="33" t="str">
        <f t="shared" si="573"/>
        <v>По запросу</v>
      </c>
      <c r="AC2613" s="34"/>
      <c r="AD2613" s="145">
        <f t="shared" si="561"/>
        <v>33835</v>
      </c>
      <c r="AE2613" s="105"/>
      <c r="AF2613" s="34"/>
      <c r="AG2613" s="34"/>
      <c r="AH2613" s="34"/>
      <c r="AI2613" s="29">
        <v>2.359</v>
      </c>
      <c r="AJ2613" s="29">
        <v>1.41E-3</v>
      </c>
      <c r="AK2613" s="29">
        <v>12</v>
      </c>
      <c r="AL2613" s="29">
        <v>40</v>
      </c>
      <c r="AM2613" s="29" t="s">
        <v>28</v>
      </c>
      <c r="AN2613" s="158" t="s">
        <v>28</v>
      </c>
      <c r="AO2613" s="29" t="s">
        <v>28</v>
      </c>
      <c r="AP2613" s="29">
        <v>1</v>
      </c>
      <c r="AQ2613" s="29">
        <v>122</v>
      </c>
      <c r="AR2613" s="29">
        <v>112</v>
      </c>
      <c r="AS2613" s="29">
        <v>109</v>
      </c>
      <c r="AT2613" s="29">
        <v>2.359</v>
      </c>
      <c r="AU2613" s="144">
        <v>1.41E-3</v>
      </c>
      <c r="AV2613" s="36"/>
      <c r="AW2613" s="102">
        <v>44713</v>
      </c>
      <c r="AX2613" s="129" t="s">
        <v>4747</v>
      </c>
      <c r="AY2613" s="106"/>
      <c r="BH2613" t="str">
        <f t="shared" si="571"/>
        <v>AV</v>
      </c>
      <c r="BJ2613" t="e">
        <f t="shared" si="572"/>
        <v>#VALUE!</v>
      </c>
      <c r="BK2613" s="130" t="s">
        <v>5289</v>
      </c>
      <c r="BL2613" s="130" t="e">
        <v>#VALUE!</v>
      </c>
      <c r="BM2613" s="131">
        <v>40602</v>
      </c>
      <c r="BN2613" s="131" t="s">
        <v>37</v>
      </c>
      <c r="BO2613">
        <v>40602</v>
      </c>
      <c r="BP2613">
        <v>0</v>
      </c>
    </row>
    <row r="2614" spans="1:68" ht="25.2" x14ac:dyDescent="0.3">
      <c r="A2614" s="1"/>
      <c r="B2614" s="47">
        <v>2275</v>
      </c>
      <c r="C2614" s="45">
        <v>1135635</v>
      </c>
      <c r="D2614" s="29">
        <v>1018335</v>
      </c>
      <c r="E2614" s="55" t="s">
        <v>5095</v>
      </c>
      <c r="F2614" s="30" t="s">
        <v>5650</v>
      </c>
      <c r="G2614" s="29" t="s">
        <v>42</v>
      </c>
      <c r="H2614" s="157" t="s">
        <v>4781</v>
      </c>
      <c r="I2614" s="148"/>
      <c r="J2614" s="147"/>
      <c r="K2614" s="148"/>
      <c r="L2614" s="148"/>
      <c r="M2614" s="147"/>
      <c r="N2614" s="29">
        <f t="shared" si="562"/>
        <v>1018335</v>
      </c>
      <c r="O2614" s="29" t="str">
        <f t="shared" si="563"/>
        <v/>
      </c>
      <c r="P2614" s="29" t="str">
        <f t="shared" si="564"/>
        <v/>
      </c>
      <c r="Q2614" s="29" t="str">
        <f t="shared" si="565"/>
        <v/>
      </c>
      <c r="R2614" s="29" t="str">
        <f t="shared" si="566"/>
        <v/>
      </c>
      <c r="S2614" s="29" t="str">
        <f t="shared" si="567"/>
        <v/>
      </c>
      <c r="T2614" s="29" t="str">
        <f t="shared" si="568"/>
        <v/>
      </c>
      <c r="U2614" s="29"/>
      <c r="V2614" s="29"/>
      <c r="W2614" s="38" t="s">
        <v>3789</v>
      </c>
      <c r="X2614" s="29" t="s">
        <v>158</v>
      </c>
      <c r="Y2614" s="146"/>
      <c r="Z2614" s="33">
        <v>50832</v>
      </c>
      <c r="AA2614" s="34"/>
      <c r="AB2614" s="33" t="str">
        <f t="shared" si="573"/>
        <v>По запросу</v>
      </c>
      <c r="AC2614" s="34"/>
      <c r="AD2614" s="145">
        <f t="shared" si="561"/>
        <v>42360</v>
      </c>
      <c r="AE2614" s="105"/>
      <c r="AF2614" s="34"/>
      <c r="AG2614" s="34"/>
      <c r="AH2614" s="34"/>
      <c r="AI2614" s="29">
        <v>2.9980000000000002</v>
      </c>
      <c r="AJ2614" s="29">
        <v>2.0500000000000002E-3</v>
      </c>
      <c r="AK2614" s="29">
        <v>30</v>
      </c>
      <c r="AL2614" s="29">
        <v>47</v>
      </c>
      <c r="AM2614" s="29" t="s">
        <v>28</v>
      </c>
      <c r="AN2614" s="158" t="s">
        <v>28</v>
      </c>
      <c r="AO2614" s="29" t="s">
        <v>28</v>
      </c>
      <c r="AP2614" s="29">
        <v>1</v>
      </c>
      <c r="AQ2614" s="29">
        <v>143</v>
      </c>
      <c r="AR2614" s="29">
        <v>128</v>
      </c>
      <c r="AS2614" s="29">
        <v>120</v>
      </c>
      <c r="AT2614" s="29">
        <v>2.9980000000000002</v>
      </c>
      <c r="AU2614" s="144">
        <v>2.0500000000000002E-3</v>
      </c>
      <c r="AV2614" s="36"/>
      <c r="AW2614" s="102">
        <v>44713</v>
      </c>
      <c r="AX2614" s="129" t="s">
        <v>4747</v>
      </c>
      <c r="AY2614" s="106"/>
      <c r="BH2614" t="str">
        <f t="shared" si="571"/>
        <v>AV</v>
      </c>
      <c r="BJ2614" t="e">
        <f t="shared" si="572"/>
        <v>#VALUE!</v>
      </c>
      <c r="BK2614" s="130" t="s">
        <v>5289</v>
      </c>
      <c r="BL2614" s="130" t="e">
        <v>#VALUE!</v>
      </c>
      <c r="BM2614" s="131">
        <v>50832</v>
      </c>
      <c r="BN2614" s="131" t="s">
        <v>37</v>
      </c>
      <c r="BO2614">
        <v>50832</v>
      </c>
      <c r="BP2614">
        <v>0</v>
      </c>
    </row>
    <row r="2615" spans="1:68" ht="25.2" x14ac:dyDescent="0.3">
      <c r="A2615" s="1"/>
      <c r="B2615" s="47">
        <v>2276</v>
      </c>
      <c r="C2615" s="45">
        <v>1135636</v>
      </c>
      <c r="D2615" s="29">
        <v>1078368</v>
      </c>
      <c r="E2615" s="55" t="s">
        <v>5096</v>
      </c>
      <c r="F2615" s="30" t="s">
        <v>5651</v>
      </c>
      <c r="G2615" s="29" t="s">
        <v>47</v>
      </c>
      <c r="H2615" s="157" t="s">
        <v>4781</v>
      </c>
      <c r="I2615" s="148"/>
      <c r="J2615" s="147"/>
      <c r="K2615" s="148"/>
      <c r="L2615" s="148"/>
      <c r="M2615" s="147"/>
      <c r="N2615" s="29">
        <f t="shared" si="562"/>
        <v>1078368</v>
      </c>
      <c r="O2615" s="29" t="str">
        <f t="shared" si="563"/>
        <v/>
      </c>
      <c r="P2615" s="29" t="str">
        <f t="shared" si="564"/>
        <v/>
      </c>
      <c r="Q2615" s="29" t="str">
        <f t="shared" si="565"/>
        <v/>
      </c>
      <c r="R2615" s="29" t="str">
        <f t="shared" si="566"/>
        <v/>
      </c>
      <c r="S2615" s="29" t="str">
        <f t="shared" si="567"/>
        <v/>
      </c>
      <c r="T2615" s="29" t="str">
        <f t="shared" si="568"/>
        <v/>
      </c>
      <c r="U2615" s="29"/>
      <c r="V2615" s="29"/>
      <c r="W2615" s="38" t="s">
        <v>3789</v>
      </c>
      <c r="X2615" s="29" t="s">
        <v>158</v>
      </c>
      <c r="Y2615" s="146"/>
      <c r="Z2615" s="33">
        <v>82330</v>
      </c>
      <c r="AA2615" s="34"/>
      <c r="AB2615" s="33" t="str">
        <f t="shared" si="573"/>
        <v>По запросу</v>
      </c>
      <c r="AC2615" s="34"/>
      <c r="AD2615" s="145">
        <f t="shared" si="561"/>
        <v>68608.332999999999</v>
      </c>
      <c r="AE2615" s="105"/>
      <c r="AF2615" s="34"/>
      <c r="AG2615" s="34"/>
      <c r="AH2615" s="34"/>
      <c r="AI2615" s="29">
        <v>5.24</v>
      </c>
      <c r="AJ2615" s="29">
        <v>5.9199999999999997E-4</v>
      </c>
      <c r="AK2615" s="29">
        <v>4</v>
      </c>
      <c r="AL2615" s="29">
        <v>20</v>
      </c>
      <c r="AM2615" s="29" t="s">
        <v>28</v>
      </c>
      <c r="AN2615" s="158" t="s">
        <v>28</v>
      </c>
      <c r="AO2615" s="29" t="s">
        <v>28</v>
      </c>
      <c r="AP2615" s="29">
        <v>1</v>
      </c>
      <c r="AQ2615" s="29">
        <v>140</v>
      </c>
      <c r="AR2615" s="29">
        <v>160</v>
      </c>
      <c r="AS2615" s="29">
        <v>140</v>
      </c>
      <c r="AT2615" s="29">
        <v>5.24</v>
      </c>
      <c r="AU2615" s="144">
        <v>5.9199999999999997E-4</v>
      </c>
      <c r="AV2615" s="36"/>
      <c r="AW2615" s="102">
        <v>44713</v>
      </c>
      <c r="AX2615" s="129" t="s">
        <v>4747</v>
      </c>
      <c r="AY2615" s="106"/>
      <c r="BH2615" t="str">
        <f t="shared" si="571"/>
        <v>AV</v>
      </c>
      <c r="BJ2615" t="e">
        <f t="shared" si="572"/>
        <v>#VALUE!</v>
      </c>
      <c r="BK2615" s="130" t="s">
        <v>5289</v>
      </c>
      <c r="BL2615" s="130" t="e">
        <v>#VALUE!</v>
      </c>
      <c r="BM2615" s="131">
        <v>82330</v>
      </c>
      <c r="BN2615" s="131" t="s">
        <v>37</v>
      </c>
      <c r="BO2615">
        <v>82330</v>
      </c>
      <c r="BP2615">
        <v>0</v>
      </c>
    </row>
    <row r="2616" spans="1:68" ht="25.2" x14ac:dyDescent="0.3">
      <c r="A2616" s="1"/>
      <c r="B2616" s="47"/>
      <c r="C2616" s="45">
        <v>1135976</v>
      </c>
      <c r="D2616" s="29">
        <v>1091505</v>
      </c>
      <c r="F2616" s="31" t="s">
        <v>5305</v>
      </c>
      <c r="G2616" s="29" t="s">
        <v>47</v>
      </c>
      <c r="H2616" s="157" t="s">
        <v>4781</v>
      </c>
      <c r="I2616" s="148"/>
      <c r="J2616" s="147"/>
      <c r="K2616" s="148"/>
      <c r="L2616" s="148"/>
      <c r="M2616" s="147"/>
      <c r="N2616" s="29">
        <f t="shared" si="562"/>
        <v>1091505</v>
      </c>
      <c r="O2616" s="29" t="str">
        <f t="shared" si="563"/>
        <v/>
      </c>
      <c r="P2616" s="29" t="str">
        <f t="shared" si="564"/>
        <v/>
      </c>
      <c r="Q2616" s="29" t="str">
        <f t="shared" si="565"/>
        <v/>
      </c>
      <c r="R2616" s="29" t="str">
        <f t="shared" si="566"/>
        <v/>
      </c>
      <c r="S2616" s="29" t="str">
        <f t="shared" si="567"/>
        <v/>
      </c>
      <c r="T2616" s="29" t="str">
        <f t="shared" si="568"/>
        <v/>
      </c>
      <c r="U2616" s="29"/>
      <c r="V2616" s="29"/>
      <c r="W2616" s="38" t="s">
        <v>1720</v>
      </c>
      <c r="X2616" s="37" t="s">
        <v>158</v>
      </c>
      <c r="Y2616" s="146"/>
      <c r="Z2616" s="33">
        <v>1700</v>
      </c>
      <c r="AA2616" s="34"/>
      <c r="AB2616" s="33">
        <f t="shared" si="573"/>
        <v>1700</v>
      </c>
      <c r="AC2616" s="34"/>
      <c r="AD2616" s="145">
        <f t="shared" si="561"/>
        <v>1416.6669999999999</v>
      </c>
      <c r="AE2616" s="105"/>
      <c r="AF2616" s="34"/>
      <c r="AG2616" s="34"/>
      <c r="AH2616" s="34"/>
      <c r="AI2616" s="29"/>
      <c r="AJ2616" s="29"/>
      <c r="AK2616" s="29">
        <v>0</v>
      </c>
      <c r="AL2616" s="29"/>
      <c r="AM2616" s="29" t="s">
        <v>28</v>
      </c>
      <c r="AN2616" s="158" t="s">
        <v>28</v>
      </c>
      <c r="AO2616" s="29" t="s">
        <v>28</v>
      </c>
      <c r="AP2616" s="29"/>
      <c r="AQ2616" s="29"/>
      <c r="AR2616" s="29"/>
      <c r="AS2616" s="29"/>
      <c r="AT2616" s="29"/>
      <c r="AU2616" s="144"/>
      <c r="AV2616" s="36"/>
      <c r="AW2616" s="102"/>
      <c r="AX2616" s="129" t="s">
        <v>4747</v>
      </c>
      <c r="AY2616" s="106"/>
      <c r="BM2616" s="131"/>
      <c r="BN2616" s="131"/>
    </row>
    <row r="2617" spans="1:68" ht="25.2" x14ac:dyDescent="0.3">
      <c r="A2617" s="1"/>
      <c r="B2617" s="47"/>
      <c r="C2617" s="45">
        <v>1135981</v>
      </c>
      <c r="D2617" s="40">
        <v>1018336</v>
      </c>
      <c r="E2617" s="55" t="s">
        <v>5097</v>
      </c>
      <c r="F2617" s="30" t="s">
        <v>5652</v>
      </c>
      <c r="G2617" s="101" t="s">
        <v>42</v>
      </c>
      <c r="H2617" s="157" t="s">
        <v>4781</v>
      </c>
      <c r="I2617" s="27"/>
      <c r="J2617" s="27"/>
      <c r="K2617" s="27"/>
      <c r="L2617" s="27"/>
      <c r="M2617" s="27"/>
      <c r="N2617" s="29">
        <f t="shared" si="562"/>
        <v>1018336</v>
      </c>
      <c r="O2617" s="29" t="str">
        <f t="shared" si="563"/>
        <v/>
      </c>
      <c r="P2617" s="29" t="str">
        <f t="shared" si="564"/>
        <v/>
      </c>
      <c r="Q2617" s="29" t="str">
        <f t="shared" si="565"/>
        <v/>
      </c>
      <c r="R2617" s="29" t="str">
        <f t="shared" si="566"/>
        <v/>
      </c>
      <c r="S2617" s="29" t="str">
        <f t="shared" si="567"/>
        <v/>
      </c>
      <c r="T2617" s="29" t="str">
        <f t="shared" si="568"/>
        <v/>
      </c>
      <c r="U2617" s="27"/>
      <c r="V2617" s="27"/>
      <c r="W2617" s="38" t="s">
        <v>1720</v>
      </c>
      <c r="X2617" s="37" t="s">
        <v>158</v>
      </c>
      <c r="Y2617" s="27"/>
      <c r="Z2617" s="33">
        <v>5654</v>
      </c>
      <c r="AA2617" s="27"/>
      <c r="AB2617" s="33">
        <f t="shared" si="573"/>
        <v>5654</v>
      </c>
      <c r="AC2617" s="27"/>
      <c r="AD2617" s="145">
        <f t="shared" si="561"/>
        <v>4711.6670000000004</v>
      </c>
      <c r="AE2617" s="27"/>
      <c r="AF2617" s="27"/>
      <c r="AG2617" s="27"/>
      <c r="AH2617" s="27"/>
      <c r="AI2617" s="29">
        <v>0.19400000000000001</v>
      </c>
      <c r="AJ2617" s="29">
        <v>8.0000000000000007E-5</v>
      </c>
      <c r="AK2617" s="29">
        <v>296</v>
      </c>
      <c r="AL2617" s="29">
        <v>430</v>
      </c>
      <c r="AM2617" s="29" t="s">
        <v>28</v>
      </c>
      <c r="AN2617" s="158" t="s">
        <v>28</v>
      </c>
      <c r="AO2617" s="29" t="s">
        <v>28</v>
      </c>
      <c r="AP2617" s="29">
        <v>1</v>
      </c>
      <c r="AQ2617" s="29">
        <v>1</v>
      </c>
      <c r="AR2617" s="29">
        <v>49</v>
      </c>
      <c r="AS2617" s="29">
        <v>40</v>
      </c>
      <c r="AT2617" s="29">
        <v>48</v>
      </c>
      <c r="AU2617" s="29">
        <v>0.19400000000000001</v>
      </c>
      <c r="AV2617" s="27"/>
      <c r="AW2617" s="102">
        <v>44743</v>
      </c>
      <c r="AX2617" s="129" t="s">
        <v>4747</v>
      </c>
      <c r="AY2617" s="106"/>
      <c r="BH2617" t="str">
        <f t="shared" ref="BH2617:BH2680" si="574">IF(OR(H2617="Регулярный ассортимент",AK2617&gt;0,AL2617&gt;0),"AV","")</f>
        <v>AV</v>
      </c>
      <c r="BJ2617" t="str">
        <f t="shared" ref="BJ2617:BJ2680" si="575">IF(AB2617-Z2617=0,"OK")</f>
        <v>OK</v>
      </c>
      <c r="BK2617" s="130">
        <v>5654</v>
      </c>
      <c r="BL2617" s="130" t="s">
        <v>37</v>
      </c>
      <c r="BM2617" s="131">
        <v>5654</v>
      </c>
      <c r="BN2617" s="131" t="s">
        <v>37</v>
      </c>
      <c r="BO2617" t="e">
        <v>#N/A</v>
      </c>
      <c r="BP2617">
        <v>0</v>
      </c>
    </row>
    <row r="2618" spans="1:68" ht="25.2" x14ac:dyDescent="0.3">
      <c r="A2618" s="1"/>
      <c r="B2618" s="47">
        <v>2277</v>
      </c>
      <c r="C2618" s="45">
        <v>1135637</v>
      </c>
      <c r="D2618" s="29">
        <v>1018338</v>
      </c>
      <c r="E2618" s="55" t="s">
        <v>5098</v>
      </c>
      <c r="F2618" s="30" t="s">
        <v>5653</v>
      </c>
      <c r="G2618" s="29" t="s">
        <v>47</v>
      </c>
      <c r="H2618" s="157" t="s">
        <v>4781</v>
      </c>
      <c r="I2618" s="148"/>
      <c r="J2618" s="147"/>
      <c r="K2618" s="148"/>
      <c r="L2618" s="148"/>
      <c r="M2618" s="147"/>
      <c r="N2618" s="29">
        <f t="shared" si="562"/>
        <v>1018338</v>
      </c>
      <c r="O2618" s="29" t="str">
        <f t="shared" si="563"/>
        <v/>
      </c>
      <c r="P2618" s="29" t="str">
        <f t="shared" si="564"/>
        <v/>
      </c>
      <c r="Q2618" s="29" t="str">
        <f t="shared" si="565"/>
        <v/>
      </c>
      <c r="R2618" s="29" t="str">
        <f t="shared" si="566"/>
        <v/>
      </c>
      <c r="S2618" s="29" t="str">
        <f t="shared" si="567"/>
        <v/>
      </c>
      <c r="T2618" s="29" t="str">
        <f t="shared" si="568"/>
        <v/>
      </c>
      <c r="U2618" s="29"/>
      <c r="V2618" s="29"/>
      <c r="W2618" s="38" t="s">
        <v>1720</v>
      </c>
      <c r="X2618" s="29" t="s">
        <v>158</v>
      </c>
      <c r="Y2618" s="146"/>
      <c r="Z2618" s="33">
        <v>6299</v>
      </c>
      <c r="AA2618" s="34"/>
      <c r="AB2618" s="33">
        <f t="shared" si="573"/>
        <v>6299</v>
      </c>
      <c r="AC2618" s="34"/>
      <c r="AD2618" s="145">
        <f t="shared" si="561"/>
        <v>5249.1670000000004</v>
      </c>
      <c r="AE2618" s="105"/>
      <c r="AF2618" s="34"/>
      <c r="AG2618" s="34"/>
      <c r="AH2618" s="34"/>
      <c r="AI2618" s="29">
        <v>0.26100000000000001</v>
      </c>
      <c r="AJ2618" s="29">
        <v>1.3999999999999999E-4</v>
      </c>
      <c r="AK2618" s="29">
        <v>87</v>
      </c>
      <c r="AL2618" s="29">
        <v>250</v>
      </c>
      <c r="AM2618" s="29" t="s">
        <v>28</v>
      </c>
      <c r="AN2618" s="158" t="s">
        <v>28</v>
      </c>
      <c r="AO2618" s="29" t="s">
        <v>28</v>
      </c>
      <c r="AP2618" s="29">
        <v>1</v>
      </c>
      <c r="AQ2618" s="29">
        <v>56</v>
      </c>
      <c r="AR2618" s="29">
        <v>51</v>
      </c>
      <c r="AS2618" s="29">
        <v>51</v>
      </c>
      <c r="AT2618" s="29">
        <v>0.26100000000000001</v>
      </c>
      <c r="AU2618" s="144">
        <v>1.3999999999999999E-4</v>
      </c>
      <c r="AV2618" s="36"/>
      <c r="AW2618" s="102">
        <v>44713</v>
      </c>
      <c r="AX2618" s="129" t="s">
        <v>4747</v>
      </c>
      <c r="AY2618" s="106"/>
      <c r="BH2618" t="str">
        <f t="shared" si="574"/>
        <v>AV</v>
      </c>
      <c r="BJ2618" t="str">
        <f t="shared" si="575"/>
        <v>OK</v>
      </c>
      <c r="BK2618" s="130">
        <v>6299</v>
      </c>
      <c r="BL2618" s="130" t="s">
        <v>37</v>
      </c>
      <c r="BM2618" s="131">
        <v>6299</v>
      </c>
      <c r="BN2618" s="131" t="s">
        <v>37</v>
      </c>
      <c r="BO2618">
        <v>6299</v>
      </c>
      <c r="BP2618">
        <v>0</v>
      </c>
    </row>
    <row r="2619" spans="1:68" ht="25.2" x14ac:dyDescent="0.3">
      <c r="A2619" s="1"/>
      <c r="B2619" s="47">
        <v>2278</v>
      </c>
      <c r="C2619" s="45">
        <v>1135638</v>
      </c>
      <c r="D2619" s="29">
        <v>1018339</v>
      </c>
      <c r="E2619" s="55" t="s">
        <v>5099</v>
      </c>
      <c r="F2619" s="30" t="s">
        <v>5654</v>
      </c>
      <c r="G2619" s="29" t="s">
        <v>47</v>
      </c>
      <c r="H2619" s="157" t="s">
        <v>4781</v>
      </c>
      <c r="I2619" s="148"/>
      <c r="J2619" s="147"/>
      <c r="K2619" s="148"/>
      <c r="L2619" s="148"/>
      <c r="M2619" s="147"/>
      <c r="N2619" s="29">
        <f t="shared" si="562"/>
        <v>1018339</v>
      </c>
      <c r="O2619" s="29" t="str">
        <f t="shared" si="563"/>
        <v/>
      </c>
      <c r="P2619" s="29" t="str">
        <f t="shared" si="564"/>
        <v/>
      </c>
      <c r="Q2619" s="29" t="str">
        <f t="shared" si="565"/>
        <v/>
      </c>
      <c r="R2619" s="29" t="str">
        <f t="shared" si="566"/>
        <v/>
      </c>
      <c r="S2619" s="29" t="str">
        <f t="shared" si="567"/>
        <v/>
      </c>
      <c r="T2619" s="29" t="str">
        <f t="shared" si="568"/>
        <v/>
      </c>
      <c r="U2619" s="29"/>
      <c r="V2619" s="29"/>
      <c r="W2619" s="38" t="s">
        <v>1720</v>
      </c>
      <c r="X2619" s="29" t="s">
        <v>158</v>
      </c>
      <c r="Y2619" s="146"/>
      <c r="Z2619" s="33">
        <v>8059</v>
      </c>
      <c r="AA2619" s="34"/>
      <c r="AB2619" s="33">
        <f t="shared" si="573"/>
        <v>8059</v>
      </c>
      <c r="AC2619" s="34"/>
      <c r="AD2619" s="145">
        <f t="shared" si="561"/>
        <v>6715.8329999999996</v>
      </c>
      <c r="AE2619" s="105"/>
      <c r="AF2619" s="34"/>
      <c r="AG2619" s="34"/>
      <c r="AH2619" s="34"/>
      <c r="AI2619" s="29">
        <v>0.44400000000000001</v>
      </c>
      <c r="AJ2619" s="29">
        <v>2.24E-4</v>
      </c>
      <c r="AK2619" s="29">
        <v>45</v>
      </c>
      <c r="AL2619" s="29">
        <v>69</v>
      </c>
      <c r="AM2619" s="29" t="s">
        <v>28</v>
      </c>
      <c r="AN2619" s="158" t="s">
        <v>28</v>
      </c>
      <c r="AO2619" s="29" t="s">
        <v>28</v>
      </c>
      <c r="AP2619" s="29">
        <v>1</v>
      </c>
      <c r="AQ2619" s="29">
        <v>62</v>
      </c>
      <c r="AR2619" s="29">
        <v>54</v>
      </c>
      <c r="AS2619" s="29">
        <v>67</v>
      </c>
      <c r="AT2619" s="29">
        <v>0.44400000000000001</v>
      </c>
      <c r="AU2619" s="144">
        <v>2.24E-4</v>
      </c>
      <c r="AV2619" s="36"/>
      <c r="AW2619" s="102">
        <v>44713</v>
      </c>
      <c r="AX2619" s="129" t="s">
        <v>4747</v>
      </c>
      <c r="AY2619" s="106"/>
      <c r="BH2619" t="str">
        <f t="shared" si="574"/>
        <v>AV</v>
      </c>
      <c r="BJ2619" t="str">
        <f t="shared" si="575"/>
        <v>OK</v>
      </c>
      <c r="BK2619" s="130">
        <v>8059</v>
      </c>
      <c r="BL2619" s="130" t="s">
        <v>37</v>
      </c>
      <c r="BM2619" s="131">
        <v>8059</v>
      </c>
      <c r="BN2619" s="131" t="s">
        <v>37</v>
      </c>
      <c r="BO2619">
        <v>8059</v>
      </c>
      <c r="BP2619">
        <v>0</v>
      </c>
    </row>
    <row r="2620" spans="1:68" ht="25.2" x14ac:dyDescent="0.3">
      <c r="A2620" s="1"/>
      <c r="B2620" s="47">
        <v>2279</v>
      </c>
      <c r="C2620" s="45">
        <v>1135639</v>
      </c>
      <c r="D2620" s="29">
        <v>1018340</v>
      </c>
      <c r="E2620" s="55" t="s">
        <v>5100</v>
      </c>
      <c r="F2620" s="30" t="s">
        <v>5655</v>
      </c>
      <c r="G2620" s="29" t="s">
        <v>47</v>
      </c>
      <c r="H2620" s="157" t="s">
        <v>4781</v>
      </c>
      <c r="I2620" s="148"/>
      <c r="J2620" s="147"/>
      <c r="K2620" s="148"/>
      <c r="L2620" s="148"/>
      <c r="M2620" s="147"/>
      <c r="N2620" s="29">
        <f t="shared" si="562"/>
        <v>1018340</v>
      </c>
      <c r="O2620" s="29" t="str">
        <f t="shared" si="563"/>
        <v/>
      </c>
      <c r="P2620" s="29" t="str">
        <f t="shared" si="564"/>
        <v/>
      </c>
      <c r="Q2620" s="29" t="str">
        <f t="shared" si="565"/>
        <v/>
      </c>
      <c r="R2620" s="29" t="str">
        <f t="shared" si="566"/>
        <v/>
      </c>
      <c r="S2620" s="29" t="str">
        <f t="shared" si="567"/>
        <v/>
      </c>
      <c r="T2620" s="29" t="str">
        <f t="shared" si="568"/>
        <v/>
      </c>
      <c r="U2620" s="29"/>
      <c r="V2620" s="29"/>
      <c r="W2620" s="38" t="s">
        <v>3789</v>
      </c>
      <c r="X2620" s="29" t="s">
        <v>158</v>
      </c>
      <c r="Y2620" s="146"/>
      <c r="Z2620" s="33">
        <v>10941</v>
      </c>
      <c r="AA2620" s="34"/>
      <c r="AB2620" s="33" t="str">
        <f t="shared" si="573"/>
        <v>По запросу</v>
      </c>
      <c r="AC2620" s="34"/>
      <c r="AD2620" s="145">
        <f t="shared" si="561"/>
        <v>9117.5</v>
      </c>
      <c r="AE2620" s="105"/>
      <c r="AF2620" s="34"/>
      <c r="AG2620" s="34"/>
      <c r="AH2620" s="34"/>
      <c r="AI2620" s="29">
        <v>0.66700000000000004</v>
      </c>
      <c r="AJ2620" s="29">
        <v>2.7999999999999998E-4</v>
      </c>
      <c r="AK2620" s="29">
        <v>63</v>
      </c>
      <c r="AL2620" s="29">
        <v>69</v>
      </c>
      <c r="AM2620" s="29" t="s">
        <v>28</v>
      </c>
      <c r="AN2620" s="158" t="s">
        <v>28</v>
      </c>
      <c r="AO2620" s="29" t="s">
        <v>28</v>
      </c>
      <c r="AP2620" s="29">
        <v>1</v>
      </c>
      <c r="AQ2620" s="29">
        <v>73</v>
      </c>
      <c r="AR2620" s="29">
        <v>78</v>
      </c>
      <c r="AS2620" s="29">
        <v>56</v>
      </c>
      <c r="AT2620" s="29">
        <v>0.66700000000000004</v>
      </c>
      <c r="AU2620" s="144">
        <v>2.7999999999999998E-4</v>
      </c>
      <c r="AV2620" s="36"/>
      <c r="AW2620" s="102">
        <v>44713</v>
      </c>
      <c r="AX2620" s="129" t="s">
        <v>4747</v>
      </c>
      <c r="AY2620" s="106"/>
      <c r="BH2620" t="str">
        <f t="shared" si="574"/>
        <v>AV</v>
      </c>
      <c r="BJ2620" t="e">
        <f t="shared" si="575"/>
        <v>#VALUE!</v>
      </c>
      <c r="BK2620" s="130" t="s">
        <v>5289</v>
      </c>
      <c r="BL2620" s="130" t="e">
        <v>#VALUE!</v>
      </c>
      <c r="BM2620" s="131">
        <v>10941</v>
      </c>
      <c r="BN2620" s="131" t="s">
        <v>37</v>
      </c>
      <c r="BO2620">
        <v>10941</v>
      </c>
      <c r="BP2620">
        <v>0</v>
      </c>
    </row>
    <row r="2621" spans="1:68" ht="25.2" x14ac:dyDescent="0.3">
      <c r="A2621" s="1"/>
      <c r="B2621" s="47"/>
      <c r="C2621" s="45">
        <v>1135982</v>
      </c>
      <c r="D2621" s="40">
        <v>1018341</v>
      </c>
      <c r="E2621" s="55" t="s">
        <v>5101</v>
      </c>
      <c r="F2621" s="30" t="s">
        <v>5656</v>
      </c>
      <c r="G2621" s="101" t="s">
        <v>47</v>
      </c>
      <c r="H2621" s="157" t="s">
        <v>4781</v>
      </c>
      <c r="I2621" s="27"/>
      <c r="J2621" s="27"/>
      <c r="K2621" s="27"/>
      <c r="L2621" s="27"/>
      <c r="M2621" s="27"/>
      <c r="N2621" s="29">
        <f t="shared" si="562"/>
        <v>1018341</v>
      </c>
      <c r="O2621" s="29" t="str">
        <f t="shared" si="563"/>
        <v/>
      </c>
      <c r="P2621" s="29" t="str">
        <f t="shared" si="564"/>
        <v/>
      </c>
      <c r="Q2621" s="29" t="str">
        <f t="shared" si="565"/>
        <v/>
      </c>
      <c r="R2621" s="29" t="str">
        <f t="shared" si="566"/>
        <v/>
      </c>
      <c r="S2621" s="29" t="str">
        <f t="shared" si="567"/>
        <v/>
      </c>
      <c r="T2621" s="29" t="str">
        <f t="shared" si="568"/>
        <v/>
      </c>
      <c r="U2621" s="27"/>
      <c r="V2621" s="27"/>
      <c r="W2621" s="38" t="s">
        <v>3789</v>
      </c>
      <c r="X2621" s="37" t="s">
        <v>158</v>
      </c>
      <c r="Y2621" s="27"/>
      <c r="Z2621" s="33">
        <v>17714</v>
      </c>
      <c r="AA2621" s="27"/>
      <c r="AB2621" s="33" t="str">
        <f t="shared" si="573"/>
        <v>По запросу</v>
      </c>
      <c r="AC2621" s="27"/>
      <c r="AD2621" s="145">
        <f t="shared" si="561"/>
        <v>14761.666999999999</v>
      </c>
      <c r="AE2621" s="27"/>
      <c r="AF2621" s="27"/>
      <c r="AG2621" s="27"/>
      <c r="AH2621" s="27"/>
      <c r="AI2621" s="29">
        <v>1.123</v>
      </c>
      <c r="AJ2621" s="29">
        <v>6.8000000000000005E-4</v>
      </c>
      <c r="AK2621" s="29">
        <v>7</v>
      </c>
      <c r="AL2621" s="29">
        <v>7</v>
      </c>
      <c r="AM2621" s="29" t="s">
        <v>28</v>
      </c>
      <c r="AN2621" s="158" t="s">
        <v>28</v>
      </c>
      <c r="AO2621" s="29" t="s">
        <v>28</v>
      </c>
      <c r="AP2621" s="29">
        <v>1</v>
      </c>
      <c r="AQ2621" s="29">
        <v>1</v>
      </c>
      <c r="AR2621" s="29">
        <v>87</v>
      </c>
      <c r="AS2621" s="29">
        <v>101</v>
      </c>
      <c r="AT2621" s="29">
        <v>85</v>
      </c>
      <c r="AU2621" s="29">
        <v>1.123</v>
      </c>
      <c r="AV2621" s="27"/>
      <c r="AW2621" s="102">
        <v>44743</v>
      </c>
      <c r="AX2621" s="129" t="s">
        <v>4747</v>
      </c>
      <c r="AY2621" s="106"/>
      <c r="BH2621" t="str">
        <f t="shared" si="574"/>
        <v>AV</v>
      </c>
      <c r="BJ2621" t="e">
        <f t="shared" si="575"/>
        <v>#VALUE!</v>
      </c>
      <c r="BK2621" s="130" t="s">
        <v>5289</v>
      </c>
      <c r="BL2621" s="130" t="e">
        <v>#VALUE!</v>
      </c>
      <c r="BM2621" s="131">
        <v>17714</v>
      </c>
      <c r="BN2621" s="131" t="s">
        <v>37</v>
      </c>
      <c r="BO2621" t="e">
        <v>#N/A</v>
      </c>
      <c r="BP2621">
        <v>0</v>
      </c>
    </row>
    <row r="2622" spans="1:68" ht="25.2" x14ac:dyDescent="0.3">
      <c r="A2622" s="1"/>
      <c r="B2622" s="47">
        <v>2280</v>
      </c>
      <c r="C2622" s="45">
        <v>1135640</v>
      </c>
      <c r="D2622" s="29">
        <v>1018342</v>
      </c>
      <c r="E2622" s="55" t="s">
        <v>5102</v>
      </c>
      <c r="F2622" s="30" t="s">
        <v>5657</v>
      </c>
      <c r="G2622" s="29" t="s">
        <v>47</v>
      </c>
      <c r="H2622" s="157" t="s">
        <v>4781</v>
      </c>
      <c r="I2622" s="148"/>
      <c r="J2622" s="147"/>
      <c r="K2622" s="148"/>
      <c r="L2622" s="148"/>
      <c r="M2622" s="147"/>
      <c r="N2622" s="29">
        <f t="shared" si="562"/>
        <v>1018342</v>
      </c>
      <c r="O2622" s="29" t="str">
        <f t="shared" si="563"/>
        <v/>
      </c>
      <c r="P2622" s="29" t="str">
        <f t="shared" si="564"/>
        <v/>
      </c>
      <c r="Q2622" s="29" t="str">
        <f t="shared" si="565"/>
        <v/>
      </c>
      <c r="R2622" s="29" t="str">
        <f t="shared" si="566"/>
        <v/>
      </c>
      <c r="S2622" s="29" t="str">
        <f t="shared" si="567"/>
        <v/>
      </c>
      <c r="T2622" s="29" t="str">
        <f t="shared" si="568"/>
        <v/>
      </c>
      <c r="U2622" s="29"/>
      <c r="V2622" s="29"/>
      <c r="W2622" s="38" t="s">
        <v>3789</v>
      </c>
      <c r="X2622" s="29" t="s">
        <v>158</v>
      </c>
      <c r="Y2622" s="146"/>
      <c r="Z2622" s="33">
        <v>27131</v>
      </c>
      <c r="AA2622" s="34"/>
      <c r="AB2622" s="33" t="str">
        <f t="shared" si="573"/>
        <v>По запросу</v>
      </c>
      <c r="AC2622" s="34"/>
      <c r="AD2622" s="145">
        <f t="shared" si="561"/>
        <v>22609.167000000001</v>
      </c>
      <c r="AE2622" s="105"/>
      <c r="AF2622" s="34"/>
      <c r="AG2622" s="34"/>
      <c r="AH2622" s="34"/>
      <c r="AI2622" s="29">
        <v>1.4810000000000001</v>
      </c>
      <c r="AJ2622" s="29">
        <v>8.4999999999999995E-4</v>
      </c>
      <c r="AK2622" s="29">
        <v>116</v>
      </c>
      <c r="AL2622" s="29">
        <v>120</v>
      </c>
      <c r="AM2622" s="29" t="s">
        <v>28</v>
      </c>
      <c r="AN2622" s="158" t="s">
        <v>28</v>
      </c>
      <c r="AO2622" s="29" t="s">
        <v>28</v>
      </c>
      <c r="AP2622" s="29">
        <v>1</v>
      </c>
      <c r="AQ2622" s="29">
        <v>103</v>
      </c>
      <c r="AR2622" s="29">
        <v>93</v>
      </c>
      <c r="AS2622" s="29">
        <v>97</v>
      </c>
      <c r="AT2622" s="29">
        <v>1.4810000000000001</v>
      </c>
      <c r="AU2622" s="144">
        <v>8.4999999999999995E-4</v>
      </c>
      <c r="AV2622" s="36"/>
      <c r="AW2622" s="102">
        <v>44713</v>
      </c>
      <c r="AX2622" s="129" t="s">
        <v>4747</v>
      </c>
      <c r="AY2622" s="106"/>
      <c r="BH2622" t="str">
        <f t="shared" si="574"/>
        <v>AV</v>
      </c>
      <c r="BJ2622" t="e">
        <f t="shared" si="575"/>
        <v>#VALUE!</v>
      </c>
      <c r="BK2622" s="130" t="s">
        <v>5289</v>
      </c>
      <c r="BL2622" s="130" t="e">
        <v>#VALUE!</v>
      </c>
      <c r="BM2622" s="131">
        <v>27131</v>
      </c>
      <c r="BN2622" s="131" t="s">
        <v>37</v>
      </c>
      <c r="BO2622">
        <v>27131</v>
      </c>
      <c r="BP2622">
        <v>0</v>
      </c>
    </row>
    <row r="2623" spans="1:68" ht="25.2" x14ac:dyDescent="0.3">
      <c r="A2623" s="1"/>
      <c r="B2623" s="47">
        <v>2281</v>
      </c>
      <c r="C2623" s="45">
        <v>1135641</v>
      </c>
      <c r="D2623" s="29">
        <v>1018343</v>
      </c>
      <c r="E2623" s="55" t="s">
        <v>5103</v>
      </c>
      <c r="F2623" s="30" t="s">
        <v>5658</v>
      </c>
      <c r="G2623" s="29" t="s">
        <v>42</v>
      </c>
      <c r="H2623" s="157" t="s">
        <v>4781</v>
      </c>
      <c r="I2623" s="148"/>
      <c r="J2623" s="147"/>
      <c r="K2623" s="148"/>
      <c r="L2623" s="148"/>
      <c r="M2623" s="147"/>
      <c r="N2623" s="29">
        <f t="shared" si="562"/>
        <v>1018343</v>
      </c>
      <c r="O2623" s="29" t="str">
        <f t="shared" si="563"/>
        <v/>
      </c>
      <c r="P2623" s="29" t="str">
        <f t="shared" si="564"/>
        <v/>
      </c>
      <c r="Q2623" s="29" t="str">
        <f t="shared" si="565"/>
        <v/>
      </c>
      <c r="R2623" s="29" t="str">
        <f t="shared" si="566"/>
        <v/>
      </c>
      <c r="S2623" s="29" t="str">
        <f t="shared" si="567"/>
        <v/>
      </c>
      <c r="T2623" s="29" t="str">
        <f t="shared" si="568"/>
        <v/>
      </c>
      <c r="U2623" s="29"/>
      <c r="V2623" s="29"/>
      <c r="W2623" s="38" t="s">
        <v>3789</v>
      </c>
      <c r="X2623" s="29" t="s">
        <v>158</v>
      </c>
      <c r="Y2623" s="146"/>
      <c r="Z2623" s="33">
        <v>40602</v>
      </c>
      <c r="AA2623" s="34"/>
      <c r="AB2623" s="33" t="str">
        <f t="shared" si="573"/>
        <v>По запросу</v>
      </c>
      <c r="AC2623" s="34"/>
      <c r="AD2623" s="145">
        <f t="shared" si="561"/>
        <v>33835</v>
      </c>
      <c r="AE2623" s="105"/>
      <c r="AF2623" s="34"/>
      <c r="AG2623" s="34"/>
      <c r="AH2623" s="34"/>
      <c r="AI2623" s="29">
        <v>2.5030000000000001</v>
      </c>
      <c r="AJ2623" s="29">
        <v>1.6559999999999999E-3</v>
      </c>
      <c r="AK2623" s="29">
        <v>69</v>
      </c>
      <c r="AL2623" s="29">
        <v>69</v>
      </c>
      <c r="AM2623" s="29" t="s">
        <v>28</v>
      </c>
      <c r="AN2623" s="158" t="s">
        <v>28</v>
      </c>
      <c r="AO2623" s="29" t="s">
        <v>28</v>
      </c>
      <c r="AP2623" s="29">
        <v>1</v>
      </c>
      <c r="AQ2623" s="29">
        <v>132</v>
      </c>
      <c r="AR2623" s="29">
        <v>112</v>
      </c>
      <c r="AS2623" s="29">
        <v>112</v>
      </c>
      <c r="AT2623" s="29">
        <v>2.5030000000000001</v>
      </c>
      <c r="AU2623" s="144">
        <v>1.6559999999999999E-3</v>
      </c>
      <c r="AV2623" s="36"/>
      <c r="AW2623" s="102">
        <v>44713</v>
      </c>
      <c r="AX2623" s="129" t="s">
        <v>4747</v>
      </c>
      <c r="AY2623" s="106"/>
      <c r="BH2623" t="str">
        <f t="shared" si="574"/>
        <v>AV</v>
      </c>
      <c r="BJ2623" t="e">
        <f t="shared" si="575"/>
        <v>#VALUE!</v>
      </c>
      <c r="BK2623" s="130" t="s">
        <v>5289</v>
      </c>
      <c r="BL2623" s="130" t="e">
        <v>#VALUE!</v>
      </c>
      <c r="BM2623" s="131">
        <v>40602</v>
      </c>
      <c r="BN2623" s="131" t="s">
        <v>37</v>
      </c>
      <c r="BO2623">
        <v>40602</v>
      </c>
      <c r="BP2623">
        <v>0</v>
      </c>
    </row>
    <row r="2624" spans="1:68" ht="25.2" x14ac:dyDescent="0.3">
      <c r="A2624" s="1"/>
      <c r="B2624" s="47"/>
      <c r="C2624" s="45">
        <v>1135983</v>
      </c>
      <c r="D2624" s="40">
        <v>1023170</v>
      </c>
      <c r="E2624" s="55" t="s">
        <v>5104</v>
      </c>
      <c r="F2624" s="30" t="s">
        <v>5659</v>
      </c>
      <c r="G2624" s="101" t="s">
        <v>42</v>
      </c>
      <c r="H2624" s="157" t="s">
        <v>4781</v>
      </c>
      <c r="I2624" s="27"/>
      <c r="J2624" s="27"/>
      <c r="K2624" s="27"/>
      <c r="L2624" s="27"/>
      <c r="M2624" s="27"/>
      <c r="N2624" s="29">
        <f t="shared" si="562"/>
        <v>1023170</v>
      </c>
      <c r="O2624" s="29" t="str">
        <f t="shared" si="563"/>
        <v/>
      </c>
      <c r="P2624" s="29" t="str">
        <f t="shared" si="564"/>
        <v/>
      </c>
      <c r="Q2624" s="29" t="str">
        <f t="shared" si="565"/>
        <v/>
      </c>
      <c r="R2624" s="29" t="str">
        <f t="shared" si="566"/>
        <v/>
      </c>
      <c r="S2624" s="29" t="str">
        <f t="shared" si="567"/>
        <v/>
      </c>
      <c r="T2624" s="29" t="str">
        <f t="shared" si="568"/>
        <v/>
      </c>
      <c r="U2624" s="27"/>
      <c r="V2624" s="27"/>
      <c r="W2624" s="38" t="s">
        <v>3789</v>
      </c>
      <c r="X2624" s="37" t="s">
        <v>158</v>
      </c>
      <c r="Y2624" s="27"/>
      <c r="Z2624" s="33">
        <v>50832</v>
      </c>
      <c r="AA2624" s="27"/>
      <c r="AB2624" s="33" t="str">
        <f t="shared" si="573"/>
        <v>По запросу</v>
      </c>
      <c r="AC2624" s="27"/>
      <c r="AD2624" s="145">
        <f t="shared" si="561"/>
        <v>42360</v>
      </c>
      <c r="AE2624" s="27"/>
      <c r="AF2624" s="27"/>
      <c r="AG2624" s="27"/>
      <c r="AH2624" s="27"/>
      <c r="AI2624" s="29">
        <v>3.177</v>
      </c>
      <c r="AJ2624" s="29">
        <v>2.3869999999999998E-3</v>
      </c>
      <c r="AK2624" s="29">
        <v>50</v>
      </c>
      <c r="AL2624" s="29">
        <v>50</v>
      </c>
      <c r="AM2624" s="29" t="s">
        <v>28</v>
      </c>
      <c r="AN2624" s="158" t="s">
        <v>28</v>
      </c>
      <c r="AO2624" s="29" t="s">
        <v>28</v>
      </c>
      <c r="AP2624" s="29">
        <v>1</v>
      </c>
      <c r="AQ2624" s="29">
        <v>1</v>
      </c>
      <c r="AR2624" s="29">
        <v>120</v>
      </c>
      <c r="AS2624" s="29">
        <v>153</v>
      </c>
      <c r="AT2624" s="29">
        <v>130</v>
      </c>
      <c r="AU2624" s="29">
        <v>3.177</v>
      </c>
      <c r="AV2624" s="27"/>
      <c r="AW2624" s="102">
        <v>44743</v>
      </c>
      <c r="AX2624" s="129" t="s">
        <v>4747</v>
      </c>
      <c r="AY2624" s="106"/>
      <c r="BH2624" t="str">
        <f t="shared" si="574"/>
        <v>AV</v>
      </c>
      <c r="BJ2624" t="e">
        <f t="shared" si="575"/>
        <v>#VALUE!</v>
      </c>
      <c r="BK2624" s="130" t="s">
        <v>5289</v>
      </c>
      <c r="BL2624" s="130" t="e">
        <v>#VALUE!</v>
      </c>
      <c r="BM2624" s="131">
        <v>50832</v>
      </c>
      <c r="BN2624" s="131" t="s">
        <v>37</v>
      </c>
      <c r="BO2624" t="e">
        <v>#N/A</v>
      </c>
      <c r="BP2624">
        <v>0</v>
      </c>
    </row>
    <row r="2625" spans="1:68" ht="25.2" x14ac:dyDescent="0.3">
      <c r="A2625" s="1"/>
      <c r="B2625" s="47">
        <v>2282</v>
      </c>
      <c r="C2625" s="45">
        <v>1135642</v>
      </c>
      <c r="D2625" s="29">
        <v>1018345</v>
      </c>
      <c r="E2625" s="55" t="s">
        <v>5105</v>
      </c>
      <c r="F2625" s="30" t="s">
        <v>5660</v>
      </c>
      <c r="G2625" s="29" t="s">
        <v>31</v>
      </c>
      <c r="H2625" s="157" t="s">
        <v>4781</v>
      </c>
      <c r="I2625" s="148"/>
      <c r="J2625" s="147"/>
      <c r="K2625" s="148"/>
      <c r="L2625" s="148"/>
      <c r="M2625" s="147"/>
      <c r="N2625" s="29">
        <f t="shared" si="562"/>
        <v>1018345</v>
      </c>
      <c r="O2625" s="29" t="str">
        <f t="shared" si="563"/>
        <v/>
      </c>
      <c r="P2625" s="29" t="str">
        <f t="shared" si="564"/>
        <v/>
      </c>
      <c r="Q2625" s="29" t="str">
        <f t="shared" si="565"/>
        <v/>
      </c>
      <c r="R2625" s="29" t="str">
        <f t="shared" si="566"/>
        <v/>
      </c>
      <c r="S2625" s="29" t="str">
        <f t="shared" si="567"/>
        <v/>
      </c>
      <c r="T2625" s="29" t="str">
        <f t="shared" si="568"/>
        <v/>
      </c>
      <c r="U2625" s="29"/>
      <c r="V2625" s="29"/>
      <c r="W2625" s="38" t="s">
        <v>1720</v>
      </c>
      <c r="X2625" s="29" t="s">
        <v>158</v>
      </c>
      <c r="Y2625" s="146"/>
      <c r="Z2625" s="33">
        <v>5878</v>
      </c>
      <c r="AA2625" s="34"/>
      <c r="AB2625" s="33">
        <f t="shared" si="573"/>
        <v>5878</v>
      </c>
      <c r="AC2625" s="34"/>
      <c r="AD2625" s="145">
        <f t="shared" si="561"/>
        <v>4898.3329999999996</v>
      </c>
      <c r="AE2625" s="105"/>
      <c r="AF2625" s="34"/>
      <c r="AG2625" s="34"/>
      <c r="AH2625" s="34"/>
      <c r="AI2625" s="29">
        <v>0.33300000000000002</v>
      </c>
      <c r="AJ2625" s="29">
        <v>1.9000000000000001E-4</v>
      </c>
      <c r="AK2625" s="29">
        <v>5</v>
      </c>
      <c r="AL2625" s="29">
        <v>5</v>
      </c>
      <c r="AM2625" s="29" t="s">
        <v>28</v>
      </c>
      <c r="AN2625" s="158" t="s">
        <v>28</v>
      </c>
      <c r="AO2625" s="29" t="s">
        <v>28</v>
      </c>
      <c r="AP2625" s="29">
        <v>1</v>
      </c>
      <c r="AQ2625" s="29">
        <v>73</v>
      </c>
      <c r="AR2625" s="29">
        <v>63</v>
      </c>
      <c r="AS2625" s="29">
        <v>48</v>
      </c>
      <c r="AT2625" s="29">
        <v>0.33300000000000002</v>
      </c>
      <c r="AU2625" s="144">
        <v>1.9000000000000001E-4</v>
      </c>
      <c r="AV2625" s="36"/>
      <c r="AW2625" s="102">
        <v>44713</v>
      </c>
      <c r="AX2625" s="129" t="s">
        <v>4747</v>
      </c>
      <c r="AY2625" s="106"/>
      <c r="BH2625" t="str">
        <f t="shared" si="574"/>
        <v>AV</v>
      </c>
      <c r="BJ2625" t="str">
        <f t="shared" si="575"/>
        <v>OK</v>
      </c>
      <c r="BK2625" s="130">
        <v>5878</v>
      </c>
      <c r="BL2625" s="130" t="s">
        <v>37</v>
      </c>
      <c r="BM2625" s="131">
        <v>5878</v>
      </c>
      <c r="BN2625" s="131" t="s">
        <v>37</v>
      </c>
      <c r="BO2625">
        <v>5878</v>
      </c>
      <c r="BP2625">
        <v>0</v>
      </c>
    </row>
    <row r="2626" spans="1:68" ht="25.2" x14ac:dyDescent="0.3">
      <c r="A2626" s="1"/>
      <c r="B2626" s="47">
        <v>2283</v>
      </c>
      <c r="C2626" s="45">
        <v>1135643</v>
      </c>
      <c r="D2626" s="29">
        <v>1018346</v>
      </c>
      <c r="E2626" s="55" t="s">
        <v>5106</v>
      </c>
      <c r="F2626" s="30" t="s">
        <v>5661</v>
      </c>
      <c r="G2626" s="29" t="s">
        <v>47</v>
      </c>
      <c r="H2626" s="157" t="s">
        <v>4781</v>
      </c>
      <c r="I2626" s="148"/>
      <c r="J2626" s="147"/>
      <c r="K2626" s="148"/>
      <c r="L2626" s="148"/>
      <c r="M2626" s="147"/>
      <c r="N2626" s="29">
        <f t="shared" si="562"/>
        <v>1018346</v>
      </c>
      <c r="O2626" s="29" t="str">
        <f t="shared" si="563"/>
        <v/>
      </c>
      <c r="P2626" s="29" t="str">
        <f t="shared" si="564"/>
        <v/>
      </c>
      <c r="Q2626" s="29" t="str">
        <f t="shared" si="565"/>
        <v/>
      </c>
      <c r="R2626" s="29" t="str">
        <f t="shared" si="566"/>
        <v/>
      </c>
      <c r="S2626" s="29" t="str">
        <f t="shared" si="567"/>
        <v/>
      </c>
      <c r="T2626" s="29" t="str">
        <f t="shared" si="568"/>
        <v/>
      </c>
      <c r="U2626" s="29"/>
      <c r="V2626" s="29"/>
      <c r="W2626" s="38" t="s">
        <v>1720</v>
      </c>
      <c r="X2626" s="29" t="s">
        <v>158</v>
      </c>
      <c r="Y2626" s="146"/>
      <c r="Z2626" s="33">
        <v>7142</v>
      </c>
      <c r="AA2626" s="34"/>
      <c r="AB2626" s="33">
        <f t="shared" si="573"/>
        <v>7142</v>
      </c>
      <c r="AC2626" s="34"/>
      <c r="AD2626" s="145">
        <f t="shared" si="561"/>
        <v>5951.6670000000004</v>
      </c>
      <c r="AE2626" s="105"/>
      <c r="AF2626" s="34"/>
      <c r="AG2626" s="34"/>
      <c r="AH2626" s="34"/>
      <c r="AI2626" s="29">
        <v>0.503</v>
      </c>
      <c r="AJ2626" s="29">
        <v>5.9199999999999997E-4</v>
      </c>
      <c r="AK2626" s="29">
        <v>5</v>
      </c>
      <c r="AL2626" s="29">
        <v>5</v>
      </c>
      <c r="AM2626" s="29" t="s">
        <v>28</v>
      </c>
      <c r="AN2626" s="158" t="s">
        <v>28</v>
      </c>
      <c r="AO2626" s="29" t="s">
        <v>28</v>
      </c>
      <c r="AP2626" s="29">
        <v>1</v>
      </c>
      <c r="AQ2626" s="29">
        <v>85</v>
      </c>
      <c r="AR2626" s="29">
        <v>80</v>
      </c>
      <c r="AS2626" s="29">
        <v>87</v>
      </c>
      <c r="AT2626" s="29">
        <v>0.503</v>
      </c>
      <c r="AU2626" s="144">
        <v>5.9199999999999997E-4</v>
      </c>
      <c r="AV2626" s="36"/>
      <c r="AW2626" s="102">
        <v>44713</v>
      </c>
      <c r="AX2626" s="129" t="s">
        <v>4747</v>
      </c>
      <c r="AY2626" s="106"/>
      <c r="BH2626" t="str">
        <f t="shared" si="574"/>
        <v>AV</v>
      </c>
      <c r="BJ2626" t="str">
        <f t="shared" si="575"/>
        <v>OK</v>
      </c>
      <c r="BK2626" s="130">
        <v>7142</v>
      </c>
      <c r="BL2626" s="130" t="s">
        <v>37</v>
      </c>
      <c r="BM2626" s="131">
        <v>7142</v>
      </c>
      <c r="BN2626" s="131" t="s">
        <v>37</v>
      </c>
      <c r="BO2626">
        <v>7142</v>
      </c>
      <c r="BP2626">
        <v>0</v>
      </c>
    </row>
    <row r="2627" spans="1:68" ht="25.2" x14ac:dyDescent="0.3">
      <c r="A2627" s="1"/>
      <c r="B2627" s="47">
        <v>2284</v>
      </c>
      <c r="C2627" s="45">
        <v>1135644</v>
      </c>
      <c r="D2627" s="29">
        <v>1018347</v>
      </c>
      <c r="E2627" s="55" t="s">
        <v>5107</v>
      </c>
      <c r="F2627" s="30" t="s">
        <v>5662</v>
      </c>
      <c r="G2627" s="29" t="s">
        <v>47</v>
      </c>
      <c r="H2627" s="157" t="s">
        <v>4781</v>
      </c>
      <c r="I2627" s="148"/>
      <c r="J2627" s="147"/>
      <c r="K2627" s="148"/>
      <c r="L2627" s="148"/>
      <c r="M2627" s="147"/>
      <c r="N2627" s="29">
        <f t="shared" si="562"/>
        <v>1018347</v>
      </c>
      <c r="O2627" s="29" t="str">
        <f t="shared" si="563"/>
        <v/>
      </c>
      <c r="P2627" s="29" t="str">
        <f t="shared" si="564"/>
        <v/>
      </c>
      <c r="Q2627" s="29" t="str">
        <f t="shared" si="565"/>
        <v/>
      </c>
      <c r="R2627" s="29" t="str">
        <f t="shared" si="566"/>
        <v/>
      </c>
      <c r="S2627" s="29" t="str">
        <f t="shared" si="567"/>
        <v/>
      </c>
      <c r="T2627" s="29" t="str">
        <f t="shared" si="568"/>
        <v/>
      </c>
      <c r="U2627" s="29"/>
      <c r="V2627" s="29"/>
      <c r="W2627" s="38" t="s">
        <v>3789</v>
      </c>
      <c r="X2627" s="29" t="s">
        <v>158</v>
      </c>
      <c r="Y2627" s="146"/>
      <c r="Z2627" s="33">
        <v>15671</v>
      </c>
      <c r="AA2627" s="34"/>
      <c r="AB2627" s="33" t="str">
        <f t="shared" si="573"/>
        <v>По запросу</v>
      </c>
      <c r="AC2627" s="34"/>
      <c r="AD2627" s="145">
        <f t="shared" ref="AD2627:AD2690" si="576">ROUND(Z2627/1.2,3)</f>
        <v>13059.166999999999</v>
      </c>
      <c r="AE2627" s="105"/>
      <c r="AF2627" s="34"/>
      <c r="AG2627" s="34"/>
      <c r="AH2627" s="34"/>
      <c r="AI2627" s="29">
        <v>1.0249999999999999</v>
      </c>
      <c r="AJ2627" s="29">
        <v>7.9699999999999997E-4</v>
      </c>
      <c r="AK2627" s="29">
        <v>8</v>
      </c>
      <c r="AL2627" s="29">
        <v>10</v>
      </c>
      <c r="AM2627" s="29" t="s">
        <v>28</v>
      </c>
      <c r="AN2627" s="158" t="s">
        <v>28</v>
      </c>
      <c r="AO2627" s="29" t="s">
        <v>28</v>
      </c>
      <c r="AP2627" s="29">
        <v>1</v>
      </c>
      <c r="AQ2627" s="29">
        <v>90</v>
      </c>
      <c r="AR2627" s="29">
        <v>75</v>
      </c>
      <c r="AS2627" s="29">
        <v>118</v>
      </c>
      <c r="AT2627" s="29">
        <v>1.0249999999999999</v>
      </c>
      <c r="AU2627" s="144">
        <v>7.9699999999999997E-4</v>
      </c>
      <c r="AV2627" s="36"/>
      <c r="AW2627" s="102">
        <v>44713</v>
      </c>
      <c r="AX2627" s="129" t="s">
        <v>4747</v>
      </c>
      <c r="AY2627" s="106"/>
      <c r="BH2627" t="str">
        <f t="shared" si="574"/>
        <v>AV</v>
      </c>
      <c r="BJ2627" t="e">
        <f t="shared" si="575"/>
        <v>#VALUE!</v>
      </c>
      <c r="BK2627" s="130">
        <v>15671</v>
      </c>
      <c r="BL2627" s="130" t="s">
        <v>37</v>
      </c>
      <c r="BM2627" s="131">
        <v>15671</v>
      </c>
      <c r="BN2627" s="131" t="s">
        <v>37</v>
      </c>
      <c r="BO2627">
        <v>15671</v>
      </c>
      <c r="BP2627">
        <v>0</v>
      </c>
    </row>
    <row r="2628" spans="1:68" ht="25.2" x14ac:dyDescent="0.3">
      <c r="A2628" s="1"/>
      <c r="B2628" s="47">
        <v>2285</v>
      </c>
      <c r="C2628" s="45">
        <v>1135645</v>
      </c>
      <c r="D2628" s="29">
        <v>1018348</v>
      </c>
      <c r="E2628" s="55" t="s">
        <v>5108</v>
      </c>
      <c r="F2628" s="30" t="s">
        <v>5663</v>
      </c>
      <c r="G2628" s="29" t="s">
        <v>47</v>
      </c>
      <c r="H2628" s="157" t="s">
        <v>4781</v>
      </c>
      <c r="I2628" s="148"/>
      <c r="J2628" s="147"/>
      <c r="K2628" s="148"/>
      <c r="L2628" s="148"/>
      <c r="M2628" s="147"/>
      <c r="N2628" s="29">
        <f t="shared" si="562"/>
        <v>1018348</v>
      </c>
      <c r="O2628" s="29" t="str">
        <f t="shared" si="563"/>
        <v/>
      </c>
      <c r="P2628" s="29" t="str">
        <f t="shared" si="564"/>
        <v/>
      </c>
      <c r="Q2628" s="29" t="str">
        <f t="shared" si="565"/>
        <v/>
      </c>
      <c r="R2628" s="29" t="str">
        <f t="shared" si="566"/>
        <v/>
      </c>
      <c r="S2628" s="29" t="str">
        <f t="shared" si="567"/>
        <v/>
      </c>
      <c r="T2628" s="29" t="str">
        <f t="shared" si="568"/>
        <v/>
      </c>
      <c r="U2628" s="29"/>
      <c r="V2628" s="29"/>
      <c r="W2628" s="38" t="s">
        <v>3789</v>
      </c>
      <c r="X2628" s="29" t="s">
        <v>158</v>
      </c>
      <c r="Y2628" s="146"/>
      <c r="Z2628" s="33">
        <v>33245</v>
      </c>
      <c r="AA2628" s="34"/>
      <c r="AB2628" s="33" t="str">
        <f t="shared" si="573"/>
        <v>По запросу</v>
      </c>
      <c r="AC2628" s="34"/>
      <c r="AD2628" s="145">
        <f t="shared" si="576"/>
        <v>27704.167000000001</v>
      </c>
      <c r="AE2628" s="105"/>
      <c r="AF2628" s="34"/>
      <c r="AG2628" s="34"/>
      <c r="AH2628" s="34"/>
      <c r="AI2628" s="29">
        <v>2.4990000000000001</v>
      </c>
      <c r="AJ2628" s="29">
        <v>3.9399999999999999E-3</v>
      </c>
      <c r="AK2628" s="29">
        <v>12</v>
      </c>
      <c r="AL2628" s="29">
        <v>12</v>
      </c>
      <c r="AM2628" s="29" t="s">
        <v>28</v>
      </c>
      <c r="AN2628" s="158" t="s">
        <v>28</v>
      </c>
      <c r="AO2628" s="29" t="s">
        <v>28</v>
      </c>
      <c r="AP2628" s="29">
        <v>1</v>
      </c>
      <c r="AQ2628" s="29">
        <v>155</v>
      </c>
      <c r="AR2628" s="29">
        <v>223</v>
      </c>
      <c r="AS2628" s="29">
        <v>114</v>
      </c>
      <c r="AT2628" s="29">
        <v>2.4990000000000001</v>
      </c>
      <c r="AU2628" s="144">
        <v>3.9399999999999999E-3</v>
      </c>
      <c r="AV2628" s="36"/>
      <c r="AW2628" s="102">
        <v>44713</v>
      </c>
      <c r="AX2628" s="129" t="s">
        <v>4747</v>
      </c>
      <c r="AY2628" s="106"/>
      <c r="BH2628" t="str">
        <f t="shared" si="574"/>
        <v>AV</v>
      </c>
      <c r="BJ2628" t="e">
        <f t="shared" si="575"/>
        <v>#VALUE!</v>
      </c>
      <c r="BK2628" s="130">
        <v>33245</v>
      </c>
      <c r="BL2628" s="130" t="s">
        <v>37</v>
      </c>
      <c r="BM2628" s="131">
        <v>33245</v>
      </c>
      <c r="BN2628" s="131" t="s">
        <v>37</v>
      </c>
      <c r="BO2628">
        <v>33245</v>
      </c>
      <c r="BP2628">
        <v>0</v>
      </c>
    </row>
    <row r="2629" spans="1:68" ht="25.2" x14ac:dyDescent="0.3">
      <c r="A2629" s="1"/>
      <c r="B2629" s="47">
        <v>2286</v>
      </c>
      <c r="C2629" s="45">
        <v>1135646</v>
      </c>
      <c r="D2629" s="29">
        <v>1078366</v>
      </c>
      <c r="E2629" s="55" t="s">
        <v>5109</v>
      </c>
      <c r="F2629" s="30" t="s">
        <v>5664</v>
      </c>
      <c r="G2629" s="29" t="s">
        <v>31</v>
      </c>
      <c r="H2629" s="157" t="s">
        <v>4781</v>
      </c>
      <c r="I2629" s="148"/>
      <c r="J2629" s="147"/>
      <c r="K2629" s="148"/>
      <c r="L2629" s="148"/>
      <c r="M2629" s="147"/>
      <c r="N2629" s="29">
        <f t="shared" si="562"/>
        <v>1078366</v>
      </c>
      <c r="O2629" s="29" t="str">
        <f t="shared" si="563"/>
        <v/>
      </c>
      <c r="P2629" s="29" t="str">
        <f t="shared" si="564"/>
        <v/>
      </c>
      <c r="Q2629" s="29" t="str">
        <f t="shared" si="565"/>
        <v/>
      </c>
      <c r="R2629" s="29" t="str">
        <f t="shared" si="566"/>
        <v/>
      </c>
      <c r="S2629" s="29" t="str">
        <f t="shared" si="567"/>
        <v/>
      </c>
      <c r="T2629" s="29" t="str">
        <f t="shared" si="568"/>
        <v/>
      </c>
      <c r="U2629" s="29"/>
      <c r="V2629" s="29"/>
      <c r="W2629" s="38" t="s">
        <v>3789</v>
      </c>
      <c r="X2629" s="29" t="s">
        <v>158</v>
      </c>
      <c r="Y2629" s="146"/>
      <c r="Z2629" s="33">
        <v>64880</v>
      </c>
      <c r="AA2629" s="34"/>
      <c r="AB2629" s="33" t="str">
        <f t="shared" si="573"/>
        <v>По запросу</v>
      </c>
      <c r="AC2629" s="34"/>
      <c r="AD2629" s="145">
        <f t="shared" si="576"/>
        <v>54066.667000000001</v>
      </c>
      <c r="AE2629" s="105"/>
      <c r="AF2629" s="34"/>
      <c r="AG2629" s="34"/>
      <c r="AH2629" s="34"/>
      <c r="AI2629" s="29">
        <v>2.8380000000000001</v>
      </c>
      <c r="AJ2629" s="29">
        <v>3.143E-3</v>
      </c>
      <c r="AK2629" s="29">
        <v>5</v>
      </c>
      <c r="AL2629" s="29">
        <v>5</v>
      </c>
      <c r="AM2629" s="29" t="s">
        <v>28</v>
      </c>
      <c r="AN2629" s="158" t="s">
        <v>28</v>
      </c>
      <c r="AO2629" s="29" t="s">
        <v>28</v>
      </c>
      <c r="AP2629" s="29">
        <v>1</v>
      </c>
      <c r="AQ2629" s="29">
        <v>153</v>
      </c>
      <c r="AR2629" s="29">
        <v>158</v>
      </c>
      <c r="AS2629" s="29">
        <v>130</v>
      </c>
      <c r="AT2629" s="29">
        <v>2.8380000000000001</v>
      </c>
      <c r="AU2629" s="144">
        <v>3.143E-3</v>
      </c>
      <c r="AV2629" s="36"/>
      <c r="AW2629" s="102">
        <v>44713</v>
      </c>
      <c r="AX2629" s="129" t="s">
        <v>4747</v>
      </c>
      <c r="AY2629" s="106"/>
      <c r="BH2629" t="str">
        <f t="shared" si="574"/>
        <v>AV</v>
      </c>
      <c r="BJ2629" t="e">
        <f t="shared" si="575"/>
        <v>#VALUE!</v>
      </c>
      <c r="BK2629" s="130">
        <v>64880</v>
      </c>
      <c r="BL2629" s="130" t="s">
        <v>37</v>
      </c>
      <c r="BM2629" s="131">
        <v>64880</v>
      </c>
      <c r="BN2629" s="131" t="s">
        <v>37</v>
      </c>
      <c r="BO2629">
        <v>64880</v>
      </c>
      <c r="BP2629">
        <v>0</v>
      </c>
    </row>
    <row r="2630" spans="1:68" ht="25.2" x14ac:dyDescent="0.3">
      <c r="A2630" s="1"/>
      <c r="B2630" s="47"/>
      <c r="C2630" s="45">
        <v>1135984</v>
      </c>
      <c r="D2630" s="40">
        <v>1042972</v>
      </c>
      <c r="E2630" s="55" t="s">
        <v>5110</v>
      </c>
      <c r="F2630" s="30" t="s">
        <v>5665</v>
      </c>
      <c r="G2630" s="101" t="s">
        <v>47</v>
      </c>
      <c r="H2630" s="157" t="s">
        <v>4781</v>
      </c>
      <c r="I2630" s="27"/>
      <c r="J2630" s="27"/>
      <c r="K2630" s="27"/>
      <c r="L2630" s="27"/>
      <c r="M2630" s="27"/>
      <c r="N2630" s="29">
        <f t="shared" si="562"/>
        <v>1042972</v>
      </c>
      <c r="O2630" s="29" t="str">
        <f t="shared" si="563"/>
        <v/>
      </c>
      <c r="P2630" s="29" t="str">
        <f t="shared" si="564"/>
        <v/>
      </c>
      <c r="Q2630" s="29" t="str">
        <f t="shared" si="565"/>
        <v/>
      </c>
      <c r="R2630" s="29" t="str">
        <f t="shared" si="566"/>
        <v/>
      </c>
      <c r="S2630" s="29" t="str">
        <f t="shared" si="567"/>
        <v/>
      </c>
      <c r="T2630" s="29" t="str">
        <f t="shared" si="568"/>
        <v/>
      </c>
      <c r="U2630" s="27"/>
      <c r="V2630" s="27"/>
      <c r="W2630" s="38" t="s">
        <v>1720</v>
      </c>
      <c r="X2630" s="37" t="s">
        <v>158</v>
      </c>
      <c r="Y2630" s="27"/>
      <c r="Z2630" s="33">
        <v>4494</v>
      </c>
      <c r="AA2630" s="27"/>
      <c r="AB2630" s="33">
        <f t="shared" si="573"/>
        <v>4494</v>
      </c>
      <c r="AC2630" s="27"/>
      <c r="AD2630" s="145">
        <f t="shared" si="576"/>
        <v>3745</v>
      </c>
      <c r="AE2630" s="27"/>
      <c r="AF2630" s="27"/>
      <c r="AG2630" s="27"/>
      <c r="AH2630" s="27"/>
      <c r="AI2630" s="29">
        <v>0.184</v>
      </c>
      <c r="AJ2630" s="29">
        <v>1.13E-4</v>
      </c>
      <c r="AK2630" s="29">
        <v>18</v>
      </c>
      <c r="AL2630" s="29">
        <v>20</v>
      </c>
      <c r="AM2630" s="29" t="s">
        <v>28</v>
      </c>
      <c r="AN2630" s="158" t="s">
        <v>28</v>
      </c>
      <c r="AO2630" s="29" t="s">
        <v>28</v>
      </c>
      <c r="AP2630" s="29">
        <v>1</v>
      </c>
      <c r="AQ2630" s="29">
        <v>1</v>
      </c>
      <c r="AR2630" s="29">
        <v>57</v>
      </c>
      <c r="AS2630" s="29">
        <v>43</v>
      </c>
      <c r="AT2630" s="29">
        <v>46</v>
      </c>
      <c r="AU2630" s="29">
        <v>0.184</v>
      </c>
      <c r="AV2630" s="27"/>
      <c r="AW2630" s="102">
        <v>44743</v>
      </c>
      <c r="AX2630" s="129" t="s">
        <v>4747</v>
      </c>
      <c r="AY2630" s="106"/>
      <c r="BH2630" t="str">
        <f t="shared" si="574"/>
        <v>AV</v>
      </c>
      <c r="BJ2630" t="str">
        <f t="shared" si="575"/>
        <v>OK</v>
      </c>
      <c r="BK2630" s="130">
        <v>4494</v>
      </c>
      <c r="BL2630" s="130" t="s">
        <v>37</v>
      </c>
      <c r="BM2630" s="131">
        <v>4494</v>
      </c>
      <c r="BN2630" s="131" t="s">
        <v>37</v>
      </c>
      <c r="BO2630" t="e">
        <v>#N/A</v>
      </c>
      <c r="BP2630">
        <v>0</v>
      </c>
    </row>
    <row r="2631" spans="1:68" ht="25.2" x14ac:dyDescent="0.3">
      <c r="A2631" s="1"/>
      <c r="B2631" s="47"/>
      <c r="C2631" s="45">
        <v>1135985</v>
      </c>
      <c r="D2631" s="40">
        <v>1042973</v>
      </c>
      <c r="E2631" s="55" t="s">
        <v>5111</v>
      </c>
      <c r="F2631" s="30" t="s">
        <v>5666</v>
      </c>
      <c r="G2631" s="101" t="s">
        <v>47</v>
      </c>
      <c r="H2631" s="157" t="s">
        <v>4781</v>
      </c>
      <c r="I2631" s="27"/>
      <c r="J2631" s="27"/>
      <c r="K2631" s="27"/>
      <c r="L2631" s="27"/>
      <c r="M2631" s="27"/>
      <c r="N2631" s="29">
        <f t="shared" si="562"/>
        <v>1042973</v>
      </c>
      <c r="O2631" s="29" t="str">
        <f t="shared" si="563"/>
        <v/>
      </c>
      <c r="P2631" s="29" t="str">
        <f t="shared" si="564"/>
        <v/>
      </c>
      <c r="Q2631" s="29" t="str">
        <f t="shared" si="565"/>
        <v/>
      </c>
      <c r="R2631" s="29" t="str">
        <f t="shared" si="566"/>
        <v/>
      </c>
      <c r="S2631" s="29" t="str">
        <f t="shared" si="567"/>
        <v/>
      </c>
      <c r="T2631" s="29" t="str">
        <f t="shared" si="568"/>
        <v/>
      </c>
      <c r="U2631" s="27"/>
      <c r="V2631" s="27"/>
      <c r="W2631" s="38" t="s">
        <v>1720</v>
      </c>
      <c r="X2631" s="37" t="s">
        <v>158</v>
      </c>
      <c r="Y2631" s="27"/>
      <c r="Z2631" s="33">
        <v>9310</v>
      </c>
      <c r="AA2631" s="27"/>
      <c r="AB2631" s="33">
        <f t="shared" si="573"/>
        <v>9310</v>
      </c>
      <c r="AC2631" s="27"/>
      <c r="AD2631" s="145">
        <f t="shared" si="576"/>
        <v>7758.3329999999996</v>
      </c>
      <c r="AE2631" s="27"/>
      <c r="AF2631" s="27"/>
      <c r="AG2631" s="27"/>
      <c r="AH2631" s="27"/>
      <c r="AI2631" s="29">
        <v>0.33800000000000002</v>
      </c>
      <c r="AJ2631" s="29">
        <v>1.1E-4</v>
      </c>
      <c r="AK2631" s="29">
        <v>0</v>
      </c>
      <c r="AL2631" s="29">
        <v>0</v>
      </c>
      <c r="AM2631" s="29" t="s">
        <v>28</v>
      </c>
      <c r="AN2631" s="158" t="s">
        <v>28</v>
      </c>
      <c r="AO2631" s="29" t="s">
        <v>28</v>
      </c>
      <c r="AP2631" s="29">
        <v>1</v>
      </c>
      <c r="AQ2631" s="29">
        <v>1</v>
      </c>
      <c r="AR2631" s="29">
        <v>52</v>
      </c>
      <c r="AS2631" s="29">
        <v>79</v>
      </c>
      <c r="AT2631" s="29">
        <v>34</v>
      </c>
      <c r="AU2631" s="29">
        <v>0.33800000000000002</v>
      </c>
      <c r="AV2631" s="27"/>
      <c r="AW2631" s="102">
        <v>44743</v>
      </c>
      <c r="AX2631" s="129" t="s">
        <v>4747</v>
      </c>
      <c r="AY2631" s="106"/>
      <c r="BH2631" t="str">
        <f t="shared" si="574"/>
        <v>AV</v>
      </c>
      <c r="BJ2631" t="str">
        <f t="shared" si="575"/>
        <v>OK</v>
      </c>
      <c r="BK2631" s="130">
        <v>9310</v>
      </c>
      <c r="BL2631" s="130" t="s">
        <v>37</v>
      </c>
      <c r="BM2631" s="131">
        <v>9310</v>
      </c>
      <c r="BN2631" s="131" t="s">
        <v>37</v>
      </c>
      <c r="BO2631" t="e">
        <v>#N/A</v>
      </c>
      <c r="BP2631">
        <v>0</v>
      </c>
    </row>
    <row r="2632" spans="1:68" ht="25.2" x14ac:dyDescent="0.3">
      <c r="A2632" s="1"/>
      <c r="B2632" s="47"/>
      <c r="C2632" s="45">
        <v>1135986</v>
      </c>
      <c r="D2632" s="40">
        <v>1042980</v>
      </c>
      <c r="E2632" s="55" t="s">
        <v>5112</v>
      </c>
      <c r="F2632" s="30" t="s">
        <v>5667</v>
      </c>
      <c r="G2632" s="101" t="s">
        <v>47</v>
      </c>
      <c r="H2632" s="157" t="s">
        <v>4781</v>
      </c>
      <c r="I2632" s="27"/>
      <c r="J2632" s="27"/>
      <c r="K2632" s="27"/>
      <c r="L2632" s="27"/>
      <c r="M2632" s="27"/>
      <c r="N2632" s="29">
        <f t="shared" si="562"/>
        <v>1042980</v>
      </c>
      <c r="O2632" s="29" t="str">
        <f t="shared" si="563"/>
        <v/>
      </c>
      <c r="P2632" s="29" t="str">
        <f t="shared" si="564"/>
        <v/>
      </c>
      <c r="Q2632" s="29" t="str">
        <f t="shared" si="565"/>
        <v/>
      </c>
      <c r="R2632" s="29" t="str">
        <f t="shared" si="566"/>
        <v/>
      </c>
      <c r="S2632" s="29" t="str">
        <f t="shared" si="567"/>
        <v/>
      </c>
      <c r="T2632" s="29" t="str">
        <f t="shared" si="568"/>
        <v/>
      </c>
      <c r="U2632" s="27"/>
      <c r="V2632" s="27"/>
      <c r="W2632" s="38" t="s">
        <v>1720</v>
      </c>
      <c r="X2632" s="37" t="s">
        <v>158</v>
      </c>
      <c r="Y2632" s="27"/>
      <c r="Z2632" s="33">
        <v>12015</v>
      </c>
      <c r="AA2632" s="27"/>
      <c r="AB2632" s="33">
        <f t="shared" si="573"/>
        <v>12015</v>
      </c>
      <c r="AC2632" s="27"/>
      <c r="AD2632" s="145">
        <f t="shared" si="576"/>
        <v>10012.5</v>
      </c>
      <c r="AE2632" s="27"/>
      <c r="AF2632" s="27"/>
      <c r="AG2632" s="27"/>
      <c r="AH2632" s="27"/>
      <c r="AI2632" s="29">
        <v>0.53800000000000003</v>
      </c>
      <c r="AJ2632" s="29">
        <v>2.3499999999999999E-4</v>
      </c>
      <c r="AK2632" s="29">
        <v>0</v>
      </c>
      <c r="AL2632" s="29">
        <v>0</v>
      </c>
      <c r="AM2632" s="29" t="s">
        <v>28</v>
      </c>
      <c r="AN2632" s="158" t="s">
        <v>28</v>
      </c>
      <c r="AO2632" s="29" t="s">
        <v>28</v>
      </c>
      <c r="AP2632" s="29">
        <v>1</v>
      </c>
      <c r="AQ2632" s="29">
        <v>1</v>
      </c>
      <c r="AR2632" s="29">
        <v>62</v>
      </c>
      <c r="AS2632" s="29">
        <v>48</v>
      </c>
      <c r="AT2632" s="29">
        <v>79</v>
      </c>
      <c r="AU2632" s="29">
        <v>0.53800000000000003</v>
      </c>
      <c r="AV2632" s="27"/>
      <c r="AW2632" s="102">
        <v>44743</v>
      </c>
      <c r="AX2632" s="129" t="s">
        <v>4747</v>
      </c>
      <c r="AY2632" s="106"/>
      <c r="BH2632" t="str">
        <f t="shared" si="574"/>
        <v>AV</v>
      </c>
      <c r="BJ2632" t="str">
        <f t="shared" si="575"/>
        <v>OK</v>
      </c>
      <c r="BK2632" s="130">
        <v>12015</v>
      </c>
      <c r="BL2632" s="130" t="s">
        <v>37</v>
      </c>
      <c r="BM2632" s="131">
        <v>12015</v>
      </c>
      <c r="BN2632" s="131" t="s">
        <v>37</v>
      </c>
      <c r="BO2632" t="e">
        <v>#N/A</v>
      </c>
      <c r="BP2632">
        <v>0</v>
      </c>
    </row>
    <row r="2633" spans="1:68" ht="25.2" x14ac:dyDescent="0.3">
      <c r="A2633" s="1"/>
      <c r="B2633" s="47"/>
      <c r="C2633" s="45">
        <v>1135987</v>
      </c>
      <c r="D2633" s="40">
        <v>1042984</v>
      </c>
      <c r="E2633" s="55" t="s">
        <v>5113</v>
      </c>
      <c r="F2633" s="30" t="s">
        <v>5668</v>
      </c>
      <c r="G2633" s="101" t="s">
        <v>47</v>
      </c>
      <c r="H2633" s="157" t="s">
        <v>4781</v>
      </c>
      <c r="I2633" s="27"/>
      <c r="J2633" s="27"/>
      <c r="K2633" s="27"/>
      <c r="L2633" s="27"/>
      <c r="M2633" s="27"/>
      <c r="N2633" s="29">
        <f t="shared" si="562"/>
        <v>1042984</v>
      </c>
      <c r="O2633" s="29" t="str">
        <f t="shared" si="563"/>
        <v/>
      </c>
      <c r="P2633" s="29" t="str">
        <f t="shared" si="564"/>
        <v/>
      </c>
      <c r="Q2633" s="29" t="str">
        <f t="shared" si="565"/>
        <v/>
      </c>
      <c r="R2633" s="29" t="str">
        <f t="shared" si="566"/>
        <v/>
      </c>
      <c r="S2633" s="29" t="str">
        <f t="shared" si="567"/>
        <v/>
      </c>
      <c r="T2633" s="29" t="str">
        <f t="shared" si="568"/>
        <v/>
      </c>
      <c r="U2633" s="27"/>
      <c r="V2633" s="27"/>
      <c r="W2633" s="38" t="s">
        <v>3789</v>
      </c>
      <c r="X2633" s="37" t="s">
        <v>158</v>
      </c>
      <c r="Y2633" s="27"/>
      <c r="Z2633" s="33">
        <v>18133</v>
      </c>
      <c r="AA2633" s="27"/>
      <c r="AB2633" s="33" t="str">
        <f t="shared" si="573"/>
        <v>По запросу</v>
      </c>
      <c r="AC2633" s="27"/>
      <c r="AD2633" s="145">
        <f t="shared" si="576"/>
        <v>15110.833000000001</v>
      </c>
      <c r="AE2633" s="27"/>
      <c r="AF2633" s="27"/>
      <c r="AG2633" s="27"/>
      <c r="AH2633" s="27"/>
      <c r="AI2633" s="29">
        <v>0.93799999999999994</v>
      </c>
      <c r="AJ2633" s="29">
        <v>3.8999999999999999E-4</v>
      </c>
      <c r="AK2633" s="29">
        <v>0</v>
      </c>
      <c r="AL2633" s="29">
        <v>0</v>
      </c>
      <c r="AM2633" s="29" t="s">
        <v>28</v>
      </c>
      <c r="AN2633" s="158" t="s">
        <v>28</v>
      </c>
      <c r="AO2633" s="29" t="s">
        <v>28</v>
      </c>
      <c r="AP2633" s="29">
        <v>1</v>
      </c>
      <c r="AQ2633" s="29">
        <v>1</v>
      </c>
      <c r="AR2633" s="29">
        <v>79</v>
      </c>
      <c r="AS2633" s="29">
        <v>59</v>
      </c>
      <c r="AT2633" s="29">
        <v>90</v>
      </c>
      <c r="AU2633" s="29">
        <v>0.93799999999999994</v>
      </c>
      <c r="AV2633" s="27"/>
      <c r="AW2633" s="102">
        <v>44743</v>
      </c>
      <c r="AX2633" s="129" t="s">
        <v>4747</v>
      </c>
      <c r="AY2633" s="106"/>
      <c r="BH2633" t="str">
        <f t="shared" si="574"/>
        <v>AV</v>
      </c>
      <c r="BJ2633" t="e">
        <f t="shared" si="575"/>
        <v>#VALUE!</v>
      </c>
      <c r="BK2633" s="130" t="s">
        <v>5289</v>
      </c>
      <c r="BL2633" s="130" t="e">
        <v>#VALUE!</v>
      </c>
      <c r="BM2633" s="131">
        <v>18133</v>
      </c>
      <c r="BN2633" s="131" t="s">
        <v>37</v>
      </c>
      <c r="BO2633" t="e">
        <v>#N/A</v>
      </c>
      <c r="BP2633">
        <v>0</v>
      </c>
    </row>
    <row r="2634" spans="1:68" ht="25.2" x14ac:dyDescent="0.3">
      <c r="A2634" s="1"/>
      <c r="B2634" s="47"/>
      <c r="C2634" s="45">
        <v>1135988</v>
      </c>
      <c r="D2634" s="40">
        <v>1042981</v>
      </c>
      <c r="E2634" s="55" t="s">
        <v>5114</v>
      </c>
      <c r="F2634" s="30" t="s">
        <v>5669</v>
      </c>
      <c r="G2634" s="101" t="s">
        <v>39</v>
      </c>
      <c r="H2634" s="157" t="s">
        <v>4781</v>
      </c>
      <c r="I2634" s="27"/>
      <c r="J2634" s="27"/>
      <c r="K2634" s="27"/>
      <c r="L2634" s="27"/>
      <c r="M2634" s="27"/>
      <c r="N2634" s="29">
        <f t="shared" si="562"/>
        <v>1042981</v>
      </c>
      <c r="O2634" s="29" t="str">
        <f t="shared" si="563"/>
        <v/>
      </c>
      <c r="P2634" s="29" t="str">
        <f t="shared" si="564"/>
        <v/>
      </c>
      <c r="Q2634" s="29" t="str">
        <f t="shared" si="565"/>
        <v/>
      </c>
      <c r="R2634" s="29" t="str">
        <f t="shared" si="566"/>
        <v/>
      </c>
      <c r="S2634" s="29" t="str">
        <f t="shared" si="567"/>
        <v/>
      </c>
      <c r="T2634" s="29" t="str">
        <f t="shared" si="568"/>
        <v/>
      </c>
      <c r="U2634" s="27"/>
      <c r="V2634" s="27"/>
      <c r="W2634" s="38" t="s">
        <v>3789</v>
      </c>
      <c r="X2634" s="37" t="s">
        <v>158</v>
      </c>
      <c r="Y2634" s="27"/>
      <c r="Z2634" s="33">
        <v>29726</v>
      </c>
      <c r="AA2634" s="27"/>
      <c r="AB2634" s="33" t="str">
        <f t="shared" si="573"/>
        <v>По запросу</v>
      </c>
      <c r="AC2634" s="27"/>
      <c r="AD2634" s="145">
        <f t="shared" si="576"/>
        <v>24771.667000000001</v>
      </c>
      <c r="AE2634" s="27"/>
      <c r="AF2634" s="27"/>
      <c r="AG2634" s="27"/>
      <c r="AH2634" s="27"/>
      <c r="AI2634" s="29">
        <v>1.5009999999999999</v>
      </c>
      <c r="AJ2634" s="29">
        <v>7.2000000000000005E-4</v>
      </c>
      <c r="AK2634" s="29">
        <v>0</v>
      </c>
      <c r="AL2634" s="29">
        <v>0</v>
      </c>
      <c r="AM2634" s="29" t="s">
        <v>28</v>
      </c>
      <c r="AN2634" s="158" t="s">
        <v>28</v>
      </c>
      <c r="AO2634" s="29" t="s">
        <v>28</v>
      </c>
      <c r="AP2634" s="29">
        <v>1</v>
      </c>
      <c r="AQ2634" s="29">
        <v>1</v>
      </c>
      <c r="AR2634" s="29">
        <v>87</v>
      </c>
      <c r="AS2634" s="29">
        <v>79</v>
      </c>
      <c r="AT2634" s="29">
        <v>112</v>
      </c>
      <c r="AU2634" s="29">
        <v>1.5009999999999999</v>
      </c>
      <c r="AV2634" s="27"/>
      <c r="AW2634" s="102">
        <v>44743</v>
      </c>
      <c r="AX2634" s="129" t="s">
        <v>4747</v>
      </c>
      <c r="AY2634" s="106"/>
      <c r="BH2634" t="str">
        <f t="shared" si="574"/>
        <v>AV</v>
      </c>
      <c r="BJ2634" t="e">
        <f t="shared" si="575"/>
        <v>#VALUE!</v>
      </c>
      <c r="BK2634" s="130" t="s">
        <v>5289</v>
      </c>
      <c r="BL2634" s="130" t="e">
        <v>#VALUE!</v>
      </c>
      <c r="BM2634" s="131">
        <v>29726</v>
      </c>
      <c r="BN2634" s="131" t="s">
        <v>37</v>
      </c>
      <c r="BO2634" t="e">
        <v>#N/A</v>
      </c>
      <c r="BP2634">
        <v>0</v>
      </c>
    </row>
    <row r="2635" spans="1:68" ht="25.2" x14ac:dyDescent="0.3">
      <c r="A2635" s="1"/>
      <c r="B2635" s="47"/>
      <c r="C2635" s="45">
        <v>1135989</v>
      </c>
      <c r="D2635" s="40">
        <v>1042985</v>
      </c>
      <c r="E2635" s="55" t="s">
        <v>5115</v>
      </c>
      <c r="F2635" s="30" t="s">
        <v>5670</v>
      </c>
      <c r="G2635" s="101" t="s">
        <v>31</v>
      </c>
      <c r="H2635" s="157" t="s">
        <v>4781</v>
      </c>
      <c r="I2635" s="27"/>
      <c r="J2635" s="27"/>
      <c r="K2635" s="27"/>
      <c r="L2635" s="27"/>
      <c r="M2635" s="27"/>
      <c r="N2635" s="29">
        <f t="shared" si="562"/>
        <v>1042985</v>
      </c>
      <c r="O2635" s="29" t="str">
        <f t="shared" si="563"/>
        <v/>
      </c>
      <c r="P2635" s="29" t="str">
        <f t="shared" si="564"/>
        <v/>
      </c>
      <c r="Q2635" s="29" t="str">
        <f t="shared" si="565"/>
        <v/>
      </c>
      <c r="R2635" s="29" t="str">
        <f t="shared" si="566"/>
        <v/>
      </c>
      <c r="S2635" s="29" t="str">
        <f t="shared" si="567"/>
        <v/>
      </c>
      <c r="T2635" s="29" t="str">
        <f t="shared" si="568"/>
        <v/>
      </c>
      <c r="U2635" s="27"/>
      <c r="V2635" s="27"/>
      <c r="W2635" s="38" t="s">
        <v>3789</v>
      </c>
      <c r="X2635" s="37" t="s">
        <v>158</v>
      </c>
      <c r="Y2635" s="27"/>
      <c r="Z2635" s="33">
        <v>44385</v>
      </c>
      <c r="AA2635" s="27"/>
      <c r="AB2635" s="33" t="str">
        <f t="shared" si="573"/>
        <v>По запросу</v>
      </c>
      <c r="AC2635" s="27"/>
      <c r="AD2635" s="145">
        <f t="shared" si="576"/>
        <v>36987.5</v>
      </c>
      <c r="AE2635" s="27"/>
      <c r="AF2635" s="27"/>
      <c r="AG2635" s="27"/>
      <c r="AH2635" s="27"/>
      <c r="AI2635" s="29">
        <v>2.331</v>
      </c>
      <c r="AJ2635" s="29">
        <v>1.25E-3</v>
      </c>
      <c r="AK2635" s="29">
        <v>0</v>
      </c>
      <c r="AL2635" s="29">
        <v>0</v>
      </c>
      <c r="AM2635" s="29" t="s">
        <v>28</v>
      </c>
      <c r="AN2635" s="158" t="s">
        <v>28</v>
      </c>
      <c r="AO2635" s="29" t="s">
        <v>28</v>
      </c>
      <c r="AP2635" s="29">
        <v>1</v>
      </c>
      <c r="AQ2635" s="29">
        <v>1</v>
      </c>
      <c r="AR2635" s="29">
        <v>128</v>
      </c>
      <c r="AS2635" s="29">
        <v>103</v>
      </c>
      <c r="AT2635" s="29">
        <v>103</v>
      </c>
      <c r="AU2635" s="29">
        <v>2.331</v>
      </c>
      <c r="AV2635" s="27"/>
      <c r="AW2635" s="102">
        <v>44743</v>
      </c>
      <c r="AX2635" s="129" t="s">
        <v>4747</v>
      </c>
      <c r="AY2635" s="106"/>
      <c r="BH2635" t="str">
        <f t="shared" si="574"/>
        <v>AV</v>
      </c>
      <c r="BJ2635" t="e">
        <f t="shared" si="575"/>
        <v>#VALUE!</v>
      </c>
      <c r="BK2635" s="130" t="s">
        <v>5289</v>
      </c>
      <c r="BL2635" s="130" t="e">
        <v>#VALUE!</v>
      </c>
      <c r="BM2635" s="131">
        <v>44385</v>
      </c>
      <c r="BN2635" s="131" t="s">
        <v>37</v>
      </c>
      <c r="BO2635" t="e">
        <v>#N/A</v>
      </c>
      <c r="BP2635">
        <v>0</v>
      </c>
    </row>
    <row r="2636" spans="1:68" ht="25.2" x14ac:dyDescent="0.3">
      <c r="A2636" s="1"/>
      <c r="B2636" s="47"/>
      <c r="C2636" s="45">
        <v>1135990</v>
      </c>
      <c r="D2636" s="40">
        <v>1042986</v>
      </c>
      <c r="E2636" s="55" t="s">
        <v>5116</v>
      </c>
      <c r="F2636" s="30" t="s">
        <v>5671</v>
      </c>
      <c r="G2636" s="101" t="s">
        <v>31</v>
      </c>
      <c r="H2636" s="157" t="s">
        <v>4781</v>
      </c>
      <c r="I2636" s="27"/>
      <c r="J2636" s="27"/>
      <c r="K2636" s="27"/>
      <c r="L2636" s="27"/>
      <c r="M2636" s="27"/>
      <c r="N2636" s="29">
        <f t="shared" si="562"/>
        <v>1042986</v>
      </c>
      <c r="O2636" s="29" t="str">
        <f t="shared" si="563"/>
        <v/>
      </c>
      <c r="P2636" s="29" t="str">
        <f t="shared" si="564"/>
        <v/>
      </c>
      <c r="Q2636" s="29" t="str">
        <f t="shared" si="565"/>
        <v/>
      </c>
      <c r="R2636" s="29" t="str">
        <f t="shared" si="566"/>
        <v/>
      </c>
      <c r="S2636" s="29" t="str">
        <f t="shared" si="567"/>
        <v/>
      </c>
      <c r="T2636" s="29" t="str">
        <f t="shared" si="568"/>
        <v/>
      </c>
      <c r="U2636" s="27"/>
      <c r="V2636" s="27"/>
      <c r="W2636" s="38" t="s">
        <v>3789</v>
      </c>
      <c r="X2636" s="37" t="s">
        <v>158</v>
      </c>
      <c r="Y2636" s="27"/>
      <c r="Z2636" s="33">
        <v>61146</v>
      </c>
      <c r="AA2636" s="27"/>
      <c r="AB2636" s="33" t="str">
        <f t="shared" si="573"/>
        <v>По запросу</v>
      </c>
      <c r="AC2636" s="27"/>
      <c r="AD2636" s="145">
        <f t="shared" si="576"/>
        <v>50955</v>
      </c>
      <c r="AE2636" s="27"/>
      <c r="AF2636" s="27"/>
      <c r="AG2636" s="27"/>
      <c r="AH2636" s="27"/>
      <c r="AI2636" s="29">
        <v>3.6190000000000002</v>
      </c>
      <c r="AJ2636" s="29">
        <v>1.6590000000000001E-3</v>
      </c>
      <c r="AK2636" s="29">
        <v>0</v>
      </c>
      <c r="AL2636" s="29">
        <v>0</v>
      </c>
      <c r="AM2636" s="29" t="s">
        <v>28</v>
      </c>
      <c r="AN2636" s="158" t="s">
        <v>28</v>
      </c>
      <c r="AO2636" s="29" t="s">
        <v>28</v>
      </c>
      <c r="AP2636" s="29">
        <v>1</v>
      </c>
      <c r="AQ2636" s="29">
        <v>1</v>
      </c>
      <c r="AR2636" s="29">
        <v>147</v>
      </c>
      <c r="AS2636" s="29">
        <v>114</v>
      </c>
      <c r="AT2636" s="29">
        <v>99</v>
      </c>
      <c r="AU2636" s="29">
        <v>3.6190000000000002</v>
      </c>
      <c r="AV2636" s="27"/>
      <c r="AW2636" s="102">
        <v>44743</v>
      </c>
      <c r="AX2636" s="129" t="s">
        <v>4747</v>
      </c>
      <c r="AY2636" s="106"/>
      <c r="BH2636" t="str">
        <f t="shared" si="574"/>
        <v>AV</v>
      </c>
      <c r="BJ2636" t="e">
        <f t="shared" si="575"/>
        <v>#VALUE!</v>
      </c>
      <c r="BK2636" s="130" t="s">
        <v>5289</v>
      </c>
      <c r="BL2636" s="130" t="e">
        <v>#VALUE!</v>
      </c>
      <c r="BM2636" s="131">
        <v>61146</v>
      </c>
      <c r="BN2636" s="131" t="s">
        <v>37</v>
      </c>
      <c r="BO2636" t="e">
        <v>#N/A</v>
      </c>
      <c r="BP2636">
        <v>0</v>
      </c>
    </row>
    <row r="2637" spans="1:68" ht="25.2" x14ac:dyDescent="0.3">
      <c r="A2637" s="1"/>
      <c r="B2637" s="47"/>
      <c r="C2637" s="45">
        <v>1135991</v>
      </c>
      <c r="D2637" s="40">
        <v>1042987</v>
      </c>
      <c r="E2637" s="55" t="s">
        <v>5117</v>
      </c>
      <c r="F2637" s="30" t="s">
        <v>5672</v>
      </c>
      <c r="G2637" s="101" t="s">
        <v>39</v>
      </c>
      <c r="H2637" s="157" t="s">
        <v>4781</v>
      </c>
      <c r="I2637" s="27"/>
      <c r="J2637" s="27"/>
      <c r="K2637" s="27"/>
      <c r="L2637" s="27"/>
      <c r="M2637" s="27"/>
      <c r="N2637" s="29">
        <f t="shared" si="562"/>
        <v>1042987</v>
      </c>
      <c r="O2637" s="29" t="str">
        <f t="shared" si="563"/>
        <v/>
      </c>
      <c r="P2637" s="29" t="str">
        <f t="shared" si="564"/>
        <v/>
      </c>
      <c r="Q2637" s="29" t="str">
        <f t="shared" si="565"/>
        <v/>
      </c>
      <c r="R2637" s="29" t="str">
        <f t="shared" si="566"/>
        <v/>
      </c>
      <c r="S2637" s="29" t="str">
        <f t="shared" si="567"/>
        <v/>
      </c>
      <c r="T2637" s="29" t="str">
        <f t="shared" si="568"/>
        <v/>
      </c>
      <c r="U2637" s="27"/>
      <c r="V2637" s="27"/>
      <c r="W2637" s="38" t="s">
        <v>3789</v>
      </c>
      <c r="X2637" s="37" t="s">
        <v>158</v>
      </c>
      <c r="Y2637" s="27"/>
      <c r="Z2637" s="33">
        <v>76552</v>
      </c>
      <c r="AA2637" s="27"/>
      <c r="AB2637" s="33" t="str">
        <f t="shared" si="573"/>
        <v>По запросу</v>
      </c>
      <c r="AC2637" s="27"/>
      <c r="AD2637" s="145">
        <f t="shared" si="576"/>
        <v>63793.332999999999</v>
      </c>
      <c r="AE2637" s="27"/>
      <c r="AF2637" s="27"/>
      <c r="AG2637" s="27"/>
      <c r="AH2637" s="27"/>
      <c r="AI2637" s="29">
        <v>0.50800000000000001</v>
      </c>
      <c r="AJ2637" s="29">
        <v>2.81E-3</v>
      </c>
      <c r="AK2637" s="29">
        <v>10</v>
      </c>
      <c r="AL2637" s="29">
        <v>10</v>
      </c>
      <c r="AM2637" s="29" t="s">
        <v>28</v>
      </c>
      <c r="AN2637" s="158" t="s">
        <v>28</v>
      </c>
      <c r="AO2637" s="29" t="s">
        <v>28</v>
      </c>
      <c r="AP2637" s="29">
        <v>1</v>
      </c>
      <c r="AQ2637" s="29">
        <v>1</v>
      </c>
      <c r="AR2637" s="29">
        <v>169</v>
      </c>
      <c r="AS2637" s="29">
        <v>122</v>
      </c>
      <c r="AT2637" s="29">
        <v>142</v>
      </c>
      <c r="AU2637" s="29">
        <v>0.50800000000000001</v>
      </c>
      <c r="AV2637" s="27"/>
      <c r="AW2637" s="102">
        <v>44743</v>
      </c>
      <c r="AX2637" s="129" t="s">
        <v>4747</v>
      </c>
      <c r="AY2637" s="106"/>
      <c r="BH2637" t="str">
        <f t="shared" si="574"/>
        <v>AV</v>
      </c>
      <c r="BJ2637" t="e">
        <f t="shared" si="575"/>
        <v>#VALUE!</v>
      </c>
      <c r="BK2637" s="130" t="s">
        <v>5289</v>
      </c>
      <c r="BL2637" s="130" t="e">
        <v>#VALUE!</v>
      </c>
      <c r="BM2637" s="131">
        <v>76552</v>
      </c>
      <c r="BN2637" s="131" t="s">
        <v>37</v>
      </c>
      <c r="BO2637" t="e">
        <v>#N/A</v>
      </c>
      <c r="BP2637">
        <v>0</v>
      </c>
    </row>
    <row r="2638" spans="1:68" ht="25.2" x14ac:dyDescent="0.3">
      <c r="A2638" s="1"/>
      <c r="B2638" s="47"/>
      <c r="C2638" s="45">
        <v>1135992</v>
      </c>
      <c r="D2638" s="40">
        <v>1078365</v>
      </c>
      <c r="E2638" s="55" t="s">
        <v>5118</v>
      </c>
      <c r="F2638" s="30" t="s">
        <v>5673</v>
      </c>
      <c r="G2638" s="101" t="s">
        <v>31</v>
      </c>
      <c r="H2638" s="157" t="s">
        <v>4781</v>
      </c>
      <c r="I2638" s="27"/>
      <c r="J2638" s="27"/>
      <c r="K2638" s="27"/>
      <c r="L2638" s="27"/>
      <c r="M2638" s="27"/>
      <c r="N2638" s="29">
        <f t="shared" si="562"/>
        <v>1078365</v>
      </c>
      <c r="O2638" s="29" t="str">
        <f t="shared" si="563"/>
        <v/>
      </c>
      <c r="P2638" s="29" t="str">
        <f t="shared" si="564"/>
        <v/>
      </c>
      <c r="Q2638" s="29" t="str">
        <f t="shared" si="565"/>
        <v/>
      </c>
      <c r="R2638" s="29" t="str">
        <f t="shared" si="566"/>
        <v/>
      </c>
      <c r="S2638" s="29" t="str">
        <f t="shared" si="567"/>
        <v/>
      </c>
      <c r="T2638" s="29" t="str">
        <f t="shared" si="568"/>
        <v/>
      </c>
      <c r="U2638" s="27"/>
      <c r="V2638" s="27"/>
      <c r="W2638" s="38" t="s">
        <v>3789</v>
      </c>
      <c r="X2638" s="37" t="s">
        <v>158</v>
      </c>
      <c r="Y2638" s="27"/>
      <c r="Z2638" s="33">
        <v>142934</v>
      </c>
      <c r="AA2638" s="27"/>
      <c r="AB2638" s="33" t="str">
        <f t="shared" si="573"/>
        <v>По запросу</v>
      </c>
      <c r="AC2638" s="27"/>
      <c r="AD2638" s="145">
        <f t="shared" si="576"/>
        <v>119111.667</v>
      </c>
      <c r="AE2638" s="27"/>
      <c r="AF2638" s="27"/>
      <c r="AG2638" s="27"/>
      <c r="AH2638" s="27"/>
      <c r="AI2638" s="29">
        <v>7.5960000000000001</v>
      </c>
      <c r="AJ2638" s="29">
        <v>3.7299999999999998E-3</v>
      </c>
      <c r="AK2638" s="29">
        <v>0</v>
      </c>
      <c r="AL2638" s="29">
        <v>0</v>
      </c>
      <c r="AM2638" s="29" t="s">
        <v>28</v>
      </c>
      <c r="AN2638" s="158" t="s">
        <v>28</v>
      </c>
      <c r="AO2638" s="29" t="s">
        <v>28</v>
      </c>
      <c r="AP2638" s="29">
        <v>1</v>
      </c>
      <c r="AQ2638" s="29">
        <v>1</v>
      </c>
      <c r="AR2638" s="29">
        <v>140</v>
      </c>
      <c r="AS2638" s="29">
        <v>159</v>
      </c>
      <c r="AT2638" s="29">
        <v>171</v>
      </c>
      <c r="AU2638" s="29">
        <v>7.5960000000000001</v>
      </c>
      <c r="AV2638" s="27"/>
      <c r="AW2638" s="102">
        <v>44743</v>
      </c>
      <c r="AX2638" s="129" t="s">
        <v>4747</v>
      </c>
      <c r="AY2638" s="106"/>
      <c r="BH2638" t="str">
        <f t="shared" si="574"/>
        <v>AV</v>
      </c>
      <c r="BJ2638" t="e">
        <f t="shared" si="575"/>
        <v>#VALUE!</v>
      </c>
      <c r="BK2638" s="130" t="s">
        <v>5289</v>
      </c>
      <c r="BL2638" s="130" t="e">
        <v>#VALUE!</v>
      </c>
      <c r="BM2638" s="131">
        <v>142934</v>
      </c>
      <c r="BN2638" s="131" t="s">
        <v>37</v>
      </c>
      <c r="BO2638" t="e">
        <v>#N/A</v>
      </c>
      <c r="BP2638">
        <v>0</v>
      </c>
    </row>
    <row r="2639" spans="1:68" ht="25.2" x14ac:dyDescent="0.3">
      <c r="A2639" s="1"/>
      <c r="B2639" s="47"/>
      <c r="C2639" s="45">
        <v>1135993</v>
      </c>
      <c r="D2639" s="40">
        <v>1042970</v>
      </c>
      <c r="E2639" s="55" t="s">
        <v>5119</v>
      </c>
      <c r="F2639" s="30" t="s">
        <v>5674</v>
      </c>
      <c r="G2639" s="101" t="s">
        <v>31</v>
      </c>
      <c r="H2639" s="157" t="s">
        <v>4781</v>
      </c>
      <c r="I2639" s="27"/>
      <c r="J2639" s="27"/>
      <c r="K2639" s="27"/>
      <c r="L2639" s="27"/>
      <c r="M2639" s="27"/>
      <c r="N2639" s="29">
        <f t="shared" si="562"/>
        <v>1042970</v>
      </c>
      <c r="O2639" s="29" t="str">
        <f t="shared" si="563"/>
        <v/>
      </c>
      <c r="P2639" s="29" t="str">
        <f t="shared" si="564"/>
        <v/>
      </c>
      <c r="Q2639" s="29" t="str">
        <f t="shared" si="565"/>
        <v/>
      </c>
      <c r="R2639" s="29" t="str">
        <f t="shared" si="566"/>
        <v/>
      </c>
      <c r="S2639" s="29" t="str">
        <f t="shared" si="567"/>
        <v/>
      </c>
      <c r="T2639" s="29" t="str">
        <f t="shared" si="568"/>
        <v/>
      </c>
      <c r="U2639" s="27"/>
      <c r="V2639" s="27"/>
      <c r="W2639" s="38" t="s">
        <v>1720</v>
      </c>
      <c r="X2639" s="37" t="s">
        <v>158</v>
      </c>
      <c r="Y2639" s="27"/>
      <c r="Z2639" s="33">
        <v>7464</v>
      </c>
      <c r="AA2639" s="27"/>
      <c r="AB2639" s="33">
        <f t="shared" si="573"/>
        <v>7464</v>
      </c>
      <c r="AC2639" s="27"/>
      <c r="AD2639" s="145">
        <f t="shared" si="576"/>
        <v>6220</v>
      </c>
      <c r="AE2639" s="27"/>
      <c r="AF2639" s="27"/>
      <c r="AG2639" s="27"/>
      <c r="AH2639" s="27"/>
      <c r="AI2639" s="29">
        <v>0.17599999999999999</v>
      </c>
      <c r="AJ2639" s="29">
        <v>8.0000000000000007E-5</v>
      </c>
      <c r="AK2639" s="29">
        <v>0</v>
      </c>
      <c r="AL2639" s="29">
        <v>2</v>
      </c>
      <c r="AM2639" s="29" t="s">
        <v>28</v>
      </c>
      <c r="AN2639" s="158" t="s">
        <v>28</v>
      </c>
      <c r="AO2639" s="29" t="s">
        <v>28</v>
      </c>
      <c r="AP2639" s="29">
        <v>1</v>
      </c>
      <c r="AQ2639" s="29">
        <v>1</v>
      </c>
      <c r="AR2639" s="29">
        <v>56</v>
      </c>
      <c r="AS2639" s="29">
        <v>42</v>
      </c>
      <c r="AT2639" s="29">
        <v>44</v>
      </c>
      <c r="AU2639" s="29">
        <v>0.17599999999999999</v>
      </c>
      <c r="AV2639" s="27"/>
      <c r="AW2639" s="102">
        <v>44743</v>
      </c>
      <c r="AX2639" s="129" t="s">
        <v>4747</v>
      </c>
      <c r="AY2639" s="106"/>
      <c r="BH2639" t="str">
        <f t="shared" si="574"/>
        <v>AV</v>
      </c>
      <c r="BJ2639" t="str">
        <f t="shared" si="575"/>
        <v>OK</v>
      </c>
      <c r="BK2639" s="130">
        <v>7464</v>
      </c>
      <c r="BL2639" s="130" t="s">
        <v>37</v>
      </c>
      <c r="BM2639" s="131">
        <v>7464</v>
      </c>
      <c r="BN2639" s="131" t="s">
        <v>37</v>
      </c>
      <c r="BO2639" t="e">
        <v>#N/A</v>
      </c>
      <c r="BP2639">
        <v>0</v>
      </c>
    </row>
    <row r="2640" spans="1:68" ht="25.2" x14ac:dyDescent="0.3">
      <c r="A2640" s="1"/>
      <c r="B2640" s="47"/>
      <c r="C2640" s="45">
        <v>1135994</v>
      </c>
      <c r="D2640" s="40">
        <v>1042974</v>
      </c>
      <c r="E2640" s="55" t="s">
        <v>5120</v>
      </c>
      <c r="F2640" s="30" t="s">
        <v>5675</v>
      </c>
      <c r="G2640" s="101" t="s">
        <v>47</v>
      </c>
      <c r="H2640" s="157" t="s">
        <v>4781</v>
      </c>
      <c r="I2640" s="27"/>
      <c r="J2640" s="27"/>
      <c r="K2640" s="27"/>
      <c r="L2640" s="27"/>
      <c r="M2640" s="27"/>
      <c r="N2640" s="29">
        <f t="shared" si="562"/>
        <v>1042974</v>
      </c>
      <c r="O2640" s="29" t="str">
        <f t="shared" si="563"/>
        <v/>
      </c>
      <c r="P2640" s="29" t="str">
        <f t="shared" si="564"/>
        <v/>
      </c>
      <c r="Q2640" s="29" t="str">
        <f t="shared" si="565"/>
        <v/>
      </c>
      <c r="R2640" s="29" t="str">
        <f t="shared" si="566"/>
        <v/>
      </c>
      <c r="S2640" s="29" t="str">
        <f t="shared" si="567"/>
        <v/>
      </c>
      <c r="T2640" s="29" t="str">
        <f t="shared" si="568"/>
        <v/>
      </c>
      <c r="U2640" s="27"/>
      <c r="V2640" s="27"/>
      <c r="W2640" s="38" t="s">
        <v>1720</v>
      </c>
      <c r="X2640" s="37" t="s">
        <v>158</v>
      </c>
      <c r="Y2640" s="27"/>
      <c r="Z2640" s="33">
        <v>9310</v>
      </c>
      <c r="AA2640" s="27"/>
      <c r="AB2640" s="33">
        <f t="shared" si="573"/>
        <v>9310</v>
      </c>
      <c r="AC2640" s="27"/>
      <c r="AD2640" s="145">
        <f t="shared" si="576"/>
        <v>7758.3329999999996</v>
      </c>
      <c r="AE2640" s="27"/>
      <c r="AF2640" s="27"/>
      <c r="AG2640" s="27"/>
      <c r="AH2640" s="27"/>
      <c r="AI2640" s="29">
        <v>0.33300000000000002</v>
      </c>
      <c r="AJ2640" s="29">
        <v>1.18E-4</v>
      </c>
      <c r="AK2640" s="29">
        <v>0</v>
      </c>
      <c r="AL2640" s="29">
        <v>0</v>
      </c>
      <c r="AM2640" s="29" t="s">
        <v>28</v>
      </c>
      <c r="AN2640" s="158" t="s">
        <v>28</v>
      </c>
      <c r="AO2640" s="29" t="s">
        <v>28</v>
      </c>
      <c r="AP2640" s="29">
        <v>1</v>
      </c>
      <c r="AQ2640" s="29">
        <v>1</v>
      </c>
      <c r="AR2640" s="29">
        <v>38</v>
      </c>
      <c r="AS2640" s="29">
        <v>50</v>
      </c>
      <c r="AT2640" s="29">
        <v>62</v>
      </c>
      <c r="AU2640" s="29">
        <v>0.33300000000000002</v>
      </c>
      <c r="AV2640" s="27"/>
      <c r="AW2640" s="102">
        <v>44743</v>
      </c>
      <c r="AX2640" s="129" t="s">
        <v>4747</v>
      </c>
      <c r="AY2640" s="106"/>
      <c r="BH2640" t="str">
        <f t="shared" si="574"/>
        <v>AV</v>
      </c>
      <c r="BJ2640" t="str">
        <f t="shared" si="575"/>
        <v>OK</v>
      </c>
      <c r="BK2640" s="130">
        <v>9310</v>
      </c>
      <c r="BL2640" s="130" t="s">
        <v>37</v>
      </c>
      <c r="BM2640" s="131">
        <v>9310</v>
      </c>
      <c r="BN2640" s="131" t="s">
        <v>37</v>
      </c>
      <c r="BO2640" t="e">
        <v>#N/A</v>
      </c>
      <c r="BP2640">
        <v>0</v>
      </c>
    </row>
    <row r="2641" spans="1:68" ht="25.2" x14ac:dyDescent="0.3">
      <c r="A2641" s="1"/>
      <c r="B2641" s="47"/>
      <c r="C2641" s="45">
        <v>1135995</v>
      </c>
      <c r="D2641" s="40">
        <v>1042979</v>
      </c>
      <c r="E2641" s="55" t="s">
        <v>5121</v>
      </c>
      <c r="F2641" s="30" t="s">
        <v>5676</v>
      </c>
      <c r="G2641" s="101" t="s">
        <v>31</v>
      </c>
      <c r="H2641" s="157" t="s">
        <v>4781</v>
      </c>
      <c r="I2641" s="27"/>
      <c r="J2641" s="27"/>
      <c r="K2641" s="27"/>
      <c r="L2641" s="27"/>
      <c r="M2641" s="27"/>
      <c r="N2641" s="29">
        <f t="shared" si="562"/>
        <v>1042979</v>
      </c>
      <c r="O2641" s="29" t="str">
        <f t="shared" si="563"/>
        <v/>
      </c>
      <c r="P2641" s="29" t="str">
        <f t="shared" si="564"/>
        <v/>
      </c>
      <c r="Q2641" s="29" t="str">
        <f t="shared" si="565"/>
        <v/>
      </c>
      <c r="R2641" s="29" t="str">
        <f t="shared" si="566"/>
        <v/>
      </c>
      <c r="S2641" s="29" t="str">
        <f t="shared" si="567"/>
        <v/>
      </c>
      <c r="T2641" s="29" t="str">
        <f t="shared" si="568"/>
        <v/>
      </c>
      <c r="U2641" s="27"/>
      <c r="V2641" s="27"/>
      <c r="W2641" s="38" t="s">
        <v>1720</v>
      </c>
      <c r="X2641" s="37" t="s">
        <v>158</v>
      </c>
      <c r="Y2641" s="27"/>
      <c r="Z2641" s="33">
        <v>12015</v>
      </c>
      <c r="AA2641" s="27"/>
      <c r="AB2641" s="33">
        <f t="shared" si="573"/>
        <v>12015</v>
      </c>
      <c r="AC2641" s="27"/>
      <c r="AD2641" s="145">
        <f t="shared" si="576"/>
        <v>10012.5</v>
      </c>
      <c r="AE2641" s="27"/>
      <c r="AF2641" s="27"/>
      <c r="AG2641" s="27"/>
      <c r="AH2641" s="27"/>
      <c r="AI2641" s="29">
        <v>0.53900000000000003</v>
      </c>
      <c r="AJ2641" s="29">
        <v>2.03E-4</v>
      </c>
      <c r="AK2641" s="29">
        <v>0</v>
      </c>
      <c r="AL2641" s="29">
        <v>0</v>
      </c>
      <c r="AM2641" s="29" t="s">
        <v>28</v>
      </c>
      <c r="AN2641" s="158" t="s">
        <v>28</v>
      </c>
      <c r="AO2641" s="29" t="s">
        <v>28</v>
      </c>
      <c r="AP2641" s="29">
        <v>1</v>
      </c>
      <c r="AQ2641" s="29">
        <v>1</v>
      </c>
      <c r="AR2641" s="29">
        <v>58</v>
      </c>
      <c r="AS2641" s="29">
        <v>48</v>
      </c>
      <c r="AT2641" s="29">
        <v>73</v>
      </c>
      <c r="AU2641" s="29">
        <v>0.53900000000000003</v>
      </c>
      <c r="AV2641" s="27"/>
      <c r="AW2641" s="102">
        <v>44743</v>
      </c>
      <c r="AX2641" s="129" t="s">
        <v>4747</v>
      </c>
      <c r="AY2641" s="106"/>
      <c r="BH2641" t="str">
        <f t="shared" si="574"/>
        <v>AV</v>
      </c>
      <c r="BJ2641" t="str">
        <f t="shared" si="575"/>
        <v>OK</v>
      </c>
      <c r="BK2641" s="130">
        <v>12015</v>
      </c>
      <c r="BL2641" s="130" t="s">
        <v>37</v>
      </c>
      <c r="BM2641" s="131">
        <v>12015</v>
      </c>
      <c r="BN2641" s="131" t="s">
        <v>37</v>
      </c>
      <c r="BO2641" t="e">
        <v>#N/A</v>
      </c>
      <c r="BP2641">
        <v>0</v>
      </c>
    </row>
    <row r="2642" spans="1:68" ht="25.2" x14ac:dyDescent="0.3">
      <c r="A2642" s="1"/>
      <c r="B2642" s="47"/>
      <c r="C2642" s="45">
        <v>1135996</v>
      </c>
      <c r="D2642" s="40">
        <v>1042983</v>
      </c>
      <c r="E2642" s="55" t="s">
        <v>5122</v>
      </c>
      <c r="F2642" s="30" t="s">
        <v>5677</v>
      </c>
      <c r="G2642" s="101" t="s">
        <v>39</v>
      </c>
      <c r="H2642" s="157" t="s">
        <v>4781</v>
      </c>
      <c r="I2642" s="27"/>
      <c r="J2642" s="27"/>
      <c r="K2642" s="27"/>
      <c r="L2642" s="27"/>
      <c r="M2642" s="27"/>
      <c r="N2642" s="29">
        <f t="shared" si="562"/>
        <v>1042983</v>
      </c>
      <c r="O2642" s="29" t="str">
        <f t="shared" si="563"/>
        <v/>
      </c>
      <c r="P2642" s="29" t="str">
        <f t="shared" si="564"/>
        <v/>
      </c>
      <c r="Q2642" s="29" t="str">
        <f t="shared" si="565"/>
        <v/>
      </c>
      <c r="R2642" s="29" t="str">
        <f t="shared" si="566"/>
        <v/>
      </c>
      <c r="S2642" s="29" t="str">
        <f t="shared" si="567"/>
        <v/>
      </c>
      <c r="T2642" s="29" t="str">
        <f t="shared" si="568"/>
        <v/>
      </c>
      <c r="U2642" s="27"/>
      <c r="V2642" s="27"/>
      <c r="W2642" s="38" t="s">
        <v>3789</v>
      </c>
      <c r="X2642" s="37" t="s">
        <v>158</v>
      </c>
      <c r="Y2642" s="27"/>
      <c r="Z2642" s="33">
        <v>18133</v>
      </c>
      <c r="AA2642" s="27"/>
      <c r="AB2642" s="33" t="str">
        <f t="shared" si="573"/>
        <v>По запросу</v>
      </c>
      <c r="AC2642" s="27"/>
      <c r="AD2642" s="145">
        <f t="shared" si="576"/>
        <v>15110.833000000001</v>
      </c>
      <c r="AE2642" s="27"/>
      <c r="AF2642" s="27"/>
      <c r="AG2642" s="27"/>
      <c r="AH2642" s="27"/>
      <c r="AI2642" s="29">
        <v>0.93500000000000005</v>
      </c>
      <c r="AJ2642" s="29">
        <v>3.3E-4</v>
      </c>
      <c r="AK2642" s="29">
        <v>0</v>
      </c>
      <c r="AL2642" s="29">
        <v>0</v>
      </c>
      <c r="AM2642" s="29" t="s">
        <v>28</v>
      </c>
      <c r="AN2642" s="158" t="s">
        <v>28</v>
      </c>
      <c r="AO2642" s="29" t="s">
        <v>28</v>
      </c>
      <c r="AP2642" s="29">
        <v>1</v>
      </c>
      <c r="AQ2642" s="29">
        <v>1</v>
      </c>
      <c r="AR2642" s="29">
        <v>76</v>
      </c>
      <c r="AS2642" s="29">
        <v>57</v>
      </c>
      <c r="AT2642" s="29">
        <v>84</v>
      </c>
      <c r="AU2642" s="29">
        <v>0.93500000000000005</v>
      </c>
      <c r="AV2642" s="27"/>
      <c r="AW2642" s="102">
        <v>44743</v>
      </c>
      <c r="AX2642" s="129" t="s">
        <v>4747</v>
      </c>
      <c r="AY2642" s="106"/>
      <c r="BH2642" t="str">
        <f t="shared" si="574"/>
        <v>AV</v>
      </c>
      <c r="BJ2642" t="e">
        <f t="shared" si="575"/>
        <v>#VALUE!</v>
      </c>
      <c r="BK2642" s="130" t="s">
        <v>5289</v>
      </c>
      <c r="BL2642" s="130" t="e">
        <v>#VALUE!</v>
      </c>
      <c r="BM2642" s="131">
        <v>18133</v>
      </c>
      <c r="BN2642" s="131" t="s">
        <v>37</v>
      </c>
      <c r="BO2642" t="e">
        <v>#N/A</v>
      </c>
      <c r="BP2642">
        <v>0</v>
      </c>
    </row>
    <row r="2643" spans="1:68" ht="25.2" x14ac:dyDescent="0.3">
      <c r="A2643" s="1"/>
      <c r="B2643" s="47"/>
      <c r="C2643" s="45">
        <v>1135997</v>
      </c>
      <c r="D2643" s="40">
        <v>1042982</v>
      </c>
      <c r="E2643" s="55" t="s">
        <v>5123</v>
      </c>
      <c r="F2643" s="30" t="s">
        <v>5678</v>
      </c>
      <c r="G2643" s="101" t="s">
        <v>39</v>
      </c>
      <c r="H2643" s="157" t="s">
        <v>4781</v>
      </c>
      <c r="I2643" s="27"/>
      <c r="J2643" s="27"/>
      <c r="K2643" s="27"/>
      <c r="L2643" s="27"/>
      <c r="M2643" s="27"/>
      <c r="N2643" s="29">
        <f t="shared" ref="N2643:N2706" si="577">IFERROR(MID($D2643,1,7)+0,"")</f>
        <v>1042982</v>
      </c>
      <c r="O2643" s="29" t="str">
        <f t="shared" ref="O2643:O2706" si="578">IFERROR(MID($D2643,10,7)+0,"")</f>
        <v/>
      </c>
      <c r="P2643" s="29" t="str">
        <f t="shared" ref="P2643:P2706" si="579">IFERROR(MID($D2643,19,7)+0,"")</f>
        <v/>
      </c>
      <c r="Q2643" s="29" t="str">
        <f t="shared" ref="Q2643:Q2706" si="580">IF(IFERROR(MID($U2643,1,7)+0,"")&lt;1130000,"",IFERROR(MID($U2643,1,7)+0,""))</f>
        <v/>
      </c>
      <c r="R2643" s="29" t="str">
        <f t="shared" ref="R2643:R2706" si="581">IF(IFERROR(MID($U2643,10,7)+0,"")&lt;1130000,"",IFERROR(MID($U2643,10,7)+0,""))</f>
        <v/>
      </c>
      <c r="S2643" s="29" t="str">
        <f t="shared" ref="S2643:S2706" si="582">IF(IFERROR(MID($U2643,19,7)+0,"")&lt;1130000,"",IFERROR(MID($U2643,19,7)+0,""))</f>
        <v/>
      </c>
      <c r="T2643" s="29" t="str">
        <f t="shared" ref="T2643:T2706" si="583">IF(Q2643="","",IF(R2643="",Q2643,Q2643&amp;", "&amp;R2643))</f>
        <v/>
      </c>
      <c r="U2643" s="27"/>
      <c r="V2643" s="27"/>
      <c r="W2643" s="38" t="s">
        <v>3789</v>
      </c>
      <c r="X2643" s="37" t="s">
        <v>158</v>
      </c>
      <c r="Y2643" s="27"/>
      <c r="Z2643" s="33">
        <v>29726</v>
      </c>
      <c r="AA2643" s="27"/>
      <c r="AB2643" s="33" t="str">
        <f t="shared" si="573"/>
        <v>По запросу</v>
      </c>
      <c r="AC2643" s="27"/>
      <c r="AD2643" s="145">
        <f t="shared" si="576"/>
        <v>24771.667000000001</v>
      </c>
      <c r="AE2643" s="27"/>
      <c r="AF2643" s="27"/>
      <c r="AG2643" s="27"/>
      <c r="AH2643" s="27"/>
      <c r="AI2643" s="29">
        <v>1.546</v>
      </c>
      <c r="AJ2643" s="29">
        <v>6.4999999999999997E-4</v>
      </c>
      <c r="AK2643" s="29">
        <v>0</v>
      </c>
      <c r="AL2643" s="29">
        <v>0</v>
      </c>
      <c r="AM2643" s="29" t="s">
        <v>28</v>
      </c>
      <c r="AN2643" s="158" t="s">
        <v>28</v>
      </c>
      <c r="AO2643" s="29" t="s">
        <v>28</v>
      </c>
      <c r="AP2643" s="29">
        <v>1</v>
      </c>
      <c r="AQ2643" s="29">
        <v>1</v>
      </c>
      <c r="AR2643" s="29">
        <v>92</v>
      </c>
      <c r="AS2643" s="29">
        <v>69</v>
      </c>
      <c r="AT2643" s="29">
        <v>110</v>
      </c>
      <c r="AU2643" s="29">
        <v>1.546</v>
      </c>
      <c r="AV2643" s="27"/>
      <c r="AW2643" s="102">
        <v>44743</v>
      </c>
      <c r="AX2643" s="129" t="s">
        <v>4747</v>
      </c>
      <c r="AY2643" s="106"/>
      <c r="BH2643" t="str">
        <f t="shared" si="574"/>
        <v>AV</v>
      </c>
      <c r="BJ2643" t="e">
        <f t="shared" si="575"/>
        <v>#VALUE!</v>
      </c>
      <c r="BK2643" s="130" t="s">
        <v>5289</v>
      </c>
      <c r="BL2643" s="130" t="e">
        <v>#VALUE!</v>
      </c>
      <c r="BM2643" s="131">
        <v>29726</v>
      </c>
      <c r="BN2643" s="131" t="s">
        <v>37</v>
      </c>
      <c r="BO2643" t="e">
        <v>#N/A</v>
      </c>
      <c r="BP2643">
        <v>0</v>
      </c>
    </row>
    <row r="2644" spans="1:68" ht="25.2" x14ac:dyDescent="0.3">
      <c r="A2644" s="1"/>
      <c r="B2644" s="47"/>
      <c r="C2644" s="45">
        <v>1135998</v>
      </c>
      <c r="D2644" s="40"/>
      <c r="E2644" s="55" t="s">
        <v>5124</v>
      </c>
      <c r="F2644" s="30" t="s">
        <v>5679</v>
      </c>
      <c r="G2644" s="101" t="s">
        <v>31</v>
      </c>
      <c r="H2644" s="163" t="s">
        <v>136</v>
      </c>
      <c r="I2644" s="27"/>
      <c r="J2644" s="27"/>
      <c r="K2644" s="27"/>
      <c r="L2644" s="27"/>
      <c r="M2644" s="27"/>
      <c r="N2644" s="29" t="str">
        <f t="shared" si="577"/>
        <v/>
      </c>
      <c r="O2644" s="29" t="str">
        <f t="shared" si="578"/>
        <v/>
      </c>
      <c r="P2644" s="29" t="str">
        <f t="shared" si="579"/>
        <v/>
      </c>
      <c r="Q2644" s="29" t="str">
        <f t="shared" si="580"/>
        <v/>
      </c>
      <c r="R2644" s="29" t="str">
        <f t="shared" si="581"/>
        <v/>
      </c>
      <c r="S2644" s="29" t="str">
        <f t="shared" si="582"/>
        <v/>
      </c>
      <c r="T2644" s="29" t="str">
        <f t="shared" si="583"/>
        <v/>
      </c>
      <c r="U2644" s="27"/>
      <c r="V2644" s="27"/>
      <c r="W2644" s="38" t="s">
        <v>3789</v>
      </c>
      <c r="X2644" s="37" t="s">
        <v>158</v>
      </c>
      <c r="Y2644" s="27"/>
      <c r="Z2644" s="33" t="s">
        <v>5289</v>
      </c>
      <c r="AA2644" s="27"/>
      <c r="AB2644" s="33" t="str">
        <f t="shared" si="573"/>
        <v>По запросу</v>
      </c>
      <c r="AC2644" s="27"/>
      <c r="AD2644" s="145" t="e">
        <f t="shared" si="576"/>
        <v>#VALUE!</v>
      </c>
      <c r="AE2644" s="27"/>
      <c r="AF2644" s="27"/>
      <c r="AG2644" s="27"/>
      <c r="AH2644" s="27"/>
      <c r="AI2644" s="29"/>
      <c r="AJ2644" s="29"/>
      <c r="AK2644" s="29">
        <v>0</v>
      </c>
      <c r="AL2644" s="29">
        <v>0</v>
      </c>
      <c r="AM2644" s="29" t="s">
        <v>28</v>
      </c>
      <c r="AN2644" s="44" t="s">
        <v>27</v>
      </c>
      <c r="AO2644" s="29" t="s">
        <v>28</v>
      </c>
      <c r="AP2644" s="29">
        <v>1</v>
      </c>
      <c r="AQ2644" s="29"/>
      <c r="AR2644" s="29"/>
      <c r="AS2644" s="29"/>
      <c r="AT2644" s="29"/>
      <c r="AU2644" s="29"/>
      <c r="AV2644" s="27"/>
      <c r="AW2644" s="102">
        <v>44743</v>
      </c>
      <c r="AX2644" s="129" t="s">
        <v>5288</v>
      </c>
      <c r="AY2644" s="106"/>
      <c r="BH2644" t="str">
        <f t="shared" si="574"/>
        <v/>
      </c>
      <c r="BJ2644" t="e">
        <f t="shared" si="575"/>
        <v>#VALUE!</v>
      </c>
      <c r="BK2644" s="130" t="s">
        <v>5289</v>
      </c>
      <c r="BL2644" s="130" t="s">
        <v>37</v>
      </c>
      <c r="BM2644" s="131" t="s">
        <v>33</v>
      </c>
      <c r="BN2644" s="131" t="e">
        <v>#VALUE!</v>
      </c>
      <c r="BO2644" t="e">
        <v>#N/A</v>
      </c>
      <c r="BP2644">
        <v>0</v>
      </c>
    </row>
    <row r="2645" spans="1:68" ht="25.2" x14ac:dyDescent="0.3">
      <c r="A2645" s="1"/>
      <c r="B2645" s="47"/>
      <c r="C2645" s="45">
        <v>1135999</v>
      </c>
      <c r="D2645" s="40"/>
      <c r="E2645" s="55" t="s">
        <v>5125</v>
      </c>
      <c r="F2645" s="30" t="s">
        <v>5680</v>
      </c>
      <c r="G2645" s="101" t="s">
        <v>31</v>
      </c>
      <c r="H2645" s="163" t="s">
        <v>136</v>
      </c>
      <c r="I2645" s="27"/>
      <c r="J2645" s="27"/>
      <c r="K2645" s="27"/>
      <c r="L2645" s="27"/>
      <c r="M2645" s="27"/>
      <c r="N2645" s="29" t="str">
        <f t="shared" si="577"/>
        <v/>
      </c>
      <c r="O2645" s="29" t="str">
        <f t="shared" si="578"/>
        <v/>
      </c>
      <c r="P2645" s="29" t="str">
        <f t="shared" si="579"/>
        <v/>
      </c>
      <c r="Q2645" s="29" t="str">
        <f t="shared" si="580"/>
        <v/>
      </c>
      <c r="R2645" s="29" t="str">
        <f t="shared" si="581"/>
        <v/>
      </c>
      <c r="S2645" s="29" t="str">
        <f t="shared" si="582"/>
        <v/>
      </c>
      <c r="T2645" s="29" t="str">
        <f t="shared" si="583"/>
        <v/>
      </c>
      <c r="U2645" s="27"/>
      <c r="V2645" s="27"/>
      <c r="W2645" s="38" t="s">
        <v>3789</v>
      </c>
      <c r="X2645" s="37" t="s">
        <v>158</v>
      </c>
      <c r="Y2645" s="27"/>
      <c r="Z2645" s="33" t="s">
        <v>5289</v>
      </c>
      <c r="AA2645" s="27"/>
      <c r="AB2645" s="33" t="str">
        <f t="shared" si="573"/>
        <v>По запросу</v>
      </c>
      <c r="AC2645" s="27"/>
      <c r="AD2645" s="145" t="e">
        <f t="shared" si="576"/>
        <v>#VALUE!</v>
      </c>
      <c r="AE2645" s="27"/>
      <c r="AF2645" s="27"/>
      <c r="AG2645" s="27"/>
      <c r="AH2645" s="27"/>
      <c r="AI2645" s="29"/>
      <c r="AJ2645" s="29"/>
      <c r="AK2645" s="29">
        <v>0</v>
      </c>
      <c r="AL2645" s="29">
        <v>0</v>
      </c>
      <c r="AM2645" s="29" t="s">
        <v>28</v>
      </c>
      <c r="AN2645" s="44" t="s">
        <v>27</v>
      </c>
      <c r="AO2645" s="29" t="s">
        <v>28</v>
      </c>
      <c r="AP2645" s="29">
        <v>1</v>
      </c>
      <c r="AQ2645" s="29"/>
      <c r="AR2645" s="29"/>
      <c r="AS2645" s="29"/>
      <c r="AT2645" s="29"/>
      <c r="AU2645" s="29"/>
      <c r="AV2645" s="27"/>
      <c r="AW2645" s="102">
        <v>44743</v>
      </c>
      <c r="AX2645" s="129" t="s">
        <v>5288</v>
      </c>
      <c r="AY2645" s="106"/>
      <c r="BH2645" t="str">
        <f t="shared" si="574"/>
        <v/>
      </c>
      <c r="BJ2645" t="e">
        <f t="shared" si="575"/>
        <v>#VALUE!</v>
      </c>
      <c r="BK2645" s="130" t="s">
        <v>5289</v>
      </c>
      <c r="BL2645" s="130" t="s">
        <v>37</v>
      </c>
      <c r="BM2645" s="131" t="s">
        <v>33</v>
      </c>
      <c r="BN2645" s="131" t="e">
        <v>#VALUE!</v>
      </c>
      <c r="BO2645" t="e">
        <v>#N/A</v>
      </c>
      <c r="BP2645">
        <v>0</v>
      </c>
    </row>
    <row r="2646" spans="1:68" ht="25.2" x14ac:dyDescent="0.3">
      <c r="A2646" s="1"/>
      <c r="B2646" s="47"/>
      <c r="C2646" s="45">
        <v>1136000</v>
      </c>
      <c r="D2646" s="40"/>
      <c r="E2646" s="55" t="s">
        <v>5126</v>
      </c>
      <c r="F2646" s="30" t="s">
        <v>5681</v>
      </c>
      <c r="G2646" s="101" t="s">
        <v>31</v>
      </c>
      <c r="H2646" s="163" t="s">
        <v>136</v>
      </c>
      <c r="I2646" s="27"/>
      <c r="J2646" s="27"/>
      <c r="K2646" s="27"/>
      <c r="L2646" s="27"/>
      <c r="M2646" s="27"/>
      <c r="N2646" s="29" t="str">
        <f t="shared" si="577"/>
        <v/>
      </c>
      <c r="O2646" s="29" t="str">
        <f t="shared" si="578"/>
        <v/>
      </c>
      <c r="P2646" s="29" t="str">
        <f t="shared" si="579"/>
        <v/>
      </c>
      <c r="Q2646" s="29" t="str">
        <f t="shared" si="580"/>
        <v/>
      </c>
      <c r="R2646" s="29" t="str">
        <f t="shared" si="581"/>
        <v/>
      </c>
      <c r="S2646" s="29" t="str">
        <f t="shared" si="582"/>
        <v/>
      </c>
      <c r="T2646" s="29" t="str">
        <f t="shared" si="583"/>
        <v/>
      </c>
      <c r="U2646" s="27"/>
      <c r="V2646" s="27"/>
      <c r="W2646" s="38" t="s">
        <v>3789</v>
      </c>
      <c r="X2646" s="37" t="s">
        <v>158</v>
      </c>
      <c r="Y2646" s="27"/>
      <c r="Z2646" s="33" t="s">
        <v>5289</v>
      </c>
      <c r="AA2646" s="27"/>
      <c r="AB2646" s="33" t="str">
        <f t="shared" si="573"/>
        <v>По запросу</v>
      </c>
      <c r="AC2646" s="27"/>
      <c r="AD2646" s="145" t="e">
        <f t="shared" si="576"/>
        <v>#VALUE!</v>
      </c>
      <c r="AE2646" s="27"/>
      <c r="AF2646" s="27"/>
      <c r="AG2646" s="27"/>
      <c r="AH2646" s="27"/>
      <c r="AI2646" s="29"/>
      <c r="AJ2646" s="29"/>
      <c r="AK2646" s="29">
        <v>0</v>
      </c>
      <c r="AL2646" s="29">
        <v>0</v>
      </c>
      <c r="AM2646" s="29" t="s">
        <v>28</v>
      </c>
      <c r="AN2646" s="44" t="s">
        <v>27</v>
      </c>
      <c r="AO2646" s="29" t="s">
        <v>28</v>
      </c>
      <c r="AP2646" s="29">
        <v>1</v>
      </c>
      <c r="AQ2646" s="29"/>
      <c r="AR2646" s="29"/>
      <c r="AS2646" s="29"/>
      <c r="AT2646" s="29"/>
      <c r="AU2646" s="29"/>
      <c r="AV2646" s="27"/>
      <c r="AW2646" s="102">
        <v>44743</v>
      </c>
      <c r="AX2646" s="129" t="s">
        <v>5288</v>
      </c>
      <c r="AY2646" s="106"/>
      <c r="BH2646" t="str">
        <f t="shared" si="574"/>
        <v/>
      </c>
      <c r="BJ2646" t="e">
        <f t="shared" si="575"/>
        <v>#VALUE!</v>
      </c>
      <c r="BK2646" s="130" t="s">
        <v>5289</v>
      </c>
      <c r="BL2646" s="130" t="s">
        <v>37</v>
      </c>
      <c r="BM2646" s="131" t="s">
        <v>33</v>
      </c>
      <c r="BN2646" s="131" t="e">
        <v>#VALUE!</v>
      </c>
      <c r="BO2646" t="e">
        <v>#N/A</v>
      </c>
      <c r="BP2646">
        <v>0</v>
      </c>
    </row>
    <row r="2647" spans="1:68" ht="25.2" x14ac:dyDescent="0.3">
      <c r="A2647" s="1"/>
      <c r="B2647" s="47">
        <v>2287</v>
      </c>
      <c r="C2647" s="45">
        <v>1034012</v>
      </c>
      <c r="D2647" s="63">
        <v>1044493</v>
      </c>
      <c r="E2647" s="63"/>
      <c r="F2647" s="31" t="s">
        <v>1840</v>
      </c>
      <c r="G2647" s="29" t="s">
        <v>47</v>
      </c>
      <c r="H2647" s="70"/>
      <c r="I2647" s="148" t="s">
        <v>32</v>
      </c>
      <c r="J2647" s="147" t="s">
        <v>33</v>
      </c>
      <c r="K2647" s="148">
        <v>0</v>
      </c>
      <c r="L2647" s="148" t="s">
        <v>32</v>
      </c>
      <c r="M2647" s="147" t="s">
        <v>33</v>
      </c>
      <c r="N2647" s="29">
        <f t="shared" si="577"/>
        <v>1044493</v>
      </c>
      <c r="O2647" s="29" t="str">
        <f t="shared" si="578"/>
        <v/>
      </c>
      <c r="P2647" s="29" t="str">
        <f t="shared" si="579"/>
        <v/>
      </c>
      <c r="Q2647" s="29" t="str">
        <f t="shared" si="580"/>
        <v/>
      </c>
      <c r="R2647" s="29" t="str">
        <f t="shared" si="581"/>
        <v/>
      </c>
      <c r="S2647" s="29" t="str">
        <f t="shared" si="582"/>
        <v/>
      </c>
      <c r="T2647" s="29" t="str">
        <f t="shared" si="583"/>
        <v/>
      </c>
      <c r="U2647" s="46"/>
      <c r="V2647" s="46"/>
      <c r="W2647" s="38" t="s">
        <v>157</v>
      </c>
      <c r="X2647" s="29" t="s">
        <v>158</v>
      </c>
      <c r="Y2647" s="146">
        <v>4950</v>
      </c>
      <c r="Z2647" s="33">
        <v>6336</v>
      </c>
      <c r="AA2647" s="34">
        <f t="shared" ref="AA2647:AA2710" si="584">ROUND(Z2647/Y2647-1,3)</f>
        <v>0.28000000000000003</v>
      </c>
      <c r="AB2647" s="33">
        <f t="shared" si="573"/>
        <v>6336</v>
      </c>
      <c r="AC2647" s="34">
        <f t="shared" ref="AC2647:AC2710" si="585">(AD2647-AE2647)/AE2647</f>
        <v>0.28000000000000003</v>
      </c>
      <c r="AD2647" s="145">
        <f t="shared" si="576"/>
        <v>5280</v>
      </c>
      <c r="AE2647" s="105">
        <v>4125</v>
      </c>
      <c r="AF2647" s="34" t="s">
        <v>36</v>
      </c>
      <c r="AG2647" s="34" t="s">
        <v>36</v>
      </c>
      <c r="AH2647" s="34" t="s">
        <v>36</v>
      </c>
      <c r="AI2647" s="29">
        <v>0.191</v>
      </c>
      <c r="AJ2647" s="29">
        <v>1.2799999999999999E-4</v>
      </c>
      <c r="AK2647" s="29">
        <v>0</v>
      </c>
      <c r="AL2647" s="29">
        <v>0</v>
      </c>
      <c r="AM2647" s="29" t="s">
        <v>28</v>
      </c>
      <c r="AN2647" s="44" t="s">
        <v>27</v>
      </c>
      <c r="AO2647" s="29" t="s">
        <v>28</v>
      </c>
      <c r="AP2647" s="29">
        <v>1</v>
      </c>
      <c r="AQ2647" s="29">
        <v>80</v>
      </c>
      <c r="AR2647" s="29">
        <v>40</v>
      </c>
      <c r="AS2647" s="29">
        <v>40</v>
      </c>
      <c r="AT2647" s="29">
        <v>0.191</v>
      </c>
      <c r="AU2647" s="144">
        <v>1.2799999999999999E-4</v>
      </c>
      <c r="AV2647" s="36" t="s">
        <v>28</v>
      </c>
      <c r="AW2647" s="102" t="s">
        <v>33</v>
      </c>
      <c r="AX2647" s="129" t="s">
        <v>33</v>
      </c>
      <c r="AY2647" s="106">
        <v>423</v>
      </c>
      <c r="BD2647" t="s">
        <v>4612</v>
      </c>
      <c r="BE2647" t="s">
        <v>4532</v>
      </c>
      <c r="BF2647" t="s">
        <v>4766</v>
      </c>
      <c r="BH2647" t="str">
        <f t="shared" si="574"/>
        <v/>
      </c>
      <c r="BJ2647" t="str">
        <f t="shared" si="575"/>
        <v>OK</v>
      </c>
      <c r="BK2647" s="130" t="s">
        <v>5302</v>
      </c>
      <c r="BL2647" s="130" t="e">
        <v>#VALUE!</v>
      </c>
      <c r="BM2647" s="131" t="s">
        <v>33</v>
      </c>
      <c r="BN2647" s="131" t="e">
        <v>#VALUE!</v>
      </c>
      <c r="BO2647" t="e">
        <v>#N/A</v>
      </c>
      <c r="BP2647">
        <v>13</v>
      </c>
    </row>
    <row r="2648" spans="1:68" ht="25.2" x14ac:dyDescent="0.3">
      <c r="A2648" s="1"/>
      <c r="B2648" s="47">
        <v>2288</v>
      </c>
      <c r="C2648" s="45">
        <v>1091505</v>
      </c>
      <c r="D2648" s="37">
        <v>1085371</v>
      </c>
      <c r="E2648" s="37"/>
      <c r="F2648" s="39" t="s">
        <v>1841</v>
      </c>
      <c r="G2648" s="29" t="s">
        <v>47</v>
      </c>
      <c r="H2648" s="70"/>
      <c r="I2648" s="148" t="s">
        <v>32</v>
      </c>
      <c r="J2648" s="147" t="s">
        <v>33</v>
      </c>
      <c r="K2648" s="148">
        <v>0</v>
      </c>
      <c r="L2648" s="148" t="s">
        <v>32</v>
      </c>
      <c r="M2648" s="147">
        <v>43178</v>
      </c>
      <c r="N2648" s="29">
        <f t="shared" si="577"/>
        <v>1085371</v>
      </c>
      <c r="O2648" s="29" t="str">
        <f t="shared" si="578"/>
        <v/>
      </c>
      <c r="P2648" s="29" t="str">
        <f t="shared" si="579"/>
        <v/>
      </c>
      <c r="Q2648" s="29" t="str">
        <f t="shared" si="580"/>
        <v/>
      </c>
      <c r="R2648" s="29" t="str">
        <f t="shared" si="581"/>
        <v/>
      </c>
      <c r="S2648" s="29" t="str">
        <f t="shared" si="582"/>
        <v/>
      </c>
      <c r="T2648" s="29" t="str">
        <f t="shared" si="583"/>
        <v/>
      </c>
      <c r="U2648" s="29"/>
      <c r="V2648" s="29"/>
      <c r="W2648" s="30" t="s">
        <v>1720</v>
      </c>
      <c r="X2648" s="37" t="s">
        <v>158</v>
      </c>
      <c r="Y2648" s="146">
        <v>4417</v>
      </c>
      <c r="Z2648" s="33">
        <v>5654</v>
      </c>
      <c r="AA2648" s="34">
        <f t="shared" si="584"/>
        <v>0.28000000000000003</v>
      </c>
      <c r="AB2648" s="33">
        <f t="shared" si="573"/>
        <v>5654</v>
      </c>
      <c r="AC2648" s="34">
        <f t="shared" si="585"/>
        <v>0.28005454200176977</v>
      </c>
      <c r="AD2648" s="145">
        <f t="shared" si="576"/>
        <v>4711.6670000000004</v>
      </c>
      <c r="AE2648" s="105">
        <v>3680.8330000000001</v>
      </c>
      <c r="AF2648" s="34" t="s">
        <v>36</v>
      </c>
      <c r="AG2648" s="34" t="s">
        <v>36</v>
      </c>
      <c r="AH2648" s="34" t="s">
        <v>36</v>
      </c>
      <c r="AI2648" s="29">
        <v>0.121</v>
      </c>
      <c r="AJ2648" s="29">
        <v>5.0000000000000002E-5</v>
      </c>
      <c r="AK2648" s="29">
        <v>0</v>
      </c>
      <c r="AL2648" s="29">
        <v>0</v>
      </c>
      <c r="AM2648" s="29" t="s">
        <v>28</v>
      </c>
      <c r="AN2648" s="44" t="s">
        <v>27</v>
      </c>
      <c r="AO2648" s="29" t="s">
        <v>28</v>
      </c>
      <c r="AP2648" s="29">
        <v>1</v>
      </c>
      <c r="AQ2648" s="29">
        <v>46</v>
      </c>
      <c r="AR2648" s="29">
        <v>34</v>
      </c>
      <c r="AS2648" s="29">
        <v>34</v>
      </c>
      <c r="AT2648" s="29">
        <v>0.121</v>
      </c>
      <c r="AU2648" s="144">
        <v>5.3176E-5</v>
      </c>
      <c r="AV2648" s="36" t="s">
        <v>28</v>
      </c>
      <c r="AW2648" s="102">
        <v>43144</v>
      </c>
      <c r="AX2648" s="129" t="s">
        <v>33</v>
      </c>
      <c r="AY2648" s="106">
        <v>2539</v>
      </c>
      <c r="BD2648" t="s">
        <v>669</v>
      </c>
      <c r="BE2648" t="s">
        <v>4413</v>
      </c>
      <c r="BF2648" t="s">
        <v>4740</v>
      </c>
      <c r="BH2648" t="str">
        <f t="shared" si="574"/>
        <v/>
      </c>
      <c r="BJ2648" t="str">
        <f t="shared" si="575"/>
        <v>OK</v>
      </c>
      <c r="BK2648" s="130" t="s">
        <v>5302</v>
      </c>
      <c r="BL2648" s="130" t="e">
        <v>#VALUE!</v>
      </c>
      <c r="BM2648" s="131" t="s">
        <v>33</v>
      </c>
      <c r="BN2648" s="131" t="e">
        <v>#VALUE!</v>
      </c>
      <c r="BO2648" t="e">
        <v>#N/A</v>
      </c>
      <c r="BP2648">
        <v>96</v>
      </c>
    </row>
    <row r="2649" spans="1:68" ht="37.799999999999997" x14ac:dyDescent="0.3">
      <c r="A2649" s="1"/>
      <c r="B2649" s="47">
        <v>2289</v>
      </c>
      <c r="C2649" s="45">
        <v>1018336</v>
      </c>
      <c r="D2649" s="63" t="s">
        <v>33</v>
      </c>
      <c r="E2649" s="63"/>
      <c r="F2649" s="39" t="s">
        <v>1842</v>
      </c>
      <c r="G2649" s="29" t="s">
        <v>42</v>
      </c>
      <c r="H2649" s="70" t="s">
        <v>62</v>
      </c>
      <c r="I2649" s="148" t="s">
        <v>32</v>
      </c>
      <c r="J2649" s="147" t="s">
        <v>33</v>
      </c>
      <c r="K2649" s="148">
        <v>0</v>
      </c>
      <c r="L2649" s="148" t="s">
        <v>32</v>
      </c>
      <c r="M2649" s="147" t="s">
        <v>33</v>
      </c>
      <c r="N2649" s="29" t="str">
        <f t="shared" si="577"/>
        <v/>
      </c>
      <c r="O2649" s="29" t="str">
        <f t="shared" si="578"/>
        <v/>
      </c>
      <c r="P2649" s="29" t="str">
        <f t="shared" si="579"/>
        <v/>
      </c>
      <c r="Q2649" s="29">
        <f t="shared" si="580"/>
        <v>1135981</v>
      </c>
      <c r="R2649" s="29" t="str">
        <f t="shared" si="581"/>
        <v/>
      </c>
      <c r="S2649" s="29" t="str">
        <f t="shared" si="582"/>
        <v/>
      </c>
      <c r="T2649" s="29">
        <f t="shared" si="583"/>
        <v>1135981</v>
      </c>
      <c r="U2649" s="29">
        <v>1135981</v>
      </c>
      <c r="V2649" s="29"/>
      <c r="W2649" s="38" t="s">
        <v>1720</v>
      </c>
      <c r="X2649" s="29" t="s">
        <v>158</v>
      </c>
      <c r="Y2649" s="146">
        <v>4417</v>
      </c>
      <c r="Z2649" s="33">
        <v>5654</v>
      </c>
      <c r="AA2649" s="34">
        <f t="shared" si="584"/>
        <v>0.28000000000000003</v>
      </c>
      <c r="AB2649" s="33">
        <f t="shared" si="573"/>
        <v>5654</v>
      </c>
      <c r="AC2649" s="34">
        <f t="shared" si="585"/>
        <v>0.28005454200176977</v>
      </c>
      <c r="AD2649" s="145">
        <f t="shared" si="576"/>
        <v>4711.6670000000004</v>
      </c>
      <c r="AE2649" s="105">
        <v>3680.8330000000001</v>
      </c>
      <c r="AF2649" s="34" t="s">
        <v>36</v>
      </c>
      <c r="AG2649" s="34" t="s">
        <v>36</v>
      </c>
      <c r="AH2649" s="34" t="s">
        <v>36</v>
      </c>
      <c r="AI2649" s="29">
        <v>0.19400000000000001</v>
      </c>
      <c r="AJ2649" s="29">
        <v>8.0000000000000007E-5</v>
      </c>
      <c r="AK2649" s="29">
        <v>19</v>
      </c>
      <c r="AL2649" s="29">
        <v>40</v>
      </c>
      <c r="AM2649" s="29" t="s">
        <v>28</v>
      </c>
      <c r="AN2649" s="29" t="s">
        <v>28</v>
      </c>
      <c r="AO2649" s="29" t="s">
        <v>28</v>
      </c>
      <c r="AP2649" s="29">
        <v>1</v>
      </c>
      <c r="AQ2649" s="29">
        <v>49</v>
      </c>
      <c r="AR2649" s="29">
        <v>40</v>
      </c>
      <c r="AS2649" s="29">
        <v>48</v>
      </c>
      <c r="AT2649" s="29">
        <v>0.19400000000000001</v>
      </c>
      <c r="AU2649" s="144">
        <v>9.4079999999999994E-5</v>
      </c>
      <c r="AV2649" s="36" t="s">
        <v>28</v>
      </c>
      <c r="AW2649" s="102" t="s">
        <v>33</v>
      </c>
      <c r="AX2649" s="129" t="s">
        <v>33</v>
      </c>
      <c r="AY2649" s="106">
        <v>6277</v>
      </c>
      <c r="BD2649" t="s">
        <v>108</v>
      </c>
      <c r="BE2649" t="s">
        <v>4369</v>
      </c>
      <c r="BF2649" t="s">
        <v>4739</v>
      </c>
      <c r="BH2649" t="str">
        <f t="shared" si="574"/>
        <v>AV</v>
      </c>
      <c r="BJ2649" t="str">
        <f t="shared" si="575"/>
        <v>OK</v>
      </c>
      <c r="BK2649" s="130">
        <v>5654</v>
      </c>
      <c r="BL2649" s="130" t="s">
        <v>37</v>
      </c>
      <c r="BM2649" s="131" t="s">
        <v>33</v>
      </c>
      <c r="BN2649" s="131" t="e">
        <v>#VALUE!</v>
      </c>
      <c r="BO2649">
        <v>5654</v>
      </c>
      <c r="BP2649">
        <v>198</v>
      </c>
    </row>
    <row r="2650" spans="1:68" ht="25.2" x14ac:dyDescent="0.3">
      <c r="A2650" s="1"/>
      <c r="B2650" s="47">
        <v>2290</v>
      </c>
      <c r="C2650" s="45">
        <v>1027489</v>
      </c>
      <c r="D2650" s="63" t="s">
        <v>33</v>
      </c>
      <c r="E2650" s="63"/>
      <c r="F2650" s="31" t="s">
        <v>1843</v>
      </c>
      <c r="G2650" s="37" t="s">
        <v>47</v>
      </c>
      <c r="H2650" s="70"/>
      <c r="I2650" s="148" t="s">
        <v>32</v>
      </c>
      <c r="J2650" s="147" t="s">
        <v>33</v>
      </c>
      <c r="K2650" s="148">
        <v>0</v>
      </c>
      <c r="L2650" s="148" t="s">
        <v>32</v>
      </c>
      <c r="M2650" s="147" t="s">
        <v>33</v>
      </c>
      <c r="N2650" s="29" t="str">
        <f t="shared" si="577"/>
        <v/>
      </c>
      <c r="O2650" s="29" t="str">
        <f t="shared" si="578"/>
        <v/>
      </c>
      <c r="P2650" s="29" t="str">
        <f t="shared" si="579"/>
        <v/>
      </c>
      <c r="Q2650" s="29" t="str">
        <f t="shared" si="580"/>
        <v/>
      </c>
      <c r="R2650" s="29" t="str">
        <f t="shared" si="581"/>
        <v/>
      </c>
      <c r="S2650" s="29" t="str">
        <f t="shared" si="582"/>
        <v/>
      </c>
      <c r="T2650" s="29" t="str">
        <f t="shared" si="583"/>
        <v/>
      </c>
      <c r="U2650" s="29"/>
      <c r="V2650" s="29"/>
      <c r="W2650" s="38" t="s">
        <v>1720</v>
      </c>
      <c r="X2650" s="29" t="s">
        <v>158</v>
      </c>
      <c r="Y2650" s="146">
        <v>4921</v>
      </c>
      <c r="Z2650" s="33">
        <v>6299</v>
      </c>
      <c r="AA2650" s="34">
        <f t="shared" si="584"/>
        <v>0.28000000000000003</v>
      </c>
      <c r="AB2650" s="33">
        <f t="shared" si="573"/>
        <v>6299</v>
      </c>
      <c r="AC2650" s="34">
        <f t="shared" si="585"/>
        <v>0.2800245706177259</v>
      </c>
      <c r="AD2650" s="145">
        <f t="shared" si="576"/>
        <v>5249.1670000000004</v>
      </c>
      <c r="AE2650" s="105">
        <v>4100.8329999999996</v>
      </c>
      <c r="AF2650" s="34" t="s">
        <v>36</v>
      </c>
      <c r="AG2650" s="34" t="s">
        <v>36</v>
      </c>
      <c r="AH2650" s="34" t="s">
        <v>36</v>
      </c>
      <c r="AI2650" s="29">
        <v>0.23200000000000001</v>
      </c>
      <c r="AJ2650" s="29">
        <v>8.2000000000000001E-5</v>
      </c>
      <c r="AK2650" s="29">
        <v>0</v>
      </c>
      <c r="AL2650" s="29">
        <v>0</v>
      </c>
      <c r="AM2650" s="29" t="s">
        <v>28</v>
      </c>
      <c r="AN2650" s="44" t="s">
        <v>27</v>
      </c>
      <c r="AO2650" s="29" t="s">
        <v>28</v>
      </c>
      <c r="AP2650" s="29">
        <v>1</v>
      </c>
      <c r="AQ2650" s="29">
        <v>51</v>
      </c>
      <c r="AR2650" s="29">
        <v>40</v>
      </c>
      <c r="AS2650" s="29">
        <v>40</v>
      </c>
      <c r="AT2650" s="29">
        <v>0.23200000000000001</v>
      </c>
      <c r="AU2650" s="144">
        <v>8.1600000000000005E-5</v>
      </c>
      <c r="AV2650" s="36" t="s">
        <v>28</v>
      </c>
      <c r="AW2650" s="102" t="s">
        <v>33</v>
      </c>
      <c r="AX2650" s="129" t="s">
        <v>33</v>
      </c>
      <c r="AY2650" s="106">
        <v>811</v>
      </c>
      <c r="BD2650" t="s">
        <v>108</v>
      </c>
      <c r="BE2650" t="s">
        <v>4351</v>
      </c>
      <c r="BF2650" t="s">
        <v>4739</v>
      </c>
      <c r="BH2650" t="str">
        <f t="shared" si="574"/>
        <v/>
      </c>
      <c r="BJ2650" t="str">
        <f t="shared" si="575"/>
        <v>OK</v>
      </c>
      <c r="BK2650" s="130" t="s">
        <v>5302</v>
      </c>
      <c r="BL2650" s="130" t="e">
        <v>#VALUE!</v>
      </c>
      <c r="BM2650" s="131" t="s">
        <v>33</v>
      </c>
      <c r="BN2650" s="131" t="e">
        <v>#VALUE!</v>
      </c>
      <c r="BO2650" t="e">
        <v>#N/A</v>
      </c>
      <c r="BP2650">
        <v>20</v>
      </c>
    </row>
    <row r="2651" spans="1:68" ht="37.799999999999997" x14ac:dyDescent="0.3">
      <c r="A2651" s="1"/>
      <c r="B2651" s="47">
        <v>2291</v>
      </c>
      <c r="C2651" s="45">
        <v>1018338</v>
      </c>
      <c r="D2651" s="63" t="s">
        <v>33</v>
      </c>
      <c r="E2651" s="63"/>
      <c r="F2651" s="31" t="s">
        <v>1844</v>
      </c>
      <c r="G2651" s="29" t="s">
        <v>47</v>
      </c>
      <c r="H2651" s="70" t="s">
        <v>62</v>
      </c>
      <c r="I2651" s="148" t="s">
        <v>32</v>
      </c>
      <c r="J2651" s="147" t="s">
        <v>33</v>
      </c>
      <c r="K2651" s="148">
        <v>0</v>
      </c>
      <c r="L2651" s="148" t="s">
        <v>32</v>
      </c>
      <c r="M2651" s="147" t="s">
        <v>33</v>
      </c>
      <c r="N2651" s="29" t="str">
        <f t="shared" si="577"/>
        <v/>
      </c>
      <c r="O2651" s="29" t="str">
        <f t="shared" si="578"/>
        <v/>
      </c>
      <c r="P2651" s="29" t="str">
        <f t="shared" si="579"/>
        <v/>
      </c>
      <c r="Q2651" s="29">
        <f t="shared" si="580"/>
        <v>1135637</v>
      </c>
      <c r="R2651" s="29" t="str">
        <f t="shared" si="581"/>
        <v/>
      </c>
      <c r="S2651" s="29" t="str">
        <f t="shared" si="582"/>
        <v/>
      </c>
      <c r="T2651" s="29">
        <f t="shared" si="583"/>
        <v>1135637</v>
      </c>
      <c r="U2651" s="29">
        <v>1135637</v>
      </c>
      <c r="V2651" s="29"/>
      <c r="W2651" s="38" t="s">
        <v>1720</v>
      </c>
      <c r="X2651" s="29" t="s">
        <v>158</v>
      </c>
      <c r="Y2651" s="146">
        <v>4921</v>
      </c>
      <c r="Z2651" s="33">
        <v>6299</v>
      </c>
      <c r="AA2651" s="34">
        <f t="shared" si="584"/>
        <v>0.28000000000000003</v>
      </c>
      <c r="AB2651" s="33">
        <f t="shared" si="573"/>
        <v>6299</v>
      </c>
      <c r="AC2651" s="34">
        <f t="shared" si="585"/>
        <v>0.2800245706177259</v>
      </c>
      <c r="AD2651" s="145">
        <f t="shared" si="576"/>
        <v>5249.1670000000004</v>
      </c>
      <c r="AE2651" s="105">
        <v>4100.8329999999996</v>
      </c>
      <c r="AF2651" s="34" t="s">
        <v>36</v>
      </c>
      <c r="AG2651" s="34" t="s">
        <v>36</v>
      </c>
      <c r="AH2651" s="34" t="s">
        <v>36</v>
      </c>
      <c r="AI2651" s="29">
        <v>0.26100000000000001</v>
      </c>
      <c r="AJ2651" s="29">
        <v>1.3999999999999999E-4</v>
      </c>
      <c r="AK2651" s="29">
        <v>1</v>
      </c>
      <c r="AL2651" s="29">
        <v>0</v>
      </c>
      <c r="AM2651" s="29" t="s">
        <v>28</v>
      </c>
      <c r="AN2651" s="158" t="s">
        <v>28</v>
      </c>
      <c r="AO2651" s="29" t="s">
        <v>28</v>
      </c>
      <c r="AP2651" s="29">
        <v>1</v>
      </c>
      <c r="AQ2651" s="29">
        <v>56</v>
      </c>
      <c r="AR2651" s="29">
        <v>51</v>
      </c>
      <c r="AS2651" s="29">
        <v>51</v>
      </c>
      <c r="AT2651" s="29">
        <v>0.26100000000000001</v>
      </c>
      <c r="AU2651" s="144">
        <v>1.45656E-4</v>
      </c>
      <c r="AV2651" s="36" t="s">
        <v>28</v>
      </c>
      <c r="AW2651" s="102" t="s">
        <v>33</v>
      </c>
      <c r="AX2651" s="129" t="s">
        <v>33</v>
      </c>
      <c r="AY2651" s="106">
        <v>3935</v>
      </c>
      <c r="BD2651" t="s">
        <v>108</v>
      </c>
      <c r="BE2651" t="s">
        <v>4369</v>
      </c>
      <c r="BF2651" t="s">
        <v>4739</v>
      </c>
      <c r="BH2651" t="str">
        <f t="shared" si="574"/>
        <v>AV</v>
      </c>
      <c r="BJ2651" t="str">
        <f t="shared" si="575"/>
        <v>OK</v>
      </c>
      <c r="BK2651" s="130">
        <v>6299</v>
      </c>
      <c r="BL2651" s="130" t="s">
        <v>37</v>
      </c>
      <c r="BM2651" s="131" t="s">
        <v>33</v>
      </c>
      <c r="BN2651" s="131" t="e">
        <v>#VALUE!</v>
      </c>
      <c r="BO2651">
        <v>6299</v>
      </c>
      <c r="BP2651">
        <v>141</v>
      </c>
    </row>
    <row r="2652" spans="1:68" ht="37.799999999999997" x14ac:dyDescent="0.3">
      <c r="A2652" s="1"/>
      <c r="B2652" s="47">
        <v>2292</v>
      </c>
      <c r="C2652" s="45">
        <v>1018339</v>
      </c>
      <c r="D2652" s="63" t="s">
        <v>33</v>
      </c>
      <c r="E2652" s="63"/>
      <c r="F2652" s="31" t="s">
        <v>1845</v>
      </c>
      <c r="G2652" s="29" t="s">
        <v>47</v>
      </c>
      <c r="H2652" s="70" t="s">
        <v>62</v>
      </c>
      <c r="I2652" s="148" t="s">
        <v>32</v>
      </c>
      <c r="J2652" s="147" t="s">
        <v>33</v>
      </c>
      <c r="K2652" s="148">
        <v>0</v>
      </c>
      <c r="L2652" s="148" t="s">
        <v>32</v>
      </c>
      <c r="M2652" s="147" t="s">
        <v>33</v>
      </c>
      <c r="N2652" s="29" t="str">
        <f t="shared" si="577"/>
        <v/>
      </c>
      <c r="O2652" s="29" t="str">
        <f t="shared" si="578"/>
        <v/>
      </c>
      <c r="P2652" s="29" t="str">
        <f t="shared" si="579"/>
        <v/>
      </c>
      <c r="Q2652" s="29">
        <f t="shared" si="580"/>
        <v>1135638</v>
      </c>
      <c r="R2652" s="29" t="str">
        <f t="shared" si="581"/>
        <v/>
      </c>
      <c r="S2652" s="29" t="str">
        <f t="shared" si="582"/>
        <v/>
      </c>
      <c r="T2652" s="29">
        <f t="shared" si="583"/>
        <v>1135638</v>
      </c>
      <c r="U2652" s="29">
        <v>1135638</v>
      </c>
      <c r="V2652" s="29"/>
      <c r="W2652" s="38" t="s">
        <v>1720</v>
      </c>
      <c r="X2652" s="29" t="s">
        <v>158</v>
      </c>
      <c r="Y2652" s="146">
        <v>6296</v>
      </c>
      <c r="Z2652" s="33">
        <v>8059</v>
      </c>
      <c r="AA2652" s="34">
        <f t="shared" si="584"/>
        <v>0.28000000000000003</v>
      </c>
      <c r="AB2652" s="33">
        <f t="shared" si="573"/>
        <v>8059</v>
      </c>
      <c r="AC2652" s="34">
        <f t="shared" si="585"/>
        <v>0.28001891486538011</v>
      </c>
      <c r="AD2652" s="145">
        <f t="shared" si="576"/>
        <v>6715.8329999999996</v>
      </c>
      <c r="AE2652" s="105">
        <v>5246.6670000000004</v>
      </c>
      <c r="AF2652" s="34" t="s">
        <v>36</v>
      </c>
      <c r="AG2652" s="34" t="s">
        <v>36</v>
      </c>
      <c r="AH2652" s="34" t="s">
        <v>36</v>
      </c>
      <c r="AI2652" s="29">
        <v>0.44400000000000001</v>
      </c>
      <c r="AJ2652" s="29">
        <v>2.24E-4</v>
      </c>
      <c r="AK2652" s="29">
        <v>10</v>
      </c>
      <c r="AL2652" s="29">
        <v>0</v>
      </c>
      <c r="AM2652" s="29" t="s">
        <v>28</v>
      </c>
      <c r="AN2652" s="158" t="s">
        <v>28</v>
      </c>
      <c r="AO2652" s="29" t="s">
        <v>28</v>
      </c>
      <c r="AP2652" s="29">
        <v>1</v>
      </c>
      <c r="AQ2652" s="29">
        <v>62</v>
      </c>
      <c r="AR2652" s="29">
        <v>54</v>
      </c>
      <c r="AS2652" s="29">
        <v>67</v>
      </c>
      <c r="AT2652" s="29">
        <v>0.44400000000000001</v>
      </c>
      <c r="AU2652" s="144">
        <v>2.2431600000000001E-4</v>
      </c>
      <c r="AV2652" s="36" t="s">
        <v>28</v>
      </c>
      <c r="AW2652" s="102" t="s">
        <v>33</v>
      </c>
      <c r="AX2652" s="129" t="s">
        <v>33</v>
      </c>
      <c r="AY2652" s="106">
        <v>1799</v>
      </c>
      <c r="BD2652" t="s">
        <v>108</v>
      </c>
      <c r="BE2652" t="s">
        <v>4351</v>
      </c>
      <c r="BF2652" t="s">
        <v>4739</v>
      </c>
      <c r="BH2652" t="str">
        <f t="shared" si="574"/>
        <v>AV</v>
      </c>
      <c r="BJ2652" t="str">
        <f t="shared" si="575"/>
        <v>OK</v>
      </c>
      <c r="BK2652" s="130">
        <v>8059</v>
      </c>
      <c r="BL2652" s="130" t="s">
        <v>37</v>
      </c>
      <c r="BM2652" s="131" t="s">
        <v>33</v>
      </c>
      <c r="BN2652" s="131" t="e">
        <v>#VALUE!</v>
      </c>
      <c r="BO2652">
        <v>8059</v>
      </c>
      <c r="BP2652">
        <v>32</v>
      </c>
    </row>
    <row r="2653" spans="1:68" ht="25.2" x14ac:dyDescent="0.3">
      <c r="A2653" s="1"/>
      <c r="B2653" s="47">
        <v>2293</v>
      </c>
      <c r="C2653" s="45">
        <v>1018340</v>
      </c>
      <c r="D2653" s="63" t="s">
        <v>33</v>
      </c>
      <c r="E2653" s="63"/>
      <c r="F2653" s="31" t="s">
        <v>1846</v>
      </c>
      <c r="G2653" s="29" t="s">
        <v>47</v>
      </c>
      <c r="H2653" s="70" t="s">
        <v>59</v>
      </c>
      <c r="I2653" s="148" t="s">
        <v>32</v>
      </c>
      <c r="J2653" s="147" t="s">
        <v>33</v>
      </c>
      <c r="K2653" s="148">
        <v>0</v>
      </c>
      <c r="L2653" s="148" t="s">
        <v>32</v>
      </c>
      <c r="M2653" s="147" t="s">
        <v>33</v>
      </c>
      <c r="N2653" s="29" t="str">
        <f t="shared" si="577"/>
        <v/>
      </c>
      <c r="O2653" s="29" t="str">
        <f t="shared" si="578"/>
        <v/>
      </c>
      <c r="P2653" s="29" t="str">
        <f t="shared" si="579"/>
        <v/>
      </c>
      <c r="Q2653" s="29">
        <f t="shared" si="580"/>
        <v>1135639</v>
      </c>
      <c r="R2653" s="29" t="str">
        <f t="shared" si="581"/>
        <v/>
      </c>
      <c r="S2653" s="29" t="str">
        <f t="shared" si="582"/>
        <v/>
      </c>
      <c r="T2653" s="29">
        <f t="shared" si="583"/>
        <v>1135639</v>
      </c>
      <c r="U2653" s="29">
        <v>1135639</v>
      </c>
      <c r="V2653" s="29"/>
      <c r="W2653" s="38" t="s">
        <v>3789</v>
      </c>
      <c r="X2653" s="29" t="s">
        <v>158</v>
      </c>
      <c r="Y2653" s="146">
        <v>8547</v>
      </c>
      <c r="Z2653" s="33">
        <v>10941</v>
      </c>
      <c r="AA2653" s="34">
        <f t="shared" si="584"/>
        <v>0.28000000000000003</v>
      </c>
      <c r="AB2653" s="33" t="str">
        <f t="shared" si="573"/>
        <v>По запросу</v>
      </c>
      <c r="AC2653" s="34">
        <f t="shared" si="585"/>
        <v>0.28009828009828008</v>
      </c>
      <c r="AD2653" s="145">
        <f t="shared" si="576"/>
        <v>9117.5</v>
      </c>
      <c r="AE2653" s="105">
        <v>7122.5</v>
      </c>
      <c r="AF2653" s="34" t="s">
        <v>36</v>
      </c>
      <c r="AG2653" s="34" t="s">
        <v>36</v>
      </c>
      <c r="AH2653" s="34" t="s">
        <v>36</v>
      </c>
      <c r="AI2653" s="29">
        <v>0.66700000000000004</v>
      </c>
      <c r="AJ2653" s="29">
        <v>2.7999999999999998E-4</v>
      </c>
      <c r="AK2653" s="29">
        <v>0</v>
      </c>
      <c r="AL2653" s="29">
        <v>0</v>
      </c>
      <c r="AM2653" s="29" t="s">
        <v>28</v>
      </c>
      <c r="AN2653" s="158" t="s">
        <v>28</v>
      </c>
      <c r="AO2653" s="29" t="s">
        <v>28</v>
      </c>
      <c r="AP2653" s="29">
        <v>1</v>
      </c>
      <c r="AQ2653" s="29">
        <v>73</v>
      </c>
      <c r="AR2653" s="29">
        <v>78</v>
      </c>
      <c r="AS2653" s="29">
        <v>56</v>
      </c>
      <c r="AT2653" s="29">
        <v>0.66700000000000004</v>
      </c>
      <c r="AU2653" s="144">
        <v>3.1886399999999997E-4</v>
      </c>
      <c r="AV2653" s="36" t="s">
        <v>28</v>
      </c>
      <c r="AW2653" s="102" t="s">
        <v>33</v>
      </c>
      <c r="AX2653" s="129" t="s">
        <v>33</v>
      </c>
      <c r="AY2653" s="106">
        <v>1020</v>
      </c>
      <c r="BD2653" t="s">
        <v>108</v>
      </c>
      <c r="BE2653" t="s">
        <v>4351</v>
      </c>
      <c r="BF2653" t="s">
        <v>4739</v>
      </c>
      <c r="BH2653" t="str">
        <f t="shared" si="574"/>
        <v/>
      </c>
      <c r="BJ2653" t="e">
        <f t="shared" si="575"/>
        <v>#VALUE!</v>
      </c>
      <c r="BK2653" s="130" t="s">
        <v>5289</v>
      </c>
      <c r="BL2653" s="130" t="e">
        <v>#VALUE!</v>
      </c>
      <c r="BM2653" s="131" t="s">
        <v>33</v>
      </c>
      <c r="BN2653" s="131" t="e">
        <v>#VALUE!</v>
      </c>
      <c r="BO2653" t="s">
        <v>5289</v>
      </c>
      <c r="BP2653">
        <v>31</v>
      </c>
    </row>
    <row r="2654" spans="1:68" ht="25.2" x14ac:dyDescent="0.3">
      <c r="A2654" s="1"/>
      <c r="B2654" s="47">
        <v>2294</v>
      </c>
      <c r="C2654" s="45">
        <v>1018341</v>
      </c>
      <c r="D2654" s="63" t="s">
        <v>33</v>
      </c>
      <c r="E2654" s="63"/>
      <c r="F2654" s="31" t="s">
        <v>1847</v>
      </c>
      <c r="G2654" s="29" t="s">
        <v>47</v>
      </c>
      <c r="H2654" s="70" t="s">
        <v>59</v>
      </c>
      <c r="I2654" s="148" t="s">
        <v>32</v>
      </c>
      <c r="J2654" s="147" t="s">
        <v>33</v>
      </c>
      <c r="K2654" s="148">
        <v>0</v>
      </c>
      <c r="L2654" s="148" t="s">
        <v>32</v>
      </c>
      <c r="M2654" s="147" t="s">
        <v>33</v>
      </c>
      <c r="N2654" s="29" t="str">
        <f t="shared" si="577"/>
        <v/>
      </c>
      <c r="O2654" s="29" t="str">
        <f t="shared" si="578"/>
        <v/>
      </c>
      <c r="P2654" s="29" t="str">
        <f t="shared" si="579"/>
        <v/>
      </c>
      <c r="Q2654" s="29">
        <f t="shared" si="580"/>
        <v>1135982</v>
      </c>
      <c r="R2654" s="29" t="str">
        <f t="shared" si="581"/>
        <v/>
      </c>
      <c r="S2654" s="29" t="str">
        <f t="shared" si="582"/>
        <v/>
      </c>
      <c r="T2654" s="29">
        <f t="shared" si="583"/>
        <v>1135982</v>
      </c>
      <c r="U2654" s="29">
        <v>1135982</v>
      </c>
      <c r="V2654" s="29"/>
      <c r="W2654" s="38" t="s">
        <v>3789</v>
      </c>
      <c r="X2654" s="29" t="s">
        <v>158</v>
      </c>
      <c r="Y2654" s="146">
        <v>13839</v>
      </c>
      <c r="Z2654" s="33">
        <v>17714</v>
      </c>
      <c r="AA2654" s="34">
        <f t="shared" si="584"/>
        <v>0.28000000000000003</v>
      </c>
      <c r="AB2654" s="33" t="str">
        <f t="shared" si="573"/>
        <v>По запросу</v>
      </c>
      <c r="AC2654" s="34">
        <f t="shared" si="585"/>
        <v>0.28000580966832861</v>
      </c>
      <c r="AD2654" s="145">
        <f t="shared" si="576"/>
        <v>14761.666999999999</v>
      </c>
      <c r="AE2654" s="105">
        <v>11532.5</v>
      </c>
      <c r="AF2654" s="34" t="s">
        <v>36</v>
      </c>
      <c r="AG2654" s="34" t="s">
        <v>36</v>
      </c>
      <c r="AH2654" s="34" t="s">
        <v>36</v>
      </c>
      <c r="AI2654" s="29">
        <v>1.123</v>
      </c>
      <c r="AJ2654" s="29">
        <v>6.8000000000000005E-4</v>
      </c>
      <c r="AK2654" s="29">
        <v>0</v>
      </c>
      <c r="AL2654" s="29">
        <v>0</v>
      </c>
      <c r="AM2654" s="29" t="s">
        <v>28</v>
      </c>
      <c r="AN2654" s="158" t="s">
        <v>28</v>
      </c>
      <c r="AO2654" s="29" t="s">
        <v>28</v>
      </c>
      <c r="AP2654" s="29">
        <v>1</v>
      </c>
      <c r="AQ2654" s="29">
        <v>87</v>
      </c>
      <c r="AR2654" s="29">
        <v>101</v>
      </c>
      <c r="AS2654" s="29">
        <v>85</v>
      </c>
      <c r="AT2654" s="29">
        <v>1.123</v>
      </c>
      <c r="AU2654" s="144">
        <v>7.4689500000000002E-4</v>
      </c>
      <c r="AV2654" s="36" t="s">
        <v>28</v>
      </c>
      <c r="AW2654" s="102" t="s">
        <v>33</v>
      </c>
      <c r="AX2654" s="129" t="s">
        <v>33</v>
      </c>
      <c r="AY2654" s="106">
        <v>769</v>
      </c>
      <c r="BD2654" t="s">
        <v>108</v>
      </c>
      <c r="BE2654" t="s">
        <v>4369</v>
      </c>
      <c r="BF2654" t="s">
        <v>4739</v>
      </c>
      <c r="BH2654" t="str">
        <f t="shared" si="574"/>
        <v/>
      </c>
      <c r="BJ2654" t="e">
        <f t="shared" si="575"/>
        <v>#VALUE!</v>
      </c>
      <c r="BK2654" s="130" t="s">
        <v>5289</v>
      </c>
      <c r="BL2654" s="130" t="e">
        <v>#VALUE!</v>
      </c>
      <c r="BM2654" s="131" t="s">
        <v>33</v>
      </c>
      <c r="BN2654" s="131" t="e">
        <v>#VALUE!</v>
      </c>
      <c r="BO2654" t="s">
        <v>5289</v>
      </c>
      <c r="BP2654">
        <v>33</v>
      </c>
    </row>
    <row r="2655" spans="1:68" ht="37.799999999999997" x14ac:dyDescent="0.3">
      <c r="A2655" s="1"/>
      <c r="B2655" s="47">
        <v>2295</v>
      </c>
      <c r="C2655" s="45">
        <v>1018342</v>
      </c>
      <c r="D2655" s="40" t="s">
        <v>33</v>
      </c>
      <c r="E2655" s="40"/>
      <c r="F2655" s="31" t="s">
        <v>1848</v>
      </c>
      <c r="G2655" s="29" t="s">
        <v>47</v>
      </c>
      <c r="H2655" s="70" t="s">
        <v>62</v>
      </c>
      <c r="I2655" s="148" t="s">
        <v>32</v>
      </c>
      <c r="J2655" s="147" t="s">
        <v>33</v>
      </c>
      <c r="K2655" s="148">
        <v>0</v>
      </c>
      <c r="L2655" s="148" t="s">
        <v>32</v>
      </c>
      <c r="M2655" s="147" t="s">
        <v>33</v>
      </c>
      <c r="N2655" s="29" t="str">
        <f t="shared" si="577"/>
        <v/>
      </c>
      <c r="O2655" s="29" t="str">
        <f t="shared" si="578"/>
        <v/>
      </c>
      <c r="P2655" s="29" t="str">
        <f t="shared" si="579"/>
        <v/>
      </c>
      <c r="Q2655" s="29">
        <f t="shared" si="580"/>
        <v>1135640</v>
      </c>
      <c r="R2655" s="29" t="str">
        <f t="shared" si="581"/>
        <v/>
      </c>
      <c r="S2655" s="29" t="str">
        <f t="shared" si="582"/>
        <v/>
      </c>
      <c r="T2655" s="29">
        <f t="shared" si="583"/>
        <v>1135640</v>
      </c>
      <c r="U2655" s="29">
        <v>1135640</v>
      </c>
      <c r="V2655" s="29"/>
      <c r="W2655" s="38" t="s">
        <v>3789</v>
      </c>
      <c r="X2655" s="29" t="s">
        <v>158</v>
      </c>
      <c r="Y2655" s="146">
        <v>21196</v>
      </c>
      <c r="Z2655" s="33">
        <v>27131</v>
      </c>
      <c r="AA2655" s="34">
        <f t="shared" si="584"/>
        <v>0.28000000000000003</v>
      </c>
      <c r="AB2655" s="33" t="str">
        <f t="shared" si="573"/>
        <v>По запросу</v>
      </c>
      <c r="AC2655" s="34">
        <f t="shared" si="585"/>
        <v>0.28000570447264983</v>
      </c>
      <c r="AD2655" s="145">
        <f t="shared" si="576"/>
        <v>22609.167000000001</v>
      </c>
      <c r="AE2655" s="105">
        <v>17663.332999999999</v>
      </c>
      <c r="AF2655" s="34" t="s">
        <v>36</v>
      </c>
      <c r="AG2655" s="34" t="s">
        <v>36</v>
      </c>
      <c r="AH2655" s="34" t="s">
        <v>36</v>
      </c>
      <c r="AI2655" s="29">
        <v>1.4810000000000001</v>
      </c>
      <c r="AJ2655" s="29">
        <v>8.4999999999999995E-4</v>
      </c>
      <c r="AK2655" s="29">
        <v>6</v>
      </c>
      <c r="AL2655" s="29">
        <v>0</v>
      </c>
      <c r="AM2655" s="29" t="s">
        <v>28</v>
      </c>
      <c r="AN2655" s="158" t="s">
        <v>28</v>
      </c>
      <c r="AO2655" s="29" t="s">
        <v>28</v>
      </c>
      <c r="AP2655" s="29">
        <v>1</v>
      </c>
      <c r="AQ2655" s="29">
        <v>103</v>
      </c>
      <c r="AR2655" s="29">
        <v>93</v>
      </c>
      <c r="AS2655" s="29">
        <v>97</v>
      </c>
      <c r="AT2655" s="29">
        <v>1.4810000000000001</v>
      </c>
      <c r="AU2655" s="144">
        <v>9.2916299999999999E-4</v>
      </c>
      <c r="AV2655" s="36" t="s">
        <v>28</v>
      </c>
      <c r="AW2655" s="102" t="s">
        <v>33</v>
      </c>
      <c r="AX2655" s="129" t="s">
        <v>33</v>
      </c>
      <c r="AY2655" s="106">
        <v>942</v>
      </c>
      <c r="BD2655" t="s">
        <v>108</v>
      </c>
      <c r="BE2655" t="s">
        <v>4351</v>
      </c>
      <c r="BF2655" t="s">
        <v>4739</v>
      </c>
      <c r="BH2655" t="str">
        <f t="shared" si="574"/>
        <v>AV</v>
      </c>
      <c r="BJ2655" t="e">
        <f t="shared" si="575"/>
        <v>#VALUE!</v>
      </c>
      <c r="BK2655" s="130" t="s">
        <v>5289</v>
      </c>
      <c r="BL2655" s="130" t="e">
        <v>#VALUE!</v>
      </c>
      <c r="BM2655" s="131" t="s">
        <v>33</v>
      </c>
      <c r="BN2655" s="131" t="e">
        <v>#VALUE!</v>
      </c>
      <c r="BO2655" t="s">
        <v>5289</v>
      </c>
      <c r="BP2655">
        <v>17</v>
      </c>
    </row>
    <row r="2656" spans="1:68" ht="37.799999999999997" x14ac:dyDescent="0.3">
      <c r="A2656" s="1"/>
      <c r="B2656" s="47">
        <v>2296</v>
      </c>
      <c r="C2656" s="45">
        <v>1018343</v>
      </c>
      <c r="D2656" s="40" t="s">
        <v>33</v>
      </c>
      <c r="E2656" s="40"/>
      <c r="F2656" s="39" t="s">
        <v>1849</v>
      </c>
      <c r="G2656" s="29" t="s">
        <v>42</v>
      </c>
      <c r="H2656" s="70" t="s">
        <v>62</v>
      </c>
      <c r="I2656" s="148" t="s">
        <v>32</v>
      </c>
      <c r="J2656" s="147" t="s">
        <v>33</v>
      </c>
      <c r="K2656" s="148">
        <v>0</v>
      </c>
      <c r="L2656" s="148" t="s">
        <v>32</v>
      </c>
      <c r="M2656" s="147" t="s">
        <v>33</v>
      </c>
      <c r="N2656" s="29" t="str">
        <f t="shared" si="577"/>
        <v/>
      </c>
      <c r="O2656" s="29" t="str">
        <f t="shared" si="578"/>
        <v/>
      </c>
      <c r="P2656" s="29" t="str">
        <f t="shared" si="579"/>
        <v/>
      </c>
      <c r="Q2656" s="29">
        <f t="shared" si="580"/>
        <v>1135641</v>
      </c>
      <c r="R2656" s="29" t="str">
        <f t="shared" si="581"/>
        <v/>
      </c>
      <c r="S2656" s="29" t="str">
        <f t="shared" si="582"/>
        <v/>
      </c>
      <c r="T2656" s="29">
        <f t="shared" si="583"/>
        <v>1135641</v>
      </c>
      <c r="U2656" s="29">
        <v>1135641</v>
      </c>
      <c r="V2656" s="29"/>
      <c r="W2656" s="38" t="s">
        <v>3789</v>
      </c>
      <c r="X2656" s="29" t="s">
        <v>158</v>
      </c>
      <c r="Y2656" s="146">
        <v>31720</v>
      </c>
      <c r="Z2656" s="33">
        <v>40602</v>
      </c>
      <c r="AA2656" s="34">
        <f t="shared" si="584"/>
        <v>0.28000000000000003</v>
      </c>
      <c r="AB2656" s="33" t="str">
        <f t="shared" si="573"/>
        <v>По запросу</v>
      </c>
      <c r="AC2656" s="34">
        <f t="shared" si="585"/>
        <v>0.2800126264818743</v>
      </c>
      <c r="AD2656" s="145">
        <f t="shared" si="576"/>
        <v>33835</v>
      </c>
      <c r="AE2656" s="105">
        <v>26433.332999999999</v>
      </c>
      <c r="AF2656" s="34" t="s">
        <v>36</v>
      </c>
      <c r="AG2656" s="34" t="s">
        <v>36</v>
      </c>
      <c r="AH2656" s="34" t="s">
        <v>36</v>
      </c>
      <c r="AI2656" s="29">
        <v>2.5030000000000001</v>
      </c>
      <c r="AJ2656" s="29">
        <v>1.6559999999999999E-3</v>
      </c>
      <c r="AK2656" s="29">
        <v>22</v>
      </c>
      <c r="AL2656" s="29">
        <v>0</v>
      </c>
      <c r="AM2656" s="29" t="s">
        <v>28</v>
      </c>
      <c r="AN2656" s="158" t="s">
        <v>28</v>
      </c>
      <c r="AO2656" s="29" t="s">
        <v>28</v>
      </c>
      <c r="AP2656" s="29">
        <v>1</v>
      </c>
      <c r="AQ2656" s="29">
        <v>132</v>
      </c>
      <c r="AR2656" s="29">
        <v>112</v>
      </c>
      <c r="AS2656" s="29">
        <v>112</v>
      </c>
      <c r="AT2656" s="29">
        <v>2.5030000000000001</v>
      </c>
      <c r="AU2656" s="144">
        <v>1.6558079999999999E-3</v>
      </c>
      <c r="AV2656" s="36" t="s">
        <v>28</v>
      </c>
      <c r="AW2656" s="102" t="s">
        <v>33</v>
      </c>
      <c r="AX2656" s="129" t="s">
        <v>33</v>
      </c>
      <c r="AY2656" s="106">
        <v>1123</v>
      </c>
      <c r="BD2656" t="s">
        <v>108</v>
      </c>
      <c r="BE2656" t="s">
        <v>4369</v>
      </c>
      <c r="BF2656" t="s">
        <v>4739</v>
      </c>
      <c r="BH2656" t="str">
        <f t="shared" si="574"/>
        <v>AV</v>
      </c>
      <c r="BJ2656" t="e">
        <f t="shared" si="575"/>
        <v>#VALUE!</v>
      </c>
      <c r="BK2656" s="130" t="s">
        <v>5289</v>
      </c>
      <c r="BL2656" s="130" t="e">
        <v>#VALUE!</v>
      </c>
      <c r="BM2656" s="131" t="s">
        <v>33</v>
      </c>
      <c r="BN2656" s="131" t="e">
        <v>#VALUE!</v>
      </c>
      <c r="BO2656" t="s">
        <v>5289</v>
      </c>
      <c r="BP2656">
        <v>11</v>
      </c>
    </row>
    <row r="2657" spans="1:68" ht="37.799999999999997" x14ac:dyDescent="0.3">
      <c r="A2657" s="1"/>
      <c r="B2657" s="47">
        <v>2297</v>
      </c>
      <c r="C2657" s="45">
        <v>1023170</v>
      </c>
      <c r="D2657" s="40" t="s">
        <v>33</v>
      </c>
      <c r="E2657" s="40"/>
      <c r="F2657" s="39" t="s">
        <v>1850</v>
      </c>
      <c r="G2657" s="29" t="s">
        <v>42</v>
      </c>
      <c r="H2657" s="70" t="s">
        <v>62</v>
      </c>
      <c r="I2657" s="148" t="s">
        <v>32</v>
      </c>
      <c r="J2657" s="147" t="s">
        <v>33</v>
      </c>
      <c r="K2657" s="148">
        <v>0</v>
      </c>
      <c r="L2657" s="148" t="s">
        <v>32</v>
      </c>
      <c r="M2657" s="147" t="s">
        <v>33</v>
      </c>
      <c r="N2657" s="29" t="str">
        <f t="shared" si="577"/>
        <v/>
      </c>
      <c r="O2657" s="29" t="str">
        <f t="shared" si="578"/>
        <v/>
      </c>
      <c r="P2657" s="29" t="str">
        <f t="shared" si="579"/>
        <v/>
      </c>
      <c r="Q2657" s="29">
        <f t="shared" si="580"/>
        <v>1135983</v>
      </c>
      <c r="R2657" s="29" t="str">
        <f t="shared" si="581"/>
        <v/>
      </c>
      <c r="S2657" s="29" t="str">
        <f t="shared" si="582"/>
        <v/>
      </c>
      <c r="T2657" s="29">
        <f t="shared" si="583"/>
        <v>1135983</v>
      </c>
      <c r="U2657" s="29">
        <v>1135983</v>
      </c>
      <c r="V2657" s="29"/>
      <c r="W2657" s="38" t="s">
        <v>3789</v>
      </c>
      <c r="X2657" s="29" t="s">
        <v>158</v>
      </c>
      <c r="Y2657" s="146">
        <v>39713</v>
      </c>
      <c r="Z2657" s="33">
        <v>50832</v>
      </c>
      <c r="AA2657" s="34">
        <f t="shared" si="584"/>
        <v>0.28000000000000003</v>
      </c>
      <c r="AB2657" s="33" t="str">
        <f t="shared" si="573"/>
        <v>По запросу</v>
      </c>
      <c r="AC2657" s="34">
        <f t="shared" si="585"/>
        <v>0.27998387147801601</v>
      </c>
      <c r="AD2657" s="145">
        <f t="shared" si="576"/>
        <v>42360</v>
      </c>
      <c r="AE2657" s="105">
        <v>33094.167000000001</v>
      </c>
      <c r="AF2657" s="34" t="s">
        <v>36</v>
      </c>
      <c r="AG2657" s="34" t="s">
        <v>36</v>
      </c>
      <c r="AH2657" s="34" t="s">
        <v>36</v>
      </c>
      <c r="AI2657" s="29">
        <v>3.177</v>
      </c>
      <c r="AJ2657" s="29">
        <v>2.3869999999999998E-3</v>
      </c>
      <c r="AK2657" s="29">
        <v>42</v>
      </c>
      <c r="AL2657" s="29">
        <v>0</v>
      </c>
      <c r="AM2657" s="29" t="s">
        <v>28</v>
      </c>
      <c r="AN2657" s="158" t="s">
        <v>28</v>
      </c>
      <c r="AO2657" s="29" t="s">
        <v>28</v>
      </c>
      <c r="AP2657" s="29">
        <v>1</v>
      </c>
      <c r="AQ2657" s="29">
        <v>120</v>
      </c>
      <c r="AR2657" s="29">
        <v>153</v>
      </c>
      <c r="AS2657" s="29">
        <v>130</v>
      </c>
      <c r="AT2657" s="29">
        <v>3.177</v>
      </c>
      <c r="AU2657" s="144">
        <v>2.3868000000000001E-3</v>
      </c>
      <c r="AV2657" s="36" t="s">
        <v>28</v>
      </c>
      <c r="AW2657" s="102" t="s">
        <v>33</v>
      </c>
      <c r="AX2657" s="129" t="s">
        <v>33</v>
      </c>
      <c r="AY2657" s="106">
        <v>874</v>
      </c>
      <c r="BD2657" t="s">
        <v>108</v>
      </c>
      <c r="BE2657" t="s">
        <v>4351</v>
      </c>
      <c r="BF2657" t="s">
        <v>4739</v>
      </c>
      <c r="BH2657" t="str">
        <f t="shared" si="574"/>
        <v>AV</v>
      </c>
      <c r="BJ2657" t="e">
        <f t="shared" si="575"/>
        <v>#VALUE!</v>
      </c>
      <c r="BK2657" s="130" t="s">
        <v>5289</v>
      </c>
      <c r="BL2657" s="130" t="e">
        <v>#VALUE!</v>
      </c>
      <c r="BM2657" s="131" t="s">
        <v>33</v>
      </c>
      <c r="BN2657" s="131" t="e">
        <v>#VALUE!</v>
      </c>
      <c r="BO2657" t="s">
        <v>5289</v>
      </c>
      <c r="BP2657">
        <v>7</v>
      </c>
    </row>
    <row r="2658" spans="1:68" ht="25.2" x14ac:dyDescent="0.3">
      <c r="A2658" s="1"/>
      <c r="B2658" s="47">
        <v>2298</v>
      </c>
      <c r="C2658" s="45">
        <v>1018328</v>
      </c>
      <c r="D2658" s="63" t="s">
        <v>33</v>
      </c>
      <c r="E2658" s="63"/>
      <c r="F2658" s="31" t="s">
        <v>1851</v>
      </c>
      <c r="G2658" s="29" t="s">
        <v>42</v>
      </c>
      <c r="H2658" s="70" t="s">
        <v>59</v>
      </c>
      <c r="I2658" s="148" t="s">
        <v>32</v>
      </c>
      <c r="J2658" s="147" t="s">
        <v>33</v>
      </c>
      <c r="K2658" s="148">
        <v>0</v>
      </c>
      <c r="L2658" s="148" t="s">
        <v>32</v>
      </c>
      <c r="M2658" s="147" t="s">
        <v>33</v>
      </c>
      <c r="N2658" s="29" t="str">
        <f t="shared" si="577"/>
        <v/>
      </c>
      <c r="O2658" s="29" t="str">
        <f t="shared" si="578"/>
        <v/>
      </c>
      <c r="P2658" s="29" t="str">
        <f t="shared" si="579"/>
        <v/>
      </c>
      <c r="Q2658" s="29">
        <f t="shared" si="580"/>
        <v>1135979</v>
      </c>
      <c r="R2658" s="29" t="str">
        <f t="shared" si="581"/>
        <v/>
      </c>
      <c r="S2658" s="29" t="str">
        <f t="shared" si="582"/>
        <v/>
      </c>
      <c r="T2658" s="29">
        <f t="shared" si="583"/>
        <v>1135979</v>
      </c>
      <c r="U2658" s="29">
        <v>1135979</v>
      </c>
      <c r="V2658" s="29"/>
      <c r="W2658" s="38" t="s">
        <v>1720</v>
      </c>
      <c r="X2658" s="29" t="s">
        <v>158</v>
      </c>
      <c r="Y2658" s="146">
        <v>4417</v>
      </c>
      <c r="Z2658" s="33">
        <v>5654</v>
      </c>
      <c r="AA2658" s="34">
        <f t="shared" si="584"/>
        <v>0.28000000000000003</v>
      </c>
      <c r="AB2658" s="33">
        <f t="shared" si="573"/>
        <v>5654</v>
      </c>
      <c r="AC2658" s="34">
        <f t="shared" si="585"/>
        <v>0.28005454200176977</v>
      </c>
      <c r="AD2658" s="145">
        <f t="shared" si="576"/>
        <v>4711.6670000000004</v>
      </c>
      <c r="AE2658" s="105">
        <v>3680.8330000000001</v>
      </c>
      <c r="AF2658" s="34" t="s">
        <v>36</v>
      </c>
      <c r="AG2658" s="34" t="s">
        <v>36</v>
      </c>
      <c r="AH2658" s="34" t="s">
        <v>36</v>
      </c>
      <c r="AI2658" s="29">
        <v>0.19</v>
      </c>
      <c r="AJ2658" s="29">
        <v>8.8999999999999995E-5</v>
      </c>
      <c r="AK2658" s="29">
        <v>0</v>
      </c>
      <c r="AL2658" s="29">
        <v>0</v>
      </c>
      <c r="AM2658" s="29" t="s">
        <v>28</v>
      </c>
      <c r="AN2658" s="158" t="s">
        <v>28</v>
      </c>
      <c r="AO2658" s="29" t="s">
        <v>28</v>
      </c>
      <c r="AP2658" s="29">
        <v>1</v>
      </c>
      <c r="AQ2658" s="29">
        <v>44</v>
      </c>
      <c r="AR2658" s="29">
        <v>42</v>
      </c>
      <c r="AS2658" s="29">
        <v>48</v>
      </c>
      <c r="AT2658" s="29">
        <v>0.19</v>
      </c>
      <c r="AU2658" s="144">
        <v>8.8703999999999996E-5</v>
      </c>
      <c r="AV2658" s="36" t="s">
        <v>28</v>
      </c>
      <c r="AW2658" s="102" t="s">
        <v>33</v>
      </c>
      <c r="AX2658" s="129" t="s">
        <v>33</v>
      </c>
      <c r="AY2658" s="106">
        <v>13876</v>
      </c>
      <c r="BD2658" t="s">
        <v>108</v>
      </c>
      <c r="BE2658" t="s">
        <v>4369</v>
      </c>
      <c r="BF2658" t="s">
        <v>4739</v>
      </c>
      <c r="BH2658" t="str">
        <f t="shared" si="574"/>
        <v/>
      </c>
      <c r="BJ2658" t="str">
        <f t="shared" si="575"/>
        <v>OK</v>
      </c>
      <c r="BK2658" s="130">
        <v>5654</v>
      </c>
      <c r="BL2658" s="130" t="s">
        <v>37</v>
      </c>
      <c r="BM2658" s="131" t="s">
        <v>33</v>
      </c>
      <c r="BN2658" s="131" t="e">
        <v>#VALUE!</v>
      </c>
      <c r="BO2658">
        <v>5654</v>
      </c>
      <c r="BP2658">
        <v>453</v>
      </c>
    </row>
    <row r="2659" spans="1:68" ht="25.2" x14ac:dyDescent="0.3">
      <c r="A2659" s="1"/>
      <c r="B2659" s="47">
        <v>2299</v>
      </c>
      <c r="C2659" s="45">
        <v>1018329</v>
      </c>
      <c r="D2659" s="63" t="s">
        <v>33</v>
      </c>
      <c r="E2659" s="63"/>
      <c r="F2659" s="31" t="s">
        <v>1852</v>
      </c>
      <c r="G2659" s="29" t="s">
        <v>42</v>
      </c>
      <c r="H2659" s="70" t="s">
        <v>59</v>
      </c>
      <c r="I2659" s="148" t="s">
        <v>32</v>
      </c>
      <c r="J2659" s="147" t="s">
        <v>33</v>
      </c>
      <c r="K2659" s="148">
        <v>0</v>
      </c>
      <c r="L2659" s="148" t="s">
        <v>32</v>
      </c>
      <c r="M2659" s="147" t="s">
        <v>33</v>
      </c>
      <c r="N2659" s="29" t="str">
        <f t="shared" si="577"/>
        <v/>
      </c>
      <c r="O2659" s="29" t="str">
        <f t="shared" si="578"/>
        <v/>
      </c>
      <c r="P2659" s="29" t="str">
        <f t="shared" si="579"/>
        <v/>
      </c>
      <c r="Q2659" s="29">
        <f t="shared" si="580"/>
        <v>1135630</v>
      </c>
      <c r="R2659" s="29" t="str">
        <f t="shared" si="581"/>
        <v/>
      </c>
      <c r="S2659" s="29" t="str">
        <f t="shared" si="582"/>
        <v/>
      </c>
      <c r="T2659" s="29">
        <f t="shared" si="583"/>
        <v>1135630</v>
      </c>
      <c r="U2659" s="29">
        <v>1135630</v>
      </c>
      <c r="V2659" s="29"/>
      <c r="W2659" s="38" t="s">
        <v>1720</v>
      </c>
      <c r="X2659" s="29" t="s">
        <v>158</v>
      </c>
      <c r="Y2659" s="146">
        <v>4921</v>
      </c>
      <c r="Z2659" s="33">
        <v>6299</v>
      </c>
      <c r="AA2659" s="34">
        <f t="shared" si="584"/>
        <v>0.28000000000000003</v>
      </c>
      <c r="AB2659" s="33">
        <f t="shared" si="573"/>
        <v>6299</v>
      </c>
      <c r="AC2659" s="34">
        <f t="shared" si="585"/>
        <v>0.2800245706177259</v>
      </c>
      <c r="AD2659" s="145">
        <f t="shared" si="576"/>
        <v>5249.1670000000004</v>
      </c>
      <c r="AE2659" s="105">
        <v>4100.8329999999996</v>
      </c>
      <c r="AF2659" s="34" t="s">
        <v>36</v>
      </c>
      <c r="AG2659" s="34" t="s">
        <v>36</v>
      </c>
      <c r="AH2659" s="34" t="s">
        <v>36</v>
      </c>
      <c r="AI2659" s="29">
        <v>0.27900000000000003</v>
      </c>
      <c r="AJ2659" s="29">
        <v>1.18E-4</v>
      </c>
      <c r="AK2659" s="29">
        <v>0</v>
      </c>
      <c r="AL2659" s="29">
        <v>0</v>
      </c>
      <c r="AM2659" s="29" t="s">
        <v>28</v>
      </c>
      <c r="AN2659" s="158" t="s">
        <v>28</v>
      </c>
      <c r="AO2659" s="29" t="s">
        <v>28</v>
      </c>
      <c r="AP2659" s="29">
        <v>1</v>
      </c>
      <c r="AQ2659" s="29">
        <v>51</v>
      </c>
      <c r="AR2659" s="29">
        <v>40</v>
      </c>
      <c r="AS2659" s="29">
        <v>58</v>
      </c>
      <c r="AT2659" s="29">
        <v>0.27900000000000003</v>
      </c>
      <c r="AU2659" s="144">
        <v>1.1832000000000001E-4</v>
      </c>
      <c r="AV2659" s="36" t="s">
        <v>28</v>
      </c>
      <c r="AW2659" s="102" t="s">
        <v>33</v>
      </c>
      <c r="AX2659" s="129" t="s">
        <v>33</v>
      </c>
      <c r="AY2659" s="106">
        <v>16870</v>
      </c>
      <c r="BD2659" t="s">
        <v>108</v>
      </c>
      <c r="BE2659" t="s">
        <v>4351</v>
      </c>
      <c r="BF2659" t="s">
        <v>4739</v>
      </c>
      <c r="BH2659" t="str">
        <f t="shared" si="574"/>
        <v/>
      </c>
      <c r="BJ2659" t="str">
        <f t="shared" si="575"/>
        <v>OK</v>
      </c>
      <c r="BK2659" s="130">
        <v>6299</v>
      </c>
      <c r="BL2659" s="130" t="s">
        <v>37</v>
      </c>
      <c r="BM2659" s="131" t="s">
        <v>33</v>
      </c>
      <c r="BN2659" s="131" t="e">
        <v>#VALUE!</v>
      </c>
      <c r="BO2659">
        <v>6299</v>
      </c>
      <c r="BP2659">
        <v>553</v>
      </c>
    </row>
    <row r="2660" spans="1:68" ht="25.2" x14ac:dyDescent="0.3">
      <c r="A2660" s="1"/>
      <c r="B2660" s="47">
        <v>2300</v>
      </c>
      <c r="C2660" s="45">
        <v>1018330</v>
      </c>
      <c r="D2660" s="63" t="s">
        <v>33</v>
      </c>
      <c r="E2660" s="63"/>
      <c r="F2660" s="31" t="s">
        <v>1853</v>
      </c>
      <c r="G2660" s="29" t="s">
        <v>42</v>
      </c>
      <c r="H2660" s="70" t="s">
        <v>59</v>
      </c>
      <c r="I2660" s="148" t="s">
        <v>32</v>
      </c>
      <c r="J2660" s="147" t="s">
        <v>33</v>
      </c>
      <c r="K2660" s="148">
        <v>0</v>
      </c>
      <c r="L2660" s="148" t="s">
        <v>32</v>
      </c>
      <c r="M2660" s="147" t="s">
        <v>33</v>
      </c>
      <c r="N2660" s="29" t="str">
        <f t="shared" si="577"/>
        <v/>
      </c>
      <c r="O2660" s="29" t="str">
        <f t="shared" si="578"/>
        <v/>
      </c>
      <c r="P2660" s="29" t="str">
        <f t="shared" si="579"/>
        <v/>
      </c>
      <c r="Q2660" s="29">
        <f t="shared" si="580"/>
        <v>1135631</v>
      </c>
      <c r="R2660" s="29" t="str">
        <f t="shared" si="581"/>
        <v/>
      </c>
      <c r="S2660" s="29" t="str">
        <f t="shared" si="582"/>
        <v/>
      </c>
      <c r="T2660" s="29">
        <f t="shared" si="583"/>
        <v>1135631</v>
      </c>
      <c r="U2660" s="29">
        <v>1135631</v>
      </c>
      <c r="V2660" s="29"/>
      <c r="W2660" s="38" t="s">
        <v>1720</v>
      </c>
      <c r="X2660" s="29" t="s">
        <v>158</v>
      </c>
      <c r="Y2660" s="146">
        <v>6296</v>
      </c>
      <c r="Z2660" s="33">
        <v>8059</v>
      </c>
      <c r="AA2660" s="34">
        <f t="shared" si="584"/>
        <v>0.28000000000000003</v>
      </c>
      <c r="AB2660" s="33">
        <f t="shared" si="573"/>
        <v>8059</v>
      </c>
      <c r="AC2660" s="34">
        <f t="shared" si="585"/>
        <v>0.28001891486538011</v>
      </c>
      <c r="AD2660" s="145">
        <f t="shared" si="576"/>
        <v>6715.8329999999996</v>
      </c>
      <c r="AE2660" s="105">
        <v>5246.6670000000004</v>
      </c>
      <c r="AF2660" s="34" t="s">
        <v>36</v>
      </c>
      <c r="AG2660" s="34" t="s">
        <v>36</v>
      </c>
      <c r="AH2660" s="34" t="s">
        <v>36</v>
      </c>
      <c r="AI2660" s="29">
        <v>0.436</v>
      </c>
      <c r="AJ2660" s="29">
        <v>2.1000000000000001E-4</v>
      </c>
      <c r="AK2660" s="29">
        <v>0</v>
      </c>
      <c r="AL2660" s="29">
        <v>0</v>
      </c>
      <c r="AM2660" s="29" t="s">
        <v>28</v>
      </c>
      <c r="AN2660" s="29" t="s">
        <v>28</v>
      </c>
      <c r="AO2660" s="29" t="s">
        <v>28</v>
      </c>
      <c r="AP2660" s="29">
        <v>1</v>
      </c>
      <c r="AQ2660" s="29">
        <v>68</v>
      </c>
      <c r="AR2660" s="29">
        <v>51</v>
      </c>
      <c r="AS2660" s="29">
        <v>66</v>
      </c>
      <c r="AT2660" s="29">
        <v>0.436</v>
      </c>
      <c r="AU2660" s="144">
        <v>2.2888800000000001E-4</v>
      </c>
      <c r="AV2660" s="36" t="s">
        <v>28</v>
      </c>
      <c r="AW2660" s="102" t="s">
        <v>33</v>
      </c>
      <c r="AX2660" s="129" t="s">
        <v>33</v>
      </c>
      <c r="AY2660" s="106">
        <v>8496</v>
      </c>
      <c r="BD2660" t="s">
        <v>4613</v>
      </c>
      <c r="BE2660" t="s">
        <v>4369</v>
      </c>
      <c r="BF2660" t="s">
        <v>4739</v>
      </c>
      <c r="BH2660" t="str">
        <f t="shared" si="574"/>
        <v/>
      </c>
      <c r="BJ2660" t="str">
        <f t="shared" si="575"/>
        <v>OK</v>
      </c>
      <c r="BK2660" s="130">
        <v>8059</v>
      </c>
      <c r="BL2660" s="130" t="s">
        <v>37</v>
      </c>
      <c r="BM2660" s="131" t="s">
        <v>33</v>
      </c>
      <c r="BN2660" s="131" t="e">
        <v>#VALUE!</v>
      </c>
      <c r="BO2660">
        <v>8059</v>
      </c>
      <c r="BP2660">
        <v>431</v>
      </c>
    </row>
    <row r="2661" spans="1:68" ht="25.2" x14ac:dyDescent="0.3">
      <c r="A2661" s="1"/>
      <c r="B2661" s="47">
        <v>2301</v>
      </c>
      <c r="C2661" s="45">
        <v>1018331</v>
      </c>
      <c r="D2661" s="63" t="s">
        <v>33</v>
      </c>
      <c r="E2661" s="63"/>
      <c r="F2661" s="31" t="s">
        <v>1854</v>
      </c>
      <c r="G2661" s="37" t="s">
        <v>42</v>
      </c>
      <c r="H2661" s="70" t="s">
        <v>59</v>
      </c>
      <c r="I2661" s="148" t="s">
        <v>32</v>
      </c>
      <c r="J2661" s="147" t="s">
        <v>33</v>
      </c>
      <c r="K2661" s="148">
        <v>0</v>
      </c>
      <c r="L2661" s="148" t="s">
        <v>32</v>
      </c>
      <c r="M2661" s="147" t="s">
        <v>33</v>
      </c>
      <c r="N2661" s="29" t="str">
        <f t="shared" si="577"/>
        <v/>
      </c>
      <c r="O2661" s="29" t="str">
        <f t="shared" si="578"/>
        <v/>
      </c>
      <c r="P2661" s="29" t="str">
        <f t="shared" si="579"/>
        <v/>
      </c>
      <c r="Q2661" s="29">
        <f t="shared" si="580"/>
        <v>1135632</v>
      </c>
      <c r="R2661" s="29" t="str">
        <f t="shared" si="581"/>
        <v/>
      </c>
      <c r="S2661" s="29" t="str">
        <f t="shared" si="582"/>
        <v/>
      </c>
      <c r="T2661" s="29">
        <f t="shared" si="583"/>
        <v>1135632</v>
      </c>
      <c r="U2661" s="29">
        <v>1135632</v>
      </c>
      <c r="V2661" s="29"/>
      <c r="W2661" s="38" t="s">
        <v>3789</v>
      </c>
      <c r="X2661" s="29" t="s">
        <v>158</v>
      </c>
      <c r="Y2661" s="146">
        <v>8547</v>
      </c>
      <c r="Z2661" s="33">
        <v>10941</v>
      </c>
      <c r="AA2661" s="34">
        <f t="shared" si="584"/>
        <v>0.28000000000000003</v>
      </c>
      <c r="AB2661" s="33" t="str">
        <f t="shared" si="573"/>
        <v>По запросу</v>
      </c>
      <c r="AC2661" s="34">
        <f t="shared" si="585"/>
        <v>0.28009828009828008</v>
      </c>
      <c r="AD2661" s="145">
        <f t="shared" si="576"/>
        <v>9117.5</v>
      </c>
      <c r="AE2661" s="105">
        <v>7122.5</v>
      </c>
      <c r="AF2661" s="34" t="s">
        <v>36</v>
      </c>
      <c r="AG2661" s="34" t="s">
        <v>36</v>
      </c>
      <c r="AH2661" s="34" t="s">
        <v>36</v>
      </c>
      <c r="AI2661" s="29">
        <v>0.64700000000000002</v>
      </c>
      <c r="AJ2661" s="29">
        <v>3.0800000000000001E-4</v>
      </c>
      <c r="AK2661" s="29">
        <v>0</v>
      </c>
      <c r="AL2661" s="29">
        <v>0</v>
      </c>
      <c r="AM2661" s="29" t="s">
        <v>28</v>
      </c>
      <c r="AN2661" s="158" t="s">
        <v>28</v>
      </c>
      <c r="AO2661" s="29" t="s">
        <v>28</v>
      </c>
      <c r="AP2661" s="29">
        <v>1</v>
      </c>
      <c r="AQ2661" s="29">
        <v>68</v>
      </c>
      <c r="AR2661" s="29">
        <v>63</v>
      </c>
      <c r="AS2661" s="29">
        <v>72</v>
      </c>
      <c r="AT2661" s="29">
        <v>0.64700000000000002</v>
      </c>
      <c r="AU2661" s="144">
        <v>3.0844800000000001E-4</v>
      </c>
      <c r="AV2661" s="36" t="s">
        <v>28</v>
      </c>
      <c r="AW2661" s="102" t="s">
        <v>33</v>
      </c>
      <c r="AX2661" s="129" t="s">
        <v>33</v>
      </c>
      <c r="AY2661" s="106">
        <v>3854</v>
      </c>
      <c r="BD2661" t="s">
        <v>4613</v>
      </c>
      <c r="BE2661" t="s">
        <v>4369</v>
      </c>
      <c r="BF2661" t="s">
        <v>4739</v>
      </c>
      <c r="BH2661" t="str">
        <f t="shared" si="574"/>
        <v/>
      </c>
      <c r="BJ2661" t="e">
        <f t="shared" si="575"/>
        <v>#VALUE!</v>
      </c>
      <c r="BK2661" s="130" t="s">
        <v>5289</v>
      </c>
      <c r="BL2661" s="130" t="e">
        <v>#VALUE!</v>
      </c>
      <c r="BM2661" s="131" t="s">
        <v>33</v>
      </c>
      <c r="BN2661" s="131" t="e">
        <v>#VALUE!</v>
      </c>
      <c r="BO2661" t="e">
        <v>#N/A</v>
      </c>
      <c r="BP2661">
        <v>116</v>
      </c>
    </row>
    <row r="2662" spans="1:68" ht="25.2" x14ac:dyDescent="0.3">
      <c r="A2662" s="1"/>
      <c r="B2662" s="47">
        <v>2302</v>
      </c>
      <c r="C2662" s="45">
        <v>1018332</v>
      </c>
      <c r="D2662" s="63" t="s">
        <v>33</v>
      </c>
      <c r="E2662" s="63"/>
      <c r="F2662" s="31" t="s">
        <v>1855</v>
      </c>
      <c r="G2662" s="29" t="s">
        <v>42</v>
      </c>
      <c r="H2662" s="70" t="s">
        <v>59</v>
      </c>
      <c r="I2662" s="148" t="s">
        <v>32</v>
      </c>
      <c r="J2662" s="147" t="s">
        <v>33</v>
      </c>
      <c r="K2662" s="148">
        <v>0</v>
      </c>
      <c r="L2662" s="148" t="s">
        <v>32</v>
      </c>
      <c r="M2662" s="147" t="s">
        <v>33</v>
      </c>
      <c r="N2662" s="29" t="str">
        <f t="shared" si="577"/>
        <v/>
      </c>
      <c r="O2662" s="29" t="str">
        <f t="shared" si="578"/>
        <v/>
      </c>
      <c r="P2662" s="29" t="str">
        <f t="shared" si="579"/>
        <v/>
      </c>
      <c r="Q2662" s="29">
        <f t="shared" si="580"/>
        <v>1135633</v>
      </c>
      <c r="R2662" s="29" t="str">
        <f t="shared" si="581"/>
        <v/>
      </c>
      <c r="S2662" s="29" t="str">
        <f t="shared" si="582"/>
        <v/>
      </c>
      <c r="T2662" s="29">
        <f t="shared" si="583"/>
        <v>1135633</v>
      </c>
      <c r="U2662" s="29">
        <v>1135633</v>
      </c>
      <c r="V2662" s="29"/>
      <c r="W2662" s="38" t="s">
        <v>3789</v>
      </c>
      <c r="X2662" s="29" t="s">
        <v>158</v>
      </c>
      <c r="Y2662" s="146">
        <v>13839</v>
      </c>
      <c r="Z2662" s="33">
        <v>17714</v>
      </c>
      <c r="AA2662" s="34">
        <f t="shared" si="584"/>
        <v>0.28000000000000003</v>
      </c>
      <c r="AB2662" s="33" t="str">
        <f t="shared" si="573"/>
        <v>По запросу</v>
      </c>
      <c r="AC2662" s="34">
        <f t="shared" si="585"/>
        <v>0.28000580966832861</v>
      </c>
      <c r="AD2662" s="145">
        <f t="shared" si="576"/>
        <v>14761.666999999999</v>
      </c>
      <c r="AE2662" s="105">
        <v>11532.5</v>
      </c>
      <c r="AF2662" s="34" t="s">
        <v>36</v>
      </c>
      <c r="AG2662" s="34" t="s">
        <v>36</v>
      </c>
      <c r="AH2662" s="34" t="s">
        <v>36</v>
      </c>
      <c r="AI2662" s="29">
        <v>1.1419999999999999</v>
      </c>
      <c r="AJ2662" s="29">
        <v>6.4499999999999996E-4</v>
      </c>
      <c r="AK2662" s="29">
        <v>0</v>
      </c>
      <c r="AL2662" s="29">
        <v>0</v>
      </c>
      <c r="AM2662" s="29" t="s">
        <v>28</v>
      </c>
      <c r="AN2662" s="158" t="s">
        <v>28</v>
      </c>
      <c r="AO2662" s="29" t="s">
        <v>28</v>
      </c>
      <c r="AP2662" s="29">
        <v>1</v>
      </c>
      <c r="AQ2662" s="29">
        <v>91</v>
      </c>
      <c r="AR2662" s="29">
        <v>77</v>
      </c>
      <c r="AS2662" s="29">
        <v>92</v>
      </c>
      <c r="AT2662" s="29">
        <v>1.1419999999999999</v>
      </c>
      <c r="AU2662" s="144">
        <v>6.4464399999999999E-4</v>
      </c>
      <c r="AV2662" s="36" t="s">
        <v>28</v>
      </c>
      <c r="AW2662" s="102" t="s">
        <v>33</v>
      </c>
      <c r="AX2662" s="129" t="s">
        <v>33</v>
      </c>
      <c r="AY2662" s="106">
        <v>4412</v>
      </c>
      <c r="BD2662" t="s">
        <v>108</v>
      </c>
      <c r="BE2662" t="s">
        <v>4351</v>
      </c>
      <c r="BF2662" t="s">
        <v>4739</v>
      </c>
      <c r="BH2662" t="str">
        <f t="shared" si="574"/>
        <v/>
      </c>
      <c r="BJ2662" t="e">
        <f t="shared" si="575"/>
        <v>#VALUE!</v>
      </c>
      <c r="BK2662" s="130" t="s">
        <v>5289</v>
      </c>
      <c r="BL2662" s="130" t="e">
        <v>#VALUE!</v>
      </c>
      <c r="BM2662" s="131" t="s">
        <v>33</v>
      </c>
      <c r="BN2662" s="131" t="e">
        <v>#VALUE!</v>
      </c>
      <c r="BO2662" t="e">
        <v>#N/A</v>
      </c>
      <c r="BP2662">
        <v>114</v>
      </c>
    </row>
    <row r="2663" spans="1:68" ht="25.2" x14ac:dyDescent="0.3">
      <c r="A2663" s="1"/>
      <c r="B2663" s="47">
        <v>2303</v>
      </c>
      <c r="C2663" s="45">
        <v>1018333</v>
      </c>
      <c r="D2663" s="63" t="s">
        <v>33</v>
      </c>
      <c r="E2663" s="63"/>
      <c r="F2663" s="31" t="s">
        <v>1856</v>
      </c>
      <c r="G2663" s="29" t="s">
        <v>47</v>
      </c>
      <c r="H2663" s="70" t="s">
        <v>59</v>
      </c>
      <c r="I2663" s="148" t="s">
        <v>32</v>
      </c>
      <c r="J2663" s="147" t="s">
        <v>33</v>
      </c>
      <c r="K2663" s="148">
        <v>0</v>
      </c>
      <c r="L2663" s="148" t="s">
        <v>32</v>
      </c>
      <c r="M2663" s="147" t="s">
        <v>33</v>
      </c>
      <c r="N2663" s="29" t="str">
        <f t="shared" si="577"/>
        <v/>
      </c>
      <c r="O2663" s="29" t="str">
        <f t="shared" si="578"/>
        <v/>
      </c>
      <c r="P2663" s="29" t="str">
        <f t="shared" si="579"/>
        <v/>
      </c>
      <c r="Q2663" s="29">
        <f t="shared" si="580"/>
        <v>1135980</v>
      </c>
      <c r="R2663" s="29" t="str">
        <f t="shared" si="581"/>
        <v/>
      </c>
      <c r="S2663" s="29" t="str">
        <f t="shared" si="582"/>
        <v/>
      </c>
      <c r="T2663" s="29">
        <f t="shared" si="583"/>
        <v>1135980</v>
      </c>
      <c r="U2663" s="29">
        <v>1135980</v>
      </c>
      <c r="V2663" s="29"/>
      <c r="W2663" s="38" t="s">
        <v>3789</v>
      </c>
      <c r="X2663" s="29" t="s">
        <v>158</v>
      </c>
      <c r="Y2663" s="146">
        <v>21196</v>
      </c>
      <c r="Z2663" s="33">
        <v>27131</v>
      </c>
      <c r="AA2663" s="34">
        <f t="shared" si="584"/>
        <v>0.28000000000000003</v>
      </c>
      <c r="AB2663" s="33" t="str">
        <f t="shared" si="573"/>
        <v>По запросу</v>
      </c>
      <c r="AC2663" s="34">
        <f t="shared" si="585"/>
        <v>0.28000570447264983</v>
      </c>
      <c r="AD2663" s="145">
        <f t="shared" si="576"/>
        <v>22609.167000000001</v>
      </c>
      <c r="AE2663" s="105">
        <v>17663.332999999999</v>
      </c>
      <c r="AF2663" s="34" t="s">
        <v>36</v>
      </c>
      <c r="AG2663" s="34" t="s">
        <v>36</v>
      </c>
      <c r="AH2663" s="34" t="s">
        <v>36</v>
      </c>
      <c r="AI2663" s="29">
        <v>1.446</v>
      </c>
      <c r="AJ2663" s="29">
        <v>8.8999999999999995E-4</v>
      </c>
      <c r="AK2663" s="29">
        <v>0</v>
      </c>
      <c r="AL2663" s="29">
        <v>0</v>
      </c>
      <c r="AM2663" s="29" t="s">
        <v>28</v>
      </c>
      <c r="AN2663" s="158" t="s">
        <v>28</v>
      </c>
      <c r="AO2663" s="29" t="s">
        <v>28</v>
      </c>
      <c r="AP2663" s="29">
        <v>1</v>
      </c>
      <c r="AQ2663" s="29">
        <v>108</v>
      </c>
      <c r="AR2663" s="29">
        <v>93</v>
      </c>
      <c r="AS2663" s="29">
        <v>97</v>
      </c>
      <c r="AT2663" s="29">
        <v>1.446</v>
      </c>
      <c r="AU2663" s="144">
        <v>9.7426800000000003E-4</v>
      </c>
      <c r="AV2663" s="36" t="s">
        <v>28</v>
      </c>
      <c r="AW2663" s="102" t="s">
        <v>33</v>
      </c>
      <c r="AX2663" s="129" t="s">
        <v>33</v>
      </c>
      <c r="AY2663" s="106">
        <v>1406</v>
      </c>
      <c r="BD2663" t="s">
        <v>108</v>
      </c>
      <c r="BE2663" t="s">
        <v>4351</v>
      </c>
      <c r="BF2663" t="s">
        <v>4739</v>
      </c>
      <c r="BH2663" t="str">
        <f t="shared" si="574"/>
        <v/>
      </c>
      <c r="BJ2663" t="e">
        <f t="shared" si="575"/>
        <v>#VALUE!</v>
      </c>
      <c r="BK2663" s="130" t="s">
        <v>5289</v>
      </c>
      <c r="BL2663" s="130" t="e">
        <v>#VALUE!</v>
      </c>
      <c r="BM2663" s="131" t="s">
        <v>33</v>
      </c>
      <c r="BN2663" s="131" t="e">
        <v>#VALUE!</v>
      </c>
      <c r="BO2663" t="e">
        <v>#N/A</v>
      </c>
      <c r="BP2663">
        <v>79</v>
      </c>
    </row>
    <row r="2664" spans="1:68" ht="25.2" x14ac:dyDescent="0.3">
      <c r="A2664" s="1"/>
      <c r="B2664" s="47">
        <v>2304</v>
      </c>
      <c r="C2664" s="45">
        <v>1018334</v>
      </c>
      <c r="D2664" s="63" t="s">
        <v>33</v>
      </c>
      <c r="E2664" s="63"/>
      <c r="F2664" s="39" t="s">
        <v>1857</v>
      </c>
      <c r="G2664" s="29" t="s">
        <v>47</v>
      </c>
      <c r="H2664" s="70" t="s">
        <v>59</v>
      </c>
      <c r="I2664" s="148" t="s">
        <v>32</v>
      </c>
      <c r="J2664" s="147" t="s">
        <v>33</v>
      </c>
      <c r="K2664" s="148">
        <v>0</v>
      </c>
      <c r="L2664" s="148" t="s">
        <v>32</v>
      </c>
      <c r="M2664" s="147" t="s">
        <v>33</v>
      </c>
      <c r="N2664" s="29" t="str">
        <f t="shared" si="577"/>
        <v/>
      </c>
      <c r="O2664" s="29" t="str">
        <f t="shared" si="578"/>
        <v/>
      </c>
      <c r="P2664" s="29" t="str">
        <f t="shared" si="579"/>
        <v/>
      </c>
      <c r="Q2664" s="29">
        <f t="shared" si="580"/>
        <v>1135634</v>
      </c>
      <c r="R2664" s="29" t="str">
        <f t="shared" si="581"/>
        <v/>
      </c>
      <c r="S2664" s="29" t="str">
        <f t="shared" si="582"/>
        <v/>
      </c>
      <c r="T2664" s="29">
        <f t="shared" si="583"/>
        <v>1135634</v>
      </c>
      <c r="U2664" s="29">
        <v>1135634</v>
      </c>
      <c r="V2664" s="29"/>
      <c r="W2664" s="38" t="s">
        <v>3789</v>
      </c>
      <c r="X2664" s="29" t="s">
        <v>158</v>
      </c>
      <c r="Y2664" s="146">
        <v>31720</v>
      </c>
      <c r="Z2664" s="33">
        <v>40602</v>
      </c>
      <c r="AA2664" s="34">
        <f t="shared" si="584"/>
        <v>0.28000000000000003</v>
      </c>
      <c r="AB2664" s="33" t="str">
        <f t="shared" ref="AB2664:AB2727" si="586">IF(OR(W2664="VLD MLC components",W2664="VLD MLC pipes",W2664="VLD PEX components",W2664="VLD PEX pipes",W2664="VLD PHC components",W2664="VLD PHC pipes"),"По запросу",Z2664)</f>
        <v>По запросу</v>
      </c>
      <c r="AC2664" s="34">
        <f t="shared" si="585"/>
        <v>0.2800126264818743</v>
      </c>
      <c r="AD2664" s="145">
        <f t="shared" si="576"/>
        <v>33835</v>
      </c>
      <c r="AE2664" s="105">
        <v>26433.332999999999</v>
      </c>
      <c r="AF2664" s="34" t="s">
        <v>36</v>
      </c>
      <c r="AG2664" s="34" t="s">
        <v>36</v>
      </c>
      <c r="AH2664" s="34" t="s">
        <v>36</v>
      </c>
      <c r="AI2664" s="29">
        <v>2.359</v>
      </c>
      <c r="AJ2664" s="29">
        <v>1.41E-3</v>
      </c>
      <c r="AK2664" s="29">
        <v>0</v>
      </c>
      <c r="AL2664" s="29">
        <v>0</v>
      </c>
      <c r="AM2664" s="29" t="s">
        <v>28</v>
      </c>
      <c r="AN2664" s="158" t="s">
        <v>28</v>
      </c>
      <c r="AO2664" s="29" t="s">
        <v>28</v>
      </c>
      <c r="AP2664" s="29">
        <v>1</v>
      </c>
      <c r="AQ2664" s="29">
        <v>122</v>
      </c>
      <c r="AR2664" s="29">
        <v>112</v>
      </c>
      <c r="AS2664" s="29">
        <v>109</v>
      </c>
      <c r="AT2664" s="29">
        <v>2.359</v>
      </c>
      <c r="AU2664" s="144">
        <v>1.4893759999999999E-3</v>
      </c>
      <c r="AV2664" s="36" t="s">
        <v>28</v>
      </c>
      <c r="AW2664" s="102" t="s">
        <v>33</v>
      </c>
      <c r="AX2664" s="129" t="s">
        <v>33</v>
      </c>
      <c r="AY2664" s="106">
        <v>850</v>
      </c>
      <c r="BD2664" t="s">
        <v>108</v>
      </c>
      <c r="BE2664" t="s">
        <v>4351</v>
      </c>
      <c r="BF2664" t="s">
        <v>4739</v>
      </c>
      <c r="BH2664" t="str">
        <f t="shared" si="574"/>
        <v/>
      </c>
      <c r="BJ2664" t="e">
        <f t="shared" si="575"/>
        <v>#VALUE!</v>
      </c>
      <c r="BK2664" s="130" t="s">
        <v>5289</v>
      </c>
      <c r="BL2664" s="130" t="e">
        <v>#VALUE!</v>
      </c>
      <c r="BM2664" s="131" t="s">
        <v>33</v>
      </c>
      <c r="BN2664" s="131" t="e">
        <v>#VALUE!</v>
      </c>
      <c r="BO2664" t="e">
        <v>#N/A</v>
      </c>
      <c r="BP2664">
        <v>50</v>
      </c>
    </row>
    <row r="2665" spans="1:68" ht="25.2" x14ac:dyDescent="0.3">
      <c r="A2665" s="1"/>
      <c r="B2665" s="47">
        <v>2305</v>
      </c>
      <c r="C2665" s="45">
        <v>1018335</v>
      </c>
      <c r="D2665" s="63" t="s">
        <v>33</v>
      </c>
      <c r="E2665" s="63"/>
      <c r="F2665" s="31" t="s">
        <v>1858</v>
      </c>
      <c r="G2665" s="29" t="s">
        <v>42</v>
      </c>
      <c r="H2665" s="70" t="s">
        <v>59</v>
      </c>
      <c r="I2665" s="148" t="s">
        <v>32</v>
      </c>
      <c r="J2665" s="147" t="s">
        <v>33</v>
      </c>
      <c r="K2665" s="148">
        <v>0</v>
      </c>
      <c r="L2665" s="148" t="s">
        <v>32</v>
      </c>
      <c r="M2665" s="147" t="s">
        <v>33</v>
      </c>
      <c r="N2665" s="29" t="str">
        <f t="shared" si="577"/>
        <v/>
      </c>
      <c r="O2665" s="29" t="str">
        <f t="shared" si="578"/>
        <v/>
      </c>
      <c r="P2665" s="29" t="str">
        <f t="shared" si="579"/>
        <v/>
      </c>
      <c r="Q2665" s="29">
        <f t="shared" si="580"/>
        <v>1135635</v>
      </c>
      <c r="R2665" s="29" t="str">
        <f t="shared" si="581"/>
        <v/>
      </c>
      <c r="S2665" s="29" t="str">
        <f t="shared" si="582"/>
        <v/>
      </c>
      <c r="T2665" s="29">
        <f t="shared" si="583"/>
        <v>1135635</v>
      </c>
      <c r="U2665" s="29">
        <v>1135635</v>
      </c>
      <c r="V2665" s="29"/>
      <c r="W2665" s="38" t="s">
        <v>3789</v>
      </c>
      <c r="X2665" s="29" t="s">
        <v>158</v>
      </c>
      <c r="Y2665" s="146">
        <v>39713</v>
      </c>
      <c r="Z2665" s="33">
        <v>50832</v>
      </c>
      <c r="AA2665" s="34">
        <f t="shared" si="584"/>
        <v>0.28000000000000003</v>
      </c>
      <c r="AB2665" s="33" t="str">
        <f t="shared" si="586"/>
        <v>По запросу</v>
      </c>
      <c r="AC2665" s="34">
        <f t="shared" si="585"/>
        <v>0.27998387147801601</v>
      </c>
      <c r="AD2665" s="145">
        <f t="shared" si="576"/>
        <v>42360</v>
      </c>
      <c r="AE2665" s="105">
        <v>33094.167000000001</v>
      </c>
      <c r="AF2665" s="34" t="s">
        <v>36</v>
      </c>
      <c r="AG2665" s="34" t="s">
        <v>36</v>
      </c>
      <c r="AH2665" s="34" t="s">
        <v>36</v>
      </c>
      <c r="AI2665" s="29">
        <v>2.9980000000000002</v>
      </c>
      <c r="AJ2665" s="29">
        <v>2.0500000000000002E-3</v>
      </c>
      <c r="AK2665" s="29">
        <v>0</v>
      </c>
      <c r="AL2665" s="29">
        <v>0</v>
      </c>
      <c r="AM2665" s="29" t="s">
        <v>28</v>
      </c>
      <c r="AN2665" s="158" t="s">
        <v>28</v>
      </c>
      <c r="AO2665" s="29" t="s">
        <v>28</v>
      </c>
      <c r="AP2665" s="29">
        <v>1</v>
      </c>
      <c r="AQ2665" s="29">
        <v>143</v>
      </c>
      <c r="AR2665" s="29">
        <v>128</v>
      </c>
      <c r="AS2665" s="29">
        <v>120</v>
      </c>
      <c r="AT2665" s="29">
        <v>2.9980000000000002</v>
      </c>
      <c r="AU2665" s="144">
        <v>2.1964799999999998E-3</v>
      </c>
      <c r="AV2665" s="36" t="s">
        <v>28</v>
      </c>
      <c r="AW2665" s="102" t="s">
        <v>33</v>
      </c>
      <c r="AX2665" s="129" t="s">
        <v>33</v>
      </c>
      <c r="AY2665" s="106">
        <v>976</v>
      </c>
      <c r="BD2665" t="s">
        <v>108</v>
      </c>
      <c r="BE2665" t="s">
        <v>4369</v>
      </c>
      <c r="BF2665" t="s">
        <v>4739</v>
      </c>
      <c r="BH2665" t="str">
        <f t="shared" si="574"/>
        <v/>
      </c>
      <c r="BJ2665" t="e">
        <f t="shared" si="575"/>
        <v>#VALUE!</v>
      </c>
      <c r="BK2665" s="130" t="s">
        <v>5289</v>
      </c>
      <c r="BL2665" s="130" t="e">
        <v>#VALUE!</v>
      </c>
      <c r="BM2665" s="131" t="s">
        <v>33</v>
      </c>
      <c r="BN2665" s="131" t="e">
        <v>#VALUE!</v>
      </c>
      <c r="BO2665" t="e">
        <v>#N/A</v>
      </c>
      <c r="BP2665">
        <v>45</v>
      </c>
    </row>
    <row r="2666" spans="1:68" ht="25.2" x14ac:dyDescent="0.3">
      <c r="A2666" s="1"/>
      <c r="B2666" s="47">
        <v>2306</v>
      </c>
      <c r="C2666" s="45">
        <v>1078368</v>
      </c>
      <c r="D2666" s="29"/>
      <c r="E2666" s="29"/>
      <c r="F2666" s="31" t="s">
        <v>1860</v>
      </c>
      <c r="G2666" s="37" t="s">
        <v>47</v>
      </c>
      <c r="H2666" s="70" t="s">
        <v>59</v>
      </c>
      <c r="I2666" s="148" t="s">
        <v>32</v>
      </c>
      <c r="J2666" s="147" t="s">
        <v>33</v>
      </c>
      <c r="K2666" s="148">
        <v>0</v>
      </c>
      <c r="L2666" s="148" t="s">
        <v>32</v>
      </c>
      <c r="M2666" s="147" t="s">
        <v>33</v>
      </c>
      <c r="N2666" s="29" t="str">
        <f t="shared" si="577"/>
        <v/>
      </c>
      <c r="O2666" s="29" t="str">
        <f t="shared" si="578"/>
        <v/>
      </c>
      <c r="P2666" s="29" t="str">
        <f t="shared" si="579"/>
        <v/>
      </c>
      <c r="Q2666" s="29">
        <f t="shared" si="580"/>
        <v>1135636</v>
      </c>
      <c r="R2666" s="29" t="str">
        <f t="shared" si="581"/>
        <v/>
      </c>
      <c r="S2666" s="29" t="str">
        <f t="shared" si="582"/>
        <v/>
      </c>
      <c r="T2666" s="29">
        <f t="shared" si="583"/>
        <v>1135636</v>
      </c>
      <c r="U2666" s="29">
        <v>1135636</v>
      </c>
      <c r="V2666" s="29"/>
      <c r="W2666" s="38" t="s">
        <v>3789</v>
      </c>
      <c r="X2666" s="29" t="s">
        <v>158</v>
      </c>
      <c r="Y2666" s="146">
        <v>64320</v>
      </c>
      <c r="Z2666" s="33">
        <v>82330</v>
      </c>
      <c r="AA2666" s="34">
        <f t="shared" si="584"/>
        <v>0.28000000000000003</v>
      </c>
      <c r="AB2666" s="33" t="str">
        <f t="shared" si="586"/>
        <v>По запросу</v>
      </c>
      <c r="AC2666" s="34">
        <f t="shared" si="585"/>
        <v>0.28000621268656711</v>
      </c>
      <c r="AD2666" s="145">
        <f t="shared" si="576"/>
        <v>68608.332999999999</v>
      </c>
      <c r="AE2666" s="105">
        <v>53600</v>
      </c>
      <c r="AF2666" s="34" t="s">
        <v>36</v>
      </c>
      <c r="AG2666" s="34" t="s">
        <v>36</v>
      </c>
      <c r="AH2666" s="34" t="s">
        <v>36</v>
      </c>
      <c r="AI2666" s="29">
        <v>5.24</v>
      </c>
      <c r="AJ2666" s="29">
        <v>5.9199999999999997E-4</v>
      </c>
      <c r="AK2666" s="29">
        <v>0</v>
      </c>
      <c r="AL2666" s="29">
        <v>0</v>
      </c>
      <c r="AM2666" s="29" t="s">
        <v>28</v>
      </c>
      <c r="AN2666" s="158" t="s">
        <v>28</v>
      </c>
      <c r="AO2666" s="29" t="s">
        <v>28</v>
      </c>
      <c r="AP2666" s="29">
        <v>1</v>
      </c>
      <c r="AQ2666" s="29">
        <v>140</v>
      </c>
      <c r="AR2666" s="29">
        <v>160</v>
      </c>
      <c r="AS2666" s="29">
        <v>140</v>
      </c>
      <c r="AT2666" s="29">
        <v>5.24</v>
      </c>
      <c r="AU2666" s="144">
        <v>3.1359999999999999E-3</v>
      </c>
      <c r="AV2666" s="36" t="s">
        <v>28</v>
      </c>
      <c r="AW2666" s="102" t="s">
        <v>33</v>
      </c>
      <c r="AX2666" s="129" t="s">
        <v>33</v>
      </c>
      <c r="AY2666" s="106">
        <v>516</v>
      </c>
      <c r="BD2666" t="s">
        <v>1859</v>
      </c>
      <c r="BE2666" t="s">
        <v>4614</v>
      </c>
      <c r="BF2666" t="s">
        <v>4747</v>
      </c>
      <c r="BH2666" t="str">
        <f t="shared" si="574"/>
        <v/>
      </c>
      <c r="BJ2666" t="e">
        <f t="shared" si="575"/>
        <v>#VALUE!</v>
      </c>
      <c r="BK2666" s="130" t="s">
        <v>5289</v>
      </c>
      <c r="BL2666" s="130" t="e">
        <v>#VALUE!</v>
      </c>
      <c r="BM2666" s="131" t="s">
        <v>33</v>
      </c>
      <c r="BN2666" s="131" t="e">
        <v>#VALUE!</v>
      </c>
      <c r="BO2666" t="e">
        <v>#N/A</v>
      </c>
      <c r="BP2666">
        <v>21</v>
      </c>
    </row>
    <row r="2667" spans="1:68" ht="25.2" x14ac:dyDescent="0.3">
      <c r="A2667" s="1"/>
      <c r="B2667" s="47">
        <v>2307</v>
      </c>
      <c r="C2667" s="45">
        <v>1047013</v>
      </c>
      <c r="D2667" s="63" t="s">
        <v>33</v>
      </c>
      <c r="E2667" s="63"/>
      <c r="F2667" s="31" t="s">
        <v>1861</v>
      </c>
      <c r="G2667" s="29" t="s">
        <v>31</v>
      </c>
      <c r="H2667" s="70" t="s">
        <v>4779</v>
      </c>
      <c r="I2667" s="148" t="s">
        <v>32</v>
      </c>
      <c r="J2667" s="147" t="s">
        <v>33</v>
      </c>
      <c r="K2667" s="148">
        <v>0</v>
      </c>
      <c r="L2667" s="148" t="s">
        <v>32</v>
      </c>
      <c r="M2667" s="147" t="s">
        <v>33</v>
      </c>
      <c r="N2667" s="29" t="str">
        <f t="shared" si="577"/>
        <v/>
      </c>
      <c r="O2667" s="29" t="str">
        <f t="shared" si="578"/>
        <v/>
      </c>
      <c r="P2667" s="29" t="str">
        <f t="shared" si="579"/>
        <v/>
      </c>
      <c r="Q2667" s="29" t="str">
        <f t="shared" si="580"/>
        <v/>
      </c>
      <c r="R2667" s="29" t="str">
        <f t="shared" si="581"/>
        <v/>
      </c>
      <c r="S2667" s="29" t="str">
        <f t="shared" si="582"/>
        <v/>
      </c>
      <c r="T2667" s="29" t="str">
        <f t="shared" si="583"/>
        <v/>
      </c>
      <c r="U2667" s="46" t="s">
        <v>33</v>
      </c>
      <c r="V2667" s="46"/>
      <c r="W2667" s="38" t="s">
        <v>3789</v>
      </c>
      <c r="X2667" s="29" t="s">
        <v>158</v>
      </c>
      <c r="Y2667" s="146">
        <v>13839</v>
      </c>
      <c r="Z2667" s="33">
        <v>17714</v>
      </c>
      <c r="AA2667" s="34">
        <f t="shared" si="584"/>
        <v>0.28000000000000003</v>
      </c>
      <c r="AB2667" s="33" t="str">
        <f t="shared" si="586"/>
        <v>По запросу</v>
      </c>
      <c r="AC2667" s="34">
        <f t="shared" si="585"/>
        <v>0.28000580966832861</v>
      </c>
      <c r="AD2667" s="145">
        <f t="shared" si="576"/>
        <v>14761.666999999999</v>
      </c>
      <c r="AE2667" s="105">
        <v>11532.5</v>
      </c>
      <c r="AF2667" s="34" t="s">
        <v>36</v>
      </c>
      <c r="AG2667" s="34" t="s">
        <v>36</v>
      </c>
      <c r="AH2667" s="34" t="s">
        <v>36</v>
      </c>
      <c r="AI2667" s="29">
        <v>0.92900000000000005</v>
      </c>
      <c r="AJ2667" s="29">
        <v>1.8600000000000001E-3</v>
      </c>
      <c r="AK2667" s="29">
        <v>83</v>
      </c>
      <c r="AL2667" s="29">
        <v>0</v>
      </c>
      <c r="AM2667" s="29" t="s">
        <v>28</v>
      </c>
      <c r="AN2667" s="158" t="s">
        <v>28</v>
      </c>
      <c r="AO2667" s="29" t="s">
        <v>28</v>
      </c>
      <c r="AP2667" s="29">
        <v>1</v>
      </c>
      <c r="AQ2667" s="29">
        <v>154</v>
      </c>
      <c r="AR2667" s="29">
        <v>115</v>
      </c>
      <c r="AS2667" s="29">
        <v>102</v>
      </c>
      <c r="AT2667" s="29">
        <v>0.92900000000000005</v>
      </c>
      <c r="AU2667" s="144">
        <v>1.80642E-3</v>
      </c>
      <c r="AV2667" s="36" t="s">
        <v>28</v>
      </c>
      <c r="AW2667" s="102" t="s">
        <v>33</v>
      </c>
      <c r="AX2667" s="129" t="s">
        <v>33</v>
      </c>
      <c r="AY2667" s="106">
        <v>245</v>
      </c>
      <c r="BD2667" t="s">
        <v>108</v>
      </c>
      <c r="BE2667" t="s">
        <v>4369</v>
      </c>
      <c r="BF2667" t="s">
        <v>4739</v>
      </c>
      <c r="BH2667" t="str">
        <f t="shared" si="574"/>
        <v>AV</v>
      </c>
      <c r="BJ2667" t="e">
        <f t="shared" si="575"/>
        <v>#VALUE!</v>
      </c>
      <c r="BK2667" s="130" t="s">
        <v>5289</v>
      </c>
      <c r="BL2667" s="130" t="e">
        <v>#VALUE!</v>
      </c>
      <c r="BM2667" s="131" t="s">
        <v>33</v>
      </c>
      <c r="BN2667" s="131" t="e">
        <v>#VALUE!</v>
      </c>
      <c r="BO2667" t="s">
        <v>5289</v>
      </c>
      <c r="BP2667">
        <v>20</v>
      </c>
    </row>
    <row r="2668" spans="1:68" ht="25.2" x14ac:dyDescent="0.3">
      <c r="A2668" s="1"/>
      <c r="B2668" s="47">
        <v>2308</v>
      </c>
      <c r="C2668" s="45">
        <v>1047014</v>
      </c>
      <c r="D2668" s="63" t="s">
        <v>33</v>
      </c>
      <c r="E2668" s="63"/>
      <c r="F2668" s="52" t="s">
        <v>1862</v>
      </c>
      <c r="G2668" s="29" t="s">
        <v>31</v>
      </c>
      <c r="H2668" s="29"/>
      <c r="I2668" s="148" t="s">
        <v>32</v>
      </c>
      <c r="J2668" s="147" t="s">
        <v>33</v>
      </c>
      <c r="K2668" s="148">
        <v>0</v>
      </c>
      <c r="L2668" s="148" t="s">
        <v>32</v>
      </c>
      <c r="M2668" s="147" t="s">
        <v>33</v>
      </c>
      <c r="N2668" s="29" t="str">
        <f t="shared" si="577"/>
        <v/>
      </c>
      <c r="O2668" s="29" t="str">
        <f t="shared" si="578"/>
        <v/>
      </c>
      <c r="P2668" s="29" t="str">
        <f t="shared" si="579"/>
        <v/>
      </c>
      <c r="Q2668" s="29" t="str">
        <f t="shared" si="580"/>
        <v/>
      </c>
      <c r="R2668" s="29" t="str">
        <f t="shared" si="581"/>
        <v/>
      </c>
      <c r="S2668" s="29" t="str">
        <f t="shared" si="582"/>
        <v/>
      </c>
      <c r="T2668" s="29" t="str">
        <f t="shared" si="583"/>
        <v/>
      </c>
      <c r="U2668" s="46" t="s">
        <v>33</v>
      </c>
      <c r="V2668" s="46"/>
      <c r="W2668" s="38" t="s">
        <v>3789</v>
      </c>
      <c r="X2668" s="29" t="s">
        <v>158</v>
      </c>
      <c r="Y2668" s="146">
        <v>21196</v>
      </c>
      <c r="Z2668" s="33">
        <v>27131</v>
      </c>
      <c r="AA2668" s="34">
        <f t="shared" si="584"/>
        <v>0.28000000000000003</v>
      </c>
      <c r="AB2668" s="33" t="str">
        <f t="shared" si="586"/>
        <v>По запросу</v>
      </c>
      <c r="AC2668" s="34">
        <f t="shared" si="585"/>
        <v>0.28000570447264983</v>
      </c>
      <c r="AD2668" s="145">
        <f t="shared" si="576"/>
        <v>22609.167000000001</v>
      </c>
      <c r="AE2668" s="105">
        <v>17663.332999999999</v>
      </c>
      <c r="AF2668" s="34" t="s">
        <v>36</v>
      </c>
      <c r="AG2668" s="34" t="s">
        <v>36</v>
      </c>
      <c r="AH2668" s="34" t="s">
        <v>36</v>
      </c>
      <c r="AI2668" s="29">
        <v>1.27</v>
      </c>
      <c r="AJ2668" s="29">
        <v>1.8E-3</v>
      </c>
      <c r="AK2668" s="29">
        <v>0</v>
      </c>
      <c r="AL2668" s="29">
        <v>0</v>
      </c>
      <c r="AM2668" s="29" t="s">
        <v>28</v>
      </c>
      <c r="AN2668" s="44" t="s">
        <v>27</v>
      </c>
      <c r="AO2668" s="29" t="s">
        <v>28</v>
      </c>
      <c r="AP2668" s="29">
        <v>1</v>
      </c>
      <c r="AQ2668" s="29">
        <v>154</v>
      </c>
      <c r="AR2668" s="29">
        <v>115</v>
      </c>
      <c r="AS2668" s="29">
        <v>102</v>
      </c>
      <c r="AT2668" s="29">
        <v>1.27</v>
      </c>
      <c r="AU2668" s="144">
        <v>1.80642E-3</v>
      </c>
      <c r="AV2668" s="36" t="s">
        <v>28</v>
      </c>
      <c r="AW2668" s="102" t="s">
        <v>33</v>
      </c>
      <c r="AX2668" s="129" t="s">
        <v>33</v>
      </c>
      <c r="AY2668" s="106">
        <v>493</v>
      </c>
      <c r="BD2668" t="s">
        <v>108</v>
      </c>
      <c r="BE2668" t="s">
        <v>4369</v>
      </c>
      <c r="BF2668" t="s">
        <v>4740</v>
      </c>
      <c r="BH2668" t="str">
        <f t="shared" si="574"/>
        <v/>
      </c>
      <c r="BJ2668" t="e">
        <f t="shared" si="575"/>
        <v>#VALUE!</v>
      </c>
      <c r="BK2668" s="130" t="s">
        <v>5302</v>
      </c>
      <c r="BL2668" s="130" t="e">
        <v>#VALUE!</v>
      </c>
      <c r="BM2668" s="131" t="s">
        <v>33</v>
      </c>
      <c r="BN2668" s="131" t="e">
        <v>#VALUE!</v>
      </c>
      <c r="BO2668" t="e">
        <v>#N/A</v>
      </c>
      <c r="BP2668">
        <v>0</v>
      </c>
    </row>
    <row r="2669" spans="1:68" ht="25.2" x14ac:dyDescent="0.3">
      <c r="A2669" s="1"/>
      <c r="B2669" s="47">
        <v>2309</v>
      </c>
      <c r="C2669" s="45">
        <v>1047015</v>
      </c>
      <c r="D2669" s="63" t="s">
        <v>33</v>
      </c>
      <c r="E2669" s="63"/>
      <c r="F2669" s="31" t="s">
        <v>1863</v>
      </c>
      <c r="G2669" s="29" t="s">
        <v>31</v>
      </c>
      <c r="H2669" s="29"/>
      <c r="I2669" s="148" t="s">
        <v>32</v>
      </c>
      <c r="J2669" s="147" t="s">
        <v>33</v>
      </c>
      <c r="K2669" s="148">
        <v>0</v>
      </c>
      <c r="L2669" s="148" t="s">
        <v>32</v>
      </c>
      <c r="M2669" s="147" t="s">
        <v>33</v>
      </c>
      <c r="N2669" s="29" t="str">
        <f t="shared" si="577"/>
        <v/>
      </c>
      <c r="O2669" s="29" t="str">
        <f t="shared" si="578"/>
        <v/>
      </c>
      <c r="P2669" s="29" t="str">
        <f t="shared" si="579"/>
        <v/>
      </c>
      <c r="Q2669" s="29" t="str">
        <f t="shared" si="580"/>
        <v/>
      </c>
      <c r="R2669" s="29" t="str">
        <f t="shared" si="581"/>
        <v/>
      </c>
      <c r="S2669" s="29" t="str">
        <f t="shared" si="582"/>
        <v/>
      </c>
      <c r="T2669" s="29" t="str">
        <f t="shared" si="583"/>
        <v/>
      </c>
      <c r="U2669" s="46" t="s">
        <v>33</v>
      </c>
      <c r="V2669" s="46"/>
      <c r="W2669" s="38" t="s">
        <v>3789</v>
      </c>
      <c r="X2669" s="29" t="s">
        <v>158</v>
      </c>
      <c r="Y2669" s="146">
        <v>31720</v>
      </c>
      <c r="Z2669" s="33">
        <v>40602</v>
      </c>
      <c r="AA2669" s="34">
        <f t="shared" si="584"/>
        <v>0.28000000000000003</v>
      </c>
      <c r="AB2669" s="33" t="str">
        <f t="shared" si="586"/>
        <v>По запросу</v>
      </c>
      <c r="AC2669" s="34">
        <f t="shared" si="585"/>
        <v>0.2800126264818743</v>
      </c>
      <c r="AD2669" s="145">
        <f t="shared" si="576"/>
        <v>33835</v>
      </c>
      <c r="AE2669" s="105">
        <v>26433.332999999999</v>
      </c>
      <c r="AF2669" s="34" t="s">
        <v>36</v>
      </c>
      <c r="AG2669" s="34" t="s">
        <v>36</v>
      </c>
      <c r="AH2669" s="34" t="s">
        <v>36</v>
      </c>
      <c r="AI2669" s="29">
        <v>2.0870000000000002</v>
      </c>
      <c r="AJ2669" s="29">
        <v>1.2899999999999999E-3</v>
      </c>
      <c r="AK2669" s="29">
        <v>0</v>
      </c>
      <c r="AL2669" s="29">
        <v>0</v>
      </c>
      <c r="AM2669" s="29" t="s">
        <v>28</v>
      </c>
      <c r="AN2669" s="44" t="s">
        <v>27</v>
      </c>
      <c r="AO2669" s="29" t="s">
        <v>28</v>
      </c>
      <c r="AP2669" s="29">
        <v>1</v>
      </c>
      <c r="AQ2669" s="29">
        <v>198</v>
      </c>
      <c r="AR2669" s="29">
        <v>150</v>
      </c>
      <c r="AS2669" s="29">
        <v>126</v>
      </c>
      <c r="AT2669" s="29">
        <v>2.0870000000000002</v>
      </c>
      <c r="AU2669" s="144">
        <v>3.7422000000000002E-3</v>
      </c>
      <c r="AV2669" s="36" t="s">
        <v>28</v>
      </c>
      <c r="AW2669" s="102" t="s">
        <v>33</v>
      </c>
      <c r="AX2669" s="129" t="s">
        <v>33</v>
      </c>
      <c r="AY2669" s="106">
        <v>184</v>
      </c>
      <c r="BD2669" t="s">
        <v>108</v>
      </c>
      <c r="BE2669" t="s">
        <v>4369</v>
      </c>
      <c r="BF2669" t="s">
        <v>4740</v>
      </c>
      <c r="BH2669" t="str">
        <f t="shared" si="574"/>
        <v/>
      </c>
      <c r="BJ2669" t="e">
        <f t="shared" si="575"/>
        <v>#VALUE!</v>
      </c>
      <c r="BK2669" s="130" t="s">
        <v>5302</v>
      </c>
      <c r="BL2669" s="130" t="e">
        <v>#VALUE!</v>
      </c>
      <c r="BM2669" s="131" t="s">
        <v>33</v>
      </c>
      <c r="BN2669" s="131" t="e">
        <v>#VALUE!</v>
      </c>
      <c r="BO2669" t="e">
        <v>#N/A</v>
      </c>
      <c r="BP2669">
        <v>0</v>
      </c>
    </row>
    <row r="2670" spans="1:68" ht="25.2" x14ac:dyDescent="0.3">
      <c r="A2670" s="1"/>
      <c r="B2670" s="47">
        <v>2310</v>
      </c>
      <c r="C2670" s="45">
        <v>1047016</v>
      </c>
      <c r="D2670" s="63" t="s">
        <v>33</v>
      </c>
      <c r="E2670" s="63"/>
      <c r="F2670" s="31" t="s">
        <v>1864</v>
      </c>
      <c r="G2670" s="29" t="s">
        <v>31</v>
      </c>
      <c r="H2670" s="29"/>
      <c r="I2670" s="148" t="s">
        <v>32</v>
      </c>
      <c r="J2670" s="147" t="s">
        <v>33</v>
      </c>
      <c r="K2670" s="148">
        <v>0</v>
      </c>
      <c r="L2670" s="148" t="s">
        <v>32</v>
      </c>
      <c r="M2670" s="147" t="s">
        <v>33</v>
      </c>
      <c r="N2670" s="29" t="str">
        <f t="shared" si="577"/>
        <v/>
      </c>
      <c r="O2670" s="29" t="str">
        <f t="shared" si="578"/>
        <v/>
      </c>
      <c r="P2670" s="29" t="str">
        <f t="shared" si="579"/>
        <v/>
      </c>
      <c r="Q2670" s="29" t="str">
        <f t="shared" si="580"/>
        <v/>
      </c>
      <c r="R2670" s="29" t="str">
        <f t="shared" si="581"/>
        <v/>
      </c>
      <c r="S2670" s="29" t="str">
        <f t="shared" si="582"/>
        <v/>
      </c>
      <c r="T2670" s="29" t="str">
        <f t="shared" si="583"/>
        <v/>
      </c>
      <c r="U2670" s="46" t="s">
        <v>33</v>
      </c>
      <c r="V2670" s="46"/>
      <c r="W2670" s="38" t="s">
        <v>3789</v>
      </c>
      <c r="X2670" s="29" t="s">
        <v>158</v>
      </c>
      <c r="Y2670" s="146">
        <v>39713</v>
      </c>
      <c r="Z2670" s="33">
        <v>50832</v>
      </c>
      <c r="AA2670" s="34">
        <f t="shared" si="584"/>
        <v>0.28000000000000003</v>
      </c>
      <c r="AB2670" s="33" t="str">
        <f t="shared" si="586"/>
        <v>По запросу</v>
      </c>
      <c r="AC2670" s="34">
        <f t="shared" si="585"/>
        <v>0.27998387147801601</v>
      </c>
      <c r="AD2670" s="145">
        <f t="shared" si="576"/>
        <v>42360</v>
      </c>
      <c r="AE2670" s="105">
        <v>33094.167000000001</v>
      </c>
      <c r="AF2670" s="34" t="s">
        <v>36</v>
      </c>
      <c r="AG2670" s="34" t="s">
        <v>36</v>
      </c>
      <c r="AH2670" s="34" t="s">
        <v>36</v>
      </c>
      <c r="AI2670" s="29">
        <v>2.605</v>
      </c>
      <c r="AJ2670" s="29">
        <v>3.9779999999999998E-3</v>
      </c>
      <c r="AK2670" s="29">
        <v>0</v>
      </c>
      <c r="AL2670" s="29">
        <v>0</v>
      </c>
      <c r="AM2670" s="29" t="s">
        <v>28</v>
      </c>
      <c r="AN2670" s="44" t="s">
        <v>27</v>
      </c>
      <c r="AO2670" s="29" t="s">
        <v>28</v>
      </c>
      <c r="AP2670" s="29">
        <v>1</v>
      </c>
      <c r="AQ2670" s="29">
        <v>198</v>
      </c>
      <c r="AR2670" s="29">
        <v>150</v>
      </c>
      <c r="AS2670" s="29">
        <v>126</v>
      </c>
      <c r="AT2670" s="29">
        <v>2.605</v>
      </c>
      <c r="AU2670" s="144">
        <v>3.7422000000000002E-3</v>
      </c>
      <c r="AV2670" s="36" t="s">
        <v>28</v>
      </c>
      <c r="AW2670" s="102" t="s">
        <v>33</v>
      </c>
      <c r="AX2670" s="129" t="s">
        <v>33</v>
      </c>
      <c r="AY2670" s="106">
        <v>148</v>
      </c>
      <c r="BD2670" t="s">
        <v>108</v>
      </c>
      <c r="BE2670" t="s">
        <v>4369</v>
      </c>
      <c r="BF2670" t="s">
        <v>4740</v>
      </c>
      <c r="BH2670" t="str">
        <f t="shared" si="574"/>
        <v/>
      </c>
      <c r="BJ2670" t="e">
        <f t="shared" si="575"/>
        <v>#VALUE!</v>
      </c>
      <c r="BK2670" s="130" t="s">
        <v>5302</v>
      </c>
      <c r="BL2670" s="130" t="e">
        <v>#VALUE!</v>
      </c>
      <c r="BM2670" s="131" t="s">
        <v>33</v>
      </c>
      <c r="BN2670" s="131" t="e">
        <v>#VALUE!</v>
      </c>
      <c r="BO2670" t="e">
        <v>#N/A</v>
      </c>
      <c r="BP2670">
        <v>0</v>
      </c>
    </row>
    <row r="2671" spans="1:68" ht="25.2" x14ac:dyDescent="0.3">
      <c r="A2671" s="1"/>
      <c r="B2671" s="47">
        <v>2311</v>
      </c>
      <c r="C2671" s="45">
        <v>1047017</v>
      </c>
      <c r="D2671" s="40" t="s">
        <v>33</v>
      </c>
      <c r="E2671" s="40"/>
      <c r="F2671" s="31" t="s">
        <v>1865</v>
      </c>
      <c r="G2671" s="29" t="s">
        <v>31</v>
      </c>
      <c r="H2671" s="29"/>
      <c r="I2671" s="148" t="s">
        <v>32</v>
      </c>
      <c r="J2671" s="147" t="s">
        <v>33</v>
      </c>
      <c r="K2671" s="148">
        <v>0</v>
      </c>
      <c r="L2671" s="148" t="s">
        <v>32</v>
      </c>
      <c r="M2671" s="147" t="s">
        <v>33</v>
      </c>
      <c r="N2671" s="29" t="str">
        <f t="shared" si="577"/>
        <v/>
      </c>
      <c r="O2671" s="29" t="str">
        <f t="shared" si="578"/>
        <v/>
      </c>
      <c r="P2671" s="29" t="str">
        <f t="shared" si="579"/>
        <v/>
      </c>
      <c r="Q2671" s="29" t="str">
        <f t="shared" si="580"/>
        <v/>
      </c>
      <c r="R2671" s="29" t="str">
        <f t="shared" si="581"/>
        <v/>
      </c>
      <c r="S2671" s="29" t="str">
        <f t="shared" si="582"/>
        <v/>
      </c>
      <c r="T2671" s="29" t="str">
        <f t="shared" si="583"/>
        <v/>
      </c>
      <c r="U2671" s="46" t="s">
        <v>33</v>
      </c>
      <c r="V2671" s="46"/>
      <c r="W2671" s="38" t="s">
        <v>3789</v>
      </c>
      <c r="X2671" s="29" t="s">
        <v>158</v>
      </c>
      <c r="Y2671" s="146">
        <v>13839</v>
      </c>
      <c r="Z2671" s="33">
        <v>17714</v>
      </c>
      <c r="AA2671" s="34">
        <f t="shared" si="584"/>
        <v>0.28000000000000003</v>
      </c>
      <c r="AB2671" s="33" t="str">
        <f t="shared" si="586"/>
        <v>По запросу</v>
      </c>
      <c r="AC2671" s="34">
        <f t="shared" si="585"/>
        <v>0.28000580966832861</v>
      </c>
      <c r="AD2671" s="145">
        <f t="shared" si="576"/>
        <v>14761.666999999999</v>
      </c>
      <c r="AE2671" s="105">
        <v>11532.5</v>
      </c>
      <c r="AF2671" s="34" t="s">
        <v>36</v>
      </c>
      <c r="AG2671" s="34" t="s">
        <v>36</v>
      </c>
      <c r="AH2671" s="34" t="s">
        <v>36</v>
      </c>
      <c r="AI2671" s="29">
        <v>0.93400000000000005</v>
      </c>
      <c r="AJ2671" s="29">
        <v>1.7830000000000001E-3</v>
      </c>
      <c r="AK2671" s="29">
        <v>0</v>
      </c>
      <c r="AL2671" s="29">
        <v>0</v>
      </c>
      <c r="AM2671" s="29" t="s">
        <v>28</v>
      </c>
      <c r="AN2671" s="44" t="s">
        <v>27</v>
      </c>
      <c r="AO2671" s="29" t="s">
        <v>28</v>
      </c>
      <c r="AP2671" s="29">
        <v>1</v>
      </c>
      <c r="AQ2671" s="29">
        <v>154</v>
      </c>
      <c r="AR2671" s="29">
        <v>115</v>
      </c>
      <c r="AS2671" s="29">
        <v>102</v>
      </c>
      <c r="AT2671" s="29">
        <v>0.93400000000000005</v>
      </c>
      <c r="AU2671" s="144">
        <v>1.80642E-3</v>
      </c>
      <c r="AV2671" s="36" t="s">
        <v>28</v>
      </c>
      <c r="AW2671" s="102" t="s">
        <v>33</v>
      </c>
      <c r="AX2671" s="129" t="s">
        <v>33</v>
      </c>
      <c r="AY2671" s="106">
        <v>198</v>
      </c>
      <c r="BD2671" t="s">
        <v>108</v>
      </c>
      <c r="BE2671" t="s">
        <v>4369</v>
      </c>
      <c r="BF2671" t="s">
        <v>4740</v>
      </c>
      <c r="BH2671" t="str">
        <f t="shared" si="574"/>
        <v/>
      </c>
      <c r="BJ2671" t="e">
        <f t="shared" si="575"/>
        <v>#VALUE!</v>
      </c>
      <c r="BK2671" s="130" t="s">
        <v>5302</v>
      </c>
      <c r="BL2671" s="130" t="e">
        <v>#VALUE!</v>
      </c>
      <c r="BM2671" s="131" t="s">
        <v>33</v>
      </c>
      <c r="BN2671" s="131" t="e">
        <v>#VALUE!</v>
      </c>
      <c r="BO2671" t="e">
        <v>#N/A</v>
      </c>
      <c r="BP2671">
        <v>0</v>
      </c>
    </row>
    <row r="2672" spans="1:68" ht="25.2" x14ac:dyDescent="0.3">
      <c r="A2672" s="1"/>
      <c r="B2672" s="47">
        <v>2312</v>
      </c>
      <c r="C2672" s="45">
        <v>1047018</v>
      </c>
      <c r="D2672" s="40" t="s">
        <v>33</v>
      </c>
      <c r="E2672" s="40"/>
      <c r="F2672" s="31" t="s">
        <v>1866</v>
      </c>
      <c r="G2672" s="29" t="s">
        <v>31</v>
      </c>
      <c r="H2672" s="29"/>
      <c r="I2672" s="148" t="s">
        <v>32</v>
      </c>
      <c r="J2672" s="147" t="s">
        <v>33</v>
      </c>
      <c r="K2672" s="148">
        <v>0</v>
      </c>
      <c r="L2672" s="148" t="s">
        <v>32</v>
      </c>
      <c r="M2672" s="147" t="s">
        <v>33</v>
      </c>
      <c r="N2672" s="29" t="str">
        <f t="shared" si="577"/>
        <v/>
      </c>
      <c r="O2672" s="29" t="str">
        <f t="shared" si="578"/>
        <v/>
      </c>
      <c r="P2672" s="29" t="str">
        <f t="shared" si="579"/>
        <v/>
      </c>
      <c r="Q2672" s="29" t="str">
        <f t="shared" si="580"/>
        <v/>
      </c>
      <c r="R2672" s="29" t="str">
        <f t="shared" si="581"/>
        <v/>
      </c>
      <c r="S2672" s="29" t="str">
        <f t="shared" si="582"/>
        <v/>
      </c>
      <c r="T2672" s="29" t="str">
        <f t="shared" si="583"/>
        <v/>
      </c>
      <c r="U2672" s="46" t="s">
        <v>33</v>
      </c>
      <c r="V2672" s="46"/>
      <c r="W2672" s="38" t="s">
        <v>3789</v>
      </c>
      <c r="X2672" s="29" t="s">
        <v>158</v>
      </c>
      <c r="Y2672" s="146">
        <v>21196</v>
      </c>
      <c r="Z2672" s="33">
        <v>27131</v>
      </c>
      <c r="AA2672" s="34">
        <f t="shared" si="584"/>
        <v>0.28000000000000003</v>
      </c>
      <c r="AB2672" s="33" t="str">
        <f t="shared" si="586"/>
        <v>По запросу</v>
      </c>
      <c r="AC2672" s="34">
        <f t="shared" si="585"/>
        <v>0.28000570447264983</v>
      </c>
      <c r="AD2672" s="145">
        <f t="shared" si="576"/>
        <v>22609.167000000001</v>
      </c>
      <c r="AE2672" s="105">
        <v>17663.332999999999</v>
      </c>
      <c r="AF2672" s="34" t="s">
        <v>36</v>
      </c>
      <c r="AG2672" s="34" t="s">
        <v>36</v>
      </c>
      <c r="AH2672" s="34" t="s">
        <v>36</v>
      </c>
      <c r="AI2672" s="29">
        <v>1.3149999999999999</v>
      </c>
      <c r="AJ2672" s="29">
        <v>1.913E-3</v>
      </c>
      <c r="AK2672" s="29">
        <v>0</v>
      </c>
      <c r="AL2672" s="29">
        <v>0</v>
      </c>
      <c r="AM2672" s="29" t="s">
        <v>28</v>
      </c>
      <c r="AN2672" s="44" t="s">
        <v>27</v>
      </c>
      <c r="AO2672" s="29" t="s">
        <v>28</v>
      </c>
      <c r="AP2672" s="29">
        <v>1</v>
      </c>
      <c r="AQ2672" s="29">
        <v>154</v>
      </c>
      <c r="AR2672" s="29">
        <v>115</v>
      </c>
      <c r="AS2672" s="29">
        <v>102</v>
      </c>
      <c r="AT2672" s="29">
        <v>1.3149999999999999</v>
      </c>
      <c r="AU2672" s="144">
        <v>1.80642E-3</v>
      </c>
      <c r="AV2672" s="36" t="s">
        <v>28</v>
      </c>
      <c r="AW2672" s="102" t="s">
        <v>33</v>
      </c>
      <c r="AX2672" s="129" t="s">
        <v>33</v>
      </c>
      <c r="AY2672" s="106">
        <v>404</v>
      </c>
      <c r="BD2672" t="s">
        <v>108</v>
      </c>
      <c r="BE2672" t="s">
        <v>4369</v>
      </c>
      <c r="BF2672" t="s">
        <v>4740</v>
      </c>
      <c r="BH2672" t="str">
        <f t="shared" si="574"/>
        <v/>
      </c>
      <c r="BJ2672" t="e">
        <f t="shared" si="575"/>
        <v>#VALUE!</v>
      </c>
      <c r="BK2672" s="130" t="s">
        <v>5302</v>
      </c>
      <c r="BL2672" s="130" t="e">
        <v>#VALUE!</v>
      </c>
      <c r="BM2672" s="131" t="s">
        <v>33</v>
      </c>
      <c r="BN2672" s="131" t="e">
        <v>#VALUE!</v>
      </c>
      <c r="BO2672" t="e">
        <v>#N/A</v>
      </c>
      <c r="BP2672">
        <v>0</v>
      </c>
    </row>
    <row r="2673" spans="1:68" ht="25.2" x14ac:dyDescent="0.3">
      <c r="A2673" s="1"/>
      <c r="B2673" s="47">
        <v>2313</v>
      </c>
      <c r="C2673" s="45">
        <v>1047019</v>
      </c>
      <c r="D2673" s="40" t="s">
        <v>33</v>
      </c>
      <c r="E2673" s="40"/>
      <c r="F2673" s="31" t="s">
        <v>1867</v>
      </c>
      <c r="G2673" s="29" t="s">
        <v>31</v>
      </c>
      <c r="H2673" s="29"/>
      <c r="I2673" s="148" t="s">
        <v>32</v>
      </c>
      <c r="J2673" s="147" t="s">
        <v>33</v>
      </c>
      <c r="K2673" s="148">
        <v>0</v>
      </c>
      <c r="L2673" s="148" t="s">
        <v>32</v>
      </c>
      <c r="M2673" s="147" t="s">
        <v>33</v>
      </c>
      <c r="N2673" s="29" t="str">
        <f t="shared" si="577"/>
        <v/>
      </c>
      <c r="O2673" s="29" t="str">
        <f t="shared" si="578"/>
        <v/>
      </c>
      <c r="P2673" s="29" t="str">
        <f t="shared" si="579"/>
        <v/>
      </c>
      <c r="Q2673" s="29" t="str">
        <f t="shared" si="580"/>
        <v/>
      </c>
      <c r="R2673" s="29" t="str">
        <f t="shared" si="581"/>
        <v/>
      </c>
      <c r="S2673" s="29" t="str">
        <f t="shared" si="582"/>
        <v/>
      </c>
      <c r="T2673" s="29" t="str">
        <f t="shared" si="583"/>
        <v/>
      </c>
      <c r="U2673" s="46" t="s">
        <v>33</v>
      </c>
      <c r="V2673" s="46"/>
      <c r="W2673" s="38" t="s">
        <v>3789</v>
      </c>
      <c r="X2673" s="29" t="s">
        <v>158</v>
      </c>
      <c r="Y2673" s="146">
        <v>31720</v>
      </c>
      <c r="Z2673" s="33">
        <v>40602</v>
      </c>
      <c r="AA2673" s="34">
        <f t="shared" si="584"/>
        <v>0.28000000000000003</v>
      </c>
      <c r="AB2673" s="33" t="str">
        <f t="shared" si="586"/>
        <v>По запросу</v>
      </c>
      <c r="AC2673" s="34">
        <f t="shared" si="585"/>
        <v>0.2800126264818743</v>
      </c>
      <c r="AD2673" s="145">
        <f t="shared" si="576"/>
        <v>33835</v>
      </c>
      <c r="AE2673" s="105">
        <v>26433.332999999999</v>
      </c>
      <c r="AF2673" s="34" t="s">
        <v>36</v>
      </c>
      <c r="AG2673" s="34" t="s">
        <v>36</v>
      </c>
      <c r="AH2673" s="34" t="s">
        <v>36</v>
      </c>
      <c r="AI2673" s="29">
        <v>2.2250000000000001</v>
      </c>
      <c r="AJ2673" s="29">
        <v>3.9779999999999998E-3</v>
      </c>
      <c r="AK2673" s="29">
        <v>0</v>
      </c>
      <c r="AL2673" s="29">
        <v>0</v>
      </c>
      <c r="AM2673" s="29" t="s">
        <v>28</v>
      </c>
      <c r="AN2673" s="44" t="s">
        <v>27</v>
      </c>
      <c r="AO2673" s="29" t="s">
        <v>28</v>
      </c>
      <c r="AP2673" s="29">
        <v>1</v>
      </c>
      <c r="AQ2673" s="29">
        <v>198</v>
      </c>
      <c r="AR2673" s="29">
        <v>150</v>
      </c>
      <c r="AS2673" s="29">
        <v>126</v>
      </c>
      <c r="AT2673" s="29">
        <v>2.2250000000000001</v>
      </c>
      <c r="AU2673" s="144">
        <v>3.7422000000000002E-3</v>
      </c>
      <c r="AV2673" s="36" t="s">
        <v>28</v>
      </c>
      <c r="AW2673" s="102" t="s">
        <v>33</v>
      </c>
      <c r="AX2673" s="129" t="s">
        <v>33</v>
      </c>
      <c r="AY2673" s="106">
        <v>643</v>
      </c>
      <c r="BD2673" t="s">
        <v>108</v>
      </c>
      <c r="BE2673" t="s">
        <v>4369</v>
      </c>
      <c r="BF2673" t="s">
        <v>4739</v>
      </c>
      <c r="BH2673" t="str">
        <f t="shared" si="574"/>
        <v/>
      </c>
      <c r="BJ2673" t="e">
        <f t="shared" si="575"/>
        <v>#VALUE!</v>
      </c>
      <c r="BK2673" s="130" t="s">
        <v>5302</v>
      </c>
      <c r="BL2673" s="130" t="e">
        <v>#VALUE!</v>
      </c>
      <c r="BM2673" s="131" t="s">
        <v>33</v>
      </c>
      <c r="BN2673" s="131" t="e">
        <v>#VALUE!</v>
      </c>
      <c r="BO2673" t="e">
        <v>#N/A</v>
      </c>
      <c r="BP2673">
        <v>0</v>
      </c>
    </row>
    <row r="2674" spans="1:68" ht="25.2" x14ac:dyDescent="0.3">
      <c r="A2674" s="1"/>
      <c r="B2674" s="47">
        <v>2314</v>
      </c>
      <c r="C2674" s="45">
        <v>1047020</v>
      </c>
      <c r="D2674" s="40" t="s">
        <v>33</v>
      </c>
      <c r="E2674" s="40"/>
      <c r="F2674" s="31" t="s">
        <v>1868</v>
      </c>
      <c r="G2674" s="29" t="s">
        <v>31</v>
      </c>
      <c r="H2674" s="70" t="s">
        <v>4779</v>
      </c>
      <c r="I2674" s="148" t="s">
        <v>32</v>
      </c>
      <c r="J2674" s="147" t="s">
        <v>33</v>
      </c>
      <c r="K2674" s="148">
        <v>0</v>
      </c>
      <c r="L2674" s="148" t="s">
        <v>32</v>
      </c>
      <c r="M2674" s="147" t="s">
        <v>33</v>
      </c>
      <c r="N2674" s="29" t="str">
        <f t="shared" si="577"/>
        <v/>
      </c>
      <c r="O2674" s="29" t="str">
        <f t="shared" si="578"/>
        <v/>
      </c>
      <c r="P2674" s="29" t="str">
        <f t="shared" si="579"/>
        <v/>
      </c>
      <c r="Q2674" s="29" t="str">
        <f t="shared" si="580"/>
        <v/>
      </c>
      <c r="R2674" s="29" t="str">
        <f t="shared" si="581"/>
        <v/>
      </c>
      <c r="S2674" s="29" t="str">
        <f t="shared" si="582"/>
        <v/>
      </c>
      <c r="T2674" s="29" t="str">
        <f t="shared" si="583"/>
        <v/>
      </c>
      <c r="U2674" s="46" t="s">
        <v>33</v>
      </c>
      <c r="V2674" s="46"/>
      <c r="W2674" s="38" t="s">
        <v>3789</v>
      </c>
      <c r="X2674" s="29" t="s">
        <v>158</v>
      </c>
      <c r="Y2674" s="146">
        <v>39713</v>
      </c>
      <c r="Z2674" s="33">
        <v>50832</v>
      </c>
      <c r="AA2674" s="34">
        <f t="shared" si="584"/>
        <v>0.28000000000000003</v>
      </c>
      <c r="AB2674" s="33" t="str">
        <f t="shared" si="586"/>
        <v>По запросу</v>
      </c>
      <c r="AC2674" s="34">
        <f t="shared" si="585"/>
        <v>0.27998387147801601</v>
      </c>
      <c r="AD2674" s="145">
        <f t="shared" si="576"/>
        <v>42360</v>
      </c>
      <c r="AE2674" s="105">
        <v>33094.167000000001</v>
      </c>
      <c r="AF2674" s="34" t="s">
        <v>36</v>
      </c>
      <c r="AG2674" s="34" t="s">
        <v>36</v>
      </c>
      <c r="AH2674" s="34" t="s">
        <v>36</v>
      </c>
      <c r="AI2674" s="29">
        <v>2.907</v>
      </c>
      <c r="AJ2674" s="29">
        <v>4.0299999999999997E-3</v>
      </c>
      <c r="AK2674" s="29">
        <v>6</v>
      </c>
      <c r="AL2674" s="29">
        <v>0</v>
      </c>
      <c r="AM2674" s="29" t="s">
        <v>28</v>
      </c>
      <c r="AN2674" s="158" t="s">
        <v>28</v>
      </c>
      <c r="AO2674" s="29" t="s">
        <v>28</v>
      </c>
      <c r="AP2674" s="29">
        <v>1</v>
      </c>
      <c r="AQ2674" s="29">
        <v>198</v>
      </c>
      <c r="AR2674" s="29">
        <v>150</v>
      </c>
      <c r="AS2674" s="29">
        <v>126</v>
      </c>
      <c r="AT2674" s="29">
        <v>2.907</v>
      </c>
      <c r="AU2674" s="144">
        <v>3.7422000000000002E-3</v>
      </c>
      <c r="AV2674" s="36" t="s">
        <v>28</v>
      </c>
      <c r="AW2674" s="102" t="s">
        <v>33</v>
      </c>
      <c r="AX2674" s="129" t="s">
        <v>33</v>
      </c>
      <c r="AY2674" s="106">
        <v>62</v>
      </c>
      <c r="BD2674" t="s">
        <v>108</v>
      </c>
      <c r="BE2674" t="s">
        <v>4369</v>
      </c>
      <c r="BF2674" t="s">
        <v>4740</v>
      </c>
      <c r="BH2674" t="str">
        <f t="shared" si="574"/>
        <v>AV</v>
      </c>
      <c r="BJ2674" t="e">
        <f t="shared" si="575"/>
        <v>#VALUE!</v>
      </c>
      <c r="BK2674" s="130" t="s">
        <v>5289</v>
      </c>
      <c r="BL2674" s="130" t="e">
        <v>#VALUE!</v>
      </c>
      <c r="BM2674" s="131" t="s">
        <v>33</v>
      </c>
      <c r="BN2674" s="131" t="e">
        <v>#VALUE!</v>
      </c>
      <c r="BO2674" t="s">
        <v>5289</v>
      </c>
      <c r="BP2674">
        <v>0</v>
      </c>
    </row>
    <row r="2675" spans="1:68" ht="25.2" x14ac:dyDescent="0.3">
      <c r="A2675" s="1"/>
      <c r="B2675" s="47">
        <v>2315</v>
      </c>
      <c r="C2675" s="45">
        <v>1094013</v>
      </c>
      <c r="D2675" s="40"/>
      <c r="E2675" s="40"/>
      <c r="F2675" s="31" t="s">
        <v>1869</v>
      </c>
      <c r="G2675" s="29" t="s">
        <v>31</v>
      </c>
      <c r="H2675" s="29"/>
      <c r="I2675" s="148">
        <v>0</v>
      </c>
      <c r="J2675" s="147" t="s">
        <v>33</v>
      </c>
      <c r="K2675" s="148">
        <v>0</v>
      </c>
      <c r="L2675" s="148" t="s">
        <v>32</v>
      </c>
      <c r="M2675" s="147" t="s">
        <v>33</v>
      </c>
      <c r="N2675" s="29" t="str">
        <f t="shared" si="577"/>
        <v/>
      </c>
      <c r="O2675" s="29" t="str">
        <f t="shared" si="578"/>
        <v/>
      </c>
      <c r="P2675" s="29" t="str">
        <f t="shared" si="579"/>
        <v/>
      </c>
      <c r="Q2675" s="29" t="str">
        <f t="shared" si="580"/>
        <v/>
      </c>
      <c r="R2675" s="29" t="str">
        <f t="shared" si="581"/>
        <v/>
      </c>
      <c r="S2675" s="29" t="str">
        <f t="shared" si="582"/>
        <v/>
      </c>
      <c r="T2675" s="29" t="str">
        <f t="shared" si="583"/>
        <v/>
      </c>
      <c r="U2675" s="46"/>
      <c r="V2675" s="46"/>
      <c r="W2675" s="38" t="s">
        <v>1720</v>
      </c>
      <c r="X2675" s="29" t="s">
        <v>158</v>
      </c>
      <c r="Y2675" s="146">
        <v>6046</v>
      </c>
      <c r="Z2675" s="33">
        <v>7739</v>
      </c>
      <c r="AA2675" s="34">
        <f t="shared" si="584"/>
        <v>0.28000000000000003</v>
      </c>
      <c r="AB2675" s="33">
        <f t="shared" si="586"/>
        <v>7739</v>
      </c>
      <c r="AC2675" s="34">
        <f t="shared" si="585"/>
        <v>0.28001999867813437</v>
      </c>
      <c r="AD2675" s="145">
        <f t="shared" si="576"/>
        <v>6449.1670000000004</v>
      </c>
      <c r="AE2675" s="105">
        <v>5038.3329999999996</v>
      </c>
      <c r="AF2675" s="34" t="s">
        <v>36</v>
      </c>
      <c r="AG2675" s="34" t="s">
        <v>36</v>
      </c>
      <c r="AH2675" s="34" t="s">
        <v>36</v>
      </c>
      <c r="AI2675" s="29">
        <v>0.2</v>
      </c>
      <c r="AJ2675" s="29">
        <v>1.6899999999999999E-4</v>
      </c>
      <c r="AK2675" s="29">
        <v>0</v>
      </c>
      <c r="AL2675" s="29">
        <v>0</v>
      </c>
      <c r="AM2675" s="29" t="s">
        <v>28</v>
      </c>
      <c r="AN2675" s="44" t="s">
        <v>27</v>
      </c>
      <c r="AO2675" s="29" t="s">
        <v>28</v>
      </c>
      <c r="AP2675" s="29">
        <v>1</v>
      </c>
      <c r="AQ2675" s="29">
        <v>77</v>
      </c>
      <c r="AR2675" s="29">
        <v>54</v>
      </c>
      <c r="AS2675" s="29">
        <v>41</v>
      </c>
      <c r="AT2675" s="29">
        <v>0.2</v>
      </c>
      <c r="AU2675" s="144">
        <v>1.70478E-4</v>
      </c>
      <c r="AV2675" s="36" t="s">
        <v>28</v>
      </c>
      <c r="AW2675" s="102">
        <v>44169</v>
      </c>
      <c r="AX2675" s="129" t="s">
        <v>33</v>
      </c>
      <c r="AY2675" s="106" t="e">
        <v>#N/A</v>
      </c>
      <c r="BD2675" t="s">
        <v>1859</v>
      </c>
      <c r="BE2675" t="s">
        <v>4614</v>
      </c>
      <c r="BF2675" t="s">
        <v>4747</v>
      </c>
      <c r="BH2675" t="str">
        <f t="shared" si="574"/>
        <v/>
      </c>
      <c r="BJ2675" t="str">
        <f t="shared" si="575"/>
        <v>OK</v>
      </c>
      <c r="BK2675" s="130" t="s">
        <v>5302</v>
      </c>
      <c r="BL2675" s="130" t="e">
        <v>#VALUE!</v>
      </c>
      <c r="BM2675" s="131" t="s">
        <v>33</v>
      </c>
      <c r="BN2675" s="131" t="e">
        <v>#VALUE!</v>
      </c>
      <c r="BO2675" t="e">
        <v>#N/A</v>
      </c>
      <c r="BP2675">
        <v>0</v>
      </c>
    </row>
    <row r="2676" spans="1:68" ht="25.2" x14ac:dyDescent="0.3">
      <c r="A2676" s="1"/>
      <c r="B2676" s="47">
        <v>2316</v>
      </c>
      <c r="C2676" s="45">
        <v>1118939</v>
      </c>
      <c r="D2676" s="40"/>
      <c r="E2676" s="40"/>
      <c r="F2676" s="31" t="s">
        <v>1870</v>
      </c>
      <c r="G2676" s="29" t="s">
        <v>31</v>
      </c>
      <c r="H2676" s="70" t="s">
        <v>4779</v>
      </c>
      <c r="I2676" s="148">
        <v>0</v>
      </c>
      <c r="J2676" s="147" t="s">
        <v>33</v>
      </c>
      <c r="K2676" s="148">
        <v>0</v>
      </c>
      <c r="L2676" s="148" t="s">
        <v>32</v>
      </c>
      <c r="M2676" s="147" t="s">
        <v>33</v>
      </c>
      <c r="N2676" s="29" t="str">
        <f t="shared" si="577"/>
        <v/>
      </c>
      <c r="O2676" s="29" t="str">
        <f t="shared" si="578"/>
        <v/>
      </c>
      <c r="P2676" s="29" t="str">
        <f t="shared" si="579"/>
        <v/>
      </c>
      <c r="Q2676" s="29" t="str">
        <f t="shared" si="580"/>
        <v/>
      </c>
      <c r="R2676" s="29" t="str">
        <f t="shared" si="581"/>
        <v/>
      </c>
      <c r="S2676" s="29" t="str">
        <f t="shared" si="582"/>
        <v/>
      </c>
      <c r="T2676" s="29" t="str">
        <f t="shared" si="583"/>
        <v/>
      </c>
      <c r="U2676" s="46"/>
      <c r="V2676" s="46"/>
      <c r="W2676" s="38" t="s">
        <v>1720</v>
      </c>
      <c r="X2676" s="29" t="s">
        <v>158</v>
      </c>
      <c r="Y2676" s="146">
        <v>7673</v>
      </c>
      <c r="Z2676" s="33">
        <v>9821</v>
      </c>
      <c r="AA2676" s="34">
        <f t="shared" si="584"/>
        <v>0.28000000000000003</v>
      </c>
      <c r="AB2676" s="33">
        <f t="shared" si="586"/>
        <v>9821</v>
      </c>
      <c r="AC2676" s="34">
        <f t="shared" si="585"/>
        <v>0.27994264147308007</v>
      </c>
      <c r="AD2676" s="145">
        <f t="shared" si="576"/>
        <v>8184.1670000000004</v>
      </c>
      <c r="AE2676" s="105">
        <v>6394.1670000000004</v>
      </c>
      <c r="AF2676" s="34" t="s">
        <v>36</v>
      </c>
      <c r="AG2676" s="34" t="s">
        <v>36</v>
      </c>
      <c r="AH2676" s="34" t="s">
        <v>36</v>
      </c>
      <c r="AI2676" s="29">
        <v>0.3</v>
      </c>
      <c r="AJ2676" s="29">
        <v>2.4699999999999999E-4</v>
      </c>
      <c r="AK2676" s="29">
        <v>32</v>
      </c>
      <c r="AL2676" s="29">
        <v>0</v>
      </c>
      <c r="AM2676" s="29" t="s">
        <v>28</v>
      </c>
      <c r="AN2676" s="158" t="s">
        <v>28</v>
      </c>
      <c r="AO2676" s="29" t="s">
        <v>28</v>
      </c>
      <c r="AP2676" s="29">
        <v>1</v>
      </c>
      <c r="AQ2676" s="29">
        <v>78</v>
      </c>
      <c r="AR2676" s="29">
        <v>62</v>
      </c>
      <c r="AS2676" s="29">
        <v>51</v>
      </c>
      <c r="AT2676" s="29">
        <v>0.3</v>
      </c>
      <c r="AU2676" s="144">
        <v>2.46636E-4</v>
      </c>
      <c r="AV2676" s="36" t="s">
        <v>28</v>
      </c>
      <c r="AW2676" s="102">
        <v>44169</v>
      </c>
      <c r="AX2676" s="129" t="s">
        <v>33</v>
      </c>
      <c r="AY2676" s="106" t="e">
        <v>#N/A</v>
      </c>
      <c r="BD2676" t="s">
        <v>1859</v>
      </c>
      <c r="BE2676" t="s">
        <v>4614</v>
      </c>
      <c r="BF2676" t="s">
        <v>4747</v>
      </c>
      <c r="BH2676" t="str">
        <f t="shared" si="574"/>
        <v>AV</v>
      </c>
      <c r="BJ2676" t="str">
        <f t="shared" si="575"/>
        <v>OK</v>
      </c>
      <c r="BK2676" s="130">
        <v>9821</v>
      </c>
      <c r="BL2676" s="130" t="s">
        <v>37</v>
      </c>
      <c r="BM2676" s="131" t="s">
        <v>33</v>
      </c>
      <c r="BN2676" s="131" t="e">
        <v>#VALUE!</v>
      </c>
      <c r="BO2676">
        <v>9821</v>
      </c>
      <c r="BP2676">
        <v>0</v>
      </c>
    </row>
    <row r="2677" spans="1:68" ht="25.2" x14ac:dyDescent="0.3">
      <c r="A2677" s="1"/>
      <c r="B2677" s="47">
        <v>2317</v>
      </c>
      <c r="C2677" s="45">
        <v>1118940</v>
      </c>
      <c r="D2677" s="40"/>
      <c r="E2677" s="40"/>
      <c r="F2677" s="31" t="s">
        <v>1871</v>
      </c>
      <c r="G2677" s="29" t="s">
        <v>31</v>
      </c>
      <c r="H2677" s="70" t="s">
        <v>4779</v>
      </c>
      <c r="I2677" s="148">
        <v>0</v>
      </c>
      <c r="J2677" s="147" t="s">
        <v>33</v>
      </c>
      <c r="K2677" s="148">
        <v>0</v>
      </c>
      <c r="L2677" s="148" t="s">
        <v>32</v>
      </c>
      <c r="M2677" s="147" t="s">
        <v>33</v>
      </c>
      <c r="N2677" s="29" t="str">
        <f t="shared" si="577"/>
        <v/>
      </c>
      <c r="O2677" s="29" t="str">
        <f t="shared" si="578"/>
        <v/>
      </c>
      <c r="P2677" s="29" t="str">
        <f t="shared" si="579"/>
        <v/>
      </c>
      <c r="Q2677" s="29" t="str">
        <f t="shared" si="580"/>
        <v/>
      </c>
      <c r="R2677" s="29" t="str">
        <f t="shared" si="581"/>
        <v/>
      </c>
      <c r="S2677" s="29" t="str">
        <f t="shared" si="582"/>
        <v/>
      </c>
      <c r="T2677" s="29" t="str">
        <f t="shared" si="583"/>
        <v/>
      </c>
      <c r="U2677" s="46"/>
      <c r="V2677" s="46"/>
      <c r="W2677" s="38" t="s">
        <v>1720</v>
      </c>
      <c r="X2677" s="29" t="s">
        <v>158</v>
      </c>
      <c r="Y2677" s="146">
        <v>9068</v>
      </c>
      <c r="Z2677" s="33">
        <v>11607</v>
      </c>
      <c r="AA2677" s="34">
        <f t="shared" si="584"/>
        <v>0.28000000000000003</v>
      </c>
      <c r="AB2677" s="33">
        <f t="shared" si="586"/>
        <v>11607</v>
      </c>
      <c r="AC2677" s="34">
        <f t="shared" si="585"/>
        <v>0.27999553242189967</v>
      </c>
      <c r="AD2677" s="145">
        <f t="shared" si="576"/>
        <v>9672.5</v>
      </c>
      <c r="AE2677" s="105">
        <v>7556.6670000000004</v>
      </c>
      <c r="AF2677" s="34" t="s">
        <v>36</v>
      </c>
      <c r="AG2677" s="34" t="s">
        <v>36</v>
      </c>
      <c r="AH2677" s="34" t="s">
        <v>36</v>
      </c>
      <c r="AI2677" s="29">
        <v>0.5</v>
      </c>
      <c r="AJ2677" s="29">
        <v>3.4900000000000003E-4</v>
      </c>
      <c r="AK2677" s="29">
        <v>51</v>
      </c>
      <c r="AL2677" s="29">
        <v>0</v>
      </c>
      <c r="AM2677" s="29" t="s">
        <v>28</v>
      </c>
      <c r="AN2677" s="158" t="s">
        <v>28</v>
      </c>
      <c r="AO2677" s="29" t="s">
        <v>28</v>
      </c>
      <c r="AP2677" s="29">
        <v>1</v>
      </c>
      <c r="AQ2677" s="29">
        <v>75</v>
      </c>
      <c r="AR2677" s="29">
        <v>75</v>
      </c>
      <c r="AS2677" s="29">
        <v>62</v>
      </c>
      <c r="AT2677" s="29">
        <v>0.5</v>
      </c>
      <c r="AU2677" s="144">
        <v>3.4874999999999999E-4</v>
      </c>
      <c r="AV2677" s="36" t="s">
        <v>28</v>
      </c>
      <c r="AW2677" s="102">
        <v>44169</v>
      </c>
      <c r="AX2677" s="129" t="s">
        <v>33</v>
      </c>
      <c r="AY2677" s="106">
        <v>8</v>
      </c>
      <c r="BD2677" t="s">
        <v>1859</v>
      </c>
      <c r="BE2677" t="s">
        <v>4614</v>
      </c>
      <c r="BF2677" t="s">
        <v>4747</v>
      </c>
      <c r="BH2677" t="str">
        <f t="shared" si="574"/>
        <v>AV</v>
      </c>
      <c r="BJ2677" t="str">
        <f t="shared" si="575"/>
        <v>OK</v>
      </c>
      <c r="BK2677" s="130">
        <v>11607</v>
      </c>
      <c r="BL2677" s="130" t="s">
        <v>37</v>
      </c>
      <c r="BM2677" s="131" t="s">
        <v>33</v>
      </c>
      <c r="BN2677" s="131" t="e">
        <v>#VALUE!</v>
      </c>
      <c r="BO2677">
        <v>11607</v>
      </c>
      <c r="BP2677">
        <v>8</v>
      </c>
    </row>
    <row r="2678" spans="1:68" ht="25.2" x14ac:dyDescent="0.3">
      <c r="A2678" s="1"/>
      <c r="B2678" s="47">
        <v>2318</v>
      </c>
      <c r="C2678" s="45">
        <v>1118941</v>
      </c>
      <c r="D2678" s="40"/>
      <c r="E2678" s="40"/>
      <c r="F2678" s="31" t="s">
        <v>1872</v>
      </c>
      <c r="G2678" s="29" t="s">
        <v>31</v>
      </c>
      <c r="H2678" s="29"/>
      <c r="I2678" s="148">
        <v>0</v>
      </c>
      <c r="J2678" s="147" t="s">
        <v>33</v>
      </c>
      <c r="K2678" s="148">
        <v>0</v>
      </c>
      <c r="L2678" s="148" t="s">
        <v>32</v>
      </c>
      <c r="M2678" s="147" t="s">
        <v>33</v>
      </c>
      <c r="N2678" s="29" t="str">
        <f t="shared" si="577"/>
        <v/>
      </c>
      <c r="O2678" s="29" t="str">
        <f t="shared" si="578"/>
        <v/>
      </c>
      <c r="P2678" s="29" t="str">
        <f t="shared" si="579"/>
        <v/>
      </c>
      <c r="Q2678" s="29" t="str">
        <f t="shared" si="580"/>
        <v/>
      </c>
      <c r="R2678" s="29" t="str">
        <f t="shared" si="581"/>
        <v/>
      </c>
      <c r="S2678" s="29" t="str">
        <f t="shared" si="582"/>
        <v/>
      </c>
      <c r="T2678" s="29" t="str">
        <f t="shared" si="583"/>
        <v/>
      </c>
      <c r="U2678" s="46"/>
      <c r="V2678" s="46"/>
      <c r="W2678" s="38" t="s">
        <v>3789</v>
      </c>
      <c r="X2678" s="29" t="s">
        <v>158</v>
      </c>
      <c r="Y2678" s="146">
        <v>10230</v>
      </c>
      <c r="Z2678" s="33">
        <v>13094</v>
      </c>
      <c r="AA2678" s="34">
        <f t="shared" si="584"/>
        <v>0.28000000000000003</v>
      </c>
      <c r="AB2678" s="33" t="str">
        <f t="shared" si="586"/>
        <v>По запросу</v>
      </c>
      <c r="AC2678" s="34">
        <f t="shared" si="585"/>
        <v>0.27996093841642222</v>
      </c>
      <c r="AD2678" s="145">
        <f t="shared" si="576"/>
        <v>10911.666999999999</v>
      </c>
      <c r="AE2678" s="105">
        <v>8525</v>
      </c>
      <c r="AF2678" s="34" t="s">
        <v>36</v>
      </c>
      <c r="AG2678" s="34" t="s">
        <v>36</v>
      </c>
      <c r="AH2678" s="34" t="s">
        <v>36</v>
      </c>
      <c r="AI2678" s="29">
        <v>0.6</v>
      </c>
      <c r="AJ2678" s="29">
        <v>5.0799999999999999E-4</v>
      </c>
      <c r="AK2678" s="29">
        <v>0</v>
      </c>
      <c r="AL2678" s="29">
        <v>0</v>
      </c>
      <c r="AM2678" s="29" t="s">
        <v>28</v>
      </c>
      <c r="AN2678" s="44" t="s">
        <v>27</v>
      </c>
      <c r="AO2678" s="29" t="s">
        <v>28</v>
      </c>
      <c r="AP2678" s="29">
        <v>1</v>
      </c>
      <c r="AQ2678" s="29">
        <v>84</v>
      </c>
      <c r="AR2678" s="29">
        <v>84</v>
      </c>
      <c r="AS2678" s="29">
        <v>72</v>
      </c>
      <c r="AT2678" s="29">
        <v>0.6</v>
      </c>
      <c r="AU2678" s="144">
        <v>5.0803199999999995E-4</v>
      </c>
      <c r="AV2678" s="36" t="s">
        <v>28</v>
      </c>
      <c r="AW2678" s="102">
        <v>44169</v>
      </c>
      <c r="AX2678" s="129" t="s">
        <v>33</v>
      </c>
      <c r="AY2678" s="106">
        <v>6</v>
      </c>
      <c r="BD2678" t="s">
        <v>1859</v>
      </c>
      <c r="BE2678" t="s">
        <v>4614</v>
      </c>
      <c r="BF2678" t="s">
        <v>4747</v>
      </c>
      <c r="BH2678" t="str">
        <f t="shared" si="574"/>
        <v/>
      </c>
      <c r="BJ2678" t="e">
        <f t="shared" si="575"/>
        <v>#VALUE!</v>
      </c>
      <c r="BK2678" s="130" t="s">
        <v>5302</v>
      </c>
      <c r="BL2678" s="130" t="e">
        <v>#VALUE!</v>
      </c>
      <c r="BM2678" s="131" t="s">
        <v>33</v>
      </c>
      <c r="BN2678" s="131" t="e">
        <v>#VALUE!</v>
      </c>
      <c r="BO2678" t="e">
        <v>#N/A</v>
      </c>
      <c r="BP2678">
        <v>0</v>
      </c>
    </row>
    <row r="2679" spans="1:68" ht="25.2" x14ac:dyDescent="0.3">
      <c r="A2679" s="1"/>
      <c r="B2679" s="47">
        <v>2319</v>
      </c>
      <c r="C2679" s="45">
        <v>1118942</v>
      </c>
      <c r="D2679" s="40"/>
      <c r="E2679" s="40"/>
      <c r="F2679" s="31" t="s">
        <v>1873</v>
      </c>
      <c r="G2679" s="29" t="s">
        <v>31</v>
      </c>
      <c r="H2679" s="29"/>
      <c r="I2679" s="148">
        <v>0</v>
      </c>
      <c r="J2679" s="147" t="s">
        <v>33</v>
      </c>
      <c r="K2679" s="148">
        <v>0</v>
      </c>
      <c r="L2679" s="148" t="s">
        <v>32</v>
      </c>
      <c r="M2679" s="147" t="s">
        <v>33</v>
      </c>
      <c r="N2679" s="29" t="str">
        <f t="shared" si="577"/>
        <v/>
      </c>
      <c r="O2679" s="29" t="str">
        <f t="shared" si="578"/>
        <v/>
      </c>
      <c r="P2679" s="29" t="str">
        <f t="shared" si="579"/>
        <v/>
      </c>
      <c r="Q2679" s="29" t="str">
        <f t="shared" si="580"/>
        <v/>
      </c>
      <c r="R2679" s="29" t="str">
        <f t="shared" si="581"/>
        <v/>
      </c>
      <c r="S2679" s="29" t="str">
        <f t="shared" si="582"/>
        <v/>
      </c>
      <c r="T2679" s="29" t="str">
        <f t="shared" si="583"/>
        <v/>
      </c>
      <c r="U2679" s="46"/>
      <c r="V2679" s="46"/>
      <c r="W2679" s="38" t="s">
        <v>3789</v>
      </c>
      <c r="X2679" s="29" t="s">
        <v>158</v>
      </c>
      <c r="Y2679" s="146">
        <v>16276</v>
      </c>
      <c r="Z2679" s="33">
        <v>20834</v>
      </c>
      <c r="AA2679" s="34">
        <f t="shared" si="584"/>
        <v>0.28000000000000003</v>
      </c>
      <c r="AB2679" s="33" t="str">
        <f t="shared" si="586"/>
        <v>По запросу</v>
      </c>
      <c r="AC2679" s="34">
        <f t="shared" si="585"/>
        <v>0.28004429294775851</v>
      </c>
      <c r="AD2679" s="145">
        <f t="shared" si="576"/>
        <v>17361.667000000001</v>
      </c>
      <c r="AE2679" s="105">
        <v>13563.333000000001</v>
      </c>
      <c r="AF2679" s="34" t="s">
        <v>36</v>
      </c>
      <c r="AG2679" s="34" t="s">
        <v>36</v>
      </c>
      <c r="AH2679" s="34" t="s">
        <v>36</v>
      </c>
      <c r="AI2679" s="29">
        <v>1</v>
      </c>
      <c r="AJ2679" s="29">
        <v>7.9000000000000001E-4</v>
      </c>
      <c r="AK2679" s="29">
        <v>0</v>
      </c>
      <c r="AL2679" s="29">
        <v>0</v>
      </c>
      <c r="AM2679" s="29" t="s">
        <v>28</v>
      </c>
      <c r="AN2679" s="44" t="s">
        <v>27</v>
      </c>
      <c r="AO2679" s="29" t="s">
        <v>28</v>
      </c>
      <c r="AP2679" s="29">
        <v>1</v>
      </c>
      <c r="AQ2679" s="29">
        <v>87</v>
      </c>
      <c r="AR2679" s="29">
        <v>102</v>
      </c>
      <c r="AS2679" s="29">
        <v>89</v>
      </c>
      <c r="AT2679" s="29">
        <v>1</v>
      </c>
      <c r="AU2679" s="144">
        <v>7.89786E-4</v>
      </c>
      <c r="AV2679" s="36" t="s">
        <v>28</v>
      </c>
      <c r="AW2679" s="102">
        <v>44169</v>
      </c>
      <c r="AX2679" s="129" t="s">
        <v>33</v>
      </c>
      <c r="AY2679" s="106">
        <v>27</v>
      </c>
      <c r="BD2679" t="s">
        <v>1859</v>
      </c>
      <c r="BE2679" t="s">
        <v>4614</v>
      </c>
      <c r="BF2679" t="s">
        <v>4747</v>
      </c>
      <c r="BH2679" t="str">
        <f t="shared" si="574"/>
        <v/>
      </c>
      <c r="BJ2679" t="e">
        <f t="shared" si="575"/>
        <v>#VALUE!</v>
      </c>
      <c r="BK2679" s="130" t="s">
        <v>5302</v>
      </c>
      <c r="BL2679" s="130" t="e">
        <v>#VALUE!</v>
      </c>
      <c r="BM2679" s="131" t="s">
        <v>33</v>
      </c>
      <c r="BN2679" s="131" t="e">
        <v>#VALUE!</v>
      </c>
      <c r="BO2679" t="e">
        <v>#N/A</v>
      </c>
      <c r="BP2679">
        <v>9</v>
      </c>
    </row>
    <row r="2680" spans="1:68" ht="25.2" x14ac:dyDescent="0.3">
      <c r="A2680" s="1"/>
      <c r="B2680" s="47">
        <v>2320</v>
      </c>
      <c r="C2680" s="45">
        <v>1094018</v>
      </c>
      <c r="D2680" s="40"/>
      <c r="E2680" s="40"/>
      <c r="F2680" s="31" t="s">
        <v>1874</v>
      </c>
      <c r="G2680" s="29" t="s">
        <v>31</v>
      </c>
      <c r="H2680" s="29"/>
      <c r="I2680" s="148">
        <v>0</v>
      </c>
      <c r="J2680" s="147" t="s">
        <v>33</v>
      </c>
      <c r="K2680" s="148">
        <v>0</v>
      </c>
      <c r="L2680" s="148" t="s">
        <v>32</v>
      </c>
      <c r="M2680" s="147" t="s">
        <v>33</v>
      </c>
      <c r="N2680" s="29" t="str">
        <f t="shared" si="577"/>
        <v/>
      </c>
      <c r="O2680" s="29" t="str">
        <f t="shared" si="578"/>
        <v/>
      </c>
      <c r="P2680" s="29" t="str">
        <f t="shared" si="579"/>
        <v/>
      </c>
      <c r="Q2680" s="29" t="str">
        <f t="shared" si="580"/>
        <v/>
      </c>
      <c r="R2680" s="29" t="str">
        <f t="shared" si="581"/>
        <v/>
      </c>
      <c r="S2680" s="29" t="str">
        <f t="shared" si="582"/>
        <v/>
      </c>
      <c r="T2680" s="29" t="str">
        <f t="shared" si="583"/>
        <v/>
      </c>
      <c r="U2680" s="46"/>
      <c r="V2680" s="46"/>
      <c r="W2680" s="38" t="s">
        <v>3789</v>
      </c>
      <c r="X2680" s="29" t="s">
        <v>158</v>
      </c>
      <c r="Y2680" s="146">
        <v>23832</v>
      </c>
      <c r="Z2680" s="33">
        <v>30505</v>
      </c>
      <c r="AA2680" s="34">
        <f t="shared" si="584"/>
        <v>0.28000000000000003</v>
      </c>
      <c r="AB2680" s="33" t="str">
        <f t="shared" si="586"/>
        <v>По запросу</v>
      </c>
      <c r="AC2680" s="34">
        <f t="shared" si="585"/>
        <v>0.28000166163141987</v>
      </c>
      <c r="AD2680" s="145">
        <f t="shared" si="576"/>
        <v>25420.832999999999</v>
      </c>
      <c r="AE2680" s="105">
        <v>19860</v>
      </c>
      <c r="AF2680" s="34" t="s">
        <v>36</v>
      </c>
      <c r="AG2680" s="34" t="s">
        <v>36</v>
      </c>
      <c r="AH2680" s="34" t="s">
        <v>36</v>
      </c>
      <c r="AI2680" s="29">
        <v>1.6</v>
      </c>
      <c r="AJ2680" s="29">
        <v>1.242E-3</v>
      </c>
      <c r="AK2680" s="29">
        <v>0</v>
      </c>
      <c r="AL2680" s="29">
        <v>0</v>
      </c>
      <c r="AM2680" s="29" t="s">
        <v>28</v>
      </c>
      <c r="AN2680" s="44" t="s">
        <v>27</v>
      </c>
      <c r="AO2680" s="29" t="s">
        <v>28</v>
      </c>
      <c r="AP2680" s="29">
        <v>1</v>
      </c>
      <c r="AQ2680" s="29">
        <v>101</v>
      </c>
      <c r="AR2680" s="29">
        <v>116</v>
      </c>
      <c r="AS2680" s="29">
        <v>106</v>
      </c>
      <c r="AT2680" s="29">
        <v>1.6</v>
      </c>
      <c r="AU2680" s="144">
        <v>1.2418959999999999E-3</v>
      </c>
      <c r="AV2680" s="36" t="s">
        <v>28</v>
      </c>
      <c r="AW2680" s="102">
        <v>44169</v>
      </c>
      <c r="AX2680" s="129" t="s">
        <v>33</v>
      </c>
      <c r="AY2680" s="106">
        <v>14</v>
      </c>
      <c r="BD2680" t="s">
        <v>1859</v>
      </c>
      <c r="BE2680" t="s">
        <v>4614</v>
      </c>
      <c r="BF2680" t="s">
        <v>4747</v>
      </c>
      <c r="BH2680" t="str">
        <f t="shared" si="574"/>
        <v/>
      </c>
      <c r="BJ2680" t="e">
        <f t="shared" si="575"/>
        <v>#VALUE!</v>
      </c>
      <c r="BK2680" s="130" t="s">
        <v>5302</v>
      </c>
      <c r="BL2680" s="130" t="e">
        <v>#VALUE!</v>
      </c>
      <c r="BM2680" s="131" t="s">
        <v>33</v>
      </c>
      <c r="BN2680" s="131" t="e">
        <v>#VALUE!</v>
      </c>
      <c r="BO2680" t="e">
        <v>#N/A</v>
      </c>
      <c r="BP2680">
        <v>0</v>
      </c>
    </row>
    <row r="2681" spans="1:68" ht="25.2" x14ac:dyDescent="0.3">
      <c r="A2681" s="1"/>
      <c r="B2681" s="47">
        <v>2321</v>
      </c>
      <c r="C2681" s="45">
        <v>1094019</v>
      </c>
      <c r="D2681" s="40"/>
      <c r="E2681" s="40"/>
      <c r="F2681" s="31" t="s">
        <v>1875</v>
      </c>
      <c r="G2681" s="29" t="s">
        <v>31</v>
      </c>
      <c r="H2681" s="29"/>
      <c r="I2681" s="148">
        <v>0</v>
      </c>
      <c r="J2681" s="147" t="s">
        <v>33</v>
      </c>
      <c r="K2681" s="148">
        <v>0</v>
      </c>
      <c r="L2681" s="148" t="s">
        <v>32</v>
      </c>
      <c r="M2681" s="147" t="s">
        <v>33</v>
      </c>
      <c r="N2681" s="29" t="str">
        <f t="shared" si="577"/>
        <v/>
      </c>
      <c r="O2681" s="29" t="str">
        <f t="shared" si="578"/>
        <v/>
      </c>
      <c r="P2681" s="29" t="str">
        <f t="shared" si="579"/>
        <v/>
      </c>
      <c r="Q2681" s="29" t="str">
        <f t="shared" si="580"/>
        <v/>
      </c>
      <c r="R2681" s="29" t="str">
        <f t="shared" si="581"/>
        <v/>
      </c>
      <c r="S2681" s="29" t="str">
        <f t="shared" si="582"/>
        <v/>
      </c>
      <c r="T2681" s="29" t="str">
        <f t="shared" si="583"/>
        <v/>
      </c>
      <c r="U2681" s="46"/>
      <c r="V2681" s="46"/>
      <c r="W2681" s="38" t="s">
        <v>3789</v>
      </c>
      <c r="X2681" s="29" t="s">
        <v>158</v>
      </c>
      <c r="Y2681" s="146">
        <v>33714</v>
      </c>
      <c r="Z2681" s="33">
        <v>43153</v>
      </c>
      <c r="AA2681" s="34">
        <f t="shared" si="584"/>
        <v>0.28000000000000003</v>
      </c>
      <c r="AB2681" s="33" t="str">
        <f t="shared" si="586"/>
        <v>По запросу</v>
      </c>
      <c r="AC2681" s="34">
        <f t="shared" si="585"/>
        <v>0.27997269976864209</v>
      </c>
      <c r="AD2681" s="145">
        <f t="shared" si="576"/>
        <v>35960.832999999999</v>
      </c>
      <c r="AE2681" s="105">
        <v>28095</v>
      </c>
      <c r="AF2681" s="34" t="s">
        <v>36</v>
      </c>
      <c r="AG2681" s="34" t="s">
        <v>36</v>
      </c>
      <c r="AH2681" s="34" t="s">
        <v>36</v>
      </c>
      <c r="AI2681" s="29">
        <v>2.2999999999999998</v>
      </c>
      <c r="AJ2681" s="29">
        <v>1.9350000000000001E-3</v>
      </c>
      <c r="AK2681" s="29">
        <v>0</v>
      </c>
      <c r="AL2681" s="29">
        <v>0</v>
      </c>
      <c r="AM2681" s="29" t="s">
        <v>28</v>
      </c>
      <c r="AN2681" s="44" t="s">
        <v>27</v>
      </c>
      <c r="AO2681" s="29" t="s">
        <v>28</v>
      </c>
      <c r="AP2681" s="29">
        <v>1</v>
      </c>
      <c r="AQ2681" s="29">
        <v>108</v>
      </c>
      <c r="AR2681" s="29">
        <v>140</v>
      </c>
      <c r="AS2681" s="29">
        <v>128</v>
      </c>
      <c r="AT2681" s="29">
        <v>2.2999999999999998</v>
      </c>
      <c r="AU2681" s="144">
        <v>1.9353599999999999E-3</v>
      </c>
      <c r="AV2681" s="36" t="s">
        <v>28</v>
      </c>
      <c r="AW2681" s="102">
        <v>44169</v>
      </c>
      <c r="AX2681" s="129" t="s">
        <v>33</v>
      </c>
      <c r="AY2681" s="106">
        <v>22</v>
      </c>
      <c r="BD2681" t="s">
        <v>1859</v>
      </c>
      <c r="BE2681" t="s">
        <v>4614</v>
      </c>
      <c r="BF2681" t="s">
        <v>4747</v>
      </c>
      <c r="BH2681" t="str">
        <f t="shared" ref="BH2681:BH2744" si="587">IF(OR(H2681="Регулярный ассортимент",AK2681&gt;0,AL2681&gt;0),"AV","")</f>
        <v/>
      </c>
      <c r="BJ2681" t="e">
        <f t="shared" ref="BJ2681:BJ2744" si="588">IF(AB2681-Z2681=0,"OK")</f>
        <v>#VALUE!</v>
      </c>
      <c r="BK2681" s="130" t="s">
        <v>5302</v>
      </c>
      <c r="BL2681" s="130" t="e">
        <v>#VALUE!</v>
      </c>
      <c r="BM2681" s="131" t="s">
        <v>33</v>
      </c>
      <c r="BN2681" s="131" t="e">
        <v>#VALUE!</v>
      </c>
      <c r="BO2681" t="e">
        <v>#N/A</v>
      </c>
      <c r="BP2681">
        <v>0</v>
      </c>
    </row>
    <row r="2682" spans="1:68" ht="25.2" x14ac:dyDescent="0.3">
      <c r="A2682" s="1"/>
      <c r="B2682" s="47">
        <v>2322</v>
      </c>
      <c r="C2682" s="45">
        <v>1118943</v>
      </c>
      <c r="D2682" s="40"/>
      <c r="E2682" s="40"/>
      <c r="F2682" s="31" t="s">
        <v>1876</v>
      </c>
      <c r="G2682" s="29" t="s">
        <v>31</v>
      </c>
      <c r="H2682" s="70" t="s">
        <v>4779</v>
      </c>
      <c r="I2682" s="148">
        <v>0</v>
      </c>
      <c r="J2682" s="147" t="s">
        <v>33</v>
      </c>
      <c r="K2682" s="148">
        <v>0</v>
      </c>
      <c r="L2682" s="148" t="s">
        <v>32</v>
      </c>
      <c r="M2682" s="147" t="s">
        <v>33</v>
      </c>
      <c r="N2682" s="29" t="str">
        <f t="shared" si="577"/>
        <v/>
      </c>
      <c r="O2682" s="29" t="str">
        <f t="shared" si="578"/>
        <v/>
      </c>
      <c r="P2682" s="29" t="str">
        <f t="shared" si="579"/>
        <v/>
      </c>
      <c r="Q2682" s="29" t="str">
        <f t="shared" si="580"/>
        <v/>
      </c>
      <c r="R2682" s="29" t="str">
        <f t="shared" si="581"/>
        <v/>
      </c>
      <c r="S2682" s="29" t="str">
        <f t="shared" si="582"/>
        <v/>
      </c>
      <c r="T2682" s="29" t="str">
        <f t="shared" si="583"/>
        <v/>
      </c>
      <c r="U2682" s="46"/>
      <c r="V2682" s="46"/>
      <c r="W2682" s="38" t="s">
        <v>3789</v>
      </c>
      <c r="X2682" s="29" t="s">
        <v>158</v>
      </c>
      <c r="Y2682" s="146">
        <v>51153</v>
      </c>
      <c r="Z2682" s="33">
        <v>65475</v>
      </c>
      <c r="AA2682" s="34">
        <f t="shared" si="584"/>
        <v>0.28000000000000003</v>
      </c>
      <c r="AB2682" s="33" t="str">
        <f t="shared" si="586"/>
        <v>По запросу</v>
      </c>
      <c r="AC2682" s="34">
        <f t="shared" si="585"/>
        <v>0.27998357867573748</v>
      </c>
      <c r="AD2682" s="145">
        <f t="shared" si="576"/>
        <v>54562.5</v>
      </c>
      <c r="AE2682" s="105">
        <v>42627.5</v>
      </c>
      <c r="AF2682" s="34" t="s">
        <v>36</v>
      </c>
      <c r="AG2682" s="34" t="s">
        <v>36</v>
      </c>
      <c r="AH2682" s="34" t="s">
        <v>36</v>
      </c>
      <c r="AI2682" s="29">
        <v>3.5</v>
      </c>
      <c r="AJ2682" s="29">
        <v>2.7360000000000002E-3</v>
      </c>
      <c r="AK2682" s="29">
        <v>5</v>
      </c>
      <c r="AL2682" s="29">
        <v>0</v>
      </c>
      <c r="AM2682" s="29" t="s">
        <v>28</v>
      </c>
      <c r="AN2682" s="158" t="s">
        <v>28</v>
      </c>
      <c r="AO2682" s="29" t="s">
        <v>28</v>
      </c>
      <c r="AP2682" s="29">
        <v>1</v>
      </c>
      <c r="AQ2682" s="29">
        <v>114</v>
      </c>
      <c r="AR2682" s="29">
        <v>160</v>
      </c>
      <c r="AS2682" s="29">
        <v>150</v>
      </c>
      <c r="AT2682" s="29">
        <v>3.5</v>
      </c>
      <c r="AU2682" s="144">
        <v>2.7360000000000002E-3</v>
      </c>
      <c r="AV2682" s="36" t="s">
        <v>28</v>
      </c>
      <c r="AW2682" s="102">
        <v>44169</v>
      </c>
      <c r="AX2682" s="129" t="s">
        <v>33</v>
      </c>
      <c r="AY2682" s="106">
        <v>10</v>
      </c>
      <c r="BD2682" t="s">
        <v>1859</v>
      </c>
      <c r="BE2682" t="s">
        <v>4614</v>
      </c>
      <c r="BF2682" t="s">
        <v>4747</v>
      </c>
      <c r="BH2682" t="str">
        <f t="shared" si="587"/>
        <v>AV</v>
      </c>
      <c r="BJ2682" t="e">
        <f t="shared" si="588"/>
        <v>#VALUE!</v>
      </c>
      <c r="BK2682" s="130" t="s">
        <v>5289</v>
      </c>
      <c r="BL2682" s="130" t="e">
        <v>#VALUE!</v>
      </c>
      <c r="BM2682" s="131" t="s">
        <v>33</v>
      </c>
      <c r="BN2682" s="131" t="e">
        <v>#VALUE!</v>
      </c>
      <c r="BO2682" t="s">
        <v>5289</v>
      </c>
      <c r="BP2682">
        <v>10</v>
      </c>
    </row>
    <row r="2683" spans="1:68" ht="25.2" x14ac:dyDescent="0.3">
      <c r="A2683" s="1"/>
      <c r="B2683" s="47">
        <v>2323</v>
      </c>
      <c r="C2683" s="45">
        <v>1094021</v>
      </c>
      <c r="D2683" s="40"/>
      <c r="E2683" s="40"/>
      <c r="F2683" s="31" t="s">
        <v>1877</v>
      </c>
      <c r="G2683" s="29" t="s">
        <v>31</v>
      </c>
      <c r="H2683" s="29"/>
      <c r="I2683" s="148">
        <v>0</v>
      </c>
      <c r="J2683" s="147" t="s">
        <v>33</v>
      </c>
      <c r="K2683" s="148">
        <v>0</v>
      </c>
      <c r="L2683" s="148" t="s">
        <v>32</v>
      </c>
      <c r="M2683" s="147" t="s">
        <v>33</v>
      </c>
      <c r="N2683" s="29" t="str">
        <f t="shared" si="577"/>
        <v/>
      </c>
      <c r="O2683" s="29" t="str">
        <f t="shared" si="578"/>
        <v/>
      </c>
      <c r="P2683" s="29" t="str">
        <f t="shared" si="579"/>
        <v/>
      </c>
      <c r="Q2683" s="29" t="str">
        <f t="shared" si="580"/>
        <v/>
      </c>
      <c r="R2683" s="29" t="str">
        <f t="shared" si="581"/>
        <v/>
      </c>
      <c r="S2683" s="29" t="str">
        <f t="shared" si="582"/>
        <v/>
      </c>
      <c r="T2683" s="29" t="str">
        <f t="shared" si="583"/>
        <v/>
      </c>
      <c r="U2683" s="46"/>
      <c r="V2683" s="46"/>
      <c r="W2683" s="38" t="s">
        <v>3789</v>
      </c>
      <c r="X2683" s="29" t="s">
        <v>158</v>
      </c>
      <c r="Y2683" s="146">
        <v>80217</v>
      </c>
      <c r="Z2683" s="33">
        <v>102678</v>
      </c>
      <c r="AA2683" s="34">
        <f t="shared" si="584"/>
        <v>0.28000000000000003</v>
      </c>
      <c r="AB2683" s="33" t="str">
        <f t="shared" si="586"/>
        <v>По запросу</v>
      </c>
      <c r="AC2683" s="34">
        <f t="shared" si="585"/>
        <v>0.28000299188451327</v>
      </c>
      <c r="AD2683" s="145">
        <f t="shared" si="576"/>
        <v>85565</v>
      </c>
      <c r="AE2683" s="105">
        <v>66847.5</v>
      </c>
      <c r="AF2683" s="34" t="s">
        <v>36</v>
      </c>
      <c r="AG2683" s="34" t="s">
        <v>36</v>
      </c>
      <c r="AH2683" s="34" t="s">
        <v>36</v>
      </c>
      <c r="AI2683" s="29">
        <v>4.4000000000000004</v>
      </c>
      <c r="AJ2683" s="29">
        <v>3.4919999999999999E-3</v>
      </c>
      <c r="AK2683" s="29">
        <v>0</v>
      </c>
      <c r="AL2683" s="29">
        <v>0</v>
      </c>
      <c r="AM2683" s="29" t="s">
        <v>28</v>
      </c>
      <c r="AN2683" s="44" t="s">
        <v>27</v>
      </c>
      <c r="AO2683" s="29" t="s">
        <v>28</v>
      </c>
      <c r="AP2683" s="29">
        <v>1</v>
      </c>
      <c r="AQ2683" s="29">
        <v>119</v>
      </c>
      <c r="AR2683" s="29">
        <v>180</v>
      </c>
      <c r="AS2683" s="29">
        <v>163</v>
      </c>
      <c r="AT2683" s="29">
        <v>4.4000000000000004</v>
      </c>
      <c r="AU2683" s="144">
        <v>3.49146E-3</v>
      </c>
      <c r="AV2683" s="36" t="s">
        <v>28</v>
      </c>
      <c r="AW2683" s="102">
        <v>44169</v>
      </c>
      <c r="AX2683" s="129" t="s">
        <v>33</v>
      </c>
      <c r="AY2683" s="106">
        <v>31</v>
      </c>
      <c r="BD2683" t="s">
        <v>1859</v>
      </c>
      <c r="BE2683" t="s">
        <v>4614</v>
      </c>
      <c r="BF2683" t="s">
        <v>4747</v>
      </c>
      <c r="BH2683" t="str">
        <f t="shared" si="587"/>
        <v/>
      </c>
      <c r="BJ2683" t="e">
        <f t="shared" si="588"/>
        <v>#VALUE!</v>
      </c>
      <c r="BK2683" s="130" t="s">
        <v>5302</v>
      </c>
      <c r="BL2683" s="130" t="e">
        <v>#VALUE!</v>
      </c>
      <c r="BM2683" s="131" t="s">
        <v>33</v>
      </c>
      <c r="BN2683" s="131" t="e">
        <v>#VALUE!</v>
      </c>
      <c r="BO2683" t="e">
        <v>#N/A</v>
      </c>
      <c r="BP2683">
        <v>22</v>
      </c>
    </row>
    <row r="2684" spans="1:68" ht="25.2" x14ac:dyDescent="0.3">
      <c r="A2684" s="1"/>
      <c r="B2684" s="47">
        <v>2324</v>
      </c>
      <c r="C2684" s="45">
        <v>1118944</v>
      </c>
      <c r="D2684" s="40"/>
      <c r="E2684" s="40"/>
      <c r="F2684" s="31" t="s">
        <v>1878</v>
      </c>
      <c r="G2684" s="29" t="s">
        <v>31</v>
      </c>
      <c r="H2684" s="70" t="s">
        <v>4779</v>
      </c>
      <c r="I2684" s="148">
        <v>0</v>
      </c>
      <c r="J2684" s="147" t="s">
        <v>33</v>
      </c>
      <c r="K2684" s="148">
        <v>0</v>
      </c>
      <c r="L2684" s="148" t="s">
        <v>32</v>
      </c>
      <c r="M2684" s="147" t="s">
        <v>33</v>
      </c>
      <c r="N2684" s="29" t="str">
        <f t="shared" si="577"/>
        <v/>
      </c>
      <c r="O2684" s="29" t="str">
        <f t="shared" si="578"/>
        <v/>
      </c>
      <c r="P2684" s="29" t="str">
        <f t="shared" si="579"/>
        <v/>
      </c>
      <c r="Q2684" s="29" t="str">
        <f t="shared" si="580"/>
        <v/>
      </c>
      <c r="R2684" s="29" t="str">
        <f t="shared" si="581"/>
        <v/>
      </c>
      <c r="S2684" s="29" t="str">
        <f t="shared" si="582"/>
        <v/>
      </c>
      <c r="T2684" s="29" t="str">
        <f t="shared" si="583"/>
        <v/>
      </c>
      <c r="U2684" s="46"/>
      <c r="V2684" s="46"/>
      <c r="W2684" s="38" t="s">
        <v>1720</v>
      </c>
      <c r="X2684" s="29" t="s">
        <v>158</v>
      </c>
      <c r="Y2684" s="146">
        <v>9068</v>
      </c>
      <c r="Z2684" s="33">
        <v>11607</v>
      </c>
      <c r="AA2684" s="34">
        <f t="shared" si="584"/>
        <v>0.28000000000000003</v>
      </c>
      <c r="AB2684" s="33">
        <f t="shared" si="586"/>
        <v>11607</v>
      </c>
      <c r="AC2684" s="34">
        <f t="shared" si="585"/>
        <v>0.27999553242189967</v>
      </c>
      <c r="AD2684" s="145">
        <f t="shared" si="576"/>
        <v>9672.5</v>
      </c>
      <c r="AE2684" s="105">
        <v>7556.6670000000004</v>
      </c>
      <c r="AF2684" s="34" t="s">
        <v>36</v>
      </c>
      <c r="AG2684" s="34" t="s">
        <v>36</v>
      </c>
      <c r="AH2684" s="34" t="s">
        <v>36</v>
      </c>
      <c r="AI2684" s="29">
        <v>0.5</v>
      </c>
      <c r="AJ2684" s="29">
        <v>3.4900000000000003E-4</v>
      </c>
      <c r="AK2684" s="29">
        <v>29</v>
      </c>
      <c r="AL2684" s="29">
        <v>0</v>
      </c>
      <c r="AM2684" s="29" t="s">
        <v>28</v>
      </c>
      <c r="AN2684" s="158" t="s">
        <v>28</v>
      </c>
      <c r="AO2684" s="29" t="s">
        <v>28</v>
      </c>
      <c r="AP2684" s="29">
        <v>1</v>
      </c>
      <c r="AQ2684" s="29">
        <v>75</v>
      </c>
      <c r="AR2684" s="29">
        <v>75</v>
      </c>
      <c r="AS2684" s="29">
        <v>62</v>
      </c>
      <c r="AT2684" s="29">
        <v>0.5</v>
      </c>
      <c r="AU2684" s="144">
        <v>3.4874999999999999E-4</v>
      </c>
      <c r="AV2684" s="36" t="s">
        <v>28</v>
      </c>
      <c r="AW2684" s="102">
        <v>44169</v>
      </c>
      <c r="AX2684" s="129" t="s">
        <v>33</v>
      </c>
      <c r="AY2684" s="106" t="e">
        <v>#N/A</v>
      </c>
      <c r="BD2684" t="s">
        <v>1859</v>
      </c>
      <c r="BE2684" t="s">
        <v>4614</v>
      </c>
      <c r="BF2684" t="s">
        <v>4747</v>
      </c>
      <c r="BH2684" t="str">
        <f t="shared" si="587"/>
        <v>AV</v>
      </c>
      <c r="BJ2684" t="str">
        <f t="shared" si="588"/>
        <v>OK</v>
      </c>
      <c r="BK2684" s="130">
        <v>11607</v>
      </c>
      <c r="BL2684" s="130" t="s">
        <v>37</v>
      </c>
      <c r="BM2684" s="131" t="s">
        <v>33</v>
      </c>
      <c r="BN2684" s="131" t="e">
        <v>#VALUE!</v>
      </c>
      <c r="BO2684">
        <v>11607</v>
      </c>
      <c r="BP2684">
        <v>0</v>
      </c>
    </row>
    <row r="2685" spans="1:68" ht="25.2" x14ac:dyDescent="0.3">
      <c r="A2685" s="1"/>
      <c r="B2685" s="47">
        <v>2325</v>
      </c>
      <c r="C2685" s="45">
        <v>1118945</v>
      </c>
      <c r="D2685" s="40"/>
      <c r="E2685" s="40"/>
      <c r="F2685" s="31" t="s">
        <v>1879</v>
      </c>
      <c r="G2685" s="29" t="s">
        <v>31</v>
      </c>
      <c r="H2685" s="70" t="s">
        <v>4779</v>
      </c>
      <c r="I2685" s="148">
        <v>0</v>
      </c>
      <c r="J2685" s="147" t="s">
        <v>33</v>
      </c>
      <c r="K2685" s="148">
        <v>0</v>
      </c>
      <c r="L2685" s="148" t="s">
        <v>32</v>
      </c>
      <c r="M2685" s="147" t="s">
        <v>33</v>
      </c>
      <c r="N2685" s="29" t="str">
        <f t="shared" si="577"/>
        <v/>
      </c>
      <c r="O2685" s="29" t="str">
        <f t="shared" si="578"/>
        <v/>
      </c>
      <c r="P2685" s="29" t="str">
        <f t="shared" si="579"/>
        <v/>
      </c>
      <c r="Q2685" s="29" t="str">
        <f t="shared" si="580"/>
        <v/>
      </c>
      <c r="R2685" s="29" t="str">
        <f t="shared" si="581"/>
        <v/>
      </c>
      <c r="S2685" s="29" t="str">
        <f t="shared" si="582"/>
        <v/>
      </c>
      <c r="T2685" s="29" t="str">
        <f t="shared" si="583"/>
        <v/>
      </c>
      <c r="U2685" s="46"/>
      <c r="V2685" s="46"/>
      <c r="W2685" s="38" t="s">
        <v>3789</v>
      </c>
      <c r="X2685" s="29" t="s">
        <v>158</v>
      </c>
      <c r="Y2685" s="146">
        <v>10230</v>
      </c>
      <c r="Z2685" s="33">
        <v>13094</v>
      </c>
      <c r="AA2685" s="34">
        <f t="shared" si="584"/>
        <v>0.28000000000000003</v>
      </c>
      <c r="AB2685" s="33" t="str">
        <f t="shared" si="586"/>
        <v>По запросу</v>
      </c>
      <c r="AC2685" s="34">
        <f t="shared" si="585"/>
        <v>0.27996093841642222</v>
      </c>
      <c r="AD2685" s="145">
        <f t="shared" si="576"/>
        <v>10911.666999999999</v>
      </c>
      <c r="AE2685" s="105">
        <v>8525</v>
      </c>
      <c r="AF2685" s="34" t="s">
        <v>36</v>
      </c>
      <c r="AG2685" s="34" t="s">
        <v>36</v>
      </c>
      <c r="AH2685" s="34" t="s">
        <v>36</v>
      </c>
      <c r="AI2685" s="29">
        <v>0.6</v>
      </c>
      <c r="AJ2685" s="29">
        <v>5.0799999999999999E-4</v>
      </c>
      <c r="AK2685" s="29">
        <v>25</v>
      </c>
      <c r="AL2685" s="29">
        <v>0</v>
      </c>
      <c r="AM2685" s="29" t="s">
        <v>28</v>
      </c>
      <c r="AN2685" s="158" t="s">
        <v>28</v>
      </c>
      <c r="AO2685" s="29" t="s">
        <v>28</v>
      </c>
      <c r="AP2685" s="29">
        <v>1</v>
      </c>
      <c r="AQ2685" s="29">
        <v>84</v>
      </c>
      <c r="AR2685" s="29">
        <v>84</v>
      </c>
      <c r="AS2685" s="29">
        <v>72</v>
      </c>
      <c r="AT2685" s="29">
        <v>0.6</v>
      </c>
      <c r="AU2685" s="144">
        <v>5.0803199999999995E-4</v>
      </c>
      <c r="AV2685" s="36" t="s">
        <v>28</v>
      </c>
      <c r="AW2685" s="102">
        <v>44169</v>
      </c>
      <c r="AX2685" s="129" t="s">
        <v>33</v>
      </c>
      <c r="AY2685" s="106" t="e">
        <v>#N/A</v>
      </c>
      <c r="BD2685" t="s">
        <v>1859</v>
      </c>
      <c r="BE2685" t="s">
        <v>4614</v>
      </c>
      <c r="BF2685" t="s">
        <v>4747</v>
      </c>
      <c r="BH2685" t="str">
        <f t="shared" si="587"/>
        <v>AV</v>
      </c>
      <c r="BJ2685" t="e">
        <f t="shared" si="588"/>
        <v>#VALUE!</v>
      </c>
      <c r="BK2685" s="130" t="s">
        <v>5289</v>
      </c>
      <c r="BL2685" s="130" t="e">
        <v>#VALUE!</v>
      </c>
      <c r="BM2685" s="131" t="s">
        <v>33</v>
      </c>
      <c r="BN2685" s="131" t="e">
        <v>#VALUE!</v>
      </c>
      <c r="BO2685" t="s">
        <v>5289</v>
      </c>
      <c r="BP2685">
        <v>0</v>
      </c>
    </row>
    <row r="2686" spans="1:68" ht="25.2" x14ac:dyDescent="0.3">
      <c r="A2686" s="1"/>
      <c r="B2686" s="47">
        <v>2326</v>
      </c>
      <c r="C2686" s="45">
        <v>1118946</v>
      </c>
      <c r="D2686" s="40"/>
      <c r="E2686" s="40"/>
      <c r="F2686" s="31" t="s">
        <v>1880</v>
      </c>
      <c r="G2686" s="29" t="s">
        <v>31</v>
      </c>
      <c r="H2686" s="70" t="s">
        <v>4779</v>
      </c>
      <c r="I2686" s="148">
        <v>0</v>
      </c>
      <c r="J2686" s="147" t="s">
        <v>33</v>
      </c>
      <c r="K2686" s="148">
        <v>0</v>
      </c>
      <c r="L2686" s="148" t="s">
        <v>32</v>
      </c>
      <c r="M2686" s="147" t="s">
        <v>33</v>
      </c>
      <c r="N2686" s="29" t="str">
        <f t="shared" si="577"/>
        <v/>
      </c>
      <c r="O2686" s="29" t="str">
        <f t="shared" si="578"/>
        <v/>
      </c>
      <c r="P2686" s="29" t="str">
        <f t="shared" si="579"/>
        <v/>
      </c>
      <c r="Q2686" s="29" t="str">
        <f t="shared" si="580"/>
        <v/>
      </c>
      <c r="R2686" s="29" t="str">
        <f t="shared" si="581"/>
        <v/>
      </c>
      <c r="S2686" s="29" t="str">
        <f t="shared" si="582"/>
        <v/>
      </c>
      <c r="T2686" s="29" t="str">
        <f t="shared" si="583"/>
        <v/>
      </c>
      <c r="U2686" s="46"/>
      <c r="V2686" s="46"/>
      <c r="W2686" s="38" t="s">
        <v>3789</v>
      </c>
      <c r="X2686" s="29" t="s">
        <v>158</v>
      </c>
      <c r="Y2686" s="146">
        <v>16276</v>
      </c>
      <c r="Z2686" s="33">
        <v>20834</v>
      </c>
      <c r="AA2686" s="34">
        <f t="shared" si="584"/>
        <v>0.28000000000000003</v>
      </c>
      <c r="AB2686" s="33" t="str">
        <f t="shared" si="586"/>
        <v>По запросу</v>
      </c>
      <c r="AC2686" s="34">
        <f t="shared" si="585"/>
        <v>0.28004429294775851</v>
      </c>
      <c r="AD2686" s="145">
        <f t="shared" si="576"/>
        <v>17361.667000000001</v>
      </c>
      <c r="AE2686" s="105">
        <v>13563.333000000001</v>
      </c>
      <c r="AF2686" s="34" t="s">
        <v>36</v>
      </c>
      <c r="AG2686" s="34" t="s">
        <v>36</v>
      </c>
      <c r="AH2686" s="34" t="s">
        <v>36</v>
      </c>
      <c r="AI2686" s="29">
        <v>1</v>
      </c>
      <c r="AJ2686" s="29">
        <v>7.9000000000000001E-4</v>
      </c>
      <c r="AK2686" s="29">
        <v>15</v>
      </c>
      <c r="AL2686" s="29">
        <v>0</v>
      </c>
      <c r="AM2686" s="29" t="s">
        <v>28</v>
      </c>
      <c r="AN2686" s="158" t="s">
        <v>28</v>
      </c>
      <c r="AO2686" s="29" t="s">
        <v>28</v>
      </c>
      <c r="AP2686" s="29">
        <v>1</v>
      </c>
      <c r="AQ2686" s="29">
        <v>87</v>
      </c>
      <c r="AR2686" s="29">
        <v>102</v>
      </c>
      <c r="AS2686" s="29">
        <v>89</v>
      </c>
      <c r="AT2686" s="29">
        <v>1</v>
      </c>
      <c r="AU2686" s="144">
        <v>7.89786E-4</v>
      </c>
      <c r="AV2686" s="36" t="s">
        <v>28</v>
      </c>
      <c r="AW2686" s="102">
        <v>44169</v>
      </c>
      <c r="AX2686" s="129" t="s">
        <v>33</v>
      </c>
      <c r="AY2686" s="106" t="e">
        <v>#N/A</v>
      </c>
      <c r="BD2686" t="s">
        <v>1859</v>
      </c>
      <c r="BE2686" t="s">
        <v>4614</v>
      </c>
      <c r="BF2686" t="s">
        <v>4747</v>
      </c>
      <c r="BH2686" t="str">
        <f t="shared" si="587"/>
        <v>AV</v>
      </c>
      <c r="BJ2686" t="e">
        <f t="shared" si="588"/>
        <v>#VALUE!</v>
      </c>
      <c r="BK2686" s="130" t="s">
        <v>5289</v>
      </c>
      <c r="BL2686" s="130" t="e">
        <v>#VALUE!</v>
      </c>
      <c r="BM2686" s="131" t="s">
        <v>33</v>
      </c>
      <c r="BN2686" s="131" t="e">
        <v>#VALUE!</v>
      </c>
      <c r="BO2686" t="s">
        <v>5289</v>
      </c>
      <c r="BP2686">
        <v>0</v>
      </c>
    </row>
    <row r="2687" spans="1:68" ht="25.2" x14ac:dyDescent="0.3">
      <c r="A2687" s="1"/>
      <c r="B2687" s="47">
        <v>2327</v>
      </c>
      <c r="C2687" s="45">
        <v>1118947</v>
      </c>
      <c r="D2687" s="40"/>
      <c r="E2687" s="40"/>
      <c r="F2687" s="31" t="s">
        <v>1881</v>
      </c>
      <c r="G2687" s="29" t="s">
        <v>31</v>
      </c>
      <c r="H2687" s="70" t="s">
        <v>4779</v>
      </c>
      <c r="I2687" s="148">
        <v>0</v>
      </c>
      <c r="J2687" s="147" t="s">
        <v>33</v>
      </c>
      <c r="K2687" s="148">
        <v>0</v>
      </c>
      <c r="L2687" s="148" t="s">
        <v>32</v>
      </c>
      <c r="M2687" s="147" t="s">
        <v>33</v>
      </c>
      <c r="N2687" s="29" t="str">
        <f t="shared" si="577"/>
        <v/>
      </c>
      <c r="O2687" s="29" t="str">
        <f t="shared" si="578"/>
        <v/>
      </c>
      <c r="P2687" s="29" t="str">
        <f t="shared" si="579"/>
        <v/>
      </c>
      <c r="Q2687" s="29" t="str">
        <f t="shared" si="580"/>
        <v/>
      </c>
      <c r="R2687" s="29" t="str">
        <f t="shared" si="581"/>
        <v/>
      </c>
      <c r="S2687" s="29" t="str">
        <f t="shared" si="582"/>
        <v/>
      </c>
      <c r="T2687" s="29" t="str">
        <f t="shared" si="583"/>
        <v/>
      </c>
      <c r="U2687" s="46"/>
      <c r="V2687" s="46"/>
      <c r="W2687" s="38" t="s">
        <v>3789</v>
      </c>
      <c r="X2687" s="29" t="s">
        <v>158</v>
      </c>
      <c r="Y2687" s="146">
        <v>23832</v>
      </c>
      <c r="Z2687" s="33">
        <v>30505</v>
      </c>
      <c r="AA2687" s="34">
        <f t="shared" si="584"/>
        <v>0.28000000000000003</v>
      </c>
      <c r="AB2687" s="33" t="str">
        <f t="shared" si="586"/>
        <v>По запросу</v>
      </c>
      <c r="AC2687" s="34">
        <f t="shared" si="585"/>
        <v>0.28000166163141987</v>
      </c>
      <c r="AD2687" s="145">
        <f t="shared" si="576"/>
        <v>25420.832999999999</v>
      </c>
      <c r="AE2687" s="105">
        <v>19860</v>
      </c>
      <c r="AF2687" s="34" t="s">
        <v>36</v>
      </c>
      <c r="AG2687" s="34" t="s">
        <v>36</v>
      </c>
      <c r="AH2687" s="34" t="s">
        <v>36</v>
      </c>
      <c r="AI2687" s="29">
        <v>1.6</v>
      </c>
      <c r="AJ2687" s="29">
        <v>1.242E-3</v>
      </c>
      <c r="AK2687" s="29">
        <v>6</v>
      </c>
      <c r="AL2687" s="29">
        <v>0</v>
      </c>
      <c r="AM2687" s="29" t="s">
        <v>28</v>
      </c>
      <c r="AN2687" s="158" t="s">
        <v>28</v>
      </c>
      <c r="AO2687" s="29" t="s">
        <v>28</v>
      </c>
      <c r="AP2687" s="29">
        <v>1</v>
      </c>
      <c r="AQ2687" s="29">
        <v>101</v>
      </c>
      <c r="AR2687" s="29">
        <v>116</v>
      </c>
      <c r="AS2687" s="29">
        <v>106</v>
      </c>
      <c r="AT2687" s="29">
        <v>1.6</v>
      </c>
      <c r="AU2687" s="144">
        <v>1.2418959999999999E-3</v>
      </c>
      <c r="AV2687" s="36" t="s">
        <v>28</v>
      </c>
      <c r="AW2687" s="102">
        <v>44169</v>
      </c>
      <c r="AX2687" s="129" t="s">
        <v>33</v>
      </c>
      <c r="AY2687" s="106" t="e">
        <v>#N/A</v>
      </c>
      <c r="BD2687" t="s">
        <v>1859</v>
      </c>
      <c r="BE2687" t="s">
        <v>4614</v>
      </c>
      <c r="BF2687" t="s">
        <v>4747</v>
      </c>
      <c r="BH2687" t="str">
        <f t="shared" si="587"/>
        <v>AV</v>
      </c>
      <c r="BJ2687" t="e">
        <f t="shared" si="588"/>
        <v>#VALUE!</v>
      </c>
      <c r="BK2687" s="130" t="s">
        <v>5289</v>
      </c>
      <c r="BL2687" s="130" t="e">
        <v>#VALUE!</v>
      </c>
      <c r="BM2687" s="131" t="s">
        <v>33</v>
      </c>
      <c r="BN2687" s="131" t="e">
        <v>#VALUE!</v>
      </c>
      <c r="BO2687" t="s">
        <v>5289</v>
      </c>
      <c r="BP2687">
        <v>0</v>
      </c>
    </row>
    <row r="2688" spans="1:68" ht="25.2" x14ac:dyDescent="0.3">
      <c r="A2688" s="1"/>
      <c r="B2688" s="47">
        <v>2328</v>
      </c>
      <c r="C2688" s="45">
        <v>1118948</v>
      </c>
      <c r="D2688" s="40"/>
      <c r="E2688" s="40"/>
      <c r="F2688" s="31" t="s">
        <v>1882</v>
      </c>
      <c r="G2688" s="29" t="s">
        <v>31</v>
      </c>
      <c r="H2688" s="70" t="s">
        <v>4779</v>
      </c>
      <c r="I2688" s="148">
        <v>0</v>
      </c>
      <c r="J2688" s="147" t="s">
        <v>33</v>
      </c>
      <c r="K2688" s="148">
        <v>0</v>
      </c>
      <c r="L2688" s="148" t="s">
        <v>32</v>
      </c>
      <c r="M2688" s="147" t="s">
        <v>33</v>
      </c>
      <c r="N2688" s="29" t="str">
        <f t="shared" si="577"/>
        <v/>
      </c>
      <c r="O2688" s="29" t="str">
        <f t="shared" si="578"/>
        <v/>
      </c>
      <c r="P2688" s="29" t="str">
        <f t="shared" si="579"/>
        <v/>
      </c>
      <c r="Q2688" s="29" t="str">
        <f t="shared" si="580"/>
        <v/>
      </c>
      <c r="R2688" s="29" t="str">
        <f t="shared" si="581"/>
        <v/>
      </c>
      <c r="S2688" s="29" t="str">
        <f t="shared" si="582"/>
        <v/>
      </c>
      <c r="T2688" s="29" t="str">
        <f t="shared" si="583"/>
        <v/>
      </c>
      <c r="U2688" s="46"/>
      <c r="V2688" s="46"/>
      <c r="W2688" s="38" t="s">
        <v>3789</v>
      </c>
      <c r="X2688" s="29" t="s">
        <v>158</v>
      </c>
      <c r="Y2688" s="146">
        <v>33714</v>
      </c>
      <c r="Z2688" s="33">
        <v>43153</v>
      </c>
      <c r="AA2688" s="34">
        <f t="shared" si="584"/>
        <v>0.28000000000000003</v>
      </c>
      <c r="AB2688" s="33" t="str">
        <f t="shared" si="586"/>
        <v>По запросу</v>
      </c>
      <c r="AC2688" s="34">
        <f t="shared" si="585"/>
        <v>0.27997269976864209</v>
      </c>
      <c r="AD2688" s="145">
        <f t="shared" si="576"/>
        <v>35960.832999999999</v>
      </c>
      <c r="AE2688" s="105">
        <v>28095</v>
      </c>
      <c r="AF2688" s="34" t="s">
        <v>36</v>
      </c>
      <c r="AG2688" s="34" t="s">
        <v>36</v>
      </c>
      <c r="AH2688" s="34" t="s">
        <v>36</v>
      </c>
      <c r="AI2688" s="29">
        <v>2.2999999999999998</v>
      </c>
      <c r="AJ2688" s="29">
        <v>1.9350000000000001E-3</v>
      </c>
      <c r="AK2688" s="29">
        <v>60</v>
      </c>
      <c r="AL2688" s="29">
        <v>0</v>
      </c>
      <c r="AM2688" s="29" t="s">
        <v>28</v>
      </c>
      <c r="AN2688" s="158" t="s">
        <v>28</v>
      </c>
      <c r="AO2688" s="29" t="s">
        <v>28</v>
      </c>
      <c r="AP2688" s="29">
        <v>1</v>
      </c>
      <c r="AQ2688" s="29">
        <v>108</v>
      </c>
      <c r="AR2688" s="29">
        <v>140</v>
      </c>
      <c r="AS2688" s="29">
        <v>128</v>
      </c>
      <c r="AT2688" s="29">
        <v>2.2999999999999998</v>
      </c>
      <c r="AU2688" s="144">
        <v>1.9353599999999999E-3</v>
      </c>
      <c r="AV2688" s="36" t="s">
        <v>28</v>
      </c>
      <c r="AW2688" s="102">
        <v>44169</v>
      </c>
      <c r="AX2688" s="129" t="s">
        <v>33</v>
      </c>
      <c r="AY2688" s="106" t="e">
        <v>#N/A</v>
      </c>
      <c r="BD2688" t="s">
        <v>1859</v>
      </c>
      <c r="BE2688" t="s">
        <v>4614</v>
      </c>
      <c r="BF2688" t="s">
        <v>4747</v>
      </c>
      <c r="BH2688" t="str">
        <f t="shared" si="587"/>
        <v>AV</v>
      </c>
      <c r="BJ2688" t="e">
        <f t="shared" si="588"/>
        <v>#VALUE!</v>
      </c>
      <c r="BK2688" s="130" t="s">
        <v>5289</v>
      </c>
      <c r="BL2688" s="130" t="e">
        <v>#VALUE!</v>
      </c>
      <c r="BM2688" s="131" t="s">
        <v>33</v>
      </c>
      <c r="BN2688" s="131" t="e">
        <v>#VALUE!</v>
      </c>
      <c r="BO2688" t="s">
        <v>5289</v>
      </c>
      <c r="BP2688">
        <v>0</v>
      </c>
    </row>
    <row r="2689" spans="1:68" ht="25.2" x14ac:dyDescent="0.3">
      <c r="A2689" s="1"/>
      <c r="B2689" s="47">
        <v>2329</v>
      </c>
      <c r="C2689" s="45">
        <v>1118949</v>
      </c>
      <c r="D2689" s="40"/>
      <c r="E2689" s="40"/>
      <c r="F2689" s="31" t="s">
        <v>1883</v>
      </c>
      <c r="G2689" s="29" t="s">
        <v>31</v>
      </c>
      <c r="H2689" s="70" t="s">
        <v>4779</v>
      </c>
      <c r="I2689" s="148">
        <v>0</v>
      </c>
      <c r="J2689" s="147" t="s">
        <v>33</v>
      </c>
      <c r="K2689" s="148">
        <v>0</v>
      </c>
      <c r="L2689" s="148" t="s">
        <v>32</v>
      </c>
      <c r="M2689" s="147" t="s">
        <v>33</v>
      </c>
      <c r="N2689" s="29" t="str">
        <f t="shared" si="577"/>
        <v/>
      </c>
      <c r="O2689" s="29" t="str">
        <f t="shared" si="578"/>
        <v/>
      </c>
      <c r="P2689" s="29" t="str">
        <f t="shared" si="579"/>
        <v/>
      </c>
      <c r="Q2689" s="29" t="str">
        <f t="shared" si="580"/>
        <v/>
      </c>
      <c r="R2689" s="29" t="str">
        <f t="shared" si="581"/>
        <v/>
      </c>
      <c r="S2689" s="29" t="str">
        <f t="shared" si="582"/>
        <v/>
      </c>
      <c r="T2689" s="29" t="str">
        <f t="shared" si="583"/>
        <v/>
      </c>
      <c r="U2689" s="46"/>
      <c r="V2689" s="46"/>
      <c r="W2689" s="38" t="s">
        <v>3789</v>
      </c>
      <c r="X2689" s="29" t="s">
        <v>158</v>
      </c>
      <c r="Y2689" s="146">
        <v>51153</v>
      </c>
      <c r="Z2689" s="33">
        <v>65475</v>
      </c>
      <c r="AA2689" s="34">
        <f t="shared" si="584"/>
        <v>0.28000000000000003</v>
      </c>
      <c r="AB2689" s="33" t="str">
        <f t="shared" si="586"/>
        <v>По запросу</v>
      </c>
      <c r="AC2689" s="34">
        <f t="shared" si="585"/>
        <v>0.27998357867573748</v>
      </c>
      <c r="AD2689" s="145">
        <f t="shared" si="576"/>
        <v>54562.5</v>
      </c>
      <c r="AE2689" s="105">
        <v>42627.5</v>
      </c>
      <c r="AF2689" s="34" t="s">
        <v>36</v>
      </c>
      <c r="AG2689" s="34" t="s">
        <v>36</v>
      </c>
      <c r="AH2689" s="34" t="s">
        <v>36</v>
      </c>
      <c r="AI2689" s="29">
        <v>3.5</v>
      </c>
      <c r="AJ2689" s="29">
        <v>2.7360000000000002E-3</v>
      </c>
      <c r="AK2689" s="29">
        <v>12</v>
      </c>
      <c r="AL2689" s="29">
        <v>0</v>
      </c>
      <c r="AM2689" s="29" t="s">
        <v>28</v>
      </c>
      <c r="AN2689" s="158" t="s">
        <v>28</v>
      </c>
      <c r="AO2689" s="29" t="s">
        <v>28</v>
      </c>
      <c r="AP2689" s="29">
        <v>1</v>
      </c>
      <c r="AQ2689" s="29">
        <v>114</v>
      </c>
      <c r="AR2689" s="29">
        <v>160</v>
      </c>
      <c r="AS2689" s="29">
        <v>150</v>
      </c>
      <c r="AT2689" s="29">
        <v>3.5</v>
      </c>
      <c r="AU2689" s="144">
        <v>2.7360000000000002E-3</v>
      </c>
      <c r="AV2689" s="36" t="s">
        <v>28</v>
      </c>
      <c r="AW2689" s="102">
        <v>44169</v>
      </c>
      <c r="AX2689" s="129" t="s">
        <v>33</v>
      </c>
      <c r="AY2689" s="106" t="e">
        <v>#N/A</v>
      </c>
      <c r="BD2689" t="s">
        <v>1859</v>
      </c>
      <c r="BE2689" t="s">
        <v>4614</v>
      </c>
      <c r="BF2689" t="s">
        <v>4747</v>
      </c>
      <c r="BH2689" t="str">
        <f t="shared" si="587"/>
        <v>AV</v>
      </c>
      <c r="BJ2689" t="e">
        <f t="shared" si="588"/>
        <v>#VALUE!</v>
      </c>
      <c r="BK2689" s="130" t="s">
        <v>5289</v>
      </c>
      <c r="BL2689" s="130" t="e">
        <v>#VALUE!</v>
      </c>
      <c r="BM2689" s="131" t="s">
        <v>33</v>
      </c>
      <c r="BN2689" s="131" t="e">
        <v>#VALUE!</v>
      </c>
      <c r="BO2689" t="s">
        <v>5289</v>
      </c>
      <c r="BP2689">
        <v>0</v>
      </c>
    </row>
    <row r="2690" spans="1:68" ht="25.2" x14ac:dyDescent="0.3">
      <c r="A2690" s="1"/>
      <c r="B2690" s="47">
        <v>2330</v>
      </c>
      <c r="C2690" s="45">
        <v>1042970</v>
      </c>
      <c r="D2690" s="63" t="s">
        <v>33</v>
      </c>
      <c r="E2690" s="63"/>
      <c r="F2690" s="39" t="s">
        <v>1884</v>
      </c>
      <c r="G2690" s="29" t="s">
        <v>31</v>
      </c>
      <c r="H2690" s="70" t="s">
        <v>59</v>
      </c>
      <c r="I2690" s="148" t="s">
        <v>32</v>
      </c>
      <c r="J2690" s="147" t="s">
        <v>33</v>
      </c>
      <c r="K2690" s="148">
        <v>0</v>
      </c>
      <c r="L2690" s="148" t="s">
        <v>32</v>
      </c>
      <c r="M2690" s="147" t="s">
        <v>33</v>
      </c>
      <c r="N2690" s="29" t="str">
        <f t="shared" si="577"/>
        <v/>
      </c>
      <c r="O2690" s="29" t="str">
        <f t="shared" si="578"/>
        <v/>
      </c>
      <c r="P2690" s="29" t="str">
        <f t="shared" si="579"/>
        <v/>
      </c>
      <c r="Q2690" s="29">
        <f t="shared" si="580"/>
        <v>1135993</v>
      </c>
      <c r="R2690" s="29" t="str">
        <f t="shared" si="581"/>
        <v/>
      </c>
      <c r="S2690" s="29" t="str">
        <f t="shared" si="582"/>
        <v/>
      </c>
      <c r="T2690" s="29">
        <f t="shared" si="583"/>
        <v>1135993</v>
      </c>
      <c r="U2690" s="40">
        <v>1135993</v>
      </c>
      <c r="V2690" s="40"/>
      <c r="W2690" s="38" t="s">
        <v>1720</v>
      </c>
      <c r="X2690" s="29" t="s">
        <v>158</v>
      </c>
      <c r="Y2690" s="146">
        <v>5831</v>
      </c>
      <c r="Z2690" s="33">
        <v>7464</v>
      </c>
      <c r="AA2690" s="34">
        <f t="shared" si="584"/>
        <v>0.28000000000000003</v>
      </c>
      <c r="AB2690" s="33">
        <f t="shared" si="586"/>
        <v>7464</v>
      </c>
      <c r="AC2690" s="34">
        <f t="shared" si="585"/>
        <v>0.28005479128418503</v>
      </c>
      <c r="AD2690" s="145">
        <f t="shared" si="576"/>
        <v>6220</v>
      </c>
      <c r="AE2690" s="105">
        <v>4859.1670000000004</v>
      </c>
      <c r="AF2690" s="34" t="s">
        <v>36</v>
      </c>
      <c r="AG2690" s="34" t="s">
        <v>36</v>
      </c>
      <c r="AH2690" s="34" t="s">
        <v>36</v>
      </c>
      <c r="AI2690" s="29">
        <v>0.17599999999999999</v>
      </c>
      <c r="AJ2690" s="29">
        <v>8.0000000000000007E-5</v>
      </c>
      <c r="AK2690" s="29">
        <v>0</v>
      </c>
      <c r="AL2690" s="29">
        <v>0</v>
      </c>
      <c r="AM2690" s="29" t="s">
        <v>28</v>
      </c>
      <c r="AN2690" s="158" t="s">
        <v>28</v>
      </c>
      <c r="AO2690" s="29" t="s">
        <v>28</v>
      </c>
      <c r="AP2690" s="29">
        <v>1</v>
      </c>
      <c r="AQ2690" s="29">
        <v>56</v>
      </c>
      <c r="AR2690" s="29">
        <v>42</v>
      </c>
      <c r="AS2690" s="29">
        <v>44</v>
      </c>
      <c r="AT2690" s="29">
        <v>0.17599999999999999</v>
      </c>
      <c r="AU2690" s="144">
        <v>1.03488E-4</v>
      </c>
      <c r="AV2690" s="36" t="s">
        <v>28</v>
      </c>
      <c r="AW2690" s="102" t="s">
        <v>33</v>
      </c>
      <c r="AX2690" s="129" t="s">
        <v>33</v>
      </c>
      <c r="AY2690" s="106">
        <v>59</v>
      </c>
      <c r="BD2690" t="s">
        <v>108</v>
      </c>
      <c r="BE2690" t="s">
        <v>4351</v>
      </c>
      <c r="BF2690" t="s">
        <v>4739</v>
      </c>
      <c r="BH2690" t="str">
        <f t="shared" si="587"/>
        <v/>
      </c>
      <c r="BJ2690" t="str">
        <f t="shared" si="588"/>
        <v>OK</v>
      </c>
      <c r="BK2690" s="130">
        <v>7464</v>
      </c>
      <c r="BL2690" s="130" t="s">
        <v>37</v>
      </c>
      <c r="BM2690" s="131" t="s">
        <v>33</v>
      </c>
      <c r="BN2690" s="131" t="e">
        <v>#VALUE!</v>
      </c>
      <c r="BO2690" t="e">
        <v>#N/A</v>
      </c>
      <c r="BP2690">
        <v>13</v>
      </c>
    </row>
    <row r="2691" spans="1:68" ht="25.2" x14ac:dyDescent="0.3">
      <c r="A2691" s="1"/>
      <c r="B2691" s="47">
        <v>2331</v>
      </c>
      <c r="C2691" s="45">
        <v>1042974</v>
      </c>
      <c r="D2691" s="63" t="s">
        <v>33</v>
      </c>
      <c r="E2691" s="63"/>
      <c r="F2691" s="39" t="s">
        <v>1885</v>
      </c>
      <c r="G2691" s="29" t="s">
        <v>47</v>
      </c>
      <c r="H2691" s="70" t="s">
        <v>59</v>
      </c>
      <c r="I2691" s="148" t="s">
        <v>32</v>
      </c>
      <c r="J2691" s="147" t="s">
        <v>33</v>
      </c>
      <c r="K2691" s="148">
        <v>0</v>
      </c>
      <c r="L2691" s="148" t="s">
        <v>32</v>
      </c>
      <c r="M2691" s="147" t="s">
        <v>33</v>
      </c>
      <c r="N2691" s="29" t="str">
        <f t="shared" si="577"/>
        <v/>
      </c>
      <c r="O2691" s="29" t="str">
        <f t="shared" si="578"/>
        <v/>
      </c>
      <c r="P2691" s="29" t="str">
        <f t="shared" si="579"/>
        <v/>
      </c>
      <c r="Q2691" s="29">
        <f t="shared" si="580"/>
        <v>1135994</v>
      </c>
      <c r="R2691" s="29" t="str">
        <f t="shared" si="581"/>
        <v/>
      </c>
      <c r="S2691" s="29" t="str">
        <f t="shared" si="582"/>
        <v/>
      </c>
      <c r="T2691" s="29">
        <f t="shared" si="583"/>
        <v>1135994</v>
      </c>
      <c r="U2691" s="40">
        <v>1135994</v>
      </c>
      <c r="V2691" s="40"/>
      <c r="W2691" s="38" t="s">
        <v>1720</v>
      </c>
      <c r="X2691" s="29" t="s">
        <v>158</v>
      </c>
      <c r="Y2691" s="146">
        <v>7274</v>
      </c>
      <c r="Z2691" s="33">
        <v>9310</v>
      </c>
      <c r="AA2691" s="34">
        <f t="shared" si="584"/>
        <v>0.28000000000000003</v>
      </c>
      <c r="AB2691" s="33">
        <f t="shared" si="586"/>
        <v>9310</v>
      </c>
      <c r="AC2691" s="34">
        <f t="shared" si="585"/>
        <v>0.27990089194935969</v>
      </c>
      <c r="AD2691" s="145">
        <f t="shared" ref="AD2691:AD2754" si="589">ROUND(Z2691/1.2,3)</f>
        <v>7758.3329999999996</v>
      </c>
      <c r="AE2691" s="105">
        <v>6061.6670000000004</v>
      </c>
      <c r="AF2691" s="34" t="s">
        <v>36</v>
      </c>
      <c r="AG2691" s="34" t="s">
        <v>36</v>
      </c>
      <c r="AH2691" s="34" t="s">
        <v>36</v>
      </c>
      <c r="AI2691" s="29">
        <v>0.33300000000000002</v>
      </c>
      <c r="AJ2691" s="29">
        <v>1.18E-4</v>
      </c>
      <c r="AK2691" s="29">
        <v>0</v>
      </c>
      <c r="AL2691" s="29">
        <v>0</v>
      </c>
      <c r="AM2691" s="29" t="s">
        <v>28</v>
      </c>
      <c r="AN2691" s="158" t="s">
        <v>28</v>
      </c>
      <c r="AO2691" s="29" t="s">
        <v>28</v>
      </c>
      <c r="AP2691" s="29">
        <v>1</v>
      </c>
      <c r="AQ2691" s="29">
        <v>38</v>
      </c>
      <c r="AR2691" s="29">
        <v>50</v>
      </c>
      <c r="AS2691" s="29">
        <v>62</v>
      </c>
      <c r="AT2691" s="29">
        <v>0.33300000000000002</v>
      </c>
      <c r="AU2691" s="144">
        <v>1.178E-4</v>
      </c>
      <c r="AV2691" s="36" t="s">
        <v>28</v>
      </c>
      <c r="AW2691" s="102" t="s">
        <v>33</v>
      </c>
      <c r="AX2691" s="129" t="s">
        <v>33</v>
      </c>
      <c r="AY2691" s="106">
        <v>91</v>
      </c>
      <c r="BD2691" t="s">
        <v>108</v>
      </c>
      <c r="BE2691" t="s">
        <v>4351</v>
      </c>
      <c r="BF2691" t="s">
        <v>4739</v>
      </c>
      <c r="BH2691" t="str">
        <f t="shared" si="587"/>
        <v/>
      </c>
      <c r="BJ2691" t="str">
        <f t="shared" si="588"/>
        <v>OK</v>
      </c>
      <c r="BK2691" s="130">
        <v>9310</v>
      </c>
      <c r="BL2691" s="130" t="s">
        <v>37</v>
      </c>
      <c r="BM2691" s="131" t="s">
        <v>33</v>
      </c>
      <c r="BN2691" s="131" t="e">
        <v>#VALUE!</v>
      </c>
      <c r="BO2691">
        <v>9310</v>
      </c>
      <c r="BP2691">
        <v>9</v>
      </c>
    </row>
    <row r="2692" spans="1:68" ht="25.2" x14ac:dyDescent="0.3">
      <c r="A2692" s="1"/>
      <c r="B2692" s="47">
        <v>2332</v>
      </c>
      <c r="C2692" s="45">
        <v>1042979</v>
      </c>
      <c r="D2692" s="63" t="s">
        <v>33</v>
      </c>
      <c r="E2692" s="63"/>
      <c r="F2692" s="31" t="s">
        <v>1886</v>
      </c>
      <c r="G2692" s="29" t="s">
        <v>31</v>
      </c>
      <c r="H2692" s="70" t="s">
        <v>59</v>
      </c>
      <c r="I2692" s="148" t="s">
        <v>32</v>
      </c>
      <c r="J2692" s="147" t="s">
        <v>33</v>
      </c>
      <c r="K2692" s="148">
        <v>0</v>
      </c>
      <c r="L2692" s="148" t="s">
        <v>32</v>
      </c>
      <c r="M2692" s="147" t="s">
        <v>33</v>
      </c>
      <c r="N2692" s="29" t="str">
        <f t="shared" si="577"/>
        <v/>
      </c>
      <c r="O2692" s="29" t="str">
        <f t="shared" si="578"/>
        <v/>
      </c>
      <c r="P2692" s="29" t="str">
        <f t="shared" si="579"/>
        <v/>
      </c>
      <c r="Q2692" s="29">
        <f t="shared" si="580"/>
        <v>1135995</v>
      </c>
      <c r="R2692" s="29" t="str">
        <f t="shared" si="581"/>
        <v/>
      </c>
      <c r="S2692" s="29" t="str">
        <f t="shared" si="582"/>
        <v/>
      </c>
      <c r="T2692" s="29">
        <f t="shared" si="583"/>
        <v>1135995</v>
      </c>
      <c r="U2692" s="40">
        <v>1135995</v>
      </c>
      <c r="V2692" s="40"/>
      <c r="W2692" s="38" t="s">
        <v>1720</v>
      </c>
      <c r="X2692" s="29" t="s">
        <v>158</v>
      </c>
      <c r="Y2692" s="146">
        <v>9386</v>
      </c>
      <c r="Z2692" s="33">
        <v>12015</v>
      </c>
      <c r="AA2692" s="34">
        <f t="shared" si="584"/>
        <v>0.28000000000000003</v>
      </c>
      <c r="AB2692" s="33">
        <f t="shared" si="586"/>
        <v>12015</v>
      </c>
      <c r="AC2692" s="34">
        <f t="shared" si="585"/>
        <v>0.28009796377166141</v>
      </c>
      <c r="AD2692" s="145">
        <f t="shared" si="589"/>
        <v>10012.5</v>
      </c>
      <c r="AE2692" s="105">
        <v>7821.6670000000004</v>
      </c>
      <c r="AF2692" s="34" t="s">
        <v>36</v>
      </c>
      <c r="AG2692" s="34" t="s">
        <v>36</v>
      </c>
      <c r="AH2692" s="34" t="s">
        <v>36</v>
      </c>
      <c r="AI2692" s="29">
        <v>0.53900000000000003</v>
      </c>
      <c r="AJ2692" s="29">
        <v>2.03E-4</v>
      </c>
      <c r="AK2692" s="29">
        <v>0</v>
      </c>
      <c r="AL2692" s="29">
        <v>0</v>
      </c>
      <c r="AM2692" s="29" t="s">
        <v>28</v>
      </c>
      <c r="AN2692" s="158" t="s">
        <v>28</v>
      </c>
      <c r="AO2692" s="29" t="s">
        <v>28</v>
      </c>
      <c r="AP2692" s="29">
        <v>1</v>
      </c>
      <c r="AQ2692" s="29">
        <v>58</v>
      </c>
      <c r="AR2692" s="29">
        <v>48</v>
      </c>
      <c r="AS2692" s="29">
        <v>73</v>
      </c>
      <c r="AT2692" s="29">
        <v>0.53900000000000003</v>
      </c>
      <c r="AU2692" s="144">
        <v>2.0323199999999999E-4</v>
      </c>
      <c r="AV2692" s="36" t="s">
        <v>28</v>
      </c>
      <c r="AW2692" s="102" t="s">
        <v>33</v>
      </c>
      <c r="AX2692" s="129" t="s">
        <v>33</v>
      </c>
      <c r="AY2692" s="106">
        <v>48</v>
      </c>
      <c r="BD2692" t="s">
        <v>108</v>
      </c>
      <c r="BE2692" t="s">
        <v>4369</v>
      </c>
      <c r="BF2692" t="s">
        <v>4739</v>
      </c>
      <c r="BH2692" t="str">
        <f t="shared" si="587"/>
        <v/>
      </c>
      <c r="BJ2692" t="str">
        <f t="shared" si="588"/>
        <v>OK</v>
      </c>
      <c r="BK2692" s="130">
        <v>12015</v>
      </c>
      <c r="BL2692" s="130" t="s">
        <v>37</v>
      </c>
      <c r="BM2692" s="131" t="s">
        <v>33</v>
      </c>
      <c r="BN2692" s="131" t="e">
        <v>#VALUE!</v>
      </c>
      <c r="BO2692" t="e">
        <v>#N/A</v>
      </c>
      <c r="BP2692">
        <v>2</v>
      </c>
    </row>
    <row r="2693" spans="1:68" ht="37.799999999999997" x14ac:dyDescent="0.3">
      <c r="A2693" s="1"/>
      <c r="B2693" s="47">
        <v>2333</v>
      </c>
      <c r="C2693" s="45">
        <v>1042983</v>
      </c>
      <c r="D2693" s="63" t="s">
        <v>33</v>
      </c>
      <c r="E2693" s="63"/>
      <c r="F2693" s="31" t="s">
        <v>1887</v>
      </c>
      <c r="G2693" s="29" t="s">
        <v>39</v>
      </c>
      <c r="H2693" s="70" t="s">
        <v>62</v>
      </c>
      <c r="I2693" s="148" t="s">
        <v>32</v>
      </c>
      <c r="J2693" s="147" t="s">
        <v>33</v>
      </c>
      <c r="K2693" s="148">
        <v>0</v>
      </c>
      <c r="L2693" s="148" t="s">
        <v>32</v>
      </c>
      <c r="M2693" s="147" t="s">
        <v>33</v>
      </c>
      <c r="N2693" s="29" t="str">
        <f t="shared" si="577"/>
        <v/>
      </c>
      <c r="O2693" s="29" t="str">
        <f t="shared" si="578"/>
        <v/>
      </c>
      <c r="P2693" s="29" t="str">
        <f t="shared" si="579"/>
        <v/>
      </c>
      <c r="Q2693" s="29">
        <f t="shared" si="580"/>
        <v>1135996</v>
      </c>
      <c r="R2693" s="29" t="str">
        <f t="shared" si="581"/>
        <v/>
      </c>
      <c r="S2693" s="29" t="str">
        <f t="shared" si="582"/>
        <v/>
      </c>
      <c r="T2693" s="29">
        <f t="shared" si="583"/>
        <v>1135996</v>
      </c>
      <c r="U2693" s="40">
        <v>1135996</v>
      </c>
      <c r="V2693" s="40"/>
      <c r="W2693" s="38" t="s">
        <v>3789</v>
      </c>
      <c r="X2693" s="29" t="s">
        <v>158</v>
      </c>
      <c r="Y2693" s="146">
        <v>14166</v>
      </c>
      <c r="Z2693" s="33">
        <v>18133</v>
      </c>
      <c r="AA2693" s="34">
        <f t="shared" si="584"/>
        <v>0.28000000000000003</v>
      </c>
      <c r="AB2693" s="33" t="str">
        <f t="shared" si="586"/>
        <v>По запросу</v>
      </c>
      <c r="AC2693" s="34">
        <f t="shared" si="585"/>
        <v>0.28003667937314702</v>
      </c>
      <c r="AD2693" s="145">
        <f t="shared" si="589"/>
        <v>15110.833000000001</v>
      </c>
      <c r="AE2693" s="105">
        <v>11805</v>
      </c>
      <c r="AF2693" s="34" t="s">
        <v>36</v>
      </c>
      <c r="AG2693" s="34" t="s">
        <v>36</v>
      </c>
      <c r="AH2693" s="34" t="s">
        <v>36</v>
      </c>
      <c r="AI2693" s="29">
        <v>0.93500000000000005</v>
      </c>
      <c r="AJ2693" s="29">
        <v>3.3E-4</v>
      </c>
      <c r="AK2693" s="29">
        <v>4</v>
      </c>
      <c r="AL2693" s="29">
        <v>0</v>
      </c>
      <c r="AM2693" s="29" t="s">
        <v>28</v>
      </c>
      <c r="AN2693" s="158" t="s">
        <v>28</v>
      </c>
      <c r="AO2693" s="29" t="s">
        <v>28</v>
      </c>
      <c r="AP2693" s="29">
        <v>1</v>
      </c>
      <c r="AQ2693" s="29">
        <v>76</v>
      </c>
      <c r="AR2693" s="29">
        <v>57</v>
      </c>
      <c r="AS2693" s="29">
        <v>84</v>
      </c>
      <c r="AT2693" s="29">
        <v>0.93500000000000005</v>
      </c>
      <c r="AU2693" s="144">
        <v>3.6388799999999998E-4</v>
      </c>
      <c r="AV2693" s="36" t="s">
        <v>28</v>
      </c>
      <c r="AW2693" s="102" t="s">
        <v>33</v>
      </c>
      <c r="AX2693" s="129" t="s">
        <v>33</v>
      </c>
      <c r="AY2693" s="106">
        <v>50</v>
      </c>
      <c r="BD2693" t="s">
        <v>108</v>
      </c>
      <c r="BE2693" t="s">
        <v>4369</v>
      </c>
      <c r="BF2693" t="s">
        <v>4739</v>
      </c>
      <c r="BH2693" t="str">
        <f t="shared" si="587"/>
        <v>AV</v>
      </c>
      <c r="BJ2693" t="e">
        <f t="shared" si="588"/>
        <v>#VALUE!</v>
      </c>
      <c r="BK2693" s="130" t="s">
        <v>5289</v>
      </c>
      <c r="BL2693" s="130" t="e">
        <v>#VALUE!</v>
      </c>
      <c r="BM2693" s="131" t="s">
        <v>33</v>
      </c>
      <c r="BN2693" s="131" t="e">
        <v>#VALUE!</v>
      </c>
      <c r="BO2693" t="s">
        <v>5289</v>
      </c>
      <c r="BP2693">
        <v>2</v>
      </c>
    </row>
    <row r="2694" spans="1:68" ht="37.799999999999997" x14ac:dyDescent="0.3">
      <c r="A2694" s="1"/>
      <c r="B2694" s="47">
        <v>2334</v>
      </c>
      <c r="C2694" s="45">
        <v>1042982</v>
      </c>
      <c r="D2694" s="63" t="s">
        <v>33</v>
      </c>
      <c r="E2694" s="63"/>
      <c r="F2694" s="31" t="s">
        <v>1888</v>
      </c>
      <c r="G2694" s="29" t="s">
        <v>31</v>
      </c>
      <c r="H2694" s="70" t="s">
        <v>62</v>
      </c>
      <c r="I2694" s="148" t="s">
        <v>32</v>
      </c>
      <c r="J2694" s="147" t="s">
        <v>33</v>
      </c>
      <c r="K2694" s="148">
        <v>0</v>
      </c>
      <c r="L2694" s="148" t="s">
        <v>32</v>
      </c>
      <c r="M2694" s="147" t="s">
        <v>33</v>
      </c>
      <c r="N2694" s="29" t="str">
        <f t="shared" si="577"/>
        <v/>
      </c>
      <c r="O2694" s="29" t="str">
        <f t="shared" si="578"/>
        <v/>
      </c>
      <c r="P2694" s="29" t="str">
        <f t="shared" si="579"/>
        <v/>
      </c>
      <c r="Q2694" s="29">
        <f t="shared" si="580"/>
        <v>1135997</v>
      </c>
      <c r="R2694" s="29" t="str">
        <f t="shared" si="581"/>
        <v/>
      </c>
      <c r="S2694" s="29" t="str">
        <f t="shared" si="582"/>
        <v/>
      </c>
      <c r="T2694" s="29">
        <f t="shared" si="583"/>
        <v>1135997</v>
      </c>
      <c r="U2694" s="40">
        <v>1135997</v>
      </c>
      <c r="V2694" s="40"/>
      <c r="W2694" s="38" t="s">
        <v>3789</v>
      </c>
      <c r="X2694" s="29" t="s">
        <v>158</v>
      </c>
      <c r="Y2694" s="146">
        <v>23224</v>
      </c>
      <c r="Z2694" s="33">
        <v>29726</v>
      </c>
      <c r="AA2694" s="34">
        <f t="shared" si="584"/>
        <v>0.28000000000000003</v>
      </c>
      <c r="AB2694" s="33" t="str">
        <f t="shared" si="586"/>
        <v>По запросу</v>
      </c>
      <c r="AC2694" s="34">
        <f t="shared" si="585"/>
        <v>0.27996903685788915</v>
      </c>
      <c r="AD2694" s="145">
        <f t="shared" si="589"/>
        <v>24771.667000000001</v>
      </c>
      <c r="AE2694" s="105">
        <v>19353.332999999999</v>
      </c>
      <c r="AF2694" s="34" t="s">
        <v>36</v>
      </c>
      <c r="AG2694" s="34" t="s">
        <v>36</v>
      </c>
      <c r="AH2694" s="34" t="s">
        <v>36</v>
      </c>
      <c r="AI2694" s="29">
        <v>1.546</v>
      </c>
      <c r="AJ2694" s="29">
        <v>6.4999999999999997E-4</v>
      </c>
      <c r="AK2694" s="29">
        <v>3</v>
      </c>
      <c r="AL2694" s="29">
        <v>0</v>
      </c>
      <c r="AM2694" s="29" t="s">
        <v>28</v>
      </c>
      <c r="AN2694" s="158" t="s">
        <v>28</v>
      </c>
      <c r="AO2694" s="29" t="s">
        <v>28</v>
      </c>
      <c r="AP2694" s="29">
        <v>1</v>
      </c>
      <c r="AQ2694" s="29">
        <v>92</v>
      </c>
      <c r="AR2694" s="29">
        <v>69</v>
      </c>
      <c r="AS2694" s="29">
        <v>110</v>
      </c>
      <c r="AT2694" s="29">
        <v>1.546</v>
      </c>
      <c r="AU2694" s="144">
        <v>6.9828000000000002E-4</v>
      </c>
      <c r="AV2694" s="36" t="s">
        <v>28</v>
      </c>
      <c r="AW2694" s="102" t="s">
        <v>33</v>
      </c>
      <c r="AX2694" s="129" t="s">
        <v>33</v>
      </c>
      <c r="AY2694" s="106">
        <v>39</v>
      </c>
      <c r="BD2694" t="s">
        <v>108</v>
      </c>
      <c r="BE2694" t="s">
        <v>4369</v>
      </c>
      <c r="BF2694" t="s">
        <v>4739</v>
      </c>
      <c r="BH2694" t="str">
        <f t="shared" si="587"/>
        <v>AV</v>
      </c>
      <c r="BJ2694" t="e">
        <f t="shared" si="588"/>
        <v>#VALUE!</v>
      </c>
      <c r="BK2694" s="130" t="s">
        <v>5289</v>
      </c>
      <c r="BL2694" s="130" t="e">
        <v>#VALUE!</v>
      </c>
      <c r="BM2694" s="131" t="s">
        <v>33</v>
      </c>
      <c r="BN2694" s="131" t="e">
        <v>#VALUE!</v>
      </c>
      <c r="BO2694" t="s">
        <v>5289</v>
      </c>
      <c r="BP2694">
        <v>1</v>
      </c>
    </row>
    <row r="2695" spans="1:68" ht="25.2" x14ac:dyDescent="0.3">
      <c r="A2695" s="1"/>
      <c r="B2695" s="47">
        <v>2335</v>
      </c>
      <c r="C2695" s="45">
        <v>1042972</v>
      </c>
      <c r="D2695" s="63" t="s">
        <v>33</v>
      </c>
      <c r="E2695" s="63"/>
      <c r="F2695" s="39" t="s">
        <v>1889</v>
      </c>
      <c r="G2695" s="29" t="s">
        <v>47</v>
      </c>
      <c r="H2695" s="70" t="s">
        <v>59</v>
      </c>
      <c r="I2695" s="148" t="s">
        <v>32</v>
      </c>
      <c r="J2695" s="147" t="s">
        <v>33</v>
      </c>
      <c r="K2695" s="148">
        <v>0</v>
      </c>
      <c r="L2695" s="148" t="s">
        <v>32</v>
      </c>
      <c r="M2695" s="147" t="s">
        <v>33</v>
      </c>
      <c r="N2695" s="29" t="str">
        <f t="shared" si="577"/>
        <v/>
      </c>
      <c r="O2695" s="29" t="str">
        <f t="shared" si="578"/>
        <v/>
      </c>
      <c r="P2695" s="29" t="str">
        <f t="shared" si="579"/>
        <v/>
      </c>
      <c r="Q2695" s="29">
        <f t="shared" si="580"/>
        <v>1135984</v>
      </c>
      <c r="R2695" s="29" t="str">
        <f t="shared" si="581"/>
        <v/>
      </c>
      <c r="S2695" s="29" t="str">
        <f t="shared" si="582"/>
        <v/>
      </c>
      <c r="T2695" s="29">
        <f t="shared" si="583"/>
        <v>1135984</v>
      </c>
      <c r="U2695" s="40">
        <v>1135984</v>
      </c>
      <c r="V2695" s="40"/>
      <c r="W2695" s="38" t="s">
        <v>1720</v>
      </c>
      <c r="X2695" s="29" t="s">
        <v>158</v>
      </c>
      <c r="Y2695" s="146">
        <v>3511</v>
      </c>
      <c r="Z2695" s="33">
        <v>4494</v>
      </c>
      <c r="AA2695" s="34">
        <f t="shared" si="584"/>
        <v>0.28000000000000003</v>
      </c>
      <c r="AB2695" s="33">
        <f t="shared" si="586"/>
        <v>4494</v>
      </c>
      <c r="AC2695" s="34">
        <f t="shared" si="585"/>
        <v>0.27997736029363257</v>
      </c>
      <c r="AD2695" s="145">
        <f t="shared" si="589"/>
        <v>3745</v>
      </c>
      <c r="AE2695" s="105">
        <v>2925.8330000000001</v>
      </c>
      <c r="AF2695" s="34" t="s">
        <v>36</v>
      </c>
      <c r="AG2695" s="34" t="s">
        <v>36</v>
      </c>
      <c r="AH2695" s="34" t="s">
        <v>36</v>
      </c>
      <c r="AI2695" s="29">
        <v>0.184</v>
      </c>
      <c r="AJ2695" s="29">
        <v>1.13E-4</v>
      </c>
      <c r="AK2695" s="29">
        <v>0</v>
      </c>
      <c r="AL2695" s="29">
        <v>0</v>
      </c>
      <c r="AM2695" s="29" t="s">
        <v>28</v>
      </c>
      <c r="AN2695" s="158" t="s">
        <v>28</v>
      </c>
      <c r="AO2695" s="29" t="s">
        <v>28</v>
      </c>
      <c r="AP2695" s="29">
        <v>1</v>
      </c>
      <c r="AQ2695" s="29">
        <v>57</v>
      </c>
      <c r="AR2695" s="29">
        <v>43</v>
      </c>
      <c r="AS2695" s="29">
        <v>46</v>
      </c>
      <c r="AT2695" s="29">
        <v>0.184</v>
      </c>
      <c r="AU2695" s="144">
        <v>1.1274599999999999E-4</v>
      </c>
      <c r="AV2695" s="36" t="s">
        <v>28</v>
      </c>
      <c r="AW2695" s="102" t="s">
        <v>33</v>
      </c>
      <c r="AX2695" s="129" t="s">
        <v>33</v>
      </c>
      <c r="AY2695" s="106">
        <v>302</v>
      </c>
      <c r="BD2695" t="s">
        <v>108</v>
      </c>
      <c r="BE2695" t="s">
        <v>4369</v>
      </c>
      <c r="BF2695" t="s">
        <v>4739</v>
      </c>
      <c r="BH2695" t="str">
        <f t="shared" si="587"/>
        <v/>
      </c>
      <c r="BJ2695" t="str">
        <f t="shared" si="588"/>
        <v>OK</v>
      </c>
      <c r="BK2695" s="130">
        <v>4494</v>
      </c>
      <c r="BL2695" s="130" t="s">
        <v>37</v>
      </c>
      <c r="BM2695" s="131" t="s">
        <v>33</v>
      </c>
      <c r="BN2695" s="131" t="e">
        <v>#VALUE!</v>
      </c>
      <c r="BO2695">
        <v>4494</v>
      </c>
      <c r="BP2695">
        <v>10</v>
      </c>
    </row>
    <row r="2696" spans="1:68" ht="37.799999999999997" x14ac:dyDescent="0.3">
      <c r="A2696" s="1"/>
      <c r="B2696" s="47">
        <v>2336</v>
      </c>
      <c r="C2696" s="45">
        <v>1042973</v>
      </c>
      <c r="D2696" s="63" t="s">
        <v>33</v>
      </c>
      <c r="E2696" s="63"/>
      <c r="F2696" s="39" t="s">
        <v>1890</v>
      </c>
      <c r="G2696" s="29" t="s">
        <v>47</v>
      </c>
      <c r="H2696" s="70" t="s">
        <v>62</v>
      </c>
      <c r="I2696" s="148" t="s">
        <v>32</v>
      </c>
      <c r="J2696" s="147" t="s">
        <v>33</v>
      </c>
      <c r="K2696" s="148">
        <v>0</v>
      </c>
      <c r="L2696" s="148" t="s">
        <v>32</v>
      </c>
      <c r="M2696" s="147" t="s">
        <v>33</v>
      </c>
      <c r="N2696" s="29" t="str">
        <f t="shared" si="577"/>
        <v/>
      </c>
      <c r="O2696" s="29" t="str">
        <f t="shared" si="578"/>
        <v/>
      </c>
      <c r="P2696" s="29" t="str">
        <f t="shared" si="579"/>
        <v/>
      </c>
      <c r="Q2696" s="29">
        <f t="shared" si="580"/>
        <v>1135985</v>
      </c>
      <c r="R2696" s="29" t="str">
        <f t="shared" si="581"/>
        <v/>
      </c>
      <c r="S2696" s="29" t="str">
        <f t="shared" si="582"/>
        <v/>
      </c>
      <c r="T2696" s="29">
        <f t="shared" si="583"/>
        <v>1135985</v>
      </c>
      <c r="U2696" s="40">
        <v>1135985</v>
      </c>
      <c r="V2696" s="40"/>
      <c r="W2696" s="38" t="s">
        <v>1720</v>
      </c>
      <c r="X2696" s="29" t="s">
        <v>158</v>
      </c>
      <c r="Y2696" s="146">
        <v>7274</v>
      </c>
      <c r="Z2696" s="33">
        <v>9310</v>
      </c>
      <c r="AA2696" s="34">
        <f t="shared" si="584"/>
        <v>0.28000000000000003</v>
      </c>
      <c r="AB2696" s="33">
        <f t="shared" si="586"/>
        <v>9310</v>
      </c>
      <c r="AC2696" s="34">
        <f t="shared" si="585"/>
        <v>0.27990089194935969</v>
      </c>
      <c r="AD2696" s="145">
        <f t="shared" si="589"/>
        <v>7758.3329999999996</v>
      </c>
      <c r="AE2696" s="105">
        <v>6061.6670000000004</v>
      </c>
      <c r="AF2696" s="34" t="s">
        <v>36</v>
      </c>
      <c r="AG2696" s="34" t="s">
        <v>36</v>
      </c>
      <c r="AH2696" s="34" t="s">
        <v>36</v>
      </c>
      <c r="AI2696" s="29">
        <v>0.33800000000000002</v>
      </c>
      <c r="AJ2696" s="29">
        <v>1.1E-4</v>
      </c>
      <c r="AK2696" s="29">
        <v>15</v>
      </c>
      <c r="AL2696" s="29">
        <v>0</v>
      </c>
      <c r="AM2696" s="29" t="s">
        <v>28</v>
      </c>
      <c r="AN2696" s="158" t="s">
        <v>28</v>
      </c>
      <c r="AO2696" s="29" t="s">
        <v>28</v>
      </c>
      <c r="AP2696" s="29">
        <v>1</v>
      </c>
      <c r="AQ2696" s="29">
        <v>52</v>
      </c>
      <c r="AR2696" s="29">
        <v>79</v>
      </c>
      <c r="AS2696" s="29">
        <v>34</v>
      </c>
      <c r="AT2696" s="29">
        <v>0.33800000000000002</v>
      </c>
      <c r="AU2696" s="144">
        <v>1.39672E-4</v>
      </c>
      <c r="AV2696" s="36" t="s">
        <v>28</v>
      </c>
      <c r="AW2696" s="102" t="s">
        <v>33</v>
      </c>
      <c r="AX2696" s="129" t="s">
        <v>33</v>
      </c>
      <c r="AY2696" s="106">
        <v>387</v>
      </c>
      <c r="BD2696" t="s">
        <v>108</v>
      </c>
      <c r="BE2696" t="s">
        <v>4369</v>
      </c>
      <c r="BF2696" t="s">
        <v>4739</v>
      </c>
      <c r="BH2696" t="str">
        <f t="shared" si="587"/>
        <v>AV</v>
      </c>
      <c r="BJ2696" t="str">
        <f t="shared" si="588"/>
        <v>OK</v>
      </c>
      <c r="BK2696" s="130">
        <v>9310</v>
      </c>
      <c r="BL2696" s="130" t="s">
        <v>37</v>
      </c>
      <c r="BM2696" s="131" t="s">
        <v>33</v>
      </c>
      <c r="BN2696" s="131" t="e">
        <v>#VALUE!</v>
      </c>
      <c r="BO2696">
        <v>9310</v>
      </c>
      <c r="BP2696">
        <v>23</v>
      </c>
    </row>
    <row r="2697" spans="1:68" ht="37.799999999999997" x14ac:dyDescent="0.3">
      <c r="A2697" s="1"/>
      <c r="B2697" s="47">
        <v>2337</v>
      </c>
      <c r="C2697" s="45">
        <v>1042980</v>
      </c>
      <c r="D2697" s="63" t="s">
        <v>33</v>
      </c>
      <c r="E2697" s="63"/>
      <c r="F2697" s="39" t="s">
        <v>1891</v>
      </c>
      <c r="G2697" s="29" t="s">
        <v>47</v>
      </c>
      <c r="H2697" s="70" t="s">
        <v>62</v>
      </c>
      <c r="I2697" s="148" t="s">
        <v>32</v>
      </c>
      <c r="J2697" s="147" t="s">
        <v>33</v>
      </c>
      <c r="K2697" s="148">
        <v>0</v>
      </c>
      <c r="L2697" s="148" t="s">
        <v>32</v>
      </c>
      <c r="M2697" s="147" t="s">
        <v>33</v>
      </c>
      <c r="N2697" s="29" t="str">
        <f t="shared" si="577"/>
        <v/>
      </c>
      <c r="O2697" s="29" t="str">
        <f t="shared" si="578"/>
        <v/>
      </c>
      <c r="P2697" s="29" t="str">
        <f t="shared" si="579"/>
        <v/>
      </c>
      <c r="Q2697" s="29">
        <f t="shared" si="580"/>
        <v>1135986</v>
      </c>
      <c r="R2697" s="29" t="str">
        <f t="shared" si="581"/>
        <v/>
      </c>
      <c r="S2697" s="29" t="str">
        <f t="shared" si="582"/>
        <v/>
      </c>
      <c r="T2697" s="29">
        <f t="shared" si="583"/>
        <v>1135986</v>
      </c>
      <c r="U2697" s="40">
        <v>1135986</v>
      </c>
      <c r="V2697" s="40"/>
      <c r="W2697" s="38" t="s">
        <v>1720</v>
      </c>
      <c r="X2697" s="29" t="s">
        <v>158</v>
      </c>
      <c r="Y2697" s="146">
        <v>9386</v>
      </c>
      <c r="Z2697" s="33">
        <v>12015</v>
      </c>
      <c r="AA2697" s="34">
        <f t="shared" si="584"/>
        <v>0.28000000000000003</v>
      </c>
      <c r="AB2697" s="33">
        <f t="shared" si="586"/>
        <v>12015</v>
      </c>
      <c r="AC2697" s="34">
        <f t="shared" si="585"/>
        <v>0.28009796377166141</v>
      </c>
      <c r="AD2697" s="145">
        <f t="shared" si="589"/>
        <v>10012.5</v>
      </c>
      <c r="AE2697" s="105">
        <v>7821.6670000000004</v>
      </c>
      <c r="AF2697" s="34" t="s">
        <v>36</v>
      </c>
      <c r="AG2697" s="34" t="s">
        <v>36</v>
      </c>
      <c r="AH2697" s="34" t="s">
        <v>36</v>
      </c>
      <c r="AI2697" s="29">
        <v>0.53800000000000003</v>
      </c>
      <c r="AJ2697" s="29">
        <v>2.3499999999999999E-4</v>
      </c>
      <c r="AK2697" s="29">
        <v>4</v>
      </c>
      <c r="AL2697" s="29">
        <v>0</v>
      </c>
      <c r="AM2697" s="29" t="s">
        <v>28</v>
      </c>
      <c r="AN2697" s="158" t="s">
        <v>28</v>
      </c>
      <c r="AO2697" s="29" t="s">
        <v>28</v>
      </c>
      <c r="AP2697" s="29">
        <v>1</v>
      </c>
      <c r="AQ2697" s="29">
        <v>62</v>
      </c>
      <c r="AR2697" s="29">
        <v>48</v>
      </c>
      <c r="AS2697" s="29">
        <v>79</v>
      </c>
      <c r="AT2697" s="29">
        <v>0.53800000000000003</v>
      </c>
      <c r="AU2697" s="144">
        <v>2.35104E-4</v>
      </c>
      <c r="AV2697" s="36" t="s">
        <v>28</v>
      </c>
      <c r="AW2697" s="102" t="s">
        <v>33</v>
      </c>
      <c r="AX2697" s="129" t="s">
        <v>33</v>
      </c>
      <c r="AY2697" s="106">
        <v>201</v>
      </c>
      <c r="BD2697" t="s">
        <v>108</v>
      </c>
      <c r="BE2697" t="s">
        <v>4369</v>
      </c>
      <c r="BF2697" t="s">
        <v>4739</v>
      </c>
      <c r="BH2697" t="str">
        <f t="shared" si="587"/>
        <v>AV</v>
      </c>
      <c r="BJ2697" t="str">
        <f t="shared" si="588"/>
        <v>OK</v>
      </c>
      <c r="BK2697" s="130">
        <v>12015</v>
      </c>
      <c r="BL2697" s="130" t="s">
        <v>37</v>
      </c>
      <c r="BM2697" s="131" t="s">
        <v>33</v>
      </c>
      <c r="BN2697" s="131" t="e">
        <v>#VALUE!</v>
      </c>
      <c r="BO2697">
        <v>12015</v>
      </c>
      <c r="BP2697">
        <v>10</v>
      </c>
    </row>
    <row r="2698" spans="1:68" ht="37.799999999999997" x14ac:dyDescent="0.3">
      <c r="A2698" s="1"/>
      <c r="B2698" s="47">
        <v>2338</v>
      </c>
      <c r="C2698" s="45">
        <v>1042984</v>
      </c>
      <c r="D2698" s="63" t="s">
        <v>33</v>
      </c>
      <c r="E2698" s="63"/>
      <c r="F2698" s="39" t="s">
        <v>1892</v>
      </c>
      <c r="G2698" s="29" t="s">
        <v>47</v>
      </c>
      <c r="H2698" s="70" t="s">
        <v>62</v>
      </c>
      <c r="I2698" s="148" t="s">
        <v>32</v>
      </c>
      <c r="J2698" s="147" t="s">
        <v>33</v>
      </c>
      <c r="K2698" s="148">
        <v>0</v>
      </c>
      <c r="L2698" s="148" t="s">
        <v>32</v>
      </c>
      <c r="M2698" s="147" t="s">
        <v>33</v>
      </c>
      <c r="N2698" s="29" t="str">
        <f t="shared" si="577"/>
        <v/>
      </c>
      <c r="O2698" s="29" t="str">
        <f t="shared" si="578"/>
        <v/>
      </c>
      <c r="P2698" s="29" t="str">
        <f t="shared" si="579"/>
        <v/>
      </c>
      <c r="Q2698" s="29">
        <f t="shared" si="580"/>
        <v>1135987</v>
      </c>
      <c r="R2698" s="29" t="str">
        <f t="shared" si="581"/>
        <v/>
      </c>
      <c r="S2698" s="29" t="str">
        <f t="shared" si="582"/>
        <v/>
      </c>
      <c r="T2698" s="29">
        <f t="shared" si="583"/>
        <v>1135987</v>
      </c>
      <c r="U2698" s="40">
        <v>1135987</v>
      </c>
      <c r="V2698" s="40"/>
      <c r="W2698" s="38" t="s">
        <v>3789</v>
      </c>
      <c r="X2698" s="29" t="s">
        <v>158</v>
      </c>
      <c r="Y2698" s="146">
        <v>14166</v>
      </c>
      <c r="Z2698" s="33">
        <v>18133</v>
      </c>
      <c r="AA2698" s="34">
        <f t="shared" si="584"/>
        <v>0.28000000000000003</v>
      </c>
      <c r="AB2698" s="33" t="str">
        <f t="shared" si="586"/>
        <v>По запросу</v>
      </c>
      <c r="AC2698" s="34">
        <f t="shared" si="585"/>
        <v>0.28003667937314702</v>
      </c>
      <c r="AD2698" s="145">
        <f t="shared" si="589"/>
        <v>15110.833000000001</v>
      </c>
      <c r="AE2698" s="105">
        <v>11805</v>
      </c>
      <c r="AF2698" s="34" t="s">
        <v>36</v>
      </c>
      <c r="AG2698" s="34" t="s">
        <v>36</v>
      </c>
      <c r="AH2698" s="34" t="s">
        <v>36</v>
      </c>
      <c r="AI2698" s="29">
        <v>0.93799999999999994</v>
      </c>
      <c r="AJ2698" s="29">
        <v>3.8999999999999999E-4</v>
      </c>
      <c r="AK2698" s="29">
        <v>1</v>
      </c>
      <c r="AL2698" s="29">
        <v>0</v>
      </c>
      <c r="AM2698" s="29" t="s">
        <v>28</v>
      </c>
      <c r="AN2698" s="158" t="s">
        <v>28</v>
      </c>
      <c r="AO2698" s="29" t="s">
        <v>28</v>
      </c>
      <c r="AP2698" s="29">
        <v>1</v>
      </c>
      <c r="AQ2698" s="29">
        <v>79</v>
      </c>
      <c r="AR2698" s="29">
        <v>59</v>
      </c>
      <c r="AS2698" s="29">
        <v>90</v>
      </c>
      <c r="AT2698" s="29">
        <v>0.93799999999999994</v>
      </c>
      <c r="AU2698" s="144">
        <v>4.1949000000000001E-4</v>
      </c>
      <c r="AV2698" s="36" t="s">
        <v>28</v>
      </c>
      <c r="AW2698" s="102" t="s">
        <v>33</v>
      </c>
      <c r="AX2698" s="129" t="s">
        <v>33</v>
      </c>
      <c r="AY2698" s="106">
        <v>213</v>
      </c>
      <c r="BD2698" t="s">
        <v>108</v>
      </c>
      <c r="BE2698" t="s">
        <v>4351</v>
      </c>
      <c r="BF2698" t="s">
        <v>4739</v>
      </c>
      <c r="BH2698" t="str">
        <f t="shared" si="587"/>
        <v>AV</v>
      </c>
      <c r="BJ2698" t="e">
        <f t="shared" si="588"/>
        <v>#VALUE!</v>
      </c>
      <c r="BK2698" s="130" t="s">
        <v>5289</v>
      </c>
      <c r="BL2698" s="130" t="e">
        <v>#VALUE!</v>
      </c>
      <c r="BM2698" s="131" t="s">
        <v>33</v>
      </c>
      <c r="BN2698" s="131" t="e">
        <v>#VALUE!</v>
      </c>
      <c r="BO2698" t="s">
        <v>5289</v>
      </c>
      <c r="BP2698">
        <v>2</v>
      </c>
    </row>
    <row r="2699" spans="1:68" ht="37.799999999999997" x14ac:dyDescent="0.3">
      <c r="A2699" s="1"/>
      <c r="B2699" s="47">
        <v>2339</v>
      </c>
      <c r="C2699" s="45">
        <v>1042981</v>
      </c>
      <c r="D2699" s="63" t="s">
        <v>33</v>
      </c>
      <c r="E2699" s="63"/>
      <c r="F2699" s="31" t="s">
        <v>1893</v>
      </c>
      <c r="G2699" s="29" t="s">
        <v>39</v>
      </c>
      <c r="H2699" s="70" t="s">
        <v>62</v>
      </c>
      <c r="I2699" s="148" t="s">
        <v>32</v>
      </c>
      <c r="J2699" s="147" t="s">
        <v>33</v>
      </c>
      <c r="K2699" s="148">
        <v>0</v>
      </c>
      <c r="L2699" s="148" t="s">
        <v>32</v>
      </c>
      <c r="M2699" s="147" t="s">
        <v>33</v>
      </c>
      <c r="N2699" s="29" t="str">
        <f t="shared" si="577"/>
        <v/>
      </c>
      <c r="O2699" s="29" t="str">
        <f t="shared" si="578"/>
        <v/>
      </c>
      <c r="P2699" s="29" t="str">
        <f t="shared" si="579"/>
        <v/>
      </c>
      <c r="Q2699" s="29">
        <f t="shared" si="580"/>
        <v>1135988</v>
      </c>
      <c r="R2699" s="29" t="str">
        <f t="shared" si="581"/>
        <v/>
      </c>
      <c r="S2699" s="29" t="str">
        <f t="shared" si="582"/>
        <v/>
      </c>
      <c r="T2699" s="29">
        <f t="shared" si="583"/>
        <v>1135988</v>
      </c>
      <c r="U2699" s="40">
        <v>1135988</v>
      </c>
      <c r="V2699" s="40"/>
      <c r="W2699" s="38" t="s">
        <v>3789</v>
      </c>
      <c r="X2699" s="29" t="s">
        <v>158</v>
      </c>
      <c r="Y2699" s="146">
        <v>23224</v>
      </c>
      <c r="Z2699" s="33">
        <v>29726</v>
      </c>
      <c r="AA2699" s="34">
        <f t="shared" si="584"/>
        <v>0.28000000000000003</v>
      </c>
      <c r="AB2699" s="33" t="str">
        <f t="shared" si="586"/>
        <v>По запросу</v>
      </c>
      <c r="AC2699" s="34">
        <f t="shared" si="585"/>
        <v>0.27996903685788915</v>
      </c>
      <c r="AD2699" s="145">
        <f t="shared" si="589"/>
        <v>24771.667000000001</v>
      </c>
      <c r="AE2699" s="105">
        <v>19353.332999999999</v>
      </c>
      <c r="AF2699" s="34" t="s">
        <v>36</v>
      </c>
      <c r="AG2699" s="34" t="s">
        <v>36</v>
      </c>
      <c r="AH2699" s="34" t="s">
        <v>36</v>
      </c>
      <c r="AI2699" s="29">
        <v>1.5009999999999999</v>
      </c>
      <c r="AJ2699" s="29">
        <v>7.2000000000000005E-4</v>
      </c>
      <c r="AK2699" s="29">
        <v>4</v>
      </c>
      <c r="AL2699" s="29">
        <v>0</v>
      </c>
      <c r="AM2699" s="29" t="s">
        <v>28</v>
      </c>
      <c r="AN2699" s="158" t="s">
        <v>28</v>
      </c>
      <c r="AO2699" s="29" t="s">
        <v>28</v>
      </c>
      <c r="AP2699" s="29">
        <v>1</v>
      </c>
      <c r="AQ2699" s="29">
        <v>87</v>
      </c>
      <c r="AR2699" s="29">
        <v>79</v>
      </c>
      <c r="AS2699" s="29">
        <v>112</v>
      </c>
      <c r="AT2699" s="29">
        <v>1.5009999999999999</v>
      </c>
      <c r="AU2699" s="144">
        <v>7.6977600000000001E-4</v>
      </c>
      <c r="AV2699" s="36" t="s">
        <v>28</v>
      </c>
      <c r="AW2699" s="102" t="s">
        <v>33</v>
      </c>
      <c r="AX2699" s="129" t="s">
        <v>33</v>
      </c>
      <c r="AY2699" s="106">
        <v>136</v>
      </c>
      <c r="BD2699" t="s">
        <v>108</v>
      </c>
      <c r="BE2699" t="s">
        <v>4369</v>
      </c>
      <c r="BF2699" t="s">
        <v>4739</v>
      </c>
      <c r="BH2699" t="str">
        <f t="shared" si="587"/>
        <v>AV</v>
      </c>
      <c r="BJ2699" t="e">
        <f t="shared" si="588"/>
        <v>#VALUE!</v>
      </c>
      <c r="BK2699" s="130" t="s">
        <v>5289</v>
      </c>
      <c r="BL2699" s="130" t="e">
        <v>#VALUE!</v>
      </c>
      <c r="BM2699" s="131" t="s">
        <v>33</v>
      </c>
      <c r="BN2699" s="131" t="e">
        <v>#VALUE!</v>
      </c>
      <c r="BO2699" t="s">
        <v>5289</v>
      </c>
      <c r="BP2699">
        <v>22</v>
      </c>
    </row>
    <row r="2700" spans="1:68" ht="25.2" x14ac:dyDescent="0.3">
      <c r="A2700" s="1"/>
      <c r="B2700" s="47">
        <v>2340</v>
      </c>
      <c r="C2700" s="45">
        <v>1042985</v>
      </c>
      <c r="D2700" s="63" t="s">
        <v>33</v>
      </c>
      <c r="E2700" s="63"/>
      <c r="F2700" s="52" t="s">
        <v>1894</v>
      </c>
      <c r="G2700" s="29" t="s">
        <v>31</v>
      </c>
      <c r="H2700" s="70" t="s">
        <v>59</v>
      </c>
      <c r="I2700" s="148" t="s">
        <v>32</v>
      </c>
      <c r="J2700" s="147" t="s">
        <v>33</v>
      </c>
      <c r="K2700" s="148">
        <v>0</v>
      </c>
      <c r="L2700" s="148" t="s">
        <v>32</v>
      </c>
      <c r="M2700" s="147" t="s">
        <v>33</v>
      </c>
      <c r="N2700" s="29" t="str">
        <f t="shared" si="577"/>
        <v/>
      </c>
      <c r="O2700" s="29" t="str">
        <f t="shared" si="578"/>
        <v/>
      </c>
      <c r="P2700" s="29" t="str">
        <f t="shared" si="579"/>
        <v/>
      </c>
      <c r="Q2700" s="29">
        <f t="shared" si="580"/>
        <v>1135989</v>
      </c>
      <c r="R2700" s="29" t="str">
        <f t="shared" si="581"/>
        <v/>
      </c>
      <c r="S2700" s="29" t="str">
        <f t="shared" si="582"/>
        <v/>
      </c>
      <c r="T2700" s="29">
        <f t="shared" si="583"/>
        <v>1135989</v>
      </c>
      <c r="U2700" s="40">
        <v>1135989</v>
      </c>
      <c r="V2700" s="40"/>
      <c r="W2700" s="38" t="s">
        <v>3789</v>
      </c>
      <c r="X2700" s="29" t="s">
        <v>158</v>
      </c>
      <c r="Y2700" s="146">
        <v>34675</v>
      </c>
      <c r="Z2700" s="33">
        <v>44385</v>
      </c>
      <c r="AA2700" s="34">
        <f t="shared" si="584"/>
        <v>0.28000000000000003</v>
      </c>
      <c r="AB2700" s="33" t="str">
        <f t="shared" si="586"/>
        <v>По запросу</v>
      </c>
      <c r="AC2700" s="34">
        <f t="shared" si="585"/>
        <v>0.28002885398735528</v>
      </c>
      <c r="AD2700" s="145">
        <f t="shared" si="589"/>
        <v>36987.5</v>
      </c>
      <c r="AE2700" s="105">
        <v>28895.832999999999</v>
      </c>
      <c r="AF2700" s="34" t="s">
        <v>36</v>
      </c>
      <c r="AG2700" s="34" t="s">
        <v>36</v>
      </c>
      <c r="AH2700" s="34" t="s">
        <v>36</v>
      </c>
      <c r="AI2700" s="29">
        <v>2.331</v>
      </c>
      <c r="AJ2700" s="29">
        <v>1.25E-3</v>
      </c>
      <c r="AK2700" s="29">
        <v>0</v>
      </c>
      <c r="AL2700" s="29">
        <v>0</v>
      </c>
      <c r="AM2700" s="29" t="s">
        <v>28</v>
      </c>
      <c r="AN2700" s="158" t="s">
        <v>28</v>
      </c>
      <c r="AO2700" s="29" t="s">
        <v>28</v>
      </c>
      <c r="AP2700" s="29">
        <v>1</v>
      </c>
      <c r="AQ2700" s="29">
        <v>128</v>
      </c>
      <c r="AR2700" s="29">
        <v>103</v>
      </c>
      <c r="AS2700" s="29">
        <v>103</v>
      </c>
      <c r="AT2700" s="29">
        <v>2.331</v>
      </c>
      <c r="AU2700" s="144">
        <v>1.3579519999999999E-3</v>
      </c>
      <c r="AV2700" s="36" t="s">
        <v>28</v>
      </c>
      <c r="AW2700" s="102" t="s">
        <v>33</v>
      </c>
      <c r="AX2700" s="129" t="s">
        <v>33</v>
      </c>
      <c r="AY2700" s="106">
        <v>166</v>
      </c>
      <c r="BD2700" t="s">
        <v>108</v>
      </c>
      <c r="BE2700" t="s">
        <v>4351</v>
      </c>
      <c r="BF2700" t="s">
        <v>4739</v>
      </c>
      <c r="BH2700" t="str">
        <f t="shared" si="587"/>
        <v/>
      </c>
      <c r="BJ2700" t="e">
        <f t="shared" si="588"/>
        <v>#VALUE!</v>
      </c>
      <c r="BK2700" s="130" t="s">
        <v>5289</v>
      </c>
      <c r="BL2700" s="130" t="e">
        <v>#VALUE!</v>
      </c>
      <c r="BM2700" s="131" t="s">
        <v>33</v>
      </c>
      <c r="BN2700" s="131" t="e">
        <v>#VALUE!</v>
      </c>
      <c r="BO2700" t="e">
        <v>#N/A</v>
      </c>
      <c r="BP2700">
        <v>2</v>
      </c>
    </row>
    <row r="2701" spans="1:68" ht="25.2" x14ac:dyDescent="0.3">
      <c r="A2701" s="1"/>
      <c r="B2701" s="47">
        <v>2341</v>
      </c>
      <c r="C2701" s="45">
        <v>1042986</v>
      </c>
      <c r="D2701" s="63" t="s">
        <v>33</v>
      </c>
      <c r="E2701" s="63"/>
      <c r="F2701" s="39" t="s">
        <v>1895</v>
      </c>
      <c r="G2701" s="29" t="s">
        <v>31</v>
      </c>
      <c r="H2701" s="70" t="s">
        <v>59</v>
      </c>
      <c r="I2701" s="148" t="s">
        <v>32</v>
      </c>
      <c r="J2701" s="147" t="s">
        <v>33</v>
      </c>
      <c r="K2701" s="148">
        <v>0</v>
      </c>
      <c r="L2701" s="148" t="s">
        <v>32</v>
      </c>
      <c r="M2701" s="147" t="s">
        <v>33</v>
      </c>
      <c r="N2701" s="29" t="str">
        <f t="shared" si="577"/>
        <v/>
      </c>
      <c r="O2701" s="29" t="str">
        <f t="shared" si="578"/>
        <v/>
      </c>
      <c r="P2701" s="29" t="str">
        <f t="shared" si="579"/>
        <v/>
      </c>
      <c r="Q2701" s="29">
        <f t="shared" si="580"/>
        <v>1135990</v>
      </c>
      <c r="R2701" s="29" t="str">
        <f t="shared" si="581"/>
        <v/>
      </c>
      <c r="S2701" s="29" t="str">
        <f t="shared" si="582"/>
        <v/>
      </c>
      <c r="T2701" s="29">
        <f t="shared" si="583"/>
        <v>1135990</v>
      </c>
      <c r="U2701" s="40">
        <v>1135990</v>
      </c>
      <c r="V2701" s="40"/>
      <c r="W2701" s="38" t="s">
        <v>3789</v>
      </c>
      <c r="X2701" s="29" t="s">
        <v>158</v>
      </c>
      <c r="Y2701" s="146">
        <v>47770</v>
      </c>
      <c r="Z2701" s="33">
        <v>61146</v>
      </c>
      <c r="AA2701" s="34">
        <f t="shared" si="584"/>
        <v>0.28000000000000003</v>
      </c>
      <c r="AB2701" s="33" t="str">
        <f t="shared" si="586"/>
        <v>По запросу</v>
      </c>
      <c r="AC2701" s="34">
        <f t="shared" si="585"/>
        <v>0.28000838417423812</v>
      </c>
      <c r="AD2701" s="145">
        <f t="shared" si="589"/>
        <v>50955</v>
      </c>
      <c r="AE2701" s="105">
        <v>39808.332999999999</v>
      </c>
      <c r="AF2701" s="34" t="s">
        <v>36</v>
      </c>
      <c r="AG2701" s="34" t="s">
        <v>36</v>
      </c>
      <c r="AH2701" s="34" t="s">
        <v>36</v>
      </c>
      <c r="AI2701" s="29">
        <v>3.6190000000000002</v>
      </c>
      <c r="AJ2701" s="29">
        <v>1.6590000000000001E-3</v>
      </c>
      <c r="AK2701" s="29">
        <v>0</v>
      </c>
      <c r="AL2701" s="29">
        <v>0</v>
      </c>
      <c r="AM2701" s="29" t="s">
        <v>28</v>
      </c>
      <c r="AN2701" s="158" t="s">
        <v>28</v>
      </c>
      <c r="AO2701" s="29" t="s">
        <v>28</v>
      </c>
      <c r="AP2701" s="29">
        <v>1</v>
      </c>
      <c r="AQ2701" s="29">
        <v>147</v>
      </c>
      <c r="AR2701" s="29">
        <v>114</v>
      </c>
      <c r="AS2701" s="29">
        <v>99</v>
      </c>
      <c r="AT2701" s="29">
        <v>3.6190000000000002</v>
      </c>
      <c r="AU2701" s="144">
        <v>1.6590419999999999E-3</v>
      </c>
      <c r="AV2701" s="36" t="s">
        <v>28</v>
      </c>
      <c r="AW2701" s="102" t="s">
        <v>33</v>
      </c>
      <c r="AX2701" s="129" t="s">
        <v>33</v>
      </c>
      <c r="AY2701" s="106">
        <v>101</v>
      </c>
      <c r="BD2701" t="s">
        <v>108</v>
      </c>
      <c r="BE2701" t="s">
        <v>4351</v>
      </c>
      <c r="BF2701" t="s">
        <v>4739</v>
      </c>
      <c r="BH2701" t="str">
        <f t="shared" si="587"/>
        <v/>
      </c>
      <c r="BJ2701" t="e">
        <f t="shared" si="588"/>
        <v>#VALUE!</v>
      </c>
      <c r="BK2701" s="130" t="s">
        <v>5289</v>
      </c>
      <c r="BL2701" s="130" t="e">
        <v>#VALUE!</v>
      </c>
      <c r="BM2701" s="131" t="s">
        <v>33</v>
      </c>
      <c r="BN2701" s="131" t="e">
        <v>#VALUE!</v>
      </c>
      <c r="BO2701" t="e">
        <v>#N/A</v>
      </c>
      <c r="BP2701">
        <v>2</v>
      </c>
    </row>
    <row r="2702" spans="1:68" ht="37.799999999999997" x14ac:dyDescent="0.3">
      <c r="A2702" s="1"/>
      <c r="B2702" s="47">
        <v>2342</v>
      </c>
      <c r="C2702" s="45">
        <v>1042987</v>
      </c>
      <c r="D2702" s="63" t="s">
        <v>33</v>
      </c>
      <c r="E2702" s="63"/>
      <c r="F2702" s="52" t="s">
        <v>1896</v>
      </c>
      <c r="G2702" s="29" t="s">
        <v>39</v>
      </c>
      <c r="H2702" s="70" t="s">
        <v>62</v>
      </c>
      <c r="I2702" s="148" t="s">
        <v>32</v>
      </c>
      <c r="J2702" s="147" t="s">
        <v>33</v>
      </c>
      <c r="K2702" s="148">
        <v>0</v>
      </c>
      <c r="L2702" s="148" t="s">
        <v>32</v>
      </c>
      <c r="M2702" s="147" t="s">
        <v>33</v>
      </c>
      <c r="N2702" s="29" t="str">
        <f t="shared" si="577"/>
        <v/>
      </c>
      <c r="O2702" s="29" t="str">
        <f t="shared" si="578"/>
        <v/>
      </c>
      <c r="P2702" s="29" t="str">
        <f t="shared" si="579"/>
        <v/>
      </c>
      <c r="Q2702" s="29">
        <f t="shared" si="580"/>
        <v>1135991</v>
      </c>
      <c r="R2702" s="29" t="str">
        <f t="shared" si="581"/>
        <v/>
      </c>
      <c r="S2702" s="29" t="str">
        <f t="shared" si="582"/>
        <v/>
      </c>
      <c r="T2702" s="29">
        <f t="shared" si="583"/>
        <v>1135991</v>
      </c>
      <c r="U2702" s="40">
        <v>1135991</v>
      </c>
      <c r="V2702" s="40"/>
      <c r="W2702" s="38" t="s">
        <v>3789</v>
      </c>
      <c r="X2702" s="29" t="s">
        <v>158</v>
      </c>
      <c r="Y2702" s="146">
        <v>59806</v>
      </c>
      <c r="Z2702" s="33">
        <v>76552</v>
      </c>
      <c r="AA2702" s="34">
        <f t="shared" si="584"/>
        <v>0.28000000000000003</v>
      </c>
      <c r="AB2702" s="33" t="str">
        <f t="shared" si="586"/>
        <v>По запросу</v>
      </c>
      <c r="AC2702" s="34">
        <f t="shared" si="585"/>
        <v>0.28000535250647329</v>
      </c>
      <c r="AD2702" s="145">
        <f t="shared" si="589"/>
        <v>63793.332999999999</v>
      </c>
      <c r="AE2702" s="105">
        <v>49838.332999999999</v>
      </c>
      <c r="AF2702" s="34" t="s">
        <v>36</v>
      </c>
      <c r="AG2702" s="34" t="s">
        <v>36</v>
      </c>
      <c r="AH2702" s="34" t="s">
        <v>36</v>
      </c>
      <c r="AI2702" s="29">
        <v>0.50800000000000001</v>
      </c>
      <c r="AJ2702" s="29">
        <v>2.81E-3</v>
      </c>
      <c r="AK2702" s="29">
        <v>3</v>
      </c>
      <c r="AL2702" s="29">
        <v>0</v>
      </c>
      <c r="AM2702" s="29" t="s">
        <v>28</v>
      </c>
      <c r="AN2702" s="158" t="s">
        <v>28</v>
      </c>
      <c r="AO2702" s="29" t="s">
        <v>28</v>
      </c>
      <c r="AP2702" s="29">
        <v>1</v>
      </c>
      <c r="AQ2702" s="29">
        <v>169</v>
      </c>
      <c r="AR2702" s="29">
        <v>122</v>
      </c>
      <c r="AS2702" s="29">
        <v>142</v>
      </c>
      <c r="AT2702" s="29">
        <v>0.50800000000000001</v>
      </c>
      <c r="AU2702" s="144">
        <v>2.9277560000000001E-3</v>
      </c>
      <c r="AV2702" s="36" t="s">
        <v>28</v>
      </c>
      <c r="AW2702" s="102" t="s">
        <v>33</v>
      </c>
      <c r="AX2702" s="129" t="s">
        <v>33</v>
      </c>
      <c r="AY2702" s="106">
        <v>185</v>
      </c>
      <c r="BD2702" t="s">
        <v>108</v>
      </c>
      <c r="BE2702" t="s">
        <v>4351</v>
      </c>
      <c r="BF2702" t="s">
        <v>4739</v>
      </c>
      <c r="BH2702" t="str">
        <f t="shared" si="587"/>
        <v>AV</v>
      </c>
      <c r="BJ2702" t="e">
        <f t="shared" si="588"/>
        <v>#VALUE!</v>
      </c>
      <c r="BK2702" s="130" t="s">
        <v>5289</v>
      </c>
      <c r="BL2702" s="130" t="e">
        <v>#VALUE!</v>
      </c>
      <c r="BM2702" s="131" t="s">
        <v>33</v>
      </c>
      <c r="BN2702" s="131" t="e">
        <v>#VALUE!</v>
      </c>
      <c r="BO2702" t="s">
        <v>5289</v>
      </c>
      <c r="BP2702">
        <v>4</v>
      </c>
    </row>
    <row r="2703" spans="1:68" ht="25.2" x14ac:dyDescent="0.3">
      <c r="A2703" s="1"/>
      <c r="B2703" s="47">
        <v>2343</v>
      </c>
      <c r="C2703" s="45">
        <v>1078365</v>
      </c>
      <c r="D2703" s="29"/>
      <c r="E2703" s="29"/>
      <c r="F2703" s="39" t="s">
        <v>1897</v>
      </c>
      <c r="G2703" s="29" t="s">
        <v>31</v>
      </c>
      <c r="H2703" s="70" t="s">
        <v>59</v>
      </c>
      <c r="I2703" s="148" t="s">
        <v>32</v>
      </c>
      <c r="J2703" s="147" t="s">
        <v>33</v>
      </c>
      <c r="K2703" s="148">
        <v>0</v>
      </c>
      <c r="L2703" s="148" t="s">
        <v>32</v>
      </c>
      <c r="M2703" s="147" t="s">
        <v>33</v>
      </c>
      <c r="N2703" s="29" t="str">
        <f t="shared" si="577"/>
        <v/>
      </c>
      <c r="O2703" s="29" t="str">
        <f t="shared" si="578"/>
        <v/>
      </c>
      <c r="P2703" s="29" t="str">
        <f t="shared" si="579"/>
        <v/>
      </c>
      <c r="Q2703" s="29">
        <f t="shared" si="580"/>
        <v>1135992</v>
      </c>
      <c r="R2703" s="29" t="str">
        <f t="shared" si="581"/>
        <v/>
      </c>
      <c r="S2703" s="29" t="str">
        <f t="shared" si="582"/>
        <v/>
      </c>
      <c r="T2703" s="29">
        <f t="shared" si="583"/>
        <v>1135992</v>
      </c>
      <c r="U2703" s="29">
        <v>1135992</v>
      </c>
      <c r="V2703" s="29"/>
      <c r="W2703" s="38" t="s">
        <v>3789</v>
      </c>
      <c r="X2703" s="29" t="s">
        <v>158</v>
      </c>
      <c r="Y2703" s="146">
        <v>111667</v>
      </c>
      <c r="Z2703" s="33">
        <v>142934</v>
      </c>
      <c r="AA2703" s="34">
        <f t="shared" si="584"/>
        <v>0.28000000000000003</v>
      </c>
      <c r="AB2703" s="33" t="str">
        <f t="shared" si="586"/>
        <v>По запросу</v>
      </c>
      <c r="AC2703" s="34">
        <f t="shared" si="585"/>
        <v>0.28000215741446322</v>
      </c>
      <c r="AD2703" s="145">
        <f t="shared" si="589"/>
        <v>119111.667</v>
      </c>
      <c r="AE2703" s="105">
        <v>93055.832999999999</v>
      </c>
      <c r="AF2703" s="34" t="s">
        <v>36</v>
      </c>
      <c r="AG2703" s="34" t="s">
        <v>36</v>
      </c>
      <c r="AH2703" s="34" t="s">
        <v>36</v>
      </c>
      <c r="AI2703" s="29">
        <v>7.5960000000000001</v>
      </c>
      <c r="AJ2703" s="29">
        <v>3.7299999999999998E-3</v>
      </c>
      <c r="AK2703" s="29">
        <v>0</v>
      </c>
      <c r="AL2703" s="29">
        <v>0</v>
      </c>
      <c r="AM2703" s="29" t="s">
        <v>28</v>
      </c>
      <c r="AN2703" s="158" t="s">
        <v>28</v>
      </c>
      <c r="AO2703" s="29" t="s">
        <v>28</v>
      </c>
      <c r="AP2703" s="29">
        <v>1</v>
      </c>
      <c r="AQ2703" s="29">
        <v>140</v>
      </c>
      <c r="AR2703" s="29">
        <v>159</v>
      </c>
      <c r="AS2703" s="29">
        <v>171</v>
      </c>
      <c r="AT2703" s="29">
        <v>7.5960000000000001</v>
      </c>
      <c r="AU2703" s="144">
        <v>3.8064599999999998E-3</v>
      </c>
      <c r="AV2703" s="36" t="s">
        <v>28</v>
      </c>
      <c r="AW2703" s="102" t="s">
        <v>33</v>
      </c>
      <c r="AX2703" s="129" t="s">
        <v>33</v>
      </c>
      <c r="AY2703" s="106">
        <v>92</v>
      </c>
      <c r="BD2703" t="s">
        <v>1859</v>
      </c>
      <c r="BE2703" t="s">
        <v>4614</v>
      </c>
      <c r="BF2703" t="s">
        <v>4747</v>
      </c>
      <c r="BH2703" t="str">
        <f t="shared" si="587"/>
        <v/>
      </c>
      <c r="BJ2703" t="e">
        <f t="shared" si="588"/>
        <v>#VALUE!</v>
      </c>
      <c r="BK2703" s="130" t="s">
        <v>5289</v>
      </c>
      <c r="BL2703" s="130" t="e">
        <v>#VALUE!</v>
      </c>
      <c r="BM2703" s="131" t="s">
        <v>33</v>
      </c>
      <c r="BN2703" s="131" t="e">
        <v>#VALUE!</v>
      </c>
      <c r="BO2703" t="e">
        <v>#N/A</v>
      </c>
      <c r="BP2703">
        <v>0</v>
      </c>
    </row>
    <row r="2704" spans="1:68" ht="25.2" x14ac:dyDescent="0.3">
      <c r="A2704" s="1"/>
      <c r="B2704" s="47">
        <v>2344</v>
      </c>
      <c r="C2704" s="45">
        <v>1018355</v>
      </c>
      <c r="D2704" s="63" t="s">
        <v>33</v>
      </c>
      <c r="E2704" s="63"/>
      <c r="F2704" s="31" t="s">
        <v>1898</v>
      </c>
      <c r="G2704" s="37" t="s">
        <v>31</v>
      </c>
      <c r="H2704" s="70" t="s">
        <v>59</v>
      </c>
      <c r="I2704" s="148" t="s">
        <v>32</v>
      </c>
      <c r="J2704" s="147" t="s">
        <v>33</v>
      </c>
      <c r="K2704" s="148">
        <v>0</v>
      </c>
      <c r="L2704" s="148" t="s">
        <v>32</v>
      </c>
      <c r="M2704" s="147" t="s">
        <v>33</v>
      </c>
      <c r="N2704" s="29" t="str">
        <f t="shared" si="577"/>
        <v/>
      </c>
      <c r="O2704" s="29" t="str">
        <f t="shared" si="578"/>
        <v/>
      </c>
      <c r="P2704" s="29" t="str">
        <f t="shared" si="579"/>
        <v/>
      </c>
      <c r="Q2704" s="29" t="str">
        <f t="shared" si="580"/>
        <v/>
      </c>
      <c r="R2704" s="29" t="str">
        <f t="shared" si="581"/>
        <v/>
      </c>
      <c r="S2704" s="29" t="str">
        <f t="shared" si="582"/>
        <v/>
      </c>
      <c r="T2704" s="29" t="str">
        <f t="shared" si="583"/>
        <v/>
      </c>
      <c r="U2704" s="40" t="s">
        <v>33</v>
      </c>
      <c r="V2704" s="40"/>
      <c r="W2704" s="38" t="s">
        <v>1720</v>
      </c>
      <c r="X2704" s="29" t="s">
        <v>158</v>
      </c>
      <c r="Y2704" s="146">
        <v>2666</v>
      </c>
      <c r="Z2704" s="33">
        <v>3413</v>
      </c>
      <c r="AA2704" s="34">
        <f t="shared" si="584"/>
        <v>0.28000000000000003</v>
      </c>
      <c r="AB2704" s="33">
        <f t="shared" si="586"/>
        <v>3413</v>
      </c>
      <c r="AC2704" s="34">
        <f t="shared" si="585"/>
        <v>0.28019500672242958</v>
      </c>
      <c r="AD2704" s="145">
        <f t="shared" si="589"/>
        <v>2844.1669999999999</v>
      </c>
      <c r="AE2704" s="105">
        <v>2221.6669999999999</v>
      </c>
      <c r="AF2704" s="34" t="s">
        <v>36</v>
      </c>
      <c r="AG2704" s="34" t="s">
        <v>36</v>
      </c>
      <c r="AH2704" s="34" t="s">
        <v>36</v>
      </c>
      <c r="AI2704" s="29">
        <v>0.182</v>
      </c>
      <c r="AJ2704" s="29">
        <v>7.4999999999999993E-5</v>
      </c>
      <c r="AK2704" s="29">
        <v>0</v>
      </c>
      <c r="AL2704" s="29">
        <v>0</v>
      </c>
      <c r="AM2704" s="29" t="s">
        <v>28</v>
      </c>
      <c r="AN2704" s="44" t="s">
        <v>27</v>
      </c>
      <c r="AO2704" s="29" t="s">
        <v>28</v>
      </c>
      <c r="AP2704" s="29">
        <v>1</v>
      </c>
      <c r="AQ2704" s="29">
        <v>50</v>
      </c>
      <c r="AR2704" s="29">
        <v>50</v>
      </c>
      <c r="AS2704" s="29">
        <v>30</v>
      </c>
      <c r="AT2704" s="29">
        <v>0.182</v>
      </c>
      <c r="AU2704" s="144">
        <v>7.4999999999999993E-5</v>
      </c>
      <c r="AV2704" s="36" t="s">
        <v>28</v>
      </c>
      <c r="AW2704" s="102" t="s">
        <v>33</v>
      </c>
      <c r="AX2704" s="129" t="s">
        <v>33</v>
      </c>
      <c r="AY2704" s="106">
        <v>382</v>
      </c>
      <c r="BD2704" t="s">
        <v>108</v>
      </c>
      <c r="BE2704" t="s">
        <v>4369</v>
      </c>
      <c r="BF2704" t="s">
        <v>4739</v>
      </c>
      <c r="BH2704" t="str">
        <f t="shared" si="587"/>
        <v/>
      </c>
      <c r="BJ2704" t="str">
        <f t="shared" si="588"/>
        <v>OK</v>
      </c>
      <c r="BK2704" s="130" t="s">
        <v>5302</v>
      </c>
      <c r="BL2704" s="130" t="e">
        <v>#VALUE!</v>
      </c>
      <c r="BM2704" s="131" t="s">
        <v>33</v>
      </c>
      <c r="BN2704" s="131" t="e">
        <v>#VALUE!</v>
      </c>
      <c r="BO2704" t="e">
        <v>#N/A</v>
      </c>
      <c r="BP2704">
        <v>4</v>
      </c>
    </row>
    <row r="2705" spans="1:68" ht="37.799999999999997" x14ac:dyDescent="0.3">
      <c r="A2705" s="1"/>
      <c r="B2705" s="47">
        <v>2345</v>
      </c>
      <c r="C2705" s="45">
        <v>1018356</v>
      </c>
      <c r="D2705" s="63" t="s">
        <v>33</v>
      </c>
      <c r="E2705" s="63"/>
      <c r="F2705" s="31" t="s">
        <v>1899</v>
      </c>
      <c r="G2705" s="29" t="s">
        <v>39</v>
      </c>
      <c r="H2705" s="70" t="s">
        <v>62</v>
      </c>
      <c r="I2705" s="148" t="s">
        <v>32</v>
      </c>
      <c r="J2705" s="147" t="s">
        <v>33</v>
      </c>
      <c r="K2705" s="148">
        <v>0</v>
      </c>
      <c r="L2705" s="148" t="s">
        <v>32</v>
      </c>
      <c r="M2705" s="147" t="s">
        <v>33</v>
      </c>
      <c r="N2705" s="29" t="str">
        <f t="shared" si="577"/>
        <v/>
      </c>
      <c r="O2705" s="29" t="str">
        <f t="shared" si="578"/>
        <v/>
      </c>
      <c r="P2705" s="29" t="str">
        <f t="shared" si="579"/>
        <v/>
      </c>
      <c r="Q2705" s="29" t="str">
        <f t="shared" si="580"/>
        <v/>
      </c>
      <c r="R2705" s="29" t="str">
        <f t="shared" si="581"/>
        <v/>
      </c>
      <c r="S2705" s="29" t="str">
        <f t="shared" si="582"/>
        <v/>
      </c>
      <c r="T2705" s="29" t="str">
        <f t="shared" si="583"/>
        <v/>
      </c>
      <c r="U2705" s="40" t="s">
        <v>33</v>
      </c>
      <c r="V2705" s="40"/>
      <c r="W2705" s="38" t="s">
        <v>1720</v>
      </c>
      <c r="X2705" s="29" t="s">
        <v>158</v>
      </c>
      <c r="Y2705" s="146">
        <v>3845</v>
      </c>
      <c r="Z2705" s="33">
        <v>4922</v>
      </c>
      <c r="AA2705" s="34">
        <f t="shared" si="584"/>
        <v>0.28000000000000003</v>
      </c>
      <c r="AB2705" s="33">
        <f t="shared" si="586"/>
        <v>4922</v>
      </c>
      <c r="AC2705" s="34">
        <f t="shared" si="585"/>
        <v>0.2801040020698049</v>
      </c>
      <c r="AD2705" s="145">
        <f t="shared" si="589"/>
        <v>4101.6670000000004</v>
      </c>
      <c r="AE2705" s="105">
        <v>3204.1669999999999</v>
      </c>
      <c r="AF2705" s="34" t="s">
        <v>36</v>
      </c>
      <c r="AG2705" s="34" t="s">
        <v>36</v>
      </c>
      <c r="AH2705" s="34" t="s">
        <v>36</v>
      </c>
      <c r="AI2705" s="29">
        <v>0.21199999999999999</v>
      </c>
      <c r="AJ2705" s="29">
        <v>5.0000000000000002E-5</v>
      </c>
      <c r="AK2705" s="29">
        <v>61</v>
      </c>
      <c r="AL2705" s="29">
        <v>0</v>
      </c>
      <c r="AM2705" s="29" t="s">
        <v>28</v>
      </c>
      <c r="AN2705" s="158" t="s">
        <v>28</v>
      </c>
      <c r="AO2705" s="29" t="s">
        <v>28</v>
      </c>
      <c r="AP2705" s="29">
        <v>1</v>
      </c>
      <c r="AQ2705" s="29">
        <v>55</v>
      </c>
      <c r="AR2705" s="29">
        <v>35</v>
      </c>
      <c r="AS2705" s="29">
        <v>35</v>
      </c>
      <c r="AT2705" s="29">
        <v>0.21199999999999999</v>
      </c>
      <c r="AU2705" s="144">
        <v>6.7374999999999998E-5</v>
      </c>
      <c r="AV2705" s="36" t="s">
        <v>28</v>
      </c>
      <c r="AW2705" s="102" t="s">
        <v>33</v>
      </c>
      <c r="AX2705" s="129" t="s">
        <v>33</v>
      </c>
      <c r="AY2705" s="106">
        <v>188</v>
      </c>
      <c r="BD2705" t="s">
        <v>29</v>
      </c>
      <c r="BE2705" t="s">
        <v>4351</v>
      </c>
      <c r="BF2705" t="s">
        <v>4739</v>
      </c>
      <c r="BH2705" t="str">
        <f t="shared" si="587"/>
        <v>AV</v>
      </c>
      <c r="BJ2705" t="str">
        <f t="shared" si="588"/>
        <v>OK</v>
      </c>
      <c r="BK2705" s="130">
        <v>4922</v>
      </c>
      <c r="BL2705" s="130" t="s">
        <v>37</v>
      </c>
      <c r="BM2705" s="131" t="s">
        <v>33</v>
      </c>
      <c r="BN2705" s="131" t="e">
        <v>#VALUE!</v>
      </c>
      <c r="BO2705">
        <v>4922</v>
      </c>
      <c r="BP2705">
        <v>32</v>
      </c>
    </row>
    <row r="2706" spans="1:68" ht="25.2" x14ac:dyDescent="0.3">
      <c r="A2706" s="1"/>
      <c r="B2706" s="47">
        <v>2346</v>
      </c>
      <c r="C2706" s="45">
        <v>1018357</v>
      </c>
      <c r="D2706" s="63" t="s">
        <v>33</v>
      </c>
      <c r="E2706" s="63"/>
      <c r="F2706" s="31" t="s">
        <v>1900</v>
      </c>
      <c r="G2706" s="29" t="s">
        <v>31</v>
      </c>
      <c r="H2706" s="70" t="s">
        <v>59</v>
      </c>
      <c r="I2706" s="148" t="s">
        <v>32</v>
      </c>
      <c r="J2706" s="147" t="s">
        <v>33</v>
      </c>
      <c r="K2706" s="148">
        <v>0</v>
      </c>
      <c r="L2706" s="148" t="s">
        <v>32</v>
      </c>
      <c r="M2706" s="147" t="s">
        <v>33</v>
      </c>
      <c r="N2706" s="29" t="str">
        <f t="shared" si="577"/>
        <v/>
      </c>
      <c r="O2706" s="29" t="str">
        <f t="shared" si="578"/>
        <v/>
      </c>
      <c r="P2706" s="29" t="str">
        <f t="shared" si="579"/>
        <v/>
      </c>
      <c r="Q2706" s="29" t="str">
        <f t="shared" si="580"/>
        <v/>
      </c>
      <c r="R2706" s="29" t="str">
        <f t="shared" si="581"/>
        <v/>
      </c>
      <c r="S2706" s="29" t="str">
        <f t="shared" si="582"/>
        <v/>
      </c>
      <c r="T2706" s="29" t="str">
        <f t="shared" si="583"/>
        <v/>
      </c>
      <c r="U2706" s="40" t="s">
        <v>33</v>
      </c>
      <c r="V2706" s="40"/>
      <c r="W2706" s="38" t="s">
        <v>3789</v>
      </c>
      <c r="X2706" s="29" t="s">
        <v>158</v>
      </c>
      <c r="Y2706" s="146">
        <v>7054</v>
      </c>
      <c r="Z2706" s="33">
        <v>9029</v>
      </c>
      <c r="AA2706" s="34">
        <f t="shared" si="584"/>
        <v>0.28000000000000003</v>
      </c>
      <c r="AB2706" s="33" t="str">
        <f t="shared" si="586"/>
        <v>По запросу</v>
      </c>
      <c r="AC2706" s="34">
        <f t="shared" si="585"/>
        <v>0.27998311766277972</v>
      </c>
      <c r="AD2706" s="145">
        <f t="shared" si="589"/>
        <v>7524.1670000000004</v>
      </c>
      <c r="AE2706" s="105">
        <v>5878.3329999999996</v>
      </c>
      <c r="AF2706" s="34" t="s">
        <v>36</v>
      </c>
      <c r="AG2706" s="34" t="s">
        <v>36</v>
      </c>
      <c r="AH2706" s="34" t="s">
        <v>36</v>
      </c>
      <c r="AI2706" s="29">
        <v>0.41299999999999998</v>
      </c>
      <c r="AJ2706" s="29">
        <v>2.5000000000000001E-4</v>
      </c>
      <c r="AK2706" s="29">
        <v>0</v>
      </c>
      <c r="AL2706" s="29">
        <v>0</v>
      </c>
      <c r="AM2706" s="29" t="s">
        <v>28</v>
      </c>
      <c r="AN2706" s="44" t="s">
        <v>27</v>
      </c>
      <c r="AO2706" s="29" t="s">
        <v>28</v>
      </c>
      <c r="AP2706" s="29">
        <v>1</v>
      </c>
      <c r="AQ2706" s="29">
        <v>77</v>
      </c>
      <c r="AR2706" s="29">
        <v>77</v>
      </c>
      <c r="AS2706" s="29">
        <v>48</v>
      </c>
      <c r="AT2706" s="29">
        <v>0.41299999999999998</v>
      </c>
      <c r="AU2706" s="144">
        <v>2.8459200000000002E-4</v>
      </c>
      <c r="AV2706" s="36" t="s">
        <v>28</v>
      </c>
      <c r="AW2706" s="102" t="s">
        <v>33</v>
      </c>
      <c r="AX2706" s="129" t="s">
        <v>33</v>
      </c>
      <c r="AY2706" s="106">
        <v>98</v>
      </c>
      <c r="BD2706" t="s">
        <v>29</v>
      </c>
      <c r="BE2706" t="s">
        <v>4369</v>
      </c>
      <c r="BF2706" t="s">
        <v>4739</v>
      </c>
      <c r="BH2706" t="str">
        <f t="shared" si="587"/>
        <v/>
      </c>
      <c r="BJ2706" t="e">
        <f t="shared" si="588"/>
        <v>#VALUE!</v>
      </c>
      <c r="BK2706" s="130" t="s">
        <v>5302</v>
      </c>
      <c r="BL2706" s="130" t="e">
        <v>#VALUE!</v>
      </c>
      <c r="BM2706" s="131" t="s">
        <v>33</v>
      </c>
      <c r="BN2706" s="131" t="e">
        <v>#VALUE!</v>
      </c>
      <c r="BO2706" t="e">
        <v>#N/A</v>
      </c>
      <c r="BP2706">
        <v>1</v>
      </c>
    </row>
    <row r="2707" spans="1:68" ht="37.799999999999997" x14ac:dyDescent="0.3">
      <c r="A2707" s="1"/>
      <c r="B2707" s="47">
        <v>2347</v>
      </c>
      <c r="C2707" s="45">
        <v>1018358</v>
      </c>
      <c r="D2707" s="63" t="s">
        <v>33</v>
      </c>
      <c r="E2707" s="63"/>
      <c r="F2707" s="31" t="s">
        <v>1901</v>
      </c>
      <c r="G2707" s="29" t="s">
        <v>31</v>
      </c>
      <c r="H2707" s="70" t="s">
        <v>62</v>
      </c>
      <c r="I2707" s="148" t="s">
        <v>32</v>
      </c>
      <c r="J2707" s="147" t="s">
        <v>33</v>
      </c>
      <c r="K2707" s="148">
        <v>0</v>
      </c>
      <c r="L2707" s="148" t="s">
        <v>32</v>
      </c>
      <c r="M2707" s="147" t="s">
        <v>33</v>
      </c>
      <c r="N2707" s="29" t="str">
        <f t="shared" ref="N2707:N2770" si="590">IFERROR(MID($D2707,1,7)+0,"")</f>
        <v/>
      </c>
      <c r="O2707" s="29" t="str">
        <f t="shared" ref="O2707:O2770" si="591">IFERROR(MID($D2707,10,7)+0,"")</f>
        <v/>
      </c>
      <c r="P2707" s="29" t="str">
        <f t="shared" ref="P2707:P2770" si="592">IFERROR(MID($D2707,19,7)+0,"")</f>
        <v/>
      </c>
      <c r="Q2707" s="29" t="str">
        <f t="shared" ref="Q2707:Q2770" si="593">IF(IFERROR(MID($U2707,1,7)+0,"")&lt;1130000,"",IFERROR(MID($U2707,1,7)+0,""))</f>
        <v/>
      </c>
      <c r="R2707" s="29" t="str">
        <f t="shared" ref="R2707:R2770" si="594">IF(IFERROR(MID($U2707,10,7)+0,"")&lt;1130000,"",IFERROR(MID($U2707,10,7)+0,""))</f>
        <v/>
      </c>
      <c r="S2707" s="29" t="str">
        <f t="shared" ref="S2707:S2770" si="595">IF(IFERROR(MID($U2707,19,7)+0,"")&lt;1130000,"",IFERROR(MID($U2707,19,7)+0,""))</f>
        <v/>
      </c>
      <c r="T2707" s="29" t="str">
        <f t="shared" ref="T2707:T2770" si="596">IF(Q2707="","",IF(R2707="",Q2707,Q2707&amp;", "&amp;R2707))</f>
        <v/>
      </c>
      <c r="U2707" s="40" t="s">
        <v>33</v>
      </c>
      <c r="V2707" s="40"/>
      <c r="W2707" s="38" t="s">
        <v>3789</v>
      </c>
      <c r="X2707" s="29" t="s">
        <v>158</v>
      </c>
      <c r="Y2707" s="146">
        <v>10269</v>
      </c>
      <c r="Z2707" s="33">
        <v>13144</v>
      </c>
      <c r="AA2707" s="34">
        <f t="shared" si="584"/>
        <v>0.28000000000000003</v>
      </c>
      <c r="AB2707" s="33" t="str">
        <f t="shared" si="586"/>
        <v>По запросу</v>
      </c>
      <c r="AC2707" s="34">
        <f t="shared" si="585"/>
        <v>0.2799687992988607</v>
      </c>
      <c r="AD2707" s="145">
        <f t="shared" si="589"/>
        <v>10953.333000000001</v>
      </c>
      <c r="AE2707" s="105">
        <v>8557.5</v>
      </c>
      <c r="AF2707" s="34" t="s">
        <v>36</v>
      </c>
      <c r="AG2707" s="34" t="s">
        <v>36</v>
      </c>
      <c r="AH2707" s="34" t="s">
        <v>36</v>
      </c>
      <c r="AI2707" s="29">
        <v>0.73899999999999999</v>
      </c>
      <c r="AJ2707" s="29">
        <v>6.8000000000000005E-4</v>
      </c>
      <c r="AK2707" s="29">
        <v>2</v>
      </c>
      <c r="AL2707" s="29">
        <v>0</v>
      </c>
      <c r="AM2707" s="29" t="s">
        <v>28</v>
      </c>
      <c r="AN2707" s="158" t="s">
        <v>28</v>
      </c>
      <c r="AO2707" s="29" t="s">
        <v>28</v>
      </c>
      <c r="AP2707" s="29">
        <v>1</v>
      </c>
      <c r="AQ2707" s="29">
        <v>67</v>
      </c>
      <c r="AR2707" s="29">
        <v>104</v>
      </c>
      <c r="AS2707" s="29">
        <v>104</v>
      </c>
      <c r="AT2707" s="29">
        <v>0.73899999999999999</v>
      </c>
      <c r="AU2707" s="144">
        <v>7.2467199999999999E-4</v>
      </c>
      <c r="AV2707" s="36" t="s">
        <v>28</v>
      </c>
      <c r="AW2707" s="102" t="s">
        <v>33</v>
      </c>
      <c r="AX2707" s="129" t="s">
        <v>33</v>
      </c>
      <c r="AY2707" s="106">
        <v>155</v>
      </c>
      <c r="BD2707" t="s">
        <v>29</v>
      </c>
      <c r="BE2707" t="s">
        <v>4369</v>
      </c>
      <c r="BF2707" t="s">
        <v>4739</v>
      </c>
      <c r="BH2707" t="str">
        <f t="shared" si="587"/>
        <v>AV</v>
      </c>
      <c r="BJ2707" t="e">
        <f t="shared" si="588"/>
        <v>#VALUE!</v>
      </c>
      <c r="BK2707" s="130" t="s">
        <v>5289</v>
      </c>
      <c r="BL2707" s="130" t="e">
        <v>#VALUE!</v>
      </c>
      <c r="BM2707" s="131" t="s">
        <v>33</v>
      </c>
      <c r="BN2707" s="131" t="e">
        <v>#VALUE!</v>
      </c>
      <c r="BO2707" t="s">
        <v>5289</v>
      </c>
      <c r="BP2707">
        <v>4</v>
      </c>
    </row>
    <row r="2708" spans="1:68" ht="37.799999999999997" x14ac:dyDescent="0.3">
      <c r="A2708" s="1"/>
      <c r="B2708" s="47">
        <v>2348</v>
      </c>
      <c r="C2708" s="45">
        <v>1018350</v>
      </c>
      <c r="D2708" s="63" t="s">
        <v>33</v>
      </c>
      <c r="E2708" s="63"/>
      <c r="F2708" s="39" t="s">
        <v>1902</v>
      </c>
      <c r="G2708" s="29" t="s">
        <v>47</v>
      </c>
      <c r="H2708" s="70" t="s">
        <v>62</v>
      </c>
      <c r="I2708" s="148" t="s">
        <v>32</v>
      </c>
      <c r="J2708" s="147" t="s">
        <v>33</v>
      </c>
      <c r="K2708" s="148">
        <v>0</v>
      </c>
      <c r="L2708" s="148" t="s">
        <v>32</v>
      </c>
      <c r="M2708" s="147" t="s">
        <v>33</v>
      </c>
      <c r="N2708" s="29" t="str">
        <f t="shared" si="590"/>
        <v/>
      </c>
      <c r="O2708" s="29" t="str">
        <f t="shared" si="591"/>
        <v/>
      </c>
      <c r="P2708" s="29" t="str">
        <f t="shared" si="592"/>
        <v/>
      </c>
      <c r="Q2708" s="29">
        <f t="shared" si="593"/>
        <v>1136049</v>
      </c>
      <c r="R2708" s="29" t="str">
        <f t="shared" si="594"/>
        <v/>
      </c>
      <c r="S2708" s="29" t="str">
        <f t="shared" si="595"/>
        <v/>
      </c>
      <c r="T2708" s="29">
        <f t="shared" si="596"/>
        <v>1136049</v>
      </c>
      <c r="U2708" s="40">
        <v>1136049</v>
      </c>
      <c r="V2708" s="40"/>
      <c r="W2708" s="38" t="s">
        <v>1720</v>
      </c>
      <c r="X2708" s="29" t="s">
        <v>158</v>
      </c>
      <c r="Y2708" s="146">
        <v>3783</v>
      </c>
      <c r="Z2708" s="33">
        <v>4842</v>
      </c>
      <c r="AA2708" s="34">
        <f t="shared" si="584"/>
        <v>0.28000000000000003</v>
      </c>
      <c r="AB2708" s="33">
        <f t="shared" si="586"/>
        <v>4842</v>
      </c>
      <c r="AC2708" s="34">
        <f t="shared" si="585"/>
        <v>0.27993655828707376</v>
      </c>
      <c r="AD2708" s="145">
        <f t="shared" si="589"/>
        <v>4035</v>
      </c>
      <c r="AE2708" s="105">
        <v>3152.5</v>
      </c>
      <c r="AF2708" s="34" t="s">
        <v>36</v>
      </c>
      <c r="AG2708" s="34" t="s">
        <v>36</v>
      </c>
      <c r="AH2708" s="34" t="s">
        <v>36</v>
      </c>
      <c r="AI2708" s="29">
        <v>0.27900000000000003</v>
      </c>
      <c r="AJ2708" s="29">
        <v>1.4799999999999999E-4</v>
      </c>
      <c r="AK2708" s="29">
        <v>41</v>
      </c>
      <c r="AL2708" s="29">
        <v>0</v>
      </c>
      <c r="AM2708" s="29" t="s">
        <v>28</v>
      </c>
      <c r="AN2708" s="158" t="s">
        <v>28</v>
      </c>
      <c r="AO2708" s="29" t="s">
        <v>28</v>
      </c>
      <c r="AP2708" s="29">
        <v>1</v>
      </c>
      <c r="AQ2708" s="29">
        <v>56</v>
      </c>
      <c r="AR2708" s="29">
        <v>55</v>
      </c>
      <c r="AS2708" s="29">
        <v>48</v>
      </c>
      <c r="AT2708" s="29">
        <v>0.27900000000000003</v>
      </c>
      <c r="AU2708" s="144">
        <v>1.4783999999999999E-4</v>
      </c>
      <c r="AV2708" s="36" t="s">
        <v>28</v>
      </c>
      <c r="AW2708" s="102" t="s">
        <v>33</v>
      </c>
      <c r="AX2708" s="129" t="s">
        <v>33</v>
      </c>
      <c r="AY2708" s="106">
        <v>1541</v>
      </c>
      <c r="BD2708" t="s">
        <v>108</v>
      </c>
      <c r="BE2708" t="s">
        <v>4351</v>
      </c>
      <c r="BF2708" t="s">
        <v>4739</v>
      </c>
      <c r="BH2708" t="str">
        <f t="shared" si="587"/>
        <v>AV</v>
      </c>
      <c r="BJ2708" t="str">
        <f t="shared" si="588"/>
        <v>OK</v>
      </c>
      <c r="BK2708" s="130">
        <v>4842</v>
      </c>
      <c r="BL2708" s="130" t="s">
        <v>37</v>
      </c>
      <c r="BM2708" s="131" t="s">
        <v>33</v>
      </c>
      <c r="BN2708" s="131" t="e">
        <v>#VALUE!</v>
      </c>
      <c r="BO2708">
        <v>4842</v>
      </c>
      <c r="BP2708">
        <v>25</v>
      </c>
    </row>
    <row r="2709" spans="1:68" ht="37.799999999999997" x14ac:dyDescent="0.3">
      <c r="A2709" s="1"/>
      <c r="B2709" s="47">
        <v>2349</v>
      </c>
      <c r="C2709" s="45">
        <v>1018351</v>
      </c>
      <c r="D2709" s="63" t="s">
        <v>33</v>
      </c>
      <c r="E2709" s="63"/>
      <c r="F2709" s="39" t="s">
        <v>1903</v>
      </c>
      <c r="G2709" s="29" t="s">
        <v>47</v>
      </c>
      <c r="H2709" s="70" t="s">
        <v>62</v>
      </c>
      <c r="I2709" s="148" t="s">
        <v>32</v>
      </c>
      <c r="J2709" s="147" t="s">
        <v>33</v>
      </c>
      <c r="K2709" s="148">
        <v>0</v>
      </c>
      <c r="L2709" s="148" t="s">
        <v>32</v>
      </c>
      <c r="M2709" s="147" t="s">
        <v>33</v>
      </c>
      <c r="N2709" s="29" t="str">
        <f t="shared" si="590"/>
        <v/>
      </c>
      <c r="O2709" s="29" t="str">
        <f t="shared" si="591"/>
        <v/>
      </c>
      <c r="P2709" s="29" t="str">
        <f t="shared" si="592"/>
        <v/>
      </c>
      <c r="Q2709" s="29">
        <f t="shared" si="593"/>
        <v>1136050</v>
      </c>
      <c r="R2709" s="29" t="str">
        <f t="shared" si="594"/>
        <v/>
      </c>
      <c r="S2709" s="29" t="str">
        <f t="shared" si="595"/>
        <v/>
      </c>
      <c r="T2709" s="29">
        <f t="shared" si="596"/>
        <v>1136050</v>
      </c>
      <c r="U2709" s="40">
        <v>1136050</v>
      </c>
      <c r="V2709" s="40"/>
      <c r="W2709" s="38" t="s">
        <v>1720</v>
      </c>
      <c r="X2709" s="29" t="s">
        <v>158</v>
      </c>
      <c r="Y2709" s="146">
        <v>4988</v>
      </c>
      <c r="Z2709" s="33">
        <v>6385</v>
      </c>
      <c r="AA2709" s="34">
        <f t="shared" si="584"/>
        <v>0.28000000000000003</v>
      </c>
      <c r="AB2709" s="33">
        <f t="shared" si="586"/>
        <v>6385</v>
      </c>
      <c r="AC2709" s="34">
        <f t="shared" si="585"/>
        <v>0.28007199037113129</v>
      </c>
      <c r="AD2709" s="145">
        <f t="shared" si="589"/>
        <v>5320.8329999999996</v>
      </c>
      <c r="AE2709" s="105">
        <v>4156.6670000000004</v>
      </c>
      <c r="AF2709" s="34" t="s">
        <v>36</v>
      </c>
      <c r="AG2709" s="34" t="s">
        <v>36</v>
      </c>
      <c r="AH2709" s="34" t="s">
        <v>36</v>
      </c>
      <c r="AI2709" s="29">
        <v>0.45900000000000002</v>
      </c>
      <c r="AJ2709" s="29">
        <v>2.6600000000000001E-4</v>
      </c>
      <c r="AK2709" s="29">
        <v>0</v>
      </c>
      <c r="AL2709" s="29">
        <v>0</v>
      </c>
      <c r="AM2709" s="29" t="s">
        <v>28</v>
      </c>
      <c r="AN2709" s="158" t="s">
        <v>28</v>
      </c>
      <c r="AO2709" s="29" t="s">
        <v>28</v>
      </c>
      <c r="AP2709" s="29">
        <v>1</v>
      </c>
      <c r="AQ2709" s="29">
        <v>66</v>
      </c>
      <c r="AR2709" s="29">
        <v>72</v>
      </c>
      <c r="AS2709" s="29">
        <v>56</v>
      </c>
      <c r="AT2709" s="29">
        <v>0.45900000000000002</v>
      </c>
      <c r="AU2709" s="144">
        <v>2.6611199999999999E-4</v>
      </c>
      <c r="AV2709" s="36" t="s">
        <v>28</v>
      </c>
      <c r="AW2709" s="102" t="s">
        <v>33</v>
      </c>
      <c r="AX2709" s="129" t="s">
        <v>33</v>
      </c>
      <c r="AY2709" s="106">
        <v>178</v>
      </c>
      <c r="BD2709" t="s">
        <v>108</v>
      </c>
      <c r="BE2709" t="s">
        <v>4351</v>
      </c>
      <c r="BF2709" t="s">
        <v>4740</v>
      </c>
      <c r="BH2709" t="str">
        <f t="shared" si="587"/>
        <v/>
      </c>
      <c r="BJ2709" t="str">
        <f t="shared" si="588"/>
        <v>OK</v>
      </c>
      <c r="BK2709" s="130" t="s">
        <v>5302</v>
      </c>
      <c r="BL2709" s="130" t="e">
        <v>#VALUE!</v>
      </c>
      <c r="BM2709" s="131" t="s">
        <v>33</v>
      </c>
      <c r="BN2709" s="131" t="e">
        <v>#VALUE!</v>
      </c>
      <c r="BO2709" t="e">
        <v>#N/A</v>
      </c>
      <c r="BP2709">
        <v>23</v>
      </c>
    </row>
    <row r="2710" spans="1:68" ht="37.799999999999997" x14ac:dyDescent="0.3">
      <c r="A2710" s="1"/>
      <c r="B2710" s="47">
        <v>2350</v>
      </c>
      <c r="C2710" s="45">
        <v>1018352</v>
      </c>
      <c r="D2710" s="63" t="s">
        <v>33</v>
      </c>
      <c r="E2710" s="63"/>
      <c r="F2710" s="31" t="s">
        <v>1904</v>
      </c>
      <c r="G2710" s="29" t="s">
        <v>47</v>
      </c>
      <c r="H2710" s="70" t="s">
        <v>62</v>
      </c>
      <c r="I2710" s="148" t="s">
        <v>32</v>
      </c>
      <c r="J2710" s="147" t="s">
        <v>33</v>
      </c>
      <c r="K2710" s="148">
        <v>0</v>
      </c>
      <c r="L2710" s="148" t="s">
        <v>32</v>
      </c>
      <c r="M2710" s="147" t="s">
        <v>33</v>
      </c>
      <c r="N2710" s="29" t="str">
        <f t="shared" si="590"/>
        <v/>
      </c>
      <c r="O2710" s="29" t="str">
        <f t="shared" si="591"/>
        <v/>
      </c>
      <c r="P2710" s="29" t="str">
        <f t="shared" si="592"/>
        <v/>
      </c>
      <c r="Q2710" s="29">
        <f t="shared" si="593"/>
        <v>1136052</v>
      </c>
      <c r="R2710" s="29" t="str">
        <f t="shared" si="594"/>
        <v/>
      </c>
      <c r="S2710" s="29" t="str">
        <f t="shared" si="595"/>
        <v/>
      </c>
      <c r="T2710" s="29">
        <f t="shared" si="596"/>
        <v>1136052</v>
      </c>
      <c r="U2710" s="40">
        <v>1136052</v>
      </c>
      <c r="V2710" s="40"/>
      <c r="W2710" s="38" t="s">
        <v>3789</v>
      </c>
      <c r="X2710" s="29" t="s">
        <v>158</v>
      </c>
      <c r="Y2710" s="146">
        <v>12043</v>
      </c>
      <c r="Z2710" s="33">
        <v>15415</v>
      </c>
      <c r="AA2710" s="34">
        <f t="shared" si="584"/>
        <v>0.28000000000000003</v>
      </c>
      <c r="AB2710" s="33" t="str">
        <f t="shared" si="586"/>
        <v>По запросу</v>
      </c>
      <c r="AC2710" s="34">
        <f t="shared" si="585"/>
        <v>0.27999668786836129</v>
      </c>
      <c r="AD2710" s="145">
        <f t="shared" si="589"/>
        <v>12845.833000000001</v>
      </c>
      <c r="AE2710" s="105">
        <v>10035.833000000001</v>
      </c>
      <c r="AF2710" s="34" t="s">
        <v>36</v>
      </c>
      <c r="AG2710" s="34" t="s">
        <v>36</v>
      </c>
      <c r="AH2710" s="34" t="s">
        <v>36</v>
      </c>
      <c r="AI2710" s="29">
        <v>0.85399999999999998</v>
      </c>
      <c r="AJ2710" s="29">
        <v>7.2999999999999996E-4</v>
      </c>
      <c r="AK2710" s="29">
        <v>5</v>
      </c>
      <c r="AL2710" s="29">
        <v>0</v>
      </c>
      <c r="AM2710" s="29" t="s">
        <v>28</v>
      </c>
      <c r="AN2710" s="158" t="s">
        <v>28</v>
      </c>
      <c r="AO2710" s="29" t="s">
        <v>28</v>
      </c>
      <c r="AP2710" s="29">
        <v>1</v>
      </c>
      <c r="AQ2710" s="29">
        <v>100</v>
      </c>
      <c r="AR2710" s="29">
        <v>100</v>
      </c>
      <c r="AS2710" s="29">
        <v>73</v>
      </c>
      <c r="AT2710" s="29">
        <v>0.85399999999999998</v>
      </c>
      <c r="AU2710" s="144">
        <v>7.2999999999999996E-4</v>
      </c>
      <c r="AV2710" s="36" t="s">
        <v>28</v>
      </c>
      <c r="AW2710" s="102" t="s">
        <v>33</v>
      </c>
      <c r="AX2710" s="129" t="s">
        <v>33</v>
      </c>
      <c r="AY2710" s="106">
        <v>413</v>
      </c>
      <c r="BD2710" t="s">
        <v>108</v>
      </c>
      <c r="BE2710" t="s">
        <v>4346</v>
      </c>
      <c r="BF2710" t="s">
        <v>4740</v>
      </c>
      <c r="BH2710" t="str">
        <f t="shared" si="587"/>
        <v>AV</v>
      </c>
      <c r="BJ2710" t="e">
        <f t="shared" si="588"/>
        <v>#VALUE!</v>
      </c>
      <c r="BK2710" s="130" t="s">
        <v>5289</v>
      </c>
      <c r="BL2710" s="130" t="e">
        <v>#VALUE!</v>
      </c>
      <c r="BM2710" s="131" t="s">
        <v>33</v>
      </c>
      <c r="BN2710" s="131" t="e">
        <v>#VALUE!</v>
      </c>
      <c r="BO2710" t="s">
        <v>5289</v>
      </c>
      <c r="BP2710">
        <v>12</v>
      </c>
    </row>
    <row r="2711" spans="1:68" ht="37.799999999999997" x14ac:dyDescent="0.3">
      <c r="A2711" s="1"/>
      <c r="B2711" s="47">
        <v>2351</v>
      </c>
      <c r="C2711" s="45">
        <v>1018353</v>
      </c>
      <c r="D2711" s="63" t="s">
        <v>33</v>
      </c>
      <c r="E2711" s="63"/>
      <c r="F2711" s="52" t="s">
        <v>1905</v>
      </c>
      <c r="G2711" s="29" t="s">
        <v>47</v>
      </c>
      <c r="H2711" s="70" t="s">
        <v>62</v>
      </c>
      <c r="I2711" s="148" t="s">
        <v>32</v>
      </c>
      <c r="J2711" s="147" t="s">
        <v>33</v>
      </c>
      <c r="K2711" s="148">
        <v>0</v>
      </c>
      <c r="L2711" s="148" t="s">
        <v>32</v>
      </c>
      <c r="M2711" s="147" t="s">
        <v>33</v>
      </c>
      <c r="N2711" s="29" t="str">
        <f t="shared" si="590"/>
        <v/>
      </c>
      <c r="O2711" s="29" t="str">
        <f t="shared" si="591"/>
        <v/>
      </c>
      <c r="P2711" s="29" t="str">
        <f t="shared" si="592"/>
        <v/>
      </c>
      <c r="Q2711" s="29">
        <f t="shared" si="593"/>
        <v>1136054</v>
      </c>
      <c r="R2711" s="29" t="str">
        <f t="shared" si="594"/>
        <v/>
      </c>
      <c r="S2711" s="29" t="str">
        <f t="shared" si="595"/>
        <v/>
      </c>
      <c r="T2711" s="29">
        <f t="shared" si="596"/>
        <v>1136054</v>
      </c>
      <c r="U2711" s="40">
        <v>1136054</v>
      </c>
      <c r="V2711" s="40"/>
      <c r="W2711" s="38" t="s">
        <v>3789</v>
      </c>
      <c r="X2711" s="29" t="s">
        <v>158</v>
      </c>
      <c r="Y2711" s="146">
        <v>23810</v>
      </c>
      <c r="Z2711" s="33">
        <v>30477</v>
      </c>
      <c r="AA2711" s="34">
        <f t="shared" ref="AA2711:AA2774" si="597">ROUND(Z2711/Y2711-1,3)</f>
        <v>0.28000000000000003</v>
      </c>
      <c r="AB2711" s="33" t="str">
        <f t="shared" si="586"/>
        <v>По запросу</v>
      </c>
      <c r="AC2711" s="34">
        <f t="shared" ref="AC2711:AC2774" si="598">(AD2711-AE2711)/AE2711</f>
        <v>0.28000837832829262</v>
      </c>
      <c r="AD2711" s="145">
        <f t="shared" si="589"/>
        <v>25397.5</v>
      </c>
      <c r="AE2711" s="105">
        <v>19841.667000000001</v>
      </c>
      <c r="AF2711" s="34" t="s">
        <v>36</v>
      </c>
      <c r="AG2711" s="34" t="s">
        <v>36</v>
      </c>
      <c r="AH2711" s="34" t="s">
        <v>36</v>
      </c>
      <c r="AI2711" s="29">
        <v>2.1840000000000002</v>
      </c>
      <c r="AJ2711" s="29">
        <v>1.5889999999999999E-3</v>
      </c>
      <c r="AK2711" s="29">
        <v>24</v>
      </c>
      <c r="AL2711" s="29">
        <v>0</v>
      </c>
      <c r="AM2711" s="29" t="s">
        <v>28</v>
      </c>
      <c r="AN2711" s="158" t="s">
        <v>28</v>
      </c>
      <c r="AO2711" s="29" t="s">
        <v>28</v>
      </c>
      <c r="AP2711" s="29">
        <v>1</v>
      </c>
      <c r="AQ2711" s="29">
        <v>248</v>
      </c>
      <c r="AR2711" s="29">
        <v>138</v>
      </c>
      <c r="AS2711" s="29">
        <v>140</v>
      </c>
      <c r="AT2711" s="29">
        <v>2.1840000000000002</v>
      </c>
      <c r="AU2711" s="144">
        <v>4.7913599999999997E-3</v>
      </c>
      <c r="AV2711" s="36" t="s">
        <v>28</v>
      </c>
      <c r="AW2711" s="102" t="s">
        <v>33</v>
      </c>
      <c r="AX2711" s="129" t="s">
        <v>33</v>
      </c>
      <c r="AY2711" s="106">
        <v>535</v>
      </c>
      <c r="BD2711" t="s">
        <v>108</v>
      </c>
      <c r="BE2711" t="s">
        <v>4368</v>
      </c>
      <c r="BF2711" t="s">
        <v>4740</v>
      </c>
      <c r="BH2711" t="str">
        <f t="shared" si="587"/>
        <v>AV</v>
      </c>
      <c r="BJ2711" t="e">
        <f t="shared" si="588"/>
        <v>#VALUE!</v>
      </c>
      <c r="BK2711" s="130" t="s">
        <v>5289</v>
      </c>
      <c r="BL2711" s="130" t="e">
        <v>#VALUE!</v>
      </c>
      <c r="BM2711" s="131" t="s">
        <v>33</v>
      </c>
      <c r="BN2711" s="131" t="e">
        <v>#VALUE!</v>
      </c>
      <c r="BO2711" t="s">
        <v>5289</v>
      </c>
      <c r="BP2711">
        <v>8</v>
      </c>
    </row>
    <row r="2712" spans="1:68" ht="25.2" x14ac:dyDescent="0.3">
      <c r="A2712" s="1"/>
      <c r="B2712" s="47">
        <v>2352</v>
      </c>
      <c r="C2712" s="45">
        <v>1078366</v>
      </c>
      <c r="D2712" s="29"/>
      <c r="E2712" s="29"/>
      <c r="F2712" s="31" t="s">
        <v>1906</v>
      </c>
      <c r="G2712" s="29" t="s">
        <v>31</v>
      </c>
      <c r="H2712" s="70" t="s">
        <v>59</v>
      </c>
      <c r="I2712" s="148" t="s">
        <v>32</v>
      </c>
      <c r="J2712" s="147" t="s">
        <v>33</v>
      </c>
      <c r="K2712" s="148">
        <v>0</v>
      </c>
      <c r="L2712" s="148" t="s">
        <v>32</v>
      </c>
      <c r="M2712" s="147" t="s">
        <v>33</v>
      </c>
      <c r="N2712" s="29" t="str">
        <f t="shared" si="590"/>
        <v/>
      </c>
      <c r="O2712" s="29" t="str">
        <f t="shared" si="591"/>
        <v/>
      </c>
      <c r="P2712" s="29" t="str">
        <f t="shared" si="592"/>
        <v/>
      </c>
      <c r="Q2712" s="29">
        <f t="shared" si="593"/>
        <v>1135646</v>
      </c>
      <c r="R2712" s="29" t="str">
        <f t="shared" si="594"/>
        <v/>
      </c>
      <c r="S2712" s="29" t="str">
        <f t="shared" si="595"/>
        <v/>
      </c>
      <c r="T2712" s="29">
        <f t="shared" si="596"/>
        <v>1135646</v>
      </c>
      <c r="U2712" s="29">
        <v>1135646</v>
      </c>
      <c r="V2712" s="29"/>
      <c r="W2712" s="38" t="s">
        <v>3789</v>
      </c>
      <c r="X2712" s="29" t="s">
        <v>158</v>
      </c>
      <c r="Y2712" s="146">
        <v>50687</v>
      </c>
      <c r="Z2712" s="33">
        <v>64880</v>
      </c>
      <c r="AA2712" s="34">
        <f t="shared" si="597"/>
        <v>0.28000000000000003</v>
      </c>
      <c r="AB2712" s="33" t="str">
        <f t="shared" si="586"/>
        <v>По запросу</v>
      </c>
      <c r="AC2712" s="34">
        <f t="shared" si="598"/>
        <v>0.28001262430198964</v>
      </c>
      <c r="AD2712" s="145">
        <f t="shared" si="589"/>
        <v>54066.667000000001</v>
      </c>
      <c r="AE2712" s="105">
        <v>42239.167000000001</v>
      </c>
      <c r="AF2712" s="34" t="s">
        <v>36</v>
      </c>
      <c r="AG2712" s="34" t="s">
        <v>36</v>
      </c>
      <c r="AH2712" s="34" t="s">
        <v>36</v>
      </c>
      <c r="AI2712" s="29">
        <v>2.8380000000000001</v>
      </c>
      <c r="AJ2712" s="29">
        <v>3.143E-3</v>
      </c>
      <c r="AK2712" s="29">
        <v>0</v>
      </c>
      <c r="AL2712" s="29">
        <v>0</v>
      </c>
      <c r="AM2712" s="29" t="s">
        <v>28</v>
      </c>
      <c r="AN2712" s="158" t="s">
        <v>28</v>
      </c>
      <c r="AO2712" s="29" t="s">
        <v>28</v>
      </c>
      <c r="AP2712" s="29">
        <v>1</v>
      </c>
      <c r="AQ2712" s="29">
        <v>153</v>
      </c>
      <c r="AR2712" s="29">
        <v>158</v>
      </c>
      <c r="AS2712" s="29">
        <v>130</v>
      </c>
      <c r="AT2712" s="29">
        <v>2.8380000000000001</v>
      </c>
      <c r="AU2712" s="144">
        <v>3.14262E-3</v>
      </c>
      <c r="AV2712" s="36" t="s">
        <v>28</v>
      </c>
      <c r="AW2712" s="102" t="s">
        <v>33</v>
      </c>
      <c r="AX2712" s="129" t="s">
        <v>33</v>
      </c>
      <c r="AY2712" s="106">
        <v>54</v>
      </c>
      <c r="BD2712" t="s">
        <v>1859</v>
      </c>
      <c r="BE2712" t="s">
        <v>4614</v>
      </c>
      <c r="BF2712" t="s">
        <v>4747</v>
      </c>
      <c r="BH2712" t="str">
        <f t="shared" si="587"/>
        <v/>
      </c>
      <c r="BJ2712" t="e">
        <f t="shared" si="588"/>
        <v>#VALUE!</v>
      </c>
      <c r="BK2712" s="130" t="s">
        <v>5289</v>
      </c>
      <c r="BL2712" s="130" t="e">
        <v>#VALUE!</v>
      </c>
      <c r="BM2712" s="131" t="s">
        <v>33</v>
      </c>
      <c r="BN2712" s="131" t="e">
        <v>#VALUE!</v>
      </c>
      <c r="BO2712" t="e">
        <v>#N/A</v>
      </c>
      <c r="BP2712">
        <v>0</v>
      </c>
    </row>
    <row r="2713" spans="1:68" ht="25.2" x14ac:dyDescent="0.3">
      <c r="A2713" s="1"/>
      <c r="B2713" s="47">
        <v>2353</v>
      </c>
      <c r="C2713" s="45">
        <v>1088822</v>
      </c>
      <c r="D2713" s="29"/>
      <c r="E2713" s="29"/>
      <c r="F2713" s="31" t="s">
        <v>1907</v>
      </c>
      <c r="G2713" s="37" t="s">
        <v>31</v>
      </c>
      <c r="H2713" s="70" t="s">
        <v>69</v>
      </c>
      <c r="I2713" s="148" t="s">
        <v>32</v>
      </c>
      <c r="J2713" s="147" t="s">
        <v>4035</v>
      </c>
      <c r="K2713" s="148" t="e">
        <v>#N/A</v>
      </c>
      <c r="L2713" s="148" t="s">
        <v>32</v>
      </c>
      <c r="M2713" s="147" t="s">
        <v>33</v>
      </c>
      <c r="N2713" s="29" t="str">
        <f t="shared" si="590"/>
        <v/>
      </c>
      <c r="O2713" s="29" t="str">
        <f t="shared" si="591"/>
        <v/>
      </c>
      <c r="P2713" s="29" t="str">
        <f t="shared" si="592"/>
        <v/>
      </c>
      <c r="Q2713" s="29" t="str">
        <f t="shared" si="593"/>
        <v/>
      </c>
      <c r="R2713" s="29" t="str">
        <f t="shared" si="594"/>
        <v/>
      </c>
      <c r="S2713" s="29" t="str">
        <f t="shared" si="595"/>
        <v/>
      </c>
      <c r="T2713" s="29" t="str">
        <f t="shared" si="596"/>
        <v/>
      </c>
      <c r="U2713" s="29"/>
      <c r="V2713" s="29"/>
      <c r="W2713" s="38" t="s">
        <v>3789</v>
      </c>
      <c r="X2713" s="37" t="s">
        <v>158</v>
      </c>
      <c r="Y2713" s="146">
        <v>158645</v>
      </c>
      <c r="Z2713" s="33">
        <v>174510</v>
      </c>
      <c r="AA2713" s="34">
        <f t="shared" si="597"/>
        <v>0.1</v>
      </c>
      <c r="AB2713" s="33" t="str">
        <f t="shared" si="586"/>
        <v>По запросу</v>
      </c>
      <c r="AC2713" s="34">
        <f t="shared" si="598"/>
        <v>0.10000314891738635</v>
      </c>
      <c r="AD2713" s="145">
        <f t="shared" si="589"/>
        <v>145425</v>
      </c>
      <c r="AE2713" s="105">
        <v>132204.16699999999</v>
      </c>
      <c r="AF2713" s="34" t="s">
        <v>70</v>
      </c>
      <c r="AG2713" s="34" t="s">
        <v>73</v>
      </c>
      <c r="AH2713" s="34" t="s">
        <v>73</v>
      </c>
      <c r="AI2713" s="29">
        <v>24.2</v>
      </c>
      <c r="AJ2713" s="29">
        <v>0.68</v>
      </c>
      <c r="AK2713" s="29">
        <v>0</v>
      </c>
      <c r="AL2713" s="29">
        <v>0</v>
      </c>
      <c r="AM2713" s="29" t="s">
        <v>27</v>
      </c>
      <c r="AN2713" s="44" t="s">
        <v>27</v>
      </c>
      <c r="AO2713" s="29" t="s">
        <v>27</v>
      </c>
      <c r="AP2713" s="29">
        <v>1</v>
      </c>
      <c r="AQ2713" s="29">
        <v>1600</v>
      </c>
      <c r="AR2713" s="29">
        <v>1700</v>
      </c>
      <c r="AS2713" s="29">
        <v>250</v>
      </c>
      <c r="AT2713" s="29">
        <v>24.2</v>
      </c>
      <c r="AU2713" s="144">
        <v>0.68</v>
      </c>
      <c r="AV2713" s="36" t="s">
        <v>28</v>
      </c>
      <c r="AW2713" s="102">
        <v>42913</v>
      </c>
      <c r="AX2713" s="129" t="s">
        <v>33</v>
      </c>
      <c r="AY2713" s="106">
        <v>4</v>
      </c>
      <c r="BD2713" t="s">
        <v>4615</v>
      </c>
      <c r="BE2713" t="s">
        <v>4616</v>
      </c>
      <c r="BF2713" t="s">
        <v>4742</v>
      </c>
      <c r="BH2713" t="str">
        <f t="shared" si="587"/>
        <v/>
      </c>
      <c r="BJ2713" t="e">
        <f t="shared" si="588"/>
        <v>#VALUE!</v>
      </c>
      <c r="BK2713" s="130" t="s">
        <v>5302</v>
      </c>
      <c r="BL2713" s="130" t="e">
        <v>#VALUE!</v>
      </c>
      <c r="BM2713" s="131" t="s">
        <v>33</v>
      </c>
      <c r="BN2713" s="131" t="e">
        <v>#VALUE!</v>
      </c>
      <c r="BO2713" t="e">
        <v>#N/A</v>
      </c>
      <c r="BP2713">
        <v>0</v>
      </c>
    </row>
    <row r="2714" spans="1:68" ht="25.2" x14ac:dyDescent="0.3">
      <c r="A2714" s="1"/>
      <c r="B2714" s="47">
        <v>2354</v>
      </c>
      <c r="C2714" s="45">
        <v>1085105</v>
      </c>
      <c r="D2714" s="29"/>
      <c r="E2714" s="29"/>
      <c r="F2714" s="31" t="s">
        <v>1908</v>
      </c>
      <c r="G2714" s="37" t="s">
        <v>31</v>
      </c>
      <c r="H2714" s="70" t="s">
        <v>69</v>
      </c>
      <c r="I2714" s="148" t="s">
        <v>32</v>
      </c>
      <c r="J2714" s="147" t="s">
        <v>4035</v>
      </c>
      <c r="K2714" s="148" t="e">
        <v>#N/A</v>
      </c>
      <c r="L2714" s="148" t="s">
        <v>32</v>
      </c>
      <c r="M2714" s="147" t="s">
        <v>33</v>
      </c>
      <c r="N2714" s="29" t="str">
        <f t="shared" si="590"/>
        <v/>
      </c>
      <c r="O2714" s="29" t="str">
        <f t="shared" si="591"/>
        <v/>
      </c>
      <c r="P2714" s="29" t="str">
        <f t="shared" si="592"/>
        <v/>
      </c>
      <c r="Q2714" s="29" t="str">
        <f t="shared" si="593"/>
        <v/>
      </c>
      <c r="R2714" s="29" t="str">
        <f t="shared" si="594"/>
        <v/>
      </c>
      <c r="S2714" s="29" t="str">
        <f t="shared" si="595"/>
        <v/>
      </c>
      <c r="T2714" s="29" t="str">
        <f t="shared" si="596"/>
        <v/>
      </c>
      <c r="U2714" s="29"/>
      <c r="V2714" s="29"/>
      <c r="W2714" s="38" t="s">
        <v>3789</v>
      </c>
      <c r="X2714" s="37" t="s">
        <v>158</v>
      </c>
      <c r="Y2714" s="146">
        <v>123702</v>
      </c>
      <c r="Z2714" s="33">
        <v>136072</v>
      </c>
      <c r="AA2714" s="34">
        <f t="shared" si="597"/>
        <v>0.1</v>
      </c>
      <c r="AB2714" s="33" t="str">
        <f t="shared" si="586"/>
        <v>По запросу</v>
      </c>
      <c r="AC2714" s="34">
        <f t="shared" si="598"/>
        <v>9.9998379977688304E-2</v>
      </c>
      <c r="AD2714" s="145">
        <f t="shared" si="589"/>
        <v>113393.333</v>
      </c>
      <c r="AE2714" s="105">
        <v>103085</v>
      </c>
      <c r="AF2714" s="34" t="s">
        <v>70</v>
      </c>
      <c r="AG2714" s="34" t="s">
        <v>73</v>
      </c>
      <c r="AH2714" s="34" t="s">
        <v>73</v>
      </c>
      <c r="AI2714" s="29">
        <v>17.3</v>
      </c>
      <c r="AJ2714" s="29">
        <v>0.54400000000000004</v>
      </c>
      <c r="AK2714" s="29">
        <v>0</v>
      </c>
      <c r="AL2714" s="29">
        <v>0</v>
      </c>
      <c r="AM2714" s="29" t="s">
        <v>27</v>
      </c>
      <c r="AN2714" s="44" t="s">
        <v>27</v>
      </c>
      <c r="AO2714" s="29" t="s">
        <v>27</v>
      </c>
      <c r="AP2714" s="29">
        <v>1</v>
      </c>
      <c r="AQ2714" s="29">
        <v>1600</v>
      </c>
      <c r="AR2714" s="29">
        <v>1700</v>
      </c>
      <c r="AS2714" s="29">
        <v>200</v>
      </c>
      <c r="AT2714" s="29">
        <v>17.3</v>
      </c>
      <c r="AU2714" s="144">
        <v>0.54400000000000004</v>
      </c>
      <c r="AV2714" s="36" t="s">
        <v>28</v>
      </c>
      <c r="AW2714" s="102">
        <v>42913</v>
      </c>
      <c r="AX2714" s="129" t="s">
        <v>33</v>
      </c>
      <c r="AY2714" s="106" t="e">
        <v>#N/A</v>
      </c>
      <c r="BD2714" t="s">
        <v>4615</v>
      </c>
      <c r="BE2714" t="s">
        <v>4616</v>
      </c>
      <c r="BF2714" t="s">
        <v>4742</v>
      </c>
      <c r="BH2714" t="str">
        <f t="shared" si="587"/>
        <v/>
      </c>
      <c r="BJ2714" t="e">
        <f t="shared" si="588"/>
        <v>#VALUE!</v>
      </c>
      <c r="BK2714" s="130" t="s">
        <v>5302</v>
      </c>
      <c r="BL2714" s="130" t="e">
        <v>#VALUE!</v>
      </c>
      <c r="BM2714" s="131" t="s">
        <v>33</v>
      </c>
      <c r="BN2714" s="131" t="e">
        <v>#VALUE!</v>
      </c>
      <c r="BO2714" t="e">
        <v>#N/A</v>
      </c>
      <c r="BP2714">
        <v>0</v>
      </c>
    </row>
    <row r="2715" spans="1:68" ht="25.2" x14ac:dyDescent="0.3">
      <c r="A2715" s="1"/>
      <c r="B2715" s="47">
        <v>2355</v>
      </c>
      <c r="C2715" s="45">
        <v>1085104</v>
      </c>
      <c r="D2715" s="29"/>
      <c r="E2715" s="29"/>
      <c r="F2715" s="31" t="s">
        <v>1909</v>
      </c>
      <c r="G2715" s="37" t="s">
        <v>31</v>
      </c>
      <c r="H2715" s="70" t="s">
        <v>69</v>
      </c>
      <c r="I2715" s="148" t="s">
        <v>32</v>
      </c>
      <c r="J2715" s="147" t="s">
        <v>4035</v>
      </c>
      <c r="K2715" s="148" t="e">
        <v>#N/A</v>
      </c>
      <c r="L2715" s="148" t="s">
        <v>32</v>
      </c>
      <c r="M2715" s="147" t="s">
        <v>33</v>
      </c>
      <c r="N2715" s="29" t="str">
        <f t="shared" si="590"/>
        <v/>
      </c>
      <c r="O2715" s="29" t="str">
        <f t="shared" si="591"/>
        <v/>
      </c>
      <c r="P2715" s="29" t="str">
        <f t="shared" si="592"/>
        <v/>
      </c>
      <c r="Q2715" s="29" t="str">
        <f t="shared" si="593"/>
        <v/>
      </c>
      <c r="R2715" s="29" t="str">
        <f t="shared" si="594"/>
        <v/>
      </c>
      <c r="S2715" s="29" t="str">
        <f t="shared" si="595"/>
        <v/>
      </c>
      <c r="T2715" s="29" t="str">
        <f t="shared" si="596"/>
        <v/>
      </c>
      <c r="U2715" s="29"/>
      <c r="V2715" s="29"/>
      <c r="W2715" s="38" t="s">
        <v>3789</v>
      </c>
      <c r="X2715" s="37" t="s">
        <v>158</v>
      </c>
      <c r="Y2715" s="146">
        <v>96125</v>
      </c>
      <c r="Z2715" s="33">
        <v>105738</v>
      </c>
      <c r="AA2715" s="34">
        <f t="shared" si="597"/>
        <v>0.1</v>
      </c>
      <c r="AB2715" s="33" t="str">
        <f t="shared" si="586"/>
        <v>По запросу</v>
      </c>
      <c r="AC2715" s="34">
        <f t="shared" si="598"/>
        <v>0.10000519698307328</v>
      </c>
      <c r="AD2715" s="145">
        <f t="shared" si="589"/>
        <v>88115</v>
      </c>
      <c r="AE2715" s="105">
        <v>80104.167000000001</v>
      </c>
      <c r="AF2715" s="34" t="e">
        <v>#N/A</v>
      </c>
      <c r="AG2715" s="34" t="e">
        <v>#N/A</v>
      </c>
      <c r="AH2715" s="34" t="e">
        <v>#N/A</v>
      </c>
      <c r="AI2715" s="29">
        <v>14.1</v>
      </c>
      <c r="AJ2715" s="29">
        <v>0.54400000000000004</v>
      </c>
      <c r="AK2715" s="29">
        <v>0</v>
      </c>
      <c r="AL2715" s="29">
        <v>0</v>
      </c>
      <c r="AM2715" s="29" t="s">
        <v>27</v>
      </c>
      <c r="AN2715" s="44" t="s">
        <v>27</v>
      </c>
      <c r="AO2715" s="29" t="s">
        <v>27</v>
      </c>
      <c r="AP2715" s="29">
        <v>1</v>
      </c>
      <c r="AQ2715" s="29">
        <v>1600</v>
      </c>
      <c r="AR2715" s="29">
        <v>1700</v>
      </c>
      <c r="AS2715" s="29">
        <v>200</v>
      </c>
      <c r="AT2715" s="29">
        <v>14.1</v>
      </c>
      <c r="AU2715" s="144">
        <v>0.54400000000000004</v>
      </c>
      <c r="AV2715" s="36" t="s">
        <v>28</v>
      </c>
      <c r="AW2715" s="102">
        <v>42913</v>
      </c>
      <c r="AX2715" s="129" t="s">
        <v>33</v>
      </c>
      <c r="AY2715" s="106" t="e">
        <v>#N/A</v>
      </c>
      <c r="BD2715" t="s">
        <v>4615</v>
      </c>
      <c r="BE2715" t="e">
        <v>#N/A</v>
      </c>
      <c r="BF2715" t="e">
        <v>#N/A</v>
      </c>
      <c r="BH2715" t="str">
        <f t="shared" si="587"/>
        <v/>
      </c>
      <c r="BJ2715" t="e">
        <f t="shared" si="588"/>
        <v>#VALUE!</v>
      </c>
      <c r="BK2715" s="130" t="s">
        <v>5302</v>
      </c>
      <c r="BL2715" s="130" t="e">
        <v>#VALUE!</v>
      </c>
      <c r="BM2715" s="131" t="s">
        <v>33</v>
      </c>
      <c r="BN2715" s="131" t="e">
        <v>#VALUE!</v>
      </c>
      <c r="BO2715" t="e">
        <v>#N/A</v>
      </c>
      <c r="BP2715">
        <v>0</v>
      </c>
    </row>
    <row r="2716" spans="1:68" ht="25.2" x14ac:dyDescent="0.3">
      <c r="A2716" s="1"/>
      <c r="B2716" s="47">
        <v>2356</v>
      </c>
      <c r="C2716" s="45">
        <v>1085108</v>
      </c>
      <c r="D2716" s="29"/>
      <c r="E2716" s="29"/>
      <c r="F2716" s="31" t="s">
        <v>1910</v>
      </c>
      <c r="G2716" s="37" t="s">
        <v>31</v>
      </c>
      <c r="H2716" s="70" t="s">
        <v>69</v>
      </c>
      <c r="I2716" s="148" t="s">
        <v>32</v>
      </c>
      <c r="J2716" s="147" t="s">
        <v>4035</v>
      </c>
      <c r="K2716" s="148" t="e">
        <v>#N/A</v>
      </c>
      <c r="L2716" s="148" t="s">
        <v>32</v>
      </c>
      <c r="M2716" s="147" t="s">
        <v>33</v>
      </c>
      <c r="N2716" s="29" t="str">
        <f t="shared" si="590"/>
        <v/>
      </c>
      <c r="O2716" s="29" t="str">
        <f t="shared" si="591"/>
        <v/>
      </c>
      <c r="P2716" s="29" t="str">
        <f t="shared" si="592"/>
        <v/>
      </c>
      <c r="Q2716" s="29" t="str">
        <f t="shared" si="593"/>
        <v/>
      </c>
      <c r="R2716" s="29" t="str">
        <f t="shared" si="594"/>
        <v/>
      </c>
      <c r="S2716" s="29" t="str">
        <f t="shared" si="595"/>
        <v/>
      </c>
      <c r="T2716" s="29" t="str">
        <f t="shared" si="596"/>
        <v/>
      </c>
      <c r="U2716" s="29"/>
      <c r="V2716" s="29"/>
      <c r="W2716" s="38" t="s">
        <v>3789</v>
      </c>
      <c r="X2716" s="37" t="s">
        <v>158</v>
      </c>
      <c r="Y2716" s="146">
        <v>114797</v>
      </c>
      <c r="Z2716" s="33">
        <v>126277</v>
      </c>
      <c r="AA2716" s="34">
        <f t="shared" si="597"/>
        <v>0.1</v>
      </c>
      <c r="AB2716" s="33" t="str">
        <f t="shared" si="586"/>
        <v>По запросу</v>
      </c>
      <c r="AC2716" s="34">
        <f t="shared" si="598"/>
        <v>0.10000260599143666</v>
      </c>
      <c r="AD2716" s="145">
        <f t="shared" si="589"/>
        <v>105230.833</v>
      </c>
      <c r="AE2716" s="105">
        <v>95664.167000000001</v>
      </c>
      <c r="AF2716" s="34" t="s">
        <v>70</v>
      </c>
      <c r="AG2716" s="34" t="s">
        <v>73</v>
      </c>
      <c r="AH2716" s="34" t="s">
        <v>73</v>
      </c>
      <c r="AI2716" s="29">
        <v>15.2</v>
      </c>
      <c r="AJ2716" s="29">
        <v>0.54400000000000004</v>
      </c>
      <c r="AK2716" s="29">
        <v>0</v>
      </c>
      <c r="AL2716" s="29">
        <v>0</v>
      </c>
      <c r="AM2716" s="29" t="s">
        <v>27</v>
      </c>
      <c r="AN2716" s="44" t="s">
        <v>27</v>
      </c>
      <c r="AO2716" s="29" t="s">
        <v>27</v>
      </c>
      <c r="AP2716" s="29">
        <v>1</v>
      </c>
      <c r="AQ2716" s="29">
        <v>1600</v>
      </c>
      <c r="AR2716" s="29">
        <v>1700</v>
      </c>
      <c r="AS2716" s="29">
        <v>200</v>
      </c>
      <c r="AT2716" s="29">
        <v>15.2</v>
      </c>
      <c r="AU2716" s="144">
        <v>0.54400000000000004</v>
      </c>
      <c r="AV2716" s="36" t="s">
        <v>28</v>
      </c>
      <c r="AW2716" s="102">
        <v>42913</v>
      </c>
      <c r="AX2716" s="129" t="s">
        <v>33</v>
      </c>
      <c r="AY2716" s="106" t="e">
        <v>#N/A</v>
      </c>
      <c r="BD2716" t="s">
        <v>4615</v>
      </c>
      <c r="BE2716" t="s">
        <v>4616</v>
      </c>
      <c r="BF2716" t="s">
        <v>4742</v>
      </c>
      <c r="BH2716" t="str">
        <f t="shared" si="587"/>
        <v/>
      </c>
      <c r="BJ2716" t="e">
        <f t="shared" si="588"/>
        <v>#VALUE!</v>
      </c>
      <c r="BK2716" s="130" t="s">
        <v>5302</v>
      </c>
      <c r="BL2716" s="130" t="e">
        <v>#VALUE!</v>
      </c>
      <c r="BM2716" s="131" t="s">
        <v>33</v>
      </c>
      <c r="BN2716" s="131" t="e">
        <v>#VALUE!</v>
      </c>
      <c r="BO2716" t="e">
        <v>#N/A</v>
      </c>
      <c r="BP2716">
        <v>0</v>
      </c>
    </row>
    <row r="2717" spans="1:68" ht="37.799999999999997" x14ac:dyDescent="0.3">
      <c r="A2717" s="1"/>
      <c r="B2717" s="47">
        <v>2357</v>
      </c>
      <c r="C2717" s="45">
        <v>1018345</v>
      </c>
      <c r="D2717" s="63" t="s">
        <v>33</v>
      </c>
      <c r="E2717" s="63"/>
      <c r="F2717" s="31" t="s">
        <v>1911</v>
      </c>
      <c r="G2717" s="37" t="s">
        <v>31</v>
      </c>
      <c r="H2717" s="70" t="s">
        <v>62</v>
      </c>
      <c r="I2717" s="148" t="s">
        <v>32</v>
      </c>
      <c r="J2717" s="147" t="s">
        <v>33</v>
      </c>
      <c r="K2717" s="148">
        <v>0</v>
      </c>
      <c r="L2717" s="148" t="s">
        <v>32</v>
      </c>
      <c r="M2717" s="147" t="s">
        <v>33</v>
      </c>
      <c r="N2717" s="29" t="str">
        <f t="shared" si="590"/>
        <v/>
      </c>
      <c r="O2717" s="29" t="str">
        <f t="shared" si="591"/>
        <v/>
      </c>
      <c r="P2717" s="29" t="str">
        <f t="shared" si="592"/>
        <v/>
      </c>
      <c r="Q2717" s="29">
        <f t="shared" si="593"/>
        <v>1135642</v>
      </c>
      <c r="R2717" s="29" t="str">
        <f t="shared" si="594"/>
        <v/>
      </c>
      <c r="S2717" s="29" t="str">
        <f t="shared" si="595"/>
        <v/>
      </c>
      <c r="T2717" s="29">
        <f t="shared" si="596"/>
        <v>1135642</v>
      </c>
      <c r="U2717" s="40">
        <v>1135642</v>
      </c>
      <c r="V2717" s="40"/>
      <c r="W2717" s="38" t="s">
        <v>1720</v>
      </c>
      <c r="X2717" s="29" t="s">
        <v>158</v>
      </c>
      <c r="Y2717" s="146">
        <v>4592</v>
      </c>
      <c r="Z2717" s="33">
        <v>5878</v>
      </c>
      <c r="AA2717" s="34">
        <f t="shared" si="597"/>
        <v>0.28000000000000003</v>
      </c>
      <c r="AB2717" s="33">
        <f t="shared" si="586"/>
        <v>5878</v>
      </c>
      <c r="AC2717" s="34">
        <f t="shared" si="598"/>
        <v>0.28005206619755513</v>
      </c>
      <c r="AD2717" s="145">
        <f t="shared" si="589"/>
        <v>4898.3329999999996</v>
      </c>
      <c r="AE2717" s="105">
        <v>3826.6669999999999</v>
      </c>
      <c r="AF2717" s="34" t="s">
        <v>36</v>
      </c>
      <c r="AG2717" s="34" t="s">
        <v>36</v>
      </c>
      <c r="AH2717" s="34" t="s">
        <v>36</v>
      </c>
      <c r="AI2717" s="29">
        <v>0.33300000000000002</v>
      </c>
      <c r="AJ2717" s="29">
        <v>1.9000000000000001E-4</v>
      </c>
      <c r="AK2717" s="29">
        <v>3</v>
      </c>
      <c r="AL2717" s="29">
        <v>0</v>
      </c>
      <c r="AM2717" s="29" t="s">
        <v>28</v>
      </c>
      <c r="AN2717" s="158" t="s">
        <v>28</v>
      </c>
      <c r="AO2717" s="29" t="s">
        <v>28</v>
      </c>
      <c r="AP2717" s="29">
        <v>1</v>
      </c>
      <c r="AQ2717" s="29">
        <v>73</v>
      </c>
      <c r="AR2717" s="29">
        <v>63</v>
      </c>
      <c r="AS2717" s="29">
        <v>48</v>
      </c>
      <c r="AT2717" s="29">
        <v>0.33300000000000002</v>
      </c>
      <c r="AU2717" s="144">
        <v>2.20752E-4</v>
      </c>
      <c r="AV2717" s="36" t="s">
        <v>28</v>
      </c>
      <c r="AW2717" s="102" t="s">
        <v>33</v>
      </c>
      <c r="AX2717" s="129" t="s">
        <v>33</v>
      </c>
      <c r="AY2717" s="106">
        <v>490</v>
      </c>
      <c r="BD2717" t="s">
        <v>108</v>
      </c>
      <c r="BE2717" t="s">
        <v>4351</v>
      </c>
      <c r="BF2717" t="s">
        <v>4739</v>
      </c>
      <c r="BH2717" t="str">
        <f t="shared" si="587"/>
        <v>AV</v>
      </c>
      <c r="BJ2717" t="str">
        <f t="shared" si="588"/>
        <v>OK</v>
      </c>
      <c r="BK2717" s="130">
        <v>5878</v>
      </c>
      <c r="BL2717" s="130" t="s">
        <v>37</v>
      </c>
      <c r="BM2717" s="131" t="s">
        <v>33</v>
      </c>
      <c r="BN2717" s="131" t="e">
        <v>#VALUE!</v>
      </c>
      <c r="BO2717">
        <v>5878</v>
      </c>
      <c r="BP2717">
        <v>0</v>
      </c>
    </row>
    <row r="2718" spans="1:68" ht="37.799999999999997" x14ac:dyDescent="0.3">
      <c r="A2718" s="1"/>
      <c r="B2718" s="47">
        <v>2358</v>
      </c>
      <c r="C2718" s="45">
        <v>1018346</v>
      </c>
      <c r="D2718" s="63" t="s">
        <v>33</v>
      </c>
      <c r="E2718" s="63"/>
      <c r="F2718" s="39" t="s">
        <v>1912</v>
      </c>
      <c r="G2718" s="29" t="s">
        <v>47</v>
      </c>
      <c r="H2718" s="70" t="s">
        <v>62</v>
      </c>
      <c r="I2718" s="148" t="s">
        <v>32</v>
      </c>
      <c r="J2718" s="147" t="s">
        <v>33</v>
      </c>
      <c r="K2718" s="148">
        <v>0</v>
      </c>
      <c r="L2718" s="148" t="s">
        <v>32</v>
      </c>
      <c r="M2718" s="147" t="s">
        <v>33</v>
      </c>
      <c r="N2718" s="29" t="str">
        <f t="shared" si="590"/>
        <v/>
      </c>
      <c r="O2718" s="29" t="str">
        <f t="shared" si="591"/>
        <v/>
      </c>
      <c r="P2718" s="29" t="str">
        <f t="shared" si="592"/>
        <v/>
      </c>
      <c r="Q2718" s="29">
        <f t="shared" si="593"/>
        <v>1135643</v>
      </c>
      <c r="R2718" s="29" t="str">
        <f t="shared" si="594"/>
        <v/>
      </c>
      <c r="S2718" s="29" t="str">
        <f t="shared" si="595"/>
        <v/>
      </c>
      <c r="T2718" s="29">
        <f t="shared" si="596"/>
        <v>1135643</v>
      </c>
      <c r="U2718" s="40">
        <v>1135643</v>
      </c>
      <c r="V2718" s="40"/>
      <c r="W2718" s="38" t="s">
        <v>1720</v>
      </c>
      <c r="X2718" s="29" t="s">
        <v>158</v>
      </c>
      <c r="Y2718" s="146">
        <v>5580</v>
      </c>
      <c r="Z2718" s="33">
        <v>7142</v>
      </c>
      <c r="AA2718" s="34">
        <f t="shared" si="597"/>
        <v>0.28000000000000003</v>
      </c>
      <c r="AB2718" s="33">
        <f t="shared" si="586"/>
        <v>7142</v>
      </c>
      <c r="AC2718" s="34">
        <f t="shared" si="598"/>
        <v>0.27992838709677426</v>
      </c>
      <c r="AD2718" s="145">
        <f t="shared" si="589"/>
        <v>5951.6670000000004</v>
      </c>
      <c r="AE2718" s="105">
        <v>4650</v>
      </c>
      <c r="AF2718" s="34" t="s">
        <v>36</v>
      </c>
      <c r="AG2718" s="34" t="s">
        <v>36</v>
      </c>
      <c r="AH2718" s="34" t="s">
        <v>36</v>
      </c>
      <c r="AI2718" s="29">
        <v>0.503</v>
      </c>
      <c r="AJ2718" s="29">
        <v>5.9199999999999997E-4</v>
      </c>
      <c r="AK2718" s="29">
        <v>5</v>
      </c>
      <c r="AL2718" s="29">
        <v>0</v>
      </c>
      <c r="AM2718" s="29" t="s">
        <v>28</v>
      </c>
      <c r="AN2718" s="158" t="s">
        <v>28</v>
      </c>
      <c r="AO2718" s="29" t="s">
        <v>28</v>
      </c>
      <c r="AP2718" s="29">
        <v>1</v>
      </c>
      <c r="AQ2718" s="29">
        <v>85</v>
      </c>
      <c r="AR2718" s="29">
        <v>80</v>
      </c>
      <c r="AS2718" s="29">
        <v>87</v>
      </c>
      <c r="AT2718" s="29">
        <v>0.503</v>
      </c>
      <c r="AU2718" s="144">
        <v>5.9159999999999996E-4</v>
      </c>
      <c r="AV2718" s="36" t="s">
        <v>28</v>
      </c>
      <c r="AW2718" s="102" t="s">
        <v>33</v>
      </c>
      <c r="AX2718" s="129" t="s">
        <v>33</v>
      </c>
      <c r="AY2718" s="106">
        <v>487</v>
      </c>
      <c r="BD2718" t="s">
        <v>108</v>
      </c>
      <c r="BE2718" t="s">
        <v>4368</v>
      </c>
      <c r="BF2718" t="s">
        <v>4740</v>
      </c>
      <c r="BH2718" t="str">
        <f t="shared" si="587"/>
        <v>AV</v>
      </c>
      <c r="BJ2718" t="str">
        <f t="shared" si="588"/>
        <v>OK</v>
      </c>
      <c r="BK2718" s="130">
        <v>7142</v>
      </c>
      <c r="BL2718" s="130" t="s">
        <v>37</v>
      </c>
      <c r="BM2718" s="131" t="s">
        <v>33</v>
      </c>
      <c r="BN2718" s="131" t="e">
        <v>#VALUE!</v>
      </c>
      <c r="BO2718">
        <v>7142</v>
      </c>
      <c r="BP2718">
        <v>10</v>
      </c>
    </row>
    <row r="2719" spans="1:68" ht="25.2" x14ac:dyDescent="0.3">
      <c r="A2719" s="1"/>
      <c r="B2719" s="47">
        <v>2359</v>
      </c>
      <c r="C2719" s="45">
        <v>1018347</v>
      </c>
      <c r="D2719" s="63" t="s">
        <v>33</v>
      </c>
      <c r="E2719" s="63"/>
      <c r="F2719" s="31" t="s">
        <v>1913</v>
      </c>
      <c r="G2719" s="29" t="s">
        <v>47</v>
      </c>
      <c r="H2719" s="70" t="s">
        <v>59</v>
      </c>
      <c r="I2719" s="148" t="s">
        <v>32</v>
      </c>
      <c r="J2719" s="147" t="s">
        <v>33</v>
      </c>
      <c r="K2719" s="148">
        <v>0</v>
      </c>
      <c r="L2719" s="148" t="s">
        <v>32</v>
      </c>
      <c r="M2719" s="147" t="s">
        <v>33</v>
      </c>
      <c r="N2719" s="29" t="str">
        <f t="shared" si="590"/>
        <v/>
      </c>
      <c r="O2719" s="29" t="str">
        <f t="shared" si="591"/>
        <v/>
      </c>
      <c r="P2719" s="29" t="str">
        <f t="shared" si="592"/>
        <v/>
      </c>
      <c r="Q2719" s="29">
        <f t="shared" si="593"/>
        <v>1135644</v>
      </c>
      <c r="R2719" s="29" t="str">
        <f t="shared" si="594"/>
        <v/>
      </c>
      <c r="S2719" s="29" t="str">
        <f t="shared" si="595"/>
        <v/>
      </c>
      <c r="T2719" s="29">
        <f t="shared" si="596"/>
        <v>1135644</v>
      </c>
      <c r="U2719" s="40">
        <v>1135644</v>
      </c>
      <c r="V2719" s="40"/>
      <c r="W2719" s="38" t="s">
        <v>3789</v>
      </c>
      <c r="X2719" s="29" t="s">
        <v>158</v>
      </c>
      <c r="Y2719" s="146">
        <v>12243</v>
      </c>
      <c r="Z2719" s="33">
        <v>15671</v>
      </c>
      <c r="AA2719" s="34">
        <f t="shared" si="597"/>
        <v>0.28000000000000003</v>
      </c>
      <c r="AB2719" s="33" t="str">
        <f t="shared" si="586"/>
        <v>По запросу</v>
      </c>
      <c r="AC2719" s="34">
        <f t="shared" si="598"/>
        <v>0.27999676549865221</v>
      </c>
      <c r="AD2719" s="145">
        <f t="shared" si="589"/>
        <v>13059.166999999999</v>
      </c>
      <c r="AE2719" s="105">
        <v>10202.5</v>
      </c>
      <c r="AF2719" s="34" t="s">
        <v>36</v>
      </c>
      <c r="AG2719" s="34" t="s">
        <v>36</v>
      </c>
      <c r="AH2719" s="34" t="s">
        <v>36</v>
      </c>
      <c r="AI2719" s="29">
        <v>1.0249999999999999</v>
      </c>
      <c r="AJ2719" s="29">
        <v>7.9699999999999997E-4</v>
      </c>
      <c r="AK2719" s="29">
        <v>0</v>
      </c>
      <c r="AL2719" s="29">
        <v>0</v>
      </c>
      <c r="AM2719" s="29" t="s">
        <v>28</v>
      </c>
      <c r="AN2719" s="158" t="s">
        <v>28</v>
      </c>
      <c r="AO2719" s="29" t="s">
        <v>28</v>
      </c>
      <c r="AP2719" s="29">
        <v>1</v>
      </c>
      <c r="AQ2719" s="29">
        <v>90</v>
      </c>
      <c r="AR2719" s="29">
        <v>75</v>
      </c>
      <c r="AS2719" s="29">
        <v>118</v>
      </c>
      <c r="AT2719" s="29">
        <v>1.0249999999999999</v>
      </c>
      <c r="AU2719" s="144">
        <v>7.9650000000000001E-4</v>
      </c>
      <c r="AV2719" s="36" t="s">
        <v>28</v>
      </c>
      <c r="AW2719" s="102" t="s">
        <v>33</v>
      </c>
      <c r="AX2719" s="129" t="s">
        <v>33</v>
      </c>
      <c r="AY2719" s="106">
        <v>441</v>
      </c>
      <c r="BD2719" t="s">
        <v>108</v>
      </c>
      <c r="BE2719" t="s">
        <v>4368</v>
      </c>
      <c r="BF2719" t="s">
        <v>4740</v>
      </c>
      <c r="BH2719" t="str">
        <f t="shared" si="587"/>
        <v/>
      </c>
      <c r="BJ2719" t="e">
        <f t="shared" si="588"/>
        <v>#VALUE!</v>
      </c>
      <c r="BK2719" s="130" t="s">
        <v>5289</v>
      </c>
      <c r="BL2719" s="130" t="e">
        <v>#VALUE!</v>
      </c>
      <c r="BM2719" s="131" t="s">
        <v>33</v>
      </c>
      <c r="BN2719" s="131" t="e">
        <v>#VALUE!</v>
      </c>
      <c r="BO2719" t="e">
        <v>#N/A</v>
      </c>
      <c r="BP2719">
        <v>24</v>
      </c>
    </row>
    <row r="2720" spans="1:68" ht="37.799999999999997" x14ac:dyDescent="0.3">
      <c r="A2720" s="1"/>
      <c r="B2720" s="47">
        <v>2360</v>
      </c>
      <c r="C2720" s="45">
        <v>1018348</v>
      </c>
      <c r="D2720" s="63" t="s">
        <v>33</v>
      </c>
      <c r="E2720" s="63"/>
      <c r="F2720" s="31" t="s">
        <v>1914</v>
      </c>
      <c r="G2720" s="29" t="s">
        <v>47</v>
      </c>
      <c r="H2720" s="70" t="s">
        <v>62</v>
      </c>
      <c r="I2720" s="148" t="s">
        <v>32</v>
      </c>
      <c r="J2720" s="147" t="s">
        <v>33</v>
      </c>
      <c r="K2720" s="148">
        <v>0</v>
      </c>
      <c r="L2720" s="148" t="s">
        <v>32</v>
      </c>
      <c r="M2720" s="147" t="s">
        <v>33</v>
      </c>
      <c r="N2720" s="29" t="str">
        <f t="shared" si="590"/>
        <v/>
      </c>
      <c r="O2720" s="29" t="str">
        <f t="shared" si="591"/>
        <v/>
      </c>
      <c r="P2720" s="29" t="str">
        <f t="shared" si="592"/>
        <v/>
      </c>
      <c r="Q2720" s="29">
        <f t="shared" si="593"/>
        <v>1135645</v>
      </c>
      <c r="R2720" s="29" t="str">
        <f t="shared" si="594"/>
        <v/>
      </c>
      <c r="S2720" s="29" t="str">
        <f t="shared" si="595"/>
        <v/>
      </c>
      <c r="T2720" s="29">
        <f t="shared" si="596"/>
        <v>1135645</v>
      </c>
      <c r="U2720" s="40">
        <v>1135645</v>
      </c>
      <c r="V2720" s="40"/>
      <c r="W2720" s="38" t="s">
        <v>3789</v>
      </c>
      <c r="X2720" s="29" t="s">
        <v>158</v>
      </c>
      <c r="Y2720" s="146">
        <v>25973</v>
      </c>
      <c r="Z2720" s="33">
        <v>33245</v>
      </c>
      <c r="AA2720" s="34">
        <f t="shared" si="597"/>
        <v>0.28000000000000003</v>
      </c>
      <c r="AB2720" s="33" t="str">
        <f t="shared" si="586"/>
        <v>По запросу</v>
      </c>
      <c r="AC2720" s="34">
        <f t="shared" si="598"/>
        <v>0.27998305501893417</v>
      </c>
      <c r="AD2720" s="145">
        <f t="shared" si="589"/>
        <v>27704.167000000001</v>
      </c>
      <c r="AE2720" s="105">
        <v>21644.167000000001</v>
      </c>
      <c r="AF2720" s="34" t="s">
        <v>36</v>
      </c>
      <c r="AG2720" s="34" t="s">
        <v>36</v>
      </c>
      <c r="AH2720" s="34" t="s">
        <v>36</v>
      </c>
      <c r="AI2720" s="29">
        <v>2.4990000000000001</v>
      </c>
      <c r="AJ2720" s="29">
        <v>3.9399999999999999E-3</v>
      </c>
      <c r="AK2720" s="29">
        <v>1</v>
      </c>
      <c r="AL2720" s="29">
        <v>0</v>
      </c>
      <c r="AM2720" s="29" t="s">
        <v>28</v>
      </c>
      <c r="AN2720" s="158" t="s">
        <v>28</v>
      </c>
      <c r="AO2720" s="29" t="s">
        <v>28</v>
      </c>
      <c r="AP2720" s="29">
        <v>1</v>
      </c>
      <c r="AQ2720" s="29">
        <v>155</v>
      </c>
      <c r="AR2720" s="29">
        <v>223</v>
      </c>
      <c r="AS2720" s="29">
        <v>114</v>
      </c>
      <c r="AT2720" s="29">
        <v>2.4990000000000001</v>
      </c>
      <c r="AU2720" s="144">
        <v>3.9404100000000001E-3</v>
      </c>
      <c r="AV2720" s="36" t="s">
        <v>28</v>
      </c>
      <c r="AW2720" s="102" t="s">
        <v>33</v>
      </c>
      <c r="AX2720" s="129" t="s">
        <v>33</v>
      </c>
      <c r="AY2720" s="106">
        <v>362</v>
      </c>
      <c r="BD2720" t="s">
        <v>108</v>
      </c>
      <c r="BE2720" t="s">
        <v>4346</v>
      </c>
      <c r="BF2720" t="s">
        <v>4740</v>
      </c>
      <c r="BH2720" t="str">
        <f t="shared" si="587"/>
        <v>AV</v>
      </c>
      <c r="BJ2720" t="e">
        <f t="shared" si="588"/>
        <v>#VALUE!</v>
      </c>
      <c r="BK2720" s="130" t="s">
        <v>5289</v>
      </c>
      <c r="BL2720" s="130" t="e">
        <v>#VALUE!</v>
      </c>
      <c r="BM2720" s="131" t="s">
        <v>33</v>
      </c>
      <c r="BN2720" s="131" t="e">
        <v>#VALUE!</v>
      </c>
      <c r="BO2720" t="s">
        <v>5289</v>
      </c>
      <c r="BP2720">
        <v>22</v>
      </c>
    </row>
    <row r="2721" spans="1:68" ht="37.799999999999997" x14ac:dyDescent="0.3">
      <c r="A2721" s="1"/>
      <c r="B2721" s="47">
        <v>2361</v>
      </c>
      <c r="C2721" s="45">
        <v>1078367</v>
      </c>
      <c r="D2721" s="29"/>
      <c r="E2721" s="29"/>
      <c r="F2721" s="31" t="s">
        <v>1915</v>
      </c>
      <c r="G2721" s="29" t="s">
        <v>31</v>
      </c>
      <c r="H2721" s="70" t="s">
        <v>62</v>
      </c>
      <c r="I2721" s="148" t="s">
        <v>32</v>
      </c>
      <c r="J2721" s="147" t="s">
        <v>33</v>
      </c>
      <c r="K2721" s="148">
        <v>0</v>
      </c>
      <c r="L2721" s="148" t="s">
        <v>32</v>
      </c>
      <c r="M2721" s="147" t="s">
        <v>33</v>
      </c>
      <c r="N2721" s="29" t="str">
        <f t="shared" si="590"/>
        <v/>
      </c>
      <c r="O2721" s="29" t="str">
        <f t="shared" si="591"/>
        <v/>
      </c>
      <c r="P2721" s="29" t="str">
        <f t="shared" si="592"/>
        <v/>
      </c>
      <c r="Q2721" s="29">
        <f t="shared" si="593"/>
        <v>1136048</v>
      </c>
      <c r="R2721" s="29" t="str">
        <f t="shared" si="594"/>
        <v/>
      </c>
      <c r="S2721" s="29" t="str">
        <f t="shared" si="595"/>
        <v/>
      </c>
      <c r="T2721" s="29">
        <f t="shared" si="596"/>
        <v>1136048</v>
      </c>
      <c r="U2721" s="29">
        <v>1136048</v>
      </c>
      <c r="V2721" s="29"/>
      <c r="W2721" s="38" t="s">
        <v>3789</v>
      </c>
      <c r="X2721" s="29" t="s">
        <v>158</v>
      </c>
      <c r="Y2721" s="146">
        <v>44728</v>
      </c>
      <c r="Z2721" s="33">
        <v>57252</v>
      </c>
      <c r="AA2721" s="34">
        <f t="shared" si="597"/>
        <v>0.28000000000000003</v>
      </c>
      <c r="AB2721" s="33" t="str">
        <f t="shared" si="586"/>
        <v>По запросу</v>
      </c>
      <c r="AC2721" s="34">
        <f t="shared" si="598"/>
        <v>0.28000358862460734</v>
      </c>
      <c r="AD2721" s="145">
        <f t="shared" si="589"/>
        <v>47710</v>
      </c>
      <c r="AE2721" s="105">
        <v>37273.332999999999</v>
      </c>
      <c r="AF2721" s="34" t="s">
        <v>36</v>
      </c>
      <c r="AG2721" s="34" t="s">
        <v>36</v>
      </c>
      <c r="AH2721" s="34" t="s">
        <v>36</v>
      </c>
      <c r="AI2721" s="29">
        <v>3.52</v>
      </c>
      <c r="AJ2721" s="29">
        <v>3.7799999999999999E-3</v>
      </c>
      <c r="AK2721" s="29">
        <v>0</v>
      </c>
      <c r="AL2721" s="29">
        <v>0</v>
      </c>
      <c r="AM2721" s="29" t="s">
        <v>28</v>
      </c>
      <c r="AN2721" s="158" t="s">
        <v>28</v>
      </c>
      <c r="AO2721" s="29" t="s">
        <v>28</v>
      </c>
      <c r="AP2721" s="29">
        <v>1</v>
      </c>
      <c r="AQ2721" s="29">
        <v>162</v>
      </c>
      <c r="AR2721" s="29">
        <v>131</v>
      </c>
      <c r="AS2721" s="29">
        <v>185</v>
      </c>
      <c r="AT2721" s="29">
        <v>3.52</v>
      </c>
      <c r="AU2721" s="144">
        <v>3.9260700000000003E-3</v>
      </c>
      <c r="AV2721" s="36" t="s">
        <v>28</v>
      </c>
      <c r="AW2721" s="102" t="s">
        <v>33</v>
      </c>
      <c r="AX2721" s="129" t="s">
        <v>33</v>
      </c>
      <c r="AY2721" s="106">
        <v>54</v>
      </c>
      <c r="BD2721" t="s">
        <v>1859</v>
      </c>
      <c r="BE2721" t="s">
        <v>4364</v>
      </c>
      <c r="BF2721" t="s">
        <v>4747</v>
      </c>
      <c r="BH2721" t="str">
        <f t="shared" si="587"/>
        <v/>
      </c>
      <c r="BJ2721" t="e">
        <f t="shared" si="588"/>
        <v>#VALUE!</v>
      </c>
      <c r="BK2721" s="130" t="s">
        <v>5302</v>
      </c>
      <c r="BL2721" s="130" t="e">
        <v>#VALUE!</v>
      </c>
      <c r="BM2721" s="131" t="s">
        <v>33</v>
      </c>
      <c r="BN2721" s="131" t="e">
        <v>#VALUE!</v>
      </c>
      <c r="BO2721" t="e">
        <v>#N/A</v>
      </c>
      <c r="BP2721">
        <v>6</v>
      </c>
    </row>
    <row r="2722" spans="1:68" ht="25.2" x14ac:dyDescent="0.3">
      <c r="A2722" s="1"/>
      <c r="B2722" s="47">
        <v>2362</v>
      </c>
      <c r="C2722" s="45">
        <v>1018359</v>
      </c>
      <c r="D2722" s="63" t="s">
        <v>33</v>
      </c>
      <c r="E2722" s="63"/>
      <c r="F2722" s="39" t="s">
        <v>1916</v>
      </c>
      <c r="G2722" s="29" t="s">
        <v>47</v>
      </c>
      <c r="H2722" s="70" t="s">
        <v>4779</v>
      </c>
      <c r="I2722" s="148" t="s">
        <v>32</v>
      </c>
      <c r="J2722" s="147" t="s">
        <v>33</v>
      </c>
      <c r="K2722" s="148">
        <v>0</v>
      </c>
      <c r="L2722" s="148" t="s">
        <v>32</v>
      </c>
      <c r="M2722" s="147" t="s">
        <v>33</v>
      </c>
      <c r="N2722" s="29" t="str">
        <f t="shared" si="590"/>
        <v/>
      </c>
      <c r="O2722" s="29" t="str">
        <f t="shared" si="591"/>
        <v/>
      </c>
      <c r="P2722" s="29" t="str">
        <f t="shared" si="592"/>
        <v/>
      </c>
      <c r="Q2722" s="29" t="str">
        <f t="shared" si="593"/>
        <v/>
      </c>
      <c r="R2722" s="29" t="str">
        <f t="shared" si="594"/>
        <v/>
      </c>
      <c r="S2722" s="29" t="str">
        <f t="shared" si="595"/>
        <v/>
      </c>
      <c r="T2722" s="29" t="str">
        <f t="shared" si="596"/>
        <v/>
      </c>
      <c r="U2722" s="40" t="s">
        <v>33</v>
      </c>
      <c r="V2722" s="40"/>
      <c r="W2722" s="38" t="s">
        <v>1720</v>
      </c>
      <c r="X2722" s="29" t="s">
        <v>158</v>
      </c>
      <c r="Y2722" s="146">
        <v>14948</v>
      </c>
      <c r="Z2722" s="33">
        <v>19134</v>
      </c>
      <c r="AA2722" s="34">
        <f t="shared" si="597"/>
        <v>0.28000000000000003</v>
      </c>
      <c r="AB2722" s="33">
        <f t="shared" si="586"/>
        <v>19134</v>
      </c>
      <c r="AC2722" s="34">
        <f t="shared" si="598"/>
        <v>0.28003742895270467</v>
      </c>
      <c r="AD2722" s="145">
        <f t="shared" si="589"/>
        <v>15945</v>
      </c>
      <c r="AE2722" s="105">
        <v>12456.666999999999</v>
      </c>
      <c r="AF2722" s="34" t="s">
        <v>36</v>
      </c>
      <c r="AG2722" s="34" t="s">
        <v>36</v>
      </c>
      <c r="AH2722" s="34" t="s">
        <v>36</v>
      </c>
      <c r="AI2722" s="29">
        <v>1.2450000000000001</v>
      </c>
      <c r="AJ2722" s="29">
        <v>3.1E-4</v>
      </c>
      <c r="AK2722" s="29">
        <v>8</v>
      </c>
      <c r="AL2722" s="29">
        <v>0</v>
      </c>
      <c r="AM2722" s="29" t="s">
        <v>28</v>
      </c>
      <c r="AN2722" s="158" t="s">
        <v>28</v>
      </c>
      <c r="AO2722" s="29" t="s">
        <v>28</v>
      </c>
      <c r="AP2722" s="29">
        <v>1</v>
      </c>
      <c r="AQ2722" s="29">
        <v>114</v>
      </c>
      <c r="AR2722" s="29">
        <v>114</v>
      </c>
      <c r="AS2722" s="29">
        <v>28</v>
      </c>
      <c r="AT2722" s="29">
        <v>1.2450000000000001</v>
      </c>
      <c r="AU2722" s="144">
        <v>3.6388799999999998E-4</v>
      </c>
      <c r="AV2722" s="36" t="s">
        <v>28</v>
      </c>
      <c r="AW2722" s="102" t="s">
        <v>33</v>
      </c>
      <c r="AX2722" s="129" t="s">
        <v>33</v>
      </c>
      <c r="AY2722" s="106">
        <v>361</v>
      </c>
      <c r="BD2722" t="s">
        <v>29</v>
      </c>
      <c r="BE2722" t="s">
        <v>4351</v>
      </c>
      <c r="BF2722" t="s">
        <v>4739</v>
      </c>
      <c r="BH2722" t="str">
        <f t="shared" si="587"/>
        <v>AV</v>
      </c>
      <c r="BJ2722" t="str">
        <f t="shared" si="588"/>
        <v>OK</v>
      </c>
      <c r="BK2722" s="130">
        <v>19134</v>
      </c>
      <c r="BL2722" s="130" t="s">
        <v>37</v>
      </c>
      <c r="BM2722" s="131" t="s">
        <v>33</v>
      </c>
      <c r="BN2722" s="131" t="e">
        <v>#VALUE!</v>
      </c>
      <c r="BO2722">
        <v>19134</v>
      </c>
      <c r="BP2722">
        <v>8</v>
      </c>
    </row>
    <row r="2723" spans="1:68" ht="25.2" x14ac:dyDescent="0.3">
      <c r="A2723" s="1"/>
      <c r="B2723" s="47">
        <v>2363</v>
      </c>
      <c r="C2723" s="45">
        <v>1018360</v>
      </c>
      <c r="D2723" s="63" t="s">
        <v>33</v>
      </c>
      <c r="E2723" s="63"/>
      <c r="F2723" s="31" t="s">
        <v>1917</v>
      </c>
      <c r="G2723" s="37" t="s">
        <v>47</v>
      </c>
      <c r="H2723" s="70" t="s">
        <v>4779</v>
      </c>
      <c r="I2723" s="148" t="s">
        <v>32</v>
      </c>
      <c r="J2723" s="147" t="s">
        <v>33</v>
      </c>
      <c r="K2723" s="148">
        <v>0</v>
      </c>
      <c r="L2723" s="148" t="s">
        <v>32</v>
      </c>
      <c r="M2723" s="147" t="s">
        <v>33</v>
      </c>
      <c r="N2723" s="29" t="str">
        <f t="shared" si="590"/>
        <v/>
      </c>
      <c r="O2723" s="29" t="str">
        <f t="shared" si="591"/>
        <v/>
      </c>
      <c r="P2723" s="29" t="str">
        <f t="shared" si="592"/>
        <v/>
      </c>
      <c r="Q2723" s="29" t="str">
        <f t="shared" si="593"/>
        <v/>
      </c>
      <c r="R2723" s="29" t="str">
        <f t="shared" si="594"/>
        <v/>
      </c>
      <c r="S2723" s="29" t="str">
        <f t="shared" si="595"/>
        <v/>
      </c>
      <c r="T2723" s="29" t="str">
        <f t="shared" si="596"/>
        <v/>
      </c>
      <c r="U2723" s="40" t="s">
        <v>33</v>
      </c>
      <c r="V2723" s="40"/>
      <c r="W2723" s="38" t="s">
        <v>1720</v>
      </c>
      <c r="X2723" s="29" t="s">
        <v>158</v>
      </c>
      <c r="Y2723" s="146">
        <v>22969</v>
      </c>
      <c r="Z2723" s="33">
        <v>29400</v>
      </c>
      <c r="AA2723" s="34">
        <f t="shared" si="597"/>
        <v>0.28000000000000003</v>
      </c>
      <c r="AB2723" s="33">
        <f t="shared" si="586"/>
        <v>29400</v>
      </c>
      <c r="AC2723" s="34">
        <f t="shared" si="598"/>
        <v>0.27998609046952144</v>
      </c>
      <c r="AD2723" s="145">
        <f t="shared" si="589"/>
        <v>24500</v>
      </c>
      <c r="AE2723" s="105">
        <v>19140.832999999999</v>
      </c>
      <c r="AF2723" s="34" t="s">
        <v>36</v>
      </c>
      <c r="AG2723" s="34" t="s">
        <v>36</v>
      </c>
      <c r="AH2723" s="34" t="s">
        <v>36</v>
      </c>
      <c r="AI2723" s="29">
        <v>1.9590000000000001</v>
      </c>
      <c r="AJ2723" s="29">
        <v>6.3400000000000001E-4</v>
      </c>
      <c r="AK2723" s="29">
        <v>8</v>
      </c>
      <c r="AL2723" s="29">
        <v>0</v>
      </c>
      <c r="AM2723" s="29" t="s">
        <v>28</v>
      </c>
      <c r="AN2723" s="158" t="s">
        <v>28</v>
      </c>
      <c r="AO2723" s="29" t="s">
        <v>28</v>
      </c>
      <c r="AP2723" s="29">
        <v>1</v>
      </c>
      <c r="AQ2723" s="29">
        <v>143</v>
      </c>
      <c r="AR2723" s="29">
        <v>143</v>
      </c>
      <c r="AS2723" s="29">
        <v>31</v>
      </c>
      <c r="AT2723" s="29">
        <v>1.9590000000000001</v>
      </c>
      <c r="AU2723" s="144">
        <v>6.3391900000000004E-4</v>
      </c>
      <c r="AV2723" s="36" t="s">
        <v>28</v>
      </c>
      <c r="AW2723" s="102" t="s">
        <v>33</v>
      </c>
      <c r="AX2723" s="129" t="s">
        <v>33</v>
      </c>
      <c r="AY2723" s="106">
        <v>579</v>
      </c>
      <c r="BD2723" t="s">
        <v>29</v>
      </c>
      <c r="BE2723" t="s">
        <v>4351</v>
      </c>
      <c r="BF2723" t="s">
        <v>4739</v>
      </c>
      <c r="BH2723" t="str">
        <f t="shared" si="587"/>
        <v>AV</v>
      </c>
      <c r="BJ2723" t="str">
        <f t="shared" si="588"/>
        <v>OK</v>
      </c>
      <c r="BK2723" s="130">
        <v>29400</v>
      </c>
      <c r="BL2723" s="130" t="s">
        <v>37</v>
      </c>
      <c r="BM2723" s="131" t="s">
        <v>33</v>
      </c>
      <c r="BN2723" s="131" t="e">
        <v>#VALUE!</v>
      </c>
      <c r="BO2723">
        <v>29400</v>
      </c>
      <c r="BP2723">
        <v>8</v>
      </c>
    </row>
    <row r="2724" spans="1:68" ht="25.2" x14ac:dyDescent="0.3">
      <c r="A2724" s="1"/>
      <c r="B2724" s="47">
        <v>2364</v>
      </c>
      <c r="C2724" s="45">
        <v>1018362</v>
      </c>
      <c r="D2724" s="63" t="s">
        <v>33</v>
      </c>
      <c r="E2724" s="63"/>
      <c r="F2724" s="39" t="s">
        <v>1918</v>
      </c>
      <c r="G2724" s="29" t="s">
        <v>47</v>
      </c>
      <c r="H2724" s="70" t="s">
        <v>4779</v>
      </c>
      <c r="I2724" s="148" t="s">
        <v>32</v>
      </c>
      <c r="J2724" s="147" t="s">
        <v>33</v>
      </c>
      <c r="K2724" s="148">
        <v>0</v>
      </c>
      <c r="L2724" s="148" t="s">
        <v>32</v>
      </c>
      <c r="M2724" s="147" t="s">
        <v>33</v>
      </c>
      <c r="N2724" s="29" t="str">
        <f t="shared" si="590"/>
        <v/>
      </c>
      <c r="O2724" s="29" t="str">
        <f t="shared" si="591"/>
        <v/>
      </c>
      <c r="P2724" s="29" t="str">
        <f t="shared" si="592"/>
        <v/>
      </c>
      <c r="Q2724" s="29" t="str">
        <f t="shared" si="593"/>
        <v/>
      </c>
      <c r="R2724" s="29" t="str">
        <f t="shared" si="594"/>
        <v/>
      </c>
      <c r="S2724" s="29" t="str">
        <f t="shared" si="595"/>
        <v/>
      </c>
      <c r="T2724" s="29" t="str">
        <f t="shared" si="596"/>
        <v/>
      </c>
      <c r="U2724" s="40" t="s">
        <v>33</v>
      </c>
      <c r="V2724" s="40"/>
      <c r="W2724" s="38" t="s">
        <v>3789</v>
      </c>
      <c r="X2724" s="29" t="s">
        <v>158</v>
      </c>
      <c r="Y2724" s="146">
        <v>31926</v>
      </c>
      <c r="Z2724" s="33">
        <v>40866</v>
      </c>
      <c r="AA2724" s="34">
        <f t="shared" si="597"/>
        <v>0.28000000000000003</v>
      </c>
      <c r="AB2724" s="33" t="str">
        <f t="shared" si="586"/>
        <v>По запросу</v>
      </c>
      <c r="AC2724" s="34">
        <f t="shared" si="598"/>
        <v>0.28002255215185118</v>
      </c>
      <c r="AD2724" s="145">
        <f t="shared" si="589"/>
        <v>34055</v>
      </c>
      <c r="AE2724" s="105">
        <v>26605</v>
      </c>
      <c r="AF2724" s="34" t="s">
        <v>36</v>
      </c>
      <c r="AG2724" s="34" t="s">
        <v>36</v>
      </c>
      <c r="AH2724" s="34" t="s">
        <v>36</v>
      </c>
      <c r="AI2724" s="29">
        <v>3.028</v>
      </c>
      <c r="AJ2724" s="29">
        <v>7.0600000000000003E-4</v>
      </c>
      <c r="AK2724" s="29">
        <v>4</v>
      </c>
      <c r="AL2724" s="29">
        <v>0</v>
      </c>
      <c r="AM2724" s="29" t="s">
        <v>28</v>
      </c>
      <c r="AN2724" s="158" t="s">
        <v>28</v>
      </c>
      <c r="AO2724" s="29" t="s">
        <v>28</v>
      </c>
      <c r="AP2724" s="29">
        <v>1</v>
      </c>
      <c r="AQ2724" s="29">
        <v>168</v>
      </c>
      <c r="AR2724" s="29">
        <v>168</v>
      </c>
      <c r="AS2724" s="29">
        <v>25</v>
      </c>
      <c r="AT2724" s="29">
        <v>3.028</v>
      </c>
      <c r="AU2724" s="144">
        <v>7.0560000000000002E-4</v>
      </c>
      <c r="AV2724" s="36" t="s">
        <v>28</v>
      </c>
      <c r="AW2724" s="102" t="s">
        <v>33</v>
      </c>
      <c r="AX2724" s="129" t="s">
        <v>33</v>
      </c>
      <c r="AY2724" s="106">
        <v>965</v>
      </c>
      <c r="BD2724" t="s">
        <v>29</v>
      </c>
      <c r="BE2724" t="s">
        <v>4351</v>
      </c>
      <c r="BF2724" t="s">
        <v>4739</v>
      </c>
      <c r="BH2724" t="str">
        <f t="shared" si="587"/>
        <v>AV</v>
      </c>
      <c r="BJ2724" t="e">
        <f t="shared" si="588"/>
        <v>#VALUE!</v>
      </c>
      <c r="BK2724" s="130" t="s">
        <v>5289</v>
      </c>
      <c r="BL2724" s="130" t="e">
        <v>#VALUE!</v>
      </c>
      <c r="BM2724" s="131" t="s">
        <v>33</v>
      </c>
      <c r="BN2724" s="131" t="e">
        <v>#VALUE!</v>
      </c>
      <c r="BO2724" t="s">
        <v>5289</v>
      </c>
      <c r="BP2724">
        <v>22</v>
      </c>
    </row>
    <row r="2725" spans="1:68" ht="25.2" x14ac:dyDescent="0.3">
      <c r="A2725" s="1"/>
      <c r="B2725" s="47">
        <v>2365</v>
      </c>
      <c r="C2725" s="45">
        <v>1018364</v>
      </c>
      <c r="D2725" s="63" t="s">
        <v>33</v>
      </c>
      <c r="E2725" s="63"/>
      <c r="F2725" s="39" t="s">
        <v>1919</v>
      </c>
      <c r="G2725" s="29" t="s">
        <v>47</v>
      </c>
      <c r="H2725" s="70" t="s">
        <v>4779</v>
      </c>
      <c r="I2725" s="148" t="s">
        <v>32</v>
      </c>
      <c r="J2725" s="147" t="s">
        <v>33</v>
      </c>
      <c r="K2725" s="148">
        <v>0</v>
      </c>
      <c r="L2725" s="148" t="s">
        <v>32</v>
      </c>
      <c r="M2725" s="147" t="s">
        <v>33</v>
      </c>
      <c r="N2725" s="29" t="str">
        <f t="shared" si="590"/>
        <v/>
      </c>
      <c r="O2725" s="29" t="str">
        <f t="shared" si="591"/>
        <v/>
      </c>
      <c r="P2725" s="29" t="str">
        <f t="shared" si="592"/>
        <v/>
      </c>
      <c r="Q2725" s="29" t="str">
        <f t="shared" si="593"/>
        <v/>
      </c>
      <c r="R2725" s="29" t="str">
        <f t="shared" si="594"/>
        <v/>
      </c>
      <c r="S2725" s="29" t="str">
        <f t="shared" si="595"/>
        <v/>
      </c>
      <c r="T2725" s="29" t="str">
        <f t="shared" si="596"/>
        <v/>
      </c>
      <c r="U2725" s="40" t="s">
        <v>33</v>
      </c>
      <c r="V2725" s="40"/>
      <c r="W2725" s="38" t="s">
        <v>3789</v>
      </c>
      <c r="X2725" s="29" t="s">
        <v>158</v>
      </c>
      <c r="Y2725" s="146">
        <v>42801</v>
      </c>
      <c r="Z2725" s="33">
        <v>54785</v>
      </c>
      <c r="AA2725" s="34">
        <f t="shared" si="597"/>
        <v>0.28000000000000003</v>
      </c>
      <c r="AB2725" s="33" t="str">
        <f t="shared" si="586"/>
        <v>По запросу</v>
      </c>
      <c r="AC2725" s="34">
        <f t="shared" si="598"/>
        <v>0.27999346744234949</v>
      </c>
      <c r="AD2725" s="145">
        <f t="shared" si="589"/>
        <v>45654.167000000001</v>
      </c>
      <c r="AE2725" s="105">
        <v>35667.5</v>
      </c>
      <c r="AF2725" s="34" t="s">
        <v>36</v>
      </c>
      <c r="AG2725" s="34" t="s">
        <v>36</v>
      </c>
      <c r="AH2725" s="34" t="s">
        <v>36</v>
      </c>
      <c r="AI2725" s="29">
        <v>4.1829999999999998</v>
      </c>
      <c r="AJ2725" s="29">
        <v>1.224E-3</v>
      </c>
      <c r="AK2725" s="29">
        <v>0</v>
      </c>
      <c r="AL2725" s="29">
        <v>0</v>
      </c>
      <c r="AM2725" s="29" t="s">
        <v>28</v>
      </c>
      <c r="AN2725" s="158" t="s">
        <v>28</v>
      </c>
      <c r="AO2725" s="29" t="s">
        <v>28</v>
      </c>
      <c r="AP2725" s="29">
        <v>1</v>
      </c>
      <c r="AQ2725" s="29">
        <v>202</v>
      </c>
      <c r="AR2725" s="29">
        <v>202</v>
      </c>
      <c r="AS2725" s="29">
        <v>30</v>
      </c>
      <c r="AT2725" s="29">
        <v>4.1829999999999998</v>
      </c>
      <c r="AU2725" s="144">
        <v>1.22412E-3</v>
      </c>
      <c r="AV2725" s="36" t="s">
        <v>28</v>
      </c>
      <c r="AW2725" s="102" t="s">
        <v>33</v>
      </c>
      <c r="AX2725" s="129" t="s">
        <v>33</v>
      </c>
      <c r="AY2725" s="106">
        <v>984</v>
      </c>
      <c r="BD2725" t="s">
        <v>29</v>
      </c>
      <c r="BE2725" t="s">
        <v>4369</v>
      </c>
      <c r="BF2725" t="s">
        <v>4739</v>
      </c>
      <c r="BH2725" t="str">
        <f t="shared" si="587"/>
        <v/>
      </c>
      <c r="BJ2725" t="e">
        <f t="shared" si="588"/>
        <v>#VALUE!</v>
      </c>
      <c r="BK2725" s="130" t="s">
        <v>5289</v>
      </c>
      <c r="BL2725" s="130" t="e">
        <v>#VALUE!</v>
      </c>
      <c r="BM2725" s="131" t="s">
        <v>33</v>
      </c>
      <c r="BN2725" s="131" t="e">
        <v>#VALUE!</v>
      </c>
      <c r="BO2725" t="s">
        <v>5289</v>
      </c>
      <c r="BP2725">
        <v>24</v>
      </c>
    </row>
    <row r="2726" spans="1:68" ht="25.2" x14ac:dyDescent="0.3">
      <c r="A2726" s="1"/>
      <c r="B2726" s="47">
        <v>2366</v>
      </c>
      <c r="C2726" s="45">
        <v>1078370</v>
      </c>
      <c r="D2726" s="29"/>
      <c r="E2726" s="29"/>
      <c r="F2726" s="39" t="s">
        <v>1920</v>
      </c>
      <c r="G2726" s="29" t="s">
        <v>31</v>
      </c>
      <c r="H2726" s="148"/>
      <c r="I2726" s="148" t="s">
        <v>32</v>
      </c>
      <c r="J2726" s="147" t="s">
        <v>33</v>
      </c>
      <c r="K2726" s="148">
        <v>0</v>
      </c>
      <c r="L2726" s="148" t="s">
        <v>32</v>
      </c>
      <c r="M2726" s="147" t="s">
        <v>33</v>
      </c>
      <c r="N2726" s="29" t="str">
        <f t="shared" si="590"/>
        <v/>
      </c>
      <c r="O2726" s="29" t="str">
        <f t="shared" si="591"/>
        <v/>
      </c>
      <c r="P2726" s="29" t="str">
        <f t="shared" si="592"/>
        <v/>
      </c>
      <c r="Q2726" s="29" t="str">
        <f t="shared" si="593"/>
        <v/>
      </c>
      <c r="R2726" s="29" t="str">
        <f t="shared" si="594"/>
        <v/>
      </c>
      <c r="S2726" s="29" t="str">
        <f t="shared" si="595"/>
        <v/>
      </c>
      <c r="T2726" s="29" t="str">
        <f t="shared" si="596"/>
        <v/>
      </c>
      <c r="U2726" s="29"/>
      <c r="V2726" s="29"/>
      <c r="W2726" s="38" t="s">
        <v>3789</v>
      </c>
      <c r="X2726" s="29" t="s">
        <v>158</v>
      </c>
      <c r="Y2726" s="146">
        <v>44440</v>
      </c>
      <c r="Z2726" s="33">
        <v>56883</v>
      </c>
      <c r="AA2726" s="34">
        <f t="shared" si="597"/>
        <v>0.28000000000000003</v>
      </c>
      <c r="AB2726" s="33" t="str">
        <f t="shared" si="586"/>
        <v>По запросу</v>
      </c>
      <c r="AC2726" s="34">
        <f t="shared" si="598"/>
        <v>0.27999551107106674</v>
      </c>
      <c r="AD2726" s="145">
        <f t="shared" si="589"/>
        <v>47402.5</v>
      </c>
      <c r="AE2726" s="105">
        <v>37033.332999999999</v>
      </c>
      <c r="AF2726" s="34" t="s">
        <v>36</v>
      </c>
      <c r="AG2726" s="34" t="s">
        <v>36</v>
      </c>
      <c r="AH2726" s="34" t="s">
        <v>36</v>
      </c>
      <c r="AI2726" s="29">
        <v>4.25</v>
      </c>
      <c r="AJ2726" s="29">
        <v>1.936E-3</v>
      </c>
      <c r="AK2726" s="29">
        <v>0</v>
      </c>
      <c r="AL2726" s="29">
        <v>0</v>
      </c>
      <c r="AM2726" s="29" t="s">
        <v>28</v>
      </c>
      <c r="AN2726" s="44" t="s">
        <v>27</v>
      </c>
      <c r="AO2726" s="29" t="s">
        <v>28</v>
      </c>
      <c r="AP2726" s="29">
        <v>1</v>
      </c>
      <c r="AQ2726" s="29">
        <v>220</v>
      </c>
      <c r="AR2726" s="29">
        <v>220</v>
      </c>
      <c r="AS2726" s="29">
        <v>40</v>
      </c>
      <c r="AT2726" s="29">
        <v>4.25</v>
      </c>
      <c r="AU2726" s="144">
        <v>1.936E-3</v>
      </c>
      <c r="AV2726" s="36" t="s">
        <v>28</v>
      </c>
      <c r="AW2726" s="102" t="s">
        <v>33</v>
      </c>
      <c r="AX2726" s="129" t="s">
        <v>33</v>
      </c>
      <c r="AY2726" s="106">
        <v>179</v>
      </c>
      <c r="BD2726" t="s">
        <v>4617</v>
      </c>
      <c r="BE2726" t="s">
        <v>4364</v>
      </c>
      <c r="BF2726" t="s">
        <v>4739</v>
      </c>
      <c r="BH2726" t="str">
        <f t="shared" si="587"/>
        <v/>
      </c>
      <c r="BJ2726" t="e">
        <f t="shared" si="588"/>
        <v>#VALUE!</v>
      </c>
      <c r="BK2726" s="130" t="s">
        <v>5302</v>
      </c>
      <c r="BL2726" s="130" t="e">
        <v>#VALUE!</v>
      </c>
      <c r="BM2726" s="131" t="s">
        <v>33</v>
      </c>
      <c r="BN2726" s="131" t="e">
        <v>#VALUE!</v>
      </c>
      <c r="BO2726" t="e">
        <v>#N/A</v>
      </c>
      <c r="BP2726">
        <v>8</v>
      </c>
    </row>
    <row r="2727" spans="1:68" ht="25.2" x14ac:dyDescent="0.3">
      <c r="A2727" s="1"/>
      <c r="B2727" s="47">
        <v>2367</v>
      </c>
      <c r="C2727" s="45">
        <v>1045455</v>
      </c>
      <c r="D2727" s="29">
        <v>1018322</v>
      </c>
      <c r="E2727" s="29"/>
      <c r="F2727" s="39" t="s">
        <v>1921</v>
      </c>
      <c r="G2727" s="29" t="s">
        <v>31</v>
      </c>
      <c r="H2727" s="148"/>
      <c r="I2727" s="148" t="s">
        <v>32</v>
      </c>
      <c r="J2727" s="147" t="s">
        <v>33</v>
      </c>
      <c r="K2727" s="148">
        <v>0</v>
      </c>
      <c r="L2727" s="148" t="s">
        <v>32</v>
      </c>
      <c r="M2727" s="147" t="s">
        <v>33</v>
      </c>
      <c r="N2727" s="29">
        <f t="shared" si="590"/>
        <v>1018322</v>
      </c>
      <c r="O2727" s="29" t="str">
        <f t="shared" si="591"/>
        <v/>
      </c>
      <c r="P2727" s="29" t="str">
        <f t="shared" si="592"/>
        <v/>
      </c>
      <c r="Q2727" s="29" t="str">
        <f t="shared" si="593"/>
        <v/>
      </c>
      <c r="R2727" s="29" t="str">
        <f t="shared" si="594"/>
        <v/>
      </c>
      <c r="S2727" s="29" t="str">
        <f t="shared" si="595"/>
        <v/>
      </c>
      <c r="T2727" s="29" t="str">
        <f t="shared" si="596"/>
        <v/>
      </c>
      <c r="U2727" s="29"/>
      <c r="V2727" s="29"/>
      <c r="W2727" s="38" t="s">
        <v>1720</v>
      </c>
      <c r="X2727" s="29" t="s">
        <v>158</v>
      </c>
      <c r="Y2727" s="146">
        <v>4897</v>
      </c>
      <c r="Z2727" s="33">
        <v>6269</v>
      </c>
      <c r="AA2727" s="34">
        <f t="shared" si="597"/>
        <v>0.28000000000000003</v>
      </c>
      <c r="AB2727" s="33">
        <f t="shared" si="586"/>
        <v>6269</v>
      </c>
      <c r="AC2727" s="34">
        <f t="shared" si="598"/>
        <v>0.28017171984249301</v>
      </c>
      <c r="AD2727" s="145">
        <f t="shared" si="589"/>
        <v>5224.1670000000004</v>
      </c>
      <c r="AE2727" s="105">
        <v>4080.8330000000001</v>
      </c>
      <c r="AF2727" s="34" t="s">
        <v>36</v>
      </c>
      <c r="AG2727" s="34" t="s">
        <v>36</v>
      </c>
      <c r="AH2727" s="34" t="s">
        <v>36</v>
      </c>
      <c r="AI2727" s="29">
        <v>0.23699999999999999</v>
      </c>
      <c r="AJ2727" s="29">
        <v>1.22E-4</v>
      </c>
      <c r="AK2727" s="29">
        <v>0</v>
      </c>
      <c r="AL2727" s="29">
        <v>0</v>
      </c>
      <c r="AM2727" s="29" t="s">
        <v>28</v>
      </c>
      <c r="AN2727" s="44" t="s">
        <v>27</v>
      </c>
      <c r="AO2727" s="29" t="s">
        <v>28</v>
      </c>
      <c r="AP2727" s="29">
        <v>1</v>
      </c>
      <c r="AQ2727" s="29">
        <v>48</v>
      </c>
      <c r="AR2727" s="29">
        <v>48</v>
      </c>
      <c r="AS2727" s="29">
        <v>53</v>
      </c>
      <c r="AT2727" s="29">
        <v>0.23699999999999999</v>
      </c>
      <c r="AU2727" s="144">
        <v>1.2211200000000001E-4</v>
      </c>
      <c r="AV2727" s="36" t="s">
        <v>28</v>
      </c>
      <c r="AW2727" s="102">
        <v>44103</v>
      </c>
      <c r="AX2727" s="129" t="s">
        <v>33</v>
      </c>
      <c r="AY2727" s="106">
        <v>21</v>
      </c>
      <c r="BD2727" t="s">
        <v>29</v>
      </c>
      <c r="BE2727" t="s">
        <v>4351</v>
      </c>
      <c r="BF2727" t="s">
        <v>4739</v>
      </c>
      <c r="BH2727" t="str">
        <f t="shared" si="587"/>
        <v/>
      </c>
      <c r="BJ2727" t="str">
        <f t="shared" si="588"/>
        <v>OK</v>
      </c>
      <c r="BK2727" s="130" t="s">
        <v>5302</v>
      </c>
      <c r="BL2727" s="130" t="e">
        <v>#VALUE!</v>
      </c>
      <c r="BM2727" s="131">
        <v>3035</v>
      </c>
      <c r="BN2727" s="131">
        <v>2.0655683690280067</v>
      </c>
      <c r="BO2727" t="e">
        <v>#N/A</v>
      </c>
      <c r="BP2727">
        <v>0</v>
      </c>
    </row>
    <row r="2728" spans="1:68" ht="25.2" x14ac:dyDescent="0.3">
      <c r="A2728" s="1"/>
      <c r="B2728" s="47">
        <v>2368</v>
      </c>
      <c r="C2728" s="45">
        <v>1045456</v>
      </c>
      <c r="D2728" s="29">
        <v>1009035</v>
      </c>
      <c r="E2728" s="29"/>
      <c r="F2728" s="39" t="s">
        <v>1922</v>
      </c>
      <c r="G2728" s="29" t="s">
        <v>39</v>
      </c>
      <c r="H2728" s="148"/>
      <c r="I2728" s="148" t="s">
        <v>32</v>
      </c>
      <c r="J2728" s="147" t="s">
        <v>33</v>
      </c>
      <c r="K2728" s="148">
        <v>0</v>
      </c>
      <c r="L2728" s="148" t="s">
        <v>32</v>
      </c>
      <c r="M2728" s="147" t="s">
        <v>33</v>
      </c>
      <c r="N2728" s="29">
        <f t="shared" si="590"/>
        <v>1009035</v>
      </c>
      <c r="O2728" s="29" t="str">
        <f t="shared" si="591"/>
        <v/>
      </c>
      <c r="P2728" s="29" t="str">
        <f t="shared" si="592"/>
        <v/>
      </c>
      <c r="Q2728" s="29" t="str">
        <f t="shared" si="593"/>
        <v/>
      </c>
      <c r="R2728" s="29" t="str">
        <f t="shared" si="594"/>
        <v/>
      </c>
      <c r="S2728" s="29" t="str">
        <f t="shared" si="595"/>
        <v/>
      </c>
      <c r="T2728" s="29" t="str">
        <f t="shared" si="596"/>
        <v/>
      </c>
      <c r="U2728" s="29"/>
      <c r="V2728" s="29"/>
      <c r="W2728" s="38" t="s">
        <v>1720</v>
      </c>
      <c r="X2728" s="29" t="s">
        <v>158</v>
      </c>
      <c r="Y2728" s="146">
        <v>5901</v>
      </c>
      <c r="Z2728" s="33">
        <v>7553</v>
      </c>
      <c r="AA2728" s="34">
        <f t="shared" si="597"/>
        <v>0.28000000000000003</v>
      </c>
      <c r="AB2728" s="33">
        <f t="shared" ref="AB2728:AB2791" si="599">IF(OR(W2728="VLD MLC components",W2728="VLD MLC pipes",W2728="VLD PEX components",W2728="VLD PEX pipes",W2728="VLD PHC components",W2728="VLD PHC pipes"),"По запросу",Z2728)</f>
        <v>7553</v>
      </c>
      <c r="AC2728" s="34">
        <f t="shared" si="598"/>
        <v>0.27995261820030509</v>
      </c>
      <c r="AD2728" s="145">
        <f t="shared" si="589"/>
        <v>6294.1670000000004</v>
      </c>
      <c r="AE2728" s="105">
        <v>4917.5</v>
      </c>
      <c r="AF2728" s="34" t="s">
        <v>36</v>
      </c>
      <c r="AG2728" s="34" t="s">
        <v>36</v>
      </c>
      <c r="AH2728" s="34" t="s">
        <v>36</v>
      </c>
      <c r="AI2728" s="29">
        <v>0.33</v>
      </c>
      <c r="AJ2728" s="29">
        <v>1.66E-4</v>
      </c>
      <c r="AK2728" s="29">
        <v>0</v>
      </c>
      <c r="AL2728" s="29">
        <v>0</v>
      </c>
      <c r="AM2728" s="29" t="s">
        <v>28</v>
      </c>
      <c r="AN2728" s="44" t="s">
        <v>27</v>
      </c>
      <c r="AO2728" s="29" t="s">
        <v>28</v>
      </c>
      <c r="AP2728" s="29">
        <v>1</v>
      </c>
      <c r="AQ2728" s="29">
        <v>57</v>
      </c>
      <c r="AR2728" s="29">
        <v>54</v>
      </c>
      <c r="AS2728" s="29">
        <v>54</v>
      </c>
      <c r="AT2728" s="29">
        <v>0.33</v>
      </c>
      <c r="AU2728" s="144">
        <v>1.66212E-4</v>
      </c>
      <c r="AV2728" s="36" t="s">
        <v>28</v>
      </c>
      <c r="AW2728" s="102">
        <v>44103</v>
      </c>
      <c r="AX2728" s="129" t="s">
        <v>33</v>
      </c>
      <c r="AY2728" s="106" t="e">
        <v>#N/A</v>
      </c>
      <c r="BD2728" t="s">
        <v>29</v>
      </c>
      <c r="BE2728" t="s">
        <v>4369</v>
      </c>
      <c r="BF2728" t="s">
        <v>4739</v>
      </c>
      <c r="BH2728" t="str">
        <f t="shared" si="587"/>
        <v/>
      </c>
      <c r="BJ2728" t="str">
        <f t="shared" si="588"/>
        <v>OK</v>
      </c>
      <c r="BK2728" s="130" t="s">
        <v>5302</v>
      </c>
      <c r="BL2728" s="130" t="e">
        <v>#VALUE!</v>
      </c>
      <c r="BM2728" s="131">
        <v>4033</v>
      </c>
      <c r="BN2728" s="131">
        <v>1.8727994049094967</v>
      </c>
      <c r="BO2728" t="e">
        <v>#N/A</v>
      </c>
      <c r="BP2728">
        <v>0</v>
      </c>
    </row>
    <row r="2729" spans="1:68" ht="25.2" x14ac:dyDescent="0.3">
      <c r="A2729" s="1"/>
      <c r="B2729" s="47">
        <v>2369</v>
      </c>
      <c r="C2729" s="45">
        <v>1045457</v>
      </c>
      <c r="D2729" s="29">
        <v>1018323</v>
      </c>
      <c r="E2729" s="29"/>
      <c r="F2729" s="39" t="s">
        <v>1923</v>
      </c>
      <c r="G2729" s="29" t="s">
        <v>31</v>
      </c>
      <c r="H2729" s="148"/>
      <c r="I2729" s="148" t="s">
        <v>32</v>
      </c>
      <c r="J2729" s="147" t="s">
        <v>33</v>
      </c>
      <c r="K2729" s="148">
        <v>0</v>
      </c>
      <c r="L2729" s="148" t="s">
        <v>32</v>
      </c>
      <c r="M2729" s="147" t="s">
        <v>33</v>
      </c>
      <c r="N2729" s="29">
        <f t="shared" si="590"/>
        <v>1018323</v>
      </c>
      <c r="O2729" s="29" t="str">
        <f t="shared" si="591"/>
        <v/>
      </c>
      <c r="P2729" s="29" t="str">
        <f t="shared" si="592"/>
        <v/>
      </c>
      <c r="Q2729" s="29" t="str">
        <f t="shared" si="593"/>
        <v/>
      </c>
      <c r="R2729" s="29" t="str">
        <f t="shared" si="594"/>
        <v/>
      </c>
      <c r="S2729" s="29" t="str">
        <f t="shared" si="595"/>
        <v/>
      </c>
      <c r="T2729" s="29" t="str">
        <f t="shared" si="596"/>
        <v/>
      </c>
      <c r="U2729" s="29"/>
      <c r="V2729" s="29"/>
      <c r="W2729" s="38" t="s">
        <v>1720</v>
      </c>
      <c r="X2729" s="29" t="s">
        <v>158</v>
      </c>
      <c r="Y2729" s="146">
        <v>6780</v>
      </c>
      <c r="Z2729" s="33">
        <v>8678</v>
      </c>
      <c r="AA2729" s="34">
        <f t="shared" si="597"/>
        <v>0.28000000000000003</v>
      </c>
      <c r="AB2729" s="33">
        <f t="shared" si="599"/>
        <v>8678</v>
      </c>
      <c r="AC2729" s="34">
        <f t="shared" si="598"/>
        <v>0.27994106194690271</v>
      </c>
      <c r="AD2729" s="145">
        <f t="shared" si="589"/>
        <v>7231.6670000000004</v>
      </c>
      <c r="AE2729" s="105">
        <v>5650</v>
      </c>
      <c r="AF2729" s="34" t="s">
        <v>36</v>
      </c>
      <c r="AG2729" s="34" t="s">
        <v>36</v>
      </c>
      <c r="AH2729" s="34" t="s">
        <v>36</v>
      </c>
      <c r="AI2729" s="29">
        <v>0.47599999999999998</v>
      </c>
      <c r="AJ2729" s="29">
        <v>1.6799999999999999E-4</v>
      </c>
      <c r="AK2729" s="29">
        <v>0</v>
      </c>
      <c r="AL2729" s="29">
        <v>0</v>
      </c>
      <c r="AM2729" s="29" t="s">
        <v>28</v>
      </c>
      <c r="AN2729" s="44" t="s">
        <v>27</v>
      </c>
      <c r="AO2729" s="29" t="s">
        <v>28</v>
      </c>
      <c r="AP2729" s="29">
        <v>1</v>
      </c>
      <c r="AQ2729" s="29">
        <v>52</v>
      </c>
      <c r="AR2729" s="29">
        <v>52</v>
      </c>
      <c r="AS2729" s="29">
        <v>62</v>
      </c>
      <c r="AT2729" s="29">
        <v>0.47599999999999998</v>
      </c>
      <c r="AU2729" s="144">
        <v>1.67648E-4</v>
      </c>
      <c r="AV2729" s="36" t="s">
        <v>28</v>
      </c>
      <c r="AW2729" s="102">
        <v>44103</v>
      </c>
      <c r="AX2729" s="129" t="s">
        <v>33</v>
      </c>
      <c r="AY2729" s="106">
        <v>9</v>
      </c>
      <c r="BD2729" t="s">
        <v>29</v>
      </c>
      <c r="BE2729" t="s">
        <v>4351</v>
      </c>
      <c r="BF2729" t="s">
        <v>4739</v>
      </c>
      <c r="BH2729" t="str">
        <f t="shared" si="587"/>
        <v/>
      </c>
      <c r="BJ2729" t="str">
        <f t="shared" si="588"/>
        <v>OK</v>
      </c>
      <c r="BK2729" s="130" t="s">
        <v>5302</v>
      </c>
      <c r="BL2729" s="130" t="e">
        <v>#VALUE!</v>
      </c>
      <c r="BM2729" s="131">
        <v>4033</v>
      </c>
      <c r="BN2729" s="131">
        <v>2.1517480783535827</v>
      </c>
      <c r="BO2729" t="e">
        <v>#N/A</v>
      </c>
      <c r="BP2729">
        <v>1</v>
      </c>
    </row>
    <row r="2730" spans="1:68" ht="25.2" x14ac:dyDescent="0.3">
      <c r="A2730" s="1"/>
      <c r="B2730" s="47">
        <v>2370</v>
      </c>
      <c r="C2730" s="45">
        <v>1045458</v>
      </c>
      <c r="D2730" s="29">
        <v>1022281</v>
      </c>
      <c r="E2730" s="29"/>
      <c r="F2730" s="39" t="s">
        <v>1924</v>
      </c>
      <c r="G2730" s="29" t="s">
        <v>31</v>
      </c>
      <c r="H2730" s="148"/>
      <c r="I2730" s="148" t="s">
        <v>32</v>
      </c>
      <c r="J2730" s="147" t="s">
        <v>33</v>
      </c>
      <c r="K2730" s="148">
        <v>0</v>
      </c>
      <c r="L2730" s="148" t="s">
        <v>32</v>
      </c>
      <c r="M2730" s="147" t="s">
        <v>33</v>
      </c>
      <c r="N2730" s="29">
        <f t="shared" si="590"/>
        <v>1022281</v>
      </c>
      <c r="O2730" s="29" t="str">
        <f t="shared" si="591"/>
        <v/>
      </c>
      <c r="P2730" s="29" t="str">
        <f t="shared" si="592"/>
        <v/>
      </c>
      <c r="Q2730" s="29" t="str">
        <f t="shared" si="593"/>
        <v/>
      </c>
      <c r="R2730" s="29" t="str">
        <f t="shared" si="594"/>
        <v/>
      </c>
      <c r="S2730" s="29" t="str">
        <f t="shared" si="595"/>
        <v/>
      </c>
      <c r="T2730" s="29" t="str">
        <f t="shared" si="596"/>
        <v/>
      </c>
      <c r="U2730" s="29"/>
      <c r="V2730" s="29"/>
      <c r="W2730" s="38" t="s">
        <v>3789</v>
      </c>
      <c r="X2730" s="29" t="s">
        <v>158</v>
      </c>
      <c r="Y2730" s="146">
        <v>8663</v>
      </c>
      <c r="Z2730" s="33">
        <v>11088</v>
      </c>
      <c r="AA2730" s="34">
        <f t="shared" si="597"/>
        <v>0.28000000000000003</v>
      </c>
      <c r="AB2730" s="33" t="str">
        <f t="shared" si="599"/>
        <v>По запросу</v>
      </c>
      <c r="AC2730" s="34">
        <f t="shared" si="598"/>
        <v>0.27992606349181276</v>
      </c>
      <c r="AD2730" s="145">
        <f t="shared" si="589"/>
        <v>9240</v>
      </c>
      <c r="AE2730" s="105">
        <v>7219.1670000000004</v>
      </c>
      <c r="AF2730" s="34" t="s">
        <v>36</v>
      </c>
      <c r="AG2730" s="34" t="s">
        <v>36</v>
      </c>
      <c r="AH2730" s="34" t="s">
        <v>36</v>
      </c>
      <c r="AI2730" s="29">
        <v>1.0229999999999999</v>
      </c>
      <c r="AJ2730" s="29">
        <v>3.8999999999999999E-4</v>
      </c>
      <c r="AK2730" s="29">
        <v>0</v>
      </c>
      <c r="AL2730" s="29">
        <v>0</v>
      </c>
      <c r="AM2730" s="29" t="s">
        <v>28</v>
      </c>
      <c r="AN2730" s="44" t="s">
        <v>27</v>
      </c>
      <c r="AO2730" s="29" t="s">
        <v>28</v>
      </c>
      <c r="AP2730" s="29">
        <v>1</v>
      </c>
      <c r="AQ2730" s="29">
        <v>77</v>
      </c>
      <c r="AR2730" s="29">
        <v>77</v>
      </c>
      <c r="AS2730" s="29">
        <v>71</v>
      </c>
      <c r="AT2730" s="29">
        <v>1.0229999999999999</v>
      </c>
      <c r="AU2730" s="144">
        <v>4.2095899999999999E-4</v>
      </c>
      <c r="AV2730" s="36" t="s">
        <v>28</v>
      </c>
      <c r="AW2730" s="102">
        <v>44103</v>
      </c>
      <c r="AX2730" s="129" t="s">
        <v>33</v>
      </c>
      <c r="AY2730" s="106" t="e">
        <v>#N/A</v>
      </c>
      <c r="BD2730" t="s">
        <v>29</v>
      </c>
      <c r="BE2730" t="s">
        <v>4351</v>
      </c>
      <c r="BF2730" t="s">
        <v>4739</v>
      </c>
      <c r="BH2730" t="str">
        <f t="shared" si="587"/>
        <v/>
      </c>
      <c r="BJ2730" t="e">
        <f t="shared" si="588"/>
        <v>#VALUE!</v>
      </c>
      <c r="BK2730" s="130" t="s">
        <v>5302</v>
      </c>
      <c r="BL2730" s="130" t="e">
        <v>#VALUE!</v>
      </c>
      <c r="BM2730" s="131">
        <v>8652</v>
      </c>
      <c r="BN2730" s="131">
        <v>1.2815533980582525</v>
      </c>
      <c r="BO2730" t="e">
        <v>#N/A</v>
      </c>
      <c r="BP2730">
        <v>0</v>
      </c>
    </row>
    <row r="2731" spans="1:68" ht="25.2" x14ac:dyDescent="0.3">
      <c r="A2731" s="1"/>
      <c r="B2731" s="47">
        <v>2371</v>
      </c>
      <c r="C2731" s="45">
        <v>1045459</v>
      </c>
      <c r="D2731" s="29">
        <v>1018324</v>
      </c>
      <c r="E2731" s="29"/>
      <c r="F2731" s="39" t="s">
        <v>1925</v>
      </c>
      <c r="G2731" s="29" t="s">
        <v>39</v>
      </c>
      <c r="H2731" s="148"/>
      <c r="I2731" s="148" t="s">
        <v>32</v>
      </c>
      <c r="J2731" s="147" t="s">
        <v>33</v>
      </c>
      <c r="K2731" s="148">
        <v>0</v>
      </c>
      <c r="L2731" s="148" t="s">
        <v>32</v>
      </c>
      <c r="M2731" s="147" t="s">
        <v>33</v>
      </c>
      <c r="N2731" s="29">
        <f t="shared" si="590"/>
        <v>1018324</v>
      </c>
      <c r="O2731" s="29" t="str">
        <f t="shared" si="591"/>
        <v/>
      </c>
      <c r="P2731" s="29" t="str">
        <f t="shared" si="592"/>
        <v/>
      </c>
      <c r="Q2731" s="29" t="str">
        <f t="shared" si="593"/>
        <v/>
      </c>
      <c r="R2731" s="29" t="str">
        <f t="shared" si="594"/>
        <v/>
      </c>
      <c r="S2731" s="29" t="str">
        <f t="shared" si="595"/>
        <v/>
      </c>
      <c r="T2731" s="29" t="str">
        <f t="shared" si="596"/>
        <v/>
      </c>
      <c r="U2731" s="29"/>
      <c r="V2731" s="29"/>
      <c r="W2731" s="38" t="s">
        <v>3789</v>
      </c>
      <c r="X2731" s="29" t="s">
        <v>158</v>
      </c>
      <c r="Y2731" s="146">
        <v>9793</v>
      </c>
      <c r="Z2731" s="33">
        <v>12535</v>
      </c>
      <c r="AA2731" s="34">
        <f t="shared" si="597"/>
        <v>0.28000000000000003</v>
      </c>
      <c r="AB2731" s="33" t="str">
        <f t="shared" si="599"/>
        <v>По запросу</v>
      </c>
      <c r="AC2731" s="34">
        <f t="shared" si="598"/>
        <v>0.27999592688638536</v>
      </c>
      <c r="AD2731" s="145">
        <f t="shared" si="589"/>
        <v>10445.833000000001</v>
      </c>
      <c r="AE2731" s="105">
        <v>8160.8329999999996</v>
      </c>
      <c r="AF2731" s="34" t="s">
        <v>36</v>
      </c>
      <c r="AG2731" s="34" t="s">
        <v>36</v>
      </c>
      <c r="AH2731" s="34" t="s">
        <v>36</v>
      </c>
      <c r="AI2731" s="29">
        <v>1.1040000000000001</v>
      </c>
      <c r="AJ2731" s="29">
        <v>4.9899999999999999E-4</v>
      </c>
      <c r="AK2731" s="29">
        <v>0</v>
      </c>
      <c r="AL2731" s="29">
        <v>0</v>
      </c>
      <c r="AM2731" s="29" t="s">
        <v>28</v>
      </c>
      <c r="AN2731" s="44" t="s">
        <v>27</v>
      </c>
      <c r="AO2731" s="29" t="s">
        <v>28</v>
      </c>
      <c r="AP2731" s="29">
        <v>1</v>
      </c>
      <c r="AQ2731" s="29">
        <v>80</v>
      </c>
      <c r="AR2731" s="29">
        <v>80</v>
      </c>
      <c r="AS2731" s="29">
        <v>78</v>
      </c>
      <c r="AT2731" s="29">
        <v>1.1040000000000001</v>
      </c>
      <c r="AU2731" s="144">
        <v>4.9919999999999999E-4</v>
      </c>
      <c r="AV2731" s="36" t="s">
        <v>28</v>
      </c>
      <c r="AW2731" s="102">
        <v>44103</v>
      </c>
      <c r="AX2731" s="129" t="s">
        <v>33</v>
      </c>
      <c r="AY2731" s="106">
        <v>2</v>
      </c>
      <c r="BD2731" t="s">
        <v>29</v>
      </c>
      <c r="BE2731" t="s">
        <v>4369</v>
      </c>
      <c r="BF2731" t="s">
        <v>4739</v>
      </c>
      <c r="BH2731" t="str">
        <f t="shared" si="587"/>
        <v/>
      </c>
      <c r="BJ2731" t="e">
        <f t="shared" si="588"/>
        <v>#VALUE!</v>
      </c>
      <c r="BK2731" s="130" t="s">
        <v>5302</v>
      </c>
      <c r="BL2731" s="130" t="e">
        <v>#VALUE!</v>
      </c>
      <c r="BM2731" s="131">
        <v>8652</v>
      </c>
      <c r="BN2731" s="131">
        <v>1.448797965788257</v>
      </c>
      <c r="BO2731" t="e">
        <v>#N/A</v>
      </c>
      <c r="BP2731">
        <v>1</v>
      </c>
    </row>
    <row r="2732" spans="1:68" ht="25.2" x14ac:dyDescent="0.3">
      <c r="A2732" s="1"/>
      <c r="B2732" s="47">
        <v>2372</v>
      </c>
      <c r="C2732" s="45">
        <v>1045460</v>
      </c>
      <c r="D2732" s="29">
        <v>1009042</v>
      </c>
      <c r="E2732" s="29"/>
      <c r="F2732" s="39" t="s">
        <v>1926</v>
      </c>
      <c r="G2732" s="29" t="s">
        <v>31</v>
      </c>
      <c r="H2732" s="148"/>
      <c r="I2732" s="148" t="s">
        <v>32</v>
      </c>
      <c r="J2732" s="147" t="s">
        <v>33</v>
      </c>
      <c r="K2732" s="148">
        <v>0</v>
      </c>
      <c r="L2732" s="148" t="s">
        <v>32</v>
      </c>
      <c r="M2732" s="147" t="s">
        <v>33</v>
      </c>
      <c r="N2732" s="29">
        <f t="shared" si="590"/>
        <v>1009042</v>
      </c>
      <c r="O2732" s="29" t="str">
        <f t="shared" si="591"/>
        <v/>
      </c>
      <c r="P2732" s="29" t="str">
        <f t="shared" si="592"/>
        <v/>
      </c>
      <c r="Q2732" s="29" t="str">
        <f t="shared" si="593"/>
        <v/>
      </c>
      <c r="R2732" s="29" t="str">
        <f t="shared" si="594"/>
        <v/>
      </c>
      <c r="S2732" s="29" t="str">
        <f t="shared" si="595"/>
        <v/>
      </c>
      <c r="T2732" s="29" t="str">
        <f t="shared" si="596"/>
        <v/>
      </c>
      <c r="U2732" s="29"/>
      <c r="V2732" s="29"/>
      <c r="W2732" s="38" t="s">
        <v>3789</v>
      </c>
      <c r="X2732" s="29" t="s">
        <v>158</v>
      </c>
      <c r="Y2732" s="146">
        <v>16196</v>
      </c>
      <c r="Z2732" s="33">
        <v>20731</v>
      </c>
      <c r="AA2732" s="34">
        <f t="shared" si="597"/>
        <v>0.28000000000000003</v>
      </c>
      <c r="AB2732" s="33" t="str">
        <f t="shared" si="599"/>
        <v>По запросу</v>
      </c>
      <c r="AC2732" s="34">
        <f t="shared" si="598"/>
        <v>0.28000735292646689</v>
      </c>
      <c r="AD2732" s="145">
        <f t="shared" si="589"/>
        <v>17275.832999999999</v>
      </c>
      <c r="AE2732" s="105">
        <v>13496.666999999999</v>
      </c>
      <c r="AF2732" s="34" t="s">
        <v>36</v>
      </c>
      <c r="AG2732" s="34" t="s">
        <v>36</v>
      </c>
      <c r="AH2732" s="34" t="s">
        <v>36</v>
      </c>
      <c r="AI2732" s="29">
        <v>1.7869999999999999</v>
      </c>
      <c r="AJ2732" s="29">
        <v>9.8999999999999999E-4</v>
      </c>
      <c r="AK2732" s="29">
        <v>0</v>
      </c>
      <c r="AL2732" s="29">
        <v>0</v>
      </c>
      <c r="AM2732" s="29" t="s">
        <v>28</v>
      </c>
      <c r="AN2732" s="44" t="s">
        <v>27</v>
      </c>
      <c r="AO2732" s="29" t="s">
        <v>28</v>
      </c>
      <c r="AP2732" s="29">
        <v>1</v>
      </c>
      <c r="AQ2732" s="29">
        <v>108</v>
      </c>
      <c r="AR2732" s="29">
        <v>108</v>
      </c>
      <c r="AS2732" s="29">
        <v>90</v>
      </c>
      <c r="AT2732" s="29">
        <v>1.7869999999999999</v>
      </c>
      <c r="AU2732" s="144">
        <v>1.0497600000000001E-3</v>
      </c>
      <c r="AV2732" s="36" t="s">
        <v>28</v>
      </c>
      <c r="AW2732" s="102">
        <v>44103</v>
      </c>
      <c r="AX2732" s="129" t="s">
        <v>33</v>
      </c>
      <c r="AY2732" s="106">
        <v>1</v>
      </c>
      <c r="BD2732" t="s">
        <v>29</v>
      </c>
      <c r="BE2732" t="s">
        <v>4351</v>
      </c>
      <c r="BF2732" t="s">
        <v>4739</v>
      </c>
      <c r="BH2732" t="str">
        <f t="shared" si="587"/>
        <v/>
      </c>
      <c r="BJ2732" t="e">
        <f t="shared" si="588"/>
        <v>#VALUE!</v>
      </c>
      <c r="BK2732" s="130" t="s">
        <v>5302</v>
      </c>
      <c r="BL2732" s="130" t="e">
        <v>#VALUE!</v>
      </c>
      <c r="BM2732" s="131">
        <v>19213</v>
      </c>
      <c r="BN2732" s="131">
        <v>1.0790090043199916</v>
      </c>
      <c r="BO2732" t="e">
        <v>#N/A</v>
      </c>
      <c r="BP2732">
        <v>0</v>
      </c>
    </row>
    <row r="2733" spans="1:68" ht="25.2" x14ac:dyDescent="0.3">
      <c r="A2733" s="1"/>
      <c r="B2733" s="47">
        <v>2373</v>
      </c>
      <c r="C2733" s="45">
        <v>1045461</v>
      </c>
      <c r="D2733" s="29">
        <v>1018325</v>
      </c>
      <c r="E2733" s="29"/>
      <c r="F2733" s="39" t="s">
        <v>1927</v>
      </c>
      <c r="G2733" s="29" t="s">
        <v>31</v>
      </c>
      <c r="H2733" s="148"/>
      <c r="I2733" s="148" t="s">
        <v>32</v>
      </c>
      <c r="J2733" s="147" t="s">
        <v>33</v>
      </c>
      <c r="K2733" s="148">
        <v>0</v>
      </c>
      <c r="L2733" s="148" t="s">
        <v>32</v>
      </c>
      <c r="M2733" s="147" t="s">
        <v>33</v>
      </c>
      <c r="N2733" s="29">
        <f t="shared" si="590"/>
        <v>1018325</v>
      </c>
      <c r="O2733" s="29" t="str">
        <f t="shared" si="591"/>
        <v/>
      </c>
      <c r="P2733" s="29" t="str">
        <f t="shared" si="592"/>
        <v/>
      </c>
      <c r="Q2733" s="29" t="str">
        <f t="shared" si="593"/>
        <v/>
      </c>
      <c r="R2733" s="29" t="str">
        <f t="shared" si="594"/>
        <v/>
      </c>
      <c r="S2733" s="29" t="str">
        <f t="shared" si="595"/>
        <v/>
      </c>
      <c r="T2733" s="29" t="str">
        <f t="shared" si="596"/>
        <v/>
      </c>
      <c r="U2733" s="29"/>
      <c r="V2733" s="29"/>
      <c r="W2733" s="38" t="s">
        <v>3789</v>
      </c>
      <c r="X2733" s="29" t="s">
        <v>158</v>
      </c>
      <c r="Y2733" s="146">
        <v>18707</v>
      </c>
      <c r="Z2733" s="33">
        <v>23945</v>
      </c>
      <c r="AA2733" s="34">
        <f t="shared" si="597"/>
        <v>0.28000000000000003</v>
      </c>
      <c r="AB2733" s="33" t="str">
        <f t="shared" si="599"/>
        <v>По запросу</v>
      </c>
      <c r="AC2733" s="34">
        <f t="shared" si="598"/>
        <v>0.28000213224991444</v>
      </c>
      <c r="AD2733" s="145">
        <f t="shared" si="589"/>
        <v>19954.167000000001</v>
      </c>
      <c r="AE2733" s="105">
        <v>15589.166999999999</v>
      </c>
      <c r="AF2733" s="34" t="s">
        <v>36</v>
      </c>
      <c r="AG2733" s="34" t="s">
        <v>36</v>
      </c>
      <c r="AH2733" s="34" t="s">
        <v>36</v>
      </c>
      <c r="AI2733" s="29">
        <v>2.6949999999999998</v>
      </c>
      <c r="AJ2733" s="29">
        <v>1.0499999999999999E-3</v>
      </c>
      <c r="AK2733" s="29">
        <v>0</v>
      </c>
      <c r="AL2733" s="29">
        <v>0</v>
      </c>
      <c r="AM2733" s="29" t="s">
        <v>28</v>
      </c>
      <c r="AN2733" s="44" t="s">
        <v>27</v>
      </c>
      <c r="AO2733" s="29" t="s">
        <v>28</v>
      </c>
      <c r="AP2733" s="29">
        <v>1</v>
      </c>
      <c r="AQ2733" s="29">
        <v>111</v>
      </c>
      <c r="AR2733" s="29">
        <v>111</v>
      </c>
      <c r="AS2733" s="29">
        <v>93</v>
      </c>
      <c r="AT2733" s="29">
        <v>2.6949999999999998</v>
      </c>
      <c r="AU2733" s="144">
        <v>1.1458530000000001E-3</v>
      </c>
      <c r="AV2733" s="36" t="s">
        <v>28</v>
      </c>
      <c r="AW2733" s="102">
        <v>44103</v>
      </c>
      <c r="AX2733" s="129" t="s">
        <v>33</v>
      </c>
      <c r="AY2733" s="106" t="e">
        <v>#N/A</v>
      </c>
      <c r="BD2733" t="s">
        <v>29</v>
      </c>
      <c r="BE2733" t="s">
        <v>4351</v>
      </c>
      <c r="BF2733" t="s">
        <v>4739</v>
      </c>
      <c r="BH2733" t="str">
        <f t="shared" si="587"/>
        <v/>
      </c>
      <c r="BJ2733" t="e">
        <f t="shared" si="588"/>
        <v>#VALUE!</v>
      </c>
      <c r="BK2733" s="130" t="s">
        <v>5302</v>
      </c>
      <c r="BL2733" s="130" t="e">
        <v>#VALUE!</v>
      </c>
      <c r="BM2733" s="131">
        <v>14780</v>
      </c>
      <c r="BN2733" s="131">
        <v>1.6200947225981055</v>
      </c>
      <c r="BO2733" t="e">
        <v>#N/A</v>
      </c>
      <c r="BP2733">
        <v>0</v>
      </c>
    </row>
    <row r="2734" spans="1:68" ht="25.2" x14ac:dyDescent="0.3">
      <c r="A2734" s="1"/>
      <c r="B2734" s="47">
        <v>2374</v>
      </c>
      <c r="C2734" s="45">
        <v>1018322</v>
      </c>
      <c r="D2734" s="40" t="s">
        <v>33</v>
      </c>
      <c r="E2734" s="40"/>
      <c r="F2734" s="39" t="s">
        <v>1928</v>
      </c>
      <c r="G2734" s="29" t="s">
        <v>61</v>
      </c>
      <c r="H2734" s="70" t="s">
        <v>59</v>
      </c>
      <c r="I2734" s="148" t="s">
        <v>32</v>
      </c>
      <c r="J2734" s="147" t="s">
        <v>33</v>
      </c>
      <c r="K2734" s="148" t="e">
        <v>#N/A</v>
      </c>
      <c r="L2734" s="148" t="s">
        <v>4021</v>
      </c>
      <c r="M2734" s="147" t="s">
        <v>33</v>
      </c>
      <c r="N2734" s="29" t="str">
        <f t="shared" si="590"/>
        <v/>
      </c>
      <c r="O2734" s="29" t="str">
        <f t="shared" si="591"/>
        <v/>
      </c>
      <c r="P2734" s="29" t="str">
        <f t="shared" si="592"/>
        <v/>
      </c>
      <c r="Q2734" s="29" t="str">
        <f t="shared" si="593"/>
        <v/>
      </c>
      <c r="R2734" s="29" t="str">
        <f t="shared" si="594"/>
        <v/>
      </c>
      <c r="S2734" s="29" t="str">
        <f t="shared" si="595"/>
        <v/>
      </c>
      <c r="T2734" s="29" t="str">
        <f t="shared" si="596"/>
        <v/>
      </c>
      <c r="U2734" s="29">
        <v>1045455</v>
      </c>
      <c r="V2734" s="29"/>
      <c r="W2734" s="38" t="s">
        <v>1720</v>
      </c>
      <c r="X2734" s="29" t="s">
        <v>158</v>
      </c>
      <c r="Y2734" s="146">
        <v>2759</v>
      </c>
      <c r="Z2734" s="33">
        <v>3035</v>
      </c>
      <c r="AA2734" s="34">
        <f t="shared" si="597"/>
        <v>0.1</v>
      </c>
      <c r="AB2734" s="33">
        <f t="shared" si="599"/>
        <v>3035</v>
      </c>
      <c r="AC2734" s="34">
        <f t="shared" si="598"/>
        <v>0.10003623051305104</v>
      </c>
      <c r="AD2734" s="145">
        <f t="shared" si="589"/>
        <v>2529.1669999999999</v>
      </c>
      <c r="AE2734" s="105">
        <v>2299.1669999999999</v>
      </c>
      <c r="AF2734" s="34" t="e">
        <v>#N/A</v>
      </c>
      <c r="AG2734" s="34" t="e">
        <v>#N/A</v>
      </c>
      <c r="AH2734" s="34" t="e">
        <v>#N/A</v>
      </c>
      <c r="AI2734" s="29">
        <v>0.124</v>
      </c>
      <c r="AJ2734" s="29">
        <v>7.2000000000000002E-5</v>
      </c>
      <c r="AK2734" s="29">
        <v>0</v>
      </c>
      <c r="AL2734" s="29">
        <v>0</v>
      </c>
      <c r="AM2734" s="29" t="s">
        <v>27</v>
      </c>
      <c r="AN2734" s="44" t="s">
        <v>27</v>
      </c>
      <c r="AO2734" s="29" t="s">
        <v>27</v>
      </c>
      <c r="AP2734" s="29">
        <v>1</v>
      </c>
      <c r="AQ2734" s="29">
        <v>44</v>
      </c>
      <c r="AR2734" s="29">
        <v>44</v>
      </c>
      <c r="AS2734" s="29">
        <v>37</v>
      </c>
      <c r="AT2734" s="29">
        <v>0.124</v>
      </c>
      <c r="AU2734" s="144">
        <v>7.1631999999999995E-5</v>
      </c>
      <c r="AV2734" s="36" t="s">
        <v>28</v>
      </c>
      <c r="AW2734" s="102" t="s">
        <v>33</v>
      </c>
      <c r="AX2734" s="129" t="s">
        <v>33</v>
      </c>
      <c r="AY2734" s="106">
        <v>2309</v>
      </c>
      <c r="BD2734" t="s">
        <v>29</v>
      </c>
      <c r="BE2734" t="e">
        <v>#N/A</v>
      </c>
      <c r="BF2734" t="e">
        <v>#N/A</v>
      </c>
      <c r="BH2734" t="str">
        <f t="shared" si="587"/>
        <v/>
      </c>
      <c r="BJ2734" t="str">
        <f t="shared" si="588"/>
        <v>OK</v>
      </c>
      <c r="BK2734" s="130" t="s">
        <v>5302</v>
      </c>
      <c r="BL2734" s="130" t="e">
        <v>#VALUE!</v>
      </c>
      <c r="BM2734" s="131" t="s">
        <v>33</v>
      </c>
      <c r="BN2734" s="131" t="e">
        <v>#VALUE!</v>
      </c>
      <c r="BO2734" t="e">
        <v>#N/A</v>
      </c>
      <c r="BP2734">
        <v>0</v>
      </c>
    </row>
    <row r="2735" spans="1:68" ht="25.2" x14ac:dyDescent="0.3">
      <c r="A2735" s="1"/>
      <c r="B2735" s="47">
        <v>2375</v>
      </c>
      <c r="C2735" s="45">
        <v>1009035</v>
      </c>
      <c r="D2735" s="40" t="s">
        <v>33</v>
      </c>
      <c r="E2735" s="40"/>
      <c r="F2735" s="39" t="s">
        <v>1929</v>
      </c>
      <c r="G2735" s="29" t="s">
        <v>61</v>
      </c>
      <c r="H2735" s="70" t="s">
        <v>59</v>
      </c>
      <c r="I2735" s="148" t="s">
        <v>32</v>
      </c>
      <c r="J2735" s="147" t="s">
        <v>33</v>
      </c>
      <c r="K2735" s="148" t="e">
        <v>#N/A</v>
      </c>
      <c r="L2735" s="148" t="s">
        <v>4022</v>
      </c>
      <c r="M2735" s="147" t="s">
        <v>33</v>
      </c>
      <c r="N2735" s="29" t="str">
        <f t="shared" si="590"/>
        <v/>
      </c>
      <c r="O2735" s="29" t="str">
        <f t="shared" si="591"/>
        <v/>
      </c>
      <c r="P2735" s="29" t="str">
        <f t="shared" si="592"/>
        <v/>
      </c>
      <c r="Q2735" s="29" t="str">
        <f t="shared" si="593"/>
        <v/>
      </c>
      <c r="R2735" s="29" t="str">
        <f t="shared" si="594"/>
        <v/>
      </c>
      <c r="S2735" s="29" t="str">
        <f t="shared" si="595"/>
        <v/>
      </c>
      <c r="T2735" s="29" t="str">
        <f t="shared" si="596"/>
        <v/>
      </c>
      <c r="U2735" s="29">
        <v>1045456</v>
      </c>
      <c r="V2735" s="29"/>
      <c r="W2735" s="38" t="s">
        <v>1720</v>
      </c>
      <c r="X2735" s="29" t="s">
        <v>158</v>
      </c>
      <c r="Y2735" s="146">
        <v>3666</v>
      </c>
      <c r="Z2735" s="33">
        <v>4033</v>
      </c>
      <c r="AA2735" s="34">
        <f t="shared" si="597"/>
        <v>0.1</v>
      </c>
      <c r="AB2735" s="33">
        <f t="shared" si="599"/>
        <v>4033</v>
      </c>
      <c r="AC2735" s="34">
        <f t="shared" si="598"/>
        <v>0.10010900163666124</v>
      </c>
      <c r="AD2735" s="145">
        <f t="shared" si="589"/>
        <v>3360.8330000000001</v>
      </c>
      <c r="AE2735" s="105">
        <v>3055</v>
      </c>
      <c r="AF2735" s="34" t="e">
        <v>#N/A</v>
      </c>
      <c r="AG2735" s="34" t="e">
        <v>#N/A</v>
      </c>
      <c r="AH2735" s="34" t="e">
        <v>#N/A</v>
      </c>
      <c r="AI2735" s="29">
        <v>0.21</v>
      </c>
      <c r="AJ2735" s="29">
        <v>1.2E-4</v>
      </c>
      <c r="AK2735" s="29">
        <v>0</v>
      </c>
      <c r="AL2735" s="29">
        <v>0</v>
      </c>
      <c r="AM2735" s="29" t="s">
        <v>27</v>
      </c>
      <c r="AN2735" s="44" t="s">
        <v>27</v>
      </c>
      <c r="AO2735" s="29" t="s">
        <v>27</v>
      </c>
      <c r="AP2735" s="29">
        <v>1</v>
      </c>
      <c r="AQ2735" s="29"/>
      <c r="AR2735" s="29"/>
      <c r="AS2735" s="29"/>
      <c r="AT2735" s="29"/>
      <c r="AU2735" s="144"/>
      <c r="AV2735" s="36" t="s">
        <v>28</v>
      </c>
      <c r="AW2735" s="102" t="s">
        <v>33</v>
      </c>
      <c r="AX2735" s="129" t="s">
        <v>33</v>
      </c>
      <c r="AY2735" s="106">
        <v>47</v>
      </c>
      <c r="BD2735" t="s">
        <v>29</v>
      </c>
      <c r="BE2735" t="e">
        <v>#N/A</v>
      </c>
      <c r="BF2735" t="e">
        <v>#N/A</v>
      </c>
      <c r="BH2735" t="str">
        <f t="shared" si="587"/>
        <v/>
      </c>
      <c r="BJ2735" t="str">
        <f t="shared" si="588"/>
        <v>OK</v>
      </c>
      <c r="BK2735" s="130" t="s">
        <v>5302</v>
      </c>
      <c r="BL2735" s="130" t="e">
        <v>#VALUE!</v>
      </c>
      <c r="BM2735" s="131" t="s">
        <v>33</v>
      </c>
      <c r="BN2735" s="131" t="e">
        <v>#VALUE!</v>
      </c>
      <c r="BO2735" t="e">
        <v>#N/A</v>
      </c>
      <c r="BP2735">
        <v>0</v>
      </c>
    </row>
    <row r="2736" spans="1:68" ht="25.2" x14ac:dyDescent="0.3">
      <c r="A2736" s="1"/>
      <c r="B2736" s="47">
        <v>2376</v>
      </c>
      <c r="C2736" s="45">
        <v>1018323</v>
      </c>
      <c r="D2736" s="40" t="s">
        <v>33</v>
      </c>
      <c r="E2736" s="40"/>
      <c r="F2736" s="39" t="s">
        <v>1930</v>
      </c>
      <c r="G2736" s="29" t="s">
        <v>61</v>
      </c>
      <c r="H2736" s="70" t="s">
        <v>59</v>
      </c>
      <c r="I2736" s="148" t="s">
        <v>32</v>
      </c>
      <c r="J2736" s="147" t="s">
        <v>33</v>
      </c>
      <c r="K2736" s="148" t="e">
        <v>#N/A</v>
      </c>
      <c r="L2736" s="148" t="s">
        <v>4023</v>
      </c>
      <c r="M2736" s="147" t="s">
        <v>33</v>
      </c>
      <c r="N2736" s="29" t="str">
        <f t="shared" si="590"/>
        <v/>
      </c>
      <c r="O2736" s="29" t="str">
        <f t="shared" si="591"/>
        <v/>
      </c>
      <c r="P2736" s="29" t="str">
        <f t="shared" si="592"/>
        <v/>
      </c>
      <c r="Q2736" s="29" t="str">
        <f t="shared" si="593"/>
        <v/>
      </c>
      <c r="R2736" s="29" t="str">
        <f t="shared" si="594"/>
        <v/>
      </c>
      <c r="S2736" s="29" t="str">
        <f t="shared" si="595"/>
        <v/>
      </c>
      <c r="T2736" s="29" t="str">
        <f t="shared" si="596"/>
        <v/>
      </c>
      <c r="U2736" s="29">
        <v>1045457</v>
      </c>
      <c r="V2736" s="29"/>
      <c r="W2736" s="38" t="s">
        <v>1720</v>
      </c>
      <c r="X2736" s="29" t="s">
        <v>158</v>
      </c>
      <c r="Y2736" s="146">
        <v>3666</v>
      </c>
      <c r="Z2736" s="33">
        <v>4033</v>
      </c>
      <c r="AA2736" s="34">
        <f t="shared" si="597"/>
        <v>0.1</v>
      </c>
      <c r="AB2736" s="33">
        <f t="shared" si="599"/>
        <v>4033</v>
      </c>
      <c r="AC2736" s="34">
        <f t="shared" si="598"/>
        <v>0.10010900163666124</v>
      </c>
      <c r="AD2736" s="145">
        <f t="shared" si="589"/>
        <v>3360.8330000000001</v>
      </c>
      <c r="AE2736" s="105">
        <v>3055</v>
      </c>
      <c r="AF2736" s="34" t="e">
        <v>#N/A</v>
      </c>
      <c r="AG2736" s="34" t="e">
        <v>#N/A</v>
      </c>
      <c r="AH2736" s="34" t="e">
        <v>#N/A</v>
      </c>
      <c r="AI2736" s="29">
        <v>0.23</v>
      </c>
      <c r="AJ2736" s="29">
        <v>1E-4</v>
      </c>
      <c r="AK2736" s="29">
        <v>0</v>
      </c>
      <c r="AL2736" s="29">
        <v>0</v>
      </c>
      <c r="AM2736" s="29" t="s">
        <v>27</v>
      </c>
      <c r="AN2736" s="44" t="s">
        <v>27</v>
      </c>
      <c r="AO2736" s="29" t="s">
        <v>27</v>
      </c>
      <c r="AP2736" s="29">
        <v>1</v>
      </c>
      <c r="AQ2736" s="29"/>
      <c r="AR2736" s="29"/>
      <c r="AS2736" s="29"/>
      <c r="AT2736" s="29"/>
      <c r="AU2736" s="144"/>
      <c r="AV2736" s="36" t="s">
        <v>28</v>
      </c>
      <c r="AW2736" s="102" t="s">
        <v>33</v>
      </c>
      <c r="AX2736" s="129" t="s">
        <v>33</v>
      </c>
      <c r="AY2736" s="106">
        <v>254</v>
      </c>
      <c r="BD2736" t="s">
        <v>29</v>
      </c>
      <c r="BE2736" t="e">
        <v>#N/A</v>
      </c>
      <c r="BF2736" t="e">
        <v>#N/A</v>
      </c>
      <c r="BH2736" t="str">
        <f t="shared" si="587"/>
        <v/>
      </c>
      <c r="BJ2736" t="str">
        <f t="shared" si="588"/>
        <v>OK</v>
      </c>
      <c r="BK2736" s="130" t="s">
        <v>5302</v>
      </c>
      <c r="BL2736" s="130" t="e">
        <v>#VALUE!</v>
      </c>
      <c r="BM2736" s="131" t="s">
        <v>33</v>
      </c>
      <c r="BN2736" s="131" t="e">
        <v>#VALUE!</v>
      </c>
      <c r="BO2736" t="e">
        <v>#N/A</v>
      </c>
      <c r="BP2736">
        <v>0</v>
      </c>
    </row>
    <row r="2737" spans="1:68" ht="25.2" x14ac:dyDescent="0.3">
      <c r="A2737" s="1"/>
      <c r="B2737" s="47">
        <v>2377</v>
      </c>
      <c r="C2737" s="45">
        <v>1009037</v>
      </c>
      <c r="D2737" s="40" t="s">
        <v>33</v>
      </c>
      <c r="E2737" s="40"/>
      <c r="F2737" s="39" t="s">
        <v>1931</v>
      </c>
      <c r="G2737" s="29" t="s">
        <v>61</v>
      </c>
      <c r="H2737" s="70" t="s">
        <v>69</v>
      </c>
      <c r="I2737" s="148" t="s">
        <v>32</v>
      </c>
      <c r="J2737" s="147" t="s">
        <v>33</v>
      </c>
      <c r="K2737" s="148" t="e">
        <v>#N/A</v>
      </c>
      <c r="L2737" s="148" t="s">
        <v>32</v>
      </c>
      <c r="M2737" s="147" t="s">
        <v>33</v>
      </c>
      <c r="N2737" s="29" t="str">
        <f t="shared" si="590"/>
        <v/>
      </c>
      <c r="O2737" s="29" t="str">
        <f t="shared" si="591"/>
        <v/>
      </c>
      <c r="P2737" s="29" t="str">
        <f t="shared" si="592"/>
        <v/>
      </c>
      <c r="Q2737" s="29" t="str">
        <f t="shared" si="593"/>
        <v/>
      </c>
      <c r="R2737" s="29" t="str">
        <f t="shared" si="594"/>
        <v/>
      </c>
      <c r="S2737" s="29" t="str">
        <f t="shared" si="595"/>
        <v/>
      </c>
      <c r="T2737" s="29" t="str">
        <f t="shared" si="596"/>
        <v/>
      </c>
      <c r="U2737" s="29"/>
      <c r="V2737" s="29"/>
      <c r="W2737" s="38" t="s">
        <v>3789</v>
      </c>
      <c r="X2737" s="29" t="s">
        <v>158</v>
      </c>
      <c r="Y2737" s="146">
        <v>7865</v>
      </c>
      <c r="Z2737" s="33">
        <v>8652</v>
      </c>
      <c r="AA2737" s="34">
        <f t="shared" si="597"/>
        <v>0.1</v>
      </c>
      <c r="AB2737" s="33" t="str">
        <f t="shared" si="599"/>
        <v>По запросу</v>
      </c>
      <c r="AC2737" s="34">
        <f t="shared" si="598"/>
        <v>0.10006351684355916</v>
      </c>
      <c r="AD2737" s="145">
        <f t="shared" si="589"/>
        <v>7210</v>
      </c>
      <c r="AE2737" s="105">
        <v>6554.1670000000004</v>
      </c>
      <c r="AF2737" s="34" t="e">
        <v>#N/A</v>
      </c>
      <c r="AG2737" s="34" t="e">
        <v>#N/A</v>
      </c>
      <c r="AH2737" s="34" t="e">
        <v>#N/A</v>
      </c>
      <c r="AI2737" s="29">
        <v>0.44</v>
      </c>
      <c r="AJ2737" s="29">
        <v>2.5399999999999999E-4</v>
      </c>
      <c r="AK2737" s="29">
        <v>0</v>
      </c>
      <c r="AL2737" s="29">
        <v>0</v>
      </c>
      <c r="AM2737" s="29" t="s">
        <v>27</v>
      </c>
      <c r="AN2737" s="44" t="s">
        <v>27</v>
      </c>
      <c r="AO2737" s="29" t="s">
        <v>27</v>
      </c>
      <c r="AP2737" s="29">
        <v>1</v>
      </c>
      <c r="AQ2737" s="29"/>
      <c r="AR2737" s="29"/>
      <c r="AS2737" s="29"/>
      <c r="AT2737" s="29"/>
      <c r="AU2737" s="144"/>
      <c r="AV2737" s="36" t="s">
        <v>28</v>
      </c>
      <c r="AW2737" s="102" t="s">
        <v>33</v>
      </c>
      <c r="AX2737" s="129" t="s">
        <v>33</v>
      </c>
      <c r="AY2737" s="106">
        <v>22</v>
      </c>
      <c r="BD2737" t="s">
        <v>29</v>
      </c>
      <c r="BE2737" t="e">
        <v>#N/A</v>
      </c>
      <c r="BF2737" t="e">
        <v>#N/A</v>
      </c>
      <c r="BH2737" t="str">
        <f t="shared" si="587"/>
        <v/>
      </c>
      <c r="BJ2737" t="e">
        <f t="shared" si="588"/>
        <v>#VALUE!</v>
      </c>
      <c r="BK2737" s="130" t="s">
        <v>5302</v>
      </c>
      <c r="BL2737" s="130" t="e">
        <v>#VALUE!</v>
      </c>
      <c r="BM2737" s="131" t="s">
        <v>33</v>
      </c>
      <c r="BN2737" s="131" t="e">
        <v>#VALUE!</v>
      </c>
      <c r="BO2737" t="e">
        <v>#N/A</v>
      </c>
      <c r="BP2737">
        <v>0</v>
      </c>
    </row>
    <row r="2738" spans="1:68" ht="25.2" x14ac:dyDescent="0.3">
      <c r="A2738" s="1"/>
      <c r="B2738" s="47">
        <v>2378</v>
      </c>
      <c r="C2738" s="45">
        <v>1022281</v>
      </c>
      <c r="D2738" s="40" t="s">
        <v>33</v>
      </c>
      <c r="E2738" s="40"/>
      <c r="F2738" s="39" t="s">
        <v>1932</v>
      </c>
      <c r="G2738" s="29" t="s">
        <v>61</v>
      </c>
      <c r="H2738" s="70" t="s">
        <v>59</v>
      </c>
      <c r="I2738" s="148" t="s">
        <v>32</v>
      </c>
      <c r="J2738" s="147" t="s">
        <v>33</v>
      </c>
      <c r="K2738" s="148" t="e">
        <v>#N/A</v>
      </c>
      <c r="L2738" s="148" t="s">
        <v>4024</v>
      </c>
      <c r="M2738" s="147" t="s">
        <v>33</v>
      </c>
      <c r="N2738" s="29" t="str">
        <f t="shared" si="590"/>
        <v/>
      </c>
      <c r="O2738" s="29" t="str">
        <f t="shared" si="591"/>
        <v/>
      </c>
      <c r="P2738" s="29" t="str">
        <f t="shared" si="592"/>
        <v/>
      </c>
      <c r="Q2738" s="29" t="str">
        <f t="shared" si="593"/>
        <v/>
      </c>
      <c r="R2738" s="29" t="str">
        <f t="shared" si="594"/>
        <v/>
      </c>
      <c r="S2738" s="29" t="str">
        <f t="shared" si="595"/>
        <v/>
      </c>
      <c r="T2738" s="29" t="str">
        <f t="shared" si="596"/>
        <v/>
      </c>
      <c r="U2738" s="29">
        <v>1045458</v>
      </c>
      <c r="V2738" s="29"/>
      <c r="W2738" s="38" t="s">
        <v>3789</v>
      </c>
      <c r="X2738" s="29" t="s">
        <v>158</v>
      </c>
      <c r="Y2738" s="146">
        <v>7865</v>
      </c>
      <c r="Z2738" s="33">
        <v>8652</v>
      </c>
      <c r="AA2738" s="34">
        <f t="shared" si="597"/>
        <v>0.1</v>
      </c>
      <c r="AB2738" s="33" t="str">
        <f t="shared" si="599"/>
        <v>По запросу</v>
      </c>
      <c r="AC2738" s="34">
        <f t="shared" si="598"/>
        <v>0.10006351684355916</v>
      </c>
      <c r="AD2738" s="145">
        <f t="shared" si="589"/>
        <v>7210</v>
      </c>
      <c r="AE2738" s="105">
        <v>6554.1670000000004</v>
      </c>
      <c r="AF2738" s="34" t="e">
        <v>#N/A</v>
      </c>
      <c r="AG2738" s="34" t="e">
        <v>#N/A</v>
      </c>
      <c r="AH2738" s="34" t="e">
        <v>#N/A</v>
      </c>
      <c r="AI2738" s="29">
        <v>0.42</v>
      </c>
      <c r="AJ2738" s="29">
        <v>1.8000000000000001E-4</v>
      </c>
      <c r="AK2738" s="29">
        <v>0</v>
      </c>
      <c r="AL2738" s="29">
        <v>0</v>
      </c>
      <c r="AM2738" s="29" t="s">
        <v>27</v>
      </c>
      <c r="AN2738" s="44" t="s">
        <v>27</v>
      </c>
      <c r="AO2738" s="29" t="s">
        <v>27</v>
      </c>
      <c r="AP2738" s="29">
        <v>1</v>
      </c>
      <c r="AQ2738" s="29"/>
      <c r="AR2738" s="29"/>
      <c r="AS2738" s="29"/>
      <c r="AT2738" s="29"/>
      <c r="AU2738" s="144"/>
      <c r="AV2738" s="36" t="s">
        <v>28</v>
      </c>
      <c r="AW2738" s="102" t="s">
        <v>33</v>
      </c>
      <c r="AX2738" s="129" t="s">
        <v>33</v>
      </c>
      <c r="AY2738" s="106">
        <v>8</v>
      </c>
      <c r="BD2738" t="s">
        <v>29</v>
      </c>
      <c r="BE2738" t="e">
        <v>#N/A</v>
      </c>
      <c r="BF2738" t="e">
        <v>#N/A</v>
      </c>
      <c r="BH2738" t="str">
        <f t="shared" si="587"/>
        <v/>
      </c>
      <c r="BJ2738" t="e">
        <f t="shared" si="588"/>
        <v>#VALUE!</v>
      </c>
      <c r="BK2738" s="130" t="s">
        <v>5302</v>
      </c>
      <c r="BL2738" s="130" t="e">
        <v>#VALUE!</v>
      </c>
      <c r="BM2738" s="131" t="s">
        <v>33</v>
      </c>
      <c r="BN2738" s="131" t="e">
        <v>#VALUE!</v>
      </c>
      <c r="BO2738" t="e">
        <v>#N/A</v>
      </c>
      <c r="BP2738">
        <v>0</v>
      </c>
    </row>
    <row r="2739" spans="1:68" ht="25.2" x14ac:dyDescent="0.3">
      <c r="A2739" s="1"/>
      <c r="B2739" s="47">
        <v>2379</v>
      </c>
      <c r="C2739" s="45">
        <v>1018324</v>
      </c>
      <c r="D2739" s="40" t="s">
        <v>33</v>
      </c>
      <c r="E2739" s="40"/>
      <c r="F2739" s="39" t="s">
        <v>1933</v>
      </c>
      <c r="G2739" s="29" t="s">
        <v>61</v>
      </c>
      <c r="H2739" s="70" t="s">
        <v>59</v>
      </c>
      <c r="I2739" s="148" t="s">
        <v>32</v>
      </c>
      <c r="J2739" s="147" t="s">
        <v>33</v>
      </c>
      <c r="K2739" s="148" t="e">
        <v>#N/A</v>
      </c>
      <c r="L2739" s="148" t="s">
        <v>4025</v>
      </c>
      <c r="M2739" s="147" t="s">
        <v>33</v>
      </c>
      <c r="N2739" s="29" t="str">
        <f t="shared" si="590"/>
        <v/>
      </c>
      <c r="O2739" s="29" t="str">
        <f t="shared" si="591"/>
        <v/>
      </c>
      <c r="P2739" s="29" t="str">
        <f t="shared" si="592"/>
        <v/>
      </c>
      <c r="Q2739" s="29" t="str">
        <f t="shared" si="593"/>
        <v/>
      </c>
      <c r="R2739" s="29" t="str">
        <f t="shared" si="594"/>
        <v/>
      </c>
      <c r="S2739" s="29" t="str">
        <f t="shared" si="595"/>
        <v/>
      </c>
      <c r="T2739" s="29" t="str">
        <f t="shared" si="596"/>
        <v/>
      </c>
      <c r="U2739" s="29">
        <v>1045459</v>
      </c>
      <c r="V2739" s="29"/>
      <c r="W2739" s="38" t="s">
        <v>3789</v>
      </c>
      <c r="X2739" s="29" t="s">
        <v>158</v>
      </c>
      <c r="Y2739" s="146">
        <v>7865</v>
      </c>
      <c r="Z2739" s="33">
        <v>8652</v>
      </c>
      <c r="AA2739" s="34">
        <f t="shared" si="597"/>
        <v>0.1</v>
      </c>
      <c r="AB2739" s="33" t="str">
        <f t="shared" si="599"/>
        <v>По запросу</v>
      </c>
      <c r="AC2739" s="34">
        <f t="shared" si="598"/>
        <v>0.10006351684355916</v>
      </c>
      <c r="AD2739" s="145">
        <f t="shared" si="589"/>
        <v>7210</v>
      </c>
      <c r="AE2739" s="105">
        <v>6554.1670000000004</v>
      </c>
      <c r="AF2739" s="34" t="e">
        <v>#N/A</v>
      </c>
      <c r="AG2739" s="34" t="e">
        <v>#N/A</v>
      </c>
      <c r="AH2739" s="34" t="e">
        <v>#N/A</v>
      </c>
      <c r="AI2739" s="29">
        <v>0.435</v>
      </c>
      <c r="AJ2739" s="29">
        <v>3.39E-4</v>
      </c>
      <c r="AK2739" s="29">
        <v>0</v>
      </c>
      <c r="AL2739" s="29">
        <v>0</v>
      </c>
      <c r="AM2739" s="29" t="s">
        <v>27</v>
      </c>
      <c r="AN2739" s="44" t="s">
        <v>27</v>
      </c>
      <c r="AO2739" s="29" t="s">
        <v>27</v>
      </c>
      <c r="AP2739" s="29">
        <v>1</v>
      </c>
      <c r="AQ2739" s="29"/>
      <c r="AR2739" s="29"/>
      <c r="AS2739" s="29"/>
      <c r="AT2739" s="29"/>
      <c r="AU2739" s="144"/>
      <c r="AV2739" s="36" t="s">
        <v>28</v>
      </c>
      <c r="AW2739" s="102" t="s">
        <v>33</v>
      </c>
      <c r="AX2739" s="129" t="s">
        <v>33</v>
      </c>
      <c r="AY2739" s="106">
        <v>145</v>
      </c>
      <c r="BD2739" t="s">
        <v>29</v>
      </c>
      <c r="BE2739" t="e">
        <v>#N/A</v>
      </c>
      <c r="BF2739" t="e">
        <v>#N/A</v>
      </c>
      <c r="BH2739" t="str">
        <f t="shared" si="587"/>
        <v/>
      </c>
      <c r="BJ2739" t="e">
        <f t="shared" si="588"/>
        <v>#VALUE!</v>
      </c>
      <c r="BK2739" s="130" t="s">
        <v>5302</v>
      </c>
      <c r="BL2739" s="130" t="e">
        <v>#VALUE!</v>
      </c>
      <c r="BM2739" s="131" t="s">
        <v>33</v>
      </c>
      <c r="BN2739" s="131" t="e">
        <v>#VALUE!</v>
      </c>
      <c r="BO2739" t="e">
        <v>#N/A</v>
      </c>
      <c r="BP2739">
        <v>0</v>
      </c>
    </row>
    <row r="2740" spans="1:68" ht="25.2" x14ac:dyDescent="0.3">
      <c r="A2740" s="1"/>
      <c r="B2740" s="47">
        <v>2380</v>
      </c>
      <c r="C2740" s="45">
        <v>1009040</v>
      </c>
      <c r="D2740" s="40" t="s">
        <v>33</v>
      </c>
      <c r="E2740" s="40"/>
      <c r="F2740" s="39" t="s">
        <v>1934</v>
      </c>
      <c r="G2740" s="29" t="s">
        <v>61</v>
      </c>
      <c r="H2740" s="70" t="s">
        <v>69</v>
      </c>
      <c r="I2740" s="148" t="s">
        <v>32</v>
      </c>
      <c r="J2740" s="147" t="s">
        <v>4047</v>
      </c>
      <c r="K2740" s="148" t="e">
        <v>#N/A</v>
      </c>
      <c r="L2740" s="148" t="s">
        <v>32</v>
      </c>
      <c r="M2740" s="147">
        <v>42362</v>
      </c>
      <c r="N2740" s="29" t="str">
        <f t="shared" si="590"/>
        <v/>
      </c>
      <c r="O2740" s="29" t="str">
        <f t="shared" si="591"/>
        <v/>
      </c>
      <c r="P2740" s="29" t="str">
        <f t="shared" si="592"/>
        <v/>
      </c>
      <c r="Q2740" s="29" t="str">
        <f t="shared" si="593"/>
        <v/>
      </c>
      <c r="R2740" s="29" t="str">
        <f t="shared" si="594"/>
        <v/>
      </c>
      <c r="S2740" s="29" t="str">
        <f t="shared" si="595"/>
        <v/>
      </c>
      <c r="T2740" s="29" t="str">
        <f t="shared" si="596"/>
        <v/>
      </c>
      <c r="U2740" s="29"/>
      <c r="V2740" s="29"/>
      <c r="W2740" s="38" t="s">
        <v>3789</v>
      </c>
      <c r="X2740" s="29" t="s">
        <v>158</v>
      </c>
      <c r="Y2740" s="146">
        <v>11778</v>
      </c>
      <c r="Z2740" s="33">
        <v>12956</v>
      </c>
      <c r="AA2740" s="34">
        <f t="shared" si="597"/>
        <v>0.1</v>
      </c>
      <c r="AB2740" s="33" t="str">
        <f t="shared" si="599"/>
        <v>По запросу</v>
      </c>
      <c r="AC2740" s="34">
        <f t="shared" si="598"/>
        <v>0.10001701477330611</v>
      </c>
      <c r="AD2740" s="145">
        <f t="shared" si="589"/>
        <v>10796.666999999999</v>
      </c>
      <c r="AE2740" s="105">
        <v>9815</v>
      </c>
      <c r="AF2740" s="34" t="e">
        <v>#N/A</v>
      </c>
      <c r="AG2740" s="34" t="e">
        <v>#N/A</v>
      </c>
      <c r="AH2740" s="34" t="e">
        <v>#N/A</v>
      </c>
      <c r="AI2740" s="29">
        <v>0.93</v>
      </c>
      <c r="AJ2740" s="29">
        <v>7.2999999999999996E-4</v>
      </c>
      <c r="AK2740" s="29">
        <v>0</v>
      </c>
      <c r="AL2740" s="29">
        <v>0</v>
      </c>
      <c r="AM2740" s="29" t="s">
        <v>27</v>
      </c>
      <c r="AN2740" s="44" t="s">
        <v>27</v>
      </c>
      <c r="AO2740" s="29" t="s">
        <v>27</v>
      </c>
      <c r="AP2740" s="29">
        <v>1</v>
      </c>
      <c r="AQ2740" s="29"/>
      <c r="AR2740" s="29"/>
      <c r="AS2740" s="29"/>
      <c r="AT2740" s="29"/>
      <c r="AU2740" s="144"/>
      <c r="AV2740" s="36" t="s">
        <v>28</v>
      </c>
      <c r="AW2740" s="102" t="s">
        <v>33</v>
      </c>
      <c r="AX2740" s="129" t="s">
        <v>33</v>
      </c>
      <c r="AY2740" s="106">
        <v>28</v>
      </c>
      <c r="BD2740" t="s">
        <v>29</v>
      </c>
      <c r="BE2740" t="e">
        <v>#N/A</v>
      </c>
      <c r="BF2740" t="e">
        <v>#N/A</v>
      </c>
      <c r="BH2740" t="str">
        <f t="shared" si="587"/>
        <v/>
      </c>
      <c r="BJ2740" t="e">
        <f t="shared" si="588"/>
        <v>#VALUE!</v>
      </c>
      <c r="BK2740" s="130" t="s">
        <v>5302</v>
      </c>
      <c r="BL2740" s="130" t="e">
        <v>#VALUE!</v>
      </c>
      <c r="BM2740" s="131" t="s">
        <v>33</v>
      </c>
      <c r="BN2740" s="131" t="e">
        <v>#VALUE!</v>
      </c>
      <c r="BO2740" t="e">
        <v>#N/A</v>
      </c>
      <c r="BP2740">
        <v>0</v>
      </c>
    </row>
    <row r="2741" spans="1:68" ht="25.2" x14ac:dyDescent="0.3">
      <c r="A2741" s="1"/>
      <c r="B2741" s="47">
        <v>2381</v>
      </c>
      <c r="C2741" s="45">
        <v>1009041</v>
      </c>
      <c r="D2741" s="40" t="s">
        <v>33</v>
      </c>
      <c r="E2741" s="40"/>
      <c r="F2741" s="39" t="s">
        <v>1935</v>
      </c>
      <c r="G2741" s="29" t="s">
        <v>61</v>
      </c>
      <c r="H2741" s="70" t="s">
        <v>69</v>
      </c>
      <c r="I2741" s="148" t="s">
        <v>32</v>
      </c>
      <c r="J2741" s="147" t="s">
        <v>33</v>
      </c>
      <c r="K2741" s="148" t="e">
        <v>#N/A</v>
      </c>
      <c r="L2741" s="148" t="s">
        <v>32</v>
      </c>
      <c r="M2741" s="147">
        <v>42362</v>
      </c>
      <c r="N2741" s="29" t="str">
        <f t="shared" si="590"/>
        <v/>
      </c>
      <c r="O2741" s="29" t="str">
        <f t="shared" si="591"/>
        <v/>
      </c>
      <c r="P2741" s="29" t="str">
        <f t="shared" si="592"/>
        <v/>
      </c>
      <c r="Q2741" s="29" t="str">
        <f t="shared" si="593"/>
        <v/>
      </c>
      <c r="R2741" s="29" t="str">
        <f t="shared" si="594"/>
        <v/>
      </c>
      <c r="S2741" s="29" t="str">
        <f t="shared" si="595"/>
        <v/>
      </c>
      <c r="T2741" s="29" t="str">
        <f t="shared" si="596"/>
        <v/>
      </c>
      <c r="U2741" s="29"/>
      <c r="V2741" s="29"/>
      <c r="W2741" s="38" t="s">
        <v>3789</v>
      </c>
      <c r="X2741" s="29" t="s">
        <v>158</v>
      </c>
      <c r="Y2741" s="146">
        <v>11778</v>
      </c>
      <c r="Z2741" s="33">
        <v>12956</v>
      </c>
      <c r="AA2741" s="34">
        <f t="shared" si="597"/>
        <v>0.1</v>
      </c>
      <c r="AB2741" s="33" t="str">
        <f t="shared" si="599"/>
        <v>По запросу</v>
      </c>
      <c r="AC2741" s="34">
        <f t="shared" si="598"/>
        <v>0.10001701477330611</v>
      </c>
      <c r="AD2741" s="145">
        <f t="shared" si="589"/>
        <v>10796.666999999999</v>
      </c>
      <c r="AE2741" s="105">
        <v>9815</v>
      </c>
      <c r="AF2741" s="34" t="e">
        <v>#N/A</v>
      </c>
      <c r="AG2741" s="34" t="e">
        <v>#N/A</v>
      </c>
      <c r="AH2741" s="34" t="e">
        <v>#N/A</v>
      </c>
      <c r="AI2741" s="29">
        <v>0.93500000000000005</v>
      </c>
      <c r="AJ2741" s="29">
        <v>7.76E-4</v>
      </c>
      <c r="AK2741" s="29">
        <v>0</v>
      </c>
      <c r="AL2741" s="29">
        <v>0</v>
      </c>
      <c r="AM2741" s="29" t="s">
        <v>27</v>
      </c>
      <c r="AN2741" s="44" t="s">
        <v>27</v>
      </c>
      <c r="AO2741" s="29" t="s">
        <v>27</v>
      </c>
      <c r="AP2741" s="29">
        <v>1</v>
      </c>
      <c r="AQ2741" s="29"/>
      <c r="AR2741" s="29"/>
      <c r="AS2741" s="29"/>
      <c r="AT2741" s="29"/>
      <c r="AU2741" s="144"/>
      <c r="AV2741" s="36" t="s">
        <v>28</v>
      </c>
      <c r="AW2741" s="102" t="s">
        <v>33</v>
      </c>
      <c r="AX2741" s="129" t="s">
        <v>33</v>
      </c>
      <c r="AY2741" s="106">
        <v>22</v>
      </c>
      <c r="BD2741" t="s">
        <v>29</v>
      </c>
      <c r="BE2741" t="e">
        <v>#N/A</v>
      </c>
      <c r="BF2741" t="e">
        <v>#N/A</v>
      </c>
      <c r="BH2741" t="str">
        <f t="shared" si="587"/>
        <v/>
      </c>
      <c r="BJ2741" t="e">
        <f t="shared" si="588"/>
        <v>#VALUE!</v>
      </c>
      <c r="BK2741" s="130" t="s">
        <v>5302</v>
      </c>
      <c r="BL2741" s="130" t="e">
        <v>#VALUE!</v>
      </c>
      <c r="BM2741" s="131" t="s">
        <v>33</v>
      </c>
      <c r="BN2741" s="131" t="e">
        <v>#VALUE!</v>
      </c>
      <c r="BO2741" t="e">
        <v>#N/A</v>
      </c>
      <c r="BP2741">
        <v>0</v>
      </c>
    </row>
    <row r="2742" spans="1:68" ht="25.2" x14ac:dyDescent="0.3">
      <c r="A2742" s="1"/>
      <c r="B2742" s="47">
        <v>2382</v>
      </c>
      <c r="C2742" s="45">
        <v>1009042</v>
      </c>
      <c r="D2742" s="40" t="s">
        <v>33</v>
      </c>
      <c r="E2742" s="40"/>
      <c r="F2742" s="39" t="s">
        <v>1936</v>
      </c>
      <c r="G2742" s="29" t="s">
        <v>61</v>
      </c>
      <c r="H2742" s="70" t="s">
        <v>59</v>
      </c>
      <c r="I2742" s="148" t="s">
        <v>32</v>
      </c>
      <c r="J2742" s="147" t="s">
        <v>4047</v>
      </c>
      <c r="K2742" s="148" t="e">
        <v>#N/A</v>
      </c>
      <c r="L2742" s="148" t="s">
        <v>4026</v>
      </c>
      <c r="M2742" s="147">
        <v>42362</v>
      </c>
      <c r="N2742" s="29" t="str">
        <f t="shared" si="590"/>
        <v/>
      </c>
      <c r="O2742" s="29" t="str">
        <f t="shared" si="591"/>
        <v/>
      </c>
      <c r="P2742" s="29" t="str">
        <f t="shared" si="592"/>
        <v/>
      </c>
      <c r="Q2742" s="29" t="str">
        <f t="shared" si="593"/>
        <v/>
      </c>
      <c r="R2742" s="29" t="str">
        <f t="shared" si="594"/>
        <v/>
      </c>
      <c r="S2742" s="29" t="str">
        <f t="shared" si="595"/>
        <v/>
      </c>
      <c r="T2742" s="29" t="str">
        <f t="shared" si="596"/>
        <v/>
      </c>
      <c r="U2742" s="29">
        <v>1045460</v>
      </c>
      <c r="V2742" s="29"/>
      <c r="W2742" s="38" t="s">
        <v>3789</v>
      </c>
      <c r="X2742" s="29" t="s">
        <v>158</v>
      </c>
      <c r="Y2742" s="146">
        <v>17466</v>
      </c>
      <c r="Z2742" s="33">
        <v>19213</v>
      </c>
      <c r="AA2742" s="34">
        <f t="shared" si="597"/>
        <v>0.1</v>
      </c>
      <c r="AB2742" s="33" t="str">
        <f t="shared" si="599"/>
        <v>По запросу</v>
      </c>
      <c r="AC2742" s="34">
        <f t="shared" si="598"/>
        <v>0.10002287873582964</v>
      </c>
      <c r="AD2742" s="145">
        <f t="shared" si="589"/>
        <v>16010.833000000001</v>
      </c>
      <c r="AE2742" s="105">
        <v>14555</v>
      </c>
      <c r="AF2742" s="34" t="e">
        <v>#N/A</v>
      </c>
      <c r="AG2742" s="34" t="e">
        <v>#N/A</v>
      </c>
      <c r="AH2742" s="34" t="e">
        <v>#N/A</v>
      </c>
      <c r="AI2742" s="29">
        <v>0.877</v>
      </c>
      <c r="AJ2742" s="29">
        <v>5.9999999999999995E-4</v>
      </c>
      <c r="AK2742" s="29">
        <v>0</v>
      </c>
      <c r="AL2742" s="29">
        <v>0</v>
      </c>
      <c r="AM2742" s="29" t="s">
        <v>27</v>
      </c>
      <c r="AN2742" s="44" t="s">
        <v>27</v>
      </c>
      <c r="AO2742" s="29" t="s">
        <v>27</v>
      </c>
      <c r="AP2742" s="29">
        <v>1</v>
      </c>
      <c r="AQ2742" s="29"/>
      <c r="AR2742" s="29"/>
      <c r="AS2742" s="29"/>
      <c r="AT2742" s="29"/>
      <c r="AU2742" s="144"/>
      <c r="AV2742" s="36" t="s">
        <v>28</v>
      </c>
      <c r="AW2742" s="102" t="s">
        <v>33</v>
      </c>
      <c r="AX2742" s="129" t="s">
        <v>33</v>
      </c>
      <c r="AY2742" s="106">
        <v>18</v>
      </c>
      <c r="BD2742" t="s">
        <v>29</v>
      </c>
      <c r="BE2742" t="e">
        <v>#N/A</v>
      </c>
      <c r="BF2742" t="e">
        <v>#N/A</v>
      </c>
      <c r="BH2742" t="str">
        <f t="shared" si="587"/>
        <v/>
      </c>
      <c r="BJ2742" t="e">
        <f t="shared" si="588"/>
        <v>#VALUE!</v>
      </c>
      <c r="BK2742" s="130" t="s">
        <v>5302</v>
      </c>
      <c r="BL2742" s="130" t="e">
        <v>#VALUE!</v>
      </c>
      <c r="BM2742" s="131" t="s">
        <v>33</v>
      </c>
      <c r="BN2742" s="131" t="e">
        <v>#VALUE!</v>
      </c>
      <c r="BO2742" t="e">
        <v>#N/A</v>
      </c>
      <c r="BP2742">
        <v>0</v>
      </c>
    </row>
    <row r="2743" spans="1:68" ht="25.2" x14ac:dyDescent="0.3">
      <c r="A2743" s="1"/>
      <c r="B2743" s="47">
        <v>2383</v>
      </c>
      <c r="C2743" s="45">
        <v>1018325</v>
      </c>
      <c r="D2743" s="40" t="s">
        <v>33</v>
      </c>
      <c r="E2743" s="40"/>
      <c r="F2743" s="39" t="s">
        <v>1937</v>
      </c>
      <c r="G2743" s="29" t="s">
        <v>61</v>
      </c>
      <c r="H2743" s="70" t="s">
        <v>59</v>
      </c>
      <c r="I2743" s="148" t="s">
        <v>32</v>
      </c>
      <c r="J2743" s="147" t="s">
        <v>33</v>
      </c>
      <c r="K2743" s="148" t="e">
        <v>#N/A</v>
      </c>
      <c r="L2743" s="148" t="s">
        <v>4027</v>
      </c>
      <c r="M2743" s="147">
        <v>42362</v>
      </c>
      <c r="N2743" s="29" t="str">
        <f t="shared" si="590"/>
        <v/>
      </c>
      <c r="O2743" s="29" t="str">
        <f t="shared" si="591"/>
        <v/>
      </c>
      <c r="P2743" s="29" t="str">
        <f t="shared" si="592"/>
        <v/>
      </c>
      <c r="Q2743" s="29" t="str">
        <f t="shared" si="593"/>
        <v/>
      </c>
      <c r="R2743" s="29" t="str">
        <f t="shared" si="594"/>
        <v/>
      </c>
      <c r="S2743" s="29" t="str">
        <f t="shared" si="595"/>
        <v/>
      </c>
      <c r="T2743" s="29" t="str">
        <f t="shared" si="596"/>
        <v/>
      </c>
      <c r="U2743" s="29">
        <v>1045461</v>
      </c>
      <c r="V2743" s="29"/>
      <c r="W2743" s="38" t="s">
        <v>3789</v>
      </c>
      <c r="X2743" s="29" t="s">
        <v>158</v>
      </c>
      <c r="Y2743" s="146">
        <v>13436</v>
      </c>
      <c r="Z2743" s="33">
        <v>14780</v>
      </c>
      <c r="AA2743" s="34">
        <f t="shared" si="597"/>
        <v>0.1</v>
      </c>
      <c r="AB2743" s="33" t="str">
        <f t="shared" si="599"/>
        <v>По запросу</v>
      </c>
      <c r="AC2743" s="34">
        <f t="shared" si="598"/>
        <v>0.10002976778714595</v>
      </c>
      <c r="AD2743" s="145">
        <f t="shared" si="589"/>
        <v>12316.666999999999</v>
      </c>
      <c r="AE2743" s="105">
        <v>11196.666999999999</v>
      </c>
      <c r="AF2743" s="34" t="e">
        <v>#N/A</v>
      </c>
      <c r="AG2743" s="34" t="e">
        <v>#N/A</v>
      </c>
      <c r="AH2743" s="34" t="e">
        <v>#N/A</v>
      </c>
      <c r="AI2743" s="29">
        <v>0.91600000000000004</v>
      </c>
      <c r="AJ2743" s="29">
        <v>6.0999999999999997E-4</v>
      </c>
      <c r="AK2743" s="29">
        <v>0</v>
      </c>
      <c r="AL2743" s="29">
        <v>0</v>
      </c>
      <c r="AM2743" s="29" t="s">
        <v>27</v>
      </c>
      <c r="AN2743" s="44" t="s">
        <v>27</v>
      </c>
      <c r="AO2743" s="29" t="s">
        <v>27</v>
      </c>
      <c r="AP2743" s="29">
        <v>1</v>
      </c>
      <c r="AQ2743" s="29">
        <v>104</v>
      </c>
      <c r="AR2743" s="29">
        <v>104</v>
      </c>
      <c r="AS2743" s="29">
        <v>61</v>
      </c>
      <c r="AT2743" s="29">
        <v>0.91600000000000004</v>
      </c>
      <c r="AU2743" s="144">
        <v>6.5977600000000005E-4</v>
      </c>
      <c r="AV2743" s="36" t="s">
        <v>28</v>
      </c>
      <c r="AW2743" s="102" t="s">
        <v>33</v>
      </c>
      <c r="AX2743" s="129" t="s">
        <v>33</v>
      </c>
      <c r="AY2743" s="106">
        <v>25</v>
      </c>
      <c r="BD2743" t="s">
        <v>29</v>
      </c>
      <c r="BE2743" t="e">
        <v>#N/A</v>
      </c>
      <c r="BF2743" t="e">
        <v>#N/A</v>
      </c>
      <c r="BH2743" t="str">
        <f t="shared" si="587"/>
        <v/>
      </c>
      <c r="BJ2743" t="e">
        <f t="shared" si="588"/>
        <v>#VALUE!</v>
      </c>
      <c r="BK2743" s="130" t="s">
        <v>5302</v>
      </c>
      <c r="BL2743" s="130" t="e">
        <v>#VALUE!</v>
      </c>
      <c r="BM2743" s="131" t="s">
        <v>33</v>
      </c>
      <c r="BN2743" s="131" t="e">
        <v>#VALUE!</v>
      </c>
      <c r="BO2743" t="e">
        <v>#N/A</v>
      </c>
      <c r="BP2743">
        <v>0</v>
      </c>
    </row>
    <row r="2744" spans="1:68" ht="25.2" x14ac:dyDescent="0.3">
      <c r="A2744" s="1"/>
      <c r="B2744" s="47">
        <v>2384</v>
      </c>
      <c r="C2744" s="45">
        <v>1018368</v>
      </c>
      <c r="D2744" s="63" t="s">
        <v>33</v>
      </c>
      <c r="E2744" s="63"/>
      <c r="F2744" s="31" t="s">
        <v>1938</v>
      </c>
      <c r="G2744" s="29" t="s">
        <v>39</v>
      </c>
      <c r="H2744" s="70" t="s">
        <v>4779</v>
      </c>
      <c r="I2744" s="148" t="s">
        <v>32</v>
      </c>
      <c r="J2744" s="147" t="s">
        <v>33</v>
      </c>
      <c r="K2744" s="148">
        <v>0</v>
      </c>
      <c r="L2744" s="148" t="s">
        <v>32</v>
      </c>
      <c r="M2744" s="147">
        <v>42362</v>
      </c>
      <c r="N2744" s="29" t="str">
        <f t="shared" si="590"/>
        <v/>
      </c>
      <c r="O2744" s="29" t="str">
        <f t="shared" si="591"/>
        <v/>
      </c>
      <c r="P2744" s="29" t="str">
        <f t="shared" si="592"/>
        <v/>
      </c>
      <c r="Q2744" s="29" t="str">
        <f t="shared" si="593"/>
        <v/>
      </c>
      <c r="R2744" s="29" t="str">
        <f t="shared" si="594"/>
        <v/>
      </c>
      <c r="S2744" s="29" t="str">
        <f t="shared" si="595"/>
        <v/>
      </c>
      <c r="T2744" s="29" t="str">
        <f t="shared" si="596"/>
        <v/>
      </c>
      <c r="U2744" s="40" t="s">
        <v>33</v>
      </c>
      <c r="V2744" s="40"/>
      <c r="W2744" s="38" t="s">
        <v>1720</v>
      </c>
      <c r="X2744" s="29" t="s">
        <v>158</v>
      </c>
      <c r="Y2744" s="146">
        <v>2997</v>
      </c>
      <c r="Z2744" s="33">
        <v>3837</v>
      </c>
      <c r="AA2744" s="34">
        <f t="shared" si="597"/>
        <v>0.28000000000000003</v>
      </c>
      <c r="AB2744" s="33">
        <f t="shared" si="599"/>
        <v>3837</v>
      </c>
      <c r="AC2744" s="34">
        <f t="shared" si="598"/>
        <v>0.28028028028028029</v>
      </c>
      <c r="AD2744" s="145">
        <f t="shared" si="589"/>
        <v>3197.5</v>
      </c>
      <c r="AE2744" s="105">
        <v>2497.5</v>
      </c>
      <c r="AF2744" s="34" t="s">
        <v>36</v>
      </c>
      <c r="AG2744" s="34" t="s">
        <v>36</v>
      </c>
      <c r="AH2744" s="34" t="s">
        <v>36</v>
      </c>
      <c r="AI2744" s="29">
        <v>0.23599999999999999</v>
      </c>
      <c r="AJ2744" s="29">
        <v>1E-4</v>
      </c>
      <c r="AK2744" s="29">
        <v>5</v>
      </c>
      <c r="AL2744" s="29">
        <v>0</v>
      </c>
      <c r="AM2744" s="29" t="s">
        <v>28</v>
      </c>
      <c r="AN2744" s="158" t="s">
        <v>28</v>
      </c>
      <c r="AO2744" s="29" t="s">
        <v>28</v>
      </c>
      <c r="AP2744" s="29">
        <v>1</v>
      </c>
      <c r="AQ2744" s="29">
        <v>52</v>
      </c>
      <c r="AR2744" s="29">
        <v>52</v>
      </c>
      <c r="AS2744" s="29">
        <v>41</v>
      </c>
      <c r="AT2744" s="29">
        <v>0.23599999999999999</v>
      </c>
      <c r="AU2744" s="144">
        <v>1.10864E-4</v>
      </c>
      <c r="AV2744" s="36" t="s">
        <v>28</v>
      </c>
      <c r="AW2744" s="102" t="s">
        <v>33</v>
      </c>
      <c r="AX2744" s="129" t="s">
        <v>33</v>
      </c>
      <c r="AY2744" s="106">
        <v>243</v>
      </c>
      <c r="BD2744" t="s">
        <v>29</v>
      </c>
      <c r="BE2744" t="s">
        <v>4351</v>
      </c>
      <c r="BF2744" t="s">
        <v>4739</v>
      </c>
      <c r="BH2744" t="str">
        <f t="shared" si="587"/>
        <v>AV</v>
      </c>
      <c r="BJ2744" t="str">
        <f t="shared" si="588"/>
        <v>OK</v>
      </c>
      <c r="BK2744" s="130">
        <v>3837</v>
      </c>
      <c r="BL2744" s="130" t="s">
        <v>37</v>
      </c>
      <c r="BM2744" s="131" t="s">
        <v>33</v>
      </c>
      <c r="BN2744" s="131" t="e">
        <v>#VALUE!</v>
      </c>
      <c r="BO2744">
        <v>3837</v>
      </c>
      <c r="BP2744">
        <v>0</v>
      </c>
    </row>
    <row r="2745" spans="1:68" ht="25.2" x14ac:dyDescent="0.3">
      <c r="A2745" s="1"/>
      <c r="B2745" s="47">
        <v>2385</v>
      </c>
      <c r="C2745" s="45">
        <v>1018371</v>
      </c>
      <c r="D2745" s="63" t="s">
        <v>33</v>
      </c>
      <c r="E2745" s="63"/>
      <c r="F2745" s="39" t="s">
        <v>1939</v>
      </c>
      <c r="G2745" s="29" t="s">
        <v>47</v>
      </c>
      <c r="H2745" s="70" t="s">
        <v>4779</v>
      </c>
      <c r="I2745" s="148" t="s">
        <v>32</v>
      </c>
      <c r="J2745" s="147" t="s">
        <v>33</v>
      </c>
      <c r="K2745" s="148">
        <v>0</v>
      </c>
      <c r="L2745" s="148" t="s">
        <v>32</v>
      </c>
      <c r="M2745" s="147">
        <v>42362</v>
      </c>
      <c r="N2745" s="29" t="str">
        <f t="shared" si="590"/>
        <v/>
      </c>
      <c r="O2745" s="29" t="str">
        <f t="shared" si="591"/>
        <v/>
      </c>
      <c r="P2745" s="29" t="str">
        <f t="shared" si="592"/>
        <v/>
      </c>
      <c r="Q2745" s="29" t="str">
        <f t="shared" si="593"/>
        <v/>
      </c>
      <c r="R2745" s="29" t="str">
        <f t="shared" si="594"/>
        <v/>
      </c>
      <c r="S2745" s="29" t="str">
        <f t="shared" si="595"/>
        <v/>
      </c>
      <c r="T2745" s="29" t="str">
        <f t="shared" si="596"/>
        <v/>
      </c>
      <c r="U2745" s="40" t="s">
        <v>33</v>
      </c>
      <c r="V2745" s="40"/>
      <c r="W2745" s="38" t="s">
        <v>3789</v>
      </c>
      <c r="X2745" s="29" t="s">
        <v>158</v>
      </c>
      <c r="Y2745" s="146">
        <v>7865</v>
      </c>
      <c r="Z2745" s="33">
        <v>10068</v>
      </c>
      <c r="AA2745" s="34">
        <f t="shared" si="597"/>
        <v>0.28000000000000003</v>
      </c>
      <c r="AB2745" s="33" t="str">
        <f t="shared" si="599"/>
        <v>По запросу</v>
      </c>
      <c r="AC2745" s="34">
        <f t="shared" si="598"/>
        <v>0.28010165136164511</v>
      </c>
      <c r="AD2745" s="145">
        <f t="shared" si="589"/>
        <v>8390</v>
      </c>
      <c r="AE2745" s="105">
        <v>6554.1670000000004</v>
      </c>
      <c r="AF2745" s="34" t="s">
        <v>36</v>
      </c>
      <c r="AG2745" s="34" t="s">
        <v>36</v>
      </c>
      <c r="AH2745" s="34" t="s">
        <v>36</v>
      </c>
      <c r="AI2745" s="29">
        <v>0.40600000000000003</v>
      </c>
      <c r="AJ2745" s="29">
        <v>2.99E-4</v>
      </c>
      <c r="AK2745" s="29">
        <v>4</v>
      </c>
      <c r="AL2745" s="29">
        <v>0</v>
      </c>
      <c r="AM2745" s="29" t="s">
        <v>28</v>
      </c>
      <c r="AN2745" s="158" t="s">
        <v>28</v>
      </c>
      <c r="AO2745" s="29" t="s">
        <v>28</v>
      </c>
      <c r="AP2745" s="29">
        <v>1</v>
      </c>
      <c r="AQ2745" s="29">
        <v>45</v>
      </c>
      <c r="AR2745" s="29">
        <v>80</v>
      </c>
      <c r="AS2745" s="29">
        <v>83</v>
      </c>
      <c r="AT2745" s="29">
        <v>0.40600000000000003</v>
      </c>
      <c r="AU2745" s="144">
        <v>2.988E-4</v>
      </c>
      <c r="AV2745" s="36" t="s">
        <v>28</v>
      </c>
      <c r="AW2745" s="102" t="s">
        <v>33</v>
      </c>
      <c r="AX2745" s="129" t="s">
        <v>33</v>
      </c>
      <c r="AY2745" s="106">
        <v>246</v>
      </c>
      <c r="BD2745" t="s">
        <v>29</v>
      </c>
      <c r="BE2745" t="s">
        <v>4369</v>
      </c>
      <c r="BF2745" t="s">
        <v>4739</v>
      </c>
      <c r="BH2745" t="str">
        <f t="shared" ref="BH2745:BH2808" si="600">IF(OR(H2745="Регулярный ассортимент",AK2745&gt;0,AL2745&gt;0),"AV","")</f>
        <v>AV</v>
      </c>
      <c r="BJ2745" t="e">
        <f t="shared" ref="BJ2745:BJ2808" si="601">IF(AB2745-Z2745=0,"OK")</f>
        <v>#VALUE!</v>
      </c>
      <c r="BK2745" s="130" t="s">
        <v>5289</v>
      </c>
      <c r="BL2745" s="130" t="e">
        <v>#VALUE!</v>
      </c>
      <c r="BM2745" s="131" t="s">
        <v>33</v>
      </c>
      <c r="BN2745" s="131" t="e">
        <v>#VALUE!</v>
      </c>
      <c r="BO2745" t="s">
        <v>5289</v>
      </c>
      <c r="BP2745">
        <v>4</v>
      </c>
    </row>
    <row r="2746" spans="1:68" ht="25.2" x14ac:dyDescent="0.3">
      <c r="A2746" s="1"/>
      <c r="B2746" s="47">
        <v>2386</v>
      </c>
      <c r="C2746" s="45">
        <v>1018372</v>
      </c>
      <c r="D2746" s="63" t="s">
        <v>33</v>
      </c>
      <c r="E2746" s="63"/>
      <c r="F2746" s="39" t="s">
        <v>1940</v>
      </c>
      <c r="G2746" s="29" t="s">
        <v>47</v>
      </c>
      <c r="H2746" s="70" t="s">
        <v>4779</v>
      </c>
      <c r="I2746" s="148" t="s">
        <v>32</v>
      </c>
      <c r="J2746" s="147" t="s">
        <v>33</v>
      </c>
      <c r="K2746" s="148">
        <v>0</v>
      </c>
      <c r="L2746" s="148" t="s">
        <v>32</v>
      </c>
      <c r="M2746" s="147">
        <v>42362</v>
      </c>
      <c r="N2746" s="29" t="str">
        <f t="shared" si="590"/>
        <v/>
      </c>
      <c r="O2746" s="29" t="str">
        <f t="shared" si="591"/>
        <v/>
      </c>
      <c r="P2746" s="29" t="str">
        <f t="shared" si="592"/>
        <v/>
      </c>
      <c r="Q2746" s="29" t="str">
        <f t="shared" si="593"/>
        <v/>
      </c>
      <c r="R2746" s="29" t="str">
        <f t="shared" si="594"/>
        <v/>
      </c>
      <c r="S2746" s="29" t="str">
        <f t="shared" si="595"/>
        <v/>
      </c>
      <c r="T2746" s="29" t="str">
        <f t="shared" si="596"/>
        <v/>
      </c>
      <c r="U2746" s="40" t="s">
        <v>33</v>
      </c>
      <c r="V2746" s="40"/>
      <c r="W2746" s="38" t="s">
        <v>3789</v>
      </c>
      <c r="X2746" s="29" t="s">
        <v>158</v>
      </c>
      <c r="Y2746" s="146">
        <v>7865</v>
      </c>
      <c r="Z2746" s="33">
        <v>10068</v>
      </c>
      <c r="AA2746" s="34">
        <f t="shared" si="597"/>
        <v>0.28000000000000003</v>
      </c>
      <c r="AB2746" s="33" t="str">
        <f t="shared" si="599"/>
        <v>По запросу</v>
      </c>
      <c r="AC2746" s="34">
        <f t="shared" si="598"/>
        <v>0.28010165136164511</v>
      </c>
      <c r="AD2746" s="145">
        <f t="shared" si="589"/>
        <v>8390</v>
      </c>
      <c r="AE2746" s="105">
        <v>6554.1670000000004</v>
      </c>
      <c r="AF2746" s="34" t="s">
        <v>36</v>
      </c>
      <c r="AG2746" s="34" t="s">
        <v>36</v>
      </c>
      <c r="AH2746" s="34" t="s">
        <v>36</v>
      </c>
      <c r="AI2746" s="29">
        <v>0.44800000000000001</v>
      </c>
      <c r="AJ2746" s="29">
        <v>2.9799999999999998E-4</v>
      </c>
      <c r="AK2746" s="29">
        <v>9</v>
      </c>
      <c r="AL2746" s="29">
        <v>0</v>
      </c>
      <c r="AM2746" s="29" t="s">
        <v>28</v>
      </c>
      <c r="AN2746" s="158" t="s">
        <v>28</v>
      </c>
      <c r="AO2746" s="29" t="s">
        <v>28</v>
      </c>
      <c r="AP2746" s="29">
        <v>1</v>
      </c>
      <c r="AQ2746" s="29">
        <v>78</v>
      </c>
      <c r="AR2746" s="29">
        <v>78</v>
      </c>
      <c r="AS2746" s="29">
        <v>49</v>
      </c>
      <c r="AT2746" s="29">
        <v>0.44800000000000001</v>
      </c>
      <c r="AU2746" s="144">
        <v>2.9811600000000002E-4</v>
      </c>
      <c r="AV2746" s="36" t="s">
        <v>28</v>
      </c>
      <c r="AW2746" s="102" t="s">
        <v>33</v>
      </c>
      <c r="AX2746" s="129" t="s">
        <v>33</v>
      </c>
      <c r="AY2746" s="106">
        <v>305</v>
      </c>
      <c r="BD2746" t="s">
        <v>29</v>
      </c>
      <c r="BE2746" t="s">
        <v>4351</v>
      </c>
      <c r="BF2746" t="s">
        <v>4739</v>
      </c>
      <c r="BH2746" t="str">
        <f t="shared" si="600"/>
        <v>AV</v>
      </c>
      <c r="BJ2746" t="e">
        <f t="shared" si="601"/>
        <v>#VALUE!</v>
      </c>
      <c r="BK2746" s="130" t="s">
        <v>5289</v>
      </c>
      <c r="BL2746" s="130" t="e">
        <v>#VALUE!</v>
      </c>
      <c r="BM2746" s="131" t="s">
        <v>33</v>
      </c>
      <c r="BN2746" s="131" t="e">
        <v>#VALUE!</v>
      </c>
      <c r="BO2746" t="s">
        <v>5289</v>
      </c>
      <c r="BP2746">
        <v>11</v>
      </c>
    </row>
    <row r="2747" spans="1:68" ht="25.2" x14ac:dyDescent="0.3">
      <c r="A2747" s="1"/>
      <c r="B2747" s="47">
        <v>2387</v>
      </c>
      <c r="C2747" s="45">
        <v>1018374</v>
      </c>
      <c r="D2747" s="63" t="s">
        <v>33</v>
      </c>
      <c r="E2747" s="63"/>
      <c r="F2747" s="31" t="s">
        <v>1941</v>
      </c>
      <c r="G2747" s="37" t="s">
        <v>31</v>
      </c>
      <c r="H2747" s="29"/>
      <c r="I2747" s="148" t="s">
        <v>32</v>
      </c>
      <c r="J2747" s="147" t="s">
        <v>33</v>
      </c>
      <c r="K2747" s="148">
        <v>0</v>
      </c>
      <c r="L2747" s="148" t="s">
        <v>32</v>
      </c>
      <c r="M2747" s="147">
        <v>42362</v>
      </c>
      <c r="N2747" s="29" t="str">
        <f t="shared" si="590"/>
        <v/>
      </c>
      <c r="O2747" s="29" t="str">
        <f t="shared" si="591"/>
        <v/>
      </c>
      <c r="P2747" s="29" t="str">
        <f t="shared" si="592"/>
        <v/>
      </c>
      <c r="Q2747" s="29" t="str">
        <f t="shared" si="593"/>
        <v/>
      </c>
      <c r="R2747" s="29" t="str">
        <f t="shared" si="594"/>
        <v/>
      </c>
      <c r="S2747" s="29" t="str">
        <f t="shared" si="595"/>
        <v/>
      </c>
      <c r="T2747" s="29" t="str">
        <f t="shared" si="596"/>
        <v/>
      </c>
      <c r="U2747" s="40" t="s">
        <v>33</v>
      </c>
      <c r="V2747" s="40"/>
      <c r="W2747" s="38" t="s">
        <v>3789</v>
      </c>
      <c r="X2747" s="29" t="s">
        <v>158</v>
      </c>
      <c r="Y2747" s="146">
        <v>13436</v>
      </c>
      <c r="Z2747" s="33">
        <v>17199</v>
      </c>
      <c r="AA2747" s="34">
        <f t="shared" si="597"/>
        <v>0.28000000000000003</v>
      </c>
      <c r="AB2747" s="33" t="str">
        <f t="shared" si="599"/>
        <v>По запросу</v>
      </c>
      <c r="AC2747" s="34">
        <f t="shared" si="598"/>
        <v>0.28006843465113329</v>
      </c>
      <c r="AD2747" s="145">
        <f t="shared" si="589"/>
        <v>14332.5</v>
      </c>
      <c r="AE2747" s="105">
        <v>11196.666999999999</v>
      </c>
      <c r="AF2747" s="34" t="s">
        <v>36</v>
      </c>
      <c r="AG2747" s="34" t="s">
        <v>36</v>
      </c>
      <c r="AH2747" s="34" t="s">
        <v>36</v>
      </c>
      <c r="AI2747" s="29">
        <v>0.94499999999999995</v>
      </c>
      <c r="AJ2747" s="29">
        <v>5.5000000000000003E-4</v>
      </c>
      <c r="AK2747" s="29">
        <v>0</v>
      </c>
      <c r="AL2747" s="29">
        <v>0</v>
      </c>
      <c r="AM2747" s="29" t="s">
        <v>28</v>
      </c>
      <c r="AN2747" s="44" t="s">
        <v>27</v>
      </c>
      <c r="AO2747" s="29" t="s">
        <v>28</v>
      </c>
      <c r="AP2747" s="29">
        <v>1</v>
      </c>
      <c r="AQ2747" s="29">
        <v>108</v>
      </c>
      <c r="AR2747" s="29">
        <v>108</v>
      </c>
      <c r="AS2747" s="29">
        <v>53</v>
      </c>
      <c r="AT2747" s="29">
        <v>0.94499999999999995</v>
      </c>
      <c r="AU2747" s="144">
        <v>6.1819200000000005E-4</v>
      </c>
      <c r="AV2747" s="36" t="s">
        <v>28</v>
      </c>
      <c r="AW2747" s="102" t="s">
        <v>33</v>
      </c>
      <c r="AX2747" s="129" t="s">
        <v>33</v>
      </c>
      <c r="AY2747" s="106">
        <v>260</v>
      </c>
      <c r="BD2747" t="s">
        <v>29</v>
      </c>
      <c r="BE2747" t="s">
        <v>4369</v>
      </c>
      <c r="BF2747" t="s">
        <v>4739</v>
      </c>
      <c r="BH2747" t="str">
        <f t="shared" si="600"/>
        <v/>
      </c>
      <c r="BJ2747" t="e">
        <f t="shared" si="601"/>
        <v>#VALUE!</v>
      </c>
      <c r="BK2747" s="130" t="s">
        <v>5302</v>
      </c>
      <c r="BL2747" s="130" t="e">
        <v>#VALUE!</v>
      </c>
      <c r="BM2747" s="131" t="s">
        <v>33</v>
      </c>
      <c r="BN2747" s="131" t="e">
        <v>#VALUE!</v>
      </c>
      <c r="BO2747" t="e">
        <v>#N/A</v>
      </c>
      <c r="BP2747">
        <v>0</v>
      </c>
    </row>
    <row r="2748" spans="1:68" ht="25.2" x14ac:dyDescent="0.3">
      <c r="A2748" s="1"/>
      <c r="B2748" s="47">
        <v>2388</v>
      </c>
      <c r="C2748" s="45">
        <v>1018375</v>
      </c>
      <c r="D2748" s="63" t="s">
        <v>33</v>
      </c>
      <c r="E2748" s="63"/>
      <c r="F2748" s="31" t="s">
        <v>1942</v>
      </c>
      <c r="G2748" s="29" t="s">
        <v>39</v>
      </c>
      <c r="H2748" s="70" t="s">
        <v>4779</v>
      </c>
      <c r="I2748" s="148" t="s">
        <v>32</v>
      </c>
      <c r="J2748" s="147" t="s">
        <v>33</v>
      </c>
      <c r="K2748" s="148">
        <v>0</v>
      </c>
      <c r="L2748" s="148" t="s">
        <v>32</v>
      </c>
      <c r="M2748" s="147">
        <v>42362</v>
      </c>
      <c r="N2748" s="29" t="str">
        <f t="shared" si="590"/>
        <v/>
      </c>
      <c r="O2748" s="29" t="str">
        <f t="shared" si="591"/>
        <v/>
      </c>
      <c r="P2748" s="29" t="str">
        <f t="shared" si="592"/>
        <v/>
      </c>
      <c r="Q2748" s="29" t="str">
        <f t="shared" si="593"/>
        <v/>
      </c>
      <c r="R2748" s="29" t="str">
        <f t="shared" si="594"/>
        <v/>
      </c>
      <c r="S2748" s="29" t="str">
        <f t="shared" si="595"/>
        <v/>
      </c>
      <c r="T2748" s="29" t="str">
        <f t="shared" si="596"/>
        <v/>
      </c>
      <c r="U2748" s="40" t="s">
        <v>33</v>
      </c>
      <c r="V2748" s="40"/>
      <c r="W2748" s="38" t="s">
        <v>3789</v>
      </c>
      <c r="X2748" s="29" t="s">
        <v>158</v>
      </c>
      <c r="Y2748" s="146">
        <v>13436</v>
      </c>
      <c r="Z2748" s="33">
        <v>17199</v>
      </c>
      <c r="AA2748" s="34">
        <f t="shared" si="597"/>
        <v>0.28000000000000003</v>
      </c>
      <c r="AB2748" s="33" t="str">
        <f t="shared" si="599"/>
        <v>По запросу</v>
      </c>
      <c r="AC2748" s="34">
        <f t="shared" si="598"/>
        <v>0.28006843465113329</v>
      </c>
      <c r="AD2748" s="145">
        <f t="shared" si="589"/>
        <v>14332.5</v>
      </c>
      <c r="AE2748" s="105">
        <v>11196.666999999999</v>
      </c>
      <c r="AF2748" s="34" t="s">
        <v>36</v>
      </c>
      <c r="AG2748" s="34" t="s">
        <v>36</v>
      </c>
      <c r="AH2748" s="34" t="s">
        <v>36</v>
      </c>
      <c r="AI2748" s="29">
        <v>1.04</v>
      </c>
      <c r="AJ2748" s="29">
        <v>6.7699999999999998E-4</v>
      </c>
      <c r="AK2748" s="29">
        <v>6</v>
      </c>
      <c r="AL2748" s="29">
        <v>0</v>
      </c>
      <c r="AM2748" s="29" t="s">
        <v>28</v>
      </c>
      <c r="AN2748" s="158" t="s">
        <v>28</v>
      </c>
      <c r="AO2748" s="29" t="s">
        <v>28</v>
      </c>
      <c r="AP2748" s="29">
        <v>1</v>
      </c>
      <c r="AQ2748" s="29">
        <v>108</v>
      </c>
      <c r="AR2748" s="29">
        <v>108</v>
      </c>
      <c r="AS2748" s="29">
        <v>58</v>
      </c>
      <c r="AT2748" s="29">
        <v>1.04</v>
      </c>
      <c r="AU2748" s="144">
        <v>6.7651199999999999E-4</v>
      </c>
      <c r="AV2748" s="36" t="s">
        <v>28</v>
      </c>
      <c r="AW2748" s="102" t="s">
        <v>33</v>
      </c>
      <c r="AX2748" s="129" t="s">
        <v>33</v>
      </c>
      <c r="AY2748" s="106">
        <v>97</v>
      </c>
      <c r="BD2748" t="s">
        <v>29</v>
      </c>
      <c r="BE2748" t="s">
        <v>4369</v>
      </c>
      <c r="BF2748" t="s">
        <v>4739</v>
      </c>
      <c r="BH2748" t="str">
        <f t="shared" si="600"/>
        <v>AV</v>
      </c>
      <c r="BJ2748" t="e">
        <f t="shared" si="601"/>
        <v>#VALUE!</v>
      </c>
      <c r="BK2748" s="130" t="s">
        <v>5289</v>
      </c>
      <c r="BL2748" s="130" t="e">
        <v>#VALUE!</v>
      </c>
      <c r="BM2748" s="131" t="s">
        <v>33</v>
      </c>
      <c r="BN2748" s="131" t="e">
        <v>#VALUE!</v>
      </c>
      <c r="BO2748" t="s">
        <v>5289</v>
      </c>
      <c r="BP2748">
        <v>23</v>
      </c>
    </row>
    <row r="2749" spans="1:68" ht="25.2" x14ac:dyDescent="0.3">
      <c r="A2749" s="1"/>
      <c r="B2749" s="47">
        <v>2389</v>
      </c>
      <c r="C2749" s="45">
        <v>1018376</v>
      </c>
      <c r="D2749" s="63" t="s">
        <v>33</v>
      </c>
      <c r="E2749" s="63"/>
      <c r="F2749" s="39" t="s">
        <v>1943</v>
      </c>
      <c r="G2749" s="29" t="s">
        <v>47</v>
      </c>
      <c r="H2749" s="70" t="s">
        <v>4779</v>
      </c>
      <c r="I2749" s="148" t="s">
        <v>32</v>
      </c>
      <c r="J2749" s="147" t="s">
        <v>33</v>
      </c>
      <c r="K2749" s="148">
        <v>0</v>
      </c>
      <c r="L2749" s="148" t="s">
        <v>32</v>
      </c>
      <c r="M2749" s="147" t="s">
        <v>33</v>
      </c>
      <c r="N2749" s="29" t="str">
        <f t="shared" si="590"/>
        <v/>
      </c>
      <c r="O2749" s="29" t="str">
        <f t="shared" si="591"/>
        <v/>
      </c>
      <c r="P2749" s="29" t="str">
        <f t="shared" si="592"/>
        <v/>
      </c>
      <c r="Q2749" s="29" t="str">
        <f t="shared" si="593"/>
        <v/>
      </c>
      <c r="R2749" s="29" t="str">
        <f t="shared" si="594"/>
        <v/>
      </c>
      <c r="S2749" s="29" t="str">
        <f t="shared" si="595"/>
        <v/>
      </c>
      <c r="T2749" s="29" t="str">
        <f t="shared" si="596"/>
        <v/>
      </c>
      <c r="U2749" s="40" t="s">
        <v>33</v>
      </c>
      <c r="V2749" s="40"/>
      <c r="W2749" s="38" t="s">
        <v>3789</v>
      </c>
      <c r="X2749" s="29" t="s">
        <v>158</v>
      </c>
      <c r="Y2749" s="146">
        <v>13436</v>
      </c>
      <c r="Z2749" s="33">
        <v>17199</v>
      </c>
      <c r="AA2749" s="34">
        <f t="shared" si="597"/>
        <v>0.28000000000000003</v>
      </c>
      <c r="AB2749" s="33" t="str">
        <f t="shared" si="599"/>
        <v>По запросу</v>
      </c>
      <c r="AC2749" s="34">
        <f t="shared" si="598"/>
        <v>0.28006843465113329</v>
      </c>
      <c r="AD2749" s="145">
        <f t="shared" si="589"/>
        <v>14332.5</v>
      </c>
      <c r="AE2749" s="105">
        <v>11196.666999999999</v>
      </c>
      <c r="AF2749" s="34" t="s">
        <v>36</v>
      </c>
      <c r="AG2749" s="34" t="s">
        <v>36</v>
      </c>
      <c r="AH2749" s="34" t="s">
        <v>36</v>
      </c>
      <c r="AI2749" s="29">
        <v>1.018</v>
      </c>
      <c r="AJ2749" s="29">
        <v>7.4100000000000001E-4</v>
      </c>
      <c r="AK2749" s="29">
        <v>12</v>
      </c>
      <c r="AL2749" s="29">
        <v>0</v>
      </c>
      <c r="AM2749" s="29" t="s">
        <v>28</v>
      </c>
      <c r="AN2749" s="158" t="s">
        <v>28</v>
      </c>
      <c r="AO2749" s="29" t="s">
        <v>28</v>
      </c>
      <c r="AP2749" s="29">
        <v>1</v>
      </c>
      <c r="AQ2749" s="29">
        <v>58</v>
      </c>
      <c r="AR2749" s="29">
        <v>113</v>
      </c>
      <c r="AS2749" s="29">
        <v>113</v>
      </c>
      <c r="AT2749" s="29">
        <v>1.018</v>
      </c>
      <c r="AU2749" s="144">
        <v>7.4060200000000004E-4</v>
      </c>
      <c r="AV2749" s="36" t="s">
        <v>28</v>
      </c>
      <c r="AW2749" s="102" t="s">
        <v>33</v>
      </c>
      <c r="AX2749" s="129" t="s">
        <v>33</v>
      </c>
      <c r="AY2749" s="106">
        <v>278</v>
      </c>
      <c r="BD2749" t="s">
        <v>29</v>
      </c>
      <c r="BE2749" t="s">
        <v>4369</v>
      </c>
      <c r="BF2749" t="s">
        <v>4739</v>
      </c>
      <c r="BH2749" t="str">
        <f t="shared" si="600"/>
        <v>AV</v>
      </c>
      <c r="BJ2749" t="e">
        <f t="shared" si="601"/>
        <v>#VALUE!</v>
      </c>
      <c r="BK2749" s="130" t="s">
        <v>5289</v>
      </c>
      <c r="BL2749" s="130" t="e">
        <v>#VALUE!</v>
      </c>
      <c r="BM2749" s="131" t="s">
        <v>33</v>
      </c>
      <c r="BN2749" s="131" t="e">
        <v>#VALUE!</v>
      </c>
      <c r="BO2749" t="s">
        <v>5289</v>
      </c>
      <c r="BP2749">
        <v>5</v>
      </c>
    </row>
    <row r="2750" spans="1:68" ht="25.2" x14ac:dyDescent="0.3">
      <c r="A2750" s="1"/>
      <c r="B2750" s="47">
        <v>2390</v>
      </c>
      <c r="C2750" s="45">
        <v>1078369</v>
      </c>
      <c r="D2750" s="29"/>
      <c r="E2750" s="29"/>
      <c r="F2750" s="31" t="s">
        <v>1944</v>
      </c>
      <c r="G2750" s="29" t="s">
        <v>31</v>
      </c>
      <c r="H2750" s="70" t="s">
        <v>4779</v>
      </c>
      <c r="I2750" s="148" t="s">
        <v>32</v>
      </c>
      <c r="J2750" s="147" t="s">
        <v>33</v>
      </c>
      <c r="K2750" s="148">
        <v>0</v>
      </c>
      <c r="L2750" s="148" t="s">
        <v>32</v>
      </c>
      <c r="M2750" s="147" t="s">
        <v>33</v>
      </c>
      <c r="N2750" s="29" t="str">
        <f t="shared" si="590"/>
        <v/>
      </c>
      <c r="O2750" s="29" t="str">
        <f t="shared" si="591"/>
        <v/>
      </c>
      <c r="P2750" s="29" t="str">
        <f t="shared" si="592"/>
        <v/>
      </c>
      <c r="Q2750" s="29" t="str">
        <f t="shared" si="593"/>
        <v/>
      </c>
      <c r="R2750" s="29" t="str">
        <f t="shared" si="594"/>
        <v/>
      </c>
      <c r="S2750" s="29" t="str">
        <f t="shared" si="595"/>
        <v/>
      </c>
      <c r="T2750" s="29" t="str">
        <f t="shared" si="596"/>
        <v/>
      </c>
      <c r="U2750" s="29"/>
      <c r="V2750" s="29"/>
      <c r="W2750" s="38" t="s">
        <v>3789</v>
      </c>
      <c r="X2750" s="29" t="s">
        <v>158</v>
      </c>
      <c r="Y2750" s="146">
        <v>23304</v>
      </c>
      <c r="Z2750" s="33">
        <v>29829</v>
      </c>
      <c r="AA2750" s="34">
        <f t="shared" si="597"/>
        <v>0.28000000000000003</v>
      </c>
      <c r="AB2750" s="33" t="str">
        <f t="shared" si="599"/>
        <v>По запросу</v>
      </c>
      <c r="AC2750" s="34">
        <f t="shared" si="598"/>
        <v>0.27999485066941299</v>
      </c>
      <c r="AD2750" s="145">
        <f t="shared" si="589"/>
        <v>24857.5</v>
      </c>
      <c r="AE2750" s="105">
        <v>19420</v>
      </c>
      <c r="AF2750" s="34" t="s">
        <v>36</v>
      </c>
      <c r="AG2750" s="34" t="s">
        <v>36</v>
      </c>
      <c r="AH2750" s="34" t="s">
        <v>36</v>
      </c>
      <c r="AI2750" s="29">
        <v>1.24</v>
      </c>
      <c r="AJ2750" s="29">
        <v>6.8999999999999997E-4</v>
      </c>
      <c r="AK2750" s="29">
        <v>2</v>
      </c>
      <c r="AL2750" s="29">
        <v>0</v>
      </c>
      <c r="AM2750" s="29" t="s">
        <v>28</v>
      </c>
      <c r="AN2750" s="158" t="s">
        <v>28</v>
      </c>
      <c r="AO2750" s="29" t="s">
        <v>28</v>
      </c>
      <c r="AP2750" s="29">
        <v>1</v>
      </c>
      <c r="AQ2750" s="29">
        <v>135</v>
      </c>
      <c r="AR2750" s="29">
        <v>125</v>
      </c>
      <c r="AS2750" s="29">
        <v>50</v>
      </c>
      <c r="AT2750" s="29">
        <v>1.24</v>
      </c>
      <c r="AU2750" s="144">
        <v>8.4374999999999999E-4</v>
      </c>
      <c r="AV2750" s="36" t="s">
        <v>28</v>
      </c>
      <c r="AW2750" s="102" t="s">
        <v>33</v>
      </c>
      <c r="AX2750" s="129" t="s">
        <v>33</v>
      </c>
      <c r="AY2750" s="106">
        <v>88</v>
      </c>
      <c r="BD2750" t="s">
        <v>1859</v>
      </c>
      <c r="BE2750" t="s">
        <v>4364</v>
      </c>
      <c r="BF2750" t="s">
        <v>4747</v>
      </c>
      <c r="BH2750" t="str">
        <f t="shared" si="600"/>
        <v>AV</v>
      </c>
      <c r="BJ2750" t="e">
        <f t="shared" si="601"/>
        <v>#VALUE!</v>
      </c>
      <c r="BK2750" s="130" t="s">
        <v>5289</v>
      </c>
      <c r="BL2750" s="130" t="e">
        <v>#VALUE!</v>
      </c>
      <c r="BM2750" s="131" t="s">
        <v>33</v>
      </c>
      <c r="BN2750" s="131" t="e">
        <v>#VALUE!</v>
      </c>
      <c r="BO2750" t="s">
        <v>5289</v>
      </c>
      <c r="BP2750">
        <v>8</v>
      </c>
    </row>
    <row r="2751" spans="1:68" ht="25.2" x14ac:dyDescent="0.3">
      <c r="A2751" s="1"/>
      <c r="B2751" s="47">
        <v>2391</v>
      </c>
      <c r="C2751" s="45">
        <v>1018302</v>
      </c>
      <c r="D2751" s="63" t="s">
        <v>33</v>
      </c>
      <c r="E2751" s="63"/>
      <c r="F2751" s="31" t="s">
        <v>1945</v>
      </c>
      <c r="G2751" s="29" t="s">
        <v>47</v>
      </c>
      <c r="H2751" s="70" t="s">
        <v>4779</v>
      </c>
      <c r="I2751" s="148" t="s">
        <v>32</v>
      </c>
      <c r="J2751" s="147" t="s">
        <v>33</v>
      </c>
      <c r="K2751" s="148">
        <v>0</v>
      </c>
      <c r="L2751" s="148" t="s">
        <v>32</v>
      </c>
      <c r="M2751" s="147" t="s">
        <v>33</v>
      </c>
      <c r="N2751" s="29" t="str">
        <f t="shared" si="590"/>
        <v/>
      </c>
      <c r="O2751" s="29" t="str">
        <f t="shared" si="591"/>
        <v/>
      </c>
      <c r="P2751" s="29" t="str">
        <f t="shared" si="592"/>
        <v/>
      </c>
      <c r="Q2751" s="29" t="str">
        <f t="shared" si="593"/>
        <v/>
      </c>
      <c r="R2751" s="29" t="str">
        <f t="shared" si="594"/>
        <v/>
      </c>
      <c r="S2751" s="29" t="str">
        <f t="shared" si="595"/>
        <v/>
      </c>
      <c r="T2751" s="29" t="str">
        <f t="shared" si="596"/>
        <v/>
      </c>
      <c r="U2751" s="40" t="s">
        <v>33</v>
      </c>
      <c r="V2751" s="40"/>
      <c r="W2751" s="38" t="s">
        <v>1720</v>
      </c>
      <c r="X2751" s="29" t="s">
        <v>158</v>
      </c>
      <c r="Y2751" s="146">
        <v>7326</v>
      </c>
      <c r="Z2751" s="33">
        <v>9378</v>
      </c>
      <c r="AA2751" s="34">
        <f t="shared" si="597"/>
        <v>0.28000000000000003</v>
      </c>
      <c r="AB2751" s="33">
        <f t="shared" si="599"/>
        <v>9378</v>
      </c>
      <c r="AC2751" s="34">
        <f t="shared" si="598"/>
        <v>0.28009828009828008</v>
      </c>
      <c r="AD2751" s="145">
        <f t="shared" si="589"/>
        <v>7815</v>
      </c>
      <c r="AE2751" s="105">
        <v>6105</v>
      </c>
      <c r="AF2751" s="34" t="s">
        <v>36</v>
      </c>
      <c r="AG2751" s="34" t="s">
        <v>36</v>
      </c>
      <c r="AH2751" s="34" t="s">
        <v>36</v>
      </c>
      <c r="AI2751" s="29">
        <v>0.22</v>
      </c>
      <c r="AJ2751" s="29">
        <v>1.224E-3</v>
      </c>
      <c r="AK2751" s="29">
        <v>10</v>
      </c>
      <c r="AL2751" s="29">
        <v>0</v>
      </c>
      <c r="AM2751" s="29" t="s">
        <v>28</v>
      </c>
      <c r="AN2751" s="158" t="s">
        <v>28</v>
      </c>
      <c r="AO2751" s="29" t="s">
        <v>28</v>
      </c>
      <c r="AP2751" s="29">
        <v>1</v>
      </c>
      <c r="AQ2751" s="29">
        <v>160</v>
      </c>
      <c r="AR2751" s="29">
        <v>45</v>
      </c>
      <c r="AS2751" s="29">
        <v>170</v>
      </c>
      <c r="AT2751" s="29">
        <v>0.22</v>
      </c>
      <c r="AU2751" s="144">
        <v>1.224E-3</v>
      </c>
      <c r="AV2751" s="36" t="s">
        <v>28</v>
      </c>
      <c r="AW2751" s="102" t="s">
        <v>33</v>
      </c>
      <c r="AX2751" s="129" t="s">
        <v>33</v>
      </c>
      <c r="AY2751" s="106">
        <v>728</v>
      </c>
      <c r="BD2751" t="s">
        <v>29</v>
      </c>
      <c r="BE2751" t="s">
        <v>4369</v>
      </c>
      <c r="BF2751" t="s">
        <v>4739</v>
      </c>
      <c r="BH2751" t="str">
        <f t="shared" si="600"/>
        <v>AV</v>
      </c>
      <c r="BJ2751" t="str">
        <f t="shared" si="601"/>
        <v>OK</v>
      </c>
      <c r="BK2751" s="130">
        <v>9378</v>
      </c>
      <c r="BL2751" s="130" t="s">
        <v>37</v>
      </c>
      <c r="BM2751" s="131" t="s">
        <v>33</v>
      </c>
      <c r="BN2751" s="131" t="e">
        <v>#VALUE!</v>
      </c>
      <c r="BO2751">
        <v>9378</v>
      </c>
      <c r="BP2751">
        <v>12</v>
      </c>
    </row>
    <row r="2752" spans="1:68" ht="25.2" x14ac:dyDescent="0.3">
      <c r="A2752" s="1"/>
      <c r="B2752" s="47">
        <v>2392</v>
      </c>
      <c r="C2752" s="45">
        <v>1018303</v>
      </c>
      <c r="D2752" s="63" t="s">
        <v>33</v>
      </c>
      <c r="E2752" s="63"/>
      <c r="F2752" s="31" t="s">
        <v>1946</v>
      </c>
      <c r="G2752" s="29" t="s">
        <v>39</v>
      </c>
      <c r="H2752" s="70" t="s">
        <v>4779</v>
      </c>
      <c r="I2752" s="148" t="s">
        <v>32</v>
      </c>
      <c r="J2752" s="147" t="s">
        <v>33</v>
      </c>
      <c r="K2752" s="148">
        <v>0</v>
      </c>
      <c r="L2752" s="148" t="s">
        <v>32</v>
      </c>
      <c r="M2752" s="147" t="s">
        <v>33</v>
      </c>
      <c r="N2752" s="29" t="str">
        <f t="shared" si="590"/>
        <v/>
      </c>
      <c r="O2752" s="29" t="str">
        <f t="shared" si="591"/>
        <v/>
      </c>
      <c r="P2752" s="29" t="str">
        <f t="shared" si="592"/>
        <v/>
      </c>
      <c r="Q2752" s="29" t="str">
        <f t="shared" si="593"/>
        <v/>
      </c>
      <c r="R2752" s="29" t="str">
        <f t="shared" si="594"/>
        <v/>
      </c>
      <c r="S2752" s="29" t="str">
        <f t="shared" si="595"/>
        <v/>
      </c>
      <c r="T2752" s="29" t="str">
        <f t="shared" si="596"/>
        <v/>
      </c>
      <c r="U2752" s="40" t="s">
        <v>33</v>
      </c>
      <c r="V2752" s="40"/>
      <c r="W2752" s="38" t="s">
        <v>1720</v>
      </c>
      <c r="X2752" s="29" t="s">
        <v>158</v>
      </c>
      <c r="Y2752" s="146">
        <v>9452</v>
      </c>
      <c r="Z2752" s="33">
        <v>12098</v>
      </c>
      <c r="AA2752" s="34">
        <f t="shared" si="597"/>
        <v>0.28000000000000003</v>
      </c>
      <c r="AB2752" s="33">
        <f t="shared" si="599"/>
        <v>12098</v>
      </c>
      <c r="AC2752" s="34">
        <f t="shared" si="598"/>
        <v>0.27994074143289277</v>
      </c>
      <c r="AD2752" s="145">
        <f t="shared" si="589"/>
        <v>10081.666999999999</v>
      </c>
      <c r="AE2752" s="105">
        <v>7876.6670000000004</v>
      </c>
      <c r="AF2752" s="34" t="s">
        <v>36</v>
      </c>
      <c r="AG2752" s="34" t="s">
        <v>36</v>
      </c>
      <c r="AH2752" s="34" t="s">
        <v>36</v>
      </c>
      <c r="AI2752" s="29">
        <v>0.46800000000000003</v>
      </c>
      <c r="AJ2752" s="29">
        <v>2.5999999999999998E-4</v>
      </c>
      <c r="AK2752" s="29">
        <v>4</v>
      </c>
      <c r="AL2752" s="29">
        <v>0</v>
      </c>
      <c r="AM2752" s="29" t="s">
        <v>28</v>
      </c>
      <c r="AN2752" s="158" t="s">
        <v>28</v>
      </c>
      <c r="AO2752" s="29" t="s">
        <v>28</v>
      </c>
      <c r="AP2752" s="29">
        <v>1</v>
      </c>
      <c r="AQ2752" s="29">
        <v>293</v>
      </c>
      <c r="AR2752" s="29">
        <v>58</v>
      </c>
      <c r="AS2752" s="29">
        <v>58</v>
      </c>
      <c r="AT2752" s="29">
        <v>0.46800000000000003</v>
      </c>
      <c r="AU2752" s="144">
        <v>9.8565200000000006E-4</v>
      </c>
      <c r="AV2752" s="36" t="s">
        <v>28</v>
      </c>
      <c r="AW2752" s="102" t="s">
        <v>33</v>
      </c>
      <c r="AX2752" s="129" t="s">
        <v>33</v>
      </c>
      <c r="AY2752" s="106">
        <v>68</v>
      </c>
      <c r="BD2752" t="s">
        <v>29</v>
      </c>
      <c r="BE2752" t="s">
        <v>4369</v>
      </c>
      <c r="BF2752" t="s">
        <v>4739</v>
      </c>
      <c r="BH2752" t="str">
        <f t="shared" si="600"/>
        <v>AV</v>
      </c>
      <c r="BJ2752" t="str">
        <f t="shared" si="601"/>
        <v>OK</v>
      </c>
      <c r="BK2752" s="130">
        <v>12098</v>
      </c>
      <c r="BL2752" s="130" t="s">
        <v>37</v>
      </c>
      <c r="BM2752" s="131" t="s">
        <v>33</v>
      </c>
      <c r="BN2752" s="131" t="e">
        <v>#VALUE!</v>
      </c>
      <c r="BO2752">
        <v>12098</v>
      </c>
      <c r="BP2752">
        <v>7</v>
      </c>
    </row>
    <row r="2753" spans="1:68" ht="25.2" x14ac:dyDescent="0.3">
      <c r="A2753" s="1"/>
      <c r="B2753" s="47">
        <v>2393</v>
      </c>
      <c r="C2753" s="45">
        <v>1018304</v>
      </c>
      <c r="D2753" s="63" t="s">
        <v>33</v>
      </c>
      <c r="E2753" s="63"/>
      <c r="F2753" s="31" t="s">
        <v>1947</v>
      </c>
      <c r="G2753" s="29" t="s">
        <v>31</v>
      </c>
      <c r="H2753" s="29"/>
      <c r="I2753" s="148" t="s">
        <v>32</v>
      </c>
      <c r="J2753" s="147" t="s">
        <v>33</v>
      </c>
      <c r="K2753" s="148">
        <v>0</v>
      </c>
      <c r="L2753" s="148" t="s">
        <v>32</v>
      </c>
      <c r="M2753" s="147">
        <v>42362</v>
      </c>
      <c r="N2753" s="29" t="str">
        <f t="shared" si="590"/>
        <v/>
      </c>
      <c r="O2753" s="29" t="str">
        <f t="shared" si="591"/>
        <v/>
      </c>
      <c r="P2753" s="29" t="str">
        <f t="shared" si="592"/>
        <v/>
      </c>
      <c r="Q2753" s="29" t="str">
        <f t="shared" si="593"/>
        <v/>
      </c>
      <c r="R2753" s="29" t="str">
        <f t="shared" si="594"/>
        <v/>
      </c>
      <c r="S2753" s="29" t="str">
        <f t="shared" si="595"/>
        <v/>
      </c>
      <c r="T2753" s="29" t="str">
        <f t="shared" si="596"/>
        <v/>
      </c>
      <c r="U2753" s="40" t="s">
        <v>33</v>
      </c>
      <c r="V2753" s="40"/>
      <c r="W2753" s="38" t="s">
        <v>3789</v>
      </c>
      <c r="X2753" s="29" t="s">
        <v>158</v>
      </c>
      <c r="Y2753" s="146">
        <v>13436</v>
      </c>
      <c r="Z2753" s="33">
        <v>17199</v>
      </c>
      <c r="AA2753" s="34">
        <f t="shared" si="597"/>
        <v>0.28000000000000003</v>
      </c>
      <c r="AB2753" s="33" t="str">
        <f t="shared" si="599"/>
        <v>По запросу</v>
      </c>
      <c r="AC2753" s="34">
        <f t="shared" si="598"/>
        <v>0.28006843465113329</v>
      </c>
      <c r="AD2753" s="145">
        <f t="shared" si="589"/>
        <v>14332.5</v>
      </c>
      <c r="AE2753" s="105">
        <v>11196.666999999999</v>
      </c>
      <c r="AF2753" s="34" t="s">
        <v>36</v>
      </c>
      <c r="AG2753" s="34" t="s">
        <v>36</v>
      </c>
      <c r="AH2753" s="34" t="s">
        <v>36</v>
      </c>
      <c r="AI2753" s="29">
        <v>0.77900000000000003</v>
      </c>
      <c r="AJ2753" s="29">
        <v>4.6999999999999999E-4</v>
      </c>
      <c r="AK2753" s="29">
        <v>0</v>
      </c>
      <c r="AL2753" s="29">
        <v>0</v>
      </c>
      <c r="AM2753" s="29" t="s">
        <v>28</v>
      </c>
      <c r="AN2753" s="44" t="s">
        <v>27</v>
      </c>
      <c r="AO2753" s="29" t="s">
        <v>28</v>
      </c>
      <c r="AP2753" s="29">
        <v>1</v>
      </c>
      <c r="AQ2753" s="29">
        <v>92</v>
      </c>
      <c r="AR2753" s="29">
        <v>74</v>
      </c>
      <c r="AS2753" s="29">
        <v>74</v>
      </c>
      <c r="AT2753" s="29">
        <v>0.77900000000000003</v>
      </c>
      <c r="AU2753" s="144">
        <v>5.0379199999999998E-4</v>
      </c>
      <c r="AV2753" s="36" t="s">
        <v>28</v>
      </c>
      <c r="AW2753" s="102" t="s">
        <v>33</v>
      </c>
      <c r="AX2753" s="129" t="s">
        <v>33</v>
      </c>
      <c r="AY2753" s="106">
        <v>48</v>
      </c>
      <c r="BD2753" t="s">
        <v>29</v>
      </c>
      <c r="BE2753" t="s">
        <v>4369</v>
      </c>
      <c r="BF2753" t="s">
        <v>4739</v>
      </c>
      <c r="BH2753" t="str">
        <f t="shared" si="600"/>
        <v/>
      </c>
      <c r="BJ2753" t="e">
        <f t="shared" si="601"/>
        <v>#VALUE!</v>
      </c>
      <c r="BK2753" s="130" t="s">
        <v>5302</v>
      </c>
      <c r="BL2753" s="130" t="e">
        <v>#VALUE!</v>
      </c>
      <c r="BM2753" s="131" t="s">
        <v>33</v>
      </c>
      <c r="BN2753" s="131" t="e">
        <v>#VALUE!</v>
      </c>
      <c r="BO2753" t="e">
        <v>#N/A</v>
      </c>
      <c r="BP2753">
        <v>8</v>
      </c>
    </row>
    <row r="2754" spans="1:68" ht="25.2" x14ac:dyDescent="0.3">
      <c r="A2754" s="1"/>
      <c r="B2754" s="47">
        <v>2394</v>
      </c>
      <c r="C2754" s="45">
        <v>1018305</v>
      </c>
      <c r="D2754" s="63" t="s">
        <v>33</v>
      </c>
      <c r="E2754" s="63"/>
      <c r="F2754" s="31" t="s">
        <v>1948</v>
      </c>
      <c r="G2754" s="29" t="s">
        <v>31</v>
      </c>
      <c r="H2754" s="29"/>
      <c r="I2754" s="148" t="s">
        <v>32</v>
      </c>
      <c r="J2754" s="147" t="s">
        <v>33</v>
      </c>
      <c r="K2754" s="148">
        <v>0</v>
      </c>
      <c r="L2754" s="148" t="s">
        <v>32</v>
      </c>
      <c r="M2754" s="147" t="s">
        <v>33</v>
      </c>
      <c r="N2754" s="29" t="str">
        <f t="shared" si="590"/>
        <v/>
      </c>
      <c r="O2754" s="29" t="str">
        <f t="shared" si="591"/>
        <v/>
      </c>
      <c r="P2754" s="29" t="str">
        <f t="shared" si="592"/>
        <v/>
      </c>
      <c r="Q2754" s="29" t="str">
        <f t="shared" si="593"/>
        <v/>
      </c>
      <c r="R2754" s="29" t="str">
        <f t="shared" si="594"/>
        <v/>
      </c>
      <c r="S2754" s="29" t="str">
        <f t="shared" si="595"/>
        <v/>
      </c>
      <c r="T2754" s="29" t="str">
        <f t="shared" si="596"/>
        <v/>
      </c>
      <c r="U2754" s="40" t="s">
        <v>33</v>
      </c>
      <c r="V2754" s="40"/>
      <c r="W2754" s="38" t="s">
        <v>3789</v>
      </c>
      <c r="X2754" s="29" t="s">
        <v>158</v>
      </c>
      <c r="Y2754" s="146">
        <v>26652</v>
      </c>
      <c r="Z2754" s="33">
        <v>34114</v>
      </c>
      <c r="AA2754" s="34">
        <f t="shared" si="597"/>
        <v>0.28000000000000003</v>
      </c>
      <c r="AB2754" s="33" t="str">
        <f t="shared" si="599"/>
        <v>По запросу</v>
      </c>
      <c r="AC2754" s="34">
        <f t="shared" si="598"/>
        <v>0.27997897343538941</v>
      </c>
      <c r="AD2754" s="145">
        <f t="shared" si="589"/>
        <v>28428.332999999999</v>
      </c>
      <c r="AE2754" s="105">
        <v>22210</v>
      </c>
      <c r="AF2754" s="34" t="s">
        <v>36</v>
      </c>
      <c r="AG2754" s="34" t="s">
        <v>36</v>
      </c>
      <c r="AH2754" s="34" t="s">
        <v>36</v>
      </c>
      <c r="AI2754" s="29">
        <v>2.0569999999999999</v>
      </c>
      <c r="AJ2754" s="29">
        <v>1.4599999999999999E-3</v>
      </c>
      <c r="AK2754" s="29">
        <v>0</v>
      </c>
      <c r="AL2754" s="29">
        <v>0</v>
      </c>
      <c r="AM2754" s="29" t="s">
        <v>28</v>
      </c>
      <c r="AN2754" s="44" t="s">
        <v>27</v>
      </c>
      <c r="AO2754" s="29" t="s">
        <v>28</v>
      </c>
      <c r="AP2754" s="29">
        <v>1</v>
      </c>
      <c r="AQ2754" s="29">
        <v>105</v>
      </c>
      <c r="AR2754" s="29">
        <v>105</v>
      </c>
      <c r="AS2754" s="29">
        <v>143</v>
      </c>
      <c r="AT2754" s="29">
        <v>2.0569999999999999</v>
      </c>
      <c r="AU2754" s="144">
        <v>1.576575E-3</v>
      </c>
      <c r="AV2754" s="36" t="s">
        <v>28</v>
      </c>
      <c r="AW2754" s="102" t="s">
        <v>33</v>
      </c>
      <c r="AX2754" s="129" t="s">
        <v>33</v>
      </c>
      <c r="AY2754" s="106">
        <v>35</v>
      </c>
      <c r="BD2754" t="s">
        <v>29</v>
      </c>
      <c r="BE2754" t="s">
        <v>4369</v>
      </c>
      <c r="BF2754" t="s">
        <v>4739</v>
      </c>
      <c r="BH2754" t="str">
        <f t="shared" si="600"/>
        <v/>
      </c>
      <c r="BJ2754" t="e">
        <f t="shared" si="601"/>
        <v>#VALUE!</v>
      </c>
      <c r="BK2754" s="130" t="s">
        <v>5302</v>
      </c>
      <c r="BL2754" s="130" t="e">
        <v>#VALUE!</v>
      </c>
      <c r="BM2754" s="131" t="s">
        <v>33</v>
      </c>
      <c r="BN2754" s="131" t="e">
        <v>#VALUE!</v>
      </c>
      <c r="BO2754" t="e">
        <v>#N/A</v>
      </c>
      <c r="BP2754">
        <v>8</v>
      </c>
    </row>
    <row r="2755" spans="1:68" ht="25.2" x14ac:dyDescent="0.3">
      <c r="A2755" s="1"/>
      <c r="B2755" s="47">
        <v>2395</v>
      </c>
      <c r="C2755" s="45">
        <v>1013306</v>
      </c>
      <c r="D2755" s="63" t="s">
        <v>33</v>
      </c>
      <c r="E2755" s="63"/>
      <c r="F2755" s="31" t="s">
        <v>1949</v>
      </c>
      <c r="G2755" s="29" t="s">
        <v>503</v>
      </c>
      <c r="H2755" s="29"/>
      <c r="I2755" s="148" t="s">
        <v>33</v>
      </c>
      <c r="J2755" s="147" t="s">
        <v>33</v>
      </c>
      <c r="K2755" s="148">
        <v>0</v>
      </c>
      <c r="L2755" s="148" t="s">
        <v>32</v>
      </c>
      <c r="M2755" s="147" t="s">
        <v>33</v>
      </c>
      <c r="N2755" s="29" t="str">
        <f t="shared" si="590"/>
        <v/>
      </c>
      <c r="O2755" s="29" t="str">
        <f t="shared" si="591"/>
        <v/>
      </c>
      <c r="P2755" s="29" t="str">
        <f t="shared" si="592"/>
        <v/>
      </c>
      <c r="Q2755" s="29" t="str">
        <f t="shared" si="593"/>
        <v/>
      </c>
      <c r="R2755" s="29" t="str">
        <f t="shared" si="594"/>
        <v/>
      </c>
      <c r="S2755" s="29" t="str">
        <f t="shared" si="595"/>
        <v/>
      </c>
      <c r="T2755" s="29" t="str">
        <f t="shared" si="596"/>
        <v/>
      </c>
      <c r="U2755" s="40" t="s">
        <v>33</v>
      </c>
      <c r="V2755" s="40"/>
      <c r="W2755" s="38" t="s">
        <v>3789</v>
      </c>
      <c r="X2755" s="29" t="s">
        <v>158</v>
      </c>
      <c r="Y2755" s="146">
        <v>234.01</v>
      </c>
      <c r="Z2755" s="33">
        <v>299.52999999999997</v>
      </c>
      <c r="AA2755" s="34">
        <f t="shared" si="597"/>
        <v>0.28000000000000003</v>
      </c>
      <c r="AB2755" s="33" t="str">
        <f t="shared" si="599"/>
        <v>По запросу</v>
      </c>
      <c r="AC2755" s="34">
        <f t="shared" si="598"/>
        <v>0.27998851329176233</v>
      </c>
      <c r="AD2755" s="145">
        <f t="shared" ref="AD2755:AD2807" si="602">ROUND(Z2755/1.2,3)</f>
        <v>249.608</v>
      </c>
      <c r="AE2755" s="105">
        <v>195.00800000000001</v>
      </c>
      <c r="AF2755" s="34" t="s">
        <v>36</v>
      </c>
      <c r="AG2755" s="34" t="s">
        <v>36</v>
      </c>
      <c r="AH2755" s="34" t="s">
        <v>36</v>
      </c>
      <c r="AI2755" s="29">
        <v>4.0000000000000001E-3</v>
      </c>
      <c r="AJ2755" s="29">
        <v>4.0000000000000003E-5</v>
      </c>
      <c r="AK2755" s="29">
        <v>66</v>
      </c>
      <c r="AL2755" s="29">
        <v>0</v>
      </c>
      <c r="AM2755" s="29" t="s">
        <v>28</v>
      </c>
      <c r="AN2755" s="44" t="s">
        <v>27</v>
      </c>
      <c r="AO2755" s="29" t="s">
        <v>28</v>
      </c>
      <c r="AP2755" s="29">
        <v>1</v>
      </c>
      <c r="AQ2755" s="29">
        <v>90</v>
      </c>
      <c r="AR2755" s="29">
        <v>90</v>
      </c>
      <c r="AS2755" s="29">
        <v>4</v>
      </c>
      <c r="AT2755" s="29">
        <v>4.0000000000000001E-3</v>
      </c>
      <c r="AU2755" s="144">
        <v>3.2400000000000001E-5</v>
      </c>
      <c r="AV2755" s="36" t="s">
        <v>28</v>
      </c>
      <c r="AW2755" s="102" t="s">
        <v>33</v>
      </c>
      <c r="AX2755" s="129" t="s">
        <v>33</v>
      </c>
      <c r="AY2755" s="106" t="e">
        <v>#N/A</v>
      </c>
      <c r="BD2755" t="s">
        <v>4618</v>
      </c>
      <c r="BE2755" t="s">
        <v>4346</v>
      </c>
      <c r="BF2755" t="s">
        <v>4759</v>
      </c>
      <c r="BH2755" t="str">
        <f t="shared" si="600"/>
        <v>AV</v>
      </c>
      <c r="BJ2755" t="e">
        <f t="shared" si="601"/>
        <v>#VALUE!</v>
      </c>
      <c r="BK2755" s="130" t="s">
        <v>5302</v>
      </c>
      <c r="BL2755" s="130" t="e">
        <v>#VALUE!</v>
      </c>
      <c r="BM2755" s="131" t="s">
        <v>33</v>
      </c>
      <c r="BN2755" s="131" t="e">
        <v>#VALUE!</v>
      </c>
      <c r="BO2755" t="e">
        <v>#N/A</v>
      </c>
      <c r="BP2755">
        <v>0</v>
      </c>
    </row>
    <row r="2756" spans="1:68" ht="25.2" x14ac:dyDescent="0.3">
      <c r="A2756" s="1"/>
      <c r="B2756" s="47">
        <v>2396</v>
      </c>
      <c r="C2756" s="45">
        <v>1018595</v>
      </c>
      <c r="D2756" s="63" t="s">
        <v>33</v>
      </c>
      <c r="E2756" s="63"/>
      <c r="F2756" s="31" t="s">
        <v>1950</v>
      </c>
      <c r="G2756" s="29" t="s">
        <v>503</v>
      </c>
      <c r="H2756" s="29"/>
      <c r="I2756" s="148" t="s">
        <v>33</v>
      </c>
      <c r="J2756" s="147" t="s">
        <v>33</v>
      </c>
      <c r="K2756" s="148">
        <v>0</v>
      </c>
      <c r="L2756" s="148" t="s">
        <v>32</v>
      </c>
      <c r="M2756" s="147" t="s">
        <v>33</v>
      </c>
      <c r="N2756" s="29" t="str">
        <f t="shared" si="590"/>
        <v/>
      </c>
      <c r="O2756" s="29" t="str">
        <f t="shared" si="591"/>
        <v/>
      </c>
      <c r="P2756" s="29" t="str">
        <f t="shared" si="592"/>
        <v/>
      </c>
      <c r="Q2756" s="29" t="str">
        <f t="shared" si="593"/>
        <v/>
      </c>
      <c r="R2756" s="29" t="str">
        <f t="shared" si="594"/>
        <v/>
      </c>
      <c r="S2756" s="29" t="str">
        <f t="shared" si="595"/>
        <v/>
      </c>
      <c r="T2756" s="29" t="str">
        <f t="shared" si="596"/>
        <v/>
      </c>
      <c r="U2756" s="40" t="s">
        <v>33</v>
      </c>
      <c r="V2756" s="40"/>
      <c r="W2756" s="38" t="s">
        <v>1720</v>
      </c>
      <c r="X2756" s="29" t="s">
        <v>158</v>
      </c>
      <c r="Y2756" s="146">
        <v>234.01</v>
      </c>
      <c r="Z2756" s="33">
        <v>299.52999999999997</v>
      </c>
      <c r="AA2756" s="34">
        <f t="shared" si="597"/>
        <v>0.28000000000000003</v>
      </c>
      <c r="AB2756" s="33">
        <f t="shared" si="599"/>
        <v>299.52999999999997</v>
      </c>
      <c r="AC2756" s="34">
        <f t="shared" si="598"/>
        <v>0.27998851329176233</v>
      </c>
      <c r="AD2756" s="145">
        <f t="shared" si="602"/>
        <v>249.608</v>
      </c>
      <c r="AE2756" s="105">
        <v>195.00800000000001</v>
      </c>
      <c r="AF2756" s="34" t="s">
        <v>36</v>
      </c>
      <c r="AG2756" s="34" t="s">
        <v>36</v>
      </c>
      <c r="AH2756" s="34" t="s">
        <v>36</v>
      </c>
      <c r="AI2756" s="29">
        <v>3.0000000000000001E-3</v>
      </c>
      <c r="AJ2756" s="29">
        <v>7.9999999999999996E-6</v>
      </c>
      <c r="AK2756" s="29">
        <v>29</v>
      </c>
      <c r="AL2756" s="29">
        <v>0</v>
      </c>
      <c r="AM2756" s="29" t="s">
        <v>28</v>
      </c>
      <c r="AN2756" s="44" t="s">
        <v>27</v>
      </c>
      <c r="AO2756" s="29" t="s">
        <v>28</v>
      </c>
      <c r="AP2756" s="29">
        <v>1</v>
      </c>
      <c r="AQ2756" s="29">
        <v>50</v>
      </c>
      <c r="AR2756" s="29">
        <v>50</v>
      </c>
      <c r="AS2756" s="29">
        <v>30</v>
      </c>
      <c r="AT2756" s="29">
        <v>3.0000000000000001E-3</v>
      </c>
      <c r="AU2756" s="144">
        <v>7.4999999999999993E-5</v>
      </c>
      <c r="AV2756" s="36" t="s">
        <v>28</v>
      </c>
      <c r="AW2756" s="102" t="s">
        <v>33</v>
      </c>
      <c r="AX2756" s="129" t="s">
        <v>33</v>
      </c>
      <c r="AY2756" s="106">
        <v>4</v>
      </c>
      <c r="BD2756" t="s">
        <v>4619</v>
      </c>
      <c r="BE2756" t="s">
        <v>4368</v>
      </c>
      <c r="BF2756" t="s">
        <v>4759</v>
      </c>
      <c r="BH2756" t="str">
        <f t="shared" si="600"/>
        <v>AV</v>
      </c>
      <c r="BJ2756" t="str">
        <f t="shared" si="601"/>
        <v>OK</v>
      </c>
      <c r="BK2756" s="130" t="s">
        <v>5302</v>
      </c>
      <c r="BL2756" s="130" t="e">
        <v>#VALUE!</v>
      </c>
      <c r="BM2756" s="131" t="s">
        <v>33</v>
      </c>
      <c r="BN2756" s="131" t="e">
        <v>#VALUE!</v>
      </c>
      <c r="BO2756" t="e">
        <v>#N/A</v>
      </c>
      <c r="BP2756">
        <v>0</v>
      </c>
    </row>
    <row r="2757" spans="1:68" ht="25.2" x14ac:dyDescent="0.3">
      <c r="A2757" s="1"/>
      <c r="B2757" s="47">
        <v>2397</v>
      </c>
      <c r="C2757" s="45">
        <v>1018596</v>
      </c>
      <c r="D2757" s="63" t="s">
        <v>33</v>
      </c>
      <c r="E2757" s="63"/>
      <c r="F2757" s="31" t="s">
        <v>1951</v>
      </c>
      <c r="G2757" s="29" t="s">
        <v>503</v>
      </c>
      <c r="H2757" s="29"/>
      <c r="I2757" s="148" t="s">
        <v>33</v>
      </c>
      <c r="J2757" s="147" t="s">
        <v>33</v>
      </c>
      <c r="K2757" s="148">
        <v>0</v>
      </c>
      <c r="L2757" s="148" t="s">
        <v>32</v>
      </c>
      <c r="M2757" s="147" t="s">
        <v>33</v>
      </c>
      <c r="N2757" s="29" t="str">
        <f t="shared" si="590"/>
        <v/>
      </c>
      <c r="O2757" s="29" t="str">
        <f t="shared" si="591"/>
        <v/>
      </c>
      <c r="P2757" s="29" t="str">
        <f t="shared" si="592"/>
        <v/>
      </c>
      <c r="Q2757" s="29" t="str">
        <f t="shared" si="593"/>
        <v/>
      </c>
      <c r="R2757" s="29" t="str">
        <f t="shared" si="594"/>
        <v/>
      </c>
      <c r="S2757" s="29" t="str">
        <f t="shared" si="595"/>
        <v/>
      </c>
      <c r="T2757" s="29" t="str">
        <f t="shared" si="596"/>
        <v/>
      </c>
      <c r="U2757" s="40" t="s">
        <v>33</v>
      </c>
      <c r="V2757" s="40"/>
      <c r="W2757" s="38" t="s">
        <v>3789</v>
      </c>
      <c r="X2757" s="29" t="s">
        <v>158</v>
      </c>
      <c r="Y2757" s="146">
        <v>234.01</v>
      </c>
      <c r="Z2757" s="33">
        <v>299.52999999999997</v>
      </c>
      <c r="AA2757" s="34">
        <f t="shared" si="597"/>
        <v>0.28000000000000003</v>
      </c>
      <c r="AB2757" s="33" t="str">
        <f t="shared" si="599"/>
        <v>По запросу</v>
      </c>
      <c r="AC2757" s="34">
        <f t="shared" si="598"/>
        <v>0.27998851329176233</v>
      </c>
      <c r="AD2757" s="145">
        <f t="shared" si="602"/>
        <v>249.608</v>
      </c>
      <c r="AE2757" s="105">
        <v>195.00800000000001</v>
      </c>
      <c r="AF2757" s="34" t="s">
        <v>36</v>
      </c>
      <c r="AG2757" s="34" t="s">
        <v>36</v>
      </c>
      <c r="AH2757" s="34" t="s">
        <v>36</v>
      </c>
      <c r="AI2757" s="29">
        <v>3.0000000000000001E-3</v>
      </c>
      <c r="AJ2757" s="29">
        <v>1.4E-5</v>
      </c>
      <c r="AK2757" s="29">
        <v>19</v>
      </c>
      <c r="AL2757" s="29">
        <v>0</v>
      </c>
      <c r="AM2757" s="29" t="s">
        <v>28</v>
      </c>
      <c r="AN2757" s="44" t="s">
        <v>27</v>
      </c>
      <c r="AO2757" s="29" t="s">
        <v>28</v>
      </c>
      <c r="AP2757" s="29">
        <v>1</v>
      </c>
      <c r="AQ2757" s="29">
        <v>62</v>
      </c>
      <c r="AR2757" s="29">
        <v>62</v>
      </c>
      <c r="AS2757" s="29">
        <v>4</v>
      </c>
      <c r="AT2757" s="29">
        <v>3.0000000000000001E-3</v>
      </c>
      <c r="AU2757" s="144">
        <v>1.5376E-5</v>
      </c>
      <c r="AV2757" s="36" t="s">
        <v>28</v>
      </c>
      <c r="AW2757" s="102" t="s">
        <v>33</v>
      </c>
      <c r="AX2757" s="129" t="s">
        <v>33</v>
      </c>
      <c r="AY2757" s="106" t="e">
        <v>#N/A</v>
      </c>
      <c r="BD2757" t="s">
        <v>4619</v>
      </c>
      <c r="BE2757" t="s">
        <v>4346</v>
      </c>
      <c r="BF2757" t="s">
        <v>4759</v>
      </c>
      <c r="BH2757" t="str">
        <f t="shared" si="600"/>
        <v>AV</v>
      </c>
      <c r="BJ2757" t="e">
        <f t="shared" si="601"/>
        <v>#VALUE!</v>
      </c>
      <c r="BK2757" s="130" t="s">
        <v>5302</v>
      </c>
      <c r="BL2757" s="130" t="e">
        <v>#VALUE!</v>
      </c>
      <c r="BM2757" s="131" t="s">
        <v>33</v>
      </c>
      <c r="BN2757" s="131" t="e">
        <v>#VALUE!</v>
      </c>
      <c r="BO2757" t="e">
        <v>#N/A</v>
      </c>
      <c r="BP2757">
        <v>0</v>
      </c>
    </row>
    <row r="2758" spans="1:68" ht="25.2" x14ac:dyDescent="0.3">
      <c r="A2758" s="1"/>
      <c r="B2758" s="47">
        <v>2398</v>
      </c>
      <c r="C2758" s="45">
        <v>1026535</v>
      </c>
      <c r="D2758" s="63" t="s">
        <v>33</v>
      </c>
      <c r="E2758" s="63"/>
      <c r="F2758" s="31" t="s">
        <v>1952</v>
      </c>
      <c r="G2758" s="29" t="s">
        <v>503</v>
      </c>
      <c r="H2758" s="37"/>
      <c r="I2758" s="148" t="s">
        <v>33</v>
      </c>
      <c r="J2758" s="147" t="s">
        <v>33</v>
      </c>
      <c r="K2758" s="148">
        <v>0</v>
      </c>
      <c r="L2758" s="148" t="s">
        <v>32</v>
      </c>
      <c r="M2758" s="147" t="s">
        <v>33</v>
      </c>
      <c r="N2758" s="29" t="str">
        <f t="shared" si="590"/>
        <v/>
      </c>
      <c r="O2758" s="29" t="str">
        <f t="shared" si="591"/>
        <v/>
      </c>
      <c r="P2758" s="29" t="str">
        <f t="shared" si="592"/>
        <v/>
      </c>
      <c r="Q2758" s="29" t="str">
        <f t="shared" si="593"/>
        <v/>
      </c>
      <c r="R2758" s="29" t="str">
        <f t="shared" si="594"/>
        <v/>
      </c>
      <c r="S2758" s="29" t="str">
        <f t="shared" si="595"/>
        <v/>
      </c>
      <c r="T2758" s="29" t="str">
        <f t="shared" si="596"/>
        <v/>
      </c>
      <c r="U2758" s="46" t="s">
        <v>33</v>
      </c>
      <c r="V2758" s="46"/>
      <c r="W2758" s="38" t="s">
        <v>1720</v>
      </c>
      <c r="X2758" s="29" t="s">
        <v>158</v>
      </c>
      <c r="Y2758" s="146">
        <v>234.01</v>
      </c>
      <c r="Z2758" s="33">
        <v>299.52999999999997</v>
      </c>
      <c r="AA2758" s="34">
        <f t="shared" si="597"/>
        <v>0.28000000000000003</v>
      </c>
      <c r="AB2758" s="33">
        <f t="shared" si="599"/>
        <v>299.52999999999997</v>
      </c>
      <c r="AC2758" s="34">
        <f t="shared" si="598"/>
        <v>0.27998851329176233</v>
      </c>
      <c r="AD2758" s="145">
        <f t="shared" si="602"/>
        <v>249.608</v>
      </c>
      <c r="AE2758" s="105">
        <v>195.00800000000001</v>
      </c>
      <c r="AF2758" s="34" t="s">
        <v>36</v>
      </c>
      <c r="AG2758" s="34" t="s">
        <v>36</v>
      </c>
      <c r="AH2758" s="34" t="s">
        <v>36</v>
      </c>
      <c r="AI2758" s="29">
        <v>1E-3</v>
      </c>
      <c r="AJ2758" s="29">
        <v>0</v>
      </c>
      <c r="AK2758" s="29">
        <v>1</v>
      </c>
      <c r="AL2758" s="29">
        <v>0</v>
      </c>
      <c r="AM2758" s="29" t="s">
        <v>28</v>
      </c>
      <c r="AN2758" s="44" t="s">
        <v>27</v>
      </c>
      <c r="AO2758" s="29" t="s">
        <v>28</v>
      </c>
      <c r="AP2758" s="29">
        <v>1</v>
      </c>
      <c r="AQ2758" s="29">
        <v>25</v>
      </c>
      <c r="AR2758" s="29">
        <v>25</v>
      </c>
      <c r="AS2758" s="29">
        <v>4</v>
      </c>
      <c r="AT2758" s="29">
        <v>1E-3</v>
      </c>
      <c r="AU2758" s="144">
        <v>2.5000000000000002E-6</v>
      </c>
      <c r="AV2758" s="36" t="s">
        <v>28</v>
      </c>
      <c r="AW2758" s="102" t="s">
        <v>33</v>
      </c>
      <c r="AX2758" s="129" t="s">
        <v>33</v>
      </c>
      <c r="AY2758" s="106" t="e">
        <v>#N/A</v>
      </c>
      <c r="BD2758" t="s">
        <v>4620</v>
      </c>
      <c r="BE2758" t="s">
        <v>4368</v>
      </c>
      <c r="BF2758" t="s">
        <v>4759</v>
      </c>
      <c r="BH2758" t="str">
        <f t="shared" si="600"/>
        <v>AV</v>
      </c>
      <c r="BJ2758" t="str">
        <f t="shared" si="601"/>
        <v>OK</v>
      </c>
      <c r="BK2758" s="130" t="s">
        <v>5302</v>
      </c>
      <c r="BL2758" s="130" t="e">
        <v>#VALUE!</v>
      </c>
      <c r="BM2758" s="131" t="s">
        <v>33</v>
      </c>
      <c r="BN2758" s="131" t="e">
        <v>#VALUE!</v>
      </c>
      <c r="BO2758" t="e">
        <v>#N/A</v>
      </c>
      <c r="BP2758">
        <v>0</v>
      </c>
    </row>
    <row r="2759" spans="1:68" ht="25.2" x14ac:dyDescent="0.3">
      <c r="A2759" s="1"/>
      <c r="B2759" s="47">
        <v>2399</v>
      </c>
      <c r="C2759" s="45">
        <v>1026540</v>
      </c>
      <c r="D2759" s="63" t="s">
        <v>33</v>
      </c>
      <c r="E2759" s="63"/>
      <c r="F2759" s="31" t="s">
        <v>1953</v>
      </c>
      <c r="G2759" s="29" t="s">
        <v>503</v>
      </c>
      <c r="H2759" s="37"/>
      <c r="I2759" s="148" t="s">
        <v>33</v>
      </c>
      <c r="J2759" s="147" t="s">
        <v>33</v>
      </c>
      <c r="K2759" s="148">
        <v>0</v>
      </c>
      <c r="L2759" s="148" t="s">
        <v>32</v>
      </c>
      <c r="M2759" s="147" t="s">
        <v>33</v>
      </c>
      <c r="N2759" s="29" t="str">
        <f t="shared" si="590"/>
        <v/>
      </c>
      <c r="O2759" s="29" t="str">
        <f t="shared" si="591"/>
        <v/>
      </c>
      <c r="P2759" s="29" t="str">
        <f t="shared" si="592"/>
        <v/>
      </c>
      <c r="Q2759" s="29" t="str">
        <f t="shared" si="593"/>
        <v/>
      </c>
      <c r="R2759" s="29" t="str">
        <f t="shared" si="594"/>
        <v/>
      </c>
      <c r="S2759" s="29" t="str">
        <f t="shared" si="595"/>
        <v/>
      </c>
      <c r="T2759" s="29" t="str">
        <f t="shared" si="596"/>
        <v/>
      </c>
      <c r="U2759" s="46" t="s">
        <v>33</v>
      </c>
      <c r="V2759" s="46"/>
      <c r="W2759" s="38" t="s">
        <v>1720</v>
      </c>
      <c r="X2759" s="29" t="s">
        <v>158</v>
      </c>
      <c r="Y2759" s="146">
        <v>234.01</v>
      </c>
      <c r="Z2759" s="33">
        <v>299.52999999999997</v>
      </c>
      <c r="AA2759" s="34">
        <f t="shared" si="597"/>
        <v>0.28000000000000003</v>
      </c>
      <c r="AB2759" s="33">
        <f t="shared" si="599"/>
        <v>299.52999999999997</v>
      </c>
      <c r="AC2759" s="34">
        <f t="shared" si="598"/>
        <v>0.27998851329176233</v>
      </c>
      <c r="AD2759" s="145">
        <f t="shared" si="602"/>
        <v>249.608</v>
      </c>
      <c r="AE2759" s="105">
        <v>195.00800000000001</v>
      </c>
      <c r="AF2759" s="34" t="s">
        <v>36</v>
      </c>
      <c r="AG2759" s="34" t="s">
        <v>36</v>
      </c>
      <c r="AH2759" s="34" t="s">
        <v>36</v>
      </c>
      <c r="AI2759" s="29">
        <v>1E-3</v>
      </c>
      <c r="AJ2759" s="29">
        <v>0</v>
      </c>
      <c r="AK2759" s="29">
        <v>1</v>
      </c>
      <c r="AL2759" s="29">
        <v>0</v>
      </c>
      <c r="AM2759" s="29" t="s">
        <v>28</v>
      </c>
      <c r="AN2759" s="44" t="s">
        <v>27</v>
      </c>
      <c r="AO2759" s="29" t="s">
        <v>28</v>
      </c>
      <c r="AP2759" s="29">
        <v>1</v>
      </c>
      <c r="AQ2759" s="29">
        <v>28</v>
      </c>
      <c r="AR2759" s="29">
        <v>28</v>
      </c>
      <c r="AS2759" s="29">
        <v>4</v>
      </c>
      <c r="AT2759" s="29">
        <v>1E-3</v>
      </c>
      <c r="AU2759" s="144">
        <v>3.1360000000000001E-6</v>
      </c>
      <c r="AV2759" s="36" t="s">
        <v>28</v>
      </c>
      <c r="AW2759" s="102" t="s">
        <v>33</v>
      </c>
      <c r="AX2759" s="129" t="s">
        <v>33</v>
      </c>
      <c r="AY2759" s="106" t="e">
        <v>#N/A</v>
      </c>
      <c r="BD2759" t="s">
        <v>4621</v>
      </c>
      <c r="BE2759" t="s">
        <v>4622</v>
      </c>
      <c r="BF2759" t="s">
        <v>4759</v>
      </c>
      <c r="BH2759" t="str">
        <f t="shared" si="600"/>
        <v>AV</v>
      </c>
      <c r="BJ2759" t="str">
        <f t="shared" si="601"/>
        <v>OK</v>
      </c>
      <c r="BK2759" s="130" t="s">
        <v>5302</v>
      </c>
      <c r="BL2759" s="130" t="e">
        <v>#VALUE!</v>
      </c>
      <c r="BM2759" s="131" t="s">
        <v>33</v>
      </c>
      <c r="BN2759" s="131" t="e">
        <v>#VALUE!</v>
      </c>
      <c r="BO2759" t="e">
        <v>#N/A</v>
      </c>
      <c r="BP2759">
        <v>0</v>
      </c>
    </row>
    <row r="2760" spans="1:68" ht="25.2" x14ac:dyDescent="0.3">
      <c r="A2760" s="1"/>
      <c r="B2760" s="47">
        <v>2400</v>
      </c>
      <c r="C2760" s="45">
        <v>1018605</v>
      </c>
      <c r="D2760" s="63" t="s">
        <v>33</v>
      </c>
      <c r="E2760" s="63"/>
      <c r="F2760" s="31" t="s">
        <v>1954</v>
      </c>
      <c r="G2760" s="29" t="s">
        <v>503</v>
      </c>
      <c r="H2760" s="37"/>
      <c r="I2760" s="148" t="s">
        <v>33</v>
      </c>
      <c r="J2760" s="147" t="s">
        <v>33</v>
      </c>
      <c r="K2760" s="148">
        <v>0</v>
      </c>
      <c r="L2760" s="148" t="s">
        <v>32</v>
      </c>
      <c r="M2760" s="147" t="s">
        <v>33</v>
      </c>
      <c r="N2760" s="29" t="str">
        <f t="shared" si="590"/>
        <v/>
      </c>
      <c r="O2760" s="29" t="str">
        <f t="shared" si="591"/>
        <v/>
      </c>
      <c r="P2760" s="29" t="str">
        <f t="shared" si="592"/>
        <v/>
      </c>
      <c r="Q2760" s="29" t="str">
        <f t="shared" si="593"/>
        <v/>
      </c>
      <c r="R2760" s="29" t="str">
        <f t="shared" si="594"/>
        <v/>
      </c>
      <c r="S2760" s="29" t="str">
        <f t="shared" si="595"/>
        <v/>
      </c>
      <c r="T2760" s="29" t="str">
        <f t="shared" si="596"/>
        <v/>
      </c>
      <c r="U2760" s="46" t="s">
        <v>33</v>
      </c>
      <c r="V2760" s="46"/>
      <c r="W2760" s="38" t="s">
        <v>1720</v>
      </c>
      <c r="X2760" s="29" t="s">
        <v>158</v>
      </c>
      <c r="Y2760" s="146">
        <v>234.01</v>
      </c>
      <c r="Z2760" s="33">
        <v>299.52999999999997</v>
      </c>
      <c r="AA2760" s="34">
        <f t="shared" si="597"/>
        <v>0.28000000000000003</v>
      </c>
      <c r="AB2760" s="33">
        <f t="shared" si="599"/>
        <v>299.52999999999997</v>
      </c>
      <c r="AC2760" s="34">
        <f t="shared" si="598"/>
        <v>0.27998851329176233</v>
      </c>
      <c r="AD2760" s="145">
        <f t="shared" si="602"/>
        <v>249.608</v>
      </c>
      <c r="AE2760" s="105">
        <v>195.00800000000001</v>
      </c>
      <c r="AF2760" s="34" t="s">
        <v>36</v>
      </c>
      <c r="AG2760" s="34" t="s">
        <v>36</v>
      </c>
      <c r="AH2760" s="34" t="s">
        <v>36</v>
      </c>
      <c r="AI2760" s="29">
        <v>1E-3</v>
      </c>
      <c r="AJ2760" s="29">
        <v>9.9999999999999995E-7</v>
      </c>
      <c r="AK2760" s="29">
        <v>1</v>
      </c>
      <c r="AL2760" s="29">
        <v>0</v>
      </c>
      <c r="AM2760" s="29" t="s">
        <v>28</v>
      </c>
      <c r="AN2760" s="44" t="s">
        <v>27</v>
      </c>
      <c r="AO2760" s="29" t="s">
        <v>28</v>
      </c>
      <c r="AP2760" s="29">
        <v>1</v>
      </c>
      <c r="AQ2760" s="29">
        <v>32</v>
      </c>
      <c r="AR2760" s="29">
        <v>32</v>
      </c>
      <c r="AS2760" s="29">
        <v>4</v>
      </c>
      <c r="AT2760" s="29">
        <v>1E-3</v>
      </c>
      <c r="AU2760" s="144">
        <v>4.0960000000000003E-6</v>
      </c>
      <c r="AV2760" s="36" t="s">
        <v>28</v>
      </c>
      <c r="AW2760" s="102" t="s">
        <v>33</v>
      </c>
      <c r="AX2760" s="129" t="s">
        <v>33</v>
      </c>
      <c r="AY2760" s="106" t="e">
        <v>#N/A</v>
      </c>
      <c r="BD2760" t="s">
        <v>4618</v>
      </c>
      <c r="BE2760" t="s">
        <v>4346</v>
      </c>
      <c r="BF2760" t="s">
        <v>4759</v>
      </c>
      <c r="BH2760" t="str">
        <f t="shared" si="600"/>
        <v>AV</v>
      </c>
      <c r="BJ2760" t="str">
        <f t="shared" si="601"/>
        <v>OK</v>
      </c>
      <c r="BK2760" s="130" t="s">
        <v>5302</v>
      </c>
      <c r="BL2760" s="130" t="e">
        <v>#VALUE!</v>
      </c>
      <c r="BM2760" s="131" t="s">
        <v>33</v>
      </c>
      <c r="BN2760" s="131" t="e">
        <v>#VALUE!</v>
      </c>
      <c r="BO2760" t="e">
        <v>#N/A</v>
      </c>
      <c r="BP2760">
        <v>0</v>
      </c>
    </row>
    <row r="2761" spans="1:68" ht="25.2" x14ac:dyDescent="0.3">
      <c r="A2761" s="1"/>
      <c r="B2761" s="47">
        <v>2401</v>
      </c>
      <c r="C2761" s="45">
        <v>1018606</v>
      </c>
      <c r="D2761" s="63" t="s">
        <v>33</v>
      </c>
      <c r="E2761" s="63"/>
      <c r="F2761" s="31" t="s">
        <v>1955</v>
      </c>
      <c r="G2761" s="29" t="s">
        <v>503</v>
      </c>
      <c r="H2761" s="37"/>
      <c r="I2761" s="148" t="s">
        <v>33</v>
      </c>
      <c r="J2761" s="147" t="s">
        <v>33</v>
      </c>
      <c r="K2761" s="148">
        <v>0</v>
      </c>
      <c r="L2761" s="148" t="s">
        <v>32</v>
      </c>
      <c r="M2761" s="147" t="s">
        <v>33</v>
      </c>
      <c r="N2761" s="29" t="str">
        <f t="shared" si="590"/>
        <v/>
      </c>
      <c r="O2761" s="29" t="str">
        <f t="shared" si="591"/>
        <v/>
      </c>
      <c r="P2761" s="29" t="str">
        <f t="shared" si="592"/>
        <v/>
      </c>
      <c r="Q2761" s="29" t="str">
        <f t="shared" si="593"/>
        <v/>
      </c>
      <c r="R2761" s="29" t="str">
        <f t="shared" si="594"/>
        <v/>
      </c>
      <c r="S2761" s="29" t="str">
        <f t="shared" si="595"/>
        <v/>
      </c>
      <c r="T2761" s="29" t="str">
        <f t="shared" si="596"/>
        <v/>
      </c>
      <c r="U2761" s="46" t="s">
        <v>33</v>
      </c>
      <c r="V2761" s="46"/>
      <c r="W2761" s="38" t="s">
        <v>1720</v>
      </c>
      <c r="X2761" s="29" t="s">
        <v>158</v>
      </c>
      <c r="Y2761" s="146">
        <v>234.01</v>
      </c>
      <c r="Z2761" s="33">
        <v>299.52999999999997</v>
      </c>
      <c r="AA2761" s="34">
        <f t="shared" si="597"/>
        <v>0.28000000000000003</v>
      </c>
      <c r="AB2761" s="33">
        <f t="shared" si="599"/>
        <v>299.52999999999997</v>
      </c>
      <c r="AC2761" s="34">
        <f t="shared" si="598"/>
        <v>0.27998851329176233</v>
      </c>
      <c r="AD2761" s="145">
        <f t="shared" si="602"/>
        <v>249.608</v>
      </c>
      <c r="AE2761" s="105">
        <v>195.00800000000001</v>
      </c>
      <c r="AF2761" s="34" t="s">
        <v>36</v>
      </c>
      <c r="AG2761" s="34" t="s">
        <v>36</v>
      </c>
      <c r="AH2761" s="34" t="s">
        <v>36</v>
      </c>
      <c r="AI2761" s="29">
        <v>1E-3</v>
      </c>
      <c r="AJ2761" s="29">
        <v>3.0000000000000001E-6</v>
      </c>
      <c r="AK2761" s="29">
        <v>1</v>
      </c>
      <c r="AL2761" s="29">
        <v>0</v>
      </c>
      <c r="AM2761" s="29" t="s">
        <v>28</v>
      </c>
      <c r="AN2761" s="44" t="s">
        <v>27</v>
      </c>
      <c r="AO2761" s="29" t="s">
        <v>28</v>
      </c>
      <c r="AP2761" s="29">
        <v>1</v>
      </c>
      <c r="AQ2761" s="29">
        <v>40</v>
      </c>
      <c r="AR2761" s="29">
        <v>40</v>
      </c>
      <c r="AS2761" s="29">
        <v>6</v>
      </c>
      <c r="AT2761" s="29">
        <v>1E-3</v>
      </c>
      <c r="AU2761" s="144">
        <v>9.5999999999999996E-6</v>
      </c>
      <c r="AV2761" s="36" t="s">
        <v>28</v>
      </c>
      <c r="AW2761" s="102" t="s">
        <v>33</v>
      </c>
      <c r="AX2761" s="129" t="s">
        <v>33</v>
      </c>
      <c r="AY2761" s="106">
        <v>2</v>
      </c>
      <c r="BD2761" t="s">
        <v>4618</v>
      </c>
      <c r="BE2761" t="s">
        <v>4622</v>
      </c>
      <c r="BF2761" t="s">
        <v>4759</v>
      </c>
      <c r="BH2761" t="str">
        <f t="shared" si="600"/>
        <v>AV</v>
      </c>
      <c r="BJ2761" t="str">
        <f t="shared" si="601"/>
        <v>OK</v>
      </c>
      <c r="BK2761" s="130" t="s">
        <v>5302</v>
      </c>
      <c r="BL2761" s="130" t="e">
        <v>#VALUE!</v>
      </c>
      <c r="BM2761" s="131" t="s">
        <v>33</v>
      </c>
      <c r="BN2761" s="131" t="e">
        <v>#VALUE!</v>
      </c>
      <c r="BO2761" t="e">
        <v>#N/A</v>
      </c>
      <c r="BP2761">
        <v>0</v>
      </c>
    </row>
    <row r="2762" spans="1:68" ht="25.2" x14ac:dyDescent="0.3">
      <c r="A2762" s="1"/>
      <c r="B2762" s="47">
        <v>2402</v>
      </c>
      <c r="C2762" s="45">
        <v>1018607</v>
      </c>
      <c r="D2762" s="63" t="s">
        <v>33</v>
      </c>
      <c r="E2762" s="63"/>
      <c r="F2762" s="31" t="s">
        <v>1956</v>
      </c>
      <c r="G2762" s="29" t="s">
        <v>503</v>
      </c>
      <c r="H2762" s="37"/>
      <c r="I2762" s="148" t="s">
        <v>33</v>
      </c>
      <c r="J2762" s="147" t="s">
        <v>33</v>
      </c>
      <c r="K2762" s="148">
        <v>0</v>
      </c>
      <c r="L2762" s="148" t="s">
        <v>32</v>
      </c>
      <c r="M2762" s="147" t="s">
        <v>33</v>
      </c>
      <c r="N2762" s="29" t="str">
        <f t="shared" si="590"/>
        <v/>
      </c>
      <c r="O2762" s="29" t="str">
        <f t="shared" si="591"/>
        <v/>
      </c>
      <c r="P2762" s="29" t="str">
        <f t="shared" si="592"/>
        <v/>
      </c>
      <c r="Q2762" s="29" t="str">
        <f t="shared" si="593"/>
        <v/>
      </c>
      <c r="R2762" s="29" t="str">
        <f t="shared" si="594"/>
        <v/>
      </c>
      <c r="S2762" s="29" t="str">
        <f t="shared" si="595"/>
        <v/>
      </c>
      <c r="T2762" s="29" t="str">
        <f t="shared" si="596"/>
        <v/>
      </c>
      <c r="U2762" s="46" t="s">
        <v>33</v>
      </c>
      <c r="V2762" s="46"/>
      <c r="W2762" s="38" t="s">
        <v>3789</v>
      </c>
      <c r="X2762" s="29" t="s">
        <v>158</v>
      </c>
      <c r="Y2762" s="146">
        <v>234.01</v>
      </c>
      <c r="Z2762" s="33">
        <v>299.52999999999997</v>
      </c>
      <c r="AA2762" s="34">
        <f t="shared" si="597"/>
        <v>0.28000000000000003</v>
      </c>
      <c r="AB2762" s="33" t="str">
        <f t="shared" si="599"/>
        <v>По запросу</v>
      </c>
      <c r="AC2762" s="34">
        <f t="shared" si="598"/>
        <v>0.27998851329176233</v>
      </c>
      <c r="AD2762" s="145">
        <f t="shared" si="602"/>
        <v>249.608</v>
      </c>
      <c r="AE2762" s="105">
        <v>195.00800000000001</v>
      </c>
      <c r="AF2762" s="34" t="s">
        <v>36</v>
      </c>
      <c r="AG2762" s="34" t="s">
        <v>36</v>
      </c>
      <c r="AH2762" s="34" t="s">
        <v>36</v>
      </c>
      <c r="AI2762" s="29">
        <v>1E-3</v>
      </c>
      <c r="AJ2762" s="29">
        <v>4.3000000000000002E-5</v>
      </c>
      <c r="AK2762" s="29">
        <v>1</v>
      </c>
      <c r="AL2762" s="29">
        <v>0</v>
      </c>
      <c r="AM2762" s="29" t="s">
        <v>28</v>
      </c>
      <c r="AN2762" s="44" t="s">
        <v>27</v>
      </c>
      <c r="AO2762" s="29" t="s">
        <v>28</v>
      </c>
      <c r="AP2762" s="29">
        <v>1</v>
      </c>
      <c r="AQ2762" s="29">
        <v>50</v>
      </c>
      <c r="AR2762" s="29">
        <v>50</v>
      </c>
      <c r="AS2762" s="29">
        <v>7</v>
      </c>
      <c r="AT2762" s="29">
        <v>1E-3</v>
      </c>
      <c r="AU2762" s="144">
        <v>1.7499999999999998E-5</v>
      </c>
      <c r="AV2762" s="36" t="s">
        <v>28</v>
      </c>
      <c r="AW2762" s="102" t="s">
        <v>33</v>
      </c>
      <c r="AX2762" s="129" t="s">
        <v>33</v>
      </c>
      <c r="AY2762" s="106">
        <v>2</v>
      </c>
      <c r="BD2762" t="s">
        <v>4618</v>
      </c>
      <c r="BE2762" t="s">
        <v>4622</v>
      </c>
      <c r="BF2762" t="s">
        <v>4759</v>
      </c>
      <c r="BH2762" t="str">
        <f t="shared" si="600"/>
        <v>AV</v>
      </c>
      <c r="BJ2762" t="e">
        <f t="shared" si="601"/>
        <v>#VALUE!</v>
      </c>
      <c r="BK2762" s="130" t="s">
        <v>5302</v>
      </c>
      <c r="BL2762" s="130" t="e">
        <v>#VALUE!</v>
      </c>
      <c r="BM2762" s="131" t="s">
        <v>33</v>
      </c>
      <c r="BN2762" s="131" t="e">
        <v>#VALUE!</v>
      </c>
      <c r="BO2762" t="e">
        <v>#N/A</v>
      </c>
      <c r="BP2762">
        <v>0</v>
      </c>
    </row>
    <row r="2763" spans="1:68" ht="25.2" x14ac:dyDescent="0.3">
      <c r="A2763" s="1"/>
      <c r="B2763" s="47">
        <v>2403</v>
      </c>
      <c r="C2763" s="45">
        <v>1018608</v>
      </c>
      <c r="D2763" s="63" t="s">
        <v>33</v>
      </c>
      <c r="E2763" s="63"/>
      <c r="F2763" s="31" t="s">
        <v>1957</v>
      </c>
      <c r="G2763" s="29" t="s">
        <v>503</v>
      </c>
      <c r="H2763" s="37"/>
      <c r="I2763" s="148" t="s">
        <v>33</v>
      </c>
      <c r="J2763" s="147" t="s">
        <v>33</v>
      </c>
      <c r="K2763" s="148">
        <v>0</v>
      </c>
      <c r="L2763" s="148" t="s">
        <v>32</v>
      </c>
      <c r="M2763" s="147" t="s">
        <v>33</v>
      </c>
      <c r="N2763" s="29" t="str">
        <f t="shared" si="590"/>
        <v/>
      </c>
      <c r="O2763" s="29" t="str">
        <f t="shared" si="591"/>
        <v/>
      </c>
      <c r="P2763" s="29" t="str">
        <f t="shared" si="592"/>
        <v/>
      </c>
      <c r="Q2763" s="29" t="str">
        <f t="shared" si="593"/>
        <v/>
      </c>
      <c r="R2763" s="29" t="str">
        <f t="shared" si="594"/>
        <v/>
      </c>
      <c r="S2763" s="29" t="str">
        <f t="shared" si="595"/>
        <v/>
      </c>
      <c r="T2763" s="29" t="str">
        <f t="shared" si="596"/>
        <v/>
      </c>
      <c r="U2763" s="46" t="s">
        <v>33</v>
      </c>
      <c r="V2763" s="46"/>
      <c r="W2763" s="38" t="s">
        <v>3789</v>
      </c>
      <c r="X2763" s="29" t="s">
        <v>158</v>
      </c>
      <c r="Y2763" s="146">
        <v>234.01</v>
      </c>
      <c r="Z2763" s="33">
        <v>299.52999999999997</v>
      </c>
      <c r="AA2763" s="34">
        <f t="shared" si="597"/>
        <v>0.28000000000000003</v>
      </c>
      <c r="AB2763" s="33" t="str">
        <f t="shared" si="599"/>
        <v>По запросу</v>
      </c>
      <c r="AC2763" s="34">
        <f t="shared" si="598"/>
        <v>0.27998851329176233</v>
      </c>
      <c r="AD2763" s="145">
        <f t="shared" si="602"/>
        <v>249.608</v>
      </c>
      <c r="AE2763" s="105">
        <v>195.00800000000001</v>
      </c>
      <c r="AF2763" s="34" t="s">
        <v>36</v>
      </c>
      <c r="AG2763" s="34" t="s">
        <v>36</v>
      </c>
      <c r="AH2763" s="34" t="s">
        <v>36</v>
      </c>
      <c r="AI2763" s="29">
        <v>1.0999999999999999E-2</v>
      </c>
      <c r="AJ2763" s="29">
        <v>6.0000000000000002E-6</v>
      </c>
      <c r="AK2763" s="29">
        <v>1</v>
      </c>
      <c r="AL2763" s="29">
        <v>0</v>
      </c>
      <c r="AM2763" s="29" t="s">
        <v>28</v>
      </c>
      <c r="AN2763" s="44" t="s">
        <v>27</v>
      </c>
      <c r="AO2763" s="29" t="s">
        <v>28</v>
      </c>
      <c r="AP2763" s="29">
        <v>1</v>
      </c>
      <c r="AQ2763" s="29">
        <v>63</v>
      </c>
      <c r="AR2763" s="29">
        <v>63</v>
      </c>
      <c r="AS2763" s="29">
        <v>9</v>
      </c>
      <c r="AT2763" s="29">
        <v>1.0999999999999999E-2</v>
      </c>
      <c r="AU2763" s="144">
        <v>3.5720999999999999E-5</v>
      </c>
      <c r="AV2763" s="36" t="s">
        <v>28</v>
      </c>
      <c r="AW2763" s="102" t="s">
        <v>33</v>
      </c>
      <c r="AX2763" s="129" t="s">
        <v>33</v>
      </c>
      <c r="AY2763" s="106">
        <v>2</v>
      </c>
      <c r="BD2763" t="s">
        <v>4618</v>
      </c>
      <c r="BE2763" t="s">
        <v>4368</v>
      </c>
      <c r="BF2763" t="s">
        <v>4759</v>
      </c>
      <c r="BH2763" t="str">
        <f t="shared" si="600"/>
        <v>AV</v>
      </c>
      <c r="BJ2763" t="e">
        <f t="shared" si="601"/>
        <v>#VALUE!</v>
      </c>
      <c r="BK2763" s="130" t="s">
        <v>5302</v>
      </c>
      <c r="BL2763" s="130" t="e">
        <v>#VALUE!</v>
      </c>
      <c r="BM2763" s="131" t="s">
        <v>33</v>
      </c>
      <c r="BN2763" s="131" t="e">
        <v>#VALUE!</v>
      </c>
      <c r="BO2763" t="e">
        <v>#N/A</v>
      </c>
      <c r="BP2763">
        <v>0</v>
      </c>
    </row>
    <row r="2764" spans="1:68" ht="25.2" x14ac:dyDescent="0.3">
      <c r="A2764" s="1"/>
      <c r="B2764" s="47">
        <v>2404</v>
      </c>
      <c r="C2764" s="45">
        <v>1026578</v>
      </c>
      <c r="D2764" s="63" t="s">
        <v>33</v>
      </c>
      <c r="E2764" s="63"/>
      <c r="F2764" s="31" t="s">
        <v>1958</v>
      </c>
      <c r="G2764" s="29" t="s">
        <v>503</v>
      </c>
      <c r="H2764" s="37"/>
      <c r="I2764" s="148" t="s">
        <v>33</v>
      </c>
      <c r="J2764" s="147" t="s">
        <v>33</v>
      </c>
      <c r="K2764" s="148">
        <v>0</v>
      </c>
      <c r="L2764" s="148" t="s">
        <v>32</v>
      </c>
      <c r="M2764" s="147" t="s">
        <v>33</v>
      </c>
      <c r="N2764" s="29" t="str">
        <f t="shared" si="590"/>
        <v/>
      </c>
      <c r="O2764" s="29" t="str">
        <f t="shared" si="591"/>
        <v/>
      </c>
      <c r="P2764" s="29" t="str">
        <f t="shared" si="592"/>
        <v/>
      </c>
      <c r="Q2764" s="29" t="str">
        <f t="shared" si="593"/>
        <v/>
      </c>
      <c r="R2764" s="29" t="str">
        <f t="shared" si="594"/>
        <v/>
      </c>
      <c r="S2764" s="29" t="str">
        <f t="shared" si="595"/>
        <v/>
      </c>
      <c r="T2764" s="29" t="str">
        <f t="shared" si="596"/>
        <v/>
      </c>
      <c r="U2764" s="46" t="s">
        <v>33</v>
      </c>
      <c r="V2764" s="46"/>
      <c r="W2764" s="38" t="s">
        <v>3789</v>
      </c>
      <c r="X2764" s="29" t="s">
        <v>158</v>
      </c>
      <c r="Y2764" s="146">
        <v>234.01</v>
      </c>
      <c r="Z2764" s="33">
        <v>299.52999999999997</v>
      </c>
      <c r="AA2764" s="34">
        <f t="shared" si="597"/>
        <v>0.28000000000000003</v>
      </c>
      <c r="AB2764" s="33" t="str">
        <f t="shared" si="599"/>
        <v>По запросу</v>
      </c>
      <c r="AC2764" s="34">
        <f t="shared" si="598"/>
        <v>0.27998851329176233</v>
      </c>
      <c r="AD2764" s="145">
        <f t="shared" si="602"/>
        <v>249.608</v>
      </c>
      <c r="AE2764" s="105">
        <v>195.00800000000001</v>
      </c>
      <c r="AF2764" s="34" t="s">
        <v>36</v>
      </c>
      <c r="AG2764" s="34" t="s">
        <v>36</v>
      </c>
      <c r="AH2764" s="34" t="s">
        <v>36</v>
      </c>
      <c r="AI2764" s="29">
        <v>1E-3</v>
      </c>
      <c r="AJ2764" s="29">
        <v>0</v>
      </c>
      <c r="AK2764" s="29">
        <v>1</v>
      </c>
      <c r="AL2764" s="29">
        <v>0</v>
      </c>
      <c r="AM2764" s="29" t="s">
        <v>28</v>
      </c>
      <c r="AN2764" s="44" t="s">
        <v>27</v>
      </c>
      <c r="AO2764" s="29" t="s">
        <v>28</v>
      </c>
      <c r="AP2764" s="29">
        <v>1</v>
      </c>
      <c r="AQ2764" s="29">
        <v>75</v>
      </c>
      <c r="AR2764" s="29">
        <v>75</v>
      </c>
      <c r="AS2764" s="29">
        <v>10</v>
      </c>
      <c r="AT2764" s="29">
        <v>1E-3</v>
      </c>
      <c r="AU2764" s="144">
        <v>5.6249999999999998E-5</v>
      </c>
      <c r="AV2764" s="36" t="s">
        <v>28</v>
      </c>
      <c r="AW2764" s="102" t="s">
        <v>33</v>
      </c>
      <c r="AX2764" s="129" t="s">
        <v>33</v>
      </c>
      <c r="AY2764" s="106">
        <v>2</v>
      </c>
      <c r="BD2764" t="s">
        <v>4623</v>
      </c>
      <c r="BE2764" t="s">
        <v>4368</v>
      </c>
      <c r="BF2764" t="s">
        <v>4759</v>
      </c>
      <c r="BH2764" t="str">
        <f t="shared" si="600"/>
        <v>AV</v>
      </c>
      <c r="BJ2764" t="e">
        <f t="shared" si="601"/>
        <v>#VALUE!</v>
      </c>
      <c r="BK2764" s="130" t="s">
        <v>5302</v>
      </c>
      <c r="BL2764" s="130" t="e">
        <v>#VALUE!</v>
      </c>
      <c r="BM2764" s="131" t="s">
        <v>33</v>
      </c>
      <c r="BN2764" s="131" t="e">
        <v>#VALUE!</v>
      </c>
      <c r="BO2764" t="e">
        <v>#N/A</v>
      </c>
      <c r="BP2764">
        <v>0</v>
      </c>
    </row>
    <row r="2765" spans="1:68" ht="25.2" x14ac:dyDescent="0.3">
      <c r="A2765" s="1"/>
      <c r="B2765" s="47">
        <v>2405</v>
      </c>
      <c r="C2765" s="45">
        <v>1026582</v>
      </c>
      <c r="D2765" s="63" t="s">
        <v>33</v>
      </c>
      <c r="E2765" s="63"/>
      <c r="F2765" s="31" t="s">
        <v>1959</v>
      </c>
      <c r="G2765" s="29" t="s">
        <v>503</v>
      </c>
      <c r="H2765" s="37"/>
      <c r="I2765" s="148" t="s">
        <v>33</v>
      </c>
      <c r="J2765" s="147" t="s">
        <v>33</v>
      </c>
      <c r="K2765" s="148">
        <v>0</v>
      </c>
      <c r="L2765" s="148" t="s">
        <v>32</v>
      </c>
      <c r="M2765" s="147" t="s">
        <v>33</v>
      </c>
      <c r="N2765" s="29" t="str">
        <f t="shared" si="590"/>
        <v/>
      </c>
      <c r="O2765" s="29" t="str">
        <f t="shared" si="591"/>
        <v/>
      </c>
      <c r="P2765" s="29" t="str">
        <f t="shared" si="592"/>
        <v/>
      </c>
      <c r="Q2765" s="29" t="str">
        <f t="shared" si="593"/>
        <v/>
      </c>
      <c r="R2765" s="29" t="str">
        <f t="shared" si="594"/>
        <v/>
      </c>
      <c r="S2765" s="29" t="str">
        <f t="shared" si="595"/>
        <v/>
      </c>
      <c r="T2765" s="29" t="str">
        <f t="shared" si="596"/>
        <v/>
      </c>
      <c r="U2765" s="46" t="s">
        <v>33</v>
      </c>
      <c r="V2765" s="46"/>
      <c r="W2765" s="38" t="s">
        <v>3789</v>
      </c>
      <c r="X2765" s="29" t="s">
        <v>158</v>
      </c>
      <c r="Y2765" s="146">
        <v>234.01</v>
      </c>
      <c r="Z2765" s="33">
        <v>299.52999999999997</v>
      </c>
      <c r="AA2765" s="34">
        <f t="shared" si="597"/>
        <v>0.28000000000000003</v>
      </c>
      <c r="AB2765" s="33" t="str">
        <f t="shared" si="599"/>
        <v>По запросу</v>
      </c>
      <c r="AC2765" s="34">
        <f t="shared" si="598"/>
        <v>0.27998851329176233</v>
      </c>
      <c r="AD2765" s="145">
        <f t="shared" si="602"/>
        <v>249.608</v>
      </c>
      <c r="AE2765" s="105">
        <v>195.00800000000001</v>
      </c>
      <c r="AF2765" s="34" t="s">
        <v>36</v>
      </c>
      <c r="AG2765" s="34" t="s">
        <v>36</v>
      </c>
      <c r="AH2765" s="34" t="s">
        <v>36</v>
      </c>
      <c r="AI2765" s="29">
        <v>2E-3</v>
      </c>
      <c r="AJ2765" s="29">
        <v>0</v>
      </c>
      <c r="AK2765" s="29">
        <v>1</v>
      </c>
      <c r="AL2765" s="29">
        <v>0</v>
      </c>
      <c r="AM2765" s="29" t="s">
        <v>28</v>
      </c>
      <c r="AN2765" s="44" t="s">
        <v>27</v>
      </c>
      <c r="AO2765" s="29" t="s">
        <v>28</v>
      </c>
      <c r="AP2765" s="29">
        <v>1</v>
      </c>
      <c r="AQ2765" s="29">
        <v>90</v>
      </c>
      <c r="AR2765" s="29">
        <v>90</v>
      </c>
      <c r="AS2765" s="29">
        <v>12</v>
      </c>
      <c r="AT2765" s="29">
        <v>2E-3</v>
      </c>
      <c r="AU2765" s="144">
        <v>9.7200000000000004E-5</v>
      </c>
      <c r="AV2765" s="36" t="s">
        <v>28</v>
      </c>
      <c r="AW2765" s="102" t="s">
        <v>33</v>
      </c>
      <c r="AX2765" s="129" t="s">
        <v>33</v>
      </c>
      <c r="AY2765" s="106">
        <v>3</v>
      </c>
      <c r="BD2765" t="s">
        <v>4624</v>
      </c>
      <c r="BE2765" t="s">
        <v>4622</v>
      </c>
      <c r="BF2765" t="s">
        <v>4759</v>
      </c>
      <c r="BH2765" t="str">
        <f t="shared" si="600"/>
        <v>AV</v>
      </c>
      <c r="BJ2765" t="e">
        <f t="shared" si="601"/>
        <v>#VALUE!</v>
      </c>
      <c r="BK2765" s="130" t="s">
        <v>5302</v>
      </c>
      <c r="BL2765" s="130" t="e">
        <v>#VALUE!</v>
      </c>
      <c r="BM2765" s="131" t="s">
        <v>33</v>
      </c>
      <c r="BN2765" s="131" t="e">
        <v>#VALUE!</v>
      </c>
      <c r="BO2765" t="e">
        <v>#N/A</v>
      </c>
      <c r="BP2765">
        <v>0</v>
      </c>
    </row>
    <row r="2766" spans="1:68" ht="25.2" x14ac:dyDescent="0.3">
      <c r="A2766" s="1"/>
      <c r="B2766" s="47">
        <v>2406</v>
      </c>
      <c r="C2766" s="45">
        <v>1026583</v>
      </c>
      <c r="D2766" s="63" t="s">
        <v>33</v>
      </c>
      <c r="E2766" s="63"/>
      <c r="F2766" s="31" t="s">
        <v>1960</v>
      </c>
      <c r="G2766" s="29" t="s">
        <v>503</v>
      </c>
      <c r="H2766" s="37"/>
      <c r="I2766" s="148" t="s">
        <v>33</v>
      </c>
      <c r="J2766" s="147" t="s">
        <v>33</v>
      </c>
      <c r="K2766" s="148">
        <v>0</v>
      </c>
      <c r="L2766" s="148" t="s">
        <v>32</v>
      </c>
      <c r="M2766" s="147" t="s">
        <v>33</v>
      </c>
      <c r="N2766" s="29" t="str">
        <f t="shared" si="590"/>
        <v/>
      </c>
      <c r="O2766" s="29" t="str">
        <f t="shared" si="591"/>
        <v/>
      </c>
      <c r="P2766" s="29" t="str">
        <f t="shared" si="592"/>
        <v/>
      </c>
      <c r="Q2766" s="29" t="str">
        <f t="shared" si="593"/>
        <v/>
      </c>
      <c r="R2766" s="29" t="str">
        <f t="shared" si="594"/>
        <v/>
      </c>
      <c r="S2766" s="29" t="str">
        <f t="shared" si="595"/>
        <v/>
      </c>
      <c r="T2766" s="29" t="str">
        <f t="shared" si="596"/>
        <v/>
      </c>
      <c r="U2766" s="46" t="s">
        <v>33</v>
      </c>
      <c r="V2766" s="46"/>
      <c r="W2766" s="38" t="s">
        <v>3789</v>
      </c>
      <c r="X2766" s="29" t="s">
        <v>158</v>
      </c>
      <c r="Y2766" s="146">
        <v>234.01</v>
      </c>
      <c r="Z2766" s="33">
        <v>299.52999999999997</v>
      </c>
      <c r="AA2766" s="34">
        <f t="shared" si="597"/>
        <v>0.28000000000000003</v>
      </c>
      <c r="AB2766" s="33" t="str">
        <f t="shared" si="599"/>
        <v>По запросу</v>
      </c>
      <c r="AC2766" s="34">
        <f t="shared" si="598"/>
        <v>0.27998851329176233</v>
      </c>
      <c r="AD2766" s="145">
        <f t="shared" si="602"/>
        <v>249.608</v>
      </c>
      <c r="AE2766" s="105">
        <v>195.00800000000001</v>
      </c>
      <c r="AF2766" s="34" t="s">
        <v>36</v>
      </c>
      <c r="AG2766" s="34" t="s">
        <v>36</v>
      </c>
      <c r="AH2766" s="34" t="s">
        <v>36</v>
      </c>
      <c r="AI2766" s="29">
        <v>2E-3</v>
      </c>
      <c r="AJ2766" s="29">
        <v>0</v>
      </c>
      <c r="AK2766" s="29">
        <v>1</v>
      </c>
      <c r="AL2766" s="29">
        <v>0</v>
      </c>
      <c r="AM2766" s="29" t="s">
        <v>28</v>
      </c>
      <c r="AN2766" s="44" t="s">
        <v>27</v>
      </c>
      <c r="AO2766" s="29" t="s">
        <v>28</v>
      </c>
      <c r="AP2766" s="29">
        <v>1</v>
      </c>
      <c r="AQ2766" s="29">
        <v>110</v>
      </c>
      <c r="AR2766" s="29">
        <v>110</v>
      </c>
      <c r="AS2766" s="29">
        <v>15</v>
      </c>
      <c r="AT2766" s="29">
        <v>2E-3</v>
      </c>
      <c r="AU2766" s="144">
        <v>1.8149999999999999E-4</v>
      </c>
      <c r="AV2766" s="36" t="s">
        <v>28</v>
      </c>
      <c r="AW2766" s="102" t="s">
        <v>33</v>
      </c>
      <c r="AX2766" s="129" t="s">
        <v>33</v>
      </c>
      <c r="AY2766" s="106" t="e">
        <v>#N/A</v>
      </c>
      <c r="BD2766" t="s">
        <v>4618</v>
      </c>
      <c r="BE2766" t="s">
        <v>4622</v>
      </c>
      <c r="BF2766" t="s">
        <v>4759</v>
      </c>
      <c r="BH2766" t="str">
        <f t="shared" si="600"/>
        <v>AV</v>
      </c>
      <c r="BJ2766" t="e">
        <f t="shared" si="601"/>
        <v>#VALUE!</v>
      </c>
      <c r="BK2766" s="130" t="s">
        <v>5302</v>
      </c>
      <c r="BL2766" s="130" t="e">
        <v>#VALUE!</v>
      </c>
      <c r="BM2766" s="131" t="s">
        <v>33</v>
      </c>
      <c r="BN2766" s="131" t="e">
        <v>#VALUE!</v>
      </c>
      <c r="BO2766" t="e">
        <v>#N/A</v>
      </c>
      <c r="BP2766">
        <v>0</v>
      </c>
    </row>
    <row r="2767" spans="1:68" ht="25.2" x14ac:dyDescent="0.3">
      <c r="A2767" s="1"/>
      <c r="B2767" s="47">
        <v>2407</v>
      </c>
      <c r="C2767" s="45">
        <v>1026549</v>
      </c>
      <c r="D2767" s="63" t="s">
        <v>33</v>
      </c>
      <c r="E2767" s="63"/>
      <c r="F2767" s="31" t="s">
        <v>1961</v>
      </c>
      <c r="G2767" s="29" t="s">
        <v>503</v>
      </c>
      <c r="H2767" s="37"/>
      <c r="I2767" s="148" t="s">
        <v>33</v>
      </c>
      <c r="J2767" s="147" t="s">
        <v>33</v>
      </c>
      <c r="K2767" s="148">
        <v>0</v>
      </c>
      <c r="L2767" s="148" t="s">
        <v>32</v>
      </c>
      <c r="M2767" s="147" t="s">
        <v>33</v>
      </c>
      <c r="N2767" s="29" t="str">
        <f t="shared" si="590"/>
        <v/>
      </c>
      <c r="O2767" s="29" t="str">
        <f t="shared" si="591"/>
        <v/>
      </c>
      <c r="P2767" s="29" t="str">
        <f t="shared" si="592"/>
        <v/>
      </c>
      <c r="Q2767" s="29" t="str">
        <f t="shared" si="593"/>
        <v/>
      </c>
      <c r="R2767" s="29" t="str">
        <f t="shared" si="594"/>
        <v/>
      </c>
      <c r="S2767" s="29" t="str">
        <f t="shared" si="595"/>
        <v/>
      </c>
      <c r="T2767" s="29" t="str">
        <f t="shared" si="596"/>
        <v/>
      </c>
      <c r="U2767" s="46" t="s">
        <v>33</v>
      </c>
      <c r="V2767" s="46"/>
      <c r="W2767" s="38" t="s">
        <v>1720</v>
      </c>
      <c r="X2767" s="29" t="s">
        <v>158</v>
      </c>
      <c r="Y2767" s="146">
        <v>234.01</v>
      </c>
      <c r="Z2767" s="33">
        <v>299.52999999999997</v>
      </c>
      <c r="AA2767" s="34">
        <f t="shared" si="597"/>
        <v>0.28000000000000003</v>
      </c>
      <c r="AB2767" s="33">
        <f t="shared" si="599"/>
        <v>299.52999999999997</v>
      </c>
      <c r="AC2767" s="34">
        <f t="shared" si="598"/>
        <v>0.27998851329176233</v>
      </c>
      <c r="AD2767" s="145">
        <f t="shared" si="602"/>
        <v>249.608</v>
      </c>
      <c r="AE2767" s="105">
        <v>195.00800000000001</v>
      </c>
      <c r="AF2767" s="34" t="s">
        <v>36</v>
      </c>
      <c r="AG2767" s="34" t="s">
        <v>36</v>
      </c>
      <c r="AH2767" s="34" t="s">
        <v>36</v>
      </c>
      <c r="AI2767" s="29">
        <v>1E-3</v>
      </c>
      <c r="AJ2767" s="29">
        <v>0</v>
      </c>
      <c r="AK2767" s="29">
        <v>1</v>
      </c>
      <c r="AL2767" s="29">
        <v>0</v>
      </c>
      <c r="AM2767" s="29" t="s">
        <v>28</v>
      </c>
      <c r="AN2767" s="44" t="s">
        <v>27</v>
      </c>
      <c r="AO2767" s="29" t="s">
        <v>28</v>
      </c>
      <c r="AP2767" s="29">
        <v>1</v>
      </c>
      <c r="AQ2767" s="29">
        <v>25</v>
      </c>
      <c r="AR2767" s="29">
        <v>25</v>
      </c>
      <c r="AS2767" s="29">
        <v>2</v>
      </c>
      <c r="AT2767" s="29">
        <v>1E-3</v>
      </c>
      <c r="AU2767" s="144">
        <v>1.2500000000000001E-6</v>
      </c>
      <c r="AV2767" s="36" t="s">
        <v>28</v>
      </c>
      <c r="AW2767" s="102" t="s">
        <v>33</v>
      </c>
      <c r="AX2767" s="129" t="s">
        <v>33</v>
      </c>
      <c r="AY2767" s="106" t="e">
        <v>#N/A</v>
      </c>
      <c r="BD2767" t="s">
        <v>4624</v>
      </c>
      <c r="BE2767" t="s">
        <v>4346</v>
      </c>
      <c r="BF2767" t="s">
        <v>4759</v>
      </c>
      <c r="BH2767" t="str">
        <f t="shared" si="600"/>
        <v>AV</v>
      </c>
      <c r="BJ2767" t="str">
        <f t="shared" si="601"/>
        <v>OK</v>
      </c>
      <c r="BK2767" s="130" t="s">
        <v>5302</v>
      </c>
      <c r="BL2767" s="130" t="e">
        <v>#VALUE!</v>
      </c>
      <c r="BM2767" s="131" t="s">
        <v>33</v>
      </c>
      <c r="BN2767" s="131" t="e">
        <v>#VALUE!</v>
      </c>
      <c r="BO2767" t="e">
        <v>#N/A</v>
      </c>
      <c r="BP2767">
        <v>0</v>
      </c>
    </row>
    <row r="2768" spans="1:68" ht="25.2" x14ac:dyDescent="0.3">
      <c r="A2768" s="1"/>
      <c r="B2768" s="47">
        <v>2408</v>
      </c>
      <c r="C2768" s="45">
        <v>1018598</v>
      </c>
      <c r="D2768" s="63" t="s">
        <v>33</v>
      </c>
      <c r="E2768" s="63"/>
      <c r="F2768" s="31" t="s">
        <v>1962</v>
      </c>
      <c r="G2768" s="29" t="s">
        <v>503</v>
      </c>
      <c r="H2768" s="37"/>
      <c r="I2768" s="148" t="s">
        <v>33</v>
      </c>
      <c r="J2768" s="147" t="s">
        <v>33</v>
      </c>
      <c r="K2768" s="148">
        <v>0</v>
      </c>
      <c r="L2768" s="148" t="s">
        <v>32</v>
      </c>
      <c r="M2768" s="147" t="s">
        <v>33</v>
      </c>
      <c r="N2768" s="29" t="str">
        <f t="shared" si="590"/>
        <v/>
      </c>
      <c r="O2768" s="29" t="str">
        <f t="shared" si="591"/>
        <v/>
      </c>
      <c r="P2768" s="29" t="str">
        <f t="shared" si="592"/>
        <v/>
      </c>
      <c r="Q2768" s="29" t="str">
        <f t="shared" si="593"/>
        <v/>
      </c>
      <c r="R2768" s="29" t="str">
        <f t="shared" si="594"/>
        <v/>
      </c>
      <c r="S2768" s="29" t="str">
        <f t="shared" si="595"/>
        <v/>
      </c>
      <c r="T2768" s="29" t="str">
        <f t="shared" si="596"/>
        <v/>
      </c>
      <c r="U2768" s="46" t="s">
        <v>33</v>
      </c>
      <c r="V2768" s="46"/>
      <c r="W2768" s="38" t="s">
        <v>1720</v>
      </c>
      <c r="X2768" s="29" t="s">
        <v>158</v>
      </c>
      <c r="Y2768" s="146">
        <v>234.01</v>
      </c>
      <c r="Z2768" s="33">
        <v>299.52999999999997</v>
      </c>
      <c r="AA2768" s="34">
        <f t="shared" si="597"/>
        <v>0.28000000000000003</v>
      </c>
      <c r="AB2768" s="33">
        <f t="shared" si="599"/>
        <v>299.52999999999997</v>
      </c>
      <c r="AC2768" s="34">
        <f t="shared" si="598"/>
        <v>0.27998851329176233</v>
      </c>
      <c r="AD2768" s="145">
        <f t="shared" si="602"/>
        <v>249.608</v>
      </c>
      <c r="AE2768" s="105">
        <v>195.00800000000001</v>
      </c>
      <c r="AF2768" s="34" t="s">
        <v>36</v>
      </c>
      <c r="AG2768" s="34" t="s">
        <v>36</v>
      </c>
      <c r="AH2768" s="34" t="s">
        <v>36</v>
      </c>
      <c r="AI2768" s="29">
        <v>1E-3</v>
      </c>
      <c r="AJ2768" s="29">
        <v>9.9999999999999995E-7</v>
      </c>
      <c r="AK2768" s="29">
        <v>1</v>
      </c>
      <c r="AL2768" s="29">
        <v>0</v>
      </c>
      <c r="AM2768" s="29" t="s">
        <v>28</v>
      </c>
      <c r="AN2768" s="44" t="s">
        <v>27</v>
      </c>
      <c r="AO2768" s="29" t="s">
        <v>28</v>
      </c>
      <c r="AP2768" s="29">
        <v>1</v>
      </c>
      <c r="AQ2768" s="29">
        <v>32</v>
      </c>
      <c r="AR2768" s="29">
        <v>32</v>
      </c>
      <c r="AS2768" s="29">
        <v>3</v>
      </c>
      <c r="AT2768" s="29">
        <v>1E-3</v>
      </c>
      <c r="AU2768" s="144">
        <v>3.072E-6</v>
      </c>
      <c r="AV2768" s="36" t="s">
        <v>28</v>
      </c>
      <c r="AW2768" s="102" t="s">
        <v>33</v>
      </c>
      <c r="AX2768" s="129" t="s">
        <v>33</v>
      </c>
      <c r="AY2768" s="106" t="e">
        <v>#N/A</v>
      </c>
      <c r="BD2768" t="s">
        <v>4618</v>
      </c>
      <c r="BE2768" t="s">
        <v>4622</v>
      </c>
      <c r="BF2768" t="s">
        <v>4759</v>
      </c>
      <c r="BH2768" t="str">
        <f t="shared" si="600"/>
        <v>AV</v>
      </c>
      <c r="BJ2768" t="str">
        <f t="shared" si="601"/>
        <v>OK</v>
      </c>
      <c r="BK2768" s="130" t="s">
        <v>5302</v>
      </c>
      <c r="BL2768" s="130" t="e">
        <v>#VALUE!</v>
      </c>
      <c r="BM2768" s="131" t="s">
        <v>33</v>
      </c>
      <c r="BN2768" s="131" t="e">
        <v>#VALUE!</v>
      </c>
      <c r="BO2768" t="e">
        <v>#N/A</v>
      </c>
      <c r="BP2768">
        <v>0</v>
      </c>
    </row>
    <row r="2769" spans="1:68" ht="25.2" x14ac:dyDescent="0.3">
      <c r="A2769" s="1"/>
      <c r="B2769" s="47">
        <v>2409</v>
      </c>
      <c r="C2769" s="45">
        <v>1018599</v>
      </c>
      <c r="D2769" s="63" t="s">
        <v>33</v>
      </c>
      <c r="E2769" s="63"/>
      <c r="F2769" s="31" t="s">
        <v>1963</v>
      </c>
      <c r="G2769" s="29" t="s">
        <v>503</v>
      </c>
      <c r="H2769" s="37"/>
      <c r="I2769" s="148" t="s">
        <v>33</v>
      </c>
      <c r="J2769" s="147" t="s">
        <v>33</v>
      </c>
      <c r="K2769" s="148">
        <v>0</v>
      </c>
      <c r="L2769" s="148" t="s">
        <v>32</v>
      </c>
      <c r="M2769" s="147" t="s">
        <v>33</v>
      </c>
      <c r="N2769" s="29" t="str">
        <f t="shared" si="590"/>
        <v/>
      </c>
      <c r="O2769" s="29" t="str">
        <f t="shared" si="591"/>
        <v/>
      </c>
      <c r="P2769" s="29" t="str">
        <f t="shared" si="592"/>
        <v/>
      </c>
      <c r="Q2769" s="29" t="str">
        <f t="shared" si="593"/>
        <v/>
      </c>
      <c r="R2769" s="29" t="str">
        <f t="shared" si="594"/>
        <v/>
      </c>
      <c r="S2769" s="29" t="str">
        <f t="shared" si="595"/>
        <v/>
      </c>
      <c r="T2769" s="29" t="str">
        <f t="shared" si="596"/>
        <v/>
      </c>
      <c r="U2769" s="46" t="s">
        <v>33</v>
      </c>
      <c r="V2769" s="46"/>
      <c r="W2769" s="38" t="s">
        <v>1720</v>
      </c>
      <c r="X2769" s="29" t="s">
        <v>158</v>
      </c>
      <c r="Y2769" s="146">
        <v>234.01</v>
      </c>
      <c r="Z2769" s="33">
        <v>299.52999999999997</v>
      </c>
      <c r="AA2769" s="34">
        <f t="shared" si="597"/>
        <v>0.28000000000000003</v>
      </c>
      <c r="AB2769" s="33">
        <f t="shared" si="599"/>
        <v>299.52999999999997</v>
      </c>
      <c r="AC2769" s="34">
        <f t="shared" si="598"/>
        <v>0.27998851329176233</v>
      </c>
      <c r="AD2769" s="145">
        <f t="shared" si="602"/>
        <v>249.608</v>
      </c>
      <c r="AE2769" s="105">
        <v>195.00800000000001</v>
      </c>
      <c r="AF2769" s="34" t="s">
        <v>36</v>
      </c>
      <c r="AG2769" s="34" t="s">
        <v>36</v>
      </c>
      <c r="AH2769" s="34" t="s">
        <v>36</v>
      </c>
      <c r="AI2769" s="29">
        <v>8.0000000000000002E-3</v>
      </c>
      <c r="AJ2769" s="29">
        <v>1.9999999999999999E-6</v>
      </c>
      <c r="AK2769" s="29">
        <v>1</v>
      </c>
      <c r="AL2769" s="29">
        <v>0</v>
      </c>
      <c r="AM2769" s="29" t="s">
        <v>28</v>
      </c>
      <c r="AN2769" s="44" t="s">
        <v>27</v>
      </c>
      <c r="AO2769" s="29" t="s">
        <v>28</v>
      </c>
      <c r="AP2769" s="29">
        <v>1</v>
      </c>
      <c r="AQ2769" s="29">
        <v>55</v>
      </c>
      <c r="AR2769" s="29">
        <v>55</v>
      </c>
      <c r="AS2769" s="29">
        <v>4</v>
      </c>
      <c r="AT2769" s="29">
        <v>8.0000000000000002E-3</v>
      </c>
      <c r="AU2769" s="144">
        <v>1.2099999999999999E-5</v>
      </c>
      <c r="AV2769" s="36" t="s">
        <v>28</v>
      </c>
      <c r="AW2769" s="102" t="s">
        <v>33</v>
      </c>
      <c r="AX2769" s="129" t="s">
        <v>33</v>
      </c>
      <c r="AY2769" s="106" t="e">
        <v>#N/A</v>
      </c>
      <c r="BD2769" t="s">
        <v>4618</v>
      </c>
      <c r="BE2769" t="s">
        <v>4351</v>
      </c>
      <c r="BF2769" t="s">
        <v>4759</v>
      </c>
      <c r="BH2769" t="str">
        <f t="shared" si="600"/>
        <v>AV</v>
      </c>
      <c r="BJ2769" t="str">
        <f t="shared" si="601"/>
        <v>OK</v>
      </c>
      <c r="BK2769" s="130" t="s">
        <v>5302</v>
      </c>
      <c r="BL2769" s="130" t="e">
        <v>#VALUE!</v>
      </c>
      <c r="BM2769" s="131" t="s">
        <v>33</v>
      </c>
      <c r="BN2769" s="131" t="e">
        <v>#VALUE!</v>
      </c>
      <c r="BO2769" t="e">
        <v>#N/A</v>
      </c>
      <c r="BP2769">
        <v>0</v>
      </c>
    </row>
    <row r="2770" spans="1:68" ht="25.2" x14ac:dyDescent="0.3">
      <c r="A2770" s="1"/>
      <c r="B2770" s="47">
        <v>2410</v>
      </c>
      <c r="C2770" s="45">
        <v>1018600</v>
      </c>
      <c r="D2770" s="63" t="s">
        <v>33</v>
      </c>
      <c r="E2770" s="63"/>
      <c r="F2770" s="31" t="s">
        <v>1964</v>
      </c>
      <c r="G2770" s="29" t="s">
        <v>503</v>
      </c>
      <c r="H2770" s="37"/>
      <c r="I2770" s="148" t="s">
        <v>33</v>
      </c>
      <c r="J2770" s="147" t="s">
        <v>33</v>
      </c>
      <c r="K2770" s="148">
        <v>0</v>
      </c>
      <c r="L2770" s="148" t="s">
        <v>32</v>
      </c>
      <c r="M2770" s="147">
        <v>42362</v>
      </c>
      <c r="N2770" s="29" t="str">
        <f t="shared" si="590"/>
        <v/>
      </c>
      <c r="O2770" s="29" t="str">
        <f t="shared" si="591"/>
        <v/>
      </c>
      <c r="P2770" s="29" t="str">
        <f t="shared" si="592"/>
        <v/>
      </c>
      <c r="Q2770" s="29" t="str">
        <f t="shared" si="593"/>
        <v/>
      </c>
      <c r="R2770" s="29" t="str">
        <f t="shared" si="594"/>
        <v/>
      </c>
      <c r="S2770" s="29" t="str">
        <f t="shared" si="595"/>
        <v/>
      </c>
      <c r="T2770" s="29" t="str">
        <f t="shared" si="596"/>
        <v/>
      </c>
      <c r="U2770" s="46" t="s">
        <v>33</v>
      </c>
      <c r="V2770" s="46"/>
      <c r="W2770" s="38" t="s">
        <v>3789</v>
      </c>
      <c r="X2770" s="29" t="s">
        <v>158</v>
      </c>
      <c r="Y2770" s="146">
        <v>234.01</v>
      </c>
      <c r="Z2770" s="33">
        <v>299.52999999999997</v>
      </c>
      <c r="AA2770" s="34">
        <f t="shared" si="597"/>
        <v>0.28000000000000003</v>
      </c>
      <c r="AB2770" s="33" t="str">
        <f t="shared" si="599"/>
        <v>По запросу</v>
      </c>
      <c r="AC2770" s="34">
        <f t="shared" si="598"/>
        <v>0.27998851329176233</v>
      </c>
      <c r="AD2770" s="145">
        <f t="shared" si="602"/>
        <v>249.608</v>
      </c>
      <c r="AE2770" s="105">
        <v>195.00800000000001</v>
      </c>
      <c r="AF2770" s="34" t="s">
        <v>36</v>
      </c>
      <c r="AG2770" s="34" t="s">
        <v>36</v>
      </c>
      <c r="AH2770" s="34" t="s">
        <v>36</v>
      </c>
      <c r="AI2770" s="29">
        <v>7.0000000000000001E-3</v>
      </c>
      <c r="AJ2770" s="29">
        <v>3.0000000000000001E-6</v>
      </c>
      <c r="AK2770" s="29">
        <v>0</v>
      </c>
      <c r="AL2770" s="29">
        <v>0</v>
      </c>
      <c r="AM2770" s="29" t="s">
        <v>28</v>
      </c>
      <c r="AN2770" s="44" t="s">
        <v>27</v>
      </c>
      <c r="AO2770" s="29" t="s">
        <v>28</v>
      </c>
      <c r="AP2770" s="29">
        <v>1</v>
      </c>
      <c r="AQ2770" s="29">
        <v>50</v>
      </c>
      <c r="AR2770" s="29">
        <v>50</v>
      </c>
      <c r="AS2770" s="29">
        <v>5</v>
      </c>
      <c r="AT2770" s="29">
        <v>7.0000000000000001E-3</v>
      </c>
      <c r="AU2770" s="144">
        <v>1.2500000000000001E-5</v>
      </c>
      <c r="AV2770" s="36" t="s">
        <v>28</v>
      </c>
      <c r="AW2770" s="102" t="s">
        <v>33</v>
      </c>
      <c r="AX2770" s="129" t="s">
        <v>33</v>
      </c>
      <c r="AY2770" s="106" t="e">
        <v>#N/A</v>
      </c>
      <c r="BD2770" t="s">
        <v>4625</v>
      </c>
      <c r="BE2770" t="s">
        <v>4346</v>
      </c>
      <c r="BF2770" t="s">
        <v>4759</v>
      </c>
      <c r="BH2770" t="str">
        <f t="shared" si="600"/>
        <v/>
      </c>
      <c r="BJ2770" t="e">
        <f t="shared" si="601"/>
        <v>#VALUE!</v>
      </c>
      <c r="BK2770" s="130" t="s">
        <v>5302</v>
      </c>
      <c r="BL2770" s="130" t="e">
        <v>#VALUE!</v>
      </c>
      <c r="BM2770" s="131" t="s">
        <v>33</v>
      </c>
      <c r="BN2770" s="131" t="e">
        <v>#VALUE!</v>
      </c>
      <c r="BO2770" t="e">
        <v>#N/A</v>
      </c>
      <c r="BP2770">
        <v>0</v>
      </c>
    </row>
    <row r="2771" spans="1:68" ht="25.2" x14ac:dyDescent="0.3">
      <c r="A2771" s="1"/>
      <c r="B2771" s="47">
        <v>2411</v>
      </c>
      <c r="C2771" s="45">
        <v>1018601</v>
      </c>
      <c r="D2771" s="63" t="s">
        <v>33</v>
      </c>
      <c r="E2771" s="63"/>
      <c r="F2771" s="31" t="s">
        <v>1965</v>
      </c>
      <c r="G2771" s="29" t="s">
        <v>503</v>
      </c>
      <c r="H2771" s="37"/>
      <c r="I2771" s="148" t="s">
        <v>33</v>
      </c>
      <c r="J2771" s="147" t="s">
        <v>33</v>
      </c>
      <c r="K2771" s="148">
        <v>0</v>
      </c>
      <c r="L2771" s="148" t="s">
        <v>32</v>
      </c>
      <c r="M2771" s="147" t="s">
        <v>33</v>
      </c>
      <c r="N2771" s="29" t="str">
        <f t="shared" ref="N2771:N2834" si="603">IFERROR(MID($D2771,1,7)+0,"")</f>
        <v/>
      </c>
      <c r="O2771" s="29" t="str">
        <f t="shared" ref="O2771:O2834" si="604">IFERROR(MID($D2771,10,7)+0,"")</f>
        <v/>
      </c>
      <c r="P2771" s="29" t="str">
        <f t="shared" ref="P2771:P2834" si="605">IFERROR(MID($D2771,19,7)+0,"")</f>
        <v/>
      </c>
      <c r="Q2771" s="29" t="str">
        <f t="shared" ref="Q2771:Q2834" si="606">IF(IFERROR(MID($U2771,1,7)+0,"")&lt;1130000,"",IFERROR(MID($U2771,1,7)+0,""))</f>
        <v/>
      </c>
      <c r="R2771" s="29" t="str">
        <f t="shared" ref="R2771:R2834" si="607">IF(IFERROR(MID($U2771,10,7)+0,"")&lt;1130000,"",IFERROR(MID($U2771,10,7)+0,""))</f>
        <v/>
      </c>
      <c r="S2771" s="29" t="str">
        <f t="shared" ref="S2771:S2834" si="608">IF(IFERROR(MID($U2771,19,7)+0,"")&lt;1130000,"",IFERROR(MID($U2771,19,7)+0,""))</f>
        <v/>
      </c>
      <c r="T2771" s="29" t="str">
        <f t="shared" ref="T2771:T2834" si="609">IF(Q2771="","",IF(R2771="",Q2771,Q2771&amp;", "&amp;R2771))</f>
        <v/>
      </c>
      <c r="U2771" s="46" t="s">
        <v>33</v>
      </c>
      <c r="V2771" s="46"/>
      <c r="W2771" s="38" t="s">
        <v>3789</v>
      </c>
      <c r="X2771" s="29" t="s">
        <v>158</v>
      </c>
      <c r="Y2771" s="146">
        <v>234.01</v>
      </c>
      <c r="Z2771" s="33">
        <v>299.52999999999997</v>
      </c>
      <c r="AA2771" s="34">
        <f t="shared" si="597"/>
        <v>0.28000000000000003</v>
      </c>
      <c r="AB2771" s="33" t="str">
        <f t="shared" si="599"/>
        <v>По запросу</v>
      </c>
      <c r="AC2771" s="34">
        <f t="shared" si="598"/>
        <v>0.27998851329176233</v>
      </c>
      <c r="AD2771" s="145">
        <f t="shared" si="602"/>
        <v>249.608</v>
      </c>
      <c r="AE2771" s="105">
        <v>195.00800000000001</v>
      </c>
      <c r="AF2771" s="34" t="s">
        <v>36</v>
      </c>
      <c r="AG2771" s="34" t="s">
        <v>36</v>
      </c>
      <c r="AH2771" s="34" t="s">
        <v>36</v>
      </c>
      <c r="AI2771" s="29">
        <v>8.9999999999999993E-3</v>
      </c>
      <c r="AJ2771" s="29">
        <v>5.0000000000000004E-6</v>
      </c>
      <c r="AK2771" s="29">
        <v>0</v>
      </c>
      <c r="AL2771" s="29">
        <v>0</v>
      </c>
      <c r="AM2771" s="29" t="s">
        <v>28</v>
      </c>
      <c r="AN2771" s="44" t="s">
        <v>27</v>
      </c>
      <c r="AO2771" s="29" t="s">
        <v>28</v>
      </c>
      <c r="AP2771" s="29">
        <v>1</v>
      </c>
      <c r="AQ2771" s="29">
        <v>63</v>
      </c>
      <c r="AR2771" s="29">
        <v>63</v>
      </c>
      <c r="AS2771" s="29">
        <v>6</v>
      </c>
      <c r="AT2771" s="29">
        <v>8.9999999999999993E-3</v>
      </c>
      <c r="AU2771" s="144">
        <v>2.3813999999999999E-5</v>
      </c>
      <c r="AV2771" s="36" t="s">
        <v>28</v>
      </c>
      <c r="AW2771" s="102" t="s">
        <v>33</v>
      </c>
      <c r="AX2771" s="129" t="s">
        <v>33</v>
      </c>
      <c r="AY2771" s="106" t="e">
        <v>#N/A</v>
      </c>
      <c r="BD2771" t="s">
        <v>4625</v>
      </c>
      <c r="BE2771" t="s">
        <v>4351</v>
      </c>
      <c r="BF2771" t="s">
        <v>4759</v>
      </c>
      <c r="BH2771" t="str">
        <f t="shared" si="600"/>
        <v/>
      </c>
      <c r="BJ2771" t="e">
        <f t="shared" si="601"/>
        <v>#VALUE!</v>
      </c>
      <c r="BK2771" s="130" t="s">
        <v>5302</v>
      </c>
      <c r="BL2771" s="130" t="e">
        <v>#VALUE!</v>
      </c>
      <c r="BM2771" s="131" t="s">
        <v>33</v>
      </c>
      <c r="BN2771" s="131" t="e">
        <v>#VALUE!</v>
      </c>
      <c r="BO2771" t="e">
        <v>#N/A</v>
      </c>
      <c r="BP2771">
        <v>0</v>
      </c>
    </row>
    <row r="2772" spans="1:68" ht="25.2" x14ac:dyDescent="0.3">
      <c r="A2772" s="1"/>
      <c r="B2772" s="47">
        <v>2412</v>
      </c>
      <c r="C2772" s="45">
        <v>1018602</v>
      </c>
      <c r="D2772" s="63" t="s">
        <v>33</v>
      </c>
      <c r="E2772" s="63"/>
      <c r="F2772" s="31" t="s">
        <v>1966</v>
      </c>
      <c r="G2772" s="29" t="s">
        <v>503</v>
      </c>
      <c r="H2772" s="37"/>
      <c r="I2772" s="148" t="s">
        <v>33</v>
      </c>
      <c r="J2772" s="147" t="s">
        <v>33</v>
      </c>
      <c r="K2772" s="148">
        <v>0</v>
      </c>
      <c r="L2772" s="148" t="s">
        <v>32</v>
      </c>
      <c r="M2772" s="147" t="s">
        <v>33</v>
      </c>
      <c r="N2772" s="29" t="str">
        <f t="shared" si="603"/>
        <v/>
      </c>
      <c r="O2772" s="29" t="str">
        <f t="shared" si="604"/>
        <v/>
      </c>
      <c r="P2772" s="29" t="str">
        <f t="shared" si="605"/>
        <v/>
      </c>
      <c r="Q2772" s="29" t="str">
        <f t="shared" si="606"/>
        <v/>
      </c>
      <c r="R2772" s="29" t="str">
        <f t="shared" si="607"/>
        <v/>
      </c>
      <c r="S2772" s="29" t="str">
        <f t="shared" si="608"/>
        <v/>
      </c>
      <c r="T2772" s="29" t="str">
        <f t="shared" si="609"/>
        <v/>
      </c>
      <c r="U2772" s="46" t="s">
        <v>33</v>
      </c>
      <c r="V2772" s="46"/>
      <c r="W2772" s="38" t="s">
        <v>3789</v>
      </c>
      <c r="X2772" s="29" t="s">
        <v>158</v>
      </c>
      <c r="Y2772" s="146">
        <v>234.01</v>
      </c>
      <c r="Z2772" s="33">
        <v>299.52999999999997</v>
      </c>
      <c r="AA2772" s="34">
        <f t="shared" si="597"/>
        <v>0.28000000000000003</v>
      </c>
      <c r="AB2772" s="33" t="str">
        <f t="shared" si="599"/>
        <v>По запросу</v>
      </c>
      <c r="AC2772" s="34">
        <f t="shared" si="598"/>
        <v>0.27998851329176233</v>
      </c>
      <c r="AD2772" s="145">
        <f t="shared" si="602"/>
        <v>249.608</v>
      </c>
      <c r="AE2772" s="105">
        <v>195.00800000000001</v>
      </c>
      <c r="AF2772" s="34" t="s">
        <v>36</v>
      </c>
      <c r="AG2772" s="34" t="s">
        <v>36</v>
      </c>
      <c r="AH2772" s="34" t="s">
        <v>36</v>
      </c>
      <c r="AI2772" s="29">
        <v>1E-3</v>
      </c>
      <c r="AJ2772" s="29">
        <v>6.9999999999999999E-6</v>
      </c>
      <c r="AK2772" s="29">
        <v>1</v>
      </c>
      <c r="AL2772" s="29">
        <v>0</v>
      </c>
      <c r="AM2772" s="29" t="s">
        <v>28</v>
      </c>
      <c r="AN2772" s="44" t="s">
        <v>27</v>
      </c>
      <c r="AO2772" s="29" t="s">
        <v>28</v>
      </c>
      <c r="AP2772" s="29">
        <v>1</v>
      </c>
      <c r="AQ2772" s="29">
        <v>75</v>
      </c>
      <c r="AR2772" s="29">
        <v>75</v>
      </c>
      <c r="AS2772" s="29">
        <v>7</v>
      </c>
      <c r="AT2772" s="29">
        <v>1E-3</v>
      </c>
      <c r="AU2772" s="144">
        <v>3.9375000000000002E-5</v>
      </c>
      <c r="AV2772" s="36" t="s">
        <v>28</v>
      </c>
      <c r="AW2772" s="102" t="s">
        <v>33</v>
      </c>
      <c r="AX2772" s="129" t="s">
        <v>33</v>
      </c>
      <c r="AY2772" s="106" t="e">
        <v>#N/A</v>
      </c>
      <c r="BD2772" t="s">
        <v>4618</v>
      </c>
      <c r="BE2772" t="s">
        <v>4368</v>
      </c>
      <c r="BF2772" t="s">
        <v>4759</v>
      </c>
      <c r="BH2772" t="str">
        <f t="shared" si="600"/>
        <v>AV</v>
      </c>
      <c r="BJ2772" t="e">
        <f t="shared" si="601"/>
        <v>#VALUE!</v>
      </c>
      <c r="BK2772" s="130" t="s">
        <v>5302</v>
      </c>
      <c r="BL2772" s="130" t="e">
        <v>#VALUE!</v>
      </c>
      <c r="BM2772" s="131" t="s">
        <v>33</v>
      </c>
      <c r="BN2772" s="131" t="e">
        <v>#VALUE!</v>
      </c>
      <c r="BO2772" t="e">
        <v>#N/A</v>
      </c>
      <c r="BP2772">
        <v>0</v>
      </c>
    </row>
    <row r="2773" spans="1:68" ht="25.2" x14ac:dyDescent="0.3">
      <c r="A2773" s="1"/>
      <c r="B2773" s="47">
        <v>2413</v>
      </c>
      <c r="C2773" s="45">
        <v>1018603</v>
      </c>
      <c r="D2773" s="63" t="s">
        <v>33</v>
      </c>
      <c r="E2773" s="63"/>
      <c r="F2773" s="31" t="s">
        <v>1967</v>
      </c>
      <c r="G2773" s="29" t="s">
        <v>503</v>
      </c>
      <c r="H2773" s="37"/>
      <c r="I2773" s="148" t="s">
        <v>33</v>
      </c>
      <c r="J2773" s="147" t="s">
        <v>33</v>
      </c>
      <c r="K2773" s="148">
        <v>0</v>
      </c>
      <c r="L2773" s="148" t="s">
        <v>32</v>
      </c>
      <c r="M2773" s="147" t="s">
        <v>33</v>
      </c>
      <c r="N2773" s="29" t="str">
        <f t="shared" si="603"/>
        <v/>
      </c>
      <c r="O2773" s="29" t="str">
        <f t="shared" si="604"/>
        <v/>
      </c>
      <c r="P2773" s="29" t="str">
        <f t="shared" si="605"/>
        <v/>
      </c>
      <c r="Q2773" s="29" t="str">
        <f t="shared" si="606"/>
        <v/>
      </c>
      <c r="R2773" s="29" t="str">
        <f t="shared" si="607"/>
        <v/>
      </c>
      <c r="S2773" s="29" t="str">
        <f t="shared" si="608"/>
        <v/>
      </c>
      <c r="T2773" s="29" t="str">
        <f t="shared" si="609"/>
        <v/>
      </c>
      <c r="U2773" s="46" t="s">
        <v>33</v>
      </c>
      <c r="V2773" s="46"/>
      <c r="W2773" s="38" t="s">
        <v>3789</v>
      </c>
      <c r="X2773" s="29" t="s">
        <v>158</v>
      </c>
      <c r="Y2773" s="146">
        <v>234.01</v>
      </c>
      <c r="Z2773" s="33">
        <v>299.52999999999997</v>
      </c>
      <c r="AA2773" s="34">
        <f t="shared" si="597"/>
        <v>0.28000000000000003</v>
      </c>
      <c r="AB2773" s="33" t="str">
        <f t="shared" si="599"/>
        <v>По запросу</v>
      </c>
      <c r="AC2773" s="34">
        <f t="shared" si="598"/>
        <v>0.27998851329176233</v>
      </c>
      <c r="AD2773" s="145">
        <f t="shared" si="602"/>
        <v>249.608</v>
      </c>
      <c r="AE2773" s="105">
        <v>195.00800000000001</v>
      </c>
      <c r="AF2773" s="34" t="s">
        <v>36</v>
      </c>
      <c r="AG2773" s="34" t="s">
        <v>36</v>
      </c>
      <c r="AH2773" s="34" t="s">
        <v>36</v>
      </c>
      <c r="AI2773" s="29">
        <v>2.9000000000000001E-2</v>
      </c>
      <c r="AJ2773" s="29">
        <v>2.4000000000000001E-5</v>
      </c>
      <c r="AK2773" s="29">
        <v>1</v>
      </c>
      <c r="AL2773" s="29">
        <v>0</v>
      </c>
      <c r="AM2773" s="29" t="s">
        <v>28</v>
      </c>
      <c r="AN2773" s="44" t="s">
        <v>27</v>
      </c>
      <c r="AO2773" s="29" t="s">
        <v>28</v>
      </c>
      <c r="AP2773" s="29">
        <v>1</v>
      </c>
      <c r="AQ2773" s="29">
        <v>90</v>
      </c>
      <c r="AR2773" s="29">
        <v>90</v>
      </c>
      <c r="AS2773" s="29">
        <v>8</v>
      </c>
      <c r="AT2773" s="29">
        <v>2.9000000000000001E-2</v>
      </c>
      <c r="AU2773" s="144">
        <v>6.4800000000000003E-5</v>
      </c>
      <c r="AV2773" s="36" t="s">
        <v>28</v>
      </c>
      <c r="AW2773" s="102" t="s">
        <v>33</v>
      </c>
      <c r="AX2773" s="129" t="s">
        <v>33</v>
      </c>
      <c r="AY2773" s="106">
        <v>1</v>
      </c>
      <c r="BD2773" t="s">
        <v>4618</v>
      </c>
      <c r="BE2773" t="s">
        <v>4622</v>
      </c>
      <c r="BF2773" t="s">
        <v>4759</v>
      </c>
      <c r="BH2773" t="str">
        <f t="shared" si="600"/>
        <v>AV</v>
      </c>
      <c r="BJ2773" t="e">
        <f t="shared" si="601"/>
        <v>#VALUE!</v>
      </c>
      <c r="BK2773" s="130" t="s">
        <v>5302</v>
      </c>
      <c r="BL2773" s="130" t="e">
        <v>#VALUE!</v>
      </c>
      <c r="BM2773" s="131" t="s">
        <v>33</v>
      </c>
      <c r="BN2773" s="131" t="e">
        <v>#VALUE!</v>
      </c>
      <c r="BO2773" t="e">
        <v>#N/A</v>
      </c>
      <c r="BP2773">
        <v>0</v>
      </c>
    </row>
    <row r="2774" spans="1:68" ht="25.2" x14ac:dyDescent="0.3">
      <c r="A2774" s="1"/>
      <c r="B2774" s="47">
        <v>2414</v>
      </c>
      <c r="C2774" s="45">
        <v>1018604</v>
      </c>
      <c r="D2774" s="63" t="s">
        <v>33</v>
      </c>
      <c r="E2774" s="63"/>
      <c r="F2774" s="31" t="s">
        <v>1968</v>
      </c>
      <c r="G2774" s="29" t="s">
        <v>503</v>
      </c>
      <c r="H2774" s="37"/>
      <c r="I2774" s="148" t="s">
        <v>33</v>
      </c>
      <c r="J2774" s="147" t="s">
        <v>33</v>
      </c>
      <c r="K2774" s="148">
        <v>0</v>
      </c>
      <c r="L2774" s="148" t="s">
        <v>32</v>
      </c>
      <c r="M2774" s="147" t="s">
        <v>33</v>
      </c>
      <c r="N2774" s="29" t="str">
        <f t="shared" si="603"/>
        <v/>
      </c>
      <c r="O2774" s="29" t="str">
        <f t="shared" si="604"/>
        <v/>
      </c>
      <c r="P2774" s="29" t="str">
        <f t="shared" si="605"/>
        <v/>
      </c>
      <c r="Q2774" s="29" t="str">
        <f t="shared" si="606"/>
        <v/>
      </c>
      <c r="R2774" s="29" t="str">
        <f t="shared" si="607"/>
        <v/>
      </c>
      <c r="S2774" s="29" t="str">
        <f t="shared" si="608"/>
        <v/>
      </c>
      <c r="T2774" s="29" t="str">
        <f t="shared" si="609"/>
        <v/>
      </c>
      <c r="U2774" s="46" t="s">
        <v>33</v>
      </c>
      <c r="V2774" s="46"/>
      <c r="W2774" s="38" t="s">
        <v>3789</v>
      </c>
      <c r="X2774" s="29" t="s">
        <v>158</v>
      </c>
      <c r="Y2774" s="146">
        <v>234.01</v>
      </c>
      <c r="Z2774" s="33">
        <v>299.52999999999997</v>
      </c>
      <c r="AA2774" s="34">
        <f t="shared" si="597"/>
        <v>0.28000000000000003</v>
      </c>
      <c r="AB2774" s="33" t="str">
        <f t="shared" si="599"/>
        <v>По запросу</v>
      </c>
      <c r="AC2774" s="34">
        <f t="shared" si="598"/>
        <v>0.27998851329176233</v>
      </c>
      <c r="AD2774" s="145">
        <f t="shared" si="602"/>
        <v>249.608</v>
      </c>
      <c r="AE2774" s="105">
        <v>195.00800000000001</v>
      </c>
      <c r="AF2774" s="34" t="s">
        <v>36</v>
      </c>
      <c r="AG2774" s="34" t="s">
        <v>36</v>
      </c>
      <c r="AH2774" s="34" t="s">
        <v>36</v>
      </c>
      <c r="AI2774" s="29">
        <v>2.1000000000000001E-2</v>
      </c>
      <c r="AJ2774" s="29">
        <v>2.4000000000000001E-5</v>
      </c>
      <c r="AK2774" s="29">
        <v>1</v>
      </c>
      <c r="AL2774" s="29">
        <v>0</v>
      </c>
      <c r="AM2774" s="29" t="s">
        <v>28</v>
      </c>
      <c r="AN2774" s="44" t="s">
        <v>27</v>
      </c>
      <c r="AO2774" s="29" t="s">
        <v>28</v>
      </c>
      <c r="AP2774" s="29">
        <v>1</v>
      </c>
      <c r="AQ2774" s="29">
        <v>110</v>
      </c>
      <c r="AR2774" s="29">
        <v>110</v>
      </c>
      <c r="AS2774" s="29">
        <v>10</v>
      </c>
      <c r="AT2774" s="29">
        <v>2.1000000000000001E-2</v>
      </c>
      <c r="AU2774" s="144">
        <v>1.21E-4</v>
      </c>
      <c r="AV2774" s="36" t="s">
        <v>28</v>
      </c>
      <c r="AW2774" s="102" t="s">
        <v>33</v>
      </c>
      <c r="AX2774" s="129" t="s">
        <v>33</v>
      </c>
      <c r="AY2774" s="106" t="e">
        <v>#N/A</v>
      </c>
      <c r="BD2774" t="s">
        <v>4618</v>
      </c>
      <c r="BE2774" t="s">
        <v>4368</v>
      </c>
      <c r="BF2774" t="s">
        <v>4759</v>
      </c>
      <c r="BH2774" t="str">
        <f t="shared" si="600"/>
        <v>AV</v>
      </c>
      <c r="BJ2774" t="e">
        <f t="shared" si="601"/>
        <v>#VALUE!</v>
      </c>
      <c r="BK2774" s="130" t="s">
        <v>5302</v>
      </c>
      <c r="BL2774" s="130" t="e">
        <v>#VALUE!</v>
      </c>
      <c r="BM2774" s="131" t="s">
        <v>33</v>
      </c>
      <c r="BN2774" s="131" t="e">
        <v>#VALUE!</v>
      </c>
      <c r="BO2774" t="e">
        <v>#N/A</v>
      </c>
      <c r="BP2774">
        <v>0</v>
      </c>
    </row>
    <row r="2775" spans="1:68" ht="25.2" x14ac:dyDescent="0.3">
      <c r="A2775" s="1"/>
      <c r="B2775" s="47">
        <v>2415</v>
      </c>
      <c r="C2775" s="45">
        <v>1018594</v>
      </c>
      <c r="D2775" s="63" t="s">
        <v>33</v>
      </c>
      <c r="E2775" s="63"/>
      <c r="F2775" s="39" t="s">
        <v>1969</v>
      </c>
      <c r="G2775" s="29" t="s">
        <v>61</v>
      </c>
      <c r="H2775" s="70" t="s">
        <v>69</v>
      </c>
      <c r="I2775" s="148" t="s">
        <v>33</v>
      </c>
      <c r="J2775" s="147" t="s">
        <v>33</v>
      </c>
      <c r="K2775" s="148" t="e">
        <v>#N/A</v>
      </c>
      <c r="L2775" s="148" t="s">
        <v>32</v>
      </c>
      <c r="M2775" s="147" t="s">
        <v>33</v>
      </c>
      <c r="N2775" s="29" t="str">
        <f t="shared" si="603"/>
        <v/>
      </c>
      <c r="O2775" s="29" t="str">
        <f t="shared" si="604"/>
        <v/>
      </c>
      <c r="P2775" s="29" t="str">
        <f t="shared" si="605"/>
        <v/>
      </c>
      <c r="Q2775" s="29" t="str">
        <f t="shared" si="606"/>
        <v/>
      </c>
      <c r="R2775" s="29" t="str">
        <f t="shared" si="607"/>
        <v/>
      </c>
      <c r="S2775" s="29" t="str">
        <f t="shared" si="608"/>
        <v/>
      </c>
      <c r="T2775" s="29" t="str">
        <f t="shared" si="609"/>
        <v/>
      </c>
      <c r="U2775" s="46" t="s">
        <v>33</v>
      </c>
      <c r="V2775" s="46"/>
      <c r="W2775" s="38" t="s">
        <v>1720</v>
      </c>
      <c r="X2775" s="29" t="s">
        <v>158</v>
      </c>
      <c r="Y2775" s="146">
        <v>234.01</v>
      </c>
      <c r="Z2775" s="33">
        <v>257.41000000000003</v>
      </c>
      <c r="AA2775" s="34">
        <f t="shared" ref="AA2775:AA2838" si="610">ROUND(Z2775/Y2775-1,3)</f>
        <v>0.1</v>
      </c>
      <c r="AB2775" s="33">
        <f t="shared" si="599"/>
        <v>257.41000000000003</v>
      </c>
      <c r="AC2775" s="34">
        <f t="shared" ref="AC2775:AC2838" si="611">(AD2775-AE2775)/AE2775</f>
        <v>9.9995897604200842E-2</v>
      </c>
      <c r="AD2775" s="145">
        <f t="shared" si="602"/>
        <v>214.50800000000001</v>
      </c>
      <c r="AE2775" s="105">
        <v>195.00800000000001</v>
      </c>
      <c r="AF2775" s="34" t="e">
        <v>#N/A</v>
      </c>
      <c r="AG2775" s="34" t="e">
        <v>#N/A</v>
      </c>
      <c r="AH2775" s="34" t="e">
        <v>#N/A</v>
      </c>
      <c r="AI2775" s="29">
        <v>1E-3</v>
      </c>
      <c r="AJ2775" s="29">
        <v>6.0000000000000002E-6</v>
      </c>
      <c r="AK2775" s="29">
        <v>0</v>
      </c>
      <c r="AL2775" s="29">
        <v>0</v>
      </c>
      <c r="AM2775" s="29" t="s">
        <v>27</v>
      </c>
      <c r="AN2775" s="44" t="s">
        <v>27</v>
      </c>
      <c r="AO2775" s="29" t="s">
        <v>27</v>
      </c>
      <c r="AP2775" s="29">
        <v>1</v>
      </c>
      <c r="AQ2775" s="29" t="s">
        <v>33</v>
      </c>
      <c r="AR2775" s="29" t="s">
        <v>33</v>
      </c>
      <c r="AS2775" s="29" t="s">
        <v>33</v>
      </c>
      <c r="AT2775" s="29"/>
      <c r="AU2775" s="144"/>
      <c r="AV2775" s="36" t="s">
        <v>28</v>
      </c>
      <c r="AW2775" s="102" t="s">
        <v>33</v>
      </c>
      <c r="AX2775" s="129" t="s">
        <v>33</v>
      </c>
      <c r="AY2775" s="106" t="e">
        <v>#N/A</v>
      </c>
      <c r="BD2775" t="s">
        <v>4626</v>
      </c>
      <c r="BE2775" t="e">
        <v>#N/A</v>
      </c>
      <c r="BF2775" t="e">
        <v>#N/A</v>
      </c>
      <c r="BH2775" t="str">
        <f t="shared" si="600"/>
        <v/>
      </c>
      <c r="BJ2775" t="str">
        <f t="shared" si="601"/>
        <v>OK</v>
      </c>
      <c r="BK2775" s="130" t="s">
        <v>5302</v>
      </c>
      <c r="BL2775" s="130" t="e">
        <v>#VALUE!</v>
      </c>
      <c r="BM2775" s="131" t="s">
        <v>33</v>
      </c>
      <c r="BN2775" s="131" t="e">
        <v>#VALUE!</v>
      </c>
      <c r="BO2775" t="e">
        <v>#N/A</v>
      </c>
      <c r="BP2775">
        <v>0</v>
      </c>
    </row>
    <row r="2776" spans="1:68" ht="25.2" x14ac:dyDescent="0.3">
      <c r="A2776" s="162"/>
      <c r="B2776" s="47">
        <v>2416</v>
      </c>
      <c r="C2776" s="45">
        <v>1026579</v>
      </c>
      <c r="D2776" s="44"/>
      <c r="E2776" s="44"/>
      <c r="F2776" s="39" t="s">
        <v>1970</v>
      </c>
      <c r="G2776" s="29" t="s">
        <v>61</v>
      </c>
      <c r="H2776" s="70" t="s">
        <v>69</v>
      </c>
      <c r="I2776" s="148" t="s">
        <v>33</v>
      </c>
      <c r="J2776" s="147" t="s">
        <v>33</v>
      </c>
      <c r="K2776" s="148" t="e">
        <v>#N/A</v>
      </c>
      <c r="L2776" s="148" t="s">
        <v>32</v>
      </c>
      <c r="M2776" s="147" t="s">
        <v>33</v>
      </c>
      <c r="N2776" s="29" t="str">
        <f t="shared" si="603"/>
        <v/>
      </c>
      <c r="O2776" s="29" t="str">
        <f t="shared" si="604"/>
        <v/>
      </c>
      <c r="P2776" s="29" t="str">
        <f t="shared" si="605"/>
        <v/>
      </c>
      <c r="Q2776" s="29" t="str">
        <f t="shared" si="606"/>
        <v/>
      </c>
      <c r="R2776" s="29" t="str">
        <f t="shared" si="607"/>
        <v/>
      </c>
      <c r="S2776" s="29" t="str">
        <f t="shared" si="608"/>
        <v/>
      </c>
      <c r="T2776" s="29" t="str">
        <f t="shared" si="609"/>
        <v/>
      </c>
      <c r="U2776" s="44"/>
      <c r="V2776" s="44"/>
      <c r="W2776" s="32" t="s">
        <v>1720</v>
      </c>
      <c r="X2776" s="29" t="s">
        <v>158</v>
      </c>
      <c r="Y2776" s="146">
        <v>234.01</v>
      </c>
      <c r="Z2776" s="33">
        <v>257.41000000000003</v>
      </c>
      <c r="AA2776" s="34">
        <f t="shared" si="610"/>
        <v>0.1</v>
      </c>
      <c r="AB2776" s="33">
        <f t="shared" si="599"/>
        <v>257.41000000000003</v>
      </c>
      <c r="AC2776" s="34">
        <f t="shared" si="611"/>
        <v>9.9995897604200842E-2</v>
      </c>
      <c r="AD2776" s="145">
        <f t="shared" si="602"/>
        <v>214.50800000000001</v>
      </c>
      <c r="AE2776" s="105">
        <v>195.00800000000001</v>
      </c>
      <c r="AF2776" s="34" t="e">
        <v>#N/A</v>
      </c>
      <c r="AG2776" s="34" t="e">
        <v>#N/A</v>
      </c>
      <c r="AH2776" s="34" t="e">
        <v>#N/A</v>
      </c>
      <c r="AI2776" s="29">
        <v>1.4E-2</v>
      </c>
      <c r="AJ2776" s="29">
        <v>9.0000000000000002E-6</v>
      </c>
      <c r="AK2776" s="29">
        <v>0</v>
      </c>
      <c r="AL2776" s="29">
        <v>0</v>
      </c>
      <c r="AM2776" s="29" t="s">
        <v>27</v>
      </c>
      <c r="AN2776" s="44" t="s">
        <v>27</v>
      </c>
      <c r="AO2776" s="29" t="s">
        <v>27</v>
      </c>
      <c r="AP2776" s="29">
        <v>1</v>
      </c>
      <c r="AQ2776" s="29" t="s">
        <v>33</v>
      </c>
      <c r="AR2776" s="29" t="s">
        <v>33</v>
      </c>
      <c r="AS2776" s="29" t="s">
        <v>33</v>
      </c>
      <c r="AT2776" s="29"/>
      <c r="AU2776" s="144"/>
      <c r="AV2776" s="36" t="s">
        <v>28</v>
      </c>
      <c r="AW2776" s="102" t="s">
        <v>33</v>
      </c>
      <c r="AX2776" s="129" t="s">
        <v>33</v>
      </c>
      <c r="AY2776" s="106" t="e">
        <v>#N/A</v>
      </c>
      <c r="BD2776" t="s">
        <v>4627</v>
      </c>
      <c r="BE2776" t="e">
        <v>#N/A</v>
      </c>
      <c r="BF2776" t="e">
        <v>#N/A</v>
      </c>
      <c r="BH2776" t="str">
        <f t="shared" si="600"/>
        <v/>
      </c>
      <c r="BJ2776" t="str">
        <f t="shared" si="601"/>
        <v>OK</v>
      </c>
      <c r="BK2776" s="130" t="s">
        <v>5302</v>
      </c>
      <c r="BL2776" s="130" t="e">
        <v>#VALUE!</v>
      </c>
      <c r="BM2776" s="131" t="s">
        <v>33</v>
      </c>
      <c r="BN2776" s="131" t="e">
        <v>#VALUE!</v>
      </c>
      <c r="BO2776" t="e">
        <v>#N/A</v>
      </c>
      <c r="BP2776">
        <v>0</v>
      </c>
    </row>
    <row r="2777" spans="1:68" ht="25.2" x14ac:dyDescent="0.3">
      <c r="A2777" s="1"/>
      <c r="B2777" s="47">
        <v>2417</v>
      </c>
      <c r="C2777" s="45">
        <v>1026584</v>
      </c>
      <c r="D2777" s="29"/>
      <c r="E2777" s="29"/>
      <c r="F2777" s="39" t="s">
        <v>1971</v>
      </c>
      <c r="G2777" s="29" t="s">
        <v>61</v>
      </c>
      <c r="H2777" s="70" t="s">
        <v>69</v>
      </c>
      <c r="I2777" s="148" t="s">
        <v>33</v>
      </c>
      <c r="J2777" s="147" t="s">
        <v>33</v>
      </c>
      <c r="K2777" s="148" t="e">
        <v>#N/A</v>
      </c>
      <c r="L2777" s="148" t="s">
        <v>32</v>
      </c>
      <c r="M2777" s="147" t="s">
        <v>33</v>
      </c>
      <c r="N2777" s="29" t="str">
        <f t="shared" si="603"/>
        <v/>
      </c>
      <c r="O2777" s="29" t="str">
        <f t="shared" si="604"/>
        <v/>
      </c>
      <c r="P2777" s="29" t="str">
        <f t="shared" si="605"/>
        <v/>
      </c>
      <c r="Q2777" s="29" t="str">
        <f t="shared" si="606"/>
        <v/>
      </c>
      <c r="R2777" s="29" t="str">
        <f t="shared" si="607"/>
        <v/>
      </c>
      <c r="S2777" s="29" t="str">
        <f t="shared" si="608"/>
        <v/>
      </c>
      <c r="T2777" s="29" t="str">
        <f t="shared" si="609"/>
        <v/>
      </c>
      <c r="U2777" s="29"/>
      <c r="V2777" s="29"/>
      <c r="W2777" s="38" t="s">
        <v>3789</v>
      </c>
      <c r="X2777" s="29" t="s">
        <v>158</v>
      </c>
      <c r="Y2777" s="146">
        <v>234.01</v>
      </c>
      <c r="Z2777" s="33">
        <v>257.41000000000003</v>
      </c>
      <c r="AA2777" s="34">
        <f t="shared" si="610"/>
        <v>0.1</v>
      </c>
      <c r="AB2777" s="33" t="str">
        <f t="shared" si="599"/>
        <v>По запросу</v>
      </c>
      <c r="AC2777" s="34">
        <f t="shared" si="611"/>
        <v>9.9995897604200842E-2</v>
      </c>
      <c r="AD2777" s="145">
        <f t="shared" si="602"/>
        <v>214.50800000000001</v>
      </c>
      <c r="AE2777" s="105">
        <v>195.00800000000001</v>
      </c>
      <c r="AF2777" s="34" t="e">
        <v>#N/A</v>
      </c>
      <c r="AG2777" s="34" t="e">
        <v>#N/A</v>
      </c>
      <c r="AH2777" s="34" t="e">
        <v>#N/A</v>
      </c>
      <c r="AI2777" s="29">
        <v>3.0000000000000001E-3</v>
      </c>
      <c r="AJ2777" s="29">
        <v>2.1999999999999999E-5</v>
      </c>
      <c r="AK2777" s="29">
        <v>0</v>
      </c>
      <c r="AL2777" s="29">
        <v>0</v>
      </c>
      <c r="AM2777" s="29" t="s">
        <v>27</v>
      </c>
      <c r="AN2777" s="44" t="s">
        <v>27</v>
      </c>
      <c r="AO2777" s="29" t="s">
        <v>27</v>
      </c>
      <c r="AP2777" s="29">
        <v>1</v>
      </c>
      <c r="AQ2777" s="29" t="s">
        <v>33</v>
      </c>
      <c r="AR2777" s="29" t="s">
        <v>33</v>
      </c>
      <c r="AS2777" s="29" t="s">
        <v>33</v>
      </c>
      <c r="AT2777" s="29"/>
      <c r="AU2777" s="144"/>
      <c r="AV2777" s="36" t="s">
        <v>28</v>
      </c>
      <c r="AW2777" s="102" t="s">
        <v>33</v>
      </c>
      <c r="AX2777" s="129" t="s">
        <v>33</v>
      </c>
      <c r="AY2777" s="106" t="e">
        <v>#N/A</v>
      </c>
      <c r="BD2777" t="s">
        <v>4627</v>
      </c>
      <c r="BE2777" t="e">
        <v>#N/A</v>
      </c>
      <c r="BF2777" t="e">
        <v>#N/A</v>
      </c>
      <c r="BH2777" t="str">
        <f t="shared" si="600"/>
        <v/>
      </c>
      <c r="BJ2777" t="e">
        <f t="shared" si="601"/>
        <v>#VALUE!</v>
      </c>
      <c r="BK2777" s="130" t="s">
        <v>5302</v>
      </c>
      <c r="BL2777" s="130" t="e">
        <v>#VALUE!</v>
      </c>
      <c r="BM2777" s="131" t="s">
        <v>33</v>
      </c>
      <c r="BN2777" s="131" t="e">
        <v>#VALUE!</v>
      </c>
      <c r="BO2777" t="e">
        <v>#N/A</v>
      </c>
      <c r="BP2777">
        <v>0</v>
      </c>
    </row>
    <row r="2778" spans="1:68" ht="25.2" x14ac:dyDescent="0.3">
      <c r="A2778" s="1"/>
      <c r="B2778" s="47">
        <v>2418</v>
      </c>
      <c r="C2778" s="45">
        <v>1009105</v>
      </c>
      <c r="D2778" s="29"/>
      <c r="E2778" s="29"/>
      <c r="F2778" s="31" t="s">
        <v>1972</v>
      </c>
      <c r="G2778" s="29" t="s">
        <v>503</v>
      </c>
      <c r="H2778" s="37"/>
      <c r="I2778" s="148" t="s">
        <v>32</v>
      </c>
      <c r="J2778" s="147" t="s">
        <v>33</v>
      </c>
      <c r="K2778" s="148">
        <v>0</v>
      </c>
      <c r="L2778" s="148" t="s">
        <v>32</v>
      </c>
      <c r="M2778" s="147" t="s">
        <v>33</v>
      </c>
      <c r="N2778" s="29" t="str">
        <f t="shared" si="603"/>
        <v/>
      </c>
      <c r="O2778" s="29" t="str">
        <f t="shared" si="604"/>
        <v/>
      </c>
      <c r="P2778" s="29" t="str">
        <f t="shared" si="605"/>
        <v/>
      </c>
      <c r="Q2778" s="29" t="str">
        <f t="shared" si="606"/>
        <v/>
      </c>
      <c r="R2778" s="29" t="str">
        <f t="shared" si="607"/>
        <v/>
      </c>
      <c r="S2778" s="29" t="str">
        <f t="shared" si="608"/>
        <v/>
      </c>
      <c r="T2778" s="29" t="str">
        <f t="shared" si="609"/>
        <v/>
      </c>
      <c r="U2778" s="29"/>
      <c r="V2778" s="29"/>
      <c r="W2778" s="38" t="s">
        <v>3789</v>
      </c>
      <c r="X2778" s="29" t="s">
        <v>158</v>
      </c>
      <c r="Y2778" s="146">
        <v>1331</v>
      </c>
      <c r="Z2778" s="33">
        <v>1704</v>
      </c>
      <c r="AA2778" s="34">
        <f t="shared" si="610"/>
        <v>0.28000000000000003</v>
      </c>
      <c r="AB2778" s="33" t="str">
        <f t="shared" si="599"/>
        <v>По запросу</v>
      </c>
      <c r="AC2778" s="34">
        <f t="shared" si="611"/>
        <v>0.28024003599097352</v>
      </c>
      <c r="AD2778" s="145">
        <f t="shared" si="602"/>
        <v>1420</v>
      </c>
      <c r="AE2778" s="105">
        <v>1109.1669999999999</v>
      </c>
      <c r="AF2778" s="34" t="s">
        <v>36</v>
      </c>
      <c r="AG2778" s="34" t="s">
        <v>36</v>
      </c>
      <c r="AH2778" s="34" t="s">
        <v>36</v>
      </c>
      <c r="AI2778" s="29">
        <v>5.0000000000000001E-3</v>
      </c>
      <c r="AJ2778" s="29">
        <v>5.3000000000000001E-5</v>
      </c>
      <c r="AK2778" s="29">
        <v>0</v>
      </c>
      <c r="AL2778" s="29">
        <v>0</v>
      </c>
      <c r="AM2778" s="29" t="s">
        <v>28</v>
      </c>
      <c r="AN2778" s="44" t="s">
        <v>27</v>
      </c>
      <c r="AO2778" s="29" t="s">
        <v>28</v>
      </c>
      <c r="AP2778" s="29">
        <v>1</v>
      </c>
      <c r="AQ2778" s="29">
        <v>130</v>
      </c>
      <c r="AR2778" s="29">
        <v>130</v>
      </c>
      <c r="AS2778" s="29">
        <v>4</v>
      </c>
      <c r="AT2778" s="29">
        <v>5.0000000000000001E-3</v>
      </c>
      <c r="AU2778" s="144">
        <v>6.7600000000000003E-5</v>
      </c>
      <c r="AV2778" s="36" t="s">
        <v>28</v>
      </c>
      <c r="AW2778" s="102" t="s">
        <v>33</v>
      </c>
      <c r="AX2778" s="129" t="s">
        <v>33</v>
      </c>
      <c r="AY2778" s="106">
        <v>10</v>
      </c>
      <c r="BD2778" t="s">
        <v>4628</v>
      </c>
      <c r="BE2778" t="s">
        <v>4629</v>
      </c>
      <c r="BF2778" t="s">
        <v>4759</v>
      </c>
      <c r="BH2778" t="str">
        <f t="shared" si="600"/>
        <v/>
      </c>
      <c r="BJ2778" t="e">
        <f t="shared" si="601"/>
        <v>#VALUE!</v>
      </c>
      <c r="BK2778" s="130" t="s">
        <v>5302</v>
      </c>
      <c r="BL2778" s="130" t="e">
        <v>#VALUE!</v>
      </c>
      <c r="BM2778" s="131" t="s">
        <v>33</v>
      </c>
      <c r="BN2778" s="131" t="e">
        <v>#VALUE!</v>
      </c>
      <c r="BO2778" t="e">
        <v>#N/A</v>
      </c>
      <c r="BP2778">
        <v>0</v>
      </c>
    </row>
    <row r="2779" spans="1:68" ht="25.2" x14ac:dyDescent="0.3">
      <c r="A2779" s="1"/>
      <c r="B2779" s="47">
        <v>2419</v>
      </c>
      <c r="C2779" s="45">
        <v>1060058</v>
      </c>
      <c r="D2779" s="29"/>
      <c r="E2779" s="29"/>
      <c r="F2779" s="31" t="s">
        <v>1973</v>
      </c>
      <c r="G2779" s="29" t="s">
        <v>31</v>
      </c>
      <c r="H2779" s="29"/>
      <c r="I2779" s="148" t="s">
        <v>32</v>
      </c>
      <c r="J2779" s="147" t="s">
        <v>33</v>
      </c>
      <c r="K2779" s="148">
        <v>0</v>
      </c>
      <c r="L2779" s="148" t="s">
        <v>32</v>
      </c>
      <c r="M2779" s="147" t="s">
        <v>33</v>
      </c>
      <c r="N2779" s="29" t="str">
        <f t="shared" si="603"/>
        <v/>
      </c>
      <c r="O2779" s="29" t="str">
        <f t="shared" si="604"/>
        <v/>
      </c>
      <c r="P2779" s="29" t="str">
        <f t="shared" si="605"/>
        <v/>
      </c>
      <c r="Q2779" s="29" t="str">
        <f t="shared" si="606"/>
        <v/>
      </c>
      <c r="R2779" s="29" t="str">
        <f t="shared" si="607"/>
        <v/>
      </c>
      <c r="S2779" s="29" t="str">
        <f t="shared" si="608"/>
        <v/>
      </c>
      <c r="T2779" s="29" t="str">
        <f t="shared" si="609"/>
        <v/>
      </c>
      <c r="U2779" s="29"/>
      <c r="V2779" s="29"/>
      <c r="W2779" s="38" t="s">
        <v>1720</v>
      </c>
      <c r="X2779" s="29" t="s">
        <v>158</v>
      </c>
      <c r="Y2779" s="146">
        <v>7274</v>
      </c>
      <c r="Z2779" s="33">
        <v>9310</v>
      </c>
      <c r="AA2779" s="34">
        <f t="shared" si="610"/>
        <v>0.28000000000000003</v>
      </c>
      <c r="AB2779" s="33">
        <f t="shared" si="599"/>
        <v>9310</v>
      </c>
      <c r="AC2779" s="34">
        <f t="shared" si="611"/>
        <v>0.27990089194935969</v>
      </c>
      <c r="AD2779" s="145">
        <f t="shared" si="602"/>
        <v>7758.3329999999996</v>
      </c>
      <c r="AE2779" s="105">
        <v>6061.6670000000004</v>
      </c>
      <c r="AF2779" s="34" t="s">
        <v>36</v>
      </c>
      <c r="AG2779" s="34" t="s">
        <v>36</v>
      </c>
      <c r="AH2779" s="34" t="s">
        <v>36</v>
      </c>
      <c r="AI2779" s="29">
        <v>0.24399999999999999</v>
      </c>
      <c r="AJ2779" s="29">
        <v>1.3999999999999999E-4</v>
      </c>
      <c r="AK2779" s="29">
        <v>0</v>
      </c>
      <c r="AL2779" s="29">
        <v>0</v>
      </c>
      <c r="AM2779" s="29" t="s">
        <v>28</v>
      </c>
      <c r="AN2779" s="44" t="s">
        <v>27</v>
      </c>
      <c r="AO2779" s="29" t="s">
        <v>28</v>
      </c>
      <c r="AP2779" s="29">
        <v>1</v>
      </c>
      <c r="AQ2779" s="29">
        <v>51</v>
      </c>
      <c r="AR2779" s="29">
        <v>68</v>
      </c>
      <c r="AS2779" s="29">
        <v>48</v>
      </c>
      <c r="AT2779" s="29">
        <v>0.24399999999999999</v>
      </c>
      <c r="AU2779" s="144">
        <v>1.6646400000000001E-4</v>
      </c>
      <c r="AV2779" s="36" t="s">
        <v>28</v>
      </c>
      <c r="AW2779" s="102" t="s">
        <v>33</v>
      </c>
      <c r="AX2779" s="129" t="s">
        <v>33</v>
      </c>
      <c r="AY2779" s="106">
        <v>40</v>
      </c>
      <c r="BD2779" t="s">
        <v>108</v>
      </c>
      <c r="BE2779" t="s">
        <v>4346</v>
      </c>
      <c r="BF2779" t="s">
        <v>4739</v>
      </c>
      <c r="BH2779" t="str">
        <f t="shared" si="600"/>
        <v/>
      </c>
      <c r="BJ2779" t="str">
        <f t="shared" si="601"/>
        <v>OK</v>
      </c>
      <c r="BK2779" s="130" t="s">
        <v>5302</v>
      </c>
      <c r="BL2779" s="130" t="e">
        <v>#VALUE!</v>
      </c>
      <c r="BM2779" s="131" t="s">
        <v>33</v>
      </c>
      <c r="BN2779" s="131" t="e">
        <v>#VALUE!</v>
      </c>
      <c r="BO2779" t="e">
        <v>#N/A</v>
      </c>
      <c r="BP2779">
        <v>0</v>
      </c>
    </row>
    <row r="2780" spans="1:68" ht="25.2" x14ac:dyDescent="0.3">
      <c r="A2780" s="1"/>
      <c r="B2780" s="47">
        <v>2420</v>
      </c>
      <c r="C2780" s="45">
        <v>1060059</v>
      </c>
      <c r="D2780" s="29"/>
      <c r="E2780" s="29"/>
      <c r="F2780" s="31" t="s">
        <v>1974</v>
      </c>
      <c r="G2780" s="29" t="s">
        <v>31</v>
      </c>
      <c r="H2780" s="29"/>
      <c r="I2780" s="148" t="s">
        <v>32</v>
      </c>
      <c r="J2780" s="147" t="s">
        <v>33</v>
      </c>
      <c r="K2780" s="148">
        <v>0</v>
      </c>
      <c r="L2780" s="148" t="s">
        <v>32</v>
      </c>
      <c r="M2780" s="147" t="s">
        <v>33</v>
      </c>
      <c r="N2780" s="29" t="str">
        <f t="shared" si="603"/>
        <v/>
      </c>
      <c r="O2780" s="29" t="str">
        <f t="shared" si="604"/>
        <v/>
      </c>
      <c r="P2780" s="29" t="str">
        <f t="shared" si="605"/>
        <v/>
      </c>
      <c r="Q2780" s="29" t="str">
        <f t="shared" si="606"/>
        <v/>
      </c>
      <c r="R2780" s="29" t="str">
        <f t="shared" si="607"/>
        <v/>
      </c>
      <c r="S2780" s="29" t="str">
        <f t="shared" si="608"/>
        <v/>
      </c>
      <c r="T2780" s="29" t="str">
        <f t="shared" si="609"/>
        <v/>
      </c>
      <c r="U2780" s="29"/>
      <c r="V2780" s="29"/>
      <c r="W2780" s="38" t="s">
        <v>1720</v>
      </c>
      <c r="X2780" s="29" t="s">
        <v>158</v>
      </c>
      <c r="Y2780" s="146">
        <v>9386</v>
      </c>
      <c r="Z2780" s="33">
        <v>12015</v>
      </c>
      <c r="AA2780" s="34">
        <f t="shared" si="610"/>
        <v>0.28000000000000003</v>
      </c>
      <c r="AB2780" s="33">
        <f t="shared" si="599"/>
        <v>12015</v>
      </c>
      <c r="AC2780" s="34">
        <f t="shared" si="611"/>
        <v>0.28009796377166141</v>
      </c>
      <c r="AD2780" s="145">
        <f t="shared" si="602"/>
        <v>10012.5</v>
      </c>
      <c r="AE2780" s="105">
        <v>7821.6670000000004</v>
      </c>
      <c r="AF2780" s="34" t="s">
        <v>36</v>
      </c>
      <c r="AG2780" s="34" t="s">
        <v>36</v>
      </c>
      <c r="AH2780" s="34" t="s">
        <v>36</v>
      </c>
      <c r="AI2780" s="29">
        <v>0.40899999999999997</v>
      </c>
      <c r="AJ2780" s="29">
        <v>2.5399999999999999E-4</v>
      </c>
      <c r="AK2780" s="29">
        <v>0</v>
      </c>
      <c r="AL2780" s="29">
        <v>0</v>
      </c>
      <c r="AM2780" s="29" t="s">
        <v>28</v>
      </c>
      <c r="AN2780" s="44" t="s">
        <v>27</v>
      </c>
      <c r="AO2780" s="29" t="s">
        <v>28</v>
      </c>
      <c r="AP2780" s="29">
        <v>1</v>
      </c>
      <c r="AQ2780" s="29">
        <v>63</v>
      </c>
      <c r="AR2780" s="29">
        <v>48</v>
      </c>
      <c r="AS2780" s="29">
        <v>84</v>
      </c>
      <c r="AT2780" s="29">
        <v>0.40899999999999997</v>
      </c>
      <c r="AU2780" s="144">
        <v>2.5401599999999997E-4</v>
      </c>
      <c r="AV2780" s="36" t="s">
        <v>28</v>
      </c>
      <c r="AW2780" s="102" t="s">
        <v>33</v>
      </c>
      <c r="AX2780" s="129" t="s">
        <v>33</v>
      </c>
      <c r="AY2780" s="106" t="e">
        <v>#N/A</v>
      </c>
      <c r="BD2780" t="s">
        <v>108</v>
      </c>
      <c r="BE2780" t="s">
        <v>4369</v>
      </c>
      <c r="BF2780" t="s">
        <v>4739</v>
      </c>
      <c r="BH2780" t="str">
        <f t="shared" si="600"/>
        <v/>
      </c>
      <c r="BJ2780" t="str">
        <f t="shared" si="601"/>
        <v>OK</v>
      </c>
      <c r="BK2780" s="130" t="s">
        <v>5302</v>
      </c>
      <c r="BL2780" s="130" t="e">
        <v>#VALUE!</v>
      </c>
      <c r="BM2780" s="131" t="s">
        <v>33</v>
      </c>
      <c r="BN2780" s="131" t="e">
        <v>#VALUE!</v>
      </c>
      <c r="BO2780" t="e">
        <v>#N/A</v>
      </c>
      <c r="BP2780">
        <v>0</v>
      </c>
    </row>
    <row r="2781" spans="1:68" ht="25.2" x14ac:dyDescent="0.3">
      <c r="A2781" s="1"/>
      <c r="B2781" s="47">
        <v>2421</v>
      </c>
      <c r="C2781" s="45">
        <v>1060060</v>
      </c>
      <c r="D2781" s="29"/>
      <c r="E2781" s="29"/>
      <c r="F2781" s="31" t="s">
        <v>1975</v>
      </c>
      <c r="G2781" s="29" t="s">
        <v>31</v>
      </c>
      <c r="H2781" s="29"/>
      <c r="I2781" s="148" t="s">
        <v>32</v>
      </c>
      <c r="J2781" s="147" t="s">
        <v>33</v>
      </c>
      <c r="K2781" s="148">
        <v>0</v>
      </c>
      <c r="L2781" s="148" t="s">
        <v>32</v>
      </c>
      <c r="M2781" s="147" t="s">
        <v>33</v>
      </c>
      <c r="N2781" s="29" t="str">
        <f t="shared" si="603"/>
        <v/>
      </c>
      <c r="O2781" s="29" t="str">
        <f t="shared" si="604"/>
        <v/>
      </c>
      <c r="P2781" s="29" t="str">
        <f t="shared" si="605"/>
        <v/>
      </c>
      <c r="Q2781" s="29" t="str">
        <f t="shared" si="606"/>
        <v/>
      </c>
      <c r="R2781" s="29" t="str">
        <f t="shared" si="607"/>
        <v/>
      </c>
      <c r="S2781" s="29" t="str">
        <f t="shared" si="608"/>
        <v/>
      </c>
      <c r="T2781" s="29" t="str">
        <f t="shared" si="609"/>
        <v/>
      </c>
      <c r="U2781" s="29"/>
      <c r="V2781" s="29"/>
      <c r="W2781" s="38" t="s">
        <v>3789</v>
      </c>
      <c r="X2781" s="29" t="s">
        <v>158</v>
      </c>
      <c r="Y2781" s="146">
        <v>14166</v>
      </c>
      <c r="Z2781" s="33">
        <v>18133</v>
      </c>
      <c r="AA2781" s="34">
        <f t="shared" si="610"/>
        <v>0.28000000000000003</v>
      </c>
      <c r="AB2781" s="33" t="str">
        <f t="shared" si="599"/>
        <v>По запросу</v>
      </c>
      <c r="AC2781" s="34">
        <f t="shared" si="611"/>
        <v>0.28003667937314702</v>
      </c>
      <c r="AD2781" s="145">
        <f t="shared" si="602"/>
        <v>15110.833000000001</v>
      </c>
      <c r="AE2781" s="105">
        <v>11805</v>
      </c>
      <c r="AF2781" s="34" t="s">
        <v>36</v>
      </c>
      <c r="AG2781" s="34" t="s">
        <v>36</v>
      </c>
      <c r="AH2781" s="34" t="s">
        <v>36</v>
      </c>
      <c r="AI2781" s="29">
        <v>0.65200000000000002</v>
      </c>
      <c r="AJ2781" s="29">
        <v>3.1E-4</v>
      </c>
      <c r="AK2781" s="29">
        <v>0</v>
      </c>
      <c r="AL2781" s="29">
        <v>0</v>
      </c>
      <c r="AM2781" s="29" t="s">
        <v>28</v>
      </c>
      <c r="AN2781" s="44" t="s">
        <v>27</v>
      </c>
      <c r="AO2781" s="29" t="s">
        <v>28</v>
      </c>
      <c r="AP2781" s="29">
        <v>1</v>
      </c>
      <c r="AQ2781" s="29">
        <v>86</v>
      </c>
      <c r="AR2781" s="29">
        <v>72</v>
      </c>
      <c r="AS2781" s="29">
        <v>55</v>
      </c>
      <c r="AT2781" s="29">
        <v>0.65200000000000002</v>
      </c>
      <c r="AU2781" s="144">
        <v>3.4056000000000001E-4</v>
      </c>
      <c r="AV2781" s="36" t="s">
        <v>28</v>
      </c>
      <c r="AW2781" s="102" t="s">
        <v>33</v>
      </c>
      <c r="AX2781" s="129" t="s">
        <v>33</v>
      </c>
      <c r="AY2781" s="106" t="e">
        <v>#N/A</v>
      </c>
      <c r="BD2781" t="s">
        <v>108</v>
      </c>
      <c r="BE2781" t="s">
        <v>4369</v>
      </c>
      <c r="BF2781" t="s">
        <v>4739</v>
      </c>
      <c r="BH2781" t="str">
        <f t="shared" si="600"/>
        <v/>
      </c>
      <c r="BJ2781" t="e">
        <f t="shared" si="601"/>
        <v>#VALUE!</v>
      </c>
      <c r="BK2781" s="130" t="s">
        <v>5302</v>
      </c>
      <c r="BL2781" s="130" t="e">
        <v>#VALUE!</v>
      </c>
      <c r="BM2781" s="131" t="s">
        <v>33</v>
      </c>
      <c r="BN2781" s="131" t="e">
        <v>#VALUE!</v>
      </c>
      <c r="BO2781" t="e">
        <v>#N/A</v>
      </c>
      <c r="BP2781">
        <v>0</v>
      </c>
    </row>
    <row r="2782" spans="1:68" ht="25.2" x14ac:dyDescent="0.3">
      <c r="A2782" s="1"/>
      <c r="B2782" s="47">
        <v>2422</v>
      </c>
      <c r="C2782" s="45">
        <v>1018361</v>
      </c>
      <c r="D2782" s="29"/>
      <c r="E2782" s="29"/>
      <c r="F2782" s="39" t="s">
        <v>1976</v>
      </c>
      <c r="G2782" s="29" t="s">
        <v>31</v>
      </c>
      <c r="H2782" s="70"/>
      <c r="I2782" s="148" t="s">
        <v>32</v>
      </c>
      <c r="J2782" s="147" t="s">
        <v>33</v>
      </c>
      <c r="K2782" s="148">
        <v>0</v>
      </c>
      <c r="L2782" s="148" t="s">
        <v>32</v>
      </c>
      <c r="M2782" s="147" t="s">
        <v>33</v>
      </c>
      <c r="N2782" s="29" t="str">
        <f t="shared" si="603"/>
        <v/>
      </c>
      <c r="O2782" s="29" t="str">
        <f t="shared" si="604"/>
        <v/>
      </c>
      <c r="P2782" s="29" t="str">
        <f t="shared" si="605"/>
        <v/>
      </c>
      <c r="Q2782" s="29" t="str">
        <f t="shared" si="606"/>
        <v/>
      </c>
      <c r="R2782" s="29" t="str">
        <f t="shared" si="607"/>
        <v/>
      </c>
      <c r="S2782" s="29" t="str">
        <f t="shared" si="608"/>
        <v/>
      </c>
      <c r="T2782" s="29" t="str">
        <f t="shared" si="609"/>
        <v/>
      </c>
      <c r="U2782" s="29"/>
      <c r="V2782" s="29"/>
      <c r="W2782" s="38" t="s">
        <v>1720</v>
      </c>
      <c r="X2782" s="29" t="s">
        <v>158</v>
      </c>
      <c r="Y2782" s="146">
        <v>26053</v>
      </c>
      <c r="Z2782" s="33">
        <v>33347</v>
      </c>
      <c r="AA2782" s="34">
        <f t="shared" si="610"/>
        <v>0.28000000000000003</v>
      </c>
      <c r="AB2782" s="33">
        <f t="shared" si="599"/>
        <v>33347</v>
      </c>
      <c r="AC2782" s="34">
        <f t="shared" si="611"/>
        <v>0.27996779303677582</v>
      </c>
      <c r="AD2782" s="145">
        <f t="shared" si="602"/>
        <v>27789.167000000001</v>
      </c>
      <c r="AE2782" s="105">
        <v>21710.832999999999</v>
      </c>
      <c r="AF2782" s="34" t="s">
        <v>36</v>
      </c>
      <c r="AG2782" s="34" t="s">
        <v>36</v>
      </c>
      <c r="AH2782" s="34" t="s">
        <v>36</v>
      </c>
      <c r="AI2782" s="29">
        <v>2.5739999999999998</v>
      </c>
      <c r="AJ2782" s="29">
        <v>7.1599999999999995E-4</v>
      </c>
      <c r="AK2782" s="29">
        <v>0</v>
      </c>
      <c r="AL2782" s="29">
        <v>0</v>
      </c>
      <c r="AM2782" s="29" t="s">
        <v>28</v>
      </c>
      <c r="AN2782" s="44" t="s">
        <v>27</v>
      </c>
      <c r="AO2782" s="29" t="s">
        <v>28</v>
      </c>
      <c r="AP2782" s="29">
        <v>1</v>
      </c>
      <c r="AQ2782" s="29">
        <v>152</v>
      </c>
      <c r="AR2782" s="29">
        <v>152</v>
      </c>
      <c r="AS2782" s="29">
        <v>31</v>
      </c>
      <c r="AT2782" s="29">
        <v>2.5739999999999998</v>
      </c>
      <c r="AU2782" s="144">
        <v>7.1622400000000001E-4</v>
      </c>
      <c r="AV2782" s="36" t="s">
        <v>28</v>
      </c>
      <c r="AW2782" s="102" t="s">
        <v>33</v>
      </c>
      <c r="AX2782" s="129" t="s">
        <v>33</v>
      </c>
      <c r="AY2782" s="106">
        <v>96</v>
      </c>
      <c r="BD2782" t="s">
        <v>29</v>
      </c>
      <c r="BE2782" t="s">
        <v>4369</v>
      </c>
      <c r="BF2782" t="s">
        <v>4739</v>
      </c>
      <c r="BH2782" t="str">
        <f t="shared" si="600"/>
        <v/>
      </c>
      <c r="BJ2782" t="str">
        <f t="shared" si="601"/>
        <v>OK</v>
      </c>
      <c r="BK2782" s="130" t="s">
        <v>5302</v>
      </c>
      <c r="BL2782" s="130" t="e">
        <v>#VALUE!</v>
      </c>
      <c r="BM2782" s="131" t="s">
        <v>33</v>
      </c>
      <c r="BN2782" s="131" t="e">
        <v>#VALUE!</v>
      </c>
      <c r="BO2782" t="e">
        <v>#N/A</v>
      </c>
      <c r="BP2782">
        <v>2</v>
      </c>
    </row>
    <row r="2783" spans="1:68" ht="25.2" x14ac:dyDescent="0.3">
      <c r="A2783" s="1"/>
      <c r="B2783" s="47">
        <v>2423</v>
      </c>
      <c r="C2783" s="45">
        <v>1018363</v>
      </c>
      <c r="D2783" s="29"/>
      <c r="E2783" s="29"/>
      <c r="F2783" s="31" t="s">
        <v>1977</v>
      </c>
      <c r="G2783" s="37" t="s">
        <v>47</v>
      </c>
      <c r="H2783" s="70" t="s">
        <v>4779</v>
      </c>
      <c r="I2783" s="148" t="s">
        <v>32</v>
      </c>
      <c r="J2783" s="147" t="s">
        <v>33</v>
      </c>
      <c r="K2783" s="148">
        <v>0</v>
      </c>
      <c r="L2783" s="148" t="s">
        <v>32</v>
      </c>
      <c r="M2783" s="147" t="s">
        <v>33</v>
      </c>
      <c r="N2783" s="29" t="str">
        <f t="shared" si="603"/>
        <v/>
      </c>
      <c r="O2783" s="29" t="str">
        <f t="shared" si="604"/>
        <v/>
      </c>
      <c r="P2783" s="29" t="str">
        <f t="shared" si="605"/>
        <v/>
      </c>
      <c r="Q2783" s="29" t="str">
        <f t="shared" si="606"/>
        <v/>
      </c>
      <c r="R2783" s="29" t="str">
        <f t="shared" si="607"/>
        <v/>
      </c>
      <c r="S2783" s="29" t="str">
        <f t="shared" si="608"/>
        <v/>
      </c>
      <c r="T2783" s="29" t="str">
        <f t="shared" si="609"/>
        <v/>
      </c>
      <c r="U2783" s="29"/>
      <c r="V2783" s="29"/>
      <c r="W2783" s="38" t="s">
        <v>3789</v>
      </c>
      <c r="X2783" s="29" t="s">
        <v>158</v>
      </c>
      <c r="Y2783" s="146">
        <v>40401</v>
      </c>
      <c r="Z2783" s="33">
        <v>51713</v>
      </c>
      <c r="AA2783" s="34">
        <f t="shared" si="610"/>
        <v>0.28000000000000003</v>
      </c>
      <c r="AB2783" s="33" t="str">
        <f t="shared" si="599"/>
        <v>По запросу</v>
      </c>
      <c r="AC2783" s="34">
        <f t="shared" si="611"/>
        <v>0.2799930793792233</v>
      </c>
      <c r="AD2783" s="145">
        <f t="shared" si="602"/>
        <v>43094.167000000001</v>
      </c>
      <c r="AE2783" s="105">
        <v>33667.5</v>
      </c>
      <c r="AF2783" s="34" t="s">
        <v>36</v>
      </c>
      <c r="AG2783" s="34" t="s">
        <v>36</v>
      </c>
      <c r="AH2783" s="34" t="s">
        <v>36</v>
      </c>
      <c r="AI2783" s="29">
        <v>3.7130000000000001</v>
      </c>
      <c r="AJ2783" s="29">
        <v>9.7900000000000005E-4</v>
      </c>
      <c r="AK2783" s="29">
        <v>9</v>
      </c>
      <c r="AL2783" s="29">
        <v>0</v>
      </c>
      <c r="AM2783" s="29" t="s">
        <v>28</v>
      </c>
      <c r="AN2783" s="158" t="s">
        <v>28</v>
      </c>
      <c r="AO2783" s="29" t="s">
        <v>28</v>
      </c>
      <c r="AP2783" s="29">
        <v>1</v>
      </c>
      <c r="AQ2783" s="29">
        <v>187</v>
      </c>
      <c r="AR2783" s="29">
        <v>187</v>
      </c>
      <c r="AS2783" s="29">
        <v>28</v>
      </c>
      <c r="AT2783" s="29">
        <v>3.7130000000000001</v>
      </c>
      <c r="AU2783" s="144">
        <v>9.7913199999999996E-4</v>
      </c>
      <c r="AV2783" s="36" t="s">
        <v>28</v>
      </c>
      <c r="AW2783" s="102" t="s">
        <v>33</v>
      </c>
      <c r="AX2783" s="129" t="s">
        <v>33</v>
      </c>
      <c r="AY2783" s="106">
        <v>235</v>
      </c>
      <c r="BD2783" t="s">
        <v>29</v>
      </c>
      <c r="BE2783" t="s">
        <v>4369</v>
      </c>
      <c r="BF2783" t="s">
        <v>4739</v>
      </c>
      <c r="BH2783" t="str">
        <f t="shared" si="600"/>
        <v>AV</v>
      </c>
      <c r="BJ2783" t="e">
        <f t="shared" si="601"/>
        <v>#VALUE!</v>
      </c>
      <c r="BK2783" s="130" t="s">
        <v>5289</v>
      </c>
      <c r="BL2783" s="130" t="e">
        <v>#VALUE!</v>
      </c>
      <c r="BM2783" s="131" t="s">
        <v>33</v>
      </c>
      <c r="BN2783" s="131" t="e">
        <v>#VALUE!</v>
      </c>
      <c r="BO2783" t="s">
        <v>5289</v>
      </c>
      <c r="BP2783">
        <v>2</v>
      </c>
    </row>
    <row r="2784" spans="1:68" ht="25.2" x14ac:dyDescent="0.3">
      <c r="A2784" s="1"/>
      <c r="B2784" s="47">
        <v>2424</v>
      </c>
      <c r="C2784" s="45">
        <v>1018365</v>
      </c>
      <c r="D2784" s="29"/>
      <c r="E2784" s="29"/>
      <c r="F2784" s="31" t="s">
        <v>1978</v>
      </c>
      <c r="G2784" s="37" t="s">
        <v>31</v>
      </c>
      <c r="H2784" s="70" t="s">
        <v>4779</v>
      </c>
      <c r="I2784" s="148" t="s">
        <v>32</v>
      </c>
      <c r="J2784" s="147" t="s">
        <v>33</v>
      </c>
      <c r="K2784" s="148">
        <v>0</v>
      </c>
      <c r="L2784" s="148" t="s">
        <v>32</v>
      </c>
      <c r="M2784" s="147" t="s">
        <v>33</v>
      </c>
      <c r="N2784" s="29" t="str">
        <f t="shared" si="603"/>
        <v/>
      </c>
      <c r="O2784" s="29" t="str">
        <f t="shared" si="604"/>
        <v/>
      </c>
      <c r="P2784" s="29" t="str">
        <f t="shared" si="605"/>
        <v/>
      </c>
      <c r="Q2784" s="29" t="str">
        <f t="shared" si="606"/>
        <v/>
      </c>
      <c r="R2784" s="29" t="str">
        <f t="shared" si="607"/>
        <v/>
      </c>
      <c r="S2784" s="29" t="str">
        <f t="shared" si="608"/>
        <v/>
      </c>
      <c r="T2784" s="29" t="str">
        <f t="shared" si="609"/>
        <v/>
      </c>
      <c r="U2784" s="29"/>
      <c r="V2784" s="29"/>
      <c r="W2784" s="38" t="s">
        <v>3789</v>
      </c>
      <c r="X2784" s="29" t="s">
        <v>158</v>
      </c>
      <c r="Y2784" s="146">
        <v>59254</v>
      </c>
      <c r="Z2784" s="33">
        <v>75845</v>
      </c>
      <c r="AA2784" s="34">
        <f t="shared" si="610"/>
        <v>0.28000000000000003</v>
      </c>
      <c r="AB2784" s="33" t="str">
        <f t="shared" si="599"/>
        <v>По запросу</v>
      </c>
      <c r="AC2784" s="34">
        <f t="shared" si="611"/>
        <v>0.27999799021161775</v>
      </c>
      <c r="AD2784" s="145">
        <f t="shared" si="602"/>
        <v>63204.167000000001</v>
      </c>
      <c r="AE2784" s="105">
        <v>49378.332999999999</v>
      </c>
      <c r="AF2784" s="34" t="s">
        <v>36</v>
      </c>
      <c r="AG2784" s="34" t="s">
        <v>36</v>
      </c>
      <c r="AH2784" s="34" t="s">
        <v>36</v>
      </c>
      <c r="AI2784" s="29">
        <v>4.4409999999999998</v>
      </c>
      <c r="AJ2784" s="29">
        <v>1.5900000000000001E-3</v>
      </c>
      <c r="AK2784" s="29">
        <v>3</v>
      </c>
      <c r="AL2784" s="29">
        <v>0</v>
      </c>
      <c r="AM2784" s="29" t="s">
        <v>28</v>
      </c>
      <c r="AN2784" s="158" t="s">
        <v>28</v>
      </c>
      <c r="AO2784" s="29" t="s">
        <v>28</v>
      </c>
      <c r="AP2784" s="29">
        <v>1</v>
      </c>
      <c r="AQ2784" s="29">
        <v>225</v>
      </c>
      <c r="AR2784" s="29">
        <v>225</v>
      </c>
      <c r="AS2784" s="29">
        <v>34</v>
      </c>
      <c r="AT2784" s="29">
        <v>4.4409999999999998</v>
      </c>
      <c r="AU2784" s="144">
        <v>1.7212499999999999E-3</v>
      </c>
      <c r="AV2784" s="36" t="s">
        <v>28</v>
      </c>
      <c r="AW2784" s="102" t="s">
        <v>33</v>
      </c>
      <c r="AX2784" s="129" t="s">
        <v>33</v>
      </c>
      <c r="AY2784" s="106">
        <v>83</v>
      </c>
      <c r="BD2784" t="s">
        <v>29</v>
      </c>
      <c r="BE2784" t="s">
        <v>4369</v>
      </c>
      <c r="BF2784" t="s">
        <v>4739</v>
      </c>
      <c r="BH2784" t="str">
        <f t="shared" si="600"/>
        <v>AV</v>
      </c>
      <c r="BJ2784" t="e">
        <f t="shared" si="601"/>
        <v>#VALUE!</v>
      </c>
      <c r="BK2784" s="130" t="s">
        <v>5289</v>
      </c>
      <c r="BL2784" s="130" t="e">
        <v>#VALUE!</v>
      </c>
      <c r="BM2784" s="131" t="s">
        <v>33</v>
      </c>
      <c r="BN2784" s="131" t="e">
        <v>#VALUE!</v>
      </c>
      <c r="BO2784" t="s">
        <v>5289</v>
      </c>
      <c r="BP2784">
        <v>7</v>
      </c>
    </row>
    <row r="2785" spans="1:68" ht="25.2" x14ac:dyDescent="0.3">
      <c r="A2785" s="1"/>
      <c r="B2785" s="47">
        <v>2425</v>
      </c>
      <c r="C2785" s="45">
        <v>1018369</v>
      </c>
      <c r="D2785" s="29"/>
      <c r="E2785" s="29"/>
      <c r="F2785" s="31" t="s">
        <v>1979</v>
      </c>
      <c r="G2785" s="37" t="s">
        <v>31</v>
      </c>
      <c r="H2785" s="29"/>
      <c r="I2785" s="148" t="s">
        <v>32</v>
      </c>
      <c r="J2785" s="147" t="s">
        <v>33</v>
      </c>
      <c r="K2785" s="148">
        <v>0</v>
      </c>
      <c r="L2785" s="148" t="s">
        <v>32</v>
      </c>
      <c r="M2785" s="147">
        <v>42671</v>
      </c>
      <c r="N2785" s="29" t="str">
        <f t="shared" si="603"/>
        <v/>
      </c>
      <c r="O2785" s="29" t="str">
        <f t="shared" si="604"/>
        <v/>
      </c>
      <c r="P2785" s="29" t="str">
        <f t="shared" si="605"/>
        <v/>
      </c>
      <c r="Q2785" s="29" t="str">
        <f t="shared" si="606"/>
        <v/>
      </c>
      <c r="R2785" s="29" t="str">
        <f t="shared" si="607"/>
        <v/>
      </c>
      <c r="S2785" s="29" t="str">
        <f t="shared" si="608"/>
        <v/>
      </c>
      <c r="T2785" s="29" t="str">
        <f t="shared" si="609"/>
        <v/>
      </c>
      <c r="U2785" s="29"/>
      <c r="V2785" s="29"/>
      <c r="W2785" s="38" t="s">
        <v>1720</v>
      </c>
      <c r="X2785" s="29" t="s">
        <v>158</v>
      </c>
      <c r="Y2785" s="146">
        <v>6817</v>
      </c>
      <c r="Z2785" s="33">
        <v>8726</v>
      </c>
      <c r="AA2785" s="34">
        <f t="shared" si="610"/>
        <v>0.28000000000000003</v>
      </c>
      <c r="AB2785" s="33">
        <f t="shared" si="599"/>
        <v>8726</v>
      </c>
      <c r="AC2785" s="34">
        <f t="shared" si="611"/>
        <v>0.28003533988765394</v>
      </c>
      <c r="AD2785" s="145">
        <f t="shared" si="602"/>
        <v>7271.6670000000004</v>
      </c>
      <c r="AE2785" s="105">
        <v>5680.8329999999996</v>
      </c>
      <c r="AF2785" s="34" t="s">
        <v>36</v>
      </c>
      <c r="AG2785" s="34" t="s">
        <v>36</v>
      </c>
      <c r="AH2785" s="34" t="s">
        <v>36</v>
      </c>
      <c r="AI2785" s="29">
        <v>0.246</v>
      </c>
      <c r="AJ2785" s="29">
        <v>1.3999999999999999E-4</v>
      </c>
      <c r="AK2785" s="29">
        <v>0</v>
      </c>
      <c r="AL2785" s="29">
        <v>0</v>
      </c>
      <c r="AM2785" s="29" t="s">
        <v>28</v>
      </c>
      <c r="AN2785" s="44" t="s">
        <v>27</v>
      </c>
      <c r="AO2785" s="29" t="s">
        <v>28</v>
      </c>
      <c r="AP2785" s="29">
        <v>1</v>
      </c>
      <c r="AQ2785" s="29">
        <v>63</v>
      </c>
      <c r="AR2785" s="29">
        <v>63</v>
      </c>
      <c r="AS2785" s="29">
        <v>42</v>
      </c>
      <c r="AT2785" s="29">
        <v>0.246</v>
      </c>
      <c r="AU2785" s="144">
        <v>1.6669800000000001E-4</v>
      </c>
      <c r="AV2785" s="36" t="s">
        <v>28</v>
      </c>
      <c r="AW2785" s="102" t="s">
        <v>33</v>
      </c>
      <c r="AX2785" s="129" t="s">
        <v>33</v>
      </c>
      <c r="AY2785" s="106">
        <v>57</v>
      </c>
      <c r="BD2785" t="s">
        <v>29</v>
      </c>
      <c r="BE2785" t="s">
        <v>4369</v>
      </c>
      <c r="BF2785" t="s">
        <v>4739</v>
      </c>
      <c r="BH2785" t="str">
        <f t="shared" si="600"/>
        <v/>
      </c>
      <c r="BJ2785" t="str">
        <f t="shared" si="601"/>
        <v>OK</v>
      </c>
      <c r="BK2785" s="130" t="s">
        <v>5302</v>
      </c>
      <c r="BL2785" s="130" t="e">
        <v>#VALUE!</v>
      </c>
      <c r="BM2785" s="131" t="s">
        <v>33</v>
      </c>
      <c r="BN2785" s="131" t="e">
        <v>#VALUE!</v>
      </c>
      <c r="BO2785" t="e">
        <v>#N/A</v>
      </c>
      <c r="BP2785">
        <v>0</v>
      </c>
    </row>
    <row r="2786" spans="1:68" ht="25.2" x14ac:dyDescent="0.3">
      <c r="A2786" s="1"/>
      <c r="B2786" s="47">
        <v>2426</v>
      </c>
      <c r="C2786" s="45">
        <v>1018373</v>
      </c>
      <c r="D2786" s="29"/>
      <c r="E2786" s="29"/>
      <c r="F2786" s="31" t="s">
        <v>1980</v>
      </c>
      <c r="G2786" s="29" t="s">
        <v>31</v>
      </c>
      <c r="H2786" s="29"/>
      <c r="I2786" s="148" t="s">
        <v>32</v>
      </c>
      <c r="J2786" s="147" t="s">
        <v>33</v>
      </c>
      <c r="K2786" s="148">
        <v>0</v>
      </c>
      <c r="L2786" s="148" t="s">
        <v>32</v>
      </c>
      <c r="M2786" s="147" t="s">
        <v>33</v>
      </c>
      <c r="N2786" s="29" t="str">
        <f t="shared" si="603"/>
        <v/>
      </c>
      <c r="O2786" s="29" t="str">
        <f t="shared" si="604"/>
        <v/>
      </c>
      <c r="P2786" s="29" t="str">
        <f t="shared" si="605"/>
        <v/>
      </c>
      <c r="Q2786" s="29" t="str">
        <f t="shared" si="606"/>
        <v/>
      </c>
      <c r="R2786" s="29" t="str">
        <f t="shared" si="607"/>
        <v/>
      </c>
      <c r="S2786" s="29" t="str">
        <f t="shared" si="608"/>
        <v/>
      </c>
      <c r="T2786" s="29" t="str">
        <f t="shared" si="609"/>
        <v/>
      </c>
      <c r="U2786" s="29"/>
      <c r="V2786" s="29"/>
      <c r="W2786" s="38" t="s">
        <v>3789</v>
      </c>
      <c r="X2786" s="29" t="s">
        <v>158</v>
      </c>
      <c r="Y2786" s="146">
        <v>12812</v>
      </c>
      <c r="Z2786" s="33">
        <v>16399</v>
      </c>
      <c r="AA2786" s="34">
        <f t="shared" si="610"/>
        <v>0.28000000000000003</v>
      </c>
      <c r="AB2786" s="33" t="str">
        <f t="shared" si="599"/>
        <v>По запросу</v>
      </c>
      <c r="AC2786" s="34">
        <f t="shared" si="611"/>
        <v>0.27997183016010535</v>
      </c>
      <c r="AD2786" s="145">
        <f t="shared" si="602"/>
        <v>13665.833000000001</v>
      </c>
      <c r="AE2786" s="105">
        <v>10676.666999999999</v>
      </c>
      <c r="AF2786" s="34" t="s">
        <v>36</v>
      </c>
      <c r="AG2786" s="34" t="s">
        <v>36</v>
      </c>
      <c r="AH2786" s="34" t="s">
        <v>36</v>
      </c>
      <c r="AI2786" s="29">
        <v>0.70499999999999996</v>
      </c>
      <c r="AJ2786" s="29">
        <v>3.8999999999999999E-4</v>
      </c>
      <c r="AK2786" s="29">
        <v>0</v>
      </c>
      <c r="AL2786" s="29">
        <v>0</v>
      </c>
      <c r="AM2786" s="29" t="s">
        <v>28</v>
      </c>
      <c r="AN2786" s="44" t="s">
        <v>27</v>
      </c>
      <c r="AO2786" s="29" t="s">
        <v>28</v>
      </c>
      <c r="AP2786" s="29">
        <v>1</v>
      </c>
      <c r="AQ2786" s="29">
        <v>56</v>
      </c>
      <c r="AR2786" s="29">
        <v>87</v>
      </c>
      <c r="AS2786" s="29">
        <v>87</v>
      </c>
      <c r="AT2786" s="29">
        <v>0.70499999999999996</v>
      </c>
      <c r="AU2786" s="144">
        <v>4.2386399999999998E-4</v>
      </c>
      <c r="AV2786" s="36" t="s">
        <v>28</v>
      </c>
      <c r="AW2786" s="102" t="s">
        <v>33</v>
      </c>
      <c r="AX2786" s="129" t="s">
        <v>33</v>
      </c>
      <c r="AY2786" s="106">
        <v>123</v>
      </c>
      <c r="BD2786" t="s">
        <v>29</v>
      </c>
      <c r="BE2786" t="s">
        <v>4369</v>
      </c>
      <c r="BF2786" t="s">
        <v>4739</v>
      </c>
      <c r="BH2786" t="str">
        <f t="shared" si="600"/>
        <v/>
      </c>
      <c r="BJ2786" t="e">
        <f t="shared" si="601"/>
        <v>#VALUE!</v>
      </c>
      <c r="BK2786" s="130" t="s">
        <v>5302</v>
      </c>
      <c r="BL2786" s="130" t="e">
        <v>#VALUE!</v>
      </c>
      <c r="BM2786" s="131" t="s">
        <v>33</v>
      </c>
      <c r="BN2786" s="131" t="e">
        <v>#VALUE!</v>
      </c>
      <c r="BO2786" t="e">
        <v>#N/A</v>
      </c>
      <c r="BP2786">
        <v>0</v>
      </c>
    </row>
    <row r="2787" spans="1:68" ht="25.2" x14ac:dyDescent="0.3">
      <c r="A2787" s="1"/>
      <c r="B2787" s="47">
        <v>2427</v>
      </c>
      <c r="C2787" s="45">
        <v>1009052</v>
      </c>
      <c r="D2787" s="29"/>
      <c r="E2787" s="29"/>
      <c r="F2787" s="39" t="s">
        <v>1981</v>
      </c>
      <c r="G2787" s="29" t="s">
        <v>58</v>
      </c>
      <c r="H2787" s="70" t="s">
        <v>4779</v>
      </c>
      <c r="I2787" s="148" t="s">
        <v>32</v>
      </c>
      <c r="J2787" s="147" t="s">
        <v>33</v>
      </c>
      <c r="K2787" s="148">
        <v>0</v>
      </c>
      <c r="L2787" s="148" t="s">
        <v>32</v>
      </c>
      <c r="M2787" s="147" t="s">
        <v>33</v>
      </c>
      <c r="N2787" s="29" t="str">
        <f t="shared" si="603"/>
        <v/>
      </c>
      <c r="O2787" s="29" t="str">
        <f t="shared" si="604"/>
        <v/>
      </c>
      <c r="P2787" s="29" t="str">
        <f t="shared" si="605"/>
        <v/>
      </c>
      <c r="Q2787" s="29" t="str">
        <f t="shared" si="606"/>
        <v/>
      </c>
      <c r="R2787" s="29" t="str">
        <f t="shared" si="607"/>
        <v/>
      </c>
      <c r="S2787" s="29" t="str">
        <f t="shared" si="608"/>
        <v/>
      </c>
      <c r="T2787" s="29" t="str">
        <f t="shared" si="609"/>
        <v/>
      </c>
      <c r="U2787" s="29"/>
      <c r="V2787" s="29"/>
      <c r="W2787" s="38" t="s">
        <v>3789</v>
      </c>
      <c r="X2787" s="29" t="s">
        <v>158</v>
      </c>
      <c r="Y2787" s="146">
        <v>23304</v>
      </c>
      <c r="Z2787" s="33">
        <v>29829</v>
      </c>
      <c r="AA2787" s="34">
        <f t="shared" si="610"/>
        <v>0.28000000000000003</v>
      </c>
      <c r="AB2787" s="33" t="str">
        <f t="shared" si="599"/>
        <v>По запросу</v>
      </c>
      <c r="AC2787" s="34">
        <f t="shared" si="611"/>
        <v>0.27999485066941299</v>
      </c>
      <c r="AD2787" s="145">
        <f t="shared" si="602"/>
        <v>24857.5</v>
      </c>
      <c r="AE2787" s="105">
        <v>19420</v>
      </c>
      <c r="AF2787" s="34" t="s">
        <v>36</v>
      </c>
      <c r="AG2787" s="34" t="s">
        <v>36</v>
      </c>
      <c r="AH2787" s="34" t="s">
        <v>36</v>
      </c>
      <c r="AI2787" s="29">
        <v>1.5369999999999999</v>
      </c>
      <c r="AJ2787" s="29">
        <v>1.114E-3</v>
      </c>
      <c r="AK2787" s="29">
        <v>8</v>
      </c>
      <c r="AL2787" s="29">
        <v>0</v>
      </c>
      <c r="AM2787" s="29" t="s">
        <v>28</v>
      </c>
      <c r="AN2787" s="158" t="s">
        <v>28</v>
      </c>
      <c r="AO2787" s="29" t="s">
        <v>28</v>
      </c>
      <c r="AP2787" s="29">
        <v>1</v>
      </c>
      <c r="AQ2787" s="29">
        <v>133</v>
      </c>
      <c r="AR2787" s="29">
        <v>133</v>
      </c>
      <c r="AS2787" s="29">
        <v>63</v>
      </c>
      <c r="AT2787" s="29">
        <v>1.5369999999999999</v>
      </c>
      <c r="AU2787" s="144">
        <v>1.114407E-3</v>
      </c>
      <c r="AV2787" s="36" t="s">
        <v>28</v>
      </c>
      <c r="AW2787" s="102" t="s">
        <v>33</v>
      </c>
      <c r="AX2787" s="129" t="s">
        <v>33</v>
      </c>
      <c r="AY2787" s="106">
        <v>16</v>
      </c>
      <c r="BD2787" t="s">
        <v>29</v>
      </c>
      <c r="BE2787" t="s">
        <v>4369</v>
      </c>
      <c r="BF2787" t="s">
        <v>4739</v>
      </c>
      <c r="BH2787" t="str">
        <f t="shared" si="600"/>
        <v>AV</v>
      </c>
      <c r="BJ2787" t="e">
        <f t="shared" si="601"/>
        <v>#VALUE!</v>
      </c>
      <c r="BK2787" s="130" t="s">
        <v>5289</v>
      </c>
      <c r="BL2787" s="130" t="e">
        <v>#VALUE!</v>
      </c>
      <c r="BM2787" s="131" t="s">
        <v>33</v>
      </c>
      <c r="BN2787" s="131" t="e">
        <v>#VALUE!</v>
      </c>
      <c r="BO2787" t="s">
        <v>5289</v>
      </c>
      <c r="BP2787">
        <v>0</v>
      </c>
    </row>
    <row r="2788" spans="1:68" ht="25.2" x14ac:dyDescent="0.3">
      <c r="A2788" s="1"/>
      <c r="B2788" s="47">
        <v>2428</v>
      </c>
      <c r="C2788" s="45">
        <v>1046414</v>
      </c>
      <c r="D2788" s="29"/>
      <c r="E2788" s="29"/>
      <c r="F2788" s="39" t="s">
        <v>1982</v>
      </c>
      <c r="G2788" s="29" t="s">
        <v>61</v>
      </c>
      <c r="H2788" s="70" t="s">
        <v>69</v>
      </c>
      <c r="I2788" s="148" t="s">
        <v>3798</v>
      </c>
      <c r="J2788" s="147" t="s">
        <v>33</v>
      </c>
      <c r="K2788" s="148" t="e">
        <v>#N/A</v>
      </c>
      <c r="L2788" s="148" t="s">
        <v>32</v>
      </c>
      <c r="M2788" s="147" t="s">
        <v>33</v>
      </c>
      <c r="N2788" s="29" t="str">
        <f t="shared" si="603"/>
        <v/>
      </c>
      <c r="O2788" s="29" t="str">
        <f t="shared" si="604"/>
        <v/>
      </c>
      <c r="P2788" s="29" t="str">
        <f t="shared" si="605"/>
        <v/>
      </c>
      <c r="Q2788" s="29" t="str">
        <f t="shared" si="606"/>
        <v/>
      </c>
      <c r="R2788" s="29" t="str">
        <f t="shared" si="607"/>
        <v/>
      </c>
      <c r="S2788" s="29" t="str">
        <f t="shared" si="608"/>
        <v/>
      </c>
      <c r="T2788" s="29" t="str">
        <f t="shared" si="609"/>
        <v/>
      </c>
      <c r="U2788" s="29"/>
      <c r="V2788" s="29"/>
      <c r="W2788" s="38" t="s">
        <v>1720</v>
      </c>
      <c r="X2788" s="29" t="s">
        <v>158</v>
      </c>
      <c r="Y2788" s="146">
        <v>317.45</v>
      </c>
      <c r="Z2788" s="33">
        <v>349.2</v>
      </c>
      <c r="AA2788" s="34">
        <f t="shared" si="610"/>
        <v>0.1</v>
      </c>
      <c r="AB2788" s="33">
        <f t="shared" si="599"/>
        <v>349.2</v>
      </c>
      <c r="AC2788" s="34">
        <f t="shared" si="611"/>
        <v>0.10001436444874549</v>
      </c>
      <c r="AD2788" s="145">
        <f t="shared" si="602"/>
        <v>291</v>
      </c>
      <c r="AE2788" s="105">
        <v>264.54199999999997</v>
      </c>
      <c r="AF2788" s="34" t="e">
        <v>#N/A</v>
      </c>
      <c r="AG2788" s="34" t="e">
        <v>#N/A</v>
      </c>
      <c r="AH2788" s="34" t="e">
        <v>#N/A</v>
      </c>
      <c r="AI2788" s="29">
        <v>1.0999999999999999E-2</v>
      </c>
      <c r="AJ2788" s="29">
        <v>2.8E-5</v>
      </c>
      <c r="AK2788" s="29">
        <v>0</v>
      </c>
      <c r="AL2788" s="29">
        <v>0</v>
      </c>
      <c r="AM2788" s="29" t="s">
        <v>27</v>
      </c>
      <c r="AN2788" s="44" t="s">
        <v>27</v>
      </c>
      <c r="AO2788" s="29" t="s">
        <v>27</v>
      </c>
      <c r="AP2788" s="29">
        <v>1</v>
      </c>
      <c r="AQ2788" s="29"/>
      <c r="AR2788" s="29"/>
      <c r="AS2788" s="29"/>
      <c r="AT2788" s="29"/>
      <c r="AU2788" s="144"/>
      <c r="AV2788" s="36" t="s">
        <v>28</v>
      </c>
      <c r="AW2788" s="102" t="s">
        <v>33</v>
      </c>
      <c r="AX2788" s="129" t="s">
        <v>33</v>
      </c>
      <c r="AY2788" s="106" t="e">
        <v>#N/A</v>
      </c>
      <c r="BD2788" t="s">
        <v>108</v>
      </c>
      <c r="BE2788" t="e">
        <v>#N/A</v>
      </c>
      <c r="BF2788" t="e">
        <v>#N/A</v>
      </c>
      <c r="BH2788" t="str">
        <f t="shared" si="600"/>
        <v/>
      </c>
      <c r="BJ2788" t="str">
        <f t="shared" si="601"/>
        <v>OK</v>
      </c>
      <c r="BK2788" s="130" t="s">
        <v>5302</v>
      </c>
      <c r="BL2788" s="130" t="e">
        <v>#VALUE!</v>
      </c>
      <c r="BM2788" s="131" t="s">
        <v>33</v>
      </c>
      <c r="BN2788" s="131" t="e">
        <v>#VALUE!</v>
      </c>
      <c r="BO2788" t="e">
        <v>#N/A</v>
      </c>
      <c r="BP2788">
        <v>0</v>
      </c>
    </row>
    <row r="2789" spans="1:68" ht="25.2" x14ac:dyDescent="0.3">
      <c r="A2789" s="1"/>
      <c r="B2789" s="47">
        <v>2429</v>
      </c>
      <c r="C2789" s="45">
        <v>1048141</v>
      </c>
      <c r="D2789" s="29"/>
      <c r="E2789" s="29"/>
      <c r="F2789" s="31" t="s">
        <v>1983</v>
      </c>
      <c r="G2789" s="29" t="s">
        <v>503</v>
      </c>
      <c r="H2789" s="70" t="s">
        <v>69</v>
      </c>
      <c r="I2789" s="148" t="s">
        <v>32</v>
      </c>
      <c r="J2789" s="147" t="s">
        <v>33</v>
      </c>
      <c r="K2789" s="148" t="e">
        <v>#N/A</v>
      </c>
      <c r="L2789" s="148" t="s">
        <v>32</v>
      </c>
      <c r="M2789" s="147" t="s">
        <v>33</v>
      </c>
      <c r="N2789" s="29" t="str">
        <f t="shared" si="603"/>
        <v/>
      </c>
      <c r="O2789" s="29" t="str">
        <f t="shared" si="604"/>
        <v/>
      </c>
      <c r="P2789" s="29" t="str">
        <f t="shared" si="605"/>
        <v/>
      </c>
      <c r="Q2789" s="29" t="str">
        <f t="shared" si="606"/>
        <v/>
      </c>
      <c r="R2789" s="29" t="str">
        <f t="shared" si="607"/>
        <v/>
      </c>
      <c r="S2789" s="29" t="str">
        <f t="shared" si="608"/>
        <v/>
      </c>
      <c r="T2789" s="29" t="str">
        <f t="shared" si="609"/>
        <v/>
      </c>
      <c r="U2789" s="29"/>
      <c r="V2789" s="29"/>
      <c r="W2789" s="38" t="s">
        <v>1720</v>
      </c>
      <c r="X2789" s="29" t="s">
        <v>158</v>
      </c>
      <c r="Y2789" s="146">
        <v>325.64</v>
      </c>
      <c r="Z2789" s="33">
        <v>358.2</v>
      </c>
      <c r="AA2789" s="34">
        <f t="shared" si="610"/>
        <v>0.1</v>
      </c>
      <c r="AB2789" s="33">
        <f t="shared" si="599"/>
        <v>358.2</v>
      </c>
      <c r="AC2789" s="34">
        <f t="shared" si="611"/>
        <v>9.9986365328134888E-2</v>
      </c>
      <c r="AD2789" s="145">
        <f t="shared" si="602"/>
        <v>298.5</v>
      </c>
      <c r="AE2789" s="105">
        <v>271.36700000000002</v>
      </c>
      <c r="AF2789" s="34" t="e">
        <v>#N/A</v>
      </c>
      <c r="AG2789" s="34" t="e">
        <v>#N/A</v>
      </c>
      <c r="AH2789" s="34" t="e">
        <v>#N/A</v>
      </c>
      <c r="AI2789" s="29">
        <v>1.2E-2</v>
      </c>
      <c r="AJ2789" s="29">
        <v>3.0000000000000001E-5</v>
      </c>
      <c r="AK2789" s="29">
        <v>0</v>
      </c>
      <c r="AL2789" s="29">
        <v>0</v>
      </c>
      <c r="AM2789" s="29" t="s">
        <v>27</v>
      </c>
      <c r="AN2789" s="44" t="s">
        <v>27</v>
      </c>
      <c r="AO2789" s="29" t="s">
        <v>27</v>
      </c>
      <c r="AP2789" s="29">
        <v>1</v>
      </c>
      <c r="AQ2789" s="29"/>
      <c r="AR2789" s="29"/>
      <c r="AS2789" s="29"/>
      <c r="AT2789" s="29"/>
      <c r="AU2789" s="144"/>
      <c r="AV2789" s="36" t="s">
        <v>28</v>
      </c>
      <c r="AW2789" s="102" t="s">
        <v>33</v>
      </c>
      <c r="AX2789" s="129" t="s">
        <v>33</v>
      </c>
      <c r="AY2789" s="106" t="e">
        <v>#N/A</v>
      </c>
      <c r="BD2789" t="s">
        <v>108</v>
      </c>
      <c r="BE2789" t="s">
        <v>4368</v>
      </c>
      <c r="BF2789" t="e">
        <v>#N/A</v>
      </c>
      <c r="BH2789" t="str">
        <f t="shared" si="600"/>
        <v/>
      </c>
      <c r="BJ2789" t="str">
        <f t="shared" si="601"/>
        <v>OK</v>
      </c>
      <c r="BK2789" s="130" t="s">
        <v>5302</v>
      </c>
      <c r="BL2789" s="130" t="e">
        <v>#VALUE!</v>
      </c>
      <c r="BM2789" s="131" t="s">
        <v>33</v>
      </c>
      <c r="BN2789" s="131" t="e">
        <v>#VALUE!</v>
      </c>
      <c r="BO2789" t="e">
        <v>#N/A</v>
      </c>
      <c r="BP2789">
        <v>0</v>
      </c>
    </row>
    <row r="2790" spans="1:68" ht="25.2" x14ac:dyDescent="0.3">
      <c r="A2790" s="1"/>
      <c r="B2790" s="47">
        <v>2430</v>
      </c>
      <c r="C2790" s="45">
        <v>1046416</v>
      </c>
      <c r="D2790" s="29"/>
      <c r="E2790" s="29"/>
      <c r="F2790" s="39" t="s">
        <v>1984</v>
      </c>
      <c r="G2790" s="29" t="s">
        <v>61</v>
      </c>
      <c r="H2790" s="70" t="s">
        <v>69</v>
      </c>
      <c r="I2790" s="148" t="s">
        <v>3798</v>
      </c>
      <c r="J2790" s="147" t="s">
        <v>33</v>
      </c>
      <c r="K2790" s="148" t="e">
        <v>#N/A</v>
      </c>
      <c r="L2790" s="148" t="s">
        <v>32</v>
      </c>
      <c r="M2790" s="147" t="s">
        <v>33</v>
      </c>
      <c r="N2790" s="29" t="str">
        <f t="shared" si="603"/>
        <v/>
      </c>
      <c r="O2790" s="29" t="str">
        <f t="shared" si="604"/>
        <v/>
      </c>
      <c r="P2790" s="29" t="str">
        <f t="shared" si="605"/>
        <v/>
      </c>
      <c r="Q2790" s="29" t="str">
        <f t="shared" si="606"/>
        <v/>
      </c>
      <c r="R2790" s="29" t="str">
        <f t="shared" si="607"/>
        <v/>
      </c>
      <c r="S2790" s="29" t="str">
        <f t="shared" si="608"/>
        <v/>
      </c>
      <c r="T2790" s="29" t="str">
        <f t="shared" si="609"/>
        <v/>
      </c>
      <c r="U2790" s="29"/>
      <c r="V2790" s="29"/>
      <c r="W2790" s="38" t="s">
        <v>1720</v>
      </c>
      <c r="X2790" s="29" t="s">
        <v>158</v>
      </c>
      <c r="Y2790" s="146">
        <v>455.58</v>
      </c>
      <c r="Z2790" s="33">
        <v>501</v>
      </c>
      <c r="AA2790" s="34">
        <f t="shared" si="610"/>
        <v>0.1</v>
      </c>
      <c r="AB2790" s="33">
        <f t="shared" si="599"/>
        <v>501</v>
      </c>
      <c r="AC2790" s="34">
        <f t="shared" si="611"/>
        <v>9.9697089424469976E-2</v>
      </c>
      <c r="AD2790" s="145">
        <f t="shared" si="602"/>
        <v>417.5</v>
      </c>
      <c r="AE2790" s="105">
        <v>379.65</v>
      </c>
      <c r="AF2790" s="34" t="e">
        <v>#N/A</v>
      </c>
      <c r="AG2790" s="34" t="e">
        <v>#N/A</v>
      </c>
      <c r="AH2790" s="34" t="e">
        <v>#N/A</v>
      </c>
      <c r="AI2790" s="29">
        <v>2.7E-2</v>
      </c>
      <c r="AJ2790" s="29">
        <v>4.1999999999999998E-5</v>
      </c>
      <c r="AK2790" s="29">
        <v>0</v>
      </c>
      <c r="AL2790" s="29">
        <v>0</v>
      </c>
      <c r="AM2790" s="29" t="s">
        <v>27</v>
      </c>
      <c r="AN2790" s="44" t="s">
        <v>27</v>
      </c>
      <c r="AO2790" s="29" t="s">
        <v>27</v>
      </c>
      <c r="AP2790" s="29">
        <v>1</v>
      </c>
      <c r="AQ2790" s="29"/>
      <c r="AR2790" s="29"/>
      <c r="AS2790" s="29"/>
      <c r="AT2790" s="29"/>
      <c r="AU2790" s="144"/>
      <c r="AV2790" s="36" t="s">
        <v>28</v>
      </c>
      <c r="AW2790" s="102" t="s">
        <v>33</v>
      </c>
      <c r="AX2790" s="129" t="s">
        <v>33</v>
      </c>
      <c r="AY2790" s="106" t="e">
        <v>#N/A</v>
      </c>
      <c r="BD2790" t="s">
        <v>108</v>
      </c>
      <c r="BE2790" t="e">
        <v>#N/A</v>
      </c>
      <c r="BF2790" t="e">
        <v>#N/A</v>
      </c>
      <c r="BH2790" t="str">
        <f t="shared" si="600"/>
        <v/>
      </c>
      <c r="BJ2790" t="str">
        <f t="shared" si="601"/>
        <v>OK</v>
      </c>
      <c r="BK2790" s="130" t="s">
        <v>5302</v>
      </c>
      <c r="BL2790" s="130" t="e">
        <v>#VALUE!</v>
      </c>
      <c r="BM2790" s="131" t="s">
        <v>33</v>
      </c>
      <c r="BN2790" s="131" t="e">
        <v>#VALUE!</v>
      </c>
      <c r="BO2790" t="e">
        <v>#N/A</v>
      </c>
      <c r="BP2790">
        <v>0</v>
      </c>
    </row>
    <row r="2791" spans="1:68" ht="25.2" x14ac:dyDescent="0.3">
      <c r="A2791" s="1"/>
      <c r="B2791" s="47">
        <v>2431</v>
      </c>
      <c r="C2791" s="45">
        <v>1046421</v>
      </c>
      <c r="D2791" s="29"/>
      <c r="E2791" s="29"/>
      <c r="F2791" s="39" t="s">
        <v>1985</v>
      </c>
      <c r="G2791" s="29" t="s">
        <v>61</v>
      </c>
      <c r="H2791" s="70" t="s">
        <v>69</v>
      </c>
      <c r="I2791" s="148" t="s">
        <v>3798</v>
      </c>
      <c r="J2791" s="147" t="s">
        <v>33</v>
      </c>
      <c r="K2791" s="148" t="e">
        <v>#N/A</v>
      </c>
      <c r="L2791" s="148" t="s">
        <v>32</v>
      </c>
      <c r="M2791" s="147" t="s">
        <v>33</v>
      </c>
      <c r="N2791" s="29" t="str">
        <f t="shared" si="603"/>
        <v/>
      </c>
      <c r="O2791" s="29" t="str">
        <f t="shared" si="604"/>
        <v/>
      </c>
      <c r="P2791" s="29" t="str">
        <f t="shared" si="605"/>
        <v/>
      </c>
      <c r="Q2791" s="29" t="str">
        <f t="shared" si="606"/>
        <v/>
      </c>
      <c r="R2791" s="29" t="str">
        <f t="shared" si="607"/>
        <v/>
      </c>
      <c r="S2791" s="29" t="str">
        <f t="shared" si="608"/>
        <v/>
      </c>
      <c r="T2791" s="29" t="str">
        <f t="shared" si="609"/>
        <v/>
      </c>
      <c r="U2791" s="29"/>
      <c r="V2791" s="29"/>
      <c r="W2791" s="38" t="s">
        <v>1720</v>
      </c>
      <c r="X2791" s="29" t="s">
        <v>158</v>
      </c>
      <c r="Y2791" s="146">
        <v>661</v>
      </c>
      <c r="Z2791" s="33">
        <v>727</v>
      </c>
      <c r="AA2791" s="34">
        <f t="shared" si="610"/>
        <v>0.1</v>
      </c>
      <c r="AB2791" s="33">
        <f t="shared" si="599"/>
        <v>727</v>
      </c>
      <c r="AC2791" s="34">
        <f t="shared" si="611"/>
        <v>9.9848774492450526E-2</v>
      </c>
      <c r="AD2791" s="145">
        <f t="shared" si="602"/>
        <v>605.83299999999997</v>
      </c>
      <c r="AE2791" s="105">
        <v>550.83299999999997</v>
      </c>
      <c r="AF2791" s="34" t="e">
        <v>#N/A</v>
      </c>
      <c r="AG2791" s="34" t="e">
        <v>#N/A</v>
      </c>
      <c r="AH2791" s="34" t="e">
        <v>#N/A</v>
      </c>
      <c r="AI2791" s="29">
        <v>5.5E-2</v>
      </c>
      <c r="AJ2791" s="29">
        <v>1.54E-4</v>
      </c>
      <c r="AK2791" s="29">
        <v>0</v>
      </c>
      <c r="AL2791" s="29">
        <v>0</v>
      </c>
      <c r="AM2791" s="29" t="s">
        <v>27</v>
      </c>
      <c r="AN2791" s="44" t="s">
        <v>27</v>
      </c>
      <c r="AO2791" s="29" t="s">
        <v>27</v>
      </c>
      <c r="AP2791" s="29">
        <v>1</v>
      </c>
      <c r="AQ2791" s="29"/>
      <c r="AR2791" s="29"/>
      <c r="AS2791" s="29"/>
      <c r="AT2791" s="29"/>
      <c r="AU2791" s="144"/>
      <c r="AV2791" s="36" t="s">
        <v>28</v>
      </c>
      <c r="AW2791" s="102" t="s">
        <v>33</v>
      </c>
      <c r="AX2791" s="129" t="s">
        <v>33</v>
      </c>
      <c r="AY2791" s="106" t="e">
        <v>#N/A</v>
      </c>
      <c r="BD2791" t="s">
        <v>108</v>
      </c>
      <c r="BE2791" t="e">
        <v>#N/A</v>
      </c>
      <c r="BF2791" t="e">
        <v>#N/A</v>
      </c>
      <c r="BH2791" t="str">
        <f t="shared" si="600"/>
        <v/>
      </c>
      <c r="BJ2791" t="str">
        <f t="shared" si="601"/>
        <v>OK</v>
      </c>
      <c r="BK2791" s="130" t="s">
        <v>5302</v>
      </c>
      <c r="BL2791" s="130" t="e">
        <v>#VALUE!</v>
      </c>
      <c r="BM2791" s="131" t="s">
        <v>33</v>
      </c>
      <c r="BN2791" s="131" t="e">
        <v>#VALUE!</v>
      </c>
      <c r="BO2791" t="e">
        <v>#N/A</v>
      </c>
      <c r="BP2791">
        <v>0</v>
      </c>
    </row>
    <row r="2792" spans="1:68" ht="25.2" x14ac:dyDescent="0.3">
      <c r="A2792" s="1"/>
      <c r="B2792" s="47">
        <v>2432</v>
      </c>
      <c r="C2792" s="45">
        <v>1046423</v>
      </c>
      <c r="D2792" s="29"/>
      <c r="E2792" s="29"/>
      <c r="F2792" s="39" t="s">
        <v>1986</v>
      </c>
      <c r="G2792" s="29" t="s">
        <v>61</v>
      </c>
      <c r="H2792" s="70" t="s">
        <v>69</v>
      </c>
      <c r="I2792" s="148" t="s">
        <v>3798</v>
      </c>
      <c r="J2792" s="147" t="s">
        <v>33</v>
      </c>
      <c r="K2792" s="148" t="e">
        <v>#N/A</v>
      </c>
      <c r="L2792" s="148" t="s">
        <v>32</v>
      </c>
      <c r="M2792" s="147" t="s">
        <v>33</v>
      </c>
      <c r="N2792" s="29" t="str">
        <f t="shared" si="603"/>
        <v/>
      </c>
      <c r="O2792" s="29" t="str">
        <f t="shared" si="604"/>
        <v/>
      </c>
      <c r="P2792" s="29" t="str">
        <f t="shared" si="605"/>
        <v/>
      </c>
      <c r="Q2792" s="29" t="str">
        <f t="shared" si="606"/>
        <v/>
      </c>
      <c r="R2792" s="29" t="str">
        <f t="shared" si="607"/>
        <v/>
      </c>
      <c r="S2792" s="29" t="str">
        <f t="shared" si="608"/>
        <v/>
      </c>
      <c r="T2792" s="29" t="str">
        <f t="shared" si="609"/>
        <v/>
      </c>
      <c r="U2792" s="29"/>
      <c r="V2792" s="29"/>
      <c r="W2792" s="38" t="s">
        <v>1720</v>
      </c>
      <c r="X2792" s="29" t="s">
        <v>158</v>
      </c>
      <c r="Y2792" s="146">
        <v>1155</v>
      </c>
      <c r="Z2792" s="33">
        <v>1271</v>
      </c>
      <c r="AA2792" s="34">
        <f t="shared" si="610"/>
        <v>0.1</v>
      </c>
      <c r="AB2792" s="33">
        <f t="shared" ref="AB2792:AB2855" si="612">IF(OR(W2792="VLD MLC components",W2792="VLD MLC pipes",W2792="VLD PEX components",W2792="VLD PEX pipes",W2792="VLD PHC components",W2792="VLD PHC pipes"),"По запросу",Z2792)</f>
        <v>1271</v>
      </c>
      <c r="AC2792" s="34">
        <f t="shared" si="611"/>
        <v>0.10043324675324666</v>
      </c>
      <c r="AD2792" s="145">
        <f t="shared" si="602"/>
        <v>1059.1669999999999</v>
      </c>
      <c r="AE2792" s="105">
        <v>962.5</v>
      </c>
      <c r="AF2792" s="34" t="e">
        <v>#N/A</v>
      </c>
      <c r="AG2792" s="34" t="e">
        <v>#N/A</v>
      </c>
      <c r="AH2792" s="34" t="e">
        <v>#N/A</v>
      </c>
      <c r="AI2792" s="29">
        <v>9.6000000000000002E-2</v>
      </c>
      <c r="AJ2792" s="29">
        <v>4.6E-5</v>
      </c>
      <c r="AK2792" s="29">
        <v>0</v>
      </c>
      <c r="AL2792" s="29">
        <v>0</v>
      </c>
      <c r="AM2792" s="29" t="s">
        <v>27</v>
      </c>
      <c r="AN2792" s="44" t="s">
        <v>27</v>
      </c>
      <c r="AO2792" s="29" t="s">
        <v>27</v>
      </c>
      <c r="AP2792" s="29">
        <v>1</v>
      </c>
      <c r="AQ2792" s="29"/>
      <c r="AR2792" s="29"/>
      <c r="AS2792" s="29"/>
      <c r="AT2792" s="29"/>
      <c r="AU2792" s="144"/>
      <c r="AV2792" s="36" t="s">
        <v>28</v>
      </c>
      <c r="AW2792" s="102" t="s">
        <v>33</v>
      </c>
      <c r="AX2792" s="129" t="s">
        <v>33</v>
      </c>
      <c r="AY2792" s="106" t="e">
        <v>#N/A</v>
      </c>
      <c r="BD2792" t="s">
        <v>108</v>
      </c>
      <c r="BE2792" t="e">
        <v>#N/A</v>
      </c>
      <c r="BF2792" t="e">
        <v>#N/A</v>
      </c>
      <c r="BH2792" t="str">
        <f t="shared" si="600"/>
        <v/>
      </c>
      <c r="BJ2792" t="str">
        <f t="shared" si="601"/>
        <v>OK</v>
      </c>
      <c r="BK2792" s="130" t="s">
        <v>5302</v>
      </c>
      <c r="BL2792" s="130" t="e">
        <v>#VALUE!</v>
      </c>
      <c r="BM2792" s="131" t="s">
        <v>33</v>
      </c>
      <c r="BN2792" s="131" t="e">
        <v>#VALUE!</v>
      </c>
      <c r="BO2792" t="e">
        <v>#N/A</v>
      </c>
      <c r="BP2792">
        <v>0</v>
      </c>
    </row>
    <row r="2793" spans="1:68" ht="25.2" x14ac:dyDescent="0.3">
      <c r="A2793" s="1"/>
      <c r="B2793" s="47">
        <v>2433</v>
      </c>
      <c r="C2793" s="45">
        <v>1048142</v>
      </c>
      <c r="D2793" s="29"/>
      <c r="E2793" s="29"/>
      <c r="F2793" s="31" t="s">
        <v>1987</v>
      </c>
      <c r="G2793" s="29" t="s">
        <v>503</v>
      </c>
      <c r="H2793" s="29"/>
      <c r="I2793" s="148" t="s">
        <v>32</v>
      </c>
      <c r="J2793" s="147" t="s">
        <v>33</v>
      </c>
      <c r="K2793" s="147">
        <v>44926</v>
      </c>
      <c r="L2793" s="148" t="s">
        <v>32</v>
      </c>
      <c r="M2793" s="147" t="s">
        <v>33</v>
      </c>
      <c r="N2793" s="29" t="str">
        <f t="shared" si="603"/>
        <v/>
      </c>
      <c r="O2793" s="29" t="str">
        <f t="shared" si="604"/>
        <v/>
      </c>
      <c r="P2793" s="29" t="str">
        <f t="shared" si="605"/>
        <v/>
      </c>
      <c r="Q2793" s="29" t="str">
        <f t="shared" si="606"/>
        <v/>
      </c>
      <c r="R2793" s="29" t="str">
        <f t="shared" si="607"/>
        <v/>
      </c>
      <c r="S2793" s="29" t="str">
        <f t="shared" si="608"/>
        <v/>
      </c>
      <c r="T2793" s="29" t="str">
        <f t="shared" si="609"/>
        <v/>
      </c>
      <c r="U2793" s="29"/>
      <c r="V2793" s="29"/>
      <c r="W2793" s="38" t="s">
        <v>1720</v>
      </c>
      <c r="X2793" s="29" t="s">
        <v>158</v>
      </c>
      <c r="Y2793" s="146">
        <v>1205</v>
      </c>
      <c r="Z2793" s="33">
        <v>1543</v>
      </c>
      <c r="AA2793" s="34">
        <f t="shared" si="610"/>
        <v>0.28000000000000003</v>
      </c>
      <c r="AB2793" s="33">
        <f t="shared" si="612"/>
        <v>1543</v>
      </c>
      <c r="AC2793" s="34">
        <f t="shared" si="611"/>
        <v>0.28049716829969523</v>
      </c>
      <c r="AD2793" s="145">
        <f t="shared" si="602"/>
        <v>1285.8330000000001</v>
      </c>
      <c r="AE2793" s="105">
        <v>1004.167</v>
      </c>
      <c r="AF2793" s="34" t="s">
        <v>36</v>
      </c>
      <c r="AG2793" s="34" t="s">
        <v>36</v>
      </c>
      <c r="AH2793" s="34" t="s">
        <v>36</v>
      </c>
      <c r="AI2793" s="29">
        <v>9.7000000000000003E-2</v>
      </c>
      <c r="AJ2793" s="29">
        <v>4.5600000000000003E-4</v>
      </c>
      <c r="AK2793" s="29">
        <v>2</v>
      </c>
      <c r="AL2793" s="29">
        <v>0</v>
      </c>
      <c r="AM2793" s="29" t="s">
        <v>28</v>
      </c>
      <c r="AN2793" s="44" t="s">
        <v>27</v>
      </c>
      <c r="AO2793" s="29" t="s">
        <v>28</v>
      </c>
      <c r="AP2793" s="29">
        <v>1</v>
      </c>
      <c r="AQ2793" s="29">
        <v>190</v>
      </c>
      <c r="AR2793" s="29">
        <v>120</v>
      </c>
      <c r="AS2793" s="29">
        <v>20</v>
      </c>
      <c r="AT2793" s="29"/>
      <c r="AU2793" s="144"/>
      <c r="AV2793" s="36" t="s">
        <v>28</v>
      </c>
      <c r="AW2793" s="102" t="s">
        <v>33</v>
      </c>
      <c r="AX2793" s="129" t="s">
        <v>33</v>
      </c>
      <c r="AY2793" s="106" t="e">
        <v>#N/A</v>
      </c>
      <c r="BD2793" t="s">
        <v>108</v>
      </c>
      <c r="BE2793" t="s">
        <v>4346</v>
      </c>
      <c r="BF2793" t="s">
        <v>4752</v>
      </c>
      <c r="BH2793" t="str">
        <f t="shared" si="600"/>
        <v>AV</v>
      </c>
      <c r="BJ2793" t="str">
        <f t="shared" si="601"/>
        <v>OK</v>
      </c>
      <c r="BK2793" s="130" t="s">
        <v>5302</v>
      </c>
      <c r="BL2793" s="130" t="e">
        <v>#VALUE!</v>
      </c>
      <c r="BM2793" s="131" t="s">
        <v>33</v>
      </c>
      <c r="BN2793" s="131" t="e">
        <v>#VALUE!</v>
      </c>
      <c r="BO2793" t="e">
        <v>#N/A</v>
      </c>
      <c r="BP2793">
        <v>0</v>
      </c>
    </row>
    <row r="2794" spans="1:68" ht="25.2" x14ac:dyDescent="0.3">
      <c r="A2794" s="1"/>
      <c r="B2794" s="47">
        <v>2434</v>
      </c>
      <c r="C2794" s="45">
        <v>1046422</v>
      </c>
      <c r="D2794" s="29"/>
      <c r="E2794" s="29"/>
      <c r="F2794" s="39" t="s">
        <v>1988</v>
      </c>
      <c r="G2794" s="29" t="s">
        <v>61</v>
      </c>
      <c r="H2794" s="70" t="s">
        <v>69</v>
      </c>
      <c r="I2794" s="148" t="s">
        <v>3798</v>
      </c>
      <c r="J2794" s="147" t="s">
        <v>33</v>
      </c>
      <c r="K2794" s="148" t="e">
        <v>#N/A</v>
      </c>
      <c r="L2794" s="148" t="s">
        <v>32</v>
      </c>
      <c r="M2794" s="147" t="s">
        <v>33</v>
      </c>
      <c r="N2794" s="29" t="str">
        <f t="shared" si="603"/>
        <v/>
      </c>
      <c r="O2794" s="29" t="str">
        <f t="shared" si="604"/>
        <v/>
      </c>
      <c r="P2794" s="29" t="str">
        <f t="shared" si="605"/>
        <v/>
      </c>
      <c r="Q2794" s="29" t="str">
        <f t="shared" si="606"/>
        <v/>
      </c>
      <c r="R2794" s="29" t="str">
        <f t="shared" si="607"/>
        <v/>
      </c>
      <c r="S2794" s="29" t="str">
        <f t="shared" si="608"/>
        <v/>
      </c>
      <c r="T2794" s="29" t="str">
        <f t="shared" si="609"/>
        <v/>
      </c>
      <c r="U2794" s="29"/>
      <c r="V2794" s="29"/>
      <c r="W2794" s="38" t="s">
        <v>1720</v>
      </c>
      <c r="X2794" s="29" t="s">
        <v>158</v>
      </c>
      <c r="Y2794" s="146">
        <v>2284</v>
      </c>
      <c r="Z2794" s="33">
        <v>2512</v>
      </c>
      <c r="AA2794" s="34">
        <f t="shared" si="610"/>
        <v>0.1</v>
      </c>
      <c r="AB2794" s="33">
        <f t="shared" si="612"/>
        <v>2512</v>
      </c>
      <c r="AC2794" s="34">
        <f t="shared" si="611"/>
        <v>9.9824886133955529E-2</v>
      </c>
      <c r="AD2794" s="145">
        <f t="shared" si="602"/>
        <v>2093.3330000000001</v>
      </c>
      <c r="AE2794" s="105">
        <v>1903.3330000000001</v>
      </c>
      <c r="AF2794" s="34" t="e">
        <v>#N/A</v>
      </c>
      <c r="AG2794" s="34" t="e">
        <v>#N/A</v>
      </c>
      <c r="AH2794" s="34" t="e">
        <v>#N/A</v>
      </c>
      <c r="AI2794" s="29">
        <v>0.21199999999999999</v>
      </c>
      <c r="AJ2794" s="29">
        <v>3.6000000000000002E-4</v>
      </c>
      <c r="AK2794" s="29">
        <v>0</v>
      </c>
      <c r="AL2794" s="29">
        <v>0</v>
      </c>
      <c r="AM2794" s="29" t="s">
        <v>27</v>
      </c>
      <c r="AN2794" s="44" t="s">
        <v>27</v>
      </c>
      <c r="AO2794" s="29" t="s">
        <v>27</v>
      </c>
      <c r="AP2794" s="29">
        <v>1</v>
      </c>
      <c r="AQ2794" s="29"/>
      <c r="AR2794" s="29"/>
      <c r="AS2794" s="29"/>
      <c r="AT2794" s="29"/>
      <c r="AU2794" s="144"/>
      <c r="AV2794" s="36" t="s">
        <v>28</v>
      </c>
      <c r="AW2794" s="102" t="s">
        <v>33</v>
      </c>
      <c r="AX2794" s="129" t="s">
        <v>33</v>
      </c>
      <c r="AY2794" s="106" t="e">
        <v>#N/A</v>
      </c>
      <c r="BD2794" t="s">
        <v>108</v>
      </c>
      <c r="BE2794" t="e">
        <v>#N/A</v>
      </c>
      <c r="BF2794" t="e">
        <v>#N/A</v>
      </c>
      <c r="BH2794" t="str">
        <f t="shared" si="600"/>
        <v/>
      </c>
      <c r="BJ2794" t="str">
        <f t="shared" si="601"/>
        <v>OK</v>
      </c>
      <c r="BK2794" s="130" t="s">
        <v>5302</v>
      </c>
      <c r="BL2794" s="130" t="e">
        <v>#VALUE!</v>
      </c>
      <c r="BM2794" s="131" t="s">
        <v>33</v>
      </c>
      <c r="BN2794" s="131" t="e">
        <v>#VALUE!</v>
      </c>
      <c r="BO2794" t="e">
        <v>#N/A</v>
      </c>
      <c r="BP2794">
        <v>0</v>
      </c>
    </row>
    <row r="2795" spans="1:68" ht="25.2" x14ac:dyDescent="0.3">
      <c r="A2795" s="1"/>
      <c r="B2795" s="47">
        <v>2435</v>
      </c>
      <c r="C2795" s="45">
        <v>1018265</v>
      </c>
      <c r="D2795" s="29"/>
      <c r="E2795" s="29"/>
      <c r="F2795" s="31" t="s">
        <v>1990</v>
      </c>
      <c r="G2795" s="29" t="s">
        <v>31</v>
      </c>
      <c r="H2795" s="37"/>
      <c r="I2795" s="148" t="s">
        <v>33</v>
      </c>
      <c r="J2795" s="147" t="s">
        <v>33</v>
      </c>
      <c r="K2795" s="148" t="e">
        <v>#N/A</v>
      </c>
      <c r="L2795" s="148" t="s">
        <v>32</v>
      </c>
      <c r="M2795" s="147" t="s">
        <v>33</v>
      </c>
      <c r="N2795" s="29" t="str">
        <f t="shared" si="603"/>
        <v/>
      </c>
      <c r="O2795" s="29" t="str">
        <f t="shared" si="604"/>
        <v/>
      </c>
      <c r="P2795" s="29" t="str">
        <f t="shared" si="605"/>
        <v/>
      </c>
      <c r="Q2795" s="29" t="str">
        <f t="shared" si="606"/>
        <v/>
      </c>
      <c r="R2795" s="29" t="str">
        <f t="shared" si="607"/>
        <v/>
      </c>
      <c r="S2795" s="29" t="str">
        <f t="shared" si="608"/>
        <v/>
      </c>
      <c r="T2795" s="29" t="str">
        <f t="shared" si="609"/>
        <v/>
      </c>
      <c r="U2795" s="29"/>
      <c r="V2795" s="29"/>
      <c r="W2795" s="38" t="s">
        <v>1720</v>
      </c>
      <c r="X2795" s="29" t="s">
        <v>158</v>
      </c>
      <c r="Y2795" s="146">
        <v>172.31</v>
      </c>
      <c r="Z2795" s="33">
        <v>220.56</v>
      </c>
      <c r="AA2795" s="34">
        <f t="shared" si="610"/>
        <v>0.28000000000000003</v>
      </c>
      <c r="AB2795" s="33">
        <f t="shared" si="612"/>
        <v>220.56</v>
      </c>
      <c r="AC2795" s="34">
        <f t="shared" si="611"/>
        <v>0.28001559975486096</v>
      </c>
      <c r="AD2795" s="145">
        <f t="shared" si="602"/>
        <v>183.8</v>
      </c>
      <c r="AE2795" s="105">
        <v>143.59200000000001</v>
      </c>
      <c r="AF2795" s="34" t="s">
        <v>36</v>
      </c>
      <c r="AG2795" s="34" t="s">
        <v>36</v>
      </c>
      <c r="AH2795" s="34" t="s">
        <v>36</v>
      </c>
      <c r="AI2795" s="29">
        <v>7.0000000000000007E-2</v>
      </c>
      <c r="AJ2795" s="29">
        <v>9.59E-4</v>
      </c>
      <c r="AK2795" s="29">
        <v>50</v>
      </c>
      <c r="AL2795" s="29">
        <v>0</v>
      </c>
      <c r="AM2795" s="29" t="s">
        <v>28</v>
      </c>
      <c r="AN2795" s="44" t="s">
        <v>27</v>
      </c>
      <c r="AO2795" s="29" t="s">
        <v>28</v>
      </c>
      <c r="AP2795" s="29">
        <v>1</v>
      </c>
      <c r="AQ2795" s="29" t="s">
        <v>33</v>
      </c>
      <c r="AR2795" s="29" t="s">
        <v>33</v>
      </c>
      <c r="AS2795" s="29" t="s">
        <v>33</v>
      </c>
      <c r="AT2795" s="29"/>
      <c r="AU2795" s="144"/>
      <c r="AV2795" s="36" t="s">
        <v>28</v>
      </c>
      <c r="AW2795" s="102" t="s">
        <v>33</v>
      </c>
      <c r="AX2795" s="129" t="s">
        <v>33</v>
      </c>
      <c r="AY2795" s="106" t="e">
        <v>#N/A</v>
      </c>
      <c r="BD2795" t="s">
        <v>1989</v>
      </c>
      <c r="BE2795" t="s">
        <v>4338</v>
      </c>
      <c r="BF2795" t="s">
        <v>4747</v>
      </c>
      <c r="BH2795" t="str">
        <f t="shared" si="600"/>
        <v>AV</v>
      </c>
      <c r="BJ2795" t="str">
        <f t="shared" si="601"/>
        <v>OK</v>
      </c>
      <c r="BK2795" s="130" t="s">
        <v>5302</v>
      </c>
      <c r="BL2795" s="130" t="e">
        <v>#VALUE!</v>
      </c>
      <c r="BM2795" s="131" t="s">
        <v>33</v>
      </c>
      <c r="BN2795" s="131" t="e">
        <v>#VALUE!</v>
      </c>
      <c r="BO2795" t="e">
        <v>#N/A</v>
      </c>
      <c r="BP2795">
        <v>0</v>
      </c>
    </row>
    <row r="2796" spans="1:68" ht="25.2" x14ac:dyDescent="0.3">
      <c r="A2796" s="1"/>
      <c r="B2796" s="47">
        <v>2436</v>
      </c>
      <c r="C2796" s="45">
        <v>1044249</v>
      </c>
      <c r="D2796" s="29"/>
      <c r="E2796" s="29"/>
      <c r="F2796" s="31" t="s">
        <v>1991</v>
      </c>
      <c r="G2796" s="29" t="s">
        <v>31</v>
      </c>
      <c r="H2796" s="37"/>
      <c r="I2796" s="148" t="s">
        <v>33</v>
      </c>
      <c r="J2796" s="147" t="s">
        <v>33</v>
      </c>
      <c r="K2796" s="148" t="e">
        <v>#N/A</v>
      </c>
      <c r="L2796" s="148" t="s">
        <v>32</v>
      </c>
      <c r="M2796" s="147" t="s">
        <v>33</v>
      </c>
      <c r="N2796" s="29" t="str">
        <f t="shared" si="603"/>
        <v/>
      </c>
      <c r="O2796" s="29" t="str">
        <f t="shared" si="604"/>
        <v/>
      </c>
      <c r="P2796" s="29" t="str">
        <f t="shared" si="605"/>
        <v/>
      </c>
      <c r="Q2796" s="29" t="str">
        <f t="shared" si="606"/>
        <v/>
      </c>
      <c r="R2796" s="29" t="str">
        <f t="shared" si="607"/>
        <v/>
      </c>
      <c r="S2796" s="29" t="str">
        <f t="shared" si="608"/>
        <v/>
      </c>
      <c r="T2796" s="29" t="str">
        <f t="shared" si="609"/>
        <v/>
      </c>
      <c r="U2796" s="29"/>
      <c r="V2796" s="29"/>
      <c r="W2796" s="38" t="s">
        <v>1720</v>
      </c>
      <c r="X2796" s="29" t="s">
        <v>158</v>
      </c>
      <c r="Y2796" s="146">
        <v>510</v>
      </c>
      <c r="Z2796" s="33">
        <v>653</v>
      </c>
      <c r="AA2796" s="34">
        <f t="shared" si="610"/>
        <v>0.28000000000000003</v>
      </c>
      <c r="AB2796" s="33">
        <f t="shared" si="612"/>
        <v>653</v>
      </c>
      <c r="AC2796" s="34">
        <f t="shared" si="611"/>
        <v>0.28039294117647068</v>
      </c>
      <c r="AD2796" s="145">
        <f t="shared" si="602"/>
        <v>544.16700000000003</v>
      </c>
      <c r="AE2796" s="105">
        <v>425</v>
      </c>
      <c r="AF2796" s="34" t="s">
        <v>36</v>
      </c>
      <c r="AG2796" s="34" t="s">
        <v>36</v>
      </c>
      <c r="AH2796" s="34" t="s">
        <v>36</v>
      </c>
      <c r="AI2796" s="29">
        <v>6.5000000000000002E-2</v>
      </c>
      <c r="AJ2796" s="29">
        <v>8.5700000000000001E-4</v>
      </c>
      <c r="AK2796" s="29">
        <v>0</v>
      </c>
      <c r="AL2796" s="29">
        <v>0</v>
      </c>
      <c r="AM2796" s="29" t="s">
        <v>28</v>
      </c>
      <c r="AN2796" s="44" t="s">
        <v>27</v>
      </c>
      <c r="AO2796" s="29" t="s">
        <v>28</v>
      </c>
      <c r="AP2796" s="29">
        <v>1</v>
      </c>
      <c r="AQ2796" s="29"/>
      <c r="AR2796" s="29"/>
      <c r="AS2796" s="29"/>
      <c r="AT2796" s="29"/>
      <c r="AU2796" s="144"/>
      <c r="AV2796" s="36" t="s">
        <v>28</v>
      </c>
      <c r="AW2796" s="102" t="s">
        <v>33</v>
      </c>
      <c r="AX2796" s="129" t="s">
        <v>33</v>
      </c>
      <c r="AY2796" s="106" t="e">
        <v>#N/A</v>
      </c>
      <c r="BD2796" t="s">
        <v>1994</v>
      </c>
      <c r="BE2796" t="s">
        <v>4368</v>
      </c>
      <c r="BF2796" t="s">
        <v>4747</v>
      </c>
      <c r="BH2796" t="str">
        <f t="shared" si="600"/>
        <v/>
      </c>
      <c r="BJ2796" t="str">
        <f t="shared" si="601"/>
        <v>OK</v>
      </c>
      <c r="BK2796" s="130" t="s">
        <v>5302</v>
      </c>
      <c r="BL2796" s="130" t="e">
        <v>#VALUE!</v>
      </c>
      <c r="BM2796" s="131" t="s">
        <v>33</v>
      </c>
      <c r="BN2796" s="131" t="e">
        <v>#VALUE!</v>
      </c>
      <c r="BO2796" t="e">
        <v>#N/A</v>
      </c>
      <c r="BP2796">
        <v>0</v>
      </c>
    </row>
    <row r="2797" spans="1:68" ht="25.2" x14ac:dyDescent="0.3">
      <c r="A2797" s="1"/>
      <c r="B2797" s="47">
        <v>2437</v>
      </c>
      <c r="C2797" s="45">
        <v>1018574</v>
      </c>
      <c r="D2797" s="29"/>
      <c r="E2797" s="29"/>
      <c r="F2797" s="39" t="s">
        <v>1992</v>
      </c>
      <c r="G2797" s="29" t="s">
        <v>1993</v>
      </c>
      <c r="H2797" s="37"/>
      <c r="I2797" s="148" t="s">
        <v>33</v>
      </c>
      <c r="J2797" s="147" t="s">
        <v>33</v>
      </c>
      <c r="K2797" s="148" t="e">
        <v>#N/A</v>
      </c>
      <c r="L2797" s="148" t="s">
        <v>32</v>
      </c>
      <c r="M2797" s="147" t="s">
        <v>33</v>
      </c>
      <c r="N2797" s="29" t="str">
        <f t="shared" si="603"/>
        <v/>
      </c>
      <c r="O2797" s="29" t="str">
        <f t="shared" si="604"/>
        <v/>
      </c>
      <c r="P2797" s="29" t="str">
        <f t="shared" si="605"/>
        <v/>
      </c>
      <c r="Q2797" s="29" t="str">
        <f t="shared" si="606"/>
        <v/>
      </c>
      <c r="R2797" s="29" t="str">
        <f t="shared" si="607"/>
        <v/>
      </c>
      <c r="S2797" s="29" t="str">
        <f t="shared" si="608"/>
        <v/>
      </c>
      <c r="T2797" s="29" t="str">
        <f t="shared" si="609"/>
        <v/>
      </c>
      <c r="U2797" s="29"/>
      <c r="V2797" s="29"/>
      <c r="W2797" s="38" t="s">
        <v>1720</v>
      </c>
      <c r="X2797" s="29" t="s">
        <v>158</v>
      </c>
      <c r="Y2797" s="146">
        <v>1027</v>
      </c>
      <c r="Z2797" s="33">
        <v>1315</v>
      </c>
      <c r="AA2797" s="34">
        <f t="shared" si="610"/>
        <v>0.28000000000000003</v>
      </c>
      <c r="AB2797" s="33">
        <f t="shared" si="612"/>
        <v>1315</v>
      </c>
      <c r="AC2797" s="34">
        <f t="shared" si="611"/>
        <v>0.28042854154957814</v>
      </c>
      <c r="AD2797" s="145">
        <f t="shared" si="602"/>
        <v>1095.8330000000001</v>
      </c>
      <c r="AE2797" s="105">
        <v>855.83299999999997</v>
      </c>
      <c r="AF2797" s="34" t="s">
        <v>36</v>
      </c>
      <c r="AG2797" s="34" t="s">
        <v>36</v>
      </c>
      <c r="AH2797" s="34" t="s">
        <v>36</v>
      </c>
      <c r="AI2797" s="29">
        <v>0.20499999999999999</v>
      </c>
      <c r="AJ2797" s="29">
        <v>6.3070000000000001E-3</v>
      </c>
      <c r="AK2797" s="29">
        <v>42.47</v>
      </c>
      <c r="AL2797" s="29">
        <v>0</v>
      </c>
      <c r="AM2797" s="29" t="s">
        <v>28</v>
      </c>
      <c r="AN2797" s="44" t="s">
        <v>27</v>
      </c>
      <c r="AO2797" s="29" t="s">
        <v>28</v>
      </c>
      <c r="AP2797" s="29">
        <v>1</v>
      </c>
      <c r="AQ2797" s="29" t="s">
        <v>33</v>
      </c>
      <c r="AR2797" s="29" t="s">
        <v>33</v>
      </c>
      <c r="AS2797" s="29" t="s">
        <v>33</v>
      </c>
      <c r="AT2797" s="29"/>
      <c r="AU2797" s="144"/>
      <c r="AV2797" s="36" t="s">
        <v>28</v>
      </c>
      <c r="AW2797" s="102" t="s">
        <v>33</v>
      </c>
      <c r="AX2797" s="129" t="s">
        <v>33</v>
      </c>
      <c r="AY2797" s="106" t="e">
        <v>#N/A</v>
      </c>
      <c r="BD2797" t="s">
        <v>1994</v>
      </c>
      <c r="BE2797" t="s">
        <v>4630</v>
      </c>
      <c r="BF2797" t="s">
        <v>4747</v>
      </c>
      <c r="BH2797" t="str">
        <f t="shared" si="600"/>
        <v>AV</v>
      </c>
      <c r="BJ2797" t="str">
        <f t="shared" si="601"/>
        <v>OK</v>
      </c>
      <c r="BK2797" s="130" t="s">
        <v>5302</v>
      </c>
      <c r="BL2797" s="130" t="e">
        <v>#VALUE!</v>
      </c>
      <c r="BM2797" s="131" t="s">
        <v>33</v>
      </c>
      <c r="BN2797" s="131" t="e">
        <v>#VALUE!</v>
      </c>
      <c r="BO2797" t="e">
        <v>#N/A</v>
      </c>
      <c r="BP2797">
        <v>0</v>
      </c>
    </row>
    <row r="2798" spans="1:68" ht="25.2" x14ac:dyDescent="0.3">
      <c r="A2798" s="1"/>
      <c r="B2798" s="47">
        <v>2438</v>
      </c>
      <c r="C2798" s="45">
        <v>1018577</v>
      </c>
      <c r="D2798" s="29"/>
      <c r="E2798" s="29"/>
      <c r="F2798" s="39" t="s">
        <v>1995</v>
      </c>
      <c r="G2798" s="29" t="s">
        <v>61</v>
      </c>
      <c r="H2798" s="37"/>
      <c r="I2798" s="148" t="s">
        <v>33</v>
      </c>
      <c r="J2798" s="147" t="s">
        <v>33</v>
      </c>
      <c r="K2798" s="148" t="e">
        <v>#N/A</v>
      </c>
      <c r="L2798" s="148" t="s">
        <v>32</v>
      </c>
      <c r="M2798" s="147" t="s">
        <v>33</v>
      </c>
      <c r="N2798" s="29" t="str">
        <f t="shared" si="603"/>
        <v/>
      </c>
      <c r="O2798" s="29" t="str">
        <f t="shared" si="604"/>
        <v/>
      </c>
      <c r="P2798" s="29" t="str">
        <f t="shared" si="605"/>
        <v/>
      </c>
      <c r="Q2798" s="29" t="str">
        <f t="shared" si="606"/>
        <v/>
      </c>
      <c r="R2798" s="29" t="str">
        <f t="shared" si="607"/>
        <v/>
      </c>
      <c r="S2798" s="29" t="str">
        <f t="shared" si="608"/>
        <v/>
      </c>
      <c r="T2798" s="29" t="str">
        <f t="shared" si="609"/>
        <v/>
      </c>
      <c r="U2798" s="29"/>
      <c r="V2798" s="29"/>
      <c r="W2798" s="38" t="s">
        <v>1720</v>
      </c>
      <c r="X2798" s="29" t="s">
        <v>158</v>
      </c>
      <c r="Y2798" s="146">
        <v>1075</v>
      </c>
      <c r="Z2798" s="33">
        <v>1377</v>
      </c>
      <c r="AA2798" s="34">
        <f t="shared" si="610"/>
        <v>0.28100000000000003</v>
      </c>
      <c r="AB2798" s="33">
        <f t="shared" si="612"/>
        <v>1377</v>
      </c>
      <c r="AC2798" s="34">
        <f t="shared" si="611"/>
        <v>0.28093070918351976</v>
      </c>
      <c r="AD2798" s="145">
        <f t="shared" si="602"/>
        <v>1147.5</v>
      </c>
      <c r="AE2798" s="105">
        <v>895.83299999999997</v>
      </c>
      <c r="AF2798" s="34" t="s">
        <v>36</v>
      </c>
      <c r="AG2798" s="34" t="s">
        <v>36</v>
      </c>
      <c r="AH2798" s="34" t="s">
        <v>36</v>
      </c>
      <c r="AI2798" s="29">
        <v>0.315</v>
      </c>
      <c r="AJ2798" s="29">
        <v>9.0720000000000002E-3</v>
      </c>
      <c r="AK2798" s="29">
        <v>237.43</v>
      </c>
      <c r="AL2798" s="29">
        <v>0</v>
      </c>
      <c r="AM2798" s="29" t="s">
        <v>28</v>
      </c>
      <c r="AN2798" s="44" t="s">
        <v>27</v>
      </c>
      <c r="AO2798" s="29" t="s">
        <v>28</v>
      </c>
      <c r="AP2798" s="29">
        <v>1</v>
      </c>
      <c r="AQ2798" s="29" t="s">
        <v>33</v>
      </c>
      <c r="AR2798" s="29" t="s">
        <v>33</v>
      </c>
      <c r="AS2798" s="29" t="s">
        <v>33</v>
      </c>
      <c r="AT2798" s="29"/>
      <c r="AU2798" s="144"/>
      <c r="AV2798" s="36" t="s">
        <v>28</v>
      </c>
      <c r="AW2798" s="102" t="s">
        <v>33</v>
      </c>
      <c r="AX2798" s="129" t="s">
        <v>33</v>
      </c>
      <c r="AY2798" s="106" t="e">
        <v>#N/A</v>
      </c>
      <c r="BD2798" t="s">
        <v>1994</v>
      </c>
      <c r="BE2798" t="s">
        <v>4368</v>
      </c>
      <c r="BF2798" t="s">
        <v>4747</v>
      </c>
      <c r="BH2798" t="str">
        <f t="shared" si="600"/>
        <v>AV</v>
      </c>
      <c r="BJ2798" t="str">
        <f t="shared" si="601"/>
        <v>OK</v>
      </c>
      <c r="BK2798" s="130" t="s">
        <v>5302</v>
      </c>
      <c r="BL2798" s="130" t="e">
        <v>#VALUE!</v>
      </c>
      <c r="BM2798" s="131" t="s">
        <v>33</v>
      </c>
      <c r="BN2798" s="131" t="e">
        <v>#VALUE!</v>
      </c>
      <c r="BO2798" t="e">
        <v>#N/A</v>
      </c>
      <c r="BP2798">
        <v>0</v>
      </c>
    </row>
    <row r="2799" spans="1:68" ht="25.2" x14ac:dyDescent="0.3">
      <c r="A2799" s="1"/>
      <c r="B2799" s="47">
        <v>2439</v>
      </c>
      <c r="C2799" s="45">
        <v>1018563</v>
      </c>
      <c r="D2799" s="29"/>
      <c r="E2799" s="29"/>
      <c r="F2799" s="39" t="s">
        <v>1996</v>
      </c>
      <c r="G2799" s="29" t="s">
        <v>61</v>
      </c>
      <c r="H2799" s="37"/>
      <c r="I2799" s="148" t="s">
        <v>33</v>
      </c>
      <c r="J2799" s="147" t="s">
        <v>33</v>
      </c>
      <c r="K2799" s="148" t="e">
        <v>#N/A</v>
      </c>
      <c r="L2799" s="148" t="s">
        <v>32</v>
      </c>
      <c r="M2799" s="147" t="s">
        <v>33</v>
      </c>
      <c r="N2799" s="29" t="str">
        <f t="shared" si="603"/>
        <v/>
      </c>
      <c r="O2799" s="29" t="str">
        <f t="shared" si="604"/>
        <v/>
      </c>
      <c r="P2799" s="29" t="str">
        <f t="shared" si="605"/>
        <v/>
      </c>
      <c r="Q2799" s="29" t="str">
        <f t="shared" si="606"/>
        <v/>
      </c>
      <c r="R2799" s="29" t="str">
        <f t="shared" si="607"/>
        <v/>
      </c>
      <c r="S2799" s="29" t="str">
        <f t="shared" si="608"/>
        <v/>
      </c>
      <c r="T2799" s="29" t="str">
        <f t="shared" si="609"/>
        <v/>
      </c>
      <c r="U2799" s="29"/>
      <c r="V2799" s="29"/>
      <c r="W2799" s="38" t="s">
        <v>1720</v>
      </c>
      <c r="X2799" s="29" t="s">
        <v>158</v>
      </c>
      <c r="Y2799" s="146">
        <v>1178</v>
      </c>
      <c r="Z2799" s="33">
        <v>1508</v>
      </c>
      <c r="AA2799" s="34">
        <f t="shared" si="610"/>
        <v>0.28000000000000003</v>
      </c>
      <c r="AB2799" s="33">
        <f t="shared" si="612"/>
        <v>1508</v>
      </c>
      <c r="AC2799" s="34">
        <f t="shared" si="611"/>
        <v>0.28013572830705308</v>
      </c>
      <c r="AD2799" s="145">
        <f t="shared" si="602"/>
        <v>1256.6669999999999</v>
      </c>
      <c r="AE2799" s="105">
        <v>981.66700000000003</v>
      </c>
      <c r="AF2799" s="34" t="s">
        <v>36</v>
      </c>
      <c r="AG2799" s="34" t="s">
        <v>36</v>
      </c>
      <c r="AH2799" s="34" t="s">
        <v>36</v>
      </c>
      <c r="AI2799" s="29">
        <v>0.38100000000000001</v>
      </c>
      <c r="AJ2799" s="29">
        <v>1.2607999999999999E-2</v>
      </c>
      <c r="AK2799" s="29">
        <v>284.27999999999997</v>
      </c>
      <c r="AL2799" s="29">
        <v>0</v>
      </c>
      <c r="AM2799" s="29" t="s">
        <v>28</v>
      </c>
      <c r="AN2799" s="44" t="s">
        <v>27</v>
      </c>
      <c r="AO2799" s="29" t="s">
        <v>28</v>
      </c>
      <c r="AP2799" s="29">
        <v>1</v>
      </c>
      <c r="AQ2799" s="29" t="s">
        <v>33</v>
      </c>
      <c r="AR2799" s="29" t="s">
        <v>33</v>
      </c>
      <c r="AS2799" s="29" t="s">
        <v>33</v>
      </c>
      <c r="AT2799" s="29"/>
      <c r="AU2799" s="144"/>
      <c r="AV2799" s="36" t="s">
        <v>28</v>
      </c>
      <c r="AW2799" s="102" t="s">
        <v>33</v>
      </c>
      <c r="AX2799" s="129" t="s">
        <v>33</v>
      </c>
      <c r="AY2799" s="106" t="e">
        <v>#N/A</v>
      </c>
      <c r="BD2799" t="s">
        <v>1994</v>
      </c>
      <c r="BE2799" t="s">
        <v>4368</v>
      </c>
      <c r="BF2799" t="s">
        <v>4747</v>
      </c>
      <c r="BH2799" t="str">
        <f t="shared" si="600"/>
        <v>AV</v>
      </c>
      <c r="BJ2799" t="str">
        <f t="shared" si="601"/>
        <v>OK</v>
      </c>
      <c r="BK2799" s="130" t="s">
        <v>5302</v>
      </c>
      <c r="BL2799" s="130" t="e">
        <v>#VALUE!</v>
      </c>
      <c r="BM2799" s="131" t="s">
        <v>33</v>
      </c>
      <c r="BN2799" s="131" t="e">
        <v>#VALUE!</v>
      </c>
      <c r="BO2799" t="e">
        <v>#N/A</v>
      </c>
      <c r="BP2799">
        <v>0</v>
      </c>
    </row>
    <row r="2800" spans="1:68" ht="25.2" x14ac:dyDescent="0.3">
      <c r="A2800" s="1"/>
      <c r="B2800" s="47">
        <v>2440</v>
      </c>
      <c r="C2800" s="45">
        <v>1018319</v>
      </c>
      <c r="D2800" s="29"/>
      <c r="E2800" s="29"/>
      <c r="F2800" s="31" t="s">
        <v>1998</v>
      </c>
      <c r="G2800" s="29" t="s">
        <v>503</v>
      </c>
      <c r="H2800" s="37"/>
      <c r="I2800" s="148" t="s">
        <v>33</v>
      </c>
      <c r="J2800" s="147" t="s">
        <v>33</v>
      </c>
      <c r="K2800" s="148">
        <v>0</v>
      </c>
      <c r="L2800" s="148" t="s">
        <v>32</v>
      </c>
      <c r="M2800" s="147" t="s">
        <v>33</v>
      </c>
      <c r="N2800" s="29" t="str">
        <f t="shared" si="603"/>
        <v/>
      </c>
      <c r="O2800" s="29" t="str">
        <f t="shared" si="604"/>
        <v/>
      </c>
      <c r="P2800" s="29" t="str">
        <f t="shared" si="605"/>
        <v/>
      </c>
      <c r="Q2800" s="29" t="str">
        <f t="shared" si="606"/>
        <v/>
      </c>
      <c r="R2800" s="29" t="str">
        <f t="shared" si="607"/>
        <v/>
      </c>
      <c r="S2800" s="29" t="str">
        <f t="shared" si="608"/>
        <v/>
      </c>
      <c r="T2800" s="29" t="str">
        <f t="shared" si="609"/>
        <v/>
      </c>
      <c r="U2800" s="29"/>
      <c r="V2800" s="29"/>
      <c r="W2800" s="38" t="s">
        <v>1720</v>
      </c>
      <c r="X2800" s="29" t="s">
        <v>158</v>
      </c>
      <c r="Y2800" s="146">
        <v>455.72</v>
      </c>
      <c r="Z2800" s="33">
        <v>583</v>
      </c>
      <c r="AA2800" s="34">
        <f t="shared" si="610"/>
        <v>0.27900000000000003</v>
      </c>
      <c r="AB2800" s="33">
        <f t="shared" si="612"/>
        <v>583</v>
      </c>
      <c r="AC2800" s="34">
        <f t="shared" si="611"/>
        <v>0.27929230291204876</v>
      </c>
      <c r="AD2800" s="145">
        <f t="shared" si="602"/>
        <v>485.83300000000003</v>
      </c>
      <c r="AE2800" s="105">
        <v>379.767</v>
      </c>
      <c r="AF2800" s="34" t="s">
        <v>36</v>
      </c>
      <c r="AG2800" s="34" t="s">
        <v>36</v>
      </c>
      <c r="AH2800" s="34" t="s">
        <v>36</v>
      </c>
      <c r="AI2800" s="29">
        <v>0.02</v>
      </c>
      <c r="AJ2800" s="29">
        <v>4.5000000000000003E-5</v>
      </c>
      <c r="AK2800" s="29">
        <v>1</v>
      </c>
      <c r="AL2800" s="29">
        <v>0</v>
      </c>
      <c r="AM2800" s="29" t="s">
        <v>28</v>
      </c>
      <c r="AN2800" s="44" t="s">
        <v>27</v>
      </c>
      <c r="AO2800" s="29" t="s">
        <v>28</v>
      </c>
      <c r="AP2800" s="29">
        <v>1</v>
      </c>
      <c r="AQ2800" s="29">
        <v>68</v>
      </c>
      <c r="AR2800" s="29">
        <v>68</v>
      </c>
      <c r="AS2800" s="29">
        <v>10</v>
      </c>
      <c r="AT2800" s="29">
        <v>0.02</v>
      </c>
      <c r="AU2800" s="144">
        <v>4.6239999999999998E-5</v>
      </c>
      <c r="AV2800" s="36" t="s">
        <v>28</v>
      </c>
      <c r="AW2800" s="102" t="s">
        <v>33</v>
      </c>
      <c r="AX2800" s="129" t="s">
        <v>33</v>
      </c>
      <c r="AY2800" s="106" t="e">
        <v>#N/A</v>
      </c>
      <c r="BD2800" t="s">
        <v>1997</v>
      </c>
      <c r="BE2800" t="s">
        <v>4631</v>
      </c>
      <c r="BF2800" t="s">
        <v>4740</v>
      </c>
      <c r="BH2800" t="str">
        <f t="shared" si="600"/>
        <v>AV</v>
      </c>
      <c r="BJ2800" t="str">
        <f t="shared" si="601"/>
        <v>OK</v>
      </c>
      <c r="BK2800" s="130" t="s">
        <v>5302</v>
      </c>
      <c r="BL2800" s="130" t="e">
        <v>#VALUE!</v>
      </c>
      <c r="BM2800" s="131" t="s">
        <v>33</v>
      </c>
      <c r="BN2800" s="131" t="e">
        <v>#VALUE!</v>
      </c>
      <c r="BO2800" t="e">
        <v>#N/A</v>
      </c>
      <c r="BP2800">
        <v>0</v>
      </c>
    </row>
    <row r="2801" spans="1:68" ht="25.2" x14ac:dyDescent="0.3">
      <c r="A2801" s="1"/>
      <c r="B2801" s="47">
        <v>2441</v>
      </c>
      <c r="C2801" s="45">
        <v>1018320</v>
      </c>
      <c r="D2801" s="29"/>
      <c r="E2801" s="29"/>
      <c r="F2801" s="31" t="s">
        <v>1999</v>
      </c>
      <c r="G2801" s="29" t="s">
        <v>503</v>
      </c>
      <c r="H2801" s="37"/>
      <c r="I2801" s="148" t="s">
        <v>33</v>
      </c>
      <c r="J2801" s="147" t="s">
        <v>33</v>
      </c>
      <c r="K2801" s="148">
        <v>0</v>
      </c>
      <c r="L2801" s="148" t="s">
        <v>32</v>
      </c>
      <c r="M2801" s="147" t="s">
        <v>33</v>
      </c>
      <c r="N2801" s="29" t="str">
        <f t="shared" si="603"/>
        <v/>
      </c>
      <c r="O2801" s="29" t="str">
        <f t="shared" si="604"/>
        <v/>
      </c>
      <c r="P2801" s="29" t="str">
        <f t="shared" si="605"/>
        <v/>
      </c>
      <c r="Q2801" s="29" t="str">
        <f t="shared" si="606"/>
        <v/>
      </c>
      <c r="R2801" s="29" t="str">
        <f t="shared" si="607"/>
        <v/>
      </c>
      <c r="S2801" s="29" t="str">
        <f t="shared" si="608"/>
        <v/>
      </c>
      <c r="T2801" s="29" t="str">
        <f t="shared" si="609"/>
        <v/>
      </c>
      <c r="U2801" s="29"/>
      <c r="V2801" s="29"/>
      <c r="W2801" s="38" t="s">
        <v>1720</v>
      </c>
      <c r="X2801" s="29" t="s">
        <v>158</v>
      </c>
      <c r="Y2801" s="146">
        <v>529</v>
      </c>
      <c r="Z2801" s="33">
        <v>677</v>
      </c>
      <c r="AA2801" s="34">
        <f t="shared" si="610"/>
        <v>0.28000000000000003</v>
      </c>
      <c r="AB2801" s="33">
        <f t="shared" si="612"/>
        <v>677</v>
      </c>
      <c r="AC2801" s="34">
        <f t="shared" si="611"/>
        <v>0.2797748807371499</v>
      </c>
      <c r="AD2801" s="145">
        <f t="shared" si="602"/>
        <v>564.16700000000003</v>
      </c>
      <c r="AE2801" s="105">
        <v>440.83300000000003</v>
      </c>
      <c r="AF2801" s="34" t="s">
        <v>36</v>
      </c>
      <c r="AG2801" s="34" t="s">
        <v>36</v>
      </c>
      <c r="AH2801" s="34" t="s">
        <v>36</v>
      </c>
      <c r="AI2801" s="29">
        <v>0.03</v>
      </c>
      <c r="AJ2801" s="29">
        <v>6.9999999999999994E-5</v>
      </c>
      <c r="AK2801" s="29">
        <v>1</v>
      </c>
      <c r="AL2801" s="29">
        <v>0</v>
      </c>
      <c r="AM2801" s="29" t="s">
        <v>28</v>
      </c>
      <c r="AN2801" s="44" t="s">
        <v>27</v>
      </c>
      <c r="AO2801" s="29" t="s">
        <v>28</v>
      </c>
      <c r="AP2801" s="29">
        <v>1</v>
      </c>
      <c r="AQ2801" s="29">
        <v>90</v>
      </c>
      <c r="AR2801" s="29">
        <v>90</v>
      </c>
      <c r="AS2801" s="29">
        <v>10</v>
      </c>
      <c r="AT2801" s="29">
        <v>0.03</v>
      </c>
      <c r="AU2801" s="144">
        <v>8.1000000000000004E-5</v>
      </c>
      <c r="AV2801" s="36" t="s">
        <v>28</v>
      </c>
      <c r="AW2801" s="102" t="s">
        <v>33</v>
      </c>
      <c r="AX2801" s="129" t="s">
        <v>33</v>
      </c>
      <c r="AY2801" s="106" t="e">
        <v>#N/A</v>
      </c>
      <c r="BD2801" t="s">
        <v>4632</v>
      </c>
      <c r="BE2801" t="s">
        <v>4631</v>
      </c>
      <c r="BF2801" t="s">
        <v>4744</v>
      </c>
      <c r="BH2801" t="str">
        <f t="shared" si="600"/>
        <v>AV</v>
      </c>
      <c r="BJ2801" t="str">
        <f t="shared" si="601"/>
        <v>OK</v>
      </c>
      <c r="BK2801" s="130" t="s">
        <v>5302</v>
      </c>
      <c r="BL2801" s="130" t="e">
        <v>#VALUE!</v>
      </c>
      <c r="BM2801" s="131" t="s">
        <v>33</v>
      </c>
      <c r="BN2801" s="131" t="e">
        <v>#VALUE!</v>
      </c>
      <c r="BO2801" t="e">
        <v>#N/A</v>
      </c>
      <c r="BP2801">
        <v>0</v>
      </c>
    </row>
    <row r="2802" spans="1:68" ht="25.2" x14ac:dyDescent="0.3">
      <c r="A2802" s="1"/>
      <c r="B2802" s="47">
        <v>2442</v>
      </c>
      <c r="C2802" s="45">
        <v>1018317</v>
      </c>
      <c r="D2802" s="29"/>
      <c r="E2802" s="29"/>
      <c r="F2802" s="39" t="s">
        <v>2000</v>
      </c>
      <c r="G2802" s="29" t="s">
        <v>61</v>
      </c>
      <c r="H2802" s="70" t="s">
        <v>69</v>
      </c>
      <c r="I2802" s="148" t="s">
        <v>33</v>
      </c>
      <c r="J2802" s="147" t="s">
        <v>33</v>
      </c>
      <c r="K2802" s="148" t="e">
        <v>#N/A</v>
      </c>
      <c r="L2802" s="148" t="s">
        <v>32</v>
      </c>
      <c r="M2802" s="147" t="s">
        <v>33</v>
      </c>
      <c r="N2802" s="29" t="str">
        <f t="shared" si="603"/>
        <v/>
      </c>
      <c r="O2802" s="29" t="str">
        <f t="shared" si="604"/>
        <v/>
      </c>
      <c r="P2802" s="29" t="str">
        <f t="shared" si="605"/>
        <v/>
      </c>
      <c r="Q2802" s="29" t="str">
        <f t="shared" si="606"/>
        <v/>
      </c>
      <c r="R2802" s="29" t="str">
        <f t="shared" si="607"/>
        <v/>
      </c>
      <c r="S2802" s="29" t="str">
        <f t="shared" si="608"/>
        <v/>
      </c>
      <c r="T2802" s="29" t="str">
        <f t="shared" si="609"/>
        <v/>
      </c>
      <c r="U2802" s="29"/>
      <c r="V2802" s="29"/>
      <c r="W2802" s="38" t="s">
        <v>1720</v>
      </c>
      <c r="X2802" s="29" t="s">
        <v>158</v>
      </c>
      <c r="Y2802" s="146">
        <v>627</v>
      </c>
      <c r="Z2802" s="33">
        <v>690</v>
      </c>
      <c r="AA2802" s="34">
        <f t="shared" si="610"/>
        <v>0.1</v>
      </c>
      <c r="AB2802" s="33">
        <f t="shared" si="612"/>
        <v>690</v>
      </c>
      <c r="AC2802" s="34">
        <f t="shared" si="611"/>
        <v>0.10047846889952153</v>
      </c>
      <c r="AD2802" s="145">
        <f t="shared" si="602"/>
        <v>575</v>
      </c>
      <c r="AE2802" s="105">
        <v>522.5</v>
      </c>
      <c r="AF2802" s="34" t="e">
        <v>#N/A</v>
      </c>
      <c r="AG2802" s="34" t="e">
        <v>#N/A</v>
      </c>
      <c r="AH2802" s="34" t="e">
        <v>#N/A</v>
      </c>
      <c r="AI2802" s="29">
        <v>0.05</v>
      </c>
      <c r="AJ2802" s="29">
        <v>1.5799999999999999E-4</v>
      </c>
      <c r="AK2802" s="29">
        <v>0</v>
      </c>
      <c r="AL2802" s="29">
        <v>0</v>
      </c>
      <c r="AM2802" s="29" t="s">
        <v>27</v>
      </c>
      <c r="AN2802" s="44" t="s">
        <v>27</v>
      </c>
      <c r="AO2802" s="29" t="s">
        <v>27</v>
      </c>
      <c r="AP2802" s="29">
        <v>1</v>
      </c>
      <c r="AQ2802" s="29"/>
      <c r="AR2802" s="29"/>
      <c r="AS2802" s="29"/>
      <c r="AT2802" s="29"/>
      <c r="AU2802" s="144"/>
      <c r="AV2802" s="36" t="s">
        <v>28</v>
      </c>
      <c r="AW2802" s="102" t="s">
        <v>33</v>
      </c>
      <c r="AX2802" s="129" t="s">
        <v>33</v>
      </c>
      <c r="AY2802" s="106" t="e">
        <v>#N/A</v>
      </c>
      <c r="BD2802" t="s">
        <v>4632</v>
      </c>
      <c r="BE2802" t="e">
        <v>#N/A</v>
      </c>
      <c r="BF2802" t="e">
        <v>#N/A</v>
      </c>
      <c r="BH2802" t="str">
        <f t="shared" si="600"/>
        <v/>
      </c>
      <c r="BJ2802" t="str">
        <f t="shared" si="601"/>
        <v>OK</v>
      </c>
      <c r="BK2802" s="130" t="s">
        <v>5302</v>
      </c>
      <c r="BL2802" s="130" t="e">
        <v>#VALUE!</v>
      </c>
      <c r="BM2802" s="131" t="s">
        <v>33</v>
      </c>
      <c r="BN2802" s="131" t="e">
        <v>#VALUE!</v>
      </c>
      <c r="BO2802" t="e">
        <v>#N/A</v>
      </c>
      <c r="BP2802">
        <v>0</v>
      </c>
    </row>
    <row r="2803" spans="1:68" ht="25.2" x14ac:dyDescent="0.3">
      <c r="A2803" s="1"/>
      <c r="B2803" s="47">
        <v>2443</v>
      </c>
      <c r="C2803" s="45">
        <v>1018318</v>
      </c>
      <c r="D2803" s="29"/>
      <c r="E2803" s="29"/>
      <c r="F2803" s="31" t="s">
        <v>2001</v>
      </c>
      <c r="G2803" s="29" t="s">
        <v>503</v>
      </c>
      <c r="H2803" s="37"/>
      <c r="I2803" s="148" t="s">
        <v>33</v>
      </c>
      <c r="J2803" s="147" t="s">
        <v>33</v>
      </c>
      <c r="K2803" s="148">
        <v>0</v>
      </c>
      <c r="L2803" s="148" t="s">
        <v>32</v>
      </c>
      <c r="M2803" s="147" t="s">
        <v>33</v>
      </c>
      <c r="N2803" s="29" t="str">
        <f t="shared" si="603"/>
        <v/>
      </c>
      <c r="O2803" s="29" t="str">
        <f t="shared" si="604"/>
        <v/>
      </c>
      <c r="P2803" s="29" t="str">
        <f t="shared" si="605"/>
        <v/>
      </c>
      <c r="Q2803" s="29" t="str">
        <f t="shared" si="606"/>
        <v/>
      </c>
      <c r="R2803" s="29" t="str">
        <f t="shared" si="607"/>
        <v/>
      </c>
      <c r="S2803" s="29" t="str">
        <f t="shared" si="608"/>
        <v/>
      </c>
      <c r="T2803" s="29" t="str">
        <f t="shared" si="609"/>
        <v/>
      </c>
      <c r="U2803" s="29"/>
      <c r="V2803" s="29"/>
      <c r="W2803" s="38" t="s">
        <v>1720</v>
      </c>
      <c r="X2803" s="29" t="s">
        <v>158</v>
      </c>
      <c r="Y2803" s="146">
        <v>926</v>
      </c>
      <c r="Z2803" s="33">
        <v>1186</v>
      </c>
      <c r="AA2803" s="34">
        <f t="shared" si="610"/>
        <v>0.28100000000000003</v>
      </c>
      <c r="AB2803" s="33">
        <f t="shared" si="612"/>
        <v>1186</v>
      </c>
      <c r="AC2803" s="34">
        <f t="shared" si="611"/>
        <v>0.28077655258032275</v>
      </c>
      <c r="AD2803" s="145">
        <f t="shared" si="602"/>
        <v>988.33299999999997</v>
      </c>
      <c r="AE2803" s="105">
        <v>771.66700000000003</v>
      </c>
      <c r="AF2803" s="34" t="s">
        <v>36</v>
      </c>
      <c r="AG2803" s="34" t="s">
        <v>36</v>
      </c>
      <c r="AH2803" s="34" t="s">
        <v>36</v>
      </c>
      <c r="AI2803" s="29">
        <v>7.0000000000000007E-2</v>
      </c>
      <c r="AJ2803" s="29">
        <v>2.5300000000000002E-4</v>
      </c>
      <c r="AK2803" s="29">
        <v>2</v>
      </c>
      <c r="AL2803" s="29">
        <v>0</v>
      </c>
      <c r="AM2803" s="29" t="s">
        <v>28</v>
      </c>
      <c r="AN2803" s="44" t="s">
        <v>27</v>
      </c>
      <c r="AO2803" s="29" t="s">
        <v>28</v>
      </c>
      <c r="AP2803" s="29">
        <v>1</v>
      </c>
      <c r="AQ2803" s="29">
        <v>175</v>
      </c>
      <c r="AR2803" s="29">
        <v>175</v>
      </c>
      <c r="AS2803" s="29">
        <v>10</v>
      </c>
      <c r="AT2803" s="29">
        <v>7.0000000000000007E-2</v>
      </c>
      <c r="AU2803" s="144">
        <v>3.0624999999999999E-4</v>
      </c>
      <c r="AV2803" s="36" t="s">
        <v>28</v>
      </c>
      <c r="AW2803" s="102" t="s">
        <v>33</v>
      </c>
      <c r="AX2803" s="129" t="s">
        <v>33</v>
      </c>
      <c r="AY2803" s="106">
        <v>2</v>
      </c>
      <c r="BD2803" t="s">
        <v>4632</v>
      </c>
      <c r="BE2803" t="s">
        <v>4631</v>
      </c>
      <c r="BF2803" t="s">
        <v>4744</v>
      </c>
      <c r="BH2803" t="str">
        <f t="shared" si="600"/>
        <v>AV</v>
      </c>
      <c r="BJ2803" t="str">
        <f t="shared" si="601"/>
        <v>OK</v>
      </c>
      <c r="BK2803" s="130" t="s">
        <v>5302</v>
      </c>
      <c r="BL2803" s="130" t="e">
        <v>#VALUE!</v>
      </c>
      <c r="BM2803" s="131" t="s">
        <v>33</v>
      </c>
      <c r="BN2803" s="131" t="e">
        <v>#VALUE!</v>
      </c>
      <c r="BO2803" t="e">
        <v>#N/A</v>
      </c>
      <c r="BP2803">
        <v>0</v>
      </c>
    </row>
    <row r="2804" spans="1:68" ht="25.2" x14ac:dyDescent="0.3">
      <c r="A2804" s="1"/>
      <c r="B2804" s="47">
        <v>2444</v>
      </c>
      <c r="C2804" s="45">
        <v>1018321</v>
      </c>
      <c r="D2804" s="29"/>
      <c r="E2804" s="29"/>
      <c r="F2804" s="31" t="s">
        <v>2002</v>
      </c>
      <c r="G2804" s="29" t="s">
        <v>503</v>
      </c>
      <c r="H2804" s="37"/>
      <c r="I2804" s="148" t="s">
        <v>33</v>
      </c>
      <c r="J2804" s="147" t="s">
        <v>33</v>
      </c>
      <c r="K2804" s="148">
        <v>0</v>
      </c>
      <c r="L2804" s="148" t="s">
        <v>32</v>
      </c>
      <c r="M2804" s="147" t="s">
        <v>33</v>
      </c>
      <c r="N2804" s="29" t="str">
        <f t="shared" si="603"/>
        <v/>
      </c>
      <c r="O2804" s="29" t="str">
        <f t="shared" si="604"/>
        <v/>
      </c>
      <c r="P2804" s="29" t="str">
        <f t="shared" si="605"/>
        <v/>
      </c>
      <c r="Q2804" s="29" t="str">
        <f t="shared" si="606"/>
        <v/>
      </c>
      <c r="R2804" s="29" t="str">
        <f t="shared" si="607"/>
        <v/>
      </c>
      <c r="S2804" s="29" t="str">
        <f t="shared" si="608"/>
        <v/>
      </c>
      <c r="T2804" s="29" t="str">
        <f t="shared" si="609"/>
        <v/>
      </c>
      <c r="U2804" s="29"/>
      <c r="V2804" s="29"/>
      <c r="W2804" s="38" t="s">
        <v>1720</v>
      </c>
      <c r="X2804" s="29" t="s">
        <v>158</v>
      </c>
      <c r="Y2804" s="146">
        <v>926</v>
      </c>
      <c r="Z2804" s="33">
        <v>1186</v>
      </c>
      <c r="AA2804" s="34">
        <f t="shared" si="610"/>
        <v>0.28100000000000003</v>
      </c>
      <c r="AB2804" s="33">
        <f t="shared" si="612"/>
        <v>1186</v>
      </c>
      <c r="AC2804" s="34">
        <f t="shared" si="611"/>
        <v>0.28077655258032275</v>
      </c>
      <c r="AD2804" s="145">
        <f t="shared" si="602"/>
        <v>988.33299999999997</v>
      </c>
      <c r="AE2804" s="105">
        <v>771.66700000000003</v>
      </c>
      <c r="AF2804" s="34" t="s">
        <v>36</v>
      </c>
      <c r="AG2804" s="34" t="s">
        <v>36</v>
      </c>
      <c r="AH2804" s="34" t="s">
        <v>36</v>
      </c>
      <c r="AI2804" s="29">
        <v>0.08</v>
      </c>
      <c r="AJ2804" s="29">
        <v>3.0899999999999998E-4</v>
      </c>
      <c r="AK2804" s="29">
        <v>1</v>
      </c>
      <c r="AL2804" s="29">
        <v>0</v>
      </c>
      <c r="AM2804" s="29" t="s">
        <v>28</v>
      </c>
      <c r="AN2804" s="44" t="s">
        <v>27</v>
      </c>
      <c r="AO2804" s="29" t="s">
        <v>28</v>
      </c>
      <c r="AP2804" s="29">
        <v>1</v>
      </c>
      <c r="AQ2804" s="29">
        <v>200</v>
      </c>
      <c r="AR2804" s="29">
        <v>200</v>
      </c>
      <c r="AS2804" s="29">
        <v>10</v>
      </c>
      <c r="AT2804" s="29">
        <v>0.08</v>
      </c>
      <c r="AU2804" s="144">
        <v>4.0000000000000002E-4</v>
      </c>
      <c r="AV2804" s="36" t="s">
        <v>28</v>
      </c>
      <c r="AW2804" s="102" t="s">
        <v>33</v>
      </c>
      <c r="AX2804" s="129" t="s">
        <v>33</v>
      </c>
      <c r="AY2804" s="106">
        <v>5</v>
      </c>
      <c r="BD2804" t="s">
        <v>4632</v>
      </c>
      <c r="BE2804" t="s">
        <v>4631</v>
      </c>
      <c r="BF2804" t="s">
        <v>4744</v>
      </c>
      <c r="BH2804" t="str">
        <f t="shared" si="600"/>
        <v>AV</v>
      </c>
      <c r="BJ2804" t="str">
        <f t="shared" si="601"/>
        <v>OK</v>
      </c>
      <c r="BK2804" s="130" t="s">
        <v>5302</v>
      </c>
      <c r="BL2804" s="130" t="e">
        <v>#VALUE!</v>
      </c>
      <c r="BM2804" s="131" t="s">
        <v>33</v>
      </c>
      <c r="BN2804" s="131" t="e">
        <v>#VALUE!</v>
      </c>
      <c r="BO2804" t="e">
        <v>#N/A</v>
      </c>
      <c r="BP2804">
        <v>0</v>
      </c>
    </row>
    <row r="2805" spans="1:68" ht="25.2" x14ac:dyDescent="0.3">
      <c r="A2805" s="1"/>
      <c r="B2805" s="47">
        <v>2445</v>
      </c>
      <c r="C2805" s="45">
        <v>1067748</v>
      </c>
      <c r="D2805" s="44"/>
      <c r="E2805" s="44"/>
      <c r="F2805" s="39" t="s">
        <v>2003</v>
      </c>
      <c r="G2805" s="29" t="s">
        <v>61</v>
      </c>
      <c r="H2805" s="70" t="s">
        <v>69</v>
      </c>
      <c r="I2805" s="148" t="s">
        <v>32</v>
      </c>
      <c r="J2805" s="147" t="s">
        <v>33</v>
      </c>
      <c r="K2805" s="148" t="e">
        <v>#N/A</v>
      </c>
      <c r="L2805" s="148" t="s">
        <v>32</v>
      </c>
      <c r="M2805" s="147" t="s">
        <v>33</v>
      </c>
      <c r="N2805" s="29" t="str">
        <f t="shared" si="603"/>
        <v/>
      </c>
      <c r="O2805" s="29" t="str">
        <f t="shared" si="604"/>
        <v/>
      </c>
      <c r="P2805" s="29" t="str">
        <f t="shared" si="605"/>
        <v/>
      </c>
      <c r="Q2805" s="29" t="str">
        <f t="shared" si="606"/>
        <v/>
      </c>
      <c r="R2805" s="29" t="str">
        <f t="shared" si="607"/>
        <v/>
      </c>
      <c r="S2805" s="29" t="str">
        <f t="shared" si="608"/>
        <v/>
      </c>
      <c r="T2805" s="29" t="str">
        <f t="shared" si="609"/>
        <v/>
      </c>
      <c r="U2805" s="29"/>
      <c r="V2805" s="29"/>
      <c r="W2805" s="38" t="s">
        <v>1720</v>
      </c>
      <c r="X2805" s="29" t="s">
        <v>158</v>
      </c>
      <c r="Y2805" s="146">
        <v>17302</v>
      </c>
      <c r="Z2805" s="33">
        <v>19032</v>
      </c>
      <c r="AA2805" s="34">
        <f t="shared" si="610"/>
        <v>0.1</v>
      </c>
      <c r="AB2805" s="33">
        <f t="shared" si="612"/>
        <v>19032</v>
      </c>
      <c r="AC2805" s="34">
        <f t="shared" si="611"/>
        <v>9.998846607301963E-2</v>
      </c>
      <c r="AD2805" s="145">
        <f t="shared" si="602"/>
        <v>15860</v>
      </c>
      <c r="AE2805" s="105">
        <v>14418.333000000001</v>
      </c>
      <c r="AF2805" s="34" t="e">
        <v>#N/A</v>
      </c>
      <c r="AG2805" s="34" t="e">
        <v>#N/A</v>
      </c>
      <c r="AH2805" s="34" t="e">
        <v>#N/A</v>
      </c>
      <c r="AI2805" s="29">
        <v>0.23300000000000001</v>
      </c>
      <c r="AJ2805" s="29">
        <v>1.0852000000000001E-2</v>
      </c>
      <c r="AK2805" s="29">
        <v>0</v>
      </c>
      <c r="AL2805" s="29">
        <v>0</v>
      </c>
      <c r="AM2805" s="29" t="s">
        <v>27</v>
      </c>
      <c r="AN2805" s="44" t="s">
        <v>27</v>
      </c>
      <c r="AO2805" s="29" t="s">
        <v>27</v>
      </c>
      <c r="AP2805" s="29">
        <v>1</v>
      </c>
      <c r="AQ2805" s="29">
        <v>795</v>
      </c>
      <c r="AR2805" s="29">
        <v>585</v>
      </c>
      <c r="AS2805" s="29">
        <v>700</v>
      </c>
      <c r="AT2805" s="29">
        <v>0.23300000000000001</v>
      </c>
      <c r="AU2805" s="144">
        <v>0.32555250000000002</v>
      </c>
      <c r="AV2805" s="36" t="s">
        <v>28</v>
      </c>
      <c r="AW2805" s="102" t="s">
        <v>33</v>
      </c>
      <c r="AX2805" s="129" t="s">
        <v>33</v>
      </c>
      <c r="AY2805" s="106" t="e">
        <v>#N/A</v>
      </c>
      <c r="BD2805" t="s">
        <v>1763</v>
      </c>
      <c r="BE2805" t="e">
        <v>#N/A</v>
      </c>
      <c r="BF2805" t="e">
        <v>#N/A</v>
      </c>
      <c r="BH2805" t="str">
        <f t="shared" si="600"/>
        <v/>
      </c>
      <c r="BJ2805" t="str">
        <f t="shared" si="601"/>
        <v>OK</v>
      </c>
      <c r="BK2805" s="130" t="s">
        <v>5302</v>
      </c>
      <c r="BL2805" s="130" t="e">
        <v>#VALUE!</v>
      </c>
      <c r="BM2805" s="131" t="s">
        <v>33</v>
      </c>
      <c r="BN2805" s="131" t="e">
        <v>#VALUE!</v>
      </c>
      <c r="BO2805" t="e">
        <v>#N/A</v>
      </c>
      <c r="BP2805">
        <v>0</v>
      </c>
    </row>
    <row r="2806" spans="1:68" x14ac:dyDescent="0.3">
      <c r="A2806" s="18" t="s">
        <v>33</v>
      </c>
      <c r="B2806" s="47">
        <v>2446</v>
      </c>
      <c r="C2806" s="124" t="s">
        <v>2004</v>
      </c>
      <c r="D2806" s="72"/>
      <c r="E2806" s="72"/>
      <c r="F2806" s="39"/>
      <c r="G2806" s="65"/>
      <c r="H2806" s="72"/>
      <c r="I2806" s="148" t="s">
        <v>33</v>
      </c>
      <c r="J2806" s="147" t="s">
        <v>33</v>
      </c>
      <c r="K2806" s="148" t="e">
        <v>#N/A</v>
      </c>
      <c r="L2806" s="148" t="s">
        <v>32</v>
      </c>
      <c r="M2806" s="147" t="s">
        <v>33</v>
      </c>
      <c r="N2806" s="29" t="str">
        <f t="shared" si="603"/>
        <v/>
      </c>
      <c r="O2806" s="29" t="str">
        <f t="shared" si="604"/>
        <v/>
      </c>
      <c r="P2806" s="29" t="str">
        <f t="shared" si="605"/>
        <v/>
      </c>
      <c r="Q2806" s="29" t="str">
        <f t="shared" si="606"/>
        <v/>
      </c>
      <c r="R2806" s="29" t="str">
        <f t="shared" si="607"/>
        <v/>
      </c>
      <c r="S2806" s="29" t="str">
        <f t="shared" si="608"/>
        <v/>
      </c>
      <c r="T2806" s="29" t="str">
        <f t="shared" si="609"/>
        <v/>
      </c>
      <c r="U2806" s="64"/>
      <c r="V2806" s="64"/>
      <c r="W2806" s="67"/>
      <c r="X2806" s="65"/>
      <c r="Y2806" s="146">
        <v>0</v>
      </c>
      <c r="Z2806" s="33"/>
      <c r="AA2806" s="34" t="e">
        <f t="shared" si="610"/>
        <v>#DIV/0!</v>
      </c>
      <c r="AB2806" s="33">
        <f t="shared" si="612"/>
        <v>0</v>
      </c>
      <c r="AC2806" s="34" t="e">
        <f t="shared" si="611"/>
        <v>#DIV/0!</v>
      </c>
      <c r="AD2806" s="145">
        <f t="shared" si="602"/>
        <v>0</v>
      </c>
      <c r="AE2806" s="105">
        <v>0</v>
      </c>
      <c r="AF2806" s="34" t="e">
        <v>#N/A</v>
      </c>
      <c r="AG2806" s="34" t="e">
        <v>#N/A</v>
      </c>
      <c r="AH2806" s="34" t="e">
        <v>#N/A</v>
      </c>
      <c r="AI2806" s="29"/>
      <c r="AJ2806" s="29"/>
      <c r="AK2806" s="29">
        <v>0</v>
      </c>
      <c r="AL2806" s="29">
        <v>0</v>
      </c>
      <c r="AM2806" s="29" t="s">
        <v>27</v>
      </c>
      <c r="AN2806" s="44" t="s">
        <v>27</v>
      </c>
      <c r="AO2806" s="29" t="s">
        <v>27</v>
      </c>
      <c r="AP2806" s="65"/>
      <c r="AQ2806" s="29" t="s">
        <v>33</v>
      </c>
      <c r="AR2806" s="29" t="s">
        <v>33</v>
      </c>
      <c r="AS2806" s="29" t="s">
        <v>33</v>
      </c>
      <c r="AT2806" s="29"/>
      <c r="AU2806" s="144"/>
      <c r="AV2806" s="36" t="s">
        <v>33</v>
      </c>
      <c r="AW2806" s="102" t="s">
        <v>33</v>
      </c>
      <c r="AX2806" s="129" t="s">
        <v>5288</v>
      </c>
      <c r="AY2806" s="106" t="e">
        <v>#N/A</v>
      </c>
      <c r="BD2806" t="e">
        <v>#N/A</v>
      </c>
      <c r="BE2806" t="e">
        <v>#N/A</v>
      </c>
      <c r="BF2806" t="e">
        <v>#N/A</v>
      </c>
      <c r="BH2806" t="str">
        <f t="shared" si="600"/>
        <v/>
      </c>
      <c r="BJ2806" t="str">
        <f t="shared" si="601"/>
        <v>OK</v>
      </c>
      <c r="BK2806" s="130" t="s">
        <v>5302</v>
      </c>
      <c r="BL2806" s="130" t="e">
        <v>#VALUE!</v>
      </c>
      <c r="BM2806" s="131" t="s">
        <v>33</v>
      </c>
      <c r="BN2806" s="131" t="s">
        <v>37</v>
      </c>
      <c r="BO2806" t="e">
        <v>#N/A</v>
      </c>
      <c r="BP2806">
        <v>0</v>
      </c>
    </row>
    <row r="2807" spans="1:68" x14ac:dyDescent="0.3">
      <c r="A2807" s="1"/>
      <c r="B2807" s="47">
        <v>2447</v>
      </c>
      <c r="C2807" s="45">
        <v>1084142</v>
      </c>
      <c r="D2807" s="29"/>
      <c r="E2807" s="29"/>
      <c r="F2807" s="39" t="s">
        <v>2005</v>
      </c>
      <c r="G2807" s="29" t="s">
        <v>61</v>
      </c>
      <c r="H2807" s="70" t="s">
        <v>69</v>
      </c>
      <c r="I2807" s="148" t="s">
        <v>3798</v>
      </c>
      <c r="J2807" s="147" t="s">
        <v>4036</v>
      </c>
      <c r="K2807" s="148" t="e">
        <v>#N/A</v>
      </c>
      <c r="L2807" s="148" t="s">
        <v>32</v>
      </c>
      <c r="M2807" s="147" t="s">
        <v>33</v>
      </c>
      <c r="N2807" s="29" t="str">
        <f t="shared" si="603"/>
        <v/>
      </c>
      <c r="O2807" s="29" t="str">
        <f t="shared" si="604"/>
        <v/>
      </c>
      <c r="P2807" s="29" t="str">
        <f t="shared" si="605"/>
        <v/>
      </c>
      <c r="Q2807" s="29" t="str">
        <f t="shared" si="606"/>
        <v/>
      </c>
      <c r="R2807" s="29" t="str">
        <f t="shared" si="607"/>
        <v/>
      </c>
      <c r="S2807" s="29" t="str">
        <f t="shared" si="608"/>
        <v/>
      </c>
      <c r="T2807" s="29" t="str">
        <f t="shared" si="609"/>
        <v/>
      </c>
      <c r="U2807" s="29"/>
      <c r="V2807" s="29"/>
      <c r="W2807" s="38" t="s">
        <v>512</v>
      </c>
      <c r="X2807" s="29" t="s">
        <v>158</v>
      </c>
      <c r="Y2807" s="146">
        <v>60522</v>
      </c>
      <c r="Z2807" s="33">
        <v>66574</v>
      </c>
      <c r="AA2807" s="34">
        <f t="shared" si="610"/>
        <v>0.1</v>
      </c>
      <c r="AB2807" s="33">
        <f t="shared" si="612"/>
        <v>66574</v>
      </c>
      <c r="AC2807" s="34">
        <f t="shared" si="611"/>
        <v>9.9996688807375805E-2</v>
      </c>
      <c r="AD2807" s="145">
        <f t="shared" si="602"/>
        <v>55478.332999999999</v>
      </c>
      <c r="AE2807" s="105">
        <v>50435</v>
      </c>
      <c r="AF2807" s="34" t="e">
        <v>#N/A</v>
      </c>
      <c r="AG2807" s="34" t="e">
        <v>#N/A</v>
      </c>
      <c r="AH2807" s="34" t="e">
        <v>#N/A</v>
      </c>
      <c r="AI2807" s="29">
        <v>2.5299999999999998</v>
      </c>
      <c r="AJ2807" s="29">
        <v>4.4770000000000001E-3</v>
      </c>
      <c r="AK2807" s="29">
        <v>0</v>
      </c>
      <c r="AL2807" s="29">
        <v>0</v>
      </c>
      <c r="AM2807" s="29" t="s">
        <v>27</v>
      </c>
      <c r="AN2807" s="44" t="s">
        <v>27</v>
      </c>
      <c r="AO2807" s="29" t="s">
        <v>27</v>
      </c>
      <c r="AP2807" s="29">
        <v>1</v>
      </c>
      <c r="AQ2807" s="29">
        <v>350</v>
      </c>
      <c r="AR2807" s="29">
        <v>200</v>
      </c>
      <c r="AS2807" s="29">
        <v>70</v>
      </c>
      <c r="AT2807" s="29">
        <v>2.5299999999999998</v>
      </c>
      <c r="AU2807" s="144">
        <v>4.8999999999999998E-3</v>
      </c>
      <c r="AV2807" s="36" t="s">
        <v>28</v>
      </c>
      <c r="AW2807" s="102" t="s">
        <v>33</v>
      </c>
      <c r="AX2807" s="129" t="s">
        <v>33</v>
      </c>
      <c r="AY2807" s="106" t="e">
        <v>#N/A</v>
      </c>
      <c r="BD2807" t="s">
        <v>108</v>
      </c>
      <c r="BE2807" t="e">
        <v>#N/A</v>
      </c>
      <c r="BF2807" t="e">
        <v>#N/A</v>
      </c>
      <c r="BH2807" t="str">
        <f t="shared" si="600"/>
        <v/>
      </c>
      <c r="BJ2807" t="str">
        <f t="shared" si="601"/>
        <v>OK</v>
      </c>
      <c r="BK2807" s="130" t="s">
        <v>5302</v>
      </c>
      <c r="BL2807" s="130" t="e">
        <v>#VALUE!</v>
      </c>
      <c r="BM2807" s="131" t="s">
        <v>33</v>
      </c>
      <c r="BN2807" s="131" t="e">
        <v>#VALUE!</v>
      </c>
      <c r="BO2807" t="e">
        <v>#N/A</v>
      </c>
      <c r="BP2807">
        <v>0</v>
      </c>
    </row>
    <row r="2808" spans="1:68" x14ac:dyDescent="0.3">
      <c r="A2808" s="1"/>
      <c r="B2808" s="47">
        <v>2448</v>
      </c>
      <c r="C2808" s="124" t="s">
        <v>2006</v>
      </c>
      <c r="D2808" s="65"/>
      <c r="E2808" s="65"/>
      <c r="F2808" s="39"/>
      <c r="G2808" s="65"/>
      <c r="H2808" s="68"/>
      <c r="I2808" s="148" t="s">
        <v>33</v>
      </c>
      <c r="J2808" s="147" t="s">
        <v>33</v>
      </c>
      <c r="K2808" s="148" t="e">
        <v>#N/A</v>
      </c>
      <c r="L2808" s="148" t="s">
        <v>32</v>
      </c>
      <c r="M2808" s="147" t="s">
        <v>33</v>
      </c>
      <c r="N2808" s="29" t="str">
        <f t="shared" si="603"/>
        <v/>
      </c>
      <c r="O2808" s="29" t="str">
        <f t="shared" si="604"/>
        <v/>
      </c>
      <c r="P2808" s="29" t="str">
        <f t="shared" si="605"/>
        <v/>
      </c>
      <c r="Q2808" s="29" t="str">
        <f t="shared" si="606"/>
        <v/>
      </c>
      <c r="R2808" s="29" t="str">
        <f t="shared" si="607"/>
        <v/>
      </c>
      <c r="S2808" s="29" t="str">
        <f t="shared" si="608"/>
        <v/>
      </c>
      <c r="T2808" s="29" t="str">
        <f t="shared" si="609"/>
        <v/>
      </c>
      <c r="U2808" s="64"/>
      <c r="V2808" s="64"/>
      <c r="W2808" s="67"/>
      <c r="X2808" s="65"/>
      <c r="Y2808" s="146">
        <v>0</v>
      </c>
      <c r="Z2808" s="33"/>
      <c r="AA2808" s="34" t="e">
        <f t="shared" si="610"/>
        <v>#DIV/0!</v>
      </c>
      <c r="AB2808" s="33">
        <f t="shared" si="612"/>
        <v>0</v>
      </c>
      <c r="AC2808" s="34" t="e">
        <f t="shared" si="611"/>
        <v>#DIV/0!</v>
      </c>
      <c r="AD2808" s="145"/>
      <c r="AE2808" s="105">
        <v>0</v>
      </c>
      <c r="AF2808" s="34" t="e">
        <v>#N/A</v>
      </c>
      <c r="AG2808" s="34" t="e">
        <v>#N/A</v>
      </c>
      <c r="AH2808" s="34" t="e">
        <v>#N/A</v>
      </c>
      <c r="AI2808" s="29"/>
      <c r="AJ2808" s="29"/>
      <c r="AK2808" s="29">
        <v>0</v>
      </c>
      <c r="AL2808" s="29">
        <v>0</v>
      </c>
      <c r="AM2808" s="29" t="s">
        <v>27</v>
      </c>
      <c r="AN2808" s="71" t="s">
        <v>28</v>
      </c>
      <c r="AO2808" s="29" t="s">
        <v>28</v>
      </c>
      <c r="AP2808" s="65"/>
      <c r="AQ2808" s="29" t="s">
        <v>33</v>
      </c>
      <c r="AR2808" s="29" t="s">
        <v>33</v>
      </c>
      <c r="AS2808" s="29" t="s">
        <v>33</v>
      </c>
      <c r="AT2808" s="29"/>
      <c r="AU2808" s="144"/>
      <c r="AV2808" s="36" t="s">
        <v>33</v>
      </c>
      <c r="AW2808" s="102" t="s">
        <v>33</v>
      </c>
      <c r="AX2808" s="129" t="s">
        <v>5288</v>
      </c>
      <c r="AY2808" s="106" t="e">
        <v>#N/A</v>
      </c>
      <c r="BD2808" t="e">
        <v>#N/A</v>
      </c>
      <c r="BE2808" t="e">
        <v>#N/A</v>
      </c>
      <c r="BF2808" t="e">
        <v>#N/A</v>
      </c>
      <c r="BH2808" t="str">
        <f t="shared" si="600"/>
        <v/>
      </c>
      <c r="BJ2808" t="str">
        <f t="shared" si="601"/>
        <v>OK</v>
      </c>
      <c r="BK2808" s="130">
        <v>0</v>
      </c>
      <c r="BL2808" s="130" t="s">
        <v>37</v>
      </c>
      <c r="BM2808" s="131" t="s">
        <v>33</v>
      </c>
      <c r="BN2808" s="131" t="s">
        <v>37</v>
      </c>
      <c r="BO2808">
        <v>0</v>
      </c>
      <c r="BP2808">
        <v>0</v>
      </c>
    </row>
    <row r="2809" spans="1:68" x14ac:dyDescent="0.3">
      <c r="A2809" s="1"/>
      <c r="B2809" s="47">
        <v>2449</v>
      </c>
      <c r="C2809" s="45">
        <v>1068037</v>
      </c>
      <c r="D2809" s="29">
        <v>1046152</v>
      </c>
      <c r="E2809" s="29"/>
      <c r="F2809" s="31" t="s">
        <v>2007</v>
      </c>
      <c r="G2809" s="29" t="s">
        <v>31</v>
      </c>
      <c r="H2809" s="148"/>
      <c r="I2809" s="148" t="s">
        <v>32</v>
      </c>
      <c r="J2809" s="147" t="s">
        <v>33</v>
      </c>
      <c r="K2809" s="148">
        <v>0</v>
      </c>
      <c r="L2809" s="148" t="s">
        <v>32</v>
      </c>
      <c r="M2809" s="147" t="s">
        <v>33</v>
      </c>
      <c r="N2809" s="29">
        <f t="shared" si="603"/>
        <v>1046152</v>
      </c>
      <c r="O2809" s="29" t="str">
        <f t="shared" si="604"/>
        <v/>
      </c>
      <c r="P2809" s="29" t="str">
        <f t="shared" si="605"/>
        <v/>
      </c>
      <c r="Q2809" s="29" t="str">
        <f t="shared" si="606"/>
        <v/>
      </c>
      <c r="R2809" s="29" t="str">
        <f t="shared" si="607"/>
        <v/>
      </c>
      <c r="S2809" s="29" t="str">
        <f t="shared" si="608"/>
        <v/>
      </c>
      <c r="T2809" s="29" t="str">
        <f t="shared" si="609"/>
        <v/>
      </c>
      <c r="U2809" s="29"/>
      <c r="V2809" s="29"/>
      <c r="W2809" s="38" t="s">
        <v>2008</v>
      </c>
      <c r="X2809" s="29" t="s">
        <v>158</v>
      </c>
      <c r="Y2809" s="146">
        <v>3679</v>
      </c>
      <c r="Z2809" s="33">
        <v>4709</v>
      </c>
      <c r="AA2809" s="34">
        <f t="shared" si="610"/>
        <v>0.28000000000000003</v>
      </c>
      <c r="AB2809" s="33">
        <f t="shared" si="612"/>
        <v>4709</v>
      </c>
      <c r="AC2809" s="34">
        <f t="shared" si="611"/>
        <v>0.27996763033081051</v>
      </c>
      <c r="AD2809" s="145">
        <f t="shared" ref="AD2809:AD2840" si="613">ROUND(Z2809/1.2,3)</f>
        <v>3924.1669999999999</v>
      </c>
      <c r="AE2809" s="105">
        <v>3065.8330000000001</v>
      </c>
      <c r="AF2809" s="34" t="s">
        <v>36</v>
      </c>
      <c r="AG2809" s="34" t="s">
        <v>36</v>
      </c>
      <c r="AH2809" s="34" t="s">
        <v>36</v>
      </c>
      <c r="AI2809" s="29">
        <v>2.3199999999999998</v>
      </c>
      <c r="AJ2809" s="29">
        <v>0.03</v>
      </c>
      <c r="AK2809" s="29">
        <v>0</v>
      </c>
      <c r="AL2809" s="29">
        <v>0</v>
      </c>
      <c r="AM2809" s="29" t="s">
        <v>28</v>
      </c>
      <c r="AN2809" s="44" t="s">
        <v>27</v>
      </c>
      <c r="AO2809" s="29" t="s">
        <v>28</v>
      </c>
      <c r="AP2809" s="29">
        <v>1</v>
      </c>
      <c r="AQ2809" s="29">
        <v>3100</v>
      </c>
      <c r="AR2809" s="29">
        <v>1150</v>
      </c>
      <c r="AS2809" s="29">
        <v>650</v>
      </c>
      <c r="AT2809" s="29"/>
      <c r="AU2809" s="144"/>
      <c r="AV2809" s="36" t="s">
        <v>28</v>
      </c>
      <c r="AW2809" s="102" t="s">
        <v>33</v>
      </c>
      <c r="AX2809" s="129" t="s">
        <v>33</v>
      </c>
      <c r="AY2809" s="106">
        <v>394</v>
      </c>
      <c r="BD2809" t="s">
        <v>1724</v>
      </c>
      <c r="BE2809" t="s">
        <v>4633</v>
      </c>
      <c r="BF2809" t="s">
        <v>4747</v>
      </c>
      <c r="BH2809" t="str">
        <f t="shared" ref="BH2809:BH2872" si="614">IF(OR(H2809="Регулярный ассортимент",AK2809&gt;0,AL2809&gt;0),"AV","")</f>
        <v/>
      </c>
      <c r="BJ2809" t="str">
        <f t="shared" ref="BJ2809:BJ2872" si="615">IF(AB2809-Z2809=0,"OK")</f>
        <v>OK</v>
      </c>
      <c r="BK2809" s="130" t="s">
        <v>5302</v>
      </c>
      <c r="BL2809" s="130" t="e">
        <v>#VALUE!</v>
      </c>
      <c r="BM2809" s="131" t="s">
        <v>33</v>
      </c>
      <c r="BN2809" s="131" t="e">
        <v>#VALUE!</v>
      </c>
      <c r="BO2809" t="e">
        <v>#N/A</v>
      </c>
      <c r="BP2809">
        <v>0</v>
      </c>
    </row>
    <row r="2810" spans="1:68" ht="25.2" x14ac:dyDescent="0.3">
      <c r="A2810" s="1"/>
      <c r="B2810" s="47">
        <v>2450</v>
      </c>
      <c r="C2810" s="45">
        <v>1068038</v>
      </c>
      <c r="D2810" s="29">
        <v>1046153</v>
      </c>
      <c r="E2810" s="29"/>
      <c r="F2810" s="39" t="s">
        <v>2009</v>
      </c>
      <c r="G2810" s="29" t="s">
        <v>47</v>
      </c>
      <c r="H2810" s="70" t="s">
        <v>4779</v>
      </c>
      <c r="I2810" s="148" t="s">
        <v>32</v>
      </c>
      <c r="J2810" s="147" t="s">
        <v>33</v>
      </c>
      <c r="K2810" s="148">
        <v>0</v>
      </c>
      <c r="L2810" s="148" t="s">
        <v>32</v>
      </c>
      <c r="M2810" s="147" t="s">
        <v>33</v>
      </c>
      <c r="N2810" s="29">
        <f t="shared" si="603"/>
        <v>1046153</v>
      </c>
      <c r="O2810" s="29" t="str">
        <f t="shared" si="604"/>
        <v/>
      </c>
      <c r="P2810" s="29" t="str">
        <f t="shared" si="605"/>
        <v/>
      </c>
      <c r="Q2810" s="29" t="str">
        <f t="shared" si="606"/>
        <v/>
      </c>
      <c r="R2810" s="29" t="str">
        <f t="shared" si="607"/>
        <v/>
      </c>
      <c r="S2810" s="29" t="str">
        <f t="shared" si="608"/>
        <v/>
      </c>
      <c r="T2810" s="29" t="str">
        <f t="shared" si="609"/>
        <v/>
      </c>
      <c r="U2810" s="29"/>
      <c r="V2810" s="29"/>
      <c r="W2810" s="38" t="s">
        <v>2008</v>
      </c>
      <c r="X2810" s="29" t="s">
        <v>158</v>
      </c>
      <c r="Y2810" s="146">
        <v>4272</v>
      </c>
      <c r="Z2810" s="33">
        <v>5468</v>
      </c>
      <c r="AA2810" s="34">
        <f t="shared" si="610"/>
        <v>0.28000000000000003</v>
      </c>
      <c r="AB2810" s="33">
        <f t="shared" si="612"/>
        <v>5468</v>
      </c>
      <c r="AC2810" s="34">
        <f t="shared" si="611"/>
        <v>0.2799626404494383</v>
      </c>
      <c r="AD2810" s="145">
        <f t="shared" si="613"/>
        <v>4556.6670000000004</v>
      </c>
      <c r="AE2810" s="105">
        <v>3560</v>
      </c>
      <c r="AF2810" s="34" t="s">
        <v>36</v>
      </c>
      <c r="AG2810" s="34" t="s">
        <v>36</v>
      </c>
      <c r="AH2810" s="34" t="s">
        <v>36</v>
      </c>
      <c r="AI2810" s="29">
        <v>2.91</v>
      </c>
      <c r="AJ2810" s="29">
        <v>7.1246000000000004E-2</v>
      </c>
      <c r="AK2810" s="29">
        <v>42</v>
      </c>
      <c r="AL2810" s="29">
        <v>0</v>
      </c>
      <c r="AM2810" s="29" t="s">
        <v>28</v>
      </c>
      <c r="AN2810" s="158" t="s">
        <v>28</v>
      </c>
      <c r="AO2810" s="29" t="s">
        <v>28</v>
      </c>
      <c r="AP2810" s="29">
        <v>1</v>
      </c>
      <c r="AQ2810" s="29">
        <v>3050</v>
      </c>
      <c r="AR2810" s="29">
        <v>1150</v>
      </c>
      <c r="AS2810" s="29">
        <v>650</v>
      </c>
      <c r="AT2810" s="29"/>
      <c r="AU2810" s="144"/>
      <c r="AV2810" s="36" t="s">
        <v>28</v>
      </c>
      <c r="AW2810" s="102" t="s">
        <v>33</v>
      </c>
      <c r="AX2810" s="129" t="s">
        <v>33</v>
      </c>
      <c r="AY2810" s="106">
        <v>568</v>
      </c>
      <c r="BD2810" t="s">
        <v>1724</v>
      </c>
      <c r="BE2810" t="s">
        <v>4633</v>
      </c>
      <c r="BF2810" t="s">
        <v>4747</v>
      </c>
      <c r="BH2810" t="str">
        <f t="shared" si="614"/>
        <v>AV</v>
      </c>
      <c r="BJ2810" t="str">
        <f t="shared" si="615"/>
        <v>OK</v>
      </c>
      <c r="BK2810" s="130">
        <v>5468</v>
      </c>
      <c r="BL2810" s="130" t="s">
        <v>37</v>
      </c>
      <c r="BM2810" s="131" t="s">
        <v>33</v>
      </c>
      <c r="BN2810" s="131" t="e">
        <v>#VALUE!</v>
      </c>
      <c r="BO2810">
        <v>5468</v>
      </c>
      <c r="BP2810">
        <v>19</v>
      </c>
    </row>
    <row r="2811" spans="1:68" ht="25.2" x14ac:dyDescent="0.3">
      <c r="A2811" s="1"/>
      <c r="B2811" s="47">
        <v>2451</v>
      </c>
      <c r="C2811" s="45">
        <v>1068039</v>
      </c>
      <c r="D2811" s="29">
        <v>1046154</v>
      </c>
      <c r="E2811" s="29"/>
      <c r="F2811" s="52" t="s">
        <v>2010</v>
      </c>
      <c r="G2811" s="29" t="s">
        <v>47</v>
      </c>
      <c r="H2811" s="70" t="s">
        <v>4779</v>
      </c>
      <c r="I2811" s="148" t="s">
        <v>32</v>
      </c>
      <c r="J2811" s="147" t="s">
        <v>33</v>
      </c>
      <c r="K2811" s="148">
        <v>0</v>
      </c>
      <c r="L2811" s="148" t="s">
        <v>32</v>
      </c>
      <c r="M2811" s="147" t="s">
        <v>33</v>
      </c>
      <c r="N2811" s="29">
        <f t="shared" si="603"/>
        <v>1046154</v>
      </c>
      <c r="O2811" s="29" t="str">
        <f t="shared" si="604"/>
        <v/>
      </c>
      <c r="P2811" s="29" t="str">
        <f t="shared" si="605"/>
        <v/>
      </c>
      <c r="Q2811" s="29" t="str">
        <f t="shared" si="606"/>
        <v/>
      </c>
      <c r="R2811" s="29" t="str">
        <f t="shared" si="607"/>
        <v/>
      </c>
      <c r="S2811" s="29" t="str">
        <f t="shared" si="608"/>
        <v/>
      </c>
      <c r="T2811" s="29" t="str">
        <f t="shared" si="609"/>
        <v/>
      </c>
      <c r="U2811" s="29"/>
      <c r="V2811" s="29"/>
      <c r="W2811" s="38" t="s">
        <v>2008</v>
      </c>
      <c r="X2811" s="29" t="s">
        <v>158</v>
      </c>
      <c r="Y2811" s="146">
        <v>5911</v>
      </c>
      <c r="Z2811" s="33">
        <v>7566</v>
      </c>
      <c r="AA2811" s="34">
        <f t="shared" si="610"/>
        <v>0.28000000000000003</v>
      </c>
      <c r="AB2811" s="33">
        <f t="shared" si="612"/>
        <v>7566</v>
      </c>
      <c r="AC2811" s="34">
        <f t="shared" si="611"/>
        <v>0.27998655252827298</v>
      </c>
      <c r="AD2811" s="145">
        <f t="shared" si="613"/>
        <v>6305</v>
      </c>
      <c r="AE2811" s="105">
        <v>4925.8329999999996</v>
      </c>
      <c r="AF2811" s="34" t="s">
        <v>36</v>
      </c>
      <c r="AG2811" s="34" t="s">
        <v>36</v>
      </c>
      <c r="AH2811" s="34" t="s">
        <v>36</v>
      </c>
      <c r="AI2811" s="29">
        <v>4.45</v>
      </c>
      <c r="AJ2811" s="29">
        <v>0.12089999999999999</v>
      </c>
      <c r="AK2811" s="29">
        <v>0</v>
      </c>
      <c r="AL2811" s="29">
        <v>0</v>
      </c>
      <c r="AM2811" s="29" t="s">
        <v>28</v>
      </c>
      <c r="AN2811" s="159" t="s">
        <v>27</v>
      </c>
      <c r="AO2811" s="29" t="s">
        <v>28</v>
      </c>
      <c r="AP2811" s="29">
        <v>1</v>
      </c>
      <c r="AQ2811" s="29">
        <v>3100</v>
      </c>
      <c r="AR2811" s="29">
        <v>1080</v>
      </c>
      <c r="AS2811" s="29">
        <v>650</v>
      </c>
      <c r="AT2811" s="29"/>
      <c r="AU2811" s="144"/>
      <c r="AV2811" s="36" t="s">
        <v>28</v>
      </c>
      <c r="AW2811" s="102" t="s">
        <v>33</v>
      </c>
      <c r="AX2811" s="129" t="s">
        <v>33</v>
      </c>
      <c r="AY2811" s="106">
        <v>750</v>
      </c>
      <c r="BD2811" t="s">
        <v>1724</v>
      </c>
      <c r="BE2811" t="s">
        <v>4633</v>
      </c>
      <c r="BF2811" t="s">
        <v>4747</v>
      </c>
      <c r="BH2811" t="str">
        <f t="shared" si="614"/>
        <v/>
      </c>
      <c r="BJ2811" t="str">
        <f t="shared" si="615"/>
        <v>OK</v>
      </c>
      <c r="BK2811" s="130" t="s">
        <v>5302</v>
      </c>
      <c r="BL2811" s="130" t="e">
        <v>#VALUE!</v>
      </c>
      <c r="BM2811" s="131" t="s">
        <v>33</v>
      </c>
      <c r="BN2811" s="131" t="e">
        <v>#VALUE!</v>
      </c>
      <c r="BO2811">
        <v>7566</v>
      </c>
      <c r="BP2811">
        <v>24</v>
      </c>
    </row>
    <row r="2812" spans="1:68" ht="25.2" x14ac:dyDescent="0.3">
      <c r="A2812" s="1"/>
      <c r="B2812" s="47">
        <v>2452</v>
      </c>
      <c r="C2812" s="45">
        <v>1068040</v>
      </c>
      <c r="D2812" s="29">
        <v>1046155</v>
      </c>
      <c r="E2812" s="29"/>
      <c r="F2812" s="31" t="s">
        <v>2011</v>
      </c>
      <c r="G2812" s="37" t="s">
        <v>47</v>
      </c>
      <c r="H2812" s="70" t="s">
        <v>4779</v>
      </c>
      <c r="I2812" s="148" t="s">
        <v>32</v>
      </c>
      <c r="J2812" s="147" t="s">
        <v>33</v>
      </c>
      <c r="K2812" s="148">
        <v>0</v>
      </c>
      <c r="L2812" s="148" t="s">
        <v>32</v>
      </c>
      <c r="M2812" s="147" t="s">
        <v>33</v>
      </c>
      <c r="N2812" s="29">
        <f t="shared" si="603"/>
        <v>1046155</v>
      </c>
      <c r="O2812" s="29" t="str">
        <f t="shared" si="604"/>
        <v/>
      </c>
      <c r="P2812" s="29" t="str">
        <f t="shared" si="605"/>
        <v/>
      </c>
      <c r="Q2812" s="29" t="str">
        <f t="shared" si="606"/>
        <v/>
      </c>
      <c r="R2812" s="29" t="str">
        <f t="shared" si="607"/>
        <v/>
      </c>
      <c r="S2812" s="29" t="str">
        <f t="shared" si="608"/>
        <v/>
      </c>
      <c r="T2812" s="29" t="str">
        <f t="shared" si="609"/>
        <v/>
      </c>
      <c r="U2812" s="29"/>
      <c r="V2812" s="29"/>
      <c r="W2812" s="38" t="s">
        <v>2008</v>
      </c>
      <c r="X2812" s="29" t="s">
        <v>158</v>
      </c>
      <c r="Y2812" s="146">
        <v>8621</v>
      </c>
      <c r="Z2812" s="33">
        <v>11035</v>
      </c>
      <c r="AA2812" s="34">
        <f t="shared" si="610"/>
        <v>0.28000000000000003</v>
      </c>
      <c r="AB2812" s="33">
        <f t="shared" si="612"/>
        <v>11035</v>
      </c>
      <c r="AC2812" s="34">
        <f t="shared" si="611"/>
        <v>0.28001381371006551</v>
      </c>
      <c r="AD2812" s="145">
        <f t="shared" si="613"/>
        <v>9195.8330000000005</v>
      </c>
      <c r="AE2812" s="105">
        <v>7184.1670000000004</v>
      </c>
      <c r="AF2812" s="34" t="s">
        <v>36</v>
      </c>
      <c r="AG2812" s="34" t="s">
        <v>36</v>
      </c>
      <c r="AH2812" s="34" t="s">
        <v>36</v>
      </c>
      <c r="AI2812" s="29">
        <v>6.67</v>
      </c>
      <c r="AJ2812" s="29">
        <v>0.17484</v>
      </c>
      <c r="AK2812" s="29">
        <v>7</v>
      </c>
      <c r="AL2812" s="29">
        <v>0</v>
      </c>
      <c r="AM2812" s="29" t="s">
        <v>28</v>
      </c>
      <c r="AN2812" s="158" t="s">
        <v>28</v>
      </c>
      <c r="AO2812" s="29" t="s">
        <v>28</v>
      </c>
      <c r="AP2812" s="29">
        <v>1</v>
      </c>
      <c r="AQ2812" s="29">
        <v>3100</v>
      </c>
      <c r="AR2812" s="29">
        <v>1200</v>
      </c>
      <c r="AS2812" s="29">
        <v>940</v>
      </c>
      <c r="AT2812" s="29"/>
      <c r="AU2812" s="144"/>
      <c r="AV2812" s="36" t="s">
        <v>28</v>
      </c>
      <c r="AW2812" s="102" t="s">
        <v>33</v>
      </c>
      <c r="AX2812" s="129" t="s">
        <v>33</v>
      </c>
      <c r="AY2812" s="106">
        <v>543</v>
      </c>
      <c r="BD2812" t="s">
        <v>1724</v>
      </c>
      <c r="BE2812" t="s">
        <v>4633</v>
      </c>
      <c r="BF2812" t="s">
        <v>4747</v>
      </c>
      <c r="BH2812" t="str">
        <f t="shared" si="614"/>
        <v>AV</v>
      </c>
      <c r="BJ2812" t="str">
        <f t="shared" si="615"/>
        <v>OK</v>
      </c>
      <c r="BK2812" s="130">
        <v>11035</v>
      </c>
      <c r="BL2812" s="130" t="s">
        <v>37</v>
      </c>
      <c r="BM2812" s="131" t="s">
        <v>33</v>
      </c>
      <c r="BN2812" s="131" t="e">
        <v>#VALUE!</v>
      </c>
      <c r="BO2812">
        <v>11035</v>
      </c>
      <c r="BP2812">
        <v>38</v>
      </c>
    </row>
    <row r="2813" spans="1:68" x14ac:dyDescent="0.3">
      <c r="A2813" s="1"/>
      <c r="B2813" s="47">
        <v>2453</v>
      </c>
      <c r="C2813" s="45">
        <v>1068053</v>
      </c>
      <c r="D2813" s="29">
        <v>1046168</v>
      </c>
      <c r="E2813" s="29"/>
      <c r="F2813" s="31" t="s">
        <v>2012</v>
      </c>
      <c r="G2813" s="29" t="s">
        <v>31</v>
      </c>
      <c r="H2813" s="148"/>
      <c r="I2813" s="148" t="s">
        <v>32</v>
      </c>
      <c r="J2813" s="147" t="s">
        <v>33</v>
      </c>
      <c r="K2813" s="148">
        <v>0</v>
      </c>
      <c r="L2813" s="148" t="s">
        <v>32</v>
      </c>
      <c r="M2813" s="147" t="s">
        <v>33</v>
      </c>
      <c r="N2813" s="29">
        <f t="shared" si="603"/>
        <v>1046168</v>
      </c>
      <c r="O2813" s="29" t="str">
        <f t="shared" si="604"/>
        <v/>
      </c>
      <c r="P2813" s="29" t="str">
        <f t="shared" si="605"/>
        <v/>
      </c>
      <c r="Q2813" s="29" t="str">
        <f t="shared" si="606"/>
        <v/>
      </c>
      <c r="R2813" s="29" t="str">
        <f t="shared" si="607"/>
        <v/>
      </c>
      <c r="S2813" s="29" t="str">
        <f t="shared" si="608"/>
        <v/>
      </c>
      <c r="T2813" s="29" t="str">
        <f t="shared" si="609"/>
        <v/>
      </c>
      <c r="U2813" s="29"/>
      <c r="V2813" s="29"/>
      <c r="W2813" s="38" t="s">
        <v>2008</v>
      </c>
      <c r="X2813" s="29" t="s">
        <v>158</v>
      </c>
      <c r="Y2813" s="146">
        <v>738</v>
      </c>
      <c r="Z2813" s="33">
        <v>945</v>
      </c>
      <c r="AA2813" s="34">
        <f t="shared" si="610"/>
        <v>0.28000000000000003</v>
      </c>
      <c r="AB2813" s="33">
        <f t="shared" si="612"/>
        <v>945</v>
      </c>
      <c r="AC2813" s="34">
        <f t="shared" si="611"/>
        <v>0.28048780487804881</v>
      </c>
      <c r="AD2813" s="145">
        <f t="shared" si="613"/>
        <v>787.5</v>
      </c>
      <c r="AE2813" s="105">
        <v>615</v>
      </c>
      <c r="AF2813" s="34" t="s">
        <v>36</v>
      </c>
      <c r="AG2813" s="34" t="s">
        <v>36</v>
      </c>
      <c r="AH2813" s="34" t="s">
        <v>36</v>
      </c>
      <c r="AI2813" s="29">
        <v>0.18</v>
      </c>
      <c r="AJ2813" s="29">
        <v>3.2399999999999998E-3</v>
      </c>
      <c r="AK2813" s="29">
        <v>0</v>
      </c>
      <c r="AL2813" s="29">
        <v>0</v>
      </c>
      <c r="AM2813" s="29" t="s">
        <v>28</v>
      </c>
      <c r="AN2813" s="44" t="s">
        <v>27</v>
      </c>
      <c r="AO2813" s="29" t="s">
        <v>28</v>
      </c>
      <c r="AP2813" s="29">
        <v>1</v>
      </c>
      <c r="AQ2813" s="29">
        <v>175</v>
      </c>
      <c r="AR2813" s="29">
        <v>105</v>
      </c>
      <c r="AS2813" s="29">
        <v>175</v>
      </c>
      <c r="AT2813" s="29">
        <v>0.16700000000000001</v>
      </c>
      <c r="AU2813" s="144">
        <v>3.2156250000000002E-3</v>
      </c>
      <c r="AV2813" s="36" t="s">
        <v>28</v>
      </c>
      <c r="AW2813" s="102" t="s">
        <v>33</v>
      </c>
      <c r="AX2813" s="129" t="s">
        <v>33</v>
      </c>
      <c r="AY2813" s="106">
        <v>444</v>
      </c>
      <c r="BD2813" t="s">
        <v>1989</v>
      </c>
      <c r="BE2813" t="s">
        <v>4634</v>
      </c>
      <c r="BF2813" t="s">
        <v>4747</v>
      </c>
      <c r="BH2813" t="str">
        <f t="shared" si="614"/>
        <v/>
      </c>
      <c r="BJ2813" t="str">
        <f t="shared" si="615"/>
        <v>OK</v>
      </c>
      <c r="BK2813" s="130" t="s">
        <v>5302</v>
      </c>
      <c r="BL2813" s="130" t="e">
        <v>#VALUE!</v>
      </c>
      <c r="BM2813" s="131" t="s">
        <v>33</v>
      </c>
      <c r="BN2813" s="131" t="e">
        <v>#VALUE!</v>
      </c>
      <c r="BO2813" t="e">
        <v>#N/A</v>
      </c>
      <c r="BP2813">
        <v>0</v>
      </c>
    </row>
    <row r="2814" spans="1:68" ht="25.2" x14ac:dyDescent="0.3">
      <c r="A2814" s="1"/>
      <c r="B2814" s="47">
        <v>2454</v>
      </c>
      <c r="C2814" s="45">
        <v>1068054</v>
      </c>
      <c r="D2814" s="29">
        <v>1046169</v>
      </c>
      <c r="E2814" s="29"/>
      <c r="F2814" s="31" t="s">
        <v>2013</v>
      </c>
      <c r="G2814" s="29" t="s">
        <v>47</v>
      </c>
      <c r="H2814" s="70" t="s">
        <v>4779</v>
      </c>
      <c r="I2814" s="148" t="s">
        <v>32</v>
      </c>
      <c r="J2814" s="147" t="s">
        <v>33</v>
      </c>
      <c r="K2814" s="148">
        <v>0</v>
      </c>
      <c r="L2814" s="148" t="s">
        <v>32</v>
      </c>
      <c r="M2814" s="147" t="s">
        <v>33</v>
      </c>
      <c r="N2814" s="29">
        <f t="shared" si="603"/>
        <v>1046169</v>
      </c>
      <c r="O2814" s="29" t="str">
        <f t="shared" si="604"/>
        <v/>
      </c>
      <c r="P2814" s="29" t="str">
        <f t="shared" si="605"/>
        <v/>
      </c>
      <c r="Q2814" s="29" t="str">
        <f t="shared" si="606"/>
        <v/>
      </c>
      <c r="R2814" s="29" t="str">
        <f t="shared" si="607"/>
        <v/>
      </c>
      <c r="S2814" s="29" t="str">
        <f t="shared" si="608"/>
        <v/>
      </c>
      <c r="T2814" s="29" t="str">
        <f t="shared" si="609"/>
        <v/>
      </c>
      <c r="U2814" s="29"/>
      <c r="V2814" s="29"/>
      <c r="W2814" s="38" t="s">
        <v>2008</v>
      </c>
      <c r="X2814" s="29" t="s">
        <v>158</v>
      </c>
      <c r="Y2814" s="146">
        <v>971</v>
      </c>
      <c r="Z2814" s="33">
        <v>1243</v>
      </c>
      <c r="AA2814" s="34">
        <f t="shared" si="610"/>
        <v>0.28000000000000003</v>
      </c>
      <c r="AB2814" s="33">
        <f t="shared" si="612"/>
        <v>1243</v>
      </c>
      <c r="AC2814" s="34">
        <f t="shared" si="611"/>
        <v>0.28012264464566655</v>
      </c>
      <c r="AD2814" s="145">
        <f t="shared" si="613"/>
        <v>1035.8330000000001</v>
      </c>
      <c r="AE2814" s="105">
        <v>809.16700000000003</v>
      </c>
      <c r="AF2814" s="34" t="s">
        <v>36</v>
      </c>
      <c r="AG2814" s="34" t="s">
        <v>36</v>
      </c>
      <c r="AH2814" s="34" t="s">
        <v>36</v>
      </c>
      <c r="AI2814" s="29">
        <v>0.32</v>
      </c>
      <c r="AJ2814" s="29">
        <v>1.0829999999999999E-2</v>
      </c>
      <c r="AK2814" s="29">
        <v>25</v>
      </c>
      <c r="AL2814" s="29">
        <v>0</v>
      </c>
      <c r="AM2814" s="29" t="s">
        <v>28</v>
      </c>
      <c r="AN2814" s="158" t="s">
        <v>28</v>
      </c>
      <c r="AO2814" s="29" t="s">
        <v>28</v>
      </c>
      <c r="AP2814" s="29">
        <v>1</v>
      </c>
      <c r="AQ2814" s="29">
        <v>226</v>
      </c>
      <c r="AR2814" s="29">
        <v>135</v>
      </c>
      <c r="AS2814" s="29">
        <v>226</v>
      </c>
      <c r="AT2814" s="29">
        <v>0.28000000000000003</v>
      </c>
      <c r="AU2814" s="144">
        <v>6.8952600000000003E-3</v>
      </c>
      <c r="AV2814" s="36" t="s">
        <v>28</v>
      </c>
      <c r="AW2814" s="102" t="s">
        <v>33</v>
      </c>
      <c r="AX2814" s="129" t="s">
        <v>33</v>
      </c>
      <c r="AY2814" s="106">
        <v>684</v>
      </c>
      <c r="BD2814" t="s">
        <v>1989</v>
      </c>
      <c r="BE2814" t="s">
        <v>4634</v>
      </c>
      <c r="BF2814" t="s">
        <v>4747</v>
      </c>
      <c r="BH2814" t="str">
        <f t="shared" si="614"/>
        <v>AV</v>
      </c>
      <c r="BJ2814" t="str">
        <f t="shared" si="615"/>
        <v>OK</v>
      </c>
      <c r="BK2814" s="130">
        <v>1243</v>
      </c>
      <c r="BL2814" s="130" t="s">
        <v>37</v>
      </c>
      <c r="BM2814" s="131" t="s">
        <v>33</v>
      </c>
      <c r="BN2814" s="131" t="e">
        <v>#VALUE!</v>
      </c>
      <c r="BO2814">
        <v>1243</v>
      </c>
      <c r="BP2814">
        <v>7</v>
      </c>
    </row>
    <row r="2815" spans="1:68" ht="25.2" x14ac:dyDescent="0.3">
      <c r="A2815" s="1"/>
      <c r="B2815" s="47">
        <v>2455</v>
      </c>
      <c r="C2815" s="45">
        <v>1068055</v>
      </c>
      <c r="D2815" s="29">
        <v>1046170</v>
      </c>
      <c r="E2815" s="29"/>
      <c r="F2815" s="39" t="s">
        <v>2014</v>
      </c>
      <c r="G2815" s="29" t="s">
        <v>47</v>
      </c>
      <c r="H2815" s="70" t="s">
        <v>4779</v>
      </c>
      <c r="I2815" s="148" t="s">
        <v>32</v>
      </c>
      <c r="J2815" s="147" t="s">
        <v>33</v>
      </c>
      <c r="K2815" s="148">
        <v>0</v>
      </c>
      <c r="L2815" s="148" t="s">
        <v>32</v>
      </c>
      <c r="M2815" s="147" t="s">
        <v>33</v>
      </c>
      <c r="N2815" s="29">
        <f t="shared" si="603"/>
        <v>1046170</v>
      </c>
      <c r="O2815" s="29" t="str">
        <f t="shared" si="604"/>
        <v/>
      </c>
      <c r="P2815" s="29" t="str">
        <f t="shared" si="605"/>
        <v/>
      </c>
      <c r="Q2815" s="29" t="str">
        <f t="shared" si="606"/>
        <v/>
      </c>
      <c r="R2815" s="29" t="str">
        <f t="shared" si="607"/>
        <v/>
      </c>
      <c r="S2815" s="29" t="str">
        <f t="shared" si="608"/>
        <v/>
      </c>
      <c r="T2815" s="29" t="str">
        <f t="shared" si="609"/>
        <v/>
      </c>
      <c r="U2815" s="29"/>
      <c r="V2815" s="29"/>
      <c r="W2815" s="38" t="s">
        <v>2008</v>
      </c>
      <c r="X2815" s="29" t="s">
        <v>158</v>
      </c>
      <c r="Y2815" s="146">
        <v>1557</v>
      </c>
      <c r="Z2815" s="33">
        <v>1993</v>
      </c>
      <c r="AA2815" s="34">
        <f t="shared" si="610"/>
        <v>0.28000000000000003</v>
      </c>
      <c r="AB2815" s="33">
        <f t="shared" si="612"/>
        <v>1993</v>
      </c>
      <c r="AC2815" s="34">
        <f t="shared" si="611"/>
        <v>0.28002543352601161</v>
      </c>
      <c r="AD2815" s="145">
        <f t="shared" si="613"/>
        <v>1660.8330000000001</v>
      </c>
      <c r="AE2815" s="105">
        <v>1297.5</v>
      </c>
      <c r="AF2815" s="34" t="s">
        <v>36</v>
      </c>
      <c r="AG2815" s="34" t="s">
        <v>36</v>
      </c>
      <c r="AH2815" s="34" t="s">
        <v>36</v>
      </c>
      <c r="AI2815" s="29">
        <v>0.57499999999999996</v>
      </c>
      <c r="AJ2815" s="29">
        <v>2.708E-2</v>
      </c>
      <c r="AK2815" s="29">
        <v>0</v>
      </c>
      <c r="AL2815" s="29">
        <v>0</v>
      </c>
      <c r="AM2815" s="29" t="s">
        <v>28</v>
      </c>
      <c r="AN2815" s="159" t="s">
        <v>27</v>
      </c>
      <c r="AO2815" s="29" t="s">
        <v>28</v>
      </c>
      <c r="AP2815" s="29">
        <v>1</v>
      </c>
      <c r="AQ2815" s="29">
        <v>293</v>
      </c>
      <c r="AR2815" s="29">
        <v>165</v>
      </c>
      <c r="AS2815" s="29">
        <v>293</v>
      </c>
      <c r="AT2815" s="29">
        <v>0.61499999999999999</v>
      </c>
      <c r="AU2815" s="144">
        <v>1.4165084999999999E-2</v>
      </c>
      <c r="AV2815" s="36" t="s">
        <v>28</v>
      </c>
      <c r="AW2815" s="102" t="s">
        <v>33</v>
      </c>
      <c r="AX2815" s="129" t="s">
        <v>33</v>
      </c>
      <c r="AY2815" s="106">
        <v>686</v>
      </c>
      <c r="BD2815" t="s">
        <v>1989</v>
      </c>
      <c r="BE2815" t="s">
        <v>4634</v>
      </c>
      <c r="BF2815" t="s">
        <v>4747</v>
      </c>
      <c r="BH2815" t="str">
        <f t="shared" si="614"/>
        <v/>
      </c>
      <c r="BJ2815" t="str">
        <f t="shared" si="615"/>
        <v>OK</v>
      </c>
      <c r="BK2815" s="130" t="s">
        <v>5302</v>
      </c>
      <c r="BL2815" s="130" t="e">
        <v>#VALUE!</v>
      </c>
      <c r="BM2815" s="131" t="s">
        <v>33</v>
      </c>
      <c r="BN2815" s="131" t="e">
        <v>#VALUE!</v>
      </c>
      <c r="BO2815">
        <v>1993</v>
      </c>
      <c r="BP2815">
        <v>30</v>
      </c>
    </row>
    <row r="2816" spans="1:68" ht="25.2" x14ac:dyDescent="0.3">
      <c r="A2816" s="1"/>
      <c r="B2816" s="47">
        <v>2456</v>
      </c>
      <c r="C2816" s="45">
        <v>1068052</v>
      </c>
      <c r="D2816" s="29">
        <v>1046167</v>
      </c>
      <c r="E2816" s="29"/>
      <c r="F2816" s="39" t="s">
        <v>2015</v>
      </c>
      <c r="G2816" s="29" t="s">
        <v>47</v>
      </c>
      <c r="H2816" s="70" t="s">
        <v>4779</v>
      </c>
      <c r="I2816" s="148" t="s">
        <v>32</v>
      </c>
      <c r="J2816" s="147" t="s">
        <v>33</v>
      </c>
      <c r="K2816" s="148">
        <v>0</v>
      </c>
      <c r="L2816" s="148" t="s">
        <v>32</v>
      </c>
      <c r="M2816" s="147" t="s">
        <v>33</v>
      </c>
      <c r="N2816" s="29">
        <f t="shared" si="603"/>
        <v>1046167</v>
      </c>
      <c r="O2816" s="29" t="str">
        <f t="shared" si="604"/>
        <v/>
      </c>
      <c r="P2816" s="29" t="str">
        <f t="shared" si="605"/>
        <v/>
      </c>
      <c r="Q2816" s="29" t="str">
        <f t="shared" si="606"/>
        <v/>
      </c>
      <c r="R2816" s="29" t="str">
        <f t="shared" si="607"/>
        <v/>
      </c>
      <c r="S2816" s="29" t="str">
        <f t="shared" si="608"/>
        <v/>
      </c>
      <c r="T2816" s="29" t="str">
        <f t="shared" si="609"/>
        <v/>
      </c>
      <c r="U2816" s="29"/>
      <c r="V2816" s="29"/>
      <c r="W2816" s="38" t="s">
        <v>2008</v>
      </c>
      <c r="X2816" s="29" t="s">
        <v>158</v>
      </c>
      <c r="Y2816" s="146">
        <v>3225</v>
      </c>
      <c r="Z2816" s="33">
        <v>4129</v>
      </c>
      <c r="AA2816" s="34">
        <f t="shared" si="610"/>
        <v>0.28000000000000003</v>
      </c>
      <c r="AB2816" s="33">
        <f t="shared" si="612"/>
        <v>4129</v>
      </c>
      <c r="AC2816" s="34">
        <f t="shared" si="611"/>
        <v>0.28030995348837212</v>
      </c>
      <c r="AD2816" s="145">
        <f t="shared" si="613"/>
        <v>3440.8330000000001</v>
      </c>
      <c r="AE2816" s="105">
        <v>2687.5</v>
      </c>
      <c r="AF2816" s="34" t="s">
        <v>36</v>
      </c>
      <c r="AG2816" s="34" t="s">
        <v>36</v>
      </c>
      <c r="AH2816" s="34" t="s">
        <v>36</v>
      </c>
      <c r="AI2816" s="29">
        <v>0.54</v>
      </c>
      <c r="AJ2816" s="29">
        <v>3.44E-2</v>
      </c>
      <c r="AK2816" s="29">
        <v>0</v>
      </c>
      <c r="AL2816" s="29">
        <v>0</v>
      </c>
      <c r="AM2816" s="29" t="s">
        <v>28</v>
      </c>
      <c r="AN2816" s="159" t="s">
        <v>27</v>
      </c>
      <c r="AO2816" s="29" t="s">
        <v>28</v>
      </c>
      <c r="AP2816" s="29">
        <v>1</v>
      </c>
      <c r="AQ2816" s="29">
        <v>280</v>
      </c>
      <c r="AR2816" s="29">
        <v>205</v>
      </c>
      <c r="AS2816" s="29">
        <v>200</v>
      </c>
      <c r="AT2816" s="29">
        <v>0.55000000000000004</v>
      </c>
      <c r="AU2816" s="144">
        <v>1.1480000000000001E-2</v>
      </c>
      <c r="AV2816" s="36" t="s">
        <v>28</v>
      </c>
      <c r="AW2816" s="102" t="s">
        <v>33</v>
      </c>
      <c r="AX2816" s="129" t="s">
        <v>33</v>
      </c>
      <c r="AY2816" s="106">
        <v>573</v>
      </c>
      <c r="BD2816" t="s">
        <v>1989</v>
      </c>
      <c r="BE2816" t="s">
        <v>4634</v>
      </c>
      <c r="BF2816" t="s">
        <v>4747</v>
      </c>
      <c r="BH2816" t="str">
        <f t="shared" si="614"/>
        <v/>
      </c>
      <c r="BJ2816" t="str">
        <f t="shared" si="615"/>
        <v>OK</v>
      </c>
      <c r="BK2816" s="130" t="s">
        <v>5302</v>
      </c>
      <c r="BL2816" s="130" t="e">
        <v>#VALUE!</v>
      </c>
      <c r="BM2816" s="131" t="s">
        <v>33</v>
      </c>
      <c r="BN2816" s="131" t="e">
        <v>#VALUE!</v>
      </c>
      <c r="BO2816">
        <v>4129</v>
      </c>
      <c r="BP2816">
        <v>42</v>
      </c>
    </row>
    <row r="2817" spans="1:68" x14ac:dyDescent="0.3">
      <c r="A2817" s="1"/>
      <c r="B2817" s="47">
        <v>2457</v>
      </c>
      <c r="C2817" s="45">
        <v>1068057</v>
      </c>
      <c r="D2817" s="29">
        <v>1046172</v>
      </c>
      <c r="E2817" s="29"/>
      <c r="F2817" s="31" t="s">
        <v>2016</v>
      </c>
      <c r="G2817" s="29" t="s">
        <v>31</v>
      </c>
      <c r="H2817" s="148"/>
      <c r="I2817" s="148" t="s">
        <v>32</v>
      </c>
      <c r="J2817" s="147" t="s">
        <v>33</v>
      </c>
      <c r="K2817" s="148">
        <v>0</v>
      </c>
      <c r="L2817" s="148" t="s">
        <v>32</v>
      </c>
      <c r="M2817" s="147" t="s">
        <v>33</v>
      </c>
      <c r="N2817" s="29">
        <f t="shared" si="603"/>
        <v>1046172</v>
      </c>
      <c r="O2817" s="29" t="str">
        <f t="shared" si="604"/>
        <v/>
      </c>
      <c r="P2817" s="29" t="str">
        <f t="shared" si="605"/>
        <v/>
      </c>
      <c r="Q2817" s="29" t="str">
        <f t="shared" si="606"/>
        <v/>
      </c>
      <c r="R2817" s="29" t="str">
        <f t="shared" si="607"/>
        <v/>
      </c>
      <c r="S2817" s="29" t="str">
        <f t="shared" si="608"/>
        <v/>
      </c>
      <c r="T2817" s="29" t="str">
        <f t="shared" si="609"/>
        <v/>
      </c>
      <c r="U2817" s="29"/>
      <c r="V2817" s="29"/>
      <c r="W2817" s="38" t="s">
        <v>2008</v>
      </c>
      <c r="X2817" s="29" t="s">
        <v>158</v>
      </c>
      <c r="Y2817" s="146">
        <v>678</v>
      </c>
      <c r="Z2817" s="33">
        <v>868</v>
      </c>
      <c r="AA2817" s="34">
        <f t="shared" si="610"/>
        <v>0.28000000000000003</v>
      </c>
      <c r="AB2817" s="33">
        <f t="shared" si="612"/>
        <v>868</v>
      </c>
      <c r="AC2817" s="34">
        <f t="shared" si="611"/>
        <v>0.28023539823008842</v>
      </c>
      <c r="AD2817" s="145">
        <f t="shared" si="613"/>
        <v>723.33299999999997</v>
      </c>
      <c r="AE2817" s="105">
        <v>565</v>
      </c>
      <c r="AF2817" s="34" t="s">
        <v>36</v>
      </c>
      <c r="AG2817" s="34" t="s">
        <v>36</v>
      </c>
      <c r="AH2817" s="34" t="s">
        <v>36</v>
      </c>
      <c r="AI2817" s="29">
        <v>0.13500000000000001</v>
      </c>
      <c r="AJ2817" s="29">
        <v>1.0508999999999999E-2</v>
      </c>
      <c r="AK2817" s="29">
        <v>0</v>
      </c>
      <c r="AL2817" s="29">
        <v>0</v>
      </c>
      <c r="AM2817" s="29" t="s">
        <v>28</v>
      </c>
      <c r="AN2817" s="44" t="s">
        <v>27</v>
      </c>
      <c r="AO2817" s="29" t="s">
        <v>28</v>
      </c>
      <c r="AP2817" s="29">
        <v>1</v>
      </c>
      <c r="AQ2817" s="29">
        <v>170</v>
      </c>
      <c r="AR2817" s="29">
        <v>105</v>
      </c>
      <c r="AS2817" s="29">
        <v>170</v>
      </c>
      <c r="AT2817" s="29">
        <v>0.14000000000000001</v>
      </c>
      <c r="AU2817" s="144">
        <v>3.0344999999999999E-3</v>
      </c>
      <c r="AV2817" s="36" t="s">
        <v>28</v>
      </c>
      <c r="AW2817" s="102" t="s">
        <v>33</v>
      </c>
      <c r="AX2817" s="129" t="s">
        <v>33</v>
      </c>
      <c r="AY2817" s="106">
        <v>256</v>
      </c>
      <c r="BD2817" t="s">
        <v>1989</v>
      </c>
      <c r="BE2817" t="s">
        <v>4634</v>
      </c>
      <c r="BF2817" t="s">
        <v>4747</v>
      </c>
      <c r="BH2817" t="str">
        <f t="shared" si="614"/>
        <v/>
      </c>
      <c r="BJ2817" t="str">
        <f t="shared" si="615"/>
        <v>OK</v>
      </c>
      <c r="BK2817" s="130" t="s">
        <v>5302</v>
      </c>
      <c r="BL2817" s="130" t="e">
        <v>#VALUE!</v>
      </c>
      <c r="BM2817" s="131" t="s">
        <v>33</v>
      </c>
      <c r="BN2817" s="131" t="e">
        <v>#VALUE!</v>
      </c>
      <c r="BO2817" t="e">
        <v>#N/A</v>
      </c>
      <c r="BP2817">
        <v>0</v>
      </c>
    </row>
    <row r="2818" spans="1:68" ht="25.2" x14ac:dyDescent="0.3">
      <c r="A2818" s="1"/>
      <c r="B2818" s="47">
        <v>2458</v>
      </c>
      <c r="C2818" s="45">
        <v>1068058</v>
      </c>
      <c r="D2818" s="29">
        <v>1046173</v>
      </c>
      <c r="E2818" s="29"/>
      <c r="F2818" s="31" t="s">
        <v>2017</v>
      </c>
      <c r="G2818" s="29" t="s">
        <v>31</v>
      </c>
      <c r="H2818" s="70" t="s">
        <v>4779</v>
      </c>
      <c r="I2818" s="148" t="s">
        <v>32</v>
      </c>
      <c r="J2818" s="147" t="s">
        <v>33</v>
      </c>
      <c r="K2818" s="148">
        <v>0</v>
      </c>
      <c r="L2818" s="148" t="s">
        <v>32</v>
      </c>
      <c r="M2818" s="147" t="s">
        <v>33</v>
      </c>
      <c r="N2818" s="29">
        <f t="shared" si="603"/>
        <v>1046173</v>
      </c>
      <c r="O2818" s="29" t="str">
        <f t="shared" si="604"/>
        <v/>
      </c>
      <c r="P2818" s="29" t="str">
        <f t="shared" si="605"/>
        <v/>
      </c>
      <c r="Q2818" s="29" t="str">
        <f t="shared" si="606"/>
        <v/>
      </c>
      <c r="R2818" s="29" t="str">
        <f t="shared" si="607"/>
        <v/>
      </c>
      <c r="S2818" s="29" t="str">
        <f t="shared" si="608"/>
        <v/>
      </c>
      <c r="T2818" s="29" t="str">
        <f t="shared" si="609"/>
        <v/>
      </c>
      <c r="U2818" s="29"/>
      <c r="V2818" s="29"/>
      <c r="W2818" s="38" t="s">
        <v>2008</v>
      </c>
      <c r="X2818" s="29" t="s">
        <v>158</v>
      </c>
      <c r="Y2818" s="146">
        <v>861</v>
      </c>
      <c r="Z2818" s="33">
        <v>1102</v>
      </c>
      <c r="AA2818" s="34">
        <f t="shared" si="610"/>
        <v>0.28000000000000003</v>
      </c>
      <c r="AB2818" s="33">
        <f t="shared" si="612"/>
        <v>1102</v>
      </c>
      <c r="AC2818" s="34">
        <f t="shared" si="611"/>
        <v>0.27990662020905921</v>
      </c>
      <c r="AD2818" s="145">
        <f t="shared" si="613"/>
        <v>918.33299999999997</v>
      </c>
      <c r="AE2818" s="105">
        <v>717.5</v>
      </c>
      <c r="AF2818" s="34" t="s">
        <v>36</v>
      </c>
      <c r="AG2818" s="34" t="s">
        <v>36</v>
      </c>
      <c r="AH2818" s="34" t="s">
        <v>36</v>
      </c>
      <c r="AI2818" s="29">
        <v>0.16500000000000001</v>
      </c>
      <c r="AJ2818" s="29">
        <v>7.7299999999999999E-3</v>
      </c>
      <c r="AK2818" s="29">
        <v>1</v>
      </c>
      <c r="AL2818" s="29">
        <v>0</v>
      </c>
      <c r="AM2818" s="29" t="s">
        <v>28</v>
      </c>
      <c r="AN2818" s="158" t="s">
        <v>28</v>
      </c>
      <c r="AO2818" s="29" t="s">
        <v>28</v>
      </c>
      <c r="AP2818" s="29">
        <v>1</v>
      </c>
      <c r="AQ2818" s="29">
        <v>200</v>
      </c>
      <c r="AR2818" s="29">
        <v>130</v>
      </c>
      <c r="AS2818" s="29">
        <v>200</v>
      </c>
      <c r="AT2818" s="29">
        <v>0.16</v>
      </c>
      <c r="AU2818" s="144">
        <v>5.1999999999999998E-3</v>
      </c>
      <c r="AV2818" s="36" t="s">
        <v>28</v>
      </c>
      <c r="AW2818" s="102" t="s">
        <v>33</v>
      </c>
      <c r="AX2818" s="129" t="s">
        <v>33</v>
      </c>
      <c r="AY2818" s="106">
        <v>345</v>
      </c>
      <c r="BD2818" t="s">
        <v>1989</v>
      </c>
      <c r="BE2818" t="s">
        <v>4634</v>
      </c>
      <c r="BF2818" t="s">
        <v>4747</v>
      </c>
      <c r="BH2818" t="str">
        <f t="shared" si="614"/>
        <v>AV</v>
      </c>
      <c r="BJ2818" t="str">
        <f t="shared" si="615"/>
        <v>OK</v>
      </c>
      <c r="BK2818" s="130">
        <v>1102</v>
      </c>
      <c r="BL2818" s="130" t="s">
        <v>37</v>
      </c>
      <c r="BM2818" s="131" t="s">
        <v>33</v>
      </c>
      <c r="BN2818" s="131" t="e">
        <v>#VALUE!</v>
      </c>
      <c r="BO2818">
        <v>1102</v>
      </c>
      <c r="BP2818">
        <v>5</v>
      </c>
    </row>
    <row r="2819" spans="1:68" ht="25.2" x14ac:dyDescent="0.3">
      <c r="A2819" s="1"/>
      <c r="B2819" s="47">
        <v>2459</v>
      </c>
      <c r="C2819" s="45">
        <v>1068059</v>
      </c>
      <c r="D2819" s="29">
        <v>1046174</v>
      </c>
      <c r="E2819" s="29"/>
      <c r="F2819" s="39" t="s">
        <v>2018</v>
      </c>
      <c r="G2819" s="29" t="s">
        <v>47</v>
      </c>
      <c r="H2819" s="70" t="s">
        <v>4779</v>
      </c>
      <c r="I2819" s="148" t="s">
        <v>32</v>
      </c>
      <c r="J2819" s="147" t="s">
        <v>33</v>
      </c>
      <c r="K2819" s="148">
        <v>0</v>
      </c>
      <c r="L2819" s="148" t="s">
        <v>32</v>
      </c>
      <c r="M2819" s="147" t="s">
        <v>33</v>
      </c>
      <c r="N2819" s="29">
        <f t="shared" si="603"/>
        <v>1046174</v>
      </c>
      <c r="O2819" s="29" t="str">
        <f t="shared" si="604"/>
        <v/>
      </c>
      <c r="P2819" s="29" t="str">
        <f t="shared" si="605"/>
        <v/>
      </c>
      <c r="Q2819" s="29" t="str">
        <f t="shared" si="606"/>
        <v/>
      </c>
      <c r="R2819" s="29" t="str">
        <f t="shared" si="607"/>
        <v/>
      </c>
      <c r="S2819" s="29" t="str">
        <f t="shared" si="608"/>
        <v/>
      </c>
      <c r="T2819" s="29" t="str">
        <f t="shared" si="609"/>
        <v/>
      </c>
      <c r="U2819" s="29"/>
      <c r="V2819" s="29"/>
      <c r="W2819" s="38" t="s">
        <v>2008</v>
      </c>
      <c r="X2819" s="29" t="s">
        <v>158</v>
      </c>
      <c r="Y2819" s="146">
        <v>976</v>
      </c>
      <c r="Z2819" s="33">
        <v>1250</v>
      </c>
      <c r="AA2819" s="34">
        <f t="shared" si="610"/>
        <v>0.28100000000000003</v>
      </c>
      <c r="AB2819" s="33">
        <f t="shared" si="612"/>
        <v>1250</v>
      </c>
      <c r="AC2819" s="34">
        <f t="shared" si="611"/>
        <v>0.28073863964698342</v>
      </c>
      <c r="AD2819" s="145">
        <f t="shared" si="613"/>
        <v>1041.6669999999999</v>
      </c>
      <c r="AE2819" s="105">
        <v>813.33299999999997</v>
      </c>
      <c r="AF2819" s="34" t="s">
        <v>36</v>
      </c>
      <c r="AG2819" s="34" t="s">
        <v>36</v>
      </c>
      <c r="AH2819" s="34" t="s">
        <v>36</v>
      </c>
      <c r="AI2819" s="29">
        <v>0.23499999999999999</v>
      </c>
      <c r="AJ2819" s="29">
        <v>1.354E-2</v>
      </c>
      <c r="AK2819" s="29">
        <v>0</v>
      </c>
      <c r="AL2819" s="29">
        <v>0</v>
      </c>
      <c r="AM2819" s="29" t="s">
        <v>28</v>
      </c>
      <c r="AN2819" s="159" t="s">
        <v>27</v>
      </c>
      <c r="AO2819" s="29" t="s">
        <v>28</v>
      </c>
      <c r="AP2819" s="29">
        <v>1</v>
      </c>
      <c r="AQ2819" s="29">
        <v>200</v>
      </c>
      <c r="AR2819" s="29">
        <v>165</v>
      </c>
      <c r="AS2819" s="29">
        <v>200</v>
      </c>
      <c r="AT2819" s="29">
        <v>0.34</v>
      </c>
      <c r="AU2819" s="144">
        <v>6.6E-3</v>
      </c>
      <c r="AV2819" s="36" t="s">
        <v>28</v>
      </c>
      <c r="AW2819" s="102" t="s">
        <v>33</v>
      </c>
      <c r="AX2819" s="129" t="s">
        <v>33</v>
      </c>
      <c r="AY2819" s="106">
        <v>340</v>
      </c>
      <c r="BD2819" t="s">
        <v>1989</v>
      </c>
      <c r="BE2819" t="s">
        <v>4634</v>
      </c>
      <c r="BF2819" t="s">
        <v>4747</v>
      </c>
      <c r="BH2819" t="str">
        <f t="shared" si="614"/>
        <v/>
      </c>
      <c r="BJ2819" t="str">
        <f t="shared" si="615"/>
        <v>OK</v>
      </c>
      <c r="BK2819" s="130" t="s">
        <v>5302</v>
      </c>
      <c r="BL2819" s="130" t="e">
        <v>#VALUE!</v>
      </c>
      <c r="BM2819" s="131" t="s">
        <v>33</v>
      </c>
      <c r="BN2819" s="131" t="e">
        <v>#VALUE!</v>
      </c>
      <c r="BO2819">
        <v>1250</v>
      </c>
      <c r="BP2819">
        <v>22</v>
      </c>
    </row>
    <row r="2820" spans="1:68" ht="25.2" x14ac:dyDescent="0.3">
      <c r="A2820" s="1"/>
      <c r="B2820" s="47">
        <v>2460</v>
      </c>
      <c r="C2820" s="45">
        <v>1068056</v>
      </c>
      <c r="D2820" s="29">
        <v>1046171</v>
      </c>
      <c r="E2820" s="29"/>
      <c r="F2820" s="31" t="s">
        <v>2019</v>
      </c>
      <c r="G2820" s="29" t="s">
        <v>39</v>
      </c>
      <c r="H2820" s="70" t="s">
        <v>4779</v>
      </c>
      <c r="I2820" s="148" t="s">
        <v>32</v>
      </c>
      <c r="J2820" s="147" t="s">
        <v>33</v>
      </c>
      <c r="K2820" s="148">
        <v>0</v>
      </c>
      <c r="L2820" s="148" t="s">
        <v>32</v>
      </c>
      <c r="M2820" s="147" t="s">
        <v>33</v>
      </c>
      <c r="N2820" s="29">
        <f t="shared" si="603"/>
        <v>1046171</v>
      </c>
      <c r="O2820" s="29" t="str">
        <f t="shared" si="604"/>
        <v/>
      </c>
      <c r="P2820" s="29" t="str">
        <f t="shared" si="605"/>
        <v/>
      </c>
      <c r="Q2820" s="29" t="str">
        <f t="shared" si="606"/>
        <v/>
      </c>
      <c r="R2820" s="29" t="str">
        <f t="shared" si="607"/>
        <v/>
      </c>
      <c r="S2820" s="29" t="str">
        <f t="shared" si="608"/>
        <v/>
      </c>
      <c r="T2820" s="29" t="str">
        <f t="shared" si="609"/>
        <v/>
      </c>
      <c r="U2820" s="29"/>
      <c r="V2820" s="29"/>
      <c r="W2820" s="38" t="s">
        <v>2008</v>
      </c>
      <c r="X2820" s="29" t="s">
        <v>158</v>
      </c>
      <c r="Y2820" s="146">
        <v>1608</v>
      </c>
      <c r="Z2820" s="33">
        <v>2058</v>
      </c>
      <c r="AA2820" s="34">
        <f t="shared" si="610"/>
        <v>0.28000000000000003</v>
      </c>
      <c r="AB2820" s="33">
        <f t="shared" si="612"/>
        <v>2058</v>
      </c>
      <c r="AC2820" s="34">
        <f t="shared" si="611"/>
        <v>0.27985074626865669</v>
      </c>
      <c r="AD2820" s="145">
        <f t="shared" si="613"/>
        <v>1715</v>
      </c>
      <c r="AE2820" s="105">
        <v>1340</v>
      </c>
      <c r="AF2820" s="34" t="s">
        <v>36</v>
      </c>
      <c r="AG2820" s="34" t="s">
        <v>36</v>
      </c>
      <c r="AH2820" s="34" t="s">
        <v>36</v>
      </c>
      <c r="AI2820" s="29">
        <v>0.33500000000000002</v>
      </c>
      <c r="AJ2820" s="29">
        <v>1.8749999999999999E-2</v>
      </c>
      <c r="AK2820" s="29">
        <v>0</v>
      </c>
      <c r="AL2820" s="29">
        <v>0</v>
      </c>
      <c r="AM2820" s="29" t="s">
        <v>28</v>
      </c>
      <c r="AN2820" s="159" t="s">
        <v>27</v>
      </c>
      <c r="AO2820" s="29" t="s">
        <v>28</v>
      </c>
      <c r="AP2820" s="29">
        <v>1</v>
      </c>
      <c r="AQ2820" s="29">
        <v>245</v>
      </c>
      <c r="AR2820" s="29">
        <v>205</v>
      </c>
      <c r="AS2820" s="29">
        <v>245</v>
      </c>
      <c r="AT2820" s="29">
        <v>0.34499999999999997</v>
      </c>
      <c r="AU2820" s="144">
        <v>1.2305125E-2</v>
      </c>
      <c r="AV2820" s="36" t="s">
        <v>28</v>
      </c>
      <c r="AW2820" s="102" t="s">
        <v>33</v>
      </c>
      <c r="AX2820" s="129" t="s">
        <v>33</v>
      </c>
      <c r="AY2820" s="106">
        <v>257</v>
      </c>
      <c r="BD2820" t="s">
        <v>1989</v>
      </c>
      <c r="BE2820" t="s">
        <v>4634</v>
      </c>
      <c r="BF2820" t="s">
        <v>4747</v>
      </c>
      <c r="BH2820" t="str">
        <f t="shared" si="614"/>
        <v/>
      </c>
      <c r="BJ2820" t="str">
        <f t="shared" si="615"/>
        <v>OK</v>
      </c>
      <c r="BK2820" s="130" t="s">
        <v>5302</v>
      </c>
      <c r="BL2820" s="130" t="e">
        <v>#VALUE!</v>
      </c>
      <c r="BM2820" s="131" t="s">
        <v>33</v>
      </c>
      <c r="BN2820" s="131" t="e">
        <v>#VALUE!</v>
      </c>
      <c r="BO2820">
        <v>2058</v>
      </c>
      <c r="BP2820">
        <v>32</v>
      </c>
    </row>
    <row r="2821" spans="1:68" ht="25.2" x14ac:dyDescent="0.3">
      <c r="A2821" s="1"/>
      <c r="B2821" s="47">
        <v>2461</v>
      </c>
      <c r="C2821" s="45">
        <v>1061401</v>
      </c>
      <c r="D2821" s="29"/>
      <c r="E2821" s="29"/>
      <c r="F2821" s="31" t="s">
        <v>2020</v>
      </c>
      <c r="G2821" s="29" t="s">
        <v>31</v>
      </c>
      <c r="H2821" s="70" t="s">
        <v>82</v>
      </c>
      <c r="I2821" s="148" t="s">
        <v>32</v>
      </c>
      <c r="J2821" s="147" t="s">
        <v>4037</v>
      </c>
      <c r="K2821" s="148" t="e">
        <v>#N/A</v>
      </c>
      <c r="L2821" s="148" t="s">
        <v>32</v>
      </c>
      <c r="M2821" s="147" t="s">
        <v>33</v>
      </c>
      <c r="N2821" s="29" t="str">
        <f t="shared" si="603"/>
        <v/>
      </c>
      <c r="O2821" s="29" t="str">
        <f t="shared" si="604"/>
        <v/>
      </c>
      <c r="P2821" s="29" t="str">
        <f t="shared" si="605"/>
        <v/>
      </c>
      <c r="Q2821" s="29" t="str">
        <f t="shared" si="606"/>
        <v/>
      </c>
      <c r="R2821" s="29" t="str">
        <f t="shared" si="607"/>
        <v/>
      </c>
      <c r="S2821" s="29" t="str">
        <f t="shared" si="608"/>
        <v/>
      </c>
      <c r="T2821" s="29" t="str">
        <f t="shared" si="609"/>
        <v/>
      </c>
      <c r="U2821" s="29"/>
      <c r="V2821" s="29"/>
      <c r="W2821" s="38" t="s">
        <v>2008</v>
      </c>
      <c r="X2821" s="29" t="s">
        <v>158</v>
      </c>
      <c r="Y2821" s="146">
        <v>3398</v>
      </c>
      <c r="Z2821" s="33">
        <v>4349</v>
      </c>
      <c r="AA2821" s="34">
        <f t="shared" si="610"/>
        <v>0.28000000000000003</v>
      </c>
      <c r="AB2821" s="33">
        <f t="shared" si="612"/>
        <v>4349</v>
      </c>
      <c r="AC2821" s="34">
        <f t="shared" si="611"/>
        <v>0.27987047912060281</v>
      </c>
      <c r="AD2821" s="145">
        <f t="shared" si="613"/>
        <v>3624.1669999999999</v>
      </c>
      <c r="AE2821" s="105">
        <v>2831.6669999999999</v>
      </c>
      <c r="AF2821" s="34" t="s">
        <v>70</v>
      </c>
      <c r="AG2821" s="34" t="s">
        <v>70</v>
      </c>
      <c r="AH2821" s="34" t="s">
        <v>73</v>
      </c>
      <c r="AI2821" s="29">
        <v>0.218</v>
      </c>
      <c r="AJ2821" s="29">
        <v>8.9200000000000008E-3</v>
      </c>
      <c r="AK2821" s="29">
        <v>0</v>
      </c>
      <c r="AL2821" s="29">
        <v>0</v>
      </c>
      <c r="AM2821" s="29" t="s">
        <v>28</v>
      </c>
      <c r="AN2821" s="44" t="s">
        <v>27</v>
      </c>
      <c r="AO2821" s="29" t="s">
        <v>28</v>
      </c>
      <c r="AP2821" s="29">
        <v>1</v>
      </c>
      <c r="AQ2821" s="29" t="s">
        <v>33</v>
      </c>
      <c r="AR2821" s="29" t="s">
        <v>33</v>
      </c>
      <c r="AS2821" s="29" t="s">
        <v>33</v>
      </c>
      <c r="AT2821" s="29"/>
      <c r="AU2821" s="144"/>
      <c r="AV2821" s="36" t="s">
        <v>28</v>
      </c>
      <c r="AW2821" s="102" t="s">
        <v>33</v>
      </c>
      <c r="AX2821" s="129" t="s">
        <v>33</v>
      </c>
      <c r="AY2821" s="106">
        <v>34</v>
      </c>
      <c r="BD2821" t="s">
        <v>4635</v>
      </c>
      <c r="BE2821" t="s">
        <v>4636</v>
      </c>
      <c r="BF2821" t="s">
        <v>4747</v>
      </c>
      <c r="BH2821" t="str">
        <f t="shared" si="614"/>
        <v/>
      </c>
      <c r="BJ2821" t="str">
        <f t="shared" si="615"/>
        <v>OK</v>
      </c>
      <c r="BK2821" s="130" t="s">
        <v>5302</v>
      </c>
      <c r="BL2821" s="130" t="e">
        <v>#VALUE!</v>
      </c>
      <c r="BM2821" s="131" t="s">
        <v>33</v>
      </c>
      <c r="BN2821" s="131" t="e">
        <v>#VALUE!</v>
      </c>
      <c r="BO2821" t="e">
        <v>#N/A</v>
      </c>
      <c r="BP2821">
        <v>10</v>
      </c>
    </row>
    <row r="2822" spans="1:68" ht="25.2" x14ac:dyDescent="0.3">
      <c r="A2822" s="1"/>
      <c r="B2822" s="47">
        <v>2462</v>
      </c>
      <c r="C2822" s="45">
        <v>1061403</v>
      </c>
      <c r="D2822" s="29"/>
      <c r="E2822" s="29"/>
      <c r="F2822" s="31" t="s">
        <v>2021</v>
      </c>
      <c r="G2822" s="29" t="s">
        <v>31</v>
      </c>
      <c r="H2822" s="70" t="s">
        <v>82</v>
      </c>
      <c r="I2822" s="148" t="s">
        <v>32</v>
      </c>
      <c r="J2822" s="147" t="s">
        <v>4037</v>
      </c>
      <c r="K2822" s="148" t="e">
        <v>#N/A</v>
      </c>
      <c r="L2822" s="148" t="s">
        <v>32</v>
      </c>
      <c r="M2822" s="147" t="s">
        <v>33</v>
      </c>
      <c r="N2822" s="29" t="str">
        <f t="shared" si="603"/>
        <v/>
      </c>
      <c r="O2822" s="29" t="str">
        <f t="shared" si="604"/>
        <v/>
      </c>
      <c r="P2822" s="29" t="str">
        <f t="shared" si="605"/>
        <v/>
      </c>
      <c r="Q2822" s="29" t="str">
        <f t="shared" si="606"/>
        <v/>
      </c>
      <c r="R2822" s="29" t="str">
        <f t="shared" si="607"/>
        <v/>
      </c>
      <c r="S2822" s="29" t="str">
        <f t="shared" si="608"/>
        <v/>
      </c>
      <c r="T2822" s="29" t="str">
        <f t="shared" si="609"/>
        <v/>
      </c>
      <c r="U2822" s="29"/>
      <c r="V2822" s="29"/>
      <c r="W2822" s="38" t="s">
        <v>2008</v>
      </c>
      <c r="X2822" s="29" t="s">
        <v>158</v>
      </c>
      <c r="Y2822" s="146">
        <v>4299</v>
      </c>
      <c r="Z2822" s="33">
        <v>5503</v>
      </c>
      <c r="AA2822" s="34">
        <f t="shared" si="610"/>
        <v>0.28000000000000003</v>
      </c>
      <c r="AB2822" s="33">
        <f t="shared" si="612"/>
        <v>5503</v>
      </c>
      <c r="AC2822" s="34">
        <f t="shared" si="611"/>
        <v>0.28006503838101876</v>
      </c>
      <c r="AD2822" s="145">
        <f t="shared" si="613"/>
        <v>4585.8329999999996</v>
      </c>
      <c r="AE2822" s="105">
        <v>3582.5</v>
      </c>
      <c r="AF2822" s="34" t="s">
        <v>70</v>
      </c>
      <c r="AG2822" s="34" t="s">
        <v>70</v>
      </c>
      <c r="AH2822" s="34" t="s">
        <v>73</v>
      </c>
      <c r="AI2822" s="29">
        <v>0.45600000000000002</v>
      </c>
      <c r="AJ2822" s="29">
        <v>1.7829999999999999E-2</v>
      </c>
      <c r="AK2822" s="29">
        <v>0</v>
      </c>
      <c r="AL2822" s="29">
        <v>0</v>
      </c>
      <c r="AM2822" s="29" t="s">
        <v>28</v>
      </c>
      <c r="AN2822" s="44" t="s">
        <v>27</v>
      </c>
      <c r="AO2822" s="29" t="s">
        <v>28</v>
      </c>
      <c r="AP2822" s="29">
        <v>1</v>
      </c>
      <c r="AQ2822" s="29" t="s">
        <v>33</v>
      </c>
      <c r="AR2822" s="29" t="s">
        <v>33</v>
      </c>
      <c r="AS2822" s="29" t="s">
        <v>33</v>
      </c>
      <c r="AT2822" s="29"/>
      <c r="AU2822" s="144"/>
      <c r="AV2822" s="36" t="s">
        <v>28</v>
      </c>
      <c r="AW2822" s="102" t="s">
        <v>33</v>
      </c>
      <c r="AX2822" s="129" t="s">
        <v>33</v>
      </c>
      <c r="AY2822" s="106">
        <v>17</v>
      </c>
      <c r="BD2822" t="s">
        <v>4635</v>
      </c>
      <c r="BE2822" t="s">
        <v>4636</v>
      </c>
      <c r="BF2822" t="s">
        <v>4747</v>
      </c>
      <c r="BH2822" t="str">
        <f t="shared" si="614"/>
        <v/>
      </c>
      <c r="BJ2822" t="str">
        <f t="shared" si="615"/>
        <v>OK</v>
      </c>
      <c r="BK2822" s="130" t="s">
        <v>5302</v>
      </c>
      <c r="BL2822" s="130" t="e">
        <v>#VALUE!</v>
      </c>
      <c r="BM2822" s="131" t="s">
        <v>33</v>
      </c>
      <c r="BN2822" s="131" t="e">
        <v>#VALUE!</v>
      </c>
      <c r="BO2822" t="e">
        <v>#N/A</v>
      </c>
      <c r="BP2822">
        <v>10</v>
      </c>
    </row>
    <row r="2823" spans="1:68" x14ac:dyDescent="0.3">
      <c r="A2823" s="1"/>
      <c r="B2823" s="47">
        <v>2463</v>
      </c>
      <c r="C2823" s="45">
        <v>1061402</v>
      </c>
      <c r="D2823" s="29"/>
      <c r="E2823" s="29"/>
      <c r="F2823" s="31" t="s">
        <v>2022</v>
      </c>
      <c r="G2823" s="29" t="s">
        <v>31</v>
      </c>
      <c r="H2823" s="70" t="s">
        <v>69</v>
      </c>
      <c r="I2823" s="148" t="s">
        <v>32</v>
      </c>
      <c r="J2823" s="147" t="s">
        <v>4037</v>
      </c>
      <c r="K2823" s="148" t="e">
        <v>#N/A</v>
      </c>
      <c r="L2823" s="148" t="s">
        <v>32</v>
      </c>
      <c r="M2823" s="147" t="s">
        <v>33</v>
      </c>
      <c r="N2823" s="29" t="str">
        <f t="shared" si="603"/>
        <v/>
      </c>
      <c r="O2823" s="29" t="str">
        <f t="shared" si="604"/>
        <v/>
      </c>
      <c r="P2823" s="29" t="str">
        <f t="shared" si="605"/>
        <v/>
      </c>
      <c r="Q2823" s="29" t="str">
        <f t="shared" si="606"/>
        <v/>
      </c>
      <c r="R2823" s="29" t="str">
        <f t="shared" si="607"/>
        <v/>
      </c>
      <c r="S2823" s="29" t="str">
        <f t="shared" si="608"/>
        <v/>
      </c>
      <c r="T2823" s="29" t="str">
        <f t="shared" si="609"/>
        <v/>
      </c>
      <c r="U2823" s="29"/>
      <c r="V2823" s="29"/>
      <c r="W2823" s="38" t="s">
        <v>2008</v>
      </c>
      <c r="X2823" s="29" t="s">
        <v>158</v>
      </c>
      <c r="Y2823" s="146">
        <v>3979</v>
      </c>
      <c r="Z2823" s="33">
        <v>5093</v>
      </c>
      <c r="AA2823" s="34">
        <f t="shared" si="610"/>
        <v>0.28000000000000003</v>
      </c>
      <c r="AB2823" s="33">
        <f t="shared" si="612"/>
        <v>5093</v>
      </c>
      <c r="AC2823" s="34">
        <f t="shared" si="611"/>
        <v>0.27997007086906978</v>
      </c>
      <c r="AD2823" s="145">
        <f t="shared" si="613"/>
        <v>4244.1670000000004</v>
      </c>
      <c r="AE2823" s="105">
        <v>3315.8330000000001</v>
      </c>
      <c r="AF2823" s="34" t="s">
        <v>70</v>
      </c>
      <c r="AG2823" s="34" t="s">
        <v>73</v>
      </c>
      <c r="AH2823" s="34" t="s">
        <v>73</v>
      </c>
      <c r="AI2823" s="29">
        <v>0.35799999999999998</v>
      </c>
      <c r="AJ2823" s="29">
        <v>1.338E-2</v>
      </c>
      <c r="AK2823" s="29">
        <v>0</v>
      </c>
      <c r="AL2823" s="29">
        <v>0</v>
      </c>
      <c r="AM2823" s="29" t="s">
        <v>27</v>
      </c>
      <c r="AN2823" s="44" t="s">
        <v>27</v>
      </c>
      <c r="AO2823" s="29" t="s">
        <v>27</v>
      </c>
      <c r="AP2823" s="29">
        <v>1</v>
      </c>
      <c r="AQ2823" s="29" t="s">
        <v>33</v>
      </c>
      <c r="AR2823" s="29" t="s">
        <v>33</v>
      </c>
      <c r="AS2823" s="29" t="s">
        <v>33</v>
      </c>
      <c r="AT2823" s="29"/>
      <c r="AU2823" s="144"/>
      <c r="AV2823" s="36" t="s">
        <v>28</v>
      </c>
      <c r="AW2823" s="102" t="s">
        <v>33</v>
      </c>
      <c r="AX2823" s="129" t="s">
        <v>33</v>
      </c>
      <c r="AY2823" s="106">
        <v>68</v>
      </c>
      <c r="BD2823" t="s">
        <v>4635</v>
      </c>
      <c r="BE2823" t="s">
        <v>4636</v>
      </c>
      <c r="BF2823" t="s">
        <v>4747</v>
      </c>
      <c r="BH2823" t="str">
        <f t="shared" si="614"/>
        <v/>
      </c>
      <c r="BJ2823" t="str">
        <f t="shared" si="615"/>
        <v>OK</v>
      </c>
      <c r="BK2823" s="130" t="s">
        <v>5302</v>
      </c>
      <c r="BL2823" s="130" t="e">
        <v>#VALUE!</v>
      </c>
      <c r="BM2823" s="131" t="s">
        <v>33</v>
      </c>
      <c r="BN2823" s="131" t="e">
        <v>#VALUE!</v>
      </c>
      <c r="BO2823" t="e">
        <v>#N/A</v>
      </c>
      <c r="BP2823">
        <v>0</v>
      </c>
    </row>
    <row r="2824" spans="1:68" x14ac:dyDescent="0.3">
      <c r="A2824" s="1"/>
      <c r="B2824" s="47">
        <v>2464</v>
      </c>
      <c r="C2824" s="45">
        <v>1061404</v>
      </c>
      <c r="D2824" s="29"/>
      <c r="E2824" s="29"/>
      <c r="F2824" s="31" t="s">
        <v>2023</v>
      </c>
      <c r="G2824" s="29" t="s">
        <v>31</v>
      </c>
      <c r="H2824" s="70" t="s">
        <v>69</v>
      </c>
      <c r="I2824" s="148" t="s">
        <v>32</v>
      </c>
      <c r="J2824" s="147" t="s">
        <v>4037</v>
      </c>
      <c r="K2824" s="148" t="e">
        <v>#N/A</v>
      </c>
      <c r="L2824" s="148" t="s">
        <v>32</v>
      </c>
      <c r="M2824" s="147" t="s">
        <v>33</v>
      </c>
      <c r="N2824" s="29" t="str">
        <f t="shared" si="603"/>
        <v/>
      </c>
      <c r="O2824" s="29" t="str">
        <f t="shared" si="604"/>
        <v/>
      </c>
      <c r="P2824" s="29" t="str">
        <f t="shared" si="605"/>
        <v/>
      </c>
      <c r="Q2824" s="29" t="str">
        <f t="shared" si="606"/>
        <v/>
      </c>
      <c r="R2824" s="29" t="str">
        <f t="shared" si="607"/>
        <v/>
      </c>
      <c r="S2824" s="29" t="str">
        <f t="shared" si="608"/>
        <v/>
      </c>
      <c r="T2824" s="29" t="str">
        <f t="shared" si="609"/>
        <v/>
      </c>
      <c r="U2824" s="29"/>
      <c r="V2824" s="29"/>
      <c r="W2824" s="38" t="s">
        <v>2008</v>
      </c>
      <c r="X2824" s="29" t="s">
        <v>158</v>
      </c>
      <c r="Y2824" s="146">
        <v>5908</v>
      </c>
      <c r="Z2824" s="33">
        <v>7562</v>
      </c>
      <c r="AA2824" s="34">
        <f t="shared" si="610"/>
        <v>0.28000000000000003</v>
      </c>
      <c r="AB2824" s="33">
        <f t="shared" si="612"/>
        <v>7562</v>
      </c>
      <c r="AC2824" s="34">
        <f t="shared" si="611"/>
        <v>0.27995953147999553</v>
      </c>
      <c r="AD2824" s="145">
        <f t="shared" si="613"/>
        <v>6301.6670000000004</v>
      </c>
      <c r="AE2824" s="105">
        <v>4923.3329999999996</v>
      </c>
      <c r="AF2824" s="34" t="s">
        <v>70</v>
      </c>
      <c r="AG2824" s="34" t="s">
        <v>73</v>
      </c>
      <c r="AH2824" s="34" t="s">
        <v>73</v>
      </c>
      <c r="AI2824" s="29">
        <v>0.79</v>
      </c>
      <c r="AJ2824" s="29">
        <v>2.6749999999999999E-2</v>
      </c>
      <c r="AK2824" s="29">
        <v>0</v>
      </c>
      <c r="AL2824" s="29">
        <v>0</v>
      </c>
      <c r="AM2824" s="29" t="s">
        <v>27</v>
      </c>
      <c r="AN2824" s="44" t="s">
        <v>27</v>
      </c>
      <c r="AO2824" s="29" t="s">
        <v>27</v>
      </c>
      <c r="AP2824" s="29">
        <v>1</v>
      </c>
      <c r="AQ2824" s="29" t="s">
        <v>33</v>
      </c>
      <c r="AR2824" s="29" t="s">
        <v>33</v>
      </c>
      <c r="AS2824" s="29" t="s">
        <v>33</v>
      </c>
      <c r="AT2824" s="29"/>
      <c r="AU2824" s="144"/>
      <c r="AV2824" s="36" t="s">
        <v>28</v>
      </c>
      <c r="AW2824" s="102" t="s">
        <v>33</v>
      </c>
      <c r="AX2824" s="129" t="s">
        <v>33</v>
      </c>
      <c r="AY2824" s="106">
        <v>48</v>
      </c>
      <c r="BD2824" t="s">
        <v>4635</v>
      </c>
      <c r="BE2824" t="s">
        <v>4636</v>
      </c>
      <c r="BF2824" t="s">
        <v>4747</v>
      </c>
      <c r="BH2824" t="str">
        <f t="shared" si="614"/>
        <v/>
      </c>
      <c r="BJ2824" t="str">
        <f t="shared" si="615"/>
        <v>OK</v>
      </c>
      <c r="BK2824" s="130" t="s">
        <v>5302</v>
      </c>
      <c r="BL2824" s="130" t="e">
        <v>#VALUE!</v>
      </c>
      <c r="BM2824" s="131" t="s">
        <v>33</v>
      </c>
      <c r="BN2824" s="131" t="e">
        <v>#VALUE!</v>
      </c>
      <c r="BO2824" t="e">
        <v>#N/A</v>
      </c>
      <c r="BP2824">
        <v>0</v>
      </c>
    </row>
    <row r="2825" spans="1:68" x14ac:dyDescent="0.3">
      <c r="A2825" s="1"/>
      <c r="B2825" s="47">
        <v>2465</v>
      </c>
      <c r="C2825" s="45">
        <v>1068060</v>
      </c>
      <c r="D2825" s="29">
        <v>1046175</v>
      </c>
      <c r="E2825" s="29"/>
      <c r="F2825" s="31" t="s">
        <v>2024</v>
      </c>
      <c r="G2825" s="29" t="s">
        <v>31</v>
      </c>
      <c r="H2825" s="148"/>
      <c r="I2825" s="148" t="s">
        <v>32</v>
      </c>
      <c r="J2825" s="147" t="s">
        <v>33</v>
      </c>
      <c r="K2825" s="148">
        <v>0</v>
      </c>
      <c r="L2825" s="148" t="s">
        <v>32</v>
      </c>
      <c r="M2825" s="147" t="s">
        <v>33</v>
      </c>
      <c r="N2825" s="29">
        <f t="shared" si="603"/>
        <v>1046175</v>
      </c>
      <c r="O2825" s="29" t="str">
        <f t="shared" si="604"/>
        <v/>
      </c>
      <c r="P2825" s="29" t="str">
        <f t="shared" si="605"/>
        <v/>
      </c>
      <c r="Q2825" s="29" t="str">
        <f t="shared" si="606"/>
        <v/>
      </c>
      <c r="R2825" s="29" t="str">
        <f t="shared" si="607"/>
        <v/>
      </c>
      <c r="S2825" s="29" t="str">
        <f t="shared" si="608"/>
        <v/>
      </c>
      <c r="T2825" s="29" t="str">
        <f t="shared" si="609"/>
        <v/>
      </c>
      <c r="U2825" s="29"/>
      <c r="V2825" s="29"/>
      <c r="W2825" s="38" t="s">
        <v>2008</v>
      </c>
      <c r="X2825" s="29" t="s">
        <v>158</v>
      </c>
      <c r="Y2825" s="146">
        <v>827</v>
      </c>
      <c r="Z2825" s="33">
        <v>1059</v>
      </c>
      <c r="AA2825" s="34">
        <f t="shared" si="610"/>
        <v>0.28100000000000003</v>
      </c>
      <c r="AB2825" s="33">
        <f t="shared" si="612"/>
        <v>1059</v>
      </c>
      <c r="AC2825" s="34">
        <f t="shared" si="611"/>
        <v>0.28053142416859767</v>
      </c>
      <c r="AD2825" s="145">
        <f t="shared" si="613"/>
        <v>882.5</v>
      </c>
      <c r="AE2825" s="105">
        <v>689.16700000000003</v>
      </c>
      <c r="AF2825" s="34" t="s">
        <v>36</v>
      </c>
      <c r="AG2825" s="34" t="s">
        <v>36</v>
      </c>
      <c r="AH2825" s="34" t="s">
        <v>36</v>
      </c>
      <c r="AI2825" s="29">
        <v>0.215</v>
      </c>
      <c r="AJ2825" s="29">
        <v>3.4499999999999999E-3</v>
      </c>
      <c r="AK2825" s="29">
        <v>0</v>
      </c>
      <c r="AL2825" s="29">
        <v>0</v>
      </c>
      <c r="AM2825" s="29" t="s">
        <v>28</v>
      </c>
      <c r="AN2825" s="44" t="s">
        <v>27</v>
      </c>
      <c r="AO2825" s="29" t="s">
        <v>28</v>
      </c>
      <c r="AP2825" s="29">
        <v>1</v>
      </c>
      <c r="AQ2825" s="29">
        <v>222</v>
      </c>
      <c r="AR2825" s="29">
        <v>105</v>
      </c>
      <c r="AS2825" s="29">
        <v>161</v>
      </c>
      <c r="AT2825" s="29">
        <v>0.20799999999999999</v>
      </c>
      <c r="AU2825" s="144">
        <v>3.7529099999999999E-3</v>
      </c>
      <c r="AV2825" s="36" t="s">
        <v>28</v>
      </c>
      <c r="AW2825" s="102" t="s">
        <v>33</v>
      </c>
      <c r="AX2825" s="129" t="s">
        <v>33</v>
      </c>
      <c r="AY2825" s="106">
        <v>80</v>
      </c>
      <c r="BD2825" t="s">
        <v>1989</v>
      </c>
      <c r="BE2825" t="s">
        <v>4634</v>
      </c>
      <c r="BF2825" t="s">
        <v>4747</v>
      </c>
      <c r="BH2825" t="str">
        <f t="shared" si="614"/>
        <v/>
      </c>
      <c r="BJ2825" t="str">
        <f t="shared" si="615"/>
        <v>OK</v>
      </c>
      <c r="BK2825" s="130" t="s">
        <v>5302</v>
      </c>
      <c r="BL2825" s="130" t="e">
        <v>#VALUE!</v>
      </c>
      <c r="BM2825" s="131" t="s">
        <v>33</v>
      </c>
      <c r="BN2825" s="131" t="e">
        <v>#VALUE!</v>
      </c>
      <c r="BO2825" t="e">
        <v>#N/A</v>
      </c>
      <c r="BP2825">
        <v>0</v>
      </c>
    </row>
    <row r="2826" spans="1:68" x14ac:dyDescent="0.3">
      <c r="A2826" s="1"/>
      <c r="B2826" s="47">
        <v>2466</v>
      </c>
      <c r="C2826" s="45">
        <v>1068064</v>
      </c>
      <c r="D2826" s="29">
        <v>1046179</v>
      </c>
      <c r="E2826" s="29"/>
      <c r="F2826" s="31" t="s">
        <v>2025</v>
      </c>
      <c r="G2826" s="29" t="s">
        <v>31</v>
      </c>
      <c r="H2826" s="148"/>
      <c r="I2826" s="148" t="s">
        <v>32</v>
      </c>
      <c r="J2826" s="147" t="s">
        <v>33</v>
      </c>
      <c r="K2826" s="148">
        <v>0</v>
      </c>
      <c r="L2826" s="148" t="s">
        <v>32</v>
      </c>
      <c r="M2826" s="147" t="s">
        <v>33</v>
      </c>
      <c r="N2826" s="29">
        <f t="shared" si="603"/>
        <v>1046179</v>
      </c>
      <c r="O2826" s="29" t="str">
        <f t="shared" si="604"/>
        <v/>
      </c>
      <c r="P2826" s="29" t="str">
        <f t="shared" si="605"/>
        <v/>
      </c>
      <c r="Q2826" s="29" t="str">
        <f t="shared" si="606"/>
        <v/>
      </c>
      <c r="R2826" s="29" t="str">
        <f t="shared" si="607"/>
        <v/>
      </c>
      <c r="S2826" s="29" t="str">
        <f t="shared" si="608"/>
        <v/>
      </c>
      <c r="T2826" s="29" t="str">
        <f t="shared" si="609"/>
        <v/>
      </c>
      <c r="U2826" s="29"/>
      <c r="V2826" s="29"/>
      <c r="W2826" s="38" t="s">
        <v>2008</v>
      </c>
      <c r="X2826" s="29" t="s">
        <v>158</v>
      </c>
      <c r="Y2826" s="146">
        <v>971</v>
      </c>
      <c r="Z2826" s="33">
        <v>1243</v>
      </c>
      <c r="AA2826" s="34">
        <f t="shared" si="610"/>
        <v>0.28000000000000003</v>
      </c>
      <c r="AB2826" s="33">
        <f t="shared" si="612"/>
        <v>1243</v>
      </c>
      <c r="AC2826" s="34">
        <f t="shared" si="611"/>
        <v>0.28012264464566655</v>
      </c>
      <c r="AD2826" s="145">
        <f t="shared" si="613"/>
        <v>1035.8330000000001</v>
      </c>
      <c r="AE2826" s="105">
        <v>809.16700000000003</v>
      </c>
      <c r="AF2826" s="34" t="s">
        <v>36</v>
      </c>
      <c r="AG2826" s="34" t="s">
        <v>36</v>
      </c>
      <c r="AH2826" s="34" t="s">
        <v>36</v>
      </c>
      <c r="AI2826" s="29">
        <v>0.28499999999999998</v>
      </c>
      <c r="AJ2826" s="29">
        <v>4.313E-3</v>
      </c>
      <c r="AK2826" s="29">
        <v>0</v>
      </c>
      <c r="AL2826" s="29">
        <v>0</v>
      </c>
      <c r="AM2826" s="29" t="s">
        <v>28</v>
      </c>
      <c r="AN2826" s="44" t="s">
        <v>27</v>
      </c>
      <c r="AO2826" s="29" t="s">
        <v>28</v>
      </c>
      <c r="AP2826" s="29">
        <v>1</v>
      </c>
      <c r="AQ2826" s="29">
        <v>244</v>
      </c>
      <c r="AR2826" s="29">
        <v>130</v>
      </c>
      <c r="AS2826" s="29">
        <v>187</v>
      </c>
      <c r="AT2826" s="29">
        <v>0.27600000000000002</v>
      </c>
      <c r="AU2826" s="144">
        <v>5.9316400000000002E-3</v>
      </c>
      <c r="AV2826" s="36" t="s">
        <v>28</v>
      </c>
      <c r="AW2826" s="102" t="s">
        <v>33</v>
      </c>
      <c r="AX2826" s="129" t="s">
        <v>33</v>
      </c>
      <c r="AY2826" s="106">
        <v>50</v>
      </c>
      <c r="BD2826" t="s">
        <v>1989</v>
      </c>
      <c r="BE2826" t="s">
        <v>4634</v>
      </c>
      <c r="BF2826" t="s">
        <v>4747</v>
      </c>
      <c r="BH2826" t="str">
        <f t="shared" si="614"/>
        <v/>
      </c>
      <c r="BJ2826" t="str">
        <f t="shared" si="615"/>
        <v>OK</v>
      </c>
      <c r="BK2826" s="130" t="s">
        <v>5302</v>
      </c>
      <c r="BL2826" s="130" t="e">
        <v>#VALUE!</v>
      </c>
      <c r="BM2826" s="131" t="s">
        <v>33</v>
      </c>
      <c r="BN2826" s="131" t="e">
        <v>#VALUE!</v>
      </c>
      <c r="BO2826" t="e">
        <v>#N/A</v>
      </c>
      <c r="BP2826">
        <v>0</v>
      </c>
    </row>
    <row r="2827" spans="1:68" ht="25.2" x14ac:dyDescent="0.3">
      <c r="A2827" s="1"/>
      <c r="B2827" s="47">
        <v>2467</v>
      </c>
      <c r="C2827" s="45">
        <v>1068061</v>
      </c>
      <c r="D2827" s="29">
        <v>1046176</v>
      </c>
      <c r="E2827" s="29"/>
      <c r="F2827" s="31" t="s">
        <v>2026</v>
      </c>
      <c r="G2827" s="29" t="s">
        <v>31</v>
      </c>
      <c r="H2827" s="70" t="s">
        <v>4779</v>
      </c>
      <c r="I2827" s="148" t="s">
        <v>32</v>
      </c>
      <c r="J2827" s="147" t="s">
        <v>33</v>
      </c>
      <c r="K2827" s="148">
        <v>0</v>
      </c>
      <c r="L2827" s="148" t="s">
        <v>32</v>
      </c>
      <c r="M2827" s="147" t="s">
        <v>33</v>
      </c>
      <c r="N2827" s="29">
        <f t="shared" si="603"/>
        <v>1046176</v>
      </c>
      <c r="O2827" s="29" t="str">
        <f t="shared" si="604"/>
        <v/>
      </c>
      <c r="P2827" s="29" t="str">
        <f t="shared" si="605"/>
        <v/>
      </c>
      <c r="Q2827" s="29" t="str">
        <f t="shared" si="606"/>
        <v/>
      </c>
      <c r="R2827" s="29" t="str">
        <f t="shared" si="607"/>
        <v/>
      </c>
      <c r="S2827" s="29" t="str">
        <f t="shared" si="608"/>
        <v/>
      </c>
      <c r="T2827" s="29" t="str">
        <f t="shared" si="609"/>
        <v/>
      </c>
      <c r="U2827" s="29"/>
      <c r="V2827" s="29"/>
      <c r="W2827" s="38" t="s">
        <v>2008</v>
      </c>
      <c r="X2827" s="29" t="s">
        <v>158</v>
      </c>
      <c r="Y2827" s="146">
        <v>1133</v>
      </c>
      <c r="Z2827" s="33">
        <v>1450</v>
      </c>
      <c r="AA2827" s="34">
        <f t="shared" si="610"/>
        <v>0.28000000000000003</v>
      </c>
      <c r="AB2827" s="33">
        <f t="shared" si="612"/>
        <v>1450</v>
      </c>
      <c r="AC2827" s="34">
        <f t="shared" si="611"/>
        <v>0.27978736812449495</v>
      </c>
      <c r="AD2827" s="145">
        <f t="shared" si="613"/>
        <v>1208.3330000000001</v>
      </c>
      <c r="AE2827" s="105">
        <v>944.16700000000003</v>
      </c>
      <c r="AF2827" s="34" t="s">
        <v>36</v>
      </c>
      <c r="AG2827" s="34" t="s">
        <v>36</v>
      </c>
      <c r="AH2827" s="34" t="s">
        <v>36</v>
      </c>
      <c r="AI2827" s="29">
        <v>0.33</v>
      </c>
      <c r="AJ2827" s="29">
        <v>1.128E-2</v>
      </c>
      <c r="AK2827" s="29">
        <v>15</v>
      </c>
      <c r="AL2827" s="29">
        <v>0</v>
      </c>
      <c r="AM2827" s="29" t="s">
        <v>28</v>
      </c>
      <c r="AN2827" s="158" t="s">
        <v>28</v>
      </c>
      <c r="AO2827" s="29" t="s">
        <v>28</v>
      </c>
      <c r="AP2827" s="29">
        <v>1</v>
      </c>
      <c r="AQ2827" s="29">
        <v>268</v>
      </c>
      <c r="AR2827" s="29">
        <v>130</v>
      </c>
      <c r="AS2827" s="29">
        <v>197</v>
      </c>
      <c r="AT2827" s="29">
        <v>0.35</v>
      </c>
      <c r="AU2827" s="144">
        <v>6.8634799999999999E-3</v>
      </c>
      <c r="AV2827" s="36" t="s">
        <v>28</v>
      </c>
      <c r="AW2827" s="102" t="s">
        <v>33</v>
      </c>
      <c r="AX2827" s="129" t="s">
        <v>33</v>
      </c>
      <c r="AY2827" s="106">
        <v>123</v>
      </c>
      <c r="BD2827" t="s">
        <v>1989</v>
      </c>
      <c r="BE2827" t="s">
        <v>4634</v>
      </c>
      <c r="BF2827" t="s">
        <v>4747</v>
      </c>
      <c r="BH2827" t="str">
        <f t="shared" si="614"/>
        <v>AV</v>
      </c>
      <c r="BJ2827" t="str">
        <f t="shared" si="615"/>
        <v>OK</v>
      </c>
      <c r="BK2827" s="130">
        <v>1450</v>
      </c>
      <c r="BL2827" s="130" t="s">
        <v>37</v>
      </c>
      <c r="BM2827" s="131" t="s">
        <v>33</v>
      </c>
      <c r="BN2827" s="131" t="e">
        <v>#VALUE!</v>
      </c>
      <c r="BO2827">
        <v>1450</v>
      </c>
      <c r="BP2827">
        <v>5</v>
      </c>
    </row>
    <row r="2828" spans="1:68" x14ac:dyDescent="0.3">
      <c r="A2828" s="1"/>
      <c r="B2828" s="47">
        <v>2468</v>
      </c>
      <c r="C2828" s="45">
        <v>1068065</v>
      </c>
      <c r="D2828" s="29">
        <v>1046180</v>
      </c>
      <c r="E2828" s="29"/>
      <c r="F2828" s="31" t="s">
        <v>2027</v>
      </c>
      <c r="G2828" s="29" t="s">
        <v>31</v>
      </c>
      <c r="H2828" s="148"/>
      <c r="I2828" s="148" t="s">
        <v>32</v>
      </c>
      <c r="J2828" s="147" t="s">
        <v>33</v>
      </c>
      <c r="K2828" s="148">
        <v>0</v>
      </c>
      <c r="L2828" s="148" t="s">
        <v>32</v>
      </c>
      <c r="M2828" s="147" t="s">
        <v>33</v>
      </c>
      <c r="N2828" s="29">
        <f t="shared" si="603"/>
        <v>1046180</v>
      </c>
      <c r="O2828" s="29" t="str">
        <f t="shared" si="604"/>
        <v/>
      </c>
      <c r="P2828" s="29" t="str">
        <f t="shared" si="605"/>
        <v/>
      </c>
      <c r="Q2828" s="29" t="str">
        <f t="shared" si="606"/>
        <v/>
      </c>
      <c r="R2828" s="29" t="str">
        <f t="shared" si="607"/>
        <v/>
      </c>
      <c r="S2828" s="29" t="str">
        <f t="shared" si="608"/>
        <v/>
      </c>
      <c r="T2828" s="29" t="str">
        <f t="shared" si="609"/>
        <v/>
      </c>
      <c r="U2828" s="29"/>
      <c r="V2828" s="29"/>
      <c r="W2828" s="38" t="s">
        <v>2008</v>
      </c>
      <c r="X2828" s="29" t="s">
        <v>158</v>
      </c>
      <c r="Y2828" s="146">
        <v>1174</v>
      </c>
      <c r="Z2828" s="33">
        <v>1502</v>
      </c>
      <c r="AA2828" s="34">
        <f t="shared" si="610"/>
        <v>0.27900000000000003</v>
      </c>
      <c r="AB2828" s="33">
        <f t="shared" si="612"/>
        <v>1502</v>
      </c>
      <c r="AC2828" s="34">
        <f t="shared" si="611"/>
        <v>0.27938748871805402</v>
      </c>
      <c r="AD2828" s="145">
        <f t="shared" si="613"/>
        <v>1251.6669999999999</v>
      </c>
      <c r="AE2828" s="105">
        <v>978.33299999999997</v>
      </c>
      <c r="AF2828" s="34" t="s">
        <v>36</v>
      </c>
      <c r="AG2828" s="34" t="s">
        <v>36</v>
      </c>
      <c r="AH2828" s="34" t="s">
        <v>36</v>
      </c>
      <c r="AI2828" s="29">
        <v>0.38</v>
      </c>
      <c r="AJ2828" s="29">
        <v>1.128E-2</v>
      </c>
      <c r="AK2828" s="29">
        <v>0</v>
      </c>
      <c r="AL2828" s="29">
        <v>0</v>
      </c>
      <c r="AM2828" s="29" t="s">
        <v>28</v>
      </c>
      <c r="AN2828" s="44" t="s">
        <v>27</v>
      </c>
      <c r="AO2828" s="29" t="s">
        <v>28</v>
      </c>
      <c r="AP2828" s="29">
        <v>1</v>
      </c>
      <c r="AQ2828" s="29">
        <v>244</v>
      </c>
      <c r="AR2828" s="29">
        <v>165</v>
      </c>
      <c r="AS2828" s="29">
        <v>221</v>
      </c>
      <c r="AT2828" s="29">
        <v>0.36499999999999999</v>
      </c>
      <c r="AU2828" s="144">
        <v>8.8974599999999994E-3</v>
      </c>
      <c r="AV2828" s="36" t="s">
        <v>28</v>
      </c>
      <c r="AW2828" s="102" t="s">
        <v>33</v>
      </c>
      <c r="AX2828" s="129" t="s">
        <v>33</v>
      </c>
      <c r="AY2828" s="106">
        <v>37</v>
      </c>
      <c r="BD2828" t="s">
        <v>1989</v>
      </c>
      <c r="BE2828" t="s">
        <v>4634</v>
      </c>
      <c r="BF2828" t="s">
        <v>4747</v>
      </c>
      <c r="BH2828" t="str">
        <f t="shared" si="614"/>
        <v/>
      </c>
      <c r="BJ2828" t="str">
        <f t="shared" si="615"/>
        <v>OK</v>
      </c>
      <c r="BK2828" s="130" t="s">
        <v>5302</v>
      </c>
      <c r="BL2828" s="130" t="e">
        <v>#VALUE!</v>
      </c>
      <c r="BM2828" s="131" t="s">
        <v>33</v>
      </c>
      <c r="BN2828" s="131" t="e">
        <v>#VALUE!</v>
      </c>
      <c r="BO2828" t="e">
        <v>#N/A</v>
      </c>
      <c r="BP2828">
        <v>0</v>
      </c>
    </row>
    <row r="2829" spans="1:68" x14ac:dyDescent="0.3">
      <c r="A2829" s="1"/>
      <c r="B2829" s="47">
        <v>2469</v>
      </c>
      <c r="C2829" s="45">
        <v>1068062</v>
      </c>
      <c r="D2829" s="29">
        <v>1046177</v>
      </c>
      <c r="E2829" s="29"/>
      <c r="F2829" s="31" t="s">
        <v>2028</v>
      </c>
      <c r="G2829" s="29" t="s">
        <v>31</v>
      </c>
      <c r="H2829" s="148"/>
      <c r="I2829" s="148" t="s">
        <v>32</v>
      </c>
      <c r="J2829" s="147" t="s">
        <v>33</v>
      </c>
      <c r="K2829" s="148">
        <v>0</v>
      </c>
      <c r="L2829" s="148" t="s">
        <v>32</v>
      </c>
      <c r="M2829" s="147" t="s">
        <v>33</v>
      </c>
      <c r="N2829" s="29">
        <f t="shared" si="603"/>
        <v>1046177</v>
      </c>
      <c r="O2829" s="29" t="str">
        <f t="shared" si="604"/>
        <v/>
      </c>
      <c r="P2829" s="29" t="str">
        <f t="shared" si="605"/>
        <v/>
      </c>
      <c r="Q2829" s="29" t="str">
        <f t="shared" si="606"/>
        <v/>
      </c>
      <c r="R2829" s="29" t="str">
        <f t="shared" si="607"/>
        <v/>
      </c>
      <c r="S2829" s="29" t="str">
        <f t="shared" si="608"/>
        <v/>
      </c>
      <c r="T2829" s="29" t="str">
        <f t="shared" si="609"/>
        <v/>
      </c>
      <c r="U2829" s="29"/>
      <c r="V2829" s="29"/>
      <c r="W2829" s="38" t="s">
        <v>2008</v>
      </c>
      <c r="X2829" s="29" t="s">
        <v>158</v>
      </c>
      <c r="Y2829" s="146">
        <v>1389</v>
      </c>
      <c r="Z2829" s="33">
        <v>1778</v>
      </c>
      <c r="AA2829" s="34">
        <f t="shared" si="610"/>
        <v>0.28000000000000003</v>
      </c>
      <c r="AB2829" s="33">
        <f t="shared" si="612"/>
        <v>1778</v>
      </c>
      <c r="AC2829" s="34">
        <f t="shared" si="611"/>
        <v>0.28005788336933041</v>
      </c>
      <c r="AD2829" s="145">
        <f t="shared" si="613"/>
        <v>1481.6669999999999</v>
      </c>
      <c r="AE2829" s="105">
        <v>1157.5</v>
      </c>
      <c r="AF2829" s="34" t="s">
        <v>36</v>
      </c>
      <c r="AG2829" s="34" t="s">
        <v>36</v>
      </c>
      <c r="AH2829" s="34" t="s">
        <v>36</v>
      </c>
      <c r="AI2829" s="29">
        <v>0.44500000000000001</v>
      </c>
      <c r="AJ2829" s="29">
        <v>1.6114E-2</v>
      </c>
      <c r="AK2829" s="29">
        <v>0</v>
      </c>
      <c r="AL2829" s="29">
        <v>0</v>
      </c>
      <c r="AM2829" s="29" t="s">
        <v>28</v>
      </c>
      <c r="AN2829" s="44" t="s">
        <v>27</v>
      </c>
      <c r="AO2829" s="29" t="s">
        <v>28</v>
      </c>
      <c r="AP2829" s="29">
        <v>1</v>
      </c>
      <c r="AQ2829" s="29">
        <v>268</v>
      </c>
      <c r="AR2829" s="29">
        <v>165</v>
      </c>
      <c r="AS2829" s="29">
        <v>231</v>
      </c>
      <c r="AT2829" s="29">
        <v>0.45</v>
      </c>
      <c r="AU2829" s="144">
        <v>1.0214819999999999E-2</v>
      </c>
      <c r="AV2829" s="36" t="s">
        <v>28</v>
      </c>
      <c r="AW2829" s="102" t="s">
        <v>33</v>
      </c>
      <c r="AX2829" s="129" t="s">
        <v>33</v>
      </c>
      <c r="AY2829" s="106">
        <v>54</v>
      </c>
      <c r="BD2829" t="s">
        <v>1989</v>
      </c>
      <c r="BE2829" t="s">
        <v>4634</v>
      </c>
      <c r="BF2829" t="s">
        <v>4747</v>
      </c>
      <c r="BH2829" t="str">
        <f t="shared" si="614"/>
        <v/>
      </c>
      <c r="BJ2829" t="str">
        <f t="shared" si="615"/>
        <v>OK</v>
      </c>
      <c r="BK2829" s="130" t="s">
        <v>5302</v>
      </c>
      <c r="BL2829" s="130" t="e">
        <v>#VALUE!</v>
      </c>
      <c r="BM2829" s="131" t="s">
        <v>33</v>
      </c>
      <c r="BN2829" s="131" t="e">
        <v>#VALUE!</v>
      </c>
      <c r="BO2829" t="e">
        <v>#N/A</v>
      </c>
      <c r="BP2829">
        <v>0</v>
      </c>
    </row>
    <row r="2830" spans="1:68" x14ac:dyDescent="0.3">
      <c r="A2830" s="1"/>
      <c r="B2830" s="47">
        <v>2470</v>
      </c>
      <c r="C2830" s="45">
        <v>1068063</v>
      </c>
      <c r="D2830" s="29">
        <v>1046178</v>
      </c>
      <c r="E2830" s="29"/>
      <c r="F2830" s="31" t="s">
        <v>2029</v>
      </c>
      <c r="G2830" s="29" t="s">
        <v>31</v>
      </c>
      <c r="H2830" s="148"/>
      <c r="I2830" s="148" t="s">
        <v>32</v>
      </c>
      <c r="J2830" s="147" t="s">
        <v>33</v>
      </c>
      <c r="K2830" s="148">
        <v>0</v>
      </c>
      <c r="L2830" s="148" t="s">
        <v>32</v>
      </c>
      <c r="M2830" s="147" t="s">
        <v>33</v>
      </c>
      <c r="N2830" s="29">
        <f t="shared" si="603"/>
        <v>1046178</v>
      </c>
      <c r="O2830" s="29" t="str">
        <f t="shared" si="604"/>
        <v/>
      </c>
      <c r="P2830" s="29" t="str">
        <f t="shared" si="605"/>
        <v/>
      </c>
      <c r="Q2830" s="29" t="str">
        <f t="shared" si="606"/>
        <v/>
      </c>
      <c r="R2830" s="29" t="str">
        <f t="shared" si="607"/>
        <v/>
      </c>
      <c r="S2830" s="29" t="str">
        <f t="shared" si="608"/>
        <v/>
      </c>
      <c r="T2830" s="29" t="str">
        <f t="shared" si="609"/>
        <v/>
      </c>
      <c r="U2830" s="29"/>
      <c r="V2830" s="29"/>
      <c r="W2830" s="38" t="s">
        <v>2008</v>
      </c>
      <c r="X2830" s="29" t="s">
        <v>158</v>
      </c>
      <c r="Y2830" s="146">
        <v>1389</v>
      </c>
      <c r="Z2830" s="33">
        <v>1778</v>
      </c>
      <c r="AA2830" s="34">
        <f t="shared" si="610"/>
        <v>0.28000000000000003</v>
      </c>
      <c r="AB2830" s="33">
        <f t="shared" si="612"/>
        <v>1778</v>
      </c>
      <c r="AC2830" s="34">
        <f t="shared" si="611"/>
        <v>0.28005788336933041</v>
      </c>
      <c r="AD2830" s="145">
        <f t="shared" si="613"/>
        <v>1481.6669999999999</v>
      </c>
      <c r="AE2830" s="105">
        <v>1157.5</v>
      </c>
      <c r="AF2830" s="34" t="s">
        <v>36</v>
      </c>
      <c r="AG2830" s="34" t="s">
        <v>36</v>
      </c>
      <c r="AH2830" s="34" t="s">
        <v>36</v>
      </c>
      <c r="AI2830" s="29">
        <v>0.47499999999999998</v>
      </c>
      <c r="AJ2830" s="29">
        <v>1.8800000000000001E-2</v>
      </c>
      <c r="AK2830" s="29">
        <v>0</v>
      </c>
      <c r="AL2830" s="29">
        <v>0</v>
      </c>
      <c r="AM2830" s="29" t="s">
        <v>28</v>
      </c>
      <c r="AN2830" s="44" t="s">
        <v>27</v>
      </c>
      <c r="AO2830" s="29" t="s">
        <v>28</v>
      </c>
      <c r="AP2830" s="29">
        <v>1</v>
      </c>
      <c r="AQ2830" s="29">
        <v>302</v>
      </c>
      <c r="AR2830" s="29">
        <v>165</v>
      </c>
      <c r="AS2830" s="29">
        <v>231</v>
      </c>
      <c r="AT2830" s="29">
        <v>0.47</v>
      </c>
      <c r="AU2830" s="144">
        <v>1.151073E-2</v>
      </c>
      <c r="AV2830" s="36" t="s">
        <v>28</v>
      </c>
      <c r="AW2830" s="102" t="s">
        <v>33</v>
      </c>
      <c r="AX2830" s="129" t="s">
        <v>33</v>
      </c>
      <c r="AY2830" s="106">
        <v>51</v>
      </c>
      <c r="BD2830" t="s">
        <v>1989</v>
      </c>
      <c r="BE2830" t="s">
        <v>4634</v>
      </c>
      <c r="BF2830" t="s">
        <v>4747</v>
      </c>
      <c r="BH2830" t="str">
        <f t="shared" si="614"/>
        <v/>
      </c>
      <c r="BJ2830" t="str">
        <f t="shared" si="615"/>
        <v>OK</v>
      </c>
      <c r="BK2830" s="130" t="s">
        <v>5302</v>
      </c>
      <c r="BL2830" s="130" t="e">
        <v>#VALUE!</v>
      </c>
      <c r="BM2830" s="131" t="s">
        <v>33</v>
      </c>
      <c r="BN2830" s="131" t="e">
        <v>#VALUE!</v>
      </c>
      <c r="BO2830" t="e">
        <v>#N/A</v>
      </c>
      <c r="BP2830">
        <v>1</v>
      </c>
    </row>
    <row r="2831" spans="1:68" x14ac:dyDescent="0.3">
      <c r="A2831" s="1"/>
      <c r="B2831" s="47">
        <v>2471</v>
      </c>
      <c r="C2831" s="45">
        <v>1068066</v>
      </c>
      <c r="D2831" s="29">
        <v>1046181</v>
      </c>
      <c r="E2831" s="29"/>
      <c r="F2831" s="31" t="s">
        <v>2030</v>
      </c>
      <c r="G2831" s="29" t="s">
        <v>39</v>
      </c>
      <c r="H2831" s="148"/>
      <c r="I2831" s="148" t="s">
        <v>32</v>
      </c>
      <c r="J2831" s="147" t="s">
        <v>33</v>
      </c>
      <c r="K2831" s="148">
        <v>0</v>
      </c>
      <c r="L2831" s="148" t="s">
        <v>32</v>
      </c>
      <c r="M2831" s="147" t="s">
        <v>33</v>
      </c>
      <c r="N2831" s="29">
        <f t="shared" si="603"/>
        <v>1046181</v>
      </c>
      <c r="O2831" s="29" t="str">
        <f t="shared" si="604"/>
        <v/>
      </c>
      <c r="P2831" s="29" t="str">
        <f t="shared" si="605"/>
        <v/>
      </c>
      <c r="Q2831" s="29" t="str">
        <f t="shared" si="606"/>
        <v/>
      </c>
      <c r="R2831" s="29" t="str">
        <f t="shared" si="607"/>
        <v/>
      </c>
      <c r="S2831" s="29" t="str">
        <f t="shared" si="608"/>
        <v/>
      </c>
      <c r="T2831" s="29" t="str">
        <f t="shared" si="609"/>
        <v/>
      </c>
      <c r="U2831" s="29"/>
      <c r="V2831" s="29"/>
      <c r="W2831" s="38" t="s">
        <v>2008</v>
      </c>
      <c r="X2831" s="29" t="s">
        <v>158</v>
      </c>
      <c r="Y2831" s="146">
        <v>1823</v>
      </c>
      <c r="Z2831" s="33">
        <v>2333</v>
      </c>
      <c r="AA2831" s="34">
        <f t="shared" si="610"/>
        <v>0.28000000000000003</v>
      </c>
      <c r="AB2831" s="33">
        <f t="shared" si="612"/>
        <v>2333</v>
      </c>
      <c r="AC2831" s="34">
        <f t="shared" si="611"/>
        <v>0.27975857822082761</v>
      </c>
      <c r="AD2831" s="145">
        <f t="shared" si="613"/>
        <v>1944.1669999999999</v>
      </c>
      <c r="AE2831" s="105">
        <v>1519.1669999999999</v>
      </c>
      <c r="AF2831" s="34" t="s">
        <v>36</v>
      </c>
      <c r="AG2831" s="34" t="s">
        <v>36</v>
      </c>
      <c r="AH2831" s="34" t="s">
        <v>36</v>
      </c>
      <c r="AI2831" s="29">
        <v>0.60499999999999998</v>
      </c>
      <c r="AJ2831" s="29">
        <v>2.256E-2</v>
      </c>
      <c r="AK2831" s="29">
        <v>0</v>
      </c>
      <c r="AL2831" s="29">
        <v>0</v>
      </c>
      <c r="AM2831" s="29" t="s">
        <v>28</v>
      </c>
      <c r="AN2831" s="44" t="s">
        <v>27</v>
      </c>
      <c r="AO2831" s="29" t="s">
        <v>28</v>
      </c>
      <c r="AP2831" s="29">
        <v>1</v>
      </c>
      <c r="AQ2831" s="29">
        <v>302</v>
      </c>
      <c r="AR2831" s="29">
        <v>205</v>
      </c>
      <c r="AS2831" s="29">
        <v>271</v>
      </c>
      <c r="AT2831" s="29">
        <v>0.6</v>
      </c>
      <c r="AU2831" s="144">
        <v>1.6777609999999998E-2</v>
      </c>
      <c r="AV2831" s="36" t="s">
        <v>28</v>
      </c>
      <c r="AW2831" s="102" t="s">
        <v>33</v>
      </c>
      <c r="AX2831" s="129" t="s">
        <v>33</v>
      </c>
      <c r="AY2831" s="106">
        <v>134</v>
      </c>
      <c r="BD2831" t="s">
        <v>1989</v>
      </c>
      <c r="BE2831" t="s">
        <v>4634</v>
      </c>
      <c r="BF2831" t="s">
        <v>4747</v>
      </c>
      <c r="BH2831" t="str">
        <f t="shared" si="614"/>
        <v/>
      </c>
      <c r="BJ2831" t="str">
        <f t="shared" si="615"/>
        <v>OK</v>
      </c>
      <c r="BK2831" s="130" t="s">
        <v>5302</v>
      </c>
      <c r="BL2831" s="130" t="e">
        <v>#VALUE!</v>
      </c>
      <c r="BM2831" s="131" t="s">
        <v>33</v>
      </c>
      <c r="BN2831" s="131" t="e">
        <v>#VALUE!</v>
      </c>
      <c r="BO2831" t="e">
        <v>#N/A</v>
      </c>
      <c r="BP2831">
        <v>2</v>
      </c>
    </row>
    <row r="2832" spans="1:68" x14ac:dyDescent="0.3">
      <c r="A2832" s="1"/>
      <c r="B2832" s="47">
        <v>2472</v>
      </c>
      <c r="C2832" s="45">
        <v>1068049</v>
      </c>
      <c r="D2832" s="29">
        <v>1046164</v>
      </c>
      <c r="E2832" s="29"/>
      <c r="F2832" s="31" t="s">
        <v>2031</v>
      </c>
      <c r="G2832" s="29" t="s">
        <v>31</v>
      </c>
      <c r="H2832" s="148"/>
      <c r="I2832" s="148" t="s">
        <v>32</v>
      </c>
      <c r="J2832" s="147" t="s">
        <v>33</v>
      </c>
      <c r="K2832" s="148">
        <v>0</v>
      </c>
      <c r="L2832" s="148" t="s">
        <v>32</v>
      </c>
      <c r="M2832" s="147" t="s">
        <v>33</v>
      </c>
      <c r="N2832" s="29">
        <f t="shared" si="603"/>
        <v>1046164</v>
      </c>
      <c r="O2832" s="29" t="str">
        <f t="shared" si="604"/>
        <v/>
      </c>
      <c r="P2832" s="29" t="str">
        <f t="shared" si="605"/>
        <v/>
      </c>
      <c r="Q2832" s="29" t="str">
        <f t="shared" si="606"/>
        <v/>
      </c>
      <c r="R2832" s="29" t="str">
        <f t="shared" si="607"/>
        <v/>
      </c>
      <c r="S2832" s="29" t="str">
        <f t="shared" si="608"/>
        <v/>
      </c>
      <c r="T2832" s="29" t="str">
        <f t="shared" si="609"/>
        <v/>
      </c>
      <c r="U2832" s="29"/>
      <c r="V2832" s="29"/>
      <c r="W2832" s="38" t="s">
        <v>2008</v>
      </c>
      <c r="X2832" s="29" t="s">
        <v>158</v>
      </c>
      <c r="Y2832" s="146">
        <v>548</v>
      </c>
      <c r="Z2832" s="33">
        <v>702</v>
      </c>
      <c r="AA2832" s="34">
        <f t="shared" si="610"/>
        <v>0.28100000000000003</v>
      </c>
      <c r="AB2832" s="33">
        <f t="shared" si="612"/>
        <v>702</v>
      </c>
      <c r="AC2832" s="34">
        <f t="shared" si="611"/>
        <v>0.28102096275842142</v>
      </c>
      <c r="AD2832" s="145">
        <f t="shared" si="613"/>
        <v>585</v>
      </c>
      <c r="AE2832" s="105">
        <v>456.66699999999997</v>
      </c>
      <c r="AF2832" s="34" t="s">
        <v>36</v>
      </c>
      <c r="AG2832" s="34" t="s">
        <v>36</v>
      </c>
      <c r="AH2832" s="34" t="s">
        <v>36</v>
      </c>
      <c r="AI2832" s="29">
        <v>0.06</v>
      </c>
      <c r="AJ2832" s="29">
        <v>8.3000000000000001E-4</v>
      </c>
      <c r="AK2832" s="29">
        <v>0</v>
      </c>
      <c r="AL2832" s="29">
        <v>0</v>
      </c>
      <c r="AM2832" s="29" t="s">
        <v>28</v>
      </c>
      <c r="AN2832" s="44" t="s">
        <v>27</v>
      </c>
      <c r="AO2832" s="29" t="s">
        <v>28</v>
      </c>
      <c r="AP2832" s="29">
        <v>1</v>
      </c>
      <c r="AQ2832" s="29">
        <v>83</v>
      </c>
      <c r="AR2832" s="29">
        <v>105</v>
      </c>
      <c r="AS2832" s="29">
        <v>105</v>
      </c>
      <c r="AT2832" s="29">
        <v>6.2E-2</v>
      </c>
      <c r="AU2832" s="144">
        <v>9.15075E-4</v>
      </c>
      <c r="AV2832" s="36" t="s">
        <v>28</v>
      </c>
      <c r="AW2832" s="102" t="s">
        <v>33</v>
      </c>
      <c r="AX2832" s="129" t="s">
        <v>33</v>
      </c>
      <c r="AY2832" s="106">
        <v>276</v>
      </c>
      <c r="BD2832" t="s">
        <v>1989</v>
      </c>
      <c r="BE2832" t="s">
        <v>4634</v>
      </c>
      <c r="BF2832" t="s">
        <v>4747</v>
      </c>
      <c r="BH2832" t="str">
        <f t="shared" si="614"/>
        <v/>
      </c>
      <c r="BJ2832" t="str">
        <f t="shared" si="615"/>
        <v>OK</v>
      </c>
      <c r="BK2832" s="130" t="s">
        <v>5302</v>
      </c>
      <c r="BL2832" s="130" t="e">
        <v>#VALUE!</v>
      </c>
      <c r="BM2832" s="131" t="s">
        <v>33</v>
      </c>
      <c r="BN2832" s="131" t="e">
        <v>#VALUE!</v>
      </c>
      <c r="BO2832" t="e">
        <v>#N/A</v>
      </c>
      <c r="BP2832">
        <v>0</v>
      </c>
    </row>
    <row r="2833" spans="1:68" ht="25.2" x14ac:dyDescent="0.3">
      <c r="A2833" s="1"/>
      <c r="B2833" s="47">
        <v>2473</v>
      </c>
      <c r="C2833" s="45">
        <v>1068050</v>
      </c>
      <c r="D2833" s="29">
        <v>1046165</v>
      </c>
      <c r="E2833" s="29"/>
      <c r="F2833" s="31" t="s">
        <v>2032</v>
      </c>
      <c r="G2833" s="29" t="s">
        <v>47</v>
      </c>
      <c r="H2833" s="70" t="s">
        <v>4779</v>
      </c>
      <c r="I2833" s="148" t="s">
        <v>32</v>
      </c>
      <c r="J2833" s="147" t="s">
        <v>33</v>
      </c>
      <c r="K2833" s="148">
        <v>0</v>
      </c>
      <c r="L2833" s="148" t="s">
        <v>32</v>
      </c>
      <c r="M2833" s="147" t="s">
        <v>33</v>
      </c>
      <c r="N2833" s="29">
        <f t="shared" si="603"/>
        <v>1046165</v>
      </c>
      <c r="O2833" s="29" t="str">
        <f t="shared" si="604"/>
        <v/>
      </c>
      <c r="P2833" s="29" t="str">
        <f t="shared" si="605"/>
        <v/>
      </c>
      <c r="Q2833" s="29" t="str">
        <f t="shared" si="606"/>
        <v/>
      </c>
      <c r="R2833" s="29" t="str">
        <f t="shared" si="607"/>
        <v/>
      </c>
      <c r="S2833" s="29" t="str">
        <f t="shared" si="608"/>
        <v/>
      </c>
      <c r="T2833" s="29" t="str">
        <f t="shared" si="609"/>
        <v/>
      </c>
      <c r="U2833" s="29"/>
      <c r="V2833" s="29"/>
      <c r="W2833" s="38" t="s">
        <v>2008</v>
      </c>
      <c r="X2833" s="29" t="s">
        <v>158</v>
      </c>
      <c r="Y2833" s="146">
        <v>562</v>
      </c>
      <c r="Z2833" s="33">
        <v>719</v>
      </c>
      <c r="AA2833" s="34">
        <f t="shared" si="610"/>
        <v>0.27900000000000003</v>
      </c>
      <c r="AB2833" s="33">
        <f t="shared" si="612"/>
        <v>719</v>
      </c>
      <c r="AC2833" s="34">
        <f t="shared" si="611"/>
        <v>0.27936105292601632</v>
      </c>
      <c r="AD2833" s="145">
        <f t="shared" si="613"/>
        <v>599.16700000000003</v>
      </c>
      <c r="AE2833" s="105">
        <v>468.33300000000003</v>
      </c>
      <c r="AF2833" s="34" t="s">
        <v>36</v>
      </c>
      <c r="AG2833" s="34" t="s">
        <v>36</v>
      </c>
      <c r="AH2833" s="34" t="s">
        <v>36</v>
      </c>
      <c r="AI2833" s="29">
        <v>9.5000000000000001E-2</v>
      </c>
      <c r="AJ2833" s="29">
        <v>2.48E-3</v>
      </c>
      <c r="AK2833" s="29">
        <v>6</v>
      </c>
      <c r="AL2833" s="29">
        <v>0</v>
      </c>
      <c r="AM2833" s="29" t="s">
        <v>28</v>
      </c>
      <c r="AN2833" s="158" t="s">
        <v>28</v>
      </c>
      <c r="AO2833" s="29" t="s">
        <v>28</v>
      </c>
      <c r="AP2833" s="29">
        <v>1</v>
      </c>
      <c r="AQ2833" s="29">
        <v>103</v>
      </c>
      <c r="AR2833" s="29">
        <v>130</v>
      </c>
      <c r="AS2833" s="29">
        <v>130</v>
      </c>
      <c r="AT2833" s="29">
        <v>9.8000000000000004E-2</v>
      </c>
      <c r="AU2833" s="144">
        <v>1.7407E-3</v>
      </c>
      <c r="AV2833" s="36" t="s">
        <v>28</v>
      </c>
      <c r="AW2833" s="102" t="s">
        <v>33</v>
      </c>
      <c r="AX2833" s="129" t="s">
        <v>33</v>
      </c>
      <c r="AY2833" s="106">
        <v>355</v>
      </c>
      <c r="BD2833" t="s">
        <v>1989</v>
      </c>
      <c r="BE2833" t="s">
        <v>4634</v>
      </c>
      <c r="BF2833" t="s">
        <v>4747</v>
      </c>
      <c r="BH2833" t="str">
        <f t="shared" si="614"/>
        <v>AV</v>
      </c>
      <c r="BJ2833" t="str">
        <f t="shared" si="615"/>
        <v>OK</v>
      </c>
      <c r="BK2833" s="130">
        <v>719</v>
      </c>
      <c r="BL2833" s="130" t="s">
        <v>37</v>
      </c>
      <c r="BM2833" s="131" t="s">
        <v>33</v>
      </c>
      <c r="BN2833" s="131" t="e">
        <v>#VALUE!</v>
      </c>
      <c r="BO2833">
        <v>719</v>
      </c>
      <c r="BP2833">
        <v>4</v>
      </c>
    </row>
    <row r="2834" spans="1:68" x14ac:dyDescent="0.3">
      <c r="A2834" s="1"/>
      <c r="B2834" s="47">
        <v>2474</v>
      </c>
      <c r="C2834" s="45">
        <v>1068051</v>
      </c>
      <c r="D2834" s="29">
        <v>1046166</v>
      </c>
      <c r="E2834" s="29"/>
      <c r="F2834" s="39" t="s">
        <v>2033</v>
      </c>
      <c r="G2834" s="29" t="s">
        <v>47</v>
      </c>
      <c r="H2834" s="148"/>
      <c r="I2834" s="148" t="s">
        <v>32</v>
      </c>
      <c r="J2834" s="147" t="s">
        <v>33</v>
      </c>
      <c r="K2834" s="148">
        <v>0</v>
      </c>
      <c r="L2834" s="148" t="s">
        <v>32</v>
      </c>
      <c r="M2834" s="147" t="s">
        <v>33</v>
      </c>
      <c r="N2834" s="29">
        <f t="shared" si="603"/>
        <v>1046166</v>
      </c>
      <c r="O2834" s="29" t="str">
        <f t="shared" si="604"/>
        <v/>
      </c>
      <c r="P2834" s="29" t="str">
        <f t="shared" si="605"/>
        <v/>
      </c>
      <c r="Q2834" s="29" t="str">
        <f t="shared" si="606"/>
        <v/>
      </c>
      <c r="R2834" s="29" t="str">
        <f t="shared" si="607"/>
        <v/>
      </c>
      <c r="S2834" s="29" t="str">
        <f t="shared" si="608"/>
        <v/>
      </c>
      <c r="T2834" s="29" t="str">
        <f t="shared" si="609"/>
        <v/>
      </c>
      <c r="U2834" s="29"/>
      <c r="V2834" s="29"/>
      <c r="W2834" s="38" t="s">
        <v>2008</v>
      </c>
      <c r="X2834" s="29" t="s">
        <v>158</v>
      </c>
      <c r="Y2834" s="146">
        <v>694</v>
      </c>
      <c r="Z2834" s="33">
        <v>888</v>
      </c>
      <c r="AA2834" s="34">
        <f t="shared" si="610"/>
        <v>0.28000000000000003</v>
      </c>
      <c r="AB2834" s="33">
        <f t="shared" si="612"/>
        <v>888</v>
      </c>
      <c r="AC2834" s="34">
        <f t="shared" si="611"/>
        <v>0.27953964238596107</v>
      </c>
      <c r="AD2834" s="145">
        <f t="shared" si="613"/>
        <v>740</v>
      </c>
      <c r="AE2834" s="105">
        <v>578.33299999999997</v>
      </c>
      <c r="AF2834" s="34" t="s">
        <v>36</v>
      </c>
      <c r="AG2834" s="34" t="s">
        <v>36</v>
      </c>
      <c r="AH2834" s="34" t="s">
        <v>36</v>
      </c>
      <c r="AI2834" s="29">
        <v>0.125</v>
      </c>
      <c r="AJ2834" s="29">
        <v>4.96E-3</v>
      </c>
      <c r="AK2834" s="29">
        <v>0</v>
      </c>
      <c r="AL2834" s="29">
        <v>0</v>
      </c>
      <c r="AM2834" s="29" t="s">
        <v>28</v>
      </c>
      <c r="AN2834" s="44" t="s">
        <v>27</v>
      </c>
      <c r="AO2834" s="29" t="s">
        <v>28</v>
      </c>
      <c r="AP2834" s="29">
        <v>1</v>
      </c>
      <c r="AQ2834" s="29">
        <v>103</v>
      </c>
      <c r="AR2834" s="29">
        <v>165</v>
      </c>
      <c r="AS2834" s="29">
        <v>165</v>
      </c>
      <c r="AT2834" s="29">
        <v>0.17</v>
      </c>
      <c r="AU2834" s="144">
        <v>2.8041749999999999E-3</v>
      </c>
      <c r="AV2834" s="36" t="s">
        <v>28</v>
      </c>
      <c r="AW2834" s="102" t="s">
        <v>33</v>
      </c>
      <c r="AX2834" s="129" t="s">
        <v>33</v>
      </c>
      <c r="AY2834" s="106">
        <v>458</v>
      </c>
      <c r="BD2834" t="s">
        <v>1989</v>
      </c>
      <c r="BE2834" t="s">
        <v>4634</v>
      </c>
      <c r="BF2834" t="s">
        <v>4747</v>
      </c>
      <c r="BH2834" t="str">
        <f t="shared" si="614"/>
        <v/>
      </c>
      <c r="BJ2834" t="str">
        <f t="shared" si="615"/>
        <v>OK</v>
      </c>
      <c r="BK2834" s="130" t="s">
        <v>5302</v>
      </c>
      <c r="BL2834" s="130" t="e">
        <v>#VALUE!</v>
      </c>
      <c r="BM2834" s="131" t="s">
        <v>33</v>
      </c>
      <c r="BN2834" s="131" t="e">
        <v>#VALUE!</v>
      </c>
      <c r="BO2834" t="e">
        <v>#N/A</v>
      </c>
      <c r="BP2834">
        <v>13</v>
      </c>
    </row>
    <row r="2835" spans="1:68" x14ac:dyDescent="0.3">
      <c r="A2835" s="1"/>
      <c r="B2835" s="47">
        <v>2475</v>
      </c>
      <c r="C2835" s="45">
        <v>1068048</v>
      </c>
      <c r="D2835" s="29">
        <v>1046163</v>
      </c>
      <c r="E2835" s="29"/>
      <c r="F2835" s="39" t="s">
        <v>2034</v>
      </c>
      <c r="G2835" s="29" t="s">
        <v>31</v>
      </c>
      <c r="H2835" s="148"/>
      <c r="I2835" s="148" t="s">
        <v>32</v>
      </c>
      <c r="J2835" s="147" t="s">
        <v>33</v>
      </c>
      <c r="K2835" s="148">
        <v>0</v>
      </c>
      <c r="L2835" s="148" t="s">
        <v>32</v>
      </c>
      <c r="M2835" s="147" t="s">
        <v>33</v>
      </c>
      <c r="N2835" s="29">
        <f t="shared" ref="N2835:N2898" si="616">IFERROR(MID($D2835,1,7)+0,"")</f>
        <v>1046163</v>
      </c>
      <c r="O2835" s="29" t="str">
        <f t="shared" ref="O2835:O2898" si="617">IFERROR(MID($D2835,10,7)+0,"")</f>
        <v/>
      </c>
      <c r="P2835" s="29" t="str">
        <f t="shared" ref="P2835:P2898" si="618">IFERROR(MID($D2835,19,7)+0,"")</f>
        <v/>
      </c>
      <c r="Q2835" s="29" t="str">
        <f t="shared" ref="Q2835:Q2898" si="619">IF(IFERROR(MID($U2835,1,7)+0,"")&lt;1130000,"",IFERROR(MID($U2835,1,7)+0,""))</f>
        <v/>
      </c>
      <c r="R2835" s="29" t="str">
        <f t="shared" ref="R2835:R2898" si="620">IF(IFERROR(MID($U2835,10,7)+0,"")&lt;1130000,"",IFERROR(MID($U2835,10,7)+0,""))</f>
        <v/>
      </c>
      <c r="S2835" s="29" t="str">
        <f t="shared" ref="S2835:S2898" si="621">IF(IFERROR(MID($U2835,19,7)+0,"")&lt;1130000,"",IFERROR(MID($U2835,19,7)+0,""))</f>
        <v/>
      </c>
      <c r="T2835" s="29" t="str">
        <f t="shared" ref="T2835:T2898" si="622">IF(Q2835="","",IF(R2835="",Q2835,Q2835&amp;", "&amp;R2835))</f>
        <v/>
      </c>
      <c r="U2835" s="29"/>
      <c r="V2835" s="29"/>
      <c r="W2835" s="38" t="s">
        <v>2008</v>
      </c>
      <c r="X2835" s="29" t="s">
        <v>158</v>
      </c>
      <c r="Y2835" s="146">
        <v>873</v>
      </c>
      <c r="Z2835" s="33">
        <v>1117</v>
      </c>
      <c r="AA2835" s="34">
        <f t="shared" si="610"/>
        <v>0.27900000000000003</v>
      </c>
      <c r="AB2835" s="33">
        <f t="shared" si="612"/>
        <v>1117</v>
      </c>
      <c r="AC2835" s="34">
        <f t="shared" si="611"/>
        <v>0.27949553264604809</v>
      </c>
      <c r="AD2835" s="145">
        <f t="shared" si="613"/>
        <v>930.83299999999997</v>
      </c>
      <c r="AE2835" s="105">
        <v>727.5</v>
      </c>
      <c r="AF2835" s="34" t="s">
        <v>36</v>
      </c>
      <c r="AG2835" s="34" t="s">
        <v>36</v>
      </c>
      <c r="AH2835" s="34" t="s">
        <v>36</v>
      </c>
      <c r="AI2835" s="29">
        <v>0.17499999999999999</v>
      </c>
      <c r="AJ2835" s="29">
        <v>6.1999999999999998E-3</v>
      </c>
      <c r="AK2835" s="29">
        <v>0</v>
      </c>
      <c r="AL2835" s="29">
        <v>0</v>
      </c>
      <c r="AM2835" s="29" t="s">
        <v>28</v>
      </c>
      <c r="AN2835" s="44" t="s">
        <v>27</v>
      </c>
      <c r="AO2835" s="29" t="s">
        <v>28</v>
      </c>
      <c r="AP2835" s="29">
        <v>1</v>
      </c>
      <c r="AQ2835" s="29">
        <v>103</v>
      </c>
      <c r="AR2835" s="29">
        <v>205</v>
      </c>
      <c r="AS2835" s="29">
        <v>205</v>
      </c>
      <c r="AT2835" s="29">
        <v>0.17799999999999999</v>
      </c>
      <c r="AU2835" s="144">
        <v>4.3285750000000003E-3</v>
      </c>
      <c r="AV2835" s="36" t="s">
        <v>28</v>
      </c>
      <c r="AW2835" s="102" t="s">
        <v>33</v>
      </c>
      <c r="AX2835" s="129" t="s">
        <v>33</v>
      </c>
      <c r="AY2835" s="106">
        <v>319</v>
      </c>
      <c r="BD2835" t="s">
        <v>1989</v>
      </c>
      <c r="BE2835" t="s">
        <v>4634</v>
      </c>
      <c r="BF2835" t="s">
        <v>4747</v>
      </c>
      <c r="BH2835" t="str">
        <f t="shared" si="614"/>
        <v/>
      </c>
      <c r="BJ2835" t="str">
        <f t="shared" si="615"/>
        <v>OK</v>
      </c>
      <c r="BK2835" s="130" t="s">
        <v>5302</v>
      </c>
      <c r="BL2835" s="130" t="e">
        <v>#VALUE!</v>
      </c>
      <c r="BM2835" s="131" t="s">
        <v>33</v>
      </c>
      <c r="BN2835" s="131" t="e">
        <v>#VALUE!</v>
      </c>
      <c r="BO2835" t="e">
        <v>#N/A</v>
      </c>
      <c r="BP2835">
        <v>10</v>
      </c>
    </row>
    <row r="2836" spans="1:68" ht="25.2" x14ac:dyDescent="0.3">
      <c r="A2836" s="1"/>
      <c r="B2836" s="47">
        <v>2476</v>
      </c>
      <c r="C2836" s="45">
        <v>1068067</v>
      </c>
      <c r="D2836" s="29">
        <v>1046182</v>
      </c>
      <c r="E2836" s="29"/>
      <c r="F2836" s="31" t="s">
        <v>2035</v>
      </c>
      <c r="G2836" s="29" t="s">
        <v>31</v>
      </c>
      <c r="H2836" s="70" t="s">
        <v>4779</v>
      </c>
      <c r="I2836" s="148" t="s">
        <v>32</v>
      </c>
      <c r="J2836" s="147" t="s">
        <v>33</v>
      </c>
      <c r="K2836" s="148">
        <v>0</v>
      </c>
      <c r="L2836" s="148" t="s">
        <v>32</v>
      </c>
      <c r="M2836" s="147" t="s">
        <v>33</v>
      </c>
      <c r="N2836" s="29">
        <f t="shared" si="616"/>
        <v>1046182</v>
      </c>
      <c r="O2836" s="29" t="str">
        <f t="shared" si="617"/>
        <v/>
      </c>
      <c r="P2836" s="29" t="str">
        <f t="shared" si="618"/>
        <v/>
      </c>
      <c r="Q2836" s="29" t="str">
        <f t="shared" si="619"/>
        <v/>
      </c>
      <c r="R2836" s="29" t="str">
        <f t="shared" si="620"/>
        <v/>
      </c>
      <c r="S2836" s="29" t="str">
        <f t="shared" si="621"/>
        <v/>
      </c>
      <c r="T2836" s="29" t="str">
        <f t="shared" si="622"/>
        <v/>
      </c>
      <c r="U2836" s="29"/>
      <c r="V2836" s="29"/>
      <c r="W2836" s="38" t="s">
        <v>2008</v>
      </c>
      <c r="X2836" s="29" t="s">
        <v>158</v>
      </c>
      <c r="Y2836" s="146">
        <v>434.16</v>
      </c>
      <c r="Z2836" s="33">
        <v>556</v>
      </c>
      <c r="AA2836" s="34">
        <f t="shared" si="610"/>
        <v>0.28100000000000003</v>
      </c>
      <c r="AB2836" s="33">
        <f t="shared" si="612"/>
        <v>556</v>
      </c>
      <c r="AC2836" s="34">
        <f t="shared" si="611"/>
        <v>0.28063294637921504</v>
      </c>
      <c r="AD2836" s="145">
        <f t="shared" si="613"/>
        <v>463.33300000000003</v>
      </c>
      <c r="AE2836" s="105">
        <v>361.8</v>
      </c>
      <c r="AF2836" s="34" t="s">
        <v>36</v>
      </c>
      <c r="AG2836" s="34" t="s">
        <v>36</v>
      </c>
      <c r="AH2836" s="34" t="s">
        <v>36</v>
      </c>
      <c r="AI2836" s="29">
        <v>0.06</v>
      </c>
      <c r="AJ2836" s="29">
        <v>6.1899999999999998E-4</v>
      </c>
      <c r="AK2836" s="29">
        <v>20</v>
      </c>
      <c r="AL2836" s="29">
        <v>0</v>
      </c>
      <c r="AM2836" s="29" t="s">
        <v>28</v>
      </c>
      <c r="AN2836" s="158" t="s">
        <v>28</v>
      </c>
      <c r="AO2836" s="29" t="s">
        <v>28</v>
      </c>
      <c r="AP2836" s="29">
        <v>1</v>
      </c>
      <c r="AQ2836" s="29">
        <v>120</v>
      </c>
      <c r="AR2836" s="29">
        <v>120</v>
      </c>
      <c r="AS2836" s="29">
        <v>43</v>
      </c>
      <c r="AT2836" s="29">
        <v>5.3999999999999999E-2</v>
      </c>
      <c r="AU2836" s="144">
        <v>6.1919999999999998E-4</v>
      </c>
      <c r="AV2836" s="36" t="s">
        <v>28</v>
      </c>
      <c r="AW2836" s="102" t="s">
        <v>33</v>
      </c>
      <c r="AX2836" s="129" t="s">
        <v>33</v>
      </c>
      <c r="AY2836" s="106">
        <v>21</v>
      </c>
      <c r="BD2836" t="s">
        <v>1989</v>
      </c>
      <c r="BE2836" t="s">
        <v>4634</v>
      </c>
      <c r="BF2836" t="s">
        <v>4747</v>
      </c>
      <c r="BH2836" t="str">
        <f t="shared" si="614"/>
        <v>AV</v>
      </c>
      <c r="BJ2836" t="str">
        <f t="shared" si="615"/>
        <v>OK</v>
      </c>
      <c r="BK2836" s="130">
        <v>556</v>
      </c>
      <c r="BL2836" s="130" t="s">
        <v>37</v>
      </c>
      <c r="BM2836" s="131" t="s">
        <v>33</v>
      </c>
      <c r="BN2836" s="131" t="e">
        <v>#VALUE!</v>
      </c>
      <c r="BO2836">
        <v>556</v>
      </c>
      <c r="BP2836">
        <v>0</v>
      </c>
    </row>
    <row r="2837" spans="1:68" ht="25.2" x14ac:dyDescent="0.3">
      <c r="A2837" s="1"/>
      <c r="B2837" s="47">
        <v>2477</v>
      </c>
      <c r="C2837" s="45">
        <v>1068068</v>
      </c>
      <c r="D2837" s="29">
        <v>1046183</v>
      </c>
      <c r="E2837" s="29"/>
      <c r="F2837" s="31" t="s">
        <v>2036</v>
      </c>
      <c r="G2837" s="29" t="s">
        <v>31</v>
      </c>
      <c r="H2837" s="70" t="s">
        <v>4779</v>
      </c>
      <c r="I2837" s="148" t="s">
        <v>32</v>
      </c>
      <c r="J2837" s="147" t="s">
        <v>33</v>
      </c>
      <c r="K2837" s="148">
        <v>0</v>
      </c>
      <c r="L2837" s="148" t="s">
        <v>32</v>
      </c>
      <c r="M2837" s="147" t="s">
        <v>33</v>
      </c>
      <c r="N2837" s="29">
        <f t="shared" si="616"/>
        <v>1046183</v>
      </c>
      <c r="O2837" s="29" t="str">
        <f t="shared" si="617"/>
        <v/>
      </c>
      <c r="P2837" s="29" t="str">
        <f t="shared" si="618"/>
        <v/>
      </c>
      <c r="Q2837" s="29" t="str">
        <f t="shared" si="619"/>
        <v/>
      </c>
      <c r="R2837" s="29" t="str">
        <f t="shared" si="620"/>
        <v/>
      </c>
      <c r="S2837" s="29" t="str">
        <f t="shared" si="621"/>
        <v/>
      </c>
      <c r="T2837" s="29" t="str">
        <f t="shared" si="622"/>
        <v/>
      </c>
      <c r="U2837" s="29"/>
      <c r="V2837" s="29"/>
      <c r="W2837" s="38" t="s">
        <v>2008</v>
      </c>
      <c r="X2837" s="29" t="s">
        <v>158</v>
      </c>
      <c r="Y2837" s="146">
        <v>478.37</v>
      </c>
      <c r="Z2837" s="33">
        <v>612</v>
      </c>
      <c r="AA2837" s="34">
        <f t="shared" si="610"/>
        <v>0.27900000000000003</v>
      </c>
      <c r="AB2837" s="33">
        <f t="shared" si="612"/>
        <v>612</v>
      </c>
      <c r="AC2837" s="34">
        <f t="shared" si="611"/>
        <v>0.27934337074367477</v>
      </c>
      <c r="AD2837" s="145">
        <f t="shared" si="613"/>
        <v>510</v>
      </c>
      <c r="AE2837" s="105">
        <v>398.642</v>
      </c>
      <c r="AF2837" s="34" t="s">
        <v>36</v>
      </c>
      <c r="AG2837" s="34" t="s">
        <v>36</v>
      </c>
      <c r="AH2837" s="34" t="s">
        <v>36</v>
      </c>
      <c r="AI2837" s="29">
        <v>7.4999999999999997E-2</v>
      </c>
      <c r="AJ2837" s="29">
        <v>9.3000000000000005E-4</v>
      </c>
      <c r="AK2837" s="29">
        <v>20</v>
      </c>
      <c r="AL2837" s="29">
        <v>0</v>
      </c>
      <c r="AM2837" s="29" t="s">
        <v>28</v>
      </c>
      <c r="AN2837" s="158" t="s">
        <v>28</v>
      </c>
      <c r="AO2837" s="29" t="s">
        <v>28</v>
      </c>
      <c r="AP2837" s="29">
        <v>1</v>
      </c>
      <c r="AQ2837" s="29">
        <v>125</v>
      </c>
      <c r="AR2837" s="29">
        <v>125</v>
      </c>
      <c r="AS2837" s="29">
        <v>33</v>
      </c>
      <c r="AT2837" s="29">
        <v>7.0000000000000007E-2</v>
      </c>
      <c r="AU2837" s="144">
        <v>5.1562500000000002E-4</v>
      </c>
      <c r="AV2837" s="36" t="s">
        <v>28</v>
      </c>
      <c r="AW2837" s="102" t="s">
        <v>33</v>
      </c>
      <c r="AX2837" s="129" t="s">
        <v>33</v>
      </c>
      <c r="AY2837" s="106">
        <v>16</v>
      </c>
      <c r="BD2837" t="s">
        <v>1989</v>
      </c>
      <c r="BE2837" t="s">
        <v>4634</v>
      </c>
      <c r="BF2837" t="s">
        <v>4747</v>
      </c>
      <c r="BH2837" t="str">
        <f t="shared" si="614"/>
        <v>AV</v>
      </c>
      <c r="BJ2837" t="str">
        <f t="shared" si="615"/>
        <v>OK</v>
      </c>
      <c r="BK2837" s="130">
        <v>612</v>
      </c>
      <c r="BL2837" s="130" t="s">
        <v>37</v>
      </c>
      <c r="BM2837" s="131" t="s">
        <v>33</v>
      </c>
      <c r="BN2837" s="131" t="e">
        <v>#VALUE!</v>
      </c>
      <c r="BO2837">
        <v>612</v>
      </c>
      <c r="BP2837">
        <v>0</v>
      </c>
    </row>
    <row r="2838" spans="1:68" ht="25.2" x14ac:dyDescent="0.3">
      <c r="A2838" s="1"/>
      <c r="B2838" s="47">
        <v>2478</v>
      </c>
      <c r="C2838" s="45">
        <v>1068069</v>
      </c>
      <c r="D2838" s="29">
        <v>1046184</v>
      </c>
      <c r="E2838" s="29"/>
      <c r="F2838" s="31" t="s">
        <v>2037</v>
      </c>
      <c r="G2838" s="29" t="s">
        <v>31</v>
      </c>
      <c r="H2838" s="70" t="s">
        <v>4779</v>
      </c>
      <c r="I2838" s="148" t="s">
        <v>32</v>
      </c>
      <c r="J2838" s="147" t="s">
        <v>33</v>
      </c>
      <c r="K2838" s="148">
        <v>0</v>
      </c>
      <c r="L2838" s="148" t="s">
        <v>32</v>
      </c>
      <c r="M2838" s="147" t="s">
        <v>33</v>
      </c>
      <c r="N2838" s="29">
        <f t="shared" si="616"/>
        <v>1046184</v>
      </c>
      <c r="O2838" s="29" t="str">
        <f t="shared" si="617"/>
        <v/>
      </c>
      <c r="P2838" s="29" t="str">
        <f t="shared" si="618"/>
        <v/>
      </c>
      <c r="Q2838" s="29" t="str">
        <f t="shared" si="619"/>
        <v/>
      </c>
      <c r="R2838" s="29" t="str">
        <f t="shared" si="620"/>
        <v/>
      </c>
      <c r="S2838" s="29" t="str">
        <f t="shared" si="621"/>
        <v/>
      </c>
      <c r="T2838" s="29" t="str">
        <f t="shared" si="622"/>
        <v/>
      </c>
      <c r="U2838" s="29"/>
      <c r="V2838" s="29"/>
      <c r="W2838" s="38" t="s">
        <v>2008</v>
      </c>
      <c r="X2838" s="29" t="s">
        <v>158</v>
      </c>
      <c r="Y2838" s="146">
        <v>868</v>
      </c>
      <c r="Z2838" s="33">
        <v>1111</v>
      </c>
      <c r="AA2838" s="34">
        <f t="shared" si="610"/>
        <v>0.28000000000000003</v>
      </c>
      <c r="AB2838" s="33">
        <f t="shared" si="612"/>
        <v>1111</v>
      </c>
      <c r="AC2838" s="34">
        <f t="shared" si="611"/>
        <v>0.27995404606177238</v>
      </c>
      <c r="AD2838" s="145">
        <f t="shared" si="613"/>
        <v>925.83299999999997</v>
      </c>
      <c r="AE2838" s="105">
        <v>723.33299999999997</v>
      </c>
      <c r="AF2838" s="34" t="s">
        <v>36</v>
      </c>
      <c r="AG2838" s="34" t="s">
        <v>36</v>
      </c>
      <c r="AH2838" s="34" t="s">
        <v>36</v>
      </c>
      <c r="AI2838" s="29">
        <v>0.21</v>
      </c>
      <c r="AJ2838" s="29">
        <v>2.48E-3</v>
      </c>
      <c r="AK2838" s="29">
        <v>17</v>
      </c>
      <c r="AL2838" s="29">
        <v>0</v>
      </c>
      <c r="AM2838" s="29" t="s">
        <v>28</v>
      </c>
      <c r="AN2838" s="158" t="s">
        <v>28</v>
      </c>
      <c r="AO2838" s="29" t="s">
        <v>28</v>
      </c>
      <c r="AP2838" s="29">
        <v>1</v>
      </c>
      <c r="AQ2838" s="29">
        <v>180</v>
      </c>
      <c r="AR2838" s="29">
        <v>180</v>
      </c>
      <c r="AS2838" s="29">
        <v>53</v>
      </c>
      <c r="AT2838" s="29">
        <v>0.19</v>
      </c>
      <c r="AU2838" s="144">
        <v>1.7172000000000001E-3</v>
      </c>
      <c r="AV2838" s="36" t="s">
        <v>28</v>
      </c>
      <c r="AW2838" s="102" t="s">
        <v>33</v>
      </c>
      <c r="AX2838" s="129" t="s">
        <v>33</v>
      </c>
      <c r="AY2838" s="106">
        <v>8</v>
      </c>
      <c r="BD2838" t="s">
        <v>1989</v>
      </c>
      <c r="BE2838" t="s">
        <v>4634</v>
      </c>
      <c r="BF2838" t="s">
        <v>4747</v>
      </c>
      <c r="BH2838" t="str">
        <f t="shared" si="614"/>
        <v>AV</v>
      </c>
      <c r="BJ2838" t="str">
        <f t="shared" si="615"/>
        <v>OK</v>
      </c>
      <c r="BK2838" s="130">
        <v>1111</v>
      </c>
      <c r="BL2838" s="130" t="s">
        <v>37</v>
      </c>
      <c r="BM2838" s="131" t="s">
        <v>33</v>
      </c>
      <c r="BN2838" s="131" t="e">
        <v>#VALUE!</v>
      </c>
      <c r="BO2838">
        <v>1111</v>
      </c>
      <c r="BP2838">
        <v>0</v>
      </c>
    </row>
    <row r="2839" spans="1:68" x14ac:dyDescent="0.3">
      <c r="A2839" s="1"/>
      <c r="B2839" s="47">
        <v>2479</v>
      </c>
      <c r="C2839" s="45">
        <v>1068070</v>
      </c>
      <c r="D2839" s="29">
        <v>1046185</v>
      </c>
      <c r="E2839" s="29"/>
      <c r="F2839" s="31" t="s">
        <v>2038</v>
      </c>
      <c r="G2839" s="29" t="s">
        <v>31</v>
      </c>
      <c r="H2839" s="148"/>
      <c r="I2839" s="148" t="s">
        <v>32</v>
      </c>
      <c r="J2839" s="147" t="s">
        <v>33</v>
      </c>
      <c r="K2839" s="148">
        <v>0</v>
      </c>
      <c r="L2839" s="148" t="s">
        <v>32</v>
      </c>
      <c r="M2839" s="147" t="s">
        <v>33</v>
      </c>
      <c r="N2839" s="29">
        <f t="shared" si="616"/>
        <v>1046185</v>
      </c>
      <c r="O2839" s="29" t="str">
        <f t="shared" si="617"/>
        <v/>
      </c>
      <c r="P2839" s="29" t="str">
        <f t="shared" si="618"/>
        <v/>
      </c>
      <c r="Q2839" s="29" t="str">
        <f t="shared" si="619"/>
        <v/>
      </c>
      <c r="R2839" s="29" t="str">
        <f t="shared" si="620"/>
        <v/>
      </c>
      <c r="S2839" s="29" t="str">
        <f t="shared" si="621"/>
        <v/>
      </c>
      <c r="T2839" s="29" t="str">
        <f t="shared" si="622"/>
        <v/>
      </c>
      <c r="U2839" s="29"/>
      <c r="V2839" s="29"/>
      <c r="W2839" s="38" t="s">
        <v>2008</v>
      </c>
      <c r="X2839" s="29" t="s">
        <v>158</v>
      </c>
      <c r="Y2839" s="146">
        <v>596</v>
      </c>
      <c r="Z2839" s="33">
        <v>763</v>
      </c>
      <c r="AA2839" s="34">
        <f t="shared" ref="AA2839:AA2902" si="623">ROUND(Z2839/Y2839-1,3)</f>
        <v>0.28000000000000003</v>
      </c>
      <c r="AB2839" s="33">
        <f t="shared" si="612"/>
        <v>763</v>
      </c>
      <c r="AC2839" s="34">
        <f t="shared" ref="AC2839:AC2902" si="624">(AD2839-AE2839)/AE2839</f>
        <v>0.28019981194643495</v>
      </c>
      <c r="AD2839" s="145">
        <f t="shared" si="613"/>
        <v>635.83299999999997</v>
      </c>
      <c r="AE2839" s="105">
        <v>496.66699999999997</v>
      </c>
      <c r="AF2839" s="34" t="s">
        <v>36</v>
      </c>
      <c r="AG2839" s="34" t="s">
        <v>36</v>
      </c>
      <c r="AH2839" s="34" t="s">
        <v>36</v>
      </c>
      <c r="AI2839" s="29">
        <v>0.11</v>
      </c>
      <c r="AJ2839" s="29">
        <v>1.72E-3</v>
      </c>
      <c r="AK2839" s="29">
        <v>0</v>
      </c>
      <c r="AL2839" s="29">
        <v>0</v>
      </c>
      <c r="AM2839" s="29" t="s">
        <v>28</v>
      </c>
      <c r="AN2839" s="44" t="s">
        <v>27</v>
      </c>
      <c r="AO2839" s="29" t="s">
        <v>28</v>
      </c>
      <c r="AP2839" s="29">
        <v>1</v>
      </c>
      <c r="AQ2839" s="29">
        <v>130</v>
      </c>
      <c r="AR2839" s="29">
        <v>130</v>
      </c>
      <c r="AS2839" s="29">
        <v>111</v>
      </c>
      <c r="AT2839" s="29">
        <v>0.09</v>
      </c>
      <c r="AU2839" s="144">
        <v>1.8759E-3</v>
      </c>
      <c r="AV2839" s="36" t="s">
        <v>28</v>
      </c>
      <c r="AW2839" s="102" t="s">
        <v>33</v>
      </c>
      <c r="AX2839" s="129" t="s">
        <v>33</v>
      </c>
      <c r="AY2839" s="106">
        <v>121</v>
      </c>
      <c r="BD2839" t="s">
        <v>1989</v>
      </c>
      <c r="BE2839" t="s">
        <v>4634</v>
      </c>
      <c r="BF2839" t="s">
        <v>4747</v>
      </c>
      <c r="BH2839" t="str">
        <f t="shared" si="614"/>
        <v/>
      </c>
      <c r="BJ2839" t="str">
        <f t="shared" si="615"/>
        <v>OK</v>
      </c>
      <c r="BK2839" s="130" t="s">
        <v>5302</v>
      </c>
      <c r="BL2839" s="130" t="e">
        <v>#VALUE!</v>
      </c>
      <c r="BM2839" s="131" t="s">
        <v>33</v>
      </c>
      <c r="BN2839" s="131" t="e">
        <v>#VALUE!</v>
      </c>
      <c r="BO2839" t="e">
        <v>#N/A</v>
      </c>
      <c r="BP2839">
        <v>0</v>
      </c>
    </row>
    <row r="2840" spans="1:68" x14ac:dyDescent="0.3">
      <c r="A2840" s="1"/>
      <c r="B2840" s="47">
        <v>2480</v>
      </c>
      <c r="C2840" s="45">
        <v>1068071</v>
      </c>
      <c r="D2840" s="29">
        <v>1046186</v>
      </c>
      <c r="E2840" s="29"/>
      <c r="F2840" s="31" t="s">
        <v>2039</v>
      </c>
      <c r="G2840" s="29" t="s">
        <v>31</v>
      </c>
      <c r="H2840" s="148"/>
      <c r="I2840" s="148" t="s">
        <v>32</v>
      </c>
      <c r="J2840" s="147" t="s">
        <v>33</v>
      </c>
      <c r="K2840" s="148">
        <v>0</v>
      </c>
      <c r="L2840" s="148" t="s">
        <v>32</v>
      </c>
      <c r="M2840" s="147" t="s">
        <v>33</v>
      </c>
      <c r="N2840" s="29">
        <f t="shared" si="616"/>
        <v>1046186</v>
      </c>
      <c r="O2840" s="29" t="str">
        <f t="shared" si="617"/>
        <v/>
      </c>
      <c r="P2840" s="29" t="str">
        <f t="shared" si="618"/>
        <v/>
      </c>
      <c r="Q2840" s="29" t="str">
        <f t="shared" si="619"/>
        <v/>
      </c>
      <c r="R2840" s="29" t="str">
        <f t="shared" si="620"/>
        <v/>
      </c>
      <c r="S2840" s="29" t="str">
        <f t="shared" si="621"/>
        <v/>
      </c>
      <c r="T2840" s="29" t="str">
        <f t="shared" si="622"/>
        <v/>
      </c>
      <c r="U2840" s="29"/>
      <c r="V2840" s="29"/>
      <c r="W2840" s="38" t="s">
        <v>2008</v>
      </c>
      <c r="X2840" s="29" t="s">
        <v>158</v>
      </c>
      <c r="Y2840" s="146">
        <v>751</v>
      </c>
      <c r="Z2840" s="33">
        <v>961</v>
      </c>
      <c r="AA2840" s="34">
        <f t="shared" si="623"/>
        <v>0.28000000000000003</v>
      </c>
      <c r="AB2840" s="33">
        <f t="shared" si="612"/>
        <v>961</v>
      </c>
      <c r="AC2840" s="34">
        <f t="shared" si="624"/>
        <v>0.27962731271760999</v>
      </c>
      <c r="AD2840" s="145">
        <f t="shared" si="613"/>
        <v>800.83299999999997</v>
      </c>
      <c r="AE2840" s="105">
        <v>625.83299999999997</v>
      </c>
      <c r="AF2840" s="34" t="s">
        <v>36</v>
      </c>
      <c r="AG2840" s="34" t="s">
        <v>36</v>
      </c>
      <c r="AH2840" s="34" t="s">
        <v>36</v>
      </c>
      <c r="AI2840" s="29">
        <v>0.15</v>
      </c>
      <c r="AJ2840" s="29">
        <v>4.96E-3</v>
      </c>
      <c r="AK2840" s="29">
        <v>0</v>
      </c>
      <c r="AL2840" s="29">
        <v>0</v>
      </c>
      <c r="AM2840" s="29" t="s">
        <v>28</v>
      </c>
      <c r="AN2840" s="44" t="s">
        <v>27</v>
      </c>
      <c r="AO2840" s="29" t="s">
        <v>28</v>
      </c>
      <c r="AP2840" s="29">
        <v>1</v>
      </c>
      <c r="AQ2840" s="29">
        <v>165</v>
      </c>
      <c r="AR2840" s="29">
        <v>165</v>
      </c>
      <c r="AS2840" s="29">
        <v>131</v>
      </c>
      <c r="AT2840" s="29">
        <v>0.17</v>
      </c>
      <c r="AU2840" s="144">
        <v>3.5664749999999999E-3</v>
      </c>
      <c r="AV2840" s="36" t="s">
        <v>28</v>
      </c>
      <c r="AW2840" s="102" t="s">
        <v>33</v>
      </c>
      <c r="AX2840" s="129" t="s">
        <v>33</v>
      </c>
      <c r="AY2840" s="106">
        <v>138</v>
      </c>
      <c r="BD2840" t="s">
        <v>1989</v>
      </c>
      <c r="BE2840" t="s">
        <v>4634</v>
      </c>
      <c r="BF2840" t="s">
        <v>4747</v>
      </c>
      <c r="BH2840" t="str">
        <f t="shared" si="614"/>
        <v/>
      </c>
      <c r="BJ2840" t="str">
        <f t="shared" si="615"/>
        <v>OK</v>
      </c>
      <c r="BK2840" s="130" t="s">
        <v>5302</v>
      </c>
      <c r="BL2840" s="130" t="e">
        <v>#VALUE!</v>
      </c>
      <c r="BM2840" s="131" t="s">
        <v>33</v>
      </c>
      <c r="BN2840" s="131" t="e">
        <v>#VALUE!</v>
      </c>
      <c r="BO2840" t="e">
        <v>#N/A</v>
      </c>
      <c r="BP2840">
        <v>3</v>
      </c>
    </row>
    <row r="2841" spans="1:68" ht="25.2" x14ac:dyDescent="0.3">
      <c r="A2841" s="1"/>
      <c r="B2841" s="47">
        <v>2481</v>
      </c>
      <c r="C2841" s="45">
        <v>1068072</v>
      </c>
      <c r="D2841" s="29">
        <v>1046187</v>
      </c>
      <c r="E2841" s="29"/>
      <c r="F2841" s="31" t="s">
        <v>2040</v>
      </c>
      <c r="G2841" s="29" t="s">
        <v>39</v>
      </c>
      <c r="H2841" s="70" t="s">
        <v>4779</v>
      </c>
      <c r="I2841" s="148" t="s">
        <v>32</v>
      </c>
      <c r="J2841" s="147" t="s">
        <v>33</v>
      </c>
      <c r="K2841" s="148">
        <v>0</v>
      </c>
      <c r="L2841" s="148" t="s">
        <v>32</v>
      </c>
      <c r="M2841" s="147" t="s">
        <v>33</v>
      </c>
      <c r="N2841" s="29">
        <f t="shared" si="616"/>
        <v>1046187</v>
      </c>
      <c r="O2841" s="29" t="str">
        <f t="shared" si="617"/>
        <v/>
      </c>
      <c r="P2841" s="29" t="str">
        <f t="shared" si="618"/>
        <v/>
      </c>
      <c r="Q2841" s="29" t="str">
        <f t="shared" si="619"/>
        <v/>
      </c>
      <c r="R2841" s="29" t="str">
        <f t="shared" si="620"/>
        <v/>
      </c>
      <c r="S2841" s="29" t="str">
        <f t="shared" si="621"/>
        <v/>
      </c>
      <c r="T2841" s="29" t="str">
        <f t="shared" si="622"/>
        <v/>
      </c>
      <c r="U2841" s="29"/>
      <c r="V2841" s="29"/>
      <c r="W2841" s="38" t="s">
        <v>2008</v>
      </c>
      <c r="X2841" s="29" t="s">
        <v>158</v>
      </c>
      <c r="Y2841" s="146">
        <v>1004</v>
      </c>
      <c r="Z2841" s="33">
        <v>1285</v>
      </c>
      <c r="AA2841" s="34">
        <f t="shared" si="623"/>
        <v>0.28000000000000003</v>
      </c>
      <c r="AB2841" s="33">
        <f t="shared" si="612"/>
        <v>1285</v>
      </c>
      <c r="AC2841" s="34">
        <f t="shared" si="624"/>
        <v>0.27987956976909578</v>
      </c>
      <c r="AD2841" s="145">
        <f t="shared" ref="AD2841:AD2872" si="625">ROUND(Z2841/1.2,3)</f>
        <v>1070.8330000000001</v>
      </c>
      <c r="AE2841" s="105">
        <v>836.66700000000003</v>
      </c>
      <c r="AF2841" s="34" t="s">
        <v>36</v>
      </c>
      <c r="AG2841" s="34" t="s">
        <v>36</v>
      </c>
      <c r="AH2841" s="34" t="s">
        <v>36</v>
      </c>
      <c r="AI2841" s="29">
        <v>0.23499999999999999</v>
      </c>
      <c r="AJ2841" s="29">
        <v>6.1999999999999998E-3</v>
      </c>
      <c r="AK2841" s="29">
        <v>2</v>
      </c>
      <c r="AL2841" s="29">
        <v>0</v>
      </c>
      <c r="AM2841" s="29" t="s">
        <v>28</v>
      </c>
      <c r="AN2841" s="158" t="s">
        <v>28</v>
      </c>
      <c r="AO2841" s="29" t="s">
        <v>28</v>
      </c>
      <c r="AP2841" s="29">
        <v>1</v>
      </c>
      <c r="AQ2841" s="29">
        <v>205</v>
      </c>
      <c r="AR2841" s="29">
        <v>205</v>
      </c>
      <c r="AS2841" s="29">
        <v>141</v>
      </c>
      <c r="AT2841" s="29">
        <v>0.23400000000000001</v>
      </c>
      <c r="AU2841" s="144">
        <v>5.9255250000000001E-3</v>
      </c>
      <c r="AV2841" s="36" t="s">
        <v>28</v>
      </c>
      <c r="AW2841" s="102" t="s">
        <v>33</v>
      </c>
      <c r="AX2841" s="129" t="s">
        <v>33</v>
      </c>
      <c r="AY2841" s="106">
        <v>129</v>
      </c>
      <c r="BD2841" t="s">
        <v>1989</v>
      </c>
      <c r="BE2841" t="s">
        <v>4634</v>
      </c>
      <c r="BF2841" t="s">
        <v>4747</v>
      </c>
      <c r="BH2841" t="str">
        <f t="shared" si="614"/>
        <v>AV</v>
      </c>
      <c r="BJ2841" t="str">
        <f t="shared" si="615"/>
        <v>OK</v>
      </c>
      <c r="BK2841" s="130">
        <v>1285</v>
      </c>
      <c r="BL2841" s="130" t="s">
        <v>37</v>
      </c>
      <c r="BM2841" s="131" t="s">
        <v>33</v>
      </c>
      <c r="BN2841" s="131" t="e">
        <v>#VALUE!</v>
      </c>
      <c r="BO2841">
        <v>1285</v>
      </c>
      <c r="BP2841">
        <v>1</v>
      </c>
    </row>
    <row r="2842" spans="1:68" ht="25.2" x14ac:dyDescent="0.3">
      <c r="A2842" s="1"/>
      <c r="B2842" s="47">
        <v>2482</v>
      </c>
      <c r="C2842" s="45">
        <v>1087860</v>
      </c>
      <c r="D2842" s="45">
        <v>1046252</v>
      </c>
      <c r="E2842" s="45"/>
      <c r="F2842" s="31" t="s">
        <v>2042</v>
      </c>
      <c r="G2842" s="37" t="s">
        <v>31</v>
      </c>
      <c r="H2842" s="148"/>
      <c r="I2842" s="148" t="s">
        <v>32</v>
      </c>
      <c r="J2842" s="147" t="s">
        <v>33</v>
      </c>
      <c r="K2842" s="148">
        <v>0</v>
      </c>
      <c r="L2842" s="148" t="s">
        <v>32</v>
      </c>
      <c r="M2842" s="147" t="s">
        <v>33</v>
      </c>
      <c r="N2842" s="29">
        <f t="shared" si="616"/>
        <v>1046252</v>
      </c>
      <c r="O2842" s="29" t="str">
        <f t="shared" si="617"/>
        <v/>
      </c>
      <c r="P2842" s="29" t="str">
        <f t="shared" si="618"/>
        <v/>
      </c>
      <c r="Q2842" s="29" t="str">
        <f t="shared" si="619"/>
        <v/>
      </c>
      <c r="R2842" s="29" t="str">
        <f t="shared" si="620"/>
        <v/>
      </c>
      <c r="S2842" s="29" t="str">
        <f t="shared" si="621"/>
        <v/>
      </c>
      <c r="T2842" s="29" t="str">
        <f t="shared" si="622"/>
        <v/>
      </c>
      <c r="U2842" s="29"/>
      <c r="V2842" s="29"/>
      <c r="W2842" s="38" t="s">
        <v>2008</v>
      </c>
      <c r="X2842" s="37" t="s">
        <v>158</v>
      </c>
      <c r="Y2842" s="146">
        <v>483.06</v>
      </c>
      <c r="Z2842" s="33">
        <v>618</v>
      </c>
      <c r="AA2842" s="34">
        <f t="shared" si="623"/>
        <v>0.27900000000000003</v>
      </c>
      <c r="AB2842" s="33">
        <f t="shared" si="612"/>
        <v>618</v>
      </c>
      <c r="AC2842" s="34">
        <f t="shared" si="624"/>
        <v>0.27934418084709972</v>
      </c>
      <c r="AD2842" s="145">
        <f t="shared" si="625"/>
        <v>515</v>
      </c>
      <c r="AE2842" s="105">
        <v>402.55</v>
      </c>
      <c r="AF2842" s="34" t="s">
        <v>36</v>
      </c>
      <c r="AG2842" s="34" t="s">
        <v>36</v>
      </c>
      <c r="AH2842" s="34" t="s">
        <v>36</v>
      </c>
      <c r="AI2842" s="29">
        <v>0.05</v>
      </c>
      <c r="AJ2842" s="29">
        <v>8.7000000000000001E-5</v>
      </c>
      <c r="AK2842" s="29">
        <v>0</v>
      </c>
      <c r="AL2842" s="29">
        <v>0</v>
      </c>
      <c r="AM2842" s="29" t="s">
        <v>28</v>
      </c>
      <c r="AN2842" s="44" t="s">
        <v>27</v>
      </c>
      <c r="AO2842" s="29" t="s">
        <v>28</v>
      </c>
      <c r="AP2842" s="29">
        <v>5</v>
      </c>
      <c r="AQ2842" s="29">
        <v>200</v>
      </c>
      <c r="AR2842" s="29">
        <v>200</v>
      </c>
      <c r="AS2842" s="29">
        <v>5</v>
      </c>
      <c r="AT2842" s="29"/>
      <c r="AU2842" s="144"/>
      <c r="AV2842" s="36" t="s">
        <v>28</v>
      </c>
      <c r="AW2842" s="102">
        <v>42786</v>
      </c>
      <c r="AX2842" s="129" t="s">
        <v>33</v>
      </c>
      <c r="AY2842" s="106">
        <v>10</v>
      </c>
      <c r="BD2842" t="s">
        <v>2043</v>
      </c>
      <c r="BE2842" t="s">
        <v>2602</v>
      </c>
      <c r="BF2842" t="s">
        <v>4740</v>
      </c>
      <c r="BH2842" t="str">
        <f t="shared" si="614"/>
        <v/>
      </c>
      <c r="BJ2842" t="str">
        <f t="shared" si="615"/>
        <v>OK</v>
      </c>
      <c r="BK2842" s="130" t="s">
        <v>5302</v>
      </c>
      <c r="BL2842" s="130" t="e">
        <v>#VALUE!</v>
      </c>
      <c r="BM2842" s="131" t="s">
        <v>33</v>
      </c>
      <c r="BN2842" s="131" t="e">
        <v>#VALUE!</v>
      </c>
      <c r="BO2842" t="e">
        <v>#N/A</v>
      </c>
      <c r="BP2842">
        <v>0</v>
      </c>
    </row>
    <row r="2843" spans="1:68" ht="25.2" x14ac:dyDescent="0.3">
      <c r="A2843" s="1"/>
      <c r="B2843" s="47">
        <v>2483</v>
      </c>
      <c r="C2843" s="45">
        <v>1087861</v>
      </c>
      <c r="D2843" s="45">
        <v>1046251</v>
      </c>
      <c r="E2843" s="45"/>
      <c r="F2843" s="31" t="s">
        <v>2044</v>
      </c>
      <c r="G2843" s="37" t="s">
        <v>31</v>
      </c>
      <c r="H2843" s="148"/>
      <c r="I2843" s="148" t="s">
        <v>32</v>
      </c>
      <c r="J2843" s="147" t="s">
        <v>33</v>
      </c>
      <c r="K2843" s="148">
        <v>0</v>
      </c>
      <c r="L2843" s="148" t="s">
        <v>32</v>
      </c>
      <c r="M2843" s="147" t="s">
        <v>33</v>
      </c>
      <c r="N2843" s="29">
        <f t="shared" si="616"/>
        <v>1046251</v>
      </c>
      <c r="O2843" s="29" t="str">
        <f t="shared" si="617"/>
        <v/>
      </c>
      <c r="P2843" s="29" t="str">
        <f t="shared" si="618"/>
        <v/>
      </c>
      <c r="Q2843" s="29" t="str">
        <f t="shared" si="619"/>
        <v/>
      </c>
      <c r="R2843" s="29" t="str">
        <f t="shared" si="620"/>
        <v/>
      </c>
      <c r="S2843" s="29" t="str">
        <f t="shared" si="621"/>
        <v/>
      </c>
      <c r="T2843" s="29" t="str">
        <f t="shared" si="622"/>
        <v/>
      </c>
      <c r="U2843" s="29"/>
      <c r="V2843" s="29"/>
      <c r="W2843" s="38" t="s">
        <v>2008</v>
      </c>
      <c r="X2843" s="37" t="s">
        <v>158</v>
      </c>
      <c r="Y2843" s="146">
        <v>516</v>
      </c>
      <c r="Z2843" s="33">
        <v>661</v>
      </c>
      <c r="AA2843" s="34">
        <f t="shared" si="623"/>
        <v>0.28100000000000003</v>
      </c>
      <c r="AB2843" s="33">
        <f t="shared" si="612"/>
        <v>661</v>
      </c>
      <c r="AC2843" s="34">
        <f t="shared" si="624"/>
        <v>0.28100697674418595</v>
      </c>
      <c r="AD2843" s="145">
        <f t="shared" si="625"/>
        <v>550.83299999999997</v>
      </c>
      <c r="AE2843" s="105">
        <v>430</v>
      </c>
      <c r="AF2843" s="34" t="s">
        <v>36</v>
      </c>
      <c r="AG2843" s="34" t="s">
        <v>36</v>
      </c>
      <c r="AH2843" s="34" t="s">
        <v>36</v>
      </c>
      <c r="AI2843" s="29">
        <v>6.5000000000000002E-2</v>
      </c>
      <c r="AJ2843" s="29">
        <v>8.7000000000000001E-5</v>
      </c>
      <c r="AK2843" s="29">
        <v>0</v>
      </c>
      <c r="AL2843" s="29">
        <v>0</v>
      </c>
      <c r="AM2843" s="29" t="s">
        <v>28</v>
      </c>
      <c r="AN2843" s="44" t="s">
        <v>27</v>
      </c>
      <c r="AO2843" s="29" t="s">
        <v>28</v>
      </c>
      <c r="AP2843" s="29">
        <v>5</v>
      </c>
      <c r="AQ2843" s="29">
        <v>240</v>
      </c>
      <c r="AR2843" s="29">
        <v>240</v>
      </c>
      <c r="AS2843" s="29">
        <v>5</v>
      </c>
      <c r="AT2843" s="29"/>
      <c r="AU2843" s="144"/>
      <c r="AV2843" s="36" t="s">
        <v>28</v>
      </c>
      <c r="AW2843" s="102">
        <v>42786</v>
      </c>
      <c r="AX2843" s="129" t="s">
        <v>33</v>
      </c>
      <c r="AY2843" s="106">
        <v>10</v>
      </c>
      <c r="BD2843" t="s">
        <v>2043</v>
      </c>
      <c r="BE2843" t="s">
        <v>2602</v>
      </c>
      <c r="BF2843" t="s">
        <v>4740</v>
      </c>
      <c r="BH2843" t="str">
        <f t="shared" si="614"/>
        <v/>
      </c>
      <c r="BJ2843" t="str">
        <f t="shared" si="615"/>
        <v>OK</v>
      </c>
      <c r="BK2843" s="130" t="s">
        <v>5302</v>
      </c>
      <c r="BL2843" s="130" t="e">
        <v>#VALUE!</v>
      </c>
      <c r="BM2843" s="131" t="s">
        <v>33</v>
      </c>
      <c r="BN2843" s="131" t="e">
        <v>#VALUE!</v>
      </c>
      <c r="BO2843" t="e">
        <v>#N/A</v>
      </c>
      <c r="BP2843">
        <v>0</v>
      </c>
    </row>
    <row r="2844" spans="1:68" ht="25.2" x14ac:dyDescent="0.3">
      <c r="A2844" s="1"/>
      <c r="B2844" s="47">
        <v>2484</v>
      </c>
      <c r="C2844" s="45">
        <v>1087862</v>
      </c>
      <c r="D2844" s="45">
        <v>1047036</v>
      </c>
      <c r="E2844" s="45"/>
      <c r="F2844" s="31" t="s">
        <v>2045</v>
      </c>
      <c r="G2844" s="37" t="s">
        <v>31</v>
      </c>
      <c r="H2844" s="148"/>
      <c r="I2844" s="148" t="s">
        <v>32</v>
      </c>
      <c r="J2844" s="147" t="s">
        <v>33</v>
      </c>
      <c r="K2844" s="148">
        <v>0</v>
      </c>
      <c r="L2844" s="148" t="s">
        <v>32</v>
      </c>
      <c r="M2844" s="147" t="s">
        <v>33</v>
      </c>
      <c r="N2844" s="29">
        <f t="shared" si="616"/>
        <v>1047036</v>
      </c>
      <c r="O2844" s="29" t="str">
        <f t="shared" si="617"/>
        <v/>
      </c>
      <c r="P2844" s="29" t="str">
        <f t="shared" si="618"/>
        <v/>
      </c>
      <c r="Q2844" s="29" t="str">
        <f t="shared" si="619"/>
        <v/>
      </c>
      <c r="R2844" s="29" t="str">
        <f t="shared" si="620"/>
        <v/>
      </c>
      <c r="S2844" s="29" t="str">
        <f t="shared" si="621"/>
        <v/>
      </c>
      <c r="T2844" s="29" t="str">
        <f t="shared" si="622"/>
        <v/>
      </c>
      <c r="U2844" s="29"/>
      <c r="V2844" s="29"/>
      <c r="W2844" s="38" t="s">
        <v>2008</v>
      </c>
      <c r="X2844" s="37" t="s">
        <v>158</v>
      </c>
      <c r="Y2844" s="146">
        <v>700</v>
      </c>
      <c r="Z2844" s="33">
        <v>896</v>
      </c>
      <c r="AA2844" s="34">
        <f t="shared" si="623"/>
        <v>0.28000000000000003</v>
      </c>
      <c r="AB2844" s="33">
        <f t="shared" si="612"/>
        <v>896</v>
      </c>
      <c r="AC2844" s="34">
        <f t="shared" si="624"/>
        <v>0.28000130285788749</v>
      </c>
      <c r="AD2844" s="145">
        <f t="shared" si="625"/>
        <v>746.66700000000003</v>
      </c>
      <c r="AE2844" s="105">
        <v>583.33299999999997</v>
      </c>
      <c r="AF2844" s="34" t="s">
        <v>36</v>
      </c>
      <c r="AG2844" s="34" t="s">
        <v>36</v>
      </c>
      <c r="AH2844" s="34" t="s">
        <v>36</v>
      </c>
      <c r="AI2844" s="29">
        <v>7.0000000000000007E-2</v>
      </c>
      <c r="AJ2844" s="29">
        <v>1.9599999999999999E-4</v>
      </c>
      <c r="AK2844" s="29">
        <v>0</v>
      </c>
      <c r="AL2844" s="29">
        <v>0</v>
      </c>
      <c r="AM2844" s="29" t="s">
        <v>28</v>
      </c>
      <c r="AN2844" s="44" t="s">
        <v>27</v>
      </c>
      <c r="AO2844" s="29" t="s">
        <v>28</v>
      </c>
      <c r="AP2844" s="29">
        <v>5</v>
      </c>
      <c r="AQ2844" s="29">
        <v>260</v>
      </c>
      <c r="AR2844" s="29">
        <v>260</v>
      </c>
      <c r="AS2844" s="29">
        <v>5</v>
      </c>
      <c r="AT2844" s="29"/>
      <c r="AU2844" s="144"/>
      <c r="AV2844" s="36" t="s">
        <v>28</v>
      </c>
      <c r="AW2844" s="102">
        <v>42786</v>
      </c>
      <c r="AX2844" s="129" t="s">
        <v>33</v>
      </c>
      <c r="AY2844" s="106">
        <v>15</v>
      </c>
      <c r="BD2844" t="s">
        <v>2043</v>
      </c>
      <c r="BE2844" t="s">
        <v>2602</v>
      </c>
      <c r="BF2844" t="s">
        <v>4740</v>
      </c>
      <c r="BH2844" t="str">
        <f t="shared" si="614"/>
        <v/>
      </c>
      <c r="BJ2844" t="str">
        <f t="shared" si="615"/>
        <v>OK</v>
      </c>
      <c r="BK2844" s="130" t="s">
        <v>5302</v>
      </c>
      <c r="BL2844" s="130" t="e">
        <v>#VALUE!</v>
      </c>
      <c r="BM2844" s="131" t="s">
        <v>33</v>
      </c>
      <c r="BN2844" s="131" t="e">
        <v>#VALUE!</v>
      </c>
      <c r="BO2844" t="e">
        <v>#N/A</v>
      </c>
      <c r="BP2844">
        <v>0</v>
      </c>
    </row>
    <row r="2845" spans="1:68" ht="25.2" x14ac:dyDescent="0.3">
      <c r="A2845" s="1"/>
      <c r="B2845" s="47">
        <v>2485</v>
      </c>
      <c r="C2845" s="45">
        <v>1087863</v>
      </c>
      <c r="D2845" s="45">
        <v>1047037</v>
      </c>
      <c r="E2845" s="45"/>
      <c r="F2845" s="31" t="s">
        <v>2046</v>
      </c>
      <c r="G2845" s="37" t="s">
        <v>31</v>
      </c>
      <c r="H2845" s="148"/>
      <c r="I2845" s="148" t="s">
        <v>32</v>
      </c>
      <c r="J2845" s="147" t="s">
        <v>33</v>
      </c>
      <c r="K2845" s="148">
        <v>0</v>
      </c>
      <c r="L2845" s="148" t="s">
        <v>32</v>
      </c>
      <c r="M2845" s="147" t="s">
        <v>33</v>
      </c>
      <c r="N2845" s="29">
        <f t="shared" si="616"/>
        <v>1047037</v>
      </c>
      <c r="O2845" s="29" t="str">
        <f t="shared" si="617"/>
        <v/>
      </c>
      <c r="P2845" s="29" t="str">
        <f t="shared" si="618"/>
        <v/>
      </c>
      <c r="Q2845" s="29" t="str">
        <f t="shared" si="619"/>
        <v/>
      </c>
      <c r="R2845" s="29" t="str">
        <f t="shared" si="620"/>
        <v/>
      </c>
      <c r="S2845" s="29" t="str">
        <f t="shared" si="621"/>
        <v/>
      </c>
      <c r="T2845" s="29" t="str">
        <f t="shared" si="622"/>
        <v/>
      </c>
      <c r="U2845" s="29"/>
      <c r="V2845" s="29"/>
      <c r="W2845" s="38" t="s">
        <v>2008</v>
      </c>
      <c r="X2845" s="37" t="s">
        <v>158</v>
      </c>
      <c r="Y2845" s="146">
        <v>754</v>
      </c>
      <c r="Z2845" s="33">
        <v>965</v>
      </c>
      <c r="AA2845" s="34">
        <f t="shared" si="623"/>
        <v>0.28000000000000003</v>
      </c>
      <c r="AB2845" s="33">
        <f t="shared" si="612"/>
        <v>965</v>
      </c>
      <c r="AC2845" s="34">
        <f t="shared" si="624"/>
        <v>0.27984205827164904</v>
      </c>
      <c r="AD2845" s="145">
        <f t="shared" si="625"/>
        <v>804.16700000000003</v>
      </c>
      <c r="AE2845" s="105">
        <v>628.33299999999997</v>
      </c>
      <c r="AF2845" s="34" t="s">
        <v>36</v>
      </c>
      <c r="AG2845" s="34" t="s">
        <v>36</v>
      </c>
      <c r="AH2845" s="34" t="s">
        <v>36</v>
      </c>
      <c r="AI2845" s="29">
        <v>0.1</v>
      </c>
      <c r="AJ2845" s="29">
        <v>1.9599999999999999E-4</v>
      </c>
      <c r="AK2845" s="29">
        <v>0</v>
      </c>
      <c r="AL2845" s="29">
        <v>0</v>
      </c>
      <c r="AM2845" s="29" t="s">
        <v>28</v>
      </c>
      <c r="AN2845" s="44" t="s">
        <v>27</v>
      </c>
      <c r="AO2845" s="29" t="s">
        <v>28</v>
      </c>
      <c r="AP2845" s="29">
        <v>5</v>
      </c>
      <c r="AQ2845" s="29">
        <v>280</v>
      </c>
      <c r="AR2845" s="29">
        <v>280</v>
      </c>
      <c r="AS2845" s="29">
        <v>5</v>
      </c>
      <c r="AT2845" s="29"/>
      <c r="AU2845" s="144"/>
      <c r="AV2845" s="36" t="s">
        <v>28</v>
      </c>
      <c r="AW2845" s="102">
        <v>42786</v>
      </c>
      <c r="AX2845" s="129" t="s">
        <v>33</v>
      </c>
      <c r="AY2845" s="106">
        <v>5</v>
      </c>
      <c r="BD2845" t="s">
        <v>2043</v>
      </c>
      <c r="BE2845" t="s">
        <v>2602</v>
      </c>
      <c r="BF2845" t="s">
        <v>4740</v>
      </c>
      <c r="BH2845" t="str">
        <f t="shared" si="614"/>
        <v/>
      </c>
      <c r="BJ2845" t="str">
        <f t="shared" si="615"/>
        <v>OK</v>
      </c>
      <c r="BK2845" s="130" t="s">
        <v>5302</v>
      </c>
      <c r="BL2845" s="130" t="e">
        <v>#VALUE!</v>
      </c>
      <c r="BM2845" s="131" t="s">
        <v>33</v>
      </c>
      <c r="BN2845" s="131" t="e">
        <v>#VALUE!</v>
      </c>
      <c r="BO2845" t="e">
        <v>#N/A</v>
      </c>
      <c r="BP2845">
        <v>0</v>
      </c>
    </row>
    <row r="2846" spans="1:68" ht="25.2" x14ac:dyDescent="0.3">
      <c r="A2846" s="1"/>
      <c r="B2846" s="47">
        <v>2486</v>
      </c>
      <c r="C2846" s="45">
        <v>1068041</v>
      </c>
      <c r="D2846" s="29">
        <v>1046156</v>
      </c>
      <c r="E2846" s="29"/>
      <c r="F2846" s="31" t="s">
        <v>2047</v>
      </c>
      <c r="G2846" s="29" t="s">
        <v>31</v>
      </c>
      <c r="H2846" s="70" t="s">
        <v>4779</v>
      </c>
      <c r="I2846" s="148" t="s">
        <v>32</v>
      </c>
      <c r="J2846" s="147" t="s">
        <v>33</v>
      </c>
      <c r="K2846" s="148">
        <v>0</v>
      </c>
      <c r="L2846" s="148" t="s">
        <v>32</v>
      </c>
      <c r="M2846" s="147">
        <v>42823</v>
      </c>
      <c r="N2846" s="29">
        <f t="shared" si="616"/>
        <v>1046156</v>
      </c>
      <c r="O2846" s="29" t="str">
        <f t="shared" si="617"/>
        <v/>
      </c>
      <c r="P2846" s="29" t="str">
        <f t="shared" si="618"/>
        <v/>
      </c>
      <c r="Q2846" s="29" t="str">
        <f t="shared" si="619"/>
        <v/>
      </c>
      <c r="R2846" s="29" t="str">
        <f t="shared" si="620"/>
        <v/>
      </c>
      <c r="S2846" s="29" t="str">
        <f t="shared" si="621"/>
        <v/>
      </c>
      <c r="T2846" s="29" t="str">
        <f t="shared" si="622"/>
        <v/>
      </c>
      <c r="U2846" s="29"/>
      <c r="V2846" s="29"/>
      <c r="W2846" s="38" t="s">
        <v>2008</v>
      </c>
      <c r="X2846" s="29" t="s">
        <v>158</v>
      </c>
      <c r="Y2846" s="146">
        <v>6105</v>
      </c>
      <c r="Z2846" s="33">
        <v>7815</v>
      </c>
      <c r="AA2846" s="34">
        <f t="shared" si="623"/>
        <v>0.28000000000000003</v>
      </c>
      <c r="AB2846" s="33">
        <f t="shared" si="612"/>
        <v>7815</v>
      </c>
      <c r="AC2846" s="34">
        <f t="shared" si="624"/>
        <v>0.28009828009828008</v>
      </c>
      <c r="AD2846" s="145">
        <f t="shared" si="625"/>
        <v>6512.5</v>
      </c>
      <c r="AE2846" s="105">
        <v>5087.5</v>
      </c>
      <c r="AF2846" s="34" t="s">
        <v>36</v>
      </c>
      <c r="AG2846" s="34" t="s">
        <v>36</v>
      </c>
      <c r="AH2846" s="34" t="s">
        <v>36</v>
      </c>
      <c r="AI2846" s="29">
        <v>2.34</v>
      </c>
      <c r="AJ2846" s="29">
        <v>6.9750000000000006E-2</v>
      </c>
      <c r="AK2846" s="29">
        <v>10</v>
      </c>
      <c r="AL2846" s="29">
        <v>0</v>
      </c>
      <c r="AM2846" s="29" t="s">
        <v>28</v>
      </c>
      <c r="AN2846" s="158" t="s">
        <v>28</v>
      </c>
      <c r="AO2846" s="29" t="s">
        <v>28</v>
      </c>
      <c r="AP2846" s="29">
        <v>1</v>
      </c>
      <c r="AQ2846" s="29">
        <v>3100</v>
      </c>
      <c r="AR2846" s="29">
        <v>1200</v>
      </c>
      <c r="AS2846" s="29">
        <v>750</v>
      </c>
      <c r="AT2846" s="29"/>
      <c r="AU2846" s="144"/>
      <c r="AV2846" s="36" t="s">
        <v>28</v>
      </c>
      <c r="AW2846" s="102" t="s">
        <v>33</v>
      </c>
      <c r="AX2846" s="129" t="s">
        <v>33</v>
      </c>
      <c r="AY2846" s="106">
        <v>56</v>
      </c>
      <c r="BD2846" t="s">
        <v>1724</v>
      </c>
      <c r="BE2846" t="s">
        <v>4633</v>
      </c>
      <c r="BF2846" t="s">
        <v>4747</v>
      </c>
      <c r="BH2846" t="str">
        <f t="shared" si="614"/>
        <v>AV</v>
      </c>
      <c r="BJ2846" t="str">
        <f t="shared" si="615"/>
        <v>OK</v>
      </c>
      <c r="BK2846" s="130">
        <v>7815</v>
      </c>
      <c r="BL2846" s="130" t="s">
        <v>37</v>
      </c>
      <c r="BM2846" s="131" t="s">
        <v>33</v>
      </c>
      <c r="BN2846" s="131" t="e">
        <v>#VALUE!</v>
      </c>
      <c r="BO2846">
        <v>7815</v>
      </c>
      <c r="BP2846">
        <v>0</v>
      </c>
    </row>
    <row r="2847" spans="1:68" ht="25.2" x14ac:dyDescent="0.3">
      <c r="A2847" s="1"/>
      <c r="B2847" s="47">
        <v>2487</v>
      </c>
      <c r="C2847" s="45">
        <v>1068042</v>
      </c>
      <c r="D2847" s="29">
        <v>1046157</v>
      </c>
      <c r="E2847" s="29"/>
      <c r="F2847" s="31" t="s">
        <v>2048</v>
      </c>
      <c r="G2847" s="29" t="s">
        <v>31</v>
      </c>
      <c r="H2847" s="70" t="s">
        <v>4779</v>
      </c>
      <c r="I2847" s="148" t="s">
        <v>32</v>
      </c>
      <c r="J2847" s="147" t="s">
        <v>33</v>
      </c>
      <c r="K2847" s="148">
        <v>0</v>
      </c>
      <c r="L2847" s="148" t="s">
        <v>32</v>
      </c>
      <c r="M2847" s="147">
        <v>42823</v>
      </c>
      <c r="N2847" s="29">
        <f t="shared" si="616"/>
        <v>1046157</v>
      </c>
      <c r="O2847" s="29" t="str">
        <f t="shared" si="617"/>
        <v/>
      </c>
      <c r="P2847" s="29" t="str">
        <f t="shared" si="618"/>
        <v/>
      </c>
      <c r="Q2847" s="29" t="str">
        <f t="shared" si="619"/>
        <v/>
      </c>
      <c r="R2847" s="29" t="str">
        <f t="shared" si="620"/>
        <v/>
      </c>
      <c r="S2847" s="29" t="str">
        <f t="shared" si="621"/>
        <v/>
      </c>
      <c r="T2847" s="29" t="str">
        <f t="shared" si="622"/>
        <v/>
      </c>
      <c r="U2847" s="29"/>
      <c r="V2847" s="29"/>
      <c r="W2847" s="38" t="s">
        <v>2008</v>
      </c>
      <c r="X2847" s="29" t="s">
        <v>158</v>
      </c>
      <c r="Y2847" s="146">
        <v>7218</v>
      </c>
      <c r="Z2847" s="33">
        <v>9239</v>
      </c>
      <c r="AA2847" s="34">
        <f t="shared" si="623"/>
        <v>0.28000000000000003</v>
      </c>
      <c r="AB2847" s="33">
        <f t="shared" si="612"/>
        <v>9239</v>
      </c>
      <c r="AC2847" s="34">
        <f t="shared" si="624"/>
        <v>0.27999451371571077</v>
      </c>
      <c r="AD2847" s="145">
        <f t="shared" si="625"/>
        <v>7699.1670000000004</v>
      </c>
      <c r="AE2847" s="105">
        <v>6015</v>
      </c>
      <c r="AF2847" s="34" t="s">
        <v>36</v>
      </c>
      <c r="AG2847" s="34" t="s">
        <v>36</v>
      </c>
      <c r="AH2847" s="34" t="s">
        <v>36</v>
      </c>
      <c r="AI2847" s="29">
        <v>2.94</v>
      </c>
      <c r="AJ2847" s="29">
        <v>9.9642999999999995E-2</v>
      </c>
      <c r="AK2847" s="29">
        <v>27</v>
      </c>
      <c r="AL2847" s="29">
        <v>0</v>
      </c>
      <c r="AM2847" s="29" t="s">
        <v>28</v>
      </c>
      <c r="AN2847" s="158" t="s">
        <v>28</v>
      </c>
      <c r="AO2847" s="29" t="s">
        <v>28</v>
      </c>
      <c r="AP2847" s="29">
        <v>1</v>
      </c>
      <c r="AQ2847" s="29">
        <v>3100</v>
      </c>
      <c r="AR2847" s="29">
        <v>1200</v>
      </c>
      <c r="AS2847" s="29">
        <v>750</v>
      </c>
      <c r="AT2847" s="29"/>
      <c r="AU2847" s="144"/>
      <c r="AV2847" s="36" t="s">
        <v>28</v>
      </c>
      <c r="AW2847" s="102" t="s">
        <v>33</v>
      </c>
      <c r="AX2847" s="129" t="s">
        <v>33</v>
      </c>
      <c r="AY2847" s="106">
        <v>95</v>
      </c>
      <c r="BD2847" t="s">
        <v>1724</v>
      </c>
      <c r="BE2847" t="s">
        <v>4633</v>
      </c>
      <c r="BF2847" t="s">
        <v>4747</v>
      </c>
      <c r="BH2847" t="str">
        <f t="shared" si="614"/>
        <v>AV</v>
      </c>
      <c r="BJ2847" t="str">
        <f t="shared" si="615"/>
        <v>OK</v>
      </c>
      <c r="BK2847" s="130">
        <v>9239</v>
      </c>
      <c r="BL2847" s="130" t="s">
        <v>37</v>
      </c>
      <c r="BM2847" s="131" t="s">
        <v>33</v>
      </c>
      <c r="BN2847" s="131" t="e">
        <v>#VALUE!</v>
      </c>
      <c r="BO2847">
        <v>9239</v>
      </c>
      <c r="BP2847">
        <v>10</v>
      </c>
    </row>
    <row r="2848" spans="1:68" x14ac:dyDescent="0.3">
      <c r="A2848" s="1"/>
      <c r="B2848" s="47">
        <v>2488</v>
      </c>
      <c r="C2848" s="45">
        <v>1068043</v>
      </c>
      <c r="D2848" s="29">
        <v>1046158</v>
      </c>
      <c r="E2848" s="29"/>
      <c r="F2848" s="31" t="s">
        <v>2049</v>
      </c>
      <c r="G2848" s="29" t="s">
        <v>31</v>
      </c>
      <c r="H2848" s="148"/>
      <c r="I2848" s="148" t="s">
        <v>32</v>
      </c>
      <c r="J2848" s="147" t="s">
        <v>33</v>
      </c>
      <c r="K2848" s="148">
        <v>0</v>
      </c>
      <c r="L2848" s="148" t="s">
        <v>32</v>
      </c>
      <c r="M2848" s="147">
        <v>42823</v>
      </c>
      <c r="N2848" s="29">
        <f t="shared" si="616"/>
        <v>1046158</v>
      </c>
      <c r="O2848" s="29" t="str">
        <f t="shared" si="617"/>
        <v/>
      </c>
      <c r="P2848" s="29" t="str">
        <f t="shared" si="618"/>
        <v/>
      </c>
      <c r="Q2848" s="29" t="str">
        <f t="shared" si="619"/>
        <v/>
      </c>
      <c r="R2848" s="29" t="str">
        <f t="shared" si="620"/>
        <v/>
      </c>
      <c r="S2848" s="29" t="str">
        <f t="shared" si="621"/>
        <v/>
      </c>
      <c r="T2848" s="29" t="str">
        <f t="shared" si="622"/>
        <v/>
      </c>
      <c r="U2848" s="29"/>
      <c r="V2848" s="29"/>
      <c r="W2848" s="38" t="s">
        <v>2008</v>
      </c>
      <c r="X2848" s="29" t="s">
        <v>158</v>
      </c>
      <c r="Y2848" s="146">
        <v>9512</v>
      </c>
      <c r="Z2848" s="33">
        <v>12175</v>
      </c>
      <c r="AA2848" s="34">
        <f t="shared" si="623"/>
        <v>0.28000000000000003</v>
      </c>
      <c r="AB2848" s="33">
        <f t="shared" si="612"/>
        <v>12175</v>
      </c>
      <c r="AC2848" s="34">
        <f t="shared" si="624"/>
        <v>0.27996205719251233</v>
      </c>
      <c r="AD2848" s="145">
        <f t="shared" si="625"/>
        <v>10145.833000000001</v>
      </c>
      <c r="AE2848" s="105">
        <v>7926.6670000000004</v>
      </c>
      <c r="AF2848" s="34" t="s">
        <v>36</v>
      </c>
      <c r="AG2848" s="34" t="s">
        <v>36</v>
      </c>
      <c r="AH2848" s="34" t="s">
        <v>36</v>
      </c>
      <c r="AI2848" s="29">
        <v>5</v>
      </c>
      <c r="AJ2848" s="29">
        <v>0.12</v>
      </c>
      <c r="AK2848" s="29">
        <v>0</v>
      </c>
      <c r="AL2848" s="29">
        <v>0</v>
      </c>
      <c r="AM2848" s="29" t="s">
        <v>28</v>
      </c>
      <c r="AN2848" s="44" t="s">
        <v>27</v>
      </c>
      <c r="AO2848" s="29" t="s">
        <v>28</v>
      </c>
      <c r="AP2848" s="29">
        <v>1</v>
      </c>
      <c r="AQ2848" s="29">
        <v>3000</v>
      </c>
      <c r="AR2848" s="29">
        <v>1060</v>
      </c>
      <c r="AS2848" s="29">
        <v>900</v>
      </c>
      <c r="AT2848" s="29"/>
      <c r="AU2848" s="144"/>
      <c r="AV2848" s="36" t="s">
        <v>28</v>
      </c>
      <c r="AW2848" s="102" t="s">
        <v>33</v>
      </c>
      <c r="AX2848" s="129" t="s">
        <v>33</v>
      </c>
      <c r="AY2848" s="106">
        <v>139</v>
      </c>
      <c r="BD2848" t="s">
        <v>1724</v>
      </c>
      <c r="BE2848" t="s">
        <v>4633</v>
      </c>
      <c r="BF2848" t="s">
        <v>4747</v>
      </c>
      <c r="BH2848" t="str">
        <f t="shared" si="614"/>
        <v/>
      </c>
      <c r="BJ2848" t="str">
        <f t="shared" si="615"/>
        <v>OK</v>
      </c>
      <c r="BK2848" s="130" t="s">
        <v>5302</v>
      </c>
      <c r="BL2848" s="130" t="e">
        <v>#VALUE!</v>
      </c>
      <c r="BM2848" s="131" t="s">
        <v>33</v>
      </c>
      <c r="BN2848" s="131" t="e">
        <v>#VALUE!</v>
      </c>
      <c r="BO2848" t="e">
        <v>#N/A</v>
      </c>
      <c r="BP2848">
        <v>4</v>
      </c>
    </row>
    <row r="2849" spans="1:68" ht="25.2" x14ac:dyDescent="0.3">
      <c r="A2849" s="1"/>
      <c r="B2849" s="47">
        <v>2489</v>
      </c>
      <c r="C2849" s="45">
        <v>1068044</v>
      </c>
      <c r="D2849" s="29">
        <v>1046159</v>
      </c>
      <c r="E2849" s="29"/>
      <c r="F2849" s="52" t="s">
        <v>2050</v>
      </c>
      <c r="G2849" s="29" t="s">
        <v>31</v>
      </c>
      <c r="H2849" s="70" t="s">
        <v>4779</v>
      </c>
      <c r="I2849" s="148" t="s">
        <v>32</v>
      </c>
      <c r="J2849" s="147" t="s">
        <v>33</v>
      </c>
      <c r="K2849" s="148">
        <v>0</v>
      </c>
      <c r="L2849" s="148" t="s">
        <v>32</v>
      </c>
      <c r="M2849" s="147">
        <v>42823</v>
      </c>
      <c r="N2849" s="29">
        <f t="shared" si="616"/>
        <v>1046159</v>
      </c>
      <c r="O2849" s="29" t="str">
        <f t="shared" si="617"/>
        <v/>
      </c>
      <c r="P2849" s="29" t="str">
        <f t="shared" si="618"/>
        <v/>
      </c>
      <c r="Q2849" s="29" t="str">
        <f t="shared" si="619"/>
        <v/>
      </c>
      <c r="R2849" s="29" t="str">
        <f t="shared" si="620"/>
        <v/>
      </c>
      <c r="S2849" s="29" t="str">
        <f t="shared" si="621"/>
        <v/>
      </c>
      <c r="T2849" s="29" t="str">
        <f t="shared" si="622"/>
        <v/>
      </c>
      <c r="U2849" s="29"/>
      <c r="V2849" s="29"/>
      <c r="W2849" s="38" t="s">
        <v>2008</v>
      </c>
      <c r="X2849" s="29" t="s">
        <v>158</v>
      </c>
      <c r="Y2849" s="146">
        <v>12848</v>
      </c>
      <c r="Z2849" s="33">
        <v>16446</v>
      </c>
      <c r="AA2849" s="34">
        <f t="shared" si="623"/>
        <v>0.28000000000000003</v>
      </c>
      <c r="AB2849" s="33">
        <f t="shared" si="612"/>
        <v>16446</v>
      </c>
      <c r="AC2849" s="34">
        <f t="shared" si="624"/>
        <v>0.28004354669851977</v>
      </c>
      <c r="AD2849" s="145">
        <f t="shared" si="625"/>
        <v>13705</v>
      </c>
      <c r="AE2849" s="105">
        <v>10706.666999999999</v>
      </c>
      <c r="AF2849" s="34" t="s">
        <v>36</v>
      </c>
      <c r="AG2849" s="34" t="s">
        <v>36</v>
      </c>
      <c r="AH2849" s="34" t="s">
        <v>36</v>
      </c>
      <c r="AI2849" s="29">
        <v>6.73</v>
      </c>
      <c r="AJ2849" s="29">
        <v>0.1767</v>
      </c>
      <c r="AK2849" s="29">
        <v>10</v>
      </c>
      <c r="AL2849" s="29">
        <v>0</v>
      </c>
      <c r="AM2849" s="29" t="s">
        <v>28</v>
      </c>
      <c r="AN2849" s="158" t="s">
        <v>28</v>
      </c>
      <c r="AO2849" s="29" t="s">
        <v>28</v>
      </c>
      <c r="AP2849" s="29">
        <v>1</v>
      </c>
      <c r="AQ2849" s="29">
        <v>3100</v>
      </c>
      <c r="AR2849" s="29">
        <v>1200</v>
      </c>
      <c r="AS2849" s="29">
        <v>950</v>
      </c>
      <c r="AT2849" s="29"/>
      <c r="AU2849" s="144"/>
      <c r="AV2849" s="36" t="s">
        <v>28</v>
      </c>
      <c r="AW2849" s="102" t="s">
        <v>33</v>
      </c>
      <c r="AX2849" s="129" t="s">
        <v>33</v>
      </c>
      <c r="AY2849" s="106">
        <v>90</v>
      </c>
      <c r="BD2849" t="s">
        <v>1724</v>
      </c>
      <c r="BE2849" t="s">
        <v>4633</v>
      </c>
      <c r="BF2849" t="s">
        <v>4747</v>
      </c>
      <c r="BH2849" t="str">
        <f t="shared" si="614"/>
        <v>AV</v>
      </c>
      <c r="BJ2849" t="str">
        <f t="shared" si="615"/>
        <v>OK</v>
      </c>
      <c r="BK2849" s="130">
        <v>16446</v>
      </c>
      <c r="BL2849" s="130" t="s">
        <v>37</v>
      </c>
      <c r="BM2849" s="131" t="s">
        <v>33</v>
      </c>
      <c r="BN2849" s="131" t="e">
        <v>#VALUE!</v>
      </c>
      <c r="BO2849">
        <v>16446</v>
      </c>
      <c r="BP2849">
        <v>0</v>
      </c>
    </row>
    <row r="2850" spans="1:68" ht="25.2" x14ac:dyDescent="0.3">
      <c r="A2850" s="1"/>
      <c r="B2850" s="47">
        <v>2490</v>
      </c>
      <c r="C2850" s="45">
        <v>1068078</v>
      </c>
      <c r="D2850" s="29">
        <v>1046193</v>
      </c>
      <c r="E2850" s="29"/>
      <c r="F2850" s="31" t="s">
        <v>2052</v>
      </c>
      <c r="G2850" s="29" t="s">
        <v>31</v>
      </c>
      <c r="H2850" s="70" t="s">
        <v>4779</v>
      </c>
      <c r="I2850" s="148" t="s">
        <v>32</v>
      </c>
      <c r="J2850" s="147" t="s">
        <v>33</v>
      </c>
      <c r="K2850" s="148">
        <v>0</v>
      </c>
      <c r="L2850" s="148" t="s">
        <v>32</v>
      </c>
      <c r="M2850" s="147" t="s">
        <v>33</v>
      </c>
      <c r="N2850" s="29">
        <f t="shared" si="616"/>
        <v>1046193</v>
      </c>
      <c r="O2850" s="29" t="str">
        <f t="shared" si="617"/>
        <v/>
      </c>
      <c r="P2850" s="29" t="str">
        <f t="shared" si="618"/>
        <v/>
      </c>
      <c r="Q2850" s="29" t="str">
        <f t="shared" si="619"/>
        <v/>
      </c>
      <c r="R2850" s="29" t="str">
        <f t="shared" si="620"/>
        <v/>
      </c>
      <c r="S2850" s="29" t="str">
        <f t="shared" si="621"/>
        <v/>
      </c>
      <c r="T2850" s="29" t="str">
        <f t="shared" si="622"/>
        <v/>
      </c>
      <c r="U2850" s="29"/>
      <c r="V2850" s="29"/>
      <c r="W2850" s="38" t="s">
        <v>2008</v>
      </c>
      <c r="X2850" s="29" t="s">
        <v>158</v>
      </c>
      <c r="Y2850" s="146">
        <v>5947</v>
      </c>
      <c r="Z2850" s="33">
        <v>7613</v>
      </c>
      <c r="AA2850" s="34">
        <f t="shared" si="623"/>
        <v>0.28000000000000003</v>
      </c>
      <c r="AB2850" s="33">
        <f t="shared" si="612"/>
        <v>7613</v>
      </c>
      <c r="AC2850" s="34">
        <f t="shared" si="624"/>
        <v>0.28014140105205337</v>
      </c>
      <c r="AD2850" s="145">
        <f t="shared" si="625"/>
        <v>6344.1670000000004</v>
      </c>
      <c r="AE2850" s="105">
        <v>4955.8329999999996</v>
      </c>
      <c r="AF2850" s="34" t="s">
        <v>36</v>
      </c>
      <c r="AG2850" s="34" t="s">
        <v>36</v>
      </c>
      <c r="AH2850" s="34" t="s">
        <v>36</v>
      </c>
      <c r="AI2850" s="29">
        <v>0.192</v>
      </c>
      <c r="AJ2850" s="29">
        <v>1.128E-2</v>
      </c>
      <c r="AK2850" s="29">
        <v>6</v>
      </c>
      <c r="AL2850" s="29">
        <v>0</v>
      </c>
      <c r="AM2850" s="29" t="s">
        <v>28</v>
      </c>
      <c r="AN2850" s="158" t="s">
        <v>28</v>
      </c>
      <c r="AO2850" s="29" t="s">
        <v>28</v>
      </c>
      <c r="AP2850" s="29">
        <v>1</v>
      </c>
      <c r="AQ2850" s="29" t="s">
        <v>33</v>
      </c>
      <c r="AR2850" s="29" t="s">
        <v>33</v>
      </c>
      <c r="AS2850" s="29" t="s">
        <v>33</v>
      </c>
      <c r="AT2850" s="29"/>
      <c r="AU2850" s="144"/>
      <c r="AV2850" s="36" t="s">
        <v>28</v>
      </c>
      <c r="AW2850" s="102" t="s">
        <v>33</v>
      </c>
      <c r="AX2850" s="129" t="s">
        <v>33</v>
      </c>
      <c r="AY2850" s="106">
        <v>52</v>
      </c>
      <c r="BD2850" t="s">
        <v>2055</v>
      </c>
      <c r="BE2850" t="s">
        <v>4637</v>
      </c>
      <c r="BF2850" t="s">
        <v>4747</v>
      </c>
      <c r="BH2850" t="str">
        <f t="shared" si="614"/>
        <v>AV</v>
      </c>
      <c r="BJ2850" t="str">
        <f t="shared" si="615"/>
        <v>OK</v>
      </c>
      <c r="BK2850" s="130">
        <v>7613</v>
      </c>
      <c r="BL2850" s="130" t="s">
        <v>37</v>
      </c>
      <c r="BM2850" s="131" t="s">
        <v>33</v>
      </c>
      <c r="BN2850" s="131" t="e">
        <v>#VALUE!</v>
      </c>
      <c r="BO2850">
        <v>7613</v>
      </c>
      <c r="BP2850">
        <v>0</v>
      </c>
    </row>
    <row r="2851" spans="1:68" ht="25.2" x14ac:dyDescent="0.3">
      <c r="A2851" s="1"/>
      <c r="B2851" s="47">
        <v>2491</v>
      </c>
      <c r="C2851" s="45">
        <v>1068079</v>
      </c>
      <c r="D2851" s="29">
        <v>1046194</v>
      </c>
      <c r="E2851" s="29"/>
      <c r="F2851" s="31" t="s">
        <v>2053</v>
      </c>
      <c r="G2851" s="29" t="s">
        <v>31</v>
      </c>
      <c r="H2851" s="70" t="s">
        <v>4779</v>
      </c>
      <c r="I2851" s="148" t="s">
        <v>32</v>
      </c>
      <c r="J2851" s="147" t="s">
        <v>33</v>
      </c>
      <c r="K2851" s="148">
        <v>0</v>
      </c>
      <c r="L2851" s="148" t="s">
        <v>32</v>
      </c>
      <c r="M2851" s="147" t="s">
        <v>33</v>
      </c>
      <c r="N2851" s="29">
        <f t="shared" si="616"/>
        <v>1046194</v>
      </c>
      <c r="O2851" s="29" t="str">
        <f t="shared" si="617"/>
        <v/>
      </c>
      <c r="P2851" s="29" t="str">
        <f t="shared" si="618"/>
        <v/>
      </c>
      <c r="Q2851" s="29" t="str">
        <f t="shared" si="619"/>
        <v/>
      </c>
      <c r="R2851" s="29" t="str">
        <f t="shared" si="620"/>
        <v/>
      </c>
      <c r="S2851" s="29" t="str">
        <f t="shared" si="621"/>
        <v/>
      </c>
      <c r="T2851" s="29" t="str">
        <f t="shared" si="622"/>
        <v/>
      </c>
      <c r="U2851" s="29"/>
      <c r="V2851" s="29"/>
      <c r="W2851" s="38" t="s">
        <v>2008</v>
      </c>
      <c r="X2851" s="29" t="s">
        <v>158</v>
      </c>
      <c r="Y2851" s="146">
        <v>6380</v>
      </c>
      <c r="Z2851" s="33">
        <v>8166</v>
      </c>
      <c r="AA2851" s="34">
        <f t="shared" si="623"/>
        <v>0.28000000000000003</v>
      </c>
      <c r="AB2851" s="33">
        <f t="shared" si="612"/>
        <v>8166</v>
      </c>
      <c r="AC2851" s="34">
        <f t="shared" si="624"/>
        <v>0.27993722382838715</v>
      </c>
      <c r="AD2851" s="145">
        <f t="shared" si="625"/>
        <v>6805</v>
      </c>
      <c r="AE2851" s="105">
        <v>5316.6670000000004</v>
      </c>
      <c r="AF2851" s="34" t="s">
        <v>36</v>
      </c>
      <c r="AG2851" s="34" t="s">
        <v>36</v>
      </c>
      <c r="AH2851" s="34" t="s">
        <v>36</v>
      </c>
      <c r="AI2851" s="29">
        <v>0.35499999999999998</v>
      </c>
      <c r="AJ2851" s="29">
        <v>1.6114E-2</v>
      </c>
      <c r="AK2851" s="29">
        <v>18</v>
      </c>
      <c r="AL2851" s="29">
        <v>0</v>
      </c>
      <c r="AM2851" s="29" t="s">
        <v>28</v>
      </c>
      <c r="AN2851" s="158" t="s">
        <v>28</v>
      </c>
      <c r="AO2851" s="29" t="s">
        <v>28</v>
      </c>
      <c r="AP2851" s="29">
        <v>1</v>
      </c>
      <c r="AQ2851" s="29" t="s">
        <v>33</v>
      </c>
      <c r="AR2851" s="29" t="s">
        <v>33</v>
      </c>
      <c r="AS2851" s="29" t="s">
        <v>33</v>
      </c>
      <c r="AT2851" s="29"/>
      <c r="AU2851" s="144"/>
      <c r="AV2851" s="36" t="s">
        <v>28</v>
      </c>
      <c r="AW2851" s="102" t="s">
        <v>33</v>
      </c>
      <c r="AX2851" s="129" t="s">
        <v>33</v>
      </c>
      <c r="AY2851" s="106">
        <v>83</v>
      </c>
      <c r="BD2851" t="s">
        <v>2051</v>
      </c>
      <c r="BE2851" t="s">
        <v>4637</v>
      </c>
      <c r="BF2851" t="s">
        <v>4747</v>
      </c>
      <c r="BH2851" t="str">
        <f t="shared" si="614"/>
        <v>AV</v>
      </c>
      <c r="BJ2851" t="str">
        <f t="shared" si="615"/>
        <v>OK</v>
      </c>
      <c r="BK2851" s="130">
        <v>8166</v>
      </c>
      <c r="BL2851" s="130" t="s">
        <v>37</v>
      </c>
      <c r="BM2851" s="131" t="s">
        <v>33</v>
      </c>
      <c r="BN2851" s="131" t="e">
        <v>#VALUE!</v>
      </c>
      <c r="BO2851">
        <v>8166</v>
      </c>
      <c r="BP2851">
        <v>8</v>
      </c>
    </row>
    <row r="2852" spans="1:68" x14ac:dyDescent="0.3">
      <c r="A2852" s="1"/>
      <c r="B2852" s="47">
        <v>2492</v>
      </c>
      <c r="C2852" s="45">
        <v>1068080</v>
      </c>
      <c r="D2852" s="29">
        <v>1046195</v>
      </c>
      <c r="E2852" s="29"/>
      <c r="F2852" s="31" t="s">
        <v>2054</v>
      </c>
      <c r="G2852" s="29" t="s">
        <v>31</v>
      </c>
      <c r="H2852" s="148"/>
      <c r="I2852" s="148" t="s">
        <v>32</v>
      </c>
      <c r="J2852" s="147" t="s">
        <v>33</v>
      </c>
      <c r="K2852" s="148">
        <v>0</v>
      </c>
      <c r="L2852" s="148" t="s">
        <v>32</v>
      </c>
      <c r="M2852" s="147" t="s">
        <v>33</v>
      </c>
      <c r="N2852" s="29">
        <f t="shared" si="616"/>
        <v>1046195</v>
      </c>
      <c r="O2852" s="29" t="str">
        <f t="shared" si="617"/>
        <v/>
      </c>
      <c r="P2852" s="29" t="str">
        <f t="shared" si="618"/>
        <v/>
      </c>
      <c r="Q2852" s="29" t="str">
        <f t="shared" si="619"/>
        <v/>
      </c>
      <c r="R2852" s="29" t="str">
        <f t="shared" si="620"/>
        <v/>
      </c>
      <c r="S2852" s="29" t="str">
        <f t="shared" si="621"/>
        <v/>
      </c>
      <c r="T2852" s="29" t="str">
        <f t="shared" si="622"/>
        <v/>
      </c>
      <c r="U2852" s="29"/>
      <c r="V2852" s="29"/>
      <c r="W2852" s="38" t="s">
        <v>2008</v>
      </c>
      <c r="X2852" s="29" t="s">
        <v>158</v>
      </c>
      <c r="Y2852" s="146">
        <v>9241</v>
      </c>
      <c r="Z2852" s="33">
        <v>11828</v>
      </c>
      <c r="AA2852" s="34">
        <f t="shared" si="623"/>
        <v>0.28000000000000003</v>
      </c>
      <c r="AB2852" s="33">
        <f t="shared" si="612"/>
        <v>11828</v>
      </c>
      <c r="AC2852" s="34">
        <f t="shared" si="624"/>
        <v>0.27994815625790093</v>
      </c>
      <c r="AD2852" s="145">
        <f t="shared" si="625"/>
        <v>9856.6669999999995</v>
      </c>
      <c r="AE2852" s="105">
        <v>7700.8329999999996</v>
      </c>
      <c r="AF2852" s="34" t="s">
        <v>36</v>
      </c>
      <c r="AG2852" s="34" t="s">
        <v>36</v>
      </c>
      <c r="AH2852" s="34" t="s">
        <v>36</v>
      </c>
      <c r="AI2852" s="29">
        <v>0.64400000000000002</v>
      </c>
      <c r="AJ2852" s="29">
        <v>4.5180000000000003E-3</v>
      </c>
      <c r="AK2852" s="29">
        <v>0</v>
      </c>
      <c r="AL2852" s="29">
        <v>0</v>
      </c>
      <c r="AM2852" s="29" t="s">
        <v>28</v>
      </c>
      <c r="AN2852" s="44" t="s">
        <v>27</v>
      </c>
      <c r="AO2852" s="29" t="s">
        <v>28</v>
      </c>
      <c r="AP2852" s="29">
        <v>1</v>
      </c>
      <c r="AQ2852" s="29">
        <v>167</v>
      </c>
      <c r="AR2852" s="29">
        <v>167</v>
      </c>
      <c r="AS2852" s="29">
        <v>162</v>
      </c>
      <c r="AT2852" s="29">
        <v>0.64400000000000002</v>
      </c>
      <c r="AU2852" s="144">
        <v>4.5180180000000004E-3</v>
      </c>
      <c r="AV2852" s="36" t="s">
        <v>28</v>
      </c>
      <c r="AW2852" s="102" t="s">
        <v>33</v>
      </c>
      <c r="AX2852" s="129" t="s">
        <v>33</v>
      </c>
      <c r="AY2852" s="106">
        <v>160</v>
      </c>
      <c r="BD2852" t="s">
        <v>2051</v>
      </c>
      <c r="BE2852" t="s">
        <v>4637</v>
      </c>
      <c r="BF2852" t="s">
        <v>4747</v>
      </c>
      <c r="BH2852" t="str">
        <f t="shared" si="614"/>
        <v/>
      </c>
      <c r="BJ2852" t="str">
        <f t="shared" si="615"/>
        <v>OK</v>
      </c>
      <c r="BK2852" s="130" t="s">
        <v>5302</v>
      </c>
      <c r="BL2852" s="130" t="e">
        <v>#VALUE!</v>
      </c>
      <c r="BM2852" s="131" t="s">
        <v>33</v>
      </c>
      <c r="BN2852" s="131" t="e">
        <v>#VALUE!</v>
      </c>
      <c r="BO2852" t="e">
        <v>#N/A</v>
      </c>
      <c r="BP2852">
        <v>7</v>
      </c>
    </row>
    <row r="2853" spans="1:68" x14ac:dyDescent="0.3">
      <c r="A2853" s="1"/>
      <c r="B2853" s="47">
        <v>2493</v>
      </c>
      <c r="C2853" s="45">
        <v>1068077</v>
      </c>
      <c r="D2853" s="29">
        <v>1046192</v>
      </c>
      <c r="E2853" s="29"/>
      <c r="F2853" s="52" t="s">
        <v>2056</v>
      </c>
      <c r="G2853" s="29" t="s">
        <v>31</v>
      </c>
      <c r="H2853" s="148"/>
      <c r="I2853" s="148" t="s">
        <v>32</v>
      </c>
      <c r="J2853" s="147" t="s">
        <v>33</v>
      </c>
      <c r="K2853" s="148">
        <v>0</v>
      </c>
      <c r="L2853" s="148" t="s">
        <v>32</v>
      </c>
      <c r="M2853" s="147" t="s">
        <v>33</v>
      </c>
      <c r="N2853" s="29">
        <f t="shared" si="616"/>
        <v>1046192</v>
      </c>
      <c r="O2853" s="29" t="str">
        <f t="shared" si="617"/>
        <v/>
      </c>
      <c r="P2853" s="29" t="str">
        <f t="shared" si="618"/>
        <v/>
      </c>
      <c r="Q2853" s="29" t="str">
        <f t="shared" si="619"/>
        <v/>
      </c>
      <c r="R2853" s="29" t="str">
        <f t="shared" si="620"/>
        <v/>
      </c>
      <c r="S2853" s="29" t="str">
        <f t="shared" si="621"/>
        <v/>
      </c>
      <c r="T2853" s="29" t="str">
        <f t="shared" si="622"/>
        <v/>
      </c>
      <c r="U2853" s="29"/>
      <c r="V2853" s="29"/>
      <c r="W2853" s="38" t="s">
        <v>2008</v>
      </c>
      <c r="X2853" s="29" t="s">
        <v>158</v>
      </c>
      <c r="Y2853" s="146">
        <v>11835</v>
      </c>
      <c r="Z2853" s="33">
        <v>15149</v>
      </c>
      <c r="AA2853" s="34">
        <f t="shared" si="623"/>
        <v>0.28000000000000003</v>
      </c>
      <c r="AB2853" s="33">
        <f t="shared" si="612"/>
        <v>15149</v>
      </c>
      <c r="AC2853" s="34">
        <f t="shared" si="624"/>
        <v>0.28001693282636242</v>
      </c>
      <c r="AD2853" s="145">
        <f t="shared" si="625"/>
        <v>12624.166999999999</v>
      </c>
      <c r="AE2853" s="105">
        <v>9862.5</v>
      </c>
      <c r="AF2853" s="34" t="s">
        <v>36</v>
      </c>
      <c r="AG2853" s="34" t="s">
        <v>36</v>
      </c>
      <c r="AH2853" s="34" t="s">
        <v>36</v>
      </c>
      <c r="AI2853" s="29">
        <v>0.78200000000000003</v>
      </c>
      <c r="AJ2853" s="29">
        <v>4.5830000000000003E-2</v>
      </c>
      <c r="AK2853" s="29">
        <v>0</v>
      </c>
      <c r="AL2853" s="29">
        <v>0</v>
      </c>
      <c r="AM2853" s="29" t="s">
        <v>28</v>
      </c>
      <c r="AN2853" s="44" t="s">
        <v>27</v>
      </c>
      <c r="AO2853" s="29" t="s">
        <v>28</v>
      </c>
      <c r="AP2853" s="29">
        <v>1</v>
      </c>
      <c r="AQ2853" s="29" t="s">
        <v>33</v>
      </c>
      <c r="AR2853" s="29" t="s">
        <v>33</v>
      </c>
      <c r="AS2853" s="29" t="s">
        <v>33</v>
      </c>
      <c r="AT2853" s="29"/>
      <c r="AU2853" s="144"/>
      <c r="AV2853" s="36" t="s">
        <v>28</v>
      </c>
      <c r="AW2853" s="102" t="s">
        <v>33</v>
      </c>
      <c r="AX2853" s="129" t="s">
        <v>33</v>
      </c>
      <c r="AY2853" s="106">
        <v>98</v>
      </c>
      <c r="BD2853" t="s">
        <v>2055</v>
      </c>
      <c r="BE2853" t="s">
        <v>4637</v>
      </c>
      <c r="BF2853" t="s">
        <v>4747</v>
      </c>
      <c r="BH2853" t="str">
        <f t="shared" si="614"/>
        <v/>
      </c>
      <c r="BJ2853" t="str">
        <f t="shared" si="615"/>
        <v>OK</v>
      </c>
      <c r="BK2853" s="130" t="s">
        <v>5302</v>
      </c>
      <c r="BL2853" s="130" t="e">
        <v>#VALUE!</v>
      </c>
      <c r="BM2853" s="131" t="s">
        <v>33</v>
      </c>
      <c r="BN2853" s="131" t="e">
        <v>#VALUE!</v>
      </c>
      <c r="BO2853" t="e">
        <v>#N/A</v>
      </c>
      <c r="BP2853">
        <v>0</v>
      </c>
    </row>
    <row r="2854" spans="1:68" x14ac:dyDescent="0.3">
      <c r="A2854" s="1"/>
      <c r="B2854" s="47">
        <v>2494</v>
      </c>
      <c r="C2854" s="45">
        <v>1068082</v>
      </c>
      <c r="D2854" s="29">
        <v>1046197</v>
      </c>
      <c r="E2854" s="29"/>
      <c r="F2854" s="31" t="s">
        <v>2057</v>
      </c>
      <c r="G2854" s="29" t="s">
        <v>31</v>
      </c>
      <c r="H2854" s="148"/>
      <c r="I2854" s="148" t="s">
        <v>32</v>
      </c>
      <c r="J2854" s="147" t="s">
        <v>33</v>
      </c>
      <c r="K2854" s="148">
        <v>0</v>
      </c>
      <c r="L2854" s="148" t="s">
        <v>32</v>
      </c>
      <c r="M2854" s="147" t="s">
        <v>33</v>
      </c>
      <c r="N2854" s="29">
        <f t="shared" si="616"/>
        <v>1046197</v>
      </c>
      <c r="O2854" s="29" t="str">
        <f t="shared" si="617"/>
        <v/>
      </c>
      <c r="P2854" s="29" t="str">
        <f t="shared" si="618"/>
        <v/>
      </c>
      <c r="Q2854" s="29" t="str">
        <f t="shared" si="619"/>
        <v/>
      </c>
      <c r="R2854" s="29" t="str">
        <f t="shared" si="620"/>
        <v/>
      </c>
      <c r="S2854" s="29" t="str">
        <f t="shared" si="621"/>
        <v/>
      </c>
      <c r="T2854" s="29" t="str">
        <f t="shared" si="622"/>
        <v/>
      </c>
      <c r="U2854" s="29"/>
      <c r="V2854" s="29"/>
      <c r="W2854" s="38" t="s">
        <v>2008</v>
      </c>
      <c r="X2854" s="29" t="s">
        <v>158</v>
      </c>
      <c r="Y2854" s="146">
        <v>5748</v>
      </c>
      <c r="Z2854" s="33">
        <v>7358</v>
      </c>
      <c r="AA2854" s="34">
        <f t="shared" si="623"/>
        <v>0.28000000000000003</v>
      </c>
      <c r="AB2854" s="33">
        <f t="shared" si="612"/>
        <v>7358</v>
      </c>
      <c r="AC2854" s="34">
        <f t="shared" si="624"/>
        <v>0.28009749478079338</v>
      </c>
      <c r="AD2854" s="145">
        <f t="shared" si="625"/>
        <v>6131.6670000000004</v>
      </c>
      <c r="AE2854" s="105">
        <v>4790</v>
      </c>
      <c r="AF2854" s="34" t="s">
        <v>36</v>
      </c>
      <c r="AG2854" s="34" t="s">
        <v>36</v>
      </c>
      <c r="AH2854" s="34" t="s">
        <v>36</v>
      </c>
      <c r="AI2854" s="29">
        <v>0.26</v>
      </c>
      <c r="AJ2854" s="29">
        <v>3.7200000000000002E-3</v>
      </c>
      <c r="AK2854" s="29">
        <v>0</v>
      </c>
      <c r="AL2854" s="29">
        <v>0</v>
      </c>
      <c r="AM2854" s="29" t="s">
        <v>28</v>
      </c>
      <c r="AN2854" s="44" t="s">
        <v>27</v>
      </c>
      <c r="AO2854" s="29" t="s">
        <v>28</v>
      </c>
      <c r="AP2854" s="29">
        <v>1</v>
      </c>
      <c r="AQ2854" s="29" t="s">
        <v>33</v>
      </c>
      <c r="AR2854" s="29" t="s">
        <v>33</v>
      </c>
      <c r="AS2854" s="29" t="s">
        <v>33</v>
      </c>
      <c r="AT2854" s="29"/>
      <c r="AU2854" s="144"/>
      <c r="AV2854" s="36" t="s">
        <v>28</v>
      </c>
      <c r="AW2854" s="102" t="s">
        <v>33</v>
      </c>
      <c r="AX2854" s="129" t="s">
        <v>33</v>
      </c>
      <c r="AY2854" s="106">
        <v>26</v>
      </c>
      <c r="BD2854" t="s">
        <v>2051</v>
      </c>
      <c r="BE2854" t="s">
        <v>4637</v>
      </c>
      <c r="BF2854" t="s">
        <v>4747</v>
      </c>
      <c r="BH2854" t="str">
        <f t="shared" si="614"/>
        <v/>
      </c>
      <c r="BJ2854" t="str">
        <f t="shared" si="615"/>
        <v>OK</v>
      </c>
      <c r="BK2854" s="130" t="s">
        <v>5302</v>
      </c>
      <c r="BL2854" s="130" t="e">
        <v>#VALUE!</v>
      </c>
      <c r="BM2854" s="131" t="s">
        <v>33</v>
      </c>
      <c r="BN2854" s="131" t="e">
        <v>#VALUE!</v>
      </c>
      <c r="BO2854" t="e">
        <v>#N/A</v>
      </c>
      <c r="BP2854">
        <v>0</v>
      </c>
    </row>
    <row r="2855" spans="1:68" ht="25.2" x14ac:dyDescent="0.3">
      <c r="A2855" s="1"/>
      <c r="B2855" s="47">
        <v>2495</v>
      </c>
      <c r="C2855" s="45">
        <v>1068083</v>
      </c>
      <c r="D2855" s="29">
        <v>1046198</v>
      </c>
      <c r="E2855" s="29"/>
      <c r="F2855" s="31" t="s">
        <v>2058</v>
      </c>
      <c r="G2855" s="29" t="s">
        <v>31</v>
      </c>
      <c r="H2855" s="70" t="s">
        <v>4779</v>
      </c>
      <c r="I2855" s="148" t="s">
        <v>32</v>
      </c>
      <c r="J2855" s="147" t="s">
        <v>33</v>
      </c>
      <c r="K2855" s="148">
        <v>0</v>
      </c>
      <c r="L2855" s="148" t="s">
        <v>32</v>
      </c>
      <c r="M2855" s="147" t="s">
        <v>33</v>
      </c>
      <c r="N2855" s="29">
        <f t="shared" si="616"/>
        <v>1046198</v>
      </c>
      <c r="O2855" s="29" t="str">
        <f t="shared" si="617"/>
        <v/>
      </c>
      <c r="P2855" s="29" t="str">
        <f t="shared" si="618"/>
        <v/>
      </c>
      <c r="Q2855" s="29" t="str">
        <f t="shared" si="619"/>
        <v/>
      </c>
      <c r="R2855" s="29" t="str">
        <f t="shared" si="620"/>
        <v/>
      </c>
      <c r="S2855" s="29" t="str">
        <f t="shared" si="621"/>
        <v/>
      </c>
      <c r="T2855" s="29" t="str">
        <f t="shared" si="622"/>
        <v/>
      </c>
      <c r="U2855" s="29"/>
      <c r="V2855" s="29"/>
      <c r="W2855" s="38" t="s">
        <v>2008</v>
      </c>
      <c r="X2855" s="29" t="s">
        <v>158</v>
      </c>
      <c r="Y2855" s="146">
        <v>6325</v>
      </c>
      <c r="Z2855" s="33">
        <v>8097</v>
      </c>
      <c r="AA2855" s="34">
        <f t="shared" si="623"/>
        <v>0.28000000000000003</v>
      </c>
      <c r="AB2855" s="33">
        <f t="shared" si="612"/>
        <v>8097</v>
      </c>
      <c r="AC2855" s="34">
        <f t="shared" si="624"/>
        <v>0.28015818372541884</v>
      </c>
      <c r="AD2855" s="145">
        <f t="shared" si="625"/>
        <v>6747.5</v>
      </c>
      <c r="AE2855" s="105">
        <v>5270.8329999999996</v>
      </c>
      <c r="AF2855" s="34" t="s">
        <v>36</v>
      </c>
      <c r="AG2855" s="34" t="s">
        <v>36</v>
      </c>
      <c r="AH2855" s="34" t="s">
        <v>36</v>
      </c>
      <c r="AI2855" s="29">
        <v>0.317</v>
      </c>
      <c r="AJ2855" s="29">
        <v>6.1999999999999998E-3</v>
      </c>
      <c r="AK2855" s="29">
        <v>36</v>
      </c>
      <c r="AL2855" s="29">
        <v>0</v>
      </c>
      <c r="AM2855" s="29" t="s">
        <v>28</v>
      </c>
      <c r="AN2855" s="158" t="s">
        <v>28</v>
      </c>
      <c r="AO2855" s="29" t="s">
        <v>28</v>
      </c>
      <c r="AP2855" s="29">
        <v>1</v>
      </c>
      <c r="AQ2855" s="29" t="s">
        <v>33</v>
      </c>
      <c r="AR2855" s="29" t="s">
        <v>33</v>
      </c>
      <c r="AS2855" s="29" t="s">
        <v>33</v>
      </c>
      <c r="AT2855" s="29"/>
      <c r="AU2855" s="144"/>
      <c r="AV2855" s="36" t="s">
        <v>28</v>
      </c>
      <c r="AW2855" s="102" t="s">
        <v>33</v>
      </c>
      <c r="AX2855" s="129" t="s">
        <v>33</v>
      </c>
      <c r="AY2855" s="106">
        <v>32</v>
      </c>
      <c r="BD2855" t="s">
        <v>2051</v>
      </c>
      <c r="BE2855" t="s">
        <v>4637</v>
      </c>
      <c r="BF2855" t="s">
        <v>4747</v>
      </c>
      <c r="BH2855" t="str">
        <f t="shared" si="614"/>
        <v>AV</v>
      </c>
      <c r="BJ2855" t="str">
        <f t="shared" si="615"/>
        <v>OK</v>
      </c>
      <c r="BK2855" s="130">
        <v>8097</v>
      </c>
      <c r="BL2855" s="130" t="s">
        <v>37</v>
      </c>
      <c r="BM2855" s="131" t="s">
        <v>33</v>
      </c>
      <c r="BN2855" s="131" t="e">
        <v>#VALUE!</v>
      </c>
      <c r="BO2855">
        <v>8097</v>
      </c>
      <c r="BP2855">
        <v>12</v>
      </c>
    </row>
    <row r="2856" spans="1:68" x14ac:dyDescent="0.3">
      <c r="A2856" s="1"/>
      <c r="B2856" s="47">
        <v>2496</v>
      </c>
      <c r="C2856" s="45">
        <v>1068084</v>
      </c>
      <c r="D2856" s="29">
        <v>1046199</v>
      </c>
      <c r="E2856" s="29"/>
      <c r="F2856" s="31" t="s">
        <v>2059</v>
      </c>
      <c r="G2856" s="29" t="s">
        <v>31</v>
      </c>
      <c r="H2856" s="148"/>
      <c r="I2856" s="148" t="s">
        <v>32</v>
      </c>
      <c r="J2856" s="147" t="s">
        <v>33</v>
      </c>
      <c r="K2856" s="148">
        <v>0</v>
      </c>
      <c r="L2856" s="148" t="s">
        <v>32</v>
      </c>
      <c r="M2856" s="147">
        <v>42766</v>
      </c>
      <c r="N2856" s="29">
        <f t="shared" si="616"/>
        <v>1046199</v>
      </c>
      <c r="O2856" s="29" t="str">
        <f t="shared" si="617"/>
        <v/>
      </c>
      <c r="P2856" s="29" t="str">
        <f t="shared" si="618"/>
        <v/>
      </c>
      <c r="Q2856" s="29" t="str">
        <f t="shared" si="619"/>
        <v/>
      </c>
      <c r="R2856" s="29" t="str">
        <f t="shared" si="620"/>
        <v/>
      </c>
      <c r="S2856" s="29" t="str">
        <f t="shared" si="621"/>
        <v/>
      </c>
      <c r="T2856" s="29" t="str">
        <f t="shared" si="622"/>
        <v/>
      </c>
      <c r="U2856" s="29"/>
      <c r="V2856" s="29"/>
      <c r="W2856" s="38" t="s">
        <v>2008</v>
      </c>
      <c r="X2856" s="29" t="s">
        <v>158</v>
      </c>
      <c r="Y2856" s="146">
        <v>7753</v>
      </c>
      <c r="Z2856" s="33">
        <v>9923</v>
      </c>
      <c r="AA2856" s="34">
        <f t="shared" si="623"/>
        <v>0.28000000000000003</v>
      </c>
      <c r="AB2856" s="33">
        <f t="shared" ref="AB2856:AB2916" si="626">IF(OR(W2856="VLD MLC components",W2856="VLD MLC pipes",W2856="VLD PEX components",W2856="VLD PEX pipes",W2856="VLD PHC components",W2856="VLD PHC pipes"),"По запросу",Z2856)</f>
        <v>9923</v>
      </c>
      <c r="AC2856" s="34">
        <f t="shared" si="624"/>
        <v>0.27989177246958713</v>
      </c>
      <c r="AD2856" s="145">
        <f t="shared" si="625"/>
        <v>8269.1669999999995</v>
      </c>
      <c r="AE2856" s="105">
        <v>6460.8329999999996</v>
      </c>
      <c r="AF2856" s="34" t="s">
        <v>36</v>
      </c>
      <c r="AG2856" s="34" t="s">
        <v>36</v>
      </c>
      <c r="AH2856" s="34" t="s">
        <v>36</v>
      </c>
      <c r="AI2856" s="29">
        <v>0.43</v>
      </c>
      <c r="AJ2856" s="29">
        <v>2.9580000000000001E-3</v>
      </c>
      <c r="AK2856" s="29">
        <v>0</v>
      </c>
      <c r="AL2856" s="29">
        <v>0</v>
      </c>
      <c r="AM2856" s="29" t="s">
        <v>28</v>
      </c>
      <c r="AN2856" s="44" t="s">
        <v>27</v>
      </c>
      <c r="AO2856" s="29" t="s">
        <v>28</v>
      </c>
      <c r="AP2856" s="29">
        <v>1</v>
      </c>
      <c r="AQ2856" s="29">
        <v>166</v>
      </c>
      <c r="AR2856" s="29">
        <v>110</v>
      </c>
      <c r="AS2856" s="29">
        <v>162</v>
      </c>
      <c r="AT2856" s="29">
        <v>0.43</v>
      </c>
      <c r="AU2856" s="144">
        <v>2.9581199999999998E-3</v>
      </c>
      <c r="AV2856" s="36" t="s">
        <v>28</v>
      </c>
      <c r="AW2856" s="102" t="s">
        <v>33</v>
      </c>
      <c r="AX2856" s="129" t="s">
        <v>33</v>
      </c>
      <c r="AY2856" s="106">
        <v>66</v>
      </c>
      <c r="BD2856" t="s">
        <v>2051</v>
      </c>
      <c r="BE2856" t="s">
        <v>4637</v>
      </c>
      <c r="BF2856" t="s">
        <v>4747</v>
      </c>
      <c r="BH2856" t="str">
        <f t="shared" si="614"/>
        <v/>
      </c>
      <c r="BJ2856" t="str">
        <f t="shared" si="615"/>
        <v>OK</v>
      </c>
      <c r="BK2856" s="130" t="s">
        <v>5302</v>
      </c>
      <c r="BL2856" s="130" t="e">
        <v>#VALUE!</v>
      </c>
      <c r="BM2856" s="131" t="s">
        <v>33</v>
      </c>
      <c r="BN2856" s="131" t="e">
        <v>#VALUE!</v>
      </c>
      <c r="BO2856" t="e">
        <v>#N/A</v>
      </c>
      <c r="BP2856">
        <v>3</v>
      </c>
    </row>
    <row r="2857" spans="1:68" x14ac:dyDescent="0.3">
      <c r="A2857" s="1"/>
      <c r="B2857" s="47">
        <v>2497</v>
      </c>
      <c r="C2857" s="45">
        <v>1068081</v>
      </c>
      <c r="D2857" s="29">
        <v>1046196</v>
      </c>
      <c r="E2857" s="29"/>
      <c r="F2857" s="31" t="s">
        <v>2060</v>
      </c>
      <c r="G2857" s="29" t="s">
        <v>31</v>
      </c>
      <c r="H2857" s="148"/>
      <c r="I2857" s="148" t="s">
        <v>32</v>
      </c>
      <c r="J2857" s="147" t="s">
        <v>33</v>
      </c>
      <c r="K2857" s="148">
        <v>0</v>
      </c>
      <c r="L2857" s="148" t="s">
        <v>32</v>
      </c>
      <c r="M2857" s="147">
        <v>42766</v>
      </c>
      <c r="N2857" s="29">
        <f t="shared" si="616"/>
        <v>1046196</v>
      </c>
      <c r="O2857" s="29" t="str">
        <f t="shared" si="617"/>
        <v/>
      </c>
      <c r="P2857" s="29" t="str">
        <f t="shared" si="618"/>
        <v/>
      </c>
      <c r="Q2857" s="29" t="str">
        <f t="shared" si="619"/>
        <v/>
      </c>
      <c r="R2857" s="29" t="str">
        <f t="shared" si="620"/>
        <v/>
      </c>
      <c r="S2857" s="29" t="str">
        <f t="shared" si="621"/>
        <v/>
      </c>
      <c r="T2857" s="29" t="str">
        <f t="shared" si="622"/>
        <v/>
      </c>
      <c r="U2857" s="29"/>
      <c r="V2857" s="29"/>
      <c r="W2857" s="38" t="s">
        <v>2008</v>
      </c>
      <c r="X2857" s="29" t="s">
        <v>158</v>
      </c>
      <c r="Y2857" s="146">
        <v>10049</v>
      </c>
      <c r="Z2857" s="33">
        <v>12863</v>
      </c>
      <c r="AA2857" s="34">
        <f t="shared" si="623"/>
        <v>0.28000000000000003</v>
      </c>
      <c r="AB2857" s="33">
        <f t="shared" si="626"/>
        <v>12863</v>
      </c>
      <c r="AC2857" s="34">
        <f t="shared" si="624"/>
        <v>0.28002785232250565</v>
      </c>
      <c r="AD2857" s="145">
        <f t="shared" si="625"/>
        <v>10719.166999999999</v>
      </c>
      <c r="AE2857" s="105">
        <v>8374.1669999999995</v>
      </c>
      <c r="AF2857" s="34" t="s">
        <v>36</v>
      </c>
      <c r="AG2857" s="34" t="s">
        <v>36</v>
      </c>
      <c r="AH2857" s="34" t="s">
        <v>36</v>
      </c>
      <c r="AI2857" s="29">
        <v>0.39700000000000002</v>
      </c>
      <c r="AJ2857" s="29">
        <v>2.75E-2</v>
      </c>
      <c r="AK2857" s="29">
        <v>0</v>
      </c>
      <c r="AL2857" s="29">
        <v>0</v>
      </c>
      <c r="AM2857" s="29" t="s">
        <v>28</v>
      </c>
      <c r="AN2857" s="44" t="s">
        <v>27</v>
      </c>
      <c r="AO2857" s="29" t="s">
        <v>28</v>
      </c>
      <c r="AP2857" s="29">
        <v>1</v>
      </c>
      <c r="AQ2857" s="29" t="s">
        <v>33</v>
      </c>
      <c r="AR2857" s="29" t="s">
        <v>33</v>
      </c>
      <c r="AS2857" s="29" t="s">
        <v>33</v>
      </c>
      <c r="AT2857" s="29"/>
      <c r="AU2857" s="144"/>
      <c r="AV2857" s="36" t="s">
        <v>28</v>
      </c>
      <c r="AW2857" s="102" t="s">
        <v>33</v>
      </c>
      <c r="AX2857" s="129" t="s">
        <v>33</v>
      </c>
      <c r="AY2857" s="106">
        <v>39</v>
      </c>
      <c r="BD2857" t="s">
        <v>2051</v>
      </c>
      <c r="BE2857" t="s">
        <v>4637</v>
      </c>
      <c r="BF2857" t="s">
        <v>4747</v>
      </c>
      <c r="BH2857" t="str">
        <f t="shared" si="614"/>
        <v/>
      </c>
      <c r="BJ2857" t="str">
        <f t="shared" si="615"/>
        <v>OK</v>
      </c>
      <c r="BK2857" s="130" t="s">
        <v>5302</v>
      </c>
      <c r="BL2857" s="130" t="e">
        <v>#VALUE!</v>
      </c>
      <c r="BM2857" s="131" t="s">
        <v>33</v>
      </c>
      <c r="BN2857" s="131" t="e">
        <v>#VALUE!</v>
      </c>
      <c r="BO2857" t="e">
        <v>#N/A</v>
      </c>
      <c r="BP2857">
        <v>0</v>
      </c>
    </row>
    <row r="2858" spans="1:68" ht="25.2" x14ac:dyDescent="0.3">
      <c r="A2858" s="1"/>
      <c r="B2858" s="47">
        <v>2498</v>
      </c>
      <c r="C2858" s="45">
        <v>1078287</v>
      </c>
      <c r="D2858" s="29"/>
      <c r="E2858" s="29"/>
      <c r="F2858" s="31" t="s">
        <v>2061</v>
      </c>
      <c r="G2858" s="29" t="s">
        <v>31</v>
      </c>
      <c r="H2858" s="70" t="s">
        <v>82</v>
      </c>
      <c r="I2858" s="148" t="s">
        <v>32</v>
      </c>
      <c r="J2858" s="147" t="s">
        <v>4037</v>
      </c>
      <c r="K2858" s="148" t="e">
        <v>#N/A</v>
      </c>
      <c r="L2858" s="148" t="s">
        <v>32</v>
      </c>
      <c r="M2858" s="147">
        <v>42766</v>
      </c>
      <c r="N2858" s="29" t="str">
        <f t="shared" si="616"/>
        <v/>
      </c>
      <c r="O2858" s="29" t="str">
        <f t="shared" si="617"/>
        <v/>
      </c>
      <c r="P2858" s="29" t="str">
        <f t="shared" si="618"/>
        <v/>
      </c>
      <c r="Q2858" s="29" t="str">
        <f t="shared" si="619"/>
        <v/>
      </c>
      <c r="R2858" s="29" t="str">
        <f t="shared" si="620"/>
        <v/>
      </c>
      <c r="S2858" s="29" t="str">
        <f t="shared" si="621"/>
        <v/>
      </c>
      <c r="T2858" s="29" t="str">
        <f t="shared" si="622"/>
        <v/>
      </c>
      <c r="U2858" s="29"/>
      <c r="V2858" s="29"/>
      <c r="W2858" s="38" t="s">
        <v>2008</v>
      </c>
      <c r="X2858" s="29" t="s">
        <v>158</v>
      </c>
      <c r="Y2858" s="146">
        <v>12763</v>
      </c>
      <c r="Z2858" s="33">
        <v>16337</v>
      </c>
      <c r="AA2858" s="34">
        <f t="shared" si="623"/>
        <v>0.28000000000000003</v>
      </c>
      <c r="AB2858" s="33">
        <f t="shared" si="626"/>
        <v>16337</v>
      </c>
      <c r="AC2858" s="34">
        <f t="shared" si="624"/>
        <v>0.28002827799195407</v>
      </c>
      <c r="AD2858" s="145">
        <f t="shared" si="625"/>
        <v>13614.166999999999</v>
      </c>
      <c r="AE2858" s="105">
        <v>10635.833000000001</v>
      </c>
      <c r="AF2858" s="34" t="s">
        <v>70</v>
      </c>
      <c r="AG2858" s="34" t="s">
        <v>70</v>
      </c>
      <c r="AH2858" s="34" t="s">
        <v>73</v>
      </c>
      <c r="AI2858" s="29">
        <v>0.308</v>
      </c>
      <c r="AJ2858" s="29">
        <v>1.0699999999999999E-2</v>
      </c>
      <c r="AK2858" s="29">
        <v>0</v>
      </c>
      <c r="AL2858" s="29">
        <v>0</v>
      </c>
      <c r="AM2858" s="29" t="s">
        <v>28</v>
      </c>
      <c r="AN2858" s="44" t="s">
        <v>27</v>
      </c>
      <c r="AO2858" s="29" t="s">
        <v>28</v>
      </c>
      <c r="AP2858" s="29">
        <v>1</v>
      </c>
      <c r="AQ2858" s="29">
        <v>262</v>
      </c>
      <c r="AR2858" s="29">
        <v>176</v>
      </c>
      <c r="AS2858" s="29">
        <v>176</v>
      </c>
      <c r="AT2858" s="29">
        <v>0.308</v>
      </c>
      <c r="AU2858" s="144">
        <v>8.1157120000000006E-3</v>
      </c>
      <c r="AV2858" s="36" t="s">
        <v>28</v>
      </c>
      <c r="AW2858" s="102">
        <v>42521</v>
      </c>
      <c r="AX2858" s="129" t="s">
        <v>33</v>
      </c>
      <c r="AY2858" s="106">
        <v>21</v>
      </c>
      <c r="BD2858" t="s">
        <v>2051</v>
      </c>
      <c r="BE2858" t="s">
        <v>4637</v>
      </c>
      <c r="BF2858" t="s">
        <v>4747</v>
      </c>
      <c r="BH2858" t="str">
        <f t="shared" si="614"/>
        <v/>
      </c>
      <c r="BJ2858" t="str">
        <f t="shared" si="615"/>
        <v>OK</v>
      </c>
      <c r="BK2858" s="130" t="s">
        <v>5302</v>
      </c>
      <c r="BL2858" s="130" t="e">
        <v>#VALUE!</v>
      </c>
      <c r="BM2858" s="131" t="s">
        <v>33</v>
      </c>
      <c r="BN2858" s="131" t="e">
        <v>#VALUE!</v>
      </c>
      <c r="BO2858" t="e">
        <v>#N/A</v>
      </c>
      <c r="BP2858">
        <v>10</v>
      </c>
    </row>
    <row r="2859" spans="1:68" x14ac:dyDescent="0.3">
      <c r="A2859" s="1"/>
      <c r="B2859" s="47">
        <v>2499</v>
      </c>
      <c r="C2859" s="45">
        <v>1078288</v>
      </c>
      <c r="D2859" s="29"/>
      <c r="E2859" s="29"/>
      <c r="F2859" s="31" t="s">
        <v>2062</v>
      </c>
      <c r="G2859" s="29" t="s">
        <v>31</v>
      </c>
      <c r="H2859" s="70" t="s">
        <v>69</v>
      </c>
      <c r="I2859" s="148" t="s">
        <v>32</v>
      </c>
      <c r="J2859" s="147" t="s">
        <v>4037</v>
      </c>
      <c r="K2859" s="148" t="e">
        <v>#N/A</v>
      </c>
      <c r="L2859" s="148" t="s">
        <v>32</v>
      </c>
      <c r="M2859" s="147">
        <v>42766</v>
      </c>
      <c r="N2859" s="29" t="str">
        <f t="shared" si="616"/>
        <v/>
      </c>
      <c r="O2859" s="29" t="str">
        <f t="shared" si="617"/>
        <v/>
      </c>
      <c r="P2859" s="29" t="str">
        <f t="shared" si="618"/>
        <v/>
      </c>
      <c r="Q2859" s="29" t="str">
        <f t="shared" si="619"/>
        <v/>
      </c>
      <c r="R2859" s="29" t="str">
        <f t="shared" si="620"/>
        <v/>
      </c>
      <c r="S2859" s="29" t="str">
        <f t="shared" si="621"/>
        <v/>
      </c>
      <c r="T2859" s="29" t="str">
        <f t="shared" si="622"/>
        <v/>
      </c>
      <c r="U2859" s="29"/>
      <c r="V2859" s="29"/>
      <c r="W2859" s="38" t="s">
        <v>2008</v>
      </c>
      <c r="X2859" s="29" t="s">
        <v>158</v>
      </c>
      <c r="Y2859" s="146">
        <v>14630</v>
      </c>
      <c r="Z2859" s="33">
        <v>18726</v>
      </c>
      <c r="AA2859" s="34">
        <f t="shared" si="623"/>
        <v>0.28000000000000003</v>
      </c>
      <c r="AB2859" s="33">
        <f t="shared" si="626"/>
        <v>18726</v>
      </c>
      <c r="AC2859" s="34">
        <f t="shared" si="624"/>
        <v>0.27997262392419353</v>
      </c>
      <c r="AD2859" s="145">
        <f t="shared" si="625"/>
        <v>15605</v>
      </c>
      <c r="AE2859" s="105">
        <v>12191.666999999999</v>
      </c>
      <c r="AF2859" s="34" t="s">
        <v>70</v>
      </c>
      <c r="AG2859" s="34" t="s">
        <v>73</v>
      </c>
      <c r="AH2859" s="34" t="s">
        <v>73</v>
      </c>
      <c r="AI2859" s="29">
        <v>0.49</v>
      </c>
      <c r="AJ2859" s="29">
        <v>1.7833000000000002E-2</v>
      </c>
      <c r="AK2859" s="29">
        <v>0</v>
      </c>
      <c r="AL2859" s="29">
        <v>0</v>
      </c>
      <c r="AM2859" s="29" t="s">
        <v>27</v>
      </c>
      <c r="AN2859" s="44" t="s">
        <v>27</v>
      </c>
      <c r="AO2859" s="29" t="s">
        <v>27</v>
      </c>
      <c r="AP2859" s="29">
        <v>1</v>
      </c>
      <c r="AQ2859" s="29">
        <v>419</v>
      </c>
      <c r="AR2859" s="29">
        <v>176</v>
      </c>
      <c r="AS2859" s="29">
        <v>176</v>
      </c>
      <c r="AT2859" s="29">
        <v>0.49</v>
      </c>
      <c r="AU2859" s="144">
        <v>1.2978943999999999E-2</v>
      </c>
      <c r="AV2859" s="36" t="s">
        <v>28</v>
      </c>
      <c r="AW2859" s="102">
        <v>42521</v>
      </c>
      <c r="AX2859" s="129" t="s">
        <v>33</v>
      </c>
      <c r="AY2859" s="106">
        <v>12</v>
      </c>
      <c r="BD2859" t="s">
        <v>2051</v>
      </c>
      <c r="BE2859" t="s">
        <v>4637</v>
      </c>
      <c r="BF2859" t="s">
        <v>4747</v>
      </c>
      <c r="BH2859" t="str">
        <f t="shared" si="614"/>
        <v/>
      </c>
      <c r="BJ2859" t="str">
        <f t="shared" si="615"/>
        <v>OK</v>
      </c>
      <c r="BK2859" s="130" t="s">
        <v>5302</v>
      </c>
      <c r="BL2859" s="130" t="e">
        <v>#VALUE!</v>
      </c>
      <c r="BM2859" s="131" t="s">
        <v>33</v>
      </c>
      <c r="BN2859" s="131" t="e">
        <v>#VALUE!</v>
      </c>
      <c r="BO2859" t="e">
        <v>#N/A</v>
      </c>
      <c r="BP2859">
        <v>0</v>
      </c>
    </row>
    <row r="2860" spans="1:68" x14ac:dyDescent="0.3">
      <c r="A2860" s="1"/>
      <c r="B2860" s="47">
        <v>2500</v>
      </c>
      <c r="C2860" s="45">
        <v>1078289</v>
      </c>
      <c r="D2860" s="29"/>
      <c r="E2860" s="29"/>
      <c r="F2860" s="31" t="s">
        <v>2063</v>
      </c>
      <c r="G2860" s="29" t="s">
        <v>31</v>
      </c>
      <c r="H2860" s="70" t="s">
        <v>69</v>
      </c>
      <c r="I2860" s="148" t="s">
        <v>32</v>
      </c>
      <c r="J2860" s="147" t="s">
        <v>4037</v>
      </c>
      <c r="K2860" s="148" t="e">
        <v>#N/A</v>
      </c>
      <c r="L2860" s="148" t="s">
        <v>32</v>
      </c>
      <c r="M2860" s="147" t="s">
        <v>33</v>
      </c>
      <c r="N2860" s="29" t="str">
        <f t="shared" si="616"/>
        <v/>
      </c>
      <c r="O2860" s="29" t="str">
        <f t="shared" si="617"/>
        <v/>
      </c>
      <c r="P2860" s="29" t="str">
        <f t="shared" si="618"/>
        <v/>
      </c>
      <c r="Q2860" s="29" t="str">
        <f t="shared" si="619"/>
        <v/>
      </c>
      <c r="R2860" s="29" t="str">
        <f t="shared" si="620"/>
        <v/>
      </c>
      <c r="S2860" s="29" t="str">
        <f t="shared" si="621"/>
        <v/>
      </c>
      <c r="T2860" s="29" t="str">
        <f t="shared" si="622"/>
        <v/>
      </c>
      <c r="U2860" s="29"/>
      <c r="V2860" s="29"/>
      <c r="W2860" s="38" t="s">
        <v>2008</v>
      </c>
      <c r="X2860" s="29" t="s">
        <v>158</v>
      </c>
      <c r="Y2860" s="146">
        <v>16204</v>
      </c>
      <c r="Z2860" s="33">
        <v>20741</v>
      </c>
      <c r="AA2860" s="34">
        <f t="shared" si="623"/>
        <v>0.28000000000000003</v>
      </c>
      <c r="AB2860" s="33">
        <f t="shared" si="626"/>
        <v>20741</v>
      </c>
      <c r="AC2860" s="34">
        <f t="shared" si="624"/>
        <v>0.27999265070334861</v>
      </c>
      <c r="AD2860" s="145">
        <f t="shared" si="625"/>
        <v>17284.167000000001</v>
      </c>
      <c r="AE2860" s="105">
        <v>13503.333000000001</v>
      </c>
      <c r="AF2860" s="34" t="s">
        <v>70</v>
      </c>
      <c r="AG2860" s="34" t="s">
        <v>73</v>
      </c>
      <c r="AH2860" s="34" t="s">
        <v>73</v>
      </c>
      <c r="AI2860" s="29">
        <v>0.57499999999999996</v>
      </c>
      <c r="AJ2860" s="29">
        <v>2.6748999999999998E-2</v>
      </c>
      <c r="AK2860" s="29">
        <v>0</v>
      </c>
      <c r="AL2860" s="29">
        <v>0</v>
      </c>
      <c r="AM2860" s="29" t="s">
        <v>27</v>
      </c>
      <c r="AN2860" s="44" t="s">
        <v>27</v>
      </c>
      <c r="AO2860" s="29" t="s">
        <v>27</v>
      </c>
      <c r="AP2860" s="29">
        <v>1</v>
      </c>
      <c r="AQ2860" s="29">
        <v>334</v>
      </c>
      <c r="AR2860" s="29">
        <v>223</v>
      </c>
      <c r="AS2860" s="29">
        <v>223</v>
      </c>
      <c r="AT2860" s="29">
        <v>0.57499999999999996</v>
      </c>
      <c r="AU2860" s="144">
        <v>1.6609486E-2</v>
      </c>
      <c r="AV2860" s="36" t="s">
        <v>28</v>
      </c>
      <c r="AW2860" s="102">
        <v>42521</v>
      </c>
      <c r="AX2860" s="129" t="s">
        <v>33</v>
      </c>
      <c r="AY2860" s="106">
        <v>6</v>
      </c>
      <c r="BD2860" t="s">
        <v>2051</v>
      </c>
      <c r="BE2860" t="s">
        <v>4637</v>
      </c>
      <c r="BF2860" t="s">
        <v>4747</v>
      </c>
      <c r="BH2860" t="str">
        <f t="shared" si="614"/>
        <v/>
      </c>
      <c r="BJ2860" t="str">
        <f t="shared" si="615"/>
        <v>OK</v>
      </c>
      <c r="BK2860" s="130" t="s">
        <v>5302</v>
      </c>
      <c r="BL2860" s="130" t="e">
        <v>#VALUE!</v>
      </c>
      <c r="BM2860" s="131" t="s">
        <v>33</v>
      </c>
      <c r="BN2860" s="131" t="e">
        <v>#VALUE!</v>
      </c>
      <c r="BO2860" t="e">
        <v>#N/A</v>
      </c>
      <c r="BP2860">
        <v>0</v>
      </c>
    </row>
    <row r="2861" spans="1:68" x14ac:dyDescent="0.3">
      <c r="A2861" s="1"/>
      <c r="B2861" s="47">
        <v>2501</v>
      </c>
      <c r="C2861" s="45">
        <v>1078290</v>
      </c>
      <c r="D2861" s="29"/>
      <c r="E2861" s="29"/>
      <c r="F2861" s="39" t="s">
        <v>2064</v>
      </c>
      <c r="G2861" s="29" t="s">
        <v>61</v>
      </c>
      <c r="H2861" s="70" t="s">
        <v>69</v>
      </c>
      <c r="I2861" s="148" t="s">
        <v>3798</v>
      </c>
      <c r="J2861" s="147" t="s">
        <v>4045</v>
      </c>
      <c r="K2861" s="148" t="e">
        <v>#N/A</v>
      </c>
      <c r="L2861" s="148" t="s">
        <v>32</v>
      </c>
      <c r="M2861" s="147" t="s">
        <v>33</v>
      </c>
      <c r="N2861" s="29" t="str">
        <f t="shared" si="616"/>
        <v/>
      </c>
      <c r="O2861" s="29" t="str">
        <f t="shared" si="617"/>
        <v/>
      </c>
      <c r="P2861" s="29" t="str">
        <f t="shared" si="618"/>
        <v/>
      </c>
      <c r="Q2861" s="29" t="str">
        <f t="shared" si="619"/>
        <v/>
      </c>
      <c r="R2861" s="29" t="str">
        <f t="shared" si="620"/>
        <v/>
      </c>
      <c r="S2861" s="29" t="str">
        <f t="shared" si="621"/>
        <v/>
      </c>
      <c r="T2861" s="29" t="str">
        <f t="shared" si="622"/>
        <v/>
      </c>
      <c r="U2861" s="29"/>
      <c r="V2861" s="29"/>
      <c r="W2861" s="38" t="s">
        <v>2008</v>
      </c>
      <c r="X2861" s="29" t="s">
        <v>158</v>
      </c>
      <c r="Y2861" s="146">
        <v>21024</v>
      </c>
      <c r="Z2861" s="33">
        <v>21024</v>
      </c>
      <c r="AA2861" s="34">
        <f t="shared" si="623"/>
        <v>0</v>
      </c>
      <c r="AB2861" s="33">
        <f t="shared" si="626"/>
        <v>21024</v>
      </c>
      <c r="AC2861" s="34">
        <f t="shared" si="624"/>
        <v>0</v>
      </c>
      <c r="AD2861" s="145">
        <f t="shared" si="625"/>
        <v>17520</v>
      </c>
      <c r="AE2861" s="105">
        <v>17520</v>
      </c>
      <c r="AF2861" s="34" t="e">
        <v>#N/A</v>
      </c>
      <c r="AG2861" s="34" t="e">
        <v>#N/A</v>
      </c>
      <c r="AH2861" s="34" t="e">
        <v>#N/A</v>
      </c>
      <c r="AI2861" s="29">
        <v>1.0129999999999999</v>
      </c>
      <c r="AJ2861" s="29">
        <v>5.3497999999999997E-2</v>
      </c>
      <c r="AK2861" s="29">
        <v>0</v>
      </c>
      <c r="AL2861" s="29">
        <v>0</v>
      </c>
      <c r="AM2861" s="29" t="s">
        <v>27</v>
      </c>
      <c r="AN2861" s="44" t="s">
        <v>27</v>
      </c>
      <c r="AO2861" s="29" t="s">
        <v>27</v>
      </c>
      <c r="AP2861" s="29">
        <v>1</v>
      </c>
      <c r="AQ2861" s="29" t="s">
        <v>33</v>
      </c>
      <c r="AR2861" s="29" t="s">
        <v>33</v>
      </c>
      <c r="AS2861" s="29" t="s">
        <v>33</v>
      </c>
      <c r="AT2861" s="29"/>
      <c r="AU2861" s="144"/>
      <c r="AV2861" s="36" t="s">
        <v>28</v>
      </c>
      <c r="AW2861" s="102">
        <v>42521</v>
      </c>
      <c r="AX2861" s="129" t="s">
        <v>33</v>
      </c>
      <c r="AY2861" s="106">
        <v>3</v>
      </c>
      <c r="BD2861" t="s">
        <v>2051</v>
      </c>
      <c r="BE2861" t="e">
        <v>#N/A</v>
      </c>
      <c r="BF2861" t="e">
        <v>#N/A</v>
      </c>
      <c r="BH2861" t="str">
        <f t="shared" si="614"/>
        <v/>
      </c>
      <c r="BJ2861" t="str">
        <f t="shared" si="615"/>
        <v>OK</v>
      </c>
      <c r="BK2861" s="130" t="s">
        <v>5302</v>
      </c>
      <c r="BL2861" s="130" t="e">
        <v>#VALUE!</v>
      </c>
      <c r="BM2861" s="131" t="s">
        <v>33</v>
      </c>
      <c r="BN2861" s="131" t="e">
        <v>#VALUE!</v>
      </c>
      <c r="BO2861" t="e">
        <v>#N/A</v>
      </c>
      <c r="BP2861">
        <v>0</v>
      </c>
    </row>
    <row r="2862" spans="1:68" ht="25.2" x14ac:dyDescent="0.3">
      <c r="A2862" s="1"/>
      <c r="B2862" s="47">
        <v>2502</v>
      </c>
      <c r="C2862" s="45">
        <v>1068085</v>
      </c>
      <c r="D2862" s="29">
        <v>1046200</v>
      </c>
      <c r="E2862" s="29"/>
      <c r="F2862" s="31" t="s">
        <v>2065</v>
      </c>
      <c r="G2862" s="29" t="s">
        <v>31</v>
      </c>
      <c r="H2862" s="70" t="s">
        <v>4779</v>
      </c>
      <c r="I2862" s="148" t="s">
        <v>32</v>
      </c>
      <c r="J2862" s="147" t="s">
        <v>33</v>
      </c>
      <c r="K2862" s="148">
        <v>0</v>
      </c>
      <c r="L2862" s="148" t="s">
        <v>32</v>
      </c>
      <c r="M2862" s="147" t="s">
        <v>33</v>
      </c>
      <c r="N2862" s="29">
        <f t="shared" si="616"/>
        <v>1046200</v>
      </c>
      <c r="O2862" s="29" t="str">
        <f t="shared" si="617"/>
        <v/>
      </c>
      <c r="P2862" s="29" t="str">
        <f t="shared" si="618"/>
        <v/>
      </c>
      <c r="Q2862" s="29" t="str">
        <f t="shared" si="619"/>
        <v/>
      </c>
      <c r="R2862" s="29" t="str">
        <f t="shared" si="620"/>
        <v/>
      </c>
      <c r="S2862" s="29" t="str">
        <f t="shared" si="621"/>
        <v/>
      </c>
      <c r="T2862" s="29" t="str">
        <f t="shared" si="622"/>
        <v/>
      </c>
      <c r="U2862" s="29"/>
      <c r="V2862" s="29"/>
      <c r="W2862" s="38" t="s">
        <v>2008</v>
      </c>
      <c r="X2862" s="29" t="s">
        <v>158</v>
      </c>
      <c r="Y2862" s="146">
        <v>6489</v>
      </c>
      <c r="Z2862" s="33">
        <v>8306</v>
      </c>
      <c r="AA2862" s="34">
        <f t="shared" si="623"/>
        <v>0.28000000000000003</v>
      </c>
      <c r="AB2862" s="33">
        <f t="shared" si="626"/>
        <v>8306</v>
      </c>
      <c r="AC2862" s="34">
        <f t="shared" si="624"/>
        <v>0.28001239019879803</v>
      </c>
      <c r="AD2862" s="145">
        <f t="shared" si="625"/>
        <v>6921.6670000000004</v>
      </c>
      <c r="AE2862" s="105">
        <v>5407.5</v>
      </c>
      <c r="AF2862" s="34" t="s">
        <v>36</v>
      </c>
      <c r="AG2862" s="34" t="s">
        <v>36</v>
      </c>
      <c r="AH2862" s="34" t="s">
        <v>36</v>
      </c>
      <c r="AI2862" s="29">
        <v>0.23899999999999999</v>
      </c>
      <c r="AJ2862" s="29">
        <v>4.6499999999999996E-3</v>
      </c>
      <c r="AK2862" s="29">
        <v>10</v>
      </c>
      <c r="AL2862" s="29">
        <v>0</v>
      </c>
      <c r="AM2862" s="29" t="s">
        <v>28</v>
      </c>
      <c r="AN2862" s="158" t="s">
        <v>28</v>
      </c>
      <c r="AO2862" s="29" t="s">
        <v>28</v>
      </c>
      <c r="AP2862" s="29">
        <v>1</v>
      </c>
      <c r="AQ2862" s="29" t="s">
        <v>33</v>
      </c>
      <c r="AR2862" s="29" t="s">
        <v>33</v>
      </c>
      <c r="AS2862" s="29" t="s">
        <v>33</v>
      </c>
      <c r="AT2862" s="29"/>
      <c r="AU2862" s="144"/>
      <c r="AV2862" s="36" t="s">
        <v>28</v>
      </c>
      <c r="AW2862" s="102" t="s">
        <v>33</v>
      </c>
      <c r="AX2862" s="129" t="s">
        <v>33</v>
      </c>
      <c r="AY2862" s="106">
        <v>2</v>
      </c>
      <c r="BD2862" t="s">
        <v>2051</v>
      </c>
      <c r="BE2862" t="s">
        <v>4637</v>
      </c>
      <c r="BF2862" t="s">
        <v>4747</v>
      </c>
      <c r="BH2862" t="str">
        <f t="shared" si="614"/>
        <v>AV</v>
      </c>
      <c r="BJ2862" t="str">
        <f t="shared" si="615"/>
        <v>OK</v>
      </c>
      <c r="BK2862" s="130">
        <v>8306</v>
      </c>
      <c r="BL2862" s="130" t="s">
        <v>37</v>
      </c>
      <c r="BM2862" s="131" t="s">
        <v>33</v>
      </c>
      <c r="BN2862" s="131" t="e">
        <v>#VALUE!</v>
      </c>
      <c r="BO2862">
        <v>8306</v>
      </c>
      <c r="BP2862">
        <v>0</v>
      </c>
    </row>
    <row r="2863" spans="1:68" ht="25.2" x14ac:dyDescent="0.3">
      <c r="A2863" s="1"/>
      <c r="B2863" s="47">
        <v>2503</v>
      </c>
      <c r="C2863" s="45">
        <v>1068089</v>
      </c>
      <c r="D2863" s="29">
        <v>1046204</v>
      </c>
      <c r="E2863" s="29"/>
      <c r="F2863" s="31" t="s">
        <v>2066</v>
      </c>
      <c r="G2863" s="29" t="s">
        <v>31</v>
      </c>
      <c r="H2863" s="70" t="s">
        <v>4779</v>
      </c>
      <c r="I2863" s="148" t="s">
        <v>32</v>
      </c>
      <c r="J2863" s="147" t="s">
        <v>33</v>
      </c>
      <c r="K2863" s="148">
        <v>0</v>
      </c>
      <c r="L2863" s="148" t="s">
        <v>32</v>
      </c>
      <c r="M2863" s="147" t="s">
        <v>33</v>
      </c>
      <c r="N2863" s="29">
        <f t="shared" si="616"/>
        <v>1046204</v>
      </c>
      <c r="O2863" s="29" t="str">
        <f t="shared" si="617"/>
        <v/>
      </c>
      <c r="P2863" s="29" t="str">
        <f t="shared" si="618"/>
        <v/>
      </c>
      <c r="Q2863" s="29" t="str">
        <f t="shared" si="619"/>
        <v/>
      </c>
      <c r="R2863" s="29" t="str">
        <f t="shared" si="620"/>
        <v/>
      </c>
      <c r="S2863" s="29" t="str">
        <f t="shared" si="621"/>
        <v/>
      </c>
      <c r="T2863" s="29" t="str">
        <f t="shared" si="622"/>
        <v/>
      </c>
      <c r="U2863" s="29"/>
      <c r="V2863" s="29"/>
      <c r="W2863" s="38" t="s">
        <v>2008</v>
      </c>
      <c r="X2863" s="29" t="s">
        <v>158</v>
      </c>
      <c r="Y2863" s="146">
        <v>6968</v>
      </c>
      <c r="Z2863" s="33">
        <v>8919</v>
      </c>
      <c r="AA2863" s="34">
        <f t="shared" si="623"/>
        <v>0.28000000000000003</v>
      </c>
      <c r="AB2863" s="33">
        <f t="shared" si="626"/>
        <v>8919</v>
      </c>
      <c r="AC2863" s="34">
        <f t="shared" si="624"/>
        <v>0.27999418599344505</v>
      </c>
      <c r="AD2863" s="145">
        <f t="shared" si="625"/>
        <v>7432.5</v>
      </c>
      <c r="AE2863" s="105">
        <v>5806.6670000000004</v>
      </c>
      <c r="AF2863" s="34" t="s">
        <v>36</v>
      </c>
      <c r="AG2863" s="34" t="s">
        <v>36</v>
      </c>
      <c r="AH2863" s="34" t="s">
        <v>36</v>
      </c>
      <c r="AI2863" s="29">
        <v>0.317</v>
      </c>
      <c r="AJ2863" s="29">
        <v>1.41E-2</v>
      </c>
      <c r="AK2863" s="29">
        <v>10</v>
      </c>
      <c r="AL2863" s="29">
        <v>0</v>
      </c>
      <c r="AM2863" s="29" t="s">
        <v>28</v>
      </c>
      <c r="AN2863" s="158" t="s">
        <v>28</v>
      </c>
      <c r="AO2863" s="29" t="s">
        <v>28</v>
      </c>
      <c r="AP2863" s="29">
        <v>1</v>
      </c>
      <c r="AQ2863" s="29" t="s">
        <v>33</v>
      </c>
      <c r="AR2863" s="29" t="s">
        <v>33</v>
      </c>
      <c r="AS2863" s="29" t="s">
        <v>33</v>
      </c>
      <c r="AT2863" s="29"/>
      <c r="AU2863" s="144"/>
      <c r="AV2863" s="36" t="s">
        <v>28</v>
      </c>
      <c r="AW2863" s="102" t="s">
        <v>33</v>
      </c>
      <c r="AX2863" s="129" t="s">
        <v>33</v>
      </c>
      <c r="AY2863" s="106">
        <v>7</v>
      </c>
      <c r="BD2863" t="s">
        <v>2051</v>
      </c>
      <c r="BE2863" t="s">
        <v>4637</v>
      </c>
      <c r="BF2863" t="s">
        <v>4747</v>
      </c>
      <c r="BH2863" t="str">
        <f t="shared" si="614"/>
        <v>AV</v>
      </c>
      <c r="BJ2863" t="str">
        <f t="shared" si="615"/>
        <v>OK</v>
      </c>
      <c r="BK2863" s="130">
        <v>8919</v>
      </c>
      <c r="BL2863" s="130" t="s">
        <v>37</v>
      </c>
      <c r="BM2863" s="131" t="s">
        <v>33</v>
      </c>
      <c r="BN2863" s="131" t="e">
        <v>#VALUE!</v>
      </c>
      <c r="BO2863">
        <v>8919</v>
      </c>
      <c r="BP2863">
        <v>0</v>
      </c>
    </row>
    <row r="2864" spans="1:68" ht="25.2" x14ac:dyDescent="0.3">
      <c r="A2864" s="1"/>
      <c r="B2864" s="47">
        <v>2504</v>
      </c>
      <c r="C2864" s="45">
        <v>1068086</v>
      </c>
      <c r="D2864" s="29">
        <v>1046201</v>
      </c>
      <c r="E2864" s="29"/>
      <c r="F2864" s="31" t="s">
        <v>2067</v>
      </c>
      <c r="G2864" s="29" t="s">
        <v>31</v>
      </c>
      <c r="H2864" s="70" t="s">
        <v>4779</v>
      </c>
      <c r="I2864" s="148" t="s">
        <v>32</v>
      </c>
      <c r="J2864" s="147" t="s">
        <v>33</v>
      </c>
      <c r="K2864" s="148">
        <v>0</v>
      </c>
      <c r="L2864" s="148" t="s">
        <v>32</v>
      </c>
      <c r="M2864" s="147" t="s">
        <v>33</v>
      </c>
      <c r="N2864" s="29">
        <f t="shared" si="616"/>
        <v>1046201</v>
      </c>
      <c r="O2864" s="29" t="str">
        <f t="shared" si="617"/>
        <v/>
      </c>
      <c r="P2864" s="29" t="str">
        <f t="shared" si="618"/>
        <v/>
      </c>
      <c r="Q2864" s="29" t="str">
        <f t="shared" si="619"/>
        <v/>
      </c>
      <c r="R2864" s="29" t="str">
        <f t="shared" si="620"/>
        <v/>
      </c>
      <c r="S2864" s="29" t="str">
        <f t="shared" si="621"/>
        <v/>
      </c>
      <c r="T2864" s="29" t="str">
        <f t="shared" si="622"/>
        <v/>
      </c>
      <c r="U2864" s="29"/>
      <c r="V2864" s="29"/>
      <c r="W2864" s="38" t="s">
        <v>2008</v>
      </c>
      <c r="X2864" s="29" t="s">
        <v>158</v>
      </c>
      <c r="Y2864" s="146">
        <v>7667</v>
      </c>
      <c r="Z2864" s="33">
        <v>9814</v>
      </c>
      <c r="AA2864" s="34">
        <f t="shared" si="623"/>
        <v>0.28000000000000003</v>
      </c>
      <c r="AB2864" s="33">
        <f t="shared" si="626"/>
        <v>9814</v>
      </c>
      <c r="AC2864" s="34">
        <f t="shared" si="624"/>
        <v>0.28003118403384969</v>
      </c>
      <c r="AD2864" s="145">
        <f t="shared" si="625"/>
        <v>8178.3329999999996</v>
      </c>
      <c r="AE2864" s="105">
        <v>6389.1670000000004</v>
      </c>
      <c r="AF2864" s="34" t="s">
        <v>36</v>
      </c>
      <c r="AG2864" s="34" t="s">
        <v>36</v>
      </c>
      <c r="AH2864" s="34" t="s">
        <v>36</v>
      </c>
      <c r="AI2864" s="29">
        <v>0.59</v>
      </c>
      <c r="AJ2864" s="29">
        <v>4.3819999999999996E-3</v>
      </c>
      <c r="AK2864" s="29">
        <v>2</v>
      </c>
      <c r="AL2864" s="29">
        <v>0</v>
      </c>
      <c r="AM2864" s="29" t="s">
        <v>28</v>
      </c>
      <c r="AN2864" s="158" t="s">
        <v>28</v>
      </c>
      <c r="AO2864" s="29" t="s">
        <v>28</v>
      </c>
      <c r="AP2864" s="29">
        <v>1</v>
      </c>
      <c r="AQ2864" s="29">
        <v>150</v>
      </c>
      <c r="AR2864" s="29">
        <v>127</v>
      </c>
      <c r="AS2864" s="29">
        <v>230</v>
      </c>
      <c r="AT2864" s="29">
        <v>0.59</v>
      </c>
      <c r="AU2864" s="144">
        <v>4.3815E-3</v>
      </c>
      <c r="AV2864" s="36" t="s">
        <v>28</v>
      </c>
      <c r="AW2864" s="102" t="s">
        <v>33</v>
      </c>
      <c r="AX2864" s="129" t="s">
        <v>33</v>
      </c>
      <c r="AY2864" s="106">
        <v>7</v>
      </c>
      <c r="BD2864" t="s">
        <v>2051</v>
      </c>
      <c r="BE2864" t="s">
        <v>4637</v>
      </c>
      <c r="BF2864" t="s">
        <v>4747</v>
      </c>
      <c r="BH2864" t="str">
        <f t="shared" si="614"/>
        <v>AV</v>
      </c>
      <c r="BJ2864" t="str">
        <f t="shared" si="615"/>
        <v>OK</v>
      </c>
      <c r="BK2864" s="130">
        <v>9814</v>
      </c>
      <c r="BL2864" s="130" t="s">
        <v>37</v>
      </c>
      <c r="BM2864" s="131" t="s">
        <v>33</v>
      </c>
      <c r="BN2864" s="131" t="e">
        <v>#VALUE!</v>
      </c>
      <c r="BO2864">
        <v>9814</v>
      </c>
      <c r="BP2864">
        <v>6</v>
      </c>
    </row>
    <row r="2865" spans="1:68" x14ac:dyDescent="0.3">
      <c r="A2865" s="1"/>
      <c r="B2865" s="47">
        <v>2505</v>
      </c>
      <c r="C2865" s="45">
        <v>1068090</v>
      </c>
      <c r="D2865" s="29">
        <v>1046205</v>
      </c>
      <c r="E2865" s="29"/>
      <c r="F2865" s="31" t="s">
        <v>2068</v>
      </c>
      <c r="G2865" s="29" t="s">
        <v>31</v>
      </c>
      <c r="H2865" s="148"/>
      <c r="I2865" s="148" t="s">
        <v>32</v>
      </c>
      <c r="J2865" s="147" t="s">
        <v>33</v>
      </c>
      <c r="K2865" s="148">
        <v>0</v>
      </c>
      <c r="L2865" s="148" t="s">
        <v>32</v>
      </c>
      <c r="M2865" s="147" t="s">
        <v>33</v>
      </c>
      <c r="N2865" s="29">
        <f t="shared" si="616"/>
        <v>1046205</v>
      </c>
      <c r="O2865" s="29" t="str">
        <f t="shared" si="617"/>
        <v/>
      </c>
      <c r="P2865" s="29" t="str">
        <f t="shared" si="618"/>
        <v/>
      </c>
      <c r="Q2865" s="29" t="str">
        <f t="shared" si="619"/>
        <v/>
      </c>
      <c r="R2865" s="29" t="str">
        <f t="shared" si="620"/>
        <v/>
      </c>
      <c r="S2865" s="29" t="str">
        <f t="shared" si="621"/>
        <v/>
      </c>
      <c r="T2865" s="29" t="str">
        <f t="shared" si="622"/>
        <v/>
      </c>
      <c r="U2865" s="29"/>
      <c r="V2865" s="29"/>
      <c r="W2865" s="38" t="s">
        <v>2008</v>
      </c>
      <c r="X2865" s="29" t="s">
        <v>158</v>
      </c>
      <c r="Y2865" s="146">
        <v>8899</v>
      </c>
      <c r="Z2865" s="33">
        <v>11391</v>
      </c>
      <c r="AA2865" s="34">
        <f t="shared" si="623"/>
        <v>0.28000000000000003</v>
      </c>
      <c r="AB2865" s="33">
        <f t="shared" si="626"/>
        <v>11391</v>
      </c>
      <c r="AC2865" s="34">
        <f t="shared" si="624"/>
        <v>0.28003152174543311</v>
      </c>
      <c r="AD2865" s="145">
        <f t="shared" si="625"/>
        <v>9492.5</v>
      </c>
      <c r="AE2865" s="105">
        <v>7415.8329999999996</v>
      </c>
      <c r="AF2865" s="34" t="s">
        <v>36</v>
      </c>
      <c r="AG2865" s="34" t="s">
        <v>36</v>
      </c>
      <c r="AH2865" s="34" t="s">
        <v>36</v>
      </c>
      <c r="AI2865" s="29">
        <v>0.42</v>
      </c>
      <c r="AJ2865" s="29">
        <v>2.75E-2</v>
      </c>
      <c r="AK2865" s="29">
        <v>0</v>
      </c>
      <c r="AL2865" s="29">
        <v>0</v>
      </c>
      <c r="AM2865" s="29" t="s">
        <v>28</v>
      </c>
      <c r="AN2865" s="44" t="s">
        <v>27</v>
      </c>
      <c r="AO2865" s="29" t="s">
        <v>28</v>
      </c>
      <c r="AP2865" s="29">
        <v>1</v>
      </c>
      <c r="AQ2865" s="29" t="s">
        <v>33</v>
      </c>
      <c r="AR2865" s="29" t="s">
        <v>33</v>
      </c>
      <c r="AS2865" s="29" t="s">
        <v>33</v>
      </c>
      <c r="AT2865" s="29"/>
      <c r="AU2865" s="144"/>
      <c r="AV2865" s="36" t="s">
        <v>28</v>
      </c>
      <c r="AW2865" s="102" t="s">
        <v>33</v>
      </c>
      <c r="AX2865" s="129" t="s">
        <v>33</v>
      </c>
      <c r="AY2865" s="106">
        <v>4</v>
      </c>
      <c r="BD2865" t="s">
        <v>2051</v>
      </c>
      <c r="BE2865" t="s">
        <v>4637</v>
      </c>
      <c r="BF2865" t="s">
        <v>4747</v>
      </c>
      <c r="BH2865" t="str">
        <f t="shared" si="614"/>
        <v/>
      </c>
      <c r="BJ2865" t="str">
        <f t="shared" si="615"/>
        <v>OK</v>
      </c>
      <c r="BK2865" s="130" t="s">
        <v>5302</v>
      </c>
      <c r="BL2865" s="130" t="e">
        <v>#VALUE!</v>
      </c>
      <c r="BM2865" s="131" t="s">
        <v>33</v>
      </c>
      <c r="BN2865" s="131" t="e">
        <v>#VALUE!</v>
      </c>
      <c r="BO2865" t="e">
        <v>#N/A</v>
      </c>
      <c r="BP2865">
        <v>2</v>
      </c>
    </row>
    <row r="2866" spans="1:68" ht="25.2" x14ac:dyDescent="0.3">
      <c r="A2866" s="1"/>
      <c r="B2866" s="47">
        <v>2506</v>
      </c>
      <c r="C2866" s="45">
        <v>1068087</v>
      </c>
      <c r="D2866" s="29">
        <v>1046202</v>
      </c>
      <c r="E2866" s="29"/>
      <c r="F2866" s="31" t="s">
        <v>2069</v>
      </c>
      <c r="G2866" s="29" t="s">
        <v>31</v>
      </c>
      <c r="H2866" s="70" t="s">
        <v>4779</v>
      </c>
      <c r="I2866" s="148" t="s">
        <v>32</v>
      </c>
      <c r="J2866" s="147" t="s">
        <v>33</v>
      </c>
      <c r="K2866" s="148">
        <v>0</v>
      </c>
      <c r="L2866" s="148" t="s">
        <v>32</v>
      </c>
      <c r="M2866" s="147" t="s">
        <v>33</v>
      </c>
      <c r="N2866" s="29">
        <f t="shared" si="616"/>
        <v>1046202</v>
      </c>
      <c r="O2866" s="29" t="str">
        <f t="shared" si="617"/>
        <v/>
      </c>
      <c r="P2866" s="29" t="str">
        <f t="shared" si="618"/>
        <v/>
      </c>
      <c r="Q2866" s="29" t="str">
        <f t="shared" si="619"/>
        <v/>
      </c>
      <c r="R2866" s="29" t="str">
        <f t="shared" si="620"/>
        <v/>
      </c>
      <c r="S2866" s="29" t="str">
        <f t="shared" si="621"/>
        <v/>
      </c>
      <c r="T2866" s="29" t="str">
        <f t="shared" si="622"/>
        <v/>
      </c>
      <c r="U2866" s="29"/>
      <c r="V2866" s="29"/>
      <c r="W2866" s="38" t="s">
        <v>2008</v>
      </c>
      <c r="X2866" s="29" t="s">
        <v>158</v>
      </c>
      <c r="Y2866" s="146">
        <v>9193</v>
      </c>
      <c r="Z2866" s="33">
        <v>11767</v>
      </c>
      <c r="AA2866" s="34">
        <f t="shared" si="623"/>
        <v>0.28000000000000003</v>
      </c>
      <c r="AB2866" s="33">
        <f t="shared" si="626"/>
        <v>11767</v>
      </c>
      <c r="AC2866" s="34">
        <f t="shared" si="624"/>
        <v>0.27999566104625973</v>
      </c>
      <c r="AD2866" s="145">
        <f t="shared" si="625"/>
        <v>9805.8330000000005</v>
      </c>
      <c r="AE2866" s="105">
        <v>7660.8329999999996</v>
      </c>
      <c r="AF2866" s="34" t="s">
        <v>36</v>
      </c>
      <c r="AG2866" s="34" t="s">
        <v>36</v>
      </c>
      <c r="AH2866" s="34" t="s">
        <v>36</v>
      </c>
      <c r="AI2866" s="29">
        <v>0.7</v>
      </c>
      <c r="AJ2866" s="29">
        <v>5.5890000000000002E-3</v>
      </c>
      <c r="AK2866" s="29">
        <v>22</v>
      </c>
      <c r="AL2866" s="29">
        <v>0</v>
      </c>
      <c r="AM2866" s="29" t="s">
        <v>28</v>
      </c>
      <c r="AN2866" s="158" t="s">
        <v>28</v>
      </c>
      <c r="AO2866" s="29" t="s">
        <v>28</v>
      </c>
      <c r="AP2866" s="29">
        <v>1</v>
      </c>
      <c r="AQ2866" s="29">
        <v>150</v>
      </c>
      <c r="AR2866" s="29">
        <v>162</v>
      </c>
      <c r="AS2866" s="29">
        <v>230</v>
      </c>
      <c r="AT2866" s="29">
        <v>0.7</v>
      </c>
      <c r="AU2866" s="144">
        <v>5.5890000000000002E-3</v>
      </c>
      <c r="AV2866" s="36" t="s">
        <v>28</v>
      </c>
      <c r="AW2866" s="102" t="s">
        <v>33</v>
      </c>
      <c r="AX2866" s="129" t="s">
        <v>33</v>
      </c>
      <c r="AY2866" s="106">
        <v>1</v>
      </c>
      <c r="BD2866" t="s">
        <v>2051</v>
      </c>
      <c r="BE2866" t="s">
        <v>4637</v>
      </c>
      <c r="BF2866" t="s">
        <v>4747</v>
      </c>
      <c r="BH2866" t="str">
        <f t="shared" si="614"/>
        <v>AV</v>
      </c>
      <c r="BJ2866" t="str">
        <f t="shared" si="615"/>
        <v>OK</v>
      </c>
      <c r="BK2866" s="130">
        <v>11767</v>
      </c>
      <c r="BL2866" s="130" t="s">
        <v>37</v>
      </c>
      <c r="BM2866" s="131" t="s">
        <v>33</v>
      </c>
      <c r="BN2866" s="131" t="e">
        <v>#VALUE!</v>
      </c>
      <c r="BO2866">
        <v>11767</v>
      </c>
      <c r="BP2866">
        <v>0</v>
      </c>
    </row>
    <row r="2867" spans="1:68" ht="25.2" x14ac:dyDescent="0.3">
      <c r="A2867" s="1"/>
      <c r="B2867" s="47">
        <v>2507</v>
      </c>
      <c r="C2867" s="45">
        <v>1068088</v>
      </c>
      <c r="D2867" s="29">
        <v>1046203</v>
      </c>
      <c r="E2867" s="29"/>
      <c r="F2867" s="31" t="s">
        <v>2070</v>
      </c>
      <c r="G2867" s="29" t="s">
        <v>31</v>
      </c>
      <c r="H2867" s="70" t="s">
        <v>4779</v>
      </c>
      <c r="I2867" s="148" t="s">
        <v>32</v>
      </c>
      <c r="J2867" s="147" t="s">
        <v>33</v>
      </c>
      <c r="K2867" s="148">
        <v>0</v>
      </c>
      <c r="L2867" s="148" t="s">
        <v>32</v>
      </c>
      <c r="M2867" s="147" t="s">
        <v>33</v>
      </c>
      <c r="N2867" s="29">
        <f t="shared" si="616"/>
        <v>1046203</v>
      </c>
      <c r="O2867" s="29" t="str">
        <f t="shared" si="617"/>
        <v/>
      </c>
      <c r="P2867" s="29" t="str">
        <f t="shared" si="618"/>
        <v/>
      </c>
      <c r="Q2867" s="29" t="str">
        <f t="shared" si="619"/>
        <v/>
      </c>
      <c r="R2867" s="29" t="str">
        <f t="shared" si="620"/>
        <v/>
      </c>
      <c r="S2867" s="29" t="str">
        <f t="shared" si="621"/>
        <v/>
      </c>
      <c r="T2867" s="29" t="str">
        <f t="shared" si="622"/>
        <v/>
      </c>
      <c r="U2867" s="29"/>
      <c r="V2867" s="29"/>
      <c r="W2867" s="38" t="s">
        <v>2008</v>
      </c>
      <c r="X2867" s="29" t="s">
        <v>158</v>
      </c>
      <c r="Y2867" s="146">
        <v>9319</v>
      </c>
      <c r="Z2867" s="33">
        <v>11928</v>
      </c>
      <c r="AA2867" s="34">
        <f t="shared" si="623"/>
        <v>0.28000000000000003</v>
      </c>
      <c r="AB2867" s="33">
        <f t="shared" si="626"/>
        <v>11928</v>
      </c>
      <c r="AC2867" s="34">
        <f t="shared" si="624"/>
        <v>0.27996571649171448</v>
      </c>
      <c r="AD2867" s="145">
        <f t="shared" si="625"/>
        <v>9940</v>
      </c>
      <c r="AE2867" s="105">
        <v>7765.8329999999996</v>
      </c>
      <c r="AF2867" s="34" t="s">
        <v>36</v>
      </c>
      <c r="AG2867" s="34" t="s">
        <v>36</v>
      </c>
      <c r="AH2867" s="34" t="s">
        <v>36</v>
      </c>
      <c r="AI2867" s="29">
        <v>0.74</v>
      </c>
      <c r="AJ2867" s="29">
        <v>5.5890000000000002E-3</v>
      </c>
      <c r="AK2867" s="29">
        <v>9</v>
      </c>
      <c r="AL2867" s="29">
        <v>0</v>
      </c>
      <c r="AM2867" s="29" t="s">
        <v>28</v>
      </c>
      <c r="AN2867" s="158" t="s">
        <v>28</v>
      </c>
      <c r="AO2867" s="29" t="s">
        <v>28</v>
      </c>
      <c r="AP2867" s="29">
        <v>1</v>
      </c>
      <c r="AQ2867" s="29">
        <v>150</v>
      </c>
      <c r="AR2867" s="29">
        <v>162</v>
      </c>
      <c r="AS2867" s="29">
        <v>230</v>
      </c>
      <c r="AT2867" s="29">
        <v>0.74</v>
      </c>
      <c r="AU2867" s="144">
        <v>5.5890000000000002E-3</v>
      </c>
      <c r="AV2867" s="36" t="s">
        <v>28</v>
      </c>
      <c r="AW2867" s="102" t="s">
        <v>33</v>
      </c>
      <c r="AX2867" s="129" t="s">
        <v>33</v>
      </c>
      <c r="AY2867" s="106">
        <v>8</v>
      </c>
      <c r="BD2867" t="s">
        <v>2051</v>
      </c>
      <c r="BE2867" t="s">
        <v>4637</v>
      </c>
      <c r="BF2867" t="s">
        <v>4747</v>
      </c>
      <c r="BH2867" t="str">
        <f t="shared" si="614"/>
        <v>AV</v>
      </c>
      <c r="BJ2867" t="str">
        <f t="shared" si="615"/>
        <v>OK</v>
      </c>
      <c r="BK2867" s="130">
        <v>11928</v>
      </c>
      <c r="BL2867" s="130" t="s">
        <v>37</v>
      </c>
      <c r="BM2867" s="131" t="s">
        <v>33</v>
      </c>
      <c r="BN2867" s="131" t="e">
        <v>#VALUE!</v>
      </c>
      <c r="BO2867">
        <v>11928</v>
      </c>
      <c r="BP2867">
        <v>1</v>
      </c>
    </row>
    <row r="2868" spans="1:68" x14ac:dyDescent="0.3">
      <c r="A2868" s="1"/>
      <c r="B2868" s="47">
        <v>2508</v>
      </c>
      <c r="C2868" s="45">
        <v>1068091</v>
      </c>
      <c r="D2868" s="29">
        <v>1046206</v>
      </c>
      <c r="E2868" s="29"/>
      <c r="F2868" s="31" t="s">
        <v>2071</v>
      </c>
      <c r="G2868" s="29" t="s">
        <v>31</v>
      </c>
      <c r="H2868" s="148"/>
      <c r="I2868" s="148" t="s">
        <v>32</v>
      </c>
      <c r="J2868" s="147" t="s">
        <v>33</v>
      </c>
      <c r="K2868" s="148">
        <v>0</v>
      </c>
      <c r="L2868" s="148" t="s">
        <v>32</v>
      </c>
      <c r="M2868" s="147" t="s">
        <v>33</v>
      </c>
      <c r="N2868" s="29">
        <f t="shared" si="616"/>
        <v>1046206</v>
      </c>
      <c r="O2868" s="29" t="str">
        <f t="shared" si="617"/>
        <v/>
      </c>
      <c r="P2868" s="29" t="str">
        <f t="shared" si="618"/>
        <v/>
      </c>
      <c r="Q2868" s="29" t="str">
        <f t="shared" si="619"/>
        <v/>
      </c>
      <c r="R2868" s="29" t="str">
        <f t="shared" si="620"/>
        <v/>
      </c>
      <c r="S2868" s="29" t="str">
        <f t="shared" si="621"/>
        <v/>
      </c>
      <c r="T2868" s="29" t="str">
        <f t="shared" si="622"/>
        <v/>
      </c>
      <c r="U2868" s="29"/>
      <c r="V2868" s="29"/>
      <c r="W2868" s="38" t="s">
        <v>2008</v>
      </c>
      <c r="X2868" s="29" t="s">
        <v>158</v>
      </c>
      <c r="Y2868" s="146">
        <v>10700</v>
      </c>
      <c r="Z2868" s="33">
        <v>13696</v>
      </c>
      <c r="AA2868" s="34">
        <f t="shared" si="623"/>
        <v>0.28000000000000003</v>
      </c>
      <c r="AB2868" s="33">
        <f t="shared" si="626"/>
        <v>13696</v>
      </c>
      <c r="AC2868" s="34">
        <f t="shared" si="624"/>
        <v>0.27999991476635844</v>
      </c>
      <c r="AD2868" s="145">
        <f t="shared" si="625"/>
        <v>11413.333000000001</v>
      </c>
      <c r="AE2868" s="105">
        <v>8916.6669999999995</v>
      </c>
      <c r="AF2868" s="34" t="s">
        <v>36</v>
      </c>
      <c r="AG2868" s="34" t="s">
        <v>36</v>
      </c>
      <c r="AH2868" s="34" t="s">
        <v>36</v>
      </c>
      <c r="AI2868" s="29">
        <v>0.69</v>
      </c>
      <c r="AJ2868" s="29">
        <v>6.9690000000000004E-3</v>
      </c>
      <c r="AK2868" s="29">
        <v>0</v>
      </c>
      <c r="AL2868" s="29">
        <v>0</v>
      </c>
      <c r="AM2868" s="29" t="s">
        <v>28</v>
      </c>
      <c r="AN2868" s="44" t="s">
        <v>27</v>
      </c>
      <c r="AO2868" s="29" t="s">
        <v>28</v>
      </c>
      <c r="AP2868" s="29">
        <v>1</v>
      </c>
      <c r="AQ2868" s="29">
        <v>150</v>
      </c>
      <c r="AR2868" s="29">
        <v>202</v>
      </c>
      <c r="AS2868" s="29">
        <v>230</v>
      </c>
      <c r="AT2868" s="29">
        <v>0.69</v>
      </c>
      <c r="AU2868" s="144">
        <v>6.9690000000000004E-3</v>
      </c>
      <c r="AV2868" s="36" t="s">
        <v>28</v>
      </c>
      <c r="AW2868" s="102" t="s">
        <v>33</v>
      </c>
      <c r="AX2868" s="129" t="s">
        <v>33</v>
      </c>
      <c r="AY2868" s="106">
        <v>25</v>
      </c>
      <c r="BD2868" t="s">
        <v>2051</v>
      </c>
      <c r="BE2868" t="s">
        <v>4637</v>
      </c>
      <c r="BF2868" t="s">
        <v>4747</v>
      </c>
      <c r="BH2868" t="str">
        <f t="shared" si="614"/>
        <v/>
      </c>
      <c r="BJ2868" t="str">
        <f t="shared" si="615"/>
        <v>OK</v>
      </c>
      <c r="BK2868" s="130" t="s">
        <v>5302</v>
      </c>
      <c r="BL2868" s="130" t="e">
        <v>#VALUE!</v>
      </c>
      <c r="BM2868" s="131" t="s">
        <v>33</v>
      </c>
      <c r="BN2868" s="131" t="e">
        <v>#VALUE!</v>
      </c>
      <c r="BO2868" t="e">
        <v>#N/A</v>
      </c>
      <c r="BP2868">
        <v>0</v>
      </c>
    </row>
    <row r="2869" spans="1:68" x14ac:dyDescent="0.3">
      <c r="A2869" s="1"/>
      <c r="B2869" s="47">
        <v>2509</v>
      </c>
      <c r="C2869" s="45">
        <v>1068074</v>
      </c>
      <c r="D2869" s="29">
        <v>1046189</v>
      </c>
      <c r="E2869" s="29"/>
      <c r="F2869" s="31" t="s">
        <v>2072</v>
      </c>
      <c r="G2869" s="29" t="s">
        <v>31</v>
      </c>
      <c r="H2869" s="148"/>
      <c r="I2869" s="148" t="s">
        <v>32</v>
      </c>
      <c r="J2869" s="147" t="s">
        <v>33</v>
      </c>
      <c r="K2869" s="148">
        <v>0</v>
      </c>
      <c r="L2869" s="148" t="s">
        <v>32</v>
      </c>
      <c r="M2869" s="147" t="s">
        <v>33</v>
      </c>
      <c r="N2869" s="29">
        <f t="shared" si="616"/>
        <v>1046189</v>
      </c>
      <c r="O2869" s="29" t="str">
        <f t="shared" si="617"/>
        <v/>
      </c>
      <c r="P2869" s="29" t="str">
        <f t="shared" si="618"/>
        <v/>
      </c>
      <c r="Q2869" s="29" t="str">
        <f t="shared" si="619"/>
        <v/>
      </c>
      <c r="R2869" s="29" t="str">
        <f t="shared" si="620"/>
        <v/>
      </c>
      <c r="S2869" s="29" t="str">
        <f t="shared" si="621"/>
        <v/>
      </c>
      <c r="T2869" s="29" t="str">
        <f t="shared" si="622"/>
        <v/>
      </c>
      <c r="U2869" s="29"/>
      <c r="V2869" s="29"/>
      <c r="W2869" s="38" t="s">
        <v>2008</v>
      </c>
      <c r="X2869" s="29" t="s">
        <v>158</v>
      </c>
      <c r="Y2869" s="146">
        <v>2102</v>
      </c>
      <c r="Z2869" s="33">
        <v>2690</v>
      </c>
      <c r="AA2869" s="34">
        <f t="shared" si="623"/>
        <v>0.28000000000000003</v>
      </c>
      <c r="AB2869" s="33">
        <f t="shared" si="626"/>
        <v>2690</v>
      </c>
      <c r="AC2869" s="34">
        <f t="shared" si="624"/>
        <v>0.2797335338280621</v>
      </c>
      <c r="AD2869" s="145">
        <f t="shared" si="625"/>
        <v>2241.6669999999999</v>
      </c>
      <c r="AE2869" s="105">
        <v>1751.6669999999999</v>
      </c>
      <c r="AF2869" s="34" t="s">
        <v>36</v>
      </c>
      <c r="AG2869" s="34" t="s">
        <v>36</v>
      </c>
      <c r="AH2869" s="34" t="s">
        <v>36</v>
      </c>
      <c r="AI2869" s="29">
        <v>7.4999999999999997E-2</v>
      </c>
      <c r="AJ2869" s="29">
        <v>4.1330000000000004E-3</v>
      </c>
      <c r="AK2869" s="29">
        <v>0</v>
      </c>
      <c r="AL2869" s="29">
        <v>0</v>
      </c>
      <c r="AM2869" s="29" t="s">
        <v>28</v>
      </c>
      <c r="AN2869" s="44" t="s">
        <v>27</v>
      </c>
      <c r="AO2869" s="29" t="s">
        <v>28</v>
      </c>
      <c r="AP2869" s="29">
        <v>1</v>
      </c>
      <c r="AQ2869" s="29" t="s">
        <v>33</v>
      </c>
      <c r="AR2869" s="29" t="s">
        <v>33</v>
      </c>
      <c r="AS2869" s="29" t="s">
        <v>33</v>
      </c>
      <c r="AT2869" s="29"/>
      <c r="AU2869" s="144"/>
      <c r="AV2869" s="36" t="s">
        <v>28</v>
      </c>
      <c r="AW2869" s="102" t="s">
        <v>33</v>
      </c>
      <c r="AX2869" s="129" t="s">
        <v>33</v>
      </c>
      <c r="AY2869" s="106">
        <v>42</v>
      </c>
      <c r="BD2869" t="s">
        <v>2055</v>
      </c>
      <c r="BE2869" t="s">
        <v>4637</v>
      </c>
      <c r="BF2869" t="s">
        <v>4747</v>
      </c>
      <c r="BH2869" t="str">
        <f t="shared" si="614"/>
        <v/>
      </c>
      <c r="BJ2869" t="str">
        <f t="shared" si="615"/>
        <v>OK</v>
      </c>
      <c r="BK2869" s="130" t="s">
        <v>5302</v>
      </c>
      <c r="BL2869" s="130" t="e">
        <v>#VALUE!</v>
      </c>
      <c r="BM2869" s="131" t="s">
        <v>33</v>
      </c>
      <c r="BN2869" s="131" t="e">
        <v>#VALUE!</v>
      </c>
      <c r="BO2869" t="e">
        <v>#N/A</v>
      </c>
      <c r="BP2869">
        <v>0</v>
      </c>
    </row>
    <row r="2870" spans="1:68" x14ac:dyDescent="0.3">
      <c r="A2870" s="1"/>
      <c r="B2870" s="47">
        <v>2510</v>
      </c>
      <c r="C2870" s="45">
        <v>1068075</v>
      </c>
      <c r="D2870" s="29">
        <v>1046190</v>
      </c>
      <c r="E2870" s="29"/>
      <c r="F2870" s="31" t="s">
        <v>2073</v>
      </c>
      <c r="G2870" s="29" t="s">
        <v>31</v>
      </c>
      <c r="H2870" s="148"/>
      <c r="I2870" s="148" t="s">
        <v>32</v>
      </c>
      <c r="J2870" s="147" t="s">
        <v>33</v>
      </c>
      <c r="K2870" s="148">
        <v>0</v>
      </c>
      <c r="L2870" s="148" t="s">
        <v>32</v>
      </c>
      <c r="M2870" s="147" t="s">
        <v>33</v>
      </c>
      <c r="N2870" s="29">
        <f t="shared" si="616"/>
        <v>1046190</v>
      </c>
      <c r="O2870" s="29" t="str">
        <f t="shared" si="617"/>
        <v/>
      </c>
      <c r="P2870" s="29" t="str">
        <f t="shared" si="618"/>
        <v/>
      </c>
      <c r="Q2870" s="29" t="str">
        <f t="shared" si="619"/>
        <v/>
      </c>
      <c r="R2870" s="29" t="str">
        <f t="shared" si="620"/>
        <v/>
      </c>
      <c r="S2870" s="29" t="str">
        <f t="shared" si="621"/>
        <v/>
      </c>
      <c r="T2870" s="29" t="str">
        <f t="shared" si="622"/>
        <v/>
      </c>
      <c r="U2870" s="29"/>
      <c r="V2870" s="29"/>
      <c r="W2870" s="38" t="s">
        <v>2008</v>
      </c>
      <c r="X2870" s="29" t="s">
        <v>158</v>
      </c>
      <c r="Y2870" s="146">
        <v>2211</v>
      </c>
      <c r="Z2870" s="33">
        <v>2830</v>
      </c>
      <c r="AA2870" s="34">
        <f t="shared" si="623"/>
        <v>0.28000000000000003</v>
      </c>
      <c r="AB2870" s="33">
        <f t="shared" si="626"/>
        <v>2830</v>
      </c>
      <c r="AC2870" s="34">
        <f t="shared" si="624"/>
        <v>0.27996363636363641</v>
      </c>
      <c r="AD2870" s="145">
        <f t="shared" si="625"/>
        <v>2358.3330000000001</v>
      </c>
      <c r="AE2870" s="105">
        <v>1842.5</v>
      </c>
      <c r="AF2870" s="34" t="s">
        <v>36</v>
      </c>
      <c r="AG2870" s="34" t="s">
        <v>36</v>
      </c>
      <c r="AH2870" s="34" t="s">
        <v>36</v>
      </c>
      <c r="AI2870" s="29">
        <v>0.12</v>
      </c>
      <c r="AJ2870" s="29">
        <v>2.2499999999999998E-3</v>
      </c>
      <c r="AK2870" s="29">
        <v>0</v>
      </c>
      <c r="AL2870" s="29">
        <v>0</v>
      </c>
      <c r="AM2870" s="29" t="s">
        <v>28</v>
      </c>
      <c r="AN2870" s="44" t="s">
        <v>27</v>
      </c>
      <c r="AO2870" s="29" t="s">
        <v>28</v>
      </c>
      <c r="AP2870" s="29">
        <v>1</v>
      </c>
      <c r="AQ2870" s="29">
        <v>150</v>
      </c>
      <c r="AR2870" s="29">
        <v>150</v>
      </c>
      <c r="AS2870" s="29">
        <v>100</v>
      </c>
      <c r="AT2870" s="29">
        <v>0.12</v>
      </c>
      <c r="AU2870" s="144">
        <v>2.2499999999999998E-3</v>
      </c>
      <c r="AV2870" s="36" t="s">
        <v>28</v>
      </c>
      <c r="AW2870" s="102" t="s">
        <v>33</v>
      </c>
      <c r="AX2870" s="129" t="s">
        <v>33</v>
      </c>
      <c r="AY2870" s="106">
        <v>56</v>
      </c>
      <c r="BD2870" t="s">
        <v>2055</v>
      </c>
      <c r="BE2870" t="s">
        <v>4637</v>
      </c>
      <c r="BF2870" t="s">
        <v>4747</v>
      </c>
      <c r="BH2870" t="str">
        <f t="shared" si="614"/>
        <v/>
      </c>
      <c r="BJ2870" t="str">
        <f t="shared" si="615"/>
        <v>OK</v>
      </c>
      <c r="BK2870" s="130" t="s">
        <v>5302</v>
      </c>
      <c r="BL2870" s="130" t="e">
        <v>#VALUE!</v>
      </c>
      <c r="BM2870" s="131" t="s">
        <v>33</v>
      </c>
      <c r="BN2870" s="131" t="e">
        <v>#VALUE!</v>
      </c>
      <c r="BO2870" t="e">
        <v>#N/A</v>
      </c>
      <c r="BP2870">
        <v>0</v>
      </c>
    </row>
    <row r="2871" spans="1:68" x14ac:dyDescent="0.3">
      <c r="A2871" s="1"/>
      <c r="B2871" s="47">
        <v>2511</v>
      </c>
      <c r="C2871" s="45">
        <v>1068076</v>
      </c>
      <c r="D2871" s="29">
        <v>1046191</v>
      </c>
      <c r="E2871" s="29"/>
      <c r="F2871" s="31" t="s">
        <v>2074</v>
      </c>
      <c r="G2871" s="29" t="s">
        <v>31</v>
      </c>
      <c r="H2871" s="148"/>
      <c r="I2871" s="148" t="s">
        <v>32</v>
      </c>
      <c r="J2871" s="147" t="s">
        <v>33</v>
      </c>
      <c r="K2871" s="148">
        <v>0</v>
      </c>
      <c r="L2871" s="148" t="s">
        <v>32</v>
      </c>
      <c r="M2871" s="147" t="s">
        <v>33</v>
      </c>
      <c r="N2871" s="29">
        <f t="shared" si="616"/>
        <v>1046191</v>
      </c>
      <c r="O2871" s="29" t="str">
        <f t="shared" si="617"/>
        <v/>
      </c>
      <c r="P2871" s="29" t="str">
        <f t="shared" si="618"/>
        <v/>
      </c>
      <c r="Q2871" s="29" t="str">
        <f t="shared" si="619"/>
        <v/>
      </c>
      <c r="R2871" s="29" t="str">
        <f t="shared" si="620"/>
        <v/>
      </c>
      <c r="S2871" s="29" t="str">
        <f t="shared" si="621"/>
        <v/>
      </c>
      <c r="T2871" s="29" t="str">
        <f t="shared" si="622"/>
        <v/>
      </c>
      <c r="U2871" s="29"/>
      <c r="V2871" s="29"/>
      <c r="W2871" s="38" t="s">
        <v>2008</v>
      </c>
      <c r="X2871" s="29" t="s">
        <v>158</v>
      </c>
      <c r="Y2871" s="146">
        <v>2715</v>
      </c>
      <c r="Z2871" s="33">
        <v>3476</v>
      </c>
      <c r="AA2871" s="34">
        <f t="shared" si="623"/>
        <v>0.28000000000000003</v>
      </c>
      <c r="AB2871" s="33">
        <f t="shared" si="626"/>
        <v>3476</v>
      </c>
      <c r="AC2871" s="34">
        <f t="shared" si="624"/>
        <v>0.28029480662983419</v>
      </c>
      <c r="AD2871" s="145">
        <f t="shared" si="625"/>
        <v>2896.6669999999999</v>
      </c>
      <c r="AE2871" s="105">
        <v>2262.5</v>
      </c>
      <c r="AF2871" s="34" t="s">
        <v>36</v>
      </c>
      <c r="AG2871" s="34" t="s">
        <v>36</v>
      </c>
      <c r="AH2871" s="34" t="s">
        <v>36</v>
      </c>
      <c r="AI2871" s="29">
        <v>0.155</v>
      </c>
      <c r="AJ2871" s="29">
        <v>2.637E-3</v>
      </c>
      <c r="AK2871" s="29">
        <v>0</v>
      </c>
      <c r="AL2871" s="29">
        <v>0</v>
      </c>
      <c r="AM2871" s="29" t="s">
        <v>28</v>
      </c>
      <c r="AN2871" s="44" t="s">
        <v>27</v>
      </c>
      <c r="AO2871" s="29" t="s">
        <v>28</v>
      </c>
      <c r="AP2871" s="29">
        <v>1</v>
      </c>
      <c r="AQ2871" s="29">
        <v>160</v>
      </c>
      <c r="AR2871" s="29">
        <v>160</v>
      </c>
      <c r="AS2871" s="29">
        <v>103</v>
      </c>
      <c r="AT2871" s="29">
        <v>0.155</v>
      </c>
      <c r="AU2871" s="144">
        <v>2.6367999999999999E-3</v>
      </c>
      <c r="AV2871" s="36" t="s">
        <v>28</v>
      </c>
      <c r="AW2871" s="102" t="s">
        <v>33</v>
      </c>
      <c r="AX2871" s="129" t="s">
        <v>33</v>
      </c>
      <c r="AY2871" s="106">
        <v>91</v>
      </c>
      <c r="BD2871" t="s">
        <v>2055</v>
      </c>
      <c r="BE2871" t="s">
        <v>4637</v>
      </c>
      <c r="BF2871" t="s">
        <v>4747</v>
      </c>
      <c r="BH2871" t="str">
        <f t="shared" si="614"/>
        <v/>
      </c>
      <c r="BJ2871" t="str">
        <f t="shared" si="615"/>
        <v>OK</v>
      </c>
      <c r="BK2871" s="130" t="s">
        <v>5302</v>
      </c>
      <c r="BL2871" s="130" t="e">
        <v>#VALUE!</v>
      </c>
      <c r="BM2871" s="131" t="s">
        <v>33</v>
      </c>
      <c r="BN2871" s="131" t="e">
        <v>#VALUE!</v>
      </c>
      <c r="BO2871" t="e">
        <v>#N/A</v>
      </c>
      <c r="BP2871">
        <v>4</v>
      </c>
    </row>
    <row r="2872" spans="1:68" x14ac:dyDescent="0.3">
      <c r="A2872" s="1"/>
      <c r="B2872" s="47">
        <v>2512</v>
      </c>
      <c r="C2872" s="45">
        <v>1068073</v>
      </c>
      <c r="D2872" s="29">
        <v>1046188</v>
      </c>
      <c r="E2872" s="29"/>
      <c r="F2872" s="31" t="s">
        <v>2075</v>
      </c>
      <c r="G2872" s="29" t="s">
        <v>31</v>
      </c>
      <c r="H2872" s="148"/>
      <c r="I2872" s="148" t="s">
        <v>32</v>
      </c>
      <c r="J2872" s="147" t="s">
        <v>33</v>
      </c>
      <c r="K2872" s="148">
        <v>0</v>
      </c>
      <c r="L2872" s="148" t="s">
        <v>32</v>
      </c>
      <c r="M2872" s="147" t="s">
        <v>33</v>
      </c>
      <c r="N2872" s="29">
        <f t="shared" si="616"/>
        <v>1046188</v>
      </c>
      <c r="O2872" s="29" t="str">
        <f t="shared" si="617"/>
        <v/>
      </c>
      <c r="P2872" s="29" t="str">
        <f t="shared" si="618"/>
        <v/>
      </c>
      <c r="Q2872" s="29" t="str">
        <f t="shared" si="619"/>
        <v/>
      </c>
      <c r="R2872" s="29" t="str">
        <f t="shared" si="620"/>
        <v/>
      </c>
      <c r="S2872" s="29" t="str">
        <f t="shared" si="621"/>
        <v/>
      </c>
      <c r="T2872" s="29" t="str">
        <f t="shared" si="622"/>
        <v/>
      </c>
      <c r="U2872" s="29"/>
      <c r="V2872" s="29"/>
      <c r="W2872" s="38" t="s">
        <v>2008</v>
      </c>
      <c r="X2872" s="29" t="s">
        <v>158</v>
      </c>
      <c r="Y2872" s="146">
        <v>3397</v>
      </c>
      <c r="Z2872" s="33">
        <v>4349</v>
      </c>
      <c r="AA2872" s="34">
        <f t="shared" si="623"/>
        <v>0.28000000000000003</v>
      </c>
      <c r="AB2872" s="33">
        <f t="shared" si="626"/>
        <v>4349</v>
      </c>
      <c r="AC2872" s="34">
        <f t="shared" si="624"/>
        <v>0.28024754551045566</v>
      </c>
      <c r="AD2872" s="145">
        <f t="shared" si="625"/>
        <v>3624.1669999999999</v>
      </c>
      <c r="AE2872" s="105">
        <v>2830.8330000000001</v>
      </c>
      <c r="AF2872" s="34" t="s">
        <v>36</v>
      </c>
      <c r="AG2872" s="34" t="s">
        <v>36</v>
      </c>
      <c r="AH2872" s="34" t="s">
        <v>36</v>
      </c>
      <c r="AI2872" s="29">
        <v>0.20499999999999999</v>
      </c>
      <c r="AJ2872" s="29">
        <v>4.1200000000000004E-3</v>
      </c>
      <c r="AK2872" s="29">
        <v>0</v>
      </c>
      <c r="AL2872" s="29">
        <v>0</v>
      </c>
      <c r="AM2872" s="29" t="s">
        <v>28</v>
      </c>
      <c r="AN2872" s="44" t="s">
        <v>27</v>
      </c>
      <c r="AO2872" s="29" t="s">
        <v>28</v>
      </c>
      <c r="AP2872" s="29">
        <v>1</v>
      </c>
      <c r="AQ2872" s="29">
        <v>200</v>
      </c>
      <c r="AR2872" s="29">
        <v>200</v>
      </c>
      <c r="AS2872" s="29">
        <v>103</v>
      </c>
      <c r="AT2872" s="29">
        <v>0.20499999999999999</v>
      </c>
      <c r="AU2872" s="144">
        <v>4.1200000000000004E-3</v>
      </c>
      <c r="AV2872" s="36" t="s">
        <v>28</v>
      </c>
      <c r="AW2872" s="102" t="s">
        <v>33</v>
      </c>
      <c r="AX2872" s="129" t="s">
        <v>33</v>
      </c>
      <c r="AY2872" s="106">
        <v>91</v>
      </c>
      <c r="BD2872" t="s">
        <v>2055</v>
      </c>
      <c r="BE2872" t="s">
        <v>4637</v>
      </c>
      <c r="BF2872" t="s">
        <v>4747</v>
      </c>
      <c r="BH2872" t="str">
        <f t="shared" si="614"/>
        <v/>
      </c>
      <c r="BJ2872" t="str">
        <f t="shared" si="615"/>
        <v>OK</v>
      </c>
      <c r="BK2872" s="130" t="s">
        <v>5302</v>
      </c>
      <c r="BL2872" s="130" t="e">
        <v>#VALUE!</v>
      </c>
      <c r="BM2872" s="131" t="s">
        <v>33</v>
      </c>
      <c r="BN2872" s="131" t="e">
        <v>#VALUE!</v>
      </c>
      <c r="BO2872" t="e">
        <v>#N/A</v>
      </c>
      <c r="BP2872">
        <v>0</v>
      </c>
    </row>
    <row r="2873" spans="1:68" ht="25.2" x14ac:dyDescent="0.3">
      <c r="A2873" s="1"/>
      <c r="B2873" s="47">
        <v>2513</v>
      </c>
      <c r="C2873" s="45">
        <v>1068092</v>
      </c>
      <c r="D2873" s="29">
        <v>1046207</v>
      </c>
      <c r="E2873" s="29"/>
      <c r="F2873" s="31" t="s">
        <v>2076</v>
      </c>
      <c r="G2873" s="29" t="s">
        <v>31</v>
      </c>
      <c r="H2873" s="70" t="s">
        <v>4779</v>
      </c>
      <c r="I2873" s="148" t="s">
        <v>32</v>
      </c>
      <c r="J2873" s="147" t="s">
        <v>33</v>
      </c>
      <c r="K2873" s="148">
        <v>0</v>
      </c>
      <c r="L2873" s="148" t="s">
        <v>32</v>
      </c>
      <c r="M2873" s="147" t="s">
        <v>33</v>
      </c>
      <c r="N2873" s="29">
        <f t="shared" si="616"/>
        <v>1046207</v>
      </c>
      <c r="O2873" s="29" t="str">
        <f t="shared" si="617"/>
        <v/>
      </c>
      <c r="P2873" s="29" t="str">
        <f t="shared" si="618"/>
        <v/>
      </c>
      <c r="Q2873" s="29" t="str">
        <f t="shared" si="619"/>
        <v/>
      </c>
      <c r="R2873" s="29" t="str">
        <f t="shared" si="620"/>
        <v/>
      </c>
      <c r="S2873" s="29" t="str">
        <f t="shared" si="621"/>
        <v/>
      </c>
      <c r="T2873" s="29" t="str">
        <f t="shared" si="622"/>
        <v/>
      </c>
      <c r="U2873" s="29"/>
      <c r="V2873" s="29"/>
      <c r="W2873" s="38" t="s">
        <v>2008</v>
      </c>
      <c r="X2873" s="29" t="s">
        <v>158</v>
      </c>
      <c r="Y2873" s="146">
        <v>1565</v>
      </c>
      <c r="Z2873" s="33">
        <v>2004</v>
      </c>
      <c r="AA2873" s="34">
        <f t="shared" si="623"/>
        <v>0.28100000000000003</v>
      </c>
      <c r="AB2873" s="33">
        <f t="shared" si="626"/>
        <v>2004</v>
      </c>
      <c r="AC2873" s="34">
        <f t="shared" si="624"/>
        <v>0.28051085482150684</v>
      </c>
      <c r="AD2873" s="145">
        <f t="shared" ref="AD2873:AD2904" si="627">ROUND(Z2873/1.2,3)</f>
        <v>1670</v>
      </c>
      <c r="AE2873" s="105">
        <v>1304.1669999999999</v>
      </c>
      <c r="AF2873" s="34" t="s">
        <v>36</v>
      </c>
      <c r="AG2873" s="34" t="s">
        <v>36</v>
      </c>
      <c r="AH2873" s="34" t="s">
        <v>36</v>
      </c>
      <c r="AI2873" s="29">
        <v>6.2E-2</v>
      </c>
      <c r="AJ2873" s="29">
        <v>1.8E-3</v>
      </c>
      <c r="AK2873" s="29">
        <v>10</v>
      </c>
      <c r="AL2873" s="29">
        <v>0</v>
      </c>
      <c r="AM2873" s="29" t="s">
        <v>28</v>
      </c>
      <c r="AN2873" s="158" t="s">
        <v>28</v>
      </c>
      <c r="AO2873" s="29" t="s">
        <v>28</v>
      </c>
      <c r="AP2873" s="29">
        <v>1</v>
      </c>
      <c r="AQ2873" s="29" t="s">
        <v>33</v>
      </c>
      <c r="AR2873" s="29" t="s">
        <v>33</v>
      </c>
      <c r="AS2873" s="29" t="s">
        <v>33</v>
      </c>
      <c r="AT2873" s="29"/>
      <c r="AU2873" s="144"/>
      <c r="AV2873" s="36" t="s">
        <v>28</v>
      </c>
      <c r="AW2873" s="102" t="s">
        <v>33</v>
      </c>
      <c r="AX2873" s="129" t="s">
        <v>33</v>
      </c>
      <c r="AY2873" s="106">
        <v>4</v>
      </c>
      <c r="BD2873" t="s">
        <v>2051</v>
      </c>
      <c r="BE2873" t="s">
        <v>4637</v>
      </c>
      <c r="BF2873" t="s">
        <v>4747</v>
      </c>
      <c r="BH2873" t="str">
        <f t="shared" ref="BH2873:BH2919" si="628">IF(OR(H2873="Регулярный ассортимент",AK2873&gt;0,AL2873&gt;0),"AV","")</f>
        <v>AV</v>
      </c>
      <c r="BJ2873" t="str">
        <f t="shared" ref="BJ2873:BJ2919" si="629">IF(AB2873-Z2873=0,"OK")</f>
        <v>OK</v>
      </c>
      <c r="BK2873" s="130">
        <v>2004</v>
      </c>
      <c r="BL2873" s="130" t="s">
        <v>37</v>
      </c>
      <c r="BM2873" s="131" t="s">
        <v>33</v>
      </c>
      <c r="BN2873" s="131" t="e">
        <v>#VALUE!</v>
      </c>
      <c r="BO2873">
        <v>2004</v>
      </c>
      <c r="BP2873">
        <v>0</v>
      </c>
    </row>
    <row r="2874" spans="1:68" ht="25.2" x14ac:dyDescent="0.3">
      <c r="A2874" s="1"/>
      <c r="B2874" s="47">
        <v>2514</v>
      </c>
      <c r="C2874" s="45">
        <v>1068093</v>
      </c>
      <c r="D2874" s="29">
        <v>1046208</v>
      </c>
      <c r="E2874" s="29"/>
      <c r="F2874" s="31" t="s">
        <v>2077</v>
      </c>
      <c r="G2874" s="29" t="s">
        <v>31</v>
      </c>
      <c r="H2874" s="70" t="s">
        <v>4779</v>
      </c>
      <c r="I2874" s="148" t="s">
        <v>32</v>
      </c>
      <c r="J2874" s="147" t="s">
        <v>33</v>
      </c>
      <c r="K2874" s="148">
        <v>0</v>
      </c>
      <c r="L2874" s="148" t="s">
        <v>32</v>
      </c>
      <c r="M2874" s="147" t="s">
        <v>33</v>
      </c>
      <c r="N2874" s="29">
        <f t="shared" si="616"/>
        <v>1046208</v>
      </c>
      <c r="O2874" s="29" t="str">
        <f t="shared" si="617"/>
        <v/>
      </c>
      <c r="P2874" s="29" t="str">
        <f t="shared" si="618"/>
        <v/>
      </c>
      <c r="Q2874" s="29" t="str">
        <f t="shared" si="619"/>
        <v/>
      </c>
      <c r="R2874" s="29" t="str">
        <f t="shared" si="620"/>
        <v/>
      </c>
      <c r="S2874" s="29" t="str">
        <f t="shared" si="621"/>
        <v/>
      </c>
      <c r="T2874" s="29" t="str">
        <f t="shared" si="622"/>
        <v/>
      </c>
      <c r="U2874" s="29"/>
      <c r="V2874" s="29"/>
      <c r="W2874" s="38" t="s">
        <v>2008</v>
      </c>
      <c r="X2874" s="29" t="s">
        <v>158</v>
      </c>
      <c r="Y2874" s="146">
        <v>2768</v>
      </c>
      <c r="Z2874" s="33">
        <v>3543</v>
      </c>
      <c r="AA2874" s="34">
        <f t="shared" si="623"/>
        <v>0.28000000000000003</v>
      </c>
      <c r="AB2874" s="33">
        <f t="shared" si="626"/>
        <v>3543</v>
      </c>
      <c r="AC2874" s="34">
        <f t="shared" si="624"/>
        <v>0.27998536416396475</v>
      </c>
      <c r="AD2874" s="145">
        <f t="shared" si="627"/>
        <v>2952.5</v>
      </c>
      <c r="AE2874" s="105">
        <v>2306.6669999999999</v>
      </c>
      <c r="AF2874" s="34" t="s">
        <v>36</v>
      </c>
      <c r="AG2874" s="34" t="s">
        <v>36</v>
      </c>
      <c r="AH2874" s="34" t="s">
        <v>36</v>
      </c>
      <c r="AI2874" s="29">
        <v>8.2000000000000003E-2</v>
      </c>
      <c r="AJ2874" s="29">
        <v>6.7000000000000002E-4</v>
      </c>
      <c r="AK2874" s="29">
        <v>10</v>
      </c>
      <c r="AL2874" s="29">
        <v>0</v>
      </c>
      <c r="AM2874" s="29" t="s">
        <v>28</v>
      </c>
      <c r="AN2874" s="158" t="s">
        <v>28</v>
      </c>
      <c r="AO2874" s="29" t="s">
        <v>28</v>
      </c>
      <c r="AP2874" s="29">
        <v>1</v>
      </c>
      <c r="AQ2874" s="29">
        <v>125</v>
      </c>
      <c r="AR2874" s="29">
        <v>43</v>
      </c>
      <c r="AS2874" s="29">
        <v>125</v>
      </c>
      <c r="AT2874" s="29">
        <v>8.2000000000000003E-2</v>
      </c>
      <c r="AU2874" s="144">
        <v>6.7187499999999995E-4</v>
      </c>
      <c r="AV2874" s="36" t="s">
        <v>28</v>
      </c>
      <c r="AW2874" s="102" t="s">
        <v>33</v>
      </c>
      <c r="AX2874" s="129" t="s">
        <v>33</v>
      </c>
      <c r="AY2874" s="106">
        <v>3</v>
      </c>
      <c r="BD2874" t="s">
        <v>2051</v>
      </c>
      <c r="BE2874" t="s">
        <v>4637</v>
      </c>
      <c r="BF2874" t="s">
        <v>4747</v>
      </c>
      <c r="BH2874" t="str">
        <f t="shared" si="628"/>
        <v>AV</v>
      </c>
      <c r="BJ2874" t="str">
        <f t="shared" si="629"/>
        <v>OK</v>
      </c>
      <c r="BK2874" s="130">
        <v>3543</v>
      </c>
      <c r="BL2874" s="130" t="s">
        <v>37</v>
      </c>
      <c r="BM2874" s="131" t="s">
        <v>33</v>
      </c>
      <c r="BN2874" s="131" t="e">
        <v>#VALUE!</v>
      </c>
      <c r="BO2874">
        <v>3543</v>
      </c>
      <c r="BP2874">
        <v>0</v>
      </c>
    </row>
    <row r="2875" spans="1:68" ht="25.2" x14ac:dyDescent="0.3">
      <c r="A2875" s="1"/>
      <c r="B2875" s="47">
        <v>2515</v>
      </c>
      <c r="C2875" s="45">
        <v>1068094</v>
      </c>
      <c r="D2875" s="29">
        <v>1046209</v>
      </c>
      <c r="E2875" s="29"/>
      <c r="F2875" s="31" t="s">
        <v>2078</v>
      </c>
      <c r="G2875" s="29" t="s">
        <v>31</v>
      </c>
      <c r="H2875" s="70" t="s">
        <v>4779</v>
      </c>
      <c r="I2875" s="148" t="s">
        <v>32</v>
      </c>
      <c r="J2875" s="147" t="s">
        <v>33</v>
      </c>
      <c r="K2875" s="148">
        <v>0</v>
      </c>
      <c r="L2875" s="148" t="s">
        <v>32</v>
      </c>
      <c r="M2875" s="147" t="s">
        <v>33</v>
      </c>
      <c r="N2875" s="29">
        <f t="shared" si="616"/>
        <v>1046209</v>
      </c>
      <c r="O2875" s="29" t="str">
        <f t="shared" si="617"/>
        <v/>
      </c>
      <c r="P2875" s="29" t="str">
        <f t="shared" si="618"/>
        <v/>
      </c>
      <c r="Q2875" s="29" t="str">
        <f t="shared" si="619"/>
        <v/>
      </c>
      <c r="R2875" s="29" t="str">
        <f t="shared" si="620"/>
        <v/>
      </c>
      <c r="S2875" s="29" t="str">
        <f t="shared" si="621"/>
        <v/>
      </c>
      <c r="T2875" s="29" t="str">
        <f t="shared" si="622"/>
        <v/>
      </c>
      <c r="U2875" s="29"/>
      <c r="V2875" s="29"/>
      <c r="W2875" s="38" t="s">
        <v>2008</v>
      </c>
      <c r="X2875" s="29" t="s">
        <v>158</v>
      </c>
      <c r="Y2875" s="146">
        <v>2412</v>
      </c>
      <c r="Z2875" s="33">
        <v>3087</v>
      </c>
      <c r="AA2875" s="34">
        <f t="shared" si="623"/>
        <v>0.28000000000000003</v>
      </c>
      <c r="AB2875" s="33">
        <f t="shared" si="626"/>
        <v>3087</v>
      </c>
      <c r="AC2875" s="34">
        <f t="shared" si="624"/>
        <v>0.27985074626865669</v>
      </c>
      <c r="AD2875" s="145">
        <f t="shared" si="627"/>
        <v>2572.5</v>
      </c>
      <c r="AE2875" s="105">
        <v>2010</v>
      </c>
      <c r="AF2875" s="34" t="s">
        <v>36</v>
      </c>
      <c r="AG2875" s="34" t="s">
        <v>36</v>
      </c>
      <c r="AH2875" s="34" t="s">
        <v>36</v>
      </c>
      <c r="AI2875" s="29">
        <v>0.219</v>
      </c>
      <c r="AJ2875" s="29">
        <v>7.0299999999999996E-4</v>
      </c>
      <c r="AK2875" s="29">
        <v>3</v>
      </c>
      <c r="AL2875" s="29">
        <v>0</v>
      </c>
      <c r="AM2875" s="29" t="s">
        <v>28</v>
      </c>
      <c r="AN2875" s="158" t="s">
        <v>28</v>
      </c>
      <c r="AO2875" s="29" t="s">
        <v>28</v>
      </c>
      <c r="AP2875" s="29">
        <v>1</v>
      </c>
      <c r="AQ2875" s="29">
        <v>125</v>
      </c>
      <c r="AR2875" s="29">
        <v>45</v>
      </c>
      <c r="AS2875" s="29">
        <v>125</v>
      </c>
      <c r="AT2875" s="29">
        <v>0.219</v>
      </c>
      <c r="AU2875" s="144">
        <v>7.0312499999999997E-4</v>
      </c>
      <c r="AV2875" s="36" t="s">
        <v>28</v>
      </c>
      <c r="AW2875" s="102" t="s">
        <v>33</v>
      </c>
      <c r="AX2875" s="129" t="s">
        <v>33</v>
      </c>
      <c r="AY2875" s="106">
        <v>6</v>
      </c>
      <c r="BD2875" t="s">
        <v>2051</v>
      </c>
      <c r="BE2875" t="s">
        <v>4637</v>
      </c>
      <c r="BF2875" t="s">
        <v>4747</v>
      </c>
      <c r="BH2875" t="str">
        <f t="shared" si="628"/>
        <v>AV</v>
      </c>
      <c r="BJ2875" t="str">
        <f t="shared" si="629"/>
        <v>OK</v>
      </c>
      <c r="BK2875" s="130">
        <v>3087</v>
      </c>
      <c r="BL2875" s="130" t="s">
        <v>37</v>
      </c>
      <c r="BM2875" s="131" t="s">
        <v>33</v>
      </c>
      <c r="BN2875" s="131" t="e">
        <v>#VALUE!</v>
      </c>
      <c r="BO2875">
        <v>3087</v>
      </c>
      <c r="BP2875">
        <v>0</v>
      </c>
    </row>
    <row r="2876" spans="1:68" x14ac:dyDescent="0.3">
      <c r="A2876" s="1"/>
      <c r="B2876" s="47">
        <v>2516</v>
      </c>
      <c r="C2876" s="45">
        <v>1068095</v>
      </c>
      <c r="D2876" s="29">
        <v>1046210</v>
      </c>
      <c r="E2876" s="29"/>
      <c r="F2876" s="31" t="s">
        <v>2079</v>
      </c>
      <c r="G2876" s="29" t="s">
        <v>31</v>
      </c>
      <c r="H2876" s="148"/>
      <c r="I2876" s="148" t="s">
        <v>32</v>
      </c>
      <c r="J2876" s="147" t="s">
        <v>33</v>
      </c>
      <c r="K2876" s="148">
        <v>0</v>
      </c>
      <c r="L2876" s="148" t="s">
        <v>32</v>
      </c>
      <c r="M2876" s="147" t="s">
        <v>33</v>
      </c>
      <c r="N2876" s="29">
        <f t="shared" si="616"/>
        <v>1046210</v>
      </c>
      <c r="O2876" s="29" t="str">
        <f t="shared" si="617"/>
        <v/>
      </c>
      <c r="P2876" s="29" t="str">
        <f t="shared" si="618"/>
        <v/>
      </c>
      <c r="Q2876" s="29" t="str">
        <f t="shared" si="619"/>
        <v/>
      </c>
      <c r="R2876" s="29" t="str">
        <f t="shared" si="620"/>
        <v/>
      </c>
      <c r="S2876" s="29" t="str">
        <f t="shared" si="621"/>
        <v/>
      </c>
      <c r="T2876" s="29" t="str">
        <f t="shared" si="622"/>
        <v/>
      </c>
      <c r="U2876" s="29"/>
      <c r="V2876" s="29"/>
      <c r="W2876" s="38" t="s">
        <v>2008</v>
      </c>
      <c r="X2876" s="29" t="s">
        <v>158</v>
      </c>
      <c r="Y2876" s="146">
        <v>5250</v>
      </c>
      <c r="Z2876" s="33">
        <v>6720</v>
      </c>
      <c r="AA2876" s="34">
        <f t="shared" si="623"/>
        <v>0.28000000000000003</v>
      </c>
      <c r="AB2876" s="33">
        <f t="shared" si="626"/>
        <v>6720</v>
      </c>
      <c r="AC2876" s="34">
        <f t="shared" si="624"/>
        <v>0.28000000000000003</v>
      </c>
      <c r="AD2876" s="145">
        <f t="shared" si="627"/>
        <v>5600</v>
      </c>
      <c r="AE2876" s="105">
        <v>4375</v>
      </c>
      <c r="AF2876" s="34" t="s">
        <v>36</v>
      </c>
      <c r="AG2876" s="34" t="s">
        <v>36</v>
      </c>
      <c r="AH2876" s="34" t="s">
        <v>36</v>
      </c>
      <c r="AI2876" s="29">
        <v>0.21</v>
      </c>
      <c r="AJ2876" s="29">
        <v>3.7200000000000002E-3</v>
      </c>
      <c r="AK2876" s="29">
        <v>0</v>
      </c>
      <c r="AL2876" s="29">
        <v>0</v>
      </c>
      <c r="AM2876" s="29" t="s">
        <v>28</v>
      </c>
      <c r="AN2876" s="44" t="s">
        <v>27</v>
      </c>
      <c r="AO2876" s="29" t="s">
        <v>28</v>
      </c>
      <c r="AP2876" s="29">
        <v>1</v>
      </c>
      <c r="AQ2876" s="29" t="s">
        <v>33</v>
      </c>
      <c r="AR2876" s="29" t="s">
        <v>33</v>
      </c>
      <c r="AS2876" s="29" t="s">
        <v>33</v>
      </c>
      <c r="AT2876" s="29"/>
      <c r="AU2876" s="144"/>
      <c r="AV2876" s="36" t="s">
        <v>28</v>
      </c>
      <c r="AW2876" s="102" t="s">
        <v>33</v>
      </c>
      <c r="AX2876" s="129" t="s">
        <v>33</v>
      </c>
      <c r="AY2876" s="106">
        <v>25</v>
      </c>
      <c r="BD2876" t="s">
        <v>2051</v>
      </c>
      <c r="BE2876" t="s">
        <v>4637</v>
      </c>
      <c r="BF2876" t="s">
        <v>4747</v>
      </c>
      <c r="BH2876" t="str">
        <f t="shared" si="628"/>
        <v/>
      </c>
      <c r="BJ2876" t="str">
        <f t="shared" si="629"/>
        <v>OK</v>
      </c>
      <c r="BK2876" s="130" t="s">
        <v>5302</v>
      </c>
      <c r="BL2876" s="130" t="e">
        <v>#VALUE!</v>
      </c>
      <c r="BM2876" s="131" t="s">
        <v>33</v>
      </c>
      <c r="BN2876" s="131" t="e">
        <v>#VALUE!</v>
      </c>
      <c r="BO2876" t="e">
        <v>#N/A</v>
      </c>
      <c r="BP2876">
        <v>0</v>
      </c>
    </row>
    <row r="2877" spans="1:68" ht="25.2" x14ac:dyDescent="0.3">
      <c r="A2877" s="1"/>
      <c r="B2877" s="47">
        <v>2517</v>
      </c>
      <c r="C2877" s="45">
        <v>1068096</v>
      </c>
      <c r="D2877" s="29">
        <v>1046211</v>
      </c>
      <c r="E2877" s="29"/>
      <c r="F2877" s="31" t="s">
        <v>2080</v>
      </c>
      <c r="G2877" s="29" t="s">
        <v>31</v>
      </c>
      <c r="H2877" s="70" t="s">
        <v>4779</v>
      </c>
      <c r="I2877" s="148" t="s">
        <v>32</v>
      </c>
      <c r="J2877" s="147" t="s">
        <v>33</v>
      </c>
      <c r="K2877" s="148">
        <v>0</v>
      </c>
      <c r="L2877" s="148" t="s">
        <v>32</v>
      </c>
      <c r="M2877" s="147" t="s">
        <v>33</v>
      </c>
      <c r="N2877" s="29">
        <f t="shared" si="616"/>
        <v>1046211</v>
      </c>
      <c r="O2877" s="29" t="str">
        <f t="shared" si="617"/>
        <v/>
      </c>
      <c r="P2877" s="29" t="str">
        <f t="shared" si="618"/>
        <v/>
      </c>
      <c r="Q2877" s="29" t="str">
        <f t="shared" si="619"/>
        <v/>
      </c>
      <c r="R2877" s="29" t="str">
        <f t="shared" si="620"/>
        <v/>
      </c>
      <c r="S2877" s="29" t="str">
        <f t="shared" si="621"/>
        <v/>
      </c>
      <c r="T2877" s="29" t="str">
        <f t="shared" si="622"/>
        <v/>
      </c>
      <c r="U2877" s="29"/>
      <c r="V2877" s="29"/>
      <c r="W2877" s="38" t="s">
        <v>2008</v>
      </c>
      <c r="X2877" s="29" t="s">
        <v>158</v>
      </c>
      <c r="Y2877" s="146">
        <v>5640</v>
      </c>
      <c r="Z2877" s="33">
        <v>7219</v>
      </c>
      <c r="AA2877" s="34">
        <f t="shared" si="623"/>
        <v>0.28000000000000003</v>
      </c>
      <c r="AB2877" s="33">
        <f t="shared" si="626"/>
        <v>7219</v>
      </c>
      <c r="AC2877" s="34">
        <f t="shared" si="624"/>
        <v>0.27996446808510628</v>
      </c>
      <c r="AD2877" s="145">
        <f t="shared" si="627"/>
        <v>6015.8329999999996</v>
      </c>
      <c r="AE2877" s="105">
        <v>4700</v>
      </c>
      <c r="AF2877" s="34" t="s">
        <v>36</v>
      </c>
      <c r="AG2877" s="34" t="s">
        <v>36</v>
      </c>
      <c r="AH2877" s="34" t="s">
        <v>36</v>
      </c>
      <c r="AI2877" s="29">
        <v>0.189</v>
      </c>
      <c r="AJ2877" s="29">
        <v>2.8869999999999998E-3</v>
      </c>
      <c r="AK2877" s="29">
        <v>14</v>
      </c>
      <c r="AL2877" s="29">
        <v>0</v>
      </c>
      <c r="AM2877" s="29" t="s">
        <v>28</v>
      </c>
      <c r="AN2877" s="158" t="s">
        <v>28</v>
      </c>
      <c r="AO2877" s="29" t="s">
        <v>28</v>
      </c>
      <c r="AP2877" s="29">
        <v>1</v>
      </c>
      <c r="AQ2877" s="29">
        <v>162</v>
      </c>
      <c r="AR2877" s="29">
        <v>110</v>
      </c>
      <c r="AS2877" s="29">
        <v>162</v>
      </c>
      <c r="AT2877" s="29">
        <v>0.189</v>
      </c>
      <c r="AU2877" s="144">
        <v>2.8868399999999999E-3</v>
      </c>
      <c r="AV2877" s="36" t="s">
        <v>28</v>
      </c>
      <c r="AW2877" s="102" t="s">
        <v>33</v>
      </c>
      <c r="AX2877" s="129" t="s">
        <v>33</v>
      </c>
      <c r="AY2877" s="106">
        <v>27</v>
      </c>
      <c r="BD2877" t="s">
        <v>2051</v>
      </c>
      <c r="BE2877" t="s">
        <v>4637</v>
      </c>
      <c r="BF2877" t="s">
        <v>4747</v>
      </c>
      <c r="BH2877" t="str">
        <f t="shared" si="628"/>
        <v>AV</v>
      </c>
      <c r="BJ2877" t="str">
        <f t="shared" si="629"/>
        <v>OK</v>
      </c>
      <c r="BK2877" s="130">
        <v>7219</v>
      </c>
      <c r="BL2877" s="130" t="s">
        <v>37</v>
      </c>
      <c r="BM2877" s="131" t="s">
        <v>33</v>
      </c>
      <c r="BN2877" s="131" t="e">
        <v>#VALUE!</v>
      </c>
      <c r="BO2877">
        <v>7219</v>
      </c>
      <c r="BP2877">
        <v>2</v>
      </c>
    </row>
    <row r="2878" spans="1:68" x14ac:dyDescent="0.3">
      <c r="A2878" s="1"/>
      <c r="B2878" s="47">
        <v>2518</v>
      </c>
      <c r="C2878" s="45">
        <v>1068097</v>
      </c>
      <c r="D2878" s="29">
        <v>1046212</v>
      </c>
      <c r="E2878" s="29"/>
      <c r="F2878" s="31" t="s">
        <v>2081</v>
      </c>
      <c r="G2878" s="29" t="s">
        <v>31</v>
      </c>
      <c r="H2878" s="148"/>
      <c r="I2878" s="148" t="s">
        <v>32</v>
      </c>
      <c r="J2878" s="147" t="s">
        <v>33</v>
      </c>
      <c r="K2878" s="148">
        <v>0</v>
      </c>
      <c r="L2878" s="148" t="s">
        <v>32</v>
      </c>
      <c r="M2878" s="147">
        <v>42521</v>
      </c>
      <c r="N2878" s="29">
        <f t="shared" si="616"/>
        <v>1046212</v>
      </c>
      <c r="O2878" s="29" t="str">
        <f t="shared" si="617"/>
        <v/>
      </c>
      <c r="P2878" s="29" t="str">
        <f t="shared" si="618"/>
        <v/>
      </c>
      <c r="Q2878" s="29" t="str">
        <f t="shared" si="619"/>
        <v/>
      </c>
      <c r="R2878" s="29" t="str">
        <f t="shared" si="620"/>
        <v/>
      </c>
      <c r="S2878" s="29" t="str">
        <f t="shared" si="621"/>
        <v/>
      </c>
      <c r="T2878" s="29" t="str">
        <f t="shared" si="622"/>
        <v/>
      </c>
      <c r="U2878" s="29"/>
      <c r="V2878" s="29"/>
      <c r="W2878" s="38" t="s">
        <v>2008</v>
      </c>
      <c r="X2878" s="29" t="s">
        <v>158</v>
      </c>
      <c r="Y2878" s="146">
        <v>8135</v>
      </c>
      <c r="Z2878" s="33">
        <v>10413</v>
      </c>
      <c r="AA2878" s="34">
        <f t="shared" si="623"/>
        <v>0.28000000000000003</v>
      </c>
      <c r="AB2878" s="33">
        <f t="shared" si="626"/>
        <v>10413</v>
      </c>
      <c r="AC2878" s="34">
        <f t="shared" si="624"/>
        <v>0.28002452218687041</v>
      </c>
      <c r="AD2878" s="145">
        <f t="shared" si="627"/>
        <v>8677.5</v>
      </c>
      <c r="AE2878" s="105">
        <v>6779.1670000000004</v>
      </c>
      <c r="AF2878" s="34" t="s">
        <v>36</v>
      </c>
      <c r="AG2878" s="34" t="s">
        <v>36</v>
      </c>
      <c r="AH2878" s="34" t="s">
        <v>36</v>
      </c>
      <c r="AI2878" s="29">
        <v>0.38700000000000001</v>
      </c>
      <c r="AJ2878" s="29">
        <v>4.4879999999999998E-3</v>
      </c>
      <c r="AK2878" s="29">
        <v>0</v>
      </c>
      <c r="AL2878" s="29">
        <v>0</v>
      </c>
      <c r="AM2878" s="29" t="s">
        <v>28</v>
      </c>
      <c r="AN2878" s="44" t="s">
        <v>27</v>
      </c>
      <c r="AO2878" s="29" t="s">
        <v>28</v>
      </c>
      <c r="AP2878" s="29">
        <v>1</v>
      </c>
      <c r="AQ2878" s="29">
        <v>202</v>
      </c>
      <c r="AR2878" s="29">
        <v>110</v>
      </c>
      <c r="AS2878" s="29">
        <v>202</v>
      </c>
      <c r="AT2878" s="29">
        <v>0.38700000000000001</v>
      </c>
      <c r="AU2878" s="144">
        <v>4.4884399999999998E-3</v>
      </c>
      <c r="AV2878" s="36" t="s">
        <v>28</v>
      </c>
      <c r="AW2878" s="102" t="s">
        <v>33</v>
      </c>
      <c r="AX2878" s="129" t="s">
        <v>33</v>
      </c>
      <c r="AY2878" s="106">
        <v>42</v>
      </c>
      <c r="BD2878" t="s">
        <v>2051</v>
      </c>
      <c r="BE2878" t="s">
        <v>4637</v>
      </c>
      <c r="BF2878" t="s">
        <v>4747</v>
      </c>
      <c r="BH2878" t="str">
        <f t="shared" si="628"/>
        <v/>
      </c>
      <c r="BJ2878" t="str">
        <f t="shared" si="629"/>
        <v>OK</v>
      </c>
      <c r="BK2878" s="130" t="s">
        <v>5302</v>
      </c>
      <c r="BL2878" s="130" t="e">
        <v>#VALUE!</v>
      </c>
      <c r="BM2878" s="131" t="s">
        <v>33</v>
      </c>
      <c r="BN2878" s="131" t="e">
        <v>#VALUE!</v>
      </c>
      <c r="BO2878" t="e">
        <v>#N/A</v>
      </c>
      <c r="BP2878">
        <v>1</v>
      </c>
    </row>
    <row r="2879" spans="1:68" x14ac:dyDescent="0.3">
      <c r="A2879" s="1"/>
      <c r="B2879" s="47">
        <v>2519</v>
      </c>
      <c r="C2879" s="45">
        <v>1046272</v>
      </c>
      <c r="D2879" s="29"/>
      <c r="E2879" s="29"/>
      <c r="F2879" s="39" t="s">
        <v>2082</v>
      </c>
      <c r="G2879" s="29" t="s">
        <v>61</v>
      </c>
      <c r="H2879" s="70" t="s">
        <v>69</v>
      </c>
      <c r="I2879" s="148" t="s">
        <v>32</v>
      </c>
      <c r="J2879" s="147" t="s">
        <v>33</v>
      </c>
      <c r="K2879" s="148" t="e">
        <v>#N/A</v>
      </c>
      <c r="L2879" s="148" t="s">
        <v>32</v>
      </c>
      <c r="M2879" s="147" t="s">
        <v>33</v>
      </c>
      <c r="N2879" s="29" t="str">
        <f t="shared" si="616"/>
        <v/>
      </c>
      <c r="O2879" s="29" t="str">
        <f t="shared" si="617"/>
        <v/>
      </c>
      <c r="P2879" s="29" t="str">
        <f t="shared" si="618"/>
        <v/>
      </c>
      <c r="Q2879" s="29" t="str">
        <f t="shared" si="619"/>
        <v/>
      </c>
      <c r="R2879" s="29" t="str">
        <f t="shared" si="620"/>
        <v/>
      </c>
      <c r="S2879" s="29" t="str">
        <f t="shared" si="621"/>
        <v/>
      </c>
      <c r="T2879" s="29" t="str">
        <f t="shared" si="622"/>
        <v/>
      </c>
      <c r="U2879" s="29"/>
      <c r="V2879" s="29"/>
      <c r="W2879" s="38" t="s">
        <v>2008</v>
      </c>
      <c r="X2879" s="29" t="s">
        <v>158</v>
      </c>
      <c r="Y2879" s="146">
        <v>12525</v>
      </c>
      <c r="Z2879" s="33">
        <v>13778</v>
      </c>
      <c r="AA2879" s="34">
        <f t="shared" si="623"/>
        <v>0.1</v>
      </c>
      <c r="AB2879" s="33">
        <f t="shared" si="626"/>
        <v>13778</v>
      </c>
      <c r="AC2879" s="34">
        <f t="shared" si="624"/>
        <v>0.10003995209580833</v>
      </c>
      <c r="AD2879" s="145">
        <f t="shared" si="627"/>
        <v>11481.666999999999</v>
      </c>
      <c r="AE2879" s="105">
        <v>10437.5</v>
      </c>
      <c r="AF2879" s="34" t="e">
        <v>#N/A</v>
      </c>
      <c r="AG2879" s="34" t="e">
        <v>#N/A</v>
      </c>
      <c r="AH2879" s="34" t="e">
        <v>#N/A</v>
      </c>
      <c r="AI2879" s="29">
        <v>0.24</v>
      </c>
      <c r="AJ2879" s="29">
        <v>2.0200000000000001E-3</v>
      </c>
      <c r="AK2879" s="29">
        <v>0</v>
      </c>
      <c r="AL2879" s="29">
        <v>0</v>
      </c>
      <c r="AM2879" s="29" t="s">
        <v>27</v>
      </c>
      <c r="AN2879" s="44" t="s">
        <v>27</v>
      </c>
      <c r="AO2879" s="29" t="s">
        <v>27</v>
      </c>
      <c r="AP2879" s="29">
        <v>14</v>
      </c>
      <c r="AQ2879" s="29"/>
      <c r="AR2879" s="29"/>
      <c r="AS2879" s="29"/>
      <c r="AT2879" s="29"/>
      <c r="AU2879" s="144"/>
      <c r="AV2879" s="36" t="s">
        <v>28</v>
      </c>
      <c r="AW2879" s="102" t="s">
        <v>33</v>
      </c>
      <c r="AX2879" s="129" t="s">
        <v>33</v>
      </c>
      <c r="AY2879" s="106" t="e">
        <v>#N/A</v>
      </c>
      <c r="BD2879" t="s">
        <v>2041</v>
      </c>
      <c r="BE2879" t="e">
        <v>#N/A</v>
      </c>
      <c r="BF2879" t="e">
        <v>#N/A</v>
      </c>
      <c r="BH2879" t="str">
        <f t="shared" si="628"/>
        <v/>
      </c>
      <c r="BJ2879" t="str">
        <f t="shared" si="629"/>
        <v>OK</v>
      </c>
      <c r="BK2879" s="130" t="s">
        <v>5302</v>
      </c>
      <c r="BL2879" s="130" t="e">
        <v>#VALUE!</v>
      </c>
      <c r="BM2879" s="131" t="s">
        <v>33</v>
      </c>
      <c r="BN2879" s="131" t="e">
        <v>#VALUE!</v>
      </c>
      <c r="BO2879" t="e">
        <v>#N/A</v>
      </c>
      <c r="BP2879">
        <v>0</v>
      </c>
    </row>
    <row r="2880" spans="1:68" x14ac:dyDescent="0.3">
      <c r="A2880" s="1"/>
      <c r="B2880" s="47">
        <v>2520</v>
      </c>
      <c r="C2880" s="45">
        <v>1046240</v>
      </c>
      <c r="D2880" s="29"/>
      <c r="E2880" s="29"/>
      <c r="F2880" s="39" t="s">
        <v>2083</v>
      </c>
      <c r="G2880" s="29" t="s">
        <v>61</v>
      </c>
      <c r="H2880" s="70" t="s">
        <v>69</v>
      </c>
      <c r="I2880" s="148" t="s">
        <v>32</v>
      </c>
      <c r="J2880" s="147" t="s">
        <v>4041</v>
      </c>
      <c r="K2880" s="148" t="e">
        <v>#N/A</v>
      </c>
      <c r="L2880" s="148" t="s">
        <v>32</v>
      </c>
      <c r="M2880" s="147">
        <v>43124</v>
      </c>
      <c r="N2880" s="29" t="str">
        <f t="shared" si="616"/>
        <v/>
      </c>
      <c r="O2880" s="29" t="str">
        <f t="shared" si="617"/>
        <v/>
      </c>
      <c r="P2880" s="29" t="str">
        <f t="shared" si="618"/>
        <v/>
      </c>
      <c r="Q2880" s="29" t="str">
        <f t="shared" si="619"/>
        <v/>
      </c>
      <c r="R2880" s="29" t="str">
        <f t="shared" si="620"/>
        <v/>
      </c>
      <c r="S2880" s="29" t="str">
        <f t="shared" si="621"/>
        <v/>
      </c>
      <c r="T2880" s="29" t="str">
        <f t="shared" si="622"/>
        <v/>
      </c>
      <c r="U2880" s="29"/>
      <c r="V2880" s="29"/>
      <c r="W2880" s="38" t="s">
        <v>2008</v>
      </c>
      <c r="X2880" s="29" t="s">
        <v>158</v>
      </c>
      <c r="Y2880" s="146">
        <v>5962</v>
      </c>
      <c r="Z2880" s="33">
        <v>6558</v>
      </c>
      <c r="AA2880" s="34">
        <f t="shared" si="623"/>
        <v>0.1</v>
      </c>
      <c r="AB2880" s="33">
        <f t="shared" si="626"/>
        <v>6558</v>
      </c>
      <c r="AC2880" s="34">
        <f t="shared" si="624"/>
        <v>9.9966528008489042E-2</v>
      </c>
      <c r="AD2880" s="145">
        <f t="shared" si="627"/>
        <v>5465</v>
      </c>
      <c r="AE2880" s="105">
        <v>4968.3329999999996</v>
      </c>
      <c r="AF2880" s="34" t="e">
        <v>#N/A</v>
      </c>
      <c r="AG2880" s="34" t="e">
        <v>#N/A</v>
      </c>
      <c r="AH2880" s="34" t="e">
        <v>#N/A</v>
      </c>
      <c r="AI2880" s="29">
        <v>0.45</v>
      </c>
      <c r="AJ2880" s="29">
        <v>3.0000000000000001E-3</v>
      </c>
      <c r="AK2880" s="29">
        <v>0</v>
      </c>
      <c r="AL2880" s="29">
        <v>0</v>
      </c>
      <c r="AM2880" s="29" t="s">
        <v>27</v>
      </c>
      <c r="AN2880" s="44" t="s">
        <v>27</v>
      </c>
      <c r="AO2880" s="29" t="s">
        <v>27</v>
      </c>
      <c r="AP2880" s="29">
        <v>1</v>
      </c>
      <c r="AQ2880" s="29"/>
      <c r="AR2880" s="29"/>
      <c r="AS2880" s="29"/>
      <c r="AT2880" s="29"/>
      <c r="AU2880" s="144"/>
      <c r="AV2880" s="36" t="s">
        <v>28</v>
      </c>
      <c r="AW2880" s="102" t="s">
        <v>33</v>
      </c>
      <c r="AX2880" s="129" t="s">
        <v>33</v>
      </c>
      <c r="AY2880" s="106">
        <v>9</v>
      </c>
      <c r="BD2880" t="s">
        <v>2041</v>
      </c>
      <c r="BE2880" t="e">
        <v>#N/A</v>
      </c>
      <c r="BF2880" t="e">
        <v>#N/A</v>
      </c>
      <c r="BH2880" t="str">
        <f t="shared" si="628"/>
        <v/>
      </c>
      <c r="BJ2880" t="str">
        <f t="shared" si="629"/>
        <v>OK</v>
      </c>
      <c r="BK2880" s="130" t="s">
        <v>5302</v>
      </c>
      <c r="BL2880" s="130" t="e">
        <v>#VALUE!</v>
      </c>
      <c r="BM2880" s="131" t="s">
        <v>33</v>
      </c>
      <c r="BN2880" s="131" t="e">
        <v>#VALUE!</v>
      </c>
      <c r="BO2880" t="e">
        <v>#N/A</v>
      </c>
      <c r="BP2880">
        <v>0</v>
      </c>
    </row>
    <row r="2881" spans="1:68" x14ac:dyDescent="0.3">
      <c r="A2881" s="1"/>
      <c r="B2881" s="47">
        <v>2521</v>
      </c>
      <c r="C2881" s="45">
        <v>1046241</v>
      </c>
      <c r="D2881" s="29"/>
      <c r="E2881" s="29"/>
      <c r="F2881" s="39" t="s">
        <v>2084</v>
      </c>
      <c r="G2881" s="29" t="s">
        <v>61</v>
      </c>
      <c r="H2881" s="70" t="s">
        <v>69</v>
      </c>
      <c r="I2881" s="148" t="s">
        <v>32</v>
      </c>
      <c r="J2881" s="147" t="s">
        <v>4041</v>
      </c>
      <c r="K2881" s="148" t="e">
        <v>#N/A</v>
      </c>
      <c r="L2881" s="148" t="s">
        <v>32</v>
      </c>
      <c r="M2881" s="147">
        <v>43124</v>
      </c>
      <c r="N2881" s="29" t="str">
        <f t="shared" si="616"/>
        <v/>
      </c>
      <c r="O2881" s="29" t="str">
        <f t="shared" si="617"/>
        <v/>
      </c>
      <c r="P2881" s="29" t="str">
        <f t="shared" si="618"/>
        <v/>
      </c>
      <c r="Q2881" s="29" t="str">
        <f t="shared" si="619"/>
        <v/>
      </c>
      <c r="R2881" s="29" t="str">
        <f t="shared" si="620"/>
        <v/>
      </c>
      <c r="S2881" s="29" t="str">
        <f t="shared" si="621"/>
        <v/>
      </c>
      <c r="T2881" s="29" t="str">
        <f t="shared" si="622"/>
        <v/>
      </c>
      <c r="U2881" s="29"/>
      <c r="V2881" s="29"/>
      <c r="W2881" s="38" t="s">
        <v>2008</v>
      </c>
      <c r="X2881" s="29" t="s">
        <v>158</v>
      </c>
      <c r="Y2881" s="146">
        <v>5962</v>
      </c>
      <c r="Z2881" s="33">
        <v>6558</v>
      </c>
      <c r="AA2881" s="34">
        <f t="shared" si="623"/>
        <v>0.1</v>
      </c>
      <c r="AB2881" s="33">
        <f t="shared" si="626"/>
        <v>6558</v>
      </c>
      <c r="AC2881" s="34">
        <f t="shared" si="624"/>
        <v>9.9966528008489042E-2</v>
      </c>
      <c r="AD2881" s="145">
        <f t="shared" si="627"/>
        <v>5465</v>
      </c>
      <c r="AE2881" s="105">
        <v>4968.3329999999996</v>
      </c>
      <c r="AF2881" s="34" t="e">
        <v>#N/A</v>
      </c>
      <c r="AG2881" s="34" t="e">
        <v>#N/A</v>
      </c>
      <c r="AH2881" s="34" t="e">
        <v>#N/A</v>
      </c>
      <c r="AI2881" s="29">
        <v>0.48</v>
      </c>
      <c r="AJ2881" s="29">
        <v>1.17E-3</v>
      </c>
      <c r="AK2881" s="29">
        <v>0</v>
      </c>
      <c r="AL2881" s="29">
        <v>0</v>
      </c>
      <c r="AM2881" s="29" t="s">
        <v>27</v>
      </c>
      <c r="AN2881" s="44" t="s">
        <v>27</v>
      </c>
      <c r="AO2881" s="29" t="s">
        <v>27</v>
      </c>
      <c r="AP2881" s="29">
        <v>1</v>
      </c>
      <c r="AQ2881" s="29"/>
      <c r="AR2881" s="29"/>
      <c r="AS2881" s="29"/>
      <c r="AT2881" s="29"/>
      <c r="AU2881" s="144"/>
      <c r="AV2881" s="36" t="s">
        <v>28</v>
      </c>
      <c r="AW2881" s="102" t="s">
        <v>33</v>
      </c>
      <c r="AX2881" s="129" t="s">
        <v>33</v>
      </c>
      <c r="AY2881" s="106">
        <v>17</v>
      </c>
      <c r="BD2881" t="s">
        <v>2041</v>
      </c>
      <c r="BE2881" t="e">
        <v>#N/A</v>
      </c>
      <c r="BF2881" t="e">
        <v>#N/A</v>
      </c>
      <c r="BH2881" t="str">
        <f t="shared" si="628"/>
        <v/>
      </c>
      <c r="BJ2881" t="str">
        <f t="shared" si="629"/>
        <v>OK</v>
      </c>
      <c r="BK2881" s="130" t="s">
        <v>5302</v>
      </c>
      <c r="BL2881" s="130" t="e">
        <v>#VALUE!</v>
      </c>
      <c r="BM2881" s="131" t="s">
        <v>33</v>
      </c>
      <c r="BN2881" s="131" t="e">
        <v>#VALUE!</v>
      </c>
      <c r="BO2881" t="e">
        <v>#N/A</v>
      </c>
      <c r="BP2881">
        <v>0</v>
      </c>
    </row>
    <row r="2882" spans="1:68" ht="25.2" x14ac:dyDescent="0.3">
      <c r="A2882" s="1"/>
      <c r="B2882" s="47">
        <v>2522</v>
      </c>
      <c r="C2882" s="45">
        <v>1007571</v>
      </c>
      <c r="D2882" s="29"/>
      <c r="E2882" s="29"/>
      <c r="F2882" s="39" t="s">
        <v>2085</v>
      </c>
      <c r="G2882" s="29" t="s">
        <v>61</v>
      </c>
      <c r="H2882" s="160" t="s">
        <v>136</v>
      </c>
      <c r="I2882" s="148" t="s">
        <v>32</v>
      </c>
      <c r="J2882" s="147" t="s">
        <v>33</v>
      </c>
      <c r="K2882" s="148" t="e">
        <v>#N/A</v>
      </c>
      <c r="L2882" s="148" t="s">
        <v>32</v>
      </c>
      <c r="M2882" s="147" t="s">
        <v>33</v>
      </c>
      <c r="N2882" s="29" t="str">
        <f t="shared" si="616"/>
        <v/>
      </c>
      <c r="O2882" s="29" t="str">
        <f t="shared" si="617"/>
        <v/>
      </c>
      <c r="P2882" s="29" t="str">
        <f t="shared" si="618"/>
        <v/>
      </c>
      <c r="Q2882" s="29" t="str">
        <f t="shared" si="619"/>
        <v/>
      </c>
      <c r="R2882" s="29" t="str">
        <f t="shared" si="620"/>
        <v/>
      </c>
      <c r="S2882" s="29" t="str">
        <f t="shared" si="621"/>
        <v/>
      </c>
      <c r="T2882" s="29" t="str">
        <f t="shared" si="622"/>
        <v/>
      </c>
      <c r="U2882" s="29"/>
      <c r="V2882" s="29"/>
      <c r="W2882" s="38" t="s">
        <v>2086</v>
      </c>
      <c r="X2882" s="29" t="s">
        <v>158</v>
      </c>
      <c r="Y2882" s="146">
        <v>3667</v>
      </c>
      <c r="Z2882" s="33">
        <v>3667</v>
      </c>
      <c r="AA2882" s="34">
        <f t="shared" si="623"/>
        <v>0</v>
      </c>
      <c r="AB2882" s="33">
        <f t="shared" si="626"/>
        <v>3667</v>
      </c>
      <c r="AC2882" s="34">
        <f t="shared" si="624"/>
        <v>0</v>
      </c>
      <c r="AD2882" s="145">
        <f t="shared" si="627"/>
        <v>3055.8330000000001</v>
      </c>
      <c r="AE2882" s="105">
        <v>3055.8330000000001</v>
      </c>
      <c r="AF2882" s="34" t="e">
        <v>#N/A</v>
      </c>
      <c r="AG2882" s="34" t="e">
        <v>#N/A</v>
      </c>
      <c r="AH2882" s="34" t="e">
        <v>#N/A</v>
      </c>
      <c r="AI2882" s="29">
        <v>0.27</v>
      </c>
      <c r="AJ2882" s="29">
        <v>2.1900000000000001E-4</v>
      </c>
      <c r="AK2882" s="29">
        <v>0</v>
      </c>
      <c r="AL2882" s="29">
        <v>0</v>
      </c>
      <c r="AM2882" s="29" t="s">
        <v>27</v>
      </c>
      <c r="AN2882" s="44" t="s">
        <v>27</v>
      </c>
      <c r="AO2882" s="29" t="s">
        <v>27</v>
      </c>
      <c r="AP2882" s="29">
        <v>10</v>
      </c>
      <c r="AQ2882" s="29"/>
      <c r="AR2882" s="29"/>
      <c r="AS2882" s="29"/>
      <c r="AT2882" s="29"/>
      <c r="AU2882" s="144"/>
      <c r="AV2882" s="36" t="s">
        <v>28</v>
      </c>
      <c r="AW2882" s="102" t="s">
        <v>33</v>
      </c>
      <c r="AX2882" s="129" t="s">
        <v>33</v>
      </c>
      <c r="AY2882" s="106" t="e">
        <v>#N/A</v>
      </c>
      <c r="BD2882" t="s">
        <v>108</v>
      </c>
      <c r="BE2882" t="e">
        <v>#N/A</v>
      </c>
      <c r="BF2882" t="e">
        <v>#N/A</v>
      </c>
      <c r="BH2882" t="str">
        <f t="shared" si="628"/>
        <v/>
      </c>
      <c r="BJ2882" t="str">
        <f t="shared" si="629"/>
        <v>OK</v>
      </c>
      <c r="BK2882" s="130" t="s">
        <v>5302</v>
      </c>
      <c r="BL2882" s="130" t="e">
        <v>#VALUE!</v>
      </c>
      <c r="BM2882" s="131" t="s">
        <v>33</v>
      </c>
      <c r="BN2882" s="131" t="e">
        <v>#VALUE!</v>
      </c>
      <c r="BO2882" t="e">
        <v>#N/A</v>
      </c>
      <c r="BP2882">
        <v>0</v>
      </c>
    </row>
    <row r="2883" spans="1:68" ht="25.2" x14ac:dyDescent="0.3">
      <c r="A2883" s="1"/>
      <c r="B2883" s="47">
        <v>2523</v>
      </c>
      <c r="C2883" s="45">
        <v>1046945</v>
      </c>
      <c r="D2883" s="29"/>
      <c r="E2883" s="29"/>
      <c r="F2883" s="31" t="s">
        <v>2087</v>
      </c>
      <c r="G2883" s="29" t="s">
        <v>31</v>
      </c>
      <c r="H2883" s="160" t="s">
        <v>136</v>
      </c>
      <c r="I2883" s="148" t="s">
        <v>32</v>
      </c>
      <c r="J2883" s="147" t="s">
        <v>33</v>
      </c>
      <c r="K2883" s="148">
        <v>0</v>
      </c>
      <c r="L2883" s="148" t="s">
        <v>32</v>
      </c>
      <c r="M2883" s="147" t="s">
        <v>33</v>
      </c>
      <c r="N2883" s="29" t="str">
        <f t="shared" si="616"/>
        <v/>
      </c>
      <c r="O2883" s="29" t="str">
        <f t="shared" si="617"/>
        <v/>
      </c>
      <c r="P2883" s="29" t="str">
        <f t="shared" si="618"/>
        <v/>
      </c>
      <c r="Q2883" s="29" t="str">
        <f t="shared" si="619"/>
        <v/>
      </c>
      <c r="R2883" s="29" t="str">
        <f t="shared" si="620"/>
        <v/>
      </c>
      <c r="S2883" s="29" t="str">
        <f t="shared" si="621"/>
        <v/>
      </c>
      <c r="T2883" s="29" t="str">
        <f t="shared" si="622"/>
        <v/>
      </c>
      <c r="U2883" s="29"/>
      <c r="V2883" s="29"/>
      <c r="W2883" s="38" t="s">
        <v>2086</v>
      </c>
      <c r="X2883" s="29" t="s">
        <v>158</v>
      </c>
      <c r="Y2883" s="146">
        <v>11632</v>
      </c>
      <c r="Z2883" s="33">
        <v>14889</v>
      </c>
      <c r="AA2883" s="34">
        <f t="shared" si="623"/>
        <v>0.28000000000000003</v>
      </c>
      <c r="AB2883" s="33">
        <f t="shared" si="626"/>
        <v>14889</v>
      </c>
      <c r="AC2883" s="34">
        <f t="shared" si="624"/>
        <v>0.28000348280617199</v>
      </c>
      <c r="AD2883" s="145">
        <f t="shared" si="627"/>
        <v>12407.5</v>
      </c>
      <c r="AE2883" s="105">
        <v>9693.3330000000005</v>
      </c>
      <c r="AF2883" s="34" t="s">
        <v>36</v>
      </c>
      <c r="AG2883" s="34" t="s">
        <v>36</v>
      </c>
      <c r="AH2883" s="34" t="s">
        <v>36</v>
      </c>
      <c r="AI2883" s="29">
        <v>0.76100000000000001</v>
      </c>
      <c r="AJ2883" s="29">
        <v>7.0899999999999999E-4</v>
      </c>
      <c r="AK2883" s="29">
        <v>0</v>
      </c>
      <c r="AL2883" s="29">
        <v>0</v>
      </c>
      <c r="AM2883" s="29" t="s">
        <v>28</v>
      </c>
      <c r="AN2883" s="44" t="s">
        <v>27</v>
      </c>
      <c r="AO2883" s="29" t="s">
        <v>27</v>
      </c>
      <c r="AP2883" s="29">
        <v>3</v>
      </c>
      <c r="AQ2883" s="29"/>
      <c r="AR2883" s="29"/>
      <c r="AS2883" s="29"/>
      <c r="AT2883" s="29"/>
      <c r="AU2883" s="144"/>
      <c r="AV2883" s="36" t="s">
        <v>28</v>
      </c>
      <c r="AW2883" s="102" t="s">
        <v>33</v>
      </c>
      <c r="AX2883" s="129" t="s">
        <v>33</v>
      </c>
      <c r="AY2883" s="106" t="e">
        <v>#N/A</v>
      </c>
      <c r="BD2883" t="s">
        <v>108</v>
      </c>
      <c r="BE2883" t="s">
        <v>4346</v>
      </c>
      <c r="BF2883" t="s">
        <v>4740</v>
      </c>
      <c r="BH2883" t="str">
        <f t="shared" si="628"/>
        <v/>
      </c>
      <c r="BJ2883" t="str">
        <f t="shared" si="629"/>
        <v>OK</v>
      </c>
      <c r="BK2883" s="130" t="s">
        <v>5302</v>
      </c>
      <c r="BL2883" s="130" t="e">
        <v>#VALUE!</v>
      </c>
      <c r="BM2883" s="131" t="s">
        <v>33</v>
      </c>
      <c r="BN2883" s="131" t="e">
        <v>#VALUE!</v>
      </c>
      <c r="BO2883" t="e">
        <v>#N/A</v>
      </c>
      <c r="BP2883">
        <v>0</v>
      </c>
    </row>
    <row r="2884" spans="1:68" ht="25.2" x14ac:dyDescent="0.3">
      <c r="A2884" s="1"/>
      <c r="B2884" s="47">
        <v>2524</v>
      </c>
      <c r="C2884" s="45">
        <v>1007559</v>
      </c>
      <c r="D2884" s="29"/>
      <c r="E2884" s="29"/>
      <c r="F2884" s="39" t="s">
        <v>2088</v>
      </c>
      <c r="G2884" s="29" t="s">
        <v>61</v>
      </c>
      <c r="H2884" s="160" t="s">
        <v>136</v>
      </c>
      <c r="I2884" s="148" t="s">
        <v>32</v>
      </c>
      <c r="J2884" s="147" t="s">
        <v>33</v>
      </c>
      <c r="K2884" s="148" t="e">
        <v>#N/A</v>
      </c>
      <c r="L2884" s="148" t="s">
        <v>32</v>
      </c>
      <c r="M2884" s="147" t="s">
        <v>33</v>
      </c>
      <c r="N2884" s="29" t="str">
        <f t="shared" si="616"/>
        <v/>
      </c>
      <c r="O2884" s="29" t="str">
        <f t="shared" si="617"/>
        <v/>
      </c>
      <c r="P2884" s="29" t="str">
        <f t="shared" si="618"/>
        <v/>
      </c>
      <c r="Q2884" s="29" t="str">
        <f t="shared" si="619"/>
        <v/>
      </c>
      <c r="R2884" s="29" t="str">
        <f t="shared" si="620"/>
        <v/>
      </c>
      <c r="S2884" s="29" t="str">
        <f t="shared" si="621"/>
        <v/>
      </c>
      <c r="T2884" s="29" t="str">
        <f t="shared" si="622"/>
        <v/>
      </c>
      <c r="U2884" s="29"/>
      <c r="V2884" s="29"/>
      <c r="W2884" s="38" t="s">
        <v>2086</v>
      </c>
      <c r="X2884" s="29" t="s">
        <v>158</v>
      </c>
      <c r="Y2884" s="146">
        <v>822</v>
      </c>
      <c r="Z2884" s="33">
        <v>822</v>
      </c>
      <c r="AA2884" s="34">
        <f t="shared" si="623"/>
        <v>0</v>
      </c>
      <c r="AB2884" s="33">
        <f t="shared" si="626"/>
        <v>822</v>
      </c>
      <c r="AC2884" s="34">
        <f t="shared" si="624"/>
        <v>0</v>
      </c>
      <c r="AD2884" s="145">
        <f t="shared" si="627"/>
        <v>685</v>
      </c>
      <c r="AE2884" s="105">
        <v>685</v>
      </c>
      <c r="AF2884" s="34" t="e">
        <v>#N/A</v>
      </c>
      <c r="AG2884" s="34" t="e">
        <v>#N/A</v>
      </c>
      <c r="AH2884" s="34" t="e">
        <v>#N/A</v>
      </c>
      <c r="AI2884" s="29">
        <v>6.6000000000000003E-2</v>
      </c>
      <c r="AJ2884" s="29">
        <v>3.6000000000000001E-5</v>
      </c>
      <c r="AK2884" s="29">
        <v>0</v>
      </c>
      <c r="AL2884" s="29">
        <v>0</v>
      </c>
      <c r="AM2884" s="29" t="s">
        <v>27</v>
      </c>
      <c r="AN2884" s="44" t="s">
        <v>27</v>
      </c>
      <c r="AO2884" s="29" t="s">
        <v>27</v>
      </c>
      <c r="AP2884" s="29">
        <v>10</v>
      </c>
      <c r="AQ2884" s="29"/>
      <c r="AR2884" s="29"/>
      <c r="AS2884" s="29"/>
      <c r="AT2884" s="29"/>
      <c r="AU2884" s="144"/>
      <c r="AV2884" s="36" t="s">
        <v>28</v>
      </c>
      <c r="AW2884" s="102" t="s">
        <v>33</v>
      </c>
      <c r="AX2884" s="129" t="s">
        <v>33</v>
      </c>
      <c r="AY2884" s="106" t="e">
        <v>#N/A</v>
      </c>
      <c r="BD2884" t="s">
        <v>108</v>
      </c>
      <c r="BE2884" t="e">
        <v>#N/A</v>
      </c>
      <c r="BF2884" t="e">
        <v>#N/A</v>
      </c>
      <c r="BH2884" t="str">
        <f t="shared" si="628"/>
        <v/>
      </c>
      <c r="BJ2884" t="str">
        <f t="shared" si="629"/>
        <v>OK</v>
      </c>
      <c r="BK2884" s="130" t="s">
        <v>5302</v>
      </c>
      <c r="BL2884" s="130" t="e">
        <v>#VALUE!</v>
      </c>
      <c r="BM2884" s="131" t="s">
        <v>33</v>
      </c>
      <c r="BN2884" s="131" t="e">
        <v>#VALUE!</v>
      </c>
      <c r="BO2884" t="e">
        <v>#N/A</v>
      </c>
      <c r="BP2884">
        <v>0</v>
      </c>
    </row>
    <row r="2885" spans="1:68" ht="25.2" x14ac:dyDescent="0.3">
      <c r="A2885" s="1"/>
      <c r="B2885" s="47">
        <v>2525</v>
      </c>
      <c r="C2885" s="45">
        <v>1046946</v>
      </c>
      <c r="D2885" s="29"/>
      <c r="E2885" s="29"/>
      <c r="F2885" s="31" t="s">
        <v>2089</v>
      </c>
      <c r="G2885" s="29" t="s">
        <v>31</v>
      </c>
      <c r="H2885" s="160" t="s">
        <v>136</v>
      </c>
      <c r="I2885" s="148" t="s">
        <v>32</v>
      </c>
      <c r="J2885" s="147" t="s">
        <v>33</v>
      </c>
      <c r="K2885" s="148">
        <v>0</v>
      </c>
      <c r="L2885" s="148" t="s">
        <v>32</v>
      </c>
      <c r="M2885" s="147" t="s">
        <v>33</v>
      </c>
      <c r="N2885" s="29" t="str">
        <f t="shared" si="616"/>
        <v/>
      </c>
      <c r="O2885" s="29" t="str">
        <f t="shared" si="617"/>
        <v/>
      </c>
      <c r="P2885" s="29" t="str">
        <f t="shared" si="618"/>
        <v/>
      </c>
      <c r="Q2885" s="29" t="str">
        <f t="shared" si="619"/>
        <v/>
      </c>
      <c r="R2885" s="29" t="str">
        <f t="shared" si="620"/>
        <v/>
      </c>
      <c r="S2885" s="29" t="str">
        <f t="shared" si="621"/>
        <v/>
      </c>
      <c r="T2885" s="29" t="str">
        <f t="shared" si="622"/>
        <v/>
      </c>
      <c r="U2885" s="29"/>
      <c r="V2885" s="29"/>
      <c r="W2885" s="38" t="s">
        <v>2086</v>
      </c>
      <c r="X2885" s="29" t="s">
        <v>158</v>
      </c>
      <c r="Y2885" s="146">
        <v>7738</v>
      </c>
      <c r="Z2885" s="33">
        <v>9905</v>
      </c>
      <c r="AA2885" s="34">
        <f t="shared" si="623"/>
        <v>0.28000000000000003</v>
      </c>
      <c r="AB2885" s="33">
        <f t="shared" si="626"/>
        <v>9905</v>
      </c>
      <c r="AC2885" s="34">
        <f t="shared" si="624"/>
        <v>0.280046641511845</v>
      </c>
      <c r="AD2885" s="145">
        <f t="shared" si="627"/>
        <v>8254.1669999999995</v>
      </c>
      <c r="AE2885" s="105">
        <v>6448.3329999999996</v>
      </c>
      <c r="AF2885" s="34" t="s">
        <v>36</v>
      </c>
      <c r="AG2885" s="34" t="s">
        <v>36</v>
      </c>
      <c r="AH2885" s="34" t="s">
        <v>36</v>
      </c>
      <c r="AI2885" s="29">
        <v>0.374</v>
      </c>
      <c r="AJ2885" s="29">
        <v>4.4799999999999999E-4</v>
      </c>
      <c r="AK2885" s="29">
        <v>0</v>
      </c>
      <c r="AL2885" s="29">
        <v>0</v>
      </c>
      <c r="AM2885" s="29" t="s">
        <v>28</v>
      </c>
      <c r="AN2885" s="44" t="s">
        <v>27</v>
      </c>
      <c r="AO2885" s="29" t="s">
        <v>27</v>
      </c>
      <c r="AP2885" s="29">
        <v>3</v>
      </c>
      <c r="AQ2885" s="29"/>
      <c r="AR2885" s="29"/>
      <c r="AS2885" s="29"/>
      <c r="AT2885" s="29"/>
      <c r="AU2885" s="144"/>
      <c r="AV2885" s="36" t="s">
        <v>28</v>
      </c>
      <c r="AW2885" s="102" t="s">
        <v>33</v>
      </c>
      <c r="AX2885" s="129" t="s">
        <v>33</v>
      </c>
      <c r="AY2885" s="106" t="e">
        <v>#N/A</v>
      </c>
      <c r="BD2885" t="s">
        <v>108</v>
      </c>
      <c r="BE2885" t="s">
        <v>4412</v>
      </c>
      <c r="BF2885" t="s">
        <v>4740</v>
      </c>
      <c r="BH2885" t="str">
        <f t="shared" si="628"/>
        <v/>
      </c>
      <c r="BJ2885" t="str">
        <f t="shared" si="629"/>
        <v>OK</v>
      </c>
      <c r="BK2885" s="130" t="s">
        <v>5302</v>
      </c>
      <c r="BL2885" s="130" t="e">
        <v>#VALUE!</v>
      </c>
      <c r="BM2885" s="131" t="s">
        <v>33</v>
      </c>
      <c r="BN2885" s="131" t="e">
        <v>#VALUE!</v>
      </c>
      <c r="BO2885" t="e">
        <v>#N/A</v>
      </c>
      <c r="BP2885">
        <v>0</v>
      </c>
    </row>
    <row r="2886" spans="1:68" ht="25.2" x14ac:dyDescent="0.3">
      <c r="A2886" s="1"/>
      <c r="B2886" s="47">
        <v>2526</v>
      </c>
      <c r="C2886" s="45">
        <v>1007580</v>
      </c>
      <c r="D2886" s="29"/>
      <c r="E2886" s="29"/>
      <c r="F2886" s="39" t="s">
        <v>2090</v>
      </c>
      <c r="G2886" s="29" t="s">
        <v>61</v>
      </c>
      <c r="H2886" s="160" t="s">
        <v>136</v>
      </c>
      <c r="I2886" s="148" t="s">
        <v>32</v>
      </c>
      <c r="J2886" s="147" t="s">
        <v>33</v>
      </c>
      <c r="K2886" s="148" t="e">
        <v>#N/A</v>
      </c>
      <c r="L2886" s="148" t="s">
        <v>32</v>
      </c>
      <c r="M2886" s="147" t="s">
        <v>33</v>
      </c>
      <c r="N2886" s="29" t="str">
        <f t="shared" si="616"/>
        <v/>
      </c>
      <c r="O2886" s="29" t="str">
        <f t="shared" si="617"/>
        <v/>
      </c>
      <c r="P2886" s="29" t="str">
        <f t="shared" si="618"/>
        <v/>
      </c>
      <c r="Q2886" s="29" t="str">
        <f t="shared" si="619"/>
        <v/>
      </c>
      <c r="R2886" s="29" t="str">
        <f t="shared" si="620"/>
        <v/>
      </c>
      <c r="S2886" s="29" t="str">
        <f t="shared" si="621"/>
        <v/>
      </c>
      <c r="T2886" s="29" t="str">
        <f t="shared" si="622"/>
        <v/>
      </c>
      <c r="U2886" s="29"/>
      <c r="V2886" s="29"/>
      <c r="W2886" s="38" t="s">
        <v>2086</v>
      </c>
      <c r="X2886" s="29" t="s">
        <v>158</v>
      </c>
      <c r="Y2886" s="146">
        <v>1387</v>
      </c>
      <c r="Z2886" s="33">
        <v>1387</v>
      </c>
      <c r="AA2886" s="34">
        <f t="shared" si="623"/>
        <v>0</v>
      </c>
      <c r="AB2886" s="33">
        <f t="shared" si="626"/>
        <v>1387</v>
      </c>
      <c r="AC2886" s="34">
        <f t="shared" si="624"/>
        <v>0</v>
      </c>
      <c r="AD2886" s="145">
        <f t="shared" si="627"/>
        <v>1155.8330000000001</v>
      </c>
      <c r="AE2886" s="105">
        <v>1155.8330000000001</v>
      </c>
      <c r="AF2886" s="34" t="e">
        <v>#N/A</v>
      </c>
      <c r="AG2886" s="34" t="e">
        <v>#N/A</v>
      </c>
      <c r="AH2886" s="34" t="e">
        <v>#N/A</v>
      </c>
      <c r="AI2886" s="29">
        <v>8.5999999999999993E-2</v>
      </c>
      <c r="AJ2886" s="29">
        <v>1.1E-4</v>
      </c>
      <c r="AK2886" s="29">
        <v>0</v>
      </c>
      <c r="AL2886" s="29">
        <v>0</v>
      </c>
      <c r="AM2886" s="29" t="s">
        <v>27</v>
      </c>
      <c r="AN2886" s="44" t="s">
        <v>27</v>
      </c>
      <c r="AO2886" s="29" t="s">
        <v>27</v>
      </c>
      <c r="AP2886" s="29">
        <v>10</v>
      </c>
      <c r="AQ2886" s="29"/>
      <c r="AR2886" s="29"/>
      <c r="AS2886" s="29"/>
      <c r="AT2886" s="29"/>
      <c r="AU2886" s="144"/>
      <c r="AV2886" s="36" t="s">
        <v>28</v>
      </c>
      <c r="AW2886" s="102" t="s">
        <v>33</v>
      </c>
      <c r="AX2886" s="129" t="s">
        <v>33</v>
      </c>
      <c r="AY2886" s="106" t="e">
        <v>#N/A</v>
      </c>
      <c r="BD2886" t="s">
        <v>108</v>
      </c>
      <c r="BE2886" t="e">
        <v>#N/A</v>
      </c>
      <c r="BF2886" t="e">
        <v>#N/A</v>
      </c>
      <c r="BH2886" t="str">
        <f t="shared" si="628"/>
        <v/>
      </c>
      <c r="BJ2886" t="str">
        <f t="shared" si="629"/>
        <v>OK</v>
      </c>
      <c r="BK2886" s="130" t="s">
        <v>5302</v>
      </c>
      <c r="BL2886" s="130" t="e">
        <v>#VALUE!</v>
      </c>
      <c r="BM2886" s="131" t="s">
        <v>33</v>
      </c>
      <c r="BN2886" s="131" t="e">
        <v>#VALUE!</v>
      </c>
      <c r="BO2886" t="e">
        <v>#N/A</v>
      </c>
      <c r="BP2886">
        <v>0</v>
      </c>
    </row>
    <row r="2887" spans="1:68" ht="25.2" x14ac:dyDescent="0.3">
      <c r="A2887" s="1"/>
      <c r="B2887" s="47">
        <v>2527</v>
      </c>
      <c r="C2887" s="45">
        <v>1046950</v>
      </c>
      <c r="D2887" s="29"/>
      <c r="E2887" s="29"/>
      <c r="F2887" s="31" t="s">
        <v>2091</v>
      </c>
      <c r="G2887" s="29" t="s">
        <v>31</v>
      </c>
      <c r="H2887" s="160" t="s">
        <v>136</v>
      </c>
      <c r="I2887" s="148" t="s">
        <v>32</v>
      </c>
      <c r="J2887" s="147" t="s">
        <v>33</v>
      </c>
      <c r="K2887" s="148">
        <v>0</v>
      </c>
      <c r="L2887" s="148" t="s">
        <v>32</v>
      </c>
      <c r="M2887" s="147" t="s">
        <v>33</v>
      </c>
      <c r="N2887" s="29" t="str">
        <f t="shared" si="616"/>
        <v/>
      </c>
      <c r="O2887" s="29" t="str">
        <f t="shared" si="617"/>
        <v/>
      </c>
      <c r="P2887" s="29" t="str">
        <f t="shared" si="618"/>
        <v/>
      </c>
      <c r="Q2887" s="29" t="str">
        <f t="shared" si="619"/>
        <v/>
      </c>
      <c r="R2887" s="29" t="str">
        <f t="shared" si="620"/>
        <v/>
      </c>
      <c r="S2887" s="29" t="str">
        <f t="shared" si="621"/>
        <v/>
      </c>
      <c r="T2887" s="29" t="str">
        <f t="shared" si="622"/>
        <v/>
      </c>
      <c r="U2887" s="29"/>
      <c r="V2887" s="29"/>
      <c r="W2887" s="38" t="s">
        <v>2086</v>
      </c>
      <c r="X2887" s="29" t="s">
        <v>158</v>
      </c>
      <c r="Y2887" s="146">
        <v>9509</v>
      </c>
      <c r="Z2887" s="33">
        <v>12172</v>
      </c>
      <c r="AA2887" s="34">
        <f t="shared" si="623"/>
        <v>0.28000000000000003</v>
      </c>
      <c r="AB2887" s="33">
        <f t="shared" si="626"/>
        <v>12172</v>
      </c>
      <c r="AC2887" s="34">
        <f t="shared" si="624"/>
        <v>0.28005038258280018</v>
      </c>
      <c r="AD2887" s="145">
        <f t="shared" si="627"/>
        <v>10143.333000000001</v>
      </c>
      <c r="AE2887" s="105">
        <v>7924.1670000000004</v>
      </c>
      <c r="AF2887" s="34" t="s">
        <v>36</v>
      </c>
      <c r="AG2887" s="34" t="s">
        <v>36</v>
      </c>
      <c r="AH2887" s="34" t="s">
        <v>36</v>
      </c>
      <c r="AI2887" s="29">
        <v>0.71</v>
      </c>
      <c r="AJ2887" s="29">
        <v>1.32E-3</v>
      </c>
      <c r="AK2887" s="29">
        <v>0</v>
      </c>
      <c r="AL2887" s="29">
        <v>0</v>
      </c>
      <c r="AM2887" s="29" t="s">
        <v>28</v>
      </c>
      <c r="AN2887" s="44" t="s">
        <v>27</v>
      </c>
      <c r="AO2887" s="29" t="s">
        <v>27</v>
      </c>
      <c r="AP2887" s="29">
        <v>3</v>
      </c>
      <c r="AQ2887" s="29"/>
      <c r="AR2887" s="29"/>
      <c r="AS2887" s="29"/>
      <c r="AT2887" s="29"/>
      <c r="AU2887" s="144"/>
      <c r="AV2887" s="36" t="s">
        <v>28</v>
      </c>
      <c r="AW2887" s="102" t="s">
        <v>33</v>
      </c>
      <c r="AX2887" s="129" t="s">
        <v>33</v>
      </c>
      <c r="AY2887" s="106">
        <v>240</v>
      </c>
      <c r="BD2887" t="s">
        <v>108</v>
      </c>
      <c r="BE2887" t="s">
        <v>4413</v>
      </c>
      <c r="BF2887" t="s">
        <v>4740</v>
      </c>
      <c r="BH2887" t="str">
        <f t="shared" si="628"/>
        <v/>
      </c>
      <c r="BJ2887" t="str">
        <f t="shared" si="629"/>
        <v>OK</v>
      </c>
      <c r="BK2887" s="130" t="s">
        <v>5302</v>
      </c>
      <c r="BL2887" s="130" t="e">
        <v>#VALUE!</v>
      </c>
      <c r="BM2887" s="131" t="s">
        <v>33</v>
      </c>
      <c r="BN2887" s="131" t="e">
        <v>#VALUE!</v>
      </c>
      <c r="BO2887" t="e">
        <v>#N/A</v>
      </c>
      <c r="BP2887">
        <v>0</v>
      </c>
    </row>
    <row r="2888" spans="1:68" ht="25.2" x14ac:dyDescent="0.3">
      <c r="A2888" s="1"/>
      <c r="B2888" s="47">
        <v>2528</v>
      </c>
      <c r="C2888" s="45">
        <v>1046953</v>
      </c>
      <c r="D2888" s="29"/>
      <c r="E2888" s="29"/>
      <c r="F2888" s="31" t="s">
        <v>2092</v>
      </c>
      <c r="G2888" s="29" t="s">
        <v>31</v>
      </c>
      <c r="H2888" s="160" t="s">
        <v>136</v>
      </c>
      <c r="I2888" s="148" t="s">
        <v>32</v>
      </c>
      <c r="J2888" s="147" t="s">
        <v>33</v>
      </c>
      <c r="K2888" s="148">
        <v>0</v>
      </c>
      <c r="L2888" s="148" t="s">
        <v>32</v>
      </c>
      <c r="M2888" s="147" t="s">
        <v>33</v>
      </c>
      <c r="N2888" s="29" t="str">
        <f t="shared" si="616"/>
        <v/>
      </c>
      <c r="O2888" s="29" t="str">
        <f t="shared" si="617"/>
        <v/>
      </c>
      <c r="P2888" s="29" t="str">
        <f t="shared" si="618"/>
        <v/>
      </c>
      <c r="Q2888" s="29" t="str">
        <f t="shared" si="619"/>
        <v/>
      </c>
      <c r="R2888" s="29" t="str">
        <f t="shared" si="620"/>
        <v/>
      </c>
      <c r="S2888" s="29" t="str">
        <f t="shared" si="621"/>
        <v/>
      </c>
      <c r="T2888" s="29" t="str">
        <f t="shared" si="622"/>
        <v/>
      </c>
      <c r="U2888" s="29"/>
      <c r="V2888" s="29"/>
      <c r="W2888" s="38" t="s">
        <v>2086</v>
      </c>
      <c r="X2888" s="29" t="s">
        <v>158</v>
      </c>
      <c r="Y2888" s="146">
        <v>9509</v>
      </c>
      <c r="Z2888" s="33">
        <v>12172</v>
      </c>
      <c r="AA2888" s="34">
        <f t="shared" si="623"/>
        <v>0.28000000000000003</v>
      </c>
      <c r="AB2888" s="33">
        <f t="shared" si="626"/>
        <v>12172</v>
      </c>
      <c r="AC2888" s="34">
        <f t="shared" si="624"/>
        <v>0.28005038258280018</v>
      </c>
      <c r="AD2888" s="145">
        <f t="shared" si="627"/>
        <v>10143.333000000001</v>
      </c>
      <c r="AE2888" s="105">
        <v>7924.1670000000004</v>
      </c>
      <c r="AF2888" s="34" t="s">
        <v>36</v>
      </c>
      <c r="AG2888" s="34" t="s">
        <v>36</v>
      </c>
      <c r="AH2888" s="34" t="s">
        <v>36</v>
      </c>
      <c r="AI2888" s="29">
        <v>0.56599999999999995</v>
      </c>
      <c r="AJ2888" s="29">
        <v>1.256E-3</v>
      </c>
      <c r="AK2888" s="29">
        <v>0</v>
      </c>
      <c r="AL2888" s="29">
        <v>0</v>
      </c>
      <c r="AM2888" s="29" t="s">
        <v>28</v>
      </c>
      <c r="AN2888" s="44" t="s">
        <v>27</v>
      </c>
      <c r="AO2888" s="29" t="s">
        <v>27</v>
      </c>
      <c r="AP2888" s="29">
        <v>3</v>
      </c>
      <c r="AQ2888" s="29"/>
      <c r="AR2888" s="29"/>
      <c r="AS2888" s="29"/>
      <c r="AT2888" s="29"/>
      <c r="AU2888" s="144"/>
      <c r="AV2888" s="36" t="s">
        <v>28</v>
      </c>
      <c r="AW2888" s="102" t="s">
        <v>33</v>
      </c>
      <c r="AX2888" s="129" t="s">
        <v>33</v>
      </c>
      <c r="AY2888" s="106" t="e">
        <v>#N/A</v>
      </c>
      <c r="BD2888" t="s">
        <v>108</v>
      </c>
      <c r="BE2888" t="s">
        <v>4372</v>
      </c>
      <c r="BF2888" t="s">
        <v>4749</v>
      </c>
      <c r="BH2888" t="str">
        <f t="shared" si="628"/>
        <v/>
      </c>
      <c r="BJ2888" t="str">
        <f t="shared" si="629"/>
        <v>OK</v>
      </c>
      <c r="BK2888" s="130" t="s">
        <v>5302</v>
      </c>
      <c r="BL2888" s="130" t="e">
        <v>#VALUE!</v>
      </c>
      <c r="BM2888" s="131" t="s">
        <v>33</v>
      </c>
      <c r="BN2888" s="131" t="e">
        <v>#VALUE!</v>
      </c>
      <c r="BO2888" t="e">
        <v>#N/A</v>
      </c>
      <c r="BP2888">
        <v>0</v>
      </c>
    </row>
    <row r="2889" spans="1:68" ht="25.2" x14ac:dyDescent="0.3">
      <c r="A2889" s="1"/>
      <c r="B2889" s="47">
        <v>2529</v>
      </c>
      <c r="C2889" s="45">
        <v>1007631</v>
      </c>
      <c r="D2889" s="29"/>
      <c r="E2889" s="29"/>
      <c r="F2889" s="39" t="s">
        <v>2093</v>
      </c>
      <c r="G2889" s="29" t="s">
        <v>61</v>
      </c>
      <c r="H2889" s="160" t="s">
        <v>136</v>
      </c>
      <c r="I2889" s="148" t="s">
        <v>32</v>
      </c>
      <c r="J2889" s="147" t="s">
        <v>33</v>
      </c>
      <c r="K2889" s="148" t="e">
        <v>#N/A</v>
      </c>
      <c r="L2889" s="148" t="s">
        <v>32</v>
      </c>
      <c r="M2889" s="147" t="s">
        <v>33</v>
      </c>
      <c r="N2889" s="29" t="str">
        <f t="shared" si="616"/>
        <v/>
      </c>
      <c r="O2889" s="29" t="str">
        <f t="shared" si="617"/>
        <v/>
      </c>
      <c r="P2889" s="29" t="str">
        <f t="shared" si="618"/>
        <v/>
      </c>
      <c r="Q2889" s="29" t="str">
        <f t="shared" si="619"/>
        <v/>
      </c>
      <c r="R2889" s="29" t="str">
        <f t="shared" si="620"/>
        <v/>
      </c>
      <c r="S2889" s="29" t="str">
        <f t="shared" si="621"/>
        <v/>
      </c>
      <c r="T2889" s="29" t="str">
        <f t="shared" si="622"/>
        <v/>
      </c>
      <c r="U2889" s="29"/>
      <c r="V2889" s="29"/>
      <c r="W2889" s="38" t="s">
        <v>2086</v>
      </c>
      <c r="X2889" s="29" t="s">
        <v>158</v>
      </c>
      <c r="Y2889" s="146">
        <v>1907</v>
      </c>
      <c r="Z2889" s="33">
        <v>1907</v>
      </c>
      <c r="AA2889" s="34">
        <f t="shared" si="623"/>
        <v>0</v>
      </c>
      <c r="AB2889" s="33">
        <f t="shared" si="626"/>
        <v>1907</v>
      </c>
      <c r="AC2889" s="34">
        <f t="shared" si="624"/>
        <v>0</v>
      </c>
      <c r="AD2889" s="145">
        <f t="shared" si="627"/>
        <v>1589.1669999999999</v>
      </c>
      <c r="AE2889" s="105">
        <v>1589.1669999999999</v>
      </c>
      <c r="AF2889" s="34" t="e">
        <v>#N/A</v>
      </c>
      <c r="AG2889" s="34" t="e">
        <v>#N/A</v>
      </c>
      <c r="AH2889" s="34" t="e">
        <v>#N/A</v>
      </c>
      <c r="AI2889" s="29">
        <v>0.08</v>
      </c>
      <c r="AJ2889" s="29">
        <v>1.1E-4</v>
      </c>
      <c r="AK2889" s="29">
        <v>0</v>
      </c>
      <c r="AL2889" s="29">
        <v>0</v>
      </c>
      <c r="AM2889" s="29" t="s">
        <v>27</v>
      </c>
      <c r="AN2889" s="44" t="s">
        <v>27</v>
      </c>
      <c r="AO2889" s="29" t="s">
        <v>27</v>
      </c>
      <c r="AP2889" s="29">
        <v>10</v>
      </c>
      <c r="AQ2889" s="29"/>
      <c r="AR2889" s="29"/>
      <c r="AS2889" s="29"/>
      <c r="AT2889" s="29"/>
      <c r="AU2889" s="144"/>
      <c r="AV2889" s="36" t="s">
        <v>28</v>
      </c>
      <c r="AW2889" s="102" t="s">
        <v>33</v>
      </c>
      <c r="AX2889" s="129" t="s">
        <v>33</v>
      </c>
      <c r="AY2889" s="106" t="e">
        <v>#N/A</v>
      </c>
      <c r="BD2889" t="s">
        <v>108</v>
      </c>
      <c r="BE2889" t="e">
        <v>#N/A</v>
      </c>
      <c r="BF2889" t="e">
        <v>#N/A</v>
      </c>
      <c r="BH2889" t="str">
        <f t="shared" si="628"/>
        <v/>
      </c>
      <c r="BJ2889" t="str">
        <f t="shared" si="629"/>
        <v>OK</v>
      </c>
      <c r="BK2889" s="130" t="s">
        <v>5302</v>
      </c>
      <c r="BL2889" s="130" t="e">
        <v>#VALUE!</v>
      </c>
      <c r="BM2889" s="131" t="s">
        <v>33</v>
      </c>
      <c r="BN2889" s="131" t="e">
        <v>#VALUE!</v>
      </c>
      <c r="BO2889" t="e">
        <v>#N/A</v>
      </c>
      <c r="BP2889">
        <v>0</v>
      </c>
    </row>
    <row r="2890" spans="1:68" ht="25.2" x14ac:dyDescent="0.3">
      <c r="A2890" s="1"/>
      <c r="B2890" s="47">
        <v>2530</v>
      </c>
      <c r="C2890" s="45">
        <v>1007634</v>
      </c>
      <c r="D2890" s="29"/>
      <c r="E2890" s="29"/>
      <c r="F2890" s="39" t="s">
        <v>2094</v>
      </c>
      <c r="G2890" s="29" t="s">
        <v>61</v>
      </c>
      <c r="H2890" s="160" t="s">
        <v>136</v>
      </c>
      <c r="I2890" s="148" t="s">
        <v>32</v>
      </c>
      <c r="J2890" s="147" t="s">
        <v>33</v>
      </c>
      <c r="K2890" s="148" t="e">
        <v>#N/A</v>
      </c>
      <c r="L2890" s="148" t="s">
        <v>32</v>
      </c>
      <c r="M2890" s="147" t="s">
        <v>33</v>
      </c>
      <c r="N2890" s="29" t="str">
        <f t="shared" si="616"/>
        <v/>
      </c>
      <c r="O2890" s="29" t="str">
        <f t="shared" si="617"/>
        <v/>
      </c>
      <c r="P2890" s="29" t="str">
        <f t="shared" si="618"/>
        <v/>
      </c>
      <c r="Q2890" s="29" t="str">
        <f t="shared" si="619"/>
        <v/>
      </c>
      <c r="R2890" s="29" t="str">
        <f t="shared" si="620"/>
        <v/>
      </c>
      <c r="S2890" s="29" t="str">
        <f t="shared" si="621"/>
        <v/>
      </c>
      <c r="T2890" s="29" t="str">
        <f t="shared" si="622"/>
        <v/>
      </c>
      <c r="U2890" s="29"/>
      <c r="V2890" s="29"/>
      <c r="W2890" s="38" t="s">
        <v>2086</v>
      </c>
      <c r="X2890" s="29" t="s">
        <v>158</v>
      </c>
      <c r="Y2890" s="146">
        <v>2814</v>
      </c>
      <c r="Z2890" s="33">
        <v>2814</v>
      </c>
      <c r="AA2890" s="34">
        <f t="shared" si="623"/>
        <v>0</v>
      </c>
      <c r="AB2890" s="33">
        <f t="shared" si="626"/>
        <v>2814</v>
      </c>
      <c r="AC2890" s="34">
        <f t="shared" si="624"/>
        <v>0</v>
      </c>
      <c r="AD2890" s="145">
        <f t="shared" si="627"/>
        <v>2345</v>
      </c>
      <c r="AE2890" s="105">
        <v>2345</v>
      </c>
      <c r="AF2890" s="34" t="e">
        <v>#N/A</v>
      </c>
      <c r="AG2890" s="34" t="e">
        <v>#N/A</v>
      </c>
      <c r="AH2890" s="34" t="e">
        <v>#N/A</v>
      </c>
      <c r="AI2890" s="29">
        <v>0.124</v>
      </c>
      <c r="AJ2890" s="29">
        <v>2.1499999999999999E-4</v>
      </c>
      <c r="AK2890" s="29">
        <v>0</v>
      </c>
      <c r="AL2890" s="29">
        <v>0</v>
      </c>
      <c r="AM2890" s="29" t="s">
        <v>27</v>
      </c>
      <c r="AN2890" s="44" t="s">
        <v>27</v>
      </c>
      <c r="AO2890" s="29" t="s">
        <v>27</v>
      </c>
      <c r="AP2890" s="29">
        <v>10</v>
      </c>
      <c r="AQ2890" s="29"/>
      <c r="AR2890" s="29"/>
      <c r="AS2890" s="29"/>
      <c r="AT2890" s="29"/>
      <c r="AU2890" s="144"/>
      <c r="AV2890" s="36" t="s">
        <v>28</v>
      </c>
      <c r="AW2890" s="102" t="s">
        <v>33</v>
      </c>
      <c r="AX2890" s="129" t="s">
        <v>33</v>
      </c>
      <c r="AY2890" s="106" t="e">
        <v>#N/A</v>
      </c>
      <c r="BD2890" t="s">
        <v>108</v>
      </c>
      <c r="BE2890" t="e">
        <v>#N/A</v>
      </c>
      <c r="BF2890" t="e">
        <v>#N/A</v>
      </c>
      <c r="BH2890" t="str">
        <f t="shared" si="628"/>
        <v/>
      </c>
      <c r="BJ2890" t="str">
        <f t="shared" si="629"/>
        <v>OK</v>
      </c>
      <c r="BK2890" s="130" t="s">
        <v>5302</v>
      </c>
      <c r="BL2890" s="130" t="e">
        <v>#VALUE!</v>
      </c>
      <c r="BM2890" s="131" t="s">
        <v>33</v>
      </c>
      <c r="BN2890" s="131" t="e">
        <v>#VALUE!</v>
      </c>
      <c r="BO2890" t="e">
        <v>#N/A</v>
      </c>
      <c r="BP2890">
        <v>0</v>
      </c>
    </row>
    <row r="2891" spans="1:68" ht="25.2" x14ac:dyDescent="0.3">
      <c r="A2891" s="1"/>
      <c r="B2891" s="47">
        <v>2531</v>
      </c>
      <c r="C2891" s="45">
        <v>1046971</v>
      </c>
      <c r="D2891" s="29"/>
      <c r="E2891" s="29"/>
      <c r="F2891" s="39" t="s">
        <v>2095</v>
      </c>
      <c r="G2891" s="29" t="s">
        <v>58</v>
      </c>
      <c r="H2891" s="160" t="s">
        <v>136</v>
      </c>
      <c r="I2891" s="148" t="s">
        <v>32</v>
      </c>
      <c r="J2891" s="147" t="s">
        <v>4043</v>
      </c>
      <c r="K2891" s="148">
        <v>0</v>
      </c>
      <c r="L2891" s="148" t="s">
        <v>32</v>
      </c>
      <c r="M2891" s="147" t="s">
        <v>33</v>
      </c>
      <c r="N2891" s="29" t="str">
        <f t="shared" si="616"/>
        <v/>
      </c>
      <c r="O2891" s="29" t="str">
        <f t="shared" si="617"/>
        <v/>
      </c>
      <c r="P2891" s="29" t="str">
        <f t="shared" si="618"/>
        <v/>
      </c>
      <c r="Q2891" s="29" t="str">
        <f t="shared" si="619"/>
        <v/>
      </c>
      <c r="R2891" s="29" t="str">
        <f t="shared" si="620"/>
        <v/>
      </c>
      <c r="S2891" s="29" t="str">
        <f t="shared" si="621"/>
        <v/>
      </c>
      <c r="T2891" s="29" t="str">
        <f t="shared" si="622"/>
        <v/>
      </c>
      <c r="U2891" s="29"/>
      <c r="V2891" s="29"/>
      <c r="W2891" s="38" t="s">
        <v>2086</v>
      </c>
      <c r="X2891" s="29" t="s">
        <v>158</v>
      </c>
      <c r="Y2891" s="146">
        <v>4898</v>
      </c>
      <c r="Z2891" s="33">
        <v>6269</v>
      </c>
      <c r="AA2891" s="34">
        <f t="shared" si="623"/>
        <v>0.28000000000000003</v>
      </c>
      <c r="AB2891" s="33">
        <f t="shared" si="626"/>
        <v>6269</v>
      </c>
      <c r="AC2891" s="34">
        <f t="shared" si="624"/>
        <v>0.27991014455613367</v>
      </c>
      <c r="AD2891" s="145">
        <f t="shared" si="627"/>
        <v>5224.1670000000004</v>
      </c>
      <c r="AE2891" s="105">
        <v>4081.6669999999999</v>
      </c>
      <c r="AF2891" s="34" t="s">
        <v>138</v>
      </c>
      <c r="AG2891" s="34" t="s">
        <v>138</v>
      </c>
      <c r="AH2891" s="34" t="s">
        <v>138</v>
      </c>
      <c r="AI2891" s="29">
        <v>0.21</v>
      </c>
      <c r="AJ2891" s="29">
        <v>4.2499999999999998E-4</v>
      </c>
      <c r="AK2891" s="29">
        <v>0</v>
      </c>
      <c r="AL2891" s="29">
        <v>0</v>
      </c>
      <c r="AM2891" s="29" t="s">
        <v>28</v>
      </c>
      <c r="AN2891" s="44" t="s">
        <v>27</v>
      </c>
      <c r="AO2891" s="29" t="s">
        <v>27</v>
      </c>
      <c r="AP2891" s="29">
        <v>5</v>
      </c>
      <c r="AQ2891" s="29"/>
      <c r="AR2891" s="29"/>
      <c r="AS2891" s="29"/>
      <c r="AT2891" s="29"/>
      <c r="AU2891" s="144"/>
      <c r="AV2891" s="36" t="s">
        <v>28</v>
      </c>
      <c r="AW2891" s="102" t="s">
        <v>33</v>
      </c>
      <c r="AX2891" s="129" t="s">
        <v>33</v>
      </c>
      <c r="AY2891" s="106" t="e">
        <v>#N/A</v>
      </c>
      <c r="BD2891" t="s">
        <v>108</v>
      </c>
      <c r="BE2891" t="s">
        <v>4346</v>
      </c>
      <c r="BF2891" t="s">
        <v>4740</v>
      </c>
      <c r="BH2891" t="str">
        <f t="shared" si="628"/>
        <v/>
      </c>
      <c r="BJ2891" t="str">
        <f t="shared" si="629"/>
        <v>OK</v>
      </c>
      <c r="BK2891" s="130" t="s">
        <v>5302</v>
      </c>
      <c r="BL2891" s="130" t="e">
        <v>#VALUE!</v>
      </c>
      <c r="BM2891" s="131" t="s">
        <v>33</v>
      </c>
      <c r="BN2891" s="131" t="e">
        <v>#VALUE!</v>
      </c>
      <c r="BO2891" t="e">
        <v>#N/A</v>
      </c>
      <c r="BP2891">
        <v>0</v>
      </c>
    </row>
    <row r="2892" spans="1:68" ht="25.2" x14ac:dyDescent="0.3">
      <c r="A2892" s="1"/>
      <c r="B2892" s="47">
        <v>2532</v>
      </c>
      <c r="C2892" s="45">
        <v>1046973</v>
      </c>
      <c r="D2892" s="29"/>
      <c r="E2892" s="29"/>
      <c r="F2892" s="39" t="s">
        <v>2096</v>
      </c>
      <c r="G2892" s="29" t="s">
        <v>58</v>
      </c>
      <c r="H2892" s="70" t="s">
        <v>1612</v>
      </c>
      <c r="I2892" s="148" t="s">
        <v>32</v>
      </c>
      <c r="J2892" s="147" t="s">
        <v>4043</v>
      </c>
      <c r="K2892" s="148">
        <v>0</v>
      </c>
      <c r="L2892" s="148" t="s">
        <v>32</v>
      </c>
      <c r="M2892" s="147" t="s">
        <v>33</v>
      </c>
      <c r="N2892" s="29" t="str">
        <f t="shared" si="616"/>
        <v/>
      </c>
      <c r="O2892" s="29" t="str">
        <f t="shared" si="617"/>
        <v/>
      </c>
      <c r="P2892" s="29" t="str">
        <f t="shared" si="618"/>
        <v/>
      </c>
      <c r="Q2892" s="29" t="str">
        <f t="shared" si="619"/>
        <v/>
      </c>
      <c r="R2892" s="29" t="str">
        <f t="shared" si="620"/>
        <v/>
      </c>
      <c r="S2892" s="29" t="str">
        <f t="shared" si="621"/>
        <v/>
      </c>
      <c r="T2892" s="29" t="str">
        <f t="shared" si="622"/>
        <v/>
      </c>
      <c r="U2892" s="29"/>
      <c r="V2892" s="29"/>
      <c r="W2892" s="38" t="s">
        <v>2086</v>
      </c>
      <c r="X2892" s="29" t="s">
        <v>158</v>
      </c>
      <c r="Y2892" s="146">
        <v>6993</v>
      </c>
      <c r="Z2892" s="33">
        <v>6993</v>
      </c>
      <c r="AA2892" s="34">
        <f t="shared" si="623"/>
        <v>0</v>
      </c>
      <c r="AB2892" s="33">
        <f t="shared" si="626"/>
        <v>6993</v>
      </c>
      <c r="AC2892" s="34">
        <f t="shared" si="624"/>
        <v>0</v>
      </c>
      <c r="AD2892" s="145">
        <f t="shared" si="627"/>
        <v>5827.5</v>
      </c>
      <c r="AE2892" s="105">
        <v>5827.5</v>
      </c>
      <c r="AF2892" s="34" t="s">
        <v>138</v>
      </c>
      <c r="AG2892" s="34" t="s">
        <v>73</v>
      </c>
      <c r="AH2892" s="34" t="s">
        <v>138</v>
      </c>
      <c r="AI2892" s="29">
        <v>0.27</v>
      </c>
      <c r="AJ2892" s="29">
        <v>3.68E-4</v>
      </c>
      <c r="AK2892" s="29">
        <v>0</v>
      </c>
      <c r="AL2892" s="29">
        <v>0</v>
      </c>
      <c r="AM2892" s="29" t="s">
        <v>27</v>
      </c>
      <c r="AN2892" s="44" t="s">
        <v>27</v>
      </c>
      <c r="AO2892" s="29" t="s">
        <v>27</v>
      </c>
      <c r="AP2892" s="29">
        <v>3</v>
      </c>
      <c r="AQ2892" s="29"/>
      <c r="AR2892" s="29"/>
      <c r="AS2892" s="29"/>
      <c r="AT2892" s="29"/>
      <c r="AU2892" s="144"/>
      <c r="AV2892" s="36" t="s">
        <v>28</v>
      </c>
      <c r="AW2892" s="102" t="s">
        <v>33</v>
      </c>
      <c r="AX2892" s="129" t="s">
        <v>33</v>
      </c>
      <c r="AY2892" s="106" t="e">
        <v>#N/A</v>
      </c>
      <c r="BD2892" t="s">
        <v>108</v>
      </c>
      <c r="BE2892" t="s">
        <v>4346</v>
      </c>
      <c r="BF2892" t="s">
        <v>4740</v>
      </c>
      <c r="BH2892" t="str">
        <f t="shared" si="628"/>
        <v/>
      </c>
      <c r="BJ2892" t="str">
        <f t="shared" si="629"/>
        <v>OK</v>
      </c>
      <c r="BK2892" s="130" t="s">
        <v>5302</v>
      </c>
      <c r="BL2892" s="130" t="e">
        <v>#VALUE!</v>
      </c>
      <c r="BM2892" s="131" t="s">
        <v>33</v>
      </c>
      <c r="BN2892" s="131" t="e">
        <v>#VALUE!</v>
      </c>
      <c r="BO2892" t="e">
        <v>#N/A</v>
      </c>
      <c r="BP2892">
        <v>0</v>
      </c>
    </row>
    <row r="2893" spans="1:68" ht="25.2" x14ac:dyDescent="0.3">
      <c r="A2893" s="1"/>
      <c r="B2893" s="47">
        <v>2533</v>
      </c>
      <c r="C2893" s="45">
        <v>1046974</v>
      </c>
      <c r="D2893" s="29"/>
      <c r="E2893" s="29"/>
      <c r="F2893" s="31" t="s">
        <v>2097</v>
      </c>
      <c r="G2893" s="29" t="s">
        <v>31</v>
      </c>
      <c r="H2893" s="70" t="s">
        <v>1612</v>
      </c>
      <c r="I2893" s="148" t="s">
        <v>32</v>
      </c>
      <c r="J2893" s="147" t="s">
        <v>33</v>
      </c>
      <c r="K2893" s="148">
        <v>0</v>
      </c>
      <c r="L2893" s="148" t="s">
        <v>32</v>
      </c>
      <c r="M2893" s="147" t="s">
        <v>33</v>
      </c>
      <c r="N2893" s="29" t="str">
        <f t="shared" si="616"/>
        <v/>
      </c>
      <c r="O2893" s="29" t="str">
        <f t="shared" si="617"/>
        <v/>
      </c>
      <c r="P2893" s="29" t="str">
        <f t="shared" si="618"/>
        <v/>
      </c>
      <c r="Q2893" s="29" t="str">
        <f t="shared" si="619"/>
        <v/>
      </c>
      <c r="R2893" s="29" t="str">
        <f t="shared" si="620"/>
        <v/>
      </c>
      <c r="S2893" s="29" t="str">
        <f t="shared" si="621"/>
        <v/>
      </c>
      <c r="T2893" s="29" t="str">
        <f t="shared" si="622"/>
        <v/>
      </c>
      <c r="U2893" s="29"/>
      <c r="V2893" s="29"/>
      <c r="W2893" s="38" t="s">
        <v>2086</v>
      </c>
      <c r="X2893" s="29" t="s">
        <v>158</v>
      </c>
      <c r="Y2893" s="146">
        <v>6993</v>
      </c>
      <c r="Z2893" s="33">
        <v>6993</v>
      </c>
      <c r="AA2893" s="34">
        <f t="shared" si="623"/>
        <v>0</v>
      </c>
      <c r="AB2893" s="33">
        <f t="shared" si="626"/>
        <v>6993</v>
      </c>
      <c r="AC2893" s="34">
        <f t="shared" si="624"/>
        <v>0</v>
      </c>
      <c r="AD2893" s="145">
        <f t="shared" si="627"/>
        <v>5827.5</v>
      </c>
      <c r="AE2893" s="105">
        <v>5827.5</v>
      </c>
      <c r="AF2893" s="34" t="s">
        <v>36</v>
      </c>
      <c r="AG2893" s="34" t="s">
        <v>36</v>
      </c>
      <c r="AH2893" s="34" t="s">
        <v>36</v>
      </c>
      <c r="AI2893" s="29">
        <v>0.33</v>
      </c>
      <c r="AJ2893" s="29">
        <v>7.0899999999999999E-4</v>
      </c>
      <c r="AK2893" s="29">
        <v>0</v>
      </c>
      <c r="AL2893" s="29">
        <v>0</v>
      </c>
      <c r="AM2893" s="29" t="s">
        <v>27</v>
      </c>
      <c r="AN2893" s="44" t="s">
        <v>27</v>
      </c>
      <c r="AO2893" s="29" t="s">
        <v>27</v>
      </c>
      <c r="AP2893" s="29">
        <v>3</v>
      </c>
      <c r="AQ2893" s="29"/>
      <c r="AR2893" s="29"/>
      <c r="AS2893" s="29"/>
      <c r="AT2893" s="29"/>
      <c r="AU2893" s="144"/>
      <c r="AV2893" s="36" t="s">
        <v>28</v>
      </c>
      <c r="AW2893" s="102" t="s">
        <v>33</v>
      </c>
      <c r="AX2893" s="129" t="s">
        <v>33</v>
      </c>
      <c r="AY2893" s="106" t="e">
        <v>#N/A</v>
      </c>
      <c r="BD2893" t="s">
        <v>108</v>
      </c>
      <c r="BE2893" t="s">
        <v>4412</v>
      </c>
      <c r="BF2893" t="s">
        <v>4740</v>
      </c>
      <c r="BH2893" t="str">
        <f t="shared" si="628"/>
        <v/>
      </c>
      <c r="BJ2893" t="str">
        <f t="shared" si="629"/>
        <v>OK</v>
      </c>
      <c r="BK2893" s="130" t="s">
        <v>5302</v>
      </c>
      <c r="BL2893" s="130" t="e">
        <v>#VALUE!</v>
      </c>
      <c r="BM2893" s="131" t="s">
        <v>33</v>
      </c>
      <c r="BN2893" s="131" t="e">
        <v>#VALUE!</v>
      </c>
      <c r="BO2893" t="e">
        <v>#N/A</v>
      </c>
      <c r="BP2893">
        <v>0</v>
      </c>
    </row>
    <row r="2894" spans="1:68" ht="25.2" x14ac:dyDescent="0.3">
      <c r="A2894" s="1"/>
      <c r="B2894" s="47">
        <v>2534</v>
      </c>
      <c r="C2894" s="45">
        <v>1046972</v>
      </c>
      <c r="D2894" s="29"/>
      <c r="E2894" s="29"/>
      <c r="F2894" s="31" t="s">
        <v>2098</v>
      </c>
      <c r="G2894" s="29" t="s">
        <v>31</v>
      </c>
      <c r="H2894" s="70" t="s">
        <v>1612</v>
      </c>
      <c r="I2894" s="148" t="s">
        <v>32</v>
      </c>
      <c r="J2894" s="147" t="s">
        <v>33</v>
      </c>
      <c r="K2894" s="148">
        <v>0</v>
      </c>
      <c r="L2894" s="148" t="s">
        <v>32</v>
      </c>
      <c r="M2894" s="147" t="s">
        <v>33</v>
      </c>
      <c r="N2894" s="29" t="str">
        <f t="shared" si="616"/>
        <v/>
      </c>
      <c r="O2894" s="29" t="str">
        <f t="shared" si="617"/>
        <v/>
      </c>
      <c r="P2894" s="29" t="str">
        <f t="shared" si="618"/>
        <v/>
      </c>
      <c r="Q2894" s="29" t="str">
        <f t="shared" si="619"/>
        <v/>
      </c>
      <c r="R2894" s="29" t="str">
        <f t="shared" si="620"/>
        <v/>
      </c>
      <c r="S2894" s="29" t="str">
        <f t="shared" si="621"/>
        <v/>
      </c>
      <c r="T2894" s="29" t="str">
        <f t="shared" si="622"/>
        <v/>
      </c>
      <c r="U2894" s="29"/>
      <c r="V2894" s="29"/>
      <c r="W2894" s="38" t="s">
        <v>2086</v>
      </c>
      <c r="X2894" s="29" t="s">
        <v>158</v>
      </c>
      <c r="Y2894" s="146">
        <v>4898</v>
      </c>
      <c r="Z2894" s="33">
        <v>4898</v>
      </c>
      <c r="AA2894" s="34">
        <f t="shared" si="623"/>
        <v>0</v>
      </c>
      <c r="AB2894" s="33">
        <f t="shared" si="626"/>
        <v>4898</v>
      </c>
      <c r="AC2894" s="34">
        <f t="shared" si="624"/>
        <v>0</v>
      </c>
      <c r="AD2894" s="145">
        <f t="shared" si="627"/>
        <v>4081.6669999999999</v>
      </c>
      <c r="AE2894" s="105">
        <v>4081.6669999999999</v>
      </c>
      <c r="AF2894" s="34" t="s">
        <v>36</v>
      </c>
      <c r="AG2894" s="34" t="s">
        <v>36</v>
      </c>
      <c r="AH2894" s="34" t="s">
        <v>36</v>
      </c>
      <c r="AI2894" s="29">
        <v>0.27</v>
      </c>
      <c r="AJ2894" s="29">
        <v>4.2499999999999998E-4</v>
      </c>
      <c r="AK2894" s="29">
        <v>0</v>
      </c>
      <c r="AL2894" s="29">
        <v>0</v>
      </c>
      <c r="AM2894" s="29" t="s">
        <v>27</v>
      </c>
      <c r="AN2894" s="44" t="s">
        <v>27</v>
      </c>
      <c r="AO2894" s="29" t="s">
        <v>27</v>
      </c>
      <c r="AP2894" s="29">
        <v>5</v>
      </c>
      <c r="AQ2894" s="29"/>
      <c r="AR2894" s="29"/>
      <c r="AS2894" s="29"/>
      <c r="AT2894" s="29"/>
      <c r="AU2894" s="144"/>
      <c r="AV2894" s="36" t="s">
        <v>28</v>
      </c>
      <c r="AW2894" s="102" t="s">
        <v>33</v>
      </c>
      <c r="AX2894" s="129" t="s">
        <v>33</v>
      </c>
      <c r="AY2894" s="106" t="e">
        <v>#N/A</v>
      </c>
      <c r="BD2894" t="s">
        <v>108</v>
      </c>
      <c r="BE2894" t="s">
        <v>4346</v>
      </c>
      <c r="BF2894" t="s">
        <v>4740</v>
      </c>
      <c r="BH2894" t="str">
        <f t="shared" si="628"/>
        <v/>
      </c>
      <c r="BJ2894" t="str">
        <f t="shared" si="629"/>
        <v>OK</v>
      </c>
      <c r="BK2894" s="130" t="s">
        <v>5302</v>
      </c>
      <c r="BL2894" s="130" t="e">
        <v>#VALUE!</v>
      </c>
      <c r="BM2894" s="131" t="s">
        <v>33</v>
      </c>
      <c r="BN2894" s="131" t="e">
        <v>#VALUE!</v>
      </c>
      <c r="BO2894" t="e">
        <v>#N/A</v>
      </c>
      <c r="BP2894">
        <v>0</v>
      </c>
    </row>
    <row r="2895" spans="1:68" ht="25.2" x14ac:dyDescent="0.3">
      <c r="A2895" s="1"/>
      <c r="B2895" s="47">
        <v>2535</v>
      </c>
      <c r="C2895" s="45">
        <v>1046975</v>
      </c>
      <c r="D2895" s="29"/>
      <c r="E2895" s="29"/>
      <c r="F2895" s="31" t="s">
        <v>2099</v>
      </c>
      <c r="G2895" s="29" t="s">
        <v>31</v>
      </c>
      <c r="H2895" s="70" t="s">
        <v>1612</v>
      </c>
      <c r="I2895" s="148" t="s">
        <v>32</v>
      </c>
      <c r="J2895" s="147" t="s">
        <v>33</v>
      </c>
      <c r="K2895" s="148">
        <v>0</v>
      </c>
      <c r="L2895" s="148" t="s">
        <v>32</v>
      </c>
      <c r="M2895" s="147" t="s">
        <v>33</v>
      </c>
      <c r="N2895" s="29" t="str">
        <f t="shared" si="616"/>
        <v/>
      </c>
      <c r="O2895" s="29" t="str">
        <f t="shared" si="617"/>
        <v/>
      </c>
      <c r="P2895" s="29" t="str">
        <f t="shared" si="618"/>
        <v/>
      </c>
      <c r="Q2895" s="29" t="str">
        <f t="shared" si="619"/>
        <v/>
      </c>
      <c r="R2895" s="29" t="str">
        <f t="shared" si="620"/>
        <v/>
      </c>
      <c r="S2895" s="29" t="str">
        <f t="shared" si="621"/>
        <v/>
      </c>
      <c r="T2895" s="29" t="str">
        <f t="shared" si="622"/>
        <v/>
      </c>
      <c r="U2895" s="29"/>
      <c r="V2895" s="29"/>
      <c r="W2895" s="38" t="s">
        <v>2086</v>
      </c>
      <c r="X2895" s="29" t="s">
        <v>158</v>
      </c>
      <c r="Y2895" s="146">
        <v>6993</v>
      </c>
      <c r="Z2895" s="33">
        <v>6993</v>
      </c>
      <c r="AA2895" s="34">
        <f t="shared" si="623"/>
        <v>0</v>
      </c>
      <c r="AB2895" s="33">
        <f t="shared" si="626"/>
        <v>6993</v>
      </c>
      <c r="AC2895" s="34">
        <f t="shared" si="624"/>
        <v>0</v>
      </c>
      <c r="AD2895" s="145">
        <f t="shared" si="627"/>
        <v>5827.5</v>
      </c>
      <c r="AE2895" s="105">
        <v>5827.5</v>
      </c>
      <c r="AF2895" s="34" t="s">
        <v>36</v>
      </c>
      <c r="AG2895" s="34" t="s">
        <v>36</v>
      </c>
      <c r="AH2895" s="34" t="s">
        <v>36</v>
      </c>
      <c r="AI2895" s="29">
        <v>0.36</v>
      </c>
      <c r="AJ2895" s="29">
        <v>7.0899999999999999E-4</v>
      </c>
      <c r="AK2895" s="29">
        <v>0</v>
      </c>
      <c r="AL2895" s="29">
        <v>0</v>
      </c>
      <c r="AM2895" s="29" t="s">
        <v>27</v>
      </c>
      <c r="AN2895" s="44" t="s">
        <v>27</v>
      </c>
      <c r="AO2895" s="29" t="s">
        <v>27</v>
      </c>
      <c r="AP2895" s="29">
        <v>3</v>
      </c>
      <c r="AQ2895" s="29"/>
      <c r="AR2895" s="29"/>
      <c r="AS2895" s="29"/>
      <c r="AT2895" s="29"/>
      <c r="AU2895" s="144"/>
      <c r="AV2895" s="36" t="s">
        <v>28</v>
      </c>
      <c r="AW2895" s="102" t="s">
        <v>33</v>
      </c>
      <c r="AX2895" s="129" t="s">
        <v>33</v>
      </c>
      <c r="AY2895" s="106" t="e">
        <v>#N/A</v>
      </c>
      <c r="BD2895" t="s">
        <v>108</v>
      </c>
      <c r="BE2895" t="s">
        <v>4368</v>
      </c>
      <c r="BF2895" t="s">
        <v>4740</v>
      </c>
      <c r="BH2895" t="str">
        <f t="shared" si="628"/>
        <v/>
      </c>
      <c r="BJ2895" t="str">
        <f t="shared" si="629"/>
        <v>OK</v>
      </c>
      <c r="BK2895" s="130" t="s">
        <v>5302</v>
      </c>
      <c r="BL2895" s="130" t="e">
        <v>#VALUE!</v>
      </c>
      <c r="BM2895" s="131" t="s">
        <v>33</v>
      </c>
      <c r="BN2895" s="131" t="e">
        <v>#VALUE!</v>
      </c>
      <c r="BO2895" t="e">
        <v>#N/A</v>
      </c>
      <c r="BP2895">
        <v>0</v>
      </c>
    </row>
    <row r="2896" spans="1:68" ht="25.2" x14ac:dyDescent="0.3">
      <c r="A2896" s="1"/>
      <c r="B2896" s="47">
        <v>2536</v>
      </c>
      <c r="C2896" s="45">
        <v>1007595</v>
      </c>
      <c r="D2896" s="29"/>
      <c r="E2896" s="29"/>
      <c r="F2896" s="39" t="s">
        <v>2100</v>
      </c>
      <c r="G2896" s="29" t="s">
        <v>61</v>
      </c>
      <c r="H2896" s="70" t="s">
        <v>1612</v>
      </c>
      <c r="I2896" s="148" t="s">
        <v>32</v>
      </c>
      <c r="J2896" s="147" t="s">
        <v>33</v>
      </c>
      <c r="K2896" s="148" t="e">
        <v>#N/A</v>
      </c>
      <c r="L2896" s="148" t="s">
        <v>32</v>
      </c>
      <c r="M2896" s="147" t="s">
        <v>33</v>
      </c>
      <c r="N2896" s="29" t="str">
        <f t="shared" si="616"/>
        <v/>
      </c>
      <c r="O2896" s="29" t="str">
        <f t="shared" si="617"/>
        <v/>
      </c>
      <c r="P2896" s="29" t="str">
        <f t="shared" si="618"/>
        <v/>
      </c>
      <c r="Q2896" s="29" t="str">
        <f t="shared" si="619"/>
        <v/>
      </c>
      <c r="R2896" s="29" t="str">
        <f t="shared" si="620"/>
        <v/>
      </c>
      <c r="S2896" s="29" t="str">
        <f t="shared" si="621"/>
        <v/>
      </c>
      <c r="T2896" s="29" t="str">
        <f t="shared" si="622"/>
        <v/>
      </c>
      <c r="U2896" s="29"/>
      <c r="V2896" s="29"/>
      <c r="W2896" s="38" t="s">
        <v>2086</v>
      </c>
      <c r="X2896" s="29" t="s">
        <v>158</v>
      </c>
      <c r="Y2896" s="146">
        <v>1413</v>
      </c>
      <c r="Z2896" s="33">
        <v>1413</v>
      </c>
      <c r="AA2896" s="34">
        <f t="shared" si="623"/>
        <v>0</v>
      </c>
      <c r="AB2896" s="33">
        <f t="shared" si="626"/>
        <v>1413</v>
      </c>
      <c r="AC2896" s="34">
        <f t="shared" si="624"/>
        <v>0</v>
      </c>
      <c r="AD2896" s="145">
        <f t="shared" si="627"/>
        <v>1177.5</v>
      </c>
      <c r="AE2896" s="105">
        <v>1177.5</v>
      </c>
      <c r="AF2896" s="34" t="e">
        <v>#N/A</v>
      </c>
      <c r="AG2896" s="34" t="e">
        <v>#N/A</v>
      </c>
      <c r="AH2896" s="34" t="e">
        <v>#N/A</v>
      </c>
      <c r="AI2896" s="29">
        <v>7.1999999999999995E-2</v>
      </c>
      <c r="AJ2896" s="29">
        <v>1.13E-4</v>
      </c>
      <c r="AK2896" s="29">
        <v>0</v>
      </c>
      <c r="AL2896" s="29">
        <v>0</v>
      </c>
      <c r="AM2896" s="29" t="s">
        <v>27</v>
      </c>
      <c r="AN2896" s="44" t="s">
        <v>27</v>
      </c>
      <c r="AO2896" s="29" t="s">
        <v>27</v>
      </c>
      <c r="AP2896" s="29">
        <v>10</v>
      </c>
      <c r="AQ2896" s="29"/>
      <c r="AR2896" s="29"/>
      <c r="AS2896" s="29"/>
      <c r="AT2896" s="29"/>
      <c r="AU2896" s="144"/>
      <c r="AV2896" s="36" t="s">
        <v>28</v>
      </c>
      <c r="AW2896" s="102" t="s">
        <v>33</v>
      </c>
      <c r="AX2896" s="129" t="s">
        <v>33</v>
      </c>
      <c r="AY2896" s="106" t="e">
        <v>#N/A</v>
      </c>
      <c r="BD2896" t="s">
        <v>108</v>
      </c>
      <c r="BE2896" t="e">
        <v>#N/A</v>
      </c>
      <c r="BF2896" t="e">
        <v>#N/A</v>
      </c>
      <c r="BH2896" t="str">
        <f t="shared" si="628"/>
        <v/>
      </c>
      <c r="BJ2896" t="str">
        <f t="shared" si="629"/>
        <v>OK</v>
      </c>
      <c r="BK2896" s="130" t="s">
        <v>5302</v>
      </c>
      <c r="BL2896" s="130" t="e">
        <v>#VALUE!</v>
      </c>
      <c r="BM2896" s="131" t="s">
        <v>33</v>
      </c>
      <c r="BN2896" s="131" t="e">
        <v>#VALUE!</v>
      </c>
      <c r="BO2896" t="e">
        <v>#N/A</v>
      </c>
      <c r="BP2896">
        <v>0</v>
      </c>
    </row>
    <row r="2897" spans="1:68" ht="25.2" x14ac:dyDescent="0.3">
      <c r="A2897" s="1"/>
      <c r="B2897" s="47">
        <v>2537</v>
      </c>
      <c r="C2897" s="45">
        <v>1007602</v>
      </c>
      <c r="D2897" s="29"/>
      <c r="E2897" s="29"/>
      <c r="F2897" s="39" t="s">
        <v>2101</v>
      </c>
      <c r="G2897" s="29" t="s">
        <v>61</v>
      </c>
      <c r="H2897" s="70" t="s">
        <v>1612</v>
      </c>
      <c r="I2897" s="148" t="s">
        <v>32</v>
      </c>
      <c r="J2897" s="147" t="s">
        <v>33</v>
      </c>
      <c r="K2897" s="148" t="e">
        <v>#N/A</v>
      </c>
      <c r="L2897" s="148" t="s">
        <v>32</v>
      </c>
      <c r="M2897" s="147" t="s">
        <v>33</v>
      </c>
      <c r="N2897" s="29" t="str">
        <f t="shared" si="616"/>
        <v/>
      </c>
      <c r="O2897" s="29" t="str">
        <f t="shared" si="617"/>
        <v/>
      </c>
      <c r="P2897" s="29" t="str">
        <f t="shared" si="618"/>
        <v/>
      </c>
      <c r="Q2897" s="29" t="str">
        <f t="shared" si="619"/>
        <v/>
      </c>
      <c r="R2897" s="29" t="str">
        <f t="shared" si="620"/>
        <v/>
      </c>
      <c r="S2897" s="29" t="str">
        <f t="shared" si="621"/>
        <v/>
      </c>
      <c r="T2897" s="29" t="str">
        <f t="shared" si="622"/>
        <v/>
      </c>
      <c r="U2897" s="29"/>
      <c r="V2897" s="29"/>
      <c r="W2897" s="38" t="s">
        <v>2086</v>
      </c>
      <c r="X2897" s="29" t="s">
        <v>158</v>
      </c>
      <c r="Y2897" s="146">
        <v>1932</v>
      </c>
      <c r="Z2897" s="33">
        <v>1932</v>
      </c>
      <c r="AA2897" s="34">
        <f t="shared" si="623"/>
        <v>0</v>
      </c>
      <c r="AB2897" s="33">
        <f t="shared" si="626"/>
        <v>1932</v>
      </c>
      <c r="AC2897" s="34">
        <f t="shared" si="624"/>
        <v>0</v>
      </c>
      <c r="AD2897" s="145">
        <f t="shared" si="627"/>
        <v>1610</v>
      </c>
      <c r="AE2897" s="105">
        <v>1610</v>
      </c>
      <c r="AF2897" s="34" t="e">
        <v>#N/A</v>
      </c>
      <c r="AG2897" s="34" t="e">
        <v>#N/A</v>
      </c>
      <c r="AH2897" s="34" t="e">
        <v>#N/A</v>
      </c>
      <c r="AI2897" s="29">
        <v>0.12</v>
      </c>
      <c r="AJ2897" s="29">
        <v>2.13E-4</v>
      </c>
      <c r="AK2897" s="29">
        <v>0</v>
      </c>
      <c r="AL2897" s="29">
        <v>0</v>
      </c>
      <c r="AM2897" s="29" t="s">
        <v>27</v>
      </c>
      <c r="AN2897" s="44" t="s">
        <v>27</v>
      </c>
      <c r="AO2897" s="29" t="s">
        <v>27</v>
      </c>
      <c r="AP2897" s="29">
        <v>10</v>
      </c>
      <c r="AQ2897" s="29"/>
      <c r="AR2897" s="29"/>
      <c r="AS2897" s="29"/>
      <c r="AT2897" s="29"/>
      <c r="AU2897" s="144"/>
      <c r="AV2897" s="36" t="s">
        <v>28</v>
      </c>
      <c r="AW2897" s="102" t="s">
        <v>33</v>
      </c>
      <c r="AX2897" s="129" t="s">
        <v>33</v>
      </c>
      <c r="AY2897" s="106">
        <v>270</v>
      </c>
      <c r="BD2897" t="s">
        <v>108</v>
      </c>
      <c r="BE2897" t="e">
        <v>#N/A</v>
      </c>
      <c r="BF2897" t="e">
        <v>#N/A</v>
      </c>
      <c r="BH2897" t="str">
        <f t="shared" si="628"/>
        <v/>
      </c>
      <c r="BJ2897" t="str">
        <f t="shared" si="629"/>
        <v>OK</v>
      </c>
      <c r="BK2897" s="130" t="s">
        <v>5302</v>
      </c>
      <c r="BL2897" s="130" t="e">
        <v>#VALUE!</v>
      </c>
      <c r="BM2897" s="131" t="s">
        <v>33</v>
      </c>
      <c r="BN2897" s="131" t="e">
        <v>#VALUE!</v>
      </c>
      <c r="BO2897" t="e">
        <v>#N/A</v>
      </c>
      <c r="BP2897">
        <v>0</v>
      </c>
    </row>
    <row r="2898" spans="1:68" ht="25.2" x14ac:dyDescent="0.3">
      <c r="A2898" s="1"/>
      <c r="B2898" s="47">
        <v>2538</v>
      </c>
      <c r="C2898" s="45">
        <v>1007609</v>
      </c>
      <c r="D2898" s="29"/>
      <c r="E2898" s="29"/>
      <c r="F2898" s="39" t="s">
        <v>2102</v>
      </c>
      <c r="G2898" s="29" t="s">
        <v>61</v>
      </c>
      <c r="H2898" s="160" t="s">
        <v>136</v>
      </c>
      <c r="I2898" s="148" t="s">
        <v>32</v>
      </c>
      <c r="J2898" s="147" t="s">
        <v>33</v>
      </c>
      <c r="K2898" s="148" t="e">
        <v>#N/A</v>
      </c>
      <c r="L2898" s="148" t="s">
        <v>32</v>
      </c>
      <c r="M2898" s="147" t="s">
        <v>33</v>
      </c>
      <c r="N2898" s="29" t="str">
        <f t="shared" si="616"/>
        <v/>
      </c>
      <c r="O2898" s="29" t="str">
        <f t="shared" si="617"/>
        <v/>
      </c>
      <c r="P2898" s="29" t="str">
        <f t="shared" si="618"/>
        <v/>
      </c>
      <c r="Q2898" s="29" t="str">
        <f t="shared" si="619"/>
        <v/>
      </c>
      <c r="R2898" s="29" t="str">
        <f t="shared" si="620"/>
        <v/>
      </c>
      <c r="S2898" s="29" t="str">
        <f t="shared" si="621"/>
        <v/>
      </c>
      <c r="T2898" s="29" t="str">
        <f t="shared" si="622"/>
        <v/>
      </c>
      <c r="U2898" s="29"/>
      <c r="V2898" s="29"/>
      <c r="W2898" s="38" t="s">
        <v>2086</v>
      </c>
      <c r="X2898" s="29" t="s">
        <v>158</v>
      </c>
      <c r="Y2898" s="146">
        <v>3153</v>
      </c>
      <c r="Z2898" s="33">
        <v>3153</v>
      </c>
      <c r="AA2898" s="34">
        <f t="shared" si="623"/>
        <v>0</v>
      </c>
      <c r="AB2898" s="33">
        <f t="shared" si="626"/>
        <v>3153</v>
      </c>
      <c r="AC2898" s="34">
        <f t="shared" si="624"/>
        <v>0</v>
      </c>
      <c r="AD2898" s="145">
        <f t="shared" si="627"/>
        <v>2627.5</v>
      </c>
      <c r="AE2898" s="105">
        <v>2627.5</v>
      </c>
      <c r="AF2898" s="34" t="e">
        <v>#N/A</v>
      </c>
      <c r="AG2898" s="34" t="e">
        <v>#N/A</v>
      </c>
      <c r="AH2898" s="34" t="e">
        <v>#N/A</v>
      </c>
      <c r="AI2898" s="29">
        <v>0.21</v>
      </c>
      <c r="AJ2898" s="29">
        <v>2.13E-4</v>
      </c>
      <c r="AK2898" s="29">
        <v>0</v>
      </c>
      <c r="AL2898" s="29">
        <v>0</v>
      </c>
      <c r="AM2898" s="29" t="s">
        <v>27</v>
      </c>
      <c r="AN2898" s="44" t="s">
        <v>27</v>
      </c>
      <c r="AO2898" s="29" t="s">
        <v>27</v>
      </c>
      <c r="AP2898" s="29">
        <v>10</v>
      </c>
      <c r="AQ2898" s="29"/>
      <c r="AR2898" s="29"/>
      <c r="AS2898" s="29"/>
      <c r="AT2898" s="29"/>
      <c r="AU2898" s="144"/>
      <c r="AV2898" s="36" t="s">
        <v>28</v>
      </c>
      <c r="AW2898" s="102" t="s">
        <v>33</v>
      </c>
      <c r="AX2898" s="129" t="s">
        <v>33</v>
      </c>
      <c r="AY2898" s="106" t="e">
        <v>#N/A</v>
      </c>
      <c r="BD2898" t="s">
        <v>108</v>
      </c>
      <c r="BE2898" t="e">
        <v>#N/A</v>
      </c>
      <c r="BF2898" t="e">
        <v>#N/A</v>
      </c>
      <c r="BH2898" t="str">
        <f t="shared" si="628"/>
        <v/>
      </c>
      <c r="BJ2898" t="str">
        <f t="shared" si="629"/>
        <v>OK</v>
      </c>
      <c r="BK2898" s="130" t="s">
        <v>5302</v>
      </c>
      <c r="BL2898" s="130" t="e">
        <v>#VALUE!</v>
      </c>
      <c r="BM2898" s="131" t="s">
        <v>33</v>
      </c>
      <c r="BN2898" s="131" t="e">
        <v>#VALUE!</v>
      </c>
      <c r="BO2898" t="e">
        <v>#N/A</v>
      </c>
      <c r="BP2898">
        <v>0</v>
      </c>
    </row>
    <row r="2899" spans="1:68" ht="25.2" x14ac:dyDescent="0.3">
      <c r="A2899" s="1"/>
      <c r="B2899" s="47">
        <v>2539</v>
      </c>
      <c r="C2899" s="45">
        <v>1007610</v>
      </c>
      <c r="D2899" s="29"/>
      <c r="E2899" s="29"/>
      <c r="F2899" s="39" t="s">
        <v>2103</v>
      </c>
      <c r="G2899" s="29" t="s">
        <v>61</v>
      </c>
      <c r="H2899" s="160" t="s">
        <v>136</v>
      </c>
      <c r="I2899" s="148" t="s">
        <v>3798</v>
      </c>
      <c r="J2899" s="147" t="s">
        <v>33</v>
      </c>
      <c r="K2899" s="148" t="e">
        <v>#N/A</v>
      </c>
      <c r="L2899" s="148" t="s">
        <v>32</v>
      </c>
      <c r="M2899" s="147" t="s">
        <v>33</v>
      </c>
      <c r="N2899" s="29" t="str">
        <f t="shared" ref="N2899:N2919" si="630">IFERROR(MID($D2899,1,7)+0,"")</f>
        <v/>
      </c>
      <c r="O2899" s="29" t="str">
        <f t="shared" ref="O2899:O2919" si="631">IFERROR(MID($D2899,10,7)+0,"")</f>
        <v/>
      </c>
      <c r="P2899" s="29" t="str">
        <f t="shared" ref="P2899:P2919" si="632">IFERROR(MID($D2899,19,7)+0,"")</f>
        <v/>
      </c>
      <c r="Q2899" s="29" t="str">
        <f t="shared" ref="Q2899:Q2962" si="633">IF(IFERROR(MID($U2899,1,7)+0,"")&lt;1130000,"",IFERROR(MID($U2899,1,7)+0,""))</f>
        <v/>
      </c>
      <c r="R2899" s="29" t="str">
        <f t="shared" ref="R2899:R2962" si="634">IF(IFERROR(MID($U2899,10,7)+0,"")&lt;1130000,"",IFERROR(MID($U2899,10,7)+0,""))</f>
        <v/>
      </c>
      <c r="S2899" s="29" t="str">
        <f t="shared" ref="S2899:S2962" si="635">IF(IFERROR(MID($U2899,19,7)+0,"")&lt;1130000,"",IFERROR(MID($U2899,19,7)+0,""))</f>
        <v/>
      </c>
      <c r="T2899" s="29" t="str">
        <f t="shared" ref="T2899:T2962" si="636">IF(Q2899="","",IF(R2899="",Q2899,Q2899&amp;", "&amp;R2899))</f>
        <v/>
      </c>
      <c r="U2899" s="29"/>
      <c r="V2899" s="29"/>
      <c r="W2899" s="38" t="s">
        <v>2086</v>
      </c>
      <c r="X2899" s="29" t="s">
        <v>158</v>
      </c>
      <c r="Y2899" s="146">
        <v>5363</v>
      </c>
      <c r="Z2899" s="33">
        <v>5363</v>
      </c>
      <c r="AA2899" s="34">
        <f t="shared" si="623"/>
        <v>0</v>
      </c>
      <c r="AB2899" s="33">
        <f t="shared" si="626"/>
        <v>5363</v>
      </c>
      <c r="AC2899" s="34">
        <f t="shared" si="624"/>
        <v>0</v>
      </c>
      <c r="AD2899" s="145">
        <f t="shared" si="627"/>
        <v>4469.1670000000004</v>
      </c>
      <c r="AE2899" s="105">
        <v>4469.1670000000004</v>
      </c>
      <c r="AF2899" s="34" t="e">
        <v>#N/A</v>
      </c>
      <c r="AG2899" s="34" t="e">
        <v>#N/A</v>
      </c>
      <c r="AH2899" s="34" t="e">
        <v>#N/A</v>
      </c>
      <c r="AI2899" s="29">
        <v>0.25</v>
      </c>
      <c r="AJ2899" s="29">
        <v>3.0800000000000001E-4</v>
      </c>
      <c r="AK2899" s="29">
        <v>0</v>
      </c>
      <c r="AL2899" s="29">
        <v>0</v>
      </c>
      <c r="AM2899" s="29" t="s">
        <v>27</v>
      </c>
      <c r="AN2899" s="44" t="s">
        <v>27</v>
      </c>
      <c r="AO2899" s="29" t="s">
        <v>27</v>
      </c>
      <c r="AP2899" s="29">
        <v>10</v>
      </c>
      <c r="AQ2899" s="29"/>
      <c r="AR2899" s="29"/>
      <c r="AS2899" s="29"/>
      <c r="AT2899" s="29"/>
      <c r="AU2899" s="144"/>
      <c r="AV2899" s="36" t="s">
        <v>28</v>
      </c>
      <c r="AW2899" s="102" t="s">
        <v>33</v>
      </c>
      <c r="AX2899" s="129" t="s">
        <v>33</v>
      </c>
      <c r="AY2899" s="106" t="e">
        <v>#N/A</v>
      </c>
      <c r="BD2899" t="s">
        <v>108</v>
      </c>
      <c r="BE2899" t="e">
        <v>#N/A</v>
      </c>
      <c r="BF2899" t="e">
        <v>#N/A</v>
      </c>
      <c r="BH2899" t="str">
        <f t="shared" si="628"/>
        <v/>
      </c>
      <c r="BJ2899" t="str">
        <f t="shared" si="629"/>
        <v>OK</v>
      </c>
      <c r="BK2899" s="130" t="s">
        <v>5302</v>
      </c>
      <c r="BL2899" s="130" t="e">
        <v>#VALUE!</v>
      </c>
      <c r="BM2899" s="131" t="s">
        <v>33</v>
      </c>
      <c r="BN2899" s="131" t="e">
        <v>#VALUE!</v>
      </c>
      <c r="BO2899" t="e">
        <v>#N/A</v>
      </c>
      <c r="BP2899">
        <v>0</v>
      </c>
    </row>
    <row r="2900" spans="1:68" ht="25.2" x14ac:dyDescent="0.3">
      <c r="A2900" s="1"/>
      <c r="B2900" s="47">
        <v>2540</v>
      </c>
      <c r="C2900" s="45">
        <v>1007614</v>
      </c>
      <c r="D2900" s="29"/>
      <c r="E2900" s="29"/>
      <c r="F2900" s="39" t="s">
        <v>2104</v>
      </c>
      <c r="G2900" s="29" t="s">
        <v>61</v>
      </c>
      <c r="H2900" s="160" t="s">
        <v>136</v>
      </c>
      <c r="I2900" s="148" t="s">
        <v>32</v>
      </c>
      <c r="J2900" s="147" t="s">
        <v>33</v>
      </c>
      <c r="K2900" s="148" t="e">
        <v>#N/A</v>
      </c>
      <c r="L2900" s="148" t="s">
        <v>32</v>
      </c>
      <c r="M2900" s="147" t="s">
        <v>33</v>
      </c>
      <c r="N2900" s="29" t="str">
        <f t="shared" si="630"/>
        <v/>
      </c>
      <c r="O2900" s="29" t="str">
        <f t="shared" si="631"/>
        <v/>
      </c>
      <c r="P2900" s="29" t="str">
        <f t="shared" si="632"/>
        <v/>
      </c>
      <c r="Q2900" s="29" t="str">
        <f t="shared" si="633"/>
        <v/>
      </c>
      <c r="R2900" s="29" t="str">
        <f t="shared" si="634"/>
        <v/>
      </c>
      <c r="S2900" s="29" t="str">
        <f t="shared" si="635"/>
        <v/>
      </c>
      <c r="T2900" s="29" t="str">
        <f t="shared" si="636"/>
        <v/>
      </c>
      <c r="U2900" s="29"/>
      <c r="V2900" s="29"/>
      <c r="W2900" s="38" t="s">
        <v>2086</v>
      </c>
      <c r="X2900" s="29" t="s">
        <v>158</v>
      </c>
      <c r="Y2900" s="146">
        <v>5363</v>
      </c>
      <c r="Z2900" s="33">
        <v>5363</v>
      </c>
      <c r="AA2900" s="34">
        <f t="shared" si="623"/>
        <v>0</v>
      </c>
      <c r="AB2900" s="33">
        <f t="shared" si="626"/>
        <v>5363</v>
      </c>
      <c r="AC2900" s="34">
        <f t="shared" si="624"/>
        <v>0</v>
      </c>
      <c r="AD2900" s="145">
        <f t="shared" si="627"/>
        <v>4469.1670000000004</v>
      </c>
      <c r="AE2900" s="105">
        <v>4469.1670000000004</v>
      </c>
      <c r="AF2900" s="34" t="e">
        <v>#N/A</v>
      </c>
      <c r="AG2900" s="34" t="e">
        <v>#N/A</v>
      </c>
      <c r="AH2900" s="34" t="e">
        <v>#N/A</v>
      </c>
      <c r="AI2900" s="29">
        <v>0.24299999999999999</v>
      </c>
      <c r="AJ2900" s="29">
        <v>3.1799999999999998E-4</v>
      </c>
      <c r="AK2900" s="29">
        <v>0</v>
      </c>
      <c r="AL2900" s="29">
        <v>0</v>
      </c>
      <c r="AM2900" s="29" t="s">
        <v>27</v>
      </c>
      <c r="AN2900" s="44" t="s">
        <v>27</v>
      </c>
      <c r="AO2900" s="29" t="s">
        <v>27</v>
      </c>
      <c r="AP2900" s="29">
        <v>10</v>
      </c>
      <c r="AQ2900" s="29"/>
      <c r="AR2900" s="29"/>
      <c r="AS2900" s="29"/>
      <c r="AT2900" s="29"/>
      <c r="AU2900" s="144"/>
      <c r="AV2900" s="36" t="s">
        <v>28</v>
      </c>
      <c r="AW2900" s="102" t="s">
        <v>33</v>
      </c>
      <c r="AX2900" s="129" t="s">
        <v>33</v>
      </c>
      <c r="AY2900" s="106" t="e">
        <v>#N/A</v>
      </c>
      <c r="BD2900" t="s">
        <v>108</v>
      </c>
      <c r="BE2900" t="e">
        <v>#N/A</v>
      </c>
      <c r="BF2900" t="e">
        <v>#N/A</v>
      </c>
      <c r="BH2900" t="str">
        <f t="shared" si="628"/>
        <v/>
      </c>
      <c r="BJ2900" t="str">
        <f t="shared" si="629"/>
        <v>OK</v>
      </c>
      <c r="BK2900" s="130" t="s">
        <v>5302</v>
      </c>
      <c r="BL2900" s="130" t="e">
        <v>#VALUE!</v>
      </c>
      <c r="BM2900" s="131" t="s">
        <v>33</v>
      </c>
      <c r="BN2900" s="131" t="e">
        <v>#VALUE!</v>
      </c>
      <c r="BO2900" t="e">
        <v>#N/A</v>
      </c>
      <c r="BP2900">
        <v>0</v>
      </c>
    </row>
    <row r="2901" spans="1:68" ht="25.2" x14ac:dyDescent="0.3">
      <c r="A2901" s="1"/>
      <c r="B2901" s="47">
        <v>2541</v>
      </c>
      <c r="C2901" s="45">
        <v>1046955</v>
      </c>
      <c r="D2901" s="29"/>
      <c r="E2901" s="29"/>
      <c r="F2901" s="39" t="s">
        <v>2105</v>
      </c>
      <c r="G2901" s="29" t="s">
        <v>58</v>
      </c>
      <c r="H2901" s="160" t="s">
        <v>136</v>
      </c>
      <c r="I2901" s="148" t="s">
        <v>32</v>
      </c>
      <c r="J2901" s="147" t="s">
        <v>4043</v>
      </c>
      <c r="K2901" s="148">
        <v>0</v>
      </c>
      <c r="L2901" s="148" t="s">
        <v>32</v>
      </c>
      <c r="M2901" s="147" t="s">
        <v>33</v>
      </c>
      <c r="N2901" s="29" t="str">
        <f t="shared" si="630"/>
        <v/>
      </c>
      <c r="O2901" s="29" t="str">
        <f t="shared" si="631"/>
        <v/>
      </c>
      <c r="P2901" s="29" t="str">
        <f t="shared" si="632"/>
        <v/>
      </c>
      <c r="Q2901" s="29" t="str">
        <f t="shared" si="633"/>
        <v/>
      </c>
      <c r="R2901" s="29" t="str">
        <f t="shared" si="634"/>
        <v/>
      </c>
      <c r="S2901" s="29" t="str">
        <f t="shared" si="635"/>
        <v/>
      </c>
      <c r="T2901" s="29" t="str">
        <f t="shared" si="636"/>
        <v/>
      </c>
      <c r="U2901" s="29"/>
      <c r="V2901" s="29"/>
      <c r="W2901" s="38" t="s">
        <v>2086</v>
      </c>
      <c r="X2901" s="29" t="s">
        <v>158</v>
      </c>
      <c r="Y2901" s="146">
        <v>9439</v>
      </c>
      <c r="Z2901" s="33">
        <v>12082</v>
      </c>
      <c r="AA2901" s="34">
        <f t="shared" si="623"/>
        <v>0.28000000000000003</v>
      </c>
      <c r="AB2901" s="33">
        <f t="shared" si="626"/>
        <v>12082</v>
      </c>
      <c r="AC2901" s="34">
        <f t="shared" si="624"/>
        <v>0.28000848734012035</v>
      </c>
      <c r="AD2901" s="145">
        <f t="shared" si="627"/>
        <v>10068.333000000001</v>
      </c>
      <c r="AE2901" s="105">
        <v>7865.8329999999996</v>
      </c>
      <c r="AF2901" s="34" t="s">
        <v>138</v>
      </c>
      <c r="AG2901" s="34" t="s">
        <v>138</v>
      </c>
      <c r="AH2901" s="34" t="s">
        <v>138</v>
      </c>
      <c r="AI2901" s="29">
        <v>0.45200000000000001</v>
      </c>
      <c r="AJ2901" s="29">
        <v>7.9799999999999999E-4</v>
      </c>
      <c r="AK2901" s="29">
        <v>0</v>
      </c>
      <c r="AL2901" s="29">
        <v>0</v>
      </c>
      <c r="AM2901" s="29" t="s">
        <v>28</v>
      </c>
      <c r="AN2901" s="44" t="s">
        <v>27</v>
      </c>
      <c r="AO2901" s="29" t="s">
        <v>27</v>
      </c>
      <c r="AP2901" s="29">
        <v>5</v>
      </c>
      <c r="AQ2901" s="29"/>
      <c r="AR2901" s="29"/>
      <c r="AS2901" s="29"/>
      <c r="AT2901" s="29"/>
      <c r="AU2901" s="144"/>
      <c r="AV2901" s="36" t="s">
        <v>28</v>
      </c>
      <c r="AW2901" s="102" t="s">
        <v>33</v>
      </c>
      <c r="AX2901" s="129" t="s">
        <v>33</v>
      </c>
      <c r="AY2901" s="106">
        <v>10</v>
      </c>
      <c r="BD2901" t="s">
        <v>360</v>
      </c>
      <c r="BE2901" t="s">
        <v>4372</v>
      </c>
      <c r="BF2901" t="s">
        <v>4749</v>
      </c>
      <c r="BH2901" t="str">
        <f t="shared" si="628"/>
        <v/>
      </c>
      <c r="BJ2901" t="str">
        <f t="shared" si="629"/>
        <v>OK</v>
      </c>
      <c r="BK2901" s="130" t="s">
        <v>5302</v>
      </c>
      <c r="BL2901" s="130" t="e">
        <v>#VALUE!</v>
      </c>
      <c r="BM2901" s="131" t="s">
        <v>33</v>
      </c>
      <c r="BN2901" s="131" t="e">
        <v>#VALUE!</v>
      </c>
      <c r="BO2901" t="e">
        <v>#N/A</v>
      </c>
      <c r="BP2901">
        <v>0</v>
      </c>
    </row>
    <row r="2902" spans="1:68" ht="25.2" x14ac:dyDescent="0.3">
      <c r="A2902" s="1"/>
      <c r="B2902" s="47">
        <v>2542</v>
      </c>
      <c r="C2902" s="45">
        <v>1046960</v>
      </c>
      <c r="D2902" s="29"/>
      <c r="E2902" s="29"/>
      <c r="F2902" s="31" t="s">
        <v>2106</v>
      </c>
      <c r="G2902" s="29" t="s">
        <v>31</v>
      </c>
      <c r="H2902" s="160" t="s">
        <v>136</v>
      </c>
      <c r="I2902" s="148" t="s">
        <v>32</v>
      </c>
      <c r="J2902" s="147" t="s">
        <v>33</v>
      </c>
      <c r="K2902" s="148">
        <v>0</v>
      </c>
      <c r="L2902" s="148" t="s">
        <v>32</v>
      </c>
      <c r="M2902" s="147" t="s">
        <v>33</v>
      </c>
      <c r="N2902" s="29" t="str">
        <f t="shared" si="630"/>
        <v/>
      </c>
      <c r="O2902" s="29" t="str">
        <f t="shared" si="631"/>
        <v/>
      </c>
      <c r="P2902" s="29" t="str">
        <f t="shared" si="632"/>
        <v/>
      </c>
      <c r="Q2902" s="29" t="str">
        <f t="shared" si="633"/>
        <v/>
      </c>
      <c r="R2902" s="29" t="str">
        <f t="shared" si="634"/>
        <v/>
      </c>
      <c r="S2902" s="29" t="str">
        <f t="shared" si="635"/>
        <v/>
      </c>
      <c r="T2902" s="29" t="str">
        <f t="shared" si="636"/>
        <v/>
      </c>
      <c r="U2902" s="29"/>
      <c r="V2902" s="29"/>
      <c r="W2902" s="38" t="s">
        <v>2086</v>
      </c>
      <c r="X2902" s="29" t="s">
        <v>158</v>
      </c>
      <c r="Y2902" s="146">
        <v>9439</v>
      </c>
      <c r="Z2902" s="33">
        <v>12082</v>
      </c>
      <c r="AA2902" s="34">
        <f t="shared" si="623"/>
        <v>0.28000000000000003</v>
      </c>
      <c r="AB2902" s="33">
        <f t="shared" si="626"/>
        <v>12082</v>
      </c>
      <c r="AC2902" s="34">
        <f t="shared" si="624"/>
        <v>0.28000848734012035</v>
      </c>
      <c r="AD2902" s="145">
        <f t="shared" si="627"/>
        <v>10068.333000000001</v>
      </c>
      <c r="AE2902" s="105">
        <v>7865.8329999999996</v>
      </c>
      <c r="AF2902" s="34" t="s">
        <v>36</v>
      </c>
      <c r="AG2902" s="34" t="s">
        <v>36</v>
      </c>
      <c r="AH2902" s="34" t="s">
        <v>36</v>
      </c>
      <c r="AI2902" s="29">
        <v>0.69</v>
      </c>
      <c r="AJ2902" s="29">
        <v>7.3499999999999998E-4</v>
      </c>
      <c r="AK2902" s="29">
        <v>0</v>
      </c>
      <c r="AL2902" s="29">
        <v>0</v>
      </c>
      <c r="AM2902" s="29" t="s">
        <v>28</v>
      </c>
      <c r="AN2902" s="44" t="s">
        <v>27</v>
      </c>
      <c r="AO2902" s="29" t="s">
        <v>27</v>
      </c>
      <c r="AP2902" s="29">
        <v>5</v>
      </c>
      <c r="AQ2902" s="29"/>
      <c r="AR2902" s="29"/>
      <c r="AS2902" s="29"/>
      <c r="AT2902" s="29"/>
      <c r="AU2902" s="144"/>
      <c r="AV2902" s="36" t="s">
        <v>28</v>
      </c>
      <c r="AW2902" s="102" t="s">
        <v>33</v>
      </c>
      <c r="AX2902" s="129" t="s">
        <v>33</v>
      </c>
      <c r="AY2902" s="106">
        <v>5</v>
      </c>
      <c r="BD2902" t="s">
        <v>360</v>
      </c>
      <c r="BE2902" t="s">
        <v>4346</v>
      </c>
      <c r="BF2902" t="s">
        <v>4749</v>
      </c>
      <c r="BH2902" t="str">
        <f t="shared" si="628"/>
        <v/>
      </c>
      <c r="BJ2902" t="str">
        <f t="shared" si="629"/>
        <v>OK</v>
      </c>
      <c r="BK2902" s="130" t="s">
        <v>5302</v>
      </c>
      <c r="BL2902" s="130" t="e">
        <v>#VALUE!</v>
      </c>
      <c r="BM2902" s="131" t="s">
        <v>33</v>
      </c>
      <c r="BN2902" s="131" t="e">
        <v>#VALUE!</v>
      </c>
      <c r="BO2902" t="e">
        <v>#N/A</v>
      </c>
      <c r="BP2902">
        <v>0</v>
      </c>
    </row>
    <row r="2903" spans="1:68" ht="25.2" x14ac:dyDescent="0.3">
      <c r="A2903" s="1"/>
      <c r="B2903" s="47">
        <v>2543</v>
      </c>
      <c r="C2903" s="45">
        <v>1046965</v>
      </c>
      <c r="D2903" s="29"/>
      <c r="E2903" s="29"/>
      <c r="F2903" s="39" t="s">
        <v>2107</v>
      </c>
      <c r="G2903" s="29" t="s">
        <v>58</v>
      </c>
      <c r="H2903" s="160" t="s">
        <v>136</v>
      </c>
      <c r="I2903" s="148" t="s">
        <v>32</v>
      </c>
      <c r="J2903" s="147" t="s">
        <v>4043</v>
      </c>
      <c r="K2903" s="148">
        <v>0</v>
      </c>
      <c r="L2903" s="148" t="s">
        <v>32</v>
      </c>
      <c r="M2903" s="147" t="s">
        <v>33</v>
      </c>
      <c r="N2903" s="29" t="str">
        <f t="shared" si="630"/>
        <v/>
      </c>
      <c r="O2903" s="29" t="str">
        <f t="shared" si="631"/>
        <v/>
      </c>
      <c r="P2903" s="29" t="str">
        <f t="shared" si="632"/>
        <v/>
      </c>
      <c r="Q2903" s="29" t="str">
        <f t="shared" si="633"/>
        <v/>
      </c>
      <c r="R2903" s="29" t="str">
        <f t="shared" si="634"/>
        <v/>
      </c>
      <c r="S2903" s="29" t="str">
        <f t="shared" si="635"/>
        <v/>
      </c>
      <c r="T2903" s="29" t="str">
        <f t="shared" si="636"/>
        <v/>
      </c>
      <c r="U2903" s="29"/>
      <c r="V2903" s="29"/>
      <c r="W2903" s="38" t="s">
        <v>2086</v>
      </c>
      <c r="X2903" s="29" t="s">
        <v>158</v>
      </c>
      <c r="Y2903" s="146">
        <v>9822</v>
      </c>
      <c r="Z2903" s="33">
        <v>12572</v>
      </c>
      <c r="AA2903" s="34">
        <f t="shared" ref="AA2903:AA2916" si="637">ROUND(Z2903/Y2903-1,3)</f>
        <v>0.28000000000000003</v>
      </c>
      <c r="AB2903" s="33">
        <f t="shared" si="626"/>
        <v>12572</v>
      </c>
      <c r="AC2903" s="34">
        <f t="shared" ref="AC2903:AC2916" si="638">(AD2903-AE2903)/AE2903</f>
        <v>0.27998375076359189</v>
      </c>
      <c r="AD2903" s="145">
        <f t="shared" si="627"/>
        <v>10476.666999999999</v>
      </c>
      <c r="AE2903" s="105">
        <v>8185</v>
      </c>
      <c r="AF2903" s="34" t="s">
        <v>138</v>
      </c>
      <c r="AG2903" s="34" t="s">
        <v>138</v>
      </c>
      <c r="AH2903" s="34" t="s">
        <v>138</v>
      </c>
      <c r="AI2903" s="29">
        <v>0.63500000000000001</v>
      </c>
      <c r="AJ2903" s="29">
        <v>1.2960000000000001E-3</v>
      </c>
      <c r="AK2903" s="29">
        <v>0</v>
      </c>
      <c r="AL2903" s="29">
        <v>0</v>
      </c>
      <c r="AM2903" s="29" t="s">
        <v>28</v>
      </c>
      <c r="AN2903" s="44" t="s">
        <v>27</v>
      </c>
      <c r="AO2903" s="29" t="s">
        <v>27</v>
      </c>
      <c r="AP2903" s="29">
        <v>3</v>
      </c>
      <c r="AQ2903" s="29"/>
      <c r="AR2903" s="29"/>
      <c r="AS2903" s="29"/>
      <c r="AT2903" s="29"/>
      <c r="AU2903" s="144"/>
      <c r="AV2903" s="36" t="s">
        <v>28</v>
      </c>
      <c r="AW2903" s="102" t="s">
        <v>33</v>
      </c>
      <c r="AX2903" s="129" t="s">
        <v>33</v>
      </c>
      <c r="AY2903" s="106" t="e">
        <v>#N/A</v>
      </c>
      <c r="BD2903" t="s">
        <v>669</v>
      </c>
      <c r="BE2903" t="s">
        <v>4372</v>
      </c>
      <c r="BF2903" t="s">
        <v>4749</v>
      </c>
      <c r="BH2903" t="str">
        <f t="shared" si="628"/>
        <v/>
      </c>
      <c r="BJ2903" t="str">
        <f t="shared" si="629"/>
        <v>OK</v>
      </c>
      <c r="BK2903" s="130" t="s">
        <v>5302</v>
      </c>
      <c r="BL2903" s="130" t="e">
        <v>#VALUE!</v>
      </c>
      <c r="BM2903" s="131" t="s">
        <v>33</v>
      </c>
      <c r="BN2903" s="131" t="e">
        <v>#VALUE!</v>
      </c>
      <c r="BO2903" t="e">
        <v>#N/A</v>
      </c>
      <c r="BP2903">
        <v>0</v>
      </c>
    </row>
    <row r="2904" spans="1:68" ht="25.2" x14ac:dyDescent="0.3">
      <c r="A2904" s="1"/>
      <c r="B2904" s="47">
        <v>2544</v>
      </c>
      <c r="C2904" s="45">
        <v>1045430</v>
      </c>
      <c r="D2904" s="29"/>
      <c r="E2904" s="29"/>
      <c r="F2904" s="39" t="s">
        <v>2108</v>
      </c>
      <c r="G2904" s="29" t="s">
        <v>61</v>
      </c>
      <c r="H2904" s="160" t="s">
        <v>136</v>
      </c>
      <c r="I2904" s="148" t="s">
        <v>32</v>
      </c>
      <c r="J2904" s="147" t="s">
        <v>33</v>
      </c>
      <c r="K2904" s="148" t="e">
        <v>#N/A</v>
      </c>
      <c r="L2904" s="148" t="s">
        <v>32</v>
      </c>
      <c r="M2904" s="147" t="s">
        <v>33</v>
      </c>
      <c r="N2904" s="29" t="str">
        <f t="shared" si="630"/>
        <v/>
      </c>
      <c r="O2904" s="29" t="str">
        <f t="shared" si="631"/>
        <v/>
      </c>
      <c r="P2904" s="29" t="str">
        <f t="shared" si="632"/>
        <v/>
      </c>
      <c r="Q2904" s="29" t="str">
        <f t="shared" si="633"/>
        <v/>
      </c>
      <c r="R2904" s="29" t="str">
        <f t="shared" si="634"/>
        <v/>
      </c>
      <c r="S2904" s="29" t="str">
        <f t="shared" si="635"/>
        <v/>
      </c>
      <c r="T2904" s="29" t="str">
        <f t="shared" si="636"/>
        <v/>
      </c>
      <c r="U2904" s="29"/>
      <c r="V2904" s="29"/>
      <c r="W2904" s="38" t="s">
        <v>2086</v>
      </c>
      <c r="X2904" s="29" t="s">
        <v>158</v>
      </c>
      <c r="Y2904" s="146">
        <v>4793</v>
      </c>
      <c r="Z2904" s="33">
        <v>4793</v>
      </c>
      <c r="AA2904" s="34">
        <f t="shared" si="637"/>
        <v>0</v>
      </c>
      <c r="AB2904" s="33">
        <f t="shared" si="626"/>
        <v>4793</v>
      </c>
      <c r="AC2904" s="34">
        <f t="shared" si="638"/>
        <v>0</v>
      </c>
      <c r="AD2904" s="145">
        <f t="shared" si="627"/>
        <v>3994.1669999999999</v>
      </c>
      <c r="AE2904" s="105">
        <v>3994.1669999999999</v>
      </c>
      <c r="AF2904" s="34" t="e">
        <v>#N/A</v>
      </c>
      <c r="AG2904" s="34" t="e">
        <v>#N/A</v>
      </c>
      <c r="AH2904" s="34" t="e">
        <v>#N/A</v>
      </c>
      <c r="AI2904" s="29">
        <v>0.32</v>
      </c>
      <c r="AJ2904" s="29">
        <v>9.1200000000000005E-4</v>
      </c>
      <c r="AK2904" s="29">
        <v>0</v>
      </c>
      <c r="AL2904" s="29">
        <v>0</v>
      </c>
      <c r="AM2904" s="29" t="s">
        <v>27</v>
      </c>
      <c r="AN2904" s="44" t="s">
        <v>27</v>
      </c>
      <c r="AO2904" s="29" t="s">
        <v>27</v>
      </c>
      <c r="AP2904" s="29">
        <v>1</v>
      </c>
      <c r="AQ2904" s="29"/>
      <c r="AR2904" s="29"/>
      <c r="AS2904" s="29"/>
      <c r="AT2904" s="29"/>
      <c r="AU2904" s="144"/>
      <c r="AV2904" s="36" t="s">
        <v>28</v>
      </c>
      <c r="AW2904" s="102" t="s">
        <v>33</v>
      </c>
      <c r="AX2904" s="129" t="s">
        <v>33</v>
      </c>
      <c r="AY2904" s="106" t="e">
        <v>#N/A</v>
      </c>
      <c r="BD2904" t="s">
        <v>108</v>
      </c>
      <c r="BE2904" t="e">
        <v>#N/A</v>
      </c>
      <c r="BF2904" t="e">
        <v>#N/A</v>
      </c>
      <c r="BH2904" t="str">
        <f t="shared" si="628"/>
        <v/>
      </c>
      <c r="BJ2904" t="str">
        <f t="shared" si="629"/>
        <v>OK</v>
      </c>
      <c r="BK2904" s="130" t="s">
        <v>5302</v>
      </c>
      <c r="BL2904" s="130" t="e">
        <v>#VALUE!</v>
      </c>
      <c r="BM2904" s="131" t="s">
        <v>33</v>
      </c>
      <c r="BN2904" s="131" t="e">
        <v>#VALUE!</v>
      </c>
      <c r="BO2904" t="e">
        <v>#N/A</v>
      </c>
      <c r="BP2904">
        <v>0</v>
      </c>
    </row>
    <row r="2905" spans="1:68" ht="25.2" x14ac:dyDescent="0.3">
      <c r="A2905" s="1"/>
      <c r="B2905" s="47">
        <v>2545</v>
      </c>
      <c r="C2905" s="45">
        <v>1045431</v>
      </c>
      <c r="D2905" s="29"/>
      <c r="E2905" s="29"/>
      <c r="F2905" s="39" t="s">
        <v>2109</v>
      </c>
      <c r="G2905" s="29" t="s">
        <v>61</v>
      </c>
      <c r="H2905" s="160" t="s">
        <v>136</v>
      </c>
      <c r="I2905" s="148" t="s">
        <v>32</v>
      </c>
      <c r="J2905" s="147" t="s">
        <v>33</v>
      </c>
      <c r="K2905" s="148" t="e">
        <v>#N/A</v>
      </c>
      <c r="L2905" s="148" t="s">
        <v>32</v>
      </c>
      <c r="M2905" s="147" t="s">
        <v>33</v>
      </c>
      <c r="N2905" s="29" t="str">
        <f t="shared" si="630"/>
        <v/>
      </c>
      <c r="O2905" s="29" t="str">
        <f t="shared" si="631"/>
        <v/>
      </c>
      <c r="P2905" s="29" t="str">
        <f t="shared" si="632"/>
        <v/>
      </c>
      <c r="Q2905" s="29" t="str">
        <f t="shared" si="633"/>
        <v/>
      </c>
      <c r="R2905" s="29" t="str">
        <f t="shared" si="634"/>
        <v/>
      </c>
      <c r="S2905" s="29" t="str">
        <f t="shared" si="635"/>
        <v/>
      </c>
      <c r="T2905" s="29" t="str">
        <f t="shared" si="636"/>
        <v/>
      </c>
      <c r="U2905" s="29"/>
      <c r="V2905" s="29"/>
      <c r="W2905" s="38" t="s">
        <v>2086</v>
      </c>
      <c r="X2905" s="29" t="s">
        <v>158</v>
      </c>
      <c r="Y2905" s="146">
        <v>5826</v>
      </c>
      <c r="Z2905" s="33">
        <v>5826</v>
      </c>
      <c r="AA2905" s="34">
        <f t="shared" si="637"/>
        <v>0</v>
      </c>
      <c r="AB2905" s="33">
        <f t="shared" si="626"/>
        <v>5826</v>
      </c>
      <c r="AC2905" s="34">
        <f t="shared" si="638"/>
        <v>0</v>
      </c>
      <c r="AD2905" s="145">
        <f t="shared" ref="AD2905:AD2911" si="639">ROUND(Z2905/1.2,3)</f>
        <v>4855</v>
      </c>
      <c r="AE2905" s="105">
        <v>4855</v>
      </c>
      <c r="AF2905" s="34" t="e">
        <v>#N/A</v>
      </c>
      <c r="AG2905" s="34" t="e">
        <v>#N/A</v>
      </c>
      <c r="AH2905" s="34" t="e">
        <v>#N/A</v>
      </c>
      <c r="AI2905" s="29">
        <v>0.48</v>
      </c>
      <c r="AJ2905" s="29">
        <v>9.6000000000000002E-4</v>
      </c>
      <c r="AK2905" s="29">
        <v>0</v>
      </c>
      <c r="AL2905" s="29">
        <v>0</v>
      </c>
      <c r="AM2905" s="29" t="s">
        <v>27</v>
      </c>
      <c r="AN2905" s="44" t="s">
        <v>27</v>
      </c>
      <c r="AO2905" s="29" t="s">
        <v>27</v>
      </c>
      <c r="AP2905" s="29">
        <v>1</v>
      </c>
      <c r="AQ2905" s="29"/>
      <c r="AR2905" s="29"/>
      <c r="AS2905" s="29"/>
      <c r="AT2905" s="29"/>
      <c r="AU2905" s="144"/>
      <c r="AV2905" s="36" t="s">
        <v>28</v>
      </c>
      <c r="AW2905" s="102" t="s">
        <v>33</v>
      </c>
      <c r="AX2905" s="129" t="s">
        <v>33</v>
      </c>
      <c r="AY2905" s="106" t="e">
        <v>#N/A</v>
      </c>
      <c r="BD2905" t="s">
        <v>108</v>
      </c>
      <c r="BE2905" t="e">
        <v>#N/A</v>
      </c>
      <c r="BF2905" t="e">
        <v>#N/A</v>
      </c>
      <c r="BH2905" t="str">
        <f t="shared" si="628"/>
        <v/>
      </c>
      <c r="BJ2905" t="str">
        <f t="shared" si="629"/>
        <v>OK</v>
      </c>
      <c r="BK2905" s="130" t="s">
        <v>5302</v>
      </c>
      <c r="BL2905" s="130" t="e">
        <v>#VALUE!</v>
      </c>
      <c r="BM2905" s="131" t="s">
        <v>33</v>
      </c>
      <c r="BN2905" s="131" t="e">
        <v>#VALUE!</v>
      </c>
      <c r="BO2905" t="e">
        <v>#N/A</v>
      </c>
      <c r="BP2905">
        <v>0</v>
      </c>
    </row>
    <row r="2906" spans="1:68" ht="25.2" x14ac:dyDescent="0.3">
      <c r="A2906" s="1"/>
      <c r="B2906" s="47">
        <v>2546</v>
      </c>
      <c r="C2906" s="45">
        <v>1045436</v>
      </c>
      <c r="D2906" s="29"/>
      <c r="E2906" s="29"/>
      <c r="F2906" s="39" t="s">
        <v>2110</v>
      </c>
      <c r="G2906" s="29" t="s">
        <v>61</v>
      </c>
      <c r="H2906" s="160" t="s">
        <v>136</v>
      </c>
      <c r="I2906" s="148" t="s">
        <v>32</v>
      </c>
      <c r="J2906" s="147" t="s">
        <v>33</v>
      </c>
      <c r="K2906" s="148" t="e">
        <v>#N/A</v>
      </c>
      <c r="L2906" s="148" t="s">
        <v>32</v>
      </c>
      <c r="M2906" s="147" t="s">
        <v>33</v>
      </c>
      <c r="N2906" s="29" t="str">
        <f t="shared" si="630"/>
        <v/>
      </c>
      <c r="O2906" s="29" t="str">
        <f t="shared" si="631"/>
        <v/>
      </c>
      <c r="P2906" s="29" t="str">
        <f t="shared" si="632"/>
        <v/>
      </c>
      <c r="Q2906" s="29" t="str">
        <f t="shared" si="633"/>
        <v/>
      </c>
      <c r="R2906" s="29" t="str">
        <f t="shared" si="634"/>
        <v/>
      </c>
      <c r="S2906" s="29" t="str">
        <f t="shared" si="635"/>
        <v/>
      </c>
      <c r="T2906" s="29" t="str">
        <f t="shared" si="636"/>
        <v/>
      </c>
      <c r="U2906" s="29"/>
      <c r="V2906" s="29"/>
      <c r="W2906" s="38" t="s">
        <v>2086</v>
      </c>
      <c r="X2906" s="29" t="s">
        <v>158</v>
      </c>
      <c r="Y2906" s="146">
        <v>9737</v>
      </c>
      <c r="Z2906" s="33">
        <v>9737</v>
      </c>
      <c r="AA2906" s="34">
        <f t="shared" si="637"/>
        <v>0</v>
      </c>
      <c r="AB2906" s="33">
        <f t="shared" si="626"/>
        <v>9737</v>
      </c>
      <c r="AC2906" s="34">
        <f t="shared" si="638"/>
        <v>0</v>
      </c>
      <c r="AD2906" s="145">
        <f t="shared" si="639"/>
        <v>8114.1670000000004</v>
      </c>
      <c r="AE2906" s="105">
        <v>8114.1670000000004</v>
      </c>
      <c r="AF2906" s="34" t="e">
        <v>#N/A</v>
      </c>
      <c r="AG2906" s="34" t="e">
        <v>#N/A</v>
      </c>
      <c r="AH2906" s="34" t="e">
        <v>#N/A</v>
      </c>
      <c r="AI2906" s="29">
        <v>0.69399999999999995</v>
      </c>
      <c r="AJ2906" s="29">
        <v>1.403E-3</v>
      </c>
      <c r="AK2906" s="29">
        <v>0</v>
      </c>
      <c r="AL2906" s="29">
        <v>0</v>
      </c>
      <c r="AM2906" s="29" t="s">
        <v>27</v>
      </c>
      <c r="AN2906" s="44" t="s">
        <v>27</v>
      </c>
      <c r="AO2906" s="29" t="s">
        <v>27</v>
      </c>
      <c r="AP2906" s="29">
        <v>1</v>
      </c>
      <c r="AQ2906" s="29"/>
      <c r="AR2906" s="29"/>
      <c r="AS2906" s="29"/>
      <c r="AT2906" s="29"/>
      <c r="AU2906" s="144"/>
      <c r="AV2906" s="36" t="s">
        <v>28</v>
      </c>
      <c r="AW2906" s="102" t="s">
        <v>33</v>
      </c>
      <c r="AX2906" s="129" t="s">
        <v>33</v>
      </c>
      <c r="AY2906" s="106" t="e">
        <v>#N/A</v>
      </c>
      <c r="BD2906" t="s">
        <v>108</v>
      </c>
      <c r="BE2906" t="e">
        <v>#N/A</v>
      </c>
      <c r="BF2906">
        <v>0</v>
      </c>
      <c r="BH2906" t="str">
        <f t="shared" si="628"/>
        <v/>
      </c>
      <c r="BJ2906" t="str">
        <f t="shared" si="629"/>
        <v>OK</v>
      </c>
      <c r="BK2906" s="130" t="s">
        <v>5302</v>
      </c>
      <c r="BL2906" s="130" t="e">
        <v>#VALUE!</v>
      </c>
      <c r="BM2906" s="131" t="s">
        <v>33</v>
      </c>
      <c r="BN2906" s="131" t="e">
        <v>#VALUE!</v>
      </c>
      <c r="BO2906" t="e">
        <v>#N/A</v>
      </c>
      <c r="BP2906">
        <v>0</v>
      </c>
    </row>
    <row r="2907" spans="1:68" ht="25.2" x14ac:dyDescent="0.3">
      <c r="A2907" s="1"/>
      <c r="B2907" s="47">
        <v>2547</v>
      </c>
      <c r="C2907" s="45">
        <v>1045440</v>
      </c>
      <c r="D2907" s="29"/>
      <c r="E2907" s="29"/>
      <c r="F2907" s="39" t="s">
        <v>2111</v>
      </c>
      <c r="G2907" s="29" t="s">
        <v>61</v>
      </c>
      <c r="H2907" s="160" t="s">
        <v>136</v>
      </c>
      <c r="I2907" s="148" t="s">
        <v>32</v>
      </c>
      <c r="J2907" s="147" t="s">
        <v>33</v>
      </c>
      <c r="K2907" s="148" t="e">
        <v>#N/A</v>
      </c>
      <c r="L2907" s="148" t="s">
        <v>32</v>
      </c>
      <c r="M2907" s="147" t="s">
        <v>33</v>
      </c>
      <c r="N2907" s="29" t="str">
        <f t="shared" si="630"/>
        <v/>
      </c>
      <c r="O2907" s="29" t="str">
        <f t="shared" si="631"/>
        <v/>
      </c>
      <c r="P2907" s="29" t="str">
        <f t="shared" si="632"/>
        <v/>
      </c>
      <c r="Q2907" s="29" t="str">
        <f t="shared" si="633"/>
        <v/>
      </c>
      <c r="R2907" s="29" t="str">
        <f t="shared" si="634"/>
        <v/>
      </c>
      <c r="S2907" s="29" t="str">
        <f t="shared" si="635"/>
        <v/>
      </c>
      <c r="T2907" s="29" t="str">
        <f t="shared" si="636"/>
        <v/>
      </c>
      <c r="U2907" s="29"/>
      <c r="V2907" s="29"/>
      <c r="W2907" s="38" t="s">
        <v>2086</v>
      </c>
      <c r="X2907" s="29" t="s">
        <v>158</v>
      </c>
      <c r="Y2907" s="146">
        <v>6112</v>
      </c>
      <c r="Z2907" s="33">
        <v>6112</v>
      </c>
      <c r="AA2907" s="34">
        <f t="shared" si="637"/>
        <v>0</v>
      </c>
      <c r="AB2907" s="33">
        <f t="shared" si="626"/>
        <v>6112</v>
      </c>
      <c r="AC2907" s="34">
        <f t="shared" si="638"/>
        <v>0</v>
      </c>
      <c r="AD2907" s="145">
        <f t="shared" si="639"/>
        <v>5093.3329999999996</v>
      </c>
      <c r="AE2907" s="105">
        <v>5093.3329999999996</v>
      </c>
      <c r="AF2907" s="34" t="e">
        <v>#N/A</v>
      </c>
      <c r="AG2907" s="34" t="e">
        <v>#N/A</v>
      </c>
      <c r="AH2907" s="34" t="e">
        <v>#N/A</v>
      </c>
      <c r="AI2907" s="29">
        <v>0.35</v>
      </c>
      <c r="AJ2907" s="29">
        <v>9.6000000000000002E-4</v>
      </c>
      <c r="AK2907" s="29">
        <v>0</v>
      </c>
      <c r="AL2907" s="29">
        <v>0</v>
      </c>
      <c r="AM2907" s="29" t="s">
        <v>27</v>
      </c>
      <c r="AN2907" s="44" t="s">
        <v>27</v>
      </c>
      <c r="AO2907" s="29" t="s">
        <v>27</v>
      </c>
      <c r="AP2907" s="29">
        <v>1</v>
      </c>
      <c r="AQ2907" s="29"/>
      <c r="AR2907" s="29"/>
      <c r="AS2907" s="29"/>
      <c r="AT2907" s="29"/>
      <c r="AU2907" s="144"/>
      <c r="AV2907" s="36" t="s">
        <v>28</v>
      </c>
      <c r="AW2907" s="102" t="s">
        <v>33</v>
      </c>
      <c r="AX2907" s="129" t="s">
        <v>33</v>
      </c>
      <c r="AY2907" s="106" t="e">
        <v>#N/A</v>
      </c>
      <c r="BD2907" t="s">
        <v>108</v>
      </c>
      <c r="BE2907" t="e">
        <v>#N/A</v>
      </c>
      <c r="BF2907" t="e">
        <v>#N/A</v>
      </c>
      <c r="BH2907" t="str">
        <f t="shared" si="628"/>
        <v/>
      </c>
      <c r="BJ2907" t="str">
        <f t="shared" si="629"/>
        <v>OK</v>
      </c>
      <c r="BK2907" s="130" t="s">
        <v>5302</v>
      </c>
      <c r="BL2907" s="130" t="e">
        <v>#VALUE!</v>
      </c>
      <c r="BM2907" s="131" t="s">
        <v>33</v>
      </c>
      <c r="BN2907" s="131" t="e">
        <v>#VALUE!</v>
      </c>
      <c r="BO2907" t="e">
        <v>#N/A</v>
      </c>
      <c r="BP2907">
        <v>0</v>
      </c>
    </row>
    <row r="2908" spans="1:68" ht="25.2" x14ac:dyDescent="0.3">
      <c r="A2908" s="1"/>
      <c r="B2908" s="47">
        <v>2548</v>
      </c>
      <c r="C2908" s="45">
        <v>1045442</v>
      </c>
      <c r="D2908" s="29"/>
      <c r="E2908" s="29"/>
      <c r="F2908" s="39" t="s">
        <v>2112</v>
      </c>
      <c r="G2908" s="29" t="s">
        <v>61</v>
      </c>
      <c r="H2908" s="160" t="s">
        <v>136</v>
      </c>
      <c r="I2908" s="148" t="s">
        <v>32</v>
      </c>
      <c r="J2908" s="147" t="s">
        <v>33</v>
      </c>
      <c r="K2908" s="148" t="e">
        <v>#N/A</v>
      </c>
      <c r="L2908" s="148" t="s">
        <v>32</v>
      </c>
      <c r="M2908" s="147" t="s">
        <v>33</v>
      </c>
      <c r="N2908" s="29" t="str">
        <f t="shared" si="630"/>
        <v/>
      </c>
      <c r="O2908" s="29" t="str">
        <f t="shared" si="631"/>
        <v/>
      </c>
      <c r="P2908" s="29" t="str">
        <f t="shared" si="632"/>
        <v/>
      </c>
      <c r="Q2908" s="29" t="str">
        <f t="shared" si="633"/>
        <v/>
      </c>
      <c r="R2908" s="29" t="str">
        <f t="shared" si="634"/>
        <v/>
      </c>
      <c r="S2908" s="29" t="str">
        <f t="shared" si="635"/>
        <v/>
      </c>
      <c r="T2908" s="29" t="str">
        <f t="shared" si="636"/>
        <v/>
      </c>
      <c r="U2908" s="29"/>
      <c r="V2908" s="29"/>
      <c r="W2908" s="38" t="s">
        <v>2086</v>
      </c>
      <c r="X2908" s="29" t="s">
        <v>158</v>
      </c>
      <c r="Y2908" s="146">
        <v>8542</v>
      </c>
      <c r="Z2908" s="33">
        <v>8542</v>
      </c>
      <c r="AA2908" s="34">
        <f t="shared" si="637"/>
        <v>0</v>
      </c>
      <c r="AB2908" s="33">
        <f t="shared" si="626"/>
        <v>8542</v>
      </c>
      <c r="AC2908" s="34">
        <f t="shared" si="638"/>
        <v>0</v>
      </c>
      <c r="AD2908" s="145">
        <f t="shared" si="639"/>
        <v>7118.3329999999996</v>
      </c>
      <c r="AE2908" s="105">
        <v>7118.3329999999996</v>
      </c>
      <c r="AF2908" s="34" t="e">
        <v>#N/A</v>
      </c>
      <c r="AG2908" s="34" t="e">
        <v>#N/A</v>
      </c>
      <c r="AH2908" s="34" t="e">
        <v>#N/A</v>
      </c>
      <c r="AI2908" s="29">
        <v>0.69299999999999995</v>
      </c>
      <c r="AJ2908" s="29">
        <v>1.3649999999999999E-3</v>
      </c>
      <c r="AK2908" s="29">
        <v>0</v>
      </c>
      <c r="AL2908" s="29">
        <v>0</v>
      </c>
      <c r="AM2908" s="29" t="s">
        <v>27</v>
      </c>
      <c r="AN2908" s="44" t="s">
        <v>27</v>
      </c>
      <c r="AO2908" s="29" t="s">
        <v>27</v>
      </c>
      <c r="AP2908" s="29">
        <v>1</v>
      </c>
      <c r="AQ2908" s="29"/>
      <c r="AR2908" s="29"/>
      <c r="AS2908" s="29"/>
      <c r="AT2908" s="29"/>
      <c r="AU2908" s="144"/>
      <c r="AV2908" s="36" t="s">
        <v>28</v>
      </c>
      <c r="AW2908" s="102" t="s">
        <v>33</v>
      </c>
      <c r="AX2908" s="129" t="s">
        <v>33</v>
      </c>
      <c r="AY2908" s="106" t="e">
        <v>#N/A</v>
      </c>
      <c r="BD2908" t="s">
        <v>108</v>
      </c>
      <c r="BE2908" t="e">
        <v>#N/A</v>
      </c>
      <c r="BF2908" t="e">
        <v>#N/A</v>
      </c>
      <c r="BH2908" t="str">
        <f t="shared" si="628"/>
        <v/>
      </c>
      <c r="BJ2908" t="str">
        <f t="shared" si="629"/>
        <v>OK</v>
      </c>
      <c r="BK2908" s="130" t="s">
        <v>5302</v>
      </c>
      <c r="BL2908" s="130" t="e">
        <v>#VALUE!</v>
      </c>
      <c r="BM2908" s="131" t="s">
        <v>33</v>
      </c>
      <c r="BN2908" s="131" t="e">
        <v>#VALUE!</v>
      </c>
      <c r="BO2908" t="e">
        <v>#N/A</v>
      </c>
      <c r="BP2908">
        <v>0</v>
      </c>
    </row>
    <row r="2909" spans="1:68" ht="25.2" x14ac:dyDescent="0.3">
      <c r="A2909" s="1"/>
      <c r="B2909" s="47">
        <v>2549</v>
      </c>
      <c r="C2909" s="45">
        <v>1046978</v>
      </c>
      <c r="D2909" s="29"/>
      <c r="E2909" s="29"/>
      <c r="F2909" s="39" t="s">
        <v>2113</v>
      </c>
      <c r="G2909" s="29" t="s">
        <v>58</v>
      </c>
      <c r="H2909" s="160" t="s">
        <v>136</v>
      </c>
      <c r="I2909" s="148" t="s">
        <v>32</v>
      </c>
      <c r="J2909" s="147" t="s">
        <v>33</v>
      </c>
      <c r="K2909" s="148">
        <v>0</v>
      </c>
      <c r="L2909" s="148" t="s">
        <v>32</v>
      </c>
      <c r="M2909" s="147" t="s">
        <v>33</v>
      </c>
      <c r="N2909" s="29" t="str">
        <f t="shared" si="630"/>
        <v/>
      </c>
      <c r="O2909" s="29" t="str">
        <f t="shared" si="631"/>
        <v/>
      </c>
      <c r="P2909" s="29" t="str">
        <f t="shared" si="632"/>
        <v/>
      </c>
      <c r="Q2909" s="29" t="str">
        <f t="shared" si="633"/>
        <v/>
      </c>
      <c r="R2909" s="29" t="str">
        <f t="shared" si="634"/>
        <v/>
      </c>
      <c r="S2909" s="29" t="str">
        <f t="shared" si="635"/>
        <v/>
      </c>
      <c r="T2909" s="29" t="str">
        <f t="shared" si="636"/>
        <v/>
      </c>
      <c r="U2909" s="29"/>
      <c r="V2909" s="29"/>
      <c r="W2909" s="38" t="s">
        <v>2086</v>
      </c>
      <c r="X2909" s="29" t="s">
        <v>158</v>
      </c>
      <c r="Y2909" s="146">
        <v>5963</v>
      </c>
      <c r="Z2909" s="33">
        <v>7633</v>
      </c>
      <c r="AA2909" s="34">
        <f t="shared" si="637"/>
        <v>0.28000000000000003</v>
      </c>
      <c r="AB2909" s="33">
        <f t="shared" si="626"/>
        <v>7633</v>
      </c>
      <c r="AC2909" s="34">
        <f t="shared" si="638"/>
        <v>0.28006021934863512</v>
      </c>
      <c r="AD2909" s="145">
        <f t="shared" si="639"/>
        <v>6360.8329999999996</v>
      </c>
      <c r="AE2909" s="105">
        <v>4969.1670000000004</v>
      </c>
      <c r="AF2909" s="34" t="s">
        <v>36</v>
      </c>
      <c r="AG2909" s="34" t="s">
        <v>138</v>
      </c>
      <c r="AH2909" s="34" t="s">
        <v>138</v>
      </c>
      <c r="AI2909" s="29">
        <v>0.38</v>
      </c>
      <c r="AJ2909" s="29">
        <v>9.6000000000000002E-4</v>
      </c>
      <c r="AK2909" s="29">
        <v>0</v>
      </c>
      <c r="AL2909" s="29">
        <v>0</v>
      </c>
      <c r="AM2909" s="29" t="s">
        <v>28</v>
      </c>
      <c r="AN2909" s="44" t="s">
        <v>27</v>
      </c>
      <c r="AO2909" s="29" t="s">
        <v>27</v>
      </c>
      <c r="AP2909" s="29">
        <v>1</v>
      </c>
      <c r="AQ2909" s="29"/>
      <c r="AR2909" s="29"/>
      <c r="AS2909" s="29"/>
      <c r="AT2909" s="29"/>
      <c r="AU2909" s="144"/>
      <c r="AV2909" s="36" t="s">
        <v>28</v>
      </c>
      <c r="AW2909" s="102" t="s">
        <v>33</v>
      </c>
      <c r="AX2909" s="129" t="s">
        <v>33</v>
      </c>
      <c r="AY2909" s="106" t="e">
        <v>#N/A</v>
      </c>
      <c r="BD2909" t="s">
        <v>669</v>
      </c>
      <c r="BE2909" t="s">
        <v>4413</v>
      </c>
      <c r="BF2909" t="s">
        <v>4740</v>
      </c>
      <c r="BH2909" t="str">
        <f t="shared" si="628"/>
        <v/>
      </c>
      <c r="BJ2909" t="str">
        <f t="shared" si="629"/>
        <v>OK</v>
      </c>
      <c r="BK2909" s="130" t="s">
        <v>5302</v>
      </c>
      <c r="BL2909" s="130" t="e">
        <v>#VALUE!</v>
      </c>
      <c r="BM2909" s="131" t="s">
        <v>33</v>
      </c>
      <c r="BN2909" s="131" t="e">
        <v>#VALUE!</v>
      </c>
      <c r="BO2909" t="e">
        <v>#N/A</v>
      </c>
      <c r="BP2909">
        <v>0</v>
      </c>
    </row>
    <row r="2910" spans="1:68" ht="25.2" x14ac:dyDescent="0.3">
      <c r="A2910" s="1"/>
      <c r="B2910" s="47">
        <v>2550</v>
      </c>
      <c r="C2910" s="45">
        <v>1064155</v>
      </c>
      <c r="D2910" s="44"/>
      <c r="E2910" s="44"/>
      <c r="F2910" s="39" t="s">
        <v>2114</v>
      </c>
      <c r="G2910" s="29" t="s">
        <v>61</v>
      </c>
      <c r="H2910" s="161" t="s">
        <v>2115</v>
      </c>
      <c r="I2910" s="148" t="s">
        <v>3798</v>
      </c>
      <c r="J2910" s="147" t="s">
        <v>33</v>
      </c>
      <c r="K2910" s="148" t="e">
        <v>#N/A</v>
      </c>
      <c r="L2910" s="148" t="s">
        <v>32</v>
      </c>
      <c r="M2910" s="147">
        <v>42410</v>
      </c>
      <c r="N2910" s="29" t="str">
        <f t="shared" si="630"/>
        <v/>
      </c>
      <c r="O2910" s="29" t="str">
        <f t="shared" si="631"/>
        <v/>
      </c>
      <c r="P2910" s="29" t="str">
        <f t="shared" si="632"/>
        <v/>
      </c>
      <c r="Q2910" s="29" t="str">
        <f t="shared" si="633"/>
        <v/>
      </c>
      <c r="R2910" s="29" t="str">
        <f t="shared" si="634"/>
        <v/>
      </c>
      <c r="S2910" s="29" t="str">
        <f t="shared" si="635"/>
        <v/>
      </c>
      <c r="T2910" s="29" t="str">
        <f t="shared" si="636"/>
        <v/>
      </c>
      <c r="U2910" s="29"/>
      <c r="V2910" s="29"/>
      <c r="W2910" s="38" t="s">
        <v>2086</v>
      </c>
      <c r="X2910" s="29" t="s">
        <v>158</v>
      </c>
      <c r="Y2910" s="146">
        <v>2295</v>
      </c>
      <c r="Z2910" s="33">
        <v>2295</v>
      </c>
      <c r="AA2910" s="34">
        <f t="shared" si="637"/>
        <v>0</v>
      </c>
      <c r="AB2910" s="33">
        <f t="shared" si="626"/>
        <v>2295</v>
      </c>
      <c r="AC2910" s="34">
        <f t="shared" si="638"/>
        <v>0</v>
      </c>
      <c r="AD2910" s="145">
        <f t="shared" si="639"/>
        <v>1912.5</v>
      </c>
      <c r="AE2910" s="105">
        <v>1912.5</v>
      </c>
      <c r="AF2910" s="34" t="e">
        <v>#N/A</v>
      </c>
      <c r="AG2910" s="34" t="e">
        <v>#N/A</v>
      </c>
      <c r="AH2910" s="34" t="e">
        <v>#N/A</v>
      </c>
      <c r="AI2910" s="29">
        <v>0.15</v>
      </c>
      <c r="AJ2910" s="29">
        <v>4.2900000000000002E-4</v>
      </c>
      <c r="AK2910" s="29">
        <v>0</v>
      </c>
      <c r="AL2910" s="29">
        <v>0</v>
      </c>
      <c r="AM2910" s="29" t="s">
        <v>27</v>
      </c>
      <c r="AN2910" s="44" t="s">
        <v>27</v>
      </c>
      <c r="AO2910" s="29" t="s">
        <v>27</v>
      </c>
      <c r="AP2910" s="29" t="s">
        <v>2116</v>
      </c>
      <c r="AQ2910" s="29"/>
      <c r="AR2910" s="29"/>
      <c r="AS2910" s="29"/>
      <c r="AT2910" s="29"/>
      <c r="AU2910" s="144"/>
      <c r="AV2910" s="36" t="s">
        <v>33</v>
      </c>
      <c r="AW2910" s="102" t="s">
        <v>33</v>
      </c>
      <c r="AX2910" s="129" t="s">
        <v>33</v>
      </c>
      <c r="AY2910" s="106">
        <v>20</v>
      </c>
      <c r="BD2910" t="s">
        <v>108</v>
      </c>
      <c r="BE2910" t="e">
        <v>#N/A</v>
      </c>
      <c r="BF2910" t="e">
        <v>#N/A</v>
      </c>
      <c r="BH2910" t="str">
        <f t="shared" si="628"/>
        <v/>
      </c>
      <c r="BJ2910" t="str">
        <f t="shared" si="629"/>
        <v>OK</v>
      </c>
      <c r="BK2910" s="130" t="s">
        <v>5302</v>
      </c>
      <c r="BL2910" s="130" t="e">
        <v>#VALUE!</v>
      </c>
      <c r="BM2910" s="131" t="s">
        <v>33</v>
      </c>
      <c r="BN2910" s="131" t="e">
        <v>#VALUE!</v>
      </c>
      <c r="BO2910" t="e">
        <v>#N/A</v>
      </c>
      <c r="BP2910">
        <v>0</v>
      </c>
    </row>
    <row r="2911" spans="1:68" ht="25.2" x14ac:dyDescent="0.3">
      <c r="A2911" s="1"/>
      <c r="B2911" s="47">
        <v>2551</v>
      </c>
      <c r="C2911" s="45">
        <v>1065293</v>
      </c>
      <c r="D2911" s="29"/>
      <c r="E2911" s="29"/>
      <c r="F2911" s="39" t="s">
        <v>2117</v>
      </c>
      <c r="G2911" s="29" t="s">
        <v>61</v>
      </c>
      <c r="H2911" s="160" t="s">
        <v>412</v>
      </c>
      <c r="I2911" s="148" t="s">
        <v>33</v>
      </c>
      <c r="J2911" s="147" t="s">
        <v>33</v>
      </c>
      <c r="K2911" s="148" t="e">
        <v>#N/A</v>
      </c>
      <c r="L2911" s="148" t="s">
        <v>32</v>
      </c>
      <c r="M2911" s="147">
        <v>42583</v>
      </c>
      <c r="N2911" s="29" t="str">
        <f t="shared" si="630"/>
        <v/>
      </c>
      <c r="O2911" s="29" t="str">
        <f t="shared" si="631"/>
        <v/>
      </c>
      <c r="P2911" s="29" t="str">
        <f t="shared" si="632"/>
        <v/>
      </c>
      <c r="Q2911" s="29" t="str">
        <f t="shared" si="633"/>
        <v/>
      </c>
      <c r="R2911" s="29" t="str">
        <f t="shared" si="634"/>
        <v/>
      </c>
      <c r="S2911" s="29" t="str">
        <f t="shared" si="635"/>
        <v/>
      </c>
      <c r="T2911" s="29" t="str">
        <f t="shared" si="636"/>
        <v/>
      </c>
      <c r="U2911" s="29"/>
      <c r="V2911" s="29"/>
      <c r="W2911" s="38" t="s">
        <v>1214</v>
      </c>
      <c r="X2911" s="29" t="s">
        <v>158</v>
      </c>
      <c r="Y2911" s="146">
        <v>1716</v>
      </c>
      <c r="Z2911" s="33">
        <v>1716</v>
      </c>
      <c r="AA2911" s="34">
        <f t="shared" si="637"/>
        <v>0</v>
      </c>
      <c r="AB2911" s="33">
        <f t="shared" si="626"/>
        <v>1716</v>
      </c>
      <c r="AC2911" s="34">
        <f t="shared" si="638"/>
        <v>0</v>
      </c>
      <c r="AD2911" s="145">
        <f t="shared" si="639"/>
        <v>1430</v>
      </c>
      <c r="AE2911" s="105">
        <v>1430</v>
      </c>
      <c r="AF2911" s="34" t="e">
        <v>#N/A</v>
      </c>
      <c r="AG2911" s="34" t="e">
        <v>#N/A</v>
      </c>
      <c r="AH2911" s="34" t="e">
        <v>#N/A</v>
      </c>
      <c r="AI2911" s="29">
        <v>0.18</v>
      </c>
      <c r="AJ2911" s="29">
        <v>6.9999999999999994E-5</v>
      </c>
      <c r="AK2911" s="29">
        <v>0</v>
      </c>
      <c r="AL2911" s="29">
        <v>0</v>
      </c>
      <c r="AM2911" s="29" t="s">
        <v>27</v>
      </c>
      <c r="AN2911" s="44" t="s">
        <v>27</v>
      </c>
      <c r="AO2911" s="29" t="s">
        <v>2118</v>
      </c>
      <c r="AP2911" s="29">
        <v>25</v>
      </c>
      <c r="AQ2911" s="29"/>
      <c r="AR2911" s="29"/>
      <c r="AS2911" s="29"/>
      <c r="AT2911" s="29"/>
      <c r="AU2911" s="144"/>
      <c r="AV2911" s="36" t="s">
        <v>28</v>
      </c>
      <c r="AW2911" s="102" t="s">
        <v>33</v>
      </c>
      <c r="AX2911" s="129" t="s">
        <v>33</v>
      </c>
      <c r="AY2911" s="106" t="e">
        <v>#N/A</v>
      </c>
      <c r="BD2911" t="s">
        <v>108</v>
      </c>
      <c r="BE2911" t="e">
        <v>#N/A</v>
      </c>
      <c r="BF2911" t="e">
        <v>#N/A</v>
      </c>
      <c r="BH2911" t="str">
        <f t="shared" si="628"/>
        <v/>
      </c>
      <c r="BJ2911" t="str">
        <f t="shared" si="629"/>
        <v>OK</v>
      </c>
      <c r="BK2911" s="130" t="s">
        <v>5302</v>
      </c>
      <c r="BL2911" s="130" t="e">
        <v>#VALUE!</v>
      </c>
      <c r="BM2911" s="131" t="s">
        <v>33</v>
      </c>
      <c r="BN2911" s="131" t="e">
        <v>#VALUE!</v>
      </c>
      <c r="BO2911" t="e">
        <v>#N/A</v>
      </c>
      <c r="BP2911">
        <v>0</v>
      </c>
    </row>
    <row r="2912" spans="1:68" x14ac:dyDescent="0.3">
      <c r="A2912" s="1"/>
      <c r="B2912" s="47">
        <v>2552</v>
      </c>
      <c r="C2912" s="42" t="s">
        <v>2119</v>
      </c>
      <c r="D2912" s="56"/>
      <c r="E2912" s="56"/>
      <c r="F2912" s="39"/>
      <c r="G2912" s="37"/>
      <c r="H2912" s="56"/>
      <c r="I2912" s="148" t="s">
        <v>33</v>
      </c>
      <c r="J2912" s="147" t="s">
        <v>33</v>
      </c>
      <c r="K2912" s="148" t="e">
        <v>#N/A</v>
      </c>
      <c r="L2912" s="148" t="s">
        <v>32</v>
      </c>
      <c r="M2912" s="147" t="s">
        <v>33</v>
      </c>
      <c r="N2912" s="29" t="str">
        <f t="shared" si="630"/>
        <v/>
      </c>
      <c r="O2912" s="29" t="str">
        <f t="shared" si="631"/>
        <v/>
      </c>
      <c r="P2912" s="29" t="str">
        <f t="shared" si="632"/>
        <v/>
      </c>
      <c r="Q2912" s="29" t="str">
        <f t="shared" si="633"/>
        <v/>
      </c>
      <c r="R2912" s="29" t="str">
        <f t="shared" si="634"/>
        <v/>
      </c>
      <c r="S2912" s="29" t="str">
        <f t="shared" si="635"/>
        <v/>
      </c>
      <c r="T2912" s="29" t="str">
        <f t="shared" si="636"/>
        <v/>
      </c>
      <c r="U2912" s="56"/>
      <c r="V2912" s="56"/>
      <c r="W2912" s="74"/>
      <c r="X2912" s="56"/>
      <c r="Y2912" s="146">
        <v>0</v>
      </c>
      <c r="Z2912" s="33"/>
      <c r="AA2912" s="34" t="e">
        <f t="shared" si="637"/>
        <v>#DIV/0!</v>
      </c>
      <c r="AB2912" s="33">
        <f t="shared" si="626"/>
        <v>0</v>
      </c>
      <c r="AC2912" s="34" t="e">
        <f t="shared" si="638"/>
        <v>#DIV/0!</v>
      </c>
      <c r="AD2912" s="145"/>
      <c r="AE2912" s="105">
        <v>0</v>
      </c>
      <c r="AF2912" s="34" t="e">
        <v>#N/A</v>
      </c>
      <c r="AG2912" s="34" t="e">
        <v>#N/A</v>
      </c>
      <c r="AH2912" s="34" t="e">
        <v>#N/A</v>
      </c>
      <c r="AI2912" s="29"/>
      <c r="AJ2912" s="29"/>
      <c r="AK2912" s="29">
        <v>0</v>
      </c>
      <c r="AL2912" s="29">
        <v>0</v>
      </c>
      <c r="AM2912" s="29" t="s">
        <v>27</v>
      </c>
      <c r="AN2912" s="75" t="s">
        <v>28</v>
      </c>
      <c r="AO2912" s="29" t="s">
        <v>28</v>
      </c>
      <c r="AP2912" s="29"/>
      <c r="AQ2912" s="29"/>
      <c r="AR2912" s="29"/>
      <c r="AS2912" s="29"/>
      <c r="AT2912" s="29"/>
      <c r="AU2912" s="144"/>
      <c r="AV2912" s="36" t="s">
        <v>33</v>
      </c>
      <c r="AW2912" s="102" t="s">
        <v>33</v>
      </c>
      <c r="AX2912" s="129" t="s">
        <v>5288</v>
      </c>
      <c r="AY2912" s="106" t="e">
        <v>#N/A</v>
      </c>
      <c r="BD2912" t="e">
        <v>#N/A</v>
      </c>
      <c r="BE2912" t="e">
        <v>#N/A</v>
      </c>
      <c r="BF2912" t="e">
        <v>#N/A</v>
      </c>
      <c r="BH2912" t="str">
        <f t="shared" si="628"/>
        <v/>
      </c>
      <c r="BJ2912" t="str">
        <f t="shared" si="629"/>
        <v>OK</v>
      </c>
      <c r="BK2912" s="130">
        <v>0</v>
      </c>
      <c r="BL2912" s="130" t="s">
        <v>37</v>
      </c>
      <c r="BM2912" s="131" t="s">
        <v>33</v>
      </c>
      <c r="BN2912" s="131" t="s">
        <v>37</v>
      </c>
      <c r="BO2912">
        <v>0</v>
      </c>
      <c r="BP2912">
        <v>0</v>
      </c>
    </row>
    <row r="2913" spans="1:68" x14ac:dyDescent="0.3">
      <c r="A2913" s="1"/>
      <c r="B2913" s="47">
        <v>2553</v>
      </c>
      <c r="C2913" s="126" t="s">
        <v>2120</v>
      </c>
      <c r="D2913" s="76"/>
      <c r="E2913" s="76"/>
      <c r="F2913" s="39"/>
      <c r="G2913" s="77"/>
      <c r="H2913" s="77"/>
      <c r="I2913" s="148" t="s">
        <v>33</v>
      </c>
      <c r="J2913" s="147" t="s">
        <v>33</v>
      </c>
      <c r="K2913" s="148" t="e">
        <v>#N/A</v>
      </c>
      <c r="L2913" s="148" t="s">
        <v>32</v>
      </c>
      <c r="M2913" s="147" t="s">
        <v>33</v>
      </c>
      <c r="N2913" s="29" t="str">
        <f t="shared" si="630"/>
        <v/>
      </c>
      <c r="O2913" s="29" t="str">
        <f t="shared" si="631"/>
        <v/>
      </c>
      <c r="P2913" s="29" t="str">
        <f t="shared" si="632"/>
        <v/>
      </c>
      <c r="Q2913" s="29" t="str">
        <f t="shared" si="633"/>
        <v/>
      </c>
      <c r="R2913" s="29" t="str">
        <f t="shared" si="634"/>
        <v/>
      </c>
      <c r="S2913" s="29" t="str">
        <f t="shared" si="635"/>
        <v/>
      </c>
      <c r="T2913" s="29" t="str">
        <f t="shared" si="636"/>
        <v/>
      </c>
      <c r="U2913" s="77"/>
      <c r="V2913" s="77"/>
      <c r="W2913" s="78"/>
      <c r="X2913" s="77"/>
      <c r="Y2913" s="146">
        <v>0</v>
      </c>
      <c r="Z2913" s="33"/>
      <c r="AA2913" s="34" t="e">
        <f t="shared" si="637"/>
        <v>#DIV/0!</v>
      </c>
      <c r="AB2913" s="33">
        <f t="shared" si="626"/>
        <v>0</v>
      </c>
      <c r="AC2913" s="34" t="e">
        <f t="shared" si="638"/>
        <v>#DIV/0!</v>
      </c>
      <c r="AD2913" s="145"/>
      <c r="AE2913" s="105">
        <v>0</v>
      </c>
      <c r="AF2913" s="34" t="e">
        <v>#N/A</v>
      </c>
      <c r="AG2913" s="34" t="e">
        <v>#N/A</v>
      </c>
      <c r="AH2913" s="34" t="e">
        <v>#N/A</v>
      </c>
      <c r="AI2913" s="29"/>
      <c r="AJ2913" s="29"/>
      <c r="AK2913" s="29">
        <v>0</v>
      </c>
      <c r="AL2913" s="29">
        <v>0</v>
      </c>
      <c r="AM2913" s="29" t="s">
        <v>27</v>
      </c>
      <c r="AN2913" s="79" t="s">
        <v>28</v>
      </c>
      <c r="AO2913" s="29" t="s">
        <v>28</v>
      </c>
      <c r="AP2913" s="29"/>
      <c r="AQ2913" s="29"/>
      <c r="AR2913" s="29"/>
      <c r="AS2913" s="29"/>
      <c r="AT2913" s="29"/>
      <c r="AU2913" s="144"/>
      <c r="AV2913" s="36" t="s">
        <v>33</v>
      </c>
      <c r="AW2913" s="102" t="s">
        <v>33</v>
      </c>
      <c r="AX2913" s="129" t="s">
        <v>5288</v>
      </c>
      <c r="AY2913" s="106" t="e">
        <v>#N/A</v>
      </c>
      <c r="BD2913" t="e">
        <v>#N/A</v>
      </c>
      <c r="BE2913" t="e">
        <v>#N/A</v>
      </c>
      <c r="BF2913" t="e">
        <v>#N/A</v>
      </c>
      <c r="BH2913" t="str">
        <f t="shared" si="628"/>
        <v/>
      </c>
      <c r="BJ2913" t="str">
        <f t="shared" si="629"/>
        <v>OK</v>
      </c>
      <c r="BK2913" s="130">
        <v>0</v>
      </c>
      <c r="BL2913" s="130" t="s">
        <v>37</v>
      </c>
      <c r="BM2913" s="131" t="s">
        <v>33</v>
      </c>
      <c r="BN2913" s="131" t="s">
        <v>37</v>
      </c>
      <c r="BO2913">
        <v>0</v>
      </c>
      <c r="BP2913">
        <v>0</v>
      </c>
    </row>
    <row r="2914" spans="1:68" ht="25.2" x14ac:dyDescent="0.3">
      <c r="A2914" s="1"/>
      <c r="B2914" s="47">
        <v>2554</v>
      </c>
      <c r="C2914" s="45">
        <v>1066931</v>
      </c>
      <c r="D2914" s="29"/>
      <c r="E2914" s="29"/>
      <c r="F2914" s="39" t="s">
        <v>2121</v>
      </c>
      <c r="G2914" s="29" t="s">
        <v>39</v>
      </c>
      <c r="H2914" s="29"/>
      <c r="I2914" s="148" t="s">
        <v>33</v>
      </c>
      <c r="J2914" s="147" t="s">
        <v>33</v>
      </c>
      <c r="K2914" s="148" t="e">
        <v>#N/A</v>
      </c>
      <c r="L2914" s="148" t="s">
        <v>32</v>
      </c>
      <c r="M2914" s="147" t="s">
        <v>33</v>
      </c>
      <c r="N2914" s="29" t="str">
        <f t="shared" si="630"/>
        <v/>
      </c>
      <c r="O2914" s="29" t="str">
        <f t="shared" si="631"/>
        <v/>
      </c>
      <c r="P2914" s="29" t="str">
        <f t="shared" si="632"/>
        <v/>
      </c>
      <c r="Q2914" s="29" t="str">
        <f t="shared" si="633"/>
        <v/>
      </c>
      <c r="R2914" s="29" t="str">
        <f t="shared" si="634"/>
        <v/>
      </c>
      <c r="S2914" s="29" t="str">
        <f t="shared" si="635"/>
        <v/>
      </c>
      <c r="T2914" s="29" t="str">
        <f t="shared" si="636"/>
        <v/>
      </c>
      <c r="U2914" s="29"/>
      <c r="V2914" s="29"/>
      <c r="W2914" s="38" t="s">
        <v>2122</v>
      </c>
      <c r="X2914" s="29" t="s">
        <v>158</v>
      </c>
      <c r="Y2914" s="146">
        <v>804890</v>
      </c>
      <c r="Z2914" s="33">
        <v>1030259</v>
      </c>
      <c r="AA2914" s="34">
        <f t="shared" si="637"/>
        <v>0.28000000000000003</v>
      </c>
      <c r="AB2914" s="33">
        <f t="shared" si="626"/>
        <v>1030259</v>
      </c>
      <c r="AC2914" s="34">
        <f t="shared" si="638"/>
        <v>0.27999975137969174</v>
      </c>
      <c r="AD2914" s="145">
        <f t="shared" ref="AD2914:AD2924" si="640">ROUND(Z2914/1.2,3)</f>
        <v>858549.16700000002</v>
      </c>
      <c r="AE2914" s="105">
        <v>670741.66700000002</v>
      </c>
      <c r="AF2914" s="34" t="s">
        <v>36</v>
      </c>
      <c r="AG2914" s="34" t="s">
        <v>36</v>
      </c>
      <c r="AH2914" s="34" t="s">
        <v>36</v>
      </c>
      <c r="AI2914" s="29">
        <v>340</v>
      </c>
      <c r="AJ2914" s="29">
        <v>6</v>
      </c>
      <c r="AK2914" s="29">
        <v>0</v>
      </c>
      <c r="AL2914" s="29">
        <v>0</v>
      </c>
      <c r="AM2914" s="29" t="s">
        <v>28</v>
      </c>
      <c r="AN2914" s="44" t="s">
        <v>27</v>
      </c>
      <c r="AO2914" s="29" t="s">
        <v>28</v>
      </c>
      <c r="AP2914" s="29">
        <v>1</v>
      </c>
      <c r="AQ2914" s="29">
        <v>2200</v>
      </c>
      <c r="AR2914" s="29">
        <v>1200</v>
      </c>
      <c r="AS2914" s="29">
        <v>2250</v>
      </c>
      <c r="AT2914" s="29">
        <v>340</v>
      </c>
      <c r="AU2914" s="144">
        <v>5.94</v>
      </c>
      <c r="AV2914" s="36" t="s">
        <v>28</v>
      </c>
      <c r="AW2914" s="102">
        <v>42551</v>
      </c>
      <c r="AX2914" s="129" t="s">
        <v>33</v>
      </c>
      <c r="AY2914" s="106">
        <v>19</v>
      </c>
      <c r="BD2914" t="s">
        <v>4638</v>
      </c>
      <c r="BE2914" t="e">
        <v>#N/A</v>
      </c>
      <c r="BF2914">
        <v>0</v>
      </c>
      <c r="BH2914" t="str">
        <f t="shared" si="628"/>
        <v/>
      </c>
      <c r="BJ2914" t="str">
        <f t="shared" si="629"/>
        <v>OK</v>
      </c>
      <c r="BK2914" s="130" t="s">
        <v>5302</v>
      </c>
      <c r="BL2914" s="130" t="e">
        <v>#VALUE!</v>
      </c>
      <c r="BM2914" s="131" t="s">
        <v>33</v>
      </c>
      <c r="BN2914" s="131" t="e">
        <v>#VALUE!</v>
      </c>
      <c r="BO2914" t="e">
        <v>#N/A</v>
      </c>
      <c r="BP2914">
        <v>2</v>
      </c>
    </row>
    <row r="2915" spans="1:68" ht="25.2" x14ac:dyDescent="0.3">
      <c r="A2915" s="1"/>
      <c r="B2915" s="47">
        <v>2555</v>
      </c>
      <c r="C2915" s="45">
        <v>1066932</v>
      </c>
      <c r="D2915" s="29"/>
      <c r="E2915" s="29"/>
      <c r="F2915" s="31" t="s">
        <v>2123</v>
      </c>
      <c r="G2915" s="29" t="s">
        <v>42</v>
      </c>
      <c r="H2915" s="29"/>
      <c r="I2915" s="148" t="s">
        <v>33</v>
      </c>
      <c r="J2915" s="147" t="s">
        <v>33</v>
      </c>
      <c r="K2915" s="148" t="e">
        <v>#N/A</v>
      </c>
      <c r="L2915" s="148" t="s">
        <v>32</v>
      </c>
      <c r="M2915" s="147" t="s">
        <v>33</v>
      </c>
      <c r="N2915" s="29" t="str">
        <f t="shared" si="630"/>
        <v/>
      </c>
      <c r="O2915" s="29" t="str">
        <f t="shared" si="631"/>
        <v/>
      </c>
      <c r="P2915" s="29" t="str">
        <f t="shared" si="632"/>
        <v/>
      </c>
      <c r="Q2915" s="29" t="str">
        <f t="shared" si="633"/>
        <v/>
      </c>
      <c r="R2915" s="29" t="str">
        <f t="shared" si="634"/>
        <v/>
      </c>
      <c r="S2915" s="29" t="str">
        <f t="shared" si="635"/>
        <v/>
      </c>
      <c r="T2915" s="29" t="str">
        <f t="shared" si="636"/>
        <v/>
      </c>
      <c r="U2915" s="29"/>
      <c r="V2915" s="29"/>
      <c r="W2915" s="38" t="s">
        <v>2122</v>
      </c>
      <c r="X2915" s="29" t="s">
        <v>158</v>
      </c>
      <c r="Y2915" s="146">
        <v>879025</v>
      </c>
      <c r="Z2915" s="33">
        <v>1125153</v>
      </c>
      <c r="AA2915" s="34">
        <f t="shared" si="637"/>
        <v>0.28000000000000003</v>
      </c>
      <c r="AB2915" s="33">
        <f t="shared" si="626"/>
        <v>1125153</v>
      </c>
      <c r="AC2915" s="34">
        <f t="shared" si="638"/>
        <v>0.28000113820653622</v>
      </c>
      <c r="AD2915" s="145">
        <f t="shared" si="640"/>
        <v>937627.5</v>
      </c>
      <c r="AE2915" s="105">
        <v>732520.83299999998</v>
      </c>
      <c r="AF2915" s="34" t="s">
        <v>36</v>
      </c>
      <c r="AG2915" s="34" t="s">
        <v>36</v>
      </c>
      <c r="AH2915" s="34" t="s">
        <v>36</v>
      </c>
      <c r="AI2915" s="29">
        <v>430</v>
      </c>
      <c r="AJ2915" s="29">
        <v>8.5</v>
      </c>
      <c r="AK2915" s="29">
        <v>0</v>
      </c>
      <c r="AL2915" s="29">
        <v>0</v>
      </c>
      <c r="AM2915" s="29" t="s">
        <v>28</v>
      </c>
      <c r="AN2915" s="44" t="s">
        <v>27</v>
      </c>
      <c r="AO2915" s="29" t="s">
        <v>28</v>
      </c>
      <c r="AP2915" s="29">
        <v>1</v>
      </c>
      <c r="AQ2915" s="29">
        <v>2400</v>
      </c>
      <c r="AR2915" s="29">
        <v>1400</v>
      </c>
      <c r="AS2915" s="29">
        <v>2400</v>
      </c>
      <c r="AT2915" s="29">
        <v>430</v>
      </c>
      <c r="AU2915" s="144">
        <v>8.0640000000000001</v>
      </c>
      <c r="AV2915" s="36" t="s">
        <v>28</v>
      </c>
      <c r="AW2915" s="102">
        <v>42551</v>
      </c>
      <c r="AX2915" s="129" t="s">
        <v>33</v>
      </c>
      <c r="AY2915" s="106">
        <v>157</v>
      </c>
      <c r="BD2915" t="s">
        <v>1608</v>
      </c>
      <c r="BE2915" t="e">
        <v>#N/A</v>
      </c>
      <c r="BF2915">
        <v>0</v>
      </c>
      <c r="BH2915" t="str">
        <f t="shared" si="628"/>
        <v/>
      </c>
      <c r="BJ2915" t="str">
        <f t="shared" si="629"/>
        <v>OK</v>
      </c>
      <c r="BK2915" s="130" t="s">
        <v>5302</v>
      </c>
      <c r="BL2915" s="130" t="e">
        <v>#VALUE!</v>
      </c>
      <c r="BM2915" s="131" t="s">
        <v>33</v>
      </c>
      <c r="BN2915" s="131" t="e">
        <v>#VALUE!</v>
      </c>
      <c r="BO2915" t="e">
        <v>#N/A</v>
      </c>
      <c r="BP2915">
        <v>6</v>
      </c>
    </row>
    <row r="2916" spans="1:68" ht="25.2" x14ac:dyDescent="0.3">
      <c r="A2916" s="1"/>
      <c r="B2916" s="47">
        <v>2556</v>
      </c>
      <c r="C2916" s="45">
        <v>1066934</v>
      </c>
      <c r="D2916" s="29"/>
      <c r="E2916" s="29"/>
      <c r="F2916" s="31" t="s">
        <v>2125</v>
      </c>
      <c r="G2916" s="29" t="s">
        <v>31</v>
      </c>
      <c r="H2916" s="29"/>
      <c r="I2916" s="148" t="s">
        <v>33</v>
      </c>
      <c r="J2916" s="147" t="s">
        <v>33</v>
      </c>
      <c r="K2916" s="148" t="e">
        <v>#N/A</v>
      </c>
      <c r="L2916" s="148" t="s">
        <v>32</v>
      </c>
      <c r="M2916" s="147" t="s">
        <v>33</v>
      </c>
      <c r="N2916" s="29" t="str">
        <f t="shared" si="630"/>
        <v/>
      </c>
      <c r="O2916" s="29" t="str">
        <f t="shared" si="631"/>
        <v/>
      </c>
      <c r="P2916" s="29" t="str">
        <f t="shared" si="632"/>
        <v/>
      </c>
      <c r="Q2916" s="29" t="str">
        <f t="shared" si="633"/>
        <v/>
      </c>
      <c r="R2916" s="29" t="str">
        <f t="shared" si="634"/>
        <v/>
      </c>
      <c r="S2916" s="29" t="str">
        <f t="shared" si="635"/>
        <v/>
      </c>
      <c r="T2916" s="29" t="str">
        <f t="shared" si="636"/>
        <v/>
      </c>
      <c r="U2916" s="29"/>
      <c r="V2916" s="29"/>
      <c r="W2916" s="38" t="s">
        <v>2122</v>
      </c>
      <c r="X2916" s="29" t="s">
        <v>158</v>
      </c>
      <c r="Y2916" s="146">
        <v>3477817</v>
      </c>
      <c r="Z2916" s="33">
        <v>4451606</v>
      </c>
      <c r="AA2916" s="34">
        <f t="shared" si="637"/>
        <v>0.28000000000000003</v>
      </c>
      <c r="AB2916" s="33">
        <f t="shared" si="626"/>
        <v>4451606</v>
      </c>
      <c r="AC2916" s="34">
        <f t="shared" si="638"/>
        <v>0.28000006927103976</v>
      </c>
      <c r="AD2916" s="145">
        <f t="shared" si="640"/>
        <v>3709671.6669999999</v>
      </c>
      <c r="AE2916" s="105">
        <v>2898180.8330000001</v>
      </c>
      <c r="AF2916" s="34" t="s">
        <v>36</v>
      </c>
      <c r="AG2916" s="34" t="s">
        <v>36</v>
      </c>
      <c r="AH2916" s="34" t="s">
        <v>36</v>
      </c>
      <c r="AI2916" s="29">
        <v>1100</v>
      </c>
      <c r="AJ2916" s="29">
        <v>21</v>
      </c>
      <c r="AK2916" s="29">
        <v>0</v>
      </c>
      <c r="AL2916" s="29">
        <v>0</v>
      </c>
      <c r="AM2916" s="29" t="s">
        <v>28</v>
      </c>
      <c r="AN2916" s="44" t="s">
        <v>27</v>
      </c>
      <c r="AO2916" s="29" t="s">
        <v>28</v>
      </c>
      <c r="AP2916" s="29">
        <v>1</v>
      </c>
      <c r="AQ2916" s="29">
        <v>3200</v>
      </c>
      <c r="AR2916" s="29">
        <v>2175</v>
      </c>
      <c r="AS2916" s="29">
        <v>2700</v>
      </c>
      <c r="AT2916" s="29">
        <v>1100</v>
      </c>
      <c r="AU2916" s="144">
        <v>18.792000000000002</v>
      </c>
      <c r="AV2916" s="36" t="s">
        <v>28</v>
      </c>
      <c r="AW2916" s="102">
        <v>42551</v>
      </c>
      <c r="AX2916" s="129" t="s">
        <v>33</v>
      </c>
      <c r="AY2916" s="106">
        <v>3</v>
      </c>
      <c r="BD2916" t="s">
        <v>4639</v>
      </c>
      <c r="BE2916" t="e">
        <v>#N/A</v>
      </c>
      <c r="BF2916">
        <v>0</v>
      </c>
      <c r="BH2916" t="str">
        <f t="shared" si="628"/>
        <v/>
      </c>
      <c r="BJ2916" t="str">
        <f t="shared" si="629"/>
        <v>OK</v>
      </c>
      <c r="BK2916" s="130" t="s">
        <v>5302</v>
      </c>
      <c r="BL2916" s="130" t="e">
        <v>#VALUE!</v>
      </c>
      <c r="BM2916" s="131" t="s">
        <v>33</v>
      </c>
      <c r="BN2916" s="131" t="e">
        <v>#VALUE!</v>
      </c>
      <c r="BO2916" t="e">
        <v>#N/A</v>
      </c>
      <c r="BP2916">
        <v>0</v>
      </c>
    </row>
    <row r="2917" spans="1:68" x14ac:dyDescent="0.3">
      <c r="A2917" s="1"/>
      <c r="B2917" s="47">
        <v>2557</v>
      </c>
      <c r="C2917" s="45">
        <v>1135625</v>
      </c>
      <c r="D2917" s="29">
        <v>1066946</v>
      </c>
      <c r="E2917" s="55" t="s">
        <v>5190</v>
      </c>
      <c r="F2917" s="30" t="s">
        <v>5682</v>
      </c>
      <c r="G2917" s="29" t="s">
        <v>47</v>
      </c>
      <c r="H2917" s="157" t="s">
        <v>4781</v>
      </c>
      <c r="I2917" s="148"/>
      <c r="J2917" s="147"/>
      <c r="K2917" s="148"/>
      <c r="L2917" s="148"/>
      <c r="M2917" s="147"/>
      <c r="N2917" s="29">
        <f t="shared" si="630"/>
        <v>1066946</v>
      </c>
      <c r="O2917" s="29" t="str">
        <f t="shared" si="631"/>
        <v/>
      </c>
      <c r="P2917" s="29" t="str">
        <f t="shared" si="632"/>
        <v/>
      </c>
      <c r="Q2917" s="29" t="str">
        <f t="shared" si="633"/>
        <v/>
      </c>
      <c r="R2917" s="29" t="str">
        <f t="shared" si="634"/>
        <v/>
      </c>
      <c r="S2917" s="29" t="str">
        <f t="shared" si="635"/>
        <v/>
      </c>
      <c r="T2917" s="29" t="str">
        <f t="shared" si="636"/>
        <v/>
      </c>
      <c r="U2917" s="29"/>
      <c r="V2917" s="29"/>
      <c r="W2917" s="38" t="s">
        <v>2178</v>
      </c>
      <c r="X2917" s="29" t="s">
        <v>158</v>
      </c>
      <c r="Y2917" s="146"/>
      <c r="Z2917" s="33">
        <v>15159</v>
      </c>
      <c r="AA2917" s="34"/>
      <c r="AB2917" s="33"/>
      <c r="AC2917" s="34"/>
      <c r="AD2917" s="145">
        <f t="shared" si="640"/>
        <v>12632.5</v>
      </c>
      <c r="AE2917" s="105"/>
      <c r="AF2917" s="34"/>
      <c r="AG2917" s="34"/>
      <c r="AH2917" s="34"/>
      <c r="AI2917" s="29">
        <v>40</v>
      </c>
      <c r="AJ2917" s="29"/>
      <c r="AK2917" s="29">
        <v>0</v>
      </c>
      <c r="AL2917" s="29">
        <v>0</v>
      </c>
      <c r="AM2917" s="29" t="s">
        <v>28</v>
      </c>
      <c r="AN2917" s="29" t="s">
        <v>28</v>
      </c>
      <c r="AO2917" s="29" t="s">
        <v>28</v>
      </c>
      <c r="AP2917" s="29">
        <v>1</v>
      </c>
      <c r="AQ2917" s="29"/>
      <c r="AR2917" s="29"/>
      <c r="AS2917" s="29"/>
      <c r="AT2917" s="29"/>
      <c r="AU2917" s="144"/>
      <c r="AV2917" s="36"/>
      <c r="AW2917" s="102">
        <v>44713</v>
      </c>
      <c r="AX2917" s="129" t="s">
        <v>4770</v>
      </c>
      <c r="AY2917" s="106"/>
      <c r="BH2917" t="str">
        <f t="shared" si="628"/>
        <v>AV</v>
      </c>
      <c r="BJ2917" t="b">
        <f t="shared" si="629"/>
        <v>0</v>
      </c>
      <c r="BK2917" s="130">
        <v>15159</v>
      </c>
      <c r="BL2917" s="130" t="s">
        <v>37</v>
      </c>
      <c r="BM2917" s="131">
        <v>10106</v>
      </c>
      <c r="BN2917" s="131">
        <v>1.5</v>
      </c>
      <c r="BO2917">
        <v>15159</v>
      </c>
      <c r="BP2917">
        <v>19</v>
      </c>
    </row>
    <row r="2918" spans="1:68" x14ac:dyDescent="0.3">
      <c r="A2918" s="1"/>
      <c r="B2918" s="47">
        <v>2558</v>
      </c>
      <c r="C2918" s="45">
        <v>1066946</v>
      </c>
      <c r="D2918" s="29"/>
      <c r="E2918" s="29"/>
      <c r="F2918" s="31" t="s">
        <v>2126</v>
      </c>
      <c r="G2918" s="29" t="s">
        <v>47</v>
      </c>
      <c r="H2918" s="29"/>
      <c r="I2918" s="148" t="s">
        <v>33</v>
      </c>
      <c r="J2918" s="147" t="s">
        <v>33</v>
      </c>
      <c r="K2918" s="148" t="e">
        <v>#N/A</v>
      </c>
      <c r="L2918" s="148" t="s">
        <v>32</v>
      </c>
      <c r="M2918" s="147">
        <v>42149</v>
      </c>
      <c r="N2918" s="29" t="str">
        <f t="shared" si="630"/>
        <v/>
      </c>
      <c r="O2918" s="29" t="str">
        <f t="shared" si="631"/>
        <v/>
      </c>
      <c r="P2918" s="29" t="str">
        <f t="shared" si="632"/>
        <v/>
      </c>
      <c r="Q2918" s="29" t="str">
        <f t="shared" si="633"/>
        <v/>
      </c>
      <c r="R2918" s="29" t="str">
        <f t="shared" si="634"/>
        <v/>
      </c>
      <c r="S2918" s="29" t="str">
        <f t="shared" si="635"/>
        <v/>
      </c>
      <c r="T2918" s="29" t="str">
        <f t="shared" si="636"/>
        <v/>
      </c>
      <c r="U2918" s="29"/>
      <c r="V2918" s="29"/>
      <c r="W2918" s="38" t="s">
        <v>2178</v>
      </c>
      <c r="X2918" s="29" t="s">
        <v>158</v>
      </c>
      <c r="Y2918" s="146">
        <v>7895</v>
      </c>
      <c r="Z2918" s="33">
        <v>10106</v>
      </c>
      <c r="AA2918" s="34">
        <f t="shared" ref="AA2918:AA2981" si="641">ROUND(Z2918/Y2918-1,3)</f>
        <v>0.28000000000000003</v>
      </c>
      <c r="AB2918" s="33">
        <f t="shared" ref="AB2918:AB2981" si="642">IF(OR(W2918="VLD MLC components",W2918="VLD MLC pipes",W2918="VLD PEX components",W2918="VLD PEX pipes",W2918="VLD PHC components",W2918="VLD PHC pipes"),"По запросу",Z2918)</f>
        <v>10106</v>
      </c>
      <c r="AC2918" s="34">
        <f t="shared" ref="AC2918:AC2981" si="643">(AD2918-AE2918)/AE2918</f>
        <v>0.28005065078907393</v>
      </c>
      <c r="AD2918" s="145">
        <f t="shared" si="640"/>
        <v>8421.6669999999995</v>
      </c>
      <c r="AE2918" s="105">
        <v>6579.1670000000004</v>
      </c>
      <c r="AF2918" s="34" t="s">
        <v>36</v>
      </c>
      <c r="AG2918" s="34" t="s">
        <v>36</v>
      </c>
      <c r="AH2918" s="34" t="s">
        <v>36</v>
      </c>
      <c r="AI2918" s="29">
        <v>30</v>
      </c>
      <c r="AJ2918" s="29">
        <v>4.2200000000000001E-2</v>
      </c>
      <c r="AK2918" s="29">
        <v>0</v>
      </c>
      <c r="AL2918" s="29">
        <v>0</v>
      </c>
      <c r="AM2918" s="29" t="s">
        <v>28</v>
      </c>
      <c r="AN2918" s="44" t="s">
        <v>27</v>
      </c>
      <c r="AO2918" s="29" t="s">
        <v>28</v>
      </c>
      <c r="AP2918" s="29">
        <v>1</v>
      </c>
      <c r="AQ2918" s="29"/>
      <c r="AR2918" s="29"/>
      <c r="AS2918" s="29"/>
      <c r="AT2918" s="29"/>
      <c r="AU2918" s="144"/>
      <c r="AV2918" s="36" t="s">
        <v>28</v>
      </c>
      <c r="AW2918" s="102">
        <v>42551</v>
      </c>
      <c r="AX2918" s="129" t="s">
        <v>33</v>
      </c>
      <c r="AY2918" s="106">
        <v>1439</v>
      </c>
      <c r="BD2918" t="s">
        <v>4640</v>
      </c>
      <c r="BE2918" t="e">
        <v>#N/A</v>
      </c>
      <c r="BF2918">
        <v>0</v>
      </c>
      <c r="BH2918" t="str">
        <f t="shared" si="628"/>
        <v/>
      </c>
      <c r="BJ2918" t="str">
        <f t="shared" si="629"/>
        <v>OK</v>
      </c>
      <c r="BK2918" s="130" t="s">
        <v>5302</v>
      </c>
      <c r="BL2918" s="130" t="e">
        <v>#VALUE!</v>
      </c>
      <c r="BM2918" s="131" t="s">
        <v>33</v>
      </c>
      <c r="BN2918" s="131" t="e">
        <v>#VALUE!</v>
      </c>
      <c r="BO2918" t="e">
        <v>#N/A</v>
      </c>
      <c r="BP2918">
        <v>115</v>
      </c>
    </row>
    <row r="2919" spans="1:68" ht="25.2" x14ac:dyDescent="0.3">
      <c r="A2919" s="1"/>
      <c r="B2919" s="47">
        <v>2559</v>
      </c>
      <c r="C2919" s="45">
        <v>1066950</v>
      </c>
      <c r="D2919" s="29"/>
      <c r="E2919" s="29"/>
      <c r="F2919" s="31" t="s">
        <v>2127</v>
      </c>
      <c r="G2919" s="29" t="s">
        <v>47</v>
      </c>
      <c r="H2919" s="29"/>
      <c r="I2919" s="148" t="s">
        <v>33</v>
      </c>
      <c r="J2919" s="147" t="s">
        <v>33</v>
      </c>
      <c r="K2919" s="148" t="e">
        <v>#N/A</v>
      </c>
      <c r="L2919" s="148" t="s">
        <v>32</v>
      </c>
      <c r="M2919" s="147">
        <v>42149</v>
      </c>
      <c r="N2919" s="29" t="str">
        <f t="shared" si="630"/>
        <v/>
      </c>
      <c r="O2919" s="29" t="str">
        <f t="shared" si="631"/>
        <v/>
      </c>
      <c r="P2919" s="29" t="str">
        <f t="shared" si="632"/>
        <v/>
      </c>
      <c r="Q2919" s="29" t="str">
        <f t="shared" si="633"/>
        <v/>
      </c>
      <c r="R2919" s="29" t="str">
        <f t="shared" si="634"/>
        <v/>
      </c>
      <c r="S2919" s="29" t="str">
        <f t="shared" si="635"/>
        <v/>
      </c>
      <c r="T2919" s="29" t="str">
        <f t="shared" si="636"/>
        <v/>
      </c>
      <c r="U2919" s="29"/>
      <c r="V2919" s="29"/>
      <c r="W2919" s="38" t="s">
        <v>2178</v>
      </c>
      <c r="X2919" s="29" t="s">
        <v>158</v>
      </c>
      <c r="Y2919" s="146">
        <v>9253</v>
      </c>
      <c r="Z2919" s="33">
        <v>11843</v>
      </c>
      <c r="AA2919" s="34">
        <f t="shared" si="641"/>
        <v>0.28000000000000003</v>
      </c>
      <c r="AB2919" s="33">
        <f t="shared" si="642"/>
        <v>11843</v>
      </c>
      <c r="AC2919" s="34">
        <f t="shared" si="643"/>
        <v>0.27990931719050327</v>
      </c>
      <c r="AD2919" s="145">
        <f t="shared" si="640"/>
        <v>9869.1669999999995</v>
      </c>
      <c r="AE2919" s="105">
        <v>7710.8329999999996</v>
      </c>
      <c r="AF2919" s="34" t="s">
        <v>36</v>
      </c>
      <c r="AG2919" s="34" t="s">
        <v>36</v>
      </c>
      <c r="AH2919" s="34" t="s">
        <v>36</v>
      </c>
      <c r="AI2919" s="29">
        <v>0.54</v>
      </c>
      <c r="AJ2919" s="29">
        <v>0.01</v>
      </c>
      <c r="AK2919" s="29">
        <v>0</v>
      </c>
      <c r="AL2919" s="29">
        <v>0</v>
      </c>
      <c r="AM2919" s="29" t="s">
        <v>28</v>
      </c>
      <c r="AN2919" s="44" t="s">
        <v>27</v>
      </c>
      <c r="AO2919" s="29" t="s">
        <v>28</v>
      </c>
      <c r="AP2919" s="29">
        <v>1</v>
      </c>
      <c r="AQ2919" s="29">
        <v>360</v>
      </c>
      <c r="AR2919" s="29">
        <v>270</v>
      </c>
      <c r="AS2919" s="29">
        <v>60</v>
      </c>
      <c r="AT2919" s="29"/>
      <c r="AU2919" s="144"/>
      <c r="AV2919" s="36" t="s">
        <v>28</v>
      </c>
      <c r="AW2919" s="102">
        <v>42551</v>
      </c>
      <c r="AX2919" s="129" t="s">
        <v>33</v>
      </c>
      <c r="AY2919" s="106">
        <v>450</v>
      </c>
      <c r="BD2919" t="s">
        <v>1724</v>
      </c>
      <c r="BE2919" t="e">
        <v>#N/A</v>
      </c>
      <c r="BF2919">
        <v>0</v>
      </c>
      <c r="BH2919" t="str">
        <f t="shared" si="628"/>
        <v/>
      </c>
      <c r="BJ2919" t="str">
        <f t="shared" si="629"/>
        <v>OK</v>
      </c>
      <c r="BK2919" s="130" t="s">
        <v>5302</v>
      </c>
      <c r="BL2919" s="130" t="e">
        <v>#VALUE!</v>
      </c>
      <c r="BM2919" s="131" t="s">
        <v>33</v>
      </c>
      <c r="BN2919" s="131" t="e">
        <v>#VALUE!</v>
      </c>
      <c r="BO2919" t="e">
        <v>#N/A</v>
      </c>
      <c r="BP2919">
        <v>26</v>
      </c>
    </row>
    <row r="2920" spans="1:68" x14ac:dyDescent="0.3">
      <c r="A2920" s="1"/>
      <c r="B2920" s="47"/>
      <c r="C2920" s="45">
        <v>1135978</v>
      </c>
      <c r="D2920" s="45">
        <v>1003575</v>
      </c>
      <c r="E2920" s="29"/>
      <c r="F2920" s="31" t="s">
        <v>5718</v>
      </c>
      <c r="G2920" s="29" t="s">
        <v>47</v>
      </c>
      <c r="H2920" s="157" t="s">
        <v>4781</v>
      </c>
      <c r="I2920" s="148"/>
      <c r="J2920" s="147"/>
      <c r="K2920" s="148"/>
      <c r="L2920" s="148"/>
      <c r="M2920" s="147"/>
      <c r="N2920" s="29"/>
      <c r="O2920" s="29"/>
      <c r="P2920" s="29"/>
      <c r="Q2920" s="29" t="str">
        <f t="shared" si="633"/>
        <v/>
      </c>
      <c r="R2920" s="29" t="str">
        <f t="shared" si="634"/>
        <v/>
      </c>
      <c r="S2920" s="29" t="str">
        <f t="shared" si="635"/>
        <v/>
      </c>
      <c r="T2920" s="29" t="str">
        <f t="shared" si="636"/>
        <v/>
      </c>
      <c r="U2920" s="29"/>
      <c r="V2920" s="29"/>
      <c r="W2920" s="38" t="s">
        <v>2178</v>
      </c>
      <c r="X2920" s="29" t="s">
        <v>158</v>
      </c>
      <c r="Y2920" s="146">
        <v>9253</v>
      </c>
      <c r="Z2920" s="33">
        <v>21180</v>
      </c>
      <c r="AA2920" s="34">
        <f t="shared" si="641"/>
        <v>1.2889999999999999</v>
      </c>
      <c r="AB2920" s="33">
        <f t="shared" si="642"/>
        <v>21180</v>
      </c>
      <c r="AC2920" s="34" t="e">
        <f t="shared" si="643"/>
        <v>#DIV/0!</v>
      </c>
      <c r="AD2920" s="145">
        <f t="shared" si="640"/>
        <v>17650</v>
      </c>
      <c r="AE2920" s="105"/>
      <c r="AF2920" s="34"/>
      <c r="AG2920" s="34"/>
      <c r="AH2920" s="34"/>
      <c r="AI2920" s="29"/>
      <c r="AJ2920" s="29"/>
      <c r="AK2920" s="29">
        <v>0</v>
      </c>
      <c r="AL2920" s="29"/>
      <c r="AM2920" s="29" t="s">
        <v>28</v>
      </c>
      <c r="AN2920" s="158" t="s">
        <v>28</v>
      </c>
      <c r="AO2920" s="29" t="s">
        <v>28</v>
      </c>
      <c r="AP2920" s="29">
        <v>1</v>
      </c>
      <c r="AQ2920" s="29"/>
      <c r="AR2920" s="29"/>
      <c r="AS2920" s="29"/>
      <c r="AT2920" s="29"/>
      <c r="AU2920" s="144"/>
      <c r="AV2920" s="36"/>
      <c r="AW2920" s="102"/>
      <c r="AX2920" s="129" t="s">
        <v>4770</v>
      </c>
      <c r="AY2920" s="106"/>
      <c r="BM2920" s="131"/>
      <c r="BN2920" s="131"/>
    </row>
    <row r="2921" spans="1:68" ht="25.2" x14ac:dyDescent="0.3">
      <c r="A2921" s="1"/>
      <c r="B2921" s="47">
        <v>2560</v>
      </c>
      <c r="C2921" s="45">
        <v>1003575</v>
      </c>
      <c r="D2921" s="29"/>
      <c r="E2921" s="55" t="s">
        <v>5191</v>
      </c>
      <c r="F2921" s="30" t="s">
        <v>5683</v>
      </c>
      <c r="G2921" s="29" t="s">
        <v>47</v>
      </c>
      <c r="H2921" s="70" t="s">
        <v>59</v>
      </c>
      <c r="I2921" s="148" t="s">
        <v>33</v>
      </c>
      <c r="J2921" s="147" t="s">
        <v>33</v>
      </c>
      <c r="K2921" s="148" t="e">
        <v>#N/A</v>
      </c>
      <c r="L2921" s="148" t="s">
        <v>32</v>
      </c>
      <c r="M2921" s="147" t="s">
        <v>33</v>
      </c>
      <c r="N2921" s="29" t="str">
        <f t="shared" ref="N2921:N2984" si="644">IFERROR(MID($D2921,1,7)+0,"")</f>
        <v/>
      </c>
      <c r="O2921" s="29" t="str">
        <f t="shared" ref="O2921:O2984" si="645">IFERROR(MID($D2921,10,7)+0,"")</f>
        <v/>
      </c>
      <c r="P2921" s="29" t="str">
        <f t="shared" ref="P2921:P2984" si="646">IFERROR(MID($D2921,19,7)+0,"")</f>
        <v/>
      </c>
      <c r="Q2921" s="29">
        <f t="shared" si="633"/>
        <v>1135978</v>
      </c>
      <c r="R2921" s="29" t="str">
        <f t="shared" si="634"/>
        <v/>
      </c>
      <c r="S2921" s="29" t="str">
        <f t="shared" si="635"/>
        <v/>
      </c>
      <c r="T2921" s="29">
        <f t="shared" si="636"/>
        <v>1135978</v>
      </c>
      <c r="U2921" s="45">
        <v>1135978</v>
      </c>
      <c r="V2921" s="45"/>
      <c r="W2921" s="38" t="s">
        <v>2178</v>
      </c>
      <c r="X2921" s="29" t="s">
        <v>158</v>
      </c>
      <c r="Y2921" s="146">
        <v>11031</v>
      </c>
      <c r="Z2921" s="33">
        <v>14120</v>
      </c>
      <c r="AA2921" s="34">
        <f t="shared" si="641"/>
        <v>0.28000000000000003</v>
      </c>
      <c r="AB2921" s="33">
        <f t="shared" si="642"/>
        <v>14120</v>
      </c>
      <c r="AC2921" s="34">
        <f t="shared" si="643"/>
        <v>0.28002904541745982</v>
      </c>
      <c r="AD2921" s="145">
        <f t="shared" si="640"/>
        <v>11766.666999999999</v>
      </c>
      <c r="AE2921" s="105">
        <v>9192.5</v>
      </c>
      <c r="AF2921" s="34" t="s">
        <v>36</v>
      </c>
      <c r="AG2921" s="34" t="s">
        <v>36</v>
      </c>
      <c r="AH2921" s="34" t="s">
        <v>36</v>
      </c>
      <c r="AI2921" s="29">
        <v>20</v>
      </c>
      <c r="AJ2921" s="29">
        <v>3.7400000000000003E-2</v>
      </c>
      <c r="AK2921" s="29">
        <v>0</v>
      </c>
      <c r="AL2921" s="29">
        <v>0</v>
      </c>
      <c r="AM2921" s="29" t="s">
        <v>28</v>
      </c>
      <c r="AN2921" s="158" t="s">
        <v>28</v>
      </c>
      <c r="AO2921" s="29" t="s">
        <v>28</v>
      </c>
      <c r="AP2921" s="29">
        <v>1</v>
      </c>
      <c r="AQ2921" s="29"/>
      <c r="AR2921" s="29"/>
      <c r="AS2921" s="29"/>
      <c r="AT2921" s="29"/>
      <c r="AU2921" s="144"/>
      <c r="AV2921" s="36" t="s">
        <v>28</v>
      </c>
      <c r="AW2921" s="102">
        <v>42551</v>
      </c>
      <c r="AX2921" s="129" t="s">
        <v>33</v>
      </c>
      <c r="AY2921" s="106">
        <v>1060</v>
      </c>
      <c r="BD2921" t="s">
        <v>3770</v>
      </c>
      <c r="BE2921" t="e">
        <v>#N/A</v>
      </c>
      <c r="BF2921" t="s">
        <v>4747</v>
      </c>
      <c r="BH2921" t="str">
        <f t="shared" ref="BH2921:BH2984" si="647">IF(OR(H2921="Регулярный ассортимент",AK2921&gt;0,AL2921&gt;0),"AV","")</f>
        <v/>
      </c>
      <c r="BJ2921" t="str">
        <f t="shared" ref="BJ2921:BJ2984" si="648">IF(AB2921-Z2921=0,"OK")</f>
        <v>OK</v>
      </c>
      <c r="BK2921" s="130">
        <v>14120</v>
      </c>
      <c r="BL2921" s="130" t="s">
        <v>37</v>
      </c>
      <c r="BM2921" s="131" t="s">
        <v>33</v>
      </c>
      <c r="BN2921" s="131" t="e">
        <v>#VALUE!</v>
      </c>
      <c r="BO2921">
        <v>14120</v>
      </c>
      <c r="BP2921">
        <v>60</v>
      </c>
    </row>
    <row r="2922" spans="1:68" x14ac:dyDescent="0.3">
      <c r="A2922" s="1"/>
      <c r="B2922" s="47">
        <v>2561</v>
      </c>
      <c r="C2922" s="45">
        <v>1055813</v>
      </c>
      <c r="D2922" s="29"/>
      <c r="E2922" s="29"/>
      <c r="F2922" s="31" t="s">
        <v>2130</v>
      </c>
      <c r="G2922" s="29" t="s">
        <v>503</v>
      </c>
      <c r="H2922" s="70" t="s">
        <v>69</v>
      </c>
      <c r="I2922" s="148" t="s">
        <v>33</v>
      </c>
      <c r="J2922" s="147" t="s">
        <v>33</v>
      </c>
      <c r="K2922" s="148" t="e">
        <v>#N/A</v>
      </c>
      <c r="L2922" s="148" t="s">
        <v>32</v>
      </c>
      <c r="M2922" s="147">
        <v>42551</v>
      </c>
      <c r="N2922" s="29" t="str">
        <f t="shared" si="644"/>
        <v/>
      </c>
      <c r="O2922" s="29" t="str">
        <f t="shared" si="645"/>
        <v/>
      </c>
      <c r="P2922" s="29" t="str">
        <f t="shared" si="646"/>
        <v/>
      </c>
      <c r="Q2922" s="29" t="str">
        <f t="shared" si="633"/>
        <v/>
      </c>
      <c r="R2922" s="29" t="str">
        <f t="shared" si="634"/>
        <v/>
      </c>
      <c r="S2922" s="29" t="str">
        <f t="shared" si="635"/>
        <v/>
      </c>
      <c r="T2922" s="29" t="str">
        <f t="shared" si="636"/>
        <v/>
      </c>
      <c r="U2922" s="29"/>
      <c r="V2922" s="29"/>
      <c r="W2922" s="38" t="s">
        <v>2128</v>
      </c>
      <c r="X2922" s="29" t="s">
        <v>158</v>
      </c>
      <c r="Y2922" s="146">
        <v>30082</v>
      </c>
      <c r="Z2922" s="33">
        <v>33090</v>
      </c>
      <c r="AA2922" s="34">
        <f t="shared" si="641"/>
        <v>0.1</v>
      </c>
      <c r="AB2922" s="33">
        <f t="shared" si="642"/>
        <v>33090</v>
      </c>
      <c r="AC2922" s="34">
        <f t="shared" si="643"/>
        <v>9.9993366132482817E-2</v>
      </c>
      <c r="AD2922" s="145">
        <f t="shared" si="640"/>
        <v>27575</v>
      </c>
      <c r="AE2922" s="105">
        <v>25068.332999999999</v>
      </c>
      <c r="AF2922" s="34" t="s">
        <v>36</v>
      </c>
      <c r="AG2922" s="34" t="s">
        <v>36</v>
      </c>
      <c r="AH2922" s="34" t="s">
        <v>36</v>
      </c>
      <c r="AI2922" s="29">
        <v>4.8</v>
      </c>
      <c r="AJ2922" s="29">
        <v>6.4000000000000001E-2</v>
      </c>
      <c r="AK2922" s="29">
        <v>0</v>
      </c>
      <c r="AL2922" s="29">
        <v>0</v>
      </c>
      <c r="AM2922" s="29" t="s">
        <v>27</v>
      </c>
      <c r="AN2922" s="44" t="s">
        <v>27</v>
      </c>
      <c r="AO2922" s="29" t="s">
        <v>27</v>
      </c>
      <c r="AP2922" s="29">
        <v>1</v>
      </c>
      <c r="AQ2922" s="29" t="s">
        <v>33</v>
      </c>
      <c r="AR2922" s="29" t="s">
        <v>33</v>
      </c>
      <c r="AS2922" s="29" t="s">
        <v>33</v>
      </c>
      <c r="AT2922" s="29"/>
      <c r="AU2922" s="144"/>
      <c r="AV2922" s="36" t="s">
        <v>28</v>
      </c>
      <c r="AW2922" s="102">
        <v>42551</v>
      </c>
      <c r="AX2922" s="129" t="s">
        <v>33</v>
      </c>
      <c r="AY2922" s="106" t="e">
        <v>#N/A</v>
      </c>
      <c r="BD2922" t="s">
        <v>2129</v>
      </c>
      <c r="BE2922" t="e">
        <v>#N/A</v>
      </c>
      <c r="BF2922" t="s">
        <v>4740</v>
      </c>
      <c r="BH2922" t="str">
        <f t="shared" si="647"/>
        <v/>
      </c>
      <c r="BJ2922" t="str">
        <f t="shared" si="648"/>
        <v>OK</v>
      </c>
      <c r="BK2922" s="130" t="s">
        <v>5302</v>
      </c>
      <c r="BL2922" s="130" t="e">
        <v>#VALUE!</v>
      </c>
      <c r="BM2922" s="131" t="s">
        <v>33</v>
      </c>
      <c r="BN2922" s="131" t="e">
        <v>#VALUE!</v>
      </c>
      <c r="BO2922" t="e">
        <v>#N/A</v>
      </c>
      <c r="BP2922">
        <v>0</v>
      </c>
    </row>
    <row r="2923" spans="1:68" x14ac:dyDescent="0.3">
      <c r="A2923" s="1"/>
      <c r="B2923" s="47">
        <v>2562</v>
      </c>
      <c r="C2923" s="45">
        <v>1055814</v>
      </c>
      <c r="D2923" s="29"/>
      <c r="E2923" s="29"/>
      <c r="F2923" s="31" t="s">
        <v>2131</v>
      </c>
      <c r="G2923" s="29" t="s">
        <v>503</v>
      </c>
      <c r="H2923" s="70" t="s">
        <v>69</v>
      </c>
      <c r="I2923" s="148" t="s">
        <v>33</v>
      </c>
      <c r="J2923" s="147" t="s">
        <v>33</v>
      </c>
      <c r="K2923" s="148" t="e">
        <v>#N/A</v>
      </c>
      <c r="L2923" s="148" t="s">
        <v>32</v>
      </c>
      <c r="M2923" s="147">
        <v>42551</v>
      </c>
      <c r="N2923" s="29" t="str">
        <f t="shared" si="644"/>
        <v/>
      </c>
      <c r="O2923" s="29" t="str">
        <f t="shared" si="645"/>
        <v/>
      </c>
      <c r="P2923" s="29" t="str">
        <f t="shared" si="646"/>
        <v/>
      </c>
      <c r="Q2923" s="29" t="str">
        <f t="shared" si="633"/>
        <v/>
      </c>
      <c r="R2923" s="29" t="str">
        <f t="shared" si="634"/>
        <v/>
      </c>
      <c r="S2923" s="29" t="str">
        <f t="shared" si="635"/>
        <v/>
      </c>
      <c r="T2923" s="29" t="str">
        <f t="shared" si="636"/>
        <v/>
      </c>
      <c r="U2923" s="29"/>
      <c r="V2923" s="29"/>
      <c r="W2923" s="38" t="s">
        <v>2128</v>
      </c>
      <c r="X2923" s="29" t="s">
        <v>158</v>
      </c>
      <c r="Y2923" s="146">
        <v>28957</v>
      </c>
      <c r="Z2923" s="33">
        <v>31853</v>
      </c>
      <c r="AA2923" s="34">
        <f t="shared" si="641"/>
        <v>0.1</v>
      </c>
      <c r="AB2923" s="33">
        <f t="shared" si="642"/>
        <v>31853</v>
      </c>
      <c r="AC2923" s="34">
        <f t="shared" si="643"/>
        <v>0.10001038919791963</v>
      </c>
      <c r="AD2923" s="145">
        <f t="shared" si="640"/>
        <v>26544.167000000001</v>
      </c>
      <c r="AE2923" s="105">
        <v>24130.832999999999</v>
      </c>
      <c r="AF2923" s="34" t="s">
        <v>36</v>
      </c>
      <c r="AG2923" s="34" t="s">
        <v>36</v>
      </c>
      <c r="AH2923" s="34" t="s">
        <v>36</v>
      </c>
      <c r="AI2923" s="29">
        <v>4.8</v>
      </c>
      <c r="AJ2923" s="29">
        <v>6.4000000000000001E-2</v>
      </c>
      <c r="AK2923" s="29">
        <v>0</v>
      </c>
      <c r="AL2923" s="29">
        <v>0</v>
      </c>
      <c r="AM2923" s="29" t="s">
        <v>27</v>
      </c>
      <c r="AN2923" s="44" t="s">
        <v>27</v>
      </c>
      <c r="AO2923" s="29" t="s">
        <v>27</v>
      </c>
      <c r="AP2923" s="29">
        <v>1</v>
      </c>
      <c r="AQ2923" s="29" t="s">
        <v>33</v>
      </c>
      <c r="AR2923" s="29" t="s">
        <v>33</v>
      </c>
      <c r="AS2923" s="29" t="s">
        <v>33</v>
      </c>
      <c r="AT2923" s="29"/>
      <c r="AU2923" s="144"/>
      <c r="AV2923" s="36" t="s">
        <v>28</v>
      </c>
      <c r="AW2923" s="102">
        <v>42551</v>
      </c>
      <c r="AX2923" s="129" t="s">
        <v>33</v>
      </c>
      <c r="AY2923" s="106" t="e">
        <v>#N/A</v>
      </c>
      <c r="BD2923" t="s">
        <v>2129</v>
      </c>
      <c r="BE2923" t="e">
        <v>#N/A</v>
      </c>
      <c r="BF2923" t="s">
        <v>4740</v>
      </c>
      <c r="BH2923" t="str">
        <f t="shared" si="647"/>
        <v/>
      </c>
      <c r="BJ2923" t="str">
        <f t="shared" si="648"/>
        <v>OK</v>
      </c>
      <c r="BK2923" s="130" t="s">
        <v>5302</v>
      </c>
      <c r="BL2923" s="130" t="e">
        <v>#VALUE!</v>
      </c>
      <c r="BM2923" s="131" t="s">
        <v>33</v>
      </c>
      <c r="BN2923" s="131" t="e">
        <v>#VALUE!</v>
      </c>
      <c r="BO2923" t="e">
        <v>#N/A</v>
      </c>
      <c r="BP2923">
        <v>0</v>
      </c>
    </row>
    <row r="2924" spans="1:68" x14ac:dyDescent="0.3">
      <c r="A2924" s="1"/>
      <c r="B2924" s="47">
        <v>2563</v>
      </c>
      <c r="C2924" s="45">
        <v>1055836</v>
      </c>
      <c r="D2924" s="29"/>
      <c r="E2924" s="29"/>
      <c r="F2924" s="31" t="s">
        <v>2132</v>
      </c>
      <c r="G2924" s="29" t="s">
        <v>503</v>
      </c>
      <c r="H2924" s="70" t="s">
        <v>69</v>
      </c>
      <c r="I2924" s="148" t="s">
        <v>33</v>
      </c>
      <c r="J2924" s="147" t="s">
        <v>33</v>
      </c>
      <c r="K2924" s="148" t="e">
        <v>#N/A</v>
      </c>
      <c r="L2924" s="148" t="s">
        <v>32</v>
      </c>
      <c r="M2924" s="147">
        <v>42551</v>
      </c>
      <c r="N2924" s="29" t="str">
        <f t="shared" si="644"/>
        <v/>
      </c>
      <c r="O2924" s="29" t="str">
        <f t="shared" si="645"/>
        <v/>
      </c>
      <c r="P2924" s="29" t="str">
        <f t="shared" si="646"/>
        <v/>
      </c>
      <c r="Q2924" s="29" t="str">
        <f t="shared" si="633"/>
        <v/>
      </c>
      <c r="R2924" s="29" t="str">
        <f t="shared" si="634"/>
        <v/>
      </c>
      <c r="S2924" s="29" t="str">
        <f t="shared" si="635"/>
        <v/>
      </c>
      <c r="T2924" s="29" t="str">
        <f t="shared" si="636"/>
        <v/>
      </c>
      <c r="U2924" s="29"/>
      <c r="V2924" s="29"/>
      <c r="W2924" s="38" t="s">
        <v>2128</v>
      </c>
      <c r="X2924" s="29" t="s">
        <v>158</v>
      </c>
      <c r="Y2924" s="146">
        <v>19471</v>
      </c>
      <c r="Z2924" s="33">
        <v>21418</v>
      </c>
      <c r="AA2924" s="34">
        <f t="shared" si="641"/>
        <v>0.1</v>
      </c>
      <c r="AB2924" s="33">
        <f t="shared" si="642"/>
        <v>21418</v>
      </c>
      <c r="AC2924" s="34">
        <f t="shared" si="643"/>
        <v>9.9994866211183003E-2</v>
      </c>
      <c r="AD2924" s="145">
        <f t="shared" si="640"/>
        <v>17848.332999999999</v>
      </c>
      <c r="AE2924" s="105">
        <v>16225.833000000001</v>
      </c>
      <c r="AF2924" s="34" t="s">
        <v>36</v>
      </c>
      <c r="AG2924" s="34" t="s">
        <v>36</v>
      </c>
      <c r="AH2924" s="34" t="s">
        <v>36</v>
      </c>
      <c r="AI2924" s="29">
        <v>0.25</v>
      </c>
      <c r="AJ2924" s="29">
        <v>7.5000000000000002E-4</v>
      </c>
      <c r="AK2924" s="29">
        <v>0</v>
      </c>
      <c r="AL2924" s="29">
        <v>0</v>
      </c>
      <c r="AM2924" s="29" t="s">
        <v>27</v>
      </c>
      <c r="AN2924" s="44" t="s">
        <v>27</v>
      </c>
      <c r="AO2924" s="29" t="s">
        <v>27</v>
      </c>
      <c r="AP2924" s="29">
        <v>1</v>
      </c>
      <c r="AQ2924" s="29" t="s">
        <v>33</v>
      </c>
      <c r="AR2924" s="29" t="s">
        <v>33</v>
      </c>
      <c r="AS2924" s="29" t="s">
        <v>33</v>
      </c>
      <c r="AT2924" s="29"/>
      <c r="AU2924" s="144"/>
      <c r="AV2924" s="36" t="s">
        <v>28</v>
      </c>
      <c r="AW2924" s="102">
        <v>42551</v>
      </c>
      <c r="AX2924" s="129" t="s">
        <v>33</v>
      </c>
      <c r="AY2924" s="106">
        <v>22</v>
      </c>
      <c r="BD2924" t="s">
        <v>4641</v>
      </c>
      <c r="BE2924" t="e">
        <v>#N/A</v>
      </c>
      <c r="BF2924">
        <v>0</v>
      </c>
      <c r="BH2924" t="str">
        <f t="shared" si="647"/>
        <v/>
      </c>
      <c r="BJ2924" t="str">
        <f t="shared" si="648"/>
        <v>OK</v>
      </c>
      <c r="BK2924" s="130" t="s">
        <v>5302</v>
      </c>
      <c r="BL2924" s="130" t="e">
        <v>#VALUE!</v>
      </c>
      <c r="BM2924" s="131" t="s">
        <v>33</v>
      </c>
      <c r="BN2924" s="131" t="e">
        <v>#VALUE!</v>
      </c>
      <c r="BO2924" t="e">
        <v>#N/A</v>
      </c>
      <c r="BP2924">
        <v>0</v>
      </c>
    </row>
    <row r="2925" spans="1:68" x14ac:dyDescent="0.3">
      <c r="A2925" s="1"/>
      <c r="B2925" s="47">
        <v>2564</v>
      </c>
      <c r="C2925" s="126" t="s">
        <v>2133</v>
      </c>
      <c r="D2925" s="76"/>
      <c r="E2925" s="76"/>
      <c r="F2925" s="39"/>
      <c r="G2925" s="77"/>
      <c r="H2925" s="77"/>
      <c r="I2925" s="148" t="s">
        <v>33</v>
      </c>
      <c r="J2925" s="147" t="s">
        <v>33</v>
      </c>
      <c r="K2925" s="148" t="e">
        <v>#N/A</v>
      </c>
      <c r="L2925" s="148" t="s">
        <v>32</v>
      </c>
      <c r="M2925" s="147" t="s">
        <v>33</v>
      </c>
      <c r="N2925" s="29" t="str">
        <f t="shared" si="644"/>
        <v/>
      </c>
      <c r="O2925" s="29" t="str">
        <f t="shared" si="645"/>
        <v/>
      </c>
      <c r="P2925" s="29" t="str">
        <f t="shared" si="646"/>
        <v/>
      </c>
      <c r="Q2925" s="29" t="str">
        <f t="shared" si="633"/>
        <v/>
      </c>
      <c r="R2925" s="29" t="str">
        <f t="shared" si="634"/>
        <v/>
      </c>
      <c r="S2925" s="29" t="str">
        <f t="shared" si="635"/>
        <v/>
      </c>
      <c r="T2925" s="29" t="str">
        <f t="shared" si="636"/>
        <v/>
      </c>
      <c r="U2925" s="77"/>
      <c r="V2925" s="77"/>
      <c r="W2925" s="78"/>
      <c r="X2925" s="77"/>
      <c r="Y2925" s="146">
        <v>0</v>
      </c>
      <c r="Z2925" s="33"/>
      <c r="AA2925" s="34" t="e">
        <f t="shared" si="641"/>
        <v>#DIV/0!</v>
      </c>
      <c r="AB2925" s="33">
        <f t="shared" si="642"/>
        <v>0</v>
      </c>
      <c r="AC2925" s="34" t="e">
        <f t="shared" si="643"/>
        <v>#DIV/0!</v>
      </c>
      <c r="AD2925" s="145"/>
      <c r="AE2925" s="105">
        <v>0</v>
      </c>
      <c r="AF2925" s="34" t="e">
        <v>#N/A</v>
      </c>
      <c r="AG2925" s="34" t="e">
        <v>#N/A</v>
      </c>
      <c r="AH2925" s="34" t="e">
        <v>#N/A</v>
      </c>
      <c r="AI2925" s="29"/>
      <c r="AJ2925" s="29"/>
      <c r="AK2925" s="29">
        <v>0</v>
      </c>
      <c r="AL2925" s="29">
        <v>0</v>
      </c>
      <c r="AM2925" s="29" t="s">
        <v>27</v>
      </c>
      <c r="AN2925" s="79" t="s">
        <v>28</v>
      </c>
      <c r="AO2925" s="29" t="s">
        <v>28</v>
      </c>
      <c r="AP2925" s="29"/>
      <c r="AQ2925" s="29"/>
      <c r="AR2925" s="29"/>
      <c r="AS2925" s="29"/>
      <c r="AT2925" s="29"/>
      <c r="AU2925" s="144"/>
      <c r="AV2925" s="36" t="s">
        <v>33</v>
      </c>
      <c r="AW2925" s="102" t="s">
        <v>33</v>
      </c>
      <c r="AX2925" s="129" t="s">
        <v>5288</v>
      </c>
      <c r="AY2925" s="106" t="e">
        <v>#N/A</v>
      </c>
      <c r="BD2925" t="e">
        <v>#N/A</v>
      </c>
      <c r="BE2925" t="e">
        <v>#N/A</v>
      </c>
      <c r="BF2925" t="e">
        <v>#N/A</v>
      </c>
      <c r="BH2925" t="str">
        <f t="shared" si="647"/>
        <v/>
      </c>
      <c r="BJ2925" t="str">
        <f t="shared" si="648"/>
        <v>OK</v>
      </c>
      <c r="BK2925" s="130">
        <v>0</v>
      </c>
      <c r="BL2925" s="130" t="s">
        <v>37</v>
      </c>
      <c r="BM2925" s="131" t="s">
        <v>33</v>
      </c>
      <c r="BN2925" s="131" t="s">
        <v>37</v>
      </c>
      <c r="BO2925">
        <v>0</v>
      </c>
      <c r="BP2925">
        <v>0</v>
      </c>
    </row>
    <row r="2926" spans="1:68" ht="25.2" x14ac:dyDescent="0.3">
      <c r="A2926" s="1"/>
      <c r="B2926" s="47">
        <v>2565</v>
      </c>
      <c r="C2926" s="45">
        <v>1050913</v>
      </c>
      <c r="D2926" s="40">
        <v>1003549</v>
      </c>
      <c r="E2926" s="40"/>
      <c r="F2926" s="39" t="s">
        <v>2134</v>
      </c>
      <c r="G2926" s="29" t="s">
        <v>39</v>
      </c>
      <c r="H2926" s="70" t="s">
        <v>4779</v>
      </c>
      <c r="I2926" s="148" t="s">
        <v>33</v>
      </c>
      <c r="J2926" s="147" t="s">
        <v>33</v>
      </c>
      <c r="K2926" s="148" t="e">
        <v>#N/A</v>
      </c>
      <c r="L2926" s="148" t="s">
        <v>32</v>
      </c>
      <c r="M2926" s="147" t="s">
        <v>33</v>
      </c>
      <c r="N2926" s="29">
        <f t="shared" si="644"/>
        <v>1003549</v>
      </c>
      <c r="O2926" s="29" t="str">
        <f t="shared" si="645"/>
        <v/>
      </c>
      <c r="P2926" s="29" t="str">
        <f t="shared" si="646"/>
        <v/>
      </c>
      <c r="Q2926" s="29" t="str">
        <f t="shared" si="633"/>
        <v/>
      </c>
      <c r="R2926" s="29" t="str">
        <f t="shared" si="634"/>
        <v/>
      </c>
      <c r="S2926" s="29" t="str">
        <f t="shared" si="635"/>
        <v/>
      </c>
      <c r="T2926" s="29" t="str">
        <f t="shared" si="636"/>
        <v/>
      </c>
      <c r="U2926" s="29"/>
      <c r="V2926" s="29"/>
      <c r="W2926" s="38" t="s">
        <v>2138</v>
      </c>
      <c r="X2926" s="37" t="s">
        <v>158</v>
      </c>
      <c r="Y2926" s="146">
        <v>140327</v>
      </c>
      <c r="Z2926" s="33">
        <v>179619</v>
      </c>
      <c r="AA2926" s="34">
        <f t="shared" si="641"/>
        <v>0.28000000000000003</v>
      </c>
      <c r="AB2926" s="33">
        <f t="shared" si="642"/>
        <v>179619</v>
      </c>
      <c r="AC2926" s="34">
        <f t="shared" si="643"/>
        <v>0.28000313188480297</v>
      </c>
      <c r="AD2926" s="145">
        <f t="shared" ref="AD2926:AD2971" si="649">ROUND(Z2926/1.2,3)</f>
        <v>149682.5</v>
      </c>
      <c r="AE2926" s="105">
        <v>116939.167</v>
      </c>
      <c r="AF2926" s="34" t="s">
        <v>36</v>
      </c>
      <c r="AG2926" s="34" t="s">
        <v>36</v>
      </c>
      <c r="AH2926" s="34" t="s">
        <v>36</v>
      </c>
      <c r="AI2926" s="29">
        <v>85</v>
      </c>
      <c r="AJ2926" s="29">
        <v>3.508</v>
      </c>
      <c r="AK2926" s="29">
        <v>0</v>
      </c>
      <c r="AL2926" s="29">
        <v>0</v>
      </c>
      <c r="AM2926" s="29" t="s">
        <v>28</v>
      </c>
      <c r="AN2926" s="44" t="s">
        <v>27</v>
      </c>
      <c r="AO2926" s="29" t="s">
        <v>28</v>
      </c>
      <c r="AP2926" s="29">
        <v>1</v>
      </c>
      <c r="AQ2926" s="29"/>
      <c r="AR2926" s="29"/>
      <c r="AS2926" s="29"/>
      <c r="AT2926" s="29"/>
      <c r="AU2926" s="144"/>
      <c r="AV2926" s="36" t="s">
        <v>28</v>
      </c>
      <c r="AW2926" s="102">
        <v>43738</v>
      </c>
      <c r="AX2926" s="129" t="s">
        <v>33</v>
      </c>
      <c r="AY2926" s="106">
        <v>6</v>
      </c>
      <c r="BD2926" t="s">
        <v>1608</v>
      </c>
      <c r="BE2926" t="e">
        <v>#N/A</v>
      </c>
      <c r="BF2926">
        <v>0</v>
      </c>
      <c r="BH2926" t="str">
        <f t="shared" si="647"/>
        <v/>
      </c>
      <c r="BJ2926" t="str">
        <f t="shared" si="648"/>
        <v>OK</v>
      </c>
      <c r="BK2926" s="130" t="s">
        <v>5302</v>
      </c>
      <c r="BL2926" s="130" t="e">
        <v>#VALUE!</v>
      </c>
      <c r="BM2926" s="131">
        <v>154360</v>
      </c>
      <c r="BN2926" s="131">
        <v>1.1636369525783883</v>
      </c>
      <c r="BO2926">
        <v>179619</v>
      </c>
      <c r="BP2926">
        <v>2</v>
      </c>
    </row>
    <row r="2927" spans="1:68" x14ac:dyDescent="0.3">
      <c r="A2927" s="1"/>
      <c r="B2927" s="47">
        <v>2566</v>
      </c>
      <c r="C2927" s="45">
        <v>1050912</v>
      </c>
      <c r="D2927" s="29">
        <v>1003550</v>
      </c>
      <c r="E2927" s="29"/>
      <c r="F2927" s="39" t="s">
        <v>2135</v>
      </c>
      <c r="G2927" s="29" t="s">
        <v>39</v>
      </c>
      <c r="H2927" s="148"/>
      <c r="I2927" s="148" t="s">
        <v>33</v>
      </c>
      <c r="J2927" s="147" t="s">
        <v>33</v>
      </c>
      <c r="K2927" s="148" t="e">
        <v>#N/A</v>
      </c>
      <c r="L2927" s="148" t="s">
        <v>32</v>
      </c>
      <c r="M2927" s="147" t="s">
        <v>33</v>
      </c>
      <c r="N2927" s="29">
        <f t="shared" si="644"/>
        <v>1003550</v>
      </c>
      <c r="O2927" s="29" t="str">
        <f t="shared" si="645"/>
        <v/>
      </c>
      <c r="P2927" s="29" t="str">
        <f t="shared" si="646"/>
        <v/>
      </c>
      <c r="Q2927" s="29" t="str">
        <f t="shared" si="633"/>
        <v/>
      </c>
      <c r="R2927" s="29" t="str">
        <f t="shared" si="634"/>
        <v/>
      </c>
      <c r="S2927" s="29" t="str">
        <f t="shared" si="635"/>
        <v/>
      </c>
      <c r="T2927" s="29" t="str">
        <f t="shared" si="636"/>
        <v/>
      </c>
      <c r="U2927" s="29"/>
      <c r="V2927" s="29"/>
      <c r="W2927" s="38" t="s">
        <v>2138</v>
      </c>
      <c r="X2927" s="37" t="s">
        <v>158</v>
      </c>
      <c r="Y2927" s="146">
        <v>206517</v>
      </c>
      <c r="Z2927" s="33">
        <v>264342</v>
      </c>
      <c r="AA2927" s="34">
        <f t="shared" si="641"/>
        <v>0.28000000000000003</v>
      </c>
      <c r="AB2927" s="33">
        <f t="shared" si="642"/>
        <v>264342</v>
      </c>
      <c r="AC2927" s="34">
        <f t="shared" si="643"/>
        <v>0.28000116213193105</v>
      </c>
      <c r="AD2927" s="145">
        <f t="shared" si="649"/>
        <v>220285</v>
      </c>
      <c r="AE2927" s="105">
        <v>172097.5</v>
      </c>
      <c r="AF2927" s="34" t="s">
        <v>36</v>
      </c>
      <c r="AG2927" s="34" t="s">
        <v>36</v>
      </c>
      <c r="AH2927" s="34" t="s">
        <v>36</v>
      </c>
      <c r="AI2927" s="29">
        <v>170</v>
      </c>
      <c r="AJ2927" s="29">
        <v>6.7160000000000002</v>
      </c>
      <c r="AK2927" s="29">
        <v>0</v>
      </c>
      <c r="AL2927" s="29">
        <v>0</v>
      </c>
      <c r="AM2927" s="29" t="s">
        <v>28</v>
      </c>
      <c r="AN2927" s="44" t="s">
        <v>27</v>
      </c>
      <c r="AO2927" s="29" t="s">
        <v>28</v>
      </c>
      <c r="AP2927" s="29">
        <v>1</v>
      </c>
      <c r="AQ2927" s="29"/>
      <c r="AR2927" s="29"/>
      <c r="AS2927" s="29"/>
      <c r="AT2927" s="29"/>
      <c r="AU2927" s="144"/>
      <c r="AV2927" s="36" t="s">
        <v>28</v>
      </c>
      <c r="AW2927" s="102">
        <v>43738</v>
      </c>
      <c r="AX2927" s="129" t="s">
        <v>33</v>
      </c>
      <c r="AY2927" s="106">
        <v>73</v>
      </c>
      <c r="BD2927" t="s">
        <v>1608</v>
      </c>
      <c r="BE2927" t="e">
        <v>#N/A</v>
      </c>
      <c r="BF2927">
        <v>0</v>
      </c>
      <c r="BH2927" t="str">
        <f t="shared" si="647"/>
        <v/>
      </c>
      <c r="BJ2927" t="str">
        <f t="shared" si="648"/>
        <v>OK</v>
      </c>
      <c r="BK2927" s="130" t="s">
        <v>5302</v>
      </c>
      <c r="BL2927" s="130" t="e">
        <v>#VALUE!</v>
      </c>
      <c r="BM2927" s="131">
        <v>227169</v>
      </c>
      <c r="BN2927" s="131">
        <v>1.1636358834171916</v>
      </c>
      <c r="BO2927" t="e">
        <v>#N/A</v>
      </c>
      <c r="BP2927">
        <v>7</v>
      </c>
    </row>
    <row r="2928" spans="1:68" x14ac:dyDescent="0.3">
      <c r="A2928" s="1"/>
      <c r="B2928" s="47">
        <v>2567</v>
      </c>
      <c r="C2928" s="45">
        <v>1084646</v>
      </c>
      <c r="D2928" s="29"/>
      <c r="E2928" s="29"/>
      <c r="F2928" s="39" t="s">
        <v>2136</v>
      </c>
      <c r="G2928" s="29" t="s">
        <v>39</v>
      </c>
      <c r="H2928" s="148"/>
      <c r="I2928" s="148" t="s">
        <v>33</v>
      </c>
      <c r="J2928" s="147" t="s">
        <v>33</v>
      </c>
      <c r="K2928" s="148" t="e">
        <v>#N/A</v>
      </c>
      <c r="L2928" s="148" t="s">
        <v>32</v>
      </c>
      <c r="M2928" s="147" t="s">
        <v>33</v>
      </c>
      <c r="N2928" s="29" t="str">
        <f t="shared" si="644"/>
        <v/>
      </c>
      <c r="O2928" s="29" t="str">
        <f t="shared" si="645"/>
        <v/>
      </c>
      <c r="P2928" s="29" t="str">
        <f t="shared" si="646"/>
        <v/>
      </c>
      <c r="Q2928" s="29" t="str">
        <f t="shared" si="633"/>
        <v/>
      </c>
      <c r="R2928" s="29" t="str">
        <f t="shared" si="634"/>
        <v/>
      </c>
      <c r="S2928" s="29" t="str">
        <f t="shared" si="635"/>
        <v/>
      </c>
      <c r="T2928" s="29" t="str">
        <f t="shared" si="636"/>
        <v/>
      </c>
      <c r="U2928" s="29"/>
      <c r="V2928" s="29"/>
      <c r="W2928" s="38" t="s">
        <v>2138</v>
      </c>
      <c r="X2928" s="37" t="s">
        <v>158</v>
      </c>
      <c r="Y2928" s="146">
        <v>240936</v>
      </c>
      <c r="Z2928" s="33">
        <v>308399</v>
      </c>
      <c r="AA2928" s="34">
        <f t="shared" si="641"/>
        <v>0.28000000000000003</v>
      </c>
      <c r="AB2928" s="33">
        <f t="shared" si="642"/>
        <v>308399</v>
      </c>
      <c r="AC2928" s="34">
        <f t="shared" si="643"/>
        <v>0.28000382010160368</v>
      </c>
      <c r="AD2928" s="145">
        <f t="shared" si="649"/>
        <v>256999.16699999999</v>
      </c>
      <c r="AE2928" s="105">
        <v>200780</v>
      </c>
      <c r="AF2928" s="34" t="s">
        <v>36</v>
      </c>
      <c r="AG2928" s="34" t="s">
        <v>36</v>
      </c>
      <c r="AH2928" s="34" t="s">
        <v>36</v>
      </c>
      <c r="AI2928" s="29">
        <v>200</v>
      </c>
      <c r="AJ2928" s="29">
        <v>5.3680000000000003</v>
      </c>
      <c r="AK2928" s="29">
        <v>0</v>
      </c>
      <c r="AL2928" s="29">
        <v>0</v>
      </c>
      <c r="AM2928" s="29" t="s">
        <v>28</v>
      </c>
      <c r="AN2928" s="44" t="s">
        <v>27</v>
      </c>
      <c r="AO2928" s="29" t="s">
        <v>28</v>
      </c>
      <c r="AP2928" s="29">
        <v>1</v>
      </c>
      <c r="AQ2928" s="29"/>
      <c r="AR2928" s="29"/>
      <c r="AS2928" s="29"/>
      <c r="AT2928" s="29"/>
      <c r="AU2928" s="144"/>
      <c r="AV2928" s="36" t="s">
        <v>28</v>
      </c>
      <c r="AW2928" s="102">
        <v>43738</v>
      </c>
      <c r="AX2928" s="129" t="s">
        <v>33</v>
      </c>
      <c r="AY2928" s="106">
        <v>6</v>
      </c>
      <c r="BD2928" t="s">
        <v>1608</v>
      </c>
      <c r="BE2928" t="e">
        <v>#N/A</v>
      </c>
      <c r="BF2928" t="s">
        <v>4739</v>
      </c>
      <c r="BH2928" t="str">
        <f t="shared" si="647"/>
        <v/>
      </c>
      <c r="BJ2928" t="str">
        <f t="shared" si="648"/>
        <v>OK</v>
      </c>
      <c r="BK2928" s="130" t="s">
        <v>5302</v>
      </c>
      <c r="BL2928" s="130" t="e">
        <v>#VALUE!</v>
      </c>
      <c r="BM2928" s="131" t="s">
        <v>33</v>
      </c>
      <c r="BN2928" s="131" t="e">
        <v>#VALUE!</v>
      </c>
      <c r="BO2928" t="e">
        <v>#N/A</v>
      </c>
      <c r="BP2928">
        <v>1</v>
      </c>
    </row>
    <row r="2929" spans="1:68" x14ac:dyDescent="0.3">
      <c r="A2929" s="1"/>
      <c r="B2929" s="47">
        <v>2568</v>
      </c>
      <c r="C2929" s="45">
        <v>1003551</v>
      </c>
      <c r="D2929" s="29"/>
      <c r="E2929" s="29"/>
      <c r="F2929" s="39" t="s">
        <v>2137</v>
      </c>
      <c r="G2929" s="29" t="s">
        <v>42</v>
      </c>
      <c r="H2929" s="70"/>
      <c r="I2929" s="148" t="s">
        <v>33</v>
      </c>
      <c r="J2929" s="147" t="s">
        <v>33</v>
      </c>
      <c r="K2929" s="148" t="e">
        <v>#N/A</v>
      </c>
      <c r="L2929" s="148" t="s">
        <v>32</v>
      </c>
      <c r="M2929" s="147">
        <v>42551</v>
      </c>
      <c r="N2929" s="29" t="str">
        <f t="shared" si="644"/>
        <v/>
      </c>
      <c r="O2929" s="29" t="str">
        <f t="shared" si="645"/>
        <v/>
      </c>
      <c r="P2929" s="29" t="str">
        <f t="shared" si="646"/>
        <v/>
      </c>
      <c r="Q2929" s="29" t="str">
        <f t="shared" si="633"/>
        <v/>
      </c>
      <c r="R2929" s="29" t="str">
        <f t="shared" si="634"/>
        <v/>
      </c>
      <c r="S2929" s="29" t="str">
        <f t="shared" si="635"/>
        <v/>
      </c>
      <c r="T2929" s="29" t="str">
        <f t="shared" si="636"/>
        <v/>
      </c>
      <c r="U2929" s="29"/>
      <c r="V2929" s="29"/>
      <c r="W2929" s="38" t="s">
        <v>2138</v>
      </c>
      <c r="X2929" s="29" t="s">
        <v>158</v>
      </c>
      <c r="Y2929" s="146">
        <v>275356</v>
      </c>
      <c r="Z2929" s="33">
        <v>352456</v>
      </c>
      <c r="AA2929" s="34">
        <f t="shared" si="641"/>
        <v>0.28000000000000003</v>
      </c>
      <c r="AB2929" s="33">
        <f t="shared" si="642"/>
        <v>352456</v>
      </c>
      <c r="AC2929" s="34">
        <f t="shared" si="643"/>
        <v>0.28000116253867874</v>
      </c>
      <c r="AD2929" s="145">
        <f t="shared" si="649"/>
        <v>293713.33299999998</v>
      </c>
      <c r="AE2929" s="105">
        <v>229463.33300000001</v>
      </c>
      <c r="AF2929" s="34" t="s">
        <v>36</v>
      </c>
      <c r="AG2929" s="34" t="s">
        <v>36</v>
      </c>
      <c r="AH2929" s="34" t="s">
        <v>36</v>
      </c>
      <c r="AI2929" s="29">
        <v>227.17</v>
      </c>
      <c r="AJ2929" s="29">
        <v>8.5679999999999996</v>
      </c>
      <c r="AK2929" s="29">
        <v>0</v>
      </c>
      <c r="AL2929" s="29">
        <v>0</v>
      </c>
      <c r="AM2929" s="29" t="s">
        <v>28</v>
      </c>
      <c r="AN2929" s="44" t="s">
        <v>27</v>
      </c>
      <c r="AO2929" s="29" t="s">
        <v>28</v>
      </c>
      <c r="AP2929" s="29">
        <v>1</v>
      </c>
      <c r="AQ2929" s="29"/>
      <c r="AR2929" s="29"/>
      <c r="AS2929" s="29"/>
      <c r="AT2929" s="29"/>
      <c r="AU2929" s="144"/>
      <c r="AV2929" s="36" t="s">
        <v>28</v>
      </c>
      <c r="AW2929" s="102">
        <v>42551</v>
      </c>
      <c r="AX2929" s="129" t="s">
        <v>33</v>
      </c>
      <c r="AY2929" s="106">
        <v>80</v>
      </c>
      <c r="BD2929" t="s">
        <v>4642</v>
      </c>
      <c r="BE2929" t="e">
        <v>#N/A</v>
      </c>
      <c r="BF2929">
        <v>0</v>
      </c>
      <c r="BH2929" t="str">
        <f t="shared" si="647"/>
        <v/>
      </c>
      <c r="BJ2929" t="str">
        <f t="shared" si="648"/>
        <v>OK</v>
      </c>
      <c r="BK2929" s="130" t="s">
        <v>5302</v>
      </c>
      <c r="BL2929" s="130" t="e">
        <v>#VALUE!</v>
      </c>
      <c r="BM2929" s="131" t="s">
        <v>33</v>
      </c>
      <c r="BN2929" s="131" t="e">
        <v>#VALUE!</v>
      </c>
      <c r="BO2929" t="e">
        <v>#N/A</v>
      </c>
      <c r="BP2929">
        <v>6</v>
      </c>
    </row>
    <row r="2930" spans="1:68" x14ac:dyDescent="0.3">
      <c r="A2930" s="1"/>
      <c r="B2930" s="47">
        <v>2569</v>
      </c>
      <c r="C2930" s="45">
        <v>1063951</v>
      </c>
      <c r="D2930" s="29">
        <v>1003552</v>
      </c>
      <c r="E2930" s="29"/>
      <c r="F2930" s="39" t="s">
        <v>2139</v>
      </c>
      <c r="G2930" s="29" t="s">
        <v>39</v>
      </c>
      <c r="H2930" s="148"/>
      <c r="I2930" s="148" t="s">
        <v>33</v>
      </c>
      <c r="J2930" s="147" t="s">
        <v>33</v>
      </c>
      <c r="K2930" s="148" t="e">
        <v>#N/A</v>
      </c>
      <c r="L2930" s="148" t="s">
        <v>32</v>
      </c>
      <c r="M2930" s="147" t="s">
        <v>33</v>
      </c>
      <c r="N2930" s="29">
        <f t="shared" si="644"/>
        <v>1003552</v>
      </c>
      <c r="O2930" s="29" t="str">
        <f t="shared" si="645"/>
        <v/>
      </c>
      <c r="P2930" s="29" t="str">
        <f t="shared" si="646"/>
        <v/>
      </c>
      <c r="Q2930" s="29" t="str">
        <f t="shared" si="633"/>
        <v/>
      </c>
      <c r="R2930" s="29" t="str">
        <f t="shared" si="634"/>
        <v/>
      </c>
      <c r="S2930" s="29" t="str">
        <f t="shared" si="635"/>
        <v/>
      </c>
      <c r="T2930" s="29" t="str">
        <f t="shared" si="636"/>
        <v/>
      </c>
      <c r="U2930" s="29"/>
      <c r="V2930" s="29"/>
      <c r="W2930" s="38" t="s">
        <v>2138</v>
      </c>
      <c r="X2930" s="37" t="s">
        <v>158</v>
      </c>
      <c r="Y2930" s="146">
        <v>349490</v>
      </c>
      <c r="Z2930" s="33">
        <v>447347</v>
      </c>
      <c r="AA2930" s="34">
        <f t="shared" si="641"/>
        <v>0.28000000000000003</v>
      </c>
      <c r="AB2930" s="33">
        <f t="shared" si="642"/>
        <v>447347</v>
      </c>
      <c r="AC2930" s="34">
        <f t="shared" si="643"/>
        <v>0.2799994274170941</v>
      </c>
      <c r="AD2930" s="145">
        <f t="shared" si="649"/>
        <v>372789.16700000002</v>
      </c>
      <c r="AE2930" s="105">
        <v>291241.66700000002</v>
      </c>
      <c r="AF2930" s="34" t="s">
        <v>36</v>
      </c>
      <c r="AG2930" s="34" t="s">
        <v>36</v>
      </c>
      <c r="AH2930" s="34" t="s">
        <v>36</v>
      </c>
      <c r="AI2930" s="29">
        <v>270</v>
      </c>
      <c r="AJ2930" s="29">
        <v>8.1579999999999995</v>
      </c>
      <c r="AK2930" s="29">
        <v>0</v>
      </c>
      <c r="AL2930" s="29">
        <v>0</v>
      </c>
      <c r="AM2930" s="29" t="s">
        <v>28</v>
      </c>
      <c r="AN2930" s="44" t="s">
        <v>27</v>
      </c>
      <c r="AO2930" s="29" t="s">
        <v>28</v>
      </c>
      <c r="AP2930" s="29">
        <v>1</v>
      </c>
      <c r="AQ2930" s="29"/>
      <c r="AR2930" s="29"/>
      <c r="AS2930" s="29"/>
      <c r="AT2930" s="29"/>
      <c r="AU2930" s="144"/>
      <c r="AV2930" s="36" t="s">
        <v>28</v>
      </c>
      <c r="AW2930" s="102">
        <v>43738</v>
      </c>
      <c r="AX2930" s="129" t="s">
        <v>33</v>
      </c>
      <c r="AY2930" s="106">
        <v>6</v>
      </c>
      <c r="BD2930" t="s">
        <v>1608</v>
      </c>
      <c r="BE2930" t="e">
        <v>#N/A</v>
      </c>
      <c r="BF2930" t="s">
        <v>4739</v>
      </c>
      <c r="BH2930" t="str">
        <f t="shared" si="647"/>
        <v/>
      </c>
      <c r="BJ2930" t="str">
        <f t="shared" si="648"/>
        <v>OK</v>
      </c>
      <c r="BK2930" s="130" t="s">
        <v>5302</v>
      </c>
      <c r="BL2930" s="130" t="e">
        <v>#VALUE!</v>
      </c>
      <c r="BM2930" s="131">
        <v>384439</v>
      </c>
      <c r="BN2930" s="131">
        <v>1.1636358433977823</v>
      </c>
      <c r="BO2930" t="e">
        <v>#N/A</v>
      </c>
      <c r="BP2930">
        <v>0</v>
      </c>
    </row>
    <row r="2931" spans="1:68" x14ac:dyDescent="0.3">
      <c r="A2931" s="1"/>
      <c r="B2931" s="47">
        <v>2570</v>
      </c>
      <c r="C2931" s="45">
        <v>1063952</v>
      </c>
      <c r="D2931" s="29"/>
      <c r="E2931" s="29"/>
      <c r="F2931" s="39" t="s">
        <v>2140</v>
      </c>
      <c r="G2931" s="29" t="s">
        <v>39</v>
      </c>
      <c r="H2931" s="148"/>
      <c r="I2931" s="148" t="s">
        <v>33</v>
      </c>
      <c r="J2931" s="147" t="s">
        <v>33</v>
      </c>
      <c r="K2931" s="148" t="e">
        <v>#N/A</v>
      </c>
      <c r="L2931" s="148" t="s">
        <v>32</v>
      </c>
      <c r="M2931" s="147" t="s">
        <v>33</v>
      </c>
      <c r="N2931" s="29" t="str">
        <f t="shared" si="644"/>
        <v/>
      </c>
      <c r="O2931" s="29" t="str">
        <f t="shared" si="645"/>
        <v/>
      </c>
      <c r="P2931" s="29" t="str">
        <f t="shared" si="646"/>
        <v/>
      </c>
      <c r="Q2931" s="29" t="str">
        <f t="shared" si="633"/>
        <v/>
      </c>
      <c r="R2931" s="29" t="str">
        <f t="shared" si="634"/>
        <v/>
      </c>
      <c r="S2931" s="29" t="str">
        <f t="shared" si="635"/>
        <v/>
      </c>
      <c r="T2931" s="29" t="str">
        <f t="shared" si="636"/>
        <v/>
      </c>
      <c r="U2931" s="29"/>
      <c r="V2931" s="29"/>
      <c r="W2931" s="38" t="s">
        <v>2138</v>
      </c>
      <c r="X2931" s="37" t="s">
        <v>158</v>
      </c>
      <c r="Y2931" s="146">
        <v>661281</v>
      </c>
      <c r="Z2931" s="33">
        <v>846440</v>
      </c>
      <c r="AA2931" s="34">
        <f t="shared" si="641"/>
        <v>0.28000000000000003</v>
      </c>
      <c r="AB2931" s="33">
        <f t="shared" si="642"/>
        <v>846440</v>
      </c>
      <c r="AC2931" s="34">
        <f t="shared" si="643"/>
        <v>0.28000048451414755</v>
      </c>
      <c r="AD2931" s="145">
        <f t="shared" si="649"/>
        <v>705366.66700000002</v>
      </c>
      <c r="AE2931" s="105">
        <v>551067.5</v>
      </c>
      <c r="AF2931" s="34" t="s">
        <v>36</v>
      </c>
      <c r="AG2931" s="34" t="s">
        <v>36</v>
      </c>
      <c r="AH2931" s="34" t="s">
        <v>36</v>
      </c>
      <c r="AI2931" s="29">
        <v>405</v>
      </c>
      <c r="AJ2931" s="29">
        <v>16.317599999999999</v>
      </c>
      <c r="AK2931" s="29">
        <v>0</v>
      </c>
      <c r="AL2931" s="29">
        <v>0</v>
      </c>
      <c r="AM2931" s="29" t="s">
        <v>28</v>
      </c>
      <c r="AN2931" s="44" t="s">
        <v>27</v>
      </c>
      <c r="AO2931" s="29" t="s">
        <v>28</v>
      </c>
      <c r="AP2931" s="29">
        <v>1</v>
      </c>
      <c r="AQ2931" s="29"/>
      <c r="AR2931" s="29"/>
      <c r="AS2931" s="29"/>
      <c r="AT2931" s="29"/>
      <c r="AU2931" s="144"/>
      <c r="AV2931" s="36" t="s">
        <v>28</v>
      </c>
      <c r="AW2931" s="102">
        <v>43738</v>
      </c>
      <c r="AX2931" s="129" t="s">
        <v>33</v>
      </c>
      <c r="AY2931" s="106" t="e">
        <v>#N/A</v>
      </c>
      <c r="BD2931" t="s">
        <v>1608</v>
      </c>
      <c r="BE2931" t="e">
        <v>#N/A</v>
      </c>
      <c r="BF2931" t="s">
        <v>4739</v>
      </c>
      <c r="BH2931" t="str">
        <f t="shared" si="647"/>
        <v/>
      </c>
      <c r="BJ2931" t="str">
        <f t="shared" si="648"/>
        <v>OK</v>
      </c>
      <c r="BK2931" s="130" t="s">
        <v>5302</v>
      </c>
      <c r="BL2931" s="130" t="e">
        <v>#VALUE!</v>
      </c>
      <c r="BM2931" s="131" t="s">
        <v>33</v>
      </c>
      <c r="BN2931" s="131" t="e">
        <v>#VALUE!</v>
      </c>
      <c r="BO2931" t="e">
        <v>#N/A</v>
      </c>
      <c r="BP2931">
        <v>0</v>
      </c>
    </row>
    <row r="2932" spans="1:68" x14ac:dyDescent="0.3">
      <c r="A2932" s="1"/>
      <c r="B2932" s="47">
        <v>2571</v>
      </c>
      <c r="C2932" s="45">
        <v>1084648</v>
      </c>
      <c r="D2932" s="29"/>
      <c r="E2932" s="29"/>
      <c r="F2932" s="39" t="s">
        <v>3860</v>
      </c>
      <c r="G2932" s="29" t="s">
        <v>31</v>
      </c>
      <c r="H2932" s="148"/>
      <c r="I2932" s="148"/>
      <c r="J2932" s="147" t="s">
        <v>33</v>
      </c>
      <c r="K2932" s="148" t="e">
        <v>#N/A</v>
      </c>
      <c r="L2932" s="148" t="s">
        <v>32</v>
      </c>
      <c r="M2932" s="147" t="s">
        <v>33</v>
      </c>
      <c r="N2932" s="29" t="str">
        <f t="shared" si="644"/>
        <v/>
      </c>
      <c r="O2932" s="29" t="str">
        <f t="shared" si="645"/>
        <v/>
      </c>
      <c r="P2932" s="29" t="str">
        <f t="shared" si="646"/>
        <v/>
      </c>
      <c r="Q2932" s="29" t="str">
        <f t="shared" si="633"/>
        <v/>
      </c>
      <c r="R2932" s="29" t="str">
        <f t="shared" si="634"/>
        <v/>
      </c>
      <c r="S2932" s="29" t="str">
        <f t="shared" si="635"/>
        <v/>
      </c>
      <c r="T2932" s="29" t="str">
        <f t="shared" si="636"/>
        <v/>
      </c>
      <c r="U2932" s="29"/>
      <c r="V2932" s="29"/>
      <c r="W2932" s="38" t="s">
        <v>2138</v>
      </c>
      <c r="X2932" s="37" t="s">
        <v>158</v>
      </c>
      <c r="Y2932" s="146">
        <v>9500</v>
      </c>
      <c r="Z2932" s="33">
        <v>12160</v>
      </c>
      <c r="AA2932" s="34">
        <f t="shared" si="641"/>
        <v>0.28000000000000003</v>
      </c>
      <c r="AB2932" s="33">
        <f t="shared" si="642"/>
        <v>12160</v>
      </c>
      <c r="AC2932" s="34">
        <f t="shared" si="643"/>
        <v>0.27999990400000407</v>
      </c>
      <c r="AD2932" s="145">
        <f t="shared" si="649"/>
        <v>10133.333000000001</v>
      </c>
      <c r="AE2932" s="105">
        <v>7916.6670000000004</v>
      </c>
      <c r="AF2932" s="34" t="s">
        <v>36</v>
      </c>
      <c r="AG2932" s="34" t="s">
        <v>36</v>
      </c>
      <c r="AH2932" s="34" t="s">
        <v>36</v>
      </c>
      <c r="AI2932" s="29">
        <v>7</v>
      </c>
      <c r="AJ2932" s="29">
        <v>0.39200000000000002</v>
      </c>
      <c r="AK2932" s="29">
        <v>0</v>
      </c>
      <c r="AL2932" s="29">
        <v>0</v>
      </c>
      <c r="AM2932" s="29" t="s">
        <v>28</v>
      </c>
      <c r="AN2932" s="44" t="s">
        <v>27</v>
      </c>
      <c r="AO2932" s="29" t="s">
        <v>28</v>
      </c>
      <c r="AP2932" s="29">
        <v>1</v>
      </c>
      <c r="AQ2932" s="29"/>
      <c r="AR2932" s="29"/>
      <c r="AS2932" s="29"/>
      <c r="AT2932" s="29"/>
      <c r="AU2932" s="144"/>
      <c r="AV2932" s="36" t="s">
        <v>28</v>
      </c>
      <c r="AW2932" s="102">
        <v>44335</v>
      </c>
      <c r="AX2932" s="129" t="s">
        <v>33</v>
      </c>
      <c r="AY2932" s="106">
        <v>2</v>
      </c>
      <c r="BD2932" t="s">
        <v>4643</v>
      </c>
      <c r="BE2932" t="e">
        <v>#N/A</v>
      </c>
      <c r="BF2932" t="s">
        <v>4739</v>
      </c>
      <c r="BH2932" t="str">
        <f t="shared" si="647"/>
        <v/>
      </c>
      <c r="BJ2932" t="str">
        <f t="shared" si="648"/>
        <v>OK</v>
      </c>
      <c r="BK2932" s="130" t="s">
        <v>5302</v>
      </c>
      <c r="BL2932" s="130" t="e">
        <v>#VALUE!</v>
      </c>
      <c r="BM2932" s="131" t="s">
        <v>33</v>
      </c>
      <c r="BN2932" s="131" t="e">
        <v>#VALUE!</v>
      </c>
      <c r="BO2932" t="e">
        <v>#N/A</v>
      </c>
      <c r="BP2932">
        <v>0</v>
      </c>
    </row>
    <row r="2933" spans="1:68" x14ac:dyDescent="0.3">
      <c r="A2933" s="1"/>
      <c r="B2933" s="47">
        <v>2572</v>
      </c>
      <c r="C2933" s="45">
        <v>1084649</v>
      </c>
      <c r="D2933" s="29"/>
      <c r="E2933" s="29"/>
      <c r="F2933" s="39" t="s">
        <v>3861</v>
      </c>
      <c r="G2933" s="29" t="s">
        <v>31</v>
      </c>
      <c r="H2933" s="148"/>
      <c r="I2933" s="148"/>
      <c r="J2933" s="147" t="s">
        <v>33</v>
      </c>
      <c r="K2933" s="148" t="e">
        <v>#N/A</v>
      </c>
      <c r="L2933" s="148" t="s">
        <v>32</v>
      </c>
      <c r="M2933" s="147" t="s">
        <v>33</v>
      </c>
      <c r="N2933" s="29" t="str">
        <f t="shared" si="644"/>
        <v/>
      </c>
      <c r="O2933" s="29" t="str">
        <f t="shared" si="645"/>
        <v/>
      </c>
      <c r="P2933" s="29" t="str">
        <f t="shared" si="646"/>
        <v/>
      </c>
      <c r="Q2933" s="29" t="str">
        <f t="shared" si="633"/>
        <v/>
      </c>
      <c r="R2933" s="29" t="str">
        <f t="shared" si="634"/>
        <v/>
      </c>
      <c r="S2933" s="29" t="str">
        <f t="shared" si="635"/>
        <v/>
      </c>
      <c r="T2933" s="29" t="str">
        <f t="shared" si="636"/>
        <v/>
      </c>
      <c r="U2933" s="29"/>
      <c r="V2933" s="29"/>
      <c r="W2933" s="38" t="s">
        <v>2138</v>
      </c>
      <c r="X2933" s="37" t="s">
        <v>158</v>
      </c>
      <c r="Y2933" s="146">
        <v>13700</v>
      </c>
      <c r="Z2933" s="33">
        <v>17536</v>
      </c>
      <c r="AA2933" s="34">
        <f t="shared" si="641"/>
        <v>0.28000000000000003</v>
      </c>
      <c r="AB2933" s="33">
        <f t="shared" si="642"/>
        <v>17536</v>
      </c>
      <c r="AC2933" s="34">
        <f t="shared" si="643"/>
        <v>0.27999993343065899</v>
      </c>
      <c r="AD2933" s="145">
        <f t="shared" si="649"/>
        <v>14613.333000000001</v>
      </c>
      <c r="AE2933" s="105">
        <v>11416.666999999999</v>
      </c>
      <c r="AF2933" s="34" t="s">
        <v>36</v>
      </c>
      <c r="AG2933" s="34" t="s">
        <v>36</v>
      </c>
      <c r="AH2933" s="34" t="s">
        <v>36</v>
      </c>
      <c r="AI2933" s="29">
        <v>11</v>
      </c>
      <c r="AJ2933" s="29">
        <v>9.6000000000000002E-2</v>
      </c>
      <c r="AK2933" s="29">
        <v>0</v>
      </c>
      <c r="AL2933" s="29">
        <v>0</v>
      </c>
      <c r="AM2933" s="29" t="s">
        <v>28</v>
      </c>
      <c r="AN2933" s="44" t="s">
        <v>27</v>
      </c>
      <c r="AO2933" s="29" t="s">
        <v>28</v>
      </c>
      <c r="AP2933" s="29">
        <v>1</v>
      </c>
      <c r="AQ2933" s="29"/>
      <c r="AR2933" s="29"/>
      <c r="AS2933" s="29"/>
      <c r="AT2933" s="29"/>
      <c r="AU2933" s="144"/>
      <c r="AV2933" s="36" t="s">
        <v>28</v>
      </c>
      <c r="AW2933" s="102">
        <v>44335</v>
      </c>
      <c r="AX2933" s="129" t="s">
        <v>33</v>
      </c>
      <c r="AY2933" s="106">
        <v>5</v>
      </c>
      <c r="BD2933" t="s">
        <v>4643</v>
      </c>
      <c r="BE2933" t="e">
        <v>#N/A</v>
      </c>
      <c r="BF2933" t="s">
        <v>4747</v>
      </c>
      <c r="BH2933" t="str">
        <f t="shared" si="647"/>
        <v/>
      </c>
      <c r="BJ2933" t="str">
        <f t="shared" si="648"/>
        <v>OK</v>
      </c>
      <c r="BK2933" s="130" t="s">
        <v>5302</v>
      </c>
      <c r="BL2933" s="130" t="e">
        <v>#VALUE!</v>
      </c>
      <c r="BM2933" s="131" t="s">
        <v>33</v>
      </c>
      <c r="BN2933" s="131" t="e">
        <v>#VALUE!</v>
      </c>
      <c r="BO2933" t="e">
        <v>#N/A</v>
      </c>
      <c r="BP2933">
        <v>0</v>
      </c>
    </row>
    <row r="2934" spans="1:68" ht="25.2" x14ac:dyDescent="0.3">
      <c r="A2934" s="1"/>
      <c r="B2934" s="47">
        <v>2573</v>
      </c>
      <c r="C2934" s="45">
        <v>1003549</v>
      </c>
      <c r="D2934" s="29"/>
      <c r="E2934" s="29"/>
      <c r="F2934" s="48" t="s">
        <v>3859</v>
      </c>
      <c r="G2934" s="29" t="s">
        <v>58</v>
      </c>
      <c r="H2934" s="70" t="s">
        <v>59</v>
      </c>
      <c r="I2934" s="148" t="s">
        <v>33</v>
      </c>
      <c r="J2934" s="147" t="s">
        <v>33</v>
      </c>
      <c r="K2934" s="148" t="e">
        <v>#N/A</v>
      </c>
      <c r="L2934" s="148" t="s">
        <v>32</v>
      </c>
      <c r="M2934" s="147">
        <v>42551</v>
      </c>
      <c r="N2934" s="29" t="str">
        <f t="shared" si="644"/>
        <v/>
      </c>
      <c r="O2934" s="29" t="str">
        <f t="shared" si="645"/>
        <v/>
      </c>
      <c r="P2934" s="29" t="str">
        <f t="shared" si="646"/>
        <v/>
      </c>
      <c r="Q2934" s="29" t="str">
        <f t="shared" si="633"/>
        <v/>
      </c>
      <c r="R2934" s="29" t="str">
        <f t="shared" si="634"/>
        <v/>
      </c>
      <c r="S2934" s="29" t="str">
        <f t="shared" si="635"/>
        <v/>
      </c>
      <c r="T2934" s="29" t="str">
        <f t="shared" si="636"/>
        <v/>
      </c>
      <c r="U2934" s="29">
        <v>1050913</v>
      </c>
      <c r="V2934" s="29"/>
      <c r="W2934" s="38" t="s">
        <v>2138</v>
      </c>
      <c r="X2934" s="29" t="s">
        <v>158</v>
      </c>
      <c r="Y2934" s="146">
        <v>140327</v>
      </c>
      <c r="Z2934" s="33">
        <v>154360</v>
      </c>
      <c r="AA2934" s="34">
        <f t="shared" si="641"/>
        <v>0.1</v>
      </c>
      <c r="AB2934" s="33">
        <f t="shared" si="642"/>
        <v>154360</v>
      </c>
      <c r="AC2934" s="34">
        <f t="shared" si="643"/>
        <v>0.10000213187767959</v>
      </c>
      <c r="AD2934" s="145">
        <f t="shared" si="649"/>
        <v>128633.333</v>
      </c>
      <c r="AE2934" s="105">
        <v>116939.167</v>
      </c>
      <c r="AF2934" s="34" t="s">
        <v>36</v>
      </c>
      <c r="AG2934" s="34" t="s">
        <v>36</v>
      </c>
      <c r="AH2934" s="34" t="s">
        <v>73</v>
      </c>
      <c r="AI2934" s="29">
        <v>120.75</v>
      </c>
      <c r="AJ2934" s="29">
        <v>4.4980000000000002</v>
      </c>
      <c r="AK2934" s="29">
        <v>0</v>
      </c>
      <c r="AL2934" s="29">
        <v>0</v>
      </c>
      <c r="AM2934" s="29" t="s">
        <v>27</v>
      </c>
      <c r="AN2934" s="44" t="s">
        <v>27</v>
      </c>
      <c r="AO2934" s="29" t="s">
        <v>27</v>
      </c>
      <c r="AP2934" s="29">
        <v>1</v>
      </c>
      <c r="AQ2934" s="29"/>
      <c r="AR2934" s="29"/>
      <c r="AS2934" s="29"/>
      <c r="AT2934" s="29"/>
      <c r="AU2934" s="144"/>
      <c r="AV2934" s="36" t="s">
        <v>28</v>
      </c>
      <c r="AW2934" s="102">
        <v>42551</v>
      </c>
      <c r="AX2934" s="129" t="s">
        <v>33</v>
      </c>
      <c r="AY2934" s="106">
        <v>16</v>
      </c>
      <c r="BD2934" t="s">
        <v>1608</v>
      </c>
      <c r="BE2934" t="e">
        <v>#N/A</v>
      </c>
      <c r="BF2934">
        <v>0</v>
      </c>
      <c r="BH2934" t="str">
        <f t="shared" si="647"/>
        <v/>
      </c>
      <c r="BJ2934" t="str">
        <f t="shared" si="648"/>
        <v>OK</v>
      </c>
      <c r="BK2934" s="130" t="s">
        <v>5302</v>
      </c>
      <c r="BL2934" s="130" t="e">
        <v>#VALUE!</v>
      </c>
      <c r="BM2934" s="131" t="s">
        <v>33</v>
      </c>
      <c r="BN2934" s="131" t="e">
        <v>#VALUE!</v>
      </c>
      <c r="BO2934" t="e">
        <v>#N/A</v>
      </c>
      <c r="BP2934">
        <v>0</v>
      </c>
    </row>
    <row r="2935" spans="1:68" ht="25.2" x14ac:dyDescent="0.3">
      <c r="A2935" s="1"/>
      <c r="B2935" s="47">
        <v>2574</v>
      </c>
      <c r="C2935" s="45">
        <v>1003550</v>
      </c>
      <c r="D2935" s="29"/>
      <c r="E2935" s="29"/>
      <c r="F2935" s="48" t="s">
        <v>3867</v>
      </c>
      <c r="G2935" s="29" t="s">
        <v>61</v>
      </c>
      <c r="H2935" s="70" t="s">
        <v>59</v>
      </c>
      <c r="I2935" s="148" t="s">
        <v>33</v>
      </c>
      <c r="J2935" s="147" t="s">
        <v>33</v>
      </c>
      <c r="K2935" s="148" t="e">
        <v>#N/A</v>
      </c>
      <c r="L2935" s="148" t="s">
        <v>32</v>
      </c>
      <c r="M2935" s="147" t="s">
        <v>33</v>
      </c>
      <c r="N2935" s="29" t="str">
        <f t="shared" si="644"/>
        <v/>
      </c>
      <c r="O2935" s="29" t="str">
        <f t="shared" si="645"/>
        <v/>
      </c>
      <c r="P2935" s="29" t="str">
        <f t="shared" si="646"/>
        <v/>
      </c>
      <c r="Q2935" s="29" t="str">
        <f t="shared" si="633"/>
        <v/>
      </c>
      <c r="R2935" s="29" t="str">
        <f t="shared" si="634"/>
        <v/>
      </c>
      <c r="S2935" s="29" t="str">
        <f t="shared" si="635"/>
        <v/>
      </c>
      <c r="T2935" s="29" t="str">
        <f t="shared" si="636"/>
        <v/>
      </c>
      <c r="U2935" s="29">
        <v>1050912</v>
      </c>
      <c r="V2935" s="29"/>
      <c r="W2935" s="38" t="s">
        <v>2138</v>
      </c>
      <c r="X2935" s="29" t="s">
        <v>158</v>
      </c>
      <c r="Y2935" s="146">
        <v>206517</v>
      </c>
      <c r="Z2935" s="33">
        <v>227169</v>
      </c>
      <c r="AA2935" s="34">
        <f t="shared" si="641"/>
        <v>0.1</v>
      </c>
      <c r="AB2935" s="33">
        <f t="shared" si="642"/>
        <v>227169</v>
      </c>
      <c r="AC2935" s="34">
        <f t="shared" si="643"/>
        <v>0.10000145266491378</v>
      </c>
      <c r="AD2935" s="145">
        <f t="shared" si="649"/>
        <v>189307.5</v>
      </c>
      <c r="AE2935" s="105">
        <v>172097.5</v>
      </c>
      <c r="AF2935" s="34" t="s">
        <v>36</v>
      </c>
      <c r="AG2935" s="34" t="s">
        <v>36</v>
      </c>
      <c r="AH2935" s="34" t="s">
        <v>73</v>
      </c>
      <c r="AI2935" s="29">
        <v>165.6</v>
      </c>
      <c r="AJ2935" s="29">
        <v>6.12</v>
      </c>
      <c r="AK2935" s="29">
        <v>0</v>
      </c>
      <c r="AL2935" s="29">
        <v>0</v>
      </c>
      <c r="AM2935" s="29" t="s">
        <v>27</v>
      </c>
      <c r="AN2935" s="44" t="s">
        <v>27</v>
      </c>
      <c r="AO2935" s="29" t="s">
        <v>27</v>
      </c>
      <c r="AP2935" s="29">
        <v>1</v>
      </c>
      <c r="AQ2935" s="29"/>
      <c r="AR2935" s="29"/>
      <c r="AS2935" s="29"/>
      <c r="AT2935" s="29"/>
      <c r="AU2935" s="144"/>
      <c r="AV2935" s="36" t="s">
        <v>28</v>
      </c>
      <c r="AW2935" s="102">
        <v>42551</v>
      </c>
      <c r="AX2935" s="129" t="s">
        <v>33</v>
      </c>
      <c r="AY2935" s="106">
        <v>104</v>
      </c>
      <c r="BD2935" t="s">
        <v>1608</v>
      </c>
      <c r="BE2935" t="e">
        <v>#N/A</v>
      </c>
      <c r="BF2935">
        <v>0</v>
      </c>
      <c r="BH2935" t="str">
        <f t="shared" si="647"/>
        <v/>
      </c>
      <c r="BJ2935" t="str">
        <f t="shared" si="648"/>
        <v>OK</v>
      </c>
      <c r="BK2935" s="130" t="s">
        <v>5302</v>
      </c>
      <c r="BL2935" s="130" t="e">
        <v>#VALUE!</v>
      </c>
      <c r="BM2935" s="131" t="s">
        <v>33</v>
      </c>
      <c r="BN2935" s="131" t="e">
        <v>#VALUE!</v>
      </c>
      <c r="BO2935" t="e">
        <v>#N/A</v>
      </c>
      <c r="BP2935">
        <v>0</v>
      </c>
    </row>
    <row r="2936" spans="1:68" ht="25.2" x14ac:dyDescent="0.3">
      <c r="A2936" s="1"/>
      <c r="B2936" s="47">
        <v>2575</v>
      </c>
      <c r="C2936" s="45">
        <v>1003552</v>
      </c>
      <c r="D2936" s="29"/>
      <c r="E2936" s="29"/>
      <c r="F2936" s="48" t="s">
        <v>3868</v>
      </c>
      <c r="G2936" s="29" t="s">
        <v>61</v>
      </c>
      <c r="H2936" s="70" t="s">
        <v>59</v>
      </c>
      <c r="I2936" s="148" t="s">
        <v>33</v>
      </c>
      <c r="J2936" s="147" t="s">
        <v>33</v>
      </c>
      <c r="K2936" s="148" t="e">
        <v>#N/A</v>
      </c>
      <c r="L2936" s="148" t="s">
        <v>32</v>
      </c>
      <c r="M2936" s="147">
        <v>42551</v>
      </c>
      <c r="N2936" s="29" t="str">
        <f t="shared" si="644"/>
        <v/>
      </c>
      <c r="O2936" s="29" t="str">
        <f t="shared" si="645"/>
        <v/>
      </c>
      <c r="P2936" s="29" t="str">
        <f t="shared" si="646"/>
        <v/>
      </c>
      <c r="Q2936" s="29" t="str">
        <f t="shared" si="633"/>
        <v/>
      </c>
      <c r="R2936" s="29" t="str">
        <f t="shared" si="634"/>
        <v/>
      </c>
      <c r="S2936" s="29" t="str">
        <f t="shared" si="635"/>
        <v/>
      </c>
      <c r="T2936" s="29" t="str">
        <f t="shared" si="636"/>
        <v/>
      </c>
      <c r="U2936" s="29">
        <v>1003552</v>
      </c>
      <c r="V2936" s="29"/>
      <c r="W2936" s="38" t="s">
        <v>2138</v>
      </c>
      <c r="X2936" s="29" t="s">
        <v>158</v>
      </c>
      <c r="Y2936" s="146">
        <v>349490</v>
      </c>
      <c r="Z2936" s="33">
        <v>384439</v>
      </c>
      <c r="AA2936" s="34">
        <f t="shared" si="641"/>
        <v>0.1</v>
      </c>
      <c r="AB2936" s="33">
        <f t="shared" si="642"/>
        <v>384439</v>
      </c>
      <c r="AC2936" s="34">
        <f t="shared" si="643"/>
        <v>9.9999997596497636E-2</v>
      </c>
      <c r="AD2936" s="145">
        <f t="shared" si="649"/>
        <v>320365.83299999998</v>
      </c>
      <c r="AE2936" s="105">
        <v>291241.66700000002</v>
      </c>
      <c r="AF2936" s="34" t="s">
        <v>36</v>
      </c>
      <c r="AG2936" s="34" t="s">
        <v>73</v>
      </c>
      <c r="AH2936" s="34" t="s">
        <v>73</v>
      </c>
      <c r="AI2936" s="29">
        <v>276.76</v>
      </c>
      <c r="AJ2936" s="29">
        <v>11.423999999999999</v>
      </c>
      <c r="AK2936" s="29">
        <v>0</v>
      </c>
      <c r="AL2936" s="29">
        <v>0</v>
      </c>
      <c r="AM2936" s="29" t="s">
        <v>27</v>
      </c>
      <c r="AN2936" s="44" t="s">
        <v>27</v>
      </c>
      <c r="AO2936" s="29" t="s">
        <v>27</v>
      </c>
      <c r="AP2936" s="29">
        <v>1</v>
      </c>
      <c r="AQ2936" s="29"/>
      <c r="AR2936" s="29"/>
      <c r="AS2936" s="29"/>
      <c r="AT2936" s="29"/>
      <c r="AU2936" s="144"/>
      <c r="AV2936" s="36" t="s">
        <v>28</v>
      </c>
      <c r="AW2936" s="102">
        <v>42551</v>
      </c>
      <c r="AX2936" s="129" t="s">
        <v>33</v>
      </c>
      <c r="AY2936" s="106">
        <v>21</v>
      </c>
      <c r="BD2936" t="s">
        <v>1608</v>
      </c>
      <c r="BE2936" t="e">
        <v>#N/A</v>
      </c>
      <c r="BF2936">
        <v>0</v>
      </c>
      <c r="BH2936" t="str">
        <f t="shared" si="647"/>
        <v/>
      </c>
      <c r="BJ2936" t="str">
        <f t="shared" si="648"/>
        <v>OK</v>
      </c>
      <c r="BK2936" s="130" t="s">
        <v>5302</v>
      </c>
      <c r="BL2936" s="130" t="e">
        <v>#VALUE!</v>
      </c>
      <c r="BM2936" s="131" t="s">
        <v>33</v>
      </c>
      <c r="BN2936" s="131" t="e">
        <v>#VALUE!</v>
      </c>
      <c r="BO2936" t="e">
        <v>#N/A</v>
      </c>
      <c r="BP2936">
        <v>0</v>
      </c>
    </row>
    <row r="2937" spans="1:68" ht="25.2" x14ac:dyDescent="0.3">
      <c r="A2937" s="1"/>
      <c r="B2937" s="47">
        <v>2576</v>
      </c>
      <c r="C2937" s="45">
        <v>1050917</v>
      </c>
      <c r="D2937" s="29"/>
      <c r="E2937" s="29"/>
      <c r="F2937" s="31" t="s">
        <v>2141</v>
      </c>
      <c r="G2937" s="29" t="s">
        <v>47</v>
      </c>
      <c r="H2937" s="70" t="s">
        <v>4779</v>
      </c>
      <c r="I2937" s="148" t="s">
        <v>33</v>
      </c>
      <c r="J2937" s="147" t="s">
        <v>33</v>
      </c>
      <c r="K2937" s="148" t="e">
        <v>#N/A</v>
      </c>
      <c r="L2937" s="148" t="s">
        <v>32</v>
      </c>
      <c r="M2937" s="147">
        <v>42551</v>
      </c>
      <c r="N2937" s="29" t="str">
        <f t="shared" si="644"/>
        <v/>
      </c>
      <c r="O2937" s="29" t="str">
        <f t="shared" si="645"/>
        <v/>
      </c>
      <c r="P2937" s="29" t="str">
        <f t="shared" si="646"/>
        <v/>
      </c>
      <c r="Q2937" s="29" t="str">
        <f t="shared" si="633"/>
        <v/>
      </c>
      <c r="R2937" s="29" t="str">
        <f t="shared" si="634"/>
        <v/>
      </c>
      <c r="S2937" s="29" t="str">
        <f t="shared" si="635"/>
        <v/>
      </c>
      <c r="T2937" s="29" t="str">
        <f t="shared" si="636"/>
        <v/>
      </c>
      <c r="U2937" s="29"/>
      <c r="V2937" s="29"/>
      <c r="W2937" s="38" t="s">
        <v>2138</v>
      </c>
      <c r="X2937" s="29" t="s">
        <v>158</v>
      </c>
      <c r="Y2937" s="146">
        <v>45203</v>
      </c>
      <c r="Z2937" s="33">
        <v>57859</v>
      </c>
      <c r="AA2937" s="34">
        <f t="shared" si="641"/>
        <v>0.28000000000000003</v>
      </c>
      <c r="AB2937" s="33">
        <f t="shared" si="642"/>
        <v>57859</v>
      </c>
      <c r="AC2937" s="34">
        <f t="shared" si="643"/>
        <v>0.27998139698709018</v>
      </c>
      <c r="AD2937" s="145">
        <f t="shared" si="649"/>
        <v>48215.832999999999</v>
      </c>
      <c r="AE2937" s="105">
        <v>37669.167000000001</v>
      </c>
      <c r="AF2937" s="34" t="s">
        <v>36</v>
      </c>
      <c r="AG2937" s="34" t="s">
        <v>36</v>
      </c>
      <c r="AH2937" s="34" t="s">
        <v>36</v>
      </c>
      <c r="AI2937" s="29">
        <v>13</v>
      </c>
      <c r="AJ2937" s="29">
        <v>0.37</v>
      </c>
      <c r="AK2937" s="29">
        <v>0</v>
      </c>
      <c r="AL2937" s="29">
        <v>0</v>
      </c>
      <c r="AM2937" s="29" t="s">
        <v>28</v>
      </c>
      <c r="AN2937" s="158" t="s">
        <v>28</v>
      </c>
      <c r="AO2937" s="29" t="s">
        <v>28</v>
      </c>
      <c r="AP2937" s="29">
        <v>1</v>
      </c>
      <c r="AQ2937" s="29"/>
      <c r="AR2937" s="29"/>
      <c r="AS2937" s="29"/>
      <c r="AT2937" s="29"/>
      <c r="AU2937" s="144"/>
      <c r="AV2937" s="36" t="s">
        <v>28</v>
      </c>
      <c r="AW2937" s="102">
        <v>42551</v>
      </c>
      <c r="AX2937" s="129" t="s">
        <v>33</v>
      </c>
      <c r="AY2937" s="106">
        <v>226</v>
      </c>
      <c r="BD2937" t="s">
        <v>1608</v>
      </c>
      <c r="BE2937" t="e">
        <v>#N/A</v>
      </c>
      <c r="BF2937">
        <v>0</v>
      </c>
      <c r="BH2937" t="str">
        <f t="shared" si="647"/>
        <v/>
      </c>
      <c r="BJ2937" t="str">
        <f t="shared" si="648"/>
        <v>OK</v>
      </c>
      <c r="BK2937" s="130">
        <v>57859</v>
      </c>
      <c r="BL2937" s="130" t="s">
        <v>37</v>
      </c>
      <c r="BM2937" s="131" t="s">
        <v>33</v>
      </c>
      <c r="BN2937" s="131" t="e">
        <v>#VALUE!</v>
      </c>
      <c r="BO2937">
        <v>57859</v>
      </c>
      <c r="BP2937">
        <v>8</v>
      </c>
    </row>
    <row r="2938" spans="1:68" ht="25.2" x14ac:dyDescent="0.3">
      <c r="A2938" s="1"/>
      <c r="B2938" s="47">
        <v>2577</v>
      </c>
      <c r="C2938" s="45">
        <v>1050983</v>
      </c>
      <c r="D2938" s="29"/>
      <c r="E2938" s="29"/>
      <c r="F2938" s="31" t="s">
        <v>2142</v>
      </c>
      <c r="G2938" s="29" t="s">
        <v>47</v>
      </c>
      <c r="H2938" s="70" t="s">
        <v>4779</v>
      </c>
      <c r="I2938" s="148" t="s">
        <v>33</v>
      </c>
      <c r="J2938" s="147" t="s">
        <v>33</v>
      </c>
      <c r="K2938" s="148" t="e">
        <v>#N/A</v>
      </c>
      <c r="L2938" s="148" t="s">
        <v>32</v>
      </c>
      <c r="M2938" s="147" t="s">
        <v>33</v>
      </c>
      <c r="N2938" s="29" t="str">
        <f t="shared" si="644"/>
        <v/>
      </c>
      <c r="O2938" s="29" t="str">
        <f t="shared" si="645"/>
        <v/>
      </c>
      <c r="P2938" s="29" t="str">
        <f t="shared" si="646"/>
        <v/>
      </c>
      <c r="Q2938" s="29" t="str">
        <f t="shared" si="633"/>
        <v/>
      </c>
      <c r="R2938" s="29" t="str">
        <f t="shared" si="634"/>
        <v/>
      </c>
      <c r="S2938" s="29" t="str">
        <f t="shared" si="635"/>
        <v/>
      </c>
      <c r="T2938" s="29" t="str">
        <f t="shared" si="636"/>
        <v/>
      </c>
      <c r="U2938" s="29"/>
      <c r="V2938" s="29"/>
      <c r="W2938" s="38" t="s">
        <v>2138</v>
      </c>
      <c r="X2938" s="29" t="s">
        <v>158</v>
      </c>
      <c r="Y2938" s="146">
        <v>1515</v>
      </c>
      <c r="Z2938" s="33">
        <v>1940</v>
      </c>
      <c r="AA2938" s="34">
        <f t="shared" si="641"/>
        <v>0.28100000000000003</v>
      </c>
      <c r="AB2938" s="33">
        <f t="shared" si="642"/>
        <v>1940</v>
      </c>
      <c r="AC2938" s="34">
        <f t="shared" si="643"/>
        <v>0.28052831683168311</v>
      </c>
      <c r="AD2938" s="145">
        <f t="shared" si="649"/>
        <v>1616.6669999999999</v>
      </c>
      <c r="AE2938" s="105">
        <v>1262.5</v>
      </c>
      <c r="AF2938" s="34" t="s">
        <v>36</v>
      </c>
      <c r="AG2938" s="34" t="s">
        <v>36</v>
      </c>
      <c r="AH2938" s="34" t="s">
        <v>36</v>
      </c>
      <c r="AI2938" s="29">
        <v>1.2250000000000001</v>
      </c>
      <c r="AJ2938" s="29">
        <v>2.964E-2</v>
      </c>
      <c r="AK2938" s="29">
        <v>9</v>
      </c>
      <c r="AL2938" s="29">
        <v>0</v>
      </c>
      <c r="AM2938" s="29" t="s">
        <v>28</v>
      </c>
      <c r="AN2938" s="158" t="s">
        <v>28</v>
      </c>
      <c r="AO2938" s="29" t="s">
        <v>28</v>
      </c>
      <c r="AP2938" s="29">
        <v>1</v>
      </c>
      <c r="AQ2938" s="29"/>
      <c r="AR2938" s="29"/>
      <c r="AS2938" s="29"/>
      <c r="AT2938" s="29"/>
      <c r="AU2938" s="144"/>
      <c r="AV2938" s="36" t="s">
        <v>28</v>
      </c>
      <c r="AW2938" s="102">
        <v>42551</v>
      </c>
      <c r="AX2938" s="129" t="s">
        <v>33</v>
      </c>
      <c r="AY2938" s="106">
        <v>1204</v>
      </c>
      <c r="BD2938" t="s">
        <v>1608</v>
      </c>
      <c r="BE2938" t="e">
        <v>#N/A</v>
      </c>
      <c r="BF2938">
        <v>0</v>
      </c>
      <c r="BH2938" t="str">
        <f t="shared" si="647"/>
        <v>AV</v>
      </c>
      <c r="BJ2938" t="str">
        <f t="shared" si="648"/>
        <v>OK</v>
      </c>
      <c r="BK2938" s="130">
        <v>1940</v>
      </c>
      <c r="BL2938" s="130" t="s">
        <v>37</v>
      </c>
      <c r="BM2938" s="131" t="s">
        <v>33</v>
      </c>
      <c r="BN2938" s="131" t="e">
        <v>#VALUE!</v>
      </c>
      <c r="BO2938">
        <v>1940</v>
      </c>
      <c r="BP2938">
        <v>42</v>
      </c>
    </row>
    <row r="2939" spans="1:68" ht="25.2" x14ac:dyDescent="0.3">
      <c r="A2939" s="1"/>
      <c r="B2939" s="47">
        <v>2578</v>
      </c>
      <c r="C2939" s="45">
        <v>1003580</v>
      </c>
      <c r="D2939" s="29"/>
      <c r="E2939" s="29"/>
      <c r="F2939" s="31" t="s">
        <v>2143</v>
      </c>
      <c r="G2939" s="29" t="s">
        <v>47</v>
      </c>
      <c r="H2939" s="70" t="s">
        <v>4779</v>
      </c>
      <c r="I2939" s="148" t="s">
        <v>33</v>
      </c>
      <c r="J2939" s="147" t="s">
        <v>33</v>
      </c>
      <c r="K2939" s="148" t="e">
        <v>#N/A</v>
      </c>
      <c r="L2939" s="148" t="s">
        <v>32</v>
      </c>
      <c r="M2939" s="147">
        <v>42551</v>
      </c>
      <c r="N2939" s="29" t="str">
        <f t="shared" si="644"/>
        <v/>
      </c>
      <c r="O2939" s="29" t="str">
        <f t="shared" si="645"/>
        <v/>
      </c>
      <c r="P2939" s="29" t="str">
        <f t="shared" si="646"/>
        <v/>
      </c>
      <c r="Q2939" s="29" t="str">
        <f t="shared" si="633"/>
        <v/>
      </c>
      <c r="R2939" s="29" t="str">
        <f t="shared" si="634"/>
        <v/>
      </c>
      <c r="S2939" s="29" t="str">
        <f t="shared" si="635"/>
        <v/>
      </c>
      <c r="T2939" s="29" t="str">
        <f t="shared" si="636"/>
        <v/>
      </c>
      <c r="U2939" s="29"/>
      <c r="V2939" s="29"/>
      <c r="W2939" s="38" t="s">
        <v>2138</v>
      </c>
      <c r="X2939" s="29" t="s">
        <v>158</v>
      </c>
      <c r="Y2939" s="146">
        <v>1056</v>
      </c>
      <c r="Z2939" s="33">
        <v>1352</v>
      </c>
      <c r="AA2939" s="34">
        <f t="shared" si="641"/>
        <v>0.28000000000000003</v>
      </c>
      <c r="AB2939" s="33">
        <f t="shared" si="642"/>
        <v>1352</v>
      </c>
      <c r="AC2939" s="34">
        <f t="shared" si="643"/>
        <v>0.28030340909090901</v>
      </c>
      <c r="AD2939" s="145">
        <f t="shared" si="649"/>
        <v>1126.6669999999999</v>
      </c>
      <c r="AE2939" s="105">
        <v>880</v>
      </c>
      <c r="AF2939" s="34" t="s">
        <v>36</v>
      </c>
      <c r="AG2939" s="34" t="s">
        <v>36</v>
      </c>
      <c r="AH2939" s="34" t="s">
        <v>36</v>
      </c>
      <c r="AI2939" s="29">
        <v>0.26</v>
      </c>
      <c r="AJ2939" s="29">
        <v>1.04E-2</v>
      </c>
      <c r="AK2939" s="29">
        <v>59</v>
      </c>
      <c r="AL2939" s="29">
        <v>0</v>
      </c>
      <c r="AM2939" s="29" t="s">
        <v>28</v>
      </c>
      <c r="AN2939" s="158" t="s">
        <v>28</v>
      </c>
      <c r="AO2939" s="29" t="s">
        <v>28</v>
      </c>
      <c r="AP2939" s="29">
        <v>1</v>
      </c>
      <c r="AQ2939" s="29"/>
      <c r="AR2939" s="29"/>
      <c r="AS2939" s="29"/>
      <c r="AT2939" s="29"/>
      <c r="AU2939" s="144"/>
      <c r="AV2939" s="36" t="s">
        <v>28</v>
      </c>
      <c r="AW2939" s="102">
        <v>42551</v>
      </c>
      <c r="AX2939" s="129" t="s">
        <v>33</v>
      </c>
      <c r="AY2939" s="106">
        <v>6950</v>
      </c>
      <c r="BD2939" t="s">
        <v>4644</v>
      </c>
      <c r="BE2939" t="e">
        <v>#N/A</v>
      </c>
      <c r="BF2939">
        <v>0</v>
      </c>
      <c r="BH2939" t="str">
        <f t="shared" si="647"/>
        <v>AV</v>
      </c>
      <c r="BJ2939" t="str">
        <f t="shared" si="648"/>
        <v>OK</v>
      </c>
      <c r="BK2939" s="130">
        <v>1352</v>
      </c>
      <c r="BL2939" s="130" t="s">
        <v>37</v>
      </c>
      <c r="BM2939" s="131" t="s">
        <v>33</v>
      </c>
      <c r="BN2939" s="131" t="e">
        <v>#VALUE!</v>
      </c>
      <c r="BO2939">
        <v>1352</v>
      </c>
      <c r="BP2939">
        <v>149</v>
      </c>
    </row>
    <row r="2940" spans="1:68" ht="25.2" x14ac:dyDescent="0.3">
      <c r="A2940" s="1"/>
      <c r="B2940" s="47">
        <v>2579</v>
      </c>
      <c r="C2940" s="45">
        <v>1050982</v>
      </c>
      <c r="D2940" s="29"/>
      <c r="E2940" s="29"/>
      <c r="F2940" s="31" t="s">
        <v>2144</v>
      </c>
      <c r="G2940" s="29" t="s">
        <v>47</v>
      </c>
      <c r="H2940" s="70" t="s">
        <v>4779</v>
      </c>
      <c r="I2940" s="148" t="s">
        <v>33</v>
      </c>
      <c r="J2940" s="147" t="s">
        <v>33</v>
      </c>
      <c r="K2940" s="148" t="e">
        <v>#N/A</v>
      </c>
      <c r="L2940" s="148" t="s">
        <v>32</v>
      </c>
      <c r="M2940" s="147">
        <v>42551</v>
      </c>
      <c r="N2940" s="29" t="str">
        <f t="shared" si="644"/>
        <v/>
      </c>
      <c r="O2940" s="29" t="str">
        <f t="shared" si="645"/>
        <v/>
      </c>
      <c r="P2940" s="29" t="str">
        <f t="shared" si="646"/>
        <v/>
      </c>
      <c r="Q2940" s="29" t="str">
        <f t="shared" si="633"/>
        <v/>
      </c>
      <c r="R2940" s="29" t="str">
        <f t="shared" si="634"/>
        <v/>
      </c>
      <c r="S2940" s="29" t="str">
        <f t="shared" si="635"/>
        <v/>
      </c>
      <c r="T2940" s="29" t="str">
        <f t="shared" si="636"/>
        <v/>
      </c>
      <c r="U2940" s="29"/>
      <c r="V2940" s="29"/>
      <c r="W2940" s="38" t="s">
        <v>2138</v>
      </c>
      <c r="X2940" s="29" t="s">
        <v>158</v>
      </c>
      <c r="Y2940" s="146">
        <v>1515</v>
      </c>
      <c r="Z2940" s="33">
        <v>1940</v>
      </c>
      <c r="AA2940" s="34">
        <f t="shared" si="641"/>
        <v>0.28100000000000003</v>
      </c>
      <c r="AB2940" s="33">
        <f t="shared" si="642"/>
        <v>1940</v>
      </c>
      <c r="AC2940" s="34">
        <f t="shared" si="643"/>
        <v>0.28052831683168311</v>
      </c>
      <c r="AD2940" s="145">
        <f t="shared" si="649"/>
        <v>1616.6669999999999</v>
      </c>
      <c r="AE2940" s="105">
        <v>1262.5</v>
      </c>
      <c r="AF2940" s="34" t="s">
        <v>36</v>
      </c>
      <c r="AG2940" s="34" t="s">
        <v>36</v>
      </c>
      <c r="AH2940" s="34" t="s">
        <v>36</v>
      </c>
      <c r="AI2940" s="29">
        <v>1.2250000000000001</v>
      </c>
      <c r="AJ2940" s="29">
        <v>2.964E-2</v>
      </c>
      <c r="AK2940" s="29">
        <v>20</v>
      </c>
      <c r="AL2940" s="29">
        <v>0</v>
      </c>
      <c r="AM2940" s="29" t="s">
        <v>28</v>
      </c>
      <c r="AN2940" s="159" t="s">
        <v>27</v>
      </c>
      <c r="AO2940" s="29" t="s">
        <v>28</v>
      </c>
      <c r="AP2940" s="29">
        <v>1</v>
      </c>
      <c r="AQ2940" s="29"/>
      <c r="AR2940" s="29"/>
      <c r="AS2940" s="29"/>
      <c r="AT2940" s="29"/>
      <c r="AU2940" s="144"/>
      <c r="AV2940" s="36" t="s">
        <v>28</v>
      </c>
      <c r="AW2940" s="102">
        <v>42551</v>
      </c>
      <c r="AX2940" s="129" t="s">
        <v>33</v>
      </c>
      <c r="AY2940" s="106">
        <v>2962</v>
      </c>
      <c r="BD2940" t="s">
        <v>1608</v>
      </c>
      <c r="BE2940" t="e">
        <v>#N/A</v>
      </c>
      <c r="BF2940">
        <v>0</v>
      </c>
      <c r="BH2940" t="str">
        <f t="shared" si="647"/>
        <v>AV</v>
      </c>
      <c r="BJ2940" t="str">
        <f t="shared" si="648"/>
        <v>OK</v>
      </c>
      <c r="BK2940" s="130" t="s">
        <v>5302</v>
      </c>
      <c r="BL2940" s="130" t="e">
        <v>#VALUE!</v>
      </c>
      <c r="BM2940" s="131" t="s">
        <v>33</v>
      </c>
      <c r="BN2940" s="131" t="e">
        <v>#VALUE!</v>
      </c>
      <c r="BO2940">
        <v>1940</v>
      </c>
      <c r="BP2940">
        <v>133</v>
      </c>
    </row>
    <row r="2941" spans="1:68" ht="25.2" x14ac:dyDescent="0.3">
      <c r="A2941" s="1"/>
      <c r="B2941" s="47">
        <v>2580</v>
      </c>
      <c r="C2941" s="45">
        <v>1053699</v>
      </c>
      <c r="D2941" s="29"/>
      <c r="E2941" s="29"/>
      <c r="F2941" s="31" t="s">
        <v>2145</v>
      </c>
      <c r="G2941" s="29" t="s">
        <v>47</v>
      </c>
      <c r="H2941" s="70" t="s">
        <v>4779</v>
      </c>
      <c r="I2941" s="148" t="s">
        <v>33</v>
      </c>
      <c r="J2941" s="147" t="s">
        <v>33</v>
      </c>
      <c r="K2941" s="148" t="e">
        <v>#N/A</v>
      </c>
      <c r="L2941" s="148" t="s">
        <v>32</v>
      </c>
      <c r="M2941" s="147">
        <v>42551</v>
      </c>
      <c r="N2941" s="29" t="str">
        <f t="shared" si="644"/>
        <v/>
      </c>
      <c r="O2941" s="29" t="str">
        <f t="shared" si="645"/>
        <v/>
      </c>
      <c r="P2941" s="29" t="str">
        <f t="shared" si="646"/>
        <v/>
      </c>
      <c r="Q2941" s="29" t="str">
        <f t="shared" si="633"/>
        <v/>
      </c>
      <c r="R2941" s="29" t="str">
        <f t="shared" si="634"/>
        <v/>
      </c>
      <c r="S2941" s="29" t="str">
        <f t="shared" si="635"/>
        <v/>
      </c>
      <c r="T2941" s="29" t="str">
        <f t="shared" si="636"/>
        <v/>
      </c>
      <c r="U2941" s="29"/>
      <c r="V2941" s="29"/>
      <c r="W2941" s="38" t="s">
        <v>2138</v>
      </c>
      <c r="X2941" s="29" t="s">
        <v>158</v>
      </c>
      <c r="Y2941" s="146">
        <v>351.26</v>
      </c>
      <c r="Z2941" s="33">
        <v>449.62</v>
      </c>
      <c r="AA2941" s="34">
        <f t="shared" si="641"/>
        <v>0.28000000000000003</v>
      </c>
      <c r="AB2941" s="33">
        <f t="shared" si="642"/>
        <v>449.62</v>
      </c>
      <c r="AC2941" s="34">
        <f t="shared" si="643"/>
        <v>0.28001790124932963</v>
      </c>
      <c r="AD2941" s="145">
        <f t="shared" si="649"/>
        <v>374.68299999999999</v>
      </c>
      <c r="AE2941" s="105">
        <v>292.71699999999998</v>
      </c>
      <c r="AF2941" s="34" t="s">
        <v>36</v>
      </c>
      <c r="AG2941" s="34" t="s">
        <v>36</v>
      </c>
      <c r="AH2941" s="34" t="s">
        <v>36</v>
      </c>
      <c r="AI2941" s="29">
        <v>0.13</v>
      </c>
      <c r="AJ2941" s="29">
        <v>3.9300000000000003E-3</v>
      </c>
      <c r="AK2941" s="29">
        <v>55</v>
      </c>
      <c r="AL2941" s="29">
        <v>0</v>
      </c>
      <c r="AM2941" s="29" t="s">
        <v>28</v>
      </c>
      <c r="AN2941" s="158" t="s">
        <v>28</v>
      </c>
      <c r="AO2941" s="29" t="s">
        <v>28</v>
      </c>
      <c r="AP2941" s="29">
        <v>1</v>
      </c>
      <c r="AQ2941" s="29"/>
      <c r="AR2941" s="29"/>
      <c r="AS2941" s="29"/>
      <c r="AT2941" s="29"/>
      <c r="AU2941" s="144"/>
      <c r="AV2941" s="36" t="s">
        <v>28</v>
      </c>
      <c r="AW2941" s="102">
        <v>42551</v>
      </c>
      <c r="AX2941" s="129" t="s">
        <v>33</v>
      </c>
      <c r="AY2941" s="106">
        <v>4475</v>
      </c>
      <c r="BD2941" t="s">
        <v>4645</v>
      </c>
      <c r="BE2941" t="e">
        <v>#N/A</v>
      </c>
      <c r="BF2941">
        <v>0</v>
      </c>
      <c r="BH2941" t="str">
        <f t="shared" si="647"/>
        <v>AV</v>
      </c>
      <c r="BJ2941" t="str">
        <f t="shared" si="648"/>
        <v>OK</v>
      </c>
      <c r="BK2941" s="130">
        <v>449.62</v>
      </c>
      <c r="BL2941" s="130" t="s">
        <v>37</v>
      </c>
      <c r="BM2941" s="131" t="s">
        <v>33</v>
      </c>
      <c r="BN2941" s="131" t="e">
        <v>#VALUE!</v>
      </c>
      <c r="BO2941">
        <v>449.62</v>
      </c>
      <c r="BP2941">
        <v>99</v>
      </c>
    </row>
    <row r="2942" spans="1:68" ht="25.2" x14ac:dyDescent="0.3">
      <c r="A2942" s="1"/>
      <c r="B2942" s="47">
        <v>2581</v>
      </c>
      <c r="C2942" s="45">
        <v>1050894</v>
      </c>
      <c r="D2942" s="29"/>
      <c r="E2942" s="29"/>
      <c r="F2942" s="31" t="s">
        <v>2146</v>
      </c>
      <c r="G2942" s="29" t="s">
        <v>47</v>
      </c>
      <c r="H2942" s="70" t="s">
        <v>4779</v>
      </c>
      <c r="I2942" s="148" t="s">
        <v>33</v>
      </c>
      <c r="J2942" s="147" t="s">
        <v>33</v>
      </c>
      <c r="K2942" s="148" t="e">
        <v>#N/A</v>
      </c>
      <c r="L2942" s="148" t="s">
        <v>32</v>
      </c>
      <c r="M2942" s="147">
        <v>42551</v>
      </c>
      <c r="N2942" s="29" t="str">
        <f t="shared" si="644"/>
        <v/>
      </c>
      <c r="O2942" s="29" t="str">
        <f t="shared" si="645"/>
        <v/>
      </c>
      <c r="P2942" s="29" t="str">
        <f t="shared" si="646"/>
        <v/>
      </c>
      <c r="Q2942" s="29" t="str">
        <f t="shared" si="633"/>
        <v/>
      </c>
      <c r="R2942" s="29" t="str">
        <f t="shared" si="634"/>
        <v/>
      </c>
      <c r="S2942" s="29" t="str">
        <f t="shared" si="635"/>
        <v/>
      </c>
      <c r="T2942" s="29" t="str">
        <f t="shared" si="636"/>
        <v/>
      </c>
      <c r="U2942" s="29"/>
      <c r="V2942" s="29"/>
      <c r="W2942" s="38" t="s">
        <v>2138</v>
      </c>
      <c r="X2942" s="29" t="s">
        <v>158</v>
      </c>
      <c r="Y2942" s="146">
        <v>495.99</v>
      </c>
      <c r="Z2942" s="33">
        <v>635</v>
      </c>
      <c r="AA2942" s="34">
        <f t="shared" si="641"/>
        <v>0.28000000000000003</v>
      </c>
      <c r="AB2942" s="33">
        <f t="shared" si="642"/>
        <v>635</v>
      </c>
      <c r="AC2942" s="34">
        <f t="shared" si="643"/>
        <v>0.28026855380148802</v>
      </c>
      <c r="AD2942" s="145">
        <f t="shared" si="649"/>
        <v>529.16700000000003</v>
      </c>
      <c r="AE2942" s="105">
        <v>413.32499999999999</v>
      </c>
      <c r="AF2942" s="34" t="s">
        <v>36</v>
      </c>
      <c r="AG2942" s="34" t="s">
        <v>36</v>
      </c>
      <c r="AH2942" s="34" t="s">
        <v>36</v>
      </c>
      <c r="AI2942" s="29">
        <v>8.5000000000000006E-2</v>
      </c>
      <c r="AJ2942" s="29">
        <v>1.2700000000000001E-3</v>
      </c>
      <c r="AK2942" s="29">
        <v>36</v>
      </c>
      <c r="AL2942" s="29">
        <v>0</v>
      </c>
      <c r="AM2942" s="29" t="s">
        <v>28</v>
      </c>
      <c r="AN2942" s="158" t="s">
        <v>28</v>
      </c>
      <c r="AO2942" s="29" t="s">
        <v>28</v>
      </c>
      <c r="AP2942" s="29">
        <v>1</v>
      </c>
      <c r="AQ2942" s="29"/>
      <c r="AR2942" s="29"/>
      <c r="AS2942" s="29"/>
      <c r="AT2942" s="29"/>
      <c r="AU2942" s="144"/>
      <c r="AV2942" s="36" t="s">
        <v>28</v>
      </c>
      <c r="AW2942" s="102">
        <v>42551</v>
      </c>
      <c r="AX2942" s="129" t="s">
        <v>33</v>
      </c>
      <c r="AY2942" s="106">
        <v>686</v>
      </c>
      <c r="BD2942" t="s">
        <v>1724</v>
      </c>
      <c r="BE2942" t="e">
        <v>#N/A</v>
      </c>
      <c r="BF2942">
        <v>0</v>
      </c>
      <c r="BH2942" t="str">
        <f t="shared" si="647"/>
        <v>AV</v>
      </c>
      <c r="BJ2942" t="str">
        <f t="shared" si="648"/>
        <v>OK</v>
      </c>
      <c r="BK2942" s="130">
        <v>635</v>
      </c>
      <c r="BL2942" s="130" t="s">
        <v>37</v>
      </c>
      <c r="BM2942" s="131" t="s">
        <v>33</v>
      </c>
      <c r="BN2942" s="131" t="e">
        <v>#VALUE!</v>
      </c>
      <c r="BO2942">
        <v>635</v>
      </c>
      <c r="BP2942">
        <v>21</v>
      </c>
    </row>
    <row r="2943" spans="1:68" ht="25.2" x14ac:dyDescent="0.3">
      <c r="A2943" s="1"/>
      <c r="B2943" s="47">
        <v>2582</v>
      </c>
      <c r="C2943" s="45">
        <v>1003566</v>
      </c>
      <c r="D2943" s="29"/>
      <c r="E2943" s="29"/>
      <c r="F2943" s="31" t="s">
        <v>2147</v>
      </c>
      <c r="G2943" s="29" t="s">
        <v>47</v>
      </c>
      <c r="H2943" s="70" t="s">
        <v>4779</v>
      </c>
      <c r="I2943" s="148" t="s">
        <v>33</v>
      </c>
      <c r="J2943" s="147" t="s">
        <v>33</v>
      </c>
      <c r="K2943" s="148" t="e">
        <v>#N/A</v>
      </c>
      <c r="L2943" s="148" t="s">
        <v>32</v>
      </c>
      <c r="M2943" s="147">
        <v>42584</v>
      </c>
      <c r="N2943" s="29" t="str">
        <f t="shared" si="644"/>
        <v/>
      </c>
      <c r="O2943" s="29" t="str">
        <f t="shared" si="645"/>
        <v/>
      </c>
      <c r="P2943" s="29" t="str">
        <f t="shared" si="646"/>
        <v/>
      </c>
      <c r="Q2943" s="29" t="str">
        <f t="shared" si="633"/>
        <v/>
      </c>
      <c r="R2943" s="29" t="str">
        <f t="shared" si="634"/>
        <v/>
      </c>
      <c r="S2943" s="29" t="str">
        <f t="shared" si="635"/>
        <v/>
      </c>
      <c r="T2943" s="29" t="str">
        <f t="shared" si="636"/>
        <v/>
      </c>
      <c r="U2943" s="29"/>
      <c r="V2943" s="29"/>
      <c r="W2943" s="38" t="s">
        <v>2138</v>
      </c>
      <c r="X2943" s="29" t="s">
        <v>158</v>
      </c>
      <c r="Y2943" s="146">
        <v>13240</v>
      </c>
      <c r="Z2943" s="33">
        <v>16947</v>
      </c>
      <c r="AA2943" s="34">
        <f t="shared" si="641"/>
        <v>0.28000000000000003</v>
      </c>
      <c r="AB2943" s="33">
        <f t="shared" si="642"/>
        <v>16947</v>
      </c>
      <c r="AC2943" s="34">
        <f t="shared" si="643"/>
        <v>0.27998493293005833</v>
      </c>
      <c r="AD2943" s="145">
        <f t="shared" si="649"/>
        <v>14122.5</v>
      </c>
      <c r="AE2943" s="105">
        <v>11033.333000000001</v>
      </c>
      <c r="AF2943" s="34" t="s">
        <v>36</v>
      </c>
      <c r="AG2943" s="34" t="s">
        <v>36</v>
      </c>
      <c r="AH2943" s="34" t="s">
        <v>36</v>
      </c>
      <c r="AI2943" s="29">
        <v>4</v>
      </c>
      <c r="AJ2943" s="29">
        <v>3.4660000000000003E-2</v>
      </c>
      <c r="AK2943" s="29">
        <v>4</v>
      </c>
      <c r="AL2943" s="29">
        <v>0</v>
      </c>
      <c r="AM2943" s="29" t="s">
        <v>28</v>
      </c>
      <c r="AN2943" s="158" t="s">
        <v>28</v>
      </c>
      <c r="AO2943" s="29" t="s">
        <v>28</v>
      </c>
      <c r="AP2943" s="29">
        <v>1</v>
      </c>
      <c r="AQ2943" s="29"/>
      <c r="AR2943" s="29"/>
      <c r="AS2943" s="29"/>
      <c r="AT2943" s="29"/>
      <c r="AU2943" s="144"/>
      <c r="AV2943" s="36" t="s">
        <v>28</v>
      </c>
      <c r="AW2943" s="102">
        <v>42551</v>
      </c>
      <c r="AX2943" s="129" t="s">
        <v>33</v>
      </c>
      <c r="AY2943" s="106">
        <v>468</v>
      </c>
      <c r="BD2943" t="s">
        <v>4646</v>
      </c>
      <c r="BE2943" t="e">
        <v>#N/A</v>
      </c>
      <c r="BF2943">
        <v>0</v>
      </c>
      <c r="BH2943" t="str">
        <f t="shared" si="647"/>
        <v>AV</v>
      </c>
      <c r="BJ2943" t="str">
        <f t="shared" si="648"/>
        <v>OK</v>
      </c>
      <c r="BK2943" s="130">
        <v>16947</v>
      </c>
      <c r="BL2943" s="130" t="s">
        <v>37</v>
      </c>
      <c r="BM2943" s="131" t="s">
        <v>33</v>
      </c>
      <c r="BN2943" s="131" t="e">
        <v>#VALUE!</v>
      </c>
      <c r="BO2943">
        <v>16947</v>
      </c>
      <c r="BP2943">
        <v>14</v>
      </c>
    </row>
    <row r="2944" spans="1:68" ht="25.2" x14ac:dyDescent="0.3">
      <c r="A2944" s="1"/>
      <c r="B2944" s="47">
        <v>2583</v>
      </c>
      <c r="C2944" s="45">
        <v>1050918</v>
      </c>
      <c r="D2944" s="29"/>
      <c r="E2944" s="29"/>
      <c r="F2944" s="31" t="s">
        <v>2148</v>
      </c>
      <c r="G2944" s="29" t="s">
        <v>47</v>
      </c>
      <c r="H2944" s="70" t="s">
        <v>4779</v>
      </c>
      <c r="I2944" s="148" t="s">
        <v>33</v>
      </c>
      <c r="J2944" s="147" t="s">
        <v>33</v>
      </c>
      <c r="K2944" s="148" t="e">
        <v>#N/A</v>
      </c>
      <c r="L2944" s="148" t="s">
        <v>32</v>
      </c>
      <c r="M2944" s="147">
        <v>42584</v>
      </c>
      <c r="N2944" s="29" t="str">
        <f t="shared" si="644"/>
        <v/>
      </c>
      <c r="O2944" s="29" t="str">
        <f t="shared" si="645"/>
        <v/>
      </c>
      <c r="P2944" s="29" t="str">
        <f t="shared" si="646"/>
        <v/>
      </c>
      <c r="Q2944" s="29" t="str">
        <f t="shared" si="633"/>
        <v/>
      </c>
      <c r="R2944" s="29" t="str">
        <f t="shared" si="634"/>
        <v/>
      </c>
      <c r="S2944" s="29" t="str">
        <f t="shared" si="635"/>
        <v/>
      </c>
      <c r="T2944" s="29" t="str">
        <f t="shared" si="636"/>
        <v/>
      </c>
      <c r="U2944" s="29"/>
      <c r="V2944" s="29"/>
      <c r="W2944" s="38" t="s">
        <v>2138</v>
      </c>
      <c r="X2944" s="29" t="s">
        <v>158</v>
      </c>
      <c r="Y2944" s="146">
        <v>2807</v>
      </c>
      <c r="Z2944" s="33">
        <v>3593</v>
      </c>
      <c r="AA2944" s="34">
        <f t="shared" si="641"/>
        <v>0.28000000000000003</v>
      </c>
      <c r="AB2944" s="33">
        <f t="shared" si="642"/>
        <v>3593</v>
      </c>
      <c r="AC2944" s="34">
        <f t="shared" si="643"/>
        <v>0.28001421018678874</v>
      </c>
      <c r="AD2944" s="145">
        <f t="shared" si="649"/>
        <v>2994.1669999999999</v>
      </c>
      <c r="AE2944" s="105">
        <v>2339.1669999999999</v>
      </c>
      <c r="AF2944" s="34" t="s">
        <v>36</v>
      </c>
      <c r="AG2944" s="34" t="s">
        <v>36</v>
      </c>
      <c r="AH2944" s="34" t="s">
        <v>36</v>
      </c>
      <c r="AI2944" s="29">
        <v>0.4</v>
      </c>
      <c r="AJ2944" s="29">
        <v>3.16E-3</v>
      </c>
      <c r="AK2944" s="29">
        <v>1</v>
      </c>
      <c r="AL2944" s="29">
        <v>0</v>
      </c>
      <c r="AM2944" s="29" t="s">
        <v>28</v>
      </c>
      <c r="AN2944" s="158" t="s">
        <v>28</v>
      </c>
      <c r="AO2944" s="29" t="s">
        <v>28</v>
      </c>
      <c r="AP2944" s="29">
        <v>1</v>
      </c>
      <c r="AQ2944" s="29">
        <v>220</v>
      </c>
      <c r="AR2944" s="29">
        <v>140</v>
      </c>
      <c r="AS2944" s="29">
        <v>130</v>
      </c>
      <c r="AT2944" s="29"/>
      <c r="AU2944" s="144"/>
      <c r="AV2944" s="36" t="s">
        <v>28</v>
      </c>
      <c r="AW2944" s="102">
        <v>42551</v>
      </c>
      <c r="AX2944" s="129" t="s">
        <v>33</v>
      </c>
      <c r="AY2944" s="106">
        <v>175</v>
      </c>
      <c r="BD2944" t="s">
        <v>1608</v>
      </c>
      <c r="BE2944" t="e">
        <v>#N/A</v>
      </c>
      <c r="BF2944">
        <v>0</v>
      </c>
      <c r="BH2944" t="str">
        <f t="shared" si="647"/>
        <v>AV</v>
      </c>
      <c r="BJ2944" t="str">
        <f t="shared" si="648"/>
        <v>OK</v>
      </c>
      <c r="BK2944" s="130">
        <v>3593</v>
      </c>
      <c r="BL2944" s="130" t="s">
        <v>37</v>
      </c>
      <c r="BM2944" s="131" t="s">
        <v>33</v>
      </c>
      <c r="BN2944" s="131" t="e">
        <v>#VALUE!</v>
      </c>
      <c r="BO2944">
        <v>3593</v>
      </c>
      <c r="BP2944">
        <v>5</v>
      </c>
    </row>
    <row r="2945" spans="1:68" x14ac:dyDescent="0.3">
      <c r="A2945" s="1"/>
      <c r="B2945" s="47">
        <v>2584</v>
      </c>
      <c r="C2945" s="45">
        <v>1003546</v>
      </c>
      <c r="D2945" s="29"/>
      <c r="E2945" s="29"/>
      <c r="F2945" s="52" t="s">
        <v>2149</v>
      </c>
      <c r="G2945" s="29" t="s">
        <v>39</v>
      </c>
      <c r="H2945" s="70"/>
      <c r="I2945" s="148" t="s">
        <v>33</v>
      </c>
      <c r="J2945" s="147" t="s">
        <v>33</v>
      </c>
      <c r="K2945" s="148" t="e">
        <v>#N/A</v>
      </c>
      <c r="L2945" s="148" t="s">
        <v>32</v>
      </c>
      <c r="M2945" s="147">
        <v>42584</v>
      </c>
      <c r="N2945" s="29" t="str">
        <f t="shared" si="644"/>
        <v/>
      </c>
      <c r="O2945" s="29" t="str">
        <f t="shared" si="645"/>
        <v/>
      </c>
      <c r="P2945" s="29" t="str">
        <f t="shared" si="646"/>
        <v/>
      </c>
      <c r="Q2945" s="29" t="str">
        <f t="shared" si="633"/>
        <v/>
      </c>
      <c r="R2945" s="29" t="str">
        <f t="shared" si="634"/>
        <v/>
      </c>
      <c r="S2945" s="29" t="str">
        <f t="shared" si="635"/>
        <v/>
      </c>
      <c r="T2945" s="29" t="str">
        <f t="shared" si="636"/>
        <v/>
      </c>
      <c r="U2945" s="29"/>
      <c r="V2945" s="29"/>
      <c r="W2945" s="38" t="s">
        <v>2138</v>
      </c>
      <c r="X2945" s="29" t="s">
        <v>158</v>
      </c>
      <c r="Y2945" s="146">
        <v>22239</v>
      </c>
      <c r="Z2945" s="33">
        <v>28466</v>
      </c>
      <c r="AA2945" s="34">
        <f t="shared" si="641"/>
        <v>0.28000000000000003</v>
      </c>
      <c r="AB2945" s="33">
        <f t="shared" si="642"/>
        <v>28466</v>
      </c>
      <c r="AC2945" s="34">
        <f t="shared" si="643"/>
        <v>0.28000361527047085</v>
      </c>
      <c r="AD2945" s="145">
        <f t="shared" si="649"/>
        <v>23721.667000000001</v>
      </c>
      <c r="AE2945" s="105">
        <v>18532.5</v>
      </c>
      <c r="AF2945" s="34" t="s">
        <v>36</v>
      </c>
      <c r="AG2945" s="34" t="s">
        <v>36</v>
      </c>
      <c r="AH2945" s="34" t="s">
        <v>36</v>
      </c>
      <c r="AI2945" s="29">
        <v>6.2</v>
      </c>
      <c r="AJ2945" s="29">
        <v>0.13200000000000001</v>
      </c>
      <c r="AK2945" s="29">
        <v>0</v>
      </c>
      <c r="AL2945" s="29">
        <v>0</v>
      </c>
      <c r="AM2945" s="29" t="s">
        <v>28</v>
      </c>
      <c r="AN2945" s="44" t="s">
        <v>27</v>
      </c>
      <c r="AO2945" s="29" t="s">
        <v>28</v>
      </c>
      <c r="AP2945" s="29">
        <v>1</v>
      </c>
      <c r="AQ2945" s="29"/>
      <c r="AR2945" s="29"/>
      <c r="AS2945" s="29"/>
      <c r="AT2945" s="29"/>
      <c r="AU2945" s="144"/>
      <c r="AV2945" s="36" t="s">
        <v>28</v>
      </c>
      <c r="AW2945" s="102">
        <v>42551</v>
      </c>
      <c r="AX2945" s="129" t="s">
        <v>33</v>
      </c>
      <c r="AY2945" s="106">
        <v>590</v>
      </c>
      <c r="BD2945" t="s">
        <v>4647</v>
      </c>
      <c r="BE2945" t="e">
        <v>#N/A</v>
      </c>
      <c r="BF2945">
        <v>0</v>
      </c>
      <c r="BH2945" t="str">
        <f t="shared" si="647"/>
        <v/>
      </c>
      <c r="BJ2945" t="str">
        <f t="shared" si="648"/>
        <v>OK</v>
      </c>
      <c r="BK2945" s="130" t="s">
        <v>5302</v>
      </c>
      <c r="BL2945" s="130" t="e">
        <v>#VALUE!</v>
      </c>
      <c r="BM2945" s="131" t="s">
        <v>33</v>
      </c>
      <c r="BN2945" s="131" t="e">
        <v>#VALUE!</v>
      </c>
      <c r="BO2945" t="e">
        <v>#N/A</v>
      </c>
      <c r="BP2945">
        <v>16</v>
      </c>
    </row>
    <row r="2946" spans="1:68" x14ac:dyDescent="0.3">
      <c r="A2946" s="1"/>
      <c r="B2946" s="47">
        <v>2585</v>
      </c>
      <c r="C2946" s="45">
        <v>1003833</v>
      </c>
      <c r="D2946" s="29"/>
      <c r="E2946" s="29"/>
      <c r="F2946" s="31" t="s">
        <v>2150</v>
      </c>
      <c r="G2946" s="29" t="s">
        <v>31</v>
      </c>
      <c r="H2946" s="29"/>
      <c r="I2946" s="148" t="s">
        <v>33</v>
      </c>
      <c r="J2946" s="147" t="s">
        <v>33</v>
      </c>
      <c r="K2946" s="148" t="e">
        <v>#N/A</v>
      </c>
      <c r="L2946" s="148" t="s">
        <v>32</v>
      </c>
      <c r="M2946" s="147">
        <v>42584</v>
      </c>
      <c r="N2946" s="29" t="str">
        <f t="shared" si="644"/>
        <v/>
      </c>
      <c r="O2946" s="29" t="str">
        <f t="shared" si="645"/>
        <v/>
      </c>
      <c r="P2946" s="29" t="str">
        <f t="shared" si="646"/>
        <v/>
      </c>
      <c r="Q2946" s="29" t="str">
        <f t="shared" si="633"/>
        <v/>
      </c>
      <c r="R2946" s="29" t="str">
        <f t="shared" si="634"/>
        <v/>
      </c>
      <c r="S2946" s="29" t="str">
        <f t="shared" si="635"/>
        <v/>
      </c>
      <c r="T2946" s="29" t="str">
        <f t="shared" si="636"/>
        <v/>
      </c>
      <c r="U2946" s="29"/>
      <c r="V2946" s="29"/>
      <c r="W2946" s="38" t="s">
        <v>2138</v>
      </c>
      <c r="X2946" s="29" t="s">
        <v>158</v>
      </c>
      <c r="Y2946" s="146">
        <v>77243</v>
      </c>
      <c r="Z2946" s="33">
        <v>98871</v>
      </c>
      <c r="AA2946" s="34">
        <f t="shared" si="641"/>
        <v>0.28000000000000003</v>
      </c>
      <c r="AB2946" s="33">
        <f t="shared" si="642"/>
        <v>98871</v>
      </c>
      <c r="AC2946" s="34">
        <f t="shared" si="643"/>
        <v>0.27999947552529303</v>
      </c>
      <c r="AD2946" s="145">
        <f t="shared" si="649"/>
        <v>82392.5</v>
      </c>
      <c r="AE2946" s="105">
        <v>64369.167000000001</v>
      </c>
      <c r="AF2946" s="34" t="s">
        <v>36</v>
      </c>
      <c r="AG2946" s="34" t="s">
        <v>36</v>
      </c>
      <c r="AH2946" s="34" t="s">
        <v>36</v>
      </c>
      <c r="AI2946" s="29">
        <v>50</v>
      </c>
      <c r="AJ2946" s="29">
        <v>2</v>
      </c>
      <c r="AK2946" s="29">
        <v>0</v>
      </c>
      <c r="AL2946" s="29">
        <v>0</v>
      </c>
      <c r="AM2946" s="29" t="s">
        <v>28</v>
      </c>
      <c r="AN2946" s="44" t="s">
        <v>27</v>
      </c>
      <c r="AO2946" s="29" t="s">
        <v>28</v>
      </c>
      <c r="AP2946" s="29">
        <v>1</v>
      </c>
      <c r="AQ2946" s="29">
        <v>3100</v>
      </c>
      <c r="AR2946" s="29">
        <v>710</v>
      </c>
      <c r="AS2946" s="29">
        <v>955</v>
      </c>
      <c r="AT2946" s="29"/>
      <c r="AU2946" s="144"/>
      <c r="AV2946" s="36" t="s">
        <v>28</v>
      </c>
      <c r="AW2946" s="102">
        <v>42551</v>
      </c>
      <c r="AX2946" s="129" t="s">
        <v>33</v>
      </c>
      <c r="AY2946" s="106">
        <v>1</v>
      </c>
      <c r="BD2946" t="s">
        <v>1724</v>
      </c>
      <c r="BE2946" t="e">
        <v>#N/A</v>
      </c>
      <c r="BF2946">
        <v>0</v>
      </c>
      <c r="BH2946" t="str">
        <f t="shared" si="647"/>
        <v/>
      </c>
      <c r="BJ2946" t="str">
        <f t="shared" si="648"/>
        <v>OK</v>
      </c>
      <c r="BK2946" s="130" t="s">
        <v>5302</v>
      </c>
      <c r="BL2946" s="130" t="e">
        <v>#VALUE!</v>
      </c>
      <c r="BM2946" s="131" t="s">
        <v>33</v>
      </c>
      <c r="BN2946" s="131" t="e">
        <v>#VALUE!</v>
      </c>
      <c r="BO2946" t="e">
        <v>#N/A</v>
      </c>
      <c r="BP2946">
        <v>0</v>
      </c>
    </row>
    <row r="2947" spans="1:68" x14ac:dyDescent="0.3">
      <c r="A2947" s="1"/>
      <c r="B2947" s="47">
        <v>2586</v>
      </c>
      <c r="C2947" s="45">
        <v>1050905</v>
      </c>
      <c r="D2947" s="29"/>
      <c r="E2947" s="29"/>
      <c r="F2947" s="31" t="s">
        <v>2151</v>
      </c>
      <c r="G2947" s="29" t="s">
        <v>31</v>
      </c>
      <c r="H2947" s="29"/>
      <c r="I2947" s="148" t="s">
        <v>33</v>
      </c>
      <c r="J2947" s="147" t="s">
        <v>33</v>
      </c>
      <c r="K2947" s="148" t="e">
        <v>#N/A</v>
      </c>
      <c r="L2947" s="148" t="s">
        <v>32</v>
      </c>
      <c r="M2947" s="147">
        <v>42551</v>
      </c>
      <c r="N2947" s="29" t="str">
        <f t="shared" si="644"/>
        <v/>
      </c>
      <c r="O2947" s="29" t="str">
        <f t="shared" si="645"/>
        <v/>
      </c>
      <c r="P2947" s="29" t="str">
        <f t="shared" si="646"/>
        <v/>
      </c>
      <c r="Q2947" s="29" t="str">
        <f t="shared" si="633"/>
        <v/>
      </c>
      <c r="R2947" s="29" t="str">
        <f t="shared" si="634"/>
        <v/>
      </c>
      <c r="S2947" s="29" t="str">
        <f t="shared" si="635"/>
        <v/>
      </c>
      <c r="T2947" s="29" t="str">
        <f t="shared" si="636"/>
        <v/>
      </c>
      <c r="U2947" s="29"/>
      <c r="V2947" s="29"/>
      <c r="W2947" s="38" t="s">
        <v>2138</v>
      </c>
      <c r="X2947" s="29" t="s">
        <v>158</v>
      </c>
      <c r="Y2947" s="146">
        <v>259472</v>
      </c>
      <c r="Z2947" s="33">
        <v>332124</v>
      </c>
      <c r="AA2947" s="34">
        <f t="shared" si="641"/>
        <v>0.28000000000000003</v>
      </c>
      <c r="AB2947" s="33">
        <f t="shared" si="642"/>
        <v>332124</v>
      </c>
      <c r="AC2947" s="34">
        <f t="shared" si="643"/>
        <v>0.27999938138990055</v>
      </c>
      <c r="AD2947" s="145">
        <f t="shared" si="649"/>
        <v>276770</v>
      </c>
      <c r="AE2947" s="105">
        <v>216226.66699999999</v>
      </c>
      <c r="AF2947" s="34" t="s">
        <v>36</v>
      </c>
      <c r="AG2947" s="34" t="s">
        <v>36</v>
      </c>
      <c r="AH2947" s="34" t="s">
        <v>36</v>
      </c>
      <c r="AI2947" s="29">
        <v>75</v>
      </c>
      <c r="AJ2947" s="29">
        <v>2.4</v>
      </c>
      <c r="AK2947" s="29">
        <v>0</v>
      </c>
      <c r="AL2947" s="29">
        <v>0</v>
      </c>
      <c r="AM2947" s="29" t="s">
        <v>28</v>
      </c>
      <c r="AN2947" s="44" t="s">
        <v>27</v>
      </c>
      <c r="AO2947" s="29" t="s">
        <v>28</v>
      </c>
      <c r="AP2947" s="29">
        <v>1</v>
      </c>
      <c r="AQ2947" s="29"/>
      <c r="AR2947" s="29"/>
      <c r="AS2947" s="29"/>
      <c r="AT2947" s="29"/>
      <c r="AU2947" s="144"/>
      <c r="AV2947" s="36" t="s">
        <v>28</v>
      </c>
      <c r="AW2947" s="102">
        <v>42551</v>
      </c>
      <c r="AX2947" s="129" t="s">
        <v>33</v>
      </c>
      <c r="AY2947" s="106">
        <v>1</v>
      </c>
      <c r="BD2947" t="s">
        <v>1608</v>
      </c>
      <c r="BE2947" t="e">
        <v>#N/A</v>
      </c>
      <c r="BF2947">
        <v>0</v>
      </c>
      <c r="BH2947" t="str">
        <f t="shared" si="647"/>
        <v/>
      </c>
      <c r="BJ2947" t="str">
        <f t="shared" si="648"/>
        <v>OK</v>
      </c>
      <c r="BK2947" s="130" t="s">
        <v>5302</v>
      </c>
      <c r="BL2947" s="130" t="e">
        <v>#VALUE!</v>
      </c>
      <c r="BM2947" s="131" t="s">
        <v>33</v>
      </c>
      <c r="BN2947" s="131" t="e">
        <v>#VALUE!</v>
      </c>
      <c r="BO2947" t="e">
        <v>#N/A</v>
      </c>
      <c r="BP2947">
        <v>0</v>
      </c>
    </row>
    <row r="2948" spans="1:68" ht="25.2" x14ac:dyDescent="0.3">
      <c r="A2948" s="1"/>
      <c r="B2948" s="47">
        <v>2587</v>
      </c>
      <c r="C2948" s="45">
        <v>1044250</v>
      </c>
      <c r="D2948" s="29"/>
      <c r="E2948" s="29"/>
      <c r="F2948" s="31" t="s">
        <v>2152</v>
      </c>
      <c r="G2948" s="29" t="s">
        <v>47</v>
      </c>
      <c r="H2948" s="70" t="s">
        <v>4779</v>
      </c>
      <c r="I2948" s="148" t="s">
        <v>33</v>
      </c>
      <c r="J2948" s="147" t="s">
        <v>33</v>
      </c>
      <c r="K2948" s="148" t="e">
        <v>#N/A</v>
      </c>
      <c r="L2948" s="148" t="s">
        <v>32</v>
      </c>
      <c r="M2948" s="147">
        <v>42551</v>
      </c>
      <c r="N2948" s="29" t="str">
        <f t="shared" si="644"/>
        <v/>
      </c>
      <c r="O2948" s="29" t="str">
        <f t="shared" si="645"/>
        <v/>
      </c>
      <c r="P2948" s="29" t="str">
        <f t="shared" si="646"/>
        <v/>
      </c>
      <c r="Q2948" s="29" t="str">
        <f t="shared" si="633"/>
        <v/>
      </c>
      <c r="R2948" s="29" t="str">
        <f t="shared" si="634"/>
        <v/>
      </c>
      <c r="S2948" s="29" t="str">
        <f t="shared" si="635"/>
        <v/>
      </c>
      <c r="T2948" s="29" t="str">
        <f t="shared" si="636"/>
        <v/>
      </c>
      <c r="U2948" s="29"/>
      <c r="V2948" s="29"/>
      <c r="W2948" s="38" t="s">
        <v>2138</v>
      </c>
      <c r="X2948" s="29" t="s">
        <v>158</v>
      </c>
      <c r="Y2948" s="146">
        <v>3071</v>
      </c>
      <c r="Z2948" s="33">
        <v>3931</v>
      </c>
      <c r="AA2948" s="34">
        <f t="shared" si="641"/>
        <v>0.28000000000000003</v>
      </c>
      <c r="AB2948" s="33">
        <f t="shared" si="642"/>
        <v>3931</v>
      </c>
      <c r="AC2948" s="34">
        <f t="shared" si="643"/>
        <v>0.28003877824307682</v>
      </c>
      <c r="AD2948" s="145">
        <f t="shared" si="649"/>
        <v>3275.8330000000001</v>
      </c>
      <c r="AE2948" s="105">
        <v>2559.1669999999999</v>
      </c>
      <c r="AF2948" s="34" t="s">
        <v>36</v>
      </c>
      <c r="AG2948" s="34" t="s">
        <v>36</v>
      </c>
      <c r="AH2948" s="34" t="s">
        <v>36</v>
      </c>
      <c r="AI2948" s="29">
        <v>1.92</v>
      </c>
      <c r="AJ2948" s="29">
        <v>2.1000000000000001E-2</v>
      </c>
      <c r="AK2948" s="29">
        <v>40</v>
      </c>
      <c r="AL2948" s="29">
        <v>0</v>
      </c>
      <c r="AM2948" s="29" t="s">
        <v>28</v>
      </c>
      <c r="AN2948" s="158" t="s">
        <v>28</v>
      </c>
      <c r="AO2948" s="29" t="s">
        <v>28</v>
      </c>
      <c r="AP2948" s="29">
        <v>1</v>
      </c>
      <c r="AQ2948" s="29"/>
      <c r="AR2948" s="29"/>
      <c r="AS2948" s="29"/>
      <c r="AT2948" s="29"/>
      <c r="AU2948" s="144"/>
      <c r="AV2948" s="36" t="s">
        <v>28</v>
      </c>
      <c r="AW2948" s="102">
        <v>42551</v>
      </c>
      <c r="AX2948" s="129" t="s">
        <v>33</v>
      </c>
      <c r="AY2948" s="106">
        <v>393</v>
      </c>
      <c r="BD2948" t="s">
        <v>4648</v>
      </c>
      <c r="BE2948" t="e">
        <v>#N/A</v>
      </c>
      <c r="BF2948" t="s">
        <v>4739</v>
      </c>
      <c r="BH2948" t="str">
        <f t="shared" si="647"/>
        <v>AV</v>
      </c>
      <c r="BJ2948" t="str">
        <f t="shared" si="648"/>
        <v>OK</v>
      </c>
      <c r="BK2948" s="130">
        <v>3931</v>
      </c>
      <c r="BL2948" s="130" t="s">
        <v>37</v>
      </c>
      <c r="BM2948" s="131" t="s">
        <v>33</v>
      </c>
      <c r="BN2948" s="131" t="e">
        <v>#VALUE!</v>
      </c>
      <c r="BO2948">
        <v>3931</v>
      </c>
      <c r="BP2948">
        <v>11</v>
      </c>
    </row>
    <row r="2949" spans="1:68" x14ac:dyDescent="0.3">
      <c r="A2949" s="1"/>
      <c r="B2949" s="47">
        <v>2588</v>
      </c>
      <c r="C2949" s="45">
        <v>1003553</v>
      </c>
      <c r="D2949" s="29"/>
      <c r="E2949" s="29"/>
      <c r="F2949" s="31" t="s">
        <v>2153</v>
      </c>
      <c r="G2949" s="29" t="s">
        <v>31</v>
      </c>
      <c r="H2949" s="29"/>
      <c r="I2949" s="148" t="s">
        <v>33</v>
      </c>
      <c r="J2949" s="147" t="s">
        <v>33</v>
      </c>
      <c r="K2949" s="148" t="e">
        <v>#N/A</v>
      </c>
      <c r="L2949" s="148" t="s">
        <v>32</v>
      </c>
      <c r="M2949" s="147">
        <v>42551</v>
      </c>
      <c r="N2949" s="29" t="str">
        <f t="shared" si="644"/>
        <v/>
      </c>
      <c r="O2949" s="29" t="str">
        <f t="shared" si="645"/>
        <v/>
      </c>
      <c r="P2949" s="29" t="str">
        <f t="shared" si="646"/>
        <v/>
      </c>
      <c r="Q2949" s="29" t="str">
        <f t="shared" si="633"/>
        <v/>
      </c>
      <c r="R2949" s="29" t="str">
        <f t="shared" si="634"/>
        <v/>
      </c>
      <c r="S2949" s="29" t="str">
        <f t="shared" si="635"/>
        <v/>
      </c>
      <c r="T2949" s="29" t="str">
        <f t="shared" si="636"/>
        <v/>
      </c>
      <c r="U2949" s="29"/>
      <c r="V2949" s="29"/>
      <c r="W2949" s="38" t="s">
        <v>2138</v>
      </c>
      <c r="X2949" s="29" t="s">
        <v>158</v>
      </c>
      <c r="Y2949" s="146">
        <v>58999</v>
      </c>
      <c r="Z2949" s="33">
        <v>75519</v>
      </c>
      <c r="AA2949" s="34">
        <f t="shared" si="641"/>
        <v>0.28000000000000003</v>
      </c>
      <c r="AB2949" s="33">
        <f t="shared" si="642"/>
        <v>75519</v>
      </c>
      <c r="AC2949" s="34">
        <f t="shared" si="643"/>
        <v>0.28000475452129536</v>
      </c>
      <c r="AD2949" s="145">
        <f t="shared" si="649"/>
        <v>62932.5</v>
      </c>
      <c r="AE2949" s="105">
        <v>49165.832999999999</v>
      </c>
      <c r="AF2949" s="34" t="s">
        <v>36</v>
      </c>
      <c r="AG2949" s="34" t="s">
        <v>36</v>
      </c>
      <c r="AH2949" s="34" t="s">
        <v>36</v>
      </c>
      <c r="AI2949" s="29">
        <v>14</v>
      </c>
      <c r="AJ2949" s="29">
        <v>0.36299999999999999</v>
      </c>
      <c r="AK2949" s="29">
        <v>0</v>
      </c>
      <c r="AL2949" s="29">
        <v>0</v>
      </c>
      <c r="AM2949" s="29" t="s">
        <v>28</v>
      </c>
      <c r="AN2949" s="44" t="s">
        <v>27</v>
      </c>
      <c r="AO2949" s="29" t="s">
        <v>28</v>
      </c>
      <c r="AP2949" s="29">
        <v>1</v>
      </c>
      <c r="AQ2949" s="29"/>
      <c r="AR2949" s="29"/>
      <c r="AS2949" s="29"/>
      <c r="AT2949" s="29"/>
      <c r="AU2949" s="144"/>
      <c r="AV2949" s="36" t="s">
        <v>28</v>
      </c>
      <c r="AW2949" s="102" t="s">
        <v>33</v>
      </c>
      <c r="AX2949" s="129" t="s">
        <v>33</v>
      </c>
      <c r="AY2949" s="106">
        <v>3</v>
      </c>
      <c r="BD2949" t="s">
        <v>1724</v>
      </c>
      <c r="BE2949" t="e">
        <v>#N/A</v>
      </c>
      <c r="BF2949">
        <v>0</v>
      </c>
      <c r="BH2949" t="str">
        <f t="shared" si="647"/>
        <v/>
      </c>
      <c r="BJ2949" t="str">
        <f t="shared" si="648"/>
        <v>OK</v>
      </c>
      <c r="BK2949" s="130" t="s">
        <v>5302</v>
      </c>
      <c r="BL2949" s="130" t="e">
        <v>#VALUE!</v>
      </c>
      <c r="BM2949" s="131" t="s">
        <v>33</v>
      </c>
      <c r="BN2949" s="131" t="e">
        <v>#VALUE!</v>
      </c>
      <c r="BO2949" t="e">
        <v>#N/A</v>
      </c>
      <c r="BP2949">
        <v>0</v>
      </c>
    </row>
    <row r="2950" spans="1:68" x14ac:dyDescent="0.3">
      <c r="A2950" s="1"/>
      <c r="B2950" s="47">
        <v>2589</v>
      </c>
      <c r="C2950" s="45">
        <v>1003563</v>
      </c>
      <c r="D2950" s="29"/>
      <c r="E2950" s="29"/>
      <c r="F2950" s="31" t="s">
        <v>2154</v>
      </c>
      <c r="G2950" s="29" t="s">
        <v>31</v>
      </c>
      <c r="H2950" s="29"/>
      <c r="I2950" s="148" t="s">
        <v>33</v>
      </c>
      <c r="J2950" s="147" t="s">
        <v>33</v>
      </c>
      <c r="K2950" s="148" t="e">
        <v>#N/A</v>
      </c>
      <c r="L2950" s="148" t="s">
        <v>32</v>
      </c>
      <c r="M2950" s="147">
        <v>42551</v>
      </c>
      <c r="N2950" s="29" t="str">
        <f t="shared" si="644"/>
        <v/>
      </c>
      <c r="O2950" s="29" t="str">
        <f t="shared" si="645"/>
        <v/>
      </c>
      <c r="P2950" s="29" t="str">
        <f t="shared" si="646"/>
        <v/>
      </c>
      <c r="Q2950" s="29" t="str">
        <f t="shared" si="633"/>
        <v/>
      </c>
      <c r="R2950" s="29" t="str">
        <f t="shared" si="634"/>
        <v/>
      </c>
      <c r="S2950" s="29" t="str">
        <f t="shared" si="635"/>
        <v/>
      </c>
      <c r="T2950" s="29" t="str">
        <f t="shared" si="636"/>
        <v/>
      </c>
      <c r="U2950" s="29"/>
      <c r="V2950" s="29"/>
      <c r="W2950" s="38" t="s">
        <v>2138</v>
      </c>
      <c r="X2950" s="29" t="s">
        <v>158</v>
      </c>
      <c r="Y2950" s="146">
        <v>18534</v>
      </c>
      <c r="Z2950" s="33">
        <v>23723</v>
      </c>
      <c r="AA2950" s="34">
        <f t="shared" si="641"/>
        <v>0.28000000000000003</v>
      </c>
      <c r="AB2950" s="33">
        <f t="shared" si="642"/>
        <v>23723</v>
      </c>
      <c r="AC2950" s="34">
        <f t="shared" si="643"/>
        <v>0.27997196503722899</v>
      </c>
      <c r="AD2950" s="145">
        <f t="shared" si="649"/>
        <v>19769.167000000001</v>
      </c>
      <c r="AE2950" s="105">
        <v>15445</v>
      </c>
      <c r="AF2950" s="34" t="s">
        <v>36</v>
      </c>
      <c r="AG2950" s="34" t="s">
        <v>36</v>
      </c>
      <c r="AH2950" s="34" t="s">
        <v>36</v>
      </c>
      <c r="AI2950" s="29">
        <v>8.125</v>
      </c>
      <c r="AJ2950" s="29">
        <v>3.2919999999999998E-2</v>
      </c>
      <c r="AK2950" s="29">
        <v>0</v>
      </c>
      <c r="AL2950" s="29">
        <v>0</v>
      </c>
      <c r="AM2950" s="29" t="s">
        <v>28</v>
      </c>
      <c r="AN2950" s="44" t="s">
        <v>27</v>
      </c>
      <c r="AO2950" s="29" t="s">
        <v>28</v>
      </c>
      <c r="AP2950" s="29">
        <v>1</v>
      </c>
      <c r="AQ2950" s="29"/>
      <c r="AR2950" s="29"/>
      <c r="AS2950" s="29"/>
      <c r="AT2950" s="29"/>
      <c r="AU2950" s="144"/>
      <c r="AV2950" s="36" t="s">
        <v>28</v>
      </c>
      <c r="AW2950" s="102">
        <v>42551</v>
      </c>
      <c r="AX2950" s="129" t="s">
        <v>33</v>
      </c>
      <c r="AY2950" s="106">
        <v>18</v>
      </c>
      <c r="BD2950" t="s">
        <v>1724</v>
      </c>
      <c r="BE2950" t="e">
        <v>#N/A</v>
      </c>
      <c r="BF2950">
        <v>0</v>
      </c>
      <c r="BH2950" t="str">
        <f t="shared" si="647"/>
        <v/>
      </c>
      <c r="BJ2950" t="str">
        <f t="shared" si="648"/>
        <v>OK</v>
      </c>
      <c r="BK2950" s="130" t="s">
        <v>5302</v>
      </c>
      <c r="BL2950" s="130" t="e">
        <v>#VALUE!</v>
      </c>
      <c r="BM2950" s="131" t="s">
        <v>33</v>
      </c>
      <c r="BN2950" s="131" t="e">
        <v>#VALUE!</v>
      </c>
      <c r="BO2950" t="e">
        <v>#N/A</v>
      </c>
      <c r="BP2950">
        <v>0</v>
      </c>
    </row>
    <row r="2951" spans="1:68" x14ac:dyDescent="0.3">
      <c r="A2951" s="1"/>
      <c r="B2951" s="47">
        <v>2590</v>
      </c>
      <c r="C2951" s="45">
        <v>1003559</v>
      </c>
      <c r="D2951" s="29"/>
      <c r="E2951" s="29"/>
      <c r="F2951" s="31" t="s">
        <v>2155</v>
      </c>
      <c r="G2951" s="29" t="s">
        <v>31</v>
      </c>
      <c r="H2951" s="29"/>
      <c r="I2951" s="148" t="s">
        <v>33</v>
      </c>
      <c r="J2951" s="147" t="s">
        <v>33</v>
      </c>
      <c r="K2951" s="148" t="e">
        <v>#N/A</v>
      </c>
      <c r="L2951" s="148" t="s">
        <v>32</v>
      </c>
      <c r="M2951" s="147">
        <v>42551</v>
      </c>
      <c r="N2951" s="29" t="str">
        <f t="shared" si="644"/>
        <v/>
      </c>
      <c r="O2951" s="29" t="str">
        <f t="shared" si="645"/>
        <v/>
      </c>
      <c r="P2951" s="29" t="str">
        <f t="shared" si="646"/>
        <v/>
      </c>
      <c r="Q2951" s="29" t="str">
        <f t="shared" si="633"/>
        <v/>
      </c>
      <c r="R2951" s="29" t="str">
        <f t="shared" si="634"/>
        <v/>
      </c>
      <c r="S2951" s="29" t="str">
        <f t="shared" si="635"/>
        <v/>
      </c>
      <c r="T2951" s="29" t="str">
        <f t="shared" si="636"/>
        <v/>
      </c>
      <c r="U2951" s="29"/>
      <c r="V2951" s="29"/>
      <c r="W2951" s="38" t="s">
        <v>2138</v>
      </c>
      <c r="X2951" s="29" t="s">
        <v>158</v>
      </c>
      <c r="Y2951" s="146">
        <v>22593</v>
      </c>
      <c r="Z2951" s="33">
        <v>28919</v>
      </c>
      <c r="AA2951" s="34">
        <f t="shared" si="641"/>
        <v>0.28000000000000003</v>
      </c>
      <c r="AB2951" s="33">
        <f t="shared" si="642"/>
        <v>28919</v>
      </c>
      <c r="AC2951" s="34">
        <f t="shared" si="643"/>
        <v>0.27999824724472189</v>
      </c>
      <c r="AD2951" s="145">
        <f t="shared" si="649"/>
        <v>24099.167000000001</v>
      </c>
      <c r="AE2951" s="105">
        <v>18827.5</v>
      </c>
      <c r="AF2951" s="34" t="s">
        <v>36</v>
      </c>
      <c r="AG2951" s="34" t="s">
        <v>36</v>
      </c>
      <c r="AH2951" s="34" t="s">
        <v>36</v>
      </c>
      <c r="AI2951" s="29">
        <v>25</v>
      </c>
      <c r="AJ2951" s="29">
        <v>0.31185000000000002</v>
      </c>
      <c r="AK2951" s="29">
        <v>0</v>
      </c>
      <c r="AL2951" s="29">
        <v>0</v>
      </c>
      <c r="AM2951" s="29" t="s">
        <v>28</v>
      </c>
      <c r="AN2951" s="44" t="s">
        <v>27</v>
      </c>
      <c r="AO2951" s="29" t="s">
        <v>28</v>
      </c>
      <c r="AP2951" s="29">
        <v>1</v>
      </c>
      <c r="AQ2951" s="29">
        <v>1850</v>
      </c>
      <c r="AR2951" s="29">
        <v>315</v>
      </c>
      <c r="AS2951" s="29">
        <v>315</v>
      </c>
      <c r="AT2951" s="29"/>
      <c r="AU2951" s="144"/>
      <c r="AV2951" s="36" t="s">
        <v>28</v>
      </c>
      <c r="AW2951" s="102">
        <v>42551</v>
      </c>
      <c r="AX2951" s="129" t="s">
        <v>33</v>
      </c>
      <c r="AY2951" s="106" t="e">
        <v>#N/A</v>
      </c>
      <c r="BD2951" t="s">
        <v>1724</v>
      </c>
      <c r="BE2951" t="e">
        <v>#N/A</v>
      </c>
      <c r="BF2951">
        <v>0</v>
      </c>
      <c r="BH2951" t="str">
        <f t="shared" si="647"/>
        <v/>
      </c>
      <c r="BJ2951" t="str">
        <f t="shared" si="648"/>
        <v>OK</v>
      </c>
      <c r="BK2951" s="130" t="s">
        <v>5302</v>
      </c>
      <c r="BL2951" s="130" t="e">
        <v>#VALUE!</v>
      </c>
      <c r="BM2951" s="131" t="s">
        <v>33</v>
      </c>
      <c r="BN2951" s="131" t="e">
        <v>#VALUE!</v>
      </c>
      <c r="BO2951" t="e">
        <v>#N/A</v>
      </c>
      <c r="BP2951">
        <v>0</v>
      </c>
    </row>
    <row r="2952" spans="1:68" x14ac:dyDescent="0.3">
      <c r="A2952" s="1"/>
      <c r="B2952" s="47">
        <v>2591</v>
      </c>
      <c r="C2952" s="45">
        <v>1003558</v>
      </c>
      <c r="D2952" s="29"/>
      <c r="E2952" s="29"/>
      <c r="F2952" s="31" t="s">
        <v>2156</v>
      </c>
      <c r="G2952" s="29" t="s">
        <v>31</v>
      </c>
      <c r="H2952" s="29"/>
      <c r="I2952" s="148" t="s">
        <v>33</v>
      </c>
      <c r="J2952" s="147" t="s">
        <v>33</v>
      </c>
      <c r="K2952" s="148" t="e">
        <v>#N/A</v>
      </c>
      <c r="L2952" s="148" t="s">
        <v>32</v>
      </c>
      <c r="M2952" s="147">
        <v>42551</v>
      </c>
      <c r="N2952" s="29" t="str">
        <f t="shared" si="644"/>
        <v/>
      </c>
      <c r="O2952" s="29" t="str">
        <f t="shared" si="645"/>
        <v/>
      </c>
      <c r="P2952" s="29" t="str">
        <f t="shared" si="646"/>
        <v/>
      </c>
      <c r="Q2952" s="29" t="str">
        <f t="shared" si="633"/>
        <v/>
      </c>
      <c r="R2952" s="29" t="str">
        <f t="shared" si="634"/>
        <v/>
      </c>
      <c r="S2952" s="29" t="str">
        <f t="shared" si="635"/>
        <v/>
      </c>
      <c r="T2952" s="29" t="str">
        <f t="shared" si="636"/>
        <v/>
      </c>
      <c r="U2952" s="29"/>
      <c r="V2952" s="29"/>
      <c r="W2952" s="38" t="s">
        <v>2138</v>
      </c>
      <c r="X2952" s="29" t="s">
        <v>158</v>
      </c>
      <c r="Y2952" s="146">
        <v>102025</v>
      </c>
      <c r="Z2952" s="33">
        <v>130593</v>
      </c>
      <c r="AA2952" s="34">
        <f t="shared" si="641"/>
        <v>0.28000000000000003</v>
      </c>
      <c r="AB2952" s="33">
        <f t="shared" si="642"/>
        <v>130593</v>
      </c>
      <c r="AC2952" s="34">
        <f t="shared" si="643"/>
        <v>0.28000980653765178</v>
      </c>
      <c r="AD2952" s="145">
        <f t="shared" si="649"/>
        <v>108827.5</v>
      </c>
      <c r="AE2952" s="105">
        <v>85020.832999999999</v>
      </c>
      <c r="AF2952" s="34" t="s">
        <v>36</v>
      </c>
      <c r="AG2952" s="34" t="s">
        <v>36</v>
      </c>
      <c r="AH2952" s="34" t="s">
        <v>36</v>
      </c>
      <c r="AI2952" s="29">
        <v>48</v>
      </c>
      <c r="AJ2952" s="29">
        <v>1.6319999999999999</v>
      </c>
      <c r="AK2952" s="29">
        <v>0</v>
      </c>
      <c r="AL2952" s="29">
        <v>0</v>
      </c>
      <c r="AM2952" s="29" t="s">
        <v>28</v>
      </c>
      <c r="AN2952" s="44" t="s">
        <v>27</v>
      </c>
      <c r="AO2952" s="29" t="s">
        <v>28</v>
      </c>
      <c r="AP2952" s="29">
        <v>1</v>
      </c>
      <c r="AQ2952" s="29"/>
      <c r="AR2952" s="29"/>
      <c r="AS2952" s="29"/>
      <c r="AT2952" s="29"/>
      <c r="AU2952" s="144"/>
      <c r="AV2952" s="36" t="s">
        <v>28</v>
      </c>
      <c r="AW2952" s="102">
        <v>42551</v>
      </c>
      <c r="AX2952" s="129" t="s">
        <v>33</v>
      </c>
      <c r="AY2952" s="106">
        <v>17</v>
      </c>
      <c r="BD2952" t="s">
        <v>1608</v>
      </c>
      <c r="BE2952" t="e">
        <v>#N/A</v>
      </c>
      <c r="BF2952">
        <v>0</v>
      </c>
      <c r="BH2952" t="str">
        <f t="shared" si="647"/>
        <v/>
      </c>
      <c r="BJ2952" t="str">
        <f t="shared" si="648"/>
        <v>OK</v>
      </c>
      <c r="BK2952" s="130" t="s">
        <v>5302</v>
      </c>
      <c r="BL2952" s="130" t="e">
        <v>#VALUE!</v>
      </c>
      <c r="BM2952" s="131" t="s">
        <v>33</v>
      </c>
      <c r="BN2952" s="131" t="e">
        <v>#VALUE!</v>
      </c>
      <c r="BO2952" t="e">
        <v>#N/A</v>
      </c>
      <c r="BP2952">
        <v>0</v>
      </c>
    </row>
    <row r="2953" spans="1:68" x14ac:dyDescent="0.3">
      <c r="A2953" s="1"/>
      <c r="B2953" s="47">
        <v>2592</v>
      </c>
      <c r="C2953" s="45">
        <v>1003663</v>
      </c>
      <c r="D2953" s="29"/>
      <c r="E2953" s="29"/>
      <c r="F2953" s="31" t="s">
        <v>2157</v>
      </c>
      <c r="G2953" s="29" t="s">
        <v>31</v>
      </c>
      <c r="H2953" s="29"/>
      <c r="I2953" s="148" t="s">
        <v>33</v>
      </c>
      <c r="J2953" s="147" t="s">
        <v>33</v>
      </c>
      <c r="K2953" s="148" t="e">
        <v>#N/A</v>
      </c>
      <c r="L2953" s="148" t="s">
        <v>32</v>
      </c>
      <c r="M2953" s="147">
        <v>42551</v>
      </c>
      <c r="N2953" s="29" t="str">
        <f t="shared" si="644"/>
        <v/>
      </c>
      <c r="O2953" s="29" t="str">
        <f t="shared" si="645"/>
        <v/>
      </c>
      <c r="P2953" s="29" t="str">
        <f t="shared" si="646"/>
        <v/>
      </c>
      <c r="Q2953" s="29" t="str">
        <f t="shared" si="633"/>
        <v/>
      </c>
      <c r="R2953" s="29" t="str">
        <f t="shared" si="634"/>
        <v/>
      </c>
      <c r="S2953" s="29" t="str">
        <f t="shared" si="635"/>
        <v/>
      </c>
      <c r="T2953" s="29" t="str">
        <f t="shared" si="636"/>
        <v/>
      </c>
      <c r="U2953" s="29"/>
      <c r="V2953" s="29"/>
      <c r="W2953" s="38" t="s">
        <v>2138</v>
      </c>
      <c r="X2953" s="29" t="s">
        <v>158</v>
      </c>
      <c r="Y2953" s="146">
        <v>56528</v>
      </c>
      <c r="Z2953" s="33">
        <v>72356</v>
      </c>
      <c r="AA2953" s="34">
        <f t="shared" si="641"/>
        <v>0.28000000000000003</v>
      </c>
      <c r="AB2953" s="33">
        <f t="shared" si="642"/>
        <v>72356</v>
      </c>
      <c r="AC2953" s="34">
        <f t="shared" si="643"/>
        <v>0.28000282847436436</v>
      </c>
      <c r="AD2953" s="145">
        <f t="shared" si="649"/>
        <v>60296.667000000001</v>
      </c>
      <c r="AE2953" s="105">
        <v>47106.667000000001</v>
      </c>
      <c r="AF2953" s="34" t="s">
        <v>36</v>
      </c>
      <c r="AG2953" s="34" t="s">
        <v>36</v>
      </c>
      <c r="AH2953" s="34" t="s">
        <v>36</v>
      </c>
      <c r="AI2953" s="29">
        <v>20</v>
      </c>
      <c r="AJ2953" s="29">
        <v>0.625</v>
      </c>
      <c r="AK2953" s="29">
        <v>0</v>
      </c>
      <c r="AL2953" s="29">
        <v>0</v>
      </c>
      <c r="AM2953" s="29" t="s">
        <v>28</v>
      </c>
      <c r="AN2953" s="44" t="s">
        <v>27</v>
      </c>
      <c r="AO2953" s="29" t="s">
        <v>28</v>
      </c>
      <c r="AP2953" s="29">
        <v>1</v>
      </c>
      <c r="AQ2953" s="29"/>
      <c r="AR2953" s="29"/>
      <c r="AS2953" s="29"/>
      <c r="AT2953" s="29"/>
      <c r="AU2953" s="144"/>
      <c r="AV2953" s="36" t="s">
        <v>28</v>
      </c>
      <c r="AW2953" s="102">
        <v>42551</v>
      </c>
      <c r="AX2953" s="129" t="s">
        <v>33</v>
      </c>
      <c r="AY2953" s="106">
        <v>4</v>
      </c>
      <c r="BD2953" t="s">
        <v>1724</v>
      </c>
      <c r="BE2953" t="e">
        <v>#N/A</v>
      </c>
      <c r="BF2953">
        <v>0</v>
      </c>
      <c r="BH2953" t="str">
        <f t="shared" si="647"/>
        <v/>
      </c>
      <c r="BJ2953" t="str">
        <f t="shared" si="648"/>
        <v>OK</v>
      </c>
      <c r="BK2953" s="130" t="s">
        <v>5302</v>
      </c>
      <c r="BL2953" s="130" t="e">
        <v>#VALUE!</v>
      </c>
      <c r="BM2953" s="131" t="s">
        <v>33</v>
      </c>
      <c r="BN2953" s="131" t="e">
        <v>#VALUE!</v>
      </c>
      <c r="BO2953" t="e">
        <v>#N/A</v>
      </c>
      <c r="BP2953">
        <v>0</v>
      </c>
    </row>
    <row r="2954" spans="1:68" x14ac:dyDescent="0.3">
      <c r="A2954" s="1"/>
      <c r="B2954" s="47">
        <v>2593</v>
      </c>
      <c r="C2954" s="45">
        <v>1003535</v>
      </c>
      <c r="D2954" s="29"/>
      <c r="E2954" s="29"/>
      <c r="F2954" s="31" t="s">
        <v>2158</v>
      </c>
      <c r="G2954" s="29" t="s">
        <v>31</v>
      </c>
      <c r="H2954" s="29"/>
      <c r="I2954" s="148" t="s">
        <v>33</v>
      </c>
      <c r="J2954" s="147" t="s">
        <v>33</v>
      </c>
      <c r="K2954" s="148" t="e">
        <v>#N/A</v>
      </c>
      <c r="L2954" s="148" t="s">
        <v>32</v>
      </c>
      <c r="M2954" s="147">
        <v>42551</v>
      </c>
      <c r="N2954" s="29" t="str">
        <f t="shared" si="644"/>
        <v/>
      </c>
      <c r="O2954" s="29" t="str">
        <f t="shared" si="645"/>
        <v/>
      </c>
      <c r="P2954" s="29" t="str">
        <f t="shared" si="646"/>
        <v/>
      </c>
      <c r="Q2954" s="29" t="str">
        <f t="shared" si="633"/>
        <v/>
      </c>
      <c r="R2954" s="29" t="str">
        <f t="shared" si="634"/>
        <v/>
      </c>
      <c r="S2954" s="29" t="str">
        <f t="shared" si="635"/>
        <v/>
      </c>
      <c r="T2954" s="29" t="str">
        <f t="shared" si="636"/>
        <v/>
      </c>
      <c r="U2954" s="29"/>
      <c r="V2954" s="29"/>
      <c r="W2954" s="38" t="s">
        <v>2138</v>
      </c>
      <c r="X2954" s="29" t="s">
        <v>158</v>
      </c>
      <c r="Y2954" s="146">
        <v>27466</v>
      </c>
      <c r="Z2954" s="33">
        <v>35157</v>
      </c>
      <c r="AA2954" s="34">
        <f t="shared" si="641"/>
        <v>0.28000000000000003</v>
      </c>
      <c r="AB2954" s="33">
        <f t="shared" si="642"/>
        <v>35157</v>
      </c>
      <c r="AC2954" s="34">
        <f t="shared" si="643"/>
        <v>0.28001895113986686</v>
      </c>
      <c r="AD2954" s="145">
        <f t="shared" si="649"/>
        <v>29297.5</v>
      </c>
      <c r="AE2954" s="105">
        <v>22888.332999999999</v>
      </c>
      <c r="AF2954" s="34" t="s">
        <v>36</v>
      </c>
      <c r="AG2954" s="34" t="s">
        <v>36</v>
      </c>
      <c r="AH2954" s="34" t="s">
        <v>36</v>
      </c>
      <c r="AI2954" s="29">
        <v>29.5</v>
      </c>
      <c r="AJ2954" s="29">
        <v>0.161</v>
      </c>
      <c r="AK2954" s="29">
        <v>0</v>
      </c>
      <c r="AL2954" s="29">
        <v>0</v>
      </c>
      <c r="AM2954" s="29" t="s">
        <v>28</v>
      </c>
      <c r="AN2954" s="44" t="s">
        <v>27</v>
      </c>
      <c r="AO2954" s="29" t="s">
        <v>28</v>
      </c>
      <c r="AP2954" s="29">
        <v>1</v>
      </c>
      <c r="AQ2954" s="29"/>
      <c r="AR2954" s="29"/>
      <c r="AS2954" s="29"/>
      <c r="AT2954" s="29"/>
      <c r="AU2954" s="144"/>
      <c r="AV2954" s="36" t="s">
        <v>28</v>
      </c>
      <c r="AW2954" s="102">
        <v>42551</v>
      </c>
      <c r="AX2954" s="129" t="s">
        <v>33</v>
      </c>
      <c r="AY2954" s="106">
        <v>7</v>
      </c>
      <c r="BD2954" t="s">
        <v>1724</v>
      </c>
      <c r="BE2954" t="e">
        <v>#N/A</v>
      </c>
      <c r="BF2954">
        <v>0</v>
      </c>
      <c r="BH2954" t="str">
        <f t="shared" si="647"/>
        <v/>
      </c>
      <c r="BJ2954" t="str">
        <f t="shared" si="648"/>
        <v>OK</v>
      </c>
      <c r="BK2954" s="130" t="s">
        <v>5302</v>
      </c>
      <c r="BL2954" s="130" t="e">
        <v>#VALUE!</v>
      </c>
      <c r="BM2954" s="131" t="s">
        <v>33</v>
      </c>
      <c r="BN2954" s="131" t="e">
        <v>#VALUE!</v>
      </c>
      <c r="BO2954" t="e">
        <v>#N/A</v>
      </c>
      <c r="BP2954">
        <v>0</v>
      </c>
    </row>
    <row r="2955" spans="1:68" ht="25.2" x14ac:dyDescent="0.3">
      <c r="A2955" s="1"/>
      <c r="B2955" s="47">
        <v>2594</v>
      </c>
      <c r="C2955" s="45">
        <v>1003605</v>
      </c>
      <c r="D2955" s="29"/>
      <c r="E2955" s="29"/>
      <c r="F2955" s="31" t="s">
        <v>2159</v>
      </c>
      <c r="G2955" s="29" t="s">
        <v>47</v>
      </c>
      <c r="H2955" s="70" t="s">
        <v>4779</v>
      </c>
      <c r="I2955" s="148" t="s">
        <v>33</v>
      </c>
      <c r="J2955" s="147" t="s">
        <v>33</v>
      </c>
      <c r="K2955" s="148" t="e">
        <v>#N/A</v>
      </c>
      <c r="L2955" s="148" t="s">
        <v>32</v>
      </c>
      <c r="M2955" s="147">
        <v>42551</v>
      </c>
      <c r="N2955" s="29" t="str">
        <f t="shared" si="644"/>
        <v/>
      </c>
      <c r="O2955" s="29" t="str">
        <f t="shared" si="645"/>
        <v/>
      </c>
      <c r="P2955" s="29" t="str">
        <f t="shared" si="646"/>
        <v/>
      </c>
      <c r="Q2955" s="29" t="str">
        <f t="shared" si="633"/>
        <v/>
      </c>
      <c r="R2955" s="29" t="str">
        <f t="shared" si="634"/>
        <v/>
      </c>
      <c r="S2955" s="29" t="str">
        <f t="shared" si="635"/>
        <v/>
      </c>
      <c r="T2955" s="29" t="str">
        <f t="shared" si="636"/>
        <v/>
      </c>
      <c r="U2955" s="29"/>
      <c r="V2955" s="29"/>
      <c r="W2955" s="38" t="s">
        <v>2138</v>
      </c>
      <c r="X2955" s="29" t="s">
        <v>158</v>
      </c>
      <c r="Y2955" s="146">
        <v>10951</v>
      </c>
      <c r="Z2955" s="33">
        <v>14017</v>
      </c>
      <c r="AA2955" s="34">
        <f t="shared" si="641"/>
        <v>0.28000000000000003</v>
      </c>
      <c r="AB2955" s="33">
        <f t="shared" si="642"/>
        <v>14017</v>
      </c>
      <c r="AC2955" s="34">
        <f t="shared" si="643"/>
        <v>0.2799744417852047</v>
      </c>
      <c r="AD2955" s="145">
        <f t="shared" si="649"/>
        <v>11680.833000000001</v>
      </c>
      <c r="AE2955" s="105">
        <v>9125.8330000000005</v>
      </c>
      <c r="AF2955" s="34" t="s">
        <v>36</v>
      </c>
      <c r="AG2955" s="34" t="s">
        <v>36</v>
      </c>
      <c r="AH2955" s="34" t="s">
        <v>36</v>
      </c>
      <c r="AI2955" s="29">
        <v>10.63</v>
      </c>
      <c r="AJ2955" s="29">
        <v>0.28349999999999997</v>
      </c>
      <c r="AK2955" s="29">
        <v>0</v>
      </c>
      <c r="AL2955" s="29">
        <v>0</v>
      </c>
      <c r="AM2955" s="29" t="s">
        <v>28</v>
      </c>
      <c r="AN2955" s="44" t="s">
        <v>27</v>
      </c>
      <c r="AO2955" s="29" t="s">
        <v>28</v>
      </c>
      <c r="AP2955" s="29">
        <v>1</v>
      </c>
      <c r="AQ2955" s="29"/>
      <c r="AR2955" s="29"/>
      <c r="AS2955" s="29"/>
      <c r="AT2955" s="29"/>
      <c r="AU2955" s="144"/>
      <c r="AV2955" s="36" t="s">
        <v>28</v>
      </c>
      <c r="AW2955" s="102">
        <v>42551</v>
      </c>
      <c r="AX2955" s="129" t="s">
        <v>33</v>
      </c>
      <c r="AY2955" s="106">
        <v>445</v>
      </c>
      <c r="BD2955" t="s">
        <v>1724</v>
      </c>
      <c r="BE2955" t="e">
        <v>#N/A</v>
      </c>
      <c r="BF2955">
        <v>0</v>
      </c>
      <c r="BH2955" t="str">
        <f t="shared" si="647"/>
        <v/>
      </c>
      <c r="BJ2955" t="str">
        <f t="shared" si="648"/>
        <v>OK</v>
      </c>
      <c r="BK2955" s="130">
        <v>14017</v>
      </c>
      <c r="BL2955" s="130" t="s">
        <v>37</v>
      </c>
      <c r="BM2955" s="131" t="s">
        <v>33</v>
      </c>
      <c r="BN2955" s="131" t="e">
        <v>#VALUE!</v>
      </c>
      <c r="BO2955">
        <v>14017</v>
      </c>
      <c r="BP2955">
        <v>14</v>
      </c>
    </row>
    <row r="2956" spans="1:68" ht="25.2" x14ac:dyDescent="0.3">
      <c r="A2956" s="1"/>
      <c r="B2956" s="47">
        <v>2595</v>
      </c>
      <c r="C2956" s="45">
        <v>1003606</v>
      </c>
      <c r="D2956" s="29"/>
      <c r="E2956" s="29"/>
      <c r="F2956" s="31" t="s">
        <v>2160</v>
      </c>
      <c r="G2956" s="29" t="s">
        <v>31</v>
      </c>
      <c r="H2956" s="70" t="s">
        <v>4779</v>
      </c>
      <c r="I2956" s="148" t="s">
        <v>33</v>
      </c>
      <c r="J2956" s="147" t="s">
        <v>33</v>
      </c>
      <c r="K2956" s="148" t="e">
        <v>#N/A</v>
      </c>
      <c r="L2956" s="148" t="s">
        <v>32</v>
      </c>
      <c r="M2956" s="147">
        <v>42551</v>
      </c>
      <c r="N2956" s="29" t="str">
        <f t="shared" si="644"/>
        <v/>
      </c>
      <c r="O2956" s="29" t="str">
        <f t="shared" si="645"/>
        <v/>
      </c>
      <c r="P2956" s="29" t="str">
        <f t="shared" si="646"/>
        <v/>
      </c>
      <c r="Q2956" s="29" t="str">
        <f t="shared" si="633"/>
        <v/>
      </c>
      <c r="R2956" s="29" t="str">
        <f t="shared" si="634"/>
        <v/>
      </c>
      <c r="S2956" s="29" t="str">
        <f t="shared" si="635"/>
        <v/>
      </c>
      <c r="T2956" s="29" t="str">
        <f t="shared" si="636"/>
        <v/>
      </c>
      <c r="U2956" s="29"/>
      <c r="V2956" s="29"/>
      <c r="W2956" s="38" t="s">
        <v>2138</v>
      </c>
      <c r="X2956" s="29" t="s">
        <v>158</v>
      </c>
      <c r="Y2956" s="146">
        <v>18288</v>
      </c>
      <c r="Z2956" s="33">
        <v>23409</v>
      </c>
      <c r="AA2956" s="34">
        <f t="shared" si="641"/>
        <v>0.28000000000000003</v>
      </c>
      <c r="AB2956" s="33">
        <f t="shared" si="642"/>
        <v>23409</v>
      </c>
      <c r="AC2956" s="34">
        <f t="shared" si="643"/>
        <v>0.28001968503937008</v>
      </c>
      <c r="AD2956" s="145">
        <f t="shared" si="649"/>
        <v>19507.5</v>
      </c>
      <c r="AE2956" s="105">
        <v>15240</v>
      </c>
      <c r="AF2956" s="34" t="s">
        <v>36</v>
      </c>
      <c r="AG2956" s="34" t="s">
        <v>36</v>
      </c>
      <c r="AH2956" s="34" t="s">
        <v>36</v>
      </c>
      <c r="AI2956" s="29">
        <v>18.942</v>
      </c>
      <c r="AJ2956" s="29">
        <v>0.439</v>
      </c>
      <c r="AK2956" s="29">
        <v>5</v>
      </c>
      <c r="AL2956" s="29">
        <v>0</v>
      </c>
      <c r="AM2956" s="29" t="s">
        <v>28</v>
      </c>
      <c r="AN2956" s="158" t="s">
        <v>28</v>
      </c>
      <c r="AO2956" s="29" t="s">
        <v>28</v>
      </c>
      <c r="AP2956" s="29">
        <v>1</v>
      </c>
      <c r="AQ2956" s="29" t="s">
        <v>33</v>
      </c>
      <c r="AR2956" s="29" t="s">
        <v>33</v>
      </c>
      <c r="AS2956" s="29" t="s">
        <v>33</v>
      </c>
      <c r="AT2956" s="29"/>
      <c r="AU2956" s="144"/>
      <c r="AV2956" s="36" t="s">
        <v>28</v>
      </c>
      <c r="AW2956" s="102">
        <v>42551</v>
      </c>
      <c r="AX2956" s="129" t="s">
        <v>33</v>
      </c>
      <c r="AY2956" s="106">
        <v>29</v>
      </c>
      <c r="BD2956" t="s">
        <v>1724</v>
      </c>
      <c r="BE2956" t="e">
        <v>#N/A</v>
      </c>
      <c r="BF2956">
        <v>0</v>
      </c>
      <c r="BH2956" t="str">
        <f t="shared" si="647"/>
        <v>AV</v>
      </c>
      <c r="BJ2956" t="str">
        <f t="shared" si="648"/>
        <v>OK</v>
      </c>
      <c r="BK2956" s="130">
        <v>23409</v>
      </c>
      <c r="BL2956" s="130" t="s">
        <v>37</v>
      </c>
      <c r="BM2956" s="131" t="s">
        <v>33</v>
      </c>
      <c r="BN2956" s="131" t="e">
        <v>#VALUE!</v>
      </c>
      <c r="BO2956">
        <v>23409</v>
      </c>
      <c r="BP2956">
        <v>2</v>
      </c>
    </row>
    <row r="2957" spans="1:68" ht="25.2" x14ac:dyDescent="0.3">
      <c r="A2957" s="1"/>
      <c r="B2957" s="47">
        <v>2596</v>
      </c>
      <c r="C2957" s="45">
        <v>1003521</v>
      </c>
      <c r="D2957" s="29"/>
      <c r="E2957" s="29"/>
      <c r="F2957" s="39" t="s">
        <v>2161</v>
      </c>
      <c r="G2957" s="29" t="s">
        <v>47</v>
      </c>
      <c r="H2957" s="70" t="s">
        <v>4779</v>
      </c>
      <c r="I2957" s="148" t="s">
        <v>33</v>
      </c>
      <c r="J2957" s="147" t="s">
        <v>33</v>
      </c>
      <c r="K2957" s="148" t="e">
        <v>#N/A</v>
      </c>
      <c r="L2957" s="148" t="s">
        <v>32</v>
      </c>
      <c r="M2957" s="147">
        <v>42551</v>
      </c>
      <c r="N2957" s="29" t="str">
        <f t="shared" si="644"/>
        <v/>
      </c>
      <c r="O2957" s="29" t="str">
        <f t="shared" si="645"/>
        <v/>
      </c>
      <c r="P2957" s="29" t="str">
        <f t="shared" si="646"/>
        <v/>
      </c>
      <c r="Q2957" s="29" t="str">
        <f t="shared" si="633"/>
        <v/>
      </c>
      <c r="R2957" s="29" t="str">
        <f t="shared" si="634"/>
        <v/>
      </c>
      <c r="S2957" s="29" t="str">
        <f t="shared" si="635"/>
        <v/>
      </c>
      <c r="T2957" s="29" t="str">
        <f t="shared" si="636"/>
        <v/>
      </c>
      <c r="U2957" s="29"/>
      <c r="V2957" s="29"/>
      <c r="W2957" s="38" t="s">
        <v>2138</v>
      </c>
      <c r="X2957" s="29" t="s">
        <v>158</v>
      </c>
      <c r="Y2957" s="146">
        <v>1472</v>
      </c>
      <c r="Z2957" s="33">
        <v>1884</v>
      </c>
      <c r="AA2957" s="34">
        <f t="shared" si="641"/>
        <v>0.28000000000000003</v>
      </c>
      <c r="AB2957" s="33">
        <f t="shared" si="642"/>
        <v>1884</v>
      </c>
      <c r="AC2957" s="34">
        <f t="shared" si="643"/>
        <v>0.27989095655137058</v>
      </c>
      <c r="AD2957" s="145">
        <f t="shared" si="649"/>
        <v>1570</v>
      </c>
      <c r="AE2957" s="105">
        <v>1226.6669999999999</v>
      </c>
      <c r="AF2957" s="34" t="s">
        <v>36</v>
      </c>
      <c r="AG2957" s="34" t="s">
        <v>36</v>
      </c>
      <c r="AH2957" s="34" t="s">
        <v>36</v>
      </c>
      <c r="AI2957" s="29">
        <v>0.317</v>
      </c>
      <c r="AJ2957" s="29">
        <v>2.8800000000000002E-3</v>
      </c>
      <c r="AK2957" s="29">
        <v>64</v>
      </c>
      <c r="AL2957" s="29">
        <v>0</v>
      </c>
      <c r="AM2957" s="29" t="s">
        <v>28</v>
      </c>
      <c r="AN2957" s="158" t="s">
        <v>28</v>
      </c>
      <c r="AO2957" s="29" t="s">
        <v>28</v>
      </c>
      <c r="AP2957" s="29">
        <v>1</v>
      </c>
      <c r="AQ2957" s="29" t="s">
        <v>33</v>
      </c>
      <c r="AR2957" s="29" t="s">
        <v>33</v>
      </c>
      <c r="AS2957" s="29" t="s">
        <v>33</v>
      </c>
      <c r="AT2957" s="29"/>
      <c r="AU2957" s="144"/>
      <c r="AV2957" s="36" t="s">
        <v>28</v>
      </c>
      <c r="AW2957" s="102">
        <v>42551</v>
      </c>
      <c r="AX2957" s="129" t="s">
        <v>33</v>
      </c>
      <c r="AY2957" s="106">
        <v>1097</v>
      </c>
      <c r="BD2957" t="s">
        <v>4649</v>
      </c>
      <c r="BE2957" t="e">
        <v>#N/A</v>
      </c>
      <c r="BF2957">
        <v>0</v>
      </c>
      <c r="BH2957" t="str">
        <f t="shared" si="647"/>
        <v>AV</v>
      </c>
      <c r="BJ2957" t="str">
        <f t="shared" si="648"/>
        <v>OK</v>
      </c>
      <c r="BK2957" s="130">
        <v>1884</v>
      </c>
      <c r="BL2957" s="130" t="s">
        <v>37</v>
      </c>
      <c r="BM2957" s="131" t="s">
        <v>33</v>
      </c>
      <c r="BN2957" s="131" t="e">
        <v>#VALUE!</v>
      </c>
      <c r="BO2957">
        <v>1884</v>
      </c>
      <c r="BP2957">
        <v>18</v>
      </c>
    </row>
    <row r="2958" spans="1:68" ht="25.2" x14ac:dyDescent="0.3">
      <c r="A2958" s="1"/>
      <c r="B2958" s="47">
        <v>2597</v>
      </c>
      <c r="C2958" s="45">
        <v>1003600</v>
      </c>
      <c r="D2958" s="29"/>
      <c r="E2958" s="29"/>
      <c r="F2958" s="52" t="s">
        <v>2162</v>
      </c>
      <c r="G2958" s="29" t="s">
        <v>31</v>
      </c>
      <c r="H2958" s="70" t="s">
        <v>4779</v>
      </c>
      <c r="I2958" s="148" t="s">
        <v>33</v>
      </c>
      <c r="J2958" s="147" t="s">
        <v>33</v>
      </c>
      <c r="K2958" s="148" t="e">
        <v>#N/A</v>
      </c>
      <c r="L2958" s="148" t="s">
        <v>32</v>
      </c>
      <c r="M2958" s="147">
        <v>42551</v>
      </c>
      <c r="N2958" s="29" t="str">
        <f t="shared" si="644"/>
        <v/>
      </c>
      <c r="O2958" s="29" t="str">
        <f t="shared" si="645"/>
        <v/>
      </c>
      <c r="P2958" s="29" t="str">
        <f t="shared" si="646"/>
        <v/>
      </c>
      <c r="Q2958" s="29" t="str">
        <f t="shared" si="633"/>
        <v/>
      </c>
      <c r="R2958" s="29" t="str">
        <f t="shared" si="634"/>
        <v/>
      </c>
      <c r="S2958" s="29" t="str">
        <f t="shared" si="635"/>
        <v/>
      </c>
      <c r="T2958" s="29" t="str">
        <f t="shared" si="636"/>
        <v/>
      </c>
      <c r="U2958" s="29"/>
      <c r="V2958" s="29"/>
      <c r="W2958" s="38" t="s">
        <v>2138</v>
      </c>
      <c r="X2958" s="29" t="s">
        <v>158</v>
      </c>
      <c r="Y2958" s="146">
        <v>2373</v>
      </c>
      <c r="Z2958" s="33">
        <v>3037</v>
      </c>
      <c r="AA2958" s="34">
        <f t="shared" si="641"/>
        <v>0.28000000000000003</v>
      </c>
      <c r="AB2958" s="33">
        <f t="shared" si="642"/>
        <v>3037</v>
      </c>
      <c r="AC2958" s="34">
        <f t="shared" si="643"/>
        <v>0.27981441213653607</v>
      </c>
      <c r="AD2958" s="145">
        <f t="shared" si="649"/>
        <v>2530.8330000000001</v>
      </c>
      <c r="AE2958" s="105">
        <v>1977.5</v>
      </c>
      <c r="AF2958" s="34" t="s">
        <v>36</v>
      </c>
      <c r="AG2958" s="34" t="s">
        <v>36</v>
      </c>
      <c r="AH2958" s="34" t="s">
        <v>36</v>
      </c>
      <c r="AI2958" s="29">
        <v>0.6</v>
      </c>
      <c r="AJ2958" s="29">
        <v>1.5E-3</v>
      </c>
      <c r="AK2958" s="29">
        <v>13</v>
      </c>
      <c r="AL2958" s="29">
        <v>0</v>
      </c>
      <c r="AM2958" s="29" t="s">
        <v>28</v>
      </c>
      <c r="AN2958" s="158" t="s">
        <v>28</v>
      </c>
      <c r="AO2958" s="29" t="s">
        <v>28</v>
      </c>
      <c r="AP2958" s="29">
        <v>1</v>
      </c>
      <c r="AQ2958" s="29" t="s">
        <v>33</v>
      </c>
      <c r="AR2958" s="29" t="s">
        <v>33</v>
      </c>
      <c r="AS2958" s="29" t="s">
        <v>33</v>
      </c>
      <c r="AT2958" s="29"/>
      <c r="AU2958" s="144"/>
      <c r="AV2958" s="36" t="s">
        <v>28</v>
      </c>
      <c r="AW2958" s="102">
        <v>42551</v>
      </c>
      <c r="AX2958" s="129" t="s">
        <v>33</v>
      </c>
      <c r="AY2958" s="106">
        <v>58</v>
      </c>
      <c r="BD2958" t="s">
        <v>4650</v>
      </c>
      <c r="BE2958" t="e">
        <v>#N/A</v>
      </c>
      <c r="BF2958">
        <v>0</v>
      </c>
      <c r="BH2958" t="str">
        <f t="shared" si="647"/>
        <v>AV</v>
      </c>
      <c r="BJ2958" t="str">
        <f t="shared" si="648"/>
        <v>OK</v>
      </c>
      <c r="BK2958" s="130">
        <v>3037</v>
      </c>
      <c r="BL2958" s="130" t="s">
        <v>37</v>
      </c>
      <c r="BM2958" s="131" t="s">
        <v>33</v>
      </c>
      <c r="BN2958" s="131" t="e">
        <v>#VALUE!</v>
      </c>
      <c r="BO2958">
        <v>3037</v>
      </c>
      <c r="BP2958">
        <v>4</v>
      </c>
    </row>
    <row r="2959" spans="1:68" x14ac:dyDescent="0.3">
      <c r="A2959" s="1"/>
      <c r="B2959" s="47">
        <v>2598</v>
      </c>
      <c r="C2959" s="45">
        <v>1003565</v>
      </c>
      <c r="D2959" s="29"/>
      <c r="E2959" s="29"/>
      <c r="F2959" s="31" t="s">
        <v>2163</v>
      </c>
      <c r="G2959" s="29" t="s">
        <v>31</v>
      </c>
      <c r="H2959" s="29"/>
      <c r="I2959" s="148" t="s">
        <v>33</v>
      </c>
      <c r="J2959" s="147" t="s">
        <v>33</v>
      </c>
      <c r="K2959" s="148" t="e">
        <v>#N/A</v>
      </c>
      <c r="L2959" s="148" t="s">
        <v>32</v>
      </c>
      <c r="M2959" s="147">
        <v>42583</v>
      </c>
      <c r="N2959" s="29" t="str">
        <f t="shared" si="644"/>
        <v/>
      </c>
      <c r="O2959" s="29" t="str">
        <f t="shared" si="645"/>
        <v/>
      </c>
      <c r="P2959" s="29" t="str">
        <f t="shared" si="646"/>
        <v/>
      </c>
      <c r="Q2959" s="29" t="str">
        <f t="shared" si="633"/>
        <v/>
      </c>
      <c r="R2959" s="29" t="str">
        <f t="shared" si="634"/>
        <v/>
      </c>
      <c r="S2959" s="29" t="str">
        <f t="shared" si="635"/>
        <v/>
      </c>
      <c r="T2959" s="29" t="str">
        <f t="shared" si="636"/>
        <v/>
      </c>
      <c r="U2959" s="29"/>
      <c r="V2959" s="29"/>
      <c r="W2959" s="38" t="s">
        <v>2138</v>
      </c>
      <c r="X2959" s="29" t="s">
        <v>158</v>
      </c>
      <c r="Y2959" s="146">
        <v>40173</v>
      </c>
      <c r="Z2959" s="33">
        <v>51421</v>
      </c>
      <c r="AA2959" s="34">
        <f t="shared" si="641"/>
        <v>0.28000000000000003</v>
      </c>
      <c r="AB2959" s="33">
        <f t="shared" si="642"/>
        <v>51421</v>
      </c>
      <c r="AC2959" s="34">
        <f t="shared" si="643"/>
        <v>0.27998903741318792</v>
      </c>
      <c r="AD2959" s="145">
        <f t="shared" si="649"/>
        <v>42850.832999999999</v>
      </c>
      <c r="AE2959" s="105">
        <v>33477.5</v>
      </c>
      <c r="AF2959" s="34" t="s">
        <v>36</v>
      </c>
      <c r="AG2959" s="34" t="s">
        <v>36</v>
      </c>
      <c r="AH2959" s="34" t="s">
        <v>36</v>
      </c>
      <c r="AI2959" s="29">
        <v>25</v>
      </c>
      <c r="AJ2959" s="29">
        <v>0.74642600000000003</v>
      </c>
      <c r="AK2959" s="29">
        <v>0</v>
      </c>
      <c r="AL2959" s="29">
        <v>0</v>
      </c>
      <c r="AM2959" s="29" t="s">
        <v>28</v>
      </c>
      <c r="AN2959" s="44" t="s">
        <v>27</v>
      </c>
      <c r="AO2959" s="29" t="s">
        <v>28</v>
      </c>
      <c r="AP2959" s="29">
        <v>1</v>
      </c>
      <c r="AQ2959" s="29"/>
      <c r="AR2959" s="29"/>
      <c r="AS2959" s="29"/>
      <c r="AT2959" s="29"/>
      <c r="AU2959" s="144"/>
      <c r="AV2959" s="36" t="s">
        <v>28</v>
      </c>
      <c r="AW2959" s="102">
        <v>42551</v>
      </c>
      <c r="AX2959" s="129" t="s">
        <v>33</v>
      </c>
      <c r="AY2959" s="106">
        <v>3</v>
      </c>
      <c r="BD2959" t="s">
        <v>1724</v>
      </c>
      <c r="BE2959" t="e">
        <v>#N/A</v>
      </c>
      <c r="BF2959">
        <v>0</v>
      </c>
      <c r="BH2959" t="str">
        <f t="shared" si="647"/>
        <v/>
      </c>
      <c r="BJ2959" t="str">
        <f t="shared" si="648"/>
        <v>OK</v>
      </c>
      <c r="BK2959" s="130" t="s">
        <v>5302</v>
      </c>
      <c r="BL2959" s="130" t="e">
        <v>#VALUE!</v>
      </c>
      <c r="BM2959" s="131" t="s">
        <v>33</v>
      </c>
      <c r="BN2959" s="131" t="e">
        <v>#VALUE!</v>
      </c>
      <c r="BO2959" t="e">
        <v>#N/A</v>
      </c>
      <c r="BP2959">
        <v>0</v>
      </c>
    </row>
    <row r="2960" spans="1:68" x14ac:dyDescent="0.3">
      <c r="A2960" s="1"/>
      <c r="B2960" s="47">
        <v>2599</v>
      </c>
      <c r="C2960" s="45">
        <v>1050930</v>
      </c>
      <c r="D2960" s="29"/>
      <c r="E2960" s="29"/>
      <c r="F2960" s="31" t="s">
        <v>2164</v>
      </c>
      <c r="G2960" s="29" t="s">
        <v>31</v>
      </c>
      <c r="H2960" s="29"/>
      <c r="I2960" s="148" t="s">
        <v>33</v>
      </c>
      <c r="J2960" s="147" t="s">
        <v>33</v>
      </c>
      <c r="K2960" s="148" t="e">
        <v>#N/A</v>
      </c>
      <c r="L2960" s="148" t="s">
        <v>32</v>
      </c>
      <c r="M2960" s="147">
        <v>42551</v>
      </c>
      <c r="N2960" s="29" t="str">
        <f t="shared" si="644"/>
        <v/>
      </c>
      <c r="O2960" s="29" t="str">
        <f t="shared" si="645"/>
        <v/>
      </c>
      <c r="P2960" s="29" t="str">
        <f t="shared" si="646"/>
        <v/>
      </c>
      <c r="Q2960" s="29" t="str">
        <f t="shared" si="633"/>
        <v/>
      </c>
      <c r="R2960" s="29" t="str">
        <f t="shared" si="634"/>
        <v/>
      </c>
      <c r="S2960" s="29" t="str">
        <f t="shared" si="635"/>
        <v/>
      </c>
      <c r="T2960" s="29" t="str">
        <f t="shared" si="636"/>
        <v/>
      </c>
      <c r="U2960" s="29"/>
      <c r="V2960" s="29"/>
      <c r="W2960" s="38" t="s">
        <v>2138</v>
      </c>
      <c r="X2960" s="29" t="s">
        <v>158</v>
      </c>
      <c r="Y2960" s="146">
        <v>43704</v>
      </c>
      <c r="Z2960" s="33">
        <v>55941</v>
      </c>
      <c r="AA2960" s="34">
        <f t="shared" si="641"/>
        <v>0.28000000000000003</v>
      </c>
      <c r="AB2960" s="33">
        <f t="shared" si="642"/>
        <v>55941</v>
      </c>
      <c r="AC2960" s="34">
        <f t="shared" si="643"/>
        <v>0.27999725425590333</v>
      </c>
      <c r="AD2960" s="145">
        <f t="shared" si="649"/>
        <v>46617.5</v>
      </c>
      <c r="AE2960" s="105">
        <v>36420</v>
      </c>
      <c r="AF2960" s="34" t="s">
        <v>36</v>
      </c>
      <c r="AG2960" s="34" t="s">
        <v>36</v>
      </c>
      <c r="AH2960" s="34" t="s">
        <v>36</v>
      </c>
      <c r="AI2960" s="29">
        <v>16</v>
      </c>
      <c r="AJ2960" s="29">
        <v>0.38400000000000001</v>
      </c>
      <c r="AK2960" s="29">
        <v>0</v>
      </c>
      <c r="AL2960" s="29">
        <v>0</v>
      </c>
      <c r="AM2960" s="29" t="s">
        <v>28</v>
      </c>
      <c r="AN2960" s="44" t="s">
        <v>27</v>
      </c>
      <c r="AO2960" s="29" t="s">
        <v>28</v>
      </c>
      <c r="AP2960" s="29">
        <v>1</v>
      </c>
      <c r="AQ2960" s="29"/>
      <c r="AR2960" s="29"/>
      <c r="AS2960" s="29"/>
      <c r="AT2960" s="29"/>
      <c r="AU2960" s="144"/>
      <c r="AV2960" s="36" t="s">
        <v>28</v>
      </c>
      <c r="AW2960" s="102">
        <v>42551</v>
      </c>
      <c r="AX2960" s="129" t="s">
        <v>33</v>
      </c>
      <c r="AY2960" s="106" t="e">
        <v>#N/A</v>
      </c>
      <c r="BD2960" t="s">
        <v>1724</v>
      </c>
      <c r="BE2960" t="e">
        <v>#N/A</v>
      </c>
      <c r="BF2960">
        <v>0</v>
      </c>
      <c r="BH2960" t="str">
        <f t="shared" si="647"/>
        <v/>
      </c>
      <c r="BJ2960" t="str">
        <f t="shared" si="648"/>
        <v>OK</v>
      </c>
      <c r="BK2960" s="130" t="s">
        <v>5302</v>
      </c>
      <c r="BL2960" s="130" t="e">
        <v>#VALUE!</v>
      </c>
      <c r="BM2960" s="131" t="s">
        <v>33</v>
      </c>
      <c r="BN2960" s="131" t="e">
        <v>#VALUE!</v>
      </c>
      <c r="BO2960" t="e">
        <v>#N/A</v>
      </c>
      <c r="BP2960">
        <v>0</v>
      </c>
    </row>
    <row r="2961" spans="1:68" ht="25.2" x14ac:dyDescent="0.3">
      <c r="A2961" s="1"/>
      <c r="B2961" s="47">
        <v>2600</v>
      </c>
      <c r="C2961" s="45">
        <v>1003604</v>
      </c>
      <c r="D2961" s="29"/>
      <c r="E2961" s="29"/>
      <c r="F2961" s="39" t="s">
        <v>2165</v>
      </c>
      <c r="G2961" s="29" t="s">
        <v>31</v>
      </c>
      <c r="H2961" s="29"/>
      <c r="I2961" s="148" t="s">
        <v>33</v>
      </c>
      <c r="J2961" s="147" t="s">
        <v>33</v>
      </c>
      <c r="K2961" s="148" t="e">
        <v>#N/A</v>
      </c>
      <c r="L2961" s="148" t="s">
        <v>32</v>
      </c>
      <c r="M2961" s="147" t="s">
        <v>33</v>
      </c>
      <c r="N2961" s="29" t="str">
        <f t="shared" si="644"/>
        <v/>
      </c>
      <c r="O2961" s="29" t="str">
        <f t="shared" si="645"/>
        <v/>
      </c>
      <c r="P2961" s="29" t="str">
        <f t="shared" si="646"/>
        <v/>
      </c>
      <c r="Q2961" s="29" t="str">
        <f t="shared" si="633"/>
        <v/>
      </c>
      <c r="R2961" s="29" t="str">
        <f t="shared" si="634"/>
        <v/>
      </c>
      <c r="S2961" s="29" t="str">
        <f t="shared" si="635"/>
        <v/>
      </c>
      <c r="T2961" s="29" t="str">
        <f t="shared" si="636"/>
        <v/>
      </c>
      <c r="U2961" s="29"/>
      <c r="V2961" s="29"/>
      <c r="W2961" s="38" t="s">
        <v>2138</v>
      </c>
      <c r="X2961" s="29" t="s">
        <v>158</v>
      </c>
      <c r="Y2961" s="146">
        <v>7171</v>
      </c>
      <c r="Z2961" s="33">
        <v>9179</v>
      </c>
      <c r="AA2961" s="34">
        <f t="shared" si="641"/>
        <v>0.28000000000000003</v>
      </c>
      <c r="AB2961" s="33">
        <f t="shared" si="642"/>
        <v>9179</v>
      </c>
      <c r="AC2961" s="34">
        <f t="shared" si="643"/>
        <v>0.2800168612476287</v>
      </c>
      <c r="AD2961" s="145">
        <f t="shared" si="649"/>
        <v>7649.1670000000004</v>
      </c>
      <c r="AE2961" s="105">
        <v>5975.8329999999996</v>
      </c>
      <c r="AF2961" s="34" t="s">
        <v>36</v>
      </c>
      <c r="AG2961" s="34" t="s">
        <v>36</v>
      </c>
      <c r="AH2961" s="34" t="s">
        <v>36</v>
      </c>
      <c r="AI2961" s="29">
        <v>5</v>
      </c>
      <c r="AJ2961" s="29">
        <v>0.12288</v>
      </c>
      <c r="AK2961" s="29">
        <v>0</v>
      </c>
      <c r="AL2961" s="29">
        <v>0</v>
      </c>
      <c r="AM2961" s="29" t="s">
        <v>28</v>
      </c>
      <c r="AN2961" s="44" t="s">
        <v>27</v>
      </c>
      <c r="AO2961" s="29" t="s">
        <v>28</v>
      </c>
      <c r="AP2961" s="29">
        <v>1</v>
      </c>
      <c r="AQ2961" s="29" t="s">
        <v>33</v>
      </c>
      <c r="AR2961" s="29" t="s">
        <v>33</v>
      </c>
      <c r="AS2961" s="29" t="s">
        <v>33</v>
      </c>
      <c r="AT2961" s="29"/>
      <c r="AU2961" s="144"/>
      <c r="AV2961" s="36" t="s">
        <v>33</v>
      </c>
      <c r="AW2961" s="102">
        <v>43738</v>
      </c>
      <c r="AX2961" s="129" t="s">
        <v>33</v>
      </c>
      <c r="AY2961" s="106" t="e">
        <v>#N/A</v>
      </c>
      <c r="BD2961" t="s">
        <v>4651</v>
      </c>
      <c r="BE2961" t="e">
        <v>#N/A</v>
      </c>
      <c r="BF2961">
        <v>0</v>
      </c>
      <c r="BH2961" t="str">
        <f t="shared" si="647"/>
        <v/>
      </c>
      <c r="BJ2961" t="str">
        <f t="shared" si="648"/>
        <v>OK</v>
      </c>
      <c r="BK2961" s="130" t="s">
        <v>5302</v>
      </c>
      <c r="BL2961" s="130" t="e">
        <v>#VALUE!</v>
      </c>
      <c r="BM2961" s="131" t="s">
        <v>33</v>
      </c>
      <c r="BN2961" s="131" t="e">
        <v>#VALUE!</v>
      </c>
      <c r="BO2961" t="e">
        <v>#N/A</v>
      </c>
      <c r="BP2961">
        <v>0</v>
      </c>
    </row>
    <row r="2962" spans="1:68" x14ac:dyDescent="0.3">
      <c r="A2962" s="1"/>
      <c r="B2962" s="47">
        <v>2601</v>
      </c>
      <c r="C2962" s="45">
        <v>1050931</v>
      </c>
      <c r="D2962" s="29"/>
      <c r="E2962" s="29"/>
      <c r="F2962" s="31" t="s">
        <v>2166</v>
      </c>
      <c r="G2962" s="29" t="s">
        <v>31</v>
      </c>
      <c r="H2962" s="29"/>
      <c r="I2962" s="148" t="s">
        <v>33</v>
      </c>
      <c r="J2962" s="147" t="s">
        <v>33</v>
      </c>
      <c r="K2962" s="148" t="e">
        <v>#N/A</v>
      </c>
      <c r="L2962" s="148" t="s">
        <v>32</v>
      </c>
      <c r="M2962" s="147">
        <v>42551</v>
      </c>
      <c r="N2962" s="29" t="str">
        <f t="shared" si="644"/>
        <v/>
      </c>
      <c r="O2962" s="29" t="str">
        <f t="shared" si="645"/>
        <v/>
      </c>
      <c r="P2962" s="29" t="str">
        <f t="shared" si="646"/>
        <v/>
      </c>
      <c r="Q2962" s="29" t="str">
        <f t="shared" si="633"/>
        <v/>
      </c>
      <c r="R2962" s="29" t="str">
        <f t="shared" si="634"/>
        <v/>
      </c>
      <c r="S2962" s="29" t="str">
        <f t="shared" si="635"/>
        <v/>
      </c>
      <c r="T2962" s="29" t="str">
        <f t="shared" si="636"/>
        <v/>
      </c>
      <c r="U2962" s="29"/>
      <c r="V2962" s="29"/>
      <c r="W2962" s="38" t="s">
        <v>2138</v>
      </c>
      <c r="X2962" s="29" t="s">
        <v>158</v>
      </c>
      <c r="Y2962" s="146">
        <v>190956</v>
      </c>
      <c r="Z2962" s="33">
        <v>244424</v>
      </c>
      <c r="AA2962" s="34">
        <f t="shared" si="641"/>
        <v>0.28000000000000003</v>
      </c>
      <c r="AB2962" s="33">
        <f t="shared" si="642"/>
        <v>244424</v>
      </c>
      <c r="AC2962" s="34">
        <f t="shared" si="643"/>
        <v>0.28000167787343672</v>
      </c>
      <c r="AD2962" s="145">
        <f t="shared" si="649"/>
        <v>203686.66699999999</v>
      </c>
      <c r="AE2962" s="105">
        <v>159130</v>
      </c>
      <c r="AF2962" s="34" t="s">
        <v>36</v>
      </c>
      <c r="AG2962" s="34" t="s">
        <v>36</v>
      </c>
      <c r="AH2962" s="34" t="s">
        <v>36</v>
      </c>
      <c r="AI2962" s="29">
        <v>110</v>
      </c>
      <c r="AJ2962" s="29">
        <v>1.2</v>
      </c>
      <c r="AK2962" s="29">
        <v>0</v>
      </c>
      <c r="AL2962" s="29">
        <v>0</v>
      </c>
      <c r="AM2962" s="29" t="s">
        <v>28</v>
      </c>
      <c r="AN2962" s="44" t="s">
        <v>27</v>
      </c>
      <c r="AO2962" s="29" t="s">
        <v>28</v>
      </c>
      <c r="AP2962" s="29">
        <v>1</v>
      </c>
      <c r="AQ2962" s="29">
        <v>1200</v>
      </c>
      <c r="AR2962" s="29">
        <v>800</v>
      </c>
      <c r="AS2962" s="29">
        <v>1100</v>
      </c>
      <c r="AT2962" s="29"/>
      <c r="AU2962" s="144"/>
      <c r="AV2962" s="36" t="s">
        <v>28</v>
      </c>
      <c r="AW2962" s="102">
        <v>42551</v>
      </c>
      <c r="AX2962" s="129" t="s">
        <v>33</v>
      </c>
      <c r="AY2962" s="106" t="e">
        <v>#N/A</v>
      </c>
      <c r="BD2962" t="s">
        <v>1724</v>
      </c>
      <c r="BE2962" t="e">
        <v>#N/A</v>
      </c>
      <c r="BF2962" t="s">
        <v>4747</v>
      </c>
      <c r="BH2962" t="str">
        <f t="shared" si="647"/>
        <v/>
      </c>
      <c r="BJ2962" t="str">
        <f t="shared" si="648"/>
        <v>OK</v>
      </c>
      <c r="BK2962" s="130" t="s">
        <v>5302</v>
      </c>
      <c r="BL2962" s="130" t="e">
        <v>#VALUE!</v>
      </c>
      <c r="BM2962" s="131" t="s">
        <v>33</v>
      </c>
      <c r="BN2962" s="131" t="e">
        <v>#VALUE!</v>
      </c>
      <c r="BO2962" t="e">
        <v>#N/A</v>
      </c>
      <c r="BP2962">
        <v>0</v>
      </c>
    </row>
    <row r="2963" spans="1:68" x14ac:dyDescent="0.3">
      <c r="A2963" s="1"/>
      <c r="B2963" s="47">
        <v>2602</v>
      </c>
      <c r="C2963" s="45">
        <v>1050934</v>
      </c>
      <c r="D2963" s="29"/>
      <c r="E2963" s="29"/>
      <c r="F2963" s="31" t="s">
        <v>2167</v>
      </c>
      <c r="G2963" s="29" t="s">
        <v>31</v>
      </c>
      <c r="H2963" s="29"/>
      <c r="I2963" s="148" t="s">
        <v>33</v>
      </c>
      <c r="J2963" s="147" t="s">
        <v>33</v>
      </c>
      <c r="K2963" s="148" t="e">
        <v>#N/A</v>
      </c>
      <c r="L2963" s="148" t="s">
        <v>32</v>
      </c>
      <c r="M2963" s="147">
        <v>42551</v>
      </c>
      <c r="N2963" s="29" t="str">
        <f t="shared" si="644"/>
        <v/>
      </c>
      <c r="O2963" s="29" t="str">
        <f t="shared" si="645"/>
        <v/>
      </c>
      <c r="P2963" s="29" t="str">
        <f t="shared" si="646"/>
        <v/>
      </c>
      <c r="Q2963" s="29" t="str">
        <f t="shared" ref="Q2963:Q3026" si="650">IF(IFERROR(MID($U2963,1,7)+0,"")&lt;1130000,"",IFERROR(MID($U2963,1,7)+0,""))</f>
        <v/>
      </c>
      <c r="R2963" s="29" t="str">
        <f t="shared" ref="R2963:R3026" si="651">IF(IFERROR(MID($U2963,10,7)+0,"")&lt;1130000,"",IFERROR(MID($U2963,10,7)+0,""))</f>
        <v/>
      </c>
      <c r="S2963" s="29" t="str">
        <f t="shared" ref="S2963:S3026" si="652">IF(IFERROR(MID($U2963,19,7)+0,"")&lt;1130000,"",IFERROR(MID($U2963,19,7)+0,""))</f>
        <v/>
      </c>
      <c r="T2963" s="29" t="str">
        <f t="shared" ref="T2963:T3026" si="653">IF(Q2963="","",IF(R2963="",Q2963,Q2963&amp;", "&amp;R2963))</f>
        <v/>
      </c>
      <c r="U2963" s="29"/>
      <c r="V2963" s="29"/>
      <c r="W2963" s="38" t="s">
        <v>2138</v>
      </c>
      <c r="X2963" s="29" t="s">
        <v>158</v>
      </c>
      <c r="Y2963" s="146">
        <v>50633</v>
      </c>
      <c r="Z2963" s="33">
        <v>64810</v>
      </c>
      <c r="AA2963" s="34">
        <f t="shared" si="641"/>
        <v>0.28000000000000003</v>
      </c>
      <c r="AB2963" s="33">
        <f t="shared" si="642"/>
        <v>64810</v>
      </c>
      <c r="AC2963" s="34">
        <f t="shared" si="643"/>
        <v>0.27999524199636405</v>
      </c>
      <c r="AD2963" s="145">
        <f t="shared" si="649"/>
        <v>54008.332999999999</v>
      </c>
      <c r="AE2963" s="105">
        <v>42194.167000000001</v>
      </c>
      <c r="AF2963" s="34" t="s">
        <v>36</v>
      </c>
      <c r="AG2963" s="34" t="s">
        <v>36</v>
      </c>
      <c r="AH2963" s="34" t="s">
        <v>36</v>
      </c>
      <c r="AI2963" s="29">
        <v>5.8</v>
      </c>
      <c r="AJ2963" s="29">
        <v>0.255</v>
      </c>
      <c r="AK2963" s="29">
        <v>0</v>
      </c>
      <c r="AL2963" s="29">
        <v>0</v>
      </c>
      <c r="AM2963" s="29" t="s">
        <v>28</v>
      </c>
      <c r="AN2963" s="44" t="s">
        <v>27</v>
      </c>
      <c r="AO2963" s="29" t="s">
        <v>28</v>
      </c>
      <c r="AP2963" s="29">
        <v>1</v>
      </c>
      <c r="AQ2963" s="29">
        <v>1200</v>
      </c>
      <c r="AR2963" s="29">
        <v>800</v>
      </c>
      <c r="AS2963" s="29">
        <v>1100</v>
      </c>
      <c r="AT2963" s="29"/>
      <c r="AU2963" s="144"/>
      <c r="AV2963" s="36" t="s">
        <v>28</v>
      </c>
      <c r="AW2963" s="102">
        <v>42551</v>
      </c>
      <c r="AX2963" s="129" t="s">
        <v>33</v>
      </c>
      <c r="AY2963" s="106" t="e">
        <v>#N/A</v>
      </c>
      <c r="BD2963" t="s">
        <v>1724</v>
      </c>
      <c r="BE2963" t="e">
        <v>#N/A</v>
      </c>
      <c r="BF2963" t="s">
        <v>4747</v>
      </c>
      <c r="BH2963" t="str">
        <f t="shared" si="647"/>
        <v/>
      </c>
      <c r="BJ2963" t="str">
        <f t="shared" si="648"/>
        <v>OK</v>
      </c>
      <c r="BK2963" s="130" t="s">
        <v>5302</v>
      </c>
      <c r="BL2963" s="130" t="e">
        <v>#VALUE!</v>
      </c>
      <c r="BM2963" s="131" t="s">
        <v>33</v>
      </c>
      <c r="BN2963" s="131" t="e">
        <v>#VALUE!</v>
      </c>
      <c r="BO2963" t="e">
        <v>#N/A</v>
      </c>
      <c r="BP2963">
        <v>0</v>
      </c>
    </row>
    <row r="2964" spans="1:68" x14ac:dyDescent="0.3">
      <c r="A2964" s="1"/>
      <c r="B2964" s="47">
        <v>2603</v>
      </c>
      <c r="C2964" s="45">
        <v>1060088</v>
      </c>
      <c r="D2964" s="29"/>
      <c r="E2964" s="29"/>
      <c r="F2964" s="31" t="s">
        <v>2168</v>
      </c>
      <c r="G2964" s="29" t="s">
        <v>31</v>
      </c>
      <c r="H2964" s="29"/>
      <c r="I2964" s="148" t="s">
        <v>33</v>
      </c>
      <c r="J2964" s="147" t="s">
        <v>33</v>
      </c>
      <c r="K2964" s="148" t="e">
        <v>#N/A</v>
      </c>
      <c r="L2964" s="148" t="s">
        <v>32</v>
      </c>
      <c r="M2964" s="147">
        <v>42551</v>
      </c>
      <c r="N2964" s="29" t="str">
        <f t="shared" si="644"/>
        <v/>
      </c>
      <c r="O2964" s="29" t="str">
        <f t="shared" si="645"/>
        <v/>
      </c>
      <c r="P2964" s="29" t="str">
        <f t="shared" si="646"/>
        <v/>
      </c>
      <c r="Q2964" s="29" t="str">
        <f t="shared" si="650"/>
        <v/>
      </c>
      <c r="R2964" s="29" t="str">
        <f t="shared" si="651"/>
        <v/>
      </c>
      <c r="S2964" s="29" t="str">
        <f t="shared" si="652"/>
        <v/>
      </c>
      <c r="T2964" s="29" t="str">
        <f t="shared" si="653"/>
        <v/>
      </c>
      <c r="U2964" s="29"/>
      <c r="V2964" s="29"/>
      <c r="W2964" s="38" t="s">
        <v>2138</v>
      </c>
      <c r="X2964" s="29" t="s">
        <v>158</v>
      </c>
      <c r="Y2964" s="146">
        <v>590640</v>
      </c>
      <c r="Z2964" s="33">
        <v>756019</v>
      </c>
      <c r="AA2964" s="34">
        <f t="shared" si="641"/>
        <v>0.28000000000000003</v>
      </c>
      <c r="AB2964" s="33">
        <f t="shared" si="642"/>
        <v>756019</v>
      </c>
      <c r="AC2964" s="34">
        <f t="shared" si="643"/>
        <v>0.27999966070702964</v>
      </c>
      <c r="AD2964" s="145">
        <f t="shared" si="649"/>
        <v>630015.83299999998</v>
      </c>
      <c r="AE2964" s="105">
        <v>492200</v>
      </c>
      <c r="AF2964" s="34" t="s">
        <v>36</v>
      </c>
      <c r="AG2964" s="34" t="s">
        <v>36</v>
      </c>
      <c r="AH2964" s="34" t="s">
        <v>36</v>
      </c>
      <c r="AI2964" s="29">
        <v>150</v>
      </c>
      <c r="AJ2964" s="29">
        <v>4.6079999999999997</v>
      </c>
      <c r="AK2964" s="29">
        <v>0</v>
      </c>
      <c r="AL2964" s="29">
        <v>0</v>
      </c>
      <c r="AM2964" s="29" t="s">
        <v>28</v>
      </c>
      <c r="AN2964" s="44" t="s">
        <v>27</v>
      </c>
      <c r="AO2964" s="29" t="s">
        <v>28</v>
      </c>
      <c r="AP2964" s="29">
        <v>1</v>
      </c>
      <c r="AQ2964" s="29" t="s">
        <v>33</v>
      </c>
      <c r="AR2964" s="29" t="s">
        <v>33</v>
      </c>
      <c r="AS2964" s="29" t="s">
        <v>33</v>
      </c>
      <c r="AT2964" s="29"/>
      <c r="AU2964" s="144"/>
      <c r="AV2964" s="36" t="s">
        <v>28</v>
      </c>
      <c r="AW2964" s="102">
        <v>42551</v>
      </c>
      <c r="AX2964" s="129" t="s">
        <v>33</v>
      </c>
      <c r="AY2964" s="106" t="e">
        <v>#N/A</v>
      </c>
      <c r="BD2964" t="s">
        <v>1608</v>
      </c>
      <c r="BE2964" t="e">
        <v>#N/A</v>
      </c>
      <c r="BF2964" t="s">
        <v>4739</v>
      </c>
      <c r="BH2964" t="str">
        <f t="shared" si="647"/>
        <v/>
      </c>
      <c r="BJ2964" t="str">
        <f t="shared" si="648"/>
        <v>OK</v>
      </c>
      <c r="BK2964" s="130" t="s">
        <v>5302</v>
      </c>
      <c r="BL2964" s="130" t="e">
        <v>#VALUE!</v>
      </c>
      <c r="BM2964" s="131" t="s">
        <v>33</v>
      </c>
      <c r="BN2964" s="131" t="e">
        <v>#VALUE!</v>
      </c>
      <c r="BO2964" t="e">
        <v>#N/A</v>
      </c>
      <c r="BP2964">
        <v>0</v>
      </c>
    </row>
    <row r="2965" spans="1:68" x14ac:dyDescent="0.3">
      <c r="A2965" s="1"/>
      <c r="B2965" s="47">
        <v>2604</v>
      </c>
      <c r="C2965" s="45">
        <v>1062306</v>
      </c>
      <c r="D2965" s="29"/>
      <c r="E2965" s="29"/>
      <c r="F2965" s="31" t="s">
        <v>2169</v>
      </c>
      <c r="G2965" s="29" t="s">
        <v>31</v>
      </c>
      <c r="H2965" s="29"/>
      <c r="I2965" s="148" t="s">
        <v>33</v>
      </c>
      <c r="J2965" s="147" t="s">
        <v>33</v>
      </c>
      <c r="K2965" s="148" t="e">
        <v>#N/A</v>
      </c>
      <c r="L2965" s="148" t="s">
        <v>32</v>
      </c>
      <c r="M2965" s="147">
        <v>42551</v>
      </c>
      <c r="N2965" s="29" t="str">
        <f t="shared" si="644"/>
        <v/>
      </c>
      <c r="O2965" s="29" t="str">
        <f t="shared" si="645"/>
        <v/>
      </c>
      <c r="P2965" s="29" t="str">
        <f t="shared" si="646"/>
        <v/>
      </c>
      <c r="Q2965" s="29" t="str">
        <f t="shared" si="650"/>
        <v/>
      </c>
      <c r="R2965" s="29" t="str">
        <f t="shared" si="651"/>
        <v/>
      </c>
      <c r="S2965" s="29" t="str">
        <f t="shared" si="652"/>
        <v/>
      </c>
      <c r="T2965" s="29" t="str">
        <f t="shared" si="653"/>
        <v/>
      </c>
      <c r="U2965" s="29"/>
      <c r="V2965" s="29"/>
      <c r="W2965" s="38" t="s">
        <v>2138</v>
      </c>
      <c r="X2965" s="29" t="s">
        <v>158</v>
      </c>
      <c r="Y2965" s="146">
        <v>79016</v>
      </c>
      <c r="Z2965" s="33">
        <v>101141</v>
      </c>
      <c r="AA2965" s="34">
        <f t="shared" si="641"/>
        <v>0.28000000000000003</v>
      </c>
      <c r="AB2965" s="33">
        <f t="shared" si="642"/>
        <v>101141</v>
      </c>
      <c r="AC2965" s="34">
        <f t="shared" si="643"/>
        <v>0.28000657952816349</v>
      </c>
      <c r="AD2965" s="145">
        <f t="shared" si="649"/>
        <v>84284.167000000001</v>
      </c>
      <c r="AE2965" s="105">
        <v>65846.667000000001</v>
      </c>
      <c r="AF2965" s="34" t="s">
        <v>36</v>
      </c>
      <c r="AG2965" s="34" t="s">
        <v>36</v>
      </c>
      <c r="AH2965" s="34" t="s">
        <v>36</v>
      </c>
      <c r="AI2965" s="29">
        <v>15</v>
      </c>
      <c r="AJ2965" s="29">
        <v>0.28000000000000003</v>
      </c>
      <c r="AK2965" s="29">
        <v>0</v>
      </c>
      <c r="AL2965" s="29">
        <v>0</v>
      </c>
      <c r="AM2965" s="29" t="s">
        <v>28</v>
      </c>
      <c r="AN2965" s="44" t="s">
        <v>27</v>
      </c>
      <c r="AO2965" s="29" t="s">
        <v>28</v>
      </c>
      <c r="AP2965" s="29">
        <v>1</v>
      </c>
      <c r="AQ2965" s="29" t="s">
        <v>33</v>
      </c>
      <c r="AR2965" s="29" t="s">
        <v>33</v>
      </c>
      <c r="AS2965" s="29" t="s">
        <v>33</v>
      </c>
      <c r="AT2965" s="29"/>
      <c r="AU2965" s="144"/>
      <c r="AV2965" s="36" t="s">
        <v>28</v>
      </c>
      <c r="AW2965" s="102">
        <v>42551</v>
      </c>
      <c r="AX2965" s="129" t="s">
        <v>33</v>
      </c>
      <c r="AY2965" s="106" t="e">
        <v>#N/A</v>
      </c>
      <c r="BD2965" t="s">
        <v>1724</v>
      </c>
      <c r="BE2965" t="e">
        <v>#N/A</v>
      </c>
      <c r="BF2965" t="s">
        <v>4739</v>
      </c>
      <c r="BH2965" t="str">
        <f t="shared" si="647"/>
        <v/>
      </c>
      <c r="BJ2965" t="str">
        <f t="shared" si="648"/>
        <v>OK</v>
      </c>
      <c r="BK2965" s="130" t="s">
        <v>5302</v>
      </c>
      <c r="BL2965" s="130" t="e">
        <v>#VALUE!</v>
      </c>
      <c r="BM2965" s="131" t="s">
        <v>33</v>
      </c>
      <c r="BN2965" s="131" t="e">
        <v>#VALUE!</v>
      </c>
      <c r="BO2965" t="e">
        <v>#N/A</v>
      </c>
      <c r="BP2965">
        <v>0</v>
      </c>
    </row>
    <row r="2966" spans="1:68" x14ac:dyDescent="0.3">
      <c r="A2966" s="1"/>
      <c r="B2966" s="47">
        <v>2605</v>
      </c>
      <c r="C2966" s="45">
        <v>1050932</v>
      </c>
      <c r="D2966" s="29"/>
      <c r="E2966" s="29"/>
      <c r="F2966" s="39" t="s">
        <v>2170</v>
      </c>
      <c r="G2966" s="29" t="s">
        <v>61</v>
      </c>
      <c r="H2966" s="70" t="s">
        <v>69</v>
      </c>
      <c r="I2966" s="148" t="s">
        <v>33</v>
      </c>
      <c r="J2966" s="147" t="s">
        <v>33</v>
      </c>
      <c r="K2966" s="148" t="e">
        <v>#N/A</v>
      </c>
      <c r="L2966" s="148" t="s">
        <v>32</v>
      </c>
      <c r="M2966" s="147">
        <v>42551</v>
      </c>
      <c r="N2966" s="29" t="str">
        <f t="shared" si="644"/>
        <v/>
      </c>
      <c r="O2966" s="29" t="str">
        <f t="shared" si="645"/>
        <v/>
      </c>
      <c r="P2966" s="29" t="str">
        <f t="shared" si="646"/>
        <v/>
      </c>
      <c r="Q2966" s="29" t="str">
        <f t="shared" si="650"/>
        <v/>
      </c>
      <c r="R2966" s="29" t="str">
        <f t="shared" si="651"/>
        <v/>
      </c>
      <c r="S2966" s="29" t="str">
        <f t="shared" si="652"/>
        <v/>
      </c>
      <c r="T2966" s="29" t="str">
        <f t="shared" si="653"/>
        <v/>
      </c>
      <c r="U2966" s="29"/>
      <c r="V2966" s="29"/>
      <c r="W2966" s="38" t="s">
        <v>2138</v>
      </c>
      <c r="X2966" s="29" t="s">
        <v>158</v>
      </c>
      <c r="Y2966" s="146">
        <v>2517</v>
      </c>
      <c r="Z2966" s="33">
        <v>2769</v>
      </c>
      <c r="AA2966" s="34">
        <f t="shared" si="641"/>
        <v>0.1</v>
      </c>
      <c r="AB2966" s="33">
        <f t="shared" si="642"/>
        <v>2769</v>
      </c>
      <c r="AC2966" s="34">
        <f t="shared" si="643"/>
        <v>0.10011918951132301</v>
      </c>
      <c r="AD2966" s="145">
        <f t="shared" si="649"/>
        <v>2307.5</v>
      </c>
      <c r="AE2966" s="105">
        <v>2097.5</v>
      </c>
      <c r="AF2966" s="34" t="s">
        <v>70</v>
      </c>
      <c r="AG2966" s="34" t="s">
        <v>73</v>
      </c>
      <c r="AH2966" s="34" t="s">
        <v>73</v>
      </c>
      <c r="AI2966" s="29">
        <v>8.1999999999999993</v>
      </c>
      <c r="AJ2966" s="29">
        <v>0.06</v>
      </c>
      <c r="AK2966" s="29">
        <v>0</v>
      </c>
      <c r="AL2966" s="29">
        <v>0</v>
      </c>
      <c r="AM2966" s="29" t="s">
        <v>27</v>
      </c>
      <c r="AN2966" s="44" t="s">
        <v>27</v>
      </c>
      <c r="AO2966" s="29" t="s">
        <v>27</v>
      </c>
      <c r="AP2966" s="29">
        <v>1</v>
      </c>
      <c r="AQ2966" s="29" t="s">
        <v>33</v>
      </c>
      <c r="AR2966" s="29" t="s">
        <v>33</v>
      </c>
      <c r="AS2966" s="29" t="s">
        <v>33</v>
      </c>
      <c r="AT2966" s="29"/>
      <c r="AU2966" s="144"/>
      <c r="AV2966" s="36" t="s">
        <v>28</v>
      </c>
      <c r="AW2966" s="102">
        <v>42551</v>
      </c>
      <c r="AX2966" s="129" t="s">
        <v>33</v>
      </c>
      <c r="AY2966" s="106" t="e">
        <v>#N/A</v>
      </c>
      <c r="BD2966" t="s">
        <v>4652</v>
      </c>
      <c r="BE2966" t="e">
        <v>#N/A</v>
      </c>
      <c r="BF2966">
        <v>0</v>
      </c>
      <c r="BH2966" t="str">
        <f t="shared" si="647"/>
        <v/>
      </c>
      <c r="BJ2966" t="str">
        <f t="shared" si="648"/>
        <v>OK</v>
      </c>
      <c r="BK2966" s="130" t="s">
        <v>5302</v>
      </c>
      <c r="BL2966" s="130" t="e">
        <v>#VALUE!</v>
      </c>
      <c r="BM2966" s="131" t="s">
        <v>33</v>
      </c>
      <c r="BN2966" s="131" t="e">
        <v>#VALUE!</v>
      </c>
      <c r="BO2966" t="e">
        <v>#N/A</v>
      </c>
      <c r="BP2966">
        <v>0</v>
      </c>
    </row>
    <row r="2967" spans="1:68" x14ac:dyDescent="0.3">
      <c r="A2967" s="1"/>
      <c r="B2967" s="47">
        <v>2606</v>
      </c>
      <c r="C2967" s="45">
        <v>1050933</v>
      </c>
      <c r="D2967" s="29"/>
      <c r="E2967" s="29"/>
      <c r="F2967" s="31" t="s">
        <v>2171</v>
      </c>
      <c r="G2967" s="29" t="s">
        <v>31</v>
      </c>
      <c r="H2967" s="29"/>
      <c r="I2967" s="148" t="s">
        <v>33</v>
      </c>
      <c r="J2967" s="147" t="s">
        <v>33</v>
      </c>
      <c r="K2967" s="148" t="e">
        <v>#N/A</v>
      </c>
      <c r="L2967" s="148" t="s">
        <v>32</v>
      </c>
      <c r="M2967" s="147">
        <v>42551</v>
      </c>
      <c r="N2967" s="29" t="str">
        <f t="shared" si="644"/>
        <v/>
      </c>
      <c r="O2967" s="29" t="str">
        <f t="shared" si="645"/>
        <v/>
      </c>
      <c r="P2967" s="29" t="str">
        <f t="shared" si="646"/>
        <v/>
      </c>
      <c r="Q2967" s="29" t="str">
        <f t="shared" si="650"/>
        <v/>
      </c>
      <c r="R2967" s="29" t="str">
        <f t="shared" si="651"/>
        <v/>
      </c>
      <c r="S2967" s="29" t="str">
        <f t="shared" si="652"/>
        <v/>
      </c>
      <c r="T2967" s="29" t="str">
        <f t="shared" si="653"/>
        <v/>
      </c>
      <c r="U2967" s="29"/>
      <c r="V2967" s="29"/>
      <c r="W2967" s="38" t="s">
        <v>2138</v>
      </c>
      <c r="X2967" s="29" t="s">
        <v>158</v>
      </c>
      <c r="Y2967" s="146">
        <v>44998</v>
      </c>
      <c r="Z2967" s="33">
        <v>57598</v>
      </c>
      <c r="AA2967" s="34">
        <f t="shared" si="641"/>
        <v>0.28000000000000003</v>
      </c>
      <c r="AB2967" s="33">
        <f t="shared" si="642"/>
        <v>57598</v>
      </c>
      <c r="AC2967" s="34">
        <f t="shared" si="643"/>
        <v>0.28001244748666559</v>
      </c>
      <c r="AD2967" s="145">
        <f t="shared" si="649"/>
        <v>47998.332999999999</v>
      </c>
      <c r="AE2967" s="105">
        <v>37498.332999999999</v>
      </c>
      <c r="AF2967" s="34" t="s">
        <v>36</v>
      </c>
      <c r="AG2967" s="34" t="s">
        <v>36</v>
      </c>
      <c r="AH2967" s="34" t="s">
        <v>36</v>
      </c>
      <c r="AI2967" s="29">
        <v>2.89</v>
      </c>
      <c r="AJ2967" s="29">
        <v>0.11</v>
      </c>
      <c r="AK2967" s="29">
        <v>0</v>
      </c>
      <c r="AL2967" s="29">
        <v>0</v>
      </c>
      <c r="AM2967" s="29" t="s">
        <v>28</v>
      </c>
      <c r="AN2967" s="44" t="s">
        <v>27</v>
      </c>
      <c r="AO2967" s="29" t="s">
        <v>28</v>
      </c>
      <c r="AP2967" s="29">
        <v>1</v>
      </c>
      <c r="AQ2967" s="29">
        <v>1190</v>
      </c>
      <c r="AR2967" s="29">
        <v>390</v>
      </c>
      <c r="AS2967" s="29">
        <v>258</v>
      </c>
      <c r="AT2967" s="29"/>
      <c r="AU2967" s="144"/>
      <c r="AV2967" s="36" t="s">
        <v>28</v>
      </c>
      <c r="AW2967" s="102">
        <v>42551</v>
      </c>
      <c r="AX2967" s="129" t="s">
        <v>33</v>
      </c>
      <c r="AY2967" s="106" t="e">
        <v>#N/A</v>
      </c>
      <c r="BD2967" t="s">
        <v>1724</v>
      </c>
      <c r="BE2967" t="e">
        <v>#N/A</v>
      </c>
      <c r="BF2967" t="s">
        <v>4747</v>
      </c>
      <c r="BH2967" t="str">
        <f t="shared" si="647"/>
        <v/>
      </c>
      <c r="BJ2967" t="str">
        <f t="shared" si="648"/>
        <v>OK</v>
      </c>
      <c r="BK2967" s="130" t="s">
        <v>5302</v>
      </c>
      <c r="BL2967" s="130" t="e">
        <v>#VALUE!</v>
      </c>
      <c r="BM2967" s="131" t="s">
        <v>33</v>
      </c>
      <c r="BN2967" s="131" t="e">
        <v>#VALUE!</v>
      </c>
      <c r="BO2967" t="e">
        <v>#N/A</v>
      </c>
      <c r="BP2967">
        <v>0</v>
      </c>
    </row>
    <row r="2968" spans="1:68" x14ac:dyDescent="0.3">
      <c r="A2968" s="1"/>
      <c r="B2968" s="47">
        <v>2607</v>
      </c>
      <c r="C2968" s="45">
        <v>1003561</v>
      </c>
      <c r="D2968" s="29"/>
      <c r="E2968" s="29"/>
      <c r="F2968" s="31" t="s">
        <v>2172</v>
      </c>
      <c r="G2968" s="29" t="s">
        <v>31</v>
      </c>
      <c r="H2968" s="29"/>
      <c r="I2968" s="148" t="s">
        <v>33</v>
      </c>
      <c r="J2968" s="147" t="s">
        <v>33</v>
      </c>
      <c r="K2968" s="148" t="e">
        <v>#N/A</v>
      </c>
      <c r="L2968" s="148" t="s">
        <v>32</v>
      </c>
      <c r="M2968" s="147">
        <v>42551</v>
      </c>
      <c r="N2968" s="29" t="str">
        <f t="shared" si="644"/>
        <v/>
      </c>
      <c r="O2968" s="29" t="str">
        <f t="shared" si="645"/>
        <v/>
      </c>
      <c r="P2968" s="29" t="str">
        <f t="shared" si="646"/>
        <v/>
      </c>
      <c r="Q2968" s="29" t="str">
        <f t="shared" si="650"/>
        <v/>
      </c>
      <c r="R2968" s="29" t="str">
        <f t="shared" si="651"/>
        <v/>
      </c>
      <c r="S2968" s="29" t="str">
        <f t="shared" si="652"/>
        <v/>
      </c>
      <c r="T2968" s="29" t="str">
        <f t="shared" si="653"/>
        <v/>
      </c>
      <c r="U2968" s="29"/>
      <c r="V2968" s="29"/>
      <c r="W2968" s="38" t="s">
        <v>2138</v>
      </c>
      <c r="X2968" s="29" t="s">
        <v>158</v>
      </c>
      <c r="Y2968" s="146">
        <v>310658</v>
      </c>
      <c r="Z2968" s="33">
        <v>397642</v>
      </c>
      <c r="AA2968" s="34">
        <f t="shared" si="641"/>
        <v>0.28000000000000003</v>
      </c>
      <c r="AB2968" s="33">
        <f t="shared" si="642"/>
        <v>397642</v>
      </c>
      <c r="AC2968" s="34">
        <f t="shared" si="643"/>
        <v>0.27999922451055603</v>
      </c>
      <c r="AD2968" s="145">
        <f t="shared" si="649"/>
        <v>331368.33299999998</v>
      </c>
      <c r="AE2968" s="105">
        <v>258881.66699999999</v>
      </c>
      <c r="AF2968" s="34" t="s">
        <v>36</v>
      </c>
      <c r="AG2968" s="34" t="s">
        <v>36</v>
      </c>
      <c r="AH2968" s="34" t="s">
        <v>36</v>
      </c>
      <c r="AI2968" s="29">
        <v>245</v>
      </c>
      <c r="AJ2968" s="29">
        <v>9.3699999999999992</v>
      </c>
      <c r="AK2968" s="29">
        <v>0</v>
      </c>
      <c r="AL2968" s="29">
        <v>0</v>
      </c>
      <c r="AM2968" s="29" t="s">
        <v>28</v>
      </c>
      <c r="AN2968" s="44" t="s">
        <v>27</v>
      </c>
      <c r="AO2968" s="29" t="s">
        <v>28</v>
      </c>
      <c r="AP2968" s="29">
        <v>1</v>
      </c>
      <c r="AQ2968" s="29" t="s">
        <v>33</v>
      </c>
      <c r="AR2968" s="29" t="s">
        <v>33</v>
      </c>
      <c r="AS2968" s="29" t="s">
        <v>33</v>
      </c>
      <c r="AT2968" s="29"/>
      <c r="AU2968" s="144"/>
      <c r="AV2968" s="36" t="s">
        <v>28</v>
      </c>
      <c r="AW2968" s="102">
        <v>42551</v>
      </c>
      <c r="AX2968" s="129" t="s">
        <v>33</v>
      </c>
      <c r="AY2968" s="106">
        <v>1</v>
      </c>
      <c r="BD2968" t="s">
        <v>1608</v>
      </c>
      <c r="BE2968" t="e">
        <v>#N/A</v>
      </c>
      <c r="BF2968">
        <v>0</v>
      </c>
      <c r="BH2968" t="str">
        <f t="shared" si="647"/>
        <v/>
      </c>
      <c r="BJ2968" t="str">
        <f t="shared" si="648"/>
        <v>OK</v>
      </c>
      <c r="BK2968" s="130" t="s">
        <v>5302</v>
      </c>
      <c r="BL2968" s="130" t="e">
        <v>#VALUE!</v>
      </c>
      <c r="BM2968" s="131" t="s">
        <v>33</v>
      </c>
      <c r="BN2968" s="131" t="e">
        <v>#VALUE!</v>
      </c>
      <c r="BO2968" t="e">
        <v>#N/A</v>
      </c>
      <c r="BP2968">
        <v>0</v>
      </c>
    </row>
    <row r="2969" spans="1:68" ht="25.2" x14ac:dyDescent="0.3">
      <c r="A2969" s="1"/>
      <c r="B2969" s="47">
        <v>2608</v>
      </c>
      <c r="C2969" s="45">
        <v>1003562</v>
      </c>
      <c r="D2969" s="29"/>
      <c r="E2969" s="29"/>
      <c r="F2969" s="31" t="s">
        <v>2173</v>
      </c>
      <c r="G2969" s="29" t="s">
        <v>31</v>
      </c>
      <c r="H2969" s="29"/>
      <c r="I2969" s="148" t="s">
        <v>33</v>
      </c>
      <c r="J2969" s="147" t="s">
        <v>33</v>
      </c>
      <c r="K2969" s="148" t="e">
        <v>#N/A</v>
      </c>
      <c r="L2969" s="148" t="s">
        <v>32</v>
      </c>
      <c r="M2969" s="147">
        <v>42551</v>
      </c>
      <c r="N2969" s="29" t="str">
        <f t="shared" si="644"/>
        <v/>
      </c>
      <c r="O2969" s="29" t="str">
        <f t="shared" si="645"/>
        <v/>
      </c>
      <c r="P2969" s="29" t="str">
        <f t="shared" si="646"/>
        <v/>
      </c>
      <c r="Q2969" s="29" t="str">
        <f t="shared" si="650"/>
        <v/>
      </c>
      <c r="R2969" s="29" t="str">
        <f t="shared" si="651"/>
        <v/>
      </c>
      <c r="S2969" s="29" t="str">
        <f t="shared" si="652"/>
        <v/>
      </c>
      <c r="T2969" s="29" t="str">
        <f t="shared" si="653"/>
        <v/>
      </c>
      <c r="U2969" s="29"/>
      <c r="V2969" s="29"/>
      <c r="W2969" s="38" t="s">
        <v>2138</v>
      </c>
      <c r="X2969" s="29" t="s">
        <v>158</v>
      </c>
      <c r="Y2969" s="146">
        <v>21462</v>
      </c>
      <c r="Z2969" s="33">
        <v>27471</v>
      </c>
      <c r="AA2969" s="34">
        <f t="shared" si="641"/>
        <v>0.28000000000000003</v>
      </c>
      <c r="AB2969" s="33">
        <f t="shared" si="642"/>
        <v>27471</v>
      </c>
      <c r="AC2969" s="34">
        <f t="shared" si="643"/>
        <v>0.27998322616717919</v>
      </c>
      <c r="AD2969" s="145">
        <f t="shared" si="649"/>
        <v>22892.5</v>
      </c>
      <c r="AE2969" s="105">
        <v>17885</v>
      </c>
      <c r="AF2969" s="34" t="s">
        <v>36</v>
      </c>
      <c r="AG2969" s="34" t="s">
        <v>36</v>
      </c>
      <c r="AH2969" s="34" t="s">
        <v>36</v>
      </c>
      <c r="AI2969" s="29">
        <v>2.7</v>
      </c>
      <c r="AJ2969" s="29">
        <v>5.7000000000000002E-2</v>
      </c>
      <c r="AK2969" s="29">
        <v>0</v>
      </c>
      <c r="AL2969" s="29">
        <v>0</v>
      </c>
      <c r="AM2969" s="29" t="s">
        <v>28</v>
      </c>
      <c r="AN2969" s="44" t="s">
        <v>27</v>
      </c>
      <c r="AO2969" s="29" t="s">
        <v>28</v>
      </c>
      <c r="AP2969" s="29">
        <v>1</v>
      </c>
      <c r="AQ2969" s="29" t="s">
        <v>33</v>
      </c>
      <c r="AR2969" s="29" t="s">
        <v>33</v>
      </c>
      <c r="AS2969" s="29" t="s">
        <v>33</v>
      </c>
      <c r="AT2969" s="29"/>
      <c r="AU2969" s="144"/>
      <c r="AV2969" s="36" t="s">
        <v>28</v>
      </c>
      <c r="AW2969" s="102">
        <v>42551</v>
      </c>
      <c r="AX2969" s="129" t="s">
        <v>33</v>
      </c>
      <c r="AY2969" s="106" t="e">
        <v>#N/A</v>
      </c>
      <c r="BD2969" t="s">
        <v>1608</v>
      </c>
      <c r="BE2969" t="e">
        <v>#N/A</v>
      </c>
      <c r="BF2969">
        <v>0</v>
      </c>
      <c r="BH2969" t="str">
        <f t="shared" si="647"/>
        <v/>
      </c>
      <c r="BJ2969" t="str">
        <f t="shared" si="648"/>
        <v>OK</v>
      </c>
      <c r="BK2969" s="130" t="s">
        <v>5302</v>
      </c>
      <c r="BL2969" s="130" t="e">
        <v>#VALUE!</v>
      </c>
      <c r="BM2969" s="131" t="s">
        <v>33</v>
      </c>
      <c r="BN2969" s="131" t="e">
        <v>#VALUE!</v>
      </c>
      <c r="BO2969" t="e">
        <v>#N/A</v>
      </c>
      <c r="BP2969">
        <v>0</v>
      </c>
    </row>
    <row r="2970" spans="1:68" x14ac:dyDescent="0.3">
      <c r="A2970" s="1"/>
      <c r="B2970" s="47">
        <v>2609</v>
      </c>
      <c r="C2970" s="45">
        <v>1057922</v>
      </c>
      <c r="D2970" s="29"/>
      <c r="E2970" s="29"/>
      <c r="F2970" s="31" t="s">
        <v>2174</v>
      </c>
      <c r="G2970" s="29" t="s">
        <v>31</v>
      </c>
      <c r="H2970" s="29"/>
      <c r="I2970" s="148" t="s">
        <v>33</v>
      </c>
      <c r="J2970" s="147" t="s">
        <v>33</v>
      </c>
      <c r="K2970" s="148" t="e">
        <v>#N/A</v>
      </c>
      <c r="L2970" s="148" t="s">
        <v>32</v>
      </c>
      <c r="M2970" s="147">
        <v>42551</v>
      </c>
      <c r="N2970" s="29" t="str">
        <f t="shared" si="644"/>
        <v/>
      </c>
      <c r="O2970" s="29" t="str">
        <f t="shared" si="645"/>
        <v/>
      </c>
      <c r="P2970" s="29" t="str">
        <f t="shared" si="646"/>
        <v/>
      </c>
      <c r="Q2970" s="29" t="str">
        <f t="shared" si="650"/>
        <v/>
      </c>
      <c r="R2970" s="29" t="str">
        <f t="shared" si="651"/>
        <v/>
      </c>
      <c r="S2970" s="29" t="str">
        <f t="shared" si="652"/>
        <v/>
      </c>
      <c r="T2970" s="29" t="str">
        <f t="shared" si="653"/>
        <v/>
      </c>
      <c r="U2970" s="29"/>
      <c r="V2970" s="29"/>
      <c r="W2970" s="38" t="s">
        <v>2138</v>
      </c>
      <c r="X2970" s="29" t="s">
        <v>158</v>
      </c>
      <c r="Y2970" s="146">
        <v>48806</v>
      </c>
      <c r="Z2970" s="33">
        <v>62472</v>
      </c>
      <c r="AA2970" s="34">
        <f t="shared" si="641"/>
        <v>0.28000000000000003</v>
      </c>
      <c r="AB2970" s="33">
        <f t="shared" si="642"/>
        <v>62472</v>
      </c>
      <c r="AC2970" s="34">
        <f t="shared" si="643"/>
        <v>0.28000654608034625</v>
      </c>
      <c r="AD2970" s="145">
        <f t="shared" si="649"/>
        <v>52060</v>
      </c>
      <c r="AE2970" s="105">
        <v>40671.667000000001</v>
      </c>
      <c r="AF2970" s="34" t="s">
        <v>36</v>
      </c>
      <c r="AG2970" s="34" t="s">
        <v>36</v>
      </c>
      <c r="AH2970" s="34" t="s">
        <v>36</v>
      </c>
      <c r="AI2970" s="29">
        <v>9</v>
      </c>
      <c r="AJ2970" s="29">
        <v>0.35912500000000003</v>
      </c>
      <c r="AK2970" s="29">
        <v>0</v>
      </c>
      <c r="AL2970" s="29">
        <v>0</v>
      </c>
      <c r="AM2970" s="29" t="s">
        <v>28</v>
      </c>
      <c r="AN2970" s="44" t="s">
        <v>27</v>
      </c>
      <c r="AO2970" s="29" t="s">
        <v>28</v>
      </c>
      <c r="AP2970" s="29">
        <v>1</v>
      </c>
      <c r="AQ2970" s="29" t="s">
        <v>33</v>
      </c>
      <c r="AR2970" s="29" t="s">
        <v>33</v>
      </c>
      <c r="AS2970" s="29" t="s">
        <v>33</v>
      </c>
      <c r="AT2970" s="29"/>
      <c r="AU2970" s="144"/>
      <c r="AV2970" s="36" t="s">
        <v>28</v>
      </c>
      <c r="AW2970" s="102">
        <v>42551</v>
      </c>
      <c r="AX2970" s="129" t="s">
        <v>33</v>
      </c>
      <c r="AY2970" s="106">
        <v>1</v>
      </c>
      <c r="BD2970" t="s">
        <v>1608</v>
      </c>
      <c r="BE2970" t="e">
        <v>#N/A</v>
      </c>
      <c r="BF2970" t="s">
        <v>4740</v>
      </c>
      <c r="BH2970" t="str">
        <f t="shared" si="647"/>
        <v/>
      </c>
      <c r="BJ2970" t="str">
        <f t="shared" si="648"/>
        <v>OK</v>
      </c>
      <c r="BK2970" s="130" t="s">
        <v>5302</v>
      </c>
      <c r="BL2970" s="130" t="e">
        <v>#VALUE!</v>
      </c>
      <c r="BM2970" s="131" t="s">
        <v>33</v>
      </c>
      <c r="BN2970" s="131" t="e">
        <v>#VALUE!</v>
      </c>
      <c r="BO2970" t="e">
        <v>#N/A</v>
      </c>
      <c r="BP2970">
        <v>0</v>
      </c>
    </row>
    <row r="2971" spans="1:68" x14ac:dyDescent="0.3">
      <c r="A2971" s="1"/>
      <c r="B2971" s="47">
        <v>2610</v>
      </c>
      <c r="C2971" s="45">
        <v>1071312</v>
      </c>
      <c r="D2971" s="29"/>
      <c r="E2971" s="29"/>
      <c r="F2971" s="31" t="s">
        <v>2175</v>
      </c>
      <c r="G2971" s="29" t="s">
        <v>31</v>
      </c>
      <c r="H2971" s="29"/>
      <c r="I2971" s="148" t="s">
        <v>33</v>
      </c>
      <c r="J2971" s="147" t="s">
        <v>33</v>
      </c>
      <c r="K2971" s="148" t="e">
        <v>#N/A</v>
      </c>
      <c r="L2971" s="148" t="s">
        <v>32</v>
      </c>
      <c r="M2971" s="147">
        <v>42551</v>
      </c>
      <c r="N2971" s="29" t="str">
        <f t="shared" si="644"/>
        <v/>
      </c>
      <c r="O2971" s="29" t="str">
        <f t="shared" si="645"/>
        <v/>
      </c>
      <c r="P2971" s="29" t="str">
        <f t="shared" si="646"/>
        <v/>
      </c>
      <c r="Q2971" s="29" t="str">
        <f t="shared" si="650"/>
        <v/>
      </c>
      <c r="R2971" s="29" t="str">
        <f t="shared" si="651"/>
        <v/>
      </c>
      <c r="S2971" s="29" t="str">
        <f t="shared" si="652"/>
        <v/>
      </c>
      <c r="T2971" s="29" t="str">
        <f t="shared" si="653"/>
        <v/>
      </c>
      <c r="U2971" s="29"/>
      <c r="V2971" s="29"/>
      <c r="W2971" s="38" t="s">
        <v>2138</v>
      </c>
      <c r="X2971" s="29" t="s">
        <v>158</v>
      </c>
      <c r="Y2971" s="146">
        <v>19717</v>
      </c>
      <c r="Z2971" s="33">
        <v>25238</v>
      </c>
      <c r="AA2971" s="34">
        <f t="shared" si="641"/>
        <v>0.28000000000000003</v>
      </c>
      <c r="AB2971" s="33">
        <f t="shared" si="642"/>
        <v>25238</v>
      </c>
      <c r="AC2971" s="34">
        <f t="shared" si="643"/>
        <v>0.280012218491905</v>
      </c>
      <c r="AD2971" s="145">
        <f t="shared" si="649"/>
        <v>21031.667000000001</v>
      </c>
      <c r="AE2971" s="105">
        <v>16430.832999999999</v>
      </c>
      <c r="AF2971" s="34" t="s">
        <v>36</v>
      </c>
      <c r="AG2971" s="34" t="s">
        <v>36</v>
      </c>
      <c r="AH2971" s="34" t="s">
        <v>36</v>
      </c>
      <c r="AI2971" s="29">
        <v>9</v>
      </c>
      <c r="AJ2971" s="29">
        <v>0.20300000000000001</v>
      </c>
      <c r="AK2971" s="29">
        <v>0</v>
      </c>
      <c r="AL2971" s="29">
        <v>0</v>
      </c>
      <c r="AM2971" s="29" t="s">
        <v>28</v>
      </c>
      <c r="AN2971" s="44" t="s">
        <v>27</v>
      </c>
      <c r="AO2971" s="29" t="s">
        <v>28</v>
      </c>
      <c r="AP2971" s="29">
        <v>1</v>
      </c>
      <c r="AQ2971" s="29" t="s">
        <v>33</v>
      </c>
      <c r="AR2971" s="29" t="s">
        <v>33</v>
      </c>
      <c r="AS2971" s="29" t="s">
        <v>33</v>
      </c>
      <c r="AT2971" s="29"/>
      <c r="AU2971" s="144"/>
      <c r="AV2971" s="36" t="s">
        <v>28</v>
      </c>
      <c r="AW2971" s="102">
        <v>42551</v>
      </c>
      <c r="AX2971" s="129" t="s">
        <v>33</v>
      </c>
      <c r="AY2971" s="106" t="e">
        <v>#N/A</v>
      </c>
      <c r="BD2971" t="s">
        <v>1608</v>
      </c>
      <c r="BE2971" t="e">
        <v>#N/A</v>
      </c>
      <c r="BF2971" t="s">
        <v>4739</v>
      </c>
      <c r="BH2971" t="str">
        <f t="shared" si="647"/>
        <v/>
      </c>
      <c r="BJ2971" t="str">
        <f t="shared" si="648"/>
        <v>OK</v>
      </c>
      <c r="BK2971" s="130" t="s">
        <v>5302</v>
      </c>
      <c r="BL2971" s="130" t="e">
        <v>#VALUE!</v>
      </c>
      <c r="BM2971" s="131" t="s">
        <v>33</v>
      </c>
      <c r="BN2971" s="131" t="e">
        <v>#VALUE!</v>
      </c>
      <c r="BO2971" t="e">
        <v>#N/A</v>
      </c>
      <c r="BP2971">
        <v>0</v>
      </c>
    </row>
    <row r="2972" spans="1:68" x14ac:dyDescent="0.3">
      <c r="A2972" s="1"/>
      <c r="B2972" s="47">
        <v>2611</v>
      </c>
      <c r="C2972" s="126" t="s">
        <v>2176</v>
      </c>
      <c r="D2972" s="76"/>
      <c r="E2972" s="76"/>
      <c r="F2972" s="39"/>
      <c r="G2972" s="77"/>
      <c r="H2972" s="77"/>
      <c r="I2972" s="148" t="s">
        <v>33</v>
      </c>
      <c r="J2972" s="147" t="s">
        <v>33</v>
      </c>
      <c r="K2972" s="148" t="e">
        <v>#N/A</v>
      </c>
      <c r="L2972" s="148" t="s">
        <v>32</v>
      </c>
      <c r="M2972" s="147" t="s">
        <v>33</v>
      </c>
      <c r="N2972" s="29" t="str">
        <f t="shared" si="644"/>
        <v/>
      </c>
      <c r="O2972" s="29" t="str">
        <f t="shared" si="645"/>
        <v/>
      </c>
      <c r="P2972" s="29" t="str">
        <f t="shared" si="646"/>
        <v/>
      </c>
      <c r="Q2972" s="29" t="str">
        <f t="shared" si="650"/>
        <v/>
      </c>
      <c r="R2972" s="29" t="str">
        <f t="shared" si="651"/>
        <v/>
      </c>
      <c r="S2972" s="29" t="str">
        <f t="shared" si="652"/>
        <v/>
      </c>
      <c r="T2972" s="29" t="str">
        <f t="shared" si="653"/>
        <v/>
      </c>
      <c r="U2972" s="77"/>
      <c r="V2972" s="77"/>
      <c r="W2972" s="78"/>
      <c r="X2972" s="77"/>
      <c r="Y2972" s="146">
        <v>0</v>
      </c>
      <c r="Z2972" s="33"/>
      <c r="AA2972" s="34" t="e">
        <f t="shared" si="641"/>
        <v>#DIV/0!</v>
      </c>
      <c r="AB2972" s="33">
        <f t="shared" si="642"/>
        <v>0</v>
      </c>
      <c r="AC2972" s="34" t="e">
        <f t="shared" si="643"/>
        <v>#DIV/0!</v>
      </c>
      <c r="AD2972" s="145"/>
      <c r="AE2972" s="105">
        <v>0</v>
      </c>
      <c r="AF2972" s="34" t="e">
        <v>#N/A</v>
      </c>
      <c r="AG2972" s="34" t="e">
        <v>#N/A</v>
      </c>
      <c r="AH2972" s="34" t="e">
        <v>#N/A</v>
      </c>
      <c r="AI2972" s="29"/>
      <c r="AJ2972" s="29"/>
      <c r="AK2972" s="29">
        <v>0</v>
      </c>
      <c r="AL2972" s="29">
        <v>0</v>
      </c>
      <c r="AM2972" s="29" t="s">
        <v>27</v>
      </c>
      <c r="AN2972" s="79" t="s">
        <v>28</v>
      </c>
      <c r="AO2972" s="29" t="s">
        <v>28</v>
      </c>
      <c r="AP2972" s="29"/>
      <c r="AQ2972" s="29"/>
      <c r="AR2972" s="29"/>
      <c r="AS2972" s="29"/>
      <c r="AT2972" s="29"/>
      <c r="AU2972" s="144"/>
      <c r="AV2972" s="36" t="s">
        <v>33</v>
      </c>
      <c r="AW2972" s="102" t="s">
        <v>33</v>
      </c>
      <c r="AX2972" s="129" t="s">
        <v>5288</v>
      </c>
      <c r="AY2972" s="106" t="e">
        <v>#N/A</v>
      </c>
      <c r="BD2972" t="e">
        <v>#N/A</v>
      </c>
      <c r="BE2972" t="e">
        <v>#N/A</v>
      </c>
      <c r="BF2972" t="e">
        <v>#N/A</v>
      </c>
      <c r="BH2972" t="str">
        <f t="shared" si="647"/>
        <v/>
      </c>
      <c r="BJ2972" t="str">
        <f t="shared" si="648"/>
        <v>OK</v>
      </c>
      <c r="BK2972" s="130">
        <v>0</v>
      </c>
      <c r="BL2972" s="130" t="s">
        <v>37</v>
      </c>
      <c r="BM2972" s="131" t="s">
        <v>33</v>
      </c>
      <c r="BN2972" s="131" t="s">
        <v>37</v>
      </c>
      <c r="BO2972">
        <v>0</v>
      </c>
      <c r="BP2972">
        <v>0</v>
      </c>
    </row>
    <row r="2973" spans="1:68" ht="25.2" x14ac:dyDescent="0.3">
      <c r="A2973" s="1"/>
      <c r="B2973" s="47">
        <v>2612</v>
      </c>
      <c r="C2973" s="45">
        <v>1067029</v>
      </c>
      <c r="D2973" s="29"/>
      <c r="E2973" s="29"/>
      <c r="F2973" s="31" t="s">
        <v>2177</v>
      </c>
      <c r="G2973" s="29" t="s">
        <v>503</v>
      </c>
      <c r="H2973" s="70" t="s">
        <v>4779</v>
      </c>
      <c r="I2973" s="148" t="s">
        <v>33</v>
      </c>
      <c r="J2973" s="147" t="s">
        <v>33</v>
      </c>
      <c r="K2973" s="148" t="e">
        <v>#N/A</v>
      </c>
      <c r="L2973" s="148" t="s">
        <v>32</v>
      </c>
      <c r="M2973" s="147">
        <v>42551</v>
      </c>
      <c r="N2973" s="29" t="str">
        <f t="shared" si="644"/>
        <v/>
      </c>
      <c r="O2973" s="29" t="str">
        <f t="shared" si="645"/>
        <v/>
      </c>
      <c r="P2973" s="29" t="str">
        <f t="shared" si="646"/>
        <v/>
      </c>
      <c r="Q2973" s="29" t="str">
        <f t="shared" si="650"/>
        <v/>
      </c>
      <c r="R2973" s="29" t="str">
        <f t="shared" si="651"/>
        <v/>
      </c>
      <c r="S2973" s="29" t="str">
        <f t="shared" si="652"/>
        <v/>
      </c>
      <c r="T2973" s="29" t="str">
        <f t="shared" si="653"/>
        <v/>
      </c>
      <c r="U2973" s="29"/>
      <c r="V2973" s="29"/>
      <c r="W2973" s="38" t="s">
        <v>2178</v>
      </c>
      <c r="X2973" s="29" t="s">
        <v>158</v>
      </c>
      <c r="Y2973" s="146">
        <v>51314</v>
      </c>
      <c r="Z2973" s="33">
        <v>65681</v>
      </c>
      <c r="AA2973" s="34">
        <f t="shared" si="641"/>
        <v>0.28000000000000003</v>
      </c>
      <c r="AB2973" s="33">
        <f t="shared" si="642"/>
        <v>65681</v>
      </c>
      <c r="AC2973" s="34">
        <f t="shared" si="643"/>
        <v>0.27998206898716083</v>
      </c>
      <c r="AD2973" s="145">
        <f t="shared" ref="AD2973:AD3004" si="654">ROUND(Z2973/1.2,3)</f>
        <v>54734.167000000001</v>
      </c>
      <c r="AE2973" s="105">
        <v>42761.667000000001</v>
      </c>
      <c r="AF2973" s="34" t="s">
        <v>36</v>
      </c>
      <c r="AG2973" s="34" t="s">
        <v>36</v>
      </c>
      <c r="AH2973" s="34" t="s">
        <v>36</v>
      </c>
      <c r="AI2973" s="29">
        <v>0.2</v>
      </c>
      <c r="AJ2973" s="29">
        <v>0</v>
      </c>
      <c r="AK2973" s="29">
        <v>1</v>
      </c>
      <c r="AL2973" s="29">
        <v>0</v>
      </c>
      <c r="AM2973" s="29" t="s">
        <v>28</v>
      </c>
      <c r="AN2973" s="158" t="s">
        <v>28</v>
      </c>
      <c r="AO2973" s="29" t="s">
        <v>28</v>
      </c>
      <c r="AP2973" s="29">
        <v>1</v>
      </c>
      <c r="AQ2973" s="29" t="s">
        <v>33</v>
      </c>
      <c r="AR2973" s="29" t="s">
        <v>33</v>
      </c>
      <c r="AS2973" s="29" t="s">
        <v>33</v>
      </c>
      <c r="AT2973" s="29"/>
      <c r="AU2973" s="144"/>
      <c r="AV2973" s="36" t="s">
        <v>28</v>
      </c>
      <c r="AW2973" s="102" t="s">
        <v>33</v>
      </c>
      <c r="AX2973" s="129" t="s">
        <v>33</v>
      </c>
      <c r="AY2973" s="106">
        <v>4</v>
      </c>
      <c r="BD2973" t="s">
        <v>4653</v>
      </c>
      <c r="BE2973" t="e">
        <v>#N/A</v>
      </c>
      <c r="BF2973">
        <v>0</v>
      </c>
      <c r="BH2973" t="str">
        <f t="shared" si="647"/>
        <v>AV</v>
      </c>
      <c r="BJ2973" t="str">
        <f t="shared" si="648"/>
        <v>OK</v>
      </c>
      <c r="BK2973" s="130">
        <v>65681</v>
      </c>
      <c r="BL2973" s="130" t="s">
        <v>37</v>
      </c>
      <c r="BM2973" s="131" t="s">
        <v>33</v>
      </c>
      <c r="BN2973" s="131" t="e">
        <v>#VALUE!</v>
      </c>
      <c r="BO2973">
        <v>65681</v>
      </c>
      <c r="BP2973">
        <v>0</v>
      </c>
    </row>
    <row r="2974" spans="1:68" x14ac:dyDescent="0.3">
      <c r="A2974" s="1"/>
      <c r="B2974" s="47">
        <v>2613</v>
      </c>
      <c r="C2974" s="45">
        <v>1055834</v>
      </c>
      <c r="D2974" s="29"/>
      <c r="E2974" s="29"/>
      <c r="F2974" s="31" t="s">
        <v>2179</v>
      </c>
      <c r="G2974" s="29" t="s">
        <v>503</v>
      </c>
      <c r="H2974" s="70" t="s">
        <v>69</v>
      </c>
      <c r="I2974" s="148" t="s">
        <v>33</v>
      </c>
      <c r="J2974" s="147" t="s">
        <v>33</v>
      </c>
      <c r="K2974" s="148" t="e">
        <v>#N/A</v>
      </c>
      <c r="L2974" s="148" t="s">
        <v>32</v>
      </c>
      <c r="M2974" s="147">
        <v>42551</v>
      </c>
      <c r="N2974" s="29" t="str">
        <f t="shared" si="644"/>
        <v/>
      </c>
      <c r="O2974" s="29" t="str">
        <f t="shared" si="645"/>
        <v/>
      </c>
      <c r="P2974" s="29" t="str">
        <f t="shared" si="646"/>
        <v/>
      </c>
      <c r="Q2974" s="29" t="str">
        <f t="shared" si="650"/>
        <v/>
      </c>
      <c r="R2974" s="29" t="str">
        <f t="shared" si="651"/>
        <v/>
      </c>
      <c r="S2974" s="29" t="str">
        <f t="shared" si="652"/>
        <v/>
      </c>
      <c r="T2974" s="29" t="str">
        <f t="shared" si="653"/>
        <v/>
      </c>
      <c r="U2974" s="29"/>
      <c r="V2974" s="29"/>
      <c r="W2974" s="38" t="s">
        <v>2178</v>
      </c>
      <c r="X2974" s="29" t="s">
        <v>158</v>
      </c>
      <c r="Y2974" s="146">
        <v>28079</v>
      </c>
      <c r="Z2974" s="33">
        <v>35941</v>
      </c>
      <c r="AA2974" s="34">
        <f t="shared" si="641"/>
        <v>0.28000000000000003</v>
      </c>
      <c r="AB2974" s="33">
        <f t="shared" si="642"/>
        <v>35941</v>
      </c>
      <c r="AC2974" s="34">
        <f t="shared" si="643"/>
        <v>0.2799956938638028</v>
      </c>
      <c r="AD2974" s="145">
        <f t="shared" si="654"/>
        <v>29950.832999999999</v>
      </c>
      <c r="AE2974" s="105">
        <v>23399.167000000001</v>
      </c>
      <c r="AF2974" s="34" t="s">
        <v>36</v>
      </c>
      <c r="AG2974" s="34" t="s">
        <v>36</v>
      </c>
      <c r="AH2974" s="34" t="s">
        <v>36</v>
      </c>
      <c r="AI2974" s="29">
        <v>0.318</v>
      </c>
      <c r="AJ2974" s="29">
        <v>2.3E-3</v>
      </c>
      <c r="AK2974" s="29">
        <v>1</v>
      </c>
      <c r="AL2974" s="29">
        <v>0</v>
      </c>
      <c r="AM2974" s="29" t="s">
        <v>28</v>
      </c>
      <c r="AN2974" s="44" t="s">
        <v>27</v>
      </c>
      <c r="AO2974" s="29" t="s">
        <v>27</v>
      </c>
      <c r="AP2974" s="29">
        <v>1</v>
      </c>
      <c r="AQ2974" s="29" t="s">
        <v>33</v>
      </c>
      <c r="AR2974" s="29" t="s">
        <v>33</v>
      </c>
      <c r="AS2974" s="29" t="s">
        <v>33</v>
      </c>
      <c r="AT2974" s="29"/>
      <c r="AU2974" s="144"/>
      <c r="AV2974" s="36" t="s">
        <v>28</v>
      </c>
      <c r="AW2974" s="102" t="s">
        <v>33</v>
      </c>
      <c r="AX2974" s="129" t="s">
        <v>33</v>
      </c>
      <c r="AY2974" s="106">
        <v>17</v>
      </c>
      <c r="BD2974" t="s">
        <v>1718</v>
      </c>
      <c r="BE2974" t="e">
        <v>#N/A</v>
      </c>
      <c r="BF2974">
        <v>0</v>
      </c>
      <c r="BH2974" t="str">
        <f t="shared" si="647"/>
        <v>AV</v>
      </c>
      <c r="BJ2974" t="str">
        <f t="shared" si="648"/>
        <v>OK</v>
      </c>
      <c r="BK2974" s="130" t="s">
        <v>5302</v>
      </c>
      <c r="BL2974" s="130" t="e">
        <v>#VALUE!</v>
      </c>
      <c r="BM2974" s="131" t="s">
        <v>33</v>
      </c>
      <c r="BN2974" s="131" t="e">
        <v>#VALUE!</v>
      </c>
      <c r="BO2974" t="e">
        <v>#N/A</v>
      </c>
      <c r="BP2974">
        <v>0</v>
      </c>
    </row>
    <row r="2975" spans="1:68" ht="25.2" x14ac:dyDescent="0.3">
      <c r="A2975" s="1"/>
      <c r="B2975" s="47">
        <v>2614</v>
      </c>
      <c r="C2975" s="45">
        <v>1054725</v>
      </c>
      <c r="D2975" s="29"/>
      <c r="E2975" s="29"/>
      <c r="F2975" s="31" t="s">
        <v>2180</v>
      </c>
      <c r="G2975" s="29" t="s">
        <v>503</v>
      </c>
      <c r="H2975" s="70" t="s">
        <v>4779</v>
      </c>
      <c r="I2975" s="148" t="s">
        <v>33</v>
      </c>
      <c r="J2975" s="147" t="s">
        <v>33</v>
      </c>
      <c r="K2975" s="148" t="e">
        <v>#N/A</v>
      </c>
      <c r="L2975" s="148" t="s">
        <v>32</v>
      </c>
      <c r="M2975" s="147">
        <v>42824</v>
      </c>
      <c r="N2975" s="29" t="str">
        <f t="shared" si="644"/>
        <v/>
      </c>
      <c r="O2975" s="29" t="str">
        <f t="shared" si="645"/>
        <v/>
      </c>
      <c r="P2975" s="29" t="str">
        <f t="shared" si="646"/>
        <v/>
      </c>
      <c r="Q2975" s="29" t="str">
        <f t="shared" si="650"/>
        <v/>
      </c>
      <c r="R2975" s="29" t="str">
        <f t="shared" si="651"/>
        <v/>
      </c>
      <c r="S2975" s="29" t="str">
        <f t="shared" si="652"/>
        <v/>
      </c>
      <c r="T2975" s="29" t="str">
        <f t="shared" si="653"/>
        <v/>
      </c>
      <c r="U2975" s="29"/>
      <c r="V2975" s="29"/>
      <c r="W2975" s="38" t="s">
        <v>2178</v>
      </c>
      <c r="X2975" s="29" t="s">
        <v>158</v>
      </c>
      <c r="Y2975" s="146">
        <v>13418</v>
      </c>
      <c r="Z2975" s="33">
        <v>17175</v>
      </c>
      <c r="AA2975" s="34">
        <f t="shared" si="641"/>
        <v>0.28000000000000003</v>
      </c>
      <c r="AB2975" s="33">
        <f t="shared" si="642"/>
        <v>17175</v>
      </c>
      <c r="AC2975" s="34">
        <f t="shared" si="643"/>
        <v>0.27999698077218726</v>
      </c>
      <c r="AD2975" s="145">
        <f t="shared" si="654"/>
        <v>14312.5</v>
      </c>
      <c r="AE2975" s="105">
        <v>11181.666999999999</v>
      </c>
      <c r="AF2975" s="34" t="s">
        <v>36</v>
      </c>
      <c r="AG2975" s="34" t="s">
        <v>36</v>
      </c>
      <c r="AH2975" s="34" t="s">
        <v>36</v>
      </c>
      <c r="AI2975" s="29">
        <v>0.03</v>
      </c>
      <c r="AJ2975" s="29">
        <v>1.0000000000000001E-5</v>
      </c>
      <c r="AK2975" s="29">
        <v>2</v>
      </c>
      <c r="AL2975" s="29">
        <v>0</v>
      </c>
      <c r="AM2975" s="29" t="s">
        <v>28</v>
      </c>
      <c r="AN2975" s="158" t="s">
        <v>28</v>
      </c>
      <c r="AO2975" s="29" t="s">
        <v>28</v>
      </c>
      <c r="AP2975" s="29">
        <v>1</v>
      </c>
      <c r="AQ2975" s="29" t="s">
        <v>33</v>
      </c>
      <c r="AR2975" s="29" t="s">
        <v>33</v>
      </c>
      <c r="AS2975" s="29" t="s">
        <v>33</v>
      </c>
      <c r="AT2975" s="29"/>
      <c r="AU2975" s="144"/>
      <c r="AV2975" s="36" t="s">
        <v>28</v>
      </c>
      <c r="AW2975" s="102">
        <v>42653</v>
      </c>
      <c r="AX2975" s="129" t="s">
        <v>33</v>
      </c>
      <c r="AY2975" s="106">
        <v>4</v>
      </c>
      <c r="BD2975" t="s">
        <v>2212</v>
      </c>
      <c r="BE2975" t="e">
        <v>#N/A</v>
      </c>
      <c r="BF2975">
        <v>0</v>
      </c>
      <c r="BH2975" t="str">
        <f t="shared" si="647"/>
        <v>AV</v>
      </c>
      <c r="BJ2975" t="str">
        <f t="shared" si="648"/>
        <v>OK</v>
      </c>
      <c r="BK2975" s="130">
        <v>17175</v>
      </c>
      <c r="BL2975" s="130" t="s">
        <v>37</v>
      </c>
      <c r="BM2975" s="131" t="s">
        <v>33</v>
      </c>
      <c r="BN2975" s="131" t="e">
        <v>#VALUE!</v>
      </c>
      <c r="BO2975">
        <v>17175</v>
      </c>
      <c r="BP2975">
        <v>1</v>
      </c>
    </row>
    <row r="2976" spans="1:68" ht="25.2" x14ac:dyDescent="0.3">
      <c r="A2976" s="1"/>
      <c r="B2976" s="47">
        <v>2615</v>
      </c>
      <c r="C2976" s="45">
        <v>1093083</v>
      </c>
      <c r="D2976" s="29">
        <v>1054727</v>
      </c>
      <c r="E2976" s="29"/>
      <c r="F2976" s="31" t="s">
        <v>4273</v>
      </c>
      <c r="G2976" s="29" t="s">
        <v>503</v>
      </c>
      <c r="H2976" s="29"/>
      <c r="I2976" s="148"/>
      <c r="J2976" s="147"/>
      <c r="K2976" s="148" t="e">
        <v>#N/A</v>
      </c>
      <c r="L2976" s="148"/>
      <c r="M2976" s="147"/>
      <c r="N2976" s="29">
        <f t="shared" si="644"/>
        <v>1054727</v>
      </c>
      <c r="O2976" s="29" t="str">
        <f t="shared" si="645"/>
        <v/>
      </c>
      <c r="P2976" s="29" t="str">
        <f t="shared" si="646"/>
        <v/>
      </c>
      <c r="Q2976" s="29" t="str">
        <f t="shared" si="650"/>
        <v/>
      </c>
      <c r="R2976" s="29" t="str">
        <f t="shared" si="651"/>
        <v/>
      </c>
      <c r="S2976" s="29" t="str">
        <f t="shared" si="652"/>
        <v/>
      </c>
      <c r="T2976" s="29" t="str">
        <f t="shared" si="653"/>
        <v/>
      </c>
      <c r="U2976" s="29"/>
      <c r="V2976" s="29"/>
      <c r="W2976" s="38" t="s">
        <v>2178</v>
      </c>
      <c r="X2976" s="29" t="s">
        <v>158</v>
      </c>
      <c r="Y2976" s="146">
        <v>5200</v>
      </c>
      <c r="Z2976" s="33">
        <v>6656</v>
      </c>
      <c r="AA2976" s="34">
        <f t="shared" si="641"/>
        <v>0.28000000000000003</v>
      </c>
      <c r="AB2976" s="33">
        <f t="shared" si="642"/>
        <v>6656</v>
      </c>
      <c r="AC2976" s="34">
        <f t="shared" si="643"/>
        <v>0.28000017538462907</v>
      </c>
      <c r="AD2976" s="145">
        <f t="shared" si="654"/>
        <v>5546.6670000000004</v>
      </c>
      <c r="AE2976" s="105">
        <v>4333.3329999999996</v>
      </c>
      <c r="AF2976" s="34" t="s">
        <v>36</v>
      </c>
      <c r="AG2976" s="34" t="s">
        <v>36</v>
      </c>
      <c r="AH2976" s="34" t="s">
        <v>36</v>
      </c>
      <c r="AI2976" s="29">
        <v>1E-3</v>
      </c>
      <c r="AJ2976" s="29">
        <v>1.0000000000000001E-5</v>
      </c>
      <c r="AK2976" s="29">
        <v>0</v>
      </c>
      <c r="AL2976" s="29">
        <v>0</v>
      </c>
      <c r="AM2976" s="29" t="s">
        <v>28</v>
      </c>
      <c r="AN2976" s="44" t="s">
        <v>27</v>
      </c>
      <c r="AO2976" s="29" t="s">
        <v>27</v>
      </c>
      <c r="AP2976" s="29">
        <v>1</v>
      </c>
      <c r="AQ2976" s="29"/>
      <c r="AR2976" s="29"/>
      <c r="AS2976" s="29"/>
      <c r="AT2976" s="29"/>
      <c r="AU2976" s="144"/>
      <c r="AV2976" s="36" t="s">
        <v>28</v>
      </c>
      <c r="AW2976" s="102">
        <v>44522</v>
      </c>
      <c r="AX2976" s="129" t="s">
        <v>33</v>
      </c>
      <c r="AY2976" s="106" t="e">
        <v>#N/A</v>
      </c>
      <c r="BD2976" t="s">
        <v>4654</v>
      </c>
      <c r="BE2976" t="e">
        <v>#N/A</v>
      </c>
      <c r="BF2976">
        <v>0</v>
      </c>
      <c r="BH2976" t="str">
        <f t="shared" si="647"/>
        <v/>
      </c>
      <c r="BJ2976" t="str">
        <f t="shared" si="648"/>
        <v>OK</v>
      </c>
      <c r="BK2976" s="130" t="s">
        <v>5302</v>
      </c>
      <c r="BL2976" s="130" t="e">
        <v>#VALUE!</v>
      </c>
      <c r="BM2976" s="131">
        <v>14423</v>
      </c>
      <c r="BN2976" s="131">
        <v>0.46148512792068225</v>
      </c>
      <c r="BO2976" t="e">
        <v>#N/A</v>
      </c>
      <c r="BP2976">
        <v>0</v>
      </c>
    </row>
    <row r="2977" spans="1:68" ht="25.2" x14ac:dyDescent="0.3">
      <c r="A2977" s="1"/>
      <c r="B2977" s="47">
        <v>2616</v>
      </c>
      <c r="C2977" s="45">
        <v>1054727</v>
      </c>
      <c r="D2977" s="29"/>
      <c r="E2977" s="29"/>
      <c r="F2977" s="39" t="s">
        <v>2181</v>
      </c>
      <c r="G2977" s="29" t="s">
        <v>61</v>
      </c>
      <c r="H2977" s="70" t="s">
        <v>59</v>
      </c>
      <c r="I2977" s="148" t="s">
        <v>33</v>
      </c>
      <c r="J2977" s="147" t="s">
        <v>33</v>
      </c>
      <c r="K2977" s="148" t="e">
        <v>#N/A</v>
      </c>
      <c r="L2977" s="148" t="s">
        <v>32</v>
      </c>
      <c r="M2977" s="147">
        <v>42551</v>
      </c>
      <c r="N2977" s="29" t="str">
        <f t="shared" si="644"/>
        <v/>
      </c>
      <c r="O2977" s="29" t="str">
        <f t="shared" si="645"/>
        <v/>
      </c>
      <c r="P2977" s="29" t="str">
        <f t="shared" si="646"/>
        <v/>
      </c>
      <c r="Q2977" s="29" t="str">
        <f t="shared" si="650"/>
        <v/>
      </c>
      <c r="R2977" s="29" t="str">
        <f t="shared" si="651"/>
        <v/>
      </c>
      <c r="S2977" s="29" t="str">
        <f t="shared" si="652"/>
        <v/>
      </c>
      <c r="T2977" s="29" t="str">
        <f t="shared" si="653"/>
        <v/>
      </c>
      <c r="U2977" s="29">
        <v>1093083</v>
      </c>
      <c r="V2977" s="29"/>
      <c r="W2977" s="38" t="s">
        <v>2178</v>
      </c>
      <c r="X2977" s="29" t="s">
        <v>158</v>
      </c>
      <c r="Y2977" s="146">
        <v>13112</v>
      </c>
      <c r="Z2977" s="33">
        <v>14423</v>
      </c>
      <c r="AA2977" s="34">
        <f t="shared" si="641"/>
        <v>0.1</v>
      </c>
      <c r="AB2977" s="33">
        <f t="shared" si="642"/>
        <v>14423</v>
      </c>
      <c r="AC2977" s="34">
        <f t="shared" si="643"/>
        <v>9.9984743746652116E-2</v>
      </c>
      <c r="AD2977" s="145">
        <f t="shared" si="654"/>
        <v>12019.166999999999</v>
      </c>
      <c r="AE2977" s="105">
        <v>10926.666999999999</v>
      </c>
      <c r="AF2977" s="34" t="e">
        <v>#N/A</v>
      </c>
      <c r="AG2977" s="34" t="e">
        <v>#N/A</v>
      </c>
      <c r="AH2977" s="34" t="e">
        <v>#N/A</v>
      </c>
      <c r="AI2977" s="29">
        <v>1E-3</v>
      </c>
      <c r="AJ2977" s="29">
        <v>1.0000000000000001E-5</v>
      </c>
      <c r="AK2977" s="29">
        <v>0</v>
      </c>
      <c r="AL2977" s="29">
        <v>0</v>
      </c>
      <c r="AM2977" s="29" t="s">
        <v>27</v>
      </c>
      <c r="AN2977" s="44" t="s">
        <v>27</v>
      </c>
      <c r="AO2977" s="29" t="s">
        <v>27</v>
      </c>
      <c r="AP2977" s="29">
        <v>1</v>
      </c>
      <c r="AQ2977" s="29" t="s">
        <v>33</v>
      </c>
      <c r="AR2977" s="29" t="s">
        <v>33</v>
      </c>
      <c r="AS2977" s="29" t="s">
        <v>33</v>
      </c>
      <c r="AT2977" s="29"/>
      <c r="AU2977" s="144"/>
      <c r="AV2977" s="36" t="s">
        <v>28</v>
      </c>
      <c r="AW2977" s="102">
        <v>42653</v>
      </c>
      <c r="AX2977" s="129" t="s">
        <v>33</v>
      </c>
      <c r="AY2977" s="106">
        <v>6</v>
      </c>
      <c r="BD2977" t="s">
        <v>4655</v>
      </c>
      <c r="BE2977" t="e">
        <v>#N/A</v>
      </c>
      <c r="BF2977" t="e">
        <v>#N/A</v>
      </c>
      <c r="BH2977" t="str">
        <f t="shared" si="647"/>
        <v/>
      </c>
      <c r="BJ2977" t="str">
        <f t="shared" si="648"/>
        <v>OK</v>
      </c>
      <c r="BK2977" s="130" t="s">
        <v>5302</v>
      </c>
      <c r="BL2977" s="130" t="e">
        <v>#VALUE!</v>
      </c>
      <c r="BM2977" s="131" t="s">
        <v>33</v>
      </c>
      <c r="BN2977" s="131" t="e">
        <v>#VALUE!</v>
      </c>
      <c r="BO2977" t="e">
        <v>#N/A</v>
      </c>
      <c r="BP2977">
        <v>0</v>
      </c>
    </row>
    <row r="2978" spans="1:68" ht="25.2" x14ac:dyDescent="0.3">
      <c r="A2978" s="1"/>
      <c r="B2978" s="47">
        <v>2617</v>
      </c>
      <c r="C2978" s="45">
        <v>1067132</v>
      </c>
      <c r="D2978" s="29"/>
      <c r="E2978" s="29"/>
      <c r="F2978" s="32" t="s">
        <v>2182</v>
      </c>
      <c r="G2978" s="29" t="s">
        <v>31</v>
      </c>
      <c r="H2978" s="70" t="s">
        <v>4779</v>
      </c>
      <c r="I2978" s="148" t="s">
        <v>33</v>
      </c>
      <c r="J2978" s="147" t="s">
        <v>33</v>
      </c>
      <c r="K2978" s="148" t="e">
        <v>#N/A</v>
      </c>
      <c r="L2978" s="148" t="s">
        <v>32</v>
      </c>
      <c r="M2978" s="147">
        <v>42551</v>
      </c>
      <c r="N2978" s="29" t="str">
        <f t="shared" si="644"/>
        <v/>
      </c>
      <c r="O2978" s="29" t="str">
        <f t="shared" si="645"/>
        <v/>
      </c>
      <c r="P2978" s="29" t="str">
        <f t="shared" si="646"/>
        <v/>
      </c>
      <c r="Q2978" s="29" t="str">
        <f t="shared" si="650"/>
        <v/>
      </c>
      <c r="R2978" s="29" t="str">
        <f t="shared" si="651"/>
        <v/>
      </c>
      <c r="S2978" s="29" t="str">
        <f t="shared" si="652"/>
        <v/>
      </c>
      <c r="T2978" s="29" t="str">
        <f t="shared" si="653"/>
        <v/>
      </c>
      <c r="U2978" s="29"/>
      <c r="V2978" s="29"/>
      <c r="W2978" s="38" t="s">
        <v>2178</v>
      </c>
      <c r="X2978" s="37" t="s">
        <v>158</v>
      </c>
      <c r="Y2978" s="146">
        <v>3837</v>
      </c>
      <c r="Z2978" s="33">
        <v>4912</v>
      </c>
      <c r="AA2978" s="34">
        <f t="shared" si="641"/>
        <v>0.28000000000000003</v>
      </c>
      <c r="AB2978" s="33">
        <f t="shared" si="642"/>
        <v>4912</v>
      </c>
      <c r="AC2978" s="34">
        <f t="shared" si="643"/>
        <v>0.28016669272869432</v>
      </c>
      <c r="AD2978" s="145">
        <f t="shared" si="654"/>
        <v>4093.3330000000001</v>
      </c>
      <c r="AE2978" s="105">
        <v>3197.5</v>
      </c>
      <c r="AF2978" s="34" t="s">
        <v>36</v>
      </c>
      <c r="AG2978" s="34" t="s">
        <v>36</v>
      </c>
      <c r="AH2978" s="34" t="s">
        <v>36</v>
      </c>
      <c r="AI2978" s="29">
        <v>1</v>
      </c>
      <c r="AJ2978" s="29">
        <v>0.1</v>
      </c>
      <c r="AK2978" s="29">
        <v>2</v>
      </c>
      <c r="AL2978" s="29">
        <v>0</v>
      </c>
      <c r="AM2978" s="29" t="s">
        <v>28</v>
      </c>
      <c r="AN2978" s="158" t="s">
        <v>28</v>
      </c>
      <c r="AO2978" s="29" t="s">
        <v>28</v>
      </c>
      <c r="AP2978" s="29">
        <v>1</v>
      </c>
      <c r="AQ2978" s="29" t="s">
        <v>33</v>
      </c>
      <c r="AR2978" s="29" t="s">
        <v>33</v>
      </c>
      <c r="AS2978" s="29" t="s">
        <v>33</v>
      </c>
      <c r="AT2978" s="29"/>
      <c r="AU2978" s="144"/>
      <c r="AV2978" s="36" t="s">
        <v>28</v>
      </c>
      <c r="AW2978" s="102" t="s">
        <v>33</v>
      </c>
      <c r="AX2978" s="129" t="s">
        <v>33</v>
      </c>
      <c r="AY2978" s="106">
        <v>4</v>
      </c>
      <c r="BD2978" t="s">
        <v>1608</v>
      </c>
      <c r="BE2978" t="e">
        <v>#N/A</v>
      </c>
      <c r="BF2978">
        <v>0</v>
      </c>
      <c r="BH2978" t="str">
        <f t="shared" si="647"/>
        <v>AV</v>
      </c>
      <c r="BJ2978" t="str">
        <f t="shared" si="648"/>
        <v>OK</v>
      </c>
      <c r="BK2978" s="130">
        <v>4912</v>
      </c>
      <c r="BL2978" s="130" t="s">
        <v>37</v>
      </c>
      <c r="BM2978" s="131" t="s">
        <v>33</v>
      </c>
      <c r="BN2978" s="131" t="e">
        <v>#VALUE!</v>
      </c>
      <c r="BO2978">
        <v>4912</v>
      </c>
      <c r="BP2978">
        <v>0</v>
      </c>
    </row>
    <row r="2979" spans="1:68" x14ac:dyDescent="0.3">
      <c r="A2979" s="1"/>
      <c r="B2979" s="47">
        <v>2618</v>
      </c>
      <c r="C2979" s="45">
        <v>1050948</v>
      </c>
      <c r="D2979" s="29"/>
      <c r="E2979" s="29"/>
      <c r="F2979" s="39" t="s">
        <v>2183</v>
      </c>
      <c r="G2979" s="29" t="s">
        <v>61</v>
      </c>
      <c r="H2979" s="70"/>
      <c r="I2979" s="148" t="s">
        <v>33</v>
      </c>
      <c r="J2979" s="147" t="s">
        <v>33</v>
      </c>
      <c r="K2979" s="148" t="e">
        <v>#N/A</v>
      </c>
      <c r="L2979" s="148" t="s">
        <v>32</v>
      </c>
      <c r="M2979" s="147">
        <v>42551</v>
      </c>
      <c r="N2979" s="29" t="str">
        <f t="shared" si="644"/>
        <v/>
      </c>
      <c r="O2979" s="29" t="str">
        <f t="shared" si="645"/>
        <v/>
      </c>
      <c r="P2979" s="29" t="str">
        <f t="shared" si="646"/>
        <v/>
      </c>
      <c r="Q2979" s="29" t="str">
        <f t="shared" si="650"/>
        <v/>
      </c>
      <c r="R2979" s="29" t="str">
        <f t="shared" si="651"/>
        <v/>
      </c>
      <c r="S2979" s="29" t="str">
        <f t="shared" si="652"/>
        <v/>
      </c>
      <c r="T2979" s="29" t="str">
        <f t="shared" si="653"/>
        <v/>
      </c>
      <c r="U2979" s="29"/>
      <c r="V2979" s="29"/>
      <c r="W2979" s="38" t="s">
        <v>2178</v>
      </c>
      <c r="X2979" s="29" t="s">
        <v>158</v>
      </c>
      <c r="Y2979" s="146">
        <v>50896</v>
      </c>
      <c r="Z2979" s="33">
        <v>65147</v>
      </c>
      <c r="AA2979" s="34">
        <f t="shared" si="641"/>
        <v>0.28000000000000003</v>
      </c>
      <c r="AB2979" s="33">
        <f t="shared" si="642"/>
        <v>65147</v>
      </c>
      <c r="AC2979" s="34">
        <f t="shared" si="643"/>
        <v>0.28000237566804764</v>
      </c>
      <c r="AD2979" s="145">
        <f t="shared" si="654"/>
        <v>54289.167000000001</v>
      </c>
      <c r="AE2979" s="105">
        <v>42413.332999999999</v>
      </c>
      <c r="AF2979" s="34" t="s">
        <v>70</v>
      </c>
      <c r="AG2979" s="34" t="s">
        <v>73</v>
      </c>
      <c r="AH2979" s="34" t="s">
        <v>70</v>
      </c>
      <c r="AI2979" s="29">
        <v>6.2</v>
      </c>
      <c r="AJ2979" s="29">
        <v>1.44E-2</v>
      </c>
      <c r="AK2979" s="29">
        <v>0</v>
      </c>
      <c r="AL2979" s="29">
        <v>0</v>
      </c>
      <c r="AM2979" s="29" t="s">
        <v>28</v>
      </c>
      <c r="AN2979" s="44" t="s">
        <v>27</v>
      </c>
      <c r="AO2979" s="29" t="s">
        <v>27</v>
      </c>
      <c r="AP2979" s="29">
        <v>1</v>
      </c>
      <c r="AQ2979" s="29"/>
      <c r="AR2979" s="29"/>
      <c r="AS2979" s="29"/>
      <c r="AT2979" s="29"/>
      <c r="AU2979" s="144"/>
      <c r="AV2979" s="36" t="s">
        <v>28</v>
      </c>
      <c r="AW2979" s="102" t="s">
        <v>33</v>
      </c>
      <c r="AX2979" s="129" t="s">
        <v>33</v>
      </c>
      <c r="AY2979" s="106">
        <v>1</v>
      </c>
      <c r="BD2979" t="s">
        <v>4656</v>
      </c>
      <c r="BE2979" t="e">
        <v>#N/A</v>
      </c>
      <c r="BF2979">
        <v>0</v>
      </c>
      <c r="BH2979" t="str">
        <f t="shared" si="647"/>
        <v/>
      </c>
      <c r="BJ2979" t="str">
        <f t="shared" si="648"/>
        <v>OK</v>
      </c>
      <c r="BK2979" s="130" t="s">
        <v>5302</v>
      </c>
      <c r="BL2979" s="130" t="e">
        <v>#VALUE!</v>
      </c>
      <c r="BM2979" s="131" t="s">
        <v>33</v>
      </c>
      <c r="BN2979" s="131" t="e">
        <v>#VALUE!</v>
      </c>
      <c r="BO2979" t="e">
        <v>#N/A</v>
      </c>
      <c r="BP2979">
        <v>0</v>
      </c>
    </row>
    <row r="2980" spans="1:68" ht="25.2" x14ac:dyDescent="0.3">
      <c r="A2980" s="1"/>
      <c r="B2980" s="47">
        <v>2619</v>
      </c>
      <c r="C2980" s="45">
        <v>1050949</v>
      </c>
      <c r="D2980" s="29"/>
      <c r="E2980" s="29"/>
      <c r="F2980" s="31" t="s">
        <v>2185</v>
      </c>
      <c r="G2980" s="29" t="s">
        <v>503</v>
      </c>
      <c r="H2980" s="70" t="s">
        <v>69</v>
      </c>
      <c r="I2980" s="148" t="s">
        <v>33</v>
      </c>
      <c r="J2980" s="147" t="s">
        <v>33</v>
      </c>
      <c r="K2980" s="148" t="e">
        <v>#N/A</v>
      </c>
      <c r="L2980" s="148" t="s">
        <v>32</v>
      </c>
      <c r="M2980" s="147">
        <v>42551</v>
      </c>
      <c r="N2980" s="29" t="str">
        <f t="shared" si="644"/>
        <v/>
      </c>
      <c r="O2980" s="29" t="str">
        <f t="shared" si="645"/>
        <v/>
      </c>
      <c r="P2980" s="29" t="str">
        <f t="shared" si="646"/>
        <v/>
      </c>
      <c r="Q2980" s="29" t="str">
        <f t="shared" si="650"/>
        <v/>
      </c>
      <c r="R2980" s="29" t="str">
        <f t="shared" si="651"/>
        <v/>
      </c>
      <c r="S2980" s="29" t="str">
        <f t="shared" si="652"/>
        <v/>
      </c>
      <c r="T2980" s="29" t="str">
        <f t="shared" si="653"/>
        <v/>
      </c>
      <c r="U2980" s="29"/>
      <c r="V2980" s="29"/>
      <c r="W2980" s="38" t="s">
        <v>2178</v>
      </c>
      <c r="X2980" s="29" t="s">
        <v>158</v>
      </c>
      <c r="Y2980" s="146">
        <v>21452</v>
      </c>
      <c r="Z2980" s="33">
        <v>23597</v>
      </c>
      <c r="AA2980" s="34">
        <f t="shared" si="641"/>
        <v>0.1</v>
      </c>
      <c r="AB2980" s="33">
        <f t="shared" si="642"/>
        <v>23597</v>
      </c>
      <c r="AC2980" s="34">
        <f t="shared" si="643"/>
        <v>9.9990674995512299E-2</v>
      </c>
      <c r="AD2980" s="145">
        <f t="shared" si="654"/>
        <v>19664.167000000001</v>
      </c>
      <c r="AE2980" s="105">
        <v>17876.667000000001</v>
      </c>
      <c r="AF2980" s="34" t="s">
        <v>36</v>
      </c>
      <c r="AG2980" s="34" t="s">
        <v>36</v>
      </c>
      <c r="AH2980" s="34" t="s">
        <v>36</v>
      </c>
      <c r="AI2980" s="29">
        <v>7.4999999999999997E-2</v>
      </c>
      <c r="AJ2980" s="29">
        <v>1.8000000000000001E-4</v>
      </c>
      <c r="AK2980" s="29">
        <v>0</v>
      </c>
      <c r="AL2980" s="29">
        <v>0</v>
      </c>
      <c r="AM2980" s="29" t="s">
        <v>27</v>
      </c>
      <c r="AN2980" s="44" t="s">
        <v>27</v>
      </c>
      <c r="AO2980" s="29" t="s">
        <v>27</v>
      </c>
      <c r="AP2980" s="29">
        <v>1</v>
      </c>
      <c r="AQ2980" s="29" t="s">
        <v>33</v>
      </c>
      <c r="AR2980" s="29" t="s">
        <v>33</v>
      </c>
      <c r="AS2980" s="29" t="s">
        <v>33</v>
      </c>
      <c r="AT2980" s="29"/>
      <c r="AU2980" s="144"/>
      <c r="AV2980" s="36" t="s">
        <v>28</v>
      </c>
      <c r="AW2980" s="102" t="s">
        <v>33</v>
      </c>
      <c r="AX2980" s="129" t="s">
        <v>33</v>
      </c>
      <c r="AY2980" s="106" t="e">
        <v>#N/A</v>
      </c>
      <c r="BD2980" t="s">
        <v>2184</v>
      </c>
      <c r="BE2980" t="e">
        <v>#N/A</v>
      </c>
      <c r="BF2980">
        <v>0</v>
      </c>
      <c r="BH2980" t="str">
        <f t="shared" si="647"/>
        <v/>
      </c>
      <c r="BJ2980" t="str">
        <f t="shared" si="648"/>
        <v>OK</v>
      </c>
      <c r="BK2980" s="130" t="s">
        <v>5302</v>
      </c>
      <c r="BL2980" s="130" t="e">
        <v>#VALUE!</v>
      </c>
      <c r="BM2980" s="131" t="s">
        <v>33</v>
      </c>
      <c r="BN2980" s="131" t="e">
        <v>#VALUE!</v>
      </c>
      <c r="BO2980" t="e">
        <v>#N/A</v>
      </c>
      <c r="BP2980">
        <v>0</v>
      </c>
    </row>
    <row r="2981" spans="1:68" x14ac:dyDescent="0.3">
      <c r="A2981" s="1"/>
      <c r="B2981" s="47">
        <v>2620</v>
      </c>
      <c r="C2981" s="45">
        <v>1066980</v>
      </c>
      <c r="D2981" s="29"/>
      <c r="E2981" s="29"/>
      <c r="F2981" s="31" t="s">
        <v>2186</v>
      </c>
      <c r="G2981" s="29" t="s">
        <v>503</v>
      </c>
      <c r="H2981" s="29"/>
      <c r="I2981" s="148" t="s">
        <v>33</v>
      </c>
      <c r="J2981" s="147" t="s">
        <v>33</v>
      </c>
      <c r="K2981" s="148" t="e">
        <v>#N/A</v>
      </c>
      <c r="L2981" s="148" t="s">
        <v>32</v>
      </c>
      <c r="M2981" s="147" t="s">
        <v>33</v>
      </c>
      <c r="N2981" s="29" t="str">
        <f t="shared" si="644"/>
        <v/>
      </c>
      <c r="O2981" s="29" t="str">
        <f t="shared" si="645"/>
        <v/>
      </c>
      <c r="P2981" s="29" t="str">
        <f t="shared" si="646"/>
        <v/>
      </c>
      <c r="Q2981" s="29" t="str">
        <f t="shared" si="650"/>
        <v/>
      </c>
      <c r="R2981" s="29" t="str">
        <f t="shared" si="651"/>
        <v/>
      </c>
      <c r="S2981" s="29" t="str">
        <f t="shared" si="652"/>
        <v/>
      </c>
      <c r="T2981" s="29" t="str">
        <f t="shared" si="653"/>
        <v/>
      </c>
      <c r="U2981" s="29"/>
      <c r="V2981" s="29"/>
      <c r="W2981" s="38" t="s">
        <v>2178</v>
      </c>
      <c r="X2981" s="29" t="s">
        <v>158</v>
      </c>
      <c r="Y2981" s="146">
        <v>95864</v>
      </c>
      <c r="Z2981" s="33">
        <v>122705</v>
      </c>
      <c r="AA2981" s="34">
        <f t="shared" si="641"/>
        <v>0.28000000000000003</v>
      </c>
      <c r="AB2981" s="33">
        <f t="shared" si="642"/>
        <v>122705</v>
      </c>
      <c r="AC2981" s="34">
        <f t="shared" si="643"/>
        <v>0.27999040190273555</v>
      </c>
      <c r="AD2981" s="145">
        <f t="shared" si="654"/>
        <v>102254.167</v>
      </c>
      <c r="AE2981" s="105">
        <v>79886.667000000001</v>
      </c>
      <c r="AF2981" s="34" t="s">
        <v>36</v>
      </c>
      <c r="AG2981" s="34" t="s">
        <v>36</v>
      </c>
      <c r="AH2981" s="34" t="s">
        <v>36</v>
      </c>
      <c r="AI2981" s="29">
        <v>12.8</v>
      </c>
      <c r="AJ2981" s="29">
        <v>0.02</v>
      </c>
      <c r="AK2981" s="29">
        <v>0</v>
      </c>
      <c r="AL2981" s="29">
        <v>0</v>
      </c>
      <c r="AM2981" s="29" t="s">
        <v>28</v>
      </c>
      <c r="AN2981" s="44" t="s">
        <v>27</v>
      </c>
      <c r="AO2981" s="29" t="s">
        <v>28</v>
      </c>
      <c r="AP2981" s="29">
        <v>1</v>
      </c>
      <c r="AQ2981" s="29" t="s">
        <v>33</v>
      </c>
      <c r="AR2981" s="29" t="s">
        <v>33</v>
      </c>
      <c r="AS2981" s="29" t="s">
        <v>33</v>
      </c>
      <c r="AT2981" s="29"/>
      <c r="AU2981" s="144"/>
      <c r="AV2981" s="36" t="s">
        <v>28</v>
      </c>
      <c r="AW2981" s="102" t="s">
        <v>33</v>
      </c>
      <c r="AX2981" s="129" t="s">
        <v>33</v>
      </c>
      <c r="AY2981" s="106" t="e">
        <v>#N/A</v>
      </c>
      <c r="BD2981" t="s">
        <v>4657</v>
      </c>
      <c r="BE2981" t="e">
        <v>#N/A</v>
      </c>
      <c r="BF2981">
        <v>0</v>
      </c>
      <c r="BH2981" t="str">
        <f t="shared" si="647"/>
        <v/>
      </c>
      <c r="BJ2981" t="str">
        <f t="shared" si="648"/>
        <v>OK</v>
      </c>
      <c r="BK2981" s="130" t="s">
        <v>5302</v>
      </c>
      <c r="BL2981" s="130" t="e">
        <v>#VALUE!</v>
      </c>
      <c r="BM2981" s="131" t="s">
        <v>33</v>
      </c>
      <c r="BN2981" s="131" t="e">
        <v>#VALUE!</v>
      </c>
      <c r="BO2981" t="e">
        <v>#N/A</v>
      </c>
      <c r="BP2981">
        <v>0</v>
      </c>
    </row>
    <row r="2982" spans="1:68" x14ac:dyDescent="0.3">
      <c r="A2982" s="1"/>
      <c r="B2982" s="47">
        <v>2621</v>
      </c>
      <c r="C2982" s="45">
        <v>1003673</v>
      </c>
      <c r="D2982" s="29"/>
      <c r="E2982" s="29"/>
      <c r="F2982" s="31" t="s">
        <v>2187</v>
      </c>
      <c r="G2982" s="29" t="s">
        <v>503</v>
      </c>
      <c r="H2982" s="70" t="s">
        <v>69</v>
      </c>
      <c r="I2982" s="148" t="s">
        <v>33</v>
      </c>
      <c r="J2982" s="147" t="s">
        <v>33</v>
      </c>
      <c r="K2982" s="148" t="e">
        <v>#N/A</v>
      </c>
      <c r="L2982" s="148" t="s">
        <v>32</v>
      </c>
      <c r="M2982" s="147">
        <v>42583</v>
      </c>
      <c r="N2982" s="29" t="str">
        <f t="shared" si="644"/>
        <v/>
      </c>
      <c r="O2982" s="29" t="str">
        <f t="shared" si="645"/>
        <v/>
      </c>
      <c r="P2982" s="29" t="str">
        <f t="shared" si="646"/>
        <v/>
      </c>
      <c r="Q2982" s="29" t="str">
        <f t="shared" si="650"/>
        <v/>
      </c>
      <c r="R2982" s="29" t="str">
        <f t="shared" si="651"/>
        <v/>
      </c>
      <c r="S2982" s="29" t="str">
        <f t="shared" si="652"/>
        <v/>
      </c>
      <c r="T2982" s="29" t="str">
        <f t="shared" si="653"/>
        <v/>
      </c>
      <c r="U2982" s="29"/>
      <c r="V2982" s="29"/>
      <c r="W2982" s="38" t="s">
        <v>2178</v>
      </c>
      <c r="X2982" s="29" t="s">
        <v>158</v>
      </c>
      <c r="Y2982" s="146">
        <v>13882</v>
      </c>
      <c r="Z2982" s="33">
        <v>15270</v>
      </c>
      <c r="AA2982" s="34">
        <f t="shared" ref="AA2982:AA3045" si="655">ROUND(Z2982/Y2982-1,3)</f>
        <v>0.1</v>
      </c>
      <c r="AB2982" s="33">
        <f t="shared" ref="AB2982:AB3045" si="656">IF(OR(W2982="VLD MLC components",W2982="VLD MLC pipes",W2982="VLD PEX components",W2982="VLD PEX pipes",W2982="VLD PHC components",W2982="VLD PHC pipes"),"По запросу",Z2982)</f>
        <v>15270</v>
      </c>
      <c r="AC2982" s="34">
        <f t="shared" ref="AC2982:AC3045" si="657">(AD2982-AE2982)/AE2982</f>
        <v>9.9985624549362426E-2</v>
      </c>
      <c r="AD2982" s="145">
        <f t="shared" si="654"/>
        <v>12725</v>
      </c>
      <c r="AE2982" s="105">
        <v>11568.333000000001</v>
      </c>
      <c r="AF2982" s="34" t="s">
        <v>36</v>
      </c>
      <c r="AG2982" s="34" t="s">
        <v>36</v>
      </c>
      <c r="AH2982" s="34" t="s">
        <v>36</v>
      </c>
      <c r="AI2982" s="29">
        <v>0.05</v>
      </c>
      <c r="AJ2982" s="29">
        <v>1.0000000000000001E-5</v>
      </c>
      <c r="AK2982" s="29">
        <v>0</v>
      </c>
      <c r="AL2982" s="29">
        <v>0</v>
      </c>
      <c r="AM2982" s="44" t="s">
        <v>27</v>
      </c>
      <c r="AN2982" s="44" t="s">
        <v>27</v>
      </c>
      <c r="AO2982" s="44" t="s">
        <v>27</v>
      </c>
      <c r="AP2982" s="29">
        <v>1</v>
      </c>
      <c r="AQ2982" s="29" t="s">
        <v>33</v>
      </c>
      <c r="AR2982" s="29" t="s">
        <v>33</v>
      </c>
      <c r="AS2982" s="29" t="s">
        <v>33</v>
      </c>
      <c r="AT2982" s="29"/>
      <c r="AU2982" s="144"/>
      <c r="AV2982" s="36" t="s">
        <v>28</v>
      </c>
      <c r="AW2982" s="102" t="s">
        <v>33</v>
      </c>
      <c r="AX2982" s="129" t="s">
        <v>33</v>
      </c>
      <c r="AY2982" s="106" t="e">
        <v>#N/A</v>
      </c>
      <c r="BD2982" t="s">
        <v>4658</v>
      </c>
      <c r="BE2982" t="e">
        <v>#N/A</v>
      </c>
      <c r="BF2982" t="s">
        <v>4739</v>
      </c>
      <c r="BH2982" t="str">
        <f t="shared" si="647"/>
        <v/>
      </c>
      <c r="BJ2982" t="str">
        <f t="shared" si="648"/>
        <v>OK</v>
      </c>
      <c r="BK2982" s="130" t="s">
        <v>5302</v>
      </c>
      <c r="BL2982" s="130" t="e">
        <v>#VALUE!</v>
      </c>
      <c r="BM2982" s="131" t="s">
        <v>33</v>
      </c>
      <c r="BN2982" s="131" t="e">
        <v>#VALUE!</v>
      </c>
      <c r="BO2982" t="e">
        <v>#N/A</v>
      </c>
      <c r="BP2982">
        <v>0</v>
      </c>
    </row>
    <row r="2983" spans="1:68" x14ac:dyDescent="0.3">
      <c r="A2983" s="1"/>
      <c r="B2983" s="47">
        <v>2622</v>
      </c>
      <c r="C2983" s="45">
        <v>1003674</v>
      </c>
      <c r="D2983" s="29"/>
      <c r="E2983" s="29"/>
      <c r="F2983" s="31" t="s">
        <v>2188</v>
      </c>
      <c r="G2983" s="29" t="s">
        <v>503</v>
      </c>
      <c r="H2983" s="70" t="s">
        <v>69</v>
      </c>
      <c r="I2983" s="148" t="s">
        <v>33</v>
      </c>
      <c r="J2983" s="147" t="s">
        <v>33</v>
      </c>
      <c r="K2983" s="148" t="e">
        <v>#N/A</v>
      </c>
      <c r="L2983" s="148" t="s">
        <v>32</v>
      </c>
      <c r="M2983" s="147">
        <v>42583</v>
      </c>
      <c r="N2983" s="29" t="str">
        <f t="shared" si="644"/>
        <v/>
      </c>
      <c r="O2983" s="29" t="str">
        <f t="shared" si="645"/>
        <v/>
      </c>
      <c r="P2983" s="29" t="str">
        <f t="shared" si="646"/>
        <v/>
      </c>
      <c r="Q2983" s="29" t="str">
        <f t="shared" si="650"/>
        <v/>
      </c>
      <c r="R2983" s="29" t="str">
        <f t="shared" si="651"/>
        <v/>
      </c>
      <c r="S2983" s="29" t="str">
        <f t="shared" si="652"/>
        <v/>
      </c>
      <c r="T2983" s="29" t="str">
        <f t="shared" si="653"/>
        <v/>
      </c>
      <c r="U2983" s="29"/>
      <c r="V2983" s="29"/>
      <c r="W2983" s="38" t="s">
        <v>2178</v>
      </c>
      <c r="X2983" s="29" t="s">
        <v>158</v>
      </c>
      <c r="Y2983" s="146">
        <v>9440</v>
      </c>
      <c r="Z2983" s="33">
        <v>10384</v>
      </c>
      <c r="AA2983" s="34">
        <f t="shared" si="655"/>
        <v>0.1</v>
      </c>
      <c r="AB2983" s="33">
        <f t="shared" si="656"/>
        <v>10384</v>
      </c>
      <c r="AC2983" s="34">
        <f t="shared" si="657"/>
        <v>9.9999911016952936E-2</v>
      </c>
      <c r="AD2983" s="145">
        <f t="shared" si="654"/>
        <v>8653.3330000000005</v>
      </c>
      <c r="AE2983" s="105">
        <v>7866.6670000000004</v>
      </c>
      <c r="AF2983" s="34" t="s">
        <v>36</v>
      </c>
      <c r="AG2983" s="34" t="s">
        <v>36</v>
      </c>
      <c r="AH2983" s="34" t="s">
        <v>36</v>
      </c>
      <c r="AI2983" s="29">
        <v>0.2</v>
      </c>
      <c r="AJ2983" s="29">
        <v>2.6949999999999999E-3</v>
      </c>
      <c r="AK2983" s="29">
        <v>0</v>
      </c>
      <c r="AL2983" s="29">
        <v>0</v>
      </c>
      <c r="AM2983" s="29" t="s">
        <v>27</v>
      </c>
      <c r="AN2983" s="44" t="s">
        <v>27</v>
      </c>
      <c r="AO2983" s="29" t="s">
        <v>27</v>
      </c>
      <c r="AP2983" s="29">
        <v>1</v>
      </c>
      <c r="AQ2983" s="29" t="s">
        <v>33</v>
      </c>
      <c r="AR2983" s="29" t="s">
        <v>33</v>
      </c>
      <c r="AS2983" s="29" t="s">
        <v>33</v>
      </c>
      <c r="AT2983" s="29"/>
      <c r="AU2983" s="144"/>
      <c r="AV2983" s="36" t="s">
        <v>28</v>
      </c>
      <c r="AW2983" s="102" t="s">
        <v>33</v>
      </c>
      <c r="AX2983" s="129" t="s">
        <v>33</v>
      </c>
      <c r="AY2983" s="106" t="e">
        <v>#N/A</v>
      </c>
      <c r="BD2983" t="s">
        <v>4659</v>
      </c>
      <c r="BE2983" t="e">
        <v>#N/A</v>
      </c>
      <c r="BF2983">
        <v>0</v>
      </c>
      <c r="BH2983" t="str">
        <f t="shared" si="647"/>
        <v/>
      </c>
      <c r="BJ2983" t="str">
        <f t="shared" si="648"/>
        <v>OK</v>
      </c>
      <c r="BK2983" s="130" t="s">
        <v>5302</v>
      </c>
      <c r="BL2983" s="130" t="e">
        <v>#VALUE!</v>
      </c>
      <c r="BM2983" s="131" t="s">
        <v>33</v>
      </c>
      <c r="BN2983" s="131" t="e">
        <v>#VALUE!</v>
      </c>
      <c r="BO2983" t="e">
        <v>#N/A</v>
      </c>
      <c r="BP2983">
        <v>0</v>
      </c>
    </row>
    <row r="2984" spans="1:68" x14ac:dyDescent="0.3">
      <c r="A2984" s="1"/>
      <c r="B2984" s="47">
        <v>2623</v>
      </c>
      <c r="C2984" s="45">
        <v>1003832</v>
      </c>
      <c r="D2984" s="29"/>
      <c r="E2984" s="29"/>
      <c r="F2984" s="31" t="s">
        <v>2189</v>
      </c>
      <c r="G2984" s="29" t="s">
        <v>503</v>
      </c>
      <c r="H2984" s="29"/>
      <c r="I2984" s="148" t="s">
        <v>33</v>
      </c>
      <c r="J2984" s="147" t="s">
        <v>33</v>
      </c>
      <c r="K2984" s="148" t="e">
        <v>#N/A</v>
      </c>
      <c r="L2984" s="148" t="s">
        <v>32</v>
      </c>
      <c r="M2984" s="147" t="s">
        <v>33</v>
      </c>
      <c r="N2984" s="29" t="str">
        <f t="shared" si="644"/>
        <v/>
      </c>
      <c r="O2984" s="29" t="str">
        <f t="shared" si="645"/>
        <v/>
      </c>
      <c r="P2984" s="29" t="str">
        <f t="shared" si="646"/>
        <v/>
      </c>
      <c r="Q2984" s="29" t="str">
        <f t="shared" si="650"/>
        <v/>
      </c>
      <c r="R2984" s="29" t="str">
        <f t="shared" si="651"/>
        <v/>
      </c>
      <c r="S2984" s="29" t="str">
        <f t="shared" si="652"/>
        <v/>
      </c>
      <c r="T2984" s="29" t="str">
        <f t="shared" si="653"/>
        <v/>
      </c>
      <c r="U2984" s="29"/>
      <c r="V2984" s="29"/>
      <c r="W2984" s="38" t="s">
        <v>2178</v>
      </c>
      <c r="X2984" s="29" t="s">
        <v>158</v>
      </c>
      <c r="Y2984" s="146">
        <v>17101</v>
      </c>
      <c r="Z2984" s="33">
        <v>21889</v>
      </c>
      <c r="AA2984" s="34">
        <f t="shared" si="655"/>
        <v>0.28000000000000003</v>
      </c>
      <c r="AB2984" s="33">
        <f t="shared" si="656"/>
        <v>21889</v>
      </c>
      <c r="AC2984" s="34">
        <f t="shared" si="657"/>
        <v>0.27998363323743941</v>
      </c>
      <c r="AD2984" s="145">
        <f t="shared" si="654"/>
        <v>18240.832999999999</v>
      </c>
      <c r="AE2984" s="105">
        <v>14250.833000000001</v>
      </c>
      <c r="AF2984" s="34" t="s">
        <v>36</v>
      </c>
      <c r="AG2984" s="34" t="s">
        <v>36</v>
      </c>
      <c r="AH2984" s="34" t="s">
        <v>36</v>
      </c>
      <c r="AI2984" s="29">
        <v>0.1</v>
      </c>
      <c r="AJ2984" s="29">
        <v>8.5000000000000006E-3</v>
      </c>
      <c r="AK2984" s="29">
        <v>0</v>
      </c>
      <c r="AL2984" s="29">
        <v>0</v>
      </c>
      <c r="AM2984" s="29" t="s">
        <v>28</v>
      </c>
      <c r="AN2984" s="44" t="s">
        <v>27</v>
      </c>
      <c r="AO2984" s="29" t="s">
        <v>28</v>
      </c>
      <c r="AP2984" s="29">
        <v>1</v>
      </c>
      <c r="AQ2984" s="29">
        <v>180</v>
      </c>
      <c r="AR2984" s="29">
        <v>100</v>
      </c>
      <c r="AS2984" s="29">
        <v>40</v>
      </c>
      <c r="AT2984" s="29"/>
      <c r="AU2984" s="144"/>
      <c r="AV2984" s="36" t="s">
        <v>28</v>
      </c>
      <c r="AW2984" s="102" t="s">
        <v>33</v>
      </c>
      <c r="AX2984" s="129" t="s">
        <v>33</v>
      </c>
      <c r="AY2984" s="106" t="e">
        <v>#N/A</v>
      </c>
      <c r="BD2984" t="s">
        <v>4660</v>
      </c>
      <c r="BE2984" t="e">
        <v>#N/A</v>
      </c>
      <c r="BF2984">
        <v>0</v>
      </c>
      <c r="BH2984" t="str">
        <f t="shared" si="647"/>
        <v/>
      </c>
      <c r="BJ2984" t="str">
        <f t="shared" si="648"/>
        <v>OK</v>
      </c>
      <c r="BK2984" s="130" t="s">
        <v>5302</v>
      </c>
      <c r="BL2984" s="130" t="e">
        <v>#VALUE!</v>
      </c>
      <c r="BM2984" s="131" t="s">
        <v>33</v>
      </c>
      <c r="BN2984" s="131" t="e">
        <v>#VALUE!</v>
      </c>
      <c r="BO2984" t="e">
        <v>#N/A</v>
      </c>
      <c r="BP2984">
        <v>0</v>
      </c>
    </row>
    <row r="2985" spans="1:68" x14ac:dyDescent="0.3">
      <c r="A2985" s="1"/>
      <c r="B2985" s="47">
        <v>2624</v>
      </c>
      <c r="C2985" s="45">
        <v>1050946</v>
      </c>
      <c r="D2985" s="29"/>
      <c r="E2985" s="29"/>
      <c r="F2985" s="31" t="s">
        <v>2190</v>
      </c>
      <c r="G2985" s="29" t="s">
        <v>503</v>
      </c>
      <c r="H2985" s="29"/>
      <c r="I2985" s="148" t="s">
        <v>33</v>
      </c>
      <c r="J2985" s="147" t="s">
        <v>33</v>
      </c>
      <c r="K2985" s="148" t="e">
        <v>#N/A</v>
      </c>
      <c r="L2985" s="148" t="s">
        <v>32</v>
      </c>
      <c r="M2985" s="147" t="s">
        <v>33</v>
      </c>
      <c r="N2985" s="29" t="str">
        <f t="shared" ref="N2985:N3048" si="658">IFERROR(MID($D2985,1,7)+0,"")</f>
        <v/>
      </c>
      <c r="O2985" s="29" t="str">
        <f t="shared" ref="O2985:O3048" si="659">IFERROR(MID($D2985,10,7)+0,"")</f>
        <v/>
      </c>
      <c r="P2985" s="29" t="str">
        <f t="shared" ref="P2985:P3048" si="660">IFERROR(MID($D2985,19,7)+0,"")</f>
        <v/>
      </c>
      <c r="Q2985" s="29" t="str">
        <f t="shared" si="650"/>
        <v/>
      </c>
      <c r="R2985" s="29" t="str">
        <f t="shared" si="651"/>
        <v/>
      </c>
      <c r="S2985" s="29" t="str">
        <f t="shared" si="652"/>
        <v/>
      </c>
      <c r="T2985" s="29" t="str">
        <f t="shared" si="653"/>
        <v/>
      </c>
      <c r="U2985" s="29"/>
      <c r="V2985" s="29"/>
      <c r="W2985" s="38" t="s">
        <v>2178</v>
      </c>
      <c r="X2985" s="29" t="s">
        <v>158</v>
      </c>
      <c r="Y2985" s="146">
        <v>59226</v>
      </c>
      <c r="Z2985" s="33">
        <v>75810</v>
      </c>
      <c r="AA2985" s="34">
        <f t="shared" si="655"/>
        <v>0.28000000000000003</v>
      </c>
      <c r="AB2985" s="33">
        <f t="shared" si="656"/>
        <v>75810</v>
      </c>
      <c r="AC2985" s="34">
        <f t="shared" si="657"/>
        <v>0.28001215682301694</v>
      </c>
      <c r="AD2985" s="145">
        <f t="shared" si="654"/>
        <v>63175</v>
      </c>
      <c r="AE2985" s="105">
        <v>49355</v>
      </c>
      <c r="AF2985" s="34" t="s">
        <v>36</v>
      </c>
      <c r="AG2985" s="34" t="s">
        <v>36</v>
      </c>
      <c r="AH2985" s="34" t="s">
        <v>36</v>
      </c>
      <c r="AI2985" s="29">
        <v>2.8</v>
      </c>
      <c r="AJ2985" s="29">
        <v>1.0000000000000001E-5</v>
      </c>
      <c r="AK2985" s="29">
        <v>0</v>
      </c>
      <c r="AL2985" s="29">
        <v>0</v>
      </c>
      <c r="AM2985" s="29" t="s">
        <v>28</v>
      </c>
      <c r="AN2985" s="44" t="s">
        <v>27</v>
      </c>
      <c r="AO2985" s="29" t="s">
        <v>28</v>
      </c>
      <c r="AP2985" s="29">
        <v>1</v>
      </c>
      <c r="AQ2985" s="29" t="s">
        <v>33</v>
      </c>
      <c r="AR2985" s="29" t="s">
        <v>33</v>
      </c>
      <c r="AS2985" s="29" t="s">
        <v>33</v>
      </c>
      <c r="AT2985" s="29"/>
      <c r="AU2985" s="144"/>
      <c r="AV2985" s="36" t="s">
        <v>28</v>
      </c>
      <c r="AW2985" s="102" t="s">
        <v>33</v>
      </c>
      <c r="AX2985" s="129" t="s">
        <v>33</v>
      </c>
      <c r="AY2985" s="106">
        <v>2</v>
      </c>
      <c r="BD2985" t="s">
        <v>4660</v>
      </c>
      <c r="BE2985" t="e">
        <v>#N/A</v>
      </c>
      <c r="BF2985">
        <v>0</v>
      </c>
      <c r="BH2985" t="str">
        <f t="shared" ref="BH2985:BH3048" si="661">IF(OR(H2985="Регулярный ассортимент",AK2985&gt;0,AL2985&gt;0),"AV","")</f>
        <v/>
      </c>
      <c r="BJ2985" t="str">
        <f t="shared" ref="BJ2985:BJ3048" si="662">IF(AB2985-Z2985=0,"OK")</f>
        <v>OK</v>
      </c>
      <c r="BK2985" s="130" t="s">
        <v>5302</v>
      </c>
      <c r="BL2985" s="130" t="e">
        <v>#VALUE!</v>
      </c>
      <c r="BM2985" s="131" t="s">
        <v>33</v>
      </c>
      <c r="BN2985" s="131" t="e">
        <v>#VALUE!</v>
      </c>
      <c r="BO2985" t="e">
        <v>#N/A</v>
      </c>
      <c r="BP2985">
        <v>1</v>
      </c>
    </row>
    <row r="2986" spans="1:68" x14ac:dyDescent="0.3">
      <c r="A2986" s="1"/>
      <c r="B2986" s="47">
        <v>2625</v>
      </c>
      <c r="C2986" s="45">
        <v>1050950</v>
      </c>
      <c r="D2986" s="29"/>
      <c r="E2986" s="29"/>
      <c r="F2986" s="31" t="s">
        <v>2191</v>
      </c>
      <c r="G2986" s="29" t="s">
        <v>503</v>
      </c>
      <c r="H2986" s="70" t="s">
        <v>69</v>
      </c>
      <c r="I2986" s="148" t="s">
        <v>33</v>
      </c>
      <c r="J2986" s="147" t="s">
        <v>33</v>
      </c>
      <c r="K2986" s="148" t="e">
        <v>#N/A</v>
      </c>
      <c r="L2986" s="148" t="s">
        <v>32</v>
      </c>
      <c r="M2986" s="147" t="s">
        <v>33</v>
      </c>
      <c r="N2986" s="29" t="str">
        <f t="shared" si="658"/>
        <v/>
      </c>
      <c r="O2986" s="29" t="str">
        <f t="shared" si="659"/>
        <v/>
      </c>
      <c r="P2986" s="29" t="str">
        <f t="shared" si="660"/>
        <v/>
      </c>
      <c r="Q2986" s="29" t="str">
        <f t="shared" si="650"/>
        <v/>
      </c>
      <c r="R2986" s="29" t="str">
        <f t="shared" si="651"/>
        <v/>
      </c>
      <c r="S2986" s="29" t="str">
        <f t="shared" si="652"/>
        <v/>
      </c>
      <c r="T2986" s="29" t="str">
        <f t="shared" si="653"/>
        <v/>
      </c>
      <c r="U2986" s="29"/>
      <c r="V2986" s="29"/>
      <c r="W2986" s="38" t="s">
        <v>2178</v>
      </c>
      <c r="X2986" s="29" t="s">
        <v>158</v>
      </c>
      <c r="Y2986" s="146">
        <v>18138</v>
      </c>
      <c r="Z2986" s="33">
        <v>19952</v>
      </c>
      <c r="AA2986" s="34">
        <f t="shared" si="655"/>
        <v>0.1</v>
      </c>
      <c r="AB2986" s="33">
        <f t="shared" si="656"/>
        <v>19952</v>
      </c>
      <c r="AC2986" s="34">
        <f t="shared" si="657"/>
        <v>0.10001104862719162</v>
      </c>
      <c r="AD2986" s="145">
        <f t="shared" si="654"/>
        <v>16626.667000000001</v>
      </c>
      <c r="AE2986" s="105">
        <v>15115</v>
      </c>
      <c r="AF2986" s="34" t="s">
        <v>36</v>
      </c>
      <c r="AG2986" s="34" t="s">
        <v>36</v>
      </c>
      <c r="AH2986" s="34" t="s">
        <v>36</v>
      </c>
      <c r="AI2986" s="29">
        <v>0.3</v>
      </c>
      <c r="AJ2986" s="29">
        <v>6.9999999999999994E-5</v>
      </c>
      <c r="AK2986" s="29">
        <v>0</v>
      </c>
      <c r="AL2986" s="29">
        <v>0</v>
      </c>
      <c r="AM2986" s="29" t="s">
        <v>27</v>
      </c>
      <c r="AN2986" s="44" t="s">
        <v>27</v>
      </c>
      <c r="AO2986" s="29" t="s">
        <v>27</v>
      </c>
      <c r="AP2986" s="29">
        <v>1</v>
      </c>
      <c r="AQ2986" s="29" t="s">
        <v>33</v>
      </c>
      <c r="AR2986" s="29" t="s">
        <v>33</v>
      </c>
      <c r="AS2986" s="29" t="s">
        <v>33</v>
      </c>
      <c r="AT2986" s="29"/>
      <c r="AU2986" s="144"/>
      <c r="AV2986" s="36" t="s">
        <v>28</v>
      </c>
      <c r="AW2986" s="102" t="s">
        <v>33</v>
      </c>
      <c r="AX2986" s="129" t="s">
        <v>33</v>
      </c>
      <c r="AY2986" s="106" t="e">
        <v>#N/A</v>
      </c>
      <c r="BD2986" t="s">
        <v>2184</v>
      </c>
      <c r="BE2986" t="e">
        <v>#N/A</v>
      </c>
      <c r="BF2986">
        <v>0</v>
      </c>
      <c r="BH2986" t="str">
        <f t="shared" si="661"/>
        <v/>
      </c>
      <c r="BJ2986" t="str">
        <f t="shared" si="662"/>
        <v>OK</v>
      </c>
      <c r="BK2986" s="130" t="s">
        <v>5302</v>
      </c>
      <c r="BL2986" s="130" t="e">
        <v>#VALUE!</v>
      </c>
      <c r="BM2986" s="131" t="s">
        <v>33</v>
      </c>
      <c r="BN2986" s="131" t="e">
        <v>#VALUE!</v>
      </c>
      <c r="BO2986" t="e">
        <v>#N/A</v>
      </c>
      <c r="BP2986">
        <v>0</v>
      </c>
    </row>
    <row r="2987" spans="1:68" x14ac:dyDescent="0.3">
      <c r="A2987" s="1"/>
      <c r="B2987" s="47">
        <v>2626</v>
      </c>
      <c r="C2987" s="45">
        <v>1050951</v>
      </c>
      <c r="D2987" s="29"/>
      <c r="E2987" s="29"/>
      <c r="F2987" s="31" t="s">
        <v>2192</v>
      </c>
      <c r="G2987" s="29" t="s">
        <v>503</v>
      </c>
      <c r="H2987" s="70" t="s">
        <v>69</v>
      </c>
      <c r="I2987" s="148" t="s">
        <v>33</v>
      </c>
      <c r="J2987" s="147" t="s">
        <v>33</v>
      </c>
      <c r="K2987" s="148" t="e">
        <v>#N/A</v>
      </c>
      <c r="L2987" s="148" t="s">
        <v>32</v>
      </c>
      <c r="M2987" s="147" t="s">
        <v>33</v>
      </c>
      <c r="N2987" s="29" t="str">
        <f t="shared" si="658"/>
        <v/>
      </c>
      <c r="O2987" s="29" t="str">
        <f t="shared" si="659"/>
        <v/>
      </c>
      <c r="P2987" s="29" t="str">
        <f t="shared" si="660"/>
        <v/>
      </c>
      <c r="Q2987" s="29" t="str">
        <f t="shared" si="650"/>
        <v/>
      </c>
      <c r="R2987" s="29" t="str">
        <f t="shared" si="651"/>
        <v/>
      </c>
      <c r="S2987" s="29" t="str">
        <f t="shared" si="652"/>
        <v/>
      </c>
      <c r="T2987" s="29" t="str">
        <f t="shared" si="653"/>
        <v/>
      </c>
      <c r="U2987" s="29"/>
      <c r="V2987" s="29"/>
      <c r="W2987" s="38" t="s">
        <v>2178</v>
      </c>
      <c r="X2987" s="29" t="s">
        <v>158</v>
      </c>
      <c r="Y2987" s="146">
        <v>18138</v>
      </c>
      <c r="Z2987" s="33">
        <v>19952</v>
      </c>
      <c r="AA2987" s="34">
        <f t="shared" si="655"/>
        <v>0.1</v>
      </c>
      <c r="AB2987" s="33">
        <f t="shared" si="656"/>
        <v>19952</v>
      </c>
      <c r="AC2987" s="34">
        <f t="shared" si="657"/>
        <v>0.10001104862719162</v>
      </c>
      <c r="AD2987" s="145">
        <f t="shared" si="654"/>
        <v>16626.667000000001</v>
      </c>
      <c r="AE2987" s="105">
        <v>15115</v>
      </c>
      <c r="AF2987" s="34" t="s">
        <v>36</v>
      </c>
      <c r="AG2987" s="34" t="s">
        <v>36</v>
      </c>
      <c r="AH2987" s="34" t="s">
        <v>36</v>
      </c>
      <c r="AI2987" s="29">
        <v>0.2</v>
      </c>
      <c r="AJ2987" s="29">
        <v>4.0000000000000002E-4</v>
      </c>
      <c r="AK2987" s="29">
        <v>0</v>
      </c>
      <c r="AL2987" s="29">
        <v>0</v>
      </c>
      <c r="AM2987" s="29" t="s">
        <v>27</v>
      </c>
      <c r="AN2987" s="44" t="s">
        <v>27</v>
      </c>
      <c r="AO2987" s="29" t="s">
        <v>27</v>
      </c>
      <c r="AP2987" s="29">
        <v>1</v>
      </c>
      <c r="AQ2987" s="29" t="s">
        <v>33</v>
      </c>
      <c r="AR2987" s="29" t="s">
        <v>33</v>
      </c>
      <c r="AS2987" s="29" t="s">
        <v>33</v>
      </c>
      <c r="AT2987" s="29"/>
      <c r="AU2987" s="144"/>
      <c r="AV2987" s="36" t="s">
        <v>28</v>
      </c>
      <c r="AW2987" s="102" t="s">
        <v>33</v>
      </c>
      <c r="AX2987" s="129" t="s">
        <v>33</v>
      </c>
      <c r="AY2987" s="106" t="e">
        <v>#N/A</v>
      </c>
      <c r="BD2987" t="s">
        <v>4656</v>
      </c>
      <c r="BE2987" t="e">
        <v>#N/A</v>
      </c>
      <c r="BF2987">
        <v>0</v>
      </c>
      <c r="BH2987" t="str">
        <f t="shared" si="661"/>
        <v/>
      </c>
      <c r="BJ2987" t="str">
        <f t="shared" si="662"/>
        <v>OK</v>
      </c>
      <c r="BK2987" s="130" t="s">
        <v>5302</v>
      </c>
      <c r="BL2987" s="130" t="e">
        <v>#VALUE!</v>
      </c>
      <c r="BM2987" s="131" t="s">
        <v>33</v>
      </c>
      <c r="BN2987" s="131" t="e">
        <v>#VALUE!</v>
      </c>
      <c r="BO2987" t="e">
        <v>#N/A</v>
      </c>
      <c r="BP2987">
        <v>0</v>
      </c>
    </row>
    <row r="2988" spans="1:68" x14ac:dyDescent="0.3">
      <c r="A2988" s="1"/>
      <c r="B2988" s="47">
        <v>2627</v>
      </c>
      <c r="C2988" s="45">
        <v>1050952</v>
      </c>
      <c r="D2988" s="29"/>
      <c r="E2988" s="29"/>
      <c r="F2988" s="31" t="s">
        <v>2193</v>
      </c>
      <c r="G2988" s="29" t="s">
        <v>503</v>
      </c>
      <c r="H2988" s="29"/>
      <c r="I2988" s="148" t="s">
        <v>33</v>
      </c>
      <c r="J2988" s="147" t="s">
        <v>33</v>
      </c>
      <c r="K2988" s="148" t="e">
        <v>#N/A</v>
      </c>
      <c r="L2988" s="148" t="s">
        <v>32</v>
      </c>
      <c r="M2988" s="147" t="s">
        <v>33</v>
      </c>
      <c r="N2988" s="29" t="str">
        <f t="shared" si="658"/>
        <v/>
      </c>
      <c r="O2988" s="29" t="str">
        <f t="shared" si="659"/>
        <v/>
      </c>
      <c r="P2988" s="29" t="str">
        <f t="shared" si="660"/>
        <v/>
      </c>
      <c r="Q2988" s="29" t="str">
        <f t="shared" si="650"/>
        <v/>
      </c>
      <c r="R2988" s="29" t="str">
        <f t="shared" si="651"/>
        <v/>
      </c>
      <c r="S2988" s="29" t="str">
        <f t="shared" si="652"/>
        <v/>
      </c>
      <c r="T2988" s="29" t="str">
        <f t="shared" si="653"/>
        <v/>
      </c>
      <c r="U2988" s="29"/>
      <c r="V2988" s="29"/>
      <c r="W2988" s="38" t="s">
        <v>2178</v>
      </c>
      <c r="X2988" s="29" t="s">
        <v>158</v>
      </c>
      <c r="Y2988" s="146">
        <v>17398</v>
      </c>
      <c r="Z2988" s="33">
        <v>22270</v>
      </c>
      <c r="AA2988" s="34">
        <f t="shared" si="655"/>
        <v>0.28000000000000003</v>
      </c>
      <c r="AB2988" s="33">
        <f t="shared" si="656"/>
        <v>22270</v>
      </c>
      <c r="AC2988" s="34">
        <f t="shared" si="657"/>
        <v>0.28003219404603258</v>
      </c>
      <c r="AD2988" s="145">
        <f t="shared" si="654"/>
        <v>18558.332999999999</v>
      </c>
      <c r="AE2988" s="105">
        <v>14498.333000000001</v>
      </c>
      <c r="AF2988" s="34" t="s">
        <v>36</v>
      </c>
      <c r="AG2988" s="34" t="s">
        <v>36</v>
      </c>
      <c r="AH2988" s="34" t="s">
        <v>36</v>
      </c>
      <c r="AI2988" s="29">
        <v>0.11799999999999999</v>
      </c>
      <c r="AJ2988" s="29">
        <v>1.0000000000000001E-5</v>
      </c>
      <c r="AK2988" s="29">
        <v>0</v>
      </c>
      <c r="AL2988" s="29">
        <v>0</v>
      </c>
      <c r="AM2988" s="29" t="s">
        <v>28</v>
      </c>
      <c r="AN2988" s="44" t="s">
        <v>27</v>
      </c>
      <c r="AO2988" s="29" t="s">
        <v>28</v>
      </c>
      <c r="AP2988" s="29">
        <v>1</v>
      </c>
      <c r="AQ2988" s="29" t="s">
        <v>33</v>
      </c>
      <c r="AR2988" s="29" t="s">
        <v>33</v>
      </c>
      <c r="AS2988" s="29" t="s">
        <v>33</v>
      </c>
      <c r="AT2988" s="29"/>
      <c r="AU2988" s="144"/>
      <c r="AV2988" s="36" t="s">
        <v>28</v>
      </c>
      <c r="AW2988" s="102" t="s">
        <v>33</v>
      </c>
      <c r="AX2988" s="129" t="s">
        <v>33</v>
      </c>
      <c r="AY2988" s="106">
        <v>3</v>
      </c>
      <c r="BD2988" t="s">
        <v>4661</v>
      </c>
      <c r="BE2988" t="e">
        <v>#N/A</v>
      </c>
      <c r="BF2988">
        <v>0</v>
      </c>
      <c r="BH2988" t="str">
        <f t="shared" si="661"/>
        <v/>
      </c>
      <c r="BJ2988" t="str">
        <f t="shared" si="662"/>
        <v>OK</v>
      </c>
      <c r="BK2988" s="130" t="s">
        <v>5302</v>
      </c>
      <c r="BL2988" s="130" t="e">
        <v>#VALUE!</v>
      </c>
      <c r="BM2988" s="131" t="s">
        <v>33</v>
      </c>
      <c r="BN2988" s="131" t="e">
        <v>#VALUE!</v>
      </c>
      <c r="BO2988" t="e">
        <v>#N/A</v>
      </c>
      <c r="BP2988">
        <v>0</v>
      </c>
    </row>
    <row r="2989" spans="1:68" x14ac:dyDescent="0.3">
      <c r="A2989" s="1"/>
      <c r="B2989" s="47">
        <v>2628</v>
      </c>
      <c r="C2989" s="45">
        <v>1050953</v>
      </c>
      <c r="D2989" s="29"/>
      <c r="E2989" s="29"/>
      <c r="F2989" s="31" t="s">
        <v>2194</v>
      </c>
      <c r="G2989" s="29" t="s">
        <v>503</v>
      </c>
      <c r="H2989" s="70" t="s">
        <v>69</v>
      </c>
      <c r="I2989" s="148" t="s">
        <v>33</v>
      </c>
      <c r="J2989" s="147" t="s">
        <v>33</v>
      </c>
      <c r="K2989" s="148" t="e">
        <v>#N/A</v>
      </c>
      <c r="L2989" s="148" t="s">
        <v>32</v>
      </c>
      <c r="M2989" s="147" t="s">
        <v>33</v>
      </c>
      <c r="N2989" s="29" t="str">
        <f t="shared" si="658"/>
        <v/>
      </c>
      <c r="O2989" s="29" t="str">
        <f t="shared" si="659"/>
        <v/>
      </c>
      <c r="P2989" s="29" t="str">
        <f t="shared" si="660"/>
        <v/>
      </c>
      <c r="Q2989" s="29" t="str">
        <f t="shared" si="650"/>
        <v/>
      </c>
      <c r="R2989" s="29" t="str">
        <f t="shared" si="651"/>
        <v/>
      </c>
      <c r="S2989" s="29" t="str">
        <f t="shared" si="652"/>
        <v/>
      </c>
      <c r="T2989" s="29" t="str">
        <f t="shared" si="653"/>
        <v/>
      </c>
      <c r="U2989" s="29"/>
      <c r="V2989" s="29"/>
      <c r="W2989" s="38" t="s">
        <v>2178</v>
      </c>
      <c r="X2989" s="29" t="s">
        <v>158</v>
      </c>
      <c r="Y2989" s="146">
        <v>7330</v>
      </c>
      <c r="Z2989" s="33">
        <v>8063</v>
      </c>
      <c r="AA2989" s="34">
        <f t="shared" si="655"/>
        <v>0.1</v>
      </c>
      <c r="AB2989" s="33">
        <f t="shared" si="656"/>
        <v>8063</v>
      </c>
      <c r="AC2989" s="34">
        <f t="shared" si="657"/>
        <v>0.10000011459755072</v>
      </c>
      <c r="AD2989" s="145">
        <f t="shared" si="654"/>
        <v>6719.1670000000004</v>
      </c>
      <c r="AE2989" s="105">
        <v>6108.3329999999996</v>
      </c>
      <c r="AF2989" s="34" t="s">
        <v>36</v>
      </c>
      <c r="AG2989" s="34" t="s">
        <v>36</v>
      </c>
      <c r="AH2989" s="34" t="s">
        <v>36</v>
      </c>
      <c r="AI2989" s="29">
        <v>3.9E-2</v>
      </c>
      <c r="AJ2989" s="29">
        <v>1.0000000000000001E-5</v>
      </c>
      <c r="AK2989" s="29">
        <v>0</v>
      </c>
      <c r="AL2989" s="29">
        <v>0</v>
      </c>
      <c r="AM2989" s="29" t="s">
        <v>27</v>
      </c>
      <c r="AN2989" s="44" t="s">
        <v>27</v>
      </c>
      <c r="AO2989" s="29" t="s">
        <v>27</v>
      </c>
      <c r="AP2989" s="29">
        <v>1</v>
      </c>
      <c r="AQ2989" s="29" t="s">
        <v>33</v>
      </c>
      <c r="AR2989" s="29" t="s">
        <v>33</v>
      </c>
      <c r="AS2989" s="29" t="s">
        <v>33</v>
      </c>
      <c r="AT2989" s="29"/>
      <c r="AU2989" s="144"/>
      <c r="AV2989" s="36" t="s">
        <v>28</v>
      </c>
      <c r="AW2989" s="102" t="s">
        <v>33</v>
      </c>
      <c r="AX2989" s="129" t="s">
        <v>33</v>
      </c>
      <c r="AY2989" s="106" t="e">
        <v>#N/A</v>
      </c>
      <c r="BD2989" t="s">
        <v>2184</v>
      </c>
      <c r="BE2989" t="e">
        <v>#N/A</v>
      </c>
      <c r="BF2989">
        <v>0</v>
      </c>
      <c r="BH2989" t="str">
        <f t="shared" si="661"/>
        <v/>
      </c>
      <c r="BJ2989" t="str">
        <f t="shared" si="662"/>
        <v>OK</v>
      </c>
      <c r="BK2989" s="130" t="s">
        <v>5302</v>
      </c>
      <c r="BL2989" s="130" t="e">
        <v>#VALUE!</v>
      </c>
      <c r="BM2989" s="131" t="s">
        <v>33</v>
      </c>
      <c r="BN2989" s="131" t="e">
        <v>#VALUE!</v>
      </c>
      <c r="BO2989" t="e">
        <v>#N/A</v>
      </c>
      <c r="BP2989">
        <v>0</v>
      </c>
    </row>
    <row r="2990" spans="1:68" x14ac:dyDescent="0.3">
      <c r="A2990" s="1"/>
      <c r="B2990" s="47">
        <v>2629</v>
      </c>
      <c r="C2990" s="45">
        <v>1050955</v>
      </c>
      <c r="D2990" s="29"/>
      <c r="E2990" s="29"/>
      <c r="F2990" s="31" t="s">
        <v>2195</v>
      </c>
      <c r="G2990" s="29" t="s">
        <v>503</v>
      </c>
      <c r="H2990" s="70" t="s">
        <v>69</v>
      </c>
      <c r="I2990" s="148" t="s">
        <v>33</v>
      </c>
      <c r="J2990" s="147" t="s">
        <v>33</v>
      </c>
      <c r="K2990" s="148" t="e">
        <v>#N/A</v>
      </c>
      <c r="L2990" s="148" t="s">
        <v>32</v>
      </c>
      <c r="M2990" s="147" t="s">
        <v>33</v>
      </c>
      <c r="N2990" s="29" t="str">
        <f t="shared" si="658"/>
        <v/>
      </c>
      <c r="O2990" s="29" t="str">
        <f t="shared" si="659"/>
        <v/>
      </c>
      <c r="P2990" s="29" t="str">
        <f t="shared" si="660"/>
        <v/>
      </c>
      <c r="Q2990" s="29" t="str">
        <f t="shared" si="650"/>
        <v/>
      </c>
      <c r="R2990" s="29" t="str">
        <f t="shared" si="651"/>
        <v/>
      </c>
      <c r="S2990" s="29" t="str">
        <f t="shared" si="652"/>
        <v/>
      </c>
      <c r="T2990" s="29" t="str">
        <f t="shared" si="653"/>
        <v/>
      </c>
      <c r="U2990" s="29"/>
      <c r="V2990" s="29"/>
      <c r="W2990" s="38" t="s">
        <v>2178</v>
      </c>
      <c r="X2990" s="29" t="s">
        <v>158</v>
      </c>
      <c r="Y2990" s="146">
        <v>18138</v>
      </c>
      <c r="Z2990" s="33">
        <v>19952</v>
      </c>
      <c r="AA2990" s="34">
        <f t="shared" si="655"/>
        <v>0.1</v>
      </c>
      <c r="AB2990" s="33">
        <f t="shared" si="656"/>
        <v>19952</v>
      </c>
      <c r="AC2990" s="34">
        <f t="shared" si="657"/>
        <v>0.10001104862719162</v>
      </c>
      <c r="AD2990" s="145">
        <f t="shared" si="654"/>
        <v>16626.667000000001</v>
      </c>
      <c r="AE2990" s="105">
        <v>15115</v>
      </c>
      <c r="AF2990" s="34" t="s">
        <v>36</v>
      </c>
      <c r="AG2990" s="34" t="s">
        <v>36</v>
      </c>
      <c r="AH2990" s="34" t="s">
        <v>36</v>
      </c>
      <c r="AI2990" s="29">
        <v>0.17599999999999999</v>
      </c>
      <c r="AJ2990" s="29">
        <v>1.9000000000000001E-4</v>
      </c>
      <c r="AK2990" s="29">
        <v>0</v>
      </c>
      <c r="AL2990" s="29">
        <v>0</v>
      </c>
      <c r="AM2990" s="29" t="s">
        <v>27</v>
      </c>
      <c r="AN2990" s="44" t="s">
        <v>27</v>
      </c>
      <c r="AO2990" s="29" t="s">
        <v>27</v>
      </c>
      <c r="AP2990" s="29">
        <v>1</v>
      </c>
      <c r="AQ2990" s="29" t="s">
        <v>33</v>
      </c>
      <c r="AR2990" s="29" t="s">
        <v>33</v>
      </c>
      <c r="AS2990" s="29" t="s">
        <v>33</v>
      </c>
      <c r="AT2990" s="29"/>
      <c r="AU2990" s="144"/>
      <c r="AV2990" s="36" t="s">
        <v>28</v>
      </c>
      <c r="AW2990" s="102" t="s">
        <v>33</v>
      </c>
      <c r="AX2990" s="129" t="s">
        <v>33</v>
      </c>
      <c r="AY2990" s="106" t="e">
        <v>#N/A</v>
      </c>
      <c r="BD2990" t="s">
        <v>4655</v>
      </c>
      <c r="BE2990" t="e">
        <v>#N/A</v>
      </c>
      <c r="BF2990">
        <v>0</v>
      </c>
      <c r="BH2990" t="str">
        <f t="shared" si="661"/>
        <v/>
      </c>
      <c r="BJ2990" t="str">
        <f t="shared" si="662"/>
        <v>OK</v>
      </c>
      <c r="BK2990" s="130" t="s">
        <v>5302</v>
      </c>
      <c r="BL2990" s="130" t="e">
        <v>#VALUE!</v>
      </c>
      <c r="BM2990" s="131" t="s">
        <v>33</v>
      </c>
      <c r="BN2990" s="131" t="e">
        <v>#VALUE!</v>
      </c>
      <c r="BO2990" t="e">
        <v>#N/A</v>
      </c>
      <c r="BP2990">
        <v>0</v>
      </c>
    </row>
    <row r="2991" spans="1:68" ht="25.2" x14ac:dyDescent="0.3">
      <c r="A2991" s="1"/>
      <c r="B2991" s="47">
        <v>2630</v>
      </c>
      <c r="C2991" s="45">
        <v>1050958</v>
      </c>
      <c r="D2991" s="29"/>
      <c r="E2991" s="29"/>
      <c r="F2991" s="31" t="s">
        <v>2196</v>
      </c>
      <c r="G2991" s="29" t="s">
        <v>503</v>
      </c>
      <c r="H2991" s="70" t="s">
        <v>69</v>
      </c>
      <c r="I2991" s="148" t="s">
        <v>33</v>
      </c>
      <c r="J2991" s="147" t="s">
        <v>33</v>
      </c>
      <c r="K2991" s="148" t="e">
        <v>#N/A</v>
      </c>
      <c r="L2991" s="148" t="s">
        <v>32</v>
      </c>
      <c r="M2991" s="147" t="s">
        <v>33</v>
      </c>
      <c r="N2991" s="29" t="str">
        <f t="shared" si="658"/>
        <v/>
      </c>
      <c r="O2991" s="29" t="str">
        <f t="shared" si="659"/>
        <v/>
      </c>
      <c r="P2991" s="29" t="str">
        <f t="shared" si="660"/>
        <v/>
      </c>
      <c r="Q2991" s="29" t="str">
        <f t="shared" si="650"/>
        <v/>
      </c>
      <c r="R2991" s="29" t="str">
        <f t="shared" si="651"/>
        <v/>
      </c>
      <c r="S2991" s="29" t="str">
        <f t="shared" si="652"/>
        <v/>
      </c>
      <c r="T2991" s="29" t="str">
        <f t="shared" si="653"/>
        <v/>
      </c>
      <c r="U2991" s="29"/>
      <c r="V2991" s="29"/>
      <c r="W2991" s="38" t="s">
        <v>2178</v>
      </c>
      <c r="X2991" s="29" t="s">
        <v>158</v>
      </c>
      <c r="Y2991" s="146">
        <v>499.72</v>
      </c>
      <c r="Z2991" s="33">
        <v>550</v>
      </c>
      <c r="AA2991" s="34">
        <f t="shared" si="655"/>
        <v>0.10100000000000001</v>
      </c>
      <c r="AB2991" s="33">
        <f t="shared" si="656"/>
        <v>550</v>
      </c>
      <c r="AC2991" s="34">
        <f t="shared" si="657"/>
        <v>0.10061642569152789</v>
      </c>
      <c r="AD2991" s="145">
        <f t="shared" si="654"/>
        <v>458.33300000000003</v>
      </c>
      <c r="AE2991" s="105">
        <v>416.43299999999999</v>
      </c>
      <c r="AF2991" s="34" t="s">
        <v>36</v>
      </c>
      <c r="AG2991" s="34" t="s">
        <v>36</v>
      </c>
      <c r="AH2991" s="34" t="s">
        <v>36</v>
      </c>
      <c r="AI2991" s="29">
        <v>0.02</v>
      </c>
      <c r="AJ2991" s="29">
        <v>1.0000000000000001E-5</v>
      </c>
      <c r="AK2991" s="29">
        <v>0</v>
      </c>
      <c r="AL2991" s="29">
        <v>0</v>
      </c>
      <c r="AM2991" s="29" t="s">
        <v>27</v>
      </c>
      <c r="AN2991" s="44" t="s">
        <v>27</v>
      </c>
      <c r="AO2991" s="29" t="s">
        <v>27</v>
      </c>
      <c r="AP2991" s="29">
        <v>1</v>
      </c>
      <c r="AQ2991" s="29" t="s">
        <v>33</v>
      </c>
      <c r="AR2991" s="29" t="s">
        <v>33</v>
      </c>
      <c r="AS2991" s="29" t="s">
        <v>33</v>
      </c>
      <c r="AT2991" s="29"/>
      <c r="AU2991" s="144"/>
      <c r="AV2991" s="36" t="s">
        <v>28</v>
      </c>
      <c r="AW2991" s="102" t="s">
        <v>33</v>
      </c>
      <c r="AX2991" s="129" t="s">
        <v>33</v>
      </c>
      <c r="AY2991" s="106" t="e">
        <v>#N/A</v>
      </c>
      <c r="BD2991" t="s">
        <v>2184</v>
      </c>
      <c r="BE2991" t="e">
        <v>#N/A</v>
      </c>
      <c r="BF2991">
        <v>0</v>
      </c>
      <c r="BH2991" t="str">
        <f t="shared" si="661"/>
        <v/>
      </c>
      <c r="BJ2991" t="str">
        <f t="shared" si="662"/>
        <v>OK</v>
      </c>
      <c r="BK2991" s="130" t="s">
        <v>5302</v>
      </c>
      <c r="BL2991" s="130" t="e">
        <v>#VALUE!</v>
      </c>
      <c r="BM2991" s="131" t="s">
        <v>33</v>
      </c>
      <c r="BN2991" s="131" t="e">
        <v>#VALUE!</v>
      </c>
      <c r="BO2991" t="e">
        <v>#N/A</v>
      </c>
      <c r="BP2991">
        <v>0</v>
      </c>
    </row>
    <row r="2992" spans="1:68" x14ac:dyDescent="0.3">
      <c r="A2992" s="1"/>
      <c r="B2992" s="47">
        <v>2631</v>
      </c>
      <c r="C2992" s="45">
        <v>1050959</v>
      </c>
      <c r="D2992" s="29"/>
      <c r="E2992" s="29"/>
      <c r="F2992" s="31" t="s">
        <v>2197</v>
      </c>
      <c r="G2992" s="29" t="s">
        <v>503</v>
      </c>
      <c r="H2992" s="70" t="s">
        <v>69</v>
      </c>
      <c r="I2992" s="148" t="s">
        <v>33</v>
      </c>
      <c r="J2992" s="147" t="s">
        <v>33</v>
      </c>
      <c r="K2992" s="148" t="e">
        <v>#N/A</v>
      </c>
      <c r="L2992" s="148" t="s">
        <v>32</v>
      </c>
      <c r="M2992" s="147" t="s">
        <v>33</v>
      </c>
      <c r="N2992" s="29" t="str">
        <f t="shared" si="658"/>
        <v/>
      </c>
      <c r="O2992" s="29" t="str">
        <f t="shared" si="659"/>
        <v/>
      </c>
      <c r="P2992" s="29" t="str">
        <f t="shared" si="660"/>
        <v/>
      </c>
      <c r="Q2992" s="29" t="str">
        <f t="shared" si="650"/>
        <v/>
      </c>
      <c r="R2992" s="29" t="str">
        <f t="shared" si="651"/>
        <v/>
      </c>
      <c r="S2992" s="29" t="str">
        <f t="shared" si="652"/>
        <v/>
      </c>
      <c r="T2992" s="29" t="str">
        <f t="shared" si="653"/>
        <v/>
      </c>
      <c r="U2992" s="29"/>
      <c r="V2992" s="29"/>
      <c r="W2992" s="38" t="s">
        <v>2178</v>
      </c>
      <c r="X2992" s="29" t="s">
        <v>158</v>
      </c>
      <c r="Y2992" s="146">
        <v>1784</v>
      </c>
      <c r="Z2992" s="33">
        <v>1962</v>
      </c>
      <c r="AA2992" s="34">
        <f t="shared" si="655"/>
        <v>0.1</v>
      </c>
      <c r="AB2992" s="33">
        <f t="shared" si="656"/>
        <v>1962</v>
      </c>
      <c r="AC2992" s="34">
        <f t="shared" si="657"/>
        <v>9.9775538166919753E-2</v>
      </c>
      <c r="AD2992" s="145">
        <f t="shared" si="654"/>
        <v>1635</v>
      </c>
      <c r="AE2992" s="105">
        <v>1486.6669999999999</v>
      </c>
      <c r="AF2992" s="34" t="s">
        <v>36</v>
      </c>
      <c r="AG2992" s="34" t="s">
        <v>36</v>
      </c>
      <c r="AH2992" s="34" t="s">
        <v>36</v>
      </c>
      <c r="AI2992" s="29">
        <v>4.4999999999999998E-2</v>
      </c>
      <c r="AJ2992" s="29">
        <v>2.0000000000000002E-5</v>
      </c>
      <c r="AK2992" s="29">
        <v>0</v>
      </c>
      <c r="AL2992" s="29">
        <v>0</v>
      </c>
      <c r="AM2992" s="29" t="s">
        <v>27</v>
      </c>
      <c r="AN2992" s="44" t="s">
        <v>27</v>
      </c>
      <c r="AO2992" s="29" t="s">
        <v>27</v>
      </c>
      <c r="AP2992" s="29">
        <v>1</v>
      </c>
      <c r="AQ2992" s="29" t="s">
        <v>33</v>
      </c>
      <c r="AR2992" s="29" t="s">
        <v>33</v>
      </c>
      <c r="AS2992" s="29" t="s">
        <v>33</v>
      </c>
      <c r="AT2992" s="29"/>
      <c r="AU2992" s="144"/>
      <c r="AV2992" s="36" t="s">
        <v>28</v>
      </c>
      <c r="AW2992" s="102" t="s">
        <v>33</v>
      </c>
      <c r="AX2992" s="129" t="s">
        <v>33</v>
      </c>
      <c r="AY2992" s="106" t="e">
        <v>#N/A</v>
      </c>
      <c r="BD2992" t="s">
        <v>2184</v>
      </c>
      <c r="BE2992" t="e">
        <v>#N/A</v>
      </c>
      <c r="BF2992">
        <v>0</v>
      </c>
      <c r="BH2992" t="str">
        <f t="shared" si="661"/>
        <v/>
      </c>
      <c r="BJ2992" t="str">
        <f t="shared" si="662"/>
        <v>OK</v>
      </c>
      <c r="BK2992" s="130" t="s">
        <v>5302</v>
      </c>
      <c r="BL2992" s="130" t="e">
        <v>#VALUE!</v>
      </c>
      <c r="BM2992" s="131" t="s">
        <v>33</v>
      </c>
      <c r="BN2992" s="131" t="e">
        <v>#VALUE!</v>
      </c>
      <c r="BO2992" t="e">
        <v>#N/A</v>
      </c>
      <c r="BP2992">
        <v>0</v>
      </c>
    </row>
    <row r="2993" spans="1:68" x14ac:dyDescent="0.3">
      <c r="A2993" s="1"/>
      <c r="B2993" s="47">
        <v>2632</v>
      </c>
      <c r="C2993" s="45">
        <v>1050960</v>
      </c>
      <c r="D2993" s="29"/>
      <c r="E2993" s="29"/>
      <c r="F2993" s="31" t="s">
        <v>2198</v>
      </c>
      <c r="G2993" s="29" t="s">
        <v>503</v>
      </c>
      <c r="H2993" s="70" t="s">
        <v>69</v>
      </c>
      <c r="I2993" s="148" t="s">
        <v>33</v>
      </c>
      <c r="J2993" s="147" t="s">
        <v>33</v>
      </c>
      <c r="K2993" s="148" t="e">
        <v>#N/A</v>
      </c>
      <c r="L2993" s="148" t="s">
        <v>32</v>
      </c>
      <c r="M2993" s="147" t="s">
        <v>33</v>
      </c>
      <c r="N2993" s="29" t="str">
        <f t="shared" si="658"/>
        <v/>
      </c>
      <c r="O2993" s="29" t="str">
        <f t="shared" si="659"/>
        <v/>
      </c>
      <c r="P2993" s="29" t="str">
        <f t="shared" si="660"/>
        <v/>
      </c>
      <c r="Q2993" s="29" t="str">
        <f t="shared" si="650"/>
        <v/>
      </c>
      <c r="R2993" s="29" t="str">
        <f t="shared" si="651"/>
        <v/>
      </c>
      <c r="S2993" s="29" t="str">
        <f t="shared" si="652"/>
        <v/>
      </c>
      <c r="T2993" s="29" t="str">
        <f t="shared" si="653"/>
        <v/>
      </c>
      <c r="U2993" s="29"/>
      <c r="V2993" s="29"/>
      <c r="W2993" s="38" t="s">
        <v>2178</v>
      </c>
      <c r="X2993" s="29" t="s">
        <v>158</v>
      </c>
      <c r="Y2993" s="146">
        <v>1383</v>
      </c>
      <c r="Z2993" s="33">
        <v>1521</v>
      </c>
      <c r="AA2993" s="34">
        <f t="shared" si="655"/>
        <v>0.1</v>
      </c>
      <c r="AB2993" s="33">
        <f t="shared" si="656"/>
        <v>1521</v>
      </c>
      <c r="AC2993" s="34">
        <f t="shared" si="657"/>
        <v>9.9783080260303691E-2</v>
      </c>
      <c r="AD2993" s="145">
        <f t="shared" si="654"/>
        <v>1267.5</v>
      </c>
      <c r="AE2993" s="105">
        <v>1152.5</v>
      </c>
      <c r="AF2993" s="34" t="s">
        <v>36</v>
      </c>
      <c r="AG2993" s="34" t="s">
        <v>36</v>
      </c>
      <c r="AH2993" s="34" t="s">
        <v>36</v>
      </c>
      <c r="AI2993" s="29">
        <v>4.5999999999999999E-2</v>
      </c>
      <c r="AJ2993" s="29">
        <v>2.0000000000000002E-5</v>
      </c>
      <c r="AK2993" s="29">
        <v>0</v>
      </c>
      <c r="AL2993" s="29">
        <v>0</v>
      </c>
      <c r="AM2993" s="29" t="s">
        <v>27</v>
      </c>
      <c r="AN2993" s="44" t="s">
        <v>27</v>
      </c>
      <c r="AO2993" s="29" t="s">
        <v>27</v>
      </c>
      <c r="AP2993" s="29">
        <v>1</v>
      </c>
      <c r="AQ2993" s="29" t="s">
        <v>33</v>
      </c>
      <c r="AR2993" s="29" t="s">
        <v>33</v>
      </c>
      <c r="AS2993" s="29" t="s">
        <v>33</v>
      </c>
      <c r="AT2993" s="29"/>
      <c r="AU2993" s="144"/>
      <c r="AV2993" s="36" t="s">
        <v>28</v>
      </c>
      <c r="AW2993" s="102" t="s">
        <v>33</v>
      </c>
      <c r="AX2993" s="129" t="s">
        <v>33</v>
      </c>
      <c r="AY2993" s="106" t="e">
        <v>#N/A</v>
      </c>
      <c r="BD2993" t="s">
        <v>4660</v>
      </c>
      <c r="BE2993" t="e">
        <v>#N/A</v>
      </c>
      <c r="BF2993">
        <v>0</v>
      </c>
      <c r="BH2993" t="str">
        <f t="shared" si="661"/>
        <v/>
      </c>
      <c r="BJ2993" t="str">
        <f t="shared" si="662"/>
        <v>OK</v>
      </c>
      <c r="BK2993" s="130" t="s">
        <v>5302</v>
      </c>
      <c r="BL2993" s="130" t="e">
        <v>#VALUE!</v>
      </c>
      <c r="BM2993" s="131" t="s">
        <v>33</v>
      </c>
      <c r="BN2993" s="131" t="e">
        <v>#VALUE!</v>
      </c>
      <c r="BO2993" t="e">
        <v>#N/A</v>
      </c>
      <c r="BP2993">
        <v>0</v>
      </c>
    </row>
    <row r="2994" spans="1:68" x14ac:dyDescent="0.3">
      <c r="A2994" s="1"/>
      <c r="B2994" s="47">
        <v>2633</v>
      </c>
      <c r="C2994" s="45">
        <v>1054715</v>
      </c>
      <c r="D2994" s="29"/>
      <c r="E2994" s="29"/>
      <c r="F2994" s="39" t="s">
        <v>2199</v>
      </c>
      <c r="G2994" s="29" t="s">
        <v>61</v>
      </c>
      <c r="H2994" s="70"/>
      <c r="I2994" s="148" t="s">
        <v>33</v>
      </c>
      <c r="J2994" s="147" t="s">
        <v>33</v>
      </c>
      <c r="K2994" s="148" t="e">
        <v>#N/A</v>
      </c>
      <c r="L2994" s="148" t="s">
        <v>32</v>
      </c>
      <c r="M2994" s="147">
        <v>43494</v>
      </c>
      <c r="N2994" s="29" t="str">
        <f t="shared" si="658"/>
        <v/>
      </c>
      <c r="O2994" s="29" t="str">
        <f t="shared" si="659"/>
        <v/>
      </c>
      <c r="P2994" s="29" t="str">
        <f t="shared" si="660"/>
        <v/>
      </c>
      <c r="Q2994" s="29" t="str">
        <f t="shared" si="650"/>
        <v/>
      </c>
      <c r="R2994" s="29" t="str">
        <f t="shared" si="651"/>
        <v/>
      </c>
      <c r="S2994" s="29" t="str">
        <f t="shared" si="652"/>
        <v/>
      </c>
      <c r="T2994" s="29" t="str">
        <f t="shared" si="653"/>
        <v/>
      </c>
      <c r="U2994" s="29"/>
      <c r="V2994" s="29"/>
      <c r="W2994" s="38" t="s">
        <v>2178</v>
      </c>
      <c r="X2994" s="29" t="s">
        <v>158</v>
      </c>
      <c r="Y2994" s="146">
        <v>12349</v>
      </c>
      <c r="Z2994" s="33">
        <v>15807</v>
      </c>
      <c r="AA2994" s="34">
        <f t="shared" si="655"/>
        <v>0.28000000000000003</v>
      </c>
      <c r="AB2994" s="33">
        <f t="shared" si="656"/>
        <v>15807</v>
      </c>
      <c r="AC2994" s="34">
        <f t="shared" si="657"/>
        <v>0.28002271536230344</v>
      </c>
      <c r="AD2994" s="145">
        <f t="shared" si="654"/>
        <v>13172.5</v>
      </c>
      <c r="AE2994" s="105">
        <v>10290.833000000001</v>
      </c>
      <c r="AF2994" s="34" t="s">
        <v>70</v>
      </c>
      <c r="AG2994" s="34" t="s">
        <v>73</v>
      </c>
      <c r="AH2994" s="34" t="s">
        <v>70</v>
      </c>
      <c r="AI2994" s="29">
        <v>7.0000000000000007E-2</v>
      </c>
      <c r="AJ2994" s="29">
        <v>1.0000000000000001E-5</v>
      </c>
      <c r="AK2994" s="29">
        <v>0</v>
      </c>
      <c r="AL2994" s="29">
        <v>0</v>
      </c>
      <c r="AM2994" s="29" t="s">
        <v>28</v>
      </c>
      <c r="AN2994" s="44" t="s">
        <v>27</v>
      </c>
      <c r="AO2994" s="29" t="s">
        <v>27</v>
      </c>
      <c r="AP2994" s="29">
        <v>1</v>
      </c>
      <c r="AQ2994" s="29"/>
      <c r="AR2994" s="29"/>
      <c r="AS2994" s="29"/>
      <c r="AT2994" s="29"/>
      <c r="AU2994" s="144"/>
      <c r="AV2994" s="36" t="s">
        <v>28</v>
      </c>
      <c r="AW2994" s="102" t="s">
        <v>33</v>
      </c>
      <c r="AX2994" s="129" t="s">
        <v>33</v>
      </c>
      <c r="AY2994" s="106">
        <v>1</v>
      </c>
      <c r="BD2994" t="s">
        <v>2184</v>
      </c>
      <c r="BE2994" t="e">
        <v>#N/A</v>
      </c>
      <c r="BF2994">
        <v>0</v>
      </c>
      <c r="BH2994" t="str">
        <f t="shared" si="661"/>
        <v/>
      </c>
      <c r="BJ2994" t="str">
        <f t="shared" si="662"/>
        <v>OK</v>
      </c>
      <c r="BK2994" s="130" t="s">
        <v>5302</v>
      </c>
      <c r="BL2994" s="130" t="e">
        <v>#VALUE!</v>
      </c>
      <c r="BM2994" s="131" t="s">
        <v>33</v>
      </c>
      <c r="BN2994" s="131" t="e">
        <v>#VALUE!</v>
      </c>
      <c r="BO2994" t="e">
        <v>#N/A</v>
      </c>
      <c r="BP2994">
        <v>0</v>
      </c>
    </row>
    <row r="2995" spans="1:68" ht="25.2" x14ac:dyDescent="0.3">
      <c r="A2995" s="1"/>
      <c r="B2995" s="47">
        <v>2634</v>
      </c>
      <c r="C2995" s="45">
        <v>1054716</v>
      </c>
      <c r="D2995" s="29"/>
      <c r="E2995" s="29"/>
      <c r="F2995" s="31" t="s">
        <v>2200</v>
      </c>
      <c r="G2995" s="29" t="s">
        <v>503</v>
      </c>
      <c r="H2995" s="70"/>
      <c r="I2995" s="148" t="s">
        <v>33</v>
      </c>
      <c r="J2995" s="147" t="s">
        <v>33</v>
      </c>
      <c r="K2995" s="148" t="e">
        <v>#N/A</v>
      </c>
      <c r="L2995" s="148" t="s">
        <v>32</v>
      </c>
      <c r="M2995" s="147" t="s">
        <v>33</v>
      </c>
      <c r="N2995" s="29" t="str">
        <f t="shared" si="658"/>
        <v/>
      </c>
      <c r="O2995" s="29" t="str">
        <f t="shared" si="659"/>
        <v/>
      </c>
      <c r="P2995" s="29" t="str">
        <f t="shared" si="660"/>
        <v/>
      </c>
      <c r="Q2995" s="29" t="str">
        <f t="shared" si="650"/>
        <v/>
      </c>
      <c r="R2995" s="29" t="str">
        <f t="shared" si="651"/>
        <v/>
      </c>
      <c r="S2995" s="29" t="str">
        <f t="shared" si="652"/>
        <v/>
      </c>
      <c r="T2995" s="29" t="str">
        <f t="shared" si="653"/>
        <v/>
      </c>
      <c r="U2995" s="29"/>
      <c r="V2995" s="29"/>
      <c r="W2995" s="38" t="s">
        <v>2178</v>
      </c>
      <c r="X2995" s="29" t="s">
        <v>158</v>
      </c>
      <c r="Y2995" s="146">
        <v>18066</v>
      </c>
      <c r="Z2995" s="33">
        <v>23125</v>
      </c>
      <c r="AA2995" s="34">
        <f t="shared" si="655"/>
        <v>0.28000000000000003</v>
      </c>
      <c r="AB2995" s="33">
        <f t="shared" si="656"/>
        <v>23125</v>
      </c>
      <c r="AC2995" s="34">
        <f t="shared" si="657"/>
        <v>0.28002876120890063</v>
      </c>
      <c r="AD2995" s="145">
        <f t="shared" si="654"/>
        <v>19270.832999999999</v>
      </c>
      <c r="AE2995" s="105">
        <v>15055</v>
      </c>
      <c r="AF2995" s="34" t="s">
        <v>36</v>
      </c>
      <c r="AG2995" s="34" t="s">
        <v>36</v>
      </c>
      <c r="AH2995" s="34" t="s">
        <v>36</v>
      </c>
      <c r="AI2995" s="29">
        <v>7.0000000000000007E-2</v>
      </c>
      <c r="AJ2995" s="29">
        <v>1.0000000000000001E-5</v>
      </c>
      <c r="AK2995" s="29">
        <v>0</v>
      </c>
      <c r="AL2995" s="29">
        <v>0</v>
      </c>
      <c r="AM2995" s="29" t="s">
        <v>28</v>
      </c>
      <c r="AN2995" s="44" t="s">
        <v>27</v>
      </c>
      <c r="AO2995" s="29" t="s">
        <v>27</v>
      </c>
      <c r="AP2995" s="29">
        <v>1</v>
      </c>
      <c r="AQ2995" s="29" t="s">
        <v>33</v>
      </c>
      <c r="AR2995" s="29" t="s">
        <v>33</v>
      </c>
      <c r="AS2995" s="29" t="s">
        <v>33</v>
      </c>
      <c r="AT2995" s="29"/>
      <c r="AU2995" s="144"/>
      <c r="AV2995" s="36" t="s">
        <v>28</v>
      </c>
      <c r="AW2995" s="102" t="s">
        <v>33</v>
      </c>
      <c r="AX2995" s="129" t="s">
        <v>33</v>
      </c>
      <c r="AY2995" s="106">
        <v>1</v>
      </c>
      <c r="BD2995" t="s">
        <v>2184</v>
      </c>
      <c r="BE2995" t="e">
        <v>#N/A</v>
      </c>
      <c r="BF2995" t="s">
        <v>4739</v>
      </c>
      <c r="BH2995" t="str">
        <f t="shared" si="661"/>
        <v/>
      </c>
      <c r="BJ2995" t="str">
        <f t="shared" si="662"/>
        <v>OK</v>
      </c>
      <c r="BK2995" s="130" t="s">
        <v>5302</v>
      </c>
      <c r="BL2995" s="130" t="e">
        <v>#VALUE!</v>
      </c>
      <c r="BM2995" s="131" t="s">
        <v>33</v>
      </c>
      <c r="BN2995" s="131" t="e">
        <v>#VALUE!</v>
      </c>
      <c r="BO2995" t="e">
        <v>#N/A</v>
      </c>
      <c r="BP2995">
        <v>0</v>
      </c>
    </row>
    <row r="2996" spans="1:68" x14ac:dyDescent="0.3">
      <c r="A2996" s="1"/>
      <c r="B2996" s="47">
        <v>2635</v>
      </c>
      <c r="C2996" s="45">
        <v>1054717</v>
      </c>
      <c r="D2996" s="29"/>
      <c r="E2996" s="29"/>
      <c r="F2996" s="31" t="s">
        <v>2201</v>
      </c>
      <c r="G2996" s="29" t="s">
        <v>503</v>
      </c>
      <c r="H2996" s="70"/>
      <c r="I2996" s="148" t="s">
        <v>33</v>
      </c>
      <c r="J2996" s="147" t="s">
        <v>33</v>
      </c>
      <c r="K2996" s="148" t="e">
        <v>#N/A</v>
      </c>
      <c r="L2996" s="148" t="s">
        <v>32</v>
      </c>
      <c r="M2996" s="147" t="s">
        <v>33</v>
      </c>
      <c r="N2996" s="29" t="str">
        <f t="shared" si="658"/>
        <v/>
      </c>
      <c r="O2996" s="29" t="str">
        <f t="shared" si="659"/>
        <v/>
      </c>
      <c r="P2996" s="29" t="str">
        <f t="shared" si="660"/>
        <v/>
      </c>
      <c r="Q2996" s="29" t="str">
        <f t="shared" si="650"/>
        <v/>
      </c>
      <c r="R2996" s="29" t="str">
        <f t="shared" si="651"/>
        <v/>
      </c>
      <c r="S2996" s="29" t="str">
        <f t="shared" si="652"/>
        <v/>
      </c>
      <c r="T2996" s="29" t="str">
        <f t="shared" si="653"/>
        <v/>
      </c>
      <c r="U2996" s="29"/>
      <c r="V2996" s="29"/>
      <c r="W2996" s="38" t="s">
        <v>2178</v>
      </c>
      <c r="X2996" s="29" t="s">
        <v>158</v>
      </c>
      <c r="Y2996" s="146">
        <v>36647</v>
      </c>
      <c r="Z2996" s="33">
        <v>46909</v>
      </c>
      <c r="AA2996" s="34">
        <f t="shared" si="655"/>
        <v>0.28000000000000003</v>
      </c>
      <c r="AB2996" s="33">
        <f t="shared" si="656"/>
        <v>46909</v>
      </c>
      <c r="AC2996" s="34">
        <f t="shared" si="657"/>
        <v>0.28002289649878132</v>
      </c>
      <c r="AD2996" s="145">
        <f t="shared" si="654"/>
        <v>39090.832999999999</v>
      </c>
      <c r="AE2996" s="105">
        <v>30539.167000000001</v>
      </c>
      <c r="AF2996" s="34" t="s">
        <v>36</v>
      </c>
      <c r="AG2996" s="34" t="s">
        <v>36</v>
      </c>
      <c r="AH2996" s="34" t="s">
        <v>36</v>
      </c>
      <c r="AI2996" s="29">
        <v>0.2</v>
      </c>
      <c r="AJ2996" s="29">
        <v>1.0000000000000001E-5</v>
      </c>
      <c r="AK2996" s="29">
        <v>0</v>
      </c>
      <c r="AL2996" s="29">
        <v>0</v>
      </c>
      <c r="AM2996" s="29" t="s">
        <v>28</v>
      </c>
      <c r="AN2996" s="44" t="s">
        <v>27</v>
      </c>
      <c r="AO2996" s="29" t="s">
        <v>27</v>
      </c>
      <c r="AP2996" s="29">
        <v>1</v>
      </c>
      <c r="AQ2996" s="29" t="s">
        <v>33</v>
      </c>
      <c r="AR2996" s="29" t="s">
        <v>33</v>
      </c>
      <c r="AS2996" s="29" t="s">
        <v>33</v>
      </c>
      <c r="AT2996" s="29"/>
      <c r="AU2996" s="144"/>
      <c r="AV2996" s="36" t="s">
        <v>28</v>
      </c>
      <c r="AW2996" s="102" t="s">
        <v>33</v>
      </c>
      <c r="AX2996" s="129" t="s">
        <v>33</v>
      </c>
      <c r="AY2996" s="106" t="e">
        <v>#N/A</v>
      </c>
      <c r="BD2996" t="s">
        <v>4655</v>
      </c>
      <c r="BE2996" t="e">
        <v>#N/A</v>
      </c>
      <c r="BF2996" t="s">
        <v>4739</v>
      </c>
      <c r="BH2996" t="str">
        <f t="shared" si="661"/>
        <v/>
      </c>
      <c r="BJ2996" t="str">
        <f t="shared" si="662"/>
        <v>OK</v>
      </c>
      <c r="BK2996" s="130" t="s">
        <v>5302</v>
      </c>
      <c r="BL2996" s="130" t="e">
        <v>#VALUE!</v>
      </c>
      <c r="BM2996" s="131" t="s">
        <v>33</v>
      </c>
      <c r="BN2996" s="131" t="e">
        <v>#VALUE!</v>
      </c>
      <c r="BO2996" t="e">
        <v>#N/A</v>
      </c>
      <c r="BP2996">
        <v>0</v>
      </c>
    </row>
    <row r="2997" spans="1:68" ht="25.2" x14ac:dyDescent="0.3">
      <c r="A2997" s="1"/>
      <c r="B2997" s="47">
        <v>2636</v>
      </c>
      <c r="C2997" s="45">
        <v>1054718</v>
      </c>
      <c r="D2997" s="29"/>
      <c r="E2997" s="29"/>
      <c r="F2997" s="31" t="s">
        <v>2202</v>
      </c>
      <c r="G2997" s="29" t="s">
        <v>503</v>
      </c>
      <c r="H2997" s="70" t="s">
        <v>4779</v>
      </c>
      <c r="I2997" s="148" t="s">
        <v>33</v>
      </c>
      <c r="J2997" s="147" t="s">
        <v>33</v>
      </c>
      <c r="K2997" s="148" t="e">
        <v>#N/A</v>
      </c>
      <c r="L2997" s="148" t="s">
        <v>32</v>
      </c>
      <c r="M2997" s="147" t="s">
        <v>33</v>
      </c>
      <c r="N2997" s="29" t="str">
        <f t="shared" si="658"/>
        <v/>
      </c>
      <c r="O2997" s="29" t="str">
        <f t="shared" si="659"/>
        <v/>
      </c>
      <c r="P2997" s="29" t="str">
        <f t="shared" si="660"/>
        <v/>
      </c>
      <c r="Q2997" s="29" t="str">
        <f t="shared" si="650"/>
        <v/>
      </c>
      <c r="R2997" s="29" t="str">
        <f t="shared" si="651"/>
        <v/>
      </c>
      <c r="S2997" s="29" t="str">
        <f t="shared" si="652"/>
        <v/>
      </c>
      <c r="T2997" s="29" t="str">
        <f t="shared" si="653"/>
        <v/>
      </c>
      <c r="U2997" s="29"/>
      <c r="V2997" s="29"/>
      <c r="W2997" s="38" t="s">
        <v>2178</v>
      </c>
      <c r="X2997" s="29" t="s">
        <v>158</v>
      </c>
      <c r="Y2997" s="146">
        <v>13112</v>
      </c>
      <c r="Z2997" s="33">
        <v>16783</v>
      </c>
      <c r="AA2997" s="34">
        <f t="shared" si="655"/>
        <v>0.28000000000000003</v>
      </c>
      <c r="AB2997" s="33">
        <f t="shared" si="656"/>
        <v>16783</v>
      </c>
      <c r="AC2997" s="34">
        <f t="shared" si="657"/>
        <v>0.27997247468052255</v>
      </c>
      <c r="AD2997" s="145">
        <f t="shared" si="654"/>
        <v>13985.833000000001</v>
      </c>
      <c r="AE2997" s="105">
        <v>10926.666999999999</v>
      </c>
      <c r="AF2997" s="34" t="s">
        <v>36</v>
      </c>
      <c r="AG2997" s="34" t="s">
        <v>36</v>
      </c>
      <c r="AH2997" s="34" t="s">
        <v>36</v>
      </c>
      <c r="AI2997" s="29">
        <v>0.1</v>
      </c>
      <c r="AJ2997" s="29">
        <v>1.0000000000000001E-5</v>
      </c>
      <c r="AK2997" s="29">
        <v>4</v>
      </c>
      <c r="AL2997" s="29">
        <v>0</v>
      </c>
      <c r="AM2997" s="29" t="s">
        <v>28</v>
      </c>
      <c r="AN2997" s="158" t="s">
        <v>28</v>
      </c>
      <c r="AO2997" s="29" t="s">
        <v>28</v>
      </c>
      <c r="AP2997" s="29">
        <v>1</v>
      </c>
      <c r="AQ2997" s="29" t="s">
        <v>33</v>
      </c>
      <c r="AR2997" s="29" t="s">
        <v>33</v>
      </c>
      <c r="AS2997" s="29" t="s">
        <v>33</v>
      </c>
      <c r="AT2997" s="29"/>
      <c r="AU2997" s="144"/>
      <c r="AV2997" s="36" t="s">
        <v>28</v>
      </c>
      <c r="AW2997" s="102" t="s">
        <v>33</v>
      </c>
      <c r="AX2997" s="129" t="s">
        <v>33</v>
      </c>
      <c r="AY2997" s="106">
        <v>1</v>
      </c>
      <c r="BD2997" t="s">
        <v>4655</v>
      </c>
      <c r="BE2997" t="e">
        <v>#N/A</v>
      </c>
      <c r="BF2997" t="s">
        <v>4739</v>
      </c>
      <c r="BH2997" t="str">
        <f t="shared" si="661"/>
        <v>AV</v>
      </c>
      <c r="BJ2997" t="str">
        <f t="shared" si="662"/>
        <v>OK</v>
      </c>
      <c r="BK2997" s="130">
        <v>16783</v>
      </c>
      <c r="BL2997" s="130" t="s">
        <v>37</v>
      </c>
      <c r="BM2997" s="131" t="s">
        <v>33</v>
      </c>
      <c r="BN2997" s="131" t="e">
        <v>#VALUE!</v>
      </c>
      <c r="BO2997">
        <v>16783</v>
      </c>
      <c r="BP2997">
        <v>0</v>
      </c>
    </row>
    <row r="2998" spans="1:68" ht="25.2" x14ac:dyDescent="0.3">
      <c r="A2998" s="1"/>
      <c r="B2998" s="47">
        <v>2637</v>
      </c>
      <c r="C2998" s="45">
        <v>1054719</v>
      </c>
      <c r="D2998" s="29"/>
      <c r="E2998" s="29"/>
      <c r="F2998" s="31" t="s">
        <v>2203</v>
      </c>
      <c r="G2998" s="29" t="s">
        <v>503</v>
      </c>
      <c r="H2998" s="70" t="s">
        <v>4779</v>
      </c>
      <c r="I2998" s="148" t="s">
        <v>33</v>
      </c>
      <c r="J2998" s="147" t="s">
        <v>33</v>
      </c>
      <c r="K2998" s="148" t="e">
        <v>#N/A</v>
      </c>
      <c r="L2998" s="148" t="s">
        <v>32</v>
      </c>
      <c r="M2998" s="147" t="s">
        <v>33</v>
      </c>
      <c r="N2998" s="29" t="str">
        <f t="shared" si="658"/>
        <v/>
      </c>
      <c r="O2998" s="29" t="str">
        <f t="shared" si="659"/>
        <v/>
      </c>
      <c r="P2998" s="29" t="str">
        <f t="shared" si="660"/>
        <v/>
      </c>
      <c r="Q2998" s="29" t="str">
        <f t="shared" si="650"/>
        <v/>
      </c>
      <c r="R2998" s="29" t="str">
        <f t="shared" si="651"/>
        <v/>
      </c>
      <c r="S2998" s="29" t="str">
        <f t="shared" si="652"/>
        <v/>
      </c>
      <c r="T2998" s="29" t="str">
        <f t="shared" si="653"/>
        <v/>
      </c>
      <c r="U2998" s="29"/>
      <c r="V2998" s="29"/>
      <c r="W2998" s="38" t="s">
        <v>2178</v>
      </c>
      <c r="X2998" s="29" t="s">
        <v>158</v>
      </c>
      <c r="Y2998" s="146">
        <v>20046</v>
      </c>
      <c r="Z2998" s="33">
        <v>25659</v>
      </c>
      <c r="AA2998" s="34">
        <f t="shared" si="655"/>
        <v>0.28000000000000003</v>
      </c>
      <c r="AB2998" s="33">
        <f t="shared" si="656"/>
        <v>25659</v>
      </c>
      <c r="AC2998" s="34">
        <f t="shared" si="657"/>
        <v>0.28000598623166717</v>
      </c>
      <c r="AD2998" s="145">
        <f t="shared" si="654"/>
        <v>21382.5</v>
      </c>
      <c r="AE2998" s="105">
        <v>16705</v>
      </c>
      <c r="AF2998" s="34" t="s">
        <v>36</v>
      </c>
      <c r="AG2998" s="34" t="s">
        <v>36</v>
      </c>
      <c r="AH2998" s="34" t="s">
        <v>36</v>
      </c>
      <c r="AI2998" s="29">
        <v>0.15</v>
      </c>
      <c r="AJ2998" s="29">
        <v>1.0000000000000001E-5</v>
      </c>
      <c r="AK2998" s="29">
        <v>7</v>
      </c>
      <c r="AL2998" s="29">
        <v>0</v>
      </c>
      <c r="AM2998" s="29" t="s">
        <v>28</v>
      </c>
      <c r="AN2998" s="158" t="s">
        <v>28</v>
      </c>
      <c r="AO2998" s="29" t="s">
        <v>28</v>
      </c>
      <c r="AP2998" s="29">
        <v>1</v>
      </c>
      <c r="AQ2998" s="29" t="s">
        <v>33</v>
      </c>
      <c r="AR2998" s="29" t="s">
        <v>33</v>
      </c>
      <c r="AS2998" s="29" t="s">
        <v>33</v>
      </c>
      <c r="AT2998" s="29"/>
      <c r="AU2998" s="144"/>
      <c r="AV2998" s="36" t="s">
        <v>28</v>
      </c>
      <c r="AW2998" s="102" t="s">
        <v>33</v>
      </c>
      <c r="AX2998" s="129" t="s">
        <v>33</v>
      </c>
      <c r="AY2998" s="106" t="e">
        <v>#N/A</v>
      </c>
      <c r="BD2998" t="s">
        <v>4655</v>
      </c>
      <c r="BE2998" t="e">
        <v>#N/A</v>
      </c>
      <c r="BF2998" t="s">
        <v>4739</v>
      </c>
      <c r="BH2998" t="str">
        <f t="shared" si="661"/>
        <v>AV</v>
      </c>
      <c r="BJ2998" t="str">
        <f t="shared" si="662"/>
        <v>OK</v>
      </c>
      <c r="BK2998" s="130">
        <v>25659</v>
      </c>
      <c r="BL2998" s="130" t="s">
        <v>37</v>
      </c>
      <c r="BM2998" s="131" t="s">
        <v>33</v>
      </c>
      <c r="BN2998" s="131" t="e">
        <v>#VALUE!</v>
      </c>
      <c r="BO2998">
        <v>25659</v>
      </c>
      <c r="BP2998">
        <v>0</v>
      </c>
    </row>
    <row r="2999" spans="1:68" ht="25.2" x14ac:dyDescent="0.3">
      <c r="A2999" s="1"/>
      <c r="B2999" s="47">
        <v>2638</v>
      </c>
      <c r="C2999" s="45">
        <v>1054720</v>
      </c>
      <c r="D2999" s="29"/>
      <c r="E2999" s="29"/>
      <c r="F2999" s="31" t="s">
        <v>2204</v>
      </c>
      <c r="G2999" s="29" t="s">
        <v>503</v>
      </c>
      <c r="H2999" s="70"/>
      <c r="I2999" s="148" t="s">
        <v>33</v>
      </c>
      <c r="J2999" s="147" t="s">
        <v>33</v>
      </c>
      <c r="K2999" s="148" t="e">
        <v>#N/A</v>
      </c>
      <c r="L2999" s="148" t="s">
        <v>32</v>
      </c>
      <c r="M2999" s="147" t="s">
        <v>33</v>
      </c>
      <c r="N2999" s="29" t="str">
        <f t="shared" si="658"/>
        <v/>
      </c>
      <c r="O2999" s="29" t="str">
        <f t="shared" si="659"/>
        <v/>
      </c>
      <c r="P2999" s="29" t="str">
        <f t="shared" si="660"/>
        <v/>
      </c>
      <c r="Q2999" s="29" t="str">
        <f t="shared" si="650"/>
        <v/>
      </c>
      <c r="R2999" s="29" t="str">
        <f t="shared" si="651"/>
        <v/>
      </c>
      <c r="S2999" s="29" t="str">
        <f t="shared" si="652"/>
        <v/>
      </c>
      <c r="T2999" s="29" t="str">
        <f t="shared" si="653"/>
        <v/>
      </c>
      <c r="U2999" s="29"/>
      <c r="V2999" s="29"/>
      <c r="W2999" s="38" t="s">
        <v>2178</v>
      </c>
      <c r="X2999" s="29" t="s">
        <v>158</v>
      </c>
      <c r="Y2999" s="146">
        <v>4741</v>
      </c>
      <c r="Z2999" s="33">
        <v>6068</v>
      </c>
      <c r="AA2999" s="34">
        <f t="shared" si="655"/>
        <v>0.28000000000000003</v>
      </c>
      <c r="AB2999" s="33">
        <f t="shared" si="656"/>
        <v>6068</v>
      </c>
      <c r="AC2999" s="34">
        <f t="shared" si="657"/>
        <v>0.27989894789276093</v>
      </c>
      <c r="AD2999" s="145">
        <f t="shared" si="654"/>
        <v>5056.6670000000004</v>
      </c>
      <c r="AE2999" s="105">
        <v>3950.8330000000001</v>
      </c>
      <c r="AF2999" s="34" t="s">
        <v>36</v>
      </c>
      <c r="AG2999" s="34" t="s">
        <v>36</v>
      </c>
      <c r="AH2999" s="34" t="s">
        <v>36</v>
      </c>
      <c r="AI2999" s="29">
        <v>0.05</v>
      </c>
      <c r="AJ2999" s="29">
        <v>1.0000000000000001E-5</v>
      </c>
      <c r="AK2999" s="29">
        <v>0</v>
      </c>
      <c r="AL2999" s="29">
        <v>0</v>
      </c>
      <c r="AM2999" s="29" t="s">
        <v>28</v>
      </c>
      <c r="AN2999" s="44" t="s">
        <v>27</v>
      </c>
      <c r="AO2999" s="29" t="s">
        <v>27</v>
      </c>
      <c r="AP2999" s="29">
        <v>1</v>
      </c>
      <c r="AQ2999" s="29" t="s">
        <v>33</v>
      </c>
      <c r="AR2999" s="29" t="s">
        <v>33</v>
      </c>
      <c r="AS2999" s="29" t="s">
        <v>33</v>
      </c>
      <c r="AT2999" s="29"/>
      <c r="AU2999" s="144"/>
      <c r="AV2999" s="36" t="s">
        <v>28</v>
      </c>
      <c r="AW2999" s="102" t="s">
        <v>33</v>
      </c>
      <c r="AX2999" s="129" t="s">
        <v>33</v>
      </c>
      <c r="AY2999" s="106">
        <v>1</v>
      </c>
      <c r="BD2999" t="s">
        <v>4655</v>
      </c>
      <c r="BE2999" t="e">
        <v>#N/A</v>
      </c>
      <c r="BF2999" t="s">
        <v>4739</v>
      </c>
      <c r="BH2999" t="str">
        <f t="shared" si="661"/>
        <v/>
      </c>
      <c r="BJ2999" t="str">
        <f t="shared" si="662"/>
        <v>OK</v>
      </c>
      <c r="BK2999" s="130" t="s">
        <v>5302</v>
      </c>
      <c r="BL2999" s="130" t="e">
        <v>#VALUE!</v>
      </c>
      <c r="BM2999" s="131" t="s">
        <v>33</v>
      </c>
      <c r="BN2999" s="131" t="e">
        <v>#VALUE!</v>
      </c>
      <c r="BO2999" t="e">
        <v>#N/A</v>
      </c>
      <c r="BP2999">
        <v>0</v>
      </c>
    </row>
    <row r="3000" spans="1:68" x14ac:dyDescent="0.3">
      <c r="A3000" s="1"/>
      <c r="B3000" s="47">
        <v>2639</v>
      </c>
      <c r="C3000" s="45">
        <v>1054721</v>
      </c>
      <c r="D3000" s="29"/>
      <c r="E3000" s="29"/>
      <c r="F3000" s="31" t="s">
        <v>2205</v>
      </c>
      <c r="G3000" s="29" t="s">
        <v>503</v>
      </c>
      <c r="H3000" s="70"/>
      <c r="I3000" s="148" t="s">
        <v>33</v>
      </c>
      <c r="J3000" s="147" t="s">
        <v>33</v>
      </c>
      <c r="K3000" s="148" t="e">
        <v>#N/A</v>
      </c>
      <c r="L3000" s="148" t="s">
        <v>32</v>
      </c>
      <c r="M3000" s="147" t="s">
        <v>33</v>
      </c>
      <c r="N3000" s="29" t="str">
        <f t="shared" si="658"/>
        <v/>
      </c>
      <c r="O3000" s="29" t="str">
        <f t="shared" si="659"/>
        <v/>
      </c>
      <c r="P3000" s="29" t="str">
        <f t="shared" si="660"/>
        <v/>
      </c>
      <c r="Q3000" s="29" t="str">
        <f t="shared" si="650"/>
        <v/>
      </c>
      <c r="R3000" s="29" t="str">
        <f t="shared" si="651"/>
        <v/>
      </c>
      <c r="S3000" s="29" t="str">
        <f t="shared" si="652"/>
        <v/>
      </c>
      <c r="T3000" s="29" t="str">
        <f t="shared" si="653"/>
        <v/>
      </c>
      <c r="U3000" s="29"/>
      <c r="V3000" s="29"/>
      <c r="W3000" s="38" t="s">
        <v>2178</v>
      </c>
      <c r="X3000" s="29" t="s">
        <v>158</v>
      </c>
      <c r="Y3000" s="146">
        <v>4999</v>
      </c>
      <c r="Z3000" s="33">
        <v>6399</v>
      </c>
      <c r="AA3000" s="34">
        <f t="shared" si="655"/>
        <v>0.28000000000000003</v>
      </c>
      <c r="AB3000" s="33">
        <f t="shared" si="656"/>
        <v>6399</v>
      </c>
      <c r="AC3000" s="34">
        <f t="shared" si="657"/>
        <v>0.28005611362721466</v>
      </c>
      <c r="AD3000" s="145">
        <f t="shared" si="654"/>
        <v>5332.5</v>
      </c>
      <c r="AE3000" s="105">
        <v>4165.8329999999996</v>
      </c>
      <c r="AF3000" s="34" t="s">
        <v>36</v>
      </c>
      <c r="AG3000" s="34" t="s">
        <v>36</v>
      </c>
      <c r="AH3000" s="34" t="s">
        <v>36</v>
      </c>
      <c r="AI3000" s="29">
        <v>0.05</v>
      </c>
      <c r="AJ3000" s="29">
        <v>1.0000000000000001E-5</v>
      </c>
      <c r="AK3000" s="29">
        <v>0</v>
      </c>
      <c r="AL3000" s="29">
        <v>0</v>
      </c>
      <c r="AM3000" s="29" t="s">
        <v>28</v>
      </c>
      <c r="AN3000" s="44" t="s">
        <v>27</v>
      </c>
      <c r="AO3000" s="29" t="s">
        <v>27</v>
      </c>
      <c r="AP3000" s="29">
        <v>1</v>
      </c>
      <c r="AQ3000" s="29" t="s">
        <v>33</v>
      </c>
      <c r="AR3000" s="29" t="s">
        <v>33</v>
      </c>
      <c r="AS3000" s="29" t="s">
        <v>33</v>
      </c>
      <c r="AT3000" s="29"/>
      <c r="AU3000" s="144"/>
      <c r="AV3000" s="36" t="s">
        <v>28</v>
      </c>
      <c r="AW3000" s="102" t="s">
        <v>33</v>
      </c>
      <c r="AX3000" s="129" t="s">
        <v>33</v>
      </c>
      <c r="AY3000" s="106" t="e">
        <v>#N/A</v>
      </c>
      <c r="BD3000" t="s">
        <v>4655</v>
      </c>
      <c r="BE3000" t="e">
        <v>#N/A</v>
      </c>
      <c r="BF3000" t="s">
        <v>4739</v>
      </c>
      <c r="BH3000" t="str">
        <f t="shared" si="661"/>
        <v/>
      </c>
      <c r="BJ3000" t="str">
        <f t="shared" si="662"/>
        <v>OK</v>
      </c>
      <c r="BK3000" s="130" t="s">
        <v>5302</v>
      </c>
      <c r="BL3000" s="130" t="e">
        <v>#VALUE!</v>
      </c>
      <c r="BM3000" s="131" t="s">
        <v>33</v>
      </c>
      <c r="BN3000" s="131" t="e">
        <v>#VALUE!</v>
      </c>
      <c r="BO3000" t="e">
        <v>#N/A</v>
      </c>
      <c r="BP3000">
        <v>0</v>
      </c>
    </row>
    <row r="3001" spans="1:68" x14ac:dyDescent="0.3">
      <c r="A3001" s="1"/>
      <c r="B3001" s="47">
        <v>2640</v>
      </c>
      <c r="C3001" s="45">
        <v>1054723</v>
      </c>
      <c r="D3001" s="29"/>
      <c r="E3001" s="29"/>
      <c r="F3001" s="31" t="s">
        <v>2206</v>
      </c>
      <c r="G3001" s="29" t="s">
        <v>503</v>
      </c>
      <c r="H3001" s="70" t="s">
        <v>69</v>
      </c>
      <c r="I3001" s="148" t="s">
        <v>33</v>
      </c>
      <c r="J3001" s="147" t="s">
        <v>33</v>
      </c>
      <c r="K3001" s="148" t="e">
        <v>#N/A</v>
      </c>
      <c r="L3001" s="148" t="s">
        <v>32</v>
      </c>
      <c r="M3001" s="147" t="s">
        <v>33</v>
      </c>
      <c r="N3001" s="29" t="str">
        <f t="shared" si="658"/>
        <v/>
      </c>
      <c r="O3001" s="29" t="str">
        <f t="shared" si="659"/>
        <v/>
      </c>
      <c r="P3001" s="29" t="str">
        <f t="shared" si="660"/>
        <v/>
      </c>
      <c r="Q3001" s="29" t="str">
        <f t="shared" si="650"/>
        <v/>
      </c>
      <c r="R3001" s="29" t="str">
        <f t="shared" si="651"/>
        <v/>
      </c>
      <c r="S3001" s="29" t="str">
        <f t="shared" si="652"/>
        <v/>
      </c>
      <c r="T3001" s="29" t="str">
        <f t="shared" si="653"/>
        <v/>
      </c>
      <c r="U3001" s="29"/>
      <c r="V3001" s="29"/>
      <c r="W3001" s="38" t="s">
        <v>2178</v>
      </c>
      <c r="X3001" s="29" t="s">
        <v>158</v>
      </c>
      <c r="Y3001" s="146">
        <v>1495</v>
      </c>
      <c r="Z3001" s="33">
        <v>1645</v>
      </c>
      <c r="AA3001" s="34">
        <f t="shared" si="655"/>
        <v>0.1</v>
      </c>
      <c r="AB3001" s="33">
        <f t="shared" si="656"/>
        <v>1645</v>
      </c>
      <c r="AC3001" s="34">
        <f t="shared" si="657"/>
        <v>0.10033447500587959</v>
      </c>
      <c r="AD3001" s="145">
        <f t="shared" si="654"/>
        <v>1370.8330000000001</v>
      </c>
      <c r="AE3001" s="105">
        <v>1245.8330000000001</v>
      </c>
      <c r="AF3001" s="34" t="s">
        <v>36</v>
      </c>
      <c r="AG3001" s="34" t="s">
        <v>36</v>
      </c>
      <c r="AH3001" s="34" t="s">
        <v>36</v>
      </c>
      <c r="AI3001" s="29">
        <v>0.105</v>
      </c>
      <c r="AJ3001" s="29">
        <v>3.2000000000000003E-4</v>
      </c>
      <c r="AK3001" s="29">
        <v>0</v>
      </c>
      <c r="AL3001" s="29">
        <v>0</v>
      </c>
      <c r="AM3001" s="29" t="s">
        <v>27</v>
      </c>
      <c r="AN3001" s="44" t="s">
        <v>27</v>
      </c>
      <c r="AO3001" s="29" t="s">
        <v>27</v>
      </c>
      <c r="AP3001" s="29">
        <v>1</v>
      </c>
      <c r="AQ3001" s="29" t="s">
        <v>33</v>
      </c>
      <c r="AR3001" s="29" t="s">
        <v>33</v>
      </c>
      <c r="AS3001" s="29" t="s">
        <v>33</v>
      </c>
      <c r="AT3001" s="29"/>
      <c r="AU3001" s="144"/>
      <c r="AV3001" s="36" t="s">
        <v>28</v>
      </c>
      <c r="AW3001" s="102" t="s">
        <v>33</v>
      </c>
      <c r="AX3001" s="129" t="s">
        <v>33</v>
      </c>
      <c r="AY3001" s="106" t="e">
        <v>#N/A</v>
      </c>
      <c r="BD3001" t="s">
        <v>4662</v>
      </c>
      <c r="BE3001" t="e">
        <v>#N/A</v>
      </c>
      <c r="BF3001">
        <v>0</v>
      </c>
      <c r="BH3001" t="str">
        <f t="shared" si="661"/>
        <v/>
      </c>
      <c r="BJ3001" t="str">
        <f t="shared" si="662"/>
        <v>OK</v>
      </c>
      <c r="BK3001" s="130" t="s">
        <v>5302</v>
      </c>
      <c r="BL3001" s="130" t="e">
        <v>#VALUE!</v>
      </c>
      <c r="BM3001" s="131" t="s">
        <v>33</v>
      </c>
      <c r="BN3001" s="131" t="e">
        <v>#VALUE!</v>
      </c>
      <c r="BO3001" t="e">
        <v>#N/A</v>
      </c>
      <c r="BP3001">
        <v>0</v>
      </c>
    </row>
    <row r="3002" spans="1:68" ht="25.2" x14ac:dyDescent="0.3">
      <c r="A3002" s="1"/>
      <c r="B3002" s="47">
        <v>2641</v>
      </c>
      <c r="C3002" s="45">
        <v>1054724</v>
      </c>
      <c r="D3002" s="29"/>
      <c r="E3002" s="29"/>
      <c r="F3002" s="31" t="s">
        <v>2207</v>
      </c>
      <c r="G3002" s="29" t="s">
        <v>503</v>
      </c>
      <c r="H3002" s="70" t="s">
        <v>4779</v>
      </c>
      <c r="I3002" s="148" t="s">
        <v>33</v>
      </c>
      <c r="J3002" s="147" t="s">
        <v>33</v>
      </c>
      <c r="K3002" s="148" t="e">
        <v>#N/A</v>
      </c>
      <c r="L3002" s="148" t="s">
        <v>32</v>
      </c>
      <c r="M3002" s="147" t="s">
        <v>33</v>
      </c>
      <c r="N3002" s="29" t="str">
        <f t="shared" si="658"/>
        <v/>
      </c>
      <c r="O3002" s="29" t="str">
        <f t="shared" si="659"/>
        <v/>
      </c>
      <c r="P3002" s="29" t="str">
        <f t="shared" si="660"/>
        <v/>
      </c>
      <c r="Q3002" s="29" t="str">
        <f t="shared" si="650"/>
        <v/>
      </c>
      <c r="R3002" s="29" t="str">
        <f t="shared" si="651"/>
        <v/>
      </c>
      <c r="S3002" s="29" t="str">
        <f t="shared" si="652"/>
        <v/>
      </c>
      <c r="T3002" s="29" t="str">
        <f t="shared" si="653"/>
        <v/>
      </c>
      <c r="U3002" s="29"/>
      <c r="V3002" s="29"/>
      <c r="W3002" s="38" t="s">
        <v>2178</v>
      </c>
      <c r="X3002" s="29" t="s">
        <v>158</v>
      </c>
      <c r="Y3002" s="146">
        <v>6485</v>
      </c>
      <c r="Z3002" s="33">
        <v>8301</v>
      </c>
      <c r="AA3002" s="34">
        <f t="shared" si="655"/>
        <v>0.28000000000000003</v>
      </c>
      <c r="AB3002" s="33">
        <f t="shared" si="656"/>
        <v>8301</v>
      </c>
      <c r="AC3002" s="34">
        <f t="shared" si="657"/>
        <v>0.28003076144760136</v>
      </c>
      <c r="AD3002" s="145">
        <f t="shared" si="654"/>
        <v>6917.5</v>
      </c>
      <c r="AE3002" s="105">
        <v>5404.1670000000004</v>
      </c>
      <c r="AF3002" s="34" t="s">
        <v>36</v>
      </c>
      <c r="AG3002" s="34" t="s">
        <v>36</v>
      </c>
      <c r="AH3002" s="34" t="s">
        <v>36</v>
      </c>
      <c r="AI3002" s="29">
        <v>2.5000000000000001E-2</v>
      </c>
      <c r="AJ3002" s="29">
        <v>5.0000000000000002E-5</v>
      </c>
      <c r="AK3002" s="29">
        <v>4</v>
      </c>
      <c r="AL3002" s="29">
        <v>0</v>
      </c>
      <c r="AM3002" s="29" t="s">
        <v>28</v>
      </c>
      <c r="AN3002" s="158" t="s">
        <v>28</v>
      </c>
      <c r="AO3002" s="29" t="s">
        <v>28</v>
      </c>
      <c r="AP3002" s="29">
        <v>1</v>
      </c>
      <c r="AQ3002" s="29" t="s">
        <v>33</v>
      </c>
      <c r="AR3002" s="29" t="s">
        <v>33</v>
      </c>
      <c r="AS3002" s="29" t="s">
        <v>33</v>
      </c>
      <c r="AT3002" s="29"/>
      <c r="AU3002" s="144"/>
      <c r="AV3002" s="36" t="s">
        <v>28</v>
      </c>
      <c r="AW3002" s="102" t="s">
        <v>33</v>
      </c>
      <c r="AX3002" s="129" t="s">
        <v>33</v>
      </c>
      <c r="AY3002" s="106">
        <v>3</v>
      </c>
      <c r="BD3002" t="s">
        <v>4663</v>
      </c>
      <c r="BE3002" t="e">
        <v>#N/A</v>
      </c>
      <c r="BF3002">
        <v>0</v>
      </c>
      <c r="BH3002" t="str">
        <f t="shared" si="661"/>
        <v>AV</v>
      </c>
      <c r="BJ3002" t="str">
        <f t="shared" si="662"/>
        <v>OK</v>
      </c>
      <c r="BK3002" s="130">
        <v>8301</v>
      </c>
      <c r="BL3002" s="130" t="s">
        <v>37</v>
      </c>
      <c r="BM3002" s="131" t="s">
        <v>33</v>
      </c>
      <c r="BN3002" s="131" t="e">
        <v>#VALUE!</v>
      </c>
      <c r="BO3002">
        <v>8301</v>
      </c>
      <c r="BP3002">
        <v>0</v>
      </c>
    </row>
    <row r="3003" spans="1:68" ht="25.2" x14ac:dyDescent="0.3">
      <c r="A3003" s="1"/>
      <c r="B3003" s="47">
        <v>2642</v>
      </c>
      <c r="C3003" s="45">
        <v>1054726</v>
      </c>
      <c r="D3003" s="29"/>
      <c r="E3003" s="29"/>
      <c r="F3003" s="31" t="s">
        <v>2208</v>
      </c>
      <c r="G3003" s="29" t="s">
        <v>503</v>
      </c>
      <c r="H3003" s="70" t="s">
        <v>4779</v>
      </c>
      <c r="I3003" s="148" t="s">
        <v>33</v>
      </c>
      <c r="J3003" s="147" t="s">
        <v>33</v>
      </c>
      <c r="K3003" s="148" t="e">
        <v>#N/A</v>
      </c>
      <c r="L3003" s="148" t="s">
        <v>32</v>
      </c>
      <c r="M3003" s="147" t="s">
        <v>33</v>
      </c>
      <c r="N3003" s="29" t="str">
        <f t="shared" si="658"/>
        <v/>
      </c>
      <c r="O3003" s="29" t="str">
        <f t="shared" si="659"/>
        <v/>
      </c>
      <c r="P3003" s="29" t="str">
        <f t="shared" si="660"/>
        <v/>
      </c>
      <c r="Q3003" s="29" t="str">
        <f t="shared" si="650"/>
        <v/>
      </c>
      <c r="R3003" s="29" t="str">
        <f t="shared" si="651"/>
        <v/>
      </c>
      <c r="S3003" s="29" t="str">
        <f t="shared" si="652"/>
        <v/>
      </c>
      <c r="T3003" s="29" t="str">
        <f t="shared" si="653"/>
        <v/>
      </c>
      <c r="U3003" s="29"/>
      <c r="V3003" s="29"/>
      <c r="W3003" s="38" t="s">
        <v>2178</v>
      </c>
      <c r="X3003" s="29" t="s">
        <v>158</v>
      </c>
      <c r="Y3003" s="146">
        <v>8680</v>
      </c>
      <c r="Z3003" s="33">
        <v>11110</v>
      </c>
      <c r="AA3003" s="34">
        <f t="shared" si="655"/>
        <v>0.28000000000000003</v>
      </c>
      <c r="AB3003" s="33">
        <f t="shared" si="656"/>
        <v>11110</v>
      </c>
      <c r="AC3003" s="34">
        <f t="shared" si="657"/>
        <v>0.27995392995179413</v>
      </c>
      <c r="AD3003" s="145">
        <f t="shared" si="654"/>
        <v>9258.3330000000005</v>
      </c>
      <c r="AE3003" s="105">
        <v>7233.3329999999996</v>
      </c>
      <c r="AF3003" s="34" t="s">
        <v>36</v>
      </c>
      <c r="AG3003" s="34" t="s">
        <v>36</v>
      </c>
      <c r="AH3003" s="34" t="s">
        <v>36</v>
      </c>
      <c r="AI3003" s="29">
        <v>2E-3</v>
      </c>
      <c r="AJ3003" s="29">
        <v>1.0000000000000001E-5</v>
      </c>
      <c r="AK3003" s="29">
        <v>3</v>
      </c>
      <c r="AL3003" s="29">
        <v>0</v>
      </c>
      <c r="AM3003" s="29" t="s">
        <v>28</v>
      </c>
      <c r="AN3003" s="158" t="s">
        <v>28</v>
      </c>
      <c r="AO3003" s="29" t="s">
        <v>28</v>
      </c>
      <c r="AP3003" s="29">
        <v>1</v>
      </c>
      <c r="AQ3003" s="29" t="s">
        <v>33</v>
      </c>
      <c r="AR3003" s="29" t="s">
        <v>33</v>
      </c>
      <c r="AS3003" s="29" t="s">
        <v>33</v>
      </c>
      <c r="AT3003" s="29"/>
      <c r="AU3003" s="144"/>
      <c r="AV3003" s="36" t="s">
        <v>28</v>
      </c>
      <c r="AW3003" s="102" t="s">
        <v>33</v>
      </c>
      <c r="AX3003" s="129" t="s">
        <v>33</v>
      </c>
      <c r="AY3003" s="106">
        <v>2</v>
      </c>
      <c r="BD3003" t="s">
        <v>4655</v>
      </c>
      <c r="BE3003" t="e">
        <v>#N/A</v>
      </c>
      <c r="BF3003">
        <v>0</v>
      </c>
      <c r="BH3003" t="str">
        <f t="shared" si="661"/>
        <v>AV</v>
      </c>
      <c r="BJ3003" t="str">
        <f t="shared" si="662"/>
        <v>OK</v>
      </c>
      <c r="BK3003" s="130">
        <v>11110</v>
      </c>
      <c r="BL3003" s="130" t="s">
        <v>37</v>
      </c>
      <c r="BM3003" s="131" t="s">
        <v>33</v>
      </c>
      <c r="BN3003" s="131" t="e">
        <v>#VALUE!</v>
      </c>
      <c r="BO3003">
        <v>11110</v>
      </c>
      <c r="BP3003">
        <v>0</v>
      </c>
    </row>
    <row r="3004" spans="1:68" x14ac:dyDescent="0.3">
      <c r="A3004" s="1"/>
      <c r="B3004" s="47">
        <v>2643</v>
      </c>
      <c r="C3004" s="45">
        <v>1054733</v>
      </c>
      <c r="D3004" s="29"/>
      <c r="E3004" s="29"/>
      <c r="F3004" s="31" t="s">
        <v>2209</v>
      </c>
      <c r="G3004" s="29" t="s">
        <v>503</v>
      </c>
      <c r="H3004" s="70" t="s">
        <v>69</v>
      </c>
      <c r="I3004" s="148" t="s">
        <v>33</v>
      </c>
      <c r="J3004" s="147" t="s">
        <v>33</v>
      </c>
      <c r="K3004" s="148" t="e">
        <v>#N/A</v>
      </c>
      <c r="L3004" s="148" t="s">
        <v>32</v>
      </c>
      <c r="M3004" s="147" t="s">
        <v>33</v>
      </c>
      <c r="N3004" s="29" t="str">
        <f t="shared" si="658"/>
        <v/>
      </c>
      <c r="O3004" s="29" t="str">
        <f t="shared" si="659"/>
        <v/>
      </c>
      <c r="P3004" s="29" t="str">
        <f t="shared" si="660"/>
        <v/>
      </c>
      <c r="Q3004" s="29" t="str">
        <f t="shared" si="650"/>
        <v/>
      </c>
      <c r="R3004" s="29" t="str">
        <f t="shared" si="651"/>
        <v/>
      </c>
      <c r="S3004" s="29" t="str">
        <f t="shared" si="652"/>
        <v/>
      </c>
      <c r="T3004" s="29" t="str">
        <f t="shared" si="653"/>
        <v/>
      </c>
      <c r="U3004" s="29"/>
      <c r="V3004" s="29"/>
      <c r="W3004" s="38" t="s">
        <v>2178</v>
      </c>
      <c r="X3004" s="29" t="s">
        <v>158</v>
      </c>
      <c r="Y3004" s="146">
        <v>2694</v>
      </c>
      <c r="Z3004" s="33">
        <v>2963</v>
      </c>
      <c r="AA3004" s="34">
        <f t="shared" si="655"/>
        <v>0.1</v>
      </c>
      <c r="AB3004" s="33">
        <f t="shared" si="656"/>
        <v>2963</v>
      </c>
      <c r="AC3004" s="34">
        <f t="shared" si="657"/>
        <v>9.9851670378619112E-2</v>
      </c>
      <c r="AD3004" s="145">
        <f t="shared" si="654"/>
        <v>2469.1669999999999</v>
      </c>
      <c r="AE3004" s="105">
        <v>2245</v>
      </c>
      <c r="AF3004" s="34" t="s">
        <v>36</v>
      </c>
      <c r="AG3004" s="34" t="s">
        <v>36</v>
      </c>
      <c r="AH3004" s="34" t="s">
        <v>36</v>
      </c>
      <c r="AI3004" s="29">
        <v>0.02</v>
      </c>
      <c r="AJ3004" s="29">
        <v>1.0000000000000001E-5</v>
      </c>
      <c r="AK3004" s="29">
        <v>0</v>
      </c>
      <c r="AL3004" s="29">
        <v>0</v>
      </c>
      <c r="AM3004" s="29" t="s">
        <v>27</v>
      </c>
      <c r="AN3004" s="44" t="s">
        <v>27</v>
      </c>
      <c r="AO3004" s="29" t="s">
        <v>27</v>
      </c>
      <c r="AP3004" s="29">
        <v>1</v>
      </c>
      <c r="AQ3004" s="29" t="s">
        <v>33</v>
      </c>
      <c r="AR3004" s="29" t="s">
        <v>33</v>
      </c>
      <c r="AS3004" s="29" t="s">
        <v>33</v>
      </c>
      <c r="AT3004" s="29"/>
      <c r="AU3004" s="144"/>
      <c r="AV3004" s="36" t="s">
        <v>28</v>
      </c>
      <c r="AW3004" s="102" t="s">
        <v>33</v>
      </c>
      <c r="AX3004" s="129" t="s">
        <v>33</v>
      </c>
      <c r="AY3004" s="106" t="e">
        <v>#N/A</v>
      </c>
      <c r="BD3004" t="s">
        <v>2184</v>
      </c>
      <c r="BE3004" t="e">
        <v>#N/A</v>
      </c>
      <c r="BF3004">
        <v>0</v>
      </c>
      <c r="BH3004" t="str">
        <f t="shared" si="661"/>
        <v/>
      </c>
      <c r="BJ3004" t="str">
        <f t="shared" si="662"/>
        <v>OK</v>
      </c>
      <c r="BK3004" s="130" t="s">
        <v>5302</v>
      </c>
      <c r="BL3004" s="130" t="e">
        <v>#VALUE!</v>
      </c>
      <c r="BM3004" s="131" t="s">
        <v>33</v>
      </c>
      <c r="BN3004" s="131" t="e">
        <v>#VALUE!</v>
      </c>
      <c r="BO3004" t="e">
        <v>#N/A</v>
      </c>
      <c r="BP3004">
        <v>0</v>
      </c>
    </row>
    <row r="3005" spans="1:68" x14ac:dyDescent="0.3">
      <c r="A3005" s="1"/>
      <c r="B3005" s="47">
        <v>2644</v>
      </c>
      <c r="C3005" s="45">
        <v>1054736</v>
      </c>
      <c r="D3005" s="29"/>
      <c r="E3005" s="29"/>
      <c r="F3005" s="31" t="s">
        <v>2210</v>
      </c>
      <c r="G3005" s="29" t="s">
        <v>503</v>
      </c>
      <c r="H3005" s="70" t="s">
        <v>69</v>
      </c>
      <c r="I3005" s="148" t="s">
        <v>33</v>
      </c>
      <c r="J3005" s="147" t="s">
        <v>33</v>
      </c>
      <c r="K3005" s="148" t="e">
        <v>#N/A</v>
      </c>
      <c r="L3005" s="148" t="s">
        <v>32</v>
      </c>
      <c r="M3005" s="147" t="s">
        <v>33</v>
      </c>
      <c r="N3005" s="29" t="str">
        <f t="shared" si="658"/>
        <v/>
      </c>
      <c r="O3005" s="29" t="str">
        <f t="shared" si="659"/>
        <v/>
      </c>
      <c r="P3005" s="29" t="str">
        <f t="shared" si="660"/>
        <v/>
      </c>
      <c r="Q3005" s="29" t="str">
        <f t="shared" si="650"/>
        <v/>
      </c>
      <c r="R3005" s="29" t="str">
        <f t="shared" si="651"/>
        <v/>
      </c>
      <c r="S3005" s="29" t="str">
        <f t="shared" si="652"/>
        <v/>
      </c>
      <c r="T3005" s="29" t="str">
        <f t="shared" si="653"/>
        <v/>
      </c>
      <c r="U3005" s="29"/>
      <c r="V3005" s="29"/>
      <c r="W3005" s="38" t="s">
        <v>2178</v>
      </c>
      <c r="X3005" s="29" t="s">
        <v>158</v>
      </c>
      <c r="Y3005" s="146">
        <v>891</v>
      </c>
      <c r="Z3005" s="33">
        <v>980</v>
      </c>
      <c r="AA3005" s="34">
        <f t="shared" si="655"/>
        <v>0.1</v>
      </c>
      <c r="AB3005" s="33">
        <f t="shared" si="656"/>
        <v>980</v>
      </c>
      <c r="AC3005" s="34">
        <f t="shared" si="657"/>
        <v>9.9888215488215526E-2</v>
      </c>
      <c r="AD3005" s="145">
        <f t="shared" ref="AD3005:AD3032" si="663">ROUND(Z3005/1.2,3)</f>
        <v>816.66700000000003</v>
      </c>
      <c r="AE3005" s="105">
        <v>742.5</v>
      </c>
      <c r="AF3005" s="34" t="s">
        <v>36</v>
      </c>
      <c r="AG3005" s="34" t="s">
        <v>36</v>
      </c>
      <c r="AH3005" s="34" t="s">
        <v>36</v>
      </c>
      <c r="AI3005" s="29">
        <v>0.01</v>
      </c>
      <c r="AJ3005" s="29">
        <v>1.0000000000000001E-5</v>
      </c>
      <c r="AK3005" s="29">
        <v>0</v>
      </c>
      <c r="AL3005" s="29">
        <v>0</v>
      </c>
      <c r="AM3005" s="29" t="s">
        <v>27</v>
      </c>
      <c r="AN3005" s="44" t="s">
        <v>27</v>
      </c>
      <c r="AO3005" s="29" t="s">
        <v>27</v>
      </c>
      <c r="AP3005" s="29">
        <v>1</v>
      </c>
      <c r="AQ3005" s="29" t="s">
        <v>33</v>
      </c>
      <c r="AR3005" s="29" t="s">
        <v>33</v>
      </c>
      <c r="AS3005" s="29" t="s">
        <v>33</v>
      </c>
      <c r="AT3005" s="29"/>
      <c r="AU3005" s="144"/>
      <c r="AV3005" s="36" t="s">
        <v>28</v>
      </c>
      <c r="AW3005" s="102" t="s">
        <v>33</v>
      </c>
      <c r="AX3005" s="129" t="s">
        <v>33</v>
      </c>
      <c r="AY3005" s="106" t="e">
        <v>#N/A</v>
      </c>
      <c r="BD3005" t="s">
        <v>2184</v>
      </c>
      <c r="BE3005" t="e">
        <v>#N/A</v>
      </c>
      <c r="BF3005">
        <v>0</v>
      </c>
      <c r="BH3005" t="str">
        <f t="shared" si="661"/>
        <v/>
      </c>
      <c r="BJ3005" t="str">
        <f t="shared" si="662"/>
        <v>OK</v>
      </c>
      <c r="BK3005" s="130" t="s">
        <v>5302</v>
      </c>
      <c r="BL3005" s="130" t="e">
        <v>#VALUE!</v>
      </c>
      <c r="BM3005" s="131" t="s">
        <v>33</v>
      </c>
      <c r="BN3005" s="131" t="e">
        <v>#VALUE!</v>
      </c>
      <c r="BO3005" t="e">
        <v>#N/A</v>
      </c>
      <c r="BP3005">
        <v>0</v>
      </c>
    </row>
    <row r="3006" spans="1:68" x14ac:dyDescent="0.3">
      <c r="A3006" s="1"/>
      <c r="B3006" s="47">
        <v>2645</v>
      </c>
      <c r="C3006" s="45">
        <v>1054737</v>
      </c>
      <c r="D3006" s="29"/>
      <c r="E3006" s="29"/>
      <c r="F3006" s="31" t="s">
        <v>2211</v>
      </c>
      <c r="G3006" s="29" t="s">
        <v>503</v>
      </c>
      <c r="H3006" s="70" t="s">
        <v>69</v>
      </c>
      <c r="I3006" s="148" t="s">
        <v>33</v>
      </c>
      <c r="J3006" s="147" t="s">
        <v>33</v>
      </c>
      <c r="K3006" s="148" t="e">
        <v>#N/A</v>
      </c>
      <c r="L3006" s="148" t="s">
        <v>32</v>
      </c>
      <c r="M3006" s="147" t="s">
        <v>33</v>
      </c>
      <c r="N3006" s="29" t="str">
        <f t="shared" si="658"/>
        <v/>
      </c>
      <c r="O3006" s="29" t="str">
        <f t="shared" si="659"/>
        <v/>
      </c>
      <c r="P3006" s="29" t="str">
        <f t="shared" si="660"/>
        <v/>
      </c>
      <c r="Q3006" s="29" t="str">
        <f t="shared" si="650"/>
        <v/>
      </c>
      <c r="R3006" s="29" t="str">
        <f t="shared" si="651"/>
        <v/>
      </c>
      <c r="S3006" s="29" t="str">
        <f t="shared" si="652"/>
        <v/>
      </c>
      <c r="T3006" s="29" t="str">
        <f t="shared" si="653"/>
        <v/>
      </c>
      <c r="U3006" s="29"/>
      <c r="V3006" s="29"/>
      <c r="W3006" s="38" t="s">
        <v>2178</v>
      </c>
      <c r="X3006" s="29" t="s">
        <v>158</v>
      </c>
      <c r="Y3006" s="146">
        <v>734</v>
      </c>
      <c r="Z3006" s="33">
        <v>807</v>
      </c>
      <c r="AA3006" s="34">
        <f t="shared" si="655"/>
        <v>9.9000000000000005E-2</v>
      </c>
      <c r="AB3006" s="33">
        <f t="shared" si="656"/>
        <v>807</v>
      </c>
      <c r="AC3006" s="34">
        <f t="shared" si="657"/>
        <v>9.9454441714200648E-2</v>
      </c>
      <c r="AD3006" s="145">
        <f t="shared" si="663"/>
        <v>672.5</v>
      </c>
      <c r="AE3006" s="105">
        <v>611.66700000000003</v>
      </c>
      <c r="AF3006" s="34" t="s">
        <v>36</v>
      </c>
      <c r="AG3006" s="34" t="s">
        <v>36</v>
      </c>
      <c r="AH3006" s="34" t="s">
        <v>36</v>
      </c>
      <c r="AI3006" s="29">
        <v>0.01</v>
      </c>
      <c r="AJ3006" s="29">
        <v>1.0000000000000001E-5</v>
      </c>
      <c r="AK3006" s="29">
        <v>0</v>
      </c>
      <c r="AL3006" s="29">
        <v>0</v>
      </c>
      <c r="AM3006" s="29" t="s">
        <v>27</v>
      </c>
      <c r="AN3006" s="44" t="s">
        <v>27</v>
      </c>
      <c r="AO3006" s="29" t="s">
        <v>27</v>
      </c>
      <c r="AP3006" s="29">
        <v>1</v>
      </c>
      <c r="AQ3006" s="29" t="s">
        <v>33</v>
      </c>
      <c r="AR3006" s="29" t="s">
        <v>33</v>
      </c>
      <c r="AS3006" s="29" t="s">
        <v>33</v>
      </c>
      <c r="AT3006" s="29"/>
      <c r="AU3006" s="144"/>
      <c r="AV3006" s="36" t="s">
        <v>28</v>
      </c>
      <c r="AW3006" s="102" t="s">
        <v>33</v>
      </c>
      <c r="AX3006" s="129" t="s">
        <v>33</v>
      </c>
      <c r="AY3006" s="106" t="e">
        <v>#N/A</v>
      </c>
      <c r="BD3006" t="s">
        <v>2184</v>
      </c>
      <c r="BE3006" t="e">
        <v>#N/A</v>
      </c>
      <c r="BF3006">
        <v>0</v>
      </c>
      <c r="BH3006" t="str">
        <f t="shared" si="661"/>
        <v/>
      </c>
      <c r="BJ3006" t="str">
        <f t="shared" si="662"/>
        <v>OK</v>
      </c>
      <c r="BK3006" s="130" t="s">
        <v>5302</v>
      </c>
      <c r="BL3006" s="130" t="e">
        <v>#VALUE!</v>
      </c>
      <c r="BM3006" s="131" t="s">
        <v>33</v>
      </c>
      <c r="BN3006" s="131" t="e">
        <v>#VALUE!</v>
      </c>
      <c r="BO3006" t="e">
        <v>#N/A</v>
      </c>
      <c r="BP3006">
        <v>0</v>
      </c>
    </row>
    <row r="3007" spans="1:68" x14ac:dyDescent="0.3">
      <c r="A3007" s="1"/>
      <c r="B3007" s="47">
        <v>2646</v>
      </c>
      <c r="C3007" s="45">
        <v>1054738</v>
      </c>
      <c r="D3007" s="29"/>
      <c r="E3007" s="29"/>
      <c r="F3007" s="31" t="s">
        <v>2213</v>
      </c>
      <c r="G3007" s="29" t="s">
        <v>503</v>
      </c>
      <c r="H3007" s="29"/>
      <c r="I3007" s="148" t="s">
        <v>33</v>
      </c>
      <c r="J3007" s="147" t="s">
        <v>33</v>
      </c>
      <c r="K3007" s="148" t="e">
        <v>#N/A</v>
      </c>
      <c r="L3007" s="148" t="s">
        <v>32</v>
      </c>
      <c r="M3007" s="147" t="s">
        <v>33</v>
      </c>
      <c r="N3007" s="29" t="str">
        <f t="shared" si="658"/>
        <v/>
      </c>
      <c r="O3007" s="29" t="str">
        <f t="shared" si="659"/>
        <v/>
      </c>
      <c r="P3007" s="29" t="str">
        <f t="shared" si="660"/>
        <v/>
      </c>
      <c r="Q3007" s="29" t="str">
        <f t="shared" si="650"/>
        <v/>
      </c>
      <c r="R3007" s="29" t="str">
        <f t="shared" si="651"/>
        <v/>
      </c>
      <c r="S3007" s="29" t="str">
        <f t="shared" si="652"/>
        <v/>
      </c>
      <c r="T3007" s="29" t="str">
        <f t="shared" si="653"/>
        <v/>
      </c>
      <c r="U3007" s="29"/>
      <c r="V3007" s="29"/>
      <c r="W3007" s="38" t="s">
        <v>2178</v>
      </c>
      <c r="X3007" s="29" t="s">
        <v>158</v>
      </c>
      <c r="Y3007" s="146">
        <v>16492</v>
      </c>
      <c r="Z3007" s="33">
        <v>21110</v>
      </c>
      <c r="AA3007" s="34">
        <f t="shared" si="655"/>
        <v>0.28000000000000003</v>
      </c>
      <c r="AB3007" s="33">
        <f t="shared" si="656"/>
        <v>21110</v>
      </c>
      <c r="AC3007" s="34">
        <f t="shared" si="657"/>
        <v>0.28001460781020154</v>
      </c>
      <c r="AD3007" s="145">
        <f t="shared" si="663"/>
        <v>17591.667000000001</v>
      </c>
      <c r="AE3007" s="105">
        <v>13743.333000000001</v>
      </c>
      <c r="AF3007" s="34" t="s">
        <v>36</v>
      </c>
      <c r="AG3007" s="34" t="s">
        <v>36</v>
      </c>
      <c r="AH3007" s="34" t="s">
        <v>36</v>
      </c>
      <c r="AI3007" s="29">
        <v>0.02</v>
      </c>
      <c r="AJ3007" s="29">
        <v>1.0000000000000001E-5</v>
      </c>
      <c r="AK3007" s="29">
        <v>0</v>
      </c>
      <c r="AL3007" s="29">
        <v>0</v>
      </c>
      <c r="AM3007" s="29" t="s">
        <v>28</v>
      </c>
      <c r="AN3007" s="44" t="s">
        <v>27</v>
      </c>
      <c r="AO3007" s="29" t="s">
        <v>28</v>
      </c>
      <c r="AP3007" s="29">
        <v>1</v>
      </c>
      <c r="AQ3007" s="29" t="s">
        <v>33</v>
      </c>
      <c r="AR3007" s="29" t="s">
        <v>33</v>
      </c>
      <c r="AS3007" s="29" t="s">
        <v>33</v>
      </c>
      <c r="AT3007" s="29"/>
      <c r="AU3007" s="144"/>
      <c r="AV3007" s="36" t="s">
        <v>28</v>
      </c>
      <c r="AW3007" s="102" t="s">
        <v>33</v>
      </c>
      <c r="AX3007" s="129" t="s">
        <v>33</v>
      </c>
      <c r="AY3007" s="106">
        <v>5</v>
      </c>
      <c r="BD3007" t="s">
        <v>4664</v>
      </c>
      <c r="BE3007" t="e">
        <v>#N/A</v>
      </c>
      <c r="BF3007">
        <v>0</v>
      </c>
      <c r="BH3007" t="str">
        <f t="shared" si="661"/>
        <v/>
      </c>
      <c r="BJ3007" t="str">
        <f t="shared" si="662"/>
        <v>OK</v>
      </c>
      <c r="BK3007" s="130" t="s">
        <v>5302</v>
      </c>
      <c r="BL3007" s="130" t="e">
        <v>#VALUE!</v>
      </c>
      <c r="BM3007" s="131" t="s">
        <v>33</v>
      </c>
      <c r="BN3007" s="131" t="e">
        <v>#VALUE!</v>
      </c>
      <c r="BO3007" t="e">
        <v>#N/A</v>
      </c>
      <c r="BP3007">
        <v>0</v>
      </c>
    </row>
    <row r="3008" spans="1:68" x14ac:dyDescent="0.3">
      <c r="A3008" s="1"/>
      <c r="B3008" s="47">
        <v>2647</v>
      </c>
      <c r="C3008" s="45">
        <v>1055811</v>
      </c>
      <c r="D3008" s="29"/>
      <c r="E3008" s="29"/>
      <c r="F3008" s="31" t="s">
        <v>2214</v>
      </c>
      <c r="G3008" s="29" t="s">
        <v>503</v>
      </c>
      <c r="H3008" s="70" t="s">
        <v>69</v>
      </c>
      <c r="I3008" s="148" t="s">
        <v>33</v>
      </c>
      <c r="J3008" s="147" t="s">
        <v>33</v>
      </c>
      <c r="K3008" s="148" t="e">
        <v>#N/A</v>
      </c>
      <c r="L3008" s="148" t="s">
        <v>32</v>
      </c>
      <c r="M3008" s="147" t="s">
        <v>33</v>
      </c>
      <c r="N3008" s="29" t="str">
        <f t="shared" si="658"/>
        <v/>
      </c>
      <c r="O3008" s="29" t="str">
        <f t="shared" si="659"/>
        <v/>
      </c>
      <c r="P3008" s="29" t="str">
        <f t="shared" si="660"/>
        <v/>
      </c>
      <c r="Q3008" s="29" t="str">
        <f t="shared" si="650"/>
        <v/>
      </c>
      <c r="R3008" s="29" t="str">
        <f t="shared" si="651"/>
        <v/>
      </c>
      <c r="S3008" s="29" t="str">
        <f t="shared" si="652"/>
        <v/>
      </c>
      <c r="T3008" s="29" t="str">
        <f t="shared" si="653"/>
        <v/>
      </c>
      <c r="U3008" s="29"/>
      <c r="V3008" s="29"/>
      <c r="W3008" s="38" t="s">
        <v>2178</v>
      </c>
      <c r="X3008" s="29" t="s">
        <v>158</v>
      </c>
      <c r="Y3008" s="146">
        <v>30038</v>
      </c>
      <c r="Z3008" s="33">
        <v>33042</v>
      </c>
      <c r="AA3008" s="34">
        <f t="shared" si="655"/>
        <v>0.1</v>
      </c>
      <c r="AB3008" s="33">
        <f t="shared" si="656"/>
        <v>33042</v>
      </c>
      <c r="AC3008" s="34">
        <f t="shared" si="657"/>
        <v>0.10000664358470407</v>
      </c>
      <c r="AD3008" s="145">
        <f t="shared" si="663"/>
        <v>27535</v>
      </c>
      <c r="AE3008" s="105">
        <v>25031.667000000001</v>
      </c>
      <c r="AF3008" s="34" t="s">
        <v>36</v>
      </c>
      <c r="AG3008" s="34" t="s">
        <v>36</v>
      </c>
      <c r="AH3008" s="34" t="s">
        <v>36</v>
      </c>
      <c r="AI3008" s="29">
        <v>8.5</v>
      </c>
      <c r="AJ3008" s="29">
        <v>0.30399999999999999</v>
      </c>
      <c r="AK3008" s="29">
        <v>0</v>
      </c>
      <c r="AL3008" s="29">
        <v>0</v>
      </c>
      <c r="AM3008" s="29" t="s">
        <v>27</v>
      </c>
      <c r="AN3008" s="44" t="s">
        <v>27</v>
      </c>
      <c r="AO3008" s="29" t="s">
        <v>27</v>
      </c>
      <c r="AP3008" s="29">
        <v>1</v>
      </c>
      <c r="AQ3008" s="29" t="s">
        <v>33</v>
      </c>
      <c r="AR3008" s="29" t="s">
        <v>33</v>
      </c>
      <c r="AS3008" s="29" t="s">
        <v>33</v>
      </c>
      <c r="AT3008" s="29"/>
      <c r="AU3008" s="144"/>
      <c r="AV3008" s="36" t="s">
        <v>28</v>
      </c>
      <c r="AW3008" s="102" t="s">
        <v>33</v>
      </c>
      <c r="AX3008" s="129" t="s">
        <v>33</v>
      </c>
      <c r="AY3008" s="106" t="e">
        <v>#N/A</v>
      </c>
      <c r="BD3008" t="s">
        <v>2129</v>
      </c>
      <c r="BE3008" t="e">
        <v>#N/A</v>
      </c>
      <c r="BF3008" t="s">
        <v>4740</v>
      </c>
      <c r="BH3008" t="str">
        <f t="shared" si="661"/>
        <v/>
      </c>
      <c r="BJ3008" t="str">
        <f t="shared" si="662"/>
        <v>OK</v>
      </c>
      <c r="BK3008" s="130" t="s">
        <v>5302</v>
      </c>
      <c r="BL3008" s="130" t="e">
        <v>#VALUE!</v>
      </c>
      <c r="BM3008" s="131" t="s">
        <v>33</v>
      </c>
      <c r="BN3008" s="131" t="e">
        <v>#VALUE!</v>
      </c>
      <c r="BO3008" t="e">
        <v>#N/A</v>
      </c>
      <c r="BP3008">
        <v>0</v>
      </c>
    </row>
    <row r="3009" spans="1:68" x14ac:dyDescent="0.3">
      <c r="A3009" s="1"/>
      <c r="B3009" s="47">
        <v>2648</v>
      </c>
      <c r="C3009" s="45">
        <v>1055812</v>
      </c>
      <c r="D3009" s="29"/>
      <c r="E3009" s="29"/>
      <c r="F3009" s="31" t="s">
        <v>2215</v>
      </c>
      <c r="G3009" s="29" t="s">
        <v>503</v>
      </c>
      <c r="H3009" s="70" t="s">
        <v>69</v>
      </c>
      <c r="I3009" s="148" t="s">
        <v>33</v>
      </c>
      <c r="J3009" s="147" t="s">
        <v>33</v>
      </c>
      <c r="K3009" s="148" t="e">
        <v>#N/A</v>
      </c>
      <c r="L3009" s="148" t="s">
        <v>32</v>
      </c>
      <c r="M3009" s="147" t="s">
        <v>33</v>
      </c>
      <c r="N3009" s="29" t="str">
        <f t="shared" si="658"/>
        <v/>
      </c>
      <c r="O3009" s="29" t="str">
        <f t="shared" si="659"/>
        <v/>
      </c>
      <c r="P3009" s="29" t="str">
        <f t="shared" si="660"/>
        <v/>
      </c>
      <c r="Q3009" s="29" t="str">
        <f t="shared" si="650"/>
        <v/>
      </c>
      <c r="R3009" s="29" t="str">
        <f t="shared" si="651"/>
        <v/>
      </c>
      <c r="S3009" s="29" t="str">
        <f t="shared" si="652"/>
        <v/>
      </c>
      <c r="T3009" s="29" t="str">
        <f t="shared" si="653"/>
        <v/>
      </c>
      <c r="U3009" s="29"/>
      <c r="V3009" s="29"/>
      <c r="W3009" s="38" t="s">
        <v>2178</v>
      </c>
      <c r="X3009" s="29" t="s">
        <v>158</v>
      </c>
      <c r="Y3009" s="146">
        <v>30038</v>
      </c>
      <c r="Z3009" s="33">
        <v>33042</v>
      </c>
      <c r="AA3009" s="34">
        <f t="shared" si="655"/>
        <v>0.1</v>
      </c>
      <c r="AB3009" s="33">
        <f t="shared" si="656"/>
        <v>33042</v>
      </c>
      <c r="AC3009" s="34">
        <f t="shared" si="657"/>
        <v>0.10000664358470407</v>
      </c>
      <c r="AD3009" s="145">
        <f t="shared" si="663"/>
        <v>27535</v>
      </c>
      <c r="AE3009" s="105">
        <v>25031.667000000001</v>
      </c>
      <c r="AF3009" s="34" t="s">
        <v>36</v>
      </c>
      <c r="AG3009" s="34" t="s">
        <v>36</v>
      </c>
      <c r="AH3009" s="34" t="s">
        <v>36</v>
      </c>
      <c r="AI3009" s="29">
        <v>8.5</v>
      </c>
      <c r="AJ3009" s="29">
        <v>0.30399999999999999</v>
      </c>
      <c r="AK3009" s="29">
        <v>0</v>
      </c>
      <c r="AL3009" s="29">
        <v>0</v>
      </c>
      <c r="AM3009" s="29" t="s">
        <v>27</v>
      </c>
      <c r="AN3009" s="44" t="s">
        <v>27</v>
      </c>
      <c r="AO3009" s="29" t="s">
        <v>27</v>
      </c>
      <c r="AP3009" s="29">
        <v>1</v>
      </c>
      <c r="AQ3009" s="29" t="s">
        <v>33</v>
      </c>
      <c r="AR3009" s="29" t="s">
        <v>33</v>
      </c>
      <c r="AS3009" s="29" t="s">
        <v>33</v>
      </c>
      <c r="AT3009" s="29"/>
      <c r="AU3009" s="144"/>
      <c r="AV3009" s="36" t="s">
        <v>28</v>
      </c>
      <c r="AW3009" s="102" t="s">
        <v>33</v>
      </c>
      <c r="AX3009" s="129" t="s">
        <v>33</v>
      </c>
      <c r="AY3009" s="106" t="e">
        <v>#N/A</v>
      </c>
      <c r="BD3009" t="s">
        <v>2129</v>
      </c>
      <c r="BE3009" t="e">
        <v>#N/A</v>
      </c>
      <c r="BF3009" t="s">
        <v>4740</v>
      </c>
      <c r="BH3009" t="str">
        <f t="shared" si="661"/>
        <v/>
      </c>
      <c r="BJ3009" t="str">
        <f t="shared" si="662"/>
        <v>OK</v>
      </c>
      <c r="BK3009" s="130" t="s">
        <v>5302</v>
      </c>
      <c r="BL3009" s="130" t="e">
        <v>#VALUE!</v>
      </c>
      <c r="BM3009" s="131" t="s">
        <v>33</v>
      </c>
      <c r="BN3009" s="131" t="e">
        <v>#VALUE!</v>
      </c>
      <c r="BO3009" t="e">
        <v>#N/A</v>
      </c>
      <c r="BP3009">
        <v>0</v>
      </c>
    </row>
    <row r="3010" spans="1:68" ht="25.2" x14ac:dyDescent="0.3">
      <c r="A3010" s="1"/>
      <c r="B3010" s="47">
        <v>2649</v>
      </c>
      <c r="C3010" s="45">
        <v>1055816</v>
      </c>
      <c r="D3010" s="29"/>
      <c r="E3010" s="29"/>
      <c r="F3010" s="31" t="s">
        <v>2216</v>
      </c>
      <c r="G3010" s="29" t="s">
        <v>503</v>
      </c>
      <c r="H3010" s="29"/>
      <c r="I3010" s="148" t="s">
        <v>33</v>
      </c>
      <c r="J3010" s="147" t="s">
        <v>33</v>
      </c>
      <c r="K3010" s="148" t="e">
        <v>#N/A</v>
      </c>
      <c r="L3010" s="148" t="s">
        <v>32</v>
      </c>
      <c r="M3010" s="147" t="s">
        <v>33</v>
      </c>
      <c r="N3010" s="29" t="str">
        <f t="shared" si="658"/>
        <v/>
      </c>
      <c r="O3010" s="29" t="str">
        <f t="shared" si="659"/>
        <v/>
      </c>
      <c r="P3010" s="29" t="str">
        <f t="shared" si="660"/>
        <v/>
      </c>
      <c r="Q3010" s="29" t="str">
        <f t="shared" si="650"/>
        <v/>
      </c>
      <c r="R3010" s="29" t="str">
        <f t="shared" si="651"/>
        <v/>
      </c>
      <c r="S3010" s="29" t="str">
        <f t="shared" si="652"/>
        <v/>
      </c>
      <c r="T3010" s="29" t="str">
        <f t="shared" si="653"/>
        <v/>
      </c>
      <c r="U3010" s="29"/>
      <c r="V3010" s="29"/>
      <c r="W3010" s="38" t="s">
        <v>2178</v>
      </c>
      <c r="X3010" s="29" t="s">
        <v>158</v>
      </c>
      <c r="Y3010" s="146">
        <v>2987</v>
      </c>
      <c r="Z3010" s="33">
        <v>3824</v>
      </c>
      <c r="AA3010" s="34">
        <f t="shared" si="655"/>
        <v>0.28000000000000003</v>
      </c>
      <c r="AB3010" s="33">
        <f t="shared" si="656"/>
        <v>3824</v>
      </c>
      <c r="AC3010" s="34">
        <f t="shared" si="657"/>
        <v>0.2802142242766355</v>
      </c>
      <c r="AD3010" s="145">
        <f t="shared" si="663"/>
        <v>3186.6669999999999</v>
      </c>
      <c r="AE3010" s="105">
        <v>2489.1669999999999</v>
      </c>
      <c r="AF3010" s="34" t="s">
        <v>36</v>
      </c>
      <c r="AG3010" s="34" t="s">
        <v>36</v>
      </c>
      <c r="AH3010" s="34" t="s">
        <v>36</v>
      </c>
      <c r="AI3010" s="29">
        <v>0.5</v>
      </c>
      <c r="AJ3010" s="29">
        <v>1.0000000000000001E-5</v>
      </c>
      <c r="AK3010" s="29">
        <v>0</v>
      </c>
      <c r="AL3010" s="29">
        <v>0</v>
      </c>
      <c r="AM3010" s="29" t="s">
        <v>28</v>
      </c>
      <c r="AN3010" s="44" t="s">
        <v>27</v>
      </c>
      <c r="AO3010" s="29" t="s">
        <v>28</v>
      </c>
      <c r="AP3010" s="29">
        <v>1</v>
      </c>
      <c r="AQ3010" s="29" t="s">
        <v>33</v>
      </c>
      <c r="AR3010" s="29" t="s">
        <v>33</v>
      </c>
      <c r="AS3010" s="29" t="s">
        <v>33</v>
      </c>
      <c r="AT3010" s="29"/>
      <c r="AU3010" s="144"/>
      <c r="AV3010" s="36" t="s">
        <v>28</v>
      </c>
      <c r="AW3010" s="102" t="s">
        <v>33</v>
      </c>
      <c r="AX3010" s="129" t="s">
        <v>33</v>
      </c>
      <c r="AY3010" s="106" t="e">
        <v>#N/A</v>
      </c>
      <c r="BD3010" t="s">
        <v>4665</v>
      </c>
      <c r="BE3010" t="e">
        <v>#N/A</v>
      </c>
      <c r="BF3010">
        <v>0</v>
      </c>
      <c r="BH3010" t="str">
        <f t="shared" si="661"/>
        <v/>
      </c>
      <c r="BJ3010" t="str">
        <f t="shared" si="662"/>
        <v>OK</v>
      </c>
      <c r="BK3010" s="130" t="s">
        <v>5302</v>
      </c>
      <c r="BL3010" s="130" t="e">
        <v>#VALUE!</v>
      </c>
      <c r="BM3010" s="131" t="s">
        <v>33</v>
      </c>
      <c r="BN3010" s="131" t="e">
        <v>#VALUE!</v>
      </c>
      <c r="BO3010" t="e">
        <v>#N/A</v>
      </c>
      <c r="BP3010">
        <v>0</v>
      </c>
    </row>
    <row r="3011" spans="1:68" ht="25.2" x14ac:dyDescent="0.3">
      <c r="A3011" s="1"/>
      <c r="B3011" s="47">
        <v>2650</v>
      </c>
      <c r="C3011" s="45">
        <v>1055817</v>
      </c>
      <c r="D3011" s="29"/>
      <c r="E3011" s="29"/>
      <c r="F3011" s="31" t="s">
        <v>2217</v>
      </c>
      <c r="G3011" s="29" t="s">
        <v>503</v>
      </c>
      <c r="H3011" s="29"/>
      <c r="I3011" s="148" t="s">
        <v>33</v>
      </c>
      <c r="J3011" s="147" t="s">
        <v>33</v>
      </c>
      <c r="K3011" s="148" t="e">
        <v>#N/A</v>
      </c>
      <c r="L3011" s="148" t="s">
        <v>32</v>
      </c>
      <c r="M3011" s="147" t="s">
        <v>33</v>
      </c>
      <c r="N3011" s="29" t="str">
        <f t="shared" si="658"/>
        <v/>
      </c>
      <c r="O3011" s="29" t="str">
        <f t="shared" si="659"/>
        <v/>
      </c>
      <c r="P3011" s="29" t="str">
        <f t="shared" si="660"/>
        <v/>
      </c>
      <c r="Q3011" s="29" t="str">
        <f t="shared" si="650"/>
        <v/>
      </c>
      <c r="R3011" s="29" t="str">
        <f t="shared" si="651"/>
        <v/>
      </c>
      <c r="S3011" s="29" t="str">
        <f t="shared" si="652"/>
        <v/>
      </c>
      <c r="T3011" s="29" t="str">
        <f t="shared" si="653"/>
        <v/>
      </c>
      <c r="U3011" s="29"/>
      <c r="V3011" s="29"/>
      <c r="W3011" s="38" t="s">
        <v>2178</v>
      </c>
      <c r="X3011" s="29" t="s">
        <v>158</v>
      </c>
      <c r="Y3011" s="146">
        <v>2318</v>
      </c>
      <c r="Z3011" s="33">
        <v>2967</v>
      </c>
      <c r="AA3011" s="34">
        <f t="shared" si="655"/>
        <v>0.28000000000000003</v>
      </c>
      <c r="AB3011" s="33">
        <f t="shared" si="656"/>
        <v>2967</v>
      </c>
      <c r="AC3011" s="34">
        <f t="shared" si="657"/>
        <v>0.27998252286755437</v>
      </c>
      <c r="AD3011" s="145">
        <f t="shared" si="663"/>
        <v>2472.5</v>
      </c>
      <c r="AE3011" s="105">
        <v>1931.6669999999999</v>
      </c>
      <c r="AF3011" s="34" t="s">
        <v>36</v>
      </c>
      <c r="AG3011" s="34" t="s">
        <v>36</v>
      </c>
      <c r="AH3011" s="34" t="s">
        <v>36</v>
      </c>
      <c r="AI3011" s="29">
        <v>0.5</v>
      </c>
      <c r="AJ3011" s="29">
        <v>1.0000000000000001E-5</v>
      </c>
      <c r="AK3011" s="29">
        <v>0</v>
      </c>
      <c r="AL3011" s="29">
        <v>0</v>
      </c>
      <c r="AM3011" s="29" t="s">
        <v>28</v>
      </c>
      <c r="AN3011" s="44" t="s">
        <v>27</v>
      </c>
      <c r="AO3011" s="29" t="s">
        <v>28</v>
      </c>
      <c r="AP3011" s="29">
        <v>1</v>
      </c>
      <c r="AQ3011" s="29" t="s">
        <v>33</v>
      </c>
      <c r="AR3011" s="29" t="s">
        <v>33</v>
      </c>
      <c r="AS3011" s="29" t="s">
        <v>33</v>
      </c>
      <c r="AT3011" s="29"/>
      <c r="AU3011" s="144"/>
      <c r="AV3011" s="36" t="s">
        <v>28</v>
      </c>
      <c r="AW3011" s="102" t="s">
        <v>33</v>
      </c>
      <c r="AX3011" s="129" t="s">
        <v>33</v>
      </c>
      <c r="AY3011" s="106" t="e">
        <v>#N/A</v>
      </c>
      <c r="BD3011" t="s">
        <v>4665</v>
      </c>
      <c r="BE3011" t="e">
        <v>#N/A</v>
      </c>
      <c r="BF3011">
        <v>0</v>
      </c>
      <c r="BH3011" t="str">
        <f t="shared" si="661"/>
        <v/>
      </c>
      <c r="BJ3011" t="str">
        <f t="shared" si="662"/>
        <v>OK</v>
      </c>
      <c r="BK3011" s="130" t="s">
        <v>5302</v>
      </c>
      <c r="BL3011" s="130" t="e">
        <v>#VALUE!</v>
      </c>
      <c r="BM3011" s="131" t="s">
        <v>33</v>
      </c>
      <c r="BN3011" s="131" t="e">
        <v>#VALUE!</v>
      </c>
      <c r="BO3011" t="e">
        <v>#N/A</v>
      </c>
      <c r="BP3011">
        <v>0</v>
      </c>
    </row>
    <row r="3012" spans="1:68" x14ac:dyDescent="0.3">
      <c r="A3012" s="1"/>
      <c r="B3012" s="47">
        <v>2651</v>
      </c>
      <c r="C3012" s="45">
        <v>1055826</v>
      </c>
      <c r="D3012" s="29"/>
      <c r="E3012" s="29"/>
      <c r="F3012" s="31" t="s">
        <v>2218</v>
      </c>
      <c r="G3012" s="29" t="s">
        <v>503</v>
      </c>
      <c r="H3012" s="70" t="s">
        <v>69</v>
      </c>
      <c r="I3012" s="148" t="s">
        <v>33</v>
      </c>
      <c r="J3012" s="147" t="s">
        <v>33</v>
      </c>
      <c r="K3012" s="148" t="e">
        <v>#N/A</v>
      </c>
      <c r="L3012" s="148" t="s">
        <v>32</v>
      </c>
      <c r="M3012" s="147" t="s">
        <v>33</v>
      </c>
      <c r="N3012" s="29" t="str">
        <f t="shared" si="658"/>
        <v/>
      </c>
      <c r="O3012" s="29" t="str">
        <f t="shared" si="659"/>
        <v/>
      </c>
      <c r="P3012" s="29" t="str">
        <f t="shared" si="660"/>
        <v/>
      </c>
      <c r="Q3012" s="29" t="str">
        <f t="shared" si="650"/>
        <v/>
      </c>
      <c r="R3012" s="29" t="str">
        <f t="shared" si="651"/>
        <v/>
      </c>
      <c r="S3012" s="29" t="str">
        <f t="shared" si="652"/>
        <v/>
      </c>
      <c r="T3012" s="29" t="str">
        <f t="shared" si="653"/>
        <v/>
      </c>
      <c r="U3012" s="29"/>
      <c r="V3012" s="29"/>
      <c r="W3012" s="38" t="s">
        <v>2178</v>
      </c>
      <c r="X3012" s="29" t="s">
        <v>158</v>
      </c>
      <c r="Y3012" s="146">
        <v>42691</v>
      </c>
      <c r="Z3012" s="33">
        <v>46960</v>
      </c>
      <c r="AA3012" s="34">
        <f t="shared" si="655"/>
        <v>0.1</v>
      </c>
      <c r="AB3012" s="33">
        <f t="shared" si="656"/>
        <v>46960</v>
      </c>
      <c r="AC3012" s="34">
        <f t="shared" si="657"/>
        <v>9.9997658522851737E-2</v>
      </c>
      <c r="AD3012" s="145">
        <f t="shared" si="663"/>
        <v>39133.332999999999</v>
      </c>
      <c r="AE3012" s="105">
        <v>35575.832999999999</v>
      </c>
      <c r="AF3012" s="34" t="s">
        <v>36</v>
      </c>
      <c r="AG3012" s="34" t="s">
        <v>36</v>
      </c>
      <c r="AH3012" s="34" t="s">
        <v>36</v>
      </c>
      <c r="AI3012" s="29">
        <v>2.5</v>
      </c>
      <c r="AJ3012" s="29">
        <v>1E-4</v>
      </c>
      <c r="AK3012" s="29">
        <v>0</v>
      </c>
      <c r="AL3012" s="29">
        <v>0</v>
      </c>
      <c r="AM3012" s="29" t="s">
        <v>27</v>
      </c>
      <c r="AN3012" s="44" t="s">
        <v>27</v>
      </c>
      <c r="AO3012" s="29" t="s">
        <v>27</v>
      </c>
      <c r="AP3012" s="29">
        <v>1</v>
      </c>
      <c r="AQ3012" s="29" t="s">
        <v>33</v>
      </c>
      <c r="AR3012" s="29" t="s">
        <v>33</v>
      </c>
      <c r="AS3012" s="29" t="s">
        <v>33</v>
      </c>
      <c r="AT3012" s="29"/>
      <c r="AU3012" s="144"/>
      <c r="AV3012" s="36" t="s">
        <v>28</v>
      </c>
      <c r="AW3012" s="102" t="s">
        <v>33</v>
      </c>
      <c r="AX3012" s="129" t="s">
        <v>33</v>
      </c>
      <c r="AY3012" s="106" t="e">
        <v>#N/A</v>
      </c>
      <c r="BD3012" t="s">
        <v>1608</v>
      </c>
      <c r="BE3012" t="e">
        <v>#N/A</v>
      </c>
      <c r="BF3012" t="s">
        <v>4740</v>
      </c>
      <c r="BH3012" t="str">
        <f t="shared" si="661"/>
        <v/>
      </c>
      <c r="BJ3012" t="str">
        <f t="shared" si="662"/>
        <v>OK</v>
      </c>
      <c r="BK3012" s="130" t="s">
        <v>5302</v>
      </c>
      <c r="BL3012" s="130" t="e">
        <v>#VALUE!</v>
      </c>
      <c r="BM3012" s="131" t="s">
        <v>33</v>
      </c>
      <c r="BN3012" s="131" t="e">
        <v>#VALUE!</v>
      </c>
      <c r="BO3012" t="e">
        <v>#N/A</v>
      </c>
      <c r="BP3012">
        <v>0</v>
      </c>
    </row>
    <row r="3013" spans="1:68" x14ac:dyDescent="0.3">
      <c r="A3013" s="1"/>
      <c r="B3013" s="47">
        <v>2652</v>
      </c>
      <c r="C3013" s="45">
        <v>1055827</v>
      </c>
      <c r="D3013" s="29"/>
      <c r="E3013" s="29"/>
      <c r="F3013" s="31" t="s">
        <v>2219</v>
      </c>
      <c r="G3013" s="29" t="s">
        <v>503</v>
      </c>
      <c r="H3013" s="70" t="s">
        <v>69</v>
      </c>
      <c r="I3013" s="148" t="s">
        <v>33</v>
      </c>
      <c r="J3013" s="147" t="s">
        <v>33</v>
      </c>
      <c r="K3013" s="148" t="e">
        <v>#N/A</v>
      </c>
      <c r="L3013" s="148" t="s">
        <v>32</v>
      </c>
      <c r="M3013" s="147" t="s">
        <v>33</v>
      </c>
      <c r="N3013" s="29" t="str">
        <f t="shared" si="658"/>
        <v/>
      </c>
      <c r="O3013" s="29" t="str">
        <f t="shared" si="659"/>
        <v/>
      </c>
      <c r="P3013" s="29" t="str">
        <f t="shared" si="660"/>
        <v/>
      </c>
      <c r="Q3013" s="29" t="str">
        <f t="shared" si="650"/>
        <v/>
      </c>
      <c r="R3013" s="29" t="str">
        <f t="shared" si="651"/>
        <v/>
      </c>
      <c r="S3013" s="29" t="str">
        <f t="shared" si="652"/>
        <v/>
      </c>
      <c r="T3013" s="29" t="str">
        <f t="shared" si="653"/>
        <v/>
      </c>
      <c r="U3013" s="29"/>
      <c r="V3013" s="29"/>
      <c r="W3013" s="38" t="s">
        <v>2178</v>
      </c>
      <c r="X3013" s="29" t="s">
        <v>158</v>
      </c>
      <c r="Y3013" s="146">
        <v>12514</v>
      </c>
      <c r="Z3013" s="33">
        <v>13765</v>
      </c>
      <c r="AA3013" s="34">
        <f t="shared" si="655"/>
        <v>0.1</v>
      </c>
      <c r="AB3013" s="33">
        <f t="shared" si="656"/>
        <v>13765</v>
      </c>
      <c r="AC3013" s="34">
        <f t="shared" si="657"/>
        <v>9.9968038995302502E-2</v>
      </c>
      <c r="AD3013" s="145">
        <f t="shared" si="663"/>
        <v>11470.833000000001</v>
      </c>
      <c r="AE3013" s="105">
        <v>10428.333000000001</v>
      </c>
      <c r="AF3013" s="34" t="s">
        <v>36</v>
      </c>
      <c r="AG3013" s="34" t="s">
        <v>36</v>
      </c>
      <c r="AH3013" s="34" t="s">
        <v>36</v>
      </c>
      <c r="AI3013" s="29">
        <v>1.5</v>
      </c>
      <c r="AJ3013" s="29">
        <v>1E-4</v>
      </c>
      <c r="AK3013" s="29">
        <v>0</v>
      </c>
      <c r="AL3013" s="29">
        <v>0</v>
      </c>
      <c r="AM3013" s="29" t="s">
        <v>27</v>
      </c>
      <c r="AN3013" s="44" t="s">
        <v>27</v>
      </c>
      <c r="AO3013" s="29" t="s">
        <v>27</v>
      </c>
      <c r="AP3013" s="29">
        <v>1</v>
      </c>
      <c r="AQ3013" s="29" t="s">
        <v>33</v>
      </c>
      <c r="AR3013" s="29" t="s">
        <v>33</v>
      </c>
      <c r="AS3013" s="29" t="s">
        <v>33</v>
      </c>
      <c r="AT3013" s="29"/>
      <c r="AU3013" s="144"/>
      <c r="AV3013" s="36" t="s">
        <v>28</v>
      </c>
      <c r="AW3013" s="102" t="s">
        <v>33</v>
      </c>
      <c r="AX3013" s="129" t="s">
        <v>33</v>
      </c>
      <c r="AY3013" s="106" t="e">
        <v>#N/A</v>
      </c>
      <c r="BD3013" t="s">
        <v>1608</v>
      </c>
      <c r="BE3013" t="e">
        <v>#N/A</v>
      </c>
      <c r="BF3013" t="s">
        <v>4740</v>
      </c>
      <c r="BH3013" t="str">
        <f t="shared" si="661"/>
        <v/>
      </c>
      <c r="BJ3013" t="str">
        <f t="shared" si="662"/>
        <v>OK</v>
      </c>
      <c r="BK3013" s="130" t="s">
        <v>5302</v>
      </c>
      <c r="BL3013" s="130" t="e">
        <v>#VALUE!</v>
      </c>
      <c r="BM3013" s="131" t="s">
        <v>33</v>
      </c>
      <c r="BN3013" s="131" t="e">
        <v>#VALUE!</v>
      </c>
      <c r="BO3013" t="e">
        <v>#N/A</v>
      </c>
      <c r="BP3013">
        <v>0</v>
      </c>
    </row>
    <row r="3014" spans="1:68" x14ac:dyDescent="0.3">
      <c r="A3014" s="1"/>
      <c r="B3014" s="47">
        <v>2653</v>
      </c>
      <c r="C3014" s="45">
        <v>1055828</v>
      </c>
      <c r="D3014" s="29"/>
      <c r="E3014" s="29"/>
      <c r="F3014" s="31" t="s">
        <v>2220</v>
      </c>
      <c r="G3014" s="29" t="s">
        <v>503</v>
      </c>
      <c r="H3014" s="70" t="s">
        <v>69</v>
      </c>
      <c r="I3014" s="148" t="s">
        <v>33</v>
      </c>
      <c r="J3014" s="147" t="s">
        <v>33</v>
      </c>
      <c r="K3014" s="148" t="e">
        <v>#N/A</v>
      </c>
      <c r="L3014" s="148" t="s">
        <v>32</v>
      </c>
      <c r="M3014" s="147" t="s">
        <v>33</v>
      </c>
      <c r="N3014" s="29" t="str">
        <f t="shared" si="658"/>
        <v/>
      </c>
      <c r="O3014" s="29" t="str">
        <f t="shared" si="659"/>
        <v/>
      </c>
      <c r="P3014" s="29" t="str">
        <f t="shared" si="660"/>
        <v/>
      </c>
      <c r="Q3014" s="29" t="str">
        <f t="shared" si="650"/>
        <v/>
      </c>
      <c r="R3014" s="29" t="str">
        <f t="shared" si="651"/>
        <v/>
      </c>
      <c r="S3014" s="29" t="str">
        <f t="shared" si="652"/>
        <v/>
      </c>
      <c r="T3014" s="29" t="str">
        <f t="shared" si="653"/>
        <v/>
      </c>
      <c r="U3014" s="29"/>
      <c r="V3014" s="29"/>
      <c r="W3014" s="38" t="s">
        <v>2178</v>
      </c>
      <c r="X3014" s="29" t="s">
        <v>158</v>
      </c>
      <c r="Y3014" s="146">
        <v>32389</v>
      </c>
      <c r="Z3014" s="33">
        <v>35628</v>
      </c>
      <c r="AA3014" s="34">
        <f t="shared" si="655"/>
        <v>0.1</v>
      </c>
      <c r="AB3014" s="33">
        <f t="shared" si="656"/>
        <v>35628</v>
      </c>
      <c r="AC3014" s="34">
        <f t="shared" si="657"/>
        <v>0.10000310105286493</v>
      </c>
      <c r="AD3014" s="145">
        <f t="shared" si="663"/>
        <v>29690</v>
      </c>
      <c r="AE3014" s="105">
        <v>26990.832999999999</v>
      </c>
      <c r="AF3014" s="34" t="s">
        <v>36</v>
      </c>
      <c r="AG3014" s="34" t="s">
        <v>36</v>
      </c>
      <c r="AH3014" s="34" t="s">
        <v>36</v>
      </c>
      <c r="AI3014" s="29">
        <v>1.7</v>
      </c>
      <c r="AJ3014" s="29">
        <v>1E-4</v>
      </c>
      <c r="AK3014" s="29">
        <v>0</v>
      </c>
      <c r="AL3014" s="29">
        <v>0</v>
      </c>
      <c r="AM3014" s="29" t="s">
        <v>27</v>
      </c>
      <c r="AN3014" s="44" t="s">
        <v>27</v>
      </c>
      <c r="AO3014" s="29" t="s">
        <v>27</v>
      </c>
      <c r="AP3014" s="29">
        <v>1</v>
      </c>
      <c r="AQ3014" s="29" t="s">
        <v>33</v>
      </c>
      <c r="AR3014" s="29" t="s">
        <v>33</v>
      </c>
      <c r="AS3014" s="29" t="s">
        <v>33</v>
      </c>
      <c r="AT3014" s="29"/>
      <c r="AU3014" s="144"/>
      <c r="AV3014" s="36" t="s">
        <v>28</v>
      </c>
      <c r="AW3014" s="102" t="s">
        <v>33</v>
      </c>
      <c r="AX3014" s="129" t="s">
        <v>33</v>
      </c>
      <c r="AY3014" s="106" t="e">
        <v>#N/A</v>
      </c>
      <c r="BD3014" t="s">
        <v>1608</v>
      </c>
      <c r="BE3014" t="e">
        <v>#N/A</v>
      </c>
      <c r="BF3014" t="s">
        <v>4740</v>
      </c>
      <c r="BH3014" t="str">
        <f t="shared" si="661"/>
        <v/>
      </c>
      <c r="BJ3014" t="str">
        <f t="shared" si="662"/>
        <v>OK</v>
      </c>
      <c r="BK3014" s="130" t="s">
        <v>5302</v>
      </c>
      <c r="BL3014" s="130" t="e">
        <v>#VALUE!</v>
      </c>
      <c r="BM3014" s="131" t="s">
        <v>33</v>
      </c>
      <c r="BN3014" s="131" t="e">
        <v>#VALUE!</v>
      </c>
      <c r="BO3014" t="e">
        <v>#N/A</v>
      </c>
      <c r="BP3014">
        <v>0</v>
      </c>
    </row>
    <row r="3015" spans="1:68" x14ac:dyDescent="0.3">
      <c r="A3015" s="1"/>
      <c r="B3015" s="47">
        <v>2654</v>
      </c>
      <c r="C3015" s="45">
        <v>1055829</v>
      </c>
      <c r="D3015" s="29"/>
      <c r="E3015" s="29"/>
      <c r="F3015" s="31" t="s">
        <v>2221</v>
      </c>
      <c r="G3015" s="29" t="s">
        <v>503</v>
      </c>
      <c r="H3015" s="70" t="s">
        <v>69</v>
      </c>
      <c r="I3015" s="148" t="s">
        <v>33</v>
      </c>
      <c r="J3015" s="147" t="s">
        <v>33</v>
      </c>
      <c r="K3015" s="148" t="e">
        <v>#N/A</v>
      </c>
      <c r="L3015" s="148" t="s">
        <v>32</v>
      </c>
      <c r="M3015" s="147" t="s">
        <v>33</v>
      </c>
      <c r="N3015" s="29" t="str">
        <f t="shared" si="658"/>
        <v/>
      </c>
      <c r="O3015" s="29" t="str">
        <f t="shared" si="659"/>
        <v/>
      </c>
      <c r="P3015" s="29" t="str">
        <f t="shared" si="660"/>
        <v/>
      </c>
      <c r="Q3015" s="29" t="str">
        <f t="shared" si="650"/>
        <v/>
      </c>
      <c r="R3015" s="29" t="str">
        <f t="shared" si="651"/>
        <v/>
      </c>
      <c r="S3015" s="29" t="str">
        <f t="shared" si="652"/>
        <v/>
      </c>
      <c r="T3015" s="29" t="str">
        <f t="shared" si="653"/>
        <v/>
      </c>
      <c r="U3015" s="29"/>
      <c r="V3015" s="29"/>
      <c r="W3015" s="38" t="s">
        <v>2178</v>
      </c>
      <c r="X3015" s="29" t="s">
        <v>158</v>
      </c>
      <c r="Y3015" s="146">
        <v>19986</v>
      </c>
      <c r="Z3015" s="33">
        <v>21985</v>
      </c>
      <c r="AA3015" s="34">
        <f t="shared" si="655"/>
        <v>0.1</v>
      </c>
      <c r="AB3015" s="33">
        <f t="shared" si="656"/>
        <v>21985</v>
      </c>
      <c r="AC3015" s="34">
        <f t="shared" si="657"/>
        <v>0.10001999399579697</v>
      </c>
      <c r="AD3015" s="145">
        <f t="shared" si="663"/>
        <v>18320.832999999999</v>
      </c>
      <c r="AE3015" s="105">
        <v>16655</v>
      </c>
      <c r="AF3015" s="34" t="s">
        <v>36</v>
      </c>
      <c r="AG3015" s="34" t="s">
        <v>36</v>
      </c>
      <c r="AH3015" s="34" t="s">
        <v>36</v>
      </c>
      <c r="AI3015" s="29">
        <v>2.5</v>
      </c>
      <c r="AJ3015" s="29">
        <v>1E-4</v>
      </c>
      <c r="AK3015" s="29">
        <v>0</v>
      </c>
      <c r="AL3015" s="29">
        <v>0</v>
      </c>
      <c r="AM3015" s="29" t="s">
        <v>27</v>
      </c>
      <c r="AN3015" s="44" t="s">
        <v>27</v>
      </c>
      <c r="AO3015" s="29" t="s">
        <v>27</v>
      </c>
      <c r="AP3015" s="29">
        <v>1</v>
      </c>
      <c r="AQ3015" s="29" t="s">
        <v>33</v>
      </c>
      <c r="AR3015" s="29" t="s">
        <v>33</v>
      </c>
      <c r="AS3015" s="29" t="s">
        <v>33</v>
      </c>
      <c r="AT3015" s="29"/>
      <c r="AU3015" s="144"/>
      <c r="AV3015" s="36" t="s">
        <v>28</v>
      </c>
      <c r="AW3015" s="102" t="s">
        <v>33</v>
      </c>
      <c r="AX3015" s="129" t="s">
        <v>33</v>
      </c>
      <c r="AY3015" s="106" t="e">
        <v>#N/A</v>
      </c>
      <c r="BD3015" t="s">
        <v>1608</v>
      </c>
      <c r="BE3015" t="e">
        <v>#N/A</v>
      </c>
      <c r="BF3015" t="s">
        <v>4740</v>
      </c>
      <c r="BH3015" t="str">
        <f t="shared" si="661"/>
        <v/>
      </c>
      <c r="BJ3015" t="str">
        <f t="shared" si="662"/>
        <v>OK</v>
      </c>
      <c r="BK3015" s="130" t="s">
        <v>5302</v>
      </c>
      <c r="BL3015" s="130" t="e">
        <v>#VALUE!</v>
      </c>
      <c r="BM3015" s="131" t="s">
        <v>33</v>
      </c>
      <c r="BN3015" s="131" t="e">
        <v>#VALUE!</v>
      </c>
      <c r="BO3015" t="e">
        <v>#N/A</v>
      </c>
      <c r="BP3015">
        <v>0</v>
      </c>
    </row>
    <row r="3016" spans="1:68" x14ac:dyDescent="0.3">
      <c r="A3016" s="1"/>
      <c r="B3016" s="47">
        <v>2655</v>
      </c>
      <c r="C3016" s="45">
        <v>1055830</v>
      </c>
      <c r="D3016" s="29"/>
      <c r="E3016" s="29"/>
      <c r="F3016" s="31" t="s">
        <v>2222</v>
      </c>
      <c r="G3016" s="29" t="s">
        <v>503</v>
      </c>
      <c r="H3016" s="70" t="s">
        <v>69</v>
      </c>
      <c r="I3016" s="148" t="s">
        <v>33</v>
      </c>
      <c r="J3016" s="147" t="s">
        <v>33</v>
      </c>
      <c r="K3016" s="148" t="e">
        <v>#N/A</v>
      </c>
      <c r="L3016" s="148" t="s">
        <v>32</v>
      </c>
      <c r="M3016" s="147" t="s">
        <v>33</v>
      </c>
      <c r="N3016" s="29" t="str">
        <f t="shared" si="658"/>
        <v/>
      </c>
      <c r="O3016" s="29" t="str">
        <f t="shared" si="659"/>
        <v/>
      </c>
      <c r="P3016" s="29" t="str">
        <f t="shared" si="660"/>
        <v/>
      </c>
      <c r="Q3016" s="29" t="str">
        <f t="shared" si="650"/>
        <v/>
      </c>
      <c r="R3016" s="29" t="str">
        <f t="shared" si="651"/>
        <v/>
      </c>
      <c r="S3016" s="29" t="str">
        <f t="shared" si="652"/>
        <v/>
      </c>
      <c r="T3016" s="29" t="str">
        <f t="shared" si="653"/>
        <v/>
      </c>
      <c r="U3016" s="29"/>
      <c r="V3016" s="29"/>
      <c r="W3016" s="38" t="s">
        <v>2178</v>
      </c>
      <c r="X3016" s="29" t="s">
        <v>158</v>
      </c>
      <c r="Y3016" s="146">
        <v>6356</v>
      </c>
      <c r="Z3016" s="33">
        <v>6992</v>
      </c>
      <c r="AA3016" s="34">
        <f t="shared" si="655"/>
        <v>0.1</v>
      </c>
      <c r="AB3016" s="33">
        <f t="shared" si="656"/>
        <v>6992</v>
      </c>
      <c r="AC3016" s="34">
        <f t="shared" si="657"/>
        <v>0.10006292636482526</v>
      </c>
      <c r="AD3016" s="145">
        <f t="shared" si="663"/>
        <v>5826.6670000000004</v>
      </c>
      <c r="AE3016" s="105">
        <v>5296.6670000000004</v>
      </c>
      <c r="AF3016" s="34" t="s">
        <v>36</v>
      </c>
      <c r="AG3016" s="34" t="s">
        <v>36</v>
      </c>
      <c r="AH3016" s="34" t="s">
        <v>36</v>
      </c>
      <c r="AI3016" s="29">
        <v>0.2</v>
      </c>
      <c r="AJ3016" s="29">
        <v>2.0000000000000002E-5</v>
      </c>
      <c r="AK3016" s="29">
        <v>0</v>
      </c>
      <c r="AL3016" s="29">
        <v>0</v>
      </c>
      <c r="AM3016" s="29" t="s">
        <v>27</v>
      </c>
      <c r="AN3016" s="44" t="s">
        <v>27</v>
      </c>
      <c r="AO3016" s="29" t="s">
        <v>27</v>
      </c>
      <c r="AP3016" s="29">
        <v>1</v>
      </c>
      <c r="AQ3016" s="29" t="s">
        <v>33</v>
      </c>
      <c r="AR3016" s="29" t="s">
        <v>33</v>
      </c>
      <c r="AS3016" s="29" t="s">
        <v>33</v>
      </c>
      <c r="AT3016" s="29"/>
      <c r="AU3016" s="144"/>
      <c r="AV3016" s="36" t="s">
        <v>28</v>
      </c>
      <c r="AW3016" s="102" t="s">
        <v>33</v>
      </c>
      <c r="AX3016" s="129" t="s">
        <v>33</v>
      </c>
      <c r="AY3016" s="106" t="e">
        <v>#N/A</v>
      </c>
      <c r="BD3016" t="s">
        <v>1608</v>
      </c>
      <c r="BE3016" t="e">
        <v>#N/A</v>
      </c>
      <c r="BF3016" t="s">
        <v>4740</v>
      </c>
      <c r="BH3016" t="str">
        <f t="shared" si="661"/>
        <v/>
      </c>
      <c r="BJ3016" t="str">
        <f t="shared" si="662"/>
        <v>OK</v>
      </c>
      <c r="BK3016" s="130" t="s">
        <v>5302</v>
      </c>
      <c r="BL3016" s="130" t="e">
        <v>#VALUE!</v>
      </c>
      <c r="BM3016" s="131" t="s">
        <v>33</v>
      </c>
      <c r="BN3016" s="131" t="e">
        <v>#VALUE!</v>
      </c>
      <c r="BO3016" t="e">
        <v>#N/A</v>
      </c>
      <c r="BP3016">
        <v>0</v>
      </c>
    </row>
    <row r="3017" spans="1:68" x14ac:dyDescent="0.3">
      <c r="A3017" s="1"/>
      <c r="B3017" s="47">
        <v>2656</v>
      </c>
      <c r="C3017" s="45">
        <v>1055831</v>
      </c>
      <c r="D3017" s="29"/>
      <c r="E3017" s="29"/>
      <c r="F3017" s="31" t="s">
        <v>2223</v>
      </c>
      <c r="G3017" s="29" t="s">
        <v>503</v>
      </c>
      <c r="H3017" s="29"/>
      <c r="I3017" s="148" t="s">
        <v>33</v>
      </c>
      <c r="J3017" s="147" t="s">
        <v>33</v>
      </c>
      <c r="K3017" s="148" t="e">
        <v>#N/A</v>
      </c>
      <c r="L3017" s="148" t="s">
        <v>32</v>
      </c>
      <c r="M3017" s="147" t="s">
        <v>33</v>
      </c>
      <c r="N3017" s="29" t="str">
        <f t="shared" si="658"/>
        <v/>
      </c>
      <c r="O3017" s="29" t="str">
        <f t="shared" si="659"/>
        <v/>
      </c>
      <c r="P3017" s="29" t="str">
        <f t="shared" si="660"/>
        <v/>
      </c>
      <c r="Q3017" s="29" t="str">
        <f t="shared" si="650"/>
        <v/>
      </c>
      <c r="R3017" s="29" t="str">
        <f t="shared" si="651"/>
        <v/>
      </c>
      <c r="S3017" s="29" t="str">
        <f t="shared" si="652"/>
        <v/>
      </c>
      <c r="T3017" s="29" t="str">
        <f t="shared" si="653"/>
        <v/>
      </c>
      <c r="U3017" s="29"/>
      <c r="V3017" s="29"/>
      <c r="W3017" s="38" t="s">
        <v>2178</v>
      </c>
      <c r="X3017" s="29" t="s">
        <v>158</v>
      </c>
      <c r="Y3017" s="146">
        <v>15843</v>
      </c>
      <c r="Z3017" s="33">
        <v>20279</v>
      </c>
      <c r="AA3017" s="34">
        <f t="shared" si="655"/>
        <v>0.28000000000000003</v>
      </c>
      <c r="AB3017" s="33">
        <f t="shared" si="656"/>
        <v>20279</v>
      </c>
      <c r="AC3017" s="34">
        <f t="shared" si="657"/>
        <v>0.27999750047339528</v>
      </c>
      <c r="AD3017" s="145">
        <f t="shared" si="663"/>
        <v>16899.167000000001</v>
      </c>
      <c r="AE3017" s="105">
        <v>13202.5</v>
      </c>
      <c r="AF3017" s="34" t="s">
        <v>36</v>
      </c>
      <c r="AG3017" s="34" t="s">
        <v>36</v>
      </c>
      <c r="AH3017" s="34" t="s">
        <v>36</v>
      </c>
      <c r="AI3017" s="29">
        <v>0.05</v>
      </c>
      <c r="AJ3017" s="29">
        <v>1.0000000000000001E-5</v>
      </c>
      <c r="AK3017" s="29">
        <v>0</v>
      </c>
      <c r="AL3017" s="29">
        <v>0</v>
      </c>
      <c r="AM3017" s="29" t="s">
        <v>28</v>
      </c>
      <c r="AN3017" s="44" t="s">
        <v>27</v>
      </c>
      <c r="AO3017" s="29" t="s">
        <v>28</v>
      </c>
      <c r="AP3017" s="29">
        <v>1</v>
      </c>
      <c r="AQ3017" s="29" t="s">
        <v>33</v>
      </c>
      <c r="AR3017" s="29" t="s">
        <v>33</v>
      </c>
      <c r="AS3017" s="29" t="s">
        <v>33</v>
      </c>
      <c r="AT3017" s="29"/>
      <c r="AU3017" s="144"/>
      <c r="AV3017" s="36" t="s">
        <v>28</v>
      </c>
      <c r="AW3017" s="102" t="s">
        <v>33</v>
      </c>
      <c r="AX3017" s="129" t="s">
        <v>33</v>
      </c>
      <c r="AY3017" s="106" t="e">
        <v>#N/A</v>
      </c>
      <c r="BD3017" t="s">
        <v>4658</v>
      </c>
      <c r="BE3017" t="e">
        <v>#N/A</v>
      </c>
      <c r="BF3017">
        <v>0</v>
      </c>
      <c r="BH3017" t="str">
        <f t="shared" si="661"/>
        <v/>
      </c>
      <c r="BJ3017" t="str">
        <f t="shared" si="662"/>
        <v>OK</v>
      </c>
      <c r="BK3017" s="130" t="s">
        <v>5302</v>
      </c>
      <c r="BL3017" s="130" t="e">
        <v>#VALUE!</v>
      </c>
      <c r="BM3017" s="131" t="s">
        <v>33</v>
      </c>
      <c r="BN3017" s="131" t="e">
        <v>#VALUE!</v>
      </c>
      <c r="BO3017" t="e">
        <v>#N/A</v>
      </c>
      <c r="BP3017">
        <v>0</v>
      </c>
    </row>
    <row r="3018" spans="1:68" x14ac:dyDescent="0.3">
      <c r="A3018" s="1"/>
      <c r="B3018" s="47">
        <v>2657</v>
      </c>
      <c r="C3018" s="45">
        <v>1055832</v>
      </c>
      <c r="D3018" s="29"/>
      <c r="E3018" s="29"/>
      <c r="F3018" s="31" t="s">
        <v>2224</v>
      </c>
      <c r="G3018" s="29" t="s">
        <v>503</v>
      </c>
      <c r="H3018" s="70" t="s">
        <v>69</v>
      </c>
      <c r="I3018" s="148" t="s">
        <v>33</v>
      </c>
      <c r="J3018" s="147" t="s">
        <v>33</v>
      </c>
      <c r="K3018" s="148" t="e">
        <v>#N/A</v>
      </c>
      <c r="L3018" s="148" t="s">
        <v>32</v>
      </c>
      <c r="M3018" s="147" t="s">
        <v>33</v>
      </c>
      <c r="N3018" s="29" t="str">
        <f t="shared" si="658"/>
        <v/>
      </c>
      <c r="O3018" s="29" t="str">
        <f t="shared" si="659"/>
        <v/>
      </c>
      <c r="P3018" s="29" t="str">
        <f t="shared" si="660"/>
        <v/>
      </c>
      <c r="Q3018" s="29" t="str">
        <f t="shared" si="650"/>
        <v/>
      </c>
      <c r="R3018" s="29" t="str">
        <f t="shared" si="651"/>
        <v/>
      </c>
      <c r="S3018" s="29" t="str">
        <f t="shared" si="652"/>
        <v/>
      </c>
      <c r="T3018" s="29" t="str">
        <f t="shared" si="653"/>
        <v/>
      </c>
      <c r="U3018" s="29"/>
      <c r="V3018" s="29"/>
      <c r="W3018" s="38" t="s">
        <v>2178</v>
      </c>
      <c r="X3018" s="29" t="s">
        <v>158</v>
      </c>
      <c r="Y3018" s="146">
        <v>16735</v>
      </c>
      <c r="Z3018" s="33">
        <v>18409</v>
      </c>
      <c r="AA3018" s="34">
        <f t="shared" si="655"/>
        <v>0.1</v>
      </c>
      <c r="AB3018" s="33">
        <f t="shared" si="656"/>
        <v>18409</v>
      </c>
      <c r="AC3018" s="34">
        <f t="shared" si="657"/>
        <v>0.10002987989315518</v>
      </c>
      <c r="AD3018" s="145">
        <f t="shared" si="663"/>
        <v>15340.833000000001</v>
      </c>
      <c r="AE3018" s="105">
        <v>13945.833000000001</v>
      </c>
      <c r="AF3018" s="34" t="s">
        <v>36</v>
      </c>
      <c r="AG3018" s="34" t="s">
        <v>36</v>
      </c>
      <c r="AH3018" s="34" t="s">
        <v>36</v>
      </c>
      <c r="AI3018" s="29">
        <v>3.24</v>
      </c>
      <c r="AJ3018" s="29">
        <v>5.6000000000000001E-2</v>
      </c>
      <c r="AK3018" s="29">
        <v>0</v>
      </c>
      <c r="AL3018" s="29">
        <v>0</v>
      </c>
      <c r="AM3018" s="29" t="s">
        <v>27</v>
      </c>
      <c r="AN3018" s="44" t="s">
        <v>27</v>
      </c>
      <c r="AO3018" s="29" t="s">
        <v>27</v>
      </c>
      <c r="AP3018" s="29">
        <v>1</v>
      </c>
      <c r="AQ3018" s="29" t="s">
        <v>33</v>
      </c>
      <c r="AR3018" s="29" t="s">
        <v>33</v>
      </c>
      <c r="AS3018" s="29" t="s">
        <v>33</v>
      </c>
      <c r="AT3018" s="29"/>
      <c r="AU3018" s="144"/>
      <c r="AV3018" s="36" t="s">
        <v>28</v>
      </c>
      <c r="AW3018" s="102" t="s">
        <v>33</v>
      </c>
      <c r="AX3018" s="129" t="s">
        <v>33</v>
      </c>
      <c r="AY3018" s="106" t="e">
        <v>#N/A</v>
      </c>
      <c r="BD3018" t="s">
        <v>4595</v>
      </c>
      <c r="BE3018" t="e">
        <v>#N/A</v>
      </c>
      <c r="BF3018">
        <v>0</v>
      </c>
      <c r="BH3018" t="str">
        <f t="shared" si="661"/>
        <v/>
      </c>
      <c r="BJ3018" t="str">
        <f t="shared" si="662"/>
        <v>OK</v>
      </c>
      <c r="BK3018" s="130" t="s">
        <v>5302</v>
      </c>
      <c r="BL3018" s="130" t="e">
        <v>#VALUE!</v>
      </c>
      <c r="BM3018" s="131" t="s">
        <v>33</v>
      </c>
      <c r="BN3018" s="131" t="e">
        <v>#VALUE!</v>
      </c>
      <c r="BO3018" t="e">
        <v>#N/A</v>
      </c>
      <c r="BP3018">
        <v>0</v>
      </c>
    </row>
    <row r="3019" spans="1:68" ht="25.2" x14ac:dyDescent="0.3">
      <c r="A3019" s="1"/>
      <c r="B3019" s="47">
        <v>2658</v>
      </c>
      <c r="C3019" s="45">
        <v>1066961</v>
      </c>
      <c r="D3019" s="29"/>
      <c r="E3019" s="29"/>
      <c r="F3019" s="31" t="s">
        <v>2225</v>
      </c>
      <c r="G3019" s="29" t="s">
        <v>31</v>
      </c>
      <c r="H3019" s="70" t="s">
        <v>4779</v>
      </c>
      <c r="I3019" s="148" t="s">
        <v>33</v>
      </c>
      <c r="J3019" s="147" t="s">
        <v>33</v>
      </c>
      <c r="K3019" s="148" t="e">
        <v>#N/A</v>
      </c>
      <c r="L3019" s="148" t="s">
        <v>32</v>
      </c>
      <c r="M3019" s="147" t="s">
        <v>33</v>
      </c>
      <c r="N3019" s="29" t="str">
        <f t="shared" si="658"/>
        <v/>
      </c>
      <c r="O3019" s="29" t="str">
        <f t="shared" si="659"/>
        <v/>
      </c>
      <c r="P3019" s="29" t="str">
        <f t="shared" si="660"/>
        <v/>
      </c>
      <c r="Q3019" s="29" t="str">
        <f t="shared" si="650"/>
        <v/>
      </c>
      <c r="R3019" s="29" t="str">
        <f t="shared" si="651"/>
        <v/>
      </c>
      <c r="S3019" s="29" t="str">
        <f t="shared" si="652"/>
        <v/>
      </c>
      <c r="T3019" s="29" t="str">
        <f t="shared" si="653"/>
        <v/>
      </c>
      <c r="U3019" s="29"/>
      <c r="V3019" s="29"/>
      <c r="W3019" s="38" t="s">
        <v>2178</v>
      </c>
      <c r="X3019" s="29" t="s">
        <v>158</v>
      </c>
      <c r="Y3019" s="146">
        <v>48379</v>
      </c>
      <c r="Z3019" s="33">
        <v>61925</v>
      </c>
      <c r="AA3019" s="34">
        <f t="shared" si="655"/>
        <v>0.28000000000000003</v>
      </c>
      <c r="AB3019" s="33">
        <f t="shared" si="656"/>
        <v>61925</v>
      </c>
      <c r="AC3019" s="34">
        <f t="shared" si="657"/>
        <v>0.27999753843607805</v>
      </c>
      <c r="AD3019" s="145">
        <f t="shared" si="663"/>
        <v>51604.167000000001</v>
      </c>
      <c r="AE3019" s="105">
        <v>40315.832999999999</v>
      </c>
      <c r="AF3019" s="34" t="s">
        <v>36</v>
      </c>
      <c r="AG3019" s="34" t="s">
        <v>36</v>
      </c>
      <c r="AH3019" s="34" t="s">
        <v>36</v>
      </c>
      <c r="AI3019" s="29">
        <v>0.25</v>
      </c>
      <c r="AJ3019" s="29">
        <v>1.2999999999999999E-2</v>
      </c>
      <c r="AK3019" s="29">
        <v>1</v>
      </c>
      <c r="AL3019" s="29">
        <v>0</v>
      </c>
      <c r="AM3019" s="29" t="s">
        <v>28</v>
      </c>
      <c r="AN3019" s="158" t="s">
        <v>28</v>
      </c>
      <c r="AO3019" s="29" t="s">
        <v>28</v>
      </c>
      <c r="AP3019" s="29">
        <v>1</v>
      </c>
      <c r="AQ3019" s="29" t="s">
        <v>33</v>
      </c>
      <c r="AR3019" s="29" t="s">
        <v>33</v>
      </c>
      <c r="AS3019" s="29" t="s">
        <v>33</v>
      </c>
      <c r="AT3019" s="29"/>
      <c r="AU3019" s="144"/>
      <c r="AV3019" s="36" t="s">
        <v>28</v>
      </c>
      <c r="AW3019" s="102" t="s">
        <v>33</v>
      </c>
      <c r="AX3019" s="129" t="s">
        <v>33</v>
      </c>
      <c r="AY3019" s="106">
        <v>1</v>
      </c>
      <c r="BD3019">
        <v>0</v>
      </c>
      <c r="BE3019" t="e">
        <v>#N/A</v>
      </c>
      <c r="BF3019">
        <v>0</v>
      </c>
      <c r="BH3019" t="str">
        <f t="shared" si="661"/>
        <v>AV</v>
      </c>
      <c r="BJ3019" t="str">
        <f t="shared" si="662"/>
        <v>OK</v>
      </c>
      <c r="BK3019" s="130">
        <v>61925</v>
      </c>
      <c r="BL3019" s="130" t="s">
        <v>37</v>
      </c>
      <c r="BM3019" s="131" t="s">
        <v>33</v>
      </c>
      <c r="BN3019" s="131" t="e">
        <v>#VALUE!</v>
      </c>
      <c r="BO3019">
        <v>61925</v>
      </c>
      <c r="BP3019">
        <v>0</v>
      </c>
    </row>
    <row r="3020" spans="1:68" x14ac:dyDescent="0.3">
      <c r="A3020" s="1"/>
      <c r="B3020" s="47">
        <v>2659</v>
      </c>
      <c r="C3020" s="45">
        <v>1066962</v>
      </c>
      <c r="D3020" s="29"/>
      <c r="E3020" s="29"/>
      <c r="F3020" s="31" t="s">
        <v>2226</v>
      </c>
      <c r="G3020" s="29" t="s">
        <v>31</v>
      </c>
      <c r="H3020" s="29"/>
      <c r="I3020" s="148" t="s">
        <v>33</v>
      </c>
      <c r="J3020" s="147" t="s">
        <v>33</v>
      </c>
      <c r="K3020" s="148" t="e">
        <v>#N/A</v>
      </c>
      <c r="L3020" s="148" t="s">
        <v>32</v>
      </c>
      <c r="M3020" s="147" t="s">
        <v>33</v>
      </c>
      <c r="N3020" s="29" t="str">
        <f t="shared" si="658"/>
        <v/>
      </c>
      <c r="O3020" s="29" t="str">
        <f t="shared" si="659"/>
        <v/>
      </c>
      <c r="P3020" s="29" t="str">
        <f t="shared" si="660"/>
        <v/>
      </c>
      <c r="Q3020" s="29" t="str">
        <f t="shared" si="650"/>
        <v/>
      </c>
      <c r="R3020" s="29" t="str">
        <f t="shared" si="651"/>
        <v/>
      </c>
      <c r="S3020" s="29" t="str">
        <f t="shared" si="652"/>
        <v/>
      </c>
      <c r="T3020" s="29" t="str">
        <f t="shared" si="653"/>
        <v/>
      </c>
      <c r="U3020" s="29"/>
      <c r="V3020" s="29"/>
      <c r="W3020" s="38" t="s">
        <v>2178</v>
      </c>
      <c r="X3020" s="29" t="s">
        <v>158</v>
      </c>
      <c r="Y3020" s="146">
        <v>58054</v>
      </c>
      <c r="Z3020" s="33">
        <v>74309</v>
      </c>
      <c r="AA3020" s="34">
        <f t="shared" si="655"/>
        <v>0.28000000000000003</v>
      </c>
      <c r="AB3020" s="33">
        <f t="shared" si="656"/>
        <v>74309</v>
      </c>
      <c r="AC3020" s="34">
        <f t="shared" si="657"/>
        <v>0.279997948668467</v>
      </c>
      <c r="AD3020" s="145">
        <f t="shared" si="663"/>
        <v>61924.167000000001</v>
      </c>
      <c r="AE3020" s="105">
        <v>48378.332999999999</v>
      </c>
      <c r="AF3020" s="34" t="s">
        <v>36</v>
      </c>
      <c r="AG3020" s="34" t="s">
        <v>36</v>
      </c>
      <c r="AH3020" s="34" t="s">
        <v>36</v>
      </c>
      <c r="AI3020" s="29">
        <v>8.74</v>
      </c>
      <c r="AJ3020" s="29">
        <v>1.4E-2</v>
      </c>
      <c r="AK3020" s="29">
        <v>0</v>
      </c>
      <c r="AL3020" s="29">
        <v>0</v>
      </c>
      <c r="AM3020" s="29" t="s">
        <v>28</v>
      </c>
      <c r="AN3020" s="44" t="s">
        <v>27</v>
      </c>
      <c r="AO3020" s="29" t="s">
        <v>28</v>
      </c>
      <c r="AP3020" s="29">
        <v>1</v>
      </c>
      <c r="AQ3020" s="29" t="s">
        <v>33</v>
      </c>
      <c r="AR3020" s="29" t="s">
        <v>33</v>
      </c>
      <c r="AS3020" s="29" t="s">
        <v>33</v>
      </c>
      <c r="AT3020" s="29"/>
      <c r="AU3020" s="144"/>
      <c r="AV3020" s="36" t="s">
        <v>28</v>
      </c>
      <c r="AW3020" s="102" t="s">
        <v>33</v>
      </c>
      <c r="AX3020" s="129" t="s">
        <v>33</v>
      </c>
      <c r="AY3020" s="106" t="e">
        <v>#N/A</v>
      </c>
      <c r="BD3020">
        <v>0</v>
      </c>
      <c r="BE3020" t="e">
        <v>#N/A</v>
      </c>
      <c r="BF3020">
        <v>0</v>
      </c>
      <c r="BH3020" t="str">
        <f t="shared" si="661"/>
        <v/>
      </c>
      <c r="BJ3020" t="str">
        <f t="shared" si="662"/>
        <v>OK</v>
      </c>
      <c r="BK3020" s="130" t="s">
        <v>5302</v>
      </c>
      <c r="BL3020" s="130" t="e">
        <v>#VALUE!</v>
      </c>
      <c r="BM3020" s="131" t="s">
        <v>33</v>
      </c>
      <c r="BN3020" s="131" t="e">
        <v>#VALUE!</v>
      </c>
      <c r="BO3020" t="e">
        <v>#N/A</v>
      </c>
      <c r="BP3020">
        <v>0</v>
      </c>
    </row>
    <row r="3021" spans="1:68" ht="25.2" x14ac:dyDescent="0.3">
      <c r="A3021" s="1"/>
      <c r="B3021" s="47">
        <v>2660</v>
      </c>
      <c r="C3021" s="45">
        <v>1066965</v>
      </c>
      <c r="D3021" s="29"/>
      <c r="E3021" s="29"/>
      <c r="F3021" s="31" t="s">
        <v>2227</v>
      </c>
      <c r="G3021" s="29" t="s">
        <v>503</v>
      </c>
      <c r="H3021" s="70" t="s">
        <v>4779</v>
      </c>
      <c r="I3021" s="148" t="s">
        <v>33</v>
      </c>
      <c r="J3021" s="147" t="s">
        <v>33</v>
      </c>
      <c r="K3021" s="148" t="e">
        <v>#N/A</v>
      </c>
      <c r="L3021" s="148" t="s">
        <v>32</v>
      </c>
      <c r="M3021" s="147" t="s">
        <v>33</v>
      </c>
      <c r="N3021" s="29" t="str">
        <f t="shared" si="658"/>
        <v/>
      </c>
      <c r="O3021" s="29" t="str">
        <f t="shared" si="659"/>
        <v/>
      </c>
      <c r="P3021" s="29" t="str">
        <f t="shared" si="660"/>
        <v/>
      </c>
      <c r="Q3021" s="29" t="str">
        <f t="shared" si="650"/>
        <v/>
      </c>
      <c r="R3021" s="29" t="str">
        <f t="shared" si="651"/>
        <v/>
      </c>
      <c r="S3021" s="29" t="str">
        <f t="shared" si="652"/>
        <v/>
      </c>
      <c r="T3021" s="29" t="str">
        <f t="shared" si="653"/>
        <v/>
      </c>
      <c r="U3021" s="29"/>
      <c r="V3021" s="29"/>
      <c r="W3021" s="38" t="s">
        <v>2178</v>
      </c>
      <c r="X3021" s="29" t="s">
        <v>158</v>
      </c>
      <c r="Y3021" s="146">
        <v>7772</v>
      </c>
      <c r="Z3021" s="33">
        <v>9948</v>
      </c>
      <c r="AA3021" s="34">
        <f t="shared" si="655"/>
        <v>0.28000000000000003</v>
      </c>
      <c r="AB3021" s="33">
        <f t="shared" si="656"/>
        <v>9948</v>
      </c>
      <c r="AC3021" s="34">
        <f t="shared" si="657"/>
        <v>0.27997934740198926</v>
      </c>
      <c r="AD3021" s="145">
        <f t="shared" si="663"/>
        <v>8290</v>
      </c>
      <c r="AE3021" s="105">
        <v>6476.6670000000004</v>
      </c>
      <c r="AF3021" s="34" t="s">
        <v>36</v>
      </c>
      <c r="AG3021" s="34" t="s">
        <v>36</v>
      </c>
      <c r="AH3021" s="34" t="s">
        <v>36</v>
      </c>
      <c r="AI3021" s="29">
        <v>0.252</v>
      </c>
      <c r="AJ3021" s="29">
        <v>2E-3</v>
      </c>
      <c r="AK3021" s="29">
        <v>5</v>
      </c>
      <c r="AL3021" s="29">
        <v>0</v>
      </c>
      <c r="AM3021" s="29" t="s">
        <v>28</v>
      </c>
      <c r="AN3021" s="158" t="s">
        <v>28</v>
      </c>
      <c r="AO3021" s="29" t="s">
        <v>28</v>
      </c>
      <c r="AP3021" s="29">
        <v>1</v>
      </c>
      <c r="AQ3021" s="29" t="s">
        <v>33</v>
      </c>
      <c r="AR3021" s="29" t="s">
        <v>33</v>
      </c>
      <c r="AS3021" s="29" t="s">
        <v>33</v>
      </c>
      <c r="AT3021" s="29"/>
      <c r="AU3021" s="144"/>
      <c r="AV3021" s="36" t="s">
        <v>28</v>
      </c>
      <c r="AW3021" s="102" t="s">
        <v>33</v>
      </c>
      <c r="AX3021" s="129" t="s">
        <v>33</v>
      </c>
      <c r="AY3021" s="106" t="e">
        <v>#N/A</v>
      </c>
      <c r="BD3021" t="s">
        <v>4666</v>
      </c>
      <c r="BE3021" t="e">
        <v>#N/A</v>
      </c>
      <c r="BF3021">
        <v>0</v>
      </c>
      <c r="BH3021" t="str">
        <f t="shared" si="661"/>
        <v>AV</v>
      </c>
      <c r="BJ3021" t="str">
        <f t="shared" si="662"/>
        <v>OK</v>
      </c>
      <c r="BK3021" s="130">
        <v>9948</v>
      </c>
      <c r="BL3021" s="130" t="s">
        <v>37</v>
      </c>
      <c r="BM3021" s="131" t="s">
        <v>33</v>
      </c>
      <c r="BN3021" s="131" t="e">
        <v>#VALUE!</v>
      </c>
      <c r="BO3021">
        <v>9948</v>
      </c>
      <c r="BP3021">
        <v>0</v>
      </c>
    </row>
    <row r="3022" spans="1:68" ht="25.2" x14ac:dyDescent="0.3">
      <c r="A3022" s="1"/>
      <c r="B3022" s="47">
        <v>2661</v>
      </c>
      <c r="C3022" s="45">
        <v>1066966</v>
      </c>
      <c r="D3022" s="29"/>
      <c r="E3022" s="29"/>
      <c r="F3022" s="31" t="s">
        <v>2228</v>
      </c>
      <c r="G3022" s="29" t="s">
        <v>503</v>
      </c>
      <c r="H3022" s="70" t="s">
        <v>4779</v>
      </c>
      <c r="I3022" s="148" t="s">
        <v>33</v>
      </c>
      <c r="J3022" s="147" t="s">
        <v>33</v>
      </c>
      <c r="K3022" s="148" t="e">
        <v>#N/A</v>
      </c>
      <c r="L3022" s="148" t="s">
        <v>32</v>
      </c>
      <c r="M3022" s="147" t="s">
        <v>33</v>
      </c>
      <c r="N3022" s="29" t="str">
        <f t="shared" si="658"/>
        <v/>
      </c>
      <c r="O3022" s="29" t="str">
        <f t="shared" si="659"/>
        <v/>
      </c>
      <c r="P3022" s="29" t="str">
        <f t="shared" si="660"/>
        <v/>
      </c>
      <c r="Q3022" s="29" t="str">
        <f t="shared" si="650"/>
        <v/>
      </c>
      <c r="R3022" s="29" t="str">
        <f t="shared" si="651"/>
        <v/>
      </c>
      <c r="S3022" s="29" t="str">
        <f t="shared" si="652"/>
        <v/>
      </c>
      <c r="T3022" s="29" t="str">
        <f t="shared" si="653"/>
        <v/>
      </c>
      <c r="U3022" s="29"/>
      <c r="V3022" s="29"/>
      <c r="W3022" s="38" t="s">
        <v>2178</v>
      </c>
      <c r="X3022" s="29" t="s">
        <v>158</v>
      </c>
      <c r="Y3022" s="146">
        <v>1647</v>
      </c>
      <c r="Z3022" s="33">
        <v>2109</v>
      </c>
      <c r="AA3022" s="34">
        <f t="shared" si="655"/>
        <v>0.28100000000000003</v>
      </c>
      <c r="AB3022" s="33">
        <f t="shared" si="656"/>
        <v>2109</v>
      </c>
      <c r="AC3022" s="34">
        <f t="shared" si="657"/>
        <v>0.28051001821493626</v>
      </c>
      <c r="AD3022" s="145">
        <f t="shared" si="663"/>
        <v>1757.5</v>
      </c>
      <c r="AE3022" s="105">
        <v>1372.5</v>
      </c>
      <c r="AF3022" s="34" t="s">
        <v>36</v>
      </c>
      <c r="AG3022" s="34" t="s">
        <v>36</v>
      </c>
      <c r="AH3022" s="34" t="s">
        <v>36</v>
      </c>
      <c r="AI3022" s="29">
        <v>1E-3</v>
      </c>
      <c r="AJ3022" s="29">
        <v>1E-3</v>
      </c>
      <c r="AK3022" s="29">
        <v>9</v>
      </c>
      <c r="AL3022" s="29">
        <v>0</v>
      </c>
      <c r="AM3022" s="29" t="s">
        <v>28</v>
      </c>
      <c r="AN3022" s="158" t="s">
        <v>28</v>
      </c>
      <c r="AO3022" s="29" t="s">
        <v>28</v>
      </c>
      <c r="AP3022" s="29">
        <v>1</v>
      </c>
      <c r="AQ3022" s="29" t="s">
        <v>33</v>
      </c>
      <c r="AR3022" s="29" t="s">
        <v>33</v>
      </c>
      <c r="AS3022" s="29" t="s">
        <v>33</v>
      </c>
      <c r="AT3022" s="29"/>
      <c r="AU3022" s="144"/>
      <c r="AV3022" s="36" t="s">
        <v>28</v>
      </c>
      <c r="AW3022" s="102" t="s">
        <v>33</v>
      </c>
      <c r="AX3022" s="129" t="s">
        <v>33</v>
      </c>
      <c r="AY3022" s="106">
        <v>1</v>
      </c>
      <c r="BD3022" t="s">
        <v>4666</v>
      </c>
      <c r="BE3022" t="e">
        <v>#N/A</v>
      </c>
      <c r="BF3022">
        <v>0</v>
      </c>
      <c r="BH3022" t="str">
        <f t="shared" si="661"/>
        <v>AV</v>
      </c>
      <c r="BJ3022" t="str">
        <f t="shared" si="662"/>
        <v>OK</v>
      </c>
      <c r="BK3022" s="130">
        <v>2109</v>
      </c>
      <c r="BL3022" s="130" t="s">
        <v>37</v>
      </c>
      <c r="BM3022" s="131" t="s">
        <v>33</v>
      </c>
      <c r="BN3022" s="131" t="e">
        <v>#VALUE!</v>
      </c>
      <c r="BO3022">
        <v>2109</v>
      </c>
      <c r="BP3022">
        <v>0</v>
      </c>
    </row>
    <row r="3023" spans="1:68" ht="25.2" x14ac:dyDescent="0.3">
      <c r="A3023" s="1"/>
      <c r="B3023" s="47">
        <v>2662</v>
      </c>
      <c r="C3023" s="45">
        <v>1066967</v>
      </c>
      <c r="D3023" s="29"/>
      <c r="E3023" s="29"/>
      <c r="F3023" s="31" t="s">
        <v>2229</v>
      </c>
      <c r="G3023" s="29" t="s">
        <v>503</v>
      </c>
      <c r="H3023" s="70" t="s">
        <v>4779</v>
      </c>
      <c r="I3023" s="148" t="s">
        <v>33</v>
      </c>
      <c r="J3023" s="147" t="s">
        <v>33</v>
      </c>
      <c r="K3023" s="148" t="e">
        <v>#N/A</v>
      </c>
      <c r="L3023" s="148" t="s">
        <v>32</v>
      </c>
      <c r="M3023" s="147" t="s">
        <v>33</v>
      </c>
      <c r="N3023" s="29" t="str">
        <f t="shared" si="658"/>
        <v/>
      </c>
      <c r="O3023" s="29" t="str">
        <f t="shared" si="659"/>
        <v/>
      </c>
      <c r="P3023" s="29" t="str">
        <f t="shared" si="660"/>
        <v/>
      </c>
      <c r="Q3023" s="29" t="str">
        <f t="shared" si="650"/>
        <v/>
      </c>
      <c r="R3023" s="29" t="str">
        <f t="shared" si="651"/>
        <v/>
      </c>
      <c r="S3023" s="29" t="str">
        <f t="shared" si="652"/>
        <v/>
      </c>
      <c r="T3023" s="29" t="str">
        <f t="shared" si="653"/>
        <v/>
      </c>
      <c r="U3023" s="29"/>
      <c r="V3023" s="29"/>
      <c r="W3023" s="38" t="s">
        <v>2178</v>
      </c>
      <c r="X3023" s="29" t="s">
        <v>158</v>
      </c>
      <c r="Y3023" s="146">
        <v>5790</v>
      </c>
      <c r="Z3023" s="33">
        <v>7411</v>
      </c>
      <c r="AA3023" s="34">
        <f t="shared" si="655"/>
        <v>0.28000000000000003</v>
      </c>
      <c r="AB3023" s="33">
        <f t="shared" si="656"/>
        <v>7411</v>
      </c>
      <c r="AC3023" s="34">
        <f t="shared" si="657"/>
        <v>0.2799653886010362</v>
      </c>
      <c r="AD3023" s="145">
        <f t="shared" si="663"/>
        <v>6175.8329999999996</v>
      </c>
      <c r="AE3023" s="105">
        <v>4825</v>
      </c>
      <c r="AF3023" s="34" t="s">
        <v>36</v>
      </c>
      <c r="AG3023" s="34" t="s">
        <v>36</v>
      </c>
      <c r="AH3023" s="34" t="s">
        <v>36</v>
      </c>
      <c r="AI3023" s="29">
        <v>0.5</v>
      </c>
      <c r="AJ3023" s="29">
        <v>2E-3</v>
      </c>
      <c r="AK3023" s="29">
        <v>5</v>
      </c>
      <c r="AL3023" s="29">
        <v>0</v>
      </c>
      <c r="AM3023" s="29" t="s">
        <v>28</v>
      </c>
      <c r="AN3023" s="158" t="s">
        <v>28</v>
      </c>
      <c r="AO3023" s="29" t="s">
        <v>28</v>
      </c>
      <c r="AP3023" s="29">
        <v>1</v>
      </c>
      <c r="AQ3023" s="29" t="s">
        <v>33</v>
      </c>
      <c r="AR3023" s="29" t="s">
        <v>33</v>
      </c>
      <c r="AS3023" s="29" t="s">
        <v>33</v>
      </c>
      <c r="AT3023" s="29"/>
      <c r="AU3023" s="144"/>
      <c r="AV3023" s="36" t="s">
        <v>28</v>
      </c>
      <c r="AW3023" s="102" t="s">
        <v>33</v>
      </c>
      <c r="AX3023" s="129" t="s">
        <v>33</v>
      </c>
      <c r="AY3023" s="106">
        <v>1</v>
      </c>
      <c r="BD3023" t="s">
        <v>4666</v>
      </c>
      <c r="BE3023" t="e">
        <v>#N/A</v>
      </c>
      <c r="BF3023">
        <v>0</v>
      </c>
      <c r="BH3023" t="str">
        <f t="shared" si="661"/>
        <v>AV</v>
      </c>
      <c r="BJ3023" t="str">
        <f t="shared" si="662"/>
        <v>OK</v>
      </c>
      <c r="BK3023" s="130">
        <v>7411</v>
      </c>
      <c r="BL3023" s="130" t="s">
        <v>37</v>
      </c>
      <c r="BM3023" s="131" t="s">
        <v>33</v>
      </c>
      <c r="BN3023" s="131" t="e">
        <v>#VALUE!</v>
      </c>
      <c r="BO3023">
        <v>7411</v>
      </c>
      <c r="BP3023">
        <v>0</v>
      </c>
    </row>
    <row r="3024" spans="1:68" ht="25.2" x14ac:dyDescent="0.3">
      <c r="A3024" s="1"/>
      <c r="B3024" s="47">
        <v>2663</v>
      </c>
      <c r="C3024" s="45">
        <v>1066977</v>
      </c>
      <c r="D3024" s="29"/>
      <c r="E3024" s="29"/>
      <c r="F3024" s="31" t="s">
        <v>2230</v>
      </c>
      <c r="G3024" s="29" t="s">
        <v>31</v>
      </c>
      <c r="H3024" s="70" t="s">
        <v>4779</v>
      </c>
      <c r="I3024" s="148" t="s">
        <v>33</v>
      </c>
      <c r="J3024" s="147" t="s">
        <v>33</v>
      </c>
      <c r="K3024" s="148" t="e">
        <v>#N/A</v>
      </c>
      <c r="L3024" s="148" t="s">
        <v>32</v>
      </c>
      <c r="M3024" s="147" t="s">
        <v>33</v>
      </c>
      <c r="N3024" s="29" t="str">
        <f t="shared" si="658"/>
        <v/>
      </c>
      <c r="O3024" s="29" t="str">
        <f t="shared" si="659"/>
        <v/>
      </c>
      <c r="P3024" s="29" t="str">
        <f t="shared" si="660"/>
        <v/>
      </c>
      <c r="Q3024" s="29" t="str">
        <f t="shared" si="650"/>
        <v/>
      </c>
      <c r="R3024" s="29" t="str">
        <f t="shared" si="651"/>
        <v/>
      </c>
      <c r="S3024" s="29" t="str">
        <f t="shared" si="652"/>
        <v/>
      </c>
      <c r="T3024" s="29" t="str">
        <f t="shared" si="653"/>
        <v/>
      </c>
      <c r="U3024" s="29"/>
      <c r="V3024" s="29"/>
      <c r="W3024" s="38" t="s">
        <v>2178</v>
      </c>
      <c r="X3024" s="29" t="s">
        <v>158</v>
      </c>
      <c r="Y3024" s="146">
        <v>58054</v>
      </c>
      <c r="Z3024" s="33">
        <v>74309</v>
      </c>
      <c r="AA3024" s="34">
        <f t="shared" si="655"/>
        <v>0.28000000000000003</v>
      </c>
      <c r="AB3024" s="33">
        <f t="shared" si="656"/>
        <v>74309</v>
      </c>
      <c r="AC3024" s="34">
        <f t="shared" si="657"/>
        <v>0.279997948668467</v>
      </c>
      <c r="AD3024" s="145">
        <f t="shared" si="663"/>
        <v>61924.167000000001</v>
      </c>
      <c r="AE3024" s="105">
        <v>48378.332999999999</v>
      </c>
      <c r="AF3024" s="34" t="s">
        <v>36</v>
      </c>
      <c r="AG3024" s="34" t="s">
        <v>36</v>
      </c>
      <c r="AH3024" s="34" t="s">
        <v>36</v>
      </c>
      <c r="AI3024" s="29">
        <v>0.55000000000000004</v>
      </c>
      <c r="AJ3024" s="29">
        <v>1.0999999999999999E-2</v>
      </c>
      <c r="AK3024" s="29">
        <v>2</v>
      </c>
      <c r="AL3024" s="29">
        <v>0</v>
      </c>
      <c r="AM3024" s="29" t="s">
        <v>28</v>
      </c>
      <c r="AN3024" s="158" t="s">
        <v>28</v>
      </c>
      <c r="AO3024" s="29" t="s">
        <v>28</v>
      </c>
      <c r="AP3024" s="29">
        <v>1</v>
      </c>
      <c r="AQ3024" s="29" t="s">
        <v>33</v>
      </c>
      <c r="AR3024" s="29" t="s">
        <v>33</v>
      </c>
      <c r="AS3024" s="29" t="s">
        <v>33</v>
      </c>
      <c r="AT3024" s="29"/>
      <c r="AU3024" s="144"/>
      <c r="AV3024" s="36" t="s">
        <v>28</v>
      </c>
      <c r="AW3024" s="102" t="s">
        <v>33</v>
      </c>
      <c r="AX3024" s="129" t="s">
        <v>33</v>
      </c>
      <c r="AY3024" s="106" t="e">
        <v>#N/A</v>
      </c>
      <c r="BD3024" t="s">
        <v>4657</v>
      </c>
      <c r="BE3024" t="e">
        <v>#N/A</v>
      </c>
      <c r="BF3024">
        <v>0</v>
      </c>
      <c r="BH3024" t="str">
        <f t="shared" si="661"/>
        <v>AV</v>
      </c>
      <c r="BJ3024" t="str">
        <f t="shared" si="662"/>
        <v>OK</v>
      </c>
      <c r="BK3024" s="130">
        <v>74309</v>
      </c>
      <c r="BL3024" s="130" t="s">
        <v>37</v>
      </c>
      <c r="BM3024" s="131" t="s">
        <v>33</v>
      </c>
      <c r="BN3024" s="131" t="e">
        <v>#VALUE!</v>
      </c>
      <c r="BO3024">
        <v>74309</v>
      </c>
      <c r="BP3024">
        <v>0</v>
      </c>
    </row>
    <row r="3025" spans="1:68" x14ac:dyDescent="0.3">
      <c r="A3025" s="1"/>
      <c r="B3025" s="47">
        <v>2664</v>
      </c>
      <c r="C3025" s="45">
        <v>1066978</v>
      </c>
      <c r="D3025" s="29"/>
      <c r="E3025" s="29"/>
      <c r="F3025" s="31" t="s">
        <v>2231</v>
      </c>
      <c r="G3025" s="29" t="s">
        <v>31</v>
      </c>
      <c r="H3025" s="29"/>
      <c r="I3025" s="148" t="s">
        <v>33</v>
      </c>
      <c r="J3025" s="147" t="s">
        <v>33</v>
      </c>
      <c r="K3025" s="148" t="e">
        <v>#N/A</v>
      </c>
      <c r="L3025" s="148" t="s">
        <v>32</v>
      </c>
      <c r="M3025" s="147" t="s">
        <v>33</v>
      </c>
      <c r="N3025" s="29" t="str">
        <f t="shared" si="658"/>
        <v/>
      </c>
      <c r="O3025" s="29" t="str">
        <f t="shared" si="659"/>
        <v/>
      </c>
      <c r="P3025" s="29" t="str">
        <f t="shared" si="660"/>
        <v/>
      </c>
      <c r="Q3025" s="29" t="str">
        <f t="shared" si="650"/>
        <v/>
      </c>
      <c r="R3025" s="29" t="str">
        <f t="shared" si="651"/>
        <v/>
      </c>
      <c r="S3025" s="29" t="str">
        <f t="shared" si="652"/>
        <v/>
      </c>
      <c r="T3025" s="29" t="str">
        <f t="shared" si="653"/>
        <v/>
      </c>
      <c r="U3025" s="29"/>
      <c r="V3025" s="29"/>
      <c r="W3025" s="38" t="s">
        <v>2178</v>
      </c>
      <c r="X3025" s="29" t="s">
        <v>158</v>
      </c>
      <c r="Y3025" s="146">
        <v>74710</v>
      </c>
      <c r="Z3025" s="33">
        <v>95629</v>
      </c>
      <c r="AA3025" s="34">
        <f t="shared" si="655"/>
        <v>0.28000000000000003</v>
      </c>
      <c r="AB3025" s="33">
        <f t="shared" si="656"/>
        <v>95629</v>
      </c>
      <c r="AC3025" s="34">
        <f t="shared" si="657"/>
        <v>0.28000267851694649</v>
      </c>
      <c r="AD3025" s="145">
        <f t="shared" si="663"/>
        <v>79690.832999999999</v>
      </c>
      <c r="AE3025" s="105">
        <v>62258.332999999999</v>
      </c>
      <c r="AF3025" s="34" t="s">
        <v>36</v>
      </c>
      <c r="AG3025" s="34" t="s">
        <v>36</v>
      </c>
      <c r="AH3025" s="34" t="s">
        <v>36</v>
      </c>
      <c r="AI3025" s="29">
        <v>5.5</v>
      </c>
      <c r="AJ3025" s="29">
        <v>0.02</v>
      </c>
      <c r="AK3025" s="29">
        <v>0</v>
      </c>
      <c r="AL3025" s="29">
        <v>0</v>
      </c>
      <c r="AM3025" s="29" t="s">
        <v>28</v>
      </c>
      <c r="AN3025" s="44" t="s">
        <v>27</v>
      </c>
      <c r="AO3025" s="29" t="s">
        <v>28</v>
      </c>
      <c r="AP3025" s="29">
        <v>1</v>
      </c>
      <c r="AQ3025" s="29" t="s">
        <v>33</v>
      </c>
      <c r="AR3025" s="29" t="s">
        <v>33</v>
      </c>
      <c r="AS3025" s="29" t="s">
        <v>33</v>
      </c>
      <c r="AT3025" s="29"/>
      <c r="AU3025" s="144"/>
      <c r="AV3025" s="36" t="s">
        <v>28</v>
      </c>
      <c r="AW3025" s="102" t="s">
        <v>33</v>
      </c>
      <c r="AX3025" s="129" t="s">
        <v>33</v>
      </c>
      <c r="AY3025" s="106">
        <v>2</v>
      </c>
      <c r="BD3025" t="s">
        <v>4657</v>
      </c>
      <c r="BE3025" t="e">
        <v>#N/A</v>
      </c>
      <c r="BF3025">
        <v>0</v>
      </c>
      <c r="BH3025" t="str">
        <f t="shared" si="661"/>
        <v/>
      </c>
      <c r="BJ3025" t="str">
        <f t="shared" si="662"/>
        <v>OK</v>
      </c>
      <c r="BK3025" s="130" t="s">
        <v>5302</v>
      </c>
      <c r="BL3025" s="130" t="e">
        <v>#VALUE!</v>
      </c>
      <c r="BM3025" s="131" t="s">
        <v>33</v>
      </c>
      <c r="BN3025" s="131" t="e">
        <v>#VALUE!</v>
      </c>
      <c r="BO3025" t="e">
        <v>#N/A</v>
      </c>
      <c r="BP3025">
        <v>0</v>
      </c>
    </row>
    <row r="3026" spans="1:68" x14ac:dyDescent="0.3">
      <c r="A3026" s="1"/>
      <c r="B3026" s="47">
        <v>2665</v>
      </c>
      <c r="C3026" s="45">
        <v>1066979</v>
      </c>
      <c r="D3026" s="29"/>
      <c r="E3026" s="29"/>
      <c r="F3026" s="31" t="s">
        <v>2232</v>
      </c>
      <c r="G3026" s="29" t="s">
        <v>31</v>
      </c>
      <c r="H3026" s="29"/>
      <c r="I3026" s="148" t="s">
        <v>33</v>
      </c>
      <c r="J3026" s="147" t="s">
        <v>33</v>
      </c>
      <c r="K3026" s="148" t="e">
        <v>#N/A</v>
      </c>
      <c r="L3026" s="148" t="s">
        <v>32</v>
      </c>
      <c r="M3026" s="147" t="s">
        <v>33</v>
      </c>
      <c r="N3026" s="29" t="str">
        <f t="shared" si="658"/>
        <v/>
      </c>
      <c r="O3026" s="29" t="str">
        <f t="shared" si="659"/>
        <v/>
      </c>
      <c r="P3026" s="29" t="str">
        <f t="shared" si="660"/>
        <v/>
      </c>
      <c r="Q3026" s="29" t="str">
        <f t="shared" si="650"/>
        <v/>
      </c>
      <c r="R3026" s="29" t="str">
        <f t="shared" si="651"/>
        <v/>
      </c>
      <c r="S3026" s="29" t="str">
        <f t="shared" si="652"/>
        <v/>
      </c>
      <c r="T3026" s="29" t="str">
        <f t="shared" si="653"/>
        <v/>
      </c>
      <c r="U3026" s="29"/>
      <c r="V3026" s="29"/>
      <c r="W3026" s="38" t="s">
        <v>2178</v>
      </c>
      <c r="X3026" s="29" t="s">
        <v>158</v>
      </c>
      <c r="Y3026" s="146">
        <v>72443</v>
      </c>
      <c r="Z3026" s="33">
        <v>92727</v>
      </c>
      <c r="AA3026" s="34">
        <f t="shared" si="655"/>
        <v>0.28000000000000003</v>
      </c>
      <c r="AB3026" s="33">
        <f t="shared" si="656"/>
        <v>92727</v>
      </c>
      <c r="AC3026" s="34">
        <f t="shared" si="657"/>
        <v>0.27999944077412892</v>
      </c>
      <c r="AD3026" s="145">
        <f t="shared" si="663"/>
        <v>77272.5</v>
      </c>
      <c r="AE3026" s="105">
        <v>60369.167000000001</v>
      </c>
      <c r="AF3026" s="34" t="s">
        <v>36</v>
      </c>
      <c r="AG3026" s="34" t="s">
        <v>36</v>
      </c>
      <c r="AH3026" s="34" t="s">
        <v>36</v>
      </c>
      <c r="AI3026" s="29">
        <v>5.5</v>
      </c>
      <c r="AJ3026" s="29">
        <v>0.02</v>
      </c>
      <c r="AK3026" s="29">
        <v>0</v>
      </c>
      <c r="AL3026" s="29">
        <v>0</v>
      </c>
      <c r="AM3026" s="29" t="s">
        <v>28</v>
      </c>
      <c r="AN3026" s="44" t="s">
        <v>27</v>
      </c>
      <c r="AO3026" s="29" t="s">
        <v>28</v>
      </c>
      <c r="AP3026" s="29">
        <v>1</v>
      </c>
      <c r="AQ3026" s="29" t="s">
        <v>33</v>
      </c>
      <c r="AR3026" s="29" t="s">
        <v>33</v>
      </c>
      <c r="AS3026" s="29" t="s">
        <v>33</v>
      </c>
      <c r="AT3026" s="29"/>
      <c r="AU3026" s="144"/>
      <c r="AV3026" s="36" t="s">
        <v>28</v>
      </c>
      <c r="AW3026" s="102" t="s">
        <v>33</v>
      </c>
      <c r="AX3026" s="129" t="s">
        <v>33</v>
      </c>
      <c r="AY3026" s="106">
        <v>1</v>
      </c>
      <c r="BD3026" t="s">
        <v>4657</v>
      </c>
      <c r="BE3026" t="e">
        <v>#N/A</v>
      </c>
      <c r="BF3026">
        <v>0</v>
      </c>
      <c r="BH3026" t="str">
        <f t="shared" si="661"/>
        <v/>
      </c>
      <c r="BJ3026" t="str">
        <f t="shared" si="662"/>
        <v>OK</v>
      </c>
      <c r="BK3026" s="130" t="s">
        <v>5302</v>
      </c>
      <c r="BL3026" s="130" t="e">
        <v>#VALUE!</v>
      </c>
      <c r="BM3026" s="131" t="s">
        <v>33</v>
      </c>
      <c r="BN3026" s="131" t="e">
        <v>#VALUE!</v>
      </c>
      <c r="BO3026" t="e">
        <v>#N/A</v>
      </c>
      <c r="BP3026">
        <v>0</v>
      </c>
    </row>
    <row r="3027" spans="1:68" x14ac:dyDescent="0.3">
      <c r="A3027" s="1"/>
      <c r="B3027" s="47">
        <v>2666</v>
      </c>
      <c r="C3027" s="45">
        <v>1066981</v>
      </c>
      <c r="D3027" s="29"/>
      <c r="E3027" s="29"/>
      <c r="F3027" s="31" t="s">
        <v>2233</v>
      </c>
      <c r="G3027" s="29" t="s">
        <v>31</v>
      </c>
      <c r="H3027" s="29"/>
      <c r="I3027" s="148" t="s">
        <v>33</v>
      </c>
      <c r="J3027" s="147" t="s">
        <v>33</v>
      </c>
      <c r="K3027" s="148" t="e">
        <v>#N/A</v>
      </c>
      <c r="L3027" s="148" t="s">
        <v>32</v>
      </c>
      <c r="M3027" s="147" t="s">
        <v>33</v>
      </c>
      <c r="N3027" s="29" t="str">
        <f t="shared" si="658"/>
        <v/>
      </c>
      <c r="O3027" s="29" t="str">
        <f t="shared" si="659"/>
        <v/>
      </c>
      <c r="P3027" s="29" t="str">
        <f t="shared" si="660"/>
        <v/>
      </c>
      <c r="Q3027" s="29" t="str">
        <f t="shared" ref="Q3027:Q3090" si="664">IF(IFERROR(MID($U3027,1,7)+0,"")&lt;1130000,"",IFERROR(MID($U3027,1,7)+0,""))</f>
        <v/>
      </c>
      <c r="R3027" s="29" t="str">
        <f t="shared" ref="R3027:R3090" si="665">IF(IFERROR(MID($U3027,10,7)+0,"")&lt;1130000,"",IFERROR(MID($U3027,10,7)+0,""))</f>
        <v/>
      </c>
      <c r="S3027" s="29" t="str">
        <f t="shared" ref="S3027:S3090" si="666">IF(IFERROR(MID($U3027,19,7)+0,"")&lt;1130000,"",IFERROR(MID($U3027,19,7)+0,""))</f>
        <v/>
      </c>
      <c r="T3027" s="29" t="str">
        <f t="shared" ref="T3027:T3090" si="667">IF(Q3027="","",IF(R3027="",Q3027,Q3027&amp;", "&amp;R3027))</f>
        <v/>
      </c>
      <c r="U3027" s="29"/>
      <c r="V3027" s="29"/>
      <c r="W3027" s="38" t="s">
        <v>2178</v>
      </c>
      <c r="X3027" s="29" t="s">
        <v>158</v>
      </c>
      <c r="Y3027" s="146">
        <v>99319</v>
      </c>
      <c r="Z3027" s="33">
        <v>127128</v>
      </c>
      <c r="AA3027" s="34">
        <f t="shared" si="655"/>
        <v>0.28000000000000003</v>
      </c>
      <c r="AB3027" s="33">
        <f t="shared" si="656"/>
        <v>127128</v>
      </c>
      <c r="AC3027" s="34">
        <f t="shared" si="657"/>
        <v>0.27999678321367227</v>
      </c>
      <c r="AD3027" s="145">
        <f t="shared" si="663"/>
        <v>105940</v>
      </c>
      <c r="AE3027" s="105">
        <v>82765.832999999999</v>
      </c>
      <c r="AF3027" s="34" t="s">
        <v>36</v>
      </c>
      <c r="AG3027" s="34" t="s">
        <v>36</v>
      </c>
      <c r="AH3027" s="34" t="s">
        <v>36</v>
      </c>
      <c r="AI3027" s="29">
        <v>13.5</v>
      </c>
      <c r="AJ3027" s="29">
        <v>0.02</v>
      </c>
      <c r="AK3027" s="29">
        <v>0</v>
      </c>
      <c r="AL3027" s="29">
        <v>0</v>
      </c>
      <c r="AM3027" s="29" t="s">
        <v>28</v>
      </c>
      <c r="AN3027" s="44" t="s">
        <v>27</v>
      </c>
      <c r="AO3027" s="29" t="s">
        <v>28</v>
      </c>
      <c r="AP3027" s="29">
        <v>1</v>
      </c>
      <c r="AQ3027" s="29" t="s">
        <v>33</v>
      </c>
      <c r="AR3027" s="29" t="s">
        <v>33</v>
      </c>
      <c r="AS3027" s="29" t="s">
        <v>33</v>
      </c>
      <c r="AT3027" s="29"/>
      <c r="AU3027" s="144"/>
      <c r="AV3027" s="36" t="s">
        <v>28</v>
      </c>
      <c r="AW3027" s="102" t="s">
        <v>33</v>
      </c>
      <c r="AX3027" s="129" t="s">
        <v>33</v>
      </c>
      <c r="AY3027" s="106" t="e">
        <v>#N/A</v>
      </c>
      <c r="BD3027" t="s">
        <v>4657</v>
      </c>
      <c r="BE3027" t="e">
        <v>#N/A</v>
      </c>
      <c r="BF3027">
        <v>0</v>
      </c>
      <c r="BH3027" t="str">
        <f t="shared" si="661"/>
        <v/>
      </c>
      <c r="BJ3027" t="str">
        <f t="shared" si="662"/>
        <v>OK</v>
      </c>
      <c r="BK3027" s="130" t="s">
        <v>5302</v>
      </c>
      <c r="BL3027" s="130" t="e">
        <v>#VALUE!</v>
      </c>
      <c r="BM3027" s="131" t="s">
        <v>33</v>
      </c>
      <c r="BN3027" s="131" t="e">
        <v>#VALUE!</v>
      </c>
      <c r="BO3027" t="e">
        <v>#N/A</v>
      </c>
      <c r="BP3027">
        <v>0</v>
      </c>
    </row>
    <row r="3028" spans="1:68" ht="25.2" x14ac:dyDescent="0.3">
      <c r="A3028" s="1"/>
      <c r="B3028" s="47">
        <v>2667</v>
      </c>
      <c r="C3028" s="45">
        <v>1066984</v>
      </c>
      <c r="D3028" s="29"/>
      <c r="E3028" s="29"/>
      <c r="F3028" s="31" t="s">
        <v>2234</v>
      </c>
      <c r="G3028" s="29" t="s">
        <v>503</v>
      </c>
      <c r="H3028" s="70" t="s">
        <v>4779</v>
      </c>
      <c r="I3028" s="148" t="s">
        <v>33</v>
      </c>
      <c r="J3028" s="147" t="s">
        <v>33</v>
      </c>
      <c r="K3028" s="148" t="e">
        <v>#N/A</v>
      </c>
      <c r="L3028" s="148" t="s">
        <v>32</v>
      </c>
      <c r="M3028" s="147" t="s">
        <v>33</v>
      </c>
      <c r="N3028" s="29" t="str">
        <f t="shared" si="658"/>
        <v/>
      </c>
      <c r="O3028" s="29" t="str">
        <f t="shared" si="659"/>
        <v/>
      </c>
      <c r="P3028" s="29" t="str">
        <f t="shared" si="660"/>
        <v/>
      </c>
      <c r="Q3028" s="29" t="str">
        <f t="shared" si="664"/>
        <v/>
      </c>
      <c r="R3028" s="29" t="str">
        <f t="shared" si="665"/>
        <v/>
      </c>
      <c r="S3028" s="29" t="str">
        <f t="shared" si="666"/>
        <v/>
      </c>
      <c r="T3028" s="29" t="str">
        <f t="shared" si="667"/>
        <v/>
      </c>
      <c r="U3028" s="29"/>
      <c r="V3028" s="29"/>
      <c r="W3028" s="38" t="s">
        <v>2178</v>
      </c>
      <c r="X3028" s="29" t="s">
        <v>158</v>
      </c>
      <c r="Y3028" s="146">
        <v>46443</v>
      </c>
      <c r="Z3028" s="33">
        <v>59447</v>
      </c>
      <c r="AA3028" s="34">
        <f t="shared" si="655"/>
        <v>0.28000000000000003</v>
      </c>
      <c r="AB3028" s="33">
        <f t="shared" si="656"/>
        <v>59447</v>
      </c>
      <c r="AC3028" s="34">
        <f t="shared" si="657"/>
        <v>0.27999914734190301</v>
      </c>
      <c r="AD3028" s="145">
        <f t="shared" si="663"/>
        <v>49539.167000000001</v>
      </c>
      <c r="AE3028" s="105">
        <v>38702.5</v>
      </c>
      <c r="AF3028" s="34" t="s">
        <v>36</v>
      </c>
      <c r="AG3028" s="34" t="s">
        <v>36</v>
      </c>
      <c r="AH3028" s="34" t="s">
        <v>36</v>
      </c>
      <c r="AI3028" s="29">
        <v>0.4</v>
      </c>
      <c r="AJ3028" s="29">
        <v>8.9999999999999993E-3</v>
      </c>
      <c r="AK3028" s="29">
        <v>1</v>
      </c>
      <c r="AL3028" s="29">
        <v>0</v>
      </c>
      <c r="AM3028" s="29" t="s">
        <v>28</v>
      </c>
      <c r="AN3028" s="158" t="s">
        <v>28</v>
      </c>
      <c r="AO3028" s="29" t="s">
        <v>28</v>
      </c>
      <c r="AP3028" s="29">
        <v>1</v>
      </c>
      <c r="AQ3028" s="29" t="s">
        <v>33</v>
      </c>
      <c r="AR3028" s="29" t="s">
        <v>33</v>
      </c>
      <c r="AS3028" s="29" t="s">
        <v>33</v>
      </c>
      <c r="AT3028" s="29"/>
      <c r="AU3028" s="144"/>
      <c r="AV3028" s="36" t="s">
        <v>28</v>
      </c>
      <c r="AW3028" s="102" t="s">
        <v>33</v>
      </c>
      <c r="AX3028" s="129" t="s">
        <v>33</v>
      </c>
      <c r="AY3028" s="106">
        <v>4</v>
      </c>
      <c r="BD3028" t="s">
        <v>4667</v>
      </c>
      <c r="BE3028" t="e">
        <v>#N/A</v>
      </c>
      <c r="BF3028">
        <v>0</v>
      </c>
      <c r="BH3028" t="str">
        <f t="shared" si="661"/>
        <v>AV</v>
      </c>
      <c r="BJ3028" t="str">
        <f t="shared" si="662"/>
        <v>OK</v>
      </c>
      <c r="BK3028" s="130">
        <v>59447</v>
      </c>
      <c r="BL3028" s="130" t="s">
        <v>37</v>
      </c>
      <c r="BM3028" s="131" t="s">
        <v>33</v>
      </c>
      <c r="BN3028" s="131" t="e">
        <v>#VALUE!</v>
      </c>
      <c r="BO3028">
        <v>59447</v>
      </c>
      <c r="BP3028">
        <v>0</v>
      </c>
    </row>
    <row r="3029" spans="1:68" x14ac:dyDescent="0.3">
      <c r="A3029" s="1"/>
      <c r="B3029" s="47">
        <v>2668</v>
      </c>
      <c r="C3029" s="45">
        <v>1067004</v>
      </c>
      <c r="D3029" s="29"/>
      <c r="E3029" s="29"/>
      <c r="F3029" s="31" t="s">
        <v>2235</v>
      </c>
      <c r="G3029" s="29" t="s">
        <v>31</v>
      </c>
      <c r="H3029" s="29"/>
      <c r="I3029" s="148" t="s">
        <v>33</v>
      </c>
      <c r="J3029" s="147" t="s">
        <v>33</v>
      </c>
      <c r="K3029" s="148" t="e">
        <v>#N/A</v>
      </c>
      <c r="L3029" s="148" t="s">
        <v>32</v>
      </c>
      <c r="M3029" s="147" t="s">
        <v>33</v>
      </c>
      <c r="N3029" s="29" t="str">
        <f t="shared" si="658"/>
        <v/>
      </c>
      <c r="O3029" s="29" t="str">
        <f t="shared" si="659"/>
        <v/>
      </c>
      <c r="P3029" s="29" t="str">
        <f t="shared" si="660"/>
        <v/>
      </c>
      <c r="Q3029" s="29" t="str">
        <f t="shared" si="664"/>
        <v/>
      </c>
      <c r="R3029" s="29" t="str">
        <f t="shared" si="665"/>
        <v/>
      </c>
      <c r="S3029" s="29" t="str">
        <f t="shared" si="666"/>
        <v/>
      </c>
      <c r="T3029" s="29" t="str">
        <f t="shared" si="667"/>
        <v/>
      </c>
      <c r="U3029" s="29"/>
      <c r="V3029" s="29"/>
      <c r="W3029" s="38" t="s">
        <v>2178</v>
      </c>
      <c r="X3029" s="29" t="s">
        <v>158</v>
      </c>
      <c r="Y3029" s="146">
        <v>58054</v>
      </c>
      <c r="Z3029" s="33">
        <v>74309</v>
      </c>
      <c r="AA3029" s="34">
        <f t="shared" si="655"/>
        <v>0.28000000000000003</v>
      </c>
      <c r="AB3029" s="33">
        <f t="shared" si="656"/>
        <v>74309</v>
      </c>
      <c r="AC3029" s="34">
        <f t="shared" si="657"/>
        <v>0.279997948668467</v>
      </c>
      <c r="AD3029" s="145">
        <f t="shared" si="663"/>
        <v>61924.167000000001</v>
      </c>
      <c r="AE3029" s="105">
        <v>48378.332999999999</v>
      </c>
      <c r="AF3029" s="34" t="s">
        <v>36</v>
      </c>
      <c r="AG3029" s="34" t="s">
        <v>36</v>
      </c>
      <c r="AH3029" s="34" t="s">
        <v>36</v>
      </c>
      <c r="AI3029" s="29">
        <v>0.55000000000000004</v>
      </c>
      <c r="AJ3029" s="29">
        <v>1.0999999999999999E-2</v>
      </c>
      <c r="AK3029" s="29">
        <v>0</v>
      </c>
      <c r="AL3029" s="29">
        <v>0</v>
      </c>
      <c r="AM3029" s="29" t="s">
        <v>28</v>
      </c>
      <c r="AN3029" s="44" t="s">
        <v>27</v>
      </c>
      <c r="AO3029" s="29" t="s">
        <v>28</v>
      </c>
      <c r="AP3029" s="29">
        <v>1</v>
      </c>
      <c r="AQ3029" s="29" t="s">
        <v>33</v>
      </c>
      <c r="AR3029" s="29" t="s">
        <v>33</v>
      </c>
      <c r="AS3029" s="29" t="s">
        <v>33</v>
      </c>
      <c r="AT3029" s="29"/>
      <c r="AU3029" s="144"/>
      <c r="AV3029" s="36" t="s">
        <v>28</v>
      </c>
      <c r="AW3029" s="102" t="s">
        <v>33</v>
      </c>
      <c r="AX3029" s="129" t="s">
        <v>33</v>
      </c>
      <c r="AY3029" s="106">
        <v>1</v>
      </c>
      <c r="BD3029" t="s">
        <v>4668</v>
      </c>
      <c r="BE3029" t="e">
        <v>#N/A</v>
      </c>
      <c r="BF3029">
        <v>0</v>
      </c>
      <c r="BH3029" t="str">
        <f t="shared" si="661"/>
        <v/>
      </c>
      <c r="BJ3029" t="str">
        <f t="shared" si="662"/>
        <v>OK</v>
      </c>
      <c r="BK3029" s="130" t="s">
        <v>5302</v>
      </c>
      <c r="BL3029" s="130" t="e">
        <v>#VALUE!</v>
      </c>
      <c r="BM3029" s="131" t="s">
        <v>33</v>
      </c>
      <c r="BN3029" s="131" t="e">
        <v>#VALUE!</v>
      </c>
      <c r="BO3029" t="e">
        <v>#N/A</v>
      </c>
      <c r="BP3029">
        <v>0</v>
      </c>
    </row>
    <row r="3030" spans="1:68" x14ac:dyDescent="0.3">
      <c r="A3030" s="1"/>
      <c r="B3030" s="47">
        <v>2669</v>
      </c>
      <c r="C3030" s="45">
        <v>1067014</v>
      </c>
      <c r="D3030" s="29"/>
      <c r="E3030" s="29"/>
      <c r="F3030" s="31" t="s">
        <v>2236</v>
      </c>
      <c r="G3030" s="29" t="s">
        <v>31</v>
      </c>
      <c r="H3030" s="70" t="s">
        <v>69</v>
      </c>
      <c r="I3030" s="148" t="s">
        <v>33</v>
      </c>
      <c r="J3030" s="147" t="s">
        <v>33</v>
      </c>
      <c r="K3030" s="148" t="e">
        <v>#N/A</v>
      </c>
      <c r="L3030" s="148" t="s">
        <v>32</v>
      </c>
      <c r="M3030" s="147" t="s">
        <v>33</v>
      </c>
      <c r="N3030" s="29" t="str">
        <f t="shared" si="658"/>
        <v/>
      </c>
      <c r="O3030" s="29" t="str">
        <f t="shared" si="659"/>
        <v/>
      </c>
      <c r="P3030" s="29" t="str">
        <f t="shared" si="660"/>
        <v/>
      </c>
      <c r="Q3030" s="29" t="str">
        <f t="shared" si="664"/>
        <v/>
      </c>
      <c r="R3030" s="29" t="str">
        <f t="shared" si="665"/>
        <v/>
      </c>
      <c r="S3030" s="29" t="str">
        <f t="shared" si="666"/>
        <v/>
      </c>
      <c r="T3030" s="29" t="str">
        <f t="shared" si="667"/>
        <v/>
      </c>
      <c r="U3030" s="29"/>
      <c r="V3030" s="29"/>
      <c r="W3030" s="38" t="s">
        <v>2178</v>
      </c>
      <c r="X3030" s="29" t="s">
        <v>158</v>
      </c>
      <c r="Y3030" s="146">
        <v>128777</v>
      </c>
      <c r="Z3030" s="33">
        <v>141655</v>
      </c>
      <c r="AA3030" s="34">
        <f t="shared" si="655"/>
        <v>0.1</v>
      </c>
      <c r="AB3030" s="33">
        <f t="shared" si="656"/>
        <v>141655</v>
      </c>
      <c r="AC3030" s="34">
        <f t="shared" si="657"/>
        <v>0.10000232308563693</v>
      </c>
      <c r="AD3030" s="145">
        <f t="shared" si="663"/>
        <v>118045.833</v>
      </c>
      <c r="AE3030" s="105">
        <v>107314.167</v>
      </c>
      <c r="AF3030" s="34" t="s">
        <v>36</v>
      </c>
      <c r="AG3030" s="34" t="s">
        <v>36</v>
      </c>
      <c r="AH3030" s="34" t="s">
        <v>36</v>
      </c>
      <c r="AI3030" s="29">
        <v>10</v>
      </c>
      <c r="AJ3030" s="29">
        <v>0.04</v>
      </c>
      <c r="AK3030" s="29">
        <v>0</v>
      </c>
      <c r="AL3030" s="29">
        <v>0</v>
      </c>
      <c r="AM3030" s="29" t="s">
        <v>27</v>
      </c>
      <c r="AN3030" s="44" t="s">
        <v>27</v>
      </c>
      <c r="AO3030" s="29" t="s">
        <v>27</v>
      </c>
      <c r="AP3030" s="29">
        <v>1</v>
      </c>
      <c r="AQ3030" s="29" t="s">
        <v>33</v>
      </c>
      <c r="AR3030" s="29" t="s">
        <v>33</v>
      </c>
      <c r="AS3030" s="29" t="s">
        <v>33</v>
      </c>
      <c r="AT3030" s="29"/>
      <c r="AU3030" s="144"/>
      <c r="AV3030" s="36" t="s">
        <v>28</v>
      </c>
      <c r="AW3030" s="102" t="s">
        <v>33</v>
      </c>
      <c r="AX3030" s="129" t="s">
        <v>33</v>
      </c>
      <c r="AY3030" s="106">
        <v>1</v>
      </c>
      <c r="BD3030">
        <v>0</v>
      </c>
      <c r="BE3030" t="e">
        <v>#N/A</v>
      </c>
      <c r="BF3030">
        <v>0</v>
      </c>
      <c r="BH3030" t="str">
        <f t="shared" si="661"/>
        <v/>
      </c>
      <c r="BJ3030" t="str">
        <f t="shared" si="662"/>
        <v>OK</v>
      </c>
      <c r="BK3030" s="130" t="s">
        <v>5302</v>
      </c>
      <c r="BL3030" s="130" t="e">
        <v>#VALUE!</v>
      </c>
      <c r="BM3030" s="131" t="s">
        <v>33</v>
      </c>
      <c r="BN3030" s="131" t="e">
        <v>#VALUE!</v>
      </c>
      <c r="BO3030" t="e">
        <v>#N/A</v>
      </c>
      <c r="BP3030">
        <v>0</v>
      </c>
    </row>
    <row r="3031" spans="1:68" x14ac:dyDescent="0.3">
      <c r="A3031" s="1"/>
      <c r="B3031" s="47">
        <v>2670</v>
      </c>
      <c r="C3031" s="45">
        <v>1066993</v>
      </c>
      <c r="D3031" s="37"/>
      <c r="E3031" s="37"/>
      <c r="F3031" s="31" t="s">
        <v>2237</v>
      </c>
      <c r="G3031" s="37" t="s">
        <v>503</v>
      </c>
      <c r="H3031" s="29"/>
      <c r="I3031" s="148" t="s">
        <v>33</v>
      </c>
      <c r="J3031" s="147" t="s">
        <v>33</v>
      </c>
      <c r="K3031" s="148" t="e">
        <v>#N/A</v>
      </c>
      <c r="L3031" s="148" t="s">
        <v>32</v>
      </c>
      <c r="M3031" s="147" t="s">
        <v>33</v>
      </c>
      <c r="N3031" s="29" t="str">
        <f t="shared" si="658"/>
        <v/>
      </c>
      <c r="O3031" s="29" t="str">
        <f t="shared" si="659"/>
        <v/>
      </c>
      <c r="P3031" s="29" t="str">
        <f t="shared" si="660"/>
        <v/>
      </c>
      <c r="Q3031" s="29" t="str">
        <f t="shared" si="664"/>
        <v/>
      </c>
      <c r="R3031" s="29" t="str">
        <f t="shared" si="665"/>
        <v/>
      </c>
      <c r="S3031" s="29" t="str">
        <f t="shared" si="666"/>
        <v/>
      </c>
      <c r="T3031" s="29" t="str">
        <f t="shared" si="667"/>
        <v/>
      </c>
      <c r="U3031" s="29"/>
      <c r="V3031" s="29"/>
      <c r="W3031" s="38" t="s">
        <v>2178</v>
      </c>
      <c r="X3031" s="37" t="s">
        <v>158</v>
      </c>
      <c r="Y3031" s="146">
        <v>18659</v>
      </c>
      <c r="Z3031" s="33">
        <v>23884</v>
      </c>
      <c r="AA3031" s="34">
        <f t="shared" si="655"/>
        <v>0.28000000000000003</v>
      </c>
      <c r="AB3031" s="33">
        <f t="shared" si="656"/>
        <v>23884</v>
      </c>
      <c r="AC3031" s="34">
        <f t="shared" si="657"/>
        <v>0.2800256759735103</v>
      </c>
      <c r="AD3031" s="145">
        <f t="shared" si="663"/>
        <v>19903.332999999999</v>
      </c>
      <c r="AE3031" s="105">
        <v>15549.166999999999</v>
      </c>
      <c r="AF3031" s="34" t="s">
        <v>36</v>
      </c>
      <c r="AG3031" s="34" t="s">
        <v>36</v>
      </c>
      <c r="AH3031" s="34" t="s">
        <v>36</v>
      </c>
      <c r="AI3031" s="29">
        <v>1</v>
      </c>
      <c r="AJ3031" s="29">
        <v>0.03</v>
      </c>
      <c r="AK3031" s="29">
        <v>0</v>
      </c>
      <c r="AL3031" s="29">
        <v>0</v>
      </c>
      <c r="AM3031" s="29" t="s">
        <v>28</v>
      </c>
      <c r="AN3031" s="44" t="s">
        <v>27</v>
      </c>
      <c r="AO3031" s="29" t="s">
        <v>28</v>
      </c>
      <c r="AP3031" s="29">
        <v>1</v>
      </c>
      <c r="AQ3031" s="29" t="s">
        <v>33</v>
      </c>
      <c r="AR3031" s="29" t="s">
        <v>33</v>
      </c>
      <c r="AS3031" s="29" t="s">
        <v>33</v>
      </c>
      <c r="AT3031" s="29"/>
      <c r="AU3031" s="144"/>
      <c r="AV3031" s="36" t="s">
        <v>28</v>
      </c>
      <c r="AW3031" s="102">
        <v>42786</v>
      </c>
      <c r="AX3031" s="129" t="s">
        <v>33</v>
      </c>
      <c r="AY3031" s="106">
        <v>3</v>
      </c>
      <c r="BD3031" t="s">
        <v>4669</v>
      </c>
      <c r="BE3031" t="e">
        <v>#N/A</v>
      </c>
      <c r="BF3031">
        <v>0</v>
      </c>
      <c r="BH3031" t="str">
        <f t="shared" si="661"/>
        <v/>
      </c>
      <c r="BJ3031" t="str">
        <f t="shared" si="662"/>
        <v>OK</v>
      </c>
      <c r="BK3031" s="130" t="s">
        <v>5302</v>
      </c>
      <c r="BL3031" s="130" t="e">
        <v>#VALUE!</v>
      </c>
      <c r="BM3031" s="131" t="s">
        <v>33</v>
      </c>
      <c r="BN3031" s="131" t="e">
        <v>#VALUE!</v>
      </c>
      <c r="BO3031" t="e">
        <v>#N/A</v>
      </c>
      <c r="BP3031">
        <v>1</v>
      </c>
    </row>
    <row r="3032" spans="1:68" x14ac:dyDescent="0.3">
      <c r="A3032" s="1"/>
      <c r="B3032" s="47">
        <v>2671</v>
      </c>
      <c r="C3032" s="45">
        <v>1066973</v>
      </c>
      <c r="D3032" s="29"/>
      <c r="E3032" s="29"/>
      <c r="F3032" s="31" t="s">
        <v>2238</v>
      </c>
      <c r="G3032" s="37" t="s">
        <v>503</v>
      </c>
      <c r="H3032" s="44" t="s">
        <v>412</v>
      </c>
      <c r="I3032" s="148" t="s">
        <v>33</v>
      </c>
      <c r="J3032" s="147" t="s">
        <v>33</v>
      </c>
      <c r="K3032" s="148" t="e">
        <v>#N/A</v>
      </c>
      <c r="L3032" s="148" t="s">
        <v>32</v>
      </c>
      <c r="M3032" s="147" t="s">
        <v>33</v>
      </c>
      <c r="N3032" s="29" t="str">
        <f t="shared" si="658"/>
        <v/>
      </c>
      <c r="O3032" s="29" t="str">
        <f t="shared" si="659"/>
        <v/>
      </c>
      <c r="P3032" s="29" t="str">
        <f t="shared" si="660"/>
        <v/>
      </c>
      <c r="Q3032" s="29" t="str">
        <f t="shared" si="664"/>
        <v/>
      </c>
      <c r="R3032" s="29" t="str">
        <f t="shared" si="665"/>
        <v/>
      </c>
      <c r="S3032" s="29" t="str">
        <f t="shared" si="666"/>
        <v/>
      </c>
      <c r="T3032" s="29" t="str">
        <f t="shared" si="667"/>
        <v/>
      </c>
      <c r="U3032" s="29"/>
      <c r="V3032" s="29"/>
      <c r="W3032" s="38" t="s">
        <v>2178</v>
      </c>
      <c r="X3032" s="37" t="s">
        <v>158</v>
      </c>
      <c r="Y3032" s="146">
        <v>1791</v>
      </c>
      <c r="Z3032" s="33">
        <v>2292</v>
      </c>
      <c r="AA3032" s="34">
        <f t="shared" si="655"/>
        <v>0.28000000000000003</v>
      </c>
      <c r="AB3032" s="33">
        <f t="shared" si="656"/>
        <v>2292</v>
      </c>
      <c r="AC3032" s="34">
        <f t="shared" si="657"/>
        <v>0.2797319932998325</v>
      </c>
      <c r="AD3032" s="145">
        <f t="shared" si="663"/>
        <v>1910</v>
      </c>
      <c r="AE3032" s="105">
        <v>1492.5</v>
      </c>
      <c r="AF3032" s="34" t="s">
        <v>36</v>
      </c>
      <c r="AG3032" s="34" t="s">
        <v>36</v>
      </c>
      <c r="AH3032" s="34" t="s">
        <v>36</v>
      </c>
      <c r="AI3032" s="29">
        <v>0.1</v>
      </c>
      <c r="AJ3032" s="29">
        <v>0.1</v>
      </c>
      <c r="AK3032" s="29">
        <v>0</v>
      </c>
      <c r="AL3032" s="29">
        <v>0</v>
      </c>
      <c r="AM3032" s="29" t="s">
        <v>28</v>
      </c>
      <c r="AN3032" s="44" t="s">
        <v>27</v>
      </c>
      <c r="AO3032" s="29" t="s">
        <v>27</v>
      </c>
      <c r="AP3032" s="29">
        <v>1</v>
      </c>
      <c r="AQ3032" s="29"/>
      <c r="AR3032" s="29"/>
      <c r="AS3032" s="29"/>
      <c r="AT3032" s="29"/>
      <c r="AU3032" s="144"/>
      <c r="AV3032" s="36" t="s">
        <v>28</v>
      </c>
      <c r="AW3032" s="102">
        <v>43004</v>
      </c>
      <c r="AX3032" s="129" t="s">
        <v>33</v>
      </c>
      <c r="AY3032" s="106">
        <v>5</v>
      </c>
      <c r="BD3032" t="s">
        <v>4670</v>
      </c>
      <c r="BE3032" t="e">
        <v>#N/A</v>
      </c>
      <c r="BF3032">
        <v>0</v>
      </c>
      <c r="BH3032" t="str">
        <f t="shared" si="661"/>
        <v/>
      </c>
      <c r="BJ3032" t="str">
        <f t="shared" si="662"/>
        <v>OK</v>
      </c>
      <c r="BK3032" s="130" t="s">
        <v>5302</v>
      </c>
      <c r="BL3032" s="130" t="e">
        <v>#VALUE!</v>
      </c>
      <c r="BM3032" s="131" t="s">
        <v>33</v>
      </c>
      <c r="BN3032" s="131" t="e">
        <v>#VALUE!</v>
      </c>
      <c r="BO3032" t="e">
        <v>#N/A</v>
      </c>
      <c r="BP3032">
        <v>0</v>
      </c>
    </row>
    <row r="3033" spans="1:68" x14ac:dyDescent="0.3">
      <c r="A3033" s="1"/>
      <c r="B3033" s="47">
        <v>2672</v>
      </c>
      <c r="C3033" s="126" t="s">
        <v>2239</v>
      </c>
      <c r="D3033" s="80"/>
      <c r="E3033" s="80"/>
      <c r="F3033" s="39"/>
      <c r="G3033" s="81"/>
      <c r="H3033" s="81"/>
      <c r="I3033" s="148" t="s">
        <v>33</v>
      </c>
      <c r="J3033" s="147" t="s">
        <v>33</v>
      </c>
      <c r="K3033" s="148" t="e">
        <v>#N/A</v>
      </c>
      <c r="L3033" s="148" t="s">
        <v>32</v>
      </c>
      <c r="M3033" s="147" t="s">
        <v>33</v>
      </c>
      <c r="N3033" s="29" t="str">
        <f t="shared" si="658"/>
        <v/>
      </c>
      <c r="O3033" s="29" t="str">
        <f t="shared" si="659"/>
        <v/>
      </c>
      <c r="P3033" s="29" t="str">
        <f t="shared" si="660"/>
        <v/>
      </c>
      <c r="Q3033" s="29" t="str">
        <f t="shared" si="664"/>
        <v/>
      </c>
      <c r="R3033" s="29" t="str">
        <f t="shared" si="665"/>
        <v/>
      </c>
      <c r="S3033" s="29" t="str">
        <f t="shared" si="666"/>
        <v/>
      </c>
      <c r="T3033" s="29" t="str">
        <f t="shared" si="667"/>
        <v/>
      </c>
      <c r="U3033" s="81"/>
      <c r="V3033" s="81"/>
      <c r="W3033" s="82"/>
      <c r="X3033" s="81"/>
      <c r="Y3033" s="146">
        <v>0</v>
      </c>
      <c r="Z3033" s="33"/>
      <c r="AA3033" s="34" t="e">
        <f t="shared" si="655"/>
        <v>#DIV/0!</v>
      </c>
      <c r="AB3033" s="33">
        <f t="shared" si="656"/>
        <v>0</v>
      </c>
      <c r="AC3033" s="34" t="e">
        <f t="shared" si="657"/>
        <v>#DIV/0!</v>
      </c>
      <c r="AD3033" s="145"/>
      <c r="AE3033" s="105">
        <v>0</v>
      </c>
      <c r="AF3033" s="34" t="e">
        <v>#N/A</v>
      </c>
      <c r="AG3033" s="34" t="e">
        <v>#N/A</v>
      </c>
      <c r="AH3033" s="34" t="e">
        <v>#N/A</v>
      </c>
      <c r="AI3033" s="29"/>
      <c r="AJ3033" s="29"/>
      <c r="AK3033" s="29">
        <v>0</v>
      </c>
      <c r="AL3033" s="29">
        <v>0</v>
      </c>
      <c r="AM3033" s="29" t="s">
        <v>27</v>
      </c>
      <c r="AN3033" s="83" t="s">
        <v>28</v>
      </c>
      <c r="AO3033" s="29" t="s">
        <v>28</v>
      </c>
      <c r="AP3033" s="29"/>
      <c r="AQ3033" s="29"/>
      <c r="AR3033" s="29"/>
      <c r="AS3033" s="29"/>
      <c r="AT3033" s="29"/>
      <c r="AU3033" s="144"/>
      <c r="AV3033" s="36" t="s">
        <v>33</v>
      </c>
      <c r="AW3033" s="102" t="s">
        <v>33</v>
      </c>
      <c r="AX3033" s="129" t="s">
        <v>5288</v>
      </c>
      <c r="AY3033" s="106" t="e">
        <v>#N/A</v>
      </c>
      <c r="BD3033" t="e">
        <v>#N/A</v>
      </c>
      <c r="BE3033" t="e">
        <v>#N/A</v>
      </c>
      <c r="BF3033" t="e">
        <v>#N/A</v>
      </c>
      <c r="BH3033" t="str">
        <f t="shared" si="661"/>
        <v/>
      </c>
      <c r="BJ3033" t="str">
        <f t="shared" si="662"/>
        <v>OK</v>
      </c>
      <c r="BK3033" s="130">
        <v>0</v>
      </c>
      <c r="BL3033" s="130" t="s">
        <v>37</v>
      </c>
      <c r="BM3033" s="131" t="s">
        <v>33</v>
      </c>
      <c r="BN3033" s="131" t="s">
        <v>37</v>
      </c>
      <c r="BO3033">
        <v>0</v>
      </c>
      <c r="BP3033">
        <v>0</v>
      </c>
    </row>
    <row r="3034" spans="1:68" ht="25.2" x14ac:dyDescent="0.3">
      <c r="A3034" s="1"/>
      <c r="B3034" s="47">
        <v>2673</v>
      </c>
      <c r="C3034" s="45">
        <v>1051814</v>
      </c>
      <c r="D3034" s="29"/>
      <c r="E3034" s="29"/>
      <c r="F3034" s="31" t="s">
        <v>2240</v>
      </c>
      <c r="G3034" s="29" t="s">
        <v>31</v>
      </c>
      <c r="H3034" s="29"/>
      <c r="I3034" s="148" t="s">
        <v>33</v>
      </c>
      <c r="J3034" s="147" t="s">
        <v>33</v>
      </c>
      <c r="K3034" s="148" t="e">
        <v>#N/A</v>
      </c>
      <c r="L3034" s="148" t="s">
        <v>32</v>
      </c>
      <c r="M3034" s="147" t="s">
        <v>33</v>
      </c>
      <c r="N3034" s="29" t="str">
        <f t="shared" si="658"/>
        <v/>
      </c>
      <c r="O3034" s="29" t="str">
        <f t="shared" si="659"/>
        <v/>
      </c>
      <c r="P3034" s="29" t="str">
        <f t="shared" si="660"/>
        <v/>
      </c>
      <c r="Q3034" s="29" t="str">
        <f t="shared" si="664"/>
        <v/>
      </c>
      <c r="R3034" s="29" t="str">
        <f t="shared" si="665"/>
        <v/>
      </c>
      <c r="S3034" s="29" t="str">
        <f t="shared" si="666"/>
        <v/>
      </c>
      <c r="T3034" s="29" t="str">
        <f t="shared" si="667"/>
        <v/>
      </c>
      <c r="U3034" s="29"/>
      <c r="V3034" s="29"/>
      <c r="W3034" s="38" t="s">
        <v>2241</v>
      </c>
      <c r="X3034" s="29" t="s">
        <v>158</v>
      </c>
      <c r="Y3034" s="146">
        <v>4049</v>
      </c>
      <c r="Z3034" s="33">
        <v>5183</v>
      </c>
      <c r="AA3034" s="34">
        <f t="shared" si="655"/>
        <v>0.28000000000000003</v>
      </c>
      <c r="AB3034" s="33">
        <f t="shared" si="656"/>
        <v>5183</v>
      </c>
      <c r="AC3034" s="34">
        <f t="shared" si="657"/>
        <v>0.28006912520927402</v>
      </c>
      <c r="AD3034" s="145">
        <f t="shared" ref="AD3034:AD3097" si="668">ROUND(Z3034/1.2,3)</f>
        <v>4319.1670000000004</v>
      </c>
      <c r="AE3034" s="105">
        <v>3374.1669999999999</v>
      </c>
      <c r="AF3034" s="34" t="s">
        <v>36</v>
      </c>
      <c r="AG3034" s="34" t="s">
        <v>36</v>
      </c>
      <c r="AH3034" s="34" t="s">
        <v>36</v>
      </c>
      <c r="AI3034" s="29">
        <v>2.2749999999999999</v>
      </c>
      <c r="AJ3034" s="29">
        <v>0.04</v>
      </c>
      <c r="AK3034" s="29">
        <v>0</v>
      </c>
      <c r="AL3034" s="29">
        <v>0</v>
      </c>
      <c r="AM3034" s="29" t="s">
        <v>28</v>
      </c>
      <c r="AN3034" s="44" t="s">
        <v>27</v>
      </c>
      <c r="AO3034" s="29" t="s">
        <v>28</v>
      </c>
      <c r="AP3034" s="29">
        <v>1</v>
      </c>
      <c r="AQ3034" s="29" t="s">
        <v>33</v>
      </c>
      <c r="AR3034" s="29" t="s">
        <v>33</v>
      </c>
      <c r="AS3034" s="29" t="s">
        <v>33</v>
      </c>
      <c r="AT3034" s="29"/>
      <c r="AU3034" s="144"/>
      <c r="AV3034" s="36" t="s">
        <v>28</v>
      </c>
      <c r="AW3034" s="102">
        <v>42551</v>
      </c>
      <c r="AX3034" s="129" t="s">
        <v>33</v>
      </c>
      <c r="AY3034" s="106" t="e">
        <v>#N/A</v>
      </c>
      <c r="BD3034" t="s">
        <v>1608</v>
      </c>
      <c r="BE3034" t="e">
        <v>#N/A</v>
      </c>
      <c r="BF3034">
        <v>0</v>
      </c>
      <c r="BH3034" t="str">
        <f t="shared" si="661"/>
        <v/>
      </c>
      <c r="BJ3034" t="str">
        <f t="shared" si="662"/>
        <v>OK</v>
      </c>
      <c r="BK3034" s="130" t="s">
        <v>5302</v>
      </c>
      <c r="BL3034" s="130" t="e">
        <v>#VALUE!</v>
      </c>
      <c r="BM3034" s="131" t="s">
        <v>33</v>
      </c>
      <c r="BN3034" s="131" t="e">
        <v>#VALUE!</v>
      </c>
      <c r="BO3034" t="e">
        <v>#N/A</v>
      </c>
      <c r="BP3034">
        <v>0</v>
      </c>
    </row>
    <row r="3035" spans="1:68" ht="25.2" x14ac:dyDescent="0.3">
      <c r="A3035" s="1"/>
      <c r="B3035" s="47">
        <v>2674</v>
      </c>
      <c r="C3035" s="45">
        <v>1051815</v>
      </c>
      <c r="D3035" s="29"/>
      <c r="E3035" s="29"/>
      <c r="F3035" s="31" t="s">
        <v>2242</v>
      </c>
      <c r="G3035" s="29" t="s">
        <v>31</v>
      </c>
      <c r="H3035" s="29"/>
      <c r="I3035" s="148" t="s">
        <v>33</v>
      </c>
      <c r="J3035" s="147" t="s">
        <v>33</v>
      </c>
      <c r="K3035" s="148" t="e">
        <v>#N/A</v>
      </c>
      <c r="L3035" s="148" t="s">
        <v>32</v>
      </c>
      <c r="M3035" s="147" t="s">
        <v>33</v>
      </c>
      <c r="N3035" s="29" t="str">
        <f t="shared" si="658"/>
        <v/>
      </c>
      <c r="O3035" s="29" t="str">
        <f t="shared" si="659"/>
        <v/>
      </c>
      <c r="P3035" s="29" t="str">
        <f t="shared" si="660"/>
        <v/>
      </c>
      <c r="Q3035" s="29" t="str">
        <f t="shared" si="664"/>
        <v/>
      </c>
      <c r="R3035" s="29" t="str">
        <f t="shared" si="665"/>
        <v/>
      </c>
      <c r="S3035" s="29" t="str">
        <f t="shared" si="666"/>
        <v/>
      </c>
      <c r="T3035" s="29" t="str">
        <f t="shared" si="667"/>
        <v/>
      </c>
      <c r="U3035" s="29"/>
      <c r="V3035" s="29"/>
      <c r="W3035" s="38" t="s">
        <v>2241</v>
      </c>
      <c r="X3035" s="29" t="s">
        <v>158</v>
      </c>
      <c r="Y3035" s="146">
        <v>4401</v>
      </c>
      <c r="Z3035" s="33">
        <v>5633</v>
      </c>
      <c r="AA3035" s="34">
        <f t="shared" si="655"/>
        <v>0.28000000000000003</v>
      </c>
      <c r="AB3035" s="33">
        <f t="shared" si="656"/>
        <v>5633</v>
      </c>
      <c r="AC3035" s="34">
        <f t="shared" si="657"/>
        <v>0.27993646898432184</v>
      </c>
      <c r="AD3035" s="145">
        <f t="shared" si="668"/>
        <v>4694.1670000000004</v>
      </c>
      <c r="AE3035" s="105">
        <v>3667.5</v>
      </c>
      <c r="AF3035" s="34" t="s">
        <v>36</v>
      </c>
      <c r="AG3035" s="34" t="s">
        <v>36</v>
      </c>
      <c r="AH3035" s="34" t="s">
        <v>36</v>
      </c>
      <c r="AI3035" s="29">
        <v>3</v>
      </c>
      <c r="AJ3035" s="29">
        <v>0.04</v>
      </c>
      <c r="AK3035" s="29">
        <v>0</v>
      </c>
      <c r="AL3035" s="29">
        <v>0</v>
      </c>
      <c r="AM3035" s="29" t="s">
        <v>28</v>
      </c>
      <c r="AN3035" s="44" t="s">
        <v>27</v>
      </c>
      <c r="AO3035" s="29" t="s">
        <v>28</v>
      </c>
      <c r="AP3035" s="29">
        <v>1</v>
      </c>
      <c r="AQ3035" s="29" t="s">
        <v>33</v>
      </c>
      <c r="AR3035" s="29" t="s">
        <v>33</v>
      </c>
      <c r="AS3035" s="29" t="s">
        <v>33</v>
      </c>
      <c r="AT3035" s="29"/>
      <c r="AU3035" s="144"/>
      <c r="AV3035" s="36" t="s">
        <v>28</v>
      </c>
      <c r="AW3035" s="102">
        <v>42551</v>
      </c>
      <c r="AX3035" s="129" t="s">
        <v>33</v>
      </c>
      <c r="AY3035" s="106">
        <v>2</v>
      </c>
      <c r="BD3035" t="s">
        <v>1608</v>
      </c>
      <c r="BE3035" t="e">
        <v>#N/A</v>
      </c>
      <c r="BF3035">
        <v>0</v>
      </c>
      <c r="BH3035" t="str">
        <f t="shared" si="661"/>
        <v/>
      </c>
      <c r="BJ3035" t="str">
        <f t="shared" si="662"/>
        <v>OK</v>
      </c>
      <c r="BK3035" s="130" t="s">
        <v>5302</v>
      </c>
      <c r="BL3035" s="130" t="e">
        <v>#VALUE!</v>
      </c>
      <c r="BM3035" s="131" t="s">
        <v>33</v>
      </c>
      <c r="BN3035" s="131" t="e">
        <v>#VALUE!</v>
      </c>
      <c r="BO3035" t="e">
        <v>#N/A</v>
      </c>
      <c r="BP3035">
        <v>0</v>
      </c>
    </row>
    <row r="3036" spans="1:68" ht="25.2" x14ac:dyDescent="0.3">
      <c r="A3036" s="1"/>
      <c r="B3036" s="47">
        <v>2675</v>
      </c>
      <c r="C3036" s="45">
        <v>1051816</v>
      </c>
      <c r="D3036" s="29"/>
      <c r="E3036" s="29"/>
      <c r="F3036" s="31" t="s">
        <v>2243</v>
      </c>
      <c r="G3036" s="29" t="s">
        <v>31</v>
      </c>
      <c r="H3036" s="29"/>
      <c r="I3036" s="148" t="s">
        <v>33</v>
      </c>
      <c r="J3036" s="147" t="s">
        <v>33</v>
      </c>
      <c r="K3036" s="148" t="e">
        <v>#N/A</v>
      </c>
      <c r="L3036" s="148" t="s">
        <v>32</v>
      </c>
      <c r="M3036" s="147" t="s">
        <v>33</v>
      </c>
      <c r="N3036" s="29" t="str">
        <f t="shared" si="658"/>
        <v/>
      </c>
      <c r="O3036" s="29" t="str">
        <f t="shared" si="659"/>
        <v/>
      </c>
      <c r="P3036" s="29" t="str">
        <f t="shared" si="660"/>
        <v/>
      </c>
      <c r="Q3036" s="29" t="str">
        <f t="shared" si="664"/>
        <v/>
      </c>
      <c r="R3036" s="29" t="str">
        <f t="shared" si="665"/>
        <v/>
      </c>
      <c r="S3036" s="29" t="str">
        <f t="shared" si="666"/>
        <v/>
      </c>
      <c r="T3036" s="29" t="str">
        <f t="shared" si="667"/>
        <v/>
      </c>
      <c r="U3036" s="29"/>
      <c r="V3036" s="29"/>
      <c r="W3036" s="38" t="s">
        <v>2241</v>
      </c>
      <c r="X3036" s="29" t="s">
        <v>158</v>
      </c>
      <c r="Y3036" s="146">
        <v>5084</v>
      </c>
      <c r="Z3036" s="33">
        <v>6507</v>
      </c>
      <c r="AA3036" s="34">
        <f t="shared" si="655"/>
        <v>0.28000000000000003</v>
      </c>
      <c r="AB3036" s="33">
        <f t="shared" si="656"/>
        <v>6507</v>
      </c>
      <c r="AC3036" s="34">
        <f t="shared" si="657"/>
        <v>0.27989761763197335</v>
      </c>
      <c r="AD3036" s="145">
        <f t="shared" si="668"/>
        <v>5422.5</v>
      </c>
      <c r="AE3036" s="105">
        <v>4236.6670000000004</v>
      </c>
      <c r="AF3036" s="34" t="s">
        <v>36</v>
      </c>
      <c r="AG3036" s="34" t="s">
        <v>36</v>
      </c>
      <c r="AH3036" s="34" t="s">
        <v>36</v>
      </c>
      <c r="AI3036" s="29">
        <v>4.25</v>
      </c>
      <c r="AJ3036" s="29">
        <v>7.0000000000000007E-2</v>
      </c>
      <c r="AK3036" s="29">
        <v>0</v>
      </c>
      <c r="AL3036" s="29">
        <v>0</v>
      </c>
      <c r="AM3036" s="29" t="s">
        <v>28</v>
      </c>
      <c r="AN3036" s="44" t="s">
        <v>27</v>
      </c>
      <c r="AO3036" s="29" t="s">
        <v>28</v>
      </c>
      <c r="AP3036" s="29">
        <v>1</v>
      </c>
      <c r="AQ3036" s="29" t="s">
        <v>33</v>
      </c>
      <c r="AR3036" s="29" t="s">
        <v>33</v>
      </c>
      <c r="AS3036" s="29" t="s">
        <v>33</v>
      </c>
      <c r="AT3036" s="29"/>
      <c r="AU3036" s="144"/>
      <c r="AV3036" s="36" t="s">
        <v>28</v>
      </c>
      <c r="AW3036" s="102">
        <v>42551</v>
      </c>
      <c r="AX3036" s="129" t="s">
        <v>33</v>
      </c>
      <c r="AY3036" s="106">
        <v>1</v>
      </c>
      <c r="BD3036" t="s">
        <v>1608</v>
      </c>
      <c r="BE3036" t="e">
        <v>#N/A</v>
      </c>
      <c r="BF3036">
        <v>0</v>
      </c>
      <c r="BH3036" t="str">
        <f t="shared" si="661"/>
        <v/>
      </c>
      <c r="BJ3036" t="str">
        <f t="shared" si="662"/>
        <v>OK</v>
      </c>
      <c r="BK3036" s="130" t="s">
        <v>5302</v>
      </c>
      <c r="BL3036" s="130" t="e">
        <v>#VALUE!</v>
      </c>
      <c r="BM3036" s="131" t="s">
        <v>33</v>
      </c>
      <c r="BN3036" s="131" t="e">
        <v>#VALUE!</v>
      </c>
      <c r="BO3036" t="e">
        <v>#N/A</v>
      </c>
      <c r="BP3036">
        <v>0</v>
      </c>
    </row>
    <row r="3037" spans="1:68" ht="25.2" x14ac:dyDescent="0.3">
      <c r="A3037" s="1"/>
      <c r="B3037" s="47">
        <v>2676</v>
      </c>
      <c r="C3037" s="45">
        <v>1051817</v>
      </c>
      <c r="D3037" s="29"/>
      <c r="E3037" s="29"/>
      <c r="F3037" s="31" t="s">
        <v>2244</v>
      </c>
      <c r="G3037" s="29" t="s">
        <v>31</v>
      </c>
      <c r="H3037" s="29"/>
      <c r="I3037" s="148" t="s">
        <v>33</v>
      </c>
      <c r="J3037" s="147" t="s">
        <v>33</v>
      </c>
      <c r="K3037" s="148" t="e">
        <v>#N/A</v>
      </c>
      <c r="L3037" s="148" t="s">
        <v>32</v>
      </c>
      <c r="M3037" s="147" t="s">
        <v>33</v>
      </c>
      <c r="N3037" s="29" t="str">
        <f t="shared" si="658"/>
        <v/>
      </c>
      <c r="O3037" s="29" t="str">
        <f t="shared" si="659"/>
        <v/>
      </c>
      <c r="P3037" s="29" t="str">
        <f t="shared" si="660"/>
        <v/>
      </c>
      <c r="Q3037" s="29" t="str">
        <f t="shared" si="664"/>
        <v/>
      </c>
      <c r="R3037" s="29" t="str">
        <f t="shared" si="665"/>
        <v/>
      </c>
      <c r="S3037" s="29" t="str">
        <f t="shared" si="666"/>
        <v/>
      </c>
      <c r="T3037" s="29" t="str">
        <f t="shared" si="667"/>
        <v/>
      </c>
      <c r="U3037" s="29"/>
      <c r="V3037" s="29"/>
      <c r="W3037" s="38" t="s">
        <v>2241</v>
      </c>
      <c r="X3037" s="29" t="s">
        <v>158</v>
      </c>
      <c r="Y3037" s="146">
        <v>6672</v>
      </c>
      <c r="Z3037" s="33">
        <v>8540</v>
      </c>
      <c r="AA3037" s="34">
        <f t="shared" si="655"/>
        <v>0.28000000000000003</v>
      </c>
      <c r="AB3037" s="33">
        <f t="shared" si="656"/>
        <v>8540</v>
      </c>
      <c r="AC3037" s="34">
        <f t="shared" si="657"/>
        <v>0.2799760791366907</v>
      </c>
      <c r="AD3037" s="145">
        <f t="shared" si="668"/>
        <v>7116.6670000000004</v>
      </c>
      <c r="AE3037" s="105">
        <v>5560</v>
      </c>
      <c r="AF3037" s="34" t="s">
        <v>36</v>
      </c>
      <c r="AG3037" s="34" t="s">
        <v>36</v>
      </c>
      <c r="AH3037" s="34" t="s">
        <v>36</v>
      </c>
      <c r="AI3037" s="29">
        <v>6.8250000000000002</v>
      </c>
      <c r="AJ3037" s="29">
        <v>0.1</v>
      </c>
      <c r="AK3037" s="29">
        <v>0</v>
      </c>
      <c r="AL3037" s="29">
        <v>0</v>
      </c>
      <c r="AM3037" s="29" t="s">
        <v>28</v>
      </c>
      <c r="AN3037" s="44" t="s">
        <v>27</v>
      </c>
      <c r="AO3037" s="29" t="s">
        <v>28</v>
      </c>
      <c r="AP3037" s="29">
        <v>1</v>
      </c>
      <c r="AQ3037" s="29" t="s">
        <v>33</v>
      </c>
      <c r="AR3037" s="29" t="s">
        <v>33</v>
      </c>
      <c r="AS3037" s="29" t="s">
        <v>33</v>
      </c>
      <c r="AT3037" s="29"/>
      <c r="AU3037" s="144"/>
      <c r="AV3037" s="36" t="s">
        <v>28</v>
      </c>
      <c r="AW3037" s="102">
        <v>42551</v>
      </c>
      <c r="AX3037" s="129" t="s">
        <v>33</v>
      </c>
      <c r="AY3037" s="106">
        <v>3</v>
      </c>
      <c r="BD3037" t="s">
        <v>1608</v>
      </c>
      <c r="BE3037" t="e">
        <v>#N/A</v>
      </c>
      <c r="BF3037">
        <v>0</v>
      </c>
      <c r="BH3037" t="str">
        <f t="shared" si="661"/>
        <v/>
      </c>
      <c r="BJ3037" t="str">
        <f t="shared" si="662"/>
        <v>OK</v>
      </c>
      <c r="BK3037" s="130" t="s">
        <v>5302</v>
      </c>
      <c r="BL3037" s="130" t="e">
        <v>#VALUE!</v>
      </c>
      <c r="BM3037" s="131" t="s">
        <v>33</v>
      </c>
      <c r="BN3037" s="131" t="e">
        <v>#VALUE!</v>
      </c>
      <c r="BO3037" t="e">
        <v>#N/A</v>
      </c>
      <c r="BP3037">
        <v>0</v>
      </c>
    </row>
    <row r="3038" spans="1:68" ht="25.2" x14ac:dyDescent="0.3">
      <c r="A3038" s="1"/>
      <c r="B3038" s="47">
        <v>2677</v>
      </c>
      <c r="C3038" s="45">
        <v>1051818</v>
      </c>
      <c r="D3038" s="29"/>
      <c r="E3038" s="29"/>
      <c r="F3038" s="31" t="s">
        <v>2245</v>
      </c>
      <c r="G3038" s="29" t="s">
        <v>31</v>
      </c>
      <c r="H3038" s="29"/>
      <c r="I3038" s="148" t="s">
        <v>33</v>
      </c>
      <c r="J3038" s="147" t="s">
        <v>33</v>
      </c>
      <c r="K3038" s="148" t="e">
        <v>#N/A</v>
      </c>
      <c r="L3038" s="148" t="s">
        <v>32</v>
      </c>
      <c r="M3038" s="147" t="s">
        <v>33</v>
      </c>
      <c r="N3038" s="29" t="str">
        <f t="shared" si="658"/>
        <v/>
      </c>
      <c r="O3038" s="29" t="str">
        <f t="shared" si="659"/>
        <v/>
      </c>
      <c r="P3038" s="29" t="str">
        <f t="shared" si="660"/>
        <v/>
      </c>
      <c r="Q3038" s="29" t="str">
        <f t="shared" si="664"/>
        <v/>
      </c>
      <c r="R3038" s="29" t="str">
        <f t="shared" si="665"/>
        <v/>
      </c>
      <c r="S3038" s="29" t="str">
        <f t="shared" si="666"/>
        <v/>
      </c>
      <c r="T3038" s="29" t="str">
        <f t="shared" si="667"/>
        <v/>
      </c>
      <c r="U3038" s="29"/>
      <c r="V3038" s="29"/>
      <c r="W3038" s="38" t="s">
        <v>2241</v>
      </c>
      <c r="X3038" s="29" t="s">
        <v>158</v>
      </c>
      <c r="Y3038" s="146">
        <v>9563</v>
      </c>
      <c r="Z3038" s="33">
        <v>12240</v>
      </c>
      <c r="AA3038" s="34">
        <f t="shared" si="655"/>
        <v>0.28000000000000003</v>
      </c>
      <c r="AB3038" s="33">
        <f t="shared" si="656"/>
        <v>12240</v>
      </c>
      <c r="AC3038" s="34">
        <f t="shared" si="657"/>
        <v>0.27993302185786789</v>
      </c>
      <c r="AD3038" s="145">
        <f t="shared" si="668"/>
        <v>10200</v>
      </c>
      <c r="AE3038" s="105">
        <v>7969.1670000000004</v>
      </c>
      <c r="AF3038" s="34" t="s">
        <v>36</v>
      </c>
      <c r="AG3038" s="34" t="s">
        <v>36</v>
      </c>
      <c r="AH3038" s="34" t="s">
        <v>36</v>
      </c>
      <c r="AI3038" s="29">
        <v>10.75</v>
      </c>
      <c r="AJ3038" s="29">
        <v>0.2</v>
      </c>
      <c r="AK3038" s="29">
        <v>0</v>
      </c>
      <c r="AL3038" s="29">
        <v>0</v>
      </c>
      <c r="AM3038" s="29" t="s">
        <v>28</v>
      </c>
      <c r="AN3038" s="44" t="s">
        <v>27</v>
      </c>
      <c r="AO3038" s="29" t="s">
        <v>28</v>
      </c>
      <c r="AP3038" s="29">
        <v>1</v>
      </c>
      <c r="AQ3038" s="29" t="s">
        <v>33</v>
      </c>
      <c r="AR3038" s="29" t="s">
        <v>33</v>
      </c>
      <c r="AS3038" s="29" t="s">
        <v>33</v>
      </c>
      <c r="AT3038" s="29"/>
      <c r="AU3038" s="144"/>
      <c r="AV3038" s="36" t="s">
        <v>28</v>
      </c>
      <c r="AW3038" s="102">
        <v>42551</v>
      </c>
      <c r="AX3038" s="129" t="s">
        <v>33</v>
      </c>
      <c r="AY3038" s="106" t="e">
        <v>#N/A</v>
      </c>
      <c r="BD3038" t="s">
        <v>1608</v>
      </c>
      <c r="BE3038" t="e">
        <v>#N/A</v>
      </c>
      <c r="BF3038">
        <v>0</v>
      </c>
      <c r="BH3038" t="str">
        <f t="shared" si="661"/>
        <v/>
      </c>
      <c r="BJ3038" t="str">
        <f t="shared" si="662"/>
        <v>OK</v>
      </c>
      <c r="BK3038" s="130" t="s">
        <v>5302</v>
      </c>
      <c r="BL3038" s="130" t="e">
        <v>#VALUE!</v>
      </c>
      <c r="BM3038" s="131" t="s">
        <v>33</v>
      </c>
      <c r="BN3038" s="131" t="e">
        <v>#VALUE!</v>
      </c>
      <c r="BO3038" t="e">
        <v>#N/A</v>
      </c>
      <c r="BP3038">
        <v>0</v>
      </c>
    </row>
    <row r="3039" spans="1:68" ht="25.2" x14ac:dyDescent="0.3">
      <c r="A3039" s="1"/>
      <c r="B3039" s="47">
        <v>2678</v>
      </c>
      <c r="C3039" s="45">
        <v>1051819</v>
      </c>
      <c r="D3039" s="29"/>
      <c r="E3039" s="29"/>
      <c r="F3039" s="31" t="s">
        <v>2246</v>
      </c>
      <c r="G3039" s="29" t="s">
        <v>31</v>
      </c>
      <c r="H3039" s="29"/>
      <c r="I3039" s="148" t="s">
        <v>33</v>
      </c>
      <c r="J3039" s="147" t="s">
        <v>33</v>
      </c>
      <c r="K3039" s="148" t="e">
        <v>#N/A</v>
      </c>
      <c r="L3039" s="148" t="s">
        <v>32</v>
      </c>
      <c r="M3039" s="147" t="s">
        <v>33</v>
      </c>
      <c r="N3039" s="29" t="str">
        <f t="shared" si="658"/>
        <v/>
      </c>
      <c r="O3039" s="29" t="str">
        <f t="shared" si="659"/>
        <v/>
      </c>
      <c r="P3039" s="29" t="str">
        <f t="shared" si="660"/>
        <v/>
      </c>
      <c r="Q3039" s="29" t="str">
        <f t="shared" si="664"/>
        <v/>
      </c>
      <c r="R3039" s="29" t="str">
        <f t="shared" si="665"/>
        <v/>
      </c>
      <c r="S3039" s="29" t="str">
        <f t="shared" si="666"/>
        <v/>
      </c>
      <c r="T3039" s="29" t="str">
        <f t="shared" si="667"/>
        <v/>
      </c>
      <c r="U3039" s="29"/>
      <c r="V3039" s="29"/>
      <c r="W3039" s="38" t="s">
        <v>2241</v>
      </c>
      <c r="X3039" s="29" t="s">
        <v>158</v>
      </c>
      <c r="Y3039" s="146">
        <v>7063</v>
      </c>
      <c r="Z3039" s="33">
        <v>9040</v>
      </c>
      <c r="AA3039" s="34">
        <f t="shared" si="655"/>
        <v>0.28000000000000003</v>
      </c>
      <c r="AB3039" s="33">
        <f t="shared" si="656"/>
        <v>9040</v>
      </c>
      <c r="AC3039" s="34">
        <f t="shared" si="657"/>
        <v>0.27990940279821058</v>
      </c>
      <c r="AD3039" s="145">
        <f t="shared" si="668"/>
        <v>7533.3329999999996</v>
      </c>
      <c r="AE3039" s="105">
        <v>5885.8329999999996</v>
      </c>
      <c r="AF3039" s="34" t="s">
        <v>36</v>
      </c>
      <c r="AG3039" s="34" t="s">
        <v>36</v>
      </c>
      <c r="AH3039" s="34" t="s">
        <v>36</v>
      </c>
      <c r="AI3039" s="29">
        <v>4.4000000000000004</v>
      </c>
      <c r="AJ3039" s="29">
        <v>0.09</v>
      </c>
      <c r="AK3039" s="29">
        <v>0</v>
      </c>
      <c r="AL3039" s="29">
        <v>0</v>
      </c>
      <c r="AM3039" s="29" t="s">
        <v>28</v>
      </c>
      <c r="AN3039" s="44" t="s">
        <v>27</v>
      </c>
      <c r="AO3039" s="29" t="s">
        <v>28</v>
      </c>
      <c r="AP3039" s="29">
        <v>1</v>
      </c>
      <c r="AQ3039" s="29" t="s">
        <v>33</v>
      </c>
      <c r="AR3039" s="29" t="s">
        <v>33</v>
      </c>
      <c r="AS3039" s="29" t="s">
        <v>33</v>
      </c>
      <c r="AT3039" s="29"/>
      <c r="AU3039" s="144"/>
      <c r="AV3039" s="36" t="s">
        <v>28</v>
      </c>
      <c r="AW3039" s="102">
        <v>42551</v>
      </c>
      <c r="AX3039" s="129" t="s">
        <v>33</v>
      </c>
      <c r="AY3039" s="106" t="e">
        <v>#N/A</v>
      </c>
      <c r="BD3039" t="s">
        <v>1608</v>
      </c>
      <c r="BE3039" t="e">
        <v>#N/A</v>
      </c>
      <c r="BF3039">
        <v>0</v>
      </c>
      <c r="BH3039" t="str">
        <f t="shared" si="661"/>
        <v/>
      </c>
      <c r="BJ3039" t="str">
        <f t="shared" si="662"/>
        <v>OK</v>
      </c>
      <c r="BK3039" s="130" t="s">
        <v>5302</v>
      </c>
      <c r="BL3039" s="130" t="e">
        <v>#VALUE!</v>
      </c>
      <c r="BM3039" s="131" t="s">
        <v>33</v>
      </c>
      <c r="BN3039" s="131" t="e">
        <v>#VALUE!</v>
      </c>
      <c r="BO3039" t="e">
        <v>#N/A</v>
      </c>
      <c r="BP3039">
        <v>0</v>
      </c>
    </row>
    <row r="3040" spans="1:68" ht="25.2" x14ac:dyDescent="0.3">
      <c r="A3040" s="1"/>
      <c r="B3040" s="47">
        <v>2679</v>
      </c>
      <c r="C3040" s="45">
        <v>1051820</v>
      </c>
      <c r="D3040" s="29"/>
      <c r="E3040" s="29"/>
      <c r="F3040" s="31" t="s">
        <v>2247</v>
      </c>
      <c r="G3040" s="29" t="s">
        <v>31</v>
      </c>
      <c r="H3040" s="29"/>
      <c r="I3040" s="148" t="s">
        <v>33</v>
      </c>
      <c r="J3040" s="147" t="s">
        <v>33</v>
      </c>
      <c r="K3040" s="148" t="e">
        <v>#N/A</v>
      </c>
      <c r="L3040" s="148" t="s">
        <v>32</v>
      </c>
      <c r="M3040" s="147" t="s">
        <v>33</v>
      </c>
      <c r="N3040" s="29" t="str">
        <f t="shared" si="658"/>
        <v/>
      </c>
      <c r="O3040" s="29" t="str">
        <f t="shared" si="659"/>
        <v/>
      </c>
      <c r="P3040" s="29" t="str">
        <f t="shared" si="660"/>
        <v/>
      </c>
      <c r="Q3040" s="29" t="str">
        <f t="shared" si="664"/>
        <v/>
      </c>
      <c r="R3040" s="29" t="str">
        <f t="shared" si="665"/>
        <v/>
      </c>
      <c r="S3040" s="29" t="str">
        <f t="shared" si="666"/>
        <v/>
      </c>
      <c r="T3040" s="29" t="str">
        <f t="shared" si="667"/>
        <v/>
      </c>
      <c r="U3040" s="29"/>
      <c r="V3040" s="29"/>
      <c r="W3040" s="38" t="s">
        <v>2241</v>
      </c>
      <c r="X3040" s="29" t="s">
        <v>158</v>
      </c>
      <c r="Y3040" s="146">
        <v>7755</v>
      </c>
      <c r="Z3040" s="33">
        <v>9927</v>
      </c>
      <c r="AA3040" s="34">
        <f t="shared" si="655"/>
        <v>0.28000000000000003</v>
      </c>
      <c r="AB3040" s="33">
        <f t="shared" si="656"/>
        <v>9927</v>
      </c>
      <c r="AC3040" s="34">
        <f t="shared" si="657"/>
        <v>0.28007736943907158</v>
      </c>
      <c r="AD3040" s="145">
        <f t="shared" si="668"/>
        <v>8272.5</v>
      </c>
      <c r="AE3040" s="105">
        <v>6462.5</v>
      </c>
      <c r="AF3040" s="34" t="s">
        <v>36</v>
      </c>
      <c r="AG3040" s="34" t="s">
        <v>36</v>
      </c>
      <c r="AH3040" s="34" t="s">
        <v>36</v>
      </c>
      <c r="AI3040" s="29">
        <v>5.7</v>
      </c>
      <c r="AJ3040" s="29">
        <v>9.7299999999999998E-2</v>
      </c>
      <c r="AK3040" s="29">
        <v>0</v>
      </c>
      <c r="AL3040" s="29">
        <v>0</v>
      </c>
      <c r="AM3040" s="29" t="s">
        <v>28</v>
      </c>
      <c r="AN3040" s="44" t="s">
        <v>27</v>
      </c>
      <c r="AO3040" s="29" t="s">
        <v>28</v>
      </c>
      <c r="AP3040" s="29">
        <v>1</v>
      </c>
      <c r="AQ3040" s="29" t="s">
        <v>33</v>
      </c>
      <c r="AR3040" s="29" t="s">
        <v>33</v>
      </c>
      <c r="AS3040" s="29" t="s">
        <v>33</v>
      </c>
      <c r="AT3040" s="29"/>
      <c r="AU3040" s="144"/>
      <c r="AV3040" s="36" t="s">
        <v>28</v>
      </c>
      <c r="AW3040" s="102">
        <v>42551</v>
      </c>
      <c r="AX3040" s="129" t="s">
        <v>33</v>
      </c>
      <c r="AY3040" s="106">
        <v>2</v>
      </c>
      <c r="BD3040" t="s">
        <v>1608</v>
      </c>
      <c r="BE3040" t="e">
        <v>#N/A</v>
      </c>
      <c r="BF3040">
        <v>0</v>
      </c>
      <c r="BH3040" t="str">
        <f t="shared" si="661"/>
        <v/>
      </c>
      <c r="BJ3040" t="str">
        <f t="shared" si="662"/>
        <v>OK</v>
      </c>
      <c r="BK3040" s="130" t="s">
        <v>5302</v>
      </c>
      <c r="BL3040" s="130" t="e">
        <v>#VALUE!</v>
      </c>
      <c r="BM3040" s="131" t="s">
        <v>33</v>
      </c>
      <c r="BN3040" s="131" t="e">
        <v>#VALUE!</v>
      </c>
      <c r="BO3040" t="e">
        <v>#N/A</v>
      </c>
      <c r="BP3040">
        <v>0</v>
      </c>
    </row>
    <row r="3041" spans="1:68" ht="25.2" x14ac:dyDescent="0.3">
      <c r="A3041" s="1"/>
      <c r="B3041" s="47">
        <v>2680</v>
      </c>
      <c r="C3041" s="45">
        <v>1051821</v>
      </c>
      <c r="D3041" s="29"/>
      <c r="E3041" s="29"/>
      <c r="F3041" s="31" t="s">
        <v>2248</v>
      </c>
      <c r="G3041" s="29" t="s">
        <v>31</v>
      </c>
      <c r="H3041" s="29"/>
      <c r="I3041" s="148" t="s">
        <v>33</v>
      </c>
      <c r="J3041" s="147" t="s">
        <v>33</v>
      </c>
      <c r="K3041" s="148" t="e">
        <v>#N/A</v>
      </c>
      <c r="L3041" s="148" t="s">
        <v>32</v>
      </c>
      <c r="M3041" s="147" t="s">
        <v>33</v>
      </c>
      <c r="N3041" s="29" t="str">
        <f t="shared" si="658"/>
        <v/>
      </c>
      <c r="O3041" s="29" t="str">
        <f t="shared" si="659"/>
        <v/>
      </c>
      <c r="P3041" s="29" t="str">
        <f t="shared" si="660"/>
        <v/>
      </c>
      <c r="Q3041" s="29" t="str">
        <f t="shared" si="664"/>
        <v/>
      </c>
      <c r="R3041" s="29" t="str">
        <f t="shared" si="665"/>
        <v/>
      </c>
      <c r="S3041" s="29" t="str">
        <f t="shared" si="666"/>
        <v/>
      </c>
      <c r="T3041" s="29" t="str">
        <f t="shared" si="667"/>
        <v/>
      </c>
      <c r="U3041" s="29"/>
      <c r="V3041" s="29"/>
      <c r="W3041" s="38" t="s">
        <v>2241</v>
      </c>
      <c r="X3041" s="29" t="s">
        <v>158</v>
      </c>
      <c r="Y3041" s="146">
        <v>8158</v>
      </c>
      <c r="Z3041" s="33">
        <v>10442</v>
      </c>
      <c r="AA3041" s="34">
        <f t="shared" si="655"/>
        <v>0.28000000000000003</v>
      </c>
      <c r="AB3041" s="33">
        <f t="shared" si="656"/>
        <v>10442</v>
      </c>
      <c r="AC3041" s="34">
        <f t="shared" si="657"/>
        <v>0.27997069281542991</v>
      </c>
      <c r="AD3041" s="145">
        <f t="shared" si="668"/>
        <v>8701.6669999999995</v>
      </c>
      <c r="AE3041" s="105">
        <v>6798.3329999999996</v>
      </c>
      <c r="AF3041" s="34" t="s">
        <v>36</v>
      </c>
      <c r="AG3041" s="34" t="s">
        <v>36</v>
      </c>
      <c r="AH3041" s="34" t="s">
        <v>36</v>
      </c>
      <c r="AI3041" s="29">
        <v>8.3000000000000007</v>
      </c>
      <c r="AJ3041" s="29">
        <v>0.11559999999999999</v>
      </c>
      <c r="AK3041" s="29">
        <v>0</v>
      </c>
      <c r="AL3041" s="29">
        <v>0</v>
      </c>
      <c r="AM3041" s="29" t="s">
        <v>28</v>
      </c>
      <c r="AN3041" s="44" t="s">
        <v>27</v>
      </c>
      <c r="AO3041" s="29" t="s">
        <v>28</v>
      </c>
      <c r="AP3041" s="29">
        <v>1</v>
      </c>
      <c r="AQ3041" s="29" t="s">
        <v>33</v>
      </c>
      <c r="AR3041" s="29" t="s">
        <v>33</v>
      </c>
      <c r="AS3041" s="29" t="s">
        <v>33</v>
      </c>
      <c r="AT3041" s="29"/>
      <c r="AU3041" s="144"/>
      <c r="AV3041" s="36" t="s">
        <v>28</v>
      </c>
      <c r="AW3041" s="102">
        <v>42551</v>
      </c>
      <c r="AX3041" s="129" t="s">
        <v>33</v>
      </c>
      <c r="AY3041" s="106">
        <v>2</v>
      </c>
      <c r="BD3041" t="s">
        <v>1608</v>
      </c>
      <c r="BE3041" t="e">
        <v>#N/A</v>
      </c>
      <c r="BF3041">
        <v>0</v>
      </c>
      <c r="BH3041" t="str">
        <f t="shared" si="661"/>
        <v/>
      </c>
      <c r="BJ3041" t="str">
        <f t="shared" si="662"/>
        <v>OK</v>
      </c>
      <c r="BK3041" s="130" t="s">
        <v>5302</v>
      </c>
      <c r="BL3041" s="130" t="e">
        <v>#VALUE!</v>
      </c>
      <c r="BM3041" s="131" t="s">
        <v>33</v>
      </c>
      <c r="BN3041" s="131" t="e">
        <v>#VALUE!</v>
      </c>
      <c r="BO3041" t="e">
        <v>#N/A</v>
      </c>
      <c r="BP3041">
        <v>0</v>
      </c>
    </row>
    <row r="3042" spans="1:68" ht="25.2" x14ac:dyDescent="0.3">
      <c r="A3042" s="1"/>
      <c r="B3042" s="47">
        <v>2681</v>
      </c>
      <c r="C3042" s="45">
        <v>1051822</v>
      </c>
      <c r="D3042" s="29"/>
      <c r="E3042" s="29"/>
      <c r="F3042" s="31" t="s">
        <v>2249</v>
      </c>
      <c r="G3042" s="29" t="s">
        <v>31</v>
      </c>
      <c r="H3042" s="29"/>
      <c r="I3042" s="148" t="s">
        <v>33</v>
      </c>
      <c r="J3042" s="147" t="s">
        <v>33</v>
      </c>
      <c r="K3042" s="148" t="e">
        <v>#N/A</v>
      </c>
      <c r="L3042" s="148" t="s">
        <v>32</v>
      </c>
      <c r="M3042" s="147">
        <v>42823</v>
      </c>
      <c r="N3042" s="29" t="str">
        <f t="shared" si="658"/>
        <v/>
      </c>
      <c r="O3042" s="29" t="str">
        <f t="shared" si="659"/>
        <v/>
      </c>
      <c r="P3042" s="29" t="str">
        <f t="shared" si="660"/>
        <v/>
      </c>
      <c r="Q3042" s="29" t="str">
        <f t="shared" si="664"/>
        <v/>
      </c>
      <c r="R3042" s="29" t="str">
        <f t="shared" si="665"/>
        <v/>
      </c>
      <c r="S3042" s="29" t="str">
        <f t="shared" si="666"/>
        <v/>
      </c>
      <c r="T3042" s="29" t="str">
        <f t="shared" si="667"/>
        <v/>
      </c>
      <c r="U3042" s="29"/>
      <c r="V3042" s="29"/>
      <c r="W3042" s="38" t="s">
        <v>2241</v>
      </c>
      <c r="X3042" s="29" t="s">
        <v>158</v>
      </c>
      <c r="Y3042" s="146">
        <v>12631</v>
      </c>
      <c r="Z3042" s="33">
        <v>16168</v>
      </c>
      <c r="AA3042" s="34">
        <f t="shared" si="655"/>
        <v>0.28000000000000003</v>
      </c>
      <c r="AB3042" s="33">
        <f t="shared" si="656"/>
        <v>16168</v>
      </c>
      <c r="AC3042" s="34">
        <f t="shared" si="657"/>
        <v>0.28002534336237328</v>
      </c>
      <c r="AD3042" s="145">
        <f t="shared" si="668"/>
        <v>13473.333000000001</v>
      </c>
      <c r="AE3042" s="105">
        <v>10525.833000000001</v>
      </c>
      <c r="AF3042" s="34" t="s">
        <v>36</v>
      </c>
      <c r="AG3042" s="34" t="s">
        <v>36</v>
      </c>
      <c r="AH3042" s="34" t="s">
        <v>36</v>
      </c>
      <c r="AI3042" s="29">
        <v>13.65</v>
      </c>
      <c r="AJ3042" s="29">
        <v>0.19764999999999999</v>
      </c>
      <c r="AK3042" s="29">
        <v>0</v>
      </c>
      <c r="AL3042" s="29">
        <v>0</v>
      </c>
      <c r="AM3042" s="29" t="s">
        <v>28</v>
      </c>
      <c r="AN3042" s="44" t="s">
        <v>27</v>
      </c>
      <c r="AO3042" s="29" t="s">
        <v>28</v>
      </c>
      <c r="AP3042" s="29">
        <v>1</v>
      </c>
      <c r="AQ3042" s="29" t="s">
        <v>33</v>
      </c>
      <c r="AR3042" s="29" t="s">
        <v>33</v>
      </c>
      <c r="AS3042" s="29" t="s">
        <v>33</v>
      </c>
      <c r="AT3042" s="29"/>
      <c r="AU3042" s="144"/>
      <c r="AV3042" s="36" t="s">
        <v>28</v>
      </c>
      <c r="AW3042" s="102">
        <v>42551</v>
      </c>
      <c r="AX3042" s="129" t="s">
        <v>33</v>
      </c>
      <c r="AY3042" s="106">
        <v>2</v>
      </c>
      <c r="BD3042" t="s">
        <v>1724</v>
      </c>
      <c r="BE3042" t="e">
        <v>#N/A</v>
      </c>
      <c r="BF3042">
        <v>0</v>
      </c>
      <c r="BH3042" t="str">
        <f t="shared" si="661"/>
        <v/>
      </c>
      <c r="BJ3042" t="str">
        <f t="shared" si="662"/>
        <v>OK</v>
      </c>
      <c r="BK3042" s="130" t="s">
        <v>5302</v>
      </c>
      <c r="BL3042" s="130" t="e">
        <v>#VALUE!</v>
      </c>
      <c r="BM3042" s="131" t="s">
        <v>33</v>
      </c>
      <c r="BN3042" s="131" t="e">
        <v>#VALUE!</v>
      </c>
      <c r="BO3042" t="e">
        <v>#N/A</v>
      </c>
      <c r="BP3042">
        <v>0</v>
      </c>
    </row>
    <row r="3043" spans="1:68" ht="25.2" x14ac:dyDescent="0.3">
      <c r="A3043" s="1"/>
      <c r="B3043" s="47">
        <v>2682</v>
      </c>
      <c r="C3043" s="45">
        <v>1051823</v>
      </c>
      <c r="D3043" s="29"/>
      <c r="E3043" s="29"/>
      <c r="F3043" s="31" t="s">
        <v>2250</v>
      </c>
      <c r="G3043" s="29" t="s">
        <v>31</v>
      </c>
      <c r="H3043" s="29"/>
      <c r="I3043" s="148" t="s">
        <v>33</v>
      </c>
      <c r="J3043" s="147" t="s">
        <v>33</v>
      </c>
      <c r="K3043" s="148" t="e">
        <v>#N/A</v>
      </c>
      <c r="L3043" s="148" t="s">
        <v>32</v>
      </c>
      <c r="M3043" s="147" t="s">
        <v>33</v>
      </c>
      <c r="N3043" s="29" t="str">
        <f t="shared" si="658"/>
        <v/>
      </c>
      <c r="O3043" s="29" t="str">
        <f t="shared" si="659"/>
        <v/>
      </c>
      <c r="P3043" s="29" t="str">
        <f t="shared" si="660"/>
        <v/>
      </c>
      <c r="Q3043" s="29" t="str">
        <f t="shared" si="664"/>
        <v/>
      </c>
      <c r="R3043" s="29" t="str">
        <f t="shared" si="665"/>
        <v/>
      </c>
      <c r="S3043" s="29" t="str">
        <f t="shared" si="666"/>
        <v/>
      </c>
      <c r="T3043" s="29" t="str">
        <f t="shared" si="667"/>
        <v/>
      </c>
      <c r="U3043" s="29"/>
      <c r="V3043" s="29"/>
      <c r="W3043" s="38" t="s">
        <v>2241</v>
      </c>
      <c r="X3043" s="29" t="s">
        <v>158</v>
      </c>
      <c r="Y3043" s="146">
        <v>17618</v>
      </c>
      <c r="Z3043" s="33">
        <v>22551</v>
      </c>
      <c r="AA3043" s="34">
        <f t="shared" si="655"/>
        <v>0.28000000000000003</v>
      </c>
      <c r="AB3043" s="33">
        <f t="shared" si="656"/>
        <v>22551</v>
      </c>
      <c r="AC3043" s="34">
        <f t="shared" si="657"/>
        <v>0.27999770053359752</v>
      </c>
      <c r="AD3043" s="145">
        <f t="shared" si="668"/>
        <v>18792.5</v>
      </c>
      <c r="AE3043" s="105">
        <v>14681.666999999999</v>
      </c>
      <c r="AF3043" s="34" t="s">
        <v>36</v>
      </c>
      <c r="AG3043" s="34" t="s">
        <v>36</v>
      </c>
      <c r="AH3043" s="34" t="s">
        <v>36</v>
      </c>
      <c r="AI3043" s="29">
        <v>21.5</v>
      </c>
      <c r="AJ3043" s="29">
        <v>0.30630000000000002</v>
      </c>
      <c r="AK3043" s="29">
        <v>0</v>
      </c>
      <c r="AL3043" s="29">
        <v>0</v>
      </c>
      <c r="AM3043" s="29" t="s">
        <v>28</v>
      </c>
      <c r="AN3043" s="44" t="s">
        <v>27</v>
      </c>
      <c r="AO3043" s="29" t="s">
        <v>28</v>
      </c>
      <c r="AP3043" s="29">
        <v>1</v>
      </c>
      <c r="AQ3043" s="29" t="s">
        <v>33</v>
      </c>
      <c r="AR3043" s="29" t="s">
        <v>33</v>
      </c>
      <c r="AS3043" s="29" t="s">
        <v>33</v>
      </c>
      <c r="AT3043" s="29"/>
      <c r="AU3043" s="144"/>
      <c r="AV3043" s="36" t="s">
        <v>28</v>
      </c>
      <c r="AW3043" s="102">
        <v>42551</v>
      </c>
      <c r="AX3043" s="129" t="s">
        <v>33</v>
      </c>
      <c r="AY3043" s="106">
        <v>1</v>
      </c>
      <c r="BD3043" t="s">
        <v>1724</v>
      </c>
      <c r="BE3043" t="e">
        <v>#N/A</v>
      </c>
      <c r="BF3043">
        <v>0</v>
      </c>
      <c r="BH3043" t="str">
        <f t="shared" si="661"/>
        <v/>
      </c>
      <c r="BJ3043" t="str">
        <f t="shared" si="662"/>
        <v>OK</v>
      </c>
      <c r="BK3043" s="130" t="s">
        <v>5302</v>
      </c>
      <c r="BL3043" s="130" t="e">
        <v>#VALUE!</v>
      </c>
      <c r="BM3043" s="131" t="s">
        <v>33</v>
      </c>
      <c r="BN3043" s="131" t="e">
        <v>#VALUE!</v>
      </c>
      <c r="BO3043" t="e">
        <v>#N/A</v>
      </c>
      <c r="BP3043">
        <v>0</v>
      </c>
    </row>
    <row r="3044" spans="1:68" ht="25.2" x14ac:dyDescent="0.3">
      <c r="A3044" s="1"/>
      <c r="B3044" s="47">
        <v>2683</v>
      </c>
      <c r="C3044" s="45">
        <v>1051824</v>
      </c>
      <c r="D3044" s="29"/>
      <c r="E3044" s="29"/>
      <c r="F3044" s="31" t="s">
        <v>2251</v>
      </c>
      <c r="G3044" s="29" t="s">
        <v>31</v>
      </c>
      <c r="H3044" s="70" t="s">
        <v>4779</v>
      </c>
      <c r="I3044" s="148" t="s">
        <v>33</v>
      </c>
      <c r="J3044" s="147" t="s">
        <v>33</v>
      </c>
      <c r="K3044" s="148" t="e">
        <v>#N/A</v>
      </c>
      <c r="L3044" s="148" t="s">
        <v>32</v>
      </c>
      <c r="M3044" s="147">
        <v>42551</v>
      </c>
      <c r="N3044" s="29" t="str">
        <f t="shared" si="658"/>
        <v/>
      </c>
      <c r="O3044" s="29" t="str">
        <f t="shared" si="659"/>
        <v/>
      </c>
      <c r="P3044" s="29" t="str">
        <f t="shared" si="660"/>
        <v/>
      </c>
      <c r="Q3044" s="29" t="str">
        <f t="shared" si="664"/>
        <v/>
      </c>
      <c r="R3044" s="29" t="str">
        <f t="shared" si="665"/>
        <v/>
      </c>
      <c r="S3044" s="29" t="str">
        <f t="shared" si="666"/>
        <v/>
      </c>
      <c r="T3044" s="29" t="str">
        <f t="shared" si="667"/>
        <v/>
      </c>
      <c r="U3044" s="29"/>
      <c r="V3044" s="29"/>
      <c r="W3044" s="38" t="s">
        <v>2241</v>
      </c>
      <c r="X3044" s="29" t="s">
        <v>158</v>
      </c>
      <c r="Y3044" s="146">
        <v>28914</v>
      </c>
      <c r="Z3044" s="33">
        <v>37009</v>
      </c>
      <c r="AA3044" s="34">
        <f t="shared" si="655"/>
        <v>0.28000000000000003</v>
      </c>
      <c r="AB3044" s="33">
        <f t="shared" si="656"/>
        <v>37009</v>
      </c>
      <c r="AC3044" s="34">
        <f t="shared" si="657"/>
        <v>0.27996816766964094</v>
      </c>
      <c r="AD3044" s="145">
        <f t="shared" si="668"/>
        <v>30840.832999999999</v>
      </c>
      <c r="AE3044" s="105">
        <v>24095</v>
      </c>
      <c r="AF3044" s="34" t="s">
        <v>36</v>
      </c>
      <c r="AG3044" s="34" t="s">
        <v>36</v>
      </c>
      <c r="AH3044" s="34" t="s">
        <v>36</v>
      </c>
      <c r="AI3044" s="29">
        <v>33.5</v>
      </c>
      <c r="AJ3044" s="29">
        <v>0.52854999999999996</v>
      </c>
      <c r="AK3044" s="29">
        <v>5</v>
      </c>
      <c r="AL3044" s="29">
        <v>0</v>
      </c>
      <c r="AM3044" s="29" t="s">
        <v>28</v>
      </c>
      <c r="AN3044" s="158" t="s">
        <v>28</v>
      </c>
      <c r="AO3044" s="29" t="s">
        <v>28</v>
      </c>
      <c r="AP3044" s="29">
        <v>1</v>
      </c>
      <c r="AQ3044" s="29" t="s">
        <v>33</v>
      </c>
      <c r="AR3044" s="29" t="s">
        <v>33</v>
      </c>
      <c r="AS3044" s="29" t="s">
        <v>33</v>
      </c>
      <c r="AT3044" s="29"/>
      <c r="AU3044" s="144"/>
      <c r="AV3044" s="36" t="s">
        <v>28</v>
      </c>
      <c r="AW3044" s="102">
        <v>42551</v>
      </c>
      <c r="AX3044" s="129" t="s">
        <v>33</v>
      </c>
      <c r="AY3044" s="106">
        <v>2</v>
      </c>
      <c r="BD3044" t="s">
        <v>1608</v>
      </c>
      <c r="BE3044" t="e">
        <v>#N/A</v>
      </c>
      <c r="BF3044">
        <v>0</v>
      </c>
      <c r="BH3044" t="str">
        <f t="shared" si="661"/>
        <v>AV</v>
      </c>
      <c r="BJ3044" t="str">
        <f t="shared" si="662"/>
        <v>OK</v>
      </c>
      <c r="BK3044" s="130">
        <v>37009</v>
      </c>
      <c r="BL3044" s="130" t="s">
        <v>37</v>
      </c>
      <c r="BM3044" s="131" t="s">
        <v>33</v>
      </c>
      <c r="BN3044" s="131" t="e">
        <v>#VALUE!</v>
      </c>
      <c r="BO3044">
        <v>37009</v>
      </c>
      <c r="BP3044">
        <v>0</v>
      </c>
    </row>
    <row r="3045" spans="1:68" ht="25.2" x14ac:dyDescent="0.3">
      <c r="A3045" s="1"/>
      <c r="B3045" s="47">
        <v>2684</v>
      </c>
      <c r="C3045" s="45">
        <v>1051825</v>
      </c>
      <c r="D3045" s="29"/>
      <c r="E3045" s="29"/>
      <c r="F3045" s="31" t="s">
        <v>2252</v>
      </c>
      <c r="G3045" s="29" t="s">
        <v>31</v>
      </c>
      <c r="H3045" s="29"/>
      <c r="I3045" s="148" t="s">
        <v>33</v>
      </c>
      <c r="J3045" s="147" t="s">
        <v>33</v>
      </c>
      <c r="K3045" s="148" t="e">
        <v>#N/A</v>
      </c>
      <c r="L3045" s="148" t="s">
        <v>32</v>
      </c>
      <c r="M3045" s="147">
        <v>42551</v>
      </c>
      <c r="N3045" s="29" t="str">
        <f t="shared" si="658"/>
        <v/>
      </c>
      <c r="O3045" s="29" t="str">
        <f t="shared" si="659"/>
        <v/>
      </c>
      <c r="P3045" s="29" t="str">
        <f t="shared" si="660"/>
        <v/>
      </c>
      <c r="Q3045" s="29" t="str">
        <f t="shared" si="664"/>
        <v/>
      </c>
      <c r="R3045" s="29" t="str">
        <f t="shared" si="665"/>
        <v/>
      </c>
      <c r="S3045" s="29" t="str">
        <f t="shared" si="666"/>
        <v/>
      </c>
      <c r="T3045" s="29" t="str">
        <f t="shared" si="667"/>
        <v/>
      </c>
      <c r="U3045" s="29"/>
      <c r="V3045" s="29"/>
      <c r="W3045" s="38" t="s">
        <v>2241</v>
      </c>
      <c r="X3045" s="29" t="s">
        <v>158</v>
      </c>
      <c r="Y3045" s="146">
        <v>42952</v>
      </c>
      <c r="Z3045" s="33">
        <v>54978</v>
      </c>
      <c r="AA3045" s="34">
        <f t="shared" si="655"/>
        <v>0.28000000000000003</v>
      </c>
      <c r="AB3045" s="33">
        <f t="shared" si="656"/>
        <v>54978</v>
      </c>
      <c r="AC3045" s="34">
        <f t="shared" si="657"/>
        <v>0.27998697411051388</v>
      </c>
      <c r="AD3045" s="145">
        <f t="shared" si="668"/>
        <v>45815</v>
      </c>
      <c r="AE3045" s="105">
        <v>35793.332999999999</v>
      </c>
      <c r="AF3045" s="34" t="s">
        <v>36</v>
      </c>
      <c r="AG3045" s="34" t="s">
        <v>36</v>
      </c>
      <c r="AH3045" s="34" t="s">
        <v>36</v>
      </c>
      <c r="AI3045" s="29">
        <v>51.7</v>
      </c>
      <c r="AJ3045" s="29">
        <v>1.0647</v>
      </c>
      <c r="AK3045" s="29">
        <v>0</v>
      </c>
      <c r="AL3045" s="29">
        <v>0</v>
      </c>
      <c r="AM3045" s="29" t="s">
        <v>28</v>
      </c>
      <c r="AN3045" s="44" t="s">
        <v>27</v>
      </c>
      <c r="AO3045" s="29" t="s">
        <v>28</v>
      </c>
      <c r="AP3045" s="29">
        <v>1</v>
      </c>
      <c r="AQ3045" s="29" t="s">
        <v>33</v>
      </c>
      <c r="AR3045" s="29" t="s">
        <v>33</v>
      </c>
      <c r="AS3045" s="29" t="s">
        <v>33</v>
      </c>
      <c r="AT3045" s="29"/>
      <c r="AU3045" s="144"/>
      <c r="AV3045" s="36" t="s">
        <v>28</v>
      </c>
      <c r="AW3045" s="102">
        <v>42551</v>
      </c>
      <c r="AX3045" s="129" t="s">
        <v>33</v>
      </c>
      <c r="AY3045" s="106" t="e">
        <v>#N/A</v>
      </c>
      <c r="BD3045" t="s">
        <v>1608</v>
      </c>
      <c r="BE3045" t="e">
        <v>#N/A</v>
      </c>
      <c r="BF3045">
        <v>0</v>
      </c>
      <c r="BH3045" t="str">
        <f t="shared" si="661"/>
        <v/>
      </c>
      <c r="BJ3045" t="str">
        <f t="shared" si="662"/>
        <v>OK</v>
      </c>
      <c r="BK3045" s="130" t="s">
        <v>5302</v>
      </c>
      <c r="BL3045" s="130" t="e">
        <v>#VALUE!</v>
      </c>
      <c r="BM3045" s="131" t="s">
        <v>33</v>
      </c>
      <c r="BN3045" s="131" t="e">
        <v>#VALUE!</v>
      </c>
      <c r="BO3045" t="e">
        <v>#N/A</v>
      </c>
      <c r="BP3045">
        <v>0</v>
      </c>
    </row>
    <row r="3046" spans="1:68" ht="25.2" x14ac:dyDescent="0.3">
      <c r="A3046" s="1"/>
      <c r="B3046" s="47">
        <v>2685</v>
      </c>
      <c r="C3046" s="45">
        <v>1051826</v>
      </c>
      <c r="D3046" s="29"/>
      <c r="E3046" s="29"/>
      <c r="F3046" s="31" t="s">
        <v>2253</v>
      </c>
      <c r="G3046" s="29" t="s">
        <v>31</v>
      </c>
      <c r="H3046" s="29"/>
      <c r="I3046" s="148" t="s">
        <v>33</v>
      </c>
      <c r="J3046" s="147" t="s">
        <v>33</v>
      </c>
      <c r="K3046" s="148" t="e">
        <v>#N/A</v>
      </c>
      <c r="L3046" s="148" t="s">
        <v>32</v>
      </c>
      <c r="M3046" s="147">
        <v>42551</v>
      </c>
      <c r="N3046" s="29" t="str">
        <f t="shared" si="658"/>
        <v/>
      </c>
      <c r="O3046" s="29" t="str">
        <f t="shared" si="659"/>
        <v/>
      </c>
      <c r="P3046" s="29" t="str">
        <f t="shared" si="660"/>
        <v/>
      </c>
      <c r="Q3046" s="29" t="str">
        <f t="shared" si="664"/>
        <v/>
      </c>
      <c r="R3046" s="29" t="str">
        <f t="shared" si="665"/>
        <v/>
      </c>
      <c r="S3046" s="29" t="str">
        <f t="shared" si="666"/>
        <v/>
      </c>
      <c r="T3046" s="29" t="str">
        <f t="shared" si="667"/>
        <v/>
      </c>
      <c r="U3046" s="29"/>
      <c r="V3046" s="29"/>
      <c r="W3046" s="38" t="s">
        <v>2241</v>
      </c>
      <c r="X3046" s="29" t="s">
        <v>158</v>
      </c>
      <c r="Y3046" s="146">
        <v>72327</v>
      </c>
      <c r="Z3046" s="33">
        <v>92579</v>
      </c>
      <c r="AA3046" s="34">
        <f t="shared" ref="AA3046:AA3109" si="669">ROUND(Z3046/Y3046-1,3)</f>
        <v>0.28000000000000003</v>
      </c>
      <c r="AB3046" s="33">
        <f t="shared" ref="AB3046:AB3109" si="670">IF(OR(W3046="VLD MLC components",W3046="VLD MLC pipes",W3046="VLD PEX components",W3046="VLD PEX pipes",W3046="VLD PHC components",W3046="VLD PHC pipes"),"По запросу",Z3046)</f>
        <v>92579</v>
      </c>
      <c r="AC3046" s="34">
        <f t="shared" ref="AC3046:AC3109" si="671">(AD3046-AE3046)/AE3046</f>
        <v>0.28000608901240204</v>
      </c>
      <c r="AD3046" s="145">
        <f t="shared" si="668"/>
        <v>77149.167000000001</v>
      </c>
      <c r="AE3046" s="105">
        <v>60272.5</v>
      </c>
      <c r="AF3046" s="34" t="s">
        <v>36</v>
      </c>
      <c r="AG3046" s="34" t="s">
        <v>36</v>
      </c>
      <c r="AH3046" s="34" t="s">
        <v>36</v>
      </c>
      <c r="AI3046" s="29">
        <v>72</v>
      </c>
      <c r="AJ3046" s="29">
        <v>1.27</v>
      </c>
      <c r="AK3046" s="29">
        <v>0</v>
      </c>
      <c r="AL3046" s="29">
        <v>0</v>
      </c>
      <c r="AM3046" s="29" t="s">
        <v>28</v>
      </c>
      <c r="AN3046" s="44" t="s">
        <v>27</v>
      </c>
      <c r="AO3046" s="29" t="s">
        <v>28</v>
      </c>
      <c r="AP3046" s="29">
        <v>1</v>
      </c>
      <c r="AQ3046" s="29" t="s">
        <v>33</v>
      </c>
      <c r="AR3046" s="29" t="s">
        <v>33</v>
      </c>
      <c r="AS3046" s="29" t="s">
        <v>33</v>
      </c>
      <c r="AT3046" s="29"/>
      <c r="AU3046" s="144"/>
      <c r="AV3046" s="36" t="s">
        <v>28</v>
      </c>
      <c r="AW3046" s="102">
        <v>42551</v>
      </c>
      <c r="AX3046" s="129" t="s">
        <v>33</v>
      </c>
      <c r="AY3046" s="106" t="e">
        <v>#N/A</v>
      </c>
      <c r="BD3046" t="s">
        <v>1608</v>
      </c>
      <c r="BE3046" t="e">
        <v>#N/A</v>
      </c>
      <c r="BF3046">
        <v>0</v>
      </c>
      <c r="BH3046" t="str">
        <f t="shared" si="661"/>
        <v/>
      </c>
      <c r="BJ3046" t="str">
        <f t="shared" si="662"/>
        <v>OK</v>
      </c>
      <c r="BK3046" s="130" t="s">
        <v>5302</v>
      </c>
      <c r="BL3046" s="130" t="e">
        <v>#VALUE!</v>
      </c>
      <c r="BM3046" s="131" t="s">
        <v>33</v>
      </c>
      <c r="BN3046" s="131" t="e">
        <v>#VALUE!</v>
      </c>
      <c r="BO3046" t="e">
        <v>#N/A</v>
      </c>
      <c r="BP3046">
        <v>0</v>
      </c>
    </row>
    <row r="3047" spans="1:68" ht="25.2" x14ac:dyDescent="0.3">
      <c r="A3047" s="1"/>
      <c r="B3047" s="47">
        <v>2686</v>
      </c>
      <c r="C3047" s="45">
        <v>1051827</v>
      </c>
      <c r="D3047" s="29"/>
      <c r="E3047" s="29"/>
      <c r="F3047" s="31" t="s">
        <v>2254</v>
      </c>
      <c r="G3047" s="29" t="s">
        <v>31</v>
      </c>
      <c r="H3047" s="29"/>
      <c r="I3047" s="148" t="s">
        <v>33</v>
      </c>
      <c r="J3047" s="147" t="s">
        <v>33</v>
      </c>
      <c r="K3047" s="148" t="e">
        <v>#N/A</v>
      </c>
      <c r="L3047" s="148" t="s">
        <v>32</v>
      </c>
      <c r="M3047" s="147">
        <v>42551</v>
      </c>
      <c r="N3047" s="29" t="str">
        <f t="shared" si="658"/>
        <v/>
      </c>
      <c r="O3047" s="29" t="str">
        <f t="shared" si="659"/>
        <v/>
      </c>
      <c r="P3047" s="29" t="str">
        <f t="shared" si="660"/>
        <v/>
      </c>
      <c r="Q3047" s="29" t="str">
        <f t="shared" si="664"/>
        <v/>
      </c>
      <c r="R3047" s="29" t="str">
        <f t="shared" si="665"/>
        <v/>
      </c>
      <c r="S3047" s="29" t="str">
        <f t="shared" si="666"/>
        <v/>
      </c>
      <c r="T3047" s="29" t="str">
        <f t="shared" si="667"/>
        <v/>
      </c>
      <c r="U3047" s="29"/>
      <c r="V3047" s="29"/>
      <c r="W3047" s="38" t="s">
        <v>2241</v>
      </c>
      <c r="X3047" s="29" t="s">
        <v>158</v>
      </c>
      <c r="Y3047" s="146">
        <v>93501</v>
      </c>
      <c r="Z3047" s="33">
        <v>119681</v>
      </c>
      <c r="AA3047" s="34">
        <f t="shared" si="669"/>
        <v>0.28000000000000003</v>
      </c>
      <c r="AB3047" s="33">
        <f t="shared" si="670"/>
        <v>119681</v>
      </c>
      <c r="AC3047" s="34">
        <f t="shared" si="671"/>
        <v>0.27999700965765073</v>
      </c>
      <c r="AD3047" s="145">
        <f t="shared" si="668"/>
        <v>99734.167000000001</v>
      </c>
      <c r="AE3047" s="105">
        <v>77917.5</v>
      </c>
      <c r="AF3047" s="34" t="s">
        <v>36</v>
      </c>
      <c r="AG3047" s="34" t="s">
        <v>36</v>
      </c>
      <c r="AH3047" s="34" t="s">
        <v>36</v>
      </c>
      <c r="AI3047" s="29">
        <v>104.6</v>
      </c>
      <c r="AJ3047" s="29">
        <v>1.56</v>
      </c>
      <c r="AK3047" s="29">
        <v>0</v>
      </c>
      <c r="AL3047" s="29">
        <v>0</v>
      </c>
      <c r="AM3047" s="29" t="s">
        <v>28</v>
      </c>
      <c r="AN3047" s="44" t="s">
        <v>27</v>
      </c>
      <c r="AO3047" s="29" t="s">
        <v>28</v>
      </c>
      <c r="AP3047" s="29">
        <v>1</v>
      </c>
      <c r="AQ3047" s="29" t="s">
        <v>33</v>
      </c>
      <c r="AR3047" s="29" t="s">
        <v>33</v>
      </c>
      <c r="AS3047" s="29" t="s">
        <v>33</v>
      </c>
      <c r="AT3047" s="29"/>
      <c r="AU3047" s="144"/>
      <c r="AV3047" s="36" t="s">
        <v>28</v>
      </c>
      <c r="AW3047" s="102">
        <v>42551</v>
      </c>
      <c r="AX3047" s="129" t="s">
        <v>33</v>
      </c>
      <c r="AY3047" s="106" t="e">
        <v>#N/A</v>
      </c>
      <c r="BD3047" t="s">
        <v>1608</v>
      </c>
      <c r="BE3047" t="e">
        <v>#N/A</v>
      </c>
      <c r="BF3047">
        <v>0</v>
      </c>
      <c r="BH3047" t="str">
        <f t="shared" si="661"/>
        <v/>
      </c>
      <c r="BJ3047" t="str">
        <f t="shared" si="662"/>
        <v>OK</v>
      </c>
      <c r="BK3047" s="130" t="s">
        <v>5302</v>
      </c>
      <c r="BL3047" s="130" t="e">
        <v>#VALUE!</v>
      </c>
      <c r="BM3047" s="131" t="s">
        <v>33</v>
      </c>
      <c r="BN3047" s="131" t="e">
        <v>#VALUE!</v>
      </c>
      <c r="BO3047" t="e">
        <v>#N/A</v>
      </c>
      <c r="BP3047">
        <v>0</v>
      </c>
    </row>
    <row r="3048" spans="1:68" ht="25.2" x14ac:dyDescent="0.3">
      <c r="A3048" s="1"/>
      <c r="B3048" s="47">
        <v>2687</v>
      </c>
      <c r="C3048" s="45">
        <v>1051829</v>
      </c>
      <c r="D3048" s="29"/>
      <c r="E3048" s="29"/>
      <c r="F3048" s="31" t="s">
        <v>2255</v>
      </c>
      <c r="G3048" s="29" t="s">
        <v>31</v>
      </c>
      <c r="H3048" s="29"/>
      <c r="I3048" s="148" t="s">
        <v>33</v>
      </c>
      <c r="J3048" s="147" t="s">
        <v>33</v>
      </c>
      <c r="K3048" s="148" t="e">
        <v>#N/A</v>
      </c>
      <c r="L3048" s="148" t="s">
        <v>32</v>
      </c>
      <c r="M3048" s="147">
        <v>42551</v>
      </c>
      <c r="N3048" s="29" t="str">
        <f t="shared" si="658"/>
        <v/>
      </c>
      <c r="O3048" s="29" t="str">
        <f t="shared" si="659"/>
        <v/>
      </c>
      <c r="P3048" s="29" t="str">
        <f t="shared" si="660"/>
        <v/>
      </c>
      <c r="Q3048" s="29" t="str">
        <f t="shared" si="664"/>
        <v/>
      </c>
      <c r="R3048" s="29" t="str">
        <f t="shared" si="665"/>
        <v/>
      </c>
      <c r="S3048" s="29" t="str">
        <f t="shared" si="666"/>
        <v/>
      </c>
      <c r="T3048" s="29" t="str">
        <f t="shared" si="667"/>
        <v/>
      </c>
      <c r="U3048" s="29"/>
      <c r="V3048" s="29"/>
      <c r="W3048" s="38" t="s">
        <v>2241</v>
      </c>
      <c r="X3048" s="29" t="s">
        <v>158</v>
      </c>
      <c r="Y3048" s="146">
        <v>12570</v>
      </c>
      <c r="Z3048" s="33">
        <v>16090</v>
      </c>
      <c r="AA3048" s="34">
        <f t="shared" si="669"/>
        <v>0.28000000000000003</v>
      </c>
      <c r="AB3048" s="33">
        <f t="shared" si="670"/>
        <v>16090</v>
      </c>
      <c r="AC3048" s="34">
        <f t="shared" si="671"/>
        <v>0.2800317899761337</v>
      </c>
      <c r="AD3048" s="145">
        <f t="shared" si="668"/>
        <v>13408.333000000001</v>
      </c>
      <c r="AE3048" s="105">
        <v>10475</v>
      </c>
      <c r="AF3048" s="34" t="s">
        <v>36</v>
      </c>
      <c r="AG3048" s="34" t="s">
        <v>36</v>
      </c>
      <c r="AH3048" s="34" t="s">
        <v>36</v>
      </c>
      <c r="AI3048" s="29">
        <v>8.8000000000000007</v>
      </c>
      <c r="AJ3048" s="29">
        <v>0.1024</v>
      </c>
      <c r="AK3048" s="29">
        <v>0</v>
      </c>
      <c r="AL3048" s="29">
        <v>0</v>
      </c>
      <c r="AM3048" s="29" t="s">
        <v>28</v>
      </c>
      <c r="AN3048" s="44" t="s">
        <v>27</v>
      </c>
      <c r="AO3048" s="29" t="s">
        <v>28</v>
      </c>
      <c r="AP3048" s="29">
        <v>1</v>
      </c>
      <c r="AQ3048" s="29" t="s">
        <v>33</v>
      </c>
      <c r="AR3048" s="29" t="s">
        <v>33</v>
      </c>
      <c r="AS3048" s="29" t="s">
        <v>33</v>
      </c>
      <c r="AT3048" s="29"/>
      <c r="AU3048" s="144"/>
      <c r="AV3048" s="36" t="s">
        <v>28</v>
      </c>
      <c r="AW3048" s="102">
        <v>42551</v>
      </c>
      <c r="AX3048" s="129" t="s">
        <v>33</v>
      </c>
      <c r="AY3048" s="106" t="e">
        <v>#N/A</v>
      </c>
      <c r="BD3048" t="s">
        <v>1608</v>
      </c>
      <c r="BE3048" t="e">
        <v>#N/A</v>
      </c>
      <c r="BF3048">
        <v>0</v>
      </c>
      <c r="BH3048" t="str">
        <f t="shared" si="661"/>
        <v/>
      </c>
      <c r="BJ3048" t="str">
        <f t="shared" si="662"/>
        <v>OK</v>
      </c>
      <c r="BK3048" s="130" t="s">
        <v>5302</v>
      </c>
      <c r="BL3048" s="130" t="e">
        <v>#VALUE!</v>
      </c>
      <c r="BM3048" s="131" t="s">
        <v>33</v>
      </c>
      <c r="BN3048" s="131" t="e">
        <v>#VALUE!</v>
      </c>
      <c r="BO3048" t="e">
        <v>#N/A</v>
      </c>
      <c r="BP3048">
        <v>0</v>
      </c>
    </row>
    <row r="3049" spans="1:68" ht="25.2" x14ac:dyDescent="0.3">
      <c r="A3049" s="1"/>
      <c r="B3049" s="47">
        <v>2688</v>
      </c>
      <c r="C3049" s="45">
        <v>1051830</v>
      </c>
      <c r="D3049" s="29"/>
      <c r="E3049" s="29"/>
      <c r="F3049" s="39" t="s">
        <v>2256</v>
      </c>
      <c r="G3049" s="29" t="s">
        <v>39</v>
      </c>
      <c r="H3049" s="70" t="s">
        <v>4779</v>
      </c>
      <c r="I3049" s="148" t="s">
        <v>33</v>
      </c>
      <c r="J3049" s="147" t="s">
        <v>33</v>
      </c>
      <c r="K3049" s="148" t="e">
        <v>#N/A</v>
      </c>
      <c r="L3049" s="148" t="s">
        <v>32</v>
      </c>
      <c r="M3049" s="147">
        <v>42551</v>
      </c>
      <c r="N3049" s="29" t="str">
        <f t="shared" ref="N3049:N3112" si="672">IFERROR(MID($D3049,1,7)+0,"")</f>
        <v/>
      </c>
      <c r="O3049" s="29" t="str">
        <f t="shared" ref="O3049:O3112" si="673">IFERROR(MID($D3049,10,7)+0,"")</f>
        <v/>
      </c>
      <c r="P3049" s="29" t="str">
        <f t="shared" ref="P3049:P3112" si="674">IFERROR(MID($D3049,19,7)+0,"")</f>
        <v/>
      </c>
      <c r="Q3049" s="29" t="str">
        <f t="shared" si="664"/>
        <v/>
      </c>
      <c r="R3049" s="29" t="str">
        <f t="shared" si="665"/>
        <v/>
      </c>
      <c r="S3049" s="29" t="str">
        <f t="shared" si="666"/>
        <v/>
      </c>
      <c r="T3049" s="29" t="str">
        <f t="shared" si="667"/>
        <v/>
      </c>
      <c r="U3049" s="29"/>
      <c r="V3049" s="29"/>
      <c r="W3049" s="38" t="s">
        <v>2241</v>
      </c>
      <c r="X3049" s="29" t="s">
        <v>158</v>
      </c>
      <c r="Y3049" s="146">
        <v>15056</v>
      </c>
      <c r="Z3049" s="33">
        <v>19272</v>
      </c>
      <c r="AA3049" s="34">
        <f t="shared" si="669"/>
        <v>0.28000000000000003</v>
      </c>
      <c r="AB3049" s="33">
        <f t="shared" si="670"/>
        <v>19272</v>
      </c>
      <c r="AC3049" s="34">
        <f t="shared" si="671"/>
        <v>0.2800212199781823</v>
      </c>
      <c r="AD3049" s="145">
        <f t="shared" si="668"/>
        <v>16060</v>
      </c>
      <c r="AE3049" s="105">
        <v>12546.666999999999</v>
      </c>
      <c r="AF3049" s="34" t="s">
        <v>36</v>
      </c>
      <c r="AG3049" s="34" t="s">
        <v>36</v>
      </c>
      <c r="AH3049" s="34" t="s">
        <v>36</v>
      </c>
      <c r="AI3049" s="29">
        <v>11.6</v>
      </c>
      <c r="AJ3049" s="29">
        <v>0.1239</v>
      </c>
      <c r="AK3049" s="29">
        <v>6</v>
      </c>
      <c r="AL3049" s="29">
        <v>0</v>
      </c>
      <c r="AM3049" s="29" t="s">
        <v>28</v>
      </c>
      <c r="AN3049" s="158" t="s">
        <v>28</v>
      </c>
      <c r="AO3049" s="29" t="s">
        <v>28</v>
      </c>
      <c r="AP3049" s="29">
        <v>1</v>
      </c>
      <c r="AQ3049" s="29" t="s">
        <v>33</v>
      </c>
      <c r="AR3049" s="29" t="s">
        <v>33</v>
      </c>
      <c r="AS3049" s="29" t="s">
        <v>33</v>
      </c>
      <c r="AT3049" s="29"/>
      <c r="AU3049" s="144"/>
      <c r="AV3049" s="36" t="s">
        <v>28</v>
      </c>
      <c r="AW3049" s="102">
        <v>42551</v>
      </c>
      <c r="AX3049" s="129" t="s">
        <v>33</v>
      </c>
      <c r="AY3049" s="106">
        <v>134</v>
      </c>
      <c r="BD3049" t="s">
        <v>1724</v>
      </c>
      <c r="BE3049" t="e">
        <v>#N/A</v>
      </c>
      <c r="BF3049">
        <v>0</v>
      </c>
      <c r="BH3049" t="str">
        <f t="shared" ref="BH3049:BH3112" si="675">IF(OR(H3049="Регулярный ассортимент",AK3049&gt;0,AL3049&gt;0),"AV","")</f>
        <v>AV</v>
      </c>
      <c r="BJ3049" t="str">
        <f t="shared" ref="BJ3049:BJ3112" si="676">IF(AB3049-Z3049=0,"OK")</f>
        <v>OK</v>
      </c>
      <c r="BK3049" s="130">
        <v>19272</v>
      </c>
      <c r="BL3049" s="130" t="s">
        <v>37</v>
      </c>
      <c r="BM3049" s="131" t="s">
        <v>33</v>
      </c>
      <c r="BN3049" s="131" t="e">
        <v>#VALUE!</v>
      </c>
      <c r="BO3049">
        <v>19272</v>
      </c>
      <c r="BP3049">
        <v>0</v>
      </c>
    </row>
    <row r="3050" spans="1:68" ht="25.2" x14ac:dyDescent="0.3">
      <c r="A3050" s="1"/>
      <c r="B3050" s="47">
        <v>2689</v>
      </c>
      <c r="C3050" s="45">
        <v>1051831</v>
      </c>
      <c r="D3050" s="29"/>
      <c r="E3050" s="29"/>
      <c r="F3050" s="39" t="s">
        <v>2257</v>
      </c>
      <c r="G3050" s="29" t="s">
        <v>39</v>
      </c>
      <c r="H3050" s="70" t="s">
        <v>4779</v>
      </c>
      <c r="I3050" s="148" t="s">
        <v>33</v>
      </c>
      <c r="J3050" s="147" t="s">
        <v>33</v>
      </c>
      <c r="K3050" s="148" t="e">
        <v>#N/A</v>
      </c>
      <c r="L3050" s="148" t="s">
        <v>32</v>
      </c>
      <c r="M3050" s="147">
        <v>42551</v>
      </c>
      <c r="N3050" s="29" t="str">
        <f t="shared" si="672"/>
        <v/>
      </c>
      <c r="O3050" s="29" t="str">
        <f t="shared" si="673"/>
        <v/>
      </c>
      <c r="P3050" s="29" t="str">
        <f t="shared" si="674"/>
        <v/>
      </c>
      <c r="Q3050" s="29" t="str">
        <f t="shared" si="664"/>
        <v/>
      </c>
      <c r="R3050" s="29" t="str">
        <f t="shared" si="665"/>
        <v/>
      </c>
      <c r="S3050" s="29" t="str">
        <f t="shared" si="666"/>
        <v/>
      </c>
      <c r="T3050" s="29" t="str">
        <f t="shared" si="667"/>
        <v/>
      </c>
      <c r="U3050" s="29"/>
      <c r="V3050" s="29"/>
      <c r="W3050" s="38" t="s">
        <v>2241</v>
      </c>
      <c r="X3050" s="29" t="s">
        <v>158</v>
      </c>
      <c r="Y3050" s="146">
        <v>17676</v>
      </c>
      <c r="Z3050" s="33">
        <v>22626</v>
      </c>
      <c r="AA3050" s="34">
        <f t="shared" si="669"/>
        <v>0.28000000000000003</v>
      </c>
      <c r="AB3050" s="33">
        <f t="shared" si="670"/>
        <v>22626</v>
      </c>
      <c r="AC3050" s="34">
        <f t="shared" si="671"/>
        <v>0.28004073319755601</v>
      </c>
      <c r="AD3050" s="145">
        <f t="shared" si="668"/>
        <v>18855</v>
      </c>
      <c r="AE3050" s="105">
        <v>14730</v>
      </c>
      <c r="AF3050" s="34" t="s">
        <v>36</v>
      </c>
      <c r="AG3050" s="34" t="s">
        <v>36</v>
      </c>
      <c r="AH3050" s="34" t="s">
        <v>36</v>
      </c>
      <c r="AI3050" s="29">
        <v>17</v>
      </c>
      <c r="AJ3050" s="29">
        <v>0.16900000000000001</v>
      </c>
      <c r="AK3050" s="29">
        <v>12</v>
      </c>
      <c r="AL3050" s="29">
        <v>0</v>
      </c>
      <c r="AM3050" s="29" t="s">
        <v>28</v>
      </c>
      <c r="AN3050" s="158" t="s">
        <v>28</v>
      </c>
      <c r="AO3050" s="29" t="s">
        <v>28</v>
      </c>
      <c r="AP3050" s="29">
        <v>1</v>
      </c>
      <c r="AQ3050" s="29" t="s">
        <v>33</v>
      </c>
      <c r="AR3050" s="29" t="s">
        <v>33</v>
      </c>
      <c r="AS3050" s="29" t="s">
        <v>33</v>
      </c>
      <c r="AT3050" s="29"/>
      <c r="AU3050" s="144"/>
      <c r="AV3050" s="36" t="s">
        <v>28</v>
      </c>
      <c r="AW3050" s="102">
        <v>42551</v>
      </c>
      <c r="AX3050" s="129" t="s">
        <v>33</v>
      </c>
      <c r="AY3050" s="106">
        <v>294</v>
      </c>
      <c r="BD3050" t="s">
        <v>4671</v>
      </c>
      <c r="BE3050" t="e">
        <v>#N/A</v>
      </c>
      <c r="BF3050">
        <v>0</v>
      </c>
      <c r="BH3050" t="str">
        <f t="shared" si="675"/>
        <v>AV</v>
      </c>
      <c r="BJ3050" t="str">
        <f t="shared" si="676"/>
        <v>OK</v>
      </c>
      <c r="BK3050" s="130">
        <v>22626</v>
      </c>
      <c r="BL3050" s="130" t="s">
        <v>37</v>
      </c>
      <c r="BM3050" s="131" t="s">
        <v>33</v>
      </c>
      <c r="BN3050" s="131" t="e">
        <v>#VALUE!</v>
      </c>
      <c r="BO3050">
        <v>22626</v>
      </c>
      <c r="BP3050">
        <v>0</v>
      </c>
    </row>
    <row r="3051" spans="1:68" ht="25.2" x14ac:dyDescent="0.3">
      <c r="A3051" s="1"/>
      <c r="B3051" s="47">
        <v>2690</v>
      </c>
      <c r="C3051" s="45">
        <v>1051832</v>
      </c>
      <c r="D3051" s="29"/>
      <c r="E3051" s="29"/>
      <c r="F3051" s="31" t="s">
        <v>2258</v>
      </c>
      <c r="G3051" s="37" t="s">
        <v>47</v>
      </c>
      <c r="H3051" s="70" t="s">
        <v>4779</v>
      </c>
      <c r="I3051" s="148" t="s">
        <v>33</v>
      </c>
      <c r="J3051" s="147" t="s">
        <v>33</v>
      </c>
      <c r="K3051" s="148" t="e">
        <v>#N/A</v>
      </c>
      <c r="L3051" s="148" t="s">
        <v>32</v>
      </c>
      <c r="M3051" s="147">
        <v>42551</v>
      </c>
      <c r="N3051" s="29" t="str">
        <f t="shared" si="672"/>
        <v/>
      </c>
      <c r="O3051" s="29" t="str">
        <f t="shared" si="673"/>
        <v/>
      </c>
      <c r="P3051" s="29" t="str">
        <f t="shared" si="674"/>
        <v/>
      </c>
      <c r="Q3051" s="29" t="str">
        <f t="shared" si="664"/>
        <v/>
      </c>
      <c r="R3051" s="29" t="str">
        <f t="shared" si="665"/>
        <v/>
      </c>
      <c r="S3051" s="29" t="str">
        <f t="shared" si="666"/>
        <v/>
      </c>
      <c r="T3051" s="29" t="str">
        <f t="shared" si="667"/>
        <v/>
      </c>
      <c r="U3051" s="29"/>
      <c r="V3051" s="29"/>
      <c r="W3051" s="38" t="s">
        <v>2241</v>
      </c>
      <c r="X3051" s="29" t="s">
        <v>158</v>
      </c>
      <c r="Y3051" s="146">
        <v>24754</v>
      </c>
      <c r="Z3051" s="33">
        <v>31685</v>
      </c>
      <c r="AA3051" s="34">
        <f t="shared" si="669"/>
        <v>0.28000000000000003</v>
      </c>
      <c r="AB3051" s="33">
        <f t="shared" si="670"/>
        <v>31685</v>
      </c>
      <c r="AC3051" s="34">
        <f t="shared" si="671"/>
        <v>0.2799951891410713</v>
      </c>
      <c r="AD3051" s="145">
        <f t="shared" si="668"/>
        <v>26404.167000000001</v>
      </c>
      <c r="AE3051" s="105">
        <v>20628.332999999999</v>
      </c>
      <c r="AF3051" s="34" t="s">
        <v>36</v>
      </c>
      <c r="AG3051" s="34" t="s">
        <v>36</v>
      </c>
      <c r="AH3051" s="34" t="s">
        <v>36</v>
      </c>
      <c r="AI3051" s="29">
        <v>27.8</v>
      </c>
      <c r="AJ3051" s="29">
        <v>0.27829999999999999</v>
      </c>
      <c r="AK3051" s="29">
        <v>1</v>
      </c>
      <c r="AL3051" s="29">
        <v>0</v>
      </c>
      <c r="AM3051" s="29" t="s">
        <v>28</v>
      </c>
      <c r="AN3051" s="158" t="s">
        <v>28</v>
      </c>
      <c r="AO3051" s="29" t="s">
        <v>28</v>
      </c>
      <c r="AP3051" s="29">
        <v>1</v>
      </c>
      <c r="AQ3051" s="29" t="s">
        <v>33</v>
      </c>
      <c r="AR3051" s="29" t="s">
        <v>33</v>
      </c>
      <c r="AS3051" s="29" t="s">
        <v>33</v>
      </c>
      <c r="AT3051" s="29"/>
      <c r="AU3051" s="144"/>
      <c r="AV3051" s="36" t="s">
        <v>28</v>
      </c>
      <c r="AW3051" s="102">
        <v>42551</v>
      </c>
      <c r="AX3051" s="129" t="s">
        <v>33</v>
      </c>
      <c r="AY3051" s="106">
        <v>806</v>
      </c>
      <c r="BD3051" t="s">
        <v>1608</v>
      </c>
      <c r="BE3051" t="e">
        <v>#N/A</v>
      </c>
      <c r="BF3051">
        <v>0</v>
      </c>
      <c r="BH3051" t="str">
        <f t="shared" si="675"/>
        <v>AV</v>
      </c>
      <c r="BJ3051" t="str">
        <f t="shared" si="676"/>
        <v>OK</v>
      </c>
      <c r="BK3051" s="130">
        <v>31685</v>
      </c>
      <c r="BL3051" s="130" t="s">
        <v>37</v>
      </c>
      <c r="BM3051" s="131" t="s">
        <v>33</v>
      </c>
      <c r="BN3051" s="131" t="e">
        <v>#VALUE!</v>
      </c>
      <c r="BO3051">
        <v>31685</v>
      </c>
      <c r="BP3051">
        <v>33</v>
      </c>
    </row>
    <row r="3052" spans="1:68" ht="25.2" x14ac:dyDescent="0.3">
      <c r="A3052" s="1"/>
      <c r="B3052" s="47">
        <v>2691</v>
      </c>
      <c r="C3052" s="45">
        <v>1051833</v>
      </c>
      <c r="D3052" s="29"/>
      <c r="E3052" s="29"/>
      <c r="F3052" s="31" t="s">
        <v>2259</v>
      </c>
      <c r="G3052" s="29" t="s">
        <v>31</v>
      </c>
      <c r="H3052" s="29"/>
      <c r="I3052" s="148" t="s">
        <v>33</v>
      </c>
      <c r="J3052" s="147" t="s">
        <v>33</v>
      </c>
      <c r="K3052" s="148" t="e">
        <v>#N/A</v>
      </c>
      <c r="L3052" s="148" t="s">
        <v>32</v>
      </c>
      <c r="M3052" s="147">
        <v>42551</v>
      </c>
      <c r="N3052" s="29" t="str">
        <f t="shared" si="672"/>
        <v/>
      </c>
      <c r="O3052" s="29" t="str">
        <f t="shared" si="673"/>
        <v/>
      </c>
      <c r="P3052" s="29" t="str">
        <f t="shared" si="674"/>
        <v/>
      </c>
      <c r="Q3052" s="29" t="str">
        <f t="shared" si="664"/>
        <v/>
      </c>
      <c r="R3052" s="29" t="str">
        <f t="shared" si="665"/>
        <v/>
      </c>
      <c r="S3052" s="29" t="str">
        <f t="shared" si="666"/>
        <v/>
      </c>
      <c r="T3052" s="29" t="str">
        <f t="shared" si="667"/>
        <v/>
      </c>
      <c r="U3052" s="29"/>
      <c r="V3052" s="29"/>
      <c r="W3052" s="38" t="s">
        <v>2241</v>
      </c>
      <c r="X3052" s="29" t="s">
        <v>158</v>
      </c>
      <c r="Y3052" s="146">
        <v>35126</v>
      </c>
      <c r="Z3052" s="33">
        <v>44962</v>
      </c>
      <c r="AA3052" s="34">
        <f t="shared" si="669"/>
        <v>0.28000000000000003</v>
      </c>
      <c r="AB3052" s="33">
        <f t="shared" si="670"/>
        <v>44962</v>
      </c>
      <c r="AC3052" s="34">
        <f t="shared" si="671"/>
        <v>0.28002047167317107</v>
      </c>
      <c r="AD3052" s="145">
        <f t="shared" si="668"/>
        <v>37468.332999999999</v>
      </c>
      <c r="AE3052" s="105">
        <v>29271.667000000001</v>
      </c>
      <c r="AF3052" s="34" t="s">
        <v>36</v>
      </c>
      <c r="AG3052" s="34" t="s">
        <v>36</v>
      </c>
      <c r="AH3052" s="34" t="s">
        <v>36</v>
      </c>
      <c r="AI3052" s="29">
        <v>42.9</v>
      </c>
      <c r="AJ3052" s="29">
        <v>0.50700000000000001</v>
      </c>
      <c r="AK3052" s="29">
        <v>0</v>
      </c>
      <c r="AL3052" s="29">
        <v>0</v>
      </c>
      <c r="AM3052" s="29" t="s">
        <v>28</v>
      </c>
      <c r="AN3052" s="44" t="s">
        <v>27</v>
      </c>
      <c r="AO3052" s="29" t="s">
        <v>28</v>
      </c>
      <c r="AP3052" s="29">
        <v>1</v>
      </c>
      <c r="AQ3052" s="29" t="s">
        <v>33</v>
      </c>
      <c r="AR3052" s="29" t="s">
        <v>33</v>
      </c>
      <c r="AS3052" s="29" t="s">
        <v>33</v>
      </c>
      <c r="AT3052" s="29"/>
      <c r="AU3052" s="144"/>
      <c r="AV3052" s="36" t="s">
        <v>28</v>
      </c>
      <c r="AW3052" s="102">
        <v>42551</v>
      </c>
      <c r="AX3052" s="129" t="s">
        <v>33</v>
      </c>
      <c r="AY3052" s="106">
        <v>60</v>
      </c>
      <c r="BD3052" t="s">
        <v>1608</v>
      </c>
      <c r="BE3052" t="e">
        <v>#N/A</v>
      </c>
      <c r="BF3052">
        <v>0</v>
      </c>
      <c r="BH3052" t="str">
        <f t="shared" si="675"/>
        <v/>
      </c>
      <c r="BJ3052" t="str">
        <f t="shared" si="676"/>
        <v>OK</v>
      </c>
      <c r="BK3052" s="130" t="s">
        <v>5302</v>
      </c>
      <c r="BL3052" s="130" t="e">
        <v>#VALUE!</v>
      </c>
      <c r="BM3052" s="131" t="s">
        <v>33</v>
      </c>
      <c r="BN3052" s="131" t="e">
        <v>#VALUE!</v>
      </c>
      <c r="BO3052" t="e">
        <v>#N/A</v>
      </c>
      <c r="BP3052">
        <v>1</v>
      </c>
    </row>
    <row r="3053" spans="1:68" ht="25.2" x14ac:dyDescent="0.3">
      <c r="A3053" s="1"/>
      <c r="B3053" s="47">
        <v>2692</v>
      </c>
      <c r="C3053" s="45">
        <v>1051834</v>
      </c>
      <c r="D3053" s="29"/>
      <c r="E3053" s="29"/>
      <c r="F3053" s="31" t="s">
        <v>2260</v>
      </c>
      <c r="G3053" s="29" t="s">
        <v>31</v>
      </c>
      <c r="H3053" s="29"/>
      <c r="I3053" s="148" t="s">
        <v>33</v>
      </c>
      <c r="J3053" s="147" t="s">
        <v>33</v>
      </c>
      <c r="K3053" s="148" t="e">
        <v>#N/A</v>
      </c>
      <c r="L3053" s="148" t="s">
        <v>32</v>
      </c>
      <c r="M3053" s="147">
        <v>42551</v>
      </c>
      <c r="N3053" s="29" t="str">
        <f t="shared" si="672"/>
        <v/>
      </c>
      <c r="O3053" s="29" t="str">
        <f t="shared" si="673"/>
        <v/>
      </c>
      <c r="P3053" s="29" t="str">
        <f t="shared" si="674"/>
        <v/>
      </c>
      <c r="Q3053" s="29" t="str">
        <f t="shared" si="664"/>
        <v/>
      </c>
      <c r="R3053" s="29" t="str">
        <f t="shared" si="665"/>
        <v/>
      </c>
      <c r="S3053" s="29" t="str">
        <f t="shared" si="666"/>
        <v/>
      </c>
      <c r="T3053" s="29" t="str">
        <f t="shared" si="667"/>
        <v/>
      </c>
      <c r="U3053" s="29"/>
      <c r="V3053" s="29"/>
      <c r="W3053" s="38" t="s">
        <v>2241</v>
      </c>
      <c r="X3053" s="29" t="s">
        <v>158</v>
      </c>
      <c r="Y3053" s="146">
        <v>56267</v>
      </c>
      <c r="Z3053" s="33">
        <v>72022</v>
      </c>
      <c r="AA3053" s="34">
        <f t="shared" si="669"/>
        <v>0.28000000000000003</v>
      </c>
      <c r="AB3053" s="33">
        <f t="shared" si="670"/>
        <v>72022</v>
      </c>
      <c r="AC3053" s="34">
        <f t="shared" si="671"/>
        <v>0.28000424916910971</v>
      </c>
      <c r="AD3053" s="145">
        <f t="shared" si="668"/>
        <v>60018.332999999999</v>
      </c>
      <c r="AE3053" s="105">
        <v>46889.167000000001</v>
      </c>
      <c r="AF3053" s="34" t="s">
        <v>36</v>
      </c>
      <c r="AG3053" s="34" t="s">
        <v>36</v>
      </c>
      <c r="AH3053" s="34" t="s">
        <v>36</v>
      </c>
      <c r="AI3053" s="29">
        <v>66.599999999999994</v>
      </c>
      <c r="AJ3053" s="29">
        <v>0.78029999999999999</v>
      </c>
      <c r="AK3053" s="29">
        <v>0</v>
      </c>
      <c r="AL3053" s="29">
        <v>0</v>
      </c>
      <c r="AM3053" s="29" t="s">
        <v>28</v>
      </c>
      <c r="AN3053" s="44" t="s">
        <v>27</v>
      </c>
      <c r="AO3053" s="29" t="s">
        <v>28</v>
      </c>
      <c r="AP3053" s="29">
        <v>1</v>
      </c>
      <c r="AQ3053" s="29" t="s">
        <v>33</v>
      </c>
      <c r="AR3053" s="29" t="s">
        <v>33</v>
      </c>
      <c r="AS3053" s="29" t="s">
        <v>33</v>
      </c>
      <c r="AT3053" s="29"/>
      <c r="AU3053" s="144"/>
      <c r="AV3053" s="36" t="s">
        <v>28</v>
      </c>
      <c r="AW3053" s="102">
        <v>42551</v>
      </c>
      <c r="AX3053" s="129" t="s">
        <v>33</v>
      </c>
      <c r="AY3053" s="106">
        <v>14</v>
      </c>
      <c r="BD3053" t="s">
        <v>1608</v>
      </c>
      <c r="BE3053" t="e">
        <v>#N/A</v>
      </c>
      <c r="BF3053">
        <v>0</v>
      </c>
      <c r="BH3053" t="str">
        <f t="shared" si="675"/>
        <v/>
      </c>
      <c r="BJ3053" t="str">
        <f t="shared" si="676"/>
        <v>OK</v>
      </c>
      <c r="BK3053" s="130" t="s">
        <v>5302</v>
      </c>
      <c r="BL3053" s="130" t="e">
        <v>#VALUE!</v>
      </c>
      <c r="BM3053" s="131" t="s">
        <v>33</v>
      </c>
      <c r="BN3053" s="131" t="e">
        <v>#VALUE!</v>
      </c>
      <c r="BO3053" t="e">
        <v>#N/A</v>
      </c>
      <c r="BP3053">
        <v>0</v>
      </c>
    </row>
    <row r="3054" spans="1:68" ht="25.2" x14ac:dyDescent="0.3">
      <c r="A3054" s="1"/>
      <c r="B3054" s="47">
        <v>2693</v>
      </c>
      <c r="C3054" s="45">
        <v>1051835</v>
      </c>
      <c r="D3054" s="29"/>
      <c r="E3054" s="29"/>
      <c r="F3054" s="31" t="s">
        <v>2261</v>
      </c>
      <c r="G3054" s="29" t="s">
        <v>31</v>
      </c>
      <c r="H3054" s="29"/>
      <c r="I3054" s="148" t="s">
        <v>33</v>
      </c>
      <c r="J3054" s="147" t="s">
        <v>33</v>
      </c>
      <c r="K3054" s="148" t="e">
        <v>#N/A</v>
      </c>
      <c r="L3054" s="148" t="s">
        <v>32</v>
      </c>
      <c r="M3054" s="147">
        <v>42551</v>
      </c>
      <c r="N3054" s="29" t="str">
        <f t="shared" si="672"/>
        <v/>
      </c>
      <c r="O3054" s="29" t="str">
        <f t="shared" si="673"/>
        <v/>
      </c>
      <c r="P3054" s="29" t="str">
        <f t="shared" si="674"/>
        <v/>
      </c>
      <c r="Q3054" s="29" t="str">
        <f t="shared" si="664"/>
        <v/>
      </c>
      <c r="R3054" s="29" t="str">
        <f t="shared" si="665"/>
        <v/>
      </c>
      <c r="S3054" s="29" t="str">
        <f t="shared" si="666"/>
        <v/>
      </c>
      <c r="T3054" s="29" t="str">
        <f t="shared" si="667"/>
        <v/>
      </c>
      <c r="U3054" s="29"/>
      <c r="V3054" s="29"/>
      <c r="W3054" s="38" t="s">
        <v>2241</v>
      </c>
      <c r="X3054" s="29" t="s">
        <v>158</v>
      </c>
      <c r="Y3054" s="146">
        <v>85357</v>
      </c>
      <c r="Z3054" s="33">
        <v>109257</v>
      </c>
      <c r="AA3054" s="34">
        <f t="shared" si="669"/>
        <v>0.28000000000000003</v>
      </c>
      <c r="AB3054" s="33">
        <f t="shared" si="670"/>
        <v>109257</v>
      </c>
      <c r="AC3054" s="34">
        <f t="shared" si="671"/>
        <v>0.2800004746183698</v>
      </c>
      <c r="AD3054" s="145">
        <f t="shared" si="668"/>
        <v>91047.5</v>
      </c>
      <c r="AE3054" s="105">
        <v>71130.832999999999</v>
      </c>
      <c r="AF3054" s="34" t="s">
        <v>36</v>
      </c>
      <c r="AG3054" s="34" t="s">
        <v>36</v>
      </c>
      <c r="AH3054" s="34" t="s">
        <v>36</v>
      </c>
      <c r="AI3054" s="29">
        <v>105</v>
      </c>
      <c r="AJ3054" s="29">
        <v>1.323</v>
      </c>
      <c r="AK3054" s="29">
        <v>0</v>
      </c>
      <c r="AL3054" s="29">
        <v>0</v>
      </c>
      <c r="AM3054" s="29" t="s">
        <v>28</v>
      </c>
      <c r="AN3054" s="44" t="s">
        <v>27</v>
      </c>
      <c r="AO3054" s="29" t="s">
        <v>28</v>
      </c>
      <c r="AP3054" s="29">
        <v>1</v>
      </c>
      <c r="AQ3054" s="29" t="s">
        <v>33</v>
      </c>
      <c r="AR3054" s="29" t="s">
        <v>33</v>
      </c>
      <c r="AS3054" s="29" t="s">
        <v>33</v>
      </c>
      <c r="AT3054" s="29"/>
      <c r="AU3054" s="144"/>
      <c r="AV3054" s="36" t="s">
        <v>28</v>
      </c>
      <c r="AW3054" s="102">
        <v>42551</v>
      </c>
      <c r="AX3054" s="129" t="s">
        <v>33</v>
      </c>
      <c r="AY3054" s="106">
        <v>24</v>
      </c>
      <c r="BD3054" t="s">
        <v>1608</v>
      </c>
      <c r="BE3054" t="e">
        <v>#N/A</v>
      </c>
      <c r="BF3054" t="s">
        <v>4739</v>
      </c>
      <c r="BH3054" t="str">
        <f t="shared" si="675"/>
        <v/>
      </c>
      <c r="BJ3054" t="str">
        <f t="shared" si="676"/>
        <v>OK</v>
      </c>
      <c r="BK3054" s="130" t="s">
        <v>5302</v>
      </c>
      <c r="BL3054" s="130" t="e">
        <v>#VALUE!</v>
      </c>
      <c r="BM3054" s="131" t="s">
        <v>33</v>
      </c>
      <c r="BN3054" s="131" t="e">
        <v>#VALUE!</v>
      </c>
      <c r="BO3054" t="e">
        <v>#N/A</v>
      </c>
      <c r="BP3054">
        <v>0</v>
      </c>
    </row>
    <row r="3055" spans="1:68" ht="25.2" x14ac:dyDescent="0.3">
      <c r="A3055" s="1"/>
      <c r="B3055" s="47">
        <v>2694</v>
      </c>
      <c r="C3055" s="45">
        <v>1051836</v>
      </c>
      <c r="D3055" s="29"/>
      <c r="E3055" s="29"/>
      <c r="F3055" s="31" t="s">
        <v>2262</v>
      </c>
      <c r="G3055" s="29" t="s">
        <v>31</v>
      </c>
      <c r="H3055" s="70" t="s">
        <v>4779</v>
      </c>
      <c r="I3055" s="148" t="s">
        <v>33</v>
      </c>
      <c r="J3055" s="147" t="s">
        <v>33</v>
      </c>
      <c r="K3055" s="148" t="e">
        <v>#N/A</v>
      </c>
      <c r="L3055" s="148" t="s">
        <v>32</v>
      </c>
      <c r="M3055" s="147">
        <v>42551</v>
      </c>
      <c r="N3055" s="29" t="str">
        <f t="shared" si="672"/>
        <v/>
      </c>
      <c r="O3055" s="29" t="str">
        <f t="shared" si="673"/>
        <v/>
      </c>
      <c r="P3055" s="29" t="str">
        <f t="shared" si="674"/>
        <v/>
      </c>
      <c r="Q3055" s="29" t="str">
        <f t="shared" si="664"/>
        <v/>
      </c>
      <c r="R3055" s="29" t="str">
        <f t="shared" si="665"/>
        <v/>
      </c>
      <c r="S3055" s="29" t="str">
        <f t="shared" si="666"/>
        <v/>
      </c>
      <c r="T3055" s="29" t="str">
        <f t="shared" si="667"/>
        <v/>
      </c>
      <c r="U3055" s="29"/>
      <c r="V3055" s="29"/>
      <c r="W3055" s="38" t="s">
        <v>2241</v>
      </c>
      <c r="X3055" s="29" t="s">
        <v>158</v>
      </c>
      <c r="Y3055" s="146">
        <v>131731</v>
      </c>
      <c r="Z3055" s="33">
        <v>168616</v>
      </c>
      <c r="AA3055" s="34">
        <f t="shared" si="669"/>
        <v>0.28000000000000003</v>
      </c>
      <c r="AB3055" s="33">
        <f t="shared" si="670"/>
        <v>168616</v>
      </c>
      <c r="AC3055" s="34">
        <f t="shared" si="671"/>
        <v>0.28000243004304975</v>
      </c>
      <c r="AD3055" s="145">
        <f t="shared" si="668"/>
        <v>140513.33300000001</v>
      </c>
      <c r="AE3055" s="105">
        <v>109775.833</v>
      </c>
      <c r="AF3055" s="34" t="s">
        <v>36</v>
      </c>
      <c r="AG3055" s="34" t="s">
        <v>36</v>
      </c>
      <c r="AH3055" s="34" t="s">
        <v>36</v>
      </c>
      <c r="AI3055" s="29">
        <v>144.4</v>
      </c>
      <c r="AJ3055" s="29">
        <v>2.04</v>
      </c>
      <c r="AK3055" s="29">
        <v>5</v>
      </c>
      <c r="AL3055" s="29">
        <v>0</v>
      </c>
      <c r="AM3055" s="29" t="s">
        <v>28</v>
      </c>
      <c r="AN3055" s="158" t="s">
        <v>28</v>
      </c>
      <c r="AO3055" s="29" t="s">
        <v>28</v>
      </c>
      <c r="AP3055" s="29">
        <v>1</v>
      </c>
      <c r="AQ3055" s="29" t="s">
        <v>33</v>
      </c>
      <c r="AR3055" s="29" t="s">
        <v>33</v>
      </c>
      <c r="AS3055" s="29" t="s">
        <v>33</v>
      </c>
      <c r="AT3055" s="29"/>
      <c r="AU3055" s="144"/>
      <c r="AV3055" s="36" t="s">
        <v>28</v>
      </c>
      <c r="AW3055" s="102">
        <v>42551</v>
      </c>
      <c r="AX3055" s="129" t="s">
        <v>33</v>
      </c>
      <c r="AY3055" s="106" t="e">
        <v>#N/A</v>
      </c>
      <c r="BD3055" t="s">
        <v>1608</v>
      </c>
      <c r="BE3055" t="e">
        <v>#N/A</v>
      </c>
      <c r="BF3055">
        <v>0</v>
      </c>
      <c r="BH3055" t="str">
        <f t="shared" si="675"/>
        <v>AV</v>
      </c>
      <c r="BJ3055" t="str">
        <f t="shared" si="676"/>
        <v>OK</v>
      </c>
      <c r="BK3055" s="130">
        <v>168616</v>
      </c>
      <c r="BL3055" s="130" t="s">
        <v>37</v>
      </c>
      <c r="BM3055" s="131" t="s">
        <v>33</v>
      </c>
      <c r="BN3055" s="131" t="e">
        <v>#VALUE!</v>
      </c>
      <c r="BO3055">
        <v>168616</v>
      </c>
      <c r="BP3055">
        <v>0</v>
      </c>
    </row>
    <row r="3056" spans="1:68" ht="25.2" x14ac:dyDescent="0.3">
      <c r="A3056" s="1"/>
      <c r="B3056" s="47">
        <v>2695</v>
      </c>
      <c r="C3056" s="45">
        <v>1051837</v>
      </c>
      <c r="D3056" s="29"/>
      <c r="E3056" s="29"/>
      <c r="F3056" s="31" t="s">
        <v>2263</v>
      </c>
      <c r="G3056" s="29" t="s">
        <v>31</v>
      </c>
      <c r="H3056" s="29"/>
      <c r="I3056" s="148" t="s">
        <v>33</v>
      </c>
      <c r="J3056" s="147" t="s">
        <v>33</v>
      </c>
      <c r="K3056" s="148" t="e">
        <v>#N/A</v>
      </c>
      <c r="L3056" s="148" t="s">
        <v>32</v>
      </c>
      <c r="M3056" s="147">
        <v>42551</v>
      </c>
      <c r="N3056" s="29" t="str">
        <f t="shared" si="672"/>
        <v/>
      </c>
      <c r="O3056" s="29" t="str">
        <f t="shared" si="673"/>
        <v/>
      </c>
      <c r="P3056" s="29" t="str">
        <f t="shared" si="674"/>
        <v/>
      </c>
      <c r="Q3056" s="29" t="str">
        <f t="shared" si="664"/>
        <v/>
      </c>
      <c r="R3056" s="29" t="str">
        <f t="shared" si="665"/>
        <v/>
      </c>
      <c r="S3056" s="29" t="str">
        <f t="shared" si="666"/>
        <v/>
      </c>
      <c r="T3056" s="29" t="str">
        <f t="shared" si="667"/>
        <v/>
      </c>
      <c r="U3056" s="29"/>
      <c r="V3056" s="29"/>
      <c r="W3056" s="38" t="s">
        <v>2241</v>
      </c>
      <c r="X3056" s="29" t="s">
        <v>158</v>
      </c>
      <c r="Y3056" s="146">
        <v>185842</v>
      </c>
      <c r="Z3056" s="33">
        <v>237878</v>
      </c>
      <c r="AA3056" s="34">
        <f t="shared" si="669"/>
        <v>0.28000000000000003</v>
      </c>
      <c r="AB3056" s="33">
        <f t="shared" si="670"/>
        <v>237878</v>
      </c>
      <c r="AC3056" s="34">
        <f t="shared" si="671"/>
        <v>0.28000129632699006</v>
      </c>
      <c r="AD3056" s="145">
        <f t="shared" si="668"/>
        <v>198231.66699999999</v>
      </c>
      <c r="AE3056" s="105">
        <v>154868.33300000001</v>
      </c>
      <c r="AF3056" s="34" t="s">
        <v>36</v>
      </c>
      <c r="AG3056" s="34" t="s">
        <v>36</v>
      </c>
      <c r="AH3056" s="34" t="s">
        <v>36</v>
      </c>
      <c r="AI3056" s="29">
        <v>209.2</v>
      </c>
      <c r="AJ3056" s="29">
        <v>3.12</v>
      </c>
      <c r="AK3056" s="29">
        <v>0</v>
      </c>
      <c r="AL3056" s="29">
        <v>0</v>
      </c>
      <c r="AM3056" s="29" t="s">
        <v>28</v>
      </c>
      <c r="AN3056" s="44" t="s">
        <v>27</v>
      </c>
      <c r="AO3056" s="29" t="s">
        <v>28</v>
      </c>
      <c r="AP3056" s="29">
        <v>1</v>
      </c>
      <c r="AQ3056" s="29" t="s">
        <v>33</v>
      </c>
      <c r="AR3056" s="29" t="s">
        <v>33</v>
      </c>
      <c r="AS3056" s="29" t="s">
        <v>33</v>
      </c>
      <c r="AT3056" s="29"/>
      <c r="AU3056" s="144"/>
      <c r="AV3056" s="36" t="s">
        <v>28</v>
      </c>
      <c r="AW3056" s="102">
        <v>42551</v>
      </c>
      <c r="AX3056" s="129" t="s">
        <v>33</v>
      </c>
      <c r="AY3056" s="106" t="e">
        <v>#N/A</v>
      </c>
      <c r="BD3056" t="s">
        <v>1608</v>
      </c>
      <c r="BE3056" t="e">
        <v>#N/A</v>
      </c>
      <c r="BF3056">
        <v>0</v>
      </c>
      <c r="BH3056" t="str">
        <f t="shared" si="675"/>
        <v/>
      </c>
      <c r="BJ3056" t="str">
        <f t="shared" si="676"/>
        <v>OK</v>
      </c>
      <c r="BK3056" s="130" t="s">
        <v>5302</v>
      </c>
      <c r="BL3056" s="130" t="e">
        <v>#VALUE!</v>
      </c>
      <c r="BM3056" s="131" t="s">
        <v>33</v>
      </c>
      <c r="BN3056" s="131" t="e">
        <v>#VALUE!</v>
      </c>
      <c r="BO3056" t="e">
        <v>#N/A</v>
      </c>
      <c r="BP3056">
        <v>0</v>
      </c>
    </row>
    <row r="3057" spans="1:68" ht="25.2" x14ac:dyDescent="0.3">
      <c r="A3057" s="1"/>
      <c r="B3057" s="47">
        <v>2696</v>
      </c>
      <c r="C3057" s="45">
        <v>1051840</v>
      </c>
      <c r="D3057" s="29"/>
      <c r="E3057" s="29"/>
      <c r="F3057" s="31" t="s">
        <v>2264</v>
      </c>
      <c r="G3057" s="29" t="s">
        <v>31</v>
      </c>
      <c r="H3057" s="29"/>
      <c r="I3057" s="148" t="s">
        <v>33</v>
      </c>
      <c r="J3057" s="147" t="s">
        <v>33</v>
      </c>
      <c r="K3057" s="148" t="e">
        <v>#N/A</v>
      </c>
      <c r="L3057" s="148" t="s">
        <v>32</v>
      </c>
      <c r="M3057" s="147">
        <v>42551</v>
      </c>
      <c r="N3057" s="29" t="str">
        <f t="shared" si="672"/>
        <v/>
      </c>
      <c r="O3057" s="29" t="str">
        <f t="shared" si="673"/>
        <v/>
      </c>
      <c r="P3057" s="29" t="str">
        <f t="shared" si="674"/>
        <v/>
      </c>
      <c r="Q3057" s="29" t="str">
        <f t="shared" si="664"/>
        <v/>
      </c>
      <c r="R3057" s="29" t="str">
        <f t="shared" si="665"/>
        <v/>
      </c>
      <c r="S3057" s="29" t="str">
        <f t="shared" si="666"/>
        <v/>
      </c>
      <c r="T3057" s="29" t="str">
        <f t="shared" si="667"/>
        <v/>
      </c>
      <c r="U3057" s="29"/>
      <c r="V3057" s="29"/>
      <c r="W3057" s="38" t="s">
        <v>2241</v>
      </c>
      <c r="X3057" s="29" t="s">
        <v>158</v>
      </c>
      <c r="Y3057" s="146">
        <v>35759</v>
      </c>
      <c r="Z3057" s="33">
        <v>45772</v>
      </c>
      <c r="AA3057" s="34">
        <f t="shared" si="669"/>
        <v>0.28000000000000003</v>
      </c>
      <c r="AB3057" s="33">
        <f t="shared" si="670"/>
        <v>45772</v>
      </c>
      <c r="AC3057" s="34">
        <f t="shared" si="671"/>
        <v>0.28001339768994205</v>
      </c>
      <c r="AD3057" s="145">
        <f t="shared" si="668"/>
        <v>38143.332999999999</v>
      </c>
      <c r="AE3057" s="105">
        <v>29799.167000000001</v>
      </c>
      <c r="AF3057" s="34" t="s">
        <v>36</v>
      </c>
      <c r="AG3057" s="34" t="s">
        <v>36</v>
      </c>
      <c r="AH3057" s="34" t="s">
        <v>36</v>
      </c>
      <c r="AI3057" s="29">
        <v>24</v>
      </c>
      <c r="AJ3057" s="29">
        <v>0.19439999999999999</v>
      </c>
      <c r="AK3057" s="29">
        <v>0</v>
      </c>
      <c r="AL3057" s="29">
        <v>0</v>
      </c>
      <c r="AM3057" s="29" t="s">
        <v>28</v>
      </c>
      <c r="AN3057" s="44" t="s">
        <v>27</v>
      </c>
      <c r="AO3057" s="29" t="s">
        <v>28</v>
      </c>
      <c r="AP3057" s="29">
        <v>1</v>
      </c>
      <c r="AQ3057" s="29" t="s">
        <v>33</v>
      </c>
      <c r="AR3057" s="29" t="s">
        <v>33</v>
      </c>
      <c r="AS3057" s="29" t="s">
        <v>33</v>
      </c>
      <c r="AT3057" s="29"/>
      <c r="AU3057" s="144"/>
      <c r="AV3057" s="36" t="s">
        <v>28</v>
      </c>
      <c r="AW3057" s="102">
        <v>42551</v>
      </c>
      <c r="AX3057" s="129" t="s">
        <v>33</v>
      </c>
      <c r="AY3057" s="106" t="e">
        <v>#N/A</v>
      </c>
      <c r="BD3057" t="s">
        <v>1724</v>
      </c>
      <c r="BE3057" t="e">
        <v>#N/A</v>
      </c>
      <c r="BF3057">
        <v>0</v>
      </c>
      <c r="BH3057" t="str">
        <f t="shared" si="675"/>
        <v/>
      </c>
      <c r="BJ3057" t="str">
        <f t="shared" si="676"/>
        <v>OK</v>
      </c>
      <c r="BK3057" s="130" t="s">
        <v>5302</v>
      </c>
      <c r="BL3057" s="130" t="e">
        <v>#VALUE!</v>
      </c>
      <c r="BM3057" s="131" t="s">
        <v>33</v>
      </c>
      <c r="BN3057" s="131" t="e">
        <v>#VALUE!</v>
      </c>
      <c r="BO3057" t="e">
        <v>#N/A</v>
      </c>
      <c r="BP3057">
        <v>0</v>
      </c>
    </row>
    <row r="3058" spans="1:68" ht="25.2" x14ac:dyDescent="0.3">
      <c r="A3058" s="1"/>
      <c r="B3058" s="47">
        <v>2697</v>
      </c>
      <c r="C3058" s="45">
        <v>1051841</v>
      </c>
      <c r="D3058" s="29"/>
      <c r="E3058" s="29"/>
      <c r="F3058" s="31" t="s">
        <v>2265</v>
      </c>
      <c r="G3058" s="29" t="s">
        <v>31</v>
      </c>
      <c r="H3058" s="29"/>
      <c r="I3058" s="148" t="s">
        <v>33</v>
      </c>
      <c r="J3058" s="147" t="s">
        <v>33</v>
      </c>
      <c r="K3058" s="148" t="e">
        <v>#N/A</v>
      </c>
      <c r="L3058" s="148" t="s">
        <v>32</v>
      </c>
      <c r="M3058" s="147">
        <v>42551</v>
      </c>
      <c r="N3058" s="29" t="str">
        <f t="shared" si="672"/>
        <v/>
      </c>
      <c r="O3058" s="29" t="str">
        <f t="shared" si="673"/>
        <v/>
      </c>
      <c r="P3058" s="29" t="str">
        <f t="shared" si="674"/>
        <v/>
      </c>
      <c r="Q3058" s="29" t="str">
        <f t="shared" si="664"/>
        <v/>
      </c>
      <c r="R3058" s="29" t="str">
        <f t="shared" si="665"/>
        <v/>
      </c>
      <c r="S3058" s="29" t="str">
        <f t="shared" si="666"/>
        <v/>
      </c>
      <c r="T3058" s="29" t="str">
        <f t="shared" si="667"/>
        <v/>
      </c>
      <c r="U3058" s="29"/>
      <c r="V3058" s="29"/>
      <c r="W3058" s="38" t="s">
        <v>2241</v>
      </c>
      <c r="X3058" s="29" t="s">
        <v>158</v>
      </c>
      <c r="Y3058" s="146">
        <v>40593</v>
      </c>
      <c r="Z3058" s="33">
        <v>51959</v>
      </c>
      <c r="AA3058" s="34">
        <f t="shared" si="669"/>
        <v>0.28000000000000003</v>
      </c>
      <c r="AB3058" s="33">
        <f t="shared" si="670"/>
        <v>51959</v>
      </c>
      <c r="AC3058" s="34">
        <f t="shared" si="671"/>
        <v>0.27999902446234576</v>
      </c>
      <c r="AD3058" s="145">
        <f t="shared" si="668"/>
        <v>43299.167000000001</v>
      </c>
      <c r="AE3058" s="105">
        <v>33827.5</v>
      </c>
      <c r="AF3058" s="34" t="s">
        <v>36</v>
      </c>
      <c r="AG3058" s="34" t="s">
        <v>36</v>
      </c>
      <c r="AH3058" s="34" t="s">
        <v>36</v>
      </c>
      <c r="AI3058" s="29">
        <v>33.6</v>
      </c>
      <c r="AJ3058" s="29">
        <v>0.30732999999999999</v>
      </c>
      <c r="AK3058" s="29">
        <v>0</v>
      </c>
      <c r="AL3058" s="29">
        <v>0</v>
      </c>
      <c r="AM3058" s="29" t="s">
        <v>28</v>
      </c>
      <c r="AN3058" s="44" t="s">
        <v>27</v>
      </c>
      <c r="AO3058" s="29" t="s">
        <v>28</v>
      </c>
      <c r="AP3058" s="29">
        <v>1</v>
      </c>
      <c r="AQ3058" s="29" t="s">
        <v>33</v>
      </c>
      <c r="AR3058" s="29" t="s">
        <v>33</v>
      </c>
      <c r="AS3058" s="29" t="s">
        <v>33</v>
      </c>
      <c r="AT3058" s="29"/>
      <c r="AU3058" s="144"/>
      <c r="AV3058" s="36" t="s">
        <v>28</v>
      </c>
      <c r="AW3058" s="102">
        <v>42551</v>
      </c>
      <c r="AX3058" s="129" t="s">
        <v>33</v>
      </c>
      <c r="AY3058" s="106">
        <v>4</v>
      </c>
      <c r="BD3058" t="s">
        <v>1724</v>
      </c>
      <c r="BE3058" t="e">
        <v>#N/A</v>
      </c>
      <c r="BF3058">
        <v>0</v>
      </c>
      <c r="BH3058" t="str">
        <f t="shared" si="675"/>
        <v/>
      </c>
      <c r="BJ3058" t="str">
        <f t="shared" si="676"/>
        <v>OK</v>
      </c>
      <c r="BK3058" s="130" t="s">
        <v>5302</v>
      </c>
      <c r="BL3058" s="130" t="e">
        <v>#VALUE!</v>
      </c>
      <c r="BM3058" s="131" t="s">
        <v>33</v>
      </c>
      <c r="BN3058" s="131" t="e">
        <v>#VALUE!</v>
      </c>
      <c r="BO3058" t="e">
        <v>#N/A</v>
      </c>
      <c r="BP3058">
        <v>0</v>
      </c>
    </row>
    <row r="3059" spans="1:68" ht="25.2" x14ac:dyDescent="0.3">
      <c r="A3059" s="1"/>
      <c r="B3059" s="47">
        <v>2698</v>
      </c>
      <c r="C3059" s="45">
        <v>1051842</v>
      </c>
      <c r="D3059" s="29"/>
      <c r="E3059" s="29"/>
      <c r="F3059" s="31" t="s">
        <v>2266</v>
      </c>
      <c r="G3059" s="29" t="s">
        <v>31</v>
      </c>
      <c r="H3059" s="29"/>
      <c r="I3059" s="148" t="s">
        <v>33</v>
      </c>
      <c r="J3059" s="147" t="s">
        <v>33</v>
      </c>
      <c r="K3059" s="148" t="e">
        <v>#N/A</v>
      </c>
      <c r="L3059" s="148" t="s">
        <v>32</v>
      </c>
      <c r="M3059" s="147">
        <v>42551</v>
      </c>
      <c r="N3059" s="29" t="str">
        <f t="shared" si="672"/>
        <v/>
      </c>
      <c r="O3059" s="29" t="str">
        <f t="shared" si="673"/>
        <v/>
      </c>
      <c r="P3059" s="29" t="str">
        <f t="shared" si="674"/>
        <v/>
      </c>
      <c r="Q3059" s="29" t="str">
        <f t="shared" si="664"/>
        <v/>
      </c>
      <c r="R3059" s="29" t="str">
        <f t="shared" si="665"/>
        <v/>
      </c>
      <c r="S3059" s="29" t="str">
        <f t="shared" si="666"/>
        <v/>
      </c>
      <c r="T3059" s="29" t="str">
        <f t="shared" si="667"/>
        <v/>
      </c>
      <c r="U3059" s="29"/>
      <c r="V3059" s="29"/>
      <c r="W3059" s="38" t="s">
        <v>2241</v>
      </c>
      <c r="X3059" s="29" t="s">
        <v>158</v>
      </c>
      <c r="Y3059" s="146">
        <v>55739</v>
      </c>
      <c r="Z3059" s="33">
        <v>71346</v>
      </c>
      <c r="AA3059" s="34">
        <f t="shared" si="669"/>
        <v>0.28000000000000003</v>
      </c>
      <c r="AB3059" s="33">
        <f t="shared" si="670"/>
        <v>71346</v>
      </c>
      <c r="AC3059" s="34">
        <f t="shared" si="671"/>
        <v>0.28000142607508977</v>
      </c>
      <c r="AD3059" s="145">
        <f t="shared" si="668"/>
        <v>59455</v>
      </c>
      <c r="AE3059" s="105">
        <v>46449.167000000001</v>
      </c>
      <c r="AF3059" s="34" t="s">
        <v>36</v>
      </c>
      <c r="AG3059" s="34" t="s">
        <v>36</v>
      </c>
      <c r="AH3059" s="34" t="s">
        <v>36</v>
      </c>
      <c r="AI3059" s="29">
        <v>54</v>
      </c>
      <c r="AJ3059" s="29">
        <v>0.42349999999999999</v>
      </c>
      <c r="AK3059" s="29">
        <v>0</v>
      </c>
      <c r="AL3059" s="29">
        <v>0</v>
      </c>
      <c r="AM3059" s="29" t="s">
        <v>28</v>
      </c>
      <c r="AN3059" s="44" t="s">
        <v>27</v>
      </c>
      <c r="AO3059" s="29" t="s">
        <v>28</v>
      </c>
      <c r="AP3059" s="29">
        <v>1</v>
      </c>
      <c r="AQ3059" s="29" t="s">
        <v>33</v>
      </c>
      <c r="AR3059" s="29" t="s">
        <v>33</v>
      </c>
      <c r="AS3059" s="29" t="s">
        <v>33</v>
      </c>
      <c r="AT3059" s="29"/>
      <c r="AU3059" s="144"/>
      <c r="AV3059" s="36" t="s">
        <v>28</v>
      </c>
      <c r="AW3059" s="102">
        <v>42551</v>
      </c>
      <c r="AX3059" s="129" t="s">
        <v>33</v>
      </c>
      <c r="AY3059" s="106">
        <v>4</v>
      </c>
      <c r="BD3059" t="s">
        <v>1724</v>
      </c>
      <c r="BE3059" t="e">
        <v>#N/A</v>
      </c>
      <c r="BF3059">
        <v>0</v>
      </c>
      <c r="BH3059" t="str">
        <f t="shared" si="675"/>
        <v/>
      </c>
      <c r="BJ3059" t="str">
        <f t="shared" si="676"/>
        <v>OK</v>
      </c>
      <c r="BK3059" s="130" t="s">
        <v>5302</v>
      </c>
      <c r="BL3059" s="130" t="e">
        <v>#VALUE!</v>
      </c>
      <c r="BM3059" s="131" t="s">
        <v>33</v>
      </c>
      <c r="BN3059" s="131" t="e">
        <v>#VALUE!</v>
      </c>
      <c r="BO3059" t="e">
        <v>#N/A</v>
      </c>
      <c r="BP3059">
        <v>0</v>
      </c>
    </row>
    <row r="3060" spans="1:68" ht="25.2" x14ac:dyDescent="0.3">
      <c r="A3060" s="1"/>
      <c r="B3060" s="47">
        <v>2699</v>
      </c>
      <c r="C3060" s="45">
        <v>1051843</v>
      </c>
      <c r="D3060" s="29"/>
      <c r="E3060" s="29"/>
      <c r="F3060" s="31" t="s">
        <v>2267</v>
      </c>
      <c r="G3060" s="29" t="s">
        <v>31</v>
      </c>
      <c r="H3060" s="29"/>
      <c r="I3060" s="148" t="s">
        <v>33</v>
      </c>
      <c r="J3060" s="147" t="s">
        <v>33</v>
      </c>
      <c r="K3060" s="148" t="e">
        <v>#N/A</v>
      </c>
      <c r="L3060" s="148" t="s">
        <v>32</v>
      </c>
      <c r="M3060" s="147">
        <v>42551</v>
      </c>
      <c r="N3060" s="29" t="str">
        <f t="shared" si="672"/>
        <v/>
      </c>
      <c r="O3060" s="29" t="str">
        <f t="shared" si="673"/>
        <v/>
      </c>
      <c r="P3060" s="29" t="str">
        <f t="shared" si="674"/>
        <v/>
      </c>
      <c r="Q3060" s="29" t="str">
        <f t="shared" si="664"/>
        <v/>
      </c>
      <c r="R3060" s="29" t="str">
        <f t="shared" si="665"/>
        <v/>
      </c>
      <c r="S3060" s="29" t="str">
        <f t="shared" si="666"/>
        <v/>
      </c>
      <c r="T3060" s="29" t="str">
        <f t="shared" si="667"/>
        <v/>
      </c>
      <c r="U3060" s="29"/>
      <c r="V3060" s="29"/>
      <c r="W3060" s="38" t="s">
        <v>2241</v>
      </c>
      <c r="X3060" s="29" t="s">
        <v>158</v>
      </c>
      <c r="Y3060" s="146">
        <v>69920</v>
      </c>
      <c r="Z3060" s="33">
        <v>89498</v>
      </c>
      <c r="AA3060" s="34">
        <f t="shared" si="669"/>
        <v>0.28000000000000003</v>
      </c>
      <c r="AB3060" s="33">
        <f t="shared" si="670"/>
        <v>89498</v>
      </c>
      <c r="AC3060" s="34">
        <f t="shared" si="671"/>
        <v>0.28000571922193523</v>
      </c>
      <c r="AD3060" s="145">
        <f t="shared" si="668"/>
        <v>74581.667000000001</v>
      </c>
      <c r="AE3060" s="105">
        <v>58266.667000000001</v>
      </c>
      <c r="AF3060" s="34" t="s">
        <v>36</v>
      </c>
      <c r="AG3060" s="34" t="s">
        <v>36</v>
      </c>
      <c r="AH3060" s="34" t="s">
        <v>36</v>
      </c>
      <c r="AI3060" s="29">
        <v>86</v>
      </c>
      <c r="AJ3060" s="29">
        <v>0.76800000000000002</v>
      </c>
      <c r="AK3060" s="29">
        <v>0</v>
      </c>
      <c r="AL3060" s="29">
        <v>0</v>
      </c>
      <c r="AM3060" s="29" t="s">
        <v>28</v>
      </c>
      <c r="AN3060" s="44" t="s">
        <v>27</v>
      </c>
      <c r="AO3060" s="29" t="s">
        <v>28</v>
      </c>
      <c r="AP3060" s="29">
        <v>1</v>
      </c>
      <c r="AQ3060" s="29" t="s">
        <v>33</v>
      </c>
      <c r="AR3060" s="29" t="s">
        <v>33</v>
      </c>
      <c r="AS3060" s="29" t="s">
        <v>33</v>
      </c>
      <c r="AT3060" s="29"/>
      <c r="AU3060" s="144"/>
      <c r="AV3060" s="36" t="s">
        <v>28</v>
      </c>
      <c r="AW3060" s="102">
        <v>42551</v>
      </c>
      <c r="AX3060" s="129" t="s">
        <v>33</v>
      </c>
      <c r="AY3060" s="106">
        <v>1</v>
      </c>
      <c r="BD3060" t="s">
        <v>1724</v>
      </c>
      <c r="BE3060" t="e">
        <v>#N/A</v>
      </c>
      <c r="BF3060">
        <v>0</v>
      </c>
      <c r="BH3060" t="str">
        <f t="shared" si="675"/>
        <v/>
      </c>
      <c r="BJ3060" t="str">
        <f t="shared" si="676"/>
        <v>OK</v>
      </c>
      <c r="BK3060" s="130" t="s">
        <v>5302</v>
      </c>
      <c r="BL3060" s="130" t="e">
        <v>#VALUE!</v>
      </c>
      <c r="BM3060" s="131" t="s">
        <v>33</v>
      </c>
      <c r="BN3060" s="131" t="e">
        <v>#VALUE!</v>
      </c>
      <c r="BO3060" t="e">
        <v>#N/A</v>
      </c>
      <c r="BP3060">
        <v>0</v>
      </c>
    </row>
    <row r="3061" spans="1:68" ht="25.2" x14ac:dyDescent="0.3">
      <c r="A3061" s="1"/>
      <c r="B3061" s="47">
        <v>2700</v>
      </c>
      <c r="C3061" s="45">
        <v>1051844</v>
      </c>
      <c r="D3061" s="29"/>
      <c r="E3061" s="29"/>
      <c r="F3061" s="31" t="s">
        <v>2268</v>
      </c>
      <c r="G3061" s="29" t="s">
        <v>31</v>
      </c>
      <c r="H3061" s="29"/>
      <c r="I3061" s="148" t="s">
        <v>33</v>
      </c>
      <c r="J3061" s="147" t="s">
        <v>33</v>
      </c>
      <c r="K3061" s="148" t="e">
        <v>#N/A</v>
      </c>
      <c r="L3061" s="148" t="s">
        <v>32</v>
      </c>
      <c r="M3061" s="147">
        <v>42551</v>
      </c>
      <c r="N3061" s="29" t="str">
        <f t="shared" si="672"/>
        <v/>
      </c>
      <c r="O3061" s="29" t="str">
        <f t="shared" si="673"/>
        <v/>
      </c>
      <c r="P3061" s="29" t="str">
        <f t="shared" si="674"/>
        <v/>
      </c>
      <c r="Q3061" s="29" t="str">
        <f t="shared" si="664"/>
        <v/>
      </c>
      <c r="R3061" s="29" t="str">
        <f t="shared" si="665"/>
        <v/>
      </c>
      <c r="S3061" s="29" t="str">
        <f t="shared" si="666"/>
        <v/>
      </c>
      <c r="T3061" s="29" t="str">
        <f t="shared" si="667"/>
        <v/>
      </c>
      <c r="U3061" s="29"/>
      <c r="V3061" s="29"/>
      <c r="W3061" s="38" t="s">
        <v>2241</v>
      </c>
      <c r="X3061" s="29" t="s">
        <v>158</v>
      </c>
      <c r="Y3061" s="146">
        <v>112036</v>
      </c>
      <c r="Z3061" s="33">
        <v>143407</v>
      </c>
      <c r="AA3061" s="34">
        <f t="shared" si="669"/>
        <v>0.28000000000000003</v>
      </c>
      <c r="AB3061" s="33">
        <f t="shared" si="670"/>
        <v>143407</v>
      </c>
      <c r="AC3061" s="34">
        <f t="shared" si="671"/>
        <v>0.28000821264596454</v>
      </c>
      <c r="AD3061" s="145">
        <f t="shared" si="668"/>
        <v>119505.833</v>
      </c>
      <c r="AE3061" s="105">
        <v>93363.332999999999</v>
      </c>
      <c r="AF3061" s="34" t="s">
        <v>36</v>
      </c>
      <c r="AG3061" s="34" t="s">
        <v>36</v>
      </c>
      <c r="AH3061" s="34" t="s">
        <v>36</v>
      </c>
      <c r="AI3061" s="29">
        <v>132</v>
      </c>
      <c r="AJ3061" s="29">
        <v>1.01</v>
      </c>
      <c r="AK3061" s="29">
        <v>0</v>
      </c>
      <c r="AL3061" s="29">
        <v>0</v>
      </c>
      <c r="AM3061" s="29" t="s">
        <v>28</v>
      </c>
      <c r="AN3061" s="44" t="s">
        <v>27</v>
      </c>
      <c r="AO3061" s="29" t="s">
        <v>28</v>
      </c>
      <c r="AP3061" s="29">
        <v>1</v>
      </c>
      <c r="AQ3061" s="29" t="s">
        <v>33</v>
      </c>
      <c r="AR3061" s="29" t="s">
        <v>33</v>
      </c>
      <c r="AS3061" s="29" t="s">
        <v>33</v>
      </c>
      <c r="AT3061" s="29"/>
      <c r="AU3061" s="144"/>
      <c r="AV3061" s="36" t="s">
        <v>28</v>
      </c>
      <c r="AW3061" s="102">
        <v>42551</v>
      </c>
      <c r="AX3061" s="129" t="s">
        <v>33</v>
      </c>
      <c r="AY3061" s="106">
        <v>1</v>
      </c>
      <c r="BD3061" t="s">
        <v>1608</v>
      </c>
      <c r="BE3061" t="e">
        <v>#N/A</v>
      </c>
      <c r="BF3061">
        <v>0</v>
      </c>
      <c r="BH3061" t="str">
        <f t="shared" si="675"/>
        <v/>
      </c>
      <c r="BJ3061" t="str">
        <f t="shared" si="676"/>
        <v>OK</v>
      </c>
      <c r="BK3061" s="130" t="s">
        <v>5302</v>
      </c>
      <c r="BL3061" s="130" t="e">
        <v>#VALUE!</v>
      </c>
      <c r="BM3061" s="131" t="s">
        <v>33</v>
      </c>
      <c r="BN3061" s="131" t="e">
        <v>#VALUE!</v>
      </c>
      <c r="BO3061" t="e">
        <v>#N/A</v>
      </c>
      <c r="BP3061">
        <v>0</v>
      </c>
    </row>
    <row r="3062" spans="1:68" ht="25.2" x14ac:dyDescent="0.3">
      <c r="A3062" s="1"/>
      <c r="B3062" s="47">
        <v>2701</v>
      </c>
      <c r="C3062" s="45">
        <v>1051845</v>
      </c>
      <c r="D3062" s="29"/>
      <c r="E3062" s="29"/>
      <c r="F3062" s="31" t="s">
        <v>2269</v>
      </c>
      <c r="G3062" s="29" t="s">
        <v>31</v>
      </c>
      <c r="H3062" s="29"/>
      <c r="I3062" s="148" t="s">
        <v>33</v>
      </c>
      <c r="J3062" s="147" t="s">
        <v>33</v>
      </c>
      <c r="K3062" s="148" t="e">
        <v>#N/A</v>
      </c>
      <c r="L3062" s="148" t="s">
        <v>32</v>
      </c>
      <c r="M3062" s="147">
        <v>42551</v>
      </c>
      <c r="N3062" s="29" t="str">
        <f t="shared" si="672"/>
        <v/>
      </c>
      <c r="O3062" s="29" t="str">
        <f t="shared" si="673"/>
        <v/>
      </c>
      <c r="P3062" s="29" t="str">
        <f t="shared" si="674"/>
        <v/>
      </c>
      <c r="Q3062" s="29" t="str">
        <f t="shared" si="664"/>
        <v/>
      </c>
      <c r="R3062" s="29" t="str">
        <f t="shared" si="665"/>
        <v/>
      </c>
      <c r="S3062" s="29" t="str">
        <f t="shared" si="666"/>
        <v/>
      </c>
      <c r="T3062" s="29" t="str">
        <f t="shared" si="667"/>
        <v/>
      </c>
      <c r="U3062" s="29"/>
      <c r="V3062" s="29"/>
      <c r="W3062" s="38" t="s">
        <v>2241</v>
      </c>
      <c r="X3062" s="29" t="s">
        <v>158</v>
      </c>
      <c r="Y3062" s="146">
        <v>36942</v>
      </c>
      <c r="Z3062" s="33">
        <v>47286</v>
      </c>
      <c r="AA3062" s="34">
        <f t="shared" si="669"/>
        <v>0.28000000000000003</v>
      </c>
      <c r="AB3062" s="33">
        <f t="shared" si="670"/>
        <v>47286</v>
      </c>
      <c r="AC3062" s="34">
        <f t="shared" si="671"/>
        <v>0.28000649667045641</v>
      </c>
      <c r="AD3062" s="145">
        <f t="shared" si="668"/>
        <v>39405</v>
      </c>
      <c r="AE3062" s="105">
        <v>30785</v>
      </c>
      <c r="AF3062" s="34" t="s">
        <v>36</v>
      </c>
      <c r="AG3062" s="34" t="s">
        <v>36</v>
      </c>
      <c r="AH3062" s="34" t="s">
        <v>36</v>
      </c>
      <c r="AI3062" s="29">
        <v>27</v>
      </c>
      <c r="AJ3062" s="29">
        <v>0.20549999999999999</v>
      </c>
      <c r="AK3062" s="29">
        <v>0</v>
      </c>
      <c r="AL3062" s="29">
        <v>0</v>
      </c>
      <c r="AM3062" s="29" t="s">
        <v>28</v>
      </c>
      <c r="AN3062" s="44" t="s">
        <v>27</v>
      </c>
      <c r="AO3062" s="29" t="s">
        <v>28</v>
      </c>
      <c r="AP3062" s="29">
        <v>1</v>
      </c>
      <c r="AQ3062" s="29" t="s">
        <v>33</v>
      </c>
      <c r="AR3062" s="29" t="s">
        <v>33</v>
      </c>
      <c r="AS3062" s="29" t="s">
        <v>33</v>
      </c>
      <c r="AT3062" s="29"/>
      <c r="AU3062" s="144"/>
      <c r="AV3062" s="36" t="s">
        <v>28</v>
      </c>
      <c r="AW3062" s="102">
        <v>42551</v>
      </c>
      <c r="AX3062" s="129" t="s">
        <v>33</v>
      </c>
      <c r="AY3062" s="106" t="e">
        <v>#N/A</v>
      </c>
      <c r="BD3062" t="s">
        <v>1608</v>
      </c>
      <c r="BE3062" t="e">
        <v>#N/A</v>
      </c>
      <c r="BF3062">
        <v>0</v>
      </c>
      <c r="BH3062" t="str">
        <f t="shared" si="675"/>
        <v/>
      </c>
      <c r="BJ3062" t="str">
        <f t="shared" si="676"/>
        <v>OK</v>
      </c>
      <c r="BK3062" s="130" t="s">
        <v>5302</v>
      </c>
      <c r="BL3062" s="130" t="e">
        <v>#VALUE!</v>
      </c>
      <c r="BM3062" s="131" t="s">
        <v>33</v>
      </c>
      <c r="BN3062" s="131" t="e">
        <v>#VALUE!</v>
      </c>
      <c r="BO3062" t="e">
        <v>#N/A</v>
      </c>
      <c r="BP3062">
        <v>0</v>
      </c>
    </row>
    <row r="3063" spans="1:68" ht="25.2" x14ac:dyDescent="0.3">
      <c r="A3063" s="1"/>
      <c r="B3063" s="47">
        <v>2702</v>
      </c>
      <c r="C3063" s="45">
        <v>1051846</v>
      </c>
      <c r="D3063" s="29"/>
      <c r="E3063" s="29"/>
      <c r="F3063" s="31" t="s">
        <v>2270</v>
      </c>
      <c r="G3063" s="29" t="s">
        <v>31</v>
      </c>
      <c r="H3063" s="29"/>
      <c r="I3063" s="148" t="s">
        <v>33</v>
      </c>
      <c r="J3063" s="147" t="s">
        <v>33</v>
      </c>
      <c r="K3063" s="148" t="e">
        <v>#N/A</v>
      </c>
      <c r="L3063" s="148" t="s">
        <v>32</v>
      </c>
      <c r="M3063" s="147">
        <v>42551</v>
      </c>
      <c r="N3063" s="29" t="str">
        <f t="shared" si="672"/>
        <v/>
      </c>
      <c r="O3063" s="29" t="str">
        <f t="shared" si="673"/>
        <v/>
      </c>
      <c r="P3063" s="29" t="str">
        <f t="shared" si="674"/>
        <v/>
      </c>
      <c r="Q3063" s="29" t="str">
        <f t="shared" si="664"/>
        <v/>
      </c>
      <c r="R3063" s="29" t="str">
        <f t="shared" si="665"/>
        <v/>
      </c>
      <c r="S3063" s="29" t="str">
        <f t="shared" si="666"/>
        <v/>
      </c>
      <c r="T3063" s="29" t="str">
        <f t="shared" si="667"/>
        <v/>
      </c>
      <c r="U3063" s="29"/>
      <c r="V3063" s="29"/>
      <c r="W3063" s="38" t="s">
        <v>2241</v>
      </c>
      <c r="X3063" s="29" t="s">
        <v>158</v>
      </c>
      <c r="Y3063" s="146">
        <v>73508</v>
      </c>
      <c r="Z3063" s="33">
        <v>94090</v>
      </c>
      <c r="AA3063" s="34">
        <f t="shared" si="669"/>
        <v>0.28000000000000003</v>
      </c>
      <c r="AB3063" s="33">
        <f t="shared" si="670"/>
        <v>94090</v>
      </c>
      <c r="AC3063" s="34">
        <f t="shared" si="671"/>
        <v>0.27999672264245129</v>
      </c>
      <c r="AD3063" s="145">
        <f t="shared" si="668"/>
        <v>78408.332999999999</v>
      </c>
      <c r="AE3063" s="105">
        <v>61256.667000000001</v>
      </c>
      <c r="AF3063" s="34" t="s">
        <v>36</v>
      </c>
      <c r="AG3063" s="34" t="s">
        <v>36</v>
      </c>
      <c r="AH3063" s="34" t="s">
        <v>36</v>
      </c>
      <c r="AI3063" s="29">
        <v>82</v>
      </c>
      <c r="AJ3063" s="29">
        <v>0.83099999999999996</v>
      </c>
      <c r="AK3063" s="29">
        <v>0</v>
      </c>
      <c r="AL3063" s="29">
        <v>0</v>
      </c>
      <c r="AM3063" s="29" t="s">
        <v>28</v>
      </c>
      <c r="AN3063" s="44" t="s">
        <v>27</v>
      </c>
      <c r="AO3063" s="29" t="s">
        <v>28</v>
      </c>
      <c r="AP3063" s="29">
        <v>1</v>
      </c>
      <c r="AQ3063" s="29" t="s">
        <v>33</v>
      </c>
      <c r="AR3063" s="29" t="s">
        <v>33</v>
      </c>
      <c r="AS3063" s="29" t="s">
        <v>33</v>
      </c>
      <c r="AT3063" s="29"/>
      <c r="AU3063" s="144"/>
      <c r="AV3063" s="36" t="s">
        <v>28</v>
      </c>
      <c r="AW3063" s="102">
        <v>42551</v>
      </c>
      <c r="AX3063" s="129" t="s">
        <v>33</v>
      </c>
      <c r="AY3063" s="106">
        <v>3</v>
      </c>
      <c r="BD3063" t="s">
        <v>1608</v>
      </c>
      <c r="BE3063" t="e">
        <v>#N/A</v>
      </c>
      <c r="BF3063">
        <v>0</v>
      </c>
      <c r="BH3063" t="str">
        <f t="shared" si="675"/>
        <v/>
      </c>
      <c r="BJ3063" t="str">
        <f t="shared" si="676"/>
        <v>OK</v>
      </c>
      <c r="BK3063" s="130" t="s">
        <v>5302</v>
      </c>
      <c r="BL3063" s="130" t="e">
        <v>#VALUE!</v>
      </c>
      <c r="BM3063" s="131" t="s">
        <v>33</v>
      </c>
      <c r="BN3063" s="131" t="e">
        <v>#VALUE!</v>
      </c>
      <c r="BO3063" t="e">
        <v>#N/A</v>
      </c>
      <c r="BP3063">
        <v>0</v>
      </c>
    </row>
    <row r="3064" spans="1:68" ht="25.2" x14ac:dyDescent="0.3">
      <c r="A3064" s="1"/>
      <c r="B3064" s="47">
        <v>2703</v>
      </c>
      <c r="C3064" s="45">
        <v>1051847</v>
      </c>
      <c r="D3064" s="29"/>
      <c r="E3064" s="29"/>
      <c r="F3064" s="31" t="s">
        <v>2271</v>
      </c>
      <c r="G3064" s="29" t="s">
        <v>31</v>
      </c>
      <c r="H3064" s="29"/>
      <c r="I3064" s="148" t="s">
        <v>33</v>
      </c>
      <c r="J3064" s="147" t="s">
        <v>33</v>
      </c>
      <c r="K3064" s="148" t="e">
        <v>#N/A</v>
      </c>
      <c r="L3064" s="148" t="s">
        <v>32</v>
      </c>
      <c r="M3064" s="147">
        <v>42551</v>
      </c>
      <c r="N3064" s="29" t="str">
        <f t="shared" si="672"/>
        <v/>
      </c>
      <c r="O3064" s="29" t="str">
        <f t="shared" si="673"/>
        <v/>
      </c>
      <c r="P3064" s="29" t="str">
        <f t="shared" si="674"/>
        <v/>
      </c>
      <c r="Q3064" s="29" t="str">
        <f t="shared" si="664"/>
        <v/>
      </c>
      <c r="R3064" s="29" t="str">
        <f t="shared" si="665"/>
        <v/>
      </c>
      <c r="S3064" s="29" t="str">
        <f t="shared" si="666"/>
        <v/>
      </c>
      <c r="T3064" s="29" t="str">
        <f t="shared" si="667"/>
        <v/>
      </c>
      <c r="U3064" s="29"/>
      <c r="V3064" s="29"/>
      <c r="W3064" s="38" t="s">
        <v>2241</v>
      </c>
      <c r="X3064" s="29" t="s">
        <v>158</v>
      </c>
      <c r="Y3064" s="146">
        <v>105044</v>
      </c>
      <c r="Z3064" s="33">
        <v>134456</v>
      </c>
      <c r="AA3064" s="34">
        <f t="shared" si="669"/>
        <v>0.28000000000000003</v>
      </c>
      <c r="AB3064" s="33">
        <f t="shared" si="670"/>
        <v>134456</v>
      </c>
      <c r="AC3064" s="34">
        <f t="shared" si="671"/>
        <v>0.27999695259130669</v>
      </c>
      <c r="AD3064" s="145">
        <f t="shared" si="668"/>
        <v>112046.667</v>
      </c>
      <c r="AE3064" s="105">
        <v>87536.667000000001</v>
      </c>
      <c r="AF3064" s="34" t="s">
        <v>36</v>
      </c>
      <c r="AG3064" s="34" t="s">
        <v>36</v>
      </c>
      <c r="AH3064" s="34" t="s">
        <v>36</v>
      </c>
      <c r="AI3064" s="29">
        <v>129</v>
      </c>
      <c r="AJ3064" s="29">
        <v>1.125</v>
      </c>
      <c r="AK3064" s="29">
        <v>0</v>
      </c>
      <c r="AL3064" s="29">
        <v>0</v>
      </c>
      <c r="AM3064" s="29" t="s">
        <v>28</v>
      </c>
      <c r="AN3064" s="44" t="s">
        <v>27</v>
      </c>
      <c r="AO3064" s="29" t="s">
        <v>28</v>
      </c>
      <c r="AP3064" s="29">
        <v>1</v>
      </c>
      <c r="AQ3064" s="29" t="s">
        <v>33</v>
      </c>
      <c r="AR3064" s="29" t="s">
        <v>33</v>
      </c>
      <c r="AS3064" s="29" t="s">
        <v>33</v>
      </c>
      <c r="AT3064" s="29"/>
      <c r="AU3064" s="144"/>
      <c r="AV3064" s="36" t="s">
        <v>28</v>
      </c>
      <c r="AW3064" s="102">
        <v>42551</v>
      </c>
      <c r="AX3064" s="129" t="s">
        <v>33</v>
      </c>
      <c r="AY3064" s="106">
        <v>3</v>
      </c>
      <c r="BD3064" t="s">
        <v>1608</v>
      </c>
      <c r="BE3064" t="e">
        <v>#N/A</v>
      </c>
      <c r="BF3064">
        <v>0</v>
      </c>
      <c r="BH3064" t="str">
        <f t="shared" si="675"/>
        <v/>
      </c>
      <c r="BJ3064" t="str">
        <f t="shared" si="676"/>
        <v>OK</v>
      </c>
      <c r="BK3064" s="130" t="s">
        <v>5302</v>
      </c>
      <c r="BL3064" s="130" t="e">
        <v>#VALUE!</v>
      </c>
      <c r="BM3064" s="131" t="s">
        <v>33</v>
      </c>
      <c r="BN3064" s="131" t="e">
        <v>#VALUE!</v>
      </c>
      <c r="BO3064" t="e">
        <v>#N/A</v>
      </c>
      <c r="BP3064">
        <v>0</v>
      </c>
    </row>
    <row r="3065" spans="1:68" ht="25.2" x14ac:dyDescent="0.3">
      <c r="A3065" s="1"/>
      <c r="B3065" s="47">
        <v>2704</v>
      </c>
      <c r="C3065" s="45">
        <v>1051849</v>
      </c>
      <c r="D3065" s="29"/>
      <c r="E3065" s="29"/>
      <c r="F3065" s="39" t="s">
        <v>2272</v>
      </c>
      <c r="G3065" s="29" t="s">
        <v>61</v>
      </c>
      <c r="H3065" s="70" t="s">
        <v>69</v>
      </c>
      <c r="I3065" s="148" t="s">
        <v>33</v>
      </c>
      <c r="J3065" s="147" t="s">
        <v>33</v>
      </c>
      <c r="K3065" s="148" t="e">
        <v>#N/A</v>
      </c>
      <c r="L3065" s="148" t="s">
        <v>32</v>
      </c>
      <c r="M3065" s="147">
        <v>42551</v>
      </c>
      <c r="N3065" s="29" t="str">
        <f t="shared" si="672"/>
        <v/>
      </c>
      <c r="O3065" s="29" t="str">
        <f t="shared" si="673"/>
        <v/>
      </c>
      <c r="P3065" s="29" t="str">
        <f t="shared" si="674"/>
        <v/>
      </c>
      <c r="Q3065" s="29" t="str">
        <f t="shared" si="664"/>
        <v/>
      </c>
      <c r="R3065" s="29" t="str">
        <f t="shared" si="665"/>
        <v/>
      </c>
      <c r="S3065" s="29" t="str">
        <f t="shared" si="666"/>
        <v/>
      </c>
      <c r="T3065" s="29" t="str">
        <f t="shared" si="667"/>
        <v/>
      </c>
      <c r="U3065" s="29"/>
      <c r="V3065" s="29"/>
      <c r="W3065" s="38" t="s">
        <v>2241</v>
      </c>
      <c r="X3065" s="29" t="s">
        <v>158</v>
      </c>
      <c r="Y3065" s="146">
        <v>154232</v>
      </c>
      <c r="Z3065" s="33">
        <v>169655</v>
      </c>
      <c r="AA3065" s="34">
        <f t="shared" si="669"/>
        <v>0.1</v>
      </c>
      <c r="AB3065" s="33">
        <f t="shared" si="670"/>
        <v>169655</v>
      </c>
      <c r="AC3065" s="34">
        <f t="shared" si="671"/>
        <v>9.9998702992897065E-2</v>
      </c>
      <c r="AD3065" s="145">
        <f t="shared" si="668"/>
        <v>141379.16699999999</v>
      </c>
      <c r="AE3065" s="105">
        <v>128526.667</v>
      </c>
      <c r="AF3065" s="34" t="e">
        <v>#N/A</v>
      </c>
      <c r="AG3065" s="34" t="e">
        <v>#N/A</v>
      </c>
      <c r="AH3065" s="34" t="e">
        <v>#N/A</v>
      </c>
      <c r="AI3065" s="29">
        <v>172</v>
      </c>
      <c r="AJ3065" s="29">
        <v>1.4</v>
      </c>
      <c r="AK3065" s="29">
        <v>0</v>
      </c>
      <c r="AL3065" s="29">
        <v>0</v>
      </c>
      <c r="AM3065" s="29" t="s">
        <v>27</v>
      </c>
      <c r="AN3065" s="44" t="s">
        <v>27</v>
      </c>
      <c r="AO3065" s="29" t="s">
        <v>27</v>
      </c>
      <c r="AP3065" s="29">
        <v>1</v>
      </c>
      <c r="AQ3065" s="29" t="s">
        <v>33</v>
      </c>
      <c r="AR3065" s="29" t="s">
        <v>33</v>
      </c>
      <c r="AS3065" s="29" t="s">
        <v>33</v>
      </c>
      <c r="AT3065" s="29"/>
      <c r="AU3065" s="144"/>
      <c r="AV3065" s="36" t="s">
        <v>28</v>
      </c>
      <c r="AW3065" s="102">
        <v>42551</v>
      </c>
      <c r="AX3065" s="129" t="s">
        <v>33</v>
      </c>
      <c r="AY3065" s="106" t="e">
        <v>#N/A</v>
      </c>
      <c r="BD3065" t="s">
        <v>1724</v>
      </c>
      <c r="BE3065" t="e">
        <v>#N/A</v>
      </c>
      <c r="BF3065" t="e">
        <v>#N/A</v>
      </c>
      <c r="BH3065" t="str">
        <f t="shared" si="675"/>
        <v/>
      </c>
      <c r="BJ3065" t="str">
        <f t="shared" si="676"/>
        <v>OK</v>
      </c>
      <c r="BK3065" s="130" t="s">
        <v>5302</v>
      </c>
      <c r="BL3065" s="130" t="e">
        <v>#VALUE!</v>
      </c>
      <c r="BM3065" s="131" t="s">
        <v>33</v>
      </c>
      <c r="BN3065" s="131" t="e">
        <v>#VALUE!</v>
      </c>
      <c r="BO3065" t="e">
        <v>#N/A</v>
      </c>
      <c r="BP3065">
        <v>0</v>
      </c>
    </row>
    <row r="3066" spans="1:68" ht="25.2" x14ac:dyDescent="0.3">
      <c r="A3066" s="1"/>
      <c r="B3066" s="47">
        <v>2705</v>
      </c>
      <c r="C3066" s="45">
        <v>1051850</v>
      </c>
      <c r="D3066" s="29"/>
      <c r="E3066" s="29"/>
      <c r="F3066" s="39" t="s">
        <v>2273</v>
      </c>
      <c r="G3066" s="29" t="s">
        <v>61</v>
      </c>
      <c r="H3066" s="70" t="s">
        <v>69</v>
      </c>
      <c r="I3066" s="148" t="s">
        <v>33</v>
      </c>
      <c r="J3066" s="147" t="s">
        <v>33</v>
      </c>
      <c r="K3066" s="148" t="e">
        <v>#N/A</v>
      </c>
      <c r="L3066" s="148" t="s">
        <v>32</v>
      </c>
      <c r="M3066" s="147">
        <v>42551</v>
      </c>
      <c r="N3066" s="29" t="str">
        <f t="shared" si="672"/>
        <v/>
      </c>
      <c r="O3066" s="29" t="str">
        <f t="shared" si="673"/>
        <v/>
      </c>
      <c r="P3066" s="29" t="str">
        <f t="shared" si="674"/>
        <v/>
      </c>
      <c r="Q3066" s="29" t="str">
        <f t="shared" si="664"/>
        <v/>
      </c>
      <c r="R3066" s="29" t="str">
        <f t="shared" si="665"/>
        <v/>
      </c>
      <c r="S3066" s="29" t="str">
        <f t="shared" si="666"/>
        <v/>
      </c>
      <c r="T3066" s="29" t="str">
        <f t="shared" si="667"/>
        <v/>
      </c>
      <c r="U3066" s="29"/>
      <c r="V3066" s="29"/>
      <c r="W3066" s="38" t="s">
        <v>2241</v>
      </c>
      <c r="X3066" s="29" t="s">
        <v>158</v>
      </c>
      <c r="Y3066" s="146">
        <v>192782</v>
      </c>
      <c r="Z3066" s="33">
        <v>212060</v>
      </c>
      <c r="AA3066" s="34">
        <f t="shared" si="669"/>
        <v>0.1</v>
      </c>
      <c r="AB3066" s="33">
        <f t="shared" si="670"/>
        <v>212060</v>
      </c>
      <c r="AC3066" s="34">
        <f t="shared" si="671"/>
        <v>9.9998962351259019E-2</v>
      </c>
      <c r="AD3066" s="145">
        <f t="shared" si="668"/>
        <v>176716.66699999999</v>
      </c>
      <c r="AE3066" s="105">
        <v>160651.66699999999</v>
      </c>
      <c r="AF3066" s="34" t="e">
        <v>#N/A</v>
      </c>
      <c r="AG3066" s="34" t="e">
        <v>#N/A</v>
      </c>
      <c r="AH3066" s="34" t="e">
        <v>#N/A</v>
      </c>
      <c r="AI3066" s="29">
        <v>215</v>
      </c>
      <c r="AJ3066" s="29">
        <v>1.3612500000000001</v>
      </c>
      <c r="AK3066" s="29">
        <v>0</v>
      </c>
      <c r="AL3066" s="29">
        <v>0</v>
      </c>
      <c r="AM3066" s="29" t="s">
        <v>27</v>
      </c>
      <c r="AN3066" s="44" t="s">
        <v>27</v>
      </c>
      <c r="AO3066" s="29" t="s">
        <v>27</v>
      </c>
      <c r="AP3066" s="29">
        <v>1</v>
      </c>
      <c r="AQ3066" s="29" t="s">
        <v>33</v>
      </c>
      <c r="AR3066" s="29" t="s">
        <v>33</v>
      </c>
      <c r="AS3066" s="29" t="s">
        <v>33</v>
      </c>
      <c r="AT3066" s="29"/>
      <c r="AU3066" s="144"/>
      <c r="AV3066" s="36" t="s">
        <v>28</v>
      </c>
      <c r="AW3066" s="102">
        <v>42551</v>
      </c>
      <c r="AX3066" s="129" t="s">
        <v>33</v>
      </c>
      <c r="AY3066" s="106" t="e">
        <v>#N/A</v>
      </c>
      <c r="BD3066" t="s">
        <v>1724</v>
      </c>
      <c r="BE3066" t="e">
        <v>#N/A</v>
      </c>
      <c r="BF3066" t="e">
        <v>#N/A</v>
      </c>
      <c r="BH3066" t="str">
        <f t="shared" si="675"/>
        <v/>
      </c>
      <c r="BJ3066" t="str">
        <f t="shared" si="676"/>
        <v>OK</v>
      </c>
      <c r="BK3066" s="130" t="s">
        <v>5302</v>
      </c>
      <c r="BL3066" s="130" t="e">
        <v>#VALUE!</v>
      </c>
      <c r="BM3066" s="131" t="s">
        <v>33</v>
      </c>
      <c r="BN3066" s="131" t="e">
        <v>#VALUE!</v>
      </c>
      <c r="BO3066" t="e">
        <v>#N/A</v>
      </c>
      <c r="BP3066">
        <v>0</v>
      </c>
    </row>
    <row r="3067" spans="1:68" ht="25.2" x14ac:dyDescent="0.3">
      <c r="A3067" s="1"/>
      <c r="B3067" s="47">
        <v>2706</v>
      </c>
      <c r="C3067" s="45">
        <v>1051863</v>
      </c>
      <c r="D3067" s="29"/>
      <c r="E3067" s="29"/>
      <c r="F3067" s="31" t="s">
        <v>2274</v>
      </c>
      <c r="G3067" s="29" t="s">
        <v>31</v>
      </c>
      <c r="H3067" s="29"/>
      <c r="I3067" s="148" t="s">
        <v>33</v>
      </c>
      <c r="J3067" s="147" t="s">
        <v>33</v>
      </c>
      <c r="K3067" s="148" t="e">
        <v>#N/A</v>
      </c>
      <c r="L3067" s="148" t="s">
        <v>32</v>
      </c>
      <c r="M3067" s="147">
        <v>42551</v>
      </c>
      <c r="N3067" s="29" t="str">
        <f t="shared" si="672"/>
        <v/>
      </c>
      <c r="O3067" s="29" t="str">
        <f t="shared" si="673"/>
        <v/>
      </c>
      <c r="P3067" s="29" t="str">
        <f t="shared" si="674"/>
        <v/>
      </c>
      <c r="Q3067" s="29" t="str">
        <f t="shared" si="664"/>
        <v/>
      </c>
      <c r="R3067" s="29" t="str">
        <f t="shared" si="665"/>
        <v/>
      </c>
      <c r="S3067" s="29" t="str">
        <f t="shared" si="666"/>
        <v/>
      </c>
      <c r="T3067" s="29" t="str">
        <f t="shared" si="667"/>
        <v/>
      </c>
      <c r="U3067" s="29"/>
      <c r="V3067" s="29"/>
      <c r="W3067" s="38" t="s">
        <v>2241</v>
      </c>
      <c r="X3067" s="29" t="s">
        <v>158</v>
      </c>
      <c r="Y3067" s="146">
        <v>1713</v>
      </c>
      <c r="Z3067" s="33">
        <v>2192</v>
      </c>
      <c r="AA3067" s="34">
        <f t="shared" si="669"/>
        <v>0.28000000000000003</v>
      </c>
      <c r="AB3067" s="33">
        <f t="shared" si="670"/>
        <v>2192</v>
      </c>
      <c r="AC3067" s="34">
        <f t="shared" si="671"/>
        <v>0.27962661996497368</v>
      </c>
      <c r="AD3067" s="145">
        <f t="shared" si="668"/>
        <v>1826.6669999999999</v>
      </c>
      <c r="AE3067" s="105">
        <v>1427.5</v>
      </c>
      <c r="AF3067" s="34" t="s">
        <v>36</v>
      </c>
      <c r="AG3067" s="34" t="s">
        <v>36</v>
      </c>
      <c r="AH3067" s="34" t="s">
        <v>36</v>
      </c>
      <c r="AI3067" s="29">
        <v>1.68</v>
      </c>
      <c r="AJ3067" s="29">
        <v>6.1399999999999996E-3</v>
      </c>
      <c r="AK3067" s="29">
        <v>0</v>
      </c>
      <c r="AL3067" s="29">
        <v>0</v>
      </c>
      <c r="AM3067" s="29" t="s">
        <v>28</v>
      </c>
      <c r="AN3067" s="44" t="s">
        <v>27</v>
      </c>
      <c r="AO3067" s="29" t="s">
        <v>28</v>
      </c>
      <c r="AP3067" s="29">
        <v>1</v>
      </c>
      <c r="AQ3067" s="29" t="s">
        <v>33</v>
      </c>
      <c r="AR3067" s="29" t="s">
        <v>33</v>
      </c>
      <c r="AS3067" s="29" t="s">
        <v>33</v>
      </c>
      <c r="AT3067" s="29"/>
      <c r="AU3067" s="144"/>
      <c r="AV3067" s="36" t="s">
        <v>28</v>
      </c>
      <c r="AW3067" s="102">
        <v>42551</v>
      </c>
      <c r="AX3067" s="129" t="s">
        <v>33</v>
      </c>
      <c r="AY3067" s="106" t="e">
        <v>#N/A</v>
      </c>
      <c r="BD3067" t="s">
        <v>1608</v>
      </c>
      <c r="BE3067" t="e">
        <v>#N/A</v>
      </c>
      <c r="BF3067">
        <v>0</v>
      </c>
      <c r="BH3067" t="str">
        <f t="shared" si="675"/>
        <v/>
      </c>
      <c r="BJ3067" t="str">
        <f t="shared" si="676"/>
        <v>OK</v>
      </c>
      <c r="BK3067" s="130" t="s">
        <v>5302</v>
      </c>
      <c r="BL3067" s="130" t="e">
        <v>#VALUE!</v>
      </c>
      <c r="BM3067" s="131" t="s">
        <v>33</v>
      </c>
      <c r="BN3067" s="131" t="e">
        <v>#VALUE!</v>
      </c>
      <c r="BO3067" t="e">
        <v>#N/A</v>
      </c>
      <c r="BP3067">
        <v>0</v>
      </c>
    </row>
    <row r="3068" spans="1:68" ht="25.2" x14ac:dyDescent="0.3">
      <c r="A3068" s="1"/>
      <c r="B3068" s="47">
        <v>2707</v>
      </c>
      <c r="C3068" s="45">
        <v>1051864</v>
      </c>
      <c r="D3068" s="29"/>
      <c r="E3068" s="29"/>
      <c r="F3068" s="31" t="s">
        <v>2275</v>
      </c>
      <c r="G3068" s="29" t="s">
        <v>31</v>
      </c>
      <c r="H3068" s="29"/>
      <c r="I3068" s="148" t="s">
        <v>33</v>
      </c>
      <c r="J3068" s="147" t="s">
        <v>33</v>
      </c>
      <c r="K3068" s="148" t="e">
        <v>#N/A</v>
      </c>
      <c r="L3068" s="148" t="s">
        <v>32</v>
      </c>
      <c r="M3068" s="147">
        <v>42551</v>
      </c>
      <c r="N3068" s="29" t="str">
        <f t="shared" si="672"/>
        <v/>
      </c>
      <c r="O3068" s="29" t="str">
        <f t="shared" si="673"/>
        <v/>
      </c>
      <c r="P3068" s="29" t="str">
        <f t="shared" si="674"/>
        <v/>
      </c>
      <c r="Q3068" s="29" t="str">
        <f t="shared" si="664"/>
        <v/>
      </c>
      <c r="R3068" s="29" t="str">
        <f t="shared" si="665"/>
        <v/>
      </c>
      <c r="S3068" s="29" t="str">
        <f t="shared" si="666"/>
        <v/>
      </c>
      <c r="T3068" s="29" t="str">
        <f t="shared" si="667"/>
        <v/>
      </c>
      <c r="U3068" s="29"/>
      <c r="V3068" s="29"/>
      <c r="W3068" s="38" t="s">
        <v>2241</v>
      </c>
      <c r="X3068" s="29" t="s">
        <v>158</v>
      </c>
      <c r="Y3068" s="146">
        <v>3484</v>
      </c>
      <c r="Z3068" s="33">
        <v>4459</v>
      </c>
      <c r="AA3068" s="34">
        <f t="shared" si="669"/>
        <v>0.28000000000000003</v>
      </c>
      <c r="AB3068" s="33">
        <f t="shared" si="670"/>
        <v>4459</v>
      </c>
      <c r="AC3068" s="34">
        <f t="shared" si="671"/>
        <v>0.27985077839848199</v>
      </c>
      <c r="AD3068" s="145">
        <f t="shared" si="668"/>
        <v>3715.8330000000001</v>
      </c>
      <c r="AE3068" s="105">
        <v>2903.3330000000001</v>
      </c>
      <c r="AF3068" s="34" t="s">
        <v>36</v>
      </c>
      <c r="AG3068" s="34" t="s">
        <v>36</v>
      </c>
      <c r="AH3068" s="34" t="s">
        <v>36</v>
      </c>
      <c r="AI3068" s="29">
        <v>4.0199999999999996</v>
      </c>
      <c r="AJ3068" s="29">
        <v>1.4999999999999999E-2</v>
      </c>
      <c r="AK3068" s="29">
        <v>0</v>
      </c>
      <c r="AL3068" s="29">
        <v>0</v>
      </c>
      <c r="AM3068" s="29" t="s">
        <v>28</v>
      </c>
      <c r="AN3068" s="44" t="s">
        <v>27</v>
      </c>
      <c r="AO3068" s="29" t="s">
        <v>28</v>
      </c>
      <c r="AP3068" s="29">
        <v>1</v>
      </c>
      <c r="AQ3068" s="29" t="s">
        <v>33</v>
      </c>
      <c r="AR3068" s="29" t="s">
        <v>33</v>
      </c>
      <c r="AS3068" s="29" t="s">
        <v>33</v>
      </c>
      <c r="AT3068" s="29"/>
      <c r="AU3068" s="144"/>
      <c r="AV3068" s="36" t="s">
        <v>28</v>
      </c>
      <c r="AW3068" s="102">
        <v>42551</v>
      </c>
      <c r="AX3068" s="129" t="s">
        <v>33</v>
      </c>
      <c r="AY3068" s="106" t="e">
        <v>#N/A</v>
      </c>
      <c r="BD3068" t="s">
        <v>1608</v>
      </c>
      <c r="BE3068" t="e">
        <v>#N/A</v>
      </c>
      <c r="BF3068">
        <v>0</v>
      </c>
      <c r="BH3068" t="str">
        <f t="shared" si="675"/>
        <v/>
      </c>
      <c r="BJ3068" t="str">
        <f t="shared" si="676"/>
        <v>OK</v>
      </c>
      <c r="BK3068" s="130" t="s">
        <v>5302</v>
      </c>
      <c r="BL3068" s="130" t="e">
        <v>#VALUE!</v>
      </c>
      <c r="BM3068" s="131" t="s">
        <v>33</v>
      </c>
      <c r="BN3068" s="131" t="e">
        <v>#VALUE!</v>
      </c>
      <c r="BO3068" t="e">
        <v>#N/A</v>
      </c>
      <c r="BP3068">
        <v>0</v>
      </c>
    </row>
    <row r="3069" spans="1:68" ht="25.2" x14ac:dyDescent="0.3">
      <c r="A3069" s="1"/>
      <c r="B3069" s="47">
        <v>2708</v>
      </c>
      <c r="C3069" s="45">
        <v>1051865</v>
      </c>
      <c r="D3069" s="29"/>
      <c r="E3069" s="29"/>
      <c r="F3069" s="31" t="s">
        <v>2276</v>
      </c>
      <c r="G3069" s="29" t="s">
        <v>31</v>
      </c>
      <c r="H3069" s="29"/>
      <c r="I3069" s="148" t="s">
        <v>33</v>
      </c>
      <c r="J3069" s="147" t="s">
        <v>33</v>
      </c>
      <c r="K3069" s="148" t="e">
        <v>#N/A</v>
      </c>
      <c r="L3069" s="148" t="s">
        <v>32</v>
      </c>
      <c r="M3069" s="147">
        <v>42551</v>
      </c>
      <c r="N3069" s="29" t="str">
        <f t="shared" si="672"/>
        <v/>
      </c>
      <c r="O3069" s="29" t="str">
        <f t="shared" si="673"/>
        <v/>
      </c>
      <c r="P3069" s="29" t="str">
        <f t="shared" si="674"/>
        <v/>
      </c>
      <c r="Q3069" s="29" t="str">
        <f t="shared" si="664"/>
        <v/>
      </c>
      <c r="R3069" s="29" t="str">
        <f t="shared" si="665"/>
        <v/>
      </c>
      <c r="S3069" s="29" t="str">
        <f t="shared" si="666"/>
        <v/>
      </c>
      <c r="T3069" s="29" t="str">
        <f t="shared" si="667"/>
        <v/>
      </c>
      <c r="U3069" s="29"/>
      <c r="V3069" s="29"/>
      <c r="W3069" s="38" t="s">
        <v>2241</v>
      </c>
      <c r="X3069" s="29" t="s">
        <v>158</v>
      </c>
      <c r="Y3069" s="146">
        <v>6099</v>
      </c>
      <c r="Z3069" s="33">
        <v>7807</v>
      </c>
      <c r="AA3069" s="34">
        <f t="shared" si="669"/>
        <v>0.28000000000000003</v>
      </c>
      <c r="AB3069" s="33">
        <f t="shared" si="670"/>
        <v>7807</v>
      </c>
      <c r="AC3069" s="34">
        <f t="shared" si="671"/>
        <v>0.28004584358091483</v>
      </c>
      <c r="AD3069" s="145">
        <f t="shared" si="668"/>
        <v>6505.8329999999996</v>
      </c>
      <c r="AE3069" s="105">
        <v>5082.5</v>
      </c>
      <c r="AF3069" s="34" t="s">
        <v>36</v>
      </c>
      <c r="AG3069" s="34" t="s">
        <v>36</v>
      </c>
      <c r="AH3069" s="34" t="s">
        <v>36</v>
      </c>
      <c r="AI3069" s="29">
        <v>6.3</v>
      </c>
      <c r="AJ3069" s="29">
        <v>2.3810000000000001E-2</v>
      </c>
      <c r="AK3069" s="29">
        <v>0</v>
      </c>
      <c r="AL3069" s="29">
        <v>0</v>
      </c>
      <c r="AM3069" s="29" t="s">
        <v>28</v>
      </c>
      <c r="AN3069" s="44" t="s">
        <v>27</v>
      </c>
      <c r="AO3069" s="29" t="s">
        <v>28</v>
      </c>
      <c r="AP3069" s="29">
        <v>1</v>
      </c>
      <c r="AQ3069" s="29" t="s">
        <v>33</v>
      </c>
      <c r="AR3069" s="29" t="s">
        <v>33</v>
      </c>
      <c r="AS3069" s="29" t="s">
        <v>33</v>
      </c>
      <c r="AT3069" s="29"/>
      <c r="AU3069" s="144"/>
      <c r="AV3069" s="36" t="s">
        <v>28</v>
      </c>
      <c r="AW3069" s="102">
        <v>42551</v>
      </c>
      <c r="AX3069" s="129" t="s">
        <v>33</v>
      </c>
      <c r="AY3069" s="106" t="e">
        <v>#N/A</v>
      </c>
      <c r="BD3069" t="s">
        <v>1608</v>
      </c>
      <c r="BE3069" t="e">
        <v>#N/A</v>
      </c>
      <c r="BF3069">
        <v>0</v>
      </c>
      <c r="BH3069" t="str">
        <f t="shared" si="675"/>
        <v/>
      </c>
      <c r="BJ3069" t="str">
        <f t="shared" si="676"/>
        <v>OK</v>
      </c>
      <c r="BK3069" s="130" t="s">
        <v>5302</v>
      </c>
      <c r="BL3069" s="130" t="e">
        <v>#VALUE!</v>
      </c>
      <c r="BM3069" s="131" t="s">
        <v>33</v>
      </c>
      <c r="BN3069" s="131" t="e">
        <v>#VALUE!</v>
      </c>
      <c r="BO3069" t="e">
        <v>#N/A</v>
      </c>
      <c r="BP3069">
        <v>0</v>
      </c>
    </row>
    <row r="3070" spans="1:68" ht="25.2" x14ac:dyDescent="0.3">
      <c r="A3070" s="1"/>
      <c r="B3070" s="47">
        <v>2709</v>
      </c>
      <c r="C3070" s="45">
        <v>1051867</v>
      </c>
      <c r="D3070" s="29"/>
      <c r="E3070" s="29"/>
      <c r="F3070" s="31" t="s">
        <v>2277</v>
      </c>
      <c r="G3070" s="29" t="s">
        <v>31</v>
      </c>
      <c r="H3070" s="29"/>
      <c r="I3070" s="148" t="s">
        <v>33</v>
      </c>
      <c r="J3070" s="147" t="s">
        <v>33</v>
      </c>
      <c r="K3070" s="148" t="e">
        <v>#N/A</v>
      </c>
      <c r="L3070" s="148" t="s">
        <v>32</v>
      </c>
      <c r="M3070" s="147">
        <v>42551</v>
      </c>
      <c r="N3070" s="29" t="str">
        <f t="shared" si="672"/>
        <v/>
      </c>
      <c r="O3070" s="29" t="str">
        <f t="shared" si="673"/>
        <v/>
      </c>
      <c r="P3070" s="29" t="str">
        <f t="shared" si="674"/>
        <v/>
      </c>
      <c r="Q3070" s="29" t="str">
        <f t="shared" si="664"/>
        <v/>
      </c>
      <c r="R3070" s="29" t="str">
        <f t="shared" si="665"/>
        <v/>
      </c>
      <c r="S3070" s="29" t="str">
        <f t="shared" si="666"/>
        <v/>
      </c>
      <c r="T3070" s="29" t="str">
        <f t="shared" si="667"/>
        <v/>
      </c>
      <c r="U3070" s="29"/>
      <c r="V3070" s="29"/>
      <c r="W3070" s="38" t="s">
        <v>2241</v>
      </c>
      <c r="X3070" s="29" t="s">
        <v>158</v>
      </c>
      <c r="Y3070" s="146">
        <v>43008</v>
      </c>
      <c r="Z3070" s="33">
        <v>55050</v>
      </c>
      <c r="AA3070" s="34">
        <f t="shared" si="669"/>
        <v>0.28000000000000003</v>
      </c>
      <c r="AB3070" s="33">
        <f t="shared" si="670"/>
        <v>55050</v>
      </c>
      <c r="AC3070" s="34">
        <f t="shared" si="671"/>
        <v>0.27999441964285715</v>
      </c>
      <c r="AD3070" s="145">
        <f t="shared" si="668"/>
        <v>45875</v>
      </c>
      <c r="AE3070" s="105">
        <v>35840</v>
      </c>
      <c r="AF3070" s="34" t="s">
        <v>36</v>
      </c>
      <c r="AG3070" s="34" t="s">
        <v>36</v>
      </c>
      <c r="AH3070" s="34" t="s">
        <v>36</v>
      </c>
      <c r="AI3070" s="29">
        <v>44.7</v>
      </c>
      <c r="AJ3070" s="29">
        <v>0.81</v>
      </c>
      <c r="AK3070" s="29">
        <v>0</v>
      </c>
      <c r="AL3070" s="29">
        <v>0</v>
      </c>
      <c r="AM3070" s="29" t="s">
        <v>28</v>
      </c>
      <c r="AN3070" s="44" t="s">
        <v>27</v>
      </c>
      <c r="AO3070" s="29" t="s">
        <v>28</v>
      </c>
      <c r="AP3070" s="29">
        <v>1</v>
      </c>
      <c r="AQ3070" s="29" t="s">
        <v>33</v>
      </c>
      <c r="AR3070" s="29" t="s">
        <v>33</v>
      </c>
      <c r="AS3070" s="29" t="s">
        <v>33</v>
      </c>
      <c r="AT3070" s="29"/>
      <c r="AU3070" s="144"/>
      <c r="AV3070" s="36" t="s">
        <v>28</v>
      </c>
      <c r="AW3070" s="102">
        <v>42551</v>
      </c>
      <c r="AX3070" s="129" t="s">
        <v>33</v>
      </c>
      <c r="AY3070" s="106" t="e">
        <v>#N/A</v>
      </c>
      <c r="BD3070" t="s">
        <v>1608</v>
      </c>
      <c r="BE3070" t="e">
        <v>#N/A</v>
      </c>
      <c r="BF3070" t="s">
        <v>4739</v>
      </c>
      <c r="BH3070" t="str">
        <f t="shared" si="675"/>
        <v/>
      </c>
      <c r="BJ3070" t="str">
        <f t="shared" si="676"/>
        <v>OK</v>
      </c>
      <c r="BK3070" s="130" t="s">
        <v>5302</v>
      </c>
      <c r="BL3070" s="130" t="e">
        <v>#VALUE!</v>
      </c>
      <c r="BM3070" s="131" t="s">
        <v>33</v>
      </c>
      <c r="BN3070" s="131" t="e">
        <v>#VALUE!</v>
      </c>
      <c r="BO3070" t="e">
        <v>#N/A</v>
      </c>
      <c r="BP3070">
        <v>0</v>
      </c>
    </row>
    <row r="3071" spans="1:68" ht="25.2" x14ac:dyDescent="0.3">
      <c r="A3071" s="1"/>
      <c r="B3071" s="47">
        <v>2710</v>
      </c>
      <c r="C3071" s="45">
        <v>1051869</v>
      </c>
      <c r="D3071" s="29"/>
      <c r="E3071" s="29"/>
      <c r="F3071" s="31" t="s">
        <v>2278</v>
      </c>
      <c r="G3071" s="29" t="s">
        <v>31</v>
      </c>
      <c r="H3071" s="29"/>
      <c r="I3071" s="148" t="s">
        <v>33</v>
      </c>
      <c r="J3071" s="147" t="s">
        <v>33</v>
      </c>
      <c r="K3071" s="148" t="e">
        <v>#N/A</v>
      </c>
      <c r="L3071" s="148" t="s">
        <v>32</v>
      </c>
      <c r="M3071" s="147">
        <v>42551</v>
      </c>
      <c r="N3071" s="29" t="str">
        <f t="shared" si="672"/>
        <v/>
      </c>
      <c r="O3071" s="29" t="str">
        <f t="shared" si="673"/>
        <v/>
      </c>
      <c r="P3071" s="29" t="str">
        <f t="shared" si="674"/>
        <v/>
      </c>
      <c r="Q3071" s="29" t="str">
        <f t="shared" si="664"/>
        <v/>
      </c>
      <c r="R3071" s="29" t="str">
        <f t="shared" si="665"/>
        <v/>
      </c>
      <c r="S3071" s="29" t="str">
        <f t="shared" si="666"/>
        <v/>
      </c>
      <c r="T3071" s="29" t="str">
        <f t="shared" si="667"/>
        <v/>
      </c>
      <c r="U3071" s="29"/>
      <c r="V3071" s="29"/>
      <c r="W3071" s="38" t="s">
        <v>2241</v>
      </c>
      <c r="X3071" s="29" t="s">
        <v>158</v>
      </c>
      <c r="Y3071" s="146">
        <v>76882</v>
      </c>
      <c r="Z3071" s="33">
        <v>98409</v>
      </c>
      <c r="AA3071" s="34">
        <f t="shared" si="669"/>
        <v>0.28000000000000003</v>
      </c>
      <c r="AB3071" s="33">
        <f t="shared" si="670"/>
        <v>98409</v>
      </c>
      <c r="AC3071" s="34">
        <f t="shared" si="671"/>
        <v>0.28000052693738731</v>
      </c>
      <c r="AD3071" s="145">
        <f t="shared" si="668"/>
        <v>82007.5</v>
      </c>
      <c r="AE3071" s="105">
        <v>64068.332999999999</v>
      </c>
      <c r="AF3071" s="34" t="s">
        <v>36</v>
      </c>
      <c r="AG3071" s="34" t="s">
        <v>36</v>
      </c>
      <c r="AH3071" s="34" t="s">
        <v>36</v>
      </c>
      <c r="AI3071" s="29">
        <v>86</v>
      </c>
      <c r="AJ3071" s="29">
        <v>0.84299999999999997</v>
      </c>
      <c r="AK3071" s="29">
        <v>0</v>
      </c>
      <c r="AL3071" s="29">
        <v>0</v>
      </c>
      <c r="AM3071" s="29" t="s">
        <v>28</v>
      </c>
      <c r="AN3071" s="44" t="s">
        <v>27</v>
      </c>
      <c r="AO3071" s="29" t="s">
        <v>28</v>
      </c>
      <c r="AP3071" s="29">
        <v>1</v>
      </c>
      <c r="AQ3071" s="29" t="s">
        <v>33</v>
      </c>
      <c r="AR3071" s="29" t="s">
        <v>33</v>
      </c>
      <c r="AS3071" s="29" t="s">
        <v>33</v>
      </c>
      <c r="AT3071" s="29"/>
      <c r="AU3071" s="144"/>
      <c r="AV3071" s="36" t="s">
        <v>28</v>
      </c>
      <c r="AW3071" s="102">
        <v>42551</v>
      </c>
      <c r="AX3071" s="129" t="s">
        <v>33</v>
      </c>
      <c r="AY3071" s="106" t="e">
        <v>#N/A</v>
      </c>
      <c r="BD3071" t="s">
        <v>1724</v>
      </c>
      <c r="BE3071" t="e">
        <v>#N/A</v>
      </c>
      <c r="BF3071">
        <v>0</v>
      </c>
      <c r="BH3071" t="str">
        <f t="shared" si="675"/>
        <v/>
      </c>
      <c r="BJ3071" t="str">
        <f t="shared" si="676"/>
        <v>OK</v>
      </c>
      <c r="BK3071" s="130" t="s">
        <v>5302</v>
      </c>
      <c r="BL3071" s="130" t="e">
        <v>#VALUE!</v>
      </c>
      <c r="BM3071" s="131" t="s">
        <v>33</v>
      </c>
      <c r="BN3071" s="131" t="e">
        <v>#VALUE!</v>
      </c>
      <c r="BO3071" t="e">
        <v>#N/A</v>
      </c>
      <c r="BP3071">
        <v>0</v>
      </c>
    </row>
    <row r="3072" spans="1:68" ht="25.2" x14ac:dyDescent="0.3">
      <c r="A3072" s="1"/>
      <c r="B3072" s="47">
        <v>2711</v>
      </c>
      <c r="C3072" s="45">
        <v>1051870</v>
      </c>
      <c r="D3072" s="29"/>
      <c r="E3072" s="29"/>
      <c r="F3072" s="31" t="s">
        <v>2279</v>
      </c>
      <c r="G3072" s="29" t="s">
        <v>31</v>
      </c>
      <c r="H3072" s="29"/>
      <c r="I3072" s="148" t="s">
        <v>33</v>
      </c>
      <c r="J3072" s="147" t="s">
        <v>33</v>
      </c>
      <c r="K3072" s="148" t="e">
        <v>#N/A</v>
      </c>
      <c r="L3072" s="148" t="s">
        <v>32</v>
      </c>
      <c r="M3072" s="147">
        <v>42551</v>
      </c>
      <c r="N3072" s="29" t="str">
        <f t="shared" si="672"/>
        <v/>
      </c>
      <c r="O3072" s="29" t="str">
        <f t="shared" si="673"/>
        <v/>
      </c>
      <c r="P3072" s="29" t="str">
        <f t="shared" si="674"/>
        <v/>
      </c>
      <c r="Q3072" s="29" t="str">
        <f t="shared" si="664"/>
        <v/>
      </c>
      <c r="R3072" s="29" t="str">
        <f t="shared" si="665"/>
        <v/>
      </c>
      <c r="S3072" s="29" t="str">
        <f t="shared" si="666"/>
        <v/>
      </c>
      <c r="T3072" s="29" t="str">
        <f t="shared" si="667"/>
        <v/>
      </c>
      <c r="U3072" s="29"/>
      <c r="V3072" s="29"/>
      <c r="W3072" s="38" t="s">
        <v>2241</v>
      </c>
      <c r="X3072" s="29" t="s">
        <v>158</v>
      </c>
      <c r="Y3072" s="146">
        <v>35042</v>
      </c>
      <c r="Z3072" s="33">
        <v>44854</v>
      </c>
      <c r="AA3072" s="34">
        <f t="shared" si="669"/>
        <v>0.28000000000000003</v>
      </c>
      <c r="AB3072" s="33">
        <f t="shared" si="670"/>
        <v>44854</v>
      </c>
      <c r="AC3072" s="34">
        <f t="shared" si="671"/>
        <v>0.28000682289815843</v>
      </c>
      <c r="AD3072" s="145">
        <f t="shared" si="668"/>
        <v>37378.332999999999</v>
      </c>
      <c r="AE3072" s="105">
        <v>29201.667000000001</v>
      </c>
      <c r="AF3072" s="34" t="s">
        <v>36</v>
      </c>
      <c r="AG3072" s="34" t="s">
        <v>36</v>
      </c>
      <c r="AH3072" s="34" t="s">
        <v>36</v>
      </c>
      <c r="AI3072" s="29">
        <v>42.9</v>
      </c>
      <c r="AJ3072" s="29">
        <v>0.55000000000000004</v>
      </c>
      <c r="AK3072" s="29">
        <v>0</v>
      </c>
      <c r="AL3072" s="29">
        <v>0</v>
      </c>
      <c r="AM3072" s="29" t="s">
        <v>28</v>
      </c>
      <c r="AN3072" s="44" t="s">
        <v>27</v>
      </c>
      <c r="AO3072" s="29" t="s">
        <v>28</v>
      </c>
      <c r="AP3072" s="29">
        <v>1</v>
      </c>
      <c r="AQ3072" s="29" t="s">
        <v>33</v>
      </c>
      <c r="AR3072" s="29" t="s">
        <v>33</v>
      </c>
      <c r="AS3072" s="29" t="s">
        <v>33</v>
      </c>
      <c r="AT3072" s="29"/>
      <c r="AU3072" s="144"/>
      <c r="AV3072" s="36" t="s">
        <v>28</v>
      </c>
      <c r="AW3072" s="102">
        <v>42551</v>
      </c>
      <c r="AX3072" s="129" t="s">
        <v>33</v>
      </c>
      <c r="AY3072" s="106" t="e">
        <v>#N/A</v>
      </c>
      <c r="BD3072" t="s">
        <v>1608</v>
      </c>
      <c r="BE3072" t="e">
        <v>#N/A</v>
      </c>
      <c r="BF3072">
        <v>0</v>
      </c>
      <c r="BH3072" t="str">
        <f t="shared" si="675"/>
        <v/>
      </c>
      <c r="BJ3072" t="str">
        <f t="shared" si="676"/>
        <v>OK</v>
      </c>
      <c r="BK3072" s="130" t="s">
        <v>5302</v>
      </c>
      <c r="BL3072" s="130" t="e">
        <v>#VALUE!</v>
      </c>
      <c r="BM3072" s="131" t="s">
        <v>33</v>
      </c>
      <c r="BN3072" s="131" t="e">
        <v>#VALUE!</v>
      </c>
      <c r="BO3072" t="e">
        <v>#N/A</v>
      </c>
      <c r="BP3072">
        <v>0</v>
      </c>
    </row>
    <row r="3073" spans="1:68" ht="25.2" x14ac:dyDescent="0.3">
      <c r="A3073" s="1"/>
      <c r="B3073" s="47">
        <v>2712</v>
      </c>
      <c r="C3073" s="45">
        <v>1051871</v>
      </c>
      <c r="D3073" s="29"/>
      <c r="E3073" s="29"/>
      <c r="F3073" s="31" t="s">
        <v>2280</v>
      </c>
      <c r="G3073" s="29" t="s">
        <v>31</v>
      </c>
      <c r="H3073" s="29"/>
      <c r="I3073" s="148" t="s">
        <v>33</v>
      </c>
      <c r="J3073" s="147" t="s">
        <v>33</v>
      </c>
      <c r="K3073" s="148" t="e">
        <v>#N/A</v>
      </c>
      <c r="L3073" s="148" t="s">
        <v>32</v>
      </c>
      <c r="M3073" s="147">
        <v>42551</v>
      </c>
      <c r="N3073" s="29" t="str">
        <f t="shared" si="672"/>
        <v/>
      </c>
      <c r="O3073" s="29" t="str">
        <f t="shared" si="673"/>
        <v/>
      </c>
      <c r="P3073" s="29" t="str">
        <f t="shared" si="674"/>
        <v/>
      </c>
      <c r="Q3073" s="29" t="str">
        <f t="shared" si="664"/>
        <v/>
      </c>
      <c r="R3073" s="29" t="str">
        <f t="shared" si="665"/>
        <v/>
      </c>
      <c r="S3073" s="29" t="str">
        <f t="shared" si="666"/>
        <v/>
      </c>
      <c r="T3073" s="29" t="str">
        <f t="shared" si="667"/>
        <v/>
      </c>
      <c r="U3073" s="29"/>
      <c r="V3073" s="29"/>
      <c r="W3073" s="38" t="s">
        <v>2241</v>
      </c>
      <c r="X3073" s="29" t="s">
        <v>158</v>
      </c>
      <c r="Y3073" s="146">
        <v>128692</v>
      </c>
      <c r="Z3073" s="33">
        <v>164726</v>
      </c>
      <c r="AA3073" s="34">
        <f t="shared" si="669"/>
        <v>0.28000000000000003</v>
      </c>
      <c r="AB3073" s="33">
        <f t="shared" si="670"/>
        <v>164726</v>
      </c>
      <c r="AC3073" s="34">
        <f t="shared" si="671"/>
        <v>0.28000187200448151</v>
      </c>
      <c r="AD3073" s="145">
        <f t="shared" si="668"/>
        <v>137271.66699999999</v>
      </c>
      <c r="AE3073" s="105">
        <v>107243.333</v>
      </c>
      <c r="AF3073" s="34" t="s">
        <v>36</v>
      </c>
      <c r="AG3073" s="34" t="s">
        <v>36</v>
      </c>
      <c r="AH3073" s="34" t="s">
        <v>36</v>
      </c>
      <c r="AI3073" s="29">
        <v>132</v>
      </c>
      <c r="AJ3073" s="29">
        <v>1.2</v>
      </c>
      <c r="AK3073" s="29">
        <v>0</v>
      </c>
      <c r="AL3073" s="29">
        <v>0</v>
      </c>
      <c r="AM3073" s="29" t="s">
        <v>28</v>
      </c>
      <c r="AN3073" s="44" t="s">
        <v>27</v>
      </c>
      <c r="AO3073" s="29" t="s">
        <v>28</v>
      </c>
      <c r="AP3073" s="29">
        <v>1</v>
      </c>
      <c r="AQ3073" s="29" t="s">
        <v>33</v>
      </c>
      <c r="AR3073" s="29" t="s">
        <v>33</v>
      </c>
      <c r="AS3073" s="29" t="s">
        <v>33</v>
      </c>
      <c r="AT3073" s="29"/>
      <c r="AU3073" s="144"/>
      <c r="AV3073" s="36" t="s">
        <v>28</v>
      </c>
      <c r="AW3073" s="102">
        <v>42551</v>
      </c>
      <c r="AX3073" s="129" t="s">
        <v>33</v>
      </c>
      <c r="AY3073" s="106" t="e">
        <v>#N/A</v>
      </c>
      <c r="BD3073" t="s">
        <v>1724</v>
      </c>
      <c r="BE3073" t="e">
        <v>#N/A</v>
      </c>
      <c r="BF3073">
        <v>0</v>
      </c>
      <c r="BH3073" t="str">
        <f t="shared" si="675"/>
        <v/>
      </c>
      <c r="BJ3073" t="str">
        <f t="shared" si="676"/>
        <v>OK</v>
      </c>
      <c r="BK3073" s="130" t="s">
        <v>5302</v>
      </c>
      <c r="BL3073" s="130" t="e">
        <v>#VALUE!</v>
      </c>
      <c r="BM3073" s="131" t="s">
        <v>33</v>
      </c>
      <c r="BN3073" s="131" t="e">
        <v>#VALUE!</v>
      </c>
      <c r="BO3073" t="e">
        <v>#N/A</v>
      </c>
      <c r="BP3073">
        <v>0</v>
      </c>
    </row>
    <row r="3074" spans="1:68" ht="25.2" x14ac:dyDescent="0.3">
      <c r="A3074" s="1"/>
      <c r="B3074" s="47">
        <v>2713</v>
      </c>
      <c r="C3074" s="45">
        <v>1051872</v>
      </c>
      <c r="D3074" s="29"/>
      <c r="E3074" s="29"/>
      <c r="F3074" s="31" t="s">
        <v>2281</v>
      </c>
      <c r="G3074" s="29" t="s">
        <v>31</v>
      </c>
      <c r="H3074" s="29"/>
      <c r="I3074" s="148" t="s">
        <v>33</v>
      </c>
      <c r="J3074" s="147" t="s">
        <v>33</v>
      </c>
      <c r="K3074" s="148" t="e">
        <v>#N/A</v>
      </c>
      <c r="L3074" s="148" t="s">
        <v>32</v>
      </c>
      <c r="M3074" s="147">
        <v>42551</v>
      </c>
      <c r="N3074" s="29" t="str">
        <f t="shared" si="672"/>
        <v/>
      </c>
      <c r="O3074" s="29" t="str">
        <f t="shared" si="673"/>
        <v/>
      </c>
      <c r="P3074" s="29" t="str">
        <f t="shared" si="674"/>
        <v/>
      </c>
      <c r="Q3074" s="29" t="str">
        <f t="shared" si="664"/>
        <v/>
      </c>
      <c r="R3074" s="29" t="str">
        <f t="shared" si="665"/>
        <v/>
      </c>
      <c r="S3074" s="29" t="str">
        <f t="shared" si="666"/>
        <v/>
      </c>
      <c r="T3074" s="29" t="str">
        <f t="shared" si="667"/>
        <v/>
      </c>
      <c r="U3074" s="29"/>
      <c r="V3074" s="29"/>
      <c r="W3074" s="38" t="s">
        <v>2241</v>
      </c>
      <c r="X3074" s="29" t="s">
        <v>158</v>
      </c>
      <c r="Y3074" s="146">
        <v>56082</v>
      </c>
      <c r="Z3074" s="33">
        <v>71785</v>
      </c>
      <c r="AA3074" s="34">
        <f t="shared" si="669"/>
        <v>0.28000000000000003</v>
      </c>
      <c r="AB3074" s="33">
        <f t="shared" si="670"/>
        <v>71785</v>
      </c>
      <c r="AC3074" s="34">
        <f t="shared" si="671"/>
        <v>0.28000070610891192</v>
      </c>
      <c r="AD3074" s="145">
        <f t="shared" si="668"/>
        <v>59820.832999999999</v>
      </c>
      <c r="AE3074" s="105">
        <v>46735</v>
      </c>
      <c r="AF3074" s="34" t="s">
        <v>36</v>
      </c>
      <c r="AG3074" s="34" t="s">
        <v>36</v>
      </c>
      <c r="AH3074" s="34" t="s">
        <v>36</v>
      </c>
      <c r="AI3074" s="29">
        <v>66.599999999999994</v>
      </c>
      <c r="AJ3074" s="29">
        <v>0.82</v>
      </c>
      <c r="AK3074" s="29">
        <v>0</v>
      </c>
      <c r="AL3074" s="29">
        <v>0</v>
      </c>
      <c r="AM3074" s="29" t="s">
        <v>28</v>
      </c>
      <c r="AN3074" s="44" t="s">
        <v>27</v>
      </c>
      <c r="AO3074" s="29" t="s">
        <v>28</v>
      </c>
      <c r="AP3074" s="29">
        <v>1</v>
      </c>
      <c r="AQ3074" s="29" t="s">
        <v>33</v>
      </c>
      <c r="AR3074" s="29" t="s">
        <v>33</v>
      </c>
      <c r="AS3074" s="29" t="s">
        <v>33</v>
      </c>
      <c r="AT3074" s="29"/>
      <c r="AU3074" s="144"/>
      <c r="AV3074" s="36" t="s">
        <v>28</v>
      </c>
      <c r="AW3074" s="102">
        <v>42551</v>
      </c>
      <c r="AX3074" s="129" t="s">
        <v>33</v>
      </c>
      <c r="AY3074" s="106" t="e">
        <v>#N/A</v>
      </c>
      <c r="BD3074" t="s">
        <v>1608</v>
      </c>
      <c r="BE3074" t="e">
        <v>#N/A</v>
      </c>
      <c r="BF3074">
        <v>0</v>
      </c>
      <c r="BH3074" t="str">
        <f t="shared" si="675"/>
        <v/>
      </c>
      <c r="BJ3074" t="str">
        <f t="shared" si="676"/>
        <v>OK</v>
      </c>
      <c r="BK3074" s="130" t="s">
        <v>5302</v>
      </c>
      <c r="BL3074" s="130" t="e">
        <v>#VALUE!</v>
      </c>
      <c r="BM3074" s="131" t="s">
        <v>33</v>
      </c>
      <c r="BN3074" s="131" t="e">
        <v>#VALUE!</v>
      </c>
      <c r="BO3074" t="e">
        <v>#N/A</v>
      </c>
      <c r="BP3074">
        <v>0</v>
      </c>
    </row>
    <row r="3075" spans="1:68" ht="25.2" x14ac:dyDescent="0.3">
      <c r="A3075" s="1"/>
      <c r="B3075" s="47">
        <v>2714</v>
      </c>
      <c r="C3075" s="45">
        <v>1051873</v>
      </c>
      <c r="D3075" s="29"/>
      <c r="E3075" s="29"/>
      <c r="F3075" s="31" t="s">
        <v>2282</v>
      </c>
      <c r="G3075" s="29" t="s">
        <v>31</v>
      </c>
      <c r="H3075" s="29"/>
      <c r="I3075" s="148" t="s">
        <v>33</v>
      </c>
      <c r="J3075" s="147" t="s">
        <v>33</v>
      </c>
      <c r="K3075" s="148" t="e">
        <v>#N/A</v>
      </c>
      <c r="L3075" s="148" t="s">
        <v>32</v>
      </c>
      <c r="M3075" s="147">
        <v>42551</v>
      </c>
      <c r="N3075" s="29" t="str">
        <f t="shared" si="672"/>
        <v/>
      </c>
      <c r="O3075" s="29" t="str">
        <f t="shared" si="673"/>
        <v/>
      </c>
      <c r="P3075" s="29" t="str">
        <f t="shared" si="674"/>
        <v/>
      </c>
      <c r="Q3075" s="29" t="str">
        <f t="shared" si="664"/>
        <v/>
      </c>
      <c r="R3075" s="29" t="str">
        <f t="shared" si="665"/>
        <v/>
      </c>
      <c r="S3075" s="29" t="str">
        <f t="shared" si="666"/>
        <v/>
      </c>
      <c r="T3075" s="29" t="str">
        <f t="shared" si="667"/>
        <v/>
      </c>
      <c r="U3075" s="29"/>
      <c r="V3075" s="29"/>
      <c r="W3075" s="38" t="s">
        <v>2241</v>
      </c>
      <c r="X3075" s="29" t="s">
        <v>158</v>
      </c>
      <c r="Y3075" s="146">
        <v>85046</v>
      </c>
      <c r="Z3075" s="33">
        <v>108859</v>
      </c>
      <c r="AA3075" s="34">
        <f t="shared" si="669"/>
        <v>0.28000000000000003</v>
      </c>
      <c r="AB3075" s="33">
        <f t="shared" si="670"/>
        <v>108859</v>
      </c>
      <c r="AC3075" s="34">
        <f t="shared" si="671"/>
        <v>0.28000140027749026</v>
      </c>
      <c r="AD3075" s="145">
        <f t="shared" si="668"/>
        <v>90715.832999999999</v>
      </c>
      <c r="AE3075" s="105">
        <v>70871.667000000001</v>
      </c>
      <c r="AF3075" s="34" t="s">
        <v>36</v>
      </c>
      <c r="AG3075" s="34" t="s">
        <v>36</v>
      </c>
      <c r="AH3075" s="34" t="s">
        <v>36</v>
      </c>
      <c r="AI3075" s="29">
        <v>105</v>
      </c>
      <c r="AJ3075" s="29">
        <v>1.5716000000000001</v>
      </c>
      <c r="AK3075" s="29">
        <v>0</v>
      </c>
      <c r="AL3075" s="29">
        <v>0</v>
      </c>
      <c r="AM3075" s="29" t="s">
        <v>28</v>
      </c>
      <c r="AN3075" s="44" t="s">
        <v>27</v>
      </c>
      <c r="AO3075" s="29" t="s">
        <v>28</v>
      </c>
      <c r="AP3075" s="29">
        <v>1</v>
      </c>
      <c r="AQ3075" s="29" t="s">
        <v>33</v>
      </c>
      <c r="AR3075" s="29" t="s">
        <v>33</v>
      </c>
      <c r="AS3075" s="29" t="s">
        <v>33</v>
      </c>
      <c r="AT3075" s="29"/>
      <c r="AU3075" s="144"/>
      <c r="AV3075" s="36" t="s">
        <v>28</v>
      </c>
      <c r="AW3075" s="102">
        <v>42551</v>
      </c>
      <c r="AX3075" s="129" t="s">
        <v>33</v>
      </c>
      <c r="AY3075" s="106" t="e">
        <v>#N/A</v>
      </c>
      <c r="BD3075" t="s">
        <v>1608</v>
      </c>
      <c r="BE3075" t="e">
        <v>#N/A</v>
      </c>
      <c r="BF3075">
        <v>0</v>
      </c>
      <c r="BH3075" t="str">
        <f t="shared" si="675"/>
        <v/>
      </c>
      <c r="BJ3075" t="str">
        <f t="shared" si="676"/>
        <v>OK</v>
      </c>
      <c r="BK3075" s="130" t="s">
        <v>5302</v>
      </c>
      <c r="BL3075" s="130" t="e">
        <v>#VALUE!</v>
      </c>
      <c r="BM3075" s="131" t="s">
        <v>33</v>
      </c>
      <c r="BN3075" s="131" t="e">
        <v>#VALUE!</v>
      </c>
      <c r="BO3075" t="e">
        <v>#N/A</v>
      </c>
      <c r="BP3075">
        <v>0</v>
      </c>
    </row>
    <row r="3076" spans="1:68" ht="25.2" x14ac:dyDescent="0.3">
      <c r="A3076" s="1"/>
      <c r="B3076" s="47">
        <v>2715</v>
      </c>
      <c r="C3076" s="45">
        <v>1004710</v>
      </c>
      <c r="D3076" s="40">
        <v>1051916</v>
      </c>
      <c r="E3076" s="40"/>
      <c r="F3076" s="31" t="s">
        <v>2283</v>
      </c>
      <c r="G3076" s="37" t="s">
        <v>31</v>
      </c>
      <c r="H3076" s="29"/>
      <c r="I3076" s="148" t="s">
        <v>33</v>
      </c>
      <c r="J3076" s="147" t="s">
        <v>33</v>
      </c>
      <c r="K3076" s="148" t="e">
        <v>#N/A</v>
      </c>
      <c r="L3076" s="148" t="s">
        <v>32</v>
      </c>
      <c r="M3076" s="147" t="s">
        <v>33</v>
      </c>
      <c r="N3076" s="29">
        <f t="shared" si="672"/>
        <v>1051916</v>
      </c>
      <c r="O3076" s="29" t="str">
        <f t="shared" si="673"/>
        <v/>
      </c>
      <c r="P3076" s="29" t="str">
        <f t="shared" si="674"/>
        <v/>
      </c>
      <c r="Q3076" s="29" t="str">
        <f t="shared" si="664"/>
        <v/>
      </c>
      <c r="R3076" s="29" t="str">
        <f t="shared" si="665"/>
        <v/>
      </c>
      <c r="S3076" s="29" t="str">
        <f t="shared" si="666"/>
        <v/>
      </c>
      <c r="T3076" s="29" t="str">
        <f t="shared" si="667"/>
        <v/>
      </c>
      <c r="U3076" s="29"/>
      <c r="V3076" s="29"/>
      <c r="W3076" s="38" t="s">
        <v>2241</v>
      </c>
      <c r="X3076" s="37" t="s">
        <v>158</v>
      </c>
      <c r="Y3076" s="146">
        <v>6017</v>
      </c>
      <c r="Z3076" s="33">
        <v>7702</v>
      </c>
      <c r="AA3076" s="34">
        <f t="shared" si="669"/>
        <v>0.28000000000000003</v>
      </c>
      <c r="AB3076" s="33">
        <f t="shared" si="670"/>
        <v>7702</v>
      </c>
      <c r="AC3076" s="34">
        <f t="shared" si="671"/>
        <v>0.28003973541367871</v>
      </c>
      <c r="AD3076" s="145">
        <f t="shared" si="668"/>
        <v>6418.3329999999996</v>
      </c>
      <c r="AE3076" s="105">
        <v>5014.1670000000004</v>
      </c>
      <c r="AF3076" s="34" t="s">
        <v>36</v>
      </c>
      <c r="AG3076" s="34" t="s">
        <v>36</v>
      </c>
      <c r="AH3076" s="34" t="s">
        <v>36</v>
      </c>
      <c r="AI3076" s="29">
        <v>5.0880000000000001</v>
      </c>
      <c r="AJ3076" s="29">
        <v>4.1279999999999997E-2</v>
      </c>
      <c r="AK3076" s="29">
        <v>0</v>
      </c>
      <c r="AL3076" s="29">
        <v>0</v>
      </c>
      <c r="AM3076" s="29" t="s">
        <v>28</v>
      </c>
      <c r="AN3076" s="44" t="s">
        <v>27</v>
      </c>
      <c r="AO3076" s="29" t="s">
        <v>28</v>
      </c>
      <c r="AP3076" s="29">
        <v>1</v>
      </c>
      <c r="AQ3076" s="29"/>
      <c r="AR3076" s="29"/>
      <c r="AS3076" s="29"/>
      <c r="AT3076" s="29"/>
      <c r="AU3076" s="144"/>
      <c r="AV3076" s="36" t="s">
        <v>28</v>
      </c>
      <c r="AW3076" s="102">
        <v>43985</v>
      </c>
      <c r="AX3076" s="129" t="s">
        <v>33</v>
      </c>
      <c r="AY3076" s="106" t="e">
        <v>#N/A</v>
      </c>
      <c r="BD3076" t="s">
        <v>1724</v>
      </c>
      <c r="BE3076" t="e">
        <v>#N/A</v>
      </c>
      <c r="BF3076" t="s">
        <v>4747</v>
      </c>
      <c r="BH3076" t="str">
        <f t="shared" si="675"/>
        <v/>
      </c>
      <c r="BJ3076" t="str">
        <f t="shared" si="676"/>
        <v>OK</v>
      </c>
      <c r="BK3076" s="130" t="s">
        <v>5302</v>
      </c>
      <c r="BL3076" s="130" t="e">
        <v>#VALUE!</v>
      </c>
      <c r="BM3076" s="131" t="s">
        <v>33</v>
      </c>
      <c r="BN3076" s="131" t="e">
        <v>#VALUE!</v>
      </c>
      <c r="BO3076" t="e">
        <v>#N/A</v>
      </c>
      <c r="BP3076">
        <v>0</v>
      </c>
    </row>
    <row r="3077" spans="1:68" ht="25.2" x14ac:dyDescent="0.3">
      <c r="A3077" s="1"/>
      <c r="B3077" s="47">
        <v>2716</v>
      </c>
      <c r="C3077" s="45">
        <v>1004711</v>
      </c>
      <c r="D3077" s="40">
        <v>1051917</v>
      </c>
      <c r="E3077" s="40"/>
      <c r="F3077" s="31" t="s">
        <v>2284</v>
      </c>
      <c r="G3077" s="37" t="s">
        <v>31</v>
      </c>
      <c r="H3077" s="29"/>
      <c r="I3077" s="148" t="s">
        <v>33</v>
      </c>
      <c r="J3077" s="147" t="s">
        <v>33</v>
      </c>
      <c r="K3077" s="148" t="e">
        <v>#N/A</v>
      </c>
      <c r="L3077" s="148" t="s">
        <v>32</v>
      </c>
      <c r="M3077" s="147" t="s">
        <v>33</v>
      </c>
      <c r="N3077" s="29">
        <f t="shared" si="672"/>
        <v>1051917</v>
      </c>
      <c r="O3077" s="29" t="str">
        <f t="shared" si="673"/>
        <v/>
      </c>
      <c r="P3077" s="29" t="str">
        <f t="shared" si="674"/>
        <v/>
      </c>
      <c r="Q3077" s="29" t="str">
        <f t="shared" si="664"/>
        <v/>
      </c>
      <c r="R3077" s="29" t="str">
        <f t="shared" si="665"/>
        <v/>
      </c>
      <c r="S3077" s="29" t="str">
        <f t="shared" si="666"/>
        <v/>
      </c>
      <c r="T3077" s="29" t="str">
        <f t="shared" si="667"/>
        <v/>
      </c>
      <c r="U3077" s="29"/>
      <c r="V3077" s="29"/>
      <c r="W3077" s="38" t="s">
        <v>2241</v>
      </c>
      <c r="X3077" s="37" t="s">
        <v>158</v>
      </c>
      <c r="Y3077" s="146">
        <v>7628</v>
      </c>
      <c r="Z3077" s="33">
        <v>9764</v>
      </c>
      <c r="AA3077" s="34">
        <f t="shared" si="669"/>
        <v>0.28000000000000003</v>
      </c>
      <c r="AB3077" s="33">
        <f t="shared" si="670"/>
        <v>9764</v>
      </c>
      <c r="AC3077" s="34">
        <f t="shared" si="671"/>
        <v>0.28002096067011217</v>
      </c>
      <c r="AD3077" s="145">
        <f t="shared" si="668"/>
        <v>8136.6670000000004</v>
      </c>
      <c r="AE3077" s="105">
        <v>6356.6670000000004</v>
      </c>
      <c r="AF3077" s="34" t="s">
        <v>36</v>
      </c>
      <c r="AG3077" s="34" t="s">
        <v>36</v>
      </c>
      <c r="AH3077" s="34" t="s">
        <v>36</v>
      </c>
      <c r="AI3077" s="29">
        <v>7.008</v>
      </c>
      <c r="AJ3077" s="29">
        <v>4.9000000000000002E-2</v>
      </c>
      <c r="AK3077" s="29">
        <v>0</v>
      </c>
      <c r="AL3077" s="29">
        <v>0</v>
      </c>
      <c r="AM3077" s="29" t="s">
        <v>28</v>
      </c>
      <c r="AN3077" s="44" t="s">
        <v>27</v>
      </c>
      <c r="AO3077" s="29" t="s">
        <v>28</v>
      </c>
      <c r="AP3077" s="29">
        <v>1</v>
      </c>
      <c r="AQ3077" s="29"/>
      <c r="AR3077" s="29"/>
      <c r="AS3077" s="29"/>
      <c r="AT3077" s="29"/>
      <c r="AU3077" s="144"/>
      <c r="AV3077" s="36" t="s">
        <v>28</v>
      </c>
      <c r="AW3077" s="102">
        <v>43985</v>
      </c>
      <c r="AX3077" s="129" t="s">
        <v>33</v>
      </c>
      <c r="AY3077" s="106" t="e">
        <v>#N/A</v>
      </c>
      <c r="BD3077" t="s">
        <v>1724</v>
      </c>
      <c r="BE3077" t="e">
        <v>#N/A</v>
      </c>
      <c r="BF3077" t="s">
        <v>4747</v>
      </c>
      <c r="BH3077" t="str">
        <f t="shared" si="675"/>
        <v/>
      </c>
      <c r="BJ3077" t="str">
        <f t="shared" si="676"/>
        <v>OK</v>
      </c>
      <c r="BK3077" s="130" t="s">
        <v>5302</v>
      </c>
      <c r="BL3077" s="130" t="e">
        <v>#VALUE!</v>
      </c>
      <c r="BM3077" s="131" t="s">
        <v>33</v>
      </c>
      <c r="BN3077" s="131" t="e">
        <v>#VALUE!</v>
      </c>
      <c r="BO3077" t="e">
        <v>#N/A</v>
      </c>
      <c r="BP3077">
        <v>0</v>
      </c>
    </row>
    <row r="3078" spans="1:68" ht="25.2" x14ac:dyDescent="0.3">
      <c r="A3078" s="1"/>
      <c r="B3078" s="47">
        <v>2717</v>
      </c>
      <c r="C3078" s="45">
        <v>1004712</v>
      </c>
      <c r="D3078" s="40">
        <v>1051918</v>
      </c>
      <c r="E3078" s="40"/>
      <c r="F3078" s="31" t="s">
        <v>2285</v>
      </c>
      <c r="G3078" s="37" t="s">
        <v>31</v>
      </c>
      <c r="H3078" s="29"/>
      <c r="I3078" s="148" t="s">
        <v>33</v>
      </c>
      <c r="J3078" s="147" t="s">
        <v>33</v>
      </c>
      <c r="K3078" s="148" t="e">
        <v>#N/A</v>
      </c>
      <c r="L3078" s="148" t="s">
        <v>32</v>
      </c>
      <c r="M3078" s="147" t="s">
        <v>33</v>
      </c>
      <c r="N3078" s="29">
        <f t="shared" si="672"/>
        <v>1051918</v>
      </c>
      <c r="O3078" s="29" t="str">
        <f t="shared" si="673"/>
        <v/>
      </c>
      <c r="P3078" s="29" t="str">
        <f t="shared" si="674"/>
        <v/>
      </c>
      <c r="Q3078" s="29" t="str">
        <f t="shared" si="664"/>
        <v/>
      </c>
      <c r="R3078" s="29" t="str">
        <f t="shared" si="665"/>
        <v/>
      </c>
      <c r="S3078" s="29" t="str">
        <f t="shared" si="666"/>
        <v/>
      </c>
      <c r="T3078" s="29" t="str">
        <f t="shared" si="667"/>
        <v/>
      </c>
      <c r="U3078" s="29"/>
      <c r="V3078" s="29"/>
      <c r="W3078" s="38" t="s">
        <v>2241</v>
      </c>
      <c r="X3078" s="37" t="s">
        <v>158</v>
      </c>
      <c r="Y3078" s="146">
        <v>12772</v>
      </c>
      <c r="Z3078" s="33">
        <v>16348</v>
      </c>
      <c r="AA3078" s="34">
        <f t="shared" si="669"/>
        <v>0.28000000000000003</v>
      </c>
      <c r="AB3078" s="33">
        <f t="shared" si="670"/>
        <v>16348</v>
      </c>
      <c r="AC3078" s="34">
        <f t="shared" si="671"/>
        <v>0.27998748136509494</v>
      </c>
      <c r="AD3078" s="145">
        <f t="shared" si="668"/>
        <v>13623.333000000001</v>
      </c>
      <c r="AE3078" s="105">
        <v>10643.333000000001</v>
      </c>
      <c r="AF3078" s="34" t="s">
        <v>36</v>
      </c>
      <c r="AG3078" s="34" t="s">
        <v>36</v>
      </c>
      <c r="AH3078" s="34" t="s">
        <v>36</v>
      </c>
      <c r="AI3078" s="29">
        <v>14.375999999999999</v>
      </c>
      <c r="AJ3078" s="29">
        <v>0.11</v>
      </c>
      <c r="AK3078" s="29">
        <v>0</v>
      </c>
      <c r="AL3078" s="29">
        <v>0</v>
      </c>
      <c r="AM3078" s="29" t="s">
        <v>28</v>
      </c>
      <c r="AN3078" s="44" t="s">
        <v>27</v>
      </c>
      <c r="AO3078" s="29" t="s">
        <v>28</v>
      </c>
      <c r="AP3078" s="29">
        <v>1</v>
      </c>
      <c r="AQ3078" s="29"/>
      <c r="AR3078" s="29"/>
      <c r="AS3078" s="29"/>
      <c r="AT3078" s="29"/>
      <c r="AU3078" s="144"/>
      <c r="AV3078" s="36" t="s">
        <v>28</v>
      </c>
      <c r="AW3078" s="102">
        <v>43985</v>
      </c>
      <c r="AX3078" s="129" t="s">
        <v>33</v>
      </c>
      <c r="AY3078" s="106" t="e">
        <v>#N/A</v>
      </c>
      <c r="BD3078" t="s">
        <v>1724</v>
      </c>
      <c r="BE3078" t="e">
        <v>#N/A</v>
      </c>
      <c r="BF3078" t="s">
        <v>4747</v>
      </c>
      <c r="BH3078" t="str">
        <f t="shared" si="675"/>
        <v/>
      </c>
      <c r="BJ3078" t="str">
        <f t="shared" si="676"/>
        <v>OK</v>
      </c>
      <c r="BK3078" s="130" t="s">
        <v>5302</v>
      </c>
      <c r="BL3078" s="130" t="e">
        <v>#VALUE!</v>
      </c>
      <c r="BM3078" s="131" t="s">
        <v>33</v>
      </c>
      <c r="BN3078" s="131" t="e">
        <v>#VALUE!</v>
      </c>
      <c r="BO3078" t="e">
        <v>#N/A</v>
      </c>
      <c r="BP3078">
        <v>0</v>
      </c>
    </row>
    <row r="3079" spans="1:68" ht="25.2" x14ac:dyDescent="0.3">
      <c r="A3079" s="1"/>
      <c r="B3079" s="47">
        <v>2718</v>
      </c>
      <c r="C3079" s="45">
        <v>1004714</v>
      </c>
      <c r="D3079" s="40">
        <v>1051920</v>
      </c>
      <c r="E3079" s="40"/>
      <c r="F3079" s="31" t="s">
        <v>2286</v>
      </c>
      <c r="G3079" s="37" t="s">
        <v>31</v>
      </c>
      <c r="H3079" s="29"/>
      <c r="I3079" s="148" t="s">
        <v>33</v>
      </c>
      <c r="J3079" s="147" t="s">
        <v>33</v>
      </c>
      <c r="K3079" s="148" t="e">
        <v>#N/A</v>
      </c>
      <c r="L3079" s="148" t="s">
        <v>32</v>
      </c>
      <c r="M3079" s="147" t="s">
        <v>33</v>
      </c>
      <c r="N3079" s="29">
        <f t="shared" si="672"/>
        <v>1051920</v>
      </c>
      <c r="O3079" s="29" t="str">
        <f t="shared" si="673"/>
        <v/>
      </c>
      <c r="P3079" s="29" t="str">
        <f t="shared" si="674"/>
        <v/>
      </c>
      <c r="Q3079" s="29" t="str">
        <f t="shared" si="664"/>
        <v/>
      </c>
      <c r="R3079" s="29" t="str">
        <f t="shared" si="665"/>
        <v/>
      </c>
      <c r="S3079" s="29" t="str">
        <f t="shared" si="666"/>
        <v/>
      </c>
      <c r="T3079" s="29" t="str">
        <f t="shared" si="667"/>
        <v/>
      </c>
      <c r="U3079" s="29"/>
      <c r="V3079" s="29"/>
      <c r="W3079" s="38" t="s">
        <v>2241</v>
      </c>
      <c r="X3079" s="37" t="s">
        <v>158</v>
      </c>
      <c r="Y3079" s="146">
        <v>23504</v>
      </c>
      <c r="Z3079" s="33">
        <v>30085</v>
      </c>
      <c r="AA3079" s="34">
        <f t="shared" si="669"/>
        <v>0.28000000000000003</v>
      </c>
      <c r="AB3079" s="33">
        <f t="shared" si="670"/>
        <v>30085</v>
      </c>
      <c r="AC3079" s="34">
        <f t="shared" si="671"/>
        <v>0.27999485568422627</v>
      </c>
      <c r="AD3079" s="145">
        <f t="shared" si="668"/>
        <v>25070.832999999999</v>
      </c>
      <c r="AE3079" s="105">
        <v>19586.667000000001</v>
      </c>
      <c r="AF3079" s="34" t="s">
        <v>36</v>
      </c>
      <c r="AG3079" s="34" t="s">
        <v>36</v>
      </c>
      <c r="AH3079" s="34" t="s">
        <v>36</v>
      </c>
      <c r="AI3079" s="29">
        <v>29.202000000000002</v>
      </c>
      <c r="AJ3079" s="29">
        <v>0.224</v>
      </c>
      <c r="AK3079" s="29">
        <v>0</v>
      </c>
      <c r="AL3079" s="29">
        <v>0</v>
      </c>
      <c r="AM3079" s="29" t="s">
        <v>28</v>
      </c>
      <c r="AN3079" s="44" t="s">
        <v>27</v>
      </c>
      <c r="AO3079" s="29" t="s">
        <v>28</v>
      </c>
      <c r="AP3079" s="29">
        <v>1</v>
      </c>
      <c r="AQ3079" s="29"/>
      <c r="AR3079" s="29"/>
      <c r="AS3079" s="29"/>
      <c r="AT3079" s="29"/>
      <c r="AU3079" s="144"/>
      <c r="AV3079" s="36" t="s">
        <v>28</v>
      </c>
      <c r="AW3079" s="102">
        <v>43985</v>
      </c>
      <c r="AX3079" s="129" t="s">
        <v>33</v>
      </c>
      <c r="AY3079" s="106" t="e">
        <v>#N/A</v>
      </c>
      <c r="BD3079" t="s">
        <v>1724</v>
      </c>
      <c r="BE3079" t="e">
        <v>#N/A</v>
      </c>
      <c r="BF3079" t="s">
        <v>4747</v>
      </c>
      <c r="BH3079" t="str">
        <f t="shared" si="675"/>
        <v/>
      </c>
      <c r="BJ3079" t="str">
        <f t="shared" si="676"/>
        <v>OK</v>
      </c>
      <c r="BK3079" s="130" t="s">
        <v>5302</v>
      </c>
      <c r="BL3079" s="130" t="e">
        <v>#VALUE!</v>
      </c>
      <c r="BM3079" s="131" t="s">
        <v>33</v>
      </c>
      <c r="BN3079" s="131" t="e">
        <v>#VALUE!</v>
      </c>
      <c r="BO3079" t="e">
        <v>#N/A</v>
      </c>
      <c r="BP3079">
        <v>0</v>
      </c>
    </row>
    <row r="3080" spans="1:68" ht="25.2" x14ac:dyDescent="0.3">
      <c r="A3080" s="1"/>
      <c r="B3080" s="47">
        <v>2719</v>
      </c>
      <c r="C3080" s="45">
        <v>1004719</v>
      </c>
      <c r="D3080" s="40">
        <v>1051925</v>
      </c>
      <c r="E3080" s="40"/>
      <c r="F3080" s="31" t="s">
        <v>2287</v>
      </c>
      <c r="G3080" s="37" t="s">
        <v>31</v>
      </c>
      <c r="H3080" s="29"/>
      <c r="I3080" s="148" t="s">
        <v>33</v>
      </c>
      <c r="J3080" s="147" t="s">
        <v>33</v>
      </c>
      <c r="K3080" s="148" t="e">
        <v>#N/A</v>
      </c>
      <c r="L3080" s="148" t="s">
        <v>32</v>
      </c>
      <c r="M3080" s="147" t="s">
        <v>33</v>
      </c>
      <c r="N3080" s="29">
        <f t="shared" si="672"/>
        <v>1051925</v>
      </c>
      <c r="O3080" s="29" t="str">
        <f t="shared" si="673"/>
        <v/>
      </c>
      <c r="P3080" s="29" t="str">
        <f t="shared" si="674"/>
        <v/>
      </c>
      <c r="Q3080" s="29" t="str">
        <f t="shared" si="664"/>
        <v/>
      </c>
      <c r="R3080" s="29" t="str">
        <f t="shared" si="665"/>
        <v/>
      </c>
      <c r="S3080" s="29" t="str">
        <f t="shared" si="666"/>
        <v/>
      </c>
      <c r="T3080" s="29" t="str">
        <f t="shared" si="667"/>
        <v/>
      </c>
      <c r="U3080" s="29"/>
      <c r="V3080" s="29"/>
      <c r="W3080" s="38" t="s">
        <v>2241</v>
      </c>
      <c r="X3080" s="37" t="s">
        <v>158</v>
      </c>
      <c r="Y3080" s="146">
        <v>11660</v>
      </c>
      <c r="Z3080" s="33">
        <v>14925</v>
      </c>
      <c r="AA3080" s="34">
        <f t="shared" si="669"/>
        <v>0.28000000000000003</v>
      </c>
      <c r="AB3080" s="33">
        <f t="shared" si="670"/>
        <v>14925</v>
      </c>
      <c r="AC3080" s="34">
        <f t="shared" si="671"/>
        <v>0.28001710874726909</v>
      </c>
      <c r="AD3080" s="145">
        <f t="shared" si="668"/>
        <v>12437.5</v>
      </c>
      <c r="AE3080" s="105">
        <v>9716.6669999999995</v>
      </c>
      <c r="AF3080" s="34" t="s">
        <v>36</v>
      </c>
      <c r="AG3080" s="34" t="s">
        <v>36</v>
      </c>
      <c r="AH3080" s="34" t="s">
        <v>36</v>
      </c>
      <c r="AI3080" s="29">
        <v>10.176</v>
      </c>
      <c r="AJ3080" s="29">
        <v>8.2559999999999995E-2</v>
      </c>
      <c r="AK3080" s="29">
        <v>0</v>
      </c>
      <c r="AL3080" s="29">
        <v>0</v>
      </c>
      <c r="AM3080" s="29" t="s">
        <v>28</v>
      </c>
      <c r="AN3080" s="44" t="s">
        <v>27</v>
      </c>
      <c r="AO3080" s="29" t="s">
        <v>28</v>
      </c>
      <c r="AP3080" s="29">
        <v>1</v>
      </c>
      <c r="AQ3080" s="29"/>
      <c r="AR3080" s="29"/>
      <c r="AS3080" s="29"/>
      <c r="AT3080" s="29"/>
      <c r="AU3080" s="144"/>
      <c r="AV3080" s="36" t="s">
        <v>28</v>
      </c>
      <c r="AW3080" s="102">
        <v>43985</v>
      </c>
      <c r="AX3080" s="129" t="s">
        <v>33</v>
      </c>
      <c r="AY3080" s="106" t="e">
        <v>#N/A</v>
      </c>
      <c r="BD3080" t="s">
        <v>1724</v>
      </c>
      <c r="BE3080" t="e">
        <v>#N/A</v>
      </c>
      <c r="BF3080" t="s">
        <v>4747</v>
      </c>
      <c r="BH3080" t="str">
        <f t="shared" si="675"/>
        <v/>
      </c>
      <c r="BJ3080" t="str">
        <f t="shared" si="676"/>
        <v>OK</v>
      </c>
      <c r="BK3080" s="130" t="s">
        <v>5302</v>
      </c>
      <c r="BL3080" s="130" t="e">
        <v>#VALUE!</v>
      </c>
      <c r="BM3080" s="131" t="s">
        <v>33</v>
      </c>
      <c r="BN3080" s="131" t="e">
        <v>#VALUE!</v>
      </c>
      <c r="BO3080" t="e">
        <v>#N/A</v>
      </c>
      <c r="BP3080">
        <v>0</v>
      </c>
    </row>
    <row r="3081" spans="1:68" ht="25.2" x14ac:dyDescent="0.3">
      <c r="A3081" s="1"/>
      <c r="B3081" s="47">
        <v>2720</v>
      </c>
      <c r="C3081" s="45">
        <v>1004721</v>
      </c>
      <c r="D3081" s="40">
        <v>1051928</v>
      </c>
      <c r="E3081" s="40"/>
      <c r="F3081" s="31" t="s">
        <v>2288</v>
      </c>
      <c r="G3081" s="37" t="s">
        <v>31</v>
      </c>
      <c r="H3081" s="29"/>
      <c r="I3081" s="148" t="s">
        <v>33</v>
      </c>
      <c r="J3081" s="147" t="s">
        <v>33</v>
      </c>
      <c r="K3081" s="148" t="e">
        <v>#N/A</v>
      </c>
      <c r="L3081" s="148" t="s">
        <v>32</v>
      </c>
      <c r="M3081" s="147" t="s">
        <v>33</v>
      </c>
      <c r="N3081" s="29">
        <f t="shared" si="672"/>
        <v>1051928</v>
      </c>
      <c r="O3081" s="29" t="str">
        <f t="shared" si="673"/>
        <v/>
      </c>
      <c r="P3081" s="29" t="str">
        <f t="shared" si="674"/>
        <v/>
      </c>
      <c r="Q3081" s="29" t="str">
        <f t="shared" si="664"/>
        <v/>
      </c>
      <c r="R3081" s="29" t="str">
        <f t="shared" si="665"/>
        <v/>
      </c>
      <c r="S3081" s="29" t="str">
        <f t="shared" si="666"/>
        <v/>
      </c>
      <c r="T3081" s="29" t="str">
        <f t="shared" si="667"/>
        <v/>
      </c>
      <c r="U3081" s="29"/>
      <c r="V3081" s="29"/>
      <c r="W3081" s="38" t="s">
        <v>2241</v>
      </c>
      <c r="X3081" s="37" t="s">
        <v>158</v>
      </c>
      <c r="Y3081" s="146">
        <v>15390</v>
      </c>
      <c r="Z3081" s="33">
        <v>19699</v>
      </c>
      <c r="AA3081" s="34">
        <f t="shared" si="669"/>
        <v>0.28000000000000003</v>
      </c>
      <c r="AB3081" s="33">
        <f t="shared" si="670"/>
        <v>19699</v>
      </c>
      <c r="AC3081" s="34">
        <f t="shared" si="671"/>
        <v>0.27998697855750476</v>
      </c>
      <c r="AD3081" s="145">
        <f t="shared" si="668"/>
        <v>16415.832999999999</v>
      </c>
      <c r="AE3081" s="105">
        <v>12825</v>
      </c>
      <c r="AF3081" s="34" t="s">
        <v>36</v>
      </c>
      <c r="AG3081" s="34" t="s">
        <v>36</v>
      </c>
      <c r="AH3081" s="34" t="s">
        <v>36</v>
      </c>
      <c r="AI3081" s="29">
        <v>14.016</v>
      </c>
      <c r="AJ3081" s="29">
        <v>0.1</v>
      </c>
      <c r="AK3081" s="29">
        <v>0</v>
      </c>
      <c r="AL3081" s="29">
        <v>0</v>
      </c>
      <c r="AM3081" s="29" t="s">
        <v>28</v>
      </c>
      <c r="AN3081" s="44" t="s">
        <v>27</v>
      </c>
      <c r="AO3081" s="29" t="s">
        <v>28</v>
      </c>
      <c r="AP3081" s="29">
        <v>1</v>
      </c>
      <c r="AQ3081" s="29"/>
      <c r="AR3081" s="29"/>
      <c r="AS3081" s="29"/>
      <c r="AT3081" s="29"/>
      <c r="AU3081" s="144"/>
      <c r="AV3081" s="36" t="s">
        <v>28</v>
      </c>
      <c r="AW3081" s="102">
        <v>43985</v>
      </c>
      <c r="AX3081" s="129" t="s">
        <v>33</v>
      </c>
      <c r="AY3081" s="106" t="e">
        <v>#N/A</v>
      </c>
      <c r="BD3081" t="s">
        <v>1724</v>
      </c>
      <c r="BE3081" t="e">
        <v>#N/A</v>
      </c>
      <c r="BF3081" t="s">
        <v>4747</v>
      </c>
      <c r="BH3081" t="str">
        <f t="shared" si="675"/>
        <v/>
      </c>
      <c r="BJ3081" t="str">
        <f t="shared" si="676"/>
        <v>OK</v>
      </c>
      <c r="BK3081" s="130" t="s">
        <v>5302</v>
      </c>
      <c r="BL3081" s="130" t="e">
        <v>#VALUE!</v>
      </c>
      <c r="BM3081" s="131" t="s">
        <v>33</v>
      </c>
      <c r="BN3081" s="131" t="e">
        <v>#VALUE!</v>
      </c>
      <c r="BO3081" t="e">
        <v>#N/A</v>
      </c>
      <c r="BP3081">
        <v>0</v>
      </c>
    </row>
    <row r="3082" spans="1:68" ht="25.2" x14ac:dyDescent="0.3">
      <c r="A3082" s="1"/>
      <c r="B3082" s="47">
        <v>2721</v>
      </c>
      <c r="C3082" s="45">
        <v>1004723</v>
      </c>
      <c r="D3082" s="40">
        <v>1051931</v>
      </c>
      <c r="E3082" s="40"/>
      <c r="F3082" s="31" t="s">
        <v>2289</v>
      </c>
      <c r="G3082" s="37" t="s">
        <v>31</v>
      </c>
      <c r="H3082" s="29"/>
      <c r="I3082" s="148" t="s">
        <v>33</v>
      </c>
      <c r="J3082" s="147" t="s">
        <v>33</v>
      </c>
      <c r="K3082" s="148" t="e">
        <v>#N/A</v>
      </c>
      <c r="L3082" s="148" t="s">
        <v>32</v>
      </c>
      <c r="M3082" s="147" t="s">
        <v>33</v>
      </c>
      <c r="N3082" s="29">
        <f t="shared" si="672"/>
        <v>1051931</v>
      </c>
      <c r="O3082" s="29" t="str">
        <f t="shared" si="673"/>
        <v/>
      </c>
      <c r="P3082" s="29" t="str">
        <f t="shared" si="674"/>
        <v/>
      </c>
      <c r="Q3082" s="29" t="str">
        <f t="shared" si="664"/>
        <v/>
      </c>
      <c r="R3082" s="29" t="str">
        <f t="shared" si="665"/>
        <v/>
      </c>
      <c r="S3082" s="29" t="str">
        <f t="shared" si="666"/>
        <v/>
      </c>
      <c r="T3082" s="29" t="str">
        <f t="shared" si="667"/>
        <v/>
      </c>
      <c r="U3082" s="29"/>
      <c r="V3082" s="29"/>
      <c r="W3082" s="38" t="s">
        <v>2241</v>
      </c>
      <c r="X3082" s="37" t="s">
        <v>158</v>
      </c>
      <c r="Y3082" s="146">
        <v>20822</v>
      </c>
      <c r="Z3082" s="33">
        <v>26652</v>
      </c>
      <c r="AA3082" s="34">
        <f t="shared" si="669"/>
        <v>0.28000000000000003</v>
      </c>
      <c r="AB3082" s="33">
        <f t="shared" si="670"/>
        <v>26652</v>
      </c>
      <c r="AC3082" s="34">
        <f t="shared" si="671"/>
        <v>0.27999229123057734</v>
      </c>
      <c r="AD3082" s="145">
        <f t="shared" si="668"/>
        <v>22210</v>
      </c>
      <c r="AE3082" s="105">
        <v>17351.667000000001</v>
      </c>
      <c r="AF3082" s="34" t="s">
        <v>36</v>
      </c>
      <c r="AG3082" s="34" t="s">
        <v>36</v>
      </c>
      <c r="AH3082" s="34" t="s">
        <v>36</v>
      </c>
      <c r="AI3082" s="29">
        <v>19.716000000000001</v>
      </c>
      <c r="AJ3082" s="29">
        <v>0.13400000000000001</v>
      </c>
      <c r="AK3082" s="29">
        <v>0</v>
      </c>
      <c r="AL3082" s="29">
        <v>0</v>
      </c>
      <c r="AM3082" s="29" t="s">
        <v>28</v>
      </c>
      <c r="AN3082" s="44" t="s">
        <v>27</v>
      </c>
      <c r="AO3082" s="29" t="s">
        <v>28</v>
      </c>
      <c r="AP3082" s="29">
        <v>1</v>
      </c>
      <c r="AQ3082" s="29"/>
      <c r="AR3082" s="29"/>
      <c r="AS3082" s="29"/>
      <c r="AT3082" s="29"/>
      <c r="AU3082" s="144"/>
      <c r="AV3082" s="36" t="s">
        <v>28</v>
      </c>
      <c r="AW3082" s="102">
        <v>43985</v>
      </c>
      <c r="AX3082" s="129" t="s">
        <v>33</v>
      </c>
      <c r="AY3082" s="106" t="e">
        <v>#N/A</v>
      </c>
      <c r="BD3082" t="s">
        <v>1724</v>
      </c>
      <c r="BE3082" t="e">
        <v>#N/A</v>
      </c>
      <c r="BF3082" t="s">
        <v>4747</v>
      </c>
      <c r="BH3082" t="str">
        <f t="shared" si="675"/>
        <v/>
      </c>
      <c r="BJ3082" t="str">
        <f t="shared" si="676"/>
        <v>OK</v>
      </c>
      <c r="BK3082" s="130" t="s">
        <v>5302</v>
      </c>
      <c r="BL3082" s="130" t="e">
        <v>#VALUE!</v>
      </c>
      <c r="BM3082" s="131" t="s">
        <v>33</v>
      </c>
      <c r="BN3082" s="131" t="e">
        <v>#VALUE!</v>
      </c>
      <c r="BO3082" t="e">
        <v>#N/A</v>
      </c>
      <c r="BP3082">
        <v>0</v>
      </c>
    </row>
    <row r="3083" spans="1:68" ht="25.2" x14ac:dyDescent="0.3">
      <c r="A3083" s="1"/>
      <c r="B3083" s="47">
        <v>2722</v>
      </c>
      <c r="C3083" s="45">
        <v>1004725</v>
      </c>
      <c r="D3083" s="40">
        <v>1051933</v>
      </c>
      <c r="E3083" s="40"/>
      <c r="F3083" s="31" t="s">
        <v>2290</v>
      </c>
      <c r="G3083" s="37" t="s">
        <v>31</v>
      </c>
      <c r="H3083" s="29"/>
      <c r="I3083" s="148" t="s">
        <v>33</v>
      </c>
      <c r="J3083" s="147" t="s">
        <v>33</v>
      </c>
      <c r="K3083" s="148" t="e">
        <v>#N/A</v>
      </c>
      <c r="L3083" s="148" t="s">
        <v>32</v>
      </c>
      <c r="M3083" s="147" t="s">
        <v>33</v>
      </c>
      <c r="N3083" s="29">
        <f t="shared" si="672"/>
        <v>1051933</v>
      </c>
      <c r="O3083" s="29" t="str">
        <f t="shared" si="673"/>
        <v/>
      </c>
      <c r="P3083" s="29" t="str">
        <f t="shared" si="674"/>
        <v/>
      </c>
      <c r="Q3083" s="29" t="str">
        <f t="shared" si="664"/>
        <v/>
      </c>
      <c r="R3083" s="29" t="str">
        <f t="shared" si="665"/>
        <v/>
      </c>
      <c r="S3083" s="29" t="str">
        <f t="shared" si="666"/>
        <v/>
      </c>
      <c r="T3083" s="29" t="str">
        <f t="shared" si="667"/>
        <v/>
      </c>
      <c r="U3083" s="29"/>
      <c r="V3083" s="29"/>
      <c r="W3083" s="38" t="s">
        <v>2241</v>
      </c>
      <c r="X3083" s="37" t="s">
        <v>158</v>
      </c>
      <c r="Y3083" s="146">
        <v>24486</v>
      </c>
      <c r="Z3083" s="33">
        <v>31343</v>
      </c>
      <c r="AA3083" s="34">
        <f t="shared" si="669"/>
        <v>0.28000000000000003</v>
      </c>
      <c r="AB3083" s="33">
        <f t="shared" si="670"/>
        <v>31343</v>
      </c>
      <c r="AC3083" s="34">
        <f t="shared" si="671"/>
        <v>0.28003758882626811</v>
      </c>
      <c r="AD3083" s="145">
        <f t="shared" si="668"/>
        <v>26119.167000000001</v>
      </c>
      <c r="AE3083" s="105">
        <v>20405</v>
      </c>
      <c r="AF3083" s="34" t="s">
        <v>36</v>
      </c>
      <c r="AG3083" s="34" t="s">
        <v>36</v>
      </c>
      <c r="AH3083" s="34" t="s">
        <v>36</v>
      </c>
      <c r="AI3083" s="29">
        <v>28.751999999999999</v>
      </c>
      <c r="AJ3083" s="29">
        <v>0.221</v>
      </c>
      <c r="AK3083" s="29">
        <v>0</v>
      </c>
      <c r="AL3083" s="29">
        <v>0</v>
      </c>
      <c r="AM3083" s="29" t="s">
        <v>28</v>
      </c>
      <c r="AN3083" s="44" t="s">
        <v>27</v>
      </c>
      <c r="AO3083" s="29" t="s">
        <v>28</v>
      </c>
      <c r="AP3083" s="29">
        <v>1</v>
      </c>
      <c r="AQ3083" s="29"/>
      <c r="AR3083" s="29"/>
      <c r="AS3083" s="29"/>
      <c r="AT3083" s="29"/>
      <c r="AU3083" s="144"/>
      <c r="AV3083" s="36" t="s">
        <v>28</v>
      </c>
      <c r="AW3083" s="102">
        <v>43985</v>
      </c>
      <c r="AX3083" s="129" t="s">
        <v>33</v>
      </c>
      <c r="AY3083" s="106">
        <v>4</v>
      </c>
      <c r="BD3083" t="s">
        <v>1724</v>
      </c>
      <c r="BE3083" t="e">
        <v>#N/A</v>
      </c>
      <c r="BF3083" t="s">
        <v>4747</v>
      </c>
      <c r="BH3083" t="str">
        <f t="shared" si="675"/>
        <v/>
      </c>
      <c r="BJ3083" t="str">
        <f t="shared" si="676"/>
        <v>OK</v>
      </c>
      <c r="BK3083" s="130" t="s">
        <v>5302</v>
      </c>
      <c r="BL3083" s="130" t="e">
        <v>#VALUE!</v>
      </c>
      <c r="BM3083" s="131" t="s">
        <v>33</v>
      </c>
      <c r="BN3083" s="131" t="e">
        <v>#VALUE!</v>
      </c>
      <c r="BO3083" t="e">
        <v>#N/A</v>
      </c>
      <c r="BP3083">
        <v>0</v>
      </c>
    </row>
    <row r="3084" spans="1:68" ht="25.2" x14ac:dyDescent="0.3">
      <c r="A3084" s="1"/>
      <c r="B3084" s="47">
        <v>2723</v>
      </c>
      <c r="C3084" s="45">
        <v>1004824</v>
      </c>
      <c r="D3084" s="40">
        <v>1055588</v>
      </c>
      <c r="E3084" s="40"/>
      <c r="F3084" s="31" t="s">
        <v>2291</v>
      </c>
      <c r="G3084" s="37" t="s">
        <v>31</v>
      </c>
      <c r="H3084" s="29"/>
      <c r="I3084" s="148" t="s">
        <v>33</v>
      </c>
      <c r="J3084" s="147" t="s">
        <v>33</v>
      </c>
      <c r="K3084" s="148" t="e">
        <v>#N/A</v>
      </c>
      <c r="L3084" s="148" t="s">
        <v>32</v>
      </c>
      <c r="M3084" s="147" t="s">
        <v>33</v>
      </c>
      <c r="N3084" s="29">
        <f t="shared" si="672"/>
        <v>1055588</v>
      </c>
      <c r="O3084" s="29" t="str">
        <f t="shared" si="673"/>
        <v/>
      </c>
      <c r="P3084" s="29" t="str">
        <f t="shared" si="674"/>
        <v/>
      </c>
      <c r="Q3084" s="29" t="str">
        <f t="shared" si="664"/>
        <v/>
      </c>
      <c r="R3084" s="29" t="str">
        <f t="shared" si="665"/>
        <v/>
      </c>
      <c r="S3084" s="29" t="str">
        <f t="shared" si="666"/>
        <v/>
      </c>
      <c r="T3084" s="29" t="str">
        <f t="shared" si="667"/>
        <v/>
      </c>
      <c r="U3084" s="29"/>
      <c r="V3084" s="29"/>
      <c r="W3084" s="38" t="s">
        <v>2241</v>
      </c>
      <c r="X3084" s="37" t="s">
        <v>158</v>
      </c>
      <c r="Y3084" s="146">
        <v>32372</v>
      </c>
      <c r="Z3084" s="33">
        <v>41436</v>
      </c>
      <c r="AA3084" s="34">
        <f t="shared" si="669"/>
        <v>0.28000000000000003</v>
      </c>
      <c r="AB3084" s="33">
        <f t="shared" si="670"/>
        <v>41436</v>
      </c>
      <c r="AC3084" s="34">
        <f t="shared" si="671"/>
        <v>0.27999504164098549</v>
      </c>
      <c r="AD3084" s="145">
        <f t="shared" si="668"/>
        <v>34530</v>
      </c>
      <c r="AE3084" s="105">
        <v>26976.667000000001</v>
      </c>
      <c r="AF3084" s="34" t="s">
        <v>36</v>
      </c>
      <c r="AG3084" s="34" t="s">
        <v>36</v>
      </c>
      <c r="AH3084" s="34" t="s">
        <v>36</v>
      </c>
      <c r="AI3084" s="29">
        <v>36.299999999999997</v>
      </c>
      <c r="AJ3084" s="29">
        <v>0.26922000000000001</v>
      </c>
      <c r="AK3084" s="29">
        <v>0</v>
      </c>
      <c r="AL3084" s="29">
        <v>0</v>
      </c>
      <c r="AM3084" s="29" t="s">
        <v>28</v>
      </c>
      <c r="AN3084" s="44" t="s">
        <v>27</v>
      </c>
      <c r="AO3084" s="29" t="s">
        <v>28</v>
      </c>
      <c r="AP3084" s="29">
        <v>1</v>
      </c>
      <c r="AQ3084" s="29"/>
      <c r="AR3084" s="29"/>
      <c r="AS3084" s="29"/>
      <c r="AT3084" s="29"/>
      <c r="AU3084" s="144"/>
      <c r="AV3084" s="36" t="s">
        <v>28</v>
      </c>
      <c r="AW3084" s="102">
        <v>43985</v>
      </c>
      <c r="AX3084" s="129" t="s">
        <v>33</v>
      </c>
      <c r="AY3084" s="106" t="e">
        <v>#N/A</v>
      </c>
      <c r="BD3084" t="s">
        <v>1724</v>
      </c>
      <c r="BE3084" t="e">
        <v>#N/A</v>
      </c>
      <c r="BF3084" t="s">
        <v>4747</v>
      </c>
      <c r="BH3084" t="str">
        <f t="shared" si="675"/>
        <v/>
      </c>
      <c r="BJ3084" t="str">
        <f t="shared" si="676"/>
        <v>OK</v>
      </c>
      <c r="BK3084" s="130" t="s">
        <v>5302</v>
      </c>
      <c r="BL3084" s="130" t="e">
        <v>#VALUE!</v>
      </c>
      <c r="BM3084" s="131" t="s">
        <v>33</v>
      </c>
      <c r="BN3084" s="131" t="e">
        <v>#VALUE!</v>
      </c>
      <c r="BO3084" t="e">
        <v>#N/A</v>
      </c>
      <c r="BP3084">
        <v>0</v>
      </c>
    </row>
    <row r="3085" spans="1:68" ht="25.2" x14ac:dyDescent="0.3">
      <c r="A3085" s="1"/>
      <c r="B3085" s="47">
        <v>2724</v>
      </c>
      <c r="C3085" s="45">
        <v>1004727</v>
      </c>
      <c r="D3085" s="40">
        <v>1051936</v>
      </c>
      <c r="E3085" s="40"/>
      <c r="F3085" s="31" t="s">
        <v>2292</v>
      </c>
      <c r="G3085" s="37" t="s">
        <v>31</v>
      </c>
      <c r="H3085" s="29"/>
      <c r="I3085" s="148" t="s">
        <v>33</v>
      </c>
      <c r="J3085" s="147" t="s">
        <v>33</v>
      </c>
      <c r="K3085" s="148" t="e">
        <v>#N/A</v>
      </c>
      <c r="L3085" s="148" t="s">
        <v>32</v>
      </c>
      <c r="M3085" s="147" t="s">
        <v>33</v>
      </c>
      <c r="N3085" s="29">
        <f t="shared" si="672"/>
        <v>1051936</v>
      </c>
      <c r="O3085" s="29" t="str">
        <f t="shared" si="673"/>
        <v/>
      </c>
      <c r="P3085" s="29" t="str">
        <f t="shared" si="674"/>
        <v/>
      </c>
      <c r="Q3085" s="29" t="str">
        <f t="shared" si="664"/>
        <v/>
      </c>
      <c r="R3085" s="29" t="str">
        <f t="shared" si="665"/>
        <v/>
      </c>
      <c r="S3085" s="29" t="str">
        <f t="shared" si="666"/>
        <v/>
      </c>
      <c r="T3085" s="29" t="str">
        <f t="shared" si="667"/>
        <v/>
      </c>
      <c r="U3085" s="29"/>
      <c r="V3085" s="29"/>
      <c r="W3085" s="38" t="s">
        <v>2241</v>
      </c>
      <c r="X3085" s="37" t="s">
        <v>158</v>
      </c>
      <c r="Y3085" s="146">
        <v>41569</v>
      </c>
      <c r="Z3085" s="33">
        <v>53208</v>
      </c>
      <c r="AA3085" s="34">
        <f t="shared" si="669"/>
        <v>0.28000000000000003</v>
      </c>
      <c r="AB3085" s="33">
        <f t="shared" si="670"/>
        <v>53208</v>
      </c>
      <c r="AC3085" s="34">
        <f t="shared" si="671"/>
        <v>0.2799923142725812</v>
      </c>
      <c r="AD3085" s="145">
        <f t="shared" si="668"/>
        <v>44340</v>
      </c>
      <c r="AE3085" s="105">
        <v>34640.832999999999</v>
      </c>
      <c r="AF3085" s="34" t="s">
        <v>36</v>
      </c>
      <c r="AG3085" s="34" t="s">
        <v>36</v>
      </c>
      <c r="AH3085" s="34" t="s">
        <v>36</v>
      </c>
      <c r="AI3085" s="29">
        <v>45.167999999999999</v>
      </c>
      <c r="AJ3085" s="29">
        <v>0.34499999999999997</v>
      </c>
      <c r="AK3085" s="29">
        <v>0</v>
      </c>
      <c r="AL3085" s="29">
        <v>0</v>
      </c>
      <c r="AM3085" s="29" t="s">
        <v>28</v>
      </c>
      <c r="AN3085" s="44" t="s">
        <v>27</v>
      </c>
      <c r="AO3085" s="29" t="s">
        <v>28</v>
      </c>
      <c r="AP3085" s="29">
        <v>1</v>
      </c>
      <c r="AQ3085" s="29"/>
      <c r="AR3085" s="29"/>
      <c r="AS3085" s="29"/>
      <c r="AT3085" s="29"/>
      <c r="AU3085" s="144"/>
      <c r="AV3085" s="36" t="s">
        <v>28</v>
      </c>
      <c r="AW3085" s="102">
        <v>43985</v>
      </c>
      <c r="AX3085" s="129" t="s">
        <v>33</v>
      </c>
      <c r="AY3085" s="106" t="e">
        <v>#N/A</v>
      </c>
      <c r="BD3085" t="s">
        <v>1724</v>
      </c>
      <c r="BE3085" t="e">
        <v>#N/A</v>
      </c>
      <c r="BF3085" t="s">
        <v>4747</v>
      </c>
      <c r="BH3085" t="str">
        <f t="shared" si="675"/>
        <v/>
      </c>
      <c r="BJ3085" t="str">
        <f t="shared" si="676"/>
        <v>OK</v>
      </c>
      <c r="BK3085" s="130" t="s">
        <v>5302</v>
      </c>
      <c r="BL3085" s="130" t="e">
        <v>#VALUE!</v>
      </c>
      <c r="BM3085" s="131" t="s">
        <v>33</v>
      </c>
      <c r="BN3085" s="131" t="e">
        <v>#VALUE!</v>
      </c>
      <c r="BO3085" t="e">
        <v>#N/A</v>
      </c>
      <c r="BP3085">
        <v>0</v>
      </c>
    </row>
    <row r="3086" spans="1:68" ht="25.2" x14ac:dyDescent="0.3">
      <c r="A3086" s="1"/>
      <c r="B3086" s="47">
        <v>2725</v>
      </c>
      <c r="C3086" s="45">
        <v>1004729</v>
      </c>
      <c r="D3086" s="40">
        <v>1051939</v>
      </c>
      <c r="E3086" s="40"/>
      <c r="F3086" s="31" t="s">
        <v>2293</v>
      </c>
      <c r="G3086" s="37" t="s">
        <v>31</v>
      </c>
      <c r="H3086" s="29"/>
      <c r="I3086" s="148" t="s">
        <v>33</v>
      </c>
      <c r="J3086" s="147" t="s">
        <v>33</v>
      </c>
      <c r="K3086" s="148" t="e">
        <v>#N/A</v>
      </c>
      <c r="L3086" s="148" t="s">
        <v>32</v>
      </c>
      <c r="M3086" s="147" t="s">
        <v>33</v>
      </c>
      <c r="N3086" s="29">
        <f t="shared" si="672"/>
        <v>1051939</v>
      </c>
      <c r="O3086" s="29" t="str">
        <f t="shared" si="673"/>
        <v/>
      </c>
      <c r="P3086" s="29" t="str">
        <f t="shared" si="674"/>
        <v/>
      </c>
      <c r="Q3086" s="29" t="str">
        <f t="shared" si="664"/>
        <v/>
      </c>
      <c r="R3086" s="29" t="str">
        <f t="shared" si="665"/>
        <v/>
      </c>
      <c r="S3086" s="29" t="str">
        <f t="shared" si="666"/>
        <v/>
      </c>
      <c r="T3086" s="29" t="str">
        <f t="shared" si="667"/>
        <v/>
      </c>
      <c r="U3086" s="29"/>
      <c r="V3086" s="29"/>
      <c r="W3086" s="38" t="s">
        <v>2241</v>
      </c>
      <c r="X3086" s="37" t="s">
        <v>158</v>
      </c>
      <c r="Y3086" s="146">
        <v>46188</v>
      </c>
      <c r="Z3086" s="33">
        <v>59121</v>
      </c>
      <c r="AA3086" s="34">
        <f t="shared" si="669"/>
        <v>0.28000000000000003</v>
      </c>
      <c r="AB3086" s="33">
        <f t="shared" si="670"/>
        <v>59121</v>
      </c>
      <c r="AC3086" s="34">
        <f t="shared" si="671"/>
        <v>0.28000779423226813</v>
      </c>
      <c r="AD3086" s="145">
        <f t="shared" si="668"/>
        <v>49267.5</v>
      </c>
      <c r="AE3086" s="105">
        <v>38490</v>
      </c>
      <c r="AF3086" s="34" t="s">
        <v>36</v>
      </c>
      <c r="AG3086" s="34" t="s">
        <v>36</v>
      </c>
      <c r="AH3086" s="34" t="s">
        <v>36</v>
      </c>
      <c r="AI3086" s="29">
        <v>58.404000000000003</v>
      </c>
      <c r="AJ3086" s="29">
        <v>0.30719999999999997</v>
      </c>
      <c r="AK3086" s="29">
        <v>0</v>
      </c>
      <c r="AL3086" s="29">
        <v>0</v>
      </c>
      <c r="AM3086" s="29" t="s">
        <v>28</v>
      </c>
      <c r="AN3086" s="44" t="s">
        <v>27</v>
      </c>
      <c r="AO3086" s="29" t="s">
        <v>28</v>
      </c>
      <c r="AP3086" s="29">
        <v>1</v>
      </c>
      <c r="AQ3086" s="29"/>
      <c r="AR3086" s="29"/>
      <c r="AS3086" s="29"/>
      <c r="AT3086" s="29"/>
      <c r="AU3086" s="144"/>
      <c r="AV3086" s="36" t="s">
        <v>28</v>
      </c>
      <c r="AW3086" s="102">
        <v>43985</v>
      </c>
      <c r="AX3086" s="129" t="s">
        <v>33</v>
      </c>
      <c r="AY3086" s="106" t="e">
        <v>#N/A</v>
      </c>
      <c r="BD3086" t="s">
        <v>1724</v>
      </c>
      <c r="BE3086" t="e">
        <v>#N/A</v>
      </c>
      <c r="BF3086" t="s">
        <v>4747</v>
      </c>
      <c r="BH3086" t="str">
        <f t="shared" si="675"/>
        <v/>
      </c>
      <c r="BJ3086" t="str">
        <f t="shared" si="676"/>
        <v>OK</v>
      </c>
      <c r="BK3086" s="130" t="s">
        <v>5302</v>
      </c>
      <c r="BL3086" s="130" t="e">
        <v>#VALUE!</v>
      </c>
      <c r="BM3086" s="131" t="s">
        <v>33</v>
      </c>
      <c r="BN3086" s="131" t="e">
        <v>#VALUE!</v>
      </c>
      <c r="BO3086" t="e">
        <v>#N/A</v>
      </c>
      <c r="BP3086">
        <v>0</v>
      </c>
    </row>
    <row r="3087" spans="1:68" ht="25.2" x14ac:dyDescent="0.3">
      <c r="A3087" s="1"/>
      <c r="B3087" s="47">
        <v>2726</v>
      </c>
      <c r="C3087" s="45">
        <v>1004744</v>
      </c>
      <c r="D3087" s="40">
        <v>1051958</v>
      </c>
      <c r="E3087" s="40"/>
      <c r="F3087" s="31" t="s">
        <v>2294</v>
      </c>
      <c r="G3087" s="37" t="s">
        <v>31</v>
      </c>
      <c r="H3087" s="29"/>
      <c r="I3087" s="148" t="s">
        <v>33</v>
      </c>
      <c r="J3087" s="147" t="s">
        <v>33</v>
      </c>
      <c r="K3087" s="148" t="e">
        <v>#N/A</v>
      </c>
      <c r="L3087" s="148" t="s">
        <v>32</v>
      </c>
      <c r="M3087" s="147" t="s">
        <v>33</v>
      </c>
      <c r="N3087" s="29">
        <f t="shared" si="672"/>
        <v>1051958</v>
      </c>
      <c r="O3087" s="29" t="str">
        <f t="shared" si="673"/>
        <v/>
      </c>
      <c r="P3087" s="29" t="str">
        <f t="shared" si="674"/>
        <v/>
      </c>
      <c r="Q3087" s="29" t="str">
        <f t="shared" si="664"/>
        <v/>
      </c>
      <c r="R3087" s="29" t="str">
        <f t="shared" si="665"/>
        <v/>
      </c>
      <c r="S3087" s="29" t="str">
        <f t="shared" si="666"/>
        <v/>
      </c>
      <c r="T3087" s="29" t="str">
        <f t="shared" si="667"/>
        <v/>
      </c>
      <c r="U3087" s="29"/>
      <c r="V3087" s="29"/>
      <c r="W3087" s="38" t="s">
        <v>2241</v>
      </c>
      <c r="X3087" s="37" t="s">
        <v>158</v>
      </c>
      <c r="Y3087" s="146">
        <v>15075</v>
      </c>
      <c r="Z3087" s="33">
        <v>19297</v>
      </c>
      <c r="AA3087" s="34">
        <f t="shared" si="669"/>
        <v>0.28000000000000003</v>
      </c>
      <c r="AB3087" s="33">
        <f t="shared" si="670"/>
        <v>19297</v>
      </c>
      <c r="AC3087" s="34">
        <f t="shared" si="671"/>
        <v>0.28006630845771147</v>
      </c>
      <c r="AD3087" s="145">
        <f t="shared" si="668"/>
        <v>16080.833000000001</v>
      </c>
      <c r="AE3087" s="105">
        <v>12562.5</v>
      </c>
      <c r="AF3087" s="34" t="s">
        <v>36</v>
      </c>
      <c r="AG3087" s="34" t="s">
        <v>36</v>
      </c>
      <c r="AH3087" s="34" t="s">
        <v>36</v>
      </c>
      <c r="AI3087" s="29">
        <v>14.183999999999999</v>
      </c>
      <c r="AJ3087" s="29">
        <v>0.11600000000000001</v>
      </c>
      <c r="AK3087" s="29">
        <v>0</v>
      </c>
      <c r="AL3087" s="29">
        <v>0</v>
      </c>
      <c r="AM3087" s="29" t="s">
        <v>28</v>
      </c>
      <c r="AN3087" s="44" t="s">
        <v>27</v>
      </c>
      <c r="AO3087" s="29" t="s">
        <v>28</v>
      </c>
      <c r="AP3087" s="29">
        <v>1</v>
      </c>
      <c r="AQ3087" s="29"/>
      <c r="AR3087" s="29"/>
      <c r="AS3087" s="29"/>
      <c r="AT3087" s="29"/>
      <c r="AU3087" s="144"/>
      <c r="AV3087" s="36" t="s">
        <v>28</v>
      </c>
      <c r="AW3087" s="102">
        <v>43985</v>
      </c>
      <c r="AX3087" s="129" t="s">
        <v>33</v>
      </c>
      <c r="AY3087" s="106" t="e">
        <v>#N/A</v>
      </c>
      <c r="BD3087" t="s">
        <v>1724</v>
      </c>
      <c r="BE3087" t="e">
        <v>#N/A</v>
      </c>
      <c r="BF3087" t="s">
        <v>4747</v>
      </c>
      <c r="BH3087" t="str">
        <f t="shared" si="675"/>
        <v/>
      </c>
      <c r="BJ3087" t="str">
        <f t="shared" si="676"/>
        <v>OK</v>
      </c>
      <c r="BK3087" s="130" t="s">
        <v>5302</v>
      </c>
      <c r="BL3087" s="130" t="e">
        <v>#VALUE!</v>
      </c>
      <c r="BM3087" s="131">
        <v>16583</v>
      </c>
      <c r="BN3087" s="131">
        <v>1.1636615811373092</v>
      </c>
      <c r="BO3087" t="e">
        <v>#N/A</v>
      </c>
      <c r="BP3087">
        <v>0</v>
      </c>
    </row>
    <row r="3088" spans="1:68" ht="25.2" x14ac:dyDescent="0.3">
      <c r="A3088" s="1"/>
      <c r="B3088" s="47">
        <v>2727</v>
      </c>
      <c r="C3088" s="45">
        <v>1004745</v>
      </c>
      <c r="D3088" s="40">
        <v>1051959</v>
      </c>
      <c r="E3088" s="40"/>
      <c r="F3088" s="31" t="s">
        <v>2295</v>
      </c>
      <c r="G3088" s="37" t="s">
        <v>31</v>
      </c>
      <c r="H3088" s="29"/>
      <c r="I3088" s="148" t="s">
        <v>33</v>
      </c>
      <c r="J3088" s="147" t="s">
        <v>33</v>
      </c>
      <c r="K3088" s="148" t="e">
        <v>#N/A</v>
      </c>
      <c r="L3088" s="148" t="s">
        <v>32</v>
      </c>
      <c r="M3088" s="147" t="s">
        <v>33</v>
      </c>
      <c r="N3088" s="29">
        <f t="shared" si="672"/>
        <v>1051959</v>
      </c>
      <c r="O3088" s="29" t="str">
        <f t="shared" si="673"/>
        <v/>
      </c>
      <c r="P3088" s="29" t="str">
        <f t="shared" si="674"/>
        <v/>
      </c>
      <c r="Q3088" s="29" t="str">
        <f t="shared" si="664"/>
        <v/>
      </c>
      <c r="R3088" s="29" t="str">
        <f t="shared" si="665"/>
        <v/>
      </c>
      <c r="S3088" s="29" t="str">
        <f t="shared" si="666"/>
        <v/>
      </c>
      <c r="T3088" s="29" t="str">
        <f t="shared" si="667"/>
        <v/>
      </c>
      <c r="U3088" s="29"/>
      <c r="V3088" s="29"/>
      <c r="W3088" s="38" t="s">
        <v>2241</v>
      </c>
      <c r="X3088" s="37" t="s">
        <v>158</v>
      </c>
      <c r="Y3088" s="146">
        <v>19526</v>
      </c>
      <c r="Z3088" s="33">
        <v>24994</v>
      </c>
      <c r="AA3088" s="34">
        <f t="shared" si="669"/>
        <v>0.28000000000000003</v>
      </c>
      <c r="AB3088" s="33">
        <f t="shared" si="670"/>
        <v>24994</v>
      </c>
      <c r="AC3088" s="34">
        <f t="shared" si="671"/>
        <v>0.2800368272039982</v>
      </c>
      <c r="AD3088" s="145">
        <f t="shared" si="668"/>
        <v>20828.332999999999</v>
      </c>
      <c r="AE3088" s="105">
        <v>16271.666999999999</v>
      </c>
      <c r="AF3088" s="34" t="s">
        <v>36</v>
      </c>
      <c r="AG3088" s="34" t="s">
        <v>36</v>
      </c>
      <c r="AH3088" s="34" t="s">
        <v>36</v>
      </c>
      <c r="AI3088" s="29">
        <v>19.488</v>
      </c>
      <c r="AJ3088" s="29">
        <v>9.8000000000000004E-2</v>
      </c>
      <c r="AK3088" s="29">
        <v>0</v>
      </c>
      <c r="AL3088" s="29">
        <v>0</v>
      </c>
      <c r="AM3088" s="29" t="s">
        <v>28</v>
      </c>
      <c r="AN3088" s="44" t="s">
        <v>27</v>
      </c>
      <c r="AO3088" s="29" t="s">
        <v>28</v>
      </c>
      <c r="AP3088" s="29">
        <v>1</v>
      </c>
      <c r="AQ3088" s="29"/>
      <c r="AR3088" s="29"/>
      <c r="AS3088" s="29"/>
      <c r="AT3088" s="29"/>
      <c r="AU3088" s="144"/>
      <c r="AV3088" s="36" t="s">
        <v>28</v>
      </c>
      <c r="AW3088" s="102">
        <v>43985</v>
      </c>
      <c r="AX3088" s="129" t="s">
        <v>33</v>
      </c>
      <c r="AY3088" s="106" t="e">
        <v>#N/A</v>
      </c>
      <c r="BD3088" t="s">
        <v>1724</v>
      </c>
      <c r="BE3088" t="e">
        <v>#N/A</v>
      </c>
      <c r="BF3088" t="s">
        <v>4747</v>
      </c>
      <c r="BH3088" t="str">
        <f t="shared" si="675"/>
        <v/>
      </c>
      <c r="BJ3088" t="str">
        <f t="shared" si="676"/>
        <v>OK</v>
      </c>
      <c r="BK3088" s="130" t="s">
        <v>5302</v>
      </c>
      <c r="BL3088" s="130" t="e">
        <v>#VALUE!</v>
      </c>
      <c r="BM3088" s="131">
        <v>21479</v>
      </c>
      <c r="BN3088" s="131">
        <v>1.1636482145351272</v>
      </c>
      <c r="BO3088" t="e">
        <v>#N/A</v>
      </c>
      <c r="BP3088">
        <v>0</v>
      </c>
    </row>
    <row r="3089" spans="1:68" ht="25.2" x14ac:dyDescent="0.3">
      <c r="A3089" s="1"/>
      <c r="B3089" s="47">
        <v>2728</v>
      </c>
      <c r="C3089" s="45">
        <v>1004746</v>
      </c>
      <c r="D3089" s="40">
        <v>1051960</v>
      </c>
      <c r="E3089" s="40"/>
      <c r="F3089" s="31" t="s">
        <v>2296</v>
      </c>
      <c r="G3089" s="37" t="s">
        <v>31</v>
      </c>
      <c r="H3089" s="29"/>
      <c r="I3089" s="148" t="s">
        <v>33</v>
      </c>
      <c r="J3089" s="147" t="s">
        <v>33</v>
      </c>
      <c r="K3089" s="148" t="e">
        <v>#N/A</v>
      </c>
      <c r="L3089" s="148" t="s">
        <v>32</v>
      </c>
      <c r="M3089" s="147" t="s">
        <v>33</v>
      </c>
      <c r="N3089" s="29">
        <f t="shared" si="672"/>
        <v>1051960</v>
      </c>
      <c r="O3089" s="29" t="str">
        <f t="shared" si="673"/>
        <v/>
      </c>
      <c r="P3089" s="29" t="str">
        <f t="shared" si="674"/>
        <v/>
      </c>
      <c r="Q3089" s="29" t="str">
        <f t="shared" si="664"/>
        <v/>
      </c>
      <c r="R3089" s="29" t="str">
        <f t="shared" si="665"/>
        <v/>
      </c>
      <c r="S3089" s="29" t="str">
        <f t="shared" si="666"/>
        <v/>
      </c>
      <c r="T3089" s="29" t="str">
        <f t="shared" si="667"/>
        <v/>
      </c>
      <c r="U3089" s="29"/>
      <c r="V3089" s="29"/>
      <c r="W3089" s="38" t="s">
        <v>2241</v>
      </c>
      <c r="X3089" s="37" t="s">
        <v>158</v>
      </c>
      <c r="Y3089" s="146">
        <v>27836</v>
      </c>
      <c r="Z3089" s="33">
        <v>35631</v>
      </c>
      <c r="AA3089" s="34">
        <f t="shared" si="669"/>
        <v>0.28000000000000003</v>
      </c>
      <c r="AB3089" s="33">
        <f t="shared" si="670"/>
        <v>35631</v>
      </c>
      <c r="AC3089" s="34">
        <f t="shared" si="671"/>
        <v>0.28003303233175691</v>
      </c>
      <c r="AD3089" s="145">
        <f t="shared" si="668"/>
        <v>29692.5</v>
      </c>
      <c r="AE3089" s="105">
        <v>23196.667000000001</v>
      </c>
      <c r="AF3089" s="34" t="s">
        <v>36</v>
      </c>
      <c r="AG3089" s="34" t="s">
        <v>36</v>
      </c>
      <c r="AH3089" s="34" t="s">
        <v>36</v>
      </c>
      <c r="AI3089" s="29">
        <v>27.78</v>
      </c>
      <c r="AJ3089" s="29">
        <v>0.13500000000000001</v>
      </c>
      <c r="AK3089" s="29">
        <v>0</v>
      </c>
      <c r="AL3089" s="29">
        <v>0</v>
      </c>
      <c r="AM3089" s="29" t="s">
        <v>28</v>
      </c>
      <c r="AN3089" s="44" t="s">
        <v>27</v>
      </c>
      <c r="AO3089" s="29" t="s">
        <v>28</v>
      </c>
      <c r="AP3089" s="29">
        <v>1</v>
      </c>
      <c r="AQ3089" s="29"/>
      <c r="AR3089" s="29"/>
      <c r="AS3089" s="29"/>
      <c r="AT3089" s="29"/>
      <c r="AU3089" s="144"/>
      <c r="AV3089" s="36" t="s">
        <v>28</v>
      </c>
      <c r="AW3089" s="102">
        <v>43985</v>
      </c>
      <c r="AX3089" s="129" t="s">
        <v>33</v>
      </c>
      <c r="AY3089" s="106" t="e">
        <v>#N/A</v>
      </c>
      <c r="BD3089" t="s">
        <v>1724</v>
      </c>
      <c r="BE3089" t="e">
        <v>#N/A</v>
      </c>
      <c r="BF3089" t="s">
        <v>4747</v>
      </c>
      <c r="BH3089" t="str">
        <f t="shared" si="675"/>
        <v/>
      </c>
      <c r="BJ3089" t="str">
        <f t="shared" si="676"/>
        <v>OK</v>
      </c>
      <c r="BK3089" s="130" t="s">
        <v>5302</v>
      </c>
      <c r="BL3089" s="130" t="e">
        <v>#VALUE!</v>
      </c>
      <c r="BM3089" s="131">
        <v>30620</v>
      </c>
      <c r="BN3089" s="131">
        <v>1.1636512083605486</v>
      </c>
      <c r="BO3089" t="e">
        <v>#N/A</v>
      </c>
      <c r="BP3089">
        <v>0</v>
      </c>
    </row>
    <row r="3090" spans="1:68" ht="25.2" x14ac:dyDescent="0.3">
      <c r="A3090" s="1"/>
      <c r="B3090" s="47">
        <v>2729</v>
      </c>
      <c r="C3090" s="45">
        <v>1004747</v>
      </c>
      <c r="D3090" s="40">
        <v>1051961</v>
      </c>
      <c r="E3090" s="40"/>
      <c r="F3090" s="31" t="s">
        <v>2297</v>
      </c>
      <c r="G3090" s="37" t="s">
        <v>31</v>
      </c>
      <c r="H3090" s="29"/>
      <c r="I3090" s="148" t="s">
        <v>33</v>
      </c>
      <c r="J3090" s="147" t="s">
        <v>33</v>
      </c>
      <c r="K3090" s="148" t="e">
        <v>#N/A</v>
      </c>
      <c r="L3090" s="148" t="s">
        <v>32</v>
      </c>
      <c r="M3090" s="147" t="s">
        <v>33</v>
      </c>
      <c r="N3090" s="29">
        <f t="shared" si="672"/>
        <v>1051961</v>
      </c>
      <c r="O3090" s="29" t="str">
        <f t="shared" si="673"/>
        <v/>
      </c>
      <c r="P3090" s="29" t="str">
        <f t="shared" si="674"/>
        <v/>
      </c>
      <c r="Q3090" s="29" t="str">
        <f t="shared" si="664"/>
        <v/>
      </c>
      <c r="R3090" s="29" t="str">
        <f t="shared" si="665"/>
        <v/>
      </c>
      <c r="S3090" s="29" t="str">
        <f t="shared" si="666"/>
        <v/>
      </c>
      <c r="T3090" s="29" t="str">
        <f t="shared" si="667"/>
        <v/>
      </c>
      <c r="U3090" s="29"/>
      <c r="V3090" s="29"/>
      <c r="W3090" s="38" t="s">
        <v>2241</v>
      </c>
      <c r="X3090" s="37" t="s">
        <v>158</v>
      </c>
      <c r="Y3090" s="146">
        <v>35111</v>
      </c>
      <c r="Z3090" s="33">
        <v>44942</v>
      </c>
      <c r="AA3090" s="34">
        <f t="shared" si="669"/>
        <v>0.28000000000000003</v>
      </c>
      <c r="AB3090" s="33">
        <f t="shared" si="670"/>
        <v>44942</v>
      </c>
      <c r="AC3090" s="34">
        <f t="shared" si="671"/>
        <v>0.27999771832191939</v>
      </c>
      <c r="AD3090" s="145">
        <f t="shared" si="668"/>
        <v>37451.667000000001</v>
      </c>
      <c r="AE3090" s="105">
        <v>29259.167000000001</v>
      </c>
      <c r="AF3090" s="34" t="s">
        <v>36</v>
      </c>
      <c r="AG3090" s="34" t="s">
        <v>36</v>
      </c>
      <c r="AH3090" s="34" t="s">
        <v>36</v>
      </c>
      <c r="AI3090" s="29">
        <v>40.631999999999998</v>
      </c>
      <c r="AJ3090" s="29">
        <v>0.1452</v>
      </c>
      <c r="AK3090" s="29">
        <v>0</v>
      </c>
      <c r="AL3090" s="29">
        <v>0</v>
      </c>
      <c r="AM3090" s="29" t="s">
        <v>28</v>
      </c>
      <c r="AN3090" s="44" t="s">
        <v>27</v>
      </c>
      <c r="AO3090" s="29" t="s">
        <v>28</v>
      </c>
      <c r="AP3090" s="29">
        <v>1</v>
      </c>
      <c r="AQ3090" s="29"/>
      <c r="AR3090" s="29"/>
      <c r="AS3090" s="29"/>
      <c r="AT3090" s="29"/>
      <c r="AU3090" s="144"/>
      <c r="AV3090" s="36" t="s">
        <v>28</v>
      </c>
      <c r="AW3090" s="102">
        <v>43985</v>
      </c>
      <c r="AX3090" s="129" t="s">
        <v>33</v>
      </c>
      <c r="AY3090" s="106" t="e">
        <v>#N/A</v>
      </c>
      <c r="BD3090" t="s">
        <v>1724</v>
      </c>
      <c r="BE3090" t="e">
        <v>#N/A</v>
      </c>
      <c r="BF3090" t="s">
        <v>4747</v>
      </c>
      <c r="BH3090" t="str">
        <f t="shared" si="675"/>
        <v/>
      </c>
      <c r="BJ3090" t="str">
        <f t="shared" si="676"/>
        <v>OK</v>
      </c>
      <c r="BK3090" s="130" t="s">
        <v>5302</v>
      </c>
      <c r="BL3090" s="130" t="e">
        <v>#VALUE!</v>
      </c>
      <c r="BM3090" s="131" t="s">
        <v>33</v>
      </c>
      <c r="BN3090" s="131" t="e">
        <v>#VALUE!</v>
      </c>
      <c r="BO3090" t="e">
        <v>#N/A</v>
      </c>
      <c r="BP3090">
        <v>0</v>
      </c>
    </row>
    <row r="3091" spans="1:68" ht="25.2" x14ac:dyDescent="0.3">
      <c r="A3091" s="1"/>
      <c r="B3091" s="47">
        <v>2730</v>
      </c>
      <c r="C3091" s="45">
        <v>1004826</v>
      </c>
      <c r="D3091" s="40">
        <v>1055597</v>
      </c>
      <c r="E3091" s="40"/>
      <c r="F3091" s="31" t="s">
        <v>2298</v>
      </c>
      <c r="G3091" s="37" t="s">
        <v>31</v>
      </c>
      <c r="H3091" s="29"/>
      <c r="I3091" s="148" t="s">
        <v>33</v>
      </c>
      <c r="J3091" s="147" t="s">
        <v>33</v>
      </c>
      <c r="K3091" s="148" t="e">
        <v>#N/A</v>
      </c>
      <c r="L3091" s="148" t="s">
        <v>32</v>
      </c>
      <c r="M3091" s="147" t="s">
        <v>33</v>
      </c>
      <c r="N3091" s="29">
        <f t="shared" si="672"/>
        <v>1055597</v>
      </c>
      <c r="O3091" s="29" t="str">
        <f t="shared" si="673"/>
        <v/>
      </c>
      <c r="P3091" s="29" t="str">
        <f t="shared" si="674"/>
        <v/>
      </c>
      <c r="Q3091" s="29" t="str">
        <f t="shared" ref="Q3091:Q3154" si="677">IF(IFERROR(MID($U3091,1,7)+0,"")&lt;1130000,"",IFERROR(MID($U3091,1,7)+0,""))</f>
        <v/>
      </c>
      <c r="R3091" s="29" t="str">
        <f t="shared" ref="R3091:R3154" si="678">IF(IFERROR(MID($U3091,10,7)+0,"")&lt;1130000,"",IFERROR(MID($U3091,10,7)+0,""))</f>
        <v/>
      </c>
      <c r="S3091" s="29" t="str">
        <f t="shared" ref="S3091:S3154" si="679">IF(IFERROR(MID($U3091,19,7)+0,"")&lt;1130000,"",IFERROR(MID($U3091,19,7)+0,""))</f>
        <v/>
      </c>
      <c r="T3091" s="29" t="str">
        <f t="shared" ref="T3091:T3154" si="680">IF(Q3091="","",IF(R3091="",Q3091,Q3091&amp;", "&amp;R3091))</f>
        <v/>
      </c>
      <c r="U3091" s="29"/>
      <c r="V3091" s="29"/>
      <c r="W3091" s="38" t="s">
        <v>2241</v>
      </c>
      <c r="X3091" s="37" t="s">
        <v>158</v>
      </c>
      <c r="Y3091" s="146">
        <v>46141</v>
      </c>
      <c r="Z3091" s="33">
        <v>59060</v>
      </c>
      <c r="AA3091" s="34">
        <f t="shared" si="669"/>
        <v>0.28000000000000003</v>
      </c>
      <c r="AB3091" s="33">
        <f t="shared" si="670"/>
        <v>59060</v>
      </c>
      <c r="AC3091" s="34">
        <f t="shared" si="671"/>
        <v>0.2799896168699389</v>
      </c>
      <c r="AD3091" s="145">
        <f t="shared" si="668"/>
        <v>49216.667000000001</v>
      </c>
      <c r="AE3091" s="105">
        <v>38450.832999999999</v>
      </c>
      <c r="AF3091" s="34" t="s">
        <v>36</v>
      </c>
      <c r="AG3091" s="34" t="s">
        <v>36</v>
      </c>
      <c r="AH3091" s="34" t="s">
        <v>36</v>
      </c>
      <c r="AI3091" s="29">
        <v>52.271999999999998</v>
      </c>
      <c r="AJ3091" s="29">
        <v>0.26922000000000001</v>
      </c>
      <c r="AK3091" s="29">
        <v>0</v>
      </c>
      <c r="AL3091" s="29">
        <v>0</v>
      </c>
      <c r="AM3091" s="29" t="s">
        <v>28</v>
      </c>
      <c r="AN3091" s="44" t="s">
        <v>27</v>
      </c>
      <c r="AO3091" s="29" t="s">
        <v>28</v>
      </c>
      <c r="AP3091" s="29">
        <v>1</v>
      </c>
      <c r="AQ3091" s="29"/>
      <c r="AR3091" s="29"/>
      <c r="AS3091" s="29"/>
      <c r="AT3091" s="29"/>
      <c r="AU3091" s="144"/>
      <c r="AV3091" s="36" t="s">
        <v>28</v>
      </c>
      <c r="AW3091" s="102">
        <v>43985</v>
      </c>
      <c r="AX3091" s="129" t="s">
        <v>33</v>
      </c>
      <c r="AY3091" s="106" t="e">
        <v>#N/A</v>
      </c>
      <c r="BD3091" t="s">
        <v>1724</v>
      </c>
      <c r="BE3091" t="e">
        <v>#N/A</v>
      </c>
      <c r="BF3091" t="s">
        <v>4747</v>
      </c>
      <c r="BH3091" t="str">
        <f t="shared" si="675"/>
        <v/>
      </c>
      <c r="BJ3091" t="str">
        <f t="shared" si="676"/>
        <v>OK</v>
      </c>
      <c r="BK3091" s="130" t="s">
        <v>5302</v>
      </c>
      <c r="BL3091" s="130" t="e">
        <v>#VALUE!</v>
      </c>
      <c r="BM3091" s="131" t="s">
        <v>33</v>
      </c>
      <c r="BN3091" s="131" t="e">
        <v>#VALUE!</v>
      </c>
      <c r="BO3091" t="e">
        <v>#N/A</v>
      </c>
      <c r="BP3091">
        <v>0</v>
      </c>
    </row>
    <row r="3092" spans="1:68" ht="25.2" x14ac:dyDescent="0.3">
      <c r="A3092" s="1"/>
      <c r="B3092" s="47">
        <v>2731</v>
      </c>
      <c r="C3092" s="45">
        <v>1004750</v>
      </c>
      <c r="D3092" s="40">
        <v>1051964</v>
      </c>
      <c r="E3092" s="40"/>
      <c r="F3092" s="31" t="s">
        <v>2299</v>
      </c>
      <c r="G3092" s="37" t="s">
        <v>31</v>
      </c>
      <c r="H3092" s="29"/>
      <c r="I3092" s="148" t="s">
        <v>33</v>
      </c>
      <c r="J3092" s="147" t="s">
        <v>33</v>
      </c>
      <c r="K3092" s="148" t="e">
        <v>#N/A</v>
      </c>
      <c r="L3092" s="148" t="s">
        <v>32</v>
      </c>
      <c r="M3092" s="147" t="s">
        <v>33</v>
      </c>
      <c r="N3092" s="29">
        <f t="shared" si="672"/>
        <v>1051964</v>
      </c>
      <c r="O3092" s="29" t="str">
        <f t="shared" si="673"/>
        <v/>
      </c>
      <c r="P3092" s="29" t="str">
        <f t="shared" si="674"/>
        <v/>
      </c>
      <c r="Q3092" s="29" t="str">
        <f t="shared" si="677"/>
        <v/>
      </c>
      <c r="R3092" s="29" t="str">
        <f t="shared" si="678"/>
        <v/>
      </c>
      <c r="S3092" s="29" t="str">
        <f t="shared" si="679"/>
        <v/>
      </c>
      <c r="T3092" s="29" t="str">
        <f t="shared" si="680"/>
        <v/>
      </c>
      <c r="U3092" s="29"/>
      <c r="V3092" s="29"/>
      <c r="W3092" s="38" t="s">
        <v>2241</v>
      </c>
      <c r="X3092" s="37" t="s">
        <v>158</v>
      </c>
      <c r="Y3092" s="146">
        <v>67795</v>
      </c>
      <c r="Z3092" s="33">
        <v>86778</v>
      </c>
      <c r="AA3092" s="34">
        <f t="shared" si="669"/>
        <v>0.28000000000000003</v>
      </c>
      <c r="AB3092" s="33">
        <f t="shared" si="670"/>
        <v>86778</v>
      </c>
      <c r="AC3092" s="34">
        <f t="shared" si="671"/>
        <v>0.28000590769234257</v>
      </c>
      <c r="AD3092" s="145">
        <f t="shared" si="668"/>
        <v>72315</v>
      </c>
      <c r="AE3092" s="105">
        <v>56495.832999999999</v>
      </c>
      <c r="AF3092" s="34" t="s">
        <v>36</v>
      </c>
      <c r="AG3092" s="34" t="s">
        <v>36</v>
      </c>
      <c r="AH3092" s="34" t="s">
        <v>36</v>
      </c>
      <c r="AI3092" s="29">
        <v>84.456000000000003</v>
      </c>
      <c r="AJ3092" s="29">
        <v>0.44894000000000001</v>
      </c>
      <c r="AK3092" s="29">
        <v>0</v>
      </c>
      <c r="AL3092" s="29">
        <v>0</v>
      </c>
      <c r="AM3092" s="29" t="s">
        <v>28</v>
      </c>
      <c r="AN3092" s="44" t="s">
        <v>27</v>
      </c>
      <c r="AO3092" s="29" t="s">
        <v>28</v>
      </c>
      <c r="AP3092" s="29">
        <v>1</v>
      </c>
      <c r="AQ3092" s="29"/>
      <c r="AR3092" s="29"/>
      <c r="AS3092" s="29"/>
      <c r="AT3092" s="29"/>
      <c r="AU3092" s="144"/>
      <c r="AV3092" s="36" t="s">
        <v>28</v>
      </c>
      <c r="AW3092" s="102">
        <v>43985</v>
      </c>
      <c r="AX3092" s="129" t="s">
        <v>33</v>
      </c>
      <c r="AY3092" s="106" t="e">
        <v>#N/A</v>
      </c>
      <c r="BD3092" t="s">
        <v>1724</v>
      </c>
      <c r="BE3092" t="e">
        <v>#N/A</v>
      </c>
      <c r="BF3092" t="s">
        <v>4747</v>
      </c>
      <c r="BH3092" t="str">
        <f t="shared" si="675"/>
        <v/>
      </c>
      <c r="BJ3092" t="str">
        <f t="shared" si="676"/>
        <v>OK</v>
      </c>
      <c r="BK3092" s="130" t="s">
        <v>5302</v>
      </c>
      <c r="BL3092" s="130" t="e">
        <v>#VALUE!</v>
      </c>
      <c r="BM3092" s="131">
        <v>74575</v>
      </c>
      <c r="BN3092" s="131">
        <v>1.1636339255782768</v>
      </c>
      <c r="BO3092" t="e">
        <v>#N/A</v>
      </c>
      <c r="BP3092">
        <v>0</v>
      </c>
    </row>
    <row r="3093" spans="1:68" ht="25.2" x14ac:dyDescent="0.3">
      <c r="A3093" s="1"/>
      <c r="B3093" s="47">
        <v>2732</v>
      </c>
      <c r="C3093" s="45">
        <v>1004762</v>
      </c>
      <c r="D3093" s="40">
        <v>1051976</v>
      </c>
      <c r="E3093" s="40"/>
      <c r="F3093" s="31" t="s">
        <v>2300</v>
      </c>
      <c r="G3093" s="37" t="s">
        <v>31</v>
      </c>
      <c r="H3093" s="29"/>
      <c r="I3093" s="148" t="s">
        <v>33</v>
      </c>
      <c r="J3093" s="147" t="s">
        <v>33</v>
      </c>
      <c r="K3093" s="148" t="e">
        <v>#N/A</v>
      </c>
      <c r="L3093" s="148" t="s">
        <v>32</v>
      </c>
      <c r="M3093" s="147" t="s">
        <v>33</v>
      </c>
      <c r="N3093" s="29">
        <f t="shared" si="672"/>
        <v>1051976</v>
      </c>
      <c r="O3093" s="29" t="str">
        <f t="shared" si="673"/>
        <v/>
      </c>
      <c r="P3093" s="29" t="str">
        <f t="shared" si="674"/>
        <v/>
      </c>
      <c r="Q3093" s="29" t="str">
        <f t="shared" si="677"/>
        <v/>
      </c>
      <c r="R3093" s="29" t="str">
        <f t="shared" si="678"/>
        <v/>
      </c>
      <c r="S3093" s="29" t="str">
        <f t="shared" si="679"/>
        <v/>
      </c>
      <c r="T3093" s="29" t="str">
        <f t="shared" si="680"/>
        <v/>
      </c>
      <c r="U3093" s="29"/>
      <c r="V3093" s="29"/>
      <c r="W3093" s="38" t="s">
        <v>2241</v>
      </c>
      <c r="X3093" s="37" t="s">
        <v>158</v>
      </c>
      <c r="Y3093" s="146">
        <v>94556</v>
      </c>
      <c r="Z3093" s="33">
        <v>121032</v>
      </c>
      <c r="AA3093" s="34">
        <f t="shared" si="669"/>
        <v>0.28000000000000003</v>
      </c>
      <c r="AB3093" s="33">
        <f t="shared" si="670"/>
        <v>121032</v>
      </c>
      <c r="AC3093" s="34">
        <f t="shared" si="671"/>
        <v>0.28000337882311693</v>
      </c>
      <c r="AD3093" s="145">
        <f t="shared" si="668"/>
        <v>100860</v>
      </c>
      <c r="AE3093" s="105">
        <v>78796.667000000001</v>
      </c>
      <c r="AF3093" s="34" t="s">
        <v>36</v>
      </c>
      <c r="AG3093" s="34" t="s">
        <v>36</v>
      </c>
      <c r="AH3093" s="34" t="s">
        <v>36</v>
      </c>
      <c r="AI3093" s="29">
        <v>84.8</v>
      </c>
      <c r="AJ3093" s="29">
        <v>1.5549999999999999</v>
      </c>
      <c r="AK3093" s="29">
        <v>0</v>
      </c>
      <c r="AL3093" s="29">
        <v>0</v>
      </c>
      <c r="AM3093" s="29" t="s">
        <v>28</v>
      </c>
      <c r="AN3093" s="44" t="s">
        <v>27</v>
      </c>
      <c r="AO3093" s="29" t="s">
        <v>28</v>
      </c>
      <c r="AP3093" s="29">
        <v>1</v>
      </c>
      <c r="AQ3093" s="29"/>
      <c r="AR3093" s="29"/>
      <c r="AS3093" s="29"/>
      <c r="AT3093" s="29"/>
      <c r="AU3093" s="144"/>
      <c r="AV3093" s="36" t="s">
        <v>28</v>
      </c>
      <c r="AW3093" s="102">
        <v>43985</v>
      </c>
      <c r="AX3093" s="129" t="s">
        <v>33</v>
      </c>
      <c r="AY3093" s="106" t="e">
        <v>#N/A</v>
      </c>
      <c r="BD3093" t="s">
        <v>1724</v>
      </c>
      <c r="BE3093" t="e">
        <v>#N/A</v>
      </c>
      <c r="BF3093" t="s">
        <v>4747</v>
      </c>
      <c r="BH3093" t="str">
        <f t="shared" si="675"/>
        <v/>
      </c>
      <c r="BJ3093" t="str">
        <f t="shared" si="676"/>
        <v>OK</v>
      </c>
      <c r="BK3093" s="130" t="s">
        <v>5302</v>
      </c>
      <c r="BL3093" s="130" t="e">
        <v>#VALUE!</v>
      </c>
      <c r="BM3093" s="131">
        <v>104012</v>
      </c>
      <c r="BN3093" s="131">
        <v>1.1636349651963236</v>
      </c>
      <c r="BO3093" t="e">
        <v>#N/A</v>
      </c>
      <c r="BP3093">
        <v>0</v>
      </c>
    </row>
    <row r="3094" spans="1:68" ht="25.2" x14ac:dyDescent="0.3">
      <c r="A3094" s="1"/>
      <c r="B3094" s="47">
        <v>2733</v>
      </c>
      <c r="C3094" s="45">
        <v>1004763</v>
      </c>
      <c r="D3094" s="40">
        <v>1051977</v>
      </c>
      <c r="E3094" s="40"/>
      <c r="F3094" s="31" t="s">
        <v>2301</v>
      </c>
      <c r="G3094" s="37" t="s">
        <v>31</v>
      </c>
      <c r="H3094" s="29"/>
      <c r="I3094" s="148" t="s">
        <v>33</v>
      </c>
      <c r="J3094" s="147" t="s">
        <v>33</v>
      </c>
      <c r="K3094" s="148" t="e">
        <v>#N/A</v>
      </c>
      <c r="L3094" s="148" t="s">
        <v>32</v>
      </c>
      <c r="M3094" s="147" t="s">
        <v>33</v>
      </c>
      <c r="N3094" s="29">
        <f t="shared" si="672"/>
        <v>1051977</v>
      </c>
      <c r="O3094" s="29" t="str">
        <f t="shared" si="673"/>
        <v/>
      </c>
      <c r="P3094" s="29" t="str">
        <f t="shared" si="674"/>
        <v/>
      </c>
      <c r="Q3094" s="29" t="str">
        <f t="shared" si="677"/>
        <v/>
      </c>
      <c r="R3094" s="29" t="str">
        <f t="shared" si="678"/>
        <v/>
      </c>
      <c r="S3094" s="29" t="str">
        <f t="shared" si="679"/>
        <v/>
      </c>
      <c r="T3094" s="29" t="str">
        <f t="shared" si="680"/>
        <v/>
      </c>
      <c r="U3094" s="29"/>
      <c r="V3094" s="29"/>
      <c r="W3094" s="38" t="s">
        <v>2241</v>
      </c>
      <c r="X3094" s="37" t="s">
        <v>158</v>
      </c>
      <c r="Y3094" s="146">
        <v>122874</v>
      </c>
      <c r="Z3094" s="33">
        <v>157278</v>
      </c>
      <c r="AA3094" s="34">
        <f t="shared" si="669"/>
        <v>0.28000000000000003</v>
      </c>
      <c r="AB3094" s="33">
        <f t="shared" si="670"/>
        <v>157278</v>
      </c>
      <c r="AC3094" s="34">
        <f t="shared" si="671"/>
        <v>0.27999414033888376</v>
      </c>
      <c r="AD3094" s="145">
        <f t="shared" si="668"/>
        <v>131065</v>
      </c>
      <c r="AE3094" s="105">
        <v>102395</v>
      </c>
      <c r="AF3094" s="34" t="s">
        <v>36</v>
      </c>
      <c r="AG3094" s="34" t="s">
        <v>36</v>
      </c>
      <c r="AH3094" s="34" t="s">
        <v>36</v>
      </c>
      <c r="AI3094" s="29">
        <v>116.8</v>
      </c>
      <c r="AJ3094" s="29">
        <v>2.42</v>
      </c>
      <c r="AK3094" s="29">
        <v>0</v>
      </c>
      <c r="AL3094" s="29">
        <v>0</v>
      </c>
      <c r="AM3094" s="29" t="s">
        <v>28</v>
      </c>
      <c r="AN3094" s="44" t="s">
        <v>27</v>
      </c>
      <c r="AO3094" s="29" t="s">
        <v>28</v>
      </c>
      <c r="AP3094" s="29">
        <v>1</v>
      </c>
      <c r="AQ3094" s="29"/>
      <c r="AR3094" s="29"/>
      <c r="AS3094" s="29"/>
      <c r="AT3094" s="29"/>
      <c r="AU3094" s="144"/>
      <c r="AV3094" s="36" t="s">
        <v>28</v>
      </c>
      <c r="AW3094" s="102">
        <v>43985</v>
      </c>
      <c r="AX3094" s="129" t="s">
        <v>33</v>
      </c>
      <c r="AY3094" s="106" t="e">
        <v>#N/A</v>
      </c>
      <c r="BD3094" t="s">
        <v>1724</v>
      </c>
      <c r="BE3094" t="e">
        <v>#N/A</v>
      </c>
      <c r="BF3094" t="s">
        <v>4747</v>
      </c>
      <c r="BH3094" t="str">
        <f t="shared" si="675"/>
        <v/>
      </c>
      <c r="BJ3094" t="str">
        <f t="shared" si="676"/>
        <v>OK</v>
      </c>
      <c r="BK3094" s="130" t="s">
        <v>5302</v>
      </c>
      <c r="BL3094" s="130" t="e">
        <v>#VALUE!</v>
      </c>
      <c r="BM3094" s="131">
        <v>135161</v>
      </c>
      <c r="BN3094" s="131">
        <v>1.163634480360459</v>
      </c>
      <c r="BO3094" t="e">
        <v>#N/A</v>
      </c>
      <c r="BP3094">
        <v>0</v>
      </c>
    </row>
    <row r="3095" spans="1:68" ht="25.2" x14ac:dyDescent="0.3">
      <c r="A3095" s="1"/>
      <c r="B3095" s="47">
        <v>2734</v>
      </c>
      <c r="C3095" s="45">
        <v>1004764</v>
      </c>
      <c r="D3095" s="40">
        <v>1051978</v>
      </c>
      <c r="E3095" s="40"/>
      <c r="F3095" s="31" t="s">
        <v>2302</v>
      </c>
      <c r="G3095" s="37" t="s">
        <v>31</v>
      </c>
      <c r="H3095" s="29"/>
      <c r="I3095" s="148" t="s">
        <v>33</v>
      </c>
      <c r="J3095" s="147" t="s">
        <v>33</v>
      </c>
      <c r="K3095" s="148" t="e">
        <v>#N/A</v>
      </c>
      <c r="L3095" s="148" t="s">
        <v>32</v>
      </c>
      <c r="M3095" s="147" t="s">
        <v>33</v>
      </c>
      <c r="N3095" s="29">
        <f t="shared" si="672"/>
        <v>1051978</v>
      </c>
      <c r="O3095" s="29" t="str">
        <f t="shared" si="673"/>
        <v/>
      </c>
      <c r="P3095" s="29" t="str">
        <f t="shared" si="674"/>
        <v/>
      </c>
      <c r="Q3095" s="29" t="str">
        <f t="shared" si="677"/>
        <v/>
      </c>
      <c r="R3095" s="29" t="str">
        <f t="shared" si="678"/>
        <v/>
      </c>
      <c r="S3095" s="29" t="str">
        <f t="shared" si="679"/>
        <v/>
      </c>
      <c r="T3095" s="29" t="str">
        <f t="shared" si="680"/>
        <v/>
      </c>
      <c r="U3095" s="29"/>
      <c r="V3095" s="29"/>
      <c r="W3095" s="38" t="s">
        <v>2241</v>
      </c>
      <c r="X3095" s="37" t="s">
        <v>158</v>
      </c>
      <c r="Y3095" s="146">
        <v>152747</v>
      </c>
      <c r="Z3095" s="33">
        <v>195517</v>
      </c>
      <c r="AA3095" s="34">
        <f t="shared" si="669"/>
        <v>0.28000000000000003</v>
      </c>
      <c r="AB3095" s="33">
        <f t="shared" si="670"/>
        <v>195517</v>
      </c>
      <c r="AC3095" s="34">
        <f t="shared" si="671"/>
        <v>0.28000549331900343</v>
      </c>
      <c r="AD3095" s="145">
        <f t="shared" si="668"/>
        <v>162930.83300000001</v>
      </c>
      <c r="AE3095" s="105">
        <v>127289.167</v>
      </c>
      <c r="AF3095" s="34" t="s">
        <v>36</v>
      </c>
      <c r="AG3095" s="34" t="s">
        <v>36</v>
      </c>
      <c r="AH3095" s="34" t="s">
        <v>36</v>
      </c>
      <c r="AI3095" s="29">
        <v>164.3</v>
      </c>
      <c r="AJ3095" s="29">
        <v>2.8</v>
      </c>
      <c r="AK3095" s="29">
        <v>0</v>
      </c>
      <c r="AL3095" s="29">
        <v>0</v>
      </c>
      <c r="AM3095" s="29" t="s">
        <v>28</v>
      </c>
      <c r="AN3095" s="44" t="s">
        <v>27</v>
      </c>
      <c r="AO3095" s="29" t="s">
        <v>28</v>
      </c>
      <c r="AP3095" s="29">
        <v>1</v>
      </c>
      <c r="AQ3095" s="29"/>
      <c r="AR3095" s="29"/>
      <c r="AS3095" s="29"/>
      <c r="AT3095" s="29"/>
      <c r="AU3095" s="144"/>
      <c r="AV3095" s="36" t="s">
        <v>28</v>
      </c>
      <c r="AW3095" s="102">
        <v>43985</v>
      </c>
      <c r="AX3095" s="129" t="s">
        <v>33</v>
      </c>
      <c r="AY3095" s="106" t="e">
        <v>#N/A</v>
      </c>
      <c r="BD3095" t="s">
        <v>1724</v>
      </c>
      <c r="BE3095" t="e">
        <v>#N/A</v>
      </c>
      <c r="BF3095" t="s">
        <v>4747</v>
      </c>
      <c r="BH3095" t="str">
        <f t="shared" si="675"/>
        <v/>
      </c>
      <c r="BJ3095" t="str">
        <f t="shared" si="676"/>
        <v>OK</v>
      </c>
      <c r="BK3095" s="130" t="s">
        <v>5302</v>
      </c>
      <c r="BL3095" s="130" t="e">
        <v>#VALUE!</v>
      </c>
      <c r="BM3095" s="131" t="s">
        <v>33</v>
      </c>
      <c r="BN3095" s="131" t="e">
        <v>#VALUE!</v>
      </c>
      <c r="BO3095" t="e">
        <v>#N/A</v>
      </c>
      <c r="BP3095">
        <v>0</v>
      </c>
    </row>
    <row r="3096" spans="1:68" ht="25.2" x14ac:dyDescent="0.3">
      <c r="A3096" s="1"/>
      <c r="B3096" s="47">
        <v>2735</v>
      </c>
      <c r="C3096" s="45">
        <v>1004765</v>
      </c>
      <c r="D3096" s="40">
        <v>1051979</v>
      </c>
      <c r="E3096" s="40"/>
      <c r="F3096" s="31" t="s">
        <v>2303</v>
      </c>
      <c r="G3096" s="37" t="s">
        <v>31</v>
      </c>
      <c r="H3096" s="29"/>
      <c r="I3096" s="148" t="s">
        <v>33</v>
      </c>
      <c r="J3096" s="147" t="s">
        <v>33</v>
      </c>
      <c r="K3096" s="148" t="e">
        <v>#N/A</v>
      </c>
      <c r="L3096" s="148" t="s">
        <v>32</v>
      </c>
      <c r="M3096" s="147" t="s">
        <v>33</v>
      </c>
      <c r="N3096" s="29">
        <f t="shared" si="672"/>
        <v>1051979</v>
      </c>
      <c r="O3096" s="29" t="str">
        <f t="shared" si="673"/>
        <v/>
      </c>
      <c r="P3096" s="29" t="str">
        <f t="shared" si="674"/>
        <v/>
      </c>
      <c r="Q3096" s="29" t="str">
        <f t="shared" si="677"/>
        <v/>
      </c>
      <c r="R3096" s="29" t="str">
        <f t="shared" si="678"/>
        <v/>
      </c>
      <c r="S3096" s="29" t="str">
        <f t="shared" si="679"/>
        <v/>
      </c>
      <c r="T3096" s="29" t="str">
        <f t="shared" si="680"/>
        <v/>
      </c>
      <c r="U3096" s="29"/>
      <c r="V3096" s="29"/>
      <c r="W3096" s="38" t="s">
        <v>2241</v>
      </c>
      <c r="X3096" s="37" t="s">
        <v>158</v>
      </c>
      <c r="Y3096" s="146">
        <v>195611</v>
      </c>
      <c r="Z3096" s="33">
        <v>250382</v>
      </c>
      <c r="AA3096" s="34">
        <f t="shared" si="669"/>
        <v>0.28000000000000003</v>
      </c>
      <c r="AB3096" s="33">
        <f t="shared" si="670"/>
        <v>250382</v>
      </c>
      <c r="AC3096" s="34">
        <f t="shared" si="671"/>
        <v>0.27999959045248052</v>
      </c>
      <c r="AD3096" s="145">
        <f t="shared" si="668"/>
        <v>208651.66699999999</v>
      </c>
      <c r="AE3096" s="105">
        <v>163009.16699999999</v>
      </c>
      <c r="AF3096" s="34" t="s">
        <v>36</v>
      </c>
      <c r="AG3096" s="34" t="s">
        <v>36</v>
      </c>
      <c r="AH3096" s="34" t="s">
        <v>36</v>
      </c>
      <c r="AI3096" s="29">
        <v>239.6</v>
      </c>
      <c r="AJ3096" s="29">
        <v>4.7</v>
      </c>
      <c r="AK3096" s="29">
        <v>0</v>
      </c>
      <c r="AL3096" s="29">
        <v>0</v>
      </c>
      <c r="AM3096" s="29" t="s">
        <v>28</v>
      </c>
      <c r="AN3096" s="44" t="s">
        <v>27</v>
      </c>
      <c r="AO3096" s="29" t="s">
        <v>28</v>
      </c>
      <c r="AP3096" s="29">
        <v>1</v>
      </c>
      <c r="AQ3096" s="29"/>
      <c r="AR3096" s="29"/>
      <c r="AS3096" s="29"/>
      <c r="AT3096" s="29"/>
      <c r="AU3096" s="144"/>
      <c r="AV3096" s="36" t="s">
        <v>28</v>
      </c>
      <c r="AW3096" s="102">
        <v>43985</v>
      </c>
      <c r="AX3096" s="129" t="s">
        <v>33</v>
      </c>
      <c r="AY3096" s="106" t="e">
        <v>#N/A</v>
      </c>
      <c r="BD3096" t="s">
        <v>1724</v>
      </c>
      <c r="BE3096" t="e">
        <v>#N/A</v>
      </c>
      <c r="BF3096" t="s">
        <v>4747</v>
      </c>
      <c r="BH3096" t="str">
        <f t="shared" si="675"/>
        <v/>
      </c>
      <c r="BJ3096" t="str">
        <f t="shared" si="676"/>
        <v>OK</v>
      </c>
      <c r="BK3096" s="130" t="s">
        <v>5302</v>
      </c>
      <c r="BL3096" s="130" t="e">
        <v>#VALUE!</v>
      </c>
      <c r="BM3096" s="131" t="s">
        <v>33</v>
      </c>
      <c r="BN3096" s="131" t="e">
        <v>#VALUE!</v>
      </c>
      <c r="BO3096" t="e">
        <v>#N/A</v>
      </c>
      <c r="BP3096">
        <v>0</v>
      </c>
    </row>
    <row r="3097" spans="1:68" ht="25.2" x14ac:dyDescent="0.3">
      <c r="A3097" s="1"/>
      <c r="B3097" s="47">
        <v>2736</v>
      </c>
      <c r="C3097" s="45">
        <v>1004766</v>
      </c>
      <c r="D3097" s="40">
        <v>1051986</v>
      </c>
      <c r="E3097" s="40"/>
      <c r="F3097" s="31" t="s">
        <v>2304</v>
      </c>
      <c r="G3097" s="37" t="s">
        <v>31</v>
      </c>
      <c r="H3097" s="29"/>
      <c r="I3097" s="148" t="s">
        <v>33</v>
      </c>
      <c r="J3097" s="147" t="s">
        <v>33</v>
      </c>
      <c r="K3097" s="148" t="e">
        <v>#N/A</v>
      </c>
      <c r="L3097" s="148" t="s">
        <v>32</v>
      </c>
      <c r="M3097" s="147" t="s">
        <v>33</v>
      </c>
      <c r="N3097" s="29">
        <f t="shared" si="672"/>
        <v>1051986</v>
      </c>
      <c r="O3097" s="29" t="str">
        <f t="shared" si="673"/>
        <v/>
      </c>
      <c r="P3097" s="29" t="str">
        <f t="shared" si="674"/>
        <v/>
      </c>
      <c r="Q3097" s="29" t="str">
        <f t="shared" si="677"/>
        <v/>
      </c>
      <c r="R3097" s="29" t="str">
        <f t="shared" si="678"/>
        <v/>
      </c>
      <c r="S3097" s="29" t="str">
        <f t="shared" si="679"/>
        <v/>
      </c>
      <c r="T3097" s="29" t="str">
        <f t="shared" si="680"/>
        <v/>
      </c>
      <c r="U3097" s="29"/>
      <c r="V3097" s="29"/>
      <c r="W3097" s="38" t="s">
        <v>2241</v>
      </c>
      <c r="X3097" s="37" t="s">
        <v>158</v>
      </c>
      <c r="Y3097" s="146">
        <v>110362</v>
      </c>
      <c r="Z3097" s="33">
        <v>141263</v>
      </c>
      <c r="AA3097" s="34">
        <f t="shared" si="669"/>
        <v>0.28000000000000003</v>
      </c>
      <c r="AB3097" s="33">
        <f t="shared" si="670"/>
        <v>141263</v>
      </c>
      <c r="AC3097" s="34">
        <f t="shared" si="671"/>
        <v>0.27999674627134974</v>
      </c>
      <c r="AD3097" s="145">
        <f t="shared" si="668"/>
        <v>117719.167</v>
      </c>
      <c r="AE3097" s="105">
        <v>91968.332999999999</v>
      </c>
      <c r="AF3097" s="34" t="s">
        <v>36</v>
      </c>
      <c r="AG3097" s="34" t="s">
        <v>36</v>
      </c>
      <c r="AH3097" s="34" t="s">
        <v>36</v>
      </c>
      <c r="AI3097" s="29">
        <v>117.78</v>
      </c>
      <c r="AJ3097" s="29">
        <v>2</v>
      </c>
      <c r="AK3097" s="29">
        <v>0</v>
      </c>
      <c r="AL3097" s="29">
        <v>0</v>
      </c>
      <c r="AM3097" s="29" t="s">
        <v>28</v>
      </c>
      <c r="AN3097" s="44" t="s">
        <v>27</v>
      </c>
      <c r="AO3097" s="29" t="s">
        <v>28</v>
      </c>
      <c r="AP3097" s="29">
        <v>1</v>
      </c>
      <c r="AQ3097" s="29"/>
      <c r="AR3097" s="29"/>
      <c r="AS3097" s="29"/>
      <c r="AT3097" s="29"/>
      <c r="AU3097" s="144"/>
      <c r="AV3097" s="36" t="s">
        <v>28</v>
      </c>
      <c r="AW3097" s="102">
        <v>43985</v>
      </c>
      <c r="AX3097" s="129" t="s">
        <v>33</v>
      </c>
      <c r="AY3097" s="106" t="e">
        <v>#N/A</v>
      </c>
      <c r="BD3097" t="s">
        <v>1724</v>
      </c>
      <c r="BE3097" t="e">
        <v>#N/A</v>
      </c>
      <c r="BF3097" t="s">
        <v>4747</v>
      </c>
      <c r="BH3097" t="str">
        <f t="shared" si="675"/>
        <v/>
      </c>
      <c r="BJ3097" t="str">
        <f t="shared" si="676"/>
        <v>OK</v>
      </c>
      <c r="BK3097" s="130" t="s">
        <v>5302</v>
      </c>
      <c r="BL3097" s="130" t="e">
        <v>#VALUE!</v>
      </c>
      <c r="BM3097" s="131">
        <v>121398</v>
      </c>
      <c r="BN3097" s="131">
        <v>1.1636353152440733</v>
      </c>
      <c r="BO3097" t="e">
        <v>#N/A</v>
      </c>
      <c r="BP3097">
        <v>0</v>
      </c>
    </row>
    <row r="3098" spans="1:68" ht="25.2" x14ac:dyDescent="0.3">
      <c r="A3098" s="1"/>
      <c r="B3098" s="47">
        <v>2737</v>
      </c>
      <c r="C3098" s="45">
        <v>1051958</v>
      </c>
      <c r="D3098" s="29"/>
      <c r="E3098" s="29"/>
      <c r="F3098" s="39" t="s">
        <v>2305</v>
      </c>
      <c r="G3098" s="29" t="s">
        <v>61</v>
      </c>
      <c r="H3098" s="70" t="s">
        <v>59</v>
      </c>
      <c r="I3098" s="148" t="s">
        <v>33</v>
      </c>
      <c r="J3098" s="147" t="s">
        <v>33</v>
      </c>
      <c r="K3098" s="148" t="e">
        <v>#N/A</v>
      </c>
      <c r="L3098" s="148" t="s">
        <v>32</v>
      </c>
      <c r="M3098" s="147" t="s">
        <v>33</v>
      </c>
      <c r="N3098" s="29" t="str">
        <f t="shared" si="672"/>
        <v/>
      </c>
      <c r="O3098" s="29" t="str">
        <f t="shared" si="673"/>
        <v/>
      </c>
      <c r="P3098" s="29" t="str">
        <f t="shared" si="674"/>
        <v/>
      </c>
      <c r="Q3098" s="29" t="str">
        <f t="shared" si="677"/>
        <v/>
      </c>
      <c r="R3098" s="29" t="str">
        <f t="shared" si="678"/>
        <v/>
      </c>
      <c r="S3098" s="29" t="str">
        <f t="shared" si="679"/>
        <v/>
      </c>
      <c r="T3098" s="29" t="str">
        <f t="shared" si="680"/>
        <v/>
      </c>
      <c r="U3098" s="40">
        <v>1004744</v>
      </c>
      <c r="V3098" s="40"/>
      <c r="W3098" s="38" t="s">
        <v>2241</v>
      </c>
      <c r="X3098" s="37" t="s">
        <v>158</v>
      </c>
      <c r="Y3098" s="146">
        <v>15075</v>
      </c>
      <c r="Z3098" s="33">
        <v>16583</v>
      </c>
      <c r="AA3098" s="34">
        <f t="shared" si="669"/>
        <v>0.1</v>
      </c>
      <c r="AB3098" s="33">
        <f t="shared" si="670"/>
        <v>16583</v>
      </c>
      <c r="AC3098" s="34">
        <f t="shared" si="671"/>
        <v>0.1000331940298507</v>
      </c>
      <c r="AD3098" s="145">
        <f t="shared" ref="AD3098:AD3161" si="681">ROUND(Z3098/1.2,3)</f>
        <v>13819.166999999999</v>
      </c>
      <c r="AE3098" s="105">
        <v>12562.5</v>
      </c>
      <c r="AF3098" s="34" t="s">
        <v>70</v>
      </c>
      <c r="AG3098" s="34" t="s">
        <v>73</v>
      </c>
      <c r="AH3098" s="34" t="s">
        <v>73</v>
      </c>
      <c r="AI3098" s="29">
        <v>14.183999999999999</v>
      </c>
      <c r="AJ3098" s="29">
        <v>0.11600000000000001</v>
      </c>
      <c r="AK3098" s="29">
        <v>0</v>
      </c>
      <c r="AL3098" s="29">
        <v>0</v>
      </c>
      <c r="AM3098" s="29" t="s">
        <v>27</v>
      </c>
      <c r="AN3098" s="44" t="s">
        <v>27</v>
      </c>
      <c r="AO3098" s="29" t="s">
        <v>27</v>
      </c>
      <c r="AP3098" s="29">
        <v>1</v>
      </c>
      <c r="AQ3098" s="29" t="s">
        <v>33</v>
      </c>
      <c r="AR3098" s="29" t="s">
        <v>33</v>
      </c>
      <c r="AS3098" s="29" t="s">
        <v>33</v>
      </c>
      <c r="AT3098" s="29"/>
      <c r="AU3098" s="144"/>
      <c r="AV3098" s="36" t="s">
        <v>28</v>
      </c>
      <c r="AW3098" s="102">
        <v>42942</v>
      </c>
      <c r="AX3098" s="129" t="s">
        <v>33</v>
      </c>
      <c r="AY3098" s="106" t="e">
        <v>#N/A</v>
      </c>
      <c r="BD3098" t="s">
        <v>1724</v>
      </c>
      <c r="BE3098" t="e">
        <v>#N/A</v>
      </c>
      <c r="BF3098">
        <v>0</v>
      </c>
      <c r="BH3098" t="str">
        <f t="shared" si="675"/>
        <v/>
      </c>
      <c r="BJ3098" t="str">
        <f t="shared" si="676"/>
        <v>OK</v>
      </c>
      <c r="BK3098" s="130" t="s">
        <v>5302</v>
      </c>
      <c r="BL3098" s="130" t="e">
        <v>#VALUE!</v>
      </c>
      <c r="BM3098" s="131" t="s">
        <v>33</v>
      </c>
      <c r="BN3098" s="131" t="e">
        <v>#VALUE!</v>
      </c>
      <c r="BO3098" t="e">
        <v>#N/A</v>
      </c>
      <c r="BP3098">
        <v>0</v>
      </c>
    </row>
    <row r="3099" spans="1:68" ht="25.2" x14ac:dyDescent="0.3">
      <c r="A3099" s="1"/>
      <c r="B3099" s="47">
        <v>2738</v>
      </c>
      <c r="C3099" s="45">
        <v>1051959</v>
      </c>
      <c r="D3099" s="29"/>
      <c r="E3099" s="29"/>
      <c r="F3099" s="39" t="s">
        <v>2306</v>
      </c>
      <c r="G3099" s="29" t="s">
        <v>61</v>
      </c>
      <c r="H3099" s="70" t="s">
        <v>59</v>
      </c>
      <c r="I3099" s="148" t="s">
        <v>33</v>
      </c>
      <c r="J3099" s="147" t="s">
        <v>33</v>
      </c>
      <c r="K3099" s="148" t="e">
        <v>#N/A</v>
      </c>
      <c r="L3099" s="148" t="s">
        <v>32</v>
      </c>
      <c r="M3099" s="147" t="s">
        <v>33</v>
      </c>
      <c r="N3099" s="29" t="str">
        <f t="shared" si="672"/>
        <v/>
      </c>
      <c r="O3099" s="29" t="str">
        <f t="shared" si="673"/>
        <v/>
      </c>
      <c r="P3099" s="29" t="str">
        <f t="shared" si="674"/>
        <v/>
      </c>
      <c r="Q3099" s="29" t="str">
        <f t="shared" si="677"/>
        <v/>
      </c>
      <c r="R3099" s="29" t="str">
        <f t="shared" si="678"/>
        <v/>
      </c>
      <c r="S3099" s="29" t="str">
        <f t="shared" si="679"/>
        <v/>
      </c>
      <c r="T3099" s="29" t="str">
        <f t="shared" si="680"/>
        <v/>
      </c>
      <c r="U3099" s="40">
        <v>1004745</v>
      </c>
      <c r="V3099" s="40"/>
      <c r="W3099" s="38" t="s">
        <v>2241</v>
      </c>
      <c r="X3099" s="37" t="s">
        <v>158</v>
      </c>
      <c r="Y3099" s="146">
        <v>19526</v>
      </c>
      <c r="Z3099" s="33">
        <v>21479</v>
      </c>
      <c r="AA3099" s="34">
        <f t="shared" si="669"/>
        <v>0.1</v>
      </c>
      <c r="AB3099" s="33">
        <f t="shared" si="670"/>
        <v>21479</v>
      </c>
      <c r="AC3099" s="34">
        <f t="shared" si="671"/>
        <v>0.100020483457534</v>
      </c>
      <c r="AD3099" s="145">
        <f t="shared" si="681"/>
        <v>17899.167000000001</v>
      </c>
      <c r="AE3099" s="105">
        <v>16271.666999999999</v>
      </c>
      <c r="AF3099" s="34" t="e">
        <v>#N/A</v>
      </c>
      <c r="AG3099" s="34" t="e">
        <v>#N/A</v>
      </c>
      <c r="AH3099" s="34" t="e">
        <v>#N/A</v>
      </c>
      <c r="AI3099" s="29">
        <v>19.488</v>
      </c>
      <c r="AJ3099" s="29">
        <v>9.8000000000000004E-2</v>
      </c>
      <c r="AK3099" s="29">
        <v>0</v>
      </c>
      <c r="AL3099" s="29">
        <v>0</v>
      </c>
      <c r="AM3099" s="29" t="s">
        <v>27</v>
      </c>
      <c r="AN3099" s="44" t="s">
        <v>27</v>
      </c>
      <c r="AO3099" s="29" t="s">
        <v>27</v>
      </c>
      <c r="AP3099" s="29">
        <v>1</v>
      </c>
      <c r="AQ3099" s="29" t="s">
        <v>33</v>
      </c>
      <c r="AR3099" s="29" t="s">
        <v>33</v>
      </c>
      <c r="AS3099" s="29" t="s">
        <v>33</v>
      </c>
      <c r="AT3099" s="29"/>
      <c r="AU3099" s="144"/>
      <c r="AV3099" s="36" t="s">
        <v>28</v>
      </c>
      <c r="AW3099" s="102">
        <v>42942</v>
      </c>
      <c r="AX3099" s="129" t="s">
        <v>33</v>
      </c>
      <c r="AY3099" s="106" t="e">
        <v>#N/A</v>
      </c>
      <c r="BD3099" t="s">
        <v>1724</v>
      </c>
      <c r="BE3099" t="e">
        <v>#N/A</v>
      </c>
      <c r="BF3099" t="e">
        <v>#N/A</v>
      </c>
      <c r="BH3099" t="str">
        <f t="shared" si="675"/>
        <v/>
      </c>
      <c r="BJ3099" t="str">
        <f t="shared" si="676"/>
        <v>OK</v>
      </c>
      <c r="BK3099" s="130" t="s">
        <v>5302</v>
      </c>
      <c r="BL3099" s="130" t="e">
        <v>#VALUE!</v>
      </c>
      <c r="BM3099" s="131">
        <v>0</v>
      </c>
      <c r="BN3099" s="131" t="e">
        <v>#DIV/0!</v>
      </c>
      <c r="BO3099" t="e">
        <v>#N/A</v>
      </c>
      <c r="BP3099">
        <v>0</v>
      </c>
    </row>
    <row r="3100" spans="1:68" ht="25.2" x14ac:dyDescent="0.3">
      <c r="A3100" s="1"/>
      <c r="B3100" s="47">
        <v>2739</v>
      </c>
      <c r="C3100" s="45">
        <v>1051960</v>
      </c>
      <c r="D3100" s="29"/>
      <c r="E3100" s="29"/>
      <c r="F3100" s="39" t="s">
        <v>2307</v>
      </c>
      <c r="G3100" s="29" t="s">
        <v>61</v>
      </c>
      <c r="H3100" s="70" t="s">
        <v>59</v>
      </c>
      <c r="I3100" s="148" t="s">
        <v>33</v>
      </c>
      <c r="J3100" s="147" t="s">
        <v>33</v>
      </c>
      <c r="K3100" s="148" t="e">
        <v>#N/A</v>
      </c>
      <c r="L3100" s="148" t="s">
        <v>32</v>
      </c>
      <c r="M3100" s="147" t="s">
        <v>33</v>
      </c>
      <c r="N3100" s="29" t="str">
        <f t="shared" si="672"/>
        <v/>
      </c>
      <c r="O3100" s="29" t="str">
        <f t="shared" si="673"/>
        <v/>
      </c>
      <c r="P3100" s="29" t="str">
        <f t="shared" si="674"/>
        <v/>
      </c>
      <c r="Q3100" s="29" t="str">
        <f t="shared" si="677"/>
        <v/>
      </c>
      <c r="R3100" s="29" t="str">
        <f t="shared" si="678"/>
        <v/>
      </c>
      <c r="S3100" s="29" t="str">
        <f t="shared" si="679"/>
        <v/>
      </c>
      <c r="T3100" s="29" t="str">
        <f t="shared" si="680"/>
        <v/>
      </c>
      <c r="U3100" s="40">
        <v>1004746</v>
      </c>
      <c r="V3100" s="40"/>
      <c r="W3100" s="38" t="s">
        <v>2241</v>
      </c>
      <c r="X3100" s="37" t="s">
        <v>158</v>
      </c>
      <c r="Y3100" s="146">
        <v>27836</v>
      </c>
      <c r="Z3100" s="33">
        <v>30620</v>
      </c>
      <c r="AA3100" s="34">
        <f t="shared" si="669"/>
        <v>0.1</v>
      </c>
      <c r="AB3100" s="33">
        <f t="shared" si="670"/>
        <v>30620</v>
      </c>
      <c r="AC3100" s="34">
        <f t="shared" si="671"/>
        <v>0.10001436844353544</v>
      </c>
      <c r="AD3100" s="145">
        <f t="shared" si="681"/>
        <v>25516.667000000001</v>
      </c>
      <c r="AE3100" s="105">
        <v>23196.667000000001</v>
      </c>
      <c r="AF3100" s="34" t="e">
        <v>#N/A</v>
      </c>
      <c r="AG3100" s="34" t="e">
        <v>#N/A</v>
      </c>
      <c r="AH3100" s="34" t="e">
        <v>#N/A</v>
      </c>
      <c r="AI3100" s="29">
        <v>27.78</v>
      </c>
      <c r="AJ3100" s="29">
        <v>0.13500000000000001</v>
      </c>
      <c r="AK3100" s="29">
        <v>0</v>
      </c>
      <c r="AL3100" s="29">
        <v>0</v>
      </c>
      <c r="AM3100" s="29" t="s">
        <v>27</v>
      </c>
      <c r="AN3100" s="44" t="s">
        <v>27</v>
      </c>
      <c r="AO3100" s="29" t="s">
        <v>27</v>
      </c>
      <c r="AP3100" s="29">
        <v>1</v>
      </c>
      <c r="AQ3100" s="29" t="s">
        <v>33</v>
      </c>
      <c r="AR3100" s="29" t="s">
        <v>33</v>
      </c>
      <c r="AS3100" s="29" t="s">
        <v>33</v>
      </c>
      <c r="AT3100" s="29"/>
      <c r="AU3100" s="144"/>
      <c r="AV3100" s="36" t="s">
        <v>28</v>
      </c>
      <c r="AW3100" s="102">
        <v>42942</v>
      </c>
      <c r="AX3100" s="129" t="s">
        <v>33</v>
      </c>
      <c r="AY3100" s="106" t="e">
        <v>#N/A</v>
      </c>
      <c r="BD3100" t="s">
        <v>1724</v>
      </c>
      <c r="BE3100" t="e">
        <v>#N/A</v>
      </c>
      <c r="BF3100" t="e">
        <v>#N/A</v>
      </c>
      <c r="BH3100" t="str">
        <f t="shared" si="675"/>
        <v/>
      </c>
      <c r="BJ3100" t="str">
        <f t="shared" si="676"/>
        <v>OK</v>
      </c>
      <c r="BK3100" s="130" t="s">
        <v>5302</v>
      </c>
      <c r="BL3100" s="130" t="e">
        <v>#VALUE!</v>
      </c>
      <c r="BM3100" s="131" t="s">
        <v>33</v>
      </c>
      <c r="BN3100" s="131" t="e">
        <v>#VALUE!</v>
      </c>
      <c r="BO3100" t="e">
        <v>#N/A</v>
      </c>
      <c r="BP3100">
        <v>0</v>
      </c>
    </row>
    <row r="3101" spans="1:68" ht="25.2" x14ac:dyDescent="0.3">
      <c r="A3101" s="1"/>
      <c r="B3101" s="47">
        <v>2740</v>
      </c>
      <c r="C3101" s="45">
        <v>1051964</v>
      </c>
      <c r="D3101" s="29"/>
      <c r="E3101" s="29"/>
      <c r="F3101" s="39" t="s">
        <v>2308</v>
      </c>
      <c r="G3101" s="29" t="s">
        <v>61</v>
      </c>
      <c r="H3101" s="70" t="s">
        <v>59</v>
      </c>
      <c r="I3101" s="148" t="s">
        <v>33</v>
      </c>
      <c r="J3101" s="147" t="s">
        <v>33</v>
      </c>
      <c r="K3101" s="148" t="e">
        <v>#N/A</v>
      </c>
      <c r="L3101" s="148" t="s">
        <v>32</v>
      </c>
      <c r="M3101" s="147" t="s">
        <v>33</v>
      </c>
      <c r="N3101" s="29" t="str">
        <f t="shared" si="672"/>
        <v/>
      </c>
      <c r="O3101" s="29" t="str">
        <f t="shared" si="673"/>
        <v/>
      </c>
      <c r="P3101" s="29" t="str">
        <f t="shared" si="674"/>
        <v/>
      </c>
      <c r="Q3101" s="29" t="str">
        <f t="shared" si="677"/>
        <v/>
      </c>
      <c r="R3101" s="29" t="str">
        <f t="shared" si="678"/>
        <v/>
      </c>
      <c r="S3101" s="29" t="str">
        <f t="shared" si="679"/>
        <v/>
      </c>
      <c r="T3101" s="29" t="str">
        <f t="shared" si="680"/>
        <v/>
      </c>
      <c r="U3101" s="40">
        <v>1004750</v>
      </c>
      <c r="V3101" s="40"/>
      <c r="W3101" s="38" t="s">
        <v>2241</v>
      </c>
      <c r="X3101" s="37" t="s">
        <v>158</v>
      </c>
      <c r="Y3101" s="146">
        <v>67795</v>
      </c>
      <c r="Z3101" s="33">
        <v>74575</v>
      </c>
      <c r="AA3101" s="34">
        <f t="shared" si="669"/>
        <v>0.1</v>
      </c>
      <c r="AB3101" s="33">
        <f t="shared" si="670"/>
        <v>74575</v>
      </c>
      <c r="AC3101" s="34">
        <f t="shared" si="671"/>
        <v>0.10000737576521794</v>
      </c>
      <c r="AD3101" s="145">
        <f t="shared" si="681"/>
        <v>62145.832999999999</v>
      </c>
      <c r="AE3101" s="105">
        <v>56495.832999999999</v>
      </c>
      <c r="AF3101" s="34" t="s">
        <v>70</v>
      </c>
      <c r="AG3101" s="34" t="s">
        <v>73</v>
      </c>
      <c r="AH3101" s="34" t="s">
        <v>73</v>
      </c>
      <c r="AI3101" s="29">
        <v>84.456000000000003</v>
      </c>
      <c r="AJ3101" s="29">
        <v>0.44894000000000001</v>
      </c>
      <c r="AK3101" s="29">
        <v>0</v>
      </c>
      <c r="AL3101" s="29">
        <v>0</v>
      </c>
      <c r="AM3101" s="29" t="s">
        <v>27</v>
      </c>
      <c r="AN3101" s="44" t="s">
        <v>27</v>
      </c>
      <c r="AO3101" s="29" t="s">
        <v>27</v>
      </c>
      <c r="AP3101" s="29">
        <v>1</v>
      </c>
      <c r="AQ3101" s="29" t="s">
        <v>33</v>
      </c>
      <c r="AR3101" s="29" t="s">
        <v>33</v>
      </c>
      <c r="AS3101" s="29" t="s">
        <v>33</v>
      </c>
      <c r="AT3101" s="29"/>
      <c r="AU3101" s="144"/>
      <c r="AV3101" s="36" t="s">
        <v>28</v>
      </c>
      <c r="AW3101" s="102">
        <v>42942</v>
      </c>
      <c r="AX3101" s="129" t="s">
        <v>33</v>
      </c>
      <c r="AY3101" s="106" t="e">
        <v>#N/A</v>
      </c>
      <c r="BD3101" t="s">
        <v>1724</v>
      </c>
      <c r="BE3101" t="e">
        <v>#N/A</v>
      </c>
      <c r="BF3101">
        <v>0</v>
      </c>
      <c r="BH3101" t="str">
        <f t="shared" si="675"/>
        <v/>
      </c>
      <c r="BJ3101" t="str">
        <f t="shared" si="676"/>
        <v>OK</v>
      </c>
      <c r="BK3101" s="130" t="s">
        <v>5302</v>
      </c>
      <c r="BL3101" s="130" t="e">
        <v>#VALUE!</v>
      </c>
      <c r="BM3101" s="131" t="s">
        <v>33</v>
      </c>
      <c r="BN3101" s="131" t="e">
        <v>#VALUE!</v>
      </c>
      <c r="BO3101" t="e">
        <v>#N/A</v>
      </c>
      <c r="BP3101">
        <v>0</v>
      </c>
    </row>
    <row r="3102" spans="1:68" ht="25.2" x14ac:dyDescent="0.3">
      <c r="A3102" s="1"/>
      <c r="B3102" s="47">
        <v>2741</v>
      </c>
      <c r="C3102" s="45">
        <v>1051976</v>
      </c>
      <c r="D3102" s="29"/>
      <c r="E3102" s="29"/>
      <c r="F3102" s="39" t="s">
        <v>2309</v>
      </c>
      <c r="G3102" s="29" t="s">
        <v>61</v>
      </c>
      <c r="H3102" s="70" t="s">
        <v>59</v>
      </c>
      <c r="I3102" s="148" t="s">
        <v>33</v>
      </c>
      <c r="J3102" s="147" t="s">
        <v>33</v>
      </c>
      <c r="K3102" s="148" t="e">
        <v>#N/A</v>
      </c>
      <c r="L3102" s="148" t="s">
        <v>32</v>
      </c>
      <c r="M3102" s="147" t="s">
        <v>33</v>
      </c>
      <c r="N3102" s="29" t="str">
        <f t="shared" si="672"/>
        <v/>
      </c>
      <c r="O3102" s="29" t="str">
        <f t="shared" si="673"/>
        <v/>
      </c>
      <c r="P3102" s="29" t="str">
        <f t="shared" si="674"/>
        <v/>
      </c>
      <c r="Q3102" s="29" t="str">
        <f t="shared" si="677"/>
        <v/>
      </c>
      <c r="R3102" s="29" t="str">
        <f t="shared" si="678"/>
        <v/>
      </c>
      <c r="S3102" s="29" t="str">
        <f t="shared" si="679"/>
        <v/>
      </c>
      <c r="T3102" s="29" t="str">
        <f t="shared" si="680"/>
        <v/>
      </c>
      <c r="U3102" s="40">
        <v>1004762</v>
      </c>
      <c r="V3102" s="40"/>
      <c r="W3102" s="38" t="s">
        <v>2241</v>
      </c>
      <c r="X3102" s="37" t="s">
        <v>158</v>
      </c>
      <c r="Y3102" s="146">
        <v>94556</v>
      </c>
      <c r="Z3102" s="33">
        <v>104012</v>
      </c>
      <c r="AA3102" s="34">
        <f t="shared" si="669"/>
        <v>0.1</v>
      </c>
      <c r="AB3102" s="33">
        <f t="shared" si="670"/>
        <v>104012</v>
      </c>
      <c r="AC3102" s="34">
        <f t="shared" si="671"/>
        <v>0.10000422987434228</v>
      </c>
      <c r="AD3102" s="145">
        <f t="shared" si="681"/>
        <v>86676.667000000001</v>
      </c>
      <c r="AE3102" s="105">
        <v>78796.667000000001</v>
      </c>
      <c r="AF3102" s="34" t="e">
        <v>#N/A</v>
      </c>
      <c r="AG3102" s="34" t="e">
        <v>#N/A</v>
      </c>
      <c r="AH3102" s="34" t="e">
        <v>#N/A</v>
      </c>
      <c r="AI3102" s="29">
        <v>84.8</v>
      </c>
      <c r="AJ3102" s="29">
        <v>1.5549999999999999</v>
      </c>
      <c r="AK3102" s="29">
        <v>0</v>
      </c>
      <c r="AL3102" s="29">
        <v>0</v>
      </c>
      <c r="AM3102" s="29" t="s">
        <v>27</v>
      </c>
      <c r="AN3102" s="44" t="s">
        <v>27</v>
      </c>
      <c r="AO3102" s="29" t="s">
        <v>27</v>
      </c>
      <c r="AP3102" s="29">
        <v>1</v>
      </c>
      <c r="AQ3102" s="29" t="s">
        <v>33</v>
      </c>
      <c r="AR3102" s="29" t="s">
        <v>33</v>
      </c>
      <c r="AS3102" s="29" t="s">
        <v>33</v>
      </c>
      <c r="AT3102" s="29"/>
      <c r="AU3102" s="144"/>
      <c r="AV3102" s="36" t="s">
        <v>28</v>
      </c>
      <c r="AW3102" s="102">
        <v>42942</v>
      </c>
      <c r="AX3102" s="129" t="s">
        <v>33</v>
      </c>
      <c r="AY3102" s="106" t="e">
        <v>#N/A</v>
      </c>
      <c r="BD3102" t="s">
        <v>1724</v>
      </c>
      <c r="BE3102" t="e">
        <v>#N/A</v>
      </c>
      <c r="BF3102" t="e">
        <v>#N/A</v>
      </c>
      <c r="BH3102" t="str">
        <f t="shared" si="675"/>
        <v/>
      </c>
      <c r="BJ3102" t="str">
        <f t="shared" si="676"/>
        <v>OK</v>
      </c>
      <c r="BK3102" s="130" t="s">
        <v>5302</v>
      </c>
      <c r="BL3102" s="130" t="e">
        <v>#VALUE!</v>
      </c>
      <c r="BM3102" s="131" t="s">
        <v>33</v>
      </c>
      <c r="BN3102" s="131" t="e">
        <v>#VALUE!</v>
      </c>
      <c r="BO3102" t="e">
        <v>#N/A</v>
      </c>
      <c r="BP3102">
        <v>0</v>
      </c>
    </row>
    <row r="3103" spans="1:68" ht="25.2" x14ac:dyDescent="0.3">
      <c r="A3103" s="1"/>
      <c r="B3103" s="47">
        <v>2742</v>
      </c>
      <c r="C3103" s="45">
        <v>1051977</v>
      </c>
      <c r="D3103" s="29"/>
      <c r="E3103" s="29"/>
      <c r="F3103" s="39" t="s">
        <v>2310</v>
      </c>
      <c r="G3103" s="29" t="s">
        <v>61</v>
      </c>
      <c r="H3103" s="70" t="s">
        <v>59</v>
      </c>
      <c r="I3103" s="148" t="s">
        <v>33</v>
      </c>
      <c r="J3103" s="147" t="s">
        <v>33</v>
      </c>
      <c r="K3103" s="148" t="e">
        <v>#N/A</v>
      </c>
      <c r="L3103" s="148" t="s">
        <v>32</v>
      </c>
      <c r="M3103" s="147" t="s">
        <v>33</v>
      </c>
      <c r="N3103" s="29" t="str">
        <f t="shared" si="672"/>
        <v/>
      </c>
      <c r="O3103" s="29" t="str">
        <f t="shared" si="673"/>
        <v/>
      </c>
      <c r="P3103" s="29" t="str">
        <f t="shared" si="674"/>
        <v/>
      </c>
      <c r="Q3103" s="29" t="str">
        <f t="shared" si="677"/>
        <v/>
      </c>
      <c r="R3103" s="29" t="str">
        <f t="shared" si="678"/>
        <v/>
      </c>
      <c r="S3103" s="29" t="str">
        <f t="shared" si="679"/>
        <v/>
      </c>
      <c r="T3103" s="29" t="str">
        <f t="shared" si="680"/>
        <v/>
      </c>
      <c r="U3103" s="40">
        <v>1004763</v>
      </c>
      <c r="V3103" s="40"/>
      <c r="W3103" s="38" t="s">
        <v>2241</v>
      </c>
      <c r="X3103" s="37" t="s">
        <v>158</v>
      </c>
      <c r="Y3103" s="146">
        <v>122874</v>
      </c>
      <c r="Z3103" s="33">
        <v>135161</v>
      </c>
      <c r="AA3103" s="34">
        <f t="shared" si="669"/>
        <v>0.1</v>
      </c>
      <c r="AB3103" s="33">
        <f t="shared" si="670"/>
        <v>135161</v>
      </c>
      <c r="AC3103" s="34">
        <f t="shared" si="671"/>
        <v>9.9996747888080481E-2</v>
      </c>
      <c r="AD3103" s="145">
        <f t="shared" si="681"/>
        <v>112634.167</v>
      </c>
      <c r="AE3103" s="105">
        <v>102395</v>
      </c>
      <c r="AF3103" s="34" t="e">
        <v>#N/A</v>
      </c>
      <c r="AG3103" s="34" t="e">
        <v>#N/A</v>
      </c>
      <c r="AH3103" s="34" t="e">
        <v>#N/A</v>
      </c>
      <c r="AI3103" s="29">
        <v>116.8</v>
      </c>
      <c r="AJ3103" s="29">
        <v>2.42</v>
      </c>
      <c r="AK3103" s="29">
        <v>0</v>
      </c>
      <c r="AL3103" s="29">
        <v>0</v>
      </c>
      <c r="AM3103" s="29" t="s">
        <v>27</v>
      </c>
      <c r="AN3103" s="44" t="s">
        <v>27</v>
      </c>
      <c r="AO3103" s="29" t="s">
        <v>27</v>
      </c>
      <c r="AP3103" s="29">
        <v>1</v>
      </c>
      <c r="AQ3103" s="29" t="s">
        <v>33</v>
      </c>
      <c r="AR3103" s="29" t="s">
        <v>33</v>
      </c>
      <c r="AS3103" s="29" t="s">
        <v>33</v>
      </c>
      <c r="AT3103" s="29"/>
      <c r="AU3103" s="144"/>
      <c r="AV3103" s="36" t="s">
        <v>28</v>
      </c>
      <c r="AW3103" s="102">
        <v>42942</v>
      </c>
      <c r="AX3103" s="129" t="s">
        <v>33</v>
      </c>
      <c r="AY3103" s="106" t="e">
        <v>#N/A</v>
      </c>
      <c r="BD3103" t="s">
        <v>1724</v>
      </c>
      <c r="BE3103" t="e">
        <v>#N/A</v>
      </c>
      <c r="BF3103" t="e">
        <v>#N/A</v>
      </c>
      <c r="BH3103" t="str">
        <f t="shared" si="675"/>
        <v/>
      </c>
      <c r="BJ3103" t="str">
        <f t="shared" si="676"/>
        <v>OK</v>
      </c>
      <c r="BK3103" s="130" t="s">
        <v>5302</v>
      </c>
      <c r="BL3103" s="130" t="e">
        <v>#VALUE!</v>
      </c>
      <c r="BM3103" s="131" t="s">
        <v>33</v>
      </c>
      <c r="BN3103" s="131" t="e">
        <v>#VALUE!</v>
      </c>
      <c r="BO3103" t="e">
        <v>#N/A</v>
      </c>
      <c r="BP3103">
        <v>0</v>
      </c>
    </row>
    <row r="3104" spans="1:68" ht="25.2" x14ac:dyDescent="0.3">
      <c r="A3104" s="1"/>
      <c r="B3104" s="47">
        <v>2743</v>
      </c>
      <c r="C3104" s="45">
        <v>1051986</v>
      </c>
      <c r="D3104" s="29"/>
      <c r="E3104" s="29"/>
      <c r="F3104" s="39" t="s">
        <v>2311</v>
      </c>
      <c r="G3104" s="29" t="s">
        <v>61</v>
      </c>
      <c r="H3104" s="70" t="s">
        <v>59</v>
      </c>
      <c r="I3104" s="148" t="s">
        <v>33</v>
      </c>
      <c r="J3104" s="147" t="s">
        <v>33</v>
      </c>
      <c r="K3104" s="148" t="e">
        <v>#N/A</v>
      </c>
      <c r="L3104" s="148" t="s">
        <v>32</v>
      </c>
      <c r="M3104" s="147" t="s">
        <v>33</v>
      </c>
      <c r="N3104" s="29" t="str">
        <f t="shared" si="672"/>
        <v/>
      </c>
      <c r="O3104" s="29" t="str">
        <f t="shared" si="673"/>
        <v/>
      </c>
      <c r="P3104" s="29" t="str">
        <f t="shared" si="674"/>
        <v/>
      </c>
      <c r="Q3104" s="29" t="str">
        <f t="shared" si="677"/>
        <v/>
      </c>
      <c r="R3104" s="29" t="str">
        <f t="shared" si="678"/>
        <v/>
      </c>
      <c r="S3104" s="29" t="str">
        <f t="shared" si="679"/>
        <v/>
      </c>
      <c r="T3104" s="29" t="str">
        <f t="shared" si="680"/>
        <v/>
      </c>
      <c r="U3104" s="40">
        <v>1004766</v>
      </c>
      <c r="V3104" s="40"/>
      <c r="W3104" s="38" t="s">
        <v>2241</v>
      </c>
      <c r="X3104" s="37" t="s">
        <v>158</v>
      </c>
      <c r="Y3104" s="146">
        <v>110362</v>
      </c>
      <c r="Z3104" s="33">
        <v>121398</v>
      </c>
      <c r="AA3104" s="34">
        <f t="shared" si="669"/>
        <v>0.1</v>
      </c>
      <c r="AB3104" s="33">
        <f t="shared" si="670"/>
        <v>121398</v>
      </c>
      <c r="AC3104" s="34">
        <f t="shared" si="671"/>
        <v>9.999819176889943E-2</v>
      </c>
      <c r="AD3104" s="145">
        <f t="shared" si="681"/>
        <v>101165</v>
      </c>
      <c r="AE3104" s="105">
        <v>91968.332999999999</v>
      </c>
      <c r="AF3104" s="34" t="e">
        <v>#N/A</v>
      </c>
      <c r="AG3104" s="34" t="e">
        <v>#N/A</v>
      </c>
      <c r="AH3104" s="34" t="e">
        <v>#N/A</v>
      </c>
      <c r="AI3104" s="29">
        <v>117.78</v>
      </c>
      <c r="AJ3104" s="29">
        <v>2</v>
      </c>
      <c r="AK3104" s="29">
        <v>0</v>
      </c>
      <c r="AL3104" s="29">
        <v>0</v>
      </c>
      <c r="AM3104" s="29" t="s">
        <v>27</v>
      </c>
      <c r="AN3104" s="44" t="s">
        <v>27</v>
      </c>
      <c r="AO3104" s="29" t="s">
        <v>27</v>
      </c>
      <c r="AP3104" s="29">
        <v>1</v>
      </c>
      <c r="AQ3104" s="29" t="s">
        <v>33</v>
      </c>
      <c r="AR3104" s="29" t="s">
        <v>33</v>
      </c>
      <c r="AS3104" s="29" t="s">
        <v>33</v>
      </c>
      <c r="AT3104" s="29"/>
      <c r="AU3104" s="144"/>
      <c r="AV3104" s="36" t="s">
        <v>28</v>
      </c>
      <c r="AW3104" s="102">
        <v>42942</v>
      </c>
      <c r="AX3104" s="129" t="s">
        <v>33</v>
      </c>
      <c r="AY3104" s="106" t="e">
        <v>#N/A</v>
      </c>
      <c r="BD3104" t="s">
        <v>1724</v>
      </c>
      <c r="BE3104" t="e">
        <v>#N/A</v>
      </c>
      <c r="BF3104" t="e">
        <v>#N/A</v>
      </c>
      <c r="BH3104" t="str">
        <f t="shared" si="675"/>
        <v/>
      </c>
      <c r="BJ3104" t="str">
        <f t="shared" si="676"/>
        <v>OK</v>
      </c>
      <c r="BK3104" s="130" t="s">
        <v>5302</v>
      </c>
      <c r="BL3104" s="130" t="e">
        <v>#VALUE!</v>
      </c>
      <c r="BM3104" s="131" t="s">
        <v>33</v>
      </c>
      <c r="BN3104" s="131" t="e">
        <v>#VALUE!</v>
      </c>
      <c r="BO3104" t="e">
        <v>#N/A</v>
      </c>
      <c r="BP3104">
        <v>0</v>
      </c>
    </row>
    <row r="3105" spans="1:68" ht="25.2" x14ac:dyDescent="0.3">
      <c r="A3105" s="1"/>
      <c r="B3105" s="47">
        <v>2744</v>
      </c>
      <c r="C3105" s="45">
        <v>1046821</v>
      </c>
      <c r="D3105" s="29"/>
      <c r="E3105" s="29"/>
      <c r="F3105" s="31" t="s">
        <v>2312</v>
      </c>
      <c r="G3105" s="37" t="s">
        <v>31</v>
      </c>
      <c r="H3105" s="70" t="s">
        <v>4779</v>
      </c>
      <c r="I3105" s="148" t="s">
        <v>33</v>
      </c>
      <c r="J3105" s="147" t="s">
        <v>33</v>
      </c>
      <c r="K3105" s="148" t="e">
        <v>#N/A</v>
      </c>
      <c r="L3105" s="148" t="s">
        <v>32</v>
      </c>
      <c r="M3105" s="147" t="s">
        <v>33</v>
      </c>
      <c r="N3105" s="29" t="str">
        <f t="shared" si="672"/>
        <v/>
      </c>
      <c r="O3105" s="29" t="str">
        <f t="shared" si="673"/>
        <v/>
      </c>
      <c r="P3105" s="29" t="str">
        <f t="shared" si="674"/>
        <v/>
      </c>
      <c r="Q3105" s="29" t="str">
        <f t="shared" si="677"/>
        <v/>
      </c>
      <c r="R3105" s="29" t="str">
        <f t="shared" si="678"/>
        <v/>
      </c>
      <c r="S3105" s="29" t="str">
        <f t="shared" si="679"/>
        <v/>
      </c>
      <c r="T3105" s="29" t="str">
        <f t="shared" si="680"/>
        <v/>
      </c>
      <c r="U3105" s="29"/>
      <c r="V3105" s="29"/>
      <c r="W3105" s="38" t="s">
        <v>2241</v>
      </c>
      <c r="X3105" s="37" t="s">
        <v>158</v>
      </c>
      <c r="Y3105" s="146">
        <v>22137</v>
      </c>
      <c r="Z3105" s="33">
        <v>28336</v>
      </c>
      <c r="AA3105" s="34">
        <f t="shared" si="669"/>
        <v>0.28000000000000003</v>
      </c>
      <c r="AB3105" s="33">
        <f t="shared" si="670"/>
        <v>28336</v>
      </c>
      <c r="AC3105" s="34">
        <f t="shared" si="671"/>
        <v>0.28002889280390292</v>
      </c>
      <c r="AD3105" s="145">
        <f t="shared" si="681"/>
        <v>23613.332999999999</v>
      </c>
      <c r="AE3105" s="105">
        <v>18447.5</v>
      </c>
      <c r="AF3105" s="34" t="s">
        <v>36</v>
      </c>
      <c r="AG3105" s="34" t="s">
        <v>36</v>
      </c>
      <c r="AH3105" s="34" t="s">
        <v>36</v>
      </c>
      <c r="AI3105" s="29">
        <v>26.28</v>
      </c>
      <c r="AJ3105" s="29">
        <v>0.14399999999999999</v>
      </c>
      <c r="AK3105" s="29">
        <v>1</v>
      </c>
      <c r="AL3105" s="29">
        <v>0</v>
      </c>
      <c r="AM3105" s="29" t="s">
        <v>28</v>
      </c>
      <c r="AN3105" s="158" t="s">
        <v>28</v>
      </c>
      <c r="AO3105" s="29" t="s">
        <v>28</v>
      </c>
      <c r="AP3105" s="29">
        <v>1</v>
      </c>
      <c r="AQ3105" s="29" t="s">
        <v>33</v>
      </c>
      <c r="AR3105" s="29" t="s">
        <v>33</v>
      </c>
      <c r="AS3105" s="29" t="s">
        <v>33</v>
      </c>
      <c r="AT3105" s="29"/>
      <c r="AU3105" s="144"/>
      <c r="AV3105" s="36" t="s">
        <v>28</v>
      </c>
      <c r="AW3105" s="102">
        <v>42942</v>
      </c>
      <c r="AX3105" s="129" t="s">
        <v>33</v>
      </c>
      <c r="AY3105" s="106">
        <v>1</v>
      </c>
      <c r="BD3105" t="s">
        <v>1724</v>
      </c>
      <c r="BE3105" t="e">
        <v>#N/A</v>
      </c>
      <c r="BF3105">
        <v>0</v>
      </c>
      <c r="BH3105" t="str">
        <f t="shared" si="675"/>
        <v>AV</v>
      </c>
      <c r="BJ3105" t="str">
        <f t="shared" si="676"/>
        <v>OK</v>
      </c>
      <c r="BK3105" s="130">
        <v>28336</v>
      </c>
      <c r="BL3105" s="130" t="s">
        <v>37</v>
      </c>
      <c r="BM3105" s="131" t="s">
        <v>33</v>
      </c>
      <c r="BN3105" s="131" t="e">
        <v>#VALUE!</v>
      </c>
      <c r="BO3105">
        <v>28336</v>
      </c>
      <c r="BP3105">
        <v>0</v>
      </c>
    </row>
    <row r="3106" spans="1:68" ht="25.2" x14ac:dyDescent="0.3">
      <c r="A3106" s="1"/>
      <c r="B3106" s="47">
        <v>2745</v>
      </c>
      <c r="C3106" s="45">
        <v>1057386</v>
      </c>
      <c r="D3106" s="29"/>
      <c r="E3106" s="29"/>
      <c r="F3106" s="31" t="s">
        <v>2313</v>
      </c>
      <c r="G3106" s="37" t="s">
        <v>31</v>
      </c>
      <c r="H3106" s="70" t="s">
        <v>4779</v>
      </c>
      <c r="I3106" s="148" t="s">
        <v>33</v>
      </c>
      <c r="J3106" s="147" t="s">
        <v>33</v>
      </c>
      <c r="K3106" s="148" t="e">
        <v>#N/A</v>
      </c>
      <c r="L3106" s="148" t="s">
        <v>32</v>
      </c>
      <c r="M3106" s="147" t="s">
        <v>33</v>
      </c>
      <c r="N3106" s="29" t="str">
        <f t="shared" si="672"/>
        <v/>
      </c>
      <c r="O3106" s="29" t="str">
        <f t="shared" si="673"/>
        <v/>
      </c>
      <c r="P3106" s="29" t="str">
        <f t="shared" si="674"/>
        <v/>
      </c>
      <c r="Q3106" s="29" t="str">
        <f t="shared" si="677"/>
        <v/>
      </c>
      <c r="R3106" s="29" t="str">
        <f t="shared" si="678"/>
        <v/>
      </c>
      <c r="S3106" s="29" t="str">
        <f t="shared" si="679"/>
        <v/>
      </c>
      <c r="T3106" s="29" t="str">
        <f t="shared" si="680"/>
        <v/>
      </c>
      <c r="U3106" s="29"/>
      <c r="V3106" s="29"/>
      <c r="W3106" s="38" t="s">
        <v>2241</v>
      </c>
      <c r="X3106" s="37" t="s">
        <v>158</v>
      </c>
      <c r="Y3106" s="146">
        <v>46198</v>
      </c>
      <c r="Z3106" s="33">
        <v>59134</v>
      </c>
      <c r="AA3106" s="34">
        <f t="shared" si="669"/>
        <v>0.28000000000000003</v>
      </c>
      <c r="AB3106" s="33">
        <f t="shared" si="670"/>
        <v>59134</v>
      </c>
      <c r="AC3106" s="34">
        <f t="shared" si="671"/>
        <v>0.28001212416132409</v>
      </c>
      <c r="AD3106" s="145">
        <f t="shared" si="681"/>
        <v>49278.332999999999</v>
      </c>
      <c r="AE3106" s="105">
        <v>38498.332999999999</v>
      </c>
      <c r="AF3106" s="34" t="s">
        <v>36</v>
      </c>
      <c r="AG3106" s="34" t="s">
        <v>36</v>
      </c>
      <c r="AH3106" s="34" t="s">
        <v>36</v>
      </c>
      <c r="AI3106" s="29">
        <v>54.96</v>
      </c>
      <c r="AJ3106" s="29">
        <v>0.31</v>
      </c>
      <c r="AK3106" s="29">
        <v>10</v>
      </c>
      <c r="AL3106" s="29">
        <v>0</v>
      </c>
      <c r="AM3106" s="29" t="s">
        <v>28</v>
      </c>
      <c r="AN3106" s="158" t="s">
        <v>28</v>
      </c>
      <c r="AO3106" s="29" t="s">
        <v>28</v>
      </c>
      <c r="AP3106" s="29">
        <v>1</v>
      </c>
      <c r="AQ3106" s="29" t="s">
        <v>33</v>
      </c>
      <c r="AR3106" s="29" t="s">
        <v>33</v>
      </c>
      <c r="AS3106" s="29" t="s">
        <v>33</v>
      </c>
      <c r="AT3106" s="29"/>
      <c r="AU3106" s="144"/>
      <c r="AV3106" s="36" t="s">
        <v>28</v>
      </c>
      <c r="AW3106" s="102">
        <v>42942</v>
      </c>
      <c r="AX3106" s="129" t="s">
        <v>33</v>
      </c>
      <c r="AY3106" s="106">
        <v>5</v>
      </c>
      <c r="BD3106" t="s">
        <v>1724</v>
      </c>
      <c r="BE3106" t="e">
        <v>#N/A</v>
      </c>
      <c r="BF3106" t="s">
        <v>4740</v>
      </c>
      <c r="BH3106" t="str">
        <f t="shared" si="675"/>
        <v>AV</v>
      </c>
      <c r="BJ3106" t="str">
        <f t="shared" si="676"/>
        <v>OK</v>
      </c>
      <c r="BK3106" s="130">
        <v>59134</v>
      </c>
      <c r="BL3106" s="130" t="s">
        <v>37</v>
      </c>
      <c r="BM3106" s="131" t="s">
        <v>33</v>
      </c>
      <c r="BN3106" s="131" t="e">
        <v>#VALUE!</v>
      </c>
      <c r="BO3106">
        <v>59134</v>
      </c>
      <c r="BP3106">
        <v>0</v>
      </c>
    </row>
    <row r="3107" spans="1:68" ht="25.2" x14ac:dyDescent="0.3">
      <c r="A3107" s="1"/>
      <c r="B3107" s="47">
        <v>2746</v>
      </c>
      <c r="C3107" s="45">
        <v>1051906</v>
      </c>
      <c r="D3107" s="29"/>
      <c r="E3107" s="29"/>
      <c r="F3107" s="31" t="s">
        <v>2314</v>
      </c>
      <c r="G3107" s="37" t="s">
        <v>31</v>
      </c>
      <c r="H3107" s="148"/>
      <c r="I3107" s="148" t="s">
        <v>33</v>
      </c>
      <c r="J3107" s="147" t="s">
        <v>33</v>
      </c>
      <c r="K3107" s="148" t="e">
        <v>#N/A</v>
      </c>
      <c r="L3107" s="148" t="s">
        <v>32</v>
      </c>
      <c r="M3107" s="147" t="s">
        <v>33</v>
      </c>
      <c r="N3107" s="29" t="str">
        <f t="shared" si="672"/>
        <v/>
      </c>
      <c r="O3107" s="29" t="str">
        <f t="shared" si="673"/>
        <v/>
      </c>
      <c r="P3107" s="29" t="str">
        <f t="shared" si="674"/>
        <v/>
      </c>
      <c r="Q3107" s="29" t="str">
        <f t="shared" si="677"/>
        <v/>
      </c>
      <c r="R3107" s="29" t="str">
        <f t="shared" si="678"/>
        <v/>
      </c>
      <c r="S3107" s="29" t="str">
        <f t="shared" si="679"/>
        <v/>
      </c>
      <c r="T3107" s="29" t="str">
        <f t="shared" si="680"/>
        <v/>
      </c>
      <c r="U3107" s="29"/>
      <c r="V3107" s="29"/>
      <c r="W3107" s="38" t="s">
        <v>2241</v>
      </c>
      <c r="X3107" s="37" t="s">
        <v>158</v>
      </c>
      <c r="Y3107" s="146">
        <v>71996</v>
      </c>
      <c r="Z3107" s="33">
        <v>92155</v>
      </c>
      <c r="AA3107" s="34">
        <f t="shared" si="669"/>
        <v>0.28000000000000003</v>
      </c>
      <c r="AB3107" s="33">
        <f t="shared" si="670"/>
        <v>92155</v>
      </c>
      <c r="AC3107" s="34">
        <f t="shared" si="671"/>
        <v>0.28000165409188477</v>
      </c>
      <c r="AD3107" s="145">
        <f t="shared" si="681"/>
        <v>76795.832999999999</v>
      </c>
      <c r="AE3107" s="105">
        <v>59996.667000000001</v>
      </c>
      <c r="AF3107" s="34" t="s">
        <v>36</v>
      </c>
      <c r="AG3107" s="34" t="s">
        <v>36</v>
      </c>
      <c r="AH3107" s="34" t="s">
        <v>36</v>
      </c>
      <c r="AI3107" s="29">
        <v>73</v>
      </c>
      <c r="AJ3107" s="29">
        <v>1.5549999999999999</v>
      </c>
      <c r="AK3107" s="29">
        <v>0</v>
      </c>
      <c r="AL3107" s="29">
        <v>0</v>
      </c>
      <c r="AM3107" s="29" t="s">
        <v>28</v>
      </c>
      <c r="AN3107" s="44" t="s">
        <v>27</v>
      </c>
      <c r="AO3107" s="29" t="s">
        <v>28</v>
      </c>
      <c r="AP3107" s="29">
        <v>1</v>
      </c>
      <c r="AQ3107" s="29" t="s">
        <v>33</v>
      </c>
      <c r="AR3107" s="29" t="s">
        <v>33</v>
      </c>
      <c r="AS3107" s="29" t="s">
        <v>33</v>
      </c>
      <c r="AT3107" s="29"/>
      <c r="AU3107" s="144"/>
      <c r="AV3107" s="36" t="s">
        <v>28</v>
      </c>
      <c r="AW3107" s="102">
        <v>42942</v>
      </c>
      <c r="AX3107" s="129" t="s">
        <v>33</v>
      </c>
      <c r="AY3107" s="106">
        <v>2</v>
      </c>
      <c r="BD3107" t="s">
        <v>1724</v>
      </c>
      <c r="BE3107" t="e">
        <v>#N/A</v>
      </c>
      <c r="BF3107">
        <v>0</v>
      </c>
      <c r="BH3107" t="str">
        <f t="shared" si="675"/>
        <v/>
      </c>
      <c r="BJ3107" t="str">
        <f t="shared" si="676"/>
        <v>OK</v>
      </c>
      <c r="BK3107" s="130" t="s">
        <v>5302</v>
      </c>
      <c r="BL3107" s="130" t="e">
        <v>#VALUE!</v>
      </c>
      <c r="BM3107" s="131" t="s">
        <v>33</v>
      </c>
      <c r="BN3107" s="131" t="e">
        <v>#VALUE!</v>
      </c>
      <c r="BO3107" t="e">
        <v>#N/A</v>
      </c>
      <c r="BP3107">
        <v>0</v>
      </c>
    </row>
    <row r="3108" spans="1:68" ht="25.2" x14ac:dyDescent="0.3">
      <c r="A3108" s="1"/>
      <c r="B3108" s="47">
        <v>2747</v>
      </c>
      <c r="C3108" s="45">
        <v>1051907</v>
      </c>
      <c r="D3108" s="29"/>
      <c r="E3108" s="29"/>
      <c r="F3108" s="31" t="s">
        <v>2315</v>
      </c>
      <c r="G3108" s="37" t="s">
        <v>31</v>
      </c>
      <c r="H3108" s="148"/>
      <c r="I3108" s="148" t="s">
        <v>33</v>
      </c>
      <c r="J3108" s="147" t="s">
        <v>33</v>
      </c>
      <c r="K3108" s="148" t="e">
        <v>#N/A</v>
      </c>
      <c r="L3108" s="148" t="s">
        <v>32</v>
      </c>
      <c r="M3108" s="147" t="s">
        <v>33</v>
      </c>
      <c r="N3108" s="29" t="str">
        <f t="shared" si="672"/>
        <v/>
      </c>
      <c r="O3108" s="29" t="str">
        <f t="shared" si="673"/>
        <v/>
      </c>
      <c r="P3108" s="29" t="str">
        <f t="shared" si="674"/>
        <v/>
      </c>
      <c r="Q3108" s="29" t="str">
        <f t="shared" si="677"/>
        <v/>
      </c>
      <c r="R3108" s="29" t="str">
        <f t="shared" si="678"/>
        <v/>
      </c>
      <c r="S3108" s="29" t="str">
        <f t="shared" si="679"/>
        <v/>
      </c>
      <c r="T3108" s="29" t="str">
        <f t="shared" si="680"/>
        <v/>
      </c>
      <c r="U3108" s="29"/>
      <c r="V3108" s="29"/>
      <c r="W3108" s="38" t="s">
        <v>2241</v>
      </c>
      <c r="X3108" s="37" t="s">
        <v>158</v>
      </c>
      <c r="Y3108" s="146">
        <v>102964</v>
      </c>
      <c r="Z3108" s="33">
        <v>131793</v>
      </c>
      <c r="AA3108" s="34">
        <f t="shared" si="669"/>
        <v>0.28000000000000003</v>
      </c>
      <c r="AB3108" s="33">
        <f t="shared" si="670"/>
        <v>131793</v>
      </c>
      <c r="AC3108" s="34">
        <f t="shared" si="671"/>
        <v>0.27999106981077299</v>
      </c>
      <c r="AD3108" s="145">
        <f t="shared" si="681"/>
        <v>109827.5</v>
      </c>
      <c r="AE3108" s="105">
        <v>85803.332999999999</v>
      </c>
      <c r="AF3108" s="34" t="s">
        <v>36</v>
      </c>
      <c r="AG3108" s="34" t="s">
        <v>36</v>
      </c>
      <c r="AH3108" s="34" t="s">
        <v>36</v>
      </c>
      <c r="AI3108" s="29">
        <v>102</v>
      </c>
      <c r="AJ3108" s="29">
        <v>1.5875999999999999</v>
      </c>
      <c r="AK3108" s="29">
        <v>0</v>
      </c>
      <c r="AL3108" s="29">
        <v>0</v>
      </c>
      <c r="AM3108" s="29" t="s">
        <v>28</v>
      </c>
      <c r="AN3108" s="44" t="s">
        <v>27</v>
      </c>
      <c r="AO3108" s="29" t="s">
        <v>28</v>
      </c>
      <c r="AP3108" s="29">
        <v>1</v>
      </c>
      <c r="AQ3108" s="29" t="s">
        <v>33</v>
      </c>
      <c r="AR3108" s="29" t="s">
        <v>33</v>
      </c>
      <c r="AS3108" s="29" t="s">
        <v>33</v>
      </c>
      <c r="AT3108" s="29"/>
      <c r="AU3108" s="144"/>
      <c r="AV3108" s="36" t="s">
        <v>28</v>
      </c>
      <c r="AW3108" s="102">
        <v>42942</v>
      </c>
      <c r="AX3108" s="129" t="s">
        <v>33</v>
      </c>
      <c r="AY3108" s="106" t="e">
        <v>#N/A</v>
      </c>
      <c r="BD3108" t="s">
        <v>1724</v>
      </c>
      <c r="BE3108" t="e">
        <v>#N/A</v>
      </c>
      <c r="BF3108">
        <v>0</v>
      </c>
      <c r="BH3108" t="str">
        <f t="shared" si="675"/>
        <v/>
      </c>
      <c r="BJ3108" t="str">
        <f t="shared" si="676"/>
        <v>OK</v>
      </c>
      <c r="BK3108" s="130" t="s">
        <v>5302</v>
      </c>
      <c r="BL3108" s="130" t="e">
        <v>#VALUE!</v>
      </c>
      <c r="BM3108" s="131">
        <v>0</v>
      </c>
      <c r="BN3108" s="131" t="e">
        <v>#DIV/0!</v>
      </c>
      <c r="BO3108" t="e">
        <v>#N/A</v>
      </c>
      <c r="BP3108">
        <v>0</v>
      </c>
    </row>
    <row r="3109" spans="1:68" ht="25.2" x14ac:dyDescent="0.3">
      <c r="A3109" s="1"/>
      <c r="B3109" s="47">
        <v>2748</v>
      </c>
      <c r="C3109" s="45">
        <v>1051908</v>
      </c>
      <c r="D3109" s="29"/>
      <c r="E3109" s="29"/>
      <c r="F3109" s="31" t="s">
        <v>2316</v>
      </c>
      <c r="G3109" s="37" t="s">
        <v>31</v>
      </c>
      <c r="H3109" s="148"/>
      <c r="I3109" s="148" t="s">
        <v>33</v>
      </c>
      <c r="J3109" s="147" t="s">
        <v>33</v>
      </c>
      <c r="K3109" s="148" t="e">
        <v>#N/A</v>
      </c>
      <c r="L3109" s="148" t="s">
        <v>32</v>
      </c>
      <c r="M3109" s="147" t="s">
        <v>33</v>
      </c>
      <c r="N3109" s="29" t="str">
        <f t="shared" si="672"/>
        <v/>
      </c>
      <c r="O3109" s="29" t="str">
        <f t="shared" si="673"/>
        <v/>
      </c>
      <c r="P3109" s="29" t="str">
        <f t="shared" si="674"/>
        <v/>
      </c>
      <c r="Q3109" s="29" t="str">
        <f t="shared" si="677"/>
        <v/>
      </c>
      <c r="R3109" s="29" t="str">
        <f t="shared" si="678"/>
        <v/>
      </c>
      <c r="S3109" s="29" t="str">
        <f t="shared" si="679"/>
        <v/>
      </c>
      <c r="T3109" s="29" t="str">
        <f t="shared" si="680"/>
        <v/>
      </c>
      <c r="U3109" s="29"/>
      <c r="V3109" s="29"/>
      <c r="W3109" s="38" t="s">
        <v>2241</v>
      </c>
      <c r="X3109" s="37" t="s">
        <v>158</v>
      </c>
      <c r="Y3109" s="146">
        <v>141124</v>
      </c>
      <c r="Z3109" s="33">
        <v>180638</v>
      </c>
      <c r="AA3109" s="34">
        <f t="shared" si="669"/>
        <v>0.28000000000000003</v>
      </c>
      <c r="AB3109" s="33">
        <f t="shared" si="670"/>
        <v>180638</v>
      </c>
      <c r="AC3109" s="34">
        <f t="shared" si="671"/>
        <v>0.27999490456618253</v>
      </c>
      <c r="AD3109" s="145">
        <f t="shared" si="681"/>
        <v>150531.66699999999</v>
      </c>
      <c r="AE3109" s="105">
        <v>117603.333</v>
      </c>
      <c r="AF3109" s="34" t="s">
        <v>36</v>
      </c>
      <c r="AG3109" s="34" t="s">
        <v>36</v>
      </c>
      <c r="AH3109" s="34" t="s">
        <v>36</v>
      </c>
      <c r="AI3109" s="29">
        <v>147</v>
      </c>
      <c r="AJ3109" s="29">
        <v>2.76125</v>
      </c>
      <c r="AK3109" s="29">
        <v>0</v>
      </c>
      <c r="AL3109" s="29">
        <v>0</v>
      </c>
      <c r="AM3109" s="29" t="s">
        <v>28</v>
      </c>
      <c r="AN3109" s="44" t="s">
        <v>27</v>
      </c>
      <c r="AO3109" s="29" t="s">
        <v>28</v>
      </c>
      <c r="AP3109" s="29">
        <v>1</v>
      </c>
      <c r="AQ3109" s="29" t="s">
        <v>33</v>
      </c>
      <c r="AR3109" s="29" t="s">
        <v>33</v>
      </c>
      <c r="AS3109" s="29" t="s">
        <v>33</v>
      </c>
      <c r="AT3109" s="29"/>
      <c r="AU3109" s="144"/>
      <c r="AV3109" s="36" t="s">
        <v>28</v>
      </c>
      <c r="AW3109" s="102">
        <v>42942</v>
      </c>
      <c r="AX3109" s="129" t="s">
        <v>33</v>
      </c>
      <c r="AY3109" s="106" t="e">
        <v>#N/A</v>
      </c>
      <c r="BD3109" t="s">
        <v>1724</v>
      </c>
      <c r="BE3109" t="e">
        <v>#N/A</v>
      </c>
      <c r="BF3109">
        <v>0</v>
      </c>
      <c r="BH3109" t="str">
        <f t="shared" si="675"/>
        <v/>
      </c>
      <c r="BJ3109" t="str">
        <f t="shared" si="676"/>
        <v>OK</v>
      </c>
      <c r="BK3109" s="130" t="s">
        <v>5302</v>
      </c>
      <c r="BL3109" s="130" t="e">
        <v>#VALUE!</v>
      </c>
      <c r="BM3109" s="131" t="s">
        <v>33</v>
      </c>
      <c r="BN3109" s="131" t="e">
        <v>#VALUE!</v>
      </c>
      <c r="BO3109" t="e">
        <v>#N/A</v>
      </c>
      <c r="BP3109">
        <v>0</v>
      </c>
    </row>
    <row r="3110" spans="1:68" ht="25.2" x14ac:dyDescent="0.3">
      <c r="A3110" s="1"/>
      <c r="B3110" s="47">
        <v>2749</v>
      </c>
      <c r="C3110" s="45">
        <v>1051909</v>
      </c>
      <c r="D3110" s="29"/>
      <c r="E3110" s="29"/>
      <c r="F3110" s="31" t="s">
        <v>2317</v>
      </c>
      <c r="G3110" s="37" t="s">
        <v>31</v>
      </c>
      <c r="H3110" s="148"/>
      <c r="I3110" s="148" t="s">
        <v>33</v>
      </c>
      <c r="J3110" s="147" t="s">
        <v>33</v>
      </c>
      <c r="K3110" s="148" t="e">
        <v>#N/A</v>
      </c>
      <c r="L3110" s="148" t="s">
        <v>32</v>
      </c>
      <c r="M3110" s="147" t="s">
        <v>33</v>
      </c>
      <c r="N3110" s="29" t="str">
        <f t="shared" si="672"/>
        <v/>
      </c>
      <c r="O3110" s="29" t="str">
        <f t="shared" si="673"/>
        <v/>
      </c>
      <c r="P3110" s="29" t="str">
        <f t="shared" si="674"/>
        <v/>
      </c>
      <c r="Q3110" s="29" t="str">
        <f t="shared" si="677"/>
        <v/>
      </c>
      <c r="R3110" s="29" t="str">
        <f t="shared" si="678"/>
        <v/>
      </c>
      <c r="S3110" s="29" t="str">
        <f t="shared" si="679"/>
        <v/>
      </c>
      <c r="T3110" s="29" t="str">
        <f t="shared" si="680"/>
        <v/>
      </c>
      <c r="U3110" s="29"/>
      <c r="V3110" s="29"/>
      <c r="W3110" s="38" t="s">
        <v>2241</v>
      </c>
      <c r="X3110" s="37" t="s">
        <v>158</v>
      </c>
      <c r="Y3110" s="146">
        <v>185006</v>
      </c>
      <c r="Z3110" s="33">
        <v>236808</v>
      </c>
      <c r="AA3110" s="34">
        <f t="shared" ref="AA3110:AA3173" si="682">ROUND(Z3110/Y3110-1,3)</f>
        <v>0.28000000000000003</v>
      </c>
      <c r="AB3110" s="33">
        <f t="shared" ref="AB3110:AB3173" si="683">IF(OR(W3110="VLD MLC components",W3110="VLD MLC pipes",W3110="VLD PEX components",W3110="VLD PEX pipes",W3110="VLD PHC components",W3110="VLD PHC pipes"),"По запросу",Z3110)</f>
        <v>236808</v>
      </c>
      <c r="AC3110" s="34">
        <f t="shared" ref="AC3110:AC3173" si="684">(AD3110-AE3110)/AE3110</f>
        <v>0.28000172690615077</v>
      </c>
      <c r="AD3110" s="145">
        <f t="shared" si="681"/>
        <v>197340</v>
      </c>
      <c r="AE3110" s="105">
        <v>154171.66699999999</v>
      </c>
      <c r="AF3110" s="34" t="s">
        <v>36</v>
      </c>
      <c r="AG3110" s="34" t="s">
        <v>36</v>
      </c>
      <c r="AH3110" s="34" t="s">
        <v>36</v>
      </c>
      <c r="AI3110" s="29">
        <v>219</v>
      </c>
      <c r="AJ3110" s="29">
        <v>4.7</v>
      </c>
      <c r="AK3110" s="29">
        <v>0</v>
      </c>
      <c r="AL3110" s="29">
        <v>0</v>
      </c>
      <c r="AM3110" s="29" t="s">
        <v>28</v>
      </c>
      <c r="AN3110" s="44" t="s">
        <v>27</v>
      </c>
      <c r="AO3110" s="29" t="s">
        <v>28</v>
      </c>
      <c r="AP3110" s="29">
        <v>1</v>
      </c>
      <c r="AQ3110" s="29" t="s">
        <v>33</v>
      </c>
      <c r="AR3110" s="29" t="s">
        <v>33</v>
      </c>
      <c r="AS3110" s="29" t="s">
        <v>33</v>
      </c>
      <c r="AT3110" s="29"/>
      <c r="AU3110" s="144"/>
      <c r="AV3110" s="36" t="s">
        <v>28</v>
      </c>
      <c r="AW3110" s="102">
        <v>42942</v>
      </c>
      <c r="AX3110" s="129" t="s">
        <v>33</v>
      </c>
      <c r="AY3110" s="106">
        <v>1</v>
      </c>
      <c r="BD3110" t="s">
        <v>1724</v>
      </c>
      <c r="BE3110" t="e">
        <v>#N/A</v>
      </c>
      <c r="BF3110">
        <v>0</v>
      </c>
      <c r="BH3110" t="str">
        <f t="shared" si="675"/>
        <v/>
      </c>
      <c r="BJ3110" t="str">
        <f t="shared" si="676"/>
        <v>OK</v>
      </c>
      <c r="BK3110" s="130" t="s">
        <v>5302</v>
      </c>
      <c r="BL3110" s="130" t="e">
        <v>#VALUE!</v>
      </c>
      <c r="BM3110" s="131" t="s">
        <v>33</v>
      </c>
      <c r="BN3110" s="131" t="e">
        <v>#VALUE!</v>
      </c>
      <c r="BO3110" t="e">
        <v>#N/A</v>
      </c>
      <c r="BP3110">
        <v>0</v>
      </c>
    </row>
    <row r="3111" spans="1:68" ht="25.2" x14ac:dyDescent="0.3">
      <c r="A3111" s="1"/>
      <c r="B3111" s="47">
        <v>2750</v>
      </c>
      <c r="C3111" s="45">
        <v>1051910</v>
      </c>
      <c r="D3111" s="29"/>
      <c r="E3111" s="29"/>
      <c r="F3111" s="31" t="s">
        <v>2318</v>
      </c>
      <c r="G3111" s="37" t="s">
        <v>31</v>
      </c>
      <c r="H3111" s="148"/>
      <c r="I3111" s="148" t="s">
        <v>33</v>
      </c>
      <c r="J3111" s="147" t="s">
        <v>33</v>
      </c>
      <c r="K3111" s="148" t="e">
        <v>#N/A</v>
      </c>
      <c r="L3111" s="148" t="s">
        <v>32</v>
      </c>
      <c r="M3111" s="147" t="s">
        <v>33</v>
      </c>
      <c r="N3111" s="29" t="str">
        <f t="shared" si="672"/>
        <v/>
      </c>
      <c r="O3111" s="29" t="str">
        <f t="shared" si="673"/>
        <v/>
      </c>
      <c r="P3111" s="29" t="str">
        <f t="shared" si="674"/>
        <v/>
      </c>
      <c r="Q3111" s="29" t="str">
        <f t="shared" si="677"/>
        <v/>
      </c>
      <c r="R3111" s="29" t="str">
        <f t="shared" si="678"/>
        <v/>
      </c>
      <c r="S3111" s="29" t="str">
        <f t="shared" si="679"/>
        <v/>
      </c>
      <c r="T3111" s="29" t="str">
        <f t="shared" si="680"/>
        <v/>
      </c>
      <c r="U3111" s="29"/>
      <c r="V3111" s="29"/>
      <c r="W3111" s="38" t="s">
        <v>2241</v>
      </c>
      <c r="X3111" s="37" t="s">
        <v>158</v>
      </c>
      <c r="Y3111" s="146">
        <v>149914</v>
      </c>
      <c r="Z3111" s="33">
        <v>191889</v>
      </c>
      <c r="AA3111" s="34">
        <f t="shared" si="682"/>
        <v>0.28000000000000003</v>
      </c>
      <c r="AB3111" s="33">
        <f t="shared" si="683"/>
        <v>191889</v>
      </c>
      <c r="AC3111" s="34">
        <f t="shared" si="684"/>
        <v>0.27999386656348008</v>
      </c>
      <c r="AD3111" s="145">
        <f t="shared" si="681"/>
        <v>159907.5</v>
      </c>
      <c r="AE3111" s="105">
        <v>124928.333</v>
      </c>
      <c r="AF3111" s="34" t="s">
        <v>36</v>
      </c>
      <c r="AG3111" s="34" t="s">
        <v>36</v>
      </c>
      <c r="AH3111" s="34" t="s">
        <v>36</v>
      </c>
      <c r="AI3111" s="29">
        <v>146</v>
      </c>
      <c r="AJ3111" s="29">
        <v>2.3112499999999998</v>
      </c>
      <c r="AK3111" s="29">
        <v>0</v>
      </c>
      <c r="AL3111" s="29">
        <v>0</v>
      </c>
      <c r="AM3111" s="29" t="s">
        <v>28</v>
      </c>
      <c r="AN3111" s="44" t="s">
        <v>27</v>
      </c>
      <c r="AO3111" s="29" t="s">
        <v>28</v>
      </c>
      <c r="AP3111" s="29">
        <v>1</v>
      </c>
      <c r="AQ3111" s="29" t="s">
        <v>33</v>
      </c>
      <c r="AR3111" s="29" t="s">
        <v>33</v>
      </c>
      <c r="AS3111" s="29" t="s">
        <v>33</v>
      </c>
      <c r="AT3111" s="29"/>
      <c r="AU3111" s="144"/>
      <c r="AV3111" s="36" t="s">
        <v>28</v>
      </c>
      <c r="AW3111" s="102">
        <v>42942</v>
      </c>
      <c r="AX3111" s="129" t="s">
        <v>33</v>
      </c>
      <c r="AY3111" s="106" t="e">
        <v>#N/A</v>
      </c>
      <c r="BD3111" t="s">
        <v>1724</v>
      </c>
      <c r="BE3111" t="e">
        <v>#N/A</v>
      </c>
      <c r="BF3111">
        <v>0</v>
      </c>
      <c r="BH3111" t="str">
        <f t="shared" si="675"/>
        <v/>
      </c>
      <c r="BJ3111" t="str">
        <f t="shared" si="676"/>
        <v>OK</v>
      </c>
      <c r="BK3111" s="130" t="s">
        <v>5302</v>
      </c>
      <c r="BL3111" s="130" t="e">
        <v>#VALUE!</v>
      </c>
      <c r="BM3111" s="131" t="s">
        <v>33</v>
      </c>
      <c r="BN3111" s="131" t="e">
        <v>#VALUE!</v>
      </c>
      <c r="BO3111" t="e">
        <v>#N/A</v>
      </c>
      <c r="BP3111">
        <v>0</v>
      </c>
    </row>
    <row r="3112" spans="1:68" ht="25.2" x14ac:dyDescent="0.3">
      <c r="A3112" s="1"/>
      <c r="B3112" s="47">
        <v>2751</v>
      </c>
      <c r="C3112" s="45">
        <v>1055521</v>
      </c>
      <c r="D3112" s="29"/>
      <c r="E3112" s="29"/>
      <c r="F3112" s="31" t="s">
        <v>2319</v>
      </c>
      <c r="G3112" s="37" t="s">
        <v>31</v>
      </c>
      <c r="H3112" s="148"/>
      <c r="I3112" s="148" t="s">
        <v>33</v>
      </c>
      <c r="J3112" s="147" t="s">
        <v>33</v>
      </c>
      <c r="K3112" s="148" t="e">
        <v>#N/A</v>
      </c>
      <c r="L3112" s="148" t="s">
        <v>32</v>
      </c>
      <c r="M3112" s="147" t="s">
        <v>33</v>
      </c>
      <c r="N3112" s="29" t="str">
        <f t="shared" si="672"/>
        <v/>
      </c>
      <c r="O3112" s="29" t="str">
        <f t="shared" si="673"/>
        <v/>
      </c>
      <c r="P3112" s="29" t="str">
        <f t="shared" si="674"/>
        <v/>
      </c>
      <c r="Q3112" s="29" t="str">
        <f t="shared" si="677"/>
        <v/>
      </c>
      <c r="R3112" s="29" t="str">
        <f t="shared" si="678"/>
        <v/>
      </c>
      <c r="S3112" s="29" t="str">
        <f t="shared" si="679"/>
        <v/>
      </c>
      <c r="T3112" s="29" t="str">
        <f t="shared" si="680"/>
        <v/>
      </c>
      <c r="U3112" s="29"/>
      <c r="V3112" s="29"/>
      <c r="W3112" s="38" t="s">
        <v>2241</v>
      </c>
      <c r="X3112" s="37" t="s">
        <v>158</v>
      </c>
      <c r="Y3112" s="146">
        <v>36999</v>
      </c>
      <c r="Z3112" s="33">
        <v>47359</v>
      </c>
      <c r="AA3112" s="34">
        <f t="shared" si="682"/>
        <v>0.28000000000000003</v>
      </c>
      <c r="AB3112" s="33">
        <f t="shared" si="683"/>
        <v>47359</v>
      </c>
      <c r="AC3112" s="34">
        <f t="shared" si="684"/>
        <v>0.28000755696099888</v>
      </c>
      <c r="AD3112" s="145">
        <f t="shared" si="681"/>
        <v>39465.832999999999</v>
      </c>
      <c r="AE3112" s="105">
        <v>30832.5</v>
      </c>
      <c r="AF3112" s="34" t="s">
        <v>36</v>
      </c>
      <c r="AG3112" s="34" t="s">
        <v>36</v>
      </c>
      <c r="AH3112" s="34" t="s">
        <v>36</v>
      </c>
      <c r="AI3112" s="29">
        <v>35.5</v>
      </c>
      <c r="AJ3112" s="29">
        <v>0.2</v>
      </c>
      <c r="AK3112" s="29">
        <v>0</v>
      </c>
      <c r="AL3112" s="29">
        <v>0</v>
      </c>
      <c r="AM3112" s="29" t="s">
        <v>28</v>
      </c>
      <c r="AN3112" s="44" t="s">
        <v>27</v>
      </c>
      <c r="AO3112" s="29" t="s">
        <v>28</v>
      </c>
      <c r="AP3112" s="29">
        <v>1</v>
      </c>
      <c r="AQ3112" s="29" t="s">
        <v>33</v>
      </c>
      <c r="AR3112" s="29" t="s">
        <v>33</v>
      </c>
      <c r="AS3112" s="29" t="s">
        <v>33</v>
      </c>
      <c r="AT3112" s="29"/>
      <c r="AU3112" s="144"/>
      <c r="AV3112" s="36" t="s">
        <v>28</v>
      </c>
      <c r="AW3112" s="102">
        <v>42942</v>
      </c>
      <c r="AX3112" s="129" t="s">
        <v>33</v>
      </c>
      <c r="AY3112" s="106" t="e">
        <v>#N/A</v>
      </c>
      <c r="BD3112" t="s">
        <v>1608</v>
      </c>
      <c r="BE3112" t="e">
        <v>#N/A</v>
      </c>
      <c r="BF3112">
        <v>0</v>
      </c>
      <c r="BH3112" t="str">
        <f t="shared" si="675"/>
        <v/>
      </c>
      <c r="BJ3112" t="str">
        <f t="shared" si="676"/>
        <v>OK</v>
      </c>
      <c r="BK3112" s="130" t="s">
        <v>5302</v>
      </c>
      <c r="BL3112" s="130" t="e">
        <v>#VALUE!</v>
      </c>
      <c r="BM3112" s="131" t="s">
        <v>33</v>
      </c>
      <c r="BN3112" s="131" t="e">
        <v>#VALUE!</v>
      </c>
      <c r="BO3112" t="e">
        <v>#N/A</v>
      </c>
      <c r="BP3112">
        <v>0</v>
      </c>
    </row>
    <row r="3113" spans="1:68" ht="25.2" x14ac:dyDescent="0.3">
      <c r="A3113" s="1"/>
      <c r="B3113" s="47">
        <v>2752</v>
      </c>
      <c r="C3113" s="45">
        <v>1055523</v>
      </c>
      <c r="D3113" s="29"/>
      <c r="E3113" s="29"/>
      <c r="F3113" s="31" t="s">
        <v>2320</v>
      </c>
      <c r="G3113" s="37" t="s">
        <v>31</v>
      </c>
      <c r="H3113" s="148"/>
      <c r="I3113" s="148" t="s">
        <v>33</v>
      </c>
      <c r="J3113" s="147" t="s">
        <v>33</v>
      </c>
      <c r="K3113" s="148" t="e">
        <v>#N/A</v>
      </c>
      <c r="L3113" s="148" t="s">
        <v>32</v>
      </c>
      <c r="M3113" s="147" t="s">
        <v>33</v>
      </c>
      <c r="N3113" s="29" t="str">
        <f t="shared" ref="N3113:N3176" si="685">IFERROR(MID($D3113,1,7)+0,"")</f>
        <v/>
      </c>
      <c r="O3113" s="29" t="str">
        <f t="shared" ref="O3113:O3176" si="686">IFERROR(MID($D3113,10,7)+0,"")</f>
        <v/>
      </c>
      <c r="P3113" s="29" t="str">
        <f t="shared" ref="P3113:P3176" si="687">IFERROR(MID($D3113,19,7)+0,"")</f>
        <v/>
      </c>
      <c r="Q3113" s="29" t="str">
        <f t="shared" si="677"/>
        <v/>
      </c>
      <c r="R3113" s="29" t="str">
        <f t="shared" si="678"/>
        <v/>
      </c>
      <c r="S3113" s="29" t="str">
        <f t="shared" si="679"/>
        <v/>
      </c>
      <c r="T3113" s="29" t="str">
        <f t="shared" si="680"/>
        <v/>
      </c>
      <c r="U3113" s="29"/>
      <c r="V3113" s="29"/>
      <c r="W3113" s="38" t="s">
        <v>2241</v>
      </c>
      <c r="X3113" s="37" t="s">
        <v>158</v>
      </c>
      <c r="Y3113" s="146">
        <v>44973</v>
      </c>
      <c r="Z3113" s="33">
        <v>57565</v>
      </c>
      <c r="AA3113" s="34">
        <f t="shared" si="682"/>
        <v>0.28000000000000003</v>
      </c>
      <c r="AB3113" s="33">
        <f t="shared" si="683"/>
        <v>57565</v>
      </c>
      <c r="AC3113" s="34">
        <f t="shared" si="684"/>
        <v>0.279990207457808</v>
      </c>
      <c r="AD3113" s="145">
        <f t="shared" si="681"/>
        <v>47970.832999999999</v>
      </c>
      <c r="AE3113" s="105">
        <v>37477.5</v>
      </c>
      <c r="AF3113" s="34" t="s">
        <v>36</v>
      </c>
      <c r="AG3113" s="34" t="s">
        <v>36</v>
      </c>
      <c r="AH3113" s="34" t="s">
        <v>36</v>
      </c>
      <c r="AI3113" s="29">
        <v>51</v>
      </c>
      <c r="AJ3113" s="29">
        <v>0.35</v>
      </c>
      <c r="AK3113" s="29">
        <v>0</v>
      </c>
      <c r="AL3113" s="29">
        <v>0</v>
      </c>
      <c r="AM3113" s="29" t="s">
        <v>28</v>
      </c>
      <c r="AN3113" s="44" t="s">
        <v>27</v>
      </c>
      <c r="AO3113" s="29" t="s">
        <v>28</v>
      </c>
      <c r="AP3113" s="29">
        <v>1</v>
      </c>
      <c r="AQ3113" s="29" t="s">
        <v>33</v>
      </c>
      <c r="AR3113" s="29" t="s">
        <v>33</v>
      </c>
      <c r="AS3113" s="29" t="s">
        <v>33</v>
      </c>
      <c r="AT3113" s="29"/>
      <c r="AU3113" s="144"/>
      <c r="AV3113" s="36" t="s">
        <v>28</v>
      </c>
      <c r="AW3113" s="102">
        <v>42942</v>
      </c>
      <c r="AX3113" s="129" t="s">
        <v>33</v>
      </c>
      <c r="AY3113" s="106">
        <v>1</v>
      </c>
      <c r="BD3113" t="s">
        <v>1608</v>
      </c>
      <c r="BE3113" t="e">
        <v>#N/A</v>
      </c>
      <c r="BF3113">
        <v>0</v>
      </c>
      <c r="BH3113" t="str">
        <f t="shared" ref="BH3113:BH3176" si="688">IF(OR(H3113="Регулярный ассортимент",AK3113&gt;0,AL3113&gt;0),"AV","")</f>
        <v/>
      </c>
      <c r="BJ3113" t="str">
        <f t="shared" ref="BJ3113:BJ3176" si="689">IF(AB3113-Z3113=0,"OK")</f>
        <v>OK</v>
      </c>
      <c r="BK3113" s="130" t="s">
        <v>5302</v>
      </c>
      <c r="BL3113" s="130" t="e">
        <v>#VALUE!</v>
      </c>
      <c r="BM3113" s="131">
        <v>0</v>
      </c>
      <c r="BN3113" s="131" t="e">
        <v>#DIV/0!</v>
      </c>
      <c r="BO3113" t="e">
        <v>#N/A</v>
      </c>
      <c r="BP3113">
        <v>0</v>
      </c>
    </row>
    <row r="3114" spans="1:68" ht="25.2" x14ac:dyDescent="0.3">
      <c r="A3114" s="1"/>
      <c r="B3114" s="47">
        <v>2753</v>
      </c>
      <c r="C3114" s="45">
        <v>1068210</v>
      </c>
      <c r="D3114" s="29"/>
      <c r="E3114" s="29"/>
      <c r="F3114" s="31" t="s">
        <v>2321</v>
      </c>
      <c r="G3114" s="37" t="s">
        <v>31</v>
      </c>
      <c r="H3114" s="148"/>
      <c r="I3114" s="148" t="s">
        <v>33</v>
      </c>
      <c r="J3114" s="147" t="s">
        <v>33</v>
      </c>
      <c r="K3114" s="148" t="e">
        <v>#N/A</v>
      </c>
      <c r="L3114" s="148" t="s">
        <v>32</v>
      </c>
      <c r="M3114" s="147" t="s">
        <v>33</v>
      </c>
      <c r="N3114" s="29" t="str">
        <f t="shared" si="685"/>
        <v/>
      </c>
      <c r="O3114" s="29" t="str">
        <f t="shared" si="686"/>
        <v/>
      </c>
      <c r="P3114" s="29" t="str">
        <f t="shared" si="687"/>
        <v/>
      </c>
      <c r="Q3114" s="29" t="str">
        <f t="shared" si="677"/>
        <v/>
      </c>
      <c r="R3114" s="29" t="str">
        <f t="shared" si="678"/>
        <v/>
      </c>
      <c r="S3114" s="29" t="str">
        <f t="shared" si="679"/>
        <v/>
      </c>
      <c r="T3114" s="29" t="str">
        <f t="shared" si="680"/>
        <v/>
      </c>
      <c r="U3114" s="29"/>
      <c r="V3114" s="29"/>
      <c r="W3114" s="38" t="s">
        <v>2241</v>
      </c>
      <c r="X3114" s="37" t="s">
        <v>158</v>
      </c>
      <c r="Y3114" s="146">
        <v>184710</v>
      </c>
      <c r="Z3114" s="33">
        <v>236429</v>
      </c>
      <c r="AA3114" s="34">
        <f t="shared" si="682"/>
        <v>0.28000000000000003</v>
      </c>
      <c r="AB3114" s="33">
        <f t="shared" si="683"/>
        <v>236429</v>
      </c>
      <c r="AC3114" s="34">
        <f t="shared" si="684"/>
        <v>0.28000108494396614</v>
      </c>
      <c r="AD3114" s="145">
        <f t="shared" si="681"/>
        <v>197024.16699999999</v>
      </c>
      <c r="AE3114" s="105">
        <v>153925</v>
      </c>
      <c r="AF3114" s="34" t="s">
        <v>36</v>
      </c>
      <c r="AG3114" s="34" t="s">
        <v>36</v>
      </c>
      <c r="AH3114" s="34" t="s">
        <v>36</v>
      </c>
      <c r="AI3114" s="29">
        <v>212</v>
      </c>
      <c r="AJ3114" s="29">
        <v>1.681</v>
      </c>
      <c r="AK3114" s="29">
        <v>0</v>
      </c>
      <c r="AL3114" s="29">
        <v>0</v>
      </c>
      <c r="AM3114" s="29" t="s">
        <v>28</v>
      </c>
      <c r="AN3114" s="44" t="s">
        <v>27</v>
      </c>
      <c r="AO3114" s="29" t="s">
        <v>28</v>
      </c>
      <c r="AP3114" s="29">
        <v>1</v>
      </c>
      <c r="AQ3114" s="29" t="s">
        <v>33</v>
      </c>
      <c r="AR3114" s="29" t="s">
        <v>33</v>
      </c>
      <c r="AS3114" s="29" t="s">
        <v>33</v>
      </c>
      <c r="AT3114" s="29"/>
      <c r="AU3114" s="144"/>
      <c r="AV3114" s="36" t="s">
        <v>28</v>
      </c>
      <c r="AW3114" s="102">
        <v>42942</v>
      </c>
      <c r="AX3114" s="129" t="s">
        <v>33</v>
      </c>
      <c r="AY3114" s="106" t="e">
        <v>#N/A</v>
      </c>
      <c r="BD3114" t="s">
        <v>1724</v>
      </c>
      <c r="BE3114" t="e">
        <v>#N/A</v>
      </c>
      <c r="BF3114">
        <v>0</v>
      </c>
      <c r="BH3114" t="str">
        <f t="shared" si="688"/>
        <v/>
      </c>
      <c r="BJ3114" t="str">
        <f t="shared" si="689"/>
        <v>OK</v>
      </c>
      <c r="BK3114" s="130" t="s">
        <v>5302</v>
      </c>
      <c r="BL3114" s="130" t="e">
        <v>#VALUE!</v>
      </c>
      <c r="BM3114" s="131" t="s">
        <v>33</v>
      </c>
      <c r="BN3114" s="131" t="e">
        <v>#VALUE!</v>
      </c>
      <c r="BO3114" t="e">
        <v>#N/A</v>
      </c>
      <c r="BP3114">
        <v>0</v>
      </c>
    </row>
    <row r="3115" spans="1:68" ht="25.2" x14ac:dyDescent="0.3">
      <c r="A3115" s="1"/>
      <c r="B3115" s="47">
        <v>2754</v>
      </c>
      <c r="C3115" s="45">
        <v>1052067</v>
      </c>
      <c r="D3115" s="29"/>
      <c r="E3115" s="29"/>
      <c r="F3115" s="39" t="s">
        <v>2322</v>
      </c>
      <c r="G3115" s="29" t="s">
        <v>61</v>
      </c>
      <c r="H3115" s="70" t="s">
        <v>69</v>
      </c>
      <c r="I3115" s="148" t="s">
        <v>33</v>
      </c>
      <c r="J3115" s="147" t="s">
        <v>33</v>
      </c>
      <c r="K3115" s="148" t="e">
        <v>#N/A</v>
      </c>
      <c r="L3115" s="148" t="s">
        <v>32</v>
      </c>
      <c r="M3115" s="147" t="s">
        <v>33</v>
      </c>
      <c r="N3115" s="29" t="str">
        <f t="shared" si="685"/>
        <v/>
      </c>
      <c r="O3115" s="29" t="str">
        <f t="shared" si="686"/>
        <v/>
      </c>
      <c r="P3115" s="29" t="str">
        <f t="shared" si="687"/>
        <v/>
      </c>
      <c r="Q3115" s="29" t="str">
        <f t="shared" si="677"/>
        <v/>
      </c>
      <c r="R3115" s="29" t="str">
        <f t="shared" si="678"/>
        <v/>
      </c>
      <c r="S3115" s="29" t="str">
        <f t="shared" si="679"/>
        <v/>
      </c>
      <c r="T3115" s="29" t="str">
        <f t="shared" si="680"/>
        <v/>
      </c>
      <c r="U3115" s="29"/>
      <c r="V3115" s="29"/>
      <c r="W3115" s="38" t="s">
        <v>2241</v>
      </c>
      <c r="X3115" s="37" t="s">
        <v>158</v>
      </c>
      <c r="Y3115" s="146">
        <v>153487</v>
      </c>
      <c r="Z3115" s="33">
        <v>168836</v>
      </c>
      <c r="AA3115" s="34">
        <f t="shared" si="682"/>
        <v>0.1</v>
      </c>
      <c r="AB3115" s="33">
        <f t="shared" si="683"/>
        <v>168836</v>
      </c>
      <c r="AC3115" s="34">
        <f t="shared" si="684"/>
        <v>0.10000196003570837</v>
      </c>
      <c r="AD3115" s="145">
        <f t="shared" si="681"/>
        <v>140696.66699999999</v>
      </c>
      <c r="AE3115" s="105">
        <v>127905.833</v>
      </c>
      <c r="AF3115" s="34" t="e">
        <v>#N/A</v>
      </c>
      <c r="AG3115" s="34" t="e">
        <v>#N/A</v>
      </c>
      <c r="AH3115" s="34" t="e">
        <v>#N/A</v>
      </c>
      <c r="AI3115" s="29">
        <v>164.3</v>
      </c>
      <c r="AJ3115" s="29">
        <v>2.8</v>
      </c>
      <c r="AK3115" s="29">
        <v>0</v>
      </c>
      <c r="AL3115" s="29">
        <v>0</v>
      </c>
      <c r="AM3115" s="29" t="s">
        <v>27</v>
      </c>
      <c r="AN3115" s="44" t="s">
        <v>27</v>
      </c>
      <c r="AO3115" s="29" t="s">
        <v>27</v>
      </c>
      <c r="AP3115" s="29">
        <v>1</v>
      </c>
      <c r="AQ3115" s="29" t="s">
        <v>33</v>
      </c>
      <c r="AR3115" s="29" t="s">
        <v>33</v>
      </c>
      <c r="AS3115" s="29" t="s">
        <v>33</v>
      </c>
      <c r="AT3115" s="29"/>
      <c r="AU3115" s="144"/>
      <c r="AV3115" s="36" t="s">
        <v>28</v>
      </c>
      <c r="AW3115" s="102">
        <v>42942</v>
      </c>
      <c r="AX3115" s="129" t="s">
        <v>33</v>
      </c>
      <c r="AY3115" s="106" t="e">
        <v>#N/A</v>
      </c>
      <c r="BD3115" t="s">
        <v>1724</v>
      </c>
      <c r="BE3115" t="e">
        <v>#N/A</v>
      </c>
      <c r="BF3115" t="e">
        <v>#N/A</v>
      </c>
      <c r="BH3115" t="str">
        <f t="shared" si="688"/>
        <v/>
      </c>
      <c r="BJ3115" t="str">
        <f t="shared" si="689"/>
        <v>OK</v>
      </c>
      <c r="BK3115" s="130" t="s">
        <v>5302</v>
      </c>
      <c r="BL3115" s="130" t="e">
        <v>#VALUE!</v>
      </c>
      <c r="BM3115" s="131" t="s">
        <v>33</v>
      </c>
      <c r="BN3115" s="131" t="e">
        <v>#VALUE!</v>
      </c>
      <c r="BO3115" t="e">
        <v>#N/A</v>
      </c>
      <c r="BP3115">
        <v>0</v>
      </c>
    </row>
    <row r="3116" spans="1:68" ht="25.2" x14ac:dyDescent="0.3">
      <c r="A3116" s="1"/>
      <c r="B3116" s="47">
        <v>2755</v>
      </c>
      <c r="C3116" s="45">
        <v>1051994</v>
      </c>
      <c r="D3116" s="29"/>
      <c r="E3116" s="29"/>
      <c r="F3116" s="31" t="s">
        <v>2323</v>
      </c>
      <c r="G3116" s="37" t="s">
        <v>31</v>
      </c>
      <c r="H3116" s="148"/>
      <c r="I3116" s="148" t="s">
        <v>33</v>
      </c>
      <c r="J3116" s="147" t="s">
        <v>33</v>
      </c>
      <c r="K3116" s="148" t="e">
        <v>#N/A</v>
      </c>
      <c r="L3116" s="148" t="s">
        <v>32</v>
      </c>
      <c r="M3116" s="147" t="s">
        <v>33</v>
      </c>
      <c r="N3116" s="29" t="str">
        <f t="shared" si="685"/>
        <v/>
      </c>
      <c r="O3116" s="29" t="str">
        <f t="shared" si="686"/>
        <v/>
      </c>
      <c r="P3116" s="29" t="str">
        <f t="shared" si="687"/>
        <v/>
      </c>
      <c r="Q3116" s="29" t="str">
        <f t="shared" si="677"/>
        <v/>
      </c>
      <c r="R3116" s="29" t="str">
        <f t="shared" si="678"/>
        <v/>
      </c>
      <c r="S3116" s="29" t="str">
        <f t="shared" si="679"/>
        <v/>
      </c>
      <c r="T3116" s="29" t="str">
        <f t="shared" si="680"/>
        <v/>
      </c>
      <c r="U3116" s="29"/>
      <c r="V3116" s="29"/>
      <c r="W3116" s="38" t="s">
        <v>2241</v>
      </c>
      <c r="X3116" s="37" t="s">
        <v>158</v>
      </c>
      <c r="Y3116" s="146">
        <v>24894</v>
      </c>
      <c r="Z3116" s="33">
        <v>31864</v>
      </c>
      <c r="AA3116" s="34">
        <f t="shared" si="682"/>
        <v>0.28000000000000003</v>
      </c>
      <c r="AB3116" s="33">
        <f t="shared" si="683"/>
        <v>31864</v>
      </c>
      <c r="AC3116" s="34">
        <f t="shared" si="684"/>
        <v>0.27998712942877796</v>
      </c>
      <c r="AD3116" s="145">
        <f t="shared" si="681"/>
        <v>26553.332999999999</v>
      </c>
      <c r="AE3116" s="105">
        <v>20745</v>
      </c>
      <c r="AF3116" s="34" t="s">
        <v>36</v>
      </c>
      <c r="AG3116" s="34" t="s">
        <v>36</v>
      </c>
      <c r="AH3116" s="34" t="s">
        <v>36</v>
      </c>
      <c r="AI3116" s="29">
        <v>26.28</v>
      </c>
      <c r="AJ3116" s="29">
        <v>0.14399999999999999</v>
      </c>
      <c r="AK3116" s="29">
        <v>0</v>
      </c>
      <c r="AL3116" s="29">
        <v>0</v>
      </c>
      <c r="AM3116" s="29" t="s">
        <v>28</v>
      </c>
      <c r="AN3116" s="44" t="s">
        <v>27</v>
      </c>
      <c r="AO3116" s="29" t="s">
        <v>28</v>
      </c>
      <c r="AP3116" s="29">
        <v>1</v>
      </c>
      <c r="AQ3116" s="29" t="s">
        <v>33</v>
      </c>
      <c r="AR3116" s="29" t="s">
        <v>33</v>
      </c>
      <c r="AS3116" s="29" t="s">
        <v>33</v>
      </c>
      <c r="AT3116" s="29"/>
      <c r="AU3116" s="144"/>
      <c r="AV3116" s="36" t="s">
        <v>28</v>
      </c>
      <c r="AW3116" s="102">
        <v>42942</v>
      </c>
      <c r="AX3116" s="129" t="s">
        <v>33</v>
      </c>
      <c r="AY3116" s="106" t="e">
        <v>#N/A</v>
      </c>
      <c r="BD3116" t="s">
        <v>1724</v>
      </c>
      <c r="BE3116" t="e">
        <v>#N/A</v>
      </c>
      <c r="BF3116">
        <v>0</v>
      </c>
      <c r="BH3116" t="str">
        <f t="shared" si="688"/>
        <v/>
      </c>
      <c r="BJ3116" t="str">
        <f t="shared" si="689"/>
        <v>OK</v>
      </c>
      <c r="BK3116" s="130" t="s">
        <v>5302</v>
      </c>
      <c r="BL3116" s="130" t="e">
        <v>#VALUE!</v>
      </c>
      <c r="BM3116" s="131" t="s">
        <v>33</v>
      </c>
      <c r="BN3116" s="131" t="e">
        <v>#VALUE!</v>
      </c>
      <c r="BO3116" t="e">
        <v>#N/A</v>
      </c>
      <c r="BP3116">
        <v>0</v>
      </c>
    </row>
    <row r="3117" spans="1:68" ht="25.2" x14ac:dyDescent="0.3">
      <c r="A3117" s="1"/>
      <c r="B3117" s="47">
        <v>2756</v>
      </c>
      <c r="C3117" s="45">
        <v>1068252</v>
      </c>
      <c r="D3117" s="29"/>
      <c r="E3117" s="29"/>
      <c r="F3117" s="31" t="s">
        <v>2324</v>
      </c>
      <c r="G3117" s="37" t="s">
        <v>31</v>
      </c>
      <c r="H3117" s="148"/>
      <c r="I3117" s="148" t="s">
        <v>33</v>
      </c>
      <c r="J3117" s="147" t="s">
        <v>33</v>
      </c>
      <c r="K3117" s="148" t="e">
        <v>#N/A</v>
      </c>
      <c r="L3117" s="148" t="s">
        <v>32</v>
      </c>
      <c r="M3117" s="147" t="s">
        <v>33</v>
      </c>
      <c r="N3117" s="29" t="str">
        <f t="shared" si="685"/>
        <v/>
      </c>
      <c r="O3117" s="29" t="str">
        <f t="shared" si="686"/>
        <v/>
      </c>
      <c r="P3117" s="29" t="str">
        <f t="shared" si="687"/>
        <v/>
      </c>
      <c r="Q3117" s="29" t="str">
        <f t="shared" si="677"/>
        <v/>
      </c>
      <c r="R3117" s="29" t="str">
        <f t="shared" si="678"/>
        <v/>
      </c>
      <c r="S3117" s="29" t="str">
        <f t="shared" si="679"/>
        <v/>
      </c>
      <c r="T3117" s="29" t="str">
        <f t="shared" si="680"/>
        <v/>
      </c>
      <c r="U3117" s="29"/>
      <c r="V3117" s="29"/>
      <c r="W3117" s="38" t="s">
        <v>2241</v>
      </c>
      <c r="X3117" s="37" t="s">
        <v>158</v>
      </c>
      <c r="Y3117" s="146">
        <v>37293</v>
      </c>
      <c r="Z3117" s="33">
        <v>47735</v>
      </c>
      <c r="AA3117" s="34">
        <f t="shared" si="682"/>
        <v>0.28000000000000003</v>
      </c>
      <c r="AB3117" s="33">
        <f t="shared" si="683"/>
        <v>47735</v>
      </c>
      <c r="AC3117" s="34">
        <f t="shared" si="684"/>
        <v>0.27999893813852472</v>
      </c>
      <c r="AD3117" s="145">
        <f t="shared" si="681"/>
        <v>39779.167000000001</v>
      </c>
      <c r="AE3117" s="105">
        <v>31077.5</v>
      </c>
      <c r="AF3117" s="34" t="s">
        <v>36</v>
      </c>
      <c r="AG3117" s="34" t="s">
        <v>36</v>
      </c>
      <c r="AH3117" s="34" t="s">
        <v>36</v>
      </c>
      <c r="AI3117" s="29">
        <v>42.12</v>
      </c>
      <c r="AJ3117" s="29">
        <v>0.23499999999999999</v>
      </c>
      <c r="AK3117" s="29">
        <v>0</v>
      </c>
      <c r="AL3117" s="29">
        <v>0</v>
      </c>
      <c r="AM3117" s="29" t="s">
        <v>28</v>
      </c>
      <c r="AN3117" s="44" t="s">
        <v>27</v>
      </c>
      <c r="AO3117" s="29" t="s">
        <v>28</v>
      </c>
      <c r="AP3117" s="29">
        <v>1</v>
      </c>
      <c r="AQ3117" s="29" t="s">
        <v>33</v>
      </c>
      <c r="AR3117" s="29" t="s">
        <v>33</v>
      </c>
      <c r="AS3117" s="29" t="s">
        <v>33</v>
      </c>
      <c r="AT3117" s="29"/>
      <c r="AU3117" s="144"/>
      <c r="AV3117" s="36" t="s">
        <v>28</v>
      </c>
      <c r="AW3117" s="102">
        <v>42942</v>
      </c>
      <c r="AX3117" s="129" t="s">
        <v>33</v>
      </c>
      <c r="AY3117" s="106" t="e">
        <v>#N/A</v>
      </c>
      <c r="BD3117" t="s">
        <v>1724</v>
      </c>
      <c r="BE3117" t="e">
        <v>#N/A</v>
      </c>
      <c r="BF3117">
        <v>0</v>
      </c>
      <c r="BH3117" t="str">
        <f t="shared" si="688"/>
        <v/>
      </c>
      <c r="BJ3117" t="str">
        <f t="shared" si="689"/>
        <v>OK</v>
      </c>
      <c r="BK3117" s="130" t="s">
        <v>5302</v>
      </c>
      <c r="BL3117" s="130" t="e">
        <v>#VALUE!</v>
      </c>
      <c r="BM3117" s="131" t="s">
        <v>33</v>
      </c>
      <c r="BN3117" s="131" t="e">
        <v>#VALUE!</v>
      </c>
      <c r="BO3117" t="e">
        <v>#N/A</v>
      </c>
      <c r="BP3117">
        <v>0</v>
      </c>
    </row>
    <row r="3118" spans="1:68" ht="25.2" x14ac:dyDescent="0.3">
      <c r="A3118" s="1"/>
      <c r="B3118" s="47">
        <v>2757</v>
      </c>
      <c r="C3118" s="45">
        <v>1068256</v>
      </c>
      <c r="D3118" s="29"/>
      <c r="E3118" s="29"/>
      <c r="F3118" s="31" t="s">
        <v>2325</v>
      </c>
      <c r="G3118" s="37" t="s">
        <v>31</v>
      </c>
      <c r="H3118" s="148"/>
      <c r="I3118" s="148" t="s">
        <v>33</v>
      </c>
      <c r="J3118" s="147" t="s">
        <v>33</v>
      </c>
      <c r="K3118" s="148" t="e">
        <v>#N/A</v>
      </c>
      <c r="L3118" s="148" t="s">
        <v>32</v>
      </c>
      <c r="M3118" s="147" t="s">
        <v>33</v>
      </c>
      <c r="N3118" s="29" t="str">
        <f t="shared" si="685"/>
        <v/>
      </c>
      <c r="O3118" s="29" t="str">
        <f t="shared" si="686"/>
        <v/>
      </c>
      <c r="P3118" s="29" t="str">
        <f t="shared" si="687"/>
        <v/>
      </c>
      <c r="Q3118" s="29" t="str">
        <f t="shared" si="677"/>
        <v/>
      </c>
      <c r="R3118" s="29" t="str">
        <f t="shared" si="678"/>
        <v/>
      </c>
      <c r="S3118" s="29" t="str">
        <f t="shared" si="679"/>
        <v/>
      </c>
      <c r="T3118" s="29" t="str">
        <f t="shared" si="680"/>
        <v/>
      </c>
      <c r="U3118" s="29"/>
      <c r="V3118" s="29"/>
      <c r="W3118" s="38" t="s">
        <v>2241</v>
      </c>
      <c r="X3118" s="37" t="s">
        <v>158</v>
      </c>
      <c r="Y3118" s="146">
        <v>47049</v>
      </c>
      <c r="Z3118" s="33">
        <v>60223</v>
      </c>
      <c r="AA3118" s="34">
        <f t="shared" si="682"/>
        <v>0.28000000000000003</v>
      </c>
      <c r="AB3118" s="33">
        <f t="shared" si="683"/>
        <v>60223</v>
      </c>
      <c r="AC3118" s="34">
        <f t="shared" si="684"/>
        <v>0.28000594274054708</v>
      </c>
      <c r="AD3118" s="145">
        <f t="shared" si="681"/>
        <v>50185.832999999999</v>
      </c>
      <c r="AE3118" s="105">
        <v>39207.5</v>
      </c>
      <c r="AF3118" s="34" t="s">
        <v>36</v>
      </c>
      <c r="AG3118" s="34" t="s">
        <v>36</v>
      </c>
      <c r="AH3118" s="34" t="s">
        <v>36</v>
      </c>
      <c r="AI3118" s="29">
        <v>54.96</v>
      </c>
      <c r="AJ3118" s="29">
        <v>0.307</v>
      </c>
      <c r="AK3118" s="29">
        <v>0</v>
      </c>
      <c r="AL3118" s="29">
        <v>0</v>
      </c>
      <c r="AM3118" s="29" t="s">
        <v>28</v>
      </c>
      <c r="AN3118" s="44" t="s">
        <v>27</v>
      </c>
      <c r="AO3118" s="29" t="s">
        <v>28</v>
      </c>
      <c r="AP3118" s="29">
        <v>1</v>
      </c>
      <c r="AQ3118" s="29" t="s">
        <v>33</v>
      </c>
      <c r="AR3118" s="29" t="s">
        <v>33</v>
      </c>
      <c r="AS3118" s="29" t="s">
        <v>33</v>
      </c>
      <c r="AT3118" s="29"/>
      <c r="AU3118" s="144"/>
      <c r="AV3118" s="36" t="s">
        <v>28</v>
      </c>
      <c r="AW3118" s="102">
        <v>42942</v>
      </c>
      <c r="AX3118" s="129" t="s">
        <v>33</v>
      </c>
      <c r="AY3118" s="106" t="e">
        <v>#N/A</v>
      </c>
      <c r="BD3118" t="s">
        <v>1724</v>
      </c>
      <c r="BE3118" t="e">
        <v>#N/A</v>
      </c>
      <c r="BF3118">
        <v>0</v>
      </c>
      <c r="BH3118" t="str">
        <f t="shared" si="688"/>
        <v/>
      </c>
      <c r="BJ3118" t="str">
        <f t="shared" si="689"/>
        <v>OK</v>
      </c>
      <c r="BK3118" s="130" t="s">
        <v>5302</v>
      </c>
      <c r="BL3118" s="130" t="e">
        <v>#VALUE!</v>
      </c>
      <c r="BM3118" s="131" t="s">
        <v>33</v>
      </c>
      <c r="BN3118" s="131" t="e">
        <v>#VALUE!</v>
      </c>
      <c r="BO3118" t="e">
        <v>#N/A</v>
      </c>
      <c r="BP3118">
        <v>0</v>
      </c>
    </row>
    <row r="3119" spans="1:68" ht="25.2" x14ac:dyDescent="0.3">
      <c r="A3119" s="1"/>
      <c r="B3119" s="47">
        <v>2758</v>
      </c>
      <c r="C3119" s="45">
        <v>1052082</v>
      </c>
      <c r="D3119" s="29"/>
      <c r="E3119" s="29"/>
      <c r="F3119" s="31" t="s">
        <v>2326</v>
      </c>
      <c r="G3119" s="37" t="s">
        <v>31</v>
      </c>
      <c r="H3119" s="148"/>
      <c r="I3119" s="148" t="s">
        <v>33</v>
      </c>
      <c r="J3119" s="147" t="s">
        <v>33</v>
      </c>
      <c r="K3119" s="148" t="e">
        <v>#N/A</v>
      </c>
      <c r="L3119" s="148" t="s">
        <v>32</v>
      </c>
      <c r="M3119" s="147" t="s">
        <v>33</v>
      </c>
      <c r="N3119" s="29" t="str">
        <f t="shared" si="685"/>
        <v/>
      </c>
      <c r="O3119" s="29" t="str">
        <f t="shared" si="686"/>
        <v/>
      </c>
      <c r="P3119" s="29" t="str">
        <f t="shared" si="687"/>
        <v/>
      </c>
      <c r="Q3119" s="29" t="str">
        <f t="shared" si="677"/>
        <v/>
      </c>
      <c r="R3119" s="29" t="str">
        <f t="shared" si="678"/>
        <v/>
      </c>
      <c r="S3119" s="29" t="str">
        <f t="shared" si="679"/>
        <v/>
      </c>
      <c r="T3119" s="29" t="str">
        <f t="shared" si="680"/>
        <v/>
      </c>
      <c r="U3119" s="29"/>
      <c r="V3119" s="29"/>
      <c r="W3119" s="38" t="s">
        <v>2241</v>
      </c>
      <c r="X3119" s="37" t="s">
        <v>158</v>
      </c>
      <c r="Y3119" s="146">
        <v>64851</v>
      </c>
      <c r="Z3119" s="33">
        <v>83009</v>
      </c>
      <c r="AA3119" s="34">
        <f t="shared" si="682"/>
        <v>0.28000000000000003</v>
      </c>
      <c r="AB3119" s="33">
        <f t="shared" si="683"/>
        <v>83009</v>
      </c>
      <c r="AC3119" s="34">
        <f t="shared" si="684"/>
        <v>0.27999568857843365</v>
      </c>
      <c r="AD3119" s="145">
        <f t="shared" si="681"/>
        <v>69174.167000000001</v>
      </c>
      <c r="AE3119" s="105">
        <v>54042.5</v>
      </c>
      <c r="AF3119" s="34" t="s">
        <v>36</v>
      </c>
      <c r="AG3119" s="34" t="s">
        <v>36</v>
      </c>
      <c r="AH3119" s="34" t="s">
        <v>36</v>
      </c>
      <c r="AI3119" s="29">
        <v>73</v>
      </c>
      <c r="AJ3119" s="29">
        <v>1.55</v>
      </c>
      <c r="AK3119" s="29">
        <v>0</v>
      </c>
      <c r="AL3119" s="29">
        <v>0</v>
      </c>
      <c r="AM3119" s="29" t="s">
        <v>28</v>
      </c>
      <c r="AN3119" s="44" t="s">
        <v>27</v>
      </c>
      <c r="AO3119" s="29" t="s">
        <v>28</v>
      </c>
      <c r="AP3119" s="29">
        <v>1</v>
      </c>
      <c r="AQ3119" s="29" t="s">
        <v>33</v>
      </c>
      <c r="AR3119" s="29" t="s">
        <v>33</v>
      </c>
      <c r="AS3119" s="29" t="s">
        <v>33</v>
      </c>
      <c r="AT3119" s="29"/>
      <c r="AU3119" s="144"/>
      <c r="AV3119" s="36" t="s">
        <v>28</v>
      </c>
      <c r="AW3119" s="102">
        <v>42942</v>
      </c>
      <c r="AX3119" s="129" t="s">
        <v>33</v>
      </c>
      <c r="AY3119" s="106" t="e">
        <v>#N/A</v>
      </c>
      <c r="BD3119" t="s">
        <v>1724</v>
      </c>
      <c r="BE3119" t="e">
        <v>#N/A</v>
      </c>
      <c r="BF3119">
        <v>0</v>
      </c>
      <c r="BH3119" t="str">
        <f t="shared" si="688"/>
        <v/>
      </c>
      <c r="BJ3119" t="str">
        <f t="shared" si="689"/>
        <v>OK</v>
      </c>
      <c r="BK3119" s="130" t="s">
        <v>5302</v>
      </c>
      <c r="BL3119" s="130" t="e">
        <v>#VALUE!</v>
      </c>
      <c r="BM3119" s="131" t="s">
        <v>33</v>
      </c>
      <c r="BN3119" s="131" t="e">
        <v>#VALUE!</v>
      </c>
      <c r="BO3119" t="e">
        <v>#N/A</v>
      </c>
      <c r="BP3119">
        <v>0</v>
      </c>
    </row>
    <row r="3120" spans="1:68" ht="25.2" x14ac:dyDescent="0.3">
      <c r="A3120" s="1"/>
      <c r="B3120" s="47">
        <v>2759</v>
      </c>
      <c r="C3120" s="45">
        <v>1052083</v>
      </c>
      <c r="D3120" s="29"/>
      <c r="E3120" s="29"/>
      <c r="F3120" s="31" t="s">
        <v>2327</v>
      </c>
      <c r="G3120" s="37" t="s">
        <v>31</v>
      </c>
      <c r="H3120" s="148"/>
      <c r="I3120" s="148" t="s">
        <v>33</v>
      </c>
      <c r="J3120" s="147" t="s">
        <v>33</v>
      </c>
      <c r="K3120" s="148" t="e">
        <v>#N/A</v>
      </c>
      <c r="L3120" s="148" t="s">
        <v>32</v>
      </c>
      <c r="M3120" s="147" t="s">
        <v>33</v>
      </c>
      <c r="N3120" s="29" t="str">
        <f t="shared" si="685"/>
        <v/>
      </c>
      <c r="O3120" s="29" t="str">
        <f t="shared" si="686"/>
        <v/>
      </c>
      <c r="P3120" s="29" t="str">
        <f t="shared" si="687"/>
        <v/>
      </c>
      <c r="Q3120" s="29" t="str">
        <f t="shared" si="677"/>
        <v/>
      </c>
      <c r="R3120" s="29" t="str">
        <f t="shared" si="678"/>
        <v/>
      </c>
      <c r="S3120" s="29" t="str">
        <f t="shared" si="679"/>
        <v/>
      </c>
      <c r="T3120" s="29" t="str">
        <f t="shared" si="680"/>
        <v/>
      </c>
      <c r="U3120" s="29"/>
      <c r="V3120" s="29"/>
      <c r="W3120" s="38" t="s">
        <v>2241</v>
      </c>
      <c r="X3120" s="37" t="s">
        <v>158</v>
      </c>
      <c r="Y3120" s="146">
        <v>103070</v>
      </c>
      <c r="Z3120" s="33">
        <v>131930</v>
      </c>
      <c r="AA3120" s="34">
        <f t="shared" si="682"/>
        <v>0.28000000000000003</v>
      </c>
      <c r="AB3120" s="33">
        <f t="shared" si="683"/>
        <v>131930</v>
      </c>
      <c r="AC3120" s="34">
        <f t="shared" si="684"/>
        <v>0.28000387977101432</v>
      </c>
      <c r="AD3120" s="145">
        <f t="shared" si="681"/>
        <v>109941.667</v>
      </c>
      <c r="AE3120" s="105">
        <v>85891.667000000001</v>
      </c>
      <c r="AF3120" s="34" t="s">
        <v>36</v>
      </c>
      <c r="AG3120" s="34" t="s">
        <v>36</v>
      </c>
      <c r="AH3120" s="34" t="s">
        <v>36</v>
      </c>
      <c r="AI3120" s="29">
        <v>102</v>
      </c>
      <c r="AJ3120" s="29">
        <v>1.587</v>
      </c>
      <c r="AK3120" s="29">
        <v>0</v>
      </c>
      <c r="AL3120" s="29">
        <v>0</v>
      </c>
      <c r="AM3120" s="29" t="s">
        <v>28</v>
      </c>
      <c r="AN3120" s="44" t="s">
        <v>27</v>
      </c>
      <c r="AO3120" s="29" t="s">
        <v>28</v>
      </c>
      <c r="AP3120" s="29">
        <v>1</v>
      </c>
      <c r="AQ3120" s="29" t="s">
        <v>33</v>
      </c>
      <c r="AR3120" s="29" t="s">
        <v>33</v>
      </c>
      <c r="AS3120" s="29" t="s">
        <v>33</v>
      </c>
      <c r="AT3120" s="29"/>
      <c r="AU3120" s="144"/>
      <c r="AV3120" s="36" t="s">
        <v>28</v>
      </c>
      <c r="AW3120" s="102">
        <v>42942</v>
      </c>
      <c r="AX3120" s="129" t="s">
        <v>33</v>
      </c>
      <c r="AY3120" s="106" t="e">
        <v>#N/A</v>
      </c>
      <c r="BD3120" t="s">
        <v>1724</v>
      </c>
      <c r="BE3120" t="e">
        <v>#N/A</v>
      </c>
      <c r="BF3120">
        <v>0</v>
      </c>
      <c r="BH3120" t="str">
        <f t="shared" si="688"/>
        <v/>
      </c>
      <c r="BJ3120" t="str">
        <f t="shared" si="689"/>
        <v>OK</v>
      </c>
      <c r="BK3120" s="130" t="s">
        <v>5302</v>
      </c>
      <c r="BL3120" s="130" t="e">
        <v>#VALUE!</v>
      </c>
      <c r="BM3120" s="131" t="s">
        <v>33</v>
      </c>
      <c r="BN3120" s="131" t="e">
        <v>#VALUE!</v>
      </c>
      <c r="BO3120" t="e">
        <v>#N/A</v>
      </c>
      <c r="BP3120">
        <v>0</v>
      </c>
    </row>
    <row r="3121" spans="1:68" ht="25.2" x14ac:dyDescent="0.3">
      <c r="A3121" s="1"/>
      <c r="B3121" s="47">
        <v>2760</v>
      </c>
      <c r="C3121" s="45">
        <v>1052084</v>
      </c>
      <c r="D3121" s="29"/>
      <c r="E3121" s="29"/>
      <c r="F3121" s="31" t="s">
        <v>2328</v>
      </c>
      <c r="G3121" s="37" t="s">
        <v>31</v>
      </c>
      <c r="H3121" s="148"/>
      <c r="I3121" s="148" t="s">
        <v>33</v>
      </c>
      <c r="J3121" s="147" t="s">
        <v>33</v>
      </c>
      <c r="K3121" s="148" t="e">
        <v>#N/A</v>
      </c>
      <c r="L3121" s="148" t="s">
        <v>32</v>
      </c>
      <c r="M3121" s="147" t="s">
        <v>33</v>
      </c>
      <c r="N3121" s="29" t="str">
        <f t="shared" si="685"/>
        <v/>
      </c>
      <c r="O3121" s="29" t="str">
        <f t="shared" si="686"/>
        <v/>
      </c>
      <c r="P3121" s="29" t="str">
        <f t="shared" si="687"/>
        <v/>
      </c>
      <c r="Q3121" s="29" t="str">
        <f t="shared" si="677"/>
        <v/>
      </c>
      <c r="R3121" s="29" t="str">
        <f t="shared" si="678"/>
        <v/>
      </c>
      <c r="S3121" s="29" t="str">
        <f t="shared" si="679"/>
        <v/>
      </c>
      <c r="T3121" s="29" t="str">
        <f t="shared" si="680"/>
        <v/>
      </c>
      <c r="U3121" s="29"/>
      <c r="V3121" s="29"/>
      <c r="W3121" s="38" t="s">
        <v>2241</v>
      </c>
      <c r="X3121" s="37" t="s">
        <v>158</v>
      </c>
      <c r="Y3121" s="146">
        <v>141032</v>
      </c>
      <c r="Z3121" s="33">
        <v>180521</v>
      </c>
      <c r="AA3121" s="34">
        <f t="shared" si="682"/>
        <v>0.28000000000000003</v>
      </c>
      <c r="AB3121" s="33">
        <f t="shared" si="683"/>
        <v>180521</v>
      </c>
      <c r="AC3121" s="34">
        <f t="shared" si="684"/>
        <v>0.28000028282942785</v>
      </c>
      <c r="AD3121" s="145">
        <f t="shared" si="681"/>
        <v>150434.16699999999</v>
      </c>
      <c r="AE3121" s="105">
        <v>117526.667</v>
      </c>
      <c r="AF3121" s="34" t="s">
        <v>36</v>
      </c>
      <c r="AG3121" s="34" t="s">
        <v>36</v>
      </c>
      <c r="AH3121" s="34" t="s">
        <v>36</v>
      </c>
      <c r="AI3121" s="29">
        <v>147</v>
      </c>
      <c r="AJ3121" s="29">
        <v>2.7610000000000001</v>
      </c>
      <c r="AK3121" s="29">
        <v>0</v>
      </c>
      <c r="AL3121" s="29">
        <v>0</v>
      </c>
      <c r="AM3121" s="29" t="s">
        <v>28</v>
      </c>
      <c r="AN3121" s="44" t="s">
        <v>27</v>
      </c>
      <c r="AO3121" s="29" t="s">
        <v>28</v>
      </c>
      <c r="AP3121" s="29">
        <v>1</v>
      </c>
      <c r="AQ3121" s="29" t="s">
        <v>33</v>
      </c>
      <c r="AR3121" s="29" t="s">
        <v>33</v>
      </c>
      <c r="AS3121" s="29" t="s">
        <v>33</v>
      </c>
      <c r="AT3121" s="29"/>
      <c r="AU3121" s="144"/>
      <c r="AV3121" s="36" t="s">
        <v>28</v>
      </c>
      <c r="AW3121" s="102">
        <v>42942</v>
      </c>
      <c r="AX3121" s="129" t="s">
        <v>33</v>
      </c>
      <c r="AY3121" s="106" t="e">
        <v>#N/A</v>
      </c>
      <c r="BD3121" t="s">
        <v>1724</v>
      </c>
      <c r="BE3121" t="e">
        <v>#N/A</v>
      </c>
      <c r="BF3121">
        <v>0</v>
      </c>
      <c r="BH3121" t="str">
        <f t="shared" si="688"/>
        <v/>
      </c>
      <c r="BJ3121" t="str">
        <f t="shared" si="689"/>
        <v>OK</v>
      </c>
      <c r="BK3121" s="130" t="s">
        <v>5302</v>
      </c>
      <c r="BL3121" s="130" t="e">
        <v>#VALUE!</v>
      </c>
      <c r="BM3121" s="131" t="s">
        <v>33</v>
      </c>
      <c r="BN3121" s="131" t="e">
        <v>#VALUE!</v>
      </c>
      <c r="BO3121" t="e">
        <v>#N/A</v>
      </c>
      <c r="BP3121">
        <v>0</v>
      </c>
    </row>
    <row r="3122" spans="1:68" ht="25.2" x14ac:dyDescent="0.3">
      <c r="A3122" s="1"/>
      <c r="B3122" s="47">
        <v>2761</v>
      </c>
      <c r="C3122" s="45">
        <v>1052085</v>
      </c>
      <c r="D3122" s="29"/>
      <c r="E3122" s="29"/>
      <c r="F3122" s="31" t="s">
        <v>2329</v>
      </c>
      <c r="G3122" s="37" t="s">
        <v>31</v>
      </c>
      <c r="H3122" s="148"/>
      <c r="I3122" s="148" t="s">
        <v>33</v>
      </c>
      <c r="J3122" s="147" t="s">
        <v>33</v>
      </c>
      <c r="K3122" s="148" t="e">
        <v>#N/A</v>
      </c>
      <c r="L3122" s="148" t="s">
        <v>32</v>
      </c>
      <c r="M3122" s="147" t="s">
        <v>33</v>
      </c>
      <c r="N3122" s="29" t="str">
        <f t="shared" si="685"/>
        <v/>
      </c>
      <c r="O3122" s="29" t="str">
        <f t="shared" si="686"/>
        <v/>
      </c>
      <c r="P3122" s="29" t="str">
        <f t="shared" si="687"/>
        <v/>
      </c>
      <c r="Q3122" s="29" t="str">
        <f t="shared" si="677"/>
        <v/>
      </c>
      <c r="R3122" s="29" t="str">
        <f t="shared" si="678"/>
        <v/>
      </c>
      <c r="S3122" s="29" t="str">
        <f t="shared" si="679"/>
        <v/>
      </c>
      <c r="T3122" s="29" t="str">
        <f t="shared" si="680"/>
        <v/>
      </c>
      <c r="U3122" s="29"/>
      <c r="V3122" s="29"/>
      <c r="W3122" s="38" t="s">
        <v>2241</v>
      </c>
      <c r="X3122" s="37" t="s">
        <v>158</v>
      </c>
      <c r="Y3122" s="146">
        <v>184710</v>
      </c>
      <c r="Z3122" s="33">
        <v>236429</v>
      </c>
      <c r="AA3122" s="34">
        <f t="shared" si="682"/>
        <v>0.28000000000000003</v>
      </c>
      <c r="AB3122" s="33">
        <f t="shared" si="683"/>
        <v>236429</v>
      </c>
      <c r="AC3122" s="34">
        <f t="shared" si="684"/>
        <v>0.28000108494396614</v>
      </c>
      <c r="AD3122" s="145">
        <f t="shared" si="681"/>
        <v>197024.16699999999</v>
      </c>
      <c r="AE3122" s="105">
        <v>153925</v>
      </c>
      <c r="AF3122" s="34" t="s">
        <v>36</v>
      </c>
      <c r="AG3122" s="34" t="s">
        <v>36</v>
      </c>
      <c r="AH3122" s="34" t="s">
        <v>36</v>
      </c>
      <c r="AI3122" s="29">
        <v>219</v>
      </c>
      <c r="AJ3122" s="29">
        <v>4.7</v>
      </c>
      <c r="AK3122" s="29">
        <v>0</v>
      </c>
      <c r="AL3122" s="29">
        <v>0</v>
      </c>
      <c r="AM3122" s="29" t="s">
        <v>28</v>
      </c>
      <c r="AN3122" s="44" t="s">
        <v>27</v>
      </c>
      <c r="AO3122" s="29" t="s">
        <v>28</v>
      </c>
      <c r="AP3122" s="29">
        <v>1</v>
      </c>
      <c r="AQ3122" s="29" t="s">
        <v>33</v>
      </c>
      <c r="AR3122" s="29" t="s">
        <v>33</v>
      </c>
      <c r="AS3122" s="29" t="s">
        <v>33</v>
      </c>
      <c r="AT3122" s="29"/>
      <c r="AU3122" s="144"/>
      <c r="AV3122" s="36" t="s">
        <v>28</v>
      </c>
      <c r="AW3122" s="102">
        <v>42942</v>
      </c>
      <c r="AX3122" s="129" t="s">
        <v>33</v>
      </c>
      <c r="AY3122" s="106" t="e">
        <v>#N/A</v>
      </c>
      <c r="BD3122" t="s">
        <v>1724</v>
      </c>
      <c r="BE3122" t="e">
        <v>#N/A</v>
      </c>
      <c r="BF3122">
        <v>0</v>
      </c>
      <c r="BH3122" t="str">
        <f t="shared" si="688"/>
        <v/>
      </c>
      <c r="BJ3122" t="str">
        <f t="shared" si="689"/>
        <v>OK</v>
      </c>
      <c r="BK3122" s="130" t="s">
        <v>5302</v>
      </c>
      <c r="BL3122" s="130" t="e">
        <v>#VALUE!</v>
      </c>
      <c r="BM3122" s="131">
        <v>0</v>
      </c>
      <c r="BN3122" s="131" t="e">
        <v>#DIV/0!</v>
      </c>
      <c r="BO3122" t="e">
        <v>#N/A</v>
      </c>
      <c r="BP3122">
        <v>0</v>
      </c>
    </row>
    <row r="3123" spans="1:68" ht="25.2" x14ac:dyDescent="0.3">
      <c r="A3123" s="1"/>
      <c r="B3123" s="47">
        <v>2762</v>
      </c>
      <c r="C3123" s="45">
        <v>1052081</v>
      </c>
      <c r="D3123" s="29"/>
      <c r="E3123" s="29"/>
      <c r="F3123" s="31" t="s">
        <v>2330</v>
      </c>
      <c r="G3123" s="37" t="s">
        <v>31</v>
      </c>
      <c r="H3123" s="148"/>
      <c r="I3123" s="148" t="s">
        <v>33</v>
      </c>
      <c r="J3123" s="147" t="s">
        <v>33</v>
      </c>
      <c r="K3123" s="148" t="e">
        <v>#N/A</v>
      </c>
      <c r="L3123" s="148" t="s">
        <v>32</v>
      </c>
      <c r="M3123" s="147" t="s">
        <v>33</v>
      </c>
      <c r="N3123" s="29" t="str">
        <f t="shared" si="685"/>
        <v/>
      </c>
      <c r="O3123" s="29" t="str">
        <f t="shared" si="686"/>
        <v/>
      </c>
      <c r="P3123" s="29" t="str">
        <f t="shared" si="687"/>
        <v/>
      </c>
      <c r="Q3123" s="29" t="str">
        <f t="shared" si="677"/>
        <v/>
      </c>
      <c r="R3123" s="29" t="str">
        <f t="shared" si="678"/>
        <v/>
      </c>
      <c r="S3123" s="29" t="str">
        <f t="shared" si="679"/>
        <v/>
      </c>
      <c r="T3123" s="29" t="str">
        <f t="shared" si="680"/>
        <v/>
      </c>
      <c r="U3123" s="29"/>
      <c r="V3123" s="29"/>
      <c r="W3123" s="38" t="s">
        <v>2241</v>
      </c>
      <c r="X3123" s="37" t="s">
        <v>158</v>
      </c>
      <c r="Y3123" s="146">
        <v>147880</v>
      </c>
      <c r="Z3123" s="33">
        <v>189286</v>
      </c>
      <c r="AA3123" s="34">
        <f t="shared" si="682"/>
        <v>0.28000000000000003</v>
      </c>
      <c r="AB3123" s="33">
        <f t="shared" si="683"/>
        <v>189286</v>
      </c>
      <c r="AC3123" s="34">
        <f t="shared" si="684"/>
        <v>0.27999729586150213</v>
      </c>
      <c r="AD3123" s="145">
        <f t="shared" si="681"/>
        <v>157738.33300000001</v>
      </c>
      <c r="AE3123" s="105">
        <v>123233.333</v>
      </c>
      <c r="AF3123" s="34" t="s">
        <v>36</v>
      </c>
      <c r="AG3123" s="34" t="s">
        <v>36</v>
      </c>
      <c r="AH3123" s="34" t="s">
        <v>36</v>
      </c>
      <c r="AI3123" s="29">
        <v>146</v>
      </c>
      <c r="AJ3123" s="29">
        <v>2.4</v>
      </c>
      <c r="AK3123" s="29">
        <v>0</v>
      </c>
      <c r="AL3123" s="29">
        <v>0</v>
      </c>
      <c r="AM3123" s="29" t="s">
        <v>28</v>
      </c>
      <c r="AN3123" s="44" t="s">
        <v>27</v>
      </c>
      <c r="AO3123" s="29" t="s">
        <v>28</v>
      </c>
      <c r="AP3123" s="29">
        <v>1</v>
      </c>
      <c r="AQ3123" s="29" t="s">
        <v>33</v>
      </c>
      <c r="AR3123" s="29" t="s">
        <v>33</v>
      </c>
      <c r="AS3123" s="29" t="s">
        <v>33</v>
      </c>
      <c r="AT3123" s="29"/>
      <c r="AU3123" s="144"/>
      <c r="AV3123" s="36" t="s">
        <v>28</v>
      </c>
      <c r="AW3123" s="102">
        <v>42942</v>
      </c>
      <c r="AX3123" s="129" t="s">
        <v>33</v>
      </c>
      <c r="AY3123" s="106" t="e">
        <v>#N/A</v>
      </c>
      <c r="BD3123" t="s">
        <v>1724</v>
      </c>
      <c r="BE3123" t="e">
        <v>#N/A</v>
      </c>
      <c r="BF3123">
        <v>0</v>
      </c>
      <c r="BH3123" t="str">
        <f t="shared" si="688"/>
        <v/>
      </c>
      <c r="BJ3123" t="str">
        <f t="shared" si="689"/>
        <v>OK</v>
      </c>
      <c r="BK3123" s="130" t="s">
        <v>5302</v>
      </c>
      <c r="BL3123" s="130" t="e">
        <v>#VALUE!</v>
      </c>
      <c r="BM3123" s="131" t="s">
        <v>33</v>
      </c>
      <c r="BN3123" s="131" t="e">
        <v>#VALUE!</v>
      </c>
      <c r="BO3123" t="e">
        <v>#N/A</v>
      </c>
      <c r="BP3123">
        <v>0</v>
      </c>
    </row>
    <row r="3124" spans="1:68" x14ac:dyDescent="0.3">
      <c r="A3124" s="1"/>
      <c r="B3124" s="47">
        <v>2763</v>
      </c>
      <c r="C3124" s="45">
        <v>1000386</v>
      </c>
      <c r="D3124" s="29"/>
      <c r="E3124" s="29"/>
      <c r="F3124" s="31" t="s">
        <v>2331</v>
      </c>
      <c r="G3124" s="37" t="s">
        <v>31</v>
      </c>
      <c r="H3124" s="148"/>
      <c r="I3124" s="148" t="s">
        <v>33</v>
      </c>
      <c r="J3124" s="147" t="s">
        <v>33</v>
      </c>
      <c r="K3124" s="148" t="e">
        <v>#N/A</v>
      </c>
      <c r="L3124" s="148" t="s">
        <v>32</v>
      </c>
      <c r="M3124" s="147" t="s">
        <v>33</v>
      </c>
      <c r="N3124" s="29" t="str">
        <f t="shared" si="685"/>
        <v/>
      </c>
      <c r="O3124" s="29" t="str">
        <f t="shared" si="686"/>
        <v/>
      </c>
      <c r="P3124" s="29" t="str">
        <f t="shared" si="687"/>
        <v/>
      </c>
      <c r="Q3124" s="29" t="str">
        <f t="shared" si="677"/>
        <v/>
      </c>
      <c r="R3124" s="29" t="str">
        <f t="shared" si="678"/>
        <v/>
      </c>
      <c r="S3124" s="29" t="str">
        <f t="shared" si="679"/>
        <v/>
      </c>
      <c r="T3124" s="29" t="str">
        <f t="shared" si="680"/>
        <v/>
      </c>
      <c r="U3124" s="29"/>
      <c r="V3124" s="29"/>
      <c r="W3124" s="38" t="s">
        <v>2241</v>
      </c>
      <c r="X3124" s="37" t="s">
        <v>158</v>
      </c>
      <c r="Y3124" s="146">
        <v>553</v>
      </c>
      <c r="Z3124" s="33">
        <v>707</v>
      </c>
      <c r="AA3124" s="34">
        <f t="shared" si="682"/>
        <v>0.27800000000000002</v>
      </c>
      <c r="AB3124" s="33">
        <f t="shared" si="683"/>
        <v>707</v>
      </c>
      <c r="AC3124" s="34">
        <f t="shared" si="684"/>
        <v>0.27848266074695172</v>
      </c>
      <c r="AD3124" s="145">
        <f t="shared" si="681"/>
        <v>589.16700000000003</v>
      </c>
      <c r="AE3124" s="105">
        <v>460.83300000000003</v>
      </c>
      <c r="AF3124" s="34" t="s">
        <v>36</v>
      </c>
      <c r="AG3124" s="34" t="s">
        <v>36</v>
      </c>
      <c r="AH3124" s="34" t="s">
        <v>36</v>
      </c>
      <c r="AI3124" s="29">
        <v>0.03</v>
      </c>
      <c r="AJ3124" s="29">
        <v>2.7999999999999998E-4</v>
      </c>
      <c r="AK3124" s="29">
        <v>0</v>
      </c>
      <c r="AL3124" s="29">
        <v>0</v>
      </c>
      <c r="AM3124" s="29" t="s">
        <v>28</v>
      </c>
      <c r="AN3124" s="44" t="s">
        <v>27</v>
      </c>
      <c r="AO3124" s="29" t="s">
        <v>28</v>
      </c>
      <c r="AP3124" s="29">
        <v>1</v>
      </c>
      <c r="AQ3124" s="29" t="s">
        <v>33</v>
      </c>
      <c r="AR3124" s="29" t="s">
        <v>33</v>
      </c>
      <c r="AS3124" s="29" t="s">
        <v>33</v>
      </c>
      <c r="AT3124" s="29"/>
      <c r="AU3124" s="144"/>
      <c r="AV3124" s="36" t="s">
        <v>28</v>
      </c>
      <c r="AW3124" s="102">
        <v>42942</v>
      </c>
      <c r="AX3124" s="129" t="s">
        <v>33</v>
      </c>
      <c r="AY3124" s="106" t="e">
        <v>#N/A</v>
      </c>
      <c r="BD3124" t="s">
        <v>4672</v>
      </c>
      <c r="BE3124" t="e">
        <v>#N/A</v>
      </c>
      <c r="BF3124" t="s">
        <v>4749</v>
      </c>
      <c r="BH3124" t="str">
        <f t="shared" si="688"/>
        <v/>
      </c>
      <c r="BJ3124" t="str">
        <f t="shared" si="689"/>
        <v>OK</v>
      </c>
      <c r="BK3124" s="130" t="s">
        <v>5302</v>
      </c>
      <c r="BL3124" s="130" t="e">
        <v>#VALUE!</v>
      </c>
      <c r="BM3124" s="131" t="s">
        <v>33</v>
      </c>
      <c r="BN3124" s="131" t="e">
        <v>#VALUE!</v>
      </c>
      <c r="BO3124" t="e">
        <v>#N/A</v>
      </c>
      <c r="BP3124">
        <v>0</v>
      </c>
    </row>
    <row r="3125" spans="1:68" x14ac:dyDescent="0.3">
      <c r="A3125" s="1"/>
      <c r="B3125" s="47">
        <v>2764</v>
      </c>
      <c r="C3125" s="45">
        <v>1000387</v>
      </c>
      <c r="D3125" s="29"/>
      <c r="E3125" s="29"/>
      <c r="F3125" s="31" t="s">
        <v>2332</v>
      </c>
      <c r="G3125" s="37" t="s">
        <v>31</v>
      </c>
      <c r="H3125" s="148"/>
      <c r="I3125" s="148" t="s">
        <v>33</v>
      </c>
      <c r="J3125" s="147" t="s">
        <v>33</v>
      </c>
      <c r="K3125" s="148" t="e">
        <v>#N/A</v>
      </c>
      <c r="L3125" s="148" t="s">
        <v>32</v>
      </c>
      <c r="M3125" s="147" t="s">
        <v>33</v>
      </c>
      <c r="N3125" s="29" t="str">
        <f t="shared" si="685"/>
        <v/>
      </c>
      <c r="O3125" s="29" t="str">
        <f t="shared" si="686"/>
        <v/>
      </c>
      <c r="P3125" s="29" t="str">
        <f t="shared" si="687"/>
        <v/>
      </c>
      <c r="Q3125" s="29" t="str">
        <f t="shared" si="677"/>
        <v/>
      </c>
      <c r="R3125" s="29" t="str">
        <f t="shared" si="678"/>
        <v/>
      </c>
      <c r="S3125" s="29" t="str">
        <f t="shared" si="679"/>
        <v/>
      </c>
      <c r="T3125" s="29" t="str">
        <f t="shared" si="680"/>
        <v/>
      </c>
      <c r="U3125" s="29"/>
      <c r="V3125" s="29"/>
      <c r="W3125" s="38" t="s">
        <v>2241</v>
      </c>
      <c r="X3125" s="37" t="s">
        <v>158</v>
      </c>
      <c r="Y3125" s="146">
        <v>553</v>
      </c>
      <c r="Z3125" s="33">
        <v>707</v>
      </c>
      <c r="AA3125" s="34">
        <f t="shared" si="682"/>
        <v>0.27800000000000002</v>
      </c>
      <c r="AB3125" s="33">
        <f t="shared" si="683"/>
        <v>707</v>
      </c>
      <c r="AC3125" s="34">
        <f t="shared" si="684"/>
        <v>0.27848266074695172</v>
      </c>
      <c r="AD3125" s="145">
        <f t="shared" si="681"/>
        <v>589.16700000000003</v>
      </c>
      <c r="AE3125" s="105">
        <v>460.83300000000003</v>
      </c>
      <c r="AF3125" s="34" t="s">
        <v>36</v>
      </c>
      <c r="AG3125" s="34" t="s">
        <v>36</v>
      </c>
      <c r="AH3125" s="34" t="s">
        <v>36</v>
      </c>
      <c r="AI3125" s="29">
        <v>0.1</v>
      </c>
      <c r="AJ3125" s="29">
        <v>2.7999999999999998E-4</v>
      </c>
      <c r="AK3125" s="29">
        <v>0</v>
      </c>
      <c r="AL3125" s="29">
        <v>0</v>
      </c>
      <c r="AM3125" s="29" t="s">
        <v>28</v>
      </c>
      <c r="AN3125" s="44" t="s">
        <v>27</v>
      </c>
      <c r="AO3125" s="29" t="s">
        <v>28</v>
      </c>
      <c r="AP3125" s="29">
        <v>1</v>
      </c>
      <c r="AQ3125" s="29" t="s">
        <v>33</v>
      </c>
      <c r="AR3125" s="29" t="s">
        <v>33</v>
      </c>
      <c r="AS3125" s="29" t="s">
        <v>33</v>
      </c>
      <c r="AT3125" s="29"/>
      <c r="AU3125" s="144"/>
      <c r="AV3125" s="36" t="s">
        <v>28</v>
      </c>
      <c r="AW3125" s="102">
        <v>42942</v>
      </c>
      <c r="AX3125" s="129" t="s">
        <v>33</v>
      </c>
      <c r="AY3125" s="106">
        <v>2</v>
      </c>
      <c r="BD3125" t="s">
        <v>4672</v>
      </c>
      <c r="BE3125" t="e">
        <v>#N/A</v>
      </c>
      <c r="BF3125" t="s">
        <v>4749</v>
      </c>
      <c r="BH3125" t="str">
        <f t="shared" si="688"/>
        <v/>
      </c>
      <c r="BJ3125" t="str">
        <f t="shared" si="689"/>
        <v>OK</v>
      </c>
      <c r="BK3125" s="130" t="s">
        <v>5302</v>
      </c>
      <c r="BL3125" s="130" t="e">
        <v>#VALUE!</v>
      </c>
      <c r="BM3125" s="131" t="s">
        <v>33</v>
      </c>
      <c r="BN3125" s="131" t="e">
        <v>#VALUE!</v>
      </c>
      <c r="BO3125" t="e">
        <v>#N/A</v>
      </c>
      <c r="BP3125">
        <v>0</v>
      </c>
    </row>
    <row r="3126" spans="1:68" x14ac:dyDescent="0.3">
      <c r="A3126" s="1"/>
      <c r="B3126" s="47">
        <v>2765</v>
      </c>
      <c r="C3126" s="45">
        <v>1072611</v>
      </c>
      <c r="D3126" s="29"/>
      <c r="E3126" s="29"/>
      <c r="F3126" s="31" t="s">
        <v>2333</v>
      </c>
      <c r="G3126" s="37" t="s">
        <v>31</v>
      </c>
      <c r="H3126" s="148"/>
      <c r="I3126" s="148" t="s">
        <v>33</v>
      </c>
      <c r="J3126" s="147" t="s">
        <v>33</v>
      </c>
      <c r="K3126" s="148" t="e">
        <v>#N/A</v>
      </c>
      <c r="L3126" s="148" t="s">
        <v>32</v>
      </c>
      <c r="M3126" s="147" t="s">
        <v>33</v>
      </c>
      <c r="N3126" s="29" t="str">
        <f t="shared" si="685"/>
        <v/>
      </c>
      <c r="O3126" s="29" t="str">
        <f t="shared" si="686"/>
        <v/>
      </c>
      <c r="P3126" s="29" t="str">
        <f t="shared" si="687"/>
        <v/>
      </c>
      <c r="Q3126" s="29" t="str">
        <f t="shared" si="677"/>
        <v/>
      </c>
      <c r="R3126" s="29" t="str">
        <f t="shared" si="678"/>
        <v/>
      </c>
      <c r="S3126" s="29" t="str">
        <f t="shared" si="679"/>
        <v/>
      </c>
      <c r="T3126" s="29" t="str">
        <f t="shared" si="680"/>
        <v/>
      </c>
      <c r="U3126" s="29"/>
      <c r="V3126" s="29"/>
      <c r="W3126" s="38" t="s">
        <v>2241</v>
      </c>
      <c r="X3126" s="37" t="s">
        <v>158</v>
      </c>
      <c r="Y3126" s="146">
        <v>586</v>
      </c>
      <c r="Z3126" s="33">
        <v>751</v>
      </c>
      <c r="AA3126" s="34">
        <f t="shared" si="682"/>
        <v>0.28199999999999997</v>
      </c>
      <c r="AB3126" s="33">
        <f t="shared" si="683"/>
        <v>751</v>
      </c>
      <c r="AC3126" s="34">
        <f t="shared" si="684"/>
        <v>0.28157015806836716</v>
      </c>
      <c r="AD3126" s="145">
        <f t="shared" si="681"/>
        <v>625.83299999999997</v>
      </c>
      <c r="AE3126" s="105">
        <v>488.33300000000003</v>
      </c>
      <c r="AF3126" s="34" t="s">
        <v>36</v>
      </c>
      <c r="AG3126" s="34" t="s">
        <v>36</v>
      </c>
      <c r="AH3126" s="34" t="s">
        <v>36</v>
      </c>
      <c r="AI3126" s="29">
        <v>7.0000000000000007E-2</v>
      </c>
      <c r="AJ3126" s="29">
        <v>3.2000000000000003E-4</v>
      </c>
      <c r="AK3126" s="29">
        <v>0</v>
      </c>
      <c r="AL3126" s="29">
        <v>0</v>
      </c>
      <c r="AM3126" s="29" t="s">
        <v>28</v>
      </c>
      <c r="AN3126" s="44" t="s">
        <v>27</v>
      </c>
      <c r="AO3126" s="29" t="s">
        <v>28</v>
      </c>
      <c r="AP3126" s="29">
        <v>1</v>
      </c>
      <c r="AQ3126" s="29" t="s">
        <v>33</v>
      </c>
      <c r="AR3126" s="29" t="s">
        <v>33</v>
      </c>
      <c r="AS3126" s="29" t="s">
        <v>33</v>
      </c>
      <c r="AT3126" s="29"/>
      <c r="AU3126" s="144"/>
      <c r="AV3126" s="36" t="s">
        <v>28</v>
      </c>
      <c r="AW3126" s="102">
        <v>42942</v>
      </c>
      <c r="AX3126" s="129" t="s">
        <v>33</v>
      </c>
      <c r="AY3126" s="106" t="e">
        <v>#N/A</v>
      </c>
      <c r="BD3126" t="s">
        <v>4672</v>
      </c>
      <c r="BE3126" t="e">
        <v>#N/A</v>
      </c>
      <c r="BF3126">
        <v>0</v>
      </c>
      <c r="BH3126" t="str">
        <f t="shared" si="688"/>
        <v/>
      </c>
      <c r="BJ3126" t="str">
        <f t="shared" si="689"/>
        <v>OK</v>
      </c>
      <c r="BK3126" s="130" t="s">
        <v>5302</v>
      </c>
      <c r="BL3126" s="130" t="e">
        <v>#VALUE!</v>
      </c>
      <c r="BM3126" s="131" t="s">
        <v>33</v>
      </c>
      <c r="BN3126" s="131" t="e">
        <v>#VALUE!</v>
      </c>
      <c r="BO3126" t="e">
        <v>#N/A</v>
      </c>
      <c r="BP3126">
        <v>0</v>
      </c>
    </row>
    <row r="3127" spans="1:68" x14ac:dyDescent="0.3">
      <c r="A3127" s="1"/>
      <c r="B3127" s="47">
        <v>2766</v>
      </c>
      <c r="C3127" s="45">
        <v>1072612</v>
      </c>
      <c r="D3127" s="29"/>
      <c r="E3127" s="29"/>
      <c r="F3127" s="31" t="s">
        <v>2334</v>
      </c>
      <c r="G3127" s="37" t="s">
        <v>31</v>
      </c>
      <c r="H3127" s="148"/>
      <c r="I3127" s="148" t="s">
        <v>33</v>
      </c>
      <c r="J3127" s="147" t="s">
        <v>33</v>
      </c>
      <c r="K3127" s="148" t="e">
        <v>#N/A</v>
      </c>
      <c r="L3127" s="148" t="s">
        <v>32</v>
      </c>
      <c r="M3127" s="147" t="s">
        <v>33</v>
      </c>
      <c r="N3127" s="29" t="str">
        <f t="shared" si="685"/>
        <v/>
      </c>
      <c r="O3127" s="29" t="str">
        <f t="shared" si="686"/>
        <v/>
      </c>
      <c r="P3127" s="29" t="str">
        <f t="shared" si="687"/>
        <v/>
      </c>
      <c r="Q3127" s="29" t="str">
        <f t="shared" si="677"/>
        <v/>
      </c>
      <c r="R3127" s="29" t="str">
        <f t="shared" si="678"/>
        <v/>
      </c>
      <c r="S3127" s="29" t="str">
        <f t="shared" si="679"/>
        <v/>
      </c>
      <c r="T3127" s="29" t="str">
        <f t="shared" si="680"/>
        <v/>
      </c>
      <c r="U3127" s="29"/>
      <c r="V3127" s="29"/>
      <c r="W3127" s="38" t="s">
        <v>2241</v>
      </c>
      <c r="X3127" s="37" t="s">
        <v>158</v>
      </c>
      <c r="Y3127" s="146">
        <v>631</v>
      </c>
      <c r="Z3127" s="33">
        <v>808</v>
      </c>
      <c r="AA3127" s="34">
        <f t="shared" si="682"/>
        <v>0.28100000000000003</v>
      </c>
      <c r="AB3127" s="33">
        <f t="shared" si="683"/>
        <v>808</v>
      </c>
      <c r="AC3127" s="34">
        <f t="shared" si="684"/>
        <v>0.28050730935487123</v>
      </c>
      <c r="AD3127" s="145">
        <f t="shared" si="681"/>
        <v>673.33299999999997</v>
      </c>
      <c r="AE3127" s="105">
        <v>525.83299999999997</v>
      </c>
      <c r="AF3127" s="34" t="s">
        <v>36</v>
      </c>
      <c r="AG3127" s="34" t="s">
        <v>36</v>
      </c>
      <c r="AH3127" s="34" t="s">
        <v>36</v>
      </c>
      <c r="AI3127" s="29">
        <v>0.11</v>
      </c>
      <c r="AJ3127" s="29">
        <v>4.0000000000000002E-4</v>
      </c>
      <c r="AK3127" s="29">
        <v>0</v>
      </c>
      <c r="AL3127" s="29">
        <v>0</v>
      </c>
      <c r="AM3127" s="29" t="s">
        <v>28</v>
      </c>
      <c r="AN3127" s="44" t="s">
        <v>27</v>
      </c>
      <c r="AO3127" s="29" t="s">
        <v>28</v>
      </c>
      <c r="AP3127" s="29">
        <v>1</v>
      </c>
      <c r="AQ3127" s="29" t="s">
        <v>33</v>
      </c>
      <c r="AR3127" s="29" t="s">
        <v>33</v>
      </c>
      <c r="AS3127" s="29" t="s">
        <v>33</v>
      </c>
      <c r="AT3127" s="29"/>
      <c r="AU3127" s="144"/>
      <c r="AV3127" s="36" t="s">
        <v>28</v>
      </c>
      <c r="AW3127" s="102">
        <v>42942</v>
      </c>
      <c r="AX3127" s="129" t="s">
        <v>33</v>
      </c>
      <c r="AY3127" s="106">
        <v>1</v>
      </c>
      <c r="BD3127" t="s">
        <v>4672</v>
      </c>
      <c r="BE3127" t="e">
        <v>#N/A</v>
      </c>
      <c r="BF3127">
        <v>0</v>
      </c>
      <c r="BH3127" t="str">
        <f t="shared" si="688"/>
        <v/>
      </c>
      <c r="BJ3127" t="str">
        <f t="shared" si="689"/>
        <v>OK</v>
      </c>
      <c r="BK3127" s="130" t="s">
        <v>5302</v>
      </c>
      <c r="BL3127" s="130" t="e">
        <v>#VALUE!</v>
      </c>
      <c r="BM3127" s="131" t="s">
        <v>33</v>
      </c>
      <c r="BN3127" s="131" t="e">
        <v>#VALUE!</v>
      </c>
      <c r="BO3127" t="e">
        <v>#N/A</v>
      </c>
      <c r="BP3127">
        <v>0</v>
      </c>
    </row>
    <row r="3128" spans="1:68" x14ac:dyDescent="0.3">
      <c r="A3128" s="1"/>
      <c r="B3128" s="47">
        <v>2767</v>
      </c>
      <c r="C3128" s="45">
        <v>1072613</v>
      </c>
      <c r="D3128" s="29"/>
      <c r="E3128" s="29"/>
      <c r="F3128" s="31" t="s">
        <v>2335</v>
      </c>
      <c r="G3128" s="37" t="s">
        <v>31</v>
      </c>
      <c r="H3128" s="148"/>
      <c r="I3128" s="148" t="s">
        <v>33</v>
      </c>
      <c r="J3128" s="147" t="s">
        <v>33</v>
      </c>
      <c r="K3128" s="148" t="e">
        <v>#N/A</v>
      </c>
      <c r="L3128" s="148" t="s">
        <v>32</v>
      </c>
      <c r="M3128" s="147" t="s">
        <v>33</v>
      </c>
      <c r="N3128" s="29" t="str">
        <f t="shared" si="685"/>
        <v/>
      </c>
      <c r="O3128" s="29" t="str">
        <f t="shared" si="686"/>
        <v/>
      </c>
      <c r="P3128" s="29" t="str">
        <f t="shared" si="687"/>
        <v/>
      </c>
      <c r="Q3128" s="29" t="str">
        <f t="shared" si="677"/>
        <v/>
      </c>
      <c r="R3128" s="29" t="str">
        <f t="shared" si="678"/>
        <v/>
      </c>
      <c r="S3128" s="29" t="str">
        <f t="shared" si="679"/>
        <v/>
      </c>
      <c r="T3128" s="29" t="str">
        <f t="shared" si="680"/>
        <v/>
      </c>
      <c r="U3128" s="29"/>
      <c r="V3128" s="29"/>
      <c r="W3128" s="38" t="s">
        <v>2241</v>
      </c>
      <c r="X3128" s="37" t="s">
        <v>158</v>
      </c>
      <c r="Y3128" s="146">
        <v>826</v>
      </c>
      <c r="Z3128" s="33">
        <v>1058</v>
      </c>
      <c r="AA3128" s="34">
        <f t="shared" si="682"/>
        <v>0.28100000000000003</v>
      </c>
      <c r="AB3128" s="33">
        <f t="shared" si="683"/>
        <v>1058</v>
      </c>
      <c r="AC3128" s="34">
        <f t="shared" si="684"/>
        <v>0.28087277524105347</v>
      </c>
      <c r="AD3128" s="145">
        <f t="shared" si="681"/>
        <v>881.66700000000003</v>
      </c>
      <c r="AE3128" s="105">
        <v>688.33299999999997</v>
      </c>
      <c r="AF3128" s="34" t="s">
        <v>36</v>
      </c>
      <c r="AG3128" s="34" t="s">
        <v>36</v>
      </c>
      <c r="AH3128" s="34" t="s">
        <v>36</v>
      </c>
      <c r="AI3128" s="29">
        <v>0.15</v>
      </c>
      <c r="AJ3128" s="29">
        <v>8.8800000000000001E-4</v>
      </c>
      <c r="AK3128" s="29">
        <v>0</v>
      </c>
      <c r="AL3128" s="29">
        <v>0</v>
      </c>
      <c r="AM3128" s="29" t="s">
        <v>28</v>
      </c>
      <c r="AN3128" s="44" t="s">
        <v>27</v>
      </c>
      <c r="AO3128" s="29" t="s">
        <v>28</v>
      </c>
      <c r="AP3128" s="29">
        <v>1</v>
      </c>
      <c r="AQ3128" s="29" t="s">
        <v>33</v>
      </c>
      <c r="AR3128" s="29" t="s">
        <v>33</v>
      </c>
      <c r="AS3128" s="29" t="s">
        <v>33</v>
      </c>
      <c r="AT3128" s="29"/>
      <c r="AU3128" s="144"/>
      <c r="AV3128" s="36" t="s">
        <v>28</v>
      </c>
      <c r="AW3128" s="102">
        <v>42942</v>
      </c>
      <c r="AX3128" s="129" t="s">
        <v>33</v>
      </c>
      <c r="AY3128" s="106" t="e">
        <v>#N/A</v>
      </c>
      <c r="BD3128" t="s">
        <v>4672</v>
      </c>
      <c r="BE3128" t="e">
        <v>#N/A</v>
      </c>
      <c r="BF3128">
        <v>0</v>
      </c>
      <c r="BH3128" t="str">
        <f t="shared" si="688"/>
        <v/>
      </c>
      <c r="BJ3128" t="str">
        <f t="shared" si="689"/>
        <v>OK</v>
      </c>
      <c r="BK3128" s="130" t="s">
        <v>5302</v>
      </c>
      <c r="BL3128" s="130" t="e">
        <v>#VALUE!</v>
      </c>
      <c r="BM3128" s="131" t="s">
        <v>33</v>
      </c>
      <c r="BN3128" s="131" t="e">
        <v>#VALUE!</v>
      </c>
      <c r="BO3128" t="e">
        <v>#N/A</v>
      </c>
      <c r="BP3128">
        <v>0</v>
      </c>
    </row>
    <row r="3129" spans="1:68" x14ac:dyDescent="0.3">
      <c r="A3129" s="1"/>
      <c r="B3129" s="47">
        <v>2768</v>
      </c>
      <c r="C3129" s="45">
        <v>1072614</v>
      </c>
      <c r="D3129" s="29"/>
      <c r="E3129" s="29"/>
      <c r="F3129" s="31" t="s">
        <v>2336</v>
      </c>
      <c r="G3129" s="37" t="s">
        <v>31</v>
      </c>
      <c r="H3129" s="148"/>
      <c r="I3129" s="148" t="s">
        <v>33</v>
      </c>
      <c r="J3129" s="147" t="s">
        <v>33</v>
      </c>
      <c r="K3129" s="148" t="e">
        <v>#N/A</v>
      </c>
      <c r="L3129" s="148" t="s">
        <v>32</v>
      </c>
      <c r="M3129" s="147" t="s">
        <v>33</v>
      </c>
      <c r="N3129" s="29" t="str">
        <f t="shared" si="685"/>
        <v/>
      </c>
      <c r="O3129" s="29" t="str">
        <f t="shared" si="686"/>
        <v/>
      </c>
      <c r="P3129" s="29" t="str">
        <f t="shared" si="687"/>
        <v/>
      </c>
      <c r="Q3129" s="29" t="str">
        <f t="shared" si="677"/>
        <v/>
      </c>
      <c r="R3129" s="29" t="str">
        <f t="shared" si="678"/>
        <v/>
      </c>
      <c r="S3129" s="29" t="str">
        <f t="shared" si="679"/>
        <v/>
      </c>
      <c r="T3129" s="29" t="str">
        <f t="shared" si="680"/>
        <v/>
      </c>
      <c r="U3129" s="29"/>
      <c r="V3129" s="29"/>
      <c r="W3129" s="38" t="s">
        <v>2241</v>
      </c>
      <c r="X3129" s="37" t="s">
        <v>158</v>
      </c>
      <c r="Y3129" s="146">
        <v>901</v>
      </c>
      <c r="Z3129" s="33">
        <v>1153</v>
      </c>
      <c r="AA3129" s="34">
        <f t="shared" si="682"/>
        <v>0.28000000000000003</v>
      </c>
      <c r="AB3129" s="33">
        <f t="shared" si="683"/>
        <v>1153</v>
      </c>
      <c r="AC3129" s="34">
        <f t="shared" si="684"/>
        <v>0.27968935835265635</v>
      </c>
      <c r="AD3129" s="145">
        <f t="shared" si="681"/>
        <v>960.83299999999997</v>
      </c>
      <c r="AE3129" s="105">
        <v>750.83299999999997</v>
      </c>
      <c r="AF3129" s="34" t="s">
        <v>36</v>
      </c>
      <c r="AG3129" s="34" t="s">
        <v>36</v>
      </c>
      <c r="AH3129" s="34" t="s">
        <v>36</v>
      </c>
      <c r="AI3129" s="29">
        <v>0.23</v>
      </c>
      <c r="AJ3129" s="29">
        <v>1.3879999999999999E-3</v>
      </c>
      <c r="AK3129" s="29">
        <v>0</v>
      </c>
      <c r="AL3129" s="29">
        <v>0</v>
      </c>
      <c r="AM3129" s="29" t="s">
        <v>28</v>
      </c>
      <c r="AN3129" s="44" t="s">
        <v>27</v>
      </c>
      <c r="AO3129" s="29" t="s">
        <v>28</v>
      </c>
      <c r="AP3129" s="29">
        <v>1</v>
      </c>
      <c r="AQ3129" s="29" t="s">
        <v>33</v>
      </c>
      <c r="AR3129" s="29" t="s">
        <v>33</v>
      </c>
      <c r="AS3129" s="29" t="s">
        <v>33</v>
      </c>
      <c r="AT3129" s="29"/>
      <c r="AU3129" s="144"/>
      <c r="AV3129" s="36" t="s">
        <v>28</v>
      </c>
      <c r="AW3129" s="102">
        <v>42942</v>
      </c>
      <c r="AX3129" s="129" t="s">
        <v>33</v>
      </c>
      <c r="AY3129" s="106">
        <v>5</v>
      </c>
      <c r="BD3129" t="s">
        <v>4672</v>
      </c>
      <c r="BE3129" t="e">
        <v>#N/A</v>
      </c>
      <c r="BF3129">
        <v>0</v>
      </c>
      <c r="BH3129" t="str">
        <f t="shared" si="688"/>
        <v/>
      </c>
      <c r="BJ3129" t="str">
        <f t="shared" si="689"/>
        <v>OK</v>
      </c>
      <c r="BK3129" s="130" t="s">
        <v>5302</v>
      </c>
      <c r="BL3129" s="130" t="e">
        <v>#VALUE!</v>
      </c>
      <c r="BM3129" s="131" t="s">
        <v>33</v>
      </c>
      <c r="BN3129" s="131" t="e">
        <v>#VALUE!</v>
      </c>
      <c r="BO3129" t="e">
        <v>#N/A</v>
      </c>
      <c r="BP3129">
        <v>0</v>
      </c>
    </row>
    <row r="3130" spans="1:68" x14ac:dyDescent="0.3">
      <c r="A3130" s="1"/>
      <c r="B3130" s="47">
        <v>2769</v>
      </c>
      <c r="C3130" s="45">
        <v>1072615</v>
      </c>
      <c r="D3130" s="29"/>
      <c r="E3130" s="29"/>
      <c r="F3130" s="31" t="s">
        <v>2337</v>
      </c>
      <c r="G3130" s="37" t="s">
        <v>31</v>
      </c>
      <c r="H3130" s="148"/>
      <c r="I3130" s="148" t="s">
        <v>33</v>
      </c>
      <c r="J3130" s="147" t="s">
        <v>33</v>
      </c>
      <c r="K3130" s="148" t="e">
        <v>#N/A</v>
      </c>
      <c r="L3130" s="148" t="s">
        <v>32</v>
      </c>
      <c r="M3130" s="147" t="s">
        <v>33</v>
      </c>
      <c r="N3130" s="29" t="str">
        <f t="shared" si="685"/>
        <v/>
      </c>
      <c r="O3130" s="29" t="str">
        <f t="shared" si="686"/>
        <v/>
      </c>
      <c r="P3130" s="29" t="str">
        <f t="shared" si="687"/>
        <v/>
      </c>
      <c r="Q3130" s="29" t="str">
        <f t="shared" si="677"/>
        <v/>
      </c>
      <c r="R3130" s="29" t="str">
        <f t="shared" si="678"/>
        <v/>
      </c>
      <c r="S3130" s="29" t="str">
        <f t="shared" si="679"/>
        <v/>
      </c>
      <c r="T3130" s="29" t="str">
        <f t="shared" si="680"/>
        <v/>
      </c>
      <c r="U3130" s="29"/>
      <c r="V3130" s="29"/>
      <c r="W3130" s="38" t="s">
        <v>2241</v>
      </c>
      <c r="X3130" s="37" t="s">
        <v>158</v>
      </c>
      <c r="Y3130" s="146">
        <v>1417</v>
      </c>
      <c r="Z3130" s="33">
        <v>1814</v>
      </c>
      <c r="AA3130" s="34">
        <f t="shared" si="682"/>
        <v>0.28000000000000003</v>
      </c>
      <c r="AB3130" s="33">
        <f t="shared" si="683"/>
        <v>1814</v>
      </c>
      <c r="AC3130" s="34">
        <f t="shared" si="684"/>
        <v>0.2801700155737516</v>
      </c>
      <c r="AD3130" s="145">
        <f t="shared" si="681"/>
        <v>1511.6669999999999</v>
      </c>
      <c r="AE3130" s="105">
        <v>1180.8330000000001</v>
      </c>
      <c r="AF3130" s="34" t="s">
        <v>36</v>
      </c>
      <c r="AG3130" s="34" t="s">
        <v>36</v>
      </c>
      <c r="AH3130" s="34" t="s">
        <v>36</v>
      </c>
      <c r="AI3130" s="29">
        <v>0.31</v>
      </c>
      <c r="AJ3130" s="29">
        <v>1.8500000000000001E-3</v>
      </c>
      <c r="AK3130" s="29">
        <v>0</v>
      </c>
      <c r="AL3130" s="29">
        <v>0</v>
      </c>
      <c r="AM3130" s="29" t="s">
        <v>28</v>
      </c>
      <c r="AN3130" s="44" t="s">
        <v>27</v>
      </c>
      <c r="AO3130" s="29" t="s">
        <v>28</v>
      </c>
      <c r="AP3130" s="29">
        <v>1</v>
      </c>
      <c r="AQ3130" s="29" t="s">
        <v>33</v>
      </c>
      <c r="AR3130" s="29" t="s">
        <v>33</v>
      </c>
      <c r="AS3130" s="29" t="s">
        <v>33</v>
      </c>
      <c r="AT3130" s="29"/>
      <c r="AU3130" s="144"/>
      <c r="AV3130" s="36" t="s">
        <v>28</v>
      </c>
      <c r="AW3130" s="102">
        <v>42942</v>
      </c>
      <c r="AX3130" s="129" t="s">
        <v>33</v>
      </c>
      <c r="AY3130" s="106">
        <v>75</v>
      </c>
      <c r="BD3130" t="s">
        <v>4672</v>
      </c>
      <c r="BE3130" t="e">
        <v>#N/A</v>
      </c>
      <c r="BF3130">
        <v>0</v>
      </c>
      <c r="BH3130" t="str">
        <f t="shared" si="688"/>
        <v/>
      </c>
      <c r="BJ3130" t="str">
        <f t="shared" si="689"/>
        <v>OK</v>
      </c>
      <c r="BK3130" s="130" t="s">
        <v>5302</v>
      </c>
      <c r="BL3130" s="130" t="e">
        <v>#VALUE!</v>
      </c>
      <c r="BM3130" s="131" t="s">
        <v>33</v>
      </c>
      <c r="BN3130" s="131" t="e">
        <v>#VALUE!</v>
      </c>
      <c r="BO3130" t="e">
        <v>#N/A</v>
      </c>
      <c r="BP3130">
        <v>0</v>
      </c>
    </row>
    <row r="3131" spans="1:68" x14ac:dyDescent="0.3">
      <c r="A3131" s="1"/>
      <c r="B3131" s="47">
        <v>2770</v>
      </c>
      <c r="C3131" s="45">
        <v>1072616</v>
      </c>
      <c r="D3131" s="29"/>
      <c r="E3131" s="29"/>
      <c r="F3131" s="31" t="s">
        <v>2338</v>
      </c>
      <c r="G3131" s="37" t="s">
        <v>31</v>
      </c>
      <c r="H3131" s="148"/>
      <c r="I3131" s="148" t="s">
        <v>33</v>
      </c>
      <c r="J3131" s="147" t="s">
        <v>33</v>
      </c>
      <c r="K3131" s="148" t="e">
        <v>#N/A</v>
      </c>
      <c r="L3131" s="148" t="s">
        <v>32</v>
      </c>
      <c r="M3131" s="147" t="s">
        <v>33</v>
      </c>
      <c r="N3131" s="29" t="str">
        <f t="shared" si="685"/>
        <v/>
      </c>
      <c r="O3131" s="29" t="str">
        <f t="shared" si="686"/>
        <v/>
      </c>
      <c r="P3131" s="29" t="str">
        <f t="shared" si="687"/>
        <v/>
      </c>
      <c r="Q3131" s="29" t="str">
        <f t="shared" si="677"/>
        <v/>
      </c>
      <c r="R3131" s="29" t="str">
        <f t="shared" si="678"/>
        <v/>
      </c>
      <c r="S3131" s="29" t="str">
        <f t="shared" si="679"/>
        <v/>
      </c>
      <c r="T3131" s="29" t="str">
        <f t="shared" si="680"/>
        <v/>
      </c>
      <c r="U3131" s="29"/>
      <c r="V3131" s="29"/>
      <c r="W3131" s="38" t="s">
        <v>2241</v>
      </c>
      <c r="X3131" s="37" t="s">
        <v>158</v>
      </c>
      <c r="Y3131" s="146">
        <v>1422</v>
      </c>
      <c r="Z3131" s="33">
        <v>1820</v>
      </c>
      <c r="AA3131" s="34">
        <f t="shared" si="682"/>
        <v>0.28000000000000003</v>
      </c>
      <c r="AB3131" s="33">
        <f t="shared" si="683"/>
        <v>1820</v>
      </c>
      <c r="AC3131" s="34">
        <f t="shared" si="684"/>
        <v>0.27988776371308011</v>
      </c>
      <c r="AD3131" s="145">
        <f t="shared" si="681"/>
        <v>1516.6669999999999</v>
      </c>
      <c r="AE3131" s="105">
        <v>1185</v>
      </c>
      <c r="AF3131" s="34" t="s">
        <v>36</v>
      </c>
      <c r="AG3131" s="34" t="s">
        <v>36</v>
      </c>
      <c r="AH3131" s="34" t="s">
        <v>36</v>
      </c>
      <c r="AI3131" s="29">
        <v>0.27</v>
      </c>
      <c r="AJ3131" s="29">
        <v>1.4289999999999999E-3</v>
      </c>
      <c r="AK3131" s="29">
        <v>0</v>
      </c>
      <c r="AL3131" s="29">
        <v>0</v>
      </c>
      <c r="AM3131" s="29" t="s">
        <v>28</v>
      </c>
      <c r="AN3131" s="44" t="s">
        <v>27</v>
      </c>
      <c r="AO3131" s="29" t="s">
        <v>28</v>
      </c>
      <c r="AP3131" s="29">
        <v>1</v>
      </c>
      <c r="AQ3131" s="29" t="s">
        <v>33</v>
      </c>
      <c r="AR3131" s="29" t="s">
        <v>33</v>
      </c>
      <c r="AS3131" s="29" t="s">
        <v>33</v>
      </c>
      <c r="AT3131" s="29"/>
      <c r="AU3131" s="144"/>
      <c r="AV3131" s="36" t="s">
        <v>28</v>
      </c>
      <c r="AW3131" s="102">
        <v>42942</v>
      </c>
      <c r="AX3131" s="129" t="s">
        <v>33</v>
      </c>
      <c r="AY3131" s="106" t="e">
        <v>#N/A</v>
      </c>
      <c r="BD3131" t="s">
        <v>4672</v>
      </c>
      <c r="BE3131" t="e">
        <v>#N/A</v>
      </c>
      <c r="BF3131">
        <v>0</v>
      </c>
      <c r="BH3131" t="str">
        <f t="shared" si="688"/>
        <v/>
      </c>
      <c r="BJ3131" t="str">
        <f t="shared" si="689"/>
        <v>OK</v>
      </c>
      <c r="BK3131" s="130" t="s">
        <v>5302</v>
      </c>
      <c r="BL3131" s="130" t="e">
        <v>#VALUE!</v>
      </c>
      <c r="BM3131" s="131" t="s">
        <v>33</v>
      </c>
      <c r="BN3131" s="131" t="e">
        <v>#VALUE!</v>
      </c>
      <c r="BO3131" t="e">
        <v>#N/A</v>
      </c>
      <c r="BP3131">
        <v>0</v>
      </c>
    </row>
    <row r="3132" spans="1:68" x14ac:dyDescent="0.3">
      <c r="A3132" s="1"/>
      <c r="B3132" s="47">
        <v>2771</v>
      </c>
      <c r="C3132" s="45">
        <v>1072617</v>
      </c>
      <c r="D3132" s="29"/>
      <c r="E3132" s="29"/>
      <c r="F3132" s="31" t="s">
        <v>2339</v>
      </c>
      <c r="G3132" s="37" t="s">
        <v>31</v>
      </c>
      <c r="H3132" s="148"/>
      <c r="I3132" s="148" t="s">
        <v>33</v>
      </c>
      <c r="J3132" s="147" t="s">
        <v>33</v>
      </c>
      <c r="K3132" s="148" t="e">
        <v>#N/A</v>
      </c>
      <c r="L3132" s="148" t="s">
        <v>32</v>
      </c>
      <c r="M3132" s="147" t="s">
        <v>33</v>
      </c>
      <c r="N3132" s="29" t="str">
        <f t="shared" si="685"/>
        <v/>
      </c>
      <c r="O3132" s="29" t="str">
        <f t="shared" si="686"/>
        <v/>
      </c>
      <c r="P3132" s="29" t="str">
        <f t="shared" si="687"/>
        <v/>
      </c>
      <c r="Q3132" s="29" t="str">
        <f t="shared" si="677"/>
        <v/>
      </c>
      <c r="R3132" s="29" t="str">
        <f t="shared" si="678"/>
        <v/>
      </c>
      <c r="S3132" s="29" t="str">
        <f t="shared" si="679"/>
        <v/>
      </c>
      <c r="T3132" s="29" t="str">
        <f t="shared" si="680"/>
        <v/>
      </c>
      <c r="U3132" s="29"/>
      <c r="V3132" s="29"/>
      <c r="W3132" s="38" t="s">
        <v>2241</v>
      </c>
      <c r="X3132" s="37" t="s">
        <v>158</v>
      </c>
      <c r="Y3132" s="146">
        <v>1761</v>
      </c>
      <c r="Z3132" s="33">
        <v>2254</v>
      </c>
      <c r="AA3132" s="34">
        <f t="shared" si="682"/>
        <v>0.28000000000000003</v>
      </c>
      <c r="AB3132" s="33">
        <f t="shared" si="683"/>
        <v>2254</v>
      </c>
      <c r="AC3132" s="34">
        <f t="shared" si="684"/>
        <v>0.27995434412265763</v>
      </c>
      <c r="AD3132" s="145">
        <f t="shared" si="681"/>
        <v>1878.3330000000001</v>
      </c>
      <c r="AE3132" s="105">
        <v>1467.5</v>
      </c>
      <c r="AF3132" s="34" t="s">
        <v>36</v>
      </c>
      <c r="AG3132" s="34" t="s">
        <v>36</v>
      </c>
      <c r="AH3132" s="34" t="s">
        <v>36</v>
      </c>
      <c r="AI3132" s="29">
        <v>0.45</v>
      </c>
      <c r="AJ3132" s="29">
        <v>2.562E-3</v>
      </c>
      <c r="AK3132" s="29">
        <v>0</v>
      </c>
      <c r="AL3132" s="29">
        <v>0</v>
      </c>
      <c r="AM3132" s="29" t="s">
        <v>28</v>
      </c>
      <c r="AN3132" s="44" t="s">
        <v>27</v>
      </c>
      <c r="AO3132" s="29" t="s">
        <v>28</v>
      </c>
      <c r="AP3132" s="29">
        <v>1</v>
      </c>
      <c r="AQ3132" s="29" t="s">
        <v>33</v>
      </c>
      <c r="AR3132" s="29" t="s">
        <v>33</v>
      </c>
      <c r="AS3132" s="29" t="s">
        <v>33</v>
      </c>
      <c r="AT3132" s="29"/>
      <c r="AU3132" s="144"/>
      <c r="AV3132" s="36" t="s">
        <v>28</v>
      </c>
      <c r="AW3132" s="102">
        <v>42942</v>
      </c>
      <c r="AX3132" s="129" t="s">
        <v>33</v>
      </c>
      <c r="AY3132" s="106">
        <v>64</v>
      </c>
      <c r="BD3132" t="s">
        <v>4672</v>
      </c>
      <c r="BE3132" t="e">
        <v>#N/A</v>
      </c>
      <c r="BF3132">
        <v>0</v>
      </c>
      <c r="BH3132" t="str">
        <f t="shared" si="688"/>
        <v/>
      </c>
      <c r="BJ3132" t="str">
        <f t="shared" si="689"/>
        <v>OK</v>
      </c>
      <c r="BK3132" s="130" t="s">
        <v>5302</v>
      </c>
      <c r="BL3132" s="130" t="e">
        <v>#VALUE!</v>
      </c>
      <c r="BM3132" s="131" t="s">
        <v>33</v>
      </c>
      <c r="BN3132" s="131" t="e">
        <v>#VALUE!</v>
      </c>
      <c r="BO3132" t="e">
        <v>#N/A</v>
      </c>
      <c r="BP3132">
        <v>0</v>
      </c>
    </row>
    <row r="3133" spans="1:68" x14ac:dyDescent="0.3">
      <c r="A3133" s="1"/>
      <c r="B3133" s="47">
        <v>2772</v>
      </c>
      <c r="C3133" s="45">
        <v>1072618</v>
      </c>
      <c r="D3133" s="29"/>
      <c r="E3133" s="29"/>
      <c r="F3133" s="31" t="s">
        <v>2340</v>
      </c>
      <c r="G3133" s="37" t="s">
        <v>31</v>
      </c>
      <c r="H3133" s="148"/>
      <c r="I3133" s="148" t="s">
        <v>33</v>
      </c>
      <c r="J3133" s="147" t="s">
        <v>33</v>
      </c>
      <c r="K3133" s="148" t="e">
        <v>#N/A</v>
      </c>
      <c r="L3133" s="148" t="s">
        <v>32</v>
      </c>
      <c r="M3133" s="147" t="s">
        <v>33</v>
      </c>
      <c r="N3133" s="29" t="str">
        <f t="shared" si="685"/>
        <v/>
      </c>
      <c r="O3133" s="29" t="str">
        <f t="shared" si="686"/>
        <v/>
      </c>
      <c r="P3133" s="29" t="str">
        <f t="shared" si="687"/>
        <v/>
      </c>
      <c r="Q3133" s="29" t="str">
        <f t="shared" si="677"/>
        <v/>
      </c>
      <c r="R3133" s="29" t="str">
        <f t="shared" si="678"/>
        <v/>
      </c>
      <c r="S3133" s="29" t="str">
        <f t="shared" si="679"/>
        <v/>
      </c>
      <c r="T3133" s="29" t="str">
        <f t="shared" si="680"/>
        <v/>
      </c>
      <c r="U3133" s="29"/>
      <c r="V3133" s="29"/>
      <c r="W3133" s="38" t="s">
        <v>2241</v>
      </c>
      <c r="X3133" s="37" t="s">
        <v>158</v>
      </c>
      <c r="Y3133" s="146">
        <v>2583</v>
      </c>
      <c r="Z3133" s="33">
        <v>3306</v>
      </c>
      <c r="AA3133" s="34">
        <f t="shared" si="682"/>
        <v>0.28000000000000003</v>
      </c>
      <c r="AB3133" s="33">
        <f t="shared" si="683"/>
        <v>3306</v>
      </c>
      <c r="AC3133" s="34">
        <f t="shared" si="684"/>
        <v>0.27990708478513354</v>
      </c>
      <c r="AD3133" s="145">
        <f t="shared" si="681"/>
        <v>2755</v>
      </c>
      <c r="AE3133" s="105">
        <v>2152.5</v>
      </c>
      <c r="AF3133" s="34" t="s">
        <v>36</v>
      </c>
      <c r="AG3133" s="34" t="s">
        <v>36</v>
      </c>
      <c r="AH3133" s="34" t="s">
        <v>36</v>
      </c>
      <c r="AI3133" s="29">
        <v>0.55000000000000004</v>
      </c>
      <c r="AJ3133" s="29">
        <v>3.0270000000000002E-3</v>
      </c>
      <c r="AK3133" s="29">
        <v>0</v>
      </c>
      <c r="AL3133" s="29">
        <v>0</v>
      </c>
      <c r="AM3133" s="29" t="s">
        <v>28</v>
      </c>
      <c r="AN3133" s="44" t="s">
        <v>27</v>
      </c>
      <c r="AO3133" s="29" t="s">
        <v>28</v>
      </c>
      <c r="AP3133" s="29">
        <v>1</v>
      </c>
      <c r="AQ3133" s="29" t="s">
        <v>33</v>
      </c>
      <c r="AR3133" s="29" t="s">
        <v>33</v>
      </c>
      <c r="AS3133" s="29" t="s">
        <v>33</v>
      </c>
      <c r="AT3133" s="29"/>
      <c r="AU3133" s="144"/>
      <c r="AV3133" s="36" t="s">
        <v>28</v>
      </c>
      <c r="AW3133" s="102">
        <v>42942</v>
      </c>
      <c r="AX3133" s="129" t="s">
        <v>33</v>
      </c>
      <c r="AY3133" s="106" t="e">
        <v>#N/A</v>
      </c>
      <c r="BD3133" t="s">
        <v>4672</v>
      </c>
      <c r="BE3133" t="e">
        <v>#N/A</v>
      </c>
      <c r="BF3133">
        <v>0</v>
      </c>
      <c r="BH3133" t="str">
        <f t="shared" si="688"/>
        <v/>
      </c>
      <c r="BJ3133" t="str">
        <f t="shared" si="689"/>
        <v>OK</v>
      </c>
      <c r="BK3133" s="130" t="s">
        <v>5302</v>
      </c>
      <c r="BL3133" s="130" t="e">
        <v>#VALUE!</v>
      </c>
      <c r="BM3133" s="131" t="s">
        <v>33</v>
      </c>
      <c r="BN3133" s="131" t="e">
        <v>#VALUE!</v>
      </c>
      <c r="BO3133" t="e">
        <v>#N/A</v>
      </c>
      <c r="BP3133">
        <v>0</v>
      </c>
    </row>
    <row r="3134" spans="1:68" x14ac:dyDescent="0.3">
      <c r="A3134" s="1"/>
      <c r="B3134" s="47">
        <v>2773</v>
      </c>
      <c r="C3134" s="45">
        <v>1072619</v>
      </c>
      <c r="D3134" s="29"/>
      <c r="E3134" s="29"/>
      <c r="F3134" s="31" t="s">
        <v>2341</v>
      </c>
      <c r="G3134" s="37" t="s">
        <v>31</v>
      </c>
      <c r="H3134" s="148"/>
      <c r="I3134" s="148" t="s">
        <v>33</v>
      </c>
      <c r="J3134" s="147" t="s">
        <v>33</v>
      </c>
      <c r="K3134" s="148" t="e">
        <v>#N/A</v>
      </c>
      <c r="L3134" s="148" t="s">
        <v>32</v>
      </c>
      <c r="M3134" s="147" t="s">
        <v>33</v>
      </c>
      <c r="N3134" s="29" t="str">
        <f t="shared" si="685"/>
        <v/>
      </c>
      <c r="O3134" s="29" t="str">
        <f t="shared" si="686"/>
        <v/>
      </c>
      <c r="P3134" s="29" t="str">
        <f t="shared" si="687"/>
        <v/>
      </c>
      <c r="Q3134" s="29" t="str">
        <f t="shared" si="677"/>
        <v/>
      </c>
      <c r="R3134" s="29" t="str">
        <f t="shared" si="678"/>
        <v/>
      </c>
      <c r="S3134" s="29" t="str">
        <f t="shared" si="679"/>
        <v/>
      </c>
      <c r="T3134" s="29" t="str">
        <f t="shared" si="680"/>
        <v/>
      </c>
      <c r="U3134" s="29"/>
      <c r="V3134" s="29"/>
      <c r="W3134" s="38" t="s">
        <v>2241</v>
      </c>
      <c r="X3134" s="37" t="s">
        <v>158</v>
      </c>
      <c r="Y3134" s="146">
        <v>3039</v>
      </c>
      <c r="Z3134" s="33">
        <v>3890</v>
      </c>
      <c r="AA3134" s="34">
        <f t="shared" si="682"/>
        <v>0.28000000000000003</v>
      </c>
      <c r="AB3134" s="33">
        <f t="shared" si="683"/>
        <v>3890</v>
      </c>
      <c r="AC3134" s="34">
        <f t="shared" si="684"/>
        <v>0.28002645607107596</v>
      </c>
      <c r="AD3134" s="145">
        <f t="shared" si="681"/>
        <v>3241.6669999999999</v>
      </c>
      <c r="AE3134" s="105">
        <v>2532.5</v>
      </c>
      <c r="AF3134" s="34" t="s">
        <v>36</v>
      </c>
      <c r="AG3134" s="34" t="s">
        <v>36</v>
      </c>
      <c r="AH3134" s="34" t="s">
        <v>36</v>
      </c>
      <c r="AI3134" s="29">
        <v>0.76</v>
      </c>
      <c r="AJ3134" s="29">
        <v>4.7569999999999999E-3</v>
      </c>
      <c r="AK3134" s="29">
        <v>0</v>
      </c>
      <c r="AL3134" s="29">
        <v>0</v>
      </c>
      <c r="AM3134" s="29" t="s">
        <v>28</v>
      </c>
      <c r="AN3134" s="44" t="s">
        <v>27</v>
      </c>
      <c r="AO3134" s="29" t="s">
        <v>28</v>
      </c>
      <c r="AP3134" s="29">
        <v>1</v>
      </c>
      <c r="AQ3134" s="29" t="s">
        <v>33</v>
      </c>
      <c r="AR3134" s="29" t="s">
        <v>33</v>
      </c>
      <c r="AS3134" s="29" t="s">
        <v>33</v>
      </c>
      <c r="AT3134" s="29"/>
      <c r="AU3134" s="144"/>
      <c r="AV3134" s="36" t="s">
        <v>28</v>
      </c>
      <c r="AW3134" s="102">
        <v>42942</v>
      </c>
      <c r="AX3134" s="129" t="s">
        <v>33</v>
      </c>
      <c r="AY3134" s="106" t="e">
        <v>#N/A</v>
      </c>
      <c r="BD3134" t="s">
        <v>4672</v>
      </c>
      <c r="BE3134" t="e">
        <v>#N/A</v>
      </c>
      <c r="BF3134">
        <v>0</v>
      </c>
      <c r="BH3134" t="str">
        <f t="shared" si="688"/>
        <v/>
      </c>
      <c r="BJ3134" t="str">
        <f t="shared" si="689"/>
        <v>OK</v>
      </c>
      <c r="BK3134" s="130" t="s">
        <v>5302</v>
      </c>
      <c r="BL3134" s="130" t="e">
        <v>#VALUE!</v>
      </c>
      <c r="BM3134" s="131" t="s">
        <v>33</v>
      </c>
      <c r="BN3134" s="131" t="e">
        <v>#VALUE!</v>
      </c>
      <c r="BO3134" t="e">
        <v>#N/A</v>
      </c>
      <c r="BP3134">
        <v>0</v>
      </c>
    </row>
    <row r="3135" spans="1:68" x14ac:dyDescent="0.3">
      <c r="A3135" s="1"/>
      <c r="B3135" s="47">
        <v>2774</v>
      </c>
      <c r="C3135" s="45">
        <v>1072620</v>
      </c>
      <c r="D3135" s="29"/>
      <c r="E3135" s="29"/>
      <c r="F3135" s="31" t="s">
        <v>2342</v>
      </c>
      <c r="G3135" s="37" t="s">
        <v>31</v>
      </c>
      <c r="H3135" s="148"/>
      <c r="I3135" s="148" t="s">
        <v>33</v>
      </c>
      <c r="J3135" s="147" t="s">
        <v>33</v>
      </c>
      <c r="K3135" s="148" t="e">
        <v>#N/A</v>
      </c>
      <c r="L3135" s="148" t="s">
        <v>32</v>
      </c>
      <c r="M3135" s="147">
        <v>42885</v>
      </c>
      <c r="N3135" s="29" t="str">
        <f t="shared" si="685"/>
        <v/>
      </c>
      <c r="O3135" s="29" t="str">
        <f t="shared" si="686"/>
        <v/>
      </c>
      <c r="P3135" s="29" t="str">
        <f t="shared" si="687"/>
        <v/>
      </c>
      <c r="Q3135" s="29" t="str">
        <f t="shared" si="677"/>
        <v/>
      </c>
      <c r="R3135" s="29" t="str">
        <f t="shared" si="678"/>
        <v/>
      </c>
      <c r="S3135" s="29" t="str">
        <f t="shared" si="679"/>
        <v/>
      </c>
      <c r="T3135" s="29" t="str">
        <f t="shared" si="680"/>
        <v/>
      </c>
      <c r="U3135" s="29"/>
      <c r="V3135" s="29"/>
      <c r="W3135" s="30" t="s">
        <v>2241</v>
      </c>
      <c r="X3135" s="37" t="s">
        <v>158</v>
      </c>
      <c r="Y3135" s="146">
        <v>4015</v>
      </c>
      <c r="Z3135" s="33">
        <v>5140</v>
      </c>
      <c r="AA3135" s="34">
        <f t="shared" si="682"/>
        <v>0.28000000000000003</v>
      </c>
      <c r="AB3135" s="33">
        <f t="shared" si="683"/>
        <v>5140</v>
      </c>
      <c r="AC3135" s="34">
        <f t="shared" si="684"/>
        <v>0.28019928071723826</v>
      </c>
      <c r="AD3135" s="145">
        <f t="shared" si="681"/>
        <v>4283.3329999999996</v>
      </c>
      <c r="AE3135" s="105">
        <v>3345.8330000000001</v>
      </c>
      <c r="AF3135" s="34" t="s">
        <v>36</v>
      </c>
      <c r="AG3135" s="34" t="s">
        <v>36</v>
      </c>
      <c r="AH3135" s="34" t="s">
        <v>36</v>
      </c>
      <c r="AI3135" s="29">
        <v>0.96</v>
      </c>
      <c r="AJ3135" s="29">
        <v>8.0999999999999996E-3</v>
      </c>
      <c r="AK3135" s="29">
        <v>0</v>
      </c>
      <c r="AL3135" s="29">
        <v>0</v>
      </c>
      <c r="AM3135" s="29" t="s">
        <v>28</v>
      </c>
      <c r="AN3135" s="44" t="s">
        <v>27</v>
      </c>
      <c r="AO3135" s="29" t="s">
        <v>28</v>
      </c>
      <c r="AP3135" s="29">
        <v>1</v>
      </c>
      <c r="AQ3135" s="29" t="s">
        <v>33</v>
      </c>
      <c r="AR3135" s="29" t="s">
        <v>33</v>
      </c>
      <c r="AS3135" s="29" t="s">
        <v>33</v>
      </c>
      <c r="AT3135" s="29"/>
      <c r="AU3135" s="144"/>
      <c r="AV3135" s="36" t="s">
        <v>28</v>
      </c>
      <c r="AW3135" s="102">
        <v>42846</v>
      </c>
      <c r="AX3135" s="129" t="s">
        <v>33</v>
      </c>
      <c r="AY3135" s="106" t="e">
        <v>#N/A</v>
      </c>
      <c r="BD3135" t="s">
        <v>4673</v>
      </c>
      <c r="BE3135" t="e">
        <v>#N/A</v>
      </c>
      <c r="BF3135">
        <v>0</v>
      </c>
      <c r="BH3135" t="str">
        <f t="shared" si="688"/>
        <v/>
      </c>
      <c r="BJ3135" t="str">
        <f t="shared" si="689"/>
        <v>OK</v>
      </c>
      <c r="BK3135" s="130" t="s">
        <v>5302</v>
      </c>
      <c r="BL3135" s="130" t="e">
        <v>#VALUE!</v>
      </c>
      <c r="BM3135" s="131" t="s">
        <v>33</v>
      </c>
      <c r="BN3135" s="131" t="e">
        <v>#VALUE!</v>
      </c>
      <c r="BO3135" t="e">
        <v>#N/A</v>
      </c>
      <c r="BP3135">
        <v>0</v>
      </c>
    </row>
    <row r="3136" spans="1:68" x14ac:dyDescent="0.3">
      <c r="A3136" s="1"/>
      <c r="B3136" s="47">
        <v>2775</v>
      </c>
      <c r="C3136" s="45">
        <v>1000389</v>
      </c>
      <c r="D3136" s="29"/>
      <c r="E3136" s="29"/>
      <c r="F3136" s="31" t="s">
        <v>2343</v>
      </c>
      <c r="G3136" s="37" t="s">
        <v>31</v>
      </c>
      <c r="H3136" s="148"/>
      <c r="I3136" s="148" t="s">
        <v>33</v>
      </c>
      <c r="J3136" s="147" t="s">
        <v>33</v>
      </c>
      <c r="K3136" s="148" t="e">
        <v>#N/A</v>
      </c>
      <c r="L3136" s="148" t="s">
        <v>32</v>
      </c>
      <c r="M3136" s="147" t="s">
        <v>33</v>
      </c>
      <c r="N3136" s="29" t="str">
        <f t="shared" si="685"/>
        <v/>
      </c>
      <c r="O3136" s="29" t="str">
        <f t="shared" si="686"/>
        <v/>
      </c>
      <c r="P3136" s="29" t="str">
        <f t="shared" si="687"/>
        <v/>
      </c>
      <c r="Q3136" s="29" t="str">
        <f t="shared" si="677"/>
        <v/>
      </c>
      <c r="R3136" s="29" t="str">
        <f t="shared" si="678"/>
        <v/>
      </c>
      <c r="S3136" s="29" t="str">
        <f t="shared" si="679"/>
        <v/>
      </c>
      <c r="T3136" s="29" t="str">
        <f t="shared" si="680"/>
        <v/>
      </c>
      <c r="U3136" s="29"/>
      <c r="V3136" s="29"/>
      <c r="W3136" s="38" t="s">
        <v>2241</v>
      </c>
      <c r="X3136" s="37" t="s">
        <v>158</v>
      </c>
      <c r="Y3136" s="146">
        <v>1243</v>
      </c>
      <c r="Z3136" s="33">
        <v>1591</v>
      </c>
      <c r="AA3136" s="34">
        <f t="shared" si="682"/>
        <v>0.28000000000000003</v>
      </c>
      <c r="AB3136" s="33">
        <f t="shared" si="683"/>
        <v>1591</v>
      </c>
      <c r="AC3136" s="34">
        <f t="shared" si="684"/>
        <v>0.27996790988508763</v>
      </c>
      <c r="AD3136" s="145">
        <f t="shared" si="681"/>
        <v>1325.8330000000001</v>
      </c>
      <c r="AE3136" s="105">
        <v>1035.8330000000001</v>
      </c>
      <c r="AF3136" s="34" t="s">
        <v>36</v>
      </c>
      <c r="AG3136" s="34" t="s">
        <v>36</v>
      </c>
      <c r="AH3136" s="34" t="s">
        <v>36</v>
      </c>
      <c r="AI3136" s="29">
        <v>0.09</v>
      </c>
      <c r="AJ3136" s="29">
        <v>4.8000000000000001E-4</v>
      </c>
      <c r="AK3136" s="29">
        <v>0</v>
      </c>
      <c r="AL3136" s="29">
        <v>0</v>
      </c>
      <c r="AM3136" s="29" t="s">
        <v>28</v>
      </c>
      <c r="AN3136" s="44" t="s">
        <v>27</v>
      </c>
      <c r="AO3136" s="29" t="s">
        <v>28</v>
      </c>
      <c r="AP3136" s="29">
        <v>1</v>
      </c>
      <c r="AQ3136" s="29" t="s">
        <v>33</v>
      </c>
      <c r="AR3136" s="29" t="s">
        <v>33</v>
      </c>
      <c r="AS3136" s="29" t="s">
        <v>33</v>
      </c>
      <c r="AT3136" s="29"/>
      <c r="AU3136" s="144"/>
      <c r="AV3136" s="36" t="s">
        <v>28</v>
      </c>
      <c r="AW3136" s="102">
        <v>42942</v>
      </c>
      <c r="AX3136" s="129" t="s">
        <v>33</v>
      </c>
      <c r="AY3136" s="106" t="e">
        <v>#N/A</v>
      </c>
      <c r="BD3136" t="s">
        <v>4672</v>
      </c>
      <c r="BE3136" t="e">
        <v>#N/A</v>
      </c>
      <c r="BF3136" t="s">
        <v>4749</v>
      </c>
      <c r="BH3136" t="str">
        <f t="shared" si="688"/>
        <v/>
      </c>
      <c r="BJ3136" t="str">
        <f t="shared" si="689"/>
        <v>OK</v>
      </c>
      <c r="BK3136" s="130" t="s">
        <v>5302</v>
      </c>
      <c r="BL3136" s="130" t="e">
        <v>#VALUE!</v>
      </c>
      <c r="BM3136" s="131" t="s">
        <v>33</v>
      </c>
      <c r="BN3136" s="131" t="e">
        <v>#VALUE!</v>
      </c>
      <c r="BO3136" t="e">
        <v>#N/A</v>
      </c>
      <c r="BP3136">
        <v>0</v>
      </c>
    </row>
    <row r="3137" spans="1:68" x14ac:dyDescent="0.3">
      <c r="A3137" s="1"/>
      <c r="B3137" s="47">
        <v>2776</v>
      </c>
      <c r="C3137" s="45">
        <v>1000390</v>
      </c>
      <c r="D3137" s="29"/>
      <c r="E3137" s="29"/>
      <c r="F3137" s="31" t="s">
        <v>2344</v>
      </c>
      <c r="G3137" s="37" t="s">
        <v>31</v>
      </c>
      <c r="H3137" s="148"/>
      <c r="I3137" s="148" t="s">
        <v>33</v>
      </c>
      <c r="J3137" s="147" t="s">
        <v>33</v>
      </c>
      <c r="K3137" s="148" t="e">
        <v>#N/A</v>
      </c>
      <c r="L3137" s="148" t="s">
        <v>32</v>
      </c>
      <c r="M3137" s="147" t="s">
        <v>33</v>
      </c>
      <c r="N3137" s="29" t="str">
        <f t="shared" si="685"/>
        <v/>
      </c>
      <c r="O3137" s="29" t="str">
        <f t="shared" si="686"/>
        <v/>
      </c>
      <c r="P3137" s="29" t="str">
        <f t="shared" si="687"/>
        <v/>
      </c>
      <c r="Q3137" s="29" t="str">
        <f t="shared" si="677"/>
        <v/>
      </c>
      <c r="R3137" s="29" t="str">
        <f t="shared" si="678"/>
        <v/>
      </c>
      <c r="S3137" s="29" t="str">
        <f t="shared" si="679"/>
        <v/>
      </c>
      <c r="T3137" s="29" t="str">
        <f t="shared" si="680"/>
        <v/>
      </c>
      <c r="U3137" s="29"/>
      <c r="V3137" s="29"/>
      <c r="W3137" s="38" t="s">
        <v>2241</v>
      </c>
      <c r="X3137" s="37" t="s">
        <v>158</v>
      </c>
      <c r="Y3137" s="146">
        <v>1454</v>
      </c>
      <c r="Z3137" s="33">
        <v>1861</v>
      </c>
      <c r="AA3137" s="34">
        <f t="shared" si="682"/>
        <v>0.28000000000000003</v>
      </c>
      <c r="AB3137" s="33">
        <f t="shared" si="683"/>
        <v>1861</v>
      </c>
      <c r="AC3137" s="34">
        <f t="shared" si="684"/>
        <v>0.27991684183855808</v>
      </c>
      <c r="AD3137" s="145">
        <f t="shared" si="681"/>
        <v>1550.8330000000001</v>
      </c>
      <c r="AE3137" s="105">
        <v>1211.6669999999999</v>
      </c>
      <c r="AF3137" s="34" t="s">
        <v>36</v>
      </c>
      <c r="AG3137" s="34" t="s">
        <v>36</v>
      </c>
      <c r="AH3137" s="34" t="s">
        <v>36</v>
      </c>
      <c r="AI3137" s="29">
        <v>0.12</v>
      </c>
      <c r="AJ3137" s="29">
        <v>4.2000000000000002E-4</v>
      </c>
      <c r="AK3137" s="29">
        <v>0</v>
      </c>
      <c r="AL3137" s="29">
        <v>0</v>
      </c>
      <c r="AM3137" s="29" t="s">
        <v>28</v>
      </c>
      <c r="AN3137" s="44" t="s">
        <v>27</v>
      </c>
      <c r="AO3137" s="29" t="s">
        <v>28</v>
      </c>
      <c r="AP3137" s="29">
        <v>1</v>
      </c>
      <c r="AQ3137" s="29" t="s">
        <v>33</v>
      </c>
      <c r="AR3137" s="29" t="s">
        <v>33</v>
      </c>
      <c r="AS3137" s="29" t="s">
        <v>33</v>
      </c>
      <c r="AT3137" s="29"/>
      <c r="AU3137" s="144"/>
      <c r="AV3137" s="36" t="s">
        <v>28</v>
      </c>
      <c r="AW3137" s="102">
        <v>42942</v>
      </c>
      <c r="AX3137" s="129" t="s">
        <v>33</v>
      </c>
      <c r="AY3137" s="106" t="e">
        <v>#N/A</v>
      </c>
      <c r="BD3137" t="s">
        <v>4672</v>
      </c>
      <c r="BE3137" t="e">
        <v>#N/A</v>
      </c>
      <c r="BF3137" t="s">
        <v>4749</v>
      </c>
      <c r="BH3137" t="str">
        <f t="shared" si="688"/>
        <v/>
      </c>
      <c r="BJ3137" t="str">
        <f t="shared" si="689"/>
        <v>OK</v>
      </c>
      <c r="BK3137" s="130" t="s">
        <v>5302</v>
      </c>
      <c r="BL3137" s="130" t="e">
        <v>#VALUE!</v>
      </c>
      <c r="BM3137" s="131" t="s">
        <v>33</v>
      </c>
      <c r="BN3137" s="131" t="e">
        <v>#VALUE!</v>
      </c>
      <c r="BO3137" t="e">
        <v>#N/A</v>
      </c>
      <c r="BP3137">
        <v>0</v>
      </c>
    </row>
    <row r="3138" spans="1:68" x14ac:dyDescent="0.3">
      <c r="A3138" s="1"/>
      <c r="B3138" s="47">
        <v>2777</v>
      </c>
      <c r="C3138" s="45">
        <v>1000391</v>
      </c>
      <c r="D3138" s="29"/>
      <c r="E3138" s="29"/>
      <c r="F3138" s="31" t="s">
        <v>2345</v>
      </c>
      <c r="G3138" s="37" t="s">
        <v>31</v>
      </c>
      <c r="H3138" s="148"/>
      <c r="I3138" s="148" t="s">
        <v>33</v>
      </c>
      <c r="J3138" s="147" t="s">
        <v>33</v>
      </c>
      <c r="K3138" s="148" t="e">
        <v>#N/A</v>
      </c>
      <c r="L3138" s="148" t="s">
        <v>32</v>
      </c>
      <c r="M3138" s="147" t="s">
        <v>33</v>
      </c>
      <c r="N3138" s="29" t="str">
        <f t="shared" si="685"/>
        <v/>
      </c>
      <c r="O3138" s="29" t="str">
        <f t="shared" si="686"/>
        <v/>
      </c>
      <c r="P3138" s="29" t="str">
        <f t="shared" si="687"/>
        <v/>
      </c>
      <c r="Q3138" s="29" t="str">
        <f t="shared" si="677"/>
        <v/>
      </c>
      <c r="R3138" s="29" t="str">
        <f t="shared" si="678"/>
        <v/>
      </c>
      <c r="S3138" s="29" t="str">
        <f t="shared" si="679"/>
        <v/>
      </c>
      <c r="T3138" s="29" t="str">
        <f t="shared" si="680"/>
        <v/>
      </c>
      <c r="U3138" s="29"/>
      <c r="V3138" s="29"/>
      <c r="W3138" s="38" t="s">
        <v>2241</v>
      </c>
      <c r="X3138" s="37" t="s">
        <v>158</v>
      </c>
      <c r="Y3138" s="146">
        <v>1773</v>
      </c>
      <c r="Z3138" s="33">
        <v>2269</v>
      </c>
      <c r="AA3138" s="34">
        <f t="shared" si="682"/>
        <v>0.28000000000000003</v>
      </c>
      <c r="AB3138" s="33">
        <f t="shared" si="683"/>
        <v>2269</v>
      </c>
      <c r="AC3138" s="34">
        <f t="shared" si="684"/>
        <v>0.27975160744500854</v>
      </c>
      <c r="AD3138" s="145">
        <f t="shared" si="681"/>
        <v>1890.8330000000001</v>
      </c>
      <c r="AE3138" s="105">
        <v>1477.5</v>
      </c>
      <c r="AF3138" s="34" t="s">
        <v>36</v>
      </c>
      <c r="AG3138" s="34" t="s">
        <v>36</v>
      </c>
      <c r="AH3138" s="34" t="s">
        <v>36</v>
      </c>
      <c r="AI3138" s="29">
        <v>0.14000000000000001</v>
      </c>
      <c r="AJ3138" s="29">
        <v>8.4000000000000003E-4</v>
      </c>
      <c r="AK3138" s="29">
        <v>0</v>
      </c>
      <c r="AL3138" s="29">
        <v>0</v>
      </c>
      <c r="AM3138" s="29" t="s">
        <v>28</v>
      </c>
      <c r="AN3138" s="44" t="s">
        <v>27</v>
      </c>
      <c r="AO3138" s="29" t="s">
        <v>28</v>
      </c>
      <c r="AP3138" s="29">
        <v>1</v>
      </c>
      <c r="AQ3138" s="29" t="s">
        <v>33</v>
      </c>
      <c r="AR3138" s="29" t="s">
        <v>33</v>
      </c>
      <c r="AS3138" s="29" t="s">
        <v>33</v>
      </c>
      <c r="AT3138" s="29"/>
      <c r="AU3138" s="144"/>
      <c r="AV3138" s="36" t="s">
        <v>28</v>
      </c>
      <c r="AW3138" s="102">
        <v>42942</v>
      </c>
      <c r="AX3138" s="129" t="s">
        <v>33</v>
      </c>
      <c r="AY3138" s="106" t="e">
        <v>#N/A</v>
      </c>
      <c r="BD3138" t="s">
        <v>4672</v>
      </c>
      <c r="BE3138" t="e">
        <v>#N/A</v>
      </c>
      <c r="BF3138" t="s">
        <v>4749</v>
      </c>
      <c r="BH3138" t="str">
        <f t="shared" si="688"/>
        <v/>
      </c>
      <c r="BJ3138" t="str">
        <f t="shared" si="689"/>
        <v>OK</v>
      </c>
      <c r="BK3138" s="130" t="s">
        <v>5302</v>
      </c>
      <c r="BL3138" s="130" t="e">
        <v>#VALUE!</v>
      </c>
      <c r="BM3138" s="131" t="s">
        <v>33</v>
      </c>
      <c r="BN3138" s="131" t="e">
        <v>#VALUE!</v>
      </c>
      <c r="BO3138" t="e">
        <v>#N/A</v>
      </c>
      <c r="BP3138">
        <v>0</v>
      </c>
    </row>
    <row r="3139" spans="1:68" x14ac:dyDescent="0.3">
      <c r="A3139" s="1"/>
      <c r="B3139" s="47">
        <v>2778</v>
      </c>
      <c r="C3139" s="45">
        <v>1000392</v>
      </c>
      <c r="D3139" s="29"/>
      <c r="E3139" s="29"/>
      <c r="F3139" s="31" t="s">
        <v>2346</v>
      </c>
      <c r="G3139" s="37" t="s">
        <v>31</v>
      </c>
      <c r="H3139" s="148"/>
      <c r="I3139" s="148" t="s">
        <v>33</v>
      </c>
      <c r="J3139" s="147" t="s">
        <v>33</v>
      </c>
      <c r="K3139" s="148" t="e">
        <v>#N/A</v>
      </c>
      <c r="L3139" s="148" t="s">
        <v>32</v>
      </c>
      <c r="M3139" s="147" t="s">
        <v>33</v>
      </c>
      <c r="N3139" s="29" t="str">
        <f t="shared" si="685"/>
        <v/>
      </c>
      <c r="O3139" s="29" t="str">
        <f t="shared" si="686"/>
        <v/>
      </c>
      <c r="P3139" s="29" t="str">
        <f t="shared" si="687"/>
        <v/>
      </c>
      <c r="Q3139" s="29" t="str">
        <f t="shared" si="677"/>
        <v/>
      </c>
      <c r="R3139" s="29" t="str">
        <f t="shared" si="678"/>
        <v/>
      </c>
      <c r="S3139" s="29" t="str">
        <f t="shared" si="679"/>
        <v/>
      </c>
      <c r="T3139" s="29" t="str">
        <f t="shared" si="680"/>
        <v/>
      </c>
      <c r="U3139" s="29"/>
      <c r="V3139" s="29"/>
      <c r="W3139" s="38" t="s">
        <v>2241</v>
      </c>
      <c r="X3139" s="37" t="s">
        <v>158</v>
      </c>
      <c r="Y3139" s="146">
        <v>2147</v>
      </c>
      <c r="Z3139" s="33">
        <v>2749</v>
      </c>
      <c r="AA3139" s="34">
        <f t="shared" si="682"/>
        <v>0.28000000000000003</v>
      </c>
      <c r="AB3139" s="33">
        <f t="shared" si="683"/>
        <v>2749</v>
      </c>
      <c r="AC3139" s="34">
        <f t="shared" si="684"/>
        <v>0.28039081874414196</v>
      </c>
      <c r="AD3139" s="145">
        <f t="shared" si="681"/>
        <v>2290.8330000000001</v>
      </c>
      <c r="AE3139" s="105">
        <v>1789.1669999999999</v>
      </c>
      <c r="AF3139" s="34" t="s">
        <v>36</v>
      </c>
      <c r="AG3139" s="34" t="s">
        <v>36</v>
      </c>
      <c r="AH3139" s="34" t="s">
        <v>36</v>
      </c>
      <c r="AI3139" s="29">
        <v>0.33600000000000002</v>
      </c>
      <c r="AJ3139" s="29">
        <v>1.776E-3</v>
      </c>
      <c r="AK3139" s="29">
        <v>0</v>
      </c>
      <c r="AL3139" s="29">
        <v>0</v>
      </c>
      <c r="AM3139" s="29" t="s">
        <v>28</v>
      </c>
      <c r="AN3139" s="44" t="s">
        <v>27</v>
      </c>
      <c r="AO3139" s="29" t="s">
        <v>28</v>
      </c>
      <c r="AP3139" s="29">
        <v>1</v>
      </c>
      <c r="AQ3139" s="29" t="s">
        <v>33</v>
      </c>
      <c r="AR3139" s="29" t="s">
        <v>33</v>
      </c>
      <c r="AS3139" s="29" t="s">
        <v>33</v>
      </c>
      <c r="AT3139" s="29"/>
      <c r="AU3139" s="144"/>
      <c r="AV3139" s="36" t="s">
        <v>28</v>
      </c>
      <c r="AW3139" s="102">
        <v>42942</v>
      </c>
      <c r="AX3139" s="129" t="s">
        <v>33</v>
      </c>
      <c r="AY3139" s="106" t="e">
        <v>#N/A</v>
      </c>
      <c r="BD3139" t="s">
        <v>4672</v>
      </c>
      <c r="BE3139" t="e">
        <v>#N/A</v>
      </c>
      <c r="BF3139" t="s">
        <v>4749</v>
      </c>
      <c r="BH3139" t="str">
        <f t="shared" si="688"/>
        <v/>
      </c>
      <c r="BJ3139" t="str">
        <f t="shared" si="689"/>
        <v>OK</v>
      </c>
      <c r="BK3139" s="130" t="s">
        <v>5302</v>
      </c>
      <c r="BL3139" s="130" t="e">
        <v>#VALUE!</v>
      </c>
      <c r="BM3139" s="131" t="s">
        <v>33</v>
      </c>
      <c r="BN3139" s="131" t="e">
        <v>#VALUE!</v>
      </c>
      <c r="BO3139" t="e">
        <v>#N/A</v>
      </c>
      <c r="BP3139">
        <v>0</v>
      </c>
    </row>
    <row r="3140" spans="1:68" x14ac:dyDescent="0.3">
      <c r="A3140" s="1"/>
      <c r="B3140" s="47">
        <v>2779</v>
      </c>
      <c r="C3140" s="45">
        <v>1000393</v>
      </c>
      <c r="D3140" s="29"/>
      <c r="E3140" s="29"/>
      <c r="F3140" s="31" t="s">
        <v>2347</v>
      </c>
      <c r="G3140" s="37" t="s">
        <v>31</v>
      </c>
      <c r="H3140" s="148"/>
      <c r="I3140" s="148" t="s">
        <v>33</v>
      </c>
      <c r="J3140" s="147" t="s">
        <v>33</v>
      </c>
      <c r="K3140" s="148" t="e">
        <v>#N/A</v>
      </c>
      <c r="L3140" s="148" t="s">
        <v>32</v>
      </c>
      <c r="M3140" s="147" t="s">
        <v>33</v>
      </c>
      <c r="N3140" s="29" t="str">
        <f t="shared" si="685"/>
        <v/>
      </c>
      <c r="O3140" s="29" t="str">
        <f t="shared" si="686"/>
        <v/>
      </c>
      <c r="P3140" s="29" t="str">
        <f t="shared" si="687"/>
        <v/>
      </c>
      <c r="Q3140" s="29" t="str">
        <f t="shared" si="677"/>
        <v/>
      </c>
      <c r="R3140" s="29" t="str">
        <f t="shared" si="678"/>
        <v/>
      </c>
      <c r="S3140" s="29" t="str">
        <f t="shared" si="679"/>
        <v/>
      </c>
      <c r="T3140" s="29" t="str">
        <f t="shared" si="680"/>
        <v/>
      </c>
      <c r="U3140" s="29"/>
      <c r="V3140" s="29"/>
      <c r="W3140" s="38" t="s">
        <v>2241</v>
      </c>
      <c r="X3140" s="37" t="s">
        <v>158</v>
      </c>
      <c r="Y3140" s="146">
        <v>3307</v>
      </c>
      <c r="Z3140" s="33">
        <v>4233</v>
      </c>
      <c r="AA3140" s="34">
        <f t="shared" si="682"/>
        <v>0.28000000000000003</v>
      </c>
      <c r="AB3140" s="33">
        <f t="shared" si="683"/>
        <v>4233</v>
      </c>
      <c r="AC3140" s="34">
        <f t="shared" si="684"/>
        <v>0.28001225037946781</v>
      </c>
      <c r="AD3140" s="145">
        <f t="shared" si="681"/>
        <v>3527.5</v>
      </c>
      <c r="AE3140" s="105">
        <v>2755.8330000000001</v>
      </c>
      <c r="AF3140" s="34" t="s">
        <v>36</v>
      </c>
      <c r="AG3140" s="34" t="s">
        <v>36</v>
      </c>
      <c r="AH3140" s="34" t="s">
        <v>36</v>
      </c>
      <c r="AI3140" s="29">
        <v>0.43</v>
      </c>
      <c r="AJ3140" s="29">
        <v>2.16E-3</v>
      </c>
      <c r="AK3140" s="29">
        <v>0</v>
      </c>
      <c r="AL3140" s="29">
        <v>0</v>
      </c>
      <c r="AM3140" s="29" t="s">
        <v>28</v>
      </c>
      <c r="AN3140" s="44" t="s">
        <v>27</v>
      </c>
      <c r="AO3140" s="29" t="s">
        <v>28</v>
      </c>
      <c r="AP3140" s="29">
        <v>1</v>
      </c>
      <c r="AQ3140" s="29" t="s">
        <v>33</v>
      </c>
      <c r="AR3140" s="29" t="s">
        <v>33</v>
      </c>
      <c r="AS3140" s="29" t="s">
        <v>33</v>
      </c>
      <c r="AT3140" s="29"/>
      <c r="AU3140" s="144"/>
      <c r="AV3140" s="36" t="s">
        <v>28</v>
      </c>
      <c r="AW3140" s="102">
        <v>42942</v>
      </c>
      <c r="AX3140" s="129" t="s">
        <v>33</v>
      </c>
      <c r="AY3140" s="106" t="e">
        <v>#N/A</v>
      </c>
      <c r="BD3140" t="s">
        <v>4672</v>
      </c>
      <c r="BE3140" t="e">
        <v>#N/A</v>
      </c>
      <c r="BF3140" t="s">
        <v>4749</v>
      </c>
      <c r="BH3140" t="str">
        <f t="shared" si="688"/>
        <v/>
      </c>
      <c r="BJ3140" t="str">
        <f t="shared" si="689"/>
        <v>OK</v>
      </c>
      <c r="BK3140" s="130" t="s">
        <v>5302</v>
      </c>
      <c r="BL3140" s="130" t="e">
        <v>#VALUE!</v>
      </c>
      <c r="BM3140" s="131">
        <v>0</v>
      </c>
      <c r="BN3140" s="131" t="e">
        <v>#DIV/0!</v>
      </c>
      <c r="BO3140" t="e">
        <v>#N/A</v>
      </c>
      <c r="BP3140">
        <v>0</v>
      </c>
    </row>
    <row r="3141" spans="1:68" x14ac:dyDescent="0.3">
      <c r="A3141" s="1"/>
      <c r="B3141" s="47">
        <v>2780</v>
      </c>
      <c r="C3141" s="45">
        <v>1000394</v>
      </c>
      <c r="D3141" s="29"/>
      <c r="E3141" s="29"/>
      <c r="F3141" s="31" t="s">
        <v>2348</v>
      </c>
      <c r="G3141" s="37" t="s">
        <v>31</v>
      </c>
      <c r="H3141" s="148"/>
      <c r="I3141" s="148" t="s">
        <v>33</v>
      </c>
      <c r="J3141" s="147" t="s">
        <v>33</v>
      </c>
      <c r="K3141" s="148" t="e">
        <v>#N/A</v>
      </c>
      <c r="L3141" s="148" t="s">
        <v>32</v>
      </c>
      <c r="M3141" s="147" t="s">
        <v>33</v>
      </c>
      <c r="N3141" s="29" t="str">
        <f t="shared" si="685"/>
        <v/>
      </c>
      <c r="O3141" s="29" t="str">
        <f t="shared" si="686"/>
        <v/>
      </c>
      <c r="P3141" s="29" t="str">
        <f t="shared" si="687"/>
        <v/>
      </c>
      <c r="Q3141" s="29" t="str">
        <f t="shared" si="677"/>
        <v/>
      </c>
      <c r="R3141" s="29" t="str">
        <f t="shared" si="678"/>
        <v/>
      </c>
      <c r="S3141" s="29" t="str">
        <f t="shared" si="679"/>
        <v/>
      </c>
      <c r="T3141" s="29" t="str">
        <f t="shared" si="680"/>
        <v/>
      </c>
      <c r="U3141" s="29"/>
      <c r="V3141" s="29"/>
      <c r="W3141" s="38" t="s">
        <v>2241</v>
      </c>
      <c r="X3141" s="37" t="s">
        <v>158</v>
      </c>
      <c r="Y3141" s="146">
        <v>3545</v>
      </c>
      <c r="Z3141" s="33">
        <v>4538</v>
      </c>
      <c r="AA3141" s="34">
        <f t="shared" si="682"/>
        <v>0.28000000000000003</v>
      </c>
      <c r="AB3141" s="33">
        <f t="shared" si="683"/>
        <v>4538</v>
      </c>
      <c r="AC3141" s="34">
        <f t="shared" si="684"/>
        <v>0.2801128033723212</v>
      </c>
      <c r="AD3141" s="145">
        <f t="shared" si="681"/>
        <v>3781.6669999999999</v>
      </c>
      <c r="AE3141" s="105">
        <v>2954.1669999999999</v>
      </c>
      <c r="AF3141" s="34" t="s">
        <v>36</v>
      </c>
      <c r="AG3141" s="34" t="s">
        <v>36</v>
      </c>
      <c r="AH3141" s="34" t="s">
        <v>36</v>
      </c>
      <c r="AI3141" s="29">
        <v>0.83399999999999996</v>
      </c>
      <c r="AJ3141" s="29">
        <v>2.467E-3</v>
      </c>
      <c r="AK3141" s="29">
        <v>0</v>
      </c>
      <c r="AL3141" s="29">
        <v>0</v>
      </c>
      <c r="AM3141" s="29" t="s">
        <v>28</v>
      </c>
      <c r="AN3141" s="44" t="s">
        <v>27</v>
      </c>
      <c r="AO3141" s="29" t="s">
        <v>28</v>
      </c>
      <c r="AP3141" s="29">
        <v>1</v>
      </c>
      <c r="AQ3141" s="29" t="s">
        <v>33</v>
      </c>
      <c r="AR3141" s="29" t="s">
        <v>33</v>
      </c>
      <c r="AS3141" s="29" t="s">
        <v>33</v>
      </c>
      <c r="AT3141" s="29"/>
      <c r="AU3141" s="144"/>
      <c r="AV3141" s="36" t="s">
        <v>28</v>
      </c>
      <c r="AW3141" s="102">
        <v>42942</v>
      </c>
      <c r="AX3141" s="129" t="s">
        <v>33</v>
      </c>
      <c r="AY3141" s="106" t="e">
        <v>#N/A</v>
      </c>
      <c r="BD3141" t="s">
        <v>4672</v>
      </c>
      <c r="BE3141" t="e">
        <v>#N/A</v>
      </c>
      <c r="BF3141" t="s">
        <v>4749</v>
      </c>
      <c r="BH3141" t="str">
        <f t="shared" si="688"/>
        <v/>
      </c>
      <c r="BJ3141" t="str">
        <f t="shared" si="689"/>
        <v>OK</v>
      </c>
      <c r="BK3141" s="130" t="s">
        <v>5302</v>
      </c>
      <c r="BL3141" s="130" t="e">
        <v>#VALUE!</v>
      </c>
      <c r="BM3141" s="131" t="s">
        <v>33</v>
      </c>
      <c r="BN3141" s="131" t="e">
        <v>#VALUE!</v>
      </c>
      <c r="BO3141" t="e">
        <v>#N/A</v>
      </c>
      <c r="BP3141">
        <v>0</v>
      </c>
    </row>
    <row r="3142" spans="1:68" x14ac:dyDescent="0.3">
      <c r="A3142" s="1"/>
      <c r="B3142" s="47">
        <v>2781</v>
      </c>
      <c r="C3142" s="45">
        <v>1000395</v>
      </c>
      <c r="D3142" s="29"/>
      <c r="E3142" s="29"/>
      <c r="F3142" s="31" t="s">
        <v>2349</v>
      </c>
      <c r="G3142" s="37" t="s">
        <v>31</v>
      </c>
      <c r="H3142" s="148"/>
      <c r="I3142" s="148" t="s">
        <v>33</v>
      </c>
      <c r="J3142" s="147" t="s">
        <v>33</v>
      </c>
      <c r="K3142" s="148" t="e">
        <v>#N/A</v>
      </c>
      <c r="L3142" s="148" t="s">
        <v>32</v>
      </c>
      <c r="M3142" s="147" t="s">
        <v>33</v>
      </c>
      <c r="N3142" s="29" t="str">
        <f t="shared" si="685"/>
        <v/>
      </c>
      <c r="O3142" s="29" t="str">
        <f t="shared" si="686"/>
        <v/>
      </c>
      <c r="P3142" s="29" t="str">
        <f t="shared" si="687"/>
        <v/>
      </c>
      <c r="Q3142" s="29" t="str">
        <f t="shared" si="677"/>
        <v/>
      </c>
      <c r="R3142" s="29" t="str">
        <f t="shared" si="678"/>
        <v/>
      </c>
      <c r="S3142" s="29" t="str">
        <f t="shared" si="679"/>
        <v/>
      </c>
      <c r="T3142" s="29" t="str">
        <f t="shared" si="680"/>
        <v/>
      </c>
      <c r="U3142" s="29"/>
      <c r="V3142" s="29"/>
      <c r="W3142" s="38" t="s">
        <v>2241</v>
      </c>
      <c r="X3142" s="37" t="s">
        <v>158</v>
      </c>
      <c r="Y3142" s="146">
        <v>4482</v>
      </c>
      <c r="Z3142" s="33">
        <v>5737</v>
      </c>
      <c r="AA3142" s="34">
        <f t="shared" si="682"/>
        <v>0.28000000000000003</v>
      </c>
      <c r="AB3142" s="33">
        <f t="shared" si="683"/>
        <v>5737</v>
      </c>
      <c r="AC3142" s="34">
        <f t="shared" si="684"/>
        <v>0.28000883534136534</v>
      </c>
      <c r="AD3142" s="145">
        <f t="shared" si="681"/>
        <v>4780.8329999999996</v>
      </c>
      <c r="AE3142" s="105">
        <v>3735</v>
      </c>
      <c r="AF3142" s="34" t="s">
        <v>36</v>
      </c>
      <c r="AG3142" s="34" t="s">
        <v>36</v>
      </c>
      <c r="AH3142" s="34" t="s">
        <v>36</v>
      </c>
      <c r="AI3142" s="29">
        <v>1.1399999999999999</v>
      </c>
      <c r="AJ3142" s="29">
        <v>5.5500000000000002E-3</v>
      </c>
      <c r="AK3142" s="29">
        <v>0</v>
      </c>
      <c r="AL3142" s="29">
        <v>0</v>
      </c>
      <c r="AM3142" s="29" t="s">
        <v>28</v>
      </c>
      <c r="AN3142" s="44" t="s">
        <v>27</v>
      </c>
      <c r="AO3142" s="29" t="s">
        <v>28</v>
      </c>
      <c r="AP3142" s="29">
        <v>1</v>
      </c>
      <c r="AQ3142" s="29" t="s">
        <v>33</v>
      </c>
      <c r="AR3142" s="29" t="s">
        <v>33</v>
      </c>
      <c r="AS3142" s="29" t="s">
        <v>33</v>
      </c>
      <c r="AT3142" s="29"/>
      <c r="AU3142" s="144"/>
      <c r="AV3142" s="36" t="s">
        <v>28</v>
      </c>
      <c r="AW3142" s="102">
        <v>42942</v>
      </c>
      <c r="AX3142" s="129" t="s">
        <v>33</v>
      </c>
      <c r="AY3142" s="106">
        <v>6</v>
      </c>
      <c r="BD3142" t="s">
        <v>4672</v>
      </c>
      <c r="BE3142" t="e">
        <v>#N/A</v>
      </c>
      <c r="BF3142" t="s">
        <v>4749</v>
      </c>
      <c r="BH3142" t="str">
        <f t="shared" si="688"/>
        <v/>
      </c>
      <c r="BJ3142" t="str">
        <f t="shared" si="689"/>
        <v>OK</v>
      </c>
      <c r="BK3142" s="130" t="s">
        <v>5302</v>
      </c>
      <c r="BL3142" s="130" t="e">
        <v>#VALUE!</v>
      </c>
      <c r="BM3142" s="131" t="s">
        <v>33</v>
      </c>
      <c r="BN3142" s="131" t="e">
        <v>#VALUE!</v>
      </c>
      <c r="BO3142" t="e">
        <v>#N/A</v>
      </c>
      <c r="BP3142">
        <v>0</v>
      </c>
    </row>
    <row r="3143" spans="1:68" x14ac:dyDescent="0.3">
      <c r="A3143" s="1"/>
      <c r="B3143" s="47">
        <v>2782</v>
      </c>
      <c r="C3143" s="45">
        <v>1000396</v>
      </c>
      <c r="D3143" s="29"/>
      <c r="E3143" s="29"/>
      <c r="F3143" s="31" t="s">
        <v>2350</v>
      </c>
      <c r="G3143" s="37" t="s">
        <v>31</v>
      </c>
      <c r="H3143" s="148"/>
      <c r="I3143" s="148" t="s">
        <v>33</v>
      </c>
      <c r="J3143" s="147" t="s">
        <v>33</v>
      </c>
      <c r="K3143" s="148" t="e">
        <v>#N/A</v>
      </c>
      <c r="L3143" s="148" t="s">
        <v>32</v>
      </c>
      <c r="M3143" s="147" t="s">
        <v>33</v>
      </c>
      <c r="N3143" s="29" t="str">
        <f t="shared" si="685"/>
        <v/>
      </c>
      <c r="O3143" s="29" t="str">
        <f t="shared" si="686"/>
        <v/>
      </c>
      <c r="P3143" s="29" t="str">
        <f t="shared" si="687"/>
        <v/>
      </c>
      <c r="Q3143" s="29" t="str">
        <f t="shared" si="677"/>
        <v/>
      </c>
      <c r="R3143" s="29" t="str">
        <f t="shared" si="678"/>
        <v/>
      </c>
      <c r="S3143" s="29" t="str">
        <f t="shared" si="679"/>
        <v/>
      </c>
      <c r="T3143" s="29" t="str">
        <f t="shared" si="680"/>
        <v/>
      </c>
      <c r="U3143" s="29"/>
      <c r="V3143" s="29"/>
      <c r="W3143" s="38" t="s">
        <v>2241</v>
      </c>
      <c r="X3143" s="37" t="s">
        <v>158</v>
      </c>
      <c r="Y3143" s="146">
        <v>6663</v>
      </c>
      <c r="Z3143" s="33">
        <v>8528</v>
      </c>
      <c r="AA3143" s="34">
        <f t="shared" si="682"/>
        <v>0.28000000000000003</v>
      </c>
      <c r="AB3143" s="33">
        <f t="shared" si="683"/>
        <v>8528</v>
      </c>
      <c r="AC3143" s="34">
        <f t="shared" si="684"/>
        <v>0.27990400720396225</v>
      </c>
      <c r="AD3143" s="145">
        <f t="shared" si="681"/>
        <v>7106.6670000000004</v>
      </c>
      <c r="AE3143" s="105">
        <v>5552.5</v>
      </c>
      <c r="AF3143" s="34" t="s">
        <v>36</v>
      </c>
      <c r="AG3143" s="34" t="s">
        <v>36</v>
      </c>
      <c r="AH3143" s="34" t="s">
        <v>36</v>
      </c>
      <c r="AI3143" s="29">
        <v>1.57</v>
      </c>
      <c r="AJ3143" s="29">
        <v>8.3250000000000008E-3</v>
      </c>
      <c r="AK3143" s="29">
        <v>0</v>
      </c>
      <c r="AL3143" s="29">
        <v>0</v>
      </c>
      <c r="AM3143" s="29" t="s">
        <v>28</v>
      </c>
      <c r="AN3143" s="44" t="s">
        <v>27</v>
      </c>
      <c r="AO3143" s="29" t="s">
        <v>28</v>
      </c>
      <c r="AP3143" s="29">
        <v>1</v>
      </c>
      <c r="AQ3143" s="29" t="s">
        <v>33</v>
      </c>
      <c r="AR3143" s="29" t="s">
        <v>33</v>
      </c>
      <c r="AS3143" s="29" t="s">
        <v>33</v>
      </c>
      <c r="AT3143" s="29"/>
      <c r="AU3143" s="144"/>
      <c r="AV3143" s="36" t="s">
        <v>28</v>
      </c>
      <c r="AW3143" s="102">
        <v>42942</v>
      </c>
      <c r="AX3143" s="129" t="s">
        <v>33</v>
      </c>
      <c r="AY3143" s="106" t="e">
        <v>#N/A</v>
      </c>
      <c r="BD3143" t="s">
        <v>4672</v>
      </c>
      <c r="BE3143" t="e">
        <v>#N/A</v>
      </c>
      <c r="BF3143" t="s">
        <v>4749</v>
      </c>
      <c r="BH3143" t="str">
        <f t="shared" si="688"/>
        <v/>
      </c>
      <c r="BJ3143" t="str">
        <f t="shared" si="689"/>
        <v>OK</v>
      </c>
      <c r="BK3143" s="130" t="s">
        <v>5302</v>
      </c>
      <c r="BL3143" s="130" t="e">
        <v>#VALUE!</v>
      </c>
      <c r="BM3143" s="131" t="s">
        <v>33</v>
      </c>
      <c r="BN3143" s="131" t="e">
        <v>#VALUE!</v>
      </c>
      <c r="BO3143" t="e">
        <v>#N/A</v>
      </c>
      <c r="BP3143">
        <v>0</v>
      </c>
    </row>
    <row r="3144" spans="1:68" x14ac:dyDescent="0.3">
      <c r="A3144" s="1"/>
      <c r="B3144" s="47">
        <v>2783</v>
      </c>
      <c r="C3144" s="45">
        <v>1000397</v>
      </c>
      <c r="D3144" s="29"/>
      <c r="E3144" s="29"/>
      <c r="F3144" s="31" t="s">
        <v>2351</v>
      </c>
      <c r="G3144" s="37" t="s">
        <v>31</v>
      </c>
      <c r="H3144" s="148"/>
      <c r="I3144" s="148" t="s">
        <v>33</v>
      </c>
      <c r="J3144" s="147" t="s">
        <v>33</v>
      </c>
      <c r="K3144" s="148" t="e">
        <v>#N/A</v>
      </c>
      <c r="L3144" s="148" t="s">
        <v>32</v>
      </c>
      <c r="M3144" s="147">
        <v>42885</v>
      </c>
      <c r="N3144" s="29" t="str">
        <f t="shared" si="685"/>
        <v/>
      </c>
      <c r="O3144" s="29" t="str">
        <f t="shared" si="686"/>
        <v/>
      </c>
      <c r="P3144" s="29" t="str">
        <f t="shared" si="687"/>
        <v/>
      </c>
      <c r="Q3144" s="29" t="str">
        <f t="shared" si="677"/>
        <v/>
      </c>
      <c r="R3144" s="29" t="str">
        <f t="shared" si="678"/>
        <v/>
      </c>
      <c r="S3144" s="29" t="str">
        <f t="shared" si="679"/>
        <v/>
      </c>
      <c r="T3144" s="29" t="str">
        <f t="shared" si="680"/>
        <v/>
      </c>
      <c r="U3144" s="29"/>
      <c r="V3144" s="29"/>
      <c r="W3144" s="30" t="s">
        <v>2241</v>
      </c>
      <c r="X3144" s="37" t="s">
        <v>158</v>
      </c>
      <c r="Y3144" s="146">
        <v>14231</v>
      </c>
      <c r="Z3144" s="33">
        <v>18216</v>
      </c>
      <c r="AA3144" s="34">
        <f t="shared" si="682"/>
        <v>0.28000000000000003</v>
      </c>
      <c r="AB3144" s="33">
        <f t="shared" si="683"/>
        <v>18216</v>
      </c>
      <c r="AC3144" s="34">
        <f t="shared" si="684"/>
        <v>0.28002245014342075</v>
      </c>
      <c r="AD3144" s="145">
        <f t="shared" si="681"/>
        <v>15180</v>
      </c>
      <c r="AE3144" s="105">
        <v>11859.166999999999</v>
      </c>
      <c r="AF3144" s="34" t="s">
        <v>36</v>
      </c>
      <c r="AG3144" s="34" t="s">
        <v>36</v>
      </c>
      <c r="AH3144" s="34" t="s">
        <v>36</v>
      </c>
      <c r="AI3144" s="29">
        <v>3.05</v>
      </c>
      <c r="AJ3144" s="29">
        <v>1.6650000000000002E-2</v>
      </c>
      <c r="AK3144" s="29">
        <v>0</v>
      </c>
      <c r="AL3144" s="29">
        <v>0</v>
      </c>
      <c r="AM3144" s="29" t="s">
        <v>28</v>
      </c>
      <c r="AN3144" s="44" t="s">
        <v>27</v>
      </c>
      <c r="AO3144" s="29" t="s">
        <v>28</v>
      </c>
      <c r="AP3144" s="29">
        <v>1</v>
      </c>
      <c r="AQ3144" s="29" t="s">
        <v>33</v>
      </c>
      <c r="AR3144" s="29" t="s">
        <v>33</v>
      </c>
      <c r="AS3144" s="29" t="s">
        <v>33</v>
      </c>
      <c r="AT3144" s="29"/>
      <c r="AU3144" s="144"/>
      <c r="AV3144" s="36" t="s">
        <v>28</v>
      </c>
      <c r="AW3144" s="102">
        <v>42846</v>
      </c>
      <c r="AX3144" s="129" t="s">
        <v>33</v>
      </c>
      <c r="AY3144" s="106" t="e">
        <v>#N/A</v>
      </c>
      <c r="BD3144" t="s">
        <v>4673</v>
      </c>
      <c r="BE3144" t="e">
        <v>#N/A</v>
      </c>
      <c r="BF3144" t="s">
        <v>4749</v>
      </c>
      <c r="BH3144" t="str">
        <f t="shared" si="688"/>
        <v/>
      </c>
      <c r="BJ3144" t="str">
        <f t="shared" si="689"/>
        <v>OK</v>
      </c>
      <c r="BK3144" s="130" t="s">
        <v>5302</v>
      </c>
      <c r="BL3144" s="130" t="e">
        <v>#VALUE!</v>
      </c>
      <c r="BM3144" s="131" t="s">
        <v>33</v>
      </c>
      <c r="BN3144" s="131" t="e">
        <v>#VALUE!</v>
      </c>
      <c r="BO3144" t="e">
        <v>#N/A</v>
      </c>
      <c r="BP3144">
        <v>0</v>
      </c>
    </row>
    <row r="3145" spans="1:68" x14ac:dyDescent="0.3">
      <c r="A3145" s="1"/>
      <c r="B3145" s="47">
        <v>2784</v>
      </c>
      <c r="C3145" s="45">
        <v>1000399</v>
      </c>
      <c r="D3145" s="29"/>
      <c r="E3145" s="29"/>
      <c r="F3145" s="31" t="s">
        <v>2352</v>
      </c>
      <c r="G3145" s="37" t="s">
        <v>31</v>
      </c>
      <c r="H3145" s="148"/>
      <c r="I3145" s="148" t="s">
        <v>33</v>
      </c>
      <c r="J3145" s="147" t="s">
        <v>33</v>
      </c>
      <c r="K3145" s="148" t="e">
        <v>#N/A</v>
      </c>
      <c r="L3145" s="148" t="s">
        <v>32</v>
      </c>
      <c r="M3145" s="147" t="s">
        <v>33</v>
      </c>
      <c r="N3145" s="29" t="str">
        <f t="shared" si="685"/>
        <v/>
      </c>
      <c r="O3145" s="29" t="str">
        <f t="shared" si="686"/>
        <v/>
      </c>
      <c r="P3145" s="29" t="str">
        <f t="shared" si="687"/>
        <v/>
      </c>
      <c r="Q3145" s="29" t="str">
        <f t="shared" si="677"/>
        <v/>
      </c>
      <c r="R3145" s="29" t="str">
        <f t="shared" si="678"/>
        <v/>
      </c>
      <c r="S3145" s="29" t="str">
        <f t="shared" si="679"/>
        <v/>
      </c>
      <c r="T3145" s="29" t="str">
        <f t="shared" si="680"/>
        <v/>
      </c>
      <c r="U3145" s="29"/>
      <c r="V3145" s="29"/>
      <c r="W3145" s="38" t="s">
        <v>2241</v>
      </c>
      <c r="X3145" s="37" t="s">
        <v>158</v>
      </c>
      <c r="Y3145" s="146">
        <v>1223</v>
      </c>
      <c r="Z3145" s="33">
        <v>1565</v>
      </c>
      <c r="AA3145" s="34">
        <f t="shared" si="682"/>
        <v>0.28000000000000003</v>
      </c>
      <c r="AB3145" s="33">
        <f t="shared" si="683"/>
        <v>1565</v>
      </c>
      <c r="AC3145" s="34">
        <f t="shared" si="684"/>
        <v>0.27964013748482819</v>
      </c>
      <c r="AD3145" s="145">
        <f t="shared" si="681"/>
        <v>1304.1669999999999</v>
      </c>
      <c r="AE3145" s="105">
        <v>1019.167</v>
      </c>
      <c r="AF3145" s="34" t="s">
        <v>36</v>
      </c>
      <c r="AG3145" s="34" t="s">
        <v>36</v>
      </c>
      <c r="AH3145" s="34" t="s">
        <v>36</v>
      </c>
      <c r="AI3145" s="29">
        <v>7.0000000000000007E-2</v>
      </c>
      <c r="AJ3145" s="29">
        <v>4.8000000000000001E-4</v>
      </c>
      <c r="AK3145" s="29">
        <v>0</v>
      </c>
      <c r="AL3145" s="29">
        <v>0</v>
      </c>
      <c r="AM3145" s="29" t="s">
        <v>28</v>
      </c>
      <c r="AN3145" s="44" t="s">
        <v>27</v>
      </c>
      <c r="AO3145" s="29" t="s">
        <v>28</v>
      </c>
      <c r="AP3145" s="29">
        <v>1</v>
      </c>
      <c r="AQ3145" s="29" t="s">
        <v>33</v>
      </c>
      <c r="AR3145" s="29" t="s">
        <v>33</v>
      </c>
      <c r="AS3145" s="29" t="s">
        <v>33</v>
      </c>
      <c r="AT3145" s="29"/>
      <c r="AU3145" s="144"/>
      <c r="AV3145" s="36" t="s">
        <v>28</v>
      </c>
      <c r="AW3145" s="102">
        <v>42942</v>
      </c>
      <c r="AX3145" s="129" t="s">
        <v>33</v>
      </c>
      <c r="AY3145" s="106" t="e">
        <v>#N/A</v>
      </c>
      <c r="BD3145" t="s">
        <v>4672</v>
      </c>
      <c r="BE3145" t="e">
        <v>#N/A</v>
      </c>
      <c r="BF3145" t="s">
        <v>4749</v>
      </c>
      <c r="BH3145" t="str">
        <f t="shared" si="688"/>
        <v/>
      </c>
      <c r="BJ3145" t="str">
        <f t="shared" si="689"/>
        <v>OK</v>
      </c>
      <c r="BK3145" s="130" t="s">
        <v>5302</v>
      </c>
      <c r="BL3145" s="130" t="e">
        <v>#VALUE!</v>
      </c>
      <c r="BM3145" s="131" t="s">
        <v>33</v>
      </c>
      <c r="BN3145" s="131" t="e">
        <v>#VALUE!</v>
      </c>
      <c r="BO3145" t="e">
        <v>#N/A</v>
      </c>
      <c r="BP3145">
        <v>0</v>
      </c>
    </row>
    <row r="3146" spans="1:68" x14ac:dyDescent="0.3">
      <c r="A3146" s="1"/>
      <c r="B3146" s="47">
        <v>2785</v>
      </c>
      <c r="C3146" s="45">
        <v>1000400</v>
      </c>
      <c r="D3146" s="29"/>
      <c r="E3146" s="29"/>
      <c r="F3146" s="31" t="s">
        <v>2353</v>
      </c>
      <c r="G3146" s="37" t="s">
        <v>31</v>
      </c>
      <c r="H3146" s="148"/>
      <c r="I3146" s="148" t="s">
        <v>33</v>
      </c>
      <c r="J3146" s="147" t="s">
        <v>33</v>
      </c>
      <c r="K3146" s="148" t="e">
        <v>#N/A</v>
      </c>
      <c r="L3146" s="148" t="s">
        <v>32</v>
      </c>
      <c r="M3146" s="147" t="s">
        <v>33</v>
      </c>
      <c r="N3146" s="29" t="str">
        <f t="shared" si="685"/>
        <v/>
      </c>
      <c r="O3146" s="29" t="str">
        <f t="shared" si="686"/>
        <v/>
      </c>
      <c r="P3146" s="29" t="str">
        <f t="shared" si="687"/>
        <v/>
      </c>
      <c r="Q3146" s="29" t="str">
        <f t="shared" si="677"/>
        <v/>
      </c>
      <c r="R3146" s="29" t="str">
        <f t="shared" si="678"/>
        <v/>
      </c>
      <c r="S3146" s="29" t="str">
        <f t="shared" si="679"/>
        <v/>
      </c>
      <c r="T3146" s="29" t="str">
        <f t="shared" si="680"/>
        <v/>
      </c>
      <c r="U3146" s="29"/>
      <c r="V3146" s="29"/>
      <c r="W3146" s="38" t="s">
        <v>2241</v>
      </c>
      <c r="X3146" s="37" t="s">
        <v>158</v>
      </c>
      <c r="Y3146" s="146">
        <v>1243</v>
      </c>
      <c r="Z3146" s="33">
        <v>1591</v>
      </c>
      <c r="AA3146" s="34">
        <f t="shared" si="682"/>
        <v>0.28000000000000003</v>
      </c>
      <c r="AB3146" s="33">
        <f t="shared" si="683"/>
        <v>1591</v>
      </c>
      <c r="AC3146" s="34">
        <f t="shared" si="684"/>
        <v>0.27996790988508763</v>
      </c>
      <c r="AD3146" s="145">
        <f t="shared" si="681"/>
        <v>1325.8330000000001</v>
      </c>
      <c r="AE3146" s="105">
        <v>1035.8330000000001</v>
      </c>
      <c r="AF3146" s="34" t="s">
        <v>36</v>
      </c>
      <c r="AG3146" s="34" t="s">
        <v>36</v>
      </c>
      <c r="AH3146" s="34" t="s">
        <v>36</v>
      </c>
      <c r="AI3146" s="29">
        <v>0.1</v>
      </c>
      <c r="AJ3146" s="29">
        <v>5.5999999999999995E-4</v>
      </c>
      <c r="AK3146" s="29">
        <v>0</v>
      </c>
      <c r="AL3146" s="29">
        <v>0</v>
      </c>
      <c r="AM3146" s="29" t="s">
        <v>28</v>
      </c>
      <c r="AN3146" s="44" t="s">
        <v>27</v>
      </c>
      <c r="AO3146" s="29" t="s">
        <v>28</v>
      </c>
      <c r="AP3146" s="29">
        <v>1</v>
      </c>
      <c r="AQ3146" s="29" t="s">
        <v>33</v>
      </c>
      <c r="AR3146" s="29" t="s">
        <v>33</v>
      </c>
      <c r="AS3146" s="29" t="s">
        <v>33</v>
      </c>
      <c r="AT3146" s="29"/>
      <c r="AU3146" s="144"/>
      <c r="AV3146" s="36" t="s">
        <v>28</v>
      </c>
      <c r="AW3146" s="102">
        <v>42942</v>
      </c>
      <c r="AX3146" s="129" t="s">
        <v>33</v>
      </c>
      <c r="AY3146" s="106" t="e">
        <v>#N/A</v>
      </c>
      <c r="BD3146" t="s">
        <v>4672</v>
      </c>
      <c r="BE3146" t="e">
        <v>#N/A</v>
      </c>
      <c r="BF3146" t="s">
        <v>4749</v>
      </c>
      <c r="BH3146" t="str">
        <f t="shared" si="688"/>
        <v/>
      </c>
      <c r="BJ3146" t="str">
        <f t="shared" si="689"/>
        <v>OK</v>
      </c>
      <c r="BK3146" s="130" t="s">
        <v>5302</v>
      </c>
      <c r="BL3146" s="130" t="e">
        <v>#VALUE!</v>
      </c>
      <c r="BM3146" s="131" t="s">
        <v>33</v>
      </c>
      <c r="BN3146" s="131" t="e">
        <v>#VALUE!</v>
      </c>
      <c r="BO3146" t="e">
        <v>#N/A</v>
      </c>
      <c r="BP3146">
        <v>0</v>
      </c>
    </row>
    <row r="3147" spans="1:68" x14ac:dyDescent="0.3">
      <c r="A3147" s="1"/>
      <c r="B3147" s="47">
        <v>2786</v>
      </c>
      <c r="C3147" s="45">
        <v>1000401</v>
      </c>
      <c r="D3147" s="29"/>
      <c r="E3147" s="29"/>
      <c r="F3147" s="31" t="s">
        <v>2354</v>
      </c>
      <c r="G3147" s="37" t="s">
        <v>31</v>
      </c>
      <c r="H3147" s="148"/>
      <c r="I3147" s="148" t="s">
        <v>33</v>
      </c>
      <c r="J3147" s="147" t="s">
        <v>33</v>
      </c>
      <c r="K3147" s="148" t="e">
        <v>#N/A</v>
      </c>
      <c r="L3147" s="148" t="s">
        <v>32</v>
      </c>
      <c r="M3147" s="147" t="s">
        <v>33</v>
      </c>
      <c r="N3147" s="29" t="str">
        <f t="shared" si="685"/>
        <v/>
      </c>
      <c r="O3147" s="29" t="str">
        <f t="shared" si="686"/>
        <v/>
      </c>
      <c r="P3147" s="29" t="str">
        <f t="shared" si="687"/>
        <v/>
      </c>
      <c r="Q3147" s="29" t="str">
        <f t="shared" si="677"/>
        <v/>
      </c>
      <c r="R3147" s="29" t="str">
        <f t="shared" si="678"/>
        <v/>
      </c>
      <c r="S3147" s="29" t="str">
        <f t="shared" si="679"/>
        <v/>
      </c>
      <c r="T3147" s="29" t="str">
        <f t="shared" si="680"/>
        <v/>
      </c>
      <c r="U3147" s="29"/>
      <c r="V3147" s="29"/>
      <c r="W3147" s="38" t="s">
        <v>2241</v>
      </c>
      <c r="X3147" s="37" t="s">
        <v>158</v>
      </c>
      <c r="Y3147" s="146">
        <v>1454</v>
      </c>
      <c r="Z3147" s="33">
        <v>1861</v>
      </c>
      <c r="AA3147" s="34">
        <f t="shared" si="682"/>
        <v>0.28000000000000003</v>
      </c>
      <c r="AB3147" s="33">
        <f t="shared" si="683"/>
        <v>1861</v>
      </c>
      <c r="AC3147" s="34">
        <f t="shared" si="684"/>
        <v>0.27991684183855808</v>
      </c>
      <c r="AD3147" s="145">
        <f t="shared" si="681"/>
        <v>1550.8330000000001</v>
      </c>
      <c r="AE3147" s="105">
        <v>1211.6669999999999</v>
      </c>
      <c r="AF3147" s="34" t="s">
        <v>36</v>
      </c>
      <c r="AG3147" s="34" t="s">
        <v>36</v>
      </c>
      <c r="AH3147" s="34" t="s">
        <v>36</v>
      </c>
      <c r="AI3147" s="29">
        <v>0.12</v>
      </c>
      <c r="AJ3147" s="29">
        <v>8.4000000000000003E-4</v>
      </c>
      <c r="AK3147" s="29">
        <v>0</v>
      </c>
      <c r="AL3147" s="29">
        <v>0</v>
      </c>
      <c r="AM3147" s="29" t="s">
        <v>28</v>
      </c>
      <c r="AN3147" s="44" t="s">
        <v>27</v>
      </c>
      <c r="AO3147" s="29" t="s">
        <v>28</v>
      </c>
      <c r="AP3147" s="29">
        <v>1</v>
      </c>
      <c r="AQ3147" s="29" t="s">
        <v>33</v>
      </c>
      <c r="AR3147" s="29" t="s">
        <v>33</v>
      </c>
      <c r="AS3147" s="29" t="s">
        <v>33</v>
      </c>
      <c r="AT3147" s="29"/>
      <c r="AU3147" s="144"/>
      <c r="AV3147" s="36" t="s">
        <v>28</v>
      </c>
      <c r="AW3147" s="102">
        <v>42942</v>
      </c>
      <c r="AX3147" s="129" t="s">
        <v>33</v>
      </c>
      <c r="AY3147" s="106" t="e">
        <v>#N/A</v>
      </c>
      <c r="BD3147" t="s">
        <v>4672</v>
      </c>
      <c r="BE3147" t="e">
        <v>#N/A</v>
      </c>
      <c r="BF3147" t="s">
        <v>4749</v>
      </c>
      <c r="BH3147" t="str">
        <f t="shared" si="688"/>
        <v/>
      </c>
      <c r="BJ3147" t="str">
        <f t="shared" si="689"/>
        <v>OK</v>
      </c>
      <c r="BK3147" s="130" t="s">
        <v>5302</v>
      </c>
      <c r="BL3147" s="130" t="e">
        <v>#VALUE!</v>
      </c>
      <c r="BM3147" s="131" t="s">
        <v>33</v>
      </c>
      <c r="BN3147" s="131" t="e">
        <v>#VALUE!</v>
      </c>
      <c r="BO3147" t="e">
        <v>#N/A</v>
      </c>
      <c r="BP3147">
        <v>0</v>
      </c>
    </row>
    <row r="3148" spans="1:68" x14ac:dyDescent="0.3">
      <c r="A3148" s="1"/>
      <c r="B3148" s="47">
        <v>2787</v>
      </c>
      <c r="C3148" s="45">
        <v>1000402</v>
      </c>
      <c r="D3148" s="29"/>
      <c r="E3148" s="29"/>
      <c r="F3148" s="31" t="s">
        <v>2355</v>
      </c>
      <c r="G3148" s="37" t="s">
        <v>31</v>
      </c>
      <c r="H3148" s="148"/>
      <c r="I3148" s="148" t="s">
        <v>33</v>
      </c>
      <c r="J3148" s="147" t="s">
        <v>33</v>
      </c>
      <c r="K3148" s="148" t="e">
        <v>#N/A</v>
      </c>
      <c r="L3148" s="148" t="s">
        <v>32</v>
      </c>
      <c r="M3148" s="147" t="s">
        <v>33</v>
      </c>
      <c r="N3148" s="29" t="str">
        <f t="shared" si="685"/>
        <v/>
      </c>
      <c r="O3148" s="29" t="str">
        <f t="shared" si="686"/>
        <v/>
      </c>
      <c r="P3148" s="29" t="str">
        <f t="shared" si="687"/>
        <v/>
      </c>
      <c r="Q3148" s="29" t="str">
        <f t="shared" si="677"/>
        <v/>
      </c>
      <c r="R3148" s="29" t="str">
        <f t="shared" si="678"/>
        <v/>
      </c>
      <c r="S3148" s="29" t="str">
        <f t="shared" si="679"/>
        <v/>
      </c>
      <c r="T3148" s="29" t="str">
        <f t="shared" si="680"/>
        <v/>
      </c>
      <c r="U3148" s="29"/>
      <c r="V3148" s="29"/>
      <c r="W3148" s="38" t="s">
        <v>2241</v>
      </c>
      <c r="X3148" s="37" t="s">
        <v>158</v>
      </c>
      <c r="Y3148" s="146">
        <v>1773</v>
      </c>
      <c r="Z3148" s="33">
        <v>2269</v>
      </c>
      <c r="AA3148" s="34">
        <f t="shared" si="682"/>
        <v>0.28000000000000003</v>
      </c>
      <c r="AB3148" s="33">
        <f t="shared" si="683"/>
        <v>2269</v>
      </c>
      <c r="AC3148" s="34">
        <f t="shared" si="684"/>
        <v>0.27975160744500854</v>
      </c>
      <c r="AD3148" s="145">
        <f t="shared" si="681"/>
        <v>1890.8330000000001</v>
      </c>
      <c r="AE3148" s="105">
        <v>1477.5</v>
      </c>
      <c r="AF3148" s="34" t="s">
        <v>36</v>
      </c>
      <c r="AG3148" s="34" t="s">
        <v>36</v>
      </c>
      <c r="AH3148" s="34" t="s">
        <v>36</v>
      </c>
      <c r="AI3148" s="29">
        <v>0.19</v>
      </c>
      <c r="AJ3148" s="29">
        <v>1.2960000000000001E-3</v>
      </c>
      <c r="AK3148" s="29">
        <v>0</v>
      </c>
      <c r="AL3148" s="29">
        <v>0</v>
      </c>
      <c r="AM3148" s="29" t="s">
        <v>28</v>
      </c>
      <c r="AN3148" s="44" t="s">
        <v>27</v>
      </c>
      <c r="AO3148" s="29" t="s">
        <v>28</v>
      </c>
      <c r="AP3148" s="29">
        <v>1</v>
      </c>
      <c r="AQ3148" s="29" t="s">
        <v>33</v>
      </c>
      <c r="AR3148" s="29" t="s">
        <v>33</v>
      </c>
      <c r="AS3148" s="29" t="s">
        <v>33</v>
      </c>
      <c r="AT3148" s="29"/>
      <c r="AU3148" s="144"/>
      <c r="AV3148" s="36" t="s">
        <v>28</v>
      </c>
      <c r="AW3148" s="102">
        <v>42942</v>
      </c>
      <c r="AX3148" s="129" t="s">
        <v>33</v>
      </c>
      <c r="AY3148" s="106" t="e">
        <v>#N/A</v>
      </c>
      <c r="BD3148" t="s">
        <v>4672</v>
      </c>
      <c r="BE3148" t="e">
        <v>#N/A</v>
      </c>
      <c r="BF3148" t="s">
        <v>4749</v>
      </c>
      <c r="BH3148" t="str">
        <f t="shared" si="688"/>
        <v/>
      </c>
      <c r="BJ3148" t="str">
        <f t="shared" si="689"/>
        <v>OK</v>
      </c>
      <c r="BK3148" s="130" t="s">
        <v>5302</v>
      </c>
      <c r="BL3148" s="130" t="e">
        <v>#VALUE!</v>
      </c>
      <c r="BM3148" s="131" t="s">
        <v>33</v>
      </c>
      <c r="BN3148" s="131" t="e">
        <v>#VALUE!</v>
      </c>
      <c r="BO3148" t="e">
        <v>#N/A</v>
      </c>
      <c r="BP3148">
        <v>0</v>
      </c>
    </row>
    <row r="3149" spans="1:68" x14ac:dyDescent="0.3">
      <c r="A3149" s="1"/>
      <c r="B3149" s="47">
        <v>2788</v>
      </c>
      <c r="C3149" s="45">
        <v>1000403</v>
      </c>
      <c r="D3149" s="29"/>
      <c r="E3149" s="29"/>
      <c r="F3149" s="31" t="s">
        <v>2356</v>
      </c>
      <c r="G3149" s="37" t="s">
        <v>31</v>
      </c>
      <c r="H3149" s="148"/>
      <c r="I3149" s="148" t="s">
        <v>33</v>
      </c>
      <c r="J3149" s="147" t="s">
        <v>33</v>
      </c>
      <c r="K3149" s="148" t="e">
        <v>#N/A</v>
      </c>
      <c r="L3149" s="148" t="s">
        <v>32</v>
      </c>
      <c r="M3149" s="147" t="s">
        <v>33</v>
      </c>
      <c r="N3149" s="29" t="str">
        <f t="shared" si="685"/>
        <v/>
      </c>
      <c r="O3149" s="29" t="str">
        <f t="shared" si="686"/>
        <v/>
      </c>
      <c r="P3149" s="29" t="str">
        <f t="shared" si="687"/>
        <v/>
      </c>
      <c r="Q3149" s="29" t="str">
        <f t="shared" si="677"/>
        <v/>
      </c>
      <c r="R3149" s="29" t="str">
        <f t="shared" si="678"/>
        <v/>
      </c>
      <c r="S3149" s="29" t="str">
        <f t="shared" si="679"/>
        <v/>
      </c>
      <c r="T3149" s="29" t="str">
        <f t="shared" si="680"/>
        <v/>
      </c>
      <c r="U3149" s="29"/>
      <c r="V3149" s="29"/>
      <c r="W3149" s="38" t="s">
        <v>2241</v>
      </c>
      <c r="X3149" s="37" t="s">
        <v>158</v>
      </c>
      <c r="Y3149" s="146">
        <v>2147</v>
      </c>
      <c r="Z3149" s="33">
        <v>2749</v>
      </c>
      <c r="AA3149" s="34">
        <f t="shared" si="682"/>
        <v>0.28000000000000003</v>
      </c>
      <c r="AB3149" s="33">
        <f t="shared" si="683"/>
        <v>2749</v>
      </c>
      <c r="AC3149" s="34">
        <f t="shared" si="684"/>
        <v>0.28039081874414196</v>
      </c>
      <c r="AD3149" s="145">
        <f t="shared" si="681"/>
        <v>2290.8330000000001</v>
      </c>
      <c r="AE3149" s="105">
        <v>1789.1669999999999</v>
      </c>
      <c r="AF3149" s="34" t="s">
        <v>36</v>
      </c>
      <c r="AG3149" s="34" t="s">
        <v>36</v>
      </c>
      <c r="AH3149" s="34" t="s">
        <v>36</v>
      </c>
      <c r="AI3149" s="29">
        <v>0.31</v>
      </c>
      <c r="AJ3149" s="29">
        <v>2.0249999999999999E-3</v>
      </c>
      <c r="AK3149" s="29">
        <v>0</v>
      </c>
      <c r="AL3149" s="29">
        <v>0</v>
      </c>
      <c r="AM3149" s="29" t="s">
        <v>28</v>
      </c>
      <c r="AN3149" s="44" t="s">
        <v>27</v>
      </c>
      <c r="AO3149" s="29" t="s">
        <v>28</v>
      </c>
      <c r="AP3149" s="29">
        <v>1</v>
      </c>
      <c r="AQ3149" s="29" t="s">
        <v>33</v>
      </c>
      <c r="AR3149" s="29" t="s">
        <v>33</v>
      </c>
      <c r="AS3149" s="29" t="s">
        <v>33</v>
      </c>
      <c r="AT3149" s="29"/>
      <c r="AU3149" s="144"/>
      <c r="AV3149" s="36" t="s">
        <v>28</v>
      </c>
      <c r="AW3149" s="102">
        <v>42942</v>
      </c>
      <c r="AX3149" s="129" t="s">
        <v>33</v>
      </c>
      <c r="AY3149" s="106" t="e">
        <v>#N/A</v>
      </c>
      <c r="BD3149" t="s">
        <v>4672</v>
      </c>
      <c r="BE3149" t="e">
        <v>#N/A</v>
      </c>
      <c r="BF3149" t="s">
        <v>4749</v>
      </c>
      <c r="BH3149" t="str">
        <f t="shared" si="688"/>
        <v/>
      </c>
      <c r="BJ3149" t="str">
        <f t="shared" si="689"/>
        <v>OK</v>
      </c>
      <c r="BK3149" s="130" t="s">
        <v>5302</v>
      </c>
      <c r="BL3149" s="130" t="e">
        <v>#VALUE!</v>
      </c>
      <c r="BM3149" s="131" t="s">
        <v>33</v>
      </c>
      <c r="BN3149" s="131" t="e">
        <v>#VALUE!</v>
      </c>
      <c r="BO3149" t="e">
        <v>#N/A</v>
      </c>
      <c r="BP3149">
        <v>0</v>
      </c>
    </row>
    <row r="3150" spans="1:68" x14ac:dyDescent="0.3">
      <c r="A3150" s="1"/>
      <c r="B3150" s="47">
        <v>2789</v>
      </c>
      <c r="C3150" s="45">
        <v>1000404</v>
      </c>
      <c r="D3150" s="29"/>
      <c r="E3150" s="29"/>
      <c r="F3150" s="31" t="s">
        <v>2357</v>
      </c>
      <c r="G3150" s="37" t="s">
        <v>31</v>
      </c>
      <c r="H3150" s="148"/>
      <c r="I3150" s="148" t="s">
        <v>33</v>
      </c>
      <c r="J3150" s="147" t="s">
        <v>33</v>
      </c>
      <c r="K3150" s="148" t="e">
        <v>#N/A</v>
      </c>
      <c r="L3150" s="148" t="s">
        <v>32</v>
      </c>
      <c r="M3150" s="147" t="s">
        <v>33</v>
      </c>
      <c r="N3150" s="29" t="str">
        <f t="shared" si="685"/>
        <v/>
      </c>
      <c r="O3150" s="29" t="str">
        <f t="shared" si="686"/>
        <v/>
      </c>
      <c r="P3150" s="29" t="str">
        <f t="shared" si="687"/>
        <v/>
      </c>
      <c r="Q3150" s="29" t="str">
        <f t="shared" si="677"/>
        <v/>
      </c>
      <c r="R3150" s="29" t="str">
        <f t="shared" si="678"/>
        <v/>
      </c>
      <c r="S3150" s="29" t="str">
        <f t="shared" si="679"/>
        <v/>
      </c>
      <c r="T3150" s="29" t="str">
        <f t="shared" si="680"/>
        <v/>
      </c>
      <c r="U3150" s="29"/>
      <c r="V3150" s="29"/>
      <c r="W3150" s="38" t="s">
        <v>2241</v>
      </c>
      <c r="X3150" s="37" t="s">
        <v>158</v>
      </c>
      <c r="Y3150" s="146">
        <v>3307</v>
      </c>
      <c r="Z3150" s="33">
        <v>4233</v>
      </c>
      <c r="AA3150" s="34">
        <f t="shared" si="682"/>
        <v>0.28000000000000003</v>
      </c>
      <c r="AB3150" s="33">
        <f t="shared" si="683"/>
        <v>4233</v>
      </c>
      <c r="AC3150" s="34">
        <f t="shared" si="684"/>
        <v>0.28001225037946781</v>
      </c>
      <c r="AD3150" s="145">
        <f t="shared" si="681"/>
        <v>3527.5</v>
      </c>
      <c r="AE3150" s="105">
        <v>2755.8330000000001</v>
      </c>
      <c r="AF3150" s="34" t="s">
        <v>36</v>
      </c>
      <c r="AG3150" s="34" t="s">
        <v>36</v>
      </c>
      <c r="AH3150" s="34" t="s">
        <v>36</v>
      </c>
      <c r="AI3150" s="29">
        <v>0.48</v>
      </c>
      <c r="AJ3150" s="29">
        <v>2.96E-3</v>
      </c>
      <c r="AK3150" s="29">
        <v>0</v>
      </c>
      <c r="AL3150" s="29">
        <v>0</v>
      </c>
      <c r="AM3150" s="29" t="s">
        <v>28</v>
      </c>
      <c r="AN3150" s="44" t="s">
        <v>27</v>
      </c>
      <c r="AO3150" s="29" t="s">
        <v>28</v>
      </c>
      <c r="AP3150" s="29">
        <v>1</v>
      </c>
      <c r="AQ3150" s="29" t="s">
        <v>33</v>
      </c>
      <c r="AR3150" s="29" t="s">
        <v>33</v>
      </c>
      <c r="AS3150" s="29" t="s">
        <v>33</v>
      </c>
      <c r="AT3150" s="29"/>
      <c r="AU3150" s="144"/>
      <c r="AV3150" s="36" t="s">
        <v>28</v>
      </c>
      <c r="AW3150" s="102">
        <v>42942</v>
      </c>
      <c r="AX3150" s="129" t="s">
        <v>33</v>
      </c>
      <c r="AY3150" s="106">
        <v>68</v>
      </c>
      <c r="BD3150" t="s">
        <v>4672</v>
      </c>
      <c r="BE3150" t="e">
        <v>#N/A</v>
      </c>
      <c r="BF3150" t="s">
        <v>4749</v>
      </c>
      <c r="BH3150" t="str">
        <f t="shared" si="688"/>
        <v/>
      </c>
      <c r="BJ3150" t="str">
        <f t="shared" si="689"/>
        <v>OK</v>
      </c>
      <c r="BK3150" s="130" t="s">
        <v>5302</v>
      </c>
      <c r="BL3150" s="130" t="e">
        <v>#VALUE!</v>
      </c>
      <c r="BM3150" s="131" t="s">
        <v>33</v>
      </c>
      <c r="BN3150" s="131" t="e">
        <v>#VALUE!</v>
      </c>
      <c r="BO3150" t="e">
        <v>#N/A</v>
      </c>
      <c r="BP3150">
        <v>0</v>
      </c>
    </row>
    <row r="3151" spans="1:68" x14ac:dyDescent="0.3">
      <c r="A3151" s="1"/>
      <c r="B3151" s="47">
        <v>2790</v>
      </c>
      <c r="C3151" s="45">
        <v>1000405</v>
      </c>
      <c r="D3151" s="29"/>
      <c r="E3151" s="29"/>
      <c r="F3151" s="31" t="s">
        <v>2358</v>
      </c>
      <c r="G3151" s="37" t="s">
        <v>31</v>
      </c>
      <c r="H3151" s="148"/>
      <c r="I3151" s="148" t="s">
        <v>33</v>
      </c>
      <c r="J3151" s="147" t="s">
        <v>33</v>
      </c>
      <c r="K3151" s="148" t="e">
        <v>#N/A</v>
      </c>
      <c r="L3151" s="148" t="s">
        <v>32</v>
      </c>
      <c r="M3151" s="147" t="s">
        <v>33</v>
      </c>
      <c r="N3151" s="29" t="str">
        <f t="shared" si="685"/>
        <v/>
      </c>
      <c r="O3151" s="29" t="str">
        <f t="shared" si="686"/>
        <v/>
      </c>
      <c r="P3151" s="29" t="str">
        <f t="shared" si="687"/>
        <v/>
      </c>
      <c r="Q3151" s="29" t="str">
        <f t="shared" si="677"/>
        <v/>
      </c>
      <c r="R3151" s="29" t="str">
        <f t="shared" si="678"/>
        <v/>
      </c>
      <c r="S3151" s="29" t="str">
        <f t="shared" si="679"/>
        <v/>
      </c>
      <c r="T3151" s="29" t="str">
        <f t="shared" si="680"/>
        <v/>
      </c>
      <c r="U3151" s="29"/>
      <c r="V3151" s="29"/>
      <c r="W3151" s="38" t="s">
        <v>2241</v>
      </c>
      <c r="X3151" s="37" t="s">
        <v>158</v>
      </c>
      <c r="Y3151" s="146">
        <v>3545</v>
      </c>
      <c r="Z3151" s="33">
        <v>4538</v>
      </c>
      <c r="AA3151" s="34">
        <f t="shared" si="682"/>
        <v>0.28000000000000003</v>
      </c>
      <c r="AB3151" s="33">
        <f t="shared" si="683"/>
        <v>4538</v>
      </c>
      <c r="AC3151" s="34">
        <f t="shared" si="684"/>
        <v>0.2801128033723212</v>
      </c>
      <c r="AD3151" s="145">
        <f t="shared" si="681"/>
        <v>3781.6669999999999</v>
      </c>
      <c r="AE3151" s="105">
        <v>2954.1669999999999</v>
      </c>
      <c r="AF3151" s="34" t="s">
        <v>36</v>
      </c>
      <c r="AG3151" s="34" t="s">
        <v>36</v>
      </c>
      <c r="AH3151" s="34" t="s">
        <v>36</v>
      </c>
      <c r="AI3151" s="29">
        <v>0.77</v>
      </c>
      <c r="AJ3151" s="29">
        <v>4.4400000000000004E-3</v>
      </c>
      <c r="AK3151" s="29">
        <v>0</v>
      </c>
      <c r="AL3151" s="29">
        <v>0</v>
      </c>
      <c r="AM3151" s="29" t="s">
        <v>28</v>
      </c>
      <c r="AN3151" s="44" t="s">
        <v>27</v>
      </c>
      <c r="AO3151" s="29" t="s">
        <v>28</v>
      </c>
      <c r="AP3151" s="29">
        <v>1</v>
      </c>
      <c r="AQ3151" s="29" t="s">
        <v>33</v>
      </c>
      <c r="AR3151" s="29" t="s">
        <v>33</v>
      </c>
      <c r="AS3151" s="29" t="s">
        <v>33</v>
      </c>
      <c r="AT3151" s="29"/>
      <c r="AU3151" s="144"/>
      <c r="AV3151" s="36" t="s">
        <v>28</v>
      </c>
      <c r="AW3151" s="102">
        <v>42942</v>
      </c>
      <c r="AX3151" s="129" t="s">
        <v>33</v>
      </c>
      <c r="AY3151" s="106" t="e">
        <v>#N/A</v>
      </c>
      <c r="BD3151" t="s">
        <v>4672</v>
      </c>
      <c r="BE3151" t="e">
        <v>#N/A</v>
      </c>
      <c r="BF3151" t="s">
        <v>4749</v>
      </c>
      <c r="BH3151" t="str">
        <f t="shared" si="688"/>
        <v/>
      </c>
      <c r="BJ3151" t="str">
        <f t="shared" si="689"/>
        <v>OK</v>
      </c>
      <c r="BK3151" s="130" t="s">
        <v>5302</v>
      </c>
      <c r="BL3151" s="130" t="e">
        <v>#VALUE!</v>
      </c>
      <c r="BM3151" s="131" t="s">
        <v>33</v>
      </c>
      <c r="BN3151" s="131" t="e">
        <v>#VALUE!</v>
      </c>
      <c r="BO3151" t="e">
        <v>#N/A</v>
      </c>
      <c r="BP3151">
        <v>0</v>
      </c>
    </row>
    <row r="3152" spans="1:68" x14ac:dyDescent="0.3">
      <c r="A3152" s="1"/>
      <c r="B3152" s="47">
        <v>2791</v>
      </c>
      <c r="C3152" s="45">
        <v>1000406</v>
      </c>
      <c r="D3152" s="29"/>
      <c r="E3152" s="29"/>
      <c r="F3152" s="31" t="s">
        <v>2359</v>
      </c>
      <c r="G3152" s="37" t="s">
        <v>31</v>
      </c>
      <c r="H3152" s="148"/>
      <c r="I3152" s="148" t="s">
        <v>33</v>
      </c>
      <c r="J3152" s="147" t="s">
        <v>33</v>
      </c>
      <c r="K3152" s="148" t="e">
        <v>#N/A</v>
      </c>
      <c r="L3152" s="148" t="s">
        <v>32</v>
      </c>
      <c r="M3152" s="147" t="s">
        <v>33</v>
      </c>
      <c r="N3152" s="29" t="str">
        <f t="shared" si="685"/>
        <v/>
      </c>
      <c r="O3152" s="29" t="str">
        <f t="shared" si="686"/>
        <v/>
      </c>
      <c r="P3152" s="29" t="str">
        <f t="shared" si="687"/>
        <v/>
      </c>
      <c r="Q3152" s="29" t="str">
        <f t="shared" si="677"/>
        <v/>
      </c>
      <c r="R3152" s="29" t="str">
        <f t="shared" si="678"/>
        <v/>
      </c>
      <c r="S3152" s="29" t="str">
        <f t="shared" si="679"/>
        <v/>
      </c>
      <c r="T3152" s="29" t="str">
        <f t="shared" si="680"/>
        <v/>
      </c>
      <c r="U3152" s="29"/>
      <c r="V3152" s="29"/>
      <c r="W3152" s="38" t="s">
        <v>2241</v>
      </c>
      <c r="X3152" s="37" t="s">
        <v>158</v>
      </c>
      <c r="Y3152" s="146">
        <v>4482</v>
      </c>
      <c r="Z3152" s="33">
        <v>5737</v>
      </c>
      <c r="AA3152" s="34">
        <f t="shared" si="682"/>
        <v>0.28000000000000003</v>
      </c>
      <c r="AB3152" s="33">
        <f t="shared" si="683"/>
        <v>5737</v>
      </c>
      <c r="AC3152" s="34">
        <f t="shared" si="684"/>
        <v>0.28000883534136534</v>
      </c>
      <c r="AD3152" s="145">
        <f t="shared" si="681"/>
        <v>4780.8329999999996</v>
      </c>
      <c r="AE3152" s="105">
        <v>3735</v>
      </c>
      <c r="AF3152" s="34" t="s">
        <v>36</v>
      </c>
      <c r="AG3152" s="34" t="s">
        <v>36</v>
      </c>
      <c r="AH3152" s="34" t="s">
        <v>36</v>
      </c>
      <c r="AI3152" s="29">
        <v>1.39</v>
      </c>
      <c r="AJ3152" s="29">
        <v>8.8800000000000007E-3</v>
      </c>
      <c r="AK3152" s="29">
        <v>0</v>
      </c>
      <c r="AL3152" s="29">
        <v>0</v>
      </c>
      <c r="AM3152" s="29" t="s">
        <v>28</v>
      </c>
      <c r="AN3152" s="44" t="s">
        <v>27</v>
      </c>
      <c r="AO3152" s="29" t="s">
        <v>28</v>
      </c>
      <c r="AP3152" s="29">
        <v>1</v>
      </c>
      <c r="AQ3152" s="29" t="s">
        <v>33</v>
      </c>
      <c r="AR3152" s="29" t="s">
        <v>33</v>
      </c>
      <c r="AS3152" s="29" t="s">
        <v>33</v>
      </c>
      <c r="AT3152" s="29"/>
      <c r="AU3152" s="144"/>
      <c r="AV3152" s="36" t="s">
        <v>28</v>
      </c>
      <c r="AW3152" s="102">
        <v>42942</v>
      </c>
      <c r="AX3152" s="129" t="s">
        <v>33</v>
      </c>
      <c r="AY3152" s="106">
        <v>34</v>
      </c>
      <c r="BD3152" t="s">
        <v>4672</v>
      </c>
      <c r="BE3152" t="e">
        <v>#N/A</v>
      </c>
      <c r="BF3152" t="s">
        <v>4749</v>
      </c>
      <c r="BH3152" t="str">
        <f t="shared" si="688"/>
        <v/>
      </c>
      <c r="BJ3152" t="str">
        <f t="shared" si="689"/>
        <v>OK</v>
      </c>
      <c r="BK3152" s="130" t="s">
        <v>5302</v>
      </c>
      <c r="BL3152" s="130" t="e">
        <v>#VALUE!</v>
      </c>
      <c r="BM3152" s="131" t="s">
        <v>33</v>
      </c>
      <c r="BN3152" s="131" t="e">
        <v>#VALUE!</v>
      </c>
      <c r="BO3152" t="e">
        <v>#N/A</v>
      </c>
      <c r="BP3152">
        <v>0</v>
      </c>
    </row>
    <row r="3153" spans="1:68" x14ac:dyDescent="0.3">
      <c r="A3153" s="1"/>
      <c r="B3153" s="47">
        <v>2792</v>
      </c>
      <c r="C3153" s="45">
        <v>1000407</v>
      </c>
      <c r="D3153" s="29"/>
      <c r="E3153" s="29"/>
      <c r="F3153" s="31" t="s">
        <v>2360</v>
      </c>
      <c r="G3153" s="37" t="s">
        <v>31</v>
      </c>
      <c r="H3153" s="148"/>
      <c r="I3153" s="148" t="s">
        <v>33</v>
      </c>
      <c r="J3153" s="147" t="s">
        <v>33</v>
      </c>
      <c r="K3153" s="148" t="e">
        <v>#N/A</v>
      </c>
      <c r="L3153" s="148" t="s">
        <v>32</v>
      </c>
      <c r="M3153" s="147" t="s">
        <v>33</v>
      </c>
      <c r="N3153" s="29" t="str">
        <f t="shared" si="685"/>
        <v/>
      </c>
      <c r="O3153" s="29" t="str">
        <f t="shared" si="686"/>
        <v/>
      </c>
      <c r="P3153" s="29" t="str">
        <f t="shared" si="687"/>
        <v/>
      </c>
      <c r="Q3153" s="29" t="str">
        <f t="shared" si="677"/>
        <v/>
      </c>
      <c r="R3153" s="29" t="str">
        <f t="shared" si="678"/>
        <v/>
      </c>
      <c r="S3153" s="29" t="str">
        <f t="shared" si="679"/>
        <v/>
      </c>
      <c r="T3153" s="29" t="str">
        <f t="shared" si="680"/>
        <v/>
      </c>
      <c r="U3153" s="29"/>
      <c r="V3153" s="29"/>
      <c r="W3153" s="38" t="s">
        <v>2241</v>
      </c>
      <c r="X3153" s="37" t="s">
        <v>158</v>
      </c>
      <c r="Y3153" s="146">
        <v>6663</v>
      </c>
      <c r="Z3153" s="33">
        <v>8528</v>
      </c>
      <c r="AA3153" s="34">
        <f t="shared" si="682"/>
        <v>0.28000000000000003</v>
      </c>
      <c r="AB3153" s="33">
        <f t="shared" si="683"/>
        <v>8528</v>
      </c>
      <c r="AC3153" s="34">
        <f t="shared" si="684"/>
        <v>0.27990400720396225</v>
      </c>
      <c r="AD3153" s="145">
        <f t="shared" si="681"/>
        <v>7106.6670000000004</v>
      </c>
      <c r="AE3153" s="105">
        <v>5552.5</v>
      </c>
      <c r="AF3153" s="34" t="s">
        <v>36</v>
      </c>
      <c r="AG3153" s="34" t="s">
        <v>36</v>
      </c>
      <c r="AH3153" s="34" t="s">
        <v>36</v>
      </c>
      <c r="AI3153" s="29">
        <v>1.91</v>
      </c>
      <c r="AJ3153" s="29">
        <v>1.11E-2</v>
      </c>
      <c r="AK3153" s="29">
        <v>0</v>
      </c>
      <c r="AL3153" s="29">
        <v>0</v>
      </c>
      <c r="AM3153" s="29" t="s">
        <v>28</v>
      </c>
      <c r="AN3153" s="44" t="s">
        <v>27</v>
      </c>
      <c r="AO3153" s="29" t="s">
        <v>28</v>
      </c>
      <c r="AP3153" s="29">
        <v>1</v>
      </c>
      <c r="AQ3153" s="29" t="s">
        <v>33</v>
      </c>
      <c r="AR3153" s="29" t="s">
        <v>33</v>
      </c>
      <c r="AS3153" s="29" t="s">
        <v>33</v>
      </c>
      <c r="AT3153" s="29"/>
      <c r="AU3153" s="144"/>
      <c r="AV3153" s="36" t="s">
        <v>28</v>
      </c>
      <c r="AW3153" s="102">
        <v>42942</v>
      </c>
      <c r="AX3153" s="129" t="s">
        <v>33</v>
      </c>
      <c r="AY3153" s="106" t="e">
        <v>#N/A</v>
      </c>
      <c r="BD3153" t="s">
        <v>4672</v>
      </c>
      <c r="BE3153" t="e">
        <v>#N/A</v>
      </c>
      <c r="BF3153" t="s">
        <v>4749</v>
      </c>
      <c r="BH3153" t="str">
        <f t="shared" si="688"/>
        <v/>
      </c>
      <c r="BJ3153" t="str">
        <f t="shared" si="689"/>
        <v>OK</v>
      </c>
      <c r="BK3153" s="130" t="s">
        <v>5302</v>
      </c>
      <c r="BL3153" s="130" t="e">
        <v>#VALUE!</v>
      </c>
      <c r="BM3153" s="131" t="s">
        <v>33</v>
      </c>
      <c r="BN3153" s="131" t="e">
        <v>#VALUE!</v>
      </c>
      <c r="BO3153" t="e">
        <v>#N/A</v>
      </c>
      <c r="BP3153">
        <v>0</v>
      </c>
    </row>
    <row r="3154" spans="1:68" ht="25.2" x14ac:dyDescent="0.3">
      <c r="A3154" s="1"/>
      <c r="B3154" s="47">
        <v>2793</v>
      </c>
      <c r="C3154" s="45">
        <v>1000408</v>
      </c>
      <c r="D3154" s="29"/>
      <c r="E3154" s="29"/>
      <c r="F3154" s="31" t="s">
        <v>2361</v>
      </c>
      <c r="G3154" s="37" t="s">
        <v>31</v>
      </c>
      <c r="H3154" s="70" t="s">
        <v>4779</v>
      </c>
      <c r="I3154" s="148" t="s">
        <v>33</v>
      </c>
      <c r="J3154" s="147" t="s">
        <v>33</v>
      </c>
      <c r="K3154" s="148" t="e">
        <v>#N/A</v>
      </c>
      <c r="L3154" s="148" t="s">
        <v>32</v>
      </c>
      <c r="M3154" s="147">
        <v>42885</v>
      </c>
      <c r="N3154" s="29" t="str">
        <f t="shared" si="685"/>
        <v/>
      </c>
      <c r="O3154" s="29" t="str">
        <f t="shared" si="686"/>
        <v/>
      </c>
      <c r="P3154" s="29" t="str">
        <f t="shared" si="687"/>
        <v/>
      </c>
      <c r="Q3154" s="29" t="str">
        <f t="shared" si="677"/>
        <v/>
      </c>
      <c r="R3154" s="29" t="str">
        <f t="shared" si="678"/>
        <v/>
      </c>
      <c r="S3154" s="29" t="str">
        <f t="shared" si="679"/>
        <v/>
      </c>
      <c r="T3154" s="29" t="str">
        <f t="shared" si="680"/>
        <v/>
      </c>
      <c r="U3154" s="29"/>
      <c r="V3154" s="29"/>
      <c r="W3154" s="30" t="s">
        <v>2241</v>
      </c>
      <c r="X3154" s="37" t="s">
        <v>158</v>
      </c>
      <c r="Y3154" s="146">
        <v>14231</v>
      </c>
      <c r="Z3154" s="33">
        <v>18216</v>
      </c>
      <c r="AA3154" s="34">
        <f t="shared" si="682"/>
        <v>0.28000000000000003</v>
      </c>
      <c r="AB3154" s="33">
        <f t="shared" si="683"/>
        <v>18216</v>
      </c>
      <c r="AC3154" s="34">
        <f t="shared" si="684"/>
        <v>0.28002245014342075</v>
      </c>
      <c r="AD3154" s="145">
        <f t="shared" si="681"/>
        <v>15180</v>
      </c>
      <c r="AE3154" s="105">
        <v>11859.166999999999</v>
      </c>
      <c r="AF3154" s="34" t="s">
        <v>36</v>
      </c>
      <c r="AG3154" s="34" t="s">
        <v>36</v>
      </c>
      <c r="AH3154" s="34" t="s">
        <v>36</v>
      </c>
      <c r="AI3154" s="29">
        <v>3.92</v>
      </c>
      <c r="AJ3154" s="29">
        <v>2.9600000000000001E-2</v>
      </c>
      <c r="AK3154" s="29">
        <v>8</v>
      </c>
      <c r="AL3154" s="29">
        <v>0</v>
      </c>
      <c r="AM3154" s="29" t="s">
        <v>28</v>
      </c>
      <c r="AN3154" s="158" t="s">
        <v>28</v>
      </c>
      <c r="AO3154" s="29" t="s">
        <v>28</v>
      </c>
      <c r="AP3154" s="29">
        <v>1</v>
      </c>
      <c r="AQ3154" s="29" t="s">
        <v>33</v>
      </c>
      <c r="AR3154" s="29" t="s">
        <v>33</v>
      </c>
      <c r="AS3154" s="29" t="s">
        <v>33</v>
      </c>
      <c r="AT3154" s="29"/>
      <c r="AU3154" s="144"/>
      <c r="AV3154" s="36" t="s">
        <v>28</v>
      </c>
      <c r="AW3154" s="102">
        <v>42846</v>
      </c>
      <c r="AX3154" s="129" t="s">
        <v>33</v>
      </c>
      <c r="AY3154" s="106" t="e">
        <v>#N/A</v>
      </c>
      <c r="BD3154" t="s">
        <v>4673</v>
      </c>
      <c r="BE3154" t="e">
        <v>#N/A</v>
      </c>
      <c r="BF3154" t="s">
        <v>4749</v>
      </c>
      <c r="BH3154" t="str">
        <f t="shared" si="688"/>
        <v>AV</v>
      </c>
      <c r="BJ3154" t="str">
        <f t="shared" si="689"/>
        <v>OK</v>
      </c>
      <c r="BK3154" s="130">
        <v>18216</v>
      </c>
      <c r="BL3154" s="130" t="s">
        <v>37</v>
      </c>
      <c r="BM3154" s="131">
        <v>0</v>
      </c>
      <c r="BN3154" s="131" t="e">
        <v>#DIV/0!</v>
      </c>
      <c r="BO3154">
        <v>18216</v>
      </c>
      <c r="BP3154">
        <v>0</v>
      </c>
    </row>
    <row r="3155" spans="1:68" ht="25.2" x14ac:dyDescent="0.3">
      <c r="A3155" s="1"/>
      <c r="B3155" s="47">
        <v>2794</v>
      </c>
      <c r="C3155" s="45">
        <v>1000440</v>
      </c>
      <c r="D3155" s="29"/>
      <c r="E3155" s="29"/>
      <c r="F3155" s="31" t="s">
        <v>2362</v>
      </c>
      <c r="G3155" s="37" t="s">
        <v>31</v>
      </c>
      <c r="H3155" s="148"/>
      <c r="I3155" s="148" t="s">
        <v>33</v>
      </c>
      <c r="J3155" s="147" t="s">
        <v>33</v>
      </c>
      <c r="K3155" s="148" t="e">
        <v>#N/A</v>
      </c>
      <c r="L3155" s="148" t="s">
        <v>32</v>
      </c>
      <c r="M3155" s="147" t="s">
        <v>33</v>
      </c>
      <c r="N3155" s="29" t="str">
        <f t="shared" si="685"/>
        <v/>
      </c>
      <c r="O3155" s="29" t="str">
        <f t="shared" si="686"/>
        <v/>
      </c>
      <c r="P3155" s="29" t="str">
        <f t="shared" si="687"/>
        <v/>
      </c>
      <c r="Q3155" s="29" t="str">
        <f t="shared" ref="Q3155:Q3218" si="690">IF(IFERROR(MID($U3155,1,7)+0,"")&lt;1130000,"",IFERROR(MID($U3155,1,7)+0,""))</f>
        <v/>
      </c>
      <c r="R3155" s="29" t="str">
        <f t="shared" ref="R3155:R3218" si="691">IF(IFERROR(MID($U3155,10,7)+0,"")&lt;1130000,"",IFERROR(MID($U3155,10,7)+0,""))</f>
        <v/>
      </c>
      <c r="S3155" s="29" t="str">
        <f t="shared" ref="S3155:S3218" si="692">IF(IFERROR(MID($U3155,19,7)+0,"")&lt;1130000,"",IFERROR(MID($U3155,19,7)+0,""))</f>
        <v/>
      </c>
      <c r="T3155" s="29" t="str">
        <f t="shared" ref="T3155:T3218" si="693">IF(Q3155="","",IF(R3155="",Q3155,Q3155&amp;", "&amp;R3155))</f>
        <v/>
      </c>
      <c r="U3155" s="29"/>
      <c r="V3155" s="29"/>
      <c r="W3155" s="38" t="s">
        <v>2241</v>
      </c>
      <c r="X3155" s="37" t="s">
        <v>158</v>
      </c>
      <c r="Y3155" s="146">
        <v>1474</v>
      </c>
      <c r="Z3155" s="33">
        <v>1886</v>
      </c>
      <c r="AA3155" s="34">
        <f t="shared" si="682"/>
        <v>0.28000000000000003</v>
      </c>
      <c r="AB3155" s="33">
        <f t="shared" si="683"/>
        <v>1886</v>
      </c>
      <c r="AC3155" s="34">
        <f t="shared" si="684"/>
        <v>0.27951215183504785</v>
      </c>
      <c r="AD3155" s="145">
        <f t="shared" si="681"/>
        <v>1571.6669999999999</v>
      </c>
      <c r="AE3155" s="105">
        <v>1228.3330000000001</v>
      </c>
      <c r="AF3155" s="34" t="s">
        <v>36</v>
      </c>
      <c r="AG3155" s="34" t="s">
        <v>36</v>
      </c>
      <c r="AH3155" s="34" t="s">
        <v>36</v>
      </c>
      <c r="AI3155" s="29">
        <v>0.1</v>
      </c>
      <c r="AJ3155" s="29">
        <v>6.4800000000000003E-4</v>
      </c>
      <c r="AK3155" s="29">
        <v>0</v>
      </c>
      <c r="AL3155" s="29">
        <v>0</v>
      </c>
      <c r="AM3155" s="29" t="s">
        <v>28</v>
      </c>
      <c r="AN3155" s="44" t="s">
        <v>27</v>
      </c>
      <c r="AO3155" s="29" t="s">
        <v>28</v>
      </c>
      <c r="AP3155" s="29">
        <v>1</v>
      </c>
      <c r="AQ3155" s="29" t="s">
        <v>33</v>
      </c>
      <c r="AR3155" s="29" t="s">
        <v>33</v>
      </c>
      <c r="AS3155" s="29" t="s">
        <v>33</v>
      </c>
      <c r="AT3155" s="29"/>
      <c r="AU3155" s="144"/>
      <c r="AV3155" s="36" t="s">
        <v>28</v>
      </c>
      <c r="AW3155" s="102">
        <v>42942</v>
      </c>
      <c r="AX3155" s="129" t="s">
        <v>33</v>
      </c>
      <c r="AY3155" s="106" t="e">
        <v>#N/A</v>
      </c>
      <c r="BD3155" t="s">
        <v>4672</v>
      </c>
      <c r="BE3155" t="e">
        <v>#N/A</v>
      </c>
      <c r="BF3155" t="s">
        <v>4749</v>
      </c>
      <c r="BH3155" t="str">
        <f t="shared" si="688"/>
        <v/>
      </c>
      <c r="BJ3155" t="str">
        <f t="shared" si="689"/>
        <v>OK</v>
      </c>
      <c r="BK3155" s="130" t="s">
        <v>5302</v>
      </c>
      <c r="BL3155" s="130" t="e">
        <v>#VALUE!</v>
      </c>
      <c r="BM3155" s="131" t="s">
        <v>33</v>
      </c>
      <c r="BN3155" s="131" t="e">
        <v>#VALUE!</v>
      </c>
      <c r="BO3155" t="e">
        <v>#N/A</v>
      </c>
      <c r="BP3155">
        <v>0</v>
      </c>
    </row>
    <row r="3156" spans="1:68" ht="25.2" x14ac:dyDescent="0.3">
      <c r="A3156" s="1"/>
      <c r="B3156" s="47">
        <v>2795</v>
      </c>
      <c r="C3156" s="45">
        <v>1000441</v>
      </c>
      <c r="D3156" s="29"/>
      <c r="E3156" s="29"/>
      <c r="F3156" s="31" t="s">
        <v>2363</v>
      </c>
      <c r="G3156" s="37" t="s">
        <v>31</v>
      </c>
      <c r="H3156" s="148"/>
      <c r="I3156" s="148" t="s">
        <v>33</v>
      </c>
      <c r="J3156" s="147" t="s">
        <v>33</v>
      </c>
      <c r="K3156" s="148" t="e">
        <v>#N/A</v>
      </c>
      <c r="L3156" s="148" t="s">
        <v>32</v>
      </c>
      <c r="M3156" s="147" t="s">
        <v>33</v>
      </c>
      <c r="N3156" s="29" t="str">
        <f t="shared" si="685"/>
        <v/>
      </c>
      <c r="O3156" s="29" t="str">
        <f t="shared" si="686"/>
        <v/>
      </c>
      <c r="P3156" s="29" t="str">
        <f t="shared" si="687"/>
        <v/>
      </c>
      <c r="Q3156" s="29" t="str">
        <f t="shared" si="690"/>
        <v/>
      </c>
      <c r="R3156" s="29" t="str">
        <f t="shared" si="691"/>
        <v/>
      </c>
      <c r="S3156" s="29" t="str">
        <f t="shared" si="692"/>
        <v/>
      </c>
      <c r="T3156" s="29" t="str">
        <f t="shared" si="693"/>
        <v/>
      </c>
      <c r="U3156" s="29"/>
      <c r="V3156" s="29"/>
      <c r="W3156" s="38" t="s">
        <v>2241</v>
      </c>
      <c r="X3156" s="37" t="s">
        <v>158</v>
      </c>
      <c r="Y3156" s="146">
        <v>1530</v>
      </c>
      <c r="Z3156" s="33">
        <v>1958</v>
      </c>
      <c r="AA3156" s="34">
        <f t="shared" si="682"/>
        <v>0.28000000000000003</v>
      </c>
      <c r="AB3156" s="33">
        <f t="shared" si="683"/>
        <v>1958</v>
      </c>
      <c r="AC3156" s="34">
        <f t="shared" si="684"/>
        <v>0.27973882352941171</v>
      </c>
      <c r="AD3156" s="145">
        <f t="shared" si="681"/>
        <v>1631.6669999999999</v>
      </c>
      <c r="AE3156" s="105">
        <v>1275</v>
      </c>
      <c r="AF3156" s="34" t="s">
        <v>36</v>
      </c>
      <c r="AG3156" s="34" t="s">
        <v>36</v>
      </c>
      <c r="AH3156" s="34" t="s">
        <v>36</v>
      </c>
      <c r="AI3156" s="29">
        <v>0.15</v>
      </c>
      <c r="AJ3156" s="29">
        <v>1.08E-3</v>
      </c>
      <c r="AK3156" s="29">
        <v>0</v>
      </c>
      <c r="AL3156" s="29">
        <v>0</v>
      </c>
      <c r="AM3156" s="29" t="s">
        <v>28</v>
      </c>
      <c r="AN3156" s="44" t="s">
        <v>27</v>
      </c>
      <c r="AO3156" s="29" t="s">
        <v>28</v>
      </c>
      <c r="AP3156" s="29">
        <v>1</v>
      </c>
      <c r="AQ3156" s="29" t="s">
        <v>33</v>
      </c>
      <c r="AR3156" s="29" t="s">
        <v>33</v>
      </c>
      <c r="AS3156" s="29" t="s">
        <v>33</v>
      </c>
      <c r="AT3156" s="29"/>
      <c r="AU3156" s="144"/>
      <c r="AV3156" s="36" t="s">
        <v>28</v>
      </c>
      <c r="AW3156" s="102">
        <v>42942</v>
      </c>
      <c r="AX3156" s="129" t="s">
        <v>33</v>
      </c>
      <c r="AY3156" s="106" t="e">
        <v>#N/A</v>
      </c>
      <c r="BD3156" t="s">
        <v>4672</v>
      </c>
      <c r="BE3156" t="e">
        <v>#N/A</v>
      </c>
      <c r="BF3156" t="s">
        <v>4749</v>
      </c>
      <c r="BH3156" t="str">
        <f t="shared" si="688"/>
        <v/>
      </c>
      <c r="BJ3156" t="str">
        <f t="shared" si="689"/>
        <v>OK</v>
      </c>
      <c r="BK3156" s="130" t="s">
        <v>5302</v>
      </c>
      <c r="BL3156" s="130" t="e">
        <v>#VALUE!</v>
      </c>
      <c r="BM3156" s="131" t="s">
        <v>33</v>
      </c>
      <c r="BN3156" s="131" t="e">
        <v>#VALUE!</v>
      </c>
      <c r="BO3156" t="e">
        <v>#N/A</v>
      </c>
      <c r="BP3156">
        <v>0</v>
      </c>
    </row>
    <row r="3157" spans="1:68" ht="25.2" x14ac:dyDescent="0.3">
      <c r="A3157" s="1"/>
      <c r="B3157" s="47">
        <v>2796</v>
      </c>
      <c r="C3157" s="45">
        <v>1000442</v>
      </c>
      <c r="D3157" s="29"/>
      <c r="E3157" s="29"/>
      <c r="F3157" s="31" t="s">
        <v>2364</v>
      </c>
      <c r="G3157" s="37" t="s">
        <v>31</v>
      </c>
      <c r="H3157" s="148"/>
      <c r="I3157" s="148" t="s">
        <v>33</v>
      </c>
      <c r="J3157" s="147" t="s">
        <v>33</v>
      </c>
      <c r="K3157" s="148" t="e">
        <v>#N/A</v>
      </c>
      <c r="L3157" s="148" t="s">
        <v>32</v>
      </c>
      <c r="M3157" s="147" t="s">
        <v>33</v>
      </c>
      <c r="N3157" s="29" t="str">
        <f t="shared" si="685"/>
        <v/>
      </c>
      <c r="O3157" s="29" t="str">
        <f t="shared" si="686"/>
        <v/>
      </c>
      <c r="P3157" s="29" t="str">
        <f t="shared" si="687"/>
        <v/>
      </c>
      <c r="Q3157" s="29" t="str">
        <f t="shared" si="690"/>
        <v/>
      </c>
      <c r="R3157" s="29" t="str">
        <f t="shared" si="691"/>
        <v/>
      </c>
      <c r="S3157" s="29" t="str">
        <f t="shared" si="692"/>
        <v/>
      </c>
      <c r="T3157" s="29" t="str">
        <f t="shared" si="693"/>
        <v/>
      </c>
      <c r="U3157" s="29"/>
      <c r="V3157" s="29"/>
      <c r="W3157" s="38" t="s">
        <v>2241</v>
      </c>
      <c r="X3157" s="37" t="s">
        <v>158</v>
      </c>
      <c r="Y3157" s="146">
        <v>1790</v>
      </c>
      <c r="Z3157" s="33">
        <v>2291</v>
      </c>
      <c r="AA3157" s="34">
        <f t="shared" si="682"/>
        <v>0.28000000000000003</v>
      </c>
      <c r="AB3157" s="33">
        <f t="shared" si="683"/>
        <v>2291</v>
      </c>
      <c r="AC3157" s="34">
        <f t="shared" si="684"/>
        <v>0.27988820561157418</v>
      </c>
      <c r="AD3157" s="145">
        <f t="shared" si="681"/>
        <v>1909.1669999999999</v>
      </c>
      <c r="AE3157" s="105">
        <v>1491.6669999999999</v>
      </c>
      <c r="AF3157" s="34" t="s">
        <v>36</v>
      </c>
      <c r="AG3157" s="34" t="s">
        <v>36</v>
      </c>
      <c r="AH3157" s="34" t="s">
        <v>36</v>
      </c>
      <c r="AI3157" s="29">
        <v>0.24</v>
      </c>
      <c r="AJ3157" s="29">
        <v>1.4400000000000001E-3</v>
      </c>
      <c r="AK3157" s="29">
        <v>0</v>
      </c>
      <c r="AL3157" s="29">
        <v>0</v>
      </c>
      <c r="AM3157" s="29" t="s">
        <v>28</v>
      </c>
      <c r="AN3157" s="44" t="s">
        <v>27</v>
      </c>
      <c r="AO3157" s="29" t="s">
        <v>28</v>
      </c>
      <c r="AP3157" s="29">
        <v>1</v>
      </c>
      <c r="AQ3157" s="29" t="s">
        <v>33</v>
      </c>
      <c r="AR3157" s="29" t="s">
        <v>33</v>
      </c>
      <c r="AS3157" s="29" t="s">
        <v>33</v>
      </c>
      <c r="AT3157" s="29"/>
      <c r="AU3157" s="144"/>
      <c r="AV3157" s="36" t="s">
        <v>28</v>
      </c>
      <c r="AW3157" s="102">
        <v>42942</v>
      </c>
      <c r="AX3157" s="129" t="s">
        <v>33</v>
      </c>
      <c r="AY3157" s="106">
        <v>1</v>
      </c>
      <c r="BD3157" t="s">
        <v>4672</v>
      </c>
      <c r="BE3157" t="e">
        <v>#N/A</v>
      </c>
      <c r="BF3157" t="s">
        <v>4749</v>
      </c>
      <c r="BH3157" t="str">
        <f t="shared" si="688"/>
        <v/>
      </c>
      <c r="BJ3157" t="str">
        <f t="shared" si="689"/>
        <v>OK</v>
      </c>
      <c r="BK3157" s="130" t="s">
        <v>5302</v>
      </c>
      <c r="BL3157" s="130" t="e">
        <v>#VALUE!</v>
      </c>
      <c r="BM3157" s="131" t="s">
        <v>33</v>
      </c>
      <c r="BN3157" s="131" t="e">
        <v>#VALUE!</v>
      </c>
      <c r="BO3157" t="e">
        <v>#N/A</v>
      </c>
      <c r="BP3157">
        <v>0</v>
      </c>
    </row>
    <row r="3158" spans="1:68" ht="25.2" x14ac:dyDescent="0.3">
      <c r="A3158" s="1"/>
      <c r="B3158" s="47">
        <v>2797</v>
      </c>
      <c r="C3158" s="45">
        <v>1000443</v>
      </c>
      <c r="D3158" s="29"/>
      <c r="E3158" s="29"/>
      <c r="F3158" s="31" t="s">
        <v>2365</v>
      </c>
      <c r="G3158" s="37" t="s">
        <v>31</v>
      </c>
      <c r="H3158" s="148"/>
      <c r="I3158" s="148" t="s">
        <v>33</v>
      </c>
      <c r="J3158" s="147" t="s">
        <v>33</v>
      </c>
      <c r="K3158" s="148" t="e">
        <v>#N/A</v>
      </c>
      <c r="L3158" s="148" t="s">
        <v>32</v>
      </c>
      <c r="M3158" s="147" t="s">
        <v>33</v>
      </c>
      <c r="N3158" s="29" t="str">
        <f t="shared" si="685"/>
        <v/>
      </c>
      <c r="O3158" s="29" t="str">
        <f t="shared" si="686"/>
        <v/>
      </c>
      <c r="P3158" s="29" t="str">
        <f t="shared" si="687"/>
        <v/>
      </c>
      <c r="Q3158" s="29" t="str">
        <f t="shared" si="690"/>
        <v/>
      </c>
      <c r="R3158" s="29" t="str">
        <f t="shared" si="691"/>
        <v/>
      </c>
      <c r="S3158" s="29" t="str">
        <f t="shared" si="692"/>
        <v/>
      </c>
      <c r="T3158" s="29" t="str">
        <f t="shared" si="693"/>
        <v/>
      </c>
      <c r="U3158" s="29"/>
      <c r="V3158" s="29"/>
      <c r="W3158" s="38" t="s">
        <v>2241</v>
      </c>
      <c r="X3158" s="37" t="s">
        <v>158</v>
      </c>
      <c r="Y3158" s="146">
        <v>2082</v>
      </c>
      <c r="Z3158" s="33">
        <v>2665</v>
      </c>
      <c r="AA3158" s="34">
        <f t="shared" si="682"/>
        <v>0.28000000000000003</v>
      </c>
      <c r="AB3158" s="33">
        <f t="shared" si="683"/>
        <v>2665</v>
      </c>
      <c r="AC3158" s="34">
        <f t="shared" si="684"/>
        <v>0.28001902017291069</v>
      </c>
      <c r="AD3158" s="145">
        <f t="shared" si="681"/>
        <v>2220.8330000000001</v>
      </c>
      <c r="AE3158" s="105">
        <v>1735</v>
      </c>
      <c r="AF3158" s="34" t="s">
        <v>36</v>
      </c>
      <c r="AG3158" s="34" t="s">
        <v>36</v>
      </c>
      <c r="AH3158" s="34" t="s">
        <v>36</v>
      </c>
      <c r="AI3158" s="29">
        <v>0.46</v>
      </c>
      <c r="AJ3158" s="29">
        <v>2.5920000000000001E-3</v>
      </c>
      <c r="AK3158" s="29">
        <v>0</v>
      </c>
      <c r="AL3158" s="29">
        <v>0</v>
      </c>
      <c r="AM3158" s="29" t="s">
        <v>28</v>
      </c>
      <c r="AN3158" s="44" t="s">
        <v>27</v>
      </c>
      <c r="AO3158" s="29" t="s">
        <v>28</v>
      </c>
      <c r="AP3158" s="29">
        <v>1</v>
      </c>
      <c r="AQ3158" s="29" t="s">
        <v>33</v>
      </c>
      <c r="AR3158" s="29" t="s">
        <v>33</v>
      </c>
      <c r="AS3158" s="29" t="s">
        <v>33</v>
      </c>
      <c r="AT3158" s="29"/>
      <c r="AU3158" s="144"/>
      <c r="AV3158" s="36" t="s">
        <v>28</v>
      </c>
      <c r="AW3158" s="102">
        <v>42942</v>
      </c>
      <c r="AX3158" s="129" t="s">
        <v>33</v>
      </c>
      <c r="AY3158" s="106">
        <v>1</v>
      </c>
      <c r="BD3158" t="s">
        <v>4672</v>
      </c>
      <c r="BE3158" t="e">
        <v>#N/A</v>
      </c>
      <c r="BF3158" t="s">
        <v>4749</v>
      </c>
      <c r="BH3158" t="str">
        <f t="shared" si="688"/>
        <v/>
      </c>
      <c r="BJ3158" t="str">
        <f t="shared" si="689"/>
        <v>OK</v>
      </c>
      <c r="BK3158" s="130" t="s">
        <v>5302</v>
      </c>
      <c r="BL3158" s="130" t="e">
        <v>#VALUE!</v>
      </c>
      <c r="BM3158" s="131" t="s">
        <v>33</v>
      </c>
      <c r="BN3158" s="131" t="e">
        <v>#VALUE!</v>
      </c>
      <c r="BO3158" t="e">
        <v>#N/A</v>
      </c>
      <c r="BP3158">
        <v>0</v>
      </c>
    </row>
    <row r="3159" spans="1:68" ht="25.2" x14ac:dyDescent="0.3">
      <c r="A3159" s="1"/>
      <c r="B3159" s="47">
        <v>2798</v>
      </c>
      <c r="C3159" s="45">
        <v>1000444</v>
      </c>
      <c r="D3159" s="29"/>
      <c r="E3159" s="29"/>
      <c r="F3159" s="31" t="s">
        <v>2366</v>
      </c>
      <c r="G3159" s="37" t="s">
        <v>31</v>
      </c>
      <c r="H3159" s="148"/>
      <c r="I3159" s="148" t="s">
        <v>33</v>
      </c>
      <c r="J3159" s="147" t="s">
        <v>33</v>
      </c>
      <c r="K3159" s="148" t="e">
        <v>#N/A</v>
      </c>
      <c r="L3159" s="148" t="s">
        <v>32</v>
      </c>
      <c r="M3159" s="147" t="s">
        <v>33</v>
      </c>
      <c r="N3159" s="29" t="str">
        <f t="shared" si="685"/>
        <v/>
      </c>
      <c r="O3159" s="29" t="str">
        <f t="shared" si="686"/>
        <v/>
      </c>
      <c r="P3159" s="29" t="str">
        <f t="shared" si="687"/>
        <v/>
      </c>
      <c r="Q3159" s="29" t="str">
        <f t="shared" si="690"/>
        <v/>
      </c>
      <c r="R3159" s="29" t="str">
        <f t="shared" si="691"/>
        <v/>
      </c>
      <c r="S3159" s="29" t="str">
        <f t="shared" si="692"/>
        <v/>
      </c>
      <c r="T3159" s="29" t="str">
        <f t="shared" si="693"/>
        <v/>
      </c>
      <c r="U3159" s="29"/>
      <c r="V3159" s="29"/>
      <c r="W3159" s="38" t="s">
        <v>2241</v>
      </c>
      <c r="X3159" s="37" t="s">
        <v>158</v>
      </c>
      <c r="Y3159" s="146">
        <v>3593</v>
      </c>
      <c r="Z3159" s="33">
        <v>4599</v>
      </c>
      <c r="AA3159" s="34">
        <f t="shared" si="682"/>
        <v>0.28000000000000003</v>
      </c>
      <c r="AB3159" s="33">
        <f t="shared" si="683"/>
        <v>4599</v>
      </c>
      <c r="AC3159" s="34">
        <f t="shared" si="684"/>
        <v>0.27998872474381026</v>
      </c>
      <c r="AD3159" s="145">
        <f t="shared" si="681"/>
        <v>3832.5</v>
      </c>
      <c r="AE3159" s="105">
        <v>2994.1669999999999</v>
      </c>
      <c r="AF3159" s="34" t="s">
        <v>36</v>
      </c>
      <c r="AG3159" s="34" t="s">
        <v>36</v>
      </c>
      <c r="AH3159" s="34" t="s">
        <v>36</v>
      </c>
      <c r="AI3159" s="29">
        <v>0.64</v>
      </c>
      <c r="AJ3159" s="29">
        <v>4.4400000000000004E-3</v>
      </c>
      <c r="AK3159" s="29">
        <v>0</v>
      </c>
      <c r="AL3159" s="29">
        <v>0</v>
      </c>
      <c r="AM3159" s="29" t="s">
        <v>28</v>
      </c>
      <c r="AN3159" s="44" t="s">
        <v>27</v>
      </c>
      <c r="AO3159" s="29" t="s">
        <v>28</v>
      </c>
      <c r="AP3159" s="29">
        <v>1</v>
      </c>
      <c r="AQ3159" s="29" t="s">
        <v>33</v>
      </c>
      <c r="AR3159" s="29" t="s">
        <v>33</v>
      </c>
      <c r="AS3159" s="29" t="s">
        <v>33</v>
      </c>
      <c r="AT3159" s="29"/>
      <c r="AU3159" s="144"/>
      <c r="AV3159" s="36" t="s">
        <v>28</v>
      </c>
      <c r="AW3159" s="102">
        <v>42942</v>
      </c>
      <c r="AX3159" s="129" t="s">
        <v>33</v>
      </c>
      <c r="AY3159" s="106" t="e">
        <v>#N/A</v>
      </c>
      <c r="BD3159" t="s">
        <v>4672</v>
      </c>
      <c r="BE3159" t="e">
        <v>#N/A</v>
      </c>
      <c r="BF3159" t="s">
        <v>4749</v>
      </c>
      <c r="BH3159" t="str">
        <f t="shared" si="688"/>
        <v/>
      </c>
      <c r="BJ3159" t="str">
        <f t="shared" si="689"/>
        <v>OK</v>
      </c>
      <c r="BK3159" s="130" t="s">
        <v>5302</v>
      </c>
      <c r="BL3159" s="130" t="e">
        <v>#VALUE!</v>
      </c>
      <c r="BM3159" s="131" t="s">
        <v>33</v>
      </c>
      <c r="BN3159" s="131" t="e">
        <v>#VALUE!</v>
      </c>
      <c r="BO3159" t="e">
        <v>#N/A</v>
      </c>
      <c r="BP3159">
        <v>0</v>
      </c>
    </row>
    <row r="3160" spans="1:68" ht="25.2" x14ac:dyDescent="0.3">
      <c r="A3160" s="1"/>
      <c r="B3160" s="47">
        <v>2799</v>
      </c>
      <c r="C3160" s="45">
        <v>1000445</v>
      </c>
      <c r="D3160" s="29"/>
      <c r="E3160" s="29"/>
      <c r="F3160" s="31" t="s">
        <v>2367</v>
      </c>
      <c r="G3160" s="37" t="s">
        <v>31</v>
      </c>
      <c r="H3160" s="148"/>
      <c r="I3160" s="148" t="s">
        <v>33</v>
      </c>
      <c r="J3160" s="147" t="s">
        <v>33</v>
      </c>
      <c r="K3160" s="148" t="e">
        <v>#N/A</v>
      </c>
      <c r="L3160" s="148" t="s">
        <v>32</v>
      </c>
      <c r="M3160" s="147" t="s">
        <v>33</v>
      </c>
      <c r="N3160" s="29" t="str">
        <f t="shared" si="685"/>
        <v/>
      </c>
      <c r="O3160" s="29" t="str">
        <f t="shared" si="686"/>
        <v/>
      </c>
      <c r="P3160" s="29" t="str">
        <f t="shared" si="687"/>
        <v/>
      </c>
      <c r="Q3160" s="29" t="str">
        <f t="shared" si="690"/>
        <v/>
      </c>
      <c r="R3160" s="29" t="str">
        <f t="shared" si="691"/>
        <v/>
      </c>
      <c r="S3160" s="29" t="str">
        <f t="shared" si="692"/>
        <v/>
      </c>
      <c r="T3160" s="29" t="str">
        <f t="shared" si="693"/>
        <v/>
      </c>
      <c r="U3160" s="29"/>
      <c r="V3160" s="29"/>
      <c r="W3160" s="38" t="s">
        <v>2241</v>
      </c>
      <c r="X3160" s="37" t="s">
        <v>158</v>
      </c>
      <c r="Y3160" s="146">
        <v>3700</v>
      </c>
      <c r="Z3160" s="33">
        <v>4736</v>
      </c>
      <c r="AA3160" s="34">
        <f t="shared" si="682"/>
        <v>0.28000000000000003</v>
      </c>
      <c r="AB3160" s="33">
        <f t="shared" si="683"/>
        <v>4736</v>
      </c>
      <c r="AC3160" s="34">
        <f t="shared" si="684"/>
        <v>0.28000024648651306</v>
      </c>
      <c r="AD3160" s="145">
        <f t="shared" si="681"/>
        <v>3946.6669999999999</v>
      </c>
      <c r="AE3160" s="105">
        <v>3083.3330000000001</v>
      </c>
      <c r="AF3160" s="34" t="s">
        <v>36</v>
      </c>
      <c r="AG3160" s="34" t="s">
        <v>36</v>
      </c>
      <c r="AH3160" s="34" t="s">
        <v>36</v>
      </c>
      <c r="AI3160" s="29">
        <v>1.03</v>
      </c>
      <c r="AJ3160" s="29">
        <v>6.3429999999999997E-3</v>
      </c>
      <c r="AK3160" s="29">
        <v>0</v>
      </c>
      <c r="AL3160" s="29">
        <v>0</v>
      </c>
      <c r="AM3160" s="29" t="s">
        <v>28</v>
      </c>
      <c r="AN3160" s="44" t="s">
        <v>27</v>
      </c>
      <c r="AO3160" s="29" t="s">
        <v>28</v>
      </c>
      <c r="AP3160" s="29">
        <v>1</v>
      </c>
      <c r="AQ3160" s="29" t="s">
        <v>33</v>
      </c>
      <c r="AR3160" s="29" t="s">
        <v>33</v>
      </c>
      <c r="AS3160" s="29" t="s">
        <v>33</v>
      </c>
      <c r="AT3160" s="29"/>
      <c r="AU3160" s="144"/>
      <c r="AV3160" s="36" t="s">
        <v>28</v>
      </c>
      <c r="AW3160" s="102">
        <v>42942</v>
      </c>
      <c r="AX3160" s="129" t="s">
        <v>33</v>
      </c>
      <c r="AY3160" s="106" t="e">
        <v>#N/A</v>
      </c>
      <c r="BD3160" t="s">
        <v>4672</v>
      </c>
      <c r="BE3160" t="e">
        <v>#N/A</v>
      </c>
      <c r="BF3160" t="s">
        <v>4749</v>
      </c>
      <c r="BH3160" t="str">
        <f t="shared" si="688"/>
        <v/>
      </c>
      <c r="BJ3160" t="str">
        <f t="shared" si="689"/>
        <v>OK</v>
      </c>
      <c r="BK3160" s="130" t="s">
        <v>5302</v>
      </c>
      <c r="BL3160" s="130" t="e">
        <v>#VALUE!</v>
      </c>
      <c r="BM3160" s="131" t="s">
        <v>33</v>
      </c>
      <c r="BN3160" s="131" t="e">
        <v>#VALUE!</v>
      </c>
      <c r="BO3160" t="e">
        <v>#N/A</v>
      </c>
      <c r="BP3160">
        <v>0</v>
      </c>
    </row>
    <row r="3161" spans="1:68" ht="25.2" x14ac:dyDescent="0.3">
      <c r="A3161" s="1"/>
      <c r="B3161" s="47">
        <v>2800</v>
      </c>
      <c r="C3161" s="45">
        <v>1000446</v>
      </c>
      <c r="D3161" s="29"/>
      <c r="E3161" s="29"/>
      <c r="F3161" s="31" t="s">
        <v>2368</v>
      </c>
      <c r="G3161" s="37" t="s">
        <v>31</v>
      </c>
      <c r="H3161" s="148"/>
      <c r="I3161" s="148" t="s">
        <v>33</v>
      </c>
      <c r="J3161" s="147" t="s">
        <v>33</v>
      </c>
      <c r="K3161" s="148" t="e">
        <v>#N/A</v>
      </c>
      <c r="L3161" s="148" t="s">
        <v>32</v>
      </c>
      <c r="M3161" s="147" t="s">
        <v>33</v>
      </c>
      <c r="N3161" s="29" t="str">
        <f t="shared" si="685"/>
        <v/>
      </c>
      <c r="O3161" s="29" t="str">
        <f t="shared" si="686"/>
        <v/>
      </c>
      <c r="P3161" s="29" t="str">
        <f t="shared" si="687"/>
        <v/>
      </c>
      <c r="Q3161" s="29" t="str">
        <f t="shared" si="690"/>
        <v/>
      </c>
      <c r="R3161" s="29" t="str">
        <f t="shared" si="691"/>
        <v/>
      </c>
      <c r="S3161" s="29" t="str">
        <f t="shared" si="692"/>
        <v/>
      </c>
      <c r="T3161" s="29" t="str">
        <f t="shared" si="693"/>
        <v/>
      </c>
      <c r="U3161" s="29"/>
      <c r="V3161" s="29"/>
      <c r="W3161" s="38" t="s">
        <v>2241</v>
      </c>
      <c r="X3161" s="37" t="s">
        <v>158</v>
      </c>
      <c r="Y3161" s="146">
        <v>5100</v>
      </c>
      <c r="Z3161" s="33">
        <v>6528</v>
      </c>
      <c r="AA3161" s="34">
        <f t="shared" si="682"/>
        <v>0.28000000000000003</v>
      </c>
      <c r="AB3161" s="33">
        <f t="shared" si="683"/>
        <v>6528</v>
      </c>
      <c r="AC3161" s="34">
        <f t="shared" si="684"/>
        <v>0.28000000000000003</v>
      </c>
      <c r="AD3161" s="145">
        <f t="shared" si="681"/>
        <v>5440</v>
      </c>
      <c r="AE3161" s="105">
        <v>4250</v>
      </c>
      <c r="AF3161" s="34" t="s">
        <v>36</v>
      </c>
      <c r="AG3161" s="34" t="s">
        <v>36</v>
      </c>
      <c r="AH3161" s="34" t="s">
        <v>36</v>
      </c>
      <c r="AI3161" s="29">
        <v>1.8</v>
      </c>
      <c r="AJ3161" s="29">
        <v>1.0800000000000001E-2</v>
      </c>
      <c r="AK3161" s="29">
        <v>0</v>
      </c>
      <c r="AL3161" s="29">
        <v>0</v>
      </c>
      <c r="AM3161" s="29" t="s">
        <v>28</v>
      </c>
      <c r="AN3161" s="44" t="s">
        <v>27</v>
      </c>
      <c r="AO3161" s="29" t="s">
        <v>28</v>
      </c>
      <c r="AP3161" s="29">
        <v>1</v>
      </c>
      <c r="AQ3161" s="29" t="s">
        <v>33</v>
      </c>
      <c r="AR3161" s="29" t="s">
        <v>33</v>
      </c>
      <c r="AS3161" s="29" t="s">
        <v>33</v>
      </c>
      <c r="AT3161" s="29"/>
      <c r="AU3161" s="144"/>
      <c r="AV3161" s="36" t="s">
        <v>28</v>
      </c>
      <c r="AW3161" s="102">
        <v>42942</v>
      </c>
      <c r="AX3161" s="129" t="s">
        <v>33</v>
      </c>
      <c r="AY3161" s="106" t="e">
        <v>#N/A</v>
      </c>
      <c r="BD3161" t="s">
        <v>4672</v>
      </c>
      <c r="BE3161" t="e">
        <v>#N/A</v>
      </c>
      <c r="BF3161" t="s">
        <v>4749</v>
      </c>
      <c r="BH3161" t="str">
        <f t="shared" si="688"/>
        <v/>
      </c>
      <c r="BJ3161" t="str">
        <f t="shared" si="689"/>
        <v>OK</v>
      </c>
      <c r="BK3161" s="130" t="s">
        <v>5302</v>
      </c>
      <c r="BL3161" s="130" t="e">
        <v>#VALUE!</v>
      </c>
      <c r="BM3161" s="131" t="s">
        <v>33</v>
      </c>
      <c r="BN3161" s="131" t="e">
        <v>#VALUE!</v>
      </c>
      <c r="BO3161" t="e">
        <v>#N/A</v>
      </c>
      <c r="BP3161">
        <v>0</v>
      </c>
    </row>
    <row r="3162" spans="1:68" ht="25.2" x14ac:dyDescent="0.3">
      <c r="A3162" s="1"/>
      <c r="B3162" s="47">
        <v>2801</v>
      </c>
      <c r="C3162" s="45">
        <v>1000447</v>
      </c>
      <c r="D3162" s="29"/>
      <c r="E3162" s="29"/>
      <c r="F3162" s="31" t="s">
        <v>2369</v>
      </c>
      <c r="G3162" s="37" t="s">
        <v>31</v>
      </c>
      <c r="H3162" s="148"/>
      <c r="I3162" s="148" t="s">
        <v>33</v>
      </c>
      <c r="J3162" s="147" t="s">
        <v>33</v>
      </c>
      <c r="K3162" s="148" t="e">
        <v>#N/A</v>
      </c>
      <c r="L3162" s="148" t="s">
        <v>32</v>
      </c>
      <c r="M3162" s="147" t="s">
        <v>33</v>
      </c>
      <c r="N3162" s="29" t="str">
        <f t="shared" si="685"/>
        <v/>
      </c>
      <c r="O3162" s="29" t="str">
        <f t="shared" si="686"/>
        <v/>
      </c>
      <c r="P3162" s="29" t="str">
        <f t="shared" si="687"/>
        <v/>
      </c>
      <c r="Q3162" s="29" t="str">
        <f t="shared" si="690"/>
        <v/>
      </c>
      <c r="R3162" s="29" t="str">
        <f t="shared" si="691"/>
        <v/>
      </c>
      <c r="S3162" s="29" t="str">
        <f t="shared" si="692"/>
        <v/>
      </c>
      <c r="T3162" s="29" t="str">
        <f t="shared" si="693"/>
        <v/>
      </c>
      <c r="U3162" s="29"/>
      <c r="V3162" s="29"/>
      <c r="W3162" s="38" t="s">
        <v>2241</v>
      </c>
      <c r="X3162" s="37" t="s">
        <v>158</v>
      </c>
      <c r="Y3162" s="146">
        <v>6759</v>
      </c>
      <c r="Z3162" s="33">
        <v>8652</v>
      </c>
      <c r="AA3162" s="34">
        <f t="shared" si="682"/>
        <v>0.28000000000000003</v>
      </c>
      <c r="AB3162" s="33">
        <f t="shared" si="683"/>
        <v>8652</v>
      </c>
      <c r="AC3162" s="34">
        <f t="shared" si="684"/>
        <v>0.28007101642254772</v>
      </c>
      <c r="AD3162" s="145">
        <f t="shared" ref="AD3162:AD3225" si="694">ROUND(Z3162/1.2,3)</f>
        <v>7210</v>
      </c>
      <c r="AE3162" s="105">
        <v>5632.5</v>
      </c>
      <c r="AF3162" s="34" t="s">
        <v>36</v>
      </c>
      <c r="AG3162" s="34" t="s">
        <v>36</v>
      </c>
      <c r="AH3162" s="34" t="s">
        <v>36</v>
      </c>
      <c r="AI3162" s="29">
        <v>2.42</v>
      </c>
      <c r="AJ3162" s="29">
        <v>1.7760000000000001E-2</v>
      </c>
      <c r="AK3162" s="29">
        <v>0</v>
      </c>
      <c r="AL3162" s="29">
        <v>0</v>
      </c>
      <c r="AM3162" s="29" t="s">
        <v>28</v>
      </c>
      <c r="AN3162" s="44" t="s">
        <v>27</v>
      </c>
      <c r="AO3162" s="29" t="s">
        <v>28</v>
      </c>
      <c r="AP3162" s="29">
        <v>1</v>
      </c>
      <c r="AQ3162" s="29" t="s">
        <v>33</v>
      </c>
      <c r="AR3162" s="29" t="s">
        <v>33</v>
      </c>
      <c r="AS3162" s="29" t="s">
        <v>33</v>
      </c>
      <c r="AT3162" s="29"/>
      <c r="AU3162" s="144"/>
      <c r="AV3162" s="36" t="s">
        <v>28</v>
      </c>
      <c r="AW3162" s="102">
        <v>42942</v>
      </c>
      <c r="AX3162" s="129" t="s">
        <v>33</v>
      </c>
      <c r="AY3162" s="106" t="e">
        <v>#N/A</v>
      </c>
      <c r="BD3162" t="s">
        <v>4672</v>
      </c>
      <c r="BE3162" t="e">
        <v>#N/A</v>
      </c>
      <c r="BF3162" t="s">
        <v>4749</v>
      </c>
      <c r="BH3162" t="str">
        <f t="shared" si="688"/>
        <v/>
      </c>
      <c r="BJ3162" t="str">
        <f t="shared" si="689"/>
        <v>OK</v>
      </c>
      <c r="BK3162" s="130" t="s">
        <v>5302</v>
      </c>
      <c r="BL3162" s="130" t="e">
        <v>#VALUE!</v>
      </c>
      <c r="BM3162" s="131" t="s">
        <v>33</v>
      </c>
      <c r="BN3162" s="131" t="e">
        <v>#VALUE!</v>
      </c>
      <c r="BO3162" t="e">
        <v>#N/A</v>
      </c>
      <c r="BP3162">
        <v>0</v>
      </c>
    </row>
    <row r="3163" spans="1:68" ht="25.2" x14ac:dyDescent="0.3">
      <c r="A3163" s="1"/>
      <c r="B3163" s="47">
        <v>2802</v>
      </c>
      <c r="C3163" s="45">
        <v>1000450</v>
      </c>
      <c r="D3163" s="29"/>
      <c r="E3163" s="29"/>
      <c r="F3163" s="31" t="s">
        <v>2370</v>
      </c>
      <c r="G3163" s="37" t="s">
        <v>31</v>
      </c>
      <c r="H3163" s="148"/>
      <c r="I3163" s="148" t="s">
        <v>33</v>
      </c>
      <c r="J3163" s="147" t="s">
        <v>33</v>
      </c>
      <c r="K3163" s="148" t="e">
        <v>#N/A</v>
      </c>
      <c r="L3163" s="148" t="s">
        <v>32</v>
      </c>
      <c r="M3163" s="147" t="s">
        <v>33</v>
      </c>
      <c r="N3163" s="29" t="str">
        <f t="shared" si="685"/>
        <v/>
      </c>
      <c r="O3163" s="29" t="str">
        <f t="shared" si="686"/>
        <v/>
      </c>
      <c r="P3163" s="29" t="str">
        <f t="shared" si="687"/>
        <v/>
      </c>
      <c r="Q3163" s="29" t="str">
        <f t="shared" si="690"/>
        <v/>
      </c>
      <c r="R3163" s="29" t="str">
        <f t="shared" si="691"/>
        <v/>
      </c>
      <c r="S3163" s="29" t="str">
        <f t="shared" si="692"/>
        <v/>
      </c>
      <c r="T3163" s="29" t="str">
        <f t="shared" si="693"/>
        <v/>
      </c>
      <c r="U3163" s="29"/>
      <c r="V3163" s="29"/>
      <c r="W3163" s="38" t="s">
        <v>2241</v>
      </c>
      <c r="X3163" s="37" t="s">
        <v>158</v>
      </c>
      <c r="Y3163" s="146">
        <v>14743</v>
      </c>
      <c r="Z3163" s="33">
        <v>18871</v>
      </c>
      <c r="AA3163" s="34">
        <f t="shared" si="682"/>
        <v>0.28000000000000003</v>
      </c>
      <c r="AB3163" s="33">
        <f t="shared" si="683"/>
        <v>18871</v>
      </c>
      <c r="AC3163" s="34">
        <f t="shared" si="684"/>
        <v>0.27999729444474786</v>
      </c>
      <c r="AD3163" s="145">
        <f t="shared" si="694"/>
        <v>15725.833000000001</v>
      </c>
      <c r="AE3163" s="105">
        <v>12285.833000000001</v>
      </c>
      <c r="AF3163" s="34" t="s">
        <v>36</v>
      </c>
      <c r="AG3163" s="34" t="s">
        <v>36</v>
      </c>
      <c r="AH3163" s="34" t="s">
        <v>36</v>
      </c>
      <c r="AI3163" s="29">
        <v>4.17</v>
      </c>
      <c r="AJ3163" s="29">
        <v>2.4E-2</v>
      </c>
      <c r="AK3163" s="29">
        <v>0</v>
      </c>
      <c r="AL3163" s="29">
        <v>0</v>
      </c>
      <c r="AM3163" s="29" t="s">
        <v>28</v>
      </c>
      <c r="AN3163" s="44" t="s">
        <v>27</v>
      </c>
      <c r="AO3163" s="29" t="s">
        <v>28</v>
      </c>
      <c r="AP3163" s="29">
        <v>1</v>
      </c>
      <c r="AQ3163" s="29" t="s">
        <v>33</v>
      </c>
      <c r="AR3163" s="29" t="s">
        <v>33</v>
      </c>
      <c r="AS3163" s="29" t="s">
        <v>33</v>
      </c>
      <c r="AT3163" s="29"/>
      <c r="AU3163" s="144"/>
      <c r="AV3163" s="36" t="s">
        <v>28</v>
      </c>
      <c r="AW3163" s="102">
        <v>42942</v>
      </c>
      <c r="AX3163" s="129" t="s">
        <v>33</v>
      </c>
      <c r="AY3163" s="106" t="e">
        <v>#N/A</v>
      </c>
      <c r="BD3163" t="s">
        <v>4672</v>
      </c>
      <c r="BE3163" t="e">
        <v>#N/A</v>
      </c>
      <c r="BF3163" t="s">
        <v>4749</v>
      </c>
      <c r="BH3163" t="str">
        <f t="shared" si="688"/>
        <v/>
      </c>
      <c r="BJ3163" t="str">
        <f t="shared" si="689"/>
        <v>OK</v>
      </c>
      <c r="BK3163" s="130" t="s">
        <v>5302</v>
      </c>
      <c r="BL3163" s="130" t="e">
        <v>#VALUE!</v>
      </c>
      <c r="BM3163" s="131" t="s">
        <v>33</v>
      </c>
      <c r="BN3163" s="131" t="e">
        <v>#VALUE!</v>
      </c>
      <c r="BO3163" t="e">
        <v>#N/A</v>
      </c>
      <c r="BP3163">
        <v>0</v>
      </c>
    </row>
    <row r="3164" spans="1:68" ht="25.2" x14ac:dyDescent="0.3">
      <c r="A3164" s="1"/>
      <c r="B3164" s="47">
        <v>2803</v>
      </c>
      <c r="C3164" s="45">
        <v>1000448</v>
      </c>
      <c r="D3164" s="29"/>
      <c r="E3164" s="29"/>
      <c r="F3164" s="31" t="s">
        <v>2371</v>
      </c>
      <c r="G3164" s="37" t="s">
        <v>31</v>
      </c>
      <c r="H3164" s="148"/>
      <c r="I3164" s="148" t="s">
        <v>33</v>
      </c>
      <c r="J3164" s="147" t="s">
        <v>33</v>
      </c>
      <c r="K3164" s="148" t="e">
        <v>#N/A</v>
      </c>
      <c r="L3164" s="148" t="s">
        <v>32</v>
      </c>
      <c r="M3164" s="147" t="s">
        <v>33</v>
      </c>
      <c r="N3164" s="29" t="str">
        <f t="shared" si="685"/>
        <v/>
      </c>
      <c r="O3164" s="29" t="str">
        <f t="shared" si="686"/>
        <v/>
      </c>
      <c r="P3164" s="29" t="str">
        <f t="shared" si="687"/>
        <v/>
      </c>
      <c r="Q3164" s="29" t="str">
        <f t="shared" si="690"/>
        <v/>
      </c>
      <c r="R3164" s="29" t="str">
        <f t="shared" si="691"/>
        <v/>
      </c>
      <c r="S3164" s="29" t="str">
        <f t="shared" si="692"/>
        <v/>
      </c>
      <c r="T3164" s="29" t="str">
        <f t="shared" si="693"/>
        <v/>
      </c>
      <c r="U3164" s="29"/>
      <c r="V3164" s="29"/>
      <c r="W3164" s="38" t="s">
        <v>2241</v>
      </c>
      <c r="X3164" s="37" t="s">
        <v>158</v>
      </c>
      <c r="Y3164" s="146">
        <v>13715</v>
      </c>
      <c r="Z3164" s="33">
        <v>17556</v>
      </c>
      <c r="AA3164" s="34">
        <f t="shared" si="682"/>
        <v>0.28000000000000003</v>
      </c>
      <c r="AB3164" s="33">
        <f t="shared" si="683"/>
        <v>17556</v>
      </c>
      <c r="AC3164" s="34">
        <f t="shared" si="684"/>
        <v>0.28005829296220808</v>
      </c>
      <c r="AD3164" s="145">
        <f t="shared" si="694"/>
        <v>14630</v>
      </c>
      <c r="AE3164" s="105">
        <v>11429.166999999999</v>
      </c>
      <c r="AF3164" s="34" t="s">
        <v>36</v>
      </c>
      <c r="AG3164" s="34" t="s">
        <v>36</v>
      </c>
      <c r="AH3164" s="34" t="s">
        <v>36</v>
      </c>
      <c r="AI3164" s="29">
        <v>4.53</v>
      </c>
      <c r="AJ3164" s="29">
        <v>2.9600000000000001E-2</v>
      </c>
      <c r="AK3164" s="29">
        <v>0</v>
      </c>
      <c r="AL3164" s="29">
        <v>0</v>
      </c>
      <c r="AM3164" s="29" t="s">
        <v>28</v>
      </c>
      <c r="AN3164" s="44" t="s">
        <v>27</v>
      </c>
      <c r="AO3164" s="29" t="s">
        <v>28</v>
      </c>
      <c r="AP3164" s="29">
        <v>1</v>
      </c>
      <c r="AQ3164" s="29" t="s">
        <v>33</v>
      </c>
      <c r="AR3164" s="29" t="s">
        <v>33</v>
      </c>
      <c r="AS3164" s="29" t="s">
        <v>33</v>
      </c>
      <c r="AT3164" s="29"/>
      <c r="AU3164" s="144"/>
      <c r="AV3164" s="36" t="s">
        <v>28</v>
      </c>
      <c r="AW3164" s="102">
        <v>42942</v>
      </c>
      <c r="AX3164" s="129" t="s">
        <v>33</v>
      </c>
      <c r="AY3164" s="106" t="e">
        <v>#N/A</v>
      </c>
      <c r="BD3164" t="s">
        <v>4672</v>
      </c>
      <c r="BE3164" t="e">
        <v>#N/A</v>
      </c>
      <c r="BF3164" t="s">
        <v>4749</v>
      </c>
      <c r="BH3164" t="str">
        <f t="shared" si="688"/>
        <v/>
      </c>
      <c r="BJ3164" t="str">
        <f t="shared" si="689"/>
        <v>OK</v>
      </c>
      <c r="BK3164" s="130" t="s">
        <v>5302</v>
      </c>
      <c r="BL3164" s="130" t="e">
        <v>#VALUE!</v>
      </c>
      <c r="BM3164" s="131" t="s">
        <v>33</v>
      </c>
      <c r="BN3164" s="131" t="e">
        <v>#VALUE!</v>
      </c>
      <c r="BO3164" t="e">
        <v>#N/A</v>
      </c>
      <c r="BP3164">
        <v>0</v>
      </c>
    </row>
    <row r="3165" spans="1:68" ht="25.2" x14ac:dyDescent="0.3">
      <c r="A3165" s="1"/>
      <c r="B3165" s="47">
        <v>2804</v>
      </c>
      <c r="C3165" s="45">
        <v>1000410</v>
      </c>
      <c r="D3165" s="29"/>
      <c r="E3165" s="29"/>
      <c r="F3165" s="31" t="s">
        <v>2372</v>
      </c>
      <c r="G3165" s="37" t="s">
        <v>31</v>
      </c>
      <c r="H3165" s="148"/>
      <c r="I3165" s="148" t="s">
        <v>33</v>
      </c>
      <c r="J3165" s="147" t="s">
        <v>33</v>
      </c>
      <c r="K3165" s="148" t="e">
        <v>#N/A</v>
      </c>
      <c r="L3165" s="148" t="s">
        <v>32</v>
      </c>
      <c r="M3165" s="147" t="s">
        <v>33</v>
      </c>
      <c r="N3165" s="29" t="str">
        <f t="shared" si="685"/>
        <v/>
      </c>
      <c r="O3165" s="29" t="str">
        <f t="shared" si="686"/>
        <v/>
      </c>
      <c r="P3165" s="29" t="str">
        <f t="shared" si="687"/>
        <v/>
      </c>
      <c r="Q3165" s="29" t="str">
        <f t="shared" si="690"/>
        <v/>
      </c>
      <c r="R3165" s="29" t="str">
        <f t="shared" si="691"/>
        <v/>
      </c>
      <c r="S3165" s="29" t="str">
        <f t="shared" si="692"/>
        <v/>
      </c>
      <c r="T3165" s="29" t="str">
        <f t="shared" si="693"/>
        <v/>
      </c>
      <c r="U3165" s="29"/>
      <c r="V3165" s="29"/>
      <c r="W3165" s="38" t="s">
        <v>2241</v>
      </c>
      <c r="X3165" s="37" t="s">
        <v>158</v>
      </c>
      <c r="Y3165" s="146">
        <v>1290</v>
      </c>
      <c r="Z3165" s="33">
        <v>1651</v>
      </c>
      <c r="AA3165" s="34">
        <f t="shared" si="682"/>
        <v>0.28000000000000003</v>
      </c>
      <c r="AB3165" s="33">
        <f t="shared" si="683"/>
        <v>1651</v>
      </c>
      <c r="AC3165" s="34">
        <f t="shared" si="684"/>
        <v>0.27984465116279078</v>
      </c>
      <c r="AD3165" s="145">
        <f t="shared" si="694"/>
        <v>1375.8330000000001</v>
      </c>
      <c r="AE3165" s="105">
        <v>1075</v>
      </c>
      <c r="AF3165" s="34" t="s">
        <v>36</v>
      </c>
      <c r="AG3165" s="34" t="s">
        <v>36</v>
      </c>
      <c r="AH3165" s="34" t="s">
        <v>36</v>
      </c>
      <c r="AI3165" s="29">
        <v>0.06</v>
      </c>
      <c r="AJ3165" s="29">
        <v>3.3599999999999998E-4</v>
      </c>
      <c r="AK3165" s="29">
        <v>0</v>
      </c>
      <c r="AL3165" s="29">
        <v>0</v>
      </c>
      <c r="AM3165" s="29" t="s">
        <v>28</v>
      </c>
      <c r="AN3165" s="44" t="s">
        <v>27</v>
      </c>
      <c r="AO3165" s="29" t="s">
        <v>28</v>
      </c>
      <c r="AP3165" s="29">
        <v>1</v>
      </c>
      <c r="AQ3165" s="29" t="s">
        <v>33</v>
      </c>
      <c r="AR3165" s="29" t="s">
        <v>33</v>
      </c>
      <c r="AS3165" s="29" t="s">
        <v>33</v>
      </c>
      <c r="AT3165" s="29"/>
      <c r="AU3165" s="144"/>
      <c r="AV3165" s="36" t="s">
        <v>28</v>
      </c>
      <c r="AW3165" s="102">
        <v>42942</v>
      </c>
      <c r="AX3165" s="129" t="s">
        <v>33</v>
      </c>
      <c r="AY3165" s="106" t="e">
        <v>#N/A</v>
      </c>
      <c r="BD3165" t="s">
        <v>4672</v>
      </c>
      <c r="BE3165" t="e">
        <v>#N/A</v>
      </c>
      <c r="BF3165" t="s">
        <v>4749</v>
      </c>
      <c r="BH3165" t="str">
        <f t="shared" si="688"/>
        <v/>
      </c>
      <c r="BJ3165" t="str">
        <f t="shared" si="689"/>
        <v>OK</v>
      </c>
      <c r="BK3165" s="130" t="s">
        <v>5302</v>
      </c>
      <c r="BL3165" s="130" t="e">
        <v>#VALUE!</v>
      </c>
      <c r="BM3165" s="131" t="s">
        <v>33</v>
      </c>
      <c r="BN3165" s="131" t="e">
        <v>#VALUE!</v>
      </c>
      <c r="BO3165" t="e">
        <v>#N/A</v>
      </c>
      <c r="BP3165">
        <v>0</v>
      </c>
    </row>
    <row r="3166" spans="1:68" ht="25.2" x14ac:dyDescent="0.3">
      <c r="A3166" s="1"/>
      <c r="B3166" s="47">
        <v>2805</v>
      </c>
      <c r="C3166" s="45">
        <v>1000411</v>
      </c>
      <c r="D3166" s="29"/>
      <c r="E3166" s="29"/>
      <c r="F3166" s="31" t="s">
        <v>2373</v>
      </c>
      <c r="G3166" s="37" t="s">
        <v>31</v>
      </c>
      <c r="H3166" s="148"/>
      <c r="I3166" s="148" t="s">
        <v>33</v>
      </c>
      <c r="J3166" s="147" t="s">
        <v>33</v>
      </c>
      <c r="K3166" s="148" t="e">
        <v>#N/A</v>
      </c>
      <c r="L3166" s="148" t="s">
        <v>32</v>
      </c>
      <c r="M3166" s="147" t="s">
        <v>33</v>
      </c>
      <c r="N3166" s="29" t="str">
        <f t="shared" si="685"/>
        <v/>
      </c>
      <c r="O3166" s="29" t="str">
        <f t="shared" si="686"/>
        <v/>
      </c>
      <c r="P3166" s="29" t="str">
        <f t="shared" si="687"/>
        <v/>
      </c>
      <c r="Q3166" s="29" t="str">
        <f t="shared" si="690"/>
        <v/>
      </c>
      <c r="R3166" s="29" t="str">
        <f t="shared" si="691"/>
        <v/>
      </c>
      <c r="S3166" s="29" t="str">
        <f t="shared" si="692"/>
        <v/>
      </c>
      <c r="T3166" s="29" t="str">
        <f t="shared" si="693"/>
        <v/>
      </c>
      <c r="U3166" s="29"/>
      <c r="V3166" s="29"/>
      <c r="W3166" s="38" t="s">
        <v>2241</v>
      </c>
      <c r="X3166" s="37" t="s">
        <v>158</v>
      </c>
      <c r="Y3166" s="146">
        <v>1290</v>
      </c>
      <c r="Z3166" s="33">
        <v>1651</v>
      </c>
      <c r="AA3166" s="34">
        <f t="shared" si="682"/>
        <v>0.28000000000000003</v>
      </c>
      <c r="AB3166" s="33">
        <f t="shared" si="683"/>
        <v>1651</v>
      </c>
      <c r="AC3166" s="34">
        <f t="shared" si="684"/>
        <v>0.27984465116279078</v>
      </c>
      <c r="AD3166" s="145">
        <f t="shared" si="694"/>
        <v>1375.8330000000001</v>
      </c>
      <c r="AE3166" s="105">
        <v>1075</v>
      </c>
      <c r="AF3166" s="34" t="s">
        <v>36</v>
      </c>
      <c r="AG3166" s="34" t="s">
        <v>36</v>
      </c>
      <c r="AH3166" s="34" t="s">
        <v>36</v>
      </c>
      <c r="AI3166" s="29">
        <v>0.05</v>
      </c>
      <c r="AJ3166" s="29">
        <v>3.3599999999999998E-4</v>
      </c>
      <c r="AK3166" s="29">
        <v>0</v>
      </c>
      <c r="AL3166" s="29">
        <v>0</v>
      </c>
      <c r="AM3166" s="29" t="s">
        <v>28</v>
      </c>
      <c r="AN3166" s="44" t="s">
        <v>27</v>
      </c>
      <c r="AO3166" s="29" t="s">
        <v>28</v>
      </c>
      <c r="AP3166" s="29">
        <v>1</v>
      </c>
      <c r="AQ3166" s="29" t="s">
        <v>33</v>
      </c>
      <c r="AR3166" s="29" t="s">
        <v>33</v>
      </c>
      <c r="AS3166" s="29" t="s">
        <v>33</v>
      </c>
      <c r="AT3166" s="29"/>
      <c r="AU3166" s="144"/>
      <c r="AV3166" s="36" t="s">
        <v>28</v>
      </c>
      <c r="AW3166" s="102">
        <v>42942</v>
      </c>
      <c r="AX3166" s="129" t="s">
        <v>33</v>
      </c>
      <c r="AY3166" s="106" t="e">
        <v>#N/A</v>
      </c>
      <c r="BD3166" t="s">
        <v>4672</v>
      </c>
      <c r="BE3166" t="e">
        <v>#N/A</v>
      </c>
      <c r="BF3166" t="s">
        <v>4749</v>
      </c>
      <c r="BH3166" t="str">
        <f t="shared" si="688"/>
        <v/>
      </c>
      <c r="BJ3166" t="str">
        <f t="shared" si="689"/>
        <v>OK</v>
      </c>
      <c r="BK3166" s="130" t="s">
        <v>5302</v>
      </c>
      <c r="BL3166" s="130" t="e">
        <v>#VALUE!</v>
      </c>
      <c r="BM3166" s="131" t="s">
        <v>33</v>
      </c>
      <c r="BN3166" s="131" t="e">
        <v>#VALUE!</v>
      </c>
      <c r="BO3166" t="e">
        <v>#N/A</v>
      </c>
      <c r="BP3166">
        <v>0</v>
      </c>
    </row>
    <row r="3167" spans="1:68" ht="25.2" x14ac:dyDescent="0.3">
      <c r="A3167" s="1"/>
      <c r="B3167" s="47">
        <v>2806</v>
      </c>
      <c r="C3167" s="45">
        <v>1000412</v>
      </c>
      <c r="D3167" s="29"/>
      <c r="E3167" s="29"/>
      <c r="F3167" s="31" t="s">
        <v>2374</v>
      </c>
      <c r="G3167" s="37" t="s">
        <v>31</v>
      </c>
      <c r="H3167" s="148"/>
      <c r="I3167" s="148" t="s">
        <v>33</v>
      </c>
      <c r="J3167" s="147" t="s">
        <v>33</v>
      </c>
      <c r="K3167" s="148" t="e">
        <v>#N/A</v>
      </c>
      <c r="L3167" s="148" t="s">
        <v>32</v>
      </c>
      <c r="M3167" s="147" t="s">
        <v>33</v>
      </c>
      <c r="N3167" s="29" t="str">
        <f t="shared" si="685"/>
        <v/>
      </c>
      <c r="O3167" s="29" t="str">
        <f t="shared" si="686"/>
        <v/>
      </c>
      <c r="P3167" s="29" t="str">
        <f t="shared" si="687"/>
        <v/>
      </c>
      <c r="Q3167" s="29" t="str">
        <f t="shared" si="690"/>
        <v/>
      </c>
      <c r="R3167" s="29" t="str">
        <f t="shared" si="691"/>
        <v/>
      </c>
      <c r="S3167" s="29" t="str">
        <f t="shared" si="692"/>
        <v/>
      </c>
      <c r="T3167" s="29" t="str">
        <f t="shared" si="693"/>
        <v/>
      </c>
      <c r="U3167" s="29"/>
      <c r="V3167" s="29"/>
      <c r="W3167" s="38" t="s">
        <v>2241</v>
      </c>
      <c r="X3167" s="37" t="s">
        <v>158</v>
      </c>
      <c r="Y3167" s="146">
        <v>1290</v>
      </c>
      <c r="Z3167" s="33">
        <v>1651</v>
      </c>
      <c r="AA3167" s="34">
        <f t="shared" si="682"/>
        <v>0.28000000000000003</v>
      </c>
      <c r="AB3167" s="33">
        <f t="shared" si="683"/>
        <v>1651</v>
      </c>
      <c r="AC3167" s="34">
        <f t="shared" si="684"/>
        <v>0.27984465116279078</v>
      </c>
      <c r="AD3167" s="145">
        <f t="shared" si="694"/>
        <v>1375.8330000000001</v>
      </c>
      <c r="AE3167" s="105">
        <v>1075</v>
      </c>
      <c r="AF3167" s="34" t="s">
        <v>36</v>
      </c>
      <c r="AG3167" s="34" t="s">
        <v>36</v>
      </c>
      <c r="AH3167" s="34" t="s">
        <v>36</v>
      </c>
      <c r="AI3167" s="29">
        <v>0.09</v>
      </c>
      <c r="AJ3167" s="29">
        <v>3.7300000000000001E-4</v>
      </c>
      <c r="AK3167" s="29">
        <v>0</v>
      </c>
      <c r="AL3167" s="29">
        <v>0</v>
      </c>
      <c r="AM3167" s="29" t="s">
        <v>28</v>
      </c>
      <c r="AN3167" s="44" t="s">
        <v>27</v>
      </c>
      <c r="AO3167" s="29" t="s">
        <v>28</v>
      </c>
      <c r="AP3167" s="29">
        <v>1</v>
      </c>
      <c r="AQ3167" s="29" t="s">
        <v>33</v>
      </c>
      <c r="AR3167" s="29" t="s">
        <v>33</v>
      </c>
      <c r="AS3167" s="29" t="s">
        <v>33</v>
      </c>
      <c r="AT3167" s="29"/>
      <c r="AU3167" s="144"/>
      <c r="AV3167" s="36" t="s">
        <v>28</v>
      </c>
      <c r="AW3167" s="102">
        <v>42942</v>
      </c>
      <c r="AX3167" s="129" t="s">
        <v>33</v>
      </c>
      <c r="AY3167" s="106" t="e">
        <v>#N/A</v>
      </c>
      <c r="BD3167" t="s">
        <v>4672</v>
      </c>
      <c r="BE3167" t="e">
        <v>#N/A</v>
      </c>
      <c r="BF3167" t="s">
        <v>4749</v>
      </c>
      <c r="BH3167" t="str">
        <f t="shared" si="688"/>
        <v/>
      </c>
      <c r="BJ3167" t="str">
        <f t="shared" si="689"/>
        <v>OK</v>
      </c>
      <c r="BK3167" s="130" t="s">
        <v>5302</v>
      </c>
      <c r="BL3167" s="130" t="e">
        <v>#VALUE!</v>
      </c>
      <c r="BM3167" s="131" t="s">
        <v>33</v>
      </c>
      <c r="BN3167" s="131" t="e">
        <v>#VALUE!</v>
      </c>
      <c r="BO3167" t="e">
        <v>#N/A</v>
      </c>
      <c r="BP3167">
        <v>0</v>
      </c>
    </row>
    <row r="3168" spans="1:68" ht="25.2" x14ac:dyDescent="0.3">
      <c r="A3168" s="1"/>
      <c r="B3168" s="47">
        <v>2807</v>
      </c>
      <c r="C3168" s="45">
        <v>1000413</v>
      </c>
      <c r="D3168" s="29"/>
      <c r="E3168" s="29"/>
      <c r="F3168" s="31" t="s">
        <v>2375</v>
      </c>
      <c r="G3168" s="37" t="s">
        <v>31</v>
      </c>
      <c r="H3168" s="148"/>
      <c r="I3168" s="148" t="s">
        <v>33</v>
      </c>
      <c r="J3168" s="147" t="s">
        <v>33</v>
      </c>
      <c r="K3168" s="148" t="e">
        <v>#N/A</v>
      </c>
      <c r="L3168" s="148" t="s">
        <v>32</v>
      </c>
      <c r="M3168" s="147" t="s">
        <v>33</v>
      </c>
      <c r="N3168" s="29" t="str">
        <f t="shared" si="685"/>
        <v/>
      </c>
      <c r="O3168" s="29" t="str">
        <f t="shared" si="686"/>
        <v/>
      </c>
      <c r="P3168" s="29" t="str">
        <f t="shared" si="687"/>
        <v/>
      </c>
      <c r="Q3168" s="29" t="str">
        <f t="shared" si="690"/>
        <v/>
      </c>
      <c r="R3168" s="29" t="str">
        <f t="shared" si="691"/>
        <v/>
      </c>
      <c r="S3168" s="29" t="str">
        <f t="shared" si="692"/>
        <v/>
      </c>
      <c r="T3168" s="29" t="str">
        <f t="shared" si="693"/>
        <v/>
      </c>
      <c r="U3168" s="29"/>
      <c r="V3168" s="29"/>
      <c r="W3168" s="38" t="s">
        <v>2241</v>
      </c>
      <c r="X3168" s="37" t="s">
        <v>158</v>
      </c>
      <c r="Y3168" s="146">
        <v>1436</v>
      </c>
      <c r="Z3168" s="33">
        <v>1839</v>
      </c>
      <c r="AA3168" s="34">
        <f t="shared" si="682"/>
        <v>0.28100000000000003</v>
      </c>
      <c r="AB3168" s="33">
        <f t="shared" si="683"/>
        <v>1839</v>
      </c>
      <c r="AC3168" s="34">
        <f t="shared" si="684"/>
        <v>0.28064031179935611</v>
      </c>
      <c r="AD3168" s="145">
        <f t="shared" si="694"/>
        <v>1532.5</v>
      </c>
      <c r="AE3168" s="105">
        <v>1196.6669999999999</v>
      </c>
      <c r="AF3168" s="34" t="s">
        <v>36</v>
      </c>
      <c r="AG3168" s="34" t="s">
        <v>36</v>
      </c>
      <c r="AH3168" s="34" t="s">
        <v>36</v>
      </c>
      <c r="AI3168" s="29">
        <v>0.14000000000000001</v>
      </c>
      <c r="AJ3168" s="29">
        <v>8.0999999999999996E-4</v>
      </c>
      <c r="AK3168" s="29">
        <v>0</v>
      </c>
      <c r="AL3168" s="29">
        <v>0</v>
      </c>
      <c r="AM3168" s="29" t="s">
        <v>28</v>
      </c>
      <c r="AN3168" s="44" t="s">
        <v>27</v>
      </c>
      <c r="AO3168" s="29" t="s">
        <v>28</v>
      </c>
      <c r="AP3168" s="29">
        <v>1</v>
      </c>
      <c r="AQ3168" s="29" t="s">
        <v>33</v>
      </c>
      <c r="AR3168" s="29" t="s">
        <v>33</v>
      </c>
      <c r="AS3168" s="29" t="s">
        <v>33</v>
      </c>
      <c r="AT3168" s="29"/>
      <c r="AU3168" s="144"/>
      <c r="AV3168" s="36" t="s">
        <v>28</v>
      </c>
      <c r="AW3168" s="102">
        <v>42942</v>
      </c>
      <c r="AX3168" s="129" t="s">
        <v>33</v>
      </c>
      <c r="AY3168" s="106" t="e">
        <v>#N/A</v>
      </c>
      <c r="BD3168" t="s">
        <v>4672</v>
      </c>
      <c r="BE3168" t="e">
        <v>#N/A</v>
      </c>
      <c r="BF3168" t="s">
        <v>4749</v>
      </c>
      <c r="BH3168" t="str">
        <f t="shared" si="688"/>
        <v/>
      </c>
      <c r="BJ3168" t="str">
        <f t="shared" si="689"/>
        <v>OK</v>
      </c>
      <c r="BK3168" s="130" t="s">
        <v>5302</v>
      </c>
      <c r="BL3168" s="130" t="e">
        <v>#VALUE!</v>
      </c>
      <c r="BM3168" s="131" t="s">
        <v>33</v>
      </c>
      <c r="BN3168" s="131" t="e">
        <v>#VALUE!</v>
      </c>
      <c r="BO3168" t="e">
        <v>#N/A</v>
      </c>
      <c r="BP3168">
        <v>0</v>
      </c>
    </row>
    <row r="3169" spans="1:68" ht="25.2" x14ac:dyDescent="0.3">
      <c r="A3169" s="1"/>
      <c r="B3169" s="47">
        <v>2808</v>
      </c>
      <c r="C3169" s="45">
        <v>1000414</v>
      </c>
      <c r="D3169" s="29"/>
      <c r="E3169" s="29"/>
      <c r="F3169" s="31" t="s">
        <v>2376</v>
      </c>
      <c r="G3169" s="37" t="s">
        <v>31</v>
      </c>
      <c r="H3169" s="148"/>
      <c r="I3169" s="148" t="s">
        <v>33</v>
      </c>
      <c r="J3169" s="147" t="s">
        <v>33</v>
      </c>
      <c r="K3169" s="148" t="e">
        <v>#N/A</v>
      </c>
      <c r="L3169" s="148" t="s">
        <v>32</v>
      </c>
      <c r="M3169" s="147" t="s">
        <v>33</v>
      </c>
      <c r="N3169" s="29" t="str">
        <f t="shared" si="685"/>
        <v/>
      </c>
      <c r="O3169" s="29" t="str">
        <f t="shared" si="686"/>
        <v/>
      </c>
      <c r="P3169" s="29" t="str">
        <f t="shared" si="687"/>
        <v/>
      </c>
      <c r="Q3169" s="29" t="str">
        <f t="shared" si="690"/>
        <v/>
      </c>
      <c r="R3169" s="29" t="str">
        <f t="shared" si="691"/>
        <v/>
      </c>
      <c r="S3169" s="29" t="str">
        <f t="shared" si="692"/>
        <v/>
      </c>
      <c r="T3169" s="29" t="str">
        <f t="shared" si="693"/>
        <v/>
      </c>
      <c r="U3169" s="29"/>
      <c r="V3169" s="29"/>
      <c r="W3169" s="38" t="s">
        <v>2241</v>
      </c>
      <c r="X3169" s="37" t="s">
        <v>158</v>
      </c>
      <c r="Y3169" s="146">
        <v>1869</v>
      </c>
      <c r="Z3169" s="33">
        <v>2392</v>
      </c>
      <c r="AA3169" s="34">
        <f t="shared" si="682"/>
        <v>0.28000000000000003</v>
      </c>
      <c r="AB3169" s="33">
        <f t="shared" si="683"/>
        <v>2392</v>
      </c>
      <c r="AC3169" s="34">
        <f t="shared" si="684"/>
        <v>0.27982857142857148</v>
      </c>
      <c r="AD3169" s="145">
        <f t="shared" si="694"/>
        <v>1993.3330000000001</v>
      </c>
      <c r="AE3169" s="105">
        <v>1557.5</v>
      </c>
      <c r="AF3169" s="34" t="s">
        <v>36</v>
      </c>
      <c r="AG3169" s="34" t="s">
        <v>36</v>
      </c>
      <c r="AH3169" s="34" t="s">
        <v>36</v>
      </c>
      <c r="AI3169" s="29">
        <v>0.21</v>
      </c>
      <c r="AJ3169" s="29">
        <v>8.0999999999999996E-4</v>
      </c>
      <c r="AK3169" s="29">
        <v>0</v>
      </c>
      <c r="AL3169" s="29">
        <v>0</v>
      </c>
      <c r="AM3169" s="29" t="s">
        <v>28</v>
      </c>
      <c r="AN3169" s="44" t="s">
        <v>27</v>
      </c>
      <c r="AO3169" s="29" t="s">
        <v>28</v>
      </c>
      <c r="AP3169" s="29">
        <v>1</v>
      </c>
      <c r="AQ3169" s="29" t="s">
        <v>33</v>
      </c>
      <c r="AR3169" s="29" t="s">
        <v>33</v>
      </c>
      <c r="AS3169" s="29" t="s">
        <v>33</v>
      </c>
      <c r="AT3169" s="29"/>
      <c r="AU3169" s="144"/>
      <c r="AV3169" s="36" t="s">
        <v>28</v>
      </c>
      <c r="AW3169" s="102">
        <v>42942</v>
      </c>
      <c r="AX3169" s="129" t="s">
        <v>33</v>
      </c>
      <c r="AY3169" s="106" t="e">
        <v>#N/A</v>
      </c>
      <c r="BD3169" t="s">
        <v>4672</v>
      </c>
      <c r="BE3169" t="e">
        <v>#N/A</v>
      </c>
      <c r="BF3169" t="s">
        <v>4749</v>
      </c>
      <c r="BH3169" t="str">
        <f t="shared" si="688"/>
        <v/>
      </c>
      <c r="BJ3169" t="str">
        <f t="shared" si="689"/>
        <v>OK</v>
      </c>
      <c r="BK3169" s="130" t="s">
        <v>5302</v>
      </c>
      <c r="BL3169" s="130" t="e">
        <v>#VALUE!</v>
      </c>
      <c r="BM3169" s="131" t="s">
        <v>33</v>
      </c>
      <c r="BN3169" s="131" t="e">
        <v>#VALUE!</v>
      </c>
      <c r="BO3169" t="e">
        <v>#N/A</v>
      </c>
      <c r="BP3169">
        <v>0</v>
      </c>
    </row>
    <row r="3170" spans="1:68" ht="25.2" x14ac:dyDescent="0.3">
      <c r="A3170" s="1"/>
      <c r="B3170" s="47">
        <v>2809</v>
      </c>
      <c r="C3170" s="45">
        <v>1000415</v>
      </c>
      <c r="D3170" s="29"/>
      <c r="E3170" s="29"/>
      <c r="F3170" s="31" t="s">
        <v>2377</v>
      </c>
      <c r="G3170" s="37" t="s">
        <v>31</v>
      </c>
      <c r="H3170" s="148"/>
      <c r="I3170" s="148" t="s">
        <v>33</v>
      </c>
      <c r="J3170" s="147" t="s">
        <v>33</v>
      </c>
      <c r="K3170" s="148" t="e">
        <v>#N/A</v>
      </c>
      <c r="L3170" s="148" t="s">
        <v>32</v>
      </c>
      <c r="M3170" s="147" t="s">
        <v>33</v>
      </c>
      <c r="N3170" s="29" t="str">
        <f t="shared" si="685"/>
        <v/>
      </c>
      <c r="O3170" s="29" t="str">
        <f t="shared" si="686"/>
        <v/>
      </c>
      <c r="P3170" s="29" t="str">
        <f t="shared" si="687"/>
        <v/>
      </c>
      <c r="Q3170" s="29" t="str">
        <f t="shared" si="690"/>
        <v/>
      </c>
      <c r="R3170" s="29" t="str">
        <f t="shared" si="691"/>
        <v/>
      </c>
      <c r="S3170" s="29" t="str">
        <f t="shared" si="692"/>
        <v/>
      </c>
      <c r="T3170" s="29" t="str">
        <f t="shared" si="693"/>
        <v/>
      </c>
      <c r="U3170" s="29"/>
      <c r="V3170" s="29"/>
      <c r="W3170" s="38" t="s">
        <v>2241</v>
      </c>
      <c r="X3170" s="37" t="s">
        <v>158</v>
      </c>
      <c r="Y3170" s="146">
        <v>2157</v>
      </c>
      <c r="Z3170" s="33">
        <v>2761</v>
      </c>
      <c r="AA3170" s="34">
        <f t="shared" si="682"/>
        <v>0.28000000000000003</v>
      </c>
      <c r="AB3170" s="33">
        <f t="shared" si="683"/>
        <v>2761</v>
      </c>
      <c r="AC3170" s="34">
        <f t="shared" si="684"/>
        <v>0.28001835883171078</v>
      </c>
      <c r="AD3170" s="145">
        <f t="shared" si="694"/>
        <v>2300.8330000000001</v>
      </c>
      <c r="AE3170" s="105">
        <v>1797.5</v>
      </c>
      <c r="AF3170" s="34" t="s">
        <v>36</v>
      </c>
      <c r="AG3170" s="34" t="s">
        <v>36</v>
      </c>
      <c r="AH3170" s="34" t="s">
        <v>36</v>
      </c>
      <c r="AI3170" s="29">
        <v>0.33</v>
      </c>
      <c r="AJ3170" s="29">
        <v>1.08E-3</v>
      </c>
      <c r="AK3170" s="29">
        <v>0</v>
      </c>
      <c r="AL3170" s="29">
        <v>0</v>
      </c>
      <c r="AM3170" s="29" t="s">
        <v>28</v>
      </c>
      <c r="AN3170" s="44" t="s">
        <v>27</v>
      </c>
      <c r="AO3170" s="29" t="s">
        <v>28</v>
      </c>
      <c r="AP3170" s="29">
        <v>1</v>
      </c>
      <c r="AQ3170" s="29" t="s">
        <v>33</v>
      </c>
      <c r="AR3170" s="29" t="s">
        <v>33</v>
      </c>
      <c r="AS3170" s="29" t="s">
        <v>33</v>
      </c>
      <c r="AT3170" s="29"/>
      <c r="AU3170" s="144"/>
      <c r="AV3170" s="36" t="s">
        <v>28</v>
      </c>
      <c r="AW3170" s="102">
        <v>42942</v>
      </c>
      <c r="AX3170" s="129" t="s">
        <v>33</v>
      </c>
      <c r="AY3170" s="106" t="e">
        <v>#N/A</v>
      </c>
      <c r="BD3170" t="s">
        <v>4672</v>
      </c>
      <c r="BE3170" t="e">
        <v>#N/A</v>
      </c>
      <c r="BF3170" t="s">
        <v>4749</v>
      </c>
      <c r="BH3170" t="str">
        <f t="shared" si="688"/>
        <v/>
      </c>
      <c r="BJ3170" t="str">
        <f t="shared" si="689"/>
        <v>OK</v>
      </c>
      <c r="BK3170" s="130" t="s">
        <v>5302</v>
      </c>
      <c r="BL3170" s="130" t="e">
        <v>#VALUE!</v>
      </c>
      <c r="BM3170" s="131" t="s">
        <v>33</v>
      </c>
      <c r="BN3170" s="131" t="e">
        <v>#VALUE!</v>
      </c>
      <c r="BO3170" t="e">
        <v>#N/A</v>
      </c>
      <c r="BP3170">
        <v>0</v>
      </c>
    </row>
    <row r="3171" spans="1:68" ht="25.2" x14ac:dyDescent="0.3">
      <c r="A3171" s="1"/>
      <c r="B3171" s="47">
        <v>2810</v>
      </c>
      <c r="C3171" s="45">
        <v>1000416</v>
      </c>
      <c r="D3171" s="29"/>
      <c r="E3171" s="29"/>
      <c r="F3171" s="31" t="s">
        <v>2378</v>
      </c>
      <c r="G3171" s="37" t="s">
        <v>31</v>
      </c>
      <c r="H3171" s="148"/>
      <c r="I3171" s="148" t="s">
        <v>33</v>
      </c>
      <c r="J3171" s="147" t="s">
        <v>33</v>
      </c>
      <c r="K3171" s="148" t="e">
        <v>#N/A</v>
      </c>
      <c r="L3171" s="148" t="s">
        <v>32</v>
      </c>
      <c r="M3171" s="147" t="s">
        <v>33</v>
      </c>
      <c r="N3171" s="29" t="str">
        <f t="shared" si="685"/>
        <v/>
      </c>
      <c r="O3171" s="29" t="str">
        <f t="shared" si="686"/>
        <v/>
      </c>
      <c r="P3171" s="29" t="str">
        <f t="shared" si="687"/>
        <v/>
      </c>
      <c r="Q3171" s="29" t="str">
        <f t="shared" si="690"/>
        <v/>
      </c>
      <c r="R3171" s="29" t="str">
        <f t="shared" si="691"/>
        <v/>
      </c>
      <c r="S3171" s="29" t="str">
        <f t="shared" si="692"/>
        <v/>
      </c>
      <c r="T3171" s="29" t="str">
        <f t="shared" si="693"/>
        <v/>
      </c>
      <c r="U3171" s="29"/>
      <c r="V3171" s="29"/>
      <c r="W3171" s="38" t="s">
        <v>2241</v>
      </c>
      <c r="X3171" s="37" t="s">
        <v>158</v>
      </c>
      <c r="Y3171" s="146">
        <v>2852</v>
      </c>
      <c r="Z3171" s="33">
        <v>3650</v>
      </c>
      <c r="AA3171" s="34">
        <f t="shared" si="682"/>
        <v>0.28000000000000003</v>
      </c>
      <c r="AB3171" s="33">
        <f t="shared" si="683"/>
        <v>3650</v>
      </c>
      <c r="AC3171" s="34">
        <f t="shared" si="684"/>
        <v>0.27980360732067222</v>
      </c>
      <c r="AD3171" s="145">
        <f t="shared" si="694"/>
        <v>3041.6669999999999</v>
      </c>
      <c r="AE3171" s="105">
        <v>2376.6669999999999</v>
      </c>
      <c r="AF3171" s="34" t="s">
        <v>36</v>
      </c>
      <c r="AG3171" s="34" t="s">
        <v>36</v>
      </c>
      <c r="AH3171" s="34" t="s">
        <v>36</v>
      </c>
      <c r="AI3171" s="29">
        <v>0.47</v>
      </c>
      <c r="AJ3171" s="29">
        <v>2.0249999999999999E-3</v>
      </c>
      <c r="AK3171" s="29">
        <v>0</v>
      </c>
      <c r="AL3171" s="29">
        <v>0</v>
      </c>
      <c r="AM3171" s="29" t="s">
        <v>28</v>
      </c>
      <c r="AN3171" s="44" t="s">
        <v>27</v>
      </c>
      <c r="AO3171" s="29" t="s">
        <v>28</v>
      </c>
      <c r="AP3171" s="29">
        <v>1</v>
      </c>
      <c r="AQ3171" s="29" t="s">
        <v>33</v>
      </c>
      <c r="AR3171" s="29" t="s">
        <v>33</v>
      </c>
      <c r="AS3171" s="29" t="s">
        <v>33</v>
      </c>
      <c r="AT3171" s="29"/>
      <c r="AU3171" s="144"/>
      <c r="AV3171" s="36" t="s">
        <v>28</v>
      </c>
      <c r="AW3171" s="102">
        <v>42942</v>
      </c>
      <c r="AX3171" s="129" t="s">
        <v>33</v>
      </c>
      <c r="AY3171" s="106">
        <v>69</v>
      </c>
      <c r="BD3171" t="s">
        <v>4672</v>
      </c>
      <c r="BE3171" t="e">
        <v>#N/A</v>
      </c>
      <c r="BF3171" t="s">
        <v>4749</v>
      </c>
      <c r="BH3171" t="str">
        <f t="shared" si="688"/>
        <v/>
      </c>
      <c r="BJ3171" t="str">
        <f t="shared" si="689"/>
        <v>OK</v>
      </c>
      <c r="BK3171" s="130" t="s">
        <v>5302</v>
      </c>
      <c r="BL3171" s="130" t="e">
        <v>#VALUE!</v>
      </c>
      <c r="BM3171" s="131" t="s">
        <v>33</v>
      </c>
      <c r="BN3171" s="131" t="e">
        <v>#VALUE!</v>
      </c>
      <c r="BO3171" t="e">
        <v>#N/A</v>
      </c>
      <c r="BP3171">
        <v>0</v>
      </c>
    </row>
    <row r="3172" spans="1:68" ht="25.2" x14ac:dyDescent="0.3">
      <c r="A3172" s="1"/>
      <c r="B3172" s="47">
        <v>2811</v>
      </c>
      <c r="C3172" s="45">
        <v>1000417</v>
      </c>
      <c r="D3172" s="29"/>
      <c r="E3172" s="29"/>
      <c r="F3172" s="31" t="s">
        <v>2379</v>
      </c>
      <c r="G3172" s="37" t="s">
        <v>31</v>
      </c>
      <c r="H3172" s="148"/>
      <c r="I3172" s="148" t="s">
        <v>33</v>
      </c>
      <c r="J3172" s="147" t="s">
        <v>33</v>
      </c>
      <c r="K3172" s="148" t="e">
        <v>#N/A</v>
      </c>
      <c r="L3172" s="148" t="s">
        <v>32</v>
      </c>
      <c r="M3172" s="147" t="s">
        <v>33</v>
      </c>
      <c r="N3172" s="29" t="str">
        <f t="shared" si="685"/>
        <v/>
      </c>
      <c r="O3172" s="29" t="str">
        <f t="shared" si="686"/>
        <v/>
      </c>
      <c r="P3172" s="29" t="str">
        <f t="shared" si="687"/>
        <v/>
      </c>
      <c r="Q3172" s="29" t="str">
        <f t="shared" si="690"/>
        <v/>
      </c>
      <c r="R3172" s="29" t="str">
        <f t="shared" si="691"/>
        <v/>
      </c>
      <c r="S3172" s="29" t="str">
        <f t="shared" si="692"/>
        <v/>
      </c>
      <c r="T3172" s="29" t="str">
        <f t="shared" si="693"/>
        <v/>
      </c>
      <c r="U3172" s="29"/>
      <c r="V3172" s="29"/>
      <c r="W3172" s="38" t="s">
        <v>2241</v>
      </c>
      <c r="X3172" s="37" t="s">
        <v>158</v>
      </c>
      <c r="Y3172" s="146">
        <v>3211</v>
      </c>
      <c r="Z3172" s="33">
        <v>4110</v>
      </c>
      <c r="AA3172" s="34">
        <f t="shared" si="682"/>
        <v>0.28000000000000003</v>
      </c>
      <c r="AB3172" s="33">
        <f t="shared" si="683"/>
        <v>4110</v>
      </c>
      <c r="AC3172" s="34">
        <f t="shared" si="684"/>
        <v>0.27997524509190219</v>
      </c>
      <c r="AD3172" s="145">
        <f t="shared" si="694"/>
        <v>3425</v>
      </c>
      <c r="AE3172" s="105">
        <v>2675.8330000000001</v>
      </c>
      <c r="AF3172" s="34" t="s">
        <v>36</v>
      </c>
      <c r="AG3172" s="34" t="s">
        <v>36</v>
      </c>
      <c r="AH3172" s="34" t="s">
        <v>36</v>
      </c>
      <c r="AI3172" s="29">
        <v>0.66</v>
      </c>
      <c r="AJ3172" s="29">
        <v>2.3140000000000001E-3</v>
      </c>
      <c r="AK3172" s="29">
        <v>0</v>
      </c>
      <c r="AL3172" s="29">
        <v>0</v>
      </c>
      <c r="AM3172" s="29" t="s">
        <v>28</v>
      </c>
      <c r="AN3172" s="44" t="s">
        <v>27</v>
      </c>
      <c r="AO3172" s="29" t="s">
        <v>28</v>
      </c>
      <c r="AP3172" s="29">
        <v>1</v>
      </c>
      <c r="AQ3172" s="29" t="s">
        <v>33</v>
      </c>
      <c r="AR3172" s="29" t="s">
        <v>33</v>
      </c>
      <c r="AS3172" s="29" t="s">
        <v>33</v>
      </c>
      <c r="AT3172" s="29"/>
      <c r="AU3172" s="144"/>
      <c r="AV3172" s="36" t="s">
        <v>28</v>
      </c>
      <c r="AW3172" s="102">
        <v>42942</v>
      </c>
      <c r="AX3172" s="129" t="s">
        <v>33</v>
      </c>
      <c r="AY3172" s="106" t="e">
        <v>#N/A</v>
      </c>
      <c r="BD3172" t="s">
        <v>4672</v>
      </c>
      <c r="BE3172" t="e">
        <v>#N/A</v>
      </c>
      <c r="BF3172" t="s">
        <v>4749</v>
      </c>
      <c r="BH3172" t="str">
        <f t="shared" si="688"/>
        <v/>
      </c>
      <c r="BJ3172" t="str">
        <f t="shared" si="689"/>
        <v>OK</v>
      </c>
      <c r="BK3172" s="130" t="s">
        <v>5302</v>
      </c>
      <c r="BL3172" s="130" t="e">
        <v>#VALUE!</v>
      </c>
      <c r="BM3172" s="131" t="s">
        <v>33</v>
      </c>
      <c r="BN3172" s="131" t="e">
        <v>#VALUE!</v>
      </c>
      <c r="BO3172" t="e">
        <v>#N/A</v>
      </c>
      <c r="BP3172">
        <v>0</v>
      </c>
    </row>
    <row r="3173" spans="1:68" ht="25.2" x14ac:dyDescent="0.3">
      <c r="A3173" s="1"/>
      <c r="B3173" s="47">
        <v>2812</v>
      </c>
      <c r="C3173" s="45">
        <v>1000418</v>
      </c>
      <c r="D3173" s="29"/>
      <c r="E3173" s="29"/>
      <c r="F3173" s="31" t="s">
        <v>2380</v>
      </c>
      <c r="G3173" s="37" t="s">
        <v>31</v>
      </c>
      <c r="H3173" s="148"/>
      <c r="I3173" s="148" t="s">
        <v>33</v>
      </c>
      <c r="J3173" s="147" t="s">
        <v>33</v>
      </c>
      <c r="K3173" s="148" t="e">
        <v>#N/A</v>
      </c>
      <c r="L3173" s="148" t="s">
        <v>32</v>
      </c>
      <c r="M3173" s="147" t="s">
        <v>33</v>
      </c>
      <c r="N3173" s="29" t="str">
        <f t="shared" si="685"/>
        <v/>
      </c>
      <c r="O3173" s="29" t="str">
        <f t="shared" si="686"/>
        <v/>
      </c>
      <c r="P3173" s="29" t="str">
        <f t="shared" si="687"/>
        <v/>
      </c>
      <c r="Q3173" s="29" t="str">
        <f t="shared" si="690"/>
        <v/>
      </c>
      <c r="R3173" s="29" t="str">
        <f t="shared" si="691"/>
        <v/>
      </c>
      <c r="S3173" s="29" t="str">
        <f t="shared" si="692"/>
        <v/>
      </c>
      <c r="T3173" s="29" t="str">
        <f t="shared" si="693"/>
        <v/>
      </c>
      <c r="U3173" s="29"/>
      <c r="V3173" s="29"/>
      <c r="W3173" s="38" t="s">
        <v>2241</v>
      </c>
      <c r="X3173" s="37" t="s">
        <v>158</v>
      </c>
      <c r="Y3173" s="146">
        <v>4365</v>
      </c>
      <c r="Z3173" s="33">
        <v>5588</v>
      </c>
      <c r="AA3173" s="34">
        <f t="shared" si="682"/>
        <v>0.28000000000000003</v>
      </c>
      <c r="AB3173" s="33">
        <f t="shared" si="683"/>
        <v>5588</v>
      </c>
      <c r="AC3173" s="34">
        <f t="shared" si="684"/>
        <v>0.28018336769759461</v>
      </c>
      <c r="AD3173" s="145">
        <f t="shared" si="694"/>
        <v>4656.6670000000004</v>
      </c>
      <c r="AE3173" s="105">
        <v>3637.5</v>
      </c>
      <c r="AF3173" s="34" t="s">
        <v>36</v>
      </c>
      <c r="AG3173" s="34" t="s">
        <v>36</v>
      </c>
      <c r="AH3173" s="34" t="s">
        <v>36</v>
      </c>
      <c r="AI3173" s="29">
        <v>1.07</v>
      </c>
      <c r="AJ3173" s="29">
        <v>4.0359999999999997E-3</v>
      </c>
      <c r="AK3173" s="29">
        <v>0</v>
      </c>
      <c r="AL3173" s="29">
        <v>0</v>
      </c>
      <c r="AM3173" s="29" t="s">
        <v>28</v>
      </c>
      <c r="AN3173" s="44" t="s">
        <v>27</v>
      </c>
      <c r="AO3173" s="29" t="s">
        <v>28</v>
      </c>
      <c r="AP3173" s="29">
        <v>1</v>
      </c>
      <c r="AQ3173" s="29" t="s">
        <v>33</v>
      </c>
      <c r="AR3173" s="29" t="s">
        <v>33</v>
      </c>
      <c r="AS3173" s="29" t="s">
        <v>33</v>
      </c>
      <c r="AT3173" s="29"/>
      <c r="AU3173" s="144"/>
      <c r="AV3173" s="36" t="s">
        <v>28</v>
      </c>
      <c r="AW3173" s="102">
        <v>42942</v>
      </c>
      <c r="AX3173" s="129" t="s">
        <v>33</v>
      </c>
      <c r="AY3173" s="106">
        <v>4</v>
      </c>
      <c r="BD3173" t="s">
        <v>4672</v>
      </c>
      <c r="BE3173" t="e">
        <v>#N/A</v>
      </c>
      <c r="BF3173" t="s">
        <v>4749</v>
      </c>
      <c r="BH3173" t="str">
        <f t="shared" si="688"/>
        <v/>
      </c>
      <c r="BJ3173" t="str">
        <f t="shared" si="689"/>
        <v>OK</v>
      </c>
      <c r="BK3173" s="130" t="s">
        <v>5302</v>
      </c>
      <c r="BL3173" s="130" t="e">
        <v>#VALUE!</v>
      </c>
      <c r="BM3173" s="131" t="s">
        <v>33</v>
      </c>
      <c r="BN3173" s="131" t="e">
        <v>#VALUE!</v>
      </c>
      <c r="BO3173" t="e">
        <v>#N/A</v>
      </c>
      <c r="BP3173">
        <v>0</v>
      </c>
    </row>
    <row r="3174" spans="1:68" ht="25.2" x14ac:dyDescent="0.3">
      <c r="A3174" s="1"/>
      <c r="B3174" s="47">
        <v>2813</v>
      </c>
      <c r="C3174" s="45">
        <v>1000419</v>
      </c>
      <c r="D3174" s="29"/>
      <c r="E3174" s="29"/>
      <c r="F3174" s="31" t="s">
        <v>2381</v>
      </c>
      <c r="G3174" s="37" t="s">
        <v>31</v>
      </c>
      <c r="H3174" s="148"/>
      <c r="I3174" s="148" t="s">
        <v>33</v>
      </c>
      <c r="J3174" s="147" t="s">
        <v>33</v>
      </c>
      <c r="K3174" s="148" t="e">
        <v>#N/A</v>
      </c>
      <c r="L3174" s="148" t="s">
        <v>32</v>
      </c>
      <c r="M3174" s="147" t="s">
        <v>33</v>
      </c>
      <c r="N3174" s="29" t="str">
        <f t="shared" si="685"/>
        <v/>
      </c>
      <c r="O3174" s="29" t="str">
        <f t="shared" si="686"/>
        <v/>
      </c>
      <c r="P3174" s="29" t="str">
        <f t="shared" si="687"/>
        <v/>
      </c>
      <c r="Q3174" s="29" t="str">
        <f t="shared" si="690"/>
        <v/>
      </c>
      <c r="R3174" s="29" t="str">
        <f t="shared" si="691"/>
        <v/>
      </c>
      <c r="S3174" s="29" t="str">
        <f t="shared" si="692"/>
        <v/>
      </c>
      <c r="T3174" s="29" t="str">
        <f t="shared" si="693"/>
        <v/>
      </c>
      <c r="U3174" s="29"/>
      <c r="V3174" s="29"/>
      <c r="W3174" s="38" t="s">
        <v>2241</v>
      </c>
      <c r="X3174" s="37" t="s">
        <v>158</v>
      </c>
      <c r="Y3174" s="146">
        <v>5545</v>
      </c>
      <c r="Z3174" s="33">
        <v>7098</v>
      </c>
      <c r="AA3174" s="34">
        <f t="shared" ref="AA3174:AA3237" si="695">ROUND(Z3174/Y3174-1,3)</f>
        <v>0.28000000000000003</v>
      </c>
      <c r="AB3174" s="33">
        <f t="shared" ref="AB3174:AB3237" si="696">IF(OR(W3174="VLD MLC components",W3174="VLD MLC pipes",W3174="VLD PEX components",W3174="VLD PEX pipes",W3174="VLD PHC components",W3174="VLD PHC pipes"),"По запросу",Z3174)</f>
        <v>7098</v>
      </c>
      <c r="AC3174" s="34">
        <f t="shared" ref="AC3174:AC3237" si="697">(AD3174-AE3174)/AE3174</f>
        <v>0.28007222940106263</v>
      </c>
      <c r="AD3174" s="145">
        <f t="shared" si="694"/>
        <v>5915</v>
      </c>
      <c r="AE3174" s="105">
        <v>4620.8329999999996</v>
      </c>
      <c r="AF3174" s="34" t="s">
        <v>36</v>
      </c>
      <c r="AG3174" s="34" t="s">
        <v>36</v>
      </c>
      <c r="AH3174" s="34" t="s">
        <v>36</v>
      </c>
      <c r="AI3174" s="29">
        <v>1.35</v>
      </c>
      <c r="AJ3174" s="29">
        <v>5.5500000000000002E-3</v>
      </c>
      <c r="AK3174" s="29">
        <v>0</v>
      </c>
      <c r="AL3174" s="29">
        <v>0</v>
      </c>
      <c r="AM3174" s="29" t="s">
        <v>28</v>
      </c>
      <c r="AN3174" s="44" t="s">
        <v>27</v>
      </c>
      <c r="AO3174" s="29" t="s">
        <v>28</v>
      </c>
      <c r="AP3174" s="29">
        <v>1</v>
      </c>
      <c r="AQ3174" s="29" t="s">
        <v>33</v>
      </c>
      <c r="AR3174" s="29" t="s">
        <v>33</v>
      </c>
      <c r="AS3174" s="29" t="s">
        <v>33</v>
      </c>
      <c r="AT3174" s="29"/>
      <c r="AU3174" s="144"/>
      <c r="AV3174" s="36" t="s">
        <v>28</v>
      </c>
      <c r="AW3174" s="102">
        <v>42942</v>
      </c>
      <c r="AX3174" s="129" t="s">
        <v>33</v>
      </c>
      <c r="AY3174" s="106" t="e">
        <v>#N/A</v>
      </c>
      <c r="BD3174" t="s">
        <v>4672</v>
      </c>
      <c r="BE3174" t="e">
        <v>#N/A</v>
      </c>
      <c r="BF3174" t="s">
        <v>4749</v>
      </c>
      <c r="BH3174" t="str">
        <f t="shared" si="688"/>
        <v/>
      </c>
      <c r="BJ3174" t="str">
        <f t="shared" si="689"/>
        <v>OK</v>
      </c>
      <c r="BK3174" s="130" t="s">
        <v>5302</v>
      </c>
      <c r="BL3174" s="130" t="e">
        <v>#VALUE!</v>
      </c>
      <c r="BM3174" s="131" t="s">
        <v>33</v>
      </c>
      <c r="BN3174" s="131" t="e">
        <v>#VALUE!</v>
      </c>
      <c r="BO3174" t="e">
        <v>#N/A</v>
      </c>
      <c r="BP3174">
        <v>0</v>
      </c>
    </row>
    <row r="3175" spans="1:68" ht="25.2" x14ac:dyDescent="0.3">
      <c r="A3175" s="1"/>
      <c r="B3175" s="47">
        <v>2814</v>
      </c>
      <c r="C3175" s="45">
        <v>1000420</v>
      </c>
      <c r="D3175" s="29"/>
      <c r="E3175" s="29"/>
      <c r="F3175" s="31" t="s">
        <v>2382</v>
      </c>
      <c r="G3175" s="37" t="s">
        <v>31</v>
      </c>
      <c r="H3175" s="148"/>
      <c r="I3175" s="148" t="s">
        <v>33</v>
      </c>
      <c r="J3175" s="147" t="s">
        <v>33</v>
      </c>
      <c r="K3175" s="148" t="e">
        <v>#N/A</v>
      </c>
      <c r="L3175" s="148" t="s">
        <v>32</v>
      </c>
      <c r="M3175" s="147" t="s">
        <v>33</v>
      </c>
      <c r="N3175" s="29" t="str">
        <f t="shared" si="685"/>
        <v/>
      </c>
      <c r="O3175" s="29" t="str">
        <f t="shared" si="686"/>
        <v/>
      </c>
      <c r="P3175" s="29" t="str">
        <f t="shared" si="687"/>
        <v/>
      </c>
      <c r="Q3175" s="29" t="str">
        <f t="shared" si="690"/>
        <v/>
      </c>
      <c r="R3175" s="29" t="str">
        <f t="shared" si="691"/>
        <v/>
      </c>
      <c r="S3175" s="29" t="str">
        <f t="shared" si="692"/>
        <v/>
      </c>
      <c r="T3175" s="29" t="str">
        <f t="shared" si="693"/>
        <v/>
      </c>
      <c r="U3175" s="29"/>
      <c r="V3175" s="29"/>
      <c r="W3175" s="38" t="s">
        <v>2241</v>
      </c>
      <c r="X3175" s="37" t="s">
        <v>158</v>
      </c>
      <c r="Y3175" s="146">
        <v>7902</v>
      </c>
      <c r="Z3175" s="33">
        <v>10114</v>
      </c>
      <c r="AA3175" s="34">
        <f t="shared" si="695"/>
        <v>0.28000000000000003</v>
      </c>
      <c r="AB3175" s="33">
        <f t="shared" si="696"/>
        <v>10114</v>
      </c>
      <c r="AC3175" s="34">
        <f t="shared" si="697"/>
        <v>0.27992908124525445</v>
      </c>
      <c r="AD3175" s="145">
        <f t="shared" si="694"/>
        <v>8428.3330000000005</v>
      </c>
      <c r="AE3175" s="105">
        <v>6585</v>
      </c>
      <c r="AF3175" s="34" t="s">
        <v>36</v>
      </c>
      <c r="AG3175" s="34" t="s">
        <v>36</v>
      </c>
      <c r="AH3175" s="34" t="s">
        <v>36</v>
      </c>
      <c r="AI3175" s="29">
        <v>1.92</v>
      </c>
      <c r="AJ3175" s="29">
        <v>1E-3</v>
      </c>
      <c r="AK3175" s="29">
        <v>0</v>
      </c>
      <c r="AL3175" s="29">
        <v>0</v>
      </c>
      <c r="AM3175" s="29" t="s">
        <v>28</v>
      </c>
      <c r="AN3175" s="44" t="s">
        <v>27</v>
      </c>
      <c r="AO3175" s="29" t="s">
        <v>28</v>
      </c>
      <c r="AP3175" s="29">
        <v>1</v>
      </c>
      <c r="AQ3175" s="29" t="s">
        <v>33</v>
      </c>
      <c r="AR3175" s="29" t="s">
        <v>33</v>
      </c>
      <c r="AS3175" s="29" t="s">
        <v>33</v>
      </c>
      <c r="AT3175" s="29"/>
      <c r="AU3175" s="144"/>
      <c r="AV3175" s="36" t="s">
        <v>28</v>
      </c>
      <c r="AW3175" s="102">
        <v>42942</v>
      </c>
      <c r="AX3175" s="129" t="s">
        <v>33</v>
      </c>
      <c r="AY3175" s="106" t="e">
        <v>#N/A</v>
      </c>
      <c r="BD3175" t="s">
        <v>4672</v>
      </c>
      <c r="BE3175" t="e">
        <v>#N/A</v>
      </c>
      <c r="BF3175" t="s">
        <v>4749</v>
      </c>
      <c r="BH3175" t="str">
        <f t="shared" si="688"/>
        <v/>
      </c>
      <c r="BJ3175" t="str">
        <f t="shared" si="689"/>
        <v>OK</v>
      </c>
      <c r="BK3175" s="130" t="s">
        <v>5302</v>
      </c>
      <c r="BL3175" s="130" t="e">
        <v>#VALUE!</v>
      </c>
      <c r="BM3175" s="131" t="s">
        <v>33</v>
      </c>
      <c r="BN3175" s="131" t="e">
        <v>#VALUE!</v>
      </c>
      <c r="BO3175" t="e">
        <v>#N/A</v>
      </c>
      <c r="BP3175">
        <v>0</v>
      </c>
    </row>
    <row r="3176" spans="1:68" ht="25.2" x14ac:dyDescent="0.3">
      <c r="A3176" s="1"/>
      <c r="B3176" s="47">
        <v>2815</v>
      </c>
      <c r="C3176" s="45">
        <v>1000421</v>
      </c>
      <c r="D3176" s="29"/>
      <c r="E3176" s="29"/>
      <c r="F3176" s="31" t="s">
        <v>2383</v>
      </c>
      <c r="G3176" s="37" t="s">
        <v>31</v>
      </c>
      <c r="H3176" s="70" t="s">
        <v>4779</v>
      </c>
      <c r="I3176" s="148" t="s">
        <v>33</v>
      </c>
      <c r="J3176" s="147" t="s">
        <v>33</v>
      </c>
      <c r="K3176" s="148" t="e">
        <v>#N/A</v>
      </c>
      <c r="L3176" s="148" t="s">
        <v>32</v>
      </c>
      <c r="M3176" s="147">
        <v>42885</v>
      </c>
      <c r="N3176" s="29" t="str">
        <f t="shared" si="685"/>
        <v/>
      </c>
      <c r="O3176" s="29" t="str">
        <f t="shared" si="686"/>
        <v/>
      </c>
      <c r="P3176" s="29" t="str">
        <f t="shared" si="687"/>
        <v/>
      </c>
      <c r="Q3176" s="29" t="str">
        <f t="shared" si="690"/>
        <v/>
      </c>
      <c r="R3176" s="29" t="str">
        <f t="shared" si="691"/>
        <v/>
      </c>
      <c r="S3176" s="29" t="str">
        <f t="shared" si="692"/>
        <v/>
      </c>
      <c r="T3176" s="29" t="str">
        <f t="shared" si="693"/>
        <v/>
      </c>
      <c r="U3176" s="29"/>
      <c r="V3176" s="29"/>
      <c r="W3176" s="30" t="s">
        <v>2241</v>
      </c>
      <c r="X3176" s="37" t="s">
        <v>158</v>
      </c>
      <c r="Y3176" s="146">
        <v>8735</v>
      </c>
      <c r="Z3176" s="33">
        <v>11181</v>
      </c>
      <c r="AA3176" s="34">
        <f t="shared" si="695"/>
        <v>0.28000000000000003</v>
      </c>
      <c r="AB3176" s="33">
        <f t="shared" si="696"/>
        <v>11181</v>
      </c>
      <c r="AC3176" s="34">
        <f t="shared" si="697"/>
        <v>0.28002283777800391</v>
      </c>
      <c r="AD3176" s="145">
        <f t="shared" si="694"/>
        <v>9317.5</v>
      </c>
      <c r="AE3176" s="105">
        <v>7279.1670000000004</v>
      </c>
      <c r="AF3176" s="34" t="s">
        <v>36</v>
      </c>
      <c r="AG3176" s="34" t="s">
        <v>36</v>
      </c>
      <c r="AH3176" s="34" t="s">
        <v>36</v>
      </c>
      <c r="AI3176" s="29">
        <v>2.84</v>
      </c>
      <c r="AJ3176" s="29">
        <v>1.2500000000000001E-2</v>
      </c>
      <c r="AK3176" s="29">
        <v>2</v>
      </c>
      <c r="AL3176" s="29">
        <v>0</v>
      </c>
      <c r="AM3176" s="29" t="s">
        <v>28</v>
      </c>
      <c r="AN3176" s="158" t="s">
        <v>28</v>
      </c>
      <c r="AO3176" s="29" t="s">
        <v>28</v>
      </c>
      <c r="AP3176" s="29">
        <v>1</v>
      </c>
      <c r="AQ3176" s="29" t="s">
        <v>33</v>
      </c>
      <c r="AR3176" s="29" t="s">
        <v>33</v>
      </c>
      <c r="AS3176" s="29" t="s">
        <v>33</v>
      </c>
      <c r="AT3176" s="29"/>
      <c r="AU3176" s="144"/>
      <c r="AV3176" s="36" t="s">
        <v>28</v>
      </c>
      <c r="AW3176" s="102">
        <v>42846</v>
      </c>
      <c r="AX3176" s="129" t="s">
        <v>33</v>
      </c>
      <c r="AY3176" s="106">
        <v>2</v>
      </c>
      <c r="BD3176" t="s">
        <v>4673</v>
      </c>
      <c r="BE3176" t="e">
        <v>#N/A</v>
      </c>
      <c r="BF3176" t="s">
        <v>4749</v>
      </c>
      <c r="BH3176" t="str">
        <f t="shared" si="688"/>
        <v>AV</v>
      </c>
      <c r="BJ3176" t="str">
        <f t="shared" si="689"/>
        <v>OK</v>
      </c>
      <c r="BK3176" s="130">
        <v>11181</v>
      </c>
      <c r="BL3176" s="130" t="s">
        <v>37</v>
      </c>
      <c r="BM3176" s="131" t="s">
        <v>33</v>
      </c>
      <c r="BN3176" s="131" t="e">
        <v>#VALUE!</v>
      </c>
      <c r="BO3176">
        <v>11181</v>
      </c>
      <c r="BP3176">
        <v>0</v>
      </c>
    </row>
    <row r="3177" spans="1:68" ht="25.2" x14ac:dyDescent="0.3">
      <c r="A3177" s="1"/>
      <c r="B3177" s="47">
        <v>2816</v>
      </c>
      <c r="C3177" s="45">
        <v>1000546</v>
      </c>
      <c r="D3177" s="29"/>
      <c r="E3177" s="29"/>
      <c r="F3177" s="31" t="s">
        <v>2384</v>
      </c>
      <c r="G3177" s="37" t="s">
        <v>31</v>
      </c>
      <c r="H3177" s="148"/>
      <c r="I3177" s="148" t="s">
        <v>33</v>
      </c>
      <c r="J3177" s="147" t="s">
        <v>33</v>
      </c>
      <c r="K3177" s="148" t="e">
        <v>#N/A</v>
      </c>
      <c r="L3177" s="148" t="s">
        <v>32</v>
      </c>
      <c r="M3177" s="147" t="s">
        <v>33</v>
      </c>
      <c r="N3177" s="29" t="str">
        <f t="shared" ref="N3177:N3240" si="698">IFERROR(MID($D3177,1,7)+0,"")</f>
        <v/>
      </c>
      <c r="O3177" s="29" t="str">
        <f t="shared" ref="O3177:O3240" si="699">IFERROR(MID($D3177,10,7)+0,"")</f>
        <v/>
      </c>
      <c r="P3177" s="29" t="str">
        <f t="shared" ref="P3177:P3240" si="700">IFERROR(MID($D3177,19,7)+0,"")</f>
        <v/>
      </c>
      <c r="Q3177" s="29" t="str">
        <f t="shared" si="690"/>
        <v/>
      </c>
      <c r="R3177" s="29" t="str">
        <f t="shared" si="691"/>
        <v/>
      </c>
      <c r="S3177" s="29" t="str">
        <f t="shared" si="692"/>
        <v/>
      </c>
      <c r="T3177" s="29" t="str">
        <f t="shared" si="693"/>
        <v/>
      </c>
      <c r="U3177" s="29"/>
      <c r="V3177" s="29"/>
      <c r="W3177" s="38" t="s">
        <v>2241</v>
      </c>
      <c r="X3177" s="37" t="s">
        <v>158</v>
      </c>
      <c r="Y3177" s="146">
        <v>4793</v>
      </c>
      <c r="Z3177" s="33">
        <v>6135</v>
      </c>
      <c r="AA3177" s="34">
        <f t="shared" si="695"/>
        <v>0.28000000000000003</v>
      </c>
      <c r="AB3177" s="33">
        <f t="shared" si="696"/>
        <v>6135</v>
      </c>
      <c r="AC3177" s="34">
        <f t="shared" si="697"/>
        <v>0.27999154767439621</v>
      </c>
      <c r="AD3177" s="145">
        <f t="shared" si="694"/>
        <v>5112.5</v>
      </c>
      <c r="AE3177" s="105">
        <v>3994.1669999999999</v>
      </c>
      <c r="AF3177" s="34" t="s">
        <v>36</v>
      </c>
      <c r="AG3177" s="34" t="s">
        <v>36</v>
      </c>
      <c r="AH3177" s="34" t="s">
        <v>36</v>
      </c>
      <c r="AI3177" s="29">
        <v>0.6</v>
      </c>
      <c r="AJ3177" s="29">
        <v>1.776E-3</v>
      </c>
      <c r="AK3177" s="29">
        <v>0</v>
      </c>
      <c r="AL3177" s="29">
        <v>0</v>
      </c>
      <c r="AM3177" s="29" t="s">
        <v>28</v>
      </c>
      <c r="AN3177" s="44" t="s">
        <v>27</v>
      </c>
      <c r="AO3177" s="29" t="s">
        <v>28</v>
      </c>
      <c r="AP3177" s="29">
        <v>1</v>
      </c>
      <c r="AQ3177" s="29" t="s">
        <v>33</v>
      </c>
      <c r="AR3177" s="29" t="s">
        <v>33</v>
      </c>
      <c r="AS3177" s="29" t="s">
        <v>33</v>
      </c>
      <c r="AT3177" s="29"/>
      <c r="AU3177" s="144"/>
      <c r="AV3177" s="36" t="s">
        <v>28</v>
      </c>
      <c r="AW3177" s="102">
        <v>42942</v>
      </c>
      <c r="AX3177" s="129" t="s">
        <v>33</v>
      </c>
      <c r="AY3177" s="106" t="e">
        <v>#N/A</v>
      </c>
      <c r="BD3177" t="s">
        <v>4672</v>
      </c>
      <c r="BE3177" t="e">
        <v>#N/A</v>
      </c>
      <c r="BF3177" t="s">
        <v>4749</v>
      </c>
      <c r="BH3177" t="str">
        <f t="shared" ref="BH3177:BH3240" si="701">IF(OR(H3177="Регулярный ассортимент",AK3177&gt;0,AL3177&gt;0),"AV","")</f>
        <v/>
      </c>
      <c r="BJ3177" t="str">
        <f t="shared" ref="BJ3177:BJ3240" si="702">IF(AB3177-Z3177=0,"OK")</f>
        <v>OK</v>
      </c>
      <c r="BK3177" s="130" t="s">
        <v>5302</v>
      </c>
      <c r="BL3177" s="130" t="e">
        <v>#VALUE!</v>
      </c>
      <c r="BM3177" s="131" t="s">
        <v>33</v>
      </c>
      <c r="BN3177" s="131" t="e">
        <v>#VALUE!</v>
      </c>
      <c r="BO3177" t="e">
        <v>#N/A</v>
      </c>
      <c r="BP3177">
        <v>0</v>
      </c>
    </row>
    <row r="3178" spans="1:68" ht="25.2" x14ac:dyDescent="0.3">
      <c r="A3178" s="1"/>
      <c r="B3178" s="47">
        <v>2817</v>
      </c>
      <c r="C3178" s="45">
        <v>1000547</v>
      </c>
      <c r="D3178" s="29"/>
      <c r="E3178" s="29"/>
      <c r="F3178" s="31" t="s">
        <v>2385</v>
      </c>
      <c r="G3178" s="37" t="s">
        <v>31</v>
      </c>
      <c r="H3178" s="148"/>
      <c r="I3178" s="148" t="s">
        <v>33</v>
      </c>
      <c r="J3178" s="147" t="s">
        <v>33</v>
      </c>
      <c r="K3178" s="148" t="e">
        <v>#N/A</v>
      </c>
      <c r="L3178" s="148" t="s">
        <v>32</v>
      </c>
      <c r="M3178" s="147" t="s">
        <v>33</v>
      </c>
      <c r="N3178" s="29" t="str">
        <f t="shared" si="698"/>
        <v/>
      </c>
      <c r="O3178" s="29" t="str">
        <f t="shared" si="699"/>
        <v/>
      </c>
      <c r="P3178" s="29" t="str">
        <f t="shared" si="700"/>
        <v/>
      </c>
      <c r="Q3178" s="29" t="str">
        <f t="shared" si="690"/>
        <v/>
      </c>
      <c r="R3178" s="29" t="str">
        <f t="shared" si="691"/>
        <v/>
      </c>
      <c r="S3178" s="29" t="str">
        <f t="shared" si="692"/>
        <v/>
      </c>
      <c r="T3178" s="29" t="str">
        <f t="shared" si="693"/>
        <v/>
      </c>
      <c r="U3178" s="29"/>
      <c r="V3178" s="29"/>
      <c r="W3178" s="38" t="s">
        <v>2241</v>
      </c>
      <c r="X3178" s="37" t="s">
        <v>158</v>
      </c>
      <c r="Y3178" s="146">
        <v>4890</v>
      </c>
      <c r="Z3178" s="33">
        <v>6259</v>
      </c>
      <c r="AA3178" s="34">
        <f t="shared" si="695"/>
        <v>0.28000000000000003</v>
      </c>
      <c r="AB3178" s="33">
        <f t="shared" si="696"/>
        <v>6259</v>
      </c>
      <c r="AC3178" s="34">
        <f t="shared" si="697"/>
        <v>0.27995901840490789</v>
      </c>
      <c r="AD3178" s="145">
        <f t="shared" si="694"/>
        <v>5215.8329999999996</v>
      </c>
      <c r="AE3178" s="105">
        <v>4075</v>
      </c>
      <c r="AF3178" s="34" t="s">
        <v>36</v>
      </c>
      <c r="AG3178" s="34" t="s">
        <v>36</v>
      </c>
      <c r="AH3178" s="34" t="s">
        <v>36</v>
      </c>
      <c r="AI3178" s="29">
        <v>0.61</v>
      </c>
      <c r="AJ3178" s="29">
        <v>2.5370000000000002E-3</v>
      </c>
      <c r="AK3178" s="29">
        <v>0</v>
      </c>
      <c r="AL3178" s="29">
        <v>0</v>
      </c>
      <c r="AM3178" s="29" t="s">
        <v>28</v>
      </c>
      <c r="AN3178" s="44" t="s">
        <v>27</v>
      </c>
      <c r="AO3178" s="29" t="s">
        <v>28</v>
      </c>
      <c r="AP3178" s="29">
        <v>1</v>
      </c>
      <c r="AQ3178" s="29" t="s">
        <v>33</v>
      </c>
      <c r="AR3178" s="29" t="s">
        <v>33</v>
      </c>
      <c r="AS3178" s="29" t="s">
        <v>33</v>
      </c>
      <c r="AT3178" s="29"/>
      <c r="AU3178" s="144"/>
      <c r="AV3178" s="36" t="s">
        <v>28</v>
      </c>
      <c r="AW3178" s="102">
        <v>42942</v>
      </c>
      <c r="AX3178" s="129" t="s">
        <v>33</v>
      </c>
      <c r="AY3178" s="106" t="e">
        <v>#N/A</v>
      </c>
      <c r="BD3178" t="s">
        <v>4672</v>
      </c>
      <c r="BE3178" t="e">
        <v>#N/A</v>
      </c>
      <c r="BF3178" t="s">
        <v>4749</v>
      </c>
      <c r="BH3178" t="str">
        <f t="shared" si="701"/>
        <v/>
      </c>
      <c r="BJ3178" t="str">
        <f t="shared" si="702"/>
        <v>OK</v>
      </c>
      <c r="BK3178" s="130" t="s">
        <v>5302</v>
      </c>
      <c r="BL3178" s="130" t="e">
        <v>#VALUE!</v>
      </c>
      <c r="BM3178" s="131" t="s">
        <v>33</v>
      </c>
      <c r="BN3178" s="131" t="e">
        <v>#VALUE!</v>
      </c>
      <c r="BO3178" t="e">
        <v>#N/A</v>
      </c>
      <c r="BP3178">
        <v>0</v>
      </c>
    </row>
    <row r="3179" spans="1:68" ht="25.2" x14ac:dyDescent="0.3">
      <c r="A3179" s="1"/>
      <c r="B3179" s="47">
        <v>2818</v>
      </c>
      <c r="C3179" s="45">
        <v>1000548</v>
      </c>
      <c r="D3179" s="29"/>
      <c r="E3179" s="29"/>
      <c r="F3179" s="31" t="s">
        <v>2386</v>
      </c>
      <c r="G3179" s="37" t="s">
        <v>31</v>
      </c>
      <c r="H3179" s="148"/>
      <c r="I3179" s="148" t="s">
        <v>33</v>
      </c>
      <c r="J3179" s="147" t="s">
        <v>33</v>
      </c>
      <c r="K3179" s="148" t="e">
        <v>#N/A</v>
      </c>
      <c r="L3179" s="148" t="s">
        <v>32</v>
      </c>
      <c r="M3179" s="147" t="s">
        <v>33</v>
      </c>
      <c r="N3179" s="29" t="str">
        <f t="shared" si="698"/>
        <v/>
      </c>
      <c r="O3179" s="29" t="str">
        <f t="shared" si="699"/>
        <v/>
      </c>
      <c r="P3179" s="29" t="str">
        <f t="shared" si="700"/>
        <v/>
      </c>
      <c r="Q3179" s="29" t="str">
        <f t="shared" si="690"/>
        <v/>
      </c>
      <c r="R3179" s="29" t="str">
        <f t="shared" si="691"/>
        <v/>
      </c>
      <c r="S3179" s="29" t="str">
        <f t="shared" si="692"/>
        <v/>
      </c>
      <c r="T3179" s="29" t="str">
        <f t="shared" si="693"/>
        <v/>
      </c>
      <c r="U3179" s="29"/>
      <c r="V3179" s="29"/>
      <c r="W3179" s="38" t="s">
        <v>2241</v>
      </c>
      <c r="X3179" s="37" t="s">
        <v>158</v>
      </c>
      <c r="Y3179" s="146">
        <v>5012</v>
      </c>
      <c r="Z3179" s="33">
        <v>6415</v>
      </c>
      <c r="AA3179" s="34">
        <f t="shared" si="695"/>
        <v>0.28000000000000003</v>
      </c>
      <c r="AB3179" s="33">
        <f t="shared" si="696"/>
        <v>6415</v>
      </c>
      <c r="AC3179" s="34">
        <f t="shared" si="697"/>
        <v>0.27992799042873162</v>
      </c>
      <c r="AD3179" s="145">
        <f t="shared" si="694"/>
        <v>5345.8329999999996</v>
      </c>
      <c r="AE3179" s="105">
        <v>4176.6670000000004</v>
      </c>
      <c r="AF3179" s="34" t="s">
        <v>36</v>
      </c>
      <c r="AG3179" s="34" t="s">
        <v>36</v>
      </c>
      <c r="AH3179" s="34" t="s">
        <v>36</v>
      </c>
      <c r="AI3179" s="29">
        <v>0.64</v>
      </c>
      <c r="AJ3179" s="29">
        <v>4.3200000000000001E-3</v>
      </c>
      <c r="AK3179" s="29">
        <v>0</v>
      </c>
      <c r="AL3179" s="29">
        <v>0</v>
      </c>
      <c r="AM3179" s="29" t="s">
        <v>28</v>
      </c>
      <c r="AN3179" s="44" t="s">
        <v>27</v>
      </c>
      <c r="AO3179" s="29" t="s">
        <v>28</v>
      </c>
      <c r="AP3179" s="29">
        <v>1</v>
      </c>
      <c r="AQ3179" s="29" t="s">
        <v>33</v>
      </c>
      <c r="AR3179" s="29" t="s">
        <v>33</v>
      </c>
      <c r="AS3179" s="29" t="s">
        <v>33</v>
      </c>
      <c r="AT3179" s="29"/>
      <c r="AU3179" s="144"/>
      <c r="AV3179" s="36" t="s">
        <v>28</v>
      </c>
      <c r="AW3179" s="102">
        <v>42942</v>
      </c>
      <c r="AX3179" s="129" t="s">
        <v>33</v>
      </c>
      <c r="AY3179" s="106" t="e">
        <v>#N/A</v>
      </c>
      <c r="BD3179" t="s">
        <v>4672</v>
      </c>
      <c r="BE3179" t="e">
        <v>#N/A</v>
      </c>
      <c r="BF3179" t="s">
        <v>4749</v>
      </c>
      <c r="BH3179" t="str">
        <f t="shared" si="701"/>
        <v/>
      </c>
      <c r="BJ3179" t="str">
        <f t="shared" si="702"/>
        <v>OK</v>
      </c>
      <c r="BK3179" s="130" t="s">
        <v>5302</v>
      </c>
      <c r="BL3179" s="130" t="e">
        <v>#VALUE!</v>
      </c>
      <c r="BM3179" s="131" t="s">
        <v>33</v>
      </c>
      <c r="BN3179" s="131" t="e">
        <v>#VALUE!</v>
      </c>
      <c r="BO3179" t="e">
        <v>#N/A</v>
      </c>
      <c r="BP3179">
        <v>0</v>
      </c>
    </row>
    <row r="3180" spans="1:68" ht="25.2" x14ac:dyDescent="0.3">
      <c r="A3180" s="1"/>
      <c r="B3180" s="47">
        <v>2819</v>
      </c>
      <c r="C3180" s="45">
        <v>1000549</v>
      </c>
      <c r="D3180" s="29"/>
      <c r="E3180" s="29"/>
      <c r="F3180" s="31" t="s">
        <v>2387</v>
      </c>
      <c r="G3180" s="37" t="s">
        <v>31</v>
      </c>
      <c r="H3180" s="148"/>
      <c r="I3180" s="148" t="s">
        <v>33</v>
      </c>
      <c r="J3180" s="147" t="s">
        <v>33</v>
      </c>
      <c r="K3180" s="148" t="e">
        <v>#N/A</v>
      </c>
      <c r="L3180" s="148" t="s">
        <v>32</v>
      </c>
      <c r="M3180" s="147" t="s">
        <v>33</v>
      </c>
      <c r="N3180" s="29" t="str">
        <f t="shared" si="698"/>
        <v/>
      </c>
      <c r="O3180" s="29" t="str">
        <f t="shared" si="699"/>
        <v/>
      </c>
      <c r="P3180" s="29" t="str">
        <f t="shared" si="700"/>
        <v/>
      </c>
      <c r="Q3180" s="29" t="str">
        <f t="shared" si="690"/>
        <v/>
      </c>
      <c r="R3180" s="29" t="str">
        <f t="shared" si="691"/>
        <v/>
      </c>
      <c r="S3180" s="29" t="str">
        <f t="shared" si="692"/>
        <v/>
      </c>
      <c r="T3180" s="29" t="str">
        <f t="shared" si="693"/>
        <v/>
      </c>
      <c r="U3180" s="29"/>
      <c r="V3180" s="29"/>
      <c r="W3180" s="38" t="s">
        <v>2241</v>
      </c>
      <c r="X3180" s="37" t="s">
        <v>158</v>
      </c>
      <c r="Y3180" s="146">
        <v>4814</v>
      </c>
      <c r="Z3180" s="33">
        <v>6161</v>
      </c>
      <c r="AA3180" s="34">
        <f t="shared" si="695"/>
        <v>0.28000000000000003</v>
      </c>
      <c r="AB3180" s="33">
        <f t="shared" si="696"/>
        <v>6161</v>
      </c>
      <c r="AC3180" s="34">
        <f t="shared" si="697"/>
        <v>0.279808867485761</v>
      </c>
      <c r="AD3180" s="145">
        <f t="shared" si="694"/>
        <v>5134.1670000000004</v>
      </c>
      <c r="AE3180" s="105">
        <v>4011.6669999999999</v>
      </c>
      <c r="AF3180" s="34" t="s">
        <v>36</v>
      </c>
      <c r="AG3180" s="34" t="s">
        <v>36</v>
      </c>
      <c r="AH3180" s="34" t="s">
        <v>36</v>
      </c>
      <c r="AI3180" s="29">
        <v>0.68</v>
      </c>
      <c r="AJ3180" s="29">
        <v>2.96E-3</v>
      </c>
      <c r="AK3180" s="29">
        <v>0</v>
      </c>
      <c r="AL3180" s="29">
        <v>0</v>
      </c>
      <c r="AM3180" s="29" t="s">
        <v>28</v>
      </c>
      <c r="AN3180" s="44" t="s">
        <v>27</v>
      </c>
      <c r="AO3180" s="29" t="s">
        <v>28</v>
      </c>
      <c r="AP3180" s="29">
        <v>1</v>
      </c>
      <c r="AQ3180" s="29" t="s">
        <v>33</v>
      </c>
      <c r="AR3180" s="29" t="s">
        <v>33</v>
      </c>
      <c r="AS3180" s="29" t="s">
        <v>33</v>
      </c>
      <c r="AT3180" s="29"/>
      <c r="AU3180" s="144"/>
      <c r="AV3180" s="36" t="s">
        <v>28</v>
      </c>
      <c r="AW3180" s="102">
        <v>42942</v>
      </c>
      <c r="AX3180" s="129" t="s">
        <v>33</v>
      </c>
      <c r="AY3180" s="106" t="e">
        <v>#N/A</v>
      </c>
      <c r="BD3180" t="s">
        <v>4672</v>
      </c>
      <c r="BE3180" t="e">
        <v>#N/A</v>
      </c>
      <c r="BF3180" t="s">
        <v>4749</v>
      </c>
      <c r="BH3180" t="str">
        <f t="shared" si="701"/>
        <v/>
      </c>
      <c r="BJ3180" t="str">
        <f t="shared" si="702"/>
        <v>OK</v>
      </c>
      <c r="BK3180" s="130" t="s">
        <v>5302</v>
      </c>
      <c r="BL3180" s="130" t="e">
        <v>#VALUE!</v>
      </c>
      <c r="BM3180" s="131" t="s">
        <v>33</v>
      </c>
      <c r="BN3180" s="131" t="e">
        <v>#VALUE!</v>
      </c>
      <c r="BO3180" t="e">
        <v>#N/A</v>
      </c>
      <c r="BP3180">
        <v>0</v>
      </c>
    </row>
    <row r="3181" spans="1:68" ht="25.2" x14ac:dyDescent="0.3">
      <c r="A3181" s="1"/>
      <c r="B3181" s="47">
        <v>2820</v>
      </c>
      <c r="C3181" s="45">
        <v>1000550</v>
      </c>
      <c r="D3181" s="29"/>
      <c r="E3181" s="29"/>
      <c r="F3181" s="31" t="s">
        <v>2388</v>
      </c>
      <c r="G3181" s="37" t="s">
        <v>31</v>
      </c>
      <c r="H3181" s="148"/>
      <c r="I3181" s="148" t="s">
        <v>33</v>
      </c>
      <c r="J3181" s="147" t="s">
        <v>33</v>
      </c>
      <c r="K3181" s="148" t="e">
        <v>#N/A</v>
      </c>
      <c r="L3181" s="148" t="s">
        <v>32</v>
      </c>
      <c r="M3181" s="147" t="s">
        <v>33</v>
      </c>
      <c r="N3181" s="29" t="str">
        <f t="shared" si="698"/>
        <v/>
      </c>
      <c r="O3181" s="29" t="str">
        <f t="shared" si="699"/>
        <v/>
      </c>
      <c r="P3181" s="29" t="str">
        <f t="shared" si="700"/>
        <v/>
      </c>
      <c r="Q3181" s="29" t="str">
        <f t="shared" si="690"/>
        <v/>
      </c>
      <c r="R3181" s="29" t="str">
        <f t="shared" si="691"/>
        <v/>
      </c>
      <c r="S3181" s="29" t="str">
        <f t="shared" si="692"/>
        <v/>
      </c>
      <c r="T3181" s="29" t="str">
        <f t="shared" si="693"/>
        <v/>
      </c>
      <c r="U3181" s="29"/>
      <c r="V3181" s="29"/>
      <c r="W3181" s="38" t="s">
        <v>2241</v>
      </c>
      <c r="X3181" s="37" t="s">
        <v>158</v>
      </c>
      <c r="Y3181" s="146">
        <v>4819</v>
      </c>
      <c r="Z3181" s="33">
        <v>6168</v>
      </c>
      <c r="AA3181" s="34">
        <f t="shared" si="695"/>
        <v>0.28000000000000003</v>
      </c>
      <c r="AB3181" s="33">
        <f t="shared" si="696"/>
        <v>6168</v>
      </c>
      <c r="AC3181" s="34">
        <f t="shared" si="697"/>
        <v>0.27993370242238658</v>
      </c>
      <c r="AD3181" s="145">
        <f t="shared" si="694"/>
        <v>5140</v>
      </c>
      <c r="AE3181" s="105">
        <v>4015.8330000000001</v>
      </c>
      <c r="AF3181" s="34" t="s">
        <v>36</v>
      </c>
      <c r="AG3181" s="34" t="s">
        <v>36</v>
      </c>
      <c r="AH3181" s="34" t="s">
        <v>36</v>
      </c>
      <c r="AI3181" s="29">
        <v>0.72</v>
      </c>
      <c r="AJ3181" s="29">
        <v>4.4400000000000004E-3</v>
      </c>
      <c r="AK3181" s="29">
        <v>0</v>
      </c>
      <c r="AL3181" s="29">
        <v>0</v>
      </c>
      <c r="AM3181" s="29" t="s">
        <v>28</v>
      </c>
      <c r="AN3181" s="44" t="s">
        <v>27</v>
      </c>
      <c r="AO3181" s="29" t="s">
        <v>28</v>
      </c>
      <c r="AP3181" s="29">
        <v>1</v>
      </c>
      <c r="AQ3181" s="29" t="s">
        <v>33</v>
      </c>
      <c r="AR3181" s="29" t="s">
        <v>33</v>
      </c>
      <c r="AS3181" s="29" t="s">
        <v>33</v>
      </c>
      <c r="AT3181" s="29"/>
      <c r="AU3181" s="144"/>
      <c r="AV3181" s="36" t="s">
        <v>28</v>
      </c>
      <c r="AW3181" s="102">
        <v>42942</v>
      </c>
      <c r="AX3181" s="129" t="s">
        <v>33</v>
      </c>
      <c r="AY3181" s="106" t="e">
        <v>#N/A</v>
      </c>
      <c r="BD3181" t="s">
        <v>4672</v>
      </c>
      <c r="BE3181" t="e">
        <v>#N/A</v>
      </c>
      <c r="BF3181" t="s">
        <v>4749</v>
      </c>
      <c r="BH3181" t="str">
        <f t="shared" si="701"/>
        <v/>
      </c>
      <c r="BJ3181" t="str">
        <f t="shared" si="702"/>
        <v>OK</v>
      </c>
      <c r="BK3181" s="130" t="s">
        <v>5302</v>
      </c>
      <c r="BL3181" s="130" t="e">
        <v>#VALUE!</v>
      </c>
      <c r="BM3181" s="131" t="s">
        <v>33</v>
      </c>
      <c r="BN3181" s="131" t="e">
        <v>#VALUE!</v>
      </c>
      <c r="BO3181" t="e">
        <v>#N/A</v>
      </c>
      <c r="BP3181">
        <v>0</v>
      </c>
    </row>
    <row r="3182" spans="1:68" ht="25.2" x14ac:dyDescent="0.3">
      <c r="A3182" s="1"/>
      <c r="B3182" s="47">
        <v>2821</v>
      </c>
      <c r="C3182" s="45">
        <v>1000551</v>
      </c>
      <c r="D3182" s="29"/>
      <c r="E3182" s="29"/>
      <c r="F3182" s="31" t="s">
        <v>2389</v>
      </c>
      <c r="G3182" s="37" t="s">
        <v>31</v>
      </c>
      <c r="H3182" s="148"/>
      <c r="I3182" s="148" t="s">
        <v>33</v>
      </c>
      <c r="J3182" s="147" t="s">
        <v>33</v>
      </c>
      <c r="K3182" s="148" t="e">
        <v>#N/A</v>
      </c>
      <c r="L3182" s="148" t="s">
        <v>32</v>
      </c>
      <c r="M3182" s="147" t="s">
        <v>33</v>
      </c>
      <c r="N3182" s="29" t="str">
        <f t="shared" si="698"/>
        <v/>
      </c>
      <c r="O3182" s="29" t="str">
        <f t="shared" si="699"/>
        <v/>
      </c>
      <c r="P3182" s="29" t="str">
        <f t="shared" si="700"/>
        <v/>
      </c>
      <c r="Q3182" s="29" t="str">
        <f t="shared" si="690"/>
        <v/>
      </c>
      <c r="R3182" s="29" t="str">
        <f t="shared" si="691"/>
        <v/>
      </c>
      <c r="S3182" s="29" t="str">
        <f t="shared" si="692"/>
        <v/>
      </c>
      <c r="T3182" s="29" t="str">
        <f t="shared" si="693"/>
        <v/>
      </c>
      <c r="U3182" s="29"/>
      <c r="V3182" s="29"/>
      <c r="W3182" s="38" t="s">
        <v>2241</v>
      </c>
      <c r="X3182" s="37" t="s">
        <v>158</v>
      </c>
      <c r="Y3182" s="146">
        <v>5033</v>
      </c>
      <c r="Z3182" s="33">
        <v>6442</v>
      </c>
      <c r="AA3182" s="34">
        <f t="shared" si="695"/>
        <v>0.28000000000000003</v>
      </c>
      <c r="AB3182" s="33">
        <f t="shared" si="696"/>
        <v>6442</v>
      </c>
      <c r="AC3182" s="34">
        <f t="shared" si="697"/>
        <v>0.27995213352258008</v>
      </c>
      <c r="AD3182" s="145">
        <f t="shared" si="694"/>
        <v>5368.3329999999996</v>
      </c>
      <c r="AE3182" s="105">
        <v>4194.1670000000004</v>
      </c>
      <c r="AF3182" s="34" t="s">
        <v>36</v>
      </c>
      <c r="AG3182" s="34" t="s">
        <v>36</v>
      </c>
      <c r="AH3182" s="34" t="s">
        <v>36</v>
      </c>
      <c r="AI3182" s="29">
        <v>0.78</v>
      </c>
      <c r="AJ3182" s="29">
        <v>4.3200000000000001E-3</v>
      </c>
      <c r="AK3182" s="29">
        <v>0</v>
      </c>
      <c r="AL3182" s="29">
        <v>0</v>
      </c>
      <c r="AM3182" s="29" t="s">
        <v>28</v>
      </c>
      <c r="AN3182" s="44" t="s">
        <v>27</v>
      </c>
      <c r="AO3182" s="29" t="s">
        <v>28</v>
      </c>
      <c r="AP3182" s="29">
        <v>1</v>
      </c>
      <c r="AQ3182" s="29" t="s">
        <v>33</v>
      </c>
      <c r="AR3182" s="29" t="s">
        <v>33</v>
      </c>
      <c r="AS3182" s="29" t="s">
        <v>33</v>
      </c>
      <c r="AT3182" s="29"/>
      <c r="AU3182" s="144"/>
      <c r="AV3182" s="36" t="s">
        <v>28</v>
      </c>
      <c r="AW3182" s="102">
        <v>42942</v>
      </c>
      <c r="AX3182" s="129" t="s">
        <v>33</v>
      </c>
      <c r="AY3182" s="106">
        <v>2</v>
      </c>
      <c r="BD3182" t="s">
        <v>4672</v>
      </c>
      <c r="BE3182" t="e">
        <v>#N/A</v>
      </c>
      <c r="BF3182" t="s">
        <v>4749</v>
      </c>
      <c r="BH3182" t="str">
        <f t="shared" si="701"/>
        <v/>
      </c>
      <c r="BJ3182" t="str">
        <f t="shared" si="702"/>
        <v>OK</v>
      </c>
      <c r="BK3182" s="130" t="s">
        <v>5302</v>
      </c>
      <c r="BL3182" s="130" t="e">
        <v>#VALUE!</v>
      </c>
      <c r="BM3182" s="131" t="s">
        <v>33</v>
      </c>
      <c r="BN3182" s="131" t="e">
        <v>#VALUE!</v>
      </c>
      <c r="BO3182" t="e">
        <v>#N/A</v>
      </c>
      <c r="BP3182">
        <v>0</v>
      </c>
    </row>
    <row r="3183" spans="1:68" ht="25.2" x14ac:dyDescent="0.3">
      <c r="A3183" s="1"/>
      <c r="B3183" s="47">
        <v>2822</v>
      </c>
      <c r="C3183" s="45">
        <v>1000553</v>
      </c>
      <c r="D3183" s="29"/>
      <c r="E3183" s="29"/>
      <c r="F3183" s="31" t="s">
        <v>2390</v>
      </c>
      <c r="G3183" s="37" t="s">
        <v>31</v>
      </c>
      <c r="H3183" s="148"/>
      <c r="I3183" s="148" t="s">
        <v>33</v>
      </c>
      <c r="J3183" s="147" t="s">
        <v>33</v>
      </c>
      <c r="K3183" s="148" t="e">
        <v>#N/A</v>
      </c>
      <c r="L3183" s="148" t="s">
        <v>32</v>
      </c>
      <c r="M3183" s="147">
        <v>42885</v>
      </c>
      <c r="N3183" s="29" t="str">
        <f t="shared" si="698"/>
        <v/>
      </c>
      <c r="O3183" s="29" t="str">
        <f t="shared" si="699"/>
        <v/>
      </c>
      <c r="P3183" s="29" t="str">
        <f t="shared" si="700"/>
        <v/>
      </c>
      <c r="Q3183" s="29" t="str">
        <f t="shared" si="690"/>
        <v/>
      </c>
      <c r="R3183" s="29" t="str">
        <f t="shared" si="691"/>
        <v/>
      </c>
      <c r="S3183" s="29" t="str">
        <f t="shared" si="692"/>
        <v/>
      </c>
      <c r="T3183" s="29" t="str">
        <f t="shared" si="693"/>
        <v/>
      </c>
      <c r="U3183" s="29"/>
      <c r="V3183" s="29"/>
      <c r="W3183" s="30" t="s">
        <v>2241</v>
      </c>
      <c r="X3183" s="37" t="s">
        <v>158</v>
      </c>
      <c r="Y3183" s="146">
        <v>5840</v>
      </c>
      <c r="Z3183" s="33">
        <v>7475</v>
      </c>
      <c r="AA3183" s="34">
        <f t="shared" si="695"/>
        <v>0.28000000000000003</v>
      </c>
      <c r="AB3183" s="33">
        <f t="shared" si="696"/>
        <v>7475</v>
      </c>
      <c r="AC3183" s="34">
        <f t="shared" si="697"/>
        <v>0.27996573424892229</v>
      </c>
      <c r="AD3183" s="145">
        <f t="shared" si="694"/>
        <v>6229.1670000000004</v>
      </c>
      <c r="AE3183" s="105">
        <v>4866.6670000000004</v>
      </c>
      <c r="AF3183" s="34" t="s">
        <v>36</v>
      </c>
      <c r="AG3183" s="34" t="s">
        <v>36</v>
      </c>
      <c r="AH3183" s="34" t="s">
        <v>36</v>
      </c>
      <c r="AI3183" s="29">
        <v>0.91</v>
      </c>
      <c r="AJ3183" s="29">
        <v>4.4400000000000004E-3</v>
      </c>
      <c r="AK3183" s="29">
        <v>0</v>
      </c>
      <c r="AL3183" s="29">
        <v>0</v>
      </c>
      <c r="AM3183" s="29" t="s">
        <v>28</v>
      </c>
      <c r="AN3183" s="44" t="s">
        <v>27</v>
      </c>
      <c r="AO3183" s="29" t="s">
        <v>28</v>
      </c>
      <c r="AP3183" s="29">
        <v>1</v>
      </c>
      <c r="AQ3183" s="29" t="s">
        <v>33</v>
      </c>
      <c r="AR3183" s="29" t="s">
        <v>33</v>
      </c>
      <c r="AS3183" s="29" t="s">
        <v>33</v>
      </c>
      <c r="AT3183" s="29"/>
      <c r="AU3183" s="144"/>
      <c r="AV3183" s="36" t="s">
        <v>28</v>
      </c>
      <c r="AW3183" s="102">
        <v>42846</v>
      </c>
      <c r="AX3183" s="129" t="s">
        <v>33</v>
      </c>
      <c r="AY3183" s="106" t="e">
        <v>#N/A</v>
      </c>
      <c r="BD3183" t="s">
        <v>4673</v>
      </c>
      <c r="BE3183" t="e">
        <v>#N/A</v>
      </c>
      <c r="BF3183" t="s">
        <v>4749</v>
      </c>
      <c r="BH3183" t="str">
        <f t="shared" si="701"/>
        <v/>
      </c>
      <c r="BJ3183" t="str">
        <f t="shared" si="702"/>
        <v>OK</v>
      </c>
      <c r="BK3183" s="130" t="s">
        <v>5302</v>
      </c>
      <c r="BL3183" s="130" t="e">
        <v>#VALUE!</v>
      </c>
      <c r="BM3183" s="131" t="s">
        <v>33</v>
      </c>
      <c r="BN3183" s="131" t="e">
        <v>#VALUE!</v>
      </c>
      <c r="BO3183" t="e">
        <v>#N/A</v>
      </c>
      <c r="BP3183">
        <v>0</v>
      </c>
    </row>
    <row r="3184" spans="1:68" ht="25.2" x14ac:dyDescent="0.3">
      <c r="A3184" s="1"/>
      <c r="B3184" s="47">
        <v>2823</v>
      </c>
      <c r="C3184" s="45">
        <v>1000559</v>
      </c>
      <c r="D3184" s="29"/>
      <c r="E3184" s="29"/>
      <c r="F3184" s="31" t="s">
        <v>2391</v>
      </c>
      <c r="G3184" s="37" t="s">
        <v>31</v>
      </c>
      <c r="H3184" s="148"/>
      <c r="I3184" s="148" t="s">
        <v>33</v>
      </c>
      <c r="J3184" s="147" t="s">
        <v>33</v>
      </c>
      <c r="K3184" s="148" t="e">
        <v>#N/A</v>
      </c>
      <c r="L3184" s="148" t="s">
        <v>32</v>
      </c>
      <c r="M3184" s="147" t="s">
        <v>33</v>
      </c>
      <c r="N3184" s="29" t="str">
        <f t="shared" si="698"/>
        <v/>
      </c>
      <c r="O3184" s="29" t="str">
        <f t="shared" si="699"/>
        <v/>
      </c>
      <c r="P3184" s="29" t="str">
        <f t="shared" si="700"/>
        <v/>
      </c>
      <c r="Q3184" s="29" t="str">
        <f t="shared" si="690"/>
        <v/>
      </c>
      <c r="R3184" s="29" t="str">
        <f t="shared" si="691"/>
        <v/>
      </c>
      <c r="S3184" s="29" t="str">
        <f t="shared" si="692"/>
        <v/>
      </c>
      <c r="T3184" s="29" t="str">
        <f t="shared" si="693"/>
        <v/>
      </c>
      <c r="U3184" s="29"/>
      <c r="V3184" s="29"/>
      <c r="W3184" s="38" t="s">
        <v>2241</v>
      </c>
      <c r="X3184" s="37" t="s">
        <v>158</v>
      </c>
      <c r="Y3184" s="146">
        <v>7456</v>
      </c>
      <c r="Z3184" s="33">
        <v>9544</v>
      </c>
      <c r="AA3184" s="34">
        <f t="shared" si="695"/>
        <v>0.28000000000000003</v>
      </c>
      <c r="AB3184" s="33">
        <f t="shared" si="696"/>
        <v>9544</v>
      </c>
      <c r="AC3184" s="34">
        <f t="shared" si="697"/>
        <v>0.28004293347869819</v>
      </c>
      <c r="AD3184" s="145">
        <f t="shared" si="694"/>
        <v>7953.3329999999996</v>
      </c>
      <c r="AE3184" s="105">
        <v>6213.3329999999996</v>
      </c>
      <c r="AF3184" s="34" t="s">
        <v>36</v>
      </c>
      <c r="AG3184" s="34" t="s">
        <v>36</v>
      </c>
      <c r="AH3184" s="34" t="s">
        <v>36</v>
      </c>
      <c r="AI3184" s="29">
        <v>1.46</v>
      </c>
      <c r="AJ3184" s="29">
        <v>8.8800000000000007E-3</v>
      </c>
      <c r="AK3184" s="29">
        <v>0</v>
      </c>
      <c r="AL3184" s="29">
        <v>0</v>
      </c>
      <c r="AM3184" s="29" t="s">
        <v>28</v>
      </c>
      <c r="AN3184" s="44" t="s">
        <v>27</v>
      </c>
      <c r="AO3184" s="29" t="s">
        <v>28</v>
      </c>
      <c r="AP3184" s="29">
        <v>1</v>
      </c>
      <c r="AQ3184" s="29" t="s">
        <v>33</v>
      </c>
      <c r="AR3184" s="29" t="s">
        <v>33</v>
      </c>
      <c r="AS3184" s="29" t="s">
        <v>33</v>
      </c>
      <c r="AT3184" s="29"/>
      <c r="AU3184" s="144"/>
      <c r="AV3184" s="36" t="s">
        <v>28</v>
      </c>
      <c r="AW3184" s="102">
        <v>42942</v>
      </c>
      <c r="AX3184" s="129" t="s">
        <v>33</v>
      </c>
      <c r="AY3184" s="106" t="e">
        <v>#N/A</v>
      </c>
      <c r="BD3184" t="s">
        <v>4672</v>
      </c>
      <c r="BE3184" t="e">
        <v>#N/A</v>
      </c>
      <c r="BF3184" t="s">
        <v>4749</v>
      </c>
      <c r="BH3184" t="str">
        <f t="shared" si="701"/>
        <v/>
      </c>
      <c r="BJ3184" t="str">
        <f t="shared" si="702"/>
        <v>OK</v>
      </c>
      <c r="BK3184" s="130" t="s">
        <v>5302</v>
      </c>
      <c r="BL3184" s="130" t="e">
        <v>#VALUE!</v>
      </c>
      <c r="BM3184" s="131" t="s">
        <v>33</v>
      </c>
      <c r="BN3184" s="131" t="e">
        <v>#VALUE!</v>
      </c>
      <c r="BO3184" t="e">
        <v>#N/A</v>
      </c>
      <c r="BP3184">
        <v>0</v>
      </c>
    </row>
    <row r="3185" spans="1:68" ht="25.2" x14ac:dyDescent="0.3">
      <c r="A3185" s="1"/>
      <c r="B3185" s="47">
        <v>2824</v>
      </c>
      <c r="C3185" s="45">
        <v>1000560</v>
      </c>
      <c r="D3185" s="29"/>
      <c r="E3185" s="29"/>
      <c r="F3185" s="31" t="s">
        <v>2392</v>
      </c>
      <c r="G3185" s="37" t="s">
        <v>31</v>
      </c>
      <c r="H3185" s="148"/>
      <c r="I3185" s="148" t="s">
        <v>33</v>
      </c>
      <c r="J3185" s="147" t="s">
        <v>33</v>
      </c>
      <c r="K3185" s="148" t="e">
        <v>#N/A</v>
      </c>
      <c r="L3185" s="148" t="s">
        <v>32</v>
      </c>
      <c r="M3185" s="147" t="s">
        <v>33</v>
      </c>
      <c r="N3185" s="29" t="str">
        <f t="shared" si="698"/>
        <v/>
      </c>
      <c r="O3185" s="29" t="str">
        <f t="shared" si="699"/>
        <v/>
      </c>
      <c r="P3185" s="29" t="str">
        <f t="shared" si="700"/>
        <v/>
      </c>
      <c r="Q3185" s="29" t="str">
        <f t="shared" si="690"/>
        <v/>
      </c>
      <c r="R3185" s="29" t="str">
        <f t="shared" si="691"/>
        <v/>
      </c>
      <c r="S3185" s="29" t="str">
        <f t="shared" si="692"/>
        <v/>
      </c>
      <c r="T3185" s="29" t="str">
        <f t="shared" si="693"/>
        <v/>
      </c>
      <c r="U3185" s="29"/>
      <c r="V3185" s="29"/>
      <c r="W3185" s="38" t="s">
        <v>2241</v>
      </c>
      <c r="X3185" s="37" t="s">
        <v>158</v>
      </c>
      <c r="Y3185" s="146">
        <v>5222</v>
      </c>
      <c r="Z3185" s="33">
        <v>6684</v>
      </c>
      <c r="AA3185" s="34">
        <f t="shared" si="695"/>
        <v>0.28000000000000003</v>
      </c>
      <c r="AB3185" s="33">
        <f t="shared" si="696"/>
        <v>6684</v>
      </c>
      <c r="AC3185" s="34">
        <f t="shared" si="697"/>
        <v>0.27996926235394382</v>
      </c>
      <c r="AD3185" s="145">
        <f t="shared" si="694"/>
        <v>5570</v>
      </c>
      <c r="AE3185" s="105">
        <v>4351.6670000000004</v>
      </c>
      <c r="AF3185" s="34" t="s">
        <v>36</v>
      </c>
      <c r="AG3185" s="34" t="s">
        <v>36</v>
      </c>
      <c r="AH3185" s="34" t="s">
        <v>36</v>
      </c>
      <c r="AI3185" s="29">
        <v>1.58</v>
      </c>
      <c r="AJ3185" s="29">
        <v>7.4000000000000003E-3</v>
      </c>
      <c r="AK3185" s="29">
        <v>0</v>
      </c>
      <c r="AL3185" s="29">
        <v>0</v>
      </c>
      <c r="AM3185" s="29" t="s">
        <v>28</v>
      </c>
      <c r="AN3185" s="44" t="s">
        <v>27</v>
      </c>
      <c r="AO3185" s="29" t="s">
        <v>28</v>
      </c>
      <c r="AP3185" s="29">
        <v>1</v>
      </c>
      <c r="AQ3185" s="29" t="s">
        <v>33</v>
      </c>
      <c r="AR3185" s="29" t="s">
        <v>33</v>
      </c>
      <c r="AS3185" s="29" t="s">
        <v>33</v>
      </c>
      <c r="AT3185" s="29"/>
      <c r="AU3185" s="144"/>
      <c r="AV3185" s="36" t="s">
        <v>28</v>
      </c>
      <c r="AW3185" s="102">
        <v>42942</v>
      </c>
      <c r="AX3185" s="129" t="s">
        <v>33</v>
      </c>
      <c r="AY3185" s="106" t="e">
        <v>#N/A</v>
      </c>
      <c r="BD3185" t="s">
        <v>4672</v>
      </c>
      <c r="BE3185" t="e">
        <v>#N/A</v>
      </c>
      <c r="BF3185" t="s">
        <v>4749</v>
      </c>
      <c r="BH3185" t="str">
        <f t="shared" si="701"/>
        <v/>
      </c>
      <c r="BJ3185" t="str">
        <f t="shared" si="702"/>
        <v>OK</v>
      </c>
      <c r="BK3185" s="130" t="s">
        <v>5302</v>
      </c>
      <c r="BL3185" s="130" t="e">
        <v>#VALUE!</v>
      </c>
      <c r="BM3185" s="131" t="s">
        <v>33</v>
      </c>
      <c r="BN3185" s="131" t="e">
        <v>#VALUE!</v>
      </c>
      <c r="BO3185" t="e">
        <v>#N/A</v>
      </c>
      <c r="BP3185">
        <v>0</v>
      </c>
    </row>
    <row r="3186" spans="1:68" ht="25.2" x14ac:dyDescent="0.3">
      <c r="A3186" s="1"/>
      <c r="B3186" s="47">
        <v>2825</v>
      </c>
      <c r="C3186" s="45">
        <v>1000561</v>
      </c>
      <c r="D3186" s="29"/>
      <c r="E3186" s="29"/>
      <c r="F3186" s="31" t="s">
        <v>2393</v>
      </c>
      <c r="G3186" s="37" t="s">
        <v>31</v>
      </c>
      <c r="H3186" s="148"/>
      <c r="I3186" s="148" t="s">
        <v>33</v>
      </c>
      <c r="J3186" s="147" t="s">
        <v>33</v>
      </c>
      <c r="K3186" s="148" t="e">
        <v>#N/A</v>
      </c>
      <c r="L3186" s="148" t="s">
        <v>32</v>
      </c>
      <c r="M3186" s="147" t="s">
        <v>33</v>
      </c>
      <c r="N3186" s="29" t="str">
        <f t="shared" si="698"/>
        <v/>
      </c>
      <c r="O3186" s="29" t="str">
        <f t="shared" si="699"/>
        <v/>
      </c>
      <c r="P3186" s="29" t="str">
        <f t="shared" si="700"/>
        <v/>
      </c>
      <c r="Q3186" s="29" t="str">
        <f t="shared" si="690"/>
        <v/>
      </c>
      <c r="R3186" s="29" t="str">
        <f t="shared" si="691"/>
        <v/>
      </c>
      <c r="S3186" s="29" t="str">
        <f t="shared" si="692"/>
        <v/>
      </c>
      <c r="T3186" s="29" t="str">
        <f t="shared" si="693"/>
        <v/>
      </c>
      <c r="U3186" s="29"/>
      <c r="V3186" s="29"/>
      <c r="W3186" s="38" t="s">
        <v>2241</v>
      </c>
      <c r="X3186" s="37" t="s">
        <v>158</v>
      </c>
      <c r="Y3186" s="146">
        <v>7288</v>
      </c>
      <c r="Z3186" s="33">
        <v>9329</v>
      </c>
      <c r="AA3186" s="34">
        <f t="shared" si="695"/>
        <v>0.28000000000000003</v>
      </c>
      <c r="AB3186" s="33">
        <f t="shared" si="696"/>
        <v>9329</v>
      </c>
      <c r="AC3186" s="34">
        <f t="shared" si="697"/>
        <v>0.28004952140776751</v>
      </c>
      <c r="AD3186" s="145">
        <f t="shared" si="694"/>
        <v>7774.1670000000004</v>
      </c>
      <c r="AE3186" s="105">
        <v>6073.3329999999996</v>
      </c>
      <c r="AF3186" s="34" t="s">
        <v>36</v>
      </c>
      <c r="AG3186" s="34" t="s">
        <v>36</v>
      </c>
      <c r="AH3186" s="34" t="s">
        <v>36</v>
      </c>
      <c r="AI3186" s="29">
        <v>1.54</v>
      </c>
      <c r="AJ3186" s="29">
        <v>7.4000000000000003E-3</v>
      </c>
      <c r="AK3186" s="29">
        <v>0</v>
      </c>
      <c r="AL3186" s="29">
        <v>0</v>
      </c>
      <c r="AM3186" s="29" t="s">
        <v>28</v>
      </c>
      <c r="AN3186" s="44" t="s">
        <v>27</v>
      </c>
      <c r="AO3186" s="29" t="s">
        <v>28</v>
      </c>
      <c r="AP3186" s="29">
        <v>1</v>
      </c>
      <c r="AQ3186" s="29" t="s">
        <v>33</v>
      </c>
      <c r="AR3186" s="29" t="s">
        <v>33</v>
      </c>
      <c r="AS3186" s="29" t="s">
        <v>33</v>
      </c>
      <c r="AT3186" s="29"/>
      <c r="AU3186" s="144"/>
      <c r="AV3186" s="36" t="s">
        <v>28</v>
      </c>
      <c r="AW3186" s="102">
        <v>42942</v>
      </c>
      <c r="AX3186" s="129" t="s">
        <v>33</v>
      </c>
      <c r="AY3186" s="106" t="e">
        <v>#N/A</v>
      </c>
      <c r="BD3186" t="s">
        <v>4672</v>
      </c>
      <c r="BE3186" t="e">
        <v>#N/A</v>
      </c>
      <c r="BF3186" t="s">
        <v>4749</v>
      </c>
      <c r="BH3186" t="str">
        <f t="shared" si="701"/>
        <v/>
      </c>
      <c r="BJ3186" t="str">
        <f t="shared" si="702"/>
        <v>OK</v>
      </c>
      <c r="BK3186" s="130" t="s">
        <v>5302</v>
      </c>
      <c r="BL3186" s="130" t="e">
        <v>#VALUE!</v>
      </c>
      <c r="BM3186" s="131" t="s">
        <v>33</v>
      </c>
      <c r="BN3186" s="131" t="e">
        <v>#VALUE!</v>
      </c>
      <c r="BO3186" t="e">
        <v>#N/A</v>
      </c>
      <c r="BP3186">
        <v>0</v>
      </c>
    </row>
    <row r="3187" spans="1:68" ht="25.2" x14ac:dyDescent="0.3">
      <c r="A3187" s="1"/>
      <c r="B3187" s="47">
        <v>2826</v>
      </c>
      <c r="C3187" s="45">
        <v>1000562</v>
      </c>
      <c r="D3187" s="29"/>
      <c r="E3187" s="29"/>
      <c r="F3187" s="31" t="s">
        <v>2394</v>
      </c>
      <c r="G3187" s="37" t="s">
        <v>31</v>
      </c>
      <c r="H3187" s="148"/>
      <c r="I3187" s="148" t="s">
        <v>33</v>
      </c>
      <c r="J3187" s="147" t="s">
        <v>33</v>
      </c>
      <c r="K3187" s="148" t="e">
        <v>#N/A</v>
      </c>
      <c r="L3187" s="148" t="s">
        <v>32</v>
      </c>
      <c r="M3187" s="147" t="s">
        <v>33</v>
      </c>
      <c r="N3187" s="29" t="str">
        <f t="shared" si="698"/>
        <v/>
      </c>
      <c r="O3187" s="29" t="str">
        <f t="shared" si="699"/>
        <v/>
      </c>
      <c r="P3187" s="29" t="str">
        <f t="shared" si="700"/>
        <v/>
      </c>
      <c r="Q3187" s="29" t="str">
        <f t="shared" si="690"/>
        <v/>
      </c>
      <c r="R3187" s="29" t="str">
        <f t="shared" si="691"/>
        <v/>
      </c>
      <c r="S3187" s="29" t="str">
        <f t="shared" si="692"/>
        <v/>
      </c>
      <c r="T3187" s="29" t="str">
        <f t="shared" si="693"/>
        <v/>
      </c>
      <c r="U3187" s="29"/>
      <c r="V3187" s="29"/>
      <c r="W3187" s="38" t="s">
        <v>2241</v>
      </c>
      <c r="X3187" s="37" t="s">
        <v>158</v>
      </c>
      <c r="Y3187" s="146">
        <v>7534</v>
      </c>
      <c r="Z3187" s="33">
        <v>9643</v>
      </c>
      <c r="AA3187" s="34">
        <f t="shared" si="695"/>
        <v>0.28000000000000003</v>
      </c>
      <c r="AB3187" s="33">
        <f t="shared" si="696"/>
        <v>9643</v>
      </c>
      <c r="AC3187" s="34">
        <f t="shared" si="697"/>
        <v>0.2799309944216084</v>
      </c>
      <c r="AD3187" s="145">
        <f t="shared" si="694"/>
        <v>8035.8329999999996</v>
      </c>
      <c r="AE3187" s="105">
        <v>6278.3329999999996</v>
      </c>
      <c r="AF3187" s="34" t="s">
        <v>36</v>
      </c>
      <c r="AG3187" s="34" t="s">
        <v>36</v>
      </c>
      <c r="AH3187" s="34" t="s">
        <v>36</v>
      </c>
      <c r="AI3187" s="29">
        <v>1.59</v>
      </c>
      <c r="AJ3187" s="29">
        <v>6.4799999999999996E-3</v>
      </c>
      <c r="AK3187" s="29">
        <v>0</v>
      </c>
      <c r="AL3187" s="29">
        <v>0</v>
      </c>
      <c r="AM3187" s="29" t="s">
        <v>28</v>
      </c>
      <c r="AN3187" s="44" t="s">
        <v>27</v>
      </c>
      <c r="AO3187" s="29" t="s">
        <v>28</v>
      </c>
      <c r="AP3187" s="29">
        <v>1</v>
      </c>
      <c r="AQ3187" s="29" t="s">
        <v>33</v>
      </c>
      <c r="AR3187" s="29" t="s">
        <v>33</v>
      </c>
      <c r="AS3187" s="29" t="s">
        <v>33</v>
      </c>
      <c r="AT3187" s="29"/>
      <c r="AU3187" s="144"/>
      <c r="AV3187" s="36" t="s">
        <v>28</v>
      </c>
      <c r="AW3187" s="102">
        <v>42942</v>
      </c>
      <c r="AX3187" s="129" t="s">
        <v>33</v>
      </c>
      <c r="AY3187" s="106" t="e">
        <v>#N/A</v>
      </c>
      <c r="BD3187" t="s">
        <v>4672</v>
      </c>
      <c r="BE3187" t="e">
        <v>#N/A</v>
      </c>
      <c r="BF3187" t="s">
        <v>4749</v>
      </c>
      <c r="BH3187" t="str">
        <f t="shared" si="701"/>
        <v/>
      </c>
      <c r="BJ3187" t="str">
        <f t="shared" si="702"/>
        <v>OK</v>
      </c>
      <c r="BK3187" s="130" t="s">
        <v>5302</v>
      </c>
      <c r="BL3187" s="130" t="e">
        <v>#VALUE!</v>
      </c>
      <c r="BM3187" s="131" t="s">
        <v>33</v>
      </c>
      <c r="BN3187" s="131" t="e">
        <v>#VALUE!</v>
      </c>
      <c r="BO3187" t="e">
        <v>#N/A</v>
      </c>
      <c r="BP3187">
        <v>0</v>
      </c>
    </row>
    <row r="3188" spans="1:68" ht="25.2" x14ac:dyDescent="0.3">
      <c r="A3188" s="1"/>
      <c r="B3188" s="47">
        <v>2827</v>
      </c>
      <c r="C3188" s="45">
        <v>1000564</v>
      </c>
      <c r="D3188" s="29"/>
      <c r="E3188" s="29"/>
      <c r="F3188" s="31" t="s">
        <v>2395</v>
      </c>
      <c r="G3188" s="37" t="s">
        <v>31</v>
      </c>
      <c r="H3188" s="148"/>
      <c r="I3188" s="148" t="s">
        <v>33</v>
      </c>
      <c r="J3188" s="147" t="s">
        <v>33</v>
      </c>
      <c r="K3188" s="148" t="e">
        <v>#N/A</v>
      </c>
      <c r="L3188" s="148" t="s">
        <v>32</v>
      </c>
      <c r="M3188" s="147" t="s">
        <v>33</v>
      </c>
      <c r="N3188" s="29" t="str">
        <f t="shared" si="698"/>
        <v/>
      </c>
      <c r="O3188" s="29" t="str">
        <f t="shared" si="699"/>
        <v/>
      </c>
      <c r="P3188" s="29" t="str">
        <f t="shared" si="700"/>
        <v/>
      </c>
      <c r="Q3188" s="29" t="str">
        <f t="shared" si="690"/>
        <v/>
      </c>
      <c r="R3188" s="29" t="str">
        <f t="shared" si="691"/>
        <v/>
      </c>
      <c r="S3188" s="29" t="str">
        <f t="shared" si="692"/>
        <v/>
      </c>
      <c r="T3188" s="29" t="str">
        <f t="shared" si="693"/>
        <v/>
      </c>
      <c r="U3188" s="29"/>
      <c r="V3188" s="29"/>
      <c r="W3188" s="38" t="s">
        <v>2241</v>
      </c>
      <c r="X3188" s="37" t="s">
        <v>158</v>
      </c>
      <c r="Y3188" s="146">
        <v>9373</v>
      </c>
      <c r="Z3188" s="33">
        <v>11997</v>
      </c>
      <c r="AA3188" s="34">
        <f t="shared" si="695"/>
        <v>0.28000000000000003</v>
      </c>
      <c r="AB3188" s="33">
        <f t="shared" si="696"/>
        <v>11997</v>
      </c>
      <c r="AC3188" s="34">
        <f t="shared" si="697"/>
        <v>0.2799531112750715</v>
      </c>
      <c r="AD3188" s="145">
        <f t="shared" si="694"/>
        <v>9997.5</v>
      </c>
      <c r="AE3188" s="105">
        <v>7810.8329999999996</v>
      </c>
      <c r="AF3188" s="34" t="s">
        <v>36</v>
      </c>
      <c r="AG3188" s="34" t="s">
        <v>36</v>
      </c>
      <c r="AH3188" s="34" t="s">
        <v>36</v>
      </c>
      <c r="AI3188" s="29">
        <v>1.64</v>
      </c>
      <c r="AJ3188" s="29">
        <v>7.4000000000000003E-3</v>
      </c>
      <c r="AK3188" s="29">
        <v>0</v>
      </c>
      <c r="AL3188" s="29">
        <v>0</v>
      </c>
      <c r="AM3188" s="29" t="s">
        <v>28</v>
      </c>
      <c r="AN3188" s="44" t="s">
        <v>27</v>
      </c>
      <c r="AO3188" s="29" t="s">
        <v>28</v>
      </c>
      <c r="AP3188" s="29">
        <v>1</v>
      </c>
      <c r="AQ3188" s="29" t="s">
        <v>33</v>
      </c>
      <c r="AR3188" s="29" t="s">
        <v>33</v>
      </c>
      <c r="AS3188" s="29" t="s">
        <v>33</v>
      </c>
      <c r="AT3188" s="29"/>
      <c r="AU3188" s="144"/>
      <c r="AV3188" s="36" t="s">
        <v>28</v>
      </c>
      <c r="AW3188" s="102">
        <v>42942</v>
      </c>
      <c r="AX3188" s="129" t="s">
        <v>33</v>
      </c>
      <c r="AY3188" s="106" t="e">
        <v>#N/A</v>
      </c>
      <c r="BD3188" t="s">
        <v>4672</v>
      </c>
      <c r="BE3188" t="e">
        <v>#N/A</v>
      </c>
      <c r="BF3188" t="s">
        <v>4749</v>
      </c>
      <c r="BH3188" t="str">
        <f t="shared" si="701"/>
        <v/>
      </c>
      <c r="BJ3188" t="str">
        <f t="shared" si="702"/>
        <v>OK</v>
      </c>
      <c r="BK3188" s="130" t="s">
        <v>5302</v>
      </c>
      <c r="BL3188" s="130" t="e">
        <v>#VALUE!</v>
      </c>
      <c r="BM3188" s="131" t="s">
        <v>33</v>
      </c>
      <c r="BN3188" s="131" t="e">
        <v>#VALUE!</v>
      </c>
      <c r="BO3188" t="e">
        <v>#N/A</v>
      </c>
      <c r="BP3188">
        <v>0</v>
      </c>
    </row>
    <row r="3189" spans="1:68" ht="25.2" x14ac:dyDescent="0.3">
      <c r="A3189" s="1"/>
      <c r="B3189" s="47">
        <v>2828</v>
      </c>
      <c r="C3189" s="45">
        <v>1000567</v>
      </c>
      <c r="D3189" s="29"/>
      <c r="E3189" s="29"/>
      <c r="F3189" s="31" t="s">
        <v>2396</v>
      </c>
      <c r="G3189" s="37" t="s">
        <v>31</v>
      </c>
      <c r="H3189" s="148"/>
      <c r="I3189" s="148" t="s">
        <v>33</v>
      </c>
      <c r="J3189" s="147" t="s">
        <v>33</v>
      </c>
      <c r="K3189" s="148" t="e">
        <v>#N/A</v>
      </c>
      <c r="L3189" s="148" t="s">
        <v>32</v>
      </c>
      <c r="M3189" s="147" t="s">
        <v>33</v>
      </c>
      <c r="N3189" s="29" t="str">
        <f t="shared" si="698"/>
        <v/>
      </c>
      <c r="O3189" s="29" t="str">
        <f t="shared" si="699"/>
        <v/>
      </c>
      <c r="P3189" s="29" t="str">
        <f t="shared" si="700"/>
        <v/>
      </c>
      <c r="Q3189" s="29" t="str">
        <f t="shared" si="690"/>
        <v/>
      </c>
      <c r="R3189" s="29" t="str">
        <f t="shared" si="691"/>
        <v/>
      </c>
      <c r="S3189" s="29" t="str">
        <f t="shared" si="692"/>
        <v/>
      </c>
      <c r="T3189" s="29" t="str">
        <f t="shared" si="693"/>
        <v/>
      </c>
      <c r="U3189" s="29"/>
      <c r="V3189" s="29"/>
      <c r="W3189" s="38" t="s">
        <v>2241</v>
      </c>
      <c r="X3189" s="37" t="s">
        <v>158</v>
      </c>
      <c r="Y3189" s="146">
        <v>3583</v>
      </c>
      <c r="Z3189" s="33">
        <v>4586</v>
      </c>
      <c r="AA3189" s="34">
        <f t="shared" si="695"/>
        <v>0.28000000000000003</v>
      </c>
      <c r="AB3189" s="33">
        <f t="shared" si="696"/>
        <v>4586</v>
      </c>
      <c r="AC3189" s="34">
        <f t="shared" si="697"/>
        <v>0.2799332715526956</v>
      </c>
      <c r="AD3189" s="145">
        <f t="shared" si="694"/>
        <v>3821.6669999999999</v>
      </c>
      <c r="AE3189" s="105">
        <v>2985.8330000000001</v>
      </c>
      <c r="AF3189" s="34" t="s">
        <v>36</v>
      </c>
      <c r="AG3189" s="34" t="s">
        <v>36</v>
      </c>
      <c r="AH3189" s="34" t="s">
        <v>36</v>
      </c>
      <c r="AI3189" s="29">
        <v>0.47499999999999998</v>
      </c>
      <c r="AJ3189" s="29">
        <v>4.3200000000000001E-3</v>
      </c>
      <c r="AK3189" s="29">
        <v>0</v>
      </c>
      <c r="AL3189" s="29">
        <v>0</v>
      </c>
      <c r="AM3189" s="29" t="s">
        <v>28</v>
      </c>
      <c r="AN3189" s="44" t="s">
        <v>27</v>
      </c>
      <c r="AO3189" s="29" t="s">
        <v>28</v>
      </c>
      <c r="AP3189" s="29">
        <v>1</v>
      </c>
      <c r="AQ3189" s="29" t="s">
        <v>33</v>
      </c>
      <c r="AR3189" s="29" t="s">
        <v>33</v>
      </c>
      <c r="AS3189" s="29" t="s">
        <v>33</v>
      </c>
      <c r="AT3189" s="29"/>
      <c r="AU3189" s="144"/>
      <c r="AV3189" s="36" t="s">
        <v>28</v>
      </c>
      <c r="AW3189" s="102">
        <v>42942</v>
      </c>
      <c r="AX3189" s="129" t="s">
        <v>33</v>
      </c>
      <c r="AY3189" s="106" t="e">
        <v>#N/A</v>
      </c>
      <c r="BD3189" t="s">
        <v>4672</v>
      </c>
      <c r="BE3189" t="e">
        <v>#N/A</v>
      </c>
      <c r="BF3189" t="s">
        <v>4749</v>
      </c>
      <c r="BH3189" t="str">
        <f t="shared" si="701"/>
        <v/>
      </c>
      <c r="BJ3189" t="str">
        <f t="shared" si="702"/>
        <v>OK</v>
      </c>
      <c r="BK3189" s="130" t="s">
        <v>5302</v>
      </c>
      <c r="BL3189" s="130" t="e">
        <v>#VALUE!</v>
      </c>
      <c r="BM3189" s="131" t="s">
        <v>33</v>
      </c>
      <c r="BN3189" s="131" t="e">
        <v>#VALUE!</v>
      </c>
      <c r="BO3189" t="e">
        <v>#N/A</v>
      </c>
      <c r="BP3189">
        <v>0</v>
      </c>
    </row>
    <row r="3190" spans="1:68" ht="25.2" x14ac:dyDescent="0.3">
      <c r="A3190" s="1"/>
      <c r="B3190" s="47">
        <v>2829</v>
      </c>
      <c r="C3190" s="45">
        <v>1000568</v>
      </c>
      <c r="D3190" s="29"/>
      <c r="E3190" s="29"/>
      <c r="F3190" s="31" t="s">
        <v>2397</v>
      </c>
      <c r="G3190" s="37" t="s">
        <v>31</v>
      </c>
      <c r="H3190" s="148"/>
      <c r="I3190" s="148" t="s">
        <v>33</v>
      </c>
      <c r="J3190" s="147" t="s">
        <v>33</v>
      </c>
      <c r="K3190" s="148" t="e">
        <v>#N/A</v>
      </c>
      <c r="L3190" s="148" t="s">
        <v>32</v>
      </c>
      <c r="M3190" s="147" t="s">
        <v>33</v>
      </c>
      <c r="N3190" s="29" t="str">
        <f t="shared" si="698"/>
        <v/>
      </c>
      <c r="O3190" s="29" t="str">
        <f t="shared" si="699"/>
        <v/>
      </c>
      <c r="P3190" s="29" t="str">
        <f t="shared" si="700"/>
        <v/>
      </c>
      <c r="Q3190" s="29" t="str">
        <f t="shared" si="690"/>
        <v/>
      </c>
      <c r="R3190" s="29" t="str">
        <f t="shared" si="691"/>
        <v/>
      </c>
      <c r="S3190" s="29" t="str">
        <f t="shared" si="692"/>
        <v/>
      </c>
      <c r="T3190" s="29" t="str">
        <f t="shared" si="693"/>
        <v/>
      </c>
      <c r="U3190" s="29"/>
      <c r="V3190" s="29"/>
      <c r="W3190" s="38" t="s">
        <v>2241</v>
      </c>
      <c r="X3190" s="37" t="s">
        <v>158</v>
      </c>
      <c r="Y3190" s="146">
        <v>3788</v>
      </c>
      <c r="Z3190" s="33">
        <v>4849</v>
      </c>
      <c r="AA3190" s="34">
        <f t="shared" si="695"/>
        <v>0.28000000000000003</v>
      </c>
      <c r="AB3190" s="33">
        <f t="shared" si="696"/>
        <v>4849</v>
      </c>
      <c r="AC3190" s="34">
        <f t="shared" si="697"/>
        <v>0.28009479618851157</v>
      </c>
      <c r="AD3190" s="145">
        <f t="shared" si="694"/>
        <v>4040.8330000000001</v>
      </c>
      <c r="AE3190" s="105">
        <v>3156.6669999999999</v>
      </c>
      <c r="AF3190" s="34" t="s">
        <v>36</v>
      </c>
      <c r="AG3190" s="34" t="s">
        <v>36</v>
      </c>
      <c r="AH3190" s="34" t="s">
        <v>36</v>
      </c>
      <c r="AI3190" s="29">
        <v>0.58799999999999997</v>
      </c>
      <c r="AJ3190" s="29">
        <v>4.3200000000000001E-3</v>
      </c>
      <c r="AK3190" s="29">
        <v>0</v>
      </c>
      <c r="AL3190" s="29">
        <v>0</v>
      </c>
      <c r="AM3190" s="29" t="s">
        <v>28</v>
      </c>
      <c r="AN3190" s="44" t="s">
        <v>27</v>
      </c>
      <c r="AO3190" s="29" t="s">
        <v>28</v>
      </c>
      <c r="AP3190" s="29">
        <v>1</v>
      </c>
      <c r="AQ3190" s="29" t="s">
        <v>33</v>
      </c>
      <c r="AR3190" s="29" t="s">
        <v>33</v>
      </c>
      <c r="AS3190" s="29" t="s">
        <v>33</v>
      </c>
      <c r="AT3190" s="29"/>
      <c r="AU3190" s="144"/>
      <c r="AV3190" s="36" t="s">
        <v>28</v>
      </c>
      <c r="AW3190" s="102">
        <v>42942</v>
      </c>
      <c r="AX3190" s="129" t="s">
        <v>33</v>
      </c>
      <c r="AY3190" s="106" t="e">
        <v>#N/A</v>
      </c>
      <c r="BD3190" t="s">
        <v>4672</v>
      </c>
      <c r="BE3190" t="e">
        <v>#N/A</v>
      </c>
      <c r="BF3190" t="s">
        <v>4749</v>
      </c>
      <c r="BH3190" t="str">
        <f t="shared" si="701"/>
        <v/>
      </c>
      <c r="BJ3190" t="str">
        <f t="shared" si="702"/>
        <v>OK</v>
      </c>
      <c r="BK3190" s="130" t="s">
        <v>5302</v>
      </c>
      <c r="BL3190" s="130" t="e">
        <v>#VALUE!</v>
      </c>
      <c r="BM3190" s="131" t="s">
        <v>33</v>
      </c>
      <c r="BN3190" s="131" t="e">
        <v>#VALUE!</v>
      </c>
      <c r="BO3190" t="e">
        <v>#N/A</v>
      </c>
      <c r="BP3190">
        <v>0</v>
      </c>
    </row>
    <row r="3191" spans="1:68" ht="25.2" x14ac:dyDescent="0.3">
      <c r="A3191" s="1"/>
      <c r="B3191" s="47">
        <v>2830</v>
      </c>
      <c r="C3191" s="45">
        <v>1000569</v>
      </c>
      <c r="D3191" s="29"/>
      <c r="E3191" s="29"/>
      <c r="F3191" s="31" t="s">
        <v>2398</v>
      </c>
      <c r="G3191" s="37" t="s">
        <v>31</v>
      </c>
      <c r="H3191" s="148"/>
      <c r="I3191" s="148" t="s">
        <v>33</v>
      </c>
      <c r="J3191" s="147" t="s">
        <v>33</v>
      </c>
      <c r="K3191" s="148" t="e">
        <v>#N/A</v>
      </c>
      <c r="L3191" s="148" t="s">
        <v>32</v>
      </c>
      <c r="M3191" s="147" t="s">
        <v>33</v>
      </c>
      <c r="N3191" s="29" t="str">
        <f t="shared" si="698"/>
        <v/>
      </c>
      <c r="O3191" s="29" t="str">
        <f t="shared" si="699"/>
        <v/>
      </c>
      <c r="P3191" s="29" t="str">
        <f t="shared" si="700"/>
        <v/>
      </c>
      <c r="Q3191" s="29" t="str">
        <f t="shared" si="690"/>
        <v/>
      </c>
      <c r="R3191" s="29" t="str">
        <f t="shared" si="691"/>
        <v/>
      </c>
      <c r="S3191" s="29" t="str">
        <f t="shared" si="692"/>
        <v/>
      </c>
      <c r="T3191" s="29" t="str">
        <f t="shared" si="693"/>
        <v/>
      </c>
      <c r="U3191" s="29"/>
      <c r="V3191" s="29"/>
      <c r="W3191" s="38" t="s">
        <v>2241</v>
      </c>
      <c r="X3191" s="37" t="s">
        <v>158</v>
      </c>
      <c r="Y3191" s="146">
        <v>3979</v>
      </c>
      <c r="Z3191" s="33">
        <v>5093</v>
      </c>
      <c r="AA3191" s="34">
        <f t="shared" si="695"/>
        <v>0.28000000000000003</v>
      </c>
      <c r="AB3191" s="33">
        <f t="shared" si="696"/>
        <v>5093</v>
      </c>
      <c r="AC3191" s="34">
        <f t="shared" si="697"/>
        <v>0.27997007086906978</v>
      </c>
      <c r="AD3191" s="145">
        <f t="shared" si="694"/>
        <v>4244.1670000000004</v>
      </c>
      <c r="AE3191" s="105">
        <v>3315.8330000000001</v>
      </c>
      <c r="AF3191" s="34" t="s">
        <v>36</v>
      </c>
      <c r="AG3191" s="34" t="s">
        <v>36</v>
      </c>
      <c r="AH3191" s="34" t="s">
        <v>36</v>
      </c>
      <c r="AI3191" s="29">
        <v>0.59599999999999997</v>
      </c>
      <c r="AJ3191" s="29">
        <v>4.3200000000000001E-3</v>
      </c>
      <c r="AK3191" s="29">
        <v>0</v>
      </c>
      <c r="AL3191" s="29">
        <v>0</v>
      </c>
      <c r="AM3191" s="29" t="s">
        <v>28</v>
      </c>
      <c r="AN3191" s="44" t="s">
        <v>27</v>
      </c>
      <c r="AO3191" s="29" t="s">
        <v>28</v>
      </c>
      <c r="AP3191" s="29">
        <v>1</v>
      </c>
      <c r="AQ3191" s="29" t="s">
        <v>33</v>
      </c>
      <c r="AR3191" s="29" t="s">
        <v>33</v>
      </c>
      <c r="AS3191" s="29" t="s">
        <v>33</v>
      </c>
      <c r="AT3191" s="29"/>
      <c r="AU3191" s="144"/>
      <c r="AV3191" s="36" t="s">
        <v>28</v>
      </c>
      <c r="AW3191" s="102">
        <v>42942</v>
      </c>
      <c r="AX3191" s="129" t="s">
        <v>33</v>
      </c>
      <c r="AY3191" s="106" t="e">
        <v>#N/A</v>
      </c>
      <c r="BD3191" t="s">
        <v>4672</v>
      </c>
      <c r="BE3191" t="e">
        <v>#N/A</v>
      </c>
      <c r="BF3191" t="s">
        <v>4749</v>
      </c>
      <c r="BH3191" t="str">
        <f t="shared" si="701"/>
        <v/>
      </c>
      <c r="BJ3191" t="str">
        <f t="shared" si="702"/>
        <v>OK</v>
      </c>
      <c r="BK3191" s="130" t="s">
        <v>5302</v>
      </c>
      <c r="BL3191" s="130" t="e">
        <v>#VALUE!</v>
      </c>
      <c r="BM3191" s="131" t="s">
        <v>33</v>
      </c>
      <c r="BN3191" s="131" t="e">
        <v>#VALUE!</v>
      </c>
      <c r="BO3191" t="e">
        <v>#N/A</v>
      </c>
      <c r="BP3191">
        <v>0</v>
      </c>
    </row>
    <row r="3192" spans="1:68" ht="25.2" x14ac:dyDescent="0.3">
      <c r="A3192" s="1"/>
      <c r="B3192" s="47">
        <v>2831</v>
      </c>
      <c r="C3192" s="45">
        <v>1000571</v>
      </c>
      <c r="D3192" s="29"/>
      <c r="E3192" s="29"/>
      <c r="F3192" s="31" t="s">
        <v>2399</v>
      </c>
      <c r="G3192" s="37" t="s">
        <v>31</v>
      </c>
      <c r="H3192" s="148"/>
      <c r="I3192" s="148" t="s">
        <v>33</v>
      </c>
      <c r="J3192" s="147" t="s">
        <v>33</v>
      </c>
      <c r="K3192" s="148" t="e">
        <v>#N/A</v>
      </c>
      <c r="L3192" s="148" t="s">
        <v>32</v>
      </c>
      <c r="M3192" s="147" t="s">
        <v>33</v>
      </c>
      <c r="N3192" s="29" t="str">
        <f t="shared" si="698"/>
        <v/>
      </c>
      <c r="O3192" s="29" t="str">
        <f t="shared" si="699"/>
        <v/>
      </c>
      <c r="P3192" s="29" t="str">
        <f t="shared" si="700"/>
        <v/>
      </c>
      <c r="Q3192" s="29" t="str">
        <f t="shared" si="690"/>
        <v/>
      </c>
      <c r="R3192" s="29" t="str">
        <f t="shared" si="691"/>
        <v/>
      </c>
      <c r="S3192" s="29" t="str">
        <f t="shared" si="692"/>
        <v/>
      </c>
      <c r="T3192" s="29" t="str">
        <f t="shared" si="693"/>
        <v/>
      </c>
      <c r="U3192" s="29"/>
      <c r="V3192" s="29"/>
      <c r="W3192" s="38" t="s">
        <v>2241</v>
      </c>
      <c r="X3192" s="37" t="s">
        <v>158</v>
      </c>
      <c r="Y3192" s="146">
        <v>4674</v>
      </c>
      <c r="Z3192" s="33">
        <v>5982</v>
      </c>
      <c r="AA3192" s="34">
        <f t="shared" si="695"/>
        <v>0.28000000000000003</v>
      </c>
      <c r="AB3192" s="33">
        <f t="shared" si="696"/>
        <v>5982</v>
      </c>
      <c r="AC3192" s="34">
        <f t="shared" si="697"/>
        <v>0.27984595635430037</v>
      </c>
      <c r="AD3192" s="145">
        <f t="shared" si="694"/>
        <v>4985</v>
      </c>
      <c r="AE3192" s="105">
        <v>3895</v>
      </c>
      <c r="AF3192" s="34" t="s">
        <v>36</v>
      </c>
      <c r="AG3192" s="34" t="s">
        <v>36</v>
      </c>
      <c r="AH3192" s="34" t="s">
        <v>36</v>
      </c>
      <c r="AI3192" s="29">
        <v>0.65200000000000002</v>
      </c>
      <c r="AJ3192" s="29">
        <v>5.4000000000000003E-3</v>
      </c>
      <c r="AK3192" s="29">
        <v>0</v>
      </c>
      <c r="AL3192" s="29">
        <v>0</v>
      </c>
      <c r="AM3192" s="29" t="s">
        <v>28</v>
      </c>
      <c r="AN3192" s="44" t="s">
        <v>27</v>
      </c>
      <c r="AO3192" s="29" t="s">
        <v>28</v>
      </c>
      <c r="AP3192" s="29">
        <v>1</v>
      </c>
      <c r="AQ3192" s="29" t="s">
        <v>33</v>
      </c>
      <c r="AR3192" s="29" t="s">
        <v>33</v>
      </c>
      <c r="AS3192" s="29" t="s">
        <v>33</v>
      </c>
      <c r="AT3192" s="29"/>
      <c r="AU3192" s="144"/>
      <c r="AV3192" s="36" t="s">
        <v>28</v>
      </c>
      <c r="AW3192" s="102">
        <v>42942</v>
      </c>
      <c r="AX3192" s="129" t="s">
        <v>33</v>
      </c>
      <c r="AY3192" s="106" t="e">
        <v>#N/A</v>
      </c>
      <c r="BD3192" t="s">
        <v>4672</v>
      </c>
      <c r="BE3192" t="e">
        <v>#N/A</v>
      </c>
      <c r="BF3192" t="s">
        <v>4749</v>
      </c>
      <c r="BH3192" t="str">
        <f t="shared" si="701"/>
        <v/>
      </c>
      <c r="BJ3192" t="str">
        <f t="shared" si="702"/>
        <v>OK</v>
      </c>
      <c r="BK3192" s="130" t="s">
        <v>5302</v>
      </c>
      <c r="BL3192" s="130" t="e">
        <v>#VALUE!</v>
      </c>
      <c r="BM3192" s="131" t="s">
        <v>33</v>
      </c>
      <c r="BN3192" s="131" t="e">
        <v>#VALUE!</v>
      </c>
      <c r="BO3192" t="e">
        <v>#N/A</v>
      </c>
      <c r="BP3192">
        <v>0</v>
      </c>
    </row>
    <row r="3193" spans="1:68" ht="25.2" x14ac:dyDescent="0.3">
      <c r="A3193" s="1"/>
      <c r="B3193" s="47">
        <v>2832</v>
      </c>
      <c r="C3193" s="45">
        <v>1000575</v>
      </c>
      <c r="D3193" s="29"/>
      <c r="E3193" s="29"/>
      <c r="F3193" s="31" t="s">
        <v>2400</v>
      </c>
      <c r="G3193" s="37" t="s">
        <v>31</v>
      </c>
      <c r="H3193" s="148"/>
      <c r="I3193" s="148" t="s">
        <v>33</v>
      </c>
      <c r="J3193" s="147" t="s">
        <v>33</v>
      </c>
      <c r="K3193" s="148" t="e">
        <v>#N/A</v>
      </c>
      <c r="L3193" s="148" t="s">
        <v>32</v>
      </c>
      <c r="M3193" s="147" t="s">
        <v>33</v>
      </c>
      <c r="N3193" s="29" t="str">
        <f t="shared" si="698"/>
        <v/>
      </c>
      <c r="O3193" s="29" t="str">
        <f t="shared" si="699"/>
        <v/>
      </c>
      <c r="P3193" s="29" t="str">
        <f t="shared" si="700"/>
        <v/>
      </c>
      <c r="Q3193" s="29" t="str">
        <f t="shared" si="690"/>
        <v/>
      </c>
      <c r="R3193" s="29" t="str">
        <f t="shared" si="691"/>
        <v/>
      </c>
      <c r="S3193" s="29" t="str">
        <f t="shared" si="692"/>
        <v/>
      </c>
      <c r="T3193" s="29" t="str">
        <f t="shared" si="693"/>
        <v/>
      </c>
      <c r="U3193" s="29"/>
      <c r="V3193" s="29"/>
      <c r="W3193" s="38" t="s">
        <v>2241</v>
      </c>
      <c r="X3193" s="37" t="s">
        <v>158</v>
      </c>
      <c r="Y3193" s="146">
        <v>12702</v>
      </c>
      <c r="Z3193" s="33">
        <v>16258</v>
      </c>
      <c r="AA3193" s="34">
        <f t="shared" si="695"/>
        <v>0.28000000000000003</v>
      </c>
      <c r="AB3193" s="33">
        <f t="shared" si="696"/>
        <v>16258</v>
      </c>
      <c r="AC3193" s="34">
        <f t="shared" si="697"/>
        <v>0.27995588096362783</v>
      </c>
      <c r="AD3193" s="145">
        <f t="shared" si="694"/>
        <v>13548.333000000001</v>
      </c>
      <c r="AE3193" s="105">
        <v>10585</v>
      </c>
      <c r="AF3193" s="34" t="s">
        <v>36</v>
      </c>
      <c r="AG3193" s="34" t="s">
        <v>36</v>
      </c>
      <c r="AH3193" s="34" t="s">
        <v>36</v>
      </c>
      <c r="AI3193" s="29">
        <v>0.60199999999999998</v>
      </c>
      <c r="AJ3193" s="29">
        <v>8.8800000000000007E-3</v>
      </c>
      <c r="AK3193" s="29">
        <v>0</v>
      </c>
      <c r="AL3193" s="29">
        <v>0</v>
      </c>
      <c r="AM3193" s="29" t="s">
        <v>28</v>
      </c>
      <c r="AN3193" s="44" t="s">
        <v>27</v>
      </c>
      <c r="AO3193" s="29" t="s">
        <v>28</v>
      </c>
      <c r="AP3193" s="29">
        <v>1</v>
      </c>
      <c r="AQ3193" s="29" t="s">
        <v>33</v>
      </c>
      <c r="AR3193" s="29" t="s">
        <v>33</v>
      </c>
      <c r="AS3193" s="29" t="s">
        <v>33</v>
      </c>
      <c r="AT3193" s="29"/>
      <c r="AU3193" s="144"/>
      <c r="AV3193" s="36" t="s">
        <v>28</v>
      </c>
      <c r="AW3193" s="102">
        <v>42942</v>
      </c>
      <c r="AX3193" s="129" t="s">
        <v>33</v>
      </c>
      <c r="AY3193" s="106" t="e">
        <v>#N/A</v>
      </c>
      <c r="BD3193" t="s">
        <v>4672</v>
      </c>
      <c r="BE3193" t="e">
        <v>#N/A</v>
      </c>
      <c r="BF3193" t="s">
        <v>4749</v>
      </c>
      <c r="BH3193" t="str">
        <f t="shared" si="701"/>
        <v/>
      </c>
      <c r="BJ3193" t="str">
        <f t="shared" si="702"/>
        <v>OK</v>
      </c>
      <c r="BK3193" s="130" t="s">
        <v>5302</v>
      </c>
      <c r="BL3193" s="130" t="e">
        <v>#VALUE!</v>
      </c>
      <c r="BM3193" s="131" t="s">
        <v>33</v>
      </c>
      <c r="BN3193" s="131" t="e">
        <v>#VALUE!</v>
      </c>
      <c r="BO3193" t="e">
        <v>#N/A</v>
      </c>
      <c r="BP3193">
        <v>0</v>
      </c>
    </row>
    <row r="3194" spans="1:68" ht="25.2" x14ac:dyDescent="0.3">
      <c r="A3194" s="1"/>
      <c r="B3194" s="47">
        <v>2833</v>
      </c>
      <c r="C3194" s="45">
        <v>1000578</v>
      </c>
      <c r="D3194" s="30"/>
      <c r="E3194" s="30"/>
      <c r="F3194" s="39" t="s">
        <v>2401</v>
      </c>
      <c r="G3194" s="37" t="s">
        <v>31</v>
      </c>
      <c r="H3194" s="148"/>
      <c r="I3194" s="148" t="s">
        <v>33</v>
      </c>
      <c r="J3194" s="147" t="s">
        <v>33</v>
      </c>
      <c r="K3194" s="148" t="e">
        <v>#N/A</v>
      </c>
      <c r="L3194" s="148" t="s">
        <v>32</v>
      </c>
      <c r="M3194" s="147" t="s">
        <v>33</v>
      </c>
      <c r="N3194" s="29" t="str">
        <f t="shared" si="698"/>
        <v/>
      </c>
      <c r="O3194" s="29" t="str">
        <f t="shared" si="699"/>
        <v/>
      </c>
      <c r="P3194" s="29" t="str">
        <f t="shared" si="700"/>
        <v/>
      </c>
      <c r="Q3194" s="29" t="str">
        <f t="shared" si="690"/>
        <v/>
      </c>
      <c r="R3194" s="29" t="str">
        <f t="shared" si="691"/>
        <v/>
      </c>
      <c r="S3194" s="29" t="str">
        <f t="shared" si="692"/>
        <v/>
      </c>
      <c r="T3194" s="29" t="str">
        <f t="shared" si="693"/>
        <v/>
      </c>
      <c r="U3194" s="29"/>
      <c r="V3194" s="29"/>
      <c r="W3194" s="38" t="s">
        <v>2241</v>
      </c>
      <c r="X3194" s="29" t="s">
        <v>158</v>
      </c>
      <c r="Y3194" s="146">
        <v>22138</v>
      </c>
      <c r="Z3194" s="33">
        <v>28337</v>
      </c>
      <c r="AA3194" s="34">
        <f t="shared" si="695"/>
        <v>0.28000000000000003</v>
      </c>
      <c r="AB3194" s="33">
        <f t="shared" si="696"/>
        <v>28337</v>
      </c>
      <c r="AC3194" s="34">
        <f t="shared" si="697"/>
        <v>0.28001630282801176</v>
      </c>
      <c r="AD3194" s="145">
        <f t="shared" si="694"/>
        <v>23614.167000000001</v>
      </c>
      <c r="AE3194" s="105">
        <v>18448.332999999999</v>
      </c>
      <c r="AF3194" s="34" t="s">
        <v>36</v>
      </c>
      <c r="AG3194" s="34" t="s">
        <v>36</v>
      </c>
      <c r="AH3194" s="34" t="s">
        <v>36</v>
      </c>
      <c r="AI3194" s="29">
        <v>2.2599999999999998</v>
      </c>
      <c r="AJ3194" s="29">
        <v>2.2200000000000001E-2</v>
      </c>
      <c r="AK3194" s="29">
        <v>0</v>
      </c>
      <c r="AL3194" s="29">
        <v>0</v>
      </c>
      <c r="AM3194" s="29" t="s">
        <v>28</v>
      </c>
      <c r="AN3194" s="44" t="s">
        <v>27</v>
      </c>
      <c r="AO3194" s="29" t="s">
        <v>28</v>
      </c>
      <c r="AP3194" s="29">
        <v>1</v>
      </c>
      <c r="AQ3194" s="29" t="s">
        <v>33</v>
      </c>
      <c r="AR3194" s="29" t="s">
        <v>33</v>
      </c>
      <c r="AS3194" s="29" t="s">
        <v>33</v>
      </c>
      <c r="AT3194" s="29"/>
      <c r="AU3194" s="144"/>
      <c r="AV3194" s="36" t="s">
        <v>28</v>
      </c>
      <c r="AW3194" s="102">
        <v>43648</v>
      </c>
      <c r="AX3194" s="129" t="s">
        <v>33</v>
      </c>
      <c r="AY3194" s="106" t="e">
        <v>#N/A</v>
      </c>
      <c r="BD3194" t="s">
        <v>4674</v>
      </c>
      <c r="BE3194" t="e">
        <v>#N/A</v>
      </c>
      <c r="BF3194" t="s">
        <v>4749</v>
      </c>
      <c r="BH3194" t="str">
        <f t="shared" si="701"/>
        <v/>
      </c>
      <c r="BJ3194" t="str">
        <f t="shared" si="702"/>
        <v>OK</v>
      </c>
      <c r="BK3194" s="130" t="s">
        <v>5302</v>
      </c>
      <c r="BL3194" s="130" t="e">
        <v>#VALUE!</v>
      </c>
      <c r="BM3194" s="131" t="s">
        <v>33</v>
      </c>
      <c r="BN3194" s="131" t="e">
        <v>#VALUE!</v>
      </c>
      <c r="BO3194" t="e">
        <v>#N/A</v>
      </c>
      <c r="BP3194">
        <v>0</v>
      </c>
    </row>
    <row r="3195" spans="1:68" ht="25.2" x14ac:dyDescent="0.3">
      <c r="A3195" s="1"/>
      <c r="B3195" s="47">
        <v>2834</v>
      </c>
      <c r="C3195" s="45">
        <v>1000577</v>
      </c>
      <c r="D3195" s="29"/>
      <c r="E3195" s="29"/>
      <c r="F3195" s="31" t="s">
        <v>2402</v>
      </c>
      <c r="G3195" s="37" t="s">
        <v>31</v>
      </c>
      <c r="H3195" s="148"/>
      <c r="I3195" s="148" t="s">
        <v>33</v>
      </c>
      <c r="J3195" s="147" t="s">
        <v>33</v>
      </c>
      <c r="K3195" s="148" t="e">
        <v>#N/A</v>
      </c>
      <c r="L3195" s="148" t="s">
        <v>32</v>
      </c>
      <c r="M3195" s="147" t="s">
        <v>33</v>
      </c>
      <c r="N3195" s="29" t="str">
        <f t="shared" si="698"/>
        <v/>
      </c>
      <c r="O3195" s="29" t="str">
        <f t="shared" si="699"/>
        <v/>
      </c>
      <c r="P3195" s="29" t="str">
        <f t="shared" si="700"/>
        <v/>
      </c>
      <c r="Q3195" s="29" t="str">
        <f t="shared" si="690"/>
        <v/>
      </c>
      <c r="R3195" s="29" t="str">
        <f t="shared" si="691"/>
        <v/>
      </c>
      <c r="S3195" s="29" t="str">
        <f t="shared" si="692"/>
        <v/>
      </c>
      <c r="T3195" s="29" t="str">
        <f t="shared" si="693"/>
        <v/>
      </c>
      <c r="U3195" s="29"/>
      <c r="V3195" s="29"/>
      <c r="W3195" s="38" t="s">
        <v>2241</v>
      </c>
      <c r="X3195" s="37" t="s">
        <v>158</v>
      </c>
      <c r="Y3195" s="146">
        <v>17978</v>
      </c>
      <c r="Z3195" s="33">
        <v>23012</v>
      </c>
      <c r="AA3195" s="34">
        <f t="shared" si="695"/>
        <v>0.28000000000000003</v>
      </c>
      <c r="AB3195" s="33">
        <f t="shared" si="696"/>
        <v>23012</v>
      </c>
      <c r="AC3195" s="34">
        <f t="shared" si="697"/>
        <v>0.28000889353634695</v>
      </c>
      <c r="AD3195" s="145">
        <f t="shared" si="694"/>
        <v>19176.667000000001</v>
      </c>
      <c r="AE3195" s="105">
        <v>14981.666999999999</v>
      </c>
      <c r="AF3195" s="34" t="s">
        <v>36</v>
      </c>
      <c r="AG3195" s="34" t="s">
        <v>36</v>
      </c>
      <c r="AH3195" s="34" t="s">
        <v>36</v>
      </c>
      <c r="AI3195" s="29">
        <v>1.69</v>
      </c>
      <c r="AJ3195" s="29">
        <v>2.2200000000000001E-2</v>
      </c>
      <c r="AK3195" s="29">
        <v>0</v>
      </c>
      <c r="AL3195" s="29">
        <v>0</v>
      </c>
      <c r="AM3195" s="29" t="s">
        <v>28</v>
      </c>
      <c r="AN3195" s="44" t="s">
        <v>27</v>
      </c>
      <c r="AO3195" s="29" t="s">
        <v>28</v>
      </c>
      <c r="AP3195" s="29">
        <v>1</v>
      </c>
      <c r="AQ3195" s="29" t="s">
        <v>33</v>
      </c>
      <c r="AR3195" s="29" t="s">
        <v>33</v>
      </c>
      <c r="AS3195" s="29" t="s">
        <v>33</v>
      </c>
      <c r="AT3195" s="29"/>
      <c r="AU3195" s="144"/>
      <c r="AV3195" s="36" t="s">
        <v>28</v>
      </c>
      <c r="AW3195" s="102">
        <v>42942</v>
      </c>
      <c r="AX3195" s="129" t="s">
        <v>33</v>
      </c>
      <c r="AY3195" s="106" t="e">
        <v>#N/A</v>
      </c>
      <c r="BD3195" t="s">
        <v>4672</v>
      </c>
      <c r="BE3195" t="e">
        <v>#N/A</v>
      </c>
      <c r="BF3195" t="s">
        <v>4749</v>
      </c>
      <c r="BH3195" t="str">
        <f t="shared" si="701"/>
        <v/>
      </c>
      <c r="BJ3195" t="str">
        <f t="shared" si="702"/>
        <v>OK</v>
      </c>
      <c r="BK3195" s="130" t="s">
        <v>5302</v>
      </c>
      <c r="BL3195" s="130" t="e">
        <v>#VALUE!</v>
      </c>
      <c r="BM3195" s="131" t="s">
        <v>33</v>
      </c>
      <c r="BN3195" s="131" t="e">
        <v>#VALUE!</v>
      </c>
      <c r="BO3195" t="e">
        <v>#N/A</v>
      </c>
      <c r="BP3195">
        <v>0</v>
      </c>
    </row>
    <row r="3196" spans="1:68" ht="25.2" x14ac:dyDescent="0.3">
      <c r="A3196" s="1"/>
      <c r="B3196" s="47">
        <v>2835</v>
      </c>
      <c r="C3196" s="45">
        <v>1000542</v>
      </c>
      <c r="D3196" s="29"/>
      <c r="E3196" s="29"/>
      <c r="F3196" s="31" t="s">
        <v>3870</v>
      </c>
      <c r="G3196" s="37" t="s">
        <v>31</v>
      </c>
      <c r="H3196" s="148"/>
      <c r="I3196" s="148"/>
      <c r="J3196" s="147" t="s">
        <v>33</v>
      </c>
      <c r="K3196" s="148" t="e">
        <v>#N/A</v>
      </c>
      <c r="L3196" s="148" t="s">
        <v>32</v>
      </c>
      <c r="M3196" s="147" t="s">
        <v>33</v>
      </c>
      <c r="N3196" s="29" t="str">
        <f t="shared" si="698"/>
        <v/>
      </c>
      <c r="O3196" s="29" t="str">
        <f t="shared" si="699"/>
        <v/>
      </c>
      <c r="P3196" s="29" t="str">
        <f t="shared" si="700"/>
        <v/>
      </c>
      <c r="Q3196" s="29" t="str">
        <f t="shared" si="690"/>
        <v/>
      </c>
      <c r="R3196" s="29" t="str">
        <f t="shared" si="691"/>
        <v/>
      </c>
      <c r="S3196" s="29" t="str">
        <f t="shared" si="692"/>
        <v/>
      </c>
      <c r="T3196" s="29" t="str">
        <f t="shared" si="693"/>
        <v/>
      </c>
      <c r="U3196" s="29"/>
      <c r="V3196" s="29"/>
      <c r="W3196" s="38" t="s">
        <v>2241</v>
      </c>
      <c r="X3196" s="37" t="s">
        <v>158</v>
      </c>
      <c r="Y3196" s="146">
        <v>2900</v>
      </c>
      <c r="Z3196" s="33">
        <v>3712</v>
      </c>
      <c r="AA3196" s="34">
        <f t="shared" si="695"/>
        <v>0.28000000000000003</v>
      </c>
      <c r="AB3196" s="33">
        <f t="shared" si="696"/>
        <v>3712</v>
      </c>
      <c r="AC3196" s="34">
        <f t="shared" si="697"/>
        <v>0.27999968551728482</v>
      </c>
      <c r="AD3196" s="145">
        <f t="shared" si="694"/>
        <v>3093.3330000000001</v>
      </c>
      <c r="AE3196" s="105">
        <v>2416.6669999999999</v>
      </c>
      <c r="AF3196" s="34" t="s">
        <v>36</v>
      </c>
      <c r="AG3196" s="34" t="s">
        <v>36</v>
      </c>
      <c r="AH3196" s="34" t="s">
        <v>36</v>
      </c>
      <c r="AI3196" s="29">
        <v>0.25</v>
      </c>
      <c r="AJ3196" s="29">
        <v>6.4800000000000003E-4</v>
      </c>
      <c r="AK3196" s="29">
        <v>0</v>
      </c>
      <c r="AL3196" s="29">
        <v>0</v>
      </c>
      <c r="AM3196" s="29" t="s">
        <v>28</v>
      </c>
      <c r="AN3196" s="44" t="s">
        <v>27</v>
      </c>
      <c r="AO3196" s="29" t="s">
        <v>28</v>
      </c>
      <c r="AP3196" s="29">
        <v>1</v>
      </c>
      <c r="AQ3196" s="29"/>
      <c r="AR3196" s="29"/>
      <c r="AS3196" s="29"/>
      <c r="AT3196" s="29"/>
      <c r="AU3196" s="144"/>
      <c r="AV3196" s="36" t="s">
        <v>28</v>
      </c>
      <c r="AW3196" s="102">
        <v>44335</v>
      </c>
      <c r="AX3196" s="129" t="s">
        <v>33</v>
      </c>
      <c r="AY3196" s="106" t="e">
        <v>#N/A</v>
      </c>
      <c r="BD3196" t="s">
        <v>4675</v>
      </c>
      <c r="BE3196" t="e">
        <v>#N/A</v>
      </c>
      <c r="BF3196" t="s">
        <v>4749</v>
      </c>
      <c r="BH3196" t="str">
        <f t="shared" si="701"/>
        <v/>
      </c>
      <c r="BJ3196" t="str">
        <f t="shared" si="702"/>
        <v>OK</v>
      </c>
      <c r="BK3196" s="130" t="s">
        <v>5302</v>
      </c>
      <c r="BL3196" s="130" t="e">
        <v>#VALUE!</v>
      </c>
      <c r="BM3196" s="131" t="s">
        <v>33</v>
      </c>
      <c r="BN3196" s="131" t="e">
        <v>#VALUE!</v>
      </c>
      <c r="BO3196" t="e">
        <v>#N/A</v>
      </c>
      <c r="BP3196">
        <v>0</v>
      </c>
    </row>
    <row r="3197" spans="1:68" x14ac:dyDescent="0.3">
      <c r="A3197" s="1"/>
      <c r="B3197" s="47">
        <v>2836</v>
      </c>
      <c r="C3197" s="45">
        <v>1000427</v>
      </c>
      <c r="D3197" s="29"/>
      <c r="E3197" s="29"/>
      <c r="F3197" s="31" t="s">
        <v>2403</v>
      </c>
      <c r="G3197" s="37" t="s">
        <v>31</v>
      </c>
      <c r="H3197" s="148"/>
      <c r="I3197" s="148" t="s">
        <v>33</v>
      </c>
      <c r="J3197" s="147" t="s">
        <v>33</v>
      </c>
      <c r="K3197" s="148" t="e">
        <v>#N/A</v>
      </c>
      <c r="L3197" s="148" t="s">
        <v>32</v>
      </c>
      <c r="M3197" s="147" t="s">
        <v>33</v>
      </c>
      <c r="N3197" s="29" t="str">
        <f t="shared" si="698"/>
        <v/>
      </c>
      <c r="O3197" s="29" t="str">
        <f t="shared" si="699"/>
        <v/>
      </c>
      <c r="P3197" s="29" t="str">
        <f t="shared" si="700"/>
        <v/>
      </c>
      <c r="Q3197" s="29" t="str">
        <f t="shared" si="690"/>
        <v/>
      </c>
      <c r="R3197" s="29" t="str">
        <f t="shared" si="691"/>
        <v/>
      </c>
      <c r="S3197" s="29" t="str">
        <f t="shared" si="692"/>
        <v/>
      </c>
      <c r="T3197" s="29" t="str">
        <f t="shared" si="693"/>
        <v/>
      </c>
      <c r="U3197" s="29"/>
      <c r="V3197" s="29"/>
      <c r="W3197" s="38" t="s">
        <v>2241</v>
      </c>
      <c r="X3197" s="37" t="s">
        <v>158</v>
      </c>
      <c r="Y3197" s="146">
        <v>958</v>
      </c>
      <c r="Z3197" s="33">
        <v>1226</v>
      </c>
      <c r="AA3197" s="34">
        <f t="shared" si="695"/>
        <v>0.28000000000000003</v>
      </c>
      <c r="AB3197" s="33">
        <f t="shared" si="696"/>
        <v>1226</v>
      </c>
      <c r="AC3197" s="34">
        <f t="shared" si="697"/>
        <v>0.27975042995842597</v>
      </c>
      <c r="AD3197" s="145">
        <f t="shared" si="694"/>
        <v>1021.667</v>
      </c>
      <c r="AE3197" s="105">
        <v>798.33299999999997</v>
      </c>
      <c r="AF3197" s="34" t="s">
        <v>36</v>
      </c>
      <c r="AG3197" s="34" t="s">
        <v>36</v>
      </c>
      <c r="AH3197" s="34" t="s">
        <v>36</v>
      </c>
      <c r="AI3197" s="29">
        <v>0.05</v>
      </c>
      <c r="AJ3197" s="29">
        <v>3.3599999999999998E-4</v>
      </c>
      <c r="AK3197" s="29">
        <v>0</v>
      </c>
      <c r="AL3197" s="29">
        <v>0</v>
      </c>
      <c r="AM3197" s="29" t="s">
        <v>28</v>
      </c>
      <c r="AN3197" s="44" t="s">
        <v>27</v>
      </c>
      <c r="AO3197" s="29" t="s">
        <v>28</v>
      </c>
      <c r="AP3197" s="29">
        <v>1</v>
      </c>
      <c r="AQ3197" s="29" t="s">
        <v>33</v>
      </c>
      <c r="AR3197" s="29" t="s">
        <v>33</v>
      </c>
      <c r="AS3197" s="29" t="s">
        <v>33</v>
      </c>
      <c r="AT3197" s="29"/>
      <c r="AU3197" s="144"/>
      <c r="AV3197" s="36" t="s">
        <v>28</v>
      </c>
      <c r="AW3197" s="102">
        <v>42942</v>
      </c>
      <c r="AX3197" s="129" t="s">
        <v>33</v>
      </c>
      <c r="AY3197" s="106" t="e">
        <v>#N/A</v>
      </c>
      <c r="BD3197" t="s">
        <v>4672</v>
      </c>
      <c r="BE3197" t="e">
        <v>#N/A</v>
      </c>
      <c r="BF3197" t="s">
        <v>4749</v>
      </c>
      <c r="BH3197" t="str">
        <f t="shared" si="701"/>
        <v/>
      </c>
      <c r="BJ3197" t="str">
        <f t="shared" si="702"/>
        <v>OK</v>
      </c>
      <c r="BK3197" s="130" t="s">
        <v>5302</v>
      </c>
      <c r="BL3197" s="130" t="e">
        <v>#VALUE!</v>
      </c>
      <c r="BM3197" s="131" t="s">
        <v>33</v>
      </c>
      <c r="BN3197" s="131" t="e">
        <v>#VALUE!</v>
      </c>
      <c r="BO3197" t="e">
        <v>#N/A</v>
      </c>
      <c r="BP3197">
        <v>0</v>
      </c>
    </row>
    <row r="3198" spans="1:68" x14ac:dyDescent="0.3">
      <c r="A3198" s="1"/>
      <c r="B3198" s="47">
        <v>2837</v>
      </c>
      <c r="C3198" s="45">
        <v>1000428</v>
      </c>
      <c r="D3198" s="29"/>
      <c r="E3198" s="29"/>
      <c r="F3198" s="31" t="s">
        <v>2404</v>
      </c>
      <c r="G3198" s="37" t="s">
        <v>31</v>
      </c>
      <c r="H3198" s="148"/>
      <c r="I3198" s="148" t="s">
        <v>33</v>
      </c>
      <c r="J3198" s="147" t="s">
        <v>33</v>
      </c>
      <c r="K3198" s="148" t="e">
        <v>#N/A</v>
      </c>
      <c r="L3198" s="148" t="s">
        <v>32</v>
      </c>
      <c r="M3198" s="147">
        <v>42885</v>
      </c>
      <c r="N3198" s="29" t="str">
        <f t="shared" si="698"/>
        <v/>
      </c>
      <c r="O3198" s="29" t="str">
        <f t="shared" si="699"/>
        <v/>
      </c>
      <c r="P3198" s="29" t="str">
        <f t="shared" si="700"/>
        <v/>
      </c>
      <c r="Q3198" s="29" t="str">
        <f t="shared" si="690"/>
        <v/>
      </c>
      <c r="R3198" s="29" t="str">
        <f t="shared" si="691"/>
        <v/>
      </c>
      <c r="S3198" s="29" t="str">
        <f t="shared" si="692"/>
        <v/>
      </c>
      <c r="T3198" s="29" t="str">
        <f t="shared" si="693"/>
        <v/>
      </c>
      <c r="U3198" s="29"/>
      <c r="V3198" s="29"/>
      <c r="W3198" s="30" t="s">
        <v>2241</v>
      </c>
      <c r="X3198" s="37" t="s">
        <v>158</v>
      </c>
      <c r="Y3198" s="146">
        <v>1300</v>
      </c>
      <c r="Z3198" s="33">
        <v>1664</v>
      </c>
      <c r="AA3198" s="34">
        <f t="shared" si="695"/>
        <v>0.28000000000000003</v>
      </c>
      <c r="AB3198" s="33">
        <f t="shared" si="696"/>
        <v>1664</v>
      </c>
      <c r="AC3198" s="34">
        <f t="shared" si="697"/>
        <v>0.28000070153867723</v>
      </c>
      <c r="AD3198" s="145">
        <f t="shared" si="694"/>
        <v>1386.6669999999999</v>
      </c>
      <c r="AE3198" s="105">
        <v>1083.3330000000001</v>
      </c>
      <c r="AF3198" s="34" t="s">
        <v>36</v>
      </c>
      <c r="AG3198" s="34" t="s">
        <v>36</v>
      </c>
      <c r="AH3198" s="34" t="s">
        <v>36</v>
      </c>
      <c r="AI3198" s="29">
        <v>0.05</v>
      </c>
      <c r="AJ3198" s="29">
        <v>4.2000000000000002E-4</v>
      </c>
      <c r="AK3198" s="29">
        <v>0</v>
      </c>
      <c r="AL3198" s="29">
        <v>0</v>
      </c>
      <c r="AM3198" s="29" t="s">
        <v>28</v>
      </c>
      <c r="AN3198" s="44" t="s">
        <v>27</v>
      </c>
      <c r="AO3198" s="29" t="s">
        <v>28</v>
      </c>
      <c r="AP3198" s="29">
        <v>1</v>
      </c>
      <c r="AQ3198" s="29" t="s">
        <v>33</v>
      </c>
      <c r="AR3198" s="29" t="s">
        <v>33</v>
      </c>
      <c r="AS3198" s="29" t="s">
        <v>33</v>
      </c>
      <c r="AT3198" s="29"/>
      <c r="AU3198" s="144"/>
      <c r="AV3198" s="36" t="s">
        <v>28</v>
      </c>
      <c r="AW3198" s="102">
        <v>42846</v>
      </c>
      <c r="AX3198" s="129" t="s">
        <v>33</v>
      </c>
      <c r="AY3198" s="106" t="e">
        <v>#N/A</v>
      </c>
      <c r="BD3198" t="s">
        <v>4673</v>
      </c>
      <c r="BE3198" t="e">
        <v>#N/A</v>
      </c>
      <c r="BF3198" t="s">
        <v>4749</v>
      </c>
      <c r="BH3198" t="str">
        <f t="shared" si="701"/>
        <v/>
      </c>
      <c r="BJ3198" t="str">
        <f t="shared" si="702"/>
        <v>OK</v>
      </c>
      <c r="BK3198" s="130" t="s">
        <v>5302</v>
      </c>
      <c r="BL3198" s="130" t="e">
        <v>#VALUE!</v>
      </c>
      <c r="BM3198" s="131" t="s">
        <v>33</v>
      </c>
      <c r="BN3198" s="131" t="e">
        <v>#VALUE!</v>
      </c>
      <c r="BO3198" t="e">
        <v>#N/A</v>
      </c>
      <c r="BP3198">
        <v>0</v>
      </c>
    </row>
    <row r="3199" spans="1:68" x14ac:dyDescent="0.3">
      <c r="A3199" s="1"/>
      <c r="B3199" s="47">
        <v>2838</v>
      </c>
      <c r="C3199" s="45">
        <v>1000429</v>
      </c>
      <c r="D3199" s="29"/>
      <c r="E3199" s="29"/>
      <c r="F3199" s="31" t="s">
        <v>2405</v>
      </c>
      <c r="G3199" s="37" t="s">
        <v>31</v>
      </c>
      <c r="H3199" s="148"/>
      <c r="I3199" s="148" t="s">
        <v>33</v>
      </c>
      <c r="J3199" s="147" t="s">
        <v>33</v>
      </c>
      <c r="K3199" s="148" t="e">
        <v>#N/A</v>
      </c>
      <c r="L3199" s="148" t="s">
        <v>32</v>
      </c>
      <c r="M3199" s="147" t="s">
        <v>33</v>
      </c>
      <c r="N3199" s="29" t="str">
        <f t="shared" si="698"/>
        <v/>
      </c>
      <c r="O3199" s="29" t="str">
        <f t="shared" si="699"/>
        <v/>
      </c>
      <c r="P3199" s="29" t="str">
        <f t="shared" si="700"/>
        <v/>
      </c>
      <c r="Q3199" s="29" t="str">
        <f t="shared" si="690"/>
        <v/>
      </c>
      <c r="R3199" s="29" t="str">
        <f t="shared" si="691"/>
        <v/>
      </c>
      <c r="S3199" s="29" t="str">
        <f t="shared" si="692"/>
        <v/>
      </c>
      <c r="T3199" s="29" t="str">
        <f t="shared" si="693"/>
        <v/>
      </c>
      <c r="U3199" s="29"/>
      <c r="V3199" s="29"/>
      <c r="W3199" s="38" t="s">
        <v>2241</v>
      </c>
      <c r="X3199" s="37" t="s">
        <v>158</v>
      </c>
      <c r="Y3199" s="146">
        <v>1052</v>
      </c>
      <c r="Z3199" s="33">
        <v>1346</v>
      </c>
      <c r="AA3199" s="34">
        <f t="shared" si="695"/>
        <v>0.27900000000000003</v>
      </c>
      <c r="AB3199" s="33">
        <f t="shared" si="696"/>
        <v>1346</v>
      </c>
      <c r="AC3199" s="34">
        <f t="shared" si="697"/>
        <v>0.27946757434692976</v>
      </c>
      <c r="AD3199" s="145">
        <f t="shared" si="694"/>
        <v>1121.6669999999999</v>
      </c>
      <c r="AE3199" s="105">
        <v>876.66700000000003</v>
      </c>
      <c r="AF3199" s="34" t="s">
        <v>36</v>
      </c>
      <c r="AG3199" s="34" t="s">
        <v>36</v>
      </c>
      <c r="AH3199" s="34" t="s">
        <v>36</v>
      </c>
      <c r="AI3199" s="29">
        <v>7.0000000000000007E-2</v>
      </c>
      <c r="AJ3199" s="29">
        <v>4.57E-4</v>
      </c>
      <c r="AK3199" s="29">
        <v>0</v>
      </c>
      <c r="AL3199" s="29">
        <v>0</v>
      </c>
      <c r="AM3199" s="29" t="s">
        <v>28</v>
      </c>
      <c r="AN3199" s="44" t="s">
        <v>27</v>
      </c>
      <c r="AO3199" s="29" t="s">
        <v>28</v>
      </c>
      <c r="AP3199" s="29">
        <v>1</v>
      </c>
      <c r="AQ3199" s="29" t="s">
        <v>33</v>
      </c>
      <c r="AR3199" s="29" t="s">
        <v>33</v>
      </c>
      <c r="AS3199" s="29" t="s">
        <v>33</v>
      </c>
      <c r="AT3199" s="29"/>
      <c r="AU3199" s="144"/>
      <c r="AV3199" s="36" t="s">
        <v>28</v>
      </c>
      <c r="AW3199" s="102">
        <v>42942</v>
      </c>
      <c r="AX3199" s="129" t="s">
        <v>33</v>
      </c>
      <c r="AY3199" s="106" t="e">
        <v>#N/A</v>
      </c>
      <c r="BD3199" t="s">
        <v>4672</v>
      </c>
      <c r="BE3199" t="e">
        <v>#N/A</v>
      </c>
      <c r="BF3199" t="s">
        <v>4749</v>
      </c>
      <c r="BH3199" t="str">
        <f t="shared" si="701"/>
        <v/>
      </c>
      <c r="BJ3199" t="str">
        <f t="shared" si="702"/>
        <v>OK</v>
      </c>
      <c r="BK3199" s="130" t="s">
        <v>5302</v>
      </c>
      <c r="BL3199" s="130" t="e">
        <v>#VALUE!</v>
      </c>
      <c r="BM3199" s="131" t="s">
        <v>33</v>
      </c>
      <c r="BN3199" s="131" t="e">
        <v>#VALUE!</v>
      </c>
      <c r="BO3199" t="e">
        <v>#N/A</v>
      </c>
      <c r="BP3199">
        <v>0</v>
      </c>
    </row>
    <row r="3200" spans="1:68" x14ac:dyDescent="0.3">
      <c r="A3200" s="1"/>
      <c r="B3200" s="47">
        <v>2839</v>
      </c>
      <c r="C3200" s="45">
        <v>1000430</v>
      </c>
      <c r="D3200" s="29"/>
      <c r="E3200" s="29"/>
      <c r="F3200" s="31" t="s">
        <v>2406</v>
      </c>
      <c r="G3200" s="37" t="s">
        <v>31</v>
      </c>
      <c r="H3200" s="148"/>
      <c r="I3200" s="148" t="s">
        <v>33</v>
      </c>
      <c r="J3200" s="147" t="s">
        <v>33</v>
      </c>
      <c r="K3200" s="148" t="e">
        <v>#N/A</v>
      </c>
      <c r="L3200" s="148" t="s">
        <v>32</v>
      </c>
      <c r="M3200" s="147" t="s">
        <v>33</v>
      </c>
      <c r="N3200" s="29" t="str">
        <f t="shared" si="698"/>
        <v/>
      </c>
      <c r="O3200" s="29" t="str">
        <f t="shared" si="699"/>
        <v/>
      </c>
      <c r="P3200" s="29" t="str">
        <f t="shared" si="700"/>
        <v/>
      </c>
      <c r="Q3200" s="29" t="str">
        <f t="shared" si="690"/>
        <v/>
      </c>
      <c r="R3200" s="29" t="str">
        <f t="shared" si="691"/>
        <v/>
      </c>
      <c r="S3200" s="29" t="str">
        <f t="shared" si="692"/>
        <v/>
      </c>
      <c r="T3200" s="29" t="str">
        <f t="shared" si="693"/>
        <v/>
      </c>
      <c r="U3200" s="29"/>
      <c r="V3200" s="29"/>
      <c r="W3200" s="38" t="s">
        <v>2241</v>
      </c>
      <c r="X3200" s="37" t="s">
        <v>158</v>
      </c>
      <c r="Y3200" s="146">
        <v>1467</v>
      </c>
      <c r="Z3200" s="33">
        <v>1878</v>
      </c>
      <c r="AA3200" s="34">
        <f t="shared" si="695"/>
        <v>0.28000000000000003</v>
      </c>
      <c r="AB3200" s="33">
        <f t="shared" si="696"/>
        <v>1878</v>
      </c>
      <c r="AC3200" s="34">
        <f t="shared" si="697"/>
        <v>0.28016359918200406</v>
      </c>
      <c r="AD3200" s="145">
        <f t="shared" si="694"/>
        <v>1565</v>
      </c>
      <c r="AE3200" s="105">
        <v>1222.5</v>
      </c>
      <c r="AF3200" s="34" t="s">
        <v>36</v>
      </c>
      <c r="AG3200" s="34" t="s">
        <v>36</v>
      </c>
      <c r="AH3200" s="34" t="s">
        <v>36</v>
      </c>
      <c r="AI3200" s="29">
        <v>0.09</v>
      </c>
      <c r="AJ3200" s="29">
        <v>5.3300000000000005E-4</v>
      </c>
      <c r="AK3200" s="29">
        <v>0</v>
      </c>
      <c r="AL3200" s="29">
        <v>0</v>
      </c>
      <c r="AM3200" s="29" t="s">
        <v>28</v>
      </c>
      <c r="AN3200" s="44" t="s">
        <v>27</v>
      </c>
      <c r="AO3200" s="29" t="s">
        <v>28</v>
      </c>
      <c r="AP3200" s="29">
        <v>1</v>
      </c>
      <c r="AQ3200" s="29" t="s">
        <v>33</v>
      </c>
      <c r="AR3200" s="29" t="s">
        <v>33</v>
      </c>
      <c r="AS3200" s="29" t="s">
        <v>33</v>
      </c>
      <c r="AT3200" s="29"/>
      <c r="AU3200" s="144"/>
      <c r="AV3200" s="36" t="s">
        <v>28</v>
      </c>
      <c r="AW3200" s="102">
        <v>42942</v>
      </c>
      <c r="AX3200" s="129" t="s">
        <v>33</v>
      </c>
      <c r="AY3200" s="106">
        <v>1</v>
      </c>
      <c r="BD3200" t="s">
        <v>4672</v>
      </c>
      <c r="BE3200" t="e">
        <v>#N/A</v>
      </c>
      <c r="BF3200" t="s">
        <v>4749</v>
      </c>
      <c r="BH3200" t="str">
        <f t="shared" si="701"/>
        <v/>
      </c>
      <c r="BJ3200" t="str">
        <f t="shared" si="702"/>
        <v>OK</v>
      </c>
      <c r="BK3200" s="130" t="s">
        <v>5302</v>
      </c>
      <c r="BL3200" s="130" t="e">
        <v>#VALUE!</v>
      </c>
      <c r="BM3200" s="131" t="s">
        <v>33</v>
      </c>
      <c r="BN3200" s="131" t="e">
        <v>#VALUE!</v>
      </c>
      <c r="BO3200" t="e">
        <v>#N/A</v>
      </c>
      <c r="BP3200">
        <v>0</v>
      </c>
    </row>
    <row r="3201" spans="1:68" x14ac:dyDescent="0.3">
      <c r="A3201" s="1"/>
      <c r="B3201" s="47">
        <v>2840</v>
      </c>
      <c r="C3201" s="45">
        <v>1000431</v>
      </c>
      <c r="D3201" s="29"/>
      <c r="E3201" s="29"/>
      <c r="F3201" s="31" t="s">
        <v>2407</v>
      </c>
      <c r="G3201" s="37" t="s">
        <v>31</v>
      </c>
      <c r="H3201" s="148"/>
      <c r="I3201" s="148" t="s">
        <v>33</v>
      </c>
      <c r="J3201" s="147" t="s">
        <v>33</v>
      </c>
      <c r="K3201" s="148" t="e">
        <v>#N/A</v>
      </c>
      <c r="L3201" s="148" t="s">
        <v>32</v>
      </c>
      <c r="M3201" s="147" t="s">
        <v>33</v>
      </c>
      <c r="N3201" s="29" t="str">
        <f t="shared" si="698"/>
        <v/>
      </c>
      <c r="O3201" s="29" t="str">
        <f t="shared" si="699"/>
        <v/>
      </c>
      <c r="P3201" s="29" t="str">
        <f t="shared" si="700"/>
        <v/>
      </c>
      <c r="Q3201" s="29" t="str">
        <f t="shared" si="690"/>
        <v/>
      </c>
      <c r="R3201" s="29" t="str">
        <f t="shared" si="691"/>
        <v/>
      </c>
      <c r="S3201" s="29" t="str">
        <f t="shared" si="692"/>
        <v/>
      </c>
      <c r="T3201" s="29" t="str">
        <f t="shared" si="693"/>
        <v/>
      </c>
      <c r="U3201" s="29"/>
      <c r="V3201" s="29"/>
      <c r="W3201" s="38" t="s">
        <v>2241</v>
      </c>
      <c r="X3201" s="37" t="s">
        <v>158</v>
      </c>
      <c r="Y3201" s="146">
        <v>1467</v>
      </c>
      <c r="Z3201" s="33">
        <v>1878</v>
      </c>
      <c r="AA3201" s="34">
        <f t="shared" si="695"/>
        <v>0.28000000000000003</v>
      </c>
      <c r="AB3201" s="33">
        <f t="shared" si="696"/>
        <v>1878</v>
      </c>
      <c r="AC3201" s="34">
        <f t="shared" si="697"/>
        <v>0.28016359918200406</v>
      </c>
      <c r="AD3201" s="145">
        <f t="shared" si="694"/>
        <v>1565</v>
      </c>
      <c r="AE3201" s="105">
        <v>1222.5</v>
      </c>
      <c r="AF3201" s="34" t="s">
        <v>36</v>
      </c>
      <c r="AG3201" s="34" t="s">
        <v>36</v>
      </c>
      <c r="AH3201" s="34" t="s">
        <v>36</v>
      </c>
      <c r="AI3201" s="29">
        <v>0.1</v>
      </c>
      <c r="AJ3201" s="29">
        <v>5.9299999999999999E-4</v>
      </c>
      <c r="AK3201" s="29">
        <v>0</v>
      </c>
      <c r="AL3201" s="29">
        <v>0</v>
      </c>
      <c r="AM3201" s="29" t="s">
        <v>28</v>
      </c>
      <c r="AN3201" s="44" t="s">
        <v>27</v>
      </c>
      <c r="AO3201" s="29" t="s">
        <v>28</v>
      </c>
      <c r="AP3201" s="29">
        <v>1</v>
      </c>
      <c r="AQ3201" s="29" t="s">
        <v>33</v>
      </c>
      <c r="AR3201" s="29" t="s">
        <v>33</v>
      </c>
      <c r="AS3201" s="29" t="s">
        <v>33</v>
      </c>
      <c r="AT3201" s="29"/>
      <c r="AU3201" s="144"/>
      <c r="AV3201" s="36" t="s">
        <v>28</v>
      </c>
      <c r="AW3201" s="102">
        <v>42942</v>
      </c>
      <c r="AX3201" s="129" t="s">
        <v>33</v>
      </c>
      <c r="AY3201" s="106">
        <v>1</v>
      </c>
      <c r="BD3201" t="s">
        <v>4672</v>
      </c>
      <c r="BE3201" t="e">
        <v>#N/A</v>
      </c>
      <c r="BF3201" t="s">
        <v>4749</v>
      </c>
      <c r="BH3201" t="str">
        <f t="shared" si="701"/>
        <v/>
      </c>
      <c r="BJ3201" t="str">
        <f t="shared" si="702"/>
        <v>OK</v>
      </c>
      <c r="BK3201" s="130" t="s">
        <v>5302</v>
      </c>
      <c r="BL3201" s="130" t="e">
        <v>#VALUE!</v>
      </c>
      <c r="BM3201" s="131" t="s">
        <v>33</v>
      </c>
      <c r="BN3201" s="131" t="e">
        <v>#VALUE!</v>
      </c>
      <c r="BO3201" t="e">
        <v>#N/A</v>
      </c>
      <c r="BP3201">
        <v>0</v>
      </c>
    </row>
    <row r="3202" spans="1:68" x14ac:dyDescent="0.3">
      <c r="A3202" s="1"/>
      <c r="B3202" s="47">
        <v>2841</v>
      </c>
      <c r="C3202" s="45">
        <v>1000432</v>
      </c>
      <c r="D3202" s="29"/>
      <c r="E3202" s="29"/>
      <c r="F3202" s="31" t="s">
        <v>2408</v>
      </c>
      <c r="G3202" s="37" t="s">
        <v>31</v>
      </c>
      <c r="H3202" s="148"/>
      <c r="I3202" s="148" t="s">
        <v>33</v>
      </c>
      <c r="J3202" s="147" t="s">
        <v>33</v>
      </c>
      <c r="K3202" s="148" t="e">
        <v>#N/A</v>
      </c>
      <c r="L3202" s="148" t="s">
        <v>32</v>
      </c>
      <c r="M3202" s="147" t="s">
        <v>33</v>
      </c>
      <c r="N3202" s="29" t="str">
        <f t="shared" si="698"/>
        <v/>
      </c>
      <c r="O3202" s="29" t="str">
        <f t="shared" si="699"/>
        <v/>
      </c>
      <c r="P3202" s="29" t="str">
        <f t="shared" si="700"/>
        <v/>
      </c>
      <c r="Q3202" s="29" t="str">
        <f t="shared" si="690"/>
        <v/>
      </c>
      <c r="R3202" s="29" t="str">
        <f t="shared" si="691"/>
        <v/>
      </c>
      <c r="S3202" s="29" t="str">
        <f t="shared" si="692"/>
        <v/>
      </c>
      <c r="T3202" s="29" t="str">
        <f t="shared" si="693"/>
        <v/>
      </c>
      <c r="U3202" s="29"/>
      <c r="V3202" s="29"/>
      <c r="W3202" s="38" t="s">
        <v>2241</v>
      </c>
      <c r="X3202" s="37" t="s">
        <v>158</v>
      </c>
      <c r="Y3202" s="146">
        <v>1621</v>
      </c>
      <c r="Z3202" s="33">
        <v>2075</v>
      </c>
      <c r="AA3202" s="34">
        <f t="shared" si="695"/>
        <v>0.28000000000000003</v>
      </c>
      <c r="AB3202" s="33">
        <f t="shared" si="696"/>
        <v>2075</v>
      </c>
      <c r="AC3202" s="34">
        <f t="shared" si="697"/>
        <v>0.28007459101162008</v>
      </c>
      <c r="AD3202" s="145">
        <f t="shared" si="694"/>
        <v>1729.1669999999999</v>
      </c>
      <c r="AE3202" s="105">
        <v>1350.8330000000001</v>
      </c>
      <c r="AF3202" s="34" t="s">
        <v>36</v>
      </c>
      <c r="AG3202" s="34" t="s">
        <v>36</v>
      </c>
      <c r="AH3202" s="34" t="s">
        <v>36</v>
      </c>
      <c r="AI3202" s="29">
        <v>0.14000000000000001</v>
      </c>
      <c r="AJ3202" s="29">
        <v>1.48E-3</v>
      </c>
      <c r="AK3202" s="29">
        <v>0</v>
      </c>
      <c r="AL3202" s="29">
        <v>0</v>
      </c>
      <c r="AM3202" s="29" t="s">
        <v>28</v>
      </c>
      <c r="AN3202" s="44" t="s">
        <v>27</v>
      </c>
      <c r="AO3202" s="29" t="s">
        <v>28</v>
      </c>
      <c r="AP3202" s="29">
        <v>1</v>
      </c>
      <c r="AQ3202" s="29" t="s">
        <v>33</v>
      </c>
      <c r="AR3202" s="29" t="s">
        <v>33</v>
      </c>
      <c r="AS3202" s="29" t="s">
        <v>33</v>
      </c>
      <c r="AT3202" s="29"/>
      <c r="AU3202" s="144"/>
      <c r="AV3202" s="36" t="s">
        <v>28</v>
      </c>
      <c r="AW3202" s="102">
        <v>42942</v>
      </c>
      <c r="AX3202" s="129" t="s">
        <v>33</v>
      </c>
      <c r="AY3202" s="106">
        <v>1</v>
      </c>
      <c r="BD3202" t="s">
        <v>4672</v>
      </c>
      <c r="BE3202" t="e">
        <v>#N/A</v>
      </c>
      <c r="BF3202" t="s">
        <v>4749</v>
      </c>
      <c r="BH3202" t="str">
        <f t="shared" si="701"/>
        <v/>
      </c>
      <c r="BJ3202" t="str">
        <f t="shared" si="702"/>
        <v>OK</v>
      </c>
      <c r="BK3202" s="130" t="s">
        <v>5302</v>
      </c>
      <c r="BL3202" s="130" t="e">
        <v>#VALUE!</v>
      </c>
      <c r="BM3202" s="131" t="s">
        <v>33</v>
      </c>
      <c r="BN3202" s="131" t="e">
        <v>#VALUE!</v>
      </c>
      <c r="BO3202" t="e">
        <v>#N/A</v>
      </c>
      <c r="BP3202">
        <v>0</v>
      </c>
    </row>
    <row r="3203" spans="1:68" x14ac:dyDescent="0.3">
      <c r="A3203" s="1"/>
      <c r="B3203" s="47">
        <v>2842</v>
      </c>
      <c r="C3203" s="45">
        <v>1000433</v>
      </c>
      <c r="D3203" s="29"/>
      <c r="E3203" s="29"/>
      <c r="F3203" s="31" t="s">
        <v>2409</v>
      </c>
      <c r="G3203" s="37" t="s">
        <v>31</v>
      </c>
      <c r="H3203" s="148"/>
      <c r="I3203" s="148" t="s">
        <v>33</v>
      </c>
      <c r="J3203" s="147" t="s">
        <v>33</v>
      </c>
      <c r="K3203" s="148" t="e">
        <v>#N/A</v>
      </c>
      <c r="L3203" s="148" t="s">
        <v>32</v>
      </c>
      <c r="M3203" s="147" t="s">
        <v>33</v>
      </c>
      <c r="N3203" s="29" t="str">
        <f t="shared" si="698"/>
        <v/>
      </c>
      <c r="O3203" s="29" t="str">
        <f t="shared" si="699"/>
        <v/>
      </c>
      <c r="P3203" s="29" t="str">
        <f t="shared" si="700"/>
        <v/>
      </c>
      <c r="Q3203" s="29" t="str">
        <f t="shared" si="690"/>
        <v/>
      </c>
      <c r="R3203" s="29" t="str">
        <f t="shared" si="691"/>
        <v/>
      </c>
      <c r="S3203" s="29" t="str">
        <f t="shared" si="692"/>
        <v/>
      </c>
      <c r="T3203" s="29" t="str">
        <f t="shared" si="693"/>
        <v/>
      </c>
      <c r="U3203" s="29"/>
      <c r="V3203" s="29"/>
      <c r="W3203" s="38" t="s">
        <v>2241</v>
      </c>
      <c r="X3203" s="37" t="s">
        <v>158</v>
      </c>
      <c r="Y3203" s="146">
        <v>1467</v>
      </c>
      <c r="Z3203" s="33">
        <v>1878</v>
      </c>
      <c r="AA3203" s="34">
        <f t="shared" si="695"/>
        <v>0.28000000000000003</v>
      </c>
      <c r="AB3203" s="33">
        <f t="shared" si="696"/>
        <v>1878</v>
      </c>
      <c r="AC3203" s="34">
        <f t="shared" si="697"/>
        <v>0.28016359918200406</v>
      </c>
      <c r="AD3203" s="145">
        <f t="shared" si="694"/>
        <v>1565</v>
      </c>
      <c r="AE3203" s="105">
        <v>1222.5</v>
      </c>
      <c r="AF3203" s="34" t="s">
        <v>36</v>
      </c>
      <c r="AG3203" s="34" t="s">
        <v>36</v>
      </c>
      <c r="AH3203" s="34" t="s">
        <v>36</v>
      </c>
      <c r="AI3203" s="29">
        <v>0.14000000000000001</v>
      </c>
      <c r="AJ3203" s="29">
        <v>1.48E-3</v>
      </c>
      <c r="AK3203" s="29">
        <v>0</v>
      </c>
      <c r="AL3203" s="29">
        <v>0</v>
      </c>
      <c r="AM3203" s="29" t="s">
        <v>28</v>
      </c>
      <c r="AN3203" s="44" t="s">
        <v>27</v>
      </c>
      <c r="AO3203" s="29" t="s">
        <v>28</v>
      </c>
      <c r="AP3203" s="29">
        <v>1</v>
      </c>
      <c r="AQ3203" s="29" t="s">
        <v>33</v>
      </c>
      <c r="AR3203" s="29" t="s">
        <v>33</v>
      </c>
      <c r="AS3203" s="29" t="s">
        <v>33</v>
      </c>
      <c r="AT3203" s="29"/>
      <c r="AU3203" s="144"/>
      <c r="AV3203" s="36" t="s">
        <v>28</v>
      </c>
      <c r="AW3203" s="102">
        <v>42942</v>
      </c>
      <c r="AX3203" s="129" t="s">
        <v>33</v>
      </c>
      <c r="AY3203" s="106" t="e">
        <v>#N/A</v>
      </c>
      <c r="BD3203" t="s">
        <v>4672</v>
      </c>
      <c r="BE3203" t="e">
        <v>#N/A</v>
      </c>
      <c r="BF3203" t="s">
        <v>4749</v>
      </c>
      <c r="BH3203" t="str">
        <f t="shared" si="701"/>
        <v/>
      </c>
      <c r="BJ3203" t="str">
        <f t="shared" si="702"/>
        <v>OK</v>
      </c>
      <c r="BK3203" s="130" t="s">
        <v>5302</v>
      </c>
      <c r="BL3203" s="130" t="e">
        <v>#VALUE!</v>
      </c>
      <c r="BM3203" s="131" t="s">
        <v>33</v>
      </c>
      <c r="BN3203" s="131" t="e">
        <v>#VALUE!</v>
      </c>
      <c r="BO3203" t="e">
        <v>#N/A</v>
      </c>
      <c r="BP3203">
        <v>0</v>
      </c>
    </row>
    <row r="3204" spans="1:68" x14ac:dyDescent="0.3">
      <c r="A3204" s="1"/>
      <c r="B3204" s="47">
        <v>2843</v>
      </c>
      <c r="C3204" s="45">
        <v>1000434</v>
      </c>
      <c r="D3204" s="29"/>
      <c r="E3204" s="29"/>
      <c r="F3204" s="31" t="s">
        <v>2410</v>
      </c>
      <c r="G3204" s="37" t="s">
        <v>31</v>
      </c>
      <c r="H3204" s="148"/>
      <c r="I3204" s="148" t="s">
        <v>33</v>
      </c>
      <c r="J3204" s="147" t="s">
        <v>33</v>
      </c>
      <c r="K3204" s="148" t="e">
        <v>#N/A</v>
      </c>
      <c r="L3204" s="148" t="s">
        <v>32</v>
      </c>
      <c r="M3204" s="147" t="s">
        <v>33</v>
      </c>
      <c r="N3204" s="29" t="str">
        <f t="shared" si="698"/>
        <v/>
      </c>
      <c r="O3204" s="29" t="str">
        <f t="shared" si="699"/>
        <v/>
      </c>
      <c r="P3204" s="29" t="str">
        <f t="shared" si="700"/>
        <v/>
      </c>
      <c r="Q3204" s="29" t="str">
        <f t="shared" si="690"/>
        <v/>
      </c>
      <c r="R3204" s="29" t="str">
        <f t="shared" si="691"/>
        <v/>
      </c>
      <c r="S3204" s="29" t="str">
        <f t="shared" si="692"/>
        <v/>
      </c>
      <c r="T3204" s="29" t="str">
        <f t="shared" si="693"/>
        <v/>
      </c>
      <c r="U3204" s="29"/>
      <c r="V3204" s="29"/>
      <c r="W3204" s="38" t="s">
        <v>2241</v>
      </c>
      <c r="X3204" s="37" t="s">
        <v>158</v>
      </c>
      <c r="Y3204" s="146">
        <v>1467</v>
      </c>
      <c r="Z3204" s="33">
        <v>1878</v>
      </c>
      <c r="AA3204" s="34">
        <f t="shared" si="695"/>
        <v>0.28000000000000003</v>
      </c>
      <c r="AB3204" s="33">
        <f t="shared" si="696"/>
        <v>1878</v>
      </c>
      <c r="AC3204" s="34">
        <f t="shared" si="697"/>
        <v>0.28016359918200406</v>
      </c>
      <c r="AD3204" s="145">
        <f t="shared" si="694"/>
        <v>1565</v>
      </c>
      <c r="AE3204" s="105">
        <v>1222.5</v>
      </c>
      <c r="AF3204" s="34" t="s">
        <v>36</v>
      </c>
      <c r="AG3204" s="34" t="s">
        <v>36</v>
      </c>
      <c r="AH3204" s="34" t="s">
        <v>36</v>
      </c>
      <c r="AI3204" s="29">
        <v>0.15</v>
      </c>
      <c r="AJ3204" s="29">
        <v>1.48E-3</v>
      </c>
      <c r="AK3204" s="29">
        <v>0</v>
      </c>
      <c r="AL3204" s="29">
        <v>0</v>
      </c>
      <c r="AM3204" s="29" t="s">
        <v>28</v>
      </c>
      <c r="AN3204" s="44" t="s">
        <v>27</v>
      </c>
      <c r="AO3204" s="29" t="s">
        <v>28</v>
      </c>
      <c r="AP3204" s="29">
        <v>1</v>
      </c>
      <c r="AQ3204" s="29" t="s">
        <v>33</v>
      </c>
      <c r="AR3204" s="29" t="s">
        <v>33</v>
      </c>
      <c r="AS3204" s="29" t="s">
        <v>33</v>
      </c>
      <c r="AT3204" s="29"/>
      <c r="AU3204" s="144"/>
      <c r="AV3204" s="36" t="s">
        <v>28</v>
      </c>
      <c r="AW3204" s="102">
        <v>42942</v>
      </c>
      <c r="AX3204" s="129" t="s">
        <v>33</v>
      </c>
      <c r="AY3204" s="106" t="e">
        <v>#N/A</v>
      </c>
      <c r="BD3204" t="s">
        <v>4672</v>
      </c>
      <c r="BE3204" t="e">
        <v>#N/A</v>
      </c>
      <c r="BF3204" t="s">
        <v>4749</v>
      </c>
      <c r="BH3204" t="str">
        <f t="shared" si="701"/>
        <v/>
      </c>
      <c r="BJ3204" t="str">
        <f t="shared" si="702"/>
        <v>OK</v>
      </c>
      <c r="BK3204" s="130" t="s">
        <v>5302</v>
      </c>
      <c r="BL3204" s="130" t="e">
        <v>#VALUE!</v>
      </c>
      <c r="BM3204" s="131" t="s">
        <v>33</v>
      </c>
      <c r="BN3204" s="131" t="e">
        <v>#VALUE!</v>
      </c>
      <c r="BO3204" t="e">
        <v>#N/A</v>
      </c>
      <c r="BP3204">
        <v>0</v>
      </c>
    </row>
    <row r="3205" spans="1:68" x14ac:dyDescent="0.3">
      <c r="A3205" s="1"/>
      <c r="B3205" s="47">
        <v>2844</v>
      </c>
      <c r="C3205" s="45">
        <v>1000435</v>
      </c>
      <c r="D3205" s="29"/>
      <c r="E3205" s="29"/>
      <c r="F3205" s="31" t="s">
        <v>2411</v>
      </c>
      <c r="G3205" s="37" t="s">
        <v>31</v>
      </c>
      <c r="H3205" s="148"/>
      <c r="I3205" s="148" t="s">
        <v>33</v>
      </c>
      <c r="J3205" s="147" t="s">
        <v>33</v>
      </c>
      <c r="K3205" s="148" t="e">
        <v>#N/A</v>
      </c>
      <c r="L3205" s="148" t="s">
        <v>32</v>
      </c>
      <c r="M3205" s="147" t="s">
        <v>33</v>
      </c>
      <c r="N3205" s="29" t="str">
        <f t="shared" si="698"/>
        <v/>
      </c>
      <c r="O3205" s="29" t="str">
        <f t="shared" si="699"/>
        <v/>
      </c>
      <c r="P3205" s="29" t="str">
        <f t="shared" si="700"/>
        <v/>
      </c>
      <c r="Q3205" s="29" t="str">
        <f t="shared" si="690"/>
        <v/>
      </c>
      <c r="R3205" s="29" t="str">
        <f t="shared" si="691"/>
        <v/>
      </c>
      <c r="S3205" s="29" t="str">
        <f t="shared" si="692"/>
        <v/>
      </c>
      <c r="T3205" s="29" t="str">
        <f t="shared" si="693"/>
        <v/>
      </c>
      <c r="U3205" s="29"/>
      <c r="V3205" s="29"/>
      <c r="W3205" s="38" t="s">
        <v>2241</v>
      </c>
      <c r="X3205" s="37" t="s">
        <v>158</v>
      </c>
      <c r="Y3205" s="146">
        <v>2525</v>
      </c>
      <c r="Z3205" s="33">
        <v>3233</v>
      </c>
      <c r="AA3205" s="34">
        <f t="shared" si="695"/>
        <v>0.28000000000000003</v>
      </c>
      <c r="AB3205" s="33">
        <f t="shared" si="696"/>
        <v>3233</v>
      </c>
      <c r="AC3205" s="34">
        <f t="shared" si="697"/>
        <v>0.28039599518479286</v>
      </c>
      <c r="AD3205" s="145">
        <f t="shared" si="694"/>
        <v>2694.1669999999999</v>
      </c>
      <c r="AE3205" s="105">
        <v>2104.1669999999999</v>
      </c>
      <c r="AF3205" s="34" t="s">
        <v>36</v>
      </c>
      <c r="AG3205" s="34" t="s">
        <v>36</v>
      </c>
      <c r="AH3205" s="34" t="s">
        <v>36</v>
      </c>
      <c r="AI3205" s="29">
        <v>0.44</v>
      </c>
      <c r="AJ3205" s="29">
        <v>1.665E-3</v>
      </c>
      <c r="AK3205" s="29">
        <v>0</v>
      </c>
      <c r="AL3205" s="29">
        <v>0</v>
      </c>
      <c r="AM3205" s="29" t="s">
        <v>28</v>
      </c>
      <c r="AN3205" s="44" t="s">
        <v>27</v>
      </c>
      <c r="AO3205" s="29" t="s">
        <v>28</v>
      </c>
      <c r="AP3205" s="29">
        <v>1</v>
      </c>
      <c r="AQ3205" s="29" t="s">
        <v>33</v>
      </c>
      <c r="AR3205" s="29" t="s">
        <v>33</v>
      </c>
      <c r="AS3205" s="29" t="s">
        <v>33</v>
      </c>
      <c r="AT3205" s="29"/>
      <c r="AU3205" s="144"/>
      <c r="AV3205" s="36" t="s">
        <v>28</v>
      </c>
      <c r="AW3205" s="102">
        <v>42942</v>
      </c>
      <c r="AX3205" s="129" t="s">
        <v>33</v>
      </c>
      <c r="AY3205" s="106" t="e">
        <v>#N/A</v>
      </c>
      <c r="BD3205" t="s">
        <v>4672</v>
      </c>
      <c r="BE3205" t="e">
        <v>#N/A</v>
      </c>
      <c r="BF3205" t="s">
        <v>4749</v>
      </c>
      <c r="BH3205" t="str">
        <f t="shared" si="701"/>
        <v/>
      </c>
      <c r="BJ3205" t="str">
        <f t="shared" si="702"/>
        <v>OK</v>
      </c>
      <c r="BK3205" s="130" t="s">
        <v>5302</v>
      </c>
      <c r="BL3205" s="130" t="e">
        <v>#VALUE!</v>
      </c>
      <c r="BM3205" s="131" t="s">
        <v>33</v>
      </c>
      <c r="BN3205" s="131" t="e">
        <v>#VALUE!</v>
      </c>
      <c r="BO3205" t="e">
        <v>#N/A</v>
      </c>
      <c r="BP3205">
        <v>0</v>
      </c>
    </row>
    <row r="3206" spans="1:68" x14ac:dyDescent="0.3">
      <c r="A3206" s="1"/>
      <c r="B3206" s="47">
        <v>2845</v>
      </c>
      <c r="C3206" s="45">
        <v>1000436</v>
      </c>
      <c r="D3206" s="29"/>
      <c r="E3206" s="29"/>
      <c r="F3206" s="31" t="s">
        <v>2412</v>
      </c>
      <c r="G3206" s="37" t="s">
        <v>31</v>
      </c>
      <c r="H3206" s="148"/>
      <c r="I3206" s="148" t="s">
        <v>33</v>
      </c>
      <c r="J3206" s="147" t="s">
        <v>33</v>
      </c>
      <c r="K3206" s="148" t="e">
        <v>#N/A</v>
      </c>
      <c r="L3206" s="148" t="s">
        <v>32</v>
      </c>
      <c r="M3206" s="147" t="s">
        <v>33</v>
      </c>
      <c r="N3206" s="29" t="str">
        <f t="shared" si="698"/>
        <v/>
      </c>
      <c r="O3206" s="29" t="str">
        <f t="shared" si="699"/>
        <v/>
      </c>
      <c r="P3206" s="29" t="str">
        <f t="shared" si="700"/>
        <v/>
      </c>
      <c r="Q3206" s="29" t="str">
        <f t="shared" si="690"/>
        <v/>
      </c>
      <c r="R3206" s="29" t="str">
        <f t="shared" si="691"/>
        <v/>
      </c>
      <c r="S3206" s="29" t="str">
        <f t="shared" si="692"/>
        <v/>
      </c>
      <c r="T3206" s="29" t="str">
        <f t="shared" si="693"/>
        <v/>
      </c>
      <c r="U3206" s="29"/>
      <c r="V3206" s="29"/>
      <c r="W3206" s="38" t="s">
        <v>2241</v>
      </c>
      <c r="X3206" s="37" t="s">
        <v>158</v>
      </c>
      <c r="Y3206" s="146">
        <v>3619</v>
      </c>
      <c r="Z3206" s="33">
        <v>4632</v>
      </c>
      <c r="AA3206" s="34">
        <f t="shared" si="695"/>
        <v>0.28000000000000003</v>
      </c>
      <c r="AB3206" s="33">
        <f t="shared" si="696"/>
        <v>4632</v>
      </c>
      <c r="AC3206" s="34">
        <f t="shared" si="697"/>
        <v>0.27991171924970643</v>
      </c>
      <c r="AD3206" s="145">
        <f t="shared" si="694"/>
        <v>3860</v>
      </c>
      <c r="AE3206" s="105">
        <v>3015.8330000000001</v>
      </c>
      <c r="AF3206" s="34" t="s">
        <v>36</v>
      </c>
      <c r="AG3206" s="34" t="s">
        <v>36</v>
      </c>
      <c r="AH3206" s="34" t="s">
        <v>36</v>
      </c>
      <c r="AI3206" s="29">
        <v>0.78</v>
      </c>
      <c r="AJ3206" s="29">
        <v>2.7750000000000001E-3</v>
      </c>
      <c r="AK3206" s="29">
        <v>0</v>
      </c>
      <c r="AL3206" s="29">
        <v>0</v>
      </c>
      <c r="AM3206" s="29" t="s">
        <v>28</v>
      </c>
      <c r="AN3206" s="44" t="s">
        <v>27</v>
      </c>
      <c r="AO3206" s="29" t="s">
        <v>28</v>
      </c>
      <c r="AP3206" s="29">
        <v>1</v>
      </c>
      <c r="AQ3206" s="29" t="s">
        <v>33</v>
      </c>
      <c r="AR3206" s="29" t="s">
        <v>33</v>
      </c>
      <c r="AS3206" s="29" t="s">
        <v>33</v>
      </c>
      <c r="AT3206" s="29"/>
      <c r="AU3206" s="144"/>
      <c r="AV3206" s="36" t="s">
        <v>28</v>
      </c>
      <c r="AW3206" s="102">
        <v>42942</v>
      </c>
      <c r="AX3206" s="129" t="s">
        <v>33</v>
      </c>
      <c r="AY3206" s="106" t="e">
        <v>#N/A</v>
      </c>
      <c r="BD3206" t="s">
        <v>4672</v>
      </c>
      <c r="BE3206" t="e">
        <v>#N/A</v>
      </c>
      <c r="BF3206" t="s">
        <v>4749</v>
      </c>
      <c r="BH3206" t="str">
        <f t="shared" si="701"/>
        <v/>
      </c>
      <c r="BJ3206" t="str">
        <f t="shared" si="702"/>
        <v>OK</v>
      </c>
      <c r="BK3206" s="130" t="s">
        <v>5302</v>
      </c>
      <c r="BL3206" s="130" t="e">
        <v>#VALUE!</v>
      </c>
      <c r="BM3206" s="131" t="s">
        <v>33</v>
      </c>
      <c r="BN3206" s="131" t="e">
        <v>#VALUE!</v>
      </c>
      <c r="BO3206" t="e">
        <v>#N/A</v>
      </c>
      <c r="BP3206">
        <v>0</v>
      </c>
    </row>
    <row r="3207" spans="1:68" x14ac:dyDescent="0.3">
      <c r="A3207" s="1"/>
      <c r="B3207" s="47">
        <v>2846</v>
      </c>
      <c r="C3207" s="45">
        <v>1000437</v>
      </c>
      <c r="D3207" s="29"/>
      <c r="E3207" s="29"/>
      <c r="F3207" s="31" t="s">
        <v>2413</v>
      </c>
      <c r="G3207" s="37" t="s">
        <v>31</v>
      </c>
      <c r="H3207" s="148"/>
      <c r="I3207" s="148" t="s">
        <v>33</v>
      </c>
      <c r="J3207" s="147" t="s">
        <v>33</v>
      </c>
      <c r="K3207" s="148" t="e">
        <v>#N/A</v>
      </c>
      <c r="L3207" s="148" t="s">
        <v>32</v>
      </c>
      <c r="M3207" s="147" t="s">
        <v>33</v>
      </c>
      <c r="N3207" s="29" t="str">
        <f t="shared" si="698"/>
        <v/>
      </c>
      <c r="O3207" s="29" t="str">
        <f t="shared" si="699"/>
        <v/>
      </c>
      <c r="P3207" s="29" t="str">
        <f t="shared" si="700"/>
        <v/>
      </c>
      <c r="Q3207" s="29" t="str">
        <f t="shared" si="690"/>
        <v/>
      </c>
      <c r="R3207" s="29" t="str">
        <f t="shared" si="691"/>
        <v/>
      </c>
      <c r="S3207" s="29" t="str">
        <f t="shared" si="692"/>
        <v/>
      </c>
      <c r="T3207" s="29" t="str">
        <f t="shared" si="693"/>
        <v/>
      </c>
      <c r="U3207" s="29"/>
      <c r="V3207" s="29"/>
      <c r="W3207" s="38" t="s">
        <v>2241</v>
      </c>
      <c r="X3207" s="37" t="s">
        <v>158</v>
      </c>
      <c r="Y3207" s="146">
        <v>4738</v>
      </c>
      <c r="Z3207" s="33">
        <v>6065</v>
      </c>
      <c r="AA3207" s="34">
        <f t="shared" si="695"/>
        <v>0.28000000000000003</v>
      </c>
      <c r="AB3207" s="33">
        <f t="shared" si="696"/>
        <v>6065</v>
      </c>
      <c r="AC3207" s="34">
        <f t="shared" si="697"/>
        <v>0.28007617391947442</v>
      </c>
      <c r="AD3207" s="145">
        <f t="shared" si="694"/>
        <v>5054.1670000000004</v>
      </c>
      <c r="AE3207" s="105">
        <v>3948.3330000000001</v>
      </c>
      <c r="AF3207" s="34" t="s">
        <v>36</v>
      </c>
      <c r="AG3207" s="34" t="s">
        <v>36</v>
      </c>
      <c r="AH3207" s="34" t="s">
        <v>36</v>
      </c>
      <c r="AI3207" s="29">
        <v>1.03</v>
      </c>
      <c r="AJ3207" s="29">
        <v>3.7000000000000002E-3</v>
      </c>
      <c r="AK3207" s="29">
        <v>0</v>
      </c>
      <c r="AL3207" s="29">
        <v>0</v>
      </c>
      <c r="AM3207" s="29" t="s">
        <v>28</v>
      </c>
      <c r="AN3207" s="44" t="s">
        <v>27</v>
      </c>
      <c r="AO3207" s="29" t="s">
        <v>28</v>
      </c>
      <c r="AP3207" s="29">
        <v>1</v>
      </c>
      <c r="AQ3207" s="29" t="s">
        <v>33</v>
      </c>
      <c r="AR3207" s="29" t="s">
        <v>33</v>
      </c>
      <c r="AS3207" s="29" t="s">
        <v>33</v>
      </c>
      <c r="AT3207" s="29"/>
      <c r="AU3207" s="144"/>
      <c r="AV3207" s="36" t="s">
        <v>28</v>
      </c>
      <c r="AW3207" s="102">
        <v>42942</v>
      </c>
      <c r="AX3207" s="129" t="s">
        <v>33</v>
      </c>
      <c r="AY3207" s="106" t="e">
        <v>#N/A</v>
      </c>
      <c r="BD3207" t="s">
        <v>4672</v>
      </c>
      <c r="BE3207" t="e">
        <v>#N/A</v>
      </c>
      <c r="BF3207" t="s">
        <v>4749</v>
      </c>
      <c r="BH3207" t="str">
        <f t="shared" si="701"/>
        <v/>
      </c>
      <c r="BJ3207" t="str">
        <f t="shared" si="702"/>
        <v>OK</v>
      </c>
      <c r="BK3207" s="130" t="s">
        <v>5302</v>
      </c>
      <c r="BL3207" s="130" t="e">
        <v>#VALUE!</v>
      </c>
      <c r="BM3207" s="131" t="s">
        <v>33</v>
      </c>
      <c r="BN3207" s="131" t="e">
        <v>#VALUE!</v>
      </c>
      <c r="BO3207" t="e">
        <v>#N/A</v>
      </c>
      <c r="BP3207">
        <v>0</v>
      </c>
    </row>
    <row r="3208" spans="1:68" x14ac:dyDescent="0.3">
      <c r="A3208" s="1"/>
      <c r="B3208" s="47">
        <v>2847</v>
      </c>
      <c r="C3208" s="45">
        <v>1000438</v>
      </c>
      <c r="D3208" s="29"/>
      <c r="E3208" s="29"/>
      <c r="F3208" s="31" t="s">
        <v>2414</v>
      </c>
      <c r="G3208" s="37" t="s">
        <v>31</v>
      </c>
      <c r="H3208" s="148"/>
      <c r="I3208" s="148" t="s">
        <v>33</v>
      </c>
      <c r="J3208" s="147" t="s">
        <v>33</v>
      </c>
      <c r="K3208" s="148" t="e">
        <v>#N/A</v>
      </c>
      <c r="L3208" s="148" t="s">
        <v>32</v>
      </c>
      <c r="M3208" s="147" t="s">
        <v>33</v>
      </c>
      <c r="N3208" s="29" t="str">
        <f t="shared" si="698"/>
        <v/>
      </c>
      <c r="O3208" s="29" t="str">
        <f t="shared" si="699"/>
        <v/>
      </c>
      <c r="P3208" s="29" t="str">
        <f t="shared" si="700"/>
        <v/>
      </c>
      <c r="Q3208" s="29" t="str">
        <f t="shared" si="690"/>
        <v/>
      </c>
      <c r="R3208" s="29" t="str">
        <f t="shared" si="691"/>
        <v/>
      </c>
      <c r="S3208" s="29" t="str">
        <f t="shared" si="692"/>
        <v/>
      </c>
      <c r="T3208" s="29" t="str">
        <f t="shared" si="693"/>
        <v/>
      </c>
      <c r="U3208" s="29"/>
      <c r="V3208" s="29"/>
      <c r="W3208" s="38" t="s">
        <v>2241</v>
      </c>
      <c r="X3208" s="37" t="s">
        <v>158</v>
      </c>
      <c r="Y3208" s="146">
        <v>7940</v>
      </c>
      <c r="Z3208" s="33">
        <v>10163</v>
      </c>
      <c r="AA3208" s="34">
        <f t="shared" si="695"/>
        <v>0.28000000000000003</v>
      </c>
      <c r="AB3208" s="33">
        <f t="shared" si="696"/>
        <v>10163</v>
      </c>
      <c r="AC3208" s="34">
        <f t="shared" si="697"/>
        <v>0.2799747969785995</v>
      </c>
      <c r="AD3208" s="145">
        <f t="shared" si="694"/>
        <v>8469.1669999999995</v>
      </c>
      <c r="AE3208" s="105">
        <v>6616.6670000000004</v>
      </c>
      <c r="AF3208" s="34" t="s">
        <v>36</v>
      </c>
      <c r="AG3208" s="34" t="s">
        <v>36</v>
      </c>
      <c r="AH3208" s="34" t="s">
        <v>36</v>
      </c>
      <c r="AI3208" s="29">
        <v>1.82</v>
      </c>
      <c r="AJ3208" s="29">
        <v>8.0999999999999996E-3</v>
      </c>
      <c r="AK3208" s="29">
        <v>0</v>
      </c>
      <c r="AL3208" s="29">
        <v>0</v>
      </c>
      <c r="AM3208" s="29" t="s">
        <v>28</v>
      </c>
      <c r="AN3208" s="44" t="s">
        <v>27</v>
      </c>
      <c r="AO3208" s="29" t="s">
        <v>28</v>
      </c>
      <c r="AP3208" s="29">
        <v>1</v>
      </c>
      <c r="AQ3208" s="29" t="s">
        <v>33</v>
      </c>
      <c r="AR3208" s="29" t="s">
        <v>33</v>
      </c>
      <c r="AS3208" s="29" t="s">
        <v>33</v>
      </c>
      <c r="AT3208" s="29"/>
      <c r="AU3208" s="144"/>
      <c r="AV3208" s="36" t="s">
        <v>28</v>
      </c>
      <c r="AW3208" s="102">
        <v>42942</v>
      </c>
      <c r="AX3208" s="129" t="s">
        <v>33</v>
      </c>
      <c r="AY3208" s="106" t="e">
        <v>#N/A</v>
      </c>
      <c r="BD3208" t="s">
        <v>4672</v>
      </c>
      <c r="BE3208" t="e">
        <v>#N/A</v>
      </c>
      <c r="BF3208" t="s">
        <v>4749</v>
      </c>
      <c r="BH3208" t="str">
        <f t="shared" si="701"/>
        <v/>
      </c>
      <c r="BJ3208" t="str">
        <f t="shared" si="702"/>
        <v>OK</v>
      </c>
      <c r="BK3208" s="130" t="s">
        <v>5302</v>
      </c>
      <c r="BL3208" s="130" t="e">
        <v>#VALUE!</v>
      </c>
      <c r="BM3208" s="131" t="s">
        <v>33</v>
      </c>
      <c r="BN3208" s="131" t="e">
        <v>#VALUE!</v>
      </c>
      <c r="BO3208" t="e">
        <v>#N/A</v>
      </c>
      <c r="BP3208">
        <v>0</v>
      </c>
    </row>
    <row r="3209" spans="1:68" ht="25.2" x14ac:dyDescent="0.3">
      <c r="A3209" s="1"/>
      <c r="B3209" s="47">
        <v>2848</v>
      </c>
      <c r="C3209" s="45">
        <v>1000439</v>
      </c>
      <c r="D3209" s="29"/>
      <c r="E3209" s="29"/>
      <c r="F3209" s="31" t="s">
        <v>2415</v>
      </c>
      <c r="G3209" s="37" t="s">
        <v>31</v>
      </c>
      <c r="H3209" s="148"/>
      <c r="I3209" s="148" t="s">
        <v>33</v>
      </c>
      <c r="J3209" s="147" t="s">
        <v>33</v>
      </c>
      <c r="K3209" s="148" t="e">
        <v>#N/A</v>
      </c>
      <c r="L3209" s="148" t="s">
        <v>32</v>
      </c>
      <c r="M3209" s="147" t="s">
        <v>33</v>
      </c>
      <c r="N3209" s="29" t="str">
        <f t="shared" si="698"/>
        <v/>
      </c>
      <c r="O3209" s="29" t="str">
        <f t="shared" si="699"/>
        <v/>
      </c>
      <c r="P3209" s="29" t="str">
        <f t="shared" si="700"/>
        <v/>
      </c>
      <c r="Q3209" s="29" t="str">
        <f t="shared" si="690"/>
        <v/>
      </c>
      <c r="R3209" s="29" t="str">
        <f t="shared" si="691"/>
        <v/>
      </c>
      <c r="S3209" s="29" t="str">
        <f t="shared" si="692"/>
        <v/>
      </c>
      <c r="T3209" s="29" t="str">
        <f t="shared" si="693"/>
        <v/>
      </c>
      <c r="U3209" s="29"/>
      <c r="V3209" s="29"/>
      <c r="W3209" s="38" t="s">
        <v>2241</v>
      </c>
      <c r="X3209" s="37" t="s">
        <v>158</v>
      </c>
      <c r="Y3209" s="146">
        <v>12752</v>
      </c>
      <c r="Z3209" s="33">
        <v>16322</v>
      </c>
      <c r="AA3209" s="34">
        <f t="shared" si="695"/>
        <v>0.28000000000000003</v>
      </c>
      <c r="AB3209" s="33">
        <f t="shared" si="696"/>
        <v>16322</v>
      </c>
      <c r="AC3209" s="34">
        <f t="shared" si="697"/>
        <v>0.27995607653839161</v>
      </c>
      <c r="AD3209" s="145">
        <f t="shared" si="694"/>
        <v>13601.666999999999</v>
      </c>
      <c r="AE3209" s="105">
        <v>10626.666999999999</v>
      </c>
      <c r="AF3209" s="34" t="s">
        <v>36</v>
      </c>
      <c r="AG3209" s="34" t="s">
        <v>36</v>
      </c>
      <c r="AH3209" s="34" t="s">
        <v>36</v>
      </c>
      <c r="AI3209" s="29">
        <v>2.25</v>
      </c>
      <c r="AJ3209" s="29">
        <v>1.2149999999999999E-2</v>
      </c>
      <c r="AK3209" s="29">
        <v>0</v>
      </c>
      <c r="AL3209" s="29">
        <v>0</v>
      </c>
      <c r="AM3209" s="29" t="s">
        <v>28</v>
      </c>
      <c r="AN3209" s="44" t="s">
        <v>27</v>
      </c>
      <c r="AO3209" s="29" t="s">
        <v>28</v>
      </c>
      <c r="AP3209" s="29">
        <v>1</v>
      </c>
      <c r="AQ3209" s="29" t="s">
        <v>33</v>
      </c>
      <c r="AR3209" s="29" t="s">
        <v>33</v>
      </c>
      <c r="AS3209" s="29" t="s">
        <v>33</v>
      </c>
      <c r="AT3209" s="29"/>
      <c r="AU3209" s="144"/>
      <c r="AV3209" s="36" t="s">
        <v>28</v>
      </c>
      <c r="AW3209" s="102">
        <v>42942</v>
      </c>
      <c r="AX3209" s="129" t="s">
        <v>33</v>
      </c>
      <c r="AY3209" s="106" t="e">
        <v>#N/A</v>
      </c>
      <c r="BD3209" t="s">
        <v>4672</v>
      </c>
      <c r="BE3209" t="e">
        <v>#N/A</v>
      </c>
      <c r="BF3209" t="s">
        <v>4749</v>
      </c>
      <c r="BH3209" t="str">
        <f t="shared" si="701"/>
        <v/>
      </c>
      <c r="BJ3209" t="str">
        <f t="shared" si="702"/>
        <v>OK</v>
      </c>
      <c r="BK3209" s="130" t="s">
        <v>5302</v>
      </c>
      <c r="BL3209" s="130" t="e">
        <v>#VALUE!</v>
      </c>
      <c r="BM3209" s="131" t="s">
        <v>33</v>
      </c>
      <c r="BN3209" s="131" t="e">
        <v>#VALUE!</v>
      </c>
      <c r="BO3209" t="e">
        <v>#N/A</v>
      </c>
      <c r="BP3209">
        <v>0</v>
      </c>
    </row>
    <row r="3210" spans="1:68" x14ac:dyDescent="0.3">
      <c r="A3210" s="1"/>
      <c r="B3210" s="47">
        <v>2849</v>
      </c>
      <c r="C3210" s="45">
        <v>1052098</v>
      </c>
      <c r="D3210" s="29"/>
      <c r="E3210" s="29"/>
      <c r="F3210" s="31" t="s">
        <v>2416</v>
      </c>
      <c r="G3210" s="37" t="s">
        <v>31</v>
      </c>
      <c r="H3210" s="148"/>
      <c r="I3210" s="148" t="s">
        <v>33</v>
      </c>
      <c r="J3210" s="147" t="s">
        <v>33</v>
      </c>
      <c r="K3210" s="148" t="e">
        <v>#N/A</v>
      </c>
      <c r="L3210" s="148" t="s">
        <v>32</v>
      </c>
      <c r="M3210" s="147" t="s">
        <v>33</v>
      </c>
      <c r="N3210" s="29" t="str">
        <f t="shared" si="698"/>
        <v/>
      </c>
      <c r="O3210" s="29" t="str">
        <f t="shared" si="699"/>
        <v/>
      </c>
      <c r="P3210" s="29" t="str">
        <f t="shared" si="700"/>
        <v/>
      </c>
      <c r="Q3210" s="29" t="str">
        <f t="shared" si="690"/>
        <v/>
      </c>
      <c r="R3210" s="29" t="str">
        <f t="shared" si="691"/>
        <v/>
      </c>
      <c r="S3210" s="29" t="str">
        <f t="shared" si="692"/>
        <v/>
      </c>
      <c r="T3210" s="29" t="str">
        <f t="shared" si="693"/>
        <v/>
      </c>
      <c r="U3210" s="29"/>
      <c r="V3210" s="29"/>
      <c r="W3210" s="38" t="s">
        <v>2241</v>
      </c>
      <c r="X3210" s="37" t="s">
        <v>158</v>
      </c>
      <c r="Y3210" s="146">
        <v>3573</v>
      </c>
      <c r="Z3210" s="33">
        <v>4573</v>
      </c>
      <c r="AA3210" s="34">
        <f t="shared" si="695"/>
        <v>0.28000000000000003</v>
      </c>
      <c r="AB3210" s="33">
        <f t="shared" si="696"/>
        <v>4573</v>
      </c>
      <c r="AC3210" s="34">
        <f t="shared" si="697"/>
        <v>0.2798767422334173</v>
      </c>
      <c r="AD3210" s="145">
        <f t="shared" si="694"/>
        <v>3810.8330000000001</v>
      </c>
      <c r="AE3210" s="105">
        <v>2977.5</v>
      </c>
      <c r="AF3210" s="34" t="s">
        <v>36</v>
      </c>
      <c r="AG3210" s="34" t="s">
        <v>36</v>
      </c>
      <c r="AH3210" s="34" t="s">
        <v>36</v>
      </c>
      <c r="AI3210" s="29">
        <v>0.62</v>
      </c>
      <c r="AJ3210" s="29">
        <v>4.0000000000000001E-3</v>
      </c>
      <c r="AK3210" s="29">
        <v>0</v>
      </c>
      <c r="AL3210" s="29">
        <v>0</v>
      </c>
      <c r="AM3210" s="29" t="s">
        <v>28</v>
      </c>
      <c r="AN3210" s="44" t="s">
        <v>27</v>
      </c>
      <c r="AO3210" s="29" t="s">
        <v>28</v>
      </c>
      <c r="AP3210" s="29">
        <v>1</v>
      </c>
      <c r="AQ3210" s="29" t="s">
        <v>33</v>
      </c>
      <c r="AR3210" s="29" t="s">
        <v>33</v>
      </c>
      <c r="AS3210" s="29" t="s">
        <v>33</v>
      </c>
      <c r="AT3210" s="29"/>
      <c r="AU3210" s="144"/>
      <c r="AV3210" s="36" t="s">
        <v>28</v>
      </c>
      <c r="AW3210" s="102">
        <v>42942</v>
      </c>
      <c r="AX3210" s="129" t="s">
        <v>33</v>
      </c>
      <c r="AY3210" s="106" t="e">
        <v>#N/A</v>
      </c>
      <c r="BD3210" t="s">
        <v>4672</v>
      </c>
      <c r="BE3210" t="e">
        <v>#N/A</v>
      </c>
      <c r="BF3210">
        <v>0</v>
      </c>
      <c r="BH3210" t="str">
        <f t="shared" si="701"/>
        <v/>
      </c>
      <c r="BJ3210" t="str">
        <f t="shared" si="702"/>
        <v>OK</v>
      </c>
      <c r="BK3210" s="130" t="s">
        <v>5302</v>
      </c>
      <c r="BL3210" s="130" t="e">
        <v>#VALUE!</v>
      </c>
      <c r="BM3210" s="131" t="s">
        <v>33</v>
      </c>
      <c r="BN3210" s="131" t="e">
        <v>#VALUE!</v>
      </c>
      <c r="BO3210" t="e">
        <v>#N/A</v>
      </c>
      <c r="BP3210">
        <v>0</v>
      </c>
    </row>
    <row r="3211" spans="1:68" x14ac:dyDescent="0.3">
      <c r="A3211" s="1"/>
      <c r="B3211" s="47">
        <v>2850</v>
      </c>
      <c r="C3211" s="45">
        <v>1056655</v>
      </c>
      <c r="D3211" s="29"/>
      <c r="E3211" s="29"/>
      <c r="F3211" s="31" t="s">
        <v>2417</v>
      </c>
      <c r="G3211" s="37" t="s">
        <v>31</v>
      </c>
      <c r="H3211" s="148"/>
      <c r="I3211" s="148" t="s">
        <v>33</v>
      </c>
      <c r="J3211" s="147" t="s">
        <v>33</v>
      </c>
      <c r="K3211" s="148" t="e">
        <v>#N/A</v>
      </c>
      <c r="L3211" s="148" t="s">
        <v>32</v>
      </c>
      <c r="M3211" s="147" t="s">
        <v>33</v>
      </c>
      <c r="N3211" s="29" t="str">
        <f t="shared" si="698"/>
        <v/>
      </c>
      <c r="O3211" s="29" t="str">
        <f t="shared" si="699"/>
        <v/>
      </c>
      <c r="P3211" s="29" t="str">
        <f t="shared" si="700"/>
        <v/>
      </c>
      <c r="Q3211" s="29" t="str">
        <f t="shared" si="690"/>
        <v/>
      </c>
      <c r="R3211" s="29" t="str">
        <f t="shared" si="691"/>
        <v/>
      </c>
      <c r="S3211" s="29" t="str">
        <f t="shared" si="692"/>
        <v/>
      </c>
      <c r="T3211" s="29" t="str">
        <f t="shared" si="693"/>
        <v/>
      </c>
      <c r="U3211" s="29"/>
      <c r="V3211" s="29"/>
      <c r="W3211" s="38" t="s">
        <v>2241</v>
      </c>
      <c r="X3211" s="37" t="s">
        <v>158</v>
      </c>
      <c r="Y3211" s="146">
        <v>6509</v>
      </c>
      <c r="Z3211" s="33">
        <v>8332</v>
      </c>
      <c r="AA3211" s="34">
        <f t="shared" si="695"/>
        <v>0.28000000000000003</v>
      </c>
      <c r="AB3211" s="33">
        <f t="shared" si="696"/>
        <v>8332</v>
      </c>
      <c r="AC3211" s="34">
        <f t="shared" si="697"/>
        <v>0.28007360392849245</v>
      </c>
      <c r="AD3211" s="145">
        <f t="shared" si="694"/>
        <v>6943.3329999999996</v>
      </c>
      <c r="AE3211" s="105">
        <v>5424.1670000000004</v>
      </c>
      <c r="AF3211" s="34" t="s">
        <v>36</v>
      </c>
      <c r="AG3211" s="34" t="s">
        <v>36</v>
      </c>
      <c r="AH3211" s="34" t="s">
        <v>36</v>
      </c>
      <c r="AI3211" s="29">
        <v>1.45</v>
      </c>
      <c r="AJ3211" s="29">
        <v>1.4999999999999999E-2</v>
      </c>
      <c r="AK3211" s="29">
        <v>0</v>
      </c>
      <c r="AL3211" s="29">
        <v>0</v>
      </c>
      <c r="AM3211" s="29" t="s">
        <v>28</v>
      </c>
      <c r="AN3211" s="44" t="s">
        <v>27</v>
      </c>
      <c r="AO3211" s="29" t="s">
        <v>28</v>
      </c>
      <c r="AP3211" s="29">
        <v>1</v>
      </c>
      <c r="AQ3211" s="29" t="s">
        <v>33</v>
      </c>
      <c r="AR3211" s="29" t="s">
        <v>33</v>
      </c>
      <c r="AS3211" s="29" t="s">
        <v>33</v>
      </c>
      <c r="AT3211" s="29"/>
      <c r="AU3211" s="144"/>
      <c r="AV3211" s="36" t="s">
        <v>28</v>
      </c>
      <c r="AW3211" s="102">
        <v>42942</v>
      </c>
      <c r="AX3211" s="129" t="s">
        <v>33</v>
      </c>
      <c r="AY3211" s="106" t="e">
        <v>#N/A</v>
      </c>
      <c r="BD3211" t="s">
        <v>4672</v>
      </c>
      <c r="BE3211" t="e">
        <v>#N/A</v>
      </c>
      <c r="BF3211">
        <v>0</v>
      </c>
      <c r="BH3211" t="str">
        <f t="shared" si="701"/>
        <v/>
      </c>
      <c r="BJ3211" t="str">
        <f t="shared" si="702"/>
        <v>OK</v>
      </c>
      <c r="BK3211" s="130" t="s">
        <v>5302</v>
      </c>
      <c r="BL3211" s="130" t="e">
        <v>#VALUE!</v>
      </c>
      <c r="BM3211" s="131" t="s">
        <v>33</v>
      </c>
      <c r="BN3211" s="131" t="e">
        <v>#VALUE!</v>
      </c>
      <c r="BO3211" t="e">
        <v>#N/A</v>
      </c>
      <c r="BP3211">
        <v>0</v>
      </c>
    </row>
    <row r="3212" spans="1:68" x14ac:dyDescent="0.3">
      <c r="A3212" s="1"/>
      <c r="B3212" s="47">
        <v>2851</v>
      </c>
      <c r="C3212" s="45">
        <v>1052099</v>
      </c>
      <c r="D3212" s="29"/>
      <c r="E3212" s="29"/>
      <c r="F3212" s="31" t="s">
        <v>2418</v>
      </c>
      <c r="G3212" s="37" t="s">
        <v>31</v>
      </c>
      <c r="H3212" s="148"/>
      <c r="I3212" s="148" t="s">
        <v>33</v>
      </c>
      <c r="J3212" s="147" t="s">
        <v>33</v>
      </c>
      <c r="K3212" s="148" t="e">
        <v>#N/A</v>
      </c>
      <c r="L3212" s="148" t="s">
        <v>32</v>
      </c>
      <c r="M3212" s="147" t="s">
        <v>33</v>
      </c>
      <c r="N3212" s="29" t="str">
        <f t="shared" si="698"/>
        <v/>
      </c>
      <c r="O3212" s="29" t="str">
        <f t="shared" si="699"/>
        <v/>
      </c>
      <c r="P3212" s="29" t="str">
        <f t="shared" si="700"/>
        <v/>
      </c>
      <c r="Q3212" s="29" t="str">
        <f t="shared" si="690"/>
        <v/>
      </c>
      <c r="R3212" s="29" t="str">
        <f t="shared" si="691"/>
        <v/>
      </c>
      <c r="S3212" s="29" t="str">
        <f t="shared" si="692"/>
        <v/>
      </c>
      <c r="T3212" s="29" t="str">
        <f t="shared" si="693"/>
        <v/>
      </c>
      <c r="U3212" s="29"/>
      <c r="V3212" s="29"/>
      <c r="W3212" s="38" t="s">
        <v>2241</v>
      </c>
      <c r="X3212" s="37" t="s">
        <v>158</v>
      </c>
      <c r="Y3212" s="146">
        <v>8923</v>
      </c>
      <c r="Z3212" s="33">
        <v>11421</v>
      </c>
      <c r="AA3212" s="34">
        <f t="shared" si="695"/>
        <v>0.28000000000000003</v>
      </c>
      <c r="AB3212" s="33">
        <f t="shared" si="696"/>
        <v>11421</v>
      </c>
      <c r="AC3212" s="34">
        <f t="shared" si="697"/>
        <v>0.27995074660767671</v>
      </c>
      <c r="AD3212" s="145">
        <f t="shared" si="694"/>
        <v>9517.5</v>
      </c>
      <c r="AE3212" s="105">
        <v>7435.8329999999996</v>
      </c>
      <c r="AF3212" s="34" t="s">
        <v>36</v>
      </c>
      <c r="AG3212" s="34" t="s">
        <v>36</v>
      </c>
      <c r="AH3212" s="34" t="s">
        <v>36</v>
      </c>
      <c r="AI3212" s="29">
        <v>1.92</v>
      </c>
      <c r="AJ3212" s="29">
        <v>2.1329999999999998E-2</v>
      </c>
      <c r="AK3212" s="29">
        <v>0</v>
      </c>
      <c r="AL3212" s="29">
        <v>0</v>
      </c>
      <c r="AM3212" s="29" t="s">
        <v>28</v>
      </c>
      <c r="AN3212" s="44" t="s">
        <v>27</v>
      </c>
      <c r="AO3212" s="29" t="s">
        <v>28</v>
      </c>
      <c r="AP3212" s="29">
        <v>1</v>
      </c>
      <c r="AQ3212" s="29" t="s">
        <v>33</v>
      </c>
      <c r="AR3212" s="29" t="s">
        <v>33</v>
      </c>
      <c r="AS3212" s="29" t="s">
        <v>33</v>
      </c>
      <c r="AT3212" s="29"/>
      <c r="AU3212" s="144"/>
      <c r="AV3212" s="36" t="s">
        <v>28</v>
      </c>
      <c r="AW3212" s="102" t="s">
        <v>33</v>
      </c>
      <c r="AX3212" s="129" t="s">
        <v>33</v>
      </c>
      <c r="AY3212" s="106">
        <v>2</v>
      </c>
      <c r="BD3212" t="s">
        <v>4673</v>
      </c>
      <c r="BE3212" t="e">
        <v>#N/A</v>
      </c>
      <c r="BF3212">
        <v>0</v>
      </c>
      <c r="BH3212" t="str">
        <f t="shared" si="701"/>
        <v/>
      </c>
      <c r="BJ3212" t="str">
        <f t="shared" si="702"/>
        <v>OK</v>
      </c>
      <c r="BK3212" s="130" t="s">
        <v>5302</v>
      </c>
      <c r="BL3212" s="130" t="e">
        <v>#VALUE!</v>
      </c>
      <c r="BM3212" s="131" t="s">
        <v>33</v>
      </c>
      <c r="BN3212" s="131" t="e">
        <v>#VALUE!</v>
      </c>
      <c r="BO3212" t="e">
        <v>#N/A</v>
      </c>
      <c r="BP3212">
        <v>0</v>
      </c>
    </row>
    <row r="3213" spans="1:68" x14ac:dyDescent="0.3">
      <c r="A3213" s="1"/>
      <c r="B3213" s="47">
        <v>2852</v>
      </c>
      <c r="C3213" s="45">
        <v>1055674</v>
      </c>
      <c r="D3213" s="29"/>
      <c r="E3213" s="29"/>
      <c r="F3213" s="31" t="s">
        <v>2417</v>
      </c>
      <c r="G3213" s="37" t="s">
        <v>31</v>
      </c>
      <c r="H3213" s="148"/>
      <c r="I3213" s="148" t="s">
        <v>33</v>
      </c>
      <c r="J3213" s="147" t="s">
        <v>33</v>
      </c>
      <c r="K3213" s="148" t="e">
        <v>#N/A</v>
      </c>
      <c r="L3213" s="148" t="s">
        <v>32</v>
      </c>
      <c r="M3213" s="147" t="s">
        <v>33</v>
      </c>
      <c r="N3213" s="29" t="str">
        <f t="shared" si="698"/>
        <v/>
      </c>
      <c r="O3213" s="29" t="str">
        <f t="shared" si="699"/>
        <v/>
      </c>
      <c r="P3213" s="29" t="str">
        <f t="shared" si="700"/>
        <v/>
      </c>
      <c r="Q3213" s="29" t="str">
        <f t="shared" si="690"/>
        <v/>
      </c>
      <c r="R3213" s="29" t="str">
        <f t="shared" si="691"/>
        <v/>
      </c>
      <c r="S3213" s="29" t="str">
        <f t="shared" si="692"/>
        <v/>
      </c>
      <c r="T3213" s="29" t="str">
        <f t="shared" si="693"/>
        <v/>
      </c>
      <c r="U3213" s="29"/>
      <c r="V3213" s="29"/>
      <c r="W3213" s="38" t="s">
        <v>2241</v>
      </c>
      <c r="X3213" s="37" t="s">
        <v>158</v>
      </c>
      <c r="Y3213" s="146">
        <v>7100</v>
      </c>
      <c r="Z3213" s="33">
        <v>9088</v>
      </c>
      <c r="AA3213" s="34">
        <f t="shared" si="695"/>
        <v>0.28000000000000003</v>
      </c>
      <c r="AB3213" s="33">
        <f t="shared" si="696"/>
        <v>9088</v>
      </c>
      <c r="AC3213" s="34">
        <f t="shared" si="697"/>
        <v>0.27999987154930289</v>
      </c>
      <c r="AD3213" s="145">
        <f t="shared" si="694"/>
        <v>7573.3329999999996</v>
      </c>
      <c r="AE3213" s="105">
        <v>5916.6670000000004</v>
      </c>
      <c r="AF3213" s="34" t="s">
        <v>36</v>
      </c>
      <c r="AG3213" s="34" t="s">
        <v>36</v>
      </c>
      <c r="AH3213" s="34" t="s">
        <v>36</v>
      </c>
      <c r="AI3213" s="29">
        <v>1.93</v>
      </c>
      <c r="AJ3213" s="29">
        <v>1.035E-2</v>
      </c>
      <c r="AK3213" s="29">
        <v>0</v>
      </c>
      <c r="AL3213" s="29">
        <v>0</v>
      </c>
      <c r="AM3213" s="29" t="s">
        <v>28</v>
      </c>
      <c r="AN3213" s="44" t="s">
        <v>27</v>
      </c>
      <c r="AO3213" s="29" t="s">
        <v>28</v>
      </c>
      <c r="AP3213" s="29">
        <v>1</v>
      </c>
      <c r="AQ3213" s="29" t="s">
        <v>33</v>
      </c>
      <c r="AR3213" s="29" t="s">
        <v>33</v>
      </c>
      <c r="AS3213" s="29" t="s">
        <v>33</v>
      </c>
      <c r="AT3213" s="29"/>
      <c r="AU3213" s="144"/>
      <c r="AV3213" s="36" t="s">
        <v>28</v>
      </c>
      <c r="AW3213" s="102">
        <v>42942</v>
      </c>
      <c r="AX3213" s="129" t="s">
        <v>33</v>
      </c>
      <c r="AY3213" s="106" t="e">
        <v>#N/A</v>
      </c>
      <c r="BD3213" t="s">
        <v>4672</v>
      </c>
      <c r="BE3213" t="e">
        <v>#N/A</v>
      </c>
      <c r="BF3213">
        <v>0</v>
      </c>
      <c r="BH3213" t="str">
        <f t="shared" si="701"/>
        <v/>
      </c>
      <c r="BJ3213" t="str">
        <f t="shared" si="702"/>
        <v>OK</v>
      </c>
      <c r="BK3213" s="130" t="s">
        <v>5302</v>
      </c>
      <c r="BL3213" s="130" t="e">
        <v>#VALUE!</v>
      </c>
      <c r="BM3213" s="131" t="s">
        <v>33</v>
      </c>
      <c r="BN3213" s="131" t="e">
        <v>#VALUE!</v>
      </c>
      <c r="BO3213" t="e">
        <v>#N/A</v>
      </c>
      <c r="BP3213">
        <v>0</v>
      </c>
    </row>
    <row r="3214" spans="1:68" x14ac:dyDescent="0.3">
      <c r="A3214" s="1"/>
      <c r="B3214" s="47">
        <v>2853</v>
      </c>
      <c r="C3214" s="45">
        <v>1055680</v>
      </c>
      <c r="D3214" s="29"/>
      <c r="E3214" s="29"/>
      <c r="F3214" s="31" t="s">
        <v>2419</v>
      </c>
      <c r="G3214" s="37" t="s">
        <v>31</v>
      </c>
      <c r="H3214" s="148"/>
      <c r="I3214" s="148" t="s">
        <v>33</v>
      </c>
      <c r="J3214" s="147" t="s">
        <v>33</v>
      </c>
      <c r="K3214" s="148" t="e">
        <v>#N/A</v>
      </c>
      <c r="L3214" s="148" t="s">
        <v>32</v>
      </c>
      <c r="M3214" s="147" t="s">
        <v>33</v>
      </c>
      <c r="N3214" s="29" t="str">
        <f t="shared" si="698"/>
        <v/>
      </c>
      <c r="O3214" s="29" t="str">
        <f t="shared" si="699"/>
        <v/>
      </c>
      <c r="P3214" s="29" t="str">
        <f t="shared" si="700"/>
        <v/>
      </c>
      <c r="Q3214" s="29" t="str">
        <f t="shared" si="690"/>
        <v/>
      </c>
      <c r="R3214" s="29" t="str">
        <f t="shared" si="691"/>
        <v/>
      </c>
      <c r="S3214" s="29" t="str">
        <f t="shared" si="692"/>
        <v/>
      </c>
      <c r="T3214" s="29" t="str">
        <f t="shared" si="693"/>
        <v/>
      </c>
      <c r="U3214" s="29"/>
      <c r="V3214" s="29"/>
      <c r="W3214" s="38" t="s">
        <v>2241</v>
      </c>
      <c r="X3214" s="37" t="s">
        <v>158</v>
      </c>
      <c r="Y3214" s="146">
        <v>8973</v>
      </c>
      <c r="Z3214" s="33">
        <v>11485</v>
      </c>
      <c r="AA3214" s="34">
        <f t="shared" si="695"/>
        <v>0.28000000000000003</v>
      </c>
      <c r="AB3214" s="33">
        <f t="shared" si="696"/>
        <v>11485</v>
      </c>
      <c r="AC3214" s="34">
        <f t="shared" si="697"/>
        <v>0.27995091942494155</v>
      </c>
      <c r="AD3214" s="145">
        <f t="shared" si="694"/>
        <v>9570.8330000000005</v>
      </c>
      <c r="AE3214" s="105">
        <v>7477.5</v>
      </c>
      <c r="AF3214" s="34" t="s">
        <v>36</v>
      </c>
      <c r="AG3214" s="34" t="s">
        <v>36</v>
      </c>
      <c r="AH3214" s="34" t="s">
        <v>36</v>
      </c>
      <c r="AI3214" s="29">
        <v>2.2799999999999998</v>
      </c>
      <c r="AJ3214" s="29">
        <v>0.03</v>
      </c>
      <c r="AK3214" s="29">
        <v>0</v>
      </c>
      <c r="AL3214" s="29">
        <v>0</v>
      </c>
      <c r="AM3214" s="29" t="s">
        <v>28</v>
      </c>
      <c r="AN3214" s="44" t="s">
        <v>27</v>
      </c>
      <c r="AO3214" s="29" t="s">
        <v>28</v>
      </c>
      <c r="AP3214" s="29">
        <v>1</v>
      </c>
      <c r="AQ3214" s="29" t="s">
        <v>33</v>
      </c>
      <c r="AR3214" s="29" t="s">
        <v>33</v>
      </c>
      <c r="AS3214" s="29" t="s">
        <v>33</v>
      </c>
      <c r="AT3214" s="29"/>
      <c r="AU3214" s="144"/>
      <c r="AV3214" s="36" t="s">
        <v>28</v>
      </c>
      <c r="AW3214" s="102">
        <v>42942</v>
      </c>
      <c r="AX3214" s="129" t="s">
        <v>33</v>
      </c>
      <c r="AY3214" s="106" t="e">
        <v>#N/A</v>
      </c>
      <c r="BD3214" t="s">
        <v>4672</v>
      </c>
      <c r="BE3214" t="e">
        <v>#N/A</v>
      </c>
      <c r="BF3214">
        <v>0</v>
      </c>
      <c r="BH3214" t="str">
        <f t="shared" si="701"/>
        <v/>
      </c>
      <c r="BJ3214" t="str">
        <f t="shared" si="702"/>
        <v>OK</v>
      </c>
      <c r="BK3214" s="130" t="s">
        <v>5302</v>
      </c>
      <c r="BL3214" s="130" t="e">
        <v>#VALUE!</v>
      </c>
      <c r="BM3214" s="131" t="s">
        <v>33</v>
      </c>
      <c r="BN3214" s="131" t="e">
        <v>#VALUE!</v>
      </c>
      <c r="BO3214" t="e">
        <v>#N/A</v>
      </c>
      <c r="BP3214">
        <v>0</v>
      </c>
    </row>
    <row r="3215" spans="1:68" x14ac:dyDescent="0.3">
      <c r="A3215" s="1"/>
      <c r="B3215" s="47">
        <v>2854</v>
      </c>
      <c r="C3215" s="45">
        <v>1068420</v>
      </c>
      <c r="D3215" s="29"/>
      <c r="E3215" s="29"/>
      <c r="F3215" s="31" t="s">
        <v>2420</v>
      </c>
      <c r="G3215" s="37" t="s">
        <v>31</v>
      </c>
      <c r="H3215" s="148"/>
      <c r="I3215" s="148" t="s">
        <v>33</v>
      </c>
      <c r="J3215" s="147" t="s">
        <v>33</v>
      </c>
      <c r="K3215" s="148" t="e">
        <v>#N/A</v>
      </c>
      <c r="L3215" s="148" t="s">
        <v>32</v>
      </c>
      <c r="M3215" s="147" t="s">
        <v>33</v>
      </c>
      <c r="N3215" s="29" t="str">
        <f t="shared" si="698"/>
        <v/>
      </c>
      <c r="O3215" s="29" t="str">
        <f t="shared" si="699"/>
        <v/>
      </c>
      <c r="P3215" s="29" t="str">
        <f t="shared" si="700"/>
        <v/>
      </c>
      <c r="Q3215" s="29" t="str">
        <f t="shared" si="690"/>
        <v/>
      </c>
      <c r="R3215" s="29" t="str">
        <f t="shared" si="691"/>
        <v/>
      </c>
      <c r="S3215" s="29" t="str">
        <f t="shared" si="692"/>
        <v/>
      </c>
      <c r="T3215" s="29" t="str">
        <f t="shared" si="693"/>
        <v/>
      </c>
      <c r="U3215" s="29"/>
      <c r="V3215" s="29"/>
      <c r="W3215" s="38" t="s">
        <v>2241</v>
      </c>
      <c r="X3215" s="37" t="s">
        <v>158</v>
      </c>
      <c r="Y3215" s="146">
        <v>6200</v>
      </c>
      <c r="Z3215" s="33">
        <v>7936</v>
      </c>
      <c r="AA3215" s="34">
        <f t="shared" si="695"/>
        <v>0.28000000000000003</v>
      </c>
      <c r="AB3215" s="33">
        <f t="shared" si="696"/>
        <v>7936</v>
      </c>
      <c r="AC3215" s="34">
        <f t="shared" si="697"/>
        <v>0.27999985290323515</v>
      </c>
      <c r="AD3215" s="145">
        <f t="shared" si="694"/>
        <v>6613.3329999999996</v>
      </c>
      <c r="AE3215" s="105">
        <v>5166.6670000000004</v>
      </c>
      <c r="AF3215" s="34" t="s">
        <v>36</v>
      </c>
      <c r="AG3215" s="34" t="s">
        <v>36</v>
      </c>
      <c r="AH3215" s="34" t="s">
        <v>36</v>
      </c>
      <c r="AI3215" s="29">
        <v>0.45200000000000001</v>
      </c>
      <c r="AJ3215" s="29">
        <v>2E-3</v>
      </c>
      <c r="AK3215" s="29">
        <v>0</v>
      </c>
      <c r="AL3215" s="29">
        <v>0</v>
      </c>
      <c r="AM3215" s="29" t="s">
        <v>28</v>
      </c>
      <c r="AN3215" s="44" t="s">
        <v>27</v>
      </c>
      <c r="AO3215" s="29" t="s">
        <v>28</v>
      </c>
      <c r="AP3215" s="29">
        <v>1</v>
      </c>
      <c r="AQ3215" s="29" t="s">
        <v>33</v>
      </c>
      <c r="AR3215" s="29" t="s">
        <v>33</v>
      </c>
      <c r="AS3215" s="29" t="s">
        <v>33</v>
      </c>
      <c r="AT3215" s="29"/>
      <c r="AU3215" s="144"/>
      <c r="AV3215" s="36" t="s">
        <v>28</v>
      </c>
      <c r="AW3215" s="102">
        <v>42942</v>
      </c>
      <c r="AX3215" s="129" t="s">
        <v>33</v>
      </c>
      <c r="AY3215" s="106" t="e">
        <v>#N/A</v>
      </c>
      <c r="BD3215" t="s">
        <v>4672</v>
      </c>
      <c r="BE3215" t="e">
        <v>#N/A</v>
      </c>
      <c r="BF3215">
        <v>0</v>
      </c>
      <c r="BH3215" t="str">
        <f t="shared" si="701"/>
        <v/>
      </c>
      <c r="BJ3215" t="str">
        <f t="shared" si="702"/>
        <v>OK</v>
      </c>
      <c r="BK3215" s="130" t="s">
        <v>5302</v>
      </c>
      <c r="BL3215" s="130" t="e">
        <v>#VALUE!</v>
      </c>
      <c r="BM3215" s="131" t="s">
        <v>33</v>
      </c>
      <c r="BN3215" s="131" t="e">
        <v>#VALUE!</v>
      </c>
      <c r="BO3215" t="e">
        <v>#N/A</v>
      </c>
      <c r="BP3215">
        <v>0</v>
      </c>
    </row>
    <row r="3216" spans="1:68" x14ac:dyDescent="0.3">
      <c r="A3216" s="1"/>
      <c r="B3216" s="47">
        <v>2855</v>
      </c>
      <c r="C3216" s="45">
        <v>1068421</v>
      </c>
      <c r="D3216" s="29"/>
      <c r="E3216" s="29"/>
      <c r="F3216" s="31" t="s">
        <v>2421</v>
      </c>
      <c r="G3216" s="37" t="s">
        <v>31</v>
      </c>
      <c r="H3216" s="148"/>
      <c r="I3216" s="148" t="s">
        <v>33</v>
      </c>
      <c r="J3216" s="147" t="s">
        <v>33</v>
      </c>
      <c r="K3216" s="148" t="e">
        <v>#N/A</v>
      </c>
      <c r="L3216" s="148" t="s">
        <v>32</v>
      </c>
      <c r="M3216" s="147" t="s">
        <v>33</v>
      </c>
      <c r="N3216" s="29" t="str">
        <f t="shared" si="698"/>
        <v/>
      </c>
      <c r="O3216" s="29" t="str">
        <f t="shared" si="699"/>
        <v/>
      </c>
      <c r="P3216" s="29" t="str">
        <f t="shared" si="700"/>
        <v/>
      </c>
      <c r="Q3216" s="29" t="str">
        <f t="shared" si="690"/>
        <v/>
      </c>
      <c r="R3216" s="29" t="str">
        <f t="shared" si="691"/>
        <v/>
      </c>
      <c r="S3216" s="29" t="str">
        <f t="shared" si="692"/>
        <v/>
      </c>
      <c r="T3216" s="29" t="str">
        <f t="shared" si="693"/>
        <v/>
      </c>
      <c r="U3216" s="29"/>
      <c r="V3216" s="29"/>
      <c r="W3216" s="38" t="s">
        <v>2241</v>
      </c>
      <c r="X3216" s="37" t="s">
        <v>158</v>
      </c>
      <c r="Y3216" s="146">
        <v>8013</v>
      </c>
      <c r="Z3216" s="33">
        <v>10256</v>
      </c>
      <c r="AA3216" s="34">
        <f t="shared" si="695"/>
        <v>0.28000000000000003</v>
      </c>
      <c r="AB3216" s="33">
        <f t="shared" si="696"/>
        <v>10256</v>
      </c>
      <c r="AC3216" s="34">
        <f t="shared" si="697"/>
        <v>0.27992017970797445</v>
      </c>
      <c r="AD3216" s="145">
        <f t="shared" si="694"/>
        <v>8546.6669999999995</v>
      </c>
      <c r="AE3216" s="105">
        <v>6677.5</v>
      </c>
      <c r="AF3216" s="34" t="s">
        <v>36</v>
      </c>
      <c r="AG3216" s="34" t="s">
        <v>36</v>
      </c>
      <c r="AH3216" s="34" t="s">
        <v>36</v>
      </c>
      <c r="AI3216" s="29">
        <v>0.29199999999999998</v>
      </c>
      <c r="AJ3216" s="29">
        <v>2E-3</v>
      </c>
      <c r="AK3216" s="29">
        <v>0</v>
      </c>
      <c r="AL3216" s="29">
        <v>0</v>
      </c>
      <c r="AM3216" s="29" t="s">
        <v>28</v>
      </c>
      <c r="AN3216" s="44" t="s">
        <v>27</v>
      </c>
      <c r="AO3216" s="29" t="s">
        <v>28</v>
      </c>
      <c r="AP3216" s="29">
        <v>1</v>
      </c>
      <c r="AQ3216" s="29" t="s">
        <v>33</v>
      </c>
      <c r="AR3216" s="29" t="s">
        <v>33</v>
      </c>
      <c r="AS3216" s="29" t="s">
        <v>33</v>
      </c>
      <c r="AT3216" s="29"/>
      <c r="AU3216" s="144"/>
      <c r="AV3216" s="36" t="s">
        <v>28</v>
      </c>
      <c r="AW3216" s="102">
        <v>42942</v>
      </c>
      <c r="AX3216" s="129" t="s">
        <v>33</v>
      </c>
      <c r="AY3216" s="106" t="e">
        <v>#N/A</v>
      </c>
      <c r="BD3216" t="s">
        <v>4672</v>
      </c>
      <c r="BE3216" t="e">
        <v>#N/A</v>
      </c>
      <c r="BF3216">
        <v>0</v>
      </c>
      <c r="BH3216" t="str">
        <f t="shared" si="701"/>
        <v/>
      </c>
      <c r="BJ3216" t="str">
        <f t="shared" si="702"/>
        <v>OK</v>
      </c>
      <c r="BK3216" s="130" t="s">
        <v>5302</v>
      </c>
      <c r="BL3216" s="130" t="e">
        <v>#VALUE!</v>
      </c>
      <c r="BM3216" s="131" t="s">
        <v>33</v>
      </c>
      <c r="BN3216" s="131" t="e">
        <v>#VALUE!</v>
      </c>
      <c r="BO3216" t="e">
        <v>#N/A</v>
      </c>
      <c r="BP3216">
        <v>0</v>
      </c>
    </row>
    <row r="3217" spans="1:68" x14ac:dyDescent="0.3">
      <c r="A3217" s="1"/>
      <c r="B3217" s="47">
        <v>2856</v>
      </c>
      <c r="C3217" s="45">
        <v>1068422</v>
      </c>
      <c r="D3217" s="29"/>
      <c r="E3217" s="29"/>
      <c r="F3217" s="31" t="s">
        <v>2422</v>
      </c>
      <c r="G3217" s="37" t="s">
        <v>31</v>
      </c>
      <c r="H3217" s="148"/>
      <c r="I3217" s="148" t="s">
        <v>33</v>
      </c>
      <c r="J3217" s="147" t="s">
        <v>33</v>
      </c>
      <c r="K3217" s="148" t="e">
        <v>#N/A</v>
      </c>
      <c r="L3217" s="148" t="s">
        <v>32</v>
      </c>
      <c r="M3217" s="147" t="s">
        <v>33</v>
      </c>
      <c r="N3217" s="29" t="str">
        <f t="shared" si="698"/>
        <v/>
      </c>
      <c r="O3217" s="29" t="str">
        <f t="shared" si="699"/>
        <v/>
      </c>
      <c r="P3217" s="29" t="str">
        <f t="shared" si="700"/>
        <v/>
      </c>
      <c r="Q3217" s="29" t="str">
        <f t="shared" si="690"/>
        <v/>
      </c>
      <c r="R3217" s="29" t="str">
        <f t="shared" si="691"/>
        <v/>
      </c>
      <c r="S3217" s="29" t="str">
        <f t="shared" si="692"/>
        <v/>
      </c>
      <c r="T3217" s="29" t="str">
        <f t="shared" si="693"/>
        <v/>
      </c>
      <c r="U3217" s="29"/>
      <c r="V3217" s="29"/>
      <c r="W3217" s="38" t="s">
        <v>2241</v>
      </c>
      <c r="X3217" s="37" t="s">
        <v>158</v>
      </c>
      <c r="Y3217" s="146">
        <v>9287</v>
      </c>
      <c r="Z3217" s="33">
        <v>11888</v>
      </c>
      <c r="AA3217" s="34">
        <f t="shared" si="695"/>
        <v>0.28000000000000003</v>
      </c>
      <c r="AB3217" s="33">
        <f t="shared" si="696"/>
        <v>11888</v>
      </c>
      <c r="AC3217" s="34">
        <f t="shared" si="697"/>
        <v>0.28006890147221258</v>
      </c>
      <c r="AD3217" s="145">
        <f t="shared" si="694"/>
        <v>9906.6669999999995</v>
      </c>
      <c r="AE3217" s="105">
        <v>7739.1670000000004</v>
      </c>
      <c r="AF3217" s="34" t="s">
        <v>36</v>
      </c>
      <c r="AG3217" s="34" t="s">
        <v>36</v>
      </c>
      <c r="AH3217" s="34" t="s">
        <v>36</v>
      </c>
      <c r="AI3217" s="29">
        <v>0.47399999999999998</v>
      </c>
      <c r="AJ3217" s="29">
        <v>2E-3</v>
      </c>
      <c r="AK3217" s="29">
        <v>0</v>
      </c>
      <c r="AL3217" s="29">
        <v>0</v>
      </c>
      <c r="AM3217" s="29" t="s">
        <v>28</v>
      </c>
      <c r="AN3217" s="44" t="s">
        <v>27</v>
      </c>
      <c r="AO3217" s="29" t="s">
        <v>28</v>
      </c>
      <c r="AP3217" s="29">
        <v>1</v>
      </c>
      <c r="AQ3217" s="29" t="s">
        <v>33</v>
      </c>
      <c r="AR3217" s="29" t="s">
        <v>33</v>
      </c>
      <c r="AS3217" s="29" t="s">
        <v>33</v>
      </c>
      <c r="AT3217" s="29"/>
      <c r="AU3217" s="144"/>
      <c r="AV3217" s="36" t="s">
        <v>28</v>
      </c>
      <c r="AW3217" s="102">
        <v>42942</v>
      </c>
      <c r="AX3217" s="129" t="s">
        <v>33</v>
      </c>
      <c r="AY3217" s="106" t="e">
        <v>#N/A</v>
      </c>
      <c r="BD3217" t="s">
        <v>4672</v>
      </c>
      <c r="BE3217" t="e">
        <v>#N/A</v>
      </c>
      <c r="BF3217">
        <v>0</v>
      </c>
      <c r="BH3217" t="str">
        <f t="shared" si="701"/>
        <v/>
      </c>
      <c r="BJ3217" t="str">
        <f t="shared" si="702"/>
        <v>OK</v>
      </c>
      <c r="BK3217" s="130" t="s">
        <v>5302</v>
      </c>
      <c r="BL3217" s="130" t="e">
        <v>#VALUE!</v>
      </c>
      <c r="BM3217" s="131" t="s">
        <v>33</v>
      </c>
      <c r="BN3217" s="131" t="e">
        <v>#VALUE!</v>
      </c>
      <c r="BO3217" t="e">
        <v>#N/A</v>
      </c>
      <c r="BP3217">
        <v>0</v>
      </c>
    </row>
    <row r="3218" spans="1:68" x14ac:dyDescent="0.3">
      <c r="A3218" s="1"/>
      <c r="B3218" s="47">
        <v>2857</v>
      </c>
      <c r="C3218" s="45">
        <v>1056670</v>
      </c>
      <c r="D3218" s="29"/>
      <c r="E3218" s="29"/>
      <c r="F3218" s="31" t="s">
        <v>2423</v>
      </c>
      <c r="G3218" s="37" t="s">
        <v>31</v>
      </c>
      <c r="H3218" s="148"/>
      <c r="I3218" s="148" t="s">
        <v>33</v>
      </c>
      <c r="J3218" s="147" t="s">
        <v>33</v>
      </c>
      <c r="K3218" s="148" t="e">
        <v>#N/A</v>
      </c>
      <c r="L3218" s="148" t="s">
        <v>32</v>
      </c>
      <c r="M3218" s="147" t="s">
        <v>33</v>
      </c>
      <c r="N3218" s="29" t="str">
        <f t="shared" si="698"/>
        <v/>
      </c>
      <c r="O3218" s="29" t="str">
        <f t="shared" si="699"/>
        <v/>
      </c>
      <c r="P3218" s="29" t="str">
        <f t="shared" si="700"/>
        <v/>
      </c>
      <c r="Q3218" s="29" t="str">
        <f t="shared" si="690"/>
        <v/>
      </c>
      <c r="R3218" s="29" t="str">
        <f t="shared" si="691"/>
        <v/>
      </c>
      <c r="S3218" s="29" t="str">
        <f t="shared" si="692"/>
        <v/>
      </c>
      <c r="T3218" s="29" t="str">
        <f t="shared" si="693"/>
        <v/>
      </c>
      <c r="U3218" s="29"/>
      <c r="V3218" s="29"/>
      <c r="W3218" s="38" t="s">
        <v>2241</v>
      </c>
      <c r="X3218" s="37" t="s">
        <v>158</v>
      </c>
      <c r="Y3218" s="146">
        <v>7533</v>
      </c>
      <c r="Z3218" s="33">
        <v>9642</v>
      </c>
      <c r="AA3218" s="34">
        <f t="shared" si="695"/>
        <v>0.28000000000000003</v>
      </c>
      <c r="AB3218" s="33">
        <f t="shared" si="696"/>
        <v>9642</v>
      </c>
      <c r="AC3218" s="34">
        <f t="shared" si="697"/>
        <v>0.27996814018319394</v>
      </c>
      <c r="AD3218" s="145">
        <f t="shared" si="694"/>
        <v>8035</v>
      </c>
      <c r="AE3218" s="105">
        <v>6277.5</v>
      </c>
      <c r="AF3218" s="34" t="s">
        <v>36</v>
      </c>
      <c r="AG3218" s="34" t="s">
        <v>36</v>
      </c>
      <c r="AH3218" s="34" t="s">
        <v>36</v>
      </c>
      <c r="AI3218" s="29">
        <v>0.4</v>
      </c>
      <c r="AJ3218" s="29">
        <v>0.01</v>
      </c>
      <c r="AK3218" s="29">
        <v>0</v>
      </c>
      <c r="AL3218" s="29">
        <v>0</v>
      </c>
      <c r="AM3218" s="29" t="s">
        <v>28</v>
      </c>
      <c r="AN3218" s="44" t="s">
        <v>27</v>
      </c>
      <c r="AO3218" s="29" t="s">
        <v>28</v>
      </c>
      <c r="AP3218" s="29">
        <v>1</v>
      </c>
      <c r="AQ3218" s="29" t="s">
        <v>33</v>
      </c>
      <c r="AR3218" s="29" t="s">
        <v>33</v>
      </c>
      <c r="AS3218" s="29" t="s">
        <v>33</v>
      </c>
      <c r="AT3218" s="29"/>
      <c r="AU3218" s="144"/>
      <c r="AV3218" s="36" t="s">
        <v>28</v>
      </c>
      <c r="AW3218" s="102">
        <v>42942</v>
      </c>
      <c r="AX3218" s="129" t="s">
        <v>33</v>
      </c>
      <c r="AY3218" s="106" t="e">
        <v>#N/A</v>
      </c>
      <c r="BD3218" t="s">
        <v>4672</v>
      </c>
      <c r="BE3218" t="e">
        <v>#N/A</v>
      </c>
      <c r="BF3218">
        <v>0</v>
      </c>
      <c r="BH3218" t="str">
        <f t="shared" si="701"/>
        <v/>
      </c>
      <c r="BJ3218" t="str">
        <f t="shared" si="702"/>
        <v>OK</v>
      </c>
      <c r="BK3218" s="130" t="s">
        <v>5302</v>
      </c>
      <c r="BL3218" s="130" t="e">
        <v>#VALUE!</v>
      </c>
      <c r="BM3218" s="131" t="s">
        <v>33</v>
      </c>
      <c r="BN3218" s="131" t="e">
        <v>#VALUE!</v>
      </c>
      <c r="BO3218" t="e">
        <v>#N/A</v>
      </c>
      <c r="BP3218">
        <v>0</v>
      </c>
    </row>
    <row r="3219" spans="1:68" x14ac:dyDescent="0.3">
      <c r="A3219" s="1"/>
      <c r="B3219" s="47">
        <v>2858</v>
      </c>
      <c r="C3219" s="45">
        <v>1056671</v>
      </c>
      <c r="D3219" s="29"/>
      <c r="E3219" s="29"/>
      <c r="F3219" s="31" t="s">
        <v>2424</v>
      </c>
      <c r="G3219" s="37" t="s">
        <v>31</v>
      </c>
      <c r="H3219" s="148"/>
      <c r="I3219" s="148" t="s">
        <v>33</v>
      </c>
      <c r="J3219" s="147" t="s">
        <v>33</v>
      </c>
      <c r="K3219" s="148" t="e">
        <v>#N/A</v>
      </c>
      <c r="L3219" s="148" t="s">
        <v>32</v>
      </c>
      <c r="M3219" s="147" t="s">
        <v>33</v>
      </c>
      <c r="N3219" s="29" t="str">
        <f t="shared" si="698"/>
        <v/>
      </c>
      <c r="O3219" s="29" t="str">
        <f t="shared" si="699"/>
        <v/>
      </c>
      <c r="P3219" s="29" t="str">
        <f t="shared" si="700"/>
        <v/>
      </c>
      <c r="Q3219" s="29" t="str">
        <f t="shared" ref="Q3219:Q3282" si="703">IF(IFERROR(MID($U3219,1,7)+0,"")&lt;1130000,"",IFERROR(MID($U3219,1,7)+0,""))</f>
        <v/>
      </c>
      <c r="R3219" s="29" t="str">
        <f t="shared" ref="R3219:R3282" si="704">IF(IFERROR(MID($U3219,10,7)+0,"")&lt;1130000,"",IFERROR(MID($U3219,10,7)+0,""))</f>
        <v/>
      </c>
      <c r="S3219" s="29" t="str">
        <f t="shared" ref="S3219:S3282" si="705">IF(IFERROR(MID($U3219,19,7)+0,"")&lt;1130000,"",IFERROR(MID($U3219,19,7)+0,""))</f>
        <v/>
      </c>
      <c r="T3219" s="29" t="str">
        <f t="shared" ref="T3219:T3282" si="706">IF(Q3219="","",IF(R3219="",Q3219,Q3219&amp;", "&amp;R3219))</f>
        <v/>
      </c>
      <c r="U3219" s="29"/>
      <c r="V3219" s="29"/>
      <c r="W3219" s="38" t="s">
        <v>2241</v>
      </c>
      <c r="X3219" s="37" t="s">
        <v>158</v>
      </c>
      <c r="Y3219" s="146">
        <v>11363</v>
      </c>
      <c r="Z3219" s="33">
        <v>14544</v>
      </c>
      <c r="AA3219" s="34">
        <f t="shared" si="695"/>
        <v>0.28000000000000003</v>
      </c>
      <c r="AB3219" s="33">
        <f t="shared" si="696"/>
        <v>14544</v>
      </c>
      <c r="AC3219" s="34">
        <f t="shared" si="697"/>
        <v>0.27994363178936443</v>
      </c>
      <c r="AD3219" s="145">
        <f t="shared" si="694"/>
        <v>12120</v>
      </c>
      <c r="AE3219" s="105">
        <v>9469.1669999999995</v>
      </c>
      <c r="AF3219" s="34" t="s">
        <v>36</v>
      </c>
      <c r="AG3219" s="34" t="s">
        <v>36</v>
      </c>
      <c r="AH3219" s="34" t="s">
        <v>36</v>
      </c>
      <c r="AI3219" s="29">
        <v>0.6</v>
      </c>
      <c r="AJ3219" s="29">
        <v>1.2E-2</v>
      </c>
      <c r="AK3219" s="29">
        <v>0</v>
      </c>
      <c r="AL3219" s="29">
        <v>0</v>
      </c>
      <c r="AM3219" s="29" t="s">
        <v>28</v>
      </c>
      <c r="AN3219" s="44" t="s">
        <v>27</v>
      </c>
      <c r="AO3219" s="29" t="s">
        <v>28</v>
      </c>
      <c r="AP3219" s="29">
        <v>1</v>
      </c>
      <c r="AQ3219" s="29" t="s">
        <v>33</v>
      </c>
      <c r="AR3219" s="29" t="s">
        <v>33</v>
      </c>
      <c r="AS3219" s="29" t="s">
        <v>33</v>
      </c>
      <c r="AT3219" s="29"/>
      <c r="AU3219" s="144"/>
      <c r="AV3219" s="36" t="s">
        <v>28</v>
      </c>
      <c r="AW3219" s="102">
        <v>42942</v>
      </c>
      <c r="AX3219" s="129" t="s">
        <v>33</v>
      </c>
      <c r="AY3219" s="106" t="e">
        <v>#N/A</v>
      </c>
      <c r="BD3219" t="s">
        <v>4672</v>
      </c>
      <c r="BE3219" t="e">
        <v>#N/A</v>
      </c>
      <c r="BF3219">
        <v>0</v>
      </c>
      <c r="BH3219" t="str">
        <f t="shared" si="701"/>
        <v/>
      </c>
      <c r="BJ3219" t="str">
        <f t="shared" si="702"/>
        <v>OK</v>
      </c>
      <c r="BK3219" s="130" t="s">
        <v>5302</v>
      </c>
      <c r="BL3219" s="130" t="e">
        <v>#VALUE!</v>
      </c>
      <c r="BM3219" s="131" t="s">
        <v>33</v>
      </c>
      <c r="BN3219" s="131" t="e">
        <v>#VALUE!</v>
      </c>
      <c r="BO3219" t="e">
        <v>#N/A</v>
      </c>
      <c r="BP3219">
        <v>0</v>
      </c>
    </row>
    <row r="3220" spans="1:68" x14ac:dyDescent="0.3">
      <c r="A3220" s="1"/>
      <c r="B3220" s="47">
        <v>2859</v>
      </c>
      <c r="C3220" s="45">
        <v>1056672</v>
      </c>
      <c r="D3220" s="29"/>
      <c r="E3220" s="29"/>
      <c r="F3220" s="31" t="s">
        <v>2425</v>
      </c>
      <c r="G3220" s="37" t="s">
        <v>31</v>
      </c>
      <c r="H3220" s="148"/>
      <c r="I3220" s="148" t="s">
        <v>33</v>
      </c>
      <c r="J3220" s="147" t="s">
        <v>33</v>
      </c>
      <c r="K3220" s="148" t="e">
        <v>#N/A</v>
      </c>
      <c r="L3220" s="148" t="s">
        <v>32</v>
      </c>
      <c r="M3220" s="147" t="s">
        <v>33</v>
      </c>
      <c r="N3220" s="29" t="str">
        <f t="shared" si="698"/>
        <v/>
      </c>
      <c r="O3220" s="29" t="str">
        <f t="shared" si="699"/>
        <v/>
      </c>
      <c r="P3220" s="29" t="str">
        <f t="shared" si="700"/>
        <v/>
      </c>
      <c r="Q3220" s="29" t="str">
        <f t="shared" si="703"/>
        <v/>
      </c>
      <c r="R3220" s="29" t="str">
        <f t="shared" si="704"/>
        <v/>
      </c>
      <c r="S3220" s="29" t="str">
        <f t="shared" si="705"/>
        <v/>
      </c>
      <c r="T3220" s="29" t="str">
        <f t="shared" si="706"/>
        <v/>
      </c>
      <c r="U3220" s="29"/>
      <c r="V3220" s="29"/>
      <c r="W3220" s="38" t="s">
        <v>2241</v>
      </c>
      <c r="X3220" s="37" t="s">
        <v>158</v>
      </c>
      <c r="Y3220" s="146">
        <v>17593</v>
      </c>
      <c r="Z3220" s="33">
        <v>22519</v>
      </c>
      <c r="AA3220" s="34">
        <f t="shared" si="695"/>
        <v>0.28000000000000003</v>
      </c>
      <c r="AB3220" s="33">
        <f t="shared" si="696"/>
        <v>22519</v>
      </c>
      <c r="AC3220" s="34">
        <f t="shared" si="697"/>
        <v>0.27999773273455869</v>
      </c>
      <c r="AD3220" s="145">
        <f t="shared" si="694"/>
        <v>18765.832999999999</v>
      </c>
      <c r="AE3220" s="105">
        <v>14660.833000000001</v>
      </c>
      <c r="AF3220" s="34" t="s">
        <v>36</v>
      </c>
      <c r="AG3220" s="34" t="s">
        <v>36</v>
      </c>
      <c r="AH3220" s="34" t="s">
        <v>36</v>
      </c>
      <c r="AI3220" s="29">
        <v>0.9</v>
      </c>
      <c r="AJ3220" s="29">
        <v>1.4999999999999999E-2</v>
      </c>
      <c r="AK3220" s="29">
        <v>0</v>
      </c>
      <c r="AL3220" s="29">
        <v>0</v>
      </c>
      <c r="AM3220" s="29" t="s">
        <v>28</v>
      </c>
      <c r="AN3220" s="44" t="s">
        <v>27</v>
      </c>
      <c r="AO3220" s="29" t="s">
        <v>28</v>
      </c>
      <c r="AP3220" s="29">
        <v>1</v>
      </c>
      <c r="AQ3220" s="29" t="s">
        <v>33</v>
      </c>
      <c r="AR3220" s="29" t="s">
        <v>33</v>
      </c>
      <c r="AS3220" s="29" t="s">
        <v>33</v>
      </c>
      <c r="AT3220" s="29"/>
      <c r="AU3220" s="144"/>
      <c r="AV3220" s="36" t="s">
        <v>28</v>
      </c>
      <c r="AW3220" s="102">
        <v>42942</v>
      </c>
      <c r="AX3220" s="129" t="s">
        <v>33</v>
      </c>
      <c r="AY3220" s="106" t="e">
        <v>#N/A</v>
      </c>
      <c r="BD3220" t="s">
        <v>4672</v>
      </c>
      <c r="BE3220" t="e">
        <v>#N/A</v>
      </c>
      <c r="BF3220">
        <v>0</v>
      </c>
      <c r="BH3220" t="str">
        <f t="shared" si="701"/>
        <v/>
      </c>
      <c r="BJ3220" t="str">
        <f t="shared" si="702"/>
        <v>OK</v>
      </c>
      <c r="BK3220" s="130" t="s">
        <v>5302</v>
      </c>
      <c r="BL3220" s="130" t="e">
        <v>#VALUE!</v>
      </c>
      <c r="BM3220" s="131" t="s">
        <v>33</v>
      </c>
      <c r="BN3220" s="131" t="e">
        <v>#VALUE!</v>
      </c>
      <c r="BO3220" t="e">
        <v>#N/A</v>
      </c>
      <c r="BP3220">
        <v>0</v>
      </c>
    </row>
    <row r="3221" spans="1:68" x14ac:dyDescent="0.3">
      <c r="A3221" s="1"/>
      <c r="B3221" s="47">
        <v>2860</v>
      </c>
      <c r="C3221" s="45">
        <v>1056673</v>
      </c>
      <c r="D3221" s="29"/>
      <c r="E3221" s="29"/>
      <c r="F3221" s="31" t="s">
        <v>2426</v>
      </c>
      <c r="G3221" s="37" t="s">
        <v>31</v>
      </c>
      <c r="H3221" s="148"/>
      <c r="I3221" s="148" t="s">
        <v>33</v>
      </c>
      <c r="J3221" s="147" t="s">
        <v>33</v>
      </c>
      <c r="K3221" s="148" t="e">
        <v>#N/A</v>
      </c>
      <c r="L3221" s="148" t="s">
        <v>32</v>
      </c>
      <c r="M3221" s="147" t="s">
        <v>33</v>
      </c>
      <c r="N3221" s="29" t="str">
        <f t="shared" si="698"/>
        <v/>
      </c>
      <c r="O3221" s="29" t="str">
        <f t="shared" si="699"/>
        <v/>
      </c>
      <c r="P3221" s="29" t="str">
        <f t="shared" si="700"/>
        <v/>
      </c>
      <c r="Q3221" s="29" t="str">
        <f t="shared" si="703"/>
        <v/>
      </c>
      <c r="R3221" s="29" t="str">
        <f t="shared" si="704"/>
        <v/>
      </c>
      <c r="S3221" s="29" t="str">
        <f t="shared" si="705"/>
        <v/>
      </c>
      <c r="T3221" s="29" t="str">
        <f t="shared" si="706"/>
        <v/>
      </c>
      <c r="U3221" s="29"/>
      <c r="V3221" s="29"/>
      <c r="W3221" s="38" t="s">
        <v>2241</v>
      </c>
      <c r="X3221" s="37" t="s">
        <v>158</v>
      </c>
      <c r="Y3221" s="146">
        <v>25024</v>
      </c>
      <c r="Z3221" s="33">
        <v>32030</v>
      </c>
      <c r="AA3221" s="34">
        <f t="shared" si="695"/>
        <v>0.28000000000000003</v>
      </c>
      <c r="AB3221" s="33">
        <f t="shared" si="696"/>
        <v>32030</v>
      </c>
      <c r="AC3221" s="34">
        <f t="shared" si="697"/>
        <v>0.27997126406603695</v>
      </c>
      <c r="AD3221" s="145">
        <f t="shared" si="694"/>
        <v>26691.667000000001</v>
      </c>
      <c r="AE3221" s="105">
        <v>20853.332999999999</v>
      </c>
      <c r="AF3221" s="34" t="s">
        <v>36</v>
      </c>
      <c r="AG3221" s="34" t="s">
        <v>36</v>
      </c>
      <c r="AH3221" s="34" t="s">
        <v>36</v>
      </c>
      <c r="AI3221" s="29">
        <v>1.7</v>
      </c>
      <c r="AJ3221" s="29">
        <v>1.7000000000000001E-2</v>
      </c>
      <c r="AK3221" s="29">
        <v>0</v>
      </c>
      <c r="AL3221" s="29">
        <v>0</v>
      </c>
      <c r="AM3221" s="29" t="s">
        <v>28</v>
      </c>
      <c r="AN3221" s="44" t="s">
        <v>27</v>
      </c>
      <c r="AO3221" s="29" t="s">
        <v>28</v>
      </c>
      <c r="AP3221" s="29">
        <v>1</v>
      </c>
      <c r="AQ3221" s="29" t="s">
        <v>33</v>
      </c>
      <c r="AR3221" s="29" t="s">
        <v>33</v>
      </c>
      <c r="AS3221" s="29" t="s">
        <v>33</v>
      </c>
      <c r="AT3221" s="29"/>
      <c r="AU3221" s="144"/>
      <c r="AV3221" s="36" t="s">
        <v>28</v>
      </c>
      <c r="AW3221" s="102">
        <v>42942</v>
      </c>
      <c r="AX3221" s="129" t="s">
        <v>33</v>
      </c>
      <c r="AY3221" s="106" t="e">
        <v>#N/A</v>
      </c>
      <c r="BD3221" t="s">
        <v>4672</v>
      </c>
      <c r="BE3221" t="e">
        <v>#N/A</v>
      </c>
      <c r="BF3221">
        <v>0</v>
      </c>
      <c r="BH3221" t="str">
        <f t="shared" si="701"/>
        <v/>
      </c>
      <c r="BJ3221" t="str">
        <f t="shared" si="702"/>
        <v>OK</v>
      </c>
      <c r="BK3221" s="130" t="s">
        <v>5302</v>
      </c>
      <c r="BL3221" s="130" t="e">
        <v>#VALUE!</v>
      </c>
      <c r="BM3221" s="131" t="s">
        <v>33</v>
      </c>
      <c r="BN3221" s="131" t="e">
        <v>#VALUE!</v>
      </c>
      <c r="BO3221" t="e">
        <v>#N/A</v>
      </c>
      <c r="BP3221">
        <v>0</v>
      </c>
    </row>
    <row r="3222" spans="1:68" x14ac:dyDescent="0.3">
      <c r="A3222" s="1"/>
      <c r="B3222" s="47">
        <v>2861</v>
      </c>
      <c r="C3222" s="45">
        <v>1068423</v>
      </c>
      <c r="D3222" s="29"/>
      <c r="E3222" s="29"/>
      <c r="F3222" s="31" t="s">
        <v>2427</v>
      </c>
      <c r="G3222" s="37" t="s">
        <v>31</v>
      </c>
      <c r="H3222" s="148"/>
      <c r="I3222" s="148" t="s">
        <v>33</v>
      </c>
      <c r="J3222" s="147" t="s">
        <v>33</v>
      </c>
      <c r="K3222" s="148" t="e">
        <v>#N/A</v>
      </c>
      <c r="L3222" s="148" t="s">
        <v>32</v>
      </c>
      <c r="M3222" s="147" t="s">
        <v>33</v>
      </c>
      <c r="N3222" s="29" t="str">
        <f t="shared" si="698"/>
        <v/>
      </c>
      <c r="O3222" s="29" t="str">
        <f t="shared" si="699"/>
        <v/>
      </c>
      <c r="P3222" s="29" t="str">
        <f t="shared" si="700"/>
        <v/>
      </c>
      <c r="Q3222" s="29" t="str">
        <f t="shared" si="703"/>
        <v/>
      </c>
      <c r="R3222" s="29" t="str">
        <f t="shared" si="704"/>
        <v/>
      </c>
      <c r="S3222" s="29" t="str">
        <f t="shared" si="705"/>
        <v/>
      </c>
      <c r="T3222" s="29" t="str">
        <f t="shared" si="706"/>
        <v/>
      </c>
      <c r="U3222" s="29"/>
      <c r="V3222" s="29"/>
      <c r="W3222" s="38" t="s">
        <v>2241</v>
      </c>
      <c r="X3222" s="37" t="s">
        <v>158</v>
      </c>
      <c r="Y3222" s="146">
        <v>59172</v>
      </c>
      <c r="Z3222" s="33">
        <v>75740</v>
      </c>
      <c r="AA3222" s="34">
        <f t="shared" si="695"/>
        <v>0.28000000000000003</v>
      </c>
      <c r="AB3222" s="33">
        <f t="shared" si="696"/>
        <v>75740</v>
      </c>
      <c r="AC3222" s="34">
        <f t="shared" si="697"/>
        <v>0.27999730277834112</v>
      </c>
      <c r="AD3222" s="145">
        <f t="shared" si="694"/>
        <v>63116.667000000001</v>
      </c>
      <c r="AE3222" s="105">
        <v>49310</v>
      </c>
      <c r="AF3222" s="34" t="s">
        <v>36</v>
      </c>
      <c r="AG3222" s="34" t="s">
        <v>36</v>
      </c>
      <c r="AH3222" s="34" t="s">
        <v>36</v>
      </c>
      <c r="AI3222" s="29">
        <v>2.1080000000000001</v>
      </c>
      <c r="AJ3222" s="29">
        <v>2E-3</v>
      </c>
      <c r="AK3222" s="29">
        <v>0</v>
      </c>
      <c r="AL3222" s="29">
        <v>0</v>
      </c>
      <c r="AM3222" s="29" t="s">
        <v>28</v>
      </c>
      <c r="AN3222" s="44" t="s">
        <v>27</v>
      </c>
      <c r="AO3222" s="29" t="s">
        <v>28</v>
      </c>
      <c r="AP3222" s="29">
        <v>1</v>
      </c>
      <c r="AQ3222" s="29" t="s">
        <v>33</v>
      </c>
      <c r="AR3222" s="29" t="s">
        <v>33</v>
      </c>
      <c r="AS3222" s="29" t="s">
        <v>33</v>
      </c>
      <c r="AT3222" s="29"/>
      <c r="AU3222" s="144"/>
      <c r="AV3222" s="36" t="s">
        <v>28</v>
      </c>
      <c r="AW3222" s="102">
        <v>42942</v>
      </c>
      <c r="AX3222" s="129" t="s">
        <v>33</v>
      </c>
      <c r="AY3222" s="106" t="e">
        <v>#N/A</v>
      </c>
      <c r="BD3222" t="s">
        <v>4672</v>
      </c>
      <c r="BE3222" t="e">
        <v>#N/A</v>
      </c>
      <c r="BF3222">
        <v>0</v>
      </c>
      <c r="BH3222" t="str">
        <f t="shared" si="701"/>
        <v/>
      </c>
      <c r="BJ3222" t="str">
        <f t="shared" si="702"/>
        <v>OK</v>
      </c>
      <c r="BK3222" s="130" t="s">
        <v>5302</v>
      </c>
      <c r="BL3222" s="130" t="e">
        <v>#VALUE!</v>
      </c>
      <c r="BM3222" s="131" t="s">
        <v>33</v>
      </c>
      <c r="BN3222" s="131" t="e">
        <v>#VALUE!</v>
      </c>
      <c r="BO3222" t="e">
        <v>#N/A</v>
      </c>
      <c r="BP3222">
        <v>0</v>
      </c>
    </row>
    <row r="3223" spans="1:68" x14ac:dyDescent="0.3">
      <c r="A3223" s="1"/>
      <c r="B3223" s="47">
        <v>2862</v>
      </c>
      <c r="C3223" s="45">
        <v>1056659</v>
      </c>
      <c r="D3223" s="29"/>
      <c r="E3223" s="29"/>
      <c r="F3223" s="31" t="s">
        <v>2428</v>
      </c>
      <c r="G3223" s="37" t="s">
        <v>31</v>
      </c>
      <c r="H3223" s="148"/>
      <c r="I3223" s="148" t="s">
        <v>33</v>
      </c>
      <c r="J3223" s="147" t="s">
        <v>33</v>
      </c>
      <c r="K3223" s="148" t="e">
        <v>#N/A</v>
      </c>
      <c r="L3223" s="148" t="s">
        <v>32</v>
      </c>
      <c r="M3223" s="147" t="s">
        <v>33</v>
      </c>
      <c r="N3223" s="29" t="str">
        <f t="shared" si="698"/>
        <v/>
      </c>
      <c r="O3223" s="29" t="str">
        <f t="shared" si="699"/>
        <v/>
      </c>
      <c r="P3223" s="29" t="str">
        <f t="shared" si="700"/>
        <v/>
      </c>
      <c r="Q3223" s="29" t="str">
        <f t="shared" si="703"/>
        <v/>
      </c>
      <c r="R3223" s="29" t="str">
        <f t="shared" si="704"/>
        <v/>
      </c>
      <c r="S3223" s="29" t="str">
        <f t="shared" si="705"/>
        <v/>
      </c>
      <c r="T3223" s="29" t="str">
        <f t="shared" si="706"/>
        <v/>
      </c>
      <c r="U3223" s="29"/>
      <c r="V3223" s="29"/>
      <c r="W3223" s="38" t="s">
        <v>2241</v>
      </c>
      <c r="X3223" s="37" t="s">
        <v>158</v>
      </c>
      <c r="Y3223" s="146">
        <v>972</v>
      </c>
      <c r="Z3223" s="33">
        <v>1244</v>
      </c>
      <c r="AA3223" s="34">
        <f t="shared" si="695"/>
        <v>0.28000000000000003</v>
      </c>
      <c r="AB3223" s="33">
        <f t="shared" si="696"/>
        <v>1244</v>
      </c>
      <c r="AC3223" s="34">
        <f t="shared" si="697"/>
        <v>0.2798358024691357</v>
      </c>
      <c r="AD3223" s="145">
        <f t="shared" si="694"/>
        <v>1036.6669999999999</v>
      </c>
      <c r="AE3223" s="105">
        <v>810</v>
      </c>
      <c r="AF3223" s="34" t="s">
        <v>36</v>
      </c>
      <c r="AG3223" s="34" t="s">
        <v>36</v>
      </c>
      <c r="AH3223" s="34" t="s">
        <v>36</v>
      </c>
      <c r="AI3223" s="29">
        <v>0.13</v>
      </c>
      <c r="AJ3223" s="29">
        <v>1E-3</v>
      </c>
      <c r="AK3223" s="29">
        <v>0</v>
      </c>
      <c r="AL3223" s="29">
        <v>0</v>
      </c>
      <c r="AM3223" s="29" t="s">
        <v>28</v>
      </c>
      <c r="AN3223" s="44" t="s">
        <v>27</v>
      </c>
      <c r="AO3223" s="29" t="s">
        <v>28</v>
      </c>
      <c r="AP3223" s="29">
        <v>1</v>
      </c>
      <c r="AQ3223" s="29" t="s">
        <v>33</v>
      </c>
      <c r="AR3223" s="29" t="s">
        <v>33</v>
      </c>
      <c r="AS3223" s="29" t="s">
        <v>33</v>
      </c>
      <c r="AT3223" s="29"/>
      <c r="AU3223" s="144"/>
      <c r="AV3223" s="36" t="s">
        <v>28</v>
      </c>
      <c r="AW3223" s="102">
        <v>42942</v>
      </c>
      <c r="AX3223" s="129" t="s">
        <v>33</v>
      </c>
      <c r="AY3223" s="106" t="e">
        <v>#N/A</v>
      </c>
      <c r="BD3223" t="s">
        <v>4672</v>
      </c>
      <c r="BE3223" t="e">
        <v>#N/A</v>
      </c>
      <c r="BF3223">
        <v>0</v>
      </c>
      <c r="BH3223" t="str">
        <f t="shared" si="701"/>
        <v/>
      </c>
      <c r="BJ3223" t="str">
        <f t="shared" si="702"/>
        <v>OK</v>
      </c>
      <c r="BK3223" s="130" t="s">
        <v>5302</v>
      </c>
      <c r="BL3223" s="130" t="e">
        <v>#VALUE!</v>
      </c>
      <c r="BM3223" s="131" t="s">
        <v>33</v>
      </c>
      <c r="BN3223" s="131" t="e">
        <v>#VALUE!</v>
      </c>
      <c r="BO3223" t="e">
        <v>#N/A</v>
      </c>
      <c r="BP3223">
        <v>0</v>
      </c>
    </row>
    <row r="3224" spans="1:68" x14ac:dyDescent="0.3">
      <c r="A3224" s="1"/>
      <c r="B3224" s="47">
        <v>2863</v>
      </c>
      <c r="C3224" s="45">
        <v>1055684</v>
      </c>
      <c r="D3224" s="29"/>
      <c r="E3224" s="29"/>
      <c r="F3224" s="31" t="s">
        <v>2429</v>
      </c>
      <c r="G3224" s="37" t="s">
        <v>31</v>
      </c>
      <c r="H3224" s="148"/>
      <c r="I3224" s="148" t="s">
        <v>33</v>
      </c>
      <c r="J3224" s="147" t="s">
        <v>33</v>
      </c>
      <c r="K3224" s="148" t="e">
        <v>#N/A</v>
      </c>
      <c r="L3224" s="148" t="s">
        <v>32</v>
      </c>
      <c r="M3224" s="147" t="s">
        <v>33</v>
      </c>
      <c r="N3224" s="29" t="str">
        <f t="shared" si="698"/>
        <v/>
      </c>
      <c r="O3224" s="29" t="str">
        <f t="shared" si="699"/>
        <v/>
      </c>
      <c r="P3224" s="29" t="str">
        <f t="shared" si="700"/>
        <v/>
      </c>
      <c r="Q3224" s="29" t="str">
        <f t="shared" si="703"/>
        <v/>
      </c>
      <c r="R3224" s="29" t="str">
        <f t="shared" si="704"/>
        <v/>
      </c>
      <c r="S3224" s="29" t="str">
        <f t="shared" si="705"/>
        <v/>
      </c>
      <c r="T3224" s="29" t="str">
        <f t="shared" si="706"/>
        <v/>
      </c>
      <c r="U3224" s="29"/>
      <c r="V3224" s="29"/>
      <c r="W3224" s="38" t="s">
        <v>2241</v>
      </c>
      <c r="X3224" s="37" t="s">
        <v>158</v>
      </c>
      <c r="Y3224" s="146">
        <v>1292</v>
      </c>
      <c r="Z3224" s="33">
        <v>1654</v>
      </c>
      <c r="AA3224" s="34">
        <f t="shared" si="695"/>
        <v>0.28000000000000003</v>
      </c>
      <c r="AB3224" s="33">
        <f t="shared" si="696"/>
        <v>1654</v>
      </c>
      <c r="AC3224" s="34">
        <f t="shared" si="697"/>
        <v>0.28018505257428733</v>
      </c>
      <c r="AD3224" s="145">
        <f t="shared" si="694"/>
        <v>1378.3330000000001</v>
      </c>
      <c r="AE3224" s="105">
        <v>1076.6669999999999</v>
      </c>
      <c r="AF3224" s="34" t="s">
        <v>36</v>
      </c>
      <c r="AG3224" s="34" t="s">
        <v>36</v>
      </c>
      <c r="AH3224" s="34" t="s">
        <v>36</v>
      </c>
      <c r="AI3224" s="29">
        <v>0.23</v>
      </c>
      <c r="AJ3224" s="29">
        <v>1E-3</v>
      </c>
      <c r="AK3224" s="29">
        <v>0</v>
      </c>
      <c r="AL3224" s="29">
        <v>0</v>
      </c>
      <c r="AM3224" s="29" t="s">
        <v>28</v>
      </c>
      <c r="AN3224" s="44" t="s">
        <v>27</v>
      </c>
      <c r="AO3224" s="29" t="s">
        <v>28</v>
      </c>
      <c r="AP3224" s="29">
        <v>1</v>
      </c>
      <c r="AQ3224" s="29" t="s">
        <v>33</v>
      </c>
      <c r="AR3224" s="29" t="s">
        <v>33</v>
      </c>
      <c r="AS3224" s="29" t="s">
        <v>33</v>
      </c>
      <c r="AT3224" s="29"/>
      <c r="AU3224" s="144"/>
      <c r="AV3224" s="36" t="s">
        <v>28</v>
      </c>
      <c r="AW3224" s="102">
        <v>42942</v>
      </c>
      <c r="AX3224" s="129" t="s">
        <v>33</v>
      </c>
      <c r="AY3224" s="106" t="e">
        <v>#N/A</v>
      </c>
      <c r="BD3224" t="s">
        <v>4672</v>
      </c>
      <c r="BE3224" t="e">
        <v>#N/A</v>
      </c>
      <c r="BF3224">
        <v>0</v>
      </c>
      <c r="BH3224" t="str">
        <f t="shared" si="701"/>
        <v/>
      </c>
      <c r="BJ3224" t="str">
        <f t="shared" si="702"/>
        <v>OK</v>
      </c>
      <c r="BK3224" s="130" t="s">
        <v>5302</v>
      </c>
      <c r="BL3224" s="130" t="e">
        <v>#VALUE!</v>
      </c>
      <c r="BM3224" s="131" t="s">
        <v>33</v>
      </c>
      <c r="BN3224" s="131" t="e">
        <v>#VALUE!</v>
      </c>
      <c r="BO3224" t="e">
        <v>#N/A</v>
      </c>
      <c r="BP3224">
        <v>0</v>
      </c>
    </row>
    <row r="3225" spans="1:68" x14ac:dyDescent="0.3">
      <c r="A3225" s="1"/>
      <c r="B3225" s="47">
        <v>2864</v>
      </c>
      <c r="C3225" s="45">
        <v>1055685</v>
      </c>
      <c r="D3225" s="29"/>
      <c r="E3225" s="29"/>
      <c r="F3225" s="31" t="s">
        <v>2430</v>
      </c>
      <c r="G3225" s="37" t="s">
        <v>31</v>
      </c>
      <c r="H3225" s="148"/>
      <c r="I3225" s="148" t="s">
        <v>33</v>
      </c>
      <c r="J3225" s="147" t="s">
        <v>33</v>
      </c>
      <c r="K3225" s="148" t="e">
        <v>#N/A</v>
      </c>
      <c r="L3225" s="148" t="s">
        <v>32</v>
      </c>
      <c r="M3225" s="147" t="s">
        <v>33</v>
      </c>
      <c r="N3225" s="29" t="str">
        <f t="shared" si="698"/>
        <v/>
      </c>
      <c r="O3225" s="29" t="str">
        <f t="shared" si="699"/>
        <v/>
      </c>
      <c r="P3225" s="29" t="str">
        <f t="shared" si="700"/>
        <v/>
      </c>
      <c r="Q3225" s="29" t="str">
        <f t="shared" si="703"/>
        <v/>
      </c>
      <c r="R3225" s="29" t="str">
        <f t="shared" si="704"/>
        <v/>
      </c>
      <c r="S3225" s="29" t="str">
        <f t="shared" si="705"/>
        <v/>
      </c>
      <c r="T3225" s="29" t="str">
        <f t="shared" si="706"/>
        <v/>
      </c>
      <c r="U3225" s="29"/>
      <c r="V3225" s="29"/>
      <c r="W3225" s="38" t="s">
        <v>2241</v>
      </c>
      <c r="X3225" s="37" t="s">
        <v>158</v>
      </c>
      <c r="Y3225" s="146">
        <v>1683</v>
      </c>
      <c r="Z3225" s="33">
        <v>2154</v>
      </c>
      <c r="AA3225" s="34">
        <f t="shared" si="695"/>
        <v>0.28000000000000003</v>
      </c>
      <c r="AB3225" s="33">
        <f t="shared" si="696"/>
        <v>2154</v>
      </c>
      <c r="AC3225" s="34">
        <f t="shared" si="697"/>
        <v>0.27985739750445632</v>
      </c>
      <c r="AD3225" s="145">
        <f t="shared" si="694"/>
        <v>1795</v>
      </c>
      <c r="AE3225" s="105">
        <v>1402.5</v>
      </c>
      <c r="AF3225" s="34" t="s">
        <v>36</v>
      </c>
      <c r="AG3225" s="34" t="s">
        <v>36</v>
      </c>
      <c r="AH3225" s="34" t="s">
        <v>36</v>
      </c>
      <c r="AI3225" s="29">
        <v>0.31</v>
      </c>
      <c r="AJ3225" s="29">
        <v>2.5999999999999999E-3</v>
      </c>
      <c r="AK3225" s="29">
        <v>0</v>
      </c>
      <c r="AL3225" s="29">
        <v>0</v>
      </c>
      <c r="AM3225" s="29" t="s">
        <v>28</v>
      </c>
      <c r="AN3225" s="44" t="s">
        <v>27</v>
      </c>
      <c r="AO3225" s="29" t="s">
        <v>28</v>
      </c>
      <c r="AP3225" s="29">
        <v>1</v>
      </c>
      <c r="AQ3225" s="29" t="s">
        <v>33</v>
      </c>
      <c r="AR3225" s="29" t="s">
        <v>33</v>
      </c>
      <c r="AS3225" s="29" t="s">
        <v>33</v>
      </c>
      <c r="AT3225" s="29"/>
      <c r="AU3225" s="144"/>
      <c r="AV3225" s="36" t="s">
        <v>28</v>
      </c>
      <c r="AW3225" s="102">
        <v>42942</v>
      </c>
      <c r="AX3225" s="129" t="s">
        <v>33</v>
      </c>
      <c r="AY3225" s="106" t="e">
        <v>#N/A</v>
      </c>
      <c r="BD3225" t="s">
        <v>4672</v>
      </c>
      <c r="BE3225" t="e">
        <v>#N/A</v>
      </c>
      <c r="BF3225">
        <v>0</v>
      </c>
      <c r="BH3225" t="str">
        <f t="shared" si="701"/>
        <v/>
      </c>
      <c r="BJ3225" t="str">
        <f t="shared" si="702"/>
        <v>OK</v>
      </c>
      <c r="BK3225" s="130" t="s">
        <v>5302</v>
      </c>
      <c r="BL3225" s="130" t="e">
        <v>#VALUE!</v>
      </c>
      <c r="BM3225" s="131" t="s">
        <v>33</v>
      </c>
      <c r="BN3225" s="131" t="e">
        <v>#VALUE!</v>
      </c>
      <c r="BO3225" t="e">
        <v>#N/A</v>
      </c>
      <c r="BP3225">
        <v>0</v>
      </c>
    </row>
    <row r="3226" spans="1:68" x14ac:dyDescent="0.3">
      <c r="A3226" s="1"/>
      <c r="B3226" s="47">
        <v>2865</v>
      </c>
      <c r="C3226" s="45">
        <v>1055687</v>
      </c>
      <c r="D3226" s="29"/>
      <c r="E3226" s="29"/>
      <c r="F3226" s="31" t="s">
        <v>2431</v>
      </c>
      <c r="G3226" s="37" t="s">
        <v>31</v>
      </c>
      <c r="H3226" s="148"/>
      <c r="I3226" s="148" t="s">
        <v>33</v>
      </c>
      <c r="J3226" s="147" t="s">
        <v>33</v>
      </c>
      <c r="K3226" s="148" t="e">
        <v>#N/A</v>
      </c>
      <c r="L3226" s="148" t="s">
        <v>32</v>
      </c>
      <c r="M3226" s="147" t="s">
        <v>33</v>
      </c>
      <c r="N3226" s="29" t="str">
        <f t="shared" si="698"/>
        <v/>
      </c>
      <c r="O3226" s="29" t="str">
        <f t="shared" si="699"/>
        <v/>
      </c>
      <c r="P3226" s="29" t="str">
        <f t="shared" si="700"/>
        <v/>
      </c>
      <c r="Q3226" s="29" t="str">
        <f t="shared" si="703"/>
        <v/>
      </c>
      <c r="R3226" s="29" t="str">
        <f t="shared" si="704"/>
        <v/>
      </c>
      <c r="S3226" s="29" t="str">
        <f t="shared" si="705"/>
        <v/>
      </c>
      <c r="T3226" s="29" t="str">
        <f t="shared" si="706"/>
        <v/>
      </c>
      <c r="U3226" s="29"/>
      <c r="V3226" s="29"/>
      <c r="W3226" s="38" t="s">
        <v>2241</v>
      </c>
      <c r="X3226" s="37" t="s">
        <v>158</v>
      </c>
      <c r="Y3226" s="146">
        <v>2398</v>
      </c>
      <c r="Z3226" s="33">
        <v>3070</v>
      </c>
      <c r="AA3226" s="34">
        <f t="shared" si="695"/>
        <v>0.28000000000000003</v>
      </c>
      <c r="AB3226" s="33">
        <f t="shared" si="696"/>
        <v>3070</v>
      </c>
      <c r="AC3226" s="34">
        <f t="shared" si="697"/>
        <v>0.2802335746844995</v>
      </c>
      <c r="AD3226" s="145">
        <f t="shared" ref="AD3226:AD3255" si="707">ROUND(Z3226/1.2,3)</f>
        <v>2558.3330000000001</v>
      </c>
      <c r="AE3226" s="105">
        <v>1998.3330000000001</v>
      </c>
      <c r="AF3226" s="34" t="s">
        <v>36</v>
      </c>
      <c r="AG3226" s="34" t="s">
        <v>36</v>
      </c>
      <c r="AH3226" s="34" t="s">
        <v>36</v>
      </c>
      <c r="AI3226" s="29">
        <v>0.48</v>
      </c>
      <c r="AJ3226" s="29">
        <v>5.0000000000000001E-3</v>
      </c>
      <c r="AK3226" s="29">
        <v>0</v>
      </c>
      <c r="AL3226" s="29">
        <v>0</v>
      </c>
      <c r="AM3226" s="29" t="s">
        <v>28</v>
      </c>
      <c r="AN3226" s="44" t="s">
        <v>27</v>
      </c>
      <c r="AO3226" s="29" t="s">
        <v>28</v>
      </c>
      <c r="AP3226" s="29">
        <v>1</v>
      </c>
      <c r="AQ3226" s="29" t="s">
        <v>33</v>
      </c>
      <c r="AR3226" s="29" t="s">
        <v>33</v>
      </c>
      <c r="AS3226" s="29" t="s">
        <v>33</v>
      </c>
      <c r="AT3226" s="29"/>
      <c r="AU3226" s="144"/>
      <c r="AV3226" s="36" t="s">
        <v>28</v>
      </c>
      <c r="AW3226" s="102">
        <v>42942</v>
      </c>
      <c r="AX3226" s="129" t="s">
        <v>33</v>
      </c>
      <c r="AY3226" s="106" t="e">
        <v>#N/A</v>
      </c>
      <c r="BD3226" t="s">
        <v>4672</v>
      </c>
      <c r="BE3226" t="e">
        <v>#N/A</v>
      </c>
      <c r="BF3226">
        <v>0</v>
      </c>
      <c r="BH3226" t="str">
        <f t="shared" si="701"/>
        <v/>
      </c>
      <c r="BJ3226" t="str">
        <f t="shared" si="702"/>
        <v>OK</v>
      </c>
      <c r="BK3226" s="130" t="s">
        <v>5302</v>
      </c>
      <c r="BL3226" s="130" t="e">
        <v>#VALUE!</v>
      </c>
      <c r="BM3226" s="131" t="s">
        <v>33</v>
      </c>
      <c r="BN3226" s="131" t="e">
        <v>#VALUE!</v>
      </c>
      <c r="BO3226" t="e">
        <v>#N/A</v>
      </c>
      <c r="BP3226">
        <v>0</v>
      </c>
    </row>
    <row r="3227" spans="1:68" x14ac:dyDescent="0.3">
      <c r="A3227" s="1"/>
      <c r="B3227" s="47">
        <v>2866</v>
      </c>
      <c r="C3227" s="45">
        <v>1056657</v>
      </c>
      <c r="D3227" s="29"/>
      <c r="E3227" s="29"/>
      <c r="F3227" s="31" t="s">
        <v>2432</v>
      </c>
      <c r="G3227" s="37" t="s">
        <v>31</v>
      </c>
      <c r="H3227" s="148"/>
      <c r="I3227" s="148" t="s">
        <v>33</v>
      </c>
      <c r="J3227" s="147" t="s">
        <v>33</v>
      </c>
      <c r="K3227" s="148" t="e">
        <v>#N/A</v>
      </c>
      <c r="L3227" s="148" t="s">
        <v>32</v>
      </c>
      <c r="M3227" s="147" t="s">
        <v>33</v>
      </c>
      <c r="N3227" s="29" t="str">
        <f t="shared" si="698"/>
        <v/>
      </c>
      <c r="O3227" s="29" t="str">
        <f t="shared" si="699"/>
        <v/>
      </c>
      <c r="P3227" s="29" t="str">
        <f t="shared" si="700"/>
        <v/>
      </c>
      <c r="Q3227" s="29" t="str">
        <f t="shared" si="703"/>
        <v/>
      </c>
      <c r="R3227" s="29" t="str">
        <f t="shared" si="704"/>
        <v/>
      </c>
      <c r="S3227" s="29" t="str">
        <f t="shared" si="705"/>
        <v/>
      </c>
      <c r="T3227" s="29" t="str">
        <f t="shared" si="706"/>
        <v/>
      </c>
      <c r="U3227" s="29"/>
      <c r="V3227" s="29"/>
      <c r="W3227" s="38" t="s">
        <v>2241</v>
      </c>
      <c r="X3227" s="37" t="s">
        <v>158</v>
      </c>
      <c r="Y3227" s="146">
        <v>3729</v>
      </c>
      <c r="Z3227" s="33">
        <v>4773</v>
      </c>
      <c r="AA3227" s="34">
        <f t="shared" si="695"/>
        <v>0.28000000000000003</v>
      </c>
      <c r="AB3227" s="33">
        <f t="shared" si="696"/>
        <v>4773</v>
      </c>
      <c r="AC3227" s="34">
        <f t="shared" si="697"/>
        <v>0.27996781979082863</v>
      </c>
      <c r="AD3227" s="145">
        <f t="shared" si="707"/>
        <v>3977.5</v>
      </c>
      <c r="AE3227" s="105">
        <v>3107.5</v>
      </c>
      <c r="AF3227" s="34" t="s">
        <v>36</v>
      </c>
      <c r="AG3227" s="34" t="s">
        <v>36</v>
      </c>
      <c r="AH3227" s="34" t="s">
        <v>36</v>
      </c>
      <c r="AI3227" s="29">
        <v>0.61</v>
      </c>
      <c r="AJ3227" s="29">
        <v>4.4999999999999997E-3</v>
      </c>
      <c r="AK3227" s="29">
        <v>0</v>
      </c>
      <c r="AL3227" s="29">
        <v>0</v>
      </c>
      <c r="AM3227" s="29" t="s">
        <v>28</v>
      </c>
      <c r="AN3227" s="44" t="s">
        <v>27</v>
      </c>
      <c r="AO3227" s="29" t="s">
        <v>28</v>
      </c>
      <c r="AP3227" s="29">
        <v>1</v>
      </c>
      <c r="AQ3227" s="29" t="s">
        <v>33</v>
      </c>
      <c r="AR3227" s="29" t="s">
        <v>33</v>
      </c>
      <c r="AS3227" s="29" t="s">
        <v>33</v>
      </c>
      <c r="AT3227" s="29"/>
      <c r="AU3227" s="144"/>
      <c r="AV3227" s="36" t="s">
        <v>28</v>
      </c>
      <c r="AW3227" s="102">
        <v>42942</v>
      </c>
      <c r="AX3227" s="129" t="s">
        <v>33</v>
      </c>
      <c r="AY3227" s="106" t="e">
        <v>#N/A</v>
      </c>
      <c r="BD3227" t="s">
        <v>4672</v>
      </c>
      <c r="BE3227" t="e">
        <v>#N/A</v>
      </c>
      <c r="BF3227">
        <v>0</v>
      </c>
      <c r="BH3227" t="str">
        <f t="shared" si="701"/>
        <v/>
      </c>
      <c r="BJ3227" t="str">
        <f t="shared" si="702"/>
        <v>OK</v>
      </c>
      <c r="BK3227" s="130" t="s">
        <v>5302</v>
      </c>
      <c r="BL3227" s="130" t="e">
        <v>#VALUE!</v>
      </c>
      <c r="BM3227" s="131" t="s">
        <v>33</v>
      </c>
      <c r="BN3227" s="131" t="e">
        <v>#VALUE!</v>
      </c>
      <c r="BO3227" t="e">
        <v>#N/A</v>
      </c>
      <c r="BP3227">
        <v>0</v>
      </c>
    </row>
    <row r="3228" spans="1:68" x14ac:dyDescent="0.3">
      <c r="A3228" s="1"/>
      <c r="B3228" s="47">
        <v>2867</v>
      </c>
      <c r="C3228" s="45">
        <v>1052114</v>
      </c>
      <c r="D3228" s="29"/>
      <c r="E3228" s="29"/>
      <c r="F3228" s="31" t="s">
        <v>2433</v>
      </c>
      <c r="G3228" s="37" t="s">
        <v>31</v>
      </c>
      <c r="H3228" s="148"/>
      <c r="I3228" s="148" t="s">
        <v>33</v>
      </c>
      <c r="J3228" s="147" t="s">
        <v>33</v>
      </c>
      <c r="K3228" s="148" t="e">
        <v>#N/A</v>
      </c>
      <c r="L3228" s="148" t="s">
        <v>32</v>
      </c>
      <c r="M3228" s="147" t="s">
        <v>33</v>
      </c>
      <c r="N3228" s="29" t="str">
        <f t="shared" si="698"/>
        <v/>
      </c>
      <c r="O3228" s="29" t="str">
        <f t="shared" si="699"/>
        <v/>
      </c>
      <c r="P3228" s="29" t="str">
        <f t="shared" si="700"/>
        <v/>
      </c>
      <c r="Q3228" s="29" t="str">
        <f t="shared" si="703"/>
        <v/>
      </c>
      <c r="R3228" s="29" t="str">
        <f t="shared" si="704"/>
        <v/>
      </c>
      <c r="S3228" s="29" t="str">
        <f t="shared" si="705"/>
        <v/>
      </c>
      <c r="T3228" s="29" t="str">
        <f t="shared" si="706"/>
        <v/>
      </c>
      <c r="U3228" s="29"/>
      <c r="V3228" s="29"/>
      <c r="W3228" s="38" t="s">
        <v>2241</v>
      </c>
      <c r="X3228" s="37" t="s">
        <v>158</v>
      </c>
      <c r="Y3228" s="146">
        <v>4505</v>
      </c>
      <c r="Z3228" s="33">
        <v>5767</v>
      </c>
      <c r="AA3228" s="34">
        <f t="shared" si="695"/>
        <v>0.28000000000000003</v>
      </c>
      <c r="AB3228" s="33">
        <f t="shared" si="696"/>
        <v>5767</v>
      </c>
      <c r="AC3228" s="34">
        <f t="shared" si="697"/>
        <v>0.28013298289607247</v>
      </c>
      <c r="AD3228" s="145">
        <f t="shared" si="707"/>
        <v>4805.8329999999996</v>
      </c>
      <c r="AE3228" s="105">
        <v>3754.1669999999999</v>
      </c>
      <c r="AF3228" s="34" t="s">
        <v>36</v>
      </c>
      <c r="AG3228" s="34" t="s">
        <v>36</v>
      </c>
      <c r="AH3228" s="34" t="s">
        <v>36</v>
      </c>
      <c r="AI3228" s="29">
        <v>0.8</v>
      </c>
      <c r="AJ3228" s="29">
        <v>7.4999999999999997E-3</v>
      </c>
      <c r="AK3228" s="29">
        <v>0</v>
      </c>
      <c r="AL3228" s="29">
        <v>0</v>
      </c>
      <c r="AM3228" s="29" t="s">
        <v>28</v>
      </c>
      <c r="AN3228" s="44" t="s">
        <v>27</v>
      </c>
      <c r="AO3228" s="29" t="s">
        <v>28</v>
      </c>
      <c r="AP3228" s="29">
        <v>1</v>
      </c>
      <c r="AQ3228" s="29" t="s">
        <v>33</v>
      </c>
      <c r="AR3228" s="29" t="s">
        <v>33</v>
      </c>
      <c r="AS3228" s="29" t="s">
        <v>33</v>
      </c>
      <c r="AT3228" s="29"/>
      <c r="AU3228" s="144"/>
      <c r="AV3228" s="36" t="s">
        <v>28</v>
      </c>
      <c r="AW3228" s="102">
        <v>42942</v>
      </c>
      <c r="AX3228" s="129" t="s">
        <v>33</v>
      </c>
      <c r="AY3228" s="106" t="e">
        <v>#N/A</v>
      </c>
      <c r="BD3228" t="s">
        <v>4672</v>
      </c>
      <c r="BE3228" t="e">
        <v>#N/A</v>
      </c>
      <c r="BF3228">
        <v>0</v>
      </c>
      <c r="BH3228" t="str">
        <f t="shared" si="701"/>
        <v/>
      </c>
      <c r="BJ3228" t="str">
        <f t="shared" si="702"/>
        <v>OK</v>
      </c>
      <c r="BK3228" s="130" t="s">
        <v>5302</v>
      </c>
      <c r="BL3228" s="130" t="e">
        <v>#VALUE!</v>
      </c>
      <c r="BM3228" s="131" t="s">
        <v>33</v>
      </c>
      <c r="BN3228" s="131" t="e">
        <v>#VALUE!</v>
      </c>
      <c r="BO3228" t="e">
        <v>#N/A</v>
      </c>
      <c r="BP3228">
        <v>0</v>
      </c>
    </row>
    <row r="3229" spans="1:68" x14ac:dyDescent="0.3">
      <c r="A3229" s="1"/>
      <c r="B3229" s="47">
        <v>2868</v>
      </c>
      <c r="C3229" s="45">
        <v>1052115</v>
      </c>
      <c r="D3229" s="29"/>
      <c r="E3229" s="29"/>
      <c r="F3229" s="31" t="s">
        <v>2434</v>
      </c>
      <c r="G3229" s="37" t="s">
        <v>31</v>
      </c>
      <c r="H3229" s="148"/>
      <c r="I3229" s="148" t="s">
        <v>33</v>
      </c>
      <c r="J3229" s="147" t="s">
        <v>33</v>
      </c>
      <c r="K3229" s="148" t="e">
        <v>#N/A</v>
      </c>
      <c r="L3229" s="148" t="s">
        <v>32</v>
      </c>
      <c r="M3229" s="147" t="s">
        <v>33</v>
      </c>
      <c r="N3229" s="29" t="str">
        <f t="shared" si="698"/>
        <v/>
      </c>
      <c r="O3229" s="29" t="str">
        <f t="shared" si="699"/>
        <v/>
      </c>
      <c r="P3229" s="29" t="str">
        <f t="shared" si="700"/>
        <v/>
      </c>
      <c r="Q3229" s="29" t="str">
        <f t="shared" si="703"/>
        <v/>
      </c>
      <c r="R3229" s="29" t="str">
        <f t="shared" si="704"/>
        <v/>
      </c>
      <c r="S3229" s="29" t="str">
        <f t="shared" si="705"/>
        <v/>
      </c>
      <c r="T3229" s="29" t="str">
        <f t="shared" si="706"/>
        <v/>
      </c>
      <c r="U3229" s="29"/>
      <c r="V3229" s="29"/>
      <c r="W3229" s="38" t="s">
        <v>2241</v>
      </c>
      <c r="X3229" s="37" t="s">
        <v>158</v>
      </c>
      <c r="Y3229" s="146">
        <v>4505</v>
      </c>
      <c r="Z3229" s="33">
        <v>5767</v>
      </c>
      <c r="AA3229" s="34">
        <f t="shared" si="695"/>
        <v>0.28000000000000003</v>
      </c>
      <c r="AB3229" s="33">
        <f t="shared" si="696"/>
        <v>5767</v>
      </c>
      <c r="AC3229" s="34">
        <f t="shared" si="697"/>
        <v>0.28013298289607247</v>
      </c>
      <c r="AD3229" s="145">
        <f t="shared" si="707"/>
        <v>4805.8329999999996</v>
      </c>
      <c r="AE3229" s="105">
        <v>3754.1669999999999</v>
      </c>
      <c r="AF3229" s="34" t="s">
        <v>36</v>
      </c>
      <c r="AG3229" s="34" t="s">
        <v>36</v>
      </c>
      <c r="AH3229" s="34" t="s">
        <v>36</v>
      </c>
      <c r="AI3229" s="29">
        <v>0.88</v>
      </c>
      <c r="AJ3229" s="29">
        <v>1.2E-2</v>
      </c>
      <c r="AK3229" s="29">
        <v>0</v>
      </c>
      <c r="AL3229" s="29">
        <v>0</v>
      </c>
      <c r="AM3229" s="29" t="s">
        <v>28</v>
      </c>
      <c r="AN3229" s="44" t="s">
        <v>27</v>
      </c>
      <c r="AO3229" s="29" t="s">
        <v>28</v>
      </c>
      <c r="AP3229" s="29">
        <v>1</v>
      </c>
      <c r="AQ3229" s="29" t="s">
        <v>33</v>
      </c>
      <c r="AR3229" s="29" t="s">
        <v>33</v>
      </c>
      <c r="AS3229" s="29" t="s">
        <v>33</v>
      </c>
      <c r="AT3229" s="29"/>
      <c r="AU3229" s="144"/>
      <c r="AV3229" s="36" t="s">
        <v>28</v>
      </c>
      <c r="AW3229" s="102">
        <v>42942</v>
      </c>
      <c r="AX3229" s="129" t="s">
        <v>33</v>
      </c>
      <c r="AY3229" s="106" t="e">
        <v>#N/A</v>
      </c>
      <c r="BD3229" t="s">
        <v>4672</v>
      </c>
      <c r="BE3229" t="e">
        <v>#N/A</v>
      </c>
      <c r="BF3229" t="s">
        <v>4749</v>
      </c>
      <c r="BH3229" t="str">
        <f t="shared" si="701"/>
        <v/>
      </c>
      <c r="BJ3229" t="str">
        <f t="shared" si="702"/>
        <v>OK</v>
      </c>
      <c r="BK3229" s="130" t="s">
        <v>5302</v>
      </c>
      <c r="BL3229" s="130" t="e">
        <v>#VALUE!</v>
      </c>
      <c r="BM3229" s="131" t="s">
        <v>33</v>
      </c>
      <c r="BN3229" s="131" t="e">
        <v>#VALUE!</v>
      </c>
      <c r="BO3229" t="e">
        <v>#N/A</v>
      </c>
      <c r="BP3229">
        <v>0</v>
      </c>
    </row>
    <row r="3230" spans="1:68" x14ac:dyDescent="0.3">
      <c r="A3230" s="1"/>
      <c r="B3230" s="47">
        <v>2869</v>
      </c>
      <c r="C3230" s="45">
        <v>1052116</v>
      </c>
      <c r="D3230" s="29"/>
      <c r="E3230" s="29"/>
      <c r="F3230" s="31" t="s">
        <v>2435</v>
      </c>
      <c r="G3230" s="37" t="s">
        <v>31</v>
      </c>
      <c r="H3230" s="148"/>
      <c r="I3230" s="148" t="s">
        <v>33</v>
      </c>
      <c r="J3230" s="147" t="s">
        <v>33</v>
      </c>
      <c r="K3230" s="148" t="e">
        <v>#N/A</v>
      </c>
      <c r="L3230" s="148" t="s">
        <v>32</v>
      </c>
      <c r="M3230" s="147" t="s">
        <v>33</v>
      </c>
      <c r="N3230" s="29" t="str">
        <f t="shared" si="698"/>
        <v/>
      </c>
      <c r="O3230" s="29" t="str">
        <f t="shared" si="699"/>
        <v/>
      </c>
      <c r="P3230" s="29" t="str">
        <f t="shared" si="700"/>
        <v/>
      </c>
      <c r="Q3230" s="29" t="str">
        <f t="shared" si="703"/>
        <v/>
      </c>
      <c r="R3230" s="29" t="str">
        <f t="shared" si="704"/>
        <v/>
      </c>
      <c r="S3230" s="29" t="str">
        <f t="shared" si="705"/>
        <v/>
      </c>
      <c r="T3230" s="29" t="str">
        <f t="shared" si="706"/>
        <v/>
      </c>
      <c r="U3230" s="29"/>
      <c r="V3230" s="29"/>
      <c r="W3230" s="38" t="s">
        <v>2241</v>
      </c>
      <c r="X3230" s="37" t="s">
        <v>158</v>
      </c>
      <c r="Y3230" s="146">
        <v>4505</v>
      </c>
      <c r="Z3230" s="33">
        <v>5767</v>
      </c>
      <c r="AA3230" s="34">
        <f t="shared" si="695"/>
        <v>0.28000000000000003</v>
      </c>
      <c r="AB3230" s="33">
        <f t="shared" si="696"/>
        <v>5767</v>
      </c>
      <c r="AC3230" s="34">
        <f t="shared" si="697"/>
        <v>0.28013298289607247</v>
      </c>
      <c r="AD3230" s="145">
        <f t="shared" si="707"/>
        <v>4805.8329999999996</v>
      </c>
      <c r="AE3230" s="105">
        <v>3754.1669999999999</v>
      </c>
      <c r="AF3230" s="34" t="s">
        <v>36</v>
      </c>
      <c r="AG3230" s="34" t="s">
        <v>36</v>
      </c>
      <c r="AH3230" s="34" t="s">
        <v>36</v>
      </c>
      <c r="AI3230" s="29">
        <v>0.84</v>
      </c>
      <c r="AJ3230" s="29">
        <v>5.7999999999999996E-3</v>
      </c>
      <c r="AK3230" s="29">
        <v>0</v>
      </c>
      <c r="AL3230" s="29">
        <v>0</v>
      </c>
      <c r="AM3230" s="29" t="s">
        <v>28</v>
      </c>
      <c r="AN3230" s="44" t="s">
        <v>27</v>
      </c>
      <c r="AO3230" s="29" t="s">
        <v>28</v>
      </c>
      <c r="AP3230" s="29">
        <v>1</v>
      </c>
      <c r="AQ3230" s="29" t="s">
        <v>33</v>
      </c>
      <c r="AR3230" s="29" t="s">
        <v>33</v>
      </c>
      <c r="AS3230" s="29" t="s">
        <v>33</v>
      </c>
      <c r="AT3230" s="29"/>
      <c r="AU3230" s="144"/>
      <c r="AV3230" s="36" t="s">
        <v>28</v>
      </c>
      <c r="AW3230" s="102">
        <v>42942</v>
      </c>
      <c r="AX3230" s="129" t="s">
        <v>33</v>
      </c>
      <c r="AY3230" s="106" t="e">
        <v>#N/A</v>
      </c>
      <c r="BD3230" t="s">
        <v>4672</v>
      </c>
      <c r="BE3230" t="e">
        <v>#N/A</v>
      </c>
      <c r="BF3230">
        <v>0</v>
      </c>
      <c r="BH3230" t="str">
        <f t="shared" si="701"/>
        <v/>
      </c>
      <c r="BJ3230" t="str">
        <f t="shared" si="702"/>
        <v>OK</v>
      </c>
      <c r="BK3230" s="130" t="s">
        <v>5302</v>
      </c>
      <c r="BL3230" s="130" t="e">
        <v>#VALUE!</v>
      </c>
      <c r="BM3230" s="131" t="s">
        <v>33</v>
      </c>
      <c r="BN3230" s="131" t="e">
        <v>#VALUE!</v>
      </c>
      <c r="BO3230" t="e">
        <v>#N/A</v>
      </c>
      <c r="BP3230">
        <v>0</v>
      </c>
    </row>
    <row r="3231" spans="1:68" x14ac:dyDescent="0.3">
      <c r="A3231" s="1"/>
      <c r="B3231" s="47">
        <v>2870</v>
      </c>
      <c r="C3231" s="45">
        <v>1052185</v>
      </c>
      <c r="D3231" s="29"/>
      <c r="E3231" s="29"/>
      <c r="F3231" s="31" t="s">
        <v>2430</v>
      </c>
      <c r="G3231" s="37" t="s">
        <v>31</v>
      </c>
      <c r="H3231" s="148"/>
      <c r="I3231" s="148" t="s">
        <v>33</v>
      </c>
      <c r="J3231" s="147" t="s">
        <v>33</v>
      </c>
      <c r="K3231" s="148" t="e">
        <v>#N/A</v>
      </c>
      <c r="L3231" s="148" t="s">
        <v>32</v>
      </c>
      <c r="M3231" s="147" t="s">
        <v>33</v>
      </c>
      <c r="N3231" s="29" t="str">
        <f t="shared" si="698"/>
        <v/>
      </c>
      <c r="O3231" s="29" t="str">
        <f t="shared" si="699"/>
        <v/>
      </c>
      <c r="P3231" s="29" t="str">
        <f t="shared" si="700"/>
        <v/>
      </c>
      <c r="Q3231" s="29" t="str">
        <f t="shared" si="703"/>
        <v/>
      </c>
      <c r="R3231" s="29" t="str">
        <f t="shared" si="704"/>
        <v/>
      </c>
      <c r="S3231" s="29" t="str">
        <f t="shared" si="705"/>
        <v/>
      </c>
      <c r="T3231" s="29" t="str">
        <f t="shared" si="706"/>
        <v/>
      </c>
      <c r="U3231" s="29"/>
      <c r="V3231" s="29"/>
      <c r="W3231" s="38" t="s">
        <v>2241</v>
      </c>
      <c r="X3231" s="37" t="s">
        <v>158</v>
      </c>
      <c r="Y3231" s="146">
        <v>2216</v>
      </c>
      <c r="Z3231" s="33">
        <v>2837</v>
      </c>
      <c r="AA3231" s="34">
        <f t="shared" si="695"/>
        <v>0.28000000000000003</v>
      </c>
      <c r="AB3231" s="33">
        <f t="shared" si="696"/>
        <v>2837</v>
      </c>
      <c r="AC3231" s="34">
        <f t="shared" si="697"/>
        <v>0.28023460645584725</v>
      </c>
      <c r="AD3231" s="145">
        <f t="shared" si="707"/>
        <v>2364.1669999999999</v>
      </c>
      <c r="AE3231" s="105">
        <v>1846.6669999999999</v>
      </c>
      <c r="AF3231" s="34" t="s">
        <v>36</v>
      </c>
      <c r="AG3231" s="34" t="s">
        <v>36</v>
      </c>
      <c r="AH3231" s="34" t="s">
        <v>36</v>
      </c>
      <c r="AI3231" s="29">
        <v>0.42</v>
      </c>
      <c r="AJ3231" s="29">
        <v>2.5999999999999999E-3</v>
      </c>
      <c r="AK3231" s="29">
        <v>0</v>
      </c>
      <c r="AL3231" s="29">
        <v>0</v>
      </c>
      <c r="AM3231" s="29" t="s">
        <v>28</v>
      </c>
      <c r="AN3231" s="44" t="s">
        <v>27</v>
      </c>
      <c r="AO3231" s="29" t="s">
        <v>28</v>
      </c>
      <c r="AP3231" s="29">
        <v>1</v>
      </c>
      <c r="AQ3231" s="29" t="s">
        <v>33</v>
      </c>
      <c r="AR3231" s="29" t="s">
        <v>33</v>
      </c>
      <c r="AS3231" s="29" t="s">
        <v>33</v>
      </c>
      <c r="AT3231" s="29"/>
      <c r="AU3231" s="144"/>
      <c r="AV3231" s="36" t="s">
        <v>28</v>
      </c>
      <c r="AW3231" s="102">
        <v>42942</v>
      </c>
      <c r="AX3231" s="129" t="s">
        <v>33</v>
      </c>
      <c r="AY3231" s="106" t="e">
        <v>#N/A</v>
      </c>
      <c r="BD3231" t="s">
        <v>4672</v>
      </c>
      <c r="BE3231" t="e">
        <v>#N/A</v>
      </c>
      <c r="BF3231">
        <v>0</v>
      </c>
      <c r="BH3231" t="str">
        <f t="shared" si="701"/>
        <v/>
      </c>
      <c r="BJ3231" t="str">
        <f t="shared" si="702"/>
        <v>OK</v>
      </c>
      <c r="BK3231" s="130" t="s">
        <v>5302</v>
      </c>
      <c r="BL3231" s="130" t="e">
        <v>#VALUE!</v>
      </c>
      <c r="BM3231" s="131" t="s">
        <v>33</v>
      </c>
      <c r="BN3231" s="131" t="e">
        <v>#VALUE!</v>
      </c>
      <c r="BO3231" t="e">
        <v>#N/A</v>
      </c>
      <c r="BP3231">
        <v>0</v>
      </c>
    </row>
    <row r="3232" spans="1:68" x14ac:dyDescent="0.3">
      <c r="A3232" s="1"/>
      <c r="B3232" s="47">
        <v>2871</v>
      </c>
      <c r="C3232" s="45">
        <v>1052187</v>
      </c>
      <c r="D3232" s="29"/>
      <c r="E3232" s="29"/>
      <c r="F3232" s="31" t="s">
        <v>2436</v>
      </c>
      <c r="G3232" s="37" t="s">
        <v>31</v>
      </c>
      <c r="H3232" s="148"/>
      <c r="I3232" s="148" t="s">
        <v>33</v>
      </c>
      <c r="J3232" s="147" t="s">
        <v>33</v>
      </c>
      <c r="K3232" s="148" t="e">
        <v>#N/A</v>
      </c>
      <c r="L3232" s="148" t="s">
        <v>32</v>
      </c>
      <c r="M3232" s="147" t="s">
        <v>33</v>
      </c>
      <c r="N3232" s="29" t="str">
        <f t="shared" si="698"/>
        <v/>
      </c>
      <c r="O3232" s="29" t="str">
        <f t="shared" si="699"/>
        <v/>
      </c>
      <c r="P3232" s="29" t="str">
        <f t="shared" si="700"/>
        <v/>
      </c>
      <c r="Q3232" s="29" t="str">
        <f t="shared" si="703"/>
        <v/>
      </c>
      <c r="R3232" s="29" t="str">
        <f t="shared" si="704"/>
        <v/>
      </c>
      <c r="S3232" s="29" t="str">
        <f t="shared" si="705"/>
        <v/>
      </c>
      <c r="T3232" s="29" t="str">
        <f t="shared" si="706"/>
        <v/>
      </c>
      <c r="U3232" s="29"/>
      <c r="V3232" s="29"/>
      <c r="W3232" s="38" t="s">
        <v>2241</v>
      </c>
      <c r="X3232" s="37" t="s">
        <v>158</v>
      </c>
      <c r="Y3232" s="146">
        <v>2719</v>
      </c>
      <c r="Z3232" s="33">
        <v>3480</v>
      </c>
      <c r="AA3232" s="34">
        <f t="shared" si="695"/>
        <v>0.28000000000000003</v>
      </c>
      <c r="AB3232" s="33">
        <f t="shared" si="696"/>
        <v>3480</v>
      </c>
      <c r="AC3232" s="34">
        <f t="shared" si="697"/>
        <v>0.27988249795991138</v>
      </c>
      <c r="AD3232" s="145">
        <f t="shared" si="707"/>
        <v>2900</v>
      </c>
      <c r="AE3232" s="105">
        <v>2265.8330000000001</v>
      </c>
      <c r="AF3232" s="34" t="s">
        <v>36</v>
      </c>
      <c r="AG3232" s="34" t="s">
        <v>36</v>
      </c>
      <c r="AH3232" s="34" t="s">
        <v>36</v>
      </c>
      <c r="AI3232" s="29">
        <v>0.71</v>
      </c>
      <c r="AJ3232" s="29">
        <v>5.0000000000000001E-3</v>
      </c>
      <c r="AK3232" s="29">
        <v>0</v>
      </c>
      <c r="AL3232" s="29">
        <v>0</v>
      </c>
      <c r="AM3232" s="29" t="s">
        <v>28</v>
      </c>
      <c r="AN3232" s="44" t="s">
        <v>27</v>
      </c>
      <c r="AO3232" s="29" t="s">
        <v>28</v>
      </c>
      <c r="AP3232" s="29">
        <v>1</v>
      </c>
      <c r="AQ3232" s="29" t="s">
        <v>33</v>
      </c>
      <c r="AR3232" s="29" t="s">
        <v>33</v>
      </c>
      <c r="AS3232" s="29" t="s">
        <v>33</v>
      </c>
      <c r="AT3232" s="29"/>
      <c r="AU3232" s="144"/>
      <c r="AV3232" s="36" t="s">
        <v>28</v>
      </c>
      <c r="AW3232" s="102">
        <v>42942</v>
      </c>
      <c r="AX3232" s="129" t="s">
        <v>33</v>
      </c>
      <c r="AY3232" s="106" t="e">
        <v>#N/A</v>
      </c>
      <c r="BD3232" t="s">
        <v>4672</v>
      </c>
      <c r="BE3232" t="e">
        <v>#N/A</v>
      </c>
      <c r="BF3232">
        <v>0</v>
      </c>
      <c r="BH3232" t="str">
        <f t="shared" si="701"/>
        <v/>
      </c>
      <c r="BJ3232" t="str">
        <f t="shared" si="702"/>
        <v>OK</v>
      </c>
      <c r="BK3232" s="130" t="s">
        <v>5302</v>
      </c>
      <c r="BL3232" s="130" t="e">
        <v>#VALUE!</v>
      </c>
      <c r="BM3232" s="131" t="s">
        <v>33</v>
      </c>
      <c r="BN3232" s="131" t="e">
        <v>#VALUE!</v>
      </c>
      <c r="BO3232" t="e">
        <v>#N/A</v>
      </c>
      <c r="BP3232">
        <v>0</v>
      </c>
    </row>
    <row r="3233" spans="1:68" x14ac:dyDescent="0.3">
      <c r="A3233" s="1"/>
      <c r="B3233" s="47">
        <v>2872</v>
      </c>
      <c r="C3233" s="45">
        <v>1052189</v>
      </c>
      <c r="D3233" s="29"/>
      <c r="E3233" s="29"/>
      <c r="F3233" s="31" t="s">
        <v>2437</v>
      </c>
      <c r="G3233" s="37" t="s">
        <v>31</v>
      </c>
      <c r="H3233" s="148"/>
      <c r="I3233" s="148" t="s">
        <v>33</v>
      </c>
      <c r="J3233" s="147" t="s">
        <v>33</v>
      </c>
      <c r="K3233" s="148" t="e">
        <v>#N/A</v>
      </c>
      <c r="L3233" s="148" t="s">
        <v>32</v>
      </c>
      <c r="M3233" s="147" t="s">
        <v>33</v>
      </c>
      <c r="N3233" s="29" t="str">
        <f t="shared" si="698"/>
        <v/>
      </c>
      <c r="O3233" s="29" t="str">
        <f t="shared" si="699"/>
        <v/>
      </c>
      <c r="P3233" s="29" t="str">
        <f t="shared" si="700"/>
        <v/>
      </c>
      <c r="Q3233" s="29" t="str">
        <f t="shared" si="703"/>
        <v/>
      </c>
      <c r="R3233" s="29" t="str">
        <f t="shared" si="704"/>
        <v/>
      </c>
      <c r="S3233" s="29" t="str">
        <f t="shared" si="705"/>
        <v/>
      </c>
      <c r="T3233" s="29" t="str">
        <f t="shared" si="706"/>
        <v/>
      </c>
      <c r="U3233" s="29"/>
      <c r="V3233" s="29"/>
      <c r="W3233" s="38" t="s">
        <v>2241</v>
      </c>
      <c r="X3233" s="37" t="s">
        <v>158</v>
      </c>
      <c r="Y3233" s="146">
        <v>4903</v>
      </c>
      <c r="Z3233" s="33">
        <v>6275</v>
      </c>
      <c r="AA3233" s="34">
        <f t="shared" si="695"/>
        <v>0.28000000000000003</v>
      </c>
      <c r="AB3233" s="33">
        <f t="shared" si="696"/>
        <v>6275</v>
      </c>
      <c r="AC3233" s="34">
        <f t="shared" si="697"/>
        <v>0.27982886231522441</v>
      </c>
      <c r="AD3233" s="145">
        <f t="shared" si="707"/>
        <v>5229.1670000000004</v>
      </c>
      <c r="AE3233" s="105">
        <v>4085.8330000000001</v>
      </c>
      <c r="AF3233" s="34" t="s">
        <v>36</v>
      </c>
      <c r="AG3233" s="34" t="s">
        <v>36</v>
      </c>
      <c r="AH3233" s="34" t="s">
        <v>36</v>
      </c>
      <c r="AI3233" s="29">
        <v>1.1599999999999999</v>
      </c>
      <c r="AJ3233" s="29">
        <v>7.4999999999999997E-3</v>
      </c>
      <c r="AK3233" s="29">
        <v>0</v>
      </c>
      <c r="AL3233" s="29">
        <v>0</v>
      </c>
      <c r="AM3233" s="29" t="s">
        <v>28</v>
      </c>
      <c r="AN3233" s="44" t="s">
        <v>27</v>
      </c>
      <c r="AO3233" s="29" t="s">
        <v>28</v>
      </c>
      <c r="AP3233" s="29">
        <v>1</v>
      </c>
      <c r="AQ3233" s="29" t="s">
        <v>33</v>
      </c>
      <c r="AR3233" s="29" t="s">
        <v>33</v>
      </c>
      <c r="AS3233" s="29" t="s">
        <v>33</v>
      </c>
      <c r="AT3233" s="29"/>
      <c r="AU3233" s="144"/>
      <c r="AV3233" s="36" t="s">
        <v>28</v>
      </c>
      <c r="AW3233" s="102">
        <v>42942</v>
      </c>
      <c r="AX3233" s="129" t="s">
        <v>33</v>
      </c>
      <c r="AY3233" s="106" t="e">
        <v>#N/A</v>
      </c>
      <c r="BD3233" t="s">
        <v>4672</v>
      </c>
      <c r="BE3233" t="e">
        <v>#N/A</v>
      </c>
      <c r="BF3233">
        <v>0</v>
      </c>
      <c r="BH3233" t="str">
        <f t="shared" si="701"/>
        <v/>
      </c>
      <c r="BJ3233" t="str">
        <f t="shared" si="702"/>
        <v>OK</v>
      </c>
      <c r="BK3233" s="130" t="s">
        <v>5302</v>
      </c>
      <c r="BL3233" s="130" t="e">
        <v>#VALUE!</v>
      </c>
      <c r="BM3233" s="131" t="s">
        <v>33</v>
      </c>
      <c r="BN3233" s="131" t="e">
        <v>#VALUE!</v>
      </c>
      <c r="BO3233" t="e">
        <v>#N/A</v>
      </c>
      <c r="BP3233">
        <v>0</v>
      </c>
    </row>
    <row r="3234" spans="1:68" x14ac:dyDescent="0.3">
      <c r="A3234" s="1"/>
      <c r="B3234" s="47">
        <v>2873</v>
      </c>
      <c r="C3234" s="45">
        <v>1052190</v>
      </c>
      <c r="D3234" s="29"/>
      <c r="E3234" s="29"/>
      <c r="F3234" s="31" t="s">
        <v>2438</v>
      </c>
      <c r="G3234" s="37" t="s">
        <v>31</v>
      </c>
      <c r="H3234" s="148"/>
      <c r="I3234" s="148" t="s">
        <v>33</v>
      </c>
      <c r="J3234" s="147" t="s">
        <v>33</v>
      </c>
      <c r="K3234" s="148" t="e">
        <v>#N/A</v>
      </c>
      <c r="L3234" s="148" t="s">
        <v>32</v>
      </c>
      <c r="M3234" s="147" t="s">
        <v>33</v>
      </c>
      <c r="N3234" s="29" t="str">
        <f t="shared" si="698"/>
        <v/>
      </c>
      <c r="O3234" s="29" t="str">
        <f t="shared" si="699"/>
        <v/>
      </c>
      <c r="P3234" s="29" t="str">
        <f t="shared" si="700"/>
        <v/>
      </c>
      <c r="Q3234" s="29" t="str">
        <f t="shared" si="703"/>
        <v/>
      </c>
      <c r="R3234" s="29" t="str">
        <f t="shared" si="704"/>
        <v/>
      </c>
      <c r="S3234" s="29" t="str">
        <f t="shared" si="705"/>
        <v/>
      </c>
      <c r="T3234" s="29" t="str">
        <f t="shared" si="706"/>
        <v/>
      </c>
      <c r="U3234" s="29"/>
      <c r="V3234" s="29"/>
      <c r="W3234" s="38" t="s">
        <v>2241</v>
      </c>
      <c r="X3234" s="37" t="s">
        <v>158</v>
      </c>
      <c r="Y3234" s="146">
        <v>4903</v>
      </c>
      <c r="Z3234" s="33">
        <v>6275</v>
      </c>
      <c r="AA3234" s="34">
        <f t="shared" si="695"/>
        <v>0.28000000000000003</v>
      </c>
      <c r="AB3234" s="33">
        <f t="shared" si="696"/>
        <v>6275</v>
      </c>
      <c r="AC3234" s="34">
        <f t="shared" si="697"/>
        <v>0.27982886231522441</v>
      </c>
      <c r="AD3234" s="145">
        <f t="shared" si="707"/>
        <v>5229.1670000000004</v>
      </c>
      <c r="AE3234" s="105">
        <v>4085.8330000000001</v>
      </c>
      <c r="AF3234" s="34" t="s">
        <v>36</v>
      </c>
      <c r="AG3234" s="34" t="s">
        <v>36</v>
      </c>
      <c r="AH3234" s="34" t="s">
        <v>36</v>
      </c>
      <c r="AI3234" s="29">
        <v>1.33</v>
      </c>
      <c r="AJ3234" s="29">
        <v>1.2E-2</v>
      </c>
      <c r="AK3234" s="29">
        <v>0</v>
      </c>
      <c r="AL3234" s="29">
        <v>0</v>
      </c>
      <c r="AM3234" s="29" t="s">
        <v>28</v>
      </c>
      <c r="AN3234" s="44" t="s">
        <v>27</v>
      </c>
      <c r="AO3234" s="29" t="s">
        <v>28</v>
      </c>
      <c r="AP3234" s="29">
        <v>1</v>
      </c>
      <c r="AQ3234" s="29" t="s">
        <v>33</v>
      </c>
      <c r="AR3234" s="29" t="s">
        <v>33</v>
      </c>
      <c r="AS3234" s="29" t="s">
        <v>33</v>
      </c>
      <c r="AT3234" s="29"/>
      <c r="AU3234" s="144"/>
      <c r="AV3234" s="36" t="s">
        <v>28</v>
      </c>
      <c r="AW3234" s="102">
        <v>42942</v>
      </c>
      <c r="AX3234" s="129" t="s">
        <v>33</v>
      </c>
      <c r="AY3234" s="106">
        <v>2</v>
      </c>
      <c r="BD3234" t="s">
        <v>4672</v>
      </c>
      <c r="BE3234" t="e">
        <v>#N/A</v>
      </c>
      <c r="BF3234">
        <v>0</v>
      </c>
      <c r="BH3234" t="str">
        <f t="shared" si="701"/>
        <v/>
      </c>
      <c r="BJ3234" t="str">
        <f t="shared" si="702"/>
        <v>OK</v>
      </c>
      <c r="BK3234" s="130" t="s">
        <v>5302</v>
      </c>
      <c r="BL3234" s="130" t="e">
        <v>#VALUE!</v>
      </c>
      <c r="BM3234" s="131" t="s">
        <v>33</v>
      </c>
      <c r="BN3234" s="131" t="e">
        <v>#VALUE!</v>
      </c>
      <c r="BO3234" t="e">
        <v>#N/A</v>
      </c>
      <c r="BP3234">
        <v>0</v>
      </c>
    </row>
    <row r="3235" spans="1:68" ht="25.2" x14ac:dyDescent="0.3">
      <c r="A3235" s="1"/>
      <c r="B3235" s="47">
        <v>2874</v>
      </c>
      <c r="C3235" s="45">
        <v>1052200</v>
      </c>
      <c r="D3235" s="29"/>
      <c r="E3235" s="29"/>
      <c r="F3235" s="31" t="s">
        <v>2439</v>
      </c>
      <c r="G3235" s="37" t="s">
        <v>31</v>
      </c>
      <c r="H3235" s="148"/>
      <c r="I3235" s="148" t="s">
        <v>33</v>
      </c>
      <c r="J3235" s="147" t="s">
        <v>33</v>
      </c>
      <c r="K3235" s="148" t="e">
        <v>#N/A</v>
      </c>
      <c r="L3235" s="148" t="s">
        <v>32</v>
      </c>
      <c r="M3235" s="147" t="s">
        <v>33</v>
      </c>
      <c r="N3235" s="29" t="str">
        <f t="shared" si="698"/>
        <v/>
      </c>
      <c r="O3235" s="29" t="str">
        <f t="shared" si="699"/>
        <v/>
      </c>
      <c r="P3235" s="29" t="str">
        <f t="shared" si="700"/>
        <v/>
      </c>
      <c r="Q3235" s="29" t="str">
        <f t="shared" si="703"/>
        <v/>
      </c>
      <c r="R3235" s="29" t="str">
        <f t="shared" si="704"/>
        <v/>
      </c>
      <c r="S3235" s="29" t="str">
        <f t="shared" si="705"/>
        <v/>
      </c>
      <c r="T3235" s="29" t="str">
        <f t="shared" si="706"/>
        <v/>
      </c>
      <c r="U3235" s="29"/>
      <c r="V3235" s="29"/>
      <c r="W3235" s="38" t="s">
        <v>2241</v>
      </c>
      <c r="X3235" s="37" t="s">
        <v>158</v>
      </c>
      <c r="Y3235" s="146">
        <v>788</v>
      </c>
      <c r="Z3235" s="33">
        <v>1009</v>
      </c>
      <c r="AA3235" s="34">
        <f t="shared" si="695"/>
        <v>0.28000000000000003</v>
      </c>
      <c r="AB3235" s="33">
        <f t="shared" si="696"/>
        <v>1009</v>
      </c>
      <c r="AC3235" s="34">
        <f t="shared" si="697"/>
        <v>0.28045569520015462</v>
      </c>
      <c r="AD3235" s="145">
        <f t="shared" si="707"/>
        <v>840.83299999999997</v>
      </c>
      <c r="AE3235" s="105">
        <v>656.66700000000003</v>
      </c>
      <c r="AF3235" s="34" t="s">
        <v>36</v>
      </c>
      <c r="AG3235" s="34" t="s">
        <v>36</v>
      </c>
      <c r="AH3235" s="34" t="s">
        <v>36</v>
      </c>
      <c r="AI3235" s="29">
        <v>0.13</v>
      </c>
      <c r="AJ3235" s="29">
        <v>1.1000000000000001E-3</v>
      </c>
      <c r="AK3235" s="29">
        <v>0</v>
      </c>
      <c r="AL3235" s="29">
        <v>0</v>
      </c>
      <c r="AM3235" s="29" t="s">
        <v>28</v>
      </c>
      <c r="AN3235" s="44" t="s">
        <v>27</v>
      </c>
      <c r="AO3235" s="29" t="s">
        <v>28</v>
      </c>
      <c r="AP3235" s="29">
        <v>1</v>
      </c>
      <c r="AQ3235" s="29" t="s">
        <v>33</v>
      </c>
      <c r="AR3235" s="29" t="s">
        <v>33</v>
      </c>
      <c r="AS3235" s="29" t="s">
        <v>33</v>
      </c>
      <c r="AT3235" s="29"/>
      <c r="AU3235" s="144"/>
      <c r="AV3235" s="36" t="s">
        <v>28</v>
      </c>
      <c r="AW3235" s="102">
        <v>42942</v>
      </c>
      <c r="AX3235" s="129" t="s">
        <v>33</v>
      </c>
      <c r="AY3235" s="106" t="e">
        <v>#N/A</v>
      </c>
      <c r="BD3235" t="s">
        <v>4672</v>
      </c>
      <c r="BE3235" t="e">
        <v>#N/A</v>
      </c>
      <c r="BF3235">
        <v>0</v>
      </c>
      <c r="BH3235" t="str">
        <f t="shared" si="701"/>
        <v/>
      </c>
      <c r="BJ3235" t="str">
        <f t="shared" si="702"/>
        <v>OK</v>
      </c>
      <c r="BK3235" s="130" t="s">
        <v>5302</v>
      </c>
      <c r="BL3235" s="130" t="e">
        <v>#VALUE!</v>
      </c>
      <c r="BM3235" s="131" t="s">
        <v>33</v>
      </c>
      <c r="BN3235" s="131" t="e">
        <v>#VALUE!</v>
      </c>
      <c r="BO3235" t="e">
        <v>#N/A</v>
      </c>
      <c r="BP3235">
        <v>0</v>
      </c>
    </row>
    <row r="3236" spans="1:68" ht="25.2" x14ac:dyDescent="0.3">
      <c r="A3236" s="1"/>
      <c r="B3236" s="47">
        <v>2875</v>
      </c>
      <c r="C3236" s="45">
        <v>1052201</v>
      </c>
      <c r="D3236" s="29"/>
      <c r="E3236" s="29"/>
      <c r="F3236" s="31" t="s">
        <v>2440</v>
      </c>
      <c r="G3236" s="37" t="s">
        <v>31</v>
      </c>
      <c r="H3236" s="148"/>
      <c r="I3236" s="148" t="s">
        <v>33</v>
      </c>
      <c r="J3236" s="147" t="s">
        <v>33</v>
      </c>
      <c r="K3236" s="148" t="e">
        <v>#N/A</v>
      </c>
      <c r="L3236" s="148" t="s">
        <v>32</v>
      </c>
      <c r="M3236" s="147" t="s">
        <v>33</v>
      </c>
      <c r="N3236" s="29" t="str">
        <f t="shared" si="698"/>
        <v/>
      </c>
      <c r="O3236" s="29" t="str">
        <f t="shared" si="699"/>
        <v/>
      </c>
      <c r="P3236" s="29" t="str">
        <f t="shared" si="700"/>
        <v/>
      </c>
      <c r="Q3236" s="29" t="str">
        <f t="shared" si="703"/>
        <v/>
      </c>
      <c r="R3236" s="29" t="str">
        <f t="shared" si="704"/>
        <v/>
      </c>
      <c r="S3236" s="29" t="str">
        <f t="shared" si="705"/>
        <v/>
      </c>
      <c r="T3236" s="29" t="str">
        <f t="shared" si="706"/>
        <v/>
      </c>
      <c r="U3236" s="29"/>
      <c r="V3236" s="29"/>
      <c r="W3236" s="38" t="s">
        <v>2241</v>
      </c>
      <c r="X3236" s="37" t="s">
        <v>158</v>
      </c>
      <c r="Y3236" s="146">
        <v>843</v>
      </c>
      <c r="Z3236" s="33">
        <v>1079</v>
      </c>
      <c r="AA3236" s="34">
        <f t="shared" si="695"/>
        <v>0.28000000000000003</v>
      </c>
      <c r="AB3236" s="33">
        <f t="shared" si="696"/>
        <v>1079</v>
      </c>
      <c r="AC3236" s="34">
        <f t="shared" si="697"/>
        <v>0.27995302491103208</v>
      </c>
      <c r="AD3236" s="145">
        <f t="shared" si="707"/>
        <v>899.16700000000003</v>
      </c>
      <c r="AE3236" s="105">
        <v>702.5</v>
      </c>
      <c r="AF3236" s="34" t="s">
        <v>36</v>
      </c>
      <c r="AG3236" s="34" t="s">
        <v>36</v>
      </c>
      <c r="AH3236" s="34" t="s">
        <v>36</v>
      </c>
      <c r="AI3236" s="29">
        <v>0.22</v>
      </c>
      <c r="AJ3236" s="29">
        <v>2E-3</v>
      </c>
      <c r="AK3236" s="29">
        <v>0</v>
      </c>
      <c r="AL3236" s="29">
        <v>0</v>
      </c>
      <c r="AM3236" s="29" t="s">
        <v>28</v>
      </c>
      <c r="AN3236" s="44" t="s">
        <v>27</v>
      </c>
      <c r="AO3236" s="29" t="s">
        <v>28</v>
      </c>
      <c r="AP3236" s="29">
        <v>1</v>
      </c>
      <c r="AQ3236" s="29" t="s">
        <v>33</v>
      </c>
      <c r="AR3236" s="29" t="s">
        <v>33</v>
      </c>
      <c r="AS3236" s="29" t="s">
        <v>33</v>
      </c>
      <c r="AT3236" s="29"/>
      <c r="AU3236" s="144"/>
      <c r="AV3236" s="36" t="s">
        <v>28</v>
      </c>
      <c r="AW3236" s="102">
        <v>42942</v>
      </c>
      <c r="AX3236" s="129" t="s">
        <v>33</v>
      </c>
      <c r="AY3236" s="106">
        <v>3</v>
      </c>
      <c r="BD3236" t="s">
        <v>4672</v>
      </c>
      <c r="BE3236" t="e">
        <v>#N/A</v>
      </c>
      <c r="BF3236">
        <v>0</v>
      </c>
      <c r="BH3236" t="str">
        <f t="shared" si="701"/>
        <v/>
      </c>
      <c r="BJ3236" t="str">
        <f t="shared" si="702"/>
        <v>OK</v>
      </c>
      <c r="BK3236" s="130" t="s">
        <v>5302</v>
      </c>
      <c r="BL3236" s="130" t="e">
        <v>#VALUE!</v>
      </c>
      <c r="BM3236" s="131" t="s">
        <v>33</v>
      </c>
      <c r="BN3236" s="131" t="e">
        <v>#VALUE!</v>
      </c>
      <c r="BO3236" t="e">
        <v>#N/A</v>
      </c>
      <c r="BP3236">
        <v>0</v>
      </c>
    </row>
    <row r="3237" spans="1:68" ht="25.2" x14ac:dyDescent="0.3">
      <c r="A3237" s="1"/>
      <c r="B3237" s="47">
        <v>2876</v>
      </c>
      <c r="C3237" s="45">
        <v>1052202</v>
      </c>
      <c r="D3237" s="29"/>
      <c r="E3237" s="29"/>
      <c r="F3237" s="31" t="s">
        <v>2441</v>
      </c>
      <c r="G3237" s="37" t="s">
        <v>31</v>
      </c>
      <c r="H3237" s="148"/>
      <c r="I3237" s="148" t="s">
        <v>33</v>
      </c>
      <c r="J3237" s="147" t="s">
        <v>33</v>
      </c>
      <c r="K3237" s="148" t="e">
        <v>#N/A</v>
      </c>
      <c r="L3237" s="148" t="s">
        <v>32</v>
      </c>
      <c r="M3237" s="147" t="s">
        <v>33</v>
      </c>
      <c r="N3237" s="29" t="str">
        <f t="shared" si="698"/>
        <v/>
      </c>
      <c r="O3237" s="29" t="str">
        <f t="shared" si="699"/>
        <v/>
      </c>
      <c r="P3237" s="29" t="str">
        <f t="shared" si="700"/>
        <v/>
      </c>
      <c r="Q3237" s="29" t="str">
        <f t="shared" si="703"/>
        <v/>
      </c>
      <c r="R3237" s="29" t="str">
        <f t="shared" si="704"/>
        <v/>
      </c>
      <c r="S3237" s="29" t="str">
        <f t="shared" si="705"/>
        <v/>
      </c>
      <c r="T3237" s="29" t="str">
        <f t="shared" si="706"/>
        <v/>
      </c>
      <c r="U3237" s="29"/>
      <c r="V3237" s="29"/>
      <c r="W3237" s="38" t="s">
        <v>2241</v>
      </c>
      <c r="X3237" s="37" t="s">
        <v>158</v>
      </c>
      <c r="Y3237" s="146">
        <v>1048</v>
      </c>
      <c r="Z3237" s="33">
        <v>1342</v>
      </c>
      <c r="AA3237" s="34">
        <f t="shared" si="695"/>
        <v>0.28100000000000003</v>
      </c>
      <c r="AB3237" s="33">
        <f t="shared" si="696"/>
        <v>1342</v>
      </c>
      <c r="AC3237" s="34">
        <f t="shared" si="697"/>
        <v>0.28053445821925899</v>
      </c>
      <c r="AD3237" s="145">
        <f t="shared" si="707"/>
        <v>1118.3330000000001</v>
      </c>
      <c r="AE3237" s="105">
        <v>873.33299999999997</v>
      </c>
      <c r="AF3237" s="34" t="s">
        <v>36</v>
      </c>
      <c r="AG3237" s="34" t="s">
        <v>36</v>
      </c>
      <c r="AH3237" s="34" t="s">
        <v>36</v>
      </c>
      <c r="AI3237" s="29">
        <v>0.3</v>
      </c>
      <c r="AJ3237" s="29">
        <v>2.32E-3</v>
      </c>
      <c r="AK3237" s="29">
        <v>0</v>
      </c>
      <c r="AL3237" s="29">
        <v>0</v>
      </c>
      <c r="AM3237" s="29" t="s">
        <v>28</v>
      </c>
      <c r="AN3237" s="44" t="s">
        <v>27</v>
      </c>
      <c r="AO3237" s="29" t="s">
        <v>28</v>
      </c>
      <c r="AP3237" s="29">
        <v>1</v>
      </c>
      <c r="AQ3237" s="29" t="s">
        <v>33</v>
      </c>
      <c r="AR3237" s="29" t="s">
        <v>33</v>
      </c>
      <c r="AS3237" s="29" t="s">
        <v>33</v>
      </c>
      <c r="AT3237" s="29"/>
      <c r="AU3237" s="144"/>
      <c r="AV3237" s="36" t="s">
        <v>28</v>
      </c>
      <c r="AW3237" s="102">
        <v>42942</v>
      </c>
      <c r="AX3237" s="129" t="s">
        <v>33</v>
      </c>
      <c r="AY3237" s="106">
        <v>63</v>
      </c>
      <c r="BD3237" t="s">
        <v>4672</v>
      </c>
      <c r="BE3237" t="e">
        <v>#N/A</v>
      </c>
      <c r="BF3237">
        <v>0</v>
      </c>
      <c r="BH3237" t="str">
        <f t="shared" si="701"/>
        <v/>
      </c>
      <c r="BJ3237" t="str">
        <f t="shared" si="702"/>
        <v>OK</v>
      </c>
      <c r="BK3237" s="130" t="s">
        <v>5302</v>
      </c>
      <c r="BL3237" s="130" t="e">
        <v>#VALUE!</v>
      </c>
      <c r="BM3237" s="131" t="s">
        <v>33</v>
      </c>
      <c r="BN3237" s="131" t="e">
        <v>#VALUE!</v>
      </c>
      <c r="BO3237" t="e">
        <v>#N/A</v>
      </c>
      <c r="BP3237">
        <v>0</v>
      </c>
    </row>
    <row r="3238" spans="1:68" ht="25.2" x14ac:dyDescent="0.3">
      <c r="A3238" s="1"/>
      <c r="B3238" s="47">
        <v>2877</v>
      </c>
      <c r="C3238" s="45">
        <v>1052203</v>
      </c>
      <c r="D3238" s="29"/>
      <c r="E3238" s="29"/>
      <c r="F3238" s="31" t="s">
        <v>2442</v>
      </c>
      <c r="G3238" s="37" t="s">
        <v>31</v>
      </c>
      <c r="H3238" s="148"/>
      <c r="I3238" s="148" t="s">
        <v>33</v>
      </c>
      <c r="J3238" s="147" t="s">
        <v>33</v>
      </c>
      <c r="K3238" s="148" t="e">
        <v>#N/A</v>
      </c>
      <c r="L3238" s="148" t="s">
        <v>32</v>
      </c>
      <c r="M3238" s="147" t="s">
        <v>33</v>
      </c>
      <c r="N3238" s="29" t="str">
        <f t="shared" si="698"/>
        <v/>
      </c>
      <c r="O3238" s="29" t="str">
        <f t="shared" si="699"/>
        <v/>
      </c>
      <c r="P3238" s="29" t="str">
        <f t="shared" si="700"/>
        <v/>
      </c>
      <c r="Q3238" s="29" t="str">
        <f t="shared" si="703"/>
        <v/>
      </c>
      <c r="R3238" s="29" t="str">
        <f t="shared" si="704"/>
        <v/>
      </c>
      <c r="S3238" s="29" t="str">
        <f t="shared" si="705"/>
        <v/>
      </c>
      <c r="T3238" s="29" t="str">
        <f t="shared" si="706"/>
        <v/>
      </c>
      <c r="U3238" s="29"/>
      <c r="V3238" s="29"/>
      <c r="W3238" s="38" t="s">
        <v>2241</v>
      </c>
      <c r="X3238" s="37" t="s">
        <v>158</v>
      </c>
      <c r="Y3238" s="146">
        <v>1399</v>
      </c>
      <c r="Z3238" s="33">
        <v>1791</v>
      </c>
      <c r="AA3238" s="34">
        <f t="shared" ref="AA3238:AA3301" si="708">ROUND(Z3238/Y3238-1,3)</f>
        <v>0.28000000000000003</v>
      </c>
      <c r="AB3238" s="33">
        <f t="shared" ref="AB3238:AB3301" si="709">IF(OR(W3238="VLD MLC components",W3238="VLD MLC pipes",W3238="VLD PEX components",W3238="VLD PEX pipes",W3238="VLD PHC components",W3238="VLD PHC pipes"),"По запросу",Z3238)</f>
        <v>1791</v>
      </c>
      <c r="AC3238" s="34">
        <f t="shared" ref="AC3238:AC3301" si="710">(AD3238-AE3238)/AE3238</f>
        <v>0.28020050899228266</v>
      </c>
      <c r="AD3238" s="145">
        <f t="shared" si="707"/>
        <v>1492.5</v>
      </c>
      <c r="AE3238" s="105">
        <v>1165.8330000000001</v>
      </c>
      <c r="AF3238" s="34" t="s">
        <v>36</v>
      </c>
      <c r="AG3238" s="34" t="s">
        <v>36</v>
      </c>
      <c r="AH3238" s="34" t="s">
        <v>36</v>
      </c>
      <c r="AI3238" s="29">
        <v>0.45</v>
      </c>
      <c r="AJ3238" s="29">
        <v>3.2000000000000002E-3</v>
      </c>
      <c r="AK3238" s="29">
        <v>0</v>
      </c>
      <c r="AL3238" s="29">
        <v>0</v>
      </c>
      <c r="AM3238" s="29" t="s">
        <v>28</v>
      </c>
      <c r="AN3238" s="44" t="s">
        <v>27</v>
      </c>
      <c r="AO3238" s="29" t="s">
        <v>28</v>
      </c>
      <c r="AP3238" s="29">
        <v>1</v>
      </c>
      <c r="AQ3238" s="29" t="s">
        <v>33</v>
      </c>
      <c r="AR3238" s="29" t="s">
        <v>33</v>
      </c>
      <c r="AS3238" s="29" t="s">
        <v>33</v>
      </c>
      <c r="AT3238" s="29"/>
      <c r="AU3238" s="144"/>
      <c r="AV3238" s="36" t="s">
        <v>28</v>
      </c>
      <c r="AW3238" s="102">
        <v>42942</v>
      </c>
      <c r="AX3238" s="129" t="s">
        <v>33</v>
      </c>
      <c r="AY3238" s="106" t="e">
        <v>#N/A</v>
      </c>
      <c r="BD3238" t="s">
        <v>4672</v>
      </c>
      <c r="BE3238" t="e">
        <v>#N/A</v>
      </c>
      <c r="BF3238">
        <v>0</v>
      </c>
      <c r="BH3238" t="str">
        <f t="shared" si="701"/>
        <v/>
      </c>
      <c r="BJ3238" t="str">
        <f t="shared" si="702"/>
        <v>OK</v>
      </c>
      <c r="BK3238" s="130" t="s">
        <v>5302</v>
      </c>
      <c r="BL3238" s="130" t="e">
        <v>#VALUE!</v>
      </c>
      <c r="BM3238" s="131" t="s">
        <v>33</v>
      </c>
      <c r="BN3238" s="131" t="e">
        <v>#VALUE!</v>
      </c>
      <c r="BO3238" t="e">
        <v>#N/A</v>
      </c>
      <c r="BP3238">
        <v>0</v>
      </c>
    </row>
    <row r="3239" spans="1:68" ht="25.2" x14ac:dyDescent="0.3">
      <c r="A3239" s="1"/>
      <c r="B3239" s="47">
        <v>2878</v>
      </c>
      <c r="C3239" s="45">
        <v>1052204</v>
      </c>
      <c r="D3239" s="29"/>
      <c r="E3239" s="29"/>
      <c r="F3239" s="31" t="s">
        <v>2443</v>
      </c>
      <c r="G3239" s="37" t="s">
        <v>31</v>
      </c>
      <c r="H3239" s="148"/>
      <c r="I3239" s="148" t="s">
        <v>33</v>
      </c>
      <c r="J3239" s="147" t="s">
        <v>33</v>
      </c>
      <c r="K3239" s="148" t="e">
        <v>#N/A</v>
      </c>
      <c r="L3239" s="148" t="s">
        <v>32</v>
      </c>
      <c r="M3239" s="147" t="s">
        <v>33</v>
      </c>
      <c r="N3239" s="29" t="str">
        <f t="shared" si="698"/>
        <v/>
      </c>
      <c r="O3239" s="29" t="str">
        <f t="shared" si="699"/>
        <v/>
      </c>
      <c r="P3239" s="29" t="str">
        <f t="shared" si="700"/>
        <v/>
      </c>
      <c r="Q3239" s="29" t="str">
        <f t="shared" si="703"/>
        <v/>
      </c>
      <c r="R3239" s="29" t="str">
        <f t="shared" si="704"/>
        <v/>
      </c>
      <c r="S3239" s="29" t="str">
        <f t="shared" si="705"/>
        <v/>
      </c>
      <c r="T3239" s="29" t="str">
        <f t="shared" si="706"/>
        <v/>
      </c>
      <c r="U3239" s="29"/>
      <c r="V3239" s="29"/>
      <c r="W3239" s="38" t="s">
        <v>2241</v>
      </c>
      <c r="X3239" s="37" t="s">
        <v>158</v>
      </c>
      <c r="Y3239" s="146">
        <v>1769</v>
      </c>
      <c r="Z3239" s="33">
        <v>2264</v>
      </c>
      <c r="AA3239" s="34">
        <f t="shared" si="708"/>
        <v>0.28000000000000003</v>
      </c>
      <c r="AB3239" s="33">
        <f t="shared" si="709"/>
        <v>2264</v>
      </c>
      <c r="AC3239" s="34">
        <f t="shared" si="710"/>
        <v>0.27981904356833387</v>
      </c>
      <c r="AD3239" s="145">
        <f t="shared" si="707"/>
        <v>1886.6669999999999</v>
      </c>
      <c r="AE3239" s="105">
        <v>1474.1669999999999</v>
      </c>
      <c r="AF3239" s="34" t="s">
        <v>36</v>
      </c>
      <c r="AG3239" s="34" t="s">
        <v>36</v>
      </c>
      <c r="AH3239" s="34" t="s">
        <v>36</v>
      </c>
      <c r="AI3239" s="29">
        <v>0.66</v>
      </c>
      <c r="AJ3239" s="29">
        <v>5.3699999999999998E-3</v>
      </c>
      <c r="AK3239" s="29">
        <v>0</v>
      </c>
      <c r="AL3239" s="29">
        <v>0</v>
      </c>
      <c r="AM3239" s="29" t="s">
        <v>28</v>
      </c>
      <c r="AN3239" s="44" t="s">
        <v>27</v>
      </c>
      <c r="AO3239" s="29" t="s">
        <v>28</v>
      </c>
      <c r="AP3239" s="29">
        <v>1</v>
      </c>
      <c r="AQ3239" s="29" t="s">
        <v>33</v>
      </c>
      <c r="AR3239" s="29" t="s">
        <v>33</v>
      </c>
      <c r="AS3239" s="29" t="s">
        <v>33</v>
      </c>
      <c r="AT3239" s="29"/>
      <c r="AU3239" s="144"/>
      <c r="AV3239" s="36" t="s">
        <v>28</v>
      </c>
      <c r="AW3239" s="102">
        <v>42942</v>
      </c>
      <c r="AX3239" s="129" t="s">
        <v>33</v>
      </c>
      <c r="AY3239" s="106">
        <v>6</v>
      </c>
      <c r="BD3239" t="s">
        <v>4672</v>
      </c>
      <c r="BE3239" t="e">
        <v>#N/A</v>
      </c>
      <c r="BF3239">
        <v>0</v>
      </c>
      <c r="BH3239" t="str">
        <f t="shared" si="701"/>
        <v/>
      </c>
      <c r="BJ3239" t="str">
        <f t="shared" si="702"/>
        <v>OK</v>
      </c>
      <c r="BK3239" s="130" t="s">
        <v>5302</v>
      </c>
      <c r="BL3239" s="130" t="e">
        <v>#VALUE!</v>
      </c>
      <c r="BM3239" s="131" t="s">
        <v>33</v>
      </c>
      <c r="BN3239" s="131" t="e">
        <v>#VALUE!</v>
      </c>
      <c r="BO3239" t="e">
        <v>#N/A</v>
      </c>
      <c r="BP3239">
        <v>0</v>
      </c>
    </row>
    <row r="3240" spans="1:68" ht="25.2" x14ac:dyDescent="0.3">
      <c r="A3240" s="1"/>
      <c r="B3240" s="47">
        <v>2879</v>
      </c>
      <c r="C3240" s="45">
        <v>1052205</v>
      </c>
      <c r="D3240" s="29"/>
      <c r="E3240" s="29"/>
      <c r="F3240" s="31" t="s">
        <v>2444</v>
      </c>
      <c r="G3240" s="37" t="s">
        <v>31</v>
      </c>
      <c r="H3240" s="148"/>
      <c r="I3240" s="148" t="s">
        <v>33</v>
      </c>
      <c r="J3240" s="147" t="s">
        <v>33</v>
      </c>
      <c r="K3240" s="148" t="e">
        <v>#N/A</v>
      </c>
      <c r="L3240" s="148" t="s">
        <v>32</v>
      </c>
      <c r="M3240" s="147" t="s">
        <v>33</v>
      </c>
      <c r="N3240" s="29" t="str">
        <f t="shared" si="698"/>
        <v/>
      </c>
      <c r="O3240" s="29" t="str">
        <f t="shared" si="699"/>
        <v/>
      </c>
      <c r="P3240" s="29" t="str">
        <f t="shared" si="700"/>
        <v/>
      </c>
      <c r="Q3240" s="29" t="str">
        <f t="shared" si="703"/>
        <v/>
      </c>
      <c r="R3240" s="29" t="str">
        <f t="shared" si="704"/>
        <v/>
      </c>
      <c r="S3240" s="29" t="str">
        <f t="shared" si="705"/>
        <v/>
      </c>
      <c r="T3240" s="29" t="str">
        <f t="shared" si="706"/>
        <v/>
      </c>
      <c r="U3240" s="29"/>
      <c r="V3240" s="29"/>
      <c r="W3240" s="38" t="s">
        <v>2241</v>
      </c>
      <c r="X3240" s="37" t="s">
        <v>158</v>
      </c>
      <c r="Y3240" s="146">
        <v>2067</v>
      </c>
      <c r="Z3240" s="33">
        <v>2646</v>
      </c>
      <c r="AA3240" s="34">
        <f t="shared" si="708"/>
        <v>0.28000000000000003</v>
      </c>
      <c r="AB3240" s="33">
        <f t="shared" si="709"/>
        <v>2646</v>
      </c>
      <c r="AC3240" s="34">
        <f t="shared" si="710"/>
        <v>0.28011611030478956</v>
      </c>
      <c r="AD3240" s="145">
        <f t="shared" si="707"/>
        <v>2205</v>
      </c>
      <c r="AE3240" s="105">
        <v>1722.5</v>
      </c>
      <c r="AF3240" s="34" t="s">
        <v>36</v>
      </c>
      <c r="AG3240" s="34" t="s">
        <v>36</v>
      </c>
      <c r="AH3240" s="34" t="s">
        <v>36</v>
      </c>
      <c r="AI3240" s="29">
        <v>0.81</v>
      </c>
      <c r="AJ3240" s="29">
        <v>4.6100000000000004E-3</v>
      </c>
      <c r="AK3240" s="29">
        <v>0</v>
      </c>
      <c r="AL3240" s="29">
        <v>0</v>
      </c>
      <c r="AM3240" s="29" t="s">
        <v>28</v>
      </c>
      <c r="AN3240" s="44" t="s">
        <v>27</v>
      </c>
      <c r="AO3240" s="29" t="s">
        <v>28</v>
      </c>
      <c r="AP3240" s="29">
        <v>1</v>
      </c>
      <c r="AQ3240" s="29" t="s">
        <v>33</v>
      </c>
      <c r="AR3240" s="29" t="s">
        <v>33</v>
      </c>
      <c r="AS3240" s="29" t="s">
        <v>33</v>
      </c>
      <c r="AT3240" s="29"/>
      <c r="AU3240" s="144"/>
      <c r="AV3240" s="36" t="s">
        <v>28</v>
      </c>
      <c r="AW3240" s="102">
        <v>42942</v>
      </c>
      <c r="AX3240" s="129" t="s">
        <v>33</v>
      </c>
      <c r="AY3240" s="106" t="e">
        <v>#N/A</v>
      </c>
      <c r="BD3240" t="s">
        <v>4672</v>
      </c>
      <c r="BE3240" t="e">
        <v>#N/A</v>
      </c>
      <c r="BF3240">
        <v>0</v>
      </c>
      <c r="BH3240" t="str">
        <f t="shared" si="701"/>
        <v/>
      </c>
      <c r="BJ3240" t="str">
        <f t="shared" si="702"/>
        <v>OK</v>
      </c>
      <c r="BK3240" s="130" t="s">
        <v>5302</v>
      </c>
      <c r="BL3240" s="130" t="e">
        <v>#VALUE!</v>
      </c>
      <c r="BM3240" s="131" t="s">
        <v>33</v>
      </c>
      <c r="BN3240" s="131" t="e">
        <v>#VALUE!</v>
      </c>
      <c r="BO3240" t="e">
        <v>#N/A</v>
      </c>
      <c r="BP3240">
        <v>0</v>
      </c>
    </row>
    <row r="3241" spans="1:68" ht="25.2" x14ac:dyDescent="0.3">
      <c r="A3241" s="1"/>
      <c r="B3241" s="47">
        <v>2880</v>
      </c>
      <c r="C3241" s="45">
        <v>1052206</v>
      </c>
      <c r="D3241" s="29"/>
      <c r="E3241" s="29"/>
      <c r="F3241" s="31" t="s">
        <v>2445</v>
      </c>
      <c r="G3241" s="37" t="s">
        <v>31</v>
      </c>
      <c r="H3241" s="148"/>
      <c r="I3241" s="148" t="s">
        <v>33</v>
      </c>
      <c r="J3241" s="147" t="s">
        <v>33</v>
      </c>
      <c r="K3241" s="148" t="e">
        <v>#N/A</v>
      </c>
      <c r="L3241" s="148" t="s">
        <v>32</v>
      </c>
      <c r="M3241" s="147" t="s">
        <v>33</v>
      </c>
      <c r="N3241" s="29" t="str">
        <f t="shared" ref="N3241:N3304" si="711">IFERROR(MID($D3241,1,7)+0,"")</f>
        <v/>
      </c>
      <c r="O3241" s="29" t="str">
        <f t="shared" ref="O3241:O3304" si="712">IFERROR(MID($D3241,10,7)+0,"")</f>
        <v/>
      </c>
      <c r="P3241" s="29" t="str">
        <f t="shared" ref="P3241:P3304" si="713">IFERROR(MID($D3241,19,7)+0,"")</f>
        <v/>
      </c>
      <c r="Q3241" s="29" t="str">
        <f t="shared" si="703"/>
        <v/>
      </c>
      <c r="R3241" s="29" t="str">
        <f t="shared" si="704"/>
        <v/>
      </c>
      <c r="S3241" s="29" t="str">
        <f t="shared" si="705"/>
        <v/>
      </c>
      <c r="T3241" s="29" t="str">
        <f t="shared" si="706"/>
        <v/>
      </c>
      <c r="U3241" s="29"/>
      <c r="V3241" s="29"/>
      <c r="W3241" s="38" t="s">
        <v>2241</v>
      </c>
      <c r="X3241" s="37" t="s">
        <v>158</v>
      </c>
      <c r="Y3241" s="146">
        <v>2799</v>
      </c>
      <c r="Z3241" s="33">
        <v>3583</v>
      </c>
      <c r="AA3241" s="34">
        <f t="shared" si="708"/>
        <v>0.28000000000000003</v>
      </c>
      <c r="AB3241" s="33">
        <f t="shared" si="709"/>
        <v>3583</v>
      </c>
      <c r="AC3241" s="34">
        <f t="shared" si="710"/>
        <v>0.28009989281886394</v>
      </c>
      <c r="AD3241" s="145">
        <f t="shared" si="707"/>
        <v>2985.8330000000001</v>
      </c>
      <c r="AE3241" s="105">
        <v>2332.5</v>
      </c>
      <c r="AF3241" s="34" t="s">
        <v>36</v>
      </c>
      <c r="AG3241" s="34" t="s">
        <v>36</v>
      </c>
      <c r="AH3241" s="34" t="s">
        <v>36</v>
      </c>
      <c r="AI3241" s="29">
        <v>1.1599999999999999</v>
      </c>
      <c r="AJ3241" s="29">
        <v>6.9699999999999996E-3</v>
      </c>
      <c r="AK3241" s="29">
        <v>0</v>
      </c>
      <c r="AL3241" s="29">
        <v>0</v>
      </c>
      <c r="AM3241" s="29" t="s">
        <v>28</v>
      </c>
      <c r="AN3241" s="44" t="s">
        <v>27</v>
      </c>
      <c r="AO3241" s="29" t="s">
        <v>28</v>
      </c>
      <c r="AP3241" s="29">
        <v>1</v>
      </c>
      <c r="AQ3241" s="29" t="s">
        <v>33</v>
      </c>
      <c r="AR3241" s="29" t="s">
        <v>33</v>
      </c>
      <c r="AS3241" s="29" t="s">
        <v>33</v>
      </c>
      <c r="AT3241" s="29"/>
      <c r="AU3241" s="144"/>
      <c r="AV3241" s="36" t="s">
        <v>28</v>
      </c>
      <c r="AW3241" s="102">
        <v>42942</v>
      </c>
      <c r="AX3241" s="129" t="s">
        <v>33</v>
      </c>
      <c r="AY3241" s="106" t="e">
        <v>#N/A</v>
      </c>
      <c r="BD3241" t="s">
        <v>4672</v>
      </c>
      <c r="BE3241" t="e">
        <v>#N/A</v>
      </c>
      <c r="BF3241">
        <v>0</v>
      </c>
      <c r="BH3241" t="str">
        <f t="shared" ref="BH3241:BH3304" si="714">IF(OR(H3241="Регулярный ассортимент",AK3241&gt;0,AL3241&gt;0),"AV","")</f>
        <v/>
      </c>
      <c r="BJ3241" t="str">
        <f t="shared" ref="BJ3241:BJ3304" si="715">IF(AB3241-Z3241=0,"OK")</f>
        <v>OK</v>
      </c>
      <c r="BK3241" s="130" t="s">
        <v>5302</v>
      </c>
      <c r="BL3241" s="130" t="e">
        <v>#VALUE!</v>
      </c>
      <c r="BM3241" s="131" t="s">
        <v>33</v>
      </c>
      <c r="BN3241" s="131" t="e">
        <v>#VALUE!</v>
      </c>
      <c r="BO3241" t="e">
        <v>#N/A</v>
      </c>
      <c r="BP3241">
        <v>0</v>
      </c>
    </row>
    <row r="3242" spans="1:68" ht="25.2" x14ac:dyDescent="0.3">
      <c r="A3242" s="1"/>
      <c r="B3242" s="47">
        <v>2881</v>
      </c>
      <c r="C3242" s="45">
        <v>1052207</v>
      </c>
      <c r="D3242" s="29"/>
      <c r="E3242" s="29"/>
      <c r="F3242" s="31" t="s">
        <v>2446</v>
      </c>
      <c r="G3242" s="37" t="s">
        <v>31</v>
      </c>
      <c r="H3242" s="148"/>
      <c r="I3242" s="148" t="s">
        <v>33</v>
      </c>
      <c r="J3242" s="147" t="s">
        <v>33</v>
      </c>
      <c r="K3242" s="148" t="e">
        <v>#N/A</v>
      </c>
      <c r="L3242" s="148" t="s">
        <v>32</v>
      </c>
      <c r="M3242" s="147" t="s">
        <v>33</v>
      </c>
      <c r="N3242" s="29" t="str">
        <f t="shared" si="711"/>
        <v/>
      </c>
      <c r="O3242" s="29" t="str">
        <f t="shared" si="712"/>
        <v/>
      </c>
      <c r="P3242" s="29" t="str">
        <f t="shared" si="713"/>
        <v/>
      </c>
      <c r="Q3242" s="29" t="str">
        <f t="shared" si="703"/>
        <v/>
      </c>
      <c r="R3242" s="29" t="str">
        <f t="shared" si="704"/>
        <v/>
      </c>
      <c r="S3242" s="29" t="str">
        <f t="shared" si="705"/>
        <v/>
      </c>
      <c r="T3242" s="29" t="str">
        <f t="shared" si="706"/>
        <v/>
      </c>
      <c r="U3242" s="29"/>
      <c r="V3242" s="29"/>
      <c r="W3242" s="38" t="s">
        <v>2241</v>
      </c>
      <c r="X3242" s="37" t="s">
        <v>158</v>
      </c>
      <c r="Y3242" s="146">
        <v>3185</v>
      </c>
      <c r="Z3242" s="33">
        <v>4077</v>
      </c>
      <c r="AA3242" s="34">
        <f t="shared" si="708"/>
        <v>0.28000000000000003</v>
      </c>
      <c r="AB3242" s="33">
        <f t="shared" si="709"/>
        <v>4077</v>
      </c>
      <c r="AC3242" s="34">
        <f t="shared" si="710"/>
        <v>0.28006263358711042</v>
      </c>
      <c r="AD3242" s="145">
        <f t="shared" si="707"/>
        <v>3397.5</v>
      </c>
      <c r="AE3242" s="105">
        <v>2654.1669999999999</v>
      </c>
      <c r="AF3242" s="34" t="s">
        <v>36</v>
      </c>
      <c r="AG3242" s="34" t="s">
        <v>36</v>
      </c>
      <c r="AH3242" s="34" t="s">
        <v>36</v>
      </c>
      <c r="AI3242" s="29">
        <v>1.56</v>
      </c>
      <c r="AJ3242" s="29">
        <v>8.9999999999999993E-3</v>
      </c>
      <c r="AK3242" s="29">
        <v>0</v>
      </c>
      <c r="AL3242" s="29">
        <v>0</v>
      </c>
      <c r="AM3242" s="29" t="s">
        <v>28</v>
      </c>
      <c r="AN3242" s="44" t="s">
        <v>27</v>
      </c>
      <c r="AO3242" s="29" t="s">
        <v>28</v>
      </c>
      <c r="AP3242" s="29">
        <v>1</v>
      </c>
      <c r="AQ3242" s="29" t="s">
        <v>33</v>
      </c>
      <c r="AR3242" s="29" t="s">
        <v>33</v>
      </c>
      <c r="AS3242" s="29" t="s">
        <v>33</v>
      </c>
      <c r="AT3242" s="29"/>
      <c r="AU3242" s="144"/>
      <c r="AV3242" s="36" t="s">
        <v>28</v>
      </c>
      <c r="AW3242" s="102">
        <v>42942</v>
      </c>
      <c r="AX3242" s="129" t="s">
        <v>33</v>
      </c>
      <c r="AY3242" s="106" t="e">
        <v>#N/A</v>
      </c>
      <c r="BD3242" t="s">
        <v>4672</v>
      </c>
      <c r="BE3242" t="e">
        <v>#N/A</v>
      </c>
      <c r="BF3242">
        <v>0</v>
      </c>
      <c r="BH3242" t="str">
        <f t="shared" si="714"/>
        <v/>
      </c>
      <c r="BJ3242" t="str">
        <f t="shared" si="715"/>
        <v>OK</v>
      </c>
      <c r="BK3242" s="130" t="s">
        <v>5302</v>
      </c>
      <c r="BL3242" s="130" t="e">
        <v>#VALUE!</v>
      </c>
      <c r="BM3242" s="131" t="s">
        <v>33</v>
      </c>
      <c r="BN3242" s="131" t="e">
        <v>#VALUE!</v>
      </c>
      <c r="BO3242" t="e">
        <v>#N/A</v>
      </c>
      <c r="BP3242">
        <v>0</v>
      </c>
    </row>
    <row r="3243" spans="1:68" ht="25.2" x14ac:dyDescent="0.3">
      <c r="A3243" s="1"/>
      <c r="B3243" s="47">
        <v>2882</v>
      </c>
      <c r="C3243" s="45">
        <v>1056667</v>
      </c>
      <c r="D3243" s="29"/>
      <c r="E3243" s="29"/>
      <c r="F3243" s="31" t="s">
        <v>2447</v>
      </c>
      <c r="G3243" s="37" t="s">
        <v>31</v>
      </c>
      <c r="H3243" s="148"/>
      <c r="I3243" s="148" t="s">
        <v>33</v>
      </c>
      <c r="J3243" s="147" t="s">
        <v>33</v>
      </c>
      <c r="K3243" s="148" t="e">
        <v>#N/A</v>
      </c>
      <c r="L3243" s="148" t="s">
        <v>32</v>
      </c>
      <c r="M3243" s="147" t="s">
        <v>33</v>
      </c>
      <c r="N3243" s="29" t="str">
        <f t="shared" si="711"/>
        <v/>
      </c>
      <c r="O3243" s="29" t="str">
        <f t="shared" si="712"/>
        <v/>
      </c>
      <c r="P3243" s="29" t="str">
        <f t="shared" si="713"/>
        <v/>
      </c>
      <c r="Q3243" s="29" t="str">
        <f t="shared" si="703"/>
        <v/>
      </c>
      <c r="R3243" s="29" t="str">
        <f t="shared" si="704"/>
        <v/>
      </c>
      <c r="S3243" s="29" t="str">
        <f t="shared" si="705"/>
        <v/>
      </c>
      <c r="T3243" s="29" t="str">
        <f t="shared" si="706"/>
        <v/>
      </c>
      <c r="U3243" s="29"/>
      <c r="V3243" s="29"/>
      <c r="W3243" s="38" t="s">
        <v>2241</v>
      </c>
      <c r="X3243" s="37" t="s">
        <v>158</v>
      </c>
      <c r="Y3243" s="146">
        <v>788</v>
      </c>
      <c r="Z3243" s="33">
        <v>1009</v>
      </c>
      <c r="AA3243" s="34">
        <f t="shared" si="708"/>
        <v>0.28000000000000003</v>
      </c>
      <c r="AB3243" s="33">
        <f t="shared" si="709"/>
        <v>1009</v>
      </c>
      <c r="AC3243" s="34">
        <f t="shared" si="710"/>
        <v>0.28045569520015462</v>
      </c>
      <c r="AD3243" s="145">
        <f t="shared" si="707"/>
        <v>840.83299999999997</v>
      </c>
      <c r="AE3243" s="105">
        <v>656.66700000000003</v>
      </c>
      <c r="AF3243" s="34" t="s">
        <v>36</v>
      </c>
      <c r="AG3243" s="34" t="s">
        <v>36</v>
      </c>
      <c r="AH3243" s="34" t="s">
        <v>36</v>
      </c>
      <c r="AI3243" s="29">
        <v>0.16</v>
      </c>
      <c r="AJ3243" s="29">
        <v>3.0000000000000001E-3</v>
      </c>
      <c r="AK3243" s="29">
        <v>0</v>
      </c>
      <c r="AL3243" s="29">
        <v>0</v>
      </c>
      <c r="AM3243" s="29" t="s">
        <v>28</v>
      </c>
      <c r="AN3243" s="44" t="s">
        <v>27</v>
      </c>
      <c r="AO3243" s="29" t="s">
        <v>28</v>
      </c>
      <c r="AP3243" s="29">
        <v>1</v>
      </c>
      <c r="AQ3243" s="29" t="s">
        <v>33</v>
      </c>
      <c r="AR3243" s="29" t="s">
        <v>33</v>
      </c>
      <c r="AS3243" s="29" t="s">
        <v>33</v>
      </c>
      <c r="AT3243" s="29"/>
      <c r="AU3243" s="144"/>
      <c r="AV3243" s="36" t="s">
        <v>28</v>
      </c>
      <c r="AW3243" s="102">
        <v>42942</v>
      </c>
      <c r="AX3243" s="129" t="s">
        <v>33</v>
      </c>
      <c r="AY3243" s="106">
        <v>2</v>
      </c>
      <c r="BD3243" t="s">
        <v>4672</v>
      </c>
      <c r="BE3243" t="e">
        <v>#N/A</v>
      </c>
      <c r="BF3243">
        <v>0</v>
      </c>
      <c r="BH3243" t="str">
        <f t="shared" si="714"/>
        <v/>
      </c>
      <c r="BJ3243" t="str">
        <f t="shared" si="715"/>
        <v>OK</v>
      </c>
      <c r="BK3243" s="130" t="s">
        <v>5302</v>
      </c>
      <c r="BL3243" s="130" t="e">
        <v>#VALUE!</v>
      </c>
      <c r="BM3243" s="131" t="s">
        <v>33</v>
      </c>
      <c r="BN3243" s="131" t="e">
        <v>#VALUE!</v>
      </c>
      <c r="BO3243" t="e">
        <v>#N/A</v>
      </c>
      <c r="BP3243">
        <v>0</v>
      </c>
    </row>
    <row r="3244" spans="1:68" ht="25.2" x14ac:dyDescent="0.3">
      <c r="A3244" s="1"/>
      <c r="B3244" s="47">
        <v>2883</v>
      </c>
      <c r="C3244" s="45">
        <v>1052120</v>
      </c>
      <c r="D3244" s="29"/>
      <c r="E3244" s="29"/>
      <c r="F3244" s="31" t="s">
        <v>2448</v>
      </c>
      <c r="G3244" s="37" t="s">
        <v>31</v>
      </c>
      <c r="H3244" s="148"/>
      <c r="I3244" s="148" t="s">
        <v>33</v>
      </c>
      <c r="J3244" s="147" t="s">
        <v>33</v>
      </c>
      <c r="K3244" s="148" t="e">
        <v>#N/A</v>
      </c>
      <c r="L3244" s="148" t="s">
        <v>32</v>
      </c>
      <c r="M3244" s="147" t="s">
        <v>33</v>
      </c>
      <c r="N3244" s="29" t="str">
        <f t="shared" si="711"/>
        <v/>
      </c>
      <c r="O3244" s="29" t="str">
        <f t="shared" si="712"/>
        <v/>
      </c>
      <c r="P3244" s="29" t="str">
        <f t="shared" si="713"/>
        <v/>
      </c>
      <c r="Q3244" s="29" t="str">
        <f t="shared" si="703"/>
        <v/>
      </c>
      <c r="R3244" s="29" t="str">
        <f t="shared" si="704"/>
        <v/>
      </c>
      <c r="S3244" s="29" t="str">
        <f t="shared" si="705"/>
        <v/>
      </c>
      <c r="T3244" s="29" t="str">
        <f t="shared" si="706"/>
        <v/>
      </c>
      <c r="U3244" s="29"/>
      <c r="V3244" s="29"/>
      <c r="W3244" s="38" t="s">
        <v>2241</v>
      </c>
      <c r="X3244" s="37" t="s">
        <v>158</v>
      </c>
      <c r="Y3244" s="146">
        <v>1324</v>
      </c>
      <c r="Z3244" s="33">
        <v>1694</v>
      </c>
      <c r="AA3244" s="34">
        <f t="shared" si="708"/>
        <v>0.27900000000000003</v>
      </c>
      <c r="AB3244" s="33">
        <f t="shared" si="709"/>
        <v>1694</v>
      </c>
      <c r="AC3244" s="34">
        <f t="shared" si="710"/>
        <v>0.27945688201114244</v>
      </c>
      <c r="AD3244" s="145">
        <f t="shared" si="707"/>
        <v>1411.6669999999999</v>
      </c>
      <c r="AE3244" s="105">
        <v>1103.3330000000001</v>
      </c>
      <c r="AF3244" s="34" t="s">
        <v>36</v>
      </c>
      <c r="AG3244" s="34" t="s">
        <v>36</v>
      </c>
      <c r="AH3244" s="34" t="s">
        <v>36</v>
      </c>
      <c r="AI3244" s="29">
        <v>0.36</v>
      </c>
      <c r="AJ3244" s="29">
        <v>3.0000000000000001E-3</v>
      </c>
      <c r="AK3244" s="29">
        <v>0</v>
      </c>
      <c r="AL3244" s="29">
        <v>0</v>
      </c>
      <c r="AM3244" s="29" t="s">
        <v>28</v>
      </c>
      <c r="AN3244" s="44" t="s">
        <v>27</v>
      </c>
      <c r="AO3244" s="29" t="s">
        <v>28</v>
      </c>
      <c r="AP3244" s="29">
        <v>1</v>
      </c>
      <c r="AQ3244" s="29" t="s">
        <v>33</v>
      </c>
      <c r="AR3244" s="29" t="s">
        <v>33</v>
      </c>
      <c r="AS3244" s="29" t="s">
        <v>33</v>
      </c>
      <c r="AT3244" s="29"/>
      <c r="AU3244" s="144"/>
      <c r="AV3244" s="36" t="s">
        <v>28</v>
      </c>
      <c r="AW3244" s="102">
        <v>42942</v>
      </c>
      <c r="AX3244" s="129" t="s">
        <v>33</v>
      </c>
      <c r="AY3244" s="106" t="e">
        <v>#N/A</v>
      </c>
      <c r="BD3244" t="s">
        <v>4672</v>
      </c>
      <c r="BE3244" t="e">
        <v>#N/A</v>
      </c>
      <c r="BF3244">
        <v>0</v>
      </c>
      <c r="BH3244" t="str">
        <f t="shared" si="714"/>
        <v/>
      </c>
      <c r="BJ3244" t="str">
        <f t="shared" si="715"/>
        <v>OK</v>
      </c>
      <c r="BK3244" s="130" t="s">
        <v>5302</v>
      </c>
      <c r="BL3244" s="130" t="e">
        <v>#VALUE!</v>
      </c>
      <c r="BM3244" s="131" t="s">
        <v>33</v>
      </c>
      <c r="BN3244" s="131" t="e">
        <v>#VALUE!</v>
      </c>
      <c r="BO3244" t="e">
        <v>#N/A</v>
      </c>
      <c r="BP3244">
        <v>0</v>
      </c>
    </row>
    <row r="3245" spans="1:68" ht="25.2" x14ac:dyDescent="0.3">
      <c r="A3245" s="1"/>
      <c r="B3245" s="47">
        <v>2884</v>
      </c>
      <c r="C3245" s="45">
        <v>1052121</v>
      </c>
      <c r="D3245" s="29"/>
      <c r="E3245" s="29"/>
      <c r="F3245" s="31" t="s">
        <v>2449</v>
      </c>
      <c r="G3245" s="37" t="s">
        <v>31</v>
      </c>
      <c r="H3245" s="148"/>
      <c r="I3245" s="148" t="s">
        <v>33</v>
      </c>
      <c r="J3245" s="147" t="s">
        <v>33</v>
      </c>
      <c r="K3245" s="148" t="e">
        <v>#N/A</v>
      </c>
      <c r="L3245" s="148" t="s">
        <v>32</v>
      </c>
      <c r="M3245" s="147" t="s">
        <v>33</v>
      </c>
      <c r="N3245" s="29" t="str">
        <f t="shared" si="711"/>
        <v/>
      </c>
      <c r="O3245" s="29" t="str">
        <f t="shared" si="712"/>
        <v/>
      </c>
      <c r="P3245" s="29" t="str">
        <f t="shared" si="713"/>
        <v/>
      </c>
      <c r="Q3245" s="29" t="str">
        <f t="shared" si="703"/>
        <v/>
      </c>
      <c r="R3245" s="29" t="str">
        <f t="shared" si="704"/>
        <v/>
      </c>
      <c r="S3245" s="29" t="str">
        <f t="shared" si="705"/>
        <v/>
      </c>
      <c r="T3245" s="29" t="str">
        <f t="shared" si="706"/>
        <v/>
      </c>
      <c r="U3245" s="29"/>
      <c r="V3245" s="29"/>
      <c r="W3245" s="38" t="s">
        <v>2241</v>
      </c>
      <c r="X3245" s="37" t="s">
        <v>158</v>
      </c>
      <c r="Y3245" s="146">
        <v>2434</v>
      </c>
      <c r="Z3245" s="33">
        <v>3115</v>
      </c>
      <c r="AA3245" s="34">
        <f t="shared" si="708"/>
        <v>0.28000000000000003</v>
      </c>
      <c r="AB3245" s="33">
        <f t="shared" si="709"/>
        <v>3115</v>
      </c>
      <c r="AC3245" s="34">
        <f t="shared" si="710"/>
        <v>0.27978640588108561</v>
      </c>
      <c r="AD3245" s="145">
        <f t="shared" si="707"/>
        <v>2595.8330000000001</v>
      </c>
      <c r="AE3245" s="105">
        <v>2028.3330000000001</v>
      </c>
      <c r="AF3245" s="34" t="s">
        <v>36</v>
      </c>
      <c r="AG3245" s="34" t="s">
        <v>36</v>
      </c>
      <c r="AH3245" s="34" t="s">
        <v>36</v>
      </c>
      <c r="AI3245" s="29">
        <v>0.56000000000000005</v>
      </c>
      <c r="AJ3245" s="29">
        <v>7.0000000000000001E-3</v>
      </c>
      <c r="AK3245" s="29">
        <v>0</v>
      </c>
      <c r="AL3245" s="29">
        <v>0</v>
      </c>
      <c r="AM3245" s="29" t="s">
        <v>28</v>
      </c>
      <c r="AN3245" s="44" t="s">
        <v>27</v>
      </c>
      <c r="AO3245" s="29" t="s">
        <v>28</v>
      </c>
      <c r="AP3245" s="29">
        <v>1</v>
      </c>
      <c r="AQ3245" s="29" t="s">
        <v>33</v>
      </c>
      <c r="AR3245" s="29" t="s">
        <v>33</v>
      </c>
      <c r="AS3245" s="29" t="s">
        <v>33</v>
      </c>
      <c r="AT3245" s="29"/>
      <c r="AU3245" s="144"/>
      <c r="AV3245" s="36" t="s">
        <v>28</v>
      </c>
      <c r="AW3245" s="102">
        <v>42942</v>
      </c>
      <c r="AX3245" s="129" t="s">
        <v>33</v>
      </c>
      <c r="AY3245" s="106">
        <v>2</v>
      </c>
      <c r="BD3245" t="s">
        <v>4672</v>
      </c>
      <c r="BE3245" t="e">
        <v>#N/A</v>
      </c>
      <c r="BF3245">
        <v>0</v>
      </c>
      <c r="BH3245" t="str">
        <f t="shared" si="714"/>
        <v/>
      </c>
      <c r="BJ3245" t="str">
        <f t="shared" si="715"/>
        <v>OK</v>
      </c>
      <c r="BK3245" s="130" t="s">
        <v>5302</v>
      </c>
      <c r="BL3245" s="130" t="e">
        <v>#VALUE!</v>
      </c>
      <c r="BM3245" s="131" t="s">
        <v>33</v>
      </c>
      <c r="BN3245" s="131" t="e">
        <v>#VALUE!</v>
      </c>
      <c r="BO3245" t="e">
        <v>#N/A</v>
      </c>
      <c r="BP3245">
        <v>0</v>
      </c>
    </row>
    <row r="3246" spans="1:68" ht="25.2" x14ac:dyDescent="0.3">
      <c r="A3246" s="1"/>
      <c r="B3246" s="47">
        <v>2885</v>
      </c>
      <c r="C3246" s="45">
        <v>1052122</v>
      </c>
      <c r="D3246" s="29"/>
      <c r="E3246" s="29"/>
      <c r="F3246" s="31" t="s">
        <v>2450</v>
      </c>
      <c r="G3246" s="37" t="s">
        <v>31</v>
      </c>
      <c r="H3246" s="148"/>
      <c r="I3246" s="148" t="s">
        <v>33</v>
      </c>
      <c r="J3246" s="147" t="s">
        <v>33</v>
      </c>
      <c r="K3246" s="148" t="e">
        <v>#N/A</v>
      </c>
      <c r="L3246" s="148" t="s">
        <v>32</v>
      </c>
      <c r="M3246" s="147" t="s">
        <v>33</v>
      </c>
      <c r="N3246" s="29" t="str">
        <f t="shared" si="711"/>
        <v/>
      </c>
      <c r="O3246" s="29" t="str">
        <f t="shared" si="712"/>
        <v/>
      </c>
      <c r="P3246" s="29" t="str">
        <f t="shared" si="713"/>
        <v/>
      </c>
      <c r="Q3246" s="29" t="str">
        <f t="shared" si="703"/>
        <v/>
      </c>
      <c r="R3246" s="29" t="str">
        <f t="shared" si="704"/>
        <v/>
      </c>
      <c r="S3246" s="29" t="str">
        <f t="shared" si="705"/>
        <v/>
      </c>
      <c r="T3246" s="29" t="str">
        <f t="shared" si="706"/>
        <v/>
      </c>
      <c r="U3246" s="29"/>
      <c r="V3246" s="29"/>
      <c r="W3246" s="38" t="s">
        <v>2241</v>
      </c>
      <c r="X3246" s="37" t="s">
        <v>158</v>
      </c>
      <c r="Y3246" s="146">
        <v>2499</v>
      </c>
      <c r="Z3246" s="33">
        <v>3199</v>
      </c>
      <c r="AA3246" s="34">
        <f t="shared" si="708"/>
        <v>0.28000000000000003</v>
      </c>
      <c r="AB3246" s="33">
        <f t="shared" si="709"/>
        <v>3199</v>
      </c>
      <c r="AC3246" s="34">
        <f t="shared" si="710"/>
        <v>0.28011188475390159</v>
      </c>
      <c r="AD3246" s="145">
        <f t="shared" si="707"/>
        <v>2665.8330000000001</v>
      </c>
      <c r="AE3246" s="105">
        <v>2082.5</v>
      </c>
      <c r="AF3246" s="34" t="s">
        <v>36</v>
      </c>
      <c r="AG3246" s="34" t="s">
        <v>36</v>
      </c>
      <c r="AH3246" s="34" t="s">
        <v>36</v>
      </c>
      <c r="AI3246" s="29">
        <v>0.82</v>
      </c>
      <c r="AJ3246" s="29">
        <v>1.2999999999999999E-2</v>
      </c>
      <c r="AK3246" s="29">
        <v>0</v>
      </c>
      <c r="AL3246" s="29">
        <v>0</v>
      </c>
      <c r="AM3246" s="29" t="s">
        <v>28</v>
      </c>
      <c r="AN3246" s="44" t="s">
        <v>27</v>
      </c>
      <c r="AO3246" s="29" t="s">
        <v>28</v>
      </c>
      <c r="AP3246" s="29">
        <v>1</v>
      </c>
      <c r="AQ3246" s="29" t="s">
        <v>33</v>
      </c>
      <c r="AR3246" s="29" t="s">
        <v>33</v>
      </c>
      <c r="AS3246" s="29" t="s">
        <v>33</v>
      </c>
      <c r="AT3246" s="29"/>
      <c r="AU3246" s="144"/>
      <c r="AV3246" s="36" t="s">
        <v>28</v>
      </c>
      <c r="AW3246" s="102">
        <v>42942</v>
      </c>
      <c r="AX3246" s="129" t="s">
        <v>33</v>
      </c>
      <c r="AY3246" s="106" t="e">
        <v>#N/A</v>
      </c>
      <c r="BD3246" t="s">
        <v>4672</v>
      </c>
      <c r="BE3246" t="e">
        <v>#N/A</v>
      </c>
      <c r="BF3246">
        <v>0</v>
      </c>
      <c r="BH3246" t="str">
        <f t="shared" si="714"/>
        <v/>
      </c>
      <c r="BJ3246" t="str">
        <f t="shared" si="715"/>
        <v>OK</v>
      </c>
      <c r="BK3246" s="130" t="s">
        <v>5302</v>
      </c>
      <c r="BL3246" s="130" t="e">
        <v>#VALUE!</v>
      </c>
      <c r="BM3246" s="131" t="s">
        <v>33</v>
      </c>
      <c r="BN3246" s="131" t="e">
        <v>#VALUE!</v>
      </c>
      <c r="BO3246" t="e">
        <v>#N/A</v>
      </c>
      <c r="BP3246">
        <v>0</v>
      </c>
    </row>
    <row r="3247" spans="1:68" ht="25.2" x14ac:dyDescent="0.3">
      <c r="A3247" s="1"/>
      <c r="B3247" s="47">
        <v>2886</v>
      </c>
      <c r="C3247" s="45">
        <v>1068651</v>
      </c>
      <c r="D3247" s="29"/>
      <c r="E3247" s="29"/>
      <c r="F3247" s="31" t="s">
        <v>2451</v>
      </c>
      <c r="G3247" s="37" t="s">
        <v>31</v>
      </c>
      <c r="H3247" s="148"/>
      <c r="I3247" s="148" t="s">
        <v>33</v>
      </c>
      <c r="J3247" s="147" t="s">
        <v>33</v>
      </c>
      <c r="K3247" s="148" t="e">
        <v>#N/A</v>
      </c>
      <c r="L3247" s="148" t="s">
        <v>32</v>
      </c>
      <c r="M3247" s="147" t="s">
        <v>33</v>
      </c>
      <c r="N3247" s="29" t="str">
        <f t="shared" si="711"/>
        <v/>
      </c>
      <c r="O3247" s="29" t="str">
        <f t="shared" si="712"/>
        <v/>
      </c>
      <c r="P3247" s="29" t="str">
        <f t="shared" si="713"/>
        <v/>
      </c>
      <c r="Q3247" s="29" t="str">
        <f t="shared" si="703"/>
        <v/>
      </c>
      <c r="R3247" s="29" t="str">
        <f t="shared" si="704"/>
        <v/>
      </c>
      <c r="S3247" s="29" t="str">
        <f t="shared" si="705"/>
        <v/>
      </c>
      <c r="T3247" s="29" t="str">
        <f t="shared" si="706"/>
        <v/>
      </c>
      <c r="U3247" s="29"/>
      <c r="V3247" s="29"/>
      <c r="W3247" s="38" t="s">
        <v>2241</v>
      </c>
      <c r="X3247" s="37" t="s">
        <v>158</v>
      </c>
      <c r="Y3247" s="146">
        <v>1160</v>
      </c>
      <c r="Z3247" s="33">
        <v>1485</v>
      </c>
      <c r="AA3247" s="34">
        <f t="shared" si="708"/>
        <v>0.28000000000000003</v>
      </c>
      <c r="AB3247" s="33">
        <f t="shared" si="709"/>
        <v>1485</v>
      </c>
      <c r="AC3247" s="34">
        <f t="shared" si="710"/>
        <v>0.28017197235449226</v>
      </c>
      <c r="AD3247" s="145">
        <f t="shared" si="707"/>
        <v>1237.5</v>
      </c>
      <c r="AE3247" s="105">
        <v>966.66700000000003</v>
      </c>
      <c r="AF3247" s="34" t="s">
        <v>36</v>
      </c>
      <c r="AG3247" s="34" t="s">
        <v>36</v>
      </c>
      <c r="AH3247" s="34" t="s">
        <v>36</v>
      </c>
      <c r="AI3247" s="29">
        <v>0.24</v>
      </c>
      <c r="AJ3247" s="29">
        <v>2.0000000000000001E-4</v>
      </c>
      <c r="AK3247" s="29">
        <v>0</v>
      </c>
      <c r="AL3247" s="29">
        <v>0</v>
      </c>
      <c r="AM3247" s="29" t="s">
        <v>28</v>
      </c>
      <c r="AN3247" s="44" t="s">
        <v>27</v>
      </c>
      <c r="AO3247" s="29" t="s">
        <v>28</v>
      </c>
      <c r="AP3247" s="29">
        <v>1</v>
      </c>
      <c r="AQ3247" s="29" t="s">
        <v>33</v>
      </c>
      <c r="AR3247" s="29" t="s">
        <v>33</v>
      </c>
      <c r="AS3247" s="29" t="s">
        <v>33</v>
      </c>
      <c r="AT3247" s="29"/>
      <c r="AU3247" s="144"/>
      <c r="AV3247" s="36" t="s">
        <v>28</v>
      </c>
      <c r="AW3247" s="102">
        <v>42942</v>
      </c>
      <c r="AX3247" s="129" t="s">
        <v>33</v>
      </c>
      <c r="AY3247" s="106" t="e">
        <v>#N/A</v>
      </c>
      <c r="BD3247" t="s">
        <v>4515</v>
      </c>
      <c r="BE3247" t="e">
        <v>#N/A</v>
      </c>
      <c r="BF3247">
        <v>0</v>
      </c>
      <c r="BH3247" t="str">
        <f t="shared" si="714"/>
        <v/>
      </c>
      <c r="BJ3247" t="str">
        <f t="shared" si="715"/>
        <v>OK</v>
      </c>
      <c r="BK3247" s="130" t="s">
        <v>5302</v>
      </c>
      <c r="BL3247" s="130" t="e">
        <v>#VALUE!</v>
      </c>
      <c r="BM3247" s="131" t="s">
        <v>33</v>
      </c>
      <c r="BN3247" s="131" t="e">
        <v>#VALUE!</v>
      </c>
      <c r="BO3247" t="e">
        <v>#N/A</v>
      </c>
      <c r="BP3247">
        <v>0</v>
      </c>
    </row>
    <row r="3248" spans="1:68" ht="25.2" x14ac:dyDescent="0.3">
      <c r="A3248" s="1"/>
      <c r="B3248" s="47">
        <v>2887</v>
      </c>
      <c r="C3248" s="45">
        <v>1068652</v>
      </c>
      <c r="D3248" s="29"/>
      <c r="E3248" s="29"/>
      <c r="F3248" s="31" t="s">
        <v>2452</v>
      </c>
      <c r="G3248" s="37" t="s">
        <v>31</v>
      </c>
      <c r="H3248" s="148"/>
      <c r="I3248" s="148" t="s">
        <v>33</v>
      </c>
      <c r="J3248" s="147" t="s">
        <v>33</v>
      </c>
      <c r="K3248" s="148" t="e">
        <v>#N/A</v>
      </c>
      <c r="L3248" s="148" t="s">
        <v>32</v>
      </c>
      <c r="M3248" s="147" t="s">
        <v>33</v>
      </c>
      <c r="N3248" s="29" t="str">
        <f t="shared" si="711"/>
        <v/>
      </c>
      <c r="O3248" s="29" t="str">
        <f t="shared" si="712"/>
        <v/>
      </c>
      <c r="P3248" s="29" t="str">
        <f t="shared" si="713"/>
        <v/>
      </c>
      <c r="Q3248" s="29" t="str">
        <f t="shared" si="703"/>
        <v/>
      </c>
      <c r="R3248" s="29" t="str">
        <f t="shared" si="704"/>
        <v/>
      </c>
      <c r="S3248" s="29" t="str">
        <f t="shared" si="705"/>
        <v/>
      </c>
      <c r="T3248" s="29" t="str">
        <f t="shared" si="706"/>
        <v/>
      </c>
      <c r="U3248" s="29"/>
      <c r="V3248" s="29"/>
      <c r="W3248" s="38" t="s">
        <v>2241</v>
      </c>
      <c r="X3248" s="37" t="s">
        <v>158</v>
      </c>
      <c r="Y3248" s="146">
        <v>1290</v>
      </c>
      <c r="Z3248" s="33">
        <v>1651</v>
      </c>
      <c r="AA3248" s="34">
        <f t="shared" si="708"/>
        <v>0.28000000000000003</v>
      </c>
      <c r="AB3248" s="33">
        <f t="shared" si="709"/>
        <v>1651</v>
      </c>
      <c r="AC3248" s="34">
        <f t="shared" si="710"/>
        <v>0.27984465116279078</v>
      </c>
      <c r="AD3248" s="145">
        <f t="shared" si="707"/>
        <v>1375.8330000000001</v>
      </c>
      <c r="AE3248" s="105">
        <v>1075</v>
      </c>
      <c r="AF3248" s="34" t="s">
        <v>36</v>
      </c>
      <c r="AG3248" s="34" t="s">
        <v>36</v>
      </c>
      <c r="AH3248" s="34" t="s">
        <v>36</v>
      </c>
      <c r="AI3248" s="29">
        <v>0.32</v>
      </c>
      <c r="AJ3248" s="29">
        <v>2.9999999999999997E-4</v>
      </c>
      <c r="AK3248" s="29">
        <v>0</v>
      </c>
      <c r="AL3248" s="29">
        <v>0</v>
      </c>
      <c r="AM3248" s="29" t="s">
        <v>28</v>
      </c>
      <c r="AN3248" s="44" t="s">
        <v>27</v>
      </c>
      <c r="AO3248" s="29" t="s">
        <v>28</v>
      </c>
      <c r="AP3248" s="29">
        <v>1</v>
      </c>
      <c r="AQ3248" s="29" t="s">
        <v>33</v>
      </c>
      <c r="AR3248" s="29" t="s">
        <v>33</v>
      </c>
      <c r="AS3248" s="29" t="s">
        <v>33</v>
      </c>
      <c r="AT3248" s="29"/>
      <c r="AU3248" s="144"/>
      <c r="AV3248" s="36" t="s">
        <v>28</v>
      </c>
      <c r="AW3248" s="102">
        <v>42942</v>
      </c>
      <c r="AX3248" s="129" t="s">
        <v>33</v>
      </c>
      <c r="AY3248" s="106" t="e">
        <v>#N/A</v>
      </c>
      <c r="BD3248" t="s">
        <v>4515</v>
      </c>
      <c r="BE3248" t="e">
        <v>#N/A</v>
      </c>
      <c r="BF3248">
        <v>0</v>
      </c>
      <c r="BH3248" t="str">
        <f t="shared" si="714"/>
        <v/>
      </c>
      <c r="BJ3248" t="str">
        <f t="shared" si="715"/>
        <v>OK</v>
      </c>
      <c r="BK3248" s="130" t="s">
        <v>5302</v>
      </c>
      <c r="BL3248" s="130" t="e">
        <v>#VALUE!</v>
      </c>
      <c r="BM3248" s="131" t="s">
        <v>33</v>
      </c>
      <c r="BN3248" s="131" t="e">
        <v>#VALUE!</v>
      </c>
      <c r="BO3248" t="e">
        <v>#N/A</v>
      </c>
      <c r="BP3248">
        <v>0</v>
      </c>
    </row>
    <row r="3249" spans="1:68" ht="25.2" x14ac:dyDescent="0.3">
      <c r="A3249" s="1"/>
      <c r="B3249" s="47">
        <v>2888</v>
      </c>
      <c r="C3249" s="45">
        <v>1068653</v>
      </c>
      <c r="D3249" s="29"/>
      <c r="E3249" s="29"/>
      <c r="F3249" s="31" t="s">
        <v>2453</v>
      </c>
      <c r="G3249" s="37" t="s">
        <v>31</v>
      </c>
      <c r="H3249" s="148"/>
      <c r="I3249" s="148" t="s">
        <v>33</v>
      </c>
      <c r="J3249" s="147" t="s">
        <v>33</v>
      </c>
      <c r="K3249" s="148" t="e">
        <v>#N/A</v>
      </c>
      <c r="L3249" s="148" t="s">
        <v>32</v>
      </c>
      <c r="M3249" s="147" t="s">
        <v>33</v>
      </c>
      <c r="N3249" s="29" t="str">
        <f t="shared" si="711"/>
        <v/>
      </c>
      <c r="O3249" s="29" t="str">
        <f t="shared" si="712"/>
        <v/>
      </c>
      <c r="P3249" s="29" t="str">
        <f t="shared" si="713"/>
        <v/>
      </c>
      <c r="Q3249" s="29" t="str">
        <f t="shared" si="703"/>
        <v/>
      </c>
      <c r="R3249" s="29" t="str">
        <f t="shared" si="704"/>
        <v/>
      </c>
      <c r="S3249" s="29" t="str">
        <f t="shared" si="705"/>
        <v/>
      </c>
      <c r="T3249" s="29" t="str">
        <f t="shared" si="706"/>
        <v/>
      </c>
      <c r="U3249" s="29"/>
      <c r="V3249" s="29"/>
      <c r="W3249" s="38" t="s">
        <v>2241</v>
      </c>
      <c r="X3249" s="37" t="s">
        <v>158</v>
      </c>
      <c r="Y3249" s="146">
        <v>1385</v>
      </c>
      <c r="Z3249" s="33">
        <v>1773</v>
      </c>
      <c r="AA3249" s="34">
        <f t="shared" si="708"/>
        <v>0.28000000000000003</v>
      </c>
      <c r="AB3249" s="33">
        <f t="shared" si="709"/>
        <v>1773</v>
      </c>
      <c r="AC3249" s="34">
        <f t="shared" si="710"/>
        <v>0.28014403461544135</v>
      </c>
      <c r="AD3249" s="145">
        <f t="shared" si="707"/>
        <v>1477.5</v>
      </c>
      <c r="AE3249" s="105">
        <v>1154.1669999999999</v>
      </c>
      <c r="AF3249" s="34" t="s">
        <v>36</v>
      </c>
      <c r="AG3249" s="34" t="s">
        <v>36</v>
      </c>
      <c r="AH3249" s="34" t="s">
        <v>36</v>
      </c>
      <c r="AI3249" s="29">
        <v>0.42</v>
      </c>
      <c r="AJ3249" s="29">
        <v>2.9999999999999997E-4</v>
      </c>
      <c r="AK3249" s="29">
        <v>0</v>
      </c>
      <c r="AL3249" s="29">
        <v>0</v>
      </c>
      <c r="AM3249" s="29" t="s">
        <v>28</v>
      </c>
      <c r="AN3249" s="44" t="s">
        <v>27</v>
      </c>
      <c r="AO3249" s="29" t="s">
        <v>28</v>
      </c>
      <c r="AP3249" s="29">
        <v>1</v>
      </c>
      <c r="AQ3249" s="29" t="s">
        <v>33</v>
      </c>
      <c r="AR3249" s="29" t="s">
        <v>33</v>
      </c>
      <c r="AS3249" s="29" t="s">
        <v>33</v>
      </c>
      <c r="AT3249" s="29"/>
      <c r="AU3249" s="144"/>
      <c r="AV3249" s="36" t="s">
        <v>28</v>
      </c>
      <c r="AW3249" s="102">
        <v>42942</v>
      </c>
      <c r="AX3249" s="129" t="s">
        <v>33</v>
      </c>
      <c r="AY3249" s="106" t="e">
        <v>#N/A</v>
      </c>
      <c r="BD3249" t="s">
        <v>1724</v>
      </c>
      <c r="BE3249" t="e">
        <v>#N/A</v>
      </c>
      <c r="BF3249">
        <v>0</v>
      </c>
      <c r="BH3249" t="str">
        <f t="shared" si="714"/>
        <v/>
      </c>
      <c r="BJ3249" t="str">
        <f t="shared" si="715"/>
        <v>OK</v>
      </c>
      <c r="BK3249" s="130" t="s">
        <v>5302</v>
      </c>
      <c r="BL3249" s="130" t="e">
        <v>#VALUE!</v>
      </c>
      <c r="BM3249" s="131" t="s">
        <v>33</v>
      </c>
      <c r="BN3249" s="131" t="e">
        <v>#VALUE!</v>
      </c>
      <c r="BO3249" t="e">
        <v>#N/A</v>
      </c>
      <c r="BP3249">
        <v>0</v>
      </c>
    </row>
    <row r="3250" spans="1:68" ht="25.2" x14ac:dyDescent="0.3">
      <c r="A3250" s="1"/>
      <c r="B3250" s="47">
        <v>2889</v>
      </c>
      <c r="C3250" s="45">
        <v>1068654</v>
      </c>
      <c r="D3250" s="29"/>
      <c r="E3250" s="29"/>
      <c r="F3250" s="31" t="s">
        <v>2454</v>
      </c>
      <c r="G3250" s="37" t="s">
        <v>31</v>
      </c>
      <c r="H3250" s="148"/>
      <c r="I3250" s="148" t="s">
        <v>33</v>
      </c>
      <c r="J3250" s="147" t="s">
        <v>33</v>
      </c>
      <c r="K3250" s="148" t="e">
        <v>#N/A</v>
      </c>
      <c r="L3250" s="148" t="s">
        <v>32</v>
      </c>
      <c r="M3250" s="147" t="s">
        <v>33</v>
      </c>
      <c r="N3250" s="29" t="str">
        <f t="shared" si="711"/>
        <v/>
      </c>
      <c r="O3250" s="29" t="str">
        <f t="shared" si="712"/>
        <v/>
      </c>
      <c r="P3250" s="29" t="str">
        <f t="shared" si="713"/>
        <v/>
      </c>
      <c r="Q3250" s="29" t="str">
        <f t="shared" si="703"/>
        <v/>
      </c>
      <c r="R3250" s="29" t="str">
        <f t="shared" si="704"/>
        <v/>
      </c>
      <c r="S3250" s="29" t="str">
        <f t="shared" si="705"/>
        <v/>
      </c>
      <c r="T3250" s="29" t="str">
        <f t="shared" si="706"/>
        <v/>
      </c>
      <c r="U3250" s="29"/>
      <c r="V3250" s="29"/>
      <c r="W3250" s="38" t="s">
        <v>2241</v>
      </c>
      <c r="X3250" s="37" t="s">
        <v>158</v>
      </c>
      <c r="Y3250" s="146">
        <v>1660</v>
      </c>
      <c r="Z3250" s="33">
        <v>2125</v>
      </c>
      <c r="AA3250" s="34">
        <f t="shared" si="708"/>
        <v>0.28000000000000003</v>
      </c>
      <c r="AB3250" s="33">
        <f t="shared" si="709"/>
        <v>2125</v>
      </c>
      <c r="AC3250" s="34">
        <f t="shared" si="710"/>
        <v>0.28012054942663839</v>
      </c>
      <c r="AD3250" s="145">
        <f t="shared" si="707"/>
        <v>1770.8330000000001</v>
      </c>
      <c r="AE3250" s="105">
        <v>1383.3330000000001</v>
      </c>
      <c r="AF3250" s="34" t="s">
        <v>36</v>
      </c>
      <c r="AG3250" s="34" t="s">
        <v>36</v>
      </c>
      <c r="AH3250" s="34" t="s">
        <v>36</v>
      </c>
      <c r="AI3250" s="29">
        <v>0.64</v>
      </c>
      <c r="AJ3250" s="29">
        <v>2.9999999999999997E-4</v>
      </c>
      <c r="AK3250" s="29">
        <v>0</v>
      </c>
      <c r="AL3250" s="29">
        <v>0</v>
      </c>
      <c r="AM3250" s="29" t="s">
        <v>28</v>
      </c>
      <c r="AN3250" s="44" t="s">
        <v>27</v>
      </c>
      <c r="AO3250" s="29" t="s">
        <v>28</v>
      </c>
      <c r="AP3250" s="29">
        <v>1</v>
      </c>
      <c r="AQ3250" s="29" t="s">
        <v>33</v>
      </c>
      <c r="AR3250" s="29" t="s">
        <v>33</v>
      </c>
      <c r="AS3250" s="29" t="s">
        <v>33</v>
      </c>
      <c r="AT3250" s="29"/>
      <c r="AU3250" s="144"/>
      <c r="AV3250" s="36" t="s">
        <v>28</v>
      </c>
      <c r="AW3250" s="102">
        <v>42942</v>
      </c>
      <c r="AX3250" s="129" t="s">
        <v>33</v>
      </c>
      <c r="AY3250" s="106" t="e">
        <v>#N/A</v>
      </c>
      <c r="BD3250" t="s">
        <v>1724</v>
      </c>
      <c r="BE3250" t="e">
        <v>#N/A</v>
      </c>
      <c r="BF3250">
        <v>0</v>
      </c>
      <c r="BH3250" t="str">
        <f t="shared" si="714"/>
        <v/>
      </c>
      <c r="BJ3250" t="str">
        <f t="shared" si="715"/>
        <v>OK</v>
      </c>
      <c r="BK3250" s="130" t="s">
        <v>5302</v>
      </c>
      <c r="BL3250" s="130" t="e">
        <v>#VALUE!</v>
      </c>
      <c r="BM3250" s="131" t="s">
        <v>33</v>
      </c>
      <c r="BN3250" s="131" t="e">
        <v>#VALUE!</v>
      </c>
      <c r="BO3250" t="e">
        <v>#N/A</v>
      </c>
      <c r="BP3250">
        <v>0</v>
      </c>
    </row>
    <row r="3251" spans="1:68" ht="25.2" x14ac:dyDescent="0.3">
      <c r="A3251" s="1"/>
      <c r="B3251" s="47">
        <v>2890</v>
      </c>
      <c r="C3251" s="45">
        <v>1053778</v>
      </c>
      <c r="D3251" s="29"/>
      <c r="E3251" s="29"/>
      <c r="F3251" s="31" t="s">
        <v>2455</v>
      </c>
      <c r="G3251" s="37" t="s">
        <v>31</v>
      </c>
      <c r="H3251" s="148"/>
      <c r="I3251" s="148" t="s">
        <v>33</v>
      </c>
      <c r="J3251" s="147" t="s">
        <v>33</v>
      </c>
      <c r="K3251" s="148" t="e">
        <v>#N/A</v>
      </c>
      <c r="L3251" s="148" t="s">
        <v>32</v>
      </c>
      <c r="M3251" s="147" t="s">
        <v>33</v>
      </c>
      <c r="N3251" s="29" t="str">
        <f t="shared" si="711"/>
        <v/>
      </c>
      <c r="O3251" s="29" t="str">
        <f t="shared" si="712"/>
        <v/>
      </c>
      <c r="P3251" s="29" t="str">
        <f t="shared" si="713"/>
        <v/>
      </c>
      <c r="Q3251" s="29" t="str">
        <f t="shared" si="703"/>
        <v/>
      </c>
      <c r="R3251" s="29" t="str">
        <f t="shared" si="704"/>
        <v/>
      </c>
      <c r="S3251" s="29" t="str">
        <f t="shared" si="705"/>
        <v/>
      </c>
      <c r="T3251" s="29" t="str">
        <f t="shared" si="706"/>
        <v/>
      </c>
      <c r="U3251" s="29"/>
      <c r="V3251" s="29"/>
      <c r="W3251" s="38" t="s">
        <v>2241</v>
      </c>
      <c r="X3251" s="37" t="s">
        <v>158</v>
      </c>
      <c r="Y3251" s="146">
        <v>2071</v>
      </c>
      <c r="Z3251" s="33">
        <v>2651</v>
      </c>
      <c r="AA3251" s="34">
        <f t="shared" si="708"/>
        <v>0.28000000000000003</v>
      </c>
      <c r="AB3251" s="33">
        <f t="shared" si="709"/>
        <v>2651</v>
      </c>
      <c r="AC3251" s="34">
        <f t="shared" si="710"/>
        <v>0.28005838340094308</v>
      </c>
      <c r="AD3251" s="145">
        <f t="shared" si="707"/>
        <v>2209.1669999999999</v>
      </c>
      <c r="AE3251" s="105">
        <v>1725.8330000000001</v>
      </c>
      <c r="AF3251" s="34" t="s">
        <v>36</v>
      </c>
      <c r="AG3251" s="34" t="s">
        <v>36</v>
      </c>
      <c r="AH3251" s="34" t="s">
        <v>36</v>
      </c>
      <c r="AI3251" s="29">
        <v>0.78</v>
      </c>
      <c r="AJ3251" s="29">
        <v>5.0000000000000001E-4</v>
      </c>
      <c r="AK3251" s="29">
        <v>0</v>
      </c>
      <c r="AL3251" s="29">
        <v>0</v>
      </c>
      <c r="AM3251" s="29" t="s">
        <v>28</v>
      </c>
      <c r="AN3251" s="44" t="s">
        <v>27</v>
      </c>
      <c r="AO3251" s="29" t="s">
        <v>28</v>
      </c>
      <c r="AP3251" s="29">
        <v>1</v>
      </c>
      <c r="AQ3251" s="29" t="s">
        <v>33</v>
      </c>
      <c r="AR3251" s="29" t="s">
        <v>33</v>
      </c>
      <c r="AS3251" s="29" t="s">
        <v>33</v>
      </c>
      <c r="AT3251" s="29"/>
      <c r="AU3251" s="144"/>
      <c r="AV3251" s="36" t="s">
        <v>28</v>
      </c>
      <c r="AW3251" s="102">
        <v>42942</v>
      </c>
      <c r="AX3251" s="129" t="s">
        <v>33</v>
      </c>
      <c r="AY3251" s="106" t="e">
        <v>#N/A</v>
      </c>
      <c r="BD3251" t="s">
        <v>4515</v>
      </c>
      <c r="BE3251" t="e">
        <v>#N/A</v>
      </c>
      <c r="BF3251">
        <v>0</v>
      </c>
      <c r="BH3251" t="str">
        <f t="shared" si="714"/>
        <v/>
      </c>
      <c r="BJ3251" t="str">
        <f t="shared" si="715"/>
        <v>OK</v>
      </c>
      <c r="BK3251" s="130" t="s">
        <v>5302</v>
      </c>
      <c r="BL3251" s="130" t="e">
        <v>#VALUE!</v>
      </c>
      <c r="BM3251" s="131" t="s">
        <v>33</v>
      </c>
      <c r="BN3251" s="131" t="e">
        <v>#VALUE!</v>
      </c>
      <c r="BO3251" t="e">
        <v>#N/A</v>
      </c>
      <c r="BP3251">
        <v>0</v>
      </c>
    </row>
    <row r="3252" spans="1:68" ht="25.2" x14ac:dyDescent="0.3">
      <c r="A3252" s="1"/>
      <c r="B3252" s="47">
        <v>2891</v>
      </c>
      <c r="C3252" s="45">
        <v>1053779</v>
      </c>
      <c r="D3252" s="29"/>
      <c r="E3252" s="29"/>
      <c r="F3252" s="31" t="s">
        <v>2456</v>
      </c>
      <c r="G3252" s="37" t="s">
        <v>31</v>
      </c>
      <c r="H3252" s="148"/>
      <c r="I3252" s="148" t="s">
        <v>33</v>
      </c>
      <c r="J3252" s="147" t="s">
        <v>33</v>
      </c>
      <c r="K3252" s="148" t="e">
        <v>#N/A</v>
      </c>
      <c r="L3252" s="148" t="s">
        <v>32</v>
      </c>
      <c r="M3252" s="147" t="s">
        <v>33</v>
      </c>
      <c r="N3252" s="29" t="str">
        <f t="shared" si="711"/>
        <v/>
      </c>
      <c r="O3252" s="29" t="str">
        <f t="shared" si="712"/>
        <v/>
      </c>
      <c r="P3252" s="29" t="str">
        <f t="shared" si="713"/>
        <v/>
      </c>
      <c r="Q3252" s="29" t="str">
        <f t="shared" si="703"/>
        <v/>
      </c>
      <c r="R3252" s="29" t="str">
        <f t="shared" si="704"/>
        <v/>
      </c>
      <c r="S3252" s="29" t="str">
        <f t="shared" si="705"/>
        <v/>
      </c>
      <c r="T3252" s="29" t="str">
        <f t="shared" si="706"/>
        <v/>
      </c>
      <c r="U3252" s="29"/>
      <c r="V3252" s="29"/>
      <c r="W3252" s="38" t="s">
        <v>2241</v>
      </c>
      <c r="X3252" s="37" t="s">
        <v>158</v>
      </c>
      <c r="Y3252" s="146">
        <v>2629</v>
      </c>
      <c r="Z3252" s="33">
        <v>3365</v>
      </c>
      <c r="AA3252" s="34">
        <f t="shared" si="708"/>
        <v>0.28000000000000003</v>
      </c>
      <c r="AB3252" s="33">
        <f t="shared" si="709"/>
        <v>3365</v>
      </c>
      <c r="AC3252" s="34">
        <f t="shared" si="710"/>
        <v>0.27995470216123264</v>
      </c>
      <c r="AD3252" s="145">
        <f t="shared" si="707"/>
        <v>2804.1669999999999</v>
      </c>
      <c r="AE3252" s="105">
        <v>2190.8330000000001</v>
      </c>
      <c r="AF3252" s="34" t="s">
        <v>36</v>
      </c>
      <c r="AG3252" s="34" t="s">
        <v>36</v>
      </c>
      <c r="AH3252" s="34" t="s">
        <v>36</v>
      </c>
      <c r="AI3252" s="29">
        <v>0.9</v>
      </c>
      <c r="AJ3252" s="29">
        <v>1E-3</v>
      </c>
      <c r="AK3252" s="29">
        <v>0</v>
      </c>
      <c r="AL3252" s="29">
        <v>0</v>
      </c>
      <c r="AM3252" s="29" t="s">
        <v>28</v>
      </c>
      <c r="AN3252" s="44" t="s">
        <v>27</v>
      </c>
      <c r="AO3252" s="29" t="s">
        <v>28</v>
      </c>
      <c r="AP3252" s="29">
        <v>1</v>
      </c>
      <c r="AQ3252" s="29" t="s">
        <v>33</v>
      </c>
      <c r="AR3252" s="29" t="s">
        <v>33</v>
      </c>
      <c r="AS3252" s="29" t="s">
        <v>33</v>
      </c>
      <c r="AT3252" s="29"/>
      <c r="AU3252" s="144"/>
      <c r="AV3252" s="36" t="s">
        <v>28</v>
      </c>
      <c r="AW3252" s="102">
        <v>42942</v>
      </c>
      <c r="AX3252" s="129" t="s">
        <v>33</v>
      </c>
      <c r="AY3252" s="106">
        <v>5</v>
      </c>
      <c r="BD3252" t="s">
        <v>4515</v>
      </c>
      <c r="BE3252" t="e">
        <v>#N/A</v>
      </c>
      <c r="BF3252" t="s">
        <v>4740</v>
      </c>
      <c r="BH3252" t="str">
        <f t="shared" si="714"/>
        <v/>
      </c>
      <c r="BJ3252" t="str">
        <f t="shared" si="715"/>
        <v>OK</v>
      </c>
      <c r="BK3252" s="130" t="s">
        <v>5302</v>
      </c>
      <c r="BL3252" s="130" t="e">
        <v>#VALUE!</v>
      </c>
      <c r="BM3252" s="131" t="s">
        <v>33</v>
      </c>
      <c r="BN3252" s="131" t="e">
        <v>#VALUE!</v>
      </c>
      <c r="BO3252" t="e">
        <v>#N/A</v>
      </c>
      <c r="BP3252">
        <v>0</v>
      </c>
    </row>
    <row r="3253" spans="1:68" ht="25.2" x14ac:dyDescent="0.3">
      <c r="A3253" s="1"/>
      <c r="B3253" s="47">
        <v>2892</v>
      </c>
      <c r="C3253" s="45">
        <v>1053781</v>
      </c>
      <c r="D3253" s="29"/>
      <c r="E3253" s="29"/>
      <c r="F3253" s="31" t="s">
        <v>2457</v>
      </c>
      <c r="G3253" s="37" t="s">
        <v>31</v>
      </c>
      <c r="H3253" s="148"/>
      <c r="I3253" s="148" t="s">
        <v>33</v>
      </c>
      <c r="J3253" s="147" t="s">
        <v>33</v>
      </c>
      <c r="K3253" s="148" t="e">
        <v>#N/A</v>
      </c>
      <c r="L3253" s="148" t="s">
        <v>32</v>
      </c>
      <c r="M3253" s="147" t="s">
        <v>33</v>
      </c>
      <c r="N3253" s="29" t="str">
        <f t="shared" si="711"/>
        <v/>
      </c>
      <c r="O3253" s="29" t="str">
        <f t="shared" si="712"/>
        <v/>
      </c>
      <c r="P3253" s="29" t="str">
        <f t="shared" si="713"/>
        <v/>
      </c>
      <c r="Q3253" s="29" t="str">
        <f t="shared" si="703"/>
        <v/>
      </c>
      <c r="R3253" s="29" t="str">
        <f t="shared" si="704"/>
        <v/>
      </c>
      <c r="S3253" s="29" t="str">
        <f t="shared" si="705"/>
        <v/>
      </c>
      <c r="T3253" s="29" t="str">
        <f t="shared" si="706"/>
        <v/>
      </c>
      <c r="U3253" s="29"/>
      <c r="V3253" s="29"/>
      <c r="W3253" s="38" t="s">
        <v>2241</v>
      </c>
      <c r="X3253" s="37" t="s">
        <v>158</v>
      </c>
      <c r="Y3253" s="146">
        <v>3629</v>
      </c>
      <c r="Z3253" s="33">
        <v>4645</v>
      </c>
      <c r="AA3253" s="34">
        <f t="shared" si="708"/>
        <v>0.28000000000000003</v>
      </c>
      <c r="AB3253" s="33">
        <f t="shared" si="709"/>
        <v>4645</v>
      </c>
      <c r="AC3253" s="34">
        <f t="shared" si="710"/>
        <v>0.27996668173417677</v>
      </c>
      <c r="AD3253" s="145">
        <f t="shared" si="707"/>
        <v>3870.8330000000001</v>
      </c>
      <c r="AE3253" s="105">
        <v>3024.1669999999999</v>
      </c>
      <c r="AF3253" s="34" t="s">
        <v>36</v>
      </c>
      <c r="AG3253" s="34" t="s">
        <v>36</v>
      </c>
      <c r="AH3253" s="34" t="s">
        <v>36</v>
      </c>
      <c r="AI3253" s="29">
        <v>1.36</v>
      </c>
      <c r="AJ3253" s="29">
        <v>1E-3</v>
      </c>
      <c r="AK3253" s="29">
        <v>0</v>
      </c>
      <c r="AL3253" s="29">
        <v>0</v>
      </c>
      <c r="AM3253" s="29" t="s">
        <v>28</v>
      </c>
      <c r="AN3253" s="44" t="s">
        <v>27</v>
      </c>
      <c r="AO3253" s="29" t="s">
        <v>28</v>
      </c>
      <c r="AP3253" s="29">
        <v>1</v>
      </c>
      <c r="AQ3253" s="29" t="s">
        <v>33</v>
      </c>
      <c r="AR3253" s="29" t="s">
        <v>33</v>
      </c>
      <c r="AS3253" s="29" t="s">
        <v>33</v>
      </c>
      <c r="AT3253" s="29"/>
      <c r="AU3253" s="144"/>
      <c r="AV3253" s="36" t="s">
        <v>28</v>
      </c>
      <c r="AW3253" s="102">
        <v>42942</v>
      </c>
      <c r="AX3253" s="129" t="s">
        <v>33</v>
      </c>
      <c r="AY3253" s="106" t="e">
        <v>#N/A</v>
      </c>
      <c r="BD3253" t="s">
        <v>4515</v>
      </c>
      <c r="BE3253" t="e">
        <v>#N/A</v>
      </c>
      <c r="BF3253">
        <v>0</v>
      </c>
      <c r="BH3253" t="str">
        <f t="shared" si="714"/>
        <v/>
      </c>
      <c r="BJ3253" t="str">
        <f t="shared" si="715"/>
        <v>OK</v>
      </c>
      <c r="BK3253" s="130" t="s">
        <v>5302</v>
      </c>
      <c r="BL3253" s="130" t="e">
        <v>#VALUE!</v>
      </c>
      <c r="BM3253" s="131" t="s">
        <v>33</v>
      </c>
      <c r="BN3253" s="131" t="e">
        <v>#VALUE!</v>
      </c>
      <c r="BO3253" t="e">
        <v>#N/A</v>
      </c>
      <c r="BP3253">
        <v>0</v>
      </c>
    </row>
    <row r="3254" spans="1:68" ht="25.2" x14ac:dyDescent="0.3">
      <c r="A3254" s="1"/>
      <c r="B3254" s="47">
        <v>2893</v>
      </c>
      <c r="C3254" s="45">
        <v>1053783</v>
      </c>
      <c r="D3254" s="29"/>
      <c r="E3254" s="29"/>
      <c r="F3254" s="31" t="s">
        <v>2458</v>
      </c>
      <c r="G3254" s="37" t="s">
        <v>31</v>
      </c>
      <c r="H3254" s="148"/>
      <c r="I3254" s="148" t="s">
        <v>33</v>
      </c>
      <c r="J3254" s="147" t="s">
        <v>33</v>
      </c>
      <c r="K3254" s="148" t="e">
        <v>#N/A</v>
      </c>
      <c r="L3254" s="148" t="s">
        <v>32</v>
      </c>
      <c r="M3254" s="147" t="s">
        <v>33</v>
      </c>
      <c r="N3254" s="29" t="str">
        <f t="shared" si="711"/>
        <v/>
      </c>
      <c r="O3254" s="29" t="str">
        <f t="shared" si="712"/>
        <v/>
      </c>
      <c r="P3254" s="29" t="str">
        <f t="shared" si="713"/>
        <v/>
      </c>
      <c r="Q3254" s="29" t="str">
        <f t="shared" si="703"/>
        <v/>
      </c>
      <c r="R3254" s="29" t="str">
        <f t="shared" si="704"/>
        <v/>
      </c>
      <c r="S3254" s="29" t="str">
        <f t="shared" si="705"/>
        <v/>
      </c>
      <c r="T3254" s="29" t="str">
        <f t="shared" si="706"/>
        <v/>
      </c>
      <c r="U3254" s="29"/>
      <c r="V3254" s="29"/>
      <c r="W3254" s="38" t="s">
        <v>2241</v>
      </c>
      <c r="X3254" s="37" t="s">
        <v>158</v>
      </c>
      <c r="Y3254" s="146">
        <v>4872</v>
      </c>
      <c r="Z3254" s="33">
        <v>6236</v>
      </c>
      <c r="AA3254" s="34">
        <f t="shared" si="708"/>
        <v>0.28000000000000003</v>
      </c>
      <c r="AB3254" s="33">
        <f t="shared" si="709"/>
        <v>6236</v>
      </c>
      <c r="AC3254" s="34">
        <f t="shared" si="710"/>
        <v>0.27996724137931045</v>
      </c>
      <c r="AD3254" s="145">
        <f t="shared" si="707"/>
        <v>5196.6670000000004</v>
      </c>
      <c r="AE3254" s="105">
        <v>4060</v>
      </c>
      <c r="AF3254" s="34" t="s">
        <v>36</v>
      </c>
      <c r="AG3254" s="34" t="s">
        <v>36</v>
      </c>
      <c r="AH3254" s="34" t="s">
        <v>36</v>
      </c>
      <c r="AI3254" s="29">
        <v>1.48</v>
      </c>
      <c r="AJ3254" s="29">
        <v>1E-3</v>
      </c>
      <c r="AK3254" s="29">
        <v>0</v>
      </c>
      <c r="AL3254" s="29">
        <v>0</v>
      </c>
      <c r="AM3254" s="29" t="s">
        <v>28</v>
      </c>
      <c r="AN3254" s="44" t="s">
        <v>27</v>
      </c>
      <c r="AO3254" s="29" t="s">
        <v>28</v>
      </c>
      <c r="AP3254" s="29">
        <v>1</v>
      </c>
      <c r="AQ3254" s="29" t="s">
        <v>33</v>
      </c>
      <c r="AR3254" s="29" t="s">
        <v>33</v>
      </c>
      <c r="AS3254" s="29" t="s">
        <v>33</v>
      </c>
      <c r="AT3254" s="29"/>
      <c r="AU3254" s="144"/>
      <c r="AV3254" s="36" t="s">
        <v>28</v>
      </c>
      <c r="AW3254" s="102">
        <v>42942</v>
      </c>
      <c r="AX3254" s="129" t="s">
        <v>33</v>
      </c>
      <c r="AY3254" s="106">
        <v>2</v>
      </c>
      <c r="BD3254" t="s">
        <v>4515</v>
      </c>
      <c r="BE3254" t="e">
        <v>#N/A</v>
      </c>
      <c r="BF3254">
        <v>0</v>
      </c>
      <c r="BH3254" t="str">
        <f t="shared" si="714"/>
        <v/>
      </c>
      <c r="BJ3254" t="str">
        <f t="shared" si="715"/>
        <v>OK</v>
      </c>
      <c r="BK3254" s="130" t="s">
        <v>5302</v>
      </c>
      <c r="BL3254" s="130" t="e">
        <v>#VALUE!</v>
      </c>
      <c r="BM3254" s="131" t="s">
        <v>33</v>
      </c>
      <c r="BN3254" s="131" t="e">
        <v>#VALUE!</v>
      </c>
      <c r="BO3254" t="e">
        <v>#N/A</v>
      </c>
      <c r="BP3254">
        <v>0</v>
      </c>
    </row>
    <row r="3255" spans="1:68" ht="25.2" x14ac:dyDescent="0.3">
      <c r="A3255" s="1"/>
      <c r="B3255" s="47">
        <v>2894</v>
      </c>
      <c r="C3255" s="45">
        <v>1053784</v>
      </c>
      <c r="D3255" s="29"/>
      <c r="E3255" s="29"/>
      <c r="F3255" s="31" t="s">
        <v>2459</v>
      </c>
      <c r="G3255" s="37" t="s">
        <v>31</v>
      </c>
      <c r="H3255" s="148"/>
      <c r="I3255" s="148" t="s">
        <v>33</v>
      </c>
      <c r="J3255" s="147" t="s">
        <v>33</v>
      </c>
      <c r="K3255" s="148" t="e">
        <v>#N/A</v>
      </c>
      <c r="L3255" s="148" t="s">
        <v>32</v>
      </c>
      <c r="M3255" s="147" t="s">
        <v>33</v>
      </c>
      <c r="N3255" s="29" t="str">
        <f t="shared" si="711"/>
        <v/>
      </c>
      <c r="O3255" s="29" t="str">
        <f t="shared" si="712"/>
        <v/>
      </c>
      <c r="P3255" s="29" t="str">
        <f t="shared" si="713"/>
        <v/>
      </c>
      <c r="Q3255" s="29" t="str">
        <f t="shared" si="703"/>
        <v/>
      </c>
      <c r="R3255" s="29" t="str">
        <f t="shared" si="704"/>
        <v/>
      </c>
      <c r="S3255" s="29" t="str">
        <f t="shared" si="705"/>
        <v/>
      </c>
      <c r="T3255" s="29" t="str">
        <f t="shared" si="706"/>
        <v/>
      </c>
      <c r="U3255" s="29"/>
      <c r="V3255" s="29"/>
      <c r="W3255" s="38" t="s">
        <v>2241</v>
      </c>
      <c r="X3255" s="37" t="s">
        <v>158</v>
      </c>
      <c r="Y3255" s="146">
        <v>6051</v>
      </c>
      <c r="Z3255" s="33">
        <v>7745</v>
      </c>
      <c r="AA3255" s="34">
        <f t="shared" si="708"/>
        <v>0.28000000000000003</v>
      </c>
      <c r="AB3255" s="33">
        <f t="shared" si="709"/>
        <v>7745</v>
      </c>
      <c r="AC3255" s="34">
        <f t="shared" si="710"/>
        <v>0.2799537927615271</v>
      </c>
      <c r="AD3255" s="145">
        <f t="shared" si="707"/>
        <v>6454.1670000000004</v>
      </c>
      <c r="AE3255" s="105">
        <v>5042.5</v>
      </c>
      <c r="AF3255" s="34" t="s">
        <v>36</v>
      </c>
      <c r="AG3255" s="34" t="s">
        <v>36</v>
      </c>
      <c r="AH3255" s="34" t="s">
        <v>36</v>
      </c>
      <c r="AI3255" s="29">
        <v>2.34</v>
      </c>
      <c r="AJ3255" s="29">
        <v>2E-3</v>
      </c>
      <c r="AK3255" s="29">
        <v>0</v>
      </c>
      <c r="AL3255" s="29">
        <v>0</v>
      </c>
      <c r="AM3255" s="29" t="s">
        <v>28</v>
      </c>
      <c r="AN3255" s="44" t="s">
        <v>27</v>
      </c>
      <c r="AO3255" s="29" t="s">
        <v>28</v>
      </c>
      <c r="AP3255" s="29">
        <v>1</v>
      </c>
      <c r="AQ3255" s="29" t="s">
        <v>33</v>
      </c>
      <c r="AR3255" s="29" t="s">
        <v>33</v>
      </c>
      <c r="AS3255" s="29" t="s">
        <v>33</v>
      </c>
      <c r="AT3255" s="29"/>
      <c r="AU3255" s="144"/>
      <c r="AV3255" s="36" t="s">
        <v>28</v>
      </c>
      <c r="AW3255" s="102">
        <v>42942</v>
      </c>
      <c r="AX3255" s="129" t="s">
        <v>33</v>
      </c>
      <c r="AY3255" s="106" t="e">
        <v>#N/A</v>
      </c>
      <c r="BD3255" t="s">
        <v>4515</v>
      </c>
      <c r="BE3255" t="e">
        <v>#N/A</v>
      </c>
      <c r="BF3255">
        <v>0</v>
      </c>
      <c r="BH3255" t="str">
        <f t="shared" si="714"/>
        <v/>
      </c>
      <c r="BJ3255" t="str">
        <f t="shared" si="715"/>
        <v>OK</v>
      </c>
      <c r="BK3255" s="130" t="s">
        <v>5302</v>
      </c>
      <c r="BL3255" s="130" t="e">
        <v>#VALUE!</v>
      </c>
      <c r="BM3255" s="131" t="s">
        <v>33</v>
      </c>
      <c r="BN3255" s="131" t="e">
        <v>#VALUE!</v>
      </c>
      <c r="BO3255" t="e">
        <v>#N/A</v>
      </c>
      <c r="BP3255">
        <v>0</v>
      </c>
    </row>
    <row r="3256" spans="1:68" x14ac:dyDescent="0.3">
      <c r="A3256" s="1"/>
      <c r="B3256" s="47">
        <v>2895</v>
      </c>
      <c r="C3256" s="126" t="s">
        <v>2460</v>
      </c>
      <c r="D3256" s="80"/>
      <c r="E3256" s="80"/>
      <c r="F3256" s="39"/>
      <c r="G3256" s="81"/>
      <c r="H3256" s="81"/>
      <c r="I3256" s="148" t="s">
        <v>33</v>
      </c>
      <c r="J3256" s="147" t="s">
        <v>33</v>
      </c>
      <c r="K3256" s="148" t="e">
        <v>#N/A</v>
      </c>
      <c r="L3256" s="148" t="s">
        <v>32</v>
      </c>
      <c r="M3256" s="147" t="s">
        <v>33</v>
      </c>
      <c r="N3256" s="29" t="str">
        <f t="shared" si="711"/>
        <v/>
      </c>
      <c r="O3256" s="29" t="str">
        <f t="shared" si="712"/>
        <v/>
      </c>
      <c r="P3256" s="29" t="str">
        <f t="shared" si="713"/>
        <v/>
      </c>
      <c r="Q3256" s="29" t="str">
        <f t="shared" si="703"/>
        <v/>
      </c>
      <c r="R3256" s="29" t="str">
        <f t="shared" si="704"/>
        <v/>
      </c>
      <c r="S3256" s="29" t="str">
        <f t="shared" si="705"/>
        <v/>
      </c>
      <c r="T3256" s="29" t="str">
        <f t="shared" si="706"/>
        <v/>
      </c>
      <c r="U3256" s="81"/>
      <c r="V3256" s="81"/>
      <c r="W3256" s="82"/>
      <c r="X3256" s="81"/>
      <c r="Y3256" s="146">
        <v>0</v>
      </c>
      <c r="Z3256" s="33"/>
      <c r="AA3256" s="34" t="e">
        <f t="shared" si="708"/>
        <v>#DIV/0!</v>
      </c>
      <c r="AB3256" s="33">
        <f t="shared" si="709"/>
        <v>0</v>
      </c>
      <c r="AC3256" s="34" t="e">
        <f t="shared" si="710"/>
        <v>#DIV/0!</v>
      </c>
      <c r="AD3256" s="145"/>
      <c r="AE3256" s="105">
        <v>0</v>
      </c>
      <c r="AF3256" s="34" t="e">
        <v>#N/A</v>
      </c>
      <c r="AG3256" s="34" t="e">
        <v>#N/A</v>
      </c>
      <c r="AH3256" s="34" t="e">
        <v>#N/A</v>
      </c>
      <c r="AI3256" s="29"/>
      <c r="AJ3256" s="29"/>
      <c r="AK3256" s="29">
        <v>0</v>
      </c>
      <c r="AL3256" s="29">
        <v>0</v>
      </c>
      <c r="AM3256" s="29" t="s">
        <v>27</v>
      </c>
      <c r="AN3256" s="83" t="s">
        <v>28</v>
      </c>
      <c r="AO3256" s="29" t="s">
        <v>28</v>
      </c>
      <c r="AP3256" s="29"/>
      <c r="AQ3256" s="29"/>
      <c r="AR3256" s="29"/>
      <c r="AS3256" s="29"/>
      <c r="AT3256" s="29"/>
      <c r="AU3256" s="144"/>
      <c r="AV3256" s="36" t="s">
        <v>33</v>
      </c>
      <c r="AW3256" s="102" t="s">
        <v>33</v>
      </c>
      <c r="AX3256" s="129" t="s">
        <v>5288</v>
      </c>
      <c r="AY3256" s="106" t="e">
        <v>#N/A</v>
      </c>
      <c r="BD3256" t="e">
        <v>#N/A</v>
      </c>
      <c r="BE3256" t="e">
        <v>#N/A</v>
      </c>
      <c r="BF3256" t="e">
        <v>#N/A</v>
      </c>
      <c r="BH3256" t="str">
        <f t="shared" si="714"/>
        <v/>
      </c>
      <c r="BJ3256" t="str">
        <f t="shared" si="715"/>
        <v>OK</v>
      </c>
      <c r="BK3256" s="130">
        <v>0</v>
      </c>
      <c r="BL3256" s="130" t="s">
        <v>37</v>
      </c>
      <c r="BM3256" s="131" t="s">
        <v>33</v>
      </c>
      <c r="BN3256" s="131" t="s">
        <v>37</v>
      </c>
      <c r="BO3256">
        <v>0</v>
      </c>
      <c r="BP3256">
        <v>0</v>
      </c>
    </row>
    <row r="3257" spans="1:68" ht="25.2" x14ac:dyDescent="0.3">
      <c r="A3257" s="1"/>
      <c r="B3257" s="47">
        <v>2896</v>
      </c>
      <c r="C3257" s="45">
        <v>1054744</v>
      </c>
      <c r="D3257" s="29"/>
      <c r="E3257" s="29"/>
      <c r="F3257" s="31" t="s">
        <v>2461</v>
      </c>
      <c r="G3257" s="29" t="s">
        <v>31</v>
      </c>
      <c r="H3257" s="29"/>
      <c r="I3257" s="148" t="s">
        <v>33</v>
      </c>
      <c r="J3257" s="147" t="s">
        <v>33</v>
      </c>
      <c r="K3257" s="148" t="e">
        <v>#N/A</v>
      </c>
      <c r="L3257" s="148" t="s">
        <v>32</v>
      </c>
      <c r="M3257" s="147">
        <v>42551</v>
      </c>
      <c r="N3257" s="29" t="str">
        <f t="shared" si="711"/>
        <v/>
      </c>
      <c r="O3257" s="29" t="str">
        <f t="shared" si="712"/>
        <v/>
      </c>
      <c r="P3257" s="29" t="str">
        <f t="shared" si="713"/>
        <v/>
      </c>
      <c r="Q3257" s="29" t="str">
        <f t="shared" si="703"/>
        <v/>
      </c>
      <c r="R3257" s="29" t="str">
        <f t="shared" si="704"/>
        <v/>
      </c>
      <c r="S3257" s="29" t="str">
        <f t="shared" si="705"/>
        <v/>
      </c>
      <c r="T3257" s="29" t="str">
        <f t="shared" si="706"/>
        <v/>
      </c>
      <c r="U3257" s="29"/>
      <c r="V3257" s="29"/>
      <c r="W3257" s="38" t="s">
        <v>2462</v>
      </c>
      <c r="X3257" s="29" t="s">
        <v>158</v>
      </c>
      <c r="Y3257" s="146">
        <v>2530</v>
      </c>
      <c r="Z3257" s="33">
        <v>3238</v>
      </c>
      <c r="AA3257" s="34">
        <f t="shared" si="708"/>
        <v>0.28000000000000003</v>
      </c>
      <c r="AB3257" s="33">
        <f t="shared" si="709"/>
        <v>3238</v>
      </c>
      <c r="AC3257" s="34">
        <f t="shared" si="710"/>
        <v>0.27984194147698677</v>
      </c>
      <c r="AD3257" s="145">
        <f t="shared" ref="AD3257:AD3288" si="716">ROUND(Z3257/1.2,3)</f>
        <v>2698.3330000000001</v>
      </c>
      <c r="AE3257" s="105">
        <v>2108.3330000000001</v>
      </c>
      <c r="AF3257" s="34" t="s">
        <v>36</v>
      </c>
      <c r="AG3257" s="34" t="s">
        <v>36</v>
      </c>
      <c r="AH3257" s="34" t="s">
        <v>36</v>
      </c>
      <c r="AI3257" s="29">
        <v>2.3199999999999998</v>
      </c>
      <c r="AJ3257" s="29">
        <v>4.8399999999999999E-2</v>
      </c>
      <c r="AK3257" s="29">
        <v>0</v>
      </c>
      <c r="AL3257" s="29">
        <v>0</v>
      </c>
      <c r="AM3257" s="29" t="s">
        <v>28</v>
      </c>
      <c r="AN3257" s="44" t="s">
        <v>27</v>
      </c>
      <c r="AO3257" s="29" t="s">
        <v>28</v>
      </c>
      <c r="AP3257" s="29">
        <v>1</v>
      </c>
      <c r="AQ3257" s="29" t="s">
        <v>33</v>
      </c>
      <c r="AR3257" s="29" t="s">
        <v>33</v>
      </c>
      <c r="AS3257" s="29" t="s">
        <v>33</v>
      </c>
      <c r="AT3257" s="29"/>
      <c r="AU3257" s="144"/>
      <c r="AV3257" s="36" t="s">
        <v>28</v>
      </c>
      <c r="AW3257" s="102">
        <v>42551</v>
      </c>
      <c r="AX3257" s="129" t="s">
        <v>33</v>
      </c>
      <c r="AY3257" s="106" t="e">
        <v>#N/A</v>
      </c>
      <c r="BD3257" t="s">
        <v>1724</v>
      </c>
      <c r="BE3257" t="e">
        <v>#N/A</v>
      </c>
      <c r="BF3257">
        <v>0</v>
      </c>
      <c r="BH3257" t="str">
        <f t="shared" si="714"/>
        <v/>
      </c>
      <c r="BJ3257" t="str">
        <f t="shared" si="715"/>
        <v>OK</v>
      </c>
      <c r="BK3257" s="130" t="s">
        <v>5302</v>
      </c>
      <c r="BL3257" s="130" t="e">
        <v>#VALUE!</v>
      </c>
      <c r="BM3257" s="131" t="s">
        <v>33</v>
      </c>
      <c r="BN3257" s="131" t="e">
        <v>#VALUE!</v>
      </c>
      <c r="BO3257" t="e">
        <v>#N/A</v>
      </c>
      <c r="BP3257">
        <v>0</v>
      </c>
    </row>
    <row r="3258" spans="1:68" ht="25.2" x14ac:dyDescent="0.3">
      <c r="A3258" s="1"/>
      <c r="B3258" s="47">
        <v>2897</v>
      </c>
      <c r="C3258" s="45">
        <v>1003576</v>
      </c>
      <c r="D3258" s="29"/>
      <c r="E3258" s="29"/>
      <c r="F3258" s="31" t="s">
        <v>2463</v>
      </c>
      <c r="G3258" s="37" t="s">
        <v>42</v>
      </c>
      <c r="H3258" s="70" t="s">
        <v>4779</v>
      </c>
      <c r="I3258" s="148" t="s">
        <v>33</v>
      </c>
      <c r="J3258" s="147" t="s">
        <v>33</v>
      </c>
      <c r="K3258" s="148" t="e">
        <v>#N/A</v>
      </c>
      <c r="L3258" s="148" t="s">
        <v>32</v>
      </c>
      <c r="M3258" s="147">
        <v>42551</v>
      </c>
      <c r="N3258" s="29" t="str">
        <f t="shared" si="711"/>
        <v/>
      </c>
      <c r="O3258" s="29" t="str">
        <f t="shared" si="712"/>
        <v/>
      </c>
      <c r="P3258" s="29" t="str">
        <f t="shared" si="713"/>
        <v/>
      </c>
      <c r="Q3258" s="29" t="str">
        <f t="shared" si="703"/>
        <v/>
      </c>
      <c r="R3258" s="29" t="str">
        <f t="shared" si="704"/>
        <v/>
      </c>
      <c r="S3258" s="29" t="str">
        <f t="shared" si="705"/>
        <v/>
      </c>
      <c r="T3258" s="29" t="str">
        <f t="shared" si="706"/>
        <v/>
      </c>
      <c r="U3258" s="29"/>
      <c r="V3258" s="29"/>
      <c r="W3258" s="38" t="s">
        <v>2462</v>
      </c>
      <c r="X3258" s="29" t="s">
        <v>158</v>
      </c>
      <c r="Y3258" s="146">
        <v>2174</v>
      </c>
      <c r="Z3258" s="33">
        <v>2782</v>
      </c>
      <c r="AA3258" s="34">
        <f t="shared" si="708"/>
        <v>0.28000000000000003</v>
      </c>
      <c r="AB3258" s="33">
        <f t="shared" si="709"/>
        <v>2782</v>
      </c>
      <c r="AC3258" s="34">
        <f t="shared" si="710"/>
        <v>0.27966839380526343</v>
      </c>
      <c r="AD3258" s="145">
        <f t="shared" si="716"/>
        <v>2318.3330000000001</v>
      </c>
      <c r="AE3258" s="105">
        <v>1811.6669999999999</v>
      </c>
      <c r="AF3258" s="34" t="s">
        <v>36</v>
      </c>
      <c r="AG3258" s="34" t="s">
        <v>36</v>
      </c>
      <c r="AH3258" s="34" t="s">
        <v>36</v>
      </c>
      <c r="AI3258" s="29">
        <v>1.6579999999999999</v>
      </c>
      <c r="AJ3258" s="29">
        <v>5.7000000000000002E-2</v>
      </c>
      <c r="AK3258" s="29">
        <v>0</v>
      </c>
      <c r="AL3258" s="29">
        <v>0</v>
      </c>
      <c r="AM3258" s="29" t="s">
        <v>28</v>
      </c>
      <c r="AN3258" s="44" t="s">
        <v>27</v>
      </c>
      <c r="AO3258" s="29" t="s">
        <v>28</v>
      </c>
      <c r="AP3258" s="29">
        <v>1</v>
      </c>
      <c r="AQ3258" s="29" t="s">
        <v>33</v>
      </c>
      <c r="AR3258" s="29" t="s">
        <v>33</v>
      </c>
      <c r="AS3258" s="29" t="s">
        <v>33</v>
      </c>
      <c r="AT3258" s="29"/>
      <c r="AU3258" s="144"/>
      <c r="AV3258" s="36" t="s">
        <v>28</v>
      </c>
      <c r="AW3258" s="102">
        <v>42551</v>
      </c>
      <c r="AX3258" s="129" t="s">
        <v>33</v>
      </c>
      <c r="AY3258" s="106">
        <v>9709</v>
      </c>
      <c r="BD3258" t="s">
        <v>1724</v>
      </c>
      <c r="BE3258" t="e">
        <v>#N/A</v>
      </c>
      <c r="BF3258" t="s">
        <v>4747</v>
      </c>
      <c r="BH3258" t="str">
        <f t="shared" si="714"/>
        <v/>
      </c>
      <c r="BJ3258" t="str">
        <f t="shared" si="715"/>
        <v>OK</v>
      </c>
      <c r="BK3258" s="130" t="s">
        <v>5302</v>
      </c>
      <c r="BL3258" s="130" t="e">
        <v>#VALUE!</v>
      </c>
      <c r="BM3258" s="131" t="s">
        <v>33</v>
      </c>
      <c r="BN3258" s="131" t="e">
        <v>#VALUE!</v>
      </c>
      <c r="BO3258">
        <v>2782</v>
      </c>
      <c r="BP3258">
        <v>238</v>
      </c>
    </row>
    <row r="3259" spans="1:68" ht="25.2" x14ac:dyDescent="0.3">
      <c r="A3259" s="1"/>
      <c r="B3259" s="47">
        <v>2898</v>
      </c>
      <c r="C3259" s="45">
        <v>1050970</v>
      </c>
      <c r="D3259" s="29"/>
      <c r="E3259" s="29"/>
      <c r="F3259" s="31" t="s">
        <v>2464</v>
      </c>
      <c r="G3259" s="29" t="s">
        <v>31</v>
      </c>
      <c r="H3259" s="29"/>
      <c r="I3259" s="148" t="s">
        <v>33</v>
      </c>
      <c r="J3259" s="147" t="s">
        <v>33</v>
      </c>
      <c r="K3259" s="148" t="e">
        <v>#N/A</v>
      </c>
      <c r="L3259" s="148" t="s">
        <v>32</v>
      </c>
      <c r="M3259" s="147">
        <v>42551</v>
      </c>
      <c r="N3259" s="29" t="str">
        <f t="shared" si="711"/>
        <v/>
      </c>
      <c r="O3259" s="29" t="str">
        <f t="shared" si="712"/>
        <v/>
      </c>
      <c r="P3259" s="29" t="str">
        <f t="shared" si="713"/>
        <v/>
      </c>
      <c r="Q3259" s="29" t="str">
        <f t="shared" si="703"/>
        <v/>
      </c>
      <c r="R3259" s="29" t="str">
        <f t="shared" si="704"/>
        <v/>
      </c>
      <c r="S3259" s="29" t="str">
        <f t="shared" si="705"/>
        <v/>
      </c>
      <c r="T3259" s="29" t="str">
        <f t="shared" si="706"/>
        <v/>
      </c>
      <c r="U3259" s="29"/>
      <c r="V3259" s="29"/>
      <c r="W3259" s="38" t="s">
        <v>2462</v>
      </c>
      <c r="X3259" s="29" t="s">
        <v>158</v>
      </c>
      <c r="Y3259" s="146">
        <v>3428</v>
      </c>
      <c r="Z3259" s="33">
        <v>4388</v>
      </c>
      <c r="AA3259" s="34">
        <f t="shared" si="708"/>
        <v>0.28000000000000003</v>
      </c>
      <c r="AB3259" s="33">
        <f t="shared" si="709"/>
        <v>4388</v>
      </c>
      <c r="AC3259" s="34">
        <f t="shared" si="710"/>
        <v>0.2800466417681865</v>
      </c>
      <c r="AD3259" s="145">
        <f t="shared" si="716"/>
        <v>3656.6669999999999</v>
      </c>
      <c r="AE3259" s="105">
        <v>2856.6669999999999</v>
      </c>
      <c r="AF3259" s="34" t="s">
        <v>36</v>
      </c>
      <c r="AG3259" s="34" t="s">
        <v>36</v>
      </c>
      <c r="AH3259" s="34" t="s">
        <v>36</v>
      </c>
      <c r="AI3259" s="29">
        <v>3.3159999999999998</v>
      </c>
      <c r="AJ3259" s="29">
        <v>0.09</v>
      </c>
      <c r="AK3259" s="29">
        <v>0</v>
      </c>
      <c r="AL3259" s="29">
        <v>0</v>
      </c>
      <c r="AM3259" s="29" t="s">
        <v>28</v>
      </c>
      <c r="AN3259" s="44" t="s">
        <v>27</v>
      </c>
      <c r="AO3259" s="29" t="s">
        <v>28</v>
      </c>
      <c r="AP3259" s="29">
        <v>1</v>
      </c>
      <c r="AQ3259" s="29" t="s">
        <v>33</v>
      </c>
      <c r="AR3259" s="29" t="s">
        <v>33</v>
      </c>
      <c r="AS3259" s="29" t="s">
        <v>33</v>
      </c>
      <c r="AT3259" s="29"/>
      <c r="AU3259" s="144"/>
      <c r="AV3259" s="36" t="s">
        <v>28</v>
      </c>
      <c r="AW3259" s="102">
        <v>42551</v>
      </c>
      <c r="AX3259" s="129" t="s">
        <v>33</v>
      </c>
      <c r="AY3259" s="106">
        <v>306</v>
      </c>
      <c r="BD3259" t="s">
        <v>1724</v>
      </c>
      <c r="BE3259" t="e">
        <v>#N/A</v>
      </c>
      <c r="BF3259">
        <v>0</v>
      </c>
      <c r="BH3259" t="str">
        <f t="shared" si="714"/>
        <v/>
      </c>
      <c r="BJ3259" t="str">
        <f t="shared" si="715"/>
        <v>OK</v>
      </c>
      <c r="BK3259" s="130" t="s">
        <v>5302</v>
      </c>
      <c r="BL3259" s="130" t="e">
        <v>#VALUE!</v>
      </c>
      <c r="BM3259" s="131" t="s">
        <v>33</v>
      </c>
      <c r="BN3259" s="131" t="e">
        <v>#VALUE!</v>
      </c>
      <c r="BO3259" t="e">
        <v>#N/A</v>
      </c>
      <c r="BP3259">
        <v>0</v>
      </c>
    </row>
    <row r="3260" spans="1:68" ht="25.2" x14ac:dyDescent="0.3">
      <c r="A3260" s="1"/>
      <c r="B3260" s="47">
        <v>2899</v>
      </c>
      <c r="C3260" s="45">
        <v>1060171</v>
      </c>
      <c r="D3260" s="29"/>
      <c r="E3260" s="29"/>
      <c r="F3260" s="31" t="s">
        <v>2466</v>
      </c>
      <c r="G3260" s="29" t="s">
        <v>31</v>
      </c>
      <c r="H3260" s="29"/>
      <c r="I3260" s="148" t="s">
        <v>33</v>
      </c>
      <c r="J3260" s="147" t="s">
        <v>33</v>
      </c>
      <c r="K3260" s="148" t="e">
        <v>#N/A</v>
      </c>
      <c r="L3260" s="148" t="s">
        <v>32</v>
      </c>
      <c r="M3260" s="147">
        <v>42551</v>
      </c>
      <c r="N3260" s="29" t="str">
        <f t="shared" si="711"/>
        <v/>
      </c>
      <c r="O3260" s="29" t="str">
        <f t="shared" si="712"/>
        <v/>
      </c>
      <c r="P3260" s="29" t="str">
        <f t="shared" si="713"/>
        <v/>
      </c>
      <c r="Q3260" s="29" t="str">
        <f t="shared" si="703"/>
        <v/>
      </c>
      <c r="R3260" s="29" t="str">
        <f t="shared" si="704"/>
        <v/>
      </c>
      <c r="S3260" s="29" t="str">
        <f t="shared" si="705"/>
        <v/>
      </c>
      <c r="T3260" s="29" t="str">
        <f t="shared" si="706"/>
        <v/>
      </c>
      <c r="U3260" s="29"/>
      <c r="V3260" s="29"/>
      <c r="W3260" s="38" t="s">
        <v>2462</v>
      </c>
      <c r="X3260" s="29" t="s">
        <v>158</v>
      </c>
      <c r="Y3260" s="146">
        <v>9432</v>
      </c>
      <c r="Z3260" s="33">
        <v>12073</v>
      </c>
      <c r="AA3260" s="34">
        <f t="shared" si="708"/>
        <v>0.28000000000000003</v>
      </c>
      <c r="AB3260" s="33">
        <f t="shared" si="709"/>
        <v>12073</v>
      </c>
      <c r="AC3260" s="34">
        <f t="shared" si="710"/>
        <v>0.28000419847328251</v>
      </c>
      <c r="AD3260" s="145">
        <f t="shared" si="716"/>
        <v>10060.833000000001</v>
      </c>
      <c r="AE3260" s="105">
        <v>7860</v>
      </c>
      <c r="AF3260" s="34" t="s">
        <v>36</v>
      </c>
      <c r="AG3260" s="34" t="s">
        <v>36</v>
      </c>
      <c r="AH3260" s="34" t="s">
        <v>36</v>
      </c>
      <c r="AI3260" s="29">
        <v>8.61</v>
      </c>
      <c r="AJ3260" s="29">
        <v>0.15359999999999999</v>
      </c>
      <c r="AK3260" s="29">
        <v>0</v>
      </c>
      <c r="AL3260" s="29">
        <v>0</v>
      </c>
      <c r="AM3260" s="29" t="s">
        <v>28</v>
      </c>
      <c r="AN3260" s="44" t="s">
        <v>27</v>
      </c>
      <c r="AO3260" s="29" t="s">
        <v>28</v>
      </c>
      <c r="AP3260" s="29">
        <v>1</v>
      </c>
      <c r="AQ3260" s="29" t="s">
        <v>33</v>
      </c>
      <c r="AR3260" s="29" t="s">
        <v>33</v>
      </c>
      <c r="AS3260" s="29" t="s">
        <v>33</v>
      </c>
      <c r="AT3260" s="29"/>
      <c r="AU3260" s="144"/>
      <c r="AV3260" s="36" t="s">
        <v>28</v>
      </c>
      <c r="AW3260" s="102">
        <v>42551</v>
      </c>
      <c r="AX3260" s="129" t="s">
        <v>33</v>
      </c>
      <c r="AY3260" s="106">
        <v>290</v>
      </c>
      <c r="BD3260" t="s">
        <v>2465</v>
      </c>
      <c r="BE3260" t="e">
        <v>#N/A</v>
      </c>
      <c r="BF3260" t="s">
        <v>4747</v>
      </c>
      <c r="BH3260" t="str">
        <f t="shared" si="714"/>
        <v/>
      </c>
      <c r="BJ3260" t="str">
        <f t="shared" si="715"/>
        <v>OK</v>
      </c>
      <c r="BK3260" s="130" t="s">
        <v>5302</v>
      </c>
      <c r="BL3260" s="130" t="e">
        <v>#VALUE!</v>
      </c>
      <c r="BM3260" s="131" t="s">
        <v>33</v>
      </c>
      <c r="BN3260" s="131" t="e">
        <v>#VALUE!</v>
      </c>
      <c r="BO3260" t="e">
        <v>#N/A</v>
      </c>
      <c r="BP3260">
        <v>0</v>
      </c>
    </row>
    <row r="3261" spans="1:68" ht="25.2" x14ac:dyDescent="0.3">
      <c r="A3261" s="1"/>
      <c r="B3261" s="47">
        <v>2900</v>
      </c>
      <c r="C3261" s="45">
        <v>1050972</v>
      </c>
      <c r="D3261" s="29"/>
      <c r="E3261" s="29"/>
      <c r="F3261" s="31" t="s">
        <v>2467</v>
      </c>
      <c r="G3261" s="29" t="s">
        <v>31</v>
      </c>
      <c r="H3261" s="29"/>
      <c r="I3261" s="148" t="s">
        <v>33</v>
      </c>
      <c r="J3261" s="147" t="s">
        <v>33</v>
      </c>
      <c r="K3261" s="148" t="e">
        <v>#N/A</v>
      </c>
      <c r="L3261" s="148" t="s">
        <v>32</v>
      </c>
      <c r="M3261" s="147">
        <v>42551</v>
      </c>
      <c r="N3261" s="29" t="str">
        <f t="shared" si="711"/>
        <v/>
      </c>
      <c r="O3261" s="29" t="str">
        <f t="shared" si="712"/>
        <v/>
      </c>
      <c r="P3261" s="29" t="str">
        <f t="shared" si="713"/>
        <v/>
      </c>
      <c r="Q3261" s="29" t="str">
        <f t="shared" si="703"/>
        <v/>
      </c>
      <c r="R3261" s="29" t="str">
        <f t="shared" si="704"/>
        <v/>
      </c>
      <c r="S3261" s="29" t="str">
        <f t="shared" si="705"/>
        <v/>
      </c>
      <c r="T3261" s="29" t="str">
        <f t="shared" si="706"/>
        <v/>
      </c>
      <c r="U3261" s="29"/>
      <c r="V3261" s="29"/>
      <c r="W3261" s="38" t="s">
        <v>2462</v>
      </c>
      <c r="X3261" s="29" t="s">
        <v>158</v>
      </c>
      <c r="Y3261" s="146">
        <v>7172</v>
      </c>
      <c r="Z3261" s="33">
        <v>9180</v>
      </c>
      <c r="AA3261" s="34">
        <f t="shared" si="708"/>
        <v>0.28000000000000003</v>
      </c>
      <c r="AB3261" s="33">
        <f t="shared" si="709"/>
        <v>9180</v>
      </c>
      <c r="AC3261" s="34">
        <f t="shared" si="710"/>
        <v>0.27997761963314999</v>
      </c>
      <c r="AD3261" s="145">
        <f t="shared" si="716"/>
        <v>7650</v>
      </c>
      <c r="AE3261" s="105">
        <v>5976.6670000000004</v>
      </c>
      <c r="AF3261" s="34" t="s">
        <v>36</v>
      </c>
      <c r="AG3261" s="34" t="s">
        <v>36</v>
      </c>
      <c r="AH3261" s="34" t="s">
        <v>36</v>
      </c>
      <c r="AI3261" s="29">
        <v>8.1999999999999993</v>
      </c>
      <c r="AJ3261" s="29">
        <v>0.21</v>
      </c>
      <c r="AK3261" s="29">
        <v>0</v>
      </c>
      <c r="AL3261" s="29">
        <v>0</v>
      </c>
      <c r="AM3261" s="29" t="s">
        <v>28</v>
      </c>
      <c r="AN3261" s="44" t="s">
        <v>27</v>
      </c>
      <c r="AO3261" s="29" t="s">
        <v>28</v>
      </c>
      <c r="AP3261" s="29">
        <v>1</v>
      </c>
      <c r="AQ3261" s="29" t="s">
        <v>33</v>
      </c>
      <c r="AR3261" s="29" t="s">
        <v>33</v>
      </c>
      <c r="AS3261" s="29" t="s">
        <v>33</v>
      </c>
      <c r="AT3261" s="29"/>
      <c r="AU3261" s="144"/>
      <c r="AV3261" s="36" t="s">
        <v>28</v>
      </c>
      <c r="AW3261" s="102">
        <v>42551</v>
      </c>
      <c r="AX3261" s="129" t="s">
        <v>33</v>
      </c>
      <c r="AY3261" s="106">
        <v>61</v>
      </c>
      <c r="BD3261" t="s">
        <v>1608</v>
      </c>
      <c r="BE3261" t="e">
        <v>#N/A</v>
      </c>
      <c r="BF3261">
        <v>0</v>
      </c>
      <c r="BH3261" t="str">
        <f t="shared" si="714"/>
        <v/>
      </c>
      <c r="BJ3261" t="str">
        <f t="shared" si="715"/>
        <v>OK</v>
      </c>
      <c r="BK3261" s="130" t="s">
        <v>5302</v>
      </c>
      <c r="BL3261" s="130" t="e">
        <v>#VALUE!</v>
      </c>
      <c r="BM3261" s="131" t="s">
        <v>33</v>
      </c>
      <c r="BN3261" s="131" t="e">
        <v>#VALUE!</v>
      </c>
      <c r="BO3261" t="e">
        <v>#N/A</v>
      </c>
      <c r="BP3261">
        <v>0</v>
      </c>
    </row>
    <row r="3262" spans="1:68" ht="25.2" x14ac:dyDescent="0.3">
      <c r="A3262" s="1"/>
      <c r="B3262" s="47">
        <v>2901</v>
      </c>
      <c r="C3262" s="45">
        <v>1050974</v>
      </c>
      <c r="D3262" s="29"/>
      <c r="E3262" s="29"/>
      <c r="F3262" s="31" t="s">
        <v>2468</v>
      </c>
      <c r="G3262" s="29" t="s">
        <v>31</v>
      </c>
      <c r="H3262" s="29"/>
      <c r="I3262" s="148" t="s">
        <v>33</v>
      </c>
      <c r="J3262" s="147" t="s">
        <v>33</v>
      </c>
      <c r="K3262" s="148" t="e">
        <v>#N/A</v>
      </c>
      <c r="L3262" s="148" t="s">
        <v>32</v>
      </c>
      <c r="M3262" s="147">
        <v>42551</v>
      </c>
      <c r="N3262" s="29" t="str">
        <f t="shared" si="711"/>
        <v/>
      </c>
      <c r="O3262" s="29" t="str">
        <f t="shared" si="712"/>
        <v/>
      </c>
      <c r="P3262" s="29" t="str">
        <f t="shared" si="713"/>
        <v/>
      </c>
      <c r="Q3262" s="29" t="str">
        <f t="shared" si="703"/>
        <v/>
      </c>
      <c r="R3262" s="29" t="str">
        <f t="shared" si="704"/>
        <v/>
      </c>
      <c r="S3262" s="29" t="str">
        <f t="shared" si="705"/>
        <v/>
      </c>
      <c r="T3262" s="29" t="str">
        <f t="shared" si="706"/>
        <v/>
      </c>
      <c r="U3262" s="29"/>
      <c r="V3262" s="29"/>
      <c r="W3262" s="38" t="s">
        <v>2462</v>
      </c>
      <c r="X3262" s="29" t="s">
        <v>158</v>
      </c>
      <c r="Y3262" s="146">
        <v>15497</v>
      </c>
      <c r="Z3262" s="33">
        <v>19837</v>
      </c>
      <c r="AA3262" s="34">
        <f t="shared" si="708"/>
        <v>0.28000000000000003</v>
      </c>
      <c r="AB3262" s="33">
        <f t="shared" si="709"/>
        <v>19837</v>
      </c>
      <c r="AC3262" s="34">
        <f t="shared" si="710"/>
        <v>0.28005414518799387</v>
      </c>
      <c r="AD3262" s="145">
        <f t="shared" si="716"/>
        <v>16530.832999999999</v>
      </c>
      <c r="AE3262" s="105">
        <v>12914.166999999999</v>
      </c>
      <c r="AF3262" s="34" t="s">
        <v>36</v>
      </c>
      <c r="AG3262" s="34" t="s">
        <v>36</v>
      </c>
      <c r="AH3262" s="34" t="s">
        <v>36</v>
      </c>
      <c r="AI3262" s="29">
        <v>11.29</v>
      </c>
      <c r="AJ3262" s="29">
        <v>0.27765000000000001</v>
      </c>
      <c r="AK3262" s="29">
        <v>0</v>
      </c>
      <c r="AL3262" s="29">
        <v>0</v>
      </c>
      <c r="AM3262" s="29" t="s">
        <v>28</v>
      </c>
      <c r="AN3262" s="44" t="s">
        <v>27</v>
      </c>
      <c r="AO3262" s="29" t="s">
        <v>28</v>
      </c>
      <c r="AP3262" s="29">
        <v>1</v>
      </c>
      <c r="AQ3262" s="29" t="s">
        <v>33</v>
      </c>
      <c r="AR3262" s="29" t="s">
        <v>33</v>
      </c>
      <c r="AS3262" s="29" t="s">
        <v>33</v>
      </c>
      <c r="AT3262" s="29"/>
      <c r="AU3262" s="144"/>
      <c r="AV3262" s="36" t="s">
        <v>28</v>
      </c>
      <c r="AW3262" s="102">
        <v>42551</v>
      </c>
      <c r="AX3262" s="129" t="s">
        <v>33</v>
      </c>
      <c r="AY3262" s="106">
        <v>15</v>
      </c>
      <c r="BD3262" t="s">
        <v>2465</v>
      </c>
      <c r="BE3262" t="e">
        <v>#N/A</v>
      </c>
      <c r="BF3262">
        <v>0</v>
      </c>
      <c r="BH3262" t="str">
        <f t="shared" si="714"/>
        <v/>
      </c>
      <c r="BJ3262" t="str">
        <f t="shared" si="715"/>
        <v>OK</v>
      </c>
      <c r="BK3262" s="130" t="s">
        <v>5302</v>
      </c>
      <c r="BL3262" s="130" t="e">
        <v>#VALUE!</v>
      </c>
      <c r="BM3262" s="131" t="s">
        <v>33</v>
      </c>
      <c r="BN3262" s="131" t="e">
        <v>#VALUE!</v>
      </c>
      <c r="BO3262" t="e">
        <v>#N/A</v>
      </c>
      <c r="BP3262">
        <v>0</v>
      </c>
    </row>
    <row r="3263" spans="1:68" ht="25.2" x14ac:dyDescent="0.3">
      <c r="A3263" s="1"/>
      <c r="B3263" s="47">
        <v>2902</v>
      </c>
      <c r="C3263" s="45">
        <v>1050976</v>
      </c>
      <c r="D3263" s="29"/>
      <c r="E3263" s="29"/>
      <c r="F3263" s="31" t="s">
        <v>2469</v>
      </c>
      <c r="G3263" s="29" t="s">
        <v>31</v>
      </c>
      <c r="H3263" s="29"/>
      <c r="I3263" s="148" t="s">
        <v>33</v>
      </c>
      <c r="J3263" s="147" t="s">
        <v>33</v>
      </c>
      <c r="K3263" s="148" t="e">
        <v>#N/A</v>
      </c>
      <c r="L3263" s="148" t="s">
        <v>32</v>
      </c>
      <c r="M3263" s="147">
        <v>42551</v>
      </c>
      <c r="N3263" s="29" t="str">
        <f t="shared" si="711"/>
        <v/>
      </c>
      <c r="O3263" s="29" t="str">
        <f t="shared" si="712"/>
        <v/>
      </c>
      <c r="P3263" s="29" t="str">
        <f t="shared" si="713"/>
        <v/>
      </c>
      <c r="Q3263" s="29" t="str">
        <f t="shared" si="703"/>
        <v/>
      </c>
      <c r="R3263" s="29" t="str">
        <f t="shared" si="704"/>
        <v/>
      </c>
      <c r="S3263" s="29" t="str">
        <f t="shared" si="705"/>
        <v/>
      </c>
      <c r="T3263" s="29" t="str">
        <f t="shared" si="706"/>
        <v/>
      </c>
      <c r="U3263" s="29"/>
      <c r="V3263" s="29"/>
      <c r="W3263" s="38" t="s">
        <v>2462</v>
      </c>
      <c r="X3263" s="29" t="s">
        <v>158</v>
      </c>
      <c r="Y3263" s="146">
        <v>22637</v>
      </c>
      <c r="Z3263" s="33">
        <v>28976</v>
      </c>
      <c r="AA3263" s="34">
        <f t="shared" si="708"/>
        <v>0.28000000000000003</v>
      </c>
      <c r="AB3263" s="33">
        <f t="shared" si="709"/>
        <v>28976</v>
      </c>
      <c r="AC3263" s="34">
        <f t="shared" si="710"/>
        <v>0.28002826734941433</v>
      </c>
      <c r="AD3263" s="145">
        <f t="shared" si="716"/>
        <v>24146.667000000001</v>
      </c>
      <c r="AE3263" s="105">
        <v>18864.167000000001</v>
      </c>
      <c r="AF3263" s="34" t="s">
        <v>36</v>
      </c>
      <c r="AG3263" s="34" t="s">
        <v>36</v>
      </c>
      <c r="AH3263" s="34" t="s">
        <v>36</v>
      </c>
      <c r="AI3263" s="29">
        <v>18.37</v>
      </c>
      <c r="AJ3263" s="29">
        <v>0.43790000000000001</v>
      </c>
      <c r="AK3263" s="29">
        <v>0</v>
      </c>
      <c r="AL3263" s="29">
        <v>0</v>
      </c>
      <c r="AM3263" s="29" t="s">
        <v>28</v>
      </c>
      <c r="AN3263" s="44" t="s">
        <v>27</v>
      </c>
      <c r="AO3263" s="29" t="s">
        <v>28</v>
      </c>
      <c r="AP3263" s="29">
        <v>1</v>
      </c>
      <c r="AQ3263" s="29"/>
      <c r="AR3263" s="29"/>
      <c r="AS3263" s="29"/>
      <c r="AT3263" s="29"/>
      <c r="AU3263" s="144"/>
      <c r="AV3263" s="36" t="s">
        <v>28</v>
      </c>
      <c r="AW3263" s="102">
        <v>42551</v>
      </c>
      <c r="AX3263" s="129" t="s">
        <v>33</v>
      </c>
      <c r="AY3263" s="106" t="e">
        <v>#N/A</v>
      </c>
      <c r="BD3263" t="s">
        <v>2465</v>
      </c>
      <c r="BE3263" t="e">
        <v>#N/A</v>
      </c>
      <c r="BF3263">
        <v>0</v>
      </c>
      <c r="BH3263" t="str">
        <f t="shared" si="714"/>
        <v/>
      </c>
      <c r="BJ3263" t="str">
        <f t="shared" si="715"/>
        <v>OK</v>
      </c>
      <c r="BK3263" s="130" t="s">
        <v>5302</v>
      </c>
      <c r="BL3263" s="130" t="e">
        <v>#VALUE!</v>
      </c>
      <c r="BM3263" s="131" t="s">
        <v>33</v>
      </c>
      <c r="BN3263" s="131" t="e">
        <v>#VALUE!</v>
      </c>
      <c r="BO3263" t="e">
        <v>#N/A</v>
      </c>
      <c r="BP3263">
        <v>0</v>
      </c>
    </row>
    <row r="3264" spans="1:68" ht="25.2" x14ac:dyDescent="0.3">
      <c r="A3264" s="1"/>
      <c r="B3264" s="47">
        <v>2903</v>
      </c>
      <c r="C3264" s="45">
        <v>1050977</v>
      </c>
      <c r="D3264" s="29"/>
      <c r="E3264" s="29"/>
      <c r="F3264" s="31" t="s">
        <v>2470</v>
      </c>
      <c r="G3264" s="29" t="s">
        <v>31</v>
      </c>
      <c r="H3264" s="29"/>
      <c r="I3264" s="148" t="s">
        <v>33</v>
      </c>
      <c r="J3264" s="147" t="s">
        <v>33</v>
      </c>
      <c r="K3264" s="148" t="e">
        <v>#N/A</v>
      </c>
      <c r="L3264" s="148" t="s">
        <v>32</v>
      </c>
      <c r="M3264" s="147">
        <v>42551</v>
      </c>
      <c r="N3264" s="29" t="str">
        <f t="shared" si="711"/>
        <v/>
      </c>
      <c r="O3264" s="29" t="str">
        <f t="shared" si="712"/>
        <v/>
      </c>
      <c r="P3264" s="29" t="str">
        <f t="shared" si="713"/>
        <v/>
      </c>
      <c r="Q3264" s="29" t="str">
        <f t="shared" si="703"/>
        <v/>
      </c>
      <c r="R3264" s="29" t="str">
        <f t="shared" si="704"/>
        <v/>
      </c>
      <c r="S3264" s="29" t="str">
        <f t="shared" si="705"/>
        <v/>
      </c>
      <c r="T3264" s="29" t="str">
        <f t="shared" si="706"/>
        <v/>
      </c>
      <c r="U3264" s="29"/>
      <c r="V3264" s="29"/>
      <c r="W3264" s="38" t="s">
        <v>2462</v>
      </c>
      <c r="X3264" s="29" t="s">
        <v>158</v>
      </c>
      <c r="Y3264" s="146">
        <v>34056</v>
      </c>
      <c r="Z3264" s="33">
        <v>43592</v>
      </c>
      <c r="AA3264" s="34">
        <f t="shared" si="708"/>
        <v>0.28000000000000003</v>
      </c>
      <c r="AB3264" s="33">
        <f t="shared" si="709"/>
        <v>43592</v>
      </c>
      <c r="AC3264" s="34">
        <f t="shared" si="710"/>
        <v>0.28000940803382668</v>
      </c>
      <c r="AD3264" s="145">
        <f t="shared" si="716"/>
        <v>36326.667000000001</v>
      </c>
      <c r="AE3264" s="105">
        <v>28380</v>
      </c>
      <c r="AF3264" s="34" t="s">
        <v>36</v>
      </c>
      <c r="AG3264" s="34" t="s">
        <v>36</v>
      </c>
      <c r="AH3264" s="34" t="s">
        <v>36</v>
      </c>
      <c r="AI3264" s="29">
        <v>28.75</v>
      </c>
      <c r="AJ3264" s="29">
        <v>0.70437000000000005</v>
      </c>
      <c r="AK3264" s="29">
        <v>0</v>
      </c>
      <c r="AL3264" s="29">
        <v>0</v>
      </c>
      <c r="AM3264" s="29" t="s">
        <v>28</v>
      </c>
      <c r="AN3264" s="44" t="s">
        <v>27</v>
      </c>
      <c r="AO3264" s="29" t="s">
        <v>28</v>
      </c>
      <c r="AP3264" s="29">
        <v>1</v>
      </c>
      <c r="AQ3264" s="29"/>
      <c r="AR3264" s="29"/>
      <c r="AS3264" s="29"/>
      <c r="AT3264" s="29"/>
      <c r="AU3264" s="144"/>
      <c r="AV3264" s="36" t="s">
        <v>28</v>
      </c>
      <c r="AW3264" s="102">
        <v>42551</v>
      </c>
      <c r="AX3264" s="129" t="s">
        <v>33</v>
      </c>
      <c r="AY3264" s="106">
        <v>34</v>
      </c>
      <c r="BD3264" t="s">
        <v>2465</v>
      </c>
      <c r="BE3264" t="e">
        <v>#N/A</v>
      </c>
      <c r="BF3264">
        <v>0</v>
      </c>
      <c r="BH3264" t="str">
        <f t="shared" si="714"/>
        <v/>
      </c>
      <c r="BJ3264" t="str">
        <f t="shared" si="715"/>
        <v>OK</v>
      </c>
      <c r="BK3264" s="130" t="s">
        <v>5302</v>
      </c>
      <c r="BL3264" s="130" t="e">
        <v>#VALUE!</v>
      </c>
      <c r="BM3264" s="131" t="s">
        <v>33</v>
      </c>
      <c r="BN3264" s="131" t="e">
        <v>#VALUE!</v>
      </c>
      <c r="BO3264" t="e">
        <v>#N/A</v>
      </c>
      <c r="BP3264">
        <v>0</v>
      </c>
    </row>
    <row r="3265" spans="1:68" ht="25.2" x14ac:dyDescent="0.3">
      <c r="A3265" s="1"/>
      <c r="B3265" s="47">
        <v>2904</v>
      </c>
      <c r="C3265" s="45">
        <v>1058703</v>
      </c>
      <c r="D3265" s="29"/>
      <c r="E3265" s="29"/>
      <c r="F3265" s="31" t="s">
        <v>2471</v>
      </c>
      <c r="G3265" s="29" t="s">
        <v>31</v>
      </c>
      <c r="H3265" s="29"/>
      <c r="I3265" s="148" t="s">
        <v>33</v>
      </c>
      <c r="J3265" s="147" t="s">
        <v>33</v>
      </c>
      <c r="K3265" s="148" t="e">
        <v>#N/A</v>
      </c>
      <c r="L3265" s="148" t="s">
        <v>32</v>
      </c>
      <c r="M3265" s="147">
        <v>42551</v>
      </c>
      <c r="N3265" s="29" t="str">
        <f t="shared" si="711"/>
        <v/>
      </c>
      <c r="O3265" s="29" t="str">
        <f t="shared" si="712"/>
        <v/>
      </c>
      <c r="P3265" s="29" t="str">
        <f t="shared" si="713"/>
        <v/>
      </c>
      <c r="Q3265" s="29" t="str">
        <f t="shared" si="703"/>
        <v/>
      </c>
      <c r="R3265" s="29" t="str">
        <f t="shared" si="704"/>
        <v/>
      </c>
      <c r="S3265" s="29" t="str">
        <f t="shared" si="705"/>
        <v/>
      </c>
      <c r="T3265" s="29" t="str">
        <f t="shared" si="706"/>
        <v/>
      </c>
      <c r="U3265" s="29"/>
      <c r="V3265" s="29"/>
      <c r="W3265" s="38" t="s">
        <v>2462</v>
      </c>
      <c r="X3265" s="29" t="s">
        <v>158</v>
      </c>
      <c r="Y3265" s="146">
        <v>13671</v>
      </c>
      <c r="Z3265" s="33">
        <v>17499</v>
      </c>
      <c r="AA3265" s="34">
        <f t="shared" si="708"/>
        <v>0.28000000000000003</v>
      </c>
      <c r="AB3265" s="33">
        <f t="shared" si="709"/>
        <v>17499</v>
      </c>
      <c r="AC3265" s="34">
        <f t="shared" si="710"/>
        <v>0.28000877770463023</v>
      </c>
      <c r="AD3265" s="145">
        <f t="shared" si="716"/>
        <v>14582.5</v>
      </c>
      <c r="AE3265" s="105">
        <v>11392.5</v>
      </c>
      <c r="AF3265" s="34" t="s">
        <v>36</v>
      </c>
      <c r="AG3265" s="34" t="s">
        <v>36</v>
      </c>
      <c r="AH3265" s="34" t="s">
        <v>36</v>
      </c>
      <c r="AI3265" s="29">
        <v>11</v>
      </c>
      <c r="AJ3265" s="29">
        <v>0.31374999999999997</v>
      </c>
      <c r="AK3265" s="29">
        <v>0</v>
      </c>
      <c r="AL3265" s="29">
        <v>0</v>
      </c>
      <c r="AM3265" s="29" t="s">
        <v>28</v>
      </c>
      <c r="AN3265" s="44" t="s">
        <v>27</v>
      </c>
      <c r="AO3265" s="29" t="s">
        <v>28</v>
      </c>
      <c r="AP3265" s="29">
        <v>1</v>
      </c>
      <c r="AQ3265" s="29"/>
      <c r="AR3265" s="29"/>
      <c r="AS3265" s="29"/>
      <c r="AT3265" s="29"/>
      <c r="AU3265" s="144"/>
      <c r="AV3265" s="36" t="s">
        <v>28</v>
      </c>
      <c r="AW3265" s="102">
        <v>42551</v>
      </c>
      <c r="AX3265" s="129" t="s">
        <v>33</v>
      </c>
      <c r="AY3265" s="106" t="e">
        <v>#N/A</v>
      </c>
      <c r="BD3265" t="s">
        <v>1608</v>
      </c>
      <c r="BE3265" t="e">
        <v>#N/A</v>
      </c>
      <c r="BF3265" t="s">
        <v>4740</v>
      </c>
      <c r="BH3265" t="str">
        <f t="shared" si="714"/>
        <v/>
      </c>
      <c r="BJ3265" t="str">
        <f t="shared" si="715"/>
        <v>OK</v>
      </c>
      <c r="BK3265" s="130" t="s">
        <v>5302</v>
      </c>
      <c r="BL3265" s="130" t="e">
        <v>#VALUE!</v>
      </c>
      <c r="BM3265" s="131" t="s">
        <v>33</v>
      </c>
      <c r="BN3265" s="131" t="e">
        <v>#VALUE!</v>
      </c>
      <c r="BO3265" t="e">
        <v>#N/A</v>
      </c>
      <c r="BP3265">
        <v>0</v>
      </c>
    </row>
    <row r="3266" spans="1:68" ht="25.2" x14ac:dyDescent="0.3">
      <c r="A3266" s="1"/>
      <c r="B3266" s="47">
        <v>2905</v>
      </c>
      <c r="C3266" s="45">
        <v>1058704</v>
      </c>
      <c r="D3266" s="29"/>
      <c r="E3266" s="29"/>
      <c r="F3266" s="31" t="s">
        <v>2472</v>
      </c>
      <c r="G3266" s="29" t="s">
        <v>31</v>
      </c>
      <c r="H3266" s="29"/>
      <c r="I3266" s="148" t="s">
        <v>33</v>
      </c>
      <c r="J3266" s="147" t="s">
        <v>33</v>
      </c>
      <c r="K3266" s="148" t="e">
        <v>#N/A</v>
      </c>
      <c r="L3266" s="148" t="s">
        <v>32</v>
      </c>
      <c r="M3266" s="147" t="s">
        <v>33</v>
      </c>
      <c r="N3266" s="29" t="str">
        <f t="shared" si="711"/>
        <v/>
      </c>
      <c r="O3266" s="29" t="str">
        <f t="shared" si="712"/>
        <v/>
      </c>
      <c r="P3266" s="29" t="str">
        <f t="shared" si="713"/>
        <v/>
      </c>
      <c r="Q3266" s="29" t="str">
        <f t="shared" si="703"/>
        <v/>
      </c>
      <c r="R3266" s="29" t="str">
        <f t="shared" si="704"/>
        <v/>
      </c>
      <c r="S3266" s="29" t="str">
        <f t="shared" si="705"/>
        <v/>
      </c>
      <c r="T3266" s="29" t="str">
        <f t="shared" si="706"/>
        <v/>
      </c>
      <c r="U3266" s="29"/>
      <c r="V3266" s="29"/>
      <c r="W3266" s="38" t="s">
        <v>2462</v>
      </c>
      <c r="X3266" s="29" t="s">
        <v>158</v>
      </c>
      <c r="Y3266" s="146">
        <v>28942</v>
      </c>
      <c r="Z3266" s="33">
        <v>37046</v>
      </c>
      <c r="AA3266" s="34">
        <f t="shared" si="708"/>
        <v>0.28000000000000003</v>
      </c>
      <c r="AB3266" s="33">
        <f t="shared" si="709"/>
        <v>37046</v>
      </c>
      <c r="AC3266" s="34">
        <f t="shared" si="710"/>
        <v>0.28000832395837649</v>
      </c>
      <c r="AD3266" s="145">
        <f t="shared" si="716"/>
        <v>30871.667000000001</v>
      </c>
      <c r="AE3266" s="105">
        <v>24118.332999999999</v>
      </c>
      <c r="AF3266" s="34" t="s">
        <v>36</v>
      </c>
      <c r="AG3266" s="34" t="s">
        <v>36</v>
      </c>
      <c r="AH3266" s="34" t="s">
        <v>36</v>
      </c>
      <c r="AI3266" s="29">
        <v>27</v>
      </c>
      <c r="AJ3266" s="29">
        <v>0.79185000000000005</v>
      </c>
      <c r="AK3266" s="29">
        <v>0</v>
      </c>
      <c r="AL3266" s="29">
        <v>0</v>
      </c>
      <c r="AM3266" s="29" t="s">
        <v>28</v>
      </c>
      <c r="AN3266" s="44" t="s">
        <v>27</v>
      </c>
      <c r="AO3266" s="29" t="s">
        <v>28</v>
      </c>
      <c r="AP3266" s="29">
        <v>1</v>
      </c>
      <c r="AQ3266" s="29"/>
      <c r="AR3266" s="29"/>
      <c r="AS3266" s="29"/>
      <c r="AT3266" s="29"/>
      <c r="AU3266" s="144"/>
      <c r="AV3266" s="36" t="s">
        <v>28</v>
      </c>
      <c r="AW3266" s="102">
        <v>42551</v>
      </c>
      <c r="AX3266" s="129" t="s">
        <v>33</v>
      </c>
      <c r="AY3266" s="106" t="e">
        <v>#N/A</v>
      </c>
      <c r="BD3266" t="s">
        <v>1608</v>
      </c>
      <c r="BE3266" t="e">
        <v>#N/A</v>
      </c>
      <c r="BF3266" t="s">
        <v>4740</v>
      </c>
      <c r="BH3266" t="str">
        <f t="shared" si="714"/>
        <v/>
      </c>
      <c r="BJ3266" t="str">
        <f t="shared" si="715"/>
        <v>OK</v>
      </c>
      <c r="BK3266" s="130" t="s">
        <v>5302</v>
      </c>
      <c r="BL3266" s="130" t="e">
        <v>#VALUE!</v>
      </c>
      <c r="BM3266" s="131" t="s">
        <v>33</v>
      </c>
      <c r="BN3266" s="131" t="e">
        <v>#VALUE!</v>
      </c>
      <c r="BO3266" t="e">
        <v>#N/A</v>
      </c>
      <c r="BP3266">
        <v>0</v>
      </c>
    </row>
    <row r="3267" spans="1:68" ht="25.2" x14ac:dyDescent="0.3">
      <c r="A3267" s="1"/>
      <c r="B3267" s="47">
        <v>2906</v>
      </c>
      <c r="C3267" s="45">
        <v>1058705</v>
      </c>
      <c r="D3267" s="29"/>
      <c r="E3267" s="29"/>
      <c r="F3267" s="31" t="s">
        <v>2473</v>
      </c>
      <c r="G3267" s="29" t="s">
        <v>31</v>
      </c>
      <c r="H3267" s="29"/>
      <c r="I3267" s="148" t="s">
        <v>33</v>
      </c>
      <c r="J3267" s="147" t="s">
        <v>33</v>
      </c>
      <c r="K3267" s="148" t="e">
        <v>#N/A</v>
      </c>
      <c r="L3267" s="148" t="s">
        <v>32</v>
      </c>
      <c r="M3267" s="147">
        <v>42551</v>
      </c>
      <c r="N3267" s="29" t="str">
        <f t="shared" si="711"/>
        <v/>
      </c>
      <c r="O3267" s="29" t="str">
        <f t="shared" si="712"/>
        <v/>
      </c>
      <c r="P3267" s="29" t="str">
        <f t="shared" si="713"/>
        <v/>
      </c>
      <c r="Q3267" s="29" t="str">
        <f t="shared" si="703"/>
        <v/>
      </c>
      <c r="R3267" s="29" t="str">
        <f t="shared" si="704"/>
        <v/>
      </c>
      <c r="S3267" s="29" t="str">
        <f t="shared" si="705"/>
        <v/>
      </c>
      <c r="T3267" s="29" t="str">
        <f t="shared" si="706"/>
        <v/>
      </c>
      <c r="U3267" s="29"/>
      <c r="V3267" s="29"/>
      <c r="W3267" s="38" t="s">
        <v>2462</v>
      </c>
      <c r="X3267" s="29" t="s">
        <v>158</v>
      </c>
      <c r="Y3267" s="146">
        <v>43920</v>
      </c>
      <c r="Z3267" s="33">
        <v>56218</v>
      </c>
      <c r="AA3267" s="34">
        <f t="shared" si="708"/>
        <v>0.28000000000000003</v>
      </c>
      <c r="AB3267" s="33">
        <f t="shared" si="709"/>
        <v>56218</v>
      </c>
      <c r="AC3267" s="34">
        <f t="shared" si="710"/>
        <v>0.28000909836065568</v>
      </c>
      <c r="AD3267" s="145">
        <f t="shared" si="716"/>
        <v>46848.332999999999</v>
      </c>
      <c r="AE3267" s="105">
        <v>36600</v>
      </c>
      <c r="AF3267" s="34" t="s">
        <v>36</v>
      </c>
      <c r="AG3267" s="34" t="s">
        <v>36</v>
      </c>
      <c r="AH3267" s="34" t="s">
        <v>36</v>
      </c>
      <c r="AI3267" s="29">
        <v>45</v>
      </c>
      <c r="AJ3267" s="29">
        <v>1.2549999999999999</v>
      </c>
      <c r="AK3267" s="29">
        <v>0</v>
      </c>
      <c r="AL3267" s="29">
        <v>0</v>
      </c>
      <c r="AM3267" s="29" t="s">
        <v>28</v>
      </c>
      <c r="AN3267" s="44" t="s">
        <v>27</v>
      </c>
      <c r="AO3267" s="29" t="s">
        <v>28</v>
      </c>
      <c r="AP3267" s="29">
        <v>1</v>
      </c>
      <c r="AQ3267" s="29"/>
      <c r="AR3267" s="29"/>
      <c r="AS3267" s="29"/>
      <c r="AT3267" s="29"/>
      <c r="AU3267" s="144"/>
      <c r="AV3267" s="36" t="s">
        <v>28</v>
      </c>
      <c r="AW3267" s="102">
        <v>42551</v>
      </c>
      <c r="AX3267" s="129" t="s">
        <v>33</v>
      </c>
      <c r="AY3267" s="106" t="e">
        <v>#N/A</v>
      </c>
      <c r="BD3267" t="s">
        <v>1608</v>
      </c>
      <c r="BE3267" t="e">
        <v>#N/A</v>
      </c>
      <c r="BF3267" t="s">
        <v>4740</v>
      </c>
      <c r="BH3267" t="str">
        <f t="shared" si="714"/>
        <v/>
      </c>
      <c r="BJ3267" t="str">
        <f t="shared" si="715"/>
        <v>OK</v>
      </c>
      <c r="BK3267" s="130" t="s">
        <v>5302</v>
      </c>
      <c r="BL3267" s="130" t="e">
        <v>#VALUE!</v>
      </c>
      <c r="BM3267" s="131" t="s">
        <v>33</v>
      </c>
      <c r="BN3267" s="131" t="e">
        <v>#VALUE!</v>
      </c>
      <c r="BO3267" t="e">
        <v>#N/A</v>
      </c>
      <c r="BP3267">
        <v>0</v>
      </c>
    </row>
    <row r="3268" spans="1:68" ht="25.2" x14ac:dyDescent="0.3">
      <c r="A3268" s="1"/>
      <c r="B3268" s="47">
        <v>2907</v>
      </c>
      <c r="C3268" s="45">
        <v>1053701</v>
      </c>
      <c r="D3268" s="29"/>
      <c r="E3268" s="29"/>
      <c r="F3268" s="31" t="s">
        <v>2474</v>
      </c>
      <c r="G3268" s="29" t="s">
        <v>47</v>
      </c>
      <c r="H3268" s="70" t="s">
        <v>4779</v>
      </c>
      <c r="I3268" s="148" t="s">
        <v>33</v>
      </c>
      <c r="J3268" s="147" t="s">
        <v>33</v>
      </c>
      <c r="K3268" s="148" t="e">
        <v>#N/A</v>
      </c>
      <c r="L3268" s="148" t="s">
        <v>32</v>
      </c>
      <c r="M3268" s="147">
        <v>42551</v>
      </c>
      <c r="N3268" s="29" t="str">
        <f t="shared" si="711"/>
        <v/>
      </c>
      <c r="O3268" s="29" t="str">
        <f t="shared" si="712"/>
        <v/>
      </c>
      <c r="P3268" s="29" t="str">
        <f t="shared" si="713"/>
        <v/>
      </c>
      <c r="Q3268" s="29" t="str">
        <f t="shared" si="703"/>
        <v/>
      </c>
      <c r="R3268" s="29" t="str">
        <f t="shared" si="704"/>
        <v/>
      </c>
      <c r="S3268" s="29" t="str">
        <f t="shared" si="705"/>
        <v/>
      </c>
      <c r="T3268" s="29" t="str">
        <f t="shared" si="706"/>
        <v/>
      </c>
      <c r="U3268" s="29"/>
      <c r="V3268" s="29"/>
      <c r="W3268" s="38" t="s">
        <v>2462</v>
      </c>
      <c r="X3268" s="29" t="s">
        <v>158</v>
      </c>
      <c r="Y3268" s="146">
        <v>2617</v>
      </c>
      <c r="Z3268" s="33">
        <v>3350</v>
      </c>
      <c r="AA3268" s="34">
        <f t="shared" si="708"/>
        <v>0.28000000000000003</v>
      </c>
      <c r="AB3268" s="33">
        <f t="shared" si="709"/>
        <v>3350</v>
      </c>
      <c r="AC3268" s="34">
        <f t="shared" si="710"/>
        <v>0.28009205656737579</v>
      </c>
      <c r="AD3268" s="145">
        <f t="shared" si="716"/>
        <v>2791.6669999999999</v>
      </c>
      <c r="AE3268" s="105">
        <v>2180.8330000000001</v>
      </c>
      <c r="AF3268" s="34" t="s">
        <v>36</v>
      </c>
      <c r="AG3268" s="34" t="s">
        <v>36</v>
      </c>
      <c r="AH3268" s="34" t="s">
        <v>36</v>
      </c>
      <c r="AI3268" s="29">
        <v>0.82299999999999995</v>
      </c>
      <c r="AJ3268" s="29">
        <v>2.1999999999999999E-2</v>
      </c>
      <c r="AK3268" s="29">
        <v>0</v>
      </c>
      <c r="AL3268" s="29">
        <v>0</v>
      </c>
      <c r="AM3268" s="29" t="s">
        <v>28</v>
      </c>
      <c r="AN3268" s="44" t="s">
        <v>27</v>
      </c>
      <c r="AO3268" s="29" t="s">
        <v>28</v>
      </c>
      <c r="AP3268" s="29">
        <v>1</v>
      </c>
      <c r="AQ3268" s="29"/>
      <c r="AR3268" s="29"/>
      <c r="AS3268" s="29"/>
      <c r="AT3268" s="29"/>
      <c r="AU3268" s="144"/>
      <c r="AV3268" s="36" t="s">
        <v>28</v>
      </c>
      <c r="AW3268" s="102">
        <v>42551</v>
      </c>
      <c r="AX3268" s="129" t="s">
        <v>33</v>
      </c>
      <c r="AY3268" s="106">
        <v>2335</v>
      </c>
      <c r="BD3268" t="s">
        <v>4644</v>
      </c>
      <c r="BE3268" t="e">
        <v>#N/A</v>
      </c>
      <c r="BF3268">
        <v>0</v>
      </c>
      <c r="BH3268" t="str">
        <f t="shared" si="714"/>
        <v/>
      </c>
      <c r="BJ3268" t="str">
        <f t="shared" si="715"/>
        <v>OK</v>
      </c>
      <c r="BK3268" s="130">
        <v>3350</v>
      </c>
      <c r="BL3268" s="130" t="s">
        <v>37</v>
      </c>
      <c r="BM3268" s="131" t="s">
        <v>33</v>
      </c>
      <c r="BN3268" s="131" t="e">
        <v>#VALUE!</v>
      </c>
      <c r="BO3268">
        <v>3350</v>
      </c>
      <c r="BP3268">
        <v>32</v>
      </c>
    </row>
    <row r="3269" spans="1:68" ht="25.2" x14ac:dyDescent="0.3">
      <c r="A3269" s="1"/>
      <c r="B3269" s="47">
        <v>2908</v>
      </c>
      <c r="C3269" s="45">
        <v>1051077</v>
      </c>
      <c r="D3269" s="29"/>
      <c r="E3269" s="29"/>
      <c r="F3269" s="31" t="s">
        <v>2475</v>
      </c>
      <c r="G3269" s="29" t="s">
        <v>31</v>
      </c>
      <c r="H3269" s="29"/>
      <c r="I3269" s="148" t="s">
        <v>33</v>
      </c>
      <c r="J3269" s="147" t="s">
        <v>33</v>
      </c>
      <c r="K3269" s="148" t="e">
        <v>#N/A</v>
      </c>
      <c r="L3269" s="148" t="s">
        <v>32</v>
      </c>
      <c r="M3269" s="147">
        <v>42551</v>
      </c>
      <c r="N3269" s="29" t="str">
        <f t="shared" si="711"/>
        <v/>
      </c>
      <c r="O3269" s="29" t="str">
        <f t="shared" si="712"/>
        <v/>
      </c>
      <c r="P3269" s="29" t="str">
        <f t="shared" si="713"/>
        <v/>
      </c>
      <c r="Q3269" s="29" t="str">
        <f t="shared" si="703"/>
        <v/>
      </c>
      <c r="R3269" s="29" t="str">
        <f t="shared" si="704"/>
        <v/>
      </c>
      <c r="S3269" s="29" t="str">
        <f t="shared" si="705"/>
        <v/>
      </c>
      <c r="T3269" s="29" t="str">
        <f t="shared" si="706"/>
        <v/>
      </c>
      <c r="U3269" s="29"/>
      <c r="V3269" s="29"/>
      <c r="W3269" s="38" t="s">
        <v>2462</v>
      </c>
      <c r="X3269" s="29" t="s">
        <v>158</v>
      </c>
      <c r="Y3269" s="146">
        <v>1247</v>
      </c>
      <c r="Z3269" s="33">
        <v>1597</v>
      </c>
      <c r="AA3269" s="34">
        <f t="shared" si="708"/>
        <v>0.28100000000000003</v>
      </c>
      <c r="AB3269" s="33">
        <f t="shared" si="709"/>
        <v>1597</v>
      </c>
      <c r="AC3269" s="34">
        <f t="shared" si="710"/>
        <v>0.2806728851089384</v>
      </c>
      <c r="AD3269" s="145">
        <f t="shared" si="716"/>
        <v>1330.8330000000001</v>
      </c>
      <c r="AE3269" s="105">
        <v>1039.1669999999999</v>
      </c>
      <c r="AF3269" s="34" t="s">
        <v>36</v>
      </c>
      <c r="AG3269" s="34" t="s">
        <v>36</v>
      </c>
      <c r="AH3269" s="34" t="s">
        <v>36</v>
      </c>
      <c r="AI3269" s="29">
        <v>0.26</v>
      </c>
      <c r="AJ3269" s="29">
        <v>8.0599999999999995E-3</v>
      </c>
      <c r="AK3269" s="29">
        <v>0</v>
      </c>
      <c r="AL3269" s="29">
        <v>0</v>
      </c>
      <c r="AM3269" s="29" t="s">
        <v>28</v>
      </c>
      <c r="AN3269" s="44" t="s">
        <v>27</v>
      </c>
      <c r="AO3269" s="29" t="s">
        <v>28</v>
      </c>
      <c r="AP3269" s="29">
        <v>1</v>
      </c>
      <c r="AQ3269" s="29"/>
      <c r="AR3269" s="29"/>
      <c r="AS3269" s="29"/>
      <c r="AT3269" s="29"/>
      <c r="AU3269" s="144"/>
      <c r="AV3269" s="36" t="s">
        <v>28</v>
      </c>
      <c r="AW3269" s="102">
        <v>42551</v>
      </c>
      <c r="AX3269" s="129" t="s">
        <v>33</v>
      </c>
      <c r="AY3269" s="106">
        <v>7</v>
      </c>
      <c r="BD3269" t="s">
        <v>4644</v>
      </c>
      <c r="BE3269" t="e">
        <v>#N/A</v>
      </c>
      <c r="BF3269">
        <v>0</v>
      </c>
      <c r="BH3269" t="str">
        <f t="shared" si="714"/>
        <v/>
      </c>
      <c r="BJ3269" t="str">
        <f t="shared" si="715"/>
        <v>OK</v>
      </c>
      <c r="BK3269" s="130" t="s">
        <v>5302</v>
      </c>
      <c r="BL3269" s="130" t="e">
        <v>#VALUE!</v>
      </c>
      <c r="BM3269" s="131" t="s">
        <v>33</v>
      </c>
      <c r="BN3269" s="131" t="e">
        <v>#VALUE!</v>
      </c>
      <c r="BO3269" t="e">
        <v>#N/A</v>
      </c>
      <c r="BP3269">
        <v>0</v>
      </c>
    </row>
    <row r="3270" spans="1:68" ht="25.2" x14ac:dyDescent="0.3">
      <c r="A3270" s="1"/>
      <c r="B3270" s="47">
        <v>2909</v>
      </c>
      <c r="C3270" s="45">
        <v>1053700</v>
      </c>
      <c r="D3270" s="29"/>
      <c r="E3270" s="29"/>
      <c r="F3270" s="39" t="s">
        <v>2476</v>
      </c>
      <c r="G3270" s="29" t="s">
        <v>61</v>
      </c>
      <c r="H3270" s="70" t="s">
        <v>69</v>
      </c>
      <c r="I3270" s="148" t="s">
        <v>33</v>
      </c>
      <c r="J3270" s="147" t="s">
        <v>33</v>
      </c>
      <c r="K3270" s="148" t="e">
        <v>#N/A</v>
      </c>
      <c r="L3270" s="148" t="s">
        <v>32</v>
      </c>
      <c r="M3270" s="147">
        <v>42551</v>
      </c>
      <c r="N3270" s="29" t="str">
        <f t="shared" si="711"/>
        <v/>
      </c>
      <c r="O3270" s="29" t="str">
        <f t="shared" si="712"/>
        <v/>
      </c>
      <c r="P3270" s="29" t="str">
        <f t="shared" si="713"/>
        <v/>
      </c>
      <c r="Q3270" s="29" t="str">
        <f t="shared" si="703"/>
        <v/>
      </c>
      <c r="R3270" s="29" t="str">
        <f t="shared" si="704"/>
        <v/>
      </c>
      <c r="S3270" s="29" t="str">
        <f t="shared" si="705"/>
        <v/>
      </c>
      <c r="T3270" s="29" t="str">
        <f t="shared" si="706"/>
        <v/>
      </c>
      <c r="U3270" s="29"/>
      <c r="V3270" s="29"/>
      <c r="W3270" s="38" t="s">
        <v>2462</v>
      </c>
      <c r="X3270" s="29" t="s">
        <v>158</v>
      </c>
      <c r="Y3270" s="146">
        <v>1434</v>
      </c>
      <c r="Z3270" s="33">
        <v>1577</v>
      </c>
      <c r="AA3270" s="34">
        <f t="shared" si="708"/>
        <v>0.1</v>
      </c>
      <c r="AB3270" s="33">
        <f t="shared" si="709"/>
        <v>1577</v>
      </c>
      <c r="AC3270" s="34">
        <f t="shared" si="710"/>
        <v>9.972133891213382E-2</v>
      </c>
      <c r="AD3270" s="145">
        <f t="shared" si="716"/>
        <v>1314.1669999999999</v>
      </c>
      <c r="AE3270" s="105">
        <v>1195</v>
      </c>
      <c r="AF3270" s="34" t="s">
        <v>70</v>
      </c>
      <c r="AG3270" s="34" t="s">
        <v>73</v>
      </c>
      <c r="AH3270" s="34" t="s">
        <v>73</v>
      </c>
      <c r="AI3270" s="29">
        <v>0.2</v>
      </c>
      <c r="AJ3270" s="29">
        <v>3.8899999999999998E-3</v>
      </c>
      <c r="AK3270" s="29">
        <v>0</v>
      </c>
      <c r="AL3270" s="29">
        <v>0</v>
      </c>
      <c r="AM3270" s="29" t="s">
        <v>27</v>
      </c>
      <c r="AN3270" s="44" t="s">
        <v>27</v>
      </c>
      <c r="AO3270" s="29" t="s">
        <v>27</v>
      </c>
      <c r="AP3270" s="29">
        <v>1</v>
      </c>
      <c r="AQ3270" s="29"/>
      <c r="AR3270" s="29"/>
      <c r="AS3270" s="29"/>
      <c r="AT3270" s="29"/>
      <c r="AU3270" s="144"/>
      <c r="AV3270" s="36" t="s">
        <v>28</v>
      </c>
      <c r="AW3270" s="102">
        <v>42551</v>
      </c>
      <c r="AX3270" s="129" t="s">
        <v>33</v>
      </c>
      <c r="AY3270" s="106">
        <v>66</v>
      </c>
      <c r="BD3270" t="s">
        <v>4644</v>
      </c>
      <c r="BE3270" t="e">
        <v>#N/A</v>
      </c>
      <c r="BF3270">
        <v>0</v>
      </c>
      <c r="BH3270" t="str">
        <f t="shared" si="714"/>
        <v/>
      </c>
      <c r="BJ3270" t="str">
        <f t="shared" si="715"/>
        <v>OK</v>
      </c>
      <c r="BK3270" s="130" t="s">
        <v>5302</v>
      </c>
      <c r="BL3270" s="130" t="e">
        <v>#VALUE!</v>
      </c>
      <c r="BM3270" s="131" t="s">
        <v>33</v>
      </c>
      <c r="BN3270" s="131" t="e">
        <v>#VALUE!</v>
      </c>
      <c r="BO3270" t="e">
        <v>#N/A</v>
      </c>
      <c r="BP3270">
        <v>0</v>
      </c>
    </row>
    <row r="3271" spans="1:68" ht="25.2" x14ac:dyDescent="0.3">
      <c r="A3271" s="1"/>
      <c r="B3271" s="47">
        <v>2910</v>
      </c>
      <c r="C3271" s="45">
        <v>1051078</v>
      </c>
      <c r="D3271" s="29"/>
      <c r="E3271" s="29"/>
      <c r="F3271" s="31" t="s">
        <v>2477</v>
      </c>
      <c r="G3271" s="29" t="s">
        <v>31</v>
      </c>
      <c r="H3271" s="70" t="s">
        <v>4779</v>
      </c>
      <c r="I3271" s="148" t="s">
        <v>33</v>
      </c>
      <c r="J3271" s="147" t="s">
        <v>33</v>
      </c>
      <c r="K3271" s="148" t="e">
        <v>#N/A</v>
      </c>
      <c r="L3271" s="148" t="s">
        <v>32</v>
      </c>
      <c r="M3271" s="147">
        <v>42551</v>
      </c>
      <c r="N3271" s="29" t="str">
        <f t="shared" si="711"/>
        <v/>
      </c>
      <c r="O3271" s="29" t="str">
        <f t="shared" si="712"/>
        <v/>
      </c>
      <c r="P3271" s="29" t="str">
        <f t="shared" si="713"/>
        <v/>
      </c>
      <c r="Q3271" s="29" t="str">
        <f t="shared" si="703"/>
        <v/>
      </c>
      <c r="R3271" s="29" t="str">
        <f t="shared" si="704"/>
        <v/>
      </c>
      <c r="S3271" s="29" t="str">
        <f t="shared" si="705"/>
        <v/>
      </c>
      <c r="T3271" s="29" t="str">
        <f t="shared" si="706"/>
        <v/>
      </c>
      <c r="U3271" s="29"/>
      <c r="V3271" s="29"/>
      <c r="W3271" s="38" t="s">
        <v>2462</v>
      </c>
      <c r="X3271" s="29" t="s">
        <v>158</v>
      </c>
      <c r="Y3271" s="146">
        <v>2918</v>
      </c>
      <c r="Z3271" s="33">
        <v>3735</v>
      </c>
      <c r="AA3271" s="34">
        <f t="shared" si="708"/>
        <v>0.28000000000000003</v>
      </c>
      <c r="AB3271" s="33">
        <f t="shared" si="709"/>
        <v>3735</v>
      </c>
      <c r="AC3271" s="34">
        <f t="shared" si="710"/>
        <v>0.27998611652006633</v>
      </c>
      <c r="AD3271" s="145">
        <f t="shared" si="716"/>
        <v>3112.5</v>
      </c>
      <c r="AE3271" s="105">
        <v>2431.6669999999999</v>
      </c>
      <c r="AF3271" s="34" t="s">
        <v>36</v>
      </c>
      <c r="AG3271" s="34" t="s">
        <v>36</v>
      </c>
      <c r="AH3271" s="34" t="s">
        <v>36</v>
      </c>
      <c r="AI3271" s="29">
        <v>0.88</v>
      </c>
      <c r="AJ3271" s="29">
        <v>1.5E-3</v>
      </c>
      <c r="AK3271" s="29">
        <v>12</v>
      </c>
      <c r="AL3271" s="29">
        <v>0</v>
      </c>
      <c r="AM3271" s="29" t="s">
        <v>28</v>
      </c>
      <c r="AN3271" s="158" t="s">
        <v>28</v>
      </c>
      <c r="AO3271" s="29" t="s">
        <v>28</v>
      </c>
      <c r="AP3271" s="29">
        <v>1</v>
      </c>
      <c r="AQ3271" s="29"/>
      <c r="AR3271" s="29"/>
      <c r="AS3271" s="29"/>
      <c r="AT3271" s="29"/>
      <c r="AU3271" s="144"/>
      <c r="AV3271" s="36" t="s">
        <v>28</v>
      </c>
      <c r="AW3271" s="102">
        <v>42551</v>
      </c>
      <c r="AX3271" s="129" t="s">
        <v>33</v>
      </c>
      <c r="AY3271" s="106">
        <v>95</v>
      </c>
      <c r="BD3271" t="s">
        <v>1724</v>
      </c>
      <c r="BE3271" t="e">
        <v>#N/A</v>
      </c>
      <c r="BF3271" t="s">
        <v>4739</v>
      </c>
      <c r="BH3271" t="str">
        <f t="shared" si="714"/>
        <v>AV</v>
      </c>
      <c r="BJ3271" t="str">
        <f t="shared" si="715"/>
        <v>OK</v>
      </c>
      <c r="BK3271" s="130">
        <v>3735</v>
      </c>
      <c r="BL3271" s="130" t="s">
        <v>37</v>
      </c>
      <c r="BM3271" s="131" t="s">
        <v>33</v>
      </c>
      <c r="BN3271" s="131" t="e">
        <v>#VALUE!</v>
      </c>
      <c r="BO3271">
        <v>3735</v>
      </c>
      <c r="BP3271">
        <v>0</v>
      </c>
    </row>
    <row r="3272" spans="1:68" ht="25.2" x14ac:dyDescent="0.3">
      <c r="A3272" s="1"/>
      <c r="B3272" s="47">
        <v>2911</v>
      </c>
      <c r="C3272" s="45">
        <v>1050162</v>
      </c>
      <c r="D3272" s="29"/>
      <c r="E3272" s="29"/>
      <c r="F3272" s="39" t="s">
        <v>2479</v>
      </c>
      <c r="G3272" s="29" t="s">
        <v>39</v>
      </c>
      <c r="H3272" s="70" t="s">
        <v>4779</v>
      </c>
      <c r="I3272" s="148" t="s">
        <v>33</v>
      </c>
      <c r="J3272" s="147" t="s">
        <v>33</v>
      </c>
      <c r="K3272" s="148" t="e">
        <v>#N/A</v>
      </c>
      <c r="L3272" s="148" t="s">
        <v>32</v>
      </c>
      <c r="M3272" s="147">
        <v>42551</v>
      </c>
      <c r="N3272" s="29" t="str">
        <f t="shared" si="711"/>
        <v/>
      </c>
      <c r="O3272" s="29" t="str">
        <f t="shared" si="712"/>
        <v/>
      </c>
      <c r="P3272" s="29" t="str">
        <f t="shared" si="713"/>
        <v/>
      </c>
      <c r="Q3272" s="29" t="str">
        <f t="shared" si="703"/>
        <v/>
      </c>
      <c r="R3272" s="29" t="str">
        <f t="shared" si="704"/>
        <v/>
      </c>
      <c r="S3272" s="29" t="str">
        <f t="shared" si="705"/>
        <v/>
      </c>
      <c r="T3272" s="29" t="str">
        <f t="shared" si="706"/>
        <v/>
      </c>
      <c r="U3272" s="29"/>
      <c r="V3272" s="29"/>
      <c r="W3272" s="38" t="s">
        <v>2462</v>
      </c>
      <c r="X3272" s="29" t="s">
        <v>158</v>
      </c>
      <c r="Y3272" s="146">
        <v>165.43</v>
      </c>
      <c r="Z3272" s="33">
        <v>211.75</v>
      </c>
      <c r="AA3272" s="34">
        <f t="shared" si="708"/>
        <v>0.28000000000000003</v>
      </c>
      <c r="AB3272" s="33">
        <f t="shared" si="709"/>
        <v>211.75</v>
      </c>
      <c r="AC3272" s="34">
        <f t="shared" si="710"/>
        <v>0.27999825907818182</v>
      </c>
      <c r="AD3272" s="145">
        <f t="shared" si="716"/>
        <v>176.458</v>
      </c>
      <c r="AE3272" s="105">
        <v>137.858</v>
      </c>
      <c r="AF3272" s="34" t="s">
        <v>36</v>
      </c>
      <c r="AG3272" s="34" t="s">
        <v>36</v>
      </c>
      <c r="AH3272" s="34" t="s">
        <v>36</v>
      </c>
      <c r="AI3272" s="29">
        <v>4.4999999999999998E-2</v>
      </c>
      <c r="AJ3272" s="29">
        <v>5.4000000000000001E-4</v>
      </c>
      <c r="AK3272" s="29">
        <v>54</v>
      </c>
      <c r="AL3272" s="29">
        <v>0</v>
      </c>
      <c r="AM3272" s="29" t="s">
        <v>28</v>
      </c>
      <c r="AN3272" s="158" t="s">
        <v>28</v>
      </c>
      <c r="AO3272" s="29" t="s">
        <v>28</v>
      </c>
      <c r="AP3272" s="29">
        <v>1</v>
      </c>
      <c r="AQ3272" s="29"/>
      <c r="AR3272" s="29"/>
      <c r="AS3272" s="29"/>
      <c r="AT3272" s="29"/>
      <c r="AU3272" s="144"/>
      <c r="AV3272" s="36" t="s">
        <v>28</v>
      </c>
      <c r="AW3272" s="102">
        <v>42551</v>
      </c>
      <c r="AX3272" s="129" t="s">
        <v>33</v>
      </c>
      <c r="AY3272" s="106">
        <v>1768</v>
      </c>
      <c r="BD3272" t="s">
        <v>2478</v>
      </c>
      <c r="BE3272" t="e">
        <v>#N/A</v>
      </c>
      <c r="BF3272">
        <v>0</v>
      </c>
      <c r="BH3272" t="str">
        <f t="shared" si="714"/>
        <v>AV</v>
      </c>
      <c r="BJ3272" t="str">
        <f t="shared" si="715"/>
        <v>OK</v>
      </c>
      <c r="BK3272" s="130">
        <v>211.75</v>
      </c>
      <c r="BL3272" s="130" t="s">
        <v>37</v>
      </c>
      <c r="BM3272" s="131" t="s">
        <v>33</v>
      </c>
      <c r="BN3272" s="131" t="e">
        <v>#VALUE!</v>
      </c>
      <c r="BO3272">
        <v>211.75</v>
      </c>
      <c r="BP3272">
        <v>0</v>
      </c>
    </row>
    <row r="3273" spans="1:68" ht="25.2" x14ac:dyDescent="0.3">
      <c r="A3273" s="1"/>
      <c r="B3273" s="47">
        <v>2912</v>
      </c>
      <c r="C3273" s="45">
        <v>1055412</v>
      </c>
      <c r="D3273" s="29"/>
      <c r="E3273" s="29"/>
      <c r="F3273" s="31" t="s">
        <v>2480</v>
      </c>
      <c r="G3273" s="29" t="s">
        <v>31</v>
      </c>
      <c r="H3273" s="29"/>
      <c r="I3273" s="148" t="s">
        <v>33</v>
      </c>
      <c r="J3273" s="147" t="s">
        <v>33</v>
      </c>
      <c r="K3273" s="148" t="e">
        <v>#N/A</v>
      </c>
      <c r="L3273" s="148" t="s">
        <v>32</v>
      </c>
      <c r="M3273" s="147">
        <v>42551</v>
      </c>
      <c r="N3273" s="29" t="str">
        <f t="shared" si="711"/>
        <v/>
      </c>
      <c r="O3273" s="29" t="str">
        <f t="shared" si="712"/>
        <v/>
      </c>
      <c r="P3273" s="29" t="str">
        <f t="shared" si="713"/>
        <v/>
      </c>
      <c r="Q3273" s="29" t="str">
        <f t="shared" si="703"/>
        <v/>
      </c>
      <c r="R3273" s="29" t="str">
        <f t="shared" si="704"/>
        <v/>
      </c>
      <c r="S3273" s="29" t="str">
        <f t="shared" si="705"/>
        <v/>
      </c>
      <c r="T3273" s="29" t="str">
        <f t="shared" si="706"/>
        <v/>
      </c>
      <c r="U3273" s="29"/>
      <c r="V3273" s="29"/>
      <c r="W3273" s="38" t="s">
        <v>2462</v>
      </c>
      <c r="X3273" s="29" t="s">
        <v>158</v>
      </c>
      <c r="Y3273" s="146">
        <v>3594</v>
      </c>
      <c r="Z3273" s="33">
        <v>4600</v>
      </c>
      <c r="AA3273" s="34">
        <f t="shared" si="708"/>
        <v>0.28000000000000003</v>
      </c>
      <c r="AB3273" s="33">
        <f t="shared" si="709"/>
        <v>4600</v>
      </c>
      <c r="AC3273" s="34">
        <f t="shared" si="710"/>
        <v>0.27991085141903177</v>
      </c>
      <c r="AD3273" s="145">
        <f t="shared" si="716"/>
        <v>3833.3330000000001</v>
      </c>
      <c r="AE3273" s="105">
        <v>2995</v>
      </c>
      <c r="AF3273" s="34" t="s">
        <v>36</v>
      </c>
      <c r="AG3273" s="34" t="s">
        <v>36</v>
      </c>
      <c r="AH3273" s="34" t="s">
        <v>36</v>
      </c>
      <c r="AI3273" s="29">
        <v>3.48</v>
      </c>
      <c r="AJ3273" s="29">
        <v>0.09</v>
      </c>
      <c r="AK3273" s="29">
        <v>0</v>
      </c>
      <c r="AL3273" s="29">
        <v>0</v>
      </c>
      <c r="AM3273" s="29" t="s">
        <v>28</v>
      </c>
      <c r="AN3273" s="44" t="s">
        <v>27</v>
      </c>
      <c r="AO3273" s="29" t="s">
        <v>28</v>
      </c>
      <c r="AP3273" s="29">
        <v>1</v>
      </c>
      <c r="AQ3273" s="29"/>
      <c r="AR3273" s="29"/>
      <c r="AS3273" s="29"/>
      <c r="AT3273" s="29"/>
      <c r="AU3273" s="144"/>
      <c r="AV3273" s="36" t="s">
        <v>28</v>
      </c>
      <c r="AW3273" s="102">
        <v>42551</v>
      </c>
      <c r="AX3273" s="129" t="s">
        <v>33</v>
      </c>
      <c r="AY3273" s="106">
        <v>271</v>
      </c>
      <c r="BD3273" t="s">
        <v>4671</v>
      </c>
      <c r="BE3273" t="e">
        <v>#N/A</v>
      </c>
      <c r="BF3273" t="s">
        <v>4739</v>
      </c>
      <c r="BH3273" t="str">
        <f t="shared" si="714"/>
        <v/>
      </c>
      <c r="BJ3273" t="str">
        <f t="shared" si="715"/>
        <v>OK</v>
      </c>
      <c r="BK3273" s="130" t="s">
        <v>5302</v>
      </c>
      <c r="BL3273" s="130" t="e">
        <v>#VALUE!</v>
      </c>
      <c r="BM3273" s="131" t="s">
        <v>33</v>
      </c>
      <c r="BN3273" s="131" t="e">
        <v>#VALUE!</v>
      </c>
      <c r="BO3273" t="e">
        <v>#N/A</v>
      </c>
      <c r="BP3273">
        <v>0</v>
      </c>
    </row>
    <row r="3274" spans="1:68" ht="25.2" x14ac:dyDescent="0.3">
      <c r="A3274" s="1"/>
      <c r="B3274" s="47">
        <v>2913</v>
      </c>
      <c r="C3274" s="45">
        <v>1050973</v>
      </c>
      <c r="D3274" s="29"/>
      <c r="E3274" s="29"/>
      <c r="F3274" s="31" t="s">
        <v>2466</v>
      </c>
      <c r="G3274" s="29" t="s">
        <v>31</v>
      </c>
      <c r="H3274" s="29"/>
      <c r="I3274" s="148" t="s">
        <v>33</v>
      </c>
      <c r="J3274" s="147" t="s">
        <v>33</v>
      </c>
      <c r="K3274" s="148" t="e">
        <v>#N/A</v>
      </c>
      <c r="L3274" s="148" t="s">
        <v>32</v>
      </c>
      <c r="M3274" s="147">
        <v>42551</v>
      </c>
      <c r="N3274" s="29" t="str">
        <f t="shared" si="711"/>
        <v/>
      </c>
      <c r="O3274" s="29" t="str">
        <f t="shared" si="712"/>
        <v/>
      </c>
      <c r="P3274" s="29" t="str">
        <f t="shared" si="713"/>
        <v/>
      </c>
      <c r="Q3274" s="29" t="str">
        <f t="shared" si="703"/>
        <v/>
      </c>
      <c r="R3274" s="29" t="str">
        <f t="shared" si="704"/>
        <v/>
      </c>
      <c r="S3274" s="29" t="str">
        <f t="shared" si="705"/>
        <v/>
      </c>
      <c r="T3274" s="29" t="str">
        <f t="shared" si="706"/>
        <v/>
      </c>
      <c r="U3274" s="29"/>
      <c r="V3274" s="29"/>
      <c r="W3274" s="38" t="s">
        <v>2462</v>
      </c>
      <c r="X3274" s="29" t="s">
        <v>158</v>
      </c>
      <c r="Y3274" s="146">
        <v>10119</v>
      </c>
      <c r="Z3274" s="33">
        <v>12952</v>
      </c>
      <c r="AA3274" s="34">
        <f t="shared" si="708"/>
        <v>0.28000000000000003</v>
      </c>
      <c r="AB3274" s="33">
        <f t="shared" si="709"/>
        <v>12952</v>
      </c>
      <c r="AC3274" s="34">
        <f t="shared" si="710"/>
        <v>0.2799683367921732</v>
      </c>
      <c r="AD3274" s="145">
        <f t="shared" si="716"/>
        <v>10793.333000000001</v>
      </c>
      <c r="AE3274" s="105">
        <v>8432.5</v>
      </c>
      <c r="AF3274" s="34" t="s">
        <v>36</v>
      </c>
      <c r="AG3274" s="34" t="s">
        <v>36</v>
      </c>
      <c r="AH3274" s="34" t="s">
        <v>36</v>
      </c>
      <c r="AI3274" s="29">
        <v>10.26</v>
      </c>
      <c r="AJ3274" s="29">
        <v>0.154</v>
      </c>
      <c r="AK3274" s="29">
        <v>0</v>
      </c>
      <c r="AL3274" s="29">
        <v>0</v>
      </c>
      <c r="AM3274" s="29" t="s">
        <v>28</v>
      </c>
      <c r="AN3274" s="44" t="s">
        <v>27</v>
      </c>
      <c r="AO3274" s="29" t="s">
        <v>28</v>
      </c>
      <c r="AP3274" s="29">
        <v>1</v>
      </c>
      <c r="AQ3274" s="29"/>
      <c r="AR3274" s="29"/>
      <c r="AS3274" s="29"/>
      <c r="AT3274" s="29"/>
      <c r="AU3274" s="144"/>
      <c r="AV3274" s="36" t="s">
        <v>28</v>
      </c>
      <c r="AW3274" s="102">
        <v>42551</v>
      </c>
      <c r="AX3274" s="129" t="s">
        <v>33</v>
      </c>
      <c r="AY3274" s="106">
        <v>32</v>
      </c>
      <c r="BD3274" t="s">
        <v>1608</v>
      </c>
      <c r="BE3274" t="e">
        <v>#N/A</v>
      </c>
      <c r="BF3274">
        <v>0</v>
      </c>
      <c r="BH3274" t="str">
        <f t="shared" si="714"/>
        <v/>
      </c>
      <c r="BJ3274" t="str">
        <f t="shared" si="715"/>
        <v>OK</v>
      </c>
      <c r="BK3274" s="130" t="s">
        <v>5302</v>
      </c>
      <c r="BL3274" s="130" t="e">
        <v>#VALUE!</v>
      </c>
      <c r="BM3274" s="131" t="s">
        <v>33</v>
      </c>
      <c r="BN3274" s="131" t="e">
        <v>#VALUE!</v>
      </c>
      <c r="BO3274" t="e">
        <v>#N/A</v>
      </c>
      <c r="BP3274">
        <v>0</v>
      </c>
    </row>
    <row r="3275" spans="1:68" ht="25.2" x14ac:dyDescent="0.3">
      <c r="A3275" s="1"/>
      <c r="B3275" s="47">
        <v>2914</v>
      </c>
      <c r="C3275" s="45">
        <v>1050971</v>
      </c>
      <c r="D3275" s="29"/>
      <c r="E3275" s="29"/>
      <c r="F3275" s="31" t="s">
        <v>2481</v>
      </c>
      <c r="G3275" s="29" t="s">
        <v>31</v>
      </c>
      <c r="H3275" s="29"/>
      <c r="I3275" s="148" t="s">
        <v>33</v>
      </c>
      <c r="J3275" s="147" t="s">
        <v>33</v>
      </c>
      <c r="K3275" s="148" t="e">
        <v>#N/A</v>
      </c>
      <c r="L3275" s="148" t="s">
        <v>32</v>
      </c>
      <c r="M3275" s="147">
        <v>42551</v>
      </c>
      <c r="N3275" s="29" t="str">
        <f t="shared" si="711"/>
        <v/>
      </c>
      <c r="O3275" s="29" t="str">
        <f t="shared" si="712"/>
        <v/>
      </c>
      <c r="P3275" s="29" t="str">
        <f t="shared" si="713"/>
        <v/>
      </c>
      <c r="Q3275" s="29" t="str">
        <f t="shared" si="703"/>
        <v/>
      </c>
      <c r="R3275" s="29" t="str">
        <f t="shared" si="704"/>
        <v/>
      </c>
      <c r="S3275" s="29" t="str">
        <f t="shared" si="705"/>
        <v/>
      </c>
      <c r="T3275" s="29" t="str">
        <f t="shared" si="706"/>
        <v/>
      </c>
      <c r="U3275" s="29"/>
      <c r="V3275" s="29"/>
      <c r="W3275" s="38" t="s">
        <v>2462</v>
      </c>
      <c r="X3275" s="29" t="s">
        <v>158</v>
      </c>
      <c r="Y3275" s="146">
        <v>12591</v>
      </c>
      <c r="Z3275" s="33">
        <v>16116</v>
      </c>
      <c r="AA3275" s="34">
        <f t="shared" si="708"/>
        <v>0.28000000000000003</v>
      </c>
      <c r="AB3275" s="33">
        <f t="shared" si="709"/>
        <v>16116</v>
      </c>
      <c r="AC3275" s="34">
        <f t="shared" si="710"/>
        <v>0.27996187753157015</v>
      </c>
      <c r="AD3275" s="145">
        <f t="shared" si="716"/>
        <v>13430</v>
      </c>
      <c r="AE3275" s="105">
        <v>10492.5</v>
      </c>
      <c r="AF3275" s="34" t="s">
        <v>36</v>
      </c>
      <c r="AG3275" s="34" t="s">
        <v>36</v>
      </c>
      <c r="AH3275" s="34" t="s">
        <v>36</v>
      </c>
      <c r="AI3275" s="29">
        <v>7.57</v>
      </c>
      <c r="AJ3275" s="29">
        <v>0.38</v>
      </c>
      <c r="AK3275" s="29">
        <v>0</v>
      </c>
      <c r="AL3275" s="29">
        <v>0</v>
      </c>
      <c r="AM3275" s="29" t="s">
        <v>28</v>
      </c>
      <c r="AN3275" s="44" t="s">
        <v>27</v>
      </c>
      <c r="AO3275" s="29" t="s">
        <v>28</v>
      </c>
      <c r="AP3275" s="29">
        <v>1</v>
      </c>
      <c r="AQ3275" s="29"/>
      <c r="AR3275" s="29"/>
      <c r="AS3275" s="29"/>
      <c r="AT3275" s="29"/>
      <c r="AU3275" s="144"/>
      <c r="AV3275" s="36" t="s">
        <v>28</v>
      </c>
      <c r="AW3275" s="102">
        <v>42551</v>
      </c>
      <c r="AX3275" s="129" t="s">
        <v>33</v>
      </c>
      <c r="AY3275" s="106" t="e">
        <v>#N/A</v>
      </c>
      <c r="BD3275" t="s">
        <v>2465</v>
      </c>
      <c r="BE3275" t="e">
        <v>#N/A</v>
      </c>
      <c r="BF3275">
        <v>0</v>
      </c>
      <c r="BH3275" t="str">
        <f t="shared" si="714"/>
        <v/>
      </c>
      <c r="BJ3275" t="str">
        <f t="shared" si="715"/>
        <v>OK</v>
      </c>
      <c r="BK3275" s="130" t="s">
        <v>5302</v>
      </c>
      <c r="BL3275" s="130" t="e">
        <v>#VALUE!</v>
      </c>
      <c r="BM3275" s="131" t="s">
        <v>33</v>
      </c>
      <c r="BN3275" s="131" t="e">
        <v>#VALUE!</v>
      </c>
      <c r="BO3275" t="e">
        <v>#N/A</v>
      </c>
      <c r="BP3275">
        <v>0</v>
      </c>
    </row>
    <row r="3276" spans="1:68" ht="25.2" x14ac:dyDescent="0.3">
      <c r="A3276" s="1"/>
      <c r="B3276" s="47">
        <v>2915</v>
      </c>
      <c r="C3276" s="45">
        <v>1061824</v>
      </c>
      <c r="D3276" s="29"/>
      <c r="E3276" s="29"/>
      <c r="F3276" s="31" t="s">
        <v>2482</v>
      </c>
      <c r="G3276" s="29" t="s">
        <v>31</v>
      </c>
      <c r="H3276" s="29"/>
      <c r="I3276" s="148" t="s">
        <v>33</v>
      </c>
      <c r="J3276" s="147" t="s">
        <v>33</v>
      </c>
      <c r="K3276" s="148" t="e">
        <v>#N/A</v>
      </c>
      <c r="L3276" s="148" t="s">
        <v>32</v>
      </c>
      <c r="M3276" s="147">
        <v>42551</v>
      </c>
      <c r="N3276" s="29" t="str">
        <f t="shared" si="711"/>
        <v/>
      </c>
      <c r="O3276" s="29" t="str">
        <f t="shared" si="712"/>
        <v/>
      </c>
      <c r="P3276" s="29" t="str">
        <f t="shared" si="713"/>
        <v/>
      </c>
      <c r="Q3276" s="29" t="str">
        <f t="shared" si="703"/>
        <v/>
      </c>
      <c r="R3276" s="29" t="str">
        <f t="shared" si="704"/>
        <v/>
      </c>
      <c r="S3276" s="29" t="str">
        <f t="shared" si="705"/>
        <v/>
      </c>
      <c r="T3276" s="29" t="str">
        <f t="shared" si="706"/>
        <v/>
      </c>
      <c r="U3276" s="29"/>
      <c r="V3276" s="29"/>
      <c r="W3276" s="38" t="s">
        <v>2462</v>
      </c>
      <c r="X3276" s="29" t="s">
        <v>158</v>
      </c>
      <c r="Y3276" s="146">
        <v>19194</v>
      </c>
      <c r="Z3276" s="33">
        <v>24568</v>
      </c>
      <c r="AA3276" s="34">
        <f t="shared" si="708"/>
        <v>0.28000000000000003</v>
      </c>
      <c r="AB3276" s="33">
        <f t="shared" si="709"/>
        <v>24568</v>
      </c>
      <c r="AC3276" s="34">
        <f t="shared" si="710"/>
        <v>0.279983307283526</v>
      </c>
      <c r="AD3276" s="145">
        <f t="shared" si="716"/>
        <v>20473.332999999999</v>
      </c>
      <c r="AE3276" s="105">
        <v>15995</v>
      </c>
      <c r="AF3276" s="34" t="s">
        <v>36</v>
      </c>
      <c r="AG3276" s="34" t="s">
        <v>36</v>
      </c>
      <c r="AH3276" s="34" t="s">
        <v>36</v>
      </c>
      <c r="AI3276" s="29">
        <v>11</v>
      </c>
      <c r="AJ3276" s="29">
        <v>0.375</v>
      </c>
      <c r="AK3276" s="29">
        <v>0</v>
      </c>
      <c r="AL3276" s="29">
        <v>0</v>
      </c>
      <c r="AM3276" s="29" t="s">
        <v>28</v>
      </c>
      <c r="AN3276" s="44" t="s">
        <v>27</v>
      </c>
      <c r="AO3276" s="29" t="s">
        <v>28</v>
      </c>
      <c r="AP3276" s="29">
        <v>1</v>
      </c>
      <c r="AQ3276" s="29"/>
      <c r="AR3276" s="29"/>
      <c r="AS3276" s="29"/>
      <c r="AT3276" s="29"/>
      <c r="AU3276" s="144"/>
      <c r="AV3276" s="36" t="s">
        <v>28</v>
      </c>
      <c r="AW3276" s="102">
        <v>42551</v>
      </c>
      <c r="AX3276" s="129" t="s">
        <v>33</v>
      </c>
      <c r="AY3276" s="106" t="e">
        <v>#N/A</v>
      </c>
      <c r="BD3276" t="s">
        <v>2465</v>
      </c>
      <c r="BE3276" t="e">
        <v>#N/A</v>
      </c>
      <c r="BF3276" t="s">
        <v>4747</v>
      </c>
      <c r="BH3276" t="str">
        <f t="shared" si="714"/>
        <v/>
      </c>
      <c r="BJ3276" t="str">
        <f t="shared" si="715"/>
        <v>OK</v>
      </c>
      <c r="BK3276" s="130" t="s">
        <v>5302</v>
      </c>
      <c r="BL3276" s="130" t="e">
        <v>#VALUE!</v>
      </c>
      <c r="BM3276" s="131" t="s">
        <v>33</v>
      </c>
      <c r="BN3276" s="131" t="e">
        <v>#VALUE!</v>
      </c>
      <c r="BO3276" t="e">
        <v>#N/A</v>
      </c>
      <c r="BP3276">
        <v>0</v>
      </c>
    </row>
    <row r="3277" spans="1:68" ht="25.2" x14ac:dyDescent="0.3">
      <c r="A3277" s="1"/>
      <c r="B3277" s="47">
        <v>2916</v>
      </c>
      <c r="C3277" s="45">
        <v>1054745</v>
      </c>
      <c r="D3277" s="29"/>
      <c r="E3277" s="29"/>
      <c r="F3277" s="31" t="s">
        <v>2483</v>
      </c>
      <c r="G3277" s="29" t="s">
        <v>31</v>
      </c>
      <c r="H3277" s="29"/>
      <c r="I3277" s="148" t="s">
        <v>33</v>
      </c>
      <c r="J3277" s="147" t="s">
        <v>33</v>
      </c>
      <c r="K3277" s="148" t="e">
        <v>#N/A</v>
      </c>
      <c r="L3277" s="148" t="s">
        <v>32</v>
      </c>
      <c r="M3277" s="147">
        <v>42551</v>
      </c>
      <c r="N3277" s="29" t="str">
        <f t="shared" si="711"/>
        <v/>
      </c>
      <c r="O3277" s="29" t="str">
        <f t="shared" si="712"/>
        <v/>
      </c>
      <c r="P3277" s="29" t="str">
        <f t="shared" si="713"/>
        <v/>
      </c>
      <c r="Q3277" s="29" t="str">
        <f t="shared" si="703"/>
        <v/>
      </c>
      <c r="R3277" s="29" t="str">
        <f t="shared" si="704"/>
        <v/>
      </c>
      <c r="S3277" s="29" t="str">
        <f t="shared" si="705"/>
        <v/>
      </c>
      <c r="T3277" s="29" t="str">
        <f t="shared" si="706"/>
        <v/>
      </c>
      <c r="U3277" s="29"/>
      <c r="V3277" s="29"/>
      <c r="W3277" s="38" t="s">
        <v>2462</v>
      </c>
      <c r="X3277" s="29" t="s">
        <v>158</v>
      </c>
      <c r="Y3277" s="146">
        <v>26473</v>
      </c>
      <c r="Z3277" s="33">
        <v>33885</v>
      </c>
      <c r="AA3277" s="34">
        <f t="shared" si="708"/>
        <v>0.28000000000000003</v>
      </c>
      <c r="AB3277" s="33">
        <f t="shared" si="709"/>
        <v>33885</v>
      </c>
      <c r="AC3277" s="34">
        <f t="shared" si="710"/>
        <v>0.27998339863231825</v>
      </c>
      <c r="AD3277" s="145">
        <f t="shared" si="716"/>
        <v>28237.5</v>
      </c>
      <c r="AE3277" s="105">
        <v>22060.832999999999</v>
      </c>
      <c r="AF3277" s="34" t="s">
        <v>36</v>
      </c>
      <c r="AG3277" s="34" t="s">
        <v>36</v>
      </c>
      <c r="AH3277" s="34" t="s">
        <v>36</v>
      </c>
      <c r="AI3277" s="29">
        <v>23</v>
      </c>
      <c r="AJ3277" s="29">
        <v>0.59499999999999997</v>
      </c>
      <c r="AK3277" s="29">
        <v>0</v>
      </c>
      <c r="AL3277" s="29">
        <v>0</v>
      </c>
      <c r="AM3277" s="29" t="s">
        <v>28</v>
      </c>
      <c r="AN3277" s="44" t="s">
        <v>27</v>
      </c>
      <c r="AO3277" s="29" t="s">
        <v>28</v>
      </c>
      <c r="AP3277" s="29">
        <v>1</v>
      </c>
      <c r="AQ3277" s="29"/>
      <c r="AR3277" s="29"/>
      <c r="AS3277" s="29"/>
      <c r="AT3277" s="29"/>
      <c r="AU3277" s="144"/>
      <c r="AV3277" s="36" t="s">
        <v>28</v>
      </c>
      <c r="AW3277" s="102">
        <v>42551</v>
      </c>
      <c r="AX3277" s="129" t="s">
        <v>33</v>
      </c>
      <c r="AY3277" s="106">
        <v>16</v>
      </c>
      <c r="BD3277" t="s">
        <v>2465</v>
      </c>
      <c r="BE3277" t="e">
        <v>#N/A</v>
      </c>
      <c r="BF3277">
        <v>0</v>
      </c>
      <c r="BH3277" t="str">
        <f t="shared" si="714"/>
        <v/>
      </c>
      <c r="BJ3277" t="str">
        <f t="shared" si="715"/>
        <v>OK</v>
      </c>
      <c r="BK3277" s="130" t="s">
        <v>5302</v>
      </c>
      <c r="BL3277" s="130" t="e">
        <v>#VALUE!</v>
      </c>
      <c r="BM3277" s="131" t="s">
        <v>33</v>
      </c>
      <c r="BN3277" s="131" t="e">
        <v>#VALUE!</v>
      </c>
      <c r="BO3277" t="e">
        <v>#N/A</v>
      </c>
      <c r="BP3277">
        <v>0</v>
      </c>
    </row>
    <row r="3278" spans="1:68" ht="25.2" x14ac:dyDescent="0.3">
      <c r="A3278" s="1"/>
      <c r="B3278" s="47">
        <v>2917</v>
      </c>
      <c r="C3278" s="45">
        <v>1061823</v>
      </c>
      <c r="D3278" s="29"/>
      <c r="E3278" s="29"/>
      <c r="F3278" s="31" t="s">
        <v>2484</v>
      </c>
      <c r="G3278" s="29" t="s">
        <v>31</v>
      </c>
      <c r="H3278" s="29"/>
      <c r="I3278" s="148" t="s">
        <v>33</v>
      </c>
      <c r="J3278" s="147" t="s">
        <v>33</v>
      </c>
      <c r="K3278" s="148" t="e">
        <v>#N/A</v>
      </c>
      <c r="L3278" s="148" t="s">
        <v>32</v>
      </c>
      <c r="M3278" s="147">
        <v>42551</v>
      </c>
      <c r="N3278" s="29" t="str">
        <f t="shared" si="711"/>
        <v/>
      </c>
      <c r="O3278" s="29" t="str">
        <f t="shared" si="712"/>
        <v/>
      </c>
      <c r="P3278" s="29" t="str">
        <f t="shared" si="713"/>
        <v/>
      </c>
      <c r="Q3278" s="29" t="str">
        <f t="shared" si="703"/>
        <v/>
      </c>
      <c r="R3278" s="29" t="str">
        <f t="shared" si="704"/>
        <v/>
      </c>
      <c r="S3278" s="29" t="str">
        <f t="shared" si="705"/>
        <v/>
      </c>
      <c r="T3278" s="29" t="str">
        <f t="shared" si="706"/>
        <v/>
      </c>
      <c r="U3278" s="29"/>
      <c r="V3278" s="29"/>
      <c r="W3278" s="38" t="s">
        <v>2462</v>
      </c>
      <c r="X3278" s="29" t="s">
        <v>158</v>
      </c>
      <c r="Y3278" s="146">
        <v>43745</v>
      </c>
      <c r="Z3278" s="33">
        <v>55994</v>
      </c>
      <c r="AA3278" s="34">
        <f t="shared" si="708"/>
        <v>0.28000000000000003</v>
      </c>
      <c r="AB3278" s="33">
        <f t="shared" si="709"/>
        <v>55994</v>
      </c>
      <c r="AC3278" s="34">
        <f t="shared" si="710"/>
        <v>0.28000914134178406</v>
      </c>
      <c r="AD3278" s="145">
        <f t="shared" si="716"/>
        <v>46661.667000000001</v>
      </c>
      <c r="AE3278" s="105">
        <v>36454.167000000001</v>
      </c>
      <c r="AF3278" s="34" t="s">
        <v>36</v>
      </c>
      <c r="AG3278" s="34" t="s">
        <v>36</v>
      </c>
      <c r="AH3278" s="34" t="s">
        <v>36</v>
      </c>
      <c r="AI3278" s="29">
        <v>35</v>
      </c>
      <c r="AJ3278" s="29">
        <v>1.08</v>
      </c>
      <c r="AK3278" s="29">
        <v>0</v>
      </c>
      <c r="AL3278" s="29">
        <v>0</v>
      </c>
      <c r="AM3278" s="29" t="s">
        <v>28</v>
      </c>
      <c r="AN3278" s="44" t="s">
        <v>27</v>
      </c>
      <c r="AO3278" s="29" t="s">
        <v>28</v>
      </c>
      <c r="AP3278" s="29">
        <v>1</v>
      </c>
      <c r="AQ3278" s="29"/>
      <c r="AR3278" s="29"/>
      <c r="AS3278" s="29"/>
      <c r="AT3278" s="29"/>
      <c r="AU3278" s="144"/>
      <c r="AV3278" s="36" t="s">
        <v>28</v>
      </c>
      <c r="AW3278" s="102">
        <v>42551</v>
      </c>
      <c r="AX3278" s="129" t="s">
        <v>33</v>
      </c>
      <c r="AY3278" s="106" t="e">
        <v>#N/A</v>
      </c>
      <c r="BD3278" t="s">
        <v>2465</v>
      </c>
      <c r="BE3278" t="e">
        <v>#N/A</v>
      </c>
      <c r="BF3278" t="s">
        <v>4747</v>
      </c>
      <c r="BH3278" t="str">
        <f t="shared" si="714"/>
        <v/>
      </c>
      <c r="BJ3278" t="str">
        <f t="shared" si="715"/>
        <v>OK</v>
      </c>
      <c r="BK3278" s="130" t="s">
        <v>5302</v>
      </c>
      <c r="BL3278" s="130" t="e">
        <v>#VALUE!</v>
      </c>
      <c r="BM3278" s="131" t="s">
        <v>33</v>
      </c>
      <c r="BN3278" s="131" t="e">
        <v>#VALUE!</v>
      </c>
      <c r="BO3278" t="e">
        <v>#N/A</v>
      </c>
      <c r="BP3278">
        <v>0</v>
      </c>
    </row>
    <row r="3279" spans="1:68" ht="25.2" x14ac:dyDescent="0.3">
      <c r="A3279" s="1"/>
      <c r="B3279" s="47">
        <v>2918</v>
      </c>
      <c r="C3279" s="45">
        <v>1050979</v>
      </c>
      <c r="D3279" s="29"/>
      <c r="E3279" s="29"/>
      <c r="F3279" s="31" t="s">
        <v>2485</v>
      </c>
      <c r="G3279" s="37" t="s">
        <v>31</v>
      </c>
      <c r="H3279" s="29"/>
      <c r="I3279" s="148" t="s">
        <v>33</v>
      </c>
      <c r="J3279" s="147" t="s">
        <v>33</v>
      </c>
      <c r="K3279" s="148" t="e">
        <v>#N/A</v>
      </c>
      <c r="L3279" s="148" t="s">
        <v>32</v>
      </c>
      <c r="M3279" s="147" t="s">
        <v>33</v>
      </c>
      <c r="N3279" s="29" t="str">
        <f t="shared" si="711"/>
        <v/>
      </c>
      <c r="O3279" s="29" t="str">
        <f t="shared" si="712"/>
        <v/>
      </c>
      <c r="P3279" s="29" t="str">
        <f t="shared" si="713"/>
        <v/>
      </c>
      <c r="Q3279" s="29" t="str">
        <f t="shared" si="703"/>
        <v/>
      </c>
      <c r="R3279" s="29" t="str">
        <f t="shared" si="704"/>
        <v/>
      </c>
      <c r="S3279" s="29" t="str">
        <f t="shared" si="705"/>
        <v/>
      </c>
      <c r="T3279" s="29" t="str">
        <f t="shared" si="706"/>
        <v/>
      </c>
      <c r="U3279" s="29"/>
      <c r="V3279" s="29"/>
      <c r="W3279" s="30" t="s">
        <v>2462</v>
      </c>
      <c r="X3279" s="29" t="s">
        <v>158</v>
      </c>
      <c r="Y3279" s="146">
        <v>10990</v>
      </c>
      <c r="Z3279" s="33">
        <v>14067</v>
      </c>
      <c r="AA3279" s="34">
        <f t="shared" si="708"/>
        <v>0.28000000000000003</v>
      </c>
      <c r="AB3279" s="33">
        <f t="shared" si="709"/>
        <v>14067</v>
      </c>
      <c r="AC3279" s="34">
        <f t="shared" si="710"/>
        <v>0.27998184822499894</v>
      </c>
      <c r="AD3279" s="145">
        <f t="shared" si="716"/>
        <v>11722.5</v>
      </c>
      <c r="AE3279" s="105">
        <v>9158.3330000000005</v>
      </c>
      <c r="AF3279" s="34" t="s">
        <v>36</v>
      </c>
      <c r="AG3279" s="34" t="s">
        <v>36</v>
      </c>
      <c r="AH3279" s="34" t="s">
        <v>36</v>
      </c>
      <c r="AI3279" s="29">
        <v>11.4</v>
      </c>
      <c r="AJ3279" s="29">
        <v>0.24</v>
      </c>
      <c r="AK3279" s="29">
        <v>0</v>
      </c>
      <c r="AL3279" s="29">
        <v>0</v>
      </c>
      <c r="AM3279" s="29" t="s">
        <v>28</v>
      </c>
      <c r="AN3279" s="44" t="s">
        <v>27</v>
      </c>
      <c r="AO3279" s="29" t="s">
        <v>28</v>
      </c>
      <c r="AP3279" s="29">
        <v>1</v>
      </c>
      <c r="AQ3279" s="29"/>
      <c r="AR3279" s="29"/>
      <c r="AS3279" s="29"/>
      <c r="AT3279" s="29"/>
      <c r="AU3279" s="144"/>
      <c r="AV3279" s="36" t="s">
        <v>28</v>
      </c>
      <c r="AW3279" s="102">
        <v>42860</v>
      </c>
      <c r="AX3279" s="129" t="s">
        <v>33</v>
      </c>
      <c r="AY3279" s="106" t="e">
        <v>#N/A</v>
      </c>
      <c r="BD3279" t="s">
        <v>4676</v>
      </c>
      <c r="BE3279" t="e">
        <v>#N/A</v>
      </c>
      <c r="BF3279">
        <v>0</v>
      </c>
      <c r="BH3279" t="str">
        <f t="shared" si="714"/>
        <v/>
      </c>
      <c r="BJ3279" t="str">
        <f t="shared" si="715"/>
        <v>OK</v>
      </c>
      <c r="BK3279" s="130" t="s">
        <v>5302</v>
      </c>
      <c r="BL3279" s="130" t="e">
        <v>#VALUE!</v>
      </c>
      <c r="BM3279" s="131" t="s">
        <v>33</v>
      </c>
      <c r="BN3279" s="131" t="e">
        <v>#VALUE!</v>
      </c>
      <c r="BO3279" t="e">
        <v>#N/A</v>
      </c>
      <c r="BP3279">
        <v>0</v>
      </c>
    </row>
    <row r="3280" spans="1:68" ht="25.2" x14ac:dyDescent="0.3">
      <c r="A3280" s="1"/>
      <c r="B3280" s="47">
        <v>2919</v>
      </c>
      <c r="C3280" s="45">
        <v>1050980</v>
      </c>
      <c r="D3280" s="29"/>
      <c r="E3280" s="29"/>
      <c r="F3280" s="31" t="s">
        <v>2486</v>
      </c>
      <c r="G3280" s="37" t="s">
        <v>31</v>
      </c>
      <c r="H3280" s="29"/>
      <c r="I3280" s="148" t="s">
        <v>33</v>
      </c>
      <c r="J3280" s="147" t="s">
        <v>33</v>
      </c>
      <c r="K3280" s="148" t="e">
        <v>#N/A</v>
      </c>
      <c r="L3280" s="148" t="s">
        <v>32</v>
      </c>
      <c r="M3280" s="147" t="s">
        <v>33</v>
      </c>
      <c r="N3280" s="29" t="str">
        <f t="shared" si="711"/>
        <v/>
      </c>
      <c r="O3280" s="29" t="str">
        <f t="shared" si="712"/>
        <v/>
      </c>
      <c r="P3280" s="29" t="str">
        <f t="shared" si="713"/>
        <v/>
      </c>
      <c r="Q3280" s="29" t="str">
        <f t="shared" si="703"/>
        <v/>
      </c>
      <c r="R3280" s="29" t="str">
        <f t="shared" si="704"/>
        <v/>
      </c>
      <c r="S3280" s="29" t="str">
        <f t="shared" si="705"/>
        <v/>
      </c>
      <c r="T3280" s="29" t="str">
        <f t="shared" si="706"/>
        <v/>
      </c>
      <c r="U3280" s="29"/>
      <c r="V3280" s="29"/>
      <c r="W3280" s="30" t="s">
        <v>2462</v>
      </c>
      <c r="X3280" s="29" t="s">
        <v>158</v>
      </c>
      <c r="Y3280" s="146">
        <v>18166</v>
      </c>
      <c r="Z3280" s="33">
        <v>23253</v>
      </c>
      <c r="AA3280" s="34">
        <f t="shared" si="708"/>
        <v>0.28000000000000003</v>
      </c>
      <c r="AB3280" s="33">
        <f t="shared" si="709"/>
        <v>23253</v>
      </c>
      <c r="AC3280" s="34">
        <f t="shared" si="710"/>
        <v>0.28002865308881758</v>
      </c>
      <c r="AD3280" s="145">
        <f t="shared" si="716"/>
        <v>19377.5</v>
      </c>
      <c r="AE3280" s="105">
        <v>15138.333000000001</v>
      </c>
      <c r="AF3280" s="34" t="s">
        <v>36</v>
      </c>
      <c r="AG3280" s="34" t="s">
        <v>36</v>
      </c>
      <c r="AH3280" s="34" t="s">
        <v>36</v>
      </c>
      <c r="AI3280" s="29">
        <v>12.6</v>
      </c>
      <c r="AJ3280" s="29">
        <v>0.375</v>
      </c>
      <c r="AK3280" s="29">
        <v>0</v>
      </c>
      <c r="AL3280" s="29">
        <v>0</v>
      </c>
      <c r="AM3280" s="29" t="s">
        <v>28</v>
      </c>
      <c r="AN3280" s="44" t="s">
        <v>27</v>
      </c>
      <c r="AO3280" s="29" t="s">
        <v>28</v>
      </c>
      <c r="AP3280" s="29">
        <v>1</v>
      </c>
      <c r="AQ3280" s="29"/>
      <c r="AR3280" s="29"/>
      <c r="AS3280" s="29"/>
      <c r="AT3280" s="29"/>
      <c r="AU3280" s="144"/>
      <c r="AV3280" s="36" t="s">
        <v>28</v>
      </c>
      <c r="AW3280" s="102">
        <v>42860</v>
      </c>
      <c r="AX3280" s="129" t="s">
        <v>33</v>
      </c>
      <c r="AY3280" s="106" t="e">
        <v>#N/A</v>
      </c>
      <c r="BD3280" t="s">
        <v>4676</v>
      </c>
      <c r="BE3280" t="e">
        <v>#N/A</v>
      </c>
      <c r="BF3280">
        <v>0</v>
      </c>
      <c r="BH3280" t="str">
        <f t="shared" si="714"/>
        <v/>
      </c>
      <c r="BJ3280" t="str">
        <f t="shared" si="715"/>
        <v>OK</v>
      </c>
      <c r="BK3280" s="130" t="s">
        <v>5302</v>
      </c>
      <c r="BL3280" s="130" t="e">
        <v>#VALUE!</v>
      </c>
      <c r="BM3280" s="131" t="s">
        <v>33</v>
      </c>
      <c r="BN3280" s="131" t="e">
        <v>#VALUE!</v>
      </c>
      <c r="BO3280" t="e">
        <v>#N/A</v>
      </c>
      <c r="BP3280">
        <v>0</v>
      </c>
    </row>
    <row r="3281" spans="1:68" ht="25.2" x14ac:dyDescent="0.3">
      <c r="A3281" s="1"/>
      <c r="B3281" s="47">
        <v>2920</v>
      </c>
      <c r="C3281" s="45">
        <v>1059469</v>
      </c>
      <c r="D3281" s="29"/>
      <c r="E3281" s="29"/>
      <c r="F3281" s="31" t="s">
        <v>2487</v>
      </c>
      <c r="G3281" s="37" t="s">
        <v>31</v>
      </c>
      <c r="H3281" s="29"/>
      <c r="I3281" s="148" t="s">
        <v>33</v>
      </c>
      <c r="J3281" s="147" t="s">
        <v>33</v>
      </c>
      <c r="K3281" s="148" t="e">
        <v>#N/A</v>
      </c>
      <c r="L3281" s="148" t="s">
        <v>32</v>
      </c>
      <c r="M3281" s="147" t="s">
        <v>33</v>
      </c>
      <c r="N3281" s="29" t="str">
        <f t="shared" si="711"/>
        <v/>
      </c>
      <c r="O3281" s="29" t="str">
        <f t="shared" si="712"/>
        <v/>
      </c>
      <c r="P3281" s="29" t="str">
        <f t="shared" si="713"/>
        <v/>
      </c>
      <c r="Q3281" s="29" t="str">
        <f t="shared" si="703"/>
        <v/>
      </c>
      <c r="R3281" s="29" t="str">
        <f t="shared" si="704"/>
        <v/>
      </c>
      <c r="S3281" s="29" t="str">
        <f t="shared" si="705"/>
        <v/>
      </c>
      <c r="T3281" s="29" t="str">
        <f t="shared" si="706"/>
        <v/>
      </c>
      <c r="U3281" s="29"/>
      <c r="V3281" s="29"/>
      <c r="W3281" s="30" t="s">
        <v>2488</v>
      </c>
      <c r="X3281" s="29" t="s">
        <v>158</v>
      </c>
      <c r="Y3281" s="146">
        <v>22618</v>
      </c>
      <c r="Z3281" s="33">
        <v>28951</v>
      </c>
      <c r="AA3281" s="34">
        <f t="shared" si="708"/>
        <v>0.28000000000000003</v>
      </c>
      <c r="AB3281" s="33">
        <f t="shared" si="709"/>
        <v>28951</v>
      </c>
      <c r="AC3281" s="34">
        <f t="shared" si="710"/>
        <v>0.27999823644881489</v>
      </c>
      <c r="AD3281" s="145">
        <f t="shared" si="716"/>
        <v>24125.832999999999</v>
      </c>
      <c r="AE3281" s="105">
        <v>18848.332999999999</v>
      </c>
      <c r="AF3281" s="34" t="s">
        <v>36</v>
      </c>
      <c r="AG3281" s="34" t="s">
        <v>36</v>
      </c>
      <c r="AH3281" s="34" t="s">
        <v>36</v>
      </c>
      <c r="AI3281" s="29">
        <v>22.4</v>
      </c>
      <c r="AJ3281" s="29">
        <v>0.85933000000000004</v>
      </c>
      <c r="AK3281" s="29">
        <v>0</v>
      </c>
      <c r="AL3281" s="29">
        <v>0</v>
      </c>
      <c r="AM3281" s="29" t="s">
        <v>28</v>
      </c>
      <c r="AN3281" s="44" t="s">
        <v>27</v>
      </c>
      <c r="AO3281" s="29" t="s">
        <v>28</v>
      </c>
      <c r="AP3281" s="29">
        <v>1</v>
      </c>
      <c r="AQ3281" s="29"/>
      <c r="AR3281" s="29"/>
      <c r="AS3281" s="29"/>
      <c r="AT3281" s="29"/>
      <c r="AU3281" s="144"/>
      <c r="AV3281" s="36" t="s">
        <v>28</v>
      </c>
      <c r="AW3281" s="102">
        <v>42860</v>
      </c>
      <c r="AX3281" s="129" t="s">
        <v>33</v>
      </c>
      <c r="AY3281" s="106" t="e">
        <v>#N/A</v>
      </c>
      <c r="BD3281" t="s">
        <v>1724</v>
      </c>
      <c r="BE3281" t="e">
        <v>#N/A</v>
      </c>
      <c r="BF3281" t="s">
        <v>4747</v>
      </c>
      <c r="BH3281" t="str">
        <f t="shared" si="714"/>
        <v/>
      </c>
      <c r="BJ3281" t="str">
        <f t="shared" si="715"/>
        <v>OK</v>
      </c>
      <c r="BK3281" s="130" t="s">
        <v>5302</v>
      </c>
      <c r="BL3281" s="130" t="e">
        <v>#VALUE!</v>
      </c>
      <c r="BM3281" s="131" t="s">
        <v>33</v>
      </c>
      <c r="BN3281" s="131" t="e">
        <v>#VALUE!</v>
      </c>
      <c r="BO3281" t="e">
        <v>#N/A</v>
      </c>
      <c r="BP3281">
        <v>0</v>
      </c>
    </row>
    <row r="3282" spans="1:68" ht="25.2" x14ac:dyDescent="0.3">
      <c r="A3282" s="1"/>
      <c r="B3282" s="47">
        <v>2921</v>
      </c>
      <c r="C3282" s="45">
        <v>1055409</v>
      </c>
      <c r="D3282" s="29"/>
      <c r="E3282" s="29"/>
      <c r="F3282" s="31" t="s">
        <v>2489</v>
      </c>
      <c r="G3282" s="37" t="s">
        <v>31</v>
      </c>
      <c r="H3282" s="29"/>
      <c r="I3282" s="148" t="s">
        <v>33</v>
      </c>
      <c r="J3282" s="147" t="s">
        <v>33</v>
      </c>
      <c r="K3282" s="148" t="e">
        <v>#N/A</v>
      </c>
      <c r="L3282" s="148" t="s">
        <v>32</v>
      </c>
      <c r="M3282" s="147" t="s">
        <v>33</v>
      </c>
      <c r="N3282" s="29" t="str">
        <f t="shared" si="711"/>
        <v/>
      </c>
      <c r="O3282" s="29" t="str">
        <f t="shared" si="712"/>
        <v/>
      </c>
      <c r="P3282" s="29" t="str">
        <f t="shared" si="713"/>
        <v/>
      </c>
      <c r="Q3282" s="29" t="str">
        <f t="shared" si="703"/>
        <v/>
      </c>
      <c r="R3282" s="29" t="str">
        <f t="shared" si="704"/>
        <v/>
      </c>
      <c r="S3282" s="29" t="str">
        <f t="shared" si="705"/>
        <v/>
      </c>
      <c r="T3282" s="29" t="str">
        <f t="shared" si="706"/>
        <v/>
      </c>
      <c r="U3282" s="29"/>
      <c r="V3282" s="29"/>
      <c r="W3282" s="30" t="s">
        <v>2462</v>
      </c>
      <c r="X3282" s="37" t="s">
        <v>158</v>
      </c>
      <c r="Y3282" s="146">
        <v>39794</v>
      </c>
      <c r="Z3282" s="33">
        <v>50936</v>
      </c>
      <c r="AA3282" s="34">
        <f t="shared" si="708"/>
        <v>0.28000000000000003</v>
      </c>
      <c r="AB3282" s="33">
        <f t="shared" si="709"/>
        <v>50936</v>
      </c>
      <c r="AC3282" s="34">
        <f t="shared" si="710"/>
        <v>0.27999195577230784</v>
      </c>
      <c r="AD3282" s="145">
        <f t="shared" si="716"/>
        <v>42446.667000000001</v>
      </c>
      <c r="AE3282" s="105">
        <v>33161.667000000001</v>
      </c>
      <c r="AF3282" s="34" t="s">
        <v>36</v>
      </c>
      <c r="AG3282" s="34" t="s">
        <v>36</v>
      </c>
      <c r="AH3282" s="34" t="s">
        <v>36</v>
      </c>
      <c r="AI3282" s="29">
        <v>36</v>
      </c>
      <c r="AJ3282" s="29">
        <v>0.95</v>
      </c>
      <c r="AK3282" s="29">
        <v>0</v>
      </c>
      <c r="AL3282" s="29">
        <v>0</v>
      </c>
      <c r="AM3282" s="29" t="s">
        <v>28</v>
      </c>
      <c r="AN3282" s="44" t="s">
        <v>27</v>
      </c>
      <c r="AO3282" s="29" t="s">
        <v>28</v>
      </c>
      <c r="AP3282" s="29">
        <v>1</v>
      </c>
      <c r="AQ3282" s="29"/>
      <c r="AR3282" s="29"/>
      <c r="AS3282" s="29"/>
      <c r="AT3282" s="29"/>
      <c r="AU3282" s="144"/>
      <c r="AV3282" s="36" t="s">
        <v>28</v>
      </c>
      <c r="AW3282" s="102">
        <v>42860</v>
      </c>
      <c r="AX3282" s="129" t="s">
        <v>33</v>
      </c>
      <c r="AY3282" s="106" t="e">
        <v>#N/A</v>
      </c>
      <c r="BD3282" t="s">
        <v>4676</v>
      </c>
      <c r="BE3282" t="e">
        <v>#N/A</v>
      </c>
      <c r="BF3282">
        <v>0</v>
      </c>
      <c r="BH3282" t="str">
        <f t="shared" si="714"/>
        <v/>
      </c>
      <c r="BJ3282" t="str">
        <f t="shared" si="715"/>
        <v>OK</v>
      </c>
      <c r="BK3282" s="130" t="s">
        <v>5302</v>
      </c>
      <c r="BL3282" s="130" t="e">
        <v>#VALUE!</v>
      </c>
      <c r="BM3282" s="131" t="s">
        <v>33</v>
      </c>
      <c r="BN3282" s="131" t="e">
        <v>#VALUE!</v>
      </c>
      <c r="BO3282" t="e">
        <v>#N/A</v>
      </c>
      <c r="BP3282">
        <v>0</v>
      </c>
    </row>
    <row r="3283" spans="1:68" ht="25.2" x14ac:dyDescent="0.3">
      <c r="A3283" s="1"/>
      <c r="B3283" s="47">
        <v>2922</v>
      </c>
      <c r="C3283" s="45">
        <v>1061721</v>
      </c>
      <c r="D3283" s="29"/>
      <c r="E3283" s="29"/>
      <c r="F3283" s="31" t="s">
        <v>2490</v>
      </c>
      <c r="G3283" s="37" t="s">
        <v>31</v>
      </c>
      <c r="H3283" s="29"/>
      <c r="I3283" s="148" t="s">
        <v>33</v>
      </c>
      <c r="J3283" s="147" t="s">
        <v>33</v>
      </c>
      <c r="K3283" s="148" t="e">
        <v>#N/A</v>
      </c>
      <c r="L3283" s="148" t="s">
        <v>32</v>
      </c>
      <c r="M3283" s="147" t="s">
        <v>33</v>
      </c>
      <c r="N3283" s="29" t="str">
        <f t="shared" si="711"/>
        <v/>
      </c>
      <c r="O3283" s="29" t="str">
        <f t="shared" si="712"/>
        <v/>
      </c>
      <c r="P3283" s="29" t="str">
        <f t="shared" si="713"/>
        <v/>
      </c>
      <c r="Q3283" s="29" t="str">
        <f t="shared" ref="Q3283:Q3346" si="717">IF(IFERROR(MID($U3283,1,7)+0,"")&lt;1130000,"",IFERROR(MID($U3283,1,7)+0,""))</f>
        <v/>
      </c>
      <c r="R3283" s="29" t="str">
        <f t="shared" ref="R3283:R3346" si="718">IF(IFERROR(MID($U3283,10,7)+0,"")&lt;1130000,"",IFERROR(MID($U3283,10,7)+0,""))</f>
        <v/>
      </c>
      <c r="S3283" s="29" t="str">
        <f t="shared" ref="S3283:S3346" si="719">IF(IFERROR(MID($U3283,19,7)+0,"")&lt;1130000,"",IFERROR(MID($U3283,19,7)+0,""))</f>
        <v/>
      </c>
      <c r="T3283" s="29" t="str">
        <f t="shared" ref="T3283:T3346" si="720">IF(Q3283="","",IF(R3283="",Q3283,Q3283&amp;", "&amp;R3283))</f>
        <v/>
      </c>
      <c r="U3283" s="29"/>
      <c r="V3283" s="29"/>
      <c r="W3283" s="30" t="s">
        <v>2462</v>
      </c>
      <c r="X3283" s="37" t="s">
        <v>158</v>
      </c>
      <c r="Y3283" s="146">
        <v>50781</v>
      </c>
      <c r="Z3283" s="33">
        <v>65000</v>
      </c>
      <c r="AA3283" s="34">
        <f t="shared" si="708"/>
        <v>0.28000000000000003</v>
      </c>
      <c r="AB3283" s="33">
        <f t="shared" si="709"/>
        <v>65000</v>
      </c>
      <c r="AC3283" s="34">
        <f t="shared" si="710"/>
        <v>0.28000630944644656</v>
      </c>
      <c r="AD3283" s="145">
        <f t="shared" si="716"/>
        <v>54166.667000000001</v>
      </c>
      <c r="AE3283" s="105">
        <v>42317.5</v>
      </c>
      <c r="AF3283" s="34" t="s">
        <v>36</v>
      </c>
      <c r="AG3283" s="34" t="s">
        <v>36</v>
      </c>
      <c r="AH3283" s="34" t="s">
        <v>36</v>
      </c>
      <c r="AI3283" s="29">
        <v>43</v>
      </c>
      <c r="AJ3283" s="29">
        <v>1.2549999999999999</v>
      </c>
      <c r="AK3283" s="29">
        <v>0</v>
      </c>
      <c r="AL3283" s="29">
        <v>0</v>
      </c>
      <c r="AM3283" s="29" t="s">
        <v>28</v>
      </c>
      <c r="AN3283" s="44" t="s">
        <v>27</v>
      </c>
      <c r="AO3283" s="29" t="s">
        <v>28</v>
      </c>
      <c r="AP3283" s="29">
        <v>1</v>
      </c>
      <c r="AQ3283" s="29"/>
      <c r="AR3283" s="29"/>
      <c r="AS3283" s="29"/>
      <c r="AT3283" s="29"/>
      <c r="AU3283" s="144"/>
      <c r="AV3283" s="36" t="s">
        <v>28</v>
      </c>
      <c r="AW3283" s="102">
        <v>42860</v>
      </c>
      <c r="AX3283" s="129" t="s">
        <v>33</v>
      </c>
      <c r="AY3283" s="106" t="e">
        <v>#N/A</v>
      </c>
      <c r="BD3283" t="s">
        <v>4676</v>
      </c>
      <c r="BE3283" t="e">
        <v>#N/A</v>
      </c>
      <c r="BF3283" t="s">
        <v>4747</v>
      </c>
      <c r="BH3283" t="str">
        <f t="shared" si="714"/>
        <v/>
      </c>
      <c r="BJ3283" t="str">
        <f t="shared" si="715"/>
        <v>OK</v>
      </c>
      <c r="BK3283" s="130" t="s">
        <v>5302</v>
      </c>
      <c r="BL3283" s="130" t="e">
        <v>#VALUE!</v>
      </c>
      <c r="BM3283" s="131" t="s">
        <v>33</v>
      </c>
      <c r="BN3283" s="131" t="e">
        <v>#VALUE!</v>
      </c>
      <c r="BO3283" t="e">
        <v>#N/A</v>
      </c>
      <c r="BP3283">
        <v>0</v>
      </c>
    </row>
    <row r="3284" spans="1:68" ht="25.2" x14ac:dyDescent="0.3">
      <c r="A3284" s="1"/>
      <c r="B3284" s="47">
        <v>2923</v>
      </c>
      <c r="C3284" s="45">
        <v>1061722</v>
      </c>
      <c r="D3284" s="29"/>
      <c r="E3284" s="29"/>
      <c r="F3284" s="31" t="s">
        <v>2491</v>
      </c>
      <c r="G3284" s="37" t="s">
        <v>31</v>
      </c>
      <c r="H3284" s="29"/>
      <c r="I3284" s="148" t="s">
        <v>33</v>
      </c>
      <c r="J3284" s="147" t="s">
        <v>33</v>
      </c>
      <c r="K3284" s="148" t="e">
        <v>#N/A</v>
      </c>
      <c r="L3284" s="148" t="s">
        <v>32</v>
      </c>
      <c r="M3284" s="147" t="s">
        <v>33</v>
      </c>
      <c r="N3284" s="29" t="str">
        <f t="shared" si="711"/>
        <v/>
      </c>
      <c r="O3284" s="29" t="str">
        <f t="shared" si="712"/>
        <v/>
      </c>
      <c r="P3284" s="29" t="str">
        <f t="shared" si="713"/>
        <v/>
      </c>
      <c r="Q3284" s="29" t="str">
        <f t="shared" si="717"/>
        <v/>
      </c>
      <c r="R3284" s="29" t="str">
        <f t="shared" si="718"/>
        <v/>
      </c>
      <c r="S3284" s="29" t="str">
        <f t="shared" si="719"/>
        <v/>
      </c>
      <c r="T3284" s="29" t="str">
        <f t="shared" si="720"/>
        <v/>
      </c>
      <c r="U3284" s="29"/>
      <c r="V3284" s="29"/>
      <c r="W3284" s="30" t="s">
        <v>2462</v>
      </c>
      <c r="X3284" s="37" t="s">
        <v>158</v>
      </c>
      <c r="Y3284" s="146">
        <v>84432</v>
      </c>
      <c r="Z3284" s="33">
        <v>108073</v>
      </c>
      <c r="AA3284" s="34">
        <f t="shared" si="708"/>
        <v>0.28000000000000003</v>
      </c>
      <c r="AB3284" s="33">
        <f t="shared" si="709"/>
        <v>108073</v>
      </c>
      <c r="AC3284" s="34">
        <f t="shared" si="710"/>
        <v>0.28000046901648662</v>
      </c>
      <c r="AD3284" s="145">
        <f t="shared" si="716"/>
        <v>90060.832999999999</v>
      </c>
      <c r="AE3284" s="105">
        <v>70360</v>
      </c>
      <c r="AF3284" s="34" t="s">
        <v>36</v>
      </c>
      <c r="AG3284" s="34" t="s">
        <v>36</v>
      </c>
      <c r="AH3284" s="34" t="s">
        <v>36</v>
      </c>
      <c r="AI3284" s="29">
        <v>61</v>
      </c>
      <c r="AJ3284" s="29">
        <v>2</v>
      </c>
      <c r="AK3284" s="29">
        <v>0</v>
      </c>
      <c r="AL3284" s="29">
        <v>0</v>
      </c>
      <c r="AM3284" s="29" t="s">
        <v>28</v>
      </c>
      <c r="AN3284" s="44" t="s">
        <v>27</v>
      </c>
      <c r="AO3284" s="29" t="s">
        <v>28</v>
      </c>
      <c r="AP3284" s="29">
        <v>1</v>
      </c>
      <c r="AQ3284" s="29"/>
      <c r="AR3284" s="29"/>
      <c r="AS3284" s="29"/>
      <c r="AT3284" s="29"/>
      <c r="AU3284" s="144"/>
      <c r="AV3284" s="36" t="s">
        <v>28</v>
      </c>
      <c r="AW3284" s="102">
        <v>42860</v>
      </c>
      <c r="AX3284" s="129" t="s">
        <v>33</v>
      </c>
      <c r="AY3284" s="106" t="e">
        <v>#N/A</v>
      </c>
      <c r="BD3284" t="s">
        <v>4676</v>
      </c>
      <c r="BE3284" t="e">
        <v>#N/A</v>
      </c>
      <c r="BF3284" t="s">
        <v>4747</v>
      </c>
      <c r="BH3284" t="str">
        <f t="shared" si="714"/>
        <v/>
      </c>
      <c r="BJ3284" t="str">
        <f t="shared" si="715"/>
        <v>OK</v>
      </c>
      <c r="BK3284" s="130" t="s">
        <v>5302</v>
      </c>
      <c r="BL3284" s="130" t="e">
        <v>#VALUE!</v>
      </c>
      <c r="BM3284" s="131" t="s">
        <v>33</v>
      </c>
      <c r="BN3284" s="131" t="e">
        <v>#VALUE!</v>
      </c>
      <c r="BO3284" t="e">
        <v>#N/A</v>
      </c>
      <c r="BP3284">
        <v>0</v>
      </c>
    </row>
    <row r="3285" spans="1:68" ht="25.2" x14ac:dyDescent="0.3">
      <c r="A3285" s="1"/>
      <c r="B3285" s="47">
        <v>2924</v>
      </c>
      <c r="C3285" s="45">
        <v>1051784</v>
      </c>
      <c r="D3285" s="29"/>
      <c r="E3285" s="29"/>
      <c r="F3285" s="31" t="s">
        <v>2492</v>
      </c>
      <c r="G3285" s="37" t="s">
        <v>31</v>
      </c>
      <c r="H3285" s="29"/>
      <c r="I3285" s="148" t="s">
        <v>33</v>
      </c>
      <c r="J3285" s="147" t="s">
        <v>33</v>
      </c>
      <c r="K3285" s="148" t="e">
        <v>#N/A</v>
      </c>
      <c r="L3285" s="148" t="s">
        <v>32</v>
      </c>
      <c r="M3285" s="147" t="s">
        <v>33</v>
      </c>
      <c r="N3285" s="29" t="str">
        <f t="shared" si="711"/>
        <v/>
      </c>
      <c r="O3285" s="29" t="str">
        <f t="shared" si="712"/>
        <v/>
      </c>
      <c r="P3285" s="29" t="str">
        <f t="shared" si="713"/>
        <v/>
      </c>
      <c r="Q3285" s="29" t="str">
        <f t="shared" si="717"/>
        <v/>
      </c>
      <c r="R3285" s="29" t="str">
        <f t="shared" si="718"/>
        <v/>
      </c>
      <c r="S3285" s="29" t="str">
        <f t="shared" si="719"/>
        <v/>
      </c>
      <c r="T3285" s="29" t="str">
        <f t="shared" si="720"/>
        <v/>
      </c>
      <c r="U3285" s="29"/>
      <c r="V3285" s="29"/>
      <c r="W3285" s="30" t="s">
        <v>2462</v>
      </c>
      <c r="X3285" s="37" t="s">
        <v>158</v>
      </c>
      <c r="Y3285" s="146">
        <v>83643</v>
      </c>
      <c r="Z3285" s="33">
        <v>107063</v>
      </c>
      <c r="AA3285" s="34">
        <f t="shared" si="708"/>
        <v>0.28000000000000003</v>
      </c>
      <c r="AB3285" s="33">
        <f t="shared" si="709"/>
        <v>107063</v>
      </c>
      <c r="AC3285" s="34">
        <f t="shared" si="710"/>
        <v>0.27999952655930566</v>
      </c>
      <c r="AD3285" s="145">
        <f t="shared" si="716"/>
        <v>89219.167000000001</v>
      </c>
      <c r="AE3285" s="105">
        <v>69702.5</v>
      </c>
      <c r="AF3285" s="34" t="s">
        <v>36</v>
      </c>
      <c r="AG3285" s="34" t="s">
        <v>36</v>
      </c>
      <c r="AH3285" s="34" t="s">
        <v>36</v>
      </c>
      <c r="AI3285" s="29">
        <v>105.4</v>
      </c>
      <c r="AJ3285" s="29">
        <v>2.8</v>
      </c>
      <c r="AK3285" s="29">
        <v>0</v>
      </c>
      <c r="AL3285" s="29">
        <v>0</v>
      </c>
      <c r="AM3285" s="29" t="s">
        <v>28</v>
      </c>
      <c r="AN3285" s="44" t="s">
        <v>27</v>
      </c>
      <c r="AO3285" s="29" t="s">
        <v>28</v>
      </c>
      <c r="AP3285" s="29">
        <v>1</v>
      </c>
      <c r="AQ3285" s="29"/>
      <c r="AR3285" s="29"/>
      <c r="AS3285" s="29"/>
      <c r="AT3285" s="29"/>
      <c r="AU3285" s="144"/>
      <c r="AV3285" s="36" t="s">
        <v>28</v>
      </c>
      <c r="AW3285" s="102">
        <v>42860</v>
      </c>
      <c r="AX3285" s="129" t="s">
        <v>33</v>
      </c>
      <c r="AY3285" s="106" t="e">
        <v>#N/A</v>
      </c>
      <c r="BD3285" t="s">
        <v>4676</v>
      </c>
      <c r="BE3285" t="e">
        <v>#N/A</v>
      </c>
      <c r="BF3285">
        <v>0</v>
      </c>
      <c r="BH3285" t="str">
        <f t="shared" si="714"/>
        <v/>
      </c>
      <c r="BJ3285" t="str">
        <f t="shared" si="715"/>
        <v>OK</v>
      </c>
      <c r="BK3285" s="130" t="s">
        <v>5302</v>
      </c>
      <c r="BL3285" s="130" t="e">
        <v>#VALUE!</v>
      </c>
      <c r="BM3285" s="131" t="s">
        <v>33</v>
      </c>
      <c r="BN3285" s="131" t="e">
        <v>#VALUE!</v>
      </c>
      <c r="BO3285" t="e">
        <v>#N/A</v>
      </c>
      <c r="BP3285">
        <v>0</v>
      </c>
    </row>
    <row r="3286" spans="1:68" ht="25.2" x14ac:dyDescent="0.3">
      <c r="A3286" s="1"/>
      <c r="B3286" s="47">
        <v>2925</v>
      </c>
      <c r="C3286" s="45">
        <v>1055345</v>
      </c>
      <c r="D3286" s="29"/>
      <c r="E3286" s="29"/>
      <c r="F3286" s="31" t="s">
        <v>2493</v>
      </c>
      <c r="G3286" s="29" t="s">
        <v>31</v>
      </c>
      <c r="H3286" s="29"/>
      <c r="I3286" s="148" t="s">
        <v>33</v>
      </c>
      <c r="J3286" s="147" t="s">
        <v>33</v>
      </c>
      <c r="K3286" s="148" t="e">
        <v>#N/A</v>
      </c>
      <c r="L3286" s="148" t="s">
        <v>32</v>
      </c>
      <c r="M3286" s="147">
        <v>42551</v>
      </c>
      <c r="N3286" s="29" t="str">
        <f t="shared" si="711"/>
        <v/>
      </c>
      <c r="O3286" s="29" t="str">
        <f t="shared" si="712"/>
        <v/>
      </c>
      <c r="P3286" s="29" t="str">
        <f t="shared" si="713"/>
        <v/>
      </c>
      <c r="Q3286" s="29" t="str">
        <f t="shared" si="717"/>
        <v/>
      </c>
      <c r="R3286" s="29" t="str">
        <f t="shared" si="718"/>
        <v/>
      </c>
      <c r="S3286" s="29" t="str">
        <f t="shared" si="719"/>
        <v/>
      </c>
      <c r="T3286" s="29" t="str">
        <f t="shared" si="720"/>
        <v/>
      </c>
      <c r="U3286" s="29"/>
      <c r="V3286" s="29"/>
      <c r="W3286" s="38" t="s">
        <v>2462</v>
      </c>
      <c r="X3286" s="29" t="s">
        <v>158</v>
      </c>
      <c r="Y3286" s="146">
        <v>16201</v>
      </c>
      <c r="Z3286" s="33">
        <v>20737</v>
      </c>
      <c r="AA3286" s="34">
        <f t="shared" si="708"/>
        <v>0.28000000000000003</v>
      </c>
      <c r="AB3286" s="33">
        <f t="shared" si="709"/>
        <v>20737</v>
      </c>
      <c r="AC3286" s="34">
        <f t="shared" si="710"/>
        <v>0.27998272402895419</v>
      </c>
      <c r="AD3286" s="145">
        <f t="shared" si="716"/>
        <v>17280.832999999999</v>
      </c>
      <c r="AE3286" s="105">
        <v>13500.833000000001</v>
      </c>
      <c r="AF3286" s="34" t="s">
        <v>36</v>
      </c>
      <c r="AG3286" s="34" t="s">
        <v>36</v>
      </c>
      <c r="AH3286" s="34" t="s">
        <v>36</v>
      </c>
      <c r="AI3286" s="29">
        <v>11</v>
      </c>
      <c r="AJ3286" s="29">
        <v>0.32</v>
      </c>
      <c r="AK3286" s="29">
        <v>0</v>
      </c>
      <c r="AL3286" s="29">
        <v>0</v>
      </c>
      <c r="AM3286" s="29" t="s">
        <v>28</v>
      </c>
      <c r="AN3286" s="44" t="s">
        <v>27</v>
      </c>
      <c r="AO3286" s="29" t="s">
        <v>28</v>
      </c>
      <c r="AP3286" s="29">
        <v>1</v>
      </c>
      <c r="AQ3286" s="29"/>
      <c r="AR3286" s="29"/>
      <c r="AS3286" s="29"/>
      <c r="AT3286" s="29"/>
      <c r="AU3286" s="144"/>
      <c r="AV3286" s="36" t="s">
        <v>28</v>
      </c>
      <c r="AW3286" s="102">
        <v>42551</v>
      </c>
      <c r="AX3286" s="129" t="s">
        <v>33</v>
      </c>
      <c r="AY3286" s="106" t="e">
        <v>#N/A</v>
      </c>
      <c r="BD3286" t="s">
        <v>1608</v>
      </c>
      <c r="BE3286" t="e">
        <v>#N/A</v>
      </c>
      <c r="BF3286">
        <v>0</v>
      </c>
      <c r="BH3286" t="str">
        <f t="shared" si="714"/>
        <v/>
      </c>
      <c r="BJ3286" t="str">
        <f t="shared" si="715"/>
        <v>OK</v>
      </c>
      <c r="BK3286" s="130" t="s">
        <v>5302</v>
      </c>
      <c r="BL3286" s="130" t="e">
        <v>#VALUE!</v>
      </c>
      <c r="BM3286" s="131" t="s">
        <v>33</v>
      </c>
      <c r="BN3286" s="131" t="e">
        <v>#VALUE!</v>
      </c>
      <c r="BO3286" t="e">
        <v>#N/A</v>
      </c>
      <c r="BP3286">
        <v>0</v>
      </c>
    </row>
    <row r="3287" spans="1:68" ht="25.2" x14ac:dyDescent="0.3">
      <c r="A3287" s="1"/>
      <c r="B3287" s="47">
        <v>2926</v>
      </c>
      <c r="C3287" s="45">
        <v>1055347</v>
      </c>
      <c r="D3287" s="29"/>
      <c r="E3287" s="29"/>
      <c r="F3287" s="31" t="s">
        <v>2494</v>
      </c>
      <c r="G3287" s="29" t="s">
        <v>31</v>
      </c>
      <c r="H3287" s="29"/>
      <c r="I3287" s="148" t="s">
        <v>33</v>
      </c>
      <c r="J3287" s="147" t="s">
        <v>33</v>
      </c>
      <c r="K3287" s="148" t="e">
        <v>#N/A</v>
      </c>
      <c r="L3287" s="148" t="s">
        <v>32</v>
      </c>
      <c r="M3287" s="147">
        <v>42551</v>
      </c>
      <c r="N3287" s="29" t="str">
        <f t="shared" si="711"/>
        <v/>
      </c>
      <c r="O3287" s="29" t="str">
        <f t="shared" si="712"/>
        <v/>
      </c>
      <c r="P3287" s="29" t="str">
        <f t="shared" si="713"/>
        <v/>
      </c>
      <c r="Q3287" s="29" t="str">
        <f t="shared" si="717"/>
        <v/>
      </c>
      <c r="R3287" s="29" t="str">
        <f t="shared" si="718"/>
        <v/>
      </c>
      <c r="S3287" s="29" t="str">
        <f t="shared" si="719"/>
        <v/>
      </c>
      <c r="T3287" s="29" t="str">
        <f t="shared" si="720"/>
        <v/>
      </c>
      <c r="U3287" s="29"/>
      <c r="V3287" s="29"/>
      <c r="W3287" s="38" t="s">
        <v>2462</v>
      </c>
      <c r="X3287" s="29" t="s">
        <v>158</v>
      </c>
      <c r="Y3287" s="146">
        <v>36446</v>
      </c>
      <c r="Z3287" s="33">
        <v>46651</v>
      </c>
      <c r="AA3287" s="34">
        <f t="shared" si="708"/>
        <v>0.28000000000000003</v>
      </c>
      <c r="AB3287" s="33">
        <f t="shared" si="709"/>
        <v>46651</v>
      </c>
      <c r="AC3287" s="34">
        <f t="shared" si="710"/>
        <v>0.28000326751903337</v>
      </c>
      <c r="AD3287" s="145">
        <f t="shared" si="716"/>
        <v>38875.832999999999</v>
      </c>
      <c r="AE3287" s="105">
        <v>30371.667000000001</v>
      </c>
      <c r="AF3287" s="34" t="s">
        <v>36</v>
      </c>
      <c r="AG3287" s="34" t="s">
        <v>36</v>
      </c>
      <c r="AH3287" s="34" t="s">
        <v>36</v>
      </c>
      <c r="AI3287" s="29">
        <v>27</v>
      </c>
      <c r="AJ3287" s="29">
        <v>0.79185000000000005</v>
      </c>
      <c r="AK3287" s="29">
        <v>0</v>
      </c>
      <c r="AL3287" s="29">
        <v>0</v>
      </c>
      <c r="AM3287" s="29" t="s">
        <v>28</v>
      </c>
      <c r="AN3287" s="44" t="s">
        <v>27</v>
      </c>
      <c r="AO3287" s="29" t="s">
        <v>28</v>
      </c>
      <c r="AP3287" s="29">
        <v>1</v>
      </c>
      <c r="AQ3287" s="29"/>
      <c r="AR3287" s="29"/>
      <c r="AS3287" s="29"/>
      <c r="AT3287" s="29"/>
      <c r="AU3287" s="144"/>
      <c r="AV3287" s="36" t="s">
        <v>28</v>
      </c>
      <c r="AW3287" s="102">
        <v>42551</v>
      </c>
      <c r="AX3287" s="129" t="s">
        <v>33</v>
      </c>
      <c r="AY3287" s="106" t="e">
        <v>#N/A</v>
      </c>
      <c r="BD3287" t="s">
        <v>1608</v>
      </c>
      <c r="BE3287" t="e">
        <v>#N/A</v>
      </c>
      <c r="BF3287">
        <v>0</v>
      </c>
      <c r="BH3287" t="str">
        <f t="shared" si="714"/>
        <v/>
      </c>
      <c r="BJ3287" t="str">
        <f t="shared" si="715"/>
        <v>OK</v>
      </c>
      <c r="BK3287" s="130" t="s">
        <v>5302</v>
      </c>
      <c r="BL3287" s="130" t="e">
        <v>#VALUE!</v>
      </c>
      <c r="BM3287" s="131" t="s">
        <v>33</v>
      </c>
      <c r="BN3287" s="131" t="e">
        <v>#VALUE!</v>
      </c>
      <c r="BO3287" t="e">
        <v>#N/A</v>
      </c>
      <c r="BP3287">
        <v>0</v>
      </c>
    </row>
    <row r="3288" spans="1:68" ht="25.2" x14ac:dyDescent="0.3">
      <c r="A3288" s="1"/>
      <c r="B3288" s="47">
        <v>2927</v>
      </c>
      <c r="C3288" s="45">
        <v>1055348</v>
      </c>
      <c r="D3288" s="29"/>
      <c r="E3288" s="29"/>
      <c r="F3288" s="31" t="s">
        <v>2495</v>
      </c>
      <c r="G3288" s="29" t="s">
        <v>31</v>
      </c>
      <c r="H3288" s="29"/>
      <c r="I3288" s="148" t="s">
        <v>33</v>
      </c>
      <c r="J3288" s="147" t="s">
        <v>33</v>
      </c>
      <c r="K3288" s="148" t="e">
        <v>#N/A</v>
      </c>
      <c r="L3288" s="148" t="s">
        <v>32</v>
      </c>
      <c r="M3288" s="147">
        <v>42551</v>
      </c>
      <c r="N3288" s="29" t="str">
        <f t="shared" si="711"/>
        <v/>
      </c>
      <c r="O3288" s="29" t="str">
        <f t="shared" si="712"/>
        <v/>
      </c>
      <c r="P3288" s="29" t="str">
        <f t="shared" si="713"/>
        <v/>
      </c>
      <c r="Q3288" s="29" t="str">
        <f t="shared" si="717"/>
        <v/>
      </c>
      <c r="R3288" s="29" t="str">
        <f t="shared" si="718"/>
        <v/>
      </c>
      <c r="S3288" s="29" t="str">
        <f t="shared" si="719"/>
        <v/>
      </c>
      <c r="T3288" s="29" t="str">
        <f t="shared" si="720"/>
        <v/>
      </c>
      <c r="U3288" s="29"/>
      <c r="V3288" s="29"/>
      <c r="W3288" s="38" t="s">
        <v>2462</v>
      </c>
      <c r="X3288" s="29" t="s">
        <v>158</v>
      </c>
      <c r="Y3288" s="146">
        <v>61813</v>
      </c>
      <c r="Z3288" s="33">
        <v>79120</v>
      </c>
      <c r="AA3288" s="34">
        <f t="shared" si="708"/>
        <v>0.28000000000000003</v>
      </c>
      <c r="AB3288" s="33">
        <f t="shared" si="709"/>
        <v>79120</v>
      </c>
      <c r="AC3288" s="34">
        <f t="shared" si="710"/>
        <v>0.27998964800278031</v>
      </c>
      <c r="AD3288" s="145">
        <f t="shared" si="716"/>
        <v>65933.332999999999</v>
      </c>
      <c r="AE3288" s="105">
        <v>51510.832999999999</v>
      </c>
      <c r="AF3288" s="34" t="s">
        <v>36</v>
      </c>
      <c r="AG3288" s="34" t="s">
        <v>36</v>
      </c>
      <c r="AH3288" s="34" t="s">
        <v>36</v>
      </c>
      <c r="AI3288" s="29">
        <v>45</v>
      </c>
      <c r="AJ3288" s="29">
        <v>1.62</v>
      </c>
      <c r="AK3288" s="29">
        <v>0</v>
      </c>
      <c r="AL3288" s="29">
        <v>0</v>
      </c>
      <c r="AM3288" s="29" t="s">
        <v>28</v>
      </c>
      <c r="AN3288" s="44" t="s">
        <v>27</v>
      </c>
      <c r="AO3288" s="29" t="s">
        <v>28</v>
      </c>
      <c r="AP3288" s="29">
        <v>1</v>
      </c>
      <c r="AQ3288" s="29"/>
      <c r="AR3288" s="29"/>
      <c r="AS3288" s="29"/>
      <c r="AT3288" s="29"/>
      <c r="AU3288" s="144"/>
      <c r="AV3288" s="36" t="s">
        <v>28</v>
      </c>
      <c r="AW3288" s="102">
        <v>42551</v>
      </c>
      <c r="AX3288" s="129" t="s">
        <v>33</v>
      </c>
      <c r="AY3288" s="106" t="e">
        <v>#N/A</v>
      </c>
      <c r="BD3288" t="s">
        <v>1608</v>
      </c>
      <c r="BE3288" t="e">
        <v>#N/A</v>
      </c>
      <c r="BF3288">
        <v>0</v>
      </c>
      <c r="BH3288" t="str">
        <f t="shared" si="714"/>
        <v/>
      </c>
      <c r="BJ3288" t="str">
        <f t="shared" si="715"/>
        <v>OK</v>
      </c>
      <c r="BK3288" s="130" t="s">
        <v>5302</v>
      </c>
      <c r="BL3288" s="130" t="e">
        <v>#VALUE!</v>
      </c>
      <c r="BM3288" s="131" t="s">
        <v>33</v>
      </c>
      <c r="BN3288" s="131" t="e">
        <v>#VALUE!</v>
      </c>
      <c r="BO3288" t="e">
        <v>#N/A</v>
      </c>
      <c r="BP3288">
        <v>0</v>
      </c>
    </row>
    <row r="3289" spans="1:68" ht="25.2" x14ac:dyDescent="0.3">
      <c r="A3289" s="1"/>
      <c r="B3289" s="47">
        <v>2928</v>
      </c>
      <c r="C3289" s="45">
        <v>1050869</v>
      </c>
      <c r="D3289" s="29"/>
      <c r="E3289" s="29"/>
      <c r="F3289" s="31" t="s">
        <v>2496</v>
      </c>
      <c r="G3289" s="29" t="s">
        <v>31</v>
      </c>
      <c r="H3289" s="29"/>
      <c r="I3289" s="148" t="s">
        <v>33</v>
      </c>
      <c r="J3289" s="147" t="s">
        <v>33</v>
      </c>
      <c r="K3289" s="148" t="e">
        <v>#N/A</v>
      </c>
      <c r="L3289" s="148" t="s">
        <v>32</v>
      </c>
      <c r="M3289" s="147">
        <v>42551</v>
      </c>
      <c r="N3289" s="29" t="str">
        <f t="shared" si="711"/>
        <v/>
      </c>
      <c r="O3289" s="29" t="str">
        <f t="shared" si="712"/>
        <v/>
      </c>
      <c r="P3289" s="29" t="str">
        <f t="shared" si="713"/>
        <v/>
      </c>
      <c r="Q3289" s="29" t="str">
        <f t="shared" si="717"/>
        <v/>
      </c>
      <c r="R3289" s="29" t="str">
        <f t="shared" si="718"/>
        <v/>
      </c>
      <c r="S3289" s="29" t="str">
        <f t="shared" si="719"/>
        <v/>
      </c>
      <c r="T3289" s="29" t="str">
        <f t="shared" si="720"/>
        <v/>
      </c>
      <c r="U3289" s="29"/>
      <c r="V3289" s="29"/>
      <c r="W3289" s="38" t="s">
        <v>2462</v>
      </c>
      <c r="X3289" s="29" t="s">
        <v>158</v>
      </c>
      <c r="Y3289" s="146">
        <v>31001</v>
      </c>
      <c r="Z3289" s="33">
        <v>39681</v>
      </c>
      <c r="AA3289" s="34">
        <f t="shared" si="708"/>
        <v>0.28000000000000003</v>
      </c>
      <c r="AB3289" s="33">
        <f t="shared" si="709"/>
        <v>39681</v>
      </c>
      <c r="AC3289" s="34">
        <f t="shared" si="710"/>
        <v>0.27999095151780967</v>
      </c>
      <c r="AD3289" s="145">
        <f t="shared" ref="AD3289:AD3320" si="721">ROUND(Z3289/1.2,3)</f>
        <v>33067.5</v>
      </c>
      <c r="AE3289" s="105">
        <v>25834.167000000001</v>
      </c>
      <c r="AF3289" s="34" t="s">
        <v>36</v>
      </c>
      <c r="AG3289" s="34" t="s">
        <v>36</v>
      </c>
      <c r="AH3289" s="34" t="s">
        <v>36</v>
      </c>
      <c r="AI3289" s="29">
        <v>34.655999999999999</v>
      </c>
      <c r="AJ3289" s="29">
        <v>0.92</v>
      </c>
      <c r="AK3289" s="29">
        <v>0</v>
      </c>
      <c r="AL3289" s="29">
        <v>0</v>
      </c>
      <c r="AM3289" s="29" t="s">
        <v>28</v>
      </c>
      <c r="AN3289" s="44" t="s">
        <v>27</v>
      </c>
      <c r="AO3289" s="29" t="s">
        <v>28</v>
      </c>
      <c r="AP3289" s="29">
        <v>1</v>
      </c>
      <c r="AQ3289" s="29"/>
      <c r="AR3289" s="29"/>
      <c r="AS3289" s="29"/>
      <c r="AT3289" s="29"/>
      <c r="AU3289" s="144"/>
      <c r="AV3289" s="36" t="s">
        <v>28</v>
      </c>
      <c r="AW3289" s="102">
        <v>42551</v>
      </c>
      <c r="AX3289" s="129" t="s">
        <v>33</v>
      </c>
      <c r="AY3289" s="106" t="e">
        <v>#N/A</v>
      </c>
      <c r="BD3289" t="s">
        <v>1724</v>
      </c>
      <c r="BE3289" t="e">
        <v>#N/A</v>
      </c>
      <c r="BF3289">
        <v>0</v>
      </c>
      <c r="BH3289" t="str">
        <f t="shared" si="714"/>
        <v/>
      </c>
      <c r="BJ3289" t="str">
        <f t="shared" si="715"/>
        <v>OK</v>
      </c>
      <c r="BK3289" s="130" t="s">
        <v>5302</v>
      </c>
      <c r="BL3289" s="130" t="e">
        <v>#VALUE!</v>
      </c>
      <c r="BM3289" s="131" t="s">
        <v>33</v>
      </c>
      <c r="BN3289" s="131" t="e">
        <v>#VALUE!</v>
      </c>
      <c r="BO3289" t="e">
        <v>#N/A</v>
      </c>
      <c r="BP3289">
        <v>0</v>
      </c>
    </row>
    <row r="3290" spans="1:68" ht="25.2" x14ac:dyDescent="0.3">
      <c r="A3290" s="1"/>
      <c r="B3290" s="47">
        <v>2929</v>
      </c>
      <c r="C3290" s="45">
        <v>1054636</v>
      </c>
      <c r="D3290" s="29"/>
      <c r="E3290" s="29"/>
      <c r="F3290" s="39" t="s">
        <v>2497</v>
      </c>
      <c r="G3290" s="29" t="s">
        <v>61</v>
      </c>
      <c r="H3290" s="70" t="s">
        <v>69</v>
      </c>
      <c r="I3290" s="148" t="s">
        <v>33</v>
      </c>
      <c r="J3290" s="147" t="s">
        <v>33</v>
      </c>
      <c r="K3290" s="148" t="e">
        <v>#N/A</v>
      </c>
      <c r="L3290" s="148" t="s">
        <v>32</v>
      </c>
      <c r="M3290" s="147">
        <v>42551</v>
      </c>
      <c r="N3290" s="29" t="str">
        <f t="shared" si="711"/>
        <v/>
      </c>
      <c r="O3290" s="29" t="str">
        <f t="shared" si="712"/>
        <v/>
      </c>
      <c r="P3290" s="29" t="str">
        <f t="shared" si="713"/>
        <v/>
      </c>
      <c r="Q3290" s="29" t="str">
        <f t="shared" si="717"/>
        <v/>
      </c>
      <c r="R3290" s="29" t="str">
        <f t="shared" si="718"/>
        <v/>
      </c>
      <c r="S3290" s="29" t="str">
        <f t="shared" si="719"/>
        <v/>
      </c>
      <c r="T3290" s="29" t="str">
        <f t="shared" si="720"/>
        <v/>
      </c>
      <c r="U3290" s="29"/>
      <c r="V3290" s="29"/>
      <c r="W3290" s="38" t="s">
        <v>2462</v>
      </c>
      <c r="X3290" s="29" t="s">
        <v>158</v>
      </c>
      <c r="Y3290" s="146">
        <v>14293</v>
      </c>
      <c r="Z3290" s="33">
        <v>15722</v>
      </c>
      <c r="AA3290" s="34">
        <f t="shared" si="708"/>
        <v>0.1</v>
      </c>
      <c r="AB3290" s="33">
        <f t="shared" si="709"/>
        <v>15722</v>
      </c>
      <c r="AC3290" s="34">
        <f t="shared" si="710"/>
        <v>9.9979069473982121E-2</v>
      </c>
      <c r="AD3290" s="145">
        <f t="shared" si="721"/>
        <v>13101.666999999999</v>
      </c>
      <c r="AE3290" s="105">
        <v>11910.833000000001</v>
      </c>
      <c r="AF3290" s="34" t="e">
        <v>#N/A</v>
      </c>
      <c r="AG3290" s="34" t="e">
        <v>#N/A</v>
      </c>
      <c r="AH3290" s="34" t="e">
        <v>#N/A</v>
      </c>
      <c r="AI3290" s="29">
        <v>10.5</v>
      </c>
      <c r="AJ3290" s="29">
        <v>0.38</v>
      </c>
      <c r="AK3290" s="29">
        <v>0</v>
      </c>
      <c r="AL3290" s="29">
        <v>0</v>
      </c>
      <c r="AM3290" s="29" t="s">
        <v>27</v>
      </c>
      <c r="AN3290" s="44" t="s">
        <v>27</v>
      </c>
      <c r="AO3290" s="29" t="s">
        <v>27</v>
      </c>
      <c r="AP3290" s="29">
        <v>1</v>
      </c>
      <c r="AQ3290" s="29"/>
      <c r="AR3290" s="29"/>
      <c r="AS3290" s="29"/>
      <c r="AT3290" s="29"/>
      <c r="AU3290" s="144"/>
      <c r="AV3290" s="36" t="s">
        <v>28</v>
      </c>
      <c r="AW3290" s="102">
        <v>42551</v>
      </c>
      <c r="AX3290" s="129" t="s">
        <v>33</v>
      </c>
      <c r="AY3290" s="106" t="e">
        <v>#N/A</v>
      </c>
      <c r="BD3290" t="s">
        <v>1608</v>
      </c>
      <c r="BE3290" t="e">
        <v>#N/A</v>
      </c>
      <c r="BF3290" t="e">
        <v>#N/A</v>
      </c>
      <c r="BH3290" t="str">
        <f t="shared" si="714"/>
        <v/>
      </c>
      <c r="BJ3290" t="str">
        <f t="shared" si="715"/>
        <v>OK</v>
      </c>
      <c r="BK3290" s="130" t="s">
        <v>5302</v>
      </c>
      <c r="BL3290" s="130" t="e">
        <v>#VALUE!</v>
      </c>
      <c r="BM3290" s="131" t="s">
        <v>33</v>
      </c>
      <c r="BN3290" s="131" t="e">
        <v>#VALUE!</v>
      </c>
      <c r="BO3290" t="e">
        <v>#N/A</v>
      </c>
      <c r="BP3290">
        <v>0</v>
      </c>
    </row>
    <row r="3291" spans="1:68" ht="25.2" x14ac:dyDescent="0.3">
      <c r="A3291" s="1"/>
      <c r="B3291" s="47">
        <v>2930</v>
      </c>
      <c r="C3291" s="45">
        <v>1050870</v>
      </c>
      <c r="D3291" s="29"/>
      <c r="E3291" s="29"/>
      <c r="F3291" s="31" t="s">
        <v>2498</v>
      </c>
      <c r="G3291" s="29" t="s">
        <v>31</v>
      </c>
      <c r="H3291" s="29"/>
      <c r="I3291" s="148" t="s">
        <v>33</v>
      </c>
      <c r="J3291" s="147" t="s">
        <v>33</v>
      </c>
      <c r="K3291" s="148" t="e">
        <v>#N/A</v>
      </c>
      <c r="L3291" s="148" t="s">
        <v>32</v>
      </c>
      <c r="M3291" s="147">
        <v>42551</v>
      </c>
      <c r="N3291" s="29" t="str">
        <f t="shared" si="711"/>
        <v/>
      </c>
      <c r="O3291" s="29" t="str">
        <f t="shared" si="712"/>
        <v/>
      </c>
      <c r="P3291" s="29" t="str">
        <f t="shared" si="713"/>
        <v/>
      </c>
      <c r="Q3291" s="29" t="str">
        <f t="shared" si="717"/>
        <v/>
      </c>
      <c r="R3291" s="29" t="str">
        <f t="shared" si="718"/>
        <v/>
      </c>
      <c r="S3291" s="29" t="str">
        <f t="shared" si="719"/>
        <v/>
      </c>
      <c r="T3291" s="29" t="str">
        <f t="shared" si="720"/>
        <v/>
      </c>
      <c r="U3291" s="29"/>
      <c r="V3291" s="29"/>
      <c r="W3291" s="38" t="s">
        <v>2462</v>
      </c>
      <c r="X3291" s="29" t="s">
        <v>158</v>
      </c>
      <c r="Y3291" s="146">
        <v>30539</v>
      </c>
      <c r="Z3291" s="33">
        <v>39090</v>
      </c>
      <c r="AA3291" s="34">
        <f t="shared" si="708"/>
        <v>0.28000000000000003</v>
      </c>
      <c r="AB3291" s="33">
        <f t="shared" si="709"/>
        <v>39090</v>
      </c>
      <c r="AC3291" s="34">
        <f t="shared" si="710"/>
        <v>0.28000260283568412</v>
      </c>
      <c r="AD3291" s="145">
        <f t="shared" si="721"/>
        <v>32575</v>
      </c>
      <c r="AE3291" s="105">
        <v>25449.167000000001</v>
      </c>
      <c r="AF3291" s="34" t="s">
        <v>36</v>
      </c>
      <c r="AG3291" s="34" t="s">
        <v>36</v>
      </c>
      <c r="AH3291" s="34" t="s">
        <v>36</v>
      </c>
      <c r="AI3291" s="29">
        <v>33.933999999999997</v>
      </c>
      <c r="AJ3291" s="29">
        <v>1.1000000000000001</v>
      </c>
      <c r="AK3291" s="29">
        <v>0</v>
      </c>
      <c r="AL3291" s="29">
        <v>0</v>
      </c>
      <c r="AM3291" s="29" t="s">
        <v>28</v>
      </c>
      <c r="AN3291" s="44" t="s">
        <v>27</v>
      </c>
      <c r="AO3291" s="29" t="s">
        <v>28</v>
      </c>
      <c r="AP3291" s="29">
        <v>1</v>
      </c>
      <c r="AQ3291" s="29"/>
      <c r="AR3291" s="29"/>
      <c r="AS3291" s="29"/>
      <c r="AT3291" s="29"/>
      <c r="AU3291" s="144"/>
      <c r="AV3291" s="36" t="s">
        <v>28</v>
      </c>
      <c r="AW3291" s="102">
        <v>42551</v>
      </c>
      <c r="AX3291" s="129" t="s">
        <v>33</v>
      </c>
      <c r="AY3291" s="106" t="e">
        <v>#N/A</v>
      </c>
      <c r="BD3291" t="s">
        <v>1724</v>
      </c>
      <c r="BE3291" t="e">
        <v>#N/A</v>
      </c>
      <c r="BF3291">
        <v>0</v>
      </c>
      <c r="BH3291" t="str">
        <f t="shared" si="714"/>
        <v/>
      </c>
      <c r="BJ3291" t="str">
        <f t="shared" si="715"/>
        <v>OK</v>
      </c>
      <c r="BK3291" s="130" t="s">
        <v>5302</v>
      </c>
      <c r="BL3291" s="130" t="e">
        <v>#VALUE!</v>
      </c>
      <c r="BM3291" s="131" t="s">
        <v>33</v>
      </c>
      <c r="BN3291" s="131" t="e">
        <v>#VALUE!</v>
      </c>
      <c r="BO3291" t="e">
        <v>#N/A</v>
      </c>
      <c r="BP3291">
        <v>0</v>
      </c>
    </row>
    <row r="3292" spans="1:68" ht="25.2" x14ac:dyDescent="0.3">
      <c r="A3292" s="1"/>
      <c r="B3292" s="47">
        <v>2931</v>
      </c>
      <c r="C3292" s="45">
        <v>1050867</v>
      </c>
      <c r="D3292" s="29"/>
      <c r="E3292" s="29"/>
      <c r="F3292" s="31" t="s">
        <v>2499</v>
      </c>
      <c r="G3292" s="29" t="s">
        <v>31</v>
      </c>
      <c r="H3292" s="29"/>
      <c r="I3292" s="148" t="s">
        <v>33</v>
      </c>
      <c r="J3292" s="147" t="s">
        <v>33</v>
      </c>
      <c r="K3292" s="148" t="e">
        <v>#N/A</v>
      </c>
      <c r="L3292" s="148" t="s">
        <v>32</v>
      </c>
      <c r="M3292" s="147">
        <v>42551</v>
      </c>
      <c r="N3292" s="29" t="str">
        <f t="shared" si="711"/>
        <v/>
      </c>
      <c r="O3292" s="29" t="str">
        <f t="shared" si="712"/>
        <v/>
      </c>
      <c r="P3292" s="29" t="str">
        <f t="shared" si="713"/>
        <v/>
      </c>
      <c r="Q3292" s="29" t="str">
        <f t="shared" si="717"/>
        <v/>
      </c>
      <c r="R3292" s="29" t="str">
        <f t="shared" si="718"/>
        <v/>
      </c>
      <c r="S3292" s="29" t="str">
        <f t="shared" si="719"/>
        <v/>
      </c>
      <c r="T3292" s="29" t="str">
        <f t="shared" si="720"/>
        <v/>
      </c>
      <c r="U3292" s="29"/>
      <c r="V3292" s="29"/>
      <c r="W3292" s="38" t="s">
        <v>2462</v>
      </c>
      <c r="X3292" s="29" t="s">
        <v>158</v>
      </c>
      <c r="Y3292" s="146">
        <v>30539</v>
      </c>
      <c r="Z3292" s="33">
        <v>39090</v>
      </c>
      <c r="AA3292" s="34">
        <f t="shared" si="708"/>
        <v>0.28000000000000003</v>
      </c>
      <c r="AB3292" s="33">
        <f t="shared" si="709"/>
        <v>39090</v>
      </c>
      <c r="AC3292" s="34">
        <f t="shared" si="710"/>
        <v>0.28000260283568412</v>
      </c>
      <c r="AD3292" s="145">
        <f t="shared" si="721"/>
        <v>32575</v>
      </c>
      <c r="AE3292" s="105">
        <v>25449.167000000001</v>
      </c>
      <c r="AF3292" s="34" t="s">
        <v>36</v>
      </c>
      <c r="AG3292" s="34" t="s">
        <v>36</v>
      </c>
      <c r="AH3292" s="34" t="s">
        <v>36</v>
      </c>
      <c r="AI3292" s="29">
        <v>32.128999999999998</v>
      </c>
      <c r="AJ3292" s="29">
        <v>1.18</v>
      </c>
      <c r="AK3292" s="29">
        <v>0</v>
      </c>
      <c r="AL3292" s="29">
        <v>0</v>
      </c>
      <c r="AM3292" s="29" t="s">
        <v>28</v>
      </c>
      <c r="AN3292" s="44" t="s">
        <v>27</v>
      </c>
      <c r="AO3292" s="29" t="s">
        <v>28</v>
      </c>
      <c r="AP3292" s="29">
        <v>1</v>
      </c>
      <c r="AQ3292" s="29"/>
      <c r="AR3292" s="29"/>
      <c r="AS3292" s="29"/>
      <c r="AT3292" s="29"/>
      <c r="AU3292" s="144"/>
      <c r="AV3292" s="36" t="s">
        <v>28</v>
      </c>
      <c r="AW3292" s="102">
        <v>42551</v>
      </c>
      <c r="AX3292" s="129" t="s">
        <v>33</v>
      </c>
      <c r="AY3292" s="106">
        <v>2</v>
      </c>
      <c r="BD3292" t="s">
        <v>1724</v>
      </c>
      <c r="BE3292" t="e">
        <v>#N/A</v>
      </c>
      <c r="BF3292">
        <v>0</v>
      </c>
      <c r="BH3292" t="str">
        <f t="shared" si="714"/>
        <v/>
      </c>
      <c r="BJ3292" t="str">
        <f t="shared" si="715"/>
        <v>OK</v>
      </c>
      <c r="BK3292" s="130" t="s">
        <v>5302</v>
      </c>
      <c r="BL3292" s="130" t="e">
        <v>#VALUE!</v>
      </c>
      <c r="BM3292" s="131" t="s">
        <v>33</v>
      </c>
      <c r="BN3292" s="131" t="e">
        <v>#VALUE!</v>
      </c>
      <c r="BO3292" t="e">
        <v>#N/A</v>
      </c>
      <c r="BP3292">
        <v>0</v>
      </c>
    </row>
    <row r="3293" spans="1:68" ht="25.2" x14ac:dyDescent="0.3">
      <c r="A3293" s="1"/>
      <c r="B3293" s="47">
        <v>2932</v>
      </c>
      <c r="C3293" s="45">
        <v>1054642</v>
      </c>
      <c r="D3293" s="29"/>
      <c r="E3293" s="29"/>
      <c r="F3293" s="31" t="s">
        <v>2500</v>
      </c>
      <c r="G3293" s="29" t="s">
        <v>31</v>
      </c>
      <c r="H3293" s="29"/>
      <c r="I3293" s="148" t="s">
        <v>33</v>
      </c>
      <c r="J3293" s="147" t="s">
        <v>33</v>
      </c>
      <c r="K3293" s="148" t="e">
        <v>#N/A</v>
      </c>
      <c r="L3293" s="148" t="s">
        <v>32</v>
      </c>
      <c r="M3293" s="147">
        <v>42551</v>
      </c>
      <c r="N3293" s="29" t="str">
        <f t="shared" si="711"/>
        <v/>
      </c>
      <c r="O3293" s="29" t="str">
        <f t="shared" si="712"/>
        <v/>
      </c>
      <c r="P3293" s="29" t="str">
        <f t="shared" si="713"/>
        <v/>
      </c>
      <c r="Q3293" s="29" t="str">
        <f t="shared" si="717"/>
        <v/>
      </c>
      <c r="R3293" s="29" t="str">
        <f t="shared" si="718"/>
        <v/>
      </c>
      <c r="S3293" s="29" t="str">
        <f t="shared" si="719"/>
        <v/>
      </c>
      <c r="T3293" s="29" t="str">
        <f t="shared" si="720"/>
        <v/>
      </c>
      <c r="U3293" s="29"/>
      <c r="V3293" s="29"/>
      <c r="W3293" s="38" t="s">
        <v>2462</v>
      </c>
      <c r="X3293" s="29" t="s">
        <v>158</v>
      </c>
      <c r="Y3293" s="146">
        <v>14608</v>
      </c>
      <c r="Z3293" s="33">
        <v>18698</v>
      </c>
      <c r="AA3293" s="34">
        <f t="shared" si="708"/>
        <v>0.28000000000000003</v>
      </c>
      <c r="AB3293" s="33">
        <f t="shared" si="709"/>
        <v>18698</v>
      </c>
      <c r="AC3293" s="34">
        <f t="shared" si="710"/>
        <v>0.27998363307731733</v>
      </c>
      <c r="AD3293" s="145">
        <f t="shared" si="721"/>
        <v>15581.666999999999</v>
      </c>
      <c r="AE3293" s="105">
        <v>12173.333000000001</v>
      </c>
      <c r="AF3293" s="34" t="s">
        <v>36</v>
      </c>
      <c r="AG3293" s="34" t="s">
        <v>36</v>
      </c>
      <c r="AH3293" s="34" t="s">
        <v>36</v>
      </c>
      <c r="AI3293" s="29">
        <v>12.92</v>
      </c>
      <c r="AJ3293" s="29">
        <v>0.53200000000000003</v>
      </c>
      <c r="AK3293" s="29">
        <v>0</v>
      </c>
      <c r="AL3293" s="29">
        <v>0</v>
      </c>
      <c r="AM3293" s="29" t="s">
        <v>28</v>
      </c>
      <c r="AN3293" s="44" t="s">
        <v>27</v>
      </c>
      <c r="AO3293" s="29" t="s">
        <v>28</v>
      </c>
      <c r="AP3293" s="29">
        <v>1</v>
      </c>
      <c r="AQ3293" s="29"/>
      <c r="AR3293" s="29"/>
      <c r="AS3293" s="29"/>
      <c r="AT3293" s="29"/>
      <c r="AU3293" s="144"/>
      <c r="AV3293" s="36" t="s">
        <v>28</v>
      </c>
      <c r="AW3293" s="102">
        <v>42551</v>
      </c>
      <c r="AX3293" s="129" t="s">
        <v>33</v>
      </c>
      <c r="AY3293" s="106" t="e">
        <v>#N/A</v>
      </c>
      <c r="BD3293" t="s">
        <v>1608</v>
      </c>
      <c r="BE3293" t="e">
        <v>#N/A</v>
      </c>
      <c r="BF3293" t="s">
        <v>4740</v>
      </c>
      <c r="BH3293" t="str">
        <f t="shared" si="714"/>
        <v/>
      </c>
      <c r="BJ3293" t="str">
        <f t="shared" si="715"/>
        <v>OK</v>
      </c>
      <c r="BK3293" s="130" t="s">
        <v>5302</v>
      </c>
      <c r="BL3293" s="130" t="e">
        <v>#VALUE!</v>
      </c>
      <c r="BM3293" s="131" t="s">
        <v>33</v>
      </c>
      <c r="BN3293" s="131" t="e">
        <v>#VALUE!</v>
      </c>
      <c r="BO3293" t="e">
        <v>#N/A</v>
      </c>
      <c r="BP3293">
        <v>0</v>
      </c>
    </row>
    <row r="3294" spans="1:68" ht="25.2" x14ac:dyDescent="0.3">
      <c r="A3294" s="1"/>
      <c r="B3294" s="47">
        <v>2933</v>
      </c>
      <c r="C3294" s="45">
        <v>1054643</v>
      </c>
      <c r="D3294" s="29"/>
      <c r="E3294" s="29"/>
      <c r="F3294" s="31" t="s">
        <v>2501</v>
      </c>
      <c r="G3294" s="29" t="s">
        <v>31</v>
      </c>
      <c r="H3294" s="29"/>
      <c r="I3294" s="148" t="s">
        <v>33</v>
      </c>
      <c r="J3294" s="147" t="s">
        <v>33</v>
      </c>
      <c r="K3294" s="148" t="e">
        <v>#N/A</v>
      </c>
      <c r="L3294" s="148" t="s">
        <v>32</v>
      </c>
      <c r="M3294" s="147">
        <v>42551</v>
      </c>
      <c r="N3294" s="29" t="str">
        <f t="shared" si="711"/>
        <v/>
      </c>
      <c r="O3294" s="29" t="str">
        <f t="shared" si="712"/>
        <v/>
      </c>
      <c r="P3294" s="29" t="str">
        <f t="shared" si="713"/>
        <v/>
      </c>
      <c r="Q3294" s="29" t="str">
        <f t="shared" si="717"/>
        <v/>
      </c>
      <c r="R3294" s="29" t="str">
        <f t="shared" si="718"/>
        <v/>
      </c>
      <c r="S3294" s="29" t="str">
        <f t="shared" si="719"/>
        <v/>
      </c>
      <c r="T3294" s="29" t="str">
        <f t="shared" si="720"/>
        <v/>
      </c>
      <c r="U3294" s="29"/>
      <c r="V3294" s="29"/>
      <c r="W3294" s="38" t="s">
        <v>2462</v>
      </c>
      <c r="X3294" s="29" t="s">
        <v>158</v>
      </c>
      <c r="Y3294" s="146">
        <v>28784</v>
      </c>
      <c r="Z3294" s="33">
        <v>36843</v>
      </c>
      <c r="AA3294" s="34">
        <f t="shared" si="708"/>
        <v>0.28000000000000003</v>
      </c>
      <c r="AB3294" s="33">
        <f t="shared" si="709"/>
        <v>36843</v>
      </c>
      <c r="AC3294" s="34">
        <f t="shared" si="710"/>
        <v>0.27998191662059585</v>
      </c>
      <c r="AD3294" s="145">
        <f t="shared" si="721"/>
        <v>30702.5</v>
      </c>
      <c r="AE3294" s="105">
        <v>23986.667000000001</v>
      </c>
      <c r="AF3294" s="34" t="s">
        <v>36</v>
      </c>
      <c r="AG3294" s="34" t="s">
        <v>36</v>
      </c>
      <c r="AH3294" s="34" t="s">
        <v>36</v>
      </c>
      <c r="AI3294" s="29">
        <v>24.89</v>
      </c>
      <c r="AJ3294" s="29">
        <v>0.91</v>
      </c>
      <c r="AK3294" s="29">
        <v>0</v>
      </c>
      <c r="AL3294" s="29">
        <v>0</v>
      </c>
      <c r="AM3294" s="29" t="s">
        <v>28</v>
      </c>
      <c r="AN3294" s="44" t="s">
        <v>27</v>
      </c>
      <c r="AO3294" s="29" t="s">
        <v>28</v>
      </c>
      <c r="AP3294" s="29">
        <v>1</v>
      </c>
      <c r="AQ3294" s="29"/>
      <c r="AR3294" s="29"/>
      <c r="AS3294" s="29"/>
      <c r="AT3294" s="29"/>
      <c r="AU3294" s="144"/>
      <c r="AV3294" s="36" t="s">
        <v>28</v>
      </c>
      <c r="AW3294" s="102">
        <v>42551</v>
      </c>
      <c r="AX3294" s="129" t="s">
        <v>33</v>
      </c>
      <c r="AY3294" s="106" t="e">
        <v>#N/A</v>
      </c>
      <c r="BD3294" t="s">
        <v>1608</v>
      </c>
      <c r="BE3294" t="e">
        <v>#N/A</v>
      </c>
      <c r="BF3294" t="s">
        <v>4740</v>
      </c>
      <c r="BH3294" t="str">
        <f t="shared" si="714"/>
        <v/>
      </c>
      <c r="BJ3294" t="str">
        <f t="shared" si="715"/>
        <v>OK</v>
      </c>
      <c r="BK3294" s="130" t="s">
        <v>5302</v>
      </c>
      <c r="BL3294" s="130" t="e">
        <v>#VALUE!</v>
      </c>
      <c r="BM3294" s="131" t="s">
        <v>33</v>
      </c>
      <c r="BN3294" s="131" t="e">
        <v>#VALUE!</v>
      </c>
      <c r="BO3294" t="e">
        <v>#N/A</v>
      </c>
      <c r="BP3294">
        <v>0</v>
      </c>
    </row>
    <row r="3295" spans="1:68" ht="25.2" x14ac:dyDescent="0.3">
      <c r="A3295" s="1"/>
      <c r="B3295" s="47">
        <v>2934</v>
      </c>
      <c r="C3295" s="45">
        <v>1054639</v>
      </c>
      <c r="D3295" s="29"/>
      <c r="E3295" s="29"/>
      <c r="F3295" s="31" t="s">
        <v>2502</v>
      </c>
      <c r="G3295" s="29" t="s">
        <v>31</v>
      </c>
      <c r="H3295" s="29"/>
      <c r="I3295" s="148" t="s">
        <v>33</v>
      </c>
      <c r="J3295" s="147" t="s">
        <v>33</v>
      </c>
      <c r="K3295" s="148" t="e">
        <v>#N/A</v>
      </c>
      <c r="L3295" s="148" t="s">
        <v>32</v>
      </c>
      <c r="M3295" s="147">
        <v>42551</v>
      </c>
      <c r="N3295" s="29" t="str">
        <f t="shared" si="711"/>
        <v/>
      </c>
      <c r="O3295" s="29" t="str">
        <f t="shared" si="712"/>
        <v/>
      </c>
      <c r="P3295" s="29" t="str">
        <f t="shared" si="713"/>
        <v/>
      </c>
      <c r="Q3295" s="29" t="str">
        <f t="shared" si="717"/>
        <v/>
      </c>
      <c r="R3295" s="29" t="str">
        <f t="shared" si="718"/>
        <v/>
      </c>
      <c r="S3295" s="29" t="str">
        <f t="shared" si="719"/>
        <v/>
      </c>
      <c r="T3295" s="29" t="str">
        <f t="shared" si="720"/>
        <v/>
      </c>
      <c r="U3295" s="29"/>
      <c r="V3295" s="29"/>
      <c r="W3295" s="38" t="s">
        <v>2462</v>
      </c>
      <c r="X3295" s="29" t="s">
        <v>158</v>
      </c>
      <c r="Y3295" s="146">
        <v>77289</v>
      </c>
      <c r="Z3295" s="33">
        <v>98930</v>
      </c>
      <c r="AA3295" s="34">
        <f t="shared" si="708"/>
        <v>0.28000000000000003</v>
      </c>
      <c r="AB3295" s="33">
        <f t="shared" si="709"/>
        <v>98930</v>
      </c>
      <c r="AC3295" s="34">
        <f t="shared" si="710"/>
        <v>0.2800010402515235</v>
      </c>
      <c r="AD3295" s="145">
        <f t="shared" si="721"/>
        <v>82441.667000000001</v>
      </c>
      <c r="AE3295" s="105">
        <v>64407.5</v>
      </c>
      <c r="AF3295" s="34" t="s">
        <v>36</v>
      </c>
      <c r="AG3295" s="34" t="s">
        <v>36</v>
      </c>
      <c r="AH3295" s="34" t="s">
        <v>36</v>
      </c>
      <c r="AI3295" s="29">
        <v>64.58</v>
      </c>
      <c r="AJ3295" s="29">
        <v>1.7499</v>
      </c>
      <c r="AK3295" s="29">
        <v>0</v>
      </c>
      <c r="AL3295" s="29">
        <v>0</v>
      </c>
      <c r="AM3295" s="29" t="s">
        <v>28</v>
      </c>
      <c r="AN3295" s="44" t="s">
        <v>27</v>
      </c>
      <c r="AO3295" s="29" t="s">
        <v>28</v>
      </c>
      <c r="AP3295" s="29">
        <v>1</v>
      </c>
      <c r="AQ3295" s="29"/>
      <c r="AR3295" s="29"/>
      <c r="AS3295" s="29"/>
      <c r="AT3295" s="29"/>
      <c r="AU3295" s="144"/>
      <c r="AV3295" s="36" t="s">
        <v>28</v>
      </c>
      <c r="AW3295" s="102">
        <v>42551</v>
      </c>
      <c r="AX3295" s="129" t="s">
        <v>33</v>
      </c>
      <c r="AY3295" s="106" t="e">
        <v>#N/A</v>
      </c>
      <c r="BD3295" t="s">
        <v>1608</v>
      </c>
      <c r="BE3295" t="e">
        <v>#N/A</v>
      </c>
      <c r="BF3295">
        <v>0</v>
      </c>
      <c r="BH3295" t="str">
        <f t="shared" si="714"/>
        <v/>
      </c>
      <c r="BJ3295" t="str">
        <f t="shared" si="715"/>
        <v>OK</v>
      </c>
      <c r="BK3295" s="130" t="s">
        <v>5302</v>
      </c>
      <c r="BL3295" s="130" t="e">
        <v>#VALUE!</v>
      </c>
      <c r="BM3295" s="131" t="s">
        <v>33</v>
      </c>
      <c r="BN3295" s="131" t="e">
        <v>#VALUE!</v>
      </c>
      <c r="BO3295" t="e">
        <v>#N/A</v>
      </c>
      <c r="BP3295">
        <v>0</v>
      </c>
    </row>
    <row r="3296" spans="1:68" ht="25.2" x14ac:dyDescent="0.3">
      <c r="A3296" s="1"/>
      <c r="B3296" s="47">
        <v>2935</v>
      </c>
      <c r="C3296" s="45">
        <v>1050868</v>
      </c>
      <c r="D3296" s="29"/>
      <c r="E3296" s="29"/>
      <c r="F3296" s="31" t="s">
        <v>2503</v>
      </c>
      <c r="G3296" s="29" t="s">
        <v>31</v>
      </c>
      <c r="H3296" s="29"/>
      <c r="I3296" s="148" t="s">
        <v>33</v>
      </c>
      <c r="J3296" s="147" t="s">
        <v>33</v>
      </c>
      <c r="K3296" s="148" t="e">
        <v>#N/A</v>
      </c>
      <c r="L3296" s="148" t="s">
        <v>32</v>
      </c>
      <c r="M3296" s="147">
        <v>42551</v>
      </c>
      <c r="N3296" s="29" t="str">
        <f t="shared" si="711"/>
        <v/>
      </c>
      <c r="O3296" s="29" t="str">
        <f t="shared" si="712"/>
        <v/>
      </c>
      <c r="P3296" s="29" t="str">
        <f t="shared" si="713"/>
        <v/>
      </c>
      <c r="Q3296" s="29" t="str">
        <f t="shared" si="717"/>
        <v/>
      </c>
      <c r="R3296" s="29" t="str">
        <f t="shared" si="718"/>
        <v/>
      </c>
      <c r="S3296" s="29" t="str">
        <f t="shared" si="719"/>
        <v/>
      </c>
      <c r="T3296" s="29" t="str">
        <f t="shared" si="720"/>
        <v/>
      </c>
      <c r="U3296" s="29"/>
      <c r="V3296" s="29"/>
      <c r="W3296" s="38" t="s">
        <v>2462</v>
      </c>
      <c r="X3296" s="29" t="s">
        <v>158</v>
      </c>
      <c r="Y3296" s="146">
        <v>40441</v>
      </c>
      <c r="Z3296" s="33">
        <v>51764</v>
      </c>
      <c r="AA3296" s="34">
        <f t="shared" si="708"/>
        <v>0.28000000000000003</v>
      </c>
      <c r="AB3296" s="33">
        <f t="shared" si="709"/>
        <v>51764</v>
      </c>
      <c r="AC3296" s="34">
        <f t="shared" si="710"/>
        <v>0.27998815340855232</v>
      </c>
      <c r="AD3296" s="145">
        <f t="shared" si="721"/>
        <v>43136.667000000001</v>
      </c>
      <c r="AE3296" s="105">
        <v>33700.832999999999</v>
      </c>
      <c r="AF3296" s="34" t="s">
        <v>36</v>
      </c>
      <c r="AG3296" s="34" t="s">
        <v>36</v>
      </c>
      <c r="AH3296" s="34" t="s">
        <v>36</v>
      </c>
      <c r="AI3296" s="29">
        <v>45.726999999999997</v>
      </c>
      <c r="AJ3296" s="29">
        <v>1.75</v>
      </c>
      <c r="AK3296" s="29">
        <v>0</v>
      </c>
      <c r="AL3296" s="29">
        <v>0</v>
      </c>
      <c r="AM3296" s="29" t="s">
        <v>28</v>
      </c>
      <c r="AN3296" s="44" t="s">
        <v>27</v>
      </c>
      <c r="AO3296" s="29" t="s">
        <v>28</v>
      </c>
      <c r="AP3296" s="29">
        <v>1</v>
      </c>
      <c r="AQ3296" s="29"/>
      <c r="AR3296" s="29"/>
      <c r="AS3296" s="29"/>
      <c r="AT3296" s="29"/>
      <c r="AU3296" s="144"/>
      <c r="AV3296" s="36" t="s">
        <v>28</v>
      </c>
      <c r="AW3296" s="102">
        <v>42551</v>
      </c>
      <c r="AX3296" s="129" t="s">
        <v>33</v>
      </c>
      <c r="AY3296" s="106">
        <v>168</v>
      </c>
      <c r="BD3296" t="s">
        <v>1724</v>
      </c>
      <c r="BE3296" t="e">
        <v>#N/A</v>
      </c>
      <c r="BF3296">
        <v>0</v>
      </c>
      <c r="BH3296" t="str">
        <f t="shared" si="714"/>
        <v/>
      </c>
      <c r="BJ3296" t="str">
        <f t="shared" si="715"/>
        <v>OK</v>
      </c>
      <c r="BK3296" s="130" t="s">
        <v>5302</v>
      </c>
      <c r="BL3296" s="130" t="e">
        <v>#VALUE!</v>
      </c>
      <c r="BM3296" s="131" t="s">
        <v>33</v>
      </c>
      <c r="BN3296" s="131" t="e">
        <v>#VALUE!</v>
      </c>
      <c r="BO3296" t="e">
        <v>#N/A</v>
      </c>
      <c r="BP3296">
        <v>0</v>
      </c>
    </row>
    <row r="3297" spans="1:68" ht="25.2" x14ac:dyDescent="0.3">
      <c r="A3297" s="1"/>
      <c r="B3297" s="47">
        <v>2936</v>
      </c>
      <c r="C3297" s="45">
        <v>1050866</v>
      </c>
      <c r="D3297" s="29"/>
      <c r="E3297" s="29"/>
      <c r="F3297" s="31" t="s">
        <v>2504</v>
      </c>
      <c r="G3297" s="29" t="s">
        <v>31</v>
      </c>
      <c r="H3297" s="29"/>
      <c r="I3297" s="148" t="s">
        <v>33</v>
      </c>
      <c r="J3297" s="147" t="s">
        <v>33</v>
      </c>
      <c r="K3297" s="148" t="e">
        <v>#N/A</v>
      </c>
      <c r="L3297" s="148" t="s">
        <v>32</v>
      </c>
      <c r="M3297" s="147">
        <v>42551</v>
      </c>
      <c r="N3297" s="29" t="str">
        <f t="shared" si="711"/>
        <v/>
      </c>
      <c r="O3297" s="29" t="str">
        <f t="shared" si="712"/>
        <v/>
      </c>
      <c r="P3297" s="29" t="str">
        <f t="shared" si="713"/>
        <v/>
      </c>
      <c r="Q3297" s="29" t="str">
        <f t="shared" si="717"/>
        <v/>
      </c>
      <c r="R3297" s="29" t="str">
        <f t="shared" si="718"/>
        <v/>
      </c>
      <c r="S3297" s="29" t="str">
        <f t="shared" si="719"/>
        <v/>
      </c>
      <c r="T3297" s="29" t="str">
        <f t="shared" si="720"/>
        <v/>
      </c>
      <c r="U3297" s="29"/>
      <c r="V3297" s="29"/>
      <c r="W3297" s="38" t="s">
        <v>2462</v>
      </c>
      <c r="X3297" s="29" t="s">
        <v>158</v>
      </c>
      <c r="Y3297" s="146">
        <v>22331</v>
      </c>
      <c r="Z3297" s="33">
        <v>28584</v>
      </c>
      <c r="AA3297" s="34">
        <f t="shared" si="708"/>
        <v>0.28000000000000003</v>
      </c>
      <c r="AB3297" s="33">
        <f t="shared" si="709"/>
        <v>28584</v>
      </c>
      <c r="AC3297" s="34">
        <f t="shared" si="710"/>
        <v>0.28001430692733309</v>
      </c>
      <c r="AD3297" s="145">
        <f t="shared" si="721"/>
        <v>23820</v>
      </c>
      <c r="AE3297" s="105">
        <v>18609.167000000001</v>
      </c>
      <c r="AF3297" s="34" t="s">
        <v>36</v>
      </c>
      <c r="AG3297" s="34" t="s">
        <v>36</v>
      </c>
      <c r="AH3297" s="34" t="s">
        <v>36</v>
      </c>
      <c r="AI3297" s="29">
        <v>34.414999999999999</v>
      </c>
      <c r="AJ3297" s="29">
        <v>1.4259999999999999</v>
      </c>
      <c r="AK3297" s="29">
        <v>0</v>
      </c>
      <c r="AL3297" s="29">
        <v>0</v>
      </c>
      <c r="AM3297" s="29" t="s">
        <v>28</v>
      </c>
      <c r="AN3297" s="44" t="s">
        <v>27</v>
      </c>
      <c r="AO3297" s="29" t="s">
        <v>28</v>
      </c>
      <c r="AP3297" s="29">
        <v>1</v>
      </c>
      <c r="AQ3297" s="29"/>
      <c r="AR3297" s="29"/>
      <c r="AS3297" s="29"/>
      <c r="AT3297" s="29"/>
      <c r="AU3297" s="144"/>
      <c r="AV3297" s="36" t="s">
        <v>28</v>
      </c>
      <c r="AW3297" s="102">
        <v>42551</v>
      </c>
      <c r="AX3297" s="129" t="s">
        <v>33</v>
      </c>
      <c r="AY3297" s="106">
        <v>2</v>
      </c>
      <c r="BD3297" t="s">
        <v>1724</v>
      </c>
      <c r="BE3297" t="e">
        <v>#N/A</v>
      </c>
      <c r="BF3297">
        <v>0</v>
      </c>
      <c r="BH3297" t="str">
        <f t="shared" si="714"/>
        <v/>
      </c>
      <c r="BJ3297" t="str">
        <f t="shared" si="715"/>
        <v>OK</v>
      </c>
      <c r="BK3297" s="130" t="s">
        <v>5302</v>
      </c>
      <c r="BL3297" s="130" t="e">
        <v>#VALUE!</v>
      </c>
      <c r="BM3297" s="131" t="s">
        <v>33</v>
      </c>
      <c r="BN3297" s="131" t="e">
        <v>#VALUE!</v>
      </c>
      <c r="BO3297" t="e">
        <v>#N/A</v>
      </c>
      <c r="BP3297">
        <v>0</v>
      </c>
    </row>
    <row r="3298" spans="1:68" ht="25.2" x14ac:dyDescent="0.3">
      <c r="A3298" s="1"/>
      <c r="B3298" s="47">
        <v>2937</v>
      </c>
      <c r="C3298" s="45">
        <v>1054638</v>
      </c>
      <c r="D3298" s="29"/>
      <c r="E3298" s="29"/>
      <c r="F3298" s="31" t="s">
        <v>2505</v>
      </c>
      <c r="G3298" s="29" t="s">
        <v>31</v>
      </c>
      <c r="H3298" s="29"/>
      <c r="I3298" s="148" t="s">
        <v>33</v>
      </c>
      <c r="J3298" s="147" t="s">
        <v>33</v>
      </c>
      <c r="K3298" s="148" t="e">
        <v>#N/A</v>
      </c>
      <c r="L3298" s="148" t="s">
        <v>32</v>
      </c>
      <c r="M3298" s="147">
        <v>42551</v>
      </c>
      <c r="N3298" s="29" t="str">
        <f t="shared" si="711"/>
        <v/>
      </c>
      <c r="O3298" s="29" t="str">
        <f t="shared" si="712"/>
        <v/>
      </c>
      <c r="P3298" s="29" t="str">
        <f t="shared" si="713"/>
        <v/>
      </c>
      <c r="Q3298" s="29" t="str">
        <f t="shared" si="717"/>
        <v/>
      </c>
      <c r="R3298" s="29" t="str">
        <f t="shared" si="718"/>
        <v/>
      </c>
      <c r="S3298" s="29" t="str">
        <f t="shared" si="719"/>
        <v/>
      </c>
      <c r="T3298" s="29" t="str">
        <f t="shared" si="720"/>
        <v/>
      </c>
      <c r="U3298" s="29"/>
      <c r="V3298" s="29"/>
      <c r="W3298" s="38" t="s">
        <v>2462</v>
      </c>
      <c r="X3298" s="29" t="s">
        <v>158</v>
      </c>
      <c r="Y3298" s="146">
        <v>31427</v>
      </c>
      <c r="Z3298" s="33">
        <v>40227</v>
      </c>
      <c r="AA3298" s="34">
        <f t="shared" si="708"/>
        <v>0.28000000000000003</v>
      </c>
      <c r="AB3298" s="33">
        <f t="shared" si="709"/>
        <v>40227</v>
      </c>
      <c r="AC3298" s="34">
        <f t="shared" si="710"/>
        <v>0.28001398440813324</v>
      </c>
      <c r="AD3298" s="145">
        <f t="shared" si="721"/>
        <v>33522.5</v>
      </c>
      <c r="AE3298" s="105">
        <v>26189.167000000001</v>
      </c>
      <c r="AF3298" s="34" t="s">
        <v>36</v>
      </c>
      <c r="AG3298" s="34" t="s">
        <v>36</v>
      </c>
      <c r="AH3298" s="34" t="s">
        <v>36</v>
      </c>
      <c r="AI3298" s="29">
        <v>35.44</v>
      </c>
      <c r="AJ3298" s="29">
        <v>1.3133300000000001</v>
      </c>
      <c r="AK3298" s="29">
        <v>0</v>
      </c>
      <c r="AL3298" s="29">
        <v>0</v>
      </c>
      <c r="AM3298" s="29" t="s">
        <v>28</v>
      </c>
      <c r="AN3298" s="44" t="s">
        <v>27</v>
      </c>
      <c r="AO3298" s="29" t="s">
        <v>28</v>
      </c>
      <c r="AP3298" s="29">
        <v>1</v>
      </c>
      <c r="AQ3298" s="29"/>
      <c r="AR3298" s="29"/>
      <c r="AS3298" s="29"/>
      <c r="AT3298" s="29"/>
      <c r="AU3298" s="144"/>
      <c r="AV3298" s="36" t="s">
        <v>28</v>
      </c>
      <c r="AW3298" s="102">
        <v>42551</v>
      </c>
      <c r="AX3298" s="129" t="s">
        <v>33</v>
      </c>
      <c r="AY3298" s="106">
        <v>2</v>
      </c>
      <c r="BD3298" t="s">
        <v>1608</v>
      </c>
      <c r="BE3298" t="e">
        <v>#N/A</v>
      </c>
      <c r="BF3298">
        <v>0</v>
      </c>
      <c r="BH3298" t="str">
        <f t="shared" si="714"/>
        <v/>
      </c>
      <c r="BJ3298" t="str">
        <f t="shared" si="715"/>
        <v>OK</v>
      </c>
      <c r="BK3298" s="130" t="s">
        <v>5302</v>
      </c>
      <c r="BL3298" s="130" t="e">
        <v>#VALUE!</v>
      </c>
      <c r="BM3298" s="131" t="s">
        <v>33</v>
      </c>
      <c r="BN3298" s="131" t="e">
        <v>#VALUE!</v>
      </c>
      <c r="BO3298" t="e">
        <v>#N/A</v>
      </c>
      <c r="BP3298">
        <v>0</v>
      </c>
    </row>
    <row r="3299" spans="1:68" ht="25.2" x14ac:dyDescent="0.3">
      <c r="A3299" s="1"/>
      <c r="B3299" s="47">
        <v>2938</v>
      </c>
      <c r="C3299" s="45">
        <v>1054641</v>
      </c>
      <c r="D3299" s="29"/>
      <c r="E3299" s="29"/>
      <c r="F3299" s="31" t="s">
        <v>2506</v>
      </c>
      <c r="G3299" s="29" t="s">
        <v>31</v>
      </c>
      <c r="H3299" s="29"/>
      <c r="I3299" s="148" t="s">
        <v>33</v>
      </c>
      <c r="J3299" s="147" t="s">
        <v>33</v>
      </c>
      <c r="K3299" s="148" t="e">
        <v>#N/A</v>
      </c>
      <c r="L3299" s="148" t="s">
        <v>32</v>
      </c>
      <c r="M3299" s="147">
        <v>42551</v>
      </c>
      <c r="N3299" s="29" t="str">
        <f t="shared" si="711"/>
        <v/>
      </c>
      <c r="O3299" s="29" t="str">
        <f t="shared" si="712"/>
        <v/>
      </c>
      <c r="P3299" s="29" t="str">
        <f t="shared" si="713"/>
        <v/>
      </c>
      <c r="Q3299" s="29" t="str">
        <f t="shared" si="717"/>
        <v/>
      </c>
      <c r="R3299" s="29" t="str">
        <f t="shared" si="718"/>
        <v/>
      </c>
      <c r="S3299" s="29" t="str">
        <f t="shared" si="719"/>
        <v/>
      </c>
      <c r="T3299" s="29" t="str">
        <f t="shared" si="720"/>
        <v/>
      </c>
      <c r="U3299" s="29"/>
      <c r="V3299" s="29"/>
      <c r="W3299" s="38" t="s">
        <v>2462</v>
      </c>
      <c r="X3299" s="29" t="s">
        <v>158</v>
      </c>
      <c r="Y3299" s="146">
        <v>56564</v>
      </c>
      <c r="Z3299" s="33">
        <v>72401</v>
      </c>
      <c r="AA3299" s="34">
        <f t="shared" si="708"/>
        <v>0.28000000000000003</v>
      </c>
      <c r="AB3299" s="33">
        <f t="shared" si="709"/>
        <v>72401</v>
      </c>
      <c r="AC3299" s="34">
        <f t="shared" si="710"/>
        <v>0.27998373325801756</v>
      </c>
      <c r="AD3299" s="145">
        <f t="shared" si="721"/>
        <v>60334.167000000001</v>
      </c>
      <c r="AE3299" s="105">
        <v>47136.667000000001</v>
      </c>
      <c r="AF3299" s="34" t="s">
        <v>36</v>
      </c>
      <c r="AG3299" s="34" t="s">
        <v>36</v>
      </c>
      <c r="AH3299" s="34" t="s">
        <v>36</v>
      </c>
      <c r="AI3299" s="29">
        <v>64.58</v>
      </c>
      <c r="AJ3299" s="29">
        <v>2.92</v>
      </c>
      <c r="AK3299" s="29">
        <v>0</v>
      </c>
      <c r="AL3299" s="29">
        <v>0</v>
      </c>
      <c r="AM3299" s="29" t="s">
        <v>28</v>
      </c>
      <c r="AN3299" s="44" t="s">
        <v>27</v>
      </c>
      <c r="AO3299" s="29" t="s">
        <v>28</v>
      </c>
      <c r="AP3299" s="29">
        <v>1</v>
      </c>
      <c r="AQ3299" s="29"/>
      <c r="AR3299" s="29"/>
      <c r="AS3299" s="29"/>
      <c r="AT3299" s="29"/>
      <c r="AU3299" s="144"/>
      <c r="AV3299" s="36" t="s">
        <v>28</v>
      </c>
      <c r="AW3299" s="102">
        <v>42551</v>
      </c>
      <c r="AX3299" s="129" t="s">
        <v>33</v>
      </c>
      <c r="AY3299" s="106" t="e">
        <v>#N/A</v>
      </c>
      <c r="BD3299" t="s">
        <v>1608</v>
      </c>
      <c r="BE3299" t="e">
        <v>#N/A</v>
      </c>
      <c r="BF3299">
        <v>0</v>
      </c>
      <c r="BH3299" t="str">
        <f t="shared" si="714"/>
        <v/>
      </c>
      <c r="BJ3299" t="str">
        <f t="shared" si="715"/>
        <v>OK</v>
      </c>
      <c r="BK3299" s="130" t="s">
        <v>5302</v>
      </c>
      <c r="BL3299" s="130" t="e">
        <v>#VALUE!</v>
      </c>
      <c r="BM3299" s="131" t="s">
        <v>33</v>
      </c>
      <c r="BN3299" s="131" t="e">
        <v>#VALUE!</v>
      </c>
      <c r="BO3299" t="e">
        <v>#N/A</v>
      </c>
      <c r="BP3299">
        <v>0</v>
      </c>
    </row>
    <row r="3300" spans="1:68" ht="25.2" x14ac:dyDescent="0.3">
      <c r="A3300" s="1"/>
      <c r="B3300" s="47">
        <v>2939</v>
      </c>
      <c r="C3300" s="45">
        <v>1050857</v>
      </c>
      <c r="D3300" s="29"/>
      <c r="E3300" s="29"/>
      <c r="F3300" s="31" t="s">
        <v>2507</v>
      </c>
      <c r="G3300" s="29" t="s">
        <v>31</v>
      </c>
      <c r="H3300" s="29"/>
      <c r="I3300" s="148" t="s">
        <v>33</v>
      </c>
      <c r="J3300" s="147" t="s">
        <v>33</v>
      </c>
      <c r="K3300" s="148" t="e">
        <v>#N/A</v>
      </c>
      <c r="L3300" s="148" t="s">
        <v>32</v>
      </c>
      <c r="M3300" s="147">
        <v>42551</v>
      </c>
      <c r="N3300" s="29" t="str">
        <f t="shared" si="711"/>
        <v/>
      </c>
      <c r="O3300" s="29" t="str">
        <f t="shared" si="712"/>
        <v/>
      </c>
      <c r="P3300" s="29" t="str">
        <f t="shared" si="713"/>
        <v/>
      </c>
      <c r="Q3300" s="29" t="str">
        <f t="shared" si="717"/>
        <v/>
      </c>
      <c r="R3300" s="29" t="str">
        <f t="shared" si="718"/>
        <v/>
      </c>
      <c r="S3300" s="29" t="str">
        <f t="shared" si="719"/>
        <v/>
      </c>
      <c r="T3300" s="29" t="str">
        <f t="shared" si="720"/>
        <v/>
      </c>
      <c r="U3300" s="29"/>
      <c r="V3300" s="29"/>
      <c r="W3300" s="38" t="s">
        <v>2462</v>
      </c>
      <c r="X3300" s="29" t="s">
        <v>158</v>
      </c>
      <c r="Y3300" s="146">
        <v>39012</v>
      </c>
      <c r="Z3300" s="33">
        <v>49935</v>
      </c>
      <c r="AA3300" s="34">
        <f t="shared" si="708"/>
        <v>0.28000000000000003</v>
      </c>
      <c r="AB3300" s="33">
        <f t="shared" si="709"/>
        <v>49935</v>
      </c>
      <c r="AC3300" s="34">
        <f t="shared" si="710"/>
        <v>0.27999077207013229</v>
      </c>
      <c r="AD3300" s="145">
        <f t="shared" si="721"/>
        <v>41612.5</v>
      </c>
      <c r="AE3300" s="105">
        <v>32510</v>
      </c>
      <c r="AF3300" s="34" t="s">
        <v>36</v>
      </c>
      <c r="AG3300" s="34" t="s">
        <v>36</v>
      </c>
      <c r="AH3300" s="34" t="s">
        <v>36</v>
      </c>
      <c r="AI3300" s="29">
        <v>38.33</v>
      </c>
      <c r="AJ3300" s="29">
        <v>2.2000000000000002</v>
      </c>
      <c r="AK3300" s="29">
        <v>0</v>
      </c>
      <c r="AL3300" s="29">
        <v>0</v>
      </c>
      <c r="AM3300" s="29" t="s">
        <v>28</v>
      </c>
      <c r="AN3300" s="44" t="s">
        <v>27</v>
      </c>
      <c r="AO3300" s="29" t="s">
        <v>28</v>
      </c>
      <c r="AP3300" s="29">
        <v>1</v>
      </c>
      <c r="AQ3300" s="29"/>
      <c r="AR3300" s="29"/>
      <c r="AS3300" s="29"/>
      <c r="AT3300" s="29"/>
      <c r="AU3300" s="144"/>
      <c r="AV3300" s="36" t="s">
        <v>28</v>
      </c>
      <c r="AW3300" s="102">
        <v>42551</v>
      </c>
      <c r="AX3300" s="129" t="s">
        <v>33</v>
      </c>
      <c r="AY3300" s="106">
        <v>8</v>
      </c>
      <c r="BD3300" t="s">
        <v>1724</v>
      </c>
      <c r="BE3300" t="e">
        <v>#N/A</v>
      </c>
      <c r="BF3300">
        <v>0</v>
      </c>
      <c r="BH3300" t="str">
        <f t="shared" si="714"/>
        <v/>
      </c>
      <c r="BJ3300" t="str">
        <f t="shared" si="715"/>
        <v>OK</v>
      </c>
      <c r="BK3300" s="130" t="s">
        <v>5302</v>
      </c>
      <c r="BL3300" s="130" t="e">
        <v>#VALUE!</v>
      </c>
      <c r="BM3300" s="131" t="s">
        <v>33</v>
      </c>
      <c r="BN3300" s="131" t="e">
        <v>#VALUE!</v>
      </c>
      <c r="BO3300" t="e">
        <v>#N/A</v>
      </c>
      <c r="BP3300">
        <v>0</v>
      </c>
    </row>
    <row r="3301" spans="1:68" ht="25.2" x14ac:dyDescent="0.3">
      <c r="A3301" s="1"/>
      <c r="B3301" s="47">
        <v>2940</v>
      </c>
      <c r="C3301" s="45">
        <v>1054609</v>
      </c>
      <c r="D3301" s="29"/>
      <c r="E3301" s="29"/>
      <c r="F3301" s="31" t="s">
        <v>2508</v>
      </c>
      <c r="G3301" s="29" t="s">
        <v>31</v>
      </c>
      <c r="H3301" s="29"/>
      <c r="I3301" s="148" t="s">
        <v>33</v>
      </c>
      <c r="J3301" s="147" t="s">
        <v>33</v>
      </c>
      <c r="K3301" s="148" t="e">
        <v>#N/A</v>
      </c>
      <c r="L3301" s="148" t="s">
        <v>32</v>
      </c>
      <c r="M3301" s="147">
        <v>42551</v>
      </c>
      <c r="N3301" s="29" t="str">
        <f t="shared" si="711"/>
        <v/>
      </c>
      <c r="O3301" s="29" t="str">
        <f t="shared" si="712"/>
        <v/>
      </c>
      <c r="P3301" s="29" t="str">
        <f t="shared" si="713"/>
        <v/>
      </c>
      <c r="Q3301" s="29" t="str">
        <f t="shared" si="717"/>
        <v/>
      </c>
      <c r="R3301" s="29" t="str">
        <f t="shared" si="718"/>
        <v/>
      </c>
      <c r="S3301" s="29" t="str">
        <f t="shared" si="719"/>
        <v/>
      </c>
      <c r="T3301" s="29" t="str">
        <f t="shared" si="720"/>
        <v/>
      </c>
      <c r="U3301" s="29"/>
      <c r="V3301" s="29"/>
      <c r="W3301" s="38" t="s">
        <v>2462</v>
      </c>
      <c r="X3301" s="29" t="s">
        <v>158</v>
      </c>
      <c r="Y3301" s="146">
        <v>15479</v>
      </c>
      <c r="Z3301" s="33">
        <v>19813</v>
      </c>
      <c r="AA3301" s="34">
        <f t="shared" si="708"/>
        <v>0.28000000000000003</v>
      </c>
      <c r="AB3301" s="33">
        <f t="shared" si="709"/>
        <v>19813</v>
      </c>
      <c r="AC3301" s="34">
        <f t="shared" si="710"/>
        <v>0.279992188642879</v>
      </c>
      <c r="AD3301" s="145">
        <f t="shared" si="721"/>
        <v>16510.832999999999</v>
      </c>
      <c r="AE3301" s="105">
        <v>12899.166999999999</v>
      </c>
      <c r="AF3301" s="34" t="s">
        <v>36</v>
      </c>
      <c r="AG3301" s="34" t="s">
        <v>36</v>
      </c>
      <c r="AH3301" s="34" t="s">
        <v>36</v>
      </c>
      <c r="AI3301" s="29">
        <v>9.5</v>
      </c>
      <c r="AJ3301" s="29">
        <v>0.36</v>
      </c>
      <c r="AK3301" s="29">
        <v>0</v>
      </c>
      <c r="AL3301" s="29">
        <v>0</v>
      </c>
      <c r="AM3301" s="29" t="s">
        <v>28</v>
      </c>
      <c r="AN3301" s="44" t="s">
        <v>27</v>
      </c>
      <c r="AO3301" s="29" t="s">
        <v>28</v>
      </c>
      <c r="AP3301" s="29">
        <v>1</v>
      </c>
      <c r="AQ3301" s="29"/>
      <c r="AR3301" s="29"/>
      <c r="AS3301" s="29"/>
      <c r="AT3301" s="29"/>
      <c r="AU3301" s="144"/>
      <c r="AV3301" s="36" t="s">
        <v>28</v>
      </c>
      <c r="AW3301" s="102">
        <v>42551</v>
      </c>
      <c r="AX3301" s="129" t="s">
        <v>33</v>
      </c>
      <c r="AY3301" s="106" t="e">
        <v>#N/A</v>
      </c>
      <c r="BD3301" t="s">
        <v>1608</v>
      </c>
      <c r="BE3301" t="e">
        <v>#N/A</v>
      </c>
      <c r="BF3301">
        <v>0</v>
      </c>
      <c r="BH3301" t="str">
        <f t="shared" si="714"/>
        <v/>
      </c>
      <c r="BJ3301" t="str">
        <f t="shared" si="715"/>
        <v>OK</v>
      </c>
      <c r="BK3301" s="130" t="s">
        <v>5302</v>
      </c>
      <c r="BL3301" s="130" t="e">
        <v>#VALUE!</v>
      </c>
      <c r="BM3301" s="131" t="s">
        <v>33</v>
      </c>
      <c r="BN3301" s="131" t="e">
        <v>#VALUE!</v>
      </c>
      <c r="BO3301" t="e">
        <v>#N/A</v>
      </c>
      <c r="BP3301">
        <v>0</v>
      </c>
    </row>
    <row r="3302" spans="1:68" ht="25.2" x14ac:dyDescent="0.3">
      <c r="A3302" s="1"/>
      <c r="B3302" s="47">
        <v>2941</v>
      </c>
      <c r="C3302" s="45">
        <v>1054618</v>
      </c>
      <c r="D3302" s="29"/>
      <c r="E3302" s="29"/>
      <c r="F3302" s="31" t="s">
        <v>2509</v>
      </c>
      <c r="G3302" s="29" t="s">
        <v>31</v>
      </c>
      <c r="H3302" s="29"/>
      <c r="I3302" s="148" t="s">
        <v>33</v>
      </c>
      <c r="J3302" s="147" t="s">
        <v>33</v>
      </c>
      <c r="K3302" s="148" t="e">
        <v>#N/A</v>
      </c>
      <c r="L3302" s="148" t="s">
        <v>32</v>
      </c>
      <c r="M3302" s="147">
        <v>42551</v>
      </c>
      <c r="N3302" s="29" t="str">
        <f t="shared" si="711"/>
        <v/>
      </c>
      <c r="O3302" s="29" t="str">
        <f t="shared" si="712"/>
        <v/>
      </c>
      <c r="P3302" s="29" t="str">
        <f t="shared" si="713"/>
        <v/>
      </c>
      <c r="Q3302" s="29" t="str">
        <f t="shared" si="717"/>
        <v/>
      </c>
      <c r="R3302" s="29" t="str">
        <f t="shared" si="718"/>
        <v/>
      </c>
      <c r="S3302" s="29" t="str">
        <f t="shared" si="719"/>
        <v/>
      </c>
      <c r="T3302" s="29" t="str">
        <f t="shared" si="720"/>
        <v/>
      </c>
      <c r="U3302" s="29"/>
      <c r="V3302" s="29"/>
      <c r="W3302" s="38" t="s">
        <v>2462</v>
      </c>
      <c r="X3302" s="29" t="s">
        <v>158</v>
      </c>
      <c r="Y3302" s="146">
        <v>5950</v>
      </c>
      <c r="Z3302" s="33">
        <v>7616</v>
      </c>
      <c r="AA3302" s="34">
        <f t="shared" ref="AA3302:AA3365" si="722">ROUND(Z3302/Y3302-1,3)</f>
        <v>0.28000000000000003</v>
      </c>
      <c r="AB3302" s="33">
        <f t="shared" ref="AB3302:AB3365" si="723">IF(OR(W3302="VLD MLC components",W3302="VLD MLC pipes",W3302="VLD PEX components",W3302="VLD PEX pipes",W3302="VLD PHC components",W3302="VLD PHC pipes"),"По запросу",Z3302)</f>
        <v>7616</v>
      </c>
      <c r="AC3302" s="34">
        <f t="shared" ref="AC3302:AC3365" si="724">(AD3302-AE3302)/AE3302</f>
        <v>0.28000015327732142</v>
      </c>
      <c r="AD3302" s="145">
        <f t="shared" si="721"/>
        <v>6346.6670000000004</v>
      </c>
      <c r="AE3302" s="105">
        <v>4958.3329999999996</v>
      </c>
      <c r="AF3302" s="34" t="s">
        <v>36</v>
      </c>
      <c r="AG3302" s="34" t="s">
        <v>36</v>
      </c>
      <c r="AH3302" s="34" t="s">
        <v>36</v>
      </c>
      <c r="AI3302" s="29">
        <v>3.8</v>
      </c>
      <c r="AJ3302" s="29">
        <v>0.17169999999999999</v>
      </c>
      <c r="AK3302" s="29">
        <v>0</v>
      </c>
      <c r="AL3302" s="29">
        <v>0</v>
      </c>
      <c r="AM3302" s="29" t="s">
        <v>28</v>
      </c>
      <c r="AN3302" s="44" t="s">
        <v>27</v>
      </c>
      <c r="AO3302" s="29" t="s">
        <v>28</v>
      </c>
      <c r="AP3302" s="29">
        <v>1</v>
      </c>
      <c r="AQ3302" s="29"/>
      <c r="AR3302" s="29"/>
      <c r="AS3302" s="29"/>
      <c r="AT3302" s="29"/>
      <c r="AU3302" s="144"/>
      <c r="AV3302" s="36" t="s">
        <v>28</v>
      </c>
      <c r="AW3302" s="102">
        <v>42551</v>
      </c>
      <c r="AX3302" s="129" t="s">
        <v>33</v>
      </c>
      <c r="AY3302" s="106" t="e">
        <v>#N/A</v>
      </c>
      <c r="BD3302" t="s">
        <v>1608</v>
      </c>
      <c r="BE3302" t="e">
        <v>#N/A</v>
      </c>
      <c r="BF3302">
        <v>0</v>
      </c>
      <c r="BH3302" t="str">
        <f t="shared" si="714"/>
        <v/>
      </c>
      <c r="BJ3302" t="str">
        <f t="shared" si="715"/>
        <v>OK</v>
      </c>
      <c r="BK3302" s="130" t="s">
        <v>5302</v>
      </c>
      <c r="BL3302" s="130" t="e">
        <v>#VALUE!</v>
      </c>
      <c r="BM3302" s="131" t="s">
        <v>33</v>
      </c>
      <c r="BN3302" s="131" t="e">
        <v>#VALUE!</v>
      </c>
      <c r="BO3302" t="e">
        <v>#N/A</v>
      </c>
      <c r="BP3302">
        <v>0</v>
      </c>
    </row>
    <row r="3303" spans="1:68" ht="25.2" x14ac:dyDescent="0.3">
      <c r="A3303" s="1"/>
      <c r="B3303" s="47">
        <v>2942</v>
      </c>
      <c r="C3303" s="45">
        <v>1054617</v>
      </c>
      <c r="D3303" s="29"/>
      <c r="E3303" s="29"/>
      <c r="F3303" s="31" t="s">
        <v>2510</v>
      </c>
      <c r="G3303" s="29" t="s">
        <v>31</v>
      </c>
      <c r="H3303" s="29"/>
      <c r="I3303" s="148" t="s">
        <v>33</v>
      </c>
      <c r="J3303" s="147" t="s">
        <v>33</v>
      </c>
      <c r="K3303" s="148" t="e">
        <v>#N/A</v>
      </c>
      <c r="L3303" s="148" t="s">
        <v>32</v>
      </c>
      <c r="M3303" s="147">
        <v>42551</v>
      </c>
      <c r="N3303" s="29" t="str">
        <f t="shared" si="711"/>
        <v/>
      </c>
      <c r="O3303" s="29" t="str">
        <f t="shared" si="712"/>
        <v/>
      </c>
      <c r="P3303" s="29" t="str">
        <f t="shared" si="713"/>
        <v/>
      </c>
      <c r="Q3303" s="29" t="str">
        <f t="shared" si="717"/>
        <v/>
      </c>
      <c r="R3303" s="29" t="str">
        <f t="shared" si="718"/>
        <v/>
      </c>
      <c r="S3303" s="29" t="str">
        <f t="shared" si="719"/>
        <v/>
      </c>
      <c r="T3303" s="29" t="str">
        <f t="shared" si="720"/>
        <v/>
      </c>
      <c r="U3303" s="29"/>
      <c r="V3303" s="29"/>
      <c r="W3303" s="38" t="s">
        <v>2462</v>
      </c>
      <c r="X3303" s="29" t="s">
        <v>158</v>
      </c>
      <c r="Y3303" s="146">
        <v>16557</v>
      </c>
      <c r="Z3303" s="33">
        <v>21193</v>
      </c>
      <c r="AA3303" s="34">
        <f t="shared" si="722"/>
        <v>0.28000000000000003</v>
      </c>
      <c r="AB3303" s="33">
        <f t="shared" si="723"/>
        <v>21193</v>
      </c>
      <c r="AC3303" s="34">
        <f t="shared" si="724"/>
        <v>0.28000239173763353</v>
      </c>
      <c r="AD3303" s="145">
        <f t="shared" si="721"/>
        <v>17660.832999999999</v>
      </c>
      <c r="AE3303" s="105">
        <v>13797.5</v>
      </c>
      <c r="AF3303" s="34" t="s">
        <v>36</v>
      </c>
      <c r="AG3303" s="34" t="s">
        <v>36</v>
      </c>
      <c r="AH3303" s="34" t="s">
        <v>36</v>
      </c>
      <c r="AI3303" s="29">
        <v>11.4</v>
      </c>
      <c r="AJ3303" s="29">
        <v>0.51500000000000001</v>
      </c>
      <c r="AK3303" s="29">
        <v>0</v>
      </c>
      <c r="AL3303" s="29">
        <v>0</v>
      </c>
      <c r="AM3303" s="29" t="s">
        <v>28</v>
      </c>
      <c r="AN3303" s="44" t="s">
        <v>27</v>
      </c>
      <c r="AO3303" s="29" t="s">
        <v>28</v>
      </c>
      <c r="AP3303" s="29">
        <v>1</v>
      </c>
      <c r="AQ3303" s="29"/>
      <c r="AR3303" s="29"/>
      <c r="AS3303" s="29"/>
      <c r="AT3303" s="29"/>
      <c r="AU3303" s="144"/>
      <c r="AV3303" s="36" t="s">
        <v>28</v>
      </c>
      <c r="AW3303" s="102">
        <v>42551</v>
      </c>
      <c r="AX3303" s="129" t="s">
        <v>33</v>
      </c>
      <c r="AY3303" s="106" t="e">
        <v>#N/A</v>
      </c>
      <c r="BD3303" t="s">
        <v>1608</v>
      </c>
      <c r="BE3303" t="e">
        <v>#N/A</v>
      </c>
      <c r="BF3303">
        <v>0</v>
      </c>
      <c r="BH3303" t="str">
        <f t="shared" si="714"/>
        <v/>
      </c>
      <c r="BJ3303" t="str">
        <f t="shared" si="715"/>
        <v>OK</v>
      </c>
      <c r="BK3303" s="130" t="s">
        <v>5302</v>
      </c>
      <c r="BL3303" s="130" t="e">
        <v>#VALUE!</v>
      </c>
      <c r="BM3303" s="131" t="s">
        <v>33</v>
      </c>
      <c r="BN3303" s="131" t="e">
        <v>#VALUE!</v>
      </c>
      <c r="BO3303" t="e">
        <v>#N/A</v>
      </c>
      <c r="BP3303">
        <v>0</v>
      </c>
    </row>
    <row r="3304" spans="1:68" ht="25.2" x14ac:dyDescent="0.3">
      <c r="A3304" s="1"/>
      <c r="B3304" s="47">
        <v>2943</v>
      </c>
      <c r="C3304" s="45">
        <v>1054610</v>
      </c>
      <c r="D3304" s="29"/>
      <c r="E3304" s="29"/>
      <c r="F3304" s="31" t="s">
        <v>2511</v>
      </c>
      <c r="G3304" s="29" t="s">
        <v>31</v>
      </c>
      <c r="H3304" s="29"/>
      <c r="I3304" s="148" t="s">
        <v>33</v>
      </c>
      <c r="J3304" s="147" t="s">
        <v>33</v>
      </c>
      <c r="K3304" s="148" t="e">
        <v>#N/A</v>
      </c>
      <c r="L3304" s="148" t="s">
        <v>32</v>
      </c>
      <c r="M3304" s="147">
        <v>42551</v>
      </c>
      <c r="N3304" s="29" t="str">
        <f t="shared" si="711"/>
        <v/>
      </c>
      <c r="O3304" s="29" t="str">
        <f t="shared" si="712"/>
        <v/>
      </c>
      <c r="P3304" s="29" t="str">
        <f t="shared" si="713"/>
        <v/>
      </c>
      <c r="Q3304" s="29" t="str">
        <f t="shared" si="717"/>
        <v/>
      </c>
      <c r="R3304" s="29" t="str">
        <f t="shared" si="718"/>
        <v/>
      </c>
      <c r="S3304" s="29" t="str">
        <f t="shared" si="719"/>
        <v/>
      </c>
      <c r="T3304" s="29" t="str">
        <f t="shared" si="720"/>
        <v/>
      </c>
      <c r="U3304" s="29"/>
      <c r="V3304" s="29"/>
      <c r="W3304" s="38" t="s">
        <v>2462</v>
      </c>
      <c r="X3304" s="29" t="s">
        <v>158</v>
      </c>
      <c r="Y3304" s="146">
        <v>26451</v>
      </c>
      <c r="Z3304" s="33">
        <v>33857</v>
      </c>
      <c r="AA3304" s="34">
        <f t="shared" si="722"/>
        <v>0.28000000000000003</v>
      </c>
      <c r="AB3304" s="33">
        <f t="shared" si="723"/>
        <v>33857</v>
      </c>
      <c r="AC3304" s="34">
        <f t="shared" si="724"/>
        <v>0.27998942951117167</v>
      </c>
      <c r="AD3304" s="145">
        <f t="shared" si="721"/>
        <v>28214.167000000001</v>
      </c>
      <c r="AE3304" s="105">
        <v>22042.5</v>
      </c>
      <c r="AF3304" s="34" t="s">
        <v>36</v>
      </c>
      <c r="AG3304" s="34" t="s">
        <v>36</v>
      </c>
      <c r="AH3304" s="34" t="s">
        <v>36</v>
      </c>
      <c r="AI3304" s="29">
        <v>19</v>
      </c>
      <c r="AJ3304" s="29">
        <v>0.8</v>
      </c>
      <c r="AK3304" s="29">
        <v>0</v>
      </c>
      <c r="AL3304" s="29">
        <v>0</v>
      </c>
      <c r="AM3304" s="29" t="s">
        <v>28</v>
      </c>
      <c r="AN3304" s="44" t="s">
        <v>27</v>
      </c>
      <c r="AO3304" s="29" t="s">
        <v>28</v>
      </c>
      <c r="AP3304" s="29">
        <v>1</v>
      </c>
      <c r="AQ3304" s="29"/>
      <c r="AR3304" s="29"/>
      <c r="AS3304" s="29"/>
      <c r="AT3304" s="29"/>
      <c r="AU3304" s="144"/>
      <c r="AV3304" s="36" t="s">
        <v>28</v>
      </c>
      <c r="AW3304" s="102">
        <v>42551</v>
      </c>
      <c r="AX3304" s="129" t="s">
        <v>33</v>
      </c>
      <c r="AY3304" s="106" t="e">
        <v>#N/A</v>
      </c>
      <c r="BD3304" t="s">
        <v>1608</v>
      </c>
      <c r="BE3304" t="e">
        <v>#N/A</v>
      </c>
      <c r="BF3304">
        <v>0</v>
      </c>
      <c r="BH3304" t="str">
        <f t="shared" si="714"/>
        <v/>
      </c>
      <c r="BJ3304" t="str">
        <f t="shared" si="715"/>
        <v>OK</v>
      </c>
      <c r="BK3304" s="130" t="s">
        <v>5302</v>
      </c>
      <c r="BL3304" s="130" t="e">
        <v>#VALUE!</v>
      </c>
      <c r="BM3304" s="131" t="s">
        <v>33</v>
      </c>
      <c r="BN3304" s="131" t="e">
        <v>#VALUE!</v>
      </c>
      <c r="BO3304" t="e">
        <v>#N/A</v>
      </c>
      <c r="BP3304">
        <v>0</v>
      </c>
    </row>
    <row r="3305" spans="1:68" ht="25.2" x14ac:dyDescent="0.3">
      <c r="A3305" s="1"/>
      <c r="B3305" s="47">
        <v>2944</v>
      </c>
      <c r="C3305" s="45">
        <v>1054612</v>
      </c>
      <c r="D3305" s="29"/>
      <c r="E3305" s="29"/>
      <c r="F3305" s="31" t="s">
        <v>2512</v>
      </c>
      <c r="G3305" s="29" t="s">
        <v>31</v>
      </c>
      <c r="H3305" s="29"/>
      <c r="I3305" s="148" t="s">
        <v>33</v>
      </c>
      <c r="J3305" s="147" t="s">
        <v>33</v>
      </c>
      <c r="K3305" s="148" t="e">
        <v>#N/A</v>
      </c>
      <c r="L3305" s="148" t="s">
        <v>32</v>
      </c>
      <c r="M3305" s="147">
        <v>42551</v>
      </c>
      <c r="N3305" s="29" t="str">
        <f t="shared" ref="N3305:N3368" si="725">IFERROR(MID($D3305,1,7)+0,"")</f>
        <v/>
      </c>
      <c r="O3305" s="29" t="str">
        <f t="shared" ref="O3305:O3368" si="726">IFERROR(MID($D3305,10,7)+0,"")</f>
        <v/>
      </c>
      <c r="P3305" s="29" t="str">
        <f t="shared" ref="P3305:P3368" si="727">IFERROR(MID($D3305,19,7)+0,"")</f>
        <v/>
      </c>
      <c r="Q3305" s="29" t="str">
        <f t="shared" si="717"/>
        <v/>
      </c>
      <c r="R3305" s="29" t="str">
        <f t="shared" si="718"/>
        <v/>
      </c>
      <c r="S3305" s="29" t="str">
        <f t="shared" si="719"/>
        <v/>
      </c>
      <c r="T3305" s="29" t="str">
        <f t="shared" si="720"/>
        <v/>
      </c>
      <c r="U3305" s="29"/>
      <c r="V3305" s="29"/>
      <c r="W3305" s="38" t="s">
        <v>2462</v>
      </c>
      <c r="X3305" s="29" t="s">
        <v>158</v>
      </c>
      <c r="Y3305" s="146">
        <v>26489</v>
      </c>
      <c r="Z3305" s="33">
        <v>33906</v>
      </c>
      <c r="AA3305" s="34">
        <f t="shared" si="722"/>
        <v>0.28000000000000003</v>
      </c>
      <c r="AB3305" s="33">
        <f t="shared" si="723"/>
        <v>33906</v>
      </c>
      <c r="AC3305" s="34">
        <f t="shared" si="724"/>
        <v>0.28000300079273654</v>
      </c>
      <c r="AD3305" s="145">
        <f t="shared" si="721"/>
        <v>28255</v>
      </c>
      <c r="AE3305" s="105">
        <v>22074.167000000001</v>
      </c>
      <c r="AF3305" s="34" t="s">
        <v>36</v>
      </c>
      <c r="AG3305" s="34" t="s">
        <v>36</v>
      </c>
      <c r="AH3305" s="34" t="s">
        <v>36</v>
      </c>
      <c r="AI3305" s="29">
        <v>24.5</v>
      </c>
      <c r="AJ3305" s="29">
        <v>1.0509999999999999</v>
      </c>
      <c r="AK3305" s="29">
        <v>0</v>
      </c>
      <c r="AL3305" s="29">
        <v>0</v>
      </c>
      <c r="AM3305" s="29" t="s">
        <v>28</v>
      </c>
      <c r="AN3305" s="44" t="s">
        <v>27</v>
      </c>
      <c r="AO3305" s="29" t="s">
        <v>28</v>
      </c>
      <c r="AP3305" s="29">
        <v>1</v>
      </c>
      <c r="AQ3305" s="29"/>
      <c r="AR3305" s="29"/>
      <c r="AS3305" s="29"/>
      <c r="AT3305" s="29"/>
      <c r="AU3305" s="144"/>
      <c r="AV3305" s="36" t="s">
        <v>28</v>
      </c>
      <c r="AW3305" s="102">
        <v>42551</v>
      </c>
      <c r="AX3305" s="129" t="s">
        <v>33</v>
      </c>
      <c r="AY3305" s="106">
        <v>2</v>
      </c>
      <c r="BD3305" t="s">
        <v>1608</v>
      </c>
      <c r="BE3305" t="e">
        <v>#N/A</v>
      </c>
      <c r="BF3305" t="s">
        <v>4739</v>
      </c>
      <c r="BH3305" t="str">
        <f t="shared" ref="BH3305:BH3368" si="728">IF(OR(H3305="Регулярный ассортимент",AK3305&gt;0,AL3305&gt;0),"AV","")</f>
        <v/>
      </c>
      <c r="BJ3305" t="str">
        <f t="shared" ref="BJ3305:BJ3368" si="729">IF(AB3305-Z3305=0,"OK")</f>
        <v>OK</v>
      </c>
      <c r="BK3305" s="130" t="s">
        <v>5302</v>
      </c>
      <c r="BL3305" s="130" t="e">
        <v>#VALUE!</v>
      </c>
      <c r="BM3305" s="131" t="s">
        <v>33</v>
      </c>
      <c r="BN3305" s="131" t="e">
        <v>#VALUE!</v>
      </c>
      <c r="BO3305" t="e">
        <v>#N/A</v>
      </c>
      <c r="BP3305">
        <v>0</v>
      </c>
    </row>
    <row r="3306" spans="1:68" ht="25.2" x14ac:dyDescent="0.3">
      <c r="A3306" s="1"/>
      <c r="B3306" s="47">
        <v>2945</v>
      </c>
      <c r="C3306" s="45">
        <v>1054651</v>
      </c>
      <c r="D3306" s="29"/>
      <c r="E3306" s="29"/>
      <c r="F3306" s="39" t="s">
        <v>2513</v>
      </c>
      <c r="G3306" s="29" t="s">
        <v>61</v>
      </c>
      <c r="H3306" s="70" t="s">
        <v>69</v>
      </c>
      <c r="I3306" s="148" t="s">
        <v>33</v>
      </c>
      <c r="J3306" s="147" t="s">
        <v>33</v>
      </c>
      <c r="K3306" s="148" t="e">
        <v>#N/A</v>
      </c>
      <c r="L3306" s="148" t="s">
        <v>32</v>
      </c>
      <c r="M3306" s="147">
        <v>42551</v>
      </c>
      <c r="N3306" s="29" t="str">
        <f t="shared" si="725"/>
        <v/>
      </c>
      <c r="O3306" s="29" t="str">
        <f t="shared" si="726"/>
        <v/>
      </c>
      <c r="P3306" s="29" t="str">
        <f t="shared" si="727"/>
        <v/>
      </c>
      <c r="Q3306" s="29" t="str">
        <f t="shared" si="717"/>
        <v/>
      </c>
      <c r="R3306" s="29" t="str">
        <f t="shared" si="718"/>
        <v/>
      </c>
      <c r="S3306" s="29" t="str">
        <f t="shared" si="719"/>
        <v/>
      </c>
      <c r="T3306" s="29" t="str">
        <f t="shared" si="720"/>
        <v/>
      </c>
      <c r="U3306" s="29"/>
      <c r="V3306" s="29"/>
      <c r="W3306" s="38" t="s">
        <v>2462</v>
      </c>
      <c r="X3306" s="29" t="s">
        <v>158</v>
      </c>
      <c r="Y3306" s="146">
        <v>16906</v>
      </c>
      <c r="Z3306" s="33">
        <v>18597</v>
      </c>
      <c r="AA3306" s="34">
        <f t="shared" si="722"/>
        <v>0.1</v>
      </c>
      <c r="AB3306" s="33">
        <f t="shared" si="723"/>
        <v>18597</v>
      </c>
      <c r="AC3306" s="34">
        <f t="shared" si="724"/>
        <v>0.10002368626579165</v>
      </c>
      <c r="AD3306" s="145">
        <f t="shared" si="721"/>
        <v>15497.5</v>
      </c>
      <c r="AE3306" s="105">
        <v>14088.333000000001</v>
      </c>
      <c r="AF3306" s="34" t="e">
        <v>#N/A</v>
      </c>
      <c r="AG3306" s="34" t="e">
        <v>#N/A</v>
      </c>
      <c r="AH3306" s="34" t="e">
        <v>#N/A</v>
      </c>
      <c r="AI3306" s="29">
        <v>12.44</v>
      </c>
      <c r="AJ3306" s="29">
        <v>0.5</v>
      </c>
      <c r="AK3306" s="29">
        <v>0</v>
      </c>
      <c r="AL3306" s="29">
        <v>0</v>
      </c>
      <c r="AM3306" s="29" t="s">
        <v>27</v>
      </c>
      <c r="AN3306" s="44" t="s">
        <v>27</v>
      </c>
      <c r="AO3306" s="29" t="s">
        <v>27</v>
      </c>
      <c r="AP3306" s="29">
        <v>1</v>
      </c>
      <c r="AQ3306" s="29"/>
      <c r="AR3306" s="29"/>
      <c r="AS3306" s="29"/>
      <c r="AT3306" s="29"/>
      <c r="AU3306" s="144"/>
      <c r="AV3306" s="36" t="s">
        <v>28</v>
      </c>
      <c r="AW3306" s="102">
        <v>42551</v>
      </c>
      <c r="AX3306" s="129" t="s">
        <v>33</v>
      </c>
      <c r="AY3306" s="106" t="e">
        <v>#N/A</v>
      </c>
      <c r="BD3306" t="s">
        <v>1608</v>
      </c>
      <c r="BE3306" t="e">
        <v>#N/A</v>
      </c>
      <c r="BF3306" t="e">
        <v>#N/A</v>
      </c>
      <c r="BH3306" t="str">
        <f t="shared" si="728"/>
        <v/>
      </c>
      <c r="BJ3306" t="str">
        <f t="shared" si="729"/>
        <v>OK</v>
      </c>
      <c r="BK3306" s="130" t="s">
        <v>5302</v>
      </c>
      <c r="BL3306" s="130" t="e">
        <v>#VALUE!</v>
      </c>
      <c r="BM3306" s="131" t="s">
        <v>33</v>
      </c>
      <c r="BN3306" s="131" t="e">
        <v>#VALUE!</v>
      </c>
      <c r="BO3306" t="e">
        <v>#N/A</v>
      </c>
      <c r="BP3306">
        <v>0</v>
      </c>
    </row>
    <row r="3307" spans="1:68" ht="25.2" x14ac:dyDescent="0.3">
      <c r="A3307" s="1"/>
      <c r="B3307" s="47">
        <v>2946</v>
      </c>
      <c r="C3307" s="45">
        <v>1054648</v>
      </c>
      <c r="D3307" s="29"/>
      <c r="E3307" s="29"/>
      <c r="F3307" s="31" t="s">
        <v>2514</v>
      </c>
      <c r="G3307" s="29" t="s">
        <v>31</v>
      </c>
      <c r="H3307" s="29"/>
      <c r="I3307" s="148" t="s">
        <v>33</v>
      </c>
      <c r="J3307" s="147" t="s">
        <v>33</v>
      </c>
      <c r="K3307" s="148" t="e">
        <v>#N/A</v>
      </c>
      <c r="L3307" s="148" t="s">
        <v>32</v>
      </c>
      <c r="M3307" s="147">
        <v>42551</v>
      </c>
      <c r="N3307" s="29" t="str">
        <f t="shared" si="725"/>
        <v/>
      </c>
      <c r="O3307" s="29" t="str">
        <f t="shared" si="726"/>
        <v/>
      </c>
      <c r="P3307" s="29" t="str">
        <f t="shared" si="727"/>
        <v/>
      </c>
      <c r="Q3307" s="29" t="str">
        <f t="shared" si="717"/>
        <v/>
      </c>
      <c r="R3307" s="29" t="str">
        <f t="shared" si="718"/>
        <v/>
      </c>
      <c r="S3307" s="29" t="str">
        <f t="shared" si="719"/>
        <v/>
      </c>
      <c r="T3307" s="29" t="str">
        <f t="shared" si="720"/>
        <v/>
      </c>
      <c r="U3307" s="29"/>
      <c r="V3307" s="29"/>
      <c r="W3307" s="38" t="s">
        <v>2462</v>
      </c>
      <c r="X3307" s="29" t="s">
        <v>158</v>
      </c>
      <c r="Y3307" s="146">
        <v>35473</v>
      </c>
      <c r="Z3307" s="33">
        <v>45405</v>
      </c>
      <c r="AA3307" s="34">
        <f t="shared" si="722"/>
        <v>0.28000000000000003</v>
      </c>
      <c r="AB3307" s="33">
        <f t="shared" si="723"/>
        <v>45405</v>
      </c>
      <c r="AC3307" s="34">
        <f t="shared" si="724"/>
        <v>0.27998761063329985</v>
      </c>
      <c r="AD3307" s="145">
        <f t="shared" si="721"/>
        <v>37837.5</v>
      </c>
      <c r="AE3307" s="105">
        <v>29560.832999999999</v>
      </c>
      <c r="AF3307" s="34" t="s">
        <v>36</v>
      </c>
      <c r="AG3307" s="34" t="s">
        <v>36</v>
      </c>
      <c r="AH3307" s="34" t="s">
        <v>36</v>
      </c>
      <c r="AI3307" s="29">
        <v>25.83</v>
      </c>
      <c r="AJ3307" s="29">
        <v>0.91</v>
      </c>
      <c r="AK3307" s="29">
        <v>0</v>
      </c>
      <c r="AL3307" s="29">
        <v>0</v>
      </c>
      <c r="AM3307" s="29" t="s">
        <v>28</v>
      </c>
      <c r="AN3307" s="44" t="s">
        <v>27</v>
      </c>
      <c r="AO3307" s="29" t="s">
        <v>28</v>
      </c>
      <c r="AP3307" s="29">
        <v>1</v>
      </c>
      <c r="AQ3307" s="29"/>
      <c r="AR3307" s="29"/>
      <c r="AS3307" s="29"/>
      <c r="AT3307" s="29"/>
      <c r="AU3307" s="144"/>
      <c r="AV3307" s="36" t="s">
        <v>28</v>
      </c>
      <c r="AW3307" s="102">
        <v>42551</v>
      </c>
      <c r="AX3307" s="129" t="s">
        <v>33</v>
      </c>
      <c r="AY3307" s="106" t="e">
        <v>#N/A</v>
      </c>
      <c r="BD3307" t="s">
        <v>1608</v>
      </c>
      <c r="BE3307" t="e">
        <v>#N/A</v>
      </c>
      <c r="BF3307" t="s">
        <v>4740</v>
      </c>
      <c r="BH3307" t="str">
        <f t="shared" si="728"/>
        <v/>
      </c>
      <c r="BJ3307" t="str">
        <f t="shared" si="729"/>
        <v>OK</v>
      </c>
      <c r="BK3307" s="130" t="s">
        <v>5302</v>
      </c>
      <c r="BL3307" s="130" t="e">
        <v>#VALUE!</v>
      </c>
      <c r="BM3307" s="131" t="s">
        <v>33</v>
      </c>
      <c r="BN3307" s="131" t="e">
        <v>#VALUE!</v>
      </c>
      <c r="BO3307" t="e">
        <v>#N/A</v>
      </c>
      <c r="BP3307">
        <v>0</v>
      </c>
    </row>
    <row r="3308" spans="1:68" ht="25.2" x14ac:dyDescent="0.3">
      <c r="A3308" s="1"/>
      <c r="B3308" s="47">
        <v>2947</v>
      </c>
      <c r="C3308" s="45">
        <v>1054653</v>
      </c>
      <c r="D3308" s="29"/>
      <c r="E3308" s="29"/>
      <c r="F3308" s="31" t="s">
        <v>2515</v>
      </c>
      <c r="G3308" s="29" t="s">
        <v>31</v>
      </c>
      <c r="H3308" s="29"/>
      <c r="I3308" s="148" t="s">
        <v>33</v>
      </c>
      <c r="J3308" s="147" t="s">
        <v>33</v>
      </c>
      <c r="K3308" s="148" t="e">
        <v>#N/A</v>
      </c>
      <c r="L3308" s="148" t="s">
        <v>32</v>
      </c>
      <c r="M3308" s="147">
        <v>42551</v>
      </c>
      <c r="N3308" s="29" t="str">
        <f t="shared" si="725"/>
        <v/>
      </c>
      <c r="O3308" s="29" t="str">
        <f t="shared" si="726"/>
        <v/>
      </c>
      <c r="P3308" s="29" t="str">
        <f t="shared" si="727"/>
        <v/>
      </c>
      <c r="Q3308" s="29" t="str">
        <f t="shared" si="717"/>
        <v/>
      </c>
      <c r="R3308" s="29" t="str">
        <f t="shared" si="718"/>
        <v/>
      </c>
      <c r="S3308" s="29" t="str">
        <f t="shared" si="719"/>
        <v/>
      </c>
      <c r="T3308" s="29" t="str">
        <f t="shared" si="720"/>
        <v/>
      </c>
      <c r="U3308" s="29"/>
      <c r="V3308" s="29"/>
      <c r="W3308" s="38" t="s">
        <v>2462</v>
      </c>
      <c r="X3308" s="29" t="s">
        <v>158</v>
      </c>
      <c r="Y3308" s="146">
        <v>78332</v>
      </c>
      <c r="Z3308" s="33">
        <v>100265</v>
      </c>
      <c r="AA3308" s="34">
        <f t="shared" si="722"/>
        <v>0.28000000000000003</v>
      </c>
      <c r="AB3308" s="33">
        <f t="shared" si="723"/>
        <v>100265</v>
      </c>
      <c r="AC3308" s="34">
        <f t="shared" si="724"/>
        <v>0.28000050921717556</v>
      </c>
      <c r="AD3308" s="145">
        <f t="shared" si="721"/>
        <v>83554.167000000001</v>
      </c>
      <c r="AE3308" s="105">
        <v>65276.667000000001</v>
      </c>
      <c r="AF3308" s="34" t="s">
        <v>36</v>
      </c>
      <c r="AG3308" s="34" t="s">
        <v>36</v>
      </c>
      <c r="AH3308" s="34" t="s">
        <v>36</v>
      </c>
      <c r="AI3308" s="29">
        <v>62.21</v>
      </c>
      <c r="AJ3308" s="29">
        <v>1.7499</v>
      </c>
      <c r="AK3308" s="29">
        <v>0</v>
      </c>
      <c r="AL3308" s="29">
        <v>0</v>
      </c>
      <c r="AM3308" s="29" t="s">
        <v>28</v>
      </c>
      <c r="AN3308" s="44" t="s">
        <v>27</v>
      </c>
      <c r="AO3308" s="29" t="s">
        <v>28</v>
      </c>
      <c r="AP3308" s="29">
        <v>1</v>
      </c>
      <c r="AQ3308" s="29"/>
      <c r="AR3308" s="29"/>
      <c r="AS3308" s="29"/>
      <c r="AT3308" s="29"/>
      <c r="AU3308" s="144"/>
      <c r="AV3308" s="36" t="s">
        <v>28</v>
      </c>
      <c r="AW3308" s="102">
        <v>42551</v>
      </c>
      <c r="AX3308" s="129" t="s">
        <v>33</v>
      </c>
      <c r="AY3308" s="106" t="e">
        <v>#N/A</v>
      </c>
      <c r="BD3308" t="s">
        <v>1608</v>
      </c>
      <c r="BE3308" t="e">
        <v>#N/A</v>
      </c>
      <c r="BF3308" t="s">
        <v>4740</v>
      </c>
      <c r="BH3308" t="str">
        <f t="shared" si="728"/>
        <v/>
      </c>
      <c r="BJ3308" t="str">
        <f t="shared" si="729"/>
        <v>OK</v>
      </c>
      <c r="BK3308" s="130" t="s">
        <v>5302</v>
      </c>
      <c r="BL3308" s="130" t="e">
        <v>#VALUE!</v>
      </c>
      <c r="BM3308" s="131" t="s">
        <v>33</v>
      </c>
      <c r="BN3308" s="131" t="e">
        <v>#VALUE!</v>
      </c>
      <c r="BO3308" t="e">
        <v>#N/A</v>
      </c>
      <c r="BP3308">
        <v>0</v>
      </c>
    </row>
    <row r="3309" spans="1:68" ht="25.2" x14ac:dyDescent="0.3">
      <c r="A3309" s="1"/>
      <c r="B3309" s="47">
        <v>2948</v>
      </c>
      <c r="C3309" s="45">
        <v>1054650</v>
      </c>
      <c r="D3309" s="29"/>
      <c r="E3309" s="29"/>
      <c r="F3309" s="31" t="s">
        <v>2516</v>
      </c>
      <c r="G3309" s="29" t="s">
        <v>31</v>
      </c>
      <c r="H3309" s="29"/>
      <c r="I3309" s="148" t="s">
        <v>33</v>
      </c>
      <c r="J3309" s="147" t="s">
        <v>33</v>
      </c>
      <c r="K3309" s="148" t="e">
        <v>#N/A</v>
      </c>
      <c r="L3309" s="148" t="s">
        <v>32</v>
      </c>
      <c r="M3309" s="147">
        <v>42551</v>
      </c>
      <c r="N3309" s="29" t="str">
        <f t="shared" si="725"/>
        <v/>
      </c>
      <c r="O3309" s="29" t="str">
        <f t="shared" si="726"/>
        <v/>
      </c>
      <c r="P3309" s="29" t="str">
        <f t="shared" si="727"/>
        <v/>
      </c>
      <c r="Q3309" s="29" t="str">
        <f t="shared" si="717"/>
        <v/>
      </c>
      <c r="R3309" s="29" t="str">
        <f t="shared" si="718"/>
        <v/>
      </c>
      <c r="S3309" s="29" t="str">
        <f t="shared" si="719"/>
        <v/>
      </c>
      <c r="T3309" s="29" t="str">
        <f t="shared" si="720"/>
        <v/>
      </c>
      <c r="U3309" s="29"/>
      <c r="V3309" s="29"/>
      <c r="W3309" s="38" t="s">
        <v>2462</v>
      </c>
      <c r="X3309" s="29" t="s">
        <v>158</v>
      </c>
      <c r="Y3309" s="146">
        <v>39793</v>
      </c>
      <c r="Z3309" s="33">
        <v>50935</v>
      </c>
      <c r="AA3309" s="34">
        <f t="shared" si="722"/>
        <v>0.28000000000000003</v>
      </c>
      <c r="AB3309" s="33">
        <f t="shared" si="723"/>
        <v>50935</v>
      </c>
      <c r="AC3309" s="34">
        <f t="shared" si="724"/>
        <v>0.27999899761263536</v>
      </c>
      <c r="AD3309" s="145">
        <f t="shared" si="721"/>
        <v>42445.832999999999</v>
      </c>
      <c r="AE3309" s="105">
        <v>33160.832999999999</v>
      </c>
      <c r="AF3309" s="34" t="s">
        <v>36</v>
      </c>
      <c r="AG3309" s="34" t="s">
        <v>36</v>
      </c>
      <c r="AH3309" s="34" t="s">
        <v>36</v>
      </c>
      <c r="AI3309" s="29">
        <v>34.94</v>
      </c>
      <c r="AJ3309" s="29">
        <v>1.4</v>
      </c>
      <c r="AK3309" s="29">
        <v>0</v>
      </c>
      <c r="AL3309" s="29">
        <v>0</v>
      </c>
      <c r="AM3309" s="29" t="s">
        <v>28</v>
      </c>
      <c r="AN3309" s="44" t="s">
        <v>27</v>
      </c>
      <c r="AO3309" s="29" t="s">
        <v>28</v>
      </c>
      <c r="AP3309" s="29">
        <v>1</v>
      </c>
      <c r="AQ3309" s="29"/>
      <c r="AR3309" s="29"/>
      <c r="AS3309" s="29"/>
      <c r="AT3309" s="29"/>
      <c r="AU3309" s="144"/>
      <c r="AV3309" s="36" t="s">
        <v>28</v>
      </c>
      <c r="AW3309" s="102">
        <v>42551</v>
      </c>
      <c r="AX3309" s="129" t="s">
        <v>33</v>
      </c>
      <c r="AY3309" s="106" t="e">
        <v>#N/A</v>
      </c>
      <c r="BD3309" t="s">
        <v>1608</v>
      </c>
      <c r="BE3309" t="e">
        <v>#N/A</v>
      </c>
      <c r="BF3309" t="s">
        <v>4740</v>
      </c>
      <c r="BH3309" t="str">
        <f t="shared" si="728"/>
        <v/>
      </c>
      <c r="BJ3309" t="str">
        <f t="shared" si="729"/>
        <v>OK</v>
      </c>
      <c r="BK3309" s="130" t="s">
        <v>5302</v>
      </c>
      <c r="BL3309" s="130" t="e">
        <v>#VALUE!</v>
      </c>
      <c r="BM3309" s="131" t="s">
        <v>33</v>
      </c>
      <c r="BN3309" s="131" t="e">
        <v>#VALUE!</v>
      </c>
      <c r="BO3309" t="e">
        <v>#N/A</v>
      </c>
      <c r="BP3309">
        <v>0</v>
      </c>
    </row>
    <row r="3310" spans="1:68" ht="25.2" x14ac:dyDescent="0.3">
      <c r="A3310" s="1"/>
      <c r="B3310" s="47">
        <v>2949</v>
      </c>
      <c r="C3310" s="45">
        <v>1054654</v>
      </c>
      <c r="D3310" s="29"/>
      <c r="E3310" s="29"/>
      <c r="F3310" s="31" t="s">
        <v>2517</v>
      </c>
      <c r="G3310" s="29" t="s">
        <v>31</v>
      </c>
      <c r="H3310" s="29"/>
      <c r="I3310" s="148" t="s">
        <v>33</v>
      </c>
      <c r="J3310" s="147" t="s">
        <v>33</v>
      </c>
      <c r="K3310" s="148" t="e">
        <v>#N/A</v>
      </c>
      <c r="L3310" s="148" t="s">
        <v>32</v>
      </c>
      <c r="M3310" s="147">
        <v>42551</v>
      </c>
      <c r="N3310" s="29" t="str">
        <f t="shared" si="725"/>
        <v/>
      </c>
      <c r="O3310" s="29" t="str">
        <f t="shared" si="726"/>
        <v/>
      </c>
      <c r="P3310" s="29" t="str">
        <f t="shared" si="727"/>
        <v/>
      </c>
      <c r="Q3310" s="29" t="str">
        <f t="shared" si="717"/>
        <v/>
      </c>
      <c r="R3310" s="29" t="str">
        <f t="shared" si="718"/>
        <v/>
      </c>
      <c r="S3310" s="29" t="str">
        <f t="shared" si="719"/>
        <v/>
      </c>
      <c r="T3310" s="29" t="str">
        <f t="shared" si="720"/>
        <v/>
      </c>
      <c r="U3310" s="29"/>
      <c r="V3310" s="29"/>
      <c r="W3310" s="38" t="s">
        <v>2462</v>
      </c>
      <c r="X3310" s="29" t="s">
        <v>158</v>
      </c>
      <c r="Y3310" s="146">
        <v>73662</v>
      </c>
      <c r="Z3310" s="33">
        <v>94287</v>
      </c>
      <c r="AA3310" s="34">
        <f t="shared" si="722"/>
        <v>0.28000000000000003</v>
      </c>
      <c r="AB3310" s="33">
        <f t="shared" si="723"/>
        <v>94287</v>
      </c>
      <c r="AC3310" s="34">
        <f t="shared" si="724"/>
        <v>0.27999511281257639</v>
      </c>
      <c r="AD3310" s="145">
        <f t="shared" si="721"/>
        <v>78572.5</v>
      </c>
      <c r="AE3310" s="105">
        <v>61385</v>
      </c>
      <c r="AF3310" s="34" t="s">
        <v>36</v>
      </c>
      <c r="AG3310" s="34" t="s">
        <v>36</v>
      </c>
      <c r="AH3310" s="34" t="s">
        <v>36</v>
      </c>
      <c r="AI3310" s="29">
        <v>64.58</v>
      </c>
      <c r="AJ3310" s="29">
        <v>2.52</v>
      </c>
      <c r="AK3310" s="29">
        <v>0</v>
      </c>
      <c r="AL3310" s="29">
        <v>0</v>
      </c>
      <c r="AM3310" s="29" t="s">
        <v>28</v>
      </c>
      <c r="AN3310" s="44" t="s">
        <v>27</v>
      </c>
      <c r="AO3310" s="29" t="s">
        <v>28</v>
      </c>
      <c r="AP3310" s="29">
        <v>1</v>
      </c>
      <c r="AQ3310" s="29"/>
      <c r="AR3310" s="29"/>
      <c r="AS3310" s="29"/>
      <c r="AT3310" s="29"/>
      <c r="AU3310" s="144"/>
      <c r="AV3310" s="36" t="s">
        <v>28</v>
      </c>
      <c r="AW3310" s="102">
        <v>42551</v>
      </c>
      <c r="AX3310" s="129" t="s">
        <v>33</v>
      </c>
      <c r="AY3310" s="106" t="e">
        <v>#N/A</v>
      </c>
      <c r="BD3310" t="s">
        <v>1608</v>
      </c>
      <c r="BE3310" t="e">
        <v>#N/A</v>
      </c>
      <c r="BF3310" t="s">
        <v>4740</v>
      </c>
      <c r="BH3310" t="str">
        <f t="shared" si="728"/>
        <v/>
      </c>
      <c r="BJ3310" t="str">
        <f t="shared" si="729"/>
        <v>OK</v>
      </c>
      <c r="BK3310" s="130" t="s">
        <v>5302</v>
      </c>
      <c r="BL3310" s="130" t="e">
        <v>#VALUE!</v>
      </c>
      <c r="BM3310" s="131" t="s">
        <v>33</v>
      </c>
      <c r="BN3310" s="131" t="e">
        <v>#VALUE!</v>
      </c>
      <c r="BO3310" t="e">
        <v>#N/A</v>
      </c>
      <c r="BP3310">
        <v>0</v>
      </c>
    </row>
    <row r="3311" spans="1:68" ht="25.2" x14ac:dyDescent="0.3">
      <c r="A3311" s="1"/>
      <c r="B3311" s="47">
        <v>2950</v>
      </c>
      <c r="C3311" s="45">
        <v>1054655</v>
      </c>
      <c r="D3311" s="29"/>
      <c r="E3311" s="29"/>
      <c r="F3311" s="31" t="s">
        <v>2518</v>
      </c>
      <c r="G3311" s="29" t="s">
        <v>31</v>
      </c>
      <c r="H3311" s="29"/>
      <c r="I3311" s="148" t="s">
        <v>33</v>
      </c>
      <c r="J3311" s="147" t="s">
        <v>33</v>
      </c>
      <c r="K3311" s="148" t="e">
        <v>#N/A</v>
      </c>
      <c r="L3311" s="148" t="s">
        <v>32</v>
      </c>
      <c r="M3311" s="147">
        <v>42551</v>
      </c>
      <c r="N3311" s="29" t="str">
        <f t="shared" si="725"/>
        <v/>
      </c>
      <c r="O3311" s="29" t="str">
        <f t="shared" si="726"/>
        <v/>
      </c>
      <c r="P3311" s="29" t="str">
        <f t="shared" si="727"/>
        <v/>
      </c>
      <c r="Q3311" s="29" t="str">
        <f t="shared" si="717"/>
        <v/>
      </c>
      <c r="R3311" s="29" t="str">
        <f t="shared" si="718"/>
        <v/>
      </c>
      <c r="S3311" s="29" t="str">
        <f t="shared" si="719"/>
        <v/>
      </c>
      <c r="T3311" s="29" t="str">
        <f t="shared" si="720"/>
        <v/>
      </c>
      <c r="U3311" s="29"/>
      <c r="V3311" s="29"/>
      <c r="W3311" s="38" t="s">
        <v>2462</v>
      </c>
      <c r="X3311" s="29" t="s">
        <v>158</v>
      </c>
      <c r="Y3311" s="146">
        <v>55246</v>
      </c>
      <c r="Z3311" s="33">
        <v>70715</v>
      </c>
      <c r="AA3311" s="34">
        <f t="shared" si="722"/>
        <v>0.28000000000000003</v>
      </c>
      <c r="AB3311" s="33">
        <f t="shared" si="723"/>
        <v>70715</v>
      </c>
      <c r="AC3311" s="34">
        <f t="shared" si="724"/>
        <v>0.28000218861095605</v>
      </c>
      <c r="AD3311" s="145">
        <f t="shared" si="721"/>
        <v>58929.167000000001</v>
      </c>
      <c r="AE3311" s="105">
        <v>46038.332999999999</v>
      </c>
      <c r="AF3311" s="34" t="s">
        <v>36</v>
      </c>
      <c r="AG3311" s="34" t="s">
        <v>36</v>
      </c>
      <c r="AH3311" s="34" t="s">
        <v>36</v>
      </c>
      <c r="AI3311" s="29">
        <v>45.15</v>
      </c>
      <c r="AJ3311" s="29">
        <v>2.2000000000000002</v>
      </c>
      <c r="AK3311" s="29">
        <v>0</v>
      </c>
      <c r="AL3311" s="29">
        <v>0</v>
      </c>
      <c r="AM3311" s="29" t="s">
        <v>28</v>
      </c>
      <c r="AN3311" s="44" t="s">
        <v>27</v>
      </c>
      <c r="AO3311" s="29" t="s">
        <v>28</v>
      </c>
      <c r="AP3311" s="29">
        <v>1</v>
      </c>
      <c r="AQ3311" s="29"/>
      <c r="AR3311" s="29"/>
      <c r="AS3311" s="29"/>
      <c r="AT3311" s="29"/>
      <c r="AU3311" s="144"/>
      <c r="AV3311" s="36" t="s">
        <v>28</v>
      </c>
      <c r="AW3311" s="102">
        <v>42551</v>
      </c>
      <c r="AX3311" s="129" t="s">
        <v>33</v>
      </c>
      <c r="AY3311" s="106" t="e">
        <v>#N/A</v>
      </c>
      <c r="BD3311" t="s">
        <v>1608</v>
      </c>
      <c r="BE3311" t="e">
        <v>#N/A</v>
      </c>
      <c r="BF3311" t="s">
        <v>4740</v>
      </c>
      <c r="BH3311" t="str">
        <f t="shared" si="728"/>
        <v/>
      </c>
      <c r="BJ3311" t="str">
        <f t="shared" si="729"/>
        <v>OK</v>
      </c>
      <c r="BK3311" s="130" t="s">
        <v>5302</v>
      </c>
      <c r="BL3311" s="130" t="e">
        <v>#VALUE!</v>
      </c>
      <c r="BM3311" s="131" t="s">
        <v>33</v>
      </c>
      <c r="BN3311" s="131" t="e">
        <v>#VALUE!</v>
      </c>
      <c r="BO3311" t="e">
        <v>#N/A</v>
      </c>
      <c r="BP3311">
        <v>0</v>
      </c>
    </row>
    <row r="3312" spans="1:68" ht="25.2" x14ac:dyDescent="0.3">
      <c r="A3312" s="1"/>
      <c r="B3312" s="47">
        <v>2951</v>
      </c>
      <c r="C3312" s="45">
        <v>1050860</v>
      </c>
      <c r="D3312" s="29"/>
      <c r="E3312" s="29"/>
      <c r="F3312" s="31" t="s">
        <v>2519</v>
      </c>
      <c r="G3312" s="29" t="s">
        <v>31</v>
      </c>
      <c r="H3312" s="29"/>
      <c r="I3312" s="148" t="s">
        <v>33</v>
      </c>
      <c r="J3312" s="147" t="s">
        <v>33</v>
      </c>
      <c r="K3312" s="148" t="e">
        <v>#N/A</v>
      </c>
      <c r="L3312" s="148" t="s">
        <v>32</v>
      </c>
      <c r="M3312" s="147">
        <v>42551</v>
      </c>
      <c r="N3312" s="29" t="str">
        <f t="shared" si="725"/>
        <v/>
      </c>
      <c r="O3312" s="29" t="str">
        <f t="shared" si="726"/>
        <v/>
      </c>
      <c r="P3312" s="29" t="str">
        <f t="shared" si="727"/>
        <v/>
      </c>
      <c r="Q3312" s="29" t="str">
        <f t="shared" si="717"/>
        <v/>
      </c>
      <c r="R3312" s="29" t="str">
        <f t="shared" si="718"/>
        <v/>
      </c>
      <c r="S3312" s="29" t="str">
        <f t="shared" si="719"/>
        <v/>
      </c>
      <c r="T3312" s="29" t="str">
        <f t="shared" si="720"/>
        <v/>
      </c>
      <c r="U3312" s="29"/>
      <c r="V3312" s="29"/>
      <c r="W3312" s="38" t="s">
        <v>2462</v>
      </c>
      <c r="X3312" s="29" t="s">
        <v>158</v>
      </c>
      <c r="Y3312" s="146">
        <v>783</v>
      </c>
      <c r="Z3312" s="33">
        <v>1002</v>
      </c>
      <c r="AA3312" s="34">
        <f t="shared" si="722"/>
        <v>0.28000000000000003</v>
      </c>
      <c r="AB3312" s="33">
        <f t="shared" si="723"/>
        <v>1002</v>
      </c>
      <c r="AC3312" s="34">
        <f t="shared" si="724"/>
        <v>0.27969348659003829</v>
      </c>
      <c r="AD3312" s="145">
        <f t="shared" si="721"/>
        <v>835</v>
      </c>
      <c r="AE3312" s="105">
        <v>652.5</v>
      </c>
      <c r="AF3312" s="34" t="s">
        <v>36</v>
      </c>
      <c r="AG3312" s="34" t="s">
        <v>36</v>
      </c>
      <c r="AH3312" s="34" t="s">
        <v>36</v>
      </c>
      <c r="AI3312" s="29">
        <v>0.86599999999999999</v>
      </c>
      <c r="AJ3312" s="29">
        <v>1.2500000000000001E-2</v>
      </c>
      <c r="AK3312" s="29">
        <v>0</v>
      </c>
      <c r="AL3312" s="29">
        <v>0</v>
      </c>
      <c r="AM3312" s="29" t="s">
        <v>28</v>
      </c>
      <c r="AN3312" s="44" t="s">
        <v>27</v>
      </c>
      <c r="AO3312" s="29" t="s">
        <v>28</v>
      </c>
      <c r="AP3312" s="29">
        <v>1</v>
      </c>
      <c r="AQ3312" s="29"/>
      <c r="AR3312" s="29"/>
      <c r="AS3312" s="29"/>
      <c r="AT3312" s="29"/>
      <c r="AU3312" s="144"/>
      <c r="AV3312" s="36" t="s">
        <v>28</v>
      </c>
      <c r="AW3312" s="102">
        <v>42551</v>
      </c>
      <c r="AX3312" s="129" t="s">
        <v>33</v>
      </c>
      <c r="AY3312" s="106" t="e">
        <v>#N/A</v>
      </c>
      <c r="BD3312" t="s">
        <v>1724</v>
      </c>
      <c r="BE3312" t="e">
        <v>#N/A</v>
      </c>
      <c r="BF3312">
        <v>0</v>
      </c>
      <c r="BH3312" t="str">
        <f t="shared" si="728"/>
        <v/>
      </c>
      <c r="BJ3312" t="str">
        <f t="shared" si="729"/>
        <v>OK</v>
      </c>
      <c r="BK3312" s="130" t="s">
        <v>5302</v>
      </c>
      <c r="BL3312" s="130" t="e">
        <v>#VALUE!</v>
      </c>
      <c r="BM3312" s="131" t="s">
        <v>33</v>
      </c>
      <c r="BN3312" s="131" t="e">
        <v>#VALUE!</v>
      </c>
      <c r="BO3312" t="e">
        <v>#N/A</v>
      </c>
      <c r="BP3312">
        <v>0</v>
      </c>
    </row>
    <row r="3313" spans="1:68" ht="25.2" x14ac:dyDescent="0.3">
      <c r="A3313" s="1"/>
      <c r="B3313" s="47">
        <v>2952</v>
      </c>
      <c r="C3313" s="45">
        <v>1050861</v>
      </c>
      <c r="D3313" s="29"/>
      <c r="E3313" s="29"/>
      <c r="F3313" s="31" t="s">
        <v>2520</v>
      </c>
      <c r="G3313" s="29" t="s">
        <v>31</v>
      </c>
      <c r="H3313" s="29"/>
      <c r="I3313" s="148" t="s">
        <v>33</v>
      </c>
      <c r="J3313" s="147" t="s">
        <v>33</v>
      </c>
      <c r="K3313" s="148" t="e">
        <v>#N/A</v>
      </c>
      <c r="L3313" s="148" t="s">
        <v>32</v>
      </c>
      <c r="M3313" s="147">
        <v>42551</v>
      </c>
      <c r="N3313" s="29" t="str">
        <f t="shared" si="725"/>
        <v/>
      </c>
      <c r="O3313" s="29" t="str">
        <f t="shared" si="726"/>
        <v/>
      </c>
      <c r="P3313" s="29" t="str">
        <f t="shared" si="727"/>
        <v/>
      </c>
      <c r="Q3313" s="29" t="str">
        <f t="shared" si="717"/>
        <v/>
      </c>
      <c r="R3313" s="29" t="str">
        <f t="shared" si="718"/>
        <v/>
      </c>
      <c r="S3313" s="29" t="str">
        <f t="shared" si="719"/>
        <v/>
      </c>
      <c r="T3313" s="29" t="str">
        <f t="shared" si="720"/>
        <v/>
      </c>
      <c r="U3313" s="29"/>
      <c r="V3313" s="29"/>
      <c r="W3313" s="38" t="s">
        <v>2462</v>
      </c>
      <c r="X3313" s="29" t="s">
        <v>158</v>
      </c>
      <c r="Y3313" s="146">
        <v>1075</v>
      </c>
      <c r="Z3313" s="33">
        <v>1377</v>
      </c>
      <c r="AA3313" s="34">
        <f t="shared" si="722"/>
        <v>0.28100000000000003</v>
      </c>
      <c r="AB3313" s="33">
        <f t="shared" si="723"/>
        <v>1377</v>
      </c>
      <c r="AC3313" s="34">
        <f t="shared" si="724"/>
        <v>0.28093070918351976</v>
      </c>
      <c r="AD3313" s="145">
        <f t="shared" si="721"/>
        <v>1147.5</v>
      </c>
      <c r="AE3313" s="105">
        <v>895.83299999999997</v>
      </c>
      <c r="AF3313" s="34" t="s">
        <v>36</v>
      </c>
      <c r="AG3313" s="34" t="s">
        <v>36</v>
      </c>
      <c r="AH3313" s="34" t="s">
        <v>36</v>
      </c>
      <c r="AI3313" s="29">
        <v>1.131</v>
      </c>
      <c r="AJ3313" s="29">
        <v>3.44E-2</v>
      </c>
      <c r="AK3313" s="29">
        <v>0</v>
      </c>
      <c r="AL3313" s="29">
        <v>0</v>
      </c>
      <c r="AM3313" s="29" t="s">
        <v>28</v>
      </c>
      <c r="AN3313" s="44" t="s">
        <v>27</v>
      </c>
      <c r="AO3313" s="29" t="s">
        <v>28</v>
      </c>
      <c r="AP3313" s="29">
        <v>1</v>
      </c>
      <c r="AQ3313" s="29"/>
      <c r="AR3313" s="29"/>
      <c r="AS3313" s="29"/>
      <c r="AT3313" s="29"/>
      <c r="AU3313" s="144"/>
      <c r="AV3313" s="36" t="s">
        <v>28</v>
      </c>
      <c r="AW3313" s="102">
        <v>42551</v>
      </c>
      <c r="AX3313" s="129" t="s">
        <v>33</v>
      </c>
      <c r="AY3313" s="106" t="e">
        <v>#N/A</v>
      </c>
      <c r="BD3313" t="s">
        <v>1724</v>
      </c>
      <c r="BE3313" t="e">
        <v>#N/A</v>
      </c>
      <c r="BF3313">
        <v>0</v>
      </c>
      <c r="BH3313" t="str">
        <f t="shared" si="728"/>
        <v/>
      </c>
      <c r="BJ3313" t="str">
        <f t="shared" si="729"/>
        <v>OK</v>
      </c>
      <c r="BK3313" s="130" t="s">
        <v>5302</v>
      </c>
      <c r="BL3313" s="130" t="e">
        <v>#VALUE!</v>
      </c>
      <c r="BM3313" s="131" t="s">
        <v>33</v>
      </c>
      <c r="BN3313" s="131" t="e">
        <v>#VALUE!</v>
      </c>
      <c r="BO3313" t="e">
        <v>#N/A</v>
      </c>
      <c r="BP3313">
        <v>0</v>
      </c>
    </row>
    <row r="3314" spans="1:68" ht="25.2" x14ac:dyDescent="0.3">
      <c r="A3314" s="1"/>
      <c r="B3314" s="47">
        <v>2953</v>
      </c>
      <c r="C3314" s="45">
        <v>1050862</v>
      </c>
      <c r="D3314" s="29"/>
      <c r="E3314" s="29"/>
      <c r="F3314" s="31" t="s">
        <v>2521</v>
      </c>
      <c r="G3314" s="29" t="s">
        <v>31</v>
      </c>
      <c r="H3314" s="29"/>
      <c r="I3314" s="148" t="s">
        <v>33</v>
      </c>
      <c r="J3314" s="147" t="s">
        <v>33</v>
      </c>
      <c r="K3314" s="148" t="e">
        <v>#N/A</v>
      </c>
      <c r="L3314" s="148" t="s">
        <v>32</v>
      </c>
      <c r="M3314" s="147">
        <v>42551</v>
      </c>
      <c r="N3314" s="29" t="str">
        <f t="shared" si="725"/>
        <v/>
      </c>
      <c r="O3314" s="29" t="str">
        <f t="shared" si="726"/>
        <v/>
      </c>
      <c r="P3314" s="29" t="str">
        <f t="shared" si="727"/>
        <v/>
      </c>
      <c r="Q3314" s="29" t="str">
        <f t="shared" si="717"/>
        <v/>
      </c>
      <c r="R3314" s="29" t="str">
        <f t="shared" si="718"/>
        <v/>
      </c>
      <c r="S3314" s="29" t="str">
        <f t="shared" si="719"/>
        <v/>
      </c>
      <c r="T3314" s="29" t="str">
        <f t="shared" si="720"/>
        <v/>
      </c>
      <c r="U3314" s="29"/>
      <c r="V3314" s="29"/>
      <c r="W3314" s="38" t="s">
        <v>2462</v>
      </c>
      <c r="X3314" s="29" t="s">
        <v>158</v>
      </c>
      <c r="Y3314" s="146">
        <v>1618</v>
      </c>
      <c r="Z3314" s="33">
        <v>2071</v>
      </c>
      <c r="AA3314" s="34">
        <f t="shared" si="722"/>
        <v>0.28000000000000003</v>
      </c>
      <c r="AB3314" s="33">
        <f t="shared" si="723"/>
        <v>2071</v>
      </c>
      <c r="AC3314" s="34">
        <f t="shared" si="724"/>
        <v>0.27997534733630342</v>
      </c>
      <c r="AD3314" s="145">
        <f t="shared" si="721"/>
        <v>1725.8330000000001</v>
      </c>
      <c r="AE3314" s="105">
        <v>1348.3330000000001</v>
      </c>
      <c r="AF3314" s="34" t="s">
        <v>36</v>
      </c>
      <c r="AG3314" s="34" t="s">
        <v>36</v>
      </c>
      <c r="AH3314" s="34" t="s">
        <v>36</v>
      </c>
      <c r="AI3314" s="29">
        <v>1.6060000000000001</v>
      </c>
      <c r="AJ3314" s="29">
        <v>3.2000000000000001E-2</v>
      </c>
      <c r="AK3314" s="29">
        <v>0</v>
      </c>
      <c r="AL3314" s="29">
        <v>0</v>
      </c>
      <c r="AM3314" s="29" t="s">
        <v>28</v>
      </c>
      <c r="AN3314" s="44" t="s">
        <v>27</v>
      </c>
      <c r="AO3314" s="29" t="s">
        <v>28</v>
      </c>
      <c r="AP3314" s="29">
        <v>1</v>
      </c>
      <c r="AQ3314" s="29"/>
      <c r="AR3314" s="29"/>
      <c r="AS3314" s="29"/>
      <c r="AT3314" s="29"/>
      <c r="AU3314" s="144"/>
      <c r="AV3314" s="36" t="s">
        <v>28</v>
      </c>
      <c r="AW3314" s="102">
        <v>42551</v>
      </c>
      <c r="AX3314" s="129" t="s">
        <v>33</v>
      </c>
      <c r="AY3314" s="106">
        <v>20</v>
      </c>
      <c r="BD3314" t="s">
        <v>1724</v>
      </c>
      <c r="BE3314" t="e">
        <v>#N/A</v>
      </c>
      <c r="BF3314">
        <v>0</v>
      </c>
      <c r="BH3314" t="str">
        <f t="shared" si="728"/>
        <v/>
      </c>
      <c r="BJ3314" t="str">
        <f t="shared" si="729"/>
        <v>OK</v>
      </c>
      <c r="BK3314" s="130" t="s">
        <v>5302</v>
      </c>
      <c r="BL3314" s="130" t="e">
        <v>#VALUE!</v>
      </c>
      <c r="BM3314" s="131" t="s">
        <v>33</v>
      </c>
      <c r="BN3314" s="131" t="e">
        <v>#VALUE!</v>
      </c>
      <c r="BO3314" t="e">
        <v>#N/A</v>
      </c>
      <c r="BP3314">
        <v>0</v>
      </c>
    </row>
    <row r="3315" spans="1:68" ht="25.2" x14ac:dyDescent="0.3">
      <c r="A3315" s="1"/>
      <c r="B3315" s="47">
        <v>2954</v>
      </c>
      <c r="C3315" s="45">
        <v>1050863</v>
      </c>
      <c r="D3315" s="29"/>
      <c r="E3315" s="29"/>
      <c r="F3315" s="31" t="s">
        <v>2522</v>
      </c>
      <c r="G3315" s="29" t="s">
        <v>31</v>
      </c>
      <c r="H3315" s="29"/>
      <c r="I3315" s="148" t="s">
        <v>33</v>
      </c>
      <c r="J3315" s="147" t="s">
        <v>33</v>
      </c>
      <c r="K3315" s="148" t="e">
        <v>#N/A</v>
      </c>
      <c r="L3315" s="148" t="s">
        <v>32</v>
      </c>
      <c r="M3315" s="147">
        <v>42551</v>
      </c>
      <c r="N3315" s="29" t="str">
        <f t="shared" si="725"/>
        <v/>
      </c>
      <c r="O3315" s="29" t="str">
        <f t="shared" si="726"/>
        <v/>
      </c>
      <c r="P3315" s="29" t="str">
        <f t="shared" si="727"/>
        <v/>
      </c>
      <c r="Q3315" s="29" t="str">
        <f t="shared" si="717"/>
        <v/>
      </c>
      <c r="R3315" s="29" t="str">
        <f t="shared" si="718"/>
        <v/>
      </c>
      <c r="S3315" s="29" t="str">
        <f t="shared" si="719"/>
        <v/>
      </c>
      <c r="T3315" s="29" t="str">
        <f t="shared" si="720"/>
        <v/>
      </c>
      <c r="U3315" s="29"/>
      <c r="V3315" s="29"/>
      <c r="W3315" s="38" t="s">
        <v>2462</v>
      </c>
      <c r="X3315" s="29" t="s">
        <v>158</v>
      </c>
      <c r="Y3315" s="146">
        <v>2385</v>
      </c>
      <c r="Z3315" s="33">
        <v>3053</v>
      </c>
      <c r="AA3315" s="34">
        <f t="shared" si="722"/>
        <v>0.28000000000000003</v>
      </c>
      <c r="AB3315" s="33">
        <f t="shared" si="723"/>
        <v>3053</v>
      </c>
      <c r="AC3315" s="34">
        <f t="shared" si="724"/>
        <v>0.28008402515723269</v>
      </c>
      <c r="AD3315" s="145">
        <f t="shared" si="721"/>
        <v>2544.1669999999999</v>
      </c>
      <c r="AE3315" s="105">
        <v>1987.5</v>
      </c>
      <c r="AF3315" s="34" t="s">
        <v>36</v>
      </c>
      <c r="AG3315" s="34" t="s">
        <v>36</v>
      </c>
      <c r="AH3315" s="34" t="s">
        <v>36</v>
      </c>
      <c r="AI3315" s="29">
        <v>2.286</v>
      </c>
      <c r="AJ3315" s="29">
        <v>7.6300000000000007E-2</v>
      </c>
      <c r="AK3315" s="29">
        <v>0</v>
      </c>
      <c r="AL3315" s="29">
        <v>0</v>
      </c>
      <c r="AM3315" s="29" t="s">
        <v>28</v>
      </c>
      <c r="AN3315" s="44" t="s">
        <v>27</v>
      </c>
      <c r="AO3315" s="29" t="s">
        <v>28</v>
      </c>
      <c r="AP3315" s="29">
        <v>1</v>
      </c>
      <c r="AQ3315" s="29"/>
      <c r="AR3315" s="29"/>
      <c r="AS3315" s="29"/>
      <c r="AT3315" s="29"/>
      <c r="AU3315" s="144"/>
      <c r="AV3315" s="36" t="s">
        <v>28</v>
      </c>
      <c r="AW3315" s="102">
        <v>42551</v>
      </c>
      <c r="AX3315" s="129" t="s">
        <v>33</v>
      </c>
      <c r="AY3315" s="106" t="e">
        <v>#N/A</v>
      </c>
      <c r="BD3315" t="s">
        <v>1724</v>
      </c>
      <c r="BE3315" t="e">
        <v>#N/A</v>
      </c>
      <c r="BF3315">
        <v>0</v>
      </c>
      <c r="BH3315" t="str">
        <f t="shared" si="728"/>
        <v/>
      </c>
      <c r="BJ3315" t="str">
        <f t="shared" si="729"/>
        <v>OK</v>
      </c>
      <c r="BK3315" s="130" t="s">
        <v>5302</v>
      </c>
      <c r="BL3315" s="130" t="e">
        <v>#VALUE!</v>
      </c>
      <c r="BM3315" s="131" t="s">
        <v>33</v>
      </c>
      <c r="BN3315" s="131" t="e">
        <v>#VALUE!</v>
      </c>
      <c r="BO3315" t="e">
        <v>#N/A</v>
      </c>
      <c r="BP3315">
        <v>0</v>
      </c>
    </row>
    <row r="3316" spans="1:68" ht="25.2" x14ac:dyDescent="0.3">
      <c r="A3316" s="1"/>
      <c r="B3316" s="47">
        <v>2955</v>
      </c>
      <c r="C3316" s="45">
        <v>1050851</v>
      </c>
      <c r="D3316" s="29"/>
      <c r="E3316" s="29"/>
      <c r="F3316" s="31" t="s">
        <v>2523</v>
      </c>
      <c r="G3316" s="29" t="s">
        <v>31</v>
      </c>
      <c r="H3316" s="29"/>
      <c r="I3316" s="148" t="s">
        <v>33</v>
      </c>
      <c r="J3316" s="147" t="s">
        <v>33</v>
      </c>
      <c r="K3316" s="148" t="e">
        <v>#N/A</v>
      </c>
      <c r="L3316" s="148" t="s">
        <v>32</v>
      </c>
      <c r="M3316" s="147">
        <v>42551</v>
      </c>
      <c r="N3316" s="29" t="str">
        <f t="shared" si="725"/>
        <v/>
      </c>
      <c r="O3316" s="29" t="str">
        <f t="shared" si="726"/>
        <v/>
      </c>
      <c r="P3316" s="29" t="str">
        <f t="shared" si="727"/>
        <v/>
      </c>
      <c r="Q3316" s="29" t="str">
        <f t="shared" si="717"/>
        <v/>
      </c>
      <c r="R3316" s="29" t="str">
        <f t="shared" si="718"/>
        <v/>
      </c>
      <c r="S3316" s="29" t="str">
        <f t="shared" si="719"/>
        <v/>
      </c>
      <c r="T3316" s="29" t="str">
        <f t="shared" si="720"/>
        <v/>
      </c>
      <c r="U3316" s="29"/>
      <c r="V3316" s="29"/>
      <c r="W3316" s="38" t="s">
        <v>2462</v>
      </c>
      <c r="X3316" s="29" t="s">
        <v>158</v>
      </c>
      <c r="Y3316" s="146">
        <v>55479</v>
      </c>
      <c r="Z3316" s="33">
        <v>71013</v>
      </c>
      <c r="AA3316" s="34">
        <f t="shared" si="722"/>
        <v>0.28000000000000003</v>
      </c>
      <c r="AB3316" s="33">
        <f t="shared" si="723"/>
        <v>71013</v>
      </c>
      <c r="AC3316" s="34">
        <f t="shared" si="724"/>
        <v>0.27999783701941278</v>
      </c>
      <c r="AD3316" s="145">
        <f t="shared" si="721"/>
        <v>59177.5</v>
      </c>
      <c r="AE3316" s="105">
        <v>46232.5</v>
      </c>
      <c r="AF3316" s="34" t="s">
        <v>36</v>
      </c>
      <c r="AG3316" s="34" t="s">
        <v>36</v>
      </c>
      <c r="AH3316" s="34" t="s">
        <v>36</v>
      </c>
      <c r="AI3316" s="29">
        <v>72</v>
      </c>
      <c r="AJ3316" s="29">
        <v>1.45</v>
      </c>
      <c r="AK3316" s="29">
        <v>0</v>
      </c>
      <c r="AL3316" s="29">
        <v>0</v>
      </c>
      <c r="AM3316" s="29" t="s">
        <v>28</v>
      </c>
      <c r="AN3316" s="44" t="s">
        <v>27</v>
      </c>
      <c r="AO3316" s="29" t="s">
        <v>28</v>
      </c>
      <c r="AP3316" s="29">
        <v>1</v>
      </c>
      <c r="AQ3316" s="29"/>
      <c r="AR3316" s="29"/>
      <c r="AS3316" s="29"/>
      <c r="AT3316" s="29"/>
      <c r="AU3316" s="144"/>
      <c r="AV3316" s="36" t="s">
        <v>28</v>
      </c>
      <c r="AW3316" s="102">
        <v>42551</v>
      </c>
      <c r="AX3316" s="129" t="s">
        <v>33</v>
      </c>
      <c r="AY3316" s="106" t="e">
        <v>#N/A</v>
      </c>
      <c r="BD3316" t="s">
        <v>4677</v>
      </c>
      <c r="BE3316" t="e">
        <v>#N/A</v>
      </c>
      <c r="BF3316">
        <v>0</v>
      </c>
      <c r="BH3316" t="str">
        <f t="shared" si="728"/>
        <v/>
      </c>
      <c r="BJ3316" t="str">
        <f t="shared" si="729"/>
        <v>OK</v>
      </c>
      <c r="BK3316" s="130" t="s">
        <v>5302</v>
      </c>
      <c r="BL3316" s="130" t="e">
        <v>#VALUE!</v>
      </c>
      <c r="BM3316" s="131" t="s">
        <v>33</v>
      </c>
      <c r="BN3316" s="131" t="e">
        <v>#VALUE!</v>
      </c>
      <c r="BO3316" t="e">
        <v>#N/A</v>
      </c>
      <c r="BP3316">
        <v>0</v>
      </c>
    </row>
    <row r="3317" spans="1:68" ht="25.2" x14ac:dyDescent="0.3">
      <c r="A3317" s="1"/>
      <c r="B3317" s="47">
        <v>2956</v>
      </c>
      <c r="C3317" s="45">
        <v>1050854</v>
      </c>
      <c r="D3317" s="29"/>
      <c r="E3317" s="29"/>
      <c r="F3317" s="31" t="s">
        <v>2524</v>
      </c>
      <c r="G3317" s="29" t="s">
        <v>31</v>
      </c>
      <c r="H3317" s="29"/>
      <c r="I3317" s="148" t="s">
        <v>33</v>
      </c>
      <c r="J3317" s="147" t="s">
        <v>33</v>
      </c>
      <c r="K3317" s="148" t="e">
        <v>#N/A</v>
      </c>
      <c r="L3317" s="148" t="s">
        <v>32</v>
      </c>
      <c r="M3317" s="147">
        <v>42551</v>
      </c>
      <c r="N3317" s="29" t="str">
        <f t="shared" si="725"/>
        <v/>
      </c>
      <c r="O3317" s="29" t="str">
        <f t="shared" si="726"/>
        <v/>
      </c>
      <c r="P3317" s="29" t="str">
        <f t="shared" si="727"/>
        <v/>
      </c>
      <c r="Q3317" s="29" t="str">
        <f t="shared" si="717"/>
        <v/>
      </c>
      <c r="R3317" s="29" t="str">
        <f t="shared" si="718"/>
        <v/>
      </c>
      <c r="S3317" s="29" t="str">
        <f t="shared" si="719"/>
        <v/>
      </c>
      <c r="T3317" s="29" t="str">
        <f t="shared" si="720"/>
        <v/>
      </c>
      <c r="U3317" s="29"/>
      <c r="V3317" s="29"/>
      <c r="W3317" s="38" t="s">
        <v>2462</v>
      </c>
      <c r="X3317" s="29" t="s">
        <v>158</v>
      </c>
      <c r="Y3317" s="146">
        <v>40479</v>
      </c>
      <c r="Z3317" s="33">
        <v>51813</v>
      </c>
      <c r="AA3317" s="34">
        <f t="shared" si="722"/>
        <v>0.28000000000000003</v>
      </c>
      <c r="AB3317" s="33">
        <f t="shared" si="723"/>
        <v>51813</v>
      </c>
      <c r="AC3317" s="34">
        <f t="shared" si="724"/>
        <v>0.27999703549988886</v>
      </c>
      <c r="AD3317" s="145">
        <f t="shared" si="721"/>
        <v>43177.5</v>
      </c>
      <c r="AE3317" s="105">
        <v>33732.5</v>
      </c>
      <c r="AF3317" s="34" t="s">
        <v>36</v>
      </c>
      <c r="AG3317" s="34" t="s">
        <v>36</v>
      </c>
      <c r="AH3317" s="34" t="s">
        <v>36</v>
      </c>
      <c r="AI3317" s="29">
        <v>45</v>
      </c>
      <c r="AJ3317" s="29">
        <v>1.06</v>
      </c>
      <c r="AK3317" s="29">
        <v>0</v>
      </c>
      <c r="AL3317" s="29">
        <v>0</v>
      </c>
      <c r="AM3317" s="29" t="s">
        <v>28</v>
      </c>
      <c r="AN3317" s="44" t="s">
        <v>27</v>
      </c>
      <c r="AO3317" s="29" t="s">
        <v>28</v>
      </c>
      <c r="AP3317" s="29">
        <v>1</v>
      </c>
      <c r="AQ3317" s="29"/>
      <c r="AR3317" s="29"/>
      <c r="AS3317" s="29"/>
      <c r="AT3317" s="29"/>
      <c r="AU3317" s="144"/>
      <c r="AV3317" s="36" t="s">
        <v>28</v>
      </c>
      <c r="AW3317" s="102">
        <v>42551</v>
      </c>
      <c r="AX3317" s="129" t="s">
        <v>33</v>
      </c>
      <c r="AY3317" s="106" t="e">
        <v>#N/A</v>
      </c>
      <c r="BD3317" t="s">
        <v>4677</v>
      </c>
      <c r="BE3317" t="e">
        <v>#N/A</v>
      </c>
      <c r="BF3317">
        <v>0</v>
      </c>
      <c r="BH3317" t="str">
        <f t="shared" si="728"/>
        <v/>
      </c>
      <c r="BJ3317" t="str">
        <f t="shared" si="729"/>
        <v>OK</v>
      </c>
      <c r="BK3317" s="130" t="s">
        <v>5302</v>
      </c>
      <c r="BL3317" s="130" t="e">
        <v>#VALUE!</v>
      </c>
      <c r="BM3317" s="131" t="s">
        <v>33</v>
      </c>
      <c r="BN3317" s="131" t="e">
        <v>#VALUE!</v>
      </c>
      <c r="BO3317" t="e">
        <v>#N/A</v>
      </c>
      <c r="BP3317">
        <v>0</v>
      </c>
    </row>
    <row r="3318" spans="1:68" ht="25.2" x14ac:dyDescent="0.3">
      <c r="A3318" s="1"/>
      <c r="B3318" s="47">
        <v>2957</v>
      </c>
      <c r="C3318" s="45">
        <v>1050855</v>
      </c>
      <c r="D3318" s="29"/>
      <c r="E3318" s="29"/>
      <c r="F3318" s="31" t="s">
        <v>2525</v>
      </c>
      <c r="G3318" s="29" t="s">
        <v>31</v>
      </c>
      <c r="H3318" s="29"/>
      <c r="I3318" s="148" t="s">
        <v>33</v>
      </c>
      <c r="J3318" s="147" t="s">
        <v>33</v>
      </c>
      <c r="K3318" s="148" t="e">
        <v>#N/A</v>
      </c>
      <c r="L3318" s="148" t="s">
        <v>32</v>
      </c>
      <c r="M3318" s="147">
        <v>42551</v>
      </c>
      <c r="N3318" s="29" t="str">
        <f t="shared" si="725"/>
        <v/>
      </c>
      <c r="O3318" s="29" t="str">
        <f t="shared" si="726"/>
        <v/>
      </c>
      <c r="P3318" s="29" t="str">
        <f t="shared" si="727"/>
        <v/>
      </c>
      <c r="Q3318" s="29" t="str">
        <f t="shared" si="717"/>
        <v/>
      </c>
      <c r="R3318" s="29" t="str">
        <f t="shared" si="718"/>
        <v/>
      </c>
      <c r="S3318" s="29" t="str">
        <f t="shared" si="719"/>
        <v/>
      </c>
      <c r="T3318" s="29" t="str">
        <f t="shared" si="720"/>
        <v/>
      </c>
      <c r="U3318" s="29"/>
      <c r="V3318" s="29"/>
      <c r="W3318" s="38" t="s">
        <v>2462</v>
      </c>
      <c r="X3318" s="29" t="s">
        <v>158</v>
      </c>
      <c r="Y3318" s="146">
        <v>71062</v>
      </c>
      <c r="Z3318" s="33">
        <v>90959</v>
      </c>
      <c r="AA3318" s="34">
        <f t="shared" si="722"/>
        <v>0.28000000000000003</v>
      </c>
      <c r="AB3318" s="33">
        <f t="shared" si="723"/>
        <v>90959</v>
      </c>
      <c r="AC3318" s="34">
        <f t="shared" si="724"/>
        <v>0.27999494683512965</v>
      </c>
      <c r="AD3318" s="145">
        <f t="shared" si="721"/>
        <v>75799.167000000001</v>
      </c>
      <c r="AE3318" s="105">
        <v>59218.332999999999</v>
      </c>
      <c r="AF3318" s="34" t="s">
        <v>36</v>
      </c>
      <c r="AG3318" s="34" t="s">
        <v>36</v>
      </c>
      <c r="AH3318" s="34" t="s">
        <v>36</v>
      </c>
      <c r="AI3318" s="29">
        <v>63</v>
      </c>
      <c r="AJ3318" s="29">
        <v>1.42</v>
      </c>
      <c r="AK3318" s="29">
        <v>0</v>
      </c>
      <c r="AL3318" s="29">
        <v>0</v>
      </c>
      <c r="AM3318" s="29" t="s">
        <v>28</v>
      </c>
      <c r="AN3318" s="44" t="s">
        <v>27</v>
      </c>
      <c r="AO3318" s="29" t="s">
        <v>28</v>
      </c>
      <c r="AP3318" s="29">
        <v>1</v>
      </c>
      <c r="AQ3318" s="29"/>
      <c r="AR3318" s="29"/>
      <c r="AS3318" s="29"/>
      <c r="AT3318" s="29"/>
      <c r="AU3318" s="144"/>
      <c r="AV3318" s="36" t="s">
        <v>28</v>
      </c>
      <c r="AW3318" s="102">
        <v>42551</v>
      </c>
      <c r="AX3318" s="129" t="s">
        <v>33</v>
      </c>
      <c r="AY3318" s="106" t="e">
        <v>#N/A</v>
      </c>
      <c r="BD3318" t="s">
        <v>4677</v>
      </c>
      <c r="BE3318" t="e">
        <v>#N/A</v>
      </c>
      <c r="BF3318">
        <v>0</v>
      </c>
      <c r="BH3318" t="str">
        <f t="shared" si="728"/>
        <v/>
      </c>
      <c r="BJ3318" t="str">
        <f t="shared" si="729"/>
        <v>OK</v>
      </c>
      <c r="BK3318" s="130" t="s">
        <v>5302</v>
      </c>
      <c r="BL3318" s="130" t="e">
        <v>#VALUE!</v>
      </c>
      <c r="BM3318" s="131" t="s">
        <v>33</v>
      </c>
      <c r="BN3318" s="131" t="e">
        <v>#VALUE!</v>
      </c>
      <c r="BO3318" t="e">
        <v>#N/A</v>
      </c>
      <c r="BP3318">
        <v>0</v>
      </c>
    </row>
    <row r="3319" spans="1:68" ht="25.2" x14ac:dyDescent="0.3">
      <c r="A3319" s="1"/>
      <c r="B3319" s="47">
        <v>2958</v>
      </c>
      <c r="C3319" s="45">
        <v>1050852</v>
      </c>
      <c r="D3319" s="29"/>
      <c r="E3319" s="29"/>
      <c r="F3319" s="31" t="s">
        <v>2526</v>
      </c>
      <c r="G3319" s="29" t="s">
        <v>31</v>
      </c>
      <c r="H3319" s="70" t="s">
        <v>4779</v>
      </c>
      <c r="I3319" s="148" t="s">
        <v>33</v>
      </c>
      <c r="J3319" s="147" t="s">
        <v>33</v>
      </c>
      <c r="K3319" s="148" t="e">
        <v>#N/A</v>
      </c>
      <c r="L3319" s="148" t="s">
        <v>32</v>
      </c>
      <c r="M3319" s="147">
        <v>42551</v>
      </c>
      <c r="N3319" s="29" t="str">
        <f t="shared" si="725"/>
        <v/>
      </c>
      <c r="O3319" s="29" t="str">
        <f t="shared" si="726"/>
        <v/>
      </c>
      <c r="P3319" s="29" t="str">
        <f t="shared" si="727"/>
        <v/>
      </c>
      <c r="Q3319" s="29" t="str">
        <f t="shared" si="717"/>
        <v/>
      </c>
      <c r="R3319" s="29" t="str">
        <f t="shared" si="718"/>
        <v/>
      </c>
      <c r="S3319" s="29" t="str">
        <f t="shared" si="719"/>
        <v/>
      </c>
      <c r="T3319" s="29" t="str">
        <f t="shared" si="720"/>
        <v/>
      </c>
      <c r="U3319" s="29"/>
      <c r="V3319" s="29"/>
      <c r="W3319" s="38" t="s">
        <v>2462</v>
      </c>
      <c r="X3319" s="29" t="s">
        <v>158</v>
      </c>
      <c r="Y3319" s="146">
        <v>40108</v>
      </c>
      <c r="Z3319" s="33">
        <v>51338</v>
      </c>
      <c r="AA3319" s="34">
        <f t="shared" si="722"/>
        <v>0.28000000000000003</v>
      </c>
      <c r="AB3319" s="33">
        <f t="shared" si="723"/>
        <v>51338</v>
      </c>
      <c r="AC3319" s="34">
        <f t="shared" si="724"/>
        <v>0.27999403889492419</v>
      </c>
      <c r="AD3319" s="145">
        <f t="shared" si="721"/>
        <v>42781.667000000001</v>
      </c>
      <c r="AE3319" s="105">
        <v>33423.332999999999</v>
      </c>
      <c r="AF3319" s="34" t="s">
        <v>36</v>
      </c>
      <c r="AG3319" s="34" t="s">
        <v>36</v>
      </c>
      <c r="AH3319" s="34" t="s">
        <v>36</v>
      </c>
      <c r="AI3319" s="29">
        <v>40</v>
      </c>
      <c r="AJ3319" s="29">
        <v>1.1100000000000001</v>
      </c>
      <c r="AK3319" s="29">
        <v>1</v>
      </c>
      <c r="AL3319" s="29">
        <v>0</v>
      </c>
      <c r="AM3319" s="29" t="s">
        <v>28</v>
      </c>
      <c r="AN3319" s="158" t="s">
        <v>28</v>
      </c>
      <c r="AO3319" s="29" t="s">
        <v>28</v>
      </c>
      <c r="AP3319" s="29">
        <v>1</v>
      </c>
      <c r="AQ3319" s="29"/>
      <c r="AR3319" s="29"/>
      <c r="AS3319" s="29"/>
      <c r="AT3319" s="29"/>
      <c r="AU3319" s="144"/>
      <c r="AV3319" s="36" t="s">
        <v>28</v>
      </c>
      <c r="AW3319" s="102">
        <v>42551</v>
      </c>
      <c r="AX3319" s="129" t="s">
        <v>33</v>
      </c>
      <c r="AY3319" s="106">
        <v>120</v>
      </c>
      <c r="BD3319" t="s">
        <v>4677</v>
      </c>
      <c r="BE3319" t="e">
        <v>#N/A</v>
      </c>
      <c r="BF3319">
        <v>0</v>
      </c>
      <c r="BH3319" t="str">
        <f t="shared" si="728"/>
        <v>AV</v>
      </c>
      <c r="BJ3319" t="str">
        <f t="shared" si="729"/>
        <v>OK</v>
      </c>
      <c r="BK3319" s="130">
        <v>51338</v>
      </c>
      <c r="BL3319" s="130" t="s">
        <v>37</v>
      </c>
      <c r="BM3319" s="131" t="s">
        <v>33</v>
      </c>
      <c r="BN3319" s="131" t="e">
        <v>#VALUE!</v>
      </c>
      <c r="BO3319">
        <v>51338</v>
      </c>
      <c r="BP3319">
        <v>2</v>
      </c>
    </row>
    <row r="3320" spans="1:68" ht="25.2" x14ac:dyDescent="0.3">
      <c r="A3320" s="1"/>
      <c r="B3320" s="47">
        <v>2959</v>
      </c>
      <c r="C3320" s="45">
        <v>1050853</v>
      </c>
      <c r="D3320" s="29"/>
      <c r="E3320" s="29"/>
      <c r="F3320" s="31" t="s">
        <v>2527</v>
      </c>
      <c r="G3320" s="29" t="s">
        <v>31</v>
      </c>
      <c r="H3320" s="29"/>
      <c r="I3320" s="148" t="s">
        <v>33</v>
      </c>
      <c r="J3320" s="147" t="s">
        <v>33</v>
      </c>
      <c r="K3320" s="148" t="e">
        <v>#N/A</v>
      </c>
      <c r="L3320" s="148" t="s">
        <v>32</v>
      </c>
      <c r="M3320" s="147">
        <v>42551</v>
      </c>
      <c r="N3320" s="29" t="str">
        <f t="shared" si="725"/>
        <v/>
      </c>
      <c r="O3320" s="29" t="str">
        <f t="shared" si="726"/>
        <v/>
      </c>
      <c r="P3320" s="29" t="str">
        <f t="shared" si="727"/>
        <v/>
      </c>
      <c r="Q3320" s="29" t="str">
        <f t="shared" si="717"/>
        <v/>
      </c>
      <c r="R3320" s="29" t="str">
        <f t="shared" si="718"/>
        <v/>
      </c>
      <c r="S3320" s="29" t="str">
        <f t="shared" si="719"/>
        <v/>
      </c>
      <c r="T3320" s="29" t="str">
        <f t="shared" si="720"/>
        <v/>
      </c>
      <c r="U3320" s="29"/>
      <c r="V3320" s="29"/>
      <c r="W3320" s="38" t="s">
        <v>2462</v>
      </c>
      <c r="X3320" s="29" t="s">
        <v>158</v>
      </c>
      <c r="Y3320" s="146">
        <v>50090</v>
      </c>
      <c r="Z3320" s="33">
        <v>64115</v>
      </c>
      <c r="AA3320" s="34">
        <f t="shared" si="722"/>
        <v>0.28000000000000003</v>
      </c>
      <c r="AB3320" s="33">
        <f t="shared" si="723"/>
        <v>64115</v>
      </c>
      <c r="AC3320" s="34">
        <f t="shared" si="724"/>
        <v>0.27999600495111993</v>
      </c>
      <c r="AD3320" s="145">
        <f t="shared" si="721"/>
        <v>53429.167000000001</v>
      </c>
      <c r="AE3320" s="105">
        <v>41741.667000000001</v>
      </c>
      <c r="AF3320" s="34" t="s">
        <v>36</v>
      </c>
      <c r="AG3320" s="34" t="s">
        <v>36</v>
      </c>
      <c r="AH3320" s="34" t="s">
        <v>36</v>
      </c>
      <c r="AI3320" s="29">
        <v>59</v>
      </c>
      <c r="AJ3320" s="29">
        <v>1.68</v>
      </c>
      <c r="AK3320" s="29">
        <v>0</v>
      </c>
      <c r="AL3320" s="29">
        <v>0</v>
      </c>
      <c r="AM3320" s="29" t="s">
        <v>28</v>
      </c>
      <c r="AN3320" s="44" t="s">
        <v>27</v>
      </c>
      <c r="AO3320" s="29" t="s">
        <v>28</v>
      </c>
      <c r="AP3320" s="29">
        <v>1</v>
      </c>
      <c r="AQ3320" s="29"/>
      <c r="AR3320" s="29"/>
      <c r="AS3320" s="29"/>
      <c r="AT3320" s="29"/>
      <c r="AU3320" s="144"/>
      <c r="AV3320" s="36" t="s">
        <v>28</v>
      </c>
      <c r="AW3320" s="102">
        <v>42551</v>
      </c>
      <c r="AX3320" s="129" t="s">
        <v>33</v>
      </c>
      <c r="AY3320" s="106">
        <v>2</v>
      </c>
      <c r="BD3320" t="s">
        <v>4677</v>
      </c>
      <c r="BE3320" t="e">
        <v>#N/A</v>
      </c>
      <c r="BF3320">
        <v>0</v>
      </c>
      <c r="BH3320" t="str">
        <f t="shared" si="728"/>
        <v/>
      </c>
      <c r="BJ3320" t="str">
        <f t="shared" si="729"/>
        <v>OK</v>
      </c>
      <c r="BK3320" s="130" t="s">
        <v>5302</v>
      </c>
      <c r="BL3320" s="130" t="e">
        <v>#VALUE!</v>
      </c>
      <c r="BM3320" s="131" t="s">
        <v>33</v>
      </c>
      <c r="BN3320" s="131" t="e">
        <v>#VALUE!</v>
      </c>
      <c r="BO3320" t="e">
        <v>#N/A</v>
      </c>
      <c r="BP3320">
        <v>0</v>
      </c>
    </row>
    <row r="3321" spans="1:68" ht="25.2" x14ac:dyDescent="0.3">
      <c r="A3321" s="1"/>
      <c r="B3321" s="47">
        <v>2960</v>
      </c>
      <c r="C3321" s="45">
        <v>1051072</v>
      </c>
      <c r="D3321" s="29"/>
      <c r="E3321" s="29"/>
      <c r="F3321" s="31" t="s">
        <v>2528</v>
      </c>
      <c r="G3321" s="29" t="s">
        <v>31</v>
      </c>
      <c r="H3321" s="29"/>
      <c r="I3321" s="148" t="s">
        <v>33</v>
      </c>
      <c r="J3321" s="147" t="s">
        <v>33</v>
      </c>
      <c r="K3321" s="148" t="e">
        <v>#N/A</v>
      </c>
      <c r="L3321" s="148" t="s">
        <v>32</v>
      </c>
      <c r="M3321" s="147">
        <v>42551</v>
      </c>
      <c r="N3321" s="29" t="str">
        <f t="shared" si="725"/>
        <v/>
      </c>
      <c r="O3321" s="29" t="str">
        <f t="shared" si="726"/>
        <v/>
      </c>
      <c r="P3321" s="29" t="str">
        <f t="shared" si="727"/>
        <v/>
      </c>
      <c r="Q3321" s="29" t="str">
        <f t="shared" si="717"/>
        <v/>
      </c>
      <c r="R3321" s="29" t="str">
        <f t="shared" si="718"/>
        <v/>
      </c>
      <c r="S3321" s="29" t="str">
        <f t="shared" si="719"/>
        <v/>
      </c>
      <c r="T3321" s="29" t="str">
        <f t="shared" si="720"/>
        <v/>
      </c>
      <c r="U3321" s="29"/>
      <c r="V3321" s="29"/>
      <c r="W3321" s="38" t="s">
        <v>2462</v>
      </c>
      <c r="X3321" s="29" t="s">
        <v>158</v>
      </c>
      <c r="Y3321" s="146">
        <v>10532</v>
      </c>
      <c r="Z3321" s="33">
        <v>13481</v>
      </c>
      <c r="AA3321" s="34">
        <f t="shared" si="722"/>
        <v>0.28000000000000003</v>
      </c>
      <c r="AB3321" s="33">
        <f t="shared" si="723"/>
        <v>13481</v>
      </c>
      <c r="AC3321" s="34">
        <f t="shared" si="724"/>
        <v>0.28000378731470615</v>
      </c>
      <c r="AD3321" s="145">
        <f t="shared" ref="AD3321:AD3352" si="730">ROUND(Z3321/1.2,3)</f>
        <v>11234.166999999999</v>
      </c>
      <c r="AE3321" s="105">
        <v>8776.6669999999995</v>
      </c>
      <c r="AF3321" s="34" t="s">
        <v>36</v>
      </c>
      <c r="AG3321" s="34" t="s">
        <v>36</v>
      </c>
      <c r="AH3321" s="34" t="s">
        <v>36</v>
      </c>
      <c r="AI3321" s="29">
        <v>9.16</v>
      </c>
      <c r="AJ3321" s="29">
        <v>0.41399999999999998</v>
      </c>
      <c r="AK3321" s="29">
        <v>0</v>
      </c>
      <c r="AL3321" s="29">
        <v>0</v>
      </c>
      <c r="AM3321" s="29" t="s">
        <v>28</v>
      </c>
      <c r="AN3321" s="44" t="s">
        <v>27</v>
      </c>
      <c r="AO3321" s="29" t="s">
        <v>28</v>
      </c>
      <c r="AP3321" s="29">
        <v>1</v>
      </c>
      <c r="AQ3321" s="29"/>
      <c r="AR3321" s="29"/>
      <c r="AS3321" s="29"/>
      <c r="AT3321" s="29"/>
      <c r="AU3321" s="144"/>
      <c r="AV3321" s="36" t="s">
        <v>28</v>
      </c>
      <c r="AW3321" s="102">
        <v>42551</v>
      </c>
      <c r="AX3321" s="129" t="s">
        <v>33</v>
      </c>
      <c r="AY3321" s="106" t="e">
        <v>#N/A</v>
      </c>
      <c r="BD3321" t="s">
        <v>1724</v>
      </c>
      <c r="BE3321" t="e">
        <v>#N/A</v>
      </c>
      <c r="BF3321">
        <v>0</v>
      </c>
      <c r="BH3321" t="str">
        <f t="shared" si="728"/>
        <v/>
      </c>
      <c r="BJ3321" t="str">
        <f t="shared" si="729"/>
        <v>OK</v>
      </c>
      <c r="BK3321" s="130" t="s">
        <v>5302</v>
      </c>
      <c r="BL3321" s="130" t="e">
        <v>#VALUE!</v>
      </c>
      <c r="BM3321" s="131" t="s">
        <v>33</v>
      </c>
      <c r="BN3321" s="131" t="e">
        <v>#VALUE!</v>
      </c>
      <c r="BO3321" t="e">
        <v>#N/A</v>
      </c>
      <c r="BP3321">
        <v>0</v>
      </c>
    </row>
    <row r="3322" spans="1:68" ht="25.2" x14ac:dyDescent="0.3">
      <c r="A3322" s="1"/>
      <c r="B3322" s="47">
        <v>2961</v>
      </c>
      <c r="C3322" s="45">
        <v>1067484</v>
      </c>
      <c r="D3322" s="29"/>
      <c r="E3322" s="29"/>
      <c r="F3322" s="31" t="s">
        <v>2529</v>
      </c>
      <c r="G3322" s="29" t="s">
        <v>31</v>
      </c>
      <c r="H3322" s="29"/>
      <c r="I3322" s="148" t="s">
        <v>33</v>
      </c>
      <c r="J3322" s="147" t="s">
        <v>33</v>
      </c>
      <c r="K3322" s="148" t="e">
        <v>#N/A</v>
      </c>
      <c r="L3322" s="148" t="s">
        <v>32</v>
      </c>
      <c r="M3322" s="147">
        <v>42551</v>
      </c>
      <c r="N3322" s="29" t="str">
        <f t="shared" si="725"/>
        <v/>
      </c>
      <c r="O3322" s="29" t="str">
        <f t="shared" si="726"/>
        <v/>
      </c>
      <c r="P3322" s="29" t="str">
        <f t="shared" si="727"/>
        <v/>
      </c>
      <c r="Q3322" s="29" t="str">
        <f t="shared" si="717"/>
        <v/>
      </c>
      <c r="R3322" s="29" t="str">
        <f t="shared" si="718"/>
        <v/>
      </c>
      <c r="S3322" s="29" t="str">
        <f t="shared" si="719"/>
        <v/>
      </c>
      <c r="T3322" s="29" t="str">
        <f t="shared" si="720"/>
        <v/>
      </c>
      <c r="U3322" s="29"/>
      <c r="V3322" s="29"/>
      <c r="W3322" s="38" t="s">
        <v>2462</v>
      </c>
      <c r="X3322" s="29" t="s">
        <v>158</v>
      </c>
      <c r="Y3322" s="146">
        <v>12603</v>
      </c>
      <c r="Z3322" s="33">
        <v>16131</v>
      </c>
      <c r="AA3322" s="34">
        <f t="shared" si="722"/>
        <v>0.28000000000000003</v>
      </c>
      <c r="AB3322" s="33">
        <f t="shared" si="723"/>
        <v>16131</v>
      </c>
      <c r="AC3322" s="34">
        <f t="shared" si="724"/>
        <v>0.27993334920257079</v>
      </c>
      <c r="AD3322" s="145">
        <f t="shared" si="730"/>
        <v>13442.5</v>
      </c>
      <c r="AE3322" s="105">
        <v>10502.5</v>
      </c>
      <c r="AF3322" s="34" t="s">
        <v>36</v>
      </c>
      <c r="AG3322" s="34" t="s">
        <v>36</v>
      </c>
      <c r="AH3322" s="34" t="s">
        <v>36</v>
      </c>
      <c r="AI3322" s="29">
        <v>13.295999999999999</v>
      </c>
      <c r="AJ3322" s="29">
        <v>0.5</v>
      </c>
      <c r="AK3322" s="29">
        <v>0</v>
      </c>
      <c r="AL3322" s="29">
        <v>0</v>
      </c>
      <c r="AM3322" s="29" t="s">
        <v>28</v>
      </c>
      <c r="AN3322" s="44" t="s">
        <v>27</v>
      </c>
      <c r="AO3322" s="29" t="s">
        <v>28</v>
      </c>
      <c r="AP3322" s="29">
        <v>1</v>
      </c>
      <c r="AQ3322" s="29"/>
      <c r="AR3322" s="29"/>
      <c r="AS3322" s="29"/>
      <c r="AT3322" s="29"/>
      <c r="AU3322" s="144"/>
      <c r="AV3322" s="36" t="s">
        <v>28</v>
      </c>
      <c r="AW3322" s="102">
        <v>42551</v>
      </c>
      <c r="AX3322" s="129" t="s">
        <v>33</v>
      </c>
      <c r="AY3322" s="106" t="e">
        <v>#N/A</v>
      </c>
      <c r="BD3322" t="s">
        <v>1724</v>
      </c>
      <c r="BE3322" t="e">
        <v>#N/A</v>
      </c>
      <c r="BF3322" t="s">
        <v>4747</v>
      </c>
      <c r="BH3322" t="str">
        <f t="shared" si="728"/>
        <v/>
      </c>
      <c r="BJ3322" t="str">
        <f t="shared" si="729"/>
        <v>OK</v>
      </c>
      <c r="BK3322" s="130" t="s">
        <v>5302</v>
      </c>
      <c r="BL3322" s="130" t="e">
        <v>#VALUE!</v>
      </c>
      <c r="BM3322" s="131" t="s">
        <v>33</v>
      </c>
      <c r="BN3322" s="131" t="e">
        <v>#VALUE!</v>
      </c>
      <c r="BO3322" t="e">
        <v>#N/A</v>
      </c>
      <c r="BP3322">
        <v>0</v>
      </c>
    </row>
    <row r="3323" spans="1:68" ht="25.2" x14ac:dyDescent="0.3">
      <c r="A3323" s="1"/>
      <c r="B3323" s="47">
        <v>2962</v>
      </c>
      <c r="C3323" s="45">
        <v>1067485</v>
      </c>
      <c r="D3323" s="29"/>
      <c r="E3323" s="29"/>
      <c r="F3323" s="31" t="s">
        <v>2530</v>
      </c>
      <c r="G3323" s="29" t="s">
        <v>31</v>
      </c>
      <c r="H3323" s="29"/>
      <c r="I3323" s="148" t="s">
        <v>33</v>
      </c>
      <c r="J3323" s="147" t="s">
        <v>33</v>
      </c>
      <c r="K3323" s="148" t="e">
        <v>#N/A</v>
      </c>
      <c r="L3323" s="148" t="s">
        <v>32</v>
      </c>
      <c r="M3323" s="147">
        <v>42551</v>
      </c>
      <c r="N3323" s="29" t="str">
        <f t="shared" si="725"/>
        <v/>
      </c>
      <c r="O3323" s="29" t="str">
        <f t="shared" si="726"/>
        <v/>
      </c>
      <c r="P3323" s="29" t="str">
        <f t="shared" si="727"/>
        <v/>
      </c>
      <c r="Q3323" s="29" t="str">
        <f t="shared" si="717"/>
        <v/>
      </c>
      <c r="R3323" s="29" t="str">
        <f t="shared" si="718"/>
        <v/>
      </c>
      <c r="S3323" s="29" t="str">
        <f t="shared" si="719"/>
        <v/>
      </c>
      <c r="T3323" s="29" t="str">
        <f t="shared" si="720"/>
        <v/>
      </c>
      <c r="U3323" s="29"/>
      <c r="V3323" s="29"/>
      <c r="W3323" s="38" t="s">
        <v>2462</v>
      </c>
      <c r="X3323" s="29" t="s">
        <v>158</v>
      </c>
      <c r="Y3323" s="146">
        <v>23347</v>
      </c>
      <c r="Z3323" s="33">
        <v>29885</v>
      </c>
      <c r="AA3323" s="34">
        <f t="shared" si="722"/>
        <v>0.28000000000000003</v>
      </c>
      <c r="AB3323" s="33">
        <f t="shared" si="723"/>
        <v>29885</v>
      </c>
      <c r="AC3323" s="34">
        <f t="shared" si="724"/>
        <v>0.28003601799008054</v>
      </c>
      <c r="AD3323" s="145">
        <f t="shared" si="730"/>
        <v>24904.167000000001</v>
      </c>
      <c r="AE3323" s="105">
        <v>19455.832999999999</v>
      </c>
      <c r="AF3323" s="34" t="s">
        <v>36</v>
      </c>
      <c r="AG3323" s="34" t="s">
        <v>36</v>
      </c>
      <c r="AH3323" s="34" t="s">
        <v>36</v>
      </c>
      <c r="AI3323" s="29">
        <v>18.866</v>
      </c>
      <c r="AJ3323" s="29">
        <v>0.3</v>
      </c>
      <c r="AK3323" s="29">
        <v>0</v>
      </c>
      <c r="AL3323" s="29">
        <v>0</v>
      </c>
      <c r="AM3323" s="29" t="s">
        <v>28</v>
      </c>
      <c r="AN3323" s="44" t="s">
        <v>27</v>
      </c>
      <c r="AO3323" s="29" t="s">
        <v>28</v>
      </c>
      <c r="AP3323" s="29">
        <v>1</v>
      </c>
      <c r="AQ3323" s="29"/>
      <c r="AR3323" s="29"/>
      <c r="AS3323" s="29"/>
      <c r="AT3323" s="29"/>
      <c r="AU3323" s="144"/>
      <c r="AV3323" s="36" t="s">
        <v>28</v>
      </c>
      <c r="AW3323" s="102">
        <v>42551</v>
      </c>
      <c r="AX3323" s="129" t="s">
        <v>33</v>
      </c>
      <c r="AY3323" s="106" t="e">
        <v>#N/A</v>
      </c>
      <c r="BD3323" t="s">
        <v>1724</v>
      </c>
      <c r="BE3323" t="e">
        <v>#N/A</v>
      </c>
      <c r="BF3323" t="s">
        <v>4747</v>
      </c>
      <c r="BH3323" t="str">
        <f t="shared" si="728"/>
        <v/>
      </c>
      <c r="BJ3323" t="str">
        <f t="shared" si="729"/>
        <v>OK</v>
      </c>
      <c r="BK3323" s="130" t="s">
        <v>5302</v>
      </c>
      <c r="BL3323" s="130" t="e">
        <v>#VALUE!</v>
      </c>
      <c r="BM3323" s="131" t="s">
        <v>33</v>
      </c>
      <c r="BN3323" s="131" t="e">
        <v>#VALUE!</v>
      </c>
      <c r="BO3323" t="e">
        <v>#N/A</v>
      </c>
      <c r="BP3323">
        <v>0</v>
      </c>
    </row>
    <row r="3324" spans="1:68" ht="25.2" x14ac:dyDescent="0.3">
      <c r="A3324" s="1"/>
      <c r="B3324" s="47">
        <v>2963</v>
      </c>
      <c r="C3324" s="45">
        <v>1067486</v>
      </c>
      <c r="D3324" s="29"/>
      <c r="E3324" s="29"/>
      <c r="F3324" s="31" t="s">
        <v>2531</v>
      </c>
      <c r="G3324" s="29" t="s">
        <v>31</v>
      </c>
      <c r="H3324" s="29"/>
      <c r="I3324" s="148" t="s">
        <v>33</v>
      </c>
      <c r="J3324" s="147" t="s">
        <v>33</v>
      </c>
      <c r="K3324" s="148" t="e">
        <v>#N/A</v>
      </c>
      <c r="L3324" s="148" t="s">
        <v>32</v>
      </c>
      <c r="M3324" s="147">
        <v>42551</v>
      </c>
      <c r="N3324" s="29" t="str">
        <f t="shared" si="725"/>
        <v/>
      </c>
      <c r="O3324" s="29" t="str">
        <f t="shared" si="726"/>
        <v/>
      </c>
      <c r="P3324" s="29" t="str">
        <f t="shared" si="727"/>
        <v/>
      </c>
      <c r="Q3324" s="29" t="str">
        <f t="shared" si="717"/>
        <v/>
      </c>
      <c r="R3324" s="29" t="str">
        <f t="shared" si="718"/>
        <v/>
      </c>
      <c r="S3324" s="29" t="str">
        <f t="shared" si="719"/>
        <v/>
      </c>
      <c r="T3324" s="29" t="str">
        <f t="shared" si="720"/>
        <v/>
      </c>
      <c r="U3324" s="29"/>
      <c r="V3324" s="29"/>
      <c r="W3324" s="38" t="s">
        <v>2462</v>
      </c>
      <c r="X3324" s="29" t="s">
        <v>158</v>
      </c>
      <c r="Y3324" s="146">
        <v>25000</v>
      </c>
      <c r="Z3324" s="33">
        <v>32000</v>
      </c>
      <c r="AA3324" s="34">
        <f t="shared" si="722"/>
        <v>0.28000000000000003</v>
      </c>
      <c r="AB3324" s="33">
        <f t="shared" si="723"/>
        <v>32000</v>
      </c>
      <c r="AC3324" s="34">
        <f t="shared" si="724"/>
        <v>0.28000003648000071</v>
      </c>
      <c r="AD3324" s="145">
        <f t="shared" si="730"/>
        <v>26666.667000000001</v>
      </c>
      <c r="AE3324" s="105">
        <v>20833.332999999999</v>
      </c>
      <c r="AF3324" s="34" t="s">
        <v>36</v>
      </c>
      <c r="AG3324" s="34" t="s">
        <v>36</v>
      </c>
      <c r="AH3324" s="34" t="s">
        <v>36</v>
      </c>
      <c r="AI3324" s="29">
        <v>26.818000000000001</v>
      </c>
      <c r="AJ3324" s="29">
        <v>0.8</v>
      </c>
      <c r="AK3324" s="29">
        <v>0</v>
      </c>
      <c r="AL3324" s="29">
        <v>0</v>
      </c>
      <c r="AM3324" s="29" t="s">
        <v>28</v>
      </c>
      <c r="AN3324" s="44" t="s">
        <v>27</v>
      </c>
      <c r="AO3324" s="29" t="s">
        <v>28</v>
      </c>
      <c r="AP3324" s="29">
        <v>1</v>
      </c>
      <c r="AQ3324" s="29"/>
      <c r="AR3324" s="29"/>
      <c r="AS3324" s="29"/>
      <c r="AT3324" s="29"/>
      <c r="AU3324" s="144"/>
      <c r="AV3324" s="36" t="s">
        <v>28</v>
      </c>
      <c r="AW3324" s="102">
        <v>42551</v>
      </c>
      <c r="AX3324" s="129" t="s">
        <v>33</v>
      </c>
      <c r="AY3324" s="106" t="e">
        <v>#N/A</v>
      </c>
      <c r="BD3324" t="s">
        <v>1724</v>
      </c>
      <c r="BE3324" t="e">
        <v>#N/A</v>
      </c>
      <c r="BF3324" t="s">
        <v>4747</v>
      </c>
      <c r="BH3324" t="str">
        <f t="shared" si="728"/>
        <v/>
      </c>
      <c r="BJ3324" t="str">
        <f t="shared" si="729"/>
        <v>OK</v>
      </c>
      <c r="BK3324" s="130" t="s">
        <v>5302</v>
      </c>
      <c r="BL3324" s="130" t="e">
        <v>#VALUE!</v>
      </c>
      <c r="BM3324" s="131" t="s">
        <v>33</v>
      </c>
      <c r="BN3324" s="131" t="e">
        <v>#VALUE!</v>
      </c>
      <c r="BO3324" t="e">
        <v>#N/A</v>
      </c>
      <c r="BP3324">
        <v>0</v>
      </c>
    </row>
    <row r="3325" spans="1:68" ht="25.2" x14ac:dyDescent="0.3">
      <c r="A3325" s="1"/>
      <c r="B3325" s="47">
        <v>2964</v>
      </c>
      <c r="C3325" s="45">
        <v>1050882</v>
      </c>
      <c r="D3325" s="29"/>
      <c r="E3325" s="29"/>
      <c r="F3325" s="31" t="s">
        <v>2532</v>
      </c>
      <c r="G3325" s="29" t="s">
        <v>31</v>
      </c>
      <c r="H3325" s="29"/>
      <c r="I3325" s="148" t="s">
        <v>33</v>
      </c>
      <c r="J3325" s="147" t="s">
        <v>33</v>
      </c>
      <c r="K3325" s="148" t="e">
        <v>#N/A</v>
      </c>
      <c r="L3325" s="148" t="s">
        <v>32</v>
      </c>
      <c r="M3325" s="147">
        <v>42551</v>
      </c>
      <c r="N3325" s="29" t="str">
        <f t="shared" si="725"/>
        <v/>
      </c>
      <c r="O3325" s="29" t="str">
        <f t="shared" si="726"/>
        <v/>
      </c>
      <c r="P3325" s="29" t="str">
        <f t="shared" si="727"/>
        <v/>
      </c>
      <c r="Q3325" s="29" t="str">
        <f t="shared" si="717"/>
        <v/>
      </c>
      <c r="R3325" s="29" t="str">
        <f t="shared" si="718"/>
        <v/>
      </c>
      <c r="S3325" s="29" t="str">
        <f t="shared" si="719"/>
        <v/>
      </c>
      <c r="T3325" s="29" t="str">
        <f t="shared" si="720"/>
        <v/>
      </c>
      <c r="U3325" s="29"/>
      <c r="V3325" s="29"/>
      <c r="W3325" s="38" t="s">
        <v>2462</v>
      </c>
      <c r="X3325" s="29" t="s">
        <v>158</v>
      </c>
      <c r="Y3325" s="146">
        <v>43038</v>
      </c>
      <c r="Z3325" s="33">
        <v>55089</v>
      </c>
      <c r="AA3325" s="34">
        <f t="shared" si="722"/>
        <v>0.28000000000000003</v>
      </c>
      <c r="AB3325" s="33">
        <f t="shared" si="723"/>
        <v>55089</v>
      </c>
      <c r="AC3325" s="34">
        <f t="shared" si="724"/>
        <v>0.28000836470096196</v>
      </c>
      <c r="AD3325" s="145">
        <f t="shared" si="730"/>
        <v>45907.5</v>
      </c>
      <c r="AE3325" s="105">
        <v>35865</v>
      </c>
      <c r="AF3325" s="34" t="s">
        <v>36</v>
      </c>
      <c r="AG3325" s="34" t="s">
        <v>36</v>
      </c>
      <c r="AH3325" s="34" t="s">
        <v>36</v>
      </c>
      <c r="AI3325" s="29">
        <v>36.44</v>
      </c>
      <c r="AJ3325" s="29">
        <v>1.47</v>
      </c>
      <c r="AK3325" s="29">
        <v>0</v>
      </c>
      <c r="AL3325" s="29">
        <v>0</v>
      </c>
      <c r="AM3325" s="29" t="s">
        <v>28</v>
      </c>
      <c r="AN3325" s="44" t="s">
        <v>27</v>
      </c>
      <c r="AO3325" s="29" t="s">
        <v>28</v>
      </c>
      <c r="AP3325" s="29">
        <v>1</v>
      </c>
      <c r="AQ3325" s="29"/>
      <c r="AR3325" s="29"/>
      <c r="AS3325" s="29"/>
      <c r="AT3325" s="29"/>
      <c r="AU3325" s="144"/>
      <c r="AV3325" s="36" t="s">
        <v>28</v>
      </c>
      <c r="AW3325" s="102">
        <v>42551</v>
      </c>
      <c r="AX3325" s="129" t="s">
        <v>33</v>
      </c>
      <c r="AY3325" s="106" t="e">
        <v>#N/A</v>
      </c>
      <c r="BD3325" t="s">
        <v>1724</v>
      </c>
      <c r="BE3325" t="e">
        <v>#N/A</v>
      </c>
      <c r="BF3325">
        <v>0</v>
      </c>
      <c r="BH3325" t="str">
        <f t="shared" si="728"/>
        <v/>
      </c>
      <c r="BJ3325" t="str">
        <f t="shared" si="729"/>
        <v>OK</v>
      </c>
      <c r="BK3325" s="130" t="s">
        <v>5302</v>
      </c>
      <c r="BL3325" s="130" t="e">
        <v>#VALUE!</v>
      </c>
      <c r="BM3325" s="131" t="s">
        <v>33</v>
      </c>
      <c r="BN3325" s="131" t="e">
        <v>#VALUE!</v>
      </c>
      <c r="BO3325" t="e">
        <v>#N/A</v>
      </c>
      <c r="BP3325">
        <v>0</v>
      </c>
    </row>
    <row r="3326" spans="1:68" ht="25.2" x14ac:dyDescent="0.3">
      <c r="A3326" s="1"/>
      <c r="B3326" s="47">
        <v>2965</v>
      </c>
      <c r="C3326" s="45">
        <v>1051040</v>
      </c>
      <c r="D3326" s="29"/>
      <c r="E3326" s="29"/>
      <c r="F3326" s="31" t="s">
        <v>2533</v>
      </c>
      <c r="G3326" s="29" t="s">
        <v>31</v>
      </c>
      <c r="H3326" s="29"/>
      <c r="I3326" s="148" t="s">
        <v>33</v>
      </c>
      <c r="J3326" s="147" t="s">
        <v>33</v>
      </c>
      <c r="K3326" s="148" t="e">
        <v>#N/A</v>
      </c>
      <c r="L3326" s="148" t="s">
        <v>32</v>
      </c>
      <c r="M3326" s="147">
        <v>42551</v>
      </c>
      <c r="N3326" s="29" t="str">
        <f t="shared" si="725"/>
        <v/>
      </c>
      <c r="O3326" s="29" t="str">
        <f t="shared" si="726"/>
        <v/>
      </c>
      <c r="P3326" s="29" t="str">
        <f t="shared" si="727"/>
        <v/>
      </c>
      <c r="Q3326" s="29" t="str">
        <f t="shared" si="717"/>
        <v/>
      </c>
      <c r="R3326" s="29" t="str">
        <f t="shared" si="718"/>
        <v/>
      </c>
      <c r="S3326" s="29" t="str">
        <f t="shared" si="719"/>
        <v/>
      </c>
      <c r="T3326" s="29" t="str">
        <f t="shared" si="720"/>
        <v/>
      </c>
      <c r="U3326" s="29"/>
      <c r="V3326" s="29"/>
      <c r="W3326" s="38" t="s">
        <v>2462</v>
      </c>
      <c r="X3326" s="29" t="s">
        <v>158</v>
      </c>
      <c r="Y3326" s="146">
        <v>72.08</v>
      </c>
      <c r="Z3326" s="33">
        <v>92.26</v>
      </c>
      <c r="AA3326" s="34">
        <f t="shared" si="722"/>
        <v>0.28000000000000003</v>
      </c>
      <c r="AB3326" s="33">
        <f t="shared" si="723"/>
        <v>92.26</v>
      </c>
      <c r="AC3326" s="34">
        <f t="shared" si="724"/>
        <v>0.27995405130937112</v>
      </c>
      <c r="AD3326" s="145">
        <f t="shared" si="730"/>
        <v>76.882999999999996</v>
      </c>
      <c r="AE3326" s="105">
        <v>60.067</v>
      </c>
      <c r="AF3326" s="34" t="s">
        <v>36</v>
      </c>
      <c r="AG3326" s="34" t="s">
        <v>36</v>
      </c>
      <c r="AH3326" s="34" t="s">
        <v>36</v>
      </c>
      <c r="AI3326" s="29">
        <v>0.01</v>
      </c>
      <c r="AJ3326" s="29">
        <v>3.5E-4</v>
      </c>
      <c r="AK3326" s="29">
        <v>0</v>
      </c>
      <c r="AL3326" s="29">
        <v>0</v>
      </c>
      <c r="AM3326" s="29" t="s">
        <v>28</v>
      </c>
      <c r="AN3326" s="44" t="s">
        <v>27</v>
      </c>
      <c r="AO3326" s="29" t="s">
        <v>28</v>
      </c>
      <c r="AP3326" s="29">
        <v>1</v>
      </c>
      <c r="AQ3326" s="29"/>
      <c r="AR3326" s="29"/>
      <c r="AS3326" s="29"/>
      <c r="AT3326" s="29"/>
      <c r="AU3326" s="144"/>
      <c r="AV3326" s="36" t="s">
        <v>28</v>
      </c>
      <c r="AW3326" s="102">
        <v>42551</v>
      </c>
      <c r="AX3326" s="129" t="s">
        <v>33</v>
      </c>
      <c r="AY3326" s="106" t="e">
        <v>#N/A</v>
      </c>
      <c r="BD3326" t="s">
        <v>1989</v>
      </c>
      <c r="BE3326" t="e">
        <v>#N/A</v>
      </c>
      <c r="BF3326">
        <v>0</v>
      </c>
      <c r="BH3326" t="str">
        <f t="shared" si="728"/>
        <v/>
      </c>
      <c r="BJ3326" t="str">
        <f t="shared" si="729"/>
        <v>OK</v>
      </c>
      <c r="BK3326" s="130" t="s">
        <v>5302</v>
      </c>
      <c r="BL3326" s="130" t="e">
        <v>#VALUE!</v>
      </c>
      <c r="BM3326" s="131" t="s">
        <v>33</v>
      </c>
      <c r="BN3326" s="131" t="e">
        <v>#VALUE!</v>
      </c>
      <c r="BO3326" t="e">
        <v>#N/A</v>
      </c>
      <c r="BP3326">
        <v>0</v>
      </c>
    </row>
    <row r="3327" spans="1:68" ht="25.2" x14ac:dyDescent="0.3">
      <c r="A3327" s="1"/>
      <c r="B3327" s="47">
        <v>2966</v>
      </c>
      <c r="C3327" s="45">
        <v>1051041</v>
      </c>
      <c r="D3327" s="29"/>
      <c r="E3327" s="29"/>
      <c r="F3327" s="31" t="s">
        <v>2534</v>
      </c>
      <c r="G3327" s="29" t="s">
        <v>31</v>
      </c>
      <c r="H3327" s="29"/>
      <c r="I3327" s="148" t="s">
        <v>33</v>
      </c>
      <c r="J3327" s="147" t="s">
        <v>33</v>
      </c>
      <c r="K3327" s="148" t="e">
        <v>#N/A</v>
      </c>
      <c r="L3327" s="148" t="s">
        <v>32</v>
      </c>
      <c r="M3327" s="147">
        <v>42551</v>
      </c>
      <c r="N3327" s="29" t="str">
        <f t="shared" si="725"/>
        <v/>
      </c>
      <c r="O3327" s="29" t="str">
        <f t="shared" si="726"/>
        <v/>
      </c>
      <c r="P3327" s="29" t="str">
        <f t="shared" si="727"/>
        <v/>
      </c>
      <c r="Q3327" s="29" t="str">
        <f t="shared" si="717"/>
        <v/>
      </c>
      <c r="R3327" s="29" t="str">
        <f t="shared" si="718"/>
        <v/>
      </c>
      <c r="S3327" s="29" t="str">
        <f t="shared" si="719"/>
        <v/>
      </c>
      <c r="T3327" s="29" t="str">
        <f t="shared" si="720"/>
        <v/>
      </c>
      <c r="U3327" s="29"/>
      <c r="V3327" s="29"/>
      <c r="W3327" s="38" t="s">
        <v>2462</v>
      </c>
      <c r="X3327" s="29" t="s">
        <v>158</v>
      </c>
      <c r="Y3327" s="146">
        <v>72.08</v>
      </c>
      <c r="Z3327" s="33">
        <v>92.26</v>
      </c>
      <c r="AA3327" s="34">
        <f t="shared" si="722"/>
        <v>0.28000000000000003</v>
      </c>
      <c r="AB3327" s="33">
        <f t="shared" si="723"/>
        <v>92.26</v>
      </c>
      <c r="AC3327" s="34">
        <f t="shared" si="724"/>
        <v>0.27995405130937112</v>
      </c>
      <c r="AD3327" s="145">
        <f t="shared" si="730"/>
        <v>76.882999999999996</v>
      </c>
      <c r="AE3327" s="105">
        <v>60.067</v>
      </c>
      <c r="AF3327" s="34" t="s">
        <v>36</v>
      </c>
      <c r="AG3327" s="34" t="s">
        <v>36</v>
      </c>
      <c r="AH3327" s="34" t="s">
        <v>36</v>
      </c>
      <c r="AI3327" s="29">
        <v>0.01</v>
      </c>
      <c r="AJ3327" s="29">
        <v>4.4000000000000002E-4</v>
      </c>
      <c r="AK3327" s="29">
        <v>0</v>
      </c>
      <c r="AL3327" s="29">
        <v>0</v>
      </c>
      <c r="AM3327" s="29" t="s">
        <v>28</v>
      </c>
      <c r="AN3327" s="44" t="s">
        <v>27</v>
      </c>
      <c r="AO3327" s="29" t="s">
        <v>28</v>
      </c>
      <c r="AP3327" s="29">
        <v>1</v>
      </c>
      <c r="AQ3327" s="29"/>
      <c r="AR3327" s="29"/>
      <c r="AS3327" s="29"/>
      <c r="AT3327" s="29"/>
      <c r="AU3327" s="144"/>
      <c r="AV3327" s="36" t="s">
        <v>28</v>
      </c>
      <c r="AW3327" s="102">
        <v>42551</v>
      </c>
      <c r="AX3327" s="129" t="s">
        <v>33</v>
      </c>
      <c r="AY3327" s="106" t="e">
        <v>#N/A</v>
      </c>
      <c r="BD3327" t="s">
        <v>1989</v>
      </c>
      <c r="BE3327" t="e">
        <v>#N/A</v>
      </c>
      <c r="BF3327">
        <v>0</v>
      </c>
      <c r="BH3327" t="str">
        <f t="shared" si="728"/>
        <v/>
      </c>
      <c r="BJ3327" t="str">
        <f t="shared" si="729"/>
        <v>OK</v>
      </c>
      <c r="BK3327" s="130" t="s">
        <v>5302</v>
      </c>
      <c r="BL3327" s="130" t="e">
        <v>#VALUE!</v>
      </c>
      <c r="BM3327" s="131" t="s">
        <v>33</v>
      </c>
      <c r="BN3327" s="131" t="e">
        <v>#VALUE!</v>
      </c>
      <c r="BO3327" t="e">
        <v>#N/A</v>
      </c>
      <c r="BP3327">
        <v>0</v>
      </c>
    </row>
    <row r="3328" spans="1:68" ht="25.2" x14ac:dyDescent="0.3">
      <c r="A3328" s="1"/>
      <c r="B3328" s="47">
        <v>2967</v>
      </c>
      <c r="C3328" s="45">
        <v>1051042</v>
      </c>
      <c r="D3328" s="29"/>
      <c r="E3328" s="29"/>
      <c r="F3328" s="31" t="s">
        <v>2535</v>
      </c>
      <c r="G3328" s="29" t="s">
        <v>31</v>
      </c>
      <c r="H3328" s="29"/>
      <c r="I3328" s="148" t="s">
        <v>33</v>
      </c>
      <c r="J3328" s="147" t="s">
        <v>33</v>
      </c>
      <c r="K3328" s="148" t="e">
        <v>#N/A</v>
      </c>
      <c r="L3328" s="148" t="s">
        <v>32</v>
      </c>
      <c r="M3328" s="147">
        <v>42551</v>
      </c>
      <c r="N3328" s="29" t="str">
        <f t="shared" si="725"/>
        <v/>
      </c>
      <c r="O3328" s="29" t="str">
        <f t="shared" si="726"/>
        <v/>
      </c>
      <c r="P3328" s="29" t="str">
        <f t="shared" si="727"/>
        <v/>
      </c>
      <c r="Q3328" s="29" t="str">
        <f t="shared" si="717"/>
        <v/>
      </c>
      <c r="R3328" s="29" t="str">
        <f t="shared" si="718"/>
        <v/>
      </c>
      <c r="S3328" s="29" t="str">
        <f t="shared" si="719"/>
        <v/>
      </c>
      <c r="T3328" s="29" t="str">
        <f t="shared" si="720"/>
        <v/>
      </c>
      <c r="U3328" s="29"/>
      <c r="V3328" s="29"/>
      <c r="W3328" s="38" t="s">
        <v>2462</v>
      </c>
      <c r="X3328" s="29" t="s">
        <v>158</v>
      </c>
      <c r="Y3328" s="146">
        <v>101.55</v>
      </c>
      <c r="Z3328" s="33">
        <v>129.99</v>
      </c>
      <c r="AA3328" s="34">
        <f t="shared" si="722"/>
        <v>0.28000000000000003</v>
      </c>
      <c r="AB3328" s="33">
        <f t="shared" si="723"/>
        <v>129.99</v>
      </c>
      <c r="AC3328" s="34">
        <f t="shared" si="724"/>
        <v>0.28005908419497788</v>
      </c>
      <c r="AD3328" s="145">
        <f t="shared" si="730"/>
        <v>108.325</v>
      </c>
      <c r="AE3328" s="105">
        <v>84.625</v>
      </c>
      <c r="AF3328" s="34" t="s">
        <v>36</v>
      </c>
      <c r="AG3328" s="34" t="s">
        <v>36</v>
      </c>
      <c r="AH3328" s="34" t="s">
        <v>36</v>
      </c>
      <c r="AI3328" s="29">
        <v>0.02</v>
      </c>
      <c r="AJ3328" s="29">
        <v>3.6000000000000002E-4</v>
      </c>
      <c r="AK3328" s="29">
        <v>0</v>
      </c>
      <c r="AL3328" s="29">
        <v>0</v>
      </c>
      <c r="AM3328" s="29" t="s">
        <v>28</v>
      </c>
      <c r="AN3328" s="44" t="s">
        <v>27</v>
      </c>
      <c r="AO3328" s="29" t="s">
        <v>28</v>
      </c>
      <c r="AP3328" s="29">
        <v>1</v>
      </c>
      <c r="AQ3328" s="29"/>
      <c r="AR3328" s="29"/>
      <c r="AS3328" s="29"/>
      <c r="AT3328" s="29"/>
      <c r="AU3328" s="144"/>
      <c r="AV3328" s="36" t="s">
        <v>28</v>
      </c>
      <c r="AW3328" s="102">
        <v>42551</v>
      </c>
      <c r="AX3328" s="129" t="s">
        <v>33</v>
      </c>
      <c r="AY3328" s="106" t="e">
        <v>#N/A</v>
      </c>
      <c r="BD3328" t="s">
        <v>1989</v>
      </c>
      <c r="BE3328" t="e">
        <v>#N/A</v>
      </c>
      <c r="BF3328">
        <v>0</v>
      </c>
      <c r="BH3328" t="str">
        <f t="shared" si="728"/>
        <v/>
      </c>
      <c r="BJ3328" t="str">
        <f t="shared" si="729"/>
        <v>OK</v>
      </c>
      <c r="BK3328" s="130" t="s">
        <v>5302</v>
      </c>
      <c r="BL3328" s="130" t="e">
        <v>#VALUE!</v>
      </c>
      <c r="BM3328" s="131" t="s">
        <v>33</v>
      </c>
      <c r="BN3328" s="131" t="e">
        <v>#VALUE!</v>
      </c>
      <c r="BO3328" t="e">
        <v>#N/A</v>
      </c>
      <c r="BP3328">
        <v>0</v>
      </c>
    </row>
    <row r="3329" spans="1:68" ht="25.2" x14ac:dyDescent="0.3">
      <c r="A3329" s="1"/>
      <c r="B3329" s="47">
        <v>2968</v>
      </c>
      <c r="C3329" s="45">
        <v>1051043</v>
      </c>
      <c r="D3329" s="29"/>
      <c r="E3329" s="29"/>
      <c r="F3329" s="31" t="s">
        <v>2536</v>
      </c>
      <c r="G3329" s="29" t="s">
        <v>31</v>
      </c>
      <c r="H3329" s="29"/>
      <c r="I3329" s="148" t="s">
        <v>33</v>
      </c>
      <c r="J3329" s="147" t="s">
        <v>33</v>
      </c>
      <c r="K3329" s="148" t="e">
        <v>#N/A</v>
      </c>
      <c r="L3329" s="148" t="s">
        <v>32</v>
      </c>
      <c r="M3329" s="147">
        <v>42551</v>
      </c>
      <c r="N3329" s="29" t="str">
        <f t="shared" si="725"/>
        <v/>
      </c>
      <c r="O3329" s="29" t="str">
        <f t="shared" si="726"/>
        <v/>
      </c>
      <c r="P3329" s="29" t="str">
        <f t="shared" si="727"/>
        <v/>
      </c>
      <c r="Q3329" s="29" t="str">
        <f t="shared" si="717"/>
        <v/>
      </c>
      <c r="R3329" s="29" t="str">
        <f t="shared" si="718"/>
        <v/>
      </c>
      <c r="S3329" s="29" t="str">
        <f t="shared" si="719"/>
        <v/>
      </c>
      <c r="T3329" s="29" t="str">
        <f t="shared" si="720"/>
        <v/>
      </c>
      <c r="U3329" s="29"/>
      <c r="V3329" s="29"/>
      <c r="W3329" s="38" t="s">
        <v>2462</v>
      </c>
      <c r="X3329" s="29" t="s">
        <v>158</v>
      </c>
      <c r="Y3329" s="146">
        <v>119.56</v>
      </c>
      <c r="Z3329" s="33">
        <v>153.04</v>
      </c>
      <c r="AA3329" s="34">
        <f t="shared" si="722"/>
        <v>0.28000000000000003</v>
      </c>
      <c r="AB3329" s="33">
        <f t="shared" si="723"/>
        <v>153.04</v>
      </c>
      <c r="AC3329" s="34">
        <f t="shared" si="724"/>
        <v>0.28002770166511104</v>
      </c>
      <c r="AD3329" s="145">
        <f t="shared" si="730"/>
        <v>127.533</v>
      </c>
      <c r="AE3329" s="105">
        <v>99.632999999999996</v>
      </c>
      <c r="AF3329" s="34" t="s">
        <v>36</v>
      </c>
      <c r="AG3329" s="34" t="s">
        <v>36</v>
      </c>
      <c r="AH3329" s="34" t="s">
        <v>36</v>
      </c>
      <c r="AI3329" s="29">
        <v>0.03</v>
      </c>
      <c r="AJ3329" s="29">
        <v>8.5999999999999998E-4</v>
      </c>
      <c r="AK3329" s="29">
        <v>0</v>
      </c>
      <c r="AL3329" s="29">
        <v>0</v>
      </c>
      <c r="AM3329" s="29" t="s">
        <v>28</v>
      </c>
      <c r="AN3329" s="44" t="s">
        <v>27</v>
      </c>
      <c r="AO3329" s="29" t="s">
        <v>28</v>
      </c>
      <c r="AP3329" s="29">
        <v>1</v>
      </c>
      <c r="AQ3329" s="29"/>
      <c r="AR3329" s="29"/>
      <c r="AS3329" s="29"/>
      <c r="AT3329" s="29"/>
      <c r="AU3329" s="144"/>
      <c r="AV3329" s="36" t="s">
        <v>28</v>
      </c>
      <c r="AW3329" s="102">
        <v>42551</v>
      </c>
      <c r="AX3329" s="129" t="s">
        <v>33</v>
      </c>
      <c r="AY3329" s="106">
        <v>100</v>
      </c>
      <c r="BD3329" t="s">
        <v>1989</v>
      </c>
      <c r="BE3329" t="e">
        <v>#N/A</v>
      </c>
      <c r="BF3329">
        <v>0</v>
      </c>
      <c r="BH3329" t="str">
        <f t="shared" si="728"/>
        <v/>
      </c>
      <c r="BJ3329" t="str">
        <f t="shared" si="729"/>
        <v>OK</v>
      </c>
      <c r="BK3329" s="130" t="s">
        <v>5302</v>
      </c>
      <c r="BL3329" s="130" t="e">
        <v>#VALUE!</v>
      </c>
      <c r="BM3329" s="131" t="s">
        <v>33</v>
      </c>
      <c r="BN3329" s="131" t="e">
        <v>#VALUE!</v>
      </c>
      <c r="BO3329" t="e">
        <v>#N/A</v>
      </c>
      <c r="BP3329">
        <v>0</v>
      </c>
    </row>
    <row r="3330" spans="1:68" ht="25.2" x14ac:dyDescent="0.3">
      <c r="A3330" s="1"/>
      <c r="B3330" s="47">
        <v>2969</v>
      </c>
      <c r="C3330" s="45">
        <v>1051044</v>
      </c>
      <c r="D3330" s="29"/>
      <c r="E3330" s="29"/>
      <c r="F3330" s="31" t="s">
        <v>2537</v>
      </c>
      <c r="G3330" s="29" t="s">
        <v>31</v>
      </c>
      <c r="H3330" s="29"/>
      <c r="I3330" s="148" t="s">
        <v>33</v>
      </c>
      <c r="J3330" s="147" t="s">
        <v>33</v>
      </c>
      <c r="K3330" s="148" t="e">
        <v>#N/A</v>
      </c>
      <c r="L3330" s="148" t="s">
        <v>32</v>
      </c>
      <c r="M3330" s="147">
        <v>42551</v>
      </c>
      <c r="N3330" s="29" t="str">
        <f t="shared" si="725"/>
        <v/>
      </c>
      <c r="O3330" s="29" t="str">
        <f t="shared" si="726"/>
        <v/>
      </c>
      <c r="P3330" s="29" t="str">
        <f t="shared" si="727"/>
        <v/>
      </c>
      <c r="Q3330" s="29" t="str">
        <f t="shared" si="717"/>
        <v/>
      </c>
      <c r="R3330" s="29" t="str">
        <f t="shared" si="718"/>
        <v/>
      </c>
      <c r="S3330" s="29" t="str">
        <f t="shared" si="719"/>
        <v/>
      </c>
      <c r="T3330" s="29" t="str">
        <f t="shared" si="720"/>
        <v/>
      </c>
      <c r="U3330" s="29"/>
      <c r="V3330" s="29"/>
      <c r="W3330" s="38" t="s">
        <v>2462</v>
      </c>
      <c r="X3330" s="29" t="s">
        <v>158</v>
      </c>
      <c r="Y3330" s="146">
        <v>190.02</v>
      </c>
      <c r="Z3330" s="33">
        <v>243.22</v>
      </c>
      <c r="AA3330" s="34">
        <f t="shared" si="722"/>
        <v>0.28000000000000003</v>
      </c>
      <c r="AB3330" s="33">
        <f t="shared" si="723"/>
        <v>243.22</v>
      </c>
      <c r="AC3330" s="34">
        <f t="shared" si="724"/>
        <v>0.27996842437638142</v>
      </c>
      <c r="AD3330" s="145">
        <f t="shared" si="730"/>
        <v>202.68299999999999</v>
      </c>
      <c r="AE3330" s="105">
        <v>158.35</v>
      </c>
      <c r="AF3330" s="34" t="s">
        <v>36</v>
      </c>
      <c r="AG3330" s="34" t="s">
        <v>36</v>
      </c>
      <c r="AH3330" s="34" t="s">
        <v>36</v>
      </c>
      <c r="AI3330" s="29">
        <v>0.06</v>
      </c>
      <c r="AJ3330" s="29">
        <v>1.3699999999999999E-3</v>
      </c>
      <c r="AK3330" s="29">
        <v>0</v>
      </c>
      <c r="AL3330" s="29">
        <v>0</v>
      </c>
      <c r="AM3330" s="29" t="s">
        <v>28</v>
      </c>
      <c r="AN3330" s="44" t="s">
        <v>27</v>
      </c>
      <c r="AO3330" s="29" t="s">
        <v>28</v>
      </c>
      <c r="AP3330" s="29">
        <v>1</v>
      </c>
      <c r="AQ3330" s="29"/>
      <c r="AR3330" s="29"/>
      <c r="AS3330" s="29"/>
      <c r="AT3330" s="29"/>
      <c r="AU3330" s="144"/>
      <c r="AV3330" s="36" t="s">
        <v>28</v>
      </c>
      <c r="AW3330" s="102">
        <v>42551</v>
      </c>
      <c r="AX3330" s="129" t="s">
        <v>33</v>
      </c>
      <c r="AY3330" s="106">
        <v>100</v>
      </c>
      <c r="BD3330" t="s">
        <v>1989</v>
      </c>
      <c r="BE3330" t="e">
        <v>#N/A</v>
      </c>
      <c r="BF3330">
        <v>0</v>
      </c>
      <c r="BH3330" t="str">
        <f t="shared" si="728"/>
        <v/>
      </c>
      <c r="BJ3330" t="str">
        <f t="shared" si="729"/>
        <v>OK</v>
      </c>
      <c r="BK3330" s="130" t="s">
        <v>5302</v>
      </c>
      <c r="BL3330" s="130" t="e">
        <v>#VALUE!</v>
      </c>
      <c r="BM3330" s="131" t="s">
        <v>33</v>
      </c>
      <c r="BN3330" s="131" t="e">
        <v>#VALUE!</v>
      </c>
      <c r="BO3330" t="e">
        <v>#N/A</v>
      </c>
      <c r="BP3330">
        <v>0</v>
      </c>
    </row>
    <row r="3331" spans="1:68" ht="25.2" x14ac:dyDescent="0.3">
      <c r="A3331" s="1"/>
      <c r="B3331" s="47">
        <v>2970</v>
      </c>
      <c r="C3331" s="45">
        <v>1051045</v>
      </c>
      <c r="D3331" s="29"/>
      <c r="E3331" s="29"/>
      <c r="F3331" s="31" t="s">
        <v>2538</v>
      </c>
      <c r="G3331" s="29" t="s">
        <v>31</v>
      </c>
      <c r="H3331" s="29"/>
      <c r="I3331" s="148" t="s">
        <v>33</v>
      </c>
      <c r="J3331" s="147" t="s">
        <v>33</v>
      </c>
      <c r="K3331" s="148" t="e">
        <v>#N/A</v>
      </c>
      <c r="L3331" s="148" t="s">
        <v>32</v>
      </c>
      <c r="M3331" s="147">
        <v>42551</v>
      </c>
      <c r="N3331" s="29" t="str">
        <f t="shared" si="725"/>
        <v/>
      </c>
      <c r="O3331" s="29" t="str">
        <f t="shared" si="726"/>
        <v/>
      </c>
      <c r="P3331" s="29" t="str">
        <f t="shared" si="727"/>
        <v/>
      </c>
      <c r="Q3331" s="29" t="str">
        <f t="shared" si="717"/>
        <v/>
      </c>
      <c r="R3331" s="29" t="str">
        <f t="shared" si="718"/>
        <v/>
      </c>
      <c r="S3331" s="29" t="str">
        <f t="shared" si="719"/>
        <v/>
      </c>
      <c r="T3331" s="29" t="str">
        <f t="shared" si="720"/>
        <v/>
      </c>
      <c r="U3331" s="29"/>
      <c r="V3331" s="29"/>
      <c r="W3331" s="38" t="s">
        <v>2462</v>
      </c>
      <c r="X3331" s="29" t="s">
        <v>158</v>
      </c>
      <c r="Y3331" s="146">
        <v>58.96</v>
      </c>
      <c r="Z3331" s="33">
        <v>75.47</v>
      </c>
      <c r="AA3331" s="34">
        <f t="shared" si="722"/>
        <v>0.28000000000000003</v>
      </c>
      <c r="AB3331" s="33">
        <f t="shared" si="723"/>
        <v>75.47</v>
      </c>
      <c r="AC3331" s="34">
        <f t="shared" si="724"/>
        <v>0.28003582113854231</v>
      </c>
      <c r="AD3331" s="145">
        <f t="shared" si="730"/>
        <v>62.892000000000003</v>
      </c>
      <c r="AE3331" s="105">
        <v>49.133000000000003</v>
      </c>
      <c r="AF3331" s="34" t="s">
        <v>36</v>
      </c>
      <c r="AG3331" s="34" t="s">
        <v>36</v>
      </c>
      <c r="AH3331" s="34" t="s">
        <v>36</v>
      </c>
      <c r="AI3331" s="29">
        <v>0.01</v>
      </c>
      <c r="AJ3331" s="29">
        <v>1.7000000000000001E-4</v>
      </c>
      <c r="AK3331" s="29">
        <v>0</v>
      </c>
      <c r="AL3331" s="29">
        <v>0</v>
      </c>
      <c r="AM3331" s="29" t="s">
        <v>28</v>
      </c>
      <c r="AN3331" s="44" t="s">
        <v>27</v>
      </c>
      <c r="AO3331" s="29" t="s">
        <v>28</v>
      </c>
      <c r="AP3331" s="29">
        <v>1</v>
      </c>
      <c r="AQ3331" s="29"/>
      <c r="AR3331" s="29"/>
      <c r="AS3331" s="29"/>
      <c r="AT3331" s="29"/>
      <c r="AU3331" s="144"/>
      <c r="AV3331" s="36" t="s">
        <v>28</v>
      </c>
      <c r="AW3331" s="102">
        <v>42551</v>
      </c>
      <c r="AX3331" s="129" t="s">
        <v>33</v>
      </c>
      <c r="AY3331" s="106" t="e">
        <v>#N/A</v>
      </c>
      <c r="BD3331" t="s">
        <v>1989</v>
      </c>
      <c r="BE3331" t="e">
        <v>#N/A</v>
      </c>
      <c r="BF3331">
        <v>0</v>
      </c>
      <c r="BH3331" t="str">
        <f t="shared" si="728"/>
        <v/>
      </c>
      <c r="BJ3331" t="str">
        <f t="shared" si="729"/>
        <v>OK</v>
      </c>
      <c r="BK3331" s="130" t="s">
        <v>5302</v>
      </c>
      <c r="BL3331" s="130" t="e">
        <v>#VALUE!</v>
      </c>
      <c r="BM3331" s="131" t="s">
        <v>33</v>
      </c>
      <c r="BN3331" s="131" t="e">
        <v>#VALUE!</v>
      </c>
      <c r="BO3331" t="e">
        <v>#N/A</v>
      </c>
      <c r="BP3331">
        <v>0</v>
      </c>
    </row>
    <row r="3332" spans="1:68" ht="25.2" x14ac:dyDescent="0.3">
      <c r="A3332" s="1"/>
      <c r="B3332" s="47">
        <v>2971</v>
      </c>
      <c r="C3332" s="45">
        <v>1051046</v>
      </c>
      <c r="D3332" s="29"/>
      <c r="E3332" s="29"/>
      <c r="F3332" s="31" t="s">
        <v>2539</v>
      </c>
      <c r="G3332" s="29" t="s">
        <v>31</v>
      </c>
      <c r="H3332" s="29"/>
      <c r="I3332" s="148" t="s">
        <v>33</v>
      </c>
      <c r="J3332" s="147" t="s">
        <v>33</v>
      </c>
      <c r="K3332" s="148" t="e">
        <v>#N/A</v>
      </c>
      <c r="L3332" s="148" t="s">
        <v>32</v>
      </c>
      <c r="M3332" s="147">
        <v>42551</v>
      </c>
      <c r="N3332" s="29" t="str">
        <f t="shared" si="725"/>
        <v/>
      </c>
      <c r="O3332" s="29" t="str">
        <f t="shared" si="726"/>
        <v/>
      </c>
      <c r="P3332" s="29" t="str">
        <f t="shared" si="727"/>
        <v/>
      </c>
      <c r="Q3332" s="29" t="str">
        <f t="shared" si="717"/>
        <v/>
      </c>
      <c r="R3332" s="29" t="str">
        <f t="shared" si="718"/>
        <v/>
      </c>
      <c r="S3332" s="29" t="str">
        <f t="shared" si="719"/>
        <v/>
      </c>
      <c r="T3332" s="29" t="str">
        <f t="shared" si="720"/>
        <v/>
      </c>
      <c r="U3332" s="29"/>
      <c r="V3332" s="29"/>
      <c r="W3332" s="38" t="s">
        <v>2462</v>
      </c>
      <c r="X3332" s="29" t="s">
        <v>158</v>
      </c>
      <c r="Y3332" s="146">
        <v>83.54</v>
      </c>
      <c r="Z3332" s="33">
        <v>106.93</v>
      </c>
      <c r="AA3332" s="34">
        <f t="shared" si="722"/>
        <v>0.28000000000000003</v>
      </c>
      <c r="AB3332" s="33">
        <f t="shared" si="723"/>
        <v>106.93</v>
      </c>
      <c r="AC3332" s="34">
        <f t="shared" si="724"/>
        <v>0.2799747188186793</v>
      </c>
      <c r="AD3332" s="145">
        <f t="shared" si="730"/>
        <v>89.108000000000004</v>
      </c>
      <c r="AE3332" s="105">
        <v>69.617000000000004</v>
      </c>
      <c r="AF3332" s="34" t="s">
        <v>36</v>
      </c>
      <c r="AG3332" s="34" t="s">
        <v>36</v>
      </c>
      <c r="AH3332" s="34" t="s">
        <v>36</v>
      </c>
      <c r="AI3332" s="29">
        <v>0.05</v>
      </c>
      <c r="AJ3332" s="29">
        <v>3.4000000000000002E-4</v>
      </c>
      <c r="AK3332" s="29">
        <v>0</v>
      </c>
      <c r="AL3332" s="29">
        <v>0</v>
      </c>
      <c r="AM3332" s="29" t="s">
        <v>28</v>
      </c>
      <c r="AN3332" s="44" t="s">
        <v>27</v>
      </c>
      <c r="AO3332" s="29" t="s">
        <v>28</v>
      </c>
      <c r="AP3332" s="29">
        <v>1</v>
      </c>
      <c r="AQ3332" s="29"/>
      <c r="AR3332" s="29"/>
      <c r="AS3332" s="29"/>
      <c r="AT3332" s="29"/>
      <c r="AU3332" s="144"/>
      <c r="AV3332" s="36" t="s">
        <v>28</v>
      </c>
      <c r="AW3332" s="102">
        <v>42551</v>
      </c>
      <c r="AX3332" s="129" t="s">
        <v>33</v>
      </c>
      <c r="AY3332" s="106" t="e">
        <v>#N/A</v>
      </c>
      <c r="BD3332" t="s">
        <v>1989</v>
      </c>
      <c r="BE3332" t="e">
        <v>#N/A</v>
      </c>
      <c r="BF3332">
        <v>0</v>
      </c>
      <c r="BH3332" t="str">
        <f t="shared" si="728"/>
        <v/>
      </c>
      <c r="BJ3332" t="str">
        <f t="shared" si="729"/>
        <v>OK</v>
      </c>
      <c r="BK3332" s="130" t="s">
        <v>5302</v>
      </c>
      <c r="BL3332" s="130" t="e">
        <v>#VALUE!</v>
      </c>
      <c r="BM3332" s="131" t="s">
        <v>33</v>
      </c>
      <c r="BN3332" s="131" t="e">
        <v>#VALUE!</v>
      </c>
      <c r="BO3332" t="e">
        <v>#N/A</v>
      </c>
      <c r="BP3332">
        <v>0</v>
      </c>
    </row>
    <row r="3333" spans="1:68" ht="25.2" x14ac:dyDescent="0.3">
      <c r="A3333" s="1"/>
      <c r="B3333" s="47">
        <v>2972</v>
      </c>
      <c r="C3333" s="45">
        <v>1051047</v>
      </c>
      <c r="D3333" s="29"/>
      <c r="E3333" s="29"/>
      <c r="F3333" s="31" t="s">
        <v>2540</v>
      </c>
      <c r="G3333" s="29" t="s">
        <v>31</v>
      </c>
      <c r="H3333" s="29"/>
      <c r="I3333" s="148" t="s">
        <v>33</v>
      </c>
      <c r="J3333" s="147" t="s">
        <v>33</v>
      </c>
      <c r="K3333" s="148" t="e">
        <v>#N/A</v>
      </c>
      <c r="L3333" s="148" t="s">
        <v>32</v>
      </c>
      <c r="M3333" s="147">
        <v>42551</v>
      </c>
      <c r="N3333" s="29" t="str">
        <f t="shared" si="725"/>
        <v/>
      </c>
      <c r="O3333" s="29" t="str">
        <f t="shared" si="726"/>
        <v/>
      </c>
      <c r="P3333" s="29" t="str">
        <f t="shared" si="727"/>
        <v/>
      </c>
      <c r="Q3333" s="29" t="str">
        <f t="shared" si="717"/>
        <v/>
      </c>
      <c r="R3333" s="29" t="str">
        <f t="shared" si="718"/>
        <v/>
      </c>
      <c r="S3333" s="29" t="str">
        <f t="shared" si="719"/>
        <v/>
      </c>
      <c r="T3333" s="29" t="str">
        <f t="shared" si="720"/>
        <v/>
      </c>
      <c r="U3333" s="29"/>
      <c r="V3333" s="29"/>
      <c r="W3333" s="38" t="s">
        <v>2462</v>
      </c>
      <c r="X3333" s="29" t="s">
        <v>158</v>
      </c>
      <c r="Y3333" s="146">
        <v>124.49</v>
      </c>
      <c r="Z3333" s="33">
        <v>159.35</v>
      </c>
      <c r="AA3333" s="34">
        <f t="shared" si="722"/>
        <v>0.28000000000000003</v>
      </c>
      <c r="AB3333" s="33">
        <f t="shared" si="723"/>
        <v>159.35</v>
      </c>
      <c r="AC3333" s="34">
        <f t="shared" si="724"/>
        <v>0.28002159202637306</v>
      </c>
      <c r="AD3333" s="145">
        <f t="shared" si="730"/>
        <v>132.792</v>
      </c>
      <c r="AE3333" s="105">
        <v>103.742</v>
      </c>
      <c r="AF3333" s="34" t="s">
        <v>36</v>
      </c>
      <c r="AG3333" s="34" t="s">
        <v>36</v>
      </c>
      <c r="AH3333" s="34" t="s">
        <v>36</v>
      </c>
      <c r="AI3333" s="29">
        <v>0.06</v>
      </c>
      <c r="AJ3333" s="29">
        <v>2.5999999999999998E-4</v>
      </c>
      <c r="AK3333" s="29">
        <v>0</v>
      </c>
      <c r="AL3333" s="29">
        <v>0</v>
      </c>
      <c r="AM3333" s="29" t="s">
        <v>28</v>
      </c>
      <c r="AN3333" s="44" t="s">
        <v>27</v>
      </c>
      <c r="AO3333" s="29" t="s">
        <v>28</v>
      </c>
      <c r="AP3333" s="29">
        <v>1</v>
      </c>
      <c r="AQ3333" s="29"/>
      <c r="AR3333" s="29"/>
      <c r="AS3333" s="29"/>
      <c r="AT3333" s="29"/>
      <c r="AU3333" s="144"/>
      <c r="AV3333" s="36" t="s">
        <v>28</v>
      </c>
      <c r="AW3333" s="102">
        <v>42551</v>
      </c>
      <c r="AX3333" s="129" t="s">
        <v>33</v>
      </c>
      <c r="AY3333" s="106" t="e">
        <v>#N/A</v>
      </c>
      <c r="BD3333" t="s">
        <v>1989</v>
      </c>
      <c r="BE3333" t="e">
        <v>#N/A</v>
      </c>
      <c r="BF3333">
        <v>0</v>
      </c>
      <c r="BH3333" t="str">
        <f t="shared" si="728"/>
        <v/>
      </c>
      <c r="BJ3333" t="str">
        <f t="shared" si="729"/>
        <v>OK</v>
      </c>
      <c r="BK3333" s="130" t="s">
        <v>5302</v>
      </c>
      <c r="BL3333" s="130" t="e">
        <v>#VALUE!</v>
      </c>
      <c r="BM3333" s="131" t="s">
        <v>33</v>
      </c>
      <c r="BN3333" s="131" t="e">
        <v>#VALUE!</v>
      </c>
      <c r="BO3333" t="e">
        <v>#N/A</v>
      </c>
      <c r="BP3333">
        <v>0</v>
      </c>
    </row>
    <row r="3334" spans="1:68" ht="25.2" x14ac:dyDescent="0.3">
      <c r="A3334" s="1"/>
      <c r="B3334" s="47">
        <v>2973</v>
      </c>
      <c r="C3334" s="45">
        <v>1051048</v>
      </c>
      <c r="D3334" s="29"/>
      <c r="E3334" s="29"/>
      <c r="F3334" s="31" t="s">
        <v>2541</v>
      </c>
      <c r="G3334" s="29" t="s">
        <v>31</v>
      </c>
      <c r="H3334" s="29"/>
      <c r="I3334" s="148" t="s">
        <v>33</v>
      </c>
      <c r="J3334" s="147" t="s">
        <v>33</v>
      </c>
      <c r="K3334" s="148" t="e">
        <v>#N/A</v>
      </c>
      <c r="L3334" s="148" t="s">
        <v>32</v>
      </c>
      <c r="M3334" s="147">
        <v>42551</v>
      </c>
      <c r="N3334" s="29" t="str">
        <f t="shared" si="725"/>
        <v/>
      </c>
      <c r="O3334" s="29" t="str">
        <f t="shared" si="726"/>
        <v/>
      </c>
      <c r="P3334" s="29" t="str">
        <f t="shared" si="727"/>
        <v/>
      </c>
      <c r="Q3334" s="29" t="str">
        <f t="shared" si="717"/>
        <v/>
      </c>
      <c r="R3334" s="29" t="str">
        <f t="shared" si="718"/>
        <v/>
      </c>
      <c r="S3334" s="29" t="str">
        <f t="shared" si="719"/>
        <v/>
      </c>
      <c r="T3334" s="29" t="str">
        <f t="shared" si="720"/>
        <v/>
      </c>
      <c r="U3334" s="29"/>
      <c r="V3334" s="29"/>
      <c r="W3334" s="38" t="s">
        <v>2462</v>
      </c>
      <c r="X3334" s="29" t="s">
        <v>158</v>
      </c>
      <c r="Y3334" s="146">
        <v>126.15</v>
      </c>
      <c r="Z3334" s="33">
        <v>161.47999999999999</v>
      </c>
      <c r="AA3334" s="34">
        <f t="shared" si="722"/>
        <v>0.28000000000000003</v>
      </c>
      <c r="AB3334" s="33">
        <f t="shared" si="723"/>
        <v>161.47999999999999</v>
      </c>
      <c r="AC3334" s="34">
        <f t="shared" si="724"/>
        <v>0.28006658739595724</v>
      </c>
      <c r="AD3334" s="145">
        <f t="shared" si="730"/>
        <v>134.56700000000001</v>
      </c>
      <c r="AE3334" s="105">
        <v>105.125</v>
      </c>
      <c r="AF3334" s="34" t="s">
        <v>36</v>
      </c>
      <c r="AG3334" s="34" t="s">
        <v>36</v>
      </c>
      <c r="AH3334" s="34" t="s">
        <v>36</v>
      </c>
      <c r="AI3334" s="29">
        <v>0.08</v>
      </c>
      <c r="AJ3334" s="29">
        <v>5.0000000000000001E-4</v>
      </c>
      <c r="AK3334" s="29">
        <v>0</v>
      </c>
      <c r="AL3334" s="29">
        <v>0</v>
      </c>
      <c r="AM3334" s="29" t="s">
        <v>28</v>
      </c>
      <c r="AN3334" s="44" t="s">
        <v>27</v>
      </c>
      <c r="AO3334" s="29" t="s">
        <v>28</v>
      </c>
      <c r="AP3334" s="29">
        <v>1</v>
      </c>
      <c r="AQ3334" s="29"/>
      <c r="AR3334" s="29"/>
      <c r="AS3334" s="29"/>
      <c r="AT3334" s="29"/>
      <c r="AU3334" s="144"/>
      <c r="AV3334" s="36" t="s">
        <v>28</v>
      </c>
      <c r="AW3334" s="102">
        <v>42551</v>
      </c>
      <c r="AX3334" s="129" t="s">
        <v>33</v>
      </c>
      <c r="AY3334" s="106">
        <v>92</v>
      </c>
      <c r="BD3334" t="s">
        <v>1989</v>
      </c>
      <c r="BE3334" t="e">
        <v>#N/A</v>
      </c>
      <c r="BF3334">
        <v>0</v>
      </c>
      <c r="BH3334" t="str">
        <f t="shared" si="728"/>
        <v/>
      </c>
      <c r="BJ3334" t="str">
        <f t="shared" si="729"/>
        <v>OK</v>
      </c>
      <c r="BK3334" s="130" t="s">
        <v>5302</v>
      </c>
      <c r="BL3334" s="130" t="e">
        <v>#VALUE!</v>
      </c>
      <c r="BM3334" s="131" t="s">
        <v>33</v>
      </c>
      <c r="BN3334" s="131" t="e">
        <v>#VALUE!</v>
      </c>
      <c r="BO3334" t="e">
        <v>#N/A</v>
      </c>
      <c r="BP3334">
        <v>0</v>
      </c>
    </row>
    <row r="3335" spans="1:68" ht="25.2" x14ac:dyDescent="0.3">
      <c r="A3335" s="1"/>
      <c r="B3335" s="47">
        <v>2974</v>
      </c>
      <c r="C3335" s="45">
        <v>1051049</v>
      </c>
      <c r="D3335" s="29"/>
      <c r="E3335" s="29"/>
      <c r="F3335" s="31" t="s">
        <v>2542</v>
      </c>
      <c r="G3335" s="29" t="s">
        <v>31</v>
      </c>
      <c r="H3335" s="29"/>
      <c r="I3335" s="148" t="s">
        <v>33</v>
      </c>
      <c r="J3335" s="147" t="s">
        <v>33</v>
      </c>
      <c r="K3335" s="148" t="e">
        <v>#N/A</v>
      </c>
      <c r="L3335" s="148" t="s">
        <v>32</v>
      </c>
      <c r="M3335" s="147">
        <v>42551</v>
      </c>
      <c r="N3335" s="29" t="str">
        <f t="shared" si="725"/>
        <v/>
      </c>
      <c r="O3335" s="29" t="str">
        <f t="shared" si="726"/>
        <v/>
      </c>
      <c r="P3335" s="29" t="str">
        <f t="shared" si="727"/>
        <v/>
      </c>
      <c r="Q3335" s="29" t="str">
        <f t="shared" si="717"/>
        <v/>
      </c>
      <c r="R3335" s="29" t="str">
        <f t="shared" si="718"/>
        <v/>
      </c>
      <c r="S3335" s="29" t="str">
        <f t="shared" si="719"/>
        <v/>
      </c>
      <c r="T3335" s="29" t="str">
        <f t="shared" si="720"/>
        <v/>
      </c>
      <c r="U3335" s="29"/>
      <c r="V3335" s="29"/>
      <c r="W3335" s="38" t="s">
        <v>2462</v>
      </c>
      <c r="X3335" s="29" t="s">
        <v>158</v>
      </c>
      <c r="Y3335" s="146">
        <v>203.1</v>
      </c>
      <c r="Z3335" s="33">
        <v>259.97000000000003</v>
      </c>
      <c r="AA3335" s="34">
        <f t="shared" si="722"/>
        <v>0.28000000000000003</v>
      </c>
      <c r="AB3335" s="33">
        <f t="shared" si="723"/>
        <v>259.97000000000003</v>
      </c>
      <c r="AC3335" s="34">
        <f t="shared" si="724"/>
        <v>0.28001181683899556</v>
      </c>
      <c r="AD3335" s="145">
        <f t="shared" si="730"/>
        <v>216.642</v>
      </c>
      <c r="AE3335" s="105">
        <v>169.25</v>
      </c>
      <c r="AF3335" s="34" t="s">
        <v>36</v>
      </c>
      <c r="AG3335" s="34" t="s">
        <v>36</v>
      </c>
      <c r="AH3335" s="34" t="s">
        <v>36</v>
      </c>
      <c r="AI3335" s="29">
        <v>0.1</v>
      </c>
      <c r="AJ3335" s="29">
        <v>1.0399999999999999E-3</v>
      </c>
      <c r="AK3335" s="29">
        <v>0</v>
      </c>
      <c r="AL3335" s="29">
        <v>0</v>
      </c>
      <c r="AM3335" s="29" t="s">
        <v>28</v>
      </c>
      <c r="AN3335" s="44" t="s">
        <v>27</v>
      </c>
      <c r="AO3335" s="29" t="s">
        <v>28</v>
      </c>
      <c r="AP3335" s="29">
        <v>1</v>
      </c>
      <c r="AQ3335" s="29"/>
      <c r="AR3335" s="29"/>
      <c r="AS3335" s="29"/>
      <c r="AT3335" s="29"/>
      <c r="AU3335" s="144"/>
      <c r="AV3335" s="36" t="s">
        <v>28</v>
      </c>
      <c r="AW3335" s="102">
        <v>42551</v>
      </c>
      <c r="AX3335" s="129" t="s">
        <v>33</v>
      </c>
      <c r="AY3335" s="106" t="e">
        <v>#N/A</v>
      </c>
      <c r="BD3335" t="s">
        <v>1989</v>
      </c>
      <c r="BE3335" t="e">
        <v>#N/A</v>
      </c>
      <c r="BF3335">
        <v>0</v>
      </c>
      <c r="BH3335" t="str">
        <f t="shared" si="728"/>
        <v/>
      </c>
      <c r="BJ3335" t="str">
        <f t="shared" si="729"/>
        <v>OK</v>
      </c>
      <c r="BK3335" s="130" t="s">
        <v>5302</v>
      </c>
      <c r="BL3335" s="130" t="e">
        <v>#VALUE!</v>
      </c>
      <c r="BM3335" s="131" t="s">
        <v>33</v>
      </c>
      <c r="BN3335" s="131" t="e">
        <v>#VALUE!</v>
      </c>
      <c r="BO3335" t="e">
        <v>#N/A</v>
      </c>
      <c r="BP3335">
        <v>0</v>
      </c>
    </row>
    <row r="3336" spans="1:68" ht="25.2" x14ac:dyDescent="0.3">
      <c r="A3336" s="1"/>
      <c r="B3336" s="47">
        <v>2975</v>
      </c>
      <c r="C3336" s="45">
        <v>1051050</v>
      </c>
      <c r="D3336" s="29"/>
      <c r="E3336" s="29"/>
      <c r="F3336" s="31" t="s">
        <v>2543</v>
      </c>
      <c r="G3336" s="29" t="s">
        <v>31</v>
      </c>
      <c r="H3336" s="29"/>
      <c r="I3336" s="148" t="s">
        <v>33</v>
      </c>
      <c r="J3336" s="147" t="s">
        <v>33</v>
      </c>
      <c r="K3336" s="148" t="e">
        <v>#N/A</v>
      </c>
      <c r="L3336" s="148" t="s">
        <v>32</v>
      </c>
      <c r="M3336" s="147">
        <v>42551</v>
      </c>
      <c r="N3336" s="29" t="str">
        <f t="shared" si="725"/>
        <v/>
      </c>
      <c r="O3336" s="29" t="str">
        <f t="shared" si="726"/>
        <v/>
      </c>
      <c r="P3336" s="29" t="str">
        <f t="shared" si="727"/>
        <v/>
      </c>
      <c r="Q3336" s="29" t="str">
        <f t="shared" si="717"/>
        <v/>
      </c>
      <c r="R3336" s="29" t="str">
        <f t="shared" si="718"/>
        <v/>
      </c>
      <c r="S3336" s="29" t="str">
        <f t="shared" si="719"/>
        <v/>
      </c>
      <c r="T3336" s="29" t="str">
        <f t="shared" si="720"/>
        <v/>
      </c>
      <c r="U3336" s="29"/>
      <c r="V3336" s="29"/>
      <c r="W3336" s="38" t="s">
        <v>2462</v>
      </c>
      <c r="X3336" s="29" t="s">
        <v>158</v>
      </c>
      <c r="Y3336" s="146">
        <v>465.17</v>
      </c>
      <c r="Z3336" s="33">
        <v>596</v>
      </c>
      <c r="AA3336" s="34">
        <f t="shared" si="722"/>
        <v>0.28100000000000003</v>
      </c>
      <c r="AB3336" s="33">
        <f t="shared" si="723"/>
        <v>596</v>
      </c>
      <c r="AC3336" s="34">
        <f t="shared" si="724"/>
        <v>0.2812517735436304</v>
      </c>
      <c r="AD3336" s="145">
        <f t="shared" si="730"/>
        <v>496.66699999999997</v>
      </c>
      <c r="AE3336" s="105">
        <v>387.642</v>
      </c>
      <c r="AF3336" s="34" t="s">
        <v>36</v>
      </c>
      <c r="AG3336" s="34" t="s">
        <v>36</v>
      </c>
      <c r="AH3336" s="34" t="s">
        <v>36</v>
      </c>
      <c r="AI3336" s="29">
        <v>0.12</v>
      </c>
      <c r="AJ3336" s="29">
        <v>3.0000000000000001E-3</v>
      </c>
      <c r="AK3336" s="29">
        <v>0</v>
      </c>
      <c r="AL3336" s="29">
        <v>0</v>
      </c>
      <c r="AM3336" s="29" t="s">
        <v>28</v>
      </c>
      <c r="AN3336" s="44" t="s">
        <v>27</v>
      </c>
      <c r="AO3336" s="29" t="s">
        <v>28</v>
      </c>
      <c r="AP3336" s="29">
        <v>1</v>
      </c>
      <c r="AQ3336" s="29"/>
      <c r="AR3336" s="29"/>
      <c r="AS3336" s="29"/>
      <c r="AT3336" s="29"/>
      <c r="AU3336" s="144"/>
      <c r="AV3336" s="36" t="s">
        <v>28</v>
      </c>
      <c r="AW3336" s="102">
        <v>42551</v>
      </c>
      <c r="AX3336" s="129" t="s">
        <v>33</v>
      </c>
      <c r="AY3336" s="106">
        <v>4</v>
      </c>
      <c r="BD3336" t="s">
        <v>1989</v>
      </c>
      <c r="BE3336" t="e">
        <v>#N/A</v>
      </c>
      <c r="BF3336">
        <v>0</v>
      </c>
      <c r="BH3336" t="str">
        <f t="shared" si="728"/>
        <v/>
      </c>
      <c r="BJ3336" t="str">
        <f t="shared" si="729"/>
        <v>OK</v>
      </c>
      <c r="BK3336" s="130" t="s">
        <v>5302</v>
      </c>
      <c r="BL3336" s="130" t="e">
        <v>#VALUE!</v>
      </c>
      <c r="BM3336" s="131" t="s">
        <v>33</v>
      </c>
      <c r="BN3336" s="131" t="e">
        <v>#VALUE!</v>
      </c>
      <c r="BO3336" t="e">
        <v>#N/A</v>
      </c>
      <c r="BP3336">
        <v>0</v>
      </c>
    </row>
    <row r="3337" spans="1:68" ht="25.2" x14ac:dyDescent="0.3">
      <c r="A3337" s="1"/>
      <c r="B3337" s="47">
        <v>2976</v>
      </c>
      <c r="C3337" s="45">
        <v>1050168</v>
      </c>
      <c r="D3337" s="29"/>
      <c r="E3337" s="29"/>
      <c r="F3337" s="31" t="s">
        <v>2544</v>
      </c>
      <c r="G3337" s="29" t="s">
        <v>31</v>
      </c>
      <c r="H3337" s="29"/>
      <c r="I3337" s="148" t="s">
        <v>33</v>
      </c>
      <c r="J3337" s="147" t="s">
        <v>33</v>
      </c>
      <c r="K3337" s="148" t="e">
        <v>#N/A</v>
      </c>
      <c r="L3337" s="148" t="s">
        <v>32</v>
      </c>
      <c r="M3337" s="147">
        <v>42551</v>
      </c>
      <c r="N3337" s="29" t="str">
        <f t="shared" si="725"/>
        <v/>
      </c>
      <c r="O3337" s="29" t="str">
        <f t="shared" si="726"/>
        <v/>
      </c>
      <c r="P3337" s="29" t="str">
        <f t="shared" si="727"/>
        <v/>
      </c>
      <c r="Q3337" s="29" t="str">
        <f t="shared" si="717"/>
        <v/>
      </c>
      <c r="R3337" s="29" t="str">
        <f t="shared" si="718"/>
        <v/>
      </c>
      <c r="S3337" s="29" t="str">
        <f t="shared" si="719"/>
        <v/>
      </c>
      <c r="T3337" s="29" t="str">
        <f t="shared" si="720"/>
        <v/>
      </c>
      <c r="U3337" s="29"/>
      <c r="V3337" s="29"/>
      <c r="W3337" s="38" t="s">
        <v>2462</v>
      </c>
      <c r="X3337" s="29" t="s">
        <v>158</v>
      </c>
      <c r="Y3337" s="146">
        <v>57.35</v>
      </c>
      <c r="Z3337" s="33">
        <v>73.41</v>
      </c>
      <c r="AA3337" s="34">
        <f t="shared" si="722"/>
        <v>0.28000000000000003</v>
      </c>
      <c r="AB3337" s="33">
        <f t="shared" si="723"/>
        <v>73.41</v>
      </c>
      <c r="AC3337" s="34">
        <f t="shared" si="724"/>
        <v>0.28002594576498147</v>
      </c>
      <c r="AD3337" s="145">
        <f t="shared" si="730"/>
        <v>61.174999999999997</v>
      </c>
      <c r="AE3337" s="105">
        <v>47.792000000000002</v>
      </c>
      <c r="AF3337" s="34" t="s">
        <v>36</v>
      </c>
      <c r="AG3337" s="34" t="s">
        <v>36</v>
      </c>
      <c r="AH3337" s="34" t="s">
        <v>36</v>
      </c>
      <c r="AI3337" s="29">
        <v>0.01</v>
      </c>
      <c r="AJ3337" s="29">
        <v>1.0000000000000001E-5</v>
      </c>
      <c r="AK3337" s="29">
        <v>0</v>
      </c>
      <c r="AL3337" s="29">
        <v>0</v>
      </c>
      <c r="AM3337" s="29" t="s">
        <v>28</v>
      </c>
      <c r="AN3337" s="44" t="s">
        <v>27</v>
      </c>
      <c r="AO3337" s="29" t="s">
        <v>28</v>
      </c>
      <c r="AP3337" s="29">
        <v>1</v>
      </c>
      <c r="AQ3337" s="29"/>
      <c r="AR3337" s="29"/>
      <c r="AS3337" s="29"/>
      <c r="AT3337" s="29"/>
      <c r="AU3337" s="144"/>
      <c r="AV3337" s="36" t="s">
        <v>28</v>
      </c>
      <c r="AW3337" s="102">
        <v>42551</v>
      </c>
      <c r="AX3337" s="129" t="s">
        <v>33</v>
      </c>
      <c r="AY3337" s="106" t="e">
        <v>#N/A</v>
      </c>
      <c r="BD3337" t="s">
        <v>2478</v>
      </c>
      <c r="BE3337" t="e">
        <v>#N/A</v>
      </c>
      <c r="BF3337">
        <v>0</v>
      </c>
      <c r="BH3337" t="str">
        <f t="shared" si="728"/>
        <v/>
      </c>
      <c r="BJ3337" t="str">
        <f t="shared" si="729"/>
        <v>OK</v>
      </c>
      <c r="BK3337" s="130" t="s">
        <v>5302</v>
      </c>
      <c r="BL3337" s="130" t="e">
        <v>#VALUE!</v>
      </c>
      <c r="BM3337" s="131" t="s">
        <v>33</v>
      </c>
      <c r="BN3337" s="131" t="e">
        <v>#VALUE!</v>
      </c>
      <c r="BO3337" t="e">
        <v>#N/A</v>
      </c>
      <c r="BP3337">
        <v>0</v>
      </c>
    </row>
    <row r="3338" spans="1:68" ht="25.2" x14ac:dyDescent="0.3">
      <c r="A3338" s="1"/>
      <c r="B3338" s="47">
        <v>2977</v>
      </c>
      <c r="C3338" s="45">
        <v>1054773</v>
      </c>
      <c r="D3338" s="29"/>
      <c r="E3338" s="29"/>
      <c r="F3338" s="31" t="s">
        <v>2545</v>
      </c>
      <c r="G3338" s="29" t="s">
        <v>31</v>
      </c>
      <c r="H3338" s="29"/>
      <c r="I3338" s="148" t="s">
        <v>33</v>
      </c>
      <c r="J3338" s="147" t="s">
        <v>33</v>
      </c>
      <c r="K3338" s="148" t="e">
        <v>#N/A</v>
      </c>
      <c r="L3338" s="148" t="s">
        <v>32</v>
      </c>
      <c r="M3338" s="147">
        <v>42551</v>
      </c>
      <c r="N3338" s="29" t="str">
        <f t="shared" si="725"/>
        <v/>
      </c>
      <c r="O3338" s="29" t="str">
        <f t="shared" si="726"/>
        <v/>
      </c>
      <c r="P3338" s="29" t="str">
        <f t="shared" si="727"/>
        <v/>
      </c>
      <c r="Q3338" s="29" t="str">
        <f t="shared" si="717"/>
        <v/>
      </c>
      <c r="R3338" s="29" t="str">
        <f t="shared" si="718"/>
        <v/>
      </c>
      <c r="S3338" s="29" t="str">
        <f t="shared" si="719"/>
        <v/>
      </c>
      <c r="T3338" s="29" t="str">
        <f t="shared" si="720"/>
        <v/>
      </c>
      <c r="U3338" s="29"/>
      <c r="V3338" s="29"/>
      <c r="W3338" s="38" t="s">
        <v>2462</v>
      </c>
      <c r="X3338" s="29" t="s">
        <v>158</v>
      </c>
      <c r="Y3338" s="146">
        <v>127.75</v>
      </c>
      <c r="Z3338" s="33">
        <v>163.53</v>
      </c>
      <c r="AA3338" s="34">
        <f t="shared" si="722"/>
        <v>0.28000000000000003</v>
      </c>
      <c r="AB3338" s="33">
        <f t="shared" si="723"/>
        <v>163.53</v>
      </c>
      <c r="AC3338" s="34">
        <f t="shared" si="724"/>
        <v>0.28008228597193269</v>
      </c>
      <c r="AD3338" s="145">
        <f t="shared" si="730"/>
        <v>136.27500000000001</v>
      </c>
      <c r="AE3338" s="105">
        <v>106.458</v>
      </c>
      <c r="AF3338" s="34" t="s">
        <v>36</v>
      </c>
      <c r="AG3338" s="34" t="s">
        <v>36</v>
      </c>
      <c r="AH3338" s="34" t="s">
        <v>36</v>
      </c>
      <c r="AI3338" s="29">
        <v>1.0999999999999999E-2</v>
      </c>
      <c r="AJ3338" s="29">
        <v>1.0000000000000001E-5</v>
      </c>
      <c r="AK3338" s="29">
        <v>0</v>
      </c>
      <c r="AL3338" s="29">
        <v>0</v>
      </c>
      <c r="AM3338" s="29" t="s">
        <v>28</v>
      </c>
      <c r="AN3338" s="44" t="s">
        <v>27</v>
      </c>
      <c r="AO3338" s="29" t="s">
        <v>28</v>
      </c>
      <c r="AP3338" s="29">
        <v>1</v>
      </c>
      <c r="AQ3338" s="29"/>
      <c r="AR3338" s="29"/>
      <c r="AS3338" s="29"/>
      <c r="AT3338" s="29"/>
      <c r="AU3338" s="144"/>
      <c r="AV3338" s="36" t="s">
        <v>28</v>
      </c>
      <c r="AW3338" s="102">
        <v>42551</v>
      </c>
      <c r="AX3338" s="129" t="s">
        <v>33</v>
      </c>
      <c r="AY3338" s="106" t="e">
        <v>#N/A</v>
      </c>
      <c r="BD3338" t="s">
        <v>2478</v>
      </c>
      <c r="BE3338" t="e">
        <v>#N/A</v>
      </c>
      <c r="BF3338">
        <v>0</v>
      </c>
      <c r="BH3338" t="str">
        <f t="shared" si="728"/>
        <v/>
      </c>
      <c r="BJ3338" t="str">
        <f t="shared" si="729"/>
        <v>OK</v>
      </c>
      <c r="BK3338" s="130" t="s">
        <v>5302</v>
      </c>
      <c r="BL3338" s="130" t="e">
        <v>#VALUE!</v>
      </c>
      <c r="BM3338" s="131" t="s">
        <v>33</v>
      </c>
      <c r="BN3338" s="131" t="e">
        <v>#VALUE!</v>
      </c>
      <c r="BO3338" t="e">
        <v>#N/A</v>
      </c>
      <c r="BP3338">
        <v>0</v>
      </c>
    </row>
    <row r="3339" spans="1:68" ht="25.2" x14ac:dyDescent="0.3">
      <c r="A3339" s="1"/>
      <c r="B3339" s="47">
        <v>2978</v>
      </c>
      <c r="C3339" s="45">
        <v>1050163</v>
      </c>
      <c r="D3339" s="29"/>
      <c r="E3339" s="29"/>
      <c r="F3339" s="31" t="s">
        <v>2546</v>
      </c>
      <c r="G3339" s="29" t="s">
        <v>31</v>
      </c>
      <c r="H3339" s="29"/>
      <c r="I3339" s="148" t="s">
        <v>33</v>
      </c>
      <c r="J3339" s="147" t="s">
        <v>33</v>
      </c>
      <c r="K3339" s="148" t="e">
        <v>#N/A</v>
      </c>
      <c r="L3339" s="148" t="s">
        <v>32</v>
      </c>
      <c r="M3339" s="147">
        <v>42551</v>
      </c>
      <c r="N3339" s="29" t="str">
        <f t="shared" si="725"/>
        <v/>
      </c>
      <c r="O3339" s="29" t="str">
        <f t="shared" si="726"/>
        <v/>
      </c>
      <c r="P3339" s="29" t="str">
        <f t="shared" si="727"/>
        <v/>
      </c>
      <c r="Q3339" s="29" t="str">
        <f t="shared" si="717"/>
        <v/>
      </c>
      <c r="R3339" s="29" t="str">
        <f t="shared" si="718"/>
        <v/>
      </c>
      <c r="S3339" s="29" t="str">
        <f t="shared" si="719"/>
        <v/>
      </c>
      <c r="T3339" s="29" t="str">
        <f t="shared" si="720"/>
        <v/>
      </c>
      <c r="U3339" s="29"/>
      <c r="V3339" s="29"/>
      <c r="W3339" s="38" t="s">
        <v>2462</v>
      </c>
      <c r="X3339" s="29" t="s">
        <v>158</v>
      </c>
      <c r="Y3339" s="146">
        <v>411.15</v>
      </c>
      <c r="Z3339" s="33">
        <v>526</v>
      </c>
      <c r="AA3339" s="34">
        <f t="shared" si="722"/>
        <v>0.27900000000000003</v>
      </c>
      <c r="AB3339" s="33">
        <f t="shared" si="723"/>
        <v>526</v>
      </c>
      <c r="AC3339" s="34">
        <f t="shared" si="724"/>
        <v>0.27933746807734411</v>
      </c>
      <c r="AD3339" s="145">
        <f t="shared" si="730"/>
        <v>438.33300000000003</v>
      </c>
      <c r="AE3339" s="105">
        <v>342.625</v>
      </c>
      <c r="AF3339" s="34" t="s">
        <v>36</v>
      </c>
      <c r="AG3339" s="34" t="s">
        <v>36</v>
      </c>
      <c r="AH3339" s="34" t="s">
        <v>36</v>
      </c>
      <c r="AI3339" s="29">
        <v>7.0000000000000007E-2</v>
      </c>
      <c r="AJ3339" s="29">
        <v>1.1299999999999999E-3</v>
      </c>
      <c r="AK3339" s="29">
        <v>0</v>
      </c>
      <c r="AL3339" s="29">
        <v>0</v>
      </c>
      <c r="AM3339" s="29" t="s">
        <v>28</v>
      </c>
      <c r="AN3339" s="44" t="s">
        <v>27</v>
      </c>
      <c r="AO3339" s="29" t="s">
        <v>28</v>
      </c>
      <c r="AP3339" s="29">
        <v>1</v>
      </c>
      <c r="AQ3339" s="29"/>
      <c r="AR3339" s="29"/>
      <c r="AS3339" s="29"/>
      <c r="AT3339" s="29"/>
      <c r="AU3339" s="144"/>
      <c r="AV3339" s="36" t="s">
        <v>28</v>
      </c>
      <c r="AW3339" s="102">
        <v>42551</v>
      </c>
      <c r="AX3339" s="129" t="s">
        <v>33</v>
      </c>
      <c r="AY3339" s="106">
        <v>2</v>
      </c>
      <c r="BD3339" t="s">
        <v>2478</v>
      </c>
      <c r="BE3339" t="e">
        <v>#N/A</v>
      </c>
      <c r="BF3339">
        <v>0</v>
      </c>
      <c r="BH3339" t="str">
        <f t="shared" si="728"/>
        <v/>
      </c>
      <c r="BJ3339" t="str">
        <f t="shared" si="729"/>
        <v>OK</v>
      </c>
      <c r="BK3339" s="130" t="s">
        <v>5302</v>
      </c>
      <c r="BL3339" s="130" t="e">
        <v>#VALUE!</v>
      </c>
      <c r="BM3339" s="131" t="s">
        <v>33</v>
      </c>
      <c r="BN3339" s="131" t="e">
        <v>#VALUE!</v>
      </c>
      <c r="BO3339" t="e">
        <v>#N/A</v>
      </c>
      <c r="BP3339">
        <v>0</v>
      </c>
    </row>
    <row r="3340" spans="1:68" ht="25.2" x14ac:dyDescent="0.3">
      <c r="A3340" s="1"/>
      <c r="B3340" s="47">
        <v>2979</v>
      </c>
      <c r="C3340" s="45">
        <v>1067857</v>
      </c>
      <c r="D3340" s="29"/>
      <c r="E3340" s="29"/>
      <c r="F3340" s="31" t="s">
        <v>2548</v>
      </c>
      <c r="G3340" s="29" t="s">
        <v>31</v>
      </c>
      <c r="H3340" s="29"/>
      <c r="I3340" s="148" t="s">
        <v>33</v>
      </c>
      <c r="J3340" s="147" t="s">
        <v>33</v>
      </c>
      <c r="K3340" s="148" t="e">
        <v>#N/A</v>
      </c>
      <c r="L3340" s="148" t="s">
        <v>32</v>
      </c>
      <c r="M3340" s="147">
        <v>42551</v>
      </c>
      <c r="N3340" s="29" t="str">
        <f t="shared" si="725"/>
        <v/>
      </c>
      <c r="O3340" s="29" t="str">
        <f t="shared" si="726"/>
        <v/>
      </c>
      <c r="P3340" s="29" t="str">
        <f t="shared" si="727"/>
        <v/>
      </c>
      <c r="Q3340" s="29" t="str">
        <f t="shared" si="717"/>
        <v/>
      </c>
      <c r="R3340" s="29" t="str">
        <f t="shared" si="718"/>
        <v/>
      </c>
      <c r="S3340" s="29" t="str">
        <f t="shared" si="719"/>
        <v/>
      </c>
      <c r="T3340" s="29" t="str">
        <f t="shared" si="720"/>
        <v/>
      </c>
      <c r="U3340" s="29"/>
      <c r="V3340" s="29"/>
      <c r="W3340" s="38" t="s">
        <v>2462</v>
      </c>
      <c r="X3340" s="29" t="s">
        <v>158</v>
      </c>
      <c r="Y3340" s="146">
        <v>1446</v>
      </c>
      <c r="Z3340" s="33">
        <v>1851</v>
      </c>
      <c r="AA3340" s="34">
        <f t="shared" si="722"/>
        <v>0.28000000000000003</v>
      </c>
      <c r="AB3340" s="33">
        <f t="shared" si="723"/>
        <v>1851</v>
      </c>
      <c r="AC3340" s="34">
        <f t="shared" si="724"/>
        <v>0.28008298755186722</v>
      </c>
      <c r="AD3340" s="145">
        <f t="shared" si="730"/>
        <v>1542.5</v>
      </c>
      <c r="AE3340" s="105">
        <v>1205</v>
      </c>
      <c r="AF3340" s="34" t="s">
        <v>36</v>
      </c>
      <c r="AG3340" s="34" t="s">
        <v>36</v>
      </c>
      <c r="AH3340" s="34" t="s">
        <v>36</v>
      </c>
      <c r="AI3340" s="29">
        <v>0.88800000000000001</v>
      </c>
      <c r="AJ3340" s="29">
        <v>0.01</v>
      </c>
      <c r="AK3340" s="29">
        <v>0</v>
      </c>
      <c r="AL3340" s="29">
        <v>0</v>
      </c>
      <c r="AM3340" s="29" t="s">
        <v>28</v>
      </c>
      <c r="AN3340" s="44" t="s">
        <v>27</v>
      </c>
      <c r="AO3340" s="29" t="s">
        <v>28</v>
      </c>
      <c r="AP3340" s="29">
        <v>1</v>
      </c>
      <c r="AQ3340" s="29"/>
      <c r="AR3340" s="29"/>
      <c r="AS3340" s="29"/>
      <c r="AT3340" s="29"/>
      <c r="AU3340" s="144"/>
      <c r="AV3340" s="36" t="s">
        <v>28</v>
      </c>
      <c r="AW3340" s="102">
        <v>42551</v>
      </c>
      <c r="AX3340" s="129" t="s">
        <v>33</v>
      </c>
      <c r="AY3340" s="106" t="e">
        <v>#N/A</v>
      </c>
      <c r="BD3340" t="s">
        <v>1724</v>
      </c>
      <c r="BE3340" t="e">
        <v>#N/A</v>
      </c>
      <c r="BF3340">
        <v>0</v>
      </c>
      <c r="BH3340" t="str">
        <f t="shared" si="728"/>
        <v/>
      </c>
      <c r="BJ3340" t="str">
        <f t="shared" si="729"/>
        <v>OK</v>
      </c>
      <c r="BK3340" s="130" t="s">
        <v>5302</v>
      </c>
      <c r="BL3340" s="130" t="e">
        <v>#VALUE!</v>
      </c>
      <c r="BM3340" s="131" t="s">
        <v>33</v>
      </c>
      <c r="BN3340" s="131" t="e">
        <v>#VALUE!</v>
      </c>
      <c r="BO3340" t="e">
        <v>#N/A</v>
      </c>
      <c r="BP3340">
        <v>0</v>
      </c>
    </row>
    <row r="3341" spans="1:68" ht="25.2" x14ac:dyDescent="0.3">
      <c r="A3341" s="1"/>
      <c r="B3341" s="47">
        <v>2980</v>
      </c>
      <c r="C3341" s="45">
        <v>1067858</v>
      </c>
      <c r="D3341" s="29"/>
      <c r="E3341" s="29"/>
      <c r="F3341" s="31" t="s">
        <v>2549</v>
      </c>
      <c r="G3341" s="29" t="s">
        <v>31</v>
      </c>
      <c r="H3341" s="29"/>
      <c r="I3341" s="148" t="s">
        <v>33</v>
      </c>
      <c r="J3341" s="147" t="s">
        <v>33</v>
      </c>
      <c r="K3341" s="148" t="e">
        <v>#N/A</v>
      </c>
      <c r="L3341" s="148" t="s">
        <v>32</v>
      </c>
      <c r="M3341" s="147">
        <v>42551</v>
      </c>
      <c r="N3341" s="29" t="str">
        <f t="shared" si="725"/>
        <v/>
      </c>
      <c r="O3341" s="29" t="str">
        <f t="shared" si="726"/>
        <v/>
      </c>
      <c r="P3341" s="29" t="str">
        <f t="shared" si="727"/>
        <v/>
      </c>
      <c r="Q3341" s="29" t="str">
        <f t="shared" si="717"/>
        <v/>
      </c>
      <c r="R3341" s="29" t="str">
        <f t="shared" si="718"/>
        <v/>
      </c>
      <c r="S3341" s="29" t="str">
        <f t="shared" si="719"/>
        <v/>
      </c>
      <c r="T3341" s="29" t="str">
        <f t="shared" si="720"/>
        <v/>
      </c>
      <c r="U3341" s="29"/>
      <c r="V3341" s="29"/>
      <c r="W3341" s="38" t="s">
        <v>2462</v>
      </c>
      <c r="X3341" s="29" t="s">
        <v>158</v>
      </c>
      <c r="Y3341" s="146">
        <v>6414</v>
      </c>
      <c r="Z3341" s="33">
        <v>8209</v>
      </c>
      <c r="AA3341" s="34">
        <f t="shared" si="722"/>
        <v>0.28000000000000003</v>
      </c>
      <c r="AB3341" s="33">
        <f t="shared" si="723"/>
        <v>8209</v>
      </c>
      <c r="AC3341" s="34">
        <f t="shared" si="724"/>
        <v>0.27985650140318047</v>
      </c>
      <c r="AD3341" s="145">
        <f t="shared" si="730"/>
        <v>6840.8329999999996</v>
      </c>
      <c r="AE3341" s="105">
        <v>5345</v>
      </c>
      <c r="AF3341" s="34" t="s">
        <v>36</v>
      </c>
      <c r="AG3341" s="34" t="s">
        <v>36</v>
      </c>
      <c r="AH3341" s="34" t="s">
        <v>36</v>
      </c>
      <c r="AI3341" s="29">
        <v>2.7309999999999999</v>
      </c>
      <c r="AJ3341" s="29">
        <v>0.02</v>
      </c>
      <c r="AK3341" s="29">
        <v>0</v>
      </c>
      <c r="AL3341" s="29">
        <v>0</v>
      </c>
      <c r="AM3341" s="29" t="s">
        <v>28</v>
      </c>
      <c r="AN3341" s="44" t="s">
        <v>27</v>
      </c>
      <c r="AO3341" s="29" t="s">
        <v>28</v>
      </c>
      <c r="AP3341" s="29">
        <v>1</v>
      </c>
      <c r="AQ3341" s="29"/>
      <c r="AR3341" s="29"/>
      <c r="AS3341" s="29"/>
      <c r="AT3341" s="29"/>
      <c r="AU3341" s="144"/>
      <c r="AV3341" s="36" t="s">
        <v>28</v>
      </c>
      <c r="AW3341" s="102">
        <v>42551</v>
      </c>
      <c r="AX3341" s="129" t="s">
        <v>33</v>
      </c>
      <c r="AY3341" s="106" t="e">
        <v>#N/A</v>
      </c>
      <c r="BD3341" t="s">
        <v>1724</v>
      </c>
      <c r="BE3341" t="e">
        <v>#N/A</v>
      </c>
      <c r="BF3341">
        <v>0</v>
      </c>
      <c r="BH3341" t="str">
        <f t="shared" si="728"/>
        <v/>
      </c>
      <c r="BJ3341" t="str">
        <f t="shared" si="729"/>
        <v>OK</v>
      </c>
      <c r="BK3341" s="130" t="s">
        <v>5302</v>
      </c>
      <c r="BL3341" s="130" t="e">
        <v>#VALUE!</v>
      </c>
      <c r="BM3341" s="131" t="s">
        <v>33</v>
      </c>
      <c r="BN3341" s="131" t="e">
        <v>#VALUE!</v>
      </c>
      <c r="BO3341" t="e">
        <v>#N/A</v>
      </c>
      <c r="BP3341">
        <v>0</v>
      </c>
    </row>
    <row r="3342" spans="1:68" ht="25.2" x14ac:dyDescent="0.3">
      <c r="A3342" s="1"/>
      <c r="B3342" s="47">
        <v>2981</v>
      </c>
      <c r="C3342" s="45">
        <v>1067859</v>
      </c>
      <c r="D3342" s="29"/>
      <c r="E3342" s="29"/>
      <c r="F3342" s="31" t="s">
        <v>2550</v>
      </c>
      <c r="G3342" s="29" t="s">
        <v>31</v>
      </c>
      <c r="H3342" s="29"/>
      <c r="I3342" s="148" t="s">
        <v>33</v>
      </c>
      <c r="J3342" s="147" t="s">
        <v>33</v>
      </c>
      <c r="K3342" s="148" t="e">
        <v>#N/A</v>
      </c>
      <c r="L3342" s="148" t="s">
        <v>32</v>
      </c>
      <c r="M3342" s="147">
        <v>42551</v>
      </c>
      <c r="N3342" s="29" t="str">
        <f t="shared" si="725"/>
        <v/>
      </c>
      <c r="O3342" s="29" t="str">
        <f t="shared" si="726"/>
        <v/>
      </c>
      <c r="P3342" s="29" t="str">
        <f t="shared" si="727"/>
        <v/>
      </c>
      <c r="Q3342" s="29" t="str">
        <f t="shared" si="717"/>
        <v/>
      </c>
      <c r="R3342" s="29" t="str">
        <f t="shared" si="718"/>
        <v/>
      </c>
      <c r="S3342" s="29" t="str">
        <f t="shared" si="719"/>
        <v/>
      </c>
      <c r="T3342" s="29" t="str">
        <f t="shared" si="720"/>
        <v/>
      </c>
      <c r="U3342" s="29"/>
      <c r="V3342" s="29"/>
      <c r="W3342" s="38" t="s">
        <v>2462</v>
      </c>
      <c r="X3342" s="29" t="s">
        <v>158</v>
      </c>
      <c r="Y3342" s="146">
        <v>5840</v>
      </c>
      <c r="Z3342" s="33">
        <v>7475</v>
      </c>
      <c r="AA3342" s="34">
        <f t="shared" si="722"/>
        <v>0.28000000000000003</v>
      </c>
      <c r="AB3342" s="33">
        <f t="shared" si="723"/>
        <v>7475</v>
      </c>
      <c r="AC3342" s="34">
        <f t="shared" si="724"/>
        <v>0.27996573424892229</v>
      </c>
      <c r="AD3342" s="145">
        <f t="shared" si="730"/>
        <v>6229.1670000000004</v>
      </c>
      <c r="AE3342" s="105">
        <v>4866.6670000000004</v>
      </c>
      <c r="AF3342" s="34" t="s">
        <v>36</v>
      </c>
      <c r="AG3342" s="34" t="s">
        <v>36</v>
      </c>
      <c r="AH3342" s="34" t="s">
        <v>36</v>
      </c>
      <c r="AI3342" s="29">
        <v>3.895</v>
      </c>
      <c r="AJ3342" s="29">
        <v>0.04</v>
      </c>
      <c r="AK3342" s="29">
        <v>0</v>
      </c>
      <c r="AL3342" s="29">
        <v>0</v>
      </c>
      <c r="AM3342" s="29" t="s">
        <v>28</v>
      </c>
      <c r="AN3342" s="44" t="s">
        <v>27</v>
      </c>
      <c r="AO3342" s="29" t="s">
        <v>28</v>
      </c>
      <c r="AP3342" s="29">
        <v>1</v>
      </c>
      <c r="AQ3342" s="29"/>
      <c r="AR3342" s="29"/>
      <c r="AS3342" s="29"/>
      <c r="AT3342" s="29"/>
      <c r="AU3342" s="144"/>
      <c r="AV3342" s="36" t="s">
        <v>28</v>
      </c>
      <c r="AW3342" s="102">
        <v>42551</v>
      </c>
      <c r="AX3342" s="129" t="s">
        <v>33</v>
      </c>
      <c r="AY3342" s="106" t="e">
        <v>#N/A</v>
      </c>
      <c r="BD3342" t="s">
        <v>1724</v>
      </c>
      <c r="BE3342" t="e">
        <v>#N/A</v>
      </c>
      <c r="BF3342">
        <v>0</v>
      </c>
      <c r="BH3342" t="str">
        <f t="shared" si="728"/>
        <v/>
      </c>
      <c r="BJ3342" t="str">
        <f t="shared" si="729"/>
        <v>OK</v>
      </c>
      <c r="BK3342" s="130" t="s">
        <v>5302</v>
      </c>
      <c r="BL3342" s="130" t="e">
        <v>#VALUE!</v>
      </c>
      <c r="BM3342" s="131" t="s">
        <v>33</v>
      </c>
      <c r="BN3342" s="131" t="e">
        <v>#VALUE!</v>
      </c>
      <c r="BO3342" t="e">
        <v>#N/A</v>
      </c>
      <c r="BP3342">
        <v>0</v>
      </c>
    </row>
    <row r="3343" spans="1:68" ht="25.2" x14ac:dyDescent="0.3">
      <c r="A3343" s="1"/>
      <c r="B3343" s="47">
        <v>2982</v>
      </c>
      <c r="C3343" s="45">
        <v>1067871</v>
      </c>
      <c r="D3343" s="29"/>
      <c r="E3343" s="29"/>
      <c r="F3343" s="31" t="s">
        <v>2551</v>
      </c>
      <c r="G3343" s="37" t="s">
        <v>31</v>
      </c>
      <c r="H3343" s="29"/>
      <c r="I3343" s="148" t="s">
        <v>33</v>
      </c>
      <c r="J3343" s="147" t="s">
        <v>33</v>
      </c>
      <c r="K3343" s="148" t="e">
        <v>#N/A</v>
      </c>
      <c r="L3343" s="148" t="s">
        <v>32</v>
      </c>
      <c r="M3343" s="147" t="s">
        <v>33</v>
      </c>
      <c r="N3343" s="29" t="str">
        <f t="shared" si="725"/>
        <v/>
      </c>
      <c r="O3343" s="29" t="str">
        <f t="shared" si="726"/>
        <v/>
      </c>
      <c r="P3343" s="29" t="str">
        <f t="shared" si="727"/>
        <v/>
      </c>
      <c r="Q3343" s="29" t="str">
        <f t="shared" si="717"/>
        <v/>
      </c>
      <c r="R3343" s="29" t="str">
        <f t="shared" si="718"/>
        <v/>
      </c>
      <c r="S3343" s="29" t="str">
        <f t="shared" si="719"/>
        <v/>
      </c>
      <c r="T3343" s="29" t="str">
        <f t="shared" si="720"/>
        <v/>
      </c>
      <c r="U3343" s="29"/>
      <c r="V3343" s="29"/>
      <c r="W3343" s="30" t="s">
        <v>2462</v>
      </c>
      <c r="X3343" s="37" t="s">
        <v>158</v>
      </c>
      <c r="Y3343" s="146">
        <v>240.13</v>
      </c>
      <c r="Z3343" s="33">
        <v>307.36</v>
      </c>
      <c r="AA3343" s="34">
        <f t="shared" si="722"/>
        <v>0.28000000000000003</v>
      </c>
      <c r="AB3343" s="33">
        <f t="shared" si="723"/>
        <v>307.36</v>
      </c>
      <c r="AC3343" s="34">
        <f t="shared" si="724"/>
        <v>0.2799738141403641</v>
      </c>
      <c r="AD3343" s="145">
        <f t="shared" si="730"/>
        <v>256.13299999999998</v>
      </c>
      <c r="AE3343" s="105">
        <v>200.108</v>
      </c>
      <c r="AF3343" s="34" t="s">
        <v>36</v>
      </c>
      <c r="AG3343" s="34" t="s">
        <v>36</v>
      </c>
      <c r="AH3343" s="34" t="s">
        <v>36</v>
      </c>
      <c r="AI3343" s="29">
        <v>2.4E-2</v>
      </c>
      <c r="AJ3343" s="29">
        <v>1E-3</v>
      </c>
      <c r="AK3343" s="29">
        <v>0</v>
      </c>
      <c r="AL3343" s="29">
        <v>0</v>
      </c>
      <c r="AM3343" s="29" t="s">
        <v>28</v>
      </c>
      <c r="AN3343" s="44" t="s">
        <v>27</v>
      </c>
      <c r="AO3343" s="29" t="s">
        <v>28</v>
      </c>
      <c r="AP3343" s="29">
        <v>1</v>
      </c>
      <c r="AQ3343" s="29"/>
      <c r="AR3343" s="29"/>
      <c r="AS3343" s="29"/>
      <c r="AT3343" s="29"/>
      <c r="AU3343" s="144"/>
      <c r="AV3343" s="36" t="s">
        <v>28</v>
      </c>
      <c r="AW3343" s="102">
        <v>42860</v>
      </c>
      <c r="AX3343" s="129" t="s">
        <v>33</v>
      </c>
      <c r="AY3343" s="106" t="e">
        <v>#N/A</v>
      </c>
      <c r="BD3343" t="s">
        <v>4634</v>
      </c>
      <c r="BE3343" t="e">
        <v>#N/A</v>
      </c>
      <c r="BF3343">
        <v>0</v>
      </c>
      <c r="BH3343" t="str">
        <f t="shared" si="728"/>
        <v/>
      </c>
      <c r="BJ3343" t="str">
        <f t="shared" si="729"/>
        <v>OK</v>
      </c>
      <c r="BK3343" s="130" t="s">
        <v>5302</v>
      </c>
      <c r="BL3343" s="130" t="e">
        <v>#VALUE!</v>
      </c>
      <c r="BM3343" s="131" t="s">
        <v>33</v>
      </c>
      <c r="BN3343" s="131" t="e">
        <v>#VALUE!</v>
      </c>
      <c r="BO3343" t="e">
        <v>#N/A</v>
      </c>
      <c r="BP3343">
        <v>0</v>
      </c>
    </row>
    <row r="3344" spans="1:68" ht="25.2" x14ac:dyDescent="0.3">
      <c r="A3344" s="1"/>
      <c r="B3344" s="47">
        <v>2983</v>
      </c>
      <c r="C3344" s="45">
        <v>1067872</v>
      </c>
      <c r="D3344" s="29"/>
      <c r="E3344" s="29"/>
      <c r="F3344" s="31" t="s">
        <v>2552</v>
      </c>
      <c r="G3344" s="37" t="s">
        <v>31</v>
      </c>
      <c r="H3344" s="29"/>
      <c r="I3344" s="148" t="s">
        <v>33</v>
      </c>
      <c r="J3344" s="147" t="s">
        <v>33</v>
      </c>
      <c r="K3344" s="148" t="e">
        <v>#N/A</v>
      </c>
      <c r="L3344" s="148" t="s">
        <v>32</v>
      </c>
      <c r="M3344" s="147" t="s">
        <v>33</v>
      </c>
      <c r="N3344" s="29" t="str">
        <f t="shared" si="725"/>
        <v/>
      </c>
      <c r="O3344" s="29" t="str">
        <f t="shared" si="726"/>
        <v/>
      </c>
      <c r="P3344" s="29" t="str">
        <f t="shared" si="727"/>
        <v/>
      </c>
      <c r="Q3344" s="29" t="str">
        <f t="shared" si="717"/>
        <v/>
      </c>
      <c r="R3344" s="29" t="str">
        <f t="shared" si="718"/>
        <v/>
      </c>
      <c r="S3344" s="29" t="str">
        <f t="shared" si="719"/>
        <v/>
      </c>
      <c r="T3344" s="29" t="str">
        <f t="shared" si="720"/>
        <v/>
      </c>
      <c r="U3344" s="29"/>
      <c r="V3344" s="29"/>
      <c r="W3344" s="30" t="s">
        <v>2462</v>
      </c>
      <c r="X3344" s="37" t="s">
        <v>158</v>
      </c>
      <c r="Y3344" s="146">
        <v>273.73</v>
      </c>
      <c r="Z3344" s="33">
        <v>350.37</v>
      </c>
      <c r="AA3344" s="34">
        <f t="shared" si="722"/>
        <v>0.28000000000000003</v>
      </c>
      <c r="AB3344" s="33">
        <f t="shared" si="723"/>
        <v>350.37</v>
      </c>
      <c r="AC3344" s="34">
        <f t="shared" si="724"/>
        <v>0.2799857962017992</v>
      </c>
      <c r="AD3344" s="145">
        <f t="shared" si="730"/>
        <v>291.97500000000002</v>
      </c>
      <c r="AE3344" s="105">
        <v>228.108</v>
      </c>
      <c r="AF3344" s="34" t="s">
        <v>36</v>
      </c>
      <c r="AG3344" s="34" t="s">
        <v>36</v>
      </c>
      <c r="AH3344" s="34" t="s">
        <v>36</v>
      </c>
      <c r="AI3344" s="29">
        <v>5.7000000000000002E-2</v>
      </c>
      <c r="AJ3344" s="29">
        <v>2E-3</v>
      </c>
      <c r="AK3344" s="29">
        <v>0</v>
      </c>
      <c r="AL3344" s="29">
        <v>0</v>
      </c>
      <c r="AM3344" s="29" t="s">
        <v>28</v>
      </c>
      <c r="AN3344" s="44" t="s">
        <v>27</v>
      </c>
      <c r="AO3344" s="29" t="s">
        <v>28</v>
      </c>
      <c r="AP3344" s="29">
        <v>1</v>
      </c>
      <c r="AQ3344" s="29"/>
      <c r="AR3344" s="29"/>
      <c r="AS3344" s="29"/>
      <c r="AT3344" s="29"/>
      <c r="AU3344" s="144"/>
      <c r="AV3344" s="36" t="s">
        <v>28</v>
      </c>
      <c r="AW3344" s="102">
        <v>42860</v>
      </c>
      <c r="AX3344" s="129" t="s">
        <v>33</v>
      </c>
      <c r="AY3344" s="106">
        <v>10</v>
      </c>
      <c r="BD3344" t="s">
        <v>4634</v>
      </c>
      <c r="BE3344" t="e">
        <v>#N/A</v>
      </c>
      <c r="BF3344">
        <v>0</v>
      </c>
      <c r="BH3344" t="str">
        <f t="shared" si="728"/>
        <v/>
      </c>
      <c r="BJ3344" t="str">
        <f t="shared" si="729"/>
        <v>OK</v>
      </c>
      <c r="BK3344" s="130" t="s">
        <v>5302</v>
      </c>
      <c r="BL3344" s="130" t="e">
        <v>#VALUE!</v>
      </c>
      <c r="BM3344" s="131" t="s">
        <v>33</v>
      </c>
      <c r="BN3344" s="131" t="e">
        <v>#VALUE!</v>
      </c>
      <c r="BO3344" t="e">
        <v>#N/A</v>
      </c>
      <c r="BP3344">
        <v>0</v>
      </c>
    </row>
    <row r="3345" spans="1:68" ht="25.2" x14ac:dyDescent="0.3">
      <c r="A3345" s="1"/>
      <c r="B3345" s="47">
        <v>2984</v>
      </c>
      <c r="C3345" s="45">
        <v>1067873</v>
      </c>
      <c r="D3345" s="29"/>
      <c r="E3345" s="29"/>
      <c r="F3345" s="31" t="s">
        <v>2553</v>
      </c>
      <c r="G3345" s="37" t="s">
        <v>31</v>
      </c>
      <c r="H3345" s="29"/>
      <c r="I3345" s="148" t="s">
        <v>33</v>
      </c>
      <c r="J3345" s="147" t="s">
        <v>33</v>
      </c>
      <c r="K3345" s="148" t="e">
        <v>#N/A</v>
      </c>
      <c r="L3345" s="148" t="s">
        <v>32</v>
      </c>
      <c r="M3345" s="147" t="s">
        <v>33</v>
      </c>
      <c r="N3345" s="29" t="str">
        <f t="shared" si="725"/>
        <v/>
      </c>
      <c r="O3345" s="29" t="str">
        <f t="shared" si="726"/>
        <v/>
      </c>
      <c r="P3345" s="29" t="str">
        <f t="shared" si="727"/>
        <v/>
      </c>
      <c r="Q3345" s="29" t="str">
        <f t="shared" si="717"/>
        <v/>
      </c>
      <c r="R3345" s="29" t="str">
        <f t="shared" si="718"/>
        <v/>
      </c>
      <c r="S3345" s="29" t="str">
        <f t="shared" si="719"/>
        <v/>
      </c>
      <c r="T3345" s="29" t="str">
        <f t="shared" si="720"/>
        <v/>
      </c>
      <c r="U3345" s="29"/>
      <c r="V3345" s="29"/>
      <c r="W3345" s="30" t="s">
        <v>2462</v>
      </c>
      <c r="X3345" s="37" t="s">
        <v>158</v>
      </c>
      <c r="Y3345" s="146">
        <v>302.56</v>
      </c>
      <c r="Z3345" s="33">
        <v>387.28</v>
      </c>
      <c r="AA3345" s="34">
        <f t="shared" si="722"/>
        <v>0.28000000000000003</v>
      </c>
      <c r="AB3345" s="33">
        <f t="shared" si="723"/>
        <v>387.28</v>
      </c>
      <c r="AC3345" s="34">
        <f t="shared" si="724"/>
        <v>0.28001094660357823</v>
      </c>
      <c r="AD3345" s="145">
        <f t="shared" si="730"/>
        <v>322.733</v>
      </c>
      <c r="AE3345" s="105">
        <v>252.13300000000001</v>
      </c>
      <c r="AF3345" s="34" t="s">
        <v>36</v>
      </c>
      <c r="AG3345" s="34" t="s">
        <v>36</v>
      </c>
      <c r="AH3345" s="34" t="s">
        <v>36</v>
      </c>
      <c r="AI3345" s="29">
        <v>0.104</v>
      </c>
      <c r="AJ3345" s="29">
        <v>2E-3</v>
      </c>
      <c r="AK3345" s="29">
        <v>0</v>
      </c>
      <c r="AL3345" s="29">
        <v>0</v>
      </c>
      <c r="AM3345" s="29" t="s">
        <v>28</v>
      </c>
      <c r="AN3345" s="44" t="s">
        <v>27</v>
      </c>
      <c r="AO3345" s="29" t="s">
        <v>28</v>
      </c>
      <c r="AP3345" s="29">
        <v>1</v>
      </c>
      <c r="AQ3345" s="29"/>
      <c r="AR3345" s="29"/>
      <c r="AS3345" s="29"/>
      <c r="AT3345" s="29"/>
      <c r="AU3345" s="144"/>
      <c r="AV3345" s="36" t="s">
        <v>28</v>
      </c>
      <c r="AW3345" s="102">
        <v>42860</v>
      </c>
      <c r="AX3345" s="129" t="s">
        <v>33</v>
      </c>
      <c r="AY3345" s="106" t="e">
        <v>#N/A</v>
      </c>
      <c r="BD3345" t="s">
        <v>4634</v>
      </c>
      <c r="BE3345" t="e">
        <v>#N/A</v>
      </c>
      <c r="BF3345">
        <v>0</v>
      </c>
      <c r="BH3345" t="str">
        <f t="shared" si="728"/>
        <v/>
      </c>
      <c r="BJ3345" t="str">
        <f t="shared" si="729"/>
        <v>OK</v>
      </c>
      <c r="BK3345" s="130" t="s">
        <v>5302</v>
      </c>
      <c r="BL3345" s="130" t="e">
        <v>#VALUE!</v>
      </c>
      <c r="BM3345" s="131" t="s">
        <v>33</v>
      </c>
      <c r="BN3345" s="131" t="e">
        <v>#VALUE!</v>
      </c>
      <c r="BO3345" t="e">
        <v>#N/A</v>
      </c>
      <c r="BP3345">
        <v>0</v>
      </c>
    </row>
    <row r="3346" spans="1:68" ht="25.2" x14ac:dyDescent="0.3">
      <c r="A3346" s="1"/>
      <c r="B3346" s="47">
        <v>2985</v>
      </c>
      <c r="C3346" s="45">
        <v>1054777</v>
      </c>
      <c r="D3346" s="29"/>
      <c r="E3346" s="29"/>
      <c r="F3346" s="31" t="s">
        <v>2554</v>
      </c>
      <c r="G3346" s="29" t="s">
        <v>61</v>
      </c>
      <c r="H3346" s="70" t="s">
        <v>69</v>
      </c>
      <c r="I3346" s="148" t="s">
        <v>33</v>
      </c>
      <c r="J3346" s="147" t="s">
        <v>33</v>
      </c>
      <c r="K3346" s="148" t="e">
        <v>#N/A</v>
      </c>
      <c r="L3346" s="148" t="s">
        <v>32</v>
      </c>
      <c r="M3346" s="147">
        <v>42551</v>
      </c>
      <c r="N3346" s="29" t="str">
        <f t="shared" si="725"/>
        <v/>
      </c>
      <c r="O3346" s="29" t="str">
        <f t="shared" si="726"/>
        <v/>
      </c>
      <c r="P3346" s="29" t="str">
        <f t="shared" si="727"/>
        <v/>
      </c>
      <c r="Q3346" s="29" t="str">
        <f t="shared" si="717"/>
        <v/>
      </c>
      <c r="R3346" s="29" t="str">
        <f t="shared" si="718"/>
        <v/>
      </c>
      <c r="S3346" s="29" t="str">
        <f t="shared" si="719"/>
        <v/>
      </c>
      <c r="T3346" s="29" t="str">
        <f t="shared" si="720"/>
        <v/>
      </c>
      <c r="U3346" s="29"/>
      <c r="V3346" s="29"/>
      <c r="W3346" s="38" t="s">
        <v>2462</v>
      </c>
      <c r="X3346" s="29" t="s">
        <v>158</v>
      </c>
      <c r="Y3346" s="146">
        <v>61576</v>
      </c>
      <c r="Z3346" s="33">
        <v>67734</v>
      </c>
      <c r="AA3346" s="34">
        <f t="shared" si="722"/>
        <v>0.1</v>
      </c>
      <c r="AB3346" s="33">
        <f t="shared" si="723"/>
        <v>67734</v>
      </c>
      <c r="AC3346" s="34">
        <f t="shared" si="724"/>
        <v>0.1000065031831006</v>
      </c>
      <c r="AD3346" s="145">
        <f t="shared" si="730"/>
        <v>56445</v>
      </c>
      <c r="AE3346" s="105">
        <v>51313.332999999999</v>
      </c>
      <c r="AF3346" s="34" t="e">
        <v>#N/A</v>
      </c>
      <c r="AG3346" s="34" t="e">
        <v>#N/A</v>
      </c>
      <c r="AH3346" s="34" t="e">
        <v>#N/A</v>
      </c>
      <c r="AI3346" s="29">
        <v>19</v>
      </c>
      <c r="AJ3346" s="29">
        <v>0.93600000000000005</v>
      </c>
      <c r="AK3346" s="29">
        <v>0</v>
      </c>
      <c r="AL3346" s="29">
        <v>0</v>
      </c>
      <c r="AM3346" s="29" t="s">
        <v>27</v>
      </c>
      <c r="AN3346" s="44" t="s">
        <v>27</v>
      </c>
      <c r="AO3346" s="29" t="s">
        <v>27</v>
      </c>
      <c r="AP3346" s="29">
        <v>1</v>
      </c>
      <c r="AQ3346" s="29"/>
      <c r="AR3346" s="29"/>
      <c r="AS3346" s="29"/>
      <c r="AT3346" s="29"/>
      <c r="AU3346" s="144"/>
      <c r="AV3346" s="36" t="s">
        <v>28</v>
      </c>
      <c r="AW3346" s="102">
        <v>42551</v>
      </c>
      <c r="AX3346" s="129" t="s">
        <v>33</v>
      </c>
      <c r="AY3346" s="106" t="e">
        <v>#N/A</v>
      </c>
      <c r="BD3346" t="s">
        <v>1608</v>
      </c>
      <c r="BE3346" t="e">
        <v>#N/A</v>
      </c>
      <c r="BF3346" t="e">
        <v>#N/A</v>
      </c>
      <c r="BH3346" t="str">
        <f t="shared" si="728"/>
        <v/>
      </c>
      <c r="BJ3346" t="str">
        <f t="shared" si="729"/>
        <v>OK</v>
      </c>
      <c r="BK3346" s="130" t="s">
        <v>5302</v>
      </c>
      <c r="BL3346" s="130" t="e">
        <v>#VALUE!</v>
      </c>
      <c r="BM3346" s="131" t="s">
        <v>33</v>
      </c>
      <c r="BN3346" s="131" t="e">
        <v>#VALUE!</v>
      </c>
      <c r="BO3346" t="e">
        <v>#N/A</v>
      </c>
      <c r="BP3346">
        <v>0</v>
      </c>
    </row>
    <row r="3347" spans="1:68" ht="25.2" x14ac:dyDescent="0.3">
      <c r="A3347" s="1"/>
      <c r="B3347" s="47">
        <v>2986</v>
      </c>
      <c r="C3347" s="45">
        <v>1050139</v>
      </c>
      <c r="D3347" s="29"/>
      <c r="E3347" s="29"/>
      <c r="F3347" s="31" t="s">
        <v>2555</v>
      </c>
      <c r="G3347" s="29" t="s">
        <v>31</v>
      </c>
      <c r="H3347" s="29"/>
      <c r="I3347" s="148" t="s">
        <v>33</v>
      </c>
      <c r="J3347" s="147" t="s">
        <v>33</v>
      </c>
      <c r="K3347" s="148" t="e">
        <v>#N/A</v>
      </c>
      <c r="L3347" s="148" t="s">
        <v>32</v>
      </c>
      <c r="M3347" s="147">
        <v>42551</v>
      </c>
      <c r="N3347" s="29" t="str">
        <f t="shared" si="725"/>
        <v/>
      </c>
      <c r="O3347" s="29" t="str">
        <f t="shared" si="726"/>
        <v/>
      </c>
      <c r="P3347" s="29" t="str">
        <f t="shared" si="727"/>
        <v/>
      </c>
      <c r="Q3347" s="29" t="str">
        <f t="shared" ref="Q3347:Q3410" si="731">IF(IFERROR(MID($U3347,1,7)+0,"")&lt;1130000,"",IFERROR(MID($U3347,1,7)+0,""))</f>
        <v/>
      </c>
      <c r="R3347" s="29" t="str">
        <f t="shared" ref="R3347:R3410" si="732">IF(IFERROR(MID($U3347,10,7)+0,"")&lt;1130000,"",IFERROR(MID($U3347,10,7)+0,""))</f>
        <v/>
      </c>
      <c r="S3347" s="29" t="str">
        <f t="shared" ref="S3347:S3410" si="733">IF(IFERROR(MID($U3347,19,7)+0,"")&lt;1130000,"",IFERROR(MID($U3347,19,7)+0,""))</f>
        <v/>
      </c>
      <c r="T3347" s="29" t="str">
        <f t="shared" ref="T3347:T3410" si="734">IF(Q3347="","",IF(R3347="",Q3347,Q3347&amp;", "&amp;R3347))</f>
        <v/>
      </c>
      <c r="U3347" s="29"/>
      <c r="V3347" s="29"/>
      <c r="W3347" s="38" t="s">
        <v>2462</v>
      </c>
      <c r="X3347" s="29" t="s">
        <v>158</v>
      </c>
      <c r="Y3347" s="146">
        <v>142.51</v>
      </c>
      <c r="Z3347" s="33">
        <v>182.41</v>
      </c>
      <c r="AA3347" s="34">
        <f t="shared" si="722"/>
        <v>0.28000000000000003</v>
      </c>
      <c r="AB3347" s="33">
        <f t="shared" si="723"/>
        <v>182.41</v>
      </c>
      <c r="AC3347" s="34">
        <f t="shared" si="724"/>
        <v>0.27998113811280095</v>
      </c>
      <c r="AD3347" s="145">
        <f t="shared" si="730"/>
        <v>152.00800000000001</v>
      </c>
      <c r="AE3347" s="105">
        <v>118.758</v>
      </c>
      <c r="AF3347" s="34" t="s">
        <v>36</v>
      </c>
      <c r="AG3347" s="34" t="s">
        <v>36</v>
      </c>
      <c r="AH3347" s="34" t="s">
        <v>36</v>
      </c>
      <c r="AI3347" s="29">
        <v>0.03</v>
      </c>
      <c r="AJ3347" s="29">
        <v>2.1000000000000001E-4</v>
      </c>
      <c r="AK3347" s="29">
        <v>0</v>
      </c>
      <c r="AL3347" s="29">
        <v>0</v>
      </c>
      <c r="AM3347" s="29" t="s">
        <v>28</v>
      </c>
      <c r="AN3347" s="44" t="s">
        <v>27</v>
      </c>
      <c r="AO3347" s="29" t="s">
        <v>28</v>
      </c>
      <c r="AP3347" s="29">
        <v>1</v>
      </c>
      <c r="AQ3347" s="29"/>
      <c r="AR3347" s="29"/>
      <c r="AS3347" s="29"/>
      <c r="AT3347" s="29"/>
      <c r="AU3347" s="144"/>
      <c r="AV3347" s="36" t="s">
        <v>28</v>
      </c>
      <c r="AW3347" s="102">
        <v>42551</v>
      </c>
      <c r="AX3347" s="129" t="s">
        <v>33</v>
      </c>
      <c r="AY3347" s="106" t="e">
        <v>#N/A</v>
      </c>
      <c r="BD3347" t="s">
        <v>1989</v>
      </c>
      <c r="BE3347" t="e">
        <v>#N/A</v>
      </c>
      <c r="BF3347">
        <v>0</v>
      </c>
      <c r="BH3347" t="str">
        <f t="shared" si="728"/>
        <v/>
      </c>
      <c r="BJ3347" t="str">
        <f t="shared" si="729"/>
        <v>OK</v>
      </c>
      <c r="BK3347" s="130" t="s">
        <v>5302</v>
      </c>
      <c r="BL3347" s="130" t="e">
        <v>#VALUE!</v>
      </c>
      <c r="BM3347" s="131" t="s">
        <v>33</v>
      </c>
      <c r="BN3347" s="131" t="e">
        <v>#VALUE!</v>
      </c>
      <c r="BO3347" t="e">
        <v>#N/A</v>
      </c>
      <c r="BP3347">
        <v>0</v>
      </c>
    </row>
    <row r="3348" spans="1:68" ht="25.2" x14ac:dyDescent="0.3">
      <c r="A3348" s="1"/>
      <c r="B3348" s="47">
        <v>2987</v>
      </c>
      <c r="C3348" s="45">
        <v>1054769</v>
      </c>
      <c r="D3348" s="29"/>
      <c r="E3348" s="29"/>
      <c r="F3348" s="31" t="s">
        <v>2556</v>
      </c>
      <c r="G3348" s="29" t="s">
        <v>31</v>
      </c>
      <c r="H3348" s="29"/>
      <c r="I3348" s="148" t="s">
        <v>33</v>
      </c>
      <c r="J3348" s="147" t="s">
        <v>33</v>
      </c>
      <c r="K3348" s="148" t="e">
        <v>#N/A</v>
      </c>
      <c r="L3348" s="148" t="s">
        <v>32</v>
      </c>
      <c r="M3348" s="147">
        <v>42551</v>
      </c>
      <c r="N3348" s="29" t="str">
        <f t="shared" si="725"/>
        <v/>
      </c>
      <c r="O3348" s="29" t="str">
        <f t="shared" si="726"/>
        <v/>
      </c>
      <c r="P3348" s="29" t="str">
        <f t="shared" si="727"/>
        <v/>
      </c>
      <c r="Q3348" s="29" t="str">
        <f t="shared" si="731"/>
        <v/>
      </c>
      <c r="R3348" s="29" t="str">
        <f t="shared" si="732"/>
        <v/>
      </c>
      <c r="S3348" s="29" t="str">
        <f t="shared" si="733"/>
        <v/>
      </c>
      <c r="T3348" s="29" t="str">
        <f t="shared" si="734"/>
        <v/>
      </c>
      <c r="U3348" s="29"/>
      <c r="V3348" s="29"/>
      <c r="W3348" s="38" t="s">
        <v>2462</v>
      </c>
      <c r="X3348" s="29" t="s">
        <v>158</v>
      </c>
      <c r="Y3348" s="146">
        <v>506</v>
      </c>
      <c r="Z3348" s="33">
        <v>648</v>
      </c>
      <c r="AA3348" s="34">
        <f t="shared" si="722"/>
        <v>0.28100000000000003</v>
      </c>
      <c r="AB3348" s="33">
        <f t="shared" si="723"/>
        <v>648</v>
      </c>
      <c r="AC3348" s="34">
        <f t="shared" si="724"/>
        <v>0.28063139871035681</v>
      </c>
      <c r="AD3348" s="145">
        <f t="shared" si="730"/>
        <v>540</v>
      </c>
      <c r="AE3348" s="105">
        <v>421.66699999999997</v>
      </c>
      <c r="AF3348" s="34" t="s">
        <v>36</v>
      </c>
      <c r="AG3348" s="34" t="s">
        <v>36</v>
      </c>
      <c r="AH3348" s="34" t="s">
        <v>36</v>
      </c>
      <c r="AI3348" s="29">
        <v>3.6999999999999998E-2</v>
      </c>
      <c r="AJ3348" s="29">
        <v>2.7999999999999998E-4</v>
      </c>
      <c r="AK3348" s="29">
        <v>0</v>
      </c>
      <c r="AL3348" s="29">
        <v>0</v>
      </c>
      <c r="AM3348" s="29" t="s">
        <v>28</v>
      </c>
      <c r="AN3348" s="44" t="s">
        <v>27</v>
      </c>
      <c r="AO3348" s="29" t="s">
        <v>28</v>
      </c>
      <c r="AP3348" s="29">
        <v>1</v>
      </c>
      <c r="AQ3348" s="29"/>
      <c r="AR3348" s="29"/>
      <c r="AS3348" s="29"/>
      <c r="AT3348" s="29"/>
      <c r="AU3348" s="144"/>
      <c r="AV3348" s="36" t="s">
        <v>28</v>
      </c>
      <c r="AW3348" s="102">
        <v>42551</v>
      </c>
      <c r="AX3348" s="129" t="s">
        <v>33</v>
      </c>
      <c r="AY3348" s="106" t="e">
        <v>#N/A</v>
      </c>
      <c r="BD3348" t="s">
        <v>1608</v>
      </c>
      <c r="BE3348" t="e">
        <v>#N/A</v>
      </c>
      <c r="BF3348">
        <v>0</v>
      </c>
      <c r="BH3348" t="str">
        <f t="shared" si="728"/>
        <v/>
      </c>
      <c r="BJ3348" t="str">
        <f t="shared" si="729"/>
        <v>OK</v>
      </c>
      <c r="BK3348" s="130" t="s">
        <v>5302</v>
      </c>
      <c r="BL3348" s="130" t="e">
        <v>#VALUE!</v>
      </c>
      <c r="BM3348" s="131" t="s">
        <v>33</v>
      </c>
      <c r="BN3348" s="131" t="e">
        <v>#VALUE!</v>
      </c>
      <c r="BO3348" t="e">
        <v>#N/A</v>
      </c>
      <c r="BP3348">
        <v>0</v>
      </c>
    </row>
    <row r="3349" spans="1:68" ht="25.2" x14ac:dyDescent="0.3">
      <c r="A3349" s="1"/>
      <c r="B3349" s="47">
        <v>2988</v>
      </c>
      <c r="C3349" s="45">
        <v>1053691</v>
      </c>
      <c r="D3349" s="29"/>
      <c r="E3349" s="29"/>
      <c r="F3349" s="31" t="s">
        <v>2557</v>
      </c>
      <c r="G3349" s="29" t="s">
        <v>31</v>
      </c>
      <c r="H3349" s="29"/>
      <c r="I3349" s="148" t="s">
        <v>33</v>
      </c>
      <c r="J3349" s="147" t="s">
        <v>33</v>
      </c>
      <c r="K3349" s="148" t="e">
        <v>#N/A</v>
      </c>
      <c r="L3349" s="148" t="s">
        <v>32</v>
      </c>
      <c r="M3349" s="147">
        <v>42551</v>
      </c>
      <c r="N3349" s="29" t="str">
        <f t="shared" si="725"/>
        <v/>
      </c>
      <c r="O3349" s="29" t="str">
        <f t="shared" si="726"/>
        <v/>
      </c>
      <c r="P3349" s="29" t="str">
        <f t="shared" si="727"/>
        <v/>
      </c>
      <c r="Q3349" s="29" t="str">
        <f t="shared" si="731"/>
        <v/>
      </c>
      <c r="R3349" s="29" t="str">
        <f t="shared" si="732"/>
        <v/>
      </c>
      <c r="S3349" s="29" t="str">
        <f t="shared" si="733"/>
        <v/>
      </c>
      <c r="T3349" s="29" t="str">
        <f t="shared" si="734"/>
        <v/>
      </c>
      <c r="U3349" s="29"/>
      <c r="V3349" s="29"/>
      <c r="W3349" s="38" t="s">
        <v>2462</v>
      </c>
      <c r="X3349" s="29" t="s">
        <v>158</v>
      </c>
      <c r="Y3349" s="146">
        <v>124.49</v>
      </c>
      <c r="Z3349" s="33">
        <v>159.35</v>
      </c>
      <c r="AA3349" s="34">
        <f t="shared" si="722"/>
        <v>0.28000000000000003</v>
      </c>
      <c r="AB3349" s="33">
        <f t="shared" si="723"/>
        <v>159.35</v>
      </c>
      <c r="AC3349" s="34">
        <f t="shared" si="724"/>
        <v>0.28002159202637306</v>
      </c>
      <c r="AD3349" s="145">
        <f t="shared" si="730"/>
        <v>132.792</v>
      </c>
      <c r="AE3349" s="105">
        <v>103.742</v>
      </c>
      <c r="AF3349" s="34" t="s">
        <v>36</v>
      </c>
      <c r="AG3349" s="34" t="s">
        <v>36</v>
      </c>
      <c r="AH3349" s="34" t="s">
        <v>36</v>
      </c>
      <c r="AI3349" s="29">
        <v>0.04</v>
      </c>
      <c r="AJ3349" s="29">
        <v>1.1800000000000001E-3</v>
      </c>
      <c r="AK3349" s="29">
        <v>0</v>
      </c>
      <c r="AL3349" s="29">
        <v>0</v>
      </c>
      <c r="AM3349" s="29" t="s">
        <v>28</v>
      </c>
      <c r="AN3349" s="44" t="s">
        <v>27</v>
      </c>
      <c r="AO3349" s="29" t="s">
        <v>28</v>
      </c>
      <c r="AP3349" s="29">
        <v>1</v>
      </c>
      <c r="AQ3349" s="29"/>
      <c r="AR3349" s="29"/>
      <c r="AS3349" s="29"/>
      <c r="AT3349" s="29"/>
      <c r="AU3349" s="144"/>
      <c r="AV3349" s="36" t="s">
        <v>28</v>
      </c>
      <c r="AW3349" s="102">
        <v>42551</v>
      </c>
      <c r="AX3349" s="129" t="s">
        <v>33</v>
      </c>
      <c r="AY3349" s="106" t="e">
        <v>#N/A</v>
      </c>
      <c r="BD3349" t="s">
        <v>1989</v>
      </c>
      <c r="BE3349" t="e">
        <v>#N/A</v>
      </c>
      <c r="BF3349">
        <v>0</v>
      </c>
      <c r="BH3349" t="str">
        <f t="shared" si="728"/>
        <v/>
      </c>
      <c r="BJ3349" t="str">
        <f t="shared" si="729"/>
        <v>OK</v>
      </c>
      <c r="BK3349" s="130" t="s">
        <v>5302</v>
      </c>
      <c r="BL3349" s="130" t="e">
        <v>#VALUE!</v>
      </c>
      <c r="BM3349" s="131" t="s">
        <v>33</v>
      </c>
      <c r="BN3349" s="131" t="e">
        <v>#VALUE!</v>
      </c>
      <c r="BO3349" t="e">
        <v>#N/A</v>
      </c>
      <c r="BP3349">
        <v>0</v>
      </c>
    </row>
    <row r="3350" spans="1:68" ht="25.2" x14ac:dyDescent="0.3">
      <c r="A3350" s="1"/>
      <c r="B3350" s="47">
        <v>2989</v>
      </c>
      <c r="C3350" s="45">
        <v>1053692</v>
      </c>
      <c r="D3350" s="29"/>
      <c r="E3350" s="29"/>
      <c r="F3350" s="31" t="s">
        <v>2558</v>
      </c>
      <c r="G3350" s="29" t="s">
        <v>31</v>
      </c>
      <c r="H3350" s="29"/>
      <c r="I3350" s="148" t="s">
        <v>33</v>
      </c>
      <c r="J3350" s="147" t="s">
        <v>33</v>
      </c>
      <c r="K3350" s="148" t="e">
        <v>#N/A</v>
      </c>
      <c r="L3350" s="148" t="s">
        <v>32</v>
      </c>
      <c r="M3350" s="147">
        <v>42551</v>
      </c>
      <c r="N3350" s="29" t="str">
        <f t="shared" si="725"/>
        <v/>
      </c>
      <c r="O3350" s="29" t="str">
        <f t="shared" si="726"/>
        <v/>
      </c>
      <c r="P3350" s="29" t="str">
        <f t="shared" si="727"/>
        <v/>
      </c>
      <c r="Q3350" s="29" t="str">
        <f t="shared" si="731"/>
        <v/>
      </c>
      <c r="R3350" s="29" t="str">
        <f t="shared" si="732"/>
        <v/>
      </c>
      <c r="S3350" s="29" t="str">
        <f t="shared" si="733"/>
        <v/>
      </c>
      <c r="T3350" s="29" t="str">
        <f t="shared" si="734"/>
        <v/>
      </c>
      <c r="U3350" s="29"/>
      <c r="V3350" s="29"/>
      <c r="W3350" s="38" t="s">
        <v>2462</v>
      </c>
      <c r="X3350" s="29" t="s">
        <v>158</v>
      </c>
      <c r="Y3350" s="146">
        <v>175.27</v>
      </c>
      <c r="Z3350" s="33">
        <v>224.35</v>
      </c>
      <c r="AA3350" s="34">
        <f t="shared" si="722"/>
        <v>0.28000000000000003</v>
      </c>
      <c r="AB3350" s="33">
        <f t="shared" si="723"/>
        <v>224.35</v>
      </c>
      <c r="AC3350" s="34">
        <f t="shared" si="724"/>
        <v>0.28002574319790774</v>
      </c>
      <c r="AD3350" s="145">
        <f t="shared" si="730"/>
        <v>186.958</v>
      </c>
      <c r="AE3350" s="105">
        <v>146.05799999999999</v>
      </c>
      <c r="AF3350" s="34" t="s">
        <v>36</v>
      </c>
      <c r="AG3350" s="34" t="s">
        <v>36</v>
      </c>
      <c r="AH3350" s="34" t="s">
        <v>36</v>
      </c>
      <c r="AI3350" s="29">
        <v>7.0000000000000007E-2</v>
      </c>
      <c r="AJ3350" s="29">
        <v>1.8E-3</v>
      </c>
      <c r="AK3350" s="29">
        <v>0</v>
      </c>
      <c r="AL3350" s="29">
        <v>0</v>
      </c>
      <c r="AM3350" s="29" t="s">
        <v>28</v>
      </c>
      <c r="AN3350" s="44" t="s">
        <v>27</v>
      </c>
      <c r="AO3350" s="29" t="s">
        <v>28</v>
      </c>
      <c r="AP3350" s="29">
        <v>1</v>
      </c>
      <c r="AQ3350" s="29"/>
      <c r="AR3350" s="29"/>
      <c r="AS3350" s="29"/>
      <c r="AT3350" s="29"/>
      <c r="AU3350" s="144"/>
      <c r="AV3350" s="36" t="s">
        <v>28</v>
      </c>
      <c r="AW3350" s="102">
        <v>42551</v>
      </c>
      <c r="AX3350" s="129" t="s">
        <v>33</v>
      </c>
      <c r="AY3350" s="106" t="e">
        <v>#N/A</v>
      </c>
      <c r="BD3350" t="s">
        <v>1989</v>
      </c>
      <c r="BE3350" t="e">
        <v>#N/A</v>
      </c>
      <c r="BF3350">
        <v>0</v>
      </c>
      <c r="BH3350" t="str">
        <f t="shared" si="728"/>
        <v/>
      </c>
      <c r="BJ3350" t="str">
        <f t="shared" si="729"/>
        <v>OK</v>
      </c>
      <c r="BK3350" s="130" t="s">
        <v>5302</v>
      </c>
      <c r="BL3350" s="130" t="e">
        <v>#VALUE!</v>
      </c>
      <c r="BM3350" s="131" t="s">
        <v>33</v>
      </c>
      <c r="BN3350" s="131" t="e">
        <v>#VALUE!</v>
      </c>
      <c r="BO3350" t="e">
        <v>#N/A</v>
      </c>
      <c r="BP3350">
        <v>0</v>
      </c>
    </row>
    <row r="3351" spans="1:68" ht="25.2" x14ac:dyDescent="0.3">
      <c r="A3351" s="1"/>
      <c r="B3351" s="47">
        <v>2990</v>
      </c>
      <c r="C3351" s="45">
        <v>1050998</v>
      </c>
      <c r="D3351" s="29"/>
      <c r="E3351" s="29"/>
      <c r="F3351" s="31" t="s">
        <v>2559</v>
      </c>
      <c r="G3351" s="29" t="s">
        <v>31</v>
      </c>
      <c r="H3351" s="29"/>
      <c r="I3351" s="148" t="s">
        <v>33</v>
      </c>
      <c r="J3351" s="147" t="s">
        <v>33</v>
      </c>
      <c r="K3351" s="148" t="e">
        <v>#N/A</v>
      </c>
      <c r="L3351" s="148" t="s">
        <v>32</v>
      </c>
      <c r="M3351" s="147">
        <v>42551</v>
      </c>
      <c r="N3351" s="29" t="str">
        <f t="shared" si="725"/>
        <v/>
      </c>
      <c r="O3351" s="29" t="str">
        <f t="shared" si="726"/>
        <v/>
      </c>
      <c r="P3351" s="29" t="str">
        <f t="shared" si="727"/>
        <v/>
      </c>
      <c r="Q3351" s="29" t="str">
        <f t="shared" si="731"/>
        <v/>
      </c>
      <c r="R3351" s="29" t="str">
        <f t="shared" si="732"/>
        <v/>
      </c>
      <c r="S3351" s="29" t="str">
        <f t="shared" si="733"/>
        <v/>
      </c>
      <c r="T3351" s="29" t="str">
        <f t="shared" si="734"/>
        <v/>
      </c>
      <c r="U3351" s="29"/>
      <c r="V3351" s="29"/>
      <c r="W3351" s="38" t="s">
        <v>2462</v>
      </c>
      <c r="X3351" s="29" t="s">
        <v>158</v>
      </c>
      <c r="Y3351" s="146">
        <v>376.7</v>
      </c>
      <c r="Z3351" s="33">
        <v>482.18</v>
      </c>
      <c r="AA3351" s="34">
        <f t="shared" si="722"/>
        <v>0.28000000000000003</v>
      </c>
      <c r="AB3351" s="33">
        <f t="shared" si="723"/>
        <v>482.18</v>
      </c>
      <c r="AC3351" s="34">
        <f t="shared" si="724"/>
        <v>0.28001032119955288</v>
      </c>
      <c r="AD3351" s="145">
        <f t="shared" si="730"/>
        <v>401.81700000000001</v>
      </c>
      <c r="AE3351" s="105">
        <v>313.91699999999997</v>
      </c>
      <c r="AF3351" s="34" t="s">
        <v>36</v>
      </c>
      <c r="AG3351" s="34" t="s">
        <v>36</v>
      </c>
      <c r="AH3351" s="34" t="s">
        <v>36</v>
      </c>
      <c r="AI3351" s="29">
        <v>0.1</v>
      </c>
      <c r="AJ3351" s="29">
        <v>8.0000000000000004E-4</v>
      </c>
      <c r="AK3351" s="29">
        <v>0</v>
      </c>
      <c r="AL3351" s="29">
        <v>0</v>
      </c>
      <c r="AM3351" s="29" t="s">
        <v>28</v>
      </c>
      <c r="AN3351" s="44" t="s">
        <v>27</v>
      </c>
      <c r="AO3351" s="29" t="s">
        <v>28</v>
      </c>
      <c r="AP3351" s="29">
        <v>1</v>
      </c>
      <c r="AQ3351" s="29"/>
      <c r="AR3351" s="29"/>
      <c r="AS3351" s="29"/>
      <c r="AT3351" s="29"/>
      <c r="AU3351" s="144"/>
      <c r="AV3351" s="36" t="s">
        <v>28</v>
      </c>
      <c r="AW3351" s="102">
        <v>42551</v>
      </c>
      <c r="AX3351" s="129" t="s">
        <v>33</v>
      </c>
      <c r="AY3351" s="106" t="e">
        <v>#N/A</v>
      </c>
      <c r="BD3351" t="s">
        <v>1724</v>
      </c>
      <c r="BE3351" t="e">
        <v>#N/A</v>
      </c>
      <c r="BF3351">
        <v>0</v>
      </c>
      <c r="BH3351" t="str">
        <f t="shared" si="728"/>
        <v/>
      </c>
      <c r="BJ3351" t="str">
        <f t="shared" si="729"/>
        <v>OK</v>
      </c>
      <c r="BK3351" s="130" t="s">
        <v>5302</v>
      </c>
      <c r="BL3351" s="130" t="e">
        <v>#VALUE!</v>
      </c>
      <c r="BM3351" s="131" t="s">
        <v>33</v>
      </c>
      <c r="BN3351" s="131" t="e">
        <v>#VALUE!</v>
      </c>
      <c r="BO3351" t="e">
        <v>#N/A</v>
      </c>
      <c r="BP3351">
        <v>0</v>
      </c>
    </row>
    <row r="3352" spans="1:68" ht="25.2" x14ac:dyDescent="0.3">
      <c r="A3352" s="1"/>
      <c r="B3352" s="47">
        <v>2991</v>
      </c>
      <c r="C3352" s="45">
        <v>1053693</v>
      </c>
      <c r="D3352" s="29"/>
      <c r="E3352" s="29"/>
      <c r="F3352" s="31" t="s">
        <v>2560</v>
      </c>
      <c r="G3352" s="29" t="s">
        <v>31</v>
      </c>
      <c r="H3352" s="29"/>
      <c r="I3352" s="148" t="s">
        <v>33</v>
      </c>
      <c r="J3352" s="147" t="s">
        <v>33</v>
      </c>
      <c r="K3352" s="148" t="e">
        <v>#N/A</v>
      </c>
      <c r="L3352" s="148" t="s">
        <v>32</v>
      </c>
      <c r="M3352" s="147">
        <v>42551</v>
      </c>
      <c r="N3352" s="29" t="str">
        <f t="shared" si="725"/>
        <v/>
      </c>
      <c r="O3352" s="29" t="str">
        <f t="shared" si="726"/>
        <v/>
      </c>
      <c r="P3352" s="29" t="str">
        <f t="shared" si="727"/>
        <v/>
      </c>
      <c r="Q3352" s="29" t="str">
        <f t="shared" si="731"/>
        <v/>
      </c>
      <c r="R3352" s="29" t="str">
        <f t="shared" si="732"/>
        <v/>
      </c>
      <c r="S3352" s="29" t="str">
        <f t="shared" si="733"/>
        <v/>
      </c>
      <c r="T3352" s="29" t="str">
        <f t="shared" si="734"/>
        <v/>
      </c>
      <c r="U3352" s="29"/>
      <c r="V3352" s="29"/>
      <c r="W3352" s="38" t="s">
        <v>2462</v>
      </c>
      <c r="X3352" s="29" t="s">
        <v>158</v>
      </c>
      <c r="Y3352" s="146">
        <v>263.73</v>
      </c>
      <c r="Z3352" s="33">
        <v>337.57</v>
      </c>
      <c r="AA3352" s="34">
        <f t="shared" si="722"/>
        <v>0.28000000000000003</v>
      </c>
      <c r="AB3352" s="33">
        <f t="shared" si="723"/>
        <v>337.57</v>
      </c>
      <c r="AC3352" s="34">
        <f t="shared" si="724"/>
        <v>0.27998179956773966</v>
      </c>
      <c r="AD3352" s="145">
        <f t="shared" si="730"/>
        <v>281.30799999999999</v>
      </c>
      <c r="AE3352" s="105">
        <v>219.77500000000001</v>
      </c>
      <c r="AF3352" s="34" t="s">
        <v>36</v>
      </c>
      <c r="AG3352" s="34" t="s">
        <v>36</v>
      </c>
      <c r="AH3352" s="34" t="s">
        <v>36</v>
      </c>
      <c r="AI3352" s="29">
        <v>0.10199999999999999</v>
      </c>
      <c r="AJ3352" s="29">
        <v>3.2499999999999999E-3</v>
      </c>
      <c r="AK3352" s="29">
        <v>0</v>
      </c>
      <c r="AL3352" s="29">
        <v>0</v>
      </c>
      <c r="AM3352" s="29" t="s">
        <v>28</v>
      </c>
      <c r="AN3352" s="44" t="s">
        <v>27</v>
      </c>
      <c r="AO3352" s="29" t="s">
        <v>28</v>
      </c>
      <c r="AP3352" s="29">
        <v>1</v>
      </c>
      <c r="AQ3352" s="29"/>
      <c r="AR3352" s="29"/>
      <c r="AS3352" s="29"/>
      <c r="AT3352" s="29"/>
      <c r="AU3352" s="144"/>
      <c r="AV3352" s="36" t="s">
        <v>28</v>
      </c>
      <c r="AW3352" s="102">
        <v>42551</v>
      </c>
      <c r="AX3352" s="129" t="s">
        <v>33</v>
      </c>
      <c r="AY3352" s="106">
        <v>30</v>
      </c>
      <c r="BD3352" t="s">
        <v>1989</v>
      </c>
      <c r="BE3352" t="e">
        <v>#N/A</v>
      </c>
      <c r="BF3352">
        <v>0</v>
      </c>
      <c r="BH3352" t="str">
        <f t="shared" si="728"/>
        <v/>
      </c>
      <c r="BJ3352" t="str">
        <f t="shared" si="729"/>
        <v>OK</v>
      </c>
      <c r="BK3352" s="130" t="s">
        <v>5302</v>
      </c>
      <c r="BL3352" s="130" t="e">
        <v>#VALUE!</v>
      </c>
      <c r="BM3352" s="131" t="s">
        <v>33</v>
      </c>
      <c r="BN3352" s="131" t="e">
        <v>#VALUE!</v>
      </c>
      <c r="BO3352" t="e">
        <v>#N/A</v>
      </c>
      <c r="BP3352">
        <v>0</v>
      </c>
    </row>
    <row r="3353" spans="1:68" ht="25.2" x14ac:dyDescent="0.3">
      <c r="A3353" s="1"/>
      <c r="B3353" s="47">
        <v>2992</v>
      </c>
      <c r="C3353" s="45">
        <v>1052530</v>
      </c>
      <c r="D3353" s="29"/>
      <c r="E3353" s="29"/>
      <c r="F3353" s="31" t="s">
        <v>2561</v>
      </c>
      <c r="G3353" s="37" t="s">
        <v>31</v>
      </c>
      <c r="H3353" s="148"/>
      <c r="I3353" s="148" t="s">
        <v>33</v>
      </c>
      <c r="J3353" s="147" t="s">
        <v>33</v>
      </c>
      <c r="K3353" s="148" t="e">
        <v>#N/A</v>
      </c>
      <c r="L3353" s="148" t="s">
        <v>32</v>
      </c>
      <c r="M3353" s="147" t="s">
        <v>33</v>
      </c>
      <c r="N3353" s="29" t="str">
        <f t="shared" si="725"/>
        <v/>
      </c>
      <c r="O3353" s="29" t="str">
        <f t="shared" si="726"/>
        <v/>
      </c>
      <c r="P3353" s="29" t="str">
        <f t="shared" si="727"/>
        <v/>
      </c>
      <c r="Q3353" s="29" t="str">
        <f t="shared" si="731"/>
        <v/>
      </c>
      <c r="R3353" s="29" t="str">
        <f t="shared" si="732"/>
        <v/>
      </c>
      <c r="S3353" s="29" t="str">
        <f t="shared" si="733"/>
        <v/>
      </c>
      <c r="T3353" s="29" t="str">
        <f t="shared" si="734"/>
        <v/>
      </c>
      <c r="U3353" s="29"/>
      <c r="V3353" s="29"/>
      <c r="W3353" s="38" t="s">
        <v>2462</v>
      </c>
      <c r="X3353" s="37" t="s">
        <v>158</v>
      </c>
      <c r="Y3353" s="146">
        <v>436.81</v>
      </c>
      <c r="Z3353" s="33">
        <v>559</v>
      </c>
      <c r="AA3353" s="34">
        <f t="shared" si="722"/>
        <v>0.28000000000000003</v>
      </c>
      <c r="AB3353" s="33">
        <f t="shared" si="723"/>
        <v>559</v>
      </c>
      <c r="AC3353" s="34">
        <f t="shared" si="724"/>
        <v>0.27973286301399986</v>
      </c>
      <c r="AD3353" s="145">
        <f t="shared" ref="AD3353:AD3384" si="735">ROUND(Z3353/1.2,3)</f>
        <v>465.83300000000003</v>
      </c>
      <c r="AE3353" s="105">
        <v>364.00799999999998</v>
      </c>
      <c r="AF3353" s="34" t="s">
        <v>36</v>
      </c>
      <c r="AG3353" s="34" t="s">
        <v>36</v>
      </c>
      <c r="AH3353" s="34" t="s">
        <v>36</v>
      </c>
      <c r="AI3353" s="29">
        <v>0.126</v>
      </c>
      <c r="AJ3353" s="29">
        <v>1E-3</v>
      </c>
      <c r="AK3353" s="29">
        <v>0</v>
      </c>
      <c r="AL3353" s="29">
        <v>0</v>
      </c>
      <c r="AM3353" s="29" t="s">
        <v>28</v>
      </c>
      <c r="AN3353" s="44" t="s">
        <v>27</v>
      </c>
      <c r="AO3353" s="29" t="s">
        <v>28</v>
      </c>
      <c r="AP3353" s="29">
        <v>1</v>
      </c>
      <c r="AQ3353" s="29"/>
      <c r="AR3353" s="29"/>
      <c r="AS3353" s="29"/>
      <c r="AT3353" s="29"/>
      <c r="AU3353" s="144"/>
      <c r="AV3353" s="36" t="s">
        <v>28</v>
      </c>
      <c r="AW3353" s="102">
        <v>42901</v>
      </c>
      <c r="AX3353" s="129" t="s">
        <v>33</v>
      </c>
      <c r="AY3353" s="106" t="e">
        <v>#N/A</v>
      </c>
      <c r="BD3353" t="s">
        <v>4634</v>
      </c>
      <c r="BE3353" t="e">
        <v>#N/A</v>
      </c>
      <c r="BF3353">
        <v>0</v>
      </c>
      <c r="BH3353" t="str">
        <f t="shared" si="728"/>
        <v/>
      </c>
      <c r="BJ3353" t="str">
        <f t="shared" si="729"/>
        <v>OK</v>
      </c>
      <c r="BK3353" s="130" t="s">
        <v>5302</v>
      </c>
      <c r="BL3353" s="130" t="e">
        <v>#VALUE!</v>
      </c>
      <c r="BM3353" s="131" t="s">
        <v>33</v>
      </c>
      <c r="BN3353" s="131" t="e">
        <v>#VALUE!</v>
      </c>
      <c r="BO3353" t="e">
        <v>#N/A</v>
      </c>
      <c r="BP3353">
        <v>0</v>
      </c>
    </row>
    <row r="3354" spans="1:68" ht="25.2" x14ac:dyDescent="0.3">
      <c r="A3354" s="1"/>
      <c r="B3354" s="47">
        <v>2993</v>
      </c>
      <c r="C3354" s="45">
        <v>1050999</v>
      </c>
      <c r="D3354" s="29"/>
      <c r="E3354" s="29"/>
      <c r="F3354" s="31" t="s">
        <v>2562</v>
      </c>
      <c r="G3354" s="29" t="s">
        <v>31</v>
      </c>
      <c r="H3354" s="29"/>
      <c r="I3354" s="148" t="s">
        <v>33</v>
      </c>
      <c r="J3354" s="147" t="s">
        <v>33</v>
      </c>
      <c r="K3354" s="148" t="e">
        <v>#N/A</v>
      </c>
      <c r="L3354" s="148" t="s">
        <v>32</v>
      </c>
      <c r="M3354" s="147">
        <v>42551</v>
      </c>
      <c r="N3354" s="29" t="str">
        <f t="shared" si="725"/>
        <v/>
      </c>
      <c r="O3354" s="29" t="str">
        <f t="shared" si="726"/>
        <v/>
      </c>
      <c r="P3354" s="29" t="str">
        <f t="shared" si="727"/>
        <v/>
      </c>
      <c r="Q3354" s="29" t="str">
        <f t="shared" si="731"/>
        <v/>
      </c>
      <c r="R3354" s="29" t="str">
        <f t="shared" si="732"/>
        <v/>
      </c>
      <c r="S3354" s="29" t="str">
        <f t="shared" si="733"/>
        <v/>
      </c>
      <c r="T3354" s="29" t="str">
        <f t="shared" si="734"/>
        <v/>
      </c>
      <c r="U3354" s="29"/>
      <c r="V3354" s="29"/>
      <c r="W3354" s="38" t="s">
        <v>2462</v>
      </c>
      <c r="X3354" s="29" t="s">
        <v>158</v>
      </c>
      <c r="Y3354" s="146">
        <v>990</v>
      </c>
      <c r="Z3354" s="33">
        <v>1267</v>
      </c>
      <c r="AA3354" s="34">
        <f t="shared" si="722"/>
        <v>0.28000000000000003</v>
      </c>
      <c r="AB3354" s="33">
        <f t="shared" si="723"/>
        <v>1267</v>
      </c>
      <c r="AC3354" s="34">
        <f t="shared" si="724"/>
        <v>0.27979757575757586</v>
      </c>
      <c r="AD3354" s="145">
        <f t="shared" si="735"/>
        <v>1055.8330000000001</v>
      </c>
      <c r="AE3354" s="105">
        <v>825</v>
      </c>
      <c r="AF3354" s="34" t="s">
        <v>36</v>
      </c>
      <c r="AG3354" s="34" t="s">
        <v>36</v>
      </c>
      <c r="AH3354" s="34" t="s">
        <v>36</v>
      </c>
      <c r="AI3354" s="29">
        <v>0.27</v>
      </c>
      <c r="AJ3354" s="29">
        <v>2.8999999999999998E-3</v>
      </c>
      <c r="AK3354" s="29">
        <v>0</v>
      </c>
      <c r="AL3354" s="29">
        <v>0</v>
      </c>
      <c r="AM3354" s="29" t="s">
        <v>28</v>
      </c>
      <c r="AN3354" s="44" t="s">
        <v>27</v>
      </c>
      <c r="AO3354" s="29" t="s">
        <v>28</v>
      </c>
      <c r="AP3354" s="29">
        <v>1</v>
      </c>
      <c r="AQ3354" s="29"/>
      <c r="AR3354" s="29"/>
      <c r="AS3354" s="29"/>
      <c r="AT3354" s="29"/>
      <c r="AU3354" s="144"/>
      <c r="AV3354" s="36" t="s">
        <v>28</v>
      </c>
      <c r="AW3354" s="102">
        <v>42551</v>
      </c>
      <c r="AX3354" s="129" t="s">
        <v>33</v>
      </c>
      <c r="AY3354" s="106" t="e">
        <v>#N/A</v>
      </c>
      <c r="BD3354" t="s">
        <v>2124</v>
      </c>
      <c r="BE3354" t="e">
        <v>#N/A</v>
      </c>
      <c r="BF3354">
        <v>0</v>
      </c>
      <c r="BH3354" t="str">
        <f t="shared" si="728"/>
        <v/>
      </c>
      <c r="BJ3354" t="str">
        <f t="shared" si="729"/>
        <v>OK</v>
      </c>
      <c r="BK3354" s="130" t="s">
        <v>5302</v>
      </c>
      <c r="BL3354" s="130" t="e">
        <v>#VALUE!</v>
      </c>
      <c r="BM3354" s="131" t="s">
        <v>33</v>
      </c>
      <c r="BN3354" s="131" t="e">
        <v>#VALUE!</v>
      </c>
      <c r="BO3354" t="e">
        <v>#N/A</v>
      </c>
      <c r="BP3354">
        <v>0</v>
      </c>
    </row>
    <row r="3355" spans="1:68" ht="25.2" x14ac:dyDescent="0.3">
      <c r="A3355" s="1"/>
      <c r="B3355" s="47">
        <v>2994</v>
      </c>
      <c r="C3355" s="45">
        <v>1051000</v>
      </c>
      <c r="D3355" s="29"/>
      <c r="E3355" s="29"/>
      <c r="F3355" s="31" t="s">
        <v>2563</v>
      </c>
      <c r="G3355" s="29" t="s">
        <v>31</v>
      </c>
      <c r="H3355" s="70" t="s">
        <v>69</v>
      </c>
      <c r="I3355" s="148" t="s">
        <v>33</v>
      </c>
      <c r="J3355" s="147" t="s">
        <v>33</v>
      </c>
      <c r="K3355" s="148" t="e">
        <v>#N/A</v>
      </c>
      <c r="L3355" s="148" t="s">
        <v>32</v>
      </c>
      <c r="M3355" s="147">
        <v>42551</v>
      </c>
      <c r="N3355" s="29" t="str">
        <f t="shared" si="725"/>
        <v/>
      </c>
      <c r="O3355" s="29" t="str">
        <f t="shared" si="726"/>
        <v/>
      </c>
      <c r="P3355" s="29" t="str">
        <f t="shared" si="727"/>
        <v/>
      </c>
      <c r="Q3355" s="29" t="str">
        <f t="shared" si="731"/>
        <v/>
      </c>
      <c r="R3355" s="29" t="str">
        <f t="shared" si="732"/>
        <v/>
      </c>
      <c r="S3355" s="29" t="str">
        <f t="shared" si="733"/>
        <v/>
      </c>
      <c r="T3355" s="29" t="str">
        <f t="shared" si="734"/>
        <v/>
      </c>
      <c r="U3355" s="29"/>
      <c r="V3355" s="29"/>
      <c r="W3355" s="38" t="s">
        <v>2462</v>
      </c>
      <c r="X3355" s="29" t="s">
        <v>158</v>
      </c>
      <c r="Y3355" s="146">
        <v>1143</v>
      </c>
      <c r="Z3355" s="33">
        <v>1463</v>
      </c>
      <c r="AA3355" s="34">
        <f t="shared" si="722"/>
        <v>0.28000000000000003</v>
      </c>
      <c r="AB3355" s="33">
        <f t="shared" si="723"/>
        <v>1463</v>
      </c>
      <c r="AC3355" s="34">
        <f t="shared" si="724"/>
        <v>0.27996535433070857</v>
      </c>
      <c r="AD3355" s="145">
        <f t="shared" si="735"/>
        <v>1219.1669999999999</v>
      </c>
      <c r="AE3355" s="105">
        <v>952.5</v>
      </c>
      <c r="AF3355" s="34" t="s">
        <v>70</v>
      </c>
      <c r="AG3355" s="34" t="s">
        <v>70</v>
      </c>
      <c r="AH3355" s="34" t="s">
        <v>70</v>
      </c>
      <c r="AI3355" s="29">
        <v>0.3</v>
      </c>
      <c r="AJ3355" s="29">
        <v>4.28E-3</v>
      </c>
      <c r="AK3355" s="29">
        <v>0</v>
      </c>
      <c r="AL3355" s="29">
        <v>0</v>
      </c>
      <c r="AM3355" s="29" t="s">
        <v>28</v>
      </c>
      <c r="AN3355" s="44" t="s">
        <v>27</v>
      </c>
      <c r="AO3355" s="29" t="s">
        <v>28</v>
      </c>
      <c r="AP3355" s="29">
        <v>1</v>
      </c>
      <c r="AQ3355" s="29"/>
      <c r="AR3355" s="29"/>
      <c r="AS3355" s="29"/>
      <c r="AT3355" s="29"/>
      <c r="AU3355" s="144"/>
      <c r="AV3355" s="36" t="s">
        <v>28</v>
      </c>
      <c r="AW3355" s="102">
        <v>42551</v>
      </c>
      <c r="AX3355" s="129" t="s">
        <v>33</v>
      </c>
      <c r="AY3355" s="106">
        <v>16</v>
      </c>
      <c r="BD3355" t="s">
        <v>1724</v>
      </c>
      <c r="BE3355" t="e">
        <v>#N/A</v>
      </c>
      <c r="BF3355">
        <v>0</v>
      </c>
      <c r="BH3355" t="str">
        <f t="shared" si="728"/>
        <v/>
      </c>
      <c r="BJ3355" t="str">
        <f t="shared" si="729"/>
        <v>OK</v>
      </c>
      <c r="BK3355" s="130" t="s">
        <v>5302</v>
      </c>
      <c r="BL3355" s="130" t="e">
        <v>#VALUE!</v>
      </c>
      <c r="BM3355" s="131" t="s">
        <v>33</v>
      </c>
      <c r="BN3355" s="131" t="e">
        <v>#VALUE!</v>
      </c>
      <c r="BO3355" t="e">
        <v>#N/A</v>
      </c>
      <c r="BP3355">
        <v>0</v>
      </c>
    </row>
    <row r="3356" spans="1:68" ht="25.2" x14ac:dyDescent="0.3">
      <c r="A3356" s="1"/>
      <c r="B3356" s="47">
        <v>2995</v>
      </c>
      <c r="C3356" s="45">
        <v>1054756</v>
      </c>
      <c r="D3356" s="29"/>
      <c r="E3356" s="29"/>
      <c r="F3356" s="31" t="s">
        <v>2564</v>
      </c>
      <c r="G3356" s="29" t="s">
        <v>31</v>
      </c>
      <c r="H3356" s="29"/>
      <c r="I3356" s="148" t="s">
        <v>33</v>
      </c>
      <c r="J3356" s="147" t="s">
        <v>33</v>
      </c>
      <c r="K3356" s="148" t="e">
        <v>#N/A</v>
      </c>
      <c r="L3356" s="148" t="s">
        <v>32</v>
      </c>
      <c r="M3356" s="147">
        <v>42551</v>
      </c>
      <c r="N3356" s="29" t="str">
        <f t="shared" si="725"/>
        <v/>
      </c>
      <c r="O3356" s="29" t="str">
        <f t="shared" si="726"/>
        <v/>
      </c>
      <c r="P3356" s="29" t="str">
        <f t="shared" si="727"/>
        <v/>
      </c>
      <c r="Q3356" s="29" t="str">
        <f t="shared" si="731"/>
        <v/>
      </c>
      <c r="R3356" s="29" t="str">
        <f t="shared" si="732"/>
        <v/>
      </c>
      <c r="S3356" s="29" t="str">
        <f t="shared" si="733"/>
        <v/>
      </c>
      <c r="T3356" s="29" t="str">
        <f t="shared" si="734"/>
        <v/>
      </c>
      <c r="U3356" s="29"/>
      <c r="V3356" s="29"/>
      <c r="W3356" s="38" t="s">
        <v>2462</v>
      </c>
      <c r="X3356" s="29" t="s">
        <v>158</v>
      </c>
      <c r="Y3356" s="146">
        <v>3410</v>
      </c>
      <c r="Z3356" s="33">
        <v>4365</v>
      </c>
      <c r="AA3356" s="34">
        <f t="shared" si="722"/>
        <v>0.28000000000000003</v>
      </c>
      <c r="AB3356" s="33">
        <f t="shared" si="723"/>
        <v>4365</v>
      </c>
      <c r="AC3356" s="34">
        <f t="shared" si="724"/>
        <v>0.28005850087290318</v>
      </c>
      <c r="AD3356" s="145">
        <f t="shared" si="735"/>
        <v>3637.5</v>
      </c>
      <c r="AE3356" s="105">
        <v>2841.6669999999999</v>
      </c>
      <c r="AF3356" s="34" t="s">
        <v>36</v>
      </c>
      <c r="AG3356" s="34" t="s">
        <v>36</v>
      </c>
      <c r="AH3356" s="34" t="s">
        <v>36</v>
      </c>
      <c r="AI3356" s="29">
        <v>0.23400000000000001</v>
      </c>
      <c r="AJ3356" s="29">
        <v>3.0000000000000001E-3</v>
      </c>
      <c r="AK3356" s="29">
        <v>0</v>
      </c>
      <c r="AL3356" s="29">
        <v>0</v>
      </c>
      <c r="AM3356" s="29" t="s">
        <v>28</v>
      </c>
      <c r="AN3356" s="44" t="s">
        <v>27</v>
      </c>
      <c r="AO3356" s="29" t="s">
        <v>28</v>
      </c>
      <c r="AP3356" s="29">
        <v>1</v>
      </c>
      <c r="AQ3356" s="29" t="s">
        <v>33</v>
      </c>
      <c r="AR3356" s="29" t="s">
        <v>33</v>
      </c>
      <c r="AS3356" s="29" t="s">
        <v>33</v>
      </c>
      <c r="AT3356" s="29"/>
      <c r="AU3356" s="144"/>
      <c r="AV3356" s="36" t="s">
        <v>28</v>
      </c>
      <c r="AW3356" s="102">
        <v>42551</v>
      </c>
      <c r="AX3356" s="129" t="s">
        <v>33</v>
      </c>
      <c r="AY3356" s="106" t="e">
        <v>#N/A</v>
      </c>
      <c r="BD3356" t="s">
        <v>2547</v>
      </c>
      <c r="BE3356" t="e">
        <v>#N/A</v>
      </c>
      <c r="BF3356">
        <v>0</v>
      </c>
      <c r="BH3356" t="str">
        <f t="shared" si="728"/>
        <v/>
      </c>
      <c r="BJ3356" t="str">
        <f t="shared" si="729"/>
        <v>OK</v>
      </c>
      <c r="BK3356" s="130" t="s">
        <v>5302</v>
      </c>
      <c r="BL3356" s="130" t="e">
        <v>#VALUE!</v>
      </c>
      <c r="BM3356" s="131" t="s">
        <v>33</v>
      </c>
      <c r="BN3356" s="131" t="e">
        <v>#VALUE!</v>
      </c>
      <c r="BO3356" t="e">
        <v>#N/A</v>
      </c>
      <c r="BP3356">
        <v>0</v>
      </c>
    </row>
    <row r="3357" spans="1:68" ht="25.2" x14ac:dyDescent="0.3">
      <c r="A3357" s="1"/>
      <c r="B3357" s="47">
        <v>2996</v>
      </c>
      <c r="C3357" s="45">
        <v>1054757</v>
      </c>
      <c r="D3357" s="29"/>
      <c r="E3357" s="29"/>
      <c r="F3357" s="31" t="s">
        <v>2565</v>
      </c>
      <c r="G3357" s="29" t="s">
        <v>31</v>
      </c>
      <c r="H3357" s="29"/>
      <c r="I3357" s="148" t="s">
        <v>33</v>
      </c>
      <c r="J3357" s="147" t="s">
        <v>33</v>
      </c>
      <c r="K3357" s="148" t="e">
        <v>#N/A</v>
      </c>
      <c r="L3357" s="148" t="s">
        <v>32</v>
      </c>
      <c r="M3357" s="147">
        <v>42551</v>
      </c>
      <c r="N3357" s="29" t="str">
        <f t="shared" si="725"/>
        <v/>
      </c>
      <c r="O3357" s="29" t="str">
        <f t="shared" si="726"/>
        <v/>
      </c>
      <c r="P3357" s="29" t="str">
        <f t="shared" si="727"/>
        <v/>
      </c>
      <c r="Q3357" s="29" t="str">
        <f t="shared" si="731"/>
        <v/>
      </c>
      <c r="R3357" s="29" t="str">
        <f t="shared" si="732"/>
        <v/>
      </c>
      <c r="S3357" s="29" t="str">
        <f t="shared" si="733"/>
        <v/>
      </c>
      <c r="T3357" s="29" t="str">
        <f t="shared" si="734"/>
        <v/>
      </c>
      <c r="U3357" s="29"/>
      <c r="V3357" s="29"/>
      <c r="W3357" s="38" t="s">
        <v>2462</v>
      </c>
      <c r="X3357" s="29" t="s">
        <v>158</v>
      </c>
      <c r="Y3357" s="146">
        <v>4750</v>
      </c>
      <c r="Z3357" s="33">
        <v>6080</v>
      </c>
      <c r="AA3357" s="34">
        <f t="shared" si="722"/>
        <v>0.28000000000000003</v>
      </c>
      <c r="AB3357" s="33">
        <f t="shared" si="723"/>
        <v>6080</v>
      </c>
      <c r="AC3357" s="34">
        <f t="shared" si="724"/>
        <v>0.28000019200001625</v>
      </c>
      <c r="AD3357" s="145">
        <f t="shared" si="735"/>
        <v>5066.6670000000004</v>
      </c>
      <c r="AE3357" s="105">
        <v>3958.3330000000001</v>
      </c>
      <c r="AF3357" s="34" t="s">
        <v>36</v>
      </c>
      <c r="AG3357" s="34" t="s">
        <v>36</v>
      </c>
      <c r="AH3357" s="34" t="s">
        <v>36</v>
      </c>
      <c r="AI3357" s="29">
        <v>0.67700000000000005</v>
      </c>
      <c r="AJ3357" s="29">
        <v>6.0000000000000001E-3</v>
      </c>
      <c r="AK3357" s="29">
        <v>0</v>
      </c>
      <c r="AL3357" s="29">
        <v>0</v>
      </c>
      <c r="AM3357" s="29" t="s">
        <v>28</v>
      </c>
      <c r="AN3357" s="44" t="s">
        <v>27</v>
      </c>
      <c r="AO3357" s="29" t="s">
        <v>28</v>
      </c>
      <c r="AP3357" s="29">
        <v>1</v>
      </c>
      <c r="AQ3357" s="29" t="s">
        <v>33</v>
      </c>
      <c r="AR3357" s="29" t="s">
        <v>33</v>
      </c>
      <c r="AS3357" s="29" t="s">
        <v>33</v>
      </c>
      <c r="AT3357" s="29"/>
      <c r="AU3357" s="144"/>
      <c r="AV3357" s="36" t="s">
        <v>28</v>
      </c>
      <c r="AW3357" s="102">
        <v>42551</v>
      </c>
      <c r="AX3357" s="129" t="s">
        <v>33</v>
      </c>
      <c r="AY3357" s="106" t="e">
        <v>#N/A</v>
      </c>
      <c r="BD3357" t="s">
        <v>2547</v>
      </c>
      <c r="BE3357" t="e">
        <v>#N/A</v>
      </c>
      <c r="BF3357">
        <v>0</v>
      </c>
      <c r="BH3357" t="str">
        <f t="shared" si="728"/>
        <v/>
      </c>
      <c r="BJ3357" t="str">
        <f t="shared" si="729"/>
        <v>OK</v>
      </c>
      <c r="BK3357" s="130" t="s">
        <v>5302</v>
      </c>
      <c r="BL3357" s="130" t="e">
        <v>#VALUE!</v>
      </c>
      <c r="BM3357" s="131" t="s">
        <v>33</v>
      </c>
      <c r="BN3357" s="131" t="e">
        <v>#VALUE!</v>
      </c>
      <c r="BO3357" t="e">
        <v>#N/A</v>
      </c>
      <c r="BP3357">
        <v>0</v>
      </c>
    </row>
    <row r="3358" spans="1:68" ht="25.2" x14ac:dyDescent="0.3">
      <c r="A3358" s="1"/>
      <c r="B3358" s="47">
        <v>2997</v>
      </c>
      <c r="C3358" s="45">
        <v>1051064</v>
      </c>
      <c r="D3358" s="29"/>
      <c r="E3358" s="29"/>
      <c r="F3358" s="31" t="s">
        <v>2567</v>
      </c>
      <c r="G3358" s="29" t="s">
        <v>31</v>
      </c>
      <c r="H3358" s="29"/>
      <c r="I3358" s="148" t="s">
        <v>33</v>
      </c>
      <c r="J3358" s="147" t="s">
        <v>33</v>
      </c>
      <c r="K3358" s="148" t="e">
        <v>#N/A</v>
      </c>
      <c r="L3358" s="148" t="s">
        <v>32</v>
      </c>
      <c r="M3358" s="147">
        <v>42551</v>
      </c>
      <c r="N3358" s="29" t="str">
        <f t="shared" si="725"/>
        <v/>
      </c>
      <c r="O3358" s="29" t="str">
        <f t="shared" si="726"/>
        <v/>
      </c>
      <c r="P3358" s="29" t="str">
        <f t="shared" si="727"/>
        <v/>
      </c>
      <c r="Q3358" s="29" t="str">
        <f t="shared" si="731"/>
        <v/>
      </c>
      <c r="R3358" s="29" t="str">
        <f t="shared" si="732"/>
        <v/>
      </c>
      <c r="S3358" s="29" t="str">
        <f t="shared" si="733"/>
        <v/>
      </c>
      <c r="T3358" s="29" t="str">
        <f t="shared" si="734"/>
        <v/>
      </c>
      <c r="U3358" s="29"/>
      <c r="V3358" s="29"/>
      <c r="W3358" s="38" t="s">
        <v>2462</v>
      </c>
      <c r="X3358" s="29" t="s">
        <v>158</v>
      </c>
      <c r="Y3358" s="146">
        <v>555</v>
      </c>
      <c r="Z3358" s="33">
        <v>711</v>
      </c>
      <c r="AA3358" s="34">
        <f t="shared" si="722"/>
        <v>0.28100000000000003</v>
      </c>
      <c r="AB3358" s="33">
        <f t="shared" si="723"/>
        <v>711</v>
      </c>
      <c r="AC3358" s="34">
        <f t="shared" si="724"/>
        <v>0.2810810810810811</v>
      </c>
      <c r="AD3358" s="145">
        <f t="shared" si="735"/>
        <v>592.5</v>
      </c>
      <c r="AE3358" s="105">
        <v>462.5</v>
      </c>
      <c r="AF3358" s="34" t="s">
        <v>36</v>
      </c>
      <c r="AG3358" s="34" t="s">
        <v>36</v>
      </c>
      <c r="AH3358" s="34" t="s">
        <v>36</v>
      </c>
      <c r="AI3358" s="29">
        <v>0.11</v>
      </c>
      <c r="AJ3358" s="29">
        <v>1.2999999999999999E-4</v>
      </c>
      <c r="AK3358" s="29">
        <v>0</v>
      </c>
      <c r="AL3358" s="29">
        <v>0</v>
      </c>
      <c r="AM3358" s="29" t="s">
        <v>28</v>
      </c>
      <c r="AN3358" s="44" t="s">
        <v>27</v>
      </c>
      <c r="AO3358" s="29" t="s">
        <v>28</v>
      </c>
      <c r="AP3358" s="29">
        <v>1</v>
      </c>
      <c r="AQ3358" s="29" t="s">
        <v>33</v>
      </c>
      <c r="AR3358" s="29" t="s">
        <v>33</v>
      </c>
      <c r="AS3358" s="29" t="s">
        <v>33</v>
      </c>
      <c r="AT3358" s="29"/>
      <c r="AU3358" s="144"/>
      <c r="AV3358" s="36" t="s">
        <v>28</v>
      </c>
      <c r="AW3358" s="102">
        <v>42551</v>
      </c>
      <c r="AX3358" s="129" t="s">
        <v>33</v>
      </c>
      <c r="AY3358" s="106" t="e">
        <v>#N/A</v>
      </c>
      <c r="BD3358" t="s">
        <v>2566</v>
      </c>
      <c r="BE3358" t="e">
        <v>#N/A</v>
      </c>
      <c r="BF3358">
        <v>0</v>
      </c>
      <c r="BH3358" t="str">
        <f t="shared" si="728"/>
        <v/>
      </c>
      <c r="BJ3358" t="str">
        <f t="shared" si="729"/>
        <v>OK</v>
      </c>
      <c r="BK3358" s="130" t="s">
        <v>5302</v>
      </c>
      <c r="BL3358" s="130" t="e">
        <v>#VALUE!</v>
      </c>
      <c r="BM3358" s="131" t="s">
        <v>33</v>
      </c>
      <c r="BN3358" s="131" t="e">
        <v>#VALUE!</v>
      </c>
      <c r="BO3358" t="e">
        <v>#N/A</v>
      </c>
      <c r="BP3358">
        <v>0</v>
      </c>
    </row>
    <row r="3359" spans="1:68" ht="25.2" x14ac:dyDescent="0.3">
      <c r="A3359" s="1"/>
      <c r="B3359" s="47">
        <v>2998</v>
      </c>
      <c r="C3359" s="45">
        <v>1051004</v>
      </c>
      <c r="D3359" s="29"/>
      <c r="E3359" s="29"/>
      <c r="F3359" s="31" t="s">
        <v>2568</v>
      </c>
      <c r="G3359" s="29" t="s">
        <v>31</v>
      </c>
      <c r="H3359" s="29"/>
      <c r="I3359" s="148" t="s">
        <v>33</v>
      </c>
      <c r="J3359" s="147" t="s">
        <v>33</v>
      </c>
      <c r="K3359" s="148" t="e">
        <v>#N/A</v>
      </c>
      <c r="L3359" s="148" t="s">
        <v>32</v>
      </c>
      <c r="M3359" s="147">
        <v>42551</v>
      </c>
      <c r="N3359" s="29" t="str">
        <f t="shared" si="725"/>
        <v/>
      </c>
      <c r="O3359" s="29" t="str">
        <f t="shared" si="726"/>
        <v/>
      </c>
      <c r="P3359" s="29" t="str">
        <f t="shared" si="727"/>
        <v/>
      </c>
      <c r="Q3359" s="29" t="str">
        <f t="shared" si="731"/>
        <v/>
      </c>
      <c r="R3359" s="29" t="str">
        <f t="shared" si="732"/>
        <v/>
      </c>
      <c r="S3359" s="29" t="str">
        <f t="shared" si="733"/>
        <v/>
      </c>
      <c r="T3359" s="29" t="str">
        <f t="shared" si="734"/>
        <v/>
      </c>
      <c r="U3359" s="29"/>
      <c r="V3359" s="29"/>
      <c r="W3359" s="38" t="s">
        <v>2462</v>
      </c>
      <c r="X3359" s="29" t="s">
        <v>158</v>
      </c>
      <c r="Y3359" s="146">
        <v>1476</v>
      </c>
      <c r="Z3359" s="33">
        <v>1890</v>
      </c>
      <c r="AA3359" s="34">
        <f t="shared" si="722"/>
        <v>0.28000000000000003</v>
      </c>
      <c r="AB3359" s="33">
        <f t="shared" si="723"/>
        <v>1890</v>
      </c>
      <c r="AC3359" s="34">
        <f t="shared" si="724"/>
        <v>0.28048780487804881</v>
      </c>
      <c r="AD3359" s="145">
        <f t="shared" si="735"/>
        <v>1575</v>
      </c>
      <c r="AE3359" s="105">
        <v>1230</v>
      </c>
      <c r="AF3359" s="34" t="s">
        <v>36</v>
      </c>
      <c r="AG3359" s="34" t="s">
        <v>36</v>
      </c>
      <c r="AH3359" s="34" t="s">
        <v>36</v>
      </c>
      <c r="AI3359" s="29">
        <v>0.248</v>
      </c>
      <c r="AJ3359" s="29">
        <v>2.2499999999999998E-3</v>
      </c>
      <c r="AK3359" s="29">
        <v>0</v>
      </c>
      <c r="AL3359" s="29">
        <v>0</v>
      </c>
      <c r="AM3359" s="29" t="s">
        <v>28</v>
      </c>
      <c r="AN3359" s="44" t="s">
        <v>27</v>
      </c>
      <c r="AO3359" s="29" t="s">
        <v>28</v>
      </c>
      <c r="AP3359" s="29">
        <v>1</v>
      </c>
      <c r="AQ3359" s="29"/>
      <c r="AR3359" s="29"/>
      <c r="AS3359" s="29"/>
      <c r="AT3359" s="29"/>
      <c r="AU3359" s="144"/>
      <c r="AV3359" s="36" t="s">
        <v>28</v>
      </c>
      <c r="AW3359" s="102">
        <v>42551</v>
      </c>
      <c r="AX3359" s="129" t="s">
        <v>33</v>
      </c>
      <c r="AY3359" s="106">
        <v>6</v>
      </c>
      <c r="BD3359" t="s">
        <v>1724</v>
      </c>
      <c r="BE3359" t="e">
        <v>#N/A</v>
      </c>
      <c r="BF3359">
        <v>0</v>
      </c>
      <c r="BH3359" t="str">
        <f t="shared" si="728"/>
        <v/>
      </c>
      <c r="BJ3359" t="str">
        <f t="shared" si="729"/>
        <v>OK</v>
      </c>
      <c r="BK3359" s="130" t="s">
        <v>5302</v>
      </c>
      <c r="BL3359" s="130" t="e">
        <v>#VALUE!</v>
      </c>
      <c r="BM3359" s="131" t="s">
        <v>33</v>
      </c>
      <c r="BN3359" s="131" t="e">
        <v>#VALUE!</v>
      </c>
      <c r="BO3359" t="e">
        <v>#N/A</v>
      </c>
      <c r="BP3359">
        <v>0</v>
      </c>
    </row>
    <row r="3360" spans="1:68" ht="25.2" x14ac:dyDescent="0.3">
      <c r="A3360" s="1"/>
      <c r="B3360" s="47">
        <v>2999</v>
      </c>
      <c r="C3360" s="45">
        <v>1054759</v>
      </c>
      <c r="D3360" s="29"/>
      <c r="E3360" s="29"/>
      <c r="F3360" s="31" t="s">
        <v>2569</v>
      </c>
      <c r="G3360" s="29" t="s">
        <v>31</v>
      </c>
      <c r="H3360" s="29"/>
      <c r="I3360" s="148" t="s">
        <v>33</v>
      </c>
      <c r="J3360" s="147" t="s">
        <v>33</v>
      </c>
      <c r="K3360" s="148" t="e">
        <v>#N/A</v>
      </c>
      <c r="L3360" s="148" t="s">
        <v>32</v>
      </c>
      <c r="M3360" s="147">
        <v>42551</v>
      </c>
      <c r="N3360" s="29" t="str">
        <f t="shared" si="725"/>
        <v/>
      </c>
      <c r="O3360" s="29" t="str">
        <f t="shared" si="726"/>
        <v/>
      </c>
      <c r="P3360" s="29" t="str">
        <f t="shared" si="727"/>
        <v/>
      </c>
      <c r="Q3360" s="29" t="str">
        <f t="shared" si="731"/>
        <v/>
      </c>
      <c r="R3360" s="29" t="str">
        <f t="shared" si="732"/>
        <v/>
      </c>
      <c r="S3360" s="29" t="str">
        <f t="shared" si="733"/>
        <v/>
      </c>
      <c r="T3360" s="29" t="str">
        <f t="shared" si="734"/>
        <v/>
      </c>
      <c r="U3360" s="29"/>
      <c r="V3360" s="29"/>
      <c r="W3360" s="38" t="s">
        <v>2462</v>
      </c>
      <c r="X3360" s="29" t="s">
        <v>158</v>
      </c>
      <c r="Y3360" s="146">
        <v>1915</v>
      </c>
      <c r="Z3360" s="33">
        <v>2452</v>
      </c>
      <c r="AA3360" s="34">
        <f t="shared" si="722"/>
        <v>0.28000000000000003</v>
      </c>
      <c r="AB3360" s="33">
        <f t="shared" si="723"/>
        <v>2452</v>
      </c>
      <c r="AC3360" s="34">
        <f t="shared" si="724"/>
        <v>0.28041781314210196</v>
      </c>
      <c r="AD3360" s="145">
        <f t="shared" si="735"/>
        <v>2043.3330000000001</v>
      </c>
      <c r="AE3360" s="105">
        <v>1595.8330000000001</v>
      </c>
      <c r="AF3360" s="34" t="s">
        <v>36</v>
      </c>
      <c r="AG3360" s="34" t="s">
        <v>36</v>
      </c>
      <c r="AH3360" s="34" t="s">
        <v>36</v>
      </c>
      <c r="AI3360" s="29">
        <v>0.25600000000000001</v>
      </c>
      <c r="AJ3360" s="29">
        <v>1.4999999999999999E-2</v>
      </c>
      <c r="AK3360" s="29">
        <v>0</v>
      </c>
      <c r="AL3360" s="29">
        <v>0</v>
      </c>
      <c r="AM3360" s="29" t="s">
        <v>28</v>
      </c>
      <c r="AN3360" s="44" t="s">
        <v>27</v>
      </c>
      <c r="AO3360" s="29" t="s">
        <v>28</v>
      </c>
      <c r="AP3360" s="29">
        <v>1</v>
      </c>
      <c r="AQ3360" s="29"/>
      <c r="AR3360" s="29"/>
      <c r="AS3360" s="29"/>
      <c r="AT3360" s="29"/>
      <c r="AU3360" s="144"/>
      <c r="AV3360" s="36" t="s">
        <v>28</v>
      </c>
      <c r="AW3360" s="102">
        <v>42551</v>
      </c>
      <c r="AX3360" s="129" t="s">
        <v>33</v>
      </c>
      <c r="AY3360" s="106" t="e">
        <v>#N/A</v>
      </c>
      <c r="BD3360" t="s">
        <v>1608</v>
      </c>
      <c r="BE3360" t="e">
        <v>#N/A</v>
      </c>
      <c r="BF3360">
        <v>0</v>
      </c>
      <c r="BH3360" t="str">
        <f t="shared" si="728"/>
        <v/>
      </c>
      <c r="BJ3360" t="str">
        <f t="shared" si="729"/>
        <v>OK</v>
      </c>
      <c r="BK3360" s="130" t="s">
        <v>5302</v>
      </c>
      <c r="BL3360" s="130" t="e">
        <v>#VALUE!</v>
      </c>
      <c r="BM3360" s="131" t="s">
        <v>33</v>
      </c>
      <c r="BN3360" s="131" t="e">
        <v>#VALUE!</v>
      </c>
      <c r="BO3360" t="e">
        <v>#N/A</v>
      </c>
      <c r="BP3360">
        <v>0</v>
      </c>
    </row>
    <row r="3361" spans="1:68" ht="25.2" x14ac:dyDescent="0.3">
      <c r="A3361" s="1"/>
      <c r="B3361" s="47">
        <v>3000</v>
      </c>
      <c r="C3361" s="45">
        <v>1051016</v>
      </c>
      <c r="D3361" s="29"/>
      <c r="E3361" s="29"/>
      <c r="F3361" s="31" t="s">
        <v>2570</v>
      </c>
      <c r="G3361" s="29" t="s">
        <v>31</v>
      </c>
      <c r="H3361" s="29"/>
      <c r="I3361" s="148" t="s">
        <v>33</v>
      </c>
      <c r="J3361" s="147" t="s">
        <v>33</v>
      </c>
      <c r="K3361" s="148" t="e">
        <v>#N/A</v>
      </c>
      <c r="L3361" s="148" t="s">
        <v>32</v>
      </c>
      <c r="M3361" s="147">
        <v>42551</v>
      </c>
      <c r="N3361" s="29" t="str">
        <f t="shared" si="725"/>
        <v/>
      </c>
      <c r="O3361" s="29" t="str">
        <f t="shared" si="726"/>
        <v/>
      </c>
      <c r="P3361" s="29" t="str">
        <f t="shared" si="727"/>
        <v/>
      </c>
      <c r="Q3361" s="29" t="str">
        <f t="shared" si="731"/>
        <v/>
      </c>
      <c r="R3361" s="29" t="str">
        <f t="shared" si="732"/>
        <v/>
      </c>
      <c r="S3361" s="29" t="str">
        <f t="shared" si="733"/>
        <v/>
      </c>
      <c r="T3361" s="29" t="str">
        <f t="shared" si="734"/>
        <v/>
      </c>
      <c r="U3361" s="29"/>
      <c r="V3361" s="29"/>
      <c r="W3361" s="38" t="s">
        <v>2462</v>
      </c>
      <c r="X3361" s="29" t="s">
        <v>158</v>
      </c>
      <c r="Y3361" s="146">
        <v>222.77</v>
      </c>
      <c r="Z3361" s="33">
        <v>285.14999999999998</v>
      </c>
      <c r="AA3361" s="34">
        <f t="shared" si="722"/>
        <v>0.28000000000000003</v>
      </c>
      <c r="AB3361" s="33">
        <f t="shared" si="723"/>
        <v>285.14999999999998</v>
      </c>
      <c r="AC3361" s="34">
        <f t="shared" si="724"/>
        <v>0.2800174529470702</v>
      </c>
      <c r="AD3361" s="145">
        <f t="shared" si="735"/>
        <v>237.625</v>
      </c>
      <c r="AE3361" s="105">
        <v>185.642</v>
      </c>
      <c r="AF3361" s="34" t="s">
        <v>36</v>
      </c>
      <c r="AG3361" s="34" t="s">
        <v>36</v>
      </c>
      <c r="AH3361" s="34" t="s">
        <v>36</v>
      </c>
      <c r="AI3361" s="29">
        <v>0.06</v>
      </c>
      <c r="AJ3361" s="29">
        <v>6.8000000000000005E-4</v>
      </c>
      <c r="AK3361" s="29">
        <v>0</v>
      </c>
      <c r="AL3361" s="29">
        <v>0</v>
      </c>
      <c r="AM3361" s="29" t="s">
        <v>28</v>
      </c>
      <c r="AN3361" s="44" t="s">
        <v>27</v>
      </c>
      <c r="AO3361" s="29" t="s">
        <v>28</v>
      </c>
      <c r="AP3361" s="29">
        <v>1</v>
      </c>
      <c r="AQ3361" s="29" t="s">
        <v>33</v>
      </c>
      <c r="AR3361" s="29" t="s">
        <v>33</v>
      </c>
      <c r="AS3361" s="29" t="s">
        <v>33</v>
      </c>
      <c r="AT3361" s="29"/>
      <c r="AU3361" s="144"/>
      <c r="AV3361" s="36" t="s">
        <v>28</v>
      </c>
      <c r="AW3361" s="102">
        <v>42551</v>
      </c>
      <c r="AX3361" s="129" t="s">
        <v>33</v>
      </c>
      <c r="AY3361" s="106" t="e">
        <v>#N/A</v>
      </c>
      <c r="BD3361" t="s">
        <v>2566</v>
      </c>
      <c r="BE3361" t="e">
        <v>#N/A</v>
      </c>
      <c r="BF3361">
        <v>0</v>
      </c>
      <c r="BH3361" t="str">
        <f t="shared" si="728"/>
        <v/>
      </c>
      <c r="BJ3361" t="str">
        <f t="shared" si="729"/>
        <v>OK</v>
      </c>
      <c r="BK3361" s="130" t="s">
        <v>5302</v>
      </c>
      <c r="BL3361" s="130" t="e">
        <v>#VALUE!</v>
      </c>
      <c r="BM3361" s="131" t="s">
        <v>33</v>
      </c>
      <c r="BN3361" s="131" t="e">
        <v>#VALUE!</v>
      </c>
      <c r="BO3361" t="e">
        <v>#N/A</v>
      </c>
      <c r="BP3361">
        <v>0</v>
      </c>
    </row>
    <row r="3362" spans="1:68" ht="25.2" x14ac:dyDescent="0.3">
      <c r="A3362" s="1"/>
      <c r="B3362" s="47">
        <v>3001</v>
      </c>
      <c r="C3362" s="45">
        <v>1051017</v>
      </c>
      <c r="D3362" s="29"/>
      <c r="E3362" s="29"/>
      <c r="F3362" s="31" t="s">
        <v>2571</v>
      </c>
      <c r="G3362" s="29" t="s">
        <v>31</v>
      </c>
      <c r="H3362" s="29"/>
      <c r="I3362" s="148" t="s">
        <v>33</v>
      </c>
      <c r="J3362" s="147" t="s">
        <v>33</v>
      </c>
      <c r="K3362" s="148" t="e">
        <v>#N/A</v>
      </c>
      <c r="L3362" s="148" t="s">
        <v>32</v>
      </c>
      <c r="M3362" s="147">
        <v>42551</v>
      </c>
      <c r="N3362" s="29" t="str">
        <f t="shared" si="725"/>
        <v/>
      </c>
      <c r="O3362" s="29" t="str">
        <f t="shared" si="726"/>
        <v/>
      </c>
      <c r="P3362" s="29" t="str">
        <f t="shared" si="727"/>
        <v/>
      </c>
      <c r="Q3362" s="29" t="str">
        <f t="shared" si="731"/>
        <v/>
      </c>
      <c r="R3362" s="29" t="str">
        <f t="shared" si="732"/>
        <v/>
      </c>
      <c r="S3362" s="29" t="str">
        <f t="shared" si="733"/>
        <v/>
      </c>
      <c r="T3362" s="29" t="str">
        <f t="shared" si="734"/>
        <v/>
      </c>
      <c r="U3362" s="29"/>
      <c r="V3362" s="29"/>
      <c r="W3362" s="38" t="s">
        <v>2462</v>
      </c>
      <c r="X3362" s="29" t="s">
        <v>158</v>
      </c>
      <c r="Y3362" s="146">
        <v>366.91</v>
      </c>
      <c r="Z3362" s="33">
        <v>469.64</v>
      </c>
      <c r="AA3362" s="34">
        <f t="shared" si="722"/>
        <v>0.28000000000000003</v>
      </c>
      <c r="AB3362" s="33">
        <f t="shared" si="723"/>
        <v>469.64</v>
      </c>
      <c r="AC3362" s="34">
        <f t="shared" si="724"/>
        <v>0.279989403384376</v>
      </c>
      <c r="AD3362" s="145">
        <f t="shared" si="735"/>
        <v>391.36700000000002</v>
      </c>
      <c r="AE3362" s="105">
        <v>305.75799999999998</v>
      </c>
      <c r="AF3362" s="34" t="s">
        <v>36</v>
      </c>
      <c r="AG3362" s="34" t="s">
        <v>36</v>
      </c>
      <c r="AH3362" s="34" t="s">
        <v>36</v>
      </c>
      <c r="AI3362" s="29">
        <v>0.1</v>
      </c>
      <c r="AJ3362" s="29">
        <v>1.41E-3</v>
      </c>
      <c r="AK3362" s="29">
        <v>0</v>
      </c>
      <c r="AL3362" s="29">
        <v>0</v>
      </c>
      <c r="AM3362" s="29" t="s">
        <v>28</v>
      </c>
      <c r="AN3362" s="44" t="s">
        <v>27</v>
      </c>
      <c r="AO3362" s="29" t="s">
        <v>28</v>
      </c>
      <c r="AP3362" s="29">
        <v>1</v>
      </c>
      <c r="AQ3362" s="29" t="s">
        <v>33</v>
      </c>
      <c r="AR3362" s="29" t="s">
        <v>33</v>
      </c>
      <c r="AS3362" s="29" t="s">
        <v>33</v>
      </c>
      <c r="AT3362" s="29"/>
      <c r="AU3362" s="144"/>
      <c r="AV3362" s="36" t="s">
        <v>28</v>
      </c>
      <c r="AW3362" s="102">
        <v>42551</v>
      </c>
      <c r="AX3362" s="129" t="s">
        <v>33</v>
      </c>
      <c r="AY3362" s="106" t="e">
        <v>#N/A</v>
      </c>
      <c r="BD3362" t="s">
        <v>2566</v>
      </c>
      <c r="BE3362" t="e">
        <v>#N/A</v>
      </c>
      <c r="BF3362">
        <v>0</v>
      </c>
      <c r="BH3362" t="str">
        <f t="shared" si="728"/>
        <v/>
      </c>
      <c r="BJ3362" t="str">
        <f t="shared" si="729"/>
        <v>OK</v>
      </c>
      <c r="BK3362" s="130" t="s">
        <v>5302</v>
      </c>
      <c r="BL3362" s="130" t="e">
        <v>#VALUE!</v>
      </c>
      <c r="BM3362" s="131" t="s">
        <v>33</v>
      </c>
      <c r="BN3362" s="131" t="e">
        <v>#VALUE!</v>
      </c>
      <c r="BO3362" t="e">
        <v>#N/A</v>
      </c>
      <c r="BP3362">
        <v>0</v>
      </c>
    </row>
    <row r="3363" spans="1:68" ht="25.2" x14ac:dyDescent="0.3">
      <c r="A3363" s="1"/>
      <c r="B3363" s="47">
        <v>3002</v>
      </c>
      <c r="C3363" s="45">
        <v>1051018</v>
      </c>
      <c r="D3363" s="29"/>
      <c r="E3363" s="29"/>
      <c r="F3363" s="31" t="s">
        <v>2572</v>
      </c>
      <c r="G3363" s="29" t="s">
        <v>31</v>
      </c>
      <c r="H3363" s="29"/>
      <c r="I3363" s="148" t="s">
        <v>33</v>
      </c>
      <c r="J3363" s="147" t="s">
        <v>33</v>
      </c>
      <c r="K3363" s="148" t="e">
        <v>#N/A</v>
      </c>
      <c r="L3363" s="148" t="s">
        <v>32</v>
      </c>
      <c r="M3363" s="147">
        <v>42551</v>
      </c>
      <c r="N3363" s="29" t="str">
        <f t="shared" si="725"/>
        <v/>
      </c>
      <c r="O3363" s="29" t="str">
        <f t="shared" si="726"/>
        <v/>
      </c>
      <c r="P3363" s="29" t="str">
        <f t="shared" si="727"/>
        <v/>
      </c>
      <c r="Q3363" s="29" t="str">
        <f t="shared" si="731"/>
        <v/>
      </c>
      <c r="R3363" s="29" t="str">
        <f t="shared" si="732"/>
        <v/>
      </c>
      <c r="S3363" s="29" t="str">
        <f t="shared" si="733"/>
        <v/>
      </c>
      <c r="T3363" s="29" t="str">
        <f t="shared" si="734"/>
        <v/>
      </c>
      <c r="U3363" s="29"/>
      <c r="V3363" s="29"/>
      <c r="W3363" s="38" t="s">
        <v>2462</v>
      </c>
      <c r="X3363" s="29" t="s">
        <v>158</v>
      </c>
      <c r="Y3363" s="146">
        <v>407.87</v>
      </c>
      <c r="Z3363" s="33">
        <v>522</v>
      </c>
      <c r="AA3363" s="34">
        <f t="shared" si="722"/>
        <v>0.28000000000000003</v>
      </c>
      <c r="AB3363" s="33">
        <f t="shared" si="723"/>
        <v>522</v>
      </c>
      <c r="AC3363" s="34">
        <f t="shared" si="724"/>
        <v>0.27981829522318857</v>
      </c>
      <c r="AD3363" s="145">
        <f t="shared" si="735"/>
        <v>435</v>
      </c>
      <c r="AE3363" s="105">
        <v>339.892</v>
      </c>
      <c r="AF3363" s="34" t="s">
        <v>36</v>
      </c>
      <c r="AG3363" s="34" t="s">
        <v>36</v>
      </c>
      <c r="AH3363" s="34" t="s">
        <v>36</v>
      </c>
      <c r="AI3363" s="29">
        <v>0.13</v>
      </c>
      <c r="AJ3363" s="29">
        <v>2.2399999999999998E-3</v>
      </c>
      <c r="AK3363" s="29">
        <v>0</v>
      </c>
      <c r="AL3363" s="29">
        <v>0</v>
      </c>
      <c r="AM3363" s="29" t="s">
        <v>28</v>
      </c>
      <c r="AN3363" s="44" t="s">
        <v>27</v>
      </c>
      <c r="AO3363" s="29" t="s">
        <v>28</v>
      </c>
      <c r="AP3363" s="29">
        <v>1</v>
      </c>
      <c r="AQ3363" s="29" t="s">
        <v>33</v>
      </c>
      <c r="AR3363" s="29" t="s">
        <v>33</v>
      </c>
      <c r="AS3363" s="29" t="s">
        <v>33</v>
      </c>
      <c r="AT3363" s="29"/>
      <c r="AU3363" s="144"/>
      <c r="AV3363" s="36" t="s">
        <v>28</v>
      </c>
      <c r="AW3363" s="102">
        <v>42551</v>
      </c>
      <c r="AX3363" s="129" t="s">
        <v>33</v>
      </c>
      <c r="AY3363" s="106" t="e">
        <v>#N/A</v>
      </c>
      <c r="BD3363" t="s">
        <v>2566</v>
      </c>
      <c r="BE3363" t="e">
        <v>#N/A</v>
      </c>
      <c r="BF3363">
        <v>0</v>
      </c>
      <c r="BH3363" t="str">
        <f t="shared" si="728"/>
        <v/>
      </c>
      <c r="BJ3363" t="str">
        <f t="shared" si="729"/>
        <v>OK</v>
      </c>
      <c r="BK3363" s="130" t="s">
        <v>5302</v>
      </c>
      <c r="BL3363" s="130" t="e">
        <v>#VALUE!</v>
      </c>
      <c r="BM3363" s="131" t="s">
        <v>33</v>
      </c>
      <c r="BN3363" s="131" t="e">
        <v>#VALUE!</v>
      </c>
      <c r="BO3363" t="e">
        <v>#N/A</v>
      </c>
      <c r="BP3363">
        <v>0</v>
      </c>
    </row>
    <row r="3364" spans="1:68" ht="25.2" x14ac:dyDescent="0.3">
      <c r="A3364" s="1"/>
      <c r="B3364" s="47">
        <v>3003</v>
      </c>
      <c r="C3364" s="45">
        <v>1051019</v>
      </c>
      <c r="D3364" s="29"/>
      <c r="E3364" s="29"/>
      <c r="F3364" s="31" t="s">
        <v>2573</v>
      </c>
      <c r="G3364" s="29" t="s">
        <v>31</v>
      </c>
      <c r="H3364" s="29"/>
      <c r="I3364" s="148" t="s">
        <v>33</v>
      </c>
      <c r="J3364" s="147" t="s">
        <v>33</v>
      </c>
      <c r="K3364" s="148" t="e">
        <v>#N/A</v>
      </c>
      <c r="L3364" s="148" t="s">
        <v>32</v>
      </c>
      <c r="M3364" s="147">
        <v>42551</v>
      </c>
      <c r="N3364" s="29" t="str">
        <f t="shared" si="725"/>
        <v/>
      </c>
      <c r="O3364" s="29" t="str">
        <f t="shared" si="726"/>
        <v/>
      </c>
      <c r="P3364" s="29" t="str">
        <f t="shared" si="727"/>
        <v/>
      </c>
      <c r="Q3364" s="29" t="str">
        <f t="shared" si="731"/>
        <v/>
      </c>
      <c r="R3364" s="29" t="str">
        <f t="shared" si="732"/>
        <v/>
      </c>
      <c r="S3364" s="29" t="str">
        <f t="shared" si="733"/>
        <v/>
      </c>
      <c r="T3364" s="29" t="str">
        <f t="shared" si="734"/>
        <v/>
      </c>
      <c r="U3364" s="29"/>
      <c r="V3364" s="29"/>
      <c r="W3364" s="38" t="s">
        <v>2462</v>
      </c>
      <c r="X3364" s="29" t="s">
        <v>158</v>
      </c>
      <c r="Y3364" s="146">
        <v>475.01</v>
      </c>
      <c r="Z3364" s="33">
        <v>609</v>
      </c>
      <c r="AA3364" s="34">
        <f t="shared" si="722"/>
        <v>0.28199999999999997</v>
      </c>
      <c r="AB3364" s="33">
        <f t="shared" si="723"/>
        <v>609</v>
      </c>
      <c r="AC3364" s="34">
        <f t="shared" si="724"/>
        <v>0.28207719241515561</v>
      </c>
      <c r="AD3364" s="145">
        <f t="shared" si="735"/>
        <v>507.5</v>
      </c>
      <c r="AE3364" s="105">
        <v>395.84199999999998</v>
      </c>
      <c r="AF3364" s="34" t="s">
        <v>36</v>
      </c>
      <c r="AG3364" s="34" t="s">
        <v>36</v>
      </c>
      <c r="AH3364" s="34" t="s">
        <v>36</v>
      </c>
      <c r="AI3364" s="29">
        <v>0.15</v>
      </c>
      <c r="AJ3364" s="29">
        <v>3.16E-3</v>
      </c>
      <c r="AK3364" s="29">
        <v>0</v>
      </c>
      <c r="AL3364" s="29">
        <v>0</v>
      </c>
      <c r="AM3364" s="29" t="s">
        <v>28</v>
      </c>
      <c r="AN3364" s="44" t="s">
        <v>27</v>
      </c>
      <c r="AO3364" s="29" t="s">
        <v>28</v>
      </c>
      <c r="AP3364" s="29">
        <v>1</v>
      </c>
      <c r="AQ3364" s="29" t="s">
        <v>33</v>
      </c>
      <c r="AR3364" s="29" t="s">
        <v>33</v>
      </c>
      <c r="AS3364" s="29" t="s">
        <v>33</v>
      </c>
      <c r="AT3364" s="29"/>
      <c r="AU3364" s="144"/>
      <c r="AV3364" s="36" t="s">
        <v>28</v>
      </c>
      <c r="AW3364" s="102">
        <v>42551</v>
      </c>
      <c r="AX3364" s="129" t="s">
        <v>33</v>
      </c>
      <c r="AY3364" s="106" t="e">
        <v>#N/A</v>
      </c>
      <c r="BD3364" t="s">
        <v>2566</v>
      </c>
      <c r="BE3364" t="e">
        <v>#N/A</v>
      </c>
      <c r="BF3364">
        <v>0</v>
      </c>
      <c r="BH3364" t="str">
        <f t="shared" si="728"/>
        <v/>
      </c>
      <c r="BJ3364" t="str">
        <f t="shared" si="729"/>
        <v>OK</v>
      </c>
      <c r="BK3364" s="130" t="s">
        <v>5302</v>
      </c>
      <c r="BL3364" s="130" t="e">
        <v>#VALUE!</v>
      </c>
      <c r="BM3364" s="131" t="s">
        <v>33</v>
      </c>
      <c r="BN3364" s="131" t="e">
        <v>#VALUE!</v>
      </c>
      <c r="BO3364" t="e">
        <v>#N/A</v>
      </c>
      <c r="BP3364">
        <v>0</v>
      </c>
    </row>
    <row r="3365" spans="1:68" ht="25.2" x14ac:dyDescent="0.3">
      <c r="A3365" s="1"/>
      <c r="B3365" s="47">
        <v>3004</v>
      </c>
      <c r="C3365" s="45">
        <v>1051020</v>
      </c>
      <c r="D3365" s="29"/>
      <c r="E3365" s="29"/>
      <c r="F3365" s="31" t="s">
        <v>2574</v>
      </c>
      <c r="G3365" s="29" t="s">
        <v>31</v>
      </c>
      <c r="H3365" s="29"/>
      <c r="I3365" s="148" t="s">
        <v>33</v>
      </c>
      <c r="J3365" s="147" t="s">
        <v>33</v>
      </c>
      <c r="K3365" s="148" t="e">
        <v>#N/A</v>
      </c>
      <c r="L3365" s="148" t="s">
        <v>32</v>
      </c>
      <c r="M3365" s="147">
        <v>42551</v>
      </c>
      <c r="N3365" s="29" t="str">
        <f t="shared" si="725"/>
        <v/>
      </c>
      <c r="O3365" s="29" t="str">
        <f t="shared" si="726"/>
        <v/>
      </c>
      <c r="P3365" s="29" t="str">
        <f t="shared" si="727"/>
        <v/>
      </c>
      <c r="Q3365" s="29" t="str">
        <f t="shared" si="731"/>
        <v/>
      </c>
      <c r="R3365" s="29" t="str">
        <f t="shared" si="732"/>
        <v/>
      </c>
      <c r="S3365" s="29" t="str">
        <f t="shared" si="733"/>
        <v/>
      </c>
      <c r="T3365" s="29" t="str">
        <f t="shared" si="734"/>
        <v/>
      </c>
      <c r="U3365" s="29"/>
      <c r="V3365" s="29"/>
      <c r="W3365" s="38" t="s">
        <v>2462</v>
      </c>
      <c r="X3365" s="29" t="s">
        <v>158</v>
      </c>
      <c r="Y3365" s="146">
        <v>532</v>
      </c>
      <c r="Z3365" s="33">
        <v>681</v>
      </c>
      <c r="AA3365" s="34">
        <f t="shared" si="722"/>
        <v>0.28000000000000003</v>
      </c>
      <c r="AB3365" s="33">
        <f t="shared" si="723"/>
        <v>681</v>
      </c>
      <c r="AC3365" s="34">
        <f t="shared" si="724"/>
        <v>0.28007615043319573</v>
      </c>
      <c r="AD3365" s="145">
        <f t="shared" si="735"/>
        <v>567.5</v>
      </c>
      <c r="AE3365" s="105">
        <v>443.33300000000003</v>
      </c>
      <c r="AF3365" s="34" t="s">
        <v>36</v>
      </c>
      <c r="AG3365" s="34" t="s">
        <v>36</v>
      </c>
      <c r="AH3365" s="34" t="s">
        <v>36</v>
      </c>
      <c r="AI3365" s="29">
        <v>0.18</v>
      </c>
      <c r="AJ3365" s="29">
        <v>4.4999999999999997E-3</v>
      </c>
      <c r="AK3365" s="29">
        <v>0</v>
      </c>
      <c r="AL3365" s="29">
        <v>0</v>
      </c>
      <c r="AM3365" s="29" t="s">
        <v>28</v>
      </c>
      <c r="AN3365" s="44" t="s">
        <v>27</v>
      </c>
      <c r="AO3365" s="29" t="s">
        <v>28</v>
      </c>
      <c r="AP3365" s="29">
        <v>1</v>
      </c>
      <c r="AQ3365" s="29" t="s">
        <v>33</v>
      </c>
      <c r="AR3365" s="29" t="s">
        <v>33</v>
      </c>
      <c r="AS3365" s="29" t="s">
        <v>33</v>
      </c>
      <c r="AT3365" s="29"/>
      <c r="AU3365" s="144"/>
      <c r="AV3365" s="36" t="s">
        <v>28</v>
      </c>
      <c r="AW3365" s="102">
        <v>42551</v>
      </c>
      <c r="AX3365" s="129" t="s">
        <v>33</v>
      </c>
      <c r="AY3365" s="106" t="e">
        <v>#N/A</v>
      </c>
      <c r="BD3365" t="s">
        <v>2566</v>
      </c>
      <c r="BE3365" t="e">
        <v>#N/A</v>
      </c>
      <c r="BF3365">
        <v>0</v>
      </c>
      <c r="BH3365" t="str">
        <f t="shared" si="728"/>
        <v/>
      </c>
      <c r="BJ3365" t="str">
        <f t="shared" si="729"/>
        <v>OK</v>
      </c>
      <c r="BK3365" s="130" t="s">
        <v>5302</v>
      </c>
      <c r="BL3365" s="130" t="e">
        <v>#VALUE!</v>
      </c>
      <c r="BM3365" s="131" t="s">
        <v>33</v>
      </c>
      <c r="BN3365" s="131" t="e">
        <v>#VALUE!</v>
      </c>
      <c r="BO3365" t="e">
        <v>#N/A</v>
      </c>
      <c r="BP3365">
        <v>0</v>
      </c>
    </row>
    <row r="3366" spans="1:68" ht="25.2" x14ac:dyDescent="0.3">
      <c r="A3366" s="1"/>
      <c r="B3366" s="47">
        <v>3005</v>
      </c>
      <c r="C3366" s="45">
        <v>1051021</v>
      </c>
      <c r="D3366" s="29"/>
      <c r="E3366" s="29"/>
      <c r="F3366" s="31" t="s">
        <v>2575</v>
      </c>
      <c r="G3366" s="29" t="s">
        <v>31</v>
      </c>
      <c r="H3366" s="29"/>
      <c r="I3366" s="148" t="s">
        <v>33</v>
      </c>
      <c r="J3366" s="147" t="s">
        <v>33</v>
      </c>
      <c r="K3366" s="148" t="e">
        <v>#N/A</v>
      </c>
      <c r="L3366" s="148" t="s">
        <v>32</v>
      </c>
      <c r="M3366" s="147">
        <v>42551</v>
      </c>
      <c r="N3366" s="29" t="str">
        <f t="shared" si="725"/>
        <v/>
      </c>
      <c r="O3366" s="29" t="str">
        <f t="shared" si="726"/>
        <v/>
      </c>
      <c r="P3366" s="29" t="str">
        <f t="shared" si="727"/>
        <v/>
      </c>
      <c r="Q3366" s="29" t="str">
        <f t="shared" si="731"/>
        <v/>
      </c>
      <c r="R3366" s="29" t="str">
        <f t="shared" si="732"/>
        <v/>
      </c>
      <c r="S3366" s="29" t="str">
        <f t="shared" si="733"/>
        <v/>
      </c>
      <c r="T3366" s="29" t="str">
        <f t="shared" si="734"/>
        <v/>
      </c>
      <c r="U3366" s="29"/>
      <c r="V3366" s="29"/>
      <c r="W3366" s="38" t="s">
        <v>2462</v>
      </c>
      <c r="X3366" s="29" t="s">
        <v>158</v>
      </c>
      <c r="Y3366" s="146">
        <v>995</v>
      </c>
      <c r="Z3366" s="33">
        <v>1274</v>
      </c>
      <c r="AA3366" s="34">
        <f t="shared" ref="AA3366:AA3429" si="736">ROUND(Z3366/Y3366-1,3)</f>
        <v>0.28000000000000003</v>
      </c>
      <c r="AB3366" s="33">
        <f t="shared" ref="AB3366:AB3429" si="737">IF(OR(W3366="VLD MLC components",W3366="VLD MLC pipes",W3366="VLD PEX components",W3366="VLD PEX pipes",W3366="VLD PHC components",W3366="VLD PHC pipes"),"По запросу",Z3366)</f>
        <v>1274</v>
      </c>
      <c r="AC3366" s="34">
        <f t="shared" ref="AC3366:AC3429" si="738">(AD3366-AE3366)/AE3366</f>
        <v>0.28040189732587029</v>
      </c>
      <c r="AD3366" s="145">
        <f t="shared" si="735"/>
        <v>1061.6669999999999</v>
      </c>
      <c r="AE3366" s="105">
        <v>829.16700000000003</v>
      </c>
      <c r="AF3366" s="34" t="s">
        <v>36</v>
      </c>
      <c r="AG3366" s="34" t="s">
        <v>36</v>
      </c>
      <c r="AH3366" s="34" t="s">
        <v>36</v>
      </c>
      <c r="AI3366" s="29">
        <v>0.4</v>
      </c>
      <c r="AJ3366" s="29">
        <v>8.0300000000000007E-3</v>
      </c>
      <c r="AK3366" s="29">
        <v>0</v>
      </c>
      <c r="AL3366" s="29">
        <v>0</v>
      </c>
      <c r="AM3366" s="29" t="s">
        <v>28</v>
      </c>
      <c r="AN3366" s="44" t="s">
        <v>27</v>
      </c>
      <c r="AO3366" s="29" t="s">
        <v>28</v>
      </c>
      <c r="AP3366" s="29">
        <v>1</v>
      </c>
      <c r="AQ3366" s="29" t="s">
        <v>33</v>
      </c>
      <c r="AR3366" s="29" t="s">
        <v>33</v>
      </c>
      <c r="AS3366" s="29" t="s">
        <v>33</v>
      </c>
      <c r="AT3366" s="29"/>
      <c r="AU3366" s="144"/>
      <c r="AV3366" s="36" t="s">
        <v>28</v>
      </c>
      <c r="AW3366" s="102">
        <v>42551</v>
      </c>
      <c r="AX3366" s="129" t="s">
        <v>33</v>
      </c>
      <c r="AY3366" s="106" t="e">
        <v>#N/A</v>
      </c>
      <c r="BD3366" t="s">
        <v>2566</v>
      </c>
      <c r="BE3366" t="e">
        <v>#N/A</v>
      </c>
      <c r="BF3366">
        <v>0</v>
      </c>
      <c r="BH3366" t="str">
        <f t="shared" si="728"/>
        <v/>
      </c>
      <c r="BJ3366" t="str">
        <f t="shared" si="729"/>
        <v>OK</v>
      </c>
      <c r="BK3366" s="130" t="s">
        <v>5302</v>
      </c>
      <c r="BL3366" s="130" t="e">
        <v>#VALUE!</v>
      </c>
      <c r="BM3366" s="131" t="s">
        <v>33</v>
      </c>
      <c r="BN3366" s="131" t="e">
        <v>#VALUE!</v>
      </c>
      <c r="BO3366" t="e">
        <v>#N/A</v>
      </c>
      <c r="BP3366">
        <v>0</v>
      </c>
    </row>
    <row r="3367" spans="1:68" ht="25.2" x14ac:dyDescent="0.3">
      <c r="A3367" s="1"/>
      <c r="B3367" s="47">
        <v>3006</v>
      </c>
      <c r="C3367" s="45">
        <v>1051022</v>
      </c>
      <c r="D3367" s="29"/>
      <c r="E3367" s="29"/>
      <c r="F3367" s="31" t="s">
        <v>2576</v>
      </c>
      <c r="G3367" s="29" t="s">
        <v>31</v>
      </c>
      <c r="H3367" s="29"/>
      <c r="I3367" s="148" t="s">
        <v>33</v>
      </c>
      <c r="J3367" s="147" t="s">
        <v>33</v>
      </c>
      <c r="K3367" s="148" t="e">
        <v>#N/A</v>
      </c>
      <c r="L3367" s="148" t="s">
        <v>32</v>
      </c>
      <c r="M3367" s="147">
        <v>42551</v>
      </c>
      <c r="N3367" s="29" t="str">
        <f t="shared" si="725"/>
        <v/>
      </c>
      <c r="O3367" s="29" t="str">
        <f t="shared" si="726"/>
        <v/>
      </c>
      <c r="P3367" s="29" t="str">
        <f t="shared" si="727"/>
        <v/>
      </c>
      <c r="Q3367" s="29" t="str">
        <f t="shared" si="731"/>
        <v/>
      </c>
      <c r="R3367" s="29" t="str">
        <f t="shared" si="732"/>
        <v/>
      </c>
      <c r="S3367" s="29" t="str">
        <f t="shared" si="733"/>
        <v/>
      </c>
      <c r="T3367" s="29" t="str">
        <f t="shared" si="734"/>
        <v/>
      </c>
      <c r="U3367" s="29"/>
      <c r="V3367" s="29"/>
      <c r="W3367" s="38" t="s">
        <v>2462</v>
      </c>
      <c r="X3367" s="29" t="s">
        <v>158</v>
      </c>
      <c r="Y3367" s="146">
        <v>1383</v>
      </c>
      <c r="Z3367" s="33">
        <v>1770</v>
      </c>
      <c r="AA3367" s="34">
        <f t="shared" si="736"/>
        <v>0.28000000000000003</v>
      </c>
      <c r="AB3367" s="33">
        <f t="shared" si="737"/>
        <v>1770</v>
      </c>
      <c r="AC3367" s="34">
        <f t="shared" si="738"/>
        <v>0.27982646420824298</v>
      </c>
      <c r="AD3367" s="145">
        <f t="shared" si="735"/>
        <v>1475</v>
      </c>
      <c r="AE3367" s="105">
        <v>1152.5</v>
      </c>
      <c r="AF3367" s="34" t="s">
        <v>36</v>
      </c>
      <c r="AG3367" s="34" t="s">
        <v>36</v>
      </c>
      <c r="AH3367" s="34" t="s">
        <v>36</v>
      </c>
      <c r="AI3367" s="29">
        <v>0.62</v>
      </c>
      <c r="AJ3367" s="29">
        <v>1.3899999999999999E-2</v>
      </c>
      <c r="AK3367" s="29">
        <v>0</v>
      </c>
      <c r="AL3367" s="29">
        <v>0</v>
      </c>
      <c r="AM3367" s="29" t="s">
        <v>28</v>
      </c>
      <c r="AN3367" s="44" t="s">
        <v>27</v>
      </c>
      <c r="AO3367" s="29" t="s">
        <v>28</v>
      </c>
      <c r="AP3367" s="29">
        <v>1</v>
      </c>
      <c r="AQ3367" s="29" t="s">
        <v>33</v>
      </c>
      <c r="AR3367" s="29" t="s">
        <v>33</v>
      </c>
      <c r="AS3367" s="29" t="s">
        <v>33</v>
      </c>
      <c r="AT3367" s="29"/>
      <c r="AU3367" s="144"/>
      <c r="AV3367" s="36" t="s">
        <v>28</v>
      </c>
      <c r="AW3367" s="102">
        <v>42551</v>
      </c>
      <c r="AX3367" s="129" t="s">
        <v>33</v>
      </c>
      <c r="AY3367" s="106" t="e">
        <v>#N/A</v>
      </c>
      <c r="BD3367" t="s">
        <v>2566</v>
      </c>
      <c r="BE3367" t="e">
        <v>#N/A</v>
      </c>
      <c r="BF3367">
        <v>0</v>
      </c>
      <c r="BH3367" t="str">
        <f t="shared" si="728"/>
        <v/>
      </c>
      <c r="BJ3367" t="str">
        <f t="shared" si="729"/>
        <v>OK</v>
      </c>
      <c r="BK3367" s="130" t="s">
        <v>5302</v>
      </c>
      <c r="BL3367" s="130" t="e">
        <v>#VALUE!</v>
      </c>
      <c r="BM3367" s="131" t="s">
        <v>33</v>
      </c>
      <c r="BN3367" s="131" t="e">
        <v>#VALUE!</v>
      </c>
      <c r="BO3367" t="e">
        <v>#N/A</v>
      </c>
      <c r="BP3367">
        <v>0</v>
      </c>
    </row>
    <row r="3368" spans="1:68" ht="25.2" x14ac:dyDescent="0.3">
      <c r="A3368" s="1"/>
      <c r="B3368" s="47">
        <v>3007</v>
      </c>
      <c r="C3368" s="45">
        <v>1054770</v>
      </c>
      <c r="D3368" s="29"/>
      <c r="E3368" s="29"/>
      <c r="F3368" s="31" t="s">
        <v>2577</v>
      </c>
      <c r="G3368" s="29" t="s">
        <v>31</v>
      </c>
      <c r="H3368" s="29"/>
      <c r="I3368" s="148" t="s">
        <v>33</v>
      </c>
      <c r="J3368" s="147" t="s">
        <v>33</v>
      </c>
      <c r="K3368" s="148" t="e">
        <v>#N/A</v>
      </c>
      <c r="L3368" s="148" t="s">
        <v>32</v>
      </c>
      <c r="M3368" s="147">
        <v>42551</v>
      </c>
      <c r="N3368" s="29" t="str">
        <f t="shared" si="725"/>
        <v/>
      </c>
      <c r="O3368" s="29" t="str">
        <f t="shared" si="726"/>
        <v/>
      </c>
      <c r="P3368" s="29" t="str">
        <f t="shared" si="727"/>
        <v/>
      </c>
      <c r="Q3368" s="29" t="str">
        <f t="shared" si="731"/>
        <v/>
      </c>
      <c r="R3368" s="29" t="str">
        <f t="shared" si="732"/>
        <v/>
      </c>
      <c r="S3368" s="29" t="str">
        <f t="shared" si="733"/>
        <v/>
      </c>
      <c r="T3368" s="29" t="str">
        <f t="shared" si="734"/>
        <v/>
      </c>
      <c r="U3368" s="29"/>
      <c r="V3368" s="29"/>
      <c r="W3368" s="38" t="s">
        <v>2462</v>
      </c>
      <c r="X3368" s="29" t="s">
        <v>158</v>
      </c>
      <c r="Y3368" s="146">
        <v>1362</v>
      </c>
      <c r="Z3368" s="33">
        <v>1743</v>
      </c>
      <c r="AA3368" s="34">
        <f t="shared" si="736"/>
        <v>0.28000000000000003</v>
      </c>
      <c r="AB3368" s="33">
        <f t="shared" si="737"/>
        <v>1743</v>
      </c>
      <c r="AC3368" s="34">
        <f t="shared" si="738"/>
        <v>0.27973568281938327</v>
      </c>
      <c r="AD3368" s="145">
        <f t="shared" si="735"/>
        <v>1452.5</v>
      </c>
      <c r="AE3368" s="105">
        <v>1135</v>
      </c>
      <c r="AF3368" s="34" t="s">
        <v>36</v>
      </c>
      <c r="AG3368" s="34" t="s">
        <v>36</v>
      </c>
      <c r="AH3368" s="34" t="s">
        <v>36</v>
      </c>
      <c r="AI3368" s="29">
        <v>0.1</v>
      </c>
      <c r="AJ3368" s="29">
        <v>1.8E-3</v>
      </c>
      <c r="AK3368" s="29">
        <v>0</v>
      </c>
      <c r="AL3368" s="29">
        <v>0</v>
      </c>
      <c r="AM3368" s="29" t="s">
        <v>28</v>
      </c>
      <c r="AN3368" s="44" t="s">
        <v>27</v>
      </c>
      <c r="AO3368" s="29" t="s">
        <v>28</v>
      </c>
      <c r="AP3368" s="29">
        <v>1</v>
      </c>
      <c r="AQ3368" s="29" t="s">
        <v>33</v>
      </c>
      <c r="AR3368" s="29" t="s">
        <v>33</v>
      </c>
      <c r="AS3368" s="29" t="s">
        <v>33</v>
      </c>
      <c r="AT3368" s="29"/>
      <c r="AU3368" s="144"/>
      <c r="AV3368" s="36" t="s">
        <v>28</v>
      </c>
      <c r="AW3368" s="102">
        <v>42551</v>
      </c>
      <c r="AX3368" s="129" t="s">
        <v>33</v>
      </c>
      <c r="AY3368" s="106" t="e">
        <v>#N/A</v>
      </c>
      <c r="BD3368" t="s">
        <v>3773</v>
      </c>
      <c r="BE3368" t="e">
        <v>#N/A</v>
      </c>
      <c r="BF3368">
        <v>0</v>
      </c>
      <c r="BH3368" t="str">
        <f t="shared" si="728"/>
        <v/>
      </c>
      <c r="BJ3368" t="str">
        <f t="shared" si="729"/>
        <v>OK</v>
      </c>
      <c r="BK3368" s="130" t="s">
        <v>5302</v>
      </c>
      <c r="BL3368" s="130" t="e">
        <v>#VALUE!</v>
      </c>
      <c r="BM3368" s="131" t="s">
        <v>33</v>
      </c>
      <c r="BN3368" s="131" t="e">
        <v>#VALUE!</v>
      </c>
      <c r="BO3368" t="e">
        <v>#N/A</v>
      </c>
      <c r="BP3368">
        <v>0</v>
      </c>
    </row>
    <row r="3369" spans="1:68" ht="25.2" x14ac:dyDescent="0.3">
      <c r="A3369" s="1"/>
      <c r="B3369" s="47">
        <v>3008</v>
      </c>
      <c r="C3369" s="45">
        <v>1051024</v>
      </c>
      <c r="D3369" s="29"/>
      <c r="E3369" s="29"/>
      <c r="F3369" s="31" t="s">
        <v>2578</v>
      </c>
      <c r="G3369" s="29" t="s">
        <v>31</v>
      </c>
      <c r="H3369" s="29"/>
      <c r="I3369" s="148" t="s">
        <v>33</v>
      </c>
      <c r="J3369" s="147" t="s">
        <v>33</v>
      </c>
      <c r="K3369" s="148" t="e">
        <v>#N/A</v>
      </c>
      <c r="L3369" s="148" t="s">
        <v>32</v>
      </c>
      <c r="M3369" s="147">
        <v>42551</v>
      </c>
      <c r="N3369" s="29" t="str">
        <f t="shared" ref="N3369:N3432" si="739">IFERROR(MID($D3369,1,7)+0,"")</f>
        <v/>
      </c>
      <c r="O3369" s="29" t="str">
        <f t="shared" ref="O3369:O3432" si="740">IFERROR(MID($D3369,10,7)+0,"")</f>
        <v/>
      </c>
      <c r="P3369" s="29" t="str">
        <f t="shared" ref="P3369:P3432" si="741">IFERROR(MID($D3369,19,7)+0,"")</f>
        <v/>
      </c>
      <c r="Q3369" s="29" t="str">
        <f t="shared" si="731"/>
        <v/>
      </c>
      <c r="R3369" s="29" t="str">
        <f t="shared" si="732"/>
        <v/>
      </c>
      <c r="S3369" s="29" t="str">
        <f t="shared" si="733"/>
        <v/>
      </c>
      <c r="T3369" s="29" t="str">
        <f t="shared" si="734"/>
        <v/>
      </c>
      <c r="U3369" s="29"/>
      <c r="V3369" s="29"/>
      <c r="W3369" s="38" t="s">
        <v>2462</v>
      </c>
      <c r="X3369" s="29" t="s">
        <v>158</v>
      </c>
      <c r="Y3369" s="146">
        <v>393.12</v>
      </c>
      <c r="Z3369" s="33">
        <v>503</v>
      </c>
      <c r="AA3369" s="34">
        <f t="shared" si="736"/>
        <v>0.28000000000000003</v>
      </c>
      <c r="AB3369" s="33">
        <f t="shared" si="737"/>
        <v>503</v>
      </c>
      <c r="AC3369" s="34">
        <f t="shared" si="738"/>
        <v>0.27950854700854683</v>
      </c>
      <c r="AD3369" s="145">
        <f t="shared" si="735"/>
        <v>419.16699999999997</v>
      </c>
      <c r="AE3369" s="105">
        <v>327.60000000000002</v>
      </c>
      <c r="AF3369" s="34" t="s">
        <v>36</v>
      </c>
      <c r="AG3369" s="34" t="s">
        <v>36</v>
      </c>
      <c r="AH3369" s="34" t="s">
        <v>36</v>
      </c>
      <c r="AI3369" s="29">
        <v>0.12</v>
      </c>
      <c r="AJ3369" s="29">
        <v>2.3E-3</v>
      </c>
      <c r="AK3369" s="29">
        <v>0</v>
      </c>
      <c r="AL3369" s="29">
        <v>0</v>
      </c>
      <c r="AM3369" s="29" t="s">
        <v>28</v>
      </c>
      <c r="AN3369" s="44" t="s">
        <v>27</v>
      </c>
      <c r="AO3369" s="29" t="s">
        <v>28</v>
      </c>
      <c r="AP3369" s="29">
        <v>1</v>
      </c>
      <c r="AQ3369" s="29" t="s">
        <v>33</v>
      </c>
      <c r="AR3369" s="29" t="s">
        <v>33</v>
      </c>
      <c r="AS3369" s="29" t="s">
        <v>33</v>
      </c>
      <c r="AT3369" s="29"/>
      <c r="AU3369" s="144"/>
      <c r="AV3369" s="36" t="s">
        <v>28</v>
      </c>
      <c r="AW3369" s="102">
        <v>42551</v>
      </c>
      <c r="AX3369" s="129" t="s">
        <v>33</v>
      </c>
      <c r="AY3369" s="106" t="e">
        <v>#N/A</v>
      </c>
      <c r="BD3369" t="s">
        <v>2566</v>
      </c>
      <c r="BE3369" t="e">
        <v>#N/A</v>
      </c>
      <c r="BF3369">
        <v>0</v>
      </c>
      <c r="BH3369" t="str">
        <f t="shared" ref="BH3369:BH3432" si="742">IF(OR(H3369="Регулярный ассортимент",AK3369&gt;0,AL3369&gt;0),"AV","")</f>
        <v/>
      </c>
      <c r="BJ3369" t="str">
        <f t="shared" ref="BJ3369:BJ3432" si="743">IF(AB3369-Z3369=0,"OK")</f>
        <v>OK</v>
      </c>
      <c r="BK3369" s="130" t="s">
        <v>5302</v>
      </c>
      <c r="BL3369" s="130" t="e">
        <v>#VALUE!</v>
      </c>
      <c r="BM3369" s="131" t="s">
        <v>33</v>
      </c>
      <c r="BN3369" s="131" t="e">
        <v>#VALUE!</v>
      </c>
      <c r="BO3369" t="e">
        <v>#N/A</v>
      </c>
      <c r="BP3369">
        <v>0</v>
      </c>
    </row>
    <row r="3370" spans="1:68" ht="25.2" x14ac:dyDescent="0.3">
      <c r="A3370" s="1"/>
      <c r="B3370" s="47">
        <v>3009</v>
      </c>
      <c r="C3370" s="45">
        <v>1051025</v>
      </c>
      <c r="D3370" s="29"/>
      <c r="E3370" s="29"/>
      <c r="F3370" s="31" t="s">
        <v>2579</v>
      </c>
      <c r="G3370" s="29" t="s">
        <v>31</v>
      </c>
      <c r="H3370" s="29"/>
      <c r="I3370" s="148" t="s">
        <v>33</v>
      </c>
      <c r="J3370" s="147" t="s">
        <v>33</v>
      </c>
      <c r="K3370" s="148" t="e">
        <v>#N/A</v>
      </c>
      <c r="L3370" s="148" t="s">
        <v>32</v>
      </c>
      <c r="M3370" s="147">
        <v>42551</v>
      </c>
      <c r="N3370" s="29" t="str">
        <f t="shared" si="739"/>
        <v/>
      </c>
      <c r="O3370" s="29" t="str">
        <f t="shared" si="740"/>
        <v/>
      </c>
      <c r="P3370" s="29" t="str">
        <f t="shared" si="741"/>
        <v/>
      </c>
      <c r="Q3370" s="29" t="str">
        <f t="shared" si="731"/>
        <v/>
      </c>
      <c r="R3370" s="29" t="str">
        <f t="shared" si="732"/>
        <v/>
      </c>
      <c r="S3370" s="29" t="str">
        <f t="shared" si="733"/>
        <v/>
      </c>
      <c r="T3370" s="29" t="str">
        <f t="shared" si="734"/>
        <v/>
      </c>
      <c r="U3370" s="29"/>
      <c r="V3370" s="29"/>
      <c r="W3370" s="38" t="s">
        <v>2462</v>
      </c>
      <c r="X3370" s="29" t="s">
        <v>158</v>
      </c>
      <c r="Y3370" s="146">
        <v>402.93</v>
      </c>
      <c r="Z3370" s="33">
        <v>516</v>
      </c>
      <c r="AA3370" s="34">
        <f t="shared" si="736"/>
        <v>0.28100000000000003</v>
      </c>
      <c r="AB3370" s="33">
        <f t="shared" si="737"/>
        <v>516</v>
      </c>
      <c r="AC3370" s="34">
        <f t="shared" si="738"/>
        <v>0.28061946243764435</v>
      </c>
      <c r="AD3370" s="145">
        <f t="shared" si="735"/>
        <v>430</v>
      </c>
      <c r="AE3370" s="105">
        <v>335.77499999999998</v>
      </c>
      <c r="AF3370" s="34" t="s">
        <v>36</v>
      </c>
      <c r="AG3370" s="34" t="s">
        <v>36</v>
      </c>
      <c r="AH3370" s="34" t="s">
        <v>36</v>
      </c>
      <c r="AI3370" s="29">
        <v>0.12</v>
      </c>
      <c r="AJ3370" s="29">
        <v>2.8E-3</v>
      </c>
      <c r="AK3370" s="29">
        <v>0</v>
      </c>
      <c r="AL3370" s="29">
        <v>0</v>
      </c>
      <c r="AM3370" s="29" t="s">
        <v>28</v>
      </c>
      <c r="AN3370" s="44" t="s">
        <v>27</v>
      </c>
      <c r="AO3370" s="29" t="s">
        <v>28</v>
      </c>
      <c r="AP3370" s="29">
        <v>1</v>
      </c>
      <c r="AQ3370" s="29" t="s">
        <v>33</v>
      </c>
      <c r="AR3370" s="29" t="s">
        <v>33</v>
      </c>
      <c r="AS3370" s="29" t="s">
        <v>33</v>
      </c>
      <c r="AT3370" s="29"/>
      <c r="AU3370" s="144"/>
      <c r="AV3370" s="36" t="s">
        <v>28</v>
      </c>
      <c r="AW3370" s="102">
        <v>42551</v>
      </c>
      <c r="AX3370" s="129" t="s">
        <v>33</v>
      </c>
      <c r="AY3370" s="106" t="e">
        <v>#N/A</v>
      </c>
      <c r="BD3370" t="s">
        <v>2566</v>
      </c>
      <c r="BE3370" t="e">
        <v>#N/A</v>
      </c>
      <c r="BF3370">
        <v>0</v>
      </c>
      <c r="BH3370" t="str">
        <f t="shared" si="742"/>
        <v/>
      </c>
      <c r="BJ3370" t="str">
        <f t="shared" si="743"/>
        <v>OK</v>
      </c>
      <c r="BK3370" s="130" t="s">
        <v>5302</v>
      </c>
      <c r="BL3370" s="130" t="e">
        <v>#VALUE!</v>
      </c>
      <c r="BM3370" s="131" t="s">
        <v>33</v>
      </c>
      <c r="BN3370" s="131" t="e">
        <v>#VALUE!</v>
      </c>
      <c r="BO3370" t="e">
        <v>#N/A</v>
      </c>
      <c r="BP3370">
        <v>0</v>
      </c>
    </row>
    <row r="3371" spans="1:68" ht="25.2" x14ac:dyDescent="0.3">
      <c r="A3371" s="1"/>
      <c r="B3371" s="47">
        <v>3010</v>
      </c>
      <c r="C3371" s="45">
        <v>1051026</v>
      </c>
      <c r="D3371" s="29"/>
      <c r="E3371" s="29"/>
      <c r="F3371" s="31" t="s">
        <v>2580</v>
      </c>
      <c r="G3371" s="29" t="s">
        <v>31</v>
      </c>
      <c r="H3371" s="29"/>
      <c r="I3371" s="148" t="s">
        <v>33</v>
      </c>
      <c r="J3371" s="147" t="s">
        <v>33</v>
      </c>
      <c r="K3371" s="148" t="e">
        <v>#N/A</v>
      </c>
      <c r="L3371" s="148" t="s">
        <v>32</v>
      </c>
      <c r="M3371" s="147">
        <v>42551</v>
      </c>
      <c r="N3371" s="29" t="str">
        <f t="shared" si="739"/>
        <v/>
      </c>
      <c r="O3371" s="29" t="str">
        <f t="shared" si="740"/>
        <v/>
      </c>
      <c r="P3371" s="29" t="str">
        <f t="shared" si="741"/>
        <v/>
      </c>
      <c r="Q3371" s="29" t="str">
        <f t="shared" si="731"/>
        <v/>
      </c>
      <c r="R3371" s="29" t="str">
        <f t="shared" si="732"/>
        <v/>
      </c>
      <c r="S3371" s="29" t="str">
        <f t="shared" si="733"/>
        <v/>
      </c>
      <c r="T3371" s="29" t="str">
        <f t="shared" si="734"/>
        <v/>
      </c>
      <c r="U3371" s="29"/>
      <c r="V3371" s="29"/>
      <c r="W3371" s="38" t="s">
        <v>2462</v>
      </c>
      <c r="X3371" s="29" t="s">
        <v>158</v>
      </c>
      <c r="Y3371" s="146">
        <v>407.87</v>
      </c>
      <c r="Z3371" s="33">
        <v>522</v>
      </c>
      <c r="AA3371" s="34">
        <f t="shared" si="736"/>
        <v>0.28000000000000003</v>
      </c>
      <c r="AB3371" s="33">
        <f t="shared" si="737"/>
        <v>522</v>
      </c>
      <c r="AC3371" s="34">
        <f t="shared" si="738"/>
        <v>0.27981829522318857</v>
      </c>
      <c r="AD3371" s="145">
        <f t="shared" si="735"/>
        <v>435</v>
      </c>
      <c r="AE3371" s="105">
        <v>339.892</v>
      </c>
      <c r="AF3371" s="34" t="s">
        <v>36</v>
      </c>
      <c r="AG3371" s="34" t="s">
        <v>36</v>
      </c>
      <c r="AH3371" s="34" t="s">
        <v>36</v>
      </c>
      <c r="AI3371" s="29">
        <v>0.16</v>
      </c>
      <c r="AJ3371" s="29">
        <v>4.2399999999999998E-3</v>
      </c>
      <c r="AK3371" s="29">
        <v>0</v>
      </c>
      <c r="AL3371" s="29">
        <v>0</v>
      </c>
      <c r="AM3371" s="29" t="s">
        <v>28</v>
      </c>
      <c r="AN3371" s="44" t="s">
        <v>27</v>
      </c>
      <c r="AO3371" s="29" t="s">
        <v>28</v>
      </c>
      <c r="AP3371" s="29">
        <v>1</v>
      </c>
      <c r="AQ3371" s="29" t="s">
        <v>33</v>
      </c>
      <c r="AR3371" s="29" t="s">
        <v>33</v>
      </c>
      <c r="AS3371" s="29" t="s">
        <v>33</v>
      </c>
      <c r="AT3371" s="29"/>
      <c r="AU3371" s="144"/>
      <c r="AV3371" s="36" t="s">
        <v>28</v>
      </c>
      <c r="AW3371" s="102">
        <v>42551</v>
      </c>
      <c r="AX3371" s="129" t="s">
        <v>33</v>
      </c>
      <c r="AY3371" s="106" t="e">
        <v>#N/A</v>
      </c>
      <c r="BD3371" t="s">
        <v>2566</v>
      </c>
      <c r="BE3371" t="e">
        <v>#N/A</v>
      </c>
      <c r="BF3371">
        <v>0</v>
      </c>
      <c r="BH3371" t="str">
        <f t="shared" si="742"/>
        <v/>
      </c>
      <c r="BJ3371" t="str">
        <f t="shared" si="743"/>
        <v>OK</v>
      </c>
      <c r="BK3371" s="130" t="s">
        <v>5302</v>
      </c>
      <c r="BL3371" s="130" t="e">
        <v>#VALUE!</v>
      </c>
      <c r="BM3371" s="131" t="s">
        <v>33</v>
      </c>
      <c r="BN3371" s="131" t="e">
        <v>#VALUE!</v>
      </c>
      <c r="BO3371" t="e">
        <v>#N/A</v>
      </c>
      <c r="BP3371">
        <v>0</v>
      </c>
    </row>
    <row r="3372" spans="1:68" ht="25.2" x14ac:dyDescent="0.3">
      <c r="A3372" s="1"/>
      <c r="B3372" s="47">
        <v>3011</v>
      </c>
      <c r="C3372" s="45">
        <v>1050986</v>
      </c>
      <c r="D3372" s="29"/>
      <c r="E3372" s="29"/>
      <c r="F3372" s="31" t="s">
        <v>2581</v>
      </c>
      <c r="G3372" s="29" t="s">
        <v>31</v>
      </c>
      <c r="H3372" s="29"/>
      <c r="I3372" s="148" t="s">
        <v>33</v>
      </c>
      <c r="J3372" s="147" t="s">
        <v>33</v>
      </c>
      <c r="K3372" s="148" t="e">
        <v>#N/A</v>
      </c>
      <c r="L3372" s="148" t="s">
        <v>32</v>
      </c>
      <c r="M3372" s="147">
        <v>42551</v>
      </c>
      <c r="N3372" s="29" t="str">
        <f t="shared" si="739"/>
        <v/>
      </c>
      <c r="O3372" s="29" t="str">
        <f t="shared" si="740"/>
        <v/>
      </c>
      <c r="P3372" s="29" t="str">
        <f t="shared" si="741"/>
        <v/>
      </c>
      <c r="Q3372" s="29" t="str">
        <f t="shared" si="731"/>
        <v/>
      </c>
      <c r="R3372" s="29" t="str">
        <f t="shared" si="732"/>
        <v/>
      </c>
      <c r="S3372" s="29" t="str">
        <f t="shared" si="733"/>
        <v/>
      </c>
      <c r="T3372" s="29" t="str">
        <f t="shared" si="734"/>
        <v/>
      </c>
      <c r="U3372" s="29"/>
      <c r="V3372" s="29"/>
      <c r="W3372" s="38" t="s">
        <v>2462</v>
      </c>
      <c r="X3372" s="29" t="s">
        <v>158</v>
      </c>
      <c r="Y3372" s="146">
        <v>1143</v>
      </c>
      <c r="Z3372" s="33">
        <v>1463</v>
      </c>
      <c r="AA3372" s="34">
        <f t="shared" si="736"/>
        <v>0.28000000000000003</v>
      </c>
      <c r="AB3372" s="33">
        <f t="shared" si="737"/>
        <v>1463</v>
      </c>
      <c r="AC3372" s="34">
        <f t="shared" si="738"/>
        <v>0.27996535433070857</v>
      </c>
      <c r="AD3372" s="145">
        <f t="shared" si="735"/>
        <v>1219.1669999999999</v>
      </c>
      <c r="AE3372" s="105">
        <v>952.5</v>
      </c>
      <c r="AF3372" s="34" t="s">
        <v>36</v>
      </c>
      <c r="AG3372" s="34" t="s">
        <v>36</v>
      </c>
      <c r="AH3372" s="34" t="s">
        <v>36</v>
      </c>
      <c r="AI3372" s="29">
        <v>0.28499999999999998</v>
      </c>
      <c r="AJ3372" s="29">
        <v>4.9199999999999999E-3</v>
      </c>
      <c r="AK3372" s="29">
        <v>0</v>
      </c>
      <c r="AL3372" s="29">
        <v>0</v>
      </c>
      <c r="AM3372" s="29" t="s">
        <v>28</v>
      </c>
      <c r="AN3372" s="44" t="s">
        <v>27</v>
      </c>
      <c r="AO3372" s="29" t="s">
        <v>28</v>
      </c>
      <c r="AP3372" s="29">
        <v>1</v>
      </c>
      <c r="AQ3372" s="29" t="s">
        <v>33</v>
      </c>
      <c r="AR3372" s="29" t="s">
        <v>33</v>
      </c>
      <c r="AS3372" s="29" t="s">
        <v>33</v>
      </c>
      <c r="AT3372" s="29"/>
      <c r="AU3372" s="144"/>
      <c r="AV3372" s="36" t="s">
        <v>28</v>
      </c>
      <c r="AW3372" s="102">
        <v>42551</v>
      </c>
      <c r="AX3372" s="129" t="s">
        <v>33</v>
      </c>
      <c r="AY3372" s="106" t="e">
        <v>#N/A</v>
      </c>
      <c r="BD3372" t="s">
        <v>1994</v>
      </c>
      <c r="BE3372" t="e">
        <v>#N/A</v>
      </c>
      <c r="BF3372">
        <v>0</v>
      </c>
      <c r="BH3372" t="str">
        <f t="shared" si="742"/>
        <v/>
      </c>
      <c r="BJ3372" t="str">
        <f t="shared" si="743"/>
        <v>OK</v>
      </c>
      <c r="BK3372" s="130" t="s">
        <v>5302</v>
      </c>
      <c r="BL3372" s="130" t="e">
        <v>#VALUE!</v>
      </c>
      <c r="BM3372" s="131" t="s">
        <v>33</v>
      </c>
      <c r="BN3372" s="131" t="e">
        <v>#VALUE!</v>
      </c>
      <c r="BO3372" t="e">
        <v>#N/A</v>
      </c>
      <c r="BP3372">
        <v>0</v>
      </c>
    </row>
    <row r="3373" spans="1:68" ht="25.2" x14ac:dyDescent="0.3">
      <c r="A3373" s="1"/>
      <c r="B3373" s="47">
        <v>3012</v>
      </c>
      <c r="C3373" s="45">
        <v>1051027</v>
      </c>
      <c r="D3373" s="29"/>
      <c r="E3373" s="29"/>
      <c r="F3373" s="31" t="s">
        <v>2582</v>
      </c>
      <c r="G3373" s="29" t="s">
        <v>31</v>
      </c>
      <c r="H3373" s="29"/>
      <c r="I3373" s="148" t="s">
        <v>33</v>
      </c>
      <c r="J3373" s="147" t="s">
        <v>33</v>
      </c>
      <c r="K3373" s="148" t="e">
        <v>#N/A</v>
      </c>
      <c r="L3373" s="148" t="s">
        <v>32</v>
      </c>
      <c r="M3373" s="147">
        <v>42551</v>
      </c>
      <c r="N3373" s="29" t="str">
        <f t="shared" si="739"/>
        <v/>
      </c>
      <c r="O3373" s="29" t="str">
        <f t="shared" si="740"/>
        <v/>
      </c>
      <c r="P3373" s="29" t="str">
        <f t="shared" si="741"/>
        <v/>
      </c>
      <c r="Q3373" s="29" t="str">
        <f t="shared" si="731"/>
        <v/>
      </c>
      <c r="R3373" s="29" t="str">
        <f t="shared" si="732"/>
        <v/>
      </c>
      <c r="S3373" s="29" t="str">
        <f t="shared" si="733"/>
        <v/>
      </c>
      <c r="T3373" s="29" t="str">
        <f t="shared" si="734"/>
        <v/>
      </c>
      <c r="U3373" s="29"/>
      <c r="V3373" s="29"/>
      <c r="W3373" s="38" t="s">
        <v>2462</v>
      </c>
      <c r="X3373" s="29" t="s">
        <v>158</v>
      </c>
      <c r="Y3373" s="146">
        <v>489.75</v>
      </c>
      <c r="Z3373" s="33">
        <v>627</v>
      </c>
      <c r="AA3373" s="34">
        <f t="shared" si="736"/>
        <v>0.28000000000000003</v>
      </c>
      <c r="AB3373" s="33">
        <f t="shared" si="737"/>
        <v>627</v>
      </c>
      <c r="AC3373" s="34">
        <f t="shared" si="738"/>
        <v>0.28024502297090353</v>
      </c>
      <c r="AD3373" s="145">
        <f t="shared" si="735"/>
        <v>522.5</v>
      </c>
      <c r="AE3373" s="105">
        <v>408.125</v>
      </c>
      <c r="AF3373" s="34" t="s">
        <v>36</v>
      </c>
      <c r="AG3373" s="34" t="s">
        <v>36</v>
      </c>
      <c r="AH3373" s="34" t="s">
        <v>36</v>
      </c>
      <c r="AI3373" s="29">
        <v>0.17</v>
      </c>
      <c r="AJ3373" s="29">
        <v>3.5200000000000001E-3</v>
      </c>
      <c r="AK3373" s="29">
        <v>0</v>
      </c>
      <c r="AL3373" s="29">
        <v>0</v>
      </c>
      <c r="AM3373" s="29" t="s">
        <v>28</v>
      </c>
      <c r="AN3373" s="44" t="s">
        <v>27</v>
      </c>
      <c r="AO3373" s="29" t="s">
        <v>28</v>
      </c>
      <c r="AP3373" s="29">
        <v>1</v>
      </c>
      <c r="AQ3373" s="29" t="s">
        <v>33</v>
      </c>
      <c r="AR3373" s="29" t="s">
        <v>33</v>
      </c>
      <c r="AS3373" s="29" t="s">
        <v>33</v>
      </c>
      <c r="AT3373" s="29"/>
      <c r="AU3373" s="144"/>
      <c r="AV3373" s="36" t="s">
        <v>28</v>
      </c>
      <c r="AW3373" s="102">
        <v>42551</v>
      </c>
      <c r="AX3373" s="129" t="s">
        <v>33</v>
      </c>
      <c r="AY3373" s="106">
        <v>282</v>
      </c>
      <c r="BD3373" t="s">
        <v>2566</v>
      </c>
      <c r="BE3373" t="e">
        <v>#N/A</v>
      </c>
      <c r="BF3373">
        <v>0</v>
      </c>
      <c r="BH3373" t="str">
        <f t="shared" si="742"/>
        <v/>
      </c>
      <c r="BJ3373" t="str">
        <f t="shared" si="743"/>
        <v>OK</v>
      </c>
      <c r="BK3373" s="130" t="s">
        <v>5302</v>
      </c>
      <c r="BL3373" s="130" t="e">
        <v>#VALUE!</v>
      </c>
      <c r="BM3373" s="131" t="s">
        <v>33</v>
      </c>
      <c r="BN3373" s="131" t="e">
        <v>#VALUE!</v>
      </c>
      <c r="BO3373" t="e">
        <v>#N/A</v>
      </c>
      <c r="BP3373">
        <v>0</v>
      </c>
    </row>
    <row r="3374" spans="1:68" ht="25.2" x14ac:dyDescent="0.3">
      <c r="A3374" s="1"/>
      <c r="B3374" s="47">
        <v>3013</v>
      </c>
      <c r="C3374" s="45">
        <v>1051028</v>
      </c>
      <c r="D3374" s="29"/>
      <c r="E3374" s="29"/>
      <c r="F3374" s="31" t="s">
        <v>2583</v>
      </c>
      <c r="G3374" s="29" t="s">
        <v>31</v>
      </c>
      <c r="H3374" s="29"/>
      <c r="I3374" s="148" t="s">
        <v>33</v>
      </c>
      <c r="J3374" s="147" t="s">
        <v>33</v>
      </c>
      <c r="K3374" s="148" t="e">
        <v>#N/A</v>
      </c>
      <c r="L3374" s="148" t="s">
        <v>32</v>
      </c>
      <c r="M3374" s="147">
        <v>42551</v>
      </c>
      <c r="N3374" s="29" t="str">
        <f t="shared" si="739"/>
        <v/>
      </c>
      <c r="O3374" s="29" t="str">
        <f t="shared" si="740"/>
        <v/>
      </c>
      <c r="P3374" s="29" t="str">
        <f t="shared" si="741"/>
        <v/>
      </c>
      <c r="Q3374" s="29" t="str">
        <f t="shared" si="731"/>
        <v/>
      </c>
      <c r="R3374" s="29" t="str">
        <f t="shared" si="732"/>
        <v/>
      </c>
      <c r="S3374" s="29" t="str">
        <f t="shared" si="733"/>
        <v/>
      </c>
      <c r="T3374" s="29" t="str">
        <f t="shared" si="734"/>
        <v/>
      </c>
      <c r="U3374" s="29"/>
      <c r="V3374" s="29"/>
      <c r="W3374" s="38" t="s">
        <v>2462</v>
      </c>
      <c r="X3374" s="29" t="s">
        <v>158</v>
      </c>
      <c r="Y3374" s="146">
        <v>466.82</v>
      </c>
      <c r="Z3374" s="33">
        <v>598</v>
      </c>
      <c r="AA3374" s="34">
        <f t="shared" si="736"/>
        <v>0.28100000000000003</v>
      </c>
      <c r="AB3374" s="33">
        <f t="shared" si="737"/>
        <v>598</v>
      </c>
      <c r="AC3374" s="34">
        <f t="shared" si="738"/>
        <v>0.28100571440322669</v>
      </c>
      <c r="AD3374" s="145">
        <f t="shared" si="735"/>
        <v>498.33300000000003</v>
      </c>
      <c r="AE3374" s="105">
        <v>389.017</v>
      </c>
      <c r="AF3374" s="34" t="s">
        <v>36</v>
      </c>
      <c r="AG3374" s="34" t="s">
        <v>36</v>
      </c>
      <c r="AH3374" s="34" t="s">
        <v>36</v>
      </c>
      <c r="AI3374" s="29">
        <v>0.2</v>
      </c>
      <c r="AJ3374" s="29">
        <v>5.6699999999999997E-3</v>
      </c>
      <c r="AK3374" s="29">
        <v>0</v>
      </c>
      <c r="AL3374" s="29">
        <v>0</v>
      </c>
      <c r="AM3374" s="29" t="s">
        <v>28</v>
      </c>
      <c r="AN3374" s="44" t="s">
        <v>27</v>
      </c>
      <c r="AO3374" s="29" t="s">
        <v>28</v>
      </c>
      <c r="AP3374" s="29">
        <v>1</v>
      </c>
      <c r="AQ3374" s="29" t="s">
        <v>33</v>
      </c>
      <c r="AR3374" s="29" t="s">
        <v>33</v>
      </c>
      <c r="AS3374" s="29" t="s">
        <v>33</v>
      </c>
      <c r="AT3374" s="29"/>
      <c r="AU3374" s="144"/>
      <c r="AV3374" s="36" t="s">
        <v>28</v>
      </c>
      <c r="AW3374" s="102">
        <v>42551</v>
      </c>
      <c r="AX3374" s="129" t="s">
        <v>33</v>
      </c>
      <c r="AY3374" s="106" t="e">
        <v>#N/A</v>
      </c>
      <c r="BD3374" t="s">
        <v>2566</v>
      </c>
      <c r="BE3374" t="e">
        <v>#N/A</v>
      </c>
      <c r="BF3374">
        <v>0</v>
      </c>
      <c r="BH3374" t="str">
        <f t="shared" si="742"/>
        <v/>
      </c>
      <c r="BJ3374" t="str">
        <f t="shared" si="743"/>
        <v>OK</v>
      </c>
      <c r="BK3374" s="130" t="s">
        <v>5302</v>
      </c>
      <c r="BL3374" s="130" t="e">
        <v>#VALUE!</v>
      </c>
      <c r="BM3374" s="131" t="s">
        <v>33</v>
      </c>
      <c r="BN3374" s="131" t="e">
        <v>#VALUE!</v>
      </c>
      <c r="BO3374" t="e">
        <v>#N/A</v>
      </c>
      <c r="BP3374">
        <v>0</v>
      </c>
    </row>
    <row r="3375" spans="1:68" ht="25.2" x14ac:dyDescent="0.3">
      <c r="A3375" s="1"/>
      <c r="B3375" s="47">
        <v>3014</v>
      </c>
      <c r="C3375" s="45">
        <v>1051030</v>
      </c>
      <c r="D3375" s="29"/>
      <c r="E3375" s="29"/>
      <c r="F3375" s="31" t="s">
        <v>2584</v>
      </c>
      <c r="G3375" s="29" t="s">
        <v>31</v>
      </c>
      <c r="H3375" s="29"/>
      <c r="I3375" s="148" t="s">
        <v>33</v>
      </c>
      <c r="J3375" s="147" t="s">
        <v>33</v>
      </c>
      <c r="K3375" s="148" t="e">
        <v>#N/A</v>
      </c>
      <c r="L3375" s="148" t="s">
        <v>32</v>
      </c>
      <c r="M3375" s="147">
        <v>42551</v>
      </c>
      <c r="N3375" s="29" t="str">
        <f t="shared" si="739"/>
        <v/>
      </c>
      <c r="O3375" s="29" t="str">
        <f t="shared" si="740"/>
        <v/>
      </c>
      <c r="P3375" s="29" t="str">
        <f t="shared" si="741"/>
        <v/>
      </c>
      <c r="Q3375" s="29" t="str">
        <f t="shared" si="731"/>
        <v/>
      </c>
      <c r="R3375" s="29" t="str">
        <f t="shared" si="732"/>
        <v/>
      </c>
      <c r="S3375" s="29" t="str">
        <f t="shared" si="733"/>
        <v/>
      </c>
      <c r="T3375" s="29" t="str">
        <f t="shared" si="734"/>
        <v/>
      </c>
      <c r="U3375" s="29"/>
      <c r="V3375" s="29"/>
      <c r="W3375" s="38" t="s">
        <v>2462</v>
      </c>
      <c r="X3375" s="29" t="s">
        <v>158</v>
      </c>
      <c r="Y3375" s="146">
        <v>617</v>
      </c>
      <c r="Z3375" s="33">
        <v>790</v>
      </c>
      <c r="AA3375" s="34">
        <f t="shared" si="736"/>
        <v>0.28000000000000003</v>
      </c>
      <c r="AB3375" s="33">
        <f t="shared" si="737"/>
        <v>790</v>
      </c>
      <c r="AC3375" s="34">
        <f t="shared" si="738"/>
        <v>0.28038750055915673</v>
      </c>
      <c r="AD3375" s="145">
        <f t="shared" si="735"/>
        <v>658.33299999999997</v>
      </c>
      <c r="AE3375" s="105">
        <v>514.16700000000003</v>
      </c>
      <c r="AF3375" s="34" t="s">
        <v>36</v>
      </c>
      <c r="AG3375" s="34" t="s">
        <v>36</v>
      </c>
      <c r="AH3375" s="34" t="s">
        <v>36</v>
      </c>
      <c r="AI3375" s="29">
        <v>0.27</v>
      </c>
      <c r="AJ3375" s="29">
        <v>7.4200000000000004E-3</v>
      </c>
      <c r="AK3375" s="29">
        <v>0</v>
      </c>
      <c r="AL3375" s="29">
        <v>0</v>
      </c>
      <c r="AM3375" s="29" t="s">
        <v>28</v>
      </c>
      <c r="AN3375" s="44" t="s">
        <v>27</v>
      </c>
      <c r="AO3375" s="29" t="s">
        <v>28</v>
      </c>
      <c r="AP3375" s="29">
        <v>1</v>
      </c>
      <c r="AQ3375" s="29" t="s">
        <v>33</v>
      </c>
      <c r="AR3375" s="29" t="s">
        <v>33</v>
      </c>
      <c r="AS3375" s="29" t="s">
        <v>33</v>
      </c>
      <c r="AT3375" s="29"/>
      <c r="AU3375" s="144"/>
      <c r="AV3375" s="36" t="s">
        <v>28</v>
      </c>
      <c r="AW3375" s="102">
        <v>42551</v>
      </c>
      <c r="AX3375" s="129" t="s">
        <v>33</v>
      </c>
      <c r="AY3375" s="106">
        <v>40</v>
      </c>
      <c r="BD3375" t="s">
        <v>2566</v>
      </c>
      <c r="BE3375" t="e">
        <v>#N/A</v>
      </c>
      <c r="BF3375">
        <v>0</v>
      </c>
      <c r="BH3375" t="str">
        <f t="shared" si="742"/>
        <v/>
      </c>
      <c r="BJ3375" t="str">
        <f t="shared" si="743"/>
        <v>OK</v>
      </c>
      <c r="BK3375" s="130" t="s">
        <v>5302</v>
      </c>
      <c r="BL3375" s="130" t="e">
        <v>#VALUE!</v>
      </c>
      <c r="BM3375" s="131" t="s">
        <v>33</v>
      </c>
      <c r="BN3375" s="131" t="e">
        <v>#VALUE!</v>
      </c>
      <c r="BO3375" t="e">
        <v>#N/A</v>
      </c>
      <c r="BP3375">
        <v>0</v>
      </c>
    </row>
    <row r="3376" spans="1:68" ht="25.2" x14ac:dyDescent="0.3">
      <c r="A3376" s="1"/>
      <c r="B3376" s="47">
        <v>3015</v>
      </c>
      <c r="C3376" s="45">
        <v>1050988</v>
      </c>
      <c r="D3376" s="29"/>
      <c r="E3376" s="29"/>
      <c r="F3376" s="31" t="s">
        <v>2585</v>
      </c>
      <c r="G3376" s="29" t="s">
        <v>31</v>
      </c>
      <c r="H3376" s="29"/>
      <c r="I3376" s="148" t="s">
        <v>33</v>
      </c>
      <c r="J3376" s="147" t="s">
        <v>33</v>
      </c>
      <c r="K3376" s="148" t="e">
        <v>#N/A</v>
      </c>
      <c r="L3376" s="148" t="s">
        <v>32</v>
      </c>
      <c r="M3376" s="147">
        <v>42551</v>
      </c>
      <c r="N3376" s="29" t="str">
        <f t="shared" si="739"/>
        <v/>
      </c>
      <c r="O3376" s="29" t="str">
        <f t="shared" si="740"/>
        <v/>
      </c>
      <c r="P3376" s="29" t="str">
        <f t="shared" si="741"/>
        <v/>
      </c>
      <c r="Q3376" s="29" t="str">
        <f t="shared" si="731"/>
        <v/>
      </c>
      <c r="R3376" s="29" t="str">
        <f t="shared" si="732"/>
        <v/>
      </c>
      <c r="S3376" s="29" t="str">
        <f t="shared" si="733"/>
        <v/>
      </c>
      <c r="T3376" s="29" t="str">
        <f t="shared" si="734"/>
        <v/>
      </c>
      <c r="U3376" s="29"/>
      <c r="V3376" s="29"/>
      <c r="W3376" s="38" t="s">
        <v>2462</v>
      </c>
      <c r="X3376" s="29" t="s">
        <v>158</v>
      </c>
      <c r="Y3376" s="146">
        <v>1548</v>
      </c>
      <c r="Z3376" s="33">
        <v>1982</v>
      </c>
      <c r="AA3376" s="34">
        <f t="shared" si="736"/>
        <v>0.28000000000000003</v>
      </c>
      <c r="AB3376" s="33">
        <f t="shared" si="737"/>
        <v>1982</v>
      </c>
      <c r="AC3376" s="34">
        <f t="shared" si="738"/>
        <v>0.28036201550387591</v>
      </c>
      <c r="AD3376" s="145">
        <f t="shared" si="735"/>
        <v>1651.6669999999999</v>
      </c>
      <c r="AE3376" s="105">
        <v>1290</v>
      </c>
      <c r="AF3376" s="34" t="s">
        <v>36</v>
      </c>
      <c r="AG3376" s="34" t="s">
        <v>36</v>
      </c>
      <c r="AH3376" s="34" t="s">
        <v>36</v>
      </c>
      <c r="AI3376" s="29">
        <v>0.43</v>
      </c>
      <c r="AJ3376" s="29">
        <v>1.2030000000000001E-2</v>
      </c>
      <c r="AK3376" s="29">
        <v>0</v>
      </c>
      <c r="AL3376" s="29">
        <v>0</v>
      </c>
      <c r="AM3376" s="29" t="s">
        <v>28</v>
      </c>
      <c r="AN3376" s="44" t="s">
        <v>27</v>
      </c>
      <c r="AO3376" s="29" t="s">
        <v>28</v>
      </c>
      <c r="AP3376" s="29">
        <v>1</v>
      </c>
      <c r="AQ3376" s="29" t="s">
        <v>33</v>
      </c>
      <c r="AR3376" s="29" t="s">
        <v>33</v>
      </c>
      <c r="AS3376" s="29" t="s">
        <v>33</v>
      </c>
      <c r="AT3376" s="29"/>
      <c r="AU3376" s="144"/>
      <c r="AV3376" s="36" t="s">
        <v>28</v>
      </c>
      <c r="AW3376" s="102">
        <v>42551</v>
      </c>
      <c r="AX3376" s="129" t="s">
        <v>33</v>
      </c>
      <c r="AY3376" s="106" t="e">
        <v>#N/A</v>
      </c>
      <c r="BD3376" t="s">
        <v>1994</v>
      </c>
      <c r="BE3376" t="e">
        <v>#N/A</v>
      </c>
      <c r="BF3376">
        <v>0</v>
      </c>
      <c r="BH3376" t="str">
        <f t="shared" si="742"/>
        <v/>
      </c>
      <c r="BJ3376" t="str">
        <f t="shared" si="743"/>
        <v>OK</v>
      </c>
      <c r="BK3376" s="130" t="s">
        <v>5302</v>
      </c>
      <c r="BL3376" s="130" t="e">
        <v>#VALUE!</v>
      </c>
      <c r="BM3376" s="131" t="s">
        <v>33</v>
      </c>
      <c r="BN3376" s="131" t="e">
        <v>#VALUE!</v>
      </c>
      <c r="BO3376" t="e">
        <v>#N/A</v>
      </c>
      <c r="BP3376">
        <v>0</v>
      </c>
    </row>
    <row r="3377" spans="1:68" ht="25.2" x14ac:dyDescent="0.3">
      <c r="A3377" s="1"/>
      <c r="B3377" s="47">
        <v>3016</v>
      </c>
      <c r="C3377" s="45">
        <v>1050989</v>
      </c>
      <c r="D3377" s="29"/>
      <c r="E3377" s="29"/>
      <c r="F3377" s="31" t="s">
        <v>2586</v>
      </c>
      <c r="G3377" s="29" t="s">
        <v>31</v>
      </c>
      <c r="H3377" s="29"/>
      <c r="I3377" s="148" t="s">
        <v>33</v>
      </c>
      <c r="J3377" s="147" t="s">
        <v>33</v>
      </c>
      <c r="K3377" s="148" t="e">
        <v>#N/A</v>
      </c>
      <c r="L3377" s="148" t="s">
        <v>32</v>
      </c>
      <c r="M3377" s="147">
        <v>42551</v>
      </c>
      <c r="N3377" s="29" t="str">
        <f t="shared" si="739"/>
        <v/>
      </c>
      <c r="O3377" s="29" t="str">
        <f t="shared" si="740"/>
        <v/>
      </c>
      <c r="P3377" s="29" t="str">
        <f t="shared" si="741"/>
        <v/>
      </c>
      <c r="Q3377" s="29" t="str">
        <f t="shared" si="731"/>
        <v/>
      </c>
      <c r="R3377" s="29" t="str">
        <f t="shared" si="732"/>
        <v/>
      </c>
      <c r="S3377" s="29" t="str">
        <f t="shared" si="733"/>
        <v/>
      </c>
      <c r="T3377" s="29" t="str">
        <f t="shared" si="734"/>
        <v/>
      </c>
      <c r="U3377" s="29"/>
      <c r="V3377" s="29"/>
      <c r="W3377" s="38" t="s">
        <v>2462</v>
      </c>
      <c r="X3377" s="29" t="s">
        <v>158</v>
      </c>
      <c r="Y3377" s="146">
        <v>2031</v>
      </c>
      <c r="Z3377" s="33">
        <v>2600</v>
      </c>
      <c r="AA3377" s="34">
        <f t="shared" si="736"/>
        <v>0.28000000000000003</v>
      </c>
      <c r="AB3377" s="33">
        <f t="shared" si="737"/>
        <v>2600</v>
      </c>
      <c r="AC3377" s="34">
        <f t="shared" si="738"/>
        <v>0.2801577548005908</v>
      </c>
      <c r="AD3377" s="145">
        <f t="shared" si="735"/>
        <v>2166.6669999999999</v>
      </c>
      <c r="AE3377" s="105">
        <v>1692.5</v>
      </c>
      <c r="AF3377" s="34" t="s">
        <v>36</v>
      </c>
      <c r="AG3377" s="34" t="s">
        <v>36</v>
      </c>
      <c r="AH3377" s="34" t="s">
        <v>36</v>
      </c>
      <c r="AI3377" s="29">
        <v>0.45</v>
      </c>
      <c r="AJ3377" s="29">
        <v>1.2030000000000001E-2</v>
      </c>
      <c r="AK3377" s="29">
        <v>0</v>
      </c>
      <c r="AL3377" s="29">
        <v>0</v>
      </c>
      <c r="AM3377" s="29" t="s">
        <v>28</v>
      </c>
      <c r="AN3377" s="44" t="s">
        <v>27</v>
      </c>
      <c r="AO3377" s="29" t="s">
        <v>28</v>
      </c>
      <c r="AP3377" s="29">
        <v>1</v>
      </c>
      <c r="AQ3377" s="29" t="s">
        <v>33</v>
      </c>
      <c r="AR3377" s="29" t="s">
        <v>33</v>
      </c>
      <c r="AS3377" s="29" t="s">
        <v>33</v>
      </c>
      <c r="AT3377" s="29"/>
      <c r="AU3377" s="144"/>
      <c r="AV3377" s="36" t="s">
        <v>28</v>
      </c>
      <c r="AW3377" s="102">
        <v>42551</v>
      </c>
      <c r="AX3377" s="129" t="s">
        <v>33</v>
      </c>
      <c r="AY3377" s="106" t="e">
        <v>#N/A</v>
      </c>
      <c r="BD3377" t="s">
        <v>1994</v>
      </c>
      <c r="BE3377" t="e">
        <v>#N/A</v>
      </c>
      <c r="BF3377">
        <v>0</v>
      </c>
      <c r="BH3377" t="str">
        <f t="shared" si="742"/>
        <v/>
      </c>
      <c r="BJ3377" t="str">
        <f t="shared" si="743"/>
        <v>OK</v>
      </c>
      <c r="BK3377" s="130" t="s">
        <v>5302</v>
      </c>
      <c r="BL3377" s="130" t="e">
        <v>#VALUE!</v>
      </c>
      <c r="BM3377" s="131" t="s">
        <v>33</v>
      </c>
      <c r="BN3377" s="131" t="e">
        <v>#VALUE!</v>
      </c>
      <c r="BO3377" t="e">
        <v>#N/A</v>
      </c>
      <c r="BP3377">
        <v>0</v>
      </c>
    </row>
    <row r="3378" spans="1:68" ht="25.2" x14ac:dyDescent="0.3">
      <c r="A3378" s="1"/>
      <c r="B3378" s="47">
        <v>3017</v>
      </c>
      <c r="C3378" s="45">
        <v>1050991</v>
      </c>
      <c r="D3378" s="29"/>
      <c r="E3378" s="29"/>
      <c r="F3378" s="31" t="s">
        <v>2587</v>
      </c>
      <c r="G3378" s="29" t="s">
        <v>31</v>
      </c>
      <c r="H3378" s="29"/>
      <c r="I3378" s="148" t="s">
        <v>33</v>
      </c>
      <c r="J3378" s="147" t="s">
        <v>33</v>
      </c>
      <c r="K3378" s="148" t="e">
        <v>#N/A</v>
      </c>
      <c r="L3378" s="148" t="s">
        <v>32</v>
      </c>
      <c r="M3378" s="147">
        <v>42551</v>
      </c>
      <c r="N3378" s="29" t="str">
        <f t="shared" si="739"/>
        <v/>
      </c>
      <c r="O3378" s="29" t="str">
        <f t="shared" si="740"/>
        <v/>
      </c>
      <c r="P3378" s="29" t="str">
        <f t="shared" si="741"/>
        <v/>
      </c>
      <c r="Q3378" s="29" t="str">
        <f t="shared" si="731"/>
        <v/>
      </c>
      <c r="R3378" s="29" t="str">
        <f t="shared" si="732"/>
        <v/>
      </c>
      <c r="S3378" s="29" t="str">
        <f t="shared" si="733"/>
        <v/>
      </c>
      <c r="T3378" s="29" t="str">
        <f t="shared" si="734"/>
        <v/>
      </c>
      <c r="U3378" s="29"/>
      <c r="V3378" s="29"/>
      <c r="W3378" s="38" t="s">
        <v>2462</v>
      </c>
      <c r="X3378" s="29" t="s">
        <v>158</v>
      </c>
      <c r="Y3378" s="146">
        <v>2817</v>
      </c>
      <c r="Z3378" s="33">
        <v>3606</v>
      </c>
      <c r="AA3378" s="34">
        <f t="shared" si="736"/>
        <v>0.28000000000000003</v>
      </c>
      <c r="AB3378" s="33">
        <f t="shared" si="737"/>
        <v>3606</v>
      </c>
      <c r="AC3378" s="34">
        <f t="shared" si="738"/>
        <v>0.28008519701810436</v>
      </c>
      <c r="AD3378" s="145">
        <f t="shared" si="735"/>
        <v>3005</v>
      </c>
      <c r="AE3378" s="105">
        <v>2347.5</v>
      </c>
      <c r="AF3378" s="34" t="s">
        <v>36</v>
      </c>
      <c r="AG3378" s="34" t="s">
        <v>36</v>
      </c>
      <c r="AH3378" s="34" t="s">
        <v>36</v>
      </c>
      <c r="AI3378" s="29">
        <v>0.62</v>
      </c>
      <c r="AJ3378" s="29">
        <v>1.4E-2</v>
      </c>
      <c r="AK3378" s="29">
        <v>0</v>
      </c>
      <c r="AL3378" s="29">
        <v>0</v>
      </c>
      <c r="AM3378" s="29" t="s">
        <v>28</v>
      </c>
      <c r="AN3378" s="44" t="s">
        <v>27</v>
      </c>
      <c r="AO3378" s="29" t="s">
        <v>28</v>
      </c>
      <c r="AP3378" s="29">
        <v>1</v>
      </c>
      <c r="AQ3378" s="29" t="s">
        <v>33</v>
      </c>
      <c r="AR3378" s="29" t="s">
        <v>33</v>
      </c>
      <c r="AS3378" s="29" t="s">
        <v>33</v>
      </c>
      <c r="AT3378" s="29"/>
      <c r="AU3378" s="144"/>
      <c r="AV3378" s="36" t="s">
        <v>28</v>
      </c>
      <c r="AW3378" s="102">
        <v>42551</v>
      </c>
      <c r="AX3378" s="129" t="s">
        <v>33</v>
      </c>
      <c r="AY3378" s="106" t="e">
        <v>#N/A</v>
      </c>
      <c r="BD3378" t="s">
        <v>1994</v>
      </c>
      <c r="BE3378" t="e">
        <v>#N/A</v>
      </c>
      <c r="BF3378">
        <v>0</v>
      </c>
      <c r="BH3378" t="str">
        <f t="shared" si="742"/>
        <v/>
      </c>
      <c r="BJ3378" t="str">
        <f t="shared" si="743"/>
        <v>OK</v>
      </c>
      <c r="BK3378" s="130" t="s">
        <v>5302</v>
      </c>
      <c r="BL3378" s="130" t="e">
        <v>#VALUE!</v>
      </c>
      <c r="BM3378" s="131" t="s">
        <v>33</v>
      </c>
      <c r="BN3378" s="131" t="e">
        <v>#VALUE!</v>
      </c>
      <c r="BO3378" t="e">
        <v>#N/A</v>
      </c>
      <c r="BP3378">
        <v>0</v>
      </c>
    </row>
    <row r="3379" spans="1:68" ht="25.2" x14ac:dyDescent="0.3">
      <c r="A3379" s="1"/>
      <c r="B3379" s="47">
        <v>3018</v>
      </c>
      <c r="C3379" s="45">
        <v>1050990</v>
      </c>
      <c r="D3379" s="29"/>
      <c r="E3379" s="29"/>
      <c r="F3379" s="31" t="s">
        <v>2588</v>
      </c>
      <c r="G3379" s="29" t="s">
        <v>31</v>
      </c>
      <c r="H3379" s="29"/>
      <c r="I3379" s="148" t="s">
        <v>33</v>
      </c>
      <c r="J3379" s="147" t="s">
        <v>33</v>
      </c>
      <c r="K3379" s="148" t="e">
        <v>#N/A</v>
      </c>
      <c r="L3379" s="148" t="s">
        <v>32</v>
      </c>
      <c r="M3379" s="147">
        <v>42551</v>
      </c>
      <c r="N3379" s="29" t="str">
        <f t="shared" si="739"/>
        <v/>
      </c>
      <c r="O3379" s="29" t="str">
        <f t="shared" si="740"/>
        <v/>
      </c>
      <c r="P3379" s="29" t="str">
        <f t="shared" si="741"/>
        <v/>
      </c>
      <c r="Q3379" s="29" t="str">
        <f t="shared" si="731"/>
        <v/>
      </c>
      <c r="R3379" s="29" t="str">
        <f t="shared" si="732"/>
        <v/>
      </c>
      <c r="S3379" s="29" t="str">
        <f t="shared" si="733"/>
        <v/>
      </c>
      <c r="T3379" s="29" t="str">
        <f t="shared" si="734"/>
        <v/>
      </c>
      <c r="U3379" s="29"/>
      <c r="V3379" s="29"/>
      <c r="W3379" s="38" t="s">
        <v>2462</v>
      </c>
      <c r="X3379" s="29" t="s">
        <v>158</v>
      </c>
      <c r="Y3379" s="146">
        <v>2924</v>
      </c>
      <c r="Z3379" s="33">
        <v>3742</v>
      </c>
      <c r="AA3379" s="34">
        <f t="shared" si="736"/>
        <v>0.28000000000000003</v>
      </c>
      <c r="AB3379" s="33">
        <f t="shared" si="737"/>
        <v>3742</v>
      </c>
      <c r="AC3379" s="34">
        <f t="shared" si="738"/>
        <v>0.27975345010212727</v>
      </c>
      <c r="AD3379" s="145">
        <f t="shared" si="735"/>
        <v>3118.3330000000001</v>
      </c>
      <c r="AE3379" s="105">
        <v>2436.6669999999999</v>
      </c>
      <c r="AF3379" s="34" t="s">
        <v>36</v>
      </c>
      <c r="AG3379" s="34" t="s">
        <v>36</v>
      </c>
      <c r="AH3379" s="34" t="s">
        <v>36</v>
      </c>
      <c r="AI3379" s="29">
        <v>0.69</v>
      </c>
      <c r="AJ3379" s="29">
        <v>1.857E-2</v>
      </c>
      <c r="AK3379" s="29">
        <v>0</v>
      </c>
      <c r="AL3379" s="29">
        <v>0</v>
      </c>
      <c r="AM3379" s="29" t="s">
        <v>28</v>
      </c>
      <c r="AN3379" s="44" t="s">
        <v>27</v>
      </c>
      <c r="AO3379" s="29" t="s">
        <v>28</v>
      </c>
      <c r="AP3379" s="29">
        <v>1</v>
      </c>
      <c r="AQ3379" s="29" t="s">
        <v>33</v>
      </c>
      <c r="AR3379" s="29" t="s">
        <v>33</v>
      </c>
      <c r="AS3379" s="29" t="s">
        <v>33</v>
      </c>
      <c r="AT3379" s="29"/>
      <c r="AU3379" s="144"/>
      <c r="AV3379" s="36" t="s">
        <v>28</v>
      </c>
      <c r="AW3379" s="102">
        <v>42551</v>
      </c>
      <c r="AX3379" s="129" t="s">
        <v>33</v>
      </c>
      <c r="AY3379" s="106" t="e">
        <v>#N/A</v>
      </c>
      <c r="BD3379" t="s">
        <v>1994</v>
      </c>
      <c r="BE3379" t="e">
        <v>#N/A</v>
      </c>
      <c r="BF3379">
        <v>0</v>
      </c>
      <c r="BH3379" t="str">
        <f t="shared" si="742"/>
        <v/>
      </c>
      <c r="BJ3379" t="str">
        <f t="shared" si="743"/>
        <v>OK</v>
      </c>
      <c r="BK3379" s="130" t="s">
        <v>5302</v>
      </c>
      <c r="BL3379" s="130" t="e">
        <v>#VALUE!</v>
      </c>
      <c r="BM3379" s="131" t="s">
        <v>33</v>
      </c>
      <c r="BN3379" s="131" t="e">
        <v>#VALUE!</v>
      </c>
      <c r="BO3379" t="e">
        <v>#N/A</v>
      </c>
      <c r="BP3379">
        <v>0</v>
      </c>
    </row>
    <row r="3380" spans="1:68" ht="25.2" x14ac:dyDescent="0.3">
      <c r="A3380" s="1"/>
      <c r="B3380" s="47">
        <v>3019</v>
      </c>
      <c r="C3380" s="45">
        <v>1050992</v>
      </c>
      <c r="D3380" s="29"/>
      <c r="E3380" s="29"/>
      <c r="F3380" s="31" t="s">
        <v>2589</v>
      </c>
      <c r="G3380" s="37" t="s">
        <v>31</v>
      </c>
      <c r="H3380" s="29"/>
      <c r="I3380" s="148" t="s">
        <v>33</v>
      </c>
      <c r="J3380" s="147" t="s">
        <v>33</v>
      </c>
      <c r="K3380" s="148" t="e">
        <v>#N/A</v>
      </c>
      <c r="L3380" s="148" t="s">
        <v>32</v>
      </c>
      <c r="M3380" s="147" t="s">
        <v>33</v>
      </c>
      <c r="N3380" s="29" t="str">
        <f t="shared" si="739"/>
        <v/>
      </c>
      <c r="O3380" s="29" t="str">
        <f t="shared" si="740"/>
        <v/>
      </c>
      <c r="P3380" s="29" t="str">
        <f t="shared" si="741"/>
        <v/>
      </c>
      <c r="Q3380" s="29" t="str">
        <f t="shared" si="731"/>
        <v/>
      </c>
      <c r="R3380" s="29" t="str">
        <f t="shared" si="732"/>
        <v/>
      </c>
      <c r="S3380" s="29" t="str">
        <f t="shared" si="733"/>
        <v/>
      </c>
      <c r="T3380" s="29" t="str">
        <f t="shared" si="734"/>
        <v/>
      </c>
      <c r="U3380" s="29"/>
      <c r="V3380" s="29"/>
      <c r="W3380" s="30" t="s">
        <v>2462</v>
      </c>
      <c r="X3380" s="37" t="s">
        <v>158</v>
      </c>
      <c r="Y3380" s="146">
        <v>2122</v>
      </c>
      <c r="Z3380" s="33">
        <v>2716</v>
      </c>
      <c r="AA3380" s="34">
        <f t="shared" si="736"/>
        <v>0.28000000000000003</v>
      </c>
      <c r="AB3380" s="33">
        <f t="shared" si="737"/>
        <v>2716</v>
      </c>
      <c r="AC3380" s="34">
        <f t="shared" si="738"/>
        <v>0.27992465220068841</v>
      </c>
      <c r="AD3380" s="145">
        <f t="shared" si="735"/>
        <v>2263.3330000000001</v>
      </c>
      <c r="AE3380" s="105">
        <v>1768.3330000000001</v>
      </c>
      <c r="AF3380" s="34" t="s">
        <v>36</v>
      </c>
      <c r="AG3380" s="34" t="s">
        <v>36</v>
      </c>
      <c r="AH3380" s="34" t="s">
        <v>36</v>
      </c>
      <c r="AI3380" s="29">
        <v>0.73</v>
      </c>
      <c r="AJ3380" s="29">
        <v>0.02</v>
      </c>
      <c r="AK3380" s="29">
        <v>0</v>
      </c>
      <c r="AL3380" s="29">
        <v>0</v>
      </c>
      <c r="AM3380" s="29" t="s">
        <v>28</v>
      </c>
      <c r="AN3380" s="44" t="s">
        <v>27</v>
      </c>
      <c r="AO3380" s="29" t="s">
        <v>28</v>
      </c>
      <c r="AP3380" s="29">
        <v>1</v>
      </c>
      <c r="AQ3380" s="29" t="s">
        <v>33</v>
      </c>
      <c r="AR3380" s="29" t="s">
        <v>33</v>
      </c>
      <c r="AS3380" s="29" t="s">
        <v>33</v>
      </c>
      <c r="AT3380" s="29"/>
      <c r="AU3380" s="144"/>
      <c r="AV3380" s="36" t="s">
        <v>28</v>
      </c>
      <c r="AW3380" s="102">
        <v>42860</v>
      </c>
      <c r="AX3380" s="129" t="s">
        <v>33</v>
      </c>
      <c r="AY3380" s="106" t="e">
        <v>#N/A</v>
      </c>
      <c r="BD3380">
        <v>0</v>
      </c>
      <c r="BE3380" t="e">
        <v>#N/A</v>
      </c>
      <c r="BF3380">
        <v>0</v>
      </c>
      <c r="BH3380" t="str">
        <f t="shared" si="742"/>
        <v/>
      </c>
      <c r="BJ3380" t="str">
        <f t="shared" si="743"/>
        <v>OK</v>
      </c>
      <c r="BK3380" s="130" t="s">
        <v>5302</v>
      </c>
      <c r="BL3380" s="130" t="e">
        <v>#VALUE!</v>
      </c>
      <c r="BM3380" s="131" t="s">
        <v>33</v>
      </c>
      <c r="BN3380" s="131" t="e">
        <v>#VALUE!</v>
      </c>
      <c r="BO3380" t="e">
        <v>#N/A</v>
      </c>
      <c r="BP3380">
        <v>0</v>
      </c>
    </row>
    <row r="3381" spans="1:68" ht="25.2" x14ac:dyDescent="0.3">
      <c r="A3381" s="1"/>
      <c r="B3381" s="47">
        <v>3020</v>
      </c>
      <c r="C3381" s="45">
        <v>1067854</v>
      </c>
      <c r="D3381" s="29"/>
      <c r="E3381" s="29"/>
      <c r="F3381" s="31" t="s">
        <v>2590</v>
      </c>
      <c r="G3381" s="37" t="s">
        <v>31</v>
      </c>
      <c r="H3381" s="29"/>
      <c r="I3381" s="148" t="s">
        <v>33</v>
      </c>
      <c r="J3381" s="147" t="s">
        <v>33</v>
      </c>
      <c r="K3381" s="148" t="e">
        <v>#N/A</v>
      </c>
      <c r="L3381" s="148" t="s">
        <v>32</v>
      </c>
      <c r="M3381" s="147" t="s">
        <v>33</v>
      </c>
      <c r="N3381" s="29" t="str">
        <f t="shared" si="739"/>
        <v/>
      </c>
      <c r="O3381" s="29" t="str">
        <f t="shared" si="740"/>
        <v/>
      </c>
      <c r="P3381" s="29" t="str">
        <f t="shared" si="741"/>
        <v/>
      </c>
      <c r="Q3381" s="29" t="str">
        <f t="shared" si="731"/>
        <v/>
      </c>
      <c r="R3381" s="29" t="str">
        <f t="shared" si="732"/>
        <v/>
      </c>
      <c r="S3381" s="29" t="str">
        <f t="shared" si="733"/>
        <v/>
      </c>
      <c r="T3381" s="29" t="str">
        <f t="shared" si="734"/>
        <v/>
      </c>
      <c r="U3381" s="29"/>
      <c r="V3381" s="29"/>
      <c r="W3381" s="30" t="s">
        <v>2462</v>
      </c>
      <c r="X3381" s="37" t="s">
        <v>158</v>
      </c>
      <c r="Y3381" s="146">
        <v>3424</v>
      </c>
      <c r="Z3381" s="33">
        <v>4382</v>
      </c>
      <c r="AA3381" s="34">
        <f t="shared" si="736"/>
        <v>0.28000000000000003</v>
      </c>
      <c r="AB3381" s="33">
        <f t="shared" si="737"/>
        <v>4382</v>
      </c>
      <c r="AC3381" s="34">
        <f t="shared" si="738"/>
        <v>0.27978998595677401</v>
      </c>
      <c r="AD3381" s="145">
        <f t="shared" si="735"/>
        <v>3651.6669999999999</v>
      </c>
      <c r="AE3381" s="105">
        <v>2853.3330000000001</v>
      </c>
      <c r="AF3381" s="34" t="s">
        <v>36</v>
      </c>
      <c r="AG3381" s="34" t="s">
        <v>36</v>
      </c>
      <c r="AH3381" s="34" t="s">
        <v>36</v>
      </c>
      <c r="AI3381" s="29">
        <v>2.0499999999999998</v>
      </c>
      <c r="AJ3381" s="29">
        <v>0.02</v>
      </c>
      <c r="AK3381" s="29">
        <v>0</v>
      </c>
      <c r="AL3381" s="29">
        <v>0</v>
      </c>
      <c r="AM3381" s="29" t="s">
        <v>28</v>
      </c>
      <c r="AN3381" s="44" t="s">
        <v>27</v>
      </c>
      <c r="AO3381" s="29" t="s">
        <v>28</v>
      </c>
      <c r="AP3381" s="29">
        <v>1</v>
      </c>
      <c r="AQ3381" s="29" t="s">
        <v>33</v>
      </c>
      <c r="AR3381" s="29" t="s">
        <v>33</v>
      </c>
      <c r="AS3381" s="29" t="s">
        <v>33</v>
      </c>
      <c r="AT3381" s="29"/>
      <c r="AU3381" s="144"/>
      <c r="AV3381" s="36" t="s">
        <v>28</v>
      </c>
      <c r="AW3381" s="102">
        <v>42860</v>
      </c>
      <c r="AX3381" s="129" t="s">
        <v>33</v>
      </c>
      <c r="AY3381" s="106" t="e">
        <v>#N/A</v>
      </c>
      <c r="BD3381" t="s">
        <v>1724</v>
      </c>
      <c r="BE3381" t="e">
        <v>#N/A</v>
      </c>
      <c r="BF3381">
        <v>0</v>
      </c>
      <c r="BH3381" t="str">
        <f t="shared" si="742"/>
        <v/>
      </c>
      <c r="BJ3381" t="str">
        <f t="shared" si="743"/>
        <v>OK</v>
      </c>
      <c r="BK3381" s="130" t="s">
        <v>5302</v>
      </c>
      <c r="BL3381" s="130" t="e">
        <v>#VALUE!</v>
      </c>
      <c r="BM3381" s="131" t="s">
        <v>33</v>
      </c>
      <c r="BN3381" s="131" t="e">
        <v>#VALUE!</v>
      </c>
      <c r="BO3381" t="e">
        <v>#N/A</v>
      </c>
      <c r="BP3381">
        <v>0</v>
      </c>
    </row>
    <row r="3382" spans="1:68" ht="25.2" x14ac:dyDescent="0.3">
      <c r="A3382" s="1"/>
      <c r="B3382" s="47">
        <v>3021</v>
      </c>
      <c r="C3382" s="45">
        <v>1067855</v>
      </c>
      <c r="D3382" s="29"/>
      <c r="E3382" s="29"/>
      <c r="F3382" s="31" t="s">
        <v>2591</v>
      </c>
      <c r="G3382" s="37" t="s">
        <v>31</v>
      </c>
      <c r="H3382" s="29"/>
      <c r="I3382" s="148" t="s">
        <v>33</v>
      </c>
      <c r="J3382" s="147" t="s">
        <v>33</v>
      </c>
      <c r="K3382" s="148" t="e">
        <v>#N/A</v>
      </c>
      <c r="L3382" s="148" t="s">
        <v>32</v>
      </c>
      <c r="M3382" s="147" t="s">
        <v>33</v>
      </c>
      <c r="N3382" s="29" t="str">
        <f t="shared" si="739"/>
        <v/>
      </c>
      <c r="O3382" s="29" t="str">
        <f t="shared" si="740"/>
        <v/>
      </c>
      <c r="P3382" s="29" t="str">
        <f t="shared" si="741"/>
        <v/>
      </c>
      <c r="Q3382" s="29" t="str">
        <f t="shared" si="731"/>
        <v/>
      </c>
      <c r="R3382" s="29" t="str">
        <f t="shared" si="732"/>
        <v/>
      </c>
      <c r="S3382" s="29" t="str">
        <f t="shared" si="733"/>
        <v/>
      </c>
      <c r="T3382" s="29" t="str">
        <f t="shared" si="734"/>
        <v/>
      </c>
      <c r="U3382" s="29"/>
      <c r="V3382" s="29"/>
      <c r="W3382" s="30" t="s">
        <v>2462</v>
      </c>
      <c r="X3382" s="37" t="s">
        <v>158</v>
      </c>
      <c r="Y3382" s="146">
        <v>6705</v>
      </c>
      <c r="Z3382" s="33">
        <v>8583</v>
      </c>
      <c r="AA3382" s="34">
        <f t="shared" si="736"/>
        <v>0.28000000000000003</v>
      </c>
      <c r="AB3382" s="33">
        <f t="shared" si="737"/>
        <v>8583</v>
      </c>
      <c r="AC3382" s="34">
        <f t="shared" si="738"/>
        <v>0.28008948545861295</v>
      </c>
      <c r="AD3382" s="145">
        <f t="shared" si="735"/>
        <v>7152.5</v>
      </c>
      <c r="AE3382" s="105">
        <v>5587.5</v>
      </c>
      <c r="AF3382" s="34" t="s">
        <v>36</v>
      </c>
      <c r="AG3382" s="34" t="s">
        <v>36</v>
      </c>
      <c r="AH3382" s="34" t="s">
        <v>36</v>
      </c>
      <c r="AI3382" s="29">
        <v>3.15</v>
      </c>
      <c r="AJ3382" s="29">
        <v>0.04</v>
      </c>
      <c r="AK3382" s="29">
        <v>0</v>
      </c>
      <c r="AL3382" s="29">
        <v>0</v>
      </c>
      <c r="AM3382" s="29" t="s">
        <v>28</v>
      </c>
      <c r="AN3382" s="44" t="s">
        <v>27</v>
      </c>
      <c r="AO3382" s="29" t="s">
        <v>28</v>
      </c>
      <c r="AP3382" s="29">
        <v>1</v>
      </c>
      <c r="AQ3382" s="29" t="s">
        <v>33</v>
      </c>
      <c r="AR3382" s="29" t="s">
        <v>33</v>
      </c>
      <c r="AS3382" s="29" t="s">
        <v>33</v>
      </c>
      <c r="AT3382" s="29"/>
      <c r="AU3382" s="144"/>
      <c r="AV3382" s="36" t="s">
        <v>28</v>
      </c>
      <c r="AW3382" s="102">
        <v>42860</v>
      </c>
      <c r="AX3382" s="129" t="s">
        <v>33</v>
      </c>
      <c r="AY3382" s="106" t="e">
        <v>#N/A</v>
      </c>
      <c r="BD3382" t="s">
        <v>1724</v>
      </c>
      <c r="BE3382" t="e">
        <v>#N/A</v>
      </c>
      <c r="BF3382">
        <v>0</v>
      </c>
      <c r="BH3382" t="str">
        <f t="shared" si="742"/>
        <v/>
      </c>
      <c r="BJ3382" t="str">
        <f t="shared" si="743"/>
        <v>OK</v>
      </c>
      <c r="BK3382" s="130" t="s">
        <v>5302</v>
      </c>
      <c r="BL3382" s="130" t="e">
        <v>#VALUE!</v>
      </c>
      <c r="BM3382" s="131" t="s">
        <v>33</v>
      </c>
      <c r="BN3382" s="131" t="e">
        <v>#VALUE!</v>
      </c>
      <c r="BO3382" t="e">
        <v>#N/A</v>
      </c>
      <c r="BP3382">
        <v>0</v>
      </c>
    </row>
    <row r="3383" spans="1:68" ht="25.2" x14ac:dyDescent="0.3">
      <c r="A3383" s="1"/>
      <c r="B3383" s="47">
        <v>3022</v>
      </c>
      <c r="C3383" s="45">
        <v>1067856</v>
      </c>
      <c r="D3383" s="29"/>
      <c r="E3383" s="29"/>
      <c r="F3383" s="31" t="s">
        <v>2592</v>
      </c>
      <c r="G3383" s="37" t="s">
        <v>31</v>
      </c>
      <c r="H3383" s="29"/>
      <c r="I3383" s="148" t="s">
        <v>33</v>
      </c>
      <c r="J3383" s="147" t="s">
        <v>33</v>
      </c>
      <c r="K3383" s="148" t="e">
        <v>#N/A</v>
      </c>
      <c r="L3383" s="148" t="s">
        <v>32</v>
      </c>
      <c r="M3383" s="147" t="s">
        <v>33</v>
      </c>
      <c r="N3383" s="29" t="str">
        <f t="shared" si="739"/>
        <v/>
      </c>
      <c r="O3383" s="29" t="str">
        <f t="shared" si="740"/>
        <v/>
      </c>
      <c r="P3383" s="29" t="str">
        <f t="shared" si="741"/>
        <v/>
      </c>
      <c r="Q3383" s="29" t="str">
        <f t="shared" si="731"/>
        <v/>
      </c>
      <c r="R3383" s="29" t="str">
        <f t="shared" si="732"/>
        <v/>
      </c>
      <c r="S3383" s="29" t="str">
        <f t="shared" si="733"/>
        <v/>
      </c>
      <c r="T3383" s="29" t="str">
        <f t="shared" si="734"/>
        <v/>
      </c>
      <c r="U3383" s="29"/>
      <c r="V3383" s="29"/>
      <c r="W3383" s="30" t="s">
        <v>2462</v>
      </c>
      <c r="X3383" s="37" t="s">
        <v>158</v>
      </c>
      <c r="Y3383" s="146">
        <v>7800</v>
      </c>
      <c r="Z3383" s="33">
        <v>9984</v>
      </c>
      <c r="AA3383" s="34">
        <f t="shared" si="736"/>
        <v>0.28000000000000003</v>
      </c>
      <c r="AB3383" s="33">
        <f t="shared" si="737"/>
        <v>9984</v>
      </c>
      <c r="AC3383" s="34">
        <f t="shared" si="738"/>
        <v>0.28000000000000003</v>
      </c>
      <c r="AD3383" s="145">
        <f t="shared" si="735"/>
        <v>8320</v>
      </c>
      <c r="AE3383" s="105">
        <v>6500</v>
      </c>
      <c r="AF3383" s="34" t="s">
        <v>36</v>
      </c>
      <c r="AG3383" s="34" t="s">
        <v>36</v>
      </c>
      <c r="AH3383" s="34" t="s">
        <v>36</v>
      </c>
      <c r="AI3383" s="29">
        <v>5.4</v>
      </c>
      <c r="AJ3383" s="29">
        <v>7.0000000000000007E-2</v>
      </c>
      <c r="AK3383" s="29">
        <v>0</v>
      </c>
      <c r="AL3383" s="29">
        <v>0</v>
      </c>
      <c r="AM3383" s="29" t="s">
        <v>28</v>
      </c>
      <c r="AN3383" s="44" t="s">
        <v>27</v>
      </c>
      <c r="AO3383" s="29" t="s">
        <v>28</v>
      </c>
      <c r="AP3383" s="29">
        <v>1</v>
      </c>
      <c r="AQ3383" s="29" t="s">
        <v>33</v>
      </c>
      <c r="AR3383" s="29" t="s">
        <v>33</v>
      </c>
      <c r="AS3383" s="29" t="s">
        <v>33</v>
      </c>
      <c r="AT3383" s="29"/>
      <c r="AU3383" s="144"/>
      <c r="AV3383" s="36" t="s">
        <v>28</v>
      </c>
      <c r="AW3383" s="102">
        <v>42860</v>
      </c>
      <c r="AX3383" s="129" t="s">
        <v>33</v>
      </c>
      <c r="AY3383" s="106" t="e">
        <v>#N/A</v>
      </c>
      <c r="BD3383" t="s">
        <v>1724</v>
      </c>
      <c r="BE3383" t="e">
        <v>#N/A</v>
      </c>
      <c r="BF3383">
        <v>0</v>
      </c>
      <c r="BH3383" t="str">
        <f t="shared" si="742"/>
        <v/>
      </c>
      <c r="BJ3383" t="str">
        <f t="shared" si="743"/>
        <v>OK</v>
      </c>
      <c r="BK3383" s="130" t="s">
        <v>5302</v>
      </c>
      <c r="BL3383" s="130" t="e">
        <v>#VALUE!</v>
      </c>
      <c r="BM3383" s="131" t="s">
        <v>33</v>
      </c>
      <c r="BN3383" s="131" t="e">
        <v>#VALUE!</v>
      </c>
      <c r="BO3383" t="e">
        <v>#N/A</v>
      </c>
      <c r="BP3383">
        <v>0</v>
      </c>
    </row>
    <row r="3384" spans="1:68" ht="25.2" x14ac:dyDescent="0.3">
      <c r="A3384" s="1"/>
      <c r="B3384" s="47">
        <v>3023</v>
      </c>
      <c r="C3384" s="45">
        <v>1054747</v>
      </c>
      <c r="D3384" s="29"/>
      <c r="E3384" s="29"/>
      <c r="F3384" s="31" t="s">
        <v>2593</v>
      </c>
      <c r="G3384" s="29" t="s">
        <v>31</v>
      </c>
      <c r="H3384" s="29"/>
      <c r="I3384" s="148" t="s">
        <v>33</v>
      </c>
      <c r="J3384" s="147" t="s">
        <v>33</v>
      </c>
      <c r="K3384" s="148" t="e">
        <v>#N/A</v>
      </c>
      <c r="L3384" s="148" t="s">
        <v>32</v>
      </c>
      <c r="M3384" s="147">
        <v>42551</v>
      </c>
      <c r="N3384" s="29" t="str">
        <f t="shared" si="739"/>
        <v/>
      </c>
      <c r="O3384" s="29" t="str">
        <f t="shared" si="740"/>
        <v/>
      </c>
      <c r="P3384" s="29" t="str">
        <f t="shared" si="741"/>
        <v/>
      </c>
      <c r="Q3384" s="29" t="str">
        <f t="shared" si="731"/>
        <v/>
      </c>
      <c r="R3384" s="29" t="str">
        <f t="shared" si="732"/>
        <v/>
      </c>
      <c r="S3384" s="29" t="str">
        <f t="shared" si="733"/>
        <v/>
      </c>
      <c r="T3384" s="29" t="str">
        <f t="shared" si="734"/>
        <v/>
      </c>
      <c r="U3384" s="29"/>
      <c r="V3384" s="29"/>
      <c r="W3384" s="38" t="s">
        <v>2462</v>
      </c>
      <c r="X3384" s="29" t="s">
        <v>158</v>
      </c>
      <c r="Y3384" s="146">
        <v>1029</v>
      </c>
      <c r="Z3384" s="33">
        <v>1317</v>
      </c>
      <c r="AA3384" s="34">
        <f t="shared" si="736"/>
        <v>0.28000000000000003</v>
      </c>
      <c r="AB3384" s="33">
        <f t="shared" si="737"/>
        <v>1317</v>
      </c>
      <c r="AC3384" s="34">
        <f t="shared" si="738"/>
        <v>0.27988338192419826</v>
      </c>
      <c r="AD3384" s="145">
        <f t="shared" si="735"/>
        <v>1097.5</v>
      </c>
      <c r="AE3384" s="105">
        <v>857.5</v>
      </c>
      <c r="AF3384" s="34" t="s">
        <v>36</v>
      </c>
      <c r="AG3384" s="34" t="s">
        <v>36</v>
      </c>
      <c r="AH3384" s="34" t="s">
        <v>36</v>
      </c>
      <c r="AI3384" s="29">
        <v>0.27</v>
      </c>
      <c r="AJ3384" s="29">
        <v>1.2E-2</v>
      </c>
      <c r="AK3384" s="29">
        <v>0</v>
      </c>
      <c r="AL3384" s="29">
        <v>0</v>
      </c>
      <c r="AM3384" s="29" t="s">
        <v>28</v>
      </c>
      <c r="AN3384" s="44" t="s">
        <v>27</v>
      </c>
      <c r="AO3384" s="29" t="s">
        <v>28</v>
      </c>
      <c r="AP3384" s="29">
        <v>1</v>
      </c>
      <c r="AQ3384" s="29" t="s">
        <v>33</v>
      </c>
      <c r="AR3384" s="29" t="s">
        <v>33</v>
      </c>
      <c r="AS3384" s="29" t="s">
        <v>33</v>
      </c>
      <c r="AT3384" s="29"/>
      <c r="AU3384" s="144"/>
      <c r="AV3384" s="36" t="s">
        <v>28</v>
      </c>
      <c r="AW3384" s="102">
        <v>42551</v>
      </c>
      <c r="AX3384" s="129" t="s">
        <v>33</v>
      </c>
      <c r="AY3384" s="106" t="e">
        <v>#N/A</v>
      </c>
      <c r="BD3384" t="s">
        <v>1994</v>
      </c>
      <c r="BE3384" t="e">
        <v>#N/A</v>
      </c>
      <c r="BF3384">
        <v>0</v>
      </c>
      <c r="BH3384" t="str">
        <f t="shared" si="742"/>
        <v/>
      </c>
      <c r="BJ3384" t="str">
        <f t="shared" si="743"/>
        <v>OK</v>
      </c>
      <c r="BK3384" s="130" t="s">
        <v>5302</v>
      </c>
      <c r="BL3384" s="130" t="e">
        <v>#VALUE!</v>
      </c>
      <c r="BM3384" s="131" t="s">
        <v>33</v>
      </c>
      <c r="BN3384" s="131" t="e">
        <v>#VALUE!</v>
      </c>
      <c r="BO3384" t="e">
        <v>#N/A</v>
      </c>
      <c r="BP3384">
        <v>0</v>
      </c>
    </row>
    <row r="3385" spans="1:68" ht="25.2" x14ac:dyDescent="0.3">
      <c r="A3385" s="1"/>
      <c r="B3385" s="47">
        <v>3024</v>
      </c>
      <c r="C3385" s="45">
        <v>1050996</v>
      </c>
      <c r="D3385" s="29"/>
      <c r="E3385" s="29"/>
      <c r="F3385" s="31" t="s">
        <v>2594</v>
      </c>
      <c r="G3385" s="29" t="s">
        <v>31</v>
      </c>
      <c r="H3385" s="29"/>
      <c r="I3385" s="148" t="s">
        <v>33</v>
      </c>
      <c r="J3385" s="147" t="s">
        <v>33</v>
      </c>
      <c r="K3385" s="148" t="e">
        <v>#N/A</v>
      </c>
      <c r="L3385" s="148" t="s">
        <v>32</v>
      </c>
      <c r="M3385" s="147">
        <v>42551</v>
      </c>
      <c r="N3385" s="29" t="str">
        <f t="shared" si="739"/>
        <v/>
      </c>
      <c r="O3385" s="29" t="str">
        <f t="shared" si="740"/>
        <v/>
      </c>
      <c r="P3385" s="29" t="str">
        <f t="shared" si="741"/>
        <v/>
      </c>
      <c r="Q3385" s="29" t="str">
        <f t="shared" si="731"/>
        <v/>
      </c>
      <c r="R3385" s="29" t="str">
        <f t="shared" si="732"/>
        <v/>
      </c>
      <c r="S3385" s="29" t="str">
        <f t="shared" si="733"/>
        <v/>
      </c>
      <c r="T3385" s="29" t="str">
        <f t="shared" si="734"/>
        <v/>
      </c>
      <c r="U3385" s="29"/>
      <c r="V3385" s="29"/>
      <c r="W3385" s="38" t="s">
        <v>2462</v>
      </c>
      <c r="X3385" s="29" t="s">
        <v>158</v>
      </c>
      <c r="Y3385" s="146">
        <v>1189</v>
      </c>
      <c r="Z3385" s="33">
        <v>1522</v>
      </c>
      <c r="AA3385" s="34">
        <f t="shared" si="736"/>
        <v>0.28000000000000003</v>
      </c>
      <c r="AB3385" s="33">
        <f t="shared" si="737"/>
        <v>1522</v>
      </c>
      <c r="AC3385" s="34">
        <f t="shared" si="738"/>
        <v>0.28006737765092615</v>
      </c>
      <c r="AD3385" s="145">
        <f t="shared" ref="AD3385:AD3403" si="744">ROUND(Z3385/1.2,3)</f>
        <v>1268.3330000000001</v>
      </c>
      <c r="AE3385" s="105">
        <v>990.83299999999997</v>
      </c>
      <c r="AF3385" s="34" t="s">
        <v>36</v>
      </c>
      <c r="AG3385" s="34" t="s">
        <v>36</v>
      </c>
      <c r="AH3385" s="34" t="s">
        <v>36</v>
      </c>
      <c r="AI3385" s="29">
        <v>0.42</v>
      </c>
      <c r="AJ3385" s="29">
        <v>1.4999999999999999E-2</v>
      </c>
      <c r="AK3385" s="29">
        <v>0</v>
      </c>
      <c r="AL3385" s="29">
        <v>0</v>
      </c>
      <c r="AM3385" s="29" t="s">
        <v>28</v>
      </c>
      <c r="AN3385" s="44" t="s">
        <v>27</v>
      </c>
      <c r="AO3385" s="29" t="s">
        <v>28</v>
      </c>
      <c r="AP3385" s="29">
        <v>1</v>
      </c>
      <c r="AQ3385" s="29" t="s">
        <v>33</v>
      </c>
      <c r="AR3385" s="29" t="s">
        <v>33</v>
      </c>
      <c r="AS3385" s="29" t="s">
        <v>33</v>
      </c>
      <c r="AT3385" s="29"/>
      <c r="AU3385" s="144"/>
      <c r="AV3385" s="36" t="s">
        <v>28</v>
      </c>
      <c r="AW3385" s="102">
        <v>42551</v>
      </c>
      <c r="AX3385" s="129" t="s">
        <v>33</v>
      </c>
      <c r="AY3385" s="106" t="e">
        <v>#N/A</v>
      </c>
      <c r="BD3385" t="s">
        <v>1994</v>
      </c>
      <c r="BE3385" t="e">
        <v>#N/A</v>
      </c>
      <c r="BF3385">
        <v>0</v>
      </c>
      <c r="BH3385" t="str">
        <f t="shared" si="742"/>
        <v/>
      </c>
      <c r="BJ3385" t="str">
        <f t="shared" si="743"/>
        <v>OK</v>
      </c>
      <c r="BK3385" s="130" t="s">
        <v>5302</v>
      </c>
      <c r="BL3385" s="130" t="e">
        <v>#VALUE!</v>
      </c>
      <c r="BM3385" s="131" t="s">
        <v>33</v>
      </c>
      <c r="BN3385" s="131" t="e">
        <v>#VALUE!</v>
      </c>
      <c r="BO3385" t="e">
        <v>#N/A</v>
      </c>
      <c r="BP3385">
        <v>0</v>
      </c>
    </row>
    <row r="3386" spans="1:68" ht="25.2" x14ac:dyDescent="0.3">
      <c r="A3386" s="1"/>
      <c r="B3386" s="47">
        <v>3025</v>
      </c>
      <c r="C3386" s="45">
        <v>1050997</v>
      </c>
      <c r="D3386" s="29"/>
      <c r="E3386" s="29"/>
      <c r="F3386" s="31" t="s">
        <v>2595</v>
      </c>
      <c r="G3386" s="29" t="s">
        <v>31</v>
      </c>
      <c r="H3386" s="29"/>
      <c r="I3386" s="148" t="s">
        <v>33</v>
      </c>
      <c r="J3386" s="147" t="s">
        <v>33</v>
      </c>
      <c r="K3386" s="148" t="e">
        <v>#N/A</v>
      </c>
      <c r="L3386" s="148" t="s">
        <v>32</v>
      </c>
      <c r="M3386" s="147">
        <v>42551</v>
      </c>
      <c r="N3386" s="29" t="str">
        <f t="shared" si="739"/>
        <v/>
      </c>
      <c r="O3386" s="29" t="str">
        <f t="shared" si="740"/>
        <v/>
      </c>
      <c r="P3386" s="29" t="str">
        <f t="shared" si="741"/>
        <v/>
      </c>
      <c r="Q3386" s="29" t="str">
        <f t="shared" si="731"/>
        <v/>
      </c>
      <c r="R3386" s="29" t="str">
        <f t="shared" si="732"/>
        <v/>
      </c>
      <c r="S3386" s="29" t="str">
        <f t="shared" si="733"/>
        <v/>
      </c>
      <c r="T3386" s="29" t="str">
        <f t="shared" si="734"/>
        <v/>
      </c>
      <c r="U3386" s="29"/>
      <c r="V3386" s="29"/>
      <c r="W3386" s="38" t="s">
        <v>2462</v>
      </c>
      <c r="X3386" s="29" t="s">
        <v>158</v>
      </c>
      <c r="Y3386" s="146">
        <v>1372</v>
      </c>
      <c r="Z3386" s="33">
        <v>1756</v>
      </c>
      <c r="AA3386" s="34">
        <f t="shared" si="736"/>
        <v>0.28000000000000003</v>
      </c>
      <c r="AB3386" s="33">
        <f t="shared" si="737"/>
        <v>1756</v>
      </c>
      <c r="AC3386" s="34">
        <f t="shared" si="738"/>
        <v>0.27988346352287563</v>
      </c>
      <c r="AD3386" s="145">
        <f t="shared" si="744"/>
        <v>1463.3330000000001</v>
      </c>
      <c r="AE3386" s="105">
        <v>1143.3330000000001</v>
      </c>
      <c r="AF3386" s="34" t="s">
        <v>36</v>
      </c>
      <c r="AG3386" s="34" t="s">
        <v>36</v>
      </c>
      <c r="AH3386" s="34" t="s">
        <v>36</v>
      </c>
      <c r="AI3386" s="29">
        <v>0.64</v>
      </c>
      <c r="AJ3386" s="29">
        <v>0.01</v>
      </c>
      <c r="AK3386" s="29">
        <v>0</v>
      </c>
      <c r="AL3386" s="29">
        <v>0</v>
      </c>
      <c r="AM3386" s="29" t="s">
        <v>28</v>
      </c>
      <c r="AN3386" s="44" t="s">
        <v>27</v>
      </c>
      <c r="AO3386" s="29" t="s">
        <v>28</v>
      </c>
      <c r="AP3386" s="29">
        <v>1</v>
      </c>
      <c r="AQ3386" s="29" t="s">
        <v>33</v>
      </c>
      <c r="AR3386" s="29" t="s">
        <v>33</v>
      </c>
      <c r="AS3386" s="29" t="s">
        <v>33</v>
      </c>
      <c r="AT3386" s="29"/>
      <c r="AU3386" s="144"/>
      <c r="AV3386" s="36" t="s">
        <v>28</v>
      </c>
      <c r="AW3386" s="102">
        <v>42551</v>
      </c>
      <c r="AX3386" s="129" t="s">
        <v>33</v>
      </c>
      <c r="AY3386" s="106" t="e">
        <v>#N/A</v>
      </c>
      <c r="BD3386" t="s">
        <v>1994</v>
      </c>
      <c r="BE3386" t="e">
        <v>#N/A</v>
      </c>
      <c r="BF3386">
        <v>0</v>
      </c>
      <c r="BH3386" t="str">
        <f t="shared" si="742"/>
        <v/>
      </c>
      <c r="BJ3386" t="str">
        <f t="shared" si="743"/>
        <v>OK</v>
      </c>
      <c r="BK3386" s="130" t="s">
        <v>5302</v>
      </c>
      <c r="BL3386" s="130" t="e">
        <v>#VALUE!</v>
      </c>
      <c r="BM3386" s="131" t="s">
        <v>33</v>
      </c>
      <c r="BN3386" s="131" t="e">
        <v>#VALUE!</v>
      </c>
      <c r="BO3386" t="e">
        <v>#N/A</v>
      </c>
      <c r="BP3386">
        <v>0</v>
      </c>
    </row>
    <row r="3387" spans="1:68" ht="25.2" x14ac:dyDescent="0.3">
      <c r="A3387" s="1"/>
      <c r="B3387" s="47">
        <v>3026</v>
      </c>
      <c r="C3387" s="45">
        <v>1067879</v>
      </c>
      <c r="D3387" s="29"/>
      <c r="E3387" s="29"/>
      <c r="F3387" s="31" t="s">
        <v>2596</v>
      </c>
      <c r="G3387" s="29" t="s">
        <v>47</v>
      </c>
      <c r="H3387" s="29"/>
      <c r="I3387" s="148" t="s">
        <v>33</v>
      </c>
      <c r="J3387" s="147" t="s">
        <v>33</v>
      </c>
      <c r="K3387" s="148" t="e">
        <v>#N/A</v>
      </c>
      <c r="L3387" s="148" t="s">
        <v>32</v>
      </c>
      <c r="M3387" s="147">
        <v>42551</v>
      </c>
      <c r="N3387" s="29" t="str">
        <f t="shared" si="739"/>
        <v/>
      </c>
      <c r="O3387" s="29" t="str">
        <f t="shared" si="740"/>
        <v/>
      </c>
      <c r="P3387" s="29" t="str">
        <f t="shared" si="741"/>
        <v/>
      </c>
      <c r="Q3387" s="29" t="str">
        <f t="shared" si="731"/>
        <v/>
      </c>
      <c r="R3387" s="29" t="str">
        <f t="shared" si="732"/>
        <v/>
      </c>
      <c r="S3387" s="29" t="str">
        <f t="shared" si="733"/>
        <v/>
      </c>
      <c r="T3387" s="29" t="str">
        <f t="shared" si="734"/>
        <v/>
      </c>
      <c r="U3387" s="29"/>
      <c r="V3387" s="29"/>
      <c r="W3387" s="38" t="s">
        <v>2462</v>
      </c>
      <c r="X3387" s="29" t="s">
        <v>158</v>
      </c>
      <c r="Y3387" s="146">
        <v>1474</v>
      </c>
      <c r="Z3387" s="33">
        <v>1886</v>
      </c>
      <c r="AA3387" s="34">
        <f t="shared" si="736"/>
        <v>0.28000000000000003</v>
      </c>
      <c r="AB3387" s="33">
        <f t="shared" si="737"/>
        <v>1886</v>
      </c>
      <c r="AC3387" s="34">
        <f t="shared" si="738"/>
        <v>0.27951215183504785</v>
      </c>
      <c r="AD3387" s="145">
        <f t="shared" si="744"/>
        <v>1571.6669999999999</v>
      </c>
      <c r="AE3387" s="105">
        <v>1228.3330000000001</v>
      </c>
      <c r="AF3387" s="34" t="s">
        <v>36</v>
      </c>
      <c r="AG3387" s="34" t="s">
        <v>36</v>
      </c>
      <c r="AH3387" s="34" t="s">
        <v>36</v>
      </c>
      <c r="AI3387" s="29">
        <v>0.48</v>
      </c>
      <c r="AJ3387" s="29">
        <v>1.2999999999999999E-2</v>
      </c>
      <c r="AK3387" s="29">
        <v>0</v>
      </c>
      <c r="AL3387" s="29">
        <v>0</v>
      </c>
      <c r="AM3387" s="29" t="s">
        <v>28</v>
      </c>
      <c r="AN3387" s="44" t="s">
        <v>27</v>
      </c>
      <c r="AO3387" s="29" t="s">
        <v>28</v>
      </c>
      <c r="AP3387" s="29">
        <v>1</v>
      </c>
      <c r="AQ3387" s="29"/>
      <c r="AR3387" s="29"/>
      <c r="AS3387" s="29"/>
      <c r="AT3387" s="29"/>
      <c r="AU3387" s="144"/>
      <c r="AV3387" s="36" t="s">
        <v>28</v>
      </c>
      <c r="AW3387" s="102">
        <v>42551</v>
      </c>
      <c r="AX3387" s="129" t="s">
        <v>33</v>
      </c>
      <c r="AY3387" s="106">
        <v>4608</v>
      </c>
      <c r="BD3387" t="s">
        <v>1724</v>
      </c>
      <c r="BE3387" t="e">
        <v>#N/A</v>
      </c>
      <c r="BF3387">
        <v>0</v>
      </c>
      <c r="BH3387" t="str">
        <f t="shared" si="742"/>
        <v/>
      </c>
      <c r="BJ3387" t="str">
        <f t="shared" si="743"/>
        <v>OK</v>
      </c>
      <c r="BK3387" s="130" t="s">
        <v>5302</v>
      </c>
      <c r="BL3387" s="130" t="e">
        <v>#VALUE!</v>
      </c>
      <c r="BM3387" s="131" t="s">
        <v>33</v>
      </c>
      <c r="BN3387" s="131" t="e">
        <v>#VALUE!</v>
      </c>
      <c r="BO3387" t="e">
        <v>#N/A</v>
      </c>
      <c r="BP3387">
        <v>156</v>
      </c>
    </row>
    <row r="3388" spans="1:68" ht="25.2" x14ac:dyDescent="0.3">
      <c r="A3388" s="1"/>
      <c r="B3388" s="47">
        <v>3027</v>
      </c>
      <c r="C3388" s="45">
        <v>1071361</v>
      </c>
      <c r="D3388" s="29"/>
      <c r="E3388" s="29"/>
      <c r="F3388" s="31" t="s">
        <v>2597</v>
      </c>
      <c r="G3388" s="29" t="s">
        <v>31</v>
      </c>
      <c r="H3388" s="29"/>
      <c r="I3388" s="148" t="s">
        <v>33</v>
      </c>
      <c r="J3388" s="147" t="s">
        <v>33</v>
      </c>
      <c r="K3388" s="148" t="e">
        <v>#N/A</v>
      </c>
      <c r="L3388" s="148" t="s">
        <v>32</v>
      </c>
      <c r="M3388" s="147">
        <v>42551</v>
      </c>
      <c r="N3388" s="29" t="str">
        <f t="shared" si="739"/>
        <v/>
      </c>
      <c r="O3388" s="29" t="str">
        <f t="shared" si="740"/>
        <v/>
      </c>
      <c r="P3388" s="29" t="str">
        <f t="shared" si="741"/>
        <v/>
      </c>
      <c r="Q3388" s="29" t="str">
        <f t="shared" si="731"/>
        <v/>
      </c>
      <c r="R3388" s="29" t="str">
        <f t="shared" si="732"/>
        <v/>
      </c>
      <c r="S3388" s="29" t="str">
        <f t="shared" si="733"/>
        <v/>
      </c>
      <c r="T3388" s="29" t="str">
        <f t="shared" si="734"/>
        <v/>
      </c>
      <c r="U3388" s="29"/>
      <c r="V3388" s="29"/>
      <c r="W3388" s="38" t="s">
        <v>2462</v>
      </c>
      <c r="X3388" s="29" t="s">
        <v>158</v>
      </c>
      <c r="Y3388" s="146">
        <v>1446</v>
      </c>
      <c r="Z3388" s="33">
        <v>1851</v>
      </c>
      <c r="AA3388" s="34">
        <f t="shared" si="736"/>
        <v>0.28000000000000003</v>
      </c>
      <c r="AB3388" s="33">
        <f t="shared" si="737"/>
        <v>1851</v>
      </c>
      <c r="AC3388" s="34">
        <f t="shared" si="738"/>
        <v>0.28008298755186722</v>
      </c>
      <c r="AD3388" s="145">
        <f t="shared" si="744"/>
        <v>1542.5</v>
      </c>
      <c r="AE3388" s="105">
        <v>1205</v>
      </c>
      <c r="AF3388" s="34" t="s">
        <v>36</v>
      </c>
      <c r="AG3388" s="34" t="s">
        <v>36</v>
      </c>
      <c r="AH3388" s="34" t="s">
        <v>36</v>
      </c>
      <c r="AI3388" s="29">
        <v>0.68</v>
      </c>
      <c r="AJ3388" s="29">
        <v>8.3999999999999995E-3</v>
      </c>
      <c r="AK3388" s="29">
        <v>0</v>
      </c>
      <c r="AL3388" s="29">
        <v>0</v>
      </c>
      <c r="AM3388" s="29" t="s">
        <v>28</v>
      </c>
      <c r="AN3388" s="44" t="s">
        <v>27</v>
      </c>
      <c r="AO3388" s="29" t="s">
        <v>28</v>
      </c>
      <c r="AP3388" s="29">
        <v>1</v>
      </c>
      <c r="AQ3388" s="29"/>
      <c r="AR3388" s="29"/>
      <c r="AS3388" s="29"/>
      <c r="AT3388" s="29"/>
      <c r="AU3388" s="144"/>
      <c r="AV3388" s="36" t="s">
        <v>28</v>
      </c>
      <c r="AW3388" s="102">
        <v>42551</v>
      </c>
      <c r="AX3388" s="129" t="s">
        <v>33</v>
      </c>
      <c r="AY3388" s="106" t="e">
        <v>#N/A</v>
      </c>
      <c r="BD3388" t="s">
        <v>1724</v>
      </c>
      <c r="BE3388" t="e">
        <v>#N/A</v>
      </c>
      <c r="BF3388" t="s">
        <v>4747</v>
      </c>
      <c r="BH3388" t="str">
        <f t="shared" si="742"/>
        <v/>
      </c>
      <c r="BJ3388" t="str">
        <f t="shared" si="743"/>
        <v>OK</v>
      </c>
      <c r="BK3388" s="130" t="s">
        <v>5302</v>
      </c>
      <c r="BL3388" s="130" t="e">
        <v>#VALUE!</v>
      </c>
      <c r="BM3388" s="131" t="s">
        <v>33</v>
      </c>
      <c r="BN3388" s="131" t="e">
        <v>#VALUE!</v>
      </c>
      <c r="BO3388" t="e">
        <v>#N/A</v>
      </c>
      <c r="BP3388">
        <v>0</v>
      </c>
    </row>
    <row r="3389" spans="1:68" ht="25.2" x14ac:dyDescent="0.3">
      <c r="A3389" s="1"/>
      <c r="B3389" s="47">
        <v>3028</v>
      </c>
      <c r="C3389" s="45">
        <v>1053696</v>
      </c>
      <c r="D3389" s="29"/>
      <c r="E3389" s="29"/>
      <c r="F3389" s="31" t="s">
        <v>2598</v>
      </c>
      <c r="G3389" s="29" t="s">
        <v>47</v>
      </c>
      <c r="H3389" s="70" t="s">
        <v>4779</v>
      </c>
      <c r="I3389" s="148" t="s">
        <v>33</v>
      </c>
      <c r="J3389" s="147" t="s">
        <v>33</v>
      </c>
      <c r="K3389" s="148" t="e">
        <v>#N/A</v>
      </c>
      <c r="L3389" s="148" t="s">
        <v>32</v>
      </c>
      <c r="M3389" s="147">
        <v>42551</v>
      </c>
      <c r="N3389" s="29" t="str">
        <f t="shared" si="739"/>
        <v/>
      </c>
      <c r="O3389" s="29" t="str">
        <f t="shared" si="740"/>
        <v/>
      </c>
      <c r="P3389" s="29" t="str">
        <f t="shared" si="741"/>
        <v/>
      </c>
      <c r="Q3389" s="29" t="str">
        <f t="shared" si="731"/>
        <v/>
      </c>
      <c r="R3389" s="29" t="str">
        <f t="shared" si="732"/>
        <v/>
      </c>
      <c r="S3389" s="29" t="str">
        <f t="shared" si="733"/>
        <v/>
      </c>
      <c r="T3389" s="29" t="str">
        <f t="shared" si="734"/>
        <v/>
      </c>
      <c r="U3389" s="29"/>
      <c r="V3389" s="29"/>
      <c r="W3389" s="38" t="s">
        <v>2462</v>
      </c>
      <c r="X3389" s="29" t="s">
        <v>158</v>
      </c>
      <c r="Y3389" s="146">
        <v>1824</v>
      </c>
      <c r="Z3389" s="33">
        <v>2334</v>
      </c>
      <c r="AA3389" s="34">
        <f t="shared" si="736"/>
        <v>0.28000000000000003</v>
      </c>
      <c r="AB3389" s="33">
        <f t="shared" si="737"/>
        <v>2334</v>
      </c>
      <c r="AC3389" s="34">
        <f t="shared" si="738"/>
        <v>0.27960526315789475</v>
      </c>
      <c r="AD3389" s="145">
        <f t="shared" si="744"/>
        <v>1945</v>
      </c>
      <c r="AE3389" s="105">
        <v>1520</v>
      </c>
      <c r="AF3389" s="34" t="s">
        <v>36</v>
      </c>
      <c r="AG3389" s="34" t="s">
        <v>36</v>
      </c>
      <c r="AH3389" s="34" t="s">
        <v>36</v>
      </c>
      <c r="AI3389" s="29">
        <v>1</v>
      </c>
      <c r="AJ3389" s="29">
        <v>2.5999999999999999E-2</v>
      </c>
      <c r="AK3389" s="29">
        <v>0</v>
      </c>
      <c r="AL3389" s="29">
        <v>0</v>
      </c>
      <c r="AM3389" s="29" t="s">
        <v>28</v>
      </c>
      <c r="AN3389" s="159" t="s">
        <v>27</v>
      </c>
      <c r="AO3389" s="29" t="s">
        <v>28</v>
      </c>
      <c r="AP3389" s="29">
        <v>1</v>
      </c>
      <c r="AQ3389" s="29"/>
      <c r="AR3389" s="29"/>
      <c r="AS3389" s="29"/>
      <c r="AT3389" s="29"/>
      <c r="AU3389" s="144"/>
      <c r="AV3389" s="36" t="s">
        <v>28</v>
      </c>
      <c r="AW3389" s="102">
        <v>42551</v>
      </c>
      <c r="AX3389" s="129" t="s">
        <v>33</v>
      </c>
      <c r="AY3389" s="106">
        <v>580</v>
      </c>
      <c r="BD3389" t="s">
        <v>1724</v>
      </c>
      <c r="BE3389" t="e">
        <v>#N/A</v>
      </c>
      <c r="BF3389">
        <v>0</v>
      </c>
      <c r="BH3389" t="str">
        <f t="shared" si="742"/>
        <v/>
      </c>
      <c r="BJ3389" t="str">
        <f t="shared" si="743"/>
        <v>OK</v>
      </c>
      <c r="BK3389" s="130" t="s">
        <v>5302</v>
      </c>
      <c r="BL3389" s="130" t="e">
        <v>#VALUE!</v>
      </c>
      <c r="BM3389" s="131" t="s">
        <v>33</v>
      </c>
      <c r="BN3389" s="131" t="e">
        <v>#VALUE!</v>
      </c>
      <c r="BO3389">
        <v>2334</v>
      </c>
      <c r="BP3389">
        <v>35</v>
      </c>
    </row>
    <row r="3390" spans="1:68" ht="25.2" x14ac:dyDescent="0.3">
      <c r="A3390" s="1"/>
      <c r="B3390" s="47">
        <v>3029</v>
      </c>
      <c r="C3390" s="45">
        <v>1067880</v>
      </c>
      <c r="D3390" s="29"/>
      <c r="E3390" s="29"/>
      <c r="F3390" s="39" t="s">
        <v>2599</v>
      </c>
      <c r="G3390" s="29" t="s">
        <v>39</v>
      </c>
      <c r="H3390" s="70" t="s">
        <v>4779</v>
      </c>
      <c r="I3390" s="148" t="s">
        <v>33</v>
      </c>
      <c r="J3390" s="147" t="s">
        <v>33</v>
      </c>
      <c r="K3390" s="148" t="e">
        <v>#N/A</v>
      </c>
      <c r="L3390" s="148" t="s">
        <v>32</v>
      </c>
      <c r="M3390" s="147">
        <v>42551</v>
      </c>
      <c r="N3390" s="29" t="str">
        <f t="shared" si="739"/>
        <v/>
      </c>
      <c r="O3390" s="29" t="str">
        <f t="shared" si="740"/>
        <v/>
      </c>
      <c r="P3390" s="29" t="str">
        <f t="shared" si="741"/>
        <v/>
      </c>
      <c r="Q3390" s="29" t="str">
        <f t="shared" si="731"/>
        <v/>
      </c>
      <c r="R3390" s="29" t="str">
        <f t="shared" si="732"/>
        <v/>
      </c>
      <c r="S3390" s="29" t="str">
        <f t="shared" si="733"/>
        <v/>
      </c>
      <c r="T3390" s="29" t="str">
        <f t="shared" si="734"/>
        <v/>
      </c>
      <c r="U3390" s="29"/>
      <c r="V3390" s="29"/>
      <c r="W3390" s="38" t="s">
        <v>2462</v>
      </c>
      <c r="X3390" s="29" t="s">
        <v>158</v>
      </c>
      <c r="Y3390" s="146">
        <v>4991</v>
      </c>
      <c r="Z3390" s="33">
        <v>6388</v>
      </c>
      <c r="AA3390" s="34">
        <f t="shared" si="736"/>
        <v>0.28000000000000003</v>
      </c>
      <c r="AB3390" s="33">
        <f t="shared" si="737"/>
        <v>6388</v>
      </c>
      <c r="AC3390" s="34">
        <f t="shared" si="738"/>
        <v>0.27990364416720925</v>
      </c>
      <c r="AD3390" s="145">
        <f t="shared" si="744"/>
        <v>5323.3329999999996</v>
      </c>
      <c r="AE3390" s="105">
        <v>4159.1670000000004</v>
      </c>
      <c r="AF3390" s="34" t="s">
        <v>36</v>
      </c>
      <c r="AG3390" s="34" t="s">
        <v>36</v>
      </c>
      <c r="AH3390" s="34" t="s">
        <v>36</v>
      </c>
      <c r="AI3390" s="29">
        <v>2.5219999999999998</v>
      </c>
      <c r="AJ3390" s="29">
        <v>0.13750000000000001</v>
      </c>
      <c r="AK3390" s="29">
        <v>0</v>
      </c>
      <c r="AL3390" s="29">
        <v>0</v>
      </c>
      <c r="AM3390" s="29" t="s">
        <v>28</v>
      </c>
      <c r="AN3390" s="44" t="s">
        <v>27</v>
      </c>
      <c r="AO3390" s="29" t="s">
        <v>28</v>
      </c>
      <c r="AP3390" s="29">
        <v>1</v>
      </c>
      <c r="AQ3390" s="29"/>
      <c r="AR3390" s="29"/>
      <c r="AS3390" s="29"/>
      <c r="AT3390" s="29"/>
      <c r="AU3390" s="144"/>
      <c r="AV3390" s="36" t="s">
        <v>28</v>
      </c>
      <c r="AW3390" s="102">
        <v>42551</v>
      </c>
      <c r="AX3390" s="129" t="s">
        <v>33</v>
      </c>
      <c r="AY3390" s="106">
        <v>290</v>
      </c>
      <c r="BD3390" t="s">
        <v>1724</v>
      </c>
      <c r="BE3390" t="e">
        <v>#N/A</v>
      </c>
      <c r="BF3390">
        <v>0</v>
      </c>
      <c r="BH3390" t="str">
        <f t="shared" si="742"/>
        <v/>
      </c>
      <c r="BJ3390" t="str">
        <f t="shared" si="743"/>
        <v>OK</v>
      </c>
      <c r="BK3390" s="130">
        <v>6388</v>
      </c>
      <c r="BL3390" s="130" t="s">
        <v>37</v>
      </c>
      <c r="BM3390" s="131" t="s">
        <v>33</v>
      </c>
      <c r="BN3390" s="131" t="e">
        <v>#VALUE!</v>
      </c>
      <c r="BO3390">
        <v>6388</v>
      </c>
      <c r="BP3390">
        <v>4</v>
      </c>
    </row>
    <row r="3391" spans="1:68" ht="25.2" x14ac:dyDescent="0.3">
      <c r="A3391" s="1"/>
      <c r="B3391" s="47">
        <v>3030</v>
      </c>
      <c r="C3391" s="45">
        <v>1003602</v>
      </c>
      <c r="D3391" s="29"/>
      <c r="E3391" s="29"/>
      <c r="F3391" s="31" t="s">
        <v>2600</v>
      </c>
      <c r="G3391" s="29" t="s">
        <v>47</v>
      </c>
      <c r="H3391" s="70" t="s">
        <v>4779</v>
      </c>
      <c r="I3391" s="148" t="s">
        <v>33</v>
      </c>
      <c r="J3391" s="147" t="s">
        <v>33</v>
      </c>
      <c r="K3391" s="148" t="e">
        <v>#N/A</v>
      </c>
      <c r="L3391" s="148" t="s">
        <v>32</v>
      </c>
      <c r="M3391" s="147">
        <v>42551</v>
      </c>
      <c r="N3391" s="29" t="str">
        <f t="shared" si="739"/>
        <v/>
      </c>
      <c r="O3391" s="29" t="str">
        <f t="shared" si="740"/>
        <v/>
      </c>
      <c r="P3391" s="29" t="str">
        <f t="shared" si="741"/>
        <v/>
      </c>
      <c r="Q3391" s="29" t="str">
        <f t="shared" si="731"/>
        <v/>
      </c>
      <c r="R3391" s="29" t="str">
        <f t="shared" si="732"/>
        <v/>
      </c>
      <c r="S3391" s="29" t="str">
        <f t="shared" si="733"/>
        <v/>
      </c>
      <c r="T3391" s="29" t="str">
        <f t="shared" si="734"/>
        <v/>
      </c>
      <c r="U3391" s="29"/>
      <c r="V3391" s="29"/>
      <c r="W3391" s="38" t="s">
        <v>2462</v>
      </c>
      <c r="X3391" s="29" t="s">
        <v>158</v>
      </c>
      <c r="Y3391" s="146">
        <v>2183</v>
      </c>
      <c r="Z3391" s="33">
        <v>2794</v>
      </c>
      <c r="AA3391" s="34">
        <f t="shared" si="736"/>
        <v>0.28000000000000003</v>
      </c>
      <c r="AB3391" s="33">
        <f t="shared" si="737"/>
        <v>2794</v>
      </c>
      <c r="AC3391" s="34">
        <f t="shared" si="738"/>
        <v>0.27988964179759207</v>
      </c>
      <c r="AD3391" s="145">
        <f t="shared" si="744"/>
        <v>2328.3330000000001</v>
      </c>
      <c r="AE3391" s="105">
        <v>1819.1669999999999</v>
      </c>
      <c r="AF3391" s="34" t="s">
        <v>36</v>
      </c>
      <c r="AG3391" s="34" t="s">
        <v>36</v>
      </c>
      <c r="AH3391" s="34" t="s">
        <v>36</v>
      </c>
      <c r="AI3391" s="29">
        <v>1.6579999999999999</v>
      </c>
      <c r="AJ3391" s="29">
        <v>5.3999999999999999E-2</v>
      </c>
      <c r="AK3391" s="29">
        <v>0</v>
      </c>
      <c r="AL3391" s="29">
        <v>0</v>
      </c>
      <c r="AM3391" s="29" t="s">
        <v>28</v>
      </c>
      <c r="AN3391" s="44" t="s">
        <v>27</v>
      </c>
      <c r="AO3391" s="29" t="s">
        <v>28</v>
      </c>
      <c r="AP3391" s="29">
        <v>1</v>
      </c>
      <c r="AQ3391" s="29" t="s">
        <v>33</v>
      </c>
      <c r="AR3391" s="29" t="s">
        <v>33</v>
      </c>
      <c r="AS3391" s="29" t="s">
        <v>33</v>
      </c>
      <c r="AT3391" s="29"/>
      <c r="AU3391" s="144"/>
      <c r="AV3391" s="36" t="s">
        <v>28</v>
      </c>
      <c r="AW3391" s="102">
        <v>42551</v>
      </c>
      <c r="AX3391" s="129" t="s">
        <v>33</v>
      </c>
      <c r="AY3391" s="106">
        <v>6290</v>
      </c>
      <c r="BD3391" t="s">
        <v>1724</v>
      </c>
      <c r="BE3391" t="e">
        <v>#N/A</v>
      </c>
      <c r="BF3391">
        <v>0</v>
      </c>
      <c r="BH3391" t="str">
        <f t="shared" si="742"/>
        <v/>
      </c>
      <c r="BJ3391" t="str">
        <f t="shared" si="743"/>
        <v>OK</v>
      </c>
      <c r="BK3391" s="130">
        <v>2794</v>
      </c>
      <c r="BL3391" s="130" t="s">
        <v>37</v>
      </c>
      <c r="BM3391" s="131" t="s">
        <v>33</v>
      </c>
      <c r="BN3391" s="131" t="e">
        <v>#VALUE!</v>
      </c>
      <c r="BO3391">
        <v>2794</v>
      </c>
      <c r="BP3391">
        <v>218</v>
      </c>
    </row>
    <row r="3392" spans="1:68" ht="25.2" x14ac:dyDescent="0.3">
      <c r="A3392" s="1"/>
      <c r="B3392" s="47">
        <v>3031</v>
      </c>
      <c r="C3392" s="45">
        <v>1044534</v>
      </c>
      <c r="D3392" s="29"/>
      <c r="E3392" s="29"/>
      <c r="F3392" s="31" t="s">
        <v>2601</v>
      </c>
      <c r="G3392" s="29" t="s">
        <v>31</v>
      </c>
      <c r="H3392" s="70" t="s">
        <v>4779</v>
      </c>
      <c r="I3392" s="148" t="s">
        <v>33</v>
      </c>
      <c r="J3392" s="147" t="s">
        <v>33</v>
      </c>
      <c r="K3392" s="148" t="e">
        <v>#N/A</v>
      </c>
      <c r="L3392" s="148" t="s">
        <v>32</v>
      </c>
      <c r="M3392" s="147">
        <v>42551</v>
      </c>
      <c r="N3392" s="29" t="str">
        <f t="shared" si="739"/>
        <v/>
      </c>
      <c r="O3392" s="29" t="str">
        <f t="shared" si="740"/>
        <v/>
      </c>
      <c r="P3392" s="29" t="str">
        <f t="shared" si="741"/>
        <v/>
      </c>
      <c r="Q3392" s="29" t="str">
        <f t="shared" si="731"/>
        <v/>
      </c>
      <c r="R3392" s="29" t="str">
        <f t="shared" si="732"/>
        <v/>
      </c>
      <c r="S3392" s="29" t="str">
        <f t="shared" si="733"/>
        <v/>
      </c>
      <c r="T3392" s="29" t="str">
        <f t="shared" si="734"/>
        <v/>
      </c>
      <c r="U3392" s="29"/>
      <c r="V3392" s="29"/>
      <c r="W3392" s="38" t="s">
        <v>2462</v>
      </c>
      <c r="X3392" s="29" t="s">
        <v>158</v>
      </c>
      <c r="Y3392" s="146">
        <v>3525</v>
      </c>
      <c r="Z3392" s="33">
        <v>4513</v>
      </c>
      <c r="AA3392" s="34">
        <f t="shared" si="736"/>
        <v>0.28000000000000003</v>
      </c>
      <c r="AB3392" s="33">
        <f t="shared" si="737"/>
        <v>4513</v>
      </c>
      <c r="AC3392" s="34">
        <f t="shared" si="738"/>
        <v>0.28028357446808516</v>
      </c>
      <c r="AD3392" s="145">
        <f t="shared" si="744"/>
        <v>3760.8330000000001</v>
      </c>
      <c r="AE3392" s="105">
        <v>2937.5</v>
      </c>
      <c r="AF3392" s="34" t="s">
        <v>36</v>
      </c>
      <c r="AG3392" s="34" t="s">
        <v>36</v>
      </c>
      <c r="AH3392" s="34" t="s">
        <v>36</v>
      </c>
      <c r="AI3392" s="29">
        <v>3.3159999999999998</v>
      </c>
      <c r="AJ3392" s="29">
        <v>0.09</v>
      </c>
      <c r="AK3392" s="29">
        <v>5</v>
      </c>
      <c r="AL3392" s="29">
        <v>0</v>
      </c>
      <c r="AM3392" s="29" t="s">
        <v>28</v>
      </c>
      <c r="AN3392" s="158" t="s">
        <v>28</v>
      </c>
      <c r="AO3392" s="29" t="s">
        <v>28</v>
      </c>
      <c r="AP3392" s="29">
        <v>1</v>
      </c>
      <c r="AQ3392" s="29" t="s">
        <v>33</v>
      </c>
      <c r="AR3392" s="29" t="s">
        <v>33</v>
      </c>
      <c r="AS3392" s="29" t="s">
        <v>33</v>
      </c>
      <c r="AT3392" s="29"/>
      <c r="AU3392" s="144"/>
      <c r="AV3392" s="36" t="s">
        <v>28</v>
      </c>
      <c r="AW3392" s="102">
        <v>42551</v>
      </c>
      <c r="AX3392" s="129" t="s">
        <v>33</v>
      </c>
      <c r="AY3392" s="106">
        <v>494</v>
      </c>
      <c r="BD3392" t="s">
        <v>1724</v>
      </c>
      <c r="BE3392" t="s">
        <v>4633</v>
      </c>
      <c r="BF3392" t="s">
        <v>4747</v>
      </c>
      <c r="BH3392" t="str">
        <f t="shared" si="742"/>
        <v>AV</v>
      </c>
      <c r="BJ3392" t="str">
        <f t="shared" si="743"/>
        <v>OK</v>
      </c>
      <c r="BK3392" s="130">
        <v>4513</v>
      </c>
      <c r="BL3392" s="130" t="s">
        <v>37</v>
      </c>
      <c r="BM3392" s="131" t="s">
        <v>33</v>
      </c>
      <c r="BN3392" s="131" t="e">
        <v>#VALUE!</v>
      </c>
      <c r="BO3392">
        <v>4513</v>
      </c>
      <c r="BP3392">
        <v>0</v>
      </c>
    </row>
    <row r="3393" spans="1:68" ht="25.2" x14ac:dyDescent="0.3">
      <c r="A3393" s="1"/>
      <c r="B3393" s="47">
        <v>3032</v>
      </c>
      <c r="C3393" s="45">
        <v>1085350</v>
      </c>
      <c r="D3393" s="45">
        <v>1053647</v>
      </c>
      <c r="E3393" s="45"/>
      <c r="F3393" s="39" t="s">
        <v>4117</v>
      </c>
      <c r="G3393" s="37" t="s">
        <v>31</v>
      </c>
      <c r="H3393" s="29"/>
      <c r="I3393" s="148" t="s">
        <v>33</v>
      </c>
      <c r="J3393" s="147" t="s">
        <v>33</v>
      </c>
      <c r="K3393" s="148" t="e">
        <v>#N/A</v>
      </c>
      <c r="L3393" s="148" t="s">
        <v>32</v>
      </c>
      <c r="M3393" s="147" t="s">
        <v>33</v>
      </c>
      <c r="N3393" s="29">
        <f t="shared" si="739"/>
        <v>1053647</v>
      </c>
      <c r="O3393" s="29" t="str">
        <f t="shared" si="740"/>
        <v/>
      </c>
      <c r="P3393" s="29" t="str">
        <f t="shared" si="741"/>
        <v/>
      </c>
      <c r="Q3393" s="29" t="str">
        <f t="shared" si="731"/>
        <v/>
      </c>
      <c r="R3393" s="29" t="str">
        <f t="shared" si="732"/>
        <v/>
      </c>
      <c r="S3393" s="29" t="str">
        <f t="shared" si="733"/>
        <v/>
      </c>
      <c r="T3393" s="29" t="str">
        <f t="shared" si="734"/>
        <v/>
      </c>
      <c r="U3393" s="29"/>
      <c r="V3393" s="29"/>
      <c r="W3393" s="30" t="s">
        <v>2462</v>
      </c>
      <c r="X3393" s="29" t="s">
        <v>158</v>
      </c>
      <c r="Y3393" s="146">
        <v>93.36</v>
      </c>
      <c r="Z3393" s="33">
        <v>119.5</v>
      </c>
      <c r="AA3393" s="34">
        <f t="shared" si="736"/>
        <v>0.28000000000000003</v>
      </c>
      <c r="AB3393" s="33">
        <f t="shared" si="737"/>
        <v>119.5</v>
      </c>
      <c r="AC3393" s="34">
        <f t="shared" si="738"/>
        <v>0.27998714652956302</v>
      </c>
      <c r="AD3393" s="145">
        <f t="shared" si="744"/>
        <v>99.582999999999998</v>
      </c>
      <c r="AE3393" s="105">
        <v>77.8</v>
      </c>
      <c r="AF3393" s="34" t="s">
        <v>36</v>
      </c>
      <c r="AG3393" s="34" t="s">
        <v>36</v>
      </c>
      <c r="AH3393" s="34" t="s">
        <v>36</v>
      </c>
      <c r="AI3393" s="29">
        <v>0.01</v>
      </c>
      <c r="AJ3393" s="29">
        <v>2.9E-4</v>
      </c>
      <c r="AK3393" s="29">
        <v>0</v>
      </c>
      <c r="AL3393" s="29">
        <v>0</v>
      </c>
      <c r="AM3393" s="29" t="s">
        <v>28</v>
      </c>
      <c r="AN3393" s="44" t="s">
        <v>27</v>
      </c>
      <c r="AO3393" s="29" t="s">
        <v>28</v>
      </c>
      <c r="AP3393" s="29">
        <v>1</v>
      </c>
      <c r="AQ3393" s="29" t="s">
        <v>33</v>
      </c>
      <c r="AR3393" s="29" t="s">
        <v>33</v>
      </c>
      <c r="AS3393" s="29" t="s">
        <v>33</v>
      </c>
      <c r="AT3393" s="29"/>
      <c r="AU3393" s="144"/>
      <c r="AV3393" s="36" t="s">
        <v>28</v>
      </c>
      <c r="AW3393" s="102">
        <v>43686</v>
      </c>
      <c r="AX3393" s="129" t="s">
        <v>33</v>
      </c>
      <c r="AY3393" s="106">
        <v>444</v>
      </c>
      <c r="BD3393" t="s">
        <v>2602</v>
      </c>
      <c r="BE3393" t="e">
        <v>#N/A</v>
      </c>
      <c r="BF3393" t="s">
        <v>4740</v>
      </c>
      <c r="BH3393" t="str">
        <f t="shared" si="742"/>
        <v/>
      </c>
      <c r="BJ3393" t="str">
        <f t="shared" si="743"/>
        <v>OK</v>
      </c>
      <c r="BK3393" s="130" t="s">
        <v>5302</v>
      </c>
      <c r="BL3393" s="130" t="e">
        <v>#VALUE!</v>
      </c>
      <c r="BM3393" s="131">
        <v>102.7</v>
      </c>
      <c r="BN3393" s="131">
        <v>1.1635832521908471</v>
      </c>
      <c r="BO3393" t="e">
        <v>#N/A</v>
      </c>
      <c r="BP3393">
        <v>0</v>
      </c>
    </row>
    <row r="3394" spans="1:68" ht="25.2" x14ac:dyDescent="0.3">
      <c r="A3394" s="1"/>
      <c r="B3394" s="47">
        <v>3033</v>
      </c>
      <c r="C3394" s="45">
        <v>1053647</v>
      </c>
      <c r="D3394" s="29"/>
      <c r="E3394" s="29"/>
      <c r="F3394" s="31" t="s">
        <v>2603</v>
      </c>
      <c r="G3394" s="29" t="s">
        <v>47</v>
      </c>
      <c r="H3394" s="70" t="s">
        <v>4779</v>
      </c>
      <c r="I3394" s="148" t="s">
        <v>33</v>
      </c>
      <c r="J3394" s="147" t="s">
        <v>33</v>
      </c>
      <c r="K3394" s="148" t="e">
        <v>#N/A</v>
      </c>
      <c r="L3394" s="148" t="s">
        <v>32</v>
      </c>
      <c r="M3394" s="147">
        <v>42551</v>
      </c>
      <c r="N3394" s="29" t="str">
        <f t="shared" si="739"/>
        <v/>
      </c>
      <c r="O3394" s="29" t="str">
        <f t="shared" si="740"/>
        <v/>
      </c>
      <c r="P3394" s="29" t="str">
        <f t="shared" si="741"/>
        <v/>
      </c>
      <c r="Q3394" s="29" t="str">
        <f t="shared" si="731"/>
        <v/>
      </c>
      <c r="R3394" s="29" t="str">
        <f t="shared" si="732"/>
        <v/>
      </c>
      <c r="S3394" s="29" t="str">
        <f t="shared" si="733"/>
        <v/>
      </c>
      <c r="T3394" s="29" t="str">
        <f t="shared" si="734"/>
        <v/>
      </c>
      <c r="U3394" s="29">
        <v>1085350</v>
      </c>
      <c r="V3394" s="29"/>
      <c r="W3394" s="38" t="s">
        <v>2462</v>
      </c>
      <c r="X3394" s="29" t="s">
        <v>158</v>
      </c>
      <c r="Y3394" s="146">
        <v>93.36</v>
      </c>
      <c r="Z3394" s="33">
        <v>102.7</v>
      </c>
      <c r="AA3394" s="34">
        <f t="shared" si="736"/>
        <v>0.1</v>
      </c>
      <c r="AB3394" s="33">
        <f t="shared" si="737"/>
        <v>102.7</v>
      </c>
      <c r="AC3394" s="34">
        <f t="shared" si="738"/>
        <v>0.10003856041131107</v>
      </c>
      <c r="AD3394" s="145">
        <f t="shared" si="744"/>
        <v>85.582999999999998</v>
      </c>
      <c r="AE3394" s="105">
        <v>77.8</v>
      </c>
      <c r="AF3394" s="34" t="s">
        <v>36</v>
      </c>
      <c r="AG3394" s="34" t="s">
        <v>36</v>
      </c>
      <c r="AH3394" s="34" t="s">
        <v>36</v>
      </c>
      <c r="AI3394" s="29">
        <v>8.0000000000000002E-3</v>
      </c>
      <c r="AJ3394" s="29">
        <v>4.0000000000000003E-5</v>
      </c>
      <c r="AK3394" s="29">
        <v>1159</v>
      </c>
      <c r="AL3394" s="29">
        <v>0</v>
      </c>
      <c r="AM3394" s="158" t="s">
        <v>28</v>
      </c>
      <c r="AN3394" s="158" t="s">
        <v>28</v>
      </c>
      <c r="AO3394" s="29" t="s">
        <v>27</v>
      </c>
      <c r="AP3394" s="29">
        <v>1</v>
      </c>
      <c r="AQ3394" s="29" t="s">
        <v>33</v>
      </c>
      <c r="AR3394" s="29" t="s">
        <v>33</v>
      </c>
      <c r="AS3394" s="29" t="s">
        <v>33</v>
      </c>
      <c r="AT3394" s="29"/>
      <c r="AU3394" s="144"/>
      <c r="AV3394" s="36" t="s">
        <v>28</v>
      </c>
      <c r="AW3394" s="102">
        <v>42551</v>
      </c>
      <c r="AX3394" s="129" t="s">
        <v>33</v>
      </c>
      <c r="AY3394" s="106">
        <v>8368</v>
      </c>
      <c r="BD3394" t="s">
        <v>2602</v>
      </c>
      <c r="BE3394" t="e">
        <v>#N/A</v>
      </c>
      <c r="BF3394">
        <v>0</v>
      </c>
      <c r="BH3394" t="str">
        <f t="shared" si="742"/>
        <v>AV</v>
      </c>
      <c r="BJ3394" t="str">
        <f t="shared" si="743"/>
        <v>OK</v>
      </c>
      <c r="BK3394" s="130">
        <v>102.7</v>
      </c>
      <c r="BL3394" s="130" t="s">
        <v>37</v>
      </c>
      <c r="BM3394" s="131" t="s">
        <v>33</v>
      </c>
      <c r="BN3394" s="131" t="e">
        <v>#VALUE!</v>
      </c>
      <c r="BO3394">
        <v>102.7</v>
      </c>
      <c r="BP3394">
        <v>10</v>
      </c>
    </row>
    <row r="3395" spans="1:68" ht="25.2" x14ac:dyDescent="0.3">
      <c r="A3395" s="1"/>
      <c r="B3395" s="47">
        <v>3034</v>
      </c>
      <c r="C3395" s="45">
        <v>1086101</v>
      </c>
      <c r="D3395" s="29">
        <v>1051694</v>
      </c>
      <c r="E3395" s="29"/>
      <c r="F3395" s="31" t="s">
        <v>3875</v>
      </c>
      <c r="G3395" s="29" t="s">
        <v>31</v>
      </c>
      <c r="H3395" s="29"/>
      <c r="I3395" s="148" t="s">
        <v>33</v>
      </c>
      <c r="J3395" s="147" t="s">
        <v>33</v>
      </c>
      <c r="K3395" s="148" t="e">
        <v>#N/A</v>
      </c>
      <c r="L3395" s="148" t="s">
        <v>32</v>
      </c>
      <c r="M3395" s="147">
        <v>42551</v>
      </c>
      <c r="N3395" s="29">
        <f t="shared" si="739"/>
        <v>1051694</v>
      </c>
      <c r="O3395" s="29" t="str">
        <f t="shared" si="740"/>
        <v/>
      </c>
      <c r="P3395" s="29" t="str">
        <f t="shared" si="741"/>
        <v/>
      </c>
      <c r="Q3395" s="29" t="str">
        <f t="shared" si="731"/>
        <v/>
      </c>
      <c r="R3395" s="29" t="str">
        <f t="shared" si="732"/>
        <v/>
      </c>
      <c r="S3395" s="29" t="str">
        <f t="shared" si="733"/>
        <v/>
      </c>
      <c r="T3395" s="29" t="str">
        <f t="shared" si="734"/>
        <v/>
      </c>
      <c r="U3395" s="29"/>
      <c r="V3395" s="29"/>
      <c r="W3395" s="38" t="s">
        <v>2462</v>
      </c>
      <c r="X3395" s="29" t="s">
        <v>158</v>
      </c>
      <c r="Y3395" s="146">
        <v>43962</v>
      </c>
      <c r="Z3395" s="33">
        <v>56271</v>
      </c>
      <c r="AA3395" s="34">
        <f t="shared" si="736"/>
        <v>0.28000000000000003</v>
      </c>
      <c r="AB3395" s="33">
        <f t="shared" si="737"/>
        <v>56271</v>
      </c>
      <c r="AC3395" s="34">
        <f t="shared" si="738"/>
        <v>0.27999181110959465</v>
      </c>
      <c r="AD3395" s="145">
        <f t="shared" si="744"/>
        <v>46892.5</v>
      </c>
      <c r="AE3395" s="105">
        <v>36635</v>
      </c>
      <c r="AF3395" s="34" t="s">
        <v>36</v>
      </c>
      <c r="AG3395" s="34" t="s">
        <v>36</v>
      </c>
      <c r="AH3395" s="34" t="s">
        <v>36</v>
      </c>
      <c r="AI3395" s="29">
        <v>45.826000000000001</v>
      </c>
      <c r="AJ3395" s="29">
        <v>0.75360000000000005</v>
      </c>
      <c r="AK3395" s="29">
        <v>0</v>
      </c>
      <c r="AL3395" s="29">
        <v>0</v>
      </c>
      <c r="AM3395" s="29" t="s">
        <v>28</v>
      </c>
      <c r="AN3395" s="44" t="s">
        <v>27</v>
      </c>
      <c r="AO3395" s="29" t="s">
        <v>28</v>
      </c>
      <c r="AP3395" s="29">
        <v>1</v>
      </c>
      <c r="AQ3395" s="29" t="s">
        <v>33</v>
      </c>
      <c r="AR3395" s="29" t="s">
        <v>33</v>
      </c>
      <c r="AS3395" s="29" t="s">
        <v>33</v>
      </c>
      <c r="AT3395" s="29"/>
      <c r="AU3395" s="144"/>
      <c r="AV3395" s="36" t="s">
        <v>28</v>
      </c>
      <c r="AW3395" s="102" t="s">
        <v>33</v>
      </c>
      <c r="AX3395" s="129" t="s">
        <v>33</v>
      </c>
      <c r="AY3395" s="106">
        <v>56</v>
      </c>
      <c r="BD3395" t="s">
        <v>4678</v>
      </c>
      <c r="BE3395" t="e">
        <v>#N/A</v>
      </c>
      <c r="BF3395" t="s">
        <v>4747</v>
      </c>
      <c r="BH3395" t="str">
        <f t="shared" si="742"/>
        <v/>
      </c>
      <c r="BJ3395" t="str">
        <f t="shared" si="743"/>
        <v>OK</v>
      </c>
      <c r="BK3395" s="130" t="s">
        <v>5302</v>
      </c>
      <c r="BL3395" s="130" t="e">
        <v>#VALUE!</v>
      </c>
      <c r="BM3395" s="131" t="s">
        <v>33</v>
      </c>
      <c r="BN3395" s="131" t="e">
        <v>#VALUE!</v>
      </c>
      <c r="BO3395" t="e">
        <v>#N/A</v>
      </c>
      <c r="BP3395">
        <v>0</v>
      </c>
    </row>
    <row r="3396" spans="1:68" ht="25.2" x14ac:dyDescent="0.3">
      <c r="A3396" s="1"/>
      <c r="B3396" s="47">
        <v>3035</v>
      </c>
      <c r="C3396" s="45">
        <v>1050074</v>
      </c>
      <c r="D3396" s="29"/>
      <c r="E3396" s="29"/>
      <c r="F3396" s="31" t="s">
        <v>2604</v>
      </c>
      <c r="G3396" s="29" t="s">
        <v>31</v>
      </c>
      <c r="H3396" s="29"/>
      <c r="I3396" s="148" t="s">
        <v>33</v>
      </c>
      <c r="J3396" s="147" t="s">
        <v>33</v>
      </c>
      <c r="K3396" s="148" t="e">
        <v>#N/A</v>
      </c>
      <c r="L3396" s="148" t="s">
        <v>32</v>
      </c>
      <c r="M3396" s="147">
        <v>42551</v>
      </c>
      <c r="N3396" s="29" t="str">
        <f t="shared" si="739"/>
        <v/>
      </c>
      <c r="O3396" s="29" t="str">
        <f t="shared" si="740"/>
        <v/>
      </c>
      <c r="P3396" s="29" t="str">
        <f t="shared" si="741"/>
        <v/>
      </c>
      <c r="Q3396" s="29" t="str">
        <f t="shared" si="731"/>
        <v/>
      </c>
      <c r="R3396" s="29" t="str">
        <f t="shared" si="732"/>
        <v/>
      </c>
      <c r="S3396" s="29" t="str">
        <f t="shared" si="733"/>
        <v/>
      </c>
      <c r="T3396" s="29" t="str">
        <f t="shared" si="734"/>
        <v/>
      </c>
      <c r="U3396" s="29"/>
      <c r="V3396" s="29"/>
      <c r="W3396" s="38" t="s">
        <v>2462</v>
      </c>
      <c r="X3396" s="29" t="s">
        <v>158</v>
      </c>
      <c r="Y3396" s="146">
        <v>397.94</v>
      </c>
      <c r="Z3396" s="33">
        <v>509</v>
      </c>
      <c r="AA3396" s="34">
        <f t="shared" si="736"/>
        <v>0.27900000000000003</v>
      </c>
      <c r="AB3396" s="33">
        <f t="shared" si="737"/>
        <v>509</v>
      </c>
      <c r="AC3396" s="34">
        <f t="shared" si="738"/>
        <v>0.27908701906114569</v>
      </c>
      <c r="AD3396" s="145">
        <f t="shared" si="744"/>
        <v>424.16699999999997</v>
      </c>
      <c r="AE3396" s="105">
        <v>331.61700000000002</v>
      </c>
      <c r="AF3396" s="34" t="s">
        <v>36</v>
      </c>
      <c r="AG3396" s="34" t="s">
        <v>36</v>
      </c>
      <c r="AH3396" s="34" t="s">
        <v>36</v>
      </c>
      <c r="AI3396" s="29">
        <v>0.107</v>
      </c>
      <c r="AJ3396" s="29">
        <v>2.2499999999999998E-3</v>
      </c>
      <c r="AK3396" s="29">
        <v>0</v>
      </c>
      <c r="AL3396" s="29">
        <v>0</v>
      </c>
      <c r="AM3396" s="29" t="s">
        <v>28</v>
      </c>
      <c r="AN3396" s="44" t="s">
        <v>27</v>
      </c>
      <c r="AO3396" s="29" t="s">
        <v>28</v>
      </c>
      <c r="AP3396" s="29">
        <v>1</v>
      </c>
      <c r="AQ3396" s="29"/>
      <c r="AR3396" s="29"/>
      <c r="AS3396" s="29"/>
      <c r="AT3396" s="29"/>
      <c r="AU3396" s="144"/>
      <c r="AV3396" s="36" t="s">
        <v>28</v>
      </c>
      <c r="AW3396" s="102" t="s">
        <v>33</v>
      </c>
      <c r="AX3396" s="129" t="s">
        <v>33</v>
      </c>
      <c r="AY3396" s="106">
        <v>3</v>
      </c>
      <c r="BD3396" t="s">
        <v>1724</v>
      </c>
      <c r="BE3396" t="e">
        <v>#N/A</v>
      </c>
      <c r="BF3396">
        <v>0</v>
      </c>
      <c r="BH3396" t="str">
        <f t="shared" si="742"/>
        <v/>
      </c>
      <c r="BJ3396" t="str">
        <f t="shared" si="743"/>
        <v>OK</v>
      </c>
      <c r="BK3396" s="130" t="s">
        <v>5302</v>
      </c>
      <c r="BL3396" s="130" t="e">
        <v>#VALUE!</v>
      </c>
      <c r="BM3396" s="131" t="s">
        <v>33</v>
      </c>
      <c r="BN3396" s="131" t="e">
        <v>#VALUE!</v>
      </c>
      <c r="BO3396" t="e">
        <v>#N/A</v>
      </c>
      <c r="BP3396">
        <v>0</v>
      </c>
    </row>
    <row r="3397" spans="1:68" ht="25.2" x14ac:dyDescent="0.3">
      <c r="A3397" s="1"/>
      <c r="B3397" s="47">
        <v>3036</v>
      </c>
      <c r="C3397" s="45">
        <v>1051051</v>
      </c>
      <c r="D3397" s="29"/>
      <c r="E3397" s="29"/>
      <c r="F3397" s="31" t="s">
        <v>2605</v>
      </c>
      <c r="G3397" s="29" t="s">
        <v>31</v>
      </c>
      <c r="H3397" s="29"/>
      <c r="I3397" s="148" t="s">
        <v>33</v>
      </c>
      <c r="J3397" s="147" t="s">
        <v>33</v>
      </c>
      <c r="K3397" s="148" t="e">
        <v>#N/A</v>
      </c>
      <c r="L3397" s="148" t="s">
        <v>32</v>
      </c>
      <c r="M3397" s="147">
        <v>42551</v>
      </c>
      <c r="N3397" s="29" t="str">
        <f t="shared" si="739"/>
        <v/>
      </c>
      <c r="O3397" s="29" t="str">
        <f t="shared" si="740"/>
        <v/>
      </c>
      <c r="P3397" s="29" t="str">
        <f t="shared" si="741"/>
        <v/>
      </c>
      <c r="Q3397" s="29" t="str">
        <f t="shared" si="731"/>
        <v/>
      </c>
      <c r="R3397" s="29" t="str">
        <f t="shared" si="732"/>
        <v/>
      </c>
      <c r="S3397" s="29" t="str">
        <f t="shared" si="733"/>
        <v/>
      </c>
      <c r="T3397" s="29" t="str">
        <f t="shared" si="734"/>
        <v/>
      </c>
      <c r="U3397" s="29"/>
      <c r="V3397" s="29"/>
      <c r="W3397" s="38" t="s">
        <v>2462</v>
      </c>
      <c r="X3397" s="29" t="s">
        <v>158</v>
      </c>
      <c r="Y3397" s="146">
        <v>394.22</v>
      </c>
      <c r="Z3397" s="33">
        <v>505</v>
      </c>
      <c r="AA3397" s="34">
        <f t="shared" si="736"/>
        <v>0.28100000000000003</v>
      </c>
      <c r="AB3397" s="33">
        <f t="shared" si="737"/>
        <v>505</v>
      </c>
      <c r="AC3397" s="34">
        <f t="shared" si="738"/>
        <v>0.2810082887643563</v>
      </c>
      <c r="AD3397" s="145">
        <f t="shared" si="744"/>
        <v>420.83300000000003</v>
      </c>
      <c r="AE3397" s="105">
        <v>328.517</v>
      </c>
      <c r="AF3397" s="34" t="s">
        <v>36</v>
      </c>
      <c r="AG3397" s="34" t="s">
        <v>36</v>
      </c>
      <c r="AH3397" s="34" t="s">
        <v>36</v>
      </c>
      <c r="AI3397" s="29">
        <v>2.5000000000000001E-2</v>
      </c>
      <c r="AJ3397" s="29">
        <v>8.0000000000000007E-5</v>
      </c>
      <c r="AK3397" s="29">
        <v>0</v>
      </c>
      <c r="AL3397" s="29">
        <v>0</v>
      </c>
      <c r="AM3397" s="29" t="s">
        <v>28</v>
      </c>
      <c r="AN3397" s="44" t="s">
        <v>27</v>
      </c>
      <c r="AO3397" s="29" t="s">
        <v>28</v>
      </c>
      <c r="AP3397" s="29">
        <v>1</v>
      </c>
      <c r="AQ3397" s="29" t="s">
        <v>33</v>
      </c>
      <c r="AR3397" s="29" t="s">
        <v>33</v>
      </c>
      <c r="AS3397" s="29" t="s">
        <v>33</v>
      </c>
      <c r="AT3397" s="29"/>
      <c r="AU3397" s="144"/>
      <c r="AV3397" s="36" t="s">
        <v>28</v>
      </c>
      <c r="AW3397" s="102" t="s">
        <v>33</v>
      </c>
      <c r="AX3397" s="129" t="s">
        <v>33</v>
      </c>
      <c r="AY3397" s="106" t="e">
        <v>#N/A</v>
      </c>
      <c r="BD3397" t="s">
        <v>2566</v>
      </c>
      <c r="BE3397" t="e">
        <v>#N/A</v>
      </c>
      <c r="BF3397">
        <v>0</v>
      </c>
      <c r="BH3397" t="str">
        <f t="shared" si="742"/>
        <v/>
      </c>
      <c r="BJ3397" t="str">
        <f t="shared" si="743"/>
        <v>OK</v>
      </c>
      <c r="BK3397" s="130" t="s">
        <v>5302</v>
      </c>
      <c r="BL3397" s="130" t="e">
        <v>#VALUE!</v>
      </c>
      <c r="BM3397" s="131" t="s">
        <v>33</v>
      </c>
      <c r="BN3397" s="131" t="e">
        <v>#VALUE!</v>
      </c>
      <c r="BO3397" t="e">
        <v>#N/A</v>
      </c>
      <c r="BP3397">
        <v>0</v>
      </c>
    </row>
    <row r="3398" spans="1:68" ht="25.2" x14ac:dyDescent="0.3">
      <c r="A3398" s="1"/>
      <c r="B3398" s="47">
        <v>3037</v>
      </c>
      <c r="C3398" s="45">
        <v>1051052</v>
      </c>
      <c r="D3398" s="29"/>
      <c r="E3398" s="29"/>
      <c r="F3398" s="31" t="s">
        <v>2606</v>
      </c>
      <c r="G3398" s="29" t="s">
        <v>31</v>
      </c>
      <c r="H3398" s="29"/>
      <c r="I3398" s="148" t="s">
        <v>33</v>
      </c>
      <c r="J3398" s="147" t="s">
        <v>33</v>
      </c>
      <c r="K3398" s="148" t="e">
        <v>#N/A</v>
      </c>
      <c r="L3398" s="148" t="s">
        <v>32</v>
      </c>
      <c r="M3398" s="147">
        <v>42551</v>
      </c>
      <c r="N3398" s="29" t="str">
        <f t="shared" si="739"/>
        <v/>
      </c>
      <c r="O3398" s="29" t="str">
        <f t="shared" si="740"/>
        <v/>
      </c>
      <c r="P3398" s="29" t="str">
        <f t="shared" si="741"/>
        <v/>
      </c>
      <c r="Q3398" s="29" t="str">
        <f t="shared" si="731"/>
        <v/>
      </c>
      <c r="R3398" s="29" t="str">
        <f t="shared" si="732"/>
        <v/>
      </c>
      <c r="S3398" s="29" t="str">
        <f t="shared" si="733"/>
        <v/>
      </c>
      <c r="T3398" s="29" t="str">
        <f t="shared" si="734"/>
        <v/>
      </c>
      <c r="U3398" s="29"/>
      <c r="V3398" s="29"/>
      <c r="W3398" s="38" t="s">
        <v>2462</v>
      </c>
      <c r="X3398" s="29" t="s">
        <v>158</v>
      </c>
      <c r="Y3398" s="146">
        <v>394.22</v>
      </c>
      <c r="Z3398" s="33">
        <v>505</v>
      </c>
      <c r="AA3398" s="34">
        <f t="shared" si="736"/>
        <v>0.28100000000000003</v>
      </c>
      <c r="AB3398" s="33">
        <f t="shared" si="737"/>
        <v>505</v>
      </c>
      <c r="AC3398" s="34">
        <f t="shared" si="738"/>
        <v>0.2810082887643563</v>
      </c>
      <c r="AD3398" s="145">
        <f t="shared" si="744"/>
        <v>420.83300000000003</v>
      </c>
      <c r="AE3398" s="105">
        <v>328.517</v>
      </c>
      <c r="AF3398" s="34" t="s">
        <v>36</v>
      </c>
      <c r="AG3398" s="34" t="s">
        <v>36</v>
      </c>
      <c r="AH3398" s="34" t="s">
        <v>36</v>
      </c>
      <c r="AI3398" s="29">
        <v>0.03</v>
      </c>
      <c r="AJ3398" s="29">
        <v>8.0000000000000007E-5</v>
      </c>
      <c r="AK3398" s="29">
        <v>0</v>
      </c>
      <c r="AL3398" s="29">
        <v>0</v>
      </c>
      <c r="AM3398" s="29" t="s">
        <v>28</v>
      </c>
      <c r="AN3398" s="44" t="s">
        <v>27</v>
      </c>
      <c r="AO3398" s="29" t="s">
        <v>28</v>
      </c>
      <c r="AP3398" s="29">
        <v>1</v>
      </c>
      <c r="AQ3398" s="29" t="s">
        <v>33</v>
      </c>
      <c r="AR3398" s="29" t="s">
        <v>33</v>
      </c>
      <c r="AS3398" s="29" t="s">
        <v>33</v>
      </c>
      <c r="AT3398" s="29"/>
      <c r="AU3398" s="144"/>
      <c r="AV3398" s="36" t="s">
        <v>28</v>
      </c>
      <c r="AW3398" s="102" t="s">
        <v>33</v>
      </c>
      <c r="AX3398" s="129" t="s">
        <v>33</v>
      </c>
      <c r="AY3398" s="106" t="e">
        <v>#N/A</v>
      </c>
      <c r="BD3398" t="s">
        <v>2566</v>
      </c>
      <c r="BE3398" t="e">
        <v>#N/A</v>
      </c>
      <c r="BF3398">
        <v>0</v>
      </c>
      <c r="BH3398" t="str">
        <f t="shared" si="742"/>
        <v/>
      </c>
      <c r="BJ3398" t="str">
        <f t="shared" si="743"/>
        <v>OK</v>
      </c>
      <c r="BK3398" s="130" t="s">
        <v>5302</v>
      </c>
      <c r="BL3398" s="130" t="e">
        <v>#VALUE!</v>
      </c>
      <c r="BM3398" s="131" t="s">
        <v>33</v>
      </c>
      <c r="BN3398" s="131" t="e">
        <v>#VALUE!</v>
      </c>
      <c r="BO3398" t="e">
        <v>#N/A</v>
      </c>
      <c r="BP3398">
        <v>0</v>
      </c>
    </row>
    <row r="3399" spans="1:68" ht="25.2" x14ac:dyDescent="0.3">
      <c r="A3399" s="1"/>
      <c r="B3399" s="47">
        <v>3038</v>
      </c>
      <c r="C3399" s="45">
        <v>1051053</v>
      </c>
      <c r="D3399" s="29"/>
      <c r="E3399" s="29"/>
      <c r="F3399" s="31" t="s">
        <v>2607</v>
      </c>
      <c r="G3399" s="29" t="s">
        <v>31</v>
      </c>
      <c r="H3399" s="29"/>
      <c r="I3399" s="148" t="s">
        <v>33</v>
      </c>
      <c r="J3399" s="147" t="s">
        <v>33</v>
      </c>
      <c r="K3399" s="148" t="e">
        <v>#N/A</v>
      </c>
      <c r="L3399" s="148" t="s">
        <v>32</v>
      </c>
      <c r="M3399" s="147">
        <v>42551</v>
      </c>
      <c r="N3399" s="29" t="str">
        <f t="shared" si="739"/>
        <v/>
      </c>
      <c r="O3399" s="29" t="str">
        <f t="shared" si="740"/>
        <v/>
      </c>
      <c r="P3399" s="29" t="str">
        <f t="shared" si="741"/>
        <v/>
      </c>
      <c r="Q3399" s="29" t="str">
        <f t="shared" si="731"/>
        <v/>
      </c>
      <c r="R3399" s="29" t="str">
        <f t="shared" si="732"/>
        <v/>
      </c>
      <c r="S3399" s="29" t="str">
        <f t="shared" si="733"/>
        <v/>
      </c>
      <c r="T3399" s="29" t="str">
        <f t="shared" si="734"/>
        <v/>
      </c>
      <c r="U3399" s="29"/>
      <c r="V3399" s="29"/>
      <c r="W3399" s="38" t="s">
        <v>2462</v>
      </c>
      <c r="X3399" s="29" t="s">
        <v>158</v>
      </c>
      <c r="Y3399" s="146">
        <v>592</v>
      </c>
      <c r="Z3399" s="33">
        <v>758</v>
      </c>
      <c r="AA3399" s="34">
        <f t="shared" si="736"/>
        <v>0.28000000000000003</v>
      </c>
      <c r="AB3399" s="33">
        <f t="shared" si="737"/>
        <v>758</v>
      </c>
      <c r="AC3399" s="34">
        <f t="shared" si="738"/>
        <v>0.28040694622090961</v>
      </c>
      <c r="AD3399" s="145">
        <f t="shared" si="744"/>
        <v>631.66700000000003</v>
      </c>
      <c r="AE3399" s="105">
        <v>493.33300000000003</v>
      </c>
      <c r="AF3399" s="34" t="s">
        <v>36</v>
      </c>
      <c r="AG3399" s="34" t="s">
        <v>36</v>
      </c>
      <c r="AH3399" s="34" t="s">
        <v>36</v>
      </c>
      <c r="AI3399" s="29">
        <v>0.06</v>
      </c>
      <c r="AJ3399" s="29">
        <v>1.6000000000000001E-4</v>
      </c>
      <c r="AK3399" s="29">
        <v>0</v>
      </c>
      <c r="AL3399" s="29">
        <v>0</v>
      </c>
      <c r="AM3399" s="29" t="s">
        <v>28</v>
      </c>
      <c r="AN3399" s="44" t="s">
        <v>27</v>
      </c>
      <c r="AO3399" s="29" t="s">
        <v>28</v>
      </c>
      <c r="AP3399" s="29">
        <v>1</v>
      </c>
      <c r="AQ3399" s="29" t="s">
        <v>33</v>
      </c>
      <c r="AR3399" s="29" t="s">
        <v>33</v>
      </c>
      <c r="AS3399" s="29" t="s">
        <v>33</v>
      </c>
      <c r="AT3399" s="29"/>
      <c r="AU3399" s="144"/>
      <c r="AV3399" s="36" t="s">
        <v>28</v>
      </c>
      <c r="AW3399" s="102" t="s">
        <v>33</v>
      </c>
      <c r="AX3399" s="129" t="s">
        <v>33</v>
      </c>
      <c r="AY3399" s="106" t="e">
        <v>#N/A</v>
      </c>
      <c r="BD3399" t="s">
        <v>2566</v>
      </c>
      <c r="BE3399" t="e">
        <v>#N/A</v>
      </c>
      <c r="BF3399">
        <v>0</v>
      </c>
      <c r="BH3399" t="str">
        <f t="shared" si="742"/>
        <v/>
      </c>
      <c r="BJ3399" t="str">
        <f t="shared" si="743"/>
        <v>OK</v>
      </c>
      <c r="BK3399" s="130" t="s">
        <v>5302</v>
      </c>
      <c r="BL3399" s="130" t="e">
        <v>#VALUE!</v>
      </c>
      <c r="BM3399" s="131" t="s">
        <v>33</v>
      </c>
      <c r="BN3399" s="131" t="e">
        <v>#VALUE!</v>
      </c>
      <c r="BO3399" t="e">
        <v>#N/A</v>
      </c>
      <c r="BP3399">
        <v>0</v>
      </c>
    </row>
    <row r="3400" spans="1:68" ht="25.2" x14ac:dyDescent="0.3">
      <c r="A3400" s="1"/>
      <c r="B3400" s="47">
        <v>3039</v>
      </c>
      <c r="C3400" s="45">
        <v>1051054</v>
      </c>
      <c r="D3400" s="29"/>
      <c r="E3400" s="29"/>
      <c r="F3400" s="31" t="s">
        <v>2608</v>
      </c>
      <c r="G3400" s="29" t="s">
        <v>31</v>
      </c>
      <c r="H3400" s="29"/>
      <c r="I3400" s="148" t="s">
        <v>33</v>
      </c>
      <c r="J3400" s="147" t="s">
        <v>33</v>
      </c>
      <c r="K3400" s="148" t="e">
        <v>#N/A</v>
      </c>
      <c r="L3400" s="148" t="s">
        <v>32</v>
      </c>
      <c r="M3400" s="147">
        <v>42551</v>
      </c>
      <c r="N3400" s="29" t="str">
        <f t="shared" si="739"/>
        <v/>
      </c>
      <c r="O3400" s="29" t="str">
        <f t="shared" si="740"/>
        <v/>
      </c>
      <c r="P3400" s="29" t="str">
        <f t="shared" si="741"/>
        <v/>
      </c>
      <c r="Q3400" s="29" t="str">
        <f t="shared" si="731"/>
        <v/>
      </c>
      <c r="R3400" s="29" t="str">
        <f t="shared" si="732"/>
        <v/>
      </c>
      <c r="S3400" s="29" t="str">
        <f t="shared" si="733"/>
        <v/>
      </c>
      <c r="T3400" s="29" t="str">
        <f t="shared" si="734"/>
        <v/>
      </c>
      <c r="U3400" s="29"/>
      <c r="V3400" s="29"/>
      <c r="W3400" s="38" t="s">
        <v>2462</v>
      </c>
      <c r="X3400" s="29" t="s">
        <v>158</v>
      </c>
      <c r="Y3400" s="146">
        <v>592</v>
      </c>
      <c r="Z3400" s="33">
        <v>758</v>
      </c>
      <c r="AA3400" s="34">
        <f t="shared" si="736"/>
        <v>0.28000000000000003</v>
      </c>
      <c r="AB3400" s="33">
        <f t="shared" si="737"/>
        <v>758</v>
      </c>
      <c r="AC3400" s="34">
        <f t="shared" si="738"/>
        <v>0.28040694622090961</v>
      </c>
      <c r="AD3400" s="145">
        <f t="shared" si="744"/>
        <v>631.66700000000003</v>
      </c>
      <c r="AE3400" s="105">
        <v>493.33300000000003</v>
      </c>
      <c r="AF3400" s="34" t="s">
        <v>36</v>
      </c>
      <c r="AG3400" s="34" t="s">
        <v>36</v>
      </c>
      <c r="AH3400" s="34" t="s">
        <v>36</v>
      </c>
      <c r="AI3400" s="29">
        <v>0.06</v>
      </c>
      <c r="AJ3400" s="29">
        <v>1.6000000000000001E-4</v>
      </c>
      <c r="AK3400" s="29">
        <v>0</v>
      </c>
      <c r="AL3400" s="29">
        <v>0</v>
      </c>
      <c r="AM3400" s="29" t="s">
        <v>28</v>
      </c>
      <c r="AN3400" s="44" t="s">
        <v>27</v>
      </c>
      <c r="AO3400" s="29" t="s">
        <v>28</v>
      </c>
      <c r="AP3400" s="29">
        <v>1</v>
      </c>
      <c r="AQ3400" s="29" t="s">
        <v>33</v>
      </c>
      <c r="AR3400" s="29" t="s">
        <v>33</v>
      </c>
      <c r="AS3400" s="29" t="s">
        <v>33</v>
      </c>
      <c r="AT3400" s="29"/>
      <c r="AU3400" s="144"/>
      <c r="AV3400" s="36" t="s">
        <v>28</v>
      </c>
      <c r="AW3400" s="102" t="s">
        <v>33</v>
      </c>
      <c r="AX3400" s="129" t="s">
        <v>33</v>
      </c>
      <c r="AY3400" s="106" t="e">
        <v>#N/A</v>
      </c>
      <c r="BD3400" t="s">
        <v>2566</v>
      </c>
      <c r="BE3400" t="e">
        <v>#N/A</v>
      </c>
      <c r="BF3400">
        <v>0</v>
      </c>
      <c r="BH3400" t="str">
        <f t="shared" si="742"/>
        <v/>
      </c>
      <c r="BJ3400" t="str">
        <f t="shared" si="743"/>
        <v>OK</v>
      </c>
      <c r="BK3400" s="130" t="s">
        <v>5302</v>
      </c>
      <c r="BL3400" s="130" t="e">
        <v>#VALUE!</v>
      </c>
      <c r="BM3400" s="131" t="s">
        <v>33</v>
      </c>
      <c r="BN3400" s="131" t="e">
        <v>#VALUE!</v>
      </c>
      <c r="BO3400" t="e">
        <v>#N/A</v>
      </c>
      <c r="BP3400">
        <v>0</v>
      </c>
    </row>
    <row r="3401" spans="1:68" ht="25.2" x14ac:dyDescent="0.3">
      <c r="A3401" s="1"/>
      <c r="B3401" s="47">
        <v>3040</v>
      </c>
      <c r="C3401" s="45">
        <v>1051055</v>
      </c>
      <c r="D3401" s="29"/>
      <c r="E3401" s="29"/>
      <c r="F3401" s="31" t="s">
        <v>2609</v>
      </c>
      <c r="G3401" s="29" t="s">
        <v>31</v>
      </c>
      <c r="H3401" s="29"/>
      <c r="I3401" s="148" t="s">
        <v>33</v>
      </c>
      <c r="J3401" s="147" t="s">
        <v>33</v>
      </c>
      <c r="K3401" s="148" t="e">
        <v>#N/A</v>
      </c>
      <c r="L3401" s="148" t="s">
        <v>32</v>
      </c>
      <c r="M3401" s="147">
        <v>42667</v>
      </c>
      <c r="N3401" s="29" t="str">
        <f t="shared" si="739"/>
        <v/>
      </c>
      <c r="O3401" s="29" t="str">
        <f t="shared" si="740"/>
        <v/>
      </c>
      <c r="P3401" s="29" t="str">
        <f t="shared" si="741"/>
        <v/>
      </c>
      <c r="Q3401" s="29" t="str">
        <f t="shared" si="731"/>
        <v/>
      </c>
      <c r="R3401" s="29" t="str">
        <f t="shared" si="732"/>
        <v/>
      </c>
      <c r="S3401" s="29" t="str">
        <f t="shared" si="733"/>
        <v/>
      </c>
      <c r="T3401" s="29" t="str">
        <f t="shared" si="734"/>
        <v/>
      </c>
      <c r="U3401" s="29"/>
      <c r="V3401" s="29"/>
      <c r="W3401" s="38" t="s">
        <v>2462</v>
      </c>
      <c r="X3401" s="29" t="s">
        <v>158</v>
      </c>
      <c r="Y3401" s="146">
        <v>592</v>
      </c>
      <c r="Z3401" s="33">
        <v>758</v>
      </c>
      <c r="AA3401" s="34">
        <f t="shared" si="736"/>
        <v>0.28000000000000003</v>
      </c>
      <c r="AB3401" s="33">
        <f t="shared" si="737"/>
        <v>758</v>
      </c>
      <c r="AC3401" s="34">
        <f t="shared" si="738"/>
        <v>0.28040694622090961</v>
      </c>
      <c r="AD3401" s="145">
        <f t="shared" si="744"/>
        <v>631.66700000000003</v>
      </c>
      <c r="AE3401" s="105">
        <v>493.33300000000003</v>
      </c>
      <c r="AF3401" s="34" t="s">
        <v>36</v>
      </c>
      <c r="AG3401" s="34" t="s">
        <v>36</v>
      </c>
      <c r="AH3401" s="34" t="s">
        <v>36</v>
      </c>
      <c r="AI3401" s="29">
        <v>7.0000000000000007E-2</v>
      </c>
      <c r="AJ3401" s="29">
        <v>1.6000000000000001E-4</v>
      </c>
      <c r="AK3401" s="29">
        <v>0</v>
      </c>
      <c r="AL3401" s="29">
        <v>0</v>
      </c>
      <c r="AM3401" s="29" t="s">
        <v>28</v>
      </c>
      <c r="AN3401" s="44" t="s">
        <v>27</v>
      </c>
      <c r="AO3401" s="29" t="s">
        <v>28</v>
      </c>
      <c r="AP3401" s="29">
        <v>1</v>
      </c>
      <c r="AQ3401" s="29" t="s">
        <v>33</v>
      </c>
      <c r="AR3401" s="29" t="s">
        <v>33</v>
      </c>
      <c r="AS3401" s="29" t="s">
        <v>33</v>
      </c>
      <c r="AT3401" s="29"/>
      <c r="AU3401" s="144"/>
      <c r="AV3401" s="36" t="s">
        <v>28</v>
      </c>
      <c r="AW3401" s="102" t="s">
        <v>33</v>
      </c>
      <c r="AX3401" s="129" t="s">
        <v>33</v>
      </c>
      <c r="AY3401" s="106" t="e">
        <v>#N/A</v>
      </c>
      <c r="BD3401" t="s">
        <v>2566</v>
      </c>
      <c r="BE3401" t="e">
        <v>#N/A</v>
      </c>
      <c r="BF3401">
        <v>0</v>
      </c>
      <c r="BH3401" t="str">
        <f t="shared" si="742"/>
        <v/>
      </c>
      <c r="BJ3401" t="str">
        <f t="shared" si="743"/>
        <v>OK</v>
      </c>
      <c r="BK3401" s="130" t="s">
        <v>5302</v>
      </c>
      <c r="BL3401" s="130" t="e">
        <v>#VALUE!</v>
      </c>
      <c r="BM3401" s="131" t="s">
        <v>33</v>
      </c>
      <c r="BN3401" s="131" t="e">
        <v>#VALUE!</v>
      </c>
      <c r="BO3401" t="e">
        <v>#N/A</v>
      </c>
      <c r="BP3401">
        <v>0</v>
      </c>
    </row>
    <row r="3402" spans="1:68" ht="25.2" x14ac:dyDescent="0.3">
      <c r="A3402" s="1"/>
      <c r="B3402" s="47">
        <v>3041</v>
      </c>
      <c r="C3402" s="45">
        <v>1051056</v>
      </c>
      <c r="D3402" s="29"/>
      <c r="E3402" s="29"/>
      <c r="F3402" s="31" t="s">
        <v>2610</v>
      </c>
      <c r="G3402" s="29" t="s">
        <v>31</v>
      </c>
      <c r="H3402" s="29"/>
      <c r="I3402" s="148" t="s">
        <v>33</v>
      </c>
      <c r="J3402" s="147" t="s">
        <v>33</v>
      </c>
      <c r="K3402" s="148" t="e">
        <v>#N/A</v>
      </c>
      <c r="L3402" s="148" t="s">
        <v>32</v>
      </c>
      <c r="M3402" s="147">
        <v>42667</v>
      </c>
      <c r="N3402" s="29" t="str">
        <f t="shared" si="739"/>
        <v/>
      </c>
      <c r="O3402" s="29" t="str">
        <f t="shared" si="740"/>
        <v/>
      </c>
      <c r="P3402" s="29" t="str">
        <f t="shared" si="741"/>
        <v/>
      </c>
      <c r="Q3402" s="29" t="str">
        <f t="shared" si="731"/>
        <v/>
      </c>
      <c r="R3402" s="29" t="str">
        <f t="shared" si="732"/>
        <v/>
      </c>
      <c r="S3402" s="29" t="str">
        <f t="shared" si="733"/>
        <v/>
      </c>
      <c r="T3402" s="29" t="str">
        <f t="shared" si="734"/>
        <v/>
      </c>
      <c r="U3402" s="29"/>
      <c r="V3402" s="29"/>
      <c r="W3402" s="38" t="s">
        <v>2462</v>
      </c>
      <c r="X3402" s="29" t="s">
        <v>158</v>
      </c>
      <c r="Y3402" s="146">
        <v>592</v>
      </c>
      <c r="Z3402" s="33">
        <v>758</v>
      </c>
      <c r="AA3402" s="34">
        <f t="shared" si="736"/>
        <v>0.28000000000000003</v>
      </c>
      <c r="AB3402" s="33">
        <f t="shared" si="737"/>
        <v>758</v>
      </c>
      <c r="AC3402" s="34">
        <f t="shared" si="738"/>
        <v>0.28040694622090961</v>
      </c>
      <c r="AD3402" s="145">
        <f t="shared" si="744"/>
        <v>631.66700000000003</v>
      </c>
      <c r="AE3402" s="105">
        <v>493.33300000000003</v>
      </c>
      <c r="AF3402" s="34" t="s">
        <v>36</v>
      </c>
      <c r="AG3402" s="34" t="s">
        <v>36</v>
      </c>
      <c r="AH3402" s="34" t="s">
        <v>36</v>
      </c>
      <c r="AI3402" s="29">
        <v>0.08</v>
      </c>
      <c r="AJ3402" s="29">
        <v>1.6000000000000001E-4</v>
      </c>
      <c r="AK3402" s="29">
        <v>0</v>
      </c>
      <c r="AL3402" s="29">
        <v>0</v>
      </c>
      <c r="AM3402" s="29" t="s">
        <v>28</v>
      </c>
      <c r="AN3402" s="44" t="s">
        <v>27</v>
      </c>
      <c r="AO3402" s="29" t="s">
        <v>28</v>
      </c>
      <c r="AP3402" s="29">
        <v>1</v>
      </c>
      <c r="AQ3402" s="29" t="s">
        <v>33</v>
      </c>
      <c r="AR3402" s="29" t="s">
        <v>33</v>
      </c>
      <c r="AS3402" s="29" t="s">
        <v>33</v>
      </c>
      <c r="AT3402" s="29"/>
      <c r="AU3402" s="144"/>
      <c r="AV3402" s="36" t="s">
        <v>28</v>
      </c>
      <c r="AW3402" s="102" t="s">
        <v>33</v>
      </c>
      <c r="AX3402" s="129" t="s">
        <v>33</v>
      </c>
      <c r="AY3402" s="106" t="e">
        <v>#N/A</v>
      </c>
      <c r="BD3402" t="s">
        <v>2566</v>
      </c>
      <c r="BE3402" t="e">
        <v>#N/A</v>
      </c>
      <c r="BF3402">
        <v>0</v>
      </c>
      <c r="BH3402" t="str">
        <f t="shared" si="742"/>
        <v/>
      </c>
      <c r="BJ3402" t="str">
        <f t="shared" si="743"/>
        <v>OK</v>
      </c>
      <c r="BK3402" s="130" t="s">
        <v>5302</v>
      </c>
      <c r="BL3402" s="130" t="e">
        <v>#VALUE!</v>
      </c>
      <c r="BM3402" s="131" t="s">
        <v>33</v>
      </c>
      <c r="BN3402" s="131" t="e">
        <v>#VALUE!</v>
      </c>
      <c r="BO3402" t="e">
        <v>#N/A</v>
      </c>
      <c r="BP3402">
        <v>0</v>
      </c>
    </row>
    <row r="3403" spans="1:68" ht="25.2" x14ac:dyDescent="0.3">
      <c r="A3403" s="1"/>
      <c r="B3403" s="47">
        <v>3042</v>
      </c>
      <c r="C3403" s="45">
        <v>1050094</v>
      </c>
      <c r="D3403" s="29"/>
      <c r="E3403" s="29"/>
      <c r="F3403" s="31" t="s">
        <v>2611</v>
      </c>
      <c r="G3403" s="29" t="s">
        <v>31</v>
      </c>
      <c r="H3403" s="29"/>
      <c r="I3403" s="148" t="s">
        <v>33</v>
      </c>
      <c r="J3403" s="147" t="s">
        <v>33</v>
      </c>
      <c r="K3403" s="148" t="e">
        <v>#N/A</v>
      </c>
      <c r="L3403" s="148" t="s">
        <v>32</v>
      </c>
      <c r="M3403" s="147">
        <v>42583</v>
      </c>
      <c r="N3403" s="29" t="str">
        <f t="shared" si="739"/>
        <v/>
      </c>
      <c r="O3403" s="29" t="str">
        <f t="shared" si="740"/>
        <v/>
      </c>
      <c r="P3403" s="29" t="str">
        <f t="shared" si="741"/>
        <v/>
      </c>
      <c r="Q3403" s="29" t="str">
        <f t="shared" si="731"/>
        <v/>
      </c>
      <c r="R3403" s="29" t="str">
        <f t="shared" si="732"/>
        <v/>
      </c>
      <c r="S3403" s="29" t="str">
        <f t="shared" si="733"/>
        <v/>
      </c>
      <c r="T3403" s="29" t="str">
        <f t="shared" si="734"/>
        <v/>
      </c>
      <c r="U3403" s="29"/>
      <c r="V3403" s="29"/>
      <c r="W3403" s="38" t="s">
        <v>2462</v>
      </c>
      <c r="X3403" s="29" t="s">
        <v>158</v>
      </c>
      <c r="Y3403" s="146">
        <v>2163</v>
      </c>
      <c r="Z3403" s="33">
        <v>2768</v>
      </c>
      <c r="AA3403" s="34">
        <f t="shared" si="736"/>
        <v>0.28000000000000003</v>
      </c>
      <c r="AB3403" s="33">
        <f t="shared" si="737"/>
        <v>2768</v>
      </c>
      <c r="AC3403" s="34">
        <f t="shared" si="738"/>
        <v>0.27970429958391119</v>
      </c>
      <c r="AD3403" s="145">
        <f t="shared" si="744"/>
        <v>2306.6669999999999</v>
      </c>
      <c r="AE3403" s="105">
        <v>1802.5</v>
      </c>
      <c r="AF3403" s="34" t="s">
        <v>36</v>
      </c>
      <c r="AG3403" s="34" t="s">
        <v>36</v>
      </c>
      <c r="AH3403" s="34" t="s">
        <v>36</v>
      </c>
      <c r="AI3403" s="29">
        <v>0.996</v>
      </c>
      <c r="AJ3403" s="29">
        <v>3.5000000000000003E-2</v>
      </c>
      <c r="AK3403" s="29">
        <v>0</v>
      </c>
      <c r="AL3403" s="29">
        <v>0</v>
      </c>
      <c r="AM3403" s="29" t="s">
        <v>28</v>
      </c>
      <c r="AN3403" s="44" t="s">
        <v>27</v>
      </c>
      <c r="AO3403" s="29" t="s">
        <v>28</v>
      </c>
      <c r="AP3403" s="29">
        <v>1</v>
      </c>
      <c r="AQ3403" s="29" t="s">
        <v>33</v>
      </c>
      <c r="AR3403" s="29" t="s">
        <v>33</v>
      </c>
      <c r="AS3403" s="29" t="s">
        <v>33</v>
      </c>
      <c r="AT3403" s="29"/>
      <c r="AU3403" s="144"/>
      <c r="AV3403" s="36" t="s">
        <v>28</v>
      </c>
      <c r="AW3403" s="102" t="s">
        <v>33</v>
      </c>
      <c r="AX3403" s="129" t="s">
        <v>33</v>
      </c>
      <c r="AY3403" s="106" t="e">
        <v>#N/A</v>
      </c>
      <c r="BD3403" t="s">
        <v>2129</v>
      </c>
      <c r="BE3403" t="e">
        <v>#N/A</v>
      </c>
      <c r="BF3403">
        <v>0</v>
      </c>
      <c r="BH3403" t="str">
        <f t="shared" si="742"/>
        <v/>
      </c>
      <c r="BJ3403" t="str">
        <f t="shared" si="743"/>
        <v>OK</v>
      </c>
      <c r="BK3403" s="130" t="s">
        <v>5302</v>
      </c>
      <c r="BL3403" s="130" t="e">
        <v>#VALUE!</v>
      </c>
      <c r="BM3403" s="131" t="s">
        <v>33</v>
      </c>
      <c r="BN3403" s="131" t="e">
        <v>#VALUE!</v>
      </c>
      <c r="BO3403" t="e">
        <v>#N/A</v>
      </c>
      <c r="BP3403">
        <v>0</v>
      </c>
    </row>
    <row r="3404" spans="1:68" x14ac:dyDescent="0.3">
      <c r="A3404" s="1"/>
      <c r="B3404" s="47">
        <v>3043</v>
      </c>
      <c r="C3404" s="126" t="s">
        <v>2612</v>
      </c>
      <c r="D3404" s="84"/>
      <c r="E3404" s="84"/>
      <c r="F3404" s="39"/>
      <c r="G3404" s="85"/>
      <c r="H3404" s="85"/>
      <c r="I3404" s="148" t="s">
        <v>33</v>
      </c>
      <c r="J3404" s="147" t="s">
        <v>33</v>
      </c>
      <c r="K3404" s="148" t="e">
        <v>#N/A</v>
      </c>
      <c r="L3404" s="148" t="s">
        <v>32</v>
      </c>
      <c r="M3404" s="147" t="s">
        <v>33</v>
      </c>
      <c r="N3404" s="29" t="str">
        <f t="shared" si="739"/>
        <v/>
      </c>
      <c r="O3404" s="29" t="str">
        <f t="shared" si="740"/>
        <v/>
      </c>
      <c r="P3404" s="29" t="str">
        <f t="shared" si="741"/>
        <v/>
      </c>
      <c r="Q3404" s="29" t="str">
        <f t="shared" si="731"/>
        <v/>
      </c>
      <c r="R3404" s="29" t="str">
        <f t="shared" si="732"/>
        <v/>
      </c>
      <c r="S3404" s="29" t="str">
        <f t="shared" si="733"/>
        <v/>
      </c>
      <c r="T3404" s="29" t="str">
        <f t="shared" si="734"/>
        <v/>
      </c>
      <c r="U3404" s="85"/>
      <c r="V3404" s="85"/>
      <c r="W3404" s="86"/>
      <c r="X3404" s="85"/>
      <c r="Y3404" s="146">
        <v>0</v>
      </c>
      <c r="Z3404" s="33"/>
      <c r="AA3404" s="34" t="e">
        <f t="shared" si="736"/>
        <v>#DIV/0!</v>
      </c>
      <c r="AB3404" s="33">
        <f t="shared" si="737"/>
        <v>0</v>
      </c>
      <c r="AC3404" s="34" t="e">
        <f t="shared" si="738"/>
        <v>#DIV/0!</v>
      </c>
      <c r="AD3404" s="145"/>
      <c r="AE3404" s="105">
        <v>0</v>
      </c>
      <c r="AF3404" s="34" t="e">
        <v>#N/A</v>
      </c>
      <c r="AG3404" s="34" t="e">
        <v>#N/A</v>
      </c>
      <c r="AH3404" s="34" t="e">
        <v>#N/A</v>
      </c>
      <c r="AI3404" s="29"/>
      <c r="AJ3404" s="29"/>
      <c r="AK3404" s="29">
        <v>0</v>
      </c>
      <c r="AL3404" s="29">
        <v>0</v>
      </c>
      <c r="AM3404" s="29" t="s">
        <v>27</v>
      </c>
      <c r="AN3404" s="87" t="s">
        <v>28</v>
      </c>
      <c r="AO3404" s="29" t="s">
        <v>28</v>
      </c>
      <c r="AP3404" s="29"/>
      <c r="AQ3404" s="29"/>
      <c r="AR3404" s="29"/>
      <c r="AS3404" s="29"/>
      <c r="AT3404" s="29"/>
      <c r="AU3404" s="144"/>
      <c r="AV3404" s="36" t="s">
        <v>33</v>
      </c>
      <c r="AW3404" s="102" t="s">
        <v>33</v>
      </c>
      <c r="AX3404" s="129" t="s">
        <v>5288</v>
      </c>
      <c r="AY3404" s="106" t="e">
        <v>#N/A</v>
      </c>
      <c r="BD3404" t="e">
        <v>#N/A</v>
      </c>
      <c r="BE3404" t="e">
        <v>#N/A</v>
      </c>
      <c r="BF3404" t="e">
        <v>#N/A</v>
      </c>
      <c r="BH3404" t="str">
        <f t="shared" si="742"/>
        <v/>
      </c>
      <c r="BJ3404" t="str">
        <f t="shared" si="743"/>
        <v>OK</v>
      </c>
      <c r="BK3404" s="130">
        <v>0</v>
      </c>
      <c r="BL3404" s="130" t="s">
        <v>37</v>
      </c>
      <c r="BM3404" s="131" t="s">
        <v>33</v>
      </c>
      <c r="BN3404" s="131" t="s">
        <v>37</v>
      </c>
      <c r="BO3404">
        <v>0</v>
      </c>
      <c r="BP3404">
        <v>0</v>
      </c>
    </row>
    <row r="3405" spans="1:68" ht="25.2" x14ac:dyDescent="0.3">
      <c r="A3405" s="1"/>
      <c r="B3405" s="47">
        <v>3044</v>
      </c>
      <c r="C3405" s="45">
        <v>1056762</v>
      </c>
      <c r="D3405" s="29"/>
      <c r="E3405" s="29"/>
      <c r="F3405" s="31" t="s">
        <v>2613</v>
      </c>
      <c r="G3405" s="29" t="s">
        <v>31</v>
      </c>
      <c r="H3405" s="29"/>
      <c r="I3405" s="148" t="s">
        <v>33</v>
      </c>
      <c r="J3405" s="147" t="s">
        <v>33</v>
      </c>
      <c r="K3405" s="148" t="e">
        <v>#N/A</v>
      </c>
      <c r="L3405" s="148" t="s">
        <v>32</v>
      </c>
      <c r="M3405" s="147" t="s">
        <v>33</v>
      </c>
      <c r="N3405" s="29" t="str">
        <f t="shared" si="739"/>
        <v/>
      </c>
      <c r="O3405" s="29" t="str">
        <f t="shared" si="740"/>
        <v/>
      </c>
      <c r="P3405" s="29" t="str">
        <f t="shared" si="741"/>
        <v/>
      </c>
      <c r="Q3405" s="29" t="str">
        <f t="shared" si="731"/>
        <v/>
      </c>
      <c r="R3405" s="29" t="str">
        <f t="shared" si="732"/>
        <v/>
      </c>
      <c r="S3405" s="29" t="str">
        <f t="shared" si="733"/>
        <v/>
      </c>
      <c r="T3405" s="29" t="str">
        <f t="shared" si="734"/>
        <v/>
      </c>
      <c r="U3405" s="29"/>
      <c r="V3405" s="29"/>
      <c r="W3405" s="38" t="s">
        <v>2614</v>
      </c>
      <c r="X3405" s="29" t="s">
        <v>158</v>
      </c>
      <c r="Y3405" s="146">
        <v>679</v>
      </c>
      <c r="Z3405" s="33">
        <v>869</v>
      </c>
      <c r="AA3405" s="34">
        <f t="shared" si="736"/>
        <v>0.28000000000000003</v>
      </c>
      <c r="AB3405" s="33">
        <f t="shared" si="737"/>
        <v>869</v>
      </c>
      <c r="AC3405" s="34">
        <f t="shared" si="738"/>
        <v>0.27982461256236391</v>
      </c>
      <c r="AD3405" s="145">
        <f t="shared" ref="AD3405:AD3468" si="745">ROUND(Z3405/1.2,3)</f>
        <v>724.16700000000003</v>
      </c>
      <c r="AE3405" s="105">
        <v>565.83299999999997</v>
      </c>
      <c r="AF3405" s="34" t="s">
        <v>36</v>
      </c>
      <c r="AG3405" s="34" t="s">
        <v>36</v>
      </c>
      <c r="AH3405" s="34" t="s">
        <v>36</v>
      </c>
      <c r="AI3405" s="29">
        <v>0.32800000000000001</v>
      </c>
      <c r="AJ3405" s="29">
        <v>5.0000000000000001E-3</v>
      </c>
      <c r="AK3405" s="29">
        <v>0</v>
      </c>
      <c r="AL3405" s="29">
        <v>0</v>
      </c>
      <c r="AM3405" s="29" t="s">
        <v>28</v>
      </c>
      <c r="AN3405" s="44" t="s">
        <v>27</v>
      </c>
      <c r="AO3405" s="29" t="s">
        <v>28</v>
      </c>
      <c r="AP3405" s="29">
        <v>1</v>
      </c>
      <c r="AQ3405" s="29"/>
      <c r="AR3405" s="29"/>
      <c r="AS3405" s="29"/>
      <c r="AT3405" s="29"/>
      <c r="AU3405" s="144"/>
      <c r="AV3405" s="36" t="s">
        <v>28</v>
      </c>
      <c r="AW3405" s="102">
        <v>42551</v>
      </c>
      <c r="AX3405" s="129" t="s">
        <v>33</v>
      </c>
      <c r="AY3405" s="106" t="e">
        <v>#N/A</v>
      </c>
      <c r="BD3405" t="s">
        <v>1724</v>
      </c>
      <c r="BE3405" t="e">
        <v>#N/A</v>
      </c>
      <c r="BF3405" t="s">
        <v>4740</v>
      </c>
      <c r="BH3405" t="str">
        <f t="shared" si="742"/>
        <v/>
      </c>
      <c r="BJ3405" t="str">
        <f t="shared" si="743"/>
        <v>OK</v>
      </c>
      <c r="BK3405" s="130" t="s">
        <v>5302</v>
      </c>
      <c r="BL3405" s="130" t="e">
        <v>#VALUE!</v>
      </c>
      <c r="BM3405" s="131" t="s">
        <v>33</v>
      </c>
      <c r="BN3405" s="131" t="e">
        <v>#VALUE!</v>
      </c>
      <c r="BO3405" t="e">
        <v>#N/A</v>
      </c>
      <c r="BP3405">
        <v>0</v>
      </c>
    </row>
    <row r="3406" spans="1:68" ht="25.2" x14ac:dyDescent="0.3">
      <c r="A3406" s="1"/>
      <c r="B3406" s="47">
        <v>3045</v>
      </c>
      <c r="C3406" s="45">
        <v>1056763</v>
      </c>
      <c r="D3406" s="29"/>
      <c r="E3406" s="29"/>
      <c r="F3406" s="31" t="s">
        <v>2615</v>
      </c>
      <c r="G3406" s="29" t="s">
        <v>31</v>
      </c>
      <c r="H3406" s="29"/>
      <c r="I3406" s="148" t="s">
        <v>33</v>
      </c>
      <c r="J3406" s="147" t="s">
        <v>33</v>
      </c>
      <c r="K3406" s="148" t="e">
        <v>#N/A</v>
      </c>
      <c r="L3406" s="148" t="s">
        <v>32</v>
      </c>
      <c r="M3406" s="147" t="s">
        <v>33</v>
      </c>
      <c r="N3406" s="29" t="str">
        <f t="shared" si="739"/>
        <v/>
      </c>
      <c r="O3406" s="29" t="str">
        <f t="shared" si="740"/>
        <v/>
      </c>
      <c r="P3406" s="29" t="str">
        <f t="shared" si="741"/>
        <v/>
      </c>
      <c r="Q3406" s="29" t="str">
        <f t="shared" si="731"/>
        <v/>
      </c>
      <c r="R3406" s="29" t="str">
        <f t="shared" si="732"/>
        <v/>
      </c>
      <c r="S3406" s="29" t="str">
        <f t="shared" si="733"/>
        <v/>
      </c>
      <c r="T3406" s="29" t="str">
        <f t="shared" si="734"/>
        <v/>
      </c>
      <c r="U3406" s="29"/>
      <c r="V3406" s="29"/>
      <c r="W3406" s="38" t="s">
        <v>2614</v>
      </c>
      <c r="X3406" s="29" t="s">
        <v>158</v>
      </c>
      <c r="Y3406" s="146">
        <v>1083</v>
      </c>
      <c r="Z3406" s="33">
        <v>1386</v>
      </c>
      <c r="AA3406" s="34">
        <f t="shared" si="736"/>
        <v>0.28000000000000003</v>
      </c>
      <c r="AB3406" s="33">
        <f t="shared" si="737"/>
        <v>1386</v>
      </c>
      <c r="AC3406" s="34">
        <f t="shared" si="738"/>
        <v>0.27977839335180055</v>
      </c>
      <c r="AD3406" s="145">
        <f t="shared" si="745"/>
        <v>1155</v>
      </c>
      <c r="AE3406" s="105">
        <v>902.5</v>
      </c>
      <c r="AF3406" s="34" t="s">
        <v>36</v>
      </c>
      <c r="AG3406" s="34" t="s">
        <v>36</v>
      </c>
      <c r="AH3406" s="34" t="s">
        <v>36</v>
      </c>
      <c r="AI3406" s="29">
        <v>0.58299999999999996</v>
      </c>
      <c r="AJ3406" s="29">
        <v>0.01</v>
      </c>
      <c r="AK3406" s="29">
        <v>0</v>
      </c>
      <c r="AL3406" s="29">
        <v>0</v>
      </c>
      <c r="AM3406" s="29" t="s">
        <v>28</v>
      </c>
      <c r="AN3406" s="44" t="s">
        <v>27</v>
      </c>
      <c r="AO3406" s="29" t="s">
        <v>28</v>
      </c>
      <c r="AP3406" s="29">
        <v>1</v>
      </c>
      <c r="AQ3406" s="29"/>
      <c r="AR3406" s="29"/>
      <c r="AS3406" s="29"/>
      <c r="AT3406" s="29"/>
      <c r="AU3406" s="144"/>
      <c r="AV3406" s="36" t="s">
        <v>28</v>
      </c>
      <c r="AW3406" s="102">
        <v>42551</v>
      </c>
      <c r="AX3406" s="129" t="s">
        <v>33</v>
      </c>
      <c r="AY3406" s="106">
        <v>10</v>
      </c>
      <c r="BD3406" t="s">
        <v>1989</v>
      </c>
      <c r="BE3406" t="e">
        <v>#N/A</v>
      </c>
      <c r="BF3406">
        <v>0</v>
      </c>
      <c r="BH3406" t="str">
        <f t="shared" si="742"/>
        <v/>
      </c>
      <c r="BJ3406" t="str">
        <f t="shared" si="743"/>
        <v>OK</v>
      </c>
      <c r="BK3406" s="130" t="s">
        <v>5302</v>
      </c>
      <c r="BL3406" s="130" t="e">
        <v>#VALUE!</v>
      </c>
      <c r="BM3406" s="131" t="s">
        <v>33</v>
      </c>
      <c r="BN3406" s="131" t="e">
        <v>#VALUE!</v>
      </c>
      <c r="BO3406" t="e">
        <v>#N/A</v>
      </c>
      <c r="BP3406">
        <v>0</v>
      </c>
    </row>
    <row r="3407" spans="1:68" ht="25.2" x14ac:dyDescent="0.3">
      <c r="A3407" s="1"/>
      <c r="B3407" s="47">
        <v>3046</v>
      </c>
      <c r="C3407" s="45">
        <v>1056764</v>
      </c>
      <c r="D3407" s="29"/>
      <c r="E3407" s="29"/>
      <c r="F3407" s="31" t="s">
        <v>2616</v>
      </c>
      <c r="G3407" s="29" t="s">
        <v>31</v>
      </c>
      <c r="H3407" s="29"/>
      <c r="I3407" s="148" t="s">
        <v>33</v>
      </c>
      <c r="J3407" s="147" t="s">
        <v>33</v>
      </c>
      <c r="K3407" s="148" t="e">
        <v>#N/A</v>
      </c>
      <c r="L3407" s="148" t="s">
        <v>32</v>
      </c>
      <c r="M3407" s="147" t="s">
        <v>33</v>
      </c>
      <c r="N3407" s="29" t="str">
        <f t="shared" si="739"/>
        <v/>
      </c>
      <c r="O3407" s="29" t="str">
        <f t="shared" si="740"/>
        <v/>
      </c>
      <c r="P3407" s="29" t="str">
        <f t="shared" si="741"/>
        <v/>
      </c>
      <c r="Q3407" s="29" t="str">
        <f t="shared" si="731"/>
        <v/>
      </c>
      <c r="R3407" s="29" t="str">
        <f t="shared" si="732"/>
        <v/>
      </c>
      <c r="S3407" s="29" t="str">
        <f t="shared" si="733"/>
        <v/>
      </c>
      <c r="T3407" s="29" t="str">
        <f t="shared" si="734"/>
        <v/>
      </c>
      <c r="U3407" s="29"/>
      <c r="V3407" s="29"/>
      <c r="W3407" s="38" t="s">
        <v>2614</v>
      </c>
      <c r="X3407" s="29" t="s">
        <v>158</v>
      </c>
      <c r="Y3407" s="146">
        <v>1309</v>
      </c>
      <c r="Z3407" s="33">
        <v>1676</v>
      </c>
      <c r="AA3407" s="34">
        <f t="shared" si="736"/>
        <v>0.28000000000000003</v>
      </c>
      <c r="AB3407" s="33">
        <f t="shared" si="737"/>
        <v>1676</v>
      </c>
      <c r="AC3407" s="34">
        <f t="shared" si="738"/>
        <v>0.28036738895871305</v>
      </c>
      <c r="AD3407" s="145">
        <f t="shared" si="745"/>
        <v>1396.6669999999999</v>
      </c>
      <c r="AE3407" s="105">
        <v>1090.8330000000001</v>
      </c>
      <c r="AF3407" s="34" t="s">
        <v>36</v>
      </c>
      <c r="AG3407" s="34" t="s">
        <v>36</v>
      </c>
      <c r="AH3407" s="34" t="s">
        <v>36</v>
      </c>
      <c r="AI3407" s="29">
        <v>1.0920000000000001</v>
      </c>
      <c r="AJ3407" s="29">
        <v>1.7000000000000001E-2</v>
      </c>
      <c r="AK3407" s="29">
        <v>0</v>
      </c>
      <c r="AL3407" s="29">
        <v>0</v>
      </c>
      <c r="AM3407" s="29" t="s">
        <v>28</v>
      </c>
      <c r="AN3407" s="44" t="s">
        <v>27</v>
      </c>
      <c r="AO3407" s="29" t="s">
        <v>28</v>
      </c>
      <c r="AP3407" s="29">
        <v>1</v>
      </c>
      <c r="AQ3407" s="29"/>
      <c r="AR3407" s="29"/>
      <c r="AS3407" s="29"/>
      <c r="AT3407" s="29"/>
      <c r="AU3407" s="144"/>
      <c r="AV3407" s="36" t="s">
        <v>28</v>
      </c>
      <c r="AW3407" s="102">
        <v>42551</v>
      </c>
      <c r="AX3407" s="129" t="s">
        <v>33</v>
      </c>
      <c r="AY3407" s="106">
        <v>14</v>
      </c>
      <c r="BD3407" t="s">
        <v>1608</v>
      </c>
      <c r="BE3407" t="e">
        <v>#N/A</v>
      </c>
      <c r="BF3407" t="s">
        <v>4740</v>
      </c>
      <c r="BH3407" t="str">
        <f t="shared" si="742"/>
        <v/>
      </c>
      <c r="BJ3407" t="str">
        <f t="shared" si="743"/>
        <v>OK</v>
      </c>
      <c r="BK3407" s="130" t="s">
        <v>5302</v>
      </c>
      <c r="BL3407" s="130" t="e">
        <v>#VALUE!</v>
      </c>
      <c r="BM3407" s="131" t="s">
        <v>33</v>
      </c>
      <c r="BN3407" s="131" t="e">
        <v>#VALUE!</v>
      </c>
      <c r="BO3407" t="e">
        <v>#N/A</v>
      </c>
      <c r="BP3407">
        <v>0</v>
      </c>
    </row>
    <row r="3408" spans="1:68" ht="25.2" x14ac:dyDescent="0.3">
      <c r="A3408" s="1"/>
      <c r="B3408" s="47">
        <v>3047</v>
      </c>
      <c r="C3408" s="45">
        <v>1056765</v>
      </c>
      <c r="D3408" s="29"/>
      <c r="E3408" s="29"/>
      <c r="F3408" s="31" t="s">
        <v>2617</v>
      </c>
      <c r="G3408" s="29" t="s">
        <v>31</v>
      </c>
      <c r="H3408" s="29"/>
      <c r="I3408" s="148" t="s">
        <v>33</v>
      </c>
      <c r="J3408" s="147" t="s">
        <v>33</v>
      </c>
      <c r="K3408" s="148" t="e">
        <v>#N/A</v>
      </c>
      <c r="L3408" s="148" t="s">
        <v>32</v>
      </c>
      <c r="M3408" s="147" t="s">
        <v>33</v>
      </c>
      <c r="N3408" s="29" t="str">
        <f t="shared" si="739"/>
        <v/>
      </c>
      <c r="O3408" s="29" t="str">
        <f t="shared" si="740"/>
        <v/>
      </c>
      <c r="P3408" s="29" t="str">
        <f t="shared" si="741"/>
        <v/>
      </c>
      <c r="Q3408" s="29" t="str">
        <f t="shared" si="731"/>
        <v/>
      </c>
      <c r="R3408" s="29" t="str">
        <f t="shared" si="732"/>
        <v/>
      </c>
      <c r="S3408" s="29" t="str">
        <f t="shared" si="733"/>
        <v/>
      </c>
      <c r="T3408" s="29" t="str">
        <f t="shared" si="734"/>
        <v/>
      </c>
      <c r="U3408" s="29"/>
      <c r="V3408" s="29"/>
      <c r="W3408" s="38" t="s">
        <v>2614</v>
      </c>
      <c r="X3408" s="29" t="s">
        <v>158</v>
      </c>
      <c r="Y3408" s="146">
        <v>2031</v>
      </c>
      <c r="Z3408" s="33">
        <v>2600</v>
      </c>
      <c r="AA3408" s="34">
        <f t="shared" si="736"/>
        <v>0.28000000000000003</v>
      </c>
      <c r="AB3408" s="33">
        <f t="shared" si="737"/>
        <v>2600</v>
      </c>
      <c r="AC3408" s="34">
        <f t="shared" si="738"/>
        <v>0.2801577548005908</v>
      </c>
      <c r="AD3408" s="145">
        <f t="shared" si="745"/>
        <v>2166.6669999999999</v>
      </c>
      <c r="AE3408" s="105">
        <v>1692.5</v>
      </c>
      <c r="AF3408" s="34" t="s">
        <v>36</v>
      </c>
      <c r="AG3408" s="34" t="s">
        <v>36</v>
      </c>
      <c r="AH3408" s="34" t="s">
        <v>36</v>
      </c>
      <c r="AI3408" s="29">
        <v>2.1080000000000001</v>
      </c>
      <c r="AJ3408" s="29">
        <v>3.3000000000000002E-2</v>
      </c>
      <c r="AK3408" s="29">
        <v>0</v>
      </c>
      <c r="AL3408" s="29">
        <v>0</v>
      </c>
      <c r="AM3408" s="29" t="s">
        <v>28</v>
      </c>
      <c r="AN3408" s="44" t="s">
        <v>27</v>
      </c>
      <c r="AO3408" s="29" t="s">
        <v>28</v>
      </c>
      <c r="AP3408" s="29">
        <v>1</v>
      </c>
      <c r="AQ3408" s="29"/>
      <c r="AR3408" s="29"/>
      <c r="AS3408" s="29"/>
      <c r="AT3408" s="29"/>
      <c r="AU3408" s="144"/>
      <c r="AV3408" s="36" t="s">
        <v>28</v>
      </c>
      <c r="AW3408" s="102">
        <v>42551</v>
      </c>
      <c r="AX3408" s="129" t="s">
        <v>33</v>
      </c>
      <c r="AY3408" s="106">
        <v>37</v>
      </c>
      <c r="BD3408" t="s">
        <v>1724</v>
      </c>
      <c r="BE3408" t="e">
        <v>#N/A</v>
      </c>
      <c r="BF3408" t="s">
        <v>4740</v>
      </c>
      <c r="BH3408" t="str">
        <f t="shared" si="742"/>
        <v/>
      </c>
      <c r="BJ3408" t="str">
        <f t="shared" si="743"/>
        <v>OK</v>
      </c>
      <c r="BK3408" s="130" t="s">
        <v>5302</v>
      </c>
      <c r="BL3408" s="130" t="e">
        <v>#VALUE!</v>
      </c>
      <c r="BM3408" s="131" t="s">
        <v>33</v>
      </c>
      <c r="BN3408" s="131" t="e">
        <v>#VALUE!</v>
      </c>
      <c r="BO3408" t="e">
        <v>#N/A</v>
      </c>
      <c r="BP3408">
        <v>0</v>
      </c>
    </row>
    <row r="3409" spans="1:68" ht="25.2" x14ac:dyDescent="0.3">
      <c r="A3409" s="1"/>
      <c r="B3409" s="47">
        <v>3048</v>
      </c>
      <c r="C3409" s="45">
        <v>1056766</v>
      </c>
      <c r="D3409" s="29"/>
      <c r="E3409" s="29"/>
      <c r="F3409" s="31" t="s">
        <v>2618</v>
      </c>
      <c r="G3409" s="29" t="s">
        <v>31</v>
      </c>
      <c r="H3409" s="29"/>
      <c r="I3409" s="148" t="s">
        <v>33</v>
      </c>
      <c r="J3409" s="147" t="s">
        <v>33</v>
      </c>
      <c r="K3409" s="148" t="e">
        <v>#N/A</v>
      </c>
      <c r="L3409" s="148" t="s">
        <v>32</v>
      </c>
      <c r="M3409" s="147" t="s">
        <v>33</v>
      </c>
      <c r="N3409" s="29" t="str">
        <f t="shared" si="739"/>
        <v/>
      </c>
      <c r="O3409" s="29" t="str">
        <f t="shared" si="740"/>
        <v/>
      </c>
      <c r="P3409" s="29" t="str">
        <f t="shared" si="741"/>
        <v/>
      </c>
      <c r="Q3409" s="29" t="str">
        <f t="shared" si="731"/>
        <v/>
      </c>
      <c r="R3409" s="29" t="str">
        <f t="shared" si="732"/>
        <v/>
      </c>
      <c r="S3409" s="29" t="str">
        <f t="shared" si="733"/>
        <v/>
      </c>
      <c r="T3409" s="29" t="str">
        <f t="shared" si="734"/>
        <v/>
      </c>
      <c r="U3409" s="29"/>
      <c r="V3409" s="29"/>
      <c r="W3409" s="38" t="s">
        <v>2614</v>
      </c>
      <c r="X3409" s="29" t="s">
        <v>158</v>
      </c>
      <c r="Y3409" s="146">
        <v>2765</v>
      </c>
      <c r="Z3409" s="33">
        <v>3540</v>
      </c>
      <c r="AA3409" s="34">
        <f t="shared" si="736"/>
        <v>0.28000000000000003</v>
      </c>
      <c r="AB3409" s="33">
        <f t="shared" si="737"/>
        <v>3540</v>
      </c>
      <c r="AC3409" s="34">
        <f t="shared" si="738"/>
        <v>0.28028914570862273</v>
      </c>
      <c r="AD3409" s="145">
        <f t="shared" si="745"/>
        <v>2950</v>
      </c>
      <c r="AE3409" s="105">
        <v>2304.1669999999999</v>
      </c>
      <c r="AF3409" s="34" t="s">
        <v>36</v>
      </c>
      <c r="AG3409" s="34" t="s">
        <v>36</v>
      </c>
      <c r="AH3409" s="34" t="s">
        <v>36</v>
      </c>
      <c r="AI3409" s="29">
        <v>3.2</v>
      </c>
      <c r="AJ3409" s="29">
        <v>4.9000000000000002E-2</v>
      </c>
      <c r="AK3409" s="29">
        <v>0</v>
      </c>
      <c r="AL3409" s="29">
        <v>0</v>
      </c>
      <c r="AM3409" s="29" t="s">
        <v>28</v>
      </c>
      <c r="AN3409" s="44" t="s">
        <v>27</v>
      </c>
      <c r="AO3409" s="29" t="s">
        <v>28</v>
      </c>
      <c r="AP3409" s="29">
        <v>1</v>
      </c>
      <c r="AQ3409" s="29"/>
      <c r="AR3409" s="29"/>
      <c r="AS3409" s="29"/>
      <c r="AT3409" s="29"/>
      <c r="AU3409" s="144"/>
      <c r="AV3409" s="36" t="s">
        <v>28</v>
      </c>
      <c r="AW3409" s="102">
        <v>42551</v>
      </c>
      <c r="AX3409" s="129" t="s">
        <v>33</v>
      </c>
      <c r="AY3409" s="106">
        <v>58</v>
      </c>
      <c r="BD3409" t="s">
        <v>1724</v>
      </c>
      <c r="BE3409" t="e">
        <v>#N/A</v>
      </c>
      <c r="BF3409" t="s">
        <v>4740</v>
      </c>
      <c r="BH3409" t="str">
        <f t="shared" si="742"/>
        <v/>
      </c>
      <c r="BJ3409" t="str">
        <f t="shared" si="743"/>
        <v>OK</v>
      </c>
      <c r="BK3409" s="130" t="s">
        <v>5302</v>
      </c>
      <c r="BL3409" s="130" t="e">
        <v>#VALUE!</v>
      </c>
      <c r="BM3409" s="131" t="s">
        <v>33</v>
      </c>
      <c r="BN3409" s="131" t="e">
        <v>#VALUE!</v>
      </c>
      <c r="BO3409" t="e">
        <v>#N/A</v>
      </c>
      <c r="BP3409">
        <v>0</v>
      </c>
    </row>
    <row r="3410" spans="1:68" ht="25.2" x14ac:dyDescent="0.3">
      <c r="A3410" s="1"/>
      <c r="B3410" s="47">
        <v>3049</v>
      </c>
      <c r="C3410" s="45">
        <v>1056767</v>
      </c>
      <c r="D3410" s="29"/>
      <c r="E3410" s="29"/>
      <c r="F3410" s="31" t="s">
        <v>2619</v>
      </c>
      <c r="G3410" s="29" t="s">
        <v>31</v>
      </c>
      <c r="H3410" s="29"/>
      <c r="I3410" s="148" t="s">
        <v>33</v>
      </c>
      <c r="J3410" s="147" t="s">
        <v>33</v>
      </c>
      <c r="K3410" s="148" t="e">
        <v>#N/A</v>
      </c>
      <c r="L3410" s="148" t="s">
        <v>32</v>
      </c>
      <c r="M3410" s="147" t="s">
        <v>33</v>
      </c>
      <c r="N3410" s="29" t="str">
        <f t="shared" si="739"/>
        <v/>
      </c>
      <c r="O3410" s="29" t="str">
        <f t="shared" si="740"/>
        <v/>
      </c>
      <c r="P3410" s="29" t="str">
        <f t="shared" si="741"/>
        <v/>
      </c>
      <c r="Q3410" s="29" t="str">
        <f t="shared" si="731"/>
        <v/>
      </c>
      <c r="R3410" s="29" t="str">
        <f t="shared" si="732"/>
        <v/>
      </c>
      <c r="S3410" s="29" t="str">
        <f t="shared" si="733"/>
        <v/>
      </c>
      <c r="T3410" s="29" t="str">
        <f t="shared" si="734"/>
        <v/>
      </c>
      <c r="U3410" s="29"/>
      <c r="V3410" s="29"/>
      <c r="W3410" s="38" t="s">
        <v>2614</v>
      </c>
      <c r="X3410" s="29" t="s">
        <v>158</v>
      </c>
      <c r="Y3410" s="146">
        <v>5381</v>
      </c>
      <c r="Z3410" s="33">
        <v>6888</v>
      </c>
      <c r="AA3410" s="34">
        <f t="shared" si="736"/>
        <v>0.28000000000000003</v>
      </c>
      <c r="AB3410" s="33">
        <f t="shared" si="737"/>
        <v>6888</v>
      </c>
      <c r="AC3410" s="34">
        <f t="shared" si="738"/>
        <v>0.28005937334626463</v>
      </c>
      <c r="AD3410" s="145">
        <f t="shared" si="745"/>
        <v>5740</v>
      </c>
      <c r="AE3410" s="105">
        <v>4484.1670000000004</v>
      </c>
      <c r="AF3410" s="34" t="s">
        <v>36</v>
      </c>
      <c r="AG3410" s="34" t="s">
        <v>36</v>
      </c>
      <c r="AH3410" s="34" t="s">
        <v>36</v>
      </c>
      <c r="AI3410" s="29">
        <v>6.1760000000000002</v>
      </c>
      <c r="AJ3410" s="29">
        <v>9.6000000000000002E-2</v>
      </c>
      <c r="AK3410" s="29">
        <v>0</v>
      </c>
      <c r="AL3410" s="29">
        <v>0</v>
      </c>
      <c r="AM3410" s="29" t="s">
        <v>28</v>
      </c>
      <c r="AN3410" s="44" t="s">
        <v>27</v>
      </c>
      <c r="AO3410" s="29" t="s">
        <v>28</v>
      </c>
      <c r="AP3410" s="29">
        <v>1</v>
      </c>
      <c r="AQ3410" s="29"/>
      <c r="AR3410" s="29"/>
      <c r="AS3410" s="29"/>
      <c r="AT3410" s="29"/>
      <c r="AU3410" s="144"/>
      <c r="AV3410" s="36" t="s">
        <v>28</v>
      </c>
      <c r="AW3410" s="102">
        <v>42551</v>
      </c>
      <c r="AX3410" s="129" t="s">
        <v>33</v>
      </c>
      <c r="AY3410" s="106" t="e">
        <v>#N/A</v>
      </c>
      <c r="BD3410" t="s">
        <v>1724</v>
      </c>
      <c r="BE3410" t="e">
        <v>#N/A</v>
      </c>
      <c r="BF3410" t="s">
        <v>4740</v>
      </c>
      <c r="BH3410" t="str">
        <f t="shared" si="742"/>
        <v/>
      </c>
      <c r="BJ3410" t="str">
        <f t="shared" si="743"/>
        <v>OK</v>
      </c>
      <c r="BK3410" s="130" t="s">
        <v>5302</v>
      </c>
      <c r="BL3410" s="130" t="e">
        <v>#VALUE!</v>
      </c>
      <c r="BM3410" s="131" t="s">
        <v>33</v>
      </c>
      <c r="BN3410" s="131" t="e">
        <v>#VALUE!</v>
      </c>
      <c r="BO3410" t="e">
        <v>#N/A</v>
      </c>
      <c r="BP3410">
        <v>0</v>
      </c>
    </row>
    <row r="3411" spans="1:68" ht="25.2" x14ac:dyDescent="0.3">
      <c r="A3411" s="1"/>
      <c r="B3411" s="47">
        <v>3050</v>
      </c>
      <c r="C3411" s="45">
        <v>1056768</v>
      </c>
      <c r="D3411" s="29"/>
      <c r="E3411" s="29"/>
      <c r="F3411" s="31" t="s">
        <v>2620</v>
      </c>
      <c r="G3411" s="29" t="s">
        <v>31</v>
      </c>
      <c r="H3411" s="29"/>
      <c r="I3411" s="148" t="s">
        <v>33</v>
      </c>
      <c r="J3411" s="147" t="s">
        <v>33</v>
      </c>
      <c r="K3411" s="148" t="e">
        <v>#N/A</v>
      </c>
      <c r="L3411" s="148" t="s">
        <v>32</v>
      </c>
      <c r="M3411" s="147" t="s">
        <v>33</v>
      </c>
      <c r="N3411" s="29" t="str">
        <f t="shared" si="739"/>
        <v/>
      </c>
      <c r="O3411" s="29" t="str">
        <f t="shared" si="740"/>
        <v/>
      </c>
      <c r="P3411" s="29" t="str">
        <f t="shared" si="741"/>
        <v/>
      </c>
      <c r="Q3411" s="29" t="str">
        <f t="shared" ref="Q3411:Q3474" si="746">IF(IFERROR(MID($U3411,1,7)+0,"")&lt;1130000,"",IFERROR(MID($U3411,1,7)+0,""))</f>
        <v/>
      </c>
      <c r="R3411" s="29" t="str">
        <f t="shared" ref="R3411:R3474" si="747">IF(IFERROR(MID($U3411,10,7)+0,"")&lt;1130000,"",IFERROR(MID($U3411,10,7)+0,""))</f>
        <v/>
      </c>
      <c r="S3411" s="29" t="str">
        <f t="shared" ref="S3411:S3474" si="748">IF(IFERROR(MID($U3411,19,7)+0,"")&lt;1130000,"",IFERROR(MID($U3411,19,7)+0,""))</f>
        <v/>
      </c>
      <c r="T3411" s="29" t="str">
        <f t="shared" ref="T3411:T3474" si="749">IF(Q3411="","",IF(R3411="",Q3411,Q3411&amp;", "&amp;R3411))</f>
        <v/>
      </c>
      <c r="U3411" s="29"/>
      <c r="V3411" s="29"/>
      <c r="W3411" s="38" t="s">
        <v>2614</v>
      </c>
      <c r="X3411" s="29" t="s">
        <v>158</v>
      </c>
      <c r="Y3411" s="146">
        <v>1524</v>
      </c>
      <c r="Z3411" s="33">
        <v>1950</v>
      </c>
      <c r="AA3411" s="34">
        <f t="shared" si="736"/>
        <v>0.28000000000000003</v>
      </c>
      <c r="AB3411" s="33">
        <f t="shared" si="737"/>
        <v>1950</v>
      </c>
      <c r="AC3411" s="34">
        <f t="shared" si="738"/>
        <v>0.27952755905511811</v>
      </c>
      <c r="AD3411" s="145">
        <f t="shared" si="745"/>
        <v>1625</v>
      </c>
      <c r="AE3411" s="105">
        <v>1270</v>
      </c>
      <c r="AF3411" s="34" t="s">
        <v>36</v>
      </c>
      <c r="AG3411" s="34" t="s">
        <v>36</v>
      </c>
      <c r="AH3411" s="34" t="s">
        <v>36</v>
      </c>
      <c r="AI3411" s="29">
        <v>1.2050000000000001</v>
      </c>
      <c r="AJ3411" s="29">
        <v>1.7999999999999999E-2</v>
      </c>
      <c r="AK3411" s="29">
        <v>0</v>
      </c>
      <c r="AL3411" s="29">
        <v>0</v>
      </c>
      <c r="AM3411" s="29" t="s">
        <v>28</v>
      </c>
      <c r="AN3411" s="44" t="s">
        <v>27</v>
      </c>
      <c r="AO3411" s="29" t="s">
        <v>28</v>
      </c>
      <c r="AP3411" s="29">
        <v>1</v>
      </c>
      <c r="AQ3411" s="29"/>
      <c r="AR3411" s="29"/>
      <c r="AS3411" s="29"/>
      <c r="AT3411" s="29"/>
      <c r="AU3411" s="144"/>
      <c r="AV3411" s="36" t="s">
        <v>28</v>
      </c>
      <c r="AW3411" s="102">
        <v>42551</v>
      </c>
      <c r="AX3411" s="129" t="s">
        <v>33</v>
      </c>
      <c r="AY3411" s="106">
        <v>87</v>
      </c>
      <c r="BD3411" t="s">
        <v>1608</v>
      </c>
      <c r="BE3411" t="e">
        <v>#N/A</v>
      </c>
      <c r="BF3411" t="s">
        <v>4740</v>
      </c>
      <c r="BH3411" t="str">
        <f t="shared" si="742"/>
        <v/>
      </c>
      <c r="BJ3411" t="str">
        <f t="shared" si="743"/>
        <v>OK</v>
      </c>
      <c r="BK3411" s="130" t="s">
        <v>5302</v>
      </c>
      <c r="BL3411" s="130" t="e">
        <v>#VALUE!</v>
      </c>
      <c r="BM3411" s="131" t="s">
        <v>33</v>
      </c>
      <c r="BN3411" s="131" t="e">
        <v>#VALUE!</v>
      </c>
      <c r="BO3411" t="e">
        <v>#N/A</v>
      </c>
      <c r="BP3411">
        <v>0</v>
      </c>
    </row>
    <row r="3412" spans="1:68" ht="25.2" x14ac:dyDescent="0.3">
      <c r="A3412" s="1"/>
      <c r="B3412" s="47">
        <v>3051</v>
      </c>
      <c r="C3412" s="45">
        <v>1056769</v>
      </c>
      <c r="D3412" s="29"/>
      <c r="E3412" s="29"/>
      <c r="F3412" s="31" t="s">
        <v>2621</v>
      </c>
      <c r="G3412" s="29" t="s">
        <v>31</v>
      </c>
      <c r="H3412" s="29"/>
      <c r="I3412" s="148" t="s">
        <v>33</v>
      </c>
      <c r="J3412" s="147" t="s">
        <v>33</v>
      </c>
      <c r="K3412" s="148" t="e">
        <v>#N/A</v>
      </c>
      <c r="L3412" s="148" t="s">
        <v>32</v>
      </c>
      <c r="M3412" s="147" t="s">
        <v>33</v>
      </c>
      <c r="N3412" s="29" t="str">
        <f t="shared" si="739"/>
        <v/>
      </c>
      <c r="O3412" s="29" t="str">
        <f t="shared" si="740"/>
        <v/>
      </c>
      <c r="P3412" s="29" t="str">
        <f t="shared" si="741"/>
        <v/>
      </c>
      <c r="Q3412" s="29" t="str">
        <f t="shared" si="746"/>
        <v/>
      </c>
      <c r="R3412" s="29" t="str">
        <f t="shared" si="747"/>
        <v/>
      </c>
      <c r="S3412" s="29" t="str">
        <f t="shared" si="748"/>
        <v/>
      </c>
      <c r="T3412" s="29" t="str">
        <f t="shared" si="749"/>
        <v/>
      </c>
      <c r="U3412" s="29"/>
      <c r="V3412" s="29"/>
      <c r="W3412" s="38" t="s">
        <v>2614</v>
      </c>
      <c r="X3412" s="29" t="s">
        <v>158</v>
      </c>
      <c r="Y3412" s="146">
        <v>2587</v>
      </c>
      <c r="Z3412" s="33">
        <v>3312</v>
      </c>
      <c r="AA3412" s="34">
        <f t="shared" si="736"/>
        <v>0.28000000000000003</v>
      </c>
      <c r="AB3412" s="33">
        <f t="shared" si="737"/>
        <v>3312</v>
      </c>
      <c r="AC3412" s="34">
        <f t="shared" si="738"/>
        <v>0.28024758875107669</v>
      </c>
      <c r="AD3412" s="145">
        <f t="shared" si="745"/>
        <v>2760</v>
      </c>
      <c r="AE3412" s="105">
        <v>2155.8330000000001</v>
      </c>
      <c r="AF3412" s="34" t="s">
        <v>36</v>
      </c>
      <c r="AG3412" s="34" t="s">
        <v>36</v>
      </c>
      <c r="AH3412" s="34" t="s">
        <v>36</v>
      </c>
      <c r="AI3412" s="29">
        <v>2.33</v>
      </c>
      <c r="AJ3412" s="29">
        <v>3.5000000000000003E-2</v>
      </c>
      <c r="AK3412" s="29">
        <v>0</v>
      </c>
      <c r="AL3412" s="29">
        <v>0</v>
      </c>
      <c r="AM3412" s="29" t="s">
        <v>28</v>
      </c>
      <c r="AN3412" s="44" t="s">
        <v>27</v>
      </c>
      <c r="AO3412" s="29" t="s">
        <v>28</v>
      </c>
      <c r="AP3412" s="29">
        <v>1</v>
      </c>
      <c r="AQ3412" s="29"/>
      <c r="AR3412" s="29"/>
      <c r="AS3412" s="29"/>
      <c r="AT3412" s="29"/>
      <c r="AU3412" s="144"/>
      <c r="AV3412" s="36" t="s">
        <v>28</v>
      </c>
      <c r="AW3412" s="102">
        <v>42551</v>
      </c>
      <c r="AX3412" s="129" t="s">
        <v>33</v>
      </c>
      <c r="AY3412" s="106">
        <v>137</v>
      </c>
      <c r="BD3412" t="s">
        <v>1724</v>
      </c>
      <c r="BE3412" t="e">
        <v>#N/A</v>
      </c>
      <c r="BF3412" t="s">
        <v>4740</v>
      </c>
      <c r="BH3412" t="str">
        <f t="shared" si="742"/>
        <v/>
      </c>
      <c r="BJ3412" t="str">
        <f t="shared" si="743"/>
        <v>OK</v>
      </c>
      <c r="BK3412" s="130" t="s">
        <v>5302</v>
      </c>
      <c r="BL3412" s="130" t="e">
        <v>#VALUE!</v>
      </c>
      <c r="BM3412" s="131" t="s">
        <v>33</v>
      </c>
      <c r="BN3412" s="131" t="e">
        <v>#VALUE!</v>
      </c>
      <c r="BO3412" t="e">
        <v>#N/A</v>
      </c>
      <c r="BP3412">
        <v>0</v>
      </c>
    </row>
    <row r="3413" spans="1:68" ht="25.2" x14ac:dyDescent="0.3">
      <c r="A3413" s="1"/>
      <c r="B3413" s="47">
        <v>3052</v>
      </c>
      <c r="C3413" s="45">
        <v>1056770</v>
      </c>
      <c r="D3413" s="29"/>
      <c r="E3413" s="29"/>
      <c r="F3413" s="31" t="s">
        <v>2622</v>
      </c>
      <c r="G3413" s="29" t="s">
        <v>31</v>
      </c>
      <c r="H3413" s="29"/>
      <c r="I3413" s="148" t="s">
        <v>33</v>
      </c>
      <c r="J3413" s="147" t="s">
        <v>33</v>
      </c>
      <c r="K3413" s="148" t="e">
        <v>#N/A</v>
      </c>
      <c r="L3413" s="148" t="s">
        <v>32</v>
      </c>
      <c r="M3413" s="147" t="s">
        <v>33</v>
      </c>
      <c r="N3413" s="29" t="str">
        <f t="shared" si="739"/>
        <v/>
      </c>
      <c r="O3413" s="29" t="str">
        <f t="shared" si="740"/>
        <v/>
      </c>
      <c r="P3413" s="29" t="str">
        <f t="shared" si="741"/>
        <v/>
      </c>
      <c r="Q3413" s="29" t="str">
        <f t="shared" si="746"/>
        <v/>
      </c>
      <c r="R3413" s="29" t="str">
        <f t="shared" si="747"/>
        <v/>
      </c>
      <c r="S3413" s="29" t="str">
        <f t="shared" si="748"/>
        <v/>
      </c>
      <c r="T3413" s="29" t="str">
        <f t="shared" si="749"/>
        <v/>
      </c>
      <c r="U3413" s="29"/>
      <c r="V3413" s="29"/>
      <c r="W3413" s="38" t="s">
        <v>2614</v>
      </c>
      <c r="X3413" s="29" t="s">
        <v>158</v>
      </c>
      <c r="Y3413" s="146">
        <v>3525</v>
      </c>
      <c r="Z3413" s="33">
        <v>4513</v>
      </c>
      <c r="AA3413" s="34">
        <f t="shared" si="736"/>
        <v>0.28000000000000003</v>
      </c>
      <c r="AB3413" s="33">
        <f t="shared" si="737"/>
        <v>4513</v>
      </c>
      <c r="AC3413" s="34">
        <f t="shared" si="738"/>
        <v>0.28028357446808516</v>
      </c>
      <c r="AD3413" s="145">
        <f t="shared" si="745"/>
        <v>3760.8330000000001</v>
      </c>
      <c r="AE3413" s="105">
        <v>2937.5</v>
      </c>
      <c r="AF3413" s="34" t="s">
        <v>36</v>
      </c>
      <c r="AG3413" s="34" t="s">
        <v>36</v>
      </c>
      <c r="AH3413" s="34" t="s">
        <v>36</v>
      </c>
      <c r="AI3413" s="29">
        <v>3.4540000000000002</v>
      </c>
      <c r="AJ3413" s="29">
        <v>5.0999999999999997E-2</v>
      </c>
      <c r="AK3413" s="29">
        <v>0</v>
      </c>
      <c r="AL3413" s="29">
        <v>0</v>
      </c>
      <c r="AM3413" s="29" t="s">
        <v>28</v>
      </c>
      <c r="AN3413" s="44" t="s">
        <v>27</v>
      </c>
      <c r="AO3413" s="29" t="s">
        <v>28</v>
      </c>
      <c r="AP3413" s="29">
        <v>1</v>
      </c>
      <c r="AQ3413" s="29"/>
      <c r="AR3413" s="29"/>
      <c r="AS3413" s="29"/>
      <c r="AT3413" s="29"/>
      <c r="AU3413" s="144"/>
      <c r="AV3413" s="36" t="s">
        <v>28</v>
      </c>
      <c r="AW3413" s="102">
        <v>42551</v>
      </c>
      <c r="AX3413" s="129" t="s">
        <v>33</v>
      </c>
      <c r="AY3413" s="106">
        <v>111</v>
      </c>
      <c r="BD3413" t="s">
        <v>1724</v>
      </c>
      <c r="BE3413" t="e">
        <v>#N/A</v>
      </c>
      <c r="BF3413" t="s">
        <v>4740</v>
      </c>
      <c r="BH3413" t="str">
        <f t="shared" si="742"/>
        <v/>
      </c>
      <c r="BJ3413" t="str">
        <f t="shared" si="743"/>
        <v>OK</v>
      </c>
      <c r="BK3413" s="130" t="s">
        <v>5302</v>
      </c>
      <c r="BL3413" s="130" t="e">
        <v>#VALUE!</v>
      </c>
      <c r="BM3413" s="131" t="s">
        <v>33</v>
      </c>
      <c r="BN3413" s="131" t="e">
        <v>#VALUE!</v>
      </c>
      <c r="BO3413" t="e">
        <v>#N/A</v>
      </c>
      <c r="BP3413">
        <v>0</v>
      </c>
    </row>
    <row r="3414" spans="1:68" ht="25.2" x14ac:dyDescent="0.3">
      <c r="A3414" s="1"/>
      <c r="B3414" s="47">
        <v>3053</v>
      </c>
      <c r="C3414" s="45">
        <v>1056771</v>
      </c>
      <c r="D3414" s="29"/>
      <c r="E3414" s="29"/>
      <c r="F3414" s="31" t="s">
        <v>2623</v>
      </c>
      <c r="G3414" s="29" t="s">
        <v>31</v>
      </c>
      <c r="H3414" s="29"/>
      <c r="I3414" s="148" t="s">
        <v>33</v>
      </c>
      <c r="J3414" s="147" t="s">
        <v>33</v>
      </c>
      <c r="K3414" s="148" t="e">
        <v>#N/A</v>
      </c>
      <c r="L3414" s="148" t="s">
        <v>32</v>
      </c>
      <c r="M3414" s="147" t="s">
        <v>33</v>
      </c>
      <c r="N3414" s="29" t="str">
        <f t="shared" si="739"/>
        <v/>
      </c>
      <c r="O3414" s="29" t="str">
        <f t="shared" si="740"/>
        <v/>
      </c>
      <c r="P3414" s="29" t="str">
        <f t="shared" si="741"/>
        <v/>
      </c>
      <c r="Q3414" s="29" t="str">
        <f t="shared" si="746"/>
        <v/>
      </c>
      <c r="R3414" s="29" t="str">
        <f t="shared" si="747"/>
        <v/>
      </c>
      <c r="S3414" s="29" t="str">
        <f t="shared" si="748"/>
        <v/>
      </c>
      <c r="T3414" s="29" t="str">
        <f t="shared" si="749"/>
        <v/>
      </c>
      <c r="U3414" s="29"/>
      <c r="V3414" s="29"/>
      <c r="W3414" s="38" t="s">
        <v>2614</v>
      </c>
      <c r="X3414" s="29" t="s">
        <v>158</v>
      </c>
      <c r="Y3414" s="146">
        <v>6849</v>
      </c>
      <c r="Z3414" s="33">
        <v>8767</v>
      </c>
      <c r="AA3414" s="34">
        <f t="shared" si="736"/>
        <v>0.28000000000000003</v>
      </c>
      <c r="AB3414" s="33">
        <f t="shared" si="737"/>
        <v>8767</v>
      </c>
      <c r="AC3414" s="34">
        <f t="shared" si="738"/>
        <v>0.2800408234778799</v>
      </c>
      <c r="AD3414" s="145">
        <f t="shared" si="745"/>
        <v>7305.8329999999996</v>
      </c>
      <c r="AE3414" s="105">
        <v>5707.5</v>
      </c>
      <c r="AF3414" s="34" t="s">
        <v>36</v>
      </c>
      <c r="AG3414" s="34" t="s">
        <v>36</v>
      </c>
      <c r="AH3414" s="34" t="s">
        <v>36</v>
      </c>
      <c r="AI3414" s="29">
        <v>7.7</v>
      </c>
      <c r="AJ3414" s="29">
        <v>0.10100000000000001</v>
      </c>
      <c r="AK3414" s="29">
        <v>0</v>
      </c>
      <c r="AL3414" s="29">
        <v>0</v>
      </c>
      <c r="AM3414" s="29" t="s">
        <v>28</v>
      </c>
      <c r="AN3414" s="44" t="s">
        <v>27</v>
      </c>
      <c r="AO3414" s="29" t="s">
        <v>28</v>
      </c>
      <c r="AP3414" s="29">
        <v>1</v>
      </c>
      <c r="AQ3414" s="29"/>
      <c r="AR3414" s="29"/>
      <c r="AS3414" s="29"/>
      <c r="AT3414" s="29"/>
      <c r="AU3414" s="144"/>
      <c r="AV3414" s="36" t="s">
        <v>28</v>
      </c>
      <c r="AW3414" s="102">
        <v>42551</v>
      </c>
      <c r="AX3414" s="129" t="s">
        <v>33</v>
      </c>
      <c r="AY3414" s="106">
        <v>29</v>
      </c>
      <c r="BD3414" t="s">
        <v>1724</v>
      </c>
      <c r="BE3414" t="e">
        <v>#N/A</v>
      </c>
      <c r="BF3414" t="s">
        <v>4740</v>
      </c>
      <c r="BH3414" t="str">
        <f t="shared" si="742"/>
        <v/>
      </c>
      <c r="BJ3414" t="str">
        <f t="shared" si="743"/>
        <v>OK</v>
      </c>
      <c r="BK3414" s="130" t="s">
        <v>5302</v>
      </c>
      <c r="BL3414" s="130" t="e">
        <v>#VALUE!</v>
      </c>
      <c r="BM3414" s="131" t="s">
        <v>33</v>
      </c>
      <c r="BN3414" s="131" t="e">
        <v>#VALUE!</v>
      </c>
      <c r="BO3414" t="e">
        <v>#N/A</v>
      </c>
      <c r="BP3414">
        <v>0</v>
      </c>
    </row>
    <row r="3415" spans="1:68" ht="25.2" x14ac:dyDescent="0.3">
      <c r="A3415" s="1"/>
      <c r="B3415" s="47">
        <v>3054</v>
      </c>
      <c r="C3415" s="45">
        <v>1056772</v>
      </c>
      <c r="D3415" s="29"/>
      <c r="E3415" s="29"/>
      <c r="F3415" s="31" t="s">
        <v>2624</v>
      </c>
      <c r="G3415" s="29" t="s">
        <v>31</v>
      </c>
      <c r="H3415" s="29"/>
      <c r="I3415" s="148" t="s">
        <v>33</v>
      </c>
      <c r="J3415" s="147" t="s">
        <v>33</v>
      </c>
      <c r="K3415" s="148" t="e">
        <v>#N/A</v>
      </c>
      <c r="L3415" s="148" t="s">
        <v>32</v>
      </c>
      <c r="M3415" s="147">
        <v>42551</v>
      </c>
      <c r="N3415" s="29" t="str">
        <f t="shared" si="739"/>
        <v/>
      </c>
      <c r="O3415" s="29" t="str">
        <f t="shared" si="740"/>
        <v/>
      </c>
      <c r="P3415" s="29" t="str">
        <f t="shared" si="741"/>
        <v/>
      </c>
      <c r="Q3415" s="29" t="str">
        <f t="shared" si="746"/>
        <v/>
      </c>
      <c r="R3415" s="29" t="str">
        <f t="shared" si="747"/>
        <v/>
      </c>
      <c r="S3415" s="29" t="str">
        <f t="shared" si="748"/>
        <v/>
      </c>
      <c r="T3415" s="29" t="str">
        <f t="shared" si="749"/>
        <v/>
      </c>
      <c r="U3415" s="29"/>
      <c r="V3415" s="29"/>
      <c r="W3415" s="38" t="s">
        <v>2614</v>
      </c>
      <c r="X3415" s="29" t="s">
        <v>158</v>
      </c>
      <c r="Y3415" s="146">
        <v>3130</v>
      </c>
      <c r="Z3415" s="33">
        <v>4006</v>
      </c>
      <c r="AA3415" s="34">
        <f t="shared" si="736"/>
        <v>0.28000000000000003</v>
      </c>
      <c r="AB3415" s="33">
        <f t="shared" si="737"/>
        <v>4006</v>
      </c>
      <c r="AC3415" s="34">
        <f t="shared" si="738"/>
        <v>0.27987224023926394</v>
      </c>
      <c r="AD3415" s="145">
        <f t="shared" si="745"/>
        <v>3338.3330000000001</v>
      </c>
      <c r="AE3415" s="105">
        <v>2608.3330000000001</v>
      </c>
      <c r="AF3415" s="34" t="s">
        <v>36</v>
      </c>
      <c r="AG3415" s="34" t="s">
        <v>36</v>
      </c>
      <c r="AH3415" s="34" t="s">
        <v>36</v>
      </c>
      <c r="AI3415" s="29">
        <v>2.355</v>
      </c>
      <c r="AJ3415" s="29">
        <v>3.6999999999999998E-2</v>
      </c>
      <c r="AK3415" s="29">
        <v>0</v>
      </c>
      <c r="AL3415" s="29">
        <v>0</v>
      </c>
      <c r="AM3415" s="29" t="s">
        <v>28</v>
      </c>
      <c r="AN3415" s="44" t="s">
        <v>27</v>
      </c>
      <c r="AO3415" s="29" t="s">
        <v>28</v>
      </c>
      <c r="AP3415" s="29">
        <v>1</v>
      </c>
      <c r="AQ3415" s="29"/>
      <c r="AR3415" s="29"/>
      <c r="AS3415" s="29"/>
      <c r="AT3415" s="29"/>
      <c r="AU3415" s="144"/>
      <c r="AV3415" s="36" t="s">
        <v>28</v>
      </c>
      <c r="AW3415" s="102">
        <v>42551</v>
      </c>
      <c r="AX3415" s="129" t="s">
        <v>33</v>
      </c>
      <c r="AY3415" s="106">
        <v>6</v>
      </c>
      <c r="BD3415" t="s">
        <v>1608</v>
      </c>
      <c r="BE3415" t="e">
        <v>#N/A</v>
      </c>
      <c r="BF3415" t="s">
        <v>4740</v>
      </c>
      <c r="BH3415" t="str">
        <f t="shared" si="742"/>
        <v/>
      </c>
      <c r="BJ3415" t="str">
        <f t="shared" si="743"/>
        <v>OK</v>
      </c>
      <c r="BK3415" s="130" t="s">
        <v>5302</v>
      </c>
      <c r="BL3415" s="130" t="e">
        <v>#VALUE!</v>
      </c>
      <c r="BM3415" s="131" t="s">
        <v>33</v>
      </c>
      <c r="BN3415" s="131" t="e">
        <v>#VALUE!</v>
      </c>
      <c r="BO3415" t="e">
        <v>#N/A</v>
      </c>
      <c r="BP3415">
        <v>0</v>
      </c>
    </row>
    <row r="3416" spans="1:68" ht="25.2" x14ac:dyDescent="0.3">
      <c r="A3416" s="1"/>
      <c r="B3416" s="47">
        <v>3055</v>
      </c>
      <c r="C3416" s="45">
        <v>1056773</v>
      </c>
      <c r="D3416" s="29"/>
      <c r="E3416" s="29"/>
      <c r="F3416" s="31" t="s">
        <v>2625</v>
      </c>
      <c r="G3416" s="29" t="s">
        <v>31</v>
      </c>
      <c r="H3416" s="29"/>
      <c r="I3416" s="148" t="s">
        <v>33</v>
      </c>
      <c r="J3416" s="147" t="s">
        <v>33</v>
      </c>
      <c r="K3416" s="148" t="e">
        <v>#N/A</v>
      </c>
      <c r="L3416" s="148" t="s">
        <v>32</v>
      </c>
      <c r="M3416" s="147">
        <v>42551</v>
      </c>
      <c r="N3416" s="29" t="str">
        <f t="shared" si="739"/>
        <v/>
      </c>
      <c r="O3416" s="29" t="str">
        <f t="shared" si="740"/>
        <v/>
      </c>
      <c r="P3416" s="29" t="str">
        <f t="shared" si="741"/>
        <v/>
      </c>
      <c r="Q3416" s="29" t="str">
        <f t="shared" si="746"/>
        <v/>
      </c>
      <c r="R3416" s="29" t="str">
        <f t="shared" si="747"/>
        <v/>
      </c>
      <c r="S3416" s="29" t="str">
        <f t="shared" si="748"/>
        <v/>
      </c>
      <c r="T3416" s="29" t="str">
        <f t="shared" si="749"/>
        <v/>
      </c>
      <c r="U3416" s="29"/>
      <c r="V3416" s="29"/>
      <c r="W3416" s="38" t="s">
        <v>2614</v>
      </c>
      <c r="X3416" s="29" t="s">
        <v>158</v>
      </c>
      <c r="Y3416" s="146">
        <v>4473</v>
      </c>
      <c r="Z3416" s="33">
        <v>5725</v>
      </c>
      <c r="AA3416" s="34">
        <f t="shared" si="736"/>
        <v>0.28000000000000003</v>
      </c>
      <c r="AB3416" s="33">
        <f t="shared" si="737"/>
        <v>5725</v>
      </c>
      <c r="AC3416" s="34">
        <f t="shared" si="738"/>
        <v>0.27990154258886646</v>
      </c>
      <c r="AD3416" s="145">
        <f t="shared" si="745"/>
        <v>4770.8329999999996</v>
      </c>
      <c r="AE3416" s="105">
        <v>3727.5</v>
      </c>
      <c r="AF3416" s="34" t="s">
        <v>36</v>
      </c>
      <c r="AG3416" s="34" t="s">
        <v>36</v>
      </c>
      <c r="AH3416" s="34" t="s">
        <v>36</v>
      </c>
      <c r="AI3416" s="29">
        <v>4.4950000000000001</v>
      </c>
      <c r="AJ3416" s="29">
        <v>7.0000000000000007E-2</v>
      </c>
      <c r="AK3416" s="29">
        <v>0</v>
      </c>
      <c r="AL3416" s="29">
        <v>0</v>
      </c>
      <c r="AM3416" s="29" t="s">
        <v>28</v>
      </c>
      <c r="AN3416" s="44" t="s">
        <v>27</v>
      </c>
      <c r="AO3416" s="29" t="s">
        <v>28</v>
      </c>
      <c r="AP3416" s="29">
        <v>1</v>
      </c>
      <c r="AQ3416" s="29"/>
      <c r="AR3416" s="29"/>
      <c r="AS3416" s="29"/>
      <c r="AT3416" s="29"/>
      <c r="AU3416" s="144"/>
      <c r="AV3416" s="36" t="s">
        <v>28</v>
      </c>
      <c r="AW3416" s="102">
        <v>42551</v>
      </c>
      <c r="AX3416" s="129" t="s">
        <v>33</v>
      </c>
      <c r="AY3416" s="106">
        <v>60</v>
      </c>
      <c r="BD3416" t="s">
        <v>1724</v>
      </c>
      <c r="BE3416" t="e">
        <v>#N/A</v>
      </c>
      <c r="BF3416" t="s">
        <v>4740</v>
      </c>
      <c r="BH3416" t="str">
        <f t="shared" si="742"/>
        <v/>
      </c>
      <c r="BJ3416" t="str">
        <f t="shared" si="743"/>
        <v>OK</v>
      </c>
      <c r="BK3416" s="130" t="s">
        <v>5302</v>
      </c>
      <c r="BL3416" s="130" t="e">
        <v>#VALUE!</v>
      </c>
      <c r="BM3416" s="131" t="s">
        <v>33</v>
      </c>
      <c r="BN3416" s="131" t="e">
        <v>#VALUE!</v>
      </c>
      <c r="BO3416" t="e">
        <v>#N/A</v>
      </c>
      <c r="BP3416">
        <v>0</v>
      </c>
    </row>
    <row r="3417" spans="1:68" ht="25.2" x14ac:dyDescent="0.3">
      <c r="A3417" s="1"/>
      <c r="B3417" s="47">
        <v>3056</v>
      </c>
      <c r="C3417" s="45">
        <v>1056774</v>
      </c>
      <c r="D3417" s="29"/>
      <c r="E3417" s="29"/>
      <c r="F3417" s="31" t="s">
        <v>2626</v>
      </c>
      <c r="G3417" s="29" t="s">
        <v>31</v>
      </c>
      <c r="H3417" s="29"/>
      <c r="I3417" s="148" t="s">
        <v>33</v>
      </c>
      <c r="J3417" s="147" t="s">
        <v>33</v>
      </c>
      <c r="K3417" s="148" t="e">
        <v>#N/A</v>
      </c>
      <c r="L3417" s="148" t="s">
        <v>32</v>
      </c>
      <c r="M3417" s="147">
        <v>42551</v>
      </c>
      <c r="N3417" s="29" t="str">
        <f t="shared" si="739"/>
        <v/>
      </c>
      <c r="O3417" s="29" t="str">
        <f t="shared" si="740"/>
        <v/>
      </c>
      <c r="P3417" s="29" t="str">
        <f t="shared" si="741"/>
        <v/>
      </c>
      <c r="Q3417" s="29" t="str">
        <f t="shared" si="746"/>
        <v/>
      </c>
      <c r="R3417" s="29" t="str">
        <f t="shared" si="747"/>
        <v/>
      </c>
      <c r="S3417" s="29" t="str">
        <f t="shared" si="748"/>
        <v/>
      </c>
      <c r="T3417" s="29" t="str">
        <f t="shared" si="749"/>
        <v/>
      </c>
      <c r="U3417" s="29"/>
      <c r="V3417" s="29"/>
      <c r="W3417" s="38" t="s">
        <v>2614</v>
      </c>
      <c r="X3417" s="29" t="s">
        <v>158</v>
      </c>
      <c r="Y3417" s="146">
        <v>6201</v>
      </c>
      <c r="Z3417" s="33">
        <v>7937</v>
      </c>
      <c r="AA3417" s="34">
        <f t="shared" si="736"/>
        <v>0.28000000000000003</v>
      </c>
      <c r="AB3417" s="33">
        <f t="shared" si="737"/>
        <v>7937</v>
      </c>
      <c r="AC3417" s="34">
        <f t="shared" si="738"/>
        <v>0.27995491049830679</v>
      </c>
      <c r="AD3417" s="145">
        <f t="shared" si="745"/>
        <v>6614.1670000000004</v>
      </c>
      <c r="AE3417" s="105">
        <v>5167.5</v>
      </c>
      <c r="AF3417" s="34" t="s">
        <v>36</v>
      </c>
      <c r="AG3417" s="34" t="s">
        <v>36</v>
      </c>
      <c r="AH3417" s="34" t="s">
        <v>36</v>
      </c>
      <c r="AI3417" s="29">
        <v>6.6349999999999998</v>
      </c>
      <c r="AJ3417" s="29">
        <v>0.104</v>
      </c>
      <c r="AK3417" s="29">
        <v>0</v>
      </c>
      <c r="AL3417" s="29">
        <v>0</v>
      </c>
      <c r="AM3417" s="29" t="s">
        <v>28</v>
      </c>
      <c r="AN3417" s="44" t="s">
        <v>27</v>
      </c>
      <c r="AO3417" s="29" t="s">
        <v>28</v>
      </c>
      <c r="AP3417" s="29">
        <v>1</v>
      </c>
      <c r="AQ3417" s="29"/>
      <c r="AR3417" s="29"/>
      <c r="AS3417" s="29"/>
      <c r="AT3417" s="29"/>
      <c r="AU3417" s="144"/>
      <c r="AV3417" s="36" t="s">
        <v>28</v>
      </c>
      <c r="AW3417" s="102">
        <v>42551</v>
      </c>
      <c r="AX3417" s="129" t="s">
        <v>33</v>
      </c>
      <c r="AY3417" s="106" t="e">
        <v>#N/A</v>
      </c>
      <c r="BD3417" t="s">
        <v>1724</v>
      </c>
      <c r="BE3417" t="e">
        <v>#N/A</v>
      </c>
      <c r="BF3417">
        <v>0</v>
      </c>
      <c r="BH3417" t="str">
        <f t="shared" si="742"/>
        <v/>
      </c>
      <c r="BJ3417" t="str">
        <f t="shared" si="743"/>
        <v>OK</v>
      </c>
      <c r="BK3417" s="130" t="s">
        <v>5302</v>
      </c>
      <c r="BL3417" s="130" t="e">
        <v>#VALUE!</v>
      </c>
      <c r="BM3417" s="131" t="s">
        <v>33</v>
      </c>
      <c r="BN3417" s="131" t="e">
        <v>#VALUE!</v>
      </c>
      <c r="BO3417" t="e">
        <v>#N/A</v>
      </c>
      <c r="BP3417">
        <v>0</v>
      </c>
    </row>
    <row r="3418" spans="1:68" ht="25.2" x14ac:dyDescent="0.3">
      <c r="A3418" s="1"/>
      <c r="B3418" s="47">
        <v>3057</v>
      </c>
      <c r="C3418" s="45">
        <v>1056775</v>
      </c>
      <c r="D3418" s="29"/>
      <c r="E3418" s="29"/>
      <c r="F3418" s="31" t="s">
        <v>2627</v>
      </c>
      <c r="G3418" s="29" t="s">
        <v>31</v>
      </c>
      <c r="H3418" s="29"/>
      <c r="I3418" s="148" t="s">
        <v>33</v>
      </c>
      <c r="J3418" s="147" t="s">
        <v>33</v>
      </c>
      <c r="K3418" s="148" t="e">
        <v>#N/A</v>
      </c>
      <c r="L3418" s="148" t="s">
        <v>32</v>
      </c>
      <c r="M3418" s="147">
        <v>42551</v>
      </c>
      <c r="N3418" s="29" t="str">
        <f t="shared" si="739"/>
        <v/>
      </c>
      <c r="O3418" s="29" t="str">
        <f t="shared" si="740"/>
        <v/>
      </c>
      <c r="P3418" s="29" t="str">
        <f t="shared" si="741"/>
        <v/>
      </c>
      <c r="Q3418" s="29" t="str">
        <f t="shared" si="746"/>
        <v/>
      </c>
      <c r="R3418" s="29" t="str">
        <f t="shared" si="747"/>
        <v/>
      </c>
      <c r="S3418" s="29" t="str">
        <f t="shared" si="748"/>
        <v/>
      </c>
      <c r="T3418" s="29" t="str">
        <f t="shared" si="749"/>
        <v/>
      </c>
      <c r="U3418" s="29"/>
      <c r="V3418" s="29"/>
      <c r="W3418" s="38" t="s">
        <v>2614</v>
      </c>
      <c r="X3418" s="29" t="s">
        <v>158</v>
      </c>
      <c r="Y3418" s="146">
        <v>12520</v>
      </c>
      <c r="Z3418" s="33">
        <v>16026</v>
      </c>
      <c r="AA3418" s="34">
        <f t="shared" si="736"/>
        <v>0.28000000000000003</v>
      </c>
      <c r="AB3418" s="33">
        <f t="shared" si="737"/>
        <v>16026</v>
      </c>
      <c r="AC3418" s="34">
        <f t="shared" si="738"/>
        <v>0.28003198977737981</v>
      </c>
      <c r="AD3418" s="145">
        <f t="shared" si="745"/>
        <v>13355</v>
      </c>
      <c r="AE3418" s="105">
        <v>10433.333000000001</v>
      </c>
      <c r="AF3418" s="34" t="s">
        <v>36</v>
      </c>
      <c r="AG3418" s="34" t="s">
        <v>36</v>
      </c>
      <c r="AH3418" s="34" t="s">
        <v>36</v>
      </c>
      <c r="AI3418" s="29">
        <v>13.055</v>
      </c>
      <c r="AJ3418" s="29">
        <v>0.20399999999999999</v>
      </c>
      <c r="AK3418" s="29">
        <v>0</v>
      </c>
      <c r="AL3418" s="29">
        <v>0</v>
      </c>
      <c r="AM3418" s="29" t="s">
        <v>28</v>
      </c>
      <c r="AN3418" s="44" t="s">
        <v>27</v>
      </c>
      <c r="AO3418" s="29" t="s">
        <v>28</v>
      </c>
      <c r="AP3418" s="29">
        <v>1</v>
      </c>
      <c r="AQ3418" s="29"/>
      <c r="AR3418" s="29"/>
      <c r="AS3418" s="29"/>
      <c r="AT3418" s="29"/>
      <c r="AU3418" s="144"/>
      <c r="AV3418" s="36" t="s">
        <v>28</v>
      </c>
      <c r="AW3418" s="102">
        <v>42551</v>
      </c>
      <c r="AX3418" s="129" t="s">
        <v>33</v>
      </c>
      <c r="AY3418" s="106" t="e">
        <v>#N/A</v>
      </c>
      <c r="BD3418" t="s">
        <v>1724</v>
      </c>
      <c r="BE3418" t="e">
        <v>#N/A</v>
      </c>
      <c r="BF3418" t="s">
        <v>4740</v>
      </c>
      <c r="BH3418" t="str">
        <f t="shared" si="742"/>
        <v/>
      </c>
      <c r="BJ3418" t="str">
        <f t="shared" si="743"/>
        <v>OK</v>
      </c>
      <c r="BK3418" s="130" t="s">
        <v>5302</v>
      </c>
      <c r="BL3418" s="130" t="e">
        <v>#VALUE!</v>
      </c>
      <c r="BM3418" s="131" t="s">
        <v>33</v>
      </c>
      <c r="BN3418" s="131" t="e">
        <v>#VALUE!</v>
      </c>
      <c r="BO3418" t="e">
        <v>#N/A</v>
      </c>
      <c r="BP3418">
        <v>0</v>
      </c>
    </row>
    <row r="3419" spans="1:68" ht="25.2" x14ac:dyDescent="0.3">
      <c r="A3419" s="1"/>
      <c r="B3419" s="47">
        <v>3058</v>
      </c>
      <c r="C3419" s="45">
        <v>1056776</v>
      </c>
      <c r="D3419" s="29"/>
      <c r="E3419" s="29"/>
      <c r="F3419" s="31" t="s">
        <v>2628</v>
      </c>
      <c r="G3419" s="29" t="s">
        <v>31</v>
      </c>
      <c r="H3419" s="29"/>
      <c r="I3419" s="148" t="s">
        <v>33</v>
      </c>
      <c r="J3419" s="147" t="s">
        <v>33</v>
      </c>
      <c r="K3419" s="148" t="e">
        <v>#N/A</v>
      </c>
      <c r="L3419" s="148" t="s">
        <v>32</v>
      </c>
      <c r="M3419" s="147">
        <v>42551</v>
      </c>
      <c r="N3419" s="29" t="str">
        <f t="shared" si="739"/>
        <v/>
      </c>
      <c r="O3419" s="29" t="str">
        <f t="shared" si="740"/>
        <v/>
      </c>
      <c r="P3419" s="29" t="str">
        <f t="shared" si="741"/>
        <v/>
      </c>
      <c r="Q3419" s="29" t="str">
        <f t="shared" si="746"/>
        <v/>
      </c>
      <c r="R3419" s="29" t="str">
        <f t="shared" si="747"/>
        <v/>
      </c>
      <c r="S3419" s="29" t="str">
        <f t="shared" si="748"/>
        <v/>
      </c>
      <c r="T3419" s="29" t="str">
        <f t="shared" si="749"/>
        <v/>
      </c>
      <c r="U3419" s="29"/>
      <c r="V3419" s="29"/>
      <c r="W3419" s="38" t="s">
        <v>2614</v>
      </c>
      <c r="X3419" s="29" t="s">
        <v>158</v>
      </c>
      <c r="Y3419" s="146">
        <v>3292</v>
      </c>
      <c r="Z3419" s="33">
        <v>4214</v>
      </c>
      <c r="AA3419" s="34">
        <f t="shared" si="736"/>
        <v>0.28000000000000003</v>
      </c>
      <c r="AB3419" s="33">
        <f t="shared" si="737"/>
        <v>4214</v>
      </c>
      <c r="AC3419" s="34">
        <f t="shared" si="738"/>
        <v>0.28007318105384937</v>
      </c>
      <c r="AD3419" s="145">
        <f t="shared" si="745"/>
        <v>3511.6669999999999</v>
      </c>
      <c r="AE3419" s="105">
        <v>2743.3330000000001</v>
      </c>
      <c r="AF3419" s="34" t="s">
        <v>36</v>
      </c>
      <c r="AG3419" s="34" t="s">
        <v>36</v>
      </c>
      <c r="AH3419" s="34" t="s">
        <v>36</v>
      </c>
      <c r="AI3419" s="29">
        <v>2.589</v>
      </c>
      <c r="AJ3419" s="29">
        <v>3.9E-2</v>
      </c>
      <c r="AK3419" s="29">
        <v>0</v>
      </c>
      <c r="AL3419" s="29">
        <v>0</v>
      </c>
      <c r="AM3419" s="29" t="s">
        <v>28</v>
      </c>
      <c r="AN3419" s="44" t="s">
        <v>27</v>
      </c>
      <c r="AO3419" s="29" t="s">
        <v>28</v>
      </c>
      <c r="AP3419" s="29">
        <v>1</v>
      </c>
      <c r="AQ3419" s="29"/>
      <c r="AR3419" s="29"/>
      <c r="AS3419" s="29"/>
      <c r="AT3419" s="29"/>
      <c r="AU3419" s="144"/>
      <c r="AV3419" s="36" t="s">
        <v>28</v>
      </c>
      <c r="AW3419" s="102">
        <v>42551</v>
      </c>
      <c r="AX3419" s="129" t="s">
        <v>33</v>
      </c>
      <c r="AY3419" s="106">
        <v>97</v>
      </c>
      <c r="BD3419" t="s">
        <v>1608</v>
      </c>
      <c r="BE3419" t="e">
        <v>#N/A</v>
      </c>
      <c r="BF3419" t="s">
        <v>4740</v>
      </c>
      <c r="BH3419" t="str">
        <f t="shared" si="742"/>
        <v/>
      </c>
      <c r="BJ3419" t="str">
        <f t="shared" si="743"/>
        <v>OK</v>
      </c>
      <c r="BK3419" s="130" t="s">
        <v>5302</v>
      </c>
      <c r="BL3419" s="130" t="e">
        <v>#VALUE!</v>
      </c>
      <c r="BM3419" s="131" t="s">
        <v>33</v>
      </c>
      <c r="BN3419" s="131" t="e">
        <v>#VALUE!</v>
      </c>
      <c r="BO3419" t="e">
        <v>#N/A</v>
      </c>
      <c r="BP3419">
        <v>0</v>
      </c>
    </row>
    <row r="3420" spans="1:68" ht="25.2" x14ac:dyDescent="0.3">
      <c r="A3420" s="1"/>
      <c r="B3420" s="47">
        <v>3059</v>
      </c>
      <c r="C3420" s="45">
        <v>1056777</v>
      </c>
      <c r="D3420" s="29"/>
      <c r="E3420" s="29"/>
      <c r="F3420" s="39" t="s">
        <v>2629</v>
      </c>
      <c r="G3420" s="29" t="s">
        <v>47</v>
      </c>
      <c r="H3420" s="70" t="s">
        <v>4779</v>
      </c>
      <c r="I3420" s="148" t="s">
        <v>33</v>
      </c>
      <c r="J3420" s="147" t="s">
        <v>33</v>
      </c>
      <c r="K3420" s="148" t="e">
        <v>#N/A</v>
      </c>
      <c r="L3420" s="148" t="s">
        <v>32</v>
      </c>
      <c r="M3420" s="147">
        <v>42551</v>
      </c>
      <c r="N3420" s="29" t="str">
        <f t="shared" si="739"/>
        <v/>
      </c>
      <c r="O3420" s="29" t="str">
        <f t="shared" si="740"/>
        <v/>
      </c>
      <c r="P3420" s="29" t="str">
        <f t="shared" si="741"/>
        <v/>
      </c>
      <c r="Q3420" s="29" t="str">
        <f t="shared" si="746"/>
        <v/>
      </c>
      <c r="R3420" s="29" t="str">
        <f t="shared" si="747"/>
        <v/>
      </c>
      <c r="S3420" s="29" t="str">
        <f t="shared" si="748"/>
        <v/>
      </c>
      <c r="T3420" s="29" t="str">
        <f t="shared" si="749"/>
        <v/>
      </c>
      <c r="U3420" s="29"/>
      <c r="V3420" s="29"/>
      <c r="W3420" s="38" t="s">
        <v>2614</v>
      </c>
      <c r="X3420" s="29" t="s">
        <v>158</v>
      </c>
      <c r="Y3420" s="146">
        <v>4851</v>
      </c>
      <c r="Z3420" s="33">
        <v>6209</v>
      </c>
      <c r="AA3420" s="34">
        <f t="shared" si="736"/>
        <v>0.28000000000000003</v>
      </c>
      <c r="AB3420" s="33">
        <f t="shared" si="737"/>
        <v>6209</v>
      </c>
      <c r="AC3420" s="34">
        <f t="shared" si="738"/>
        <v>0.27994236239950537</v>
      </c>
      <c r="AD3420" s="145">
        <f t="shared" si="745"/>
        <v>5174.1670000000004</v>
      </c>
      <c r="AE3420" s="105">
        <v>4042.5</v>
      </c>
      <c r="AF3420" s="34" t="s">
        <v>36</v>
      </c>
      <c r="AG3420" s="34" t="s">
        <v>36</v>
      </c>
      <c r="AH3420" s="34" t="s">
        <v>36</v>
      </c>
      <c r="AI3420" s="29">
        <v>4.9560000000000004</v>
      </c>
      <c r="AJ3420" s="29">
        <v>7.3999999999999996E-2</v>
      </c>
      <c r="AK3420" s="29">
        <v>48</v>
      </c>
      <c r="AL3420" s="29">
        <v>0</v>
      </c>
      <c r="AM3420" s="29" t="s">
        <v>28</v>
      </c>
      <c r="AN3420" s="158" t="s">
        <v>28</v>
      </c>
      <c r="AO3420" s="29" t="s">
        <v>28</v>
      </c>
      <c r="AP3420" s="29">
        <v>1</v>
      </c>
      <c r="AQ3420" s="29"/>
      <c r="AR3420" s="29"/>
      <c r="AS3420" s="29"/>
      <c r="AT3420" s="29"/>
      <c r="AU3420" s="144"/>
      <c r="AV3420" s="36" t="s">
        <v>28</v>
      </c>
      <c r="AW3420" s="102">
        <v>42551</v>
      </c>
      <c r="AX3420" s="129" t="s">
        <v>33</v>
      </c>
      <c r="AY3420" s="106">
        <v>2541</v>
      </c>
      <c r="BD3420" t="s">
        <v>1724</v>
      </c>
      <c r="BE3420" t="e">
        <v>#N/A</v>
      </c>
      <c r="BF3420" t="s">
        <v>4740</v>
      </c>
      <c r="BH3420" t="str">
        <f t="shared" si="742"/>
        <v>AV</v>
      </c>
      <c r="BJ3420" t="str">
        <f t="shared" si="743"/>
        <v>OK</v>
      </c>
      <c r="BK3420" s="130">
        <v>6209</v>
      </c>
      <c r="BL3420" s="130" t="s">
        <v>37</v>
      </c>
      <c r="BM3420" s="131" t="s">
        <v>33</v>
      </c>
      <c r="BN3420" s="131" t="e">
        <v>#VALUE!</v>
      </c>
      <c r="BO3420">
        <v>6209</v>
      </c>
      <c r="BP3420">
        <v>0</v>
      </c>
    </row>
    <row r="3421" spans="1:68" ht="25.2" x14ac:dyDescent="0.3">
      <c r="A3421" s="1"/>
      <c r="B3421" s="47">
        <v>3060</v>
      </c>
      <c r="C3421" s="45">
        <v>1056778</v>
      </c>
      <c r="D3421" s="29"/>
      <c r="E3421" s="29"/>
      <c r="F3421" s="31" t="s">
        <v>2630</v>
      </c>
      <c r="G3421" s="29" t="s">
        <v>31</v>
      </c>
      <c r="H3421" s="29"/>
      <c r="I3421" s="148" t="s">
        <v>33</v>
      </c>
      <c r="J3421" s="147" t="s">
        <v>33</v>
      </c>
      <c r="K3421" s="148" t="e">
        <v>#N/A</v>
      </c>
      <c r="L3421" s="148" t="s">
        <v>32</v>
      </c>
      <c r="M3421" s="147">
        <v>42551</v>
      </c>
      <c r="N3421" s="29" t="str">
        <f t="shared" si="739"/>
        <v/>
      </c>
      <c r="O3421" s="29" t="str">
        <f t="shared" si="740"/>
        <v/>
      </c>
      <c r="P3421" s="29" t="str">
        <f t="shared" si="741"/>
        <v/>
      </c>
      <c r="Q3421" s="29" t="str">
        <f t="shared" si="746"/>
        <v/>
      </c>
      <c r="R3421" s="29" t="str">
        <f t="shared" si="747"/>
        <v/>
      </c>
      <c r="S3421" s="29" t="str">
        <f t="shared" si="748"/>
        <v/>
      </c>
      <c r="T3421" s="29" t="str">
        <f t="shared" si="749"/>
        <v/>
      </c>
      <c r="U3421" s="29"/>
      <c r="V3421" s="29"/>
      <c r="W3421" s="38" t="s">
        <v>2614</v>
      </c>
      <c r="X3421" s="29" t="s">
        <v>158</v>
      </c>
      <c r="Y3421" s="146">
        <v>6754</v>
      </c>
      <c r="Z3421" s="33">
        <v>8645</v>
      </c>
      <c r="AA3421" s="34">
        <f t="shared" si="736"/>
        <v>0.28000000000000003</v>
      </c>
      <c r="AB3421" s="33">
        <f t="shared" si="737"/>
        <v>8645</v>
      </c>
      <c r="AC3421" s="34">
        <f t="shared" si="738"/>
        <v>0.27998236778101099</v>
      </c>
      <c r="AD3421" s="145">
        <f t="shared" si="745"/>
        <v>7204.1670000000004</v>
      </c>
      <c r="AE3421" s="105">
        <v>5628.3329999999996</v>
      </c>
      <c r="AF3421" s="34" t="s">
        <v>36</v>
      </c>
      <c r="AG3421" s="34" t="s">
        <v>36</v>
      </c>
      <c r="AH3421" s="34" t="s">
        <v>36</v>
      </c>
      <c r="AI3421" s="29">
        <v>7.2990000000000004</v>
      </c>
      <c r="AJ3421" s="29">
        <v>0.109</v>
      </c>
      <c r="AK3421" s="29">
        <v>0</v>
      </c>
      <c r="AL3421" s="29">
        <v>0</v>
      </c>
      <c r="AM3421" s="29" t="s">
        <v>28</v>
      </c>
      <c r="AN3421" s="44" t="s">
        <v>27</v>
      </c>
      <c r="AO3421" s="29" t="s">
        <v>28</v>
      </c>
      <c r="AP3421" s="29">
        <v>1</v>
      </c>
      <c r="AQ3421" s="29"/>
      <c r="AR3421" s="29"/>
      <c r="AS3421" s="29"/>
      <c r="AT3421" s="29"/>
      <c r="AU3421" s="144"/>
      <c r="AV3421" s="36" t="s">
        <v>28</v>
      </c>
      <c r="AW3421" s="102">
        <v>42551</v>
      </c>
      <c r="AX3421" s="129" t="s">
        <v>33</v>
      </c>
      <c r="AY3421" s="106">
        <v>184</v>
      </c>
      <c r="BD3421" t="s">
        <v>1724</v>
      </c>
      <c r="BE3421" t="e">
        <v>#N/A</v>
      </c>
      <c r="BF3421" t="s">
        <v>4740</v>
      </c>
      <c r="BH3421" t="str">
        <f t="shared" si="742"/>
        <v/>
      </c>
      <c r="BJ3421" t="str">
        <f t="shared" si="743"/>
        <v>OK</v>
      </c>
      <c r="BK3421" s="130" t="s">
        <v>5302</v>
      </c>
      <c r="BL3421" s="130" t="e">
        <v>#VALUE!</v>
      </c>
      <c r="BM3421" s="131" t="s">
        <v>33</v>
      </c>
      <c r="BN3421" s="131" t="e">
        <v>#VALUE!</v>
      </c>
      <c r="BO3421" t="e">
        <v>#N/A</v>
      </c>
      <c r="BP3421">
        <v>0</v>
      </c>
    </row>
    <row r="3422" spans="1:68" ht="25.2" x14ac:dyDescent="0.3">
      <c r="A3422" s="1"/>
      <c r="B3422" s="47">
        <v>3061</v>
      </c>
      <c r="C3422" s="45">
        <v>1056779</v>
      </c>
      <c r="D3422" s="29"/>
      <c r="E3422" s="29"/>
      <c r="F3422" s="31" t="s">
        <v>2631</v>
      </c>
      <c r="G3422" s="29" t="s">
        <v>31</v>
      </c>
      <c r="H3422" s="29"/>
      <c r="I3422" s="148" t="s">
        <v>33</v>
      </c>
      <c r="J3422" s="147" t="s">
        <v>33</v>
      </c>
      <c r="K3422" s="148" t="e">
        <v>#N/A</v>
      </c>
      <c r="L3422" s="148" t="s">
        <v>32</v>
      </c>
      <c r="M3422" s="147">
        <v>42551</v>
      </c>
      <c r="N3422" s="29" t="str">
        <f t="shared" si="739"/>
        <v/>
      </c>
      <c r="O3422" s="29" t="str">
        <f t="shared" si="740"/>
        <v/>
      </c>
      <c r="P3422" s="29" t="str">
        <f t="shared" si="741"/>
        <v/>
      </c>
      <c r="Q3422" s="29" t="str">
        <f t="shared" si="746"/>
        <v/>
      </c>
      <c r="R3422" s="29" t="str">
        <f t="shared" si="747"/>
        <v/>
      </c>
      <c r="S3422" s="29" t="str">
        <f t="shared" si="748"/>
        <v/>
      </c>
      <c r="T3422" s="29" t="str">
        <f t="shared" si="749"/>
        <v/>
      </c>
      <c r="U3422" s="29"/>
      <c r="V3422" s="29"/>
      <c r="W3422" s="38" t="s">
        <v>2614</v>
      </c>
      <c r="X3422" s="29" t="s">
        <v>158</v>
      </c>
      <c r="Y3422" s="146">
        <v>11490</v>
      </c>
      <c r="Z3422" s="33">
        <v>14707</v>
      </c>
      <c r="AA3422" s="34">
        <f t="shared" si="736"/>
        <v>0.28000000000000003</v>
      </c>
      <c r="AB3422" s="33">
        <f t="shared" si="737"/>
        <v>14707</v>
      </c>
      <c r="AC3422" s="34">
        <f t="shared" si="738"/>
        <v>0.27998255874673633</v>
      </c>
      <c r="AD3422" s="145">
        <f t="shared" si="745"/>
        <v>12255.833000000001</v>
      </c>
      <c r="AE3422" s="105">
        <v>9575</v>
      </c>
      <c r="AF3422" s="34" t="s">
        <v>36</v>
      </c>
      <c r="AG3422" s="34" t="s">
        <v>36</v>
      </c>
      <c r="AH3422" s="34" t="s">
        <v>36</v>
      </c>
      <c r="AI3422" s="29">
        <v>14.555999999999999</v>
      </c>
      <c r="AJ3422" s="29">
        <v>0.214</v>
      </c>
      <c r="AK3422" s="29">
        <v>0</v>
      </c>
      <c r="AL3422" s="29">
        <v>0</v>
      </c>
      <c r="AM3422" s="29" t="s">
        <v>28</v>
      </c>
      <c r="AN3422" s="44" t="s">
        <v>27</v>
      </c>
      <c r="AO3422" s="29" t="s">
        <v>28</v>
      </c>
      <c r="AP3422" s="29">
        <v>1</v>
      </c>
      <c r="AQ3422" s="29"/>
      <c r="AR3422" s="29"/>
      <c r="AS3422" s="29"/>
      <c r="AT3422" s="29"/>
      <c r="AU3422" s="144"/>
      <c r="AV3422" s="36" t="s">
        <v>28</v>
      </c>
      <c r="AW3422" s="102">
        <v>42551</v>
      </c>
      <c r="AX3422" s="129" t="s">
        <v>33</v>
      </c>
      <c r="AY3422" s="106">
        <v>249</v>
      </c>
      <c r="BD3422" t="s">
        <v>1724</v>
      </c>
      <c r="BE3422" t="e">
        <v>#N/A</v>
      </c>
      <c r="BF3422" t="s">
        <v>4740</v>
      </c>
      <c r="BH3422" t="str">
        <f t="shared" si="742"/>
        <v/>
      </c>
      <c r="BJ3422" t="str">
        <f t="shared" si="743"/>
        <v>OK</v>
      </c>
      <c r="BK3422" s="130" t="s">
        <v>5302</v>
      </c>
      <c r="BL3422" s="130" t="e">
        <v>#VALUE!</v>
      </c>
      <c r="BM3422" s="131" t="s">
        <v>33</v>
      </c>
      <c r="BN3422" s="131" t="e">
        <v>#VALUE!</v>
      </c>
      <c r="BO3422" t="e">
        <v>#N/A</v>
      </c>
      <c r="BP3422">
        <v>0</v>
      </c>
    </row>
    <row r="3423" spans="1:68" ht="25.2" x14ac:dyDescent="0.3">
      <c r="A3423" s="1"/>
      <c r="B3423" s="47">
        <v>3062</v>
      </c>
      <c r="C3423" s="45">
        <v>1059440</v>
      </c>
      <c r="D3423" s="29"/>
      <c r="E3423" s="29"/>
      <c r="F3423" s="31" t="s">
        <v>2632</v>
      </c>
      <c r="G3423" s="29" t="s">
        <v>31</v>
      </c>
      <c r="H3423" s="29"/>
      <c r="I3423" s="148" t="s">
        <v>33</v>
      </c>
      <c r="J3423" s="147" t="s">
        <v>33</v>
      </c>
      <c r="K3423" s="148" t="e">
        <v>#N/A</v>
      </c>
      <c r="L3423" s="148" t="s">
        <v>32</v>
      </c>
      <c r="M3423" s="147">
        <v>42551</v>
      </c>
      <c r="N3423" s="29" t="str">
        <f t="shared" si="739"/>
        <v/>
      </c>
      <c r="O3423" s="29" t="str">
        <f t="shared" si="740"/>
        <v/>
      </c>
      <c r="P3423" s="29" t="str">
        <f t="shared" si="741"/>
        <v/>
      </c>
      <c r="Q3423" s="29" t="str">
        <f t="shared" si="746"/>
        <v/>
      </c>
      <c r="R3423" s="29" t="str">
        <f t="shared" si="747"/>
        <v/>
      </c>
      <c r="S3423" s="29" t="str">
        <f t="shared" si="748"/>
        <v/>
      </c>
      <c r="T3423" s="29" t="str">
        <f t="shared" si="749"/>
        <v/>
      </c>
      <c r="U3423" s="29"/>
      <c r="V3423" s="29"/>
      <c r="W3423" s="38" t="s">
        <v>2614</v>
      </c>
      <c r="X3423" s="29" t="s">
        <v>158</v>
      </c>
      <c r="Y3423" s="146">
        <v>6227</v>
      </c>
      <c r="Z3423" s="33">
        <v>7971</v>
      </c>
      <c r="AA3423" s="34">
        <f t="shared" si="736"/>
        <v>0.28000000000000003</v>
      </c>
      <c r="AB3423" s="33">
        <f t="shared" si="737"/>
        <v>7971</v>
      </c>
      <c r="AC3423" s="34">
        <f t="shared" si="738"/>
        <v>0.28007057780179351</v>
      </c>
      <c r="AD3423" s="145">
        <f t="shared" si="745"/>
        <v>6642.5</v>
      </c>
      <c r="AE3423" s="105">
        <v>5189.1670000000004</v>
      </c>
      <c r="AF3423" s="34" t="s">
        <v>36</v>
      </c>
      <c r="AG3423" s="34" t="s">
        <v>36</v>
      </c>
      <c r="AH3423" s="34" t="s">
        <v>36</v>
      </c>
      <c r="AI3423" s="29">
        <v>7.21</v>
      </c>
      <c r="AJ3423" s="29">
        <v>0.11</v>
      </c>
      <c r="AK3423" s="29">
        <v>0</v>
      </c>
      <c r="AL3423" s="29">
        <v>0</v>
      </c>
      <c r="AM3423" s="29" t="s">
        <v>28</v>
      </c>
      <c r="AN3423" s="44" t="s">
        <v>27</v>
      </c>
      <c r="AO3423" s="29" t="s">
        <v>28</v>
      </c>
      <c r="AP3423" s="29">
        <v>1</v>
      </c>
      <c r="AQ3423" s="29"/>
      <c r="AR3423" s="29"/>
      <c r="AS3423" s="29"/>
      <c r="AT3423" s="29"/>
      <c r="AU3423" s="144"/>
      <c r="AV3423" s="36" t="s">
        <v>28</v>
      </c>
      <c r="AW3423" s="102">
        <v>42551</v>
      </c>
      <c r="AX3423" s="129" t="s">
        <v>33</v>
      </c>
      <c r="AY3423" s="106">
        <v>37</v>
      </c>
      <c r="BD3423" t="s">
        <v>1724</v>
      </c>
      <c r="BE3423" t="e">
        <v>#N/A</v>
      </c>
      <c r="BF3423" t="s">
        <v>4747</v>
      </c>
      <c r="BH3423" t="str">
        <f t="shared" si="742"/>
        <v/>
      </c>
      <c r="BJ3423" t="str">
        <f t="shared" si="743"/>
        <v>OK</v>
      </c>
      <c r="BK3423" s="130" t="s">
        <v>5302</v>
      </c>
      <c r="BL3423" s="130" t="e">
        <v>#VALUE!</v>
      </c>
      <c r="BM3423" s="131" t="s">
        <v>33</v>
      </c>
      <c r="BN3423" s="131" t="e">
        <v>#VALUE!</v>
      </c>
      <c r="BO3423" t="e">
        <v>#N/A</v>
      </c>
      <c r="BP3423">
        <v>0</v>
      </c>
    </row>
    <row r="3424" spans="1:68" ht="25.2" x14ac:dyDescent="0.3">
      <c r="A3424" s="1"/>
      <c r="B3424" s="47">
        <v>3063</v>
      </c>
      <c r="C3424" s="45">
        <v>1059441</v>
      </c>
      <c r="D3424" s="29"/>
      <c r="E3424" s="29"/>
      <c r="F3424" s="31" t="s">
        <v>2633</v>
      </c>
      <c r="G3424" s="29" t="s">
        <v>31</v>
      </c>
      <c r="H3424" s="29"/>
      <c r="I3424" s="148" t="s">
        <v>33</v>
      </c>
      <c r="J3424" s="147" t="s">
        <v>33</v>
      </c>
      <c r="K3424" s="148" t="e">
        <v>#N/A</v>
      </c>
      <c r="L3424" s="148" t="s">
        <v>32</v>
      </c>
      <c r="M3424" s="147">
        <v>42551</v>
      </c>
      <c r="N3424" s="29" t="str">
        <f t="shared" si="739"/>
        <v/>
      </c>
      <c r="O3424" s="29" t="str">
        <f t="shared" si="740"/>
        <v/>
      </c>
      <c r="P3424" s="29" t="str">
        <f t="shared" si="741"/>
        <v/>
      </c>
      <c r="Q3424" s="29" t="str">
        <f t="shared" si="746"/>
        <v/>
      </c>
      <c r="R3424" s="29" t="str">
        <f t="shared" si="747"/>
        <v/>
      </c>
      <c r="S3424" s="29" t="str">
        <f t="shared" si="748"/>
        <v/>
      </c>
      <c r="T3424" s="29" t="str">
        <f t="shared" si="749"/>
        <v/>
      </c>
      <c r="U3424" s="29"/>
      <c r="V3424" s="29"/>
      <c r="W3424" s="38" t="s">
        <v>2614</v>
      </c>
      <c r="X3424" s="29" t="s">
        <v>158</v>
      </c>
      <c r="Y3424" s="146">
        <v>8837</v>
      </c>
      <c r="Z3424" s="33">
        <v>11312</v>
      </c>
      <c r="AA3424" s="34">
        <f t="shared" si="736"/>
        <v>0.28000000000000003</v>
      </c>
      <c r="AB3424" s="33">
        <f t="shared" si="737"/>
        <v>11312</v>
      </c>
      <c r="AC3424" s="34">
        <f t="shared" si="738"/>
        <v>0.28007241009064554</v>
      </c>
      <c r="AD3424" s="145">
        <f t="shared" si="745"/>
        <v>9426.6669999999995</v>
      </c>
      <c r="AE3424" s="105">
        <v>7364.1670000000004</v>
      </c>
      <c r="AF3424" s="34" t="s">
        <v>36</v>
      </c>
      <c r="AG3424" s="34" t="s">
        <v>36</v>
      </c>
      <c r="AH3424" s="34" t="s">
        <v>36</v>
      </c>
      <c r="AI3424" s="29">
        <v>10.64</v>
      </c>
      <c r="AJ3424" s="29">
        <v>0.16300000000000001</v>
      </c>
      <c r="AK3424" s="29">
        <v>0</v>
      </c>
      <c r="AL3424" s="29">
        <v>0</v>
      </c>
      <c r="AM3424" s="29" t="s">
        <v>28</v>
      </c>
      <c r="AN3424" s="44" t="s">
        <v>27</v>
      </c>
      <c r="AO3424" s="29" t="s">
        <v>28</v>
      </c>
      <c r="AP3424" s="29">
        <v>1</v>
      </c>
      <c r="AQ3424" s="29"/>
      <c r="AR3424" s="29"/>
      <c r="AS3424" s="29"/>
      <c r="AT3424" s="29"/>
      <c r="AU3424" s="144"/>
      <c r="AV3424" s="36" t="s">
        <v>28</v>
      </c>
      <c r="AW3424" s="102">
        <v>42551</v>
      </c>
      <c r="AX3424" s="129" t="s">
        <v>33</v>
      </c>
      <c r="AY3424" s="106" t="e">
        <v>#N/A</v>
      </c>
      <c r="BD3424" t="s">
        <v>1724</v>
      </c>
      <c r="BE3424" t="e">
        <v>#N/A</v>
      </c>
      <c r="BF3424" t="s">
        <v>4747</v>
      </c>
      <c r="BH3424" t="str">
        <f t="shared" si="742"/>
        <v/>
      </c>
      <c r="BJ3424" t="str">
        <f t="shared" si="743"/>
        <v>OK</v>
      </c>
      <c r="BK3424" s="130" t="s">
        <v>5302</v>
      </c>
      <c r="BL3424" s="130" t="e">
        <v>#VALUE!</v>
      </c>
      <c r="BM3424" s="131" t="s">
        <v>33</v>
      </c>
      <c r="BN3424" s="131" t="e">
        <v>#VALUE!</v>
      </c>
      <c r="BO3424" t="e">
        <v>#N/A</v>
      </c>
      <c r="BP3424">
        <v>0</v>
      </c>
    </row>
    <row r="3425" spans="1:68" ht="25.2" x14ac:dyDescent="0.3">
      <c r="A3425" s="1"/>
      <c r="B3425" s="47">
        <v>3064</v>
      </c>
      <c r="C3425" s="45">
        <v>1059442</v>
      </c>
      <c r="D3425" s="29"/>
      <c r="E3425" s="29"/>
      <c r="F3425" s="31" t="s">
        <v>2634</v>
      </c>
      <c r="G3425" s="29" t="s">
        <v>31</v>
      </c>
      <c r="H3425" s="29"/>
      <c r="I3425" s="148" t="s">
        <v>33</v>
      </c>
      <c r="J3425" s="147" t="s">
        <v>33</v>
      </c>
      <c r="K3425" s="148" t="e">
        <v>#N/A</v>
      </c>
      <c r="L3425" s="148" t="s">
        <v>32</v>
      </c>
      <c r="M3425" s="147">
        <v>42551</v>
      </c>
      <c r="N3425" s="29" t="str">
        <f t="shared" si="739"/>
        <v/>
      </c>
      <c r="O3425" s="29" t="str">
        <f t="shared" si="740"/>
        <v/>
      </c>
      <c r="P3425" s="29" t="str">
        <f t="shared" si="741"/>
        <v/>
      </c>
      <c r="Q3425" s="29" t="str">
        <f t="shared" si="746"/>
        <v/>
      </c>
      <c r="R3425" s="29" t="str">
        <f t="shared" si="747"/>
        <v/>
      </c>
      <c r="S3425" s="29" t="str">
        <f t="shared" si="748"/>
        <v/>
      </c>
      <c r="T3425" s="29" t="str">
        <f t="shared" si="749"/>
        <v/>
      </c>
      <c r="U3425" s="29"/>
      <c r="V3425" s="29"/>
      <c r="W3425" s="38" t="s">
        <v>2614</v>
      </c>
      <c r="X3425" s="29" t="s">
        <v>158</v>
      </c>
      <c r="Y3425" s="146">
        <v>17351</v>
      </c>
      <c r="Z3425" s="33">
        <v>22209</v>
      </c>
      <c r="AA3425" s="34">
        <f t="shared" si="736"/>
        <v>0.28000000000000003</v>
      </c>
      <c r="AB3425" s="33">
        <f t="shared" si="737"/>
        <v>22209</v>
      </c>
      <c r="AC3425" s="34">
        <f t="shared" si="738"/>
        <v>0.27998383309356623</v>
      </c>
      <c r="AD3425" s="145">
        <f t="shared" si="745"/>
        <v>18507.5</v>
      </c>
      <c r="AE3425" s="105">
        <v>14459.166999999999</v>
      </c>
      <c r="AF3425" s="34" t="s">
        <v>36</v>
      </c>
      <c r="AG3425" s="34" t="s">
        <v>36</v>
      </c>
      <c r="AH3425" s="34" t="s">
        <v>36</v>
      </c>
      <c r="AI3425" s="29">
        <v>20.93</v>
      </c>
      <c r="AJ3425" s="29">
        <v>0.32</v>
      </c>
      <c r="AK3425" s="29">
        <v>0</v>
      </c>
      <c r="AL3425" s="29">
        <v>0</v>
      </c>
      <c r="AM3425" s="29" t="s">
        <v>28</v>
      </c>
      <c r="AN3425" s="44" t="s">
        <v>27</v>
      </c>
      <c r="AO3425" s="29" t="s">
        <v>28</v>
      </c>
      <c r="AP3425" s="29">
        <v>1</v>
      </c>
      <c r="AQ3425" s="29"/>
      <c r="AR3425" s="29"/>
      <c r="AS3425" s="29"/>
      <c r="AT3425" s="29"/>
      <c r="AU3425" s="144"/>
      <c r="AV3425" s="36" t="s">
        <v>28</v>
      </c>
      <c r="AW3425" s="102">
        <v>42551</v>
      </c>
      <c r="AX3425" s="129" t="s">
        <v>33</v>
      </c>
      <c r="AY3425" s="106">
        <v>15</v>
      </c>
      <c r="BD3425" t="s">
        <v>1724</v>
      </c>
      <c r="BE3425" t="e">
        <v>#N/A</v>
      </c>
      <c r="BF3425" t="s">
        <v>4747</v>
      </c>
      <c r="BH3425" t="str">
        <f t="shared" si="742"/>
        <v/>
      </c>
      <c r="BJ3425" t="str">
        <f t="shared" si="743"/>
        <v>OK</v>
      </c>
      <c r="BK3425" s="130" t="s">
        <v>5302</v>
      </c>
      <c r="BL3425" s="130" t="e">
        <v>#VALUE!</v>
      </c>
      <c r="BM3425" s="131" t="s">
        <v>33</v>
      </c>
      <c r="BN3425" s="131" t="e">
        <v>#VALUE!</v>
      </c>
      <c r="BO3425" t="e">
        <v>#N/A</v>
      </c>
      <c r="BP3425">
        <v>0</v>
      </c>
    </row>
    <row r="3426" spans="1:68" ht="25.2" x14ac:dyDescent="0.3">
      <c r="A3426" s="1"/>
      <c r="B3426" s="47">
        <v>3065</v>
      </c>
      <c r="C3426" s="45">
        <v>1060629</v>
      </c>
      <c r="D3426" s="29"/>
      <c r="E3426" s="29"/>
      <c r="F3426" s="31" t="s">
        <v>2635</v>
      </c>
      <c r="G3426" s="29" t="s">
        <v>31</v>
      </c>
      <c r="H3426" s="29"/>
      <c r="I3426" s="148" t="s">
        <v>33</v>
      </c>
      <c r="J3426" s="147" t="s">
        <v>33</v>
      </c>
      <c r="K3426" s="148" t="e">
        <v>#N/A</v>
      </c>
      <c r="L3426" s="148" t="s">
        <v>32</v>
      </c>
      <c r="M3426" s="147">
        <v>42551</v>
      </c>
      <c r="N3426" s="29" t="str">
        <f t="shared" si="739"/>
        <v/>
      </c>
      <c r="O3426" s="29" t="str">
        <f t="shared" si="740"/>
        <v/>
      </c>
      <c r="P3426" s="29" t="str">
        <f t="shared" si="741"/>
        <v/>
      </c>
      <c r="Q3426" s="29" t="str">
        <f t="shared" si="746"/>
        <v/>
      </c>
      <c r="R3426" s="29" t="str">
        <f t="shared" si="747"/>
        <v/>
      </c>
      <c r="S3426" s="29" t="str">
        <f t="shared" si="748"/>
        <v/>
      </c>
      <c r="T3426" s="29" t="str">
        <f t="shared" si="749"/>
        <v/>
      </c>
      <c r="U3426" s="29"/>
      <c r="V3426" s="29"/>
      <c r="W3426" s="38" t="s">
        <v>2614</v>
      </c>
      <c r="X3426" s="29" t="s">
        <v>158</v>
      </c>
      <c r="Y3426" s="146">
        <v>27632</v>
      </c>
      <c r="Z3426" s="33">
        <v>35369</v>
      </c>
      <c r="AA3426" s="34">
        <f t="shared" si="736"/>
        <v>0.28000000000000003</v>
      </c>
      <c r="AB3426" s="33">
        <f t="shared" si="737"/>
        <v>35369</v>
      </c>
      <c r="AC3426" s="34">
        <f t="shared" si="738"/>
        <v>0.28000144354369649</v>
      </c>
      <c r="AD3426" s="145">
        <f t="shared" si="745"/>
        <v>29474.167000000001</v>
      </c>
      <c r="AE3426" s="105">
        <v>23026.667000000001</v>
      </c>
      <c r="AF3426" s="34" t="s">
        <v>36</v>
      </c>
      <c r="AG3426" s="34" t="s">
        <v>36</v>
      </c>
      <c r="AH3426" s="34" t="s">
        <v>36</v>
      </c>
      <c r="AI3426" s="29">
        <v>33.229999999999997</v>
      </c>
      <c r="AJ3426" s="29">
        <v>0.52600000000000002</v>
      </c>
      <c r="AK3426" s="29">
        <v>0</v>
      </c>
      <c r="AL3426" s="29">
        <v>0</v>
      </c>
      <c r="AM3426" s="29" t="s">
        <v>28</v>
      </c>
      <c r="AN3426" s="44" t="s">
        <v>27</v>
      </c>
      <c r="AO3426" s="29" t="s">
        <v>28</v>
      </c>
      <c r="AP3426" s="29">
        <v>1</v>
      </c>
      <c r="AQ3426" s="29"/>
      <c r="AR3426" s="29"/>
      <c r="AS3426" s="29"/>
      <c r="AT3426" s="29"/>
      <c r="AU3426" s="144"/>
      <c r="AV3426" s="36" t="s">
        <v>28</v>
      </c>
      <c r="AW3426" s="102">
        <v>42551</v>
      </c>
      <c r="AX3426" s="129" t="s">
        <v>33</v>
      </c>
      <c r="AY3426" s="106">
        <v>6</v>
      </c>
      <c r="BD3426" t="s">
        <v>1724</v>
      </c>
      <c r="BE3426" t="e">
        <v>#N/A</v>
      </c>
      <c r="BF3426" t="s">
        <v>4747</v>
      </c>
      <c r="BH3426" t="str">
        <f t="shared" si="742"/>
        <v/>
      </c>
      <c r="BJ3426" t="str">
        <f t="shared" si="743"/>
        <v>OK</v>
      </c>
      <c r="BK3426" s="130" t="s">
        <v>5302</v>
      </c>
      <c r="BL3426" s="130" t="e">
        <v>#VALUE!</v>
      </c>
      <c r="BM3426" s="131" t="s">
        <v>33</v>
      </c>
      <c r="BN3426" s="131" t="e">
        <v>#VALUE!</v>
      </c>
      <c r="BO3426" t="e">
        <v>#N/A</v>
      </c>
      <c r="BP3426">
        <v>0</v>
      </c>
    </row>
    <row r="3427" spans="1:68" ht="25.2" x14ac:dyDescent="0.3">
      <c r="A3427" s="1"/>
      <c r="B3427" s="47">
        <v>3066</v>
      </c>
      <c r="C3427" s="45">
        <v>1060631</v>
      </c>
      <c r="D3427" s="29"/>
      <c r="E3427" s="29"/>
      <c r="F3427" s="31" t="s">
        <v>2636</v>
      </c>
      <c r="G3427" s="29" t="s">
        <v>31</v>
      </c>
      <c r="H3427" s="29"/>
      <c r="I3427" s="148" t="s">
        <v>33</v>
      </c>
      <c r="J3427" s="147" t="s">
        <v>33</v>
      </c>
      <c r="K3427" s="148" t="e">
        <v>#N/A</v>
      </c>
      <c r="L3427" s="148" t="s">
        <v>32</v>
      </c>
      <c r="M3427" s="147">
        <v>42551</v>
      </c>
      <c r="N3427" s="29" t="str">
        <f t="shared" si="739"/>
        <v/>
      </c>
      <c r="O3427" s="29" t="str">
        <f t="shared" si="740"/>
        <v/>
      </c>
      <c r="P3427" s="29" t="str">
        <f t="shared" si="741"/>
        <v/>
      </c>
      <c r="Q3427" s="29" t="str">
        <f t="shared" si="746"/>
        <v/>
      </c>
      <c r="R3427" s="29" t="str">
        <f t="shared" si="747"/>
        <v/>
      </c>
      <c r="S3427" s="29" t="str">
        <f t="shared" si="748"/>
        <v/>
      </c>
      <c r="T3427" s="29" t="str">
        <f t="shared" si="749"/>
        <v/>
      </c>
      <c r="U3427" s="29"/>
      <c r="V3427" s="29"/>
      <c r="W3427" s="38" t="s">
        <v>2614</v>
      </c>
      <c r="X3427" s="29" t="s">
        <v>158</v>
      </c>
      <c r="Y3427" s="146">
        <v>45460</v>
      </c>
      <c r="Z3427" s="33">
        <v>58189</v>
      </c>
      <c r="AA3427" s="34">
        <f t="shared" si="736"/>
        <v>0.28000000000000003</v>
      </c>
      <c r="AB3427" s="33">
        <f t="shared" si="737"/>
        <v>58189</v>
      </c>
      <c r="AC3427" s="34">
        <f t="shared" si="738"/>
        <v>0.28000440193580645</v>
      </c>
      <c r="AD3427" s="145">
        <f t="shared" si="745"/>
        <v>48490.832999999999</v>
      </c>
      <c r="AE3427" s="105">
        <v>37883.332999999999</v>
      </c>
      <c r="AF3427" s="34" t="s">
        <v>36</v>
      </c>
      <c r="AG3427" s="34" t="s">
        <v>36</v>
      </c>
      <c r="AH3427" s="34" t="s">
        <v>36</v>
      </c>
      <c r="AI3427" s="29">
        <v>54.77</v>
      </c>
      <c r="AJ3427" s="29">
        <v>0.78800000000000003</v>
      </c>
      <c r="AK3427" s="29">
        <v>0</v>
      </c>
      <c r="AL3427" s="29">
        <v>0</v>
      </c>
      <c r="AM3427" s="29" t="s">
        <v>28</v>
      </c>
      <c r="AN3427" s="44" t="s">
        <v>27</v>
      </c>
      <c r="AO3427" s="29" t="s">
        <v>28</v>
      </c>
      <c r="AP3427" s="29">
        <v>1</v>
      </c>
      <c r="AQ3427" s="29"/>
      <c r="AR3427" s="29"/>
      <c r="AS3427" s="29"/>
      <c r="AT3427" s="29"/>
      <c r="AU3427" s="144"/>
      <c r="AV3427" s="36" t="s">
        <v>28</v>
      </c>
      <c r="AW3427" s="102">
        <v>42551</v>
      </c>
      <c r="AX3427" s="129" t="s">
        <v>33</v>
      </c>
      <c r="AY3427" s="106" t="e">
        <v>#N/A</v>
      </c>
      <c r="BD3427" t="s">
        <v>1724</v>
      </c>
      <c r="BE3427" t="e">
        <v>#N/A</v>
      </c>
      <c r="BF3427" t="s">
        <v>4747</v>
      </c>
      <c r="BH3427" t="str">
        <f t="shared" si="742"/>
        <v/>
      </c>
      <c r="BJ3427" t="str">
        <f t="shared" si="743"/>
        <v>OK</v>
      </c>
      <c r="BK3427" s="130" t="s">
        <v>5302</v>
      </c>
      <c r="BL3427" s="130" t="e">
        <v>#VALUE!</v>
      </c>
      <c r="BM3427" s="131" t="s">
        <v>33</v>
      </c>
      <c r="BN3427" s="131" t="e">
        <v>#VALUE!</v>
      </c>
      <c r="BO3427" t="e">
        <v>#N/A</v>
      </c>
      <c r="BP3427">
        <v>0</v>
      </c>
    </row>
    <row r="3428" spans="1:68" ht="25.2" x14ac:dyDescent="0.3">
      <c r="A3428" s="1"/>
      <c r="B3428" s="47">
        <v>3067</v>
      </c>
      <c r="C3428" s="45">
        <v>1060633</v>
      </c>
      <c r="D3428" s="29"/>
      <c r="E3428" s="29"/>
      <c r="F3428" s="31" t="s">
        <v>2637</v>
      </c>
      <c r="G3428" s="29" t="s">
        <v>31</v>
      </c>
      <c r="H3428" s="29"/>
      <c r="I3428" s="148" t="s">
        <v>33</v>
      </c>
      <c r="J3428" s="147" t="s">
        <v>33</v>
      </c>
      <c r="K3428" s="148" t="e">
        <v>#N/A</v>
      </c>
      <c r="L3428" s="148" t="s">
        <v>32</v>
      </c>
      <c r="M3428" s="147">
        <v>42551</v>
      </c>
      <c r="N3428" s="29" t="str">
        <f t="shared" si="739"/>
        <v/>
      </c>
      <c r="O3428" s="29" t="str">
        <f t="shared" si="740"/>
        <v/>
      </c>
      <c r="P3428" s="29" t="str">
        <f t="shared" si="741"/>
        <v/>
      </c>
      <c r="Q3428" s="29" t="str">
        <f t="shared" si="746"/>
        <v/>
      </c>
      <c r="R3428" s="29" t="str">
        <f t="shared" si="747"/>
        <v/>
      </c>
      <c r="S3428" s="29" t="str">
        <f t="shared" si="748"/>
        <v/>
      </c>
      <c r="T3428" s="29" t="str">
        <f t="shared" si="749"/>
        <v/>
      </c>
      <c r="U3428" s="29"/>
      <c r="V3428" s="29"/>
      <c r="W3428" s="38" t="s">
        <v>2614</v>
      </c>
      <c r="X3428" s="29" t="s">
        <v>158</v>
      </c>
      <c r="Y3428" s="146">
        <v>73914</v>
      </c>
      <c r="Z3428" s="33">
        <v>94609</v>
      </c>
      <c r="AA3428" s="34">
        <f t="shared" si="736"/>
        <v>0.28000000000000003</v>
      </c>
      <c r="AB3428" s="33">
        <f t="shared" si="737"/>
        <v>94609</v>
      </c>
      <c r="AC3428" s="34">
        <f t="shared" si="738"/>
        <v>0.27998754769055928</v>
      </c>
      <c r="AD3428" s="145">
        <f t="shared" si="745"/>
        <v>78840.832999999999</v>
      </c>
      <c r="AE3428" s="105">
        <v>61595</v>
      </c>
      <c r="AF3428" s="34" t="s">
        <v>36</v>
      </c>
      <c r="AG3428" s="34" t="s">
        <v>36</v>
      </c>
      <c r="AH3428" s="34" t="s">
        <v>36</v>
      </c>
      <c r="AI3428" s="29">
        <v>88.7</v>
      </c>
      <c r="AJ3428" s="29">
        <v>1.2649999999999999</v>
      </c>
      <c r="AK3428" s="29">
        <v>0</v>
      </c>
      <c r="AL3428" s="29">
        <v>0</v>
      </c>
      <c r="AM3428" s="29" t="s">
        <v>28</v>
      </c>
      <c r="AN3428" s="44" t="s">
        <v>27</v>
      </c>
      <c r="AO3428" s="29" t="s">
        <v>28</v>
      </c>
      <c r="AP3428" s="29">
        <v>1</v>
      </c>
      <c r="AQ3428" s="29"/>
      <c r="AR3428" s="29"/>
      <c r="AS3428" s="29"/>
      <c r="AT3428" s="29"/>
      <c r="AU3428" s="144"/>
      <c r="AV3428" s="36" t="s">
        <v>28</v>
      </c>
      <c r="AW3428" s="102">
        <v>42551</v>
      </c>
      <c r="AX3428" s="129" t="s">
        <v>33</v>
      </c>
      <c r="AY3428" s="106" t="e">
        <v>#N/A</v>
      </c>
      <c r="BD3428" t="s">
        <v>1724</v>
      </c>
      <c r="BE3428" t="e">
        <v>#N/A</v>
      </c>
      <c r="BF3428" t="s">
        <v>4747</v>
      </c>
      <c r="BH3428" t="str">
        <f t="shared" si="742"/>
        <v/>
      </c>
      <c r="BJ3428" t="str">
        <f t="shared" si="743"/>
        <v>OK</v>
      </c>
      <c r="BK3428" s="130" t="s">
        <v>5302</v>
      </c>
      <c r="BL3428" s="130" t="e">
        <v>#VALUE!</v>
      </c>
      <c r="BM3428" s="131" t="s">
        <v>33</v>
      </c>
      <c r="BN3428" s="131" t="e">
        <v>#VALUE!</v>
      </c>
      <c r="BO3428" t="e">
        <v>#N/A</v>
      </c>
      <c r="BP3428">
        <v>0</v>
      </c>
    </row>
    <row r="3429" spans="1:68" ht="25.2" x14ac:dyDescent="0.3">
      <c r="A3429" s="1"/>
      <c r="B3429" s="47">
        <v>3068</v>
      </c>
      <c r="C3429" s="45">
        <v>1053672</v>
      </c>
      <c r="D3429" s="29"/>
      <c r="E3429" s="29"/>
      <c r="F3429" s="31" t="s">
        <v>2638</v>
      </c>
      <c r="G3429" s="29" t="s">
        <v>31</v>
      </c>
      <c r="H3429" s="29"/>
      <c r="I3429" s="148" t="s">
        <v>33</v>
      </c>
      <c r="J3429" s="147" t="s">
        <v>33</v>
      </c>
      <c r="K3429" s="148" t="e">
        <v>#N/A</v>
      </c>
      <c r="L3429" s="148" t="s">
        <v>32</v>
      </c>
      <c r="M3429" s="147">
        <v>42551</v>
      </c>
      <c r="N3429" s="29" t="str">
        <f t="shared" si="739"/>
        <v/>
      </c>
      <c r="O3429" s="29" t="str">
        <f t="shared" si="740"/>
        <v/>
      </c>
      <c r="P3429" s="29" t="str">
        <f t="shared" si="741"/>
        <v/>
      </c>
      <c r="Q3429" s="29" t="str">
        <f t="shared" si="746"/>
        <v/>
      </c>
      <c r="R3429" s="29" t="str">
        <f t="shared" si="747"/>
        <v/>
      </c>
      <c r="S3429" s="29" t="str">
        <f t="shared" si="748"/>
        <v/>
      </c>
      <c r="T3429" s="29" t="str">
        <f t="shared" si="749"/>
        <v/>
      </c>
      <c r="U3429" s="29"/>
      <c r="V3429" s="29"/>
      <c r="W3429" s="38" t="s">
        <v>2614</v>
      </c>
      <c r="X3429" s="29" t="s">
        <v>158</v>
      </c>
      <c r="Y3429" s="146">
        <v>44.22</v>
      </c>
      <c r="Z3429" s="33">
        <v>56.6</v>
      </c>
      <c r="AA3429" s="34">
        <f t="shared" si="736"/>
        <v>0.28000000000000003</v>
      </c>
      <c r="AB3429" s="33">
        <f t="shared" si="737"/>
        <v>56.6</v>
      </c>
      <c r="AC3429" s="34">
        <f t="shared" si="738"/>
        <v>0.27997286295793755</v>
      </c>
      <c r="AD3429" s="145">
        <f t="shared" si="745"/>
        <v>47.167000000000002</v>
      </c>
      <c r="AE3429" s="105">
        <v>36.85</v>
      </c>
      <c r="AF3429" s="34" t="s">
        <v>36</v>
      </c>
      <c r="AG3429" s="34" t="s">
        <v>36</v>
      </c>
      <c r="AH3429" s="34" t="s">
        <v>36</v>
      </c>
      <c r="AI3429" s="29">
        <v>1.9E-2</v>
      </c>
      <c r="AJ3429" s="29">
        <v>2.2000000000000001E-4</v>
      </c>
      <c r="AK3429" s="29">
        <v>0</v>
      </c>
      <c r="AL3429" s="29">
        <v>0</v>
      </c>
      <c r="AM3429" s="29" t="s">
        <v>28</v>
      </c>
      <c r="AN3429" s="44" t="s">
        <v>27</v>
      </c>
      <c r="AO3429" s="29" t="s">
        <v>28</v>
      </c>
      <c r="AP3429" s="29">
        <v>1</v>
      </c>
      <c r="AQ3429" s="29"/>
      <c r="AR3429" s="29"/>
      <c r="AS3429" s="29"/>
      <c r="AT3429" s="29"/>
      <c r="AU3429" s="144"/>
      <c r="AV3429" s="36" t="s">
        <v>28</v>
      </c>
      <c r="AW3429" s="102">
        <v>42551</v>
      </c>
      <c r="AX3429" s="129" t="s">
        <v>33</v>
      </c>
      <c r="AY3429" s="106">
        <v>230</v>
      </c>
      <c r="BD3429" t="s">
        <v>2602</v>
      </c>
      <c r="BE3429" t="s">
        <v>4633</v>
      </c>
      <c r="BF3429" t="s">
        <v>4741</v>
      </c>
      <c r="BH3429" t="str">
        <f t="shared" si="742"/>
        <v/>
      </c>
      <c r="BJ3429" t="str">
        <f t="shared" si="743"/>
        <v>OK</v>
      </c>
      <c r="BK3429" s="130" t="s">
        <v>5302</v>
      </c>
      <c r="BL3429" s="130" t="e">
        <v>#VALUE!</v>
      </c>
      <c r="BM3429" s="131" t="s">
        <v>33</v>
      </c>
      <c r="BN3429" s="131" t="e">
        <v>#VALUE!</v>
      </c>
      <c r="BO3429" t="e">
        <v>#N/A</v>
      </c>
      <c r="BP3429">
        <v>20</v>
      </c>
    </row>
    <row r="3430" spans="1:68" ht="25.2" x14ac:dyDescent="0.3">
      <c r="A3430" s="1"/>
      <c r="B3430" s="47">
        <v>3069</v>
      </c>
      <c r="C3430" s="45">
        <v>1050073</v>
      </c>
      <c r="D3430" s="29"/>
      <c r="E3430" s="29"/>
      <c r="F3430" s="31" t="s">
        <v>2639</v>
      </c>
      <c r="G3430" s="29" t="s">
        <v>31</v>
      </c>
      <c r="H3430" s="29"/>
      <c r="I3430" s="148" t="s">
        <v>33</v>
      </c>
      <c r="J3430" s="147" t="s">
        <v>33</v>
      </c>
      <c r="K3430" s="148" t="e">
        <v>#N/A</v>
      </c>
      <c r="L3430" s="148" t="s">
        <v>32</v>
      </c>
      <c r="M3430" s="147">
        <v>42551</v>
      </c>
      <c r="N3430" s="29" t="str">
        <f t="shared" si="739"/>
        <v/>
      </c>
      <c r="O3430" s="29" t="str">
        <f t="shared" si="740"/>
        <v/>
      </c>
      <c r="P3430" s="29" t="str">
        <f t="shared" si="741"/>
        <v/>
      </c>
      <c r="Q3430" s="29" t="str">
        <f t="shared" si="746"/>
        <v/>
      </c>
      <c r="R3430" s="29" t="str">
        <f t="shared" si="747"/>
        <v/>
      </c>
      <c r="S3430" s="29" t="str">
        <f t="shared" si="748"/>
        <v/>
      </c>
      <c r="T3430" s="29" t="str">
        <f t="shared" si="749"/>
        <v/>
      </c>
      <c r="U3430" s="29"/>
      <c r="V3430" s="29"/>
      <c r="W3430" s="38" t="s">
        <v>2614</v>
      </c>
      <c r="X3430" s="29" t="s">
        <v>158</v>
      </c>
      <c r="Y3430" s="146">
        <v>524</v>
      </c>
      <c r="Z3430" s="33">
        <v>670</v>
      </c>
      <c r="AA3430" s="34">
        <f t="shared" ref="AA3430:AA3493" si="750">ROUND(Z3430/Y3430-1,3)</f>
        <v>0.27900000000000003</v>
      </c>
      <c r="AB3430" s="33">
        <f t="shared" ref="AB3430:AB3493" si="751">IF(OR(W3430="VLD MLC components",W3430="VLD MLC pipes",W3430="VLD PEX components",W3430="VLD PEX pipes",W3430="VLD PHC components",W3430="VLD PHC pipes"),"По запросу",Z3430)</f>
        <v>670</v>
      </c>
      <c r="AC3430" s="34">
        <f t="shared" ref="AC3430:AC3493" si="752">(AD3430-AE3430)/AE3430</f>
        <v>0.27862421479067573</v>
      </c>
      <c r="AD3430" s="145">
        <f t="shared" si="745"/>
        <v>558.33299999999997</v>
      </c>
      <c r="AE3430" s="105">
        <v>436.66699999999997</v>
      </c>
      <c r="AF3430" s="34" t="s">
        <v>36</v>
      </c>
      <c r="AG3430" s="34" t="s">
        <v>36</v>
      </c>
      <c r="AH3430" s="34" t="s">
        <v>36</v>
      </c>
      <c r="AI3430" s="29">
        <v>0.16400000000000001</v>
      </c>
      <c r="AJ3430" s="29">
        <v>3.5000000000000001E-3</v>
      </c>
      <c r="AK3430" s="29">
        <v>0</v>
      </c>
      <c r="AL3430" s="29">
        <v>0</v>
      </c>
      <c r="AM3430" s="29" t="s">
        <v>28</v>
      </c>
      <c r="AN3430" s="44" t="s">
        <v>27</v>
      </c>
      <c r="AO3430" s="29" t="s">
        <v>28</v>
      </c>
      <c r="AP3430" s="29">
        <v>1</v>
      </c>
      <c r="AQ3430" s="29"/>
      <c r="AR3430" s="29"/>
      <c r="AS3430" s="29"/>
      <c r="AT3430" s="29"/>
      <c r="AU3430" s="144"/>
      <c r="AV3430" s="36" t="s">
        <v>28</v>
      </c>
      <c r="AW3430" s="102">
        <v>42551</v>
      </c>
      <c r="AX3430" s="129" t="s">
        <v>33</v>
      </c>
      <c r="AY3430" s="106">
        <v>12</v>
      </c>
      <c r="BD3430" t="s">
        <v>1724</v>
      </c>
      <c r="BE3430" t="e">
        <v>#N/A</v>
      </c>
      <c r="BF3430">
        <v>0</v>
      </c>
      <c r="BH3430" t="str">
        <f t="shared" si="742"/>
        <v/>
      </c>
      <c r="BJ3430" t="str">
        <f t="shared" si="743"/>
        <v>OK</v>
      </c>
      <c r="BK3430" s="130" t="s">
        <v>5302</v>
      </c>
      <c r="BL3430" s="130" t="e">
        <v>#VALUE!</v>
      </c>
      <c r="BM3430" s="131" t="s">
        <v>33</v>
      </c>
      <c r="BN3430" s="131" t="e">
        <v>#VALUE!</v>
      </c>
      <c r="BO3430" t="e">
        <v>#N/A</v>
      </c>
      <c r="BP3430">
        <v>0</v>
      </c>
    </row>
    <row r="3431" spans="1:68" ht="25.2" x14ac:dyDescent="0.3">
      <c r="A3431" s="1"/>
      <c r="B3431" s="47">
        <v>3070</v>
      </c>
      <c r="C3431" s="45">
        <v>1071972</v>
      </c>
      <c r="D3431" s="29"/>
      <c r="E3431" s="29"/>
      <c r="F3431" s="31" t="s">
        <v>2640</v>
      </c>
      <c r="G3431" s="29" t="s">
        <v>31</v>
      </c>
      <c r="H3431" s="29"/>
      <c r="I3431" s="148" t="s">
        <v>33</v>
      </c>
      <c r="J3431" s="147" t="s">
        <v>33</v>
      </c>
      <c r="K3431" s="148" t="e">
        <v>#N/A</v>
      </c>
      <c r="L3431" s="148" t="s">
        <v>32</v>
      </c>
      <c r="M3431" s="147">
        <v>42551</v>
      </c>
      <c r="N3431" s="29" t="str">
        <f t="shared" si="739"/>
        <v/>
      </c>
      <c r="O3431" s="29" t="str">
        <f t="shared" si="740"/>
        <v/>
      </c>
      <c r="P3431" s="29" t="str">
        <f t="shared" si="741"/>
        <v/>
      </c>
      <c r="Q3431" s="29" t="str">
        <f t="shared" si="746"/>
        <v/>
      </c>
      <c r="R3431" s="29" t="str">
        <f t="shared" si="747"/>
        <v/>
      </c>
      <c r="S3431" s="29" t="str">
        <f t="shared" si="748"/>
        <v/>
      </c>
      <c r="T3431" s="29" t="str">
        <f t="shared" si="749"/>
        <v/>
      </c>
      <c r="U3431" s="29"/>
      <c r="V3431" s="29"/>
      <c r="W3431" s="38" t="s">
        <v>2614</v>
      </c>
      <c r="X3431" s="29" t="s">
        <v>158</v>
      </c>
      <c r="Y3431" s="146">
        <v>537</v>
      </c>
      <c r="Z3431" s="33">
        <v>688</v>
      </c>
      <c r="AA3431" s="34">
        <f t="shared" si="750"/>
        <v>0.28100000000000003</v>
      </c>
      <c r="AB3431" s="33">
        <f t="shared" si="751"/>
        <v>688</v>
      </c>
      <c r="AC3431" s="34">
        <f t="shared" si="752"/>
        <v>0.28119106145251388</v>
      </c>
      <c r="AD3431" s="145">
        <f t="shared" si="745"/>
        <v>573.33299999999997</v>
      </c>
      <c r="AE3431" s="105">
        <v>447.5</v>
      </c>
      <c r="AF3431" s="34" t="s">
        <v>36</v>
      </c>
      <c r="AG3431" s="34" t="s">
        <v>36</v>
      </c>
      <c r="AH3431" s="34" t="s">
        <v>36</v>
      </c>
      <c r="AI3431" s="29">
        <v>0.16500000000000001</v>
      </c>
      <c r="AJ3431" s="29">
        <v>3.82E-3</v>
      </c>
      <c r="AK3431" s="29">
        <v>0</v>
      </c>
      <c r="AL3431" s="29">
        <v>0</v>
      </c>
      <c r="AM3431" s="29" t="s">
        <v>28</v>
      </c>
      <c r="AN3431" s="44" t="s">
        <v>27</v>
      </c>
      <c r="AO3431" s="29" t="s">
        <v>28</v>
      </c>
      <c r="AP3431" s="29">
        <v>1</v>
      </c>
      <c r="AQ3431" s="29"/>
      <c r="AR3431" s="29"/>
      <c r="AS3431" s="29"/>
      <c r="AT3431" s="29"/>
      <c r="AU3431" s="144"/>
      <c r="AV3431" s="36" t="s">
        <v>28</v>
      </c>
      <c r="AW3431" s="102">
        <v>42551</v>
      </c>
      <c r="AX3431" s="129" t="s">
        <v>33</v>
      </c>
      <c r="AY3431" s="106" t="e">
        <v>#N/A</v>
      </c>
      <c r="BD3431" t="s">
        <v>1724</v>
      </c>
      <c r="BE3431" t="e">
        <v>#N/A</v>
      </c>
      <c r="BF3431" t="s">
        <v>4747</v>
      </c>
      <c r="BH3431" t="str">
        <f t="shared" si="742"/>
        <v/>
      </c>
      <c r="BJ3431" t="str">
        <f t="shared" si="743"/>
        <v>OK</v>
      </c>
      <c r="BK3431" s="130" t="s">
        <v>5302</v>
      </c>
      <c r="BL3431" s="130" t="e">
        <v>#VALUE!</v>
      </c>
      <c r="BM3431" s="131" t="s">
        <v>33</v>
      </c>
      <c r="BN3431" s="131" t="e">
        <v>#VALUE!</v>
      </c>
      <c r="BO3431" t="e">
        <v>#N/A</v>
      </c>
      <c r="BP3431">
        <v>0</v>
      </c>
    </row>
    <row r="3432" spans="1:68" ht="25.2" x14ac:dyDescent="0.3">
      <c r="A3432" s="1"/>
      <c r="B3432" s="47">
        <v>3071</v>
      </c>
      <c r="C3432" s="45">
        <v>1071973</v>
      </c>
      <c r="D3432" s="29"/>
      <c r="E3432" s="29"/>
      <c r="F3432" s="31" t="s">
        <v>2641</v>
      </c>
      <c r="G3432" s="29" t="s">
        <v>31</v>
      </c>
      <c r="H3432" s="70" t="s">
        <v>4779</v>
      </c>
      <c r="I3432" s="148" t="s">
        <v>33</v>
      </c>
      <c r="J3432" s="147" t="s">
        <v>33</v>
      </c>
      <c r="K3432" s="148" t="e">
        <v>#N/A</v>
      </c>
      <c r="L3432" s="148" t="s">
        <v>32</v>
      </c>
      <c r="M3432" s="147">
        <v>42551</v>
      </c>
      <c r="N3432" s="29" t="str">
        <f t="shared" si="739"/>
        <v/>
      </c>
      <c r="O3432" s="29" t="str">
        <f t="shared" si="740"/>
        <v/>
      </c>
      <c r="P3432" s="29" t="str">
        <f t="shared" si="741"/>
        <v/>
      </c>
      <c r="Q3432" s="29" t="str">
        <f t="shared" si="746"/>
        <v/>
      </c>
      <c r="R3432" s="29" t="str">
        <f t="shared" si="747"/>
        <v/>
      </c>
      <c r="S3432" s="29" t="str">
        <f t="shared" si="748"/>
        <v/>
      </c>
      <c r="T3432" s="29" t="str">
        <f t="shared" si="749"/>
        <v/>
      </c>
      <c r="U3432" s="29"/>
      <c r="V3432" s="29"/>
      <c r="W3432" s="38" t="s">
        <v>2614</v>
      </c>
      <c r="X3432" s="29" t="s">
        <v>158</v>
      </c>
      <c r="Y3432" s="146">
        <v>1062</v>
      </c>
      <c r="Z3432" s="33">
        <v>1359</v>
      </c>
      <c r="AA3432" s="34">
        <f t="shared" si="750"/>
        <v>0.28000000000000003</v>
      </c>
      <c r="AB3432" s="33">
        <f t="shared" si="751"/>
        <v>1359</v>
      </c>
      <c r="AC3432" s="34">
        <f t="shared" si="752"/>
        <v>0.27966101694915252</v>
      </c>
      <c r="AD3432" s="145">
        <f t="shared" si="745"/>
        <v>1132.5</v>
      </c>
      <c r="AE3432" s="105">
        <v>885</v>
      </c>
      <c r="AF3432" s="34" t="s">
        <v>36</v>
      </c>
      <c r="AG3432" s="34" t="s">
        <v>36</v>
      </c>
      <c r="AH3432" s="34" t="s">
        <v>36</v>
      </c>
      <c r="AI3432" s="29">
        <v>0.41299999999999998</v>
      </c>
      <c r="AJ3432" s="29">
        <v>1.146E-2</v>
      </c>
      <c r="AK3432" s="29">
        <v>24</v>
      </c>
      <c r="AL3432" s="29">
        <v>0</v>
      </c>
      <c r="AM3432" s="29" t="s">
        <v>28</v>
      </c>
      <c r="AN3432" s="158" t="s">
        <v>28</v>
      </c>
      <c r="AO3432" s="29" t="s">
        <v>28</v>
      </c>
      <c r="AP3432" s="29">
        <v>1</v>
      </c>
      <c r="AQ3432" s="29"/>
      <c r="AR3432" s="29"/>
      <c r="AS3432" s="29"/>
      <c r="AT3432" s="29"/>
      <c r="AU3432" s="144"/>
      <c r="AV3432" s="36" t="s">
        <v>28</v>
      </c>
      <c r="AW3432" s="102">
        <v>42551</v>
      </c>
      <c r="AX3432" s="129" t="s">
        <v>33</v>
      </c>
      <c r="AY3432" s="106">
        <v>312</v>
      </c>
      <c r="BD3432" t="s">
        <v>1724</v>
      </c>
      <c r="BE3432" t="e">
        <v>#N/A</v>
      </c>
      <c r="BF3432" t="s">
        <v>4747</v>
      </c>
      <c r="BH3432" t="str">
        <f t="shared" si="742"/>
        <v>AV</v>
      </c>
      <c r="BJ3432" t="str">
        <f t="shared" si="743"/>
        <v>OK</v>
      </c>
      <c r="BK3432" s="130">
        <v>1359</v>
      </c>
      <c r="BL3432" s="130" t="s">
        <v>37</v>
      </c>
      <c r="BM3432" s="131" t="s">
        <v>33</v>
      </c>
      <c r="BN3432" s="131" t="e">
        <v>#VALUE!</v>
      </c>
      <c r="BO3432">
        <v>1359</v>
      </c>
      <c r="BP3432">
        <v>0</v>
      </c>
    </row>
    <row r="3433" spans="1:68" ht="25.2" x14ac:dyDescent="0.3">
      <c r="A3433" s="1"/>
      <c r="B3433" s="47">
        <v>3072</v>
      </c>
      <c r="C3433" s="45">
        <v>1071970</v>
      </c>
      <c r="D3433" s="29"/>
      <c r="E3433" s="29"/>
      <c r="F3433" s="31" t="s">
        <v>2642</v>
      </c>
      <c r="G3433" s="29" t="s">
        <v>31</v>
      </c>
      <c r="H3433" s="29"/>
      <c r="I3433" s="148" t="s">
        <v>33</v>
      </c>
      <c r="J3433" s="147" t="s">
        <v>33</v>
      </c>
      <c r="K3433" s="148" t="e">
        <v>#N/A</v>
      </c>
      <c r="L3433" s="148" t="s">
        <v>32</v>
      </c>
      <c r="M3433" s="147">
        <v>42551</v>
      </c>
      <c r="N3433" s="29" t="str">
        <f t="shared" ref="N3433:N3496" si="753">IFERROR(MID($D3433,1,7)+0,"")</f>
        <v/>
      </c>
      <c r="O3433" s="29" t="str">
        <f t="shared" ref="O3433:O3496" si="754">IFERROR(MID($D3433,10,7)+0,"")</f>
        <v/>
      </c>
      <c r="P3433" s="29" t="str">
        <f t="shared" ref="P3433:P3496" si="755">IFERROR(MID($D3433,19,7)+0,"")</f>
        <v/>
      </c>
      <c r="Q3433" s="29" t="str">
        <f t="shared" si="746"/>
        <v/>
      </c>
      <c r="R3433" s="29" t="str">
        <f t="shared" si="747"/>
        <v/>
      </c>
      <c r="S3433" s="29" t="str">
        <f t="shared" si="748"/>
        <v/>
      </c>
      <c r="T3433" s="29" t="str">
        <f t="shared" si="749"/>
        <v/>
      </c>
      <c r="U3433" s="29"/>
      <c r="V3433" s="29"/>
      <c r="W3433" s="38" t="s">
        <v>2614</v>
      </c>
      <c r="X3433" s="29" t="s">
        <v>158</v>
      </c>
      <c r="Y3433" s="146">
        <v>493.03</v>
      </c>
      <c r="Z3433" s="33">
        <v>631</v>
      </c>
      <c r="AA3433" s="34">
        <f t="shared" si="750"/>
        <v>0.28000000000000003</v>
      </c>
      <c r="AB3433" s="33">
        <f t="shared" si="751"/>
        <v>631</v>
      </c>
      <c r="AC3433" s="34">
        <f t="shared" si="752"/>
        <v>0.27984121034518</v>
      </c>
      <c r="AD3433" s="145">
        <f t="shared" si="745"/>
        <v>525.83299999999997</v>
      </c>
      <c r="AE3433" s="105">
        <v>410.858</v>
      </c>
      <c r="AF3433" s="34" t="s">
        <v>36</v>
      </c>
      <c r="AG3433" s="34" t="s">
        <v>36</v>
      </c>
      <c r="AH3433" s="34" t="s">
        <v>36</v>
      </c>
      <c r="AI3433" s="29">
        <v>0.17499999999999999</v>
      </c>
      <c r="AJ3433" s="29">
        <v>4.5999999999999999E-3</v>
      </c>
      <c r="AK3433" s="29">
        <v>0</v>
      </c>
      <c r="AL3433" s="29">
        <v>0</v>
      </c>
      <c r="AM3433" s="29" t="s">
        <v>28</v>
      </c>
      <c r="AN3433" s="44" t="s">
        <v>27</v>
      </c>
      <c r="AO3433" s="29" t="s">
        <v>28</v>
      </c>
      <c r="AP3433" s="29">
        <v>1</v>
      </c>
      <c r="AQ3433" s="29"/>
      <c r="AR3433" s="29"/>
      <c r="AS3433" s="29"/>
      <c r="AT3433" s="29"/>
      <c r="AU3433" s="144"/>
      <c r="AV3433" s="36" t="s">
        <v>28</v>
      </c>
      <c r="AW3433" s="102">
        <v>42551</v>
      </c>
      <c r="AX3433" s="129" t="s">
        <v>33</v>
      </c>
      <c r="AY3433" s="106">
        <v>2</v>
      </c>
      <c r="BD3433" t="s">
        <v>1724</v>
      </c>
      <c r="BE3433" t="e">
        <v>#N/A</v>
      </c>
      <c r="BF3433" t="s">
        <v>4747</v>
      </c>
      <c r="BH3433" t="str">
        <f t="shared" ref="BH3433:BH3496" si="756">IF(OR(H3433="Регулярный ассортимент",AK3433&gt;0,AL3433&gt;0),"AV","")</f>
        <v/>
      </c>
      <c r="BJ3433" t="str">
        <f t="shared" ref="BJ3433:BJ3496" si="757">IF(AB3433-Z3433=0,"OK")</f>
        <v>OK</v>
      </c>
      <c r="BK3433" s="130" t="s">
        <v>5302</v>
      </c>
      <c r="BL3433" s="130" t="e">
        <v>#VALUE!</v>
      </c>
      <c r="BM3433" s="131" t="s">
        <v>33</v>
      </c>
      <c r="BN3433" s="131" t="e">
        <v>#VALUE!</v>
      </c>
      <c r="BO3433" t="e">
        <v>#N/A</v>
      </c>
      <c r="BP3433">
        <v>0</v>
      </c>
    </row>
    <row r="3434" spans="1:68" ht="25.2" x14ac:dyDescent="0.3">
      <c r="A3434" s="1"/>
      <c r="B3434" s="47">
        <v>3073</v>
      </c>
      <c r="C3434" s="45">
        <v>1071969</v>
      </c>
      <c r="D3434" s="29"/>
      <c r="E3434" s="29"/>
      <c r="F3434" s="31" t="s">
        <v>2643</v>
      </c>
      <c r="G3434" s="29" t="s">
        <v>31</v>
      </c>
      <c r="H3434" s="29"/>
      <c r="I3434" s="148" t="s">
        <v>33</v>
      </c>
      <c r="J3434" s="147" t="s">
        <v>33</v>
      </c>
      <c r="K3434" s="148" t="e">
        <v>#N/A</v>
      </c>
      <c r="L3434" s="148" t="s">
        <v>32</v>
      </c>
      <c r="M3434" s="147">
        <v>42551</v>
      </c>
      <c r="N3434" s="29" t="str">
        <f t="shared" si="753"/>
        <v/>
      </c>
      <c r="O3434" s="29" t="str">
        <f t="shared" si="754"/>
        <v/>
      </c>
      <c r="P3434" s="29" t="str">
        <f t="shared" si="755"/>
        <v/>
      </c>
      <c r="Q3434" s="29" t="str">
        <f t="shared" si="746"/>
        <v/>
      </c>
      <c r="R3434" s="29" t="str">
        <f t="shared" si="747"/>
        <v/>
      </c>
      <c r="S3434" s="29" t="str">
        <f t="shared" si="748"/>
        <v/>
      </c>
      <c r="T3434" s="29" t="str">
        <f t="shared" si="749"/>
        <v/>
      </c>
      <c r="U3434" s="29"/>
      <c r="V3434" s="29"/>
      <c r="W3434" s="38" t="s">
        <v>2614</v>
      </c>
      <c r="X3434" s="29" t="s">
        <v>158</v>
      </c>
      <c r="Y3434" s="146">
        <v>479.92</v>
      </c>
      <c r="Z3434" s="33">
        <v>614</v>
      </c>
      <c r="AA3434" s="34">
        <f t="shared" si="750"/>
        <v>0.27900000000000003</v>
      </c>
      <c r="AB3434" s="33">
        <f t="shared" si="751"/>
        <v>614</v>
      </c>
      <c r="AC3434" s="34">
        <f t="shared" si="752"/>
        <v>0.2793817964509055</v>
      </c>
      <c r="AD3434" s="145">
        <f t="shared" si="745"/>
        <v>511.66699999999997</v>
      </c>
      <c r="AE3434" s="105">
        <v>399.93299999999999</v>
      </c>
      <c r="AF3434" s="34" t="s">
        <v>36</v>
      </c>
      <c r="AG3434" s="34" t="s">
        <v>36</v>
      </c>
      <c r="AH3434" s="34" t="s">
        <v>36</v>
      </c>
      <c r="AI3434" s="29">
        <v>0.185</v>
      </c>
      <c r="AJ3434" s="29">
        <v>4.5999999999999999E-3</v>
      </c>
      <c r="AK3434" s="29">
        <v>0</v>
      </c>
      <c r="AL3434" s="29">
        <v>0</v>
      </c>
      <c r="AM3434" s="29" t="s">
        <v>28</v>
      </c>
      <c r="AN3434" s="44" t="s">
        <v>27</v>
      </c>
      <c r="AO3434" s="29" t="s">
        <v>28</v>
      </c>
      <c r="AP3434" s="29">
        <v>1</v>
      </c>
      <c r="AQ3434" s="29"/>
      <c r="AR3434" s="29"/>
      <c r="AS3434" s="29"/>
      <c r="AT3434" s="29"/>
      <c r="AU3434" s="144"/>
      <c r="AV3434" s="36" t="s">
        <v>28</v>
      </c>
      <c r="AW3434" s="102">
        <v>42551</v>
      </c>
      <c r="AX3434" s="129" t="s">
        <v>33</v>
      </c>
      <c r="AY3434" s="106">
        <v>2</v>
      </c>
      <c r="BD3434" t="s">
        <v>1724</v>
      </c>
      <c r="BE3434" t="e">
        <v>#N/A</v>
      </c>
      <c r="BF3434" t="s">
        <v>4747</v>
      </c>
      <c r="BH3434" t="str">
        <f t="shared" si="756"/>
        <v/>
      </c>
      <c r="BJ3434" t="str">
        <f t="shared" si="757"/>
        <v>OK</v>
      </c>
      <c r="BK3434" s="130" t="s">
        <v>5302</v>
      </c>
      <c r="BL3434" s="130" t="e">
        <v>#VALUE!</v>
      </c>
      <c r="BM3434" s="131" t="s">
        <v>33</v>
      </c>
      <c r="BN3434" s="131" t="e">
        <v>#VALUE!</v>
      </c>
      <c r="BO3434" t="e">
        <v>#N/A</v>
      </c>
      <c r="BP3434">
        <v>0</v>
      </c>
    </row>
    <row r="3435" spans="1:68" ht="25.2" x14ac:dyDescent="0.3">
      <c r="A3435" s="1"/>
      <c r="B3435" s="47">
        <v>3074</v>
      </c>
      <c r="C3435" s="45">
        <v>1050057</v>
      </c>
      <c r="D3435" s="29"/>
      <c r="E3435" s="29"/>
      <c r="F3435" s="31" t="s">
        <v>2644</v>
      </c>
      <c r="G3435" s="29" t="s">
        <v>31</v>
      </c>
      <c r="H3435" s="29"/>
      <c r="I3435" s="148" t="s">
        <v>33</v>
      </c>
      <c r="J3435" s="147" t="s">
        <v>33</v>
      </c>
      <c r="K3435" s="148" t="e">
        <v>#N/A</v>
      </c>
      <c r="L3435" s="148" t="s">
        <v>32</v>
      </c>
      <c r="M3435" s="147">
        <v>42551</v>
      </c>
      <c r="N3435" s="29" t="str">
        <f t="shared" si="753"/>
        <v/>
      </c>
      <c r="O3435" s="29" t="str">
        <f t="shared" si="754"/>
        <v/>
      </c>
      <c r="P3435" s="29" t="str">
        <f t="shared" si="755"/>
        <v/>
      </c>
      <c r="Q3435" s="29" t="str">
        <f t="shared" si="746"/>
        <v/>
      </c>
      <c r="R3435" s="29" t="str">
        <f t="shared" si="747"/>
        <v/>
      </c>
      <c r="S3435" s="29" t="str">
        <f t="shared" si="748"/>
        <v/>
      </c>
      <c r="T3435" s="29" t="str">
        <f t="shared" si="749"/>
        <v/>
      </c>
      <c r="U3435" s="29"/>
      <c r="V3435" s="29"/>
      <c r="W3435" s="38" t="s">
        <v>2614</v>
      </c>
      <c r="X3435" s="29" t="s">
        <v>158</v>
      </c>
      <c r="Y3435" s="146">
        <v>511</v>
      </c>
      <c r="Z3435" s="33">
        <v>654</v>
      </c>
      <c r="AA3435" s="34">
        <f t="shared" si="750"/>
        <v>0.28000000000000003</v>
      </c>
      <c r="AB3435" s="33">
        <f t="shared" si="751"/>
        <v>654</v>
      </c>
      <c r="AC3435" s="34">
        <f t="shared" si="752"/>
        <v>0.27984444606218861</v>
      </c>
      <c r="AD3435" s="145">
        <f t="shared" si="745"/>
        <v>545</v>
      </c>
      <c r="AE3435" s="105">
        <v>425.83300000000003</v>
      </c>
      <c r="AF3435" s="34" t="s">
        <v>36</v>
      </c>
      <c r="AG3435" s="34" t="s">
        <v>36</v>
      </c>
      <c r="AH3435" s="34" t="s">
        <v>36</v>
      </c>
      <c r="AI3435" s="29">
        <v>0.20799999999999999</v>
      </c>
      <c r="AJ3435" s="29">
        <v>5.4099999999999999E-3</v>
      </c>
      <c r="AK3435" s="29">
        <v>0</v>
      </c>
      <c r="AL3435" s="29">
        <v>0</v>
      </c>
      <c r="AM3435" s="29" t="s">
        <v>28</v>
      </c>
      <c r="AN3435" s="44" t="s">
        <v>27</v>
      </c>
      <c r="AO3435" s="29" t="s">
        <v>28</v>
      </c>
      <c r="AP3435" s="29">
        <v>1</v>
      </c>
      <c r="AQ3435" s="29"/>
      <c r="AR3435" s="29"/>
      <c r="AS3435" s="29"/>
      <c r="AT3435" s="29"/>
      <c r="AU3435" s="144"/>
      <c r="AV3435" s="36" t="s">
        <v>28</v>
      </c>
      <c r="AW3435" s="102">
        <v>42551</v>
      </c>
      <c r="AX3435" s="129" t="s">
        <v>33</v>
      </c>
      <c r="AY3435" s="106">
        <v>181</v>
      </c>
      <c r="BD3435" t="s">
        <v>1724</v>
      </c>
      <c r="BE3435" t="e">
        <v>#N/A</v>
      </c>
      <c r="BF3435">
        <v>0</v>
      </c>
      <c r="BH3435" t="str">
        <f t="shared" si="756"/>
        <v/>
      </c>
      <c r="BJ3435" t="str">
        <f t="shared" si="757"/>
        <v>OK</v>
      </c>
      <c r="BK3435" s="130" t="s">
        <v>5302</v>
      </c>
      <c r="BL3435" s="130" t="e">
        <v>#VALUE!</v>
      </c>
      <c r="BM3435" s="131" t="s">
        <v>33</v>
      </c>
      <c r="BN3435" s="131" t="e">
        <v>#VALUE!</v>
      </c>
      <c r="BO3435" t="e">
        <v>#N/A</v>
      </c>
      <c r="BP3435">
        <v>0</v>
      </c>
    </row>
    <row r="3436" spans="1:68" ht="25.2" x14ac:dyDescent="0.3">
      <c r="A3436" s="1"/>
      <c r="B3436" s="47">
        <v>3075</v>
      </c>
      <c r="C3436" s="45">
        <v>1071968</v>
      </c>
      <c r="D3436" s="29"/>
      <c r="E3436" s="29"/>
      <c r="F3436" s="31" t="s">
        <v>2645</v>
      </c>
      <c r="G3436" s="29" t="s">
        <v>31</v>
      </c>
      <c r="H3436" s="29"/>
      <c r="I3436" s="148" t="s">
        <v>33</v>
      </c>
      <c r="J3436" s="147" t="s">
        <v>33</v>
      </c>
      <c r="K3436" s="148" t="e">
        <v>#N/A</v>
      </c>
      <c r="L3436" s="148" t="s">
        <v>32</v>
      </c>
      <c r="M3436" s="147">
        <v>42551</v>
      </c>
      <c r="N3436" s="29" t="str">
        <f t="shared" si="753"/>
        <v/>
      </c>
      <c r="O3436" s="29" t="str">
        <f t="shared" si="754"/>
        <v/>
      </c>
      <c r="P3436" s="29" t="str">
        <f t="shared" si="755"/>
        <v/>
      </c>
      <c r="Q3436" s="29" t="str">
        <f t="shared" si="746"/>
        <v/>
      </c>
      <c r="R3436" s="29" t="str">
        <f t="shared" si="747"/>
        <v/>
      </c>
      <c r="S3436" s="29" t="str">
        <f t="shared" si="748"/>
        <v/>
      </c>
      <c r="T3436" s="29" t="str">
        <f t="shared" si="749"/>
        <v/>
      </c>
      <c r="U3436" s="29"/>
      <c r="V3436" s="29"/>
      <c r="W3436" s="38" t="s">
        <v>2614</v>
      </c>
      <c r="X3436" s="29" t="s">
        <v>158</v>
      </c>
      <c r="Y3436" s="146">
        <v>1529</v>
      </c>
      <c r="Z3436" s="33">
        <v>1957</v>
      </c>
      <c r="AA3436" s="34">
        <f t="shared" si="750"/>
        <v>0.28000000000000003</v>
      </c>
      <c r="AB3436" s="33">
        <f t="shared" si="751"/>
        <v>1957</v>
      </c>
      <c r="AC3436" s="34">
        <f t="shared" si="752"/>
        <v>0.27992092088399728</v>
      </c>
      <c r="AD3436" s="145">
        <f t="shared" si="745"/>
        <v>1630.8330000000001</v>
      </c>
      <c r="AE3436" s="105">
        <v>1274.1669999999999</v>
      </c>
      <c r="AF3436" s="34" t="s">
        <v>36</v>
      </c>
      <c r="AG3436" s="34" t="s">
        <v>36</v>
      </c>
      <c r="AH3436" s="34" t="s">
        <v>36</v>
      </c>
      <c r="AI3436" s="29">
        <v>0.64800000000000002</v>
      </c>
      <c r="AJ3436" s="29">
        <v>1.72E-2</v>
      </c>
      <c r="AK3436" s="29">
        <v>0</v>
      </c>
      <c r="AL3436" s="29">
        <v>0</v>
      </c>
      <c r="AM3436" s="29" t="s">
        <v>28</v>
      </c>
      <c r="AN3436" s="44" t="s">
        <v>27</v>
      </c>
      <c r="AO3436" s="29" t="s">
        <v>28</v>
      </c>
      <c r="AP3436" s="29">
        <v>1</v>
      </c>
      <c r="AQ3436" s="29"/>
      <c r="AR3436" s="29"/>
      <c r="AS3436" s="29"/>
      <c r="AT3436" s="29"/>
      <c r="AU3436" s="144"/>
      <c r="AV3436" s="36" t="s">
        <v>28</v>
      </c>
      <c r="AW3436" s="102">
        <v>42551</v>
      </c>
      <c r="AX3436" s="129" t="s">
        <v>33</v>
      </c>
      <c r="AY3436" s="106">
        <v>276</v>
      </c>
      <c r="BD3436" t="s">
        <v>1724</v>
      </c>
      <c r="BE3436" t="e">
        <v>#N/A</v>
      </c>
      <c r="BF3436" t="s">
        <v>4747</v>
      </c>
      <c r="BH3436" t="str">
        <f t="shared" si="756"/>
        <v/>
      </c>
      <c r="BJ3436" t="str">
        <f t="shared" si="757"/>
        <v>OK</v>
      </c>
      <c r="BK3436" s="130" t="s">
        <v>5302</v>
      </c>
      <c r="BL3436" s="130" t="e">
        <v>#VALUE!</v>
      </c>
      <c r="BM3436" s="131" t="s">
        <v>33</v>
      </c>
      <c r="BN3436" s="131" t="e">
        <v>#VALUE!</v>
      </c>
      <c r="BO3436" t="e">
        <v>#N/A</v>
      </c>
      <c r="BP3436">
        <v>0</v>
      </c>
    </row>
    <row r="3437" spans="1:68" ht="25.2" x14ac:dyDescent="0.3">
      <c r="A3437" s="1"/>
      <c r="B3437" s="47">
        <v>3076</v>
      </c>
      <c r="C3437" s="45">
        <v>1050055</v>
      </c>
      <c r="D3437" s="29"/>
      <c r="E3437" s="29"/>
      <c r="F3437" s="31" t="s">
        <v>2646</v>
      </c>
      <c r="G3437" s="29" t="s">
        <v>31</v>
      </c>
      <c r="H3437" s="29"/>
      <c r="I3437" s="148" t="s">
        <v>33</v>
      </c>
      <c r="J3437" s="147" t="s">
        <v>33</v>
      </c>
      <c r="K3437" s="148" t="e">
        <v>#N/A</v>
      </c>
      <c r="L3437" s="148" t="s">
        <v>32</v>
      </c>
      <c r="M3437" s="147">
        <v>42551</v>
      </c>
      <c r="N3437" s="29" t="str">
        <f t="shared" si="753"/>
        <v/>
      </c>
      <c r="O3437" s="29" t="str">
        <f t="shared" si="754"/>
        <v/>
      </c>
      <c r="P3437" s="29" t="str">
        <f t="shared" si="755"/>
        <v/>
      </c>
      <c r="Q3437" s="29" t="str">
        <f t="shared" si="746"/>
        <v/>
      </c>
      <c r="R3437" s="29" t="str">
        <f t="shared" si="747"/>
        <v/>
      </c>
      <c r="S3437" s="29" t="str">
        <f t="shared" si="748"/>
        <v/>
      </c>
      <c r="T3437" s="29" t="str">
        <f t="shared" si="749"/>
        <v/>
      </c>
      <c r="U3437" s="29"/>
      <c r="V3437" s="29"/>
      <c r="W3437" s="38" t="s">
        <v>2614</v>
      </c>
      <c r="X3437" s="29" t="s">
        <v>158</v>
      </c>
      <c r="Y3437" s="146">
        <v>595</v>
      </c>
      <c r="Z3437" s="33">
        <v>762</v>
      </c>
      <c r="AA3437" s="34">
        <f t="shared" si="750"/>
        <v>0.28100000000000003</v>
      </c>
      <c r="AB3437" s="33">
        <f t="shared" si="751"/>
        <v>762</v>
      </c>
      <c r="AC3437" s="34">
        <f t="shared" si="752"/>
        <v>0.28067312986428894</v>
      </c>
      <c r="AD3437" s="145">
        <f t="shared" si="745"/>
        <v>635</v>
      </c>
      <c r="AE3437" s="105">
        <v>495.83300000000003</v>
      </c>
      <c r="AF3437" s="34" t="s">
        <v>36</v>
      </c>
      <c r="AG3437" s="34" t="s">
        <v>36</v>
      </c>
      <c r="AH3437" s="34" t="s">
        <v>36</v>
      </c>
      <c r="AI3437" s="29">
        <v>0.26800000000000002</v>
      </c>
      <c r="AJ3437" s="29">
        <v>7.7299999999999999E-3</v>
      </c>
      <c r="AK3437" s="29">
        <v>0</v>
      </c>
      <c r="AL3437" s="29">
        <v>0</v>
      </c>
      <c r="AM3437" s="29" t="s">
        <v>28</v>
      </c>
      <c r="AN3437" s="44" t="s">
        <v>27</v>
      </c>
      <c r="AO3437" s="29" t="s">
        <v>28</v>
      </c>
      <c r="AP3437" s="29">
        <v>1</v>
      </c>
      <c r="AQ3437" s="29"/>
      <c r="AR3437" s="29"/>
      <c r="AS3437" s="29"/>
      <c r="AT3437" s="29"/>
      <c r="AU3437" s="144"/>
      <c r="AV3437" s="36" t="s">
        <v>28</v>
      </c>
      <c r="AW3437" s="102">
        <v>42551</v>
      </c>
      <c r="AX3437" s="129" t="s">
        <v>33</v>
      </c>
      <c r="AY3437" s="106">
        <v>25</v>
      </c>
      <c r="BD3437" t="s">
        <v>1724</v>
      </c>
      <c r="BE3437" t="e">
        <v>#N/A</v>
      </c>
      <c r="BF3437">
        <v>0</v>
      </c>
      <c r="BH3437" t="str">
        <f t="shared" si="756"/>
        <v/>
      </c>
      <c r="BJ3437" t="str">
        <f t="shared" si="757"/>
        <v>OK</v>
      </c>
      <c r="BK3437" s="130" t="s">
        <v>5302</v>
      </c>
      <c r="BL3437" s="130" t="e">
        <v>#VALUE!</v>
      </c>
      <c r="BM3437" s="131" t="s">
        <v>33</v>
      </c>
      <c r="BN3437" s="131" t="e">
        <v>#VALUE!</v>
      </c>
      <c r="BO3437" t="e">
        <v>#N/A</v>
      </c>
      <c r="BP3437">
        <v>0</v>
      </c>
    </row>
    <row r="3438" spans="1:68" ht="25.2" x14ac:dyDescent="0.3">
      <c r="A3438" s="1"/>
      <c r="B3438" s="47">
        <v>3077</v>
      </c>
      <c r="C3438" s="45">
        <v>1053999</v>
      </c>
      <c r="D3438" s="29"/>
      <c r="E3438" s="29"/>
      <c r="F3438" s="31" t="s">
        <v>2647</v>
      </c>
      <c r="G3438" s="29" t="s">
        <v>31</v>
      </c>
      <c r="H3438" s="29"/>
      <c r="I3438" s="148" t="s">
        <v>33</v>
      </c>
      <c r="J3438" s="147" t="s">
        <v>33</v>
      </c>
      <c r="K3438" s="148" t="e">
        <v>#N/A</v>
      </c>
      <c r="L3438" s="148" t="s">
        <v>32</v>
      </c>
      <c r="M3438" s="147">
        <v>42551</v>
      </c>
      <c r="N3438" s="29" t="str">
        <f t="shared" si="753"/>
        <v/>
      </c>
      <c r="O3438" s="29" t="str">
        <f t="shared" si="754"/>
        <v/>
      </c>
      <c r="P3438" s="29" t="str">
        <f t="shared" si="755"/>
        <v/>
      </c>
      <c r="Q3438" s="29" t="str">
        <f t="shared" si="746"/>
        <v/>
      </c>
      <c r="R3438" s="29" t="str">
        <f t="shared" si="747"/>
        <v/>
      </c>
      <c r="S3438" s="29" t="str">
        <f t="shared" si="748"/>
        <v/>
      </c>
      <c r="T3438" s="29" t="str">
        <f t="shared" si="749"/>
        <v/>
      </c>
      <c r="U3438" s="29"/>
      <c r="V3438" s="29"/>
      <c r="W3438" s="38" t="s">
        <v>2614</v>
      </c>
      <c r="X3438" s="29" t="s">
        <v>158</v>
      </c>
      <c r="Y3438" s="146">
        <v>7063</v>
      </c>
      <c r="Z3438" s="33">
        <v>9040</v>
      </c>
      <c r="AA3438" s="34">
        <f t="shared" si="750"/>
        <v>0.28000000000000003</v>
      </c>
      <c r="AB3438" s="33">
        <f t="shared" si="751"/>
        <v>9040</v>
      </c>
      <c r="AC3438" s="34">
        <f t="shared" si="752"/>
        <v>0.27990940279821058</v>
      </c>
      <c r="AD3438" s="145">
        <f t="shared" si="745"/>
        <v>7533.3329999999996</v>
      </c>
      <c r="AE3438" s="105">
        <v>5885.8329999999996</v>
      </c>
      <c r="AF3438" s="34" t="s">
        <v>36</v>
      </c>
      <c r="AG3438" s="34" t="s">
        <v>36</v>
      </c>
      <c r="AH3438" s="34" t="s">
        <v>36</v>
      </c>
      <c r="AI3438" s="29">
        <v>0.6</v>
      </c>
      <c r="AJ3438" s="29">
        <v>8.1399999999999997E-3</v>
      </c>
      <c r="AK3438" s="29">
        <v>0</v>
      </c>
      <c r="AL3438" s="29">
        <v>0</v>
      </c>
      <c r="AM3438" s="29" t="s">
        <v>28</v>
      </c>
      <c r="AN3438" s="44" t="s">
        <v>27</v>
      </c>
      <c r="AO3438" s="29" t="s">
        <v>28</v>
      </c>
      <c r="AP3438" s="29">
        <v>1</v>
      </c>
      <c r="AQ3438" s="29"/>
      <c r="AR3438" s="29"/>
      <c r="AS3438" s="29"/>
      <c r="AT3438" s="29"/>
      <c r="AU3438" s="144"/>
      <c r="AV3438" s="36" t="s">
        <v>28</v>
      </c>
      <c r="AW3438" s="102" t="s">
        <v>33</v>
      </c>
      <c r="AX3438" s="129" t="s">
        <v>33</v>
      </c>
      <c r="AY3438" s="106" t="e">
        <v>#N/A</v>
      </c>
      <c r="BD3438" t="s">
        <v>1608</v>
      </c>
      <c r="BE3438" t="e">
        <v>#N/A</v>
      </c>
      <c r="BF3438">
        <v>0</v>
      </c>
      <c r="BH3438" t="str">
        <f t="shared" si="756"/>
        <v/>
      </c>
      <c r="BJ3438" t="str">
        <f t="shared" si="757"/>
        <v>OK</v>
      </c>
      <c r="BK3438" s="130" t="s">
        <v>5302</v>
      </c>
      <c r="BL3438" s="130" t="e">
        <v>#VALUE!</v>
      </c>
      <c r="BM3438" s="131" t="s">
        <v>33</v>
      </c>
      <c r="BN3438" s="131" t="e">
        <v>#VALUE!</v>
      </c>
      <c r="BO3438" t="e">
        <v>#N/A</v>
      </c>
      <c r="BP3438">
        <v>0</v>
      </c>
    </row>
    <row r="3439" spans="1:68" ht="25.2" x14ac:dyDescent="0.3">
      <c r="A3439" s="1"/>
      <c r="B3439" s="47">
        <v>3078</v>
      </c>
      <c r="C3439" s="45">
        <v>1053636</v>
      </c>
      <c r="D3439" s="29"/>
      <c r="E3439" s="29"/>
      <c r="F3439" s="31" t="s">
        <v>2648</v>
      </c>
      <c r="G3439" s="29" t="s">
        <v>31</v>
      </c>
      <c r="H3439" s="29"/>
      <c r="I3439" s="148" t="s">
        <v>33</v>
      </c>
      <c r="J3439" s="147" t="s">
        <v>33</v>
      </c>
      <c r="K3439" s="148" t="e">
        <v>#N/A</v>
      </c>
      <c r="L3439" s="148" t="s">
        <v>32</v>
      </c>
      <c r="M3439" s="147">
        <v>42551</v>
      </c>
      <c r="N3439" s="29" t="str">
        <f t="shared" si="753"/>
        <v/>
      </c>
      <c r="O3439" s="29" t="str">
        <f t="shared" si="754"/>
        <v/>
      </c>
      <c r="P3439" s="29" t="str">
        <f t="shared" si="755"/>
        <v/>
      </c>
      <c r="Q3439" s="29" t="str">
        <f t="shared" si="746"/>
        <v/>
      </c>
      <c r="R3439" s="29" t="str">
        <f t="shared" si="747"/>
        <v/>
      </c>
      <c r="S3439" s="29" t="str">
        <f t="shared" si="748"/>
        <v/>
      </c>
      <c r="T3439" s="29" t="str">
        <f t="shared" si="749"/>
        <v/>
      </c>
      <c r="U3439" s="29"/>
      <c r="V3439" s="29"/>
      <c r="W3439" s="38" t="s">
        <v>2614</v>
      </c>
      <c r="X3439" s="29" t="s">
        <v>158</v>
      </c>
      <c r="Y3439" s="146">
        <v>1946</v>
      </c>
      <c r="Z3439" s="33">
        <v>2491</v>
      </c>
      <c r="AA3439" s="34">
        <f t="shared" si="750"/>
        <v>0.28000000000000003</v>
      </c>
      <c r="AB3439" s="33">
        <f t="shared" si="751"/>
        <v>2491</v>
      </c>
      <c r="AC3439" s="34">
        <f t="shared" si="752"/>
        <v>0.28006119628752402</v>
      </c>
      <c r="AD3439" s="145">
        <f t="shared" si="745"/>
        <v>2075.8330000000001</v>
      </c>
      <c r="AE3439" s="105">
        <v>1621.6669999999999</v>
      </c>
      <c r="AF3439" s="34" t="s">
        <v>36</v>
      </c>
      <c r="AG3439" s="34" t="s">
        <v>36</v>
      </c>
      <c r="AH3439" s="34" t="s">
        <v>36</v>
      </c>
      <c r="AI3439" s="29">
        <v>0.90400000000000003</v>
      </c>
      <c r="AJ3439" s="29">
        <v>2.708E-2</v>
      </c>
      <c r="AK3439" s="29">
        <v>0</v>
      </c>
      <c r="AL3439" s="29">
        <v>0</v>
      </c>
      <c r="AM3439" s="29" t="s">
        <v>28</v>
      </c>
      <c r="AN3439" s="44" t="s">
        <v>27</v>
      </c>
      <c r="AO3439" s="29" t="s">
        <v>28</v>
      </c>
      <c r="AP3439" s="29">
        <v>1</v>
      </c>
      <c r="AQ3439" s="29"/>
      <c r="AR3439" s="29"/>
      <c r="AS3439" s="29"/>
      <c r="AT3439" s="29"/>
      <c r="AU3439" s="144"/>
      <c r="AV3439" s="36" t="s">
        <v>28</v>
      </c>
      <c r="AW3439" s="102">
        <v>42551</v>
      </c>
      <c r="AX3439" s="129" t="s">
        <v>33</v>
      </c>
      <c r="AY3439" s="106">
        <v>52</v>
      </c>
      <c r="BD3439" t="s">
        <v>1724</v>
      </c>
      <c r="BE3439" t="e">
        <v>#N/A</v>
      </c>
      <c r="BF3439">
        <v>0</v>
      </c>
      <c r="BH3439" t="str">
        <f t="shared" si="756"/>
        <v/>
      </c>
      <c r="BJ3439" t="str">
        <f t="shared" si="757"/>
        <v>OK</v>
      </c>
      <c r="BK3439" s="130" t="s">
        <v>5302</v>
      </c>
      <c r="BL3439" s="130" t="e">
        <v>#VALUE!</v>
      </c>
      <c r="BM3439" s="131" t="s">
        <v>33</v>
      </c>
      <c r="BN3439" s="131" t="e">
        <v>#VALUE!</v>
      </c>
      <c r="BO3439" t="e">
        <v>#N/A</v>
      </c>
      <c r="BP3439">
        <v>0</v>
      </c>
    </row>
    <row r="3440" spans="1:68" ht="25.2" x14ac:dyDescent="0.3">
      <c r="A3440" s="1"/>
      <c r="B3440" s="47">
        <v>3079</v>
      </c>
      <c r="C3440" s="45">
        <v>1050084</v>
      </c>
      <c r="D3440" s="29"/>
      <c r="E3440" s="29"/>
      <c r="F3440" s="31" t="s">
        <v>2649</v>
      </c>
      <c r="G3440" s="29" t="s">
        <v>31</v>
      </c>
      <c r="H3440" s="29"/>
      <c r="I3440" s="148" t="s">
        <v>33</v>
      </c>
      <c r="J3440" s="147" t="s">
        <v>33</v>
      </c>
      <c r="K3440" s="148" t="e">
        <v>#N/A</v>
      </c>
      <c r="L3440" s="148" t="s">
        <v>32</v>
      </c>
      <c r="M3440" s="147">
        <v>42551</v>
      </c>
      <c r="N3440" s="29" t="str">
        <f t="shared" si="753"/>
        <v/>
      </c>
      <c r="O3440" s="29" t="str">
        <f t="shared" si="754"/>
        <v/>
      </c>
      <c r="P3440" s="29" t="str">
        <f t="shared" si="755"/>
        <v/>
      </c>
      <c r="Q3440" s="29" t="str">
        <f t="shared" si="746"/>
        <v/>
      </c>
      <c r="R3440" s="29" t="str">
        <f t="shared" si="747"/>
        <v/>
      </c>
      <c r="S3440" s="29" t="str">
        <f t="shared" si="748"/>
        <v/>
      </c>
      <c r="T3440" s="29" t="str">
        <f t="shared" si="749"/>
        <v/>
      </c>
      <c r="U3440" s="29"/>
      <c r="V3440" s="29"/>
      <c r="W3440" s="38" t="s">
        <v>2614</v>
      </c>
      <c r="X3440" s="29" t="s">
        <v>158</v>
      </c>
      <c r="Y3440" s="146">
        <v>554</v>
      </c>
      <c r="Z3440" s="33">
        <v>709</v>
      </c>
      <c r="AA3440" s="34">
        <f t="shared" si="750"/>
        <v>0.28000000000000003</v>
      </c>
      <c r="AB3440" s="33">
        <f t="shared" si="751"/>
        <v>709</v>
      </c>
      <c r="AC3440" s="34">
        <f t="shared" si="752"/>
        <v>0.27978174745000184</v>
      </c>
      <c r="AD3440" s="145">
        <f t="shared" si="745"/>
        <v>590.83299999999997</v>
      </c>
      <c r="AE3440" s="105">
        <v>461.66699999999997</v>
      </c>
      <c r="AF3440" s="34" t="s">
        <v>36</v>
      </c>
      <c r="AG3440" s="34" t="s">
        <v>36</v>
      </c>
      <c r="AH3440" s="34" t="s">
        <v>36</v>
      </c>
      <c r="AI3440" s="29">
        <v>0.19600000000000001</v>
      </c>
      <c r="AJ3440" s="29">
        <v>4.5100000000000001E-3</v>
      </c>
      <c r="AK3440" s="29">
        <v>0</v>
      </c>
      <c r="AL3440" s="29">
        <v>0</v>
      </c>
      <c r="AM3440" s="29" t="s">
        <v>28</v>
      </c>
      <c r="AN3440" s="44" t="s">
        <v>27</v>
      </c>
      <c r="AO3440" s="29" t="s">
        <v>28</v>
      </c>
      <c r="AP3440" s="29">
        <v>1</v>
      </c>
      <c r="AQ3440" s="29"/>
      <c r="AR3440" s="29"/>
      <c r="AS3440" s="29"/>
      <c r="AT3440" s="29"/>
      <c r="AU3440" s="144"/>
      <c r="AV3440" s="36" t="s">
        <v>28</v>
      </c>
      <c r="AW3440" s="102">
        <v>42551</v>
      </c>
      <c r="AX3440" s="129" t="s">
        <v>33</v>
      </c>
      <c r="AY3440" s="106" t="e">
        <v>#N/A</v>
      </c>
      <c r="BD3440" t="s">
        <v>1724</v>
      </c>
      <c r="BE3440" t="e">
        <v>#N/A</v>
      </c>
      <c r="BF3440">
        <v>0</v>
      </c>
      <c r="BH3440" t="str">
        <f t="shared" si="756"/>
        <v/>
      </c>
      <c r="BJ3440" t="str">
        <f t="shared" si="757"/>
        <v>OK</v>
      </c>
      <c r="BK3440" s="130" t="s">
        <v>5302</v>
      </c>
      <c r="BL3440" s="130" t="e">
        <v>#VALUE!</v>
      </c>
      <c r="BM3440" s="131" t="s">
        <v>33</v>
      </c>
      <c r="BN3440" s="131" t="e">
        <v>#VALUE!</v>
      </c>
      <c r="BO3440" t="e">
        <v>#N/A</v>
      </c>
      <c r="BP3440">
        <v>0</v>
      </c>
    </row>
    <row r="3441" spans="1:68" ht="25.2" x14ac:dyDescent="0.3">
      <c r="A3441" s="1"/>
      <c r="B3441" s="47">
        <v>3080</v>
      </c>
      <c r="C3441" s="45">
        <v>1050087</v>
      </c>
      <c r="D3441" s="29"/>
      <c r="E3441" s="29"/>
      <c r="F3441" s="31" t="s">
        <v>2650</v>
      </c>
      <c r="G3441" s="29" t="s">
        <v>31</v>
      </c>
      <c r="H3441" s="29"/>
      <c r="I3441" s="148" t="s">
        <v>33</v>
      </c>
      <c r="J3441" s="147" t="s">
        <v>33</v>
      </c>
      <c r="K3441" s="148" t="e">
        <v>#N/A</v>
      </c>
      <c r="L3441" s="148" t="s">
        <v>32</v>
      </c>
      <c r="M3441" s="147">
        <v>42551</v>
      </c>
      <c r="N3441" s="29" t="str">
        <f t="shared" si="753"/>
        <v/>
      </c>
      <c r="O3441" s="29" t="str">
        <f t="shared" si="754"/>
        <v/>
      </c>
      <c r="P3441" s="29" t="str">
        <f t="shared" si="755"/>
        <v/>
      </c>
      <c r="Q3441" s="29" t="str">
        <f t="shared" si="746"/>
        <v/>
      </c>
      <c r="R3441" s="29" t="str">
        <f t="shared" si="747"/>
        <v/>
      </c>
      <c r="S3441" s="29" t="str">
        <f t="shared" si="748"/>
        <v/>
      </c>
      <c r="T3441" s="29" t="str">
        <f t="shared" si="749"/>
        <v/>
      </c>
      <c r="U3441" s="29"/>
      <c r="V3441" s="29"/>
      <c r="W3441" s="38" t="s">
        <v>2614</v>
      </c>
      <c r="X3441" s="29" t="s">
        <v>158</v>
      </c>
      <c r="Y3441" s="146">
        <v>548</v>
      </c>
      <c r="Z3441" s="33">
        <v>702</v>
      </c>
      <c r="AA3441" s="34">
        <f t="shared" si="750"/>
        <v>0.28100000000000003</v>
      </c>
      <c r="AB3441" s="33">
        <f t="shared" si="751"/>
        <v>702</v>
      </c>
      <c r="AC3441" s="34">
        <f t="shared" si="752"/>
        <v>0.28102096275842142</v>
      </c>
      <c r="AD3441" s="145">
        <f t="shared" si="745"/>
        <v>585</v>
      </c>
      <c r="AE3441" s="105">
        <v>456.66699999999997</v>
      </c>
      <c r="AF3441" s="34" t="s">
        <v>36</v>
      </c>
      <c r="AG3441" s="34" t="s">
        <v>36</v>
      </c>
      <c r="AH3441" s="34" t="s">
        <v>36</v>
      </c>
      <c r="AI3441" s="29">
        <v>0.20599999999999999</v>
      </c>
      <c r="AJ3441" s="29">
        <v>5.0699999999999999E-3</v>
      </c>
      <c r="AK3441" s="29">
        <v>0</v>
      </c>
      <c r="AL3441" s="29">
        <v>0</v>
      </c>
      <c r="AM3441" s="29" t="s">
        <v>28</v>
      </c>
      <c r="AN3441" s="44" t="s">
        <v>27</v>
      </c>
      <c r="AO3441" s="29" t="s">
        <v>28</v>
      </c>
      <c r="AP3441" s="29">
        <v>1</v>
      </c>
      <c r="AQ3441" s="29"/>
      <c r="AR3441" s="29"/>
      <c r="AS3441" s="29"/>
      <c r="AT3441" s="29"/>
      <c r="AU3441" s="144"/>
      <c r="AV3441" s="36" t="s">
        <v>28</v>
      </c>
      <c r="AW3441" s="102">
        <v>42551</v>
      </c>
      <c r="AX3441" s="129" t="s">
        <v>33</v>
      </c>
      <c r="AY3441" s="106" t="e">
        <v>#N/A</v>
      </c>
      <c r="BD3441" t="s">
        <v>1724</v>
      </c>
      <c r="BE3441" t="e">
        <v>#N/A</v>
      </c>
      <c r="BF3441">
        <v>0</v>
      </c>
      <c r="BH3441" t="str">
        <f t="shared" si="756"/>
        <v/>
      </c>
      <c r="BJ3441" t="str">
        <f t="shared" si="757"/>
        <v>OK</v>
      </c>
      <c r="BK3441" s="130" t="s">
        <v>5302</v>
      </c>
      <c r="BL3441" s="130" t="e">
        <v>#VALUE!</v>
      </c>
      <c r="BM3441" s="131" t="s">
        <v>33</v>
      </c>
      <c r="BN3441" s="131" t="e">
        <v>#VALUE!</v>
      </c>
      <c r="BO3441" t="e">
        <v>#N/A</v>
      </c>
      <c r="BP3441">
        <v>0</v>
      </c>
    </row>
    <row r="3442" spans="1:68" ht="25.2" x14ac:dyDescent="0.3">
      <c r="A3442" s="1"/>
      <c r="B3442" s="47">
        <v>3081</v>
      </c>
      <c r="C3442" s="45">
        <v>1050090</v>
      </c>
      <c r="D3442" s="29"/>
      <c r="E3442" s="29"/>
      <c r="F3442" s="31" t="s">
        <v>2651</v>
      </c>
      <c r="G3442" s="29" t="s">
        <v>31</v>
      </c>
      <c r="H3442" s="29"/>
      <c r="I3442" s="148" t="s">
        <v>33</v>
      </c>
      <c r="J3442" s="147" t="s">
        <v>33</v>
      </c>
      <c r="K3442" s="148" t="e">
        <v>#N/A</v>
      </c>
      <c r="L3442" s="148" t="s">
        <v>32</v>
      </c>
      <c r="M3442" s="147">
        <v>42551</v>
      </c>
      <c r="N3442" s="29" t="str">
        <f t="shared" si="753"/>
        <v/>
      </c>
      <c r="O3442" s="29" t="str">
        <f t="shared" si="754"/>
        <v/>
      </c>
      <c r="P3442" s="29" t="str">
        <f t="shared" si="755"/>
        <v/>
      </c>
      <c r="Q3442" s="29" t="str">
        <f t="shared" si="746"/>
        <v/>
      </c>
      <c r="R3442" s="29" t="str">
        <f t="shared" si="747"/>
        <v/>
      </c>
      <c r="S3442" s="29" t="str">
        <f t="shared" si="748"/>
        <v/>
      </c>
      <c r="T3442" s="29" t="str">
        <f t="shared" si="749"/>
        <v/>
      </c>
      <c r="U3442" s="29"/>
      <c r="V3442" s="29"/>
      <c r="W3442" s="38" t="s">
        <v>2614</v>
      </c>
      <c r="X3442" s="29" t="s">
        <v>158</v>
      </c>
      <c r="Y3442" s="146">
        <v>578</v>
      </c>
      <c r="Z3442" s="33">
        <v>740</v>
      </c>
      <c r="AA3442" s="34">
        <f t="shared" si="750"/>
        <v>0.28000000000000003</v>
      </c>
      <c r="AB3442" s="33">
        <f t="shared" si="751"/>
        <v>740</v>
      </c>
      <c r="AC3442" s="34">
        <f t="shared" si="752"/>
        <v>0.280276622645936</v>
      </c>
      <c r="AD3442" s="145">
        <f t="shared" si="745"/>
        <v>616.66700000000003</v>
      </c>
      <c r="AE3442" s="105">
        <v>481.66699999999997</v>
      </c>
      <c r="AF3442" s="34" t="s">
        <v>36</v>
      </c>
      <c r="AG3442" s="34" t="s">
        <v>36</v>
      </c>
      <c r="AH3442" s="34" t="s">
        <v>36</v>
      </c>
      <c r="AI3442" s="29">
        <v>0.22800000000000001</v>
      </c>
      <c r="AJ3442" s="29">
        <v>5.4099999999999999E-3</v>
      </c>
      <c r="AK3442" s="29">
        <v>0</v>
      </c>
      <c r="AL3442" s="29">
        <v>0</v>
      </c>
      <c r="AM3442" s="29" t="s">
        <v>28</v>
      </c>
      <c r="AN3442" s="44" t="s">
        <v>27</v>
      </c>
      <c r="AO3442" s="29" t="s">
        <v>28</v>
      </c>
      <c r="AP3442" s="29">
        <v>1</v>
      </c>
      <c r="AQ3442" s="29"/>
      <c r="AR3442" s="29"/>
      <c r="AS3442" s="29"/>
      <c r="AT3442" s="29"/>
      <c r="AU3442" s="144"/>
      <c r="AV3442" s="36" t="s">
        <v>28</v>
      </c>
      <c r="AW3442" s="102">
        <v>42551</v>
      </c>
      <c r="AX3442" s="129" t="s">
        <v>33</v>
      </c>
      <c r="AY3442" s="106" t="e">
        <v>#N/A</v>
      </c>
      <c r="BD3442" t="s">
        <v>1724</v>
      </c>
      <c r="BE3442" t="e">
        <v>#N/A</v>
      </c>
      <c r="BF3442">
        <v>0</v>
      </c>
      <c r="BH3442" t="str">
        <f t="shared" si="756"/>
        <v/>
      </c>
      <c r="BJ3442" t="str">
        <f t="shared" si="757"/>
        <v>OK</v>
      </c>
      <c r="BK3442" s="130" t="s">
        <v>5302</v>
      </c>
      <c r="BL3442" s="130" t="e">
        <v>#VALUE!</v>
      </c>
      <c r="BM3442" s="131" t="s">
        <v>33</v>
      </c>
      <c r="BN3442" s="131" t="e">
        <v>#VALUE!</v>
      </c>
      <c r="BO3442" t="e">
        <v>#N/A</v>
      </c>
      <c r="BP3442">
        <v>0</v>
      </c>
    </row>
    <row r="3443" spans="1:68" ht="25.2" x14ac:dyDescent="0.3">
      <c r="A3443" s="1"/>
      <c r="B3443" s="47">
        <v>3082</v>
      </c>
      <c r="C3443" s="45">
        <v>1050086</v>
      </c>
      <c r="D3443" s="29"/>
      <c r="E3443" s="29"/>
      <c r="F3443" s="31" t="s">
        <v>2652</v>
      </c>
      <c r="G3443" s="29" t="s">
        <v>31</v>
      </c>
      <c r="H3443" s="29"/>
      <c r="I3443" s="148" t="s">
        <v>33</v>
      </c>
      <c r="J3443" s="147" t="s">
        <v>33</v>
      </c>
      <c r="K3443" s="148" t="e">
        <v>#N/A</v>
      </c>
      <c r="L3443" s="148" t="s">
        <v>32</v>
      </c>
      <c r="M3443" s="147">
        <v>42551</v>
      </c>
      <c r="N3443" s="29" t="str">
        <f t="shared" si="753"/>
        <v/>
      </c>
      <c r="O3443" s="29" t="str">
        <f t="shared" si="754"/>
        <v/>
      </c>
      <c r="P3443" s="29" t="str">
        <f t="shared" si="755"/>
        <v/>
      </c>
      <c r="Q3443" s="29" t="str">
        <f t="shared" si="746"/>
        <v/>
      </c>
      <c r="R3443" s="29" t="str">
        <f t="shared" si="747"/>
        <v/>
      </c>
      <c r="S3443" s="29" t="str">
        <f t="shared" si="748"/>
        <v/>
      </c>
      <c r="T3443" s="29" t="str">
        <f t="shared" si="749"/>
        <v/>
      </c>
      <c r="U3443" s="29"/>
      <c r="V3443" s="29"/>
      <c r="W3443" s="38" t="s">
        <v>2614</v>
      </c>
      <c r="X3443" s="29" t="s">
        <v>158</v>
      </c>
      <c r="Y3443" s="146">
        <v>1568</v>
      </c>
      <c r="Z3443" s="33">
        <v>2007</v>
      </c>
      <c r="AA3443" s="34">
        <f t="shared" si="750"/>
        <v>0.28000000000000003</v>
      </c>
      <c r="AB3443" s="33">
        <f t="shared" si="751"/>
        <v>2007</v>
      </c>
      <c r="AC3443" s="34">
        <f t="shared" si="752"/>
        <v>0.27997416327189723</v>
      </c>
      <c r="AD3443" s="145">
        <f t="shared" si="745"/>
        <v>1672.5</v>
      </c>
      <c r="AE3443" s="105">
        <v>1306.6669999999999</v>
      </c>
      <c r="AF3443" s="34" t="s">
        <v>36</v>
      </c>
      <c r="AG3443" s="34" t="s">
        <v>36</v>
      </c>
      <c r="AH3443" s="34" t="s">
        <v>36</v>
      </c>
      <c r="AI3443" s="29">
        <v>0.67200000000000004</v>
      </c>
      <c r="AJ3443" s="29">
        <v>1.6250000000000001E-2</v>
      </c>
      <c r="AK3443" s="29">
        <v>0</v>
      </c>
      <c r="AL3443" s="29">
        <v>0</v>
      </c>
      <c r="AM3443" s="29" t="s">
        <v>28</v>
      </c>
      <c r="AN3443" s="44" t="s">
        <v>27</v>
      </c>
      <c r="AO3443" s="29" t="s">
        <v>28</v>
      </c>
      <c r="AP3443" s="29">
        <v>1</v>
      </c>
      <c r="AQ3443" s="29"/>
      <c r="AR3443" s="29"/>
      <c r="AS3443" s="29"/>
      <c r="AT3443" s="29"/>
      <c r="AU3443" s="144"/>
      <c r="AV3443" s="36" t="s">
        <v>28</v>
      </c>
      <c r="AW3443" s="102">
        <v>42551</v>
      </c>
      <c r="AX3443" s="129" t="s">
        <v>33</v>
      </c>
      <c r="AY3443" s="106" t="e">
        <v>#N/A</v>
      </c>
      <c r="BD3443" t="s">
        <v>1724</v>
      </c>
      <c r="BE3443" t="e">
        <v>#N/A</v>
      </c>
      <c r="BF3443">
        <v>0</v>
      </c>
      <c r="BH3443" t="str">
        <f t="shared" si="756"/>
        <v/>
      </c>
      <c r="BJ3443" t="str">
        <f t="shared" si="757"/>
        <v>OK</v>
      </c>
      <c r="BK3443" s="130" t="s">
        <v>5302</v>
      </c>
      <c r="BL3443" s="130" t="e">
        <v>#VALUE!</v>
      </c>
      <c r="BM3443" s="131" t="s">
        <v>33</v>
      </c>
      <c r="BN3443" s="131" t="e">
        <v>#VALUE!</v>
      </c>
      <c r="BO3443" t="e">
        <v>#N/A</v>
      </c>
      <c r="BP3443">
        <v>0</v>
      </c>
    </row>
    <row r="3444" spans="1:68" ht="25.2" x14ac:dyDescent="0.3">
      <c r="A3444" s="1"/>
      <c r="B3444" s="47">
        <v>3083</v>
      </c>
      <c r="C3444" s="45">
        <v>1050089</v>
      </c>
      <c r="D3444" s="29"/>
      <c r="E3444" s="29"/>
      <c r="F3444" s="31" t="s">
        <v>2653</v>
      </c>
      <c r="G3444" s="29" t="s">
        <v>31</v>
      </c>
      <c r="H3444" s="29"/>
      <c r="I3444" s="148" t="s">
        <v>33</v>
      </c>
      <c r="J3444" s="147" t="s">
        <v>33</v>
      </c>
      <c r="K3444" s="148" t="e">
        <v>#N/A</v>
      </c>
      <c r="L3444" s="148" t="s">
        <v>32</v>
      </c>
      <c r="M3444" s="147">
        <v>42551</v>
      </c>
      <c r="N3444" s="29" t="str">
        <f t="shared" si="753"/>
        <v/>
      </c>
      <c r="O3444" s="29" t="str">
        <f t="shared" si="754"/>
        <v/>
      </c>
      <c r="P3444" s="29" t="str">
        <f t="shared" si="755"/>
        <v/>
      </c>
      <c r="Q3444" s="29" t="str">
        <f t="shared" si="746"/>
        <v/>
      </c>
      <c r="R3444" s="29" t="str">
        <f t="shared" si="747"/>
        <v/>
      </c>
      <c r="S3444" s="29" t="str">
        <f t="shared" si="748"/>
        <v/>
      </c>
      <c r="T3444" s="29" t="str">
        <f t="shared" si="749"/>
        <v/>
      </c>
      <c r="U3444" s="29"/>
      <c r="V3444" s="29"/>
      <c r="W3444" s="38" t="s">
        <v>2614</v>
      </c>
      <c r="X3444" s="29" t="s">
        <v>158</v>
      </c>
      <c r="Y3444" s="146">
        <v>1763</v>
      </c>
      <c r="Z3444" s="33">
        <v>2256</v>
      </c>
      <c r="AA3444" s="34">
        <f t="shared" si="750"/>
        <v>0.28000000000000003</v>
      </c>
      <c r="AB3444" s="33">
        <f t="shared" si="751"/>
        <v>2256</v>
      </c>
      <c r="AC3444" s="34">
        <f t="shared" si="752"/>
        <v>0.27963669208469843</v>
      </c>
      <c r="AD3444" s="145">
        <f t="shared" si="745"/>
        <v>1880</v>
      </c>
      <c r="AE3444" s="105">
        <v>1469.1669999999999</v>
      </c>
      <c r="AF3444" s="34" t="s">
        <v>36</v>
      </c>
      <c r="AG3444" s="34" t="s">
        <v>36</v>
      </c>
      <c r="AH3444" s="34" t="s">
        <v>36</v>
      </c>
      <c r="AI3444" s="29">
        <v>0.64900000000000002</v>
      </c>
      <c r="AJ3444" s="29">
        <v>1.2800000000000001E-2</v>
      </c>
      <c r="AK3444" s="29">
        <v>0</v>
      </c>
      <c r="AL3444" s="29">
        <v>0</v>
      </c>
      <c r="AM3444" s="29" t="s">
        <v>28</v>
      </c>
      <c r="AN3444" s="44" t="s">
        <v>27</v>
      </c>
      <c r="AO3444" s="29" t="s">
        <v>28</v>
      </c>
      <c r="AP3444" s="29">
        <v>1</v>
      </c>
      <c r="AQ3444" s="29"/>
      <c r="AR3444" s="29"/>
      <c r="AS3444" s="29"/>
      <c r="AT3444" s="29"/>
      <c r="AU3444" s="144"/>
      <c r="AV3444" s="36" t="s">
        <v>28</v>
      </c>
      <c r="AW3444" s="102">
        <v>42551</v>
      </c>
      <c r="AX3444" s="129" t="s">
        <v>33</v>
      </c>
      <c r="AY3444" s="106" t="e">
        <v>#N/A</v>
      </c>
      <c r="BD3444" t="s">
        <v>1724</v>
      </c>
      <c r="BE3444" t="e">
        <v>#N/A</v>
      </c>
      <c r="BF3444">
        <v>0</v>
      </c>
      <c r="BH3444" t="str">
        <f t="shared" si="756"/>
        <v/>
      </c>
      <c r="BJ3444" t="str">
        <f t="shared" si="757"/>
        <v>OK</v>
      </c>
      <c r="BK3444" s="130" t="s">
        <v>5302</v>
      </c>
      <c r="BL3444" s="130" t="e">
        <v>#VALUE!</v>
      </c>
      <c r="BM3444" s="131" t="s">
        <v>33</v>
      </c>
      <c r="BN3444" s="131" t="e">
        <v>#VALUE!</v>
      </c>
      <c r="BO3444" t="e">
        <v>#N/A</v>
      </c>
      <c r="BP3444">
        <v>0</v>
      </c>
    </row>
    <row r="3445" spans="1:68" ht="25.2" x14ac:dyDescent="0.3">
      <c r="A3445" s="1"/>
      <c r="B3445" s="47">
        <v>3084</v>
      </c>
      <c r="C3445" s="45">
        <v>1050091</v>
      </c>
      <c r="D3445" s="29"/>
      <c r="E3445" s="29"/>
      <c r="F3445" s="31" t="s">
        <v>2654</v>
      </c>
      <c r="G3445" s="29" t="s">
        <v>31</v>
      </c>
      <c r="H3445" s="29"/>
      <c r="I3445" s="148" t="s">
        <v>33</v>
      </c>
      <c r="J3445" s="147" t="s">
        <v>33</v>
      </c>
      <c r="K3445" s="148" t="e">
        <v>#N/A</v>
      </c>
      <c r="L3445" s="148" t="s">
        <v>32</v>
      </c>
      <c r="M3445" s="147">
        <v>42551</v>
      </c>
      <c r="N3445" s="29" t="str">
        <f t="shared" si="753"/>
        <v/>
      </c>
      <c r="O3445" s="29" t="str">
        <f t="shared" si="754"/>
        <v/>
      </c>
      <c r="P3445" s="29" t="str">
        <f t="shared" si="755"/>
        <v/>
      </c>
      <c r="Q3445" s="29" t="str">
        <f t="shared" si="746"/>
        <v/>
      </c>
      <c r="R3445" s="29" t="str">
        <f t="shared" si="747"/>
        <v/>
      </c>
      <c r="S3445" s="29" t="str">
        <f t="shared" si="748"/>
        <v/>
      </c>
      <c r="T3445" s="29" t="str">
        <f t="shared" si="749"/>
        <v/>
      </c>
      <c r="U3445" s="29"/>
      <c r="V3445" s="29"/>
      <c r="W3445" s="38" t="s">
        <v>2614</v>
      </c>
      <c r="X3445" s="29" t="s">
        <v>158</v>
      </c>
      <c r="Y3445" s="146">
        <v>1393</v>
      </c>
      <c r="Z3445" s="33">
        <v>1783</v>
      </c>
      <c r="AA3445" s="34">
        <f t="shared" si="750"/>
        <v>0.28000000000000003</v>
      </c>
      <c r="AB3445" s="33">
        <f t="shared" si="751"/>
        <v>1783</v>
      </c>
      <c r="AC3445" s="34">
        <f t="shared" si="752"/>
        <v>0.27997136539019823</v>
      </c>
      <c r="AD3445" s="145">
        <f t="shared" si="745"/>
        <v>1485.8330000000001</v>
      </c>
      <c r="AE3445" s="105">
        <v>1160.8330000000001</v>
      </c>
      <c r="AF3445" s="34" t="s">
        <v>36</v>
      </c>
      <c r="AG3445" s="34" t="s">
        <v>36</v>
      </c>
      <c r="AH3445" s="34" t="s">
        <v>36</v>
      </c>
      <c r="AI3445" s="29">
        <v>0.57299999999999995</v>
      </c>
      <c r="AJ3445" s="29">
        <v>1.6250000000000001E-2</v>
      </c>
      <c r="AK3445" s="29">
        <v>0</v>
      </c>
      <c r="AL3445" s="29">
        <v>0</v>
      </c>
      <c r="AM3445" s="29" t="s">
        <v>28</v>
      </c>
      <c r="AN3445" s="44" t="s">
        <v>27</v>
      </c>
      <c r="AO3445" s="29" t="s">
        <v>28</v>
      </c>
      <c r="AP3445" s="29">
        <v>1</v>
      </c>
      <c r="AQ3445" s="29"/>
      <c r="AR3445" s="29"/>
      <c r="AS3445" s="29"/>
      <c r="AT3445" s="29"/>
      <c r="AU3445" s="144"/>
      <c r="AV3445" s="36" t="s">
        <v>28</v>
      </c>
      <c r="AW3445" s="102">
        <v>42551</v>
      </c>
      <c r="AX3445" s="129" t="s">
        <v>33</v>
      </c>
      <c r="AY3445" s="106">
        <v>25</v>
      </c>
      <c r="BD3445" t="s">
        <v>1724</v>
      </c>
      <c r="BE3445" t="e">
        <v>#N/A</v>
      </c>
      <c r="BF3445">
        <v>0</v>
      </c>
      <c r="BH3445" t="str">
        <f t="shared" si="756"/>
        <v/>
      </c>
      <c r="BJ3445" t="str">
        <f t="shared" si="757"/>
        <v>OK</v>
      </c>
      <c r="BK3445" s="130" t="s">
        <v>5302</v>
      </c>
      <c r="BL3445" s="130" t="e">
        <v>#VALUE!</v>
      </c>
      <c r="BM3445" s="131" t="s">
        <v>33</v>
      </c>
      <c r="BN3445" s="131" t="e">
        <v>#VALUE!</v>
      </c>
      <c r="BO3445" t="e">
        <v>#N/A</v>
      </c>
      <c r="BP3445">
        <v>0</v>
      </c>
    </row>
    <row r="3446" spans="1:68" ht="25.2" x14ac:dyDescent="0.3">
      <c r="A3446" s="1"/>
      <c r="B3446" s="47">
        <v>3085</v>
      </c>
      <c r="C3446" s="45">
        <v>1050092</v>
      </c>
      <c r="D3446" s="29"/>
      <c r="E3446" s="29"/>
      <c r="F3446" s="31" t="s">
        <v>2655</v>
      </c>
      <c r="G3446" s="29" t="s">
        <v>31</v>
      </c>
      <c r="H3446" s="29"/>
      <c r="I3446" s="148" t="s">
        <v>33</v>
      </c>
      <c r="J3446" s="147" t="s">
        <v>33</v>
      </c>
      <c r="K3446" s="148" t="e">
        <v>#N/A</v>
      </c>
      <c r="L3446" s="148" t="s">
        <v>32</v>
      </c>
      <c r="M3446" s="147">
        <v>42551</v>
      </c>
      <c r="N3446" s="29" t="str">
        <f t="shared" si="753"/>
        <v/>
      </c>
      <c r="O3446" s="29" t="str">
        <f t="shared" si="754"/>
        <v/>
      </c>
      <c r="P3446" s="29" t="str">
        <f t="shared" si="755"/>
        <v/>
      </c>
      <c r="Q3446" s="29" t="str">
        <f t="shared" si="746"/>
        <v/>
      </c>
      <c r="R3446" s="29" t="str">
        <f t="shared" si="747"/>
        <v/>
      </c>
      <c r="S3446" s="29" t="str">
        <f t="shared" si="748"/>
        <v/>
      </c>
      <c r="T3446" s="29" t="str">
        <f t="shared" si="749"/>
        <v/>
      </c>
      <c r="U3446" s="29"/>
      <c r="V3446" s="29"/>
      <c r="W3446" s="38" t="s">
        <v>2614</v>
      </c>
      <c r="X3446" s="29" t="s">
        <v>158</v>
      </c>
      <c r="Y3446" s="146">
        <v>760</v>
      </c>
      <c r="Z3446" s="33">
        <v>973</v>
      </c>
      <c r="AA3446" s="34">
        <f t="shared" si="750"/>
        <v>0.28000000000000003</v>
      </c>
      <c r="AB3446" s="33">
        <f t="shared" si="751"/>
        <v>973</v>
      </c>
      <c r="AC3446" s="34">
        <f t="shared" si="752"/>
        <v>0.28026330540173972</v>
      </c>
      <c r="AD3446" s="145">
        <f t="shared" si="745"/>
        <v>810.83299999999997</v>
      </c>
      <c r="AE3446" s="105">
        <v>633.33299999999997</v>
      </c>
      <c r="AF3446" s="34" t="s">
        <v>36</v>
      </c>
      <c r="AG3446" s="34" t="s">
        <v>36</v>
      </c>
      <c r="AH3446" s="34" t="s">
        <v>36</v>
      </c>
      <c r="AI3446" s="29">
        <v>0.32800000000000001</v>
      </c>
      <c r="AJ3446" s="29">
        <v>1.0149999999999999E-2</v>
      </c>
      <c r="AK3446" s="29">
        <v>0</v>
      </c>
      <c r="AL3446" s="29">
        <v>0</v>
      </c>
      <c r="AM3446" s="29" t="s">
        <v>28</v>
      </c>
      <c r="AN3446" s="44" t="s">
        <v>27</v>
      </c>
      <c r="AO3446" s="29" t="s">
        <v>28</v>
      </c>
      <c r="AP3446" s="29">
        <v>1</v>
      </c>
      <c r="AQ3446" s="29"/>
      <c r="AR3446" s="29"/>
      <c r="AS3446" s="29"/>
      <c r="AT3446" s="29"/>
      <c r="AU3446" s="144"/>
      <c r="AV3446" s="36" t="s">
        <v>28</v>
      </c>
      <c r="AW3446" s="102">
        <v>42551</v>
      </c>
      <c r="AX3446" s="129" t="s">
        <v>33</v>
      </c>
      <c r="AY3446" s="106">
        <v>25</v>
      </c>
      <c r="BD3446" t="s">
        <v>1724</v>
      </c>
      <c r="BE3446" t="e">
        <v>#N/A</v>
      </c>
      <c r="BF3446">
        <v>0</v>
      </c>
      <c r="BH3446" t="str">
        <f t="shared" si="756"/>
        <v/>
      </c>
      <c r="BJ3446" t="str">
        <f t="shared" si="757"/>
        <v>OK</v>
      </c>
      <c r="BK3446" s="130" t="s">
        <v>5302</v>
      </c>
      <c r="BL3446" s="130" t="e">
        <v>#VALUE!</v>
      </c>
      <c r="BM3446" s="131" t="s">
        <v>33</v>
      </c>
      <c r="BN3446" s="131" t="e">
        <v>#VALUE!</v>
      </c>
      <c r="BO3446" t="e">
        <v>#N/A</v>
      </c>
      <c r="BP3446">
        <v>0</v>
      </c>
    </row>
    <row r="3447" spans="1:68" ht="25.2" x14ac:dyDescent="0.3">
      <c r="A3447" s="1"/>
      <c r="B3447" s="47">
        <v>3086</v>
      </c>
      <c r="C3447" s="45">
        <v>1050093</v>
      </c>
      <c r="D3447" s="29"/>
      <c r="E3447" s="29"/>
      <c r="F3447" s="31" t="s">
        <v>2656</v>
      </c>
      <c r="G3447" s="29" t="s">
        <v>31</v>
      </c>
      <c r="H3447" s="70" t="s">
        <v>4779</v>
      </c>
      <c r="I3447" s="148" t="s">
        <v>33</v>
      </c>
      <c r="J3447" s="147" t="s">
        <v>33</v>
      </c>
      <c r="K3447" s="148" t="e">
        <v>#N/A</v>
      </c>
      <c r="L3447" s="148" t="s">
        <v>32</v>
      </c>
      <c r="M3447" s="147">
        <v>42551</v>
      </c>
      <c r="N3447" s="29" t="str">
        <f t="shared" si="753"/>
        <v/>
      </c>
      <c r="O3447" s="29" t="str">
        <f t="shared" si="754"/>
        <v/>
      </c>
      <c r="P3447" s="29" t="str">
        <f t="shared" si="755"/>
        <v/>
      </c>
      <c r="Q3447" s="29" t="str">
        <f t="shared" si="746"/>
        <v/>
      </c>
      <c r="R3447" s="29" t="str">
        <f t="shared" si="747"/>
        <v/>
      </c>
      <c r="S3447" s="29" t="str">
        <f t="shared" si="748"/>
        <v/>
      </c>
      <c r="T3447" s="29" t="str">
        <f t="shared" si="749"/>
        <v/>
      </c>
      <c r="U3447" s="29"/>
      <c r="V3447" s="29"/>
      <c r="W3447" s="38" t="s">
        <v>2614</v>
      </c>
      <c r="X3447" s="29" t="s">
        <v>158</v>
      </c>
      <c r="Y3447" s="146">
        <v>2318</v>
      </c>
      <c r="Z3447" s="33">
        <v>2967</v>
      </c>
      <c r="AA3447" s="34">
        <f t="shared" si="750"/>
        <v>0.28000000000000003</v>
      </c>
      <c r="AB3447" s="33">
        <f t="shared" si="751"/>
        <v>2967</v>
      </c>
      <c r="AC3447" s="34">
        <f t="shared" si="752"/>
        <v>0.27998252286755437</v>
      </c>
      <c r="AD3447" s="145">
        <f t="shared" si="745"/>
        <v>2472.5</v>
      </c>
      <c r="AE3447" s="105">
        <v>1931.6669999999999</v>
      </c>
      <c r="AF3447" s="34" t="s">
        <v>36</v>
      </c>
      <c r="AG3447" s="34" t="s">
        <v>36</v>
      </c>
      <c r="AH3447" s="34" t="s">
        <v>36</v>
      </c>
      <c r="AI3447" s="29">
        <v>1.1359999999999999</v>
      </c>
      <c r="AJ3447" s="29">
        <v>2.708E-2</v>
      </c>
      <c r="AK3447" s="29">
        <v>1</v>
      </c>
      <c r="AL3447" s="29">
        <v>0</v>
      </c>
      <c r="AM3447" s="29" t="s">
        <v>28</v>
      </c>
      <c r="AN3447" s="158" t="s">
        <v>28</v>
      </c>
      <c r="AO3447" s="29" t="s">
        <v>28</v>
      </c>
      <c r="AP3447" s="29">
        <v>1</v>
      </c>
      <c r="AQ3447" s="29"/>
      <c r="AR3447" s="29"/>
      <c r="AS3447" s="29"/>
      <c r="AT3447" s="29"/>
      <c r="AU3447" s="144"/>
      <c r="AV3447" s="36" t="s">
        <v>28</v>
      </c>
      <c r="AW3447" s="102">
        <v>42551</v>
      </c>
      <c r="AX3447" s="129" t="s">
        <v>33</v>
      </c>
      <c r="AY3447" s="106" t="e">
        <v>#N/A</v>
      </c>
      <c r="BD3447" t="s">
        <v>1724</v>
      </c>
      <c r="BE3447" t="e">
        <v>#N/A</v>
      </c>
      <c r="BF3447">
        <v>0</v>
      </c>
      <c r="BH3447" t="str">
        <f t="shared" si="756"/>
        <v>AV</v>
      </c>
      <c r="BJ3447" t="str">
        <f t="shared" si="757"/>
        <v>OK</v>
      </c>
      <c r="BK3447" s="130">
        <v>2967</v>
      </c>
      <c r="BL3447" s="130" t="s">
        <v>37</v>
      </c>
      <c r="BM3447" s="131" t="s">
        <v>33</v>
      </c>
      <c r="BN3447" s="131" t="e">
        <v>#VALUE!</v>
      </c>
      <c r="BO3447">
        <v>2967</v>
      </c>
      <c r="BP3447">
        <v>0</v>
      </c>
    </row>
    <row r="3448" spans="1:68" ht="25.2" x14ac:dyDescent="0.3">
      <c r="A3448" s="1"/>
      <c r="B3448" s="47">
        <v>3087</v>
      </c>
      <c r="C3448" s="45">
        <v>1071971</v>
      </c>
      <c r="D3448" s="29"/>
      <c r="E3448" s="29"/>
      <c r="F3448" s="31" t="s">
        <v>2657</v>
      </c>
      <c r="G3448" s="29" t="s">
        <v>31</v>
      </c>
      <c r="H3448" s="29"/>
      <c r="I3448" s="148" t="s">
        <v>33</v>
      </c>
      <c r="J3448" s="147" t="s">
        <v>33</v>
      </c>
      <c r="K3448" s="148" t="e">
        <v>#N/A</v>
      </c>
      <c r="L3448" s="148" t="s">
        <v>32</v>
      </c>
      <c r="M3448" s="147" t="s">
        <v>33</v>
      </c>
      <c r="N3448" s="29" t="str">
        <f t="shared" si="753"/>
        <v/>
      </c>
      <c r="O3448" s="29" t="str">
        <f t="shared" si="754"/>
        <v/>
      </c>
      <c r="P3448" s="29" t="str">
        <f t="shared" si="755"/>
        <v/>
      </c>
      <c r="Q3448" s="29" t="str">
        <f t="shared" si="746"/>
        <v/>
      </c>
      <c r="R3448" s="29" t="str">
        <f t="shared" si="747"/>
        <v/>
      </c>
      <c r="S3448" s="29" t="str">
        <f t="shared" si="748"/>
        <v/>
      </c>
      <c r="T3448" s="29" t="str">
        <f t="shared" si="749"/>
        <v/>
      </c>
      <c r="U3448" s="29"/>
      <c r="V3448" s="29"/>
      <c r="W3448" s="38" t="s">
        <v>2614</v>
      </c>
      <c r="X3448" s="29" t="s">
        <v>158</v>
      </c>
      <c r="Y3448" s="146">
        <v>982</v>
      </c>
      <c r="Z3448" s="33">
        <v>1257</v>
      </c>
      <c r="AA3448" s="34">
        <f t="shared" si="750"/>
        <v>0.28000000000000003</v>
      </c>
      <c r="AB3448" s="33">
        <f t="shared" si="751"/>
        <v>1257</v>
      </c>
      <c r="AC3448" s="34">
        <f t="shared" si="752"/>
        <v>0.28004125459928908</v>
      </c>
      <c r="AD3448" s="145">
        <f t="shared" si="745"/>
        <v>1047.5</v>
      </c>
      <c r="AE3448" s="105">
        <v>818.33299999999997</v>
      </c>
      <c r="AF3448" s="34" t="s">
        <v>36</v>
      </c>
      <c r="AG3448" s="34" t="s">
        <v>36</v>
      </c>
      <c r="AH3448" s="34" t="s">
        <v>36</v>
      </c>
      <c r="AI3448" s="29">
        <v>0.45300000000000001</v>
      </c>
      <c r="AJ3448" s="29">
        <v>1.0999999999999999E-2</v>
      </c>
      <c r="AK3448" s="29">
        <v>0</v>
      </c>
      <c r="AL3448" s="29">
        <v>0</v>
      </c>
      <c r="AM3448" s="29" t="s">
        <v>28</v>
      </c>
      <c r="AN3448" s="44" t="s">
        <v>27</v>
      </c>
      <c r="AO3448" s="29" t="s">
        <v>28</v>
      </c>
      <c r="AP3448" s="29">
        <v>1</v>
      </c>
      <c r="AQ3448" s="29"/>
      <c r="AR3448" s="29"/>
      <c r="AS3448" s="29"/>
      <c r="AT3448" s="29"/>
      <c r="AU3448" s="144"/>
      <c r="AV3448" s="36" t="s">
        <v>28</v>
      </c>
      <c r="AW3448" s="102">
        <v>42551</v>
      </c>
      <c r="AX3448" s="129" t="s">
        <v>33</v>
      </c>
      <c r="AY3448" s="106">
        <v>29</v>
      </c>
      <c r="BD3448" t="s">
        <v>1724</v>
      </c>
      <c r="BE3448" t="e">
        <v>#N/A</v>
      </c>
      <c r="BF3448" t="s">
        <v>4747</v>
      </c>
      <c r="BH3448" t="str">
        <f t="shared" si="756"/>
        <v/>
      </c>
      <c r="BJ3448" t="str">
        <f t="shared" si="757"/>
        <v>OK</v>
      </c>
      <c r="BK3448" s="130" t="s">
        <v>5302</v>
      </c>
      <c r="BL3448" s="130" t="e">
        <v>#VALUE!</v>
      </c>
      <c r="BM3448" s="131" t="s">
        <v>33</v>
      </c>
      <c r="BN3448" s="131" t="e">
        <v>#VALUE!</v>
      </c>
      <c r="BO3448" t="e">
        <v>#N/A</v>
      </c>
      <c r="BP3448">
        <v>0</v>
      </c>
    </row>
    <row r="3449" spans="1:68" ht="25.2" x14ac:dyDescent="0.3">
      <c r="A3449" s="1"/>
      <c r="B3449" s="47">
        <v>3088</v>
      </c>
      <c r="C3449" s="45">
        <v>1050066</v>
      </c>
      <c r="D3449" s="29"/>
      <c r="E3449" s="29"/>
      <c r="F3449" s="31" t="s">
        <v>2658</v>
      </c>
      <c r="G3449" s="29" t="s">
        <v>31</v>
      </c>
      <c r="H3449" s="29"/>
      <c r="I3449" s="148" t="s">
        <v>33</v>
      </c>
      <c r="J3449" s="147" t="s">
        <v>33</v>
      </c>
      <c r="K3449" s="148" t="e">
        <v>#N/A</v>
      </c>
      <c r="L3449" s="148" t="s">
        <v>32</v>
      </c>
      <c r="M3449" s="147">
        <v>42551</v>
      </c>
      <c r="N3449" s="29" t="str">
        <f t="shared" si="753"/>
        <v/>
      </c>
      <c r="O3449" s="29" t="str">
        <f t="shared" si="754"/>
        <v/>
      </c>
      <c r="P3449" s="29" t="str">
        <f t="shared" si="755"/>
        <v/>
      </c>
      <c r="Q3449" s="29" t="str">
        <f t="shared" si="746"/>
        <v/>
      </c>
      <c r="R3449" s="29" t="str">
        <f t="shared" si="747"/>
        <v/>
      </c>
      <c r="S3449" s="29" t="str">
        <f t="shared" si="748"/>
        <v/>
      </c>
      <c r="T3449" s="29" t="str">
        <f t="shared" si="749"/>
        <v/>
      </c>
      <c r="U3449" s="29"/>
      <c r="V3449" s="29"/>
      <c r="W3449" s="38" t="s">
        <v>2614</v>
      </c>
      <c r="X3449" s="29" t="s">
        <v>158</v>
      </c>
      <c r="Y3449" s="146">
        <v>3697</v>
      </c>
      <c r="Z3449" s="33">
        <v>4733</v>
      </c>
      <c r="AA3449" s="34">
        <f t="shared" si="750"/>
        <v>0.28000000000000003</v>
      </c>
      <c r="AB3449" s="33">
        <f t="shared" si="751"/>
        <v>4733</v>
      </c>
      <c r="AC3449" s="34">
        <f t="shared" si="752"/>
        <v>0.28022745796347931</v>
      </c>
      <c r="AD3449" s="145">
        <f t="shared" si="745"/>
        <v>3944.1669999999999</v>
      </c>
      <c r="AE3449" s="105">
        <v>3080.8330000000001</v>
      </c>
      <c r="AF3449" s="34" t="s">
        <v>36</v>
      </c>
      <c r="AG3449" s="34" t="s">
        <v>36</v>
      </c>
      <c r="AH3449" s="34" t="s">
        <v>36</v>
      </c>
      <c r="AI3449" s="29">
        <v>1.06</v>
      </c>
      <c r="AJ3449" s="29">
        <v>2.35E-2</v>
      </c>
      <c r="AK3449" s="29">
        <v>0</v>
      </c>
      <c r="AL3449" s="29">
        <v>0</v>
      </c>
      <c r="AM3449" s="29" t="s">
        <v>28</v>
      </c>
      <c r="AN3449" s="44" t="s">
        <v>27</v>
      </c>
      <c r="AO3449" s="29" t="s">
        <v>28</v>
      </c>
      <c r="AP3449" s="29">
        <v>1</v>
      </c>
      <c r="AQ3449" s="29"/>
      <c r="AR3449" s="29"/>
      <c r="AS3449" s="29"/>
      <c r="AT3449" s="29"/>
      <c r="AU3449" s="144"/>
      <c r="AV3449" s="36" t="s">
        <v>28</v>
      </c>
      <c r="AW3449" s="102">
        <v>42551</v>
      </c>
      <c r="AX3449" s="129" t="s">
        <v>33</v>
      </c>
      <c r="AY3449" s="106" t="e">
        <v>#N/A</v>
      </c>
      <c r="BD3449" t="s">
        <v>1724</v>
      </c>
      <c r="BE3449" t="e">
        <v>#N/A</v>
      </c>
      <c r="BF3449">
        <v>0</v>
      </c>
      <c r="BH3449" t="str">
        <f t="shared" si="756"/>
        <v/>
      </c>
      <c r="BJ3449" t="str">
        <f t="shared" si="757"/>
        <v>OK</v>
      </c>
      <c r="BK3449" s="130" t="s">
        <v>5302</v>
      </c>
      <c r="BL3449" s="130" t="e">
        <v>#VALUE!</v>
      </c>
      <c r="BM3449" s="131" t="s">
        <v>33</v>
      </c>
      <c r="BN3449" s="131" t="e">
        <v>#VALUE!</v>
      </c>
      <c r="BO3449" t="e">
        <v>#N/A</v>
      </c>
      <c r="BP3449">
        <v>0</v>
      </c>
    </row>
    <row r="3450" spans="1:68" ht="25.2" x14ac:dyDescent="0.3">
      <c r="A3450" s="1"/>
      <c r="B3450" s="47">
        <v>3089</v>
      </c>
      <c r="C3450" s="45">
        <v>1050097</v>
      </c>
      <c r="D3450" s="29"/>
      <c r="E3450" s="29"/>
      <c r="F3450" s="31" t="s">
        <v>2659</v>
      </c>
      <c r="G3450" s="29" t="s">
        <v>31</v>
      </c>
      <c r="H3450" s="29"/>
      <c r="I3450" s="148" t="s">
        <v>33</v>
      </c>
      <c r="J3450" s="147" t="s">
        <v>33</v>
      </c>
      <c r="K3450" s="148" t="e">
        <v>#N/A</v>
      </c>
      <c r="L3450" s="148" t="s">
        <v>32</v>
      </c>
      <c r="M3450" s="147">
        <v>42551</v>
      </c>
      <c r="N3450" s="29" t="str">
        <f t="shared" si="753"/>
        <v/>
      </c>
      <c r="O3450" s="29" t="str">
        <f t="shared" si="754"/>
        <v/>
      </c>
      <c r="P3450" s="29" t="str">
        <f t="shared" si="755"/>
        <v/>
      </c>
      <c r="Q3450" s="29" t="str">
        <f t="shared" si="746"/>
        <v/>
      </c>
      <c r="R3450" s="29" t="str">
        <f t="shared" si="747"/>
        <v/>
      </c>
      <c r="S3450" s="29" t="str">
        <f t="shared" si="748"/>
        <v/>
      </c>
      <c r="T3450" s="29" t="str">
        <f t="shared" si="749"/>
        <v/>
      </c>
      <c r="U3450" s="29"/>
      <c r="V3450" s="29"/>
      <c r="W3450" s="38" t="s">
        <v>2614</v>
      </c>
      <c r="X3450" s="29" t="s">
        <v>158</v>
      </c>
      <c r="Y3450" s="146">
        <v>1034</v>
      </c>
      <c r="Z3450" s="33">
        <v>1323</v>
      </c>
      <c r="AA3450" s="34">
        <f t="shared" si="750"/>
        <v>0.27900000000000003</v>
      </c>
      <c r="AB3450" s="33">
        <f t="shared" si="751"/>
        <v>1323</v>
      </c>
      <c r="AC3450" s="34">
        <f t="shared" si="752"/>
        <v>0.27949660367636214</v>
      </c>
      <c r="AD3450" s="145">
        <f t="shared" si="745"/>
        <v>1102.5</v>
      </c>
      <c r="AE3450" s="105">
        <v>861.66700000000003</v>
      </c>
      <c r="AF3450" s="34" t="s">
        <v>36</v>
      </c>
      <c r="AG3450" s="34" t="s">
        <v>36</v>
      </c>
      <c r="AH3450" s="34" t="s">
        <v>36</v>
      </c>
      <c r="AI3450" s="29">
        <v>0.47699999999999998</v>
      </c>
      <c r="AJ3450" s="29">
        <v>1.094E-2</v>
      </c>
      <c r="AK3450" s="29">
        <v>0</v>
      </c>
      <c r="AL3450" s="29">
        <v>0</v>
      </c>
      <c r="AM3450" s="29" t="s">
        <v>28</v>
      </c>
      <c r="AN3450" s="44" t="s">
        <v>27</v>
      </c>
      <c r="AO3450" s="29" t="s">
        <v>28</v>
      </c>
      <c r="AP3450" s="29">
        <v>1</v>
      </c>
      <c r="AQ3450" s="29"/>
      <c r="AR3450" s="29"/>
      <c r="AS3450" s="29"/>
      <c r="AT3450" s="29"/>
      <c r="AU3450" s="144"/>
      <c r="AV3450" s="36" t="s">
        <v>28</v>
      </c>
      <c r="AW3450" s="102">
        <v>42551</v>
      </c>
      <c r="AX3450" s="129" t="s">
        <v>33</v>
      </c>
      <c r="AY3450" s="106">
        <v>3</v>
      </c>
      <c r="BD3450" t="s">
        <v>1724</v>
      </c>
      <c r="BE3450" t="e">
        <v>#N/A</v>
      </c>
      <c r="BF3450">
        <v>0</v>
      </c>
      <c r="BH3450" t="str">
        <f t="shared" si="756"/>
        <v/>
      </c>
      <c r="BJ3450" t="str">
        <f t="shared" si="757"/>
        <v>OK</v>
      </c>
      <c r="BK3450" s="130" t="s">
        <v>5302</v>
      </c>
      <c r="BL3450" s="130" t="e">
        <v>#VALUE!</v>
      </c>
      <c r="BM3450" s="131" t="s">
        <v>33</v>
      </c>
      <c r="BN3450" s="131" t="e">
        <v>#VALUE!</v>
      </c>
      <c r="BO3450" t="e">
        <v>#N/A</v>
      </c>
      <c r="BP3450">
        <v>0</v>
      </c>
    </row>
    <row r="3451" spans="1:68" ht="25.2" x14ac:dyDescent="0.3">
      <c r="A3451" s="1"/>
      <c r="B3451" s="47">
        <v>3090</v>
      </c>
      <c r="C3451" s="45">
        <v>1050098</v>
      </c>
      <c r="D3451" s="29"/>
      <c r="E3451" s="29"/>
      <c r="F3451" s="31" t="s">
        <v>2660</v>
      </c>
      <c r="G3451" s="29" t="s">
        <v>31</v>
      </c>
      <c r="H3451" s="29"/>
      <c r="I3451" s="148" t="s">
        <v>33</v>
      </c>
      <c r="J3451" s="147" t="s">
        <v>33</v>
      </c>
      <c r="K3451" s="148" t="e">
        <v>#N/A</v>
      </c>
      <c r="L3451" s="148" t="s">
        <v>32</v>
      </c>
      <c r="M3451" s="147">
        <v>42551</v>
      </c>
      <c r="N3451" s="29" t="str">
        <f t="shared" si="753"/>
        <v/>
      </c>
      <c r="O3451" s="29" t="str">
        <f t="shared" si="754"/>
        <v/>
      </c>
      <c r="P3451" s="29" t="str">
        <f t="shared" si="755"/>
        <v/>
      </c>
      <c r="Q3451" s="29" t="str">
        <f t="shared" si="746"/>
        <v/>
      </c>
      <c r="R3451" s="29" t="str">
        <f t="shared" si="747"/>
        <v/>
      </c>
      <c r="S3451" s="29" t="str">
        <f t="shared" si="748"/>
        <v/>
      </c>
      <c r="T3451" s="29" t="str">
        <f t="shared" si="749"/>
        <v/>
      </c>
      <c r="U3451" s="29"/>
      <c r="V3451" s="29"/>
      <c r="W3451" s="38" t="s">
        <v>2614</v>
      </c>
      <c r="X3451" s="29" t="s">
        <v>158</v>
      </c>
      <c r="Y3451" s="146">
        <v>2476</v>
      </c>
      <c r="Z3451" s="33">
        <v>3170</v>
      </c>
      <c r="AA3451" s="34">
        <f t="shared" si="750"/>
        <v>0.28000000000000003</v>
      </c>
      <c r="AB3451" s="33">
        <f t="shared" si="751"/>
        <v>3170</v>
      </c>
      <c r="AC3451" s="34">
        <f t="shared" si="752"/>
        <v>0.28029115998241672</v>
      </c>
      <c r="AD3451" s="145">
        <f t="shared" si="745"/>
        <v>2641.6669999999999</v>
      </c>
      <c r="AE3451" s="105">
        <v>2063.3330000000001</v>
      </c>
      <c r="AF3451" s="34" t="s">
        <v>36</v>
      </c>
      <c r="AG3451" s="34" t="s">
        <v>36</v>
      </c>
      <c r="AH3451" s="34" t="s">
        <v>36</v>
      </c>
      <c r="AI3451" s="29">
        <v>1.1679999999999999</v>
      </c>
      <c r="AJ3451" s="29">
        <v>2.35E-2</v>
      </c>
      <c r="AK3451" s="29">
        <v>0</v>
      </c>
      <c r="AL3451" s="29">
        <v>0</v>
      </c>
      <c r="AM3451" s="29" t="s">
        <v>28</v>
      </c>
      <c r="AN3451" s="44" t="s">
        <v>27</v>
      </c>
      <c r="AO3451" s="29" t="s">
        <v>28</v>
      </c>
      <c r="AP3451" s="29">
        <v>1</v>
      </c>
      <c r="AQ3451" s="29"/>
      <c r="AR3451" s="29"/>
      <c r="AS3451" s="29"/>
      <c r="AT3451" s="29"/>
      <c r="AU3451" s="144"/>
      <c r="AV3451" s="36" t="s">
        <v>28</v>
      </c>
      <c r="AW3451" s="102">
        <v>42551</v>
      </c>
      <c r="AX3451" s="129" t="s">
        <v>33</v>
      </c>
      <c r="AY3451" s="106">
        <v>14</v>
      </c>
      <c r="BD3451" t="s">
        <v>1724</v>
      </c>
      <c r="BE3451" t="e">
        <v>#N/A</v>
      </c>
      <c r="BF3451">
        <v>0</v>
      </c>
      <c r="BH3451" t="str">
        <f t="shared" si="756"/>
        <v/>
      </c>
      <c r="BJ3451" t="str">
        <f t="shared" si="757"/>
        <v>OK</v>
      </c>
      <c r="BK3451" s="130" t="s">
        <v>5302</v>
      </c>
      <c r="BL3451" s="130" t="e">
        <v>#VALUE!</v>
      </c>
      <c r="BM3451" s="131" t="s">
        <v>33</v>
      </c>
      <c r="BN3451" s="131" t="e">
        <v>#VALUE!</v>
      </c>
      <c r="BO3451" t="e">
        <v>#N/A</v>
      </c>
      <c r="BP3451">
        <v>0</v>
      </c>
    </row>
    <row r="3452" spans="1:68" ht="25.2" x14ac:dyDescent="0.3">
      <c r="A3452" s="1"/>
      <c r="B3452" s="47">
        <v>3091</v>
      </c>
      <c r="C3452" s="45">
        <v>1050099</v>
      </c>
      <c r="D3452" s="29"/>
      <c r="E3452" s="29"/>
      <c r="F3452" s="31" t="s">
        <v>2661</v>
      </c>
      <c r="G3452" s="29" t="s">
        <v>31</v>
      </c>
      <c r="H3452" s="29"/>
      <c r="I3452" s="148" t="s">
        <v>33</v>
      </c>
      <c r="J3452" s="147" t="s">
        <v>33</v>
      </c>
      <c r="K3452" s="148" t="e">
        <v>#N/A</v>
      </c>
      <c r="L3452" s="148" t="s">
        <v>32</v>
      </c>
      <c r="M3452" s="147">
        <v>42551</v>
      </c>
      <c r="N3452" s="29" t="str">
        <f t="shared" si="753"/>
        <v/>
      </c>
      <c r="O3452" s="29" t="str">
        <f t="shared" si="754"/>
        <v/>
      </c>
      <c r="P3452" s="29" t="str">
        <f t="shared" si="755"/>
        <v/>
      </c>
      <c r="Q3452" s="29" t="str">
        <f t="shared" si="746"/>
        <v/>
      </c>
      <c r="R3452" s="29" t="str">
        <f t="shared" si="747"/>
        <v/>
      </c>
      <c r="S3452" s="29" t="str">
        <f t="shared" si="748"/>
        <v/>
      </c>
      <c r="T3452" s="29" t="str">
        <f t="shared" si="749"/>
        <v/>
      </c>
      <c r="U3452" s="29"/>
      <c r="V3452" s="29"/>
      <c r="W3452" s="38" t="s">
        <v>2614</v>
      </c>
      <c r="X3452" s="29" t="s">
        <v>158</v>
      </c>
      <c r="Y3452" s="146">
        <v>2970</v>
      </c>
      <c r="Z3452" s="33">
        <v>3802</v>
      </c>
      <c r="AA3452" s="34">
        <f t="shared" si="750"/>
        <v>0.28000000000000003</v>
      </c>
      <c r="AB3452" s="33">
        <f t="shared" si="751"/>
        <v>3802</v>
      </c>
      <c r="AC3452" s="34">
        <f t="shared" si="752"/>
        <v>0.28013454545454547</v>
      </c>
      <c r="AD3452" s="145">
        <f t="shared" si="745"/>
        <v>3168.3330000000001</v>
      </c>
      <c r="AE3452" s="105">
        <v>2475</v>
      </c>
      <c r="AF3452" s="34" t="s">
        <v>36</v>
      </c>
      <c r="AG3452" s="34" t="s">
        <v>36</v>
      </c>
      <c r="AH3452" s="34" t="s">
        <v>36</v>
      </c>
      <c r="AI3452" s="29">
        <v>1.45</v>
      </c>
      <c r="AJ3452" s="29">
        <v>3.5299999999999998E-2</v>
      </c>
      <c r="AK3452" s="29">
        <v>0</v>
      </c>
      <c r="AL3452" s="29">
        <v>0</v>
      </c>
      <c r="AM3452" s="29" t="s">
        <v>28</v>
      </c>
      <c r="AN3452" s="44" t="s">
        <v>27</v>
      </c>
      <c r="AO3452" s="29" t="s">
        <v>28</v>
      </c>
      <c r="AP3452" s="29">
        <v>1</v>
      </c>
      <c r="AQ3452" s="29"/>
      <c r="AR3452" s="29"/>
      <c r="AS3452" s="29"/>
      <c r="AT3452" s="29"/>
      <c r="AU3452" s="144"/>
      <c r="AV3452" s="36" t="s">
        <v>28</v>
      </c>
      <c r="AW3452" s="102">
        <v>42551</v>
      </c>
      <c r="AX3452" s="129" t="s">
        <v>33</v>
      </c>
      <c r="AY3452" s="106">
        <v>31</v>
      </c>
      <c r="BD3452" t="s">
        <v>1724</v>
      </c>
      <c r="BE3452" t="e">
        <v>#N/A</v>
      </c>
      <c r="BF3452">
        <v>0</v>
      </c>
      <c r="BH3452" t="str">
        <f t="shared" si="756"/>
        <v/>
      </c>
      <c r="BJ3452" t="str">
        <f t="shared" si="757"/>
        <v>OK</v>
      </c>
      <c r="BK3452" s="130" t="s">
        <v>5302</v>
      </c>
      <c r="BL3452" s="130" t="e">
        <v>#VALUE!</v>
      </c>
      <c r="BM3452" s="131" t="s">
        <v>33</v>
      </c>
      <c r="BN3452" s="131" t="e">
        <v>#VALUE!</v>
      </c>
      <c r="BO3452" t="e">
        <v>#N/A</v>
      </c>
      <c r="BP3452">
        <v>0</v>
      </c>
    </row>
    <row r="3453" spans="1:68" ht="25.2" x14ac:dyDescent="0.3">
      <c r="A3453" s="1"/>
      <c r="B3453" s="47">
        <v>3092</v>
      </c>
      <c r="C3453" s="45">
        <v>1050100</v>
      </c>
      <c r="D3453" s="29"/>
      <c r="E3453" s="29"/>
      <c r="F3453" s="31" t="s">
        <v>2662</v>
      </c>
      <c r="G3453" s="29" t="s">
        <v>31</v>
      </c>
      <c r="H3453" s="29"/>
      <c r="I3453" s="148" t="s">
        <v>33</v>
      </c>
      <c r="J3453" s="147" t="s">
        <v>33</v>
      </c>
      <c r="K3453" s="148" t="e">
        <v>#N/A</v>
      </c>
      <c r="L3453" s="148" t="s">
        <v>32</v>
      </c>
      <c r="M3453" s="147">
        <v>42551</v>
      </c>
      <c r="N3453" s="29" t="str">
        <f t="shared" si="753"/>
        <v/>
      </c>
      <c r="O3453" s="29" t="str">
        <f t="shared" si="754"/>
        <v/>
      </c>
      <c r="P3453" s="29" t="str">
        <f t="shared" si="755"/>
        <v/>
      </c>
      <c r="Q3453" s="29" t="str">
        <f t="shared" si="746"/>
        <v/>
      </c>
      <c r="R3453" s="29" t="str">
        <f t="shared" si="747"/>
        <v/>
      </c>
      <c r="S3453" s="29" t="str">
        <f t="shared" si="748"/>
        <v/>
      </c>
      <c r="T3453" s="29" t="str">
        <f t="shared" si="749"/>
        <v/>
      </c>
      <c r="U3453" s="29"/>
      <c r="V3453" s="29"/>
      <c r="W3453" s="38" t="s">
        <v>2614</v>
      </c>
      <c r="X3453" s="29" t="s">
        <v>158</v>
      </c>
      <c r="Y3453" s="146">
        <v>949</v>
      </c>
      <c r="Z3453" s="33">
        <v>1215</v>
      </c>
      <c r="AA3453" s="34">
        <f t="shared" si="750"/>
        <v>0.28000000000000003</v>
      </c>
      <c r="AB3453" s="33">
        <f t="shared" si="751"/>
        <v>1215</v>
      </c>
      <c r="AC3453" s="34">
        <f t="shared" si="752"/>
        <v>0.28029558705820323</v>
      </c>
      <c r="AD3453" s="145">
        <f t="shared" si="745"/>
        <v>1012.5</v>
      </c>
      <c r="AE3453" s="105">
        <v>790.83299999999997</v>
      </c>
      <c r="AF3453" s="34" t="s">
        <v>36</v>
      </c>
      <c r="AG3453" s="34" t="s">
        <v>36</v>
      </c>
      <c r="AH3453" s="34" t="s">
        <v>36</v>
      </c>
      <c r="AI3453" s="29">
        <v>0.42599999999999999</v>
      </c>
      <c r="AJ3453" s="29">
        <v>9.3799999999999994E-3</v>
      </c>
      <c r="AK3453" s="29">
        <v>0</v>
      </c>
      <c r="AL3453" s="29">
        <v>0</v>
      </c>
      <c r="AM3453" s="29" t="s">
        <v>28</v>
      </c>
      <c r="AN3453" s="44" t="s">
        <v>27</v>
      </c>
      <c r="AO3453" s="29" t="s">
        <v>28</v>
      </c>
      <c r="AP3453" s="29">
        <v>1</v>
      </c>
      <c r="AQ3453" s="29"/>
      <c r="AR3453" s="29"/>
      <c r="AS3453" s="29"/>
      <c r="AT3453" s="29"/>
      <c r="AU3453" s="144"/>
      <c r="AV3453" s="36" t="s">
        <v>28</v>
      </c>
      <c r="AW3453" s="102">
        <v>42551</v>
      </c>
      <c r="AX3453" s="129" t="s">
        <v>33</v>
      </c>
      <c r="AY3453" s="106" t="e">
        <v>#N/A</v>
      </c>
      <c r="BD3453" t="s">
        <v>1724</v>
      </c>
      <c r="BE3453" t="e">
        <v>#N/A</v>
      </c>
      <c r="BF3453">
        <v>0</v>
      </c>
      <c r="BH3453" t="str">
        <f t="shared" si="756"/>
        <v/>
      </c>
      <c r="BJ3453" t="str">
        <f t="shared" si="757"/>
        <v>OK</v>
      </c>
      <c r="BK3453" s="130" t="s">
        <v>5302</v>
      </c>
      <c r="BL3453" s="130" t="e">
        <v>#VALUE!</v>
      </c>
      <c r="BM3453" s="131" t="s">
        <v>33</v>
      </c>
      <c r="BN3453" s="131" t="e">
        <v>#VALUE!</v>
      </c>
      <c r="BO3453" t="e">
        <v>#N/A</v>
      </c>
      <c r="BP3453">
        <v>0</v>
      </c>
    </row>
    <row r="3454" spans="1:68" ht="25.2" x14ac:dyDescent="0.3">
      <c r="A3454" s="1"/>
      <c r="B3454" s="47">
        <v>3093</v>
      </c>
      <c r="C3454" s="45">
        <v>1054461</v>
      </c>
      <c r="D3454" s="29"/>
      <c r="E3454" s="29"/>
      <c r="F3454" s="31" t="s">
        <v>2663</v>
      </c>
      <c r="G3454" s="29" t="s">
        <v>31</v>
      </c>
      <c r="H3454" s="29"/>
      <c r="I3454" s="148" t="s">
        <v>33</v>
      </c>
      <c r="J3454" s="147" t="s">
        <v>33</v>
      </c>
      <c r="K3454" s="148" t="e">
        <v>#N/A</v>
      </c>
      <c r="L3454" s="148" t="s">
        <v>32</v>
      </c>
      <c r="M3454" s="147">
        <v>42551</v>
      </c>
      <c r="N3454" s="29" t="str">
        <f t="shared" si="753"/>
        <v/>
      </c>
      <c r="O3454" s="29" t="str">
        <f t="shared" si="754"/>
        <v/>
      </c>
      <c r="P3454" s="29" t="str">
        <f t="shared" si="755"/>
        <v/>
      </c>
      <c r="Q3454" s="29" t="str">
        <f t="shared" si="746"/>
        <v/>
      </c>
      <c r="R3454" s="29" t="str">
        <f t="shared" si="747"/>
        <v/>
      </c>
      <c r="S3454" s="29" t="str">
        <f t="shared" si="748"/>
        <v/>
      </c>
      <c r="T3454" s="29" t="str">
        <f t="shared" si="749"/>
        <v/>
      </c>
      <c r="U3454" s="29"/>
      <c r="V3454" s="29"/>
      <c r="W3454" s="38" t="s">
        <v>2614</v>
      </c>
      <c r="X3454" s="29" t="s">
        <v>158</v>
      </c>
      <c r="Y3454" s="146">
        <v>47753</v>
      </c>
      <c r="Z3454" s="33">
        <v>61123</v>
      </c>
      <c r="AA3454" s="34">
        <f t="shared" si="750"/>
        <v>0.28000000000000003</v>
      </c>
      <c r="AB3454" s="33">
        <f t="shared" si="751"/>
        <v>61123</v>
      </c>
      <c r="AC3454" s="34">
        <f t="shared" si="752"/>
        <v>0.27998239038399764</v>
      </c>
      <c r="AD3454" s="145">
        <f t="shared" si="745"/>
        <v>50935.832999999999</v>
      </c>
      <c r="AE3454" s="105">
        <v>39794.167000000001</v>
      </c>
      <c r="AF3454" s="34" t="s">
        <v>36</v>
      </c>
      <c r="AG3454" s="34" t="s">
        <v>36</v>
      </c>
      <c r="AH3454" s="34" t="s">
        <v>36</v>
      </c>
      <c r="AI3454" s="29">
        <v>2.3069999999999999</v>
      </c>
      <c r="AJ3454" s="29">
        <v>4.5229999999999999E-2</v>
      </c>
      <c r="AK3454" s="29">
        <v>0</v>
      </c>
      <c r="AL3454" s="29">
        <v>0</v>
      </c>
      <c r="AM3454" s="29" t="s">
        <v>28</v>
      </c>
      <c r="AN3454" s="44" t="s">
        <v>27</v>
      </c>
      <c r="AO3454" s="29" t="s">
        <v>28</v>
      </c>
      <c r="AP3454" s="29">
        <v>1</v>
      </c>
      <c r="AQ3454" s="29"/>
      <c r="AR3454" s="29"/>
      <c r="AS3454" s="29"/>
      <c r="AT3454" s="29"/>
      <c r="AU3454" s="144"/>
      <c r="AV3454" s="36" t="s">
        <v>28</v>
      </c>
      <c r="AW3454" s="102">
        <v>42551</v>
      </c>
      <c r="AX3454" s="129" t="s">
        <v>33</v>
      </c>
      <c r="AY3454" s="106" t="e">
        <v>#N/A</v>
      </c>
      <c r="BD3454" t="s">
        <v>1608</v>
      </c>
      <c r="BE3454" t="e">
        <v>#N/A</v>
      </c>
      <c r="BF3454">
        <v>0</v>
      </c>
      <c r="BH3454" t="str">
        <f t="shared" si="756"/>
        <v/>
      </c>
      <c r="BJ3454" t="str">
        <f t="shared" si="757"/>
        <v>OK</v>
      </c>
      <c r="BK3454" s="130" t="s">
        <v>5302</v>
      </c>
      <c r="BL3454" s="130" t="e">
        <v>#VALUE!</v>
      </c>
      <c r="BM3454" s="131" t="s">
        <v>33</v>
      </c>
      <c r="BN3454" s="131" t="e">
        <v>#VALUE!</v>
      </c>
      <c r="BO3454" t="e">
        <v>#N/A</v>
      </c>
      <c r="BP3454">
        <v>0</v>
      </c>
    </row>
    <row r="3455" spans="1:68" ht="25.2" x14ac:dyDescent="0.3">
      <c r="A3455" s="1"/>
      <c r="B3455" s="47">
        <v>3094</v>
      </c>
      <c r="C3455" s="45">
        <v>1054462</v>
      </c>
      <c r="D3455" s="29"/>
      <c r="E3455" s="29"/>
      <c r="F3455" s="31" t="s">
        <v>2664</v>
      </c>
      <c r="G3455" s="29" t="s">
        <v>31</v>
      </c>
      <c r="H3455" s="29"/>
      <c r="I3455" s="148" t="s">
        <v>33</v>
      </c>
      <c r="J3455" s="147" t="s">
        <v>33</v>
      </c>
      <c r="K3455" s="148" t="e">
        <v>#N/A</v>
      </c>
      <c r="L3455" s="148" t="s">
        <v>32</v>
      </c>
      <c r="M3455" s="147">
        <v>42551</v>
      </c>
      <c r="N3455" s="29" t="str">
        <f t="shared" si="753"/>
        <v/>
      </c>
      <c r="O3455" s="29" t="str">
        <f t="shared" si="754"/>
        <v/>
      </c>
      <c r="P3455" s="29" t="str">
        <f t="shared" si="755"/>
        <v/>
      </c>
      <c r="Q3455" s="29" t="str">
        <f t="shared" si="746"/>
        <v/>
      </c>
      <c r="R3455" s="29" t="str">
        <f t="shared" si="747"/>
        <v/>
      </c>
      <c r="S3455" s="29" t="str">
        <f t="shared" si="748"/>
        <v/>
      </c>
      <c r="T3455" s="29" t="str">
        <f t="shared" si="749"/>
        <v/>
      </c>
      <c r="U3455" s="29"/>
      <c r="V3455" s="29"/>
      <c r="W3455" s="38" t="s">
        <v>2614</v>
      </c>
      <c r="X3455" s="29" t="s">
        <v>158</v>
      </c>
      <c r="Y3455" s="146">
        <v>46313</v>
      </c>
      <c r="Z3455" s="33">
        <v>59280</v>
      </c>
      <c r="AA3455" s="34">
        <f t="shared" si="750"/>
        <v>0.28000000000000003</v>
      </c>
      <c r="AB3455" s="33">
        <f t="shared" si="751"/>
        <v>59280</v>
      </c>
      <c r="AC3455" s="34">
        <f t="shared" si="752"/>
        <v>0.27998616993080844</v>
      </c>
      <c r="AD3455" s="145">
        <f t="shared" si="745"/>
        <v>49400</v>
      </c>
      <c r="AE3455" s="105">
        <v>38594.167000000001</v>
      </c>
      <c r="AF3455" s="34" t="s">
        <v>36</v>
      </c>
      <c r="AG3455" s="34" t="s">
        <v>36</v>
      </c>
      <c r="AH3455" s="34" t="s">
        <v>36</v>
      </c>
      <c r="AI3455" s="29">
        <v>3.48</v>
      </c>
      <c r="AJ3455" s="29">
        <v>3.4200000000000001E-2</v>
      </c>
      <c r="AK3455" s="29">
        <v>0</v>
      </c>
      <c r="AL3455" s="29">
        <v>0</v>
      </c>
      <c r="AM3455" s="29" t="s">
        <v>28</v>
      </c>
      <c r="AN3455" s="44" t="s">
        <v>27</v>
      </c>
      <c r="AO3455" s="29" t="s">
        <v>28</v>
      </c>
      <c r="AP3455" s="29">
        <v>1</v>
      </c>
      <c r="AQ3455" s="29"/>
      <c r="AR3455" s="29"/>
      <c r="AS3455" s="29"/>
      <c r="AT3455" s="29"/>
      <c r="AU3455" s="144"/>
      <c r="AV3455" s="36" t="s">
        <v>28</v>
      </c>
      <c r="AW3455" s="102">
        <v>42551</v>
      </c>
      <c r="AX3455" s="129" t="s">
        <v>33</v>
      </c>
      <c r="AY3455" s="106" t="e">
        <v>#N/A</v>
      </c>
      <c r="BD3455" t="s">
        <v>1608</v>
      </c>
      <c r="BE3455" t="e">
        <v>#N/A</v>
      </c>
      <c r="BF3455">
        <v>0</v>
      </c>
      <c r="BH3455" t="str">
        <f t="shared" si="756"/>
        <v/>
      </c>
      <c r="BJ3455" t="str">
        <f t="shared" si="757"/>
        <v>OK</v>
      </c>
      <c r="BK3455" s="130" t="s">
        <v>5302</v>
      </c>
      <c r="BL3455" s="130" t="e">
        <v>#VALUE!</v>
      </c>
      <c r="BM3455" s="131" t="s">
        <v>33</v>
      </c>
      <c r="BN3455" s="131" t="e">
        <v>#VALUE!</v>
      </c>
      <c r="BO3455" t="e">
        <v>#N/A</v>
      </c>
      <c r="BP3455">
        <v>0</v>
      </c>
    </row>
    <row r="3456" spans="1:68" ht="25.2" x14ac:dyDescent="0.3">
      <c r="A3456" s="1"/>
      <c r="B3456" s="47">
        <v>3095</v>
      </c>
      <c r="C3456" s="45">
        <v>1054463</v>
      </c>
      <c r="D3456" s="29"/>
      <c r="E3456" s="29"/>
      <c r="F3456" s="31" t="s">
        <v>2665</v>
      </c>
      <c r="G3456" s="29" t="s">
        <v>31</v>
      </c>
      <c r="H3456" s="29"/>
      <c r="I3456" s="148" t="s">
        <v>33</v>
      </c>
      <c r="J3456" s="147" t="s">
        <v>33</v>
      </c>
      <c r="K3456" s="148" t="e">
        <v>#N/A</v>
      </c>
      <c r="L3456" s="148" t="s">
        <v>32</v>
      </c>
      <c r="M3456" s="147">
        <v>42551</v>
      </c>
      <c r="N3456" s="29" t="str">
        <f t="shared" si="753"/>
        <v/>
      </c>
      <c r="O3456" s="29" t="str">
        <f t="shared" si="754"/>
        <v/>
      </c>
      <c r="P3456" s="29" t="str">
        <f t="shared" si="755"/>
        <v/>
      </c>
      <c r="Q3456" s="29" t="str">
        <f t="shared" si="746"/>
        <v/>
      </c>
      <c r="R3456" s="29" t="str">
        <f t="shared" si="747"/>
        <v/>
      </c>
      <c r="S3456" s="29" t="str">
        <f t="shared" si="748"/>
        <v/>
      </c>
      <c r="T3456" s="29" t="str">
        <f t="shared" si="749"/>
        <v/>
      </c>
      <c r="U3456" s="29"/>
      <c r="V3456" s="29"/>
      <c r="W3456" s="38" t="s">
        <v>2614</v>
      </c>
      <c r="X3456" s="29" t="s">
        <v>158</v>
      </c>
      <c r="Y3456" s="146">
        <v>54042</v>
      </c>
      <c r="Z3456" s="33">
        <v>69174</v>
      </c>
      <c r="AA3456" s="34">
        <f t="shared" si="750"/>
        <v>0.28000000000000003</v>
      </c>
      <c r="AB3456" s="33">
        <f t="shared" si="751"/>
        <v>69174</v>
      </c>
      <c r="AC3456" s="34">
        <f t="shared" si="752"/>
        <v>0.28000444099034083</v>
      </c>
      <c r="AD3456" s="145">
        <f t="shared" si="745"/>
        <v>57645</v>
      </c>
      <c r="AE3456" s="105">
        <v>45035</v>
      </c>
      <c r="AF3456" s="34" t="s">
        <v>36</v>
      </c>
      <c r="AG3456" s="34" t="s">
        <v>36</v>
      </c>
      <c r="AH3456" s="34" t="s">
        <v>36</v>
      </c>
      <c r="AI3456" s="29">
        <v>4.9000000000000004</v>
      </c>
      <c r="AJ3456" s="29">
        <v>4.9000000000000002E-2</v>
      </c>
      <c r="AK3456" s="29">
        <v>0</v>
      </c>
      <c r="AL3456" s="29">
        <v>0</v>
      </c>
      <c r="AM3456" s="29" t="s">
        <v>28</v>
      </c>
      <c r="AN3456" s="44" t="s">
        <v>27</v>
      </c>
      <c r="AO3456" s="29" t="s">
        <v>28</v>
      </c>
      <c r="AP3456" s="29">
        <v>1</v>
      </c>
      <c r="AQ3456" s="29"/>
      <c r="AR3456" s="29"/>
      <c r="AS3456" s="29"/>
      <c r="AT3456" s="29"/>
      <c r="AU3456" s="144"/>
      <c r="AV3456" s="36" t="s">
        <v>28</v>
      </c>
      <c r="AW3456" s="102">
        <v>42551</v>
      </c>
      <c r="AX3456" s="129" t="s">
        <v>33</v>
      </c>
      <c r="AY3456" s="106" t="e">
        <v>#N/A</v>
      </c>
      <c r="BD3456" t="s">
        <v>1608</v>
      </c>
      <c r="BE3456" t="e">
        <v>#N/A</v>
      </c>
      <c r="BF3456">
        <v>0</v>
      </c>
      <c r="BH3456" t="str">
        <f t="shared" si="756"/>
        <v/>
      </c>
      <c r="BJ3456" t="str">
        <f t="shared" si="757"/>
        <v>OK</v>
      </c>
      <c r="BK3456" s="130" t="s">
        <v>5302</v>
      </c>
      <c r="BL3456" s="130" t="e">
        <v>#VALUE!</v>
      </c>
      <c r="BM3456" s="131" t="s">
        <v>33</v>
      </c>
      <c r="BN3456" s="131" t="e">
        <v>#VALUE!</v>
      </c>
      <c r="BO3456" t="e">
        <v>#N/A</v>
      </c>
      <c r="BP3456">
        <v>0</v>
      </c>
    </row>
    <row r="3457" spans="1:68" ht="25.2" x14ac:dyDescent="0.3">
      <c r="A3457" s="1"/>
      <c r="B3457" s="47">
        <v>3096</v>
      </c>
      <c r="C3457" s="45">
        <v>1050070</v>
      </c>
      <c r="D3457" s="29"/>
      <c r="E3457" s="29"/>
      <c r="F3457" s="31" t="s">
        <v>2666</v>
      </c>
      <c r="G3457" s="29" t="s">
        <v>31</v>
      </c>
      <c r="H3457" s="70" t="s">
        <v>69</v>
      </c>
      <c r="I3457" s="148" t="s">
        <v>33</v>
      </c>
      <c r="J3457" s="147" t="s">
        <v>33</v>
      </c>
      <c r="K3457" s="148" t="e">
        <v>#N/A</v>
      </c>
      <c r="L3457" s="148" t="s">
        <v>32</v>
      </c>
      <c r="M3457" s="147">
        <v>42551</v>
      </c>
      <c r="N3457" s="29" t="str">
        <f t="shared" si="753"/>
        <v/>
      </c>
      <c r="O3457" s="29" t="str">
        <f t="shared" si="754"/>
        <v/>
      </c>
      <c r="P3457" s="29" t="str">
        <f t="shared" si="755"/>
        <v/>
      </c>
      <c r="Q3457" s="29" t="str">
        <f t="shared" si="746"/>
        <v/>
      </c>
      <c r="R3457" s="29" t="str">
        <f t="shared" si="747"/>
        <v/>
      </c>
      <c r="S3457" s="29" t="str">
        <f t="shared" si="748"/>
        <v/>
      </c>
      <c r="T3457" s="29" t="str">
        <f t="shared" si="749"/>
        <v/>
      </c>
      <c r="U3457" s="29"/>
      <c r="V3457" s="29"/>
      <c r="W3457" s="38" t="s">
        <v>2614</v>
      </c>
      <c r="X3457" s="29" t="s">
        <v>158</v>
      </c>
      <c r="Y3457" s="146">
        <v>1218</v>
      </c>
      <c r="Z3457" s="33">
        <v>1340</v>
      </c>
      <c r="AA3457" s="34">
        <f t="shared" si="750"/>
        <v>0.1</v>
      </c>
      <c r="AB3457" s="33">
        <f t="shared" si="751"/>
        <v>1340</v>
      </c>
      <c r="AC3457" s="34">
        <f t="shared" si="752"/>
        <v>0.10016453201970435</v>
      </c>
      <c r="AD3457" s="145">
        <f t="shared" si="745"/>
        <v>1116.6669999999999</v>
      </c>
      <c r="AE3457" s="105">
        <v>1015</v>
      </c>
      <c r="AF3457" s="34" t="s">
        <v>70</v>
      </c>
      <c r="AG3457" s="34" t="s">
        <v>70</v>
      </c>
      <c r="AH3457" s="34" t="s">
        <v>70</v>
      </c>
      <c r="AI3457" s="29">
        <v>0.29299999999999998</v>
      </c>
      <c r="AJ3457" s="29">
        <v>9.1699999999999993E-3</v>
      </c>
      <c r="AK3457" s="29">
        <v>0</v>
      </c>
      <c r="AL3457" s="29">
        <v>0</v>
      </c>
      <c r="AM3457" s="29" t="s">
        <v>27</v>
      </c>
      <c r="AN3457" s="44" t="s">
        <v>27</v>
      </c>
      <c r="AO3457" s="29" t="s">
        <v>27</v>
      </c>
      <c r="AP3457" s="29">
        <v>1</v>
      </c>
      <c r="AQ3457" s="29"/>
      <c r="AR3457" s="29"/>
      <c r="AS3457" s="29"/>
      <c r="AT3457" s="29"/>
      <c r="AU3457" s="144"/>
      <c r="AV3457" s="36" t="s">
        <v>28</v>
      </c>
      <c r="AW3457" s="102">
        <v>42551</v>
      </c>
      <c r="AX3457" s="129" t="s">
        <v>33</v>
      </c>
      <c r="AY3457" s="106">
        <v>3</v>
      </c>
      <c r="BD3457" t="s">
        <v>1989</v>
      </c>
      <c r="BE3457" t="e">
        <v>#N/A</v>
      </c>
      <c r="BF3457">
        <v>0</v>
      </c>
      <c r="BH3457" t="str">
        <f t="shared" si="756"/>
        <v/>
      </c>
      <c r="BJ3457" t="str">
        <f t="shared" si="757"/>
        <v>OK</v>
      </c>
      <c r="BK3457" s="130" t="s">
        <v>5302</v>
      </c>
      <c r="BL3457" s="130" t="e">
        <v>#VALUE!</v>
      </c>
      <c r="BM3457" s="131" t="s">
        <v>33</v>
      </c>
      <c r="BN3457" s="131" t="e">
        <v>#VALUE!</v>
      </c>
      <c r="BO3457" t="e">
        <v>#N/A</v>
      </c>
      <c r="BP3457">
        <v>0</v>
      </c>
    </row>
    <row r="3458" spans="1:68" ht="25.2" x14ac:dyDescent="0.3">
      <c r="A3458" s="1"/>
      <c r="B3458" s="47">
        <v>3097</v>
      </c>
      <c r="C3458" s="45">
        <v>1054006</v>
      </c>
      <c r="D3458" s="29"/>
      <c r="E3458" s="29"/>
      <c r="F3458" s="31" t="s">
        <v>2667</v>
      </c>
      <c r="G3458" s="29" t="s">
        <v>31</v>
      </c>
      <c r="H3458" s="29"/>
      <c r="I3458" s="148" t="s">
        <v>33</v>
      </c>
      <c r="J3458" s="147" t="s">
        <v>33</v>
      </c>
      <c r="K3458" s="148" t="e">
        <v>#N/A</v>
      </c>
      <c r="L3458" s="148" t="s">
        <v>32</v>
      </c>
      <c r="M3458" s="147">
        <v>42551</v>
      </c>
      <c r="N3458" s="29" t="str">
        <f t="shared" si="753"/>
        <v/>
      </c>
      <c r="O3458" s="29" t="str">
        <f t="shared" si="754"/>
        <v/>
      </c>
      <c r="P3458" s="29" t="str">
        <f t="shared" si="755"/>
        <v/>
      </c>
      <c r="Q3458" s="29" t="str">
        <f t="shared" si="746"/>
        <v/>
      </c>
      <c r="R3458" s="29" t="str">
        <f t="shared" si="747"/>
        <v/>
      </c>
      <c r="S3458" s="29" t="str">
        <f t="shared" si="748"/>
        <v/>
      </c>
      <c r="T3458" s="29" t="str">
        <f t="shared" si="749"/>
        <v/>
      </c>
      <c r="U3458" s="29"/>
      <c r="V3458" s="29"/>
      <c r="W3458" s="38" t="s">
        <v>2614</v>
      </c>
      <c r="X3458" s="29" t="s">
        <v>158</v>
      </c>
      <c r="Y3458" s="146">
        <v>4040</v>
      </c>
      <c r="Z3458" s="33">
        <v>5171</v>
      </c>
      <c r="AA3458" s="34">
        <f t="shared" si="750"/>
        <v>0.28000000000000003</v>
      </c>
      <c r="AB3458" s="33">
        <f t="shared" si="751"/>
        <v>5171</v>
      </c>
      <c r="AC3458" s="34">
        <f t="shared" si="752"/>
        <v>0.27995046733163703</v>
      </c>
      <c r="AD3458" s="145">
        <f t="shared" si="745"/>
        <v>4309.1670000000004</v>
      </c>
      <c r="AE3458" s="105">
        <v>3366.6669999999999</v>
      </c>
      <c r="AF3458" s="34" t="s">
        <v>36</v>
      </c>
      <c r="AG3458" s="34" t="s">
        <v>36</v>
      </c>
      <c r="AH3458" s="34" t="s">
        <v>36</v>
      </c>
      <c r="AI3458" s="29">
        <v>0.2</v>
      </c>
      <c r="AJ3458" s="29">
        <v>2.7000000000000001E-3</v>
      </c>
      <c r="AK3458" s="29">
        <v>0</v>
      </c>
      <c r="AL3458" s="29">
        <v>0</v>
      </c>
      <c r="AM3458" s="29" t="s">
        <v>28</v>
      </c>
      <c r="AN3458" s="44" t="s">
        <v>27</v>
      </c>
      <c r="AO3458" s="29" t="s">
        <v>28</v>
      </c>
      <c r="AP3458" s="29">
        <v>1</v>
      </c>
      <c r="AQ3458" s="29"/>
      <c r="AR3458" s="29"/>
      <c r="AS3458" s="29"/>
      <c r="AT3458" s="29"/>
      <c r="AU3458" s="144"/>
      <c r="AV3458" s="36" t="s">
        <v>28</v>
      </c>
      <c r="AW3458" s="102">
        <v>42551</v>
      </c>
      <c r="AX3458" s="129" t="s">
        <v>33</v>
      </c>
      <c r="AY3458" s="106">
        <v>1</v>
      </c>
      <c r="BD3458" t="s">
        <v>1608</v>
      </c>
      <c r="BE3458" t="e">
        <v>#N/A</v>
      </c>
      <c r="BF3458">
        <v>0</v>
      </c>
      <c r="BH3458" t="str">
        <f t="shared" si="756"/>
        <v/>
      </c>
      <c r="BJ3458" t="str">
        <f t="shared" si="757"/>
        <v>OK</v>
      </c>
      <c r="BK3458" s="130" t="s">
        <v>5302</v>
      </c>
      <c r="BL3458" s="130" t="e">
        <v>#VALUE!</v>
      </c>
      <c r="BM3458" s="131" t="s">
        <v>33</v>
      </c>
      <c r="BN3458" s="131" t="e">
        <v>#VALUE!</v>
      </c>
      <c r="BO3458" t="e">
        <v>#N/A</v>
      </c>
      <c r="BP3458">
        <v>0</v>
      </c>
    </row>
    <row r="3459" spans="1:68" ht="25.2" x14ac:dyDescent="0.3">
      <c r="A3459" s="1"/>
      <c r="B3459" s="47">
        <v>3098</v>
      </c>
      <c r="C3459" s="45">
        <v>1050665</v>
      </c>
      <c r="D3459" s="29"/>
      <c r="E3459" s="29"/>
      <c r="F3459" s="31" t="s">
        <v>2668</v>
      </c>
      <c r="G3459" s="29" t="s">
        <v>31</v>
      </c>
      <c r="H3459" s="29"/>
      <c r="I3459" s="148" t="s">
        <v>33</v>
      </c>
      <c r="J3459" s="147" t="s">
        <v>33</v>
      </c>
      <c r="K3459" s="148" t="e">
        <v>#N/A</v>
      </c>
      <c r="L3459" s="148" t="s">
        <v>32</v>
      </c>
      <c r="M3459" s="147">
        <v>42551</v>
      </c>
      <c r="N3459" s="29" t="str">
        <f t="shared" si="753"/>
        <v/>
      </c>
      <c r="O3459" s="29" t="str">
        <f t="shared" si="754"/>
        <v/>
      </c>
      <c r="P3459" s="29" t="str">
        <f t="shared" si="755"/>
        <v/>
      </c>
      <c r="Q3459" s="29" t="str">
        <f t="shared" si="746"/>
        <v/>
      </c>
      <c r="R3459" s="29" t="str">
        <f t="shared" si="747"/>
        <v/>
      </c>
      <c r="S3459" s="29" t="str">
        <f t="shared" si="748"/>
        <v/>
      </c>
      <c r="T3459" s="29" t="str">
        <f t="shared" si="749"/>
        <v/>
      </c>
      <c r="U3459" s="29"/>
      <c r="V3459" s="29"/>
      <c r="W3459" s="38" t="s">
        <v>2614</v>
      </c>
      <c r="X3459" s="29" t="s">
        <v>158</v>
      </c>
      <c r="Y3459" s="146">
        <v>1671</v>
      </c>
      <c r="Z3459" s="33">
        <v>2139</v>
      </c>
      <c r="AA3459" s="34">
        <f t="shared" si="750"/>
        <v>0.28000000000000003</v>
      </c>
      <c r="AB3459" s="33">
        <f t="shared" si="751"/>
        <v>2139</v>
      </c>
      <c r="AC3459" s="34">
        <f t="shared" si="752"/>
        <v>0.28007181328545783</v>
      </c>
      <c r="AD3459" s="145">
        <f t="shared" si="745"/>
        <v>1782.5</v>
      </c>
      <c r="AE3459" s="105">
        <v>1392.5</v>
      </c>
      <c r="AF3459" s="34" t="s">
        <v>36</v>
      </c>
      <c r="AG3459" s="34" t="s">
        <v>36</v>
      </c>
      <c r="AH3459" s="34" t="s">
        <v>36</v>
      </c>
      <c r="AI3459" s="29">
        <v>0.63</v>
      </c>
      <c r="AJ3459" s="29">
        <v>6.77E-3</v>
      </c>
      <c r="AK3459" s="29">
        <v>0</v>
      </c>
      <c r="AL3459" s="29">
        <v>0</v>
      </c>
      <c r="AM3459" s="29" t="s">
        <v>28</v>
      </c>
      <c r="AN3459" s="44" t="s">
        <v>27</v>
      </c>
      <c r="AO3459" s="29" t="s">
        <v>28</v>
      </c>
      <c r="AP3459" s="29">
        <v>1</v>
      </c>
      <c r="AQ3459" s="29" t="s">
        <v>33</v>
      </c>
      <c r="AR3459" s="29" t="s">
        <v>33</v>
      </c>
      <c r="AS3459" s="29" t="s">
        <v>33</v>
      </c>
      <c r="AT3459" s="29"/>
      <c r="AU3459" s="144"/>
      <c r="AV3459" s="36" t="s">
        <v>28</v>
      </c>
      <c r="AW3459" s="102">
        <v>42551</v>
      </c>
      <c r="AX3459" s="129" t="s">
        <v>33</v>
      </c>
      <c r="AY3459" s="106" t="e">
        <v>#N/A</v>
      </c>
      <c r="BD3459" t="s">
        <v>1994</v>
      </c>
      <c r="BE3459" t="e">
        <v>#N/A</v>
      </c>
      <c r="BF3459">
        <v>0</v>
      </c>
      <c r="BH3459" t="str">
        <f t="shared" si="756"/>
        <v/>
      </c>
      <c r="BJ3459" t="str">
        <f t="shared" si="757"/>
        <v>OK</v>
      </c>
      <c r="BK3459" s="130" t="s">
        <v>5302</v>
      </c>
      <c r="BL3459" s="130" t="e">
        <v>#VALUE!</v>
      </c>
      <c r="BM3459" s="131" t="s">
        <v>33</v>
      </c>
      <c r="BN3459" s="131" t="e">
        <v>#VALUE!</v>
      </c>
      <c r="BO3459" t="e">
        <v>#N/A</v>
      </c>
      <c r="BP3459">
        <v>0</v>
      </c>
    </row>
    <row r="3460" spans="1:68" ht="25.2" x14ac:dyDescent="0.3">
      <c r="A3460" s="1"/>
      <c r="B3460" s="47">
        <v>3099</v>
      </c>
      <c r="C3460" s="45">
        <v>1050666</v>
      </c>
      <c r="D3460" s="29"/>
      <c r="E3460" s="29"/>
      <c r="F3460" s="31" t="s">
        <v>2669</v>
      </c>
      <c r="G3460" s="29" t="s">
        <v>31</v>
      </c>
      <c r="H3460" s="29"/>
      <c r="I3460" s="148" t="s">
        <v>33</v>
      </c>
      <c r="J3460" s="147" t="s">
        <v>33</v>
      </c>
      <c r="K3460" s="148" t="e">
        <v>#N/A</v>
      </c>
      <c r="L3460" s="148" t="s">
        <v>32</v>
      </c>
      <c r="M3460" s="147">
        <v>42551</v>
      </c>
      <c r="N3460" s="29" t="str">
        <f t="shared" si="753"/>
        <v/>
      </c>
      <c r="O3460" s="29" t="str">
        <f t="shared" si="754"/>
        <v/>
      </c>
      <c r="P3460" s="29" t="str">
        <f t="shared" si="755"/>
        <v/>
      </c>
      <c r="Q3460" s="29" t="str">
        <f t="shared" si="746"/>
        <v/>
      </c>
      <c r="R3460" s="29" t="str">
        <f t="shared" si="747"/>
        <v/>
      </c>
      <c r="S3460" s="29" t="str">
        <f t="shared" si="748"/>
        <v/>
      </c>
      <c r="T3460" s="29" t="str">
        <f t="shared" si="749"/>
        <v/>
      </c>
      <c r="U3460" s="29"/>
      <c r="V3460" s="29"/>
      <c r="W3460" s="38" t="s">
        <v>2614</v>
      </c>
      <c r="X3460" s="29" t="s">
        <v>158</v>
      </c>
      <c r="Y3460" s="146">
        <v>1958</v>
      </c>
      <c r="Z3460" s="33">
        <v>2506</v>
      </c>
      <c r="AA3460" s="34">
        <f t="shared" si="750"/>
        <v>0.28000000000000003</v>
      </c>
      <c r="AB3460" s="33">
        <f t="shared" si="751"/>
        <v>2506</v>
      </c>
      <c r="AC3460" s="34">
        <f t="shared" si="752"/>
        <v>0.279876960188568</v>
      </c>
      <c r="AD3460" s="145">
        <f t="shared" si="745"/>
        <v>2088.3330000000001</v>
      </c>
      <c r="AE3460" s="105">
        <v>1631.6669999999999</v>
      </c>
      <c r="AF3460" s="34" t="s">
        <v>36</v>
      </c>
      <c r="AG3460" s="34" t="s">
        <v>36</v>
      </c>
      <c r="AH3460" s="34" t="s">
        <v>36</v>
      </c>
      <c r="AI3460" s="29">
        <v>0.71</v>
      </c>
      <c r="AJ3460" s="29">
        <v>9.0200000000000002E-3</v>
      </c>
      <c r="AK3460" s="29">
        <v>0</v>
      </c>
      <c r="AL3460" s="29">
        <v>0</v>
      </c>
      <c r="AM3460" s="29" t="s">
        <v>28</v>
      </c>
      <c r="AN3460" s="44" t="s">
        <v>27</v>
      </c>
      <c r="AO3460" s="29" t="s">
        <v>28</v>
      </c>
      <c r="AP3460" s="29">
        <v>1</v>
      </c>
      <c r="AQ3460" s="29" t="s">
        <v>33</v>
      </c>
      <c r="AR3460" s="29" t="s">
        <v>33</v>
      </c>
      <c r="AS3460" s="29" t="s">
        <v>33</v>
      </c>
      <c r="AT3460" s="29"/>
      <c r="AU3460" s="144"/>
      <c r="AV3460" s="36" t="s">
        <v>28</v>
      </c>
      <c r="AW3460" s="102">
        <v>42551</v>
      </c>
      <c r="AX3460" s="129" t="s">
        <v>33</v>
      </c>
      <c r="AY3460" s="106">
        <v>2</v>
      </c>
      <c r="BD3460" t="s">
        <v>1994</v>
      </c>
      <c r="BE3460" t="e">
        <v>#N/A</v>
      </c>
      <c r="BF3460">
        <v>0</v>
      </c>
      <c r="BH3460" t="str">
        <f t="shared" si="756"/>
        <v/>
      </c>
      <c r="BJ3460" t="str">
        <f t="shared" si="757"/>
        <v>OK</v>
      </c>
      <c r="BK3460" s="130" t="s">
        <v>5302</v>
      </c>
      <c r="BL3460" s="130" t="e">
        <v>#VALUE!</v>
      </c>
      <c r="BM3460" s="131" t="s">
        <v>33</v>
      </c>
      <c r="BN3460" s="131" t="e">
        <v>#VALUE!</v>
      </c>
      <c r="BO3460" t="e">
        <v>#N/A</v>
      </c>
      <c r="BP3460">
        <v>0</v>
      </c>
    </row>
    <row r="3461" spans="1:68" ht="25.2" x14ac:dyDescent="0.3">
      <c r="A3461" s="1"/>
      <c r="B3461" s="47">
        <v>3100</v>
      </c>
      <c r="C3461" s="45">
        <v>1054502</v>
      </c>
      <c r="D3461" s="29"/>
      <c r="E3461" s="29"/>
      <c r="F3461" s="31" t="s">
        <v>2670</v>
      </c>
      <c r="G3461" s="29" t="s">
        <v>31</v>
      </c>
      <c r="H3461" s="29"/>
      <c r="I3461" s="148" t="s">
        <v>33</v>
      </c>
      <c r="J3461" s="147" t="s">
        <v>33</v>
      </c>
      <c r="K3461" s="148" t="e">
        <v>#N/A</v>
      </c>
      <c r="L3461" s="148" t="s">
        <v>32</v>
      </c>
      <c r="M3461" s="147">
        <v>42551</v>
      </c>
      <c r="N3461" s="29" t="str">
        <f t="shared" si="753"/>
        <v/>
      </c>
      <c r="O3461" s="29" t="str">
        <f t="shared" si="754"/>
        <v/>
      </c>
      <c r="P3461" s="29" t="str">
        <f t="shared" si="755"/>
        <v/>
      </c>
      <c r="Q3461" s="29" t="str">
        <f t="shared" si="746"/>
        <v/>
      </c>
      <c r="R3461" s="29" t="str">
        <f t="shared" si="747"/>
        <v/>
      </c>
      <c r="S3461" s="29" t="str">
        <f t="shared" si="748"/>
        <v/>
      </c>
      <c r="T3461" s="29" t="str">
        <f t="shared" si="749"/>
        <v/>
      </c>
      <c r="U3461" s="29"/>
      <c r="V3461" s="29"/>
      <c r="W3461" s="38" t="s">
        <v>2614</v>
      </c>
      <c r="X3461" s="29" t="s">
        <v>158</v>
      </c>
      <c r="Y3461" s="146">
        <v>11047</v>
      </c>
      <c r="Z3461" s="33">
        <v>14141</v>
      </c>
      <c r="AA3461" s="34">
        <f t="shared" si="750"/>
        <v>0.28000000000000003</v>
      </c>
      <c r="AB3461" s="33">
        <f t="shared" si="751"/>
        <v>14141</v>
      </c>
      <c r="AC3461" s="34">
        <f t="shared" si="752"/>
        <v>0.28007612130265658</v>
      </c>
      <c r="AD3461" s="145">
        <f t="shared" si="745"/>
        <v>11784.166999999999</v>
      </c>
      <c r="AE3461" s="105">
        <v>9205.8330000000005</v>
      </c>
      <c r="AF3461" s="34" t="s">
        <v>36</v>
      </c>
      <c r="AG3461" s="34" t="s">
        <v>36</v>
      </c>
      <c r="AH3461" s="34" t="s">
        <v>36</v>
      </c>
      <c r="AI3461" s="29">
        <v>4.5</v>
      </c>
      <c r="AJ3461" s="29">
        <v>1.6E-2</v>
      </c>
      <c r="AK3461" s="29">
        <v>0</v>
      </c>
      <c r="AL3461" s="29">
        <v>0</v>
      </c>
      <c r="AM3461" s="29" t="s">
        <v>28</v>
      </c>
      <c r="AN3461" s="44" t="s">
        <v>27</v>
      </c>
      <c r="AO3461" s="29" t="s">
        <v>28</v>
      </c>
      <c r="AP3461" s="29">
        <v>1</v>
      </c>
      <c r="AQ3461" s="29" t="s">
        <v>33</v>
      </c>
      <c r="AR3461" s="29" t="s">
        <v>33</v>
      </c>
      <c r="AS3461" s="29" t="s">
        <v>33</v>
      </c>
      <c r="AT3461" s="29"/>
      <c r="AU3461" s="144"/>
      <c r="AV3461" s="36" t="s">
        <v>28</v>
      </c>
      <c r="AW3461" s="102">
        <v>42551</v>
      </c>
      <c r="AX3461" s="129" t="s">
        <v>33</v>
      </c>
      <c r="AY3461" s="106" t="e">
        <v>#N/A</v>
      </c>
      <c r="BD3461" t="s">
        <v>1608</v>
      </c>
      <c r="BE3461" t="e">
        <v>#N/A</v>
      </c>
      <c r="BF3461">
        <v>0</v>
      </c>
      <c r="BH3461" t="str">
        <f t="shared" si="756"/>
        <v/>
      </c>
      <c r="BJ3461" t="str">
        <f t="shared" si="757"/>
        <v>OK</v>
      </c>
      <c r="BK3461" s="130" t="s">
        <v>5302</v>
      </c>
      <c r="BL3461" s="130" t="e">
        <v>#VALUE!</v>
      </c>
      <c r="BM3461" s="131" t="s">
        <v>33</v>
      </c>
      <c r="BN3461" s="131" t="e">
        <v>#VALUE!</v>
      </c>
      <c r="BO3461" t="e">
        <v>#N/A</v>
      </c>
      <c r="BP3461">
        <v>0</v>
      </c>
    </row>
    <row r="3462" spans="1:68" ht="25.2" x14ac:dyDescent="0.3">
      <c r="A3462" s="1"/>
      <c r="B3462" s="47">
        <v>3101</v>
      </c>
      <c r="C3462" s="45">
        <v>1054501</v>
      </c>
      <c r="D3462" s="29"/>
      <c r="E3462" s="29"/>
      <c r="F3462" s="39" t="s">
        <v>2671</v>
      </c>
      <c r="G3462" s="29" t="s">
        <v>61</v>
      </c>
      <c r="H3462" s="70" t="s">
        <v>69</v>
      </c>
      <c r="I3462" s="148" t="s">
        <v>33</v>
      </c>
      <c r="J3462" s="147" t="s">
        <v>33</v>
      </c>
      <c r="K3462" s="148" t="e">
        <v>#N/A</v>
      </c>
      <c r="L3462" s="148" t="s">
        <v>32</v>
      </c>
      <c r="M3462" s="147">
        <v>42551</v>
      </c>
      <c r="N3462" s="29" t="str">
        <f t="shared" si="753"/>
        <v/>
      </c>
      <c r="O3462" s="29" t="str">
        <f t="shared" si="754"/>
        <v/>
      </c>
      <c r="P3462" s="29" t="str">
        <f t="shared" si="755"/>
        <v/>
      </c>
      <c r="Q3462" s="29" t="str">
        <f t="shared" si="746"/>
        <v/>
      </c>
      <c r="R3462" s="29" t="str">
        <f t="shared" si="747"/>
        <v/>
      </c>
      <c r="S3462" s="29" t="str">
        <f t="shared" si="748"/>
        <v/>
      </c>
      <c r="T3462" s="29" t="str">
        <f t="shared" si="749"/>
        <v/>
      </c>
      <c r="U3462" s="29"/>
      <c r="V3462" s="29"/>
      <c r="W3462" s="38" t="s">
        <v>2614</v>
      </c>
      <c r="X3462" s="29" t="s">
        <v>158</v>
      </c>
      <c r="Y3462" s="146">
        <v>12964</v>
      </c>
      <c r="Z3462" s="33">
        <v>14260</v>
      </c>
      <c r="AA3462" s="34">
        <f t="shared" si="750"/>
        <v>0.1</v>
      </c>
      <c r="AB3462" s="33">
        <f t="shared" si="751"/>
        <v>14260</v>
      </c>
      <c r="AC3462" s="34">
        <f t="shared" si="752"/>
        <v>9.9969148410032349E-2</v>
      </c>
      <c r="AD3462" s="145">
        <f t="shared" si="745"/>
        <v>11883.333000000001</v>
      </c>
      <c r="AE3462" s="105">
        <v>10803.333000000001</v>
      </c>
      <c r="AF3462" s="34" t="s">
        <v>70</v>
      </c>
      <c r="AG3462" s="34" t="s">
        <v>70</v>
      </c>
      <c r="AH3462" s="34" t="s">
        <v>70</v>
      </c>
      <c r="AI3462" s="29">
        <v>2.2999999999999998</v>
      </c>
      <c r="AJ3462" s="29">
        <v>3.3000000000000002E-2</v>
      </c>
      <c r="AK3462" s="29">
        <v>0</v>
      </c>
      <c r="AL3462" s="29">
        <v>0</v>
      </c>
      <c r="AM3462" s="29" t="s">
        <v>27</v>
      </c>
      <c r="AN3462" s="44" t="s">
        <v>27</v>
      </c>
      <c r="AO3462" s="44" t="s">
        <v>27</v>
      </c>
      <c r="AP3462" s="29">
        <v>1</v>
      </c>
      <c r="AQ3462" s="29" t="s">
        <v>33</v>
      </c>
      <c r="AR3462" s="29" t="s">
        <v>33</v>
      </c>
      <c r="AS3462" s="29" t="s">
        <v>33</v>
      </c>
      <c r="AT3462" s="29"/>
      <c r="AU3462" s="144"/>
      <c r="AV3462" s="36" t="s">
        <v>28</v>
      </c>
      <c r="AW3462" s="102">
        <v>42551</v>
      </c>
      <c r="AX3462" s="129" t="s">
        <v>33</v>
      </c>
      <c r="AY3462" s="106" t="e">
        <v>#N/A</v>
      </c>
      <c r="BD3462" t="s">
        <v>1608</v>
      </c>
      <c r="BE3462" t="e">
        <v>#N/A</v>
      </c>
      <c r="BF3462">
        <v>0</v>
      </c>
      <c r="BH3462" t="str">
        <f t="shared" si="756"/>
        <v/>
      </c>
      <c r="BJ3462" t="str">
        <f t="shared" si="757"/>
        <v>OK</v>
      </c>
      <c r="BK3462" s="130" t="s">
        <v>5302</v>
      </c>
      <c r="BL3462" s="130" t="e">
        <v>#VALUE!</v>
      </c>
      <c r="BM3462" s="131" t="s">
        <v>33</v>
      </c>
      <c r="BN3462" s="131" t="e">
        <v>#VALUE!</v>
      </c>
      <c r="BO3462" t="e">
        <v>#N/A</v>
      </c>
      <c r="BP3462">
        <v>0</v>
      </c>
    </row>
    <row r="3463" spans="1:68" ht="25.2" x14ac:dyDescent="0.3">
      <c r="A3463" s="1"/>
      <c r="B3463" s="47">
        <v>3102</v>
      </c>
      <c r="C3463" s="45">
        <v>1054503</v>
      </c>
      <c r="D3463" s="29"/>
      <c r="E3463" s="29"/>
      <c r="F3463" s="31" t="s">
        <v>2672</v>
      </c>
      <c r="G3463" s="29" t="s">
        <v>31</v>
      </c>
      <c r="H3463" s="29"/>
      <c r="I3463" s="148" t="s">
        <v>33</v>
      </c>
      <c r="J3463" s="147" t="s">
        <v>33</v>
      </c>
      <c r="K3463" s="148" t="e">
        <v>#N/A</v>
      </c>
      <c r="L3463" s="148" t="s">
        <v>32</v>
      </c>
      <c r="M3463" s="147">
        <v>42551</v>
      </c>
      <c r="N3463" s="29" t="str">
        <f t="shared" si="753"/>
        <v/>
      </c>
      <c r="O3463" s="29" t="str">
        <f t="shared" si="754"/>
        <v/>
      </c>
      <c r="P3463" s="29" t="str">
        <f t="shared" si="755"/>
        <v/>
      </c>
      <c r="Q3463" s="29" t="str">
        <f t="shared" si="746"/>
        <v/>
      </c>
      <c r="R3463" s="29" t="str">
        <f t="shared" si="747"/>
        <v/>
      </c>
      <c r="S3463" s="29" t="str">
        <f t="shared" si="748"/>
        <v/>
      </c>
      <c r="T3463" s="29" t="str">
        <f t="shared" si="749"/>
        <v/>
      </c>
      <c r="U3463" s="29"/>
      <c r="V3463" s="29"/>
      <c r="W3463" s="38" t="s">
        <v>2614</v>
      </c>
      <c r="X3463" s="29" t="s">
        <v>158</v>
      </c>
      <c r="Y3463" s="146">
        <v>22190</v>
      </c>
      <c r="Z3463" s="33">
        <v>28403</v>
      </c>
      <c r="AA3463" s="34">
        <f t="shared" si="750"/>
        <v>0.28000000000000003</v>
      </c>
      <c r="AB3463" s="33">
        <f t="shared" si="751"/>
        <v>28403</v>
      </c>
      <c r="AC3463" s="34">
        <f t="shared" si="752"/>
        <v>0.27999098188389393</v>
      </c>
      <c r="AD3463" s="145">
        <f t="shared" si="745"/>
        <v>23669.167000000001</v>
      </c>
      <c r="AE3463" s="105">
        <v>18491.667000000001</v>
      </c>
      <c r="AF3463" s="34" t="s">
        <v>36</v>
      </c>
      <c r="AG3463" s="34" t="s">
        <v>36</v>
      </c>
      <c r="AH3463" s="34" t="s">
        <v>36</v>
      </c>
      <c r="AI3463" s="29">
        <v>5.34</v>
      </c>
      <c r="AJ3463" s="29">
        <v>5.8999999999999997E-2</v>
      </c>
      <c r="AK3463" s="29">
        <v>0</v>
      </c>
      <c r="AL3463" s="29">
        <v>0</v>
      </c>
      <c r="AM3463" s="29" t="s">
        <v>28</v>
      </c>
      <c r="AN3463" s="44" t="s">
        <v>27</v>
      </c>
      <c r="AO3463" s="29" t="s">
        <v>28</v>
      </c>
      <c r="AP3463" s="29">
        <v>1</v>
      </c>
      <c r="AQ3463" s="29" t="s">
        <v>33</v>
      </c>
      <c r="AR3463" s="29" t="s">
        <v>33</v>
      </c>
      <c r="AS3463" s="29" t="s">
        <v>33</v>
      </c>
      <c r="AT3463" s="29"/>
      <c r="AU3463" s="144"/>
      <c r="AV3463" s="36" t="s">
        <v>28</v>
      </c>
      <c r="AW3463" s="102">
        <v>42551</v>
      </c>
      <c r="AX3463" s="129" t="s">
        <v>33</v>
      </c>
      <c r="AY3463" s="106" t="e">
        <v>#N/A</v>
      </c>
      <c r="BD3463" t="s">
        <v>1608</v>
      </c>
      <c r="BE3463" t="e">
        <v>#N/A</v>
      </c>
      <c r="BF3463">
        <v>0</v>
      </c>
      <c r="BH3463" t="str">
        <f t="shared" si="756"/>
        <v/>
      </c>
      <c r="BJ3463" t="str">
        <f t="shared" si="757"/>
        <v>OK</v>
      </c>
      <c r="BK3463" s="130" t="s">
        <v>5302</v>
      </c>
      <c r="BL3463" s="130" t="e">
        <v>#VALUE!</v>
      </c>
      <c r="BM3463" s="131" t="s">
        <v>33</v>
      </c>
      <c r="BN3463" s="131" t="e">
        <v>#VALUE!</v>
      </c>
      <c r="BO3463" t="e">
        <v>#N/A</v>
      </c>
      <c r="BP3463">
        <v>0</v>
      </c>
    </row>
    <row r="3464" spans="1:68" ht="25.2" x14ac:dyDescent="0.3">
      <c r="A3464" s="1"/>
      <c r="B3464" s="47">
        <v>3103</v>
      </c>
      <c r="C3464" s="45">
        <v>1050589</v>
      </c>
      <c r="D3464" s="29"/>
      <c r="E3464" s="29"/>
      <c r="F3464" s="31" t="s">
        <v>2673</v>
      </c>
      <c r="G3464" s="29" t="s">
        <v>31</v>
      </c>
      <c r="H3464" s="29"/>
      <c r="I3464" s="148" t="s">
        <v>33</v>
      </c>
      <c r="J3464" s="147" t="s">
        <v>33</v>
      </c>
      <c r="K3464" s="148" t="e">
        <v>#N/A</v>
      </c>
      <c r="L3464" s="148" t="s">
        <v>32</v>
      </c>
      <c r="M3464" s="147">
        <v>42551</v>
      </c>
      <c r="N3464" s="29" t="str">
        <f t="shared" si="753"/>
        <v/>
      </c>
      <c r="O3464" s="29" t="str">
        <f t="shared" si="754"/>
        <v/>
      </c>
      <c r="P3464" s="29" t="str">
        <f t="shared" si="755"/>
        <v/>
      </c>
      <c r="Q3464" s="29" t="str">
        <f t="shared" si="746"/>
        <v/>
      </c>
      <c r="R3464" s="29" t="str">
        <f t="shared" si="747"/>
        <v/>
      </c>
      <c r="S3464" s="29" t="str">
        <f t="shared" si="748"/>
        <v/>
      </c>
      <c r="T3464" s="29" t="str">
        <f t="shared" si="749"/>
        <v/>
      </c>
      <c r="U3464" s="29"/>
      <c r="V3464" s="29"/>
      <c r="W3464" s="38" t="s">
        <v>2614</v>
      </c>
      <c r="X3464" s="29" t="s">
        <v>158</v>
      </c>
      <c r="Y3464" s="146">
        <v>18229</v>
      </c>
      <c r="Z3464" s="33">
        <v>23333</v>
      </c>
      <c r="AA3464" s="34">
        <f t="shared" si="750"/>
        <v>0.28000000000000003</v>
      </c>
      <c r="AB3464" s="33">
        <f t="shared" si="751"/>
        <v>23333</v>
      </c>
      <c r="AC3464" s="34">
        <f t="shared" si="752"/>
        <v>0.27999346711269885</v>
      </c>
      <c r="AD3464" s="145">
        <f t="shared" si="745"/>
        <v>19444.167000000001</v>
      </c>
      <c r="AE3464" s="105">
        <v>15190.833000000001</v>
      </c>
      <c r="AF3464" s="34" t="s">
        <v>36</v>
      </c>
      <c r="AG3464" s="34" t="s">
        <v>36</v>
      </c>
      <c r="AH3464" s="34" t="s">
        <v>36</v>
      </c>
      <c r="AI3464" s="29">
        <v>13.22</v>
      </c>
      <c r="AJ3464" s="29">
        <v>0.10833</v>
      </c>
      <c r="AK3464" s="29">
        <v>0</v>
      </c>
      <c r="AL3464" s="29">
        <v>0</v>
      </c>
      <c r="AM3464" s="29" t="s">
        <v>28</v>
      </c>
      <c r="AN3464" s="44" t="s">
        <v>27</v>
      </c>
      <c r="AO3464" s="29" t="s">
        <v>28</v>
      </c>
      <c r="AP3464" s="29">
        <v>1</v>
      </c>
      <c r="AQ3464" s="29" t="s">
        <v>33</v>
      </c>
      <c r="AR3464" s="29" t="s">
        <v>33</v>
      </c>
      <c r="AS3464" s="29" t="s">
        <v>33</v>
      </c>
      <c r="AT3464" s="29"/>
      <c r="AU3464" s="144"/>
      <c r="AV3464" s="36" t="s">
        <v>28</v>
      </c>
      <c r="AW3464" s="102">
        <v>42551</v>
      </c>
      <c r="AX3464" s="129" t="s">
        <v>33</v>
      </c>
      <c r="AY3464" s="106" t="e">
        <v>#N/A</v>
      </c>
      <c r="BD3464" t="s">
        <v>1724</v>
      </c>
      <c r="BE3464" t="e">
        <v>#N/A</v>
      </c>
      <c r="BF3464">
        <v>0</v>
      </c>
      <c r="BH3464" t="str">
        <f t="shared" si="756"/>
        <v/>
      </c>
      <c r="BJ3464" t="str">
        <f t="shared" si="757"/>
        <v>OK</v>
      </c>
      <c r="BK3464" s="130" t="s">
        <v>5302</v>
      </c>
      <c r="BL3464" s="130" t="e">
        <v>#VALUE!</v>
      </c>
      <c r="BM3464" s="131" t="s">
        <v>33</v>
      </c>
      <c r="BN3464" s="131" t="e">
        <v>#VALUE!</v>
      </c>
      <c r="BO3464" t="e">
        <v>#N/A</v>
      </c>
      <c r="BP3464">
        <v>0</v>
      </c>
    </row>
    <row r="3465" spans="1:68" ht="25.2" x14ac:dyDescent="0.3">
      <c r="A3465" s="1"/>
      <c r="B3465" s="47">
        <v>3104</v>
      </c>
      <c r="C3465" s="45">
        <v>1054393</v>
      </c>
      <c r="D3465" s="29"/>
      <c r="E3465" s="29"/>
      <c r="F3465" s="31" t="s">
        <v>2674</v>
      </c>
      <c r="G3465" s="29" t="s">
        <v>31</v>
      </c>
      <c r="H3465" s="29"/>
      <c r="I3465" s="148" t="s">
        <v>33</v>
      </c>
      <c r="J3465" s="147" t="s">
        <v>33</v>
      </c>
      <c r="K3465" s="148" t="e">
        <v>#N/A</v>
      </c>
      <c r="L3465" s="148" t="s">
        <v>32</v>
      </c>
      <c r="M3465" s="147">
        <v>42551</v>
      </c>
      <c r="N3465" s="29" t="str">
        <f t="shared" si="753"/>
        <v/>
      </c>
      <c r="O3465" s="29" t="str">
        <f t="shared" si="754"/>
        <v/>
      </c>
      <c r="P3465" s="29" t="str">
        <f t="shared" si="755"/>
        <v/>
      </c>
      <c r="Q3465" s="29" t="str">
        <f t="shared" si="746"/>
        <v/>
      </c>
      <c r="R3465" s="29" t="str">
        <f t="shared" si="747"/>
        <v/>
      </c>
      <c r="S3465" s="29" t="str">
        <f t="shared" si="748"/>
        <v/>
      </c>
      <c r="T3465" s="29" t="str">
        <f t="shared" si="749"/>
        <v/>
      </c>
      <c r="U3465" s="29"/>
      <c r="V3465" s="29"/>
      <c r="W3465" s="38" t="s">
        <v>2614</v>
      </c>
      <c r="X3465" s="29" t="s">
        <v>158</v>
      </c>
      <c r="Y3465" s="146">
        <v>2258</v>
      </c>
      <c r="Z3465" s="33">
        <v>2890</v>
      </c>
      <c r="AA3465" s="34">
        <f t="shared" si="750"/>
        <v>0.28000000000000003</v>
      </c>
      <c r="AB3465" s="33">
        <f t="shared" si="751"/>
        <v>2890</v>
      </c>
      <c r="AC3465" s="34">
        <f t="shared" si="752"/>
        <v>0.27989330737053908</v>
      </c>
      <c r="AD3465" s="145">
        <f t="shared" si="745"/>
        <v>2408.3330000000001</v>
      </c>
      <c r="AE3465" s="105">
        <v>1881.6669999999999</v>
      </c>
      <c r="AF3465" s="34" t="s">
        <v>36</v>
      </c>
      <c r="AG3465" s="34" t="s">
        <v>36</v>
      </c>
      <c r="AH3465" s="34" t="s">
        <v>36</v>
      </c>
      <c r="AI3465" s="29">
        <v>0.37</v>
      </c>
      <c r="AJ3465" s="29">
        <v>3.2000000000000002E-3</v>
      </c>
      <c r="AK3465" s="29">
        <v>0</v>
      </c>
      <c r="AL3465" s="29">
        <v>0</v>
      </c>
      <c r="AM3465" s="29" t="s">
        <v>28</v>
      </c>
      <c r="AN3465" s="44" t="s">
        <v>27</v>
      </c>
      <c r="AO3465" s="29" t="s">
        <v>28</v>
      </c>
      <c r="AP3465" s="29">
        <v>1</v>
      </c>
      <c r="AQ3465" s="29"/>
      <c r="AR3465" s="29"/>
      <c r="AS3465" s="29"/>
      <c r="AT3465" s="29"/>
      <c r="AU3465" s="144"/>
      <c r="AV3465" s="36" t="s">
        <v>28</v>
      </c>
      <c r="AW3465" s="102">
        <v>42551</v>
      </c>
      <c r="AX3465" s="129" t="s">
        <v>33</v>
      </c>
      <c r="AY3465" s="106" t="e">
        <v>#N/A</v>
      </c>
      <c r="BD3465" t="s">
        <v>1608</v>
      </c>
      <c r="BE3465" t="e">
        <v>#N/A</v>
      </c>
      <c r="BF3465">
        <v>0</v>
      </c>
      <c r="BH3465" t="str">
        <f t="shared" si="756"/>
        <v/>
      </c>
      <c r="BJ3465" t="str">
        <f t="shared" si="757"/>
        <v>OK</v>
      </c>
      <c r="BK3465" s="130" t="s">
        <v>5302</v>
      </c>
      <c r="BL3465" s="130" t="e">
        <v>#VALUE!</v>
      </c>
      <c r="BM3465" s="131" t="s">
        <v>33</v>
      </c>
      <c r="BN3465" s="131" t="e">
        <v>#VALUE!</v>
      </c>
      <c r="BO3465" t="e">
        <v>#N/A</v>
      </c>
      <c r="BP3465">
        <v>0</v>
      </c>
    </row>
    <row r="3466" spans="1:68" ht="25.2" x14ac:dyDescent="0.3">
      <c r="A3466" s="1"/>
      <c r="B3466" s="47">
        <v>3105</v>
      </c>
      <c r="C3466" s="45">
        <v>1050081</v>
      </c>
      <c r="D3466" s="29"/>
      <c r="E3466" s="29"/>
      <c r="F3466" s="31" t="s">
        <v>2675</v>
      </c>
      <c r="G3466" s="29" t="s">
        <v>31</v>
      </c>
      <c r="H3466" s="29"/>
      <c r="I3466" s="148" t="s">
        <v>33</v>
      </c>
      <c r="J3466" s="147" t="s">
        <v>33</v>
      </c>
      <c r="K3466" s="148" t="e">
        <v>#N/A</v>
      </c>
      <c r="L3466" s="148" t="s">
        <v>32</v>
      </c>
      <c r="M3466" s="147">
        <v>42551</v>
      </c>
      <c r="N3466" s="29" t="str">
        <f t="shared" si="753"/>
        <v/>
      </c>
      <c r="O3466" s="29" t="str">
        <f t="shared" si="754"/>
        <v/>
      </c>
      <c r="P3466" s="29" t="str">
        <f t="shared" si="755"/>
        <v/>
      </c>
      <c r="Q3466" s="29" t="str">
        <f t="shared" si="746"/>
        <v/>
      </c>
      <c r="R3466" s="29" t="str">
        <f t="shared" si="747"/>
        <v/>
      </c>
      <c r="S3466" s="29" t="str">
        <f t="shared" si="748"/>
        <v/>
      </c>
      <c r="T3466" s="29" t="str">
        <f t="shared" si="749"/>
        <v/>
      </c>
      <c r="U3466" s="29"/>
      <c r="V3466" s="29"/>
      <c r="W3466" s="38" t="s">
        <v>2614</v>
      </c>
      <c r="X3466" s="29" t="s">
        <v>158</v>
      </c>
      <c r="Y3466" s="146">
        <v>3079</v>
      </c>
      <c r="Z3466" s="33">
        <v>3941</v>
      </c>
      <c r="AA3466" s="34">
        <f t="shared" si="750"/>
        <v>0.28000000000000003</v>
      </c>
      <c r="AB3466" s="33">
        <f t="shared" si="751"/>
        <v>3941</v>
      </c>
      <c r="AC3466" s="34">
        <f t="shared" si="752"/>
        <v>0.27996132250228278</v>
      </c>
      <c r="AD3466" s="145">
        <f t="shared" si="745"/>
        <v>3284.1669999999999</v>
      </c>
      <c r="AE3466" s="105">
        <v>2565.8330000000001</v>
      </c>
      <c r="AF3466" s="34" t="s">
        <v>36</v>
      </c>
      <c r="AG3466" s="34" t="s">
        <v>36</v>
      </c>
      <c r="AH3466" s="34" t="s">
        <v>36</v>
      </c>
      <c r="AI3466" s="29">
        <v>0.3</v>
      </c>
      <c r="AJ3466" s="29">
        <v>4.79E-3</v>
      </c>
      <c r="AK3466" s="29">
        <v>0</v>
      </c>
      <c r="AL3466" s="29">
        <v>0</v>
      </c>
      <c r="AM3466" s="29" t="s">
        <v>28</v>
      </c>
      <c r="AN3466" s="44" t="s">
        <v>27</v>
      </c>
      <c r="AO3466" s="29" t="s">
        <v>28</v>
      </c>
      <c r="AP3466" s="29">
        <v>1</v>
      </c>
      <c r="AQ3466" s="29"/>
      <c r="AR3466" s="29"/>
      <c r="AS3466" s="29"/>
      <c r="AT3466" s="29"/>
      <c r="AU3466" s="144"/>
      <c r="AV3466" s="36" t="s">
        <v>28</v>
      </c>
      <c r="AW3466" s="102">
        <v>42551</v>
      </c>
      <c r="AX3466" s="129" t="s">
        <v>33</v>
      </c>
      <c r="AY3466" s="106">
        <v>6</v>
      </c>
      <c r="BD3466" t="s">
        <v>1724</v>
      </c>
      <c r="BE3466" t="e">
        <v>#N/A</v>
      </c>
      <c r="BF3466">
        <v>0</v>
      </c>
      <c r="BH3466" t="str">
        <f t="shared" si="756"/>
        <v/>
      </c>
      <c r="BJ3466" t="str">
        <f t="shared" si="757"/>
        <v>OK</v>
      </c>
      <c r="BK3466" s="130" t="s">
        <v>5302</v>
      </c>
      <c r="BL3466" s="130" t="e">
        <v>#VALUE!</v>
      </c>
      <c r="BM3466" s="131" t="s">
        <v>33</v>
      </c>
      <c r="BN3466" s="131" t="e">
        <v>#VALUE!</v>
      </c>
      <c r="BO3466" t="e">
        <v>#N/A</v>
      </c>
      <c r="BP3466">
        <v>0</v>
      </c>
    </row>
    <row r="3467" spans="1:68" ht="25.2" x14ac:dyDescent="0.3">
      <c r="A3467" s="1"/>
      <c r="B3467" s="47">
        <v>3106</v>
      </c>
      <c r="C3467" s="45">
        <v>1050668</v>
      </c>
      <c r="D3467" s="29"/>
      <c r="E3467" s="29"/>
      <c r="F3467" s="31" t="s">
        <v>2676</v>
      </c>
      <c r="G3467" s="29" t="s">
        <v>31</v>
      </c>
      <c r="H3467" s="29"/>
      <c r="I3467" s="148" t="s">
        <v>33</v>
      </c>
      <c r="J3467" s="147" t="s">
        <v>33</v>
      </c>
      <c r="K3467" s="148" t="e">
        <v>#N/A</v>
      </c>
      <c r="L3467" s="148" t="s">
        <v>32</v>
      </c>
      <c r="M3467" s="147">
        <v>42551</v>
      </c>
      <c r="N3467" s="29" t="str">
        <f t="shared" si="753"/>
        <v/>
      </c>
      <c r="O3467" s="29" t="str">
        <f t="shared" si="754"/>
        <v/>
      </c>
      <c r="P3467" s="29" t="str">
        <f t="shared" si="755"/>
        <v/>
      </c>
      <c r="Q3467" s="29" t="str">
        <f t="shared" si="746"/>
        <v/>
      </c>
      <c r="R3467" s="29" t="str">
        <f t="shared" si="747"/>
        <v/>
      </c>
      <c r="S3467" s="29" t="str">
        <f t="shared" si="748"/>
        <v/>
      </c>
      <c r="T3467" s="29" t="str">
        <f t="shared" si="749"/>
        <v/>
      </c>
      <c r="U3467" s="29"/>
      <c r="V3467" s="29"/>
      <c r="W3467" s="38" t="s">
        <v>2614</v>
      </c>
      <c r="X3467" s="29" t="s">
        <v>158</v>
      </c>
      <c r="Y3467" s="146">
        <v>6625</v>
      </c>
      <c r="Z3467" s="33">
        <v>8481</v>
      </c>
      <c r="AA3467" s="34">
        <f t="shared" si="750"/>
        <v>0.28000000000000003</v>
      </c>
      <c r="AB3467" s="33">
        <f t="shared" si="751"/>
        <v>8481</v>
      </c>
      <c r="AC3467" s="34">
        <f t="shared" si="752"/>
        <v>0.28015102068836362</v>
      </c>
      <c r="AD3467" s="145">
        <f t="shared" si="745"/>
        <v>7067.5</v>
      </c>
      <c r="AE3467" s="105">
        <v>5520.8329999999996</v>
      </c>
      <c r="AF3467" s="34" t="s">
        <v>36</v>
      </c>
      <c r="AG3467" s="34" t="s">
        <v>36</v>
      </c>
      <c r="AH3467" s="34" t="s">
        <v>36</v>
      </c>
      <c r="AI3467" s="29">
        <v>0.85</v>
      </c>
      <c r="AJ3467" s="29">
        <v>1.354E-2</v>
      </c>
      <c r="AK3467" s="29">
        <v>0</v>
      </c>
      <c r="AL3467" s="29">
        <v>0</v>
      </c>
      <c r="AM3467" s="29" t="s">
        <v>28</v>
      </c>
      <c r="AN3467" s="44" t="s">
        <v>27</v>
      </c>
      <c r="AO3467" s="29" t="s">
        <v>28</v>
      </c>
      <c r="AP3467" s="29">
        <v>1</v>
      </c>
      <c r="AQ3467" s="29"/>
      <c r="AR3467" s="29"/>
      <c r="AS3467" s="29"/>
      <c r="AT3467" s="29"/>
      <c r="AU3467" s="144"/>
      <c r="AV3467" s="36" t="s">
        <v>28</v>
      </c>
      <c r="AW3467" s="102">
        <v>42551</v>
      </c>
      <c r="AX3467" s="129" t="s">
        <v>33</v>
      </c>
      <c r="AY3467" s="106" t="e">
        <v>#N/A</v>
      </c>
      <c r="BD3467" t="s">
        <v>4679</v>
      </c>
      <c r="BE3467" t="e">
        <v>#N/A</v>
      </c>
      <c r="BF3467">
        <v>0</v>
      </c>
      <c r="BH3467" t="str">
        <f t="shared" si="756"/>
        <v/>
      </c>
      <c r="BJ3467" t="str">
        <f t="shared" si="757"/>
        <v>OK</v>
      </c>
      <c r="BK3467" s="130" t="s">
        <v>5302</v>
      </c>
      <c r="BL3467" s="130" t="e">
        <v>#VALUE!</v>
      </c>
      <c r="BM3467" s="131" t="s">
        <v>33</v>
      </c>
      <c r="BN3467" s="131" t="e">
        <v>#VALUE!</v>
      </c>
      <c r="BO3467" t="e">
        <v>#N/A</v>
      </c>
      <c r="BP3467">
        <v>0</v>
      </c>
    </row>
    <row r="3468" spans="1:68" ht="25.2" x14ac:dyDescent="0.3">
      <c r="A3468" s="1"/>
      <c r="B3468" s="47">
        <v>3107</v>
      </c>
      <c r="C3468" s="45">
        <v>1054004</v>
      </c>
      <c r="D3468" s="29"/>
      <c r="E3468" s="29"/>
      <c r="F3468" s="31" t="s">
        <v>2677</v>
      </c>
      <c r="G3468" s="29" t="s">
        <v>31</v>
      </c>
      <c r="H3468" s="29"/>
      <c r="I3468" s="148" t="s">
        <v>33</v>
      </c>
      <c r="J3468" s="147" t="s">
        <v>33</v>
      </c>
      <c r="K3468" s="148" t="e">
        <v>#N/A</v>
      </c>
      <c r="L3468" s="148" t="s">
        <v>32</v>
      </c>
      <c r="M3468" s="147">
        <v>42551</v>
      </c>
      <c r="N3468" s="29" t="str">
        <f t="shared" si="753"/>
        <v/>
      </c>
      <c r="O3468" s="29" t="str">
        <f t="shared" si="754"/>
        <v/>
      </c>
      <c r="P3468" s="29" t="str">
        <f t="shared" si="755"/>
        <v/>
      </c>
      <c r="Q3468" s="29" t="str">
        <f t="shared" si="746"/>
        <v/>
      </c>
      <c r="R3468" s="29" t="str">
        <f t="shared" si="747"/>
        <v/>
      </c>
      <c r="S3468" s="29" t="str">
        <f t="shared" si="748"/>
        <v/>
      </c>
      <c r="T3468" s="29" t="str">
        <f t="shared" si="749"/>
        <v/>
      </c>
      <c r="U3468" s="29"/>
      <c r="V3468" s="29"/>
      <c r="W3468" s="38" t="s">
        <v>2614</v>
      </c>
      <c r="X3468" s="29" t="s">
        <v>158</v>
      </c>
      <c r="Y3468" s="146">
        <v>2173</v>
      </c>
      <c r="Z3468" s="33">
        <v>2781</v>
      </c>
      <c r="AA3468" s="34">
        <f t="shared" si="750"/>
        <v>0.28000000000000003</v>
      </c>
      <c r="AB3468" s="33">
        <f t="shared" si="751"/>
        <v>2781</v>
      </c>
      <c r="AC3468" s="34">
        <f t="shared" si="752"/>
        <v>0.27979775053801198</v>
      </c>
      <c r="AD3468" s="145">
        <f t="shared" si="745"/>
        <v>2317.5</v>
      </c>
      <c r="AE3468" s="105">
        <v>1810.8330000000001</v>
      </c>
      <c r="AF3468" s="34" t="s">
        <v>36</v>
      </c>
      <c r="AG3468" s="34" t="s">
        <v>36</v>
      </c>
      <c r="AH3468" s="34" t="s">
        <v>36</v>
      </c>
      <c r="AI3468" s="29">
        <v>0.28999999999999998</v>
      </c>
      <c r="AJ3468" s="29">
        <v>3.0000000000000001E-3</v>
      </c>
      <c r="AK3468" s="29">
        <v>0</v>
      </c>
      <c r="AL3468" s="29">
        <v>0</v>
      </c>
      <c r="AM3468" s="29" t="s">
        <v>28</v>
      </c>
      <c r="AN3468" s="44" t="s">
        <v>27</v>
      </c>
      <c r="AO3468" s="29" t="s">
        <v>28</v>
      </c>
      <c r="AP3468" s="29">
        <v>1</v>
      </c>
      <c r="AQ3468" s="29"/>
      <c r="AR3468" s="29"/>
      <c r="AS3468" s="29"/>
      <c r="AT3468" s="29"/>
      <c r="AU3468" s="144"/>
      <c r="AV3468" s="36" t="s">
        <v>28</v>
      </c>
      <c r="AW3468" s="102">
        <v>42551</v>
      </c>
      <c r="AX3468" s="129" t="s">
        <v>33</v>
      </c>
      <c r="AY3468" s="106" t="e">
        <v>#N/A</v>
      </c>
      <c r="BD3468" t="s">
        <v>1724</v>
      </c>
      <c r="BE3468" t="e">
        <v>#N/A</v>
      </c>
      <c r="BF3468">
        <v>0</v>
      </c>
      <c r="BH3468" t="str">
        <f t="shared" si="756"/>
        <v/>
      </c>
      <c r="BJ3468" t="str">
        <f t="shared" si="757"/>
        <v>OK</v>
      </c>
      <c r="BK3468" s="130" t="s">
        <v>5302</v>
      </c>
      <c r="BL3468" s="130" t="e">
        <v>#VALUE!</v>
      </c>
      <c r="BM3468" s="131" t="s">
        <v>33</v>
      </c>
      <c r="BN3468" s="131" t="e">
        <v>#VALUE!</v>
      </c>
      <c r="BO3468" t="e">
        <v>#N/A</v>
      </c>
      <c r="BP3468">
        <v>0</v>
      </c>
    </row>
    <row r="3469" spans="1:68" ht="25.2" x14ac:dyDescent="0.3">
      <c r="A3469" s="1"/>
      <c r="B3469" s="47">
        <v>3108</v>
      </c>
      <c r="C3469" s="45">
        <v>1054005</v>
      </c>
      <c r="D3469" s="29"/>
      <c r="E3469" s="29"/>
      <c r="F3469" s="31" t="s">
        <v>2678</v>
      </c>
      <c r="G3469" s="29" t="s">
        <v>31</v>
      </c>
      <c r="H3469" s="29"/>
      <c r="I3469" s="148" t="s">
        <v>33</v>
      </c>
      <c r="J3469" s="147" t="s">
        <v>33</v>
      </c>
      <c r="K3469" s="148" t="e">
        <v>#N/A</v>
      </c>
      <c r="L3469" s="148" t="s">
        <v>32</v>
      </c>
      <c r="M3469" s="147">
        <v>42551</v>
      </c>
      <c r="N3469" s="29" t="str">
        <f t="shared" si="753"/>
        <v/>
      </c>
      <c r="O3469" s="29" t="str">
        <f t="shared" si="754"/>
        <v/>
      </c>
      <c r="P3469" s="29" t="str">
        <f t="shared" si="755"/>
        <v/>
      </c>
      <c r="Q3469" s="29" t="str">
        <f t="shared" si="746"/>
        <v/>
      </c>
      <c r="R3469" s="29" t="str">
        <f t="shared" si="747"/>
        <v/>
      </c>
      <c r="S3469" s="29" t="str">
        <f t="shared" si="748"/>
        <v/>
      </c>
      <c r="T3469" s="29" t="str">
        <f t="shared" si="749"/>
        <v/>
      </c>
      <c r="U3469" s="29"/>
      <c r="V3469" s="29"/>
      <c r="W3469" s="38" t="s">
        <v>2614</v>
      </c>
      <c r="X3469" s="29" t="s">
        <v>158</v>
      </c>
      <c r="Y3469" s="146">
        <v>4542</v>
      </c>
      <c r="Z3469" s="33">
        <v>5814</v>
      </c>
      <c r="AA3469" s="34">
        <f t="shared" si="750"/>
        <v>0.28000000000000003</v>
      </c>
      <c r="AB3469" s="33">
        <f t="shared" si="751"/>
        <v>5814</v>
      </c>
      <c r="AC3469" s="34">
        <f t="shared" si="752"/>
        <v>0.2800528401585205</v>
      </c>
      <c r="AD3469" s="145">
        <f t="shared" ref="AD3469:AD3532" si="758">ROUND(Z3469/1.2,3)</f>
        <v>4845</v>
      </c>
      <c r="AE3469" s="105">
        <v>3785</v>
      </c>
      <c r="AF3469" s="34" t="s">
        <v>36</v>
      </c>
      <c r="AG3469" s="34" t="s">
        <v>36</v>
      </c>
      <c r="AH3469" s="34" t="s">
        <v>36</v>
      </c>
      <c r="AI3469" s="29">
        <v>0.9</v>
      </c>
      <c r="AJ3469" s="29">
        <v>6.7759999999999999E-3</v>
      </c>
      <c r="AK3469" s="29">
        <v>0</v>
      </c>
      <c r="AL3469" s="29">
        <v>0</v>
      </c>
      <c r="AM3469" s="29" t="s">
        <v>28</v>
      </c>
      <c r="AN3469" s="44" t="s">
        <v>27</v>
      </c>
      <c r="AO3469" s="29" t="s">
        <v>28</v>
      </c>
      <c r="AP3469" s="29">
        <v>1</v>
      </c>
      <c r="AQ3469" s="29"/>
      <c r="AR3469" s="29"/>
      <c r="AS3469" s="29"/>
      <c r="AT3469" s="29"/>
      <c r="AU3469" s="144"/>
      <c r="AV3469" s="36" t="s">
        <v>28</v>
      </c>
      <c r="AW3469" s="102">
        <v>42551</v>
      </c>
      <c r="AX3469" s="129" t="s">
        <v>33</v>
      </c>
      <c r="AY3469" s="106" t="e">
        <v>#N/A</v>
      </c>
      <c r="BD3469" t="s">
        <v>1724</v>
      </c>
      <c r="BE3469" t="e">
        <v>#N/A</v>
      </c>
      <c r="BF3469">
        <v>0</v>
      </c>
      <c r="BH3469" t="str">
        <f t="shared" si="756"/>
        <v/>
      </c>
      <c r="BJ3469" t="str">
        <f t="shared" si="757"/>
        <v>OK</v>
      </c>
      <c r="BK3469" s="130" t="s">
        <v>5302</v>
      </c>
      <c r="BL3469" s="130" t="e">
        <v>#VALUE!</v>
      </c>
      <c r="BM3469" s="131" t="s">
        <v>33</v>
      </c>
      <c r="BN3469" s="131" t="e">
        <v>#VALUE!</v>
      </c>
      <c r="BO3469" t="e">
        <v>#N/A</v>
      </c>
      <c r="BP3469">
        <v>0</v>
      </c>
    </row>
    <row r="3470" spans="1:68" ht="25.2" x14ac:dyDescent="0.3">
      <c r="A3470" s="1"/>
      <c r="B3470" s="47">
        <v>3109</v>
      </c>
      <c r="C3470" s="45">
        <v>1062924</v>
      </c>
      <c r="D3470" s="29"/>
      <c r="E3470" s="29"/>
      <c r="F3470" s="31" t="s">
        <v>2679</v>
      </c>
      <c r="G3470" s="29" t="s">
        <v>31</v>
      </c>
      <c r="H3470" s="29"/>
      <c r="I3470" s="148" t="s">
        <v>33</v>
      </c>
      <c r="J3470" s="147" t="s">
        <v>33</v>
      </c>
      <c r="K3470" s="148" t="e">
        <v>#N/A</v>
      </c>
      <c r="L3470" s="148" t="s">
        <v>32</v>
      </c>
      <c r="M3470" s="147">
        <v>42551</v>
      </c>
      <c r="N3470" s="29" t="str">
        <f t="shared" si="753"/>
        <v/>
      </c>
      <c r="O3470" s="29" t="str">
        <f t="shared" si="754"/>
        <v/>
      </c>
      <c r="P3470" s="29" t="str">
        <f t="shared" si="755"/>
        <v/>
      </c>
      <c r="Q3470" s="29" t="str">
        <f t="shared" si="746"/>
        <v/>
      </c>
      <c r="R3470" s="29" t="str">
        <f t="shared" si="747"/>
        <v/>
      </c>
      <c r="S3470" s="29" t="str">
        <f t="shared" si="748"/>
        <v/>
      </c>
      <c r="T3470" s="29" t="str">
        <f t="shared" si="749"/>
        <v/>
      </c>
      <c r="U3470" s="29"/>
      <c r="V3470" s="29"/>
      <c r="W3470" s="38" t="s">
        <v>2614</v>
      </c>
      <c r="X3470" s="29" t="s">
        <v>158</v>
      </c>
      <c r="Y3470" s="146">
        <v>65564</v>
      </c>
      <c r="Z3470" s="33">
        <v>83921</v>
      </c>
      <c r="AA3470" s="34">
        <f t="shared" si="750"/>
        <v>0.28000000000000003</v>
      </c>
      <c r="AB3470" s="33">
        <f t="shared" si="751"/>
        <v>83921</v>
      </c>
      <c r="AC3470" s="34">
        <f t="shared" si="752"/>
        <v>0.27998596620104954</v>
      </c>
      <c r="AD3470" s="145">
        <f t="shared" si="758"/>
        <v>69934.167000000001</v>
      </c>
      <c r="AE3470" s="105">
        <v>54636.667000000001</v>
      </c>
      <c r="AF3470" s="34" t="s">
        <v>36</v>
      </c>
      <c r="AG3470" s="34" t="s">
        <v>36</v>
      </c>
      <c r="AH3470" s="34" t="s">
        <v>36</v>
      </c>
      <c r="AI3470" s="29">
        <v>62</v>
      </c>
      <c r="AJ3470" s="29">
        <v>1.3099970000000001</v>
      </c>
      <c r="AK3470" s="29">
        <v>0</v>
      </c>
      <c r="AL3470" s="29">
        <v>0</v>
      </c>
      <c r="AM3470" s="29" t="s">
        <v>28</v>
      </c>
      <c r="AN3470" s="44" t="s">
        <v>27</v>
      </c>
      <c r="AO3470" s="29" t="s">
        <v>28</v>
      </c>
      <c r="AP3470" s="29">
        <v>1</v>
      </c>
      <c r="AQ3470" s="29"/>
      <c r="AR3470" s="29"/>
      <c r="AS3470" s="29"/>
      <c r="AT3470" s="29"/>
      <c r="AU3470" s="144"/>
      <c r="AV3470" s="36" t="s">
        <v>28</v>
      </c>
      <c r="AW3470" s="102">
        <v>42551</v>
      </c>
      <c r="AX3470" s="129" t="s">
        <v>33</v>
      </c>
      <c r="AY3470" s="106">
        <v>5</v>
      </c>
      <c r="BD3470" t="s">
        <v>1608</v>
      </c>
      <c r="BE3470" t="e">
        <v>#N/A</v>
      </c>
      <c r="BF3470" t="s">
        <v>4739</v>
      </c>
      <c r="BH3470" t="str">
        <f t="shared" si="756"/>
        <v/>
      </c>
      <c r="BJ3470" t="str">
        <f t="shared" si="757"/>
        <v>OK</v>
      </c>
      <c r="BK3470" s="130" t="s">
        <v>5302</v>
      </c>
      <c r="BL3470" s="130" t="e">
        <v>#VALUE!</v>
      </c>
      <c r="BM3470" s="131" t="s">
        <v>33</v>
      </c>
      <c r="BN3470" s="131" t="e">
        <v>#VALUE!</v>
      </c>
      <c r="BO3470" t="e">
        <v>#N/A</v>
      </c>
      <c r="BP3470">
        <v>0</v>
      </c>
    </row>
    <row r="3471" spans="1:68" ht="25.2" x14ac:dyDescent="0.3">
      <c r="A3471" s="1"/>
      <c r="B3471" s="47">
        <v>3110</v>
      </c>
      <c r="C3471" s="45">
        <v>1051721</v>
      </c>
      <c r="D3471" s="29"/>
      <c r="E3471" s="29"/>
      <c r="F3471" s="31" t="s">
        <v>2680</v>
      </c>
      <c r="G3471" s="37" t="s">
        <v>31</v>
      </c>
      <c r="H3471" s="29"/>
      <c r="I3471" s="148" t="s">
        <v>33</v>
      </c>
      <c r="J3471" s="147" t="s">
        <v>33</v>
      </c>
      <c r="K3471" s="148" t="e">
        <v>#N/A</v>
      </c>
      <c r="L3471" s="148" t="s">
        <v>32</v>
      </c>
      <c r="M3471" s="147" t="s">
        <v>33</v>
      </c>
      <c r="N3471" s="29" t="str">
        <f t="shared" si="753"/>
        <v/>
      </c>
      <c r="O3471" s="29" t="str">
        <f t="shared" si="754"/>
        <v/>
      </c>
      <c r="P3471" s="29" t="str">
        <f t="shared" si="755"/>
        <v/>
      </c>
      <c r="Q3471" s="29" t="str">
        <f t="shared" si="746"/>
        <v/>
      </c>
      <c r="R3471" s="29" t="str">
        <f t="shared" si="747"/>
        <v/>
      </c>
      <c r="S3471" s="29" t="str">
        <f t="shared" si="748"/>
        <v/>
      </c>
      <c r="T3471" s="29" t="str">
        <f t="shared" si="749"/>
        <v/>
      </c>
      <c r="U3471" s="29"/>
      <c r="V3471" s="29"/>
      <c r="W3471" s="30" t="s">
        <v>2488</v>
      </c>
      <c r="X3471" s="37" t="s">
        <v>158</v>
      </c>
      <c r="Y3471" s="146">
        <v>100699</v>
      </c>
      <c r="Z3471" s="33">
        <v>128895</v>
      </c>
      <c r="AA3471" s="34">
        <f t="shared" si="750"/>
        <v>0.28000000000000003</v>
      </c>
      <c r="AB3471" s="33">
        <f t="shared" si="751"/>
        <v>128895</v>
      </c>
      <c r="AC3471" s="34">
        <f t="shared" si="752"/>
        <v>0.28000278564832937</v>
      </c>
      <c r="AD3471" s="145">
        <f t="shared" si="758"/>
        <v>107412.5</v>
      </c>
      <c r="AE3471" s="105">
        <v>83915.832999999999</v>
      </c>
      <c r="AF3471" s="34" t="s">
        <v>36</v>
      </c>
      <c r="AG3471" s="34" t="s">
        <v>36</v>
      </c>
      <c r="AH3471" s="34" t="s">
        <v>36</v>
      </c>
      <c r="AI3471" s="29">
        <v>112.7</v>
      </c>
      <c r="AJ3471" s="29">
        <v>3.56</v>
      </c>
      <c r="AK3471" s="29">
        <v>0</v>
      </c>
      <c r="AL3471" s="29">
        <v>0</v>
      </c>
      <c r="AM3471" s="29" t="s">
        <v>28</v>
      </c>
      <c r="AN3471" s="44" t="s">
        <v>27</v>
      </c>
      <c r="AO3471" s="29" t="s">
        <v>28</v>
      </c>
      <c r="AP3471" s="29">
        <v>1</v>
      </c>
      <c r="AQ3471" s="29"/>
      <c r="AR3471" s="29"/>
      <c r="AS3471" s="29"/>
      <c r="AT3471" s="29"/>
      <c r="AU3471" s="144"/>
      <c r="AV3471" s="36" t="s">
        <v>28</v>
      </c>
      <c r="AW3471" s="102">
        <v>42860</v>
      </c>
      <c r="AX3471" s="129" t="s">
        <v>33</v>
      </c>
      <c r="AY3471" s="106" t="e">
        <v>#N/A</v>
      </c>
      <c r="BD3471" t="s">
        <v>1608</v>
      </c>
      <c r="BE3471" t="e">
        <v>#N/A</v>
      </c>
      <c r="BF3471" t="s">
        <v>4739</v>
      </c>
      <c r="BH3471" t="str">
        <f t="shared" si="756"/>
        <v/>
      </c>
      <c r="BJ3471" t="str">
        <f t="shared" si="757"/>
        <v>OK</v>
      </c>
      <c r="BK3471" s="130" t="s">
        <v>5302</v>
      </c>
      <c r="BL3471" s="130" t="e">
        <v>#VALUE!</v>
      </c>
      <c r="BM3471" s="131" t="s">
        <v>33</v>
      </c>
      <c r="BN3471" s="131" t="e">
        <v>#VALUE!</v>
      </c>
      <c r="BO3471" t="e">
        <v>#N/A</v>
      </c>
      <c r="BP3471">
        <v>0</v>
      </c>
    </row>
    <row r="3472" spans="1:68" ht="25.2" x14ac:dyDescent="0.3">
      <c r="A3472" s="1"/>
      <c r="B3472" s="47">
        <v>3111</v>
      </c>
      <c r="C3472" s="45">
        <v>1050262</v>
      </c>
      <c r="D3472" s="29"/>
      <c r="E3472" s="29"/>
      <c r="F3472" s="31" t="s">
        <v>2681</v>
      </c>
      <c r="G3472" s="29" t="s">
        <v>31</v>
      </c>
      <c r="H3472" s="29"/>
      <c r="I3472" s="148" t="s">
        <v>33</v>
      </c>
      <c r="J3472" s="147" t="s">
        <v>33</v>
      </c>
      <c r="K3472" s="148" t="e">
        <v>#N/A</v>
      </c>
      <c r="L3472" s="148" t="s">
        <v>32</v>
      </c>
      <c r="M3472" s="147">
        <v>42551</v>
      </c>
      <c r="N3472" s="29" t="str">
        <f t="shared" si="753"/>
        <v/>
      </c>
      <c r="O3472" s="29" t="str">
        <f t="shared" si="754"/>
        <v/>
      </c>
      <c r="P3472" s="29" t="str">
        <f t="shared" si="755"/>
        <v/>
      </c>
      <c r="Q3472" s="29" t="str">
        <f t="shared" si="746"/>
        <v/>
      </c>
      <c r="R3472" s="29" t="str">
        <f t="shared" si="747"/>
        <v/>
      </c>
      <c r="S3472" s="29" t="str">
        <f t="shared" si="748"/>
        <v/>
      </c>
      <c r="T3472" s="29" t="str">
        <f t="shared" si="749"/>
        <v/>
      </c>
      <c r="U3472" s="29"/>
      <c r="V3472" s="29"/>
      <c r="W3472" s="38" t="s">
        <v>2614</v>
      </c>
      <c r="X3472" s="29" t="s">
        <v>158</v>
      </c>
      <c r="Y3472" s="146">
        <v>27765</v>
      </c>
      <c r="Z3472" s="33">
        <v>35540</v>
      </c>
      <c r="AA3472" s="34">
        <f t="shared" si="750"/>
        <v>0.28000000000000003</v>
      </c>
      <c r="AB3472" s="33">
        <f t="shared" si="751"/>
        <v>35540</v>
      </c>
      <c r="AC3472" s="34">
        <f t="shared" si="752"/>
        <v>0.28002882766072401</v>
      </c>
      <c r="AD3472" s="145">
        <f t="shared" si="758"/>
        <v>29616.667000000001</v>
      </c>
      <c r="AE3472" s="105">
        <v>23137.5</v>
      </c>
      <c r="AF3472" s="34" t="s">
        <v>36</v>
      </c>
      <c r="AG3472" s="34" t="s">
        <v>36</v>
      </c>
      <c r="AH3472" s="34" t="s">
        <v>36</v>
      </c>
      <c r="AI3472" s="29">
        <v>23.256</v>
      </c>
      <c r="AJ3472" s="29">
        <v>0.74816000000000005</v>
      </c>
      <c r="AK3472" s="29">
        <v>0</v>
      </c>
      <c r="AL3472" s="29">
        <v>0</v>
      </c>
      <c r="AM3472" s="29" t="s">
        <v>28</v>
      </c>
      <c r="AN3472" s="44" t="s">
        <v>27</v>
      </c>
      <c r="AO3472" s="29" t="s">
        <v>28</v>
      </c>
      <c r="AP3472" s="29">
        <v>1</v>
      </c>
      <c r="AQ3472" s="29"/>
      <c r="AR3472" s="29"/>
      <c r="AS3472" s="29"/>
      <c r="AT3472" s="29"/>
      <c r="AU3472" s="144"/>
      <c r="AV3472" s="36" t="s">
        <v>28</v>
      </c>
      <c r="AW3472" s="102">
        <v>42551</v>
      </c>
      <c r="AX3472" s="129" t="s">
        <v>33</v>
      </c>
      <c r="AY3472" s="106" t="e">
        <v>#N/A</v>
      </c>
      <c r="BD3472" t="s">
        <v>1724</v>
      </c>
      <c r="BE3472" t="e">
        <v>#N/A</v>
      </c>
      <c r="BF3472">
        <v>0</v>
      </c>
      <c r="BH3472" t="str">
        <f t="shared" si="756"/>
        <v/>
      </c>
      <c r="BJ3472" t="str">
        <f t="shared" si="757"/>
        <v>OK</v>
      </c>
      <c r="BK3472" s="130" t="s">
        <v>5302</v>
      </c>
      <c r="BL3472" s="130" t="e">
        <v>#VALUE!</v>
      </c>
      <c r="BM3472" s="131" t="s">
        <v>33</v>
      </c>
      <c r="BN3472" s="131" t="e">
        <v>#VALUE!</v>
      </c>
      <c r="BO3472" t="e">
        <v>#N/A</v>
      </c>
      <c r="BP3472">
        <v>0</v>
      </c>
    </row>
    <row r="3473" spans="1:68" ht="25.2" x14ac:dyDescent="0.3">
      <c r="A3473" s="1"/>
      <c r="B3473" s="47">
        <v>3112</v>
      </c>
      <c r="C3473" s="45">
        <v>1050263</v>
      </c>
      <c r="D3473" s="29"/>
      <c r="E3473" s="29"/>
      <c r="F3473" s="31" t="s">
        <v>2682</v>
      </c>
      <c r="G3473" s="29" t="s">
        <v>31</v>
      </c>
      <c r="H3473" s="70" t="s">
        <v>69</v>
      </c>
      <c r="I3473" s="148" t="s">
        <v>33</v>
      </c>
      <c r="J3473" s="147" t="s">
        <v>33</v>
      </c>
      <c r="K3473" s="148" t="e">
        <v>#N/A</v>
      </c>
      <c r="L3473" s="148" t="s">
        <v>32</v>
      </c>
      <c r="M3473" s="147">
        <v>42551</v>
      </c>
      <c r="N3473" s="29" t="str">
        <f t="shared" si="753"/>
        <v/>
      </c>
      <c r="O3473" s="29" t="str">
        <f t="shared" si="754"/>
        <v/>
      </c>
      <c r="P3473" s="29" t="str">
        <f t="shared" si="755"/>
        <v/>
      </c>
      <c r="Q3473" s="29" t="str">
        <f t="shared" si="746"/>
        <v/>
      </c>
      <c r="R3473" s="29" t="str">
        <f t="shared" si="747"/>
        <v/>
      </c>
      <c r="S3473" s="29" t="str">
        <f t="shared" si="748"/>
        <v/>
      </c>
      <c r="T3473" s="29" t="str">
        <f t="shared" si="749"/>
        <v/>
      </c>
      <c r="U3473" s="29"/>
      <c r="V3473" s="29"/>
      <c r="W3473" s="38" t="s">
        <v>2614</v>
      </c>
      <c r="X3473" s="29" t="s">
        <v>158</v>
      </c>
      <c r="Y3473" s="146">
        <v>9109</v>
      </c>
      <c r="Z3473" s="33">
        <v>10020</v>
      </c>
      <c r="AA3473" s="34">
        <f t="shared" si="750"/>
        <v>0.1</v>
      </c>
      <c r="AB3473" s="33">
        <f t="shared" si="751"/>
        <v>10020</v>
      </c>
      <c r="AC3473" s="34">
        <f t="shared" si="752"/>
        <v>0.10001102645783413</v>
      </c>
      <c r="AD3473" s="145">
        <f t="shared" si="758"/>
        <v>8350</v>
      </c>
      <c r="AE3473" s="105">
        <v>7590.8329999999996</v>
      </c>
      <c r="AF3473" s="34" t="e">
        <v>#N/A</v>
      </c>
      <c r="AG3473" s="34" t="e">
        <v>#N/A</v>
      </c>
      <c r="AH3473" s="34" t="e">
        <v>#N/A</v>
      </c>
      <c r="AI3473" s="29">
        <v>9</v>
      </c>
      <c r="AJ3473" s="29">
        <v>0.18214</v>
      </c>
      <c r="AK3473" s="29">
        <v>0</v>
      </c>
      <c r="AL3473" s="29">
        <v>0</v>
      </c>
      <c r="AM3473" s="44" t="s">
        <v>27</v>
      </c>
      <c r="AN3473" s="44" t="s">
        <v>27</v>
      </c>
      <c r="AO3473" s="29" t="s">
        <v>27</v>
      </c>
      <c r="AP3473" s="29">
        <v>1</v>
      </c>
      <c r="AQ3473" s="29"/>
      <c r="AR3473" s="29"/>
      <c r="AS3473" s="29"/>
      <c r="AT3473" s="29"/>
      <c r="AU3473" s="144"/>
      <c r="AV3473" s="36" t="s">
        <v>28</v>
      </c>
      <c r="AW3473" s="102">
        <v>42551</v>
      </c>
      <c r="AX3473" s="129" t="s">
        <v>33</v>
      </c>
      <c r="AY3473" s="106" t="e">
        <v>#N/A</v>
      </c>
      <c r="BD3473" t="s">
        <v>4680</v>
      </c>
      <c r="BE3473" t="e">
        <v>#N/A</v>
      </c>
      <c r="BF3473" t="e">
        <v>#N/A</v>
      </c>
      <c r="BH3473" t="str">
        <f t="shared" si="756"/>
        <v/>
      </c>
      <c r="BJ3473" t="str">
        <f t="shared" si="757"/>
        <v>OK</v>
      </c>
      <c r="BK3473" s="130" t="s">
        <v>5302</v>
      </c>
      <c r="BL3473" s="130" t="e">
        <v>#VALUE!</v>
      </c>
      <c r="BM3473" s="131" t="s">
        <v>33</v>
      </c>
      <c r="BN3473" s="131" t="e">
        <v>#VALUE!</v>
      </c>
      <c r="BO3473" t="e">
        <v>#N/A</v>
      </c>
      <c r="BP3473">
        <v>0</v>
      </c>
    </row>
    <row r="3474" spans="1:68" ht="25.2" x14ac:dyDescent="0.3">
      <c r="A3474" s="1"/>
      <c r="B3474" s="47">
        <v>3113</v>
      </c>
      <c r="C3474" s="45">
        <v>1050267</v>
      </c>
      <c r="D3474" s="29"/>
      <c r="E3474" s="29"/>
      <c r="F3474" s="31" t="s">
        <v>2683</v>
      </c>
      <c r="G3474" s="29" t="s">
        <v>31</v>
      </c>
      <c r="H3474" s="29"/>
      <c r="I3474" s="148" t="s">
        <v>33</v>
      </c>
      <c r="J3474" s="147" t="s">
        <v>33</v>
      </c>
      <c r="K3474" s="148" t="e">
        <v>#N/A</v>
      </c>
      <c r="L3474" s="148" t="s">
        <v>32</v>
      </c>
      <c r="M3474" s="147">
        <v>42551</v>
      </c>
      <c r="N3474" s="29" t="str">
        <f t="shared" si="753"/>
        <v/>
      </c>
      <c r="O3474" s="29" t="str">
        <f t="shared" si="754"/>
        <v/>
      </c>
      <c r="P3474" s="29" t="str">
        <f t="shared" si="755"/>
        <v/>
      </c>
      <c r="Q3474" s="29" t="str">
        <f t="shared" si="746"/>
        <v/>
      </c>
      <c r="R3474" s="29" t="str">
        <f t="shared" si="747"/>
        <v/>
      </c>
      <c r="S3474" s="29" t="str">
        <f t="shared" si="748"/>
        <v/>
      </c>
      <c r="T3474" s="29" t="str">
        <f t="shared" si="749"/>
        <v/>
      </c>
      <c r="U3474" s="29"/>
      <c r="V3474" s="29"/>
      <c r="W3474" s="38" t="s">
        <v>2614</v>
      </c>
      <c r="X3474" s="29" t="s">
        <v>158</v>
      </c>
      <c r="Y3474" s="146">
        <v>54931</v>
      </c>
      <c r="Z3474" s="33">
        <v>70312</v>
      </c>
      <c r="AA3474" s="34">
        <f t="shared" si="750"/>
        <v>0.28000000000000003</v>
      </c>
      <c r="AB3474" s="33">
        <f t="shared" si="751"/>
        <v>70312</v>
      </c>
      <c r="AC3474" s="34">
        <f t="shared" si="752"/>
        <v>0.2800058275291244</v>
      </c>
      <c r="AD3474" s="145">
        <f t="shared" si="758"/>
        <v>58593.332999999999</v>
      </c>
      <c r="AE3474" s="105">
        <v>45775.832999999999</v>
      </c>
      <c r="AF3474" s="34" t="s">
        <v>36</v>
      </c>
      <c r="AG3474" s="34" t="s">
        <v>36</v>
      </c>
      <c r="AH3474" s="34" t="s">
        <v>36</v>
      </c>
      <c r="AI3474" s="29">
        <v>46.512</v>
      </c>
      <c r="AJ3474" s="29">
        <v>1.38933</v>
      </c>
      <c r="AK3474" s="29">
        <v>0</v>
      </c>
      <c r="AL3474" s="29">
        <v>0</v>
      </c>
      <c r="AM3474" s="29" t="s">
        <v>28</v>
      </c>
      <c r="AN3474" s="44" t="s">
        <v>27</v>
      </c>
      <c r="AO3474" s="29" t="s">
        <v>28</v>
      </c>
      <c r="AP3474" s="29">
        <v>1</v>
      </c>
      <c r="AQ3474" s="29"/>
      <c r="AR3474" s="29"/>
      <c r="AS3474" s="29"/>
      <c r="AT3474" s="29"/>
      <c r="AU3474" s="144"/>
      <c r="AV3474" s="36" t="s">
        <v>28</v>
      </c>
      <c r="AW3474" s="102">
        <v>42551</v>
      </c>
      <c r="AX3474" s="129" t="s">
        <v>33</v>
      </c>
      <c r="AY3474" s="106" t="e">
        <v>#N/A</v>
      </c>
      <c r="BD3474" t="s">
        <v>1724</v>
      </c>
      <c r="BE3474" t="e">
        <v>#N/A</v>
      </c>
      <c r="BF3474">
        <v>0</v>
      </c>
      <c r="BH3474" t="str">
        <f t="shared" si="756"/>
        <v/>
      </c>
      <c r="BJ3474" t="str">
        <f t="shared" si="757"/>
        <v>OK</v>
      </c>
      <c r="BK3474" s="130" t="s">
        <v>5302</v>
      </c>
      <c r="BL3474" s="130" t="e">
        <v>#VALUE!</v>
      </c>
      <c r="BM3474" s="131" t="s">
        <v>33</v>
      </c>
      <c r="BN3474" s="131" t="e">
        <v>#VALUE!</v>
      </c>
      <c r="BO3474" t="e">
        <v>#N/A</v>
      </c>
      <c r="BP3474">
        <v>0</v>
      </c>
    </row>
    <row r="3475" spans="1:68" ht="25.2" x14ac:dyDescent="0.3">
      <c r="A3475" s="1"/>
      <c r="B3475" s="47">
        <v>3114</v>
      </c>
      <c r="C3475" s="45">
        <v>1103066</v>
      </c>
      <c r="D3475" s="29">
        <v>1050255</v>
      </c>
      <c r="E3475" s="29"/>
      <c r="F3475" s="31" t="s">
        <v>2684</v>
      </c>
      <c r="G3475" s="37" t="s">
        <v>31</v>
      </c>
      <c r="H3475" s="29"/>
      <c r="I3475" s="148" t="s">
        <v>33</v>
      </c>
      <c r="J3475" s="147" t="s">
        <v>33</v>
      </c>
      <c r="K3475" s="148" t="e">
        <v>#N/A</v>
      </c>
      <c r="L3475" s="148" t="s">
        <v>32</v>
      </c>
      <c r="M3475" s="147" t="s">
        <v>33</v>
      </c>
      <c r="N3475" s="29">
        <f t="shared" si="753"/>
        <v>1050255</v>
      </c>
      <c r="O3475" s="29" t="str">
        <f t="shared" si="754"/>
        <v/>
      </c>
      <c r="P3475" s="29" t="str">
        <f t="shared" si="755"/>
        <v/>
      </c>
      <c r="Q3475" s="29" t="str">
        <f t="shared" ref="Q3475:Q3538" si="759">IF(IFERROR(MID($U3475,1,7)+0,"")&lt;1130000,"",IFERROR(MID($U3475,1,7)+0,""))</f>
        <v/>
      </c>
      <c r="R3475" s="29" t="str">
        <f t="shared" ref="R3475:R3538" si="760">IF(IFERROR(MID($U3475,10,7)+0,"")&lt;1130000,"",IFERROR(MID($U3475,10,7)+0,""))</f>
        <v/>
      </c>
      <c r="S3475" s="29" t="str">
        <f t="shared" ref="S3475:S3538" si="761">IF(IFERROR(MID($U3475,19,7)+0,"")&lt;1130000,"",IFERROR(MID($U3475,19,7)+0,""))</f>
        <v/>
      </c>
      <c r="T3475" s="29" t="str">
        <f t="shared" ref="T3475:T3538" si="762">IF(Q3475="","",IF(R3475="",Q3475,Q3475&amp;", "&amp;R3475))</f>
        <v/>
      </c>
      <c r="U3475" s="29"/>
      <c r="V3475" s="29"/>
      <c r="W3475" s="30" t="s">
        <v>2614</v>
      </c>
      <c r="X3475" s="37" t="s">
        <v>158</v>
      </c>
      <c r="Y3475" s="146">
        <v>8966</v>
      </c>
      <c r="Z3475" s="33">
        <v>11477</v>
      </c>
      <c r="AA3475" s="34">
        <f t="shared" si="750"/>
        <v>0.28000000000000003</v>
      </c>
      <c r="AB3475" s="33">
        <f t="shared" si="751"/>
        <v>11477</v>
      </c>
      <c r="AC3475" s="34">
        <f t="shared" si="752"/>
        <v>0.28005798438286916</v>
      </c>
      <c r="AD3475" s="145">
        <f t="shared" si="758"/>
        <v>9564.1669999999995</v>
      </c>
      <c r="AE3475" s="105">
        <v>7471.6670000000004</v>
      </c>
      <c r="AF3475" s="34" t="s">
        <v>36</v>
      </c>
      <c r="AG3475" s="34" t="s">
        <v>36</v>
      </c>
      <c r="AH3475" s="34" t="s">
        <v>36</v>
      </c>
      <c r="AI3475" s="29">
        <v>8.25</v>
      </c>
      <c r="AJ3475" s="29">
        <v>0.16800000000000001</v>
      </c>
      <c r="AK3475" s="29">
        <v>0</v>
      </c>
      <c r="AL3475" s="29">
        <v>0</v>
      </c>
      <c r="AM3475" s="29" t="s">
        <v>28</v>
      </c>
      <c r="AN3475" s="44" t="s">
        <v>27</v>
      </c>
      <c r="AO3475" s="29" t="s">
        <v>28</v>
      </c>
      <c r="AP3475" s="29">
        <v>1</v>
      </c>
      <c r="AQ3475" s="29"/>
      <c r="AR3475" s="29"/>
      <c r="AS3475" s="29"/>
      <c r="AT3475" s="29"/>
      <c r="AU3475" s="144"/>
      <c r="AV3475" s="36" t="s">
        <v>28</v>
      </c>
      <c r="AW3475" s="102">
        <v>43894</v>
      </c>
      <c r="AX3475" s="129" t="s">
        <v>33</v>
      </c>
      <c r="AY3475" s="106" t="e">
        <v>#N/A</v>
      </c>
      <c r="BD3475" t="s">
        <v>1608</v>
      </c>
      <c r="BE3475" t="e">
        <v>#N/A</v>
      </c>
      <c r="BF3475" t="s">
        <v>4739</v>
      </c>
      <c r="BH3475" t="str">
        <f t="shared" si="756"/>
        <v/>
      </c>
      <c r="BJ3475" t="str">
        <f t="shared" si="757"/>
        <v>OK</v>
      </c>
      <c r="BK3475" s="130" t="s">
        <v>5302</v>
      </c>
      <c r="BL3475" s="130" t="e">
        <v>#VALUE!</v>
      </c>
      <c r="BM3475" s="131">
        <v>9863</v>
      </c>
      <c r="BN3475" s="131">
        <v>1.163641893947075</v>
      </c>
      <c r="BO3475" t="e">
        <v>#N/A</v>
      </c>
      <c r="BP3475">
        <v>0</v>
      </c>
    </row>
    <row r="3476" spans="1:68" ht="25.2" x14ac:dyDescent="0.3">
      <c r="A3476" s="1"/>
      <c r="B3476" s="47">
        <v>3115</v>
      </c>
      <c r="C3476" s="45">
        <v>1103067</v>
      </c>
      <c r="D3476" s="29">
        <v>1050250</v>
      </c>
      <c r="E3476" s="29"/>
      <c r="F3476" s="31" t="s">
        <v>2685</v>
      </c>
      <c r="G3476" s="37" t="s">
        <v>31</v>
      </c>
      <c r="H3476" s="29"/>
      <c r="I3476" s="148" t="s">
        <v>33</v>
      </c>
      <c r="J3476" s="147" t="s">
        <v>33</v>
      </c>
      <c r="K3476" s="148" t="e">
        <v>#N/A</v>
      </c>
      <c r="L3476" s="148" t="s">
        <v>32</v>
      </c>
      <c r="M3476" s="147" t="s">
        <v>33</v>
      </c>
      <c r="N3476" s="29">
        <f t="shared" si="753"/>
        <v>1050250</v>
      </c>
      <c r="O3476" s="29" t="str">
        <f t="shared" si="754"/>
        <v/>
      </c>
      <c r="P3476" s="29" t="str">
        <f t="shared" si="755"/>
        <v/>
      </c>
      <c r="Q3476" s="29" t="str">
        <f t="shared" si="759"/>
        <v/>
      </c>
      <c r="R3476" s="29" t="str">
        <f t="shared" si="760"/>
        <v/>
      </c>
      <c r="S3476" s="29" t="str">
        <f t="shared" si="761"/>
        <v/>
      </c>
      <c r="T3476" s="29" t="str">
        <f t="shared" si="762"/>
        <v/>
      </c>
      <c r="U3476" s="29"/>
      <c r="V3476" s="29"/>
      <c r="W3476" s="30" t="s">
        <v>2614</v>
      </c>
      <c r="X3476" s="37" t="s">
        <v>158</v>
      </c>
      <c r="Y3476" s="146">
        <v>17581</v>
      </c>
      <c r="Z3476" s="33">
        <v>22504</v>
      </c>
      <c r="AA3476" s="34">
        <f t="shared" si="750"/>
        <v>0.28000000000000003</v>
      </c>
      <c r="AB3476" s="33">
        <f t="shared" si="751"/>
        <v>22504</v>
      </c>
      <c r="AC3476" s="34">
        <f t="shared" si="752"/>
        <v>0.28001820783842107</v>
      </c>
      <c r="AD3476" s="145">
        <f t="shared" si="758"/>
        <v>18753.332999999999</v>
      </c>
      <c r="AE3476" s="105">
        <v>14650.833000000001</v>
      </c>
      <c r="AF3476" s="34" t="s">
        <v>36</v>
      </c>
      <c r="AG3476" s="34" t="s">
        <v>36</v>
      </c>
      <c r="AH3476" s="34" t="s">
        <v>36</v>
      </c>
      <c r="AI3476" s="29">
        <v>16.2</v>
      </c>
      <c r="AJ3476" s="29">
        <v>0.32900000000000001</v>
      </c>
      <c r="AK3476" s="29">
        <v>0</v>
      </c>
      <c r="AL3476" s="29">
        <v>0</v>
      </c>
      <c r="AM3476" s="29" t="s">
        <v>28</v>
      </c>
      <c r="AN3476" s="44" t="s">
        <v>27</v>
      </c>
      <c r="AO3476" s="29" t="s">
        <v>28</v>
      </c>
      <c r="AP3476" s="29">
        <v>1</v>
      </c>
      <c r="AQ3476" s="29"/>
      <c r="AR3476" s="29"/>
      <c r="AS3476" s="29"/>
      <c r="AT3476" s="29"/>
      <c r="AU3476" s="144"/>
      <c r="AV3476" s="36" t="s">
        <v>28</v>
      </c>
      <c r="AW3476" s="102">
        <v>43894</v>
      </c>
      <c r="AX3476" s="129" t="s">
        <v>33</v>
      </c>
      <c r="AY3476" s="106" t="e">
        <v>#N/A</v>
      </c>
      <c r="BD3476" t="s">
        <v>1608</v>
      </c>
      <c r="BE3476" t="e">
        <v>#N/A</v>
      </c>
      <c r="BF3476" t="s">
        <v>4739</v>
      </c>
      <c r="BH3476" t="str">
        <f t="shared" si="756"/>
        <v/>
      </c>
      <c r="BJ3476" t="str">
        <f t="shared" si="757"/>
        <v>OK</v>
      </c>
      <c r="BK3476" s="130" t="s">
        <v>5302</v>
      </c>
      <c r="BL3476" s="130" t="e">
        <v>#VALUE!</v>
      </c>
      <c r="BM3476" s="131">
        <v>19339</v>
      </c>
      <c r="BN3476" s="131">
        <v>1.1636589275557165</v>
      </c>
      <c r="BO3476" t="e">
        <v>#N/A</v>
      </c>
      <c r="BP3476">
        <v>0</v>
      </c>
    </row>
    <row r="3477" spans="1:68" ht="25.2" x14ac:dyDescent="0.3">
      <c r="A3477" s="1"/>
      <c r="B3477" s="47">
        <v>3116</v>
      </c>
      <c r="C3477" s="45">
        <v>1103068</v>
      </c>
      <c r="D3477" s="29">
        <v>1054161</v>
      </c>
      <c r="E3477" s="29"/>
      <c r="F3477" s="31" t="s">
        <v>2686</v>
      </c>
      <c r="G3477" s="37" t="s">
        <v>31</v>
      </c>
      <c r="H3477" s="29"/>
      <c r="I3477" s="148" t="s">
        <v>33</v>
      </c>
      <c r="J3477" s="147" t="s">
        <v>33</v>
      </c>
      <c r="K3477" s="148" t="e">
        <v>#N/A</v>
      </c>
      <c r="L3477" s="148" t="s">
        <v>32</v>
      </c>
      <c r="M3477" s="147" t="s">
        <v>33</v>
      </c>
      <c r="N3477" s="29">
        <f t="shared" si="753"/>
        <v>1054161</v>
      </c>
      <c r="O3477" s="29" t="str">
        <f t="shared" si="754"/>
        <v/>
      </c>
      <c r="P3477" s="29" t="str">
        <f t="shared" si="755"/>
        <v/>
      </c>
      <c r="Q3477" s="29" t="str">
        <f t="shared" si="759"/>
        <v/>
      </c>
      <c r="R3477" s="29" t="str">
        <f t="shared" si="760"/>
        <v/>
      </c>
      <c r="S3477" s="29" t="str">
        <f t="shared" si="761"/>
        <v/>
      </c>
      <c r="T3477" s="29" t="str">
        <f t="shared" si="762"/>
        <v/>
      </c>
      <c r="U3477" s="29"/>
      <c r="V3477" s="29"/>
      <c r="W3477" s="30" t="s">
        <v>2614</v>
      </c>
      <c r="X3477" s="37" t="s">
        <v>158</v>
      </c>
      <c r="Y3477" s="146">
        <v>15417</v>
      </c>
      <c r="Z3477" s="33">
        <v>19734</v>
      </c>
      <c r="AA3477" s="34">
        <f t="shared" si="750"/>
        <v>0.28000000000000003</v>
      </c>
      <c r="AB3477" s="33">
        <f t="shared" si="751"/>
        <v>19734</v>
      </c>
      <c r="AC3477" s="34">
        <f t="shared" si="752"/>
        <v>0.28001556723097881</v>
      </c>
      <c r="AD3477" s="145">
        <f t="shared" si="758"/>
        <v>16445</v>
      </c>
      <c r="AE3477" s="105">
        <v>12847.5</v>
      </c>
      <c r="AF3477" s="34" t="s">
        <v>36</v>
      </c>
      <c r="AG3477" s="34" t="s">
        <v>36</v>
      </c>
      <c r="AH3477" s="34" t="s">
        <v>36</v>
      </c>
      <c r="AI3477" s="29">
        <v>12.8</v>
      </c>
      <c r="AJ3477" s="29">
        <v>0.25541000000000003</v>
      </c>
      <c r="AK3477" s="29">
        <v>0</v>
      </c>
      <c r="AL3477" s="29">
        <v>0</v>
      </c>
      <c r="AM3477" s="29" t="s">
        <v>28</v>
      </c>
      <c r="AN3477" s="44" t="s">
        <v>27</v>
      </c>
      <c r="AO3477" s="29" t="s">
        <v>28</v>
      </c>
      <c r="AP3477" s="29">
        <v>1</v>
      </c>
      <c r="AQ3477" s="29"/>
      <c r="AR3477" s="29"/>
      <c r="AS3477" s="29"/>
      <c r="AT3477" s="29"/>
      <c r="AU3477" s="144"/>
      <c r="AV3477" s="36" t="s">
        <v>28</v>
      </c>
      <c r="AW3477" s="102">
        <v>43894</v>
      </c>
      <c r="AX3477" s="129" t="s">
        <v>33</v>
      </c>
      <c r="AY3477" s="106" t="e">
        <v>#N/A</v>
      </c>
      <c r="BD3477" t="s">
        <v>1608</v>
      </c>
      <c r="BE3477" t="e">
        <v>#N/A</v>
      </c>
      <c r="BF3477" t="s">
        <v>4739</v>
      </c>
      <c r="BH3477" t="str">
        <f t="shared" si="756"/>
        <v/>
      </c>
      <c r="BJ3477" t="str">
        <f t="shared" si="757"/>
        <v>OK</v>
      </c>
      <c r="BK3477" s="130" t="s">
        <v>5302</v>
      </c>
      <c r="BL3477" s="130" t="e">
        <v>#VALUE!</v>
      </c>
      <c r="BM3477" s="131">
        <v>16959</v>
      </c>
      <c r="BN3477" s="131">
        <v>1.1636299310100831</v>
      </c>
      <c r="BO3477" t="e">
        <v>#N/A</v>
      </c>
      <c r="BP3477">
        <v>0</v>
      </c>
    </row>
    <row r="3478" spans="1:68" ht="25.2" x14ac:dyDescent="0.3">
      <c r="A3478" s="1"/>
      <c r="B3478" s="47">
        <v>3117</v>
      </c>
      <c r="C3478" s="45">
        <v>1103069</v>
      </c>
      <c r="D3478" s="29">
        <v>1050251</v>
      </c>
      <c r="E3478" s="29"/>
      <c r="F3478" s="31" t="s">
        <v>2687</v>
      </c>
      <c r="G3478" s="37" t="s">
        <v>31</v>
      </c>
      <c r="H3478" s="29"/>
      <c r="I3478" s="148" t="s">
        <v>33</v>
      </c>
      <c r="J3478" s="147" t="s">
        <v>33</v>
      </c>
      <c r="K3478" s="148" t="e">
        <v>#N/A</v>
      </c>
      <c r="L3478" s="148" t="s">
        <v>32</v>
      </c>
      <c r="M3478" s="147" t="s">
        <v>33</v>
      </c>
      <c r="N3478" s="29">
        <f t="shared" si="753"/>
        <v>1050251</v>
      </c>
      <c r="O3478" s="29" t="str">
        <f t="shared" si="754"/>
        <v/>
      </c>
      <c r="P3478" s="29" t="str">
        <f t="shared" si="755"/>
        <v/>
      </c>
      <c r="Q3478" s="29" t="str">
        <f t="shared" si="759"/>
        <v/>
      </c>
      <c r="R3478" s="29" t="str">
        <f t="shared" si="760"/>
        <v/>
      </c>
      <c r="S3478" s="29" t="str">
        <f t="shared" si="761"/>
        <v/>
      </c>
      <c r="T3478" s="29" t="str">
        <f t="shared" si="762"/>
        <v/>
      </c>
      <c r="U3478" s="29"/>
      <c r="V3478" s="29"/>
      <c r="W3478" s="30" t="s">
        <v>2614</v>
      </c>
      <c r="X3478" s="37" t="s">
        <v>158</v>
      </c>
      <c r="Y3478" s="146">
        <v>25268</v>
      </c>
      <c r="Z3478" s="33">
        <v>32343</v>
      </c>
      <c r="AA3478" s="34">
        <f t="shared" si="750"/>
        <v>0.28000000000000003</v>
      </c>
      <c r="AB3478" s="33">
        <f t="shared" si="751"/>
        <v>32343</v>
      </c>
      <c r="AC3478" s="34">
        <f t="shared" si="752"/>
        <v>0.27999839670732307</v>
      </c>
      <c r="AD3478" s="145">
        <f t="shared" si="758"/>
        <v>26952.5</v>
      </c>
      <c r="AE3478" s="105">
        <v>21056.667000000001</v>
      </c>
      <c r="AF3478" s="34" t="s">
        <v>36</v>
      </c>
      <c r="AG3478" s="34" t="s">
        <v>36</v>
      </c>
      <c r="AH3478" s="34" t="s">
        <v>36</v>
      </c>
      <c r="AI3478" s="29">
        <v>25.1</v>
      </c>
      <c r="AJ3478" s="29">
        <v>0.51600000000000001</v>
      </c>
      <c r="AK3478" s="29">
        <v>0</v>
      </c>
      <c r="AL3478" s="29">
        <v>0</v>
      </c>
      <c r="AM3478" s="29" t="s">
        <v>28</v>
      </c>
      <c r="AN3478" s="44" t="s">
        <v>27</v>
      </c>
      <c r="AO3478" s="29" t="s">
        <v>28</v>
      </c>
      <c r="AP3478" s="29">
        <v>1</v>
      </c>
      <c r="AQ3478" s="29"/>
      <c r="AR3478" s="29"/>
      <c r="AS3478" s="29"/>
      <c r="AT3478" s="29"/>
      <c r="AU3478" s="144"/>
      <c r="AV3478" s="36" t="s">
        <v>28</v>
      </c>
      <c r="AW3478" s="102">
        <v>43894</v>
      </c>
      <c r="AX3478" s="129" t="s">
        <v>33</v>
      </c>
      <c r="AY3478" s="106" t="e">
        <v>#N/A</v>
      </c>
      <c r="BD3478" t="s">
        <v>1608</v>
      </c>
      <c r="BE3478" t="e">
        <v>#N/A</v>
      </c>
      <c r="BF3478" t="s">
        <v>4739</v>
      </c>
      <c r="BH3478" t="str">
        <f t="shared" si="756"/>
        <v/>
      </c>
      <c r="BJ3478" t="str">
        <f t="shared" si="757"/>
        <v>OK</v>
      </c>
      <c r="BK3478" s="130" t="s">
        <v>5302</v>
      </c>
      <c r="BL3478" s="130" t="e">
        <v>#VALUE!</v>
      </c>
      <c r="BM3478" s="131">
        <v>27795</v>
      </c>
      <c r="BN3478" s="131">
        <v>1.1636265515380464</v>
      </c>
      <c r="BO3478" t="e">
        <v>#N/A</v>
      </c>
      <c r="BP3478">
        <v>0</v>
      </c>
    </row>
    <row r="3479" spans="1:68" ht="25.2" x14ac:dyDescent="0.3">
      <c r="A3479" s="1"/>
      <c r="B3479" s="47">
        <v>3118</v>
      </c>
      <c r="C3479" s="45">
        <v>1103070</v>
      </c>
      <c r="D3479" s="29">
        <v>1050256</v>
      </c>
      <c r="E3479" s="29"/>
      <c r="F3479" s="31" t="s">
        <v>2688</v>
      </c>
      <c r="G3479" s="37" t="s">
        <v>31</v>
      </c>
      <c r="H3479" s="29"/>
      <c r="I3479" s="148" t="s">
        <v>33</v>
      </c>
      <c r="J3479" s="147" t="s">
        <v>33</v>
      </c>
      <c r="K3479" s="148" t="e">
        <v>#N/A</v>
      </c>
      <c r="L3479" s="148" t="s">
        <v>32</v>
      </c>
      <c r="M3479" s="147" t="s">
        <v>33</v>
      </c>
      <c r="N3479" s="29">
        <f t="shared" si="753"/>
        <v>1050256</v>
      </c>
      <c r="O3479" s="29" t="str">
        <f t="shared" si="754"/>
        <v/>
      </c>
      <c r="P3479" s="29" t="str">
        <f t="shared" si="755"/>
        <v/>
      </c>
      <c r="Q3479" s="29" t="str">
        <f t="shared" si="759"/>
        <v/>
      </c>
      <c r="R3479" s="29" t="str">
        <f t="shared" si="760"/>
        <v/>
      </c>
      <c r="S3479" s="29" t="str">
        <f t="shared" si="761"/>
        <v/>
      </c>
      <c r="T3479" s="29" t="str">
        <f t="shared" si="762"/>
        <v/>
      </c>
      <c r="U3479" s="29"/>
      <c r="V3479" s="29"/>
      <c r="W3479" s="30" t="s">
        <v>2614</v>
      </c>
      <c r="X3479" s="37" t="s">
        <v>158</v>
      </c>
      <c r="Y3479" s="146">
        <v>18887</v>
      </c>
      <c r="Z3479" s="33">
        <v>24176</v>
      </c>
      <c r="AA3479" s="34">
        <f t="shared" si="750"/>
        <v>0.28000000000000003</v>
      </c>
      <c r="AB3479" s="33">
        <f t="shared" si="751"/>
        <v>24176</v>
      </c>
      <c r="AC3479" s="34">
        <f t="shared" si="752"/>
        <v>0.28003387981079314</v>
      </c>
      <c r="AD3479" s="145">
        <f t="shared" si="758"/>
        <v>20146.667000000001</v>
      </c>
      <c r="AE3479" s="105">
        <v>15739.166999999999</v>
      </c>
      <c r="AF3479" s="34" t="s">
        <v>36</v>
      </c>
      <c r="AG3479" s="34" t="s">
        <v>168</v>
      </c>
      <c r="AH3479" s="34" t="s">
        <v>168</v>
      </c>
      <c r="AI3479" s="29">
        <v>19.3</v>
      </c>
      <c r="AJ3479" s="29">
        <v>0.41499999999999998</v>
      </c>
      <c r="AK3479" s="29">
        <v>0</v>
      </c>
      <c r="AL3479" s="29">
        <v>0</v>
      </c>
      <c r="AM3479" s="29" t="s">
        <v>28</v>
      </c>
      <c r="AN3479" s="44" t="s">
        <v>27</v>
      </c>
      <c r="AO3479" s="29" t="s">
        <v>28</v>
      </c>
      <c r="AP3479" s="29">
        <v>1</v>
      </c>
      <c r="AQ3479" s="29"/>
      <c r="AR3479" s="29"/>
      <c r="AS3479" s="29"/>
      <c r="AT3479" s="29"/>
      <c r="AU3479" s="144"/>
      <c r="AV3479" s="36" t="s">
        <v>28</v>
      </c>
      <c r="AW3479" s="102">
        <v>43894</v>
      </c>
      <c r="AX3479" s="129" t="s">
        <v>33</v>
      </c>
      <c r="AY3479" s="106" t="e">
        <v>#N/A</v>
      </c>
      <c r="BD3479" t="s">
        <v>1608</v>
      </c>
      <c r="BE3479" t="e">
        <v>#N/A</v>
      </c>
      <c r="BF3479" t="s">
        <v>4739</v>
      </c>
      <c r="BH3479" t="str">
        <f t="shared" si="756"/>
        <v/>
      </c>
      <c r="BJ3479" t="str">
        <f t="shared" si="757"/>
        <v>OK</v>
      </c>
      <c r="BK3479" s="130" t="s">
        <v>5302</v>
      </c>
      <c r="BL3479" s="130" t="e">
        <v>#VALUE!</v>
      </c>
      <c r="BM3479" s="131">
        <v>20776</v>
      </c>
      <c r="BN3479" s="131">
        <v>1.1636503658067001</v>
      </c>
      <c r="BO3479" t="e">
        <v>#N/A</v>
      </c>
      <c r="BP3479">
        <v>0</v>
      </c>
    </row>
    <row r="3480" spans="1:68" ht="25.2" x14ac:dyDescent="0.3">
      <c r="A3480" s="1"/>
      <c r="B3480" s="47">
        <v>3119</v>
      </c>
      <c r="C3480" s="45">
        <v>1103072</v>
      </c>
      <c r="D3480" s="29">
        <v>1050252</v>
      </c>
      <c r="E3480" s="29"/>
      <c r="F3480" s="31" t="s">
        <v>2689</v>
      </c>
      <c r="G3480" s="37" t="s">
        <v>31</v>
      </c>
      <c r="H3480" s="29"/>
      <c r="I3480" s="148" t="s">
        <v>33</v>
      </c>
      <c r="J3480" s="147" t="s">
        <v>33</v>
      </c>
      <c r="K3480" s="148" t="e">
        <v>#N/A</v>
      </c>
      <c r="L3480" s="148" t="s">
        <v>32</v>
      </c>
      <c r="M3480" s="147" t="s">
        <v>33</v>
      </c>
      <c r="N3480" s="29">
        <f t="shared" si="753"/>
        <v>1050252</v>
      </c>
      <c r="O3480" s="29" t="str">
        <f t="shared" si="754"/>
        <v/>
      </c>
      <c r="P3480" s="29" t="str">
        <f t="shared" si="755"/>
        <v/>
      </c>
      <c r="Q3480" s="29" t="str">
        <f t="shared" si="759"/>
        <v/>
      </c>
      <c r="R3480" s="29" t="str">
        <f t="shared" si="760"/>
        <v/>
      </c>
      <c r="S3480" s="29" t="str">
        <f t="shared" si="761"/>
        <v/>
      </c>
      <c r="T3480" s="29" t="str">
        <f t="shared" si="762"/>
        <v/>
      </c>
      <c r="U3480" s="29"/>
      <c r="V3480" s="29"/>
      <c r="W3480" s="30" t="s">
        <v>2614</v>
      </c>
      <c r="X3480" s="37" t="s">
        <v>158</v>
      </c>
      <c r="Y3480" s="146">
        <v>34415</v>
      </c>
      <c r="Z3480" s="33">
        <v>44052</v>
      </c>
      <c r="AA3480" s="34">
        <f t="shared" si="750"/>
        <v>0.28000000000000003</v>
      </c>
      <c r="AB3480" s="33">
        <f t="shared" si="751"/>
        <v>44052</v>
      </c>
      <c r="AC3480" s="34">
        <f t="shared" si="752"/>
        <v>0.28002323080025299</v>
      </c>
      <c r="AD3480" s="145">
        <f t="shared" si="758"/>
        <v>36710</v>
      </c>
      <c r="AE3480" s="105">
        <v>28679.167000000001</v>
      </c>
      <c r="AF3480" s="34" t="s">
        <v>36</v>
      </c>
      <c r="AG3480" s="34" t="s">
        <v>36</v>
      </c>
      <c r="AH3480" s="34" t="s">
        <v>36</v>
      </c>
      <c r="AI3480" s="29">
        <v>38.1</v>
      </c>
      <c r="AJ3480" s="29">
        <v>0.81100000000000005</v>
      </c>
      <c r="AK3480" s="29">
        <v>0</v>
      </c>
      <c r="AL3480" s="29">
        <v>0</v>
      </c>
      <c r="AM3480" s="29" t="s">
        <v>28</v>
      </c>
      <c r="AN3480" s="44" t="s">
        <v>27</v>
      </c>
      <c r="AO3480" s="29" t="s">
        <v>28</v>
      </c>
      <c r="AP3480" s="29">
        <v>1</v>
      </c>
      <c r="AQ3480" s="29"/>
      <c r="AR3480" s="29"/>
      <c r="AS3480" s="29"/>
      <c r="AT3480" s="29"/>
      <c r="AU3480" s="144"/>
      <c r="AV3480" s="36" t="s">
        <v>28</v>
      </c>
      <c r="AW3480" s="102">
        <v>43894</v>
      </c>
      <c r="AX3480" s="129" t="s">
        <v>33</v>
      </c>
      <c r="AY3480" s="106" t="e">
        <v>#N/A</v>
      </c>
      <c r="BD3480" t="s">
        <v>1608</v>
      </c>
      <c r="BE3480" t="e">
        <v>#N/A</v>
      </c>
      <c r="BF3480" t="s">
        <v>4739</v>
      </c>
      <c r="BH3480" t="str">
        <f t="shared" si="756"/>
        <v/>
      </c>
      <c r="BJ3480" t="str">
        <f t="shared" si="757"/>
        <v>OK</v>
      </c>
      <c r="BK3480" s="130" t="s">
        <v>5302</v>
      </c>
      <c r="BL3480" s="130" t="e">
        <v>#VALUE!</v>
      </c>
      <c r="BM3480" s="131">
        <v>37857</v>
      </c>
      <c r="BN3480" s="131">
        <v>1.1636421269514226</v>
      </c>
      <c r="BO3480" t="e">
        <v>#N/A</v>
      </c>
      <c r="BP3480">
        <v>0</v>
      </c>
    </row>
    <row r="3481" spans="1:68" ht="25.2" x14ac:dyDescent="0.3">
      <c r="A3481" s="1"/>
      <c r="B3481" s="47">
        <v>3120</v>
      </c>
      <c r="C3481" s="45">
        <v>1103073</v>
      </c>
      <c r="D3481" s="29">
        <v>1050257</v>
      </c>
      <c r="E3481" s="29"/>
      <c r="F3481" s="31" t="s">
        <v>2690</v>
      </c>
      <c r="G3481" s="37" t="s">
        <v>31</v>
      </c>
      <c r="H3481" s="29"/>
      <c r="I3481" s="148" t="s">
        <v>33</v>
      </c>
      <c r="J3481" s="147" t="s">
        <v>33</v>
      </c>
      <c r="K3481" s="148" t="e">
        <v>#N/A</v>
      </c>
      <c r="L3481" s="148" t="s">
        <v>32</v>
      </c>
      <c r="M3481" s="147" t="s">
        <v>33</v>
      </c>
      <c r="N3481" s="29">
        <f t="shared" si="753"/>
        <v>1050257</v>
      </c>
      <c r="O3481" s="29" t="str">
        <f t="shared" si="754"/>
        <v/>
      </c>
      <c r="P3481" s="29" t="str">
        <f t="shared" si="755"/>
        <v/>
      </c>
      <c r="Q3481" s="29" t="str">
        <f t="shared" si="759"/>
        <v/>
      </c>
      <c r="R3481" s="29" t="str">
        <f t="shared" si="760"/>
        <v/>
      </c>
      <c r="S3481" s="29" t="str">
        <f t="shared" si="761"/>
        <v/>
      </c>
      <c r="T3481" s="29" t="str">
        <f t="shared" si="762"/>
        <v/>
      </c>
      <c r="U3481" s="29"/>
      <c r="V3481" s="29"/>
      <c r="W3481" s="30" t="s">
        <v>2614</v>
      </c>
      <c r="X3481" s="37" t="s">
        <v>158</v>
      </c>
      <c r="Y3481" s="146">
        <v>35900</v>
      </c>
      <c r="Z3481" s="33">
        <v>45952</v>
      </c>
      <c r="AA3481" s="34">
        <f t="shared" si="750"/>
        <v>0.28000000000000003</v>
      </c>
      <c r="AB3481" s="33">
        <f t="shared" si="751"/>
        <v>45952</v>
      </c>
      <c r="AC3481" s="34">
        <f t="shared" si="752"/>
        <v>0.27999997459610049</v>
      </c>
      <c r="AD3481" s="145">
        <f t="shared" si="758"/>
        <v>38293.332999999999</v>
      </c>
      <c r="AE3481" s="105">
        <v>29916.667000000001</v>
      </c>
      <c r="AF3481" s="34" t="s">
        <v>36</v>
      </c>
      <c r="AG3481" s="34" t="s">
        <v>36</v>
      </c>
      <c r="AH3481" s="34" t="s">
        <v>168</v>
      </c>
      <c r="AI3481" s="29">
        <v>39.1</v>
      </c>
      <c r="AJ3481" s="29">
        <v>0.84499999999999997</v>
      </c>
      <c r="AK3481" s="29">
        <v>0</v>
      </c>
      <c r="AL3481" s="29">
        <v>0</v>
      </c>
      <c r="AM3481" s="29" t="s">
        <v>28</v>
      </c>
      <c r="AN3481" s="44" t="s">
        <v>27</v>
      </c>
      <c r="AO3481" s="29" t="s">
        <v>28</v>
      </c>
      <c r="AP3481" s="29">
        <v>1</v>
      </c>
      <c r="AQ3481" s="29"/>
      <c r="AR3481" s="29"/>
      <c r="AS3481" s="29"/>
      <c r="AT3481" s="29"/>
      <c r="AU3481" s="144"/>
      <c r="AV3481" s="36" t="s">
        <v>28</v>
      </c>
      <c r="AW3481" s="102">
        <v>43894</v>
      </c>
      <c r="AX3481" s="129" t="s">
        <v>33</v>
      </c>
      <c r="AY3481" s="106" t="e">
        <v>#N/A</v>
      </c>
      <c r="BD3481" t="s">
        <v>1608</v>
      </c>
      <c r="BE3481" t="e">
        <v>#N/A</v>
      </c>
      <c r="BF3481" t="s">
        <v>4739</v>
      </c>
      <c r="BH3481" t="str">
        <f t="shared" si="756"/>
        <v/>
      </c>
      <c r="BJ3481" t="str">
        <f t="shared" si="757"/>
        <v>OK</v>
      </c>
      <c r="BK3481" s="130" t="s">
        <v>5302</v>
      </c>
      <c r="BL3481" s="130" t="e">
        <v>#VALUE!</v>
      </c>
      <c r="BM3481" s="131">
        <v>39490</v>
      </c>
      <c r="BN3481" s="131">
        <v>1.1636363636363636</v>
      </c>
      <c r="BO3481" t="e">
        <v>#N/A</v>
      </c>
      <c r="BP3481">
        <v>0</v>
      </c>
    </row>
    <row r="3482" spans="1:68" ht="25.2" x14ac:dyDescent="0.3">
      <c r="A3482" s="1"/>
      <c r="B3482" s="47">
        <v>3121</v>
      </c>
      <c r="C3482" s="45">
        <v>1103075</v>
      </c>
      <c r="D3482" s="29">
        <v>1050253</v>
      </c>
      <c r="E3482" s="29"/>
      <c r="F3482" s="31" t="s">
        <v>2691</v>
      </c>
      <c r="G3482" s="37" t="s">
        <v>31</v>
      </c>
      <c r="H3482" s="29"/>
      <c r="I3482" s="148" t="s">
        <v>33</v>
      </c>
      <c r="J3482" s="147" t="s">
        <v>33</v>
      </c>
      <c r="K3482" s="148" t="e">
        <v>#N/A</v>
      </c>
      <c r="L3482" s="148" t="s">
        <v>32</v>
      </c>
      <c r="M3482" s="147" t="s">
        <v>33</v>
      </c>
      <c r="N3482" s="29">
        <f t="shared" si="753"/>
        <v>1050253</v>
      </c>
      <c r="O3482" s="29" t="str">
        <f t="shared" si="754"/>
        <v/>
      </c>
      <c r="P3482" s="29" t="str">
        <f t="shared" si="755"/>
        <v/>
      </c>
      <c r="Q3482" s="29" t="str">
        <f t="shared" si="759"/>
        <v/>
      </c>
      <c r="R3482" s="29" t="str">
        <f t="shared" si="760"/>
        <v/>
      </c>
      <c r="S3482" s="29" t="str">
        <f t="shared" si="761"/>
        <v/>
      </c>
      <c r="T3482" s="29" t="str">
        <f t="shared" si="762"/>
        <v/>
      </c>
      <c r="U3482" s="29"/>
      <c r="V3482" s="29"/>
      <c r="W3482" s="30" t="s">
        <v>2614</v>
      </c>
      <c r="X3482" s="37" t="s">
        <v>158</v>
      </c>
      <c r="Y3482" s="146">
        <v>68624</v>
      </c>
      <c r="Z3482" s="33">
        <v>87838</v>
      </c>
      <c r="AA3482" s="34">
        <f t="shared" si="750"/>
        <v>0.28000000000000003</v>
      </c>
      <c r="AB3482" s="33">
        <f t="shared" si="751"/>
        <v>87838</v>
      </c>
      <c r="AC3482" s="34">
        <f t="shared" si="752"/>
        <v>0.27998949475408308</v>
      </c>
      <c r="AD3482" s="145">
        <f t="shared" si="758"/>
        <v>73198.332999999999</v>
      </c>
      <c r="AE3482" s="105">
        <v>57186.667000000001</v>
      </c>
      <c r="AF3482" s="34" t="s">
        <v>36</v>
      </c>
      <c r="AG3482" s="34" t="s">
        <v>36</v>
      </c>
      <c r="AH3482" s="34" t="s">
        <v>36</v>
      </c>
      <c r="AI3482" s="29">
        <v>76.3</v>
      </c>
      <c r="AJ3482" s="29">
        <v>1.637</v>
      </c>
      <c r="AK3482" s="29">
        <v>0</v>
      </c>
      <c r="AL3482" s="29">
        <v>0</v>
      </c>
      <c r="AM3482" s="29" t="s">
        <v>28</v>
      </c>
      <c r="AN3482" s="44" t="s">
        <v>27</v>
      </c>
      <c r="AO3482" s="29" t="s">
        <v>28</v>
      </c>
      <c r="AP3482" s="29">
        <v>1</v>
      </c>
      <c r="AQ3482" s="29"/>
      <c r="AR3482" s="29"/>
      <c r="AS3482" s="29"/>
      <c r="AT3482" s="29"/>
      <c r="AU3482" s="144"/>
      <c r="AV3482" s="36" t="s">
        <v>28</v>
      </c>
      <c r="AW3482" s="102">
        <v>43894</v>
      </c>
      <c r="AX3482" s="129" t="s">
        <v>33</v>
      </c>
      <c r="AY3482" s="106" t="e">
        <v>#N/A</v>
      </c>
      <c r="BD3482" t="s">
        <v>1608</v>
      </c>
      <c r="BE3482" t="e">
        <v>#N/A</v>
      </c>
      <c r="BF3482" t="s">
        <v>4739</v>
      </c>
      <c r="BH3482" t="str">
        <f t="shared" si="756"/>
        <v/>
      </c>
      <c r="BJ3482" t="str">
        <f t="shared" si="757"/>
        <v>OK</v>
      </c>
      <c r="BK3482" s="130" t="s">
        <v>5302</v>
      </c>
      <c r="BL3482" s="130" t="e">
        <v>#VALUE!</v>
      </c>
      <c r="BM3482" s="131">
        <v>75486</v>
      </c>
      <c r="BN3482" s="131">
        <v>1.1636329915481016</v>
      </c>
      <c r="BO3482" t="e">
        <v>#N/A</v>
      </c>
      <c r="BP3482">
        <v>0</v>
      </c>
    </row>
    <row r="3483" spans="1:68" ht="25.2" x14ac:dyDescent="0.3">
      <c r="A3483" s="1"/>
      <c r="B3483" s="47">
        <v>3122</v>
      </c>
      <c r="C3483" s="45">
        <v>1103076</v>
      </c>
      <c r="D3483" s="29">
        <v>1050258</v>
      </c>
      <c r="E3483" s="29"/>
      <c r="F3483" s="31" t="s">
        <v>2692</v>
      </c>
      <c r="G3483" s="37" t="s">
        <v>31</v>
      </c>
      <c r="H3483" s="29"/>
      <c r="I3483" s="148" t="s">
        <v>33</v>
      </c>
      <c r="J3483" s="147" t="s">
        <v>33</v>
      </c>
      <c r="K3483" s="148" t="e">
        <v>#N/A</v>
      </c>
      <c r="L3483" s="148" t="s">
        <v>32</v>
      </c>
      <c r="M3483" s="147" t="s">
        <v>33</v>
      </c>
      <c r="N3483" s="29">
        <f t="shared" si="753"/>
        <v>1050258</v>
      </c>
      <c r="O3483" s="29" t="str">
        <f t="shared" si="754"/>
        <v/>
      </c>
      <c r="P3483" s="29" t="str">
        <f t="shared" si="755"/>
        <v/>
      </c>
      <c r="Q3483" s="29" t="str">
        <f t="shared" si="759"/>
        <v/>
      </c>
      <c r="R3483" s="29" t="str">
        <f t="shared" si="760"/>
        <v/>
      </c>
      <c r="S3483" s="29" t="str">
        <f t="shared" si="761"/>
        <v/>
      </c>
      <c r="T3483" s="29" t="str">
        <f t="shared" si="762"/>
        <v/>
      </c>
      <c r="U3483" s="29"/>
      <c r="V3483" s="29"/>
      <c r="W3483" s="30" t="s">
        <v>2614</v>
      </c>
      <c r="X3483" s="37" t="s">
        <v>158</v>
      </c>
      <c r="Y3483" s="146">
        <v>58674</v>
      </c>
      <c r="Z3483" s="33">
        <v>75102</v>
      </c>
      <c r="AA3483" s="34">
        <f t="shared" si="750"/>
        <v>0.28000000000000003</v>
      </c>
      <c r="AB3483" s="33">
        <f t="shared" si="751"/>
        <v>75102</v>
      </c>
      <c r="AC3483" s="34">
        <f t="shared" si="752"/>
        <v>0.27998772880662642</v>
      </c>
      <c r="AD3483" s="145">
        <f t="shared" si="758"/>
        <v>62585</v>
      </c>
      <c r="AE3483" s="105">
        <v>48895</v>
      </c>
      <c r="AF3483" s="34" t="s">
        <v>36</v>
      </c>
      <c r="AG3483" s="34" t="s">
        <v>168</v>
      </c>
      <c r="AH3483" s="34" t="s">
        <v>168</v>
      </c>
      <c r="AI3483" s="29">
        <v>56.84</v>
      </c>
      <c r="AJ3483" s="29">
        <v>1.3149999999999999</v>
      </c>
      <c r="AK3483" s="29">
        <v>0</v>
      </c>
      <c r="AL3483" s="29">
        <v>0</v>
      </c>
      <c r="AM3483" s="29" t="s">
        <v>28</v>
      </c>
      <c r="AN3483" s="44" t="s">
        <v>27</v>
      </c>
      <c r="AO3483" s="29" t="s">
        <v>28</v>
      </c>
      <c r="AP3483" s="29">
        <v>1</v>
      </c>
      <c r="AQ3483" s="29"/>
      <c r="AR3483" s="29"/>
      <c r="AS3483" s="29"/>
      <c r="AT3483" s="29"/>
      <c r="AU3483" s="144"/>
      <c r="AV3483" s="36" t="s">
        <v>28</v>
      </c>
      <c r="AW3483" s="102">
        <v>43894</v>
      </c>
      <c r="AX3483" s="129" t="s">
        <v>33</v>
      </c>
      <c r="AY3483" s="106" t="e">
        <v>#N/A</v>
      </c>
      <c r="BD3483" t="s">
        <v>1608</v>
      </c>
      <c r="BE3483" t="e">
        <v>#N/A</v>
      </c>
      <c r="BF3483" t="s">
        <v>4739</v>
      </c>
      <c r="BH3483" t="str">
        <f t="shared" si="756"/>
        <v/>
      </c>
      <c r="BJ3483" t="str">
        <f t="shared" si="757"/>
        <v>OK</v>
      </c>
      <c r="BK3483" s="130" t="s">
        <v>5302</v>
      </c>
      <c r="BL3483" s="130" t="e">
        <v>#VALUE!</v>
      </c>
      <c r="BM3483" s="131">
        <v>64541</v>
      </c>
      <c r="BN3483" s="131">
        <v>1.1636324197022048</v>
      </c>
      <c r="BO3483" t="e">
        <v>#N/A</v>
      </c>
      <c r="BP3483">
        <v>0</v>
      </c>
    </row>
    <row r="3484" spans="1:68" ht="25.2" x14ac:dyDescent="0.3">
      <c r="A3484" s="1"/>
      <c r="B3484" s="47">
        <v>3123</v>
      </c>
      <c r="C3484" s="45">
        <v>1103077</v>
      </c>
      <c r="D3484" s="29">
        <v>1050254</v>
      </c>
      <c r="E3484" s="29"/>
      <c r="F3484" s="31" t="s">
        <v>2693</v>
      </c>
      <c r="G3484" s="37" t="s">
        <v>31</v>
      </c>
      <c r="H3484" s="29"/>
      <c r="I3484" s="148" t="s">
        <v>33</v>
      </c>
      <c r="J3484" s="147" t="s">
        <v>33</v>
      </c>
      <c r="K3484" s="148" t="e">
        <v>#N/A</v>
      </c>
      <c r="L3484" s="148" t="s">
        <v>32</v>
      </c>
      <c r="M3484" s="147" t="s">
        <v>33</v>
      </c>
      <c r="N3484" s="29">
        <f t="shared" si="753"/>
        <v>1050254</v>
      </c>
      <c r="O3484" s="29" t="str">
        <f t="shared" si="754"/>
        <v/>
      </c>
      <c r="P3484" s="29" t="str">
        <f t="shared" si="755"/>
        <v/>
      </c>
      <c r="Q3484" s="29" t="str">
        <f t="shared" si="759"/>
        <v/>
      </c>
      <c r="R3484" s="29" t="str">
        <f t="shared" si="760"/>
        <v/>
      </c>
      <c r="S3484" s="29" t="str">
        <f t="shared" si="761"/>
        <v/>
      </c>
      <c r="T3484" s="29" t="str">
        <f t="shared" si="762"/>
        <v/>
      </c>
      <c r="U3484" s="29"/>
      <c r="V3484" s="29"/>
      <c r="W3484" s="30" t="s">
        <v>2614</v>
      </c>
      <c r="X3484" s="37" t="s">
        <v>158</v>
      </c>
      <c r="Y3484" s="146">
        <v>111910</v>
      </c>
      <c r="Z3484" s="33">
        <v>143245</v>
      </c>
      <c r="AA3484" s="34">
        <f t="shared" si="750"/>
        <v>0.28000000000000003</v>
      </c>
      <c r="AB3484" s="33">
        <f t="shared" si="751"/>
        <v>143245</v>
      </c>
      <c r="AC3484" s="34">
        <f t="shared" si="752"/>
        <v>0.2800017881511993</v>
      </c>
      <c r="AD3484" s="145">
        <f t="shared" si="758"/>
        <v>119370.833</v>
      </c>
      <c r="AE3484" s="105">
        <v>93258.332999999999</v>
      </c>
      <c r="AF3484" s="34" t="s">
        <v>36</v>
      </c>
      <c r="AG3484" s="34" t="s">
        <v>36</v>
      </c>
      <c r="AH3484" s="34" t="s">
        <v>36</v>
      </c>
      <c r="AI3484" s="29">
        <v>109.31</v>
      </c>
      <c r="AJ3484" s="29">
        <v>2.536</v>
      </c>
      <c r="AK3484" s="29">
        <v>0</v>
      </c>
      <c r="AL3484" s="29">
        <v>0</v>
      </c>
      <c r="AM3484" s="29" t="s">
        <v>28</v>
      </c>
      <c r="AN3484" s="44" t="s">
        <v>27</v>
      </c>
      <c r="AO3484" s="29" t="s">
        <v>28</v>
      </c>
      <c r="AP3484" s="29">
        <v>1</v>
      </c>
      <c r="AQ3484" s="29"/>
      <c r="AR3484" s="29"/>
      <c r="AS3484" s="29"/>
      <c r="AT3484" s="29"/>
      <c r="AU3484" s="144"/>
      <c r="AV3484" s="36" t="s">
        <v>28</v>
      </c>
      <c r="AW3484" s="102">
        <v>43894</v>
      </c>
      <c r="AX3484" s="129" t="s">
        <v>33</v>
      </c>
      <c r="AY3484" s="106" t="e">
        <v>#N/A</v>
      </c>
      <c r="BD3484" t="s">
        <v>1608</v>
      </c>
      <c r="BE3484" t="e">
        <v>#N/A</v>
      </c>
      <c r="BF3484" t="s">
        <v>4739</v>
      </c>
      <c r="BH3484" t="str">
        <f t="shared" si="756"/>
        <v/>
      </c>
      <c r="BJ3484" t="str">
        <f t="shared" si="757"/>
        <v>OK</v>
      </c>
      <c r="BK3484" s="130" t="s">
        <v>5302</v>
      </c>
      <c r="BL3484" s="130" t="e">
        <v>#VALUE!</v>
      </c>
      <c r="BM3484" s="131">
        <v>123101</v>
      </c>
      <c r="BN3484" s="131">
        <v>1.1636379883185353</v>
      </c>
      <c r="BO3484" t="e">
        <v>#N/A</v>
      </c>
      <c r="BP3484">
        <v>0</v>
      </c>
    </row>
    <row r="3485" spans="1:68" ht="25.2" x14ac:dyDescent="0.3">
      <c r="A3485" s="1"/>
      <c r="B3485" s="47">
        <v>3124</v>
      </c>
      <c r="C3485" s="45">
        <v>1104817</v>
      </c>
      <c r="D3485" s="29">
        <v>1051708</v>
      </c>
      <c r="E3485" s="29"/>
      <c r="F3485" s="39" t="s">
        <v>2694</v>
      </c>
      <c r="G3485" s="37" t="s">
        <v>31</v>
      </c>
      <c r="H3485" s="70" t="s">
        <v>4779</v>
      </c>
      <c r="I3485" s="148" t="s">
        <v>33</v>
      </c>
      <c r="J3485" s="147" t="s">
        <v>33</v>
      </c>
      <c r="K3485" s="148" t="e">
        <v>#N/A</v>
      </c>
      <c r="L3485" s="148" t="s">
        <v>32</v>
      </c>
      <c r="M3485" s="147" t="s">
        <v>33</v>
      </c>
      <c r="N3485" s="29">
        <f t="shared" si="753"/>
        <v>1051708</v>
      </c>
      <c r="O3485" s="29" t="str">
        <f t="shared" si="754"/>
        <v/>
      </c>
      <c r="P3485" s="29" t="str">
        <f t="shared" si="755"/>
        <v/>
      </c>
      <c r="Q3485" s="29" t="str">
        <f t="shared" si="759"/>
        <v/>
      </c>
      <c r="R3485" s="29" t="str">
        <f t="shared" si="760"/>
        <v/>
      </c>
      <c r="S3485" s="29" t="str">
        <f t="shared" si="761"/>
        <v/>
      </c>
      <c r="T3485" s="29" t="str">
        <f t="shared" si="762"/>
        <v/>
      </c>
      <c r="U3485" s="29"/>
      <c r="V3485" s="29"/>
      <c r="W3485" s="30" t="s">
        <v>2614</v>
      </c>
      <c r="X3485" s="37" t="s">
        <v>158</v>
      </c>
      <c r="Y3485" s="146">
        <v>8899</v>
      </c>
      <c r="Z3485" s="33">
        <v>11391</v>
      </c>
      <c r="AA3485" s="34">
        <f t="shared" si="750"/>
        <v>0.28000000000000003</v>
      </c>
      <c r="AB3485" s="33">
        <f t="shared" si="751"/>
        <v>11391</v>
      </c>
      <c r="AC3485" s="34">
        <f t="shared" si="752"/>
        <v>0.28003152174543311</v>
      </c>
      <c r="AD3485" s="145">
        <f t="shared" si="758"/>
        <v>9492.5</v>
      </c>
      <c r="AE3485" s="105">
        <v>7415.8329999999996</v>
      </c>
      <c r="AF3485" s="34" t="s">
        <v>36</v>
      </c>
      <c r="AG3485" s="34" t="s">
        <v>36</v>
      </c>
      <c r="AH3485" s="34" t="s">
        <v>36</v>
      </c>
      <c r="AI3485" s="29">
        <v>8.7650000000000006</v>
      </c>
      <c r="AJ3485" s="29">
        <v>0.15</v>
      </c>
      <c r="AK3485" s="29">
        <v>21</v>
      </c>
      <c r="AL3485" s="29">
        <v>0</v>
      </c>
      <c r="AM3485" s="29" t="s">
        <v>28</v>
      </c>
      <c r="AN3485" s="158" t="s">
        <v>28</v>
      </c>
      <c r="AO3485" s="29" t="s">
        <v>28</v>
      </c>
      <c r="AP3485" s="29">
        <v>1</v>
      </c>
      <c r="AQ3485" s="29"/>
      <c r="AR3485" s="29"/>
      <c r="AS3485" s="29"/>
      <c r="AT3485" s="29"/>
      <c r="AU3485" s="144"/>
      <c r="AV3485" s="36" t="s">
        <v>33</v>
      </c>
      <c r="AW3485" s="102">
        <v>44123</v>
      </c>
      <c r="AX3485" s="129" t="s">
        <v>33</v>
      </c>
      <c r="AY3485" s="106">
        <v>60</v>
      </c>
      <c r="BD3485" t="s">
        <v>2465</v>
      </c>
      <c r="BE3485" t="e">
        <v>#N/A</v>
      </c>
      <c r="BF3485" t="s">
        <v>4747</v>
      </c>
      <c r="BH3485" t="str">
        <f t="shared" si="756"/>
        <v>AV</v>
      </c>
      <c r="BJ3485" t="str">
        <f t="shared" si="757"/>
        <v>OK</v>
      </c>
      <c r="BK3485" s="130">
        <v>11391</v>
      </c>
      <c r="BL3485" s="130" t="s">
        <v>37</v>
      </c>
      <c r="BM3485" s="131">
        <v>10875</v>
      </c>
      <c r="BN3485" s="131">
        <v>1.0474482758620689</v>
      </c>
      <c r="BO3485">
        <v>11391</v>
      </c>
      <c r="BP3485">
        <v>0</v>
      </c>
    </row>
    <row r="3486" spans="1:68" ht="25.2" x14ac:dyDescent="0.3">
      <c r="A3486" s="1"/>
      <c r="B3486" s="47">
        <v>3125</v>
      </c>
      <c r="C3486" s="45">
        <v>1050255</v>
      </c>
      <c r="D3486" s="29"/>
      <c r="E3486" s="29"/>
      <c r="F3486" s="39" t="s">
        <v>2695</v>
      </c>
      <c r="G3486" s="29" t="s">
        <v>61</v>
      </c>
      <c r="H3486" s="70" t="s">
        <v>59</v>
      </c>
      <c r="I3486" s="148" t="s">
        <v>33</v>
      </c>
      <c r="J3486" s="147" t="s">
        <v>33</v>
      </c>
      <c r="K3486" s="148" t="e">
        <v>#N/A</v>
      </c>
      <c r="L3486" s="148" t="s">
        <v>32</v>
      </c>
      <c r="M3486" s="147">
        <v>42551</v>
      </c>
      <c r="N3486" s="29" t="str">
        <f t="shared" si="753"/>
        <v/>
      </c>
      <c r="O3486" s="29" t="str">
        <f t="shared" si="754"/>
        <v/>
      </c>
      <c r="P3486" s="29" t="str">
        <f t="shared" si="755"/>
        <v/>
      </c>
      <c r="Q3486" s="29" t="str">
        <f t="shared" si="759"/>
        <v/>
      </c>
      <c r="R3486" s="29" t="str">
        <f t="shared" si="760"/>
        <v/>
      </c>
      <c r="S3486" s="29" t="str">
        <f t="shared" si="761"/>
        <v/>
      </c>
      <c r="T3486" s="29" t="str">
        <f t="shared" si="762"/>
        <v/>
      </c>
      <c r="U3486" s="29">
        <v>1103066</v>
      </c>
      <c r="V3486" s="29"/>
      <c r="W3486" s="38" t="s">
        <v>2614</v>
      </c>
      <c r="X3486" s="29" t="s">
        <v>158</v>
      </c>
      <c r="Y3486" s="146">
        <v>8966</v>
      </c>
      <c r="Z3486" s="33">
        <v>9863</v>
      </c>
      <c r="AA3486" s="34">
        <f t="shared" si="750"/>
        <v>0.1</v>
      </c>
      <c r="AB3486" s="33">
        <f t="shared" si="751"/>
        <v>9863</v>
      </c>
      <c r="AC3486" s="34">
        <f t="shared" si="752"/>
        <v>0.10004460851908939</v>
      </c>
      <c r="AD3486" s="145">
        <f t="shared" si="758"/>
        <v>8219.1669999999995</v>
      </c>
      <c r="AE3486" s="105">
        <v>7471.6670000000004</v>
      </c>
      <c r="AF3486" s="34" t="e">
        <v>#N/A</v>
      </c>
      <c r="AG3486" s="34" t="e">
        <v>#N/A</v>
      </c>
      <c r="AH3486" s="34" t="e">
        <v>#N/A</v>
      </c>
      <c r="AI3486" s="29">
        <v>8.25</v>
      </c>
      <c r="AJ3486" s="29">
        <v>0.16800000000000001</v>
      </c>
      <c r="AK3486" s="29">
        <v>0</v>
      </c>
      <c r="AL3486" s="29">
        <v>0</v>
      </c>
      <c r="AM3486" s="29" t="s">
        <v>27</v>
      </c>
      <c r="AN3486" s="44" t="s">
        <v>27</v>
      </c>
      <c r="AO3486" s="29" t="s">
        <v>27</v>
      </c>
      <c r="AP3486" s="29">
        <v>1</v>
      </c>
      <c r="AQ3486" s="29"/>
      <c r="AR3486" s="29"/>
      <c r="AS3486" s="29"/>
      <c r="AT3486" s="29"/>
      <c r="AU3486" s="144"/>
      <c r="AV3486" s="36" t="s">
        <v>28</v>
      </c>
      <c r="AW3486" s="102">
        <v>42551</v>
      </c>
      <c r="AX3486" s="129" t="s">
        <v>33</v>
      </c>
      <c r="AY3486" s="106" t="e">
        <v>#N/A</v>
      </c>
      <c r="BD3486" t="s">
        <v>1724</v>
      </c>
      <c r="BE3486" t="e">
        <v>#N/A</v>
      </c>
      <c r="BF3486" t="e">
        <v>#N/A</v>
      </c>
      <c r="BH3486" t="str">
        <f t="shared" si="756"/>
        <v/>
      </c>
      <c r="BJ3486" t="str">
        <f t="shared" si="757"/>
        <v>OK</v>
      </c>
      <c r="BK3486" s="130" t="s">
        <v>5302</v>
      </c>
      <c r="BL3486" s="130" t="e">
        <v>#VALUE!</v>
      </c>
      <c r="BM3486" s="131" t="s">
        <v>33</v>
      </c>
      <c r="BN3486" s="131" t="e">
        <v>#VALUE!</v>
      </c>
      <c r="BO3486" t="e">
        <v>#N/A</v>
      </c>
      <c r="BP3486">
        <v>0</v>
      </c>
    </row>
    <row r="3487" spans="1:68" ht="25.2" x14ac:dyDescent="0.3">
      <c r="A3487" s="1"/>
      <c r="B3487" s="47">
        <v>3126</v>
      </c>
      <c r="C3487" s="45">
        <v>1050250</v>
      </c>
      <c r="D3487" s="29"/>
      <c r="E3487" s="29"/>
      <c r="F3487" s="39" t="s">
        <v>2696</v>
      </c>
      <c r="G3487" s="29" t="s">
        <v>61</v>
      </c>
      <c r="H3487" s="70" t="s">
        <v>59</v>
      </c>
      <c r="I3487" s="148" t="s">
        <v>33</v>
      </c>
      <c r="J3487" s="147" t="s">
        <v>33</v>
      </c>
      <c r="K3487" s="148" t="e">
        <v>#N/A</v>
      </c>
      <c r="L3487" s="148" t="s">
        <v>32</v>
      </c>
      <c r="M3487" s="147">
        <v>42551</v>
      </c>
      <c r="N3487" s="29" t="str">
        <f t="shared" si="753"/>
        <v/>
      </c>
      <c r="O3487" s="29" t="str">
        <f t="shared" si="754"/>
        <v/>
      </c>
      <c r="P3487" s="29" t="str">
        <f t="shared" si="755"/>
        <v/>
      </c>
      <c r="Q3487" s="29" t="str">
        <f t="shared" si="759"/>
        <v/>
      </c>
      <c r="R3487" s="29" t="str">
        <f t="shared" si="760"/>
        <v/>
      </c>
      <c r="S3487" s="29" t="str">
        <f t="shared" si="761"/>
        <v/>
      </c>
      <c r="T3487" s="29" t="str">
        <f t="shared" si="762"/>
        <v/>
      </c>
      <c r="U3487" s="29">
        <v>1103067</v>
      </c>
      <c r="V3487" s="29"/>
      <c r="W3487" s="38" t="s">
        <v>2614</v>
      </c>
      <c r="X3487" s="29" t="s">
        <v>158</v>
      </c>
      <c r="Y3487" s="146">
        <v>17581</v>
      </c>
      <c r="Z3487" s="33">
        <v>19339</v>
      </c>
      <c r="AA3487" s="34">
        <f t="shared" si="750"/>
        <v>0.1</v>
      </c>
      <c r="AB3487" s="33">
        <f t="shared" si="751"/>
        <v>19339</v>
      </c>
      <c r="AC3487" s="34">
        <f t="shared" si="752"/>
        <v>9.9994314316462413E-2</v>
      </c>
      <c r="AD3487" s="145">
        <f t="shared" si="758"/>
        <v>16115.833000000001</v>
      </c>
      <c r="AE3487" s="105">
        <v>14650.833000000001</v>
      </c>
      <c r="AF3487" s="34" t="s">
        <v>70</v>
      </c>
      <c r="AG3487" s="34" t="s">
        <v>73</v>
      </c>
      <c r="AH3487" s="34" t="s">
        <v>73</v>
      </c>
      <c r="AI3487" s="29">
        <v>16.2</v>
      </c>
      <c r="AJ3487" s="29">
        <v>0.32900000000000001</v>
      </c>
      <c r="AK3487" s="29">
        <v>0</v>
      </c>
      <c r="AL3487" s="29">
        <v>0</v>
      </c>
      <c r="AM3487" s="29" t="s">
        <v>27</v>
      </c>
      <c r="AN3487" s="44" t="s">
        <v>27</v>
      </c>
      <c r="AO3487" s="29" t="s">
        <v>27</v>
      </c>
      <c r="AP3487" s="29">
        <v>1</v>
      </c>
      <c r="AQ3487" s="29"/>
      <c r="AR3487" s="29"/>
      <c r="AS3487" s="29"/>
      <c r="AT3487" s="29"/>
      <c r="AU3487" s="144"/>
      <c r="AV3487" s="36" t="s">
        <v>28</v>
      </c>
      <c r="AW3487" s="102">
        <v>42551</v>
      </c>
      <c r="AX3487" s="129" t="s">
        <v>33</v>
      </c>
      <c r="AY3487" s="106" t="e">
        <v>#N/A</v>
      </c>
      <c r="BD3487" t="s">
        <v>1724</v>
      </c>
      <c r="BE3487" t="e">
        <v>#N/A</v>
      </c>
      <c r="BF3487">
        <v>0</v>
      </c>
      <c r="BH3487" t="str">
        <f t="shared" si="756"/>
        <v/>
      </c>
      <c r="BJ3487" t="str">
        <f t="shared" si="757"/>
        <v>OK</v>
      </c>
      <c r="BK3487" s="130" t="s">
        <v>5302</v>
      </c>
      <c r="BL3487" s="130" t="e">
        <v>#VALUE!</v>
      </c>
      <c r="BM3487" s="131" t="s">
        <v>33</v>
      </c>
      <c r="BN3487" s="131" t="e">
        <v>#VALUE!</v>
      </c>
      <c r="BO3487" t="e">
        <v>#N/A</v>
      </c>
      <c r="BP3487">
        <v>0</v>
      </c>
    </row>
    <row r="3488" spans="1:68" ht="25.2" x14ac:dyDescent="0.3">
      <c r="A3488" s="1"/>
      <c r="B3488" s="47">
        <v>3127</v>
      </c>
      <c r="C3488" s="45">
        <v>1054161</v>
      </c>
      <c r="D3488" s="29"/>
      <c r="E3488" s="29"/>
      <c r="F3488" s="39" t="s">
        <v>2697</v>
      </c>
      <c r="G3488" s="29" t="s">
        <v>61</v>
      </c>
      <c r="H3488" s="70" t="s">
        <v>59</v>
      </c>
      <c r="I3488" s="148" t="s">
        <v>33</v>
      </c>
      <c r="J3488" s="147" t="s">
        <v>33</v>
      </c>
      <c r="K3488" s="148" t="e">
        <v>#N/A</v>
      </c>
      <c r="L3488" s="148" t="s">
        <v>32</v>
      </c>
      <c r="M3488" s="147">
        <v>42551</v>
      </c>
      <c r="N3488" s="29" t="str">
        <f t="shared" si="753"/>
        <v/>
      </c>
      <c r="O3488" s="29" t="str">
        <f t="shared" si="754"/>
        <v/>
      </c>
      <c r="P3488" s="29" t="str">
        <f t="shared" si="755"/>
        <v/>
      </c>
      <c r="Q3488" s="29" t="str">
        <f t="shared" si="759"/>
        <v/>
      </c>
      <c r="R3488" s="29" t="str">
        <f t="shared" si="760"/>
        <v/>
      </c>
      <c r="S3488" s="29" t="str">
        <f t="shared" si="761"/>
        <v/>
      </c>
      <c r="T3488" s="29" t="str">
        <f t="shared" si="762"/>
        <v/>
      </c>
      <c r="U3488" s="29">
        <v>1103068</v>
      </c>
      <c r="V3488" s="29"/>
      <c r="W3488" s="38" t="s">
        <v>2614</v>
      </c>
      <c r="X3488" s="29" t="s">
        <v>158</v>
      </c>
      <c r="Y3488" s="146">
        <v>15417</v>
      </c>
      <c r="Z3488" s="33">
        <v>16959</v>
      </c>
      <c r="AA3488" s="34">
        <f t="shared" si="750"/>
        <v>0.1</v>
      </c>
      <c r="AB3488" s="33">
        <f t="shared" si="751"/>
        <v>16959</v>
      </c>
      <c r="AC3488" s="34">
        <f t="shared" si="752"/>
        <v>0.10001945903872349</v>
      </c>
      <c r="AD3488" s="145">
        <f t="shared" si="758"/>
        <v>14132.5</v>
      </c>
      <c r="AE3488" s="105">
        <v>12847.5</v>
      </c>
      <c r="AF3488" s="34" t="e">
        <v>#N/A</v>
      </c>
      <c r="AG3488" s="34" t="e">
        <v>#N/A</v>
      </c>
      <c r="AH3488" s="34" t="e">
        <v>#N/A</v>
      </c>
      <c r="AI3488" s="29">
        <v>12.8</v>
      </c>
      <c r="AJ3488" s="29">
        <v>0.25541000000000003</v>
      </c>
      <c r="AK3488" s="29">
        <v>0</v>
      </c>
      <c r="AL3488" s="29">
        <v>0</v>
      </c>
      <c r="AM3488" s="29" t="s">
        <v>27</v>
      </c>
      <c r="AN3488" s="44" t="s">
        <v>27</v>
      </c>
      <c r="AO3488" s="29" t="s">
        <v>27</v>
      </c>
      <c r="AP3488" s="29">
        <v>1</v>
      </c>
      <c r="AQ3488" s="29"/>
      <c r="AR3488" s="29"/>
      <c r="AS3488" s="29"/>
      <c r="AT3488" s="29"/>
      <c r="AU3488" s="144"/>
      <c r="AV3488" s="36" t="s">
        <v>28</v>
      </c>
      <c r="AW3488" s="102">
        <v>42551</v>
      </c>
      <c r="AX3488" s="129" t="s">
        <v>33</v>
      </c>
      <c r="AY3488" s="106" t="e">
        <v>#N/A</v>
      </c>
      <c r="BD3488" t="s">
        <v>1608</v>
      </c>
      <c r="BE3488" t="e">
        <v>#N/A</v>
      </c>
      <c r="BF3488" t="e">
        <v>#N/A</v>
      </c>
      <c r="BH3488" t="str">
        <f t="shared" si="756"/>
        <v/>
      </c>
      <c r="BJ3488" t="str">
        <f t="shared" si="757"/>
        <v>OK</v>
      </c>
      <c r="BK3488" s="130" t="s">
        <v>5302</v>
      </c>
      <c r="BL3488" s="130" t="e">
        <v>#VALUE!</v>
      </c>
      <c r="BM3488" s="131" t="s">
        <v>33</v>
      </c>
      <c r="BN3488" s="131" t="e">
        <v>#VALUE!</v>
      </c>
      <c r="BO3488" t="e">
        <v>#N/A</v>
      </c>
      <c r="BP3488">
        <v>0</v>
      </c>
    </row>
    <row r="3489" spans="1:68" ht="25.2" x14ac:dyDescent="0.3">
      <c r="A3489" s="1"/>
      <c r="B3489" s="47">
        <v>3128</v>
      </c>
      <c r="C3489" s="45">
        <v>1050251</v>
      </c>
      <c r="D3489" s="29"/>
      <c r="E3489" s="29"/>
      <c r="F3489" s="39" t="s">
        <v>2698</v>
      </c>
      <c r="G3489" s="29" t="s">
        <v>61</v>
      </c>
      <c r="H3489" s="70" t="s">
        <v>59</v>
      </c>
      <c r="I3489" s="148" t="s">
        <v>33</v>
      </c>
      <c r="J3489" s="147" t="s">
        <v>33</v>
      </c>
      <c r="K3489" s="148" t="e">
        <v>#N/A</v>
      </c>
      <c r="L3489" s="148" t="s">
        <v>32</v>
      </c>
      <c r="M3489" s="147">
        <v>42551</v>
      </c>
      <c r="N3489" s="29" t="str">
        <f t="shared" si="753"/>
        <v/>
      </c>
      <c r="O3489" s="29" t="str">
        <f t="shared" si="754"/>
        <v/>
      </c>
      <c r="P3489" s="29" t="str">
        <f t="shared" si="755"/>
        <v/>
      </c>
      <c r="Q3489" s="29" t="str">
        <f t="shared" si="759"/>
        <v/>
      </c>
      <c r="R3489" s="29" t="str">
        <f t="shared" si="760"/>
        <v/>
      </c>
      <c r="S3489" s="29" t="str">
        <f t="shared" si="761"/>
        <v/>
      </c>
      <c r="T3489" s="29" t="str">
        <f t="shared" si="762"/>
        <v/>
      </c>
      <c r="U3489" s="29">
        <v>1103069</v>
      </c>
      <c r="V3489" s="29"/>
      <c r="W3489" s="38" t="s">
        <v>2614</v>
      </c>
      <c r="X3489" s="29" t="s">
        <v>158</v>
      </c>
      <c r="Y3489" s="146">
        <v>25268</v>
      </c>
      <c r="Z3489" s="33">
        <v>27795</v>
      </c>
      <c r="AA3489" s="34">
        <f t="shared" si="750"/>
        <v>0.1</v>
      </c>
      <c r="AB3489" s="33">
        <f t="shared" si="751"/>
        <v>27795</v>
      </c>
      <c r="AC3489" s="34">
        <f t="shared" si="752"/>
        <v>0.10000789773614213</v>
      </c>
      <c r="AD3489" s="145">
        <f t="shared" si="758"/>
        <v>23162.5</v>
      </c>
      <c r="AE3489" s="105">
        <v>21056.667000000001</v>
      </c>
      <c r="AF3489" s="34" t="s">
        <v>70</v>
      </c>
      <c r="AG3489" s="34" t="s">
        <v>73</v>
      </c>
      <c r="AH3489" s="34" t="s">
        <v>73</v>
      </c>
      <c r="AI3489" s="29">
        <v>25.1</v>
      </c>
      <c r="AJ3489" s="29">
        <v>0.51600000000000001</v>
      </c>
      <c r="AK3489" s="29">
        <v>0</v>
      </c>
      <c r="AL3489" s="29">
        <v>0</v>
      </c>
      <c r="AM3489" s="29" t="s">
        <v>27</v>
      </c>
      <c r="AN3489" s="44" t="s">
        <v>27</v>
      </c>
      <c r="AO3489" s="29" t="s">
        <v>27</v>
      </c>
      <c r="AP3489" s="29">
        <v>1</v>
      </c>
      <c r="AQ3489" s="29"/>
      <c r="AR3489" s="29"/>
      <c r="AS3489" s="29"/>
      <c r="AT3489" s="29"/>
      <c r="AU3489" s="144"/>
      <c r="AV3489" s="36" t="s">
        <v>28</v>
      </c>
      <c r="AW3489" s="102">
        <v>42551</v>
      </c>
      <c r="AX3489" s="129" t="s">
        <v>33</v>
      </c>
      <c r="AY3489" s="106" t="e">
        <v>#N/A</v>
      </c>
      <c r="BD3489" t="s">
        <v>1724</v>
      </c>
      <c r="BE3489" t="e">
        <v>#N/A</v>
      </c>
      <c r="BF3489">
        <v>0</v>
      </c>
      <c r="BH3489" t="str">
        <f t="shared" si="756"/>
        <v/>
      </c>
      <c r="BJ3489" t="str">
        <f t="shared" si="757"/>
        <v>OK</v>
      </c>
      <c r="BK3489" s="130" t="s">
        <v>5302</v>
      </c>
      <c r="BL3489" s="130" t="e">
        <v>#VALUE!</v>
      </c>
      <c r="BM3489" s="131" t="s">
        <v>33</v>
      </c>
      <c r="BN3489" s="131" t="e">
        <v>#VALUE!</v>
      </c>
      <c r="BO3489" t="e">
        <v>#N/A</v>
      </c>
      <c r="BP3489">
        <v>0</v>
      </c>
    </row>
    <row r="3490" spans="1:68" ht="25.2" x14ac:dyDescent="0.3">
      <c r="A3490" s="1"/>
      <c r="B3490" s="47">
        <v>3129</v>
      </c>
      <c r="C3490" s="45">
        <v>1050256</v>
      </c>
      <c r="D3490" s="29"/>
      <c r="E3490" s="29"/>
      <c r="F3490" s="39" t="s">
        <v>2699</v>
      </c>
      <c r="G3490" s="29" t="s">
        <v>61</v>
      </c>
      <c r="H3490" s="70" t="s">
        <v>59</v>
      </c>
      <c r="I3490" s="148" t="s">
        <v>33</v>
      </c>
      <c r="J3490" s="147" t="s">
        <v>33</v>
      </c>
      <c r="K3490" s="148" t="e">
        <v>#N/A</v>
      </c>
      <c r="L3490" s="148" t="s">
        <v>32</v>
      </c>
      <c r="M3490" s="147">
        <v>42551</v>
      </c>
      <c r="N3490" s="29" t="str">
        <f t="shared" si="753"/>
        <v/>
      </c>
      <c r="O3490" s="29" t="str">
        <f t="shared" si="754"/>
        <v/>
      </c>
      <c r="P3490" s="29" t="str">
        <f t="shared" si="755"/>
        <v/>
      </c>
      <c r="Q3490" s="29" t="str">
        <f t="shared" si="759"/>
        <v/>
      </c>
      <c r="R3490" s="29" t="str">
        <f t="shared" si="760"/>
        <v/>
      </c>
      <c r="S3490" s="29" t="str">
        <f t="shared" si="761"/>
        <v/>
      </c>
      <c r="T3490" s="29" t="str">
        <f t="shared" si="762"/>
        <v/>
      </c>
      <c r="U3490" s="29">
        <v>1103070</v>
      </c>
      <c r="V3490" s="29"/>
      <c r="W3490" s="38" t="s">
        <v>2614</v>
      </c>
      <c r="X3490" s="29" t="s">
        <v>158</v>
      </c>
      <c r="Y3490" s="146">
        <v>18887</v>
      </c>
      <c r="Z3490" s="33">
        <v>20776</v>
      </c>
      <c r="AA3490" s="34">
        <f t="shared" si="750"/>
        <v>0.1</v>
      </c>
      <c r="AB3490" s="33">
        <f t="shared" si="751"/>
        <v>20776</v>
      </c>
      <c r="AC3490" s="34">
        <f t="shared" si="752"/>
        <v>0.10001583946596407</v>
      </c>
      <c r="AD3490" s="145">
        <f t="shared" si="758"/>
        <v>17313.332999999999</v>
      </c>
      <c r="AE3490" s="105">
        <v>15739.166999999999</v>
      </c>
      <c r="AF3490" s="34" t="e">
        <v>#N/A</v>
      </c>
      <c r="AG3490" s="34" t="e">
        <v>#N/A</v>
      </c>
      <c r="AH3490" s="34" t="e">
        <v>#N/A</v>
      </c>
      <c r="AI3490" s="29">
        <v>19.3</v>
      </c>
      <c r="AJ3490" s="29">
        <v>0.41499999999999998</v>
      </c>
      <c r="AK3490" s="29">
        <v>0</v>
      </c>
      <c r="AL3490" s="29">
        <v>0</v>
      </c>
      <c r="AM3490" s="29" t="s">
        <v>27</v>
      </c>
      <c r="AN3490" s="44" t="s">
        <v>27</v>
      </c>
      <c r="AO3490" s="29" t="s">
        <v>27</v>
      </c>
      <c r="AP3490" s="29">
        <v>1</v>
      </c>
      <c r="AQ3490" s="29"/>
      <c r="AR3490" s="29"/>
      <c r="AS3490" s="29"/>
      <c r="AT3490" s="29"/>
      <c r="AU3490" s="144"/>
      <c r="AV3490" s="36" t="s">
        <v>28</v>
      </c>
      <c r="AW3490" s="102">
        <v>42551</v>
      </c>
      <c r="AX3490" s="129" t="s">
        <v>33</v>
      </c>
      <c r="AY3490" s="106" t="e">
        <v>#N/A</v>
      </c>
      <c r="BD3490" t="s">
        <v>1724</v>
      </c>
      <c r="BE3490" t="e">
        <v>#N/A</v>
      </c>
      <c r="BF3490" t="e">
        <v>#N/A</v>
      </c>
      <c r="BH3490" t="str">
        <f t="shared" si="756"/>
        <v/>
      </c>
      <c r="BJ3490" t="str">
        <f t="shared" si="757"/>
        <v>OK</v>
      </c>
      <c r="BK3490" s="130" t="s">
        <v>5302</v>
      </c>
      <c r="BL3490" s="130" t="e">
        <v>#VALUE!</v>
      </c>
      <c r="BM3490" s="131" t="s">
        <v>33</v>
      </c>
      <c r="BN3490" s="131" t="e">
        <v>#VALUE!</v>
      </c>
      <c r="BO3490" t="e">
        <v>#N/A</v>
      </c>
      <c r="BP3490">
        <v>0</v>
      </c>
    </row>
    <row r="3491" spans="1:68" ht="25.2" x14ac:dyDescent="0.3">
      <c r="A3491" s="1"/>
      <c r="B3491" s="47">
        <v>3130</v>
      </c>
      <c r="C3491" s="45">
        <v>1050252</v>
      </c>
      <c r="D3491" s="29"/>
      <c r="E3491" s="29"/>
      <c r="F3491" s="39" t="s">
        <v>2700</v>
      </c>
      <c r="G3491" s="29" t="s">
        <v>61</v>
      </c>
      <c r="H3491" s="70" t="s">
        <v>59</v>
      </c>
      <c r="I3491" s="148" t="s">
        <v>33</v>
      </c>
      <c r="J3491" s="147" t="s">
        <v>33</v>
      </c>
      <c r="K3491" s="148" t="e">
        <v>#N/A</v>
      </c>
      <c r="L3491" s="148" t="s">
        <v>32</v>
      </c>
      <c r="M3491" s="147">
        <v>42551</v>
      </c>
      <c r="N3491" s="29" t="str">
        <f t="shared" si="753"/>
        <v/>
      </c>
      <c r="O3491" s="29" t="str">
        <f t="shared" si="754"/>
        <v/>
      </c>
      <c r="P3491" s="29" t="str">
        <f t="shared" si="755"/>
        <v/>
      </c>
      <c r="Q3491" s="29" t="str">
        <f t="shared" si="759"/>
        <v/>
      </c>
      <c r="R3491" s="29" t="str">
        <f t="shared" si="760"/>
        <v/>
      </c>
      <c r="S3491" s="29" t="str">
        <f t="shared" si="761"/>
        <v/>
      </c>
      <c r="T3491" s="29" t="str">
        <f t="shared" si="762"/>
        <v/>
      </c>
      <c r="U3491" s="29">
        <v>1103072</v>
      </c>
      <c r="V3491" s="29"/>
      <c r="W3491" s="38" t="s">
        <v>2614</v>
      </c>
      <c r="X3491" s="29" t="s">
        <v>158</v>
      </c>
      <c r="Y3491" s="146">
        <v>34415</v>
      </c>
      <c r="Z3491" s="33">
        <v>37857</v>
      </c>
      <c r="AA3491" s="34">
        <f t="shared" si="750"/>
        <v>0.1</v>
      </c>
      <c r="AB3491" s="33">
        <f t="shared" si="751"/>
        <v>37857</v>
      </c>
      <c r="AC3491" s="34">
        <f t="shared" si="752"/>
        <v>0.10001451576330647</v>
      </c>
      <c r="AD3491" s="145">
        <f t="shared" si="758"/>
        <v>31547.5</v>
      </c>
      <c r="AE3491" s="105">
        <v>28679.167000000001</v>
      </c>
      <c r="AF3491" s="34" t="s">
        <v>70</v>
      </c>
      <c r="AG3491" s="34" t="s">
        <v>73</v>
      </c>
      <c r="AH3491" s="34" t="s">
        <v>73</v>
      </c>
      <c r="AI3491" s="29">
        <v>38.1</v>
      </c>
      <c r="AJ3491" s="29">
        <v>0.81100000000000005</v>
      </c>
      <c r="AK3491" s="29">
        <v>0</v>
      </c>
      <c r="AL3491" s="29">
        <v>0</v>
      </c>
      <c r="AM3491" s="29" t="s">
        <v>27</v>
      </c>
      <c r="AN3491" s="44" t="s">
        <v>27</v>
      </c>
      <c r="AO3491" s="29" t="s">
        <v>27</v>
      </c>
      <c r="AP3491" s="29">
        <v>1</v>
      </c>
      <c r="AQ3491" s="29"/>
      <c r="AR3491" s="29"/>
      <c r="AS3491" s="29"/>
      <c r="AT3491" s="29"/>
      <c r="AU3491" s="144"/>
      <c r="AV3491" s="36" t="s">
        <v>28</v>
      </c>
      <c r="AW3491" s="102">
        <v>42551</v>
      </c>
      <c r="AX3491" s="129" t="s">
        <v>33</v>
      </c>
      <c r="AY3491" s="106" t="e">
        <v>#N/A</v>
      </c>
      <c r="BD3491" t="s">
        <v>1724</v>
      </c>
      <c r="BE3491" t="e">
        <v>#N/A</v>
      </c>
      <c r="BF3491">
        <v>0</v>
      </c>
      <c r="BH3491" t="str">
        <f t="shared" si="756"/>
        <v/>
      </c>
      <c r="BJ3491" t="str">
        <f t="shared" si="757"/>
        <v>OK</v>
      </c>
      <c r="BK3491" s="130" t="s">
        <v>5302</v>
      </c>
      <c r="BL3491" s="130" t="e">
        <v>#VALUE!</v>
      </c>
      <c r="BM3491" s="131" t="s">
        <v>33</v>
      </c>
      <c r="BN3491" s="131" t="e">
        <v>#VALUE!</v>
      </c>
      <c r="BO3491" t="e">
        <v>#N/A</v>
      </c>
      <c r="BP3491">
        <v>0</v>
      </c>
    </row>
    <row r="3492" spans="1:68" ht="25.2" x14ac:dyDescent="0.3">
      <c r="A3492" s="1"/>
      <c r="B3492" s="47">
        <v>3131</v>
      </c>
      <c r="C3492" s="45">
        <v>1050257</v>
      </c>
      <c r="D3492" s="29"/>
      <c r="E3492" s="29"/>
      <c r="F3492" s="39" t="s">
        <v>2701</v>
      </c>
      <c r="G3492" s="29" t="s">
        <v>61</v>
      </c>
      <c r="H3492" s="70" t="s">
        <v>59</v>
      </c>
      <c r="I3492" s="148" t="s">
        <v>33</v>
      </c>
      <c r="J3492" s="147" t="s">
        <v>33</v>
      </c>
      <c r="K3492" s="148" t="e">
        <v>#N/A</v>
      </c>
      <c r="L3492" s="148" t="s">
        <v>32</v>
      </c>
      <c r="M3492" s="147">
        <v>42551</v>
      </c>
      <c r="N3492" s="29" t="str">
        <f t="shared" si="753"/>
        <v/>
      </c>
      <c r="O3492" s="29" t="str">
        <f t="shared" si="754"/>
        <v/>
      </c>
      <c r="P3492" s="29" t="str">
        <f t="shared" si="755"/>
        <v/>
      </c>
      <c r="Q3492" s="29" t="str">
        <f t="shared" si="759"/>
        <v/>
      </c>
      <c r="R3492" s="29" t="str">
        <f t="shared" si="760"/>
        <v/>
      </c>
      <c r="S3492" s="29" t="str">
        <f t="shared" si="761"/>
        <v/>
      </c>
      <c r="T3492" s="29" t="str">
        <f t="shared" si="762"/>
        <v/>
      </c>
      <c r="U3492" s="29">
        <v>1103073</v>
      </c>
      <c r="V3492" s="29"/>
      <c r="W3492" s="38" t="s">
        <v>2614</v>
      </c>
      <c r="X3492" s="29" t="s">
        <v>158</v>
      </c>
      <c r="Y3492" s="146">
        <v>35900</v>
      </c>
      <c r="Z3492" s="33">
        <v>39490</v>
      </c>
      <c r="AA3492" s="34">
        <f t="shared" si="750"/>
        <v>0.1</v>
      </c>
      <c r="AB3492" s="33">
        <f t="shared" si="751"/>
        <v>39490</v>
      </c>
      <c r="AC3492" s="34">
        <f t="shared" si="752"/>
        <v>9.9999976601671481E-2</v>
      </c>
      <c r="AD3492" s="145">
        <f t="shared" si="758"/>
        <v>32908.332999999999</v>
      </c>
      <c r="AE3492" s="105">
        <v>29916.667000000001</v>
      </c>
      <c r="AF3492" s="34" t="e">
        <v>#N/A</v>
      </c>
      <c r="AG3492" s="34" t="e">
        <v>#N/A</v>
      </c>
      <c r="AH3492" s="34" t="e">
        <v>#N/A</v>
      </c>
      <c r="AI3492" s="29">
        <v>39.1</v>
      </c>
      <c r="AJ3492" s="29">
        <v>0.84499999999999997</v>
      </c>
      <c r="AK3492" s="29">
        <v>0</v>
      </c>
      <c r="AL3492" s="29">
        <v>0</v>
      </c>
      <c r="AM3492" s="29" t="s">
        <v>27</v>
      </c>
      <c r="AN3492" s="44" t="s">
        <v>27</v>
      </c>
      <c r="AO3492" s="29" t="s">
        <v>27</v>
      </c>
      <c r="AP3492" s="29">
        <v>1</v>
      </c>
      <c r="AQ3492" s="29"/>
      <c r="AR3492" s="29"/>
      <c r="AS3492" s="29"/>
      <c r="AT3492" s="29"/>
      <c r="AU3492" s="144"/>
      <c r="AV3492" s="36" t="s">
        <v>28</v>
      </c>
      <c r="AW3492" s="102">
        <v>42551</v>
      </c>
      <c r="AX3492" s="129" t="s">
        <v>33</v>
      </c>
      <c r="AY3492" s="106" t="e">
        <v>#N/A</v>
      </c>
      <c r="BD3492" t="s">
        <v>1724</v>
      </c>
      <c r="BE3492" t="e">
        <v>#N/A</v>
      </c>
      <c r="BF3492" t="e">
        <v>#N/A</v>
      </c>
      <c r="BH3492" t="str">
        <f t="shared" si="756"/>
        <v/>
      </c>
      <c r="BJ3492" t="str">
        <f t="shared" si="757"/>
        <v>OK</v>
      </c>
      <c r="BK3492" s="130" t="s">
        <v>5302</v>
      </c>
      <c r="BL3492" s="130" t="e">
        <v>#VALUE!</v>
      </c>
      <c r="BM3492" s="131" t="s">
        <v>33</v>
      </c>
      <c r="BN3492" s="131" t="e">
        <v>#VALUE!</v>
      </c>
      <c r="BO3492" t="e">
        <v>#N/A</v>
      </c>
      <c r="BP3492">
        <v>0</v>
      </c>
    </row>
    <row r="3493" spans="1:68" ht="25.2" x14ac:dyDescent="0.3">
      <c r="A3493" s="1"/>
      <c r="B3493" s="47">
        <v>3132</v>
      </c>
      <c r="C3493" s="45">
        <v>1050253</v>
      </c>
      <c r="D3493" s="29"/>
      <c r="E3493" s="29"/>
      <c r="F3493" s="39" t="s">
        <v>2702</v>
      </c>
      <c r="G3493" s="29" t="s">
        <v>61</v>
      </c>
      <c r="H3493" s="70" t="s">
        <v>59</v>
      </c>
      <c r="I3493" s="148" t="s">
        <v>33</v>
      </c>
      <c r="J3493" s="147" t="s">
        <v>33</v>
      </c>
      <c r="K3493" s="148" t="e">
        <v>#N/A</v>
      </c>
      <c r="L3493" s="148" t="s">
        <v>32</v>
      </c>
      <c r="M3493" s="147">
        <v>42551</v>
      </c>
      <c r="N3493" s="29" t="str">
        <f t="shared" si="753"/>
        <v/>
      </c>
      <c r="O3493" s="29" t="str">
        <f t="shared" si="754"/>
        <v/>
      </c>
      <c r="P3493" s="29" t="str">
        <f t="shared" si="755"/>
        <v/>
      </c>
      <c r="Q3493" s="29" t="str">
        <f t="shared" si="759"/>
        <v/>
      </c>
      <c r="R3493" s="29" t="str">
        <f t="shared" si="760"/>
        <v/>
      </c>
      <c r="S3493" s="29" t="str">
        <f t="shared" si="761"/>
        <v/>
      </c>
      <c r="T3493" s="29" t="str">
        <f t="shared" si="762"/>
        <v/>
      </c>
      <c r="U3493" s="29">
        <v>1103075</v>
      </c>
      <c r="V3493" s="29"/>
      <c r="W3493" s="38" t="s">
        <v>2614</v>
      </c>
      <c r="X3493" s="29" t="s">
        <v>158</v>
      </c>
      <c r="Y3493" s="146">
        <v>68624</v>
      </c>
      <c r="Z3493" s="33">
        <v>75486</v>
      </c>
      <c r="AA3493" s="34">
        <f t="shared" si="750"/>
        <v>0.1</v>
      </c>
      <c r="AB3493" s="33">
        <f t="shared" si="751"/>
        <v>75486</v>
      </c>
      <c r="AC3493" s="34">
        <f t="shared" si="752"/>
        <v>9.999416472374581E-2</v>
      </c>
      <c r="AD3493" s="145">
        <f t="shared" si="758"/>
        <v>62905</v>
      </c>
      <c r="AE3493" s="105">
        <v>57186.667000000001</v>
      </c>
      <c r="AF3493" s="34" t="e">
        <v>#N/A</v>
      </c>
      <c r="AG3493" s="34" t="e">
        <v>#N/A</v>
      </c>
      <c r="AH3493" s="34" t="e">
        <v>#N/A</v>
      </c>
      <c r="AI3493" s="29">
        <v>76.3</v>
      </c>
      <c r="AJ3493" s="29">
        <v>1.637</v>
      </c>
      <c r="AK3493" s="29">
        <v>0</v>
      </c>
      <c r="AL3493" s="29">
        <v>0</v>
      </c>
      <c r="AM3493" s="29" t="s">
        <v>27</v>
      </c>
      <c r="AN3493" s="44" t="s">
        <v>27</v>
      </c>
      <c r="AO3493" s="29" t="s">
        <v>27</v>
      </c>
      <c r="AP3493" s="29">
        <v>1</v>
      </c>
      <c r="AQ3493" s="29"/>
      <c r="AR3493" s="29"/>
      <c r="AS3493" s="29"/>
      <c r="AT3493" s="29"/>
      <c r="AU3493" s="144"/>
      <c r="AV3493" s="36" t="s">
        <v>28</v>
      </c>
      <c r="AW3493" s="102">
        <v>42551</v>
      </c>
      <c r="AX3493" s="129" t="s">
        <v>33</v>
      </c>
      <c r="AY3493" s="106" t="e">
        <v>#N/A</v>
      </c>
      <c r="BD3493" t="s">
        <v>1724</v>
      </c>
      <c r="BE3493" t="e">
        <v>#N/A</v>
      </c>
      <c r="BF3493" t="e">
        <v>#N/A</v>
      </c>
      <c r="BH3493" t="str">
        <f t="shared" si="756"/>
        <v/>
      </c>
      <c r="BJ3493" t="str">
        <f t="shared" si="757"/>
        <v>OK</v>
      </c>
      <c r="BK3493" s="130" t="s">
        <v>5302</v>
      </c>
      <c r="BL3493" s="130" t="e">
        <v>#VALUE!</v>
      </c>
      <c r="BM3493" s="131" t="s">
        <v>33</v>
      </c>
      <c r="BN3493" s="131" t="e">
        <v>#VALUE!</v>
      </c>
      <c r="BO3493" t="e">
        <v>#N/A</v>
      </c>
      <c r="BP3493">
        <v>0</v>
      </c>
    </row>
    <row r="3494" spans="1:68" ht="25.2" x14ac:dyDescent="0.3">
      <c r="A3494" s="1"/>
      <c r="B3494" s="47">
        <v>3133</v>
      </c>
      <c r="C3494" s="45">
        <v>1050258</v>
      </c>
      <c r="D3494" s="29"/>
      <c r="E3494" s="29"/>
      <c r="F3494" s="39" t="s">
        <v>2703</v>
      </c>
      <c r="G3494" s="29" t="s">
        <v>61</v>
      </c>
      <c r="H3494" s="70" t="s">
        <v>59</v>
      </c>
      <c r="I3494" s="148" t="s">
        <v>33</v>
      </c>
      <c r="J3494" s="147" t="s">
        <v>33</v>
      </c>
      <c r="K3494" s="148" t="e">
        <v>#N/A</v>
      </c>
      <c r="L3494" s="148" t="s">
        <v>32</v>
      </c>
      <c r="M3494" s="147">
        <v>42551</v>
      </c>
      <c r="N3494" s="29" t="str">
        <f t="shared" si="753"/>
        <v/>
      </c>
      <c r="O3494" s="29" t="str">
        <f t="shared" si="754"/>
        <v/>
      </c>
      <c r="P3494" s="29" t="str">
        <f t="shared" si="755"/>
        <v/>
      </c>
      <c r="Q3494" s="29" t="str">
        <f t="shared" si="759"/>
        <v/>
      </c>
      <c r="R3494" s="29" t="str">
        <f t="shared" si="760"/>
        <v/>
      </c>
      <c r="S3494" s="29" t="str">
        <f t="shared" si="761"/>
        <v/>
      </c>
      <c r="T3494" s="29" t="str">
        <f t="shared" si="762"/>
        <v/>
      </c>
      <c r="U3494" s="29">
        <v>1103076</v>
      </c>
      <c r="V3494" s="29"/>
      <c r="W3494" s="38" t="s">
        <v>2614</v>
      </c>
      <c r="X3494" s="29" t="s">
        <v>158</v>
      </c>
      <c r="Y3494" s="146">
        <v>58674</v>
      </c>
      <c r="Z3494" s="33">
        <v>64541</v>
      </c>
      <c r="AA3494" s="34">
        <f t="shared" ref="AA3494:AA3557" si="763">ROUND(Z3494/Y3494-1,3)</f>
        <v>0.1</v>
      </c>
      <c r="AB3494" s="33">
        <f t="shared" ref="AB3494:AB3557" si="764">IF(OR(W3494="VLD MLC components",W3494="VLD MLC pipes",W3494="VLD PEX components",W3494="VLD PEX pipes",W3494="VLD PHC components",W3494="VLD PHC pipes"),"По запросу",Z3494)</f>
        <v>64541</v>
      </c>
      <c r="AC3494" s="34">
        <f t="shared" ref="AC3494:AC3557" si="765">(AD3494-AE3494)/AE3494</f>
        <v>9.99931894876777E-2</v>
      </c>
      <c r="AD3494" s="145">
        <f t="shared" si="758"/>
        <v>53784.167000000001</v>
      </c>
      <c r="AE3494" s="105">
        <v>48895</v>
      </c>
      <c r="AF3494" s="34" t="e">
        <v>#N/A</v>
      </c>
      <c r="AG3494" s="34" t="e">
        <v>#N/A</v>
      </c>
      <c r="AH3494" s="34" t="e">
        <v>#N/A</v>
      </c>
      <c r="AI3494" s="29">
        <v>60.4</v>
      </c>
      <c r="AJ3494" s="29">
        <v>1.3149999999999999</v>
      </c>
      <c r="AK3494" s="29">
        <v>0</v>
      </c>
      <c r="AL3494" s="29">
        <v>0</v>
      </c>
      <c r="AM3494" s="29" t="s">
        <v>27</v>
      </c>
      <c r="AN3494" s="44" t="s">
        <v>27</v>
      </c>
      <c r="AO3494" s="29" t="s">
        <v>27</v>
      </c>
      <c r="AP3494" s="29">
        <v>1</v>
      </c>
      <c r="AQ3494" s="29"/>
      <c r="AR3494" s="29"/>
      <c r="AS3494" s="29"/>
      <c r="AT3494" s="29"/>
      <c r="AU3494" s="144"/>
      <c r="AV3494" s="36" t="s">
        <v>28</v>
      </c>
      <c r="AW3494" s="102">
        <v>42551</v>
      </c>
      <c r="AX3494" s="129" t="s">
        <v>33</v>
      </c>
      <c r="AY3494" s="106" t="e">
        <v>#N/A</v>
      </c>
      <c r="BD3494" t="s">
        <v>1724</v>
      </c>
      <c r="BE3494" t="e">
        <v>#N/A</v>
      </c>
      <c r="BF3494" t="e">
        <v>#N/A</v>
      </c>
      <c r="BH3494" t="str">
        <f t="shared" si="756"/>
        <v/>
      </c>
      <c r="BJ3494" t="str">
        <f t="shared" si="757"/>
        <v>OK</v>
      </c>
      <c r="BK3494" s="130" t="s">
        <v>5302</v>
      </c>
      <c r="BL3494" s="130" t="e">
        <v>#VALUE!</v>
      </c>
      <c r="BM3494" s="131" t="s">
        <v>33</v>
      </c>
      <c r="BN3494" s="131" t="e">
        <v>#VALUE!</v>
      </c>
      <c r="BO3494" t="e">
        <v>#N/A</v>
      </c>
      <c r="BP3494">
        <v>0</v>
      </c>
    </row>
    <row r="3495" spans="1:68" ht="25.2" x14ac:dyDescent="0.3">
      <c r="A3495" s="1"/>
      <c r="B3495" s="47">
        <v>3134</v>
      </c>
      <c r="C3495" s="45">
        <v>1050254</v>
      </c>
      <c r="D3495" s="29"/>
      <c r="E3495" s="29"/>
      <c r="F3495" s="39" t="s">
        <v>2704</v>
      </c>
      <c r="G3495" s="29" t="s">
        <v>61</v>
      </c>
      <c r="H3495" s="70" t="s">
        <v>59</v>
      </c>
      <c r="I3495" s="148" t="s">
        <v>33</v>
      </c>
      <c r="J3495" s="147" t="s">
        <v>33</v>
      </c>
      <c r="K3495" s="148" t="e">
        <v>#N/A</v>
      </c>
      <c r="L3495" s="148" t="s">
        <v>32</v>
      </c>
      <c r="M3495" s="147">
        <v>42551</v>
      </c>
      <c r="N3495" s="29" t="str">
        <f t="shared" si="753"/>
        <v/>
      </c>
      <c r="O3495" s="29" t="str">
        <f t="shared" si="754"/>
        <v/>
      </c>
      <c r="P3495" s="29" t="str">
        <f t="shared" si="755"/>
        <v/>
      </c>
      <c r="Q3495" s="29" t="str">
        <f t="shared" si="759"/>
        <v/>
      </c>
      <c r="R3495" s="29" t="str">
        <f t="shared" si="760"/>
        <v/>
      </c>
      <c r="S3495" s="29" t="str">
        <f t="shared" si="761"/>
        <v/>
      </c>
      <c r="T3495" s="29" t="str">
        <f t="shared" si="762"/>
        <v/>
      </c>
      <c r="U3495" s="29">
        <v>1103077</v>
      </c>
      <c r="V3495" s="29"/>
      <c r="W3495" s="38" t="s">
        <v>2614</v>
      </c>
      <c r="X3495" s="29" t="s">
        <v>158</v>
      </c>
      <c r="Y3495" s="146">
        <v>111910</v>
      </c>
      <c r="Z3495" s="33">
        <v>123101</v>
      </c>
      <c r="AA3495" s="34">
        <f t="shared" si="763"/>
        <v>0.1</v>
      </c>
      <c r="AB3495" s="33">
        <f t="shared" si="764"/>
        <v>123101</v>
      </c>
      <c r="AC3495" s="34">
        <f t="shared" si="765"/>
        <v>0.10000000750603169</v>
      </c>
      <c r="AD3495" s="145">
        <f t="shared" si="758"/>
        <v>102584.167</v>
      </c>
      <c r="AE3495" s="105">
        <v>93258.332999999999</v>
      </c>
      <c r="AF3495" s="34" t="s">
        <v>70</v>
      </c>
      <c r="AG3495" s="34" t="s">
        <v>73</v>
      </c>
      <c r="AH3495" s="34" t="s">
        <v>73</v>
      </c>
      <c r="AI3495" s="29">
        <v>109.05</v>
      </c>
      <c r="AJ3495" s="29">
        <v>2.536</v>
      </c>
      <c r="AK3495" s="29">
        <v>0</v>
      </c>
      <c r="AL3495" s="29">
        <v>0</v>
      </c>
      <c r="AM3495" s="29" t="s">
        <v>27</v>
      </c>
      <c r="AN3495" s="44" t="s">
        <v>27</v>
      </c>
      <c r="AO3495" s="29" t="s">
        <v>27</v>
      </c>
      <c r="AP3495" s="29">
        <v>1</v>
      </c>
      <c r="AQ3495" s="29"/>
      <c r="AR3495" s="29"/>
      <c r="AS3495" s="29"/>
      <c r="AT3495" s="29"/>
      <c r="AU3495" s="144"/>
      <c r="AV3495" s="36" t="s">
        <v>28</v>
      </c>
      <c r="AW3495" s="102">
        <v>42551</v>
      </c>
      <c r="AX3495" s="129" t="s">
        <v>33</v>
      </c>
      <c r="AY3495" s="106" t="e">
        <v>#N/A</v>
      </c>
      <c r="BD3495" t="s">
        <v>1724</v>
      </c>
      <c r="BE3495" t="e">
        <v>#N/A</v>
      </c>
      <c r="BF3495">
        <v>0</v>
      </c>
      <c r="BH3495" t="str">
        <f t="shared" si="756"/>
        <v/>
      </c>
      <c r="BJ3495" t="str">
        <f t="shared" si="757"/>
        <v>OK</v>
      </c>
      <c r="BK3495" s="130" t="s">
        <v>5302</v>
      </c>
      <c r="BL3495" s="130" t="e">
        <v>#VALUE!</v>
      </c>
      <c r="BM3495" s="131" t="s">
        <v>33</v>
      </c>
      <c r="BN3495" s="131" t="e">
        <v>#VALUE!</v>
      </c>
      <c r="BO3495" t="e">
        <v>#N/A</v>
      </c>
      <c r="BP3495">
        <v>0</v>
      </c>
    </row>
    <row r="3496" spans="1:68" ht="25.2" x14ac:dyDescent="0.3">
      <c r="A3496" s="1"/>
      <c r="B3496" s="47">
        <v>3135</v>
      </c>
      <c r="C3496" s="45">
        <v>1051708</v>
      </c>
      <c r="D3496" s="29"/>
      <c r="E3496" s="29"/>
      <c r="F3496" s="39" t="s">
        <v>2705</v>
      </c>
      <c r="G3496" s="29" t="s">
        <v>61</v>
      </c>
      <c r="H3496" s="70" t="s">
        <v>59</v>
      </c>
      <c r="I3496" s="148" t="s">
        <v>33</v>
      </c>
      <c r="J3496" s="147" t="s">
        <v>33</v>
      </c>
      <c r="K3496" s="148" t="e">
        <v>#N/A</v>
      </c>
      <c r="L3496" s="148" t="s">
        <v>32</v>
      </c>
      <c r="M3496" s="147">
        <v>42551</v>
      </c>
      <c r="N3496" s="29" t="str">
        <f t="shared" si="753"/>
        <v/>
      </c>
      <c r="O3496" s="29" t="str">
        <f t="shared" si="754"/>
        <v/>
      </c>
      <c r="P3496" s="29" t="str">
        <f t="shared" si="755"/>
        <v/>
      </c>
      <c r="Q3496" s="29" t="str">
        <f t="shared" si="759"/>
        <v/>
      </c>
      <c r="R3496" s="29" t="str">
        <f t="shared" si="760"/>
        <v/>
      </c>
      <c r="S3496" s="29" t="str">
        <f t="shared" si="761"/>
        <v/>
      </c>
      <c r="T3496" s="29" t="str">
        <f t="shared" si="762"/>
        <v/>
      </c>
      <c r="U3496" s="29">
        <v>1104817</v>
      </c>
      <c r="V3496" s="29"/>
      <c r="W3496" s="38" t="s">
        <v>2614</v>
      </c>
      <c r="X3496" s="29" t="s">
        <v>158</v>
      </c>
      <c r="Y3496" s="146">
        <v>9886</v>
      </c>
      <c r="Z3496" s="33">
        <v>10875</v>
      </c>
      <c r="AA3496" s="34">
        <f t="shared" si="763"/>
        <v>0.1</v>
      </c>
      <c r="AB3496" s="33">
        <f t="shared" si="764"/>
        <v>10875</v>
      </c>
      <c r="AC3496" s="34">
        <f t="shared" si="765"/>
        <v>0.10004050576736816</v>
      </c>
      <c r="AD3496" s="145">
        <f t="shared" si="758"/>
        <v>9062.5</v>
      </c>
      <c r="AE3496" s="105">
        <v>8238.3330000000005</v>
      </c>
      <c r="AF3496" s="34" t="e">
        <v>#N/A</v>
      </c>
      <c r="AG3496" s="34" t="e">
        <v>#N/A</v>
      </c>
      <c r="AH3496" s="34" t="e">
        <v>#N/A</v>
      </c>
      <c r="AI3496" s="29">
        <v>8.7650000000000006</v>
      </c>
      <c r="AJ3496" s="29">
        <v>0.21</v>
      </c>
      <c r="AK3496" s="29">
        <v>0</v>
      </c>
      <c r="AL3496" s="29">
        <v>0</v>
      </c>
      <c r="AM3496" s="29" t="s">
        <v>27</v>
      </c>
      <c r="AN3496" s="44" t="s">
        <v>27</v>
      </c>
      <c r="AO3496" s="29" t="s">
        <v>27</v>
      </c>
      <c r="AP3496" s="29">
        <v>1</v>
      </c>
      <c r="AQ3496" s="29" t="s">
        <v>33</v>
      </c>
      <c r="AR3496" s="29" t="s">
        <v>33</v>
      </c>
      <c r="AS3496" s="29" t="s">
        <v>33</v>
      </c>
      <c r="AT3496" s="29"/>
      <c r="AU3496" s="144"/>
      <c r="AV3496" s="36" t="s">
        <v>28</v>
      </c>
      <c r="AW3496" s="102">
        <v>42551</v>
      </c>
      <c r="AX3496" s="129" t="s">
        <v>33</v>
      </c>
      <c r="AY3496" s="106">
        <v>329</v>
      </c>
      <c r="BD3496" t="s">
        <v>1724</v>
      </c>
      <c r="BE3496" t="e">
        <v>#N/A</v>
      </c>
      <c r="BF3496" t="e">
        <v>#N/A</v>
      </c>
      <c r="BH3496" t="str">
        <f t="shared" si="756"/>
        <v/>
      </c>
      <c r="BJ3496" t="str">
        <f t="shared" si="757"/>
        <v>OK</v>
      </c>
      <c r="BK3496" s="130" t="s">
        <v>5302</v>
      </c>
      <c r="BL3496" s="130" t="e">
        <v>#VALUE!</v>
      </c>
      <c r="BM3496" s="131" t="s">
        <v>33</v>
      </c>
      <c r="BN3496" s="131" t="e">
        <v>#VALUE!</v>
      </c>
      <c r="BO3496" t="e">
        <v>#N/A</v>
      </c>
      <c r="BP3496">
        <v>0</v>
      </c>
    </row>
    <row r="3497" spans="1:68" ht="25.2" x14ac:dyDescent="0.3">
      <c r="A3497" s="1"/>
      <c r="B3497" s="47">
        <v>3136</v>
      </c>
      <c r="C3497" s="45">
        <v>1058716</v>
      </c>
      <c r="D3497" s="29"/>
      <c r="E3497" s="29"/>
      <c r="F3497" s="31" t="s">
        <v>2706</v>
      </c>
      <c r="G3497" s="29" t="s">
        <v>31</v>
      </c>
      <c r="H3497" s="29"/>
      <c r="I3497" s="148" t="s">
        <v>33</v>
      </c>
      <c r="J3497" s="147" t="s">
        <v>33</v>
      </c>
      <c r="K3497" s="148" t="e">
        <v>#N/A</v>
      </c>
      <c r="L3497" s="148" t="s">
        <v>32</v>
      </c>
      <c r="M3497" s="147">
        <v>42551</v>
      </c>
      <c r="N3497" s="29" t="str">
        <f t="shared" ref="N3497:N3560" si="766">IFERROR(MID($D3497,1,7)+0,"")</f>
        <v/>
      </c>
      <c r="O3497" s="29" t="str">
        <f t="shared" ref="O3497:O3560" si="767">IFERROR(MID($D3497,10,7)+0,"")</f>
        <v/>
      </c>
      <c r="P3497" s="29" t="str">
        <f t="shared" ref="P3497:P3560" si="768">IFERROR(MID($D3497,19,7)+0,"")</f>
        <v/>
      </c>
      <c r="Q3497" s="29" t="str">
        <f t="shared" si="759"/>
        <v/>
      </c>
      <c r="R3497" s="29" t="str">
        <f t="shared" si="760"/>
        <v/>
      </c>
      <c r="S3497" s="29" t="str">
        <f t="shared" si="761"/>
        <v/>
      </c>
      <c r="T3497" s="29" t="str">
        <f t="shared" si="762"/>
        <v/>
      </c>
      <c r="U3497" s="29"/>
      <c r="V3497" s="29"/>
      <c r="W3497" s="38" t="s">
        <v>2614</v>
      </c>
      <c r="X3497" s="29" t="s">
        <v>158</v>
      </c>
      <c r="Y3497" s="146">
        <v>13104</v>
      </c>
      <c r="Z3497" s="33">
        <v>16773</v>
      </c>
      <c r="AA3497" s="34">
        <f t="shared" si="763"/>
        <v>0.28000000000000003</v>
      </c>
      <c r="AB3497" s="33">
        <f t="shared" si="764"/>
        <v>16773</v>
      </c>
      <c r="AC3497" s="34">
        <f t="shared" si="765"/>
        <v>0.2799908424908425</v>
      </c>
      <c r="AD3497" s="145">
        <f t="shared" si="758"/>
        <v>13977.5</v>
      </c>
      <c r="AE3497" s="105">
        <v>10920</v>
      </c>
      <c r="AF3497" s="34" t="s">
        <v>36</v>
      </c>
      <c r="AG3497" s="34" t="s">
        <v>36</v>
      </c>
      <c r="AH3497" s="34" t="s">
        <v>36</v>
      </c>
      <c r="AI3497" s="29">
        <v>12.1</v>
      </c>
      <c r="AJ3497" s="29">
        <v>0.24</v>
      </c>
      <c r="AK3497" s="29">
        <v>0</v>
      </c>
      <c r="AL3497" s="29">
        <v>0</v>
      </c>
      <c r="AM3497" s="29" t="s">
        <v>28</v>
      </c>
      <c r="AN3497" s="44" t="s">
        <v>27</v>
      </c>
      <c r="AO3497" s="29" t="s">
        <v>28</v>
      </c>
      <c r="AP3497" s="29">
        <v>1</v>
      </c>
      <c r="AQ3497" s="29" t="s">
        <v>33</v>
      </c>
      <c r="AR3497" s="29" t="s">
        <v>33</v>
      </c>
      <c r="AS3497" s="29" t="s">
        <v>33</v>
      </c>
      <c r="AT3497" s="29"/>
      <c r="AU3497" s="144"/>
      <c r="AV3497" s="36" t="s">
        <v>28</v>
      </c>
      <c r="AW3497" s="102">
        <v>42551</v>
      </c>
      <c r="AX3497" s="129" t="s">
        <v>33</v>
      </c>
      <c r="AY3497" s="106">
        <v>125</v>
      </c>
      <c r="BD3497" t="s">
        <v>1724</v>
      </c>
      <c r="BE3497" t="s">
        <v>4633</v>
      </c>
      <c r="BF3497" t="s">
        <v>4747</v>
      </c>
      <c r="BH3497" t="str">
        <f t="shared" ref="BH3497:BH3560" si="769">IF(OR(H3497="Регулярный ассортимент",AK3497&gt;0,AL3497&gt;0),"AV","")</f>
        <v/>
      </c>
      <c r="BJ3497" t="str">
        <f t="shared" ref="BJ3497:BJ3560" si="770">IF(AB3497-Z3497=0,"OK")</f>
        <v>OK</v>
      </c>
      <c r="BK3497" s="130" t="s">
        <v>5302</v>
      </c>
      <c r="BL3497" s="130" t="e">
        <v>#VALUE!</v>
      </c>
      <c r="BM3497" s="131" t="s">
        <v>33</v>
      </c>
      <c r="BN3497" s="131" t="e">
        <v>#VALUE!</v>
      </c>
      <c r="BO3497" t="e">
        <v>#N/A</v>
      </c>
      <c r="BP3497">
        <v>0</v>
      </c>
    </row>
    <row r="3498" spans="1:68" ht="25.2" x14ac:dyDescent="0.3">
      <c r="A3498" s="1"/>
      <c r="B3498" s="47">
        <v>3137</v>
      </c>
      <c r="C3498" s="45">
        <v>1058719</v>
      </c>
      <c r="D3498" s="29"/>
      <c r="E3498" s="29"/>
      <c r="F3498" s="31" t="s">
        <v>2707</v>
      </c>
      <c r="G3498" s="29" t="s">
        <v>31</v>
      </c>
      <c r="H3498" s="29"/>
      <c r="I3498" s="148" t="s">
        <v>33</v>
      </c>
      <c r="J3498" s="147" t="s">
        <v>33</v>
      </c>
      <c r="K3498" s="148" t="e">
        <v>#N/A</v>
      </c>
      <c r="L3498" s="148" t="s">
        <v>32</v>
      </c>
      <c r="M3498" s="147">
        <v>42551</v>
      </c>
      <c r="N3498" s="29" t="str">
        <f t="shared" si="766"/>
        <v/>
      </c>
      <c r="O3498" s="29" t="str">
        <f t="shared" si="767"/>
        <v/>
      </c>
      <c r="P3498" s="29" t="str">
        <f t="shared" si="768"/>
        <v/>
      </c>
      <c r="Q3498" s="29" t="str">
        <f t="shared" si="759"/>
        <v/>
      </c>
      <c r="R3498" s="29" t="str">
        <f t="shared" si="760"/>
        <v/>
      </c>
      <c r="S3498" s="29" t="str">
        <f t="shared" si="761"/>
        <v/>
      </c>
      <c r="T3498" s="29" t="str">
        <f t="shared" si="762"/>
        <v/>
      </c>
      <c r="U3498" s="29"/>
      <c r="V3498" s="29"/>
      <c r="W3498" s="38" t="s">
        <v>2614</v>
      </c>
      <c r="X3498" s="29" t="s">
        <v>158</v>
      </c>
      <c r="Y3498" s="146">
        <v>19579</v>
      </c>
      <c r="Z3498" s="33">
        <v>25061</v>
      </c>
      <c r="AA3498" s="34">
        <f t="shared" si="763"/>
        <v>0.28000000000000003</v>
      </c>
      <c r="AB3498" s="33">
        <f t="shared" si="764"/>
        <v>25061</v>
      </c>
      <c r="AC3498" s="34">
        <f t="shared" si="765"/>
        <v>0.2799939175646135</v>
      </c>
      <c r="AD3498" s="145">
        <f t="shared" si="758"/>
        <v>20884.167000000001</v>
      </c>
      <c r="AE3498" s="105">
        <v>16315.833000000001</v>
      </c>
      <c r="AF3498" s="34" t="s">
        <v>36</v>
      </c>
      <c r="AG3498" s="34" t="s">
        <v>36</v>
      </c>
      <c r="AH3498" s="34" t="s">
        <v>36</v>
      </c>
      <c r="AI3498" s="29">
        <v>18</v>
      </c>
      <c r="AJ3498" s="29">
        <v>0.375</v>
      </c>
      <c r="AK3498" s="29">
        <v>0</v>
      </c>
      <c r="AL3498" s="29">
        <v>0</v>
      </c>
      <c r="AM3498" s="29" t="s">
        <v>28</v>
      </c>
      <c r="AN3498" s="44" t="s">
        <v>27</v>
      </c>
      <c r="AO3498" s="29" t="s">
        <v>28</v>
      </c>
      <c r="AP3498" s="29">
        <v>1</v>
      </c>
      <c r="AQ3498" s="29" t="s">
        <v>33</v>
      </c>
      <c r="AR3498" s="29" t="s">
        <v>33</v>
      </c>
      <c r="AS3498" s="29" t="s">
        <v>33</v>
      </c>
      <c r="AT3498" s="29"/>
      <c r="AU3498" s="144"/>
      <c r="AV3498" s="36" t="s">
        <v>28</v>
      </c>
      <c r="AW3498" s="102">
        <v>42551</v>
      </c>
      <c r="AX3498" s="129" t="s">
        <v>33</v>
      </c>
      <c r="AY3498" s="106">
        <v>58</v>
      </c>
      <c r="BD3498" t="s">
        <v>1724</v>
      </c>
      <c r="BE3498" t="s">
        <v>4633</v>
      </c>
      <c r="BF3498" t="s">
        <v>4747</v>
      </c>
      <c r="BH3498" t="str">
        <f t="shared" si="769"/>
        <v/>
      </c>
      <c r="BJ3498" t="str">
        <f t="shared" si="770"/>
        <v>OK</v>
      </c>
      <c r="BK3498" s="130" t="s">
        <v>5302</v>
      </c>
      <c r="BL3498" s="130" t="e">
        <v>#VALUE!</v>
      </c>
      <c r="BM3498" s="131" t="s">
        <v>33</v>
      </c>
      <c r="BN3498" s="131" t="e">
        <v>#VALUE!</v>
      </c>
      <c r="BO3498" t="e">
        <v>#N/A</v>
      </c>
      <c r="BP3498">
        <v>0</v>
      </c>
    </row>
    <row r="3499" spans="1:68" ht="25.2" x14ac:dyDescent="0.3">
      <c r="A3499" s="1"/>
      <c r="B3499" s="47">
        <v>3138</v>
      </c>
      <c r="C3499" s="45">
        <v>1058722</v>
      </c>
      <c r="D3499" s="29"/>
      <c r="E3499" s="29"/>
      <c r="F3499" s="31" t="s">
        <v>2708</v>
      </c>
      <c r="G3499" s="29" t="s">
        <v>31</v>
      </c>
      <c r="H3499" s="29"/>
      <c r="I3499" s="148" t="s">
        <v>33</v>
      </c>
      <c r="J3499" s="147" t="s">
        <v>33</v>
      </c>
      <c r="K3499" s="148" t="e">
        <v>#N/A</v>
      </c>
      <c r="L3499" s="148" t="s">
        <v>32</v>
      </c>
      <c r="M3499" s="147">
        <v>42551</v>
      </c>
      <c r="N3499" s="29" t="str">
        <f t="shared" si="766"/>
        <v/>
      </c>
      <c r="O3499" s="29" t="str">
        <f t="shared" si="767"/>
        <v/>
      </c>
      <c r="P3499" s="29" t="str">
        <f t="shared" si="768"/>
        <v/>
      </c>
      <c r="Q3499" s="29" t="str">
        <f t="shared" si="759"/>
        <v/>
      </c>
      <c r="R3499" s="29" t="str">
        <f t="shared" si="760"/>
        <v/>
      </c>
      <c r="S3499" s="29" t="str">
        <f t="shared" si="761"/>
        <v/>
      </c>
      <c r="T3499" s="29" t="str">
        <f t="shared" si="762"/>
        <v/>
      </c>
      <c r="U3499" s="29"/>
      <c r="V3499" s="29"/>
      <c r="W3499" s="38" t="s">
        <v>2614</v>
      </c>
      <c r="X3499" s="29" t="s">
        <v>158</v>
      </c>
      <c r="Y3499" s="146">
        <v>25199</v>
      </c>
      <c r="Z3499" s="33">
        <v>32255</v>
      </c>
      <c r="AA3499" s="34">
        <f t="shared" si="763"/>
        <v>0.28000000000000003</v>
      </c>
      <c r="AB3499" s="33">
        <f t="shared" si="764"/>
        <v>32255</v>
      </c>
      <c r="AC3499" s="34">
        <f t="shared" si="765"/>
        <v>0.28001110710724858</v>
      </c>
      <c r="AD3499" s="145">
        <f t="shared" si="758"/>
        <v>26879.167000000001</v>
      </c>
      <c r="AE3499" s="105">
        <v>20999.167000000001</v>
      </c>
      <c r="AF3499" s="34" t="s">
        <v>36</v>
      </c>
      <c r="AG3499" s="34" t="s">
        <v>36</v>
      </c>
      <c r="AH3499" s="34" t="s">
        <v>36</v>
      </c>
      <c r="AI3499" s="29">
        <v>27.6</v>
      </c>
      <c r="AJ3499" s="29">
        <v>0.85933000000000004</v>
      </c>
      <c r="AK3499" s="29">
        <v>0</v>
      </c>
      <c r="AL3499" s="29">
        <v>0</v>
      </c>
      <c r="AM3499" s="29" t="s">
        <v>28</v>
      </c>
      <c r="AN3499" s="44" t="s">
        <v>27</v>
      </c>
      <c r="AO3499" s="29" t="s">
        <v>28</v>
      </c>
      <c r="AP3499" s="29">
        <v>1</v>
      </c>
      <c r="AQ3499" s="29" t="s">
        <v>33</v>
      </c>
      <c r="AR3499" s="29" t="s">
        <v>33</v>
      </c>
      <c r="AS3499" s="29" t="s">
        <v>33</v>
      </c>
      <c r="AT3499" s="29"/>
      <c r="AU3499" s="144"/>
      <c r="AV3499" s="36" t="s">
        <v>28</v>
      </c>
      <c r="AW3499" s="102">
        <v>42551</v>
      </c>
      <c r="AX3499" s="129" t="s">
        <v>33</v>
      </c>
      <c r="AY3499" s="106">
        <v>53</v>
      </c>
      <c r="BD3499" t="s">
        <v>1724</v>
      </c>
      <c r="BE3499" t="e">
        <v>#N/A</v>
      </c>
      <c r="BF3499" t="s">
        <v>4740</v>
      </c>
      <c r="BH3499" t="str">
        <f t="shared" si="769"/>
        <v/>
      </c>
      <c r="BJ3499" t="str">
        <f t="shared" si="770"/>
        <v>OK</v>
      </c>
      <c r="BK3499" s="130" t="s">
        <v>5302</v>
      </c>
      <c r="BL3499" s="130" t="e">
        <v>#VALUE!</v>
      </c>
      <c r="BM3499" s="131" t="s">
        <v>33</v>
      </c>
      <c r="BN3499" s="131" t="e">
        <v>#VALUE!</v>
      </c>
      <c r="BO3499" t="e">
        <v>#N/A</v>
      </c>
      <c r="BP3499">
        <v>0</v>
      </c>
    </row>
    <row r="3500" spans="1:68" ht="25.2" x14ac:dyDescent="0.3">
      <c r="A3500" s="1"/>
      <c r="B3500" s="47">
        <v>3139</v>
      </c>
      <c r="C3500" s="45">
        <v>1051711</v>
      </c>
      <c r="D3500" s="29"/>
      <c r="E3500" s="29"/>
      <c r="F3500" s="31" t="s">
        <v>2709</v>
      </c>
      <c r="G3500" s="29" t="s">
        <v>31</v>
      </c>
      <c r="H3500" s="29"/>
      <c r="I3500" s="148" t="s">
        <v>33</v>
      </c>
      <c r="J3500" s="147" t="s">
        <v>33</v>
      </c>
      <c r="K3500" s="148" t="e">
        <v>#N/A</v>
      </c>
      <c r="L3500" s="148" t="s">
        <v>32</v>
      </c>
      <c r="M3500" s="147">
        <v>42551</v>
      </c>
      <c r="N3500" s="29" t="str">
        <f t="shared" si="766"/>
        <v/>
      </c>
      <c r="O3500" s="29" t="str">
        <f t="shared" si="767"/>
        <v/>
      </c>
      <c r="P3500" s="29" t="str">
        <f t="shared" si="768"/>
        <v/>
      </c>
      <c r="Q3500" s="29" t="str">
        <f t="shared" si="759"/>
        <v/>
      </c>
      <c r="R3500" s="29" t="str">
        <f t="shared" si="760"/>
        <v/>
      </c>
      <c r="S3500" s="29" t="str">
        <f t="shared" si="761"/>
        <v/>
      </c>
      <c r="T3500" s="29" t="str">
        <f t="shared" si="762"/>
        <v/>
      </c>
      <c r="U3500" s="29"/>
      <c r="V3500" s="29"/>
      <c r="W3500" s="38" t="s">
        <v>2614</v>
      </c>
      <c r="X3500" s="29" t="s">
        <v>158</v>
      </c>
      <c r="Y3500" s="146">
        <v>44658</v>
      </c>
      <c r="Z3500" s="33">
        <v>57162</v>
      </c>
      <c r="AA3500" s="34">
        <f t="shared" si="763"/>
        <v>0.28000000000000003</v>
      </c>
      <c r="AB3500" s="33">
        <f t="shared" si="764"/>
        <v>57162</v>
      </c>
      <c r="AC3500" s="34">
        <f t="shared" si="765"/>
        <v>0.27999462582292084</v>
      </c>
      <c r="AD3500" s="145">
        <f t="shared" si="758"/>
        <v>47635</v>
      </c>
      <c r="AE3500" s="105">
        <v>37215</v>
      </c>
      <c r="AF3500" s="34" t="s">
        <v>36</v>
      </c>
      <c r="AG3500" s="34" t="s">
        <v>36</v>
      </c>
      <c r="AH3500" s="34" t="s">
        <v>36</v>
      </c>
      <c r="AI3500" s="29">
        <v>45.54</v>
      </c>
      <c r="AJ3500" s="29">
        <v>0.95</v>
      </c>
      <c r="AK3500" s="29">
        <v>0</v>
      </c>
      <c r="AL3500" s="29">
        <v>0</v>
      </c>
      <c r="AM3500" s="29" t="s">
        <v>28</v>
      </c>
      <c r="AN3500" s="44" t="s">
        <v>27</v>
      </c>
      <c r="AO3500" s="29" t="s">
        <v>28</v>
      </c>
      <c r="AP3500" s="29">
        <v>1</v>
      </c>
      <c r="AQ3500" s="29" t="s">
        <v>33</v>
      </c>
      <c r="AR3500" s="29" t="s">
        <v>33</v>
      </c>
      <c r="AS3500" s="29" t="s">
        <v>33</v>
      </c>
      <c r="AT3500" s="29"/>
      <c r="AU3500" s="144"/>
      <c r="AV3500" s="36" t="s">
        <v>28</v>
      </c>
      <c r="AW3500" s="102">
        <v>42551</v>
      </c>
      <c r="AX3500" s="129" t="s">
        <v>33</v>
      </c>
      <c r="AY3500" s="106">
        <v>1</v>
      </c>
      <c r="BD3500" t="s">
        <v>1724</v>
      </c>
      <c r="BE3500" t="e">
        <v>#N/A</v>
      </c>
      <c r="BF3500">
        <v>0</v>
      </c>
      <c r="BH3500" t="str">
        <f t="shared" si="769"/>
        <v/>
      </c>
      <c r="BJ3500" t="str">
        <f t="shared" si="770"/>
        <v>OK</v>
      </c>
      <c r="BK3500" s="130" t="s">
        <v>5302</v>
      </c>
      <c r="BL3500" s="130" t="e">
        <v>#VALUE!</v>
      </c>
      <c r="BM3500" s="131" t="s">
        <v>33</v>
      </c>
      <c r="BN3500" s="131" t="e">
        <v>#VALUE!</v>
      </c>
      <c r="BO3500" t="e">
        <v>#N/A</v>
      </c>
      <c r="BP3500">
        <v>0</v>
      </c>
    </row>
    <row r="3501" spans="1:68" ht="25.2" x14ac:dyDescent="0.3">
      <c r="A3501" s="1"/>
      <c r="B3501" s="47">
        <v>3140</v>
      </c>
      <c r="C3501" s="45">
        <v>1051717</v>
      </c>
      <c r="D3501" s="29"/>
      <c r="E3501" s="29"/>
      <c r="F3501" s="31" t="s">
        <v>2710</v>
      </c>
      <c r="G3501" s="29" t="s">
        <v>31</v>
      </c>
      <c r="H3501" s="29"/>
      <c r="I3501" s="148" t="s">
        <v>33</v>
      </c>
      <c r="J3501" s="147" t="s">
        <v>33</v>
      </c>
      <c r="K3501" s="148" t="e">
        <v>#N/A</v>
      </c>
      <c r="L3501" s="148" t="s">
        <v>32</v>
      </c>
      <c r="M3501" s="147">
        <v>42551</v>
      </c>
      <c r="N3501" s="29" t="str">
        <f t="shared" si="766"/>
        <v/>
      </c>
      <c r="O3501" s="29" t="str">
        <f t="shared" si="767"/>
        <v/>
      </c>
      <c r="P3501" s="29" t="str">
        <f t="shared" si="768"/>
        <v/>
      </c>
      <c r="Q3501" s="29" t="str">
        <f t="shared" si="759"/>
        <v/>
      </c>
      <c r="R3501" s="29" t="str">
        <f t="shared" si="760"/>
        <v/>
      </c>
      <c r="S3501" s="29" t="str">
        <f t="shared" si="761"/>
        <v/>
      </c>
      <c r="T3501" s="29" t="str">
        <f t="shared" si="762"/>
        <v/>
      </c>
      <c r="U3501" s="29"/>
      <c r="V3501" s="29"/>
      <c r="W3501" s="38" t="s">
        <v>2614</v>
      </c>
      <c r="X3501" s="29" t="s">
        <v>158</v>
      </c>
      <c r="Y3501" s="146">
        <v>56135</v>
      </c>
      <c r="Z3501" s="33">
        <v>71853</v>
      </c>
      <c r="AA3501" s="34">
        <f t="shared" si="763"/>
        <v>0.28000000000000003</v>
      </c>
      <c r="AB3501" s="33">
        <f t="shared" si="764"/>
        <v>71853</v>
      </c>
      <c r="AC3501" s="34">
        <f t="shared" si="765"/>
        <v>0.28000355371868846</v>
      </c>
      <c r="AD3501" s="145">
        <f t="shared" si="758"/>
        <v>59877.5</v>
      </c>
      <c r="AE3501" s="105">
        <v>46779.167000000001</v>
      </c>
      <c r="AF3501" s="34" t="s">
        <v>36</v>
      </c>
      <c r="AG3501" s="34" t="s">
        <v>36</v>
      </c>
      <c r="AH3501" s="34" t="s">
        <v>36</v>
      </c>
      <c r="AI3501" s="29">
        <v>53.4</v>
      </c>
      <c r="AJ3501" s="29">
        <v>1.2549999999999999</v>
      </c>
      <c r="AK3501" s="29">
        <v>0</v>
      </c>
      <c r="AL3501" s="29">
        <v>0</v>
      </c>
      <c r="AM3501" s="29" t="s">
        <v>28</v>
      </c>
      <c r="AN3501" s="44" t="s">
        <v>27</v>
      </c>
      <c r="AO3501" s="29" t="s">
        <v>28</v>
      </c>
      <c r="AP3501" s="29">
        <v>1</v>
      </c>
      <c r="AQ3501" s="29" t="s">
        <v>33</v>
      </c>
      <c r="AR3501" s="29" t="s">
        <v>33</v>
      </c>
      <c r="AS3501" s="29" t="s">
        <v>33</v>
      </c>
      <c r="AT3501" s="29"/>
      <c r="AU3501" s="144"/>
      <c r="AV3501" s="36" t="s">
        <v>28</v>
      </c>
      <c r="AW3501" s="102">
        <v>42551</v>
      </c>
      <c r="AX3501" s="129" t="s">
        <v>33</v>
      </c>
      <c r="AY3501" s="106" t="e">
        <v>#N/A</v>
      </c>
      <c r="BD3501" t="s">
        <v>1724</v>
      </c>
      <c r="BE3501" t="e">
        <v>#N/A</v>
      </c>
      <c r="BF3501">
        <v>0</v>
      </c>
      <c r="BH3501" t="str">
        <f t="shared" si="769"/>
        <v/>
      </c>
      <c r="BJ3501" t="str">
        <f t="shared" si="770"/>
        <v>OK</v>
      </c>
      <c r="BK3501" s="130" t="s">
        <v>5302</v>
      </c>
      <c r="BL3501" s="130" t="e">
        <v>#VALUE!</v>
      </c>
      <c r="BM3501" s="131" t="s">
        <v>33</v>
      </c>
      <c r="BN3501" s="131" t="e">
        <v>#VALUE!</v>
      </c>
      <c r="BO3501" t="e">
        <v>#N/A</v>
      </c>
      <c r="BP3501">
        <v>0</v>
      </c>
    </row>
    <row r="3502" spans="1:68" ht="25.2" x14ac:dyDescent="0.3">
      <c r="A3502" s="1"/>
      <c r="B3502" s="47">
        <v>3141</v>
      </c>
      <c r="C3502" s="45">
        <v>1051719</v>
      </c>
      <c r="D3502" s="29"/>
      <c r="E3502" s="29"/>
      <c r="F3502" s="31" t="s">
        <v>2711</v>
      </c>
      <c r="G3502" s="29" t="s">
        <v>31</v>
      </c>
      <c r="H3502" s="29"/>
      <c r="I3502" s="148" t="s">
        <v>33</v>
      </c>
      <c r="J3502" s="147" t="s">
        <v>33</v>
      </c>
      <c r="K3502" s="148" t="e">
        <v>#N/A</v>
      </c>
      <c r="L3502" s="148" t="s">
        <v>32</v>
      </c>
      <c r="M3502" s="147">
        <v>42551</v>
      </c>
      <c r="N3502" s="29" t="str">
        <f t="shared" si="766"/>
        <v/>
      </c>
      <c r="O3502" s="29" t="str">
        <f t="shared" si="767"/>
        <v/>
      </c>
      <c r="P3502" s="29" t="str">
        <f t="shared" si="768"/>
        <v/>
      </c>
      <c r="Q3502" s="29" t="str">
        <f t="shared" si="759"/>
        <v/>
      </c>
      <c r="R3502" s="29" t="str">
        <f t="shared" si="760"/>
        <v/>
      </c>
      <c r="S3502" s="29" t="str">
        <f t="shared" si="761"/>
        <v/>
      </c>
      <c r="T3502" s="29" t="str">
        <f t="shared" si="762"/>
        <v/>
      </c>
      <c r="U3502" s="29"/>
      <c r="V3502" s="29"/>
      <c r="W3502" s="38" t="s">
        <v>2614</v>
      </c>
      <c r="X3502" s="29" t="s">
        <v>158</v>
      </c>
      <c r="Y3502" s="146">
        <v>79000</v>
      </c>
      <c r="Z3502" s="33">
        <v>101120</v>
      </c>
      <c r="AA3502" s="34">
        <f t="shared" si="763"/>
        <v>0.28000000000000003</v>
      </c>
      <c r="AB3502" s="33">
        <f t="shared" si="764"/>
        <v>101120</v>
      </c>
      <c r="AC3502" s="34">
        <f t="shared" si="765"/>
        <v>0.28000001154430387</v>
      </c>
      <c r="AD3502" s="145">
        <f t="shared" si="758"/>
        <v>84266.667000000001</v>
      </c>
      <c r="AE3502" s="105">
        <v>65833.332999999999</v>
      </c>
      <c r="AF3502" s="34" t="s">
        <v>36</v>
      </c>
      <c r="AG3502" s="34" t="s">
        <v>36</v>
      </c>
      <c r="AH3502" s="34" t="s">
        <v>36</v>
      </c>
      <c r="AI3502" s="29">
        <v>87.5</v>
      </c>
      <c r="AJ3502" s="29">
        <v>2</v>
      </c>
      <c r="AK3502" s="29">
        <v>0</v>
      </c>
      <c r="AL3502" s="29">
        <v>0</v>
      </c>
      <c r="AM3502" s="29" t="s">
        <v>28</v>
      </c>
      <c r="AN3502" s="44" t="s">
        <v>27</v>
      </c>
      <c r="AO3502" s="29" t="s">
        <v>28</v>
      </c>
      <c r="AP3502" s="29">
        <v>1</v>
      </c>
      <c r="AQ3502" s="29" t="s">
        <v>33</v>
      </c>
      <c r="AR3502" s="29" t="s">
        <v>33</v>
      </c>
      <c r="AS3502" s="29" t="s">
        <v>33</v>
      </c>
      <c r="AT3502" s="29"/>
      <c r="AU3502" s="144"/>
      <c r="AV3502" s="36" t="s">
        <v>28</v>
      </c>
      <c r="AW3502" s="102">
        <v>42551</v>
      </c>
      <c r="AX3502" s="129" t="s">
        <v>33</v>
      </c>
      <c r="AY3502" s="106" t="e">
        <v>#N/A</v>
      </c>
      <c r="BD3502" t="s">
        <v>1724</v>
      </c>
      <c r="BE3502" t="e">
        <v>#N/A</v>
      </c>
      <c r="BF3502">
        <v>0</v>
      </c>
      <c r="BH3502" t="str">
        <f t="shared" si="769"/>
        <v/>
      </c>
      <c r="BJ3502" t="str">
        <f t="shared" si="770"/>
        <v>OK</v>
      </c>
      <c r="BK3502" s="130" t="s">
        <v>5302</v>
      </c>
      <c r="BL3502" s="130" t="e">
        <v>#VALUE!</v>
      </c>
      <c r="BM3502" s="131" t="s">
        <v>33</v>
      </c>
      <c r="BN3502" s="131" t="e">
        <v>#VALUE!</v>
      </c>
      <c r="BO3502" t="e">
        <v>#N/A</v>
      </c>
      <c r="BP3502">
        <v>0</v>
      </c>
    </row>
    <row r="3503" spans="1:68" ht="25.2" x14ac:dyDescent="0.3">
      <c r="A3503" s="1"/>
      <c r="B3503" s="47">
        <v>3142</v>
      </c>
      <c r="C3503" s="45">
        <v>1058961</v>
      </c>
      <c r="D3503" s="29"/>
      <c r="E3503" s="29"/>
      <c r="F3503" s="31" t="s">
        <v>2712</v>
      </c>
      <c r="G3503" s="29" t="s">
        <v>31</v>
      </c>
      <c r="H3503" s="29"/>
      <c r="I3503" s="148" t="s">
        <v>33</v>
      </c>
      <c r="J3503" s="147" t="s">
        <v>33</v>
      </c>
      <c r="K3503" s="148" t="e">
        <v>#N/A</v>
      </c>
      <c r="L3503" s="148" t="s">
        <v>32</v>
      </c>
      <c r="M3503" s="147">
        <v>42551</v>
      </c>
      <c r="N3503" s="29" t="str">
        <f t="shared" si="766"/>
        <v/>
      </c>
      <c r="O3503" s="29" t="str">
        <f t="shared" si="767"/>
        <v/>
      </c>
      <c r="P3503" s="29" t="str">
        <f t="shared" si="768"/>
        <v/>
      </c>
      <c r="Q3503" s="29" t="str">
        <f t="shared" si="759"/>
        <v/>
      </c>
      <c r="R3503" s="29" t="str">
        <f t="shared" si="760"/>
        <v/>
      </c>
      <c r="S3503" s="29" t="str">
        <f t="shared" si="761"/>
        <v/>
      </c>
      <c r="T3503" s="29" t="str">
        <f t="shared" si="762"/>
        <v/>
      </c>
      <c r="U3503" s="29"/>
      <c r="V3503" s="29"/>
      <c r="W3503" s="38" t="s">
        <v>2614</v>
      </c>
      <c r="X3503" s="29" t="s">
        <v>158</v>
      </c>
      <c r="Y3503" s="146">
        <v>112181</v>
      </c>
      <c r="Z3503" s="33">
        <v>143592</v>
      </c>
      <c r="AA3503" s="34">
        <f t="shared" si="763"/>
        <v>0.28000000000000003</v>
      </c>
      <c r="AB3503" s="33">
        <f t="shared" si="764"/>
        <v>143592</v>
      </c>
      <c r="AC3503" s="34">
        <f t="shared" si="765"/>
        <v>0.28000284796889724</v>
      </c>
      <c r="AD3503" s="145">
        <f t="shared" si="758"/>
        <v>119660</v>
      </c>
      <c r="AE3503" s="105">
        <v>93484.167000000001</v>
      </c>
      <c r="AF3503" s="34" t="s">
        <v>36</v>
      </c>
      <c r="AG3503" s="34" t="s">
        <v>36</v>
      </c>
      <c r="AH3503" s="34" t="s">
        <v>36</v>
      </c>
      <c r="AI3503" s="29">
        <v>112.7</v>
      </c>
      <c r="AJ3503" s="29">
        <v>2.8</v>
      </c>
      <c r="AK3503" s="29">
        <v>0</v>
      </c>
      <c r="AL3503" s="29">
        <v>0</v>
      </c>
      <c r="AM3503" s="29" t="s">
        <v>28</v>
      </c>
      <c r="AN3503" s="44" t="s">
        <v>27</v>
      </c>
      <c r="AO3503" s="29" t="s">
        <v>28</v>
      </c>
      <c r="AP3503" s="29">
        <v>1</v>
      </c>
      <c r="AQ3503" s="29" t="s">
        <v>33</v>
      </c>
      <c r="AR3503" s="29" t="s">
        <v>33</v>
      </c>
      <c r="AS3503" s="29" t="s">
        <v>33</v>
      </c>
      <c r="AT3503" s="29"/>
      <c r="AU3503" s="144"/>
      <c r="AV3503" s="36" t="s">
        <v>28</v>
      </c>
      <c r="AW3503" s="102">
        <v>42551</v>
      </c>
      <c r="AX3503" s="129" t="s">
        <v>33</v>
      </c>
      <c r="AY3503" s="106" t="e">
        <v>#N/A</v>
      </c>
      <c r="BD3503" t="s">
        <v>2465</v>
      </c>
      <c r="BE3503" t="e">
        <v>#N/A</v>
      </c>
      <c r="BF3503" t="s">
        <v>4747</v>
      </c>
      <c r="BH3503" t="str">
        <f t="shared" si="769"/>
        <v/>
      </c>
      <c r="BJ3503" t="str">
        <f t="shared" si="770"/>
        <v>OK</v>
      </c>
      <c r="BK3503" s="130" t="s">
        <v>5302</v>
      </c>
      <c r="BL3503" s="130" t="e">
        <v>#VALUE!</v>
      </c>
      <c r="BM3503" s="131" t="s">
        <v>33</v>
      </c>
      <c r="BN3503" s="131" t="e">
        <v>#VALUE!</v>
      </c>
      <c r="BO3503" t="e">
        <v>#N/A</v>
      </c>
      <c r="BP3503">
        <v>0</v>
      </c>
    </row>
    <row r="3504" spans="1:68" ht="25.2" x14ac:dyDescent="0.3">
      <c r="A3504" s="1"/>
      <c r="B3504" s="47">
        <v>3143</v>
      </c>
      <c r="C3504" s="45">
        <v>1059415</v>
      </c>
      <c r="D3504" s="29"/>
      <c r="E3504" s="29"/>
      <c r="F3504" s="31" t="s">
        <v>2713</v>
      </c>
      <c r="G3504" s="29" t="s">
        <v>31</v>
      </c>
      <c r="H3504" s="29"/>
      <c r="I3504" s="148" t="s">
        <v>33</v>
      </c>
      <c r="J3504" s="147" t="s">
        <v>33</v>
      </c>
      <c r="K3504" s="148" t="e">
        <v>#N/A</v>
      </c>
      <c r="L3504" s="148" t="s">
        <v>32</v>
      </c>
      <c r="M3504" s="147">
        <v>42551</v>
      </c>
      <c r="N3504" s="29" t="str">
        <f t="shared" si="766"/>
        <v/>
      </c>
      <c r="O3504" s="29" t="str">
        <f t="shared" si="767"/>
        <v/>
      </c>
      <c r="P3504" s="29" t="str">
        <f t="shared" si="768"/>
        <v/>
      </c>
      <c r="Q3504" s="29" t="str">
        <f t="shared" si="759"/>
        <v/>
      </c>
      <c r="R3504" s="29" t="str">
        <f t="shared" si="760"/>
        <v/>
      </c>
      <c r="S3504" s="29" t="str">
        <f t="shared" si="761"/>
        <v/>
      </c>
      <c r="T3504" s="29" t="str">
        <f t="shared" si="762"/>
        <v/>
      </c>
      <c r="U3504" s="29"/>
      <c r="V3504" s="29"/>
      <c r="W3504" s="38" t="s">
        <v>2614</v>
      </c>
      <c r="X3504" s="29" t="s">
        <v>158</v>
      </c>
      <c r="Y3504" s="146">
        <v>197644</v>
      </c>
      <c r="Z3504" s="33">
        <v>252984</v>
      </c>
      <c r="AA3504" s="34">
        <f t="shared" si="763"/>
        <v>0.28000000000000003</v>
      </c>
      <c r="AB3504" s="33">
        <f t="shared" si="764"/>
        <v>252984</v>
      </c>
      <c r="AC3504" s="34">
        <f t="shared" si="765"/>
        <v>0.27999838351783679</v>
      </c>
      <c r="AD3504" s="145">
        <f t="shared" si="758"/>
        <v>210820</v>
      </c>
      <c r="AE3504" s="105">
        <v>164703.33300000001</v>
      </c>
      <c r="AF3504" s="34" t="s">
        <v>36</v>
      </c>
      <c r="AG3504" s="34" t="s">
        <v>36</v>
      </c>
      <c r="AH3504" s="34" t="s">
        <v>36</v>
      </c>
      <c r="AI3504" s="29">
        <v>186</v>
      </c>
      <c r="AJ3504" s="29">
        <v>5.2</v>
      </c>
      <c r="AK3504" s="29">
        <v>0</v>
      </c>
      <c r="AL3504" s="29">
        <v>0</v>
      </c>
      <c r="AM3504" s="29" t="s">
        <v>28</v>
      </c>
      <c r="AN3504" s="44" t="s">
        <v>27</v>
      </c>
      <c r="AO3504" s="29" t="s">
        <v>28</v>
      </c>
      <c r="AP3504" s="29">
        <v>1</v>
      </c>
      <c r="AQ3504" s="29" t="s">
        <v>33</v>
      </c>
      <c r="AR3504" s="29" t="s">
        <v>33</v>
      </c>
      <c r="AS3504" s="29" t="s">
        <v>33</v>
      </c>
      <c r="AT3504" s="29"/>
      <c r="AU3504" s="144"/>
      <c r="AV3504" s="36" t="s">
        <v>28</v>
      </c>
      <c r="AW3504" s="102">
        <v>42551</v>
      </c>
      <c r="AX3504" s="129" t="s">
        <v>33</v>
      </c>
      <c r="AY3504" s="106" t="e">
        <v>#N/A</v>
      </c>
      <c r="BD3504" t="s">
        <v>2465</v>
      </c>
      <c r="BE3504" t="e">
        <v>#N/A</v>
      </c>
      <c r="BF3504" t="s">
        <v>4747</v>
      </c>
      <c r="BH3504" t="str">
        <f t="shared" si="769"/>
        <v/>
      </c>
      <c r="BJ3504" t="str">
        <f t="shared" si="770"/>
        <v>OK</v>
      </c>
      <c r="BK3504" s="130" t="s">
        <v>5302</v>
      </c>
      <c r="BL3504" s="130" t="e">
        <v>#VALUE!</v>
      </c>
      <c r="BM3504" s="131" t="s">
        <v>33</v>
      </c>
      <c r="BN3504" s="131" t="e">
        <v>#VALUE!</v>
      </c>
      <c r="BO3504" t="e">
        <v>#N/A</v>
      </c>
      <c r="BP3504">
        <v>0</v>
      </c>
    </row>
    <row r="3505" spans="1:68" ht="25.2" x14ac:dyDescent="0.3">
      <c r="A3505" s="1"/>
      <c r="B3505" s="47">
        <v>3144</v>
      </c>
      <c r="C3505" s="45">
        <v>1051749</v>
      </c>
      <c r="D3505" s="29"/>
      <c r="E3505" s="29"/>
      <c r="F3505" s="31" t="s">
        <v>2714</v>
      </c>
      <c r="G3505" s="29" t="s">
        <v>31</v>
      </c>
      <c r="H3505" s="29"/>
      <c r="I3505" s="148" t="s">
        <v>33</v>
      </c>
      <c r="J3505" s="147" t="s">
        <v>33</v>
      </c>
      <c r="K3505" s="148" t="e">
        <v>#N/A</v>
      </c>
      <c r="L3505" s="148" t="s">
        <v>32</v>
      </c>
      <c r="M3505" s="147">
        <v>42551</v>
      </c>
      <c r="N3505" s="29" t="str">
        <f t="shared" si="766"/>
        <v/>
      </c>
      <c r="O3505" s="29" t="str">
        <f t="shared" si="767"/>
        <v/>
      </c>
      <c r="P3505" s="29" t="str">
        <f t="shared" si="768"/>
        <v/>
      </c>
      <c r="Q3505" s="29" t="str">
        <f t="shared" si="759"/>
        <v/>
      </c>
      <c r="R3505" s="29" t="str">
        <f t="shared" si="760"/>
        <v/>
      </c>
      <c r="S3505" s="29" t="str">
        <f t="shared" si="761"/>
        <v/>
      </c>
      <c r="T3505" s="29" t="str">
        <f t="shared" si="762"/>
        <v/>
      </c>
      <c r="U3505" s="29"/>
      <c r="V3505" s="29"/>
      <c r="W3505" s="38" t="s">
        <v>2614</v>
      </c>
      <c r="X3505" s="29" t="s">
        <v>158</v>
      </c>
      <c r="Y3505" s="146">
        <v>272929</v>
      </c>
      <c r="Z3505" s="33">
        <v>349349</v>
      </c>
      <c r="AA3505" s="34">
        <f t="shared" si="763"/>
        <v>0.28000000000000003</v>
      </c>
      <c r="AB3505" s="33">
        <f t="shared" si="764"/>
        <v>349349</v>
      </c>
      <c r="AC3505" s="34">
        <f t="shared" si="765"/>
        <v>0.2799995636667405</v>
      </c>
      <c r="AD3505" s="145">
        <f t="shared" si="758"/>
        <v>291124.16700000002</v>
      </c>
      <c r="AE3505" s="105">
        <v>227440.83300000001</v>
      </c>
      <c r="AF3505" s="34" t="s">
        <v>36</v>
      </c>
      <c r="AG3505" s="34" t="s">
        <v>36</v>
      </c>
      <c r="AH3505" s="34" t="s">
        <v>36</v>
      </c>
      <c r="AI3505" s="29">
        <v>222</v>
      </c>
      <c r="AJ3505" s="29">
        <v>8.31</v>
      </c>
      <c r="AK3505" s="29">
        <v>0</v>
      </c>
      <c r="AL3505" s="29">
        <v>0</v>
      </c>
      <c r="AM3505" s="29" t="s">
        <v>28</v>
      </c>
      <c r="AN3505" s="44" t="s">
        <v>27</v>
      </c>
      <c r="AO3505" s="29" t="s">
        <v>28</v>
      </c>
      <c r="AP3505" s="29">
        <v>1</v>
      </c>
      <c r="AQ3505" s="29" t="s">
        <v>33</v>
      </c>
      <c r="AR3505" s="29" t="s">
        <v>33</v>
      </c>
      <c r="AS3505" s="29" t="s">
        <v>33</v>
      </c>
      <c r="AT3505" s="29"/>
      <c r="AU3505" s="144"/>
      <c r="AV3505" s="36" t="s">
        <v>28</v>
      </c>
      <c r="AW3505" s="102">
        <v>42551</v>
      </c>
      <c r="AX3505" s="129" t="s">
        <v>33</v>
      </c>
      <c r="AY3505" s="106" t="e">
        <v>#N/A</v>
      </c>
      <c r="BD3505" t="s">
        <v>1724</v>
      </c>
      <c r="BE3505" t="e">
        <v>#N/A</v>
      </c>
      <c r="BF3505" t="s">
        <v>4739</v>
      </c>
      <c r="BH3505" t="str">
        <f t="shared" si="769"/>
        <v/>
      </c>
      <c r="BJ3505" t="str">
        <f t="shared" si="770"/>
        <v>OK</v>
      </c>
      <c r="BK3505" s="130" t="s">
        <v>5302</v>
      </c>
      <c r="BL3505" s="130" t="e">
        <v>#VALUE!</v>
      </c>
      <c r="BM3505" s="131" t="s">
        <v>33</v>
      </c>
      <c r="BN3505" s="131" t="e">
        <v>#VALUE!</v>
      </c>
      <c r="BO3505" t="e">
        <v>#N/A</v>
      </c>
      <c r="BP3505">
        <v>0</v>
      </c>
    </row>
    <row r="3506" spans="1:68" ht="25.2" x14ac:dyDescent="0.3">
      <c r="A3506" s="1"/>
      <c r="B3506" s="47">
        <v>3145</v>
      </c>
      <c r="C3506" s="45">
        <v>1057763</v>
      </c>
      <c r="D3506" s="29"/>
      <c r="E3506" s="29"/>
      <c r="F3506" s="31" t="s">
        <v>2715</v>
      </c>
      <c r="G3506" s="29" t="s">
        <v>31</v>
      </c>
      <c r="H3506" s="29"/>
      <c r="I3506" s="148" t="s">
        <v>33</v>
      </c>
      <c r="J3506" s="147" t="s">
        <v>33</v>
      </c>
      <c r="K3506" s="148" t="e">
        <v>#N/A</v>
      </c>
      <c r="L3506" s="148" t="s">
        <v>32</v>
      </c>
      <c r="M3506" s="147">
        <v>42551</v>
      </c>
      <c r="N3506" s="29" t="str">
        <f t="shared" si="766"/>
        <v/>
      </c>
      <c r="O3506" s="29" t="str">
        <f t="shared" si="767"/>
        <v/>
      </c>
      <c r="P3506" s="29" t="str">
        <f t="shared" si="768"/>
        <v/>
      </c>
      <c r="Q3506" s="29" t="str">
        <f t="shared" si="759"/>
        <v/>
      </c>
      <c r="R3506" s="29" t="str">
        <f t="shared" si="760"/>
        <v/>
      </c>
      <c r="S3506" s="29" t="str">
        <f t="shared" si="761"/>
        <v/>
      </c>
      <c r="T3506" s="29" t="str">
        <f t="shared" si="762"/>
        <v/>
      </c>
      <c r="U3506" s="29"/>
      <c r="V3506" s="29"/>
      <c r="W3506" s="38" t="s">
        <v>2614</v>
      </c>
      <c r="X3506" s="29" t="s">
        <v>158</v>
      </c>
      <c r="Y3506" s="146">
        <v>303037</v>
      </c>
      <c r="Z3506" s="33">
        <v>387888</v>
      </c>
      <c r="AA3506" s="34">
        <f t="shared" si="763"/>
        <v>0.28000000000000003</v>
      </c>
      <c r="AB3506" s="33">
        <f t="shared" si="764"/>
        <v>387888</v>
      </c>
      <c r="AC3506" s="34">
        <f t="shared" si="765"/>
        <v>0.28000211364289124</v>
      </c>
      <c r="AD3506" s="145">
        <f t="shared" si="758"/>
        <v>323240</v>
      </c>
      <c r="AE3506" s="105">
        <v>252530.83300000001</v>
      </c>
      <c r="AF3506" s="34" t="s">
        <v>36</v>
      </c>
      <c r="AG3506" s="34" t="s">
        <v>36</v>
      </c>
      <c r="AH3506" s="34" t="s">
        <v>36</v>
      </c>
      <c r="AI3506" s="29">
        <v>295.8</v>
      </c>
      <c r="AJ3506" s="29">
        <v>8.43</v>
      </c>
      <c r="AK3506" s="29">
        <v>0</v>
      </c>
      <c r="AL3506" s="29">
        <v>0</v>
      </c>
      <c r="AM3506" s="29" t="s">
        <v>28</v>
      </c>
      <c r="AN3506" s="44" t="s">
        <v>27</v>
      </c>
      <c r="AO3506" s="29" t="s">
        <v>28</v>
      </c>
      <c r="AP3506" s="29">
        <v>1</v>
      </c>
      <c r="AQ3506" s="29" t="s">
        <v>33</v>
      </c>
      <c r="AR3506" s="29" t="s">
        <v>33</v>
      </c>
      <c r="AS3506" s="29" t="s">
        <v>33</v>
      </c>
      <c r="AT3506" s="29"/>
      <c r="AU3506" s="144"/>
      <c r="AV3506" s="36" t="s">
        <v>28</v>
      </c>
      <c r="AW3506" s="102">
        <v>42551</v>
      </c>
      <c r="AX3506" s="129" t="s">
        <v>33</v>
      </c>
      <c r="AY3506" s="106" t="e">
        <v>#N/A</v>
      </c>
      <c r="BD3506" t="s">
        <v>1608</v>
      </c>
      <c r="BE3506" t="e">
        <v>#N/A</v>
      </c>
      <c r="BF3506" t="s">
        <v>4739</v>
      </c>
      <c r="BH3506" t="str">
        <f t="shared" si="769"/>
        <v/>
      </c>
      <c r="BJ3506" t="str">
        <f t="shared" si="770"/>
        <v>OK</v>
      </c>
      <c r="BK3506" s="130" t="s">
        <v>5302</v>
      </c>
      <c r="BL3506" s="130" t="e">
        <v>#VALUE!</v>
      </c>
      <c r="BM3506" s="131" t="s">
        <v>33</v>
      </c>
      <c r="BN3506" s="131" t="e">
        <v>#VALUE!</v>
      </c>
      <c r="BO3506" t="e">
        <v>#N/A</v>
      </c>
      <c r="BP3506">
        <v>0</v>
      </c>
    </row>
    <row r="3507" spans="1:68" ht="25.2" x14ac:dyDescent="0.3">
      <c r="A3507" s="1"/>
      <c r="B3507" s="47">
        <v>3146</v>
      </c>
      <c r="C3507" s="45">
        <v>1058721</v>
      </c>
      <c r="D3507" s="29"/>
      <c r="E3507" s="29"/>
      <c r="F3507" s="31" t="s">
        <v>2716</v>
      </c>
      <c r="G3507" s="29" t="s">
        <v>31</v>
      </c>
      <c r="H3507" s="29"/>
      <c r="I3507" s="148" t="s">
        <v>33</v>
      </c>
      <c r="J3507" s="147" t="s">
        <v>33</v>
      </c>
      <c r="K3507" s="148" t="e">
        <v>#N/A</v>
      </c>
      <c r="L3507" s="148" t="s">
        <v>32</v>
      </c>
      <c r="M3507" s="147">
        <v>42551</v>
      </c>
      <c r="N3507" s="29" t="str">
        <f t="shared" si="766"/>
        <v/>
      </c>
      <c r="O3507" s="29" t="str">
        <f t="shared" si="767"/>
        <v/>
      </c>
      <c r="P3507" s="29" t="str">
        <f t="shared" si="768"/>
        <v/>
      </c>
      <c r="Q3507" s="29" t="str">
        <f t="shared" si="759"/>
        <v/>
      </c>
      <c r="R3507" s="29" t="str">
        <f t="shared" si="760"/>
        <v/>
      </c>
      <c r="S3507" s="29" t="str">
        <f t="shared" si="761"/>
        <v/>
      </c>
      <c r="T3507" s="29" t="str">
        <f t="shared" si="762"/>
        <v/>
      </c>
      <c r="U3507" s="29"/>
      <c r="V3507" s="29"/>
      <c r="W3507" s="38" t="s">
        <v>2614</v>
      </c>
      <c r="X3507" s="29" t="s">
        <v>158</v>
      </c>
      <c r="Y3507" s="146">
        <v>22285</v>
      </c>
      <c r="Z3507" s="33">
        <v>28525</v>
      </c>
      <c r="AA3507" s="34">
        <f t="shared" si="763"/>
        <v>0.28000000000000003</v>
      </c>
      <c r="AB3507" s="33">
        <f t="shared" si="764"/>
        <v>28525</v>
      </c>
      <c r="AC3507" s="34">
        <f t="shared" si="765"/>
        <v>0.28000897967258659</v>
      </c>
      <c r="AD3507" s="145">
        <f t="shared" si="758"/>
        <v>23770.832999999999</v>
      </c>
      <c r="AE3507" s="105">
        <v>18570.832999999999</v>
      </c>
      <c r="AF3507" s="34" t="s">
        <v>36</v>
      </c>
      <c r="AG3507" s="34" t="s">
        <v>36</v>
      </c>
      <c r="AH3507" s="34" t="s">
        <v>36</v>
      </c>
      <c r="AI3507" s="29">
        <v>22.9</v>
      </c>
      <c r="AJ3507" s="29">
        <v>0.52500000000000002</v>
      </c>
      <c r="AK3507" s="29">
        <v>0</v>
      </c>
      <c r="AL3507" s="29">
        <v>0</v>
      </c>
      <c r="AM3507" s="29" t="s">
        <v>28</v>
      </c>
      <c r="AN3507" s="44" t="s">
        <v>27</v>
      </c>
      <c r="AO3507" s="29" t="s">
        <v>28</v>
      </c>
      <c r="AP3507" s="29">
        <v>1</v>
      </c>
      <c r="AQ3507" s="29" t="s">
        <v>33</v>
      </c>
      <c r="AR3507" s="29" t="s">
        <v>33</v>
      </c>
      <c r="AS3507" s="29" t="s">
        <v>33</v>
      </c>
      <c r="AT3507" s="29"/>
      <c r="AU3507" s="144"/>
      <c r="AV3507" s="36" t="s">
        <v>28</v>
      </c>
      <c r="AW3507" s="102">
        <v>42551</v>
      </c>
      <c r="AX3507" s="129" t="s">
        <v>33</v>
      </c>
      <c r="AY3507" s="106" t="e">
        <v>#N/A</v>
      </c>
      <c r="BD3507" t="s">
        <v>1724</v>
      </c>
      <c r="BE3507" t="s">
        <v>4633</v>
      </c>
      <c r="BF3507" t="s">
        <v>4747</v>
      </c>
      <c r="BH3507" t="str">
        <f t="shared" si="769"/>
        <v/>
      </c>
      <c r="BJ3507" t="str">
        <f t="shared" si="770"/>
        <v>OK</v>
      </c>
      <c r="BK3507" s="130" t="s">
        <v>5302</v>
      </c>
      <c r="BL3507" s="130" t="e">
        <v>#VALUE!</v>
      </c>
      <c r="BM3507" s="131" t="s">
        <v>33</v>
      </c>
      <c r="BN3507" s="131" t="e">
        <v>#VALUE!</v>
      </c>
      <c r="BO3507" t="e">
        <v>#N/A</v>
      </c>
      <c r="BP3507">
        <v>0</v>
      </c>
    </row>
    <row r="3508" spans="1:68" ht="25.2" x14ac:dyDescent="0.3">
      <c r="A3508" s="1"/>
      <c r="B3508" s="47">
        <v>3147</v>
      </c>
      <c r="C3508" s="45">
        <v>1058724</v>
      </c>
      <c r="D3508" s="29"/>
      <c r="E3508" s="29"/>
      <c r="F3508" s="31" t="s">
        <v>2717</v>
      </c>
      <c r="G3508" s="29" t="s">
        <v>31</v>
      </c>
      <c r="H3508" s="29"/>
      <c r="I3508" s="148" t="s">
        <v>33</v>
      </c>
      <c r="J3508" s="147" t="s">
        <v>33</v>
      </c>
      <c r="K3508" s="148" t="e">
        <v>#N/A</v>
      </c>
      <c r="L3508" s="148" t="s">
        <v>32</v>
      </c>
      <c r="M3508" s="147">
        <v>42551</v>
      </c>
      <c r="N3508" s="29" t="str">
        <f t="shared" si="766"/>
        <v/>
      </c>
      <c r="O3508" s="29" t="str">
        <f t="shared" si="767"/>
        <v/>
      </c>
      <c r="P3508" s="29" t="str">
        <f t="shared" si="768"/>
        <v/>
      </c>
      <c r="Q3508" s="29" t="str">
        <f t="shared" si="759"/>
        <v/>
      </c>
      <c r="R3508" s="29" t="str">
        <f t="shared" si="760"/>
        <v/>
      </c>
      <c r="S3508" s="29" t="str">
        <f t="shared" si="761"/>
        <v/>
      </c>
      <c r="T3508" s="29" t="str">
        <f t="shared" si="762"/>
        <v/>
      </c>
      <c r="U3508" s="29"/>
      <c r="V3508" s="29"/>
      <c r="W3508" s="38" t="s">
        <v>2614</v>
      </c>
      <c r="X3508" s="29" t="s">
        <v>158</v>
      </c>
      <c r="Y3508" s="146">
        <v>32071</v>
      </c>
      <c r="Z3508" s="33">
        <v>41051</v>
      </c>
      <c r="AA3508" s="34">
        <f t="shared" si="763"/>
        <v>0.28000000000000003</v>
      </c>
      <c r="AB3508" s="33">
        <f t="shared" si="764"/>
        <v>41051</v>
      </c>
      <c r="AC3508" s="34">
        <f t="shared" si="765"/>
        <v>0.28000377013506006</v>
      </c>
      <c r="AD3508" s="145">
        <f t="shared" si="758"/>
        <v>34209.167000000001</v>
      </c>
      <c r="AE3508" s="105">
        <v>26725.832999999999</v>
      </c>
      <c r="AF3508" s="34" t="s">
        <v>36</v>
      </c>
      <c r="AG3508" s="34" t="s">
        <v>36</v>
      </c>
      <c r="AH3508" s="34" t="s">
        <v>36</v>
      </c>
      <c r="AI3508" s="29">
        <v>34.5</v>
      </c>
      <c r="AJ3508" s="29">
        <v>1.119</v>
      </c>
      <c r="AK3508" s="29">
        <v>0</v>
      </c>
      <c r="AL3508" s="29">
        <v>0</v>
      </c>
      <c r="AM3508" s="29" t="s">
        <v>28</v>
      </c>
      <c r="AN3508" s="44" t="s">
        <v>27</v>
      </c>
      <c r="AO3508" s="29" t="s">
        <v>28</v>
      </c>
      <c r="AP3508" s="29">
        <v>1</v>
      </c>
      <c r="AQ3508" s="29" t="s">
        <v>33</v>
      </c>
      <c r="AR3508" s="29" t="s">
        <v>33</v>
      </c>
      <c r="AS3508" s="29" t="s">
        <v>33</v>
      </c>
      <c r="AT3508" s="29"/>
      <c r="AU3508" s="144"/>
      <c r="AV3508" s="36" t="s">
        <v>28</v>
      </c>
      <c r="AW3508" s="102">
        <v>42551</v>
      </c>
      <c r="AX3508" s="129" t="s">
        <v>33</v>
      </c>
      <c r="AY3508" s="106" t="e">
        <v>#N/A</v>
      </c>
      <c r="BD3508" t="s">
        <v>1724</v>
      </c>
      <c r="BE3508" t="s">
        <v>4633</v>
      </c>
      <c r="BF3508" t="s">
        <v>4740</v>
      </c>
      <c r="BH3508" t="str">
        <f t="shared" si="769"/>
        <v/>
      </c>
      <c r="BJ3508" t="str">
        <f t="shared" si="770"/>
        <v>OK</v>
      </c>
      <c r="BK3508" s="130" t="s">
        <v>5302</v>
      </c>
      <c r="BL3508" s="130" t="e">
        <v>#VALUE!</v>
      </c>
      <c r="BM3508" s="131" t="s">
        <v>33</v>
      </c>
      <c r="BN3508" s="131" t="e">
        <v>#VALUE!</v>
      </c>
      <c r="BO3508" t="e">
        <v>#N/A</v>
      </c>
      <c r="BP3508">
        <v>0</v>
      </c>
    </row>
    <row r="3509" spans="1:68" ht="25.2" x14ac:dyDescent="0.3">
      <c r="A3509" s="1"/>
      <c r="B3509" s="47">
        <v>3148</v>
      </c>
      <c r="C3509" s="45">
        <v>1051725</v>
      </c>
      <c r="D3509" s="29"/>
      <c r="E3509" s="29"/>
      <c r="F3509" s="31" t="s">
        <v>2718</v>
      </c>
      <c r="G3509" s="29" t="s">
        <v>31</v>
      </c>
      <c r="H3509" s="29"/>
      <c r="I3509" s="148" t="s">
        <v>33</v>
      </c>
      <c r="J3509" s="147" t="s">
        <v>33</v>
      </c>
      <c r="K3509" s="148" t="e">
        <v>#N/A</v>
      </c>
      <c r="L3509" s="148" t="s">
        <v>32</v>
      </c>
      <c r="M3509" s="147">
        <v>42551</v>
      </c>
      <c r="N3509" s="29" t="str">
        <f t="shared" si="766"/>
        <v/>
      </c>
      <c r="O3509" s="29" t="str">
        <f t="shared" si="767"/>
        <v/>
      </c>
      <c r="P3509" s="29" t="str">
        <f t="shared" si="768"/>
        <v/>
      </c>
      <c r="Q3509" s="29" t="str">
        <f t="shared" si="759"/>
        <v/>
      </c>
      <c r="R3509" s="29" t="str">
        <f t="shared" si="760"/>
        <v/>
      </c>
      <c r="S3509" s="29" t="str">
        <f t="shared" si="761"/>
        <v/>
      </c>
      <c r="T3509" s="29" t="str">
        <f t="shared" si="762"/>
        <v/>
      </c>
      <c r="U3509" s="29"/>
      <c r="V3509" s="29"/>
      <c r="W3509" s="38" t="s">
        <v>2614</v>
      </c>
      <c r="X3509" s="29" t="s">
        <v>158</v>
      </c>
      <c r="Y3509" s="146">
        <v>69075</v>
      </c>
      <c r="Z3509" s="33">
        <v>88417</v>
      </c>
      <c r="AA3509" s="34">
        <f t="shared" si="763"/>
        <v>0.28000000000000003</v>
      </c>
      <c r="AB3509" s="33">
        <f t="shared" si="764"/>
        <v>88417</v>
      </c>
      <c r="AC3509" s="34">
        <f t="shared" si="765"/>
        <v>0.28001447122692724</v>
      </c>
      <c r="AD3509" s="145">
        <f t="shared" si="758"/>
        <v>73680.832999999999</v>
      </c>
      <c r="AE3509" s="105">
        <v>57562.5</v>
      </c>
      <c r="AF3509" s="34" t="s">
        <v>36</v>
      </c>
      <c r="AG3509" s="34" t="s">
        <v>36</v>
      </c>
      <c r="AH3509" s="34" t="s">
        <v>36</v>
      </c>
      <c r="AI3509" s="29">
        <v>67.8</v>
      </c>
      <c r="AJ3509" s="29">
        <v>2.0499999999999998</v>
      </c>
      <c r="AK3509" s="29">
        <v>0</v>
      </c>
      <c r="AL3509" s="29">
        <v>0</v>
      </c>
      <c r="AM3509" s="29" t="s">
        <v>28</v>
      </c>
      <c r="AN3509" s="44" t="s">
        <v>27</v>
      </c>
      <c r="AO3509" s="29" t="s">
        <v>28</v>
      </c>
      <c r="AP3509" s="29">
        <v>1</v>
      </c>
      <c r="AQ3509" s="29" t="s">
        <v>33</v>
      </c>
      <c r="AR3509" s="29" t="s">
        <v>33</v>
      </c>
      <c r="AS3509" s="29" t="s">
        <v>33</v>
      </c>
      <c r="AT3509" s="29"/>
      <c r="AU3509" s="144"/>
      <c r="AV3509" s="36" t="s">
        <v>28</v>
      </c>
      <c r="AW3509" s="102">
        <v>42551</v>
      </c>
      <c r="AX3509" s="129" t="s">
        <v>33</v>
      </c>
      <c r="AY3509" s="106" t="e">
        <v>#N/A</v>
      </c>
      <c r="BD3509" t="s">
        <v>1724</v>
      </c>
      <c r="BE3509" t="e">
        <v>#N/A</v>
      </c>
      <c r="BF3509">
        <v>0</v>
      </c>
      <c r="BH3509" t="str">
        <f t="shared" si="769"/>
        <v/>
      </c>
      <c r="BJ3509" t="str">
        <f t="shared" si="770"/>
        <v>OK</v>
      </c>
      <c r="BK3509" s="130" t="s">
        <v>5302</v>
      </c>
      <c r="BL3509" s="130" t="e">
        <v>#VALUE!</v>
      </c>
      <c r="BM3509" s="131" t="s">
        <v>33</v>
      </c>
      <c r="BN3509" s="131" t="e">
        <v>#VALUE!</v>
      </c>
      <c r="BO3509" t="e">
        <v>#N/A</v>
      </c>
      <c r="BP3509">
        <v>0</v>
      </c>
    </row>
    <row r="3510" spans="1:68" ht="25.2" x14ac:dyDescent="0.3">
      <c r="A3510" s="1"/>
      <c r="B3510" s="47">
        <v>3149</v>
      </c>
      <c r="C3510" s="45">
        <v>1051726</v>
      </c>
      <c r="D3510" s="29"/>
      <c r="E3510" s="29"/>
      <c r="F3510" s="31" t="s">
        <v>2719</v>
      </c>
      <c r="G3510" s="29" t="s">
        <v>31</v>
      </c>
      <c r="H3510" s="29"/>
      <c r="I3510" s="148" t="s">
        <v>33</v>
      </c>
      <c r="J3510" s="147" t="s">
        <v>33</v>
      </c>
      <c r="K3510" s="148" t="e">
        <v>#N/A</v>
      </c>
      <c r="L3510" s="148" t="s">
        <v>32</v>
      </c>
      <c r="M3510" s="147">
        <v>42551</v>
      </c>
      <c r="N3510" s="29" t="str">
        <f t="shared" si="766"/>
        <v/>
      </c>
      <c r="O3510" s="29" t="str">
        <f t="shared" si="767"/>
        <v/>
      </c>
      <c r="P3510" s="29" t="str">
        <f t="shared" si="768"/>
        <v/>
      </c>
      <c r="Q3510" s="29" t="str">
        <f t="shared" si="759"/>
        <v/>
      </c>
      <c r="R3510" s="29" t="str">
        <f t="shared" si="760"/>
        <v/>
      </c>
      <c r="S3510" s="29" t="str">
        <f t="shared" si="761"/>
        <v/>
      </c>
      <c r="T3510" s="29" t="str">
        <f t="shared" si="762"/>
        <v/>
      </c>
      <c r="U3510" s="29"/>
      <c r="V3510" s="29"/>
      <c r="W3510" s="38" t="s">
        <v>2614</v>
      </c>
      <c r="X3510" s="29" t="s">
        <v>158</v>
      </c>
      <c r="Y3510" s="146">
        <v>93472</v>
      </c>
      <c r="Z3510" s="33">
        <v>119644</v>
      </c>
      <c r="AA3510" s="34">
        <f t="shared" si="763"/>
        <v>0.28000000000000003</v>
      </c>
      <c r="AB3510" s="33">
        <f t="shared" si="764"/>
        <v>119644</v>
      </c>
      <c r="AC3510" s="34">
        <f t="shared" si="765"/>
        <v>0.27999828945565858</v>
      </c>
      <c r="AD3510" s="145">
        <f t="shared" si="758"/>
        <v>99703.332999999999</v>
      </c>
      <c r="AE3510" s="105">
        <v>77893.332999999999</v>
      </c>
      <c r="AF3510" s="34" t="s">
        <v>36</v>
      </c>
      <c r="AG3510" s="34" t="s">
        <v>36</v>
      </c>
      <c r="AH3510" s="34" t="s">
        <v>36</v>
      </c>
      <c r="AI3510" s="29">
        <v>111.1</v>
      </c>
      <c r="AJ3510" s="29">
        <v>3.29</v>
      </c>
      <c r="AK3510" s="29">
        <v>0</v>
      </c>
      <c r="AL3510" s="29">
        <v>0</v>
      </c>
      <c r="AM3510" s="29" t="s">
        <v>28</v>
      </c>
      <c r="AN3510" s="44" t="s">
        <v>27</v>
      </c>
      <c r="AO3510" s="29" t="s">
        <v>28</v>
      </c>
      <c r="AP3510" s="29">
        <v>1</v>
      </c>
      <c r="AQ3510" s="29" t="s">
        <v>33</v>
      </c>
      <c r="AR3510" s="29" t="s">
        <v>33</v>
      </c>
      <c r="AS3510" s="29" t="s">
        <v>33</v>
      </c>
      <c r="AT3510" s="29"/>
      <c r="AU3510" s="144"/>
      <c r="AV3510" s="36" t="s">
        <v>28</v>
      </c>
      <c r="AW3510" s="102">
        <v>42551</v>
      </c>
      <c r="AX3510" s="129" t="s">
        <v>33</v>
      </c>
      <c r="AY3510" s="106" t="e">
        <v>#N/A</v>
      </c>
      <c r="BD3510" t="s">
        <v>1724</v>
      </c>
      <c r="BE3510" t="e">
        <v>#N/A</v>
      </c>
      <c r="BF3510">
        <v>0</v>
      </c>
      <c r="BH3510" t="str">
        <f t="shared" si="769"/>
        <v/>
      </c>
      <c r="BJ3510" t="str">
        <f t="shared" si="770"/>
        <v>OK</v>
      </c>
      <c r="BK3510" s="130" t="s">
        <v>5302</v>
      </c>
      <c r="BL3510" s="130" t="e">
        <v>#VALUE!</v>
      </c>
      <c r="BM3510" s="131" t="s">
        <v>33</v>
      </c>
      <c r="BN3510" s="131" t="e">
        <v>#VALUE!</v>
      </c>
      <c r="BO3510" t="e">
        <v>#N/A</v>
      </c>
      <c r="BP3510">
        <v>0</v>
      </c>
    </row>
    <row r="3511" spans="1:68" ht="25.2" x14ac:dyDescent="0.3">
      <c r="A3511" s="1"/>
      <c r="B3511" s="47">
        <v>3150</v>
      </c>
      <c r="C3511" s="45">
        <v>1058963</v>
      </c>
      <c r="D3511" s="29"/>
      <c r="E3511" s="29"/>
      <c r="F3511" s="31" t="s">
        <v>2720</v>
      </c>
      <c r="G3511" s="29" t="s">
        <v>31</v>
      </c>
      <c r="H3511" s="29"/>
      <c r="I3511" s="148" t="s">
        <v>33</v>
      </c>
      <c r="J3511" s="147" t="s">
        <v>33</v>
      </c>
      <c r="K3511" s="148" t="e">
        <v>#N/A</v>
      </c>
      <c r="L3511" s="148" t="s">
        <v>32</v>
      </c>
      <c r="M3511" s="147">
        <v>42551</v>
      </c>
      <c r="N3511" s="29" t="str">
        <f t="shared" si="766"/>
        <v/>
      </c>
      <c r="O3511" s="29" t="str">
        <f t="shared" si="767"/>
        <v/>
      </c>
      <c r="P3511" s="29" t="str">
        <f t="shared" si="768"/>
        <v/>
      </c>
      <c r="Q3511" s="29" t="str">
        <f t="shared" si="759"/>
        <v/>
      </c>
      <c r="R3511" s="29" t="str">
        <f t="shared" si="760"/>
        <v/>
      </c>
      <c r="S3511" s="29" t="str">
        <f t="shared" si="761"/>
        <v/>
      </c>
      <c r="T3511" s="29" t="str">
        <f t="shared" si="762"/>
        <v/>
      </c>
      <c r="U3511" s="29"/>
      <c r="V3511" s="29"/>
      <c r="W3511" s="38" t="s">
        <v>2614</v>
      </c>
      <c r="X3511" s="29" t="s">
        <v>158</v>
      </c>
      <c r="Y3511" s="146">
        <v>129146</v>
      </c>
      <c r="Z3511" s="33">
        <v>165307</v>
      </c>
      <c r="AA3511" s="34">
        <f t="shared" si="763"/>
        <v>0.28000000000000003</v>
      </c>
      <c r="AB3511" s="33">
        <f t="shared" si="764"/>
        <v>165307</v>
      </c>
      <c r="AC3511" s="34">
        <f t="shared" si="765"/>
        <v>0.28000092211914923</v>
      </c>
      <c r="AD3511" s="145">
        <f t="shared" si="758"/>
        <v>137755.83300000001</v>
      </c>
      <c r="AE3511" s="105">
        <v>107621.667</v>
      </c>
      <c r="AF3511" s="34" t="s">
        <v>36</v>
      </c>
      <c r="AG3511" s="34" t="s">
        <v>36</v>
      </c>
      <c r="AH3511" s="34" t="s">
        <v>36</v>
      </c>
      <c r="AI3511" s="29">
        <v>130.4</v>
      </c>
      <c r="AJ3511" s="29">
        <v>4.25</v>
      </c>
      <c r="AK3511" s="29">
        <v>0</v>
      </c>
      <c r="AL3511" s="29">
        <v>0</v>
      </c>
      <c r="AM3511" s="29" t="s">
        <v>28</v>
      </c>
      <c r="AN3511" s="44" t="s">
        <v>27</v>
      </c>
      <c r="AO3511" s="29" t="s">
        <v>28</v>
      </c>
      <c r="AP3511" s="29">
        <v>1</v>
      </c>
      <c r="AQ3511" s="29" t="s">
        <v>33</v>
      </c>
      <c r="AR3511" s="29" t="s">
        <v>33</v>
      </c>
      <c r="AS3511" s="29" t="s">
        <v>33</v>
      </c>
      <c r="AT3511" s="29"/>
      <c r="AU3511" s="144"/>
      <c r="AV3511" s="36" t="s">
        <v>28</v>
      </c>
      <c r="AW3511" s="102">
        <v>42551</v>
      </c>
      <c r="AX3511" s="129" t="s">
        <v>33</v>
      </c>
      <c r="AY3511" s="106" t="e">
        <v>#N/A</v>
      </c>
      <c r="BD3511" t="s">
        <v>2465</v>
      </c>
      <c r="BE3511" t="e">
        <v>#N/A</v>
      </c>
      <c r="BF3511" t="s">
        <v>4747</v>
      </c>
      <c r="BH3511" t="str">
        <f t="shared" si="769"/>
        <v/>
      </c>
      <c r="BJ3511" t="str">
        <f t="shared" si="770"/>
        <v>OK</v>
      </c>
      <c r="BK3511" s="130" t="s">
        <v>5302</v>
      </c>
      <c r="BL3511" s="130" t="e">
        <v>#VALUE!</v>
      </c>
      <c r="BM3511" s="131" t="s">
        <v>33</v>
      </c>
      <c r="BN3511" s="131" t="e">
        <v>#VALUE!</v>
      </c>
      <c r="BO3511" t="e">
        <v>#N/A</v>
      </c>
      <c r="BP3511">
        <v>0</v>
      </c>
    </row>
    <row r="3512" spans="1:68" ht="25.2" x14ac:dyDescent="0.3">
      <c r="A3512" s="1"/>
      <c r="B3512" s="47">
        <v>3151</v>
      </c>
      <c r="C3512" s="45">
        <v>1059416</v>
      </c>
      <c r="D3512" s="29"/>
      <c r="E3512" s="29"/>
      <c r="F3512" s="31" t="s">
        <v>2721</v>
      </c>
      <c r="G3512" s="29" t="s">
        <v>31</v>
      </c>
      <c r="H3512" s="29"/>
      <c r="I3512" s="148" t="s">
        <v>33</v>
      </c>
      <c r="J3512" s="147" t="s">
        <v>33</v>
      </c>
      <c r="K3512" s="148" t="e">
        <v>#N/A</v>
      </c>
      <c r="L3512" s="148" t="s">
        <v>32</v>
      </c>
      <c r="M3512" s="147">
        <v>42551</v>
      </c>
      <c r="N3512" s="29" t="str">
        <f t="shared" si="766"/>
        <v/>
      </c>
      <c r="O3512" s="29" t="str">
        <f t="shared" si="767"/>
        <v/>
      </c>
      <c r="P3512" s="29" t="str">
        <f t="shared" si="768"/>
        <v/>
      </c>
      <c r="Q3512" s="29" t="str">
        <f t="shared" si="759"/>
        <v/>
      </c>
      <c r="R3512" s="29" t="str">
        <f t="shared" si="760"/>
        <v/>
      </c>
      <c r="S3512" s="29" t="str">
        <f t="shared" si="761"/>
        <v/>
      </c>
      <c r="T3512" s="29" t="str">
        <f t="shared" si="762"/>
        <v/>
      </c>
      <c r="U3512" s="29"/>
      <c r="V3512" s="29"/>
      <c r="W3512" s="38" t="s">
        <v>2614</v>
      </c>
      <c r="X3512" s="29" t="s">
        <v>158</v>
      </c>
      <c r="Y3512" s="146">
        <v>224716</v>
      </c>
      <c r="Z3512" s="33">
        <v>287637</v>
      </c>
      <c r="AA3512" s="34">
        <f t="shared" si="763"/>
        <v>0.28000000000000003</v>
      </c>
      <c r="AB3512" s="33">
        <f t="shared" si="764"/>
        <v>287637</v>
      </c>
      <c r="AC3512" s="34">
        <f t="shared" si="765"/>
        <v>0.28000231631036909</v>
      </c>
      <c r="AD3512" s="145">
        <f t="shared" si="758"/>
        <v>239697.5</v>
      </c>
      <c r="AE3512" s="105">
        <v>187263.33300000001</v>
      </c>
      <c r="AF3512" s="34" t="s">
        <v>36</v>
      </c>
      <c r="AG3512" s="34" t="s">
        <v>36</v>
      </c>
      <c r="AH3512" s="34" t="s">
        <v>36</v>
      </c>
      <c r="AI3512" s="29">
        <v>220</v>
      </c>
      <c r="AJ3512" s="29">
        <v>6.72</v>
      </c>
      <c r="AK3512" s="29">
        <v>0</v>
      </c>
      <c r="AL3512" s="29">
        <v>0</v>
      </c>
      <c r="AM3512" s="29" t="s">
        <v>28</v>
      </c>
      <c r="AN3512" s="44" t="s">
        <v>27</v>
      </c>
      <c r="AO3512" s="29" t="s">
        <v>28</v>
      </c>
      <c r="AP3512" s="29">
        <v>1</v>
      </c>
      <c r="AQ3512" s="29" t="s">
        <v>33</v>
      </c>
      <c r="AR3512" s="29" t="s">
        <v>33</v>
      </c>
      <c r="AS3512" s="29" t="s">
        <v>33</v>
      </c>
      <c r="AT3512" s="29"/>
      <c r="AU3512" s="144"/>
      <c r="AV3512" s="36" t="s">
        <v>28</v>
      </c>
      <c r="AW3512" s="102">
        <v>42551</v>
      </c>
      <c r="AX3512" s="129" t="s">
        <v>33</v>
      </c>
      <c r="AY3512" s="106" t="e">
        <v>#N/A</v>
      </c>
      <c r="BD3512" t="s">
        <v>2465</v>
      </c>
      <c r="BE3512" t="e">
        <v>#N/A</v>
      </c>
      <c r="BF3512" t="s">
        <v>4747</v>
      </c>
      <c r="BH3512" t="str">
        <f t="shared" si="769"/>
        <v/>
      </c>
      <c r="BJ3512" t="str">
        <f t="shared" si="770"/>
        <v>OK</v>
      </c>
      <c r="BK3512" s="130" t="s">
        <v>5302</v>
      </c>
      <c r="BL3512" s="130" t="e">
        <v>#VALUE!</v>
      </c>
      <c r="BM3512" s="131" t="s">
        <v>33</v>
      </c>
      <c r="BN3512" s="131" t="e">
        <v>#VALUE!</v>
      </c>
      <c r="BO3512" t="e">
        <v>#N/A</v>
      </c>
      <c r="BP3512">
        <v>0</v>
      </c>
    </row>
    <row r="3513" spans="1:68" ht="25.2" x14ac:dyDescent="0.3">
      <c r="A3513" s="1"/>
      <c r="B3513" s="47">
        <v>3152</v>
      </c>
      <c r="C3513" s="45">
        <v>1051757</v>
      </c>
      <c r="D3513" s="29"/>
      <c r="E3513" s="29"/>
      <c r="F3513" s="31" t="s">
        <v>2722</v>
      </c>
      <c r="G3513" s="29" t="s">
        <v>31</v>
      </c>
      <c r="H3513" s="29"/>
      <c r="I3513" s="148" t="s">
        <v>33</v>
      </c>
      <c r="J3513" s="147" t="s">
        <v>33</v>
      </c>
      <c r="K3513" s="148" t="e">
        <v>#N/A</v>
      </c>
      <c r="L3513" s="148" t="s">
        <v>32</v>
      </c>
      <c r="M3513" s="147">
        <v>42551</v>
      </c>
      <c r="N3513" s="29" t="str">
        <f t="shared" si="766"/>
        <v/>
      </c>
      <c r="O3513" s="29" t="str">
        <f t="shared" si="767"/>
        <v/>
      </c>
      <c r="P3513" s="29" t="str">
        <f t="shared" si="768"/>
        <v/>
      </c>
      <c r="Q3513" s="29" t="str">
        <f t="shared" si="759"/>
        <v/>
      </c>
      <c r="R3513" s="29" t="str">
        <f t="shared" si="760"/>
        <v/>
      </c>
      <c r="S3513" s="29" t="str">
        <f t="shared" si="761"/>
        <v/>
      </c>
      <c r="T3513" s="29" t="str">
        <f t="shared" si="762"/>
        <v/>
      </c>
      <c r="U3513" s="29"/>
      <c r="V3513" s="29"/>
      <c r="W3513" s="38" t="s">
        <v>2614</v>
      </c>
      <c r="X3513" s="29" t="s">
        <v>158</v>
      </c>
      <c r="Y3513" s="146">
        <v>334870</v>
      </c>
      <c r="Z3513" s="33">
        <v>428634</v>
      </c>
      <c r="AA3513" s="34">
        <f t="shared" si="763"/>
        <v>0.28000000000000003</v>
      </c>
      <c r="AB3513" s="33">
        <f t="shared" si="764"/>
        <v>428634</v>
      </c>
      <c r="AC3513" s="34">
        <f t="shared" si="765"/>
        <v>0.28000119602233853</v>
      </c>
      <c r="AD3513" s="145">
        <f t="shared" si="758"/>
        <v>357195</v>
      </c>
      <c r="AE3513" s="105">
        <v>279058.33299999998</v>
      </c>
      <c r="AF3513" s="34" t="s">
        <v>36</v>
      </c>
      <c r="AG3513" s="34" t="s">
        <v>36</v>
      </c>
      <c r="AH3513" s="34" t="s">
        <v>36</v>
      </c>
      <c r="AI3513" s="29">
        <v>296</v>
      </c>
      <c r="AJ3513" s="29">
        <v>10.65</v>
      </c>
      <c r="AK3513" s="29">
        <v>0</v>
      </c>
      <c r="AL3513" s="29">
        <v>0</v>
      </c>
      <c r="AM3513" s="29" t="s">
        <v>28</v>
      </c>
      <c r="AN3513" s="44" t="s">
        <v>27</v>
      </c>
      <c r="AO3513" s="29" t="s">
        <v>28</v>
      </c>
      <c r="AP3513" s="29">
        <v>1</v>
      </c>
      <c r="AQ3513" s="29" t="s">
        <v>33</v>
      </c>
      <c r="AR3513" s="29" t="s">
        <v>33</v>
      </c>
      <c r="AS3513" s="29" t="s">
        <v>33</v>
      </c>
      <c r="AT3513" s="29"/>
      <c r="AU3513" s="144"/>
      <c r="AV3513" s="36" t="s">
        <v>28</v>
      </c>
      <c r="AW3513" s="102">
        <v>42551</v>
      </c>
      <c r="AX3513" s="129" t="s">
        <v>33</v>
      </c>
      <c r="AY3513" s="106" t="e">
        <v>#N/A</v>
      </c>
      <c r="BD3513" t="s">
        <v>2465</v>
      </c>
      <c r="BE3513" t="e">
        <v>#N/A</v>
      </c>
      <c r="BF3513" t="s">
        <v>4747</v>
      </c>
      <c r="BH3513" t="str">
        <f t="shared" si="769"/>
        <v/>
      </c>
      <c r="BJ3513" t="str">
        <f t="shared" si="770"/>
        <v>OK</v>
      </c>
      <c r="BK3513" s="130" t="s">
        <v>5302</v>
      </c>
      <c r="BL3513" s="130" t="e">
        <v>#VALUE!</v>
      </c>
      <c r="BM3513" s="131" t="s">
        <v>33</v>
      </c>
      <c r="BN3513" s="131" t="e">
        <v>#VALUE!</v>
      </c>
      <c r="BO3513" t="e">
        <v>#N/A</v>
      </c>
      <c r="BP3513">
        <v>0</v>
      </c>
    </row>
    <row r="3514" spans="1:68" ht="25.2" x14ac:dyDescent="0.3">
      <c r="A3514" s="1"/>
      <c r="B3514" s="47">
        <v>3153</v>
      </c>
      <c r="C3514" s="45">
        <v>1053659</v>
      </c>
      <c r="D3514" s="29"/>
      <c r="E3514" s="29"/>
      <c r="F3514" s="31" t="s">
        <v>2723</v>
      </c>
      <c r="G3514" s="29" t="s">
        <v>31</v>
      </c>
      <c r="H3514" s="29"/>
      <c r="I3514" s="148" t="s">
        <v>33</v>
      </c>
      <c r="J3514" s="147" t="s">
        <v>33</v>
      </c>
      <c r="K3514" s="148" t="e">
        <v>#N/A</v>
      </c>
      <c r="L3514" s="148" t="s">
        <v>32</v>
      </c>
      <c r="M3514" s="147">
        <v>42551</v>
      </c>
      <c r="N3514" s="29" t="str">
        <f t="shared" si="766"/>
        <v/>
      </c>
      <c r="O3514" s="29" t="str">
        <f t="shared" si="767"/>
        <v/>
      </c>
      <c r="P3514" s="29" t="str">
        <f t="shared" si="768"/>
        <v/>
      </c>
      <c r="Q3514" s="29" t="str">
        <f t="shared" si="759"/>
        <v/>
      </c>
      <c r="R3514" s="29" t="str">
        <f t="shared" si="760"/>
        <v/>
      </c>
      <c r="S3514" s="29" t="str">
        <f t="shared" si="761"/>
        <v/>
      </c>
      <c r="T3514" s="29" t="str">
        <f t="shared" si="762"/>
        <v/>
      </c>
      <c r="U3514" s="29"/>
      <c r="V3514" s="29"/>
      <c r="W3514" s="38" t="s">
        <v>2614</v>
      </c>
      <c r="X3514" s="29" t="s">
        <v>158</v>
      </c>
      <c r="Y3514" s="146">
        <v>275.18</v>
      </c>
      <c r="Z3514" s="33">
        <v>352.23</v>
      </c>
      <c r="AA3514" s="34">
        <f t="shared" si="763"/>
        <v>0.28000000000000003</v>
      </c>
      <c r="AB3514" s="33">
        <f t="shared" si="764"/>
        <v>352.23</v>
      </c>
      <c r="AC3514" s="34">
        <f t="shared" si="765"/>
        <v>0.27999668581047182</v>
      </c>
      <c r="AD3514" s="145">
        <f t="shared" si="758"/>
        <v>293.52499999999998</v>
      </c>
      <c r="AE3514" s="105">
        <v>229.31700000000001</v>
      </c>
      <c r="AF3514" s="34" t="s">
        <v>36</v>
      </c>
      <c r="AG3514" s="34" t="s">
        <v>36</v>
      </c>
      <c r="AH3514" s="34" t="s">
        <v>36</v>
      </c>
      <c r="AI3514" s="29">
        <v>2.1999999999999999E-2</v>
      </c>
      <c r="AJ3514" s="29">
        <v>2.0000000000000002E-5</v>
      </c>
      <c r="AK3514" s="29">
        <v>0</v>
      </c>
      <c r="AL3514" s="29">
        <v>0</v>
      </c>
      <c r="AM3514" s="29" t="s">
        <v>28</v>
      </c>
      <c r="AN3514" s="44" t="s">
        <v>27</v>
      </c>
      <c r="AO3514" s="29" t="s">
        <v>28</v>
      </c>
      <c r="AP3514" s="29">
        <v>1</v>
      </c>
      <c r="AQ3514" s="29" t="s">
        <v>33</v>
      </c>
      <c r="AR3514" s="29" t="s">
        <v>33</v>
      </c>
      <c r="AS3514" s="29" t="s">
        <v>33</v>
      </c>
      <c r="AT3514" s="29"/>
      <c r="AU3514" s="144"/>
      <c r="AV3514" s="36" t="s">
        <v>28</v>
      </c>
      <c r="AW3514" s="102">
        <v>42551</v>
      </c>
      <c r="AX3514" s="129" t="s">
        <v>33</v>
      </c>
      <c r="AY3514" s="106">
        <v>1233</v>
      </c>
      <c r="BD3514" t="s">
        <v>4649</v>
      </c>
      <c r="BE3514" t="e">
        <v>#N/A</v>
      </c>
      <c r="BF3514">
        <v>0</v>
      </c>
      <c r="BH3514" t="str">
        <f t="shared" si="769"/>
        <v/>
      </c>
      <c r="BJ3514" t="str">
        <f t="shared" si="770"/>
        <v>OK</v>
      </c>
      <c r="BK3514" s="130" t="s">
        <v>5302</v>
      </c>
      <c r="BL3514" s="130" t="e">
        <v>#VALUE!</v>
      </c>
      <c r="BM3514" s="131" t="s">
        <v>33</v>
      </c>
      <c r="BN3514" s="131" t="e">
        <v>#VALUE!</v>
      </c>
      <c r="BO3514" t="e">
        <v>#N/A</v>
      </c>
      <c r="BP3514">
        <v>0</v>
      </c>
    </row>
    <row r="3515" spans="1:68" ht="25.2" x14ac:dyDescent="0.3">
      <c r="A3515" s="1"/>
      <c r="B3515" s="47">
        <v>3154</v>
      </c>
      <c r="C3515" s="45">
        <v>1058978</v>
      </c>
      <c r="D3515" s="29"/>
      <c r="E3515" s="29"/>
      <c r="F3515" s="31" t="s">
        <v>2724</v>
      </c>
      <c r="G3515" s="29" t="s">
        <v>31</v>
      </c>
      <c r="H3515" s="29"/>
      <c r="I3515" s="148" t="s">
        <v>33</v>
      </c>
      <c r="J3515" s="147" t="s">
        <v>33</v>
      </c>
      <c r="K3515" s="148" t="e">
        <v>#N/A</v>
      </c>
      <c r="L3515" s="148" t="s">
        <v>32</v>
      </c>
      <c r="M3515" s="147">
        <v>42551</v>
      </c>
      <c r="N3515" s="29" t="str">
        <f t="shared" si="766"/>
        <v/>
      </c>
      <c r="O3515" s="29" t="str">
        <f t="shared" si="767"/>
        <v/>
      </c>
      <c r="P3515" s="29" t="str">
        <f t="shared" si="768"/>
        <v/>
      </c>
      <c r="Q3515" s="29" t="str">
        <f t="shared" si="759"/>
        <v/>
      </c>
      <c r="R3515" s="29" t="str">
        <f t="shared" si="760"/>
        <v/>
      </c>
      <c r="S3515" s="29" t="str">
        <f t="shared" si="761"/>
        <v/>
      </c>
      <c r="T3515" s="29" t="str">
        <f t="shared" si="762"/>
        <v/>
      </c>
      <c r="U3515" s="29"/>
      <c r="V3515" s="29"/>
      <c r="W3515" s="38" t="s">
        <v>2614</v>
      </c>
      <c r="X3515" s="29" t="s">
        <v>158</v>
      </c>
      <c r="Y3515" s="146">
        <v>242.43</v>
      </c>
      <c r="Z3515" s="33">
        <v>310.31</v>
      </c>
      <c r="AA3515" s="34">
        <f t="shared" si="763"/>
        <v>0.28000000000000003</v>
      </c>
      <c r="AB3515" s="33">
        <f t="shared" si="764"/>
        <v>310.31</v>
      </c>
      <c r="AC3515" s="34">
        <f t="shared" si="765"/>
        <v>0.27999999999999986</v>
      </c>
      <c r="AD3515" s="145">
        <f t="shared" si="758"/>
        <v>258.59199999999998</v>
      </c>
      <c r="AE3515" s="105">
        <v>202.02500000000001</v>
      </c>
      <c r="AF3515" s="34" t="s">
        <v>36</v>
      </c>
      <c r="AG3515" s="34" t="s">
        <v>36</v>
      </c>
      <c r="AH3515" s="34" t="s">
        <v>36</v>
      </c>
      <c r="AI3515" s="29">
        <v>5.5E-2</v>
      </c>
      <c r="AJ3515" s="29">
        <v>5.0000000000000002E-5</v>
      </c>
      <c r="AK3515" s="29">
        <v>0</v>
      </c>
      <c r="AL3515" s="29">
        <v>0</v>
      </c>
      <c r="AM3515" s="29" t="s">
        <v>28</v>
      </c>
      <c r="AN3515" s="44" t="s">
        <v>27</v>
      </c>
      <c r="AO3515" s="29" t="s">
        <v>28</v>
      </c>
      <c r="AP3515" s="29">
        <v>1</v>
      </c>
      <c r="AQ3515" s="29" t="s">
        <v>33</v>
      </c>
      <c r="AR3515" s="29" t="s">
        <v>33</v>
      </c>
      <c r="AS3515" s="29" t="s">
        <v>33</v>
      </c>
      <c r="AT3515" s="29"/>
      <c r="AU3515" s="144"/>
      <c r="AV3515" s="36" t="s">
        <v>28</v>
      </c>
      <c r="AW3515" s="102">
        <v>42551</v>
      </c>
      <c r="AX3515" s="129" t="s">
        <v>33</v>
      </c>
      <c r="AY3515" s="106">
        <v>73</v>
      </c>
      <c r="BD3515" t="s">
        <v>2602</v>
      </c>
      <c r="BE3515" t="e">
        <v>#N/A</v>
      </c>
      <c r="BF3515" t="s">
        <v>4767</v>
      </c>
      <c r="BH3515" t="str">
        <f t="shared" si="769"/>
        <v/>
      </c>
      <c r="BJ3515" t="str">
        <f t="shared" si="770"/>
        <v>OK</v>
      </c>
      <c r="BK3515" s="130" t="s">
        <v>5302</v>
      </c>
      <c r="BL3515" s="130" t="e">
        <v>#VALUE!</v>
      </c>
      <c r="BM3515" s="131" t="s">
        <v>33</v>
      </c>
      <c r="BN3515" s="131" t="e">
        <v>#VALUE!</v>
      </c>
      <c r="BO3515" t="e">
        <v>#N/A</v>
      </c>
      <c r="BP3515">
        <v>0</v>
      </c>
    </row>
    <row r="3516" spans="1:68" ht="25.2" x14ac:dyDescent="0.3">
      <c r="A3516" s="1"/>
      <c r="B3516" s="47">
        <v>3155</v>
      </c>
      <c r="C3516" s="45">
        <v>1058979</v>
      </c>
      <c r="D3516" s="29"/>
      <c r="E3516" s="29"/>
      <c r="F3516" s="31" t="s">
        <v>2725</v>
      </c>
      <c r="G3516" s="29" t="s">
        <v>31</v>
      </c>
      <c r="H3516" s="29"/>
      <c r="I3516" s="148" t="s">
        <v>33</v>
      </c>
      <c r="J3516" s="147" t="s">
        <v>33</v>
      </c>
      <c r="K3516" s="148" t="e">
        <v>#N/A</v>
      </c>
      <c r="L3516" s="148" t="s">
        <v>32</v>
      </c>
      <c r="M3516" s="147">
        <v>42551</v>
      </c>
      <c r="N3516" s="29" t="str">
        <f t="shared" si="766"/>
        <v/>
      </c>
      <c r="O3516" s="29" t="str">
        <f t="shared" si="767"/>
        <v/>
      </c>
      <c r="P3516" s="29" t="str">
        <f t="shared" si="768"/>
        <v/>
      </c>
      <c r="Q3516" s="29" t="str">
        <f t="shared" si="759"/>
        <v/>
      </c>
      <c r="R3516" s="29" t="str">
        <f t="shared" si="760"/>
        <v/>
      </c>
      <c r="S3516" s="29" t="str">
        <f t="shared" si="761"/>
        <v/>
      </c>
      <c r="T3516" s="29" t="str">
        <f t="shared" si="762"/>
        <v/>
      </c>
      <c r="U3516" s="29"/>
      <c r="V3516" s="29"/>
      <c r="W3516" s="38" t="s">
        <v>2614</v>
      </c>
      <c r="X3516" s="29" t="s">
        <v>158</v>
      </c>
      <c r="Y3516" s="146">
        <v>475.01</v>
      </c>
      <c r="Z3516" s="33">
        <v>609</v>
      </c>
      <c r="AA3516" s="34">
        <f t="shared" si="763"/>
        <v>0.28199999999999997</v>
      </c>
      <c r="AB3516" s="33">
        <f t="shared" si="764"/>
        <v>609</v>
      </c>
      <c r="AC3516" s="34">
        <f t="shared" si="765"/>
        <v>0.28207719241515561</v>
      </c>
      <c r="AD3516" s="145">
        <f t="shared" si="758"/>
        <v>507.5</v>
      </c>
      <c r="AE3516" s="105">
        <v>395.84199999999998</v>
      </c>
      <c r="AF3516" s="34" t="s">
        <v>36</v>
      </c>
      <c r="AG3516" s="34" t="s">
        <v>36</v>
      </c>
      <c r="AH3516" s="34" t="s">
        <v>36</v>
      </c>
      <c r="AI3516" s="29">
        <v>9.1999999999999998E-2</v>
      </c>
      <c r="AJ3516" s="29">
        <v>8.0000000000000007E-5</v>
      </c>
      <c r="AK3516" s="29">
        <v>0</v>
      </c>
      <c r="AL3516" s="29">
        <v>0</v>
      </c>
      <c r="AM3516" s="29" t="s">
        <v>28</v>
      </c>
      <c r="AN3516" s="44" t="s">
        <v>27</v>
      </c>
      <c r="AO3516" s="29" t="s">
        <v>28</v>
      </c>
      <c r="AP3516" s="29">
        <v>1</v>
      </c>
      <c r="AQ3516" s="29" t="s">
        <v>33</v>
      </c>
      <c r="AR3516" s="29" t="s">
        <v>33</v>
      </c>
      <c r="AS3516" s="29" t="s">
        <v>33</v>
      </c>
      <c r="AT3516" s="29"/>
      <c r="AU3516" s="144"/>
      <c r="AV3516" s="36" t="s">
        <v>28</v>
      </c>
      <c r="AW3516" s="102">
        <v>42551</v>
      </c>
      <c r="AX3516" s="129" t="s">
        <v>33</v>
      </c>
      <c r="AY3516" s="106" t="e">
        <v>#N/A</v>
      </c>
      <c r="BD3516" t="s">
        <v>2602</v>
      </c>
      <c r="BE3516" t="e">
        <v>#N/A</v>
      </c>
      <c r="BF3516" t="s">
        <v>4767</v>
      </c>
      <c r="BH3516" t="str">
        <f t="shared" si="769"/>
        <v/>
      </c>
      <c r="BJ3516" t="str">
        <f t="shared" si="770"/>
        <v>OK</v>
      </c>
      <c r="BK3516" s="130" t="s">
        <v>5302</v>
      </c>
      <c r="BL3516" s="130" t="e">
        <v>#VALUE!</v>
      </c>
      <c r="BM3516" s="131" t="s">
        <v>33</v>
      </c>
      <c r="BN3516" s="131" t="e">
        <v>#VALUE!</v>
      </c>
      <c r="BO3516" t="e">
        <v>#N/A</v>
      </c>
      <c r="BP3516">
        <v>0</v>
      </c>
    </row>
    <row r="3517" spans="1:68" ht="25.2" x14ac:dyDescent="0.3">
      <c r="A3517" s="1"/>
      <c r="B3517" s="47">
        <v>3156</v>
      </c>
      <c r="C3517" s="45">
        <v>1058980</v>
      </c>
      <c r="D3517" s="29"/>
      <c r="E3517" s="29"/>
      <c r="F3517" s="31" t="s">
        <v>2726</v>
      </c>
      <c r="G3517" s="29" t="s">
        <v>31</v>
      </c>
      <c r="H3517" s="29"/>
      <c r="I3517" s="148" t="s">
        <v>33</v>
      </c>
      <c r="J3517" s="147" t="s">
        <v>33</v>
      </c>
      <c r="K3517" s="148" t="e">
        <v>#N/A</v>
      </c>
      <c r="L3517" s="148" t="s">
        <v>32</v>
      </c>
      <c r="M3517" s="147">
        <v>42551</v>
      </c>
      <c r="N3517" s="29" t="str">
        <f t="shared" si="766"/>
        <v/>
      </c>
      <c r="O3517" s="29" t="str">
        <f t="shared" si="767"/>
        <v/>
      </c>
      <c r="P3517" s="29" t="str">
        <f t="shared" si="768"/>
        <v/>
      </c>
      <c r="Q3517" s="29" t="str">
        <f t="shared" si="759"/>
        <v/>
      </c>
      <c r="R3517" s="29" t="str">
        <f t="shared" si="760"/>
        <v/>
      </c>
      <c r="S3517" s="29" t="str">
        <f t="shared" si="761"/>
        <v/>
      </c>
      <c r="T3517" s="29" t="str">
        <f t="shared" si="762"/>
        <v/>
      </c>
      <c r="U3517" s="29"/>
      <c r="V3517" s="29"/>
      <c r="W3517" s="38" t="s">
        <v>2614</v>
      </c>
      <c r="X3517" s="29" t="s">
        <v>158</v>
      </c>
      <c r="Y3517" s="146">
        <v>686</v>
      </c>
      <c r="Z3517" s="33">
        <v>879</v>
      </c>
      <c r="AA3517" s="34">
        <f t="shared" si="763"/>
        <v>0.28100000000000003</v>
      </c>
      <c r="AB3517" s="33">
        <f t="shared" si="764"/>
        <v>879</v>
      </c>
      <c r="AC3517" s="34">
        <f t="shared" si="765"/>
        <v>0.28134036073448349</v>
      </c>
      <c r="AD3517" s="145">
        <f t="shared" si="758"/>
        <v>732.5</v>
      </c>
      <c r="AE3517" s="105">
        <v>571.66700000000003</v>
      </c>
      <c r="AF3517" s="34" t="s">
        <v>36</v>
      </c>
      <c r="AG3517" s="34" t="s">
        <v>36</v>
      </c>
      <c r="AH3517" s="34" t="s">
        <v>36</v>
      </c>
      <c r="AI3517" s="29">
        <v>0.187</v>
      </c>
      <c r="AJ3517" s="29">
        <v>1.4999999999999999E-4</v>
      </c>
      <c r="AK3517" s="29">
        <v>0</v>
      </c>
      <c r="AL3517" s="29">
        <v>0</v>
      </c>
      <c r="AM3517" s="29" t="s">
        <v>28</v>
      </c>
      <c r="AN3517" s="44" t="s">
        <v>27</v>
      </c>
      <c r="AO3517" s="29" t="s">
        <v>28</v>
      </c>
      <c r="AP3517" s="29">
        <v>1</v>
      </c>
      <c r="AQ3517" s="29"/>
      <c r="AR3517" s="29"/>
      <c r="AS3517" s="29"/>
      <c r="AT3517" s="29"/>
      <c r="AU3517" s="144"/>
      <c r="AV3517" s="36" t="s">
        <v>28</v>
      </c>
      <c r="AW3517" s="102">
        <v>42551</v>
      </c>
      <c r="AX3517" s="129" t="s">
        <v>33</v>
      </c>
      <c r="AY3517" s="106">
        <v>6</v>
      </c>
      <c r="BD3517" t="s">
        <v>2602</v>
      </c>
      <c r="BE3517" t="e">
        <v>#N/A</v>
      </c>
      <c r="BF3517" t="s">
        <v>4767</v>
      </c>
      <c r="BH3517" t="str">
        <f t="shared" si="769"/>
        <v/>
      </c>
      <c r="BJ3517" t="str">
        <f t="shared" si="770"/>
        <v>OK</v>
      </c>
      <c r="BK3517" s="130" t="s">
        <v>5302</v>
      </c>
      <c r="BL3517" s="130" t="e">
        <v>#VALUE!</v>
      </c>
      <c r="BM3517" s="131" t="s">
        <v>33</v>
      </c>
      <c r="BN3517" s="131" t="e">
        <v>#VALUE!</v>
      </c>
      <c r="BO3517" t="e">
        <v>#N/A</v>
      </c>
      <c r="BP3517">
        <v>0</v>
      </c>
    </row>
    <row r="3518" spans="1:68" ht="25.2" x14ac:dyDescent="0.3">
      <c r="A3518" s="1"/>
      <c r="B3518" s="47">
        <v>3157</v>
      </c>
      <c r="C3518" s="45">
        <v>1051736</v>
      </c>
      <c r="D3518" s="29"/>
      <c r="E3518" s="29"/>
      <c r="F3518" s="31" t="s">
        <v>2727</v>
      </c>
      <c r="G3518" s="29" t="s">
        <v>31</v>
      </c>
      <c r="H3518" s="29"/>
      <c r="I3518" s="148" t="s">
        <v>33</v>
      </c>
      <c r="J3518" s="147" t="s">
        <v>33</v>
      </c>
      <c r="K3518" s="148" t="e">
        <v>#N/A</v>
      </c>
      <c r="L3518" s="148" t="s">
        <v>32</v>
      </c>
      <c r="M3518" s="147">
        <v>42551</v>
      </c>
      <c r="N3518" s="29" t="str">
        <f t="shared" si="766"/>
        <v/>
      </c>
      <c r="O3518" s="29" t="str">
        <f t="shared" si="767"/>
        <v/>
      </c>
      <c r="P3518" s="29" t="str">
        <f t="shared" si="768"/>
        <v/>
      </c>
      <c r="Q3518" s="29" t="str">
        <f t="shared" si="759"/>
        <v/>
      </c>
      <c r="R3518" s="29" t="str">
        <f t="shared" si="760"/>
        <v/>
      </c>
      <c r="S3518" s="29" t="str">
        <f t="shared" si="761"/>
        <v/>
      </c>
      <c r="T3518" s="29" t="str">
        <f t="shared" si="762"/>
        <v/>
      </c>
      <c r="U3518" s="29"/>
      <c r="V3518" s="29"/>
      <c r="W3518" s="38" t="s">
        <v>2614</v>
      </c>
      <c r="X3518" s="29" t="s">
        <v>158</v>
      </c>
      <c r="Y3518" s="146">
        <v>1719</v>
      </c>
      <c r="Z3518" s="33">
        <v>2200</v>
      </c>
      <c r="AA3518" s="34">
        <f t="shared" si="763"/>
        <v>0.28000000000000003</v>
      </c>
      <c r="AB3518" s="33">
        <f t="shared" si="764"/>
        <v>2200</v>
      </c>
      <c r="AC3518" s="34">
        <f t="shared" si="765"/>
        <v>0.27981361256544507</v>
      </c>
      <c r="AD3518" s="145">
        <f t="shared" si="758"/>
        <v>1833.3330000000001</v>
      </c>
      <c r="AE3518" s="105">
        <v>1432.5</v>
      </c>
      <c r="AF3518" s="34" t="s">
        <v>36</v>
      </c>
      <c r="AG3518" s="34" t="s">
        <v>36</v>
      </c>
      <c r="AH3518" s="34" t="s">
        <v>36</v>
      </c>
      <c r="AI3518" s="29">
        <v>0.48799999999999999</v>
      </c>
      <c r="AJ3518" s="29">
        <v>4.8599999999999997E-3</v>
      </c>
      <c r="AK3518" s="29">
        <v>0</v>
      </c>
      <c r="AL3518" s="29">
        <v>0</v>
      </c>
      <c r="AM3518" s="29" t="s">
        <v>28</v>
      </c>
      <c r="AN3518" s="44" t="s">
        <v>27</v>
      </c>
      <c r="AO3518" s="29" t="s">
        <v>28</v>
      </c>
      <c r="AP3518" s="29">
        <v>1</v>
      </c>
      <c r="AQ3518" s="29"/>
      <c r="AR3518" s="29"/>
      <c r="AS3518" s="29"/>
      <c r="AT3518" s="29"/>
      <c r="AU3518" s="144"/>
      <c r="AV3518" s="36" t="s">
        <v>28</v>
      </c>
      <c r="AW3518" s="102">
        <v>42551</v>
      </c>
      <c r="AX3518" s="129" t="s">
        <v>33</v>
      </c>
      <c r="AY3518" s="106" t="e">
        <v>#N/A</v>
      </c>
      <c r="BD3518" t="s">
        <v>2602</v>
      </c>
      <c r="BE3518" t="e">
        <v>#N/A</v>
      </c>
      <c r="BF3518">
        <v>0</v>
      </c>
      <c r="BH3518" t="str">
        <f t="shared" si="769"/>
        <v/>
      </c>
      <c r="BJ3518" t="str">
        <f t="shared" si="770"/>
        <v>OK</v>
      </c>
      <c r="BK3518" s="130" t="s">
        <v>5302</v>
      </c>
      <c r="BL3518" s="130" t="e">
        <v>#VALUE!</v>
      </c>
      <c r="BM3518" s="131" t="s">
        <v>33</v>
      </c>
      <c r="BN3518" s="131" t="e">
        <v>#VALUE!</v>
      </c>
      <c r="BO3518" t="e">
        <v>#N/A</v>
      </c>
      <c r="BP3518">
        <v>0</v>
      </c>
    </row>
    <row r="3519" spans="1:68" ht="25.2" x14ac:dyDescent="0.3">
      <c r="A3519" s="1"/>
      <c r="B3519" s="47">
        <v>3158</v>
      </c>
      <c r="C3519" s="45">
        <v>1051737</v>
      </c>
      <c r="D3519" s="29"/>
      <c r="E3519" s="29"/>
      <c r="F3519" s="31" t="s">
        <v>2728</v>
      </c>
      <c r="G3519" s="29" t="s">
        <v>31</v>
      </c>
      <c r="H3519" s="29"/>
      <c r="I3519" s="148" t="s">
        <v>33</v>
      </c>
      <c r="J3519" s="147" t="s">
        <v>33</v>
      </c>
      <c r="K3519" s="148" t="e">
        <v>#N/A</v>
      </c>
      <c r="L3519" s="148" t="s">
        <v>32</v>
      </c>
      <c r="M3519" s="147">
        <v>42551</v>
      </c>
      <c r="N3519" s="29" t="str">
        <f t="shared" si="766"/>
        <v/>
      </c>
      <c r="O3519" s="29" t="str">
        <f t="shared" si="767"/>
        <v/>
      </c>
      <c r="P3519" s="29" t="str">
        <f t="shared" si="768"/>
        <v/>
      </c>
      <c r="Q3519" s="29" t="str">
        <f t="shared" si="759"/>
        <v/>
      </c>
      <c r="R3519" s="29" t="str">
        <f t="shared" si="760"/>
        <v/>
      </c>
      <c r="S3519" s="29" t="str">
        <f t="shared" si="761"/>
        <v/>
      </c>
      <c r="T3519" s="29" t="str">
        <f t="shared" si="762"/>
        <v/>
      </c>
      <c r="U3519" s="29"/>
      <c r="V3519" s="29"/>
      <c r="W3519" s="38" t="s">
        <v>2614</v>
      </c>
      <c r="X3519" s="29" t="s">
        <v>158</v>
      </c>
      <c r="Y3519" s="146">
        <v>2516</v>
      </c>
      <c r="Z3519" s="33">
        <v>3221</v>
      </c>
      <c r="AA3519" s="34">
        <f t="shared" si="763"/>
        <v>0.28000000000000003</v>
      </c>
      <c r="AB3519" s="33">
        <f t="shared" si="764"/>
        <v>3221</v>
      </c>
      <c r="AC3519" s="34">
        <f t="shared" si="765"/>
        <v>0.28020663271754648</v>
      </c>
      <c r="AD3519" s="145">
        <f t="shared" si="758"/>
        <v>2684.1669999999999</v>
      </c>
      <c r="AE3519" s="105">
        <v>2096.6669999999999</v>
      </c>
      <c r="AF3519" s="34" t="s">
        <v>36</v>
      </c>
      <c r="AG3519" s="34" t="s">
        <v>36</v>
      </c>
      <c r="AH3519" s="34" t="s">
        <v>36</v>
      </c>
      <c r="AI3519" s="29">
        <v>0.86099999999999999</v>
      </c>
      <c r="AJ3519" s="29">
        <v>0.01</v>
      </c>
      <c r="AK3519" s="29">
        <v>0</v>
      </c>
      <c r="AL3519" s="29">
        <v>0</v>
      </c>
      <c r="AM3519" s="29" t="s">
        <v>28</v>
      </c>
      <c r="AN3519" s="44" t="s">
        <v>27</v>
      </c>
      <c r="AO3519" s="29" t="s">
        <v>28</v>
      </c>
      <c r="AP3519" s="29">
        <v>1</v>
      </c>
      <c r="AQ3519" s="29"/>
      <c r="AR3519" s="29"/>
      <c r="AS3519" s="29"/>
      <c r="AT3519" s="29"/>
      <c r="AU3519" s="144"/>
      <c r="AV3519" s="36" t="s">
        <v>28</v>
      </c>
      <c r="AW3519" s="102">
        <v>42551</v>
      </c>
      <c r="AX3519" s="129" t="s">
        <v>33</v>
      </c>
      <c r="AY3519" s="106" t="e">
        <v>#N/A</v>
      </c>
      <c r="BD3519" t="s">
        <v>2602</v>
      </c>
      <c r="BE3519" t="e">
        <v>#N/A</v>
      </c>
      <c r="BF3519">
        <v>0</v>
      </c>
      <c r="BH3519" t="str">
        <f t="shared" si="769"/>
        <v/>
      </c>
      <c r="BJ3519" t="str">
        <f t="shared" si="770"/>
        <v>OK</v>
      </c>
      <c r="BK3519" s="130" t="s">
        <v>5302</v>
      </c>
      <c r="BL3519" s="130" t="e">
        <v>#VALUE!</v>
      </c>
      <c r="BM3519" s="131" t="s">
        <v>33</v>
      </c>
      <c r="BN3519" s="131" t="e">
        <v>#VALUE!</v>
      </c>
      <c r="BO3519" t="e">
        <v>#N/A</v>
      </c>
      <c r="BP3519">
        <v>0</v>
      </c>
    </row>
    <row r="3520" spans="1:68" ht="25.2" x14ac:dyDescent="0.3">
      <c r="A3520" s="1"/>
      <c r="B3520" s="47">
        <v>3159</v>
      </c>
      <c r="C3520" s="45">
        <v>1051738</v>
      </c>
      <c r="D3520" s="29"/>
      <c r="E3520" s="29"/>
      <c r="F3520" s="31" t="s">
        <v>2729</v>
      </c>
      <c r="G3520" s="29" t="s">
        <v>31</v>
      </c>
      <c r="H3520" s="29"/>
      <c r="I3520" s="148" t="s">
        <v>33</v>
      </c>
      <c r="J3520" s="147" t="s">
        <v>33</v>
      </c>
      <c r="K3520" s="148" t="e">
        <v>#N/A</v>
      </c>
      <c r="L3520" s="148" t="s">
        <v>32</v>
      </c>
      <c r="M3520" s="147">
        <v>42551</v>
      </c>
      <c r="N3520" s="29" t="str">
        <f t="shared" si="766"/>
        <v/>
      </c>
      <c r="O3520" s="29" t="str">
        <f t="shared" si="767"/>
        <v/>
      </c>
      <c r="P3520" s="29" t="str">
        <f t="shared" si="768"/>
        <v/>
      </c>
      <c r="Q3520" s="29" t="str">
        <f t="shared" si="759"/>
        <v/>
      </c>
      <c r="R3520" s="29" t="str">
        <f t="shared" si="760"/>
        <v/>
      </c>
      <c r="S3520" s="29" t="str">
        <f t="shared" si="761"/>
        <v/>
      </c>
      <c r="T3520" s="29" t="str">
        <f t="shared" si="762"/>
        <v/>
      </c>
      <c r="U3520" s="29"/>
      <c r="V3520" s="29"/>
      <c r="W3520" s="38" t="s">
        <v>2614</v>
      </c>
      <c r="X3520" s="29" t="s">
        <v>158</v>
      </c>
      <c r="Y3520" s="146">
        <v>11852</v>
      </c>
      <c r="Z3520" s="33">
        <v>15170</v>
      </c>
      <c r="AA3520" s="34">
        <f t="shared" si="763"/>
        <v>0.28000000000000003</v>
      </c>
      <c r="AB3520" s="33">
        <f t="shared" si="764"/>
        <v>15170</v>
      </c>
      <c r="AC3520" s="34">
        <f t="shared" si="765"/>
        <v>0.27995274114233071</v>
      </c>
      <c r="AD3520" s="145">
        <f t="shared" si="758"/>
        <v>12641.666999999999</v>
      </c>
      <c r="AE3520" s="105">
        <v>9876.6669999999995</v>
      </c>
      <c r="AF3520" s="34" t="s">
        <v>36</v>
      </c>
      <c r="AG3520" s="34" t="s">
        <v>36</v>
      </c>
      <c r="AH3520" s="34" t="s">
        <v>36</v>
      </c>
      <c r="AI3520" s="29">
        <v>2.1520000000000001</v>
      </c>
      <c r="AJ3520" s="29">
        <v>2.1999999999999999E-2</v>
      </c>
      <c r="AK3520" s="29">
        <v>0</v>
      </c>
      <c r="AL3520" s="29">
        <v>0</v>
      </c>
      <c r="AM3520" s="29" t="s">
        <v>28</v>
      </c>
      <c r="AN3520" s="44" t="s">
        <v>27</v>
      </c>
      <c r="AO3520" s="29" t="s">
        <v>28</v>
      </c>
      <c r="AP3520" s="29">
        <v>1</v>
      </c>
      <c r="AQ3520" s="29"/>
      <c r="AR3520" s="29"/>
      <c r="AS3520" s="29"/>
      <c r="AT3520" s="29"/>
      <c r="AU3520" s="144"/>
      <c r="AV3520" s="36" t="s">
        <v>28</v>
      </c>
      <c r="AW3520" s="102">
        <v>42551</v>
      </c>
      <c r="AX3520" s="129" t="s">
        <v>33</v>
      </c>
      <c r="AY3520" s="106" t="e">
        <v>#N/A</v>
      </c>
      <c r="BD3520" t="s">
        <v>2602</v>
      </c>
      <c r="BE3520" t="e">
        <v>#N/A</v>
      </c>
      <c r="BF3520" t="s">
        <v>4767</v>
      </c>
      <c r="BH3520" t="str">
        <f t="shared" si="769"/>
        <v/>
      </c>
      <c r="BJ3520" t="str">
        <f t="shared" si="770"/>
        <v>OK</v>
      </c>
      <c r="BK3520" s="130" t="s">
        <v>5302</v>
      </c>
      <c r="BL3520" s="130" t="e">
        <v>#VALUE!</v>
      </c>
      <c r="BM3520" s="131" t="s">
        <v>33</v>
      </c>
      <c r="BN3520" s="131" t="e">
        <v>#VALUE!</v>
      </c>
      <c r="BO3520" t="e">
        <v>#N/A</v>
      </c>
      <c r="BP3520">
        <v>0</v>
      </c>
    </row>
    <row r="3521" spans="1:68" ht="25.2" x14ac:dyDescent="0.3">
      <c r="A3521" s="1"/>
      <c r="B3521" s="47">
        <v>3160</v>
      </c>
      <c r="C3521" s="45">
        <v>1051772</v>
      </c>
      <c r="D3521" s="29"/>
      <c r="E3521" s="29"/>
      <c r="F3521" s="31" t="s">
        <v>2730</v>
      </c>
      <c r="G3521" s="29" t="s">
        <v>31</v>
      </c>
      <c r="H3521" s="29"/>
      <c r="I3521" s="148" t="s">
        <v>33</v>
      </c>
      <c r="J3521" s="147" t="s">
        <v>33</v>
      </c>
      <c r="K3521" s="148" t="e">
        <v>#N/A</v>
      </c>
      <c r="L3521" s="148" t="s">
        <v>32</v>
      </c>
      <c r="M3521" s="147">
        <v>42551</v>
      </c>
      <c r="N3521" s="29" t="str">
        <f t="shared" si="766"/>
        <v/>
      </c>
      <c r="O3521" s="29" t="str">
        <f t="shared" si="767"/>
        <v/>
      </c>
      <c r="P3521" s="29" t="str">
        <f t="shared" si="768"/>
        <v/>
      </c>
      <c r="Q3521" s="29" t="str">
        <f t="shared" si="759"/>
        <v/>
      </c>
      <c r="R3521" s="29" t="str">
        <f t="shared" si="760"/>
        <v/>
      </c>
      <c r="S3521" s="29" t="str">
        <f t="shared" si="761"/>
        <v/>
      </c>
      <c r="T3521" s="29" t="str">
        <f t="shared" si="762"/>
        <v/>
      </c>
      <c r="U3521" s="29"/>
      <c r="V3521" s="29"/>
      <c r="W3521" s="38" t="s">
        <v>2614</v>
      </c>
      <c r="X3521" s="29" t="s">
        <v>158</v>
      </c>
      <c r="Y3521" s="146">
        <v>15931</v>
      </c>
      <c r="Z3521" s="33">
        <v>20392</v>
      </c>
      <c r="AA3521" s="34">
        <f t="shared" si="763"/>
        <v>0.28000000000000003</v>
      </c>
      <c r="AB3521" s="33">
        <f t="shared" si="764"/>
        <v>20392</v>
      </c>
      <c r="AC3521" s="34">
        <f t="shared" si="765"/>
        <v>0.28002009365438674</v>
      </c>
      <c r="AD3521" s="145">
        <f t="shared" si="758"/>
        <v>16993.332999999999</v>
      </c>
      <c r="AE3521" s="105">
        <v>13275.833000000001</v>
      </c>
      <c r="AF3521" s="34" t="s">
        <v>36</v>
      </c>
      <c r="AG3521" s="34" t="s">
        <v>36</v>
      </c>
      <c r="AH3521" s="34" t="s">
        <v>36</v>
      </c>
      <c r="AI3521" s="29">
        <v>4.6219999999999999</v>
      </c>
      <c r="AJ3521" s="29">
        <v>3.8639999999999998E-3</v>
      </c>
      <c r="AK3521" s="29">
        <v>0</v>
      </c>
      <c r="AL3521" s="29">
        <v>0</v>
      </c>
      <c r="AM3521" s="29" t="s">
        <v>28</v>
      </c>
      <c r="AN3521" s="44" t="s">
        <v>27</v>
      </c>
      <c r="AO3521" s="29" t="s">
        <v>28</v>
      </c>
      <c r="AP3521" s="29">
        <v>1</v>
      </c>
      <c r="AQ3521" s="29" t="s">
        <v>33</v>
      </c>
      <c r="AR3521" s="29" t="s">
        <v>33</v>
      </c>
      <c r="AS3521" s="29" t="s">
        <v>33</v>
      </c>
      <c r="AT3521" s="29"/>
      <c r="AU3521" s="144"/>
      <c r="AV3521" s="36" t="s">
        <v>28</v>
      </c>
      <c r="AW3521" s="102">
        <v>42551</v>
      </c>
      <c r="AX3521" s="129" t="s">
        <v>33</v>
      </c>
      <c r="AY3521" s="106" t="e">
        <v>#N/A</v>
      </c>
      <c r="BD3521" t="s">
        <v>2602</v>
      </c>
      <c r="BE3521" t="e">
        <v>#N/A</v>
      </c>
      <c r="BF3521" t="s">
        <v>4767</v>
      </c>
      <c r="BH3521" t="str">
        <f t="shared" si="769"/>
        <v/>
      </c>
      <c r="BJ3521" t="str">
        <f t="shared" si="770"/>
        <v>OK</v>
      </c>
      <c r="BK3521" s="130" t="s">
        <v>5302</v>
      </c>
      <c r="BL3521" s="130" t="e">
        <v>#VALUE!</v>
      </c>
      <c r="BM3521" s="131" t="s">
        <v>33</v>
      </c>
      <c r="BN3521" s="131" t="e">
        <v>#VALUE!</v>
      </c>
      <c r="BO3521" t="e">
        <v>#N/A</v>
      </c>
      <c r="BP3521">
        <v>0</v>
      </c>
    </row>
    <row r="3522" spans="1:68" ht="25.2" x14ac:dyDescent="0.3">
      <c r="A3522" s="1"/>
      <c r="B3522" s="47">
        <v>3161</v>
      </c>
      <c r="C3522" s="45">
        <v>1051773</v>
      </c>
      <c r="D3522" s="29"/>
      <c r="E3522" s="29"/>
      <c r="F3522" s="31" t="s">
        <v>2731</v>
      </c>
      <c r="G3522" s="29" t="s">
        <v>31</v>
      </c>
      <c r="H3522" s="29"/>
      <c r="I3522" s="148" t="s">
        <v>33</v>
      </c>
      <c r="J3522" s="147" t="s">
        <v>33</v>
      </c>
      <c r="K3522" s="148" t="e">
        <v>#N/A</v>
      </c>
      <c r="L3522" s="148" t="s">
        <v>32</v>
      </c>
      <c r="M3522" s="147">
        <v>42551</v>
      </c>
      <c r="N3522" s="29" t="str">
        <f t="shared" si="766"/>
        <v/>
      </c>
      <c r="O3522" s="29" t="str">
        <f t="shared" si="767"/>
        <v/>
      </c>
      <c r="P3522" s="29" t="str">
        <f t="shared" si="768"/>
        <v/>
      </c>
      <c r="Q3522" s="29" t="str">
        <f t="shared" si="759"/>
        <v/>
      </c>
      <c r="R3522" s="29" t="str">
        <f t="shared" si="760"/>
        <v/>
      </c>
      <c r="S3522" s="29" t="str">
        <f t="shared" si="761"/>
        <v/>
      </c>
      <c r="T3522" s="29" t="str">
        <f t="shared" si="762"/>
        <v/>
      </c>
      <c r="U3522" s="29"/>
      <c r="V3522" s="29"/>
      <c r="W3522" s="38" t="s">
        <v>2614</v>
      </c>
      <c r="X3522" s="29" t="s">
        <v>158</v>
      </c>
      <c r="Y3522" s="146">
        <v>31540</v>
      </c>
      <c r="Z3522" s="33">
        <v>40371</v>
      </c>
      <c r="AA3522" s="34">
        <f t="shared" si="763"/>
        <v>0.28000000000000003</v>
      </c>
      <c r="AB3522" s="33">
        <f t="shared" si="764"/>
        <v>40371</v>
      </c>
      <c r="AC3522" s="34">
        <f t="shared" si="765"/>
        <v>0.27999367507918427</v>
      </c>
      <c r="AD3522" s="145">
        <f t="shared" si="758"/>
        <v>33642.5</v>
      </c>
      <c r="AE3522" s="105">
        <v>26283.332999999999</v>
      </c>
      <c r="AF3522" s="34" t="s">
        <v>36</v>
      </c>
      <c r="AG3522" s="34" t="s">
        <v>36</v>
      </c>
      <c r="AH3522" s="34" t="s">
        <v>36</v>
      </c>
      <c r="AI3522" s="29">
        <v>9.5</v>
      </c>
      <c r="AJ3522" s="29">
        <v>0.09</v>
      </c>
      <c r="AK3522" s="29">
        <v>0</v>
      </c>
      <c r="AL3522" s="29">
        <v>0</v>
      </c>
      <c r="AM3522" s="29" t="s">
        <v>28</v>
      </c>
      <c r="AN3522" s="44" t="s">
        <v>27</v>
      </c>
      <c r="AO3522" s="29" t="s">
        <v>28</v>
      </c>
      <c r="AP3522" s="29">
        <v>1</v>
      </c>
      <c r="AQ3522" s="29" t="s">
        <v>33</v>
      </c>
      <c r="AR3522" s="29" t="s">
        <v>33</v>
      </c>
      <c r="AS3522" s="29" t="s">
        <v>33</v>
      </c>
      <c r="AT3522" s="29"/>
      <c r="AU3522" s="144"/>
      <c r="AV3522" s="36" t="s">
        <v>28</v>
      </c>
      <c r="AW3522" s="102">
        <v>42551</v>
      </c>
      <c r="AX3522" s="129" t="s">
        <v>33</v>
      </c>
      <c r="AY3522" s="106" t="e">
        <v>#N/A</v>
      </c>
      <c r="BD3522" t="s">
        <v>4681</v>
      </c>
      <c r="BE3522" t="e">
        <v>#N/A</v>
      </c>
      <c r="BF3522" t="s">
        <v>4767</v>
      </c>
      <c r="BH3522" t="str">
        <f t="shared" si="769"/>
        <v/>
      </c>
      <c r="BJ3522" t="str">
        <f t="shared" si="770"/>
        <v>OK</v>
      </c>
      <c r="BK3522" s="130" t="s">
        <v>5302</v>
      </c>
      <c r="BL3522" s="130" t="e">
        <v>#VALUE!</v>
      </c>
      <c r="BM3522" s="131" t="s">
        <v>33</v>
      </c>
      <c r="BN3522" s="131" t="e">
        <v>#VALUE!</v>
      </c>
      <c r="BO3522" t="e">
        <v>#N/A</v>
      </c>
      <c r="BP3522">
        <v>0</v>
      </c>
    </row>
    <row r="3523" spans="1:68" ht="25.2" x14ac:dyDescent="0.3">
      <c r="A3523" s="1"/>
      <c r="B3523" s="47">
        <v>3162</v>
      </c>
      <c r="C3523" s="45">
        <v>1058731</v>
      </c>
      <c r="D3523" s="29"/>
      <c r="E3523" s="29"/>
      <c r="F3523" s="31" t="s">
        <v>2732</v>
      </c>
      <c r="G3523" s="29" t="s">
        <v>31</v>
      </c>
      <c r="H3523" s="29"/>
      <c r="I3523" s="148" t="s">
        <v>33</v>
      </c>
      <c r="J3523" s="147" t="s">
        <v>33</v>
      </c>
      <c r="K3523" s="148" t="e">
        <v>#N/A</v>
      </c>
      <c r="L3523" s="148" t="s">
        <v>32</v>
      </c>
      <c r="M3523" s="147">
        <v>42551</v>
      </c>
      <c r="N3523" s="29" t="str">
        <f t="shared" si="766"/>
        <v/>
      </c>
      <c r="O3523" s="29" t="str">
        <f t="shared" si="767"/>
        <v/>
      </c>
      <c r="P3523" s="29" t="str">
        <f t="shared" si="768"/>
        <v/>
      </c>
      <c r="Q3523" s="29" t="str">
        <f t="shared" si="759"/>
        <v/>
      </c>
      <c r="R3523" s="29" t="str">
        <f t="shared" si="760"/>
        <v/>
      </c>
      <c r="S3523" s="29" t="str">
        <f t="shared" si="761"/>
        <v/>
      </c>
      <c r="T3523" s="29" t="str">
        <f t="shared" si="762"/>
        <v/>
      </c>
      <c r="U3523" s="29"/>
      <c r="V3523" s="29"/>
      <c r="W3523" s="38" t="s">
        <v>2614</v>
      </c>
      <c r="X3523" s="29" t="s">
        <v>158</v>
      </c>
      <c r="Y3523" s="146">
        <v>13460</v>
      </c>
      <c r="Z3523" s="33">
        <v>17229</v>
      </c>
      <c r="AA3523" s="34">
        <f t="shared" si="763"/>
        <v>0.28000000000000003</v>
      </c>
      <c r="AB3523" s="33">
        <f t="shared" si="764"/>
        <v>17229</v>
      </c>
      <c r="AC3523" s="34">
        <f t="shared" si="765"/>
        <v>0.28001482080193701</v>
      </c>
      <c r="AD3523" s="145">
        <f t="shared" si="758"/>
        <v>14357.5</v>
      </c>
      <c r="AE3523" s="105">
        <v>11216.666999999999</v>
      </c>
      <c r="AF3523" s="34" t="s">
        <v>36</v>
      </c>
      <c r="AG3523" s="34" t="s">
        <v>36</v>
      </c>
      <c r="AH3523" s="34" t="s">
        <v>36</v>
      </c>
      <c r="AI3523" s="29">
        <v>2.2999999999999998</v>
      </c>
      <c r="AJ3523" s="29">
        <v>2.4000000000000001E-4</v>
      </c>
      <c r="AK3523" s="29">
        <v>0</v>
      </c>
      <c r="AL3523" s="29">
        <v>0</v>
      </c>
      <c r="AM3523" s="29" t="s">
        <v>28</v>
      </c>
      <c r="AN3523" s="44" t="s">
        <v>27</v>
      </c>
      <c r="AO3523" s="29" t="s">
        <v>28</v>
      </c>
      <c r="AP3523" s="29">
        <v>1</v>
      </c>
      <c r="AQ3523" s="29" t="s">
        <v>33</v>
      </c>
      <c r="AR3523" s="29" t="s">
        <v>33</v>
      </c>
      <c r="AS3523" s="29" t="s">
        <v>33</v>
      </c>
      <c r="AT3523" s="29"/>
      <c r="AU3523" s="144"/>
      <c r="AV3523" s="36" t="s">
        <v>28</v>
      </c>
      <c r="AW3523" s="102">
        <v>42551</v>
      </c>
      <c r="AX3523" s="129" t="s">
        <v>33</v>
      </c>
      <c r="AY3523" s="106" t="e">
        <v>#N/A</v>
      </c>
      <c r="BD3523" t="s">
        <v>2465</v>
      </c>
      <c r="BE3523" t="e">
        <v>#N/A</v>
      </c>
      <c r="BF3523" t="s">
        <v>4747</v>
      </c>
      <c r="BH3523" t="str">
        <f t="shared" si="769"/>
        <v/>
      </c>
      <c r="BJ3523" t="str">
        <f t="shared" si="770"/>
        <v>OK</v>
      </c>
      <c r="BK3523" s="130" t="s">
        <v>5302</v>
      </c>
      <c r="BL3523" s="130" t="e">
        <v>#VALUE!</v>
      </c>
      <c r="BM3523" s="131" t="s">
        <v>33</v>
      </c>
      <c r="BN3523" s="131" t="e">
        <v>#VALUE!</v>
      </c>
      <c r="BO3523" t="e">
        <v>#N/A</v>
      </c>
      <c r="BP3523">
        <v>0</v>
      </c>
    </row>
    <row r="3524" spans="1:68" ht="25.2" x14ac:dyDescent="0.3">
      <c r="A3524" s="1"/>
      <c r="B3524" s="47">
        <v>3163</v>
      </c>
      <c r="C3524" s="45">
        <v>1058853</v>
      </c>
      <c r="D3524" s="29"/>
      <c r="E3524" s="29"/>
      <c r="F3524" s="31" t="s">
        <v>2733</v>
      </c>
      <c r="G3524" s="29" t="s">
        <v>31</v>
      </c>
      <c r="H3524" s="29"/>
      <c r="I3524" s="148" t="s">
        <v>33</v>
      </c>
      <c r="J3524" s="147" t="s">
        <v>33</v>
      </c>
      <c r="K3524" s="148" t="e">
        <v>#N/A</v>
      </c>
      <c r="L3524" s="148" t="s">
        <v>32</v>
      </c>
      <c r="M3524" s="147">
        <v>42551</v>
      </c>
      <c r="N3524" s="29" t="str">
        <f t="shared" si="766"/>
        <v/>
      </c>
      <c r="O3524" s="29" t="str">
        <f t="shared" si="767"/>
        <v/>
      </c>
      <c r="P3524" s="29" t="str">
        <f t="shared" si="768"/>
        <v/>
      </c>
      <c r="Q3524" s="29" t="str">
        <f t="shared" si="759"/>
        <v/>
      </c>
      <c r="R3524" s="29" t="str">
        <f t="shared" si="760"/>
        <v/>
      </c>
      <c r="S3524" s="29" t="str">
        <f t="shared" si="761"/>
        <v/>
      </c>
      <c r="T3524" s="29" t="str">
        <f t="shared" si="762"/>
        <v/>
      </c>
      <c r="U3524" s="29"/>
      <c r="V3524" s="29"/>
      <c r="W3524" s="38" t="s">
        <v>2614</v>
      </c>
      <c r="X3524" s="29" t="s">
        <v>158</v>
      </c>
      <c r="Y3524" s="146">
        <v>30369</v>
      </c>
      <c r="Z3524" s="33">
        <v>38872</v>
      </c>
      <c r="AA3524" s="34">
        <f t="shared" si="763"/>
        <v>0.28000000000000003</v>
      </c>
      <c r="AB3524" s="33">
        <f t="shared" si="764"/>
        <v>38872</v>
      </c>
      <c r="AC3524" s="34">
        <f t="shared" si="765"/>
        <v>0.27998944976785534</v>
      </c>
      <c r="AD3524" s="145">
        <f t="shared" si="758"/>
        <v>32393.332999999999</v>
      </c>
      <c r="AE3524" s="105">
        <v>25307.5</v>
      </c>
      <c r="AF3524" s="34" t="s">
        <v>36</v>
      </c>
      <c r="AG3524" s="34" t="s">
        <v>36</v>
      </c>
      <c r="AH3524" s="34" t="s">
        <v>36</v>
      </c>
      <c r="AI3524" s="29">
        <v>9.1</v>
      </c>
      <c r="AJ3524" s="29">
        <v>3.8639999999999998E-3</v>
      </c>
      <c r="AK3524" s="29">
        <v>0</v>
      </c>
      <c r="AL3524" s="29">
        <v>0</v>
      </c>
      <c r="AM3524" s="29" t="s">
        <v>28</v>
      </c>
      <c r="AN3524" s="44" t="s">
        <v>27</v>
      </c>
      <c r="AO3524" s="29" t="s">
        <v>28</v>
      </c>
      <c r="AP3524" s="29">
        <v>1</v>
      </c>
      <c r="AQ3524" s="29" t="s">
        <v>33</v>
      </c>
      <c r="AR3524" s="29" t="s">
        <v>33</v>
      </c>
      <c r="AS3524" s="29" t="s">
        <v>33</v>
      </c>
      <c r="AT3524" s="29"/>
      <c r="AU3524" s="144"/>
      <c r="AV3524" s="36" t="s">
        <v>28</v>
      </c>
      <c r="AW3524" s="102">
        <v>42551</v>
      </c>
      <c r="AX3524" s="129" t="s">
        <v>33</v>
      </c>
      <c r="AY3524" s="106" t="e">
        <v>#N/A</v>
      </c>
      <c r="BD3524" t="s">
        <v>2465</v>
      </c>
      <c r="BE3524" t="e">
        <v>#N/A</v>
      </c>
      <c r="BF3524" t="s">
        <v>4747</v>
      </c>
      <c r="BH3524" t="str">
        <f t="shared" si="769"/>
        <v/>
      </c>
      <c r="BJ3524" t="str">
        <f t="shared" si="770"/>
        <v>OK</v>
      </c>
      <c r="BK3524" s="130" t="s">
        <v>5302</v>
      </c>
      <c r="BL3524" s="130" t="e">
        <v>#VALUE!</v>
      </c>
      <c r="BM3524" s="131" t="s">
        <v>33</v>
      </c>
      <c r="BN3524" s="131" t="e">
        <v>#VALUE!</v>
      </c>
      <c r="BO3524" t="e">
        <v>#N/A</v>
      </c>
      <c r="BP3524">
        <v>0</v>
      </c>
    </row>
    <row r="3525" spans="1:68" ht="25.2" x14ac:dyDescent="0.3">
      <c r="A3525" s="1"/>
      <c r="B3525" s="47">
        <v>3164</v>
      </c>
      <c r="C3525" s="45">
        <v>1050398</v>
      </c>
      <c r="D3525" s="29"/>
      <c r="E3525" s="29"/>
      <c r="F3525" s="31" t="s">
        <v>2734</v>
      </c>
      <c r="G3525" s="29" t="s">
        <v>31</v>
      </c>
      <c r="H3525" s="29"/>
      <c r="I3525" s="148" t="s">
        <v>33</v>
      </c>
      <c r="J3525" s="147" t="s">
        <v>33</v>
      </c>
      <c r="K3525" s="148" t="e">
        <v>#N/A</v>
      </c>
      <c r="L3525" s="148" t="s">
        <v>32</v>
      </c>
      <c r="M3525" s="147">
        <v>42551</v>
      </c>
      <c r="N3525" s="29" t="str">
        <f t="shared" si="766"/>
        <v/>
      </c>
      <c r="O3525" s="29" t="str">
        <f t="shared" si="767"/>
        <v/>
      </c>
      <c r="P3525" s="29" t="str">
        <f t="shared" si="768"/>
        <v/>
      </c>
      <c r="Q3525" s="29" t="str">
        <f t="shared" si="759"/>
        <v/>
      </c>
      <c r="R3525" s="29" t="str">
        <f t="shared" si="760"/>
        <v/>
      </c>
      <c r="S3525" s="29" t="str">
        <f t="shared" si="761"/>
        <v/>
      </c>
      <c r="T3525" s="29" t="str">
        <f t="shared" si="762"/>
        <v/>
      </c>
      <c r="U3525" s="29"/>
      <c r="V3525" s="29"/>
      <c r="W3525" s="38" t="s">
        <v>2614</v>
      </c>
      <c r="X3525" s="29" t="s">
        <v>158</v>
      </c>
      <c r="Y3525" s="146">
        <v>881</v>
      </c>
      <c r="Z3525" s="33">
        <v>1128</v>
      </c>
      <c r="AA3525" s="34">
        <f t="shared" si="763"/>
        <v>0.28000000000000003</v>
      </c>
      <c r="AB3525" s="33">
        <f t="shared" si="764"/>
        <v>1128</v>
      </c>
      <c r="AC3525" s="34">
        <f t="shared" si="765"/>
        <v>0.280362642287109</v>
      </c>
      <c r="AD3525" s="145">
        <f t="shared" si="758"/>
        <v>940</v>
      </c>
      <c r="AE3525" s="105">
        <v>734.16700000000003</v>
      </c>
      <c r="AF3525" s="34" t="s">
        <v>36</v>
      </c>
      <c r="AG3525" s="34" t="s">
        <v>36</v>
      </c>
      <c r="AH3525" s="34" t="s">
        <v>36</v>
      </c>
      <c r="AI3525" s="29">
        <v>2.3E-2</v>
      </c>
      <c r="AJ3525" s="29">
        <v>2.0000000000000002E-5</v>
      </c>
      <c r="AK3525" s="29">
        <v>0</v>
      </c>
      <c r="AL3525" s="29">
        <v>0</v>
      </c>
      <c r="AM3525" s="29" t="s">
        <v>28</v>
      </c>
      <c r="AN3525" s="44" t="s">
        <v>27</v>
      </c>
      <c r="AO3525" s="29" t="s">
        <v>28</v>
      </c>
      <c r="AP3525" s="29">
        <v>1</v>
      </c>
      <c r="AQ3525" s="29"/>
      <c r="AR3525" s="29"/>
      <c r="AS3525" s="29"/>
      <c r="AT3525" s="29"/>
      <c r="AU3525" s="144"/>
      <c r="AV3525" s="36" t="s">
        <v>28</v>
      </c>
      <c r="AW3525" s="102">
        <v>42551</v>
      </c>
      <c r="AX3525" s="129" t="s">
        <v>33</v>
      </c>
      <c r="AY3525" s="106" t="e">
        <v>#N/A</v>
      </c>
      <c r="BD3525" t="s">
        <v>2602</v>
      </c>
      <c r="BE3525" t="e">
        <v>#N/A</v>
      </c>
      <c r="BF3525">
        <v>0</v>
      </c>
      <c r="BH3525" t="str">
        <f t="shared" si="769"/>
        <v/>
      </c>
      <c r="BJ3525" t="str">
        <f t="shared" si="770"/>
        <v>OK</v>
      </c>
      <c r="BK3525" s="130" t="s">
        <v>5302</v>
      </c>
      <c r="BL3525" s="130" t="e">
        <v>#VALUE!</v>
      </c>
      <c r="BM3525" s="131" t="s">
        <v>33</v>
      </c>
      <c r="BN3525" s="131" t="e">
        <v>#VALUE!</v>
      </c>
      <c r="BO3525" t="e">
        <v>#N/A</v>
      </c>
      <c r="BP3525">
        <v>0</v>
      </c>
    </row>
    <row r="3526" spans="1:68" ht="25.2" x14ac:dyDescent="0.3">
      <c r="A3526" s="1"/>
      <c r="B3526" s="47">
        <v>3165</v>
      </c>
      <c r="C3526" s="45">
        <v>1050402</v>
      </c>
      <c r="D3526" s="29"/>
      <c r="E3526" s="29"/>
      <c r="F3526" s="31" t="s">
        <v>2735</v>
      </c>
      <c r="G3526" s="29" t="s">
        <v>31</v>
      </c>
      <c r="H3526" s="29"/>
      <c r="I3526" s="148" t="s">
        <v>33</v>
      </c>
      <c r="J3526" s="147" t="s">
        <v>33</v>
      </c>
      <c r="K3526" s="148" t="e">
        <v>#N/A</v>
      </c>
      <c r="L3526" s="148" t="s">
        <v>32</v>
      </c>
      <c r="M3526" s="147">
        <v>42551</v>
      </c>
      <c r="N3526" s="29" t="str">
        <f t="shared" si="766"/>
        <v/>
      </c>
      <c r="O3526" s="29" t="str">
        <f t="shared" si="767"/>
        <v/>
      </c>
      <c r="P3526" s="29" t="str">
        <f t="shared" si="768"/>
        <v/>
      </c>
      <c r="Q3526" s="29" t="str">
        <f t="shared" si="759"/>
        <v/>
      </c>
      <c r="R3526" s="29" t="str">
        <f t="shared" si="760"/>
        <v/>
      </c>
      <c r="S3526" s="29" t="str">
        <f t="shared" si="761"/>
        <v/>
      </c>
      <c r="T3526" s="29" t="str">
        <f t="shared" si="762"/>
        <v/>
      </c>
      <c r="U3526" s="29"/>
      <c r="V3526" s="29"/>
      <c r="W3526" s="38" t="s">
        <v>2614</v>
      </c>
      <c r="X3526" s="29" t="s">
        <v>158</v>
      </c>
      <c r="Y3526" s="146">
        <v>4518</v>
      </c>
      <c r="Z3526" s="33">
        <v>5783</v>
      </c>
      <c r="AA3526" s="34">
        <f t="shared" si="763"/>
        <v>0.28000000000000003</v>
      </c>
      <c r="AB3526" s="33">
        <f t="shared" si="764"/>
        <v>5783</v>
      </c>
      <c r="AC3526" s="34">
        <f t="shared" si="765"/>
        <v>0.27999123505976103</v>
      </c>
      <c r="AD3526" s="145">
        <f t="shared" si="758"/>
        <v>4819.1670000000004</v>
      </c>
      <c r="AE3526" s="105">
        <v>3765</v>
      </c>
      <c r="AF3526" s="34" t="s">
        <v>36</v>
      </c>
      <c r="AG3526" s="34" t="s">
        <v>36</v>
      </c>
      <c r="AH3526" s="34" t="s">
        <v>36</v>
      </c>
      <c r="AI3526" s="29">
        <v>0.33700000000000002</v>
      </c>
      <c r="AJ3526" s="29">
        <v>2E-3</v>
      </c>
      <c r="AK3526" s="29">
        <v>0</v>
      </c>
      <c r="AL3526" s="29">
        <v>0</v>
      </c>
      <c r="AM3526" s="29" t="s">
        <v>28</v>
      </c>
      <c r="AN3526" s="44" t="s">
        <v>27</v>
      </c>
      <c r="AO3526" s="29" t="s">
        <v>28</v>
      </c>
      <c r="AP3526" s="29">
        <v>1</v>
      </c>
      <c r="AQ3526" s="29" t="s">
        <v>33</v>
      </c>
      <c r="AR3526" s="29" t="s">
        <v>33</v>
      </c>
      <c r="AS3526" s="29" t="s">
        <v>33</v>
      </c>
      <c r="AT3526" s="29"/>
      <c r="AU3526" s="144"/>
      <c r="AV3526" s="36" t="s">
        <v>28</v>
      </c>
      <c r="AW3526" s="102">
        <v>42551</v>
      </c>
      <c r="AX3526" s="129" t="s">
        <v>33</v>
      </c>
      <c r="AY3526" s="106" t="e">
        <v>#N/A</v>
      </c>
      <c r="BD3526" t="s">
        <v>2602</v>
      </c>
      <c r="BE3526" t="e">
        <v>#N/A</v>
      </c>
      <c r="BF3526">
        <v>0</v>
      </c>
      <c r="BH3526" t="str">
        <f t="shared" si="769"/>
        <v/>
      </c>
      <c r="BJ3526" t="str">
        <f t="shared" si="770"/>
        <v>OK</v>
      </c>
      <c r="BK3526" s="130" t="s">
        <v>5302</v>
      </c>
      <c r="BL3526" s="130" t="e">
        <v>#VALUE!</v>
      </c>
      <c r="BM3526" s="131" t="s">
        <v>33</v>
      </c>
      <c r="BN3526" s="131" t="e">
        <v>#VALUE!</v>
      </c>
      <c r="BO3526" t="e">
        <v>#N/A</v>
      </c>
      <c r="BP3526">
        <v>0</v>
      </c>
    </row>
    <row r="3527" spans="1:68" ht="25.2" x14ac:dyDescent="0.3">
      <c r="A3527" s="1"/>
      <c r="B3527" s="47">
        <v>3166</v>
      </c>
      <c r="C3527" s="45">
        <v>1059762</v>
      </c>
      <c r="D3527" s="29"/>
      <c r="E3527" s="29"/>
      <c r="F3527" s="31" t="s">
        <v>2736</v>
      </c>
      <c r="G3527" s="29" t="s">
        <v>31</v>
      </c>
      <c r="H3527" s="29"/>
      <c r="I3527" s="148" t="s">
        <v>33</v>
      </c>
      <c r="J3527" s="147" t="s">
        <v>33</v>
      </c>
      <c r="K3527" s="148" t="e">
        <v>#N/A</v>
      </c>
      <c r="L3527" s="148" t="s">
        <v>32</v>
      </c>
      <c r="M3527" s="147">
        <v>42551</v>
      </c>
      <c r="N3527" s="29" t="str">
        <f t="shared" si="766"/>
        <v/>
      </c>
      <c r="O3527" s="29" t="str">
        <f t="shared" si="767"/>
        <v/>
      </c>
      <c r="P3527" s="29" t="str">
        <f t="shared" si="768"/>
        <v/>
      </c>
      <c r="Q3527" s="29" t="str">
        <f t="shared" si="759"/>
        <v/>
      </c>
      <c r="R3527" s="29" t="str">
        <f t="shared" si="760"/>
        <v/>
      </c>
      <c r="S3527" s="29" t="str">
        <f t="shared" si="761"/>
        <v/>
      </c>
      <c r="T3527" s="29" t="str">
        <f t="shared" si="762"/>
        <v/>
      </c>
      <c r="U3527" s="29"/>
      <c r="V3527" s="29"/>
      <c r="W3527" s="38" t="s">
        <v>2614</v>
      </c>
      <c r="X3527" s="29" t="s">
        <v>158</v>
      </c>
      <c r="Y3527" s="146">
        <v>1538</v>
      </c>
      <c r="Z3527" s="33">
        <v>1969</v>
      </c>
      <c r="AA3527" s="34">
        <f t="shared" si="763"/>
        <v>0.28000000000000003</v>
      </c>
      <c r="AB3527" s="33">
        <f t="shared" si="764"/>
        <v>1969</v>
      </c>
      <c r="AC3527" s="34">
        <f t="shared" si="765"/>
        <v>0.28023347718245084</v>
      </c>
      <c r="AD3527" s="145">
        <f t="shared" si="758"/>
        <v>1640.8330000000001</v>
      </c>
      <c r="AE3527" s="105">
        <v>1281.6669999999999</v>
      </c>
      <c r="AF3527" s="34" t="s">
        <v>36</v>
      </c>
      <c r="AG3527" s="34" t="s">
        <v>36</v>
      </c>
      <c r="AH3527" s="34" t="s">
        <v>36</v>
      </c>
      <c r="AI3527" s="29">
        <v>5.8999999999999997E-2</v>
      </c>
      <c r="AJ3527" s="29">
        <v>1E-3</v>
      </c>
      <c r="AK3527" s="29">
        <v>0</v>
      </c>
      <c r="AL3527" s="29">
        <v>0</v>
      </c>
      <c r="AM3527" s="29" t="s">
        <v>28</v>
      </c>
      <c r="AN3527" s="44" t="s">
        <v>27</v>
      </c>
      <c r="AO3527" s="29" t="s">
        <v>28</v>
      </c>
      <c r="AP3527" s="29">
        <v>1</v>
      </c>
      <c r="AQ3527" s="29" t="s">
        <v>33</v>
      </c>
      <c r="AR3527" s="29" t="s">
        <v>33</v>
      </c>
      <c r="AS3527" s="29" t="s">
        <v>33</v>
      </c>
      <c r="AT3527" s="29"/>
      <c r="AU3527" s="144"/>
      <c r="AV3527" s="36" t="s">
        <v>28</v>
      </c>
      <c r="AW3527" s="102">
        <v>42551</v>
      </c>
      <c r="AX3527" s="129" t="s">
        <v>33</v>
      </c>
      <c r="AY3527" s="106" t="e">
        <v>#N/A</v>
      </c>
      <c r="BD3527" t="s">
        <v>2602</v>
      </c>
      <c r="BE3527" t="e">
        <v>#N/A</v>
      </c>
      <c r="BF3527" t="s">
        <v>4767</v>
      </c>
      <c r="BH3527" t="str">
        <f t="shared" si="769"/>
        <v/>
      </c>
      <c r="BJ3527" t="str">
        <f t="shared" si="770"/>
        <v>OK</v>
      </c>
      <c r="BK3527" s="130" t="s">
        <v>5302</v>
      </c>
      <c r="BL3527" s="130" t="e">
        <v>#VALUE!</v>
      </c>
      <c r="BM3527" s="131" t="s">
        <v>33</v>
      </c>
      <c r="BN3527" s="131" t="e">
        <v>#VALUE!</v>
      </c>
      <c r="BO3527" t="e">
        <v>#N/A</v>
      </c>
      <c r="BP3527">
        <v>0</v>
      </c>
    </row>
    <row r="3528" spans="1:68" ht="25.2" x14ac:dyDescent="0.3">
      <c r="A3528" s="1"/>
      <c r="B3528" s="47">
        <v>3167</v>
      </c>
      <c r="C3528" s="45">
        <v>1059763</v>
      </c>
      <c r="D3528" s="29"/>
      <c r="E3528" s="29"/>
      <c r="F3528" s="31" t="s">
        <v>2737</v>
      </c>
      <c r="G3528" s="29" t="s">
        <v>31</v>
      </c>
      <c r="H3528" s="29"/>
      <c r="I3528" s="148" t="s">
        <v>33</v>
      </c>
      <c r="J3528" s="147" t="s">
        <v>33</v>
      </c>
      <c r="K3528" s="148" t="e">
        <v>#N/A</v>
      </c>
      <c r="L3528" s="148" t="s">
        <v>32</v>
      </c>
      <c r="M3528" s="147">
        <v>42551</v>
      </c>
      <c r="N3528" s="29" t="str">
        <f t="shared" si="766"/>
        <v/>
      </c>
      <c r="O3528" s="29" t="str">
        <f t="shared" si="767"/>
        <v/>
      </c>
      <c r="P3528" s="29" t="str">
        <f t="shared" si="768"/>
        <v/>
      </c>
      <c r="Q3528" s="29" t="str">
        <f t="shared" si="759"/>
        <v/>
      </c>
      <c r="R3528" s="29" t="str">
        <f t="shared" si="760"/>
        <v/>
      </c>
      <c r="S3528" s="29" t="str">
        <f t="shared" si="761"/>
        <v/>
      </c>
      <c r="T3528" s="29" t="str">
        <f t="shared" si="762"/>
        <v/>
      </c>
      <c r="U3528" s="29"/>
      <c r="V3528" s="29"/>
      <c r="W3528" s="38" t="s">
        <v>2614</v>
      </c>
      <c r="X3528" s="29" t="s">
        <v>158</v>
      </c>
      <c r="Y3528" s="146">
        <v>2701</v>
      </c>
      <c r="Z3528" s="33">
        <v>3457</v>
      </c>
      <c r="AA3528" s="34">
        <f t="shared" si="763"/>
        <v>0.28000000000000003</v>
      </c>
      <c r="AB3528" s="33">
        <f t="shared" si="764"/>
        <v>3457</v>
      </c>
      <c r="AC3528" s="34">
        <f t="shared" si="765"/>
        <v>0.27989637614163287</v>
      </c>
      <c r="AD3528" s="145">
        <f t="shared" si="758"/>
        <v>2880.8330000000001</v>
      </c>
      <c r="AE3528" s="105">
        <v>2250.8330000000001</v>
      </c>
      <c r="AF3528" s="34" t="s">
        <v>36</v>
      </c>
      <c r="AG3528" s="34" t="s">
        <v>36</v>
      </c>
      <c r="AH3528" s="34" t="s">
        <v>36</v>
      </c>
      <c r="AI3528" s="29">
        <v>9.7000000000000003E-2</v>
      </c>
      <c r="AJ3528" s="29">
        <v>1E-3</v>
      </c>
      <c r="AK3528" s="29">
        <v>0</v>
      </c>
      <c r="AL3528" s="29">
        <v>0</v>
      </c>
      <c r="AM3528" s="29" t="s">
        <v>28</v>
      </c>
      <c r="AN3528" s="44" t="s">
        <v>27</v>
      </c>
      <c r="AO3528" s="29" t="s">
        <v>28</v>
      </c>
      <c r="AP3528" s="29">
        <v>1</v>
      </c>
      <c r="AQ3528" s="29" t="s">
        <v>33</v>
      </c>
      <c r="AR3528" s="29" t="s">
        <v>33</v>
      </c>
      <c r="AS3528" s="29" t="s">
        <v>33</v>
      </c>
      <c r="AT3528" s="29"/>
      <c r="AU3528" s="144"/>
      <c r="AV3528" s="36" t="s">
        <v>28</v>
      </c>
      <c r="AW3528" s="102">
        <v>42551</v>
      </c>
      <c r="AX3528" s="129" t="s">
        <v>33</v>
      </c>
      <c r="AY3528" s="106" t="e">
        <v>#N/A</v>
      </c>
      <c r="BD3528" t="s">
        <v>2602</v>
      </c>
      <c r="BE3528" t="e">
        <v>#N/A</v>
      </c>
      <c r="BF3528" t="s">
        <v>4767</v>
      </c>
      <c r="BH3528" t="str">
        <f t="shared" si="769"/>
        <v/>
      </c>
      <c r="BJ3528" t="str">
        <f t="shared" si="770"/>
        <v>OK</v>
      </c>
      <c r="BK3528" s="130" t="s">
        <v>5302</v>
      </c>
      <c r="BL3528" s="130" t="e">
        <v>#VALUE!</v>
      </c>
      <c r="BM3528" s="131" t="s">
        <v>33</v>
      </c>
      <c r="BN3528" s="131" t="e">
        <v>#VALUE!</v>
      </c>
      <c r="BO3528" t="e">
        <v>#N/A</v>
      </c>
      <c r="BP3528">
        <v>0</v>
      </c>
    </row>
    <row r="3529" spans="1:68" ht="25.2" x14ac:dyDescent="0.3">
      <c r="A3529" s="1"/>
      <c r="B3529" s="47">
        <v>3168</v>
      </c>
      <c r="C3529" s="45">
        <v>1059764</v>
      </c>
      <c r="D3529" s="29"/>
      <c r="E3529" s="29"/>
      <c r="F3529" s="31" t="s">
        <v>2738</v>
      </c>
      <c r="G3529" s="29" t="s">
        <v>31</v>
      </c>
      <c r="H3529" s="29"/>
      <c r="I3529" s="148" t="s">
        <v>33</v>
      </c>
      <c r="J3529" s="147" t="s">
        <v>33</v>
      </c>
      <c r="K3529" s="148" t="e">
        <v>#N/A</v>
      </c>
      <c r="L3529" s="148" t="s">
        <v>32</v>
      </c>
      <c r="M3529" s="147">
        <v>42551</v>
      </c>
      <c r="N3529" s="29" t="str">
        <f t="shared" si="766"/>
        <v/>
      </c>
      <c r="O3529" s="29" t="str">
        <f t="shared" si="767"/>
        <v/>
      </c>
      <c r="P3529" s="29" t="str">
        <f t="shared" si="768"/>
        <v/>
      </c>
      <c r="Q3529" s="29" t="str">
        <f t="shared" si="759"/>
        <v/>
      </c>
      <c r="R3529" s="29" t="str">
        <f t="shared" si="760"/>
        <v/>
      </c>
      <c r="S3529" s="29" t="str">
        <f t="shared" si="761"/>
        <v/>
      </c>
      <c r="T3529" s="29" t="str">
        <f t="shared" si="762"/>
        <v/>
      </c>
      <c r="U3529" s="29"/>
      <c r="V3529" s="29"/>
      <c r="W3529" s="38" t="s">
        <v>2614</v>
      </c>
      <c r="X3529" s="29" t="s">
        <v>158</v>
      </c>
      <c r="Y3529" s="146">
        <v>4002</v>
      </c>
      <c r="Z3529" s="33">
        <v>5122</v>
      </c>
      <c r="AA3529" s="34">
        <f t="shared" si="763"/>
        <v>0.28000000000000003</v>
      </c>
      <c r="AB3529" s="33">
        <f t="shared" si="764"/>
        <v>5122</v>
      </c>
      <c r="AC3529" s="34">
        <f t="shared" si="765"/>
        <v>0.27985997001499241</v>
      </c>
      <c r="AD3529" s="145">
        <f t="shared" si="758"/>
        <v>4268.3329999999996</v>
      </c>
      <c r="AE3529" s="105">
        <v>3335</v>
      </c>
      <c r="AF3529" s="34" t="s">
        <v>36</v>
      </c>
      <c r="AG3529" s="34" t="s">
        <v>36</v>
      </c>
      <c r="AH3529" s="34" t="s">
        <v>36</v>
      </c>
      <c r="AI3529" s="29">
        <v>0.17799999999999999</v>
      </c>
      <c r="AJ3529" s="29">
        <v>2E-3</v>
      </c>
      <c r="AK3529" s="29">
        <v>0</v>
      </c>
      <c r="AL3529" s="29">
        <v>0</v>
      </c>
      <c r="AM3529" s="29" t="s">
        <v>28</v>
      </c>
      <c r="AN3529" s="44" t="s">
        <v>27</v>
      </c>
      <c r="AO3529" s="29" t="s">
        <v>28</v>
      </c>
      <c r="AP3529" s="29">
        <v>1</v>
      </c>
      <c r="AQ3529" s="29" t="s">
        <v>33</v>
      </c>
      <c r="AR3529" s="29" t="s">
        <v>33</v>
      </c>
      <c r="AS3529" s="29" t="s">
        <v>33</v>
      </c>
      <c r="AT3529" s="29"/>
      <c r="AU3529" s="144"/>
      <c r="AV3529" s="36" t="s">
        <v>28</v>
      </c>
      <c r="AW3529" s="102">
        <v>42551</v>
      </c>
      <c r="AX3529" s="129" t="s">
        <v>33</v>
      </c>
      <c r="AY3529" s="106" t="e">
        <v>#N/A</v>
      </c>
      <c r="BD3529" t="s">
        <v>2602</v>
      </c>
      <c r="BE3529" t="e">
        <v>#N/A</v>
      </c>
      <c r="BF3529" t="s">
        <v>4767</v>
      </c>
      <c r="BH3529" t="str">
        <f t="shared" si="769"/>
        <v/>
      </c>
      <c r="BJ3529" t="str">
        <f t="shared" si="770"/>
        <v>OK</v>
      </c>
      <c r="BK3529" s="130" t="s">
        <v>5302</v>
      </c>
      <c r="BL3529" s="130" t="e">
        <v>#VALUE!</v>
      </c>
      <c r="BM3529" s="131" t="s">
        <v>33</v>
      </c>
      <c r="BN3529" s="131" t="e">
        <v>#VALUE!</v>
      </c>
      <c r="BO3529" t="e">
        <v>#N/A</v>
      </c>
      <c r="BP3529">
        <v>0</v>
      </c>
    </row>
    <row r="3530" spans="1:68" ht="25.2" x14ac:dyDescent="0.3">
      <c r="A3530" s="1"/>
      <c r="B3530" s="47">
        <v>3169</v>
      </c>
      <c r="C3530" s="45">
        <v>1059765</v>
      </c>
      <c r="D3530" s="29"/>
      <c r="E3530" s="29"/>
      <c r="F3530" s="31" t="s">
        <v>2739</v>
      </c>
      <c r="G3530" s="29" t="s">
        <v>31</v>
      </c>
      <c r="H3530" s="29"/>
      <c r="I3530" s="148" t="s">
        <v>33</v>
      </c>
      <c r="J3530" s="147" t="s">
        <v>33</v>
      </c>
      <c r="K3530" s="148" t="e">
        <v>#N/A</v>
      </c>
      <c r="L3530" s="148" t="s">
        <v>32</v>
      </c>
      <c r="M3530" s="147">
        <v>42551</v>
      </c>
      <c r="N3530" s="29" t="str">
        <f t="shared" si="766"/>
        <v/>
      </c>
      <c r="O3530" s="29" t="str">
        <f t="shared" si="767"/>
        <v/>
      </c>
      <c r="P3530" s="29" t="str">
        <f t="shared" si="768"/>
        <v/>
      </c>
      <c r="Q3530" s="29" t="str">
        <f t="shared" si="759"/>
        <v/>
      </c>
      <c r="R3530" s="29" t="str">
        <f t="shared" si="760"/>
        <v/>
      </c>
      <c r="S3530" s="29" t="str">
        <f t="shared" si="761"/>
        <v/>
      </c>
      <c r="T3530" s="29" t="str">
        <f t="shared" si="762"/>
        <v/>
      </c>
      <c r="U3530" s="29"/>
      <c r="V3530" s="29"/>
      <c r="W3530" s="38" t="s">
        <v>2614</v>
      </c>
      <c r="X3530" s="29" t="s">
        <v>158</v>
      </c>
      <c r="Y3530" s="146">
        <v>7872</v>
      </c>
      <c r="Z3530" s="33">
        <v>10076</v>
      </c>
      <c r="AA3530" s="34">
        <f t="shared" si="763"/>
        <v>0.28000000000000003</v>
      </c>
      <c r="AB3530" s="33">
        <f t="shared" si="764"/>
        <v>10076</v>
      </c>
      <c r="AC3530" s="34">
        <f t="shared" si="765"/>
        <v>0.27997972560975604</v>
      </c>
      <c r="AD3530" s="145">
        <f t="shared" si="758"/>
        <v>8396.6669999999995</v>
      </c>
      <c r="AE3530" s="105">
        <v>6560</v>
      </c>
      <c r="AF3530" s="34" t="s">
        <v>36</v>
      </c>
      <c r="AG3530" s="34" t="s">
        <v>36</v>
      </c>
      <c r="AH3530" s="34" t="s">
        <v>36</v>
      </c>
      <c r="AI3530" s="29">
        <v>0.48799999999999999</v>
      </c>
      <c r="AJ3530" s="29">
        <v>5.0000000000000001E-3</v>
      </c>
      <c r="AK3530" s="29">
        <v>0</v>
      </c>
      <c r="AL3530" s="29">
        <v>0</v>
      </c>
      <c r="AM3530" s="29" t="s">
        <v>28</v>
      </c>
      <c r="AN3530" s="44" t="s">
        <v>27</v>
      </c>
      <c r="AO3530" s="29" t="s">
        <v>28</v>
      </c>
      <c r="AP3530" s="29">
        <v>1</v>
      </c>
      <c r="AQ3530" s="29" t="s">
        <v>33</v>
      </c>
      <c r="AR3530" s="29" t="s">
        <v>33</v>
      </c>
      <c r="AS3530" s="29" t="s">
        <v>33</v>
      </c>
      <c r="AT3530" s="29"/>
      <c r="AU3530" s="144"/>
      <c r="AV3530" s="36" t="s">
        <v>28</v>
      </c>
      <c r="AW3530" s="102">
        <v>42551</v>
      </c>
      <c r="AX3530" s="129" t="s">
        <v>33</v>
      </c>
      <c r="AY3530" s="106" t="e">
        <v>#N/A</v>
      </c>
      <c r="BD3530" t="s">
        <v>2602</v>
      </c>
      <c r="BE3530" t="e">
        <v>#N/A</v>
      </c>
      <c r="BF3530" t="s">
        <v>4768</v>
      </c>
      <c r="BH3530" t="str">
        <f t="shared" si="769"/>
        <v/>
      </c>
      <c r="BJ3530" t="str">
        <f t="shared" si="770"/>
        <v>OK</v>
      </c>
      <c r="BK3530" s="130" t="s">
        <v>5302</v>
      </c>
      <c r="BL3530" s="130" t="e">
        <v>#VALUE!</v>
      </c>
      <c r="BM3530" s="131" t="s">
        <v>33</v>
      </c>
      <c r="BN3530" s="131" t="e">
        <v>#VALUE!</v>
      </c>
      <c r="BO3530" t="e">
        <v>#N/A</v>
      </c>
      <c r="BP3530">
        <v>0</v>
      </c>
    </row>
    <row r="3531" spans="1:68" ht="25.2" x14ac:dyDescent="0.3">
      <c r="A3531" s="1"/>
      <c r="B3531" s="47">
        <v>3170</v>
      </c>
      <c r="C3531" s="45">
        <v>1059766</v>
      </c>
      <c r="D3531" s="29"/>
      <c r="E3531" s="29"/>
      <c r="F3531" s="31" t="s">
        <v>2740</v>
      </c>
      <c r="G3531" s="29" t="s">
        <v>31</v>
      </c>
      <c r="H3531" s="29"/>
      <c r="I3531" s="148" t="s">
        <v>33</v>
      </c>
      <c r="J3531" s="147" t="s">
        <v>33</v>
      </c>
      <c r="K3531" s="148" t="e">
        <v>#N/A</v>
      </c>
      <c r="L3531" s="148" t="s">
        <v>32</v>
      </c>
      <c r="M3531" s="147">
        <v>42551</v>
      </c>
      <c r="N3531" s="29" t="str">
        <f t="shared" si="766"/>
        <v/>
      </c>
      <c r="O3531" s="29" t="str">
        <f t="shared" si="767"/>
        <v/>
      </c>
      <c r="P3531" s="29" t="str">
        <f t="shared" si="768"/>
        <v/>
      </c>
      <c r="Q3531" s="29" t="str">
        <f t="shared" si="759"/>
        <v/>
      </c>
      <c r="R3531" s="29" t="str">
        <f t="shared" si="760"/>
        <v/>
      </c>
      <c r="S3531" s="29" t="str">
        <f t="shared" si="761"/>
        <v/>
      </c>
      <c r="T3531" s="29" t="str">
        <f t="shared" si="762"/>
        <v/>
      </c>
      <c r="U3531" s="29"/>
      <c r="V3531" s="29"/>
      <c r="W3531" s="38" t="s">
        <v>2614</v>
      </c>
      <c r="X3531" s="29" t="s">
        <v>158</v>
      </c>
      <c r="Y3531" s="146">
        <v>15703</v>
      </c>
      <c r="Z3531" s="33">
        <v>20099</v>
      </c>
      <c r="AA3531" s="34">
        <f t="shared" si="763"/>
        <v>0.28000000000000003</v>
      </c>
      <c r="AB3531" s="33">
        <f t="shared" si="764"/>
        <v>20099</v>
      </c>
      <c r="AC3531" s="34">
        <f t="shared" si="765"/>
        <v>0.27994656511358512</v>
      </c>
      <c r="AD3531" s="145">
        <f t="shared" si="758"/>
        <v>16749.167000000001</v>
      </c>
      <c r="AE3531" s="105">
        <v>13085.833000000001</v>
      </c>
      <c r="AF3531" s="34" t="s">
        <v>36</v>
      </c>
      <c r="AG3531" s="34" t="s">
        <v>36</v>
      </c>
      <c r="AH3531" s="34" t="s">
        <v>36</v>
      </c>
      <c r="AI3531" s="29">
        <v>0.83499999999999996</v>
      </c>
      <c r="AJ3531" s="29">
        <v>6.9999999999999999E-4</v>
      </c>
      <c r="AK3531" s="29">
        <v>0</v>
      </c>
      <c r="AL3531" s="29">
        <v>0</v>
      </c>
      <c r="AM3531" s="29" t="s">
        <v>28</v>
      </c>
      <c r="AN3531" s="44" t="s">
        <v>27</v>
      </c>
      <c r="AO3531" s="29" t="s">
        <v>28</v>
      </c>
      <c r="AP3531" s="29">
        <v>1</v>
      </c>
      <c r="AQ3531" s="29" t="s">
        <v>33</v>
      </c>
      <c r="AR3531" s="29" t="s">
        <v>33</v>
      </c>
      <c r="AS3531" s="29" t="s">
        <v>33</v>
      </c>
      <c r="AT3531" s="29"/>
      <c r="AU3531" s="144"/>
      <c r="AV3531" s="36" t="s">
        <v>28</v>
      </c>
      <c r="AW3531" s="102">
        <v>42551</v>
      </c>
      <c r="AX3531" s="129" t="s">
        <v>33</v>
      </c>
      <c r="AY3531" s="106" t="e">
        <v>#N/A</v>
      </c>
      <c r="BD3531" t="s">
        <v>2602</v>
      </c>
      <c r="BE3531" t="e">
        <v>#N/A</v>
      </c>
      <c r="BF3531" t="s">
        <v>4767</v>
      </c>
      <c r="BH3531" t="str">
        <f t="shared" si="769"/>
        <v/>
      </c>
      <c r="BJ3531" t="str">
        <f t="shared" si="770"/>
        <v>OK</v>
      </c>
      <c r="BK3531" s="130" t="s">
        <v>5302</v>
      </c>
      <c r="BL3531" s="130" t="e">
        <v>#VALUE!</v>
      </c>
      <c r="BM3531" s="131" t="s">
        <v>33</v>
      </c>
      <c r="BN3531" s="131" t="e">
        <v>#VALUE!</v>
      </c>
      <c r="BO3531" t="e">
        <v>#N/A</v>
      </c>
      <c r="BP3531">
        <v>0</v>
      </c>
    </row>
    <row r="3532" spans="1:68" ht="25.2" x14ac:dyDescent="0.3">
      <c r="A3532" s="1"/>
      <c r="B3532" s="47">
        <v>3171</v>
      </c>
      <c r="C3532" s="45">
        <v>1059767</v>
      </c>
      <c r="D3532" s="29"/>
      <c r="E3532" s="29"/>
      <c r="F3532" s="31" t="s">
        <v>2741</v>
      </c>
      <c r="G3532" s="29" t="s">
        <v>31</v>
      </c>
      <c r="H3532" s="29"/>
      <c r="I3532" s="148" t="s">
        <v>33</v>
      </c>
      <c r="J3532" s="147" t="s">
        <v>33</v>
      </c>
      <c r="K3532" s="148" t="e">
        <v>#N/A</v>
      </c>
      <c r="L3532" s="148" t="s">
        <v>32</v>
      </c>
      <c r="M3532" s="147">
        <v>42551</v>
      </c>
      <c r="N3532" s="29" t="str">
        <f t="shared" si="766"/>
        <v/>
      </c>
      <c r="O3532" s="29" t="str">
        <f t="shared" si="767"/>
        <v/>
      </c>
      <c r="P3532" s="29" t="str">
        <f t="shared" si="768"/>
        <v/>
      </c>
      <c r="Q3532" s="29" t="str">
        <f t="shared" si="759"/>
        <v/>
      </c>
      <c r="R3532" s="29" t="str">
        <f t="shared" si="760"/>
        <v/>
      </c>
      <c r="S3532" s="29" t="str">
        <f t="shared" si="761"/>
        <v/>
      </c>
      <c r="T3532" s="29" t="str">
        <f t="shared" si="762"/>
        <v/>
      </c>
      <c r="U3532" s="29"/>
      <c r="V3532" s="29"/>
      <c r="W3532" s="38" t="s">
        <v>2614</v>
      </c>
      <c r="X3532" s="29" t="s">
        <v>158</v>
      </c>
      <c r="Y3532" s="146">
        <v>33872</v>
      </c>
      <c r="Z3532" s="33">
        <v>43356</v>
      </c>
      <c r="AA3532" s="34">
        <f t="shared" si="763"/>
        <v>0.28000000000000003</v>
      </c>
      <c r="AB3532" s="33">
        <f t="shared" si="764"/>
        <v>43356</v>
      </c>
      <c r="AC3532" s="34">
        <f t="shared" si="765"/>
        <v>0.27999526121876162</v>
      </c>
      <c r="AD3532" s="145">
        <f t="shared" si="758"/>
        <v>36130</v>
      </c>
      <c r="AE3532" s="105">
        <v>28226.667000000001</v>
      </c>
      <c r="AF3532" s="34" t="s">
        <v>36</v>
      </c>
      <c r="AG3532" s="34" t="s">
        <v>36</v>
      </c>
      <c r="AH3532" s="34" t="s">
        <v>36</v>
      </c>
      <c r="AI3532" s="29">
        <v>2.1520000000000001</v>
      </c>
      <c r="AJ3532" s="29">
        <v>1.8159999999999999E-3</v>
      </c>
      <c r="AK3532" s="29">
        <v>0</v>
      </c>
      <c r="AL3532" s="29">
        <v>0</v>
      </c>
      <c r="AM3532" s="29" t="s">
        <v>28</v>
      </c>
      <c r="AN3532" s="44" t="s">
        <v>27</v>
      </c>
      <c r="AO3532" s="29" t="s">
        <v>28</v>
      </c>
      <c r="AP3532" s="29">
        <v>1</v>
      </c>
      <c r="AQ3532" s="29" t="s">
        <v>33</v>
      </c>
      <c r="AR3532" s="29" t="s">
        <v>33</v>
      </c>
      <c r="AS3532" s="29" t="s">
        <v>33</v>
      </c>
      <c r="AT3532" s="29"/>
      <c r="AU3532" s="144"/>
      <c r="AV3532" s="36" t="s">
        <v>28</v>
      </c>
      <c r="AW3532" s="102">
        <v>42551</v>
      </c>
      <c r="AX3532" s="129" t="s">
        <v>33</v>
      </c>
      <c r="AY3532" s="106" t="e">
        <v>#N/A</v>
      </c>
      <c r="BD3532" t="s">
        <v>2602</v>
      </c>
      <c r="BE3532" t="e">
        <v>#N/A</v>
      </c>
      <c r="BF3532" t="s">
        <v>4767</v>
      </c>
      <c r="BH3532" t="str">
        <f t="shared" si="769"/>
        <v/>
      </c>
      <c r="BJ3532" t="str">
        <f t="shared" si="770"/>
        <v>OK</v>
      </c>
      <c r="BK3532" s="130" t="s">
        <v>5302</v>
      </c>
      <c r="BL3532" s="130" t="e">
        <v>#VALUE!</v>
      </c>
      <c r="BM3532" s="131" t="s">
        <v>33</v>
      </c>
      <c r="BN3532" s="131" t="e">
        <v>#VALUE!</v>
      </c>
      <c r="BO3532" t="e">
        <v>#N/A</v>
      </c>
      <c r="BP3532">
        <v>0</v>
      </c>
    </row>
    <row r="3533" spans="1:68" ht="25.2" x14ac:dyDescent="0.3">
      <c r="A3533" s="1"/>
      <c r="B3533" s="47">
        <v>3172</v>
      </c>
      <c r="C3533" s="45">
        <v>1051668</v>
      </c>
      <c r="D3533" s="29"/>
      <c r="E3533" s="29"/>
      <c r="F3533" s="31" t="s">
        <v>2742</v>
      </c>
      <c r="G3533" s="29" t="s">
        <v>31</v>
      </c>
      <c r="H3533" s="29"/>
      <c r="I3533" s="148" t="s">
        <v>33</v>
      </c>
      <c r="J3533" s="147" t="s">
        <v>33</v>
      </c>
      <c r="K3533" s="148" t="e">
        <v>#N/A</v>
      </c>
      <c r="L3533" s="148" t="s">
        <v>32</v>
      </c>
      <c r="M3533" s="147">
        <v>42551</v>
      </c>
      <c r="N3533" s="29" t="str">
        <f t="shared" si="766"/>
        <v/>
      </c>
      <c r="O3533" s="29" t="str">
        <f t="shared" si="767"/>
        <v/>
      </c>
      <c r="P3533" s="29" t="str">
        <f t="shared" si="768"/>
        <v/>
      </c>
      <c r="Q3533" s="29" t="str">
        <f t="shared" si="759"/>
        <v/>
      </c>
      <c r="R3533" s="29" t="str">
        <f t="shared" si="760"/>
        <v/>
      </c>
      <c r="S3533" s="29" t="str">
        <f t="shared" si="761"/>
        <v/>
      </c>
      <c r="T3533" s="29" t="str">
        <f t="shared" si="762"/>
        <v/>
      </c>
      <c r="U3533" s="29"/>
      <c r="V3533" s="29"/>
      <c r="W3533" s="38" t="s">
        <v>2614</v>
      </c>
      <c r="X3533" s="29" t="s">
        <v>158</v>
      </c>
      <c r="Y3533" s="146">
        <v>3784</v>
      </c>
      <c r="Z3533" s="33">
        <v>4843</v>
      </c>
      <c r="AA3533" s="34">
        <f t="shared" si="763"/>
        <v>0.28000000000000003</v>
      </c>
      <c r="AB3533" s="33">
        <f t="shared" si="764"/>
        <v>4843</v>
      </c>
      <c r="AC3533" s="34">
        <f t="shared" si="765"/>
        <v>0.27986260886496922</v>
      </c>
      <c r="AD3533" s="145">
        <f t="shared" ref="AD3533:AD3596" si="771">ROUND(Z3533/1.2,3)</f>
        <v>4035.8330000000001</v>
      </c>
      <c r="AE3533" s="105">
        <v>3153.3330000000001</v>
      </c>
      <c r="AF3533" s="34" t="s">
        <v>36</v>
      </c>
      <c r="AG3533" s="34" t="s">
        <v>36</v>
      </c>
      <c r="AH3533" s="34" t="s">
        <v>36</v>
      </c>
      <c r="AI3533" s="29">
        <v>0.39</v>
      </c>
      <c r="AJ3533" s="29">
        <v>1.8500000000000001E-3</v>
      </c>
      <c r="AK3533" s="29">
        <v>0</v>
      </c>
      <c r="AL3533" s="29">
        <v>0</v>
      </c>
      <c r="AM3533" s="29" t="s">
        <v>28</v>
      </c>
      <c r="AN3533" s="44" t="s">
        <v>27</v>
      </c>
      <c r="AO3533" s="29" t="s">
        <v>28</v>
      </c>
      <c r="AP3533" s="29">
        <v>1</v>
      </c>
      <c r="AQ3533" s="29" t="s">
        <v>33</v>
      </c>
      <c r="AR3533" s="29" t="s">
        <v>33</v>
      </c>
      <c r="AS3533" s="29" t="s">
        <v>33</v>
      </c>
      <c r="AT3533" s="29"/>
      <c r="AU3533" s="144"/>
      <c r="AV3533" s="36" t="s">
        <v>28</v>
      </c>
      <c r="AW3533" s="102">
        <v>42551</v>
      </c>
      <c r="AX3533" s="129" t="s">
        <v>33</v>
      </c>
      <c r="AY3533" s="106" t="e">
        <v>#N/A</v>
      </c>
      <c r="BD3533" t="s">
        <v>2465</v>
      </c>
      <c r="BE3533" t="e">
        <v>#N/A</v>
      </c>
      <c r="BF3533">
        <v>0</v>
      </c>
      <c r="BH3533" t="str">
        <f t="shared" si="769"/>
        <v/>
      </c>
      <c r="BJ3533" t="str">
        <f t="shared" si="770"/>
        <v>OK</v>
      </c>
      <c r="BK3533" s="130" t="s">
        <v>5302</v>
      </c>
      <c r="BL3533" s="130" t="e">
        <v>#VALUE!</v>
      </c>
      <c r="BM3533" s="131" t="s">
        <v>33</v>
      </c>
      <c r="BN3533" s="131" t="e">
        <v>#VALUE!</v>
      </c>
      <c r="BO3533" t="e">
        <v>#N/A</v>
      </c>
      <c r="BP3533">
        <v>0</v>
      </c>
    </row>
    <row r="3534" spans="1:68" ht="25.2" x14ac:dyDescent="0.3">
      <c r="A3534" s="1"/>
      <c r="B3534" s="47">
        <v>3173</v>
      </c>
      <c r="C3534" s="45">
        <v>1051669</v>
      </c>
      <c r="D3534" s="29"/>
      <c r="E3534" s="29"/>
      <c r="F3534" s="31" t="s">
        <v>2743</v>
      </c>
      <c r="G3534" s="29" t="s">
        <v>31</v>
      </c>
      <c r="H3534" s="29"/>
      <c r="I3534" s="148" t="s">
        <v>33</v>
      </c>
      <c r="J3534" s="147" t="s">
        <v>33</v>
      </c>
      <c r="K3534" s="148" t="e">
        <v>#N/A</v>
      </c>
      <c r="L3534" s="148" t="s">
        <v>32</v>
      </c>
      <c r="M3534" s="147">
        <v>42551</v>
      </c>
      <c r="N3534" s="29" t="str">
        <f t="shared" si="766"/>
        <v/>
      </c>
      <c r="O3534" s="29" t="str">
        <f t="shared" si="767"/>
        <v/>
      </c>
      <c r="P3534" s="29" t="str">
        <f t="shared" si="768"/>
        <v/>
      </c>
      <c r="Q3534" s="29" t="str">
        <f t="shared" si="759"/>
        <v/>
      </c>
      <c r="R3534" s="29" t="str">
        <f t="shared" si="760"/>
        <v/>
      </c>
      <c r="S3534" s="29" t="str">
        <f t="shared" si="761"/>
        <v/>
      </c>
      <c r="T3534" s="29" t="str">
        <f t="shared" si="762"/>
        <v/>
      </c>
      <c r="U3534" s="29"/>
      <c r="V3534" s="29"/>
      <c r="W3534" s="38" t="s">
        <v>2614</v>
      </c>
      <c r="X3534" s="29" t="s">
        <v>158</v>
      </c>
      <c r="Y3534" s="146">
        <v>4649</v>
      </c>
      <c r="Z3534" s="33">
        <v>5951</v>
      </c>
      <c r="AA3534" s="34">
        <f t="shared" si="763"/>
        <v>0.28000000000000003</v>
      </c>
      <c r="AB3534" s="33">
        <f t="shared" si="764"/>
        <v>5951</v>
      </c>
      <c r="AC3534" s="34">
        <f t="shared" si="765"/>
        <v>0.28006020390964059</v>
      </c>
      <c r="AD3534" s="145">
        <f t="shared" si="771"/>
        <v>4959.1670000000004</v>
      </c>
      <c r="AE3534" s="105">
        <v>3874.1669999999999</v>
      </c>
      <c r="AF3534" s="34" t="s">
        <v>36</v>
      </c>
      <c r="AG3534" s="34" t="s">
        <v>36</v>
      </c>
      <c r="AH3534" s="34" t="s">
        <v>36</v>
      </c>
      <c r="AI3534" s="29">
        <v>0.49</v>
      </c>
      <c r="AJ3534" s="29">
        <v>3.2499999999999999E-3</v>
      </c>
      <c r="AK3534" s="29">
        <v>0</v>
      </c>
      <c r="AL3534" s="29">
        <v>0</v>
      </c>
      <c r="AM3534" s="29" t="s">
        <v>28</v>
      </c>
      <c r="AN3534" s="44" t="s">
        <v>27</v>
      </c>
      <c r="AO3534" s="29" t="s">
        <v>28</v>
      </c>
      <c r="AP3534" s="29">
        <v>1</v>
      </c>
      <c r="AQ3534" s="29" t="s">
        <v>33</v>
      </c>
      <c r="AR3534" s="29" t="s">
        <v>33</v>
      </c>
      <c r="AS3534" s="29" t="s">
        <v>33</v>
      </c>
      <c r="AT3534" s="29"/>
      <c r="AU3534" s="144"/>
      <c r="AV3534" s="36" t="s">
        <v>28</v>
      </c>
      <c r="AW3534" s="102">
        <v>42551</v>
      </c>
      <c r="AX3534" s="129" t="s">
        <v>33</v>
      </c>
      <c r="AY3534" s="106" t="e">
        <v>#N/A</v>
      </c>
      <c r="BD3534" t="s">
        <v>2465</v>
      </c>
      <c r="BE3534" t="e">
        <v>#N/A</v>
      </c>
      <c r="BF3534">
        <v>0</v>
      </c>
      <c r="BH3534" t="str">
        <f t="shared" si="769"/>
        <v/>
      </c>
      <c r="BJ3534" t="str">
        <f t="shared" si="770"/>
        <v>OK</v>
      </c>
      <c r="BK3534" s="130" t="s">
        <v>5302</v>
      </c>
      <c r="BL3534" s="130" t="e">
        <v>#VALUE!</v>
      </c>
      <c r="BM3534" s="131" t="s">
        <v>33</v>
      </c>
      <c r="BN3534" s="131" t="e">
        <v>#VALUE!</v>
      </c>
      <c r="BO3534" t="e">
        <v>#N/A</v>
      </c>
      <c r="BP3534">
        <v>0</v>
      </c>
    </row>
    <row r="3535" spans="1:68" ht="25.2" x14ac:dyDescent="0.3">
      <c r="A3535" s="1"/>
      <c r="B3535" s="47">
        <v>3174</v>
      </c>
      <c r="C3535" s="45">
        <v>1059384</v>
      </c>
      <c r="D3535" s="29"/>
      <c r="E3535" s="29"/>
      <c r="F3535" s="31" t="s">
        <v>2744</v>
      </c>
      <c r="G3535" s="37" t="s">
        <v>31</v>
      </c>
      <c r="H3535" s="29"/>
      <c r="I3535" s="148" t="s">
        <v>33</v>
      </c>
      <c r="J3535" s="147" t="s">
        <v>33</v>
      </c>
      <c r="K3535" s="148" t="e">
        <v>#N/A</v>
      </c>
      <c r="L3535" s="148" t="s">
        <v>32</v>
      </c>
      <c r="M3535" s="147" t="s">
        <v>33</v>
      </c>
      <c r="N3535" s="29" t="str">
        <f t="shared" si="766"/>
        <v/>
      </c>
      <c r="O3535" s="29" t="str">
        <f t="shared" si="767"/>
        <v/>
      </c>
      <c r="P3535" s="29" t="str">
        <f t="shared" si="768"/>
        <v/>
      </c>
      <c r="Q3535" s="29" t="str">
        <f t="shared" si="759"/>
        <v/>
      </c>
      <c r="R3535" s="29" t="str">
        <f t="shared" si="760"/>
        <v/>
      </c>
      <c r="S3535" s="29" t="str">
        <f t="shared" si="761"/>
        <v/>
      </c>
      <c r="T3535" s="29" t="str">
        <f t="shared" si="762"/>
        <v/>
      </c>
      <c r="U3535" s="29"/>
      <c r="V3535" s="29"/>
      <c r="W3535" s="30" t="s">
        <v>2488</v>
      </c>
      <c r="X3535" s="29" t="s">
        <v>158</v>
      </c>
      <c r="Y3535" s="146">
        <v>2792</v>
      </c>
      <c r="Z3535" s="33">
        <v>3574</v>
      </c>
      <c r="AA3535" s="34">
        <f t="shared" si="763"/>
        <v>0.28000000000000003</v>
      </c>
      <c r="AB3535" s="33">
        <f t="shared" si="764"/>
        <v>3574</v>
      </c>
      <c r="AC3535" s="34">
        <f t="shared" si="765"/>
        <v>0.28008563322555408</v>
      </c>
      <c r="AD3535" s="145">
        <f t="shared" si="771"/>
        <v>2978.3330000000001</v>
      </c>
      <c r="AE3535" s="105">
        <v>2326.6669999999999</v>
      </c>
      <c r="AF3535" s="34" t="s">
        <v>36</v>
      </c>
      <c r="AG3535" s="34" t="s">
        <v>36</v>
      </c>
      <c r="AH3535" s="34" t="s">
        <v>36</v>
      </c>
      <c r="AI3535" s="29">
        <v>0.38</v>
      </c>
      <c r="AJ3535" s="29">
        <v>2E-3</v>
      </c>
      <c r="AK3535" s="29">
        <v>0</v>
      </c>
      <c r="AL3535" s="29">
        <v>0</v>
      </c>
      <c r="AM3535" s="29" t="s">
        <v>28</v>
      </c>
      <c r="AN3535" s="44" t="s">
        <v>27</v>
      </c>
      <c r="AO3535" s="29" t="s">
        <v>28</v>
      </c>
      <c r="AP3535" s="29">
        <v>1</v>
      </c>
      <c r="AQ3535" s="29" t="s">
        <v>33</v>
      </c>
      <c r="AR3535" s="29" t="s">
        <v>33</v>
      </c>
      <c r="AS3535" s="29" t="s">
        <v>33</v>
      </c>
      <c r="AT3535" s="29"/>
      <c r="AU3535" s="144"/>
      <c r="AV3535" s="36" t="s">
        <v>28</v>
      </c>
      <c r="AW3535" s="102">
        <v>42860</v>
      </c>
      <c r="AX3535" s="129" t="s">
        <v>33</v>
      </c>
      <c r="AY3535" s="106">
        <v>10</v>
      </c>
      <c r="BD3535">
        <v>0</v>
      </c>
      <c r="BE3535" t="e">
        <v>#N/A</v>
      </c>
      <c r="BF3535" t="s">
        <v>4739</v>
      </c>
      <c r="BH3535" t="str">
        <f t="shared" si="769"/>
        <v/>
      </c>
      <c r="BJ3535" t="str">
        <f t="shared" si="770"/>
        <v>OK</v>
      </c>
      <c r="BK3535" s="130" t="s">
        <v>5302</v>
      </c>
      <c r="BL3535" s="130" t="e">
        <v>#VALUE!</v>
      </c>
      <c r="BM3535" s="131" t="s">
        <v>33</v>
      </c>
      <c r="BN3535" s="131" t="e">
        <v>#VALUE!</v>
      </c>
      <c r="BO3535" t="e">
        <v>#N/A</v>
      </c>
      <c r="BP3535">
        <v>0</v>
      </c>
    </row>
    <row r="3536" spans="1:68" ht="25.2" x14ac:dyDescent="0.3">
      <c r="A3536" s="1"/>
      <c r="B3536" s="47">
        <v>3175</v>
      </c>
      <c r="C3536" s="45">
        <v>1059385</v>
      </c>
      <c r="D3536" s="29"/>
      <c r="E3536" s="29"/>
      <c r="F3536" s="31" t="s">
        <v>2745</v>
      </c>
      <c r="G3536" s="37" t="s">
        <v>31</v>
      </c>
      <c r="H3536" s="29"/>
      <c r="I3536" s="148" t="s">
        <v>33</v>
      </c>
      <c r="J3536" s="147" t="s">
        <v>33</v>
      </c>
      <c r="K3536" s="148" t="e">
        <v>#N/A</v>
      </c>
      <c r="L3536" s="148" t="s">
        <v>32</v>
      </c>
      <c r="M3536" s="147" t="s">
        <v>33</v>
      </c>
      <c r="N3536" s="29" t="str">
        <f t="shared" si="766"/>
        <v/>
      </c>
      <c r="O3536" s="29" t="str">
        <f t="shared" si="767"/>
        <v/>
      </c>
      <c r="P3536" s="29" t="str">
        <f t="shared" si="768"/>
        <v/>
      </c>
      <c r="Q3536" s="29" t="str">
        <f t="shared" si="759"/>
        <v/>
      </c>
      <c r="R3536" s="29" t="str">
        <f t="shared" si="760"/>
        <v/>
      </c>
      <c r="S3536" s="29" t="str">
        <f t="shared" si="761"/>
        <v/>
      </c>
      <c r="T3536" s="29" t="str">
        <f t="shared" si="762"/>
        <v/>
      </c>
      <c r="U3536" s="29"/>
      <c r="V3536" s="29"/>
      <c r="W3536" s="30" t="s">
        <v>2488</v>
      </c>
      <c r="X3536" s="29" t="s">
        <v>158</v>
      </c>
      <c r="Y3536" s="146">
        <v>3864</v>
      </c>
      <c r="Z3536" s="33">
        <v>4945</v>
      </c>
      <c r="AA3536" s="34">
        <f t="shared" si="763"/>
        <v>0.28000000000000003</v>
      </c>
      <c r="AB3536" s="33">
        <f t="shared" si="764"/>
        <v>4945</v>
      </c>
      <c r="AC3536" s="34">
        <f t="shared" si="765"/>
        <v>0.27976180124223593</v>
      </c>
      <c r="AD3536" s="145">
        <f t="shared" si="771"/>
        <v>4120.8329999999996</v>
      </c>
      <c r="AE3536" s="105">
        <v>3220</v>
      </c>
      <c r="AF3536" s="34" t="s">
        <v>36</v>
      </c>
      <c r="AG3536" s="34" t="s">
        <v>36</v>
      </c>
      <c r="AH3536" s="34" t="s">
        <v>36</v>
      </c>
      <c r="AI3536" s="29">
        <v>0.82</v>
      </c>
      <c r="AJ3536" s="29">
        <v>3.0000000000000001E-3</v>
      </c>
      <c r="AK3536" s="29">
        <v>0</v>
      </c>
      <c r="AL3536" s="29">
        <v>0</v>
      </c>
      <c r="AM3536" s="29" t="s">
        <v>28</v>
      </c>
      <c r="AN3536" s="44" t="s">
        <v>27</v>
      </c>
      <c r="AO3536" s="29" t="s">
        <v>28</v>
      </c>
      <c r="AP3536" s="29">
        <v>1</v>
      </c>
      <c r="AQ3536" s="29" t="s">
        <v>33</v>
      </c>
      <c r="AR3536" s="29" t="s">
        <v>33</v>
      </c>
      <c r="AS3536" s="29" t="s">
        <v>33</v>
      </c>
      <c r="AT3536" s="29"/>
      <c r="AU3536" s="144"/>
      <c r="AV3536" s="36" t="s">
        <v>28</v>
      </c>
      <c r="AW3536" s="102">
        <v>42860</v>
      </c>
      <c r="AX3536" s="129" t="s">
        <v>33</v>
      </c>
      <c r="AY3536" s="106" t="e">
        <v>#N/A</v>
      </c>
      <c r="BD3536">
        <v>0</v>
      </c>
      <c r="BE3536" t="e">
        <v>#N/A</v>
      </c>
      <c r="BF3536" t="s">
        <v>4739</v>
      </c>
      <c r="BH3536" t="str">
        <f t="shared" si="769"/>
        <v/>
      </c>
      <c r="BJ3536" t="str">
        <f t="shared" si="770"/>
        <v>OK</v>
      </c>
      <c r="BK3536" s="130" t="s">
        <v>5302</v>
      </c>
      <c r="BL3536" s="130" t="e">
        <v>#VALUE!</v>
      </c>
      <c r="BM3536" s="131" t="s">
        <v>33</v>
      </c>
      <c r="BN3536" s="131" t="e">
        <v>#VALUE!</v>
      </c>
      <c r="BO3536" t="e">
        <v>#N/A</v>
      </c>
      <c r="BP3536">
        <v>0</v>
      </c>
    </row>
    <row r="3537" spans="1:68" ht="25.2" x14ac:dyDescent="0.3">
      <c r="A3537" s="1"/>
      <c r="B3537" s="47">
        <v>3176</v>
      </c>
      <c r="C3537" s="45">
        <v>1059386</v>
      </c>
      <c r="D3537" s="29"/>
      <c r="E3537" s="29"/>
      <c r="F3537" s="31" t="s">
        <v>2746</v>
      </c>
      <c r="G3537" s="37" t="s">
        <v>31</v>
      </c>
      <c r="H3537" s="29"/>
      <c r="I3537" s="148" t="s">
        <v>33</v>
      </c>
      <c r="J3537" s="147" t="s">
        <v>33</v>
      </c>
      <c r="K3537" s="148" t="e">
        <v>#N/A</v>
      </c>
      <c r="L3537" s="148" t="s">
        <v>32</v>
      </c>
      <c r="M3537" s="147" t="s">
        <v>33</v>
      </c>
      <c r="N3537" s="29" t="str">
        <f t="shared" si="766"/>
        <v/>
      </c>
      <c r="O3537" s="29" t="str">
        <f t="shared" si="767"/>
        <v/>
      </c>
      <c r="P3537" s="29" t="str">
        <f t="shared" si="768"/>
        <v/>
      </c>
      <c r="Q3537" s="29" t="str">
        <f t="shared" si="759"/>
        <v/>
      </c>
      <c r="R3537" s="29" t="str">
        <f t="shared" si="760"/>
        <v/>
      </c>
      <c r="S3537" s="29" t="str">
        <f t="shared" si="761"/>
        <v/>
      </c>
      <c r="T3537" s="29" t="str">
        <f t="shared" si="762"/>
        <v/>
      </c>
      <c r="U3537" s="29"/>
      <c r="V3537" s="29"/>
      <c r="W3537" s="30" t="s">
        <v>2488</v>
      </c>
      <c r="X3537" s="29" t="s">
        <v>158</v>
      </c>
      <c r="Y3537" s="146">
        <v>4936</v>
      </c>
      <c r="Z3537" s="33">
        <v>6319</v>
      </c>
      <c r="AA3537" s="34">
        <f t="shared" si="763"/>
        <v>0.28000000000000003</v>
      </c>
      <c r="AB3537" s="33">
        <f t="shared" si="764"/>
        <v>6319</v>
      </c>
      <c r="AC3537" s="34">
        <f t="shared" si="765"/>
        <v>0.28018640844298287</v>
      </c>
      <c r="AD3537" s="145">
        <f t="shared" si="771"/>
        <v>5265.8329999999996</v>
      </c>
      <c r="AE3537" s="105">
        <v>4113.3329999999996</v>
      </c>
      <c r="AF3537" s="34" t="s">
        <v>36</v>
      </c>
      <c r="AG3537" s="34" t="s">
        <v>36</v>
      </c>
      <c r="AH3537" s="34" t="s">
        <v>36</v>
      </c>
      <c r="AI3537" s="29">
        <v>1.06</v>
      </c>
      <c r="AJ3537" s="29">
        <v>5.0000000000000001E-3</v>
      </c>
      <c r="AK3537" s="29">
        <v>0</v>
      </c>
      <c r="AL3537" s="29">
        <v>0</v>
      </c>
      <c r="AM3537" s="29" t="s">
        <v>28</v>
      </c>
      <c r="AN3537" s="44" t="s">
        <v>27</v>
      </c>
      <c r="AO3537" s="29" t="s">
        <v>28</v>
      </c>
      <c r="AP3537" s="29">
        <v>1</v>
      </c>
      <c r="AQ3537" s="29" t="s">
        <v>33</v>
      </c>
      <c r="AR3537" s="29" t="s">
        <v>33</v>
      </c>
      <c r="AS3537" s="29" t="s">
        <v>33</v>
      </c>
      <c r="AT3537" s="29"/>
      <c r="AU3537" s="144"/>
      <c r="AV3537" s="36" t="s">
        <v>28</v>
      </c>
      <c r="AW3537" s="102">
        <v>42860</v>
      </c>
      <c r="AX3537" s="129" t="s">
        <v>33</v>
      </c>
      <c r="AY3537" s="106">
        <v>5</v>
      </c>
      <c r="BD3537">
        <v>0</v>
      </c>
      <c r="BE3537" t="e">
        <v>#N/A</v>
      </c>
      <c r="BF3537" t="s">
        <v>4739</v>
      </c>
      <c r="BH3537" t="str">
        <f t="shared" si="769"/>
        <v/>
      </c>
      <c r="BJ3537" t="str">
        <f t="shared" si="770"/>
        <v>OK</v>
      </c>
      <c r="BK3537" s="130" t="s">
        <v>5302</v>
      </c>
      <c r="BL3537" s="130" t="e">
        <v>#VALUE!</v>
      </c>
      <c r="BM3537" s="131" t="s">
        <v>33</v>
      </c>
      <c r="BN3537" s="131" t="e">
        <v>#VALUE!</v>
      </c>
      <c r="BO3537" t="e">
        <v>#N/A</v>
      </c>
      <c r="BP3537">
        <v>0</v>
      </c>
    </row>
    <row r="3538" spans="1:68" ht="25.2" x14ac:dyDescent="0.3">
      <c r="A3538" s="1"/>
      <c r="B3538" s="47">
        <v>3177</v>
      </c>
      <c r="C3538" s="45">
        <v>1059387</v>
      </c>
      <c r="D3538" s="29"/>
      <c r="E3538" s="29"/>
      <c r="F3538" s="31" t="s">
        <v>2747</v>
      </c>
      <c r="G3538" s="37" t="s">
        <v>31</v>
      </c>
      <c r="H3538" s="29"/>
      <c r="I3538" s="148" t="s">
        <v>33</v>
      </c>
      <c r="J3538" s="147" t="s">
        <v>33</v>
      </c>
      <c r="K3538" s="148" t="e">
        <v>#N/A</v>
      </c>
      <c r="L3538" s="148" t="s">
        <v>32</v>
      </c>
      <c r="M3538" s="147" t="s">
        <v>33</v>
      </c>
      <c r="N3538" s="29" t="str">
        <f t="shared" si="766"/>
        <v/>
      </c>
      <c r="O3538" s="29" t="str">
        <f t="shared" si="767"/>
        <v/>
      </c>
      <c r="P3538" s="29" t="str">
        <f t="shared" si="768"/>
        <v/>
      </c>
      <c r="Q3538" s="29" t="str">
        <f t="shared" si="759"/>
        <v/>
      </c>
      <c r="R3538" s="29" t="str">
        <f t="shared" si="760"/>
        <v/>
      </c>
      <c r="S3538" s="29" t="str">
        <f t="shared" si="761"/>
        <v/>
      </c>
      <c r="T3538" s="29" t="str">
        <f t="shared" si="762"/>
        <v/>
      </c>
      <c r="U3538" s="29"/>
      <c r="V3538" s="29"/>
      <c r="W3538" s="30" t="s">
        <v>2488</v>
      </c>
      <c r="X3538" s="29" t="s">
        <v>158</v>
      </c>
      <c r="Y3538" s="146">
        <v>6763</v>
      </c>
      <c r="Z3538" s="33">
        <v>8656</v>
      </c>
      <c r="AA3538" s="34">
        <f t="shared" si="763"/>
        <v>0.28000000000000003</v>
      </c>
      <c r="AB3538" s="33">
        <f t="shared" si="764"/>
        <v>8656</v>
      </c>
      <c r="AC3538" s="34">
        <f t="shared" si="765"/>
        <v>0.27990538399558684</v>
      </c>
      <c r="AD3538" s="145">
        <f t="shared" si="771"/>
        <v>7213.3329999999996</v>
      </c>
      <c r="AE3538" s="105">
        <v>5635.8329999999996</v>
      </c>
      <c r="AF3538" s="34" t="s">
        <v>36</v>
      </c>
      <c r="AG3538" s="34" t="s">
        <v>36</v>
      </c>
      <c r="AH3538" s="34" t="s">
        <v>36</v>
      </c>
      <c r="AI3538" s="29">
        <v>1.5</v>
      </c>
      <c r="AJ3538" s="29">
        <v>6.0000000000000001E-3</v>
      </c>
      <c r="AK3538" s="29">
        <v>0</v>
      </c>
      <c r="AL3538" s="29">
        <v>0</v>
      </c>
      <c r="AM3538" s="29" t="s">
        <v>28</v>
      </c>
      <c r="AN3538" s="44" t="s">
        <v>27</v>
      </c>
      <c r="AO3538" s="29" t="s">
        <v>28</v>
      </c>
      <c r="AP3538" s="29">
        <v>1</v>
      </c>
      <c r="AQ3538" s="29" t="s">
        <v>33</v>
      </c>
      <c r="AR3538" s="29" t="s">
        <v>33</v>
      </c>
      <c r="AS3538" s="29" t="s">
        <v>33</v>
      </c>
      <c r="AT3538" s="29"/>
      <c r="AU3538" s="144"/>
      <c r="AV3538" s="36" t="s">
        <v>28</v>
      </c>
      <c r="AW3538" s="102">
        <v>42860</v>
      </c>
      <c r="AX3538" s="129" t="s">
        <v>33</v>
      </c>
      <c r="AY3538" s="106" t="e">
        <v>#N/A</v>
      </c>
      <c r="BD3538">
        <v>0</v>
      </c>
      <c r="BE3538" t="e">
        <v>#N/A</v>
      </c>
      <c r="BF3538" t="s">
        <v>4739</v>
      </c>
      <c r="BH3538" t="str">
        <f t="shared" si="769"/>
        <v/>
      </c>
      <c r="BJ3538" t="str">
        <f t="shared" si="770"/>
        <v>OK</v>
      </c>
      <c r="BK3538" s="130" t="s">
        <v>5302</v>
      </c>
      <c r="BL3538" s="130" t="e">
        <v>#VALUE!</v>
      </c>
      <c r="BM3538" s="131" t="s">
        <v>33</v>
      </c>
      <c r="BN3538" s="131" t="e">
        <v>#VALUE!</v>
      </c>
      <c r="BO3538" t="e">
        <v>#N/A</v>
      </c>
      <c r="BP3538">
        <v>0</v>
      </c>
    </row>
    <row r="3539" spans="1:68" ht="25.2" x14ac:dyDescent="0.3">
      <c r="A3539" s="1"/>
      <c r="B3539" s="47">
        <v>3178</v>
      </c>
      <c r="C3539" s="45">
        <v>1059388</v>
      </c>
      <c r="D3539" s="29"/>
      <c r="E3539" s="29"/>
      <c r="F3539" s="31" t="s">
        <v>2748</v>
      </c>
      <c r="G3539" s="37" t="s">
        <v>31</v>
      </c>
      <c r="H3539" s="29"/>
      <c r="I3539" s="148" t="s">
        <v>33</v>
      </c>
      <c r="J3539" s="147" t="s">
        <v>33</v>
      </c>
      <c r="K3539" s="148" t="e">
        <v>#N/A</v>
      </c>
      <c r="L3539" s="148" t="s">
        <v>32</v>
      </c>
      <c r="M3539" s="147" t="s">
        <v>33</v>
      </c>
      <c r="N3539" s="29" t="str">
        <f t="shared" si="766"/>
        <v/>
      </c>
      <c r="O3539" s="29" t="str">
        <f t="shared" si="767"/>
        <v/>
      </c>
      <c r="P3539" s="29" t="str">
        <f t="shared" si="768"/>
        <v/>
      </c>
      <c r="Q3539" s="29" t="str">
        <f t="shared" ref="Q3539:Q3602" si="772">IF(IFERROR(MID($U3539,1,7)+0,"")&lt;1130000,"",IFERROR(MID($U3539,1,7)+0,""))</f>
        <v/>
      </c>
      <c r="R3539" s="29" t="str">
        <f t="shared" ref="R3539:R3602" si="773">IF(IFERROR(MID($U3539,10,7)+0,"")&lt;1130000,"",IFERROR(MID($U3539,10,7)+0,""))</f>
        <v/>
      </c>
      <c r="S3539" s="29" t="str">
        <f t="shared" ref="S3539:S3602" si="774">IF(IFERROR(MID($U3539,19,7)+0,"")&lt;1130000,"",IFERROR(MID($U3539,19,7)+0,""))</f>
        <v/>
      </c>
      <c r="T3539" s="29" t="str">
        <f t="shared" ref="T3539:T3602" si="775">IF(Q3539="","",IF(R3539="",Q3539,Q3539&amp;", "&amp;R3539))</f>
        <v/>
      </c>
      <c r="U3539" s="29"/>
      <c r="V3539" s="29"/>
      <c r="W3539" s="30" t="s">
        <v>2488</v>
      </c>
      <c r="X3539" s="29" t="s">
        <v>158</v>
      </c>
      <c r="Y3539" s="146">
        <v>8050</v>
      </c>
      <c r="Z3539" s="33">
        <v>10304</v>
      </c>
      <c r="AA3539" s="34">
        <f t="shared" si="763"/>
        <v>0.28000000000000003</v>
      </c>
      <c r="AB3539" s="33">
        <f t="shared" si="764"/>
        <v>10304</v>
      </c>
      <c r="AC3539" s="34">
        <f t="shared" si="765"/>
        <v>0.28000011329193109</v>
      </c>
      <c r="AD3539" s="145">
        <f t="shared" si="771"/>
        <v>8586.6669999999995</v>
      </c>
      <c r="AE3539" s="105">
        <v>6708.3329999999996</v>
      </c>
      <c r="AF3539" s="34" t="s">
        <v>36</v>
      </c>
      <c r="AG3539" s="34" t="s">
        <v>36</v>
      </c>
      <c r="AH3539" s="34" t="s">
        <v>36</v>
      </c>
      <c r="AI3539" s="29">
        <v>2.4</v>
      </c>
      <c r="AJ3539" s="29">
        <v>1.2E-2</v>
      </c>
      <c r="AK3539" s="29">
        <v>0</v>
      </c>
      <c r="AL3539" s="29">
        <v>0</v>
      </c>
      <c r="AM3539" s="29" t="s">
        <v>28</v>
      </c>
      <c r="AN3539" s="44" t="s">
        <v>27</v>
      </c>
      <c r="AO3539" s="29" t="s">
        <v>28</v>
      </c>
      <c r="AP3539" s="29">
        <v>1</v>
      </c>
      <c r="AQ3539" s="29" t="s">
        <v>33</v>
      </c>
      <c r="AR3539" s="29" t="s">
        <v>33</v>
      </c>
      <c r="AS3539" s="29" t="s">
        <v>33</v>
      </c>
      <c r="AT3539" s="29"/>
      <c r="AU3539" s="144"/>
      <c r="AV3539" s="36" t="s">
        <v>28</v>
      </c>
      <c r="AW3539" s="102">
        <v>42860</v>
      </c>
      <c r="AX3539" s="129" t="s">
        <v>33</v>
      </c>
      <c r="AY3539" s="106" t="e">
        <v>#N/A</v>
      </c>
      <c r="BD3539">
        <v>0</v>
      </c>
      <c r="BE3539" t="e">
        <v>#N/A</v>
      </c>
      <c r="BF3539" t="s">
        <v>4739</v>
      </c>
      <c r="BH3539" t="str">
        <f t="shared" si="769"/>
        <v/>
      </c>
      <c r="BJ3539" t="str">
        <f t="shared" si="770"/>
        <v>OK</v>
      </c>
      <c r="BK3539" s="130" t="s">
        <v>5302</v>
      </c>
      <c r="BL3539" s="130" t="e">
        <v>#VALUE!</v>
      </c>
      <c r="BM3539" s="131" t="s">
        <v>33</v>
      </c>
      <c r="BN3539" s="131" t="e">
        <v>#VALUE!</v>
      </c>
      <c r="BO3539" t="e">
        <v>#N/A</v>
      </c>
      <c r="BP3539">
        <v>0</v>
      </c>
    </row>
    <row r="3540" spans="1:68" ht="25.2" x14ac:dyDescent="0.3">
      <c r="A3540" s="1"/>
      <c r="B3540" s="47">
        <v>3179</v>
      </c>
      <c r="C3540" s="45">
        <v>1054305</v>
      </c>
      <c r="D3540" s="29"/>
      <c r="E3540" s="29"/>
      <c r="F3540" s="31" t="s">
        <v>2749</v>
      </c>
      <c r="G3540" s="37" t="s">
        <v>31</v>
      </c>
      <c r="H3540" s="29"/>
      <c r="I3540" s="148" t="s">
        <v>33</v>
      </c>
      <c r="J3540" s="147" t="s">
        <v>33</v>
      </c>
      <c r="K3540" s="148" t="e">
        <v>#N/A</v>
      </c>
      <c r="L3540" s="148" t="s">
        <v>32</v>
      </c>
      <c r="M3540" s="147" t="s">
        <v>33</v>
      </c>
      <c r="N3540" s="29" t="str">
        <f t="shared" si="766"/>
        <v/>
      </c>
      <c r="O3540" s="29" t="str">
        <f t="shared" si="767"/>
        <v/>
      </c>
      <c r="P3540" s="29" t="str">
        <f t="shared" si="768"/>
        <v/>
      </c>
      <c r="Q3540" s="29" t="str">
        <f t="shared" si="772"/>
        <v/>
      </c>
      <c r="R3540" s="29" t="str">
        <f t="shared" si="773"/>
        <v/>
      </c>
      <c r="S3540" s="29" t="str">
        <f t="shared" si="774"/>
        <v/>
      </c>
      <c r="T3540" s="29" t="str">
        <f t="shared" si="775"/>
        <v/>
      </c>
      <c r="U3540" s="29"/>
      <c r="V3540" s="29"/>
      <c r="W3540" s="30" t="s">
        <v>2488</v>
      </c>
      <c r="X3540" s="37" t="s">
        <v>158</v>
      </c>
      <c r="Y3540" s="146">
        <v>18428</v>
      </c>
      <c r="Z3540" s="33">
        <v>23588</v>
      </c>
      <c r="AA3540" s="34">
        <f t="shared" si="763"/>
        <v>0.28000000000000003</v>
      </c>
      <c r="AB3540" s="33">
        <f t="shared" si="764"/>
        <v>23588</v>
      </c>
      <c r="AC3540" s="34">
        <f t="shared" si="765"/>
        <v>0.28000867636186955</v>
      </c>
      <c r="AD3540" s="145">
        <f t="shared" si="771"/>
        <v>19656.667000000001</v>
      </c>
      <c r="AE3540" s="105">
        <v>15356.666999999999</v>
      </c>
      <c r="AF3540" s="34" t="s">
        <v>36</v>
      </c>
      <c r="AG3540" s="34" t="s">
        <v>36</v>
      </c>
      <c r="AH3540" s="34" t="s">
        <v>36</v>
      </c>
      <c r="AI3540" s="29">
        <v>3</v>
      </c>
      <c r="AJ3540" s="29">
        <v>1.487E-2</v>
      </c>
      <c r="AK3540" s="29">
        <v>0</v>
      </c>
      <c r="AL3540" s="29">
        <v>0</v>
      </c>
      <c r="AM3540" s="29" t="s">
        <v>28</v>
      </c>
      <c r="AN3540" s="44" t="s">
        <v>27</v>
      </c>
      <c r="AO3540" s="29" t="s">
        <v>28</v>
      </c>
      <c r="AP3540" s="29">
        <v>1</v>
      </c>
      <c r="AQ3540" s="29" t="s">
        <v>33</v>
      </c>
      <c r="AR3540" s="29" t="s">
        <v>33</v>
      </c>
      <c r="AS3540" s="29" t="s">
        <v>33</v>
      </c>
      <c r="AT3540" s="29"/>
      <c r="AU3540" s="144"/>
      <c r="AV3540" s="36" t="s">
        <v>28</v>
      </c>
      <c r="AW3540" s="102">
        <v>42860</v>
      </c>
      <c r="AX3540" s="129" t="s">
        <v>33</v>
      </c>
      <c r="AY3540" s="106" t="e">
        <v>#N/A</v>
      </c>
      <c r="BD3540" t="s">
        <v>1608</v>
      </c>
      <c r="BE3540" t="e">
        <v>#N/A</v>
      </c>
      <c r="BF3540">
        <v>0</v>
      </c>
      <c r="BH3540" t="str">
        <f t="shared" si="769"/>
        <v/>
      </c>
      <c r="BJ3540" t="str">
        <f t="shared" si="770"/>
        <v>OK</v>
      </c>
      <c r="BK3540" s="130" t="s">
        <v>5302</v>
      </c>
      <c r="BL3540" s="130" t="e">
        <v>#VALUE!</v>
      </c>
      <c r="BM3540" s="131" t="s">
        <v>33</v>
      </c>
      <c r="BN3540" s="131" t="e">
        <v>#VALUE!</v>
      </c>
      <c r="BO3540" t="e">
        <v>#N/A</v>
      </c>
      <c r="BP3540">
        <v>0</v>
      </c>
    </row>
    <row r="3541" spans="1:68" ht="25.2" x14ac:dyDescent="0.3">
      <c r="A3541" s="1"/>
      <c r="B3541" s="47">
        <v>3180</v>
      </c>
      <c r="C3541" s="45">
        <v>1054306</v>
      </c>
      <c r="D3541" s="29"/>
      <c r="E3541" s="29"/>
      <c r="F3541" s="31" t="s">
        <v>2750</v>
      </c>
      <c r="G3541" s="37" t="s">
        <v>31</v>
      </c>
      <c r="H3541" s="29"/>
      <c r="I3541" s="148" t="s">
        <v>33</v>
      </c>
      <c r="J3541" s="147" t="s">
        <v>33</v>
      </c>
      <c r="K3541" s="148" t="e">
        <v>#N/A</v>
      </c>
      <c r="L3541" s="148" t="s">
        <v>32</v>
      </c>
      <c r="M3541" s="147" t="s">
        <v>33</v>
      </c>
      <c r="N3541" s="29" t="str">
        <f t="shared" si="766"/>
        <v/>
      </c>
      <c r="O3541" s="29" t="str">
        <f t="shared" si="767"/>
        <v/>
      </c>
      <c r="P3541" s="29" t="str">
        <f t="shared" si="768"/>
        <v/>
      </c>
      <c r="Q3541" s="29" t="str">
        <f t="shared" si="772"/>
        <v/>
      </c>
      <c r="R3541" s="29" t="str">
        <f t="shared" si="773"/>
        <v/>
      </c>
      <c r="S3541" s="29" t="str">
        <f t="shared" si="774"/>
        <v/>
      </c>
      <c r="T3541" s="29" t="str">
        <f t="shared" si="775"/>
        <v/>
      </c>
      <c r="U3541" s="29"/>
      <c r="V3541" s="29"/>
      <c r="W3541" s="30" t="s">
        <v>2488</v>
      </c>
      <c r="X3541" s="37" t="s">
        <v>158</v>
      </c>
      <c r="Y3541" s="146">
        <v>16145</v>
      </c>
      <c r="Z3541" s="33">
        <v>20666</v>
      </c>
      <c r="AA3541" s="34">
        <f t="shared" si="763"/>
        <v>0.28000000000000003</v>
      </c>
      <c r="AB3541" s="33">
        <f t="shared" si="764"/>
        <v>20666</v>
      </c>
      <c r="AC3541" s="34">
        <f t="shared" si="765"/>
        <v>0.28002476853453667</v>
      </c>
      <c r="AD3541" s="145">
        <f t="shared" si="771"/>
        <v>17221.667000000001</v>
      </c>
      <c r="AE3541" s="105">
        <v>13454.166999999999</v>
      </c>
      <c r="AF3541" s="34" t="s">
        <v>36</v>
      </c>
      <c r="AG3541" s="34" t="s">
        <v>36</v>
      </c>
      <c r="AH3541" s="34" t="s">
        <v>36</v>
      </c>
      <c r="AI3541" s="29">
        <v>1.7</v>
      </c>
      <c r="AJ3541" s="29">
        <v>1.8589999999999999E-2</v>
      </c>
      <c r="AK3541" s="29">
        <v>0</v>
      </c>
      <c r="AL3541" s="29">
        <v>0</v>
      </c>
      <c r="AM3541" s="29" t="s">
        <v>28</v>
      </c>
      <c r="AN3541" s="44" t="s">
        <v>27</v>
      </c>
      <c r="AO3541" s="29" t="s">
        <v>28</v>
      </c>
      <c r="AP3541" s="29">
        <v>1</v>
      </c>
      <c r="AQ3541" s="29" t="s">
        <v>33</v>
      </c>
      <c r="AR3541" s="29" t="s">
        <v>33</v>
      </c>
      <c r="AS3541" s="29" t="s">
        <v>33</v>
      </c>
      <c r="AT3541" s="29"/>
      <c r="AU3541" s="144"/>
      <c r="AV3541" s="36" t="s">
        <v>28</v>
      </c>
      <c r="AW3541" s="102">
        <v>42860</v>
      </c>
      <c r="AX3541" s="129" t="s">
        <v>33</v>
      </c>
      <c r="AY3541" s="106" t="e">
        <v>#N/A</v>
      </c>
      <c r="BD3541" t="s">
        <v>1608</v>
      </c>
      <c r="BE3541" t="e">
        <v>#N/A</v>
      </c>
      <c r="BF3541">
        <v>0</v>
      </c>
      <c r="BH3541" t="str">
        <f t="shared" si="769"/>
        <v/>
      </c>
      <c r="BJ3541" t="str">
        <f t="shared" si="770"/>
        <v>OK</v>
      </c>
      <c r="BK3541" s="130" t="s">
        <v>5302</v>
      </c>
      <c r="BL3541" s="130" t="e">
        <v>#VALUE!</v>
      </c>
      <c r="BM3541" s="131" t="s">
        <v>33</v>
      </c>
      <c r="BN3541" s="131" t="e">
        <v>#VALUE!</v>
      </c>
      <c r="BO3541" t="e">
        <v>#N/A</v>
      </c>
      <c r="BP3541">
        <v>0</v>
      </c>
    </row>
    <row r="3542" spans="1:68" ht="25.2" x14ac:dyDescent="0.3">
      <c r="A3542" s="1"/>
      <c r="B3542" s="47">
        <v>3181</v>
      </c>
      <c r="C3542" s="45">
        <v>1054307</v>
      </c>
      <c r="D3542" s="29"/>
      <c r="E3542" s="29"/>
      <c r="F3542" s="31" t="s">
        <v>2751</v>
      </c>
      <c r="G3542" s="37" t="s">
        <v>31</v>
      </c>
      <c r="H3542" s="29"/>
      <c r="I3542" s="148" t="s">
        <v>33</v>
      </c>
      <c r="J3542" s="147" t="s">
        <v>33</v>
      </c>
      <c r="K3542" s="148" t="e">
        <v>#N/A</v>
      </c>
      <c r="L3542" s="148" t="s">
        <v>32</v>
      </c>
      <c r="M3542" s="147" t="s">
        <v>33</v>
      </c>
      <c r="N3542" s="29" t="str">
        <f t="shared" si="766"/>
        <v/>
      </c>
      <c r="O3542" s="29" t="str">
        <f t="shared" si="767"/>
        <v/>
      </c>
      <c r="P3542" s="29" t="str">
        <f t="shared" si="768"/>
        <v/>
      </c>
      <c r="Q3542" s="29" t="str">
        <f t="shared" si="772"/>
        <v/>
      </c>
      <c r="R3542" s="29" t="str">
        <f t="shared" si="773"/>
        <v/>
      </c>
      <c r="S3542" s="29" t="str">
        <f t="shared" si="774"/>
        <v/>
      </c>
      <c r="T3542" s="29" t="str">
        <f t="shared" si="775"/>
        <v/>
      </c>
      <c r="U3542" s="29"/>
      <c r="V3542" s="29"/>
      <c r="W3542" s="30" t="s">
        <v>2488</v>
      </c>
      <c r="X3542" s="37" t="s">
        <v>158</v>
      </c>
      <c r="Y3542" s="146">
        <v>16311</v>
      </c>
      <c r="Z3542" s="33">
        <v>20878</v>
      </c>
      <c r="AA3542" s="34">
        <f t="shared" si="763"/>
        <v>0.28000000000000003</v>
      </c>
      <c r="AB3542" s="33">
        <f t="shared" si="764"/>
        <v>20878</v>
      </c>
      <c r="AC3542" s="34">
        <f t="shared" si="765"/>
        <v>0.27999507081110897</v>
      </c>
      <c r="AD3542" s="145">
        <f t="shared" si="771"/>
        <v>17398.332999999999</v>
      </c>
      <c r="AE3542" s="105">
        <v>13592.5</v>
      </c>
      <c r="AF3542" s="34" t="s">
        <v>36</v>
      </c>
      <c r="AG3542" s="34" t="s">
        <v>36</v>
      </c>
      <c r="AH3542" s="34" t="s">
        <v>36</v>
      </c>
      <c r="AI3542" s="29">
        <v>4.0999999999999996</v>
      </c>
      <c r="AJ3542" s="29">
        <v>2.588E-2</v>
      </c>
      <c r="AK3542" s="29">
        <v>0</v>
      </c>
      <c r="AL3542" s="29">
        <v>0</v>
      </c>
      <c r="AM3542" s="29" t="s">
        <v>28</v>
      </c>
      <c r="AN3542" s="44" t="s">
        <v>27</v>
      </c>
      <c r="AO3542" s="29" t="s">
        <v>28</v>
      </c>
      <c r="AP3542" s="29">
        <v>1</v>
      </c>
      <c r="AQ3542" s="29" t="s">
        <v>33</v>
      </c>
      <c r="AR3542" s="29" t="s">
        <v>33</v>
      </c>
      <c r="AS3542" s="29" t="s">
        <v>33</v>
      </c>
      <c r="AT3542" s="29"/>
      <c r="AU3542" s="144"/>
      <c r="AV3542" s="36" t="s">
        <v>28</v>
      </c>
      <c r="AW3542" s="102">
        <v>42860</v>
      </c>
      <c r="AX3542" s="129" t="s">
        <v>33</v>
      </c>
      <c r="AY3542" s="106" t="e">
        <v>#N/A</v>
      </c>
      <c r="BD3542" t="s">
        <v>1608</v>
      </c>
      <c r="BE3542" t="e">
        <v>#N/A</v>
      </c>
      <c r="BF3542">
        <v>0</v>
      </c>
      <c r="BH3542" t="str">
        <f t="shared" si="769"/>
        <v/>
      </c>
      <c r="BJ3542" t="str">
        <f t="shared" si="770"/>
        <v>OK</v>
      </c>
      <c r="BK3542" s="130" t="s">
        <v>5302</v>
      </c>
      <c r="BL3542" s="130" t="e">
        <v>#VALUE!</v>
      </c>
      <c r="BM3542" s="131" t="s">
        <v>33</v>
      </c>
      <c r="BN3542" s="131" t="e">
        <v>#VALUE!</v>
      </c>
      <c r="BO3542" t="e">
        <v>#N/A</v>
      </c>
      <c r="BP3542">
        <v>0</v>
      </c>
    </row>
    <row r="3543" spans="1:68" ht="25.2" x14ac:dyDescent="0.3">
      <c r="A3543" s="1"/>
      <c r="B3543" s="47">
        <v>3182</v>
      </c>
      <c r="C3543" s="45">
        <v>1054308</v>
      </c>
      <c r="D3543" s="29"/>
      <c r="E3543" s="29"/>
      <c r="F3543" s="31" t="s">
        <v>2752</v>
      </c>
      <c r="G3543" s="37" t="s">
        <v>31</v>
      </c>
      <c r="H3543" s="29"/>
      <c r="I3543" s="148" t="s">
        <v>33</v>
      </c>
      <c r="J3543" s="147" t="s">
        <v>33</v>
      </c>
      <c r="K3543" s="148" t="e">
        <v>#N/A</v>
      </c>
      <c r="L3543" s="148" t="s">
        <v>32</v>
      </c>
      <c r="M3543" s="147" t="s">
        <v>33</v>
      </c>
      <c r="N3543" s="29" t="str">
        <f t="shared" si="766"/>
        <v/>
      </c>
      <c r="O3543" s="29" t="str">
        <f t="shared" si="767"/>
        <v/>
      </c>
      <c r="P3543" s="29" t="str">
        <f t="shared" si="768"/>
        <v/>
      </c>
      <c r="Q3543" s="29" t="str">
        <f t="shared" si="772"/>
        <v/>
      </c>
      <c r="R3543" s="29" t="str">
        <f t="shared" si="773"/>
        <v/>
      </c>
      <c r="S3543" s="29" t="str">
        <f t="shared" si="774"/>
        <v/>
      </c>
      <c r="T3543" s="29" t="str">
        <f t="shared" si="775"/>
        <v/>
      </c>
      <c r="U3543" s="29"/>
      <c r="V3543" s="29"/>
      <c r="W3543" s="30" t="s">
        <v>2488</v>
      </c>
      <c r="X3543" s="37" t="s">
        <v>158</v>
      </c>
      <c r="Y3543" s="146">
        <v>19053</v>
      </c>
      <c r="Z3543" s="33">
        <v>24387</v>
      </c>
      <c r="AA3543" s="34">
        <f t="shared" si="763"/>
        <v>0.28000000000000003</v>
      </c>
      <c r="AB3543" s="33">
        <f t="shared" si="764"/>
        <v>24387</v>
      </c>
      <c r="AC3543" s="34">
        <f t="shared" si="765"/>
        <v>0.27995591245473156</v>
      </c>
      <c r="AD3543" s="145">
        <f t="shared" si="771"/>
        <v>20322.5</v>
      </c>
      <c r="AE3543" s="105">
        <v>15877.5</v>
      </c>
      <c r="AF3543" s="34" t="s">
        <v>36</v>
      </c>
      <c r="AG3543" s="34" t="s">
        <v>36</v>
      </c>
      <c r="AH3543" s="34" t="s">
        <v>36</v>
      </c>
      <c r="AI3543" s="29">
        <v>3.2</v>
      </c>
      <c r="AJ3543" s="29">
        <v>3.116E-2</v>
      </c>
      <c r="AK3543" s="29">
        <v>0</v>
      </c>
      <c r="AL3543" s="29">
        <v>0</v>
      </c>
      <c r="AM3543" s="29" t="s">
        <v>28</v>
      </c>
      <c r="AN3543" s="44" t="s">
        <v>27</v>
      </c>
      <c r="AO3543" s="29" t="s">
        <v>28</v>
      </c>
      <c r="AP3543" s="29">
        <v>1</v>
      </c>
      <c r="AQ3543" s="29" t="s">
        <v>33</v>
      </c>
      <c r="AR3543" s="29" t="s">
        <v>33</v>
      </c>
      <c r="AS3543" s="29" t="s">
        <v>33</v>
      </c>
      <c r="AT3543" s="29"/>
      <c r="AU3543" s="144"/>
      <c r="AV3543" s="36" t="s">
        <v>28</v>
      </c>
      <c r="AW3543" s="102">
        <v>42860</v>
      </c>
      <c r="AX3543" s="129" t="s">
        <v>33</v>
      </c>
      <c r="AY3543" s="106" t="e">
        <v>#N/A</v>
      </c>
      <c r="BD3543" t="s">
        <v>1608</v>
      </c>
      <c r="BE3543" t="e">
        <v>#N/A</v>
      </c>
      <c r="BF3543">
        <v>0</v>
      </c>
      <c r="BH3543" t="str">
        <f t="shared" si="769"/>
        <v/>
      </c>
      <c r="BJ3543" t="str">
        <f t="shared" si="770"/>
        <v>OK</v>
      </c>
      <c r="BK3543" s="130" t="s">
        <v>5302</v>
      </c>
      <c r="BL3543" s="130" t="e">
        <v>#VALUE!</v>
      </c>
      <c r="BM3543" s="131" t="s">
        <v>33</v>
      </c>
      <c r="BN3543" s="131" t="e">
        <v>#VALUE!</v>
      </c>
      <c r="BO3543" t="e">
        <v>#N/A</v>
      </c>
      <c r="BP3543">
        <v>0</v>
      </c>
    </row>
    <row r="3544" spans="1:68" ht="25.2" x14ac:dyDescent="0.3">
      <c r="A3544" s="1"/>
      <c r="B3544" s="47">
        <v>3183</v>
      </c>
      <c r="C3544" s="45">
        <v>1054309</v>
      </c>
      <c r="D3544" s="29"/>
      <c r="E3544" s="29"/>
      <c r="F3544" s="31" t="s">
        <v>2753</v>
      </c>
      <c r="G3544" s="37" t="s">
        <v>31</v>
      </c>
      <c r="H3544" s="29"/>
      <c r="I3544" s="148" t="s">
        <v>33</v>
      </c>
      <c r="J3544" s="147" t="s">
        <v>33</v>
      </c>
      <c r="K3544" s="148" t="e">
        <v>#N/A</v>
      </c>
      <c r="L3544" s="148" t="s">
        <v>32</v>
      </c>
      <c r="M3544" s="147" t="s">
        <v>33</v>
      </c>
      <c r="N3544" s="29" t="str">
        <f t="shared" si="766"/>
        <v/>
      </c>
      <c r="O3544" s="29" t="str">
        <f t="shared" si="767"/>
        <v/>
      </c>
      <c r="P3544" s="29" t="str">
        <f t="shared" si="768"/>
        <v/>
      </c>
      <c r="Q3544" s="29" t="str">
        <f t="shared" si="772"/>
        <v/>
      </c>
      <c r="R3544" s="29" t="str">
        <f t="shared" si="773"/>
        <v/>
      </c>
      <c r="S3544" s="29" t="str">
        <f t="shared" si="774"/>
        <v/>
      </c>
      <c r="T3544" s="29" t="str">
        <f t="shared" si="775"/>
        <v/>
      </c>
      <c r="U3544" s="29"/>
      <c r="V3544" s="29"/>
      <c r="W3544" s="30" t="s">
        <v>2488</v>
      </c>
      <c r="X3544" s="37" t="s">
        <v>158</v>
      </c>
      <c r="Y3544" s="146">
        <v>33713</v>
      </c>
      <c r="Z3544" s="33">
        <v>43152</v>
      </c>
      <c r="AA3544" s="34">
        <f t="shared" si="763"/>
        <v>0.28000000000000003</v>
      </c>
      <c r="AB3544" s="33">
        <f t="shared" si="764"/>
        <v>43152</v>
      </c>
      <c r="AC3544" s="34">
        <f t="shared" si="765"/>
        <v>0.27998100103840057</v>
      </c>
      <c r="AD3544" s="145">
        <f t="shared" si="771"/>
        <v>35960</v>
      </c>
      <c r="AE3544" s="105">
        <v>28094.167000000001</v>
      </c>
      <c r="AF3544" s="34" t="s">
        <v>36</v>
      </c>
      <c r="AG3544" s="34" t="s">
        <v>36</v>
      </c>
      <c r="AH3544" s="34" t="s">
        <v>36</v>
      </c>
      <c r="AI3544" s="29">
        <v>5.0999999999999996</v>
      </c>
      <c r="AJ3544" s="29">
        <v>6.9309999999999997E-2</v>
      </c>
      <c r="AK3544" s="29">
        <v>0</v>
      </c>
      <c r="AL3544" s="29">
        <v>0</v>
      </c>
      <c r="AM3544" s="29" t="s">
        <v>28</v>
      </c>
      <c r="AN3544" s="44" t="s">
        <v>27</v>
      </c>
      <c r="AO3544" s="29" t="s">
        <v>28</v>
      </c>
      <c r="AP3544" s="29">
        <v>1</v>
      </c>
      <c r="AQ3544" s="29" t="s">
        <v>33</v>
      </c>
      <c r="AR3544" s="29" t="s">
        <v>33</v>
      </c>
      <c r="AS3544" s="29" t="s">
        <v>33</v>
      </c>
      <c r="AT3544" s="29"/>
      <c r="AU3544" s="144"/>
      <c r="AV3544" s="36" t="s">
        <v>28</v>
      </c>
      <c r="AW3544" s="102">
        <v>42860</v>
      </c>
      <c r="AX3544" s="129" t="s">
        <v>33</v>
      </c>
      <c r="AY3544" s="106" t="e">
        <v>#N/A</v>
      </c>
      <c r="BD3544" t="s">
        <v>1608</v>
      </c>
      <c r="BE3544" t="e">
        <v>#N/A</v>
      </c>
      <c r="BF3544">
        <v>0</v>
      </c>
      <c r="BH3544" t="str">
        <f t="shared" si="769"/>
        <v/>
      </c>
      <c r="BJ3544" t="str">
        <f t="shared" si="770"/>
        <v>OK</v>
      </c>
      <c r="BK3544" s="130" t="s">
        <v>5302</v>
      </c>
      <c r="BL3544" s="130" t="e">
        <v>#VALUE!</v>
      </c>
      <c r="BM3544" s="131" t="s">
        <v>33</v>
      </c>
      <c r="BN3544" s="131" t="e">
        <v>#VALUE!</v>
      </c>
      <c r="BO3544" t="e">
        <v>#N/A</v>
      </c>
      <c r="BP3544">
        <v>0</v>
      </c>
    </row>
    <row r="3545" spans="1:68" ht="25.2" x14ac:dyDescent="0.3">
      <c r="A3545" s="1"/>
      <c r="B3545" s="47">
        <v>3184</v>
      </c>
      <c r="C3545" s="45">
        <v>1051671</v>
      </c>
      <c r="D3545" s="29"/>
      <c r="E3545" s="29"/>
      <c r="F3545" s="39" t="s">
        <v>2754</v>
      </c>
      <c r="G3545" s="29" t="s">
        <v>61</v>
      </c>
      <c r="H3545" s="70" t="s">
        <v>69</v>
      </c>
      <c r="I3545" s="148" t="s">
        <v>33</v>
      </c>
      <c r="J3545" s="147" t="s">
        <v>33</v>
      </c>
      <c r="K3545" s="148" t="e">
        <v>#N/A</v>
      </c>
      <c r="L3545" s="148" t="s">
        <v>32</v>
      </c>
      <c r="M3545" s="147">
        <v>42551</v>
      </c>
      <c r="N3545" s="29" t="str">
        <f t="shared" si="766"/>
        <v/>
      </c>
      <c r="O3545" s="29" t="str">
        <f t="shared" si="767"/>
        <v/>
      </c>
      <c r="P3545" s="29" t="str">
        <f t="shared" si="768"/>
        <v/>
      </c>
      <c r="Q3545" s="29" t="str">
        <f t="shared" si="772"/>
        <v/>
      </c>
      <c r="R3545" s="29" t="str">
        <f t="shared" si="773"/>
        <v/>
      </c>
      <c r="S3545" s="29" t="str">
        <f t="shared" si="774"/>
        <v/>
      </c>
      <c r="T3545" s="29" t="str">
        <f t="shared" si="775"/>
        <v/>
      </c>
      <c r="U3545" s="29"/>
      <c r="V3545" s="29"/>
      <c r="W3545" s="38" t="s">
        <v>2614</v>
      </c>
      <c r="X3545" s="29" t="s">
        <v>158</v>
      </c>
      <c r="Y3545" s="146">
        <v>4762</v>
      </c>
      <c r="Z3545" s="33">
        <v>5238</v>
      </c>
      <c r="AA3545" s="34">
        <f t="shared" si="763"/>
        <v>0.1</v>
      </c>
      <c r="AB3545" s="33">
        <f t="shared" si="764"/>
        <v>5238</v>
      </c>
      <c r="AC3545" s="34">
        <f t="shared" si="765"/>
        <v>9.9958093234615117E-2</v>
      </c>
      <c r="AD3545" s="145">
        <f t="shared" si="771"/>
        <v>4365</v>
      </c>
      <c r="AE3545" s="105">
        <v>3968.3330000000001</v>
      </c>
      <c r="AF3545" s="34" t="e">
        <v>#N/A</v>
      </c>
      <c r="AG3545" s="34" t="e">
        <v>#N/A</v>
      </c>
      <c r="AH3545" s="34" t="e">
        <v>#N/A</v>
      </c>
      <c r="AI3545" s="29">
        <v>0.74299999999999999</v>
      </c>
      <c r="AJ3545" s="29">
        <v>5.8500000000000002E-3</v>
      </c>
      <c r="AK3545" s="29">
        <v>0</v>
      </c>
      <c r="AL3545" s="29">
        <v>0</v>
      </c>
      <c r="AM3545" s="29" t="s">
        <v>27</v>
      </c>
      <c r="AN3545" s="44" t="s">
        <v>27</v>
      </c>
      <c r="AO3545" s="29" t="s">
        <v>27</v>
      </c>
      <c r="AP3545" s="29">
        <v>1</v>
      </c>
      <c r="AQ3545" s="29" t="s">
        <v>33</v>
      </c>
      <c r="AR3545" s="29" t="s">
        <v>33</v>
      </c>
      <c r="AS3545" s="29" t="s">
        <v>33</v>
      </c>
      <c r="AT3545" s="29"/>
      <c r="AU3545" s="144"/>
      <c r="AV3545" s="36" t="s">
        <v>28</v>
      </c>
      <c r="AW3545" s="102">
        <v>42551</v>
      </c>
      <c r="AX3545" s="129" t="s">
        <v>33</v>
      </c>
      <c r="AY3545" s="106" t="e">
        <v>#N/A</v>
      </c>
      <c r="BD3545" t="s">
        <v>2465</v>
      </c>
      <c r="BE3545" t="e">
        <v>#N/A</v>
      </c>
      <c r="BF3545" t="e">
        <v>#N/A</v>
      </c>
      <c r="BH3545" t="str">
        <f t="shared" si="769"/>
        <v/>
      </c>
      <c r="BJ3545" t="str">
        <f t="shared" si="770"/>
        <v>OK</v>
      </c>
      <c r="BK3545" s="130" t="s">
        <v>5302</v>
      </c>
      <c r="BL3545" s="130" t="e">
        <v>#VALUE!</v>
      </c>
      <c r="BM3545" s="131" t="s">
        <v>33</v>
      </c>
      <c r="BN3545" s="131" t="e">
        <v>#VALUE!</v>
      </c>
      <c r="BO3545" t="e">
        <v>#N/A</v>
      </c>
      <c r="BP3545">
        <v>0</v>
      </c>
    </row>
    <row r="3546" spans="1:68" ht="25.2" x14ac:dyDescent="0.3">
      <c r="A3546" s="1"/>
      <c r="B3546" s="47">
        <v>3185</v>
      </c>
      <c r="C3546" s="45">
        <v>1051672</v>
      </c>
      <c r="D3546" s="29"/>
      <c r="E3546" s="29"/>
      <c r="F3546" s="31" t="s">
        <v>2755</v>
      </c>
      <c r="G3546" s="29" t="s">
        <v>31</v>
      </c>
      <c r="H3546" s="29"/>
      <c r="I3546" s="148" t="s">
        <v>33</v>
      </c>
      <c r="J3546" s="147" t="s">
        <v>33</v>
      </c>
      <c r="K3546" s="148" t="e">
        <v>#N/A</v>
      </c>
      <c r="L3546" s="148" t="s">
        <v>32</v>
      </c>
      <c r="M3546" s="147">
        <v>42551</v>
      </c>
      <c r="N3546" s="29" t="str">
        <f t="shared" si="766"/>
        <v/>
      </c>
      <c r="O3546" s="29" t="str">
        <f t="shared" si="767"/>
        <v/>
      </c>
      <c r="P3546" s="29" t="str">
        <f t="shared" si="768"/>
        <v/>
      </c>
      <c r="Q3546" s="29" t="str">
        <f t="shared" si="772"/>
        <v/>
      </c>
      <c r="R3546" s="29" t="str">
        <f t="shared" si="773"/>
        <v/>
      </c>
      <c r="S3546" s="29" t="str">
        <f t="shared" si="774"/>
        <v/>
      </c>
      <c r="T3546" s="29" t="str">
        <f t="shared" si="775"/>
        <v/>
      </c>
      <c r="U3546" s="29"/>
      <c r="V3546" s="29"/>
      <c r="W3546" s="38" t="s">
        <v>2614</v>
      </c>
      <c r="X3546" s="29" t="s">
        <v>158</v>
      </c>
      <c r="Y3546" s="146">
        <v>6903</v>
      </c>
      <c r="Z3546" s="33">
        <v>8835</v>
      </c>
      <c r="AA3546" s="34">
        <f t="shared" si="763"/>
        <v>0.28000000000000003</v>
      </c>
      <c r="AB3546" s="33">
        <f t="shared" si="764"/>
        <v>8835</v>
      </c>
      <c r="AC3546" s="34">
        <f t="shared" si="765"/>
        <v>0.27987831377661887</v>
      </c>
      <c r="AD3546" s="145">
        <f t="shared" si="771"/>
        <v>7362.5</v>
      </c>
      <c r="AE3546" s="105">
        <v>5752.5</v>
      </c>
      <c r="AF3546" s="34" t="s">
        <v>36</v>
      </c>
      <c r="AG3546" s="34" t="s">
        <v>36</v>
      </c>
      <c r="AH3546" s="34" t="s">
        <v>36</v>
      </c>
      <c r="AI3546" s="29">
        <v>0.89</v>
      </c>
      <c r="AJ3546" s="29">
        <v>8.0000000000000002E-3</v>
      </c>
      <c r="AK3546" s="29">
        <v>0</v>
      </c>
      <c r="AL3546" s="29">
        <v>0</v>
      </c>
      <c r="AM3546" s="29" t="s">
        <v>28</v>
      </c>
      <c r="AN3546" s="44" t="s">
        <v>27</v>
      </c>
      <c r="AO3546" s="29" t="s">
        <v>28</v>
      </c>
      <c r="AP3546" s="29">
        <v>1</v>
      </c>
      <c r="AQ3546" s="29" t="s">
        <v>33</v>
      </c>
      <c r="AR3546" s="29" t="s">
        <v>33</v>
      </c>
      <c r="AS3546" s="29" t="s">
        <v>33</v>
      </c>
      <c r="AT3546" s="29"/>
      <c r="AU3546" s="144"/>
      <c r="AV3546" s="36" t="s">
        <v>28</v>
      </c>
      <c r="AW3546" s="102">
        <v>42551</v>
      </c>
      <c r="AX3546" s="129" t="s">
        <v>33</v>
      </c>
      <c r="AY3546" s="106" t="e">
        <v>#N/A</v>
      </c>
      <c r="BD3546" t="s">
        <v>2465</v>
      </c>
      <c r="BE3546" t="e">
        <v>#N/A</v>
      </c>
      <c r="BF3546">
        <v>0</v>
      </c>
      <c r="BH3546" t="str">
        <f t="shared" si="769"/>
        <v/>
      </c>
      <c r="BJ3546" t="str">
        <f t="shared" si="770"/>
        <v>OK</v>
      </c>
      <c r="BK3546" s="130" t="s">
        <v>5302</v>
      </c>
      <c r="BL3546" s="130" t="e">
        <v>#VALUE!</v>
      </c>
      <c r="BM3546" s="131" t="s">
        <v>33</v>
      </c>
      <c r="BN3546" s="131" t="e">
        <v>#VALUE!</v>
      </c>
      <c r="BO3546" t="e">
        <v>#N/A</v>
      </c>
      <c r="BP3546">
        <v>0</v>
      </c>
    </row>
    <row r="3547" spans="1:68" ht="25.2" x14ac:dyDescent="0.3">
      <c r="A3547" s="1"/>
      <c r="B3547" s="47">
        <v>3186</v>
      </c>
      <c r="C3547" s="45">
        <v>1050349</v>
      </c>
      <c r="D3547" s="29"/>
      <c r="E3547" s="29"/>
      <c r="F3547" s="31" t="s">
        <v>2756</v>
      </c>
      <c r="G3547" s="29" t="s">
        <v>31</v>
      </c>
      <c r="H3547" s="29"/>
      <c r="I3547" s="148" t="s">
        <v>33</v>
      </c>
      <c r="J3547" s="147" t="s">
        <v>33</v>
      </c>
      <c r="K3547" s="148" t="e">
        <v>#N/A</v>
      </c>
      <c r="L3547" s="148" t="s">
        <v>32</v>
      </c>
      <c r="M3547" s="147">
        <v>42551</v>
      </c>
      <c r="N3547" s="29" t="str">
        <f t="shared" si="766"/>
        <v/>
      </c>
      <c r="O3547" s="29" t="str">
        <f t="shared" si="767"/>
        <v/>
      </c>
      <c r="P3547" s="29" t="str">
        <f t="shared" si="768"/>
        <v/>
      </c>
      <c r="Q3547" s="29" t="str">
        <f t="shared" si="772"/>
        <v/>
      </c>
      <c r="R3547" s="29" t="str">
        <f t="shared" si="773"/>
        <v/>
      </c>
      <c r="S3547" s="29" t="str">
        <f t="shared" si="774"/>
        <v/>
      </c>
      <c r="T3547" s="29" t="str">
        <f t="shared" si="775"/>
        <v/>
      </c>
      <c r="U3547" s="29"/>
      <c r="V3547" s="29"/>
      <c r="W3547" s="38" t="s">
        <v>2614</v>
      </c>
      <c r="X3547" s="29" t="s">
        <v>158</v>
      </c>
      <c r="Y3547" s="146">
        <v>12586</v>
      </c>
      <c r="Z3547" s="33">
        <v>16111</v>
      </c>
      <c r="AA3547" s="34">
        <f t="shared" si="763"/>
        <v>0.28000000000000003</v>
      </c>
      <c r="AB3547" s="33">
        <f t="shared" si="764"/>
        <v>16111</v>
      </c>
      <c r="AC3547" s="34">
        <f t="shared" si="765"/>
        <v>0.28007310599310681</v>
      </c>
      <c r="AD3547" s="145">
        <f t="shared" si="771"/>
        <v>13425.833000000001</v>
      </c>
      <c r="AE3547" s="105">
        <v>10488.333000000001</v>
      </c>
      <c r="AF3547" s="34" t="s">
        <v>36</v>
      </c>
      <c r="AG3547" s="34" t="s">
        <v>36</v>
      </c>
      <c r="AH3547" s="34" t="s">
        <v>36</v>
      </c>
      <c r="AI3547" s="29">
        <v>1.95</v>
      </c>
      <c r="AJ3547" s="29">
        <v>5.416E-2</v>
      </c>
      <c r="AK3547" s="29">
        <v>0</v>
      </c>
      <c r="AL3547" s="29">
        <v>0</v>
      </c>
      <c r="AM3547" s="29" t="s">
        <v>28</v>
      </c>
      <c r="AN3547" s="44" t="s">
        <v>27</v>
      </c>
      <c r="AO3547" s="29" t="s">
        <v>28</v>
      </c>
      <c r="AP3547" s="29">
        <v>1</v>
      </c>
      <c r="AQ3547" s="29" t="s">
        <v>33</v>
      </c>
      <c r="AR3547" s="29" t="s">
        <v>33</v>
      </c>
      <c r="AS3547" s="29" t="s">
        <v>33</v>
      </c>
      <c r="AT3547" s="29"/>
      <c r="AU3547" s="144"/>
      <c r="AV3547" s="36" t="s">
        <v>28</v>
      </c>
      <c r="AW3547" s="102">
        <v>42551</v>
      </c>
      <c r="AX3547" s="129" t="s">
        <v>33</v>
      </c>
      <c r="AY3547" s="106" t="e">
        <v>#N/A</v>
      </c>
      <c r="BD3547" t="s">
        <v>1724</v>
      </c>
      <c r="BE3547" t="e">
        <v>#N/A</v>
      </c>
      <c r="BF3547">
        <v>0</v>
      </c>
      <c r="BH3547" t="str">
        <f t="shared" si="769"/>
        <v/>
      </c>
      <c r="BJ3547" t="str">
        <f t="shared" si="770"/>
        <v>OK</v>
      </c>
      <c r="BK3547" s="130" t="s">
        <v>5302</v>
      </c>
      <c r="BL3547" s="130" t="e">
        <v>#VALUE!</v>
      </c>
      <c r="BM3547" s="131" t="s">
        <v>33</v>
      </c>
      <c r="BN3547" s="131" t="e">
        <v>#VALUE!</v>
      </c>
      <c r="BO3547" t="e">
        <v>#N/A</v>
      </c>
      <c r="BP3547">
        <v>0</v>
      </c>
    </row>
    <row r="3548" spans="1:68" ht="25.2" x14ac:dyDescent="0.3">
      <c r="A3548" s="1"/>
      <c r="B3548" s="47">
        <v>3187</v>
      </c>
      <c r="C3548" s="45">
        <v>1050350</v>
      </c>
      <c r="D3548" s="29"/>
      <c r="E3548" s="29"/>
      <c r="F3548" s="31" t="s">
        <v>2757</v>
      </c>
      <c r="G3548" s="29" t="s">
        <v>31</v>
      </c>
      <c r="H3548" s="29"/>
      <c r="I3548" s="148" t="s">
        <v>33</v>
      </c>
      <c r="J3548" s="147" t="s">
        <v>33</v>
      </c>
      <c r="K3548" s="148" t="e">
        <v>#N/A</v>
      </c>
      <c r="L3548" s="148" t="s">
        <v>32</v>
      </c>
      <c r="M3548" s="147">
        <v>42551</v>
      </c>
      <c r="N3548" s="29" t="str">
        <f t="shared" si="766"/>
        <v/>
      </c>
      <c r="O3548" s="29" t="str">
        <f t="shared" si="767"/>
        <v/>
      </c>
      <c r="P3548" s="29" t="str">
        <f t="shared" si="768"/>
        <v/>
      </c>
      <c r="Q3548" s="29" t="str">
        <f t="shared" si="772"/>
        <v/>
      </c>
      <c r="R3548" s="29" t="str">
        <f t="shared" si="773"/>
        <v/>
      </c>
      <c r="S3548" s="29" t="str">
        <f t="shared" si="774"/>
        <v/>
      </c>
      <c r="T3548" s="29" t="str">
        <f t="shared" si="775"/>
        <v/>
      </c>
      <c r="U3548" s="29"/>
      <c r="V3548" s="29"/>
      <c r="W3548" s="38" t="s">
        <v>2614</v>
      </c>
      <c r="X3548" s="29" t="s">
        <v>158</v>
      </c>
      <c r="Y3548" s="146">
        <v>13596</v>
      </c>
      <c r="Z3548" s="33">
        <v>17403</v>
      </c>
      <c r="AA3548" s="34">
        <f t="shared" si="763"/>
        <v>0.28000000000000003</v>
      </c>
      <c r="AB3548" s="33">
        <f t="shared" si="764"/>
        <v>17403</v>
      </c>
      <c r="AC3548" s="34">
        <f t="shared" si="765"/>
        <v>0.28000882612533096</v>
      </c>
      <c r="AD3548" s="145">
        <f t="shared" si="771"/>
        <v>14502.5</v>
      </c>
      <c r="AE3548" s="105">
        <v>11330</v>
      </c>
      <c r="AF3548" s="34" t="s">
        <v>36</v>
      </c>
      <c r="AG3548" s="34" t="s">
        <v>36</v>
      </c>
      <c r="AH3548" s="34" t="s">
        <v>36</v>
      </c>
      <c r="AI3548" s="29">
        <v>2.35</v>
      </c>
      <c r="AJ3548" s="29">
        <v>5.416E-2</v>
      </c>
      <c r="AK3548" s="29">
        <v>0</v>
      </c>
      <c r="AL3548" s="29">
        <v>0</v>
      </c>
      <c r="AM3548" s="29" t="s">
        <v>28</v>
      </c>
      <c r="AN3548" s="44" t="s">
        <v>27</v>
      </c>
      <c r="AO3548" s="29" t="s">
        <v>28</v>
      </c>
      <c r="AP3548" s="29">
        <v>1</v>
      </c>
      <c r="AQ3548" s="29" t="s">
        <v>33</v>
      </c>
      <c r="AR3548" s="29" t="s">
        <v>33</v>
      </c>
      <c r="AS3548" s="29" t="s">
        <v>33</v>
      </c>
      <c r="AT3548" s="29"/>
      <c r="AU3548" s="144"/>
      <c r="AV3548" s="36" t="s">
        <v>28</v>
      </c>
      <c r="AW3548" s="102">
        <v>42551</v>
      </c>
      <c r="AX3548" s="129" t="s">
        <v>33</v>
      </c>
      <c r="AY3548" s="106" t="e">
        <v>#N/A</v>
      </c>
      <c r="BD3548" t="s">
        <v>1724</v>
      </c>
      <c r="BE3548" t="e">
        <v>#N/A</v>
      </c>
      <c r="BF3548">
        <v>0</v>
      </c>
      <c r="BH3548" t="str">
        <f t="shared" si="769"/>
        <v/>
      </c>
      <c r="BJ3548" t="str">
        <f t="shared" si="770"/>
        <v>OK</v>
      </c>
      <c r="BK3548" s="130" t="s">
        <v>5302</v>
      </c>
      <c r="BL3548" s="130" t="e">
        <v>#VALUE!</v>
      </c>
      <c r="BM3548" s="131" t="s">
        <v>33</v>
      </c>
      <c r="BN3548" s="131" t="e">
        <v>#VALUE!</v>
      </c>
      <c r="BO3548" t="e">
        <v>#N/A</v>
      </c>
      <c r="BP3548">
        <v>0</v>
      </c>
    </row>
    <row r="3549" spans="1:68" ht="25.2" x14ac:dyDescent="0.3">
      <c r="A3549" s="1"/>
      <c r="B3549" s="47">
        <v>3188</v>
      </c>
      <c r="C3549" s="45">
        <v>1050351</v>
      </c>
      <c r="D3549" s="29"/>
      <c r="E3549" s="29"/>
      <c r="F3549" s="31" t="s">
        <v>2758</v>
      </c>
      <c r="G3549" s="29" t="s">
        <v>31</v>
      </c>
      <c r="H3549" s="29"/>
      <c r="I3549" s="148" t="s">
        <v>33</v>
      </c>
      <c r="J3549" s="147" t="s">
        <v>33</v>
      </c>
      <c r="K3549" s="148" t="e">
        <v>#N/A</v>
      </c>
      <c r="L3549" s="148" t="s">
        <v>32</v>
      </c>
      <c r="M3549" s="147">
        <v>42551</v>
      </c>
      <c r="N3549" s="29" t="str">
        <f t="shared" si="766"/>
        <v/>
      </c>
      <c r="O3549" s="29" t="str">
        <f t="shared" si="767"/>
        <v/>
      </c>
      <c r="P3549" s="29" t="str">
        <f t="shared" si="768"/>
        <v/>
      </c>
      <c r="Q3549" s="29" t="str">
        <f t="shared" si="772"/>
        <v/>
      </c>
      <c r="R3549" s="29" t="str">
        <f t="shared" si="773"/>
        <v/>
      </c>
      <c r="S3549" s="29" t="str">
        <f t="shared" si="774"/>
        <v/>
      </c>
      <c r="T3549" s="29" t="str">
        <f t="shared" si="775"/>
        <v/>
      </c>
      <c r="U3549" s="29"/>
      <c r="V3549" s="29"/>
      <c r="W3549" s="38" t="s">
        <v>2614</v>
      </c>
      <c r="X3549" s="29" t="s">
        <v>158</v>
      </c>
      <c r="Y3549" s="146">
        <v>21246</v>
      </c>
      <c r="Z3549" s="33">
        <v>27195</v>
      </c>
      <c r="AA3549" s="34">
        <f t="shared" si="763"/>
        <v>0.28000000000000003</v>
      </c>
      <c r="AB3549" s="33">
        <f t="shared" si="764"/>
        <v>27195</v>
      </c>
      <c r="AC3549" s="34">
        <f t="shared" si="765"/>
        <v>0.28000564812199946</v>
      </c>
      <c r="AD3549" s="145">
        <f t="shared" si="771"/>
        <v>22662.5</v>
      </c>
      <c r="AE3549" s="105">
        <v>17705</v>
      </c>
      <c r="AF3549" s="34" t="s">
        <v>36</v>
      </c>
      <c r="AG3549" s="34" t="s">
        <v>36</v>
      </c>
      <c r="AH3549" s="34" t="s">
        <v>36</v>
      </c>
      <c r="AI3549" s="29">
        <v>4.5279999999999996</v>
      </c>
      <c r="AJ3549" s="29">
        <v>6.5000000000000002E-2</v>
      </c>
      <c r="AK3549" s="29">
        <v>0</v>
      </c>
      <c r="AL3549" s="29">
        <v>0</v>
      </c>
      <c r="AM3549" s="29" t="s">
        <v>28</v>
      </c>
      <c r="AN3549" s="44" t="s">
        <v>27</v>
      </c>
      <c r="AO3549" s="29" t="s">
        <v>28</v>
      </c>
      <c r="AP3549" s="29">
        <v>1</v>
      </c>
      <c r="AQ3549" s="29" t="s">
        <v>33</v>
      </c>
      <c r="AR3549" s="29" t="s">
        <v>33</v>
      </c>
      <c r="AS3549" s="29" t="s">
        <v>33</v>
      </c>
      <c r="AT3549" s="29"/>
      <c r="AU3549" s="144"/>
      <c r="AV3549" s="36" t="s">
        <v>28</v>
      </c>
      <c r="AW3549" s="102">
        <v>42551</v>
      </c>
      <c r="AX3549" s="129" t="s">
        <v>33</v>
      </c>
      <c r="AY3549" s="106" t="e">
        <v>#N/A</v>
      </c>
      <c r="BD3549" t="s">
        <v>1724</v>
      </c>
      <c r="BE3549" t="e">
        <v>#N/A</v>
      </c>
      <c r="BF3549">
        <v>0</v>
      </c>
      <c r="BH3549" t="str">
        <f t="shared" si="769"/>
        <v/>
      </c>
      <c r="BJ3549" t="str">
        <f t="shared" si="770"/>
        <v>OK</v>
      </c>
      <c r="BK3549" s="130" t="s">
        <v>5302</v>
      </c>
      <c r="BL3549" s="130" t="e">
        <v>#VALUE!</v>
      </c>
      <c r="BM3549" s="131" t="s">
        <v>33</v>
      </c>
      <c r="BN3549" s="131" t="e">
        <v>#VALUE!</v>
      </c>
      <c r="BO3549" t="e">
        <v>#N/A</v>
      </c>
      <c r="BP3549">
        <v>0</v>
      </c>
    </row>
    <row r="3550" spans="1:68" ht="25.2" x14ac:dyDescent="0.3">
      <c r="A3550" s="1"/>
      <c r="B3550" s="47">
        <v>3189</v>
      </c>
      <c r="C3550" s="45">
        <v>1050394</v>
      </c>
      <c r="D3550" s="29"/>
      <c r="E3550" s="29"/>
      <c r="F3550" s="39" t="s">
        <v>2759</v>
      </c>
      <c r="G3550" s="29" t="s">
        <v>61</v>
      </c>
      <c r="H3550" s="70" t="s">
        <v>69</v>
      </c>
      <c r="I3550" s="148" t="s">
        <v>33</v>
      </c>
      <c r="J3550" s="147" t="s">
        <v>33</v>
      </c>
      <c r="K3550" s="148" t="e">
        <v>#N/A</v>
      </c>
      <c r="L3550" s="148" t="s">
        <v>32</v>
      </c>
      <c r="M3550" s="147">
        <v>42551</v>
      </c>
      <c r="N3550" s="29" t="str">
        <f t="shared" si="766"/>
        <v/>
      </c>
      <c r="O3550" s="29" t="str">
        <f t="shared" si="767"/>
        <v/>
      </c>
      <c r="P3550" s="29" t="str">
        <f t="shared" si="768"/>
        <v/>
      </c>
      <c r="Q3550" s="29" t="str">
        <f t="shared" si="772"/>
        <v/>
      </c>
      <c r="R3550" s="29" t="str">
        <f t="shared" si="773"/>
        <v/>
      </c>
      <c r="S3550" s="29" t="str">
        <f t="shared" si="774"/>
        <v/>
      </c>
      <c r="T3550" s="29" t="str">
        <f t="shared" si="775"/>
        <v/>
      </c>
      <c r="U3550" s="29"/>
      <c r="V3550" s="29"/>
      <c r="W3550" s="38" t="s">
        <v>2614</v>
      </c>
      <c r="X3550" s="29" t="s">
        <v>158</v>
      </c>
      <c r="Y3550" s="146">
        <v>27059</v>
      </c>
      <c r="Z3550" s="33">
        <v>29765</v>
      </c>
      <c r="AA3550" s="34">
        <f t="shared" si="763"/>
        <v>0.1</v>
      </c>
      <c r="AB3550" s="33">
        <f t="shared" si="764"/>
        <v>29765</v>
      </c>
      <c r="AC3550" s="34">
        <f t="shared" si="765"/>
        <v>0.10000369414976615</v>
      </c>
      <c r="AD3550" s="145">
        <f t="shared" si="771"/>
        <v>24804.167000000001</v>
      </c>
      <c r="AE3550" s="105">
        <v>22549.167000000001</v>
      </c>
      <c r="AF3550" s="34" t="s">
        <v>70</v>
      </c>
      <c r="AG3550" s="34" t="s">
        <v>73</v>
      </c>
      <c r="AH3550" s="34" t="s">
        <v>73</v>
      </c>
      <c r="AI3550" s="29">
        <v>7.15</v>
      </c>
      <c r="AJ3550" s="29">
        <v>0.121</v>
      </c>
      <c r="AK3550" s="29">
        <v>0</v>
      </c>
      <c r="AL3550" s="29">
        <v>0</v>
      </c>
      <c r="AM3550" s="29" t="s">
        <v>27</v>
      </c>
      <c r="AN3550" s="44" t="s">
        <v>27</v>
      </c>
      <c r="AO3550" s="29" t="s">
        <v>27</v>
      </c>
      <c r="AP3550" s="29">
        <v>1</v>
      </c>
      <c r="AQ3550" s="29" t="s">
        <v>33</v>
      </c>
      <c r="AR3550" s="29" t="s">
        <v>33</v>
      </c>
      <c r="AS3550" s="29" t="s">
        <v>33</v>
      </c>
      <c r="AT3550" s="29"/>
      <c r="AU3550" s="144"/>
      <c r="AV3550" s="36" t="s">
        <v>28</v>
      </c>
      <c r="AW3550" s="102">
        <v>42551</v>
      </c>
      <c r="AX3550" s="129" t="s">
        <v>33</v>
      </c>
      <c r="AY3550" s="106" t="e">
        <v>#N/A</v>
      </c>
      <c r="BD3550" t="s">
        <v>1608</v>
      </c>
      <c r="BE3550" t="e">
        <v>#N/A</v>
      </c>
      <c r="BF3550">
        <v>0</v>
      </c>
      <c r="BH3550" t="str">
        <f t="shared" si="769"/>
        <v/>
      </c>
      <c r="BJ3550" t="str">
        <f t="shared" si="770"/>
        <v>OK</v>
      </c>
      <c r="BK3550" s="130" t="s">
        <v>5302</v>
      </c>
      <c r="BL3550" s="130" t="e">
        <v>#VALUE!</v>
      </c>
      <c r="BM3550" s="131" t="s">
        <v>33</v>
      </c>
      <c r="BN3550" s="131" t="e">
        <v>#VALUE!</v>
      </c>
      <c r="BO3550" t="e">
        <v>#N/A</v>
      </c>
      <c r="BP3550">
        <v>0</v>
      </c>
    </row>
    <row r="3551" spans="1:68" ht="25.2" x14ac:dyDescent="0.3">
      <c r="A3551" s="1"/>
      <c r="B3551" s="47">
        <v>3190</v>
      </c>
      <c r="C3551" s="45">
        <v>1050352</v>
      </c>
      <c r="D3551" s="29"/>
      <c r="E3551" s="29"/>
      <c r="F3551" s="31" t="s">
        <v>2760</v>
      </c>
      <c r="G3551" s="29" t="s">
        <v>31</v>
      </c>
      <c r="H3551" s="29"/>
      <c r="I3551" s="148" t="s">
        <v>33</v>
      </c>
      <c r="J3551" s="147" t="s">
        <v>33</v>
      </c>
      <c r="K3551" s="148" t="e">
        <v>#N/A</v>
      </c>
      <c r="L3551" s="148" t="s">
        <v>32</v>
      </c>
      <c r="M3551" s="147">
        <v>42551</v>
      </c>
      <c r="N3551" s="29" t="str">
        <f t="shared" si="766"/>
        <v/>
      </c>
      <c r="O3551" s="29" t="str">
        <f t="shared" si="767"/>
        <v/>
      </c>
      <c r="P3551" s="29" t="str">
        <f t="shared" si="768"/>
        <v/>
      </c>
      <c r="Q3551" s="29" t="str">
        <f t="shared" si="772"/>
        <v/>
      </c>
      <c r="R3551" s="29" t="str">
        <f t="shared" si="773"/>
        <v/>
      </c>
      <c r="S3551" s="29" t="str">
        <f t="shared" si="774"/>
        <v/>
      </c>
      <c r="T3551" s="29" t="str">
        <f t="shared" si="775"/>
        <v/>
      </c>
      <c r="U3551" s="29"/>
      <c r="V3551" s="29"/>
      <c r="W3551" s="38" t="s">
        <v>2614</v>
      </c>
      <c r="X3551" s="29" t="s">
        <v>158</v>
      </c>
      <c r="Y3551" s="146">
        <v>60782</v>
      </c>
      <c r="Z3551" s="33">
        <v>77801</v>
      </c>
      <c r="AA3551" s="34">
        <f t="shared" si="763"/>
        <v>0.28000000000000003</v>
      </c>
      <c r="AB3551" s="33">
        <f t="shared" si="764"/>
        <v>77801</v>
      </c>
      <c r="AC3551" s="34">
        <f t="shared" si="765"/>
        <v>0.2800006562469109</v>
      </c>
      <c r="AD3551" s="145">
        <f t="shared" si="771"/>
        <v>64834.167000000001</v>
      </c>
      <c r="AE3551" s="105">
        <v>50651.667000000001</v>
      </c>
      <c r="AF3551" s="34" t="s">
        <v>36</v>
      </c>
      <c r="AG3551" s="34" t="s">
        <v>36</v>
      </c>
      <c r="AH3551" s="34" t="s">
        <v>36</v>
      </c>
      <c r="AI3551" s="29">
        <v>10.143000000000001</v>
      </c>
      <c r="AJ3551" s="29">
        <v>6.5000000000000002E-2</v>
      </c>
      <c r="AK3551" s="29">
        <v>0</v>
      </c>
      <c r="AL3551" s="29">
        <v>0</v>
      </c>
      <c r="AM3551" s="29" t="s">
        <v>28</v>
      </c>
      <c r="AN3551" s="44" t="s">
        <v>27</v>
      </c>
      <c r="AO3551" s="29" t="s">
        <v>28</v>
      </c>
      <c r="AP3551" s="29">
        <v>1</v>
      </c>
      <c r="AQ3551" s="29" t="s">
        <v>33</v>
      </c>
      <c r="AR3551" s="29" t="s">
        <v>33</v>
      </c>
      <c r="AS3551" s="29" t="s">
        <v>33</v>
      </c>
      <c r="AT3551" s="29"/>
      <c r="AU3551" s="144"/>
      <c r="AV3551" s="36" t="s">
        <v>28</v>
      </c>
      <c r="AW3551" s="102">
        <v>42551</v>
      </c>
      <c r="AX3551" s="129" t="s">
        <v>33</v>
      </c>
      <c r="AY3551" s="106" t="e">
        <v>#N/A</v>
      </c>
      <c r="BD3551" t="s">
        <v>1608</v>
      </c>
      <c r="BE3551" t="e">
        <v>#N/A</v>
      </c>
      <c r="BF3551">
        <v>0</v>
      </c>
      <c r="BH3551" t="str">
        <f t="shared" si="769"/>
        <v/>
      </c>
      <c r="BJ3551" t="str">
        <f t="shared" si="770"/>
        <v>OK</v>
      </c>
      <c r="BK3551" s="130" t="s">
        <v>5302</v>
      </c>
      <c r="BL3551" s="130" t="e">
        <v>#VALUE!</v>
      </c>
      <c r="BM3551" s="131" t="s">
        <v>33</v>
      </c>
      <c r="BN3551" s="131" t="e">
        <v>#VALUE!</v>
      </c>
      <c r="BO3551" t="e">
        <v>#N/A</v>
      </c>
      <c r="BP3551">
        <v>0</v>
      </c>
    </row>
    <row r="3552" spans="1:68" ht="25.2" x14ac:dyDescent="0.3">
      <c r="A3552" s="1"/>
      <c r="B3552" s="47">
        <v>3191</v>
      </c>
      <c r="C3552" s="45">
        <v>1050354</v>
      </c>
      <c r="D3552" s="29"/>
      <c r="E3552" s="29"/>
      <c r="F3552" s="31" t="s">
        <v>2761</v>
      </c>
      <c r="G3552" s="29" t="s">
        <v>31</v>
      </c>
      <c r="H3552" s="29"/>
      <c r="I3552" s="148" t="s">
        <v>33</v>
      </c>
      <c r="J3552" s="147" t="s">
        <v>33</v>
      </c>
      <c r="K3552" s="148" t="e">
        <v>#N/A</v>
      </c>
      <c r="L3552" s="148" t="s">
        <v>32</v>
      </c>
      <c r="M3552" s="147">
        <v>42551</v>
      </c>
      <c r="N3552" s="29" t="str">
        <f t="shared" si="766"/>
        <v/>
      </c>
      <c r="O3552" s="29" t="str">
        <f t="shared" si="767"/>
        <v/>
      </c>
      <c r="P3552" s="29" t="str">
        <f t="shared" si="768"/>
        <v/>
      </c>
      <c r="Q3552" s="29" t="str">
        <f t="shared" si="772"/>
        <v/>
      </c>
      <c r="R3552" s="29" t="str">
        <f t="shared" si="773"/>
        <v/>
      </c>
      <c r="S3552" s="29" t="str">
        <f t="shared" si="774"/>
        <v/>
      </c>
      <c r="T3552" s="29" t="str">
        <f t="shared" si="775"/>
        <v/>
      </c>
      <c r="U3552" s="29"/>
      <c r="V3552" s="29"/>
      <c r="W3552" s="38" t="s">
        <v>2614</v>
      </c>
      <c r="X3552" s="29" t="s">
        <v>158</v>
      </c>
      <c r="Y3552" s="146">
        <v>9850</v>
      </c>
      <c r="Z3552" s="33">
        <v>12608</v>
      </c>
      <c r="AA3552" s="34">
        <f t="shared" si="763"/>
        <v>0.28000000000000003</v>
      </c>
      <c r="AB3552" s="33">
        <f t="shared" si="764"/>
        <v>12608</v>
      </c>
      <c r="AC3552" s="34">
        <f t="shared" si="765"/>
        <v>0.28000009258883612</v>
      </c>
      <c r="AD3552" s="145">
        <f t="shared" si="771"/>
        <v>10506.666999999999</v>
      </c>
      <c r="AE3552" s="105">
        <v>8208.3330000000005</v>
      </c>
      <c r="AF3552" s="34" t="s">
        <v>36</v>
      </c>
      <c r="AG3552" s="34" t="s">
        <v>36</v>
      </c>
      <c r="AH3552" s="34" t="s">
        <v>36</v>
      </c>
      <c r="AI3552" s="29">
        <v>1.1639999999999999</v>
      </c>
      <c r="AJ3552" s="29">
        <v>2.0310000000000002E-2</v>
      </c>
      <c r="AK3552" s="29">
        <v>0</v>
      </c>
      <c r="AL3552" s="29">
        <v>0</v>
      </c>
      <c r="AM3552" s="29" t="s">
        <v>28</v>
      </c>
      <c r="AN3552" s="44" t="s">
        <v>27</v>
      </c>
      <c r="AO3552" s="29" t="s">
        <v>28</v>
      </c>
      <c r="AP3552" s="29">
        <v>1</v>
      </c>
      <c r="AQ3552" s="29"/>
      <c r="AR3552" s="29"/>
      <c r="AS3552" s="29"/>
      <c r="AT3552" s="29"/>
      <c r="AU3552" s="144"/>
      <c r="AV3552" s="36" t="s">
        <v>28</v>
      </c>
      <c r="AW3552" s="102">
        <v>42551</v>
      </c>
      <c r="AX3552" s="129" t="s">
        <v>33</v>
      </c>
      <c r="AY3552" s="106" t="e">
        <v>#N/A</v>
      </c>
      <c r="BD3552" t="s">
        <v>1724</v>
      </c>
      <c r="BE3552" t="e">
        <v>#N/A</v>
      </c>
      <c r="BF3552">
        <v>0</v>
      </c>
      <c r="BH3552" t="str">
        <f t="shared" si="769"/>
        <v/>
      </c>
      <c r="BJ3552" t="str">
        <f t="shared" si="770"/>
        <v>OK</v>
      </c>
      <c r="BK3552" s="130" t="s">
        <v>5302</v>
      </c>
      <c r="BL3552" s="130" t="e">
        <v>#VALUE!</v>
      </c>
      <c r="BM3552" s="131" t="s">
        <v>33</v>
      </c>
      <c r="BN3552" s="131" t="e">
        <v>#VALUE!</v>
      </c>
      <c r="BO3552" t="e">
        <v>#N/A</v>
      </c>
      <c r="BP3552">
        <v>0</v>
      </c>
    </row>
    <row r="3553" spans="1:68" ht="25.2" x14ac:dyDescent="0.3">
      <c r="A3553" s="1"/>
      <c r="B3553" s="47">
        <v>3192</v>
      </c>
      <c r="C3553" s="45">
        <v>1050355</v>
      </c>
      <c r="D3553" s="29"/>
      <c r="E3553" s="29"/>
      <c r="F3553" s="31" t="s">
        <v>2762</v>
      </c>
      <c r="G3553" s="29" t="s">
        <v>31</v>
      </c>
      <c r="H3553" s="29"/>
      <c r="I3553" s="148" t="s">
        <v>33</v>
      </c>
      <c r="J3553" s="147" t="s">
        <v>33</v>
      </c>
      <c r="K3553" s="148" t="e">
        <v>#N/A</v>
      </c>
      <c r="L3553" s="148" t="s">
        <v>32</v>
      </c>
      <c r="M3553" s="147">
        <v>42551</v>
      </c>
      <c r="N3553" s="29" t="str">
        <f t="shared" si="766"/>
        <v/>
      </c>
      <c r="O3553" s="29" t="str">
        <f t="shared" si="767"/>
        <v/>
      </c>
      <c r="P3553" s="29" t="str">
        <f t="shared" si="768"/>
        <v/>
      </c>
      <c r="Q3553" s="29" t="str">
        <f t="shared" si="772"/>
        <v/>
      </c>
      <c r="R3553" s="29" t="str">
        <f t="shared" si="773"/>
        <v/>
      </c>
      <c r="S3553" s="29" t="str">
        <f t="shared" si="774"/>
        <v/>
      </c>
      <c r="T3553" s="29" t="str">
        <f t="shared" si="775"/>
        <v/>
      </c>
      <c r="U3553" s="29"/>
      <c r="V3553" s="29"/>
      <c r="W3553" s="38" t="s">
        <v>2614</v>
      </c>
      <c r="X3553" s="29" t="s">
        <v>158</v>
      </c>
      <c r="Y3553" s="146">
        <v>12634</v>
      </c>
      <c r="Z3553" s="33">
        <v>16171</v>
      </c>
      <c r="AA3553" s="34">
        <f t="shared" si="763"/>
        <v>0.28000000000000003</v>
      </c>
      <c r="AB3553" s="33">
        <f t="shared" si="764"/>
        <v>16171</v>
      </c>
      <c r="AC3553" s="34">
        <f t="shared" si="765"/>
        <v>0.27995885008576382</v>
      </c>
      <c r="AD3553" s="145">
        <f t="shared" si="771"/>
        <v>13475.833000000001</v>
      </c>
      <c r="AE3553" s="105">
        <v>10528.333000000001</v>
      </c>
      <c r="AF3553" s="34" t="s">
        <v>36</v>
      </c>
      <c r="AG3553" s="34" t="s">
        <v>36</v>
      </c>
      <c r="AH3553" s="34" t="s">
        <v>36</v>
      </c>
      <c r="AI3553" s="29">
        <v>1.1499999999999999</v>
      </c>
      <c r="AJ3553" s="29">
        <v>3.2500000000000001E-2</v>
      </c>
      <c r="AK3553" s="29">
        <v>0</v>
      </c>
      <c r="AL3553" s="29">
        <v>0</v>
      </c>
      <c r="AM3553" s="29" t="s">
        <v>28</v>
      </c>
      <c r="AN3553" s="44" t="s">
        <v>27</v>
      </c>
      <c r="AO3553" s="29" t="s">
        <v>28</v>
      </c>
      <c r="AP3553" s="29">
        <v>1</v>
      </c>
      <c r="AQ3553" s="29"/>
      <c r="AR3553" s="29"/>
      <c r="AS3553" s="29"/>
      <c r="AT3553" s="29"/>
      <c r="AU3553" s="144"/>
      <c r="AV3553" s="36" t="s">
        <v>28</v>
      </c>
      <c r="AW3553" s="102">
        <v>42551</v>
      </c>
      <c r="AX3553" s="129" t="s">
        <v>33</v>
      </c>
      <c r="AY3553" s="106" t="e">
        <v>#N/A</v>
      </c>
      <c r="BD3553" t="s">
        <v>1724</v>
      </c>
      <c r="BE3553" t="e">
        <v>#N/A</v>
      </c>
      <c r="BF3553">
        <v>0</v>
      </c>
      <c r="BH3553" t="str">
        <f t="shared" si="769"/>
        <v/>
      </c>
      <c r="BJ3553" t="str">
        <f t="shared" si="770"/>
        <v>OK</v>
      </c>
      <c r="BK3553" s="130" t="s">
        <v>5302</v>
      </c>
      <c r="BL3553" s="130" t="e">
        <v>#VALUE!</v>
      </c>
      <c r="BM3553" s="131" t="s">
        <v>33</v>
      </c>
      <c r="BN3553" s="131" t="e">
        <v>#VALUE!</v>
      </c>
      <c r="BO3553" t="e">
        <v>#N/A</v>
      </c>
      <c r="BP3553">
        <v>0</v>
      </c>
    </row>
    <row r="3554" spans="1:68" ht="25.2" x14ac:dyDescent="0.3">
      <c r="A3554" s="1"/>
      <c r="B3554" s="47">
        <v>3193</v>
      </c>
      <c r="C3554" s="45">
        <v>1050356</v>
      </c>
      <c r="D3554" s="29"/>
      <c r="E3554" s="29"/>
      <c r="F3554" s="31" t="s">
        <v>2763</v>
      </c>
      <c r="G3554" s="29" t="s">
        <v>31</v>
      </c>
      <c r="H3554" s="29"/>
      <c r="I3554" s="148" t="s">
        <v>33</v>
      </c>
      <c r="J3554" s="147" t="s">
        <v>33</v>
      </c>
      <c r="K3554" s="148" t="e">
        <v>#N/A</v>
      </c>
      <c r="L3554" s="148" t="s">
        <v>32</v>
      </c>
      <c r="M3554" s="147">
        <v>42551</v>
      </c>
      <c r="N3554" s="29" t="str">
        <f t="shared" si="766"/>
        <v/>
      </c>
      <c r="O3554" s="29" t="str">
        <f t="shared" si="767"/>
        <v/>
      </c>
      <c r="P3554" s="29" t="str">
        <f t="shared" si="768"/>
        <v/>
      </c>
      <c r="Q3554" s="29" t="str">
        <f t="shared" si="772"/>
        <v/>
      </c>
      <c r="R3554" s="29" t="str">
        <f t="shared" si="773"/>
        <v/>
      </c>
      <c r="S3554" s="29" t="str">
        <f t="shared" si="774"/>
        <v/>
      </c>
      <c r="T3554" s="29" t="str">
        <f t="shared" si="775"/>
        <v/>
      </c>
      <c r="U3554" s="29"/>
      <c r="V3554" s="29"/>
      <c r="W3554" s="38" t="s">
        <v>2614</v>
      </c>
      <c r="X3554" s="29" t="s">
        <v>158</v>
      </c>
      <c r="Y3554" s="146">
        <v>43304</v>
      </c>
      <c r="Z3554" s="33">
        <v>55429</v>
      </c>
      <c r="AA3554" s="34">
        <f t="shared" si="763"/>
        <v>0.28000000000000003</v>
      </c>
      <c r="AB3554" s="33">
        <f t="shared" si="764"/>
        <v>55429</v>
      </c>
      <c r="AC3554" s="34">
        <f t="shared" si="765"/>
        <v>0.27999720783302035</v>
      </c>
      <c r="AD3554" s="145">
        <f t="shared" si="771"/>
        <v>46190.832999999999</v>
      </c>
      <c r="AE3554" s="105">
        <v>36086.667000000001</v>
      </c>
      <c r="AF3554" s="34" t="s">
        <v>36</v>
      </c>
      <c r="AG3554" s="34" t="s">
        <v>36</v>
      </c>
      <c r="AH3554" s="34" t="s">
        <v>36</v>
      </c>
      <c r="AI3554" s="29">
        <v>3.95</v>
      </c>
      <c r="AJ3554" s="29">
        <v>7.2220000000000006E-2</v>
      </c>
      <c r="AK3554" s="29">
        <v>0</v>
      </c>
      <c r="AL3554" s="29">
        <v>0</v>
      </c>
      <c r="AM3554" s="29" t="s">
        <v>28</v>
      </c>
      <c r="AN3554" s="44" t="s">
        <v>27</v>
      </c>
      <c r="AO3554" s="29" t="s">
        <v>28</v>
      </c>
      <c r="AP3554" s="29">
        <v>1</v>
      </c>
      <c r="AQ3554" s="29" t="s">
        <v>33</v>
      </c>
      <c r="AR3554" s="29" t="s">
        <v>33</v>
      </c>
      <c r="AS3554" s="29" t="s">
        <v>33</v>
      </c>
      <c r="AT3554" s="29"/>
      <c r="AU3554" s="144"/>
      <c r="AV3554" s="36" t="s">
        <v>28</v>
      </c>
      <c r="AW3554" s="102">
        <v>42551</v>
      </c>
      <c r="AX3554" s="129" t="s">
        <v>33</v>
      </c>
      <c r="AY3554" s="106" t="e">
        <v>#N/A</v>
      </c>
      <c r="BD3554" t="s">
        <v>1724</v>
      </c>
      <c r="BE3554" t="e">
        <v>#N/A</v>
      </c>
      <c r="BF3554">
        <v>0</v>
      </c>
      <c r="BH3554" t="str">
        <f t="shared" si="769"/>
        <v/>
      </c>
      <c r="BJ3554" t="str">
        <f t="shared" si="770"/>
        <v>OK</v>
      </c>
      <c r="BK3554" s="130" t="s">
        <v>5302</v>
      </c>
      <c r="BL3554" s="130" t="e">
        <v>#VALUE!</v>
      </c>
      <c r="BM3554" s="131" t="s">
        <v>33</v>
      </c>
      <c r="BN3554" s="131" t="e">
        <v>#VALUE!</v>
      </c>
      <c r="BO3554" t="e">
        <v>#N/A</v>
      </c>
      <c r="BP3554">
        <v>0</v>
      </c>
    </row>
    <row r="3555" spans="1:68" ht="25.2" x14ac:dyDescent="0.3">
      <c r="A3555" s="1"/>
      <c r="B3555" s="47">
        <v>3194</v>
      </c>
      <c r="C3555" s="45">
        <v>1050395</v>
      </c>
      <c r="D3555" s="29"/>
      <c r="E3555" s="29"/>
      <c r="F3555" s="31" t="s">
        <v>2764</v>
      </c>
      <c r="G3555" s="29" t="s">
        <v>31</v>
      </c>
      <c r="H3555" s="29"/>
      <c r="I3555" s="148" t="s">
        <v>33</v>
      </c>
      <c r="J3555" s="147" t="s">
        <v>33</v>
      </c>
      <c r="K3555" s="148" t="e">
        <v>#N/A</v>
      </c>
      <c r="L3555" s="148" t="s">
        <v>32</v>
      </c>
      <c r="M3555" s="147">
        <v>42551</v>
      </c>
      <c r="N3555" s="29" t="str">
        <f t="shared" si="766"/>
        <v/>
      </c>
      <c r="O3555" s="29" t="str">
        <f t="shared" si="767"/>
        <v/>
      </c>
      <c r="P3555" s="29" t="str">
        <f t="shared" si="768"/>
        <v/>
      </c>
      <c r="Q3555" s="29" t="str">
        <f t="shared" si="772"/>
        <v/>
      </c>
      <c r="R3555" s="29" t="str">
        <f t="shared" si="773"/>
        <v/>
      </c>
      <c r="S3555" s="29" t="str">
        <f t="shared" si="774"/>
        <v/>
      </c>
      <c r="T3555" s="29" t="str">
        <f t="shared" si="775"/>
        <v/>
      </c>
      <c r="U3555" s="29"/>
      <c r="V3555" s="29"/>
      <c r="W3555" s="38" t="s">
        <v>2614</v>
      </c>
      <c r="X3555" s="29" t="s">
        <v>158</v>
      </c>
      <c r="Y3555" s="146">
        <v>62333</v>
      </c>
      <c r="Z3555" s="33">
        <v>79786</v>
      </c>
      <c r="AA3555" s="34">
        <f t="shared" si="763"/>
        <v>0.28000000000000003</v>
      </c>
      <c r="AB3555" s="33">
        <f t="shared" si="764"/>
        <v>79786</v>
      </c>
      <c r="AC3555" s="34">
        <f t="shared" si="765"/>
        <v>0.279996135080961</v>
      </c>
      <c r="AD3555" s="145">
        <f t="shared" si="771"/>
        <v>66488.332999999999</v>
      </c>
      <c r="AE3555" s="105">
        <v>51944.167000000001</v>
      </c>
      <c r="AF3555" s="34" t="s">
        <v>36</v>
      </c>
      <c r="AG3555" s="34" t="s">
        <v>36</v>
      </c>
      <c r="AH3555" s="34" t="s">
        <v>36</v>
      </c>
      <c r="AI3555" s="29">
        <v>6.47</v>
      </c>
      <c r="AJ3555" s="29">
        <v>7.6600000000000001E-2</v>
      </c>
      <c r="AK3555" s="29">
        <v>0</v>
      </c>
      <c r="AL3555" s="29">
        <v>0</v>
      </c>
      <c r="AM3555" s="29" t="s">
        <v>28</v>
      </c>
      <c r="AN3555" s="44" t="s">
        <v>27</v>
      </c>
      <c r="AO3555" s="29" t="s">
        <v>28</v>
      </c>
      <c r="AP3555" s="29">
        <v>1</v>
      </c>
      <c r="AQ3555" s="29" t="s">
        <v>33</v>
      </c>
      <c r="AR3555" s="29" t="s">
        <v>33</v>
      </c>
      <c r="AS3555" s="29" t="s">
        <v>33</v>
      </c>
      <c r="AT3555" s="29"/>
      <c r="AU3555" s="144"/>
      <c r="AV3555" s="36" t="s">
        <v>28</v>
      </c>
      <c r="AW3555" s="102">
        <v>42551</v>
      </c>
      <c r="AX3555" s="129" t="s">
        <v>33</v>
      </c>
      <c r="AY3555" s="106" t="e">
        <v>#N/A</v>
      </c>
      <c r="BD3555" t="s">
        <v>1608</v>
      </c>
      <c r="BE3555" t="e">
        <v>#N/A</v>
      </c>
      <c r="BF3555">
        <v>0</v>
      </c>
      <c r="BH3555" t="str">
        <f t="shared" si="769"/>
        <v/>
      </c>
      <c r="BJ3555" t="str">
        <f t="shared" si="770"/>
        <v>OK</v>
      </c>
      <c r="BK3555" s="130" t="s">
        <v>5302</v>
      </c>
      <c r="BL3555" s="130" t="e">
        <v>#VALUE!</v>
      </c>
      <c r="BM3555" s="131" t="s">
        <v>33</v>
      </c>
      <c r="BN3555" s="131" t="e">
        <v>#VALUE!</v>
      </c>
      <c r="BO3555" t="e">
        <v>#N/A</v>
      </c>
      <c r="BP3555">
        <v>0</v>
      </c>
    </row>
    <row r="3556" spans="1:68" ht="25.2" x14ac:dyDescent="0.3">
      <c r="A3556" s="1"/>
      <c r="B3556" s="47">
        <v>3195</v>
      </c>
      <c r="C3556" s="45">
        <v>1050357</v>
      </c>
      <c r="D3556" s="29"/>
      <c r="E3556" s="29"/>
      <c r="F3556" s="31" t="s">
        <v>2765</v>
      </c>
      <c r="G3556" s="29" t="s">
        <v>31</v>
      </c>
      <c r="H3556" s="29"/>
      <c r="I3556" s="148" t="s">
        <v>33</v>
      </c>
      <c r="J3556" s="147" t="s">
        <v>33</v>
      </c>
      <c r="K3556" s="148" t="e">
        <v>#N/A</v>
      </c>
      <c r="L3556" s="148" t="s">
        <v>32</v>
      </c>
      <c r="M3556" s="147">
        <v>42551</v>
      </c>
      <c r="N3556" s="29" t="str">
        <f t="shared" si="766"/>
        <v/>
      </c>
      <c r="O3556" s="29" t="str">
        <f t="shared" si="767"/>
        <v/>
      </c>
      <c r="P3556" s="29" t="str">
        <f t="shared" si="768"/>
        <v/>
      </c>
      <c r="Q3556" s="29" t="str">
        <f t="shared" si="772"/>
        <v/>
      </c>
      <c r="R3556" s="29" t="str">
        <f t="shared" si="773"/>
        <v/>
      </c>
      <c r="S3556" s="29" t="str">
        <f t="shared" si="774"/>
        <v/>
      </c>
      <c r="T3556" s="29" t="str">
        <f t="shared" si="775"/>
        <v/>
      </c>
      <c r="U3556" s="29"/>
      <c r="V3556" s="29"/>
      <c r="W3556" s="38" t="s">
        <v>2614</v>
      </c>
      <c r="X3556" s="29" t="s">
        <v>158</v>
      </c>
      <c r="Y3556" s="146">
        <v>64736</v>
      </c>
      <c r="Z3556" s="33">
        <v>82863</v>
      </c>
      <c r="AA3556" s="34">
        <f t="shared" si="763"/>
        <v>0.28000000000000003</v>
      </c>
      <c r="AB3556" s="33">
        <f t="shared" si="764"/>
        <v>82863</v>
      </c>
      <c r="AC3556" s="34">
        <f t="shared" si="765"/>
        <v>0.28001420365784596</v>
      </c>
      <c r="AD3556" s="145">
        <f t="shared" si="771"/>
        <v>69052.5</v>
      </c>
      <c r="AE3556" s="105">
        <v>53946.667000000001</v>
      </c>
      <c r="AF3556" s="34" t="s">
        <v>36</v>
      </c>
      <c r="AG3556" s="34" t="s">
        <v>36</v>
      </c>
      <c r="AH3556" s="34" t="s">
        <v>36</v>
      </c>
      <c r="AI3556" s="29">
        <v>7.3</v>
      </c>
      <c r="AJ3556" s="29">
        <v>0.10833</v>
      </c>
      <c r="AK3556" s="29">
        <v>0</v>
      </c>
      <c r="AL3556" s="29">
        <v>0</v>
      </c>
      <c r="AM3556" s="29" t="s">
        <v>28</v>
      </c>
      <c r="AN3556" s="44" t="s">
        <v>27</v>
      </c>
      <c r="AO3556" s="29" t="s">
        <v>28</v>
      </c>
      <c r="AP3556" s="29">
        <v>1</v>
      </c>
      <c r="AQ3556" s="29" t="s">
        <v>33</v>
      </c>
      <c r="AR3556" s="29" t="s">
        <v>33</v>
      </c>
      <c r="AS3556" s="29" t="s">
        <v>33</v>
      </c>
      <c r="AT3556" s="29"/>
      <c r="AU3556" s="144"/>
      <c r="AV3556" s="36" t="s">
        <v>28</v>
      </c>
      <c r="AW3556" s="102">
        <v>42551</v>
      </c>
      <c r="AX3556" s="129" t="s">
        <v>33</v>
      </c>
      <c r="AY3556" s="106" t="e">
        <v>#N/A</v>
      </c>
      <c r="BD3556" t="s">
        <v>1724</v>
      </c>
      <c r="BE3556" t="e">
        <v>#N/A</v>
      </c>
      <c r="BF3556">
        <v>0</v>
      </c>
      <c r="BH3556" t="str">
        <f t="shared" si="769"/>
        <v/>
      </c>
      <c r="BJ3556" t="str">
        <f t="shared" si="770"/>
        <v>OK</v>
      </c>
      <c r="BK3556" s="130" t="s">
        <v>5302</v>
      </c>
      <c r="BL3556" s="130" t="e">
        <v>#VALUE!</v>
      </c>
      <c r="BM3556" s="131" t="s">
        <v>33</v>
      </c>
      <c r="BN3556" s="131" t="e">
        <v>#VALUE!</v>
      </c>
      <c r="BO3556" t="e">
        <v>#N/A</v>
      </c>
      <c r="BP3556">
        <v>0</v>
      </c>
    </row>
    <row r="3557" spans="1:68" ht="25.2" x14ac:dyDescent="0.3">
      <c r="A3557" s="1"/>
      <c r="B3557" s="47">
        <v>3196</v>
      </c>
      <c r="C3557" s="45">
        <v>1054164</v>
      </c>
      <c r="D3557" s="29"/>
      <c r="E3557" s="29"/>
      <c r="F3557" s="31" t="s">
        <v>2766</v>
      </c>
      <c r="G3557" s="29" t="s">
        <v>31</v>
      </c>
      <c r="H3557" s="29"/>
      <c r="I3557" s="148" t="s">
        <v>33</v>
      </c>
      <c r="J3557" s="147" t="s">
        <v>33</v>
      </c>
      <c r="K3557" s="148" t="e">
        <v>#N/A</v>
      </c>
      <c r="L3557" s="148" t="s">
        <v>32</v>
      </c>
      <c r="M3557" s="147">
        <v>42551</v>
      </c>
      <c r="N3557" s="29" t="str">
        <f t="shared" si="766"/>
        <v/>
      </c>
      <c r="O3557" s="29" t="str">
        <f t="shared" si="767"/>
        <v/>
      </c>
      <c r="P3557" s="29" t="str">
        <f t="shared" si="768"/>
        <v/>
      </c>
      <c r="Q3557" s="29" t="str">
        <f t="shared" si="772"/>
        <v/>
      </c>
      <c r="R3557" s="29" t="str">
        <f t="shared" si="773"/>
        <v/>
      </c>
      <c r="S3557" s="29" t="str">
        <f t="shared" si="774"/>
        <v/>
      </c>
      <c r="T3557" s="29" t="str">
        <f t="shared" si="775"/>
        <v/>
      </c>
      <c r="U3557" s="29"/>
      <c r="V3557" s="29"/>
      <c r="W3557" s="38" t="s">
        <v>2614</v>
      </c>
      <c r="X3557" s="29" t="s">
        <v>158</v>
      </c>
      <c r="Y3557" s="146">
        <v>10342</v>
      </c>
      <c r="Z3557" s="33">
        <v>13238</v>
      </c>
      <c r="AA3557" s="34">
        <f t="shared" si="763"/>
        <v>0.28000000000000003</v>
      </c>
      <c r="AB3557" s="33">
        <f t="shared" si="764"/>
        <v>13238</v>
      </c>
      <c r="AC3557" s="34">
        <f t="shared" si="765"/>
        <v>0.28002329452807156</v>
      </c>
      <c r="AD3557" s="145">
        <f t="shared" si="771"/>
        <v>11031.666999999999</v>
      </c>
      <c r="AE3557" s="105">
        <v>8618.3330000000005</v>
      </c>
      <c r="AF3557" s="34" t="s">
        <v>36</v>
      </c>
      <c r="AG3557" s="34" t="s">
        <v>36</v>
      </c>
      <c r="AH3557" s="34" t="s">
        <v>36</v>
      </c>
      <c r="AI3557" s="29">
        <v>0.9</v>
      </c>
      <c r="AJ3557" s="29">
        <v>2.12E-2</v>
      </c>
      <c r="AK3557" s="29">
        <v>0</v>
      </c>
      <c r="AL3557" s="29">
        <v>0</v>
      </c>
      <c r="AM3557" s="29" t="s">
        <v>28</v>
      </c>
      <c r="AN3557" s="44" t="s">
        <v>27</v>
      </c>
      <c r="AO3557" s="29" t="s">
        <v>28</v>
      </c>
      <c r="AP3557" s="29">
        <v>1</v>
      </c>
      <c r="AQ3557" s="29" t="s">
        <v>33</v>
      </c>
      <c r="AR3557" s="29" t="s">
        <v>33</v>
      </c>
      <c r="AS3557" s="29" t="s">
        <v>33</v>
      </c>
      <c r="AT3557" s="29"/>
      <c r="AU3557" s="144"/>
      <c r="AV3557" s="36" t="s">
        <v>28</v>
      </c>
      <c r="AW3557" s="102">
        <v>42551</v>
      </c>
      <c r="AX3557" s="129" t="s">
        <v>33</v>
      </c>
      <c r="AY3557" s="106" t="e">
        <v>#N/A</v>
      </c>
      <c r="BD3557" t="s">
        <v>1608</v>
      </c>
      <c r="BE3557" t="e">
        <v>#N/A</v>
      </c>
      <c r="BF3557">
        <v>0</v>
      </c>
      <c r="BH3557" t="str">
        <f t="shared" si="769"/>
        <v/>
      </c>
      <c r="BJ3557" t="str">
        <f t="shared" si="770"/>
        <v>OK</v>
      </c>
      <c r="BK3557" s="130" t="s">
        <v>5302</v>
      </c>
      <c r="BL3557" s="130" t="e">
        <v>#VALUE!</v>
      </c>
      <c r="BM3557" s="131" t="s">
        <v>33</v>
      </c>
      <c r="BN3557" s="131" t="e">
        <v>#VALUE!</v>
      </c>
      <c r="BO3557" t="e">
        <v>#N/A</v>
      </c>
      <c r="BP3557">
        <v>0</v>
      </c>
    </row>
    <row r="3558" spans="1:68" ht="25.2" x14ac:dyDescent="0.3">
      <c r="A3558" s="1"/>
      <c r="B3558" s="47">
        <v>3197</v>
      </c>
      <c r="C3558" s="45">
        <v>1050287</v>
      </c>
      <c r="D3558" s="29"/>
      <c r="E3558" s="29"/>
      <c r="F3558" s="31" t="s">
        <v>2767</v>
      </c>
      <c r="G3558" s="29" t="s">
        <v>31</v>
      </c>
      <c r="H3558" s="29"/>
      <c r="I3558" s="148" t="s">
        <v>33</v>
      </c>
      <c r="J3558" s="147" t="s">
        <v>33</v>
      </c>
      <c r="K3558" s="148" t="e">
        <v>#N/A</v>
      </c>
      <c r="L3558" s="148" t="s">
        <v>32</v>
      </c>
      <c r="M3558" s="147">
        <v>42551</v>
      </c>
      <c r="N3558" s="29" t="str">
        <f t="shared" si="766"/>
        <v/>
      </c>
      <c r="O3558" s="29" t="str">
        <f t="shared" si="767"/>
        <v/>
      </c>
      <c r="P3558" s="29" t="str">
        <f t="shared" si="768"/>
        <v/>
      </c>
      <c r="Q3558" s="29" t="str">
        <f t="shared" si="772"/>
        <v/>
      </c>
      <c r="R3558" s="29" t="str">
        <f t="shared" si="773"/>
        <v/>
      </c>
      <c r="S3558" s="29" t="str">
        <f t="shared" si="774"/>
        <v/>
      </c>
      <c r="T3558" s="29" t="str">
        <f t="shared" si="775"/>
        <v/>
      </c>
      <c r="U3558" s="29"/>
      <c r="V3558" s="29"/>
      <c r="W3558" s="38" t="s">
        <v>2614</v>
      </c>
      <c r="X3558" s="29" t="s">
        <v>158</v>
      </c>
      <c r="Y3558" s="146">
        <v>1014</v>
      </c>
      <c r="Z3558" s="33">
        <v>1297</v>
      </c>
      <c r="AA3558" s="34">
        <f t="shared" ref="AA3558:AA3621" si="776">ROUND(Z3558/Y3558-1,3)</f>
        <v>0.27900000000000003</v>
      </c>
      <c r="AB3558" s="33">
        <f t="shared" ref="AB3558:AB3621" si="777">IF(OR(W3558="VLD MLC components",W3558="VLD MLC pipes",W3558="VLD PEX components",W3558="VLD PEX pipes",W3558="VLD PHC components",W3558="VLD PHC pipes"),"По запросу",Z3558)</f>
        <v>1297</v>
      </c>
      <c r="AC3558" s="34">
        <f t="shared" ref="AC3558:AC3621" si="778">(AD3558-AE3558)/AE3558</f>
        <v>0.27909230769230781</v>
      </c>
      <c r="AD3558" s="145">
        <f t="shared" si="771"/>
        <v>1080.8330000000001</v>
      </c>
      <c r="AE3558" s="105">
        <v>845</v>
      </c>
      <c r="AF3558" s="34" t="s">
        <v>36</v>
      </c>
      <c r="AG3558" s="34" t="s">
        <v>36</v>
      </c>
      <c r="AH3558" s="34" t="s">
        <v>36</v>
      </c>
      <c r="AI3558" s="29">
        <v>0.34</v>
      </c>
      <c r="AJ3558" s="29">
        <v>9.8200000000000006E-3</v>
      </c>
      <c r="AK3558" s="29">
        <v>0</v>
      </c>
      <c r="AL3558" s="29">
        <v>0</v>
      </c>
      <c r="AM3558" s="29" t="s">
        <v>28</v>
      </c>
      <c r="AN3558" s="44" t="s">
        <v>27</v>
      </c>
      <c r="AO3558" s="29" t="s">
        <v>28</v>
      </c>
      <c r="AP3558" s="29">
        <v>1</v>
      </c>
      <c r="AQ3558" s="29"/>
      <c r="AR3558" s="29"/>
      <c r="AS3558" s="29"/>
      <c r="AT3558" s="29"/>
      <c r="AU3558" s="144"/>
      <c r="AV3558" s="36" t="s">
        <v>28</v>
      </c>
      <c r="AW3558" s="102">
        <v>42551</v>
      </c>
      <c r="AX3558" s="129" t="s">
        <v>33</v>
      </c>
      <c r="AY3558" s="106" t="e">
        <v>#N/A</v>
      </c>
      <c r="BD3558" t="s">
        <v>1724</v>
      </c>
      <c r="BE3558" t="e">
        <v>#N/A</v>
      </c>
      <c r="BF3558">
        <v>0</v>
      </c>
      <c r="BH3558" t="str">
        <f t="shared" si="769"/>
        <v/>
      </c>
      <c r="BJ3558" t="str">
        <f t="shared" si="770"/>
        <v>OK</v>
      </c>
      <c r="BK3558" s="130" t="s">
        <v>5302</v>
      </c>
      <c r="BL3558" s="130" t="e">
        <v>#VALUE!</v>
      </c>
      <c r="BM3558" s="131" t="s">
        <v>33</v>
      </c>
      <c r="BN3558" s="131" t="e">
        <v>#VALUE!</v>
      </c>
      <c r="BO3558" t="e">
        <v>#N/A</v>
      </c>
      <c r="BP3558">
        <v>0</v>
      </c>
    </row>
    <row r="3559" spans="1:68" ht="25.2" x14ac:dyDescent="0.3">
      <c r="A3559" s="1"/>
      <c r="B3559" s="47">
        <v>3198</v>
      </c>
      <c r="C3559" s="45">
        <v>1050288</v>
      </c>
      <c r="D3559" s="29"/>
      <c r="E3559" s="29"/>
      <c r="F3559" s="31" t="s">
        <v>2768</v>
      </c>
      <c r="G3559" s="29" t="s">
        <v>31</v>
      </c>
      <c r="H3559" s="29"/>
      <c r="I3559" s="148" t="s">
        <v>33</v>
      </c>
      <c r="J3559" s="147" t="s">
        <v>33</v>
      </c>
      <c r="K3559" s="148" t="e">
        <v>#N/A</v>
      </c>
      <c r="L3559" s="148" t="s">
        <v>32</v>
      </c>
      <c r="M3559" s="147">
        <v>42551</v>
      </c>
      <c r="N3559" s="29" t="str">
        <f t="shared" si="766"/>
        <v/>
      </c>
      <c r="O3559" s="29" t="str">
        <f t="shared" si="767"/>
        <v/>
      </c>
      <c r="P3559" s="29" t="str">
        <f t="shared" si="768"/>
        <v/>
      </c>
      <c r="Q3559" s="29" t="str">
        <f t="shared" si="772"/>
        <v/>
      </c>
      <c r="R3559" s="29" t="str">
        <f t="shared" si="773"/>
        <v/>
      </c>
      <c r="S3559" s="29" t="str">
        <f t="shared" si="774"/>
        <v/>
      </c>
      <c r="T3559" s="29" t="str">
        <f t="shared" si="775"/>
        <v/>
      </c>
      <c r="U3559" s="29"/>
      <c r="V3559" s="29"/>
      <c r="W3559" s="38" t="s">
        <v>2614</v>
      </c>
      <c r="X3559" s="29" t="s">
        <v>158</v>
      </c>
      <c r="Y3559" s="146">
        <v>2033</v>
      </c>
      <c r="Z3559" s="33">
        <v>2602</v>
      </c>
      <c r="AA3559" s="34">
        <f t="shared" si="776"/>
        <v>0.28000000000000003</v>
      </c>
      <c r="AB3559" s="33">
        <f t="shared" si="777"/>
        <v>2602</v>
      </c>
      <c r="AC3559" s="34">
        <f t="shared" si="778"/>
        <v>0.27988149928548967</v>
      </c>
      <c r="AD3559" s="145">
        <f t="shared" si="771"/>
        <v>2168.3330000000001</v>
      </c>
      <c r="AE3559" s="105">
        <v>1694.1669999999999</v>
      </c>
      <c r="AF3559" s="34" t="s">
        <v>36</v>
      </c>
      <c r="AG3559" s="34" t="s">
        <v>36</v>
      </c>
      <c r="AH3559" s="34" t="s">
        <v>36</v>
      </c>
      <c r="AI3559" s="29">
        <v>0.81499999999999995</v>
      </c>
      <c r="AJ3559" s="29">
        <v>1.9089999999999999E-2</v>
      </c>
      <c r="AK3559" s="29">
        <v>0</v>
      </c>
      <c r="AL3559" s="29">
        <v>0</v>
      </c>
      <c r="AM3559" s="29" t="s">
        <v>28</v>
      </c>
      <c r="AN3559" s="44" t="s">
        <v>27</v>
      </c>
      <c r="AO3559" s="29" t="s">
        <v>28</v>
      </c>
      <c r="AP3559" s="29">
        <v>1</v>
      </c>
      <c r="AQ3559" s="29"/>
      <c r="AR3559" s="29"/>
      <c r="AS3559" s="29"/>
      <c r="AT3559" s="29"/>
      <c r="AU3559" s="144"/>
      <c r="AV3559" s="36" t="s">
        <v>28</v>
      </c>
      <c r="AW3559" s="102">
        <v>42551</v>
      </c>
      <c r="AX3559" s="129" t="s">
        <v>33</v>
      </c>
      <c r="AY3559" s="106">
        <v>2</v>
      </c>
      <c r="BD3559" t="s">
        <v>1724</v>
      </c>
      <c r="BE3559" t="e">
        <v>#N/A</v>
      </c>
      <c r="BF3559">
        <v>0</v>
      </c>
      <c r="BH3559" t="str">
        <f t="shared" si="769"/>
        <v/>
      </c>
      <c r="BJ3559" t="str">
        <f t="shared" si="770"/>
        <v>OK</v>
      </c>
      <c r="BK3559" s="130" t="s">
        <v>5302</v>
      </c>
      <c r="BL3559" s="130" t="e">
        <v>#VALUE!</v>
      </c>
      <c r="BM3559" s="131" t="s">
        <v>33</v>
      </c>
      <c r="BN3559" s="131" t="e">
        <v>#VALUE!</v>
      </c>
      <c r="BO3559" t="e">
        <v>#N/A</v>
      </c>
      <c r="BP3559">
        <v>0</v>
      </c>
    </row>
    <row r="3560" spans="1:68" ht="25.2" x14ac:dyDescent="0.3">
      <c r="A3560" s="1"/>
      <c r="B3560" s="47">
        <v>3199</v>
      </c>
      <c r="C3560" s="45">
        <v>1050289</v>
      </c>
      <c r="D3560" s="29"/>
      <c r="E3560" s="29"/>
      <c r="F3560" s="31" t="s">
        <v>2769</v>
      </c>
      <c r="G3560" s="29" t="s">
        <v>31</v>
      </c>
      <c r="H3560" s="29"/>
      <c r="I3560" s="148" t="s">
        <v>33</v>
      </c>
      <c r="J3560" s="147" t="s">
        <v>33</v>
      </c>
      <c r="K3560" s="148" t="e">
        <v>#N/A</v>
      </c>
      <c r="L3560" s="148" t="s">
        <v>32</v>
      </c>
      <c r="M3560" s="147">
        <v>42551</v>
      </c>
      <c r="N3560" s="29" t="str">
        <f t="shared" si="766"/>
        <v/>
      </c>
      <c r="O3560" s="29" t="str">
        <f t="shared" si="767"/>
        <v/>
      </c>
      <c r="P3560" s="29" t="str">
        <f t="shared" si="768"/>
        <v/>
      </c>
      <c r="Q3560" s="29" t="str">
        <f t="shared" si="772"/>
        <v/>
      </c>
      <c r="R3560" s="29" t="str">
        <f t="shared" si="773"/>
        <v/>
      </c>
      <c r="S3560" s="29" t="str">
        <f t="shared" si="774"/>
        <v/>
      </c>
      <c r="T3560" s="29" t="str">
        <f t="shared" si="775"/>
        <v/>
      </c>
      <c r="U3560" s="29"/>
      <c r="V3560" s="29"/>
      <c r="W3560" s="38" t="s">
        <v>2614</v>
      </c>
      <c r="X3560" s="29" t="s">
        <v>158</v>
      </c>
      <c r="Y3560" s="146">
        <v>4095</v>
      </c>
      <c r="Z3560" s="33">
        <v>5242</v>
      </c>
      <c r="AA3560" s="34">
        <f t="shared" si="776"/>
        <v>0.28000000000000003</v>
      </c>
      <c r="AB3560" s="33">
        <f t="shared" si="777"/>
        <v>5242</v>
      </c>
      <c r="AC3560" s="34">
        <f t="shared" si="778"/>
        <v>0.28009758241758231</v>
      </c>
      <c r="AD3560" s="145">
        <f t="shared" si="771"/>
        <v>4368.3329999999996</v>
      </c>
      <c r="AE3560" s="105">
        <v>3412.5</v>
      </c>
      <c r="AF3560" s="34" t="s">
        <v>36</v>
      </c>
      <c r="AG3560" s="34" t="s">
        <v>36</v>
      </c>
      <c r="AH3560" s="34" t="s">
        <v>36</v>
      </c>
      <c r="AI3560" s="29">
        <v>1.5</v>
      </c>
      <c r="AJ3560" s="29">
        <v>3.2809999999999999E-2</v>
      </c>
      <c r="AK3560" s="29">
        <v>0</v>
      </c>
      <c r="AL3560" s="29">
        <v>0</v>
      </c>
      <c r="AM3560" s="29" t="s">
        <v>28</v>
      </c>
      <c r="AN3560" s="44" t="s">
        <v>27</v>
      </c>
      <c r="AO3560" s="29" t="s">
        <v>28</v>
      </c>
      <c r="AP3560" s="29">
        <v>1</v>
      </c>
      <c r="AQ3560" s="29"/>
      <c r="AR3560" s="29"/>
      <c r="AS3560" s="29"/>
      <c r="AT3560" s="29"/>
      <c r="AU3560" s="144"/>
      <c r="AV3560" s="36" t="s">
        <v>28</v>
      </c>
      <c r="AW3560" s="102">
        <v>42551</v>
      </c>
      <c r="AX3560" s="129" t="s">
        <v>33</v>
      </c>
      <c r="AY3560" s="106" t="e">
        <v>#N/A</v>
      </c>
      <c r="BD3560" t="s">
        <v>1724</v>
      </c>
      <c r="BE3560" t="e">
        <v>#N/A</v>
      </c>
      <c r="BF3560">
        <v>0</v>
      </c>
      <c r="BH3560" t="str">
        <f t="shared" si="769"/>
        <v/>
      </c>
      <c r="BJ3560" t="str">
        <f t="shared" si="770"/>
        <v>OK</v>
      </c>
      <c r="BK3560" s="130" t="s">
        <v>5302</v>
      </c>
      <c r="BL3560" s="130" t="e">
        <v>#VALUE!</v>
      </c>
      <c r="BM3560" s="131" t="s">
        <v>33</v>
      </c>
      <c r="BN3560" s="131" t="e">
        <v>#VALUE!</v>
      </c>
      <c r="BO3560" t="e">
        <v>#N/A</v>
      </c>
      <c r="BP3560">
        <v>0</v>
      </c>
    </row>
    <row r="3561" spans="1:68" ht="25.2" x14ac:dyDescent="0.3">
      <c r="A3561" s="1"/>
      <c r="B3561" s="47">
        <v>3200</v>
      </c>
      <c r="C3561" s="45">
        <v>1050290</v>
      </c>
      <c r="D3561" s="29"/>
      <c r="E3561" s="29"/>
      <c r="F3561" s="31" t="s">
        <v>2770</v>
      </c>
      <c r="G3561" s="29" t="s">
        <v>31</v>
      </c>
      <c r="H3561" s="29"/>
      <c r="I3561" s="148" t="s">
        <v>33</v>
      </c>
      <c r="J3561" s="147" t="s">
        <v>33</v>
      </c>
      <c r="K3561" s="148" t="e">
        <v>#N/A</v>
      </c>
      <c r="L3561" s="148" t="s">
        <v>32</v>
      </c>
      <c r="M3561" s="147">
        <v>42551</v>
      </c>
      <c r="N3561" s="29" t="str">
        <f t="shared" ref="N3561:N3624" si="779">IFERROR(MID($D3561,1,7)+0,"")</f>
        <v/>
      </c>
      <c r="O3561" s="29" t="str">
        <f t="shared" ref="O3561:O3624" si="780">IFERROR(MID($D3561,10,7)+0,"")</f>
        <v/>
      </c>
      <c r="P3561" s="29" t="str">
        <f t="shared" ref="P3561:P3624" si="781">IFERROR(MID($D3561,19,7)+0,"")</f>
        <v/>
      </c>
      <c r="Q3561" s="29" t="str">
        <f t="shared" si="772"/>
        <v/>
      </c>
      <c r="R3561" s="29" t="str">
        <f t="shared" si="773"/>
        <v/>
      </c>
      <c r="S3561" s="29" t="str">
        <f t="shared" si="774"/>
        <v/>
      </c>
      <c r="T3561" s="29" t="str">
        <f t="shared" si="775"/>
        <v/>
      </c>
      <c r="U3561" s="29"/>
      <c r="V3561" s="29"/>
      <c r="W3561" s="38" t="s">
        <v>2614</v>
      </c>
      <c r="X3561" s="29" t="s">
        <v>158</v>
      </c>
      <c r="Y3561" s="146">
        <v>4617</v>
      </c>
      <c r="Z3561" s="33">
        <v>5910</v>
      </c>
      <c r="AA3561" s="34">
        <f t="shared" si="776"/>
        <v>0.28000000000000003</v>
      </c>
      <c r="AB3561" s="33">
        <f t="shared" si="777"/>
        <v>5910</v>
      </c>
      <c r="AC3561" s="34">
        <f t="shared" si="778"/>
        <v>0.28005198180636776</v>
      </c>
      <c r="AD3561" s="145">
        <f t="shared" si="771"/>
        <v>4925</v>
      </c>
      <c r="AE3561" s="105">
        <v>3847.5</v>
      </c>
      <c r="AF3561" s="34" t="s">
        <v>36</v>
      </c>
      <c r="AG3561" s="34" t="s">
        <v>36</v>
      </c>
      <c r="AH3561" s="34" t="s">
        <v>36</v>
      </c>
      <c r="AI3561" s="29">
        <v>2.1</v>
      </c>
      <c r="AJ3561" s="29">
        <v>7.0000000000000007E-2</v>
      </c>
      <c r="AK3561" s="29">
        <v>0</v>
      </c>
      <c r="AL3561" s="29">
        <v>0</v>
      </c>
      <c r="AM3561" s="29" t="s">
        <v>28</v>
      </c>
      <c r="AN3561" s="44" t="s">
        <v>27</v>
      </c>
      <c r="AO3561" s="29" t="s">
        <v>28</v>
      </c>
      <c r="AP3561" s="29">
        <v>1</v>
      </c>
      <c r="AQ3561" s="29"/>
      <c r="AR3561" s="29"/>
      <c r="AS3561" s="29"/>
      <c r="AT3561" s="29"/>
      <c r="AU3561" s="144"/>
      <c r="AV3561" s="36" t="s">
        <v>28</v>
      </c>
      <c r="AW3561" s="102">
        <v>42551</v>
      </c>
      <c r="AX3561" s="129" t="s">
        <v>33</v>
      </c>
      <c r="AY3561" s="106" t="e">
        <v>#N/A</v>
      </c>
      <c r="BD3561" t="s">
        <v>1724</v>
      </c>
      <c r="BE3561" t="e">
        <v>#N/A</v>
      </c>
      <c r="BF3561">
        <v>0</v>
      </c>
      <c r="BH3561" t="str">
        <f t="shared" ref="BH3561:BH3624" si="782">IF(OR(H3561="Регулярный ассортимент",AK3561&gt;0,AL3561&gt;0),"AV","")</f>
        <v/>
      </c>
      <c r="BJ3561" t="str">
        <f t="shared" ref="BJ3561:BJ3624" si="783">IF(AB3561-Z3561=0,"OK")</f>
        <v>OK</v>
      </c>
      <c r="BK3561" s="130" t="s">
        <v>5302</v>
      </c>
      <c r="BL3561" s="130" t="e">
        <v>#VALUE!</v>
      </c>
      <c r="BM3561" s="131" t="s">
        <v>33</v>
      </c>
      <c r="BN3561" s="131" t="e">
        <v>#VALUE!</v>
      </c>
      <c r="BO3561" t="e">
        <v>#N/A</v>
      </c>
      <c r="BP3561">
        <v>0</v>
      </c>
    </row>
    <row r="3562" spans="1:68" ht="25.2" x14ac:dyDescent="0.3">
      <c r="A3562" s="1"/>
      <c r="B3562" s="47">
        <v>3201</v>
      </c>
      <c r="C3562" s="45">
        <v>1050379</v>
      </c>
      <c r="D3562" s="29"/>
      <c r="E3562" s="29"/>
      <c r="F3562" s="31" t="s">
        <v>2771</v>
      </c>
      <c r="G3562" s="29" t="s">
        <v>31</v>
      </c>
      <c r="H3562" s="29"/>
      <c r="I3562" s="148" t="s">
        <v>33</v>
      </c>
      <c r="J3562" s="147" t="s">
        <v>33</v>
      </c>
      <c r="K3562" s="148" t="e">
        <v>#N/A</v>
      </c>
      <c r="L3562" s="148" t="s">
        <v>32</v>
      </c>
      <c r="M3562" s="147">
        <v>42551</v>
      </c>
      <c r="N3562" s="29" t="str">
        <f t="shared" si="779"/>
        <v/>
      </c>
      <c r="O3562" s="29" t="str">
        <f t="shared" si="780"/>
        <v/>
      </c>
      <c r="P3562" s="29" t="str">
        <f t="shared" si="781"/>
        <v/>
      </c>
      <c r="Q3562" s="29" t="str">
        <f t="shared" si="772"/>
        <v/>
      </c>
      <c r="R3562" s="29" t="str">
        <f t="shared" si="773"/>
        <v/>
      </c>
      <c r="S3562" s="29" t="str">
        <f t="shared" si="774"/>
        <v/>
      </c>
      <c r="T3562" s="29" t="str">
        <f t="shared" si="775"/>
        <v/>
      </c>
      <c r="U3562" s="29"/>
      <c r="V3562" s="29"/>
      <c r="W3562" s="38" t="s">
        <v>2614</v>
      </c>
      <c r="X3562" s="29" t="s">
        <v>158</v>
      </c>
      <c r="Y3562" s="146">
        <v>18115</v>
      </c>
      <c r="Z3562" s="33">
        <v>23188</v>
      </c>
      <c r="AA3562" s="34">
        <f t="shared" si="776"/>
        <v>0.28000000000000003</v>
      </c>
      <c r="AB3562" s="33">
        <f t="shared" si="777"/>
        <v>23188</v>
      </c>
      <c r="AC3562" s="34">
        <f t="shared" si="778"/>
        <v>0.28004416848013608</v>
      </c>
      <c r="AD3562" s="145">
        <f t="shared" si="771"/>
        <v>19323.332999999999</v>
      </c>
      <c r="AE3562" s="105">
        <v>15095.833000000001</v>
      </c>
      <c r="AF3562" s="34" t="s">
        <v>36</v>
      </c>
      <c r="AG3562" s="34" t="s">
        <v>36</v>
      </c>
      <c r="AH3562" s="34" t="s">
        <v>36</v>
      </c>
      <c r="AI3562" s="29">
        <v>3.86</v>
      </c>
      <c r="AJ3562" s="29">
        <v>0.13750000000000001</v>
      </c>
      <c r="AK3562" s="29">
        <v>0</v>
      </c>
      <c r="AL3562" s="29">
        <v>0</v>
      </c>
      <c r="AM3562" s="29" t="s">
        <v>28</v>
      </c>
      <c r="AN3562" s="44" t="s">
        <v>27</v>
      </c>
      <c r="AO3562" s="29" t="s">
        <v>28</v>
      </c>
      <c r="AP3562" s="29">
        <v>1</v>
      </c>
      <c r="AQ3562" s="29"/>
      <c r="AR3562" s="29"/>
      <c r="AS3562" s="29"/>
      <c r="AT3562" s="29"/>
      <c r="AU3562" s="144"/>
      <c r="AV3562" s="36" t="s">
        <v>28</v>
      </c>
      <c r="AW3562" s="102">
        <v>42551</v>
      </c>
      <c r="AX3562" s="129" t="s">
        <v>33</v>
      </c>
      <c r="AY3562" s="106" t="e">
        <v>#N/A</v>
      </c>
      <c r="BD3562" t="s">
        <v>1724</v>
      </c>
      <c r="BE3562" t="e">
        <v>#N/A</v>
      </c>
      <c r="BF3562">
        <v>0</v>
      </c>
      <c r="BH3562" t="str">
        <f t="shared" si="782"/>
        <v/>
      </c>
      <c r="BJ3562" t="str">
        <f t="shared" si="783"/>
        <v>OK</v>
      </c>
      <c r="BK3562" s="130" t="s">
        <v>5302</v>
      </c>
      <c r="BL3562" s="130" t="e">
        <v>#VALUE!</v>
      </c>
      <c r="BM3562" s="131" t="s">
        <v>33</v>
      </c>
      <c r="BN3562" s="131" t="e">
        <v>#VALUE!</v>
      </c>
      <c r="BO3562" t="e">
        <v>#N/A</v>
      </c>
      <c r="BP3562">
        <v>0</v>
      </c>
    </row>
    <row r="3563" spans="1:68" ht="25.2" x14ac:dyDescent="0.3">
      <c r="A3563" s="1"/>
      <c r="B3563" s="47">
        <v>3202</v>
      </c>
      <c r="C3563" s="45">
        <v>1050291</v>
      </c>
      <c r="D3563" s="29"/>
      <c r="E3563" s="29"/>
      <c r="F3563" s="31" t="s">
        <v>2772</v>
      </c>
      <c r="G3563" s="29" t="s">
        <v>31</v>
      </c>
      <c r="H3563" s="29"/>
      <c r="I3563" s="148" t="s">
        <v>33</v>
      </c>
      <c r="J3563" s="147" t="s">
        <v>33</v>
      </c>
      <c r="K3563" s="148" t="e">
        <v>#N/A</v>
      </c>
      <c r="L3563" s="148" t="s">
        <v>32</v>
      </c>
      <c r="M3563" s="147">
        <v>42551</v>
      </c>
      <c r="N3563" s="29" t="str">
        <f t="shared" si="779"/>
        <v/>
      </c>
      <c r="O3563" s="29" t="str">
        <f t="shared" si="780"/>
        <v/>
      </c>
      <c r="P3563" s="29" t="str">
        <f t="shared" si="781"/>
        <v/>
      </c>
      <c r="Q3563" s="29" t="str">
        <f t="shared" si="772"/>
        <v/>
      </c>
      <c r="R3563" s="29" t="str">
        <f t="shared" si="773"/>
        <v/>
      </c>
      <c r="S3563" s="29" t="str">
        <f t="shared" si="774"/>
        <v/>
      </c>
      <c r="T3563" s="29" t="str">
        <f t="shared" si="775"/>
        <v/>
      </c>
      <c r="U3563" s="29"/>
      <c r="V3563" s="29"/>
      <c r="W3563" s="38" t="s">
        <v>2614</v>
      </c>
      <c r="X3563" s="29" t="s">
        <v>158</v>
      </c>
      <c r="Y3563" s="146">
        <v>25431</v>
      </c>
      <c r="Z3563" s="33">
        <v>32552</v>
      </c>
      <c r="AA3563" s="34">
        <f t="shared" si="776"/>
        <v>0.28000000000000003</v>
      </c>
      <c r="AB3563" s="33">
        <f t="shared" si="777"/>
        <v>32552</v>
      </c>
      <c r="AC3563" s="34">
        <f t="shared" si="778"/>
        <v>0.28001259879674417</v>
      </c>
      <c r="AD3563" s="145">
        <f t="shared" si="771"/>
        <v>27126.667000000001</v>
      </c>
      <c r="AE3563" s="105">
        <v>21192.5</v>
      </c>
      <c r="AF3563" s="34" t="s">
        <v>36</v>
      </c>
      <c r="AG3563" s="34" t="s">
        <v>36</v>
      </c>
      <c r="AH3563" s="34" t="s">
        <v>36</v>
      </c>
      <c r="AI3563" s="29">
        <v>5.3</v>
      </c>
      <c r="AJ3563" s="29">
        <v>0.25</v>
      </c>
      <c r="AK3563" s="29">
        <v>0</v>
      </c>
      <c r="AL3563" s="29">
        <v>0</v>
      </c>
      <c r="AM3563" s="29" t="s">
        <v>28</v>
      </c>
      <c r="AN3563" s="44" t="s">
        <v>27</v>
      </c>
      <c r="AO3563" s="29" t="s">
        <v>28</v>
      </c>
      <c r="AP3563" s="29">
        <v>1</v>
      </c>
      <c r="AQ3563" s="29"/>
      <c r="AR3563" s="29"/>
      <c r="AS3563" s="29"/>
      <c r="AT3563" s="29"/>
      <c r="AU3563" s="144"/>
      <c r="AV3563" s="36" t="s">
        <v>28</v>
      </c>
      <c r="AW3563" s="102">
        <v>42551</v>
      </c>
      <c r="AX3563" s="129" t="s">
        <v>33</v>
      </c>
      <c r="AY3563" s="106" t="e">
        <v>#N/A</v>
      </c>
      <c r="BD3563" t="s">
        <v>1724</v>
      </c>
      <c r="BE3563" t="e">
        <v>#N/A</v>
      </c>
      <c r="BF3563">
        <v>0</v>
      </c>
      <c r="BH3563" t="str">
        <f t="shared" si="782"/>
        <v/>
      </c>
      <c r="BJ3563" t="str">
        <f t="shared" si="783"/>
        <v>OK</v>
      </c>
      <c r="BK3563" s="130" t="s">
        <v>5302</v>
      </c>
      <c r="BL3563" s="130" t="e">
        <v>#VALUE!</v>
      </c>
      <c r="BM3563" s="131" t="s">
        <v>33</v>
      </c>
      <c r="BN3563" s="131" t="e">
        <v>#VALUE!</v>
      </c>
      <c r="BO3563" t="e">
        <v>#N/A</v>
      </c>
      <c r="BP3563">
        <v>0</v>
      </c>
    </row>
    <row r="3564" spans="1:68" ht="25.2" x14ac:dyDescent="0.3">
      <c r="A3564" s="1"/>
      <c r="B3564" s="47">
        <v>3203</v>
      </c>
      <c r="C3564" s="45">
        <v>1050292</v>
      </c>
      <c r="D3564" s="29"/>
      <c r="E3564" s="29"/>
      <c r="F3564" s="31" t="s">
        <v>2773</v>
      </c>
      <c r="G3564" s="29" t="s">
        <v>31</v>
      </c>
      <c r="H3564" s="29"/>
      <c r="I3564" s="148" t="s">
        <v>33</v>
      </c>
      <c r="J3564" s="147" t="s">
        <v>33</v>
      </c>
      <c r="K3564" s="148" t="e">
        <v>#N/A</v>
      </c>
      <c r="L3564" s="148" t="s">
        <v>32</v>
      </c>
      <c r="M3564" s="147">
        <v>42551</v>
      </c>
      <c r="N3564" s="29" t="str">
        <f t="shared" si="779"/>
        <v/>
      </c>
      <c r="O3564" s="29" t="str">
        <f t="shared" si="780"/>
        <v/>
      </c>
      <c r="P3564" s="29" t="str">
        <f t="shared" si="781"/>
        <v/>
      </c>
      <c r="Q3564" s="29" t="str">
        <f t="shared" si="772"/>
        <v/>
      </c>
      <c r="R3564" s="29" t="str">
        <f t="shared" si="773"/>
        <v/>
      </c>
      <c r="S3564" s="29" t="str">
        <f t="shared" si="774"/>
        <v/>
      </c>
      <c r="T3564" s="29" t="str">
        <f t="shared" si="775"/>
        <v/>
      </c>
      <c r="U3564" s="29"/>
      <c r="V3564" s="29"/>
      <c r="W3564" s="38" t="s">
        <v>2614</v>
      </c>
      <c r="X3564" s="29" t="s">
        <v>158</v>
      </c>
      <c r="Y3564" s="146">
        <v>33751</v>
      </c>
      <c r="Z3564" s="33">
        <v>43201</v>
      </c>
      <c r="AA3564" s="34">
        <f t="shared" si="776"/>
        <v>0.28000000000000003</v>
      </c>
      <c r="AB3564" s="33">
        <f t="shared" si="777"/>
        <v>43201</v>
      </c>
      <c r="AC3564" s="34">
        <f t="shared" si="778"/>
        <v>0.27999170726783451</v>
      </c>
      <c r="AD3564" s="145">
        <f t="shared" si="771"/>
        <v>36000.832999999999</v>
      </c>
      <c r="AE3564" s="105">
        <v>28125.832999999999</v>
      </c>
      <c r="AF3564" s="34" t="s">
        <v>36</v>
      </c>
      <c r="AG3564" s="34" t="s">
        <v>36</v>
      </c>
      <c r="AH3564" s="34" t="s">
        <v>36</v>
      </c>
      <c r="AI3564" s="29">
        <v>8.9</v>
      </c>
      <c r="AJ3564" s="29">
        <v>0.65</v>
      </c>
      <c r="AK3564" s="29">
        <v>0</v>
      </c>
      <c r="AL3564" s="29">
        <v>0</v>
      </c>
      <c r="AM3564" s="29" t="s">
        <v>28</v>
      </c>
      <c r="AN3564" s="44" t="s">
        <v>27</v>
      </c>
      <c r="AO3564" s="29" t="s">
        <v>28</v>
      </c>
      <c r="AP3564" s="29">
        <v>1</v>
      </c>
      <c r="AQ3564" s="29"/>
      <c r="AR3564" s="29"/>
      <c r="AS3564" s="29"/>
      <c r="AT3564" s="29"/>
      <c r="AU3564" s="144"/>
      <c r="AV3564" s="36" t="s">
        <v>28</v>
      </c>
      <c r="AW3564" s="102">
        <v>42551</v>
      </c>
      <c r="AX3564" s="129" t="s">
        <v>33</v>
      </c>
      <c r="AY3564" s="106" t="e">
        <v>#N/A</v>
      </c>
      <c r="BD3564" t="s">
        <v>1724</v>
      </c>
      <c r="BE3564" t="e">
        <v>#N/A</v>
      </c>
      <c r="BF3564">
        <v>0</v>
      </c>
      <c r="BH3564" t="str">
        <f t="shared" si="782"/>
        <v/>
      </c>
      <c r="BJ3564" t="str">
        <f t="shared" si="783"/>
        <v>OK</v>
      </c>
      <c r="BK3564" s="130" t="s">
        <v>5302</v>
      </c>
      <c r="BL3564" s="130" t="e">
        <v>#VALUE!</v>
      </c>
      <c r="BM3564" s="131" t="s">
        <v>33</v>
      </c>
      <c r="BN3564" s="131" t="e">
        <v>#VALUE!</v>
      </c>
      <c r="BO3564" t="e">
        <v>#N/A</v>
      </c>
      <c r="BP3564">
        <v>0</v>
      </c>
    </row>
    <row r="3565" spans="1:68" ht="25.2" x14ac:dyDescent="0.3">
      <c r="A3565" s="1"/>
      <c r="B3565" s="47">
        <v>3204</v>
      </c>
      <c r="C3565" s="45">
        <v>1051733</v>
      </c>
      <c r="D3565" s="29"/>
      <c r="E3565" s="29"/>
      <c r="F3565" s="31" t="s">
        <v>2774</v>
      </c>
      <c r="G3565" s="29" t="s">
        <v>31</v>
      </c>
      <c r="H3565" s="29"/>
      <c r="I3565" s="148" t="s">
        <v>33</v>
      </c>
      <c r="J3565" s="147" t="s">
        <v>33</v>
      </c>
      <c r="K3565" s="148" t="e">
        <v>#N/A</v>
      </c>
      <c r="L3565" s="148" t="s">
        <v>32</v>
      </c>
      <c r="M3565" s="147">
        <v>42551</v>
      </c>
      <c r="N3565" s="29" t="str">
        <f t="shared" si="779"/>
        <v/>
      </c>
      <c r="O3565" s="29" t="str">
        <f t="shared" si="780"/>
        <v/>
      </c>
      <c r="P3565" s="29" t="str">
        <f t="shared" si="781"/>
        <v/>
      </c>
      <c r="Q3565" s="29" t="str">
        <f t="shared" si="772"/>
        <v/>
      </c>
      <c r="R3565" s="29" t="str">
        <f t="shared" si="773"/>
        <v/>
      </c>
      <c r="S3565" s="29" t="str">
        <f t="shared" si="774"/>
        <v/>
      </c>
      <c r="T3565" s="29" t="str">
        <f t="shared" si="775"/>
        <v/>
      </c>
      <c r="U3565" s="29"/>
      <c r="V3565" s="29"/>
      <c r="W3565" s="38" t="s">
        <v>2614</v>
      </c>
      <c r="X3565" s="29" t="s">
        <v>158</v>
      </c>
      <c r="Y3565" s="146">
        <v>126823</v>
      </c>
      <c r="Z3565" s="33">
        <v>162333</v>
      </c>
      <c r="AA3565" s="34">
        <f t="shared" si="776"/>
        <v>0.28000000000000003</v>
      </c>
      <c r="AB3565" s="33">
        <f t="shared" si="777"/>
        <v>162333</v>
      </c>
      <c r="AC3565" s="34">
        <f t="shared" si="778"/>
        <v>0.27999653463487395</v>
      </c>
      <c r="AD3565" s="145">
        <f t="shared" si="771"/>
        <v>135277.5</v>
      </c>
      <c r="AE3565" s="105">
        <v>105685.833</v>
      </c>
      <c r="AF3565" s="34" t="s">
        <v>36</v>
      </c>
      <c r="AG3565" s="34" t="s">
        <v>36</v>
      </c>
      <c r="AH3565" s="34" t="s">
        <v>36</v>
      </c>
      <c r="AI3565" s="29">
        <v>22</v>
      </c>
      <c r="AJ3565" s="29">
        <v>0.65</v>
      </c>
      <c r="AK3565" s="29">
        <v>0</v>
      </c>
      <c r="AL3565" s="29">
        <v>0</v>
      </c>
      <c r="AM3565" s="29" t="s">
        <v>28</v>
      </c>
      <c r="AN3565" s="44" t="s">
        <v>27</v>
      </c>
      <c r="AO3565" s="29" t="s">
        <v>28</v>
      </c>
      <c r="AP3565" s="29">
        <v>1</v>
      </c>
      <c r="AQ3565" s="29"/>
      <c r="AR3565" s="29"/>
      <c r="AS3565" s="29"/>
      <c r="AT3565" s="29"/>
      <c r="AU3565" s="144"/>
      <c r="AV3565" s="36" t="s">
        <v>28</v>
      </c>
      <c r="AW3565" s="102">
        <v>42551</v>
      </c>
      <c r="AX3565" s="129" t="s">
        <v>33</v>
      </c>
      <c r="AY3565" s="106" t="e">
        <v>#N/A</v>
      </c>
      <c r="BD3565" t="s">
        <v>1724</v>
      </c>
      <c r="BE3565" t="e">
        <v>#N/A</v>
      </c>
      <c r="BF3565" t="s">
        <v>4739</v>
      </c>
      <c r="BH3565" t="str">
        <f t="shared" si="782"/>
        <v/>
      </c>
      <c r="BJ3565" t="str">
        <f t="shared" si="783"/>
        <v>OK</v>
      </c>
      <c r="BK3565" s="130" t="s">
        <v>5302</v>
      </c>
      <c r="BL3565" s="130" t="e">
        <v>#VALUE!</v>
      </c>
      <c r="BM3565" s="131" t="s">
        <v>33</v>
      </c>
      <c r="BN3565" s="131" t="e">
        <v>#VALUE!</v>
      </c>
      <c r="BO3565" t="e">
        <v>#N/A</v>
      </c>
      <c r="BP3565">
        <v>0</v>
      </c>
    </row>
    <row r="3566" spans="1:68" ht="25.2" x14ac:dyDescent="0.3">
      <c r="A3566" s="1"/>
      <c r="B3566" s="47">
        <v>3205</v>
      </c>
      <c r="C3566" s="45">
        <v>1050281</v>
      </c>
      <c r="D3566" s="29"/>
      <c r="E3566" s="29"/>
      <c r="F3566" s="31" t="s">
        <v>2775</v>
      </c>
      <c r="G3566" s="29" t="s">
        <v>31</v>
      </c>
      <c r="H3566" s="29"/>
      <c r="I3566" s="148" t="s">
        <v>33</v>
      </c>
      <c r="J3566" s="147" t="s">
        <v>33</v>
      </c>
      <c r="K3566" s="148" t="e">
        <v>#N/A</v>
      </c>
      <c r="L3566" s="148" t="s">
        <v>32</v>
      </c>
      <c r="M3566" s="147">
        <v>42551</v>
      </c>
      <c r="N3566" s="29" t="str">
        <f t="shared" si="779"/>
        <v/>
      </c>
      <c r="O3566" s="29" t="str">
        <f t="shared" si="780"/>
        <v/>
      </c>
      <c r="P3566" s="29" t="str">
        <f t="shared" si="781"/>
        <v/>
      </c>
      <c r="Q3566" s="29" t="str">
        <f t="shared" si="772"/>
        <v/>
      </c>
      <c r="R3566" s="29" t="str">
        <f t="shared" si="773"/>
        <v/>
      </c>
      <c r="S3566" s="29" t="str">
        <f t="shared" si="774"/>
        <v/>
      </c>
      <c r="T3566" s="29" t="str">
        <f t="shared" si="775"/>
        <v/>
      </c>
      <c r="U3566" s="29"/>
      <c r="V3566" s="29"/>
      <c r="W3566" s="38" t="s">
        <v>2614</v>
      </c>
      <c r="X3566" s="29" t="s">
        <v>158</v>
      </c>
      <c r="Y3566" s="146">
        <v>958</v>
      </c>
      <c r="Z3566" s="33">
        <v>1226</v>
      </c>
      <c r="AA3566" s="34">
        <f t="shared" si="776"/>
        <v>0.28000000000000003</v>
      </c>
      <c r="AB3566" s="33">
        <f t="shared" si="777"/>
        <v>1226</v>
      </c>
      <c r="AC3566" s="34">
        <f t="shared" si="778"/>
        <v>0.27975042995842597</v>
      </c>
      <c r="AD3566" s="145">
        <f t="shared" si="771"/>
        <v>1021.667</v>
      </c>
      <c r="AE3566" s="105">
        <v>798.33299999999997</v>
      </c>
      <c r="AF3566" s="34" t="s">
        <v>36</v>
      </c>
      <c r="AG3566" s="34" t="s">
        <v>36</v>
      </c>
      <c r="AH3566" s="34" t="s">
        <v>36</v>
      </c>
      <c r="AI3566" s="29">
        <v>0.35099999999999998</v>
      </c>
      <c r="AJ3566" s="29">
        <v>1.2500000000000001E-2</v>
      </c>
      <c r="AK3566" s="29">
        <v>0</v>
      </c>
      <c r="AL3566" s="29">
        <v>0</v>
      </c>
      <c r="AM3566" s="29" t="s">
        <v>28</v>
      </c>
      <c r="AN3566" s="44" t="s">
        <v>27</v>
      </c>
      <c r="AO3566" s="29" t="s">
        <v>28</v>
      </c>
      <c r="AP3566" s="29">
        <v>1</v>
      </c>
      <c r="AQ3566" s="29"/>
      <c r="AR3566" s="29"/>
      <c r="AS3566" s="29"/>
      <c r="AT3566" s="29"/>
      <c r="AU3566" s="144"/>
      <c r="AV3566" s="36" t="s">
        <v>28</v>
      </c>
      <c r="AW3566" s="102">
        <v>42551</v>
      </c>
      <c r="AX3566" s="129" t="s">
        <v>33</v>
      </c>
      <c r="AY3566" s="106">
        <v>20</v>
      </c>
      <c r="BD3566" t="s">
        <v>1724</v>
      </c>
      <c r="BE3566" t="e">
        <v>#N/A</v>
      </c>
      <c r="BF3566">
        <v>0</v>
      </c>
      <c r="BH3566" t="str">
        <f t="shared" si="782"/>
        <v/>
      </c>
      <c r="BJ3566" t="str">
        <f t="shared" si="783"/>
        <v>OK</v>
      </c>
      <c r="BK3566" s="130" t="s">
        <v>5302</v>
      </c>
      <c r="BL3566" s="130" t="e">
        <v>#VALUE!</v>
      </c>
      <c r="BM3566" s="131" t="s">
        <v>33</v>
      </c>
      <c r="BN3566" s="131" t="e">
        <v>#VALUE!</v>
      </c>
      <c r="BO3566" t="e">
        <v>#N/A</v>
      </c>
      <c r="BP3566">
        <v>0</v>
      </c>
    </row>
    <row r="3567" spans="1:68" ht="25.2" x14ac:dyDescent="0.3">
      <c r="A3567" s="1"/>
      <c r="B3567" s="47">
        <v>3206</v>
      </c>
      <c r="C3567" s="45">
        <v>1050282</v>
      </c>
      <c r="D3567" s="29"/>
      <c r="E3567" s="29"/>
      <c r="F3567" s="31" t="s">
        <v>2776</v>
      </c>
      <c r="G3567" s="29" t="s">
        <v>31</v>
      </c>
      <c r="H3567" s="29"/>
      <c r="I3567" s="148" t="s">
        <v>33</v>
      </c>
      <c r="J3567" s="147" t="s">
        <v>33</v>
      </c>
      <c r="K3567" s="148" t="e">
        <v>#N/A</v>
      </c>
      <c r="L3567" s="148" t="s">
        <v>32</v>
      </c>
      <c r="M3567" s="147">
        <v>42551</v>
      </c>
      <c r="N3567" s="29" t="str">
        <f t="shared" si="779"/>
        <v/>
      </c>
      <c r="O3567" s="29" t="str">
        <f t="shared" si="780"/>
        <v/>
      </c>
      <c r="P3567" s="29" t="str">
        <f t="shared" si="781"/>
        <v/>
      </c>
      <c r="Q3567" s="29" t="str">
        <f t="shared" si="772"/>
        <v/>
      </c>
      <c r="R3567" s="29" t="str">
        <f t="shared" si="773"/>
        <v/>
      </c>
      <c r="S3567" s="29" t="str">
        <f t="shared" si="774"/>
        <v/>
      </c>
      <c r="T3567" s="29" t="str">
        <f t="shared" si="775"/>
        <v/>
      </c>
      <c r="U3567" s="29"/>
      <c r="V3567" s="29"/>
      <c r="W3567" s="38" t="s">
        <v>2614</v>
      </c>
      <c r="X3567" s="29" t="s">
        <v>158</v>
      </c>
      <c r="Y3567" s="146">
        <v>2421</v>
      </c>
      <c r="Z3567" s="33">
        <v>3099</v>
      </c>
      <c r="AA3567" s="34">
        <f t="shared" si="776"/>
        <v>0.28000000000000003</v>
      </c>
      <c r="AB3567" s="33">
        <f t="shared" si="777"/>
        <v>3099</v>
      </c>
      <c r="AC3567" s="34">
        <f t="shared" si="778"/>
        <v>0.28004956629491945</v>
      </c>
      <c r="AD3567" s="145">
        <f t="shared" si="771"/>
        <v>2582.5</v>
      </c>
      <c r="AE3567" s="105">
        <v>2017.5</v>
      </c>
      <c r="AF3567" s="34" t="s">
        <v>36</v>
      </c>
      <c r="AG3567" s="34" t="s">
        <v>36</v>
      </c>
      <c r="AH3567" s="34" t="s">
        <v>36</v>
      </c>
      <c r="AI3567" s="29">
        <v>0.89</v>
      </c>
      <c r="AJ3567" s="29">
        <v>2.3630000000000002E-2</v>
      </c>
      <c r="AK3567" s="29">
        <v>0</v>
      </c>
      <c r="AL3567" s="29">
        <v>0</v>
      </c>
      <c r="AM3567" s="29" t="s">
        <v>28</v>
      </c>
      <c r="AN3567" s="44" t="s">
        <v>27</v>
      </c>
      <c r="AO3567" s="29" t="s">
        <v>28</v>
      </c>
      <c r="AP3567" s="29">
        <v>1</v>
      </c>
      <c r="AQ3567" s="29"/>
      <c r="AR3567" s="29"/>
      <c r="AS3567" s="29"/>
      <c r="AT3567" s="29"/>
      <c r="AU3567" s="144"/>
      <c r="AV3567" s="36" t="s">
        <v>28</v>
      </c>
      <c r="AW3567" s="102">
        <v>42551</v>
      </c>
      <c r="AX3567" s="129" t="s">
        <v>33</v>
      </c>
      <c r="AY3567" s="106">
        <v>9</v>
      </c>
      <c r="BD3567" t="s">
        <v>1724</v>
      </c>
      <c r="BE3567" t="e">
        <v>#N/A</v>
      </c>
      <c r="BF3567">
        <v>0</v>
      </c>
      <c r="BH3567" t="str">
        <f t="shared" si="782"/>
        <v/>
      </c>
      <c r="BJ3567" t="str">
        <f t="shared" si="783"/>
        <v>OK</v>
      </c>
      <c r="BK3567" s="130" t="s">
        <v>5302</v>
      </c>
      <c r="BL3567" s="130" t="e">
        <v>#VALUE!</v>
      </c>
      <c r="BM3567" s="131" t="s">
        <v>33</v>
      </c>
      <c r="BN3567" s="131" t="e">
        <v>#VALUE!</v>
      </c>
      <c r="BO3567" t="e">
        <v>#N/A</v>
      </c>
      <c r="BP3567">
        <v>0</v>
      </c>
    </row>
    <row r="3568" spans="1:68" ht="25.2" x14ac:dyDescent="0.3">
      <c r="A3568" s="1"/>
      <c r="B3568" s="47">
        <v>3207</v>
      </c>
      <c r="C3568" s="45">
        <v>1050283</v>
      </c>
      <c r="D3568" s="29"/>
      <c r="E3568" s="29"/>
      <c r="F3568" s="31" t="s">
        <v>2777</v>
      </c>
      <c r="G3568" s="29" t="s">
        <v>31</v>
      </c>
      <c r="H3568" s="29"/>
      <c r="I3568" s="148" t="s">
        <v>33</v>
      </c>
      <c r="J3568" s="147" t="s">
        <v>33</v>
      </c>
      <c r="K3568" s="148" t="e">
        <v>#N/A</v>
      </c>
      <c r="L3568" s="148" t="s">
        <v>32</v>
      </c>
      <c r="M3568" s="147">
        <v>42551</v>
      </c>
      <c r="N3568" s="29" t="str">
        <f t="shared" si="779"/>
        <v/>
      </c>
      <c r="O3568" s="29" t="str">
        <f t="shared" si="780"/>
        <v/>
      </c>
      <c r="P3568" s="29" t="str">
        <f t="shared" si="781"/>
        <v/>
      </c>
      <c r="Q3568" s="29" t="str">
        <f t="shared" si="772"/>
        <v/>
      </c>
      <c r="R3568" s="29" t="str">
        <f t="shared" si="773"/>
        <v/>
      </c>
      <c r="S3568" s="29" t="str">
        <f t="shared" si="774"/>
        <v/>
      </c>
      <c r="T3568" s="29" t="str">
        <f t="shared" si="775"/>
        <v/>
      </c>
      <c r="U3568" s="29"/>
      <c r="V3568" s="29"/>
      <c r="W3568" s="38" t="s">
        <v>2614</v>
      </c>
      <c r="X3568" s="29" t="s">
        <v>158</v>
      </c>
      <c r="Y3568" s="146">
        <v>17407</v>
      </c>
      <c r="Z3568" s="33">
        <v>22281</v>
      </c>
      <c r="AA3568" s="34">
        <f t="shared" si="776"/>
        <v>0.28000000000000003</v>
      </c>
      <c r="AB3568" s="33">
        <f t="shared" si="777"/>
        <v>22281</v>
      </c>
      <c r="AC3568" s="34">
        <f t="shared" si="778"/>
        <v>0.28000232733962949</v>
      </c>
      <c r="AD3568" s="145">
        <f t="shared" si="771"/>
        <v>18567.5</v>
      </c>
      <c r="AE3568" s="105">
        <v>14505.833000000001</v>
      </c>
      <c r="AF3568" s="34" t="s">
        <v>36</v>
      </c>
      <c r="AG3568" s="34" t="s">
        <v>36</v>
      </c>
      <c r="AH3568" s="34" t="s">
        <v>36</v>
      </c>
      <c r="AI3568" s="29">
        <v>1.68</v>
      </c>
      <c r="AJ3568" s="29">
        <v>4.2999999999999997E-2</v>
      </c>
      <c r="AK3568" s="29">
        <v>0</v>
      </c>
      <c r="AL3568" s="29">
        <v>0</v>
      </c>
      <c r="AM3568" s="29" t="s">
        <v>28</v>
      </c>
      <c r="AN3568" s="44" t="s">
        <v>27</v>
      </c>
      <c r="AO3568" s="29" t="s">
        <v>28</v>
      </c>
      <c r="AP3568" s="29">
        <v>1</v>
      </c>
      <c r="AQ3568" s="29"/>
      <c r="AR3568" s="29"/>
      <c r="AS3568" s="29"/>
      <c r="AT3568" s="29"/>
      <c r="AU3568" s="144"/>
      <c r="AV3568" s="36" t="s">
        <v>28</v>
      </c>
      <c r="AW3568" s="102">
        <v>42551</v>
      </c>
      <c r="AX3568" s="129" t="s">
        <v>33</v>
      </c>
      <c r="AY3568" s="106" t="e">
        <v>#N/A</v>
      </c>
      <c r="BD3568" t="s">
        <v>1724</v>
      </c>
      <c r="BE3568" t="e">
        <v>#N/A</v>
      </c>
      <c r="BF3568">
        <v>0</v>
      </c>
      <c r="BH3568" t="str">
        <f t="shared" si="782"/>
        <v/>
      </c>
      <c r="BJ3568" t="str">
        <f t="shared" si="783"/>
        <v>OK</v>
      </c>
      <c r="BK3568" s="130" t="s">
        <v>5302</v>
      </c>
      <c r="BL3568" s="130" t="e">
        <v>#VALUE!</v>
      </c>
      <c r="BM3568" s="131" t="s">
        <v>33</v>
      </c>
      <c r="BN3568" s="131" t="e">
        <v>#VALUE!</v>
      </c>
      <c r="BO3568" t="e">
        <v>#N/A</v>
      </c>
      <c r="BP3568">
        <v>0</v>
      </c>
    </row>
    <row r="3569" spans="1:68" ht="25.2" x14ac:dyDescent="0.3">
      <c r="A3569" s="1"/>
      <c r="B3569" s="47">
        <v>3208</v>
      </c>
      <c r="C3569" s="45">
        <v>1050284</v>
      </c>
      <c r="D3569" s="29"/>
      <c r="E3569" s="29"/>
      <c r="F3569" s="31" t="s">
        <v>2778</v>
      </c>
      <c r="G3569" s="29" t="s">
        <v>31</v>
      </c>
      <c r="H3569" s="29"/>
      <c r="I3569" s="148" t="s">
        <v>33</v>
      </c>
      <c r="J3569" s="147" t="s">
        <v>33</v>
      </c>
      <c r="K3569" s="148" t="e">
        <v>#N/A</v>
      </c>
      <c r="L3569" s="148" t="s">
        <v>32</v>
      </c>
      <c r="M3569" s="147">
        <v>42551</v>
      </c>
      <c r="N3569" s="29" t="str">
        <f t="shared" si="779"/>
        <v/>
      </c>
      <c r="O3569" s="29" t="str">
        <f t="shared" si="780"/>
        <v/>
      </c>
      <c r="P3569" s="29" t="str">
        <f t="shared" si="781"/>
        <v/>
      </c>
      <c r="Q3569" s="29" t="str">
        <f t="shared" si="772"/>
        <v/>
      </c>
      <c r="R3569" s="29" t="str">
        <f t="shared" si="773"/>
        <v/>
      </c>
      <c r="S3569" s="29" t="str">
        <f t="shared" si="774"/>
        <v/>
      </c>
      <c r="T3569" s="29" t="str">
        <f t="shared" si="775"/>
        <v/>
      </c>
      <c r="U3569" s="29"/>
      <c r="V3569" s="29"/>
      <c r="W3569" s="38" t="s">
        <v>2614</v>
      </c>
      <c r="X3569" s="29" t="s">
        <v>158</v>
      </c>
      <c r="Y3569" s="146">
        <v>22654</v>
      </c>
      <c r="Z3569" s="33">
        <v>28997</v>
      </c>
      <c r="AA3569" s="34">
        <f t="shared" si="776"/>
        <v>0.28000000000000003</v>
      </c>
      <c r="AB3569" s="33">
        <f t="shared" si="777"/>
        <v>28997</v>
      </c>
      <c r="AC3569" s="34">
        <f t="shared" si="778"/>
        <v>0.27999474317991968</v>
      </c>
      <c r="AD3569" s="145">
        <f t="shared" si="771"/>
        <v>24164.167000000001</v>
      </c>
      <c r="AE3569" s="105">
        <v>18878.332999999999</v>
      </c>
      <c r="AF3569" s="34" t="s">
        <v>36</v>
      </c>
      <c r="AG3569" s="34" t="s">
        <v>36</v>
      </c>
      <c r="AH3569" s="34" t="s">
        <v>36</v>
      </c>
      <c r="AI3569" s="29">
        <v>2.6</v>
      </c>
      <c r="AJ3569" s="29">
        <v>0.1</v>
      </c>
      <c r="AK3569" s="29">
        <v>0</v>
      </c>
      <c r="AL3569" s="29">
        <v>0</v>
      </c>
      <c r="AM3569" s="29" t="s">
        <v>28</v>
      </c>
      <c r="AN3569" s="44" t="s">
        <v>27</v>
      </c>
      <c r="AO3569" s="29" t="s">
        <v>28</v>
      </c>
      <c r="AP3569" s="29">
        <v>1</v>
      </c>
      <c r="AQ3569" s="29"/>
      <c r="AR3569" s="29"/>
      <c r="AS3569" s="29"/>
      <c r="AT3569" s="29"/>
      <c r="AU3569" s="144"/>
      <c r="AV3569" s="36" t="s">
        <v>28</v>
      </c>
      <c r="AW3569" s="102">
        <v>42551</v>
      </c>
      <c r="AX3569" s="129" t="s">
        <v>33</v>
      </c>
      <c r="AY3569" s="106" t="e">
        <v>#N/A</v>
      </c>
      <c r="BD3569" t="s">
        <v>1724</v>
      </c>
      <c r="BE3569" t="e">
        <v>#N/A</v>
      </c>
      <c r="BF3569">
        <v>0</v>
      </c>
      <c r="BH3569" t="str">
        <f t="shared" si="782"/>
        <v/>
      </c>
      <c r="BJ3569" t="str">
        <f t="shared" si="783"/>
        <v>OK</v>
      </c>
      <c r="BK3569" s="130" t="s">
        <v>5302</v>
      </c>
      <c r="BL3569" s="130" t="e">
        <v>#VALUE!</v>
      </c>
      <c r="BM3569" s="131" t="s">
        <v>33</v>
      </c>
      <c r="BN3569" s="131" t="e">
        <v>#VALUE!</v>
      </c>
      <c r="BO3569" t="e">
        <v>#N/A</v>
      </c>
      <c r="BP3569">
        <v>0</v>
      </c>
    </row>
    <row r="3570" spans="1:68" ht="25.2" x14ac:dyDescent="0.3">
      <c r="A3570" s="1"/>
      <c r="B3570" s="47">
        <v>3209</v>
      </c>
      <c r="C3570" s="45">
        <v>1050376</v>
      </c>
      <c r="D3570" s="29"/>
      <c r="E3570" s="29"/>
      <c r="F3570" s="31" t="s">
        <v>2779</v>
      </c>
      <c r="G3570" s="29" t="s">
        <v>31</v>
      </c>
      <c r="H3570" s="29"/>
      <c r="I3570" s="148" t="s">
        <v>33</v>
      </c>
      <c r="J3570" s="147" t="s">
        <v>33</v>
      </c>
      <c r="K3570" s="148" t="e">
        <v>#N/A</v>
      </c>
      <c r="L3570" s="148" t="s">
        <v>32</v>
      </c>
      <c r="M3570" s="147">
        <v>42551</v>
      </c>
      <c r="N3570" s="29" t="str">
        <f t="shared" si="779"/>
        <v/>
      </c>
      <c r="O3570" s="29" t="str">
        <f t="shared" si="780"/>
        <v/>
      </c>
      <c r="P3570" s="29" t="str">
        <f t="shared" si="781"/>
        <v/>
      </c>
      <c r="Q3570" s="29" t="str">
        <f t="shared" si="772"/>
        <v/>
      </c>
      <c r="R3570" s="29" t="str">
        <f t="shared" si="773"/>
        <v/>
      </c>
      <c r="S3570" s="29" t="str">
        <f t="shared" si="774"/>
        <v/>
      </c>
      <c r="T3570" s="29" t="str">
        <f t="shared" si="775"/>
        <v/>
      </c>
      <c r="U3570" s="29"/>
      <c r="V3570" s="29"/>
      <c r="W3570" s="38" t="s">
        <v>2614</v>
      </c>
      <c r="X3570" s="29" t="s">
        <v>158</v>
      </c>
      <c r="Y3570" s="146">
        <v>18463</v>
      </c>
      <c r="Z3570" s="33">
        <v>23632</v>
      </c>
      <c r="AA3570" s="34">
        <f t="shared" si="776"/>
        <v>0.28000000000000003</v>
      </c>
      <c r="AB3570" s="33">
        <f t="shared" si="777"/>
        <v>23632</v>
      </c>
      <c r="AC3570" s="34">
        <f t="shared" si="778"/>
        <v>0.27996534214299595</v>
      </c>
      <c r="AD3570" s="145">
        <f t="shared" si="771"/>
        <v>19693.332999999999</v>
      </c>
      <c r="AE3570" s="105">
        <v>15385.833000000001</v>
      </c>
      <c r="AF3570" s="34" t="s">
        <v>36</v>
      </c>
      <c r="AG3570" s="34" t="s">
        <v>36</v>
      </c>
      <c r="AH3570" s="34" t="s">
        <v>36</v>
      </c>
      <c r="AI3570" s="29">
        <v>4.2750000000000004</v>
      </c>
      <c r="AJ3570" s="29">
        <v>0.18332999999999999</v>
      </c>
      <c r="AK3570" s="29">
        <v>0</v>
      </c>
      <c r="AL3570" s="29">
        <v>0</v>
      </c>
      <c r="AM3570" s="29" t="s">
        <v>28</v>
      </c>
      <c r="AN3570" s="44" t="s">
        <v>27</v>
      </c>
      <c r="AO3570" s="29" t="s">
        <v>28</v>
      </c>
      <c r="AP3570" s="29">
        <v>1</v>
      </c>
      <c r="AQ3570" s="29"/>
      <c r="AR3570" s="29"/>
      <c r="AS3570" s="29"/>
      <c r="AT3570" s="29"/>
      <c r="AU3570" s="144"/>
      <c r="AV3570" s="36" t="s">
        <v>28</v>
      </c>
      <c r="AW3570" s="102">
        <v>42551</v>
      </c>
      <c r="AX3570" s="129" t="s">
        <v>33</v>
      </c>
      <c r="AY3570" s="106" t="e">
        <v>#N/A</v>
      </c>
      <c r="BD3570" t="s">
        <v>1724</v>
      </c>
      <c r="BE3570" t="e">
        <v>#N/A</v>
      </c>
      <c r="BF3570">
        <v>0</v>
      </c>
      <c r="BH3570" t="str">
        <f t="shared" si="782"/>
        <v/>
      </c>
      <c r="BJ3570" t="str">
        <f t="shared" si="783"/>
        <v>OK</v>
      </c>
      <c r="BK3570" s="130" t="s">
        <v>5302</v>
      </c>
      <c r="BL3570" s="130" t="e">
        <v>#VALUE!</v>
      </c>
      <c r="BM3570" s="131" t="s">
        <v>33</v>
      </c>
      <c r="BN3570" s="131" t="e">
        <v>#VALUE!</v>
      </c>
      <c r="BO3570" t="e">
        <v>#N/A</v>
      </c>
      <c r="BP3570">
        <v>0</v>
      </c>
    </row>
    <row r="3571" spans="1:68" ht="25.2" x14ac:dyDescent="0.3">
      <c r="A3571" s="1"/>
      <c r="B3571" s="47">
        <v>3210</v>
      </c>
      <c r="C3571" s="45">
        <v>1050285</v>
      </c>
      <c r="D3571" s="29"/>
      <c r="E3571" s="29"/>
      <c r="F3571" s="31" t="s">
        <v>2780</v>
      </c>
      <c r="G3571" s="29" t="s">
        <v>31</v>
      </c>
      <c r="H3571" s="29"/>
      <c r="I3571" s="148" t="s">
        <v>33</v>
      </c>
      <c r="J3571" s="147" t="s">
        <v>33</v>
      </c>
      <c r="K3571" s="148" t="e">
        <v>#N/A</v>
      </c>
      <c r="L3571" s="148" t="s">
        <v>32</v>
      </c>
      <c r="M3571" s="147">
        <v>42551</v>
      </c>
      <c r="N3571" s="29" t="str">
        <f t="shared" si="779"/>
        <v/>
      </c>
      <c r="O3571" s="29" t="str">
        <f t="shared" si="780"/>
        <v/>
      </c>
      <c r="P3571" s="29" t="str">
        <f t="shared" si="781"/>
        <v/>
      </c>
      <c r="Q3571" s="29" t="str">
        <f t="shared" si="772"/>
        <v/>
      </c>
      <c r="R3571" s="29" t="str">
        <f t="shared" si="773"/>
        <v/>
      </c>
      <c r="S3571" s="29" t="str">
        <f t="shared" si="774"/>
        <v/>
      </c>
      <c r="T3571" s="29" t="str">
        <f t="shared" si="775"/>
        <v/>
      </c>
      <c r="U3571" s="29"/>
      <c r="V3571" s="29"/>
      <c r="W3571" s="38" t="s">
        <v>2614</v>
      </c>
      <c r="X3571" s="29" t="s">
        <v>158</v>
      </c>
      <c r="Y3571" s="146">
        <v>26927</v>
      </c>
      <c r="Z3571" s="33">
        <v>34467</v>
      </c>
      <c r="AA3571" s="34">
        <f t="shared" si="776"/>
        <v>0.28000000000000003</v>
      </c>
      <c r="AB3571" s="33">
        <f t="shared" si="777"/>
        <v>34467</v>
      </c>
      <c r="AC3571" s="34">
        <f t="shared" si="778"/>
        <v>0.28001632146148736</v>
      </c>
      <c r="AD3571" s="145">
        <f t="shared" si="771"/>
        <v>28722.5</v>
      </c>
      <c r="AE3571" s="105">
        <v>22439.167000000001</v>
      </c>
      <c r="AF3571" s="34" t="s">
        <v>36</v>
      </c>
      <c r="AG3571" s="34" t="s">
        <v>36</v>
      </c>
      <c r="AH3571" s="34" t="s">
        <v>36</v>
      </c>
      <c r="AI3571" s="29">
        <v>6.35</v>
      </c>
      <c r="AJ3571" s="29">
        <v>0.21</v>
      </c>
      <c r="AK3571" s="29">
        <v>0</v>
      </c>
      <c r="AL3571" s="29">
        <v>0</v>
      </c>
      <c r="AM3571" s="29" t="s">
        <v>28</v>
      </c>
      <c r="AN3571" s="44" t="s">
        <v>27</v>
      </c>
      <c r="AO3571" s="29" t="s">
        <v>28</v>
      </c>
      <c r="AP3571" s="29">
        <v>1</v>
      </c>
      <c r="AQ3571" s="29"/>
      <c r="AR3571" s="29"/>
      <c r="AS3571" s="29"/>
      <c r="AT3571" s="29"/>
      <c r="AU3571" s="144"/>
      <c r="AV3571" s="36" t="s">
        <v>28</v>
      </c>
      <c r="AW3571" s="102">
        <v>42551</v>
      </c>
      <c r="AX3571" s="129" t="s">
        <v>33</v>
      </c>
      <c r="AY3571" s="106" t="e">
        <v>#N/A</v>
      </c>
      <c r="BD3571" t="s">
        <v>1724</v>
      </c>
      <c r="BE3571" t="e">
        <v>#N/A</v>
      </c>
      <c r="BF3571">
        <v>0</v>
      </c>
      <c r="BH3571" t="str">
        <f t="shared" si="782"/>
        <v/>
      </c>
      <c r="BJ3571" t="str">
        <f t="shared" si="783"/>
        <v>OK</v>
      </c>
      <c r="BK3571" s="130" t="s">
        <v>5302</v>
      </c>
      <c r="BL3571" s="130" t="e">
        <v>#VALUE!</v>
      </c>
      <c r="BM3571" s="131" t="s">
        <v>33</v>
      </c>
      <c r="BN3571" s="131" t="e">
        <v>#VALUE!</v>
      </c>
      <c r="BO3571" t="e">
        <v>#N/A</v>
      </c>
      <c r="BP3571">
        <v>0</v>
      </c>
    </row>
    <row r="3572" spans="1:68" ht="25.2" x14ac:dyDescent="0.3">
      <c r="A3572" s="1"/>
      <c r="B3572" s="47">
        <v>3211</v>
      </c>
      <c r="C3572" s="45">
        <v>1050286</v>
      </c>
      <c r="D3572" s="29"/>
      <c r="E3572" s="29"/>
      <c r="F3572" s="31" t="s">
        <v>2781</v>
      </c>
      <c r="G3572" s="29" t="s">
        <v>31</v>
      </c>
      <c r="H3572" s="29"/>
      <c r="I3572" s="148" t="s">
        <v>33</v>
      </c>
      <c r="J3572" s="147" t="s">
        <v>33</v>
      </c>
      <c r="K3572" s="148" t="e">
        <v>#N/A</v>
      </c>
      <c r="L3572" s="148" t="s">
        <v>32</v>
      </c>
      <c r="M3572" s="147">
        <v>42551</v>
      </c>
      <c r="N3572" s="29" t="str">
        <f t="shared" si="779"/>
        <v/>
      </c>
      <c r="O3572" s="29" t="str">
        <f t="shared" si="780"/>
        <v/>
      </c>
      <c r="P3572" s="29" t="str">
        <f t="shared" si="781"/>
        <v/>
      </c>
      <c r="Q3572" s="29" t="str">
        <f t="shared" si="772"/>
        <v/>
      </c>
      <c r="R3572" s="29" t="str">
        <f t="shared" si="773"/>
        <v/>
      </c>
      <c r="S3572" s="29" t="str">
        <f t="shared" si="774"/>
        <v/>
      </c>
      <c r="T3572" s="29" t="str">
        <f t="shared" si="775"/>
        <v/>
      </c>
      <c r="U3572" s="29"/>
      <c r="V3572" s="29"/>
      <c r="W3572" s="38" t="s">
        <v>2614</v>
      </c>
      <c r="X3572" s="29" t="s">
        <v>158</v>
      </c>
      <c r="Y3572" s="146">
        <v>33751</v>
      </c>
      <c r="Z3572" s="33">
        <v>43201</v>
      </c>
      <c r="AA3572" s="34">
        <f t="shared" si="776"/>
        <v>0.28000000000000003</v>
      </c>
      <c r="AB3572" s="33">
        <f t="shared" si="777"/>
        <v>43201</v>
      </c>
      <c r="AC3572" s="34">
        <f t="shared" si="778"/>
        <v>0.27999170726783451</v>
      </c>
      <c r="AD3572" s="145">
        <f t="shared" si="771"/>
        <v>36000.832999999999</v>
      </c>
      <c r="AE3572" s="105">
        <v>28125.832999999999</v>
      </c>
      <c r="AF3572" s="34" t="s">
        <v>36</v>
      </c>
      <c r="AG3572" s="34" t="s">
        <v>36</v>
      </c>
      <c r="AH3572" s="34" t="s">
        <v>36</v>
      </c>
      <c r="AI3572" s="29">
        <v>10.65</v>
      </c>
      <c r="AJ3572" s="29">
        <v>0.40799999999999997</v>
      </c>
      <c r="AK3572" s="29">
        <v>0</v>
      </c>
      <c r="AL3572" s="29">
        <v>0</v>
      </c>
      <c r="AM3572" s="29" t="s">
        <v>28</v>
      </c>
      <c r="AN3572" s="44" t="s">
        <v>27</v>
      </c>
      <c r="AO3572" s="29" t="s">
        <v>28</v>
      </c>
      <c r="AP3572" s="29">
        <v>1</v>
      </c>
      <c r="AQ3572" s="29"/>
      <c r="AR3572" s="29"/>
      <c r="AS3572" s="29"/>
      <c r="AT3572" s="29"/>
      <c r="AU3572" s="144"/>
      <c r="AV3572" s="36" t="s">
        <v>28</v>
      </c>
      <c r="AW3572" s="102">
        <v>42551</v>
      </c>
      <c r="AX3572" s="129" t="s">
        <v>33</v>
      </c>
      <c r="AY3572" s="106" t="e">
        <v>#N/A</v>
      </c>
      <c r="BD3572" t="s">
        <v>1724</v>
      </c>
      <c r="BE3572" t="e">
        <v>#N/A</v>
      </c>
      <c r="BF3572">
        <v>0</v>
      </c>
      <c r="BH3572" t="str">
        <f t="shared" si="782"/>
        <v/>
      </c>
      <c r="BJ3572" t="str">
        <f t="shared" si="783"/>
        <v>OK</v>
      </c>
      <c r="BK3572" s="130" t="s">
        <v>5302</v>
      </c>
      <c r="BL3572" s="130" t="e">
        <v>#VALUE!</v>
      </c>
      <c r="BM3572" s="131" t="s">
        <v>33</v>
      </c>
      <c r="BN3572" s="131" t="e">
        <v>#VALUE!</v>
      </c>
      <c r="BO3572" t="e">
        <v>#N/A</v>
      </c>
      <c r="BP3572">
        <v>0</v>
      </c>
    </row>
    <row r="3573" spans="1:68" ht="25.2" x14ac:dyDescent="0.3">
      <c r="A3573" s="1"/>
      <c r="B3573" s="47">
        <v>3212</v>
      </c>
      <c r="C3573" s="45">
        <v>1051734</v>
      </c>
      <c r="D3573" s="29"/>
      <c r="E3573" s="29"/>
      <c r="F3573" s="31" t="s">
        <v>2782</v>
      </c>
      <c r="G3573" s="29" t="s">
        <v>31</v>
      </c>
      <c r="H3573" s="29"/>
      <c r="I3573" s="148" t="s">
        <v>33</v>
      </c>
      <c r="J3573" s="147" t="s">
        <v>33</v>
      </c>
      <c r="K3573" s="148" t="e">
        <v>#N/A</v>
      </c>
      <c r="L3573" s="148" t="s">
        <v>32</v>
      </c>
      <c r="M3573" s="147">
        <v>42551</v>
      </c>
      <c r="N3573" s="29" t="str">
        <f t="shared" si="779"/>
        <v/>
      </c>
      <c r="O3573" s="29" t="str">
        <f t="shared" si="780"/>
        <v/>
      </c>
      <c r="P3573" s="29" t="str">
        <f t="shared" si="781"/>
        <v/>
      </c>
      <c r="Q3573" s="29" t="str">
        <f t="shared" si="772"/>
        <v/>
      </c>
      <c r="R3573" s="29" t="str">
        <f t="shared" si="773"/>
        <v/>
      </c>
      <c r="S3573" s="29" t="str">
        <f t="shared" si="774"/>
        <v/>
      </c>
      <c r="T3573" s="29" t="str">
        <f t="shared" si="775"/>
        <v/>
      </c>
      <c r="U3573" s="29"/>
      <c r="V3573" s="29"/>
      <c r="W3573" s="38" t="s">
        <v>2614</v>
      </c>
      <c r="X3573" s="29" t="s">
        <v>158</v>
      </c>
      <c r="Y3573" s="146">
        <v>166738</v>
      </c>
      <c r="Z3573" s="33">
        <v>213425</v>
      </c>
      <c r="AA3573" s="34">
        <f t="shared" si="776"/>
        <v>0.28000000000000003</v>
      </c>
      <c r="AB3573" s="33">
        <f t="shared" si="777"/>
        <v>213425</v>
      </c>
      <c r="AC3573" s="34">
        <f t="shared" si="778"/>
        <v>0.28000216454557947</v>
      </c>
      <c r="AD3573" s="145">
        <f t="shared" si="771"/>
        <v>177854.16699999999</v>
      </c>
      <c r="AE3573" s="105">
        <v>138948.33300000001</v>
      </c>
      <c r="AF3573" s="34" t="s">
        <v>36</v>
      </c>
      <c r="AG3573" s="34" t="s">
        <v>36</v>
      </c>
      <c r="AH3573" s="34" t="s">
        <v>36</v>
      </c>
      <c r="AI3573" s="29">
        <v>42.8</v>
      </c>
      <c r="AJ3573" s="29">
        <v>0.878</v>
      </c>
      <c r="AK3573" s="29">
        <v>0</v>
      </c>
      <c r="AL3573" s="29">
        <v>0</v>
      </c>
      <c r="AM3573" s="29" t="s">
        <v>28</v>
      </c>
      <c r="AN3573" s="44" t="s">
        <v>27</v>
      </c>
      <c r="AO3573" s="29" t="s">
        <v>28</v>
      </c>
      <c r="AP3573" s="29">
        <v>1</v>
      </c>
      <c r="AQ3573" s="29"/>
      <c r="AR3573" s="29"/>
      <c r="AS3573" s="29"/>
      <c r="AT3573" s="29"/>
      <c r="AU3573" s="144"/>
      <c r="AV3573" s="36" t="s">
        <v>28</v>
      </c>
      <c r="AW3573" s="102">
        <v>42551</v>
      </c>
      <c r="AX3573" s="129" t="s">
        <v>33</v>
      </c>
      <c r="AY3573" s="106" t="e">
        <v>#N/A</v>
      </c>
      <c r="BD3573" t="s">
        <v>1724</v>
      </c>
      <c r="BE3573" t="e">
        <v>#N/A</v>
      </c>
      <c r="BF3573" t="s">
        <v>4739</v>
      </c>
      <c r="BH3573" t="str">
        <f t="shared" si="782"/>
        <v/>
      </c>
      <c r="BJ3573" t="str">
        <f t="shared" si="783"/>
        <v>OK</v>
      </c>
      <c r="BK3573" s="130" t="s">
        <v>5302</v>
      </c>
      <c r="BL3573" s="130" t="e">
        <v>#VALUE!</v>
      </c>
      <c r="BM3573" s="131" t="s">
        <v>33</v>
      </c>
      <c r="BN3573" s="131" t="e">
        <v>#VALUE!</v>
      </c>
      <c r="BO3573" t="e">
        <v>#N/A</v>
      </c>
      <c r="BP3573">
        <v>0</v>
      </c>
    </row>
    <row r="3574" spans="1:68" ht="25.2" x14ac:dyDescent="0.3">
      <c r="A3574" s="1"/>
      <c r="B3574" s="47">
        <v>3213</v>
      </c>
      <c r="C3574" s="45">
        <v>1053652</v>
      </c>
      <c r="D3574" s="29"/>
      <c r="E3574" s="29"/>
      <c r="F3574" s="31" t="s">
        <v>2783</v>
      </c>
      <c r="G3574" s="29" t="s">
        <v>31</v>
      </c>
      <c r="H3574" s="29"/>
      <c r="I3574" s="148" t="s">
        <v>33</v>
      </c>
      <c r="J3574" s="147" t="s">
        <v>33</v>
      </c>
      <c r="K3574" s="148" t="e">
        <v>#N/A</v>
      </c>
      <c r="L3574" s="148" t="s">
        <v>32</v>
      </c>
      <c r="M3574" s="147">
        <v>42551</v>
      </c>
      <c r="N3574" s="29" t="str">
        <f t="shared" si="779"/>
        <v/>
      </c>
      <c r="O3574" s="29" t="str">
        <f t="shared" si="780"/>
        <v/>
      </c>
      <c r="P3574" s="29" t="str">
        <f t="shared" si="781"/>
        <v/>
      </c>
      <c r="Q3574" s="29" t="str">
        <f t="shared" si="772"/>
        <v/>
      </c>
      <c r="R3574" s="29" t="str">
        <f t="shared" si="773"/>
        <v/>
      </c>
      <c r="S3574" s="29" t="str">
        <f t="shared" si="774"/>
        <v/>
      </c>
      <c r="T3574" s="29" t="str">
        <f t="shared" si="775"/>
        <v/>
      </c>
      <c r="U3574" s="29"/>
      <c r="V3574" s="29"/>
      <c r="W3574" s="38" t="s">
        <v>2614</v>
      </c>
      <c r="X3574" s="29" t="s">
        <v>158</v>
      </c>
      <c r="Y3574" s="146">
        <v>1014</v>
      </c>
      <c r="Z3574" s="33">
        <v>1297</v>
      </c>
      <c r="AA3574" s="34">
        <f t="shared" si="776"/>
        <v>0.27900000000000003</v>
      </c>
      <c r="AB3574" s="33">
        <f t="shared" si="777"/>
        <v>1297</v>
      </c>
      <c r="AC3574" s="34">
        <f t="shared" si="778"/>
        <v>0.27909230769230781</v>
      </c>
      <c r="AD3574" s="145">
        <f t="shared" si="771"/>
        <v>1080.8330000000001</v>
      </c>
      <c r="AE3574" s="105">
        <v>845</v>
      </c>
      <c r="AF3574" s="34" t="s">
        <v>36</v>
      </c>
      <c r="AG3574" s="34" t="s">
        <v>36</v>
      </c>
      <c r="AH3574" s="34" t="s">
        <v>36</v>
      </c>
      <c r="AI3574" s="29">
        <v>0.34499999999999997</v>
      </c>
      <c r="AJ3574" s="29">
        <v>1.375E-2</v>
      </c>
      <c r="AK3574" s="29">
        <v>0</v>
      </c>
      <c r="AL3574" s="29">
        <v>0</v>
      </c>
      <c r="AM3574" s="29" t="s">
        <v>28</v>
      </c>
      <c r="AN3574" s="44" t="s">
        <v>27</v>
      </c>
      <c r="AO3574" s="29" t="s">
        <v>28</v>
      </c>
      <c r="AP3574" s="29">
        <v>1</v>
      </c>
      <c r="AQ3574" s="29"/>
      <c r="AR3574" s="29"/>
      <c r="AS3574" s="29"/>
      <c r="AT3574" s="29"/>
      <c r="AU3574" s="144"/>
      <c r="AV3574" s="36" t="s">
        <v>28</v>
      </c>
      <c r="AW3574" s="102">
        <v>42551</v>
      </c>
      <c r="AX3574" s="129" t="s">
        <v>33</v>
      </c>
      <c r="AY3574" s="106">
        <v>167</v>
      </c>
      <c r="BD3574" t="s">
        <v>1724</v>
      </c>
      <c r="BE3574" t="e">
        <v>#N/A</v>
      </c>
      <c r="BF3574">
        <v>0</v>
      </c>
      <c r="BH3574" t="str">
        <f t="shared" si="782"/>
        <v/>
      </c>
      <c r="BJ3574" t="str">
        <f t="shared" si="783"/>
        <v>OK</v>
      </c>
      <c r="BK3574" s="130" t="s">
        <v>5302</v>
      </c>
      <c r="BL3574" s="130" t="e">
        <v>#VALUE!</v>
      </c>
      <c r="BM3574" s="131" t="s">
        <v>33</v>
      </c>
      <c r="BN3574" s="131" t="e">
        <v>#VALUE!</v>
      </c>
      <c r="BO3574" t="e">
        <v>#N/A</v>
      </c>
      <c r="BP3574">
        <v>0</v>
      </c>
    </row>
    <row r="3575" spans="1:68" ht="25.2" x14ac:dyDescent="0.3">
      <c r="A3575" s="1"/>
      <c r="B3575" s="47">
        <v>3214</v>
      </c>
      <c r="C3575" s="45">
        <v>1050276</v>
      </c>
      <c r="D3575" s="29"/>
      <c r="E3575" s="29"/>
      <c r="F3575" s="31" t="s">
        <v>2784</v>
      </c>
      <c r="G3575" s="29" t="s">
        <v>31</v>
      </c>
      <c r="H3575" s="29"/>
      <c r="I3575" s="148" t="s">
        <v>33</v>
      </c>
      <c r="J3575" s="147" t="s">
        <v>33</v>
      </c>
      <c r="K3575" s="148" t="e">
        <v>#N/A</v>
      </c>
      <c r="L3575" s="148" t="s">
        <v>32</v>
      </c>
      <c r="M3575" s="147">
        <v>42551</v>
      </c>
      <c r="N3575" s="29" t="str">
        <f t="shared" si="779"/>
        <v/>
      </c>
      <c r="O3575" s="29" t="str">
        <f t="shared" si="780"/>
        <v/>
      </c>
      <c r="P3575" s="29" t="str">
        <f t="shared" si="781"/>
        <v/>
      </c>
      <c r="Q3575" s="29" t="str">
        <f t="shared" si="772"/>
        <v/>
      </c>
      <c r="R3575" s="29" t="str">
        <f t="shared" si="773"/>
        <v/>
      </c>
      <c r="S3575" s="29" t="str">
        <f t="shared" si="774"/>
        <v/>
      </c>
      <c r="T3575" s="29" t="str">
        <f t="shared" si="775"/>
        <v/>
      </c>
      <c r="U3575" s="29"/>
      <c r="V3575" s="29"/>
      <c r="W3575" s="38" t="s">
        <v>2614</v>
      </c>
      <c r="X3575" s="29" t="s">
        <v>158</v>
      </c>
      <c r="Y3575" s="146">
        <v>2516</v>
      </c>
      <c r="Z3575" s="33">
        <v>3221</v>
      </c>
      <c r="AA3575" s="34">
        <f t="shared" si="776"/>
        <v>0.28000000000000003</v>
      </c>
      <c r="AB3575" s="33">
        <f t="shared" si="777"/>
        <v>3221</v>
      </c>
      <c r="AC3575" s="34">
        <f t="shared" si="778"/>
        <v>0.28020663271754648</v>
      </c>
      <c r="AD3575" s="145">
        <f t="shared" si="771"/>
        <v>2684.1669999999999</v>
      </c>
      <c r="AE3575" s="105">
        <v>2096.6669999999999</v>
      </c>
      <c r="AF3575" s="34" t="s">
        <v>36</v>
      </c>
      <c r="AG3575" s="34" t="s">
        <v>36</v>
      </c>
      <c r="AH3575" s="34" t="s">
        <v>36</v>
      </c>
      <c r="AI3575" s="29">
        <v>0.97</v>
      </c>
      <c r="AJ3575" s="29">
        <v>2.1999999999999999E-2</v>
      </c>
      <c r="AK3575" s="29">
        <v>0</v>
      </c>
      <c r="AL3575" s="29">
        <v>0</v>
      </c>
      <c r="AM3575" s="29" t="s">
        <v>28</v>
      </c>
      <c r="AN3575" s="44" t="s">
        <v>27</v>
      </c>
      <c r="AO3575" s="29" t="s">
        <v>28</v>
      </c>
      <c r="AP3575" s="29">
        <v>1</v>
      </c>
      <c r="AQ3575" s="29"/>
      <c r="AR3575" s="29"/>
      <c r="AS3575" s="29"/>
      <c r="AT3575" s="29"/>
      <c r="AU3575" s="144"/>
      <c r="AV3575" s="36" t="s">
        <v>28</v>
      </c>
      <c r="AW3575" s="102">
        <v>42551</v>
      </c>
      <c r="AX3575" s="129" t="s">
        <v>33</v>
      </c>
      <c r="AY3575" s="106">
        <v>18</v>
      </c>
      <c r="BD3575" t="s">
        <v>1724</v>
      </c>
      <c r="BE3575" t="e">
        <v>#N/A</v>
      </c>
      <c r="BF3575">
        <v>0</v>
      </c>
      <c r="BH3575" t="str">
        <f t="shared" si="782"/>
        <v/>
      </c>
      <c r="BJ3575" t="str">
        <f t="shared" si="783"/>
        <v>OK</v>
      </c>
      <c r="BK3575" s="130" t="s">
        <v>5302</v>
      </c>
      <c r="BL3575" s="130" t="e">
        <v>#VALUE!</v>
      </c>
      <c r="BM3575" s="131" t="s">
        <v>33</v>
      </c>
      <c r="BN3575" s="131" t="e">
        <v>#VALUE!</v>
      </c>
      <c r="BO3575" t="e">
        <v>#N/A</v>
      </c>
      <c r="BP3575">
        <v>0</v>
      </c>
    </row>
    <row r="3576" spans="1:68" ht="25.2" x14ac:dyDescent="0.3">
      <c r="A3576" s="1"/>
      <c r="B3576" s="47">
        <v>3215</v>
      </c>
      <c r="C3576" s="45">
        <v>1050277</v>
      </c>
      <c r="D3576" s="29"/>
      <c r="E3576" s="29"/>
      <c r="F3576" s="31" t="s">
        <v>2785</v>
      </c>
      <c r="G3576" s="29" t="s">
        <v>31</v>
      </c>
      <c r="H3576" s="29"/>
      <c r="I3576" s="148" t="s">
        <v>33</v>
      </c>
      <c r="J3576" s="147" t="s">
        <v>33</v>
      </c>
      <c r="K3576" s="148" t="e">
        <v>#N/A</v>
      </c>
      <c r="L3576" s="148" t="s">
        <v>32</v>
      </c>
      <c r="M3576" s="147">
        <v>42551</v>
      </c>
      <c r="N3576" s="29" t="str">
        <f t="shared" si="779"/>
        <v/>
      </c>
      <c r="O3576" s="29" t="str">
        <f t="shared" si="780"/>
        <v/>
      </c>
      <c r="P3576" s="29" t="str">
        <f t="shared" si="781"/>
        <v/>
      </c>
      <c r="Q3576" s="29" t="str">
        <f t="shared" si="772"/>
        <v/>
      </c>
      <c r="R3576" s="29" t="str">
        <f t="shared" si="773"/>
        <v/>
      </c>
      <c r="S3576" s="29" t="str">
        <f t="shared" si="774"/>
        <v/>
      </c>
      <c r="T3576" s="29" t="str">
        <f t="shared" si="775"/>
        <v/>
      </c>
      <c r="U3576" s="29"/>
      <c r="V3576" s="29"/>
      <c r="W3576" s="38" t="s">
        <v>2614</v>
      </c>
      <c r="X3576" s="29" t="s">
        <v>158</v>
      </c>
      <c r="Y3576" s="146">
        <v>4222</v>
      </c>
      <c r="Z3576" s="33">
        <v>5404</v>
      </c>
      <c r="AA3576" s="34">
        <f t="shared" si="776"/>
        <v>0.28000000000000003</v>
      </c>
      <c r="AB3576" s="33">
        <f t="shared" si="777"/>
        <v>5404</v>
      </c>
      <c r="AC3576" s="34">
        <f t="shared" si="778"/>
        <v>0.27996212979271706</v>
      </c>
      <c r="AD3576" s="145">
        <f t="shared" si="771"/>
        <v>4503.3329999999996</v>
      </c>
      <c r="AE3576" s="105">
        <v>3518.3330000000001</v>
      </c>
      <c r="AF3576" s="34" t="s">
        <v>36</v>
      </c>
      <c r="AG3576" s="34" t="s">
        <v>36</v>
      </c>
      <c r="AH3576" s="34" t="s">
        <v>36</v>
      </c>
      <c r="AI3576" s="29">
        <v>1.75</v>
      </c>
      <c r="AJ3576" s="29">
        <v>4.2000000000000003E-2</v>
      </c>
      <c r="AK3576" s="29">
        <v>0</v>
      </c>
      <c r="AL3576" s="29">
        <v>0</v>
      </c>
      <c r="AM3576" s="29" t="s">
        <v>28</v>
      </c>
      <c r="AN3576" s="44" t="s">
        <v>27</v>
      </c>
      <c r="AO3576" s="29" t="s">
        <v>28</v>
      </c>
      <c r="AP3576" s="29">
        <v>1</v>
      </c>
      <c r="AQ3576" s="29"/>
      <c r="AR3576" s="29"/>
      <c r="AS3576" s="29"/>
      <c r="AT3576" s="29"/>
      <c r="AU3576" s="144"/>
      <c r="AV3576" s="36" t="s">
        <v>28</v>
      </c>
      <c r="AW3576" s="102">
        <v>42551</v>
      </c>
      <c r="AX3576" s="129" t="s">
        <v>33</v>
      </c>
      <c r="AY3576" s="106" t="e">
        <v>#N/A</v>
      </c>
      <c r="BD3576" t="s">
        <v>1724</v>
      </c>
      <c r="BE3576" t="e">
        <v>#N/A</v>
      </c>
      <c r="BF3576">
        <v>0</v>
      </c>
      <c r="BH3576" t="str">
        <f t="shared" si="782"/>
        <v/>
      </c>
      <c r="BJ3576" t="str">
        <f t="shared" si="783"/>
        <v>OK</v>
      </c>
      <c r="BK3576" s="130" t="s">
        <v>5302</v>
      </c>
      <c r="BL3576" s="130" t="e">
        <v>#VALUE!</v>
      </c>
      <c r="BM3576" s="131" t="s">
        <v>33</v>
      </c>
      <c r="BN3576" s="131" t="e">
        <v>#VALUE!</v>
      </c>
      <c r="BO3576" t="e">
        <v>#N/A</v>
      </c>
      <c r="BP3576">
        <v>0</v>
      </c>
    </row>
    <row r="3577" spans="1:68" ht="25.2" x14ac:dyDescent="0.3">
      <c r="A3577" s="1"/>
      <c r="B3577" s="47">
        <v>3216</v>
      </c>
      <c r="C3577" s="45">
        <v>1050278</v>
      </c>
      <c r="D3577" s="29"/>
      <c r="E3577" s="29"/>
      <c r="F3577" s="31" t="s">
        <v>2786</v>
      </c>
      <c r="G3577" s="29" t="s">
        <v>31</v>
      </c>
      <c r="H3577" s="29"/>
      <c r="I3577" s="148" t="s">
        <v>33</v>
      </c>
      <c r="J3577" s="147" t="s">
        <v>33</v>
      </c>
      <c r="K3577" s="148" t="e">
        <v>#N/A</v>
      </c>
      <c r="L3577" s="148" t="s">
        <v>32</v>
      </c>
      <c r="M3577" s="147">
        <v>42551</v>
      </c>
      <c r="N3577" s="29" t="str">
        <f t="shared" si="779"/>
        <v/>
      </c>
      <c r="O3577" s="29" t="str">
        <f t="shared" si="780"/>
        <v/>
      </c>
      <c r="P3577" s="29" t="str">
        <f t="shared" si="781"/>
        <v/>
      </c>
      <c r="Q3577" s="29" t="str">
        <f t="shared" si="772"/>
        <v/>
      </c>
      <c r="R3577" s="29" t="str">
        <f t="shared" si="773"/>
        <v/>
      </c>
      <c r="S3577" s="29" t="str">
        <f t="shared" si="774"/>
        <v/>
      </c>
      <c r="T3577" s="29" t="str">
        <f t="shared" si="775"/>
        <v/>
      </c>
      <c r="U3577" s="29"/>
      <c r="V3577" s="29"/>
      <c r="W3577" s="38" t="s">
        <v>2614</v>
      </c>
      <c r="X3577" s="29" t="s">
        <v>158</v>
      </c>
      <c r="Y3577" s="146">
        <v>6192</v>
      </c>
      <c r="Z3577" s="33">
        <v>7926</v>
      </c>
      <c r="AA3577" s="34">
        <f t="shared" si="776"/>
        <v>0.28000000000000003</v>
      </c>
      <c r="AB3577" s="33">
        <f t="shared" si="777"/>
        <v>7926</v>
      </c>
      <c r="AC3577" s="34">
        <f t="shared" si="778"/>
        <v>0.28003875968992248</v>
      </c>
      <c r="AD3577" s="145">
        <f t="shared" si="771"/>
        <v>6605</v>
      </c>
      <c r="AE3577" s="105">
        <v>5160</v>
      </c>
      <c r="AF3577" s="34" t="s">
        <v>36</v>
      </c>
      <c r="AG3577" s="34" t="s">
        <v>36</v>
      </c>
      <c r="AH3577" s="34" t="s">
        <v>36</v>
      </c>
      <c r="AI3577" s="29">
        <v>3.1</v>
      </c>
      <c r="AJ3577" s="29">
        <v>0.09</v>
      </c>
      <c r="AK3577" s="29">
        <v>0</v>
      </c>
      <c r="AL3577" s="29">
        <v>0</v>
      </c>
      <c r="AM3577" s="29" t="s">
        <v>28</v>
      </c>
      <c r="AN3577" s="44" t="s">
        <v>27</v>
      </c>
      <c r="AO3577" s="29" t="s">
        <v>28</v>
      </c>
      <c r="AP3577" s="29">
        <v>1</v>
      </c>
      <c r="AQ3577" s="29"/>
      <c r="AR3577" s="29"/>
      <c r="AS3577" s="29"/>
      <c r="AT3577" s="29"/>
      <c r="AU3577" s="144"/>
      <c r="AV3577" s="36" t="s">
        <v>28</v>
      </c>
      <c r="AW3577" s="102">
        <v>42551</v>
      </c>
      <c r="AX3577" s="129" t="s">
        <v>33</v>
      </c>
      <c r="AY3577" s="106">
        <v>1</v>
      </c>
      <c r="BD3577" t="s">
        <v>1724</v>
      </c>
      <c r="BE3577" t="e">
        <v>#N/A</v>
      </c>
      <c r="BF3577">
        <v>0</v>
      </c>
      <c r="BH3577" t="str">
        <f t="shared" si="782"/>
        <v/>
      </c>
      <c r="BJ3577" t="str">
        <f t="shared" si="783"/>
        <v>OK</v>
      </c>
      <c r="BK3577" s="130" t="s">
        <v>5302</v>
      </c>
      <c r="BL3577" s="130" t="e">
        <v>#VALUE!</v>
      </c>
      <c r="BM3577" s="131" t="s">
        <v>33</v>
      </c>
      <c r="BN3577" s="131" t="e">
        <v>#VALUE!</v>
      </c>
      <c r="BO3577" t="e">
        <v>#N/A</v>
      </c>
      <c r="BP3577">
        <v>0</v>
      </c>
    </row>
    <row r="3578" spans="1:68" ht="25.2" x14ac:dyDescent="0.3">
      <c r="A3578" s="1"/>
      <c r="B3578" s="47">
        <v>3217</v>
      </c>
      <c r="C3578" s="45">
        <v>1050377</v>
      </c>
      <c r="D3578" s="29"/>
      <c r="E3578" s="29"/>
      <c r="F3578" s="31" t="s">
        <v>2787</v>
      </c>
      <c r="G3578" s="29" t="s">
        <v>31</v>
      </c>
      <c r="H3578" s="29"/>
      <c r="I3578" s="148" t="s">
        <v>33</v>
      </c>
      <c r="J3578" s="147" t="s">
        <v>33</v>
      </c>
      <c r="K3578" s="148" t="e">
        <v>#N/A</v>
      </c>
      <c r="L3578" s="148" t="s">
        <v>32</v>
      </c>
      <c r="M3578" s="147">
        <v>42551</v>
      </c>
      <c r="N3578" s="29" t="str">
        <f t="shared" si="779"/>
        <v/>
      </c>
      <c r="O3578" s="29" t="str">
        <f t="shared" si="780"/>
        <v/>
      </c>
      <c r="P3578" s="29" t="str">
        <f t="shared" si="781"/>
        <v/>
      </c>
      <c r="Q3578" s="29" t="str">
        <f t="shared" si="772"/>
        <v/>
      </c>
      <c r="R3578" s="29" t="str">
        <f t="shared" si="773"/>
        <v/>
      </c>
      <c r="S3578" s="29" t="str">
        <f t="shared" si="774"/>
        <v/>
      </c>
      <c r="T3578" s="29" t="str">
        <f t="shared" si="775"/>
        <v/>
      </c>
      <c r="U3578" s="29"/>
      <c r="V3578" s="29"/>
      <c r="W3578" s="38" t="s">
        <v>2614</v>
      </c>
      <c r="X3578" s="29" t="s">
        <v>158</v>
      </c>
      <c r="Y3578" s="146">
        <v>19904</v>
      </c>
      <c r="Z3578" s="33">
        <v>25477</v>
      </c>
      <c r="AA3578" s="34">
        <f t="shared" si="776"/>
        <v>0.28000000000000003</v>
      </c>
      <c r="AB3578" s="33">
        <f t="shared" si="777"/>
        <v>25477</v>
      </c>
      <c r="AC3578" s="34">
        <f t="shared" si="778"/>
        <v>0.27999392524127947</v>
      </c>
      <c r="AD3578" s="145">
        <f t="shared" si="771"/>
        <v>21230.832999999999</v>
      </c>
      <c r="AE3578" s="105">
        <v>16586.667000000001</v>
      </c>
      <c r="AF3578" s="34" t="s">
        <v>36</v>
      </c>
      <c r="AG3578" s="34" t="s">
        <v>36</v>
      </c>
      <c r="AH3578" s="34" t="s">
        <v>36</v>
      </c>
      <c r="AI3578" s="29">
        <v>4.6900000000000004</v>
      </c>
      <c r="AJ3578" s="29">
        <v>0.22</v>
      </c>
      <c r="AK3578" s="29">
        <v>0</v>
      </c>
      <c r="AL3578" s="29">
        <v>0</v>
      </c>
      <c r="AM3578" s="29" t="s">
        <v>28</v>
      </c>
      <c r="AN3578" s="44" t="s">
        <v>27</v>
      </c>
      <c r="AO3578" s="29" t="s">
        <v>28</v>
      </c>
      <c r="AP3578" s="29">
        <v>1</v>
      </c>
      <c r="AQ3578" s="29"/>
      <c r="AR3578" s="29"/>
      <c r="AS3578" s="29"/>
      <c r="AT3578" s="29"/>
      <c r="AU3578" s="144"/>
      <c r="AV3578" s="36" t="s">
        <v>28</v>
      </c>
      <c r="AW3578" s="102">
        <v>42551</v>
      </c>
      <c r="AX3578" s="129" t="s">
        <v>33</v>
      </c>
      <c r="AY3578" s="106" t="e">
        <v>#N/A</v>
      </c>
      <c r="BD3578" t="s">
        <v>1724</v>
      </c>
      <c r="BE3578" t="e">
        <v>#N/A</v>
      </c>
      <c r="BF3578">
        <v>0</v>
      </c>
      <c r="BH3578" t="str">
        <f t="shared" si="782"/>
        <v/>
      </c>
      <c r="BJ3578" t="str">
        <f t="shared" si="783"/>
        <v>OK</v>
      </c>
      <c r="BK3578" s="130" t="s">
        <v>5302</v>
      </c>
      <c r="BL3578" s="130" t="e">
        <v>#VALUE!</v>
      </c>
      <c r="BM3578" s="131" t="s">
        <v>33</v>
      </c>
      <c r="BN3578" s="131" t="e">
        <v>#VALUE!</v>
      </c>
      <c r="BO3578" t="e">
        <v>#N/A</v>
      </c>
      <c r="BP3578">
        <v>0</v>
      </c>
    </row>
    <row r="3579" spans="1:68" ht="25.2" x14ac:dyDescent="0.3">
      <c r="A3579" s="1"/>
      <c r="B3579" s="47">
        <v>3218</v>
      </c>
      <c r="C3579" s="45">
        <v>1050279</v>
      </c>
      <c r="D3579" s="29"/>
      <c r="E3579" s="29"/>
      <c r="F3579" s="31" t="s">
        <v>2788</v>
      </c>
      <c r="G3579" s="29" t="s">
        <v>31</v>
      </c>
      <c r="H3579" s="29"/>
      <c r="I3579" s="148" t="s">
        <v>33</v>
      </c>
      <c r="J3579" s="147" t="s">
        <v>33</v>
      </c>
      <c r="K3579" s="148" t="e">
        <v>#N/A</v>
      </c>
      <c r="L3579" s="148" t="s">
        <v>32</v>
      </c>
      <c r="M3579" s="147">
        <v>42551</v>
      </c>
      <c r="N3579" s="29" t="str">
        <f t="shared" si="779"/>
        <v/>
      </c>
      <c r="O3579" s="29" t="str">
        <f t="shared" si="780"/>
        <v/>
      </c>
      <c r="P3579" s="29" t="str">
        <f t="shared" si="781"/>
        <v/>
      </c>
      <c r="Q3579" s="29" t="str">
        <f t="shared" si="772"/>
        <v/>
      </c>
      <c r="R3579" s="29" t="str">
        <f t="shared" si="773"/>
        <v/>
      </c>
      <c r="S3579" s="29" t="str">
        <f t="shared" si="774"/>
        <v/>
      </c>
      <c r="T3579" s="29" t="str">
        <f t="shared" si="775"/>
        <v/>
      </c>
      <c r="U3579" s="29"/>
      <c r="V3579" s="29"/>
      <c r="W3579" s="38" t="s">
        <v>2614</v>
      </c>
      <c r="X3579" s="29" t="s">
        <v>158</v>
      </c>
      <c r="Y3579" s="146">
        <v>25431</v>
      </c>
      <c r="Z3579" s="33">
        <v>32552</v>
      </c>
      <c r="AA3579" s="34">
        <f t="shared" si="776"/>
        <v>0.28000000000000003</v>
      </c>
      <c r="AB3579" s="33">
        <f t="shared" si="777"/>
        <v>32552</v>
      </c>
      <c r="AC3579" s="34">
        <f t="shared" si="778"/>
        <v>0.28001259879674417</v>
      </c>
      <c r="AD3579" s="145">
        <f t="shared" si="771"/>
        <v>27126.667000000001</v>
      </c>
      <c r="AE3579" s="105">
        <v>21192.5</v>
      </c>
      <c r="AF3579" s="34" t="s">
        <v>36</v>
      </c>
      <c r="AG3579" s="34" t="s">
        <v>36</v>
      </c>
      <c r="AH3579" s="34" t="s">
        <v>36</v>
      </c>
      <c r="AI3579" s="29">
        <v>7.4</v>
      </c>
      <c r="AJ3579" s="29">
        <v>0.27</v>
      </c>
      <c r="AK3579" s="29">
        <v>0</v>
      </c>
      <c r="AL3579" s="29">
        <v>0</v>
      </c>
      <c r="AM3579" s="29" t="s">
        <v>28</v>
      </c>
      <c r="AN3579" s="44" t="s">
        <v>27</v>
      </c>
      <c r="AO3579" s="29" t="s">
        <v>28</v>
      </c>
      <c r="AP3579" s="29">
        <v>1</v>
      </c>
      <c r="AQ3579" s="29"/>
      <c r="AR3579" s="29"/>
      <c r="AS3579" s="29"/>
      <c r="AT3579" s="29"/>
      <c r="AU3579" s="144"/>
      <c r="AV3579" s="36" t="s">
        <v>28</v>
      </c>
      <c r="AW3579" s="102">
        <v>42551</v>
      </c>
      <c r="AX3579" s="129" t="s">
        <v>33</v>
      </c>
      <c r="AY3579" s="106" t="e">
        <v>#N/A</v>
      </c>
      <c r="BD3579" t="s">
        <v>1724</v>
      </c>
      <c r="BE3579" t="e">
        <v>#N/A</v>
      </c>
      <c r="BF3579">
        <v>0</v>
      </c>
      <c r="BH3579" t="str">
        <f t="shared" si="782"/>
        <v/>
      </c>
      <c r="BJ3579" t="str">
        <f t="shared" si="783"/>
        <v>OK</v>
      </c>
      <c r="BK3579" s="130" t="s">
        <v>5302</v>
      </c>
      <c r="BL3579" s="130" t="e">
        <v>#VALUE!</v>
      </c>
      <c r="BM3579" s="131" t="s">
        <v>33</v>
      </c>
      <c r="BN3579" s="131" t="e">
        <v>#VALUE!</v>
      </c>
      <c r="BO3579" t="e">
        <v>#N/A</v>
      </c>
      <c r="BP3579">
        <v>0</v>
      </c>
    </row>
    <row r="3580" spans="1:68" ht="25.2" x14ac:dyDescent="0.3">
      <c r="A3580" s="1"/>
      <c r="B3580" s="47">
        <v>3219</v>
      </c>
      <c r="C3580" s="45">
        <v>1050280</v>
      </c>
      <c r="D3580" s="29"/>
      <c r="E3580" s="29"/>
      <c r="F3580" s="31" t="s">
        <v>2789</v>
      </c>
      <c r="G3580" s="29" t="s">
        <v>31</v>
      </c>
      <c r="H3580" s="29"/>
      <c r="I3580" s="148" t="s">
        <v>33</v>
      </c>
      <c r="J3580" s="147" t="s">
        <v>33</v>
      </c>
      <c r="K3580" s="148" t="e">
        <v>#N/A</v>
      </c>
      <c r="L3580" s="148" t="s">
        <v>32</v>
      </c>
      <c r="M3580" s="147">
        <v>42551</v>
      </c>
      <c r="N3580" s="29" t="str">
        <f t="shared" si="779"/>
        <v/>
      </c>
      <c r="O3580" s="29" t="str">
        <f t="shared" si="780"/>
        <v/>
      </c>
      <c r="P3580" s="29" t="str">
        <f t="shared" si="781"/>
        <v/>
      </c>
      <c r="Q3580" s="29" t="str">
        <f t="shared" si="772"/>
        <v/>
      </c>
      <c r="R3580" s="29" t="str">
        <f t="shared" si="773"/>
        <v/>
      </c>
      <c r="S3580" s="29" t="str">
        <f t="shared" si="774"/>
        <v/>
      </c>
      <c r="T3580" s="29" t="str">
        <f t="shared" si="775"/>
        <v/>
      </c>
      <c r="U3580" s="29"/>
      <c r="V3580" s="29"/>
      <c r="W3580" s="38" t="s">
        <v>2614</v>
      </c>
      <c r="X3580" s="29" t="s">
        <v>158</v>
      </c>
      <c r="Y3580" s="146">
        <v>33173</v>
      </c>
      <c r="Z3580" s="33">
        <v>42461</v>
      </c>
      <c r="AA3580" s="34">
        <f t="shared" si="776"/>
        <v>0.28000000000000003</v>
      </c>
      <c r="AB3580" s="33">
        <f t="shared" si="777"/>
        <v>42461</v>
      </c>
      <c r="AC3580" s="34">
        <f t="shared" si="778"/>
        <v>0.27998673282504766</v>
      </c>
      <c r="AD3580" s="145">
        <f t="shared" si="771"/>
        <v>35384.167000000001</v>
      </c>
      <c r="AE3580" s="105">
        <v>27644.167000000001</v>
      </c>
      <c r="AF3580" s="34" t="s">
        <v>36</v>
      </c>
      <c r="AG3580" s="34" t="s">
        <v>36</v>
      </c>
      <c r="AH3580" s="34" t="s">
        <v>36</v>
      </c>
      <c r="AI3580" s="29">
        <v>12.4</v>
      </c>
      <c r="AJ3580" s="29">
        <v>0.65</v>
      </c>
      <c r="AK3580" s="29">
        <v>0</v>
      </c>
      <c r="AL3580" s="29">
        <v>0</v>
      </c>
      <c r="AM3580" s="29" t="s">
        <v>28</v>
      </c>
      <c r="AN3580" s="44" t="s">
        <v>27</v>
      </c>
      <c r="AO3580" s="29" t="s">
        <v>28</v>
      </c>
      <c r="AP3580" s="29">
        <v>1</v>
      </c>
      <c r="AQ3580" s="29"/>
      <c r="AR3580" s="29"/>
      <c r="AS3580" s="29"/>
      <c r="AT3580" s="29"/>
      <c r="AU3580" s="144"/>
      <c r="AV3580" s="36" t="s">
        <v>28</v>
      </c>
      <c r="AW3580" s="102">
        <v>42551</v>
      </c>
      <c r="AX3580" s="129" t="s">
        <v>33</v>
      </c>
      <c r="AY3580" s="106" t="e">
        <v>#N/A</v>
      </c>
      <c r="BD3580" t="s">
        <v>1724</v>
      </c>
      <c r="BE3580" t="e">
        <v>#N/A</v>
      </c>
      <c r="BF3580">
        <v>0</v>
      </c>
      <c r="BH3580" t="str">
        <f t="shared" si="782"/>
        <v/>
      </c>
      <c r="BJ3580" t="str">
        <f t="shared" si="783"/>
        <v>OK</v>
      </c>
      <c r="BK3580" s="130" t="s">
        <v>5302</v>
      </c>
      <c r="BL3580" s="130" t="e">
        <v>#VALUE!</v>
      </c>
      <c r="BM3580" s="131" t="s">
        <v>33</v>
      </c>
      <c r="BN3580" s="131" t="e">
        <v>#VALUE!</v>
      </c>
      <c r="BO3580" t="e">
        <v>#N/A</v>
      </c>
      <c r="BP3580">
        <v>0</v>
      </c>
    </row>
    <row r="3581" spans="1:68" ht="25.2" x14ac:dyDescent="0.3">
      <c r="A3581" s="1"/>
      <c r="B3581" s="47">
        <v>3220</v>
      </c>
      <c r="C3581" s="45">
        <v>1051735</v>
      </c>
      <c r="D3581" s="29"/>
      <c r="E3581" s="29"/>
      <c r="F3581" s="31" t="s">
        <v>2790</v>
      </c>
      <c r="G3581" s="29" t="s">
        <v>31</v>
      </c>
      <c r="H3581" s="29"/>
      <c r="I3581" s="148" t="s">
        <v>33</v>
      </c>
      <c r="J3581" s="147" t="s">
        <v>33</v>
      </c>
      <c r="K3581" s="148" t="e">
        <v>#N/A</v>
      </c>
      <c r="L3581" s="148" t="s">
        <v>32</v>
      </c>
      <c r="M3581" s="147">
        <v>42551</v>
      </c>
      <c r="N3581" s="29" t="str">
        <f t="shared" si="779"/>
        <v/>
      </c>
      <c r="O3581" s="29" t="str">
        <f t="shared" si="780"/>
        <v/>
      </c>
      <c r="P3581" s="29" t="str">
        <f t="shared" si="781"/>
        <v/>
      </c>
      <c r="Q3581" s="29" t="str">
        <f t="shared" si="772"/>
        <v/>
      </c>
      <c r="R3581" s="29" t="str">
        <f t="shared" si="773"/>
        <v/>
      </c>
      <c r="S3581" s="29" t="str">
        <f t="shared" si="774"/>
        <v/>
      </c>
      <c r="T3581" s="29" t="str">
        <f t="shared" si="775"/>
        <v/>
      </c>
      <c r="U3581" s="29"/>
      <c r="V3581" s="29"/>
      <c r="W3581" s="38" t="s">
        <v>2614</v>
      </c>
      <c r="X3581" s="29" t="s">
        <v>158</v>
      </c>
      <c r="Y3581" s="146">
        <v>131558</v>
      </c>
      <c r="Z3581" s="33">
        <v>168394</v>
      </c>
      <c r="AA3581" s="34">
        <f t="shared" si="776"/>
        <v>0.28000000000000003</v>
      </c>
      <c r="AB3581" s="33">
        <f t="shared" si="777"/>
        <v>168394</v>
      </c>
      <c r="AC3581" s="34">
        <f t="shared" si="778"/>
        <v>0.27999816877727501</v>
      </c>
      <c r="AD3581" s="145">
        <f t="shared" si="771"/>
        <v>140328.33300000001</v>
      </c>
      <c r="AE3581" s="105">
        <v>109631.667</v>
      </c>
      <c r="AF3581" s="34" t="s">
        <v>36</v>
      </c>
      <c r="AG3581" s="34" t="s">
        <v>36</v>
      </c>
      <c r="AH3581" s="34" t="s">
        <v>36</v>
      </c>
      <c r="AI3581" s="29">
        <v>46</v>
      </c>
      <c r="AJ3581" s="29">
        <v>1.155</v>
      </c>
      <c r="AK3581" s="29">
        <v>0</v>
      </c>
      <c r="AL3581" s="29">
        <v>0</v>
      </c>
      <c r="AM3581" s="29" t="s">
        <v>28</v>
      </c>
      <c r="AN3581" s="44" t="s">
        <v>27</v>
      </c>
      <c r="AO3581" s="29" t="s">
        <v>28</v>
      </c>
      <c r="AP3581" s="29">
        <v>1</v>
      </c>
      <c r="AQ3581" s="29"/>
      <c r="AR3581" s="29"/>
      <c r="AS3581" s="29"/>
      <c r="AT3581" s="29"/>
      <c r="AU3581" s="144"/>
      <c r="AV3581" s="36" t="s">
        <v>28</v>
      </c>
      <c r="AW3581" s="102">
        <v>42551</v>
      </c>
      <c r="AX3581" s="129" t="s">
        <v>33</v>
      </c>
      <c r="AY3581" s="106" t="e">
        <v>#N/A</v>
      </c>
      <c r="BD3581" t="s">
        <v>1724</v>
      </c>
      <c r="BE3581" t="e">
        <v>#N/A</v>
      </c>
      <c r="BF3581" t="s">
        <v>4739</v>
      </c>
      <c r="BH3581" t="str">
        <f t="shared" si="782"/>
        <v/>
      </c>
      <c r="BJ3581" t="str">
        <f t="shared" si="783"/>
        <v>OK</v>
      </c>
      <c r="BK3581" s="130" t="s">
        <v>5302</v>
      </c>
      <c r="BL3581" s="130" t="e">
        <v>#VALUE!</v>
      </c>
      <c r="BM3581" s="131" t="s">
        <v>33</v>
      </c>
      <c r="BN3581" s="131" t="e">
        <v>#VALUE!</v>
      </c>
      <c r="BO3581" t="e">
        <v>#N/A</v>
      </c>
      <c r="BP3581">
        <v>0</v>
      </c>
    </row>
    <row r="3582" spans="1:68" ht="25.2" x14ac:dyDescent="0.3">
      <c r="A3582" s="1"/>
      <c r="B3582" s="47">
        <v>3221</v>
      </c>
      <c r="C3582" s="45">
        <v>1053651</v>
      </c>
      <c r="D3582" s="29"/>
      <c r="E3582" s="29"/>
      <c r="F3582" s="31" t="s">
        <v>2791</v>
      </c>
      <c r="G3582" s="29" t="s">
        <v>31</v>
      </c>
      <c r="H3582" s="29"/>
      <c r="I3582" s="148" t="s">
        <v>33</v>
      </c>
      <c r="J3582" s="147" t="s">
        <v>33</v>
      </c>
      <c r="K3582" s="148" t="e">
        <v>#N/A</v>
      </c>
      <c r="L3582" s="148" t="s">
        <v>32</v>
      </c>
      <c r="M3582" s="147">
        <v>42551</v>
      </c>
      <c r="N3582" s="29" t="str">
        <f t="shared" si="779"/>
        <v/>
      </c>
      <c r="O3582" s="29" t="str">
        <f t="shared" si="780"/>
        <v/>
      </c>
      <c r="P3582" s="29" t="str">
        <f t="shared" si="781"/>
        <v/>
      </c>
      <c r="Q3582" s="29" t="str">
        <f t="shared" si="772"/>
        <v/>
      </c>
      <c r="R3582" s="29" t="str">
        <f t="shared" si="773"/>
        <v/>
      </c>
      <c r="S3582" s="29" t="str">
        <f t="shared" si="774"/>
        <v/>
      </c>
      <c r="T3582" s="29" t="str">
        <f t="shared" si="775"/>
        <v/>
      </c>
      <c r="U3582" s="29"/>
      <c r="V3582" s="29"/>
      <c r="W3582" s="38" t="s">
        <v>2614</v>
      </c>
      <c r="X3582" s="29" t="s">
        <v>158</v>
      </c>
      <c r="Y3582" s="146">
        <v>1813</v>
      </c>
      <c r="Z3582" s="33">
        <v>2320</v>
      </c>
      <c r="AA3582" s="34">
        <f t="shared" si="776"/>
        <v>0.28000000000000003</v>
      </c>
      <c r="AB3582" s="33">
        <f t="shared" si="777"/>
        <v>2320</v>
      </c>
      <c r="AC3582" s="34">
        <f t="shared" si="778"/>
        <v>0.27964705563090031</v>
      </c>
      <c r="AD3582" s="145">
        <f t="shared" si="771"/>
        <v>1933.3330000000001</v>
      </c>
      <c r="AE3582" s="105">
        <v>1510.8330000000001</v>
      </c>
      <c r="AF3582" s="34" t="s">
        <v>36</v>
      </c>
      <c r="AG3582" s="34" t="s">
        <v>36</v>
      </c>
      <c r="AH3582" s="34" t="s">
        <v>36</v>
      </c>
      <c r="AI3582" s="29">
        <v>0.73299999999999998</v>
      </c>
      <c r="AJ3582" s="29">
        <v>2.1139999999999999E-2</v>
      </c>
      <c r="AK3582" s="29">
        <v>0</v>
      </c>
      <c r="AL3582" s="29">
        <v>0</v>
      </c>
      <c r="AM3582" s="29" t="s">
        <v>28</v>
      </c>
      <c r="AN3582" s="44" t="s">
        <v>27</v>
      </c>
      <c r="AO3582" s="29" t="s">
        <v>28</v>
      </c>
      <c r="AP3582" s="29">
        <v>1</v>
      </c>
      <c r="AQ3582" s="29"/>
      <c r="AR3582" s="29"/>
      <c r="AS3582" s="29"/>
      <c r="AT3582" s="29"/>
      <c r="AU3582" s="144"/>
      <c r="AV3582" s="36" t="s">
        <v>28</v>
      </c>
      <c r="AW3582" s="102">
        <v>42551</v>
      </c>
      <c r="AX3582" s="129" t="s">
        <v>33</v>
      </c>
      <c r="AY3582" s="106">
        <v>237</v>
      </c>
      <c r="BD3582" t="s">
        <v>1724</v>
      </c>
      <c r="BE3582" t="e">
        <v>#N/A</v>
      </c>
      <c r="BF3582">
        <v>0</v>
      </c>
      <c r="BH3582" t="str">
        <f t="shared" si="782"/>
        <v/>
      </c>
      <c r="BJ3582" t="str">
        <f t="shared" si="783"/>
        <v>OK</v>
      </c>
      <c r="BK3582" s="130" t="s">
        <v>5302</v>
      </c>
      <c r="BL3582" s="130" t="e">
        <v>#VALUE!</v>
      </c>
      <c r="BM3582" s="131" t="s">
        <v>33</v>
      </c>
      <c r="BN3582" s="131" t="e">
        <v>#VALUE!</v>
      </c>
      <c r="BO3582" t="e">
        <v>#N/A</v>
      </c>
      <c r="BP3582">
        <v>0</v>
      </c>
    </row>
    <row r="3583" spans="1:68" ht="25.2" x14ac:dyDescent="0.3">
      <c r="A3583" s="1"/>
      <c r="B3583" s="47">
        <v>3222</v>
      </c>
      <c r="C3583" s="45">
        <v>1050272</v>
      </c>
      <c r="D3583" s="29"/>
      <c r="E3583" s="29"/>
      <c r="F3583" s="31" t="s">
        <v>2792</v>
      </c>
      <c r="G3583" s="29" t="s">
        <v>31</v>
      </c>
      <c r="H3583" s="29"/>
      <c r="I3583" s="148" t="s">
        <v>33</v>
      </c>
      <c r="J3583" s="147" t="s">
        <v>33</v>
      </c>
      <c r="K3583" s="148" t="e">
        <v>#N/A</v>
      </c>
      <c r="L3583" s="148" t="s">
        <v>32</v>
      </c>
      <c r="M3583" s="147">
        <v>42551</v>
      </c>
      <c r="N3583" s="29" t="str">
        <f t="shared" si="779"/>
        <v/>
      </c>
      <c r="O3583" s="29" t="str">
        <f t="shared" si="780"/>
        <v/>
      </c>
      <c r="P3583" s="29" t="str">
        <f t="shared" si="781"/>
        <v/>
      </c>
      <c r="Q3583" s="29" t="str">
        <f t="shared" si="772"/>
        <v/>
      </c>
      <c r="R3583" s="29" t="str">
        <f t="shared" si="773"/>
        <v/>
      </c>
      <c r="S3583" s="29" t="str">
        <f t="shared" si="774"/>
        <v/>
      </c>
      <c r="T3583" s="29" t="str">
        <f t="shared" si="775"/>
        <v/>
      </c>
      <c r="U3583" s="29"/>
      <c r="V3583" s="29"/>
      <c r="W3583" s="38" t="s">
        <v>2614</v>
      </c>
      <c r="X3583" s="29" t="s">
        <v>158</v>
      </c>
      <c r="Y3583" s="146">
        <v>15201</v>
      </c>
      <c r="Z3583" s="33">
        <v>19457</v>
      </c>
      <c r="AA3583" s="34">
        <f t="shared" si="776"/>
        <v>0.28000000000000003</v>
      </c>
      <c r="AB3583" s="33">
        <f t="shared" si="777"/>
        <v>19457</v>
      </c>
      <c r="AC3583" s="34">
        <f t="shared" si="778"/>
        <v>0.27998160647325832</v>
      </c>
      <c r="AD3583" s="145">
        <f t="shared" si="771"/>
        <v>16214.166999999999</v>
      </c>
      <c r="AE3583" s="105">
        <v>12667.5</v>
      </c>
      <c r="AF3583" s="34" t="s">
        <v>36</v>
      </c>
      <c r="AG3583" s="34" t="s">
        <v>36</v>
      </c>
      <c r="AH3583" s="34" t="s">
        <v>36</v>
      </c>
      <c r="AI3583" s="29">
        <v>1.22</v>
      </c>
      <c r="AJ3583" s="29">
        <v>2.9579999999999999E-2</v>
      </c>
      <c r="AK3583" s="29">
        <v>0</v>
      </c>
      <c r="AL3583" s="29">
        <v>0</v>
      </c>
      <c r="AM3583" s="29" t="s">
        <v>28</v>
      </c>
      <c r="AN3583" s="44" t="s">
        <v>27</v>
      </c>
      <c r="AO3583" s="29" t="s">
        <v>28</v>
      </c>
      <c r="AP3583" s="29">
        <v>1</v>
      </c>
      <c r="AQ3583" s="29"/>
      <c r="AR3583" s="29"/>
      <c r="AS3583" s="29"/>
      <c r="AT3583" s="29"/>
      <c r="AU3583" s="144"/>
      <c r="AV3583" s="36" t="s">
        <v>28</v>
      </c>
      <c r="AW3583" s="102">
        <v>42551</v>
      </c>
      <c r="AX3583" s="129" t="s">
        <v>33</v>
      </c>
      <c r="AY3583" s="106">
        <v>6</v>
      </c>
      <c r="BD3583" t="s">
        <v>1724</v>
      </c>
      <c r="BE3583" t="e">
        <v>#N/A</v>
      </c>
      <c r="BF3583">
        <v>0</v>
      </c>
      <c r="BH3583" t="str">
        <f t="shared" si="782"/>
        <v/>
      </c>
      <c r="BJ3583" t="str">
        <f t="shared" si="783"/>
        <v>OK</v>
      </c>
      <c r="BK3583" s="130" t="s">
        <v>5302</v>
      </c>
      <c r="BL3583" s="130" t="e">
        <v>#VALUE!</v>
      </c>
      <c r="BM3583" s="131" t="s">
        <v>33</v>
      </c>
      <c r="BN3583" s="131" t="e">
        <v>#VALUE!</v>
      </c>
      <c r="BO3583" t="e">
        <v>#N/A</v>
      </c>
      <c r="BP3583">
        <v>0</v>
      </c>
    </row>
    <row r="3584" spans="1:68" ht="25.2" x14ac:dyDescent="0.3">
      <c r="A3584" s="1"/>
      <c r="B3584" s="47">
        <v>3223</v>
      </c>
      <c r="C3584" s="45">
        <v>1050273</v>
      </c>
      <c r="D3584" s="29"/>
      <c r="E3584" s="29"/>
      <c r="F3584" s="31" t="s">
        <v>2793</v>
      </c>
      <c r="G3584" s="29" t="s">
        <v>31</v>
      </c>
      <c r="H3584" s="29"/>
      <c r="I3584" s="148" t="s">
        <v>33</v>
      </c>
      <c r="J3584" s="147" t="s">
        <v>33</v>
      </c>
      <c r="K3584" s="148" t="e">
        <v>#N/A</v>
      </c>
      <c r="L3584" s="148" t="s">
        <v>32</v>
      </c>
      <c r="M3584" s="147">
        <v>42551</v>
      </c>
      <c r="N3584" s="29" t="str">
        <f t="shared" si="779"/>
        <v/>
      </c>
      <c r="O3584" s="29" t="str">
        <f t="shared" si="780"/>
        <v/>
      </c>
      <c r="P3584" s="29" t="str">
        <f t="shared" si="781"/>
        <v/>
      </c>
      <c r="Q3584" s="29" t="str">
        <f t="shared" si="772"/>
        <v/>
      </c>
      <c r="R3584" s="29" t="str">
        <f t="shared" si="773"/>
        <v/>
      </c>
      <c r="S3584" s="29" t="str">
        <f t="shared" si="774"/>
        <v/>
      </c>
      <c r="T3584" s="29" t="str">
        <f t="shared" si="775"/>
        <v/>
      </c>
      <c r="U3584" s="29"/>
      <c r="V3584" s="29"/>
      <c r="W3584" s="38" t="s">
        <v>2614</v>
      </c>
      <c r="X3584" s="29" t="s">
        <v>158</v>
      </c>
      <c r="Y3584" s="146">
        <v>22069</v>
      </c>
      <c r="Z3584" s="33">
        <v>28248</v>
      </c>
      <c r="AA3584" s="34">
        <f t="shared" si="776"/>
        <v>0.28000000000000003</v>
      </c>
      <c r="AB3584" s="33">
        <f t="shared" si="777"/>
        <v>28248</v>
      </c>
      <c r="AC3584" s="34">
        <f t="shared" si="778"/>
        <v>0.27998552322235765</v>
      </c>
      <c r="AD3584" s="145">
        <f t="shared" si="771"/>
        <v>23540</v>
      </c>
      <c r="AE3584" s="105">
        <v>18390.832999999999</v>
      </c>
      <c r="AF3584" s="34" t="s">
        <v>36</v>
      </c>
      <c r="AG3584" s="34" t="s">
        <v>36</v>
      </c>
      <c r="AH3584" s="34" t="s">
        <v>36</v>
      </c>
      <c r="AI3584" s="29">
        <v>2.1</v>
      </c>
      <c r="AJ3584" s="29">
        <v>6.1749999999999999E-2</v>
      </c>
      <c r="AK3584" s="29">
        <v>0</v>
      </c>
      <c r="AL3584" s="29">
        <v>0</v>
      </c>
      <c r="AM3584" s="29" t="s">
        <v>28</v>
      </c>
      <c r="AN3584" s="44" t="s">
        <v>27</v>
      </c>
      <c r="AO3584" s="29" t="s">
        <v>28</v>
      </c>
      <c r="AP3584" s="29">
        <v>1</v>
      </c>
      <c r="AQ3584" s="29"/>
      <c r="AR3584" s="29"/>
      <c r="AS3584" s="29"/>
      <c r="AT3584" s="29"/>
      <c r="AU3584" s="144"/>
      <c r="AV3584" s="36" t="s">
        <v>28</v>
      </c>
      <c r="AW3584" s="102">
        <v>42551</v>
      </c>
      <c r="AX3584" s="129" t="s">
        <v>33</v>
      </c>
      <c r="AY3584" s="106" t="e">
        <v>#N/A</v>
      </c>
      <c r="BD3584" t="s">
        <v>1724</v>
      </c>
      <c r="BE3584" t="e">
        <v>#N/A</v>
      </c>
      <c r="BF3584">
        <v>0</v>
      </c>
      <c r="BH3584" t="str">
        <f t="shared" si="782"/>
        <v/>
      </c>
      <c r="BJ3584" t="str">
        <f t="shared" si="783"/>
        <v>OK</v>
      </c>
      <c r="BK3584" s="130" t="s">
        <v>5302</v>
      </c>
      <c r="BL3584" s="130" t="e">
        <v>#VALUE!</v>
      </c>
      <c r="BM3584" s="131" t="s">
        <v>33</v>
      </c>
      <c r="BN3584" s="131" t="e">
        <v>#VALUE!</v>
      </c>
      <c r="BO3584" t="e">
        <v>#N/A</v>
      </c>
      <c r="BP3584">
        <v>0</v>
      </c>
    </row>
    <row r="3585" spans="1:68" ht="25.2" x14ac:dyDescent="0.3">
      <c r="A3585" s="1"/>
      <c r="B3585" s="47">
        <v>3224</v>
      </c>
      <c r="C3585" s="45">
        <v>1050274</v>
      </c>
      <c r="D3585" s="29"/>
      <c r="E3585" s="29"/>
      <c r="F3585" s="31" t="s">
        <v>2794</v>
      </c>
      <c r="G3585" s="29" t="s">
        <v>31</v>
      </c>
      <c r="H3585" s="29"/>
      <c r="I3585" s="148" t="s">
        <v>33</v>
      </c>
      <c r="J3585" s="147" t="s">
        <v>33</v>
      </c>
      <c r="K3585" s="148" t="e">
        <v>#N/A</v>
      </c>
      <c r="L3585" s="148" t="s">
        <v>32</v>
      </c>
      <c r="M3585" s="147">
        <v>42551</v>
      </c>
      <c r="N3585" s="29" t="str">
        <f t="shared" si="779"/>
        <v/>
      </c>
      <c r="O3585" s="29" t="str">
        <f t="shared" si="780"/>
        <v/>
      </c>
      <c r="P3585" s="29" t="str">
        <f t="shared" si="781"/>
        <v/>
      </c>
      <c r="Q3585" s="29" t="str">
        <f t="shared" si="772"/>
        <v/>
      </c>
      <c r="R3585" s="29" t="str">
        <f t="shared" si="773"/>
        <v/>
      </c>
      <c r="S3585" s="29" t="str">
        <f t="shared" si="774"/>
        <v/>
      </c>
      <c r="T3585" s="29" t="str">
        <f t="shared" si="775"/>
        <v/>
      </c>
      <c r="U3585" s="29"/>
      <c r="V3585" s="29"/>
      <c r="W3585" s="38" t="s">
        <v>2614</v>
      </c>
      <c r="X3585" s="29" t="s">
        <v>158</v>
      </c>
      <c r="Y3585" s="146">
        <v>23707</v>
      </c>
      <c r="Z3585" s="33">
        <v>30345</v>
      </c>
      <c r="AA3585" s="34">
        <f t="shared" si="776"/>
        <v>0.28000000000000003</v>
      </c>
      <c r="AB3585" s="33">
        <f t="shared" si="777"/>
        <v>30345</v>
      </c>
      <c r="AC3585" s="34">
        <f t="shared" si="778"/>
        <v>0.28000170886239023</v>
      </c>
      <c r="AD3585" s="145">
        <f t="shared" si="771"/>
        <v>25287.5</v>
      </c>
      <c r="AE3585" s="105">
        <v>19755.832999999999</v>
      </c>
      <c r="AF3585" s="34" t="s">
        <v>36</v>
      </c>
      <c r="AG3585" s="34" t="s">
        <v>36</v>
      </c>
      <c r="AH3585" s="34" t="s">
        <v>36</v>
      </c>
      <c r="AI3585" s="29">
        <v>4.5</v>
      </c>
      <c r="AJ3585" s="29">
        <v>0.125</v>
      </c>
      <c r="AK3585" s="29">
        <v>0</v>
      </c>
      <c r="AL3585" s="29">
        <v>0</v>
      </c>
      <c r="AM3585" s="29" t="s">
        <v>28</v>
      </c>
      <c r="AN3585" s="44" t="s">
        <v>27</v>
      </c>
      <c r="AO3585" s="29" t="s">
        <v>28</v>
      </c>
      <c r="AP3585" s="29">
        <v>1</v>
      </c>
      <c r="AQ3585" s="29"/>
      <c r="AR3585" s="29"/>
      <c r="AS3585" s="29"/>
      <c r="AT3585" s="29"/>
      <c r="AU3585" s="144"/>
      <c r="AV3585" s="36" t="s">
        <v>28</v>
      </c>
      <c r="AW3585" s="102">
        <v>42551</v>
      </c>
      <c r="AX3585" s="129" t="s">
        <v>33</v>
      </c>
      <c r="AY3585" s="106" t="e">
        <v>#N/A</v>
      </c>
      <c r="BD3585" t="s">
        <v>1724</v>
      </c>
      <c r="BE3585" t="e">
        <v>#N/A</v>
      </c>
      <c r="BF3585">
        <v>0</v>
      </c>
      <c r="BH3585" t="str">
        <f t="shared" si="782"/>
        <v/>
      </c>
      <c r="BJ3585" t="str">
        <f t="shared" si="783"/>
        <v>OK</v>
      </c>
      <c r="BK3585" s="130" t="s">
        <v>5302</v>
      </c>
      <c r="BL3585" s="130" t="e">
        <v>#VALUE!</v>
      </c>
      <c r="BM3585" s="131" t="s">
        <v>33</v>
      </c>
      <c r="BN3585" s="131" t="e">
        <v>#VALUE!</v>
      </c>
      <c r="BO3585" t="e">
        <v>#N/A</v>
      </c>
      <c r="BP3585">
        <v>0</v>
      </c>
    </row>
    <row r="3586" spans="1:68" ht="25.2" x14ac:dyDescent="0.3">
      <c r="A3586" s="1"/>
      <c r="B3586" s="47">
        <v>3225</v>
      </c>
      <c r="C3586" s="45">
        <v>1050378</v>
      </c>
      <c r="D3586" s="29"/>
      <c r="E3586" s="29"/>
      <c r="F3586" s="31" t="s">
        <v>2795</v>
      </c>
      <c r="G3586" s="29" t="s">
        <v>31</v>
      </c>
      <c r="H3586" s="29"/>
      <c r="I3586" s="148" t="s">
        <v>33</v>
      </c>
      <c r="J3586" s="147" t="s">
        <v>33</v>
      </c>
      <c r="K3586" s="148" t="e">
        <v>#N/A</v>
      </c>
      <c r="L3586" s="148" t="s">
        <v>32</v>
      </c>
      <c r="M3586" s="147">
        <v>42551</v>
      </c>
      <c r="N3586" s="29" t="str">
        <f t="shared" si="779"/>
        <v/>
      </c>
      <c r="O3586" s="29" t="str">
        <f t="shared" si="780"/>
        <v/>
      </c>
      <c r="P3586" s="29" t="str">
        <f t="shared" si="781"/>
        <v/>
      </c>
      <c r="Q3586" s="29" t="str">
        <f t="shared" si="772"/>
        <v/>
      </c>
      <c r="R3586" s="29" t="str">
        <f t="shared" si="773"/>
        <v/>
      </c>
      <c r="S3586" s="29" t="str">
        <f t="shared" si="774"/>
        <v/>
      </c>
      <c r="T3586" s="29" t="str">
        <f t="shared" si="775"/>
        <v/>
      </c>
      <c r="U3586" s="29"/>
      <c r="V3586" s="29"/>
      <c r="W3586" s="38" t="s">
        <v>2614</v>
      </c>
      <c r="X3586" s="29" t="s">
        <v>158</v>
      </c>
      <c r="Y3586" s="146">
        <v>37717</v>
      </c>
      <c r="Z3586" s="33">
        <v>48278</v>
      </c>
      <c r="AA3586" s="34">
        <f t="shared" si="776"/>
        <v>0.28000000000000003</v>
      </c>
      <c r="AB3586" s="33">
        <f t="shared" si="777"/>
        <v>48278</v>
      </c>
      <c r="AC3586" s="34">
        <f t="shared" si="778"/>
        <v>0.28000638735855338</v>
      </c>
      <c r="AD3586" s="145">
        <f t="shared" si="771"/>
        <v>40231.667000000001</v>
      </c>
      <c r="AE3586" s="105">
        <v>31430.832999999999</v>
      </c>
      <c r="AF3586" s="34" t="s">
        <v>36</v>
      </c>
      <c r="AG3586" s="34" t="s">
        <v>36</v>
      </c>
      <c r="AH3586" s="34" t="s">
        <v>36</v>
      </c>
      <c r="AI3586" s="29">
        <v>9.3800000000000008</v>
      </c>
      <c r="AJ3586" s="29">
        <v>0.27500000000000002</v>
      </c>
      <c r="AK3586" s="29">
        <v>0</v>
      </c>
      <c r="AL3586" s="29">
        <v>0</v>
      </c>
      <c r="AM3586" s="29" t="s">
        <v>28</v>
      </c>
      <c r="AN3586" s="44" t="s">
        <v>27</v>
      </c>
      <c r="AO3586" s="29" t="s">
        <v>28</v>
      </c>
      <c r="AP3586" s="29">
        <v>1</v>
      </c>
      <c r="AQ3586" s="29"/>
      <c r="AR3586" s="29"/>
      <c r="AS3586" s="29"/>
      <c r="AT3586" s="29"/>
      <c r="AU3586" s="144"/>
      <c r="AV3586" s="36" t="s">
        <v>28</v>
      </c>
      <c r="AW3586" s="102">
        <v>42551</v>
      </c>
      <c r="AX3586" s="129" t="s">
        <v>33</v>
      </c>
      <c r="AY3586" s="106" t="e">
        <v>#N/A</v>
      </c>
      <c r="BD3586" t="s">
        <v>1724</v>
      </c>
      <c r="BE3586" t="e">
        <v>#N/A</v>
      </c>
      <c r="BF3586">
        <v>0</v>
      </c>
      <c r="BH3586" t="str">
        <f t="shared" si="782"/>
        <v/>
      </c>
      <c r="BJ3586" t="str">
        <f t="shared" si="783"/>
        <v>OK</v>
      </c>
      <c r="BK3586" s="130" t="s">
        <v>5302</v>
      </c>
      <c r="BL3586" s="130" t="e">
        <v>#VALUE!</v>
      </c>
      <c r="BM3586" s="131" t="s">
        <v>33</v>
      </c>
      <c r="BN3586" s="131" t="e">
        <v>#VALUE!</v>
      </c>
      <c r="BO3586" t="e">
        <v>#N/A</v>
      </c>
      <c r="BP3586">
        <v>0</v>
      </c>
    </row>
    <row r="3587" spans="1:68" ht="25.2" x14ac:dyDescent="0.3">
      <c r="A3587" s="1"/>
      <c r="B3587" s="47">
        <v>3226</v>
      </c>
      <c r="C3587" s="45">
        <v>1053653</v>
      </c>
      <c r="D3587" s="29"/>
      <c r="E3587" s="29"/>
      <c r="F3587" s="31" t="s">
        <v>2796</v>
      </c>
      <c r="G3587" s="29" t="s">
        <v>31</v>
      </c>
      <c r="H3587" s="29"/>
      <c r="I3587" s="148" t="s">
        <v>33</v>
      </c>
      <c r="J3587" s="147" t="s">
        <v>33</v>
      </c>
      <c r="K3587" s="148" t="e">
        <v>#N/A</v>
      </c>
      <c r="L3587" s="148" t="s">
        <v>32</v>
      </c>
      <c r="M3587" s="147">
        <v>42551</v>
      </c>
      <c r="N3587" s="29" t="str">
        <f t="shared" si="779"/>
        <v/>
      </c>
      <c r="O3587" s="29" t="str">
        <f t="shared" si="780"/>
        <v/>
      </c>
      <c r="P3587" s="29" t="str">
        <f t="shared" si="781"/>
        <v/>
      </c>
      <c r="Q3587" s="29" t="str">
        <f t="shared" si="772"/>
        <v/>
      </c>
      <c r="R3587" s="29" t="str">
        <f t="shared" si="773"/>
        <v/>
      </c>
      <c r="S3587" s="29" t="str">
        <f t="shared" si="774"/>
        <v/>
      </c>
      <c r="T3587" s="29" t="str">
        <f t="shared" si="775"/>
        <v/>
      </c>
      <c r="U3587" s="29"/>
      <c r="V3587" s="29"/>
      <c r="W3587" s="38" t="s">
        <v>2614</v>
      </c>
      <c r="X3587" s="29" t="s">
        <v>158</v>
      </c>
      <c r="Y3587" s="146">
        <v>958</v>
      </c>
      <c r="Z3587" s="33">
        <v>1226</v>
      </c>
      <c r="AA3587" s="34">
        <f t="shared" si="776"/>
        <v>0.28000000000000003</v>
      </c>
      <c r="AB3587" s="33">
        <f t="shared" si="777"/>
        <v>1226</v>
      </c>
      <c r="AC3587" s="34">
        <f t="shared" si="778"/>
        <v>0.27975042995842597</v>
      </c>
      <c r="AD3587" s="145">
        <f t="shared" si="771"/>
        <v>1021.667</v>
      </c>
      <c r="AE3587" s="105">
        <v>798.33299999999997</v>
      </c>
      <c r="AF3587" s="34" t="s">
        <v>36</v>
      </c>
      <c r="AG3587" s="34" t="s">
        <v>36</v>
      </c>
      <c r="AH3587" s="34" t="s">
        <v>36</v>
      </c>
      <c r="AI3587" s="29">
        <v>0.28799999999999998</v>
      </c>
      <c r="AJ3587" s="29">
        <v>5.5500000000000002E-3</v>
      </c>
      <c r="AK3587" s="29">
        <v>0</v>
      </c>
      <c r="AL3587" s="29">
        <v>0</v>
      </c>
      <c r="AM3587" s="29" t="s">
        <v>28</v>
      </c>
      <c r="AN3587" s="44" t="s">
        <v>27</v>
      </c>
      <c r="AO3587" s="29" t="s">
        <v>28</v>
      </c>
      <c r="AP3587" s="29">
        <v>1</v>
      </c>
      <c r="AQ3587" s="29"/>
      <c r="AR3587" s="29"/>
      <c r="AS3587" s="29"/>
      <c r="AT3587" s="29"/>
      <c r="AU3587" s="144"/>
      <c r="AV3587" s="36" t="s">
        <v>28</v>
      </c>
      <c r="AW3587" s="102">
        <v>42551</v>
      </c>
      <c r="AX3587" s="129" t="s">
        <v>33</v>
      </c>
      <c r="AY3587" s="106">
        <v>367</v>
      </c>
      <c r="BD3587" t="s">
        <v>1724</v>
      </c>
      <c r="BE3587" t="e">
        <v>#N/A</v>
      </c>
      <c r="BF3587">
        <v>0</v>
      </c>
      <c r="BH3587" t="str">
        <f t="shared" si="782"/>
        <v/>
      </c>
      <c r="BJ3587" t="str">
        <f t="shared" si="783"/>
        <v>OK</v>
      </c>
      <c r="BK3587" s="130" t="s">
        <v>5302</v>
      </c>
      <c r="BL3587" s="130" t="e">
        <v>#VALUE!</v>
      </c>
      <c r="BM3587" s="131" t="s">
        <v>33</v>
      </c>
      <c r="BN3587" s="131" t="e">
        <v>#VALUE!</v>
      </c>
      <c r="BO3587" t="e">
        <v>#N/A</v>
      </c>
      <c r="BP3587">
        <v>0</v>
      </c>
    </row>
    <row r="3588" spans="1:68" ht="25.2" x14ac:dyDescent="0.3">
      <c r="A3588" s="1"/>
      <c r="B3588" s="47">
        <v>3227</v>
      </c>
      <c r="C3588" s="45">
        <v>1050329</v>
      </c>
      <c r="D3588" s="29"/>
      <c r="E3588" s="29"/>
      <c r="F3588" s="31" t="s">
        <v>2797</v>
      </c>
      <c r="G3588" s="29" t="s">
        <v>31</v>
      </c>
      <c r="H3588" s="29"/>
      <c r="I3588" s="148" t="s">
        <v>33</v>
      </c>
      <c r="J3588" s="147" t="s">
        <v>33</v>
      </c>
      <c r="K3588" s="148" t="e">
        <v>#N/A</v>
      </c>
      <c r="L3588" s="148" t="s">
        <v>32</v>
      </c>
      <c r="M3588" s="147">
        <v>42551</v>
      </c>
      <c r="N3588" s="29" t="str">
        <f t="shared" si="779"/>
        <v/>
      </c>
      <c r="O3588" s="29" t="str">
        <f t="shared" si="780"/>
        <v/>
      </c>
      <c r="P3588" s="29" t="str">
        <f t="shared" si="781"/>
        <v/>
      </c>
      <c r="Q3588" s="29" t="str">
        <f t="shared" si="772"/>
        <v/>
      </c>
      <c r="R3588" s="29" t="str">
        <f t="shared" si="773"/>
        <v/>
      </c>
      <c r="S3588" s="29" t="str">
        <f t="shared" si="774"/>
        <v/>
      </c>
      <c r="T3588" s="29" t="str">
        <f t="shared" si="775"/>
        <v/>
      </c>
      <c r="U3588" s="29"/>
      <c r="V3588" s="29"/>
      <c r="W3588" s="38" t="s">
        <v>2614</v>
      </c>
      <c r="X3588" s="29" t="s">
        <v>158</v>
      </c>
      <c r="Y3588" s="146">
        <v>1679</v>
      </c>
      <c r="Z3588" s="33">
        <v>2149</v>
      </c>
      <c r="AA3588" s="34">
        <f t="shared" si="776"/>
        <v>0.28000000000000003</v>
      </c>
      <c r="AB3588" s="33">
        <f t="shared" si="777"/>
        <v>2149</v>
      </c>
      <c r="AC3588" s="34">
        <f t="shared" si="778"/>
        <v>0.27992798572293387</v>
      </c>
      <c r="AD3588" s="145">
        <f t="shared" si="771"/>
        <v>1790.8330000000001</v>
      </c>
      <c r="AE3588" s="105">
        <v>1399.1669999999999</v>
      </c>
      <c r="AF3588" s="34" t="s">
        <v>36</v>
      </c>
      <c r="AG3588" s="34" t="s">
        <v>36</v>
      </c>
      <c r="AH3588" s="34" t="s">
        <v>36</v>
      </c>
      <c r="AI3588" s="29">
        <v>0.61399999999999999</v>
      </c>
      <c r="AJ3588" s="29">
        <v>1.5299999999999999E-2</v>
      </c>
      <c r="AK3588" s="29">
        <v>0</v>
      </c>
      <c r="AL3588" s="29">
        <v>0</v>
      </c>
      <c r="AM3588" s="29" t="s">
        <v>28</v>
      </c>
      <c r="AN3588" s="44" t="s">
        <v>27</v>
      </c>
      <c r="AO3588" s="29" t="s">
        <v>28</v>
      </c>
      <c r="AP3588" s="29">
        <v>1</v>
      </c>
      <c r="AQ3588" s="29" t="s">
        <v>33</v>
      </c>
      <c r="AR3588" s="29" t="s">
        <v>33</v>
      </c>
      <c r="AS3588" s="29" t="s">
        <v>33</v>
      </c>
      <c r="AT3588" s="29"/>
      <c r="AU3588" s="144"/>
      <c r="AV3588" s="36" t="s">
        <v>28</v>
      </c>
      <c r="AW3588" s="102">
        <v>42551</v>
      </c>
      <c r="AX3588" s="129" t="s">
        <v>33</v>
      </c>
      <c r="AY3588" s="106">
        <v>7</v>
      </c>
      <c r="BD3588" t="s">
        <v>1724</v>
      </c>
      <c r="BE3588" t="e">
        <v>#N/A</v>
      </c>
      <c r="BF3588">
        <v>0</v>
      </c>
      <c r="BH3588" t="str">
        <f t="shared" si="782"/>
        <v/>
      </c>
      <c r="BJ3588" t="str">
        <f t="shared" si="783"/>
        <v>OK</v>
      </c>
      <c r="BK3588" s="130" t="s">
        <v>5302</v>
      </c>
      <c r="BL3588" s="130" t="e">
        <v>#VALUE!</v>
      </c>
      <c r="BM3588" s="131" t="s">
        <v>33</v>
      </c>
      <c r="BN3588" s="131" t="e">
        <v>#VALUE!</v>
      </c>
      <c r="BO3588" t="e">
        <v>#N/A</v>
      </c>
      <c r="BP3588">
        <v>0</v>
      </c>
    </row>
    <row r="3589" spans="1:68" ht="25.2" x14ac:dyDescent="0.3">
      <c r="A3589" s="1"/>
      <c r="B3589" s="47">
        <v>3228</v>
      </c>
      <c r="C3589" s="45">
        <v>1053654</v>
      </c>
      <c r="D3589" s="29"/>
      <c r="E3589" s="29"/>
      <c r="F3589" s="31" t="s">
        <v>2798</v>
      </c>
      <c r="G3589" s="29" t="s">
        <v>31</v>
      </c>
      <c r="H3589" s="29"/>
      <c r="I3589" s="148" t="s">
        <v>33</v>
      </c>
      <c r="J3589" s="147" t="s">
        <v>33</v>
      </c>
      <c r="K3589" s="148" t="e">
        <v>#N/A</v>
      </c>
      <c r="L3589" s="148" t="s">
        <v>32</v>
      </c>
      <c r="M3589" s="147">
        <v>42551</v>
      </c>
      <c r="N3589" s="29" t="str">
        <f t="shared" si="779"/>
        <v/>
      </c>
      <c r="O3589" s="29" t="str">
        <f t="shared" si="780"/>
        <v/>
      </c>
      <c r="P3589" s="29" t="str">
        <f t="shared" si="781"/>
        <v/>
      </c>
      <c r="Q3589" s="29" t="str">
        <f t="shared" si="772"/>
        <v/>
      </c>
      <c r="R3589" s="29" t="str">
        <f t="shared" si="773"/>
        <v/>
      </c>
      <c r="S3589" s="29" t="str">
        <f t="shared" si="774"/>
        <v/>
      </c>
      <c r="T3589" s="29" t="str">
        <f t="shared" si="775"/>
        <v/>
      </c>
      <c r="U3589" s="29"/>
      <c r="V3589" s="29"/>
      <c r="W3589" s="38" t="s">
        <v>2614</v>
      </c>
      <c r="X3589" s="29" t="s">
        <v>158</v>
      </c>
      <c r="Y3589" s="146">
        <v>3264</v>
      </c>
      <c r="Z3589" s="33">
        <v>4177</v>
      </c>
      <c r="AA3589" s="34">
        <f t="shared" si="776"/>
        <v>0.28000000000000003</v>
      </c>
      <c r="AB3589" s="33">
        <f t="shared" si="777"/>
        <v>4177</v>
      </c>
      <c r="AC3589" s="34">
        <f t="shared" si="778"/>
        <v>0.27971801470588237</v>
      </c>
      <c r="AD3589" s="145">
        <f t="shared" si="771"/>
        <v>3480.8330000000001</v>
      </c>
      <c r="AE3589" s="105">
        <v>2720</v>
      </c>
      <c r="AF3589" s="34" t="s">
        <v>36</v>
      </c>
      <c r="AG3589" s="34" t="s">
        <v>36</v>
      </c>
      <c r="AH3589" s="34" t="s">
        <v>36</v>
      </c>
      <c r="AI3589" s="29">
        <v>1.2</v>
      </c>
      <c r="AJ3589" s="29">
        <v>2.708E-2</v>
      </c>
      <c r="AK3589" s="29">
        <v>0</v>
      </c>
      <c r="AL3589" s="29">
        <v>0</v>
      </c>
      <c r="AM3589" s="29" t="s">
        <v>28</v>
      </c>
      <c r="AN3589" s="44" t="s">
        <v>27</v>
      </c>
      <c r="AO3589" s="29" t="s">
        <v>28</v>
      </c>
      <c r="AP3589" s="29">
        <v>1</v>
      </c>
      <c r="AQ3589" s="29" t="s">
        <v>33</v>
      </c>
      <c r="AR3589" s="29" t="s">
        <v>33</v>
      </c>
      <c r="AS3589" s="29" t="s">
        <v>33</v>
      </c>
      <c r="AT3589" s="29"/>
      <c r="AU3589" s="144"/>
      <c r="AV3589" s="36" t="s">
        <v>28</v>
      </c>
      <c r="AW3589" s="102">
        <v>42551</v>
      </c>
      <c r="AX3589" s="129" t="s">
        <v>33</v>
      </c>
      <c r="AY3589" s="106" t="e">
        <v>#N/A</v>
      </c>
      <c r="BD3589" t="s">
        <v>1724</v>
      </c>
      <c r="BE3589" t="e">
        <v>#N/A</v>
      </c>
      <c r="BF3589">
        <v>0</v>
      </c>
      <c r="BH3589" t="str">
        <f t="shared" si="782"/>
        <v/>
      </c>
      <c r="BJ3589" t="str">
        <f t="shared" si="783"/>
        <v>OK</v>
      </c>
      <c r="BK3589" s="130" t="s">
        <v>5302</v>
      </c>
      <c r="BL3589" s="130" t="e">
        <v>#VALUE!</v>
      </c>
      <c r="BM3589" s="131" t="s">
        <v>33</v>
      </c>
      <c r="BN3589" s="131" t="e">
        <v>#VALUE!</v>
      </c>
      <c r="BO3589" t="e">
        <v>#N/A</v>
      </c>
      <c r="BP3589">
        <v>0</v>
      </c>
    </row>
    <row r="3590" spans="1:68" ht="25.2" x14ac:dyDescent="0.3">
      <c r="A3590" s="1"/>
      <c r="B3590" s="47">
        <v>3229</v>
      </c>
      <c r="C3590" s="45">
        <v>1053655</v>
      </c>
      <c r="D3590" s="29"/>
      <c r="E3590" s="29"/>
      <c r="F3590" s="31" t="s">
        <v>2799</v>
      </c>
      <c r="G3590" s="29" t="s">
        <v>31</v>
      </c>
      <c r="H3590" s="29"/>
      <c r="I3590" s="148" t="s">
        <v>33</v>
      </c>
      <c r="J3590" s="147" t="s">
        <v>33</v>
      </c>
      <c r="K3590" s="148" t="e">
        <v>#N/A</v>
      </c>
      <c r="L3590" s="148" t="s">
        <v>32</v>
      </c>
      <c r="M3590" s="147">
        <v>42551</v>
      </c>
      <c r="N3590" s="29" t="str">
        <f t="shared" si="779"/>
        <v/>
      </c>
      <c r="O3590" s="29" t="str">
        <f t="shared" si="780"/>
        <v/>
      </c>
      <c r="P3590" s="29" t="str">
        <f t="shared" si="781"/>
        <v/>
      </c>
      <c r="Q3590" s="29" t="str">
        <f t="shared" si="772"/>
        <v/>
      </c>
      <c r="R3590" s="29" t="str">
        <f t="shared" si="773"/>
        <v/>
      </c>
      <c r="S3590" s="29" t="str">
        <f t="shared" si="774"/>
        <v/>
      </c>
      <c r="T3590" s="29" t="str">
        <f t="shared" si="775"/>
        <v/>
      </c>
      <c r="U3590" s="29"/>
      <c r="V3590" s="29"/>
      <c r="W3590" s="38" t="s">
        <v>2614</v>
      </c>
      <c r="X3590" s="29" t="s">
        <v>158</v>
      </c>
      <c r="Y3590" s="146">
        <v>3568</v>
      </c>
      <c r="Z3590" s="33">
        <v>4567</v>
      </c>
      <c r="AA3590" s="34">
        <f t="shared" si="776"/>
        <v>0.28000000000000003</v>
      </c>
      <c r="AB3590" s="33">
        <f t="shared" si="777"/>
        <v>4567</v>
      </c>
      <c r="AC3590" s="34">
        <f t="shared" si="778"/>
        <v>0.2799888206265494</v>
      </c>
      <c r="AD3590" s="145">
        <f t="shared" si="771"/>
        <v>3805.8330000000001</v>
      </c>
      <c r="AE3590" s="105">
        <v>2973.3330000000001</v>
      </c>
      <c r="AF3590" s="34" t="s">
        <v>36</v>
      </c>
      <c r="AG3590" s="34" t="s">
        <v>36</v>
      </c>
      <c r="AH3590" s="34" t="s">
        <v>36</v>
      </c>
      <c r="AI3590" s="29">
        <v>1.841</v>
      </c>
      <c r="AJ3590" s="29">
        <v>6.1899999999999997E-2</v>
      </c>
      <c r="AK3590" s="29">
        <v>0</v>
      </c>
      <c r="AL3590" s="29">
        <v>0</v>
      </c>
      <c r="AM3590" s="29" t="s">
        <v>28</v>
      </c>
      <c r="AN3590" s="44" t="s">
        <v>27</v>
      </c>
      <c r="AO3590" s="29" t="s">
        <v>28</v>
      </c>
      <c r="AP3590" s="29">
        <v>1</v>
      </c>
      <c r="AQ3590" s="29" t="s">
        <v>33</v>
      </c>
      <c r="AR3590" s="29" t="s">
        <v>33</v>
      </c>
      <c r="AS3590" s="29" t="s">
        <v>33</v>
      </c>
      <c r="AT3590" s="29"/>
      <c r="AU3590" s="144"/>
      <c r="AV3590" s="36" t="s">
        <v>28</v>
      </c>
      <c r="AW3590" s="102">
        <v>42551</v>
      </c>
      <c r="AX3590" s="129" t="s">
        <v>33</v>
      </c>
      <c r="AY3590" s="106">
        <v>24</v>
      </c>
      <c r="BD3590" t="s">
        <v>1724</v>
      </c>
      <c r="BE3590" t="e">
        <v>#N/A</v>
      </c>
      <c r="BF3590">
        <v>0</v>
      </c>
      <c r="BH3590" t="str">
        <f t="shared" si="782"/>
        <v/>
      </c>
      <c r="BJ3590" t="str">
        <f t="shared" si="783"/>
        <v>OK</v>
      </c>
      <c r="BK3590" s="130" t="s">
        <v>5302</v>
      </c>
      <c r="BL3590" s="130" t="e">
        <v>#VALUE!</v>
      </c>
      <c r="BM3590" s="131" t="s">
        <v>33</v>
      </c>
      <c r="BN3590" s="131" t="e">
        <v>#VALUE!</v>
      </c>
      <c r="BO3590" t="e">
        <v>#N/A</v>
      </c>
      <c r="BP3590">
        <v>0</v>
      </c>
    </row>
    <row r="3591" spans="1:68" ht="25.2" x14ac:dyDescent="0.3">
      <c r="A3591" s="1"/>
      <c r="B3591" s="47">
        <v>3230</v>
      </c>
      <c r="C3591" s="45">
        <v>1050380</v>
      </c>
      <c r="D3591" s="29"/>
      <c r="E3591" s="29"/>
      <c r="F3591" s="31" t="s">
        <v>2800</v>
      </c>
      <c r="G3591" s="29" t="s">
        <v>31</v>
      </c>
      <c r="H3591" s="29"/>
      <c r="I3591" s="148" t="s">
        <v>33</v>
      </c>
      <c r="J3591" s="147" t="s">
        <v>33</v>
      </c>
      <c r="K3591" s="148" t="e">
        <v>#N/A</v>
      </c>
      <c r="L3591" s="148" t="s">
        <v>32</v>
      </c>
      <c r="M3591" s="147">
        <v>42551</v>
      </c>
      <c r="N3591" s="29" t="str">
        <f t="shared" si="779"/>
        <v/>
      </c>
      <c r="O3591" s="29" t="str">
        <f t="shared" si="780"/>
        <v/>
      </c>
      <c r="P3591" s="29" t="str">
        <f t="shared" si="781"/>
        <v/>
      </c>
      <c r="Q3591" s="29" t="str">
        <f t="shared" si="772"/>
        <v/>
      </c>
      <c r="R3591" s="29" t="str">
        <f t="shared" si="773"/>
        <v/>
      </c>
      <c r="S3591" s="29" t="str">
        <f t="shared" si="774"/>
        <v/>
      </c>
      <c r="T3591" s="29" t="str">
        <f t="shared" si="775"/>
        <v/>
      </c>
      <c r="U3591" s="29"/>
      <c r="V3591" s="29"/>
      <c r="W3591" s="38" t="s">
        <v>2614</v>
      </c>
      <c r="X3591" s="29" t="s">
        <v>158</v>
      </c>
      <c r="Y3591" s="146">
        <v>15186</v>
      </c>
      <c r="Z3591" s="33">
        <v>19439</v>
      </c>
      <c r="AA3591" s="34">
        <f t="shared" si="776"/>
        <v>0.28000000000000003</v>
      </c>
      <c r="AB3591" s="33">
        <f t="shared" si="777"/>
        <v>19439</v>
      </c>
      <c r="AC3591" s="34">
        <f t="shared" si="778"/>
        <v>0.28006060845515601</v>
      </c>
      <c r="AD3591" s="145">
        <f t="shared" si="771"/>
        <v>16199.166999999999</v>
      </c>
      <c r="AE3591" s="105">
        <v>12655</v>
      </c>
      <c r="AF3591" s="34" t="s">
        <v>36</v>
      </c>
      <c r="AG3591" s="34" t="s">
        <v>36</v>
      </c>
      <c r="AH3591" s="34" t="s">
        <v>36</v>
      </c>
      <c r="AI3591" s="29">
        <v>2.8</v>
      </c>
      <c r="AJ3591" s="29">
        <v>5.8930000000000003E-2</v>
      </c>
      <c r="AK3591" s="29">
        <v>0</v>
      </c>
      <c r="AL3591" s="29">
        <v>0</v>
      </c>
      <c r="AM3591" s="29" t="s">
        <v>28</v>
      </c>
      <c r="AN3591" s="44" t="s">
        <v>27</v>
      </c>
      <c r="AO3591" s="29" t="s">
        <v>28</v>
      </c>
      <c r="AP3591" s="29">
        <v>1</v>
      </c>
      <c r="AQ3591" s="29" t="s">
        <v>33</v>
      </c>
      <c r="AR3591" s="29" t="s">
        <v>33</v>
      </c>
      <c r="AS3591" s="29" t="s">
        <v>33</v>
      </c>
      <c r="AT3591" s="29"/>
      <c r="AU3591" s="144"/>
      <c r="AV3591" s="36" t="s">
        <v>28</v>
      </c>
      <c r="AW3591" s="102">
        <v>42551</v>
      </c>
      <c r="AX3591" s="129" t="s">
        <v>33</v>
      </c>
      <c r="AY3591" s="106">
        <v>11</v>
      </c>
      <c r="BD3591" t="s">
        <v>4682</v>
      </c>
      <c r="BE3591" t="e">
        <v>#N/A</v>
      </c>
      <c r="BF3591" t="s">
        <v>4739</v>
      </c>
      <c r="BH3591" t="str">
        <f t="shared" si="782"/>
        <v/>
      </c>
      <c r="BJ3591" t="str">
        <f t="shared" si="783"/>
        <v>OK</v>
      </c>
      <c r="BK3591" s="130" t="s">
        <v>5302</v>
      </c>
      <c r="BL3591" s="130" t="e">
        <v>#VALUE!</v>
      </c>
      <c r="BM3591" s="131" t="s">
        <v>33</v>
      </c>
      <c r="BN3591" s="131" t="e">
        <v>#VALUE!</v>
      </c>
      <c r="BO3591" t="e">
        <v>#N/A</v>
      </c>
      <c r="BP3591">
        <v>0</v>
      </c>
    </row>
    <row r="3592" spans="1:68" ht="25.2" x14ac:dyDescent="0.3">
      <c r="A3592" s="1"/>
      <c r="B3592" s="47">
        <v>3231</v>
      </c>
      <c r="C3592" s="45">
        <v>1053747</v>
      </c>
      <c r="D3592" s="29"/>
      <c r="E3592" s="29"/>
      <c r="F3592" s="31" t="s">
        <v>2801</v>
      </c>
      <c r="G3592" s="29" t="s">
        <v>31</v>
      </c>
      <c r="H3592" s="29"/>
      <c r="I3592" s="148" t="s">
        <v>33</v>
      </c>
      <c r="J3592" s="147" t="s">
        <v>33</v>
      </c>
      <c r="K3592" s="148" t="e">
        <v>#N/A</v>
      </c>
      <c r="L3592" s="148" t="s">
        <v>32</v>
      </c>
      <c r="M3592" s="147">
        <v>42551</v>
      </c>
      <c r="N3592" s="29" t="str">
        <f t="shared" si="779"/>
        <v/>
      </c>
      <c r="O3592" s="29" t="str">
        <f t="shared" si="780"/>
        <v/>
      </c>
      <c r="P3592" s="29" t="str">
        <f t="shared" si="781"/>
        <v/>
      </c>
      <c r="Q3592" s="29" t="str">
        <f t="shared" si="772"/>
        <v/>
      </c>
      <c r="R3592" s="29" t="str">
        <f t="shared" si="773"/>
        <v/>
      </c>
      <c r="S3592" s="29" t="str">
        <f t="shared" si="774"/>
        <v/>
      </c>
      <c r="T3592" s="29" t="str">
        <f t="shared" si="775"/>
        <v/>
      </c>
      <c r="U3592" s="29"/>
      <c r="V3592" s="29"/>
      <c r="W3592" s="38" t="s">
        <v>2614</v>
      </c>
      <c r="X3592" s="29" t="s">
        <v>158</v>
      </c>
      <c r="Y3592" s="146">
        <v>11526</v>
      </c>
      <c r="Z3592" s="33">
        <v>14754</v>
      </c>
      <c r="AA3592" s="34">
        <f t="shared" si="776"/>
        <v>0.28000000000000003</v>
      </c>
      <c r="AB3592" s="33">
        <f t="shared" si="777"/>
        <v>14754</v>
      </c>
      <c r="AC3592" s="34">
        <f t="shared" si="778"/>
        <v>0.28006246746486207</v>
      </c>
      <c r="AD3592" s="145">
        <f t="shared" si="771"/>
        <v>12295</v>
      </c>
      <c r="AE3592" s="105">
        <v>9605</v>
      </c>
      <c r="AF3592" s="34" t="s">
        <v>36</v>
      </c>
      <c r="AG3592" s="34" t="s">
        <v>36</v>
      </c>
      <c r="AH3592" s="34" t="s">
        <v>36</v>
      </c>
      <c r="AI3592" s="29">
        <v>4.25</v>
      </c>
      <c r="AJ3592" s="29">
        <v>0.1875</v>
      </c>
      <c r="AK3592" s="29">
        <v>0</v>
      </c>
      <c r="AL3592" s="29">
        <v>0</v>
      </c>
      <c r="AM3592" s="29" t="s">
        <v>28</v>
      </c>
      <c r="AN3592" s="44" t="s">
        <v>27</v>
      </c>
      <c r="AO3592" s="29" t="s">
        <v>28</v>
      </c>
      <c r="AP3592" s="29">
        <v>1</v>
      </c>
      <c r="AQ3592" s="29" t="s">
        <v>33</v>
      </c>
      <c r="AR3592" s="29" t="s">
        <v>33</v>
      </c>
      <c r="AS3592" s="29" t="s">
        <v>33</v>
      </c>
      <c r="AT3592" s="29"/>
      <c r="AU3592" s="144"/>
      <c r="AV3592" s="36" t="s">
        <v>28</v>
      </c>
      <c r="AW3592" s="102">
        <v>42551</v>
      </c>
      <c r="AX3592" s="129" t="s">
        <v>33</v>
      </c>
      <c r="AY3592" s="106" t="e">
        <v>#N/A</v>
      </c>
      <c r="BD3592" t="s">
        <v>1724</v>
      </c>
      <c r="BE3592" t="e">
        <v>#N/A</v>
      </c>
      <c r="BF3592">
        <v>0</v>
      </c>
      <c r="BH3592" t="str">
        <f t="shared" si="782"/>
        <v/>
      </c>
      <c r="BJ3592" t="str">
        <f t="shared" si="783"/>
        <v>OK</v>
      </c>
      <c r="BK3592" s="130" t="s">
        <v>5302</v>
      </c>
      <c r="BL3592" s="130" t="e">
        <v>#VALUE!</v>
      </c>
      <c r="BM3592" s="131" t="s">
        <v>33</v>
      </c>
      <c r="BN3592" s="131" t="e">
        <v>#VALUE!</v>
      </c>
      <c r="BO3592" t="e">
        <v>#N/A</v>
      </c>
      <c r="BP3592">
        <v>0</v>
      </c>
    </row>
    <row r="3593" spans="1:68" ht="25.2" x14ac:dyDescent="0.3">
      <c r="A3593" s="1"/>
      <c r="B3593" s="47">
        <v>3232</v>
      </c>
      <c r="C3593" s="45">
        <v>1050330</v>
      </c>
      <c r="D3593" s="29"/>
      <c r="E3593" s="29"/>
      <c r="F3593" s="31" t="s">
        <v>2802</v>
      </c>
      <c r="G3593" s="29" t="s">
        <v>31</v>
      </c>
      <c r="H3593" s="29"/>
      <c r="I3593" s="148" t="s">
        <v>33</v>
      </c>
      <c r="J3593" s="147" t="s">
        <v>33</v>
      </c>
      <c r="K3593" s="148" t="e">
        <v>#N/A</v>
      </c>
      <c r="L3593" s="148" t="s">
        <v>32</v>
      </c>
      <c r="M3593" s="147">
        <v>42551</v>
      </c>
      <c r="N3593" s="29" t="str">
        <f t="shared" si="779"/>
        <v/>
      </c>
      <c r="O3593" s="29" t="str">
        <f t="shared" si="780"/>
        <v/>
      </c>
      <c r="P3593" s="29" t="str">
        <f t="shared" si="781"/>
        <v/>
      </c>
      <c r="Q3593" s="29" t="str">
        <f t="shared" si="772"/>
        <v/>
      </c>
      <c r="R3593" s="29" t="str">
        <f t="shared" si="773"/>
        <v/>
      </c>
      <c r="S3593" s="29" t="str">
        <f t="shared" si="774"/>
        <v/>
      </c>
      <c r="T3593" s="29" t="str">
        <f t="shared" si="775"/>
        <v/>
      </c>
      <c r="U3593" s="29"/>
      <c r="V3593" s="29"/>
      <c r="W3593" s="38" t="s">
        <v>2614</v>
      </c>
      <c r="X3593" s="29" t="s">
        <v>158</v>
      </c>
      <c r="Y3593" s="146">
        <v>11629</v>
      </c>
      <c r="Z3593" s="33">
        <v>14885</v>
      </c>
      <c r="AA3593" s="34">
        <f t="shared" si="776"/>
        <v>0.28000000000000003</v>
      </c>
      <c r="AB3593" s="33">
        <f t="shared" si="777"/>
        <v>14885</v>
      </c>
      <c r="AC3593" s="34">
        <f t="shared" si="778"/>
        <v>0.27998975939426451</v>
      </c>
      <c r="AD3593" s="145">
        <f t="shared" si="771"/>
        <v>12404.166999999999</v>
      </c>
      <c r="AE3593" s="105">
        <v>9690.8330000000005</v>
      </c>
      <c r="AF3593" s="34" t="s">
        <v>36</v>
      </c>
      <c r="AG3593" s="34" t="s">
        <v>36</v>
      </c>
      <c r="AH3593" s="34" t="s">
        <v>36</v>
      </c>
      <c r="AI3593" s="29">
        <v>5.39</v>
      </c>
      <c r="AJ3593" s="29">
        <v>0.216</v>
      </c>
      <c r="AK3593" s="29">
        <v>0</v>
      </c>
      <c r="AL3593" s="29">
        <v>0</v>
      </c>
      <c r="AM3593" s="29" t="s">
        <v>28</v>
      </c>
      <c r="AN3593" s="44" t="s">
        <v>27</v>
      </c>
      <c r="AO3593" s="29" t="s">
        <v>28</v>
      </c>
      <c r="AP3593" s="29">
        <v>1</v>
      </c>
      <c r="AQ3593" s="29" t="s">
        <v>33</v>
      </c>
      <c r="AR3593" s="29" t="s">
        <v>33</v>
      </c>
      <c r="AS3593" s="29" t="s">
        <v>33</v>
      </c>
      <c r="AT3593" s="29"/>
      <c r="AU3593" s="144"/>
      <c r="AV3593" s="36" t="s">
        <v>28</v>
      </c>
      <c r="AW3593" s="102">
        <v>42551</v>
      </c>
      <c r="AX3593" s="129" t="s">
        <v>33</v>
      </c>
      <c r="AY3593" s="106" t="e">
        <v>#N/A</v>
      </c>
      <c r="BD3593" t="s">
        <v>1724</v>
      </c>
      <c r="BE3593" t="e">
        <v>#N/A</v>
      </c>
      <c r="BF3593">
        <v>0</v>
      </c>
      <c r="BH3593" t="str">
        <f t="shared" si="782"/>
        <v/>
      </c>
      <c r="BJ3593" t="str">
        <f t="shared" si="783"/>
        <v>OK</v>
      </c>
      <c r="BK3593" s="130" t="s">
        <v>5302</v>
      </c>
      <c r="BL3593" s="130" t="e">
        <v>#VALUE!</v>
      </c>
      <c r="BM3593" s="131" t="s">
        <v>33</v>
      </c>
      <c r="BN3593" s="131" t="e">
        <v>#VALUE!</v>
      </c>
      <c r="BO3593" t="e">
        <v>#N/A</v>
      </c>
      <c r="BP3593">
        <v>0</v>
      </c>
    </row>
    <row r="3594" spans="1:68" ht="25.2" x14ac:dyDescent="0.3">
      <c r="A3594" s="1"/>
      <c r="B3594" s="47">
        <v>3233</v>
      </c>
      <c r="C3594" s="45">
        <v>1051741</v>
      </c>
      <c r="D3594" s="29"/>
      <c r="E3594" s="29"/>
      <c r="F3594" s="31" t="s">
        <v>2803</v>
      </c>
      <c r="G3594" s="29" t="s">
        <v>31</v>
      </c>
      <c r="H3594" s="29"/>
      <c r="I3594" s="148" t="s">
        <v>33</v>
      </c>
      <c r="J3594" s="147" t="s">
        <v>33</v>
      </c>
      <c r="K3594" s="148" t="e">
        <v>#N/A</v>
      </c>
      <c r="L3594" s="148" t="s">
        <v>32</v>
      </c>
      <c r="M3594" s="147">
        <v>42551</v>
      </c>
      <c r="N3594" s="29" t="str">
        <f t="shared" si="779"/>
        <v/>
      </c>
      <c r="O3594" s="29" t="str">
        <f t="shared" si="780"/>
        <v/>
      </c>
      <c r="P3594" s="29" t="str">
        <f t="shared" si="781"/>
        <v/>
      </c>
      <c r="Q3594" s="29" t="str">
        <f t="shared" si="772"/>
        <v/>
      </c>
      <c r="R3594" s="29" t="str">
        <f t="shared" si="773"/>
        <v/>
      </c>
      <c r="S3594" s="29" t="str">
        <f t="shared" si="774"/>
        <v/>
      </c>
      <c r="T3594" s="29" t="str">
        <f t="shared" si="775"/>
        <v/>
      </c>
      <c r="U3594" s="29"/>
      <c r="V3594" s="29"/>
      <c r="W3594" s="38" t="s">
        <v>2614</v>
      </c>
      <c r="X3594" s="29" t="s">
        <v>158</v>
      </c>
      <c r="Y3594" s="146">
        <v>26127</v>
      </c>
      <c r="Z3594" s="33">
        <v>33443</v>
      </c>
      <c r="AA3594" s="34">
        <f t="shared" si="776"/>
        <v>0.28000000000000003</v>
      </c>
      <c r="AB3594" s="33">
        <f t="shared" si="777"/>
        <v>33443</v>
      </c>
      <c r="AC3594" s="34">
        <f t="shared" si="778"/>
        <v>0.28001685612584687</v>
      </c>
      <c r="AD3594" s="145">
        <f t="shared" si="771"/>
        <v>27869.167000000001</v>
      </c>
      <c r="AE3594" s="105">
        <v>21772.5</v>
      </c>
      <c r="AF3594" s="34" t="s">
        <v>36</v>
      </c>
      <c r="AG3594" s="34" t="s">
        <v>36</v>
      </c>
      <c r="AH3594" s="34" t="s">
        <v>36</v>
      </c>
      <c r="AI3594" s="29">
        <v>11.2</v>
      </c>
      <c r="AJ3594" s="29">
        <v>0.25</v>
      </c>
      <c r="AK3594" s="29">
        <v>0</v>
      </c>
      <c r="AL3594" s="29">
        <v>0</v>
      </c>
      <c r="AM3594" s="29" t="s">
        <v>28</v>
      </c>
      <c r="AN3594" s="44" t="s">
        <v>27</v>
      </c>
      <c r="AO3594" s="29" t="s">
        <v>28</v>
      </c>
      <c r="AP3594" s="29">
        <v>1</v>
      </c>
      <c r="AQ3594" s="29" t="s">
        <v>33</v>
      </c>
      <c r="AR3594" s="29" t="s">
        <v>33</v>
      </c>
      <c r="AS3594" s="29" t="s">
        <v>33</v>
      </c>
      <c r="AT3594" s="29"/>
      <c r="AU3594" s="144"/>
      <c r="AV3594" s="36" t="s">
        <v>28</v>
      </c>
      <c r="AW3594" s="102">
        <v>42551</v>
      </c>
      <c r="AX3594" s="129" t="s">
        <v>33</v>
      </c>
      <c r="AY3594" s="106" t="e">
        <v>#N/A</v>
      </c>
      <c r="BD3594" t="s">
        <v>1724</v>
      </c>
      <c r="BE3594" t="e">
        <v>#N/A</v>
      </c>
      <c r="BF3594">
        <v>0</v>
      </c>
      <c r="BH3594" t="str">
        <f t="shared" si="782"/>
        <v/>
      </c>
      <c r="BJ3594" t="str">
        <f t="shared" si="783"/>
        <v>OK</v>
      </c>
      <c r="BK3594" s="130" t="s">
        <v>5302</v>
      </c>
      <c r="BL3594" s="130" t="e">
        <v>#VALUE!</v>
      </c>
      <c r="BM3594" s="131" t="s">
        <v>33</v>
      </c>
      <c r="BN3594" s="131" t="e">
        <v>#VALUE!</v>
      </c>
      <c r="BO3594" t="e">
        <v>#N/A</v>
      </c>
      <c r="BP3594">
        <v>0</v>
      </c>
    </row>
    <row r="3595" spans="1:68" ht="25.2" x14ac:dyDescent="0.3">
      <c r="A3595" s="1"/>
      <c r="B3595" s="47">
        <v>3234</v>
      </c>
      <c r="C3595" s="45">
        <v>1050325</v>
      </c>
      <c r="D3595" s="29"/>
      <c r="E3595" s="29"/>
      <c r="F3595" s="31" t="s">
        <v>2804</v>
      </c>
      <c r="G3595" s="29" t="s">
        <v>31</v>
      </c>
      <c r="H3595" s="29"/>
      <c r="I3595" s="148" t="s">
        <v>33</v>
      </c>
      <c r="J3595" s="147" t="s">
        <v>33</v>
      </c>
      <c r="K3595" s="148" t="e">
        <v>#N/A</v>
      </c>
      <c r="L3595" s="148" t="s">
        <v>32</v>
      </c>
      <c r="M3595" s="147">
        <v>42551</v>
      </c>
      <c r="N3595" s="29" t="str">
        <f t="shared" si="779"/>
        <v/>
      </c>
      <c r="O3595" s="29" t="str">
        <f t="shared" si="780"/>
        <v/>
      </c>
      <c r="P3595" s="29" t="str">
        <f t="shared" si="781"/>
        <v/>
      </c>
      <c r="Q3595" s="29" t="str">
        <f t="shared" si="772"/>
        <v/>
      </c>
      <c r="R3595" s="29" t="str">
        <f t="shared" si="773"/>
        <v/>
      </c>
      <c r="S3595" s="29" t="str">
        <f t="shared" si="774"/>
        <v/>
      </c>
      <c r="T3595" s="29" t="str">
        <f t="shared" si="775"/>
        <v/>
      </c>
      <c r="U3595" s="29"/>
      <c r="V3595" s="29"/>
      <c r="W3595" s="38" t="s">
        <v>2614</v>
      </c>
      <c r="X3595" s="29" t="s">
        <v>158</v>
      </c>
      <c r="Y3595" s="146">
        <v>1021</v>
      </c>
      <c r="Z3595" s="33">
        <v>1307</v>
      </c>
      <c r="AA3595" s="34">
        <f t="shared" si="776"/>
        <v>0.28000000000000003</v>
      </c>
      <c r="AB3595" s="33">
        <f t="shared" si="777"/>
        <v>1307</v>
      </c>
      <c r="AC3595" s="34">
        <f t="shared" si="778"/>
        <v>0.28011842511985308</v>
      </c>
      <c r="AD3595" s="145">
        <f t="shared" si="771"/>
        <v>1089.1669999999999</v>
      </c>
      <c r="AE3595" s="105">
        <v>850.83299999999997</v>
      </c>
      <c r="AF3595" s="34" t="s">
        <v>36</v>
      </c>
      <c r="AG3595" s="34" t="s">
        <v>36</v>
      </c>
      <c r="AH3595" s="34" t="s">
        <v>36</v>
      </c>
      <c r="AI3595" s="29">
        <v>0.27100000000000002</v>
      </c>
      <c r="AJ3595" s="29">
        <v>8.6E-3</v>
      </c>
      <c r="AK3595" s="29">
        <v>0</v>
      </c>
      <c r="AL3595" s="29">
        <v>0</v>
      </c>
      <c r="AM3595" s="29" t="s">
        <v>28</v>
      </c>
      <c r="AN3595" s="44" t="s">
        <v>27</v>
      </c>
      <c r="AO3595" s="29" t="s">
        <v>28</v>
      </c>
      <c r="AP3595" s="29">
        <v>1</v>
      </c>
      <c r="AQ3595" s="29"/>
      <c r="AR3595" s="29"/>
      <c r="AS3595" s="29"/>
      <c r="AT3595" s="29"/>
      <c r="AU3595" s="144"/>
      <c r="AV3595" s="36" t="s">
        <v>28</v>
      </c>
      <c r="AW3595" s="102">
        <v>42551</v>
      </c>
      <c r="AX3595" s="129" t="s">
        <v>33</v>
      </c>
      <c r="AY3595" s="106" t="e">
        <v>#N/A</v>
      </c>
      <c r="BD3595" t="s">
        <v>1724</v>
      </c>
      <c r="BE3595" t="e">
        <v>#N/A</v>
      </c>
      <c r="BF3595">
        <v>0</v>
      </c>
      <c r="BH3595" t="str">
        <f t="shared" si="782"/>
        <v/>
      </c>
      <c r="BJ3595" t="str">
        <f t="shared" si="783"/>
        <v>OK</v>
      </c>
      <c r="BK3595" s="130" t="s">
        <v>5302</v>
      </c>
      <c r="BL3595" s="130" t="e">
        <v>#VALUE!</v>
      </c>
      <c r="BM3595" s="131" t="s">
        <v>33</v>
      </c>
      <c r="BN3595" s="131" t="e">
        <v>#VALUE!</v>
      </c>
      <c r="BO3595" t="e">
        <v>#N/A</v>
      </c>
      <c r="BP3595">
        <v>0</v>
      </c>
    </row>
    <row r="3596" spans="1:68" ht="25.2" x14ac:dyDescent="0.3">
      <c r="A3596" s="1"/>
      <c r="B3596" s="47">
        <v>3235</v>
      </c>
      <c r="C3596" s="45">
        <v>1050326</v>
      </c>
      <c r="D3596" s="29"/>
      <c r="E3596" s="29"/>
      <c r="F3596" s="31" t="s">
        <v>2805</v>
      </c>
      <c r="G3596" s="29" t="s">
        <v>31</v>
      </c>
      <c r="H3596" s="29"/>
      <c r="I3596" s="148" t="s">
        <v>33</v>
      </c>
      <c r="J3596" s="147" t="s">
        <v>33</v>
      </c>
      <c r="K3596" s="148" t="e">
        <v>#N/A</v>
      </c>
      <c r="L3596" s="148" t="s">
        <v>32</v>
      </c>
      <c r="M3596" s="147">
        <v>42551</v>
      </c>
      <c r="N3596" s="29" t="str">
        <f t="shared" si="779"/>
        <v/>
      </c>
      <c r="O3596" s="29" t="str">
        <f t="shared" si="780"/>
        <v/>
      </c>
      <c r="P3596" s="29" t="str">
        <f t="shared" si="781"/>
        <v/>
      </c>
      <c r="Q3596" s="29" t="str">
        <f t="shared" si="772"/>
        <v/>
      </c>
      <c r="R3596" s="29" t="str">
        <f t="shared" si="773"/>
        <v/>
      </c>
      <c r="S3596" s="29" t="str">
        <f t="shared" si="774"/>
        <v/>
      </c>
      <c r="T3596" s="29" t="str">
        <f t="shared" si="775"/>
        <v/>
      </c>
      <c r="U3596" s="29"/>
      <c r="V3596" s="29"/>
      <c r="W3596" s="38" t="s">
        <v>2614</v>
      </c>
      <c r="X3596" s="29" t="s">
        <v>158</v>
      </c>
      <c r="Y3596" s="146">
        <v>1911</v>
      </c>
      <c r="Z3596" s="33">
        <v>2446</v>
      </c>
      <c r="AA3596" s="34">
        <f t="shared" si="776"/>
        <v>0.28000000000000003</v>
      </c>
      <c r="AB3596" s="33">
        <f t="shared" si="777"/>
        <v>2446</v>
      </c>
      <c r="AC3596" s="34">
        <f t="shared" si="778"/>
        <v>0.27995792778649925</v>
      </c>
      <c r="AD3596" s="145">
        <f t="shared" si="771"/>
        <v>2038.3330000000001</v>
      </c>
      <c r="AE3596" s="105">
        <v>1592.5</v>
      </c>
      <c r="AF3596" s="34" t="s">
        <v>36</v>
      </c>
      <c r="AG3596" s="34" t="s">
        <v>36</v>
      </c>
      <c r="AH3596" s="34" t="s">
        <v>36</v>
      </c>
      <c r="AI3596" s="29">
        <v>0.59899999999999998</v>
      </c>
      <c r="AJ3596" s="29">
        <v>0.02</v>
      </c>
      <c r="AK3596" s="29">
        <v>0</v>
      </c>
      <c r="AL3596" s="29">
        <v>0</v>
      </c>
      <c r="AM3596" s="29" t="s">
        <v>28</v>
      </c>
      <c r="AN3596" s="44" t="s">
        <v>27</v>
      </c>
      <c r="AO3596" s="29" t="s">
        <v>28</v>
      </c>
      <c r="AP3596" s="29">
        <v>1</v>
      </c>
      <c r="AQ3596" s="29" t="s">
        <v>33</v>
      </c>
      <c r="AR3596" s="29" t="s">
        <v>33</v>
      </c>
      <c r="AS3596" s="29" t="s">
        <v>33</v>
      </c>
      <c r="AT3596" s="29"/>
      <c r="AU3596" s="144"/>
      <c r="AV3596" s="36" t="s">
        <v>28</v>
      </c>
      <c r="AW3596" s="102">
        <v>42551</v>
      </c>
      <c r="AX3596" s="129" t="s">
        <v>33</v>
      </c>
      <c r="AY3596" s="106" t="e">
        <v>#N/A</v>
      </c>
      <c r="BD3596" t="s">
        <v>1724</v>
      </c>
      <c r="BE3596" t="e">
        <v>#N/A</v>
      </c>
      <c r="BF3596">
        <v>0</v>
      </c>
      <c r="BH3596" t="str">
        <f t="shared" si="782"/>
        <v/>
      </c>
      <c r="BJ3596" t="str">
        <f t="shared" si="783"/>
        <v>OK</v>
      </c>
      <c r="BK3596" s="130" t="s">
        <v>5302</v>
      </c>
      <c r="BL3596" s="130" t="e">
        <v>#VALUE!</v>
      </c>
      <c r="BM3596" s="131" t="s">
        <v>33</v>
      </c>
      <c r="BN3596" s="131" t="e">
        <v>#VALUE!</v>
      </c>
      <c r="BO3596" t="e">
        <v>#N/A</v>
      </c>
      <c r="BP3596">
        <v>0</v>
      </c>
    </row>
    <row r="3597" spans="1:68" ht="25.2" x14ac:dyDescent="0.3">
      <c r="A3597" s="1"/>
      <c r="B3597" s="47">
        <v>3236</v>
      </c>
      <c r="C3597" s="45">
        <v>1050327</v>
      </c>
      <c r="D3597" s="29"/>
      <c r="E3597" s="29"/>
      <c r="F3597" s="31" t="s">
        <v>2806</v>
      </c>
      <c r="G3597" s="29" t="s">
        <v>31</v>
      </c>
      <c r="H3597" s="29"/>
      <c r="I3597" s="148" t="s">
        <v>33</v>
      </c>
      <c r="J3597" s="147" t="s">
        <v>33</v>
      </c>
      <c r="K3597" s="148" t="e">
        <v>#N/A</v>
      </c>
      <c r="L3597" s="148" t="s">
        <v>32</v>
      </c>
      <c r="M3597" s="147">
        <v>42551</v>
      </c>
      <c r="N3597" s="29" t="str">
        <f t="shared" si="779"/>
        <v/>
      </c>
      <c r="O3597" s="29" t="str">
        <f t="shared" si="780"/>
        <v/>
      </c>
      <c r="P3597" s="29" t="str">
        <f t="shared" si="781"/>
        <v/>
      </c>
      <c r="Q3597" s="29" t="str">
        <f t="shared" si="772"/>
        <v/>
      </c>
      <c r="R3597" s="29" t="str">
        <f t="shared" si="773"/>
        <v/>
      </c>
      <c r="S3597" s="29" t="str">
        <f t="shared" si="774"/>
        <v/>
      </c>
      <c r="T3597" s="29" t="str">
        <f t="shared" si="775"/>
        <v/>
      </c>
      <c r="U3597" s="29"/>
      <c r="V3597" s="29"/>
      <c r="W3597" s="38" t="s">
        <v>2614</v>
      </c>
      <c r="X3597" s="29" t="s">
        <v>158</v>
      </c>
      <c r="Y3597" s="146">
        <v>3144</v>
      </c>
      <c r="Z3597" s="33">
        <v>4024</v>
      </c>
      <c r="AA3597" s="34">
        <f t="shared" si="776"/>
        <v>0.28000000000000003</v>
      </c>
      <c r="AB3597" s="33">
        <f t="shared" si="777"/>
        <v>4024</v>
      </c>
      <c r="AC3597" s="34">
        <f t="shared" si="778"/>
        <v>0.27989809160305346</v>
      </c>
      <c r="AD3597" s="145">
        <f t="shared" ref="AD3597:AD3656" si="784">ROUND(Z3597/1.2,3)</f>
        <v>3353.3330000000001</v>
      </c>
      <c r="AE3597" s="105">
        <v>2620</v>
      </c>
      <c r="AF3597" s="34" t="s">
        <v>36</v>
      </c>
      <c r="AG3597" s="34" t="s">
        <v>36</v>
      </c>
      <c r="AH3597" s="34" t="s">
        <v>36</v>
      </c>
      <c r="AI3597" s="29">
        <v>1.2</v>
      </c>
      <c r="AJ3597" s="29">
        <v>3.6110000000000003E-2</v>
      </c>
      <c r="AK3597" s="29">
        <v>0</v>
      </c>
      <c r="AL3597" s="29">
        <v>0</v>
      </c>
      <c r="AM3597" s="29" t="s">
        <v>28</v>
      </c>
      <c r="AN3597" s="44" t="s">
        <v>27</v>
      </c>
      <c r="AO3597" s="29" t="s">
        <v>28</v>
      </c>
      <c r="AP3597" s="29">
        <v>1</v>
      </c>
      <c r="AQ3597" s="29" t="s">
        <v>33</v>
      </c>
      <c r="AR3597" s="29" t="s">
        <v>33</v>
      </c>
      <c r="AS3597" s="29" t="s">
        <v>33</v>
      </c>
      <c r="AT3597" s="29"/>
      <c r="AU3597" s="144"/>
      <c r="AV3597" s="36" t="s">
        <v>28</v>
      </c>
      <c r="AW3597" s="102">
        <v>42551</v>
      </c>
      <c r="AX3597" s="129" t="s">
        <v>33</v>
      </c>
      <c r="AY3597" s="106" t="e">
        <v>#N/A</v>
      </c>
      <c r="BD3597" t="s">
        <v>1724</v>
      </c>
      <c r="BE3597" t="e">
        <v>#N/A</v>
      </c>
      <c r="BF3597">
        <v>0</v>
      </c>
      <c r="BH3597" t="str">
        <f t="shared" si="782"/>
        <v/>
      </c>
      <c r="BJ3597" t="str">
        <f t="shared" si="783"/>
        <v>OK</v>
      </c>
      <c r="BK3597" s="130" t="s">
        <v>5302</v>
      </c>
      <c r="BL3597" s="130" t="e">
        <v>#VALUE!</v>
      </c>
      <c r="BM3597" s="131" t="s">
        <v>33</v>
      </c>
      <c r="BN3597" s="131" t="e">
        <v>#VALUE!</v>
      </c>
      <c r="BO3597" t="e">
        <v>#N/A</v>
      </c>
      <c r="BP3597">
        <v>0</v>
      </c>
    </row>
    <row r="3598" spans="1:68" ht="25.2" x14ac:dyDescent="0.3">
      <c r="A3598" s="1"/>
      <c r="B3598" s="47">
        <v>3237</v>
      </c>
      <c r="C3598" s="45">
        <v>1050328</v>
      </c>
      <c r="D3598" s="29"/>
      <c r="E3598" s="29"/>
      <c r="F3598" s="31" t="s">
        <v>2807</v>
      </c>
      <c r="G3598" s="29" t="s">
        <v>31</v>
      </c>
      <c r="H3598" s="29"/>
      <c r="I3598" s="148" t="s">
        <v>33</v>
      </c>
      <c r="J3598" s="147" t="s">
        <v>33</v>
      </c>
      <c r="K3598" s="148" t="e">
        <v>#N/A</v>
      </c>
      <c r="L3598" s="148" t="s">
        <v>32</v>
      </c>
      <c r="M3598" s="147">
        <v>42551</v>
      </c>
      <c r="N3598" s="29" t="str">
        <f t="shared" si="779"/>
        <v/>
      </c>
      <c r="O3598" s="29" t="str">
        <f t="shared" si="780"/>
        <v/>
      </c>
      <c r="P3598" s="29" t="str">
        <f t="shared" si="781"/>
        <v/>
      </c>
      <c r="Q3598" s="29" t="str">
        <f t="shared" si="772"/>
        <v/>
      </c>
      <c r="R3598" s="29" t="str">
        <f t="shared" si="773"/>
        <v/>
      </c>
      <c r="S3598" s="29" t="str">
        <f t="shared" si="774"/>
        <v/>
      </c>
      <c r="T3598" s="29" t="str">
        <f t="shared" si="775"/>
        <v/>
      </c>
      <c r="U3598" s="29"/>
      <c r="V3598" s="29"/>
      <c r="W3598" s="38" t="s">
        <v>2614</v>
      </c>
      <c r="X3598" s="29" t="s">
        <v>158</v>
      </c>
      <c r="Y3598" s="146">
        <v>3425</v>
      </c>
      <c r="Z3598" s="33">
        <v>4385</v>
      </c>
      <c r="AA3598" s="34">
        <f t="shared" si="776"/>
        <v>0.28000000000000003</v>
      </c>
      <c r="AB3598" s="33">
        <f t="shared" si="777"/>
        <v>4385</v>
      </c>
      <c r="AC3598" s="34">
        <f t="shared" si="778"/>
        <v>0.28029193806809483</v>
      </c>
      <c r="AD3598" s="145">
        <f t="shared" si="784"/>
        <v>3654.1669999999999</v>
      </c>
      <c r="AE3598" s="105">
        <v>2854.1669999999999</v>
      </c>
      <c r="AF3598" s="34" t="s">
        <v>36</v>
      </c>
      <c r="AG3598" s="34" t="s">
        <v>36</v>
      </c>
      <c r="AH3598" s="34" t="s">
        <v>36</v>
      </c>
      <c r="AI3598" s="29">
        <v>1.7150000000000001</v>
      </c>
      <c r="AJ3598" s="29">
        <v>5.9089999999999997E-2</v>
      </c>
      <c r="AK3598" s="29">
        <v>0</v>
      </c>
      <c r="AL3598" s="29">
        <v>0</v>
      </c>
      <c r="AM3598" s="29" t="s">
        <v>28</v>
      </c>
      <c r="AN3598" s="44" t="s">
        <v>27</v>
      </c>
      <c r="AO3598" s="29" t="s">
        <v>28</v>
      </c>
      <c r="AP3598" s="29">
        <v>1</v>
      </c>
      <c r="AQ3598" s="29" t="s">
        <v>33</v>
      </c>
      <c r="AR3598" s="29" t="s">
        <v>33</v>
      </c>
      <c r="AS3598" s="29" t="s">
        <v>33</v>
      </c>
      <c r="AT3598" s="29"/>
      <c r="AU3598" s="144"/>
      <c r="AV3598" s="36" t="s">
        <v>28</v>
      </c>
      <c r="AW3598" s="102">
        <v>42551</v>
      </c>
      <c r="AX3598" s="129" t="s">
        <v>33</v>
      </c>
      <c r="AY3598" s="106" t="e">
        <v>#N/A</v>
      </c>
      <c r="BD3598" t="s">
        <v>1724</v>
      </c>
      <c r="BE3598" t="e">
        <v>#N/A</v>
      </c>
      <c r="BF3598">
        <v>0</v>
      </c>
      <c r="BH3598" t="str">
        <f t="shared" si="782"/>
        <v/>
      </c>
      <c r="BJ3598" t="str">
        <f t="shared" si="783"/>
        <v>OK</v>
      </c>
      <c r="BK3598" s="130" t="s">
        <v>5302</v>
      </c>
      <c r="BL3598" s="130" t="e">
        <v>#VALUE!</v>
      </c>
      <c r="BM3598" s="131" t="s">
        <v>33</v>
      </c>
      <c r="BN3598" s="131" t="e">
        <v>#VALUE!</v>
      </c>
      <c r="BO3598" t="e">
        <v>#N/A</v>
      </c>
      <c r="BP3598">
        <v>0</v>
      </c>
    </row>
    <row r="3599" spans="1:68" ht="25.2" x14ac:dyDescent="0.3">
      <c r="A3599" s="1"/>
      <c r="B3599" s="47">
        <v>3238</v>
      </c>
      <c r="C3599" s="45">
        <v>1050381</v>
      </c>
      <c r="D3599" s="29"/>
      <c r="E3599" s="29"/>
      <c r="F3599" s="31" t="s">
        <v>2808</v>
      </c>
      <c r="G3599" s="29" t="s">
        <v>31</v>
      </c>
      <c r="H3599" s="29"/>
      <c r="I3599" s="148" t="s">
        <v>33</v>
      </c>
      <c r="J3599" s="147" t="s">
        <v>33</v>
      </c>
      <c r="K3599" s="148" t="e">
        <v>#N/A</v>
      </c>
      <c r="L3599" s="148" t="s">
        <v>32</v>
      </c>
      <c r="M3599" s="147">
        <v>42551</v>
      </c>
      <c r="N3599" s="29" t="str">
        <f t="shared" si="779"/>
        <v/>
      </c>
      <c r="O3599" s="29" t="str">
        <f t="shared" si="780"/>
        <v/>
      </c>
      <c r="P3599" s="29" t="str">
        <f t="shared" si="781"/>
        <v/>
      </c>
      <c r="Q3599" s="29" t="str">
        <f t="shared" si="772"/>
        <v/>
      </c>
      <c r="R3599" s="29" t="str">
        <f t="shared" si="773"/>
        <v/>
      </c>
      <c r="S3599" s="29" t="str">
        <f t="shared" si="774"/>
        <v/>
      </c>
      <c r="T3599" s="29" t="str">
        <f t="shared" si="775"/>
        <v/>
      </c>
      <c r="U3599" s="29"/>
      <c r="V3599" s="29"/>
      <c r="W3599" s="38" t="s">
        <v>2614</v>
      </c>
      <c r="X3599" s="29" t="s">
        <v>158</v>
      </c>
      <c r="Y3599" s="146">
        <v>15186</v>
      </c>
      <c r="Z3599" s="33">
        <v>19439</v>
      </c>
      <c r="AA3599" s="34">
        <f t="shared" si="776"/>
        <v>0.28000000000000003</v>
      </c>
      <c r="AB3599" s="33">
        <f t="shared" si="777"/>
        <v>19439</v>
      </c>
      <c r="AC3599" s="34">
        <f t="shared" si="778"/>
        <v>0.28006060845515601</v>
      </c>
      <c r="AD3599" s="145">
        <f t="shared" si="784"/>
        <v>16199.166999999999</v>
      </c>
      <c r="AE3599" s="105">
        <v>12655</v>
      </c>
      <c r="AF3599" s="34" t="s">
        <v>36</v>
      </c>
      <c r="AG3599" s="34" t="s">
        <v>36</v>
      </c>
      <c r="AH3599" s="34" t="s">
        <v>36</v>
      </c>
      <c r="AI3599" s="29">
        <v>2.6</v>
      </c>
      <c r="AJ3599" s="29">
        <v>8.5000000000000006E-2</v>
      </c>
      <c r="AK3599" s="29">
        <v>0</v>
      </c>
      <c r="AL3599" s="29">
        <v>0</v>
      </c>
      <c r="AM3599" s="29" t="s">
        <v>28</v>
      </c>
      <c r="AN3599" s="44" t="s">
        <v>27</v>
      </c>
      <c r="AO3599" s="29" t="s">
        <v>28</v>
      </c>
      <c r="AP3599" s="29">
        <v>1</v>
      </c>
      <c r="AQ3599" s="29" t="s">
        <v>33</v>
      </c>
      <c r="AR3599" s="29" t="s">
        <v>33</v>
      </c>
      <c r="AS3599" s="29" t="s">
        <v>33</v>
      </c>
      <c r="AT3599" s="29"/>
      <c r="AU3599" s="144"/>
      <c r="AV3599" s="36" t="s">
        <v>28</v>
      </c>
      <c r="AW3599" s="102">
        <v>42551</v>
      </c>
      <c r="AX3599" s="129" t="s">
        <v>33</v>
      </c>
      <c r="AY3599" s="106" t="e">
        <v>#N/A</v>
      </c>
      <c r="BD3599" t="s">
        <v>1724</v>
      </c>
      <c r="BE3599" t="e">
        <v>#N/A</v>
      </c>
      <c r="BF3599">
        <v>0</v>
      </c>
      <c r="BH3599" t="str">
        <f t="shared" si="782"/>
        <v/>
      </c>
      <c r="BJ3599" t="str">
        <f t="shared" si="783"/>
        <v>OK</v>
      </c>
      <c r="BK3599" s="130" t="s">
        <v>5302</v>
      </c>
      <c r="BL3599" s="130" t="e">
        <v>#VALUE!</v>
      </c>
      <c r="BM3599" s="131" t="s">
        <v>33</v>
      </c>
      <c r="BN3599" s="131" t="e">
        <v>#VALUE!</v>
      </c>
      <c r="BO3599" t="e">
        <v>#N/A</v>
      </c>
      <c r="BP3599">
        <v>0</v>
      </c>
    </row>
    <row r="3600" spans="1:68" ht="25.2" x14ac:dyDescent="0.3">
      <c r="A3600" s="1"/>
      <c r="B3600" s="47">
        <v>3239</v>
      </c>
      <c r="C3600" s="45">
        <v>1051666</v>
      </c>
      <c r="D3600" s="29"/>
      <c r="E3600" s="29"/>
      <c r="F3600" s="31" t="s">
        <v>2809</v>
      </c>
      <c r="G3600" s="29" t="s">
        <v>31</v>
      </c>
      <c r="H3600" s="29"/>
      <c r="I3600" s="148" t="s">
        <v>33</v>
      </c>
      <c r="J3600" s="147" t="s">
        <v>33</v>
      </c>
      <c r="K3600" s="148" t="e">
        <v>#N/A</v>
      </c>
      <c r="L3600" s="148" t="s">
        <v>32</v>
      </c>
      <c r="M3600" s="147">
        <v>42551</v>
      </c>
      <c r="N3600" s="29" t="str">
        <f t="shared" si="779"/>
        <v/>
      </c>
      <c r="O3600" s="29" t="str">
        <f t="shared" si="780"/>
        <v/>
      </c>
      <c r="P3600" s="29" t="str">
        <f t="shared" si="781"/>
        <v/>
      </c>
      <c r="Q3600" s="29" t="str">
        <f t="shared" si="772"/>
        <v/>
      </c>
      <c r="R3600" s="29" t="str">
        <f t="shared" si="773"/>
        <v/>
      </c>
      <c r="S3600" s="29" t="str">
        <f t="shared" si="774"/>
        <v/>
      </c>
      <c r="T3600" s="29" t="str">
        <f t="shared" si="775"/>
        <v/>
      </c>
      <c r="U3600" s="29"/>
      <c r="V3600" s="29"/>
      <c r="W3600" s="38" t="s">
        <v>2614</v>
      </c>
      <c r="X3600" s="29" t="s">
        <v>158</v>
      </c>
      <c r="Y3600" s="146">
        <v>8964</v>
      </c>
      <c r="Z3600" s="33">
        <v>11473</v>
      </c>
      <c r="AA3600" s="34">
        <f t="shared" si="776"/>
        <v>0.28000000000000003</v>
      </c>
      <c r="AB3600" s="33">
        <f t="shared" si="777"/>
        <v>11473</v>
      </c>
      <c r="AC3600" s="34">
        <f t="shared" si="778"/>
        <v>0.27989732262382871</v>
      </c>
      <c r="AD3600" s="145">
        <f t="shared" si="784"/>
        <v>9560.8330000000005</v>
      </c>
      <c r="AE3600" s="105">
        <v>7470</v>
      </c>
      <c r="AF3600" s="34" t="s">
        <v>36</v>
      </c>
      <c r="AG3600" s="34" t="s">
        <v>36</v>
      </c>
      <c r="AH3600" s="34" t="s">
        <v>36</v>
      </c>
      <c r="AI3600" s="29">
        <v>4.05</v>
      </c>
      <c r="AJ3600" s="29">
        <v>0.1875</v>
      </c>
      <c r="AK3600" s="29">
        <v>0</v>
      </c>
      <c r="AL3600" s="29">
        <v>0</v>
      </c>
      <c r="AM3600" s="29" t="s">
        <v>28</v>
      </c>
      <c r="AN3600" s="44" t="s">
        <v>27</v>
      </c>
      <c r="AO3600" s="29" t="s">
        <v>28</v>
      </c>
      <c r="AP3600" s="29">
        <v>1</v>
      </c>
      <c r="AQ3600" s="29" t="s">
        <v>33</v>
      </c>
      <c r="AR3600" s="29" t="s">
        <v>33</v>
      </c>
      <c r="AS3600" s="29" t="s">
        <v>33</v>
      </c>
      <c r="AT3600" s="29"/>
      <c r="AU3600" s="144"/>
      <c r="AV3600" s="36" t="s">
        <v>28</v>
      </c>
      <c r="AW3600" s="102">
        <v>42551</v>
      </c>
      <c r="AX3600" s="129" t="s">
        <v>33</v>
      </c>
      <c r="AY3600" s="106" t="e">
        <v>#N/A</v>
      </c>
      <c r="BD3600" t="s">
        <v>1724</v>
      </c>
      <c r="BE3600" t="e">
        <v>#N/A</v>
      </c>
      <c r="BF3600">
        <v>0</v>
      </c>
      <c r="BH3600" t="str">
        <f t="shared" si="782"/>
        <v/>
      </c>
      <c r="BJ3600" t="str">
        <f t="shared" si="783"/>
        <v>OK</v>
      </c>
      <c r="BK3600" s="130" t="s">
        <v>5302</v>
      </c>
      <c r="BL3600" s="130" t="e">
        <v>#VALUE!</v>
      </c>
      <c r="BM3600" s="131" t="s">
        <v>33</v>
      </c>
      <c r="BN3600" s="131" t="e">
        <v>#VALUE!</v>
      </c>
      <c r="BO3600" t="e">
        <v>#N/A</v>
      </c>
      <c r="BP3600">
        <v>0</v>
      </c>
    </row>
    <row r="3601" spans="1:68" ht="25.2" x14ac:dyDescent="0.3">
      <c r="A3601" s="1"/>
      <c r="B3601" s="47">
        <v>3240</v>
      </c>
      <c r="C3601" s="45">
        <v>1050516</v>
      </c>
      <c r="D3601" s="29"/>
      <c r="E3601" s="29"/>
      <c r="F3601" s="31" t="s">
        <v>2810</v>
      </c>
      <c r="G3601" s="29" t="s">
        <v>31</v>
      </c>
      <c r="H3601" s="29"/>
      <c r="I3601" s="148" t="s">
        <v>33</v>
      </c>
      <c r="J3601" s="147" t="s">
        <v>33</v>
      </c>
      <c r="K3601" s="148" t="e">
        <v>#N/A</v>
      </c>
      <c r="L3601" s="148" t="s">
        <v>32</v>
      </c>
      <c r="M3601" s="147">
        <v>42551</v>
      </c>
      <c r="N3601" s="29" t="str">
        <f t="shared" si="779"/>
        <v/>
      </c>
      <c r="O3601" s="29" t="str">
        <f t="shared" si="780"/>
        <v/>
      </c>
      <c r="P3601" s="29" t="str">
        <f t="shared" si="781"/>
        <v/>
      </c>
      <c r="Q3601" s="29" t="str">
        <f t="shared" si="772"/>
        <v/>
      </c>
      <c r="R3601" s="29" t="str">
        <f t="shared" si="773"/>
        <v/>
      </c>
      <c r="S3601" s="29" t="str">
        <f t="shared" si="774"/>
        <v/>
      </c>
      <c r="T3601" s="29" t="str">
        <f t="shared" si="775"/>
        <v/>
      </c>
      <c r="U3601" s="29"/>
      <c r="V3601" s="29"/>
      <c r="W3601" s="38" t="s">
        <v>2614</v>
      </c>
      <c r="X3601" s="29" t="s">
        <v>158</v>
      </c>
      <c r="Y3601" s="146">
        <v>9928</v>
      </c>
      <c r="Z3601" s="33">
        <v>12708</v>
      </c>
      <c r="AA3601" s="34">
        <f t="shared" si="776"/>
        <v>0.28000000000000003</v>
      </c>
      <c r="AB3601" s="33">
        <f t="shared" si="777"/>
        <v>12708</v>
      </c>
      <c r="AC3601" s="34">
        <f t="shared" si="778"/>
        <v>0.28001616760742004</v>
      </c>
      <c r="AD3601" s="145">
        <f t="shared" si="784"/>
        <v>10590</v>
      </c>
      <c r="AE3601" s="105">
        <v>8273.3330000000005</v>
      </c>
      <c r="AF3601" s="34" t="s">
        <v>36</v>
      </c>
      <c r="AG3601" s="34" t="s">
        <v>36</v>
      </c>
      <c r="AH3601" s="34" t="s">
        <v>36</v>
      </c>
      <c r="AI3601" s="29">
        <v>5.15</v>
      </c>
      <c r="AJ3601" s="29">
        <v>0.16250000000000001</v>
      </c>
      <c r="AK3601" s="29">
        <v>0</v>
      </c>
      <c r="AL3601" s="29">
        <v>0</v>
      </c>
      <c r="AM3601" s="29" t="s">
        <v>28</v>
      </c>
      <c r="AN3601" s="44" t="s">
        <v>27</v>
      </c>
      <c r="AO3601" s="29" t="s">
        <v>28</v>
      </c>
      <c r="AP3601" s="29">
        <v>1</v>
      </c>
      <c r="AQ3601" s="29" t="s">
        <v>33</v>
      </c>
      <c r="AR3601" s="29" t="s">
        <v>33</v>
      </c>
      <c r="AS3601" s="29" t="s">
        <v>33</v>
      </c>
      <c r="AT3601" s="29"/>
      <c r="AU3601" s="144"/>
      <c r="AV3601" s="36" t="s">
        <v>28</v>
      </c>
      <c r="AW3601" s="102">
        <v>42551</v>
      </c>
      <c r="AX3601" s="129" t="s">
        <v>33</v>
      </c>
      <c r="AY3601" s="106" t="e">
        <v>#N/A</v>
      </c>
      <c r="BD3601" t="s">
        <v>1724</v>
      </c>
      <c r="BE3601" t="e">
        <v>#N/A</v>
      </c>
      <c r="BF3601">
        <v>0</v>
      </c>
      <c r="BH3601" t="str">
        <f t="shared" si="782"/>
        <v/>
      </c>
      <c r="BJ3601" t="str">
        <f t="shared" si="783"/>
        <v>OK</v>
      </c>
      <c r="BK3601" s="130" t="s">
        <v>5302</v>
      </c>
      <c r="BL3601" s="130" t="e">
        <v>#VALUE!</v>
      </c>
      <c r="BM3601" s="131" t="s">
        <v>33</v>
      </c>
      <c r="BN3601" s="131" t="e">
        <v>#VALUE!</v>
      </c>
      <c r="BO3601" t="e">
        <v>#N/A</v>
      </c>
      <c r="BP3601">
        <v>0</v>
      </c>
    </row>
    <row r="3602" spans="1:68" ht="25.2" x14ac:dyDescent="0.3">
      <c r="A3602" s="1"/>
      <c r="B3602" s="47">
        <v>3241</v>
      </c>
      <c r="C3602" s="45">
        <v>1057909</v>
      </c>
      <c r="D3602" s="29"/>
      <c r="E3602" s="29"/>
      <c r="F3602" s="31" t="s">
        <v>2811</v>
      </c>
      <c r="G3602" s="29" t="s">
        <v>31</v>
      </c>
      <c r="H3602" s="29"/>
      <c r="I3602" s="148" t="s">
        <v>33</v>
      </c>
      <c r="J3602" s="147" t="s">
        <v>33</v>
      </c>
      <c r="K3602" s="148" t="e">
        <v>#N/A</v>
      </c>
      <c r="L3602" s="148" t="s">
        <v>32</v>
      </c>
      <c r="M3602" s="147">
        <v>42551</v>
      </c>
      <c r="N3602" s="29" t="str">
        <f t="shared" si="779"/>
        <v/>
      </c>
      <c r="O3602" s="29" t="str">
        <f t="shared" si="780"/>
        <v/>
      </c>
      <c r="P3602" s="29" t="str">
        <f t="shared" si="781"/>
        <v/>
      </c>
      <c r="Q3602" s="29" t="str">
        <f t="shared" si="772"/>
        <v/>
      </c>
      <c r="R3602" s="29" t="str">
        <f t="shared" si="773"/>
        <v/>
      </c>
      <c r="S3602" s="29" t="str">
        <f t="shared" si="774"/>
        <v/>
      </c>
      <c r="T3602" s="29" t="str">
        <f t="shared" si="775"/>
        <v/>
      </c>
      <c r="U3602" s="29"/>
      <c r="V3602" s="29"/>
      <c r="W3602" s="38" t="s">
        <v>2614</v>
      </c>
      <c r="X3602" s="29" t="s">
        <v>158</v>
      </c>
      <c r="Y3602" s="146">
        <v>24270</v>
      </c>
      <c r="Z3602" s="33">
        <v>31066</v>
      </c>
      <c r="AA3602" s="34">
        <f t="shared" si="776"/>
        <v>0.28000000000000003</v>
      </c>
      <c r="AB3602" s="33">
        <f t="shared" si="777"/>
        <v>31066</v>
      </c>
      <c r="AC3602" s="34">
        <f t="shared" si="778"/>
        <v>0.28001646477132258</v>
      </c>
      <c r="AD3602" s="145">
        <f t="shared" si="784"/>
        <v>25888.332999999999</v>
      </c>
      <c r="AE3602" s="105">
        <v>20225</v>
      </c>
      <c r="AF3602" s="34" t="s">
        <v>36</v>
      </c>
      <c r="AG3602" s="34" t="s">
        <v>36</v>
      </c>
      <c r="AH3602" s="34" t="s">
        <v>36</v>
      </c>
      <c r="AI3602" s="29">
        <v>11</v>
      </c>
      <c r="AJ3602" s="29">
        <v>0.245</v>
      </c>
      <c r="AK3602" s="29">
        <v>0</v>
      </c>
      <c r="AL3602" s="29">
        <v>0</v>
      </c>
      <c r="AM3602" s="29" t="s">
        <v>28</v>
      </c>
      <c r="AN3602" s="44" t="s">
        <v>27</v>
      </c>
      <c r="AO3602" s="29" t="s">
        <v>28</v>
      </c>
      <c r="AP3602" s="29">
        <v>1</v>
      </c>
      <c r="AQ3602" s="29" t="s">
        <v>33</v>
      </c>
      <c r="AR3602" s="29" t="s">
        <v>33</v>
      </c>
      <c r="AS3602" s="29" t="s">
        <v>33</v>
      </c>
      <c r="AT3602" s="29"/>
      <c r="AU3602" s="144"/>
      <c r="AV3602" s="36" t="s">
        <v>28</v>
      </c>
      <c r="AW3602" s="102">
        <v>42551</v>
      </c>
      <c r="AX3602" s="129" t="s">
        <v>33</v>
      </c>
      <c r="AY3602" s="106" t="e">
        <v>#N/A</v>
      </c>
      <c r="BD3602" t="s">
        <v>1724</v>
      </c>
      <c r="BE3602" t="e">
        <v>#N/A</v>
      </c>
      <c r="BF3602" t="s">
        <v>4740</v>
      </c>
      <c r="BH3602" t="str">
        <f t="shared" si="782"/>
        <v/>
      </c>
      <c r="BJ3602" t="str">
        <f t="shared" si="783"/>
        <v>OK</v>
      </c>
      <c r="BK3602" s="130" t="s">
        <v>5302</v>
      </c>
      <c r="BL3602" s="130" t="e">
        <v>#VALUE!</v>
      </c>
      <c r="BM3602" s="131" t="s">
        <v>33</v>
      </c>
      <c r="BN3602" s="131" t="e">
        <v>#VALUE!</v>
      </c>
      <c r="BO3602" t="e">
        <v>#N/A</v>
      </c>
      <c r="BP3602">
        <v>0</v>
      </c>
    </row>
    <row r="3603" spans="1:68" ht="25.2" x14ac:dyDescent="0.3">
      <c r="A3603" s="1"/>
      <c r="B3603" s="47">
        <v>3242</v>
      </c>
      <c r="C3603" s="45">
        <v>1058730</v>
      </c>
      <c r="D3603" s="29"/>
      <c r="E3603" s="29"/>
      <c r="F3603" s="31" t="s">
        <v>2812</v>
      </c>
      <c r="G3603" s="29" t="s">
        <v>31</v>
      </c>
      <c r="H3603" s="29"/>
      <c r="I3603" s="148" t="s">
        <v>33</v>
      </c>
      <c r="J3603" s="147" t="s">
        <v>33</v>
      </c>
      <c r="K3603" s="148" t="e">
        <v>#N/A</v>
      </c>
      <c r="L3603" s="148" t="s">
        <v>32</v>
      </c>
      <c r="M3603" s="147">
        <v>42551</v>
      </c>
      <c r="N3603" s="29" t="str">
        <f t="shared" si="779"/>
        <v/>
      </c>
      <c r="O3603" s="29" t="str">
        <f t="shared" si="780"/>
        <v/>
      </c>
      <c r="P3603" s="29" t="str">
        <f t="shared" si="781"/>
        <v/>
      </c>
      <c r="Q3603" s="29" t="str">
        <f t="shared" ref="Q3603:Q3666" si="785">IF(IFERROR(MID($U3603,1,7)+0,"")&lt;1130000,"",IFERROR(MID($U3603,1,7)+0,""))</f>
        <v/>
      </c>
      <c r="R3603" s="29" t="str">
        <f t="shared" ref="R3603:R3666" si="786">IF(IFERROR(MID($U3603,10,7)+0,"")&lt;1130000,"",IFERROR(MID($U3603,10,7)+0,""))</f>
        <v/>
      </c>
      <c r="S3603" s="29" t="str">
        <f t="shared" ref="S3603:S3666" si="787">IF(IFERROR(MID($U3603,19,7)+0,"")&lt;1130000,"",IFERROR(MID($U3603,19,7)+0,""))</f>
        <v/>
      </c>
      <c r="T3603" s="29" t="str">
        <f t="shared" ref="T3603:T3666" si="788">IF(Q3603="","",IF(R3603="",Q3603,Q3603&amp;", "&amp;R3603))</f>
        <v/>
      </c>
      <c r="U3603" s="29"/>
      <c r="V3603" s="29"/>
      <c r="W3603" s="38" t="s">
        <v>2614</v>
      </c>
      <c r="X3603" s="29" t="s">
        <v>158</v>
      </c>
      <c r="Y3603" s="146">
        <v>58215</v>
      </c>
      <c r="Z3603" s="33">
        <v>74516</v>
      </c>
      <c r="AA3603" s="34">
        <f t="shared" si="776"/>
        <v>0.28000000000000003</v>
      </c>
      <c r="AB3603" s="33">
        <f t="shared" si="777"/>
        <v>74516</v>
      </c>
      <c r="AC3603" s="34">
        <f t="shared" si="778"/>
        <v>0.2800137490337542</v>
      </c>
      <c r="AD3603" s="145">
        <f t="shared" si="784"/>
        <v>62096.667000000001</v>
      </c>
      <c r="AE3603" s="105">
        <v>48512.5</v>
      </c>
      <c r="AF3603" s="34" t="s">
        <v>36</v>
      </c>
      <c r="AG3603" s="34" t="s">
        <v>36</v>
      </c>
      <c r="AH3603" s="34" t="s">
        <v>36</v>
      </c>
      <c r="AI3603" s="29">
        <v>31</v>
      </c>
      <c r="AJ3603" s="29">
        <v>0.6</v>
      </c>
      <c r="AK3603" s="29">
        <v>0</v>
      </c>
      <c r="AL3603" s="29">
        <v>0</v>
      </c>
      <c r="AM3603" s="29" t="s">
        <v>28</v>
      </c>
      <c r="AN3603" s="44" t="s">
        <v>27</v>
      </c>
      <c r="AO3603" s="29" t="s">
        <v>28</v>
      </c>
      <c r="AP3603" s="29">
        <v>1</v>
      </c>
      <c r="AQ3603" s="29" t="s">
        <v>33</v>
      </c>
      <c r="AR3603" s="29" t="s">
        <v>33</v>
      </c>
      <c r="AS3603" s="29" t="s">
        <v>33</v>
      </c>
      <c r="AT3603" s="29"/>
      <c r="AU3603" s="144"/>
      <c r="AV3603" s="36" t="s">
        <v>28</v>
      </c>
      <c r="AW3603" s="102">
        <v>42551</v>
      </c>
      <c r="AX3603" s="129" t="s">
        <v>33</v>
      </c>
      <c r="AY3603" s="106" t="e">
        <v>#N/A</v>
      </c>
      <c r="BD3603" t="s">
        <v>2465</v>
      </c>
      <c r="BE3603" t="e">
        <v>#N/A</v>
      </c>
      <c r="BF3603" t="s">
        <v>4747</v>
      </c>
      <c r="BH3603" t="str">
        <f t="shared" si="782"/>
        <v/>
      </c>
      <c r="BJ3603" t="str">
        <f t="shared" si="783"/>
        <v>OK</v>
      </c>
      <c r="BK3603" s="130" t="s">
        <v>5302</v>
      </c>
      <c r="BL3603" s="130" t="e">
        <v>#VALUE!</v>
      </c>
      <c r="BM3603" s="131" t="s">
        <v>33</v>
      </c>
      <c r="BN3603" s="131" t="e">
        <v>#VALUE!</v>
      </c>
      <c r="BO3603" t="e">
        <v>#N/A</v>
      </c>
      <c r="BP3603">
        <v>0</v>
      </c>
    </row>
    <row r="3604" spans="1:68" ht="25.2" x14ac:dyDescent="0.3">
      <c r="A3604" s="1"/>
      <c r="B3604" s="47">
        <v>3243</v>
      </c>
      <c r="C3604" s="45">
        <v>1058852</v>
      </c>
      <c r="D3604" s="29"/>
      <c r="E3604" s="29"/>
      <c r="F3604" s="31" t="s">
        <v>2813</v>
      </c>
      <c r="G3604" s="29" t="s">
        <v>31</v>
      </c>
      <c r="H3604" s="29"/>
      <c r="I3604" s="148" t="s">
        <v>33</v>
      </c>
      <c r="J3604" s="147" t="s">
        <v>33</v>
      </c>
      <c r="K3604" s="148" t="e">
        <v>#N/A</v>
      </c>
      <c r="L3604" s="148" t="s">
        <v>32</v>
      </c>
      <c r="M3604" s="147">
        <v>42551</v>
      </c>
      <c r="N3604" s="29" t="str">
        <f t="shared" si="779"/>
        <v/>
      </c>
      <c r="O3604" s="29" t="str">
        <f t="shared" si="780"/>
        <v/>
      </c>
      <c r="P3604" s="29" t="str">
        <f t="shared" si="781"/>
        <v/>
      </c>
      <c r="Q3604" s="29" t="str">
        <f t="shared" si="785"/>
        <v/>
      </c>
      <c r="R3604" s="29" t="str">
        <f t="shared" si="786"/>
        <v/>
      </c>
      <c r="S3604" s="29" t="str">
        <f t="shared" si="787"/>
        <v/>
      </c>
      <c r="T3604" s="29" t="str">
        <f t="shared" si="788"/>
        <v/>
      </c>
      <c r="U3604" s="29"/>
      <c r="V3604" s="29"/>
      <c r="W3604" s="38" t="s">
        <v>2614</v>
      </c>
      <c r="X3604" s="29" t="s">
        <v>158</v>
      </c>
      <c r="Y3604" s="146">
        <v>57299</v>
      </c>
      <c r="Z3604" s="33">
        <v>73343</v>
      </c>
      <c r="AA3604" s="34">
        <f t="shared" si="776"/>
        <v>0.28000000000000003</v>
      </c>
      <c r="AB3604" s="33">
        <f t="shared" si="777"/>
        <v>73343</v>
      </c>
      <c r="AC3604" s="34">
        <f t="shared" si="778"/>
        <v>0.28000488469254342</v>
      </c>
      <c r="AD3604" s="145">
        <f t="shared" si="784"/>
        <v>61119.167000000001</v>
      </c>
      <c r="AE3604" s="105">
        <v>47749.167000000001</v>
      </c>
      <c r="AF3604" s="34" t="s">
        <v>36</v>
      </c>
      <c r="AG3604" s="34" t="s">
        <v>36</v>
      </c>
      <c r="AH3604" s="34" t="s">
        <v>36</v>
      </c>
      <c r="AI3604" s="29">
        <v>31</v>
      </c>
      <c r="AJ3604" s="29">
        <v>0.7</v>
      </c>
      <c r="AK3604" s="29">
        <v>0</v>
      </c>
      <c r="AL3604" s="29">
        <v>0</v>
      </c>
      <c r="AM3604" s="29" t="s">
        <v>28</v>
      </c>
      <c r="AN3604" s="44" t="s">
        <v>27</v>
      </c>
      <c r="AO3604" s="29" t="s">
        <v>28</v>
      </c>
      <c r="AP3604" s="29">
        <v>1</v>
      </c>
      <c r="AQ3604" s="29" t="s">
        <v>33</v>
      </c>
      <c r="AR3604" s="29" t="s">
        <v>33</v>
      </c>
      <c r="AS3604" s="29" t="s">
        <v>33</v>
      </c>
      <c r="AT3604" s="29"/>
      <c r="AU3604" s="144"/>
      <c r="AV3604" s="36" t="s">
        <v>28</v>
      </c>
      <c r="AW3604" s="102">
        <v>42551</v>
      </c>
      <c r="AX3604" s="129" t="s">
        <v>33</v>
      </c>
      <c r="AY3604" s="106" t="e">
        <v>#N/A</v>
      </c>
      <c r="BD3604" t="s">
        <v>2465</v>
      </c>
      <c r="BE3604" t="e">
        <v>#N/A</v>
      </c>
      <c r="BF3604" t="s">
        <v>4747</v>
      </c>
      <c r="BH3604" t="str">
        <f t="shared" si="782"/>
        <v/>
      </c>
      <c r="BJ3604" t="str">
        <f t="shared" si="783"/>
        <v>OK</v>
      </c>
      <c r="BK3604" s="130" t="s">
        <v>5302</v>
      </c>
      <c r="BL3604" s="130" t="e">
        <v>#VALUE!</v>
      </c>
      <c r="BM3604" s="131" t="s">
        <v>33</v>
      </c>
      <c r="BN3604" s="131" t="e">
        <v>#VALUE!</v>
      </c>
      <c r="BO3604" t="e">
        <v>#N/A</v>
      </c>
      <c r="BP3604">
        <v>0</v>
      </c>
    </row>
    <row r="3605" spans="1:68" ht="25.2" x14ac:dyDescent="0.3">
      <c r="A3605" s="1"/>
      <c r="B3605" s="47">
        <v>3244</v>
      </c>
      <c r="C3605" s="45">
        <v>1050519</v>
      </c>
      <c r="D3605" s="29"/>
      <c r="E3605" s="29"/>
      <c r="F3605" s="31" t="s">
        <v>2814</v>
      </c>
      <c r="G3605" s="29" t="s">
        <v>31</v>
      </c>
      <c r="H3605" s="29"/>
      <c r="I3605" s="148" t="s">
        <v>33</v>
      </c>
      <c r="J3605" s="147" t="s">
        <v>33</v>
      </c>
      <c r="K3605" s="148" t="e">
        <v>#N/A</v>
      </c>
      <c r="L3605" s="148" t="s">
        <v>32</v>
      </c>
      <c r="M3605" s="147">
        <v>42551</v>
      </c>
      <c r="N3605" s="29" t="str">
        <f t="shared" si="779"/>
        <v/>
      </c>
      <c r="O3605" s="29" t="str">
        <f t="shared" si="780"/>
        <v/>
      </c>
      <c r="P3605" s="29" t="str">
        <f t="shared" si="781"/>
        <v/>
      </c>
      <c r="Q3605" s="29" t="str">
        <f t="shared" si="785"/>
        <v/>
      </c>
      <c r="R3605" s="29" t="str">
        <f t="shared" si="786"/>
        <v/>
      </c>
      <c r="S3605" s="29" t="str">
        <f t="shared" si="787"/>
        <v/>
      </c>
      <c r="T3605" s="29" t="str">
        <f t="shared" si="788"/>
        <v/>
      </c>
      <c r="U3605" s="29"/>
      <c r="V3605" s="29"/>
      <c r="W3605" s="38" t="s">
        <v>2614</v>
      </c>
      <c r="X3605" s="29" t="s">
        <v>158</v>
      </c>
      <c r="Y3605" s="146">
        <v>3499</v>
      </c>
      <c r="Z3605" s="33">
        <v>4479</v>
      </c>
      <c r="AA3605" s="34">
        <f t="shared" si="776"/>
        <v>0.28000000000000003</v>
      </c>
      <c r="AB3605" s="33">
        <f t="shared" si="777"/>
        <v>4479</v>
      </c>
      <c r="AC3605" s="34">
        <f t="shared" si="778"/>
        <v>0.28008016920036227</v>
      </c>
      <c r="AD3605" s="145">
        <f t="shared" si="784"/>
        <v>3732.5</v>
      </c>
      <c r="AE3605" s="105">
        <v>2915.8330000000001</v>
      </c>
      <c r="AF3605" s="34" t="s">
        <v>36</v>
      </c>
      <c r="AG3605" s="34" t="s">
        <v>36</v>
      </c>
      <c r="AH3605" s="34" t="s">
        <v>36</v>
      </c>
      <c r="AI3605" s="29">
        <v>0.78</v>
      </c>
      <c r="AJ3605" s="29">
        <v>9.0200000000000002E-3</v>
      </c>
      <c r="AK3605" s="29">
        <v>0</v>
      </c>
      <c r="AL3605" s="29">
        <v>0</v>
      </c>
      <c r="AM3605" s="29" t="s">
        <v>28</v>
      </c>
      <c r="AN3605" s="44" t="s">
        <v>27</v>
      </c>
      <c r="AO3605" s="29" t="s">
        <v>28</v>
      </c>
      <c r="AP3605" s="29">
        <v>1</v>
      </c>
      <c r="AQ3605" s="29"/>
      <c r="AR3605" s="29"/>
      <c r="AS3605" s="29"/>
      <c r="AT3605" s="29"/>
      <c r="AU3605" s="144"/>
      <c r="AV3605" s="36" t="s">
        <v>28</v>
      </c>
      <c r="AW3605" s="102">
        <v>42551</v>
      </c>
      <c r="AX3605" s="129" t="s">
        <v>33</v>
      </c>
      <c r="AY3605" s="106">
        <v>4</v>
      </c>
      <c r="BD3605" t="s">
        <v>1608</v>
      </c>
      <c r="BE3605" t="e">
        <v>#N/A</v>
      </c>
      <c r="BF3605">
        <v>0</v>
      </c>
      <c r="BH3605" t="str">
        <f t="shared" si="782"/>
        <v/>
      </c>
      <c r="BJ3605" t="str">
        <f t="shared" si="783"/>
        <v>OK</v>
      </c>
      <c r="BK3605" s="130" t="s">
        <v>5302</v>
      </c>
      <c r="BL3605" s="130" t="e">
        <v>#VALUE!</v>
      </c>
      <c r="BM3605" s="131" t="s">
        <v>33</v>
      </c>
      <c r="BN3605" s="131" t="e">
        <v>#VALUE!</v>
      </c>
      <c r="BO3605" t="e">
        <v>#N/A</v>
      </c>
      <c r="BP3605">
        <v>0</v>
      </c>
    </row>
    <row r="3606" spans="1:68" ht="25.2" x14ac:dyDescent="0.3">
      <c r="A3606" s="1"/>
      <c r="B3606" s="47">
        <v>3245</v>
      </c>
      <c r="C3606" s="45">
        <v>1050358</v>
      </c>
      <c r="D3606" s="29"/>
      <c r="E3606" s="29"/>
      <c r="F3606" s="31" t="s">
        <v>2815</v>
      </c>
      <c r="G3606" s="29" t="s">
        <v>31</v>
      </c>
      <c r="H3606" s="70" t="s">
        <v>69</v>
      </c>
      <c r="I3606" s="148" t="s">
        <v>33</v>
      </c>
      <c r="J3606" s="147" t="s">
        <v>33</v>
      </c>
      <c r="K3606" s="148" t="e">
        <v>#N/A</v>
      </c>
      <c r="L3606" s="148" t="s">
        <v>32</v>
      </c>
      <c r="M3606" s="147">
        <v>42551</v>
      </c>
      <c r="N3606" s="29" t="str">
        <f t="shared" si="779"/>
        <v/>
      </c>
      <c r="O3606" s="29" t="str">
        <f t="shared" si="780"/>
        <v/>
      </c>
      <c r="P3606" s="29" t="str">
        <f t="shared" si="781"/>
        <v/>
      </c>
      <c r="Q3606" s="29" t="str">
        <f t="shared" si="785"/>
        <v/>
      </c>
      <c r="R3606" s="29" t="str">
        <f t="shared" si="786"/>
        <v/>
      </c>
      <c r="S3606" s="29" t="str">
        <f t="shared" si="787"/>
        <v/>
      </c>
      <c r="T3606" s="29" t="str">
        <f t="shared" si="788"/>
        <v/>
      </c>
      <c r="U3606" s="29"/>
      <c r="V3606" s="29"/>
      <c r="W3606" s="38" t="s">
        <v>2614</v>
      </c>
      <c r="X3606" s="29" t="s">
        <v>158</v>
      </c>
      <c r="Y3606" s="146">
        <v>4976</v>
      </c>
      <c r="Z3606" s="33">
        <v>5474</v>
      </c>
      <c r="AA3606" s="34">
        <f t="shared" si="776"/>
        <v>0.1</v>
      </c>
      <c r="AB3606" s="33">
        <f t="shared" si="777"/>
        <v>5474</v>
      </c>
      <c r="AC3606" s="34">
        <f t="shared" si="778"/>
        <v>0.10008037780704357</v>
      </c>
      <c r="AD3606" s="145">
        <f t="shared" si="784"/>
        <v>4561.6670000000004</v>
      </c>
      <c r="AE3606" s="105">
        <v>4146.6670000000004</v>
      </c>
      <c r="AF3606" s="34" t="s">
        <v>70</v>
      </c>
      <c r="AG3606" s="34" t="s">
        <v>70</v>
      </c>
      <c r="AH3606" s="34" t="s">
        <v>70</v>
      </c>
      <c r="AI3606" s="29">
        <v>0.91</v>
      </c>
      <c r="AJ3606" s="29">
        <v>1.444E-2</v>
      </c>
      <c r="AK3606" s="29">
        <v>0</v>
      </c>
      <c r="AL3606" s="29">
        <v>0</v>
      </c>
      <c r="AM3606" s="29" t="s">
        <v>27</v>
      </c>
      <c r="AN3606" s="44" t="s">
        <v>27</v>
      </c>
      <c r="AO3606" s="29" t="s">
        <v>27</v>
      </c>
      <c r="AP3606" s="29">
        <v>1</v>
      </c>
      <c r="AQ3606" s="29"/>
      <c r="AR3606" s="29"/>
      <c r="AS3606" s="29"/>
      <c r="AT3606" s="29"/>
      <c r="AU3606" s="144"/>
      <c r="AV3606" s="36" t="s">
        <v>28</v>
      </c>
      <c r="AW3606" s="102">
        <v>42551</v>
      </c>
      <c r="AX3606" s="129" t="s">
        <v>33</v>
      </c>
      <c r="AY3606" s="106">
        <v>15</v>
      </c>
      <c r="BD3606" t="s">
        <v>1724</v>
      </c>
      <c r="BE3606" t="e">
        <v>#N/A</v>
      </c>
      <c r="BF3606">
        <v>0</v>
      </c>
      <c r="BH3606" t="str">
        <f t="shared" si="782"/>
        <v/>
      </c>
      <c r="BJ3606" t="str">
        <f t="shared" si="783"/>
        <v>OK</v>
      </c>
      <c r="BK3606" s="130" t="s">
        <v>5302</v>
      </c>
      <c r="BL3606" s="130" t="e">
        <v>#VALUE!</v>
      </c>
      <c r="BM3606" s="131" t="s">
        <v>33</v>
      </c>
      <c r="BN3606" s="131" t="e">
        <v>#VALUE!</v>
      </c>
      <c r="BO3606" t="e">
        <v>#N/A</v>
      </c>
      <c r="BP3606">
        <v>0</v>
      </c>
    </row>
    <row r="3607" spans="1:68" ht="25.2" x14ac:dyDescent="0.3">
      <c r="A3607" s="1"/>
      <c r="B3607" s="47">
        <v>3246</v>
      </c>
      <c r="C3607" s="45">
        <v>1050359</v>
      </c>
      <c r="D3607" s="29"/>
      <c r="E3607" s="29"/>
      <c r="F3607" s="31" t="s">
        <v>2816</v>
      </c>
      <c r="G3607" s="29" t="s">
        <v>31</v>
      </c>
      <c r="H3607" s="70" t="s">
        <v>69</v>
      </c>
      <c r="I3607" s="148" t="s">
        <v>33</v>
      </c>
      <c r="J3607" s="147" t="s">
        <v>33</v>
      </c>
      <c r="K3607" s="148" t="e">
        <v>#N/A</v>
      </c>
      <c r="L3607" s="148" t="s">
        <v>32</v>
      </c>
      <c r="M3607" s="147">
        <v>42551</v>
      </c>
      <c r="N3607" s="29" t="str">
        <f t="shared" si="779"/>
        <v/>
      </c>
      <c r="O3607" s="29" t="str">
        <f t="shared" si="780"/>
        <v/>
      </c>
      <c r="P3607" s="29" t="str">
        <f t="shared" si="781"/>
        <v/>
      </c>
      <c r="Q3607" s="29" t="str">
        <f t="shared" si="785"/>
        <v/>
      </c>
      <c r="R3607" s="29" t="str">
        <f t="shared" si="786"/>
        <v/>
      </c>
      <c r="S3607" s="29" t="str">
        <f t="shared" si="787"/>
        <v/>
      </c>
      <c r="T3607" s="29" t="str">
        <f t="shared" si="788"/>
        <v/>
      </c>
      <c r="U3607" s="29"/>
      <c r="V3607" s="29"/>
      <c r="W3607" s="38" t="s">
        <v>2614</v>
      </c>
      <c r="X3607" s="29" t="s">
        <v>158</v>
      </c>
      <c r="Y3607" s="146">
        <v>6366</v>
      </c>
      <c r="Z3607" s="33">
        <v>7003</v>
      </c>
      <c r="AA3607" s="34">
        <f t="shared" si="776"/>
        <v>0.1</v>
      </c>
      <c r="AB3607" s="33">
        <f t="shared" si="777"/>
        <v>7003</v>
      </c>
      <c r="AC3607" s="34">
        <f t="shared" si="778"/>
        <v>0.10006277097078221</v>
      </c>
      <c r="AD3607" s="145">
        <f t="shared" si="784"/>
        <v>5835.8329999999996</v>
      </c>
      <c r="AE3607" s="105">
        <v>5305</v>
      </c>
      <c r="AF3607" s="34" t="s">
        <v>70</v>
      </c>
      <c r="AG3607" s="34" t="s">
        <v>70</v>
      </c>
      <c r="AH3607" s="34" t="s">
        <v>70</v>
      </c>
      <c r="AI3607" s="29">
        <v>1.627</v>
      </c>
      <c r="AJ3607" s="29">
        <v>2.954E-2</v>
      </c>
      <c r="AK3607" s="29">
        <v>0</v>
      </c>
      <c r="AL3607" s="29">
        <v>0</v>
      </c>
      <c r="AM3607" s="29" t="s">
        <v>27</v>
      </c>
      <c r="AN3607" s="44" t="s">
        <v>27</v>
      </c>
      <c r="AO3607" s="29" t="s">
        <v>27</v>
      </c>
      <c r="AP3607" s="29">
        <v>1</v>
      </c>
      <c r="AQ3607" s="29"/>
      <c r="AR3607" s="29"/>
      <c r="AS3607" s="29"/>
      <c r="AT3607" s="29"/>
      <c r="AU3607" s="144"/>
      <c r="AV3607" s="36" t="s">
        <v>28</v>
      </c>
      <c r="AW3607" s="102">
        <v>42551</v>
      </c>
      <c r="AX3607" s="129" t="s">
        <v>33</v>
      </c>
      <c r="AY3607" s="106" t="e">
        <v>#N/A</v>
      </c>
      <c r="BD3607" t="s">
        <v>1724</v>
      </c>
      <c r="BE3607" t="e">
        <v>#N/A</v>
      </c>
      <c r="BF3607">
        <v>0</v>
      </c>
      <c r="BH3607" t="str">
        <f t="shared" si="782"/>
        <v/>
      </c>
      <c r="BJ3607" t="str">
        <f t="shared" si="783"/>
        <v>OK</v>
      </c>
      <c r="BK3607" s="130" t="s">
        <v>5302</v>
      </c>
      <c r="BL3607" s="130" t="e">
        <v>#VALUE!</v>
      </c>
      <c r="BM3607" s="131" t="s">
        <v>33</v>
      </c>
      <c r="BN3607" s="131" t="e">
        <v>#VALUE!</v>
      </c>
      <c r="BO3607" t="e">
        <v>#N/A</v>
      </c>
      <c r="BP3607">
        <v>0</v>
      </c>
    </row>
    <row r="3608" spans="1:68" ht="25.2" x14ac:dyDescent="0.3">
      <c r="A3608" s="1"/>
      <c r="B3608" s="47">
        <v>3247</v>
      </c>
      <c r="C3608" s="45">
        <v>1050360</v>
      </c>
      <c r="D3608" s="29"/>
      <c r="E3608" s="29"/>
      <c r="F3608" s="31" t="s">
        <v>2817</v>
      </c>
      <c r="G3608" s="29" t="s">
        <v>31</v>
      </c>
      <c r="H3608" s="29"/>
      <c r="I3608" s="148" t="s">
        <v>33</v>
      </c>
      <c r="J3608" s="147" t="s">
        <v>33</v>
      </c>
      <c r="K3608" s="148" t="e">
        <v>#N/A</v>
      </c>
      <c r="L3608" s="148" t="s">
        <v>32</v>
      </c>
      <c r="M3608" s="147">
        <v>42551</v>
      </c>
      <c r="N3608" s="29" t="str">
        <f t="shared" si="779"/>
        <v/>
      </c>
      <c r="O3608" s="29" t="str">
        <f t="shared" si="780"/>
        <v/>
      </c>
      <c r="P3608" s="29" t="str">
        <f t="shared" si="781"/>
        <v/>
      </c>
      <c r="Q3608" s="29" t="str">
        <f t="shared" si="785"/>
        <v/>
      </c>
      <c r="R3608" s="29" t="str">
        <f t="shared" si="786"/>
        <v/>
      </c>
      <c r="S3608" s="29" t="str">
        <f t="shared" si="787"/>
        <v/>
      </c>
      <c r="T3608" s="29" t="str">
        <f t="shared" si="788"/>
        <v/>
      </c>
      <c r="U3608" s="29"/>
      <c r="V3608" s="29"/>
      <c r="W3608" s="38" t="s">
        <v>2614</v>
      </c>
      <c r="X3608" s="29" t="s">
        <v>158</v>
      </c>
      <c r="Y3608" s="146">
        <v>10198</v>
      </c>
      <c r="Z3608" s="33">
        <v>13054</v>
      </c>
      <c r="AA3608" s="34">
        <f t="shared" si="776"/>
        <v>0.28000000000000003</v>
      </c>
      <c r="AB3608" s="33">
        <f t="shared" si="777"/>
        <v>13054</v>
      </c>
      <c r="AC3608" s="34">
        <f t="shared" si="778"/>
        <v>0.28005492371268575</v>
      </c>
      <c r="AD3608" s="145">
        <f t="shared" si="784"/>
        <v>10878.333000000001</v>
      </c>
      <c r="AE3608" s="105">
        <v>8498.3330000000005</v>
      </c>
      <c r="AF3608" s="34" t="s">
        <v>36</v>
      </c>
      <c r="AG3608" s="34" t="s">
        <v>36</v>
      </c>
      <c r="AH3608" s="34" t="s">
        <v>36</v>
      </c>
      <c r="AI3608" s="29">
        <v>3.9</v>
      </c>
      <c r="AJ3608" s="29">
        <v>8.6599999999999996E-2</v>
      </c>
      <c r="AK3608" s="29">
        <v>0</v>
      </c>
      <c r="AL3608" s="29">
        <v>0</v>
      </c>
      <c r="AM3608" s="29" t="s">
        <v>28</v>
      </c>
      <c r="AN3608" s="44" t="s">
        <v>27</v>
      </c>
      <c r="AO3608" s="29" t="s">
        <v>28</v>
      </c>
      <c r="AP3608" s="29">
        <v>1</v>
      </c>
      <c r="AQ3608" s="29"/>
      <c r="AR3608" s="29"/>
      <c r="AS3608" s="29"/>
      <c r="AT3608" s="29"/>
      <c r="AU3608" s="144"/>
      <c r="AV3608" s="36" t="s">
        <v>28</v>
      </c>
      <c r="AW3608" s="102">
        <v>42551</v>
      </c>
      <c r="AX3608" s="129" t="s">
        <v>33</v>
      </c>
      <c r="AY3608" s="106">
        <v>10</v>
      </c>
      <c r="BD3608" t="s">
        <v>1724</v>
      </c>
      <c r="BE3608" t="e">
        <v>#N/A</v>
      </c>
      <c r="BF3608">
        <v>0</v>
      </c>
      <c r="BH3608" t="str">
        <f t="shared" si="782"/>
        <v/>
      </c>
      <c r="BJ3608" t="str">
        <f t="shared" si="783"/>
        <v>OK</v>
      </c>
      <c r="BK3608" s="130" t="s">
        <v>5302</v>
      </c>
      <c r="BL3608" s="130" t="e">
        <v>#VALUE!</v>
      </c>
      <c r="BM3608" s="131" t="s">
        <v>33</v>
      </c>
      <c r="BN3608" s="131" t="e">
        <v>#VALUE!</v>
      </c>
      <c r="BO3608" t="e">
        <v>#N/A</v>
      </c>
      <c r="BP3608">
        <v>0</v>
      </c>
    </row>
    <row r="3609" spans="1:68" ht="25.2" x14ac:dyDescent="0.3">
      <c r="A3609" s="1"/>
      <c r="B3609" s="47">
        <v>3248</v>
      </c>
      <c r="C3609" s="45">
        <v>1050393</v>
      </c>
      <c r="D3609" s="29"/>
      <c r="E3609" s="29"/>
      <c r="F3609" s="31" t="s">
        <v>2818</v>
      </c>
      <c r="G3609" s="29" t="s">
        <v>31</v>
      </c>
      <c r="H3609" s="29"/>
      <c r="I3609" s="148" t="s">
        <v>33</v>
      </c>
      <c r="J3609" s="147" t="s">
        <v>33</v>
      </c>
      <c r="K3609" s="148" t="e">
        <v>#N/A</v>
      </c>
      <c r="L3609" s="148" t="s">
        <v>32</v>
      </c>
      <c r="M3609" s="147">
        <v>42551</v>
      </c>
      <c r="N3609" s="29" t="str">
        <f t="shared" si="779"/>
        <v/>
      </c>
      <c r="O3609" s="29" t="str">
        <f t="shared" si="780"/>
        <v/>
      </c>
      <c r="P3609" s="29" t="str">
        <f t="shared" si="781"/>
        <v/>
      </c>
      <c r="Q3609" s="29" t="str">
        <f t="shared" si="785"/>
        <v/>
      </c>
      <c r="R3609" s="29" t="str">
        <f t="shared" si="786"/>
        <v/>
      </c>
      <c r="S3609" s="29" t="str">
        <f t="shared" si="787"/>
        <v/>
      </c>
      <c r="T3609" s="29" t="str">
        <f t="shared" si="788"/>
        <v/>
      </c>
      <c r="U3609" s="29"/>
      <c r="V3609" s="29"/>
      <c r="W3609" s="38" t="s">
        <v>2614</v>
      </c>
      <c r="X3609" s="29" t="s">
        <v>158</v>
      </c>
      <c r="Y3609" s="146">
        <v>16287</v>
      </c>
      <c r="Z3609" s="33">
        <v>20848</v>
      </c>
      <c r="AA3609" s="34">
        <f t="shared" si="776"/>
        <v>0.28000000000000003</v>
      </c>
      <c r="AB3609" s="33">
        <f t="shared" si="777"/>
        <v>20848</v>
      </c>
      <c r="AC3609" s="34">
        <f t="shared" si="778"/>
        <v>0.28003927058390116</v>
      </c>
      <c r="AD3609" s="145">
        <f t="shared" si="784"/>
        <v>17373.332999999999</v>
      </c>
      <c r="AE3609" s="105">
        <v>13572.5</v>
      </c>
      <c r="AF3609" s="34" t="s">
        <v>36</v>
      </c>
      <c r="AG3609" s="34" t="s">
        <v>36</v>
      </c>
      <c r="AH3609" s="34" t="s">
        <v>36</v>
      </c>
      <c r="AI3609" s="29">
        <v>6</v>
      </c>
      <c r="AJ3609" s="29">
        <v>8.2799999999999999E-2</v>
      </c>
      <c r="AK3609" s="29">
        <v>0</v>
      </c>
      <c r="AL3609" s="29">
        <v>0</v>
      </c>
      <c r="AM3609" s="29" t="s">
        <v>28</v>
      </c>
      <c r="AN3609" s="44" t="s">
        <v>27</v>
      </c>
      <c r="AO3609" s="29" t="s">
        <v>28</v>
      </c>
      <c r="AP3609" s="29">
        <v>1</v>
      </c>
      <c r="AQ3609" s="29"/>
      <c r="AR3609" s="29"/>
      <c r="AS3609" s="29"/>
      <c r="AT3609" s="29"/>
      <c r="AU3609" s="144"/>
      <c r="AV3609" s="36" t="s">
        <v>28</v>
      </c>
      <c r="AW3609" s="102">
        <v>42551</v>
      </c>
      <c r="AX3609" s="129" t="s">
        <v>33</v>
      </c>
      <c r="AY3609" s="106">
        <v>5</v>
      </c>
      <c r="BD3609" t="s">
        <v>4682</v>
      </c>
      <c r="BE3609" t="e">
        <v>#N/A</v>
      </c>
      <c r="BF3609">
        <v>0</v>
      </c>
      <c r="BH3609" t="str">
        <f t="shared" si="782"/>
        <v/>
      </c>
      <c r="BJ3609" t="str">
        <f t="shared" si="783"/>
        <v>OK</v>
      </c>
      <c r="BK3609" s="130" t="s">
        <v>5302</v>
      </c>
      <c r="BL3609" s="130" t="e">
        <v>#VALUE!</v>
      </c>
      <c r="BM3609" s="131" t="s">
        <v>33</v>
      </c>
      <c r="BN3609" s="131" t="e">
        <v>#VALUE!</v>
      </c>
      <c r="BO3609" t="e">
        <v>#N/A</v>
      </c>
      <c r="BP3609">
        <v>0</v>
      </c>
    </row>
    <row r="3610" spans="1:68" ht="25.2" x14ac:dyDescent="0.3">
      <c r="A3610" s="1"/>
      <c r="B3610" s="47">
        <v>3249</v>
      </c>
      <c r="C3610" s="45">
        <v>1050361</v>
      </c>
      <c r="D3610" s="29"/>
      <c r="E3610" s="29"/>
      <c r="F3610" s="31" t="s">
        <v>2819</v>
      </c>
      <c r="G3610" s="29" t="s">
        <v>31</v>
      </c>
      <c r="H3610" s="29"/>
      <c r="I3610" s="148" t="s">
        <v>33</v>
      </c>
      <c r="J3610" s="147" t="s">
        <v>33</v>
      </c>
      <c r="K3610" s="148" t="e">
        <v>#N/A</v>
      </c>
      <c r="L3610" s="148" t="s">
        <v>32</v>
      </c>
      <c r="M3610" s="147">
        <v>42551</v>
      </c>
      <c r="N3610" s="29" t="str">
        <f t="shared" si="779"/>
        <v/>
      </c>
      <c r="O3610" s="29" t="str">
        <f t="shared" si="780"/>
        <v/>
      </c>
      <c r="P3610" s="29" t="str">
        <f t="shared" si="781"/>
        <v/>
      </c>
      <c r="Q3610" s="29" t="str">
        <f t="shared" si="785"/>
        <v/>
      </c>
      <c r="R3610" s="29" t="str">
        <f t="shared" si="786"/>
        <v/>
      </c>
      <c r="S3610" s="29" t="str">
        <f t="shared" si="787"/>
        <v/>
      </c>
      <c r="T3610" s="29" t="str">
        <f t="shared" si="788"/>
        <v/>
      </c>
      <c r="U3610" s="29"/>
      <c r="V3610" s="29"/>
      <c r="W3610" s="38" t="s">
        <v>2614</v>
      </c>
      <c r="X3610" s="29" t="s">
        <v>158</v>
      </c>
      <c r="Y3610" s="146">
        <v>15917</v>
      </c>
      <c r="Z3610" s="33">
        <v>20374</v>
      </c>
      <c r="AA3610" s="34">
        <f t="shared" si="776"/>
        <v>0.28000000000000003</v>
      </c>
      <c r="AB3610" s="33">
        <f t="shared" si="777"/>
        <v>20374</v>
      </c>
      <c r="AC3610" s="34">
        <f t="shared" si="778"/>
        <v>0.28001502092065028</v>
      </c>
      <c r="AD3610" s="145">
        <f t="shared" si="784"/>
        <v>16978.332999999999</v>
      </c>
      <c r="AE3610" s="105">
        <v>13264.166999999999</v>
      </c>
      <c r="AF3610" s="34" t="s">
        <v>36</v>
      </c>
      <c r="AG3610" s="34" t="s">
        <v>36</v>
      </c>
      <c r="AH3610" s="34" t="s">
        <v>36</v>
      </c>
      <c r="AI3610" s="29">
        <v>6.4290000000000003</v>
      </c>
      <c r="AJ3610" s="29">
        <v>0.10833</v>
      </c>
      <c r="AK3610" s="29">
        <v>0</v>
      </c>
      <c r="AL3610" s="29">
        <v>0</v>
      </c>
      <c r="AM3610" s="29" t="s">
        <v>28</v>
      </c>
      <c r="AN3610" s="44" t="s">
        <v>27</v>
      </c>
      <c r="AO3610" s="29" t="s">
        <v>28</v>
      </c>
      <c r="AP3610" s="29">
        <v>1</v>
      </c>
      <c r="AQ3610" s="29"/>
      <c r="AR3610" s="29"/>
      <c r="AS3610" s="29"/>
      <c r="AT3610" s="29"/>
      <c r="AU3610" s="144"/>
      <c r="AV3610" s="36" t="s">
        <v>28</v>
      </c>
      <c r="AW3610" s="102">
        <v>42551</v>
      </c>
      <c r="AX3610" s="129" t="s">
        <v>33</v>
      </c>
      <c r="AY3610" s="106" t="e">
        <v>#N/A</v>
      </c>
      <c r="BD3610" t="s">
        <v>1724</v>
      </c>
      <c r="BE3610" t="e">
        <v>#N/A</v>
      </c>
      <c r="BF3610">
        <v>0</v>
      </c>
      <c r="BH3610" t="str">
        <f t="shared" si="782"/>
        <v/>
      </c>
      <c r="BJ3610" t="str">
        <f t="shared" si="783"/>
        <v>OK</v>
      </c>
      <c r="BK3610" s="130" t="s">
        <v>5302</v>
      </c>
      <c r="BL3610" s="130" t="e">
        <v>#VALUE!</v>
      </c>
      <c r="BM3610" s="131" t="s">
        <v>33</v>
      </c>
      <c r="BN3610" s="131" t="e">
        <v>#VALUE!</v>
      </c>
      <c r="BO3610" t="e">
        <v>#N/A</v>
      </c>
      <c r="BP3610">
        <v>0</v>
      </c>
    </row>
    <row r="3611" spans="1:68" ht="25.2" x14ac:dyDescent="0.3">
      <c r="A3611" s="1"/>
      <c r="B3611" s="47">
        <v>3250</v>
      </c>
      <c r="C3611" s="45">
        <v>1050517</v>
      </c>
      <c r="D3611" s="29"/>
      <c r="E3611" s="29"/>
      <c r="F3611" s="31" t="s">
        <v>2820</v>
      </c>
      <c r="G3611" s="29" t="s">
        <v>31</v>
      </c>
      <c r="H3611" s="29"/>
      <c r="I3611" s="148" t="s">
        <v>33</v>
      </c>
      <c r="J3611" s="147" t="s">
        <v>33</v>
      </c>
      <c r="K3611" s="148" t="e">
        <v>#N/A</v>
      </c>
      <c r="L3611" s="148" t="s">
        <v>32</v>
      </c>
      <c r="M3611" s="147">
        <v>42551</v>
      </c>
      <c r="N3611" s="29" t="str">
        <f t="shared" si="779"/>
        <v/>
      </c>
      <c r="O3611" s="29" t="str">
        <f t="shared" si="780"/>
        <v/>
      </c>
      <c r="P3611" s="29" t="str">
        <f t="shared" si="781"/>
        <v/>
      </c>
      <c r="Q3611" s="29" t="str">
        <f t="shared" si="785"/>
        <v/>
      </c>
      <c r="R3611" s="29" t="str">
        <f t="shared" si="786"/>
        <v/>
      </c>
      <c r="S3611" s="29" t="str">
        <f t="shared" si="787"/>
        <v/>
      </c>
      <c r="T3611" s="29" t="str">
        <f t="shared" si="788"/>
        <v/>
      </c>
      <c r="U3611" s="29"/>
      <c r="V3611" s="29"/>
      <c r="W3611" s="38" t="s">
        <v>2614</v>
      </c>
      <c r="X3611" s="29" t="s">
        <v>158</v>
      </c>
      <c r="Y3611" s="146">
        <v>995</v>
      </c>
      <c r="Z3611" s="33">
        <v>1274</v>
      </c>
      <c r="AA3611" s="34">
        <f t="shared" si="776"/>
        <v>0.28000000000000003</v>
      </c>
      <c r="AB3611" s="33">
        <f t="shared" si="777"/>
        <v>1274</v>
      </c>
      <c r="AC3611" s="34">
        <f t="shared" si="778"/>
        <v>0.28040189732587029</v>
      </c>
      <c r="AD3611" s="145">
        <f t="shared" si="784"/>
        <v>1061.6669999999999</v>
      </c>
      <c r="AE3611" s="105">
        <v>829.16700000000003</v>
      </c>
      <c r="AF3611" s="34" t="s">
        <v>36</v>
      </c>
      <c r="AG3611" s="34" t="s">
        <v>36</v>
      </c>
      <c r="AH3611" s="34" t="s">
        <v>36</v>
      </c>
      <c r="AI3611" s="29">
        <v>0.312</v>
      </c>
      <c r="AJ3611" s="29">
        <v>4.5100000000000001E-3</v>
      </c>
      <c r="AK3611" s="29">
        <v>0</v>
      </c>
      <c r="AL3611" s="29">
        <v>0</v>
      </c>
      <c r="AM3611" s="29" t="s">
        <v>28</v>
      </c>
      <c r="AN3611" s="44" t="s">
        <v>27</v>
      </c>
      <c r="AO3611" s="29" t="s">
        <v>28</v>
      </c>
      <c r="AP3611" s="29">
        <v>1</v>
      </c>
      <c r="AQ3611" s="29"/>
      <c r="AR3611" s="29"/>
      <c r="AS3611" s="29"/>
      <c r="AT3611" s="29"/>
      <c r="AU3611" s="144"/>
      <c r="AV3611" s="36" t="s">
        <v>28</v>
      </c>
      <c r="AW3611" s="102">
        <v>42551</v>
      </c>
      <c r="AX3611" s="129" t="s">
        <v>33</v>
      </c>
      <c r="AY3611" s="106">
        <v>55</v>
      </c>
      <c r="BD3611" t="s">
        <v>1994</v>
      </c>
      <c r="BE3611" t="e">
        <v>#N/A</v>
      </c>
      <c r="BF3611">
        <v>0</v>
      </c>
      <c r="BH3611" t="str">
        <f t="shared" si="782"/>
        <v/>
      </c>
      <c r="BJ3611" t="str">
        <f t="shared" si="783"/>
        <v>OK</v>
      </c>
      <c r="BK3611" s="130" t="s">
        <v>5302</v>
      </c>
      <c r="BL3611" s="130" t="e">
        <v>#VALUE!</v>
      </c>
      <c r="BM3611" s="131" t="s">
        <v>33</v>
      </c>
      <c r="BN3611" s="131" t="e">
        <v>#VALUE!</v>
      </c>
      <c r="BO3611" t="e">
        <v>#N/A</v>
      </c>
      <c r="BP3611">
        <v>3</v>
      </c>
    </row>
    <row r="3612" spans="1:68" ht="25.2" x14ac:dyDescent="0.3">
      <c r="A3612" s="1"/>
      <c r="B3612" s="47">
        <v>3251</v>
      </c>
      <c r="C3612" s="45">
        <v>1050338</v>
      </c>
      <c r="D3612" s="29"/>
      <c r="E3612" s="29"/>
      <c r="F3612" s="31" t="s">
        <v>2821</v>
      </c>
      <c r="G3612" s="29" t="s">
        <v>31</v>
      </c>
      <c r="H3612" s="29"/>
      <c r="I3612" s="148" t="s">
        <v>33</v>
      </c>
      <c r="J3612" s="147" t="s">
        <v>33</v>
      </c>
      <c r="K3612" s="148" t="e">
        <v>#N/A</v>
      </c>
      <c r="L3612" s="148" t="s">
        <v>32</v>
      </c>
      <c r="M3612" s="147">
        <v>42551</v>
      </c>
      <c r="N3612" s="29" t="str">
        <f t="shared" si="779"/>
        <v/>
      </c>
      <c r="O3612" s="29" t="str">
        <f t="shared" si="780"/>
        <v/>
      </c>
      <c r="P3612" s="29" t="str">
        <f t="shared" si="781"/>
        <v/>
      </c>
      <c r="Q3612" s="29" t="str">
        <f t="shared" si="785"/>
        <v/>
      </c>
      <c r="R3612" s="29" t="str">
        <f t="shared" si="786"/>
        <v/>
      </c>
      <c r="S3612" s="29" t="str">
        <f t="shared" si="787"/>
        <v/>
      </c>
      <c r="T3612" s="29" t="str">
        <f t="shared" si="788"/>
        <v/>
      </c>
      <c r="U3612" s="29"/>
      <c r="V3612" s="29"/>
      <c r="W3612" s="38" t="s">
        <v>2614</v>
      </c>
      <c r="X3612" s="29" t="s">
        <v>158</v>
      </c>
      <c r="Y3612" s="146">
        <v>2413</v>
      </c>
      <c r="Z3612" s="33">
        <v>3088</v>
      </c>
      <c r="AA3612" s="34">
        <f t="shared" si="776"/>
        <v>0.28000000000000003</v>
      </c>
      <c r="AB3612" s="33">
        <f t="shared" si="777"/>
        <v>3088</v>
      </c>
      <c r="AC3612" s="34">
        <f t="shared" si="778"/>
        <v>0.27973481636714731</v>
      </c>
      <c r="AD3612" s="145">
        <f t="shared" si="784"/>
        <v>2573.3330000000001</v>
      </c>
      <c r="AE3612" s="105">
        <v>2010.8330000000001</v>
      </c>
      <c r="AF3612" s="34" t="s">
        <v>36</v>
      </c>
      <c r="AG3612" s="34" t="s">
        <v>36</v>
      </c>
      <c r="AH3612" s="34" t="s">
        <v>36</v>
      </c>
      <c r="AI3612" s="29">
        <v>0.36199999999999999</v>
      </c>
      <c r="AJ3612" s="29">
        <v>6.0000000000000001E-3</v>
      </c>
      <c r="AK3612" s="29">
        <v>0</v>
      </c>
      <c r="AL3612" s="29">
        <v>0</v>
      </c>
      <c r="AM3612" s="29" t="s">
        <v>28</v>
      </c>
      <c r="AN3612" s="44" t="s">
        <v>27</v>
      </c>
      <c r="AO3612" s="29" t="s">
        <v>28</v>
      </c>
      <c r="AP3612" s="29">
        <v>1</v>
      </c>
      <c r="AQ3612" s="29"/>
      <c r="AR3612" s="29"/>
      <c r="AS3612" s="29"/>
      <c r="AT3612" s="29"/>
      <c r="AU3612" s="144"/>
      <c r="AV3612" s="36" t="s">
        <v>28</v>
      </c>
      <c r="AW3612" s="102">
        <v>42551</v>
      </c>
      <c r="AX3612" s="129" t="s">
        <v>33</v>
      </c>
      <c r="AY3612" s="106">
        <v>4</v>
      </c>
      <c r="BD3612" t="s">
        <v>1724</v>
      </c>
      <c r="BE3612" t="e">
        <v>#N/A</v>
      </c>
      <c r="BF3612">
        <v>0</v>
      </c>
      <c r="BH3612" t="str">
        <f t="shared" si="782"/>
        <v/>
      </c>
      <c r="BJ3612" t="str">
        <f t="shared" si="783"/>
        <v>OK</v>
      </c>
      <c r="BK3612" s="130" t="s">
        <v>5302</v>
      </c>
      <c r="BL3612" s="130" t="e">
        <v>#VALUE!</v>
      </c>
      <c r="BM3612" s="131">
        <v>0</v>
      </c>
      <c r="BN3612" s="131" t="e">
        <v>#DIV/0!</v>
      </c>
      <c r="BO3612" t="e">
        <v>#N/A</v>
      </c>
      <c r="BP3612">
        <v>0</v>
      </c>
    </row>
    <row r="3613" spans="1:68" ht="25.2" x14ac:dyDescent="0.3">
      <c r="A3613" s="1"/>
      <c r="B3613" s="47">
        <v>3252</v>
      </c>
      <c r="C3613" s="45">
        <v>1050339</v>
      </c>
      <c r="D3613" s="29"/>
      <c r="E3613" s="29"/>
      <c r="F3613" s="31" t="s">
        <v>2822</v>
      </c>
      <c r="G3613" s="29" t="s">
        <v>31</v>
      </c>
      <c r="H3613" s="29"/>
      <c r="I3613" s="148" t="s">
        <v>33</v>
      </c>
      <c r="J3613" s="147" t="s">
        <v>33</v>
      </c>
      <c r="K3613" s="148" t="e">
        <v>#N/A</v>
      </c>
      <c r="L3613" s="148" t="s">
        <v>32</v>
      </c>
      <c r="M3613" s="147">
        <v>42551</v>
      </c>
      <c r="N3613" s="29" t="str">
        <f t="shared" si="779"/>
        <v/>
      </c>
      <c r="O3613" s="29" t="str">
        <f t="shared" si="780"/>
        <v/>
      </c>
      <c r="P3613" s="29" t="str">
        <f t="shared" si="781"/>
        <v/>
      </c>
      <c r="Q3613" s="29" t="str">
        <f t="shared" si="785"/>
        <v/>
      </c>
      <c r="R3613" s="29" t="str">
        <f t="shared" si="786"/>
        <v/>
      </c>
      <c r="S3613" s="29" t="str">
        <f t="shared" si="787"/>
        <v/>
      </c>
      <c r="T3613" s="29" t="str">
        <f t="shared" si="788"/>
        <v/>
      </c>
      <c r="U3613" s="29"/>
      <c r="V3613" s="29"/>
      <c r="W3613" s="38" t="s">
        <v>2614</v>
      </c>
      <c r="X3613" s="29" t="s">
        <v>158</v>
      </c>
      <c r="Y3613" s="146">
        <v>2399</v>
      </c>
      <c r="Z3613" s="33">
        <v>3071</v>
      </c>
      <c r="AA3613" s="34">
        <f t="shared" si="776"/>
        <v>0.28000000000000003</v>
      </c>
      <c r="AB3613" s="33">
        <f t="shared" si="777"/>
        <v>3071</v>
      </c>
      <c r="AC3613" s="34">
        <f t="shared" si="778"/>
        <v>0.28011666859246875</v>
      </c>
      <c r="AD3613" s="145">
        <f t="shared" si="784"/>
        <v>2559.1669999999999</v>
      </c>
      <c r="AE3613" s="105">
        <v>1999.1669999999999</v>
      </c>
      <c r="AF3613" s="34" t="s">
        <v>36</v>
      </c>
      <c r="AG3613" s="34" t="s">
        <v>36</v>
      </c>
      <c r="AH3613" s="34" t="s">
        <v>36</v>
      </c>
      <c r="AI3613" s="29">
        <v>0.54</v>
      </c>
      <c r="AJ3613" s="29">
        <v>1.354E-2</v>
      </c>
      <c r="AK3613" s="29">
        <v>0</v>
      </c>
      <c r="AL3613" s="29">
        <v>0</v>
      </c>
      <c r="AM3613" s="29" t="s">
        <v>28</v>
      </c>
      <c r="AN3613" s="44" t="s">
        <v>27</v>
      </c>
      <c r="AO3613" s="29" t="s">
        <v>28</v>
      </c>
      <c r="AP3613" s="29">
        <v>1</v>
      </c>
      <c r="AQ3613" s="29"/>
      <c r="AR3613" s="29"/>
      <c r="AS3613" s="29"/>
      <c r="AT3613" s="29"/>
      <c r="AU3613" s="144"/>
      <c r="AV3613" s="36" t="s">
        <v>28</v>
      </c>
      <c r="AW3613" s="102">
        <v>42551</v>
      </c>
      <c r="AX3613" s="129" t="s">
        <v>33</v>
      </c>
      <c r="AY3613" s="106">
        <v>2</v>
      </c>
      <c r="BD3613" t="s">
        <v>1724</v>
      </c>
      <c r="BE3613" t="e">
        <v>#N/A</v>
      </c>
      <c r="BF3613">
        <v>0</v>
      </c>
      <c r="BH3613" t="str">
        <f t="shared" si="782"/>
        <v/>
      </c>
      <c r="BJ3613" t="str">
        <f t="shared" si="783"/>
        <v>OK</v>
      </c>
      <c r="BK3613" s="130" t="s">
        <v>5302</v>
      </c>
      <c r="BL3613" s="130" t="e">
        <v>#VALUE!</v>
      </c>
      <c r="BM3613" s="131" t="s">
        <v>33</v>
      </c>
      <c r="BN3613" s="131" t="e">
        <v>#VALUE!</v>
      </c>
      <c r="BO3613" t="e">
        <v>#N/A</v>
      </c>
      <c r="BP3613">
        <v>0</v>
      </c>
    </row>
    <row r="3614" spans="1:68" ht="25.2" x14ac:dyDescent="0.3">
      <c r="A3614" s="1"/>
      <c r="B3614" s="47">
        <v>3253</v>
      </c>
      <c r="C3614" s="45">
        <v>1050340</v>
      </c>
      <c r="D3614" s="29"/>
      <c r="E3614" s="29"/>
      <c r="F3614" s="31" t="s">
        <v>2823</v>
      </c>
      <c r="G3614" s="29" t="s">
        <v>31</v>
      </c>
      <c r="H3614" s="29"/>
      <c r="I3614" s="148" t="s">
        <v>33</v>
      </c>
      <c r="J3614" s="147" t="s">
        <v>33</v>
      </c>
      <c r="K3614" s="148" t="e">
        <v>#N/A</v>
      </c>
      <c r="L3614" s="148" t="s">
        <v>32</v>
      </c>
      <c r="M3614" s="147">
        <v>42551</v>
      </c>
      <c r="N3614" s="29" t="str">
        <f t="shared" si="779"/>
        <v/>
      </c>
      <c r="O3614" s="29" t="str">
        <f t="shared" si="780"/>
        <v/>
      </c>
      <c r="P3614" s="29" t="str">
        <f t="shared" si="781"/>
        <v/>
      </c>
      <c r="Q3614" s="29" t="str">
        <f t="shared" si="785"/>
        <v/>
      </c>
      <c r="R3614" s="29" t="str">
        <f t="shared" si="786"/>
        <v/>
      </c>
      <c r="S3614" s="29" t="str">
        <f t="shared" si="787"/>
        <v/>
      </c>
      <c r="T3614" s="29" t="str">
        <f t="shared" si="788"/>
        <v/>
      </c>
      <c r="U3614" s="29"/>
      <c r="V3614" s="29"/>
      <c r="W3614" s="38" t="s">
        <v>2614</v>
      </c>
      <c r="X3614" s="29" t="s">
        <v>158</v>
      </c>
      <c r="Y3614" s="146">
        <v>3711</v>
      </c>
      <c r="Z3614" s="33">
        <v>4750</v>
      </c>
      <c r="AA3614" s="34">
        <f t="shared" si="776"/>
        <v>0.28000000000000003</v>
      </c>
      <c r="AB3614" s="33">
        <f t="shared" si="777"/>
        <v>4750</v>
      </c>
      <c r="AC3614" s="34">
        <f t="shared" si="778"/>
        <v>0.27997833468067906</v>
      </c>
      <c r="AD3614" s="145">
        <f t="shared" si="784"/>
        <v>3958.3330000000001</v>
      </c>
      <c r="AE3614" s="105">
        <v>3092.5</v>
      </c>
      <c r="AF3614" s="34" t="s">
        <v>36</v>
      </c>
      <c r="AG3614" s="34" t="s">
        <v>36</v>
      </c>
      <c r="AH3614" s="34" t="s">
        <v>36</v>
      </c>
      <c r="AI3614" s="29">
        <v>0.88</v>
      </c>
      <c r="AJ3614" s="29">
        <v>1.6250000000000001E-2</v>
      </c>
      <c r="AK3614" s="29">
        <v>0</v>
      </c>
      <c r="AL3614" s="29">
        <v>0</v>
      </c>
      <c r="AM3614" s="29" t="s">
        <v>28</v>
      </c>
      <c r="AN3614" s="44" t="s">
        <v>27</v>
      </c>
      <c r="AO3614" s="29" t="s">
        <v>28</v>
      </c>
      <c r="AP3614" s="29">
        <v>1</v>
      </c>
      <c r="AQ3614" s="29"/>
      <c r="AR3614" s="29"/>
      <c r="AS3614" s="29"/>
      <c r="AT3614" s="29"/>
      <c r="AU3614" s="144"/>
      <c r="AV3614" s="36" t="s">
        <v>28</v>
      </c>
      <c r="AW3614" s="102">
        <v>42551</v>
      </c>
      <c r="AX3614" s="129" t="s">
        <v>33</v>
      </c>
      <c r="AY3614" s="106" t="e">
        <v>#N/A</v>
      </c>
      <c r="BD3614" t="s">
        <v>1724</v>
      </c>
      <c r="BE3614" t="e">
        <v>#N/A</v>
      </c>
      <c r="BF3614">
        <v>0</v>
      </c>
      <c r="BH3614" t="str">
        <f t="shared" si="782"/>
        <v/>
      </c>
      <c r="BJ3614" t="str">
        <f t="shared" si="783"/>
        <v>OK</v>
      </c>
      <c r="BK3614" s="130" t="s">
        <v>5302</v>
      </c>
      <c r="BL3614" s="130" t="e">
        <v>#VALUE!</v>
      </c>
      <c r="BM3614" s="131" t="s">
        <v>33</v>
      </c>
      <c r="BN3614" s="131" t="e">
        <v>#VALUE!</v>
      </c>
      <c r="BO3614" t="e">
        <v>#N/A</v>
      </c>
      <c r="BP3614">
        <v>0</v>
      </c>
    </row>
    <row r="3615" spans="1:68" ht="25.2" x14ac:dyDescent="0.3">
      <c r="A3615" s="1"/>
      <c r="B3615" s="47">
        <v>3254</v>
      </c>
      <c r="C3615" s="45">
        <v>1050341</v>
      </c>
      <c r="D3615" s="29"/>
      <c r="E3615" s="29"/>
      <c r="F3615" s="31" t="s">
        <v>2824</v>
      </c>
      <c r="G3615" s="29" t="s">
        <v>31</v>
      </c>
      <c r="H3615" s="29"/>
      <c r="I3615" s="148" t="s">
        <v>33</v>
      </c>
      <c r="J3615" s="147" t="s">
        <v>33</v>
      </c>
      <c r="K3615" s="148" t="e">
        <v>#N/A</v>
      </c>
      <c r="L3615" s="148" t="s">
        <v>32</v>
      </c>
      <c r="M3615" s="147">
        <v>42551</v>
      </c>
      <c r="N3615" s="29" t="str">
        <f t="shared" si="779"/>
        <v/>
      </c>
      <c r="O3615" s="29" t="str">
        <f t="shared" si="780"/>
        <v/>
      </c>
      <c r="P3615" s="29" t="str">
        <f t="shared" si="781"/>
        <v/>
      </c>
      <c r="Q3615" s="29" t="str">
        <f t="shared" si="785"/>
        <v/>
      </c>
      <c r="R3615" s="29" t="str">
        <f t="shared" si="786"/>
        <v/>
      </c>
      <c r="S3615" s="29" t="str">
        <f t="shared" si="787"/>
        <v/>
      </c>
      <c r="T3615" s="29" t="str">
        <f t="shared" si="788"/>
        <v/>
      </c>
      <c r="U3615" s="29"/>
      <c r="V3615" s="29"/>
      <c r="W3615" s="38" t="s">
        <v>2614</v>
      </c>
      <c r="X3615" s="29" t="s">
        <v>158</v>
      </c>
      <c r="Y3615" s="146">
        <v>17243</v>
      </c>
      <c r="Z3615" s="33">
        <v>22071</v>
      </c>
      <c r="AA3615" s="34">
        <f t="shared" si="776"/>
        <v>0.28000000000000003</v>
      </c>
      <c r="AB3615" s="33">
        <f t="shared" si="777"/>
        <v>22071</v>
      </c>
      <c r="AC3615" s="34">
        <f t="shared" si="778"/>
        <v>0.27999765052490522</v>
      </c>
      <c r="AD3615" s="145">
        <f t="shared" si="784"/>
        <v>18392.5</v>
      </c>
      <c r="AE3615" s="105">
        <v>14369.166999999999</v>
      </c>
      <c r="AF3615" s="34" t="s">
        <v>36</v>
      </c>
      <c r="AG3615" s="34" t="s">
        <v>36</v>
      </c>
      <c r="AH3615" s="34" t="s">
        <v>36</v>
      </c>
      <c r="AI3615" s="29">
        <v>2.0299999999999998</v>
      </c>
      <c r="AJ3615" s="29">
        <v>5.3999999999999999E-2</v>
      </c>
      <c r="AK3615" s="29">
        <v>0</v>
      </c>
      <c r="AL3615" s="29">
        <v>0</v>
      </c>
      <c r="AM3615" s="29" t="s">
        <v>28</v>
      </c>
      <c r="AN3615" s="44" t="s">
        <v>27</v>
      </c>
      <c r="AO3615" s="29" t="s">
        <v>28</v>
      </c>
      <c r="AP3615" s="29">
        <v>1</v>
      </c>
      <c r="AQ3615" s="29"/>
      <c r="AR3615" s="29"/>
      <c r="AS3615" s="29"/>
      <c r="AT3615" s="29"/>
      <c r="AU3615" s="144"/>
      <c r="AV3615" s="36" t="s">
        <v>28</v>
      </c>
      <c r="AW3615" s="102">
        <v>42551</v>
      </c>
      <c r="AX3615" s="129" t="s">
        <v>33</v>
      </c>
      <c r="AY3615" s="106" t="e">
        <v>#N/A</v>
      </c>
      <c r="BD3615" t="s">
        <v>1724</v>
      </c>
      <c r="BE3615" t="e">
        <v>#N/A</v>
      </c>
      <c r="BF3615">
        <v>0</v>
      </c>
      <c r="BH3615" t="str">
        <f t="shared" si="782"/>
        <v/>
      </c>
      <c r="BJ3615" t="str">
        <f t="shared" si="783"/>
        <v>OK</v>
      </c>
      <c r="BK3615" s="130" t="s">
        <v>5302</v>
      </c>
      <c r="BL3615" s="130" t="e">
        <v>#VALUE!</v>
      </c>
      <c r="BM3615" s="131" t="s">
        <v>33</v>
      </c>
      <c r="BN3615" s="131" t="e">
        <v>#VALUE!</v>
      </c>
      <c r="BO3615" t="e">
        <v>#N/A</v>
      </c>
      <c r="BP3615">
        <v>0</v>
      </c>
    </row>
    <row r="3616" spans="1:68" ht="25.2" x14ac:dyDescent="0.3">
      <c r="A3616" s="1"/>
      <c r="B3616" s="47">
        <v>3255</v>
      </c>
      <c r="C3616" s="45">
        <v>1050342</v>
      </c>
      <c r="D3616" s="29"/>
      <c r="E3616" s="29"/>
      <c r="F3616" s="31" t="s">
        <v>2825</v>
      </c>
      <c r="G3616" s="29" t="s">
        <v>31</v>
      </c>
      <c r="H3616" s="29"/>
      <c r="I3616" s="148" t="s">
        <v>33</v>
      </c>
      <c r="J3616" s="147" t="s">
        <v>33</v>
      </c>
      <c r="K3616" s="148" t="e">
        <v>#N/A</v>
      </c>
      <c r="L3616" s="148" t="s">
        <v>32</v>
      </c>
      <c r="M3616" s="147">
        <v>42551</v>
      </c>
      <c r="N3616" s="29" t="str">
        <f t="shared" si="779"/>
        <v/>
      </c>
      <c r="O3616" s="29" t="str">
        <f t="shared" si="780"/>
        <v/>
      </c>
      <c r="P3616" s="29" t="str">
        <f t="shared" si="781"/>
        <v/>
      </c>
      <c r="Q3616" s="29" t="str">
        <f t="shared" si="785"/>
        <v/>
      </c>
      <c r="R3616" s="29" t="str">
        <f t="shared" si="786"/>
        <v/>
      </c>
      <c r="S3616" s="29" t="str">
        <f t="shared" si="787"/>
        <v/>
      </c>
      <c r="T3616" s="29" t="str">
        <f t="shared" si="788"/>
        <v/>
      </c>
      <c r="U3616" s="29"/>
      <c r="V3616" s="29"/>
      <c r="W3616" s="38" t="s">
        <v>2614</v>
      </c>
      <c r="X3616" s="29" t="s">
        <v>158</v>
      </c>
      <c r="Y3616" s="146">
        <v>18277</v>
      </c>
      <c r="Z3616" s="33">
        <v>23395</v>
      </c>
      <c r="AA3616" s="34">
        <f t="shared" si="776"/>
        <v>0.28000000000000003</v>
      </c>
      <c r="AB3616" s="33">
        <f t="shared" si="777"/>
        <v>23395</v>
      </c>
      <c r="AC3616" s="34">
        <f t="shared" si="778"/>
        <v>0.28002408010119983</v>
      </c>
      <c r="AD3616" s="145">
        <f t="shared" si="784"/>
        <v>19495.832999999999</v>
      </c>
      <c r="AE3616" s="105">
        <v>15230.833000000001</v>
      </c>
      <c r="AF3616" s="34" t="s">
        <v>36</v>
      </c>
      <c r="AG3616" s="34" t="s">
        <v>36</v>
      </c>
      <c r="AH3616" s="34" t="s">
        <v>36</v>
      </c>
      <c r="AI3616" s="29">
        <v>2.0950000000000002</v>
      </c>
      <c r="AJ3616" s="29">
        <v>5.3999999999999999E-2</v>
      </c>
      <c r="AK3616" s="29">
        <v>0</v>
      </c>
      <c r="AL3616" s="29">
        <v>0</v>
      </c>
      <c r="AM3616" s="29" t="s">
        <v>28</v>
      </c>
      <c r="AN3616" s="44" t="s">
        <v>27</v>
      </c>
      <c r="AO3616" s="29" t="s">
        <v>28</v>
      </c>
      <c r="AP3616" s="29">
        <v>1</v>
      </c>
      <c r="AQ3616" s="29"/>
      <c r="AR3616" s="29"/>
      <c r="AS3616" s="29"/>
      <c r="AT3616" s="29"/>
      <c r="AU3616" s="144"/>
      <c r="AV3616" s="36" t="s">
        <v>28</v>
      </c>
      <c r="AW3616" s="102">
        <v>42551</v>
      </c>
      <c r="AX3616" s="129" t="s">
        <v>33</v>
      </c>
      <c r="AY3616" s="106" t="e">
        <v>#N/A</v>
      </c>
      <c r="BD3616" t="s">
        <v>1724</v>
      </c>
      <c r="BE3616" t="e">
        <v>#N/A</v>
      </c>
      <c r="BF3616" t="s">
        <v>4747</v>
      </c>
      <c r="BH3616" t="str">
        <f t="shared" si="782"/>
        <v/>
      </c>
      <c r="BJ3616" t="str">
        <f t="shared" si="783"/>
        <v>OK</v>
      </c>
      <c r="BK3616" s="130" t="s">
        <v>5302</v>
      </c>
      <c r="BL3616" s="130" t="e">
        <v>#VALUE!</v>
      </c>
      <c r="BM3616" s="131" t="s">
        <v>33</v>
      </c>
      <c r="BN3616" s="131" t="e">
        <v>#VALUE!</v>
      </c>
      <c r="BO3616" t="e">
        <v>#N/A</v>
      </c>
      <c r="BP3616">
        <v>0</v>
      </c>
    </row>
    <row r="3617" spans="1:68" ht="25.2" x14ac:dyDescent="0.3">
      <c r="A3617" s="1"/>
      <c r="B3617" s="47">
        <v>3256</v>
      </c>
      <c r="C3617" s="45">
        <v>1050389</v>
      </c>
      <c r="D3617" s="29"/>
      <c r="E3617" s="29"/>
      <c r="F3617" s="31" t="s">
        <v>2826</v>
      </c>
      <c r="G3617" s="29" t="s">
        <v>31</v>
      </c>
      <c r="H3617" s="29"/>
      <c r="I3617" s="148" t="s">
        <v>33</v>
      </c>
      <c r="J3617" s="147" t="s">
        <v>33</v>
      </c>
      <c r="K3617" s="148" t="e">
        <v>#N/A</v>
      </c>
      <c r="L3617" s="148" t="s">
        <v>32</v>
      </c>
      <c r="M3617" s="147">
        <v>42551</v>
      </c>
      <c r="N3617" s="29" t="str">
        <f t="shared" si="779"/>
        <v/>
      </c>
      <c r="O3617" s="29" t="str">
        <f t="shared" si="780"/>
        <v/>
      </c>
      <c r="P3617" s="29" t="str">
        <f t="shared" si="781"/>
        <v/>
      </c>
      <c r="Q3617" s="29" t="str">
        <f t="shared" si="785"/>
        <v/>
      </c>
      <c r="R3617" s="29" t="str">
        <f t="shared" si="786"/>
        <v/>
      </c>
      <c r="S3617" s="29" t="str">
        <f t="shared" si="787"/>
        <v/>
      </c>
      <c r="T3617" s="29" t="str">
        <f t="shared" si="788"/>
        <v/>
      </c>
      <c r="U3617" s="29"/>
      <c r="V3617" s="29"/>
      <c r="W3617" s="38" t="s">
        <v>2614</v>
      </c>
      <c r="X3617" s="29" t="s">
        <v>158</v>
      </c>
      <c r="Y3617" s="146">
        <v>35682</v>
      </c>
      <c r="Z3617" s="33">
        <v>45673</v>
      </c>
      <c r="AA3617" s="34">
        <f t="shared" si="776"/>
        <v>0.28000000000000003</v>
      </c>
      <c r="AB3617" s="33">
        <f t="shared" si="777"/>
        <v>45673</v>
      </c>
      <c r="AC3617" s="34">
        <f t="shared" si="778"/>
        <v>0.28000110980326209</v>
      </c>
      <c r="AD3617" s="145">
        <f t="shared" si="784"/>
        <v>38060.832999999999</v>
      </c>
      <c r="AE3617" s="105">
        <v>29735</v>
      </c>
      <c r="AF3617" s="34" t="s">
        <v>36</v>
      </c>
      <c r="AG3617" s="34" t="s">
        <v>36</v>
      </c>
      <c r="AH3617" s="34" t="s">
        <v>36</v>
      </c>
      <c r="AI3617" s="29">
        <v>3.42</v>
      </c>
      <c r="AJ3617" s="29">
        <v>0.08</v>
      </c>
      <c r="AK3617" s="29">
        <v>0</v>
      </c>
      <c r="AL3617" s="29">
        <v>0</v>
      </c>
      <c r="AM3617" s="29" t="s">
        <v>28</v>
      </c>
      <c r="AN3617" s="44" t="s">
        <v>27</v>
      </c>
      <c r="AO3617" s="29" t="s">
        <v>28</v>
      </c>
      <c r="AP3617" s="29">
        <v>1</v>
      </c>
      <c r="AQ3617" s="29"/>
      <c r="AR3617" s="29"/>
      <c r="AS3617" s="29"/>
      <c r="AT3617" s="29"/>
      <c r="AU3617" s="144"/>
      <c r="AV3617" s="36" t="s">
        <v>28</v>
      </c>
      <c r="AW3617" s="102">
        <v>42551</v>
      </c>
      <c r="AX3617" s="129" t="s">
        <v>33</v>
      </c>
      <c r="AY3617" s="106" t="e">
        <v>#N/A</v>
      </c>
      <c r="BD3617" t="s">
        <v>1724</v>
      </c>
      <c r="BE3617" t="e">
        <v>#N/A</v>
      </c>
      <c r="BF3617">
        <v>0</v>
      </c>
      <c r="BH3617" t="str">
        <f t="shared" si="782"/>
        <v/>
      </c>
      <c r="BJ3617" t="str">
        <f t="shared" si="783"/>
        <v>OK</v>
      </c>
      <c r="BK3617" s="130" t="s">
        <v>5302</v>
      </c>
      <c r="BL3617" s="130" t="e">
        <v>#VALUE!</v>
      </c>
      <c r="BM3617" s="131" t="s">
        <v>33</v>
      </c>
      <c r="BN3617" s="131" t="e">
        <v>#VALUE!</v>
      </c>
      <c r="BO3617" t="e">
        <v>#N/A</v>
      </c>
      <c r="BP3617">
        <v>0</v>
      </c>
    </row>
    <row r="3618" spans="1:68" ht="25.2" x14ac:dyDescent="0.3">
      <c r="A3618" s="1"/>
      <c r="B3618" s="47">
        <v>3257</v>
      </c>
      <c r="C3618" s="45">
        <v>1050390</v>
      </c>
      <c r="D3618" s="29"/>
      <c r="E3618" s="29"/>
      <c r="F3618" s="31" t="s">
        <v>2827</v>
      </c>
      <c r="G3618" s="29" t="s">
        <v>31</v>
      </c>
      <c r="H3618" s="29"/>
      <c r="I3618" s="148" t="s">
        <v>33</v>
      </c>
      <c r="J3618" s="147" t="s">
        <v>33</v>
      </c>
      <c r="K3618" s="148" t="e">
        <v>#N/A</v>
      </c>
      <c r="L3618" s="148" t="s">
        <v>32</v>
      </c>
      <c r="M3618" s="147">
        <v>42551</v>
      </c>
      <c r="N3618" s="29" t="str">
        <f t="shared" si="779"/>
        <v/>
      </c>
      <c r="O3618" s="29" t="str">
        <f t="shared" si="780"/>
        <v/>
      </c>
      <c r="P3618" s="29" t="str">
        <f t="shared" si="781"/>
        <v/>
      </c>
      <c r="Q3618" s="29" t="str">
        <f t="shared" si="785"/>
        <v/>
      </c>
      <c r="R3618" s="29" t="str">
        <f t="shared" si="786"/>
        <v/>
      </c>
      <c r="S3618" s="29" t="str">
        <f t="shared" si="787"/>
        <v/>
      </c>
      <c r="T3618" s="29" t="str">
        <f t="shared" si="788"/>
        <v/>
      </c>
      <c r="U3618" s="29"/>
      <c r="V3618" s="29"/>
      <c r="W3618" s="38" t="s">
        <v>2614</v>
      </c>
      <c r="X3618" s="29" t="s">
        <v>158</v>
      </c>
      <c r="Y3618" s="146">
        <v>36570</v>
      </c>
      <c r="Z3618" s="33">
        <v>46810</v>
      </c>
      <c r="AA3618" s="34">
        <f t="shared" si="776"/>
        <v>0.28000000000000003</v>
      </c>
      <c r="AB3618" s="33">
        <f t="shared" si="777"/>
        <v>46810</v>
      </c>
      <c r="AC3618" s="34">
        <f t="shared" si="778"/>
        <v>0.2800109269893355</v>
      </c>
      <c r="AD3618" s="145">
        <f t="shared" si="784"/>
        <v>39008.332999999999</v>
      </c>
      <c r="AE3618" s="105">
        <v>30475</v>
      </c>
      <c r="AF3618" s="34" t="s">
        <v>36</v>
      </c>
      <c r="AG3618" s="34" t="s">
        <v>36</v>
      </c>
      <c r="AH3618" s="34" t="s">
        <v>36</v>
      </c>
      <c r="AI3618" s="29">
        <v>3.81</v>
      </c>
      <c r="AJ3618" s="29">
        <v>0.08</v>
      </c>
      <c r="AK3618" s="29">
        <v>0</v>
      </c>
      <c r="AL3618" s="29">
        <v>0</v>
      </c>
      <c r="AM3618" s="29" t="s">
        <v>28</v>
      </c>
      <c r="AN3618" s="44" t="s">
        <v>27</v>
      </c>
      <c r="AO3618" s="29" t="s">
        <v>28</v>
      </c>
      <c r="AP3618" s="29">
        <v>1</v>
      </c>
      <c r="AQ3618" s="29"/>
      <c r="AR3618" s="29"/>
      <c r="AS3618" s="29"/>
      <c r="AT3618" s="29"/>
      <c r="AU3618" s="144"/>
      <c r="AV3618" s="36" t="s">
        <v>28</v>
      </c>
      <c r="AW3618" s="102">
        <v>42551</v>
      </c>
      <c r="AX3618" s="129" t="s">
        <v>33</v>
      </c>
      <c r="AY3618" s="106" t="e">
        <v>#N/A</v>
      </c>
      <c r="BD3618" t="s">
        <v>1724</v>
      </c>
      <c r="BE3618" t="e">
        <v>#N/A</v>
      </c>
      <c r="BF3618">
        <v>0</v>
      </c>
      <c r="BH3618" t="str">
        <f t="shared" si="782"/>
        <v/>
      </c>
      <c r="BJ3618" t="str">
        <f t="shared" si="783"/>
        <v>OK</v>
      </c>
      <c r="BK3618" s="130" t="s">
        <v>5302</v>
      </c>
      <c r="BL3618" s="130" t="e">
        <v>#VALUE!</v>
      </c>
      <c r="BM3618" s="131" t="s">
        <v>33</v>
      </c>
      <c r="BN3618" s="131" t="e">
        <v>#VALUE!</v>
      </c>
      <c r="BO3618" t="e">
        <v>#N/A</v>
      </c>
      <c r="BP3618">
        <v>0</v>
      </c>
    </row>
    <row r="3619" spans="1:68" ht="25.2" x14ac:dyDescent="0.3">
      <c r="A3619" s="1"/>
      <c r="B3619" s="47">
        <v>3258</v>
      </c>
      <c r="C3619" s="45">
        <v>1050343</v>
      </c>
      <c r="D3619" s="29"/>
      <c r="E3619" s="29"/>
      <c r="F3619" s="31" t="s">
        <v>2828</v>
      </c>
      <c r="G3619" s="29" t="s">
        <v>31</v>
      </c>
      <c r="H3619" s="29"/>
      <c r="I3619" s="148" t="s">
        <v>33</v>
      </c>
      <c r="J3619" s="147" t="s">
        <v>33</v>
      </c>
      <c r="K3619" s="148" t="e">
        <v>#N/A</v>
      </c>
      <c r="L3619" s="148" t="s">
        <v>32</v>
      </c>
      <c r="M3619" s="147">
        <v>42551</v>
      </c>
      <c r="N3619" s="29" t="str">
        <f t="shared" si="779"/>
        <v/>
      </c>
      <c r="O3619" s="29" t="str">
        <f t="shared" si="780"/>
        <v/>
      </c>
      <c r="P3619" s="29" t="str">
        <f t="shared" si="781"/>
        <v/>
      </c>
      <c r="Q3619" s="29" t="str">
        <f t="shared" si="785"/>
        <v/>
      </c>
      <c r="R3619" s="29" t="str">
        <f t="shared" si="786"/>
        <v/>
      </c>
      <c r="S3619" s="29" t="str">
        <f t="shared" si="787"/>
        <v/>
      </c>
      <c r="T3619" s="29" t="str">
        <f t="shared" si="788"/>
        <v/>
      </c>
      <c r="U3619" s="29"/>
      <c r="V3619" s="29"/>
      <c r="W3619" s="38" t="s">
        <v>2614</v>
      </c>
      <c r="X3619" s="29" t="s">
        <v>158</v>
      </c>
      <c r="Y3619" s="146">
        <v>26578</v>
      </c>
      <c r="Z3619" s="33">
        <v>34020</v>
      </c>
      <c r="AA3619" s="34">
        <f t="shared" si="776"/>
        <v>0.28000000000000003</v>
      </c>
      <c r="AB3619" s="33">
        <f t="shared" si="777"/>
        <v>34020</v>
      </c>
      <c r="AC3619" s="34">
        <f t="shared" si="778"/>
        <v>0.280006039280699</v>
      </c>
      <c r="AD3619" s="145">
        <f t="shared" si="784"/>
        <v>28350</v>
      </c>
      <c r="AE3619" s="105">
        <v>22148.332999999999</v>
      </c>
      <c r="AF3619" s="34" t="s">
        <v>36</v>
      </c>
      <c r="AG3619" s="34" t="s">
        <v>36</v>
      </c>
      <c r="AH3619" s="34" t="s">
        <v>36</v>
      </c>
      <c r="AI3619" s="29">
        <v>4.34</v>
      </c>
      <c r="AJ3619" s="29">
        <v>7.1999999999999995E-2</v>
      </c>
      <c r="AK3619" s="29">
        <v>0</v>
      </c>
      <c r="AL3619" s="29">
        <v>0</v>
      </c>
      <c r="AM3619" s="29" t="s">
        <v>28</v>
      </c>
      <c r="AN3619" s="44" t="s">
        <v>27</v>
      </c>
      <c r="AO3619" s="29" t="s">
        <v>28</v>
      </c>
      <c r="AP3619" s="29">
        <v>1</v>
      </c>
      <c r="AQ3619" s="29"/>
      <c r="AR3619" s="29"/>
      <c r="AS3619" s="29"/>
      <c r="AT3619" s="29"/>
      <c r="AU3619" s="144"/>
      <c r="AV3619" s="36" t="s">
        <v>28</v>
      </c>
      <c r="AW3619" s="102">
        <v>42551</v>
      </c>
      <c r="AX3619" s="129" t="s">
        <v>33</v>
      </c>
      <c r="AY3619" s="106" t="e">
        <v>#N/A</v>
      </c>
      <c r="BD3619" t="s">
        <v>1724</v>
      </c>
      <c r="BE3619" t="e">
        <v>#N/A</v>
      </c>
      <c r="BF3619">
        <v>0</v>
      </c>
      <c r="BH3619" t="str">
        <f t="shared" si="782"/>
        <v/>
      </c>
      <c r="BJ3619" t="str">
        <f t="shared" si="783"/>
        <v>OK</v>
      </c>
      <c r="BK3619" s="130" t="s">
        <v>5302</v>
      </c>
      <c r="BL3619" s="130" t="e">
        <v>#VALUE!</v>
      </c>
      <c r="BM3619" s="131" t="s">
        <v>33</v>
      </c>
      <c r="BN3619" s="131" t="e">
        <v>#VALUE!</v>
      </c>
      <c r="BO3619" t="e">
        <v>#N/A</v>
      </c>
      <c r="BP3619">
        <v>0</v>
      </c>
    </row>
    <row r="3620" spans="1:68" ht="25.2" x14ac:dyDescent="0.3">
      <c r="A3620" s="1"/>
      <c r="B3620" s="47">
        <v>3259</v>
      </c>
      <c r="C3620" s="45">
        <v>1050344</v>
      </c>
      <c r="D3620" s="29"/>
      <c r="E3620" s="29"/>
      <c r="F3620" s="31" t="s">
        <v>2829</v>
      </c>
      <c r="G3620" s="29" t="s">
        <v>31</v>
      </c>
      <c r="H3620" s="29"/>
      <c r="I3620" s="148" t="s">
        <v>33</v>
      </c>
      <c r="J3620" s="147" t="s">
        <v>33</v>
      </c>
      <c r="K3620" s="148" t="e">
        <v>#N/A</v>
      </c>
      <c r="L3620" s="148" t="s">
        <v>32</v>
      </c>
      <c r="M3620" s="147">
        <v>42551</v>
      </c>
      <c r="N3620" s="29" t="str">
        <f t="shared" si="779"/>
        <v/>
      </c>
      <c r="O3620" s="29" t="str">
        <f t="shared" si="780"/>
        <v/>
      </c>
      <c r="P3620" s="29" t="str">
        <f t="shared" si="781"/>
        <v/>
      </c>
      <c r="Q3620" s="29" t="str">
        <f t="shared" si="785"/>
        <v/>
      </c>
      <c r="R3620" s="29" t="str">
        <f t="shared" si="786"/>
        <v/>
      </c>
      <c r="S3620" s="29" t="str">
        <f t="shared" si="787"/>
        <v/>
      </c>
      <c r="T3620" s="29" t="str">
        <f t="shared" si="788"/>
        <v/>
      </c>
      <c r="U3620" s="29"/>
      <c r="V3620" s="29"/>
      <c r="W3620" s="38" t="s">
        <v>2614</v>
      </c>
      <c r="X3620" s="29" t="s">
        <v>158</v>
      </c>
      <c r="Y3620" s="146">
        <v>28300</v>
      </c>
      <c r="Z3620" s="33">
        <v>36224</v>
      </c>
      <c r="AA3620" s="34">
        <f t="shared" si="776"/>
        <v>0.28000000000000003</v>
      </c>
      <c r="AB3620" s="33">
        <f t="shared" si="777"/>
        <v>36224</v>
      </c>
      <c r="AC3620" s="34">
        <f t="shared" si="778"/>
        <v>0.280000032226149</v>
      </c>
      <c r="AD3620" s="145">
        <f t="shared" si="784"/>
        <v>30186.667000000001</v>
      </c>
      <c r="AE3620" s="105">
        <v>23583.332999999999</v>
      </c>
      <c r="AF3620" s="34" t="s">
        <v>36</v>
      </c>
      <c r="AG3620" s="34" t="s">
        <v>36</v>
      </c>
      <c r="AH3620" s="34" t="s">
        <v>36</v>
      </c>
      <c r="AI3620" s="29">
        <v>4.5999999999999996</v>
      </c>
      <c r="AJ3620" s="29">
        <v>0.08</v>
      </c>
      <c r="AK3620" s="29">
        <v>0</v>
      </c>
      <c r="AL3620" s="29">
        <v>0</v>
      </c>
      <c r="AM3620" s="29" t="s">
        <v>28</v>
      </c>
      <c r="AN3620" s="44" t="s">
        <v>27</v>
      </c>
      <c r="AO3620" s="29" t="s">
        <v>28</v>
      </c>
      <c r="AP3620" s="29">
        <v>1</v>
      </c>
      <c r="AQ3620" s="29"/>
      <c r="AR3620" s="29"/>
      <c r="AS3620" s="29"/>
      <c r="AT3620" s="29"/>
      <c r="AU3620" s="144"/>
      <c r="AV3620" s="36" t="s">
        <v>28</v>
      </c>
      <c r="AW3620" s="102">
        <v>42551</v>
      </c>
      <c r="AX3620" s="129" t="s">
        <v>33</v>
      </c>
      <c r="AY3620" s="106" t="e">
        <v>#N/A</v>
      </c>
      <c r="BD3620" t="s">
        <v>1724</v>
      </c>
      <c r="BE3620" t="e">
        <v>#N/A</v>
      </c>
      <c r="BF3620">
        <v>0</v>
      </c>
      <c r="BH3620" t="str">
        <f t="shared" si="782"/>
        <v/>
      </c>
      <c r="BJ3620" t="str">
        <f t="shared" si="783"/>
        <v>OK</v>
      </c>
      <c r="BK3620" s="130" t="s">
        <v>5302</v>
      </c>
      <c r="BL3620" s="130" t="e">
        <v>#VALUE!</v>
      </c>
      <c r="BM3620" s="131" t="s">
        <v>33</v>
      </c>
      <c r="BN3620" s="131" t="e">
        <v>#VALUE!</v>
      </c>
      <c r="BO3620" t="e">
        <v>#N/A</v>
      </c>
      <c r="BP3620">
        <v>0</v>
      </c>
    </row>
    <row r="3621" spans="1:68" ht="25.2" x14ac:dyDescent="0.3">
      <c r="A3621" s="1"/>
      <c r="B3621" s="47">
        <v>3260</v>
      </c>
      <c r="C3621" s="45">
        <v>1050346</v>
      </c>
      <c r="D3621" s="29"/>
      <c r="E3621" s="29"/>
      <c r="F3621" s="31" t="s">
        <v>2830</v>
      </c>
      <c r="G3621" s="29" t="s">
        <v>31</v>
      </c>
      <c r="H3621" s="29"/>
      <c r="I3621" s="148" t="s">
        <v>33</v>
      </c>
      <c r="J3621" s="147" t="s">
        <v>33</v>
      </c>
      <c r="K3621" s="148" t="e">
        <v>#N/A</v>
      </c>
      <c r="L3621" s="148" t="s">
        <v>32</v>
      </c>
      <c r="M3621" s="147">
        <v>42551</v>
      </c>
      <c r="N3621" s="29" t="str">
        <f t="shared" si="779"/>
        <v/>
      </c>
      <c r="O3621" s="29" t="str">
        <f t="shared" si="780"/>
        <v/>
      </c>
      <c r="P3621" s="29" t="str">
        <f t="shared" si="781"/>
        <v/>
      </c>
      <c r="Q3621" s="29" t="str">
        <f t="shared" si="785"/>
        <v/>
      </c>
      <c r="R3621" s="29" t="str">
        <f t="shared" si="786"/>
        <v/>
      </c>
      <c r="S3621" s="29" t="str">
        <f t="shared" si="787"/>
        <v/>
      </c>
      <c r="T3621" s="29" t="str">
        <f t="shared" si="788"/>
        <v/>
      </c>
      <c r="U3621" s="29"/>
      <c r="V3621" s="29"/>
      <c r="W3621" s="38" t="s">
        <v>2614</v>
      </c>
      <c r="X3621" s="29" t="s">
        <v>158</v>
      </c>
      <c r="Y3621" s="146">
        <v>47050</v>
      </c>
      <c r="Z3621" s="33">
        <v>60224</v>
      </c>
      <c r="AA3621" s="34">
        <f t="shared" si="776"/>
        <v>0.28000000000000003</v>
      </c>
      <c r="AB3621" s="33">
        <f t="shared" si="777"/>
        <v>60224</v>
      </c>
      <c r="AC3621" s="34">
        <f t="shared" si="778"/>
        <v>0.28000001938363467</v>
      </c>
      <c r="AD3621" s="145">
        <f t="shared" si="784"/>
        <v>50186.667000000001</v>
      </c>
      <c r="AE3621" s="105">
        <v>39208.332999999999</v>
      </c>
      <c r="AF3621" s="34" t="s">
        <v>36</v>
      </c>
      <c r="AG3621" s="34" t="s">
        <v>36</v>
      </c>
      <c r="AH3621" s="34" t="s">
        <v>36</v>
      </c>
      <c r="AI3621" s="29">
        <v>7.74</v>
      </c>
      <c r="AJ3621" s="29">
        <v>0.14099999999999999</v>
      </c>
      <c r="AK3621" s="29">
        <v>0</v>
      </c>
      <c r="AL3621" s="29">
        <v>0</v>
      </c>
      <c r="AM3621" s="29" t="s">
        <v>28</v>
      </c>
      <c r="AN3621" s="44" t="s">
        <v>27</v>
      </c>
      <c r="AO3621" s="29" t="s">
        <v>28</v>
      </c>
      <c r="AP3621" s="29">
        <v>1</v>
      </c>
      <c r="AQ3621" s="29"/>
      <c r="AR3621" s="29"/>
      <c r="AS3621" s="29"/>
      <c r="AT3621" s="29"/>
      <c r="AU3621" s="144"/>
      <c r="AV3621" s="36" t="s">
        <v>28</v>
      </c>
      <c r="AW3621" s="102">
        <v>42551</v>
      </c>
      <c r="AX3621" s="129" t="s">
        <v>33</v>
      </c>
      <c r="AY3621" s="106" t="e">
        <v>#N/A</v>
      </c>
      <c r="BD3621" t="s">
        <v>1724</v>
      </c>
      <c r="BE3621" t="e">
        <v>#N/A</v>
      </c>
      <c r="BF3621">
        <v>0</v>
      </c>
      <c r="BH3621" t="str">
        <f t="shared" si="782"/>
        <v/>
      </c>
      <c r="BJ3621" t="str">
        <f t="shared" si="783"/>
        <v>OK</v>
      </c>
      <c r="BK3621" s="130" t="s">
        <v>5302</v>
      </c>
      <c r="BL3621" s="130" t="e">
        <v>#VALUE!</v>
      </c>
      <c r="BM3621" s="131" t="s">
        <v>33</v>
      </c>
      <c r="BN3621" s="131" t="e">
        <v>#VALUE!</v>
      </c>
      <c r="BO3621" t="e">
        <v>#N/A</v>
      </c>
      <c r="BP3621">
        <v>0</v>
      </c>
    </row>
    <row r="3622" spans="1:68" ht="25.2" x14ac:dyDescent="0.3">
      <c r="A3622" s="1"/>
      <c r="B3622" s="47">
        <v>3261</v>
      </c>
      <c r="C3622" s="45">
        <v>1050347</v>
      </c>
      <c r="D3622" s="29"/>
      <c r="E3622" s="29"/>
      <c r="F3622" s="31" t="s">
        <v>2831</v>
      </c>
      <c r="G3622" s="29" t="s">
        <v>31</v>
      </c>
      <c r="H3622" s="29"/>
      <c r="I3622" s="148" t="s">
        <v>33</v>
      </c>
      <c r="J3622" s="147" t="s">
        <v>33</v>
      </c>
      <c r="K3622" s="148" t="e">
        <v>#N/A</v>
      </c>
      <c r="L3622" s="148" t="s">
        <v>32</v>
      </c>
      <c r="M3622" s="147">
        <v>42551</v>
      </c>
      <c r="N3622" s="29" t="str">
        <f t="shared" si="779"/>
        <v/>
      </c>
      <c r="O3622" s="29" t="str">
        <f t="shared" si="780"/>
        <v/>
      </c>
      <c r="P3622" s="29" t="str">
        <f t="shared" si="781"/>
        <v/>
      </c>
      <c r="Q3622" s="29" t="str">
        <f t="shared" si="785"/>
        <v/>
      </c>
      <c r="R3622" s="29" t="str">
        <f t="shared" si="786"/>
        <v/>
      </c>
      <c r="S3622" s="29" t="str">
        <f t="shared" si="787"/>
        <v/>
      </c>
      <c r="T3622" s="29" t="str">
        <f t="shared" si="788"/>
        <v/>
      </c>
      <c r="U3622" s="29"/>
      <c r="V3622" s="29"/>
      <c r="W3622" s="38" t="s">
        <v>2614</v>
      </c>
      <c r="X3622" s="29" t="s">
        <v>158</v>
      </c>
      <c r="Y3622" s="146">
        <v>52201</v>
      </c>
      <c r="Z3622" s="33">
        <v>66817</v>
      </c>
      <c r="AA3622" s="34">
        <f t="shared" ref="AA3622:AA3685" si="789">ROUND(Z3622/Y3622-1,3)</f>
        <v>0.28000000000000003</v>
      </c>
      <c r="AB3622" s="33">
        <f t="shared" ref="AB3622:AB3685" si="790">IF(OR(W3622="VLD MLC components",W3622="VLD MLC pipes",W3622="VLD PEX components",W3622="VLD PEX pipes",W3622="VLD PHC components",W3622="VLD PHC pipes"),"По запросу",Z3622)</f>
        <v>66817</v>
      </c>
      <c r="AC3622" s="34">
        <f t="shared" ref="AC3622:AC3685" si="791">(AD3622-AE3622)/AE3622</f>
        <v>0.27999463826359372</v>
      </c>
      <c r="AD3622" s="145">
        <f t="shared" si="784"/>
        <v>55680.832999999999</v>
      </c>
      <c r="AE3622" s="105">
        <v>43500.832999999999</v>
      </c>
      <c r="AF3622" s="34" t="s">
        <v>36</v>
      </c>
      <c r="AG3622" s="34" t="s">
        <v>36</v>
      </c>
      <c r="AH3622" s="34" t="s">
        <v>36</v>
      </c>
      <c r="AI3622" s="29">
        <v>8.7560000000000002</v>
      </c>
      <c r="AJ3622" s="29">
        <v>0.14424999999999999</v>
      </c>
      <c r="AK3622" s="29">
        <v>0</v>
      </c>
      <c r="AL3622" s="29">
        <v>0</v>
      </c>
      <c r="AM3622" s="29" t="s">
        <v>28</v>
      </c>
      <c r="AN3622" s="44" t="s">
        <v>27</v>
      </c>
      <c r="AO3622" s="29" t="s">
        <v>28</v>
      </c>
      <c r="AP3622" s="29">
        <v>1</v>
      </c>
      <c r="AQ3622" s="29"/>
      <c r="AR3622" s="29"/>
      <c r="AS3622" s="29"/>
      <c r="AT3622" s="29"/>
      <c r="AU3622" s="144"/>
      <c r="AV3622" s="36" t="s">
        <v>28</v>
      </c>
      <c r="AW3622" s="102">
        <v>42551</v>
      </c>
      <c r="AX3622" s="129" t="s">
        <v>33</v>
      </c>
      <c r="AY3622" s="106" t="e">
        <v>#N/A</v>
      </c>
      <c r="BD3622" t="s">
        <v>1724</v>
      </c>
      <c r="BE3622" t="e">
        <v>#N/A</v>
      </c>
      <c r="BF3622">
        <v>0</v>
      </c>
      <c r="BH3622" t="str">
        <f t="shared" si="782"/>
        <v/>
      </c>
      <c r="BJ3622" t="str">
        <f t="shared" si="783"/>
        <v>OK</v>
      </c>
      <c r="BK3622" s="130" t="s">
        <v>5302</v>
      </c>
      <c r="BL3622" s="130" t="e">
        <v>#VALUE!</v>
      </c>
      <c r="BM3622" s="131" t="s">
        <v>33</v>
      </c>
      <c r="BN3622" s="131" t="e">
        <v>#VALUE!</v>
      </c>
      <c r="BO3622" t="e">
        <v>#N/A</v>
      </c>
      <c r="BP3622">
        <v>0</v>
      </c>
    </row>
    <row r="3623" spans="1:68" ht="25.2" x14ac:dyDescent="0.3">
      <c r="A3623" s="1"/>
      <c r="B3623" s="47">
        <v>3262</v>
      </c>
      <c r="C3623" s="45">
        <v>1050298</v>
      </c>
      <c r="D3623" s="29"/>
      <c r="E3623" s="29"/>
      <c r="F3623" s="31" t="s">
        <v>2832</v>
      </c>
      <c r="G3623" s="29" t="s">
        <v>31</v>
      </c>
      <c r="H3623" s="70" t="s">
        <v>4779</v>
      </c>
      <c r="I3623" s="148" t="s">
        <v>33</v>
      </c>
      <c r="J3623" s="147" t="s">
        <v>33</v>
      </c>
      <c r="K3623" s="148" t="e">
        <v>#N/A</v>
      </c>
      <c r="L3623" s="148" t="s">
        <v>32</v>
      </c>
      <c r="M3623" s="147">
        <v>42551</v>
      </c>
      <c r="N3623" s="29" t="str">
        <f t="shared" si="779"/>
        <v/>
      </c>
      <c r="O3623" s="29" t="str">
        <f t="shared" si="780"/>
        <v/>
      </c>
      <c r="P3623" s="29" t="str">
        <f t="shared" si="781"/>
        <v/>
      </c>
      <c r="Q3623" s="29" t="str">
        <f t="shared" si="785"/>
        <v/>
      </c>
      <c r="R3623" s="29" t="str">
        <f t="shared" si="786"/>
        <v/>
      </c>
      <c r="S3623" s="29" t="str">
        <f t="shared" si="787"/>
        <v/>
      </c>
      <c r="T3623" s="29" t="str">
        <f t="shared" si="788"/>
        <v/>
      </c>
      <c r="U3623" s="29"/>
      <c r="V3623" s="29"/>
      <c r="W3623" s="38" t="s">
        <v>2614</v>
      </c>
      <c r="X3623" s="29" t="s">
        <v>158</v>
      </c>
      <c r="Y3623" s="146">
        <v>2212</v>
      </c>
      <c r="Z3623" s="33">
        <v>2831</v>
      </c>
      <c r="AA3623" s="34">
        <f t="shared" si="789"/>
        <v>0.28000000000000003</v>
      </c>
      <c r="AB3623" s="33">
        <f t="shared" si="790"/>
        <v>2831</v>
      </c>
      <c r="AC3623" s="34">
        <f t="shared" si="791"/>
        <v>0.2798376636234472</v>
      </c>
      <c r="AD3623" s="145">
        <f t="shared" si="784"/>
        <v>2359.1669999999999</v>
      </c>
      <c r="AE3623" s="105">
        <v>1843.3330000000001</v>
      </c>
      <c r="AF3623" s="34" t="s">
        <v>36</v>
      </c>
      <c r="AG3623" s="34" t="s">
        <v>36</v>
      </c>
      <c r="AH3623" s="34" t="s">
        <v>36</v>
      </c>
      <c r="AI3623" s="29">
        <v>0.9</v>
      </c>
      <c r="AJ3623" s="29">
        <v>2.3269999999999999E-2</v>
      </c>
      <c r="AK3623" s="29">
        <v>15</v>
      </c>
      <c r="AL3623" s="29">
        <v>0</v>
      </c>
      <c r="AM3623" s="29" t="s">
        <v>28</v>
      </c>
      <c r="AN3623" s="158" t="s">
        <v>28</v>
      </c>
      <c r="AO3623" s="29" t="s">
        <v>28</v>
      </c>
      <c r="AP3623" s="29">
        <v>1</v>
      </c>
      <c r="AQ3623" s="29"/>
      <c r="AR3623" s="29"/>
      <c r="AS3623" s="29"/>
      <c r="AT3623" s="29"/>
      <c r="AU3623" s="144"/>
      <c r="AV3623" s="36" t="s">
        <v>28</v>
      </c>
      <c r="AW3623" s="102">
        <v>42551</v>
      </c>
      <c r="AX3623" s="129" t="s">
        <v>33</v>
      </c>
      <c r="AY3623" s="106">
        <v>204</v>
      </c>
      <c r="BD3623" t="s">
        <v>1724</v>
      </c>
      <c r="BE3623" t="e">
        <v>#N/A</v>
      </c>
      <c r="BF3623">
        <v>0</v>
      </c>
      <c r="BH3623" t="str">
        <f t="shared" si="782"/>
        <v>AV</v>
      </c>
      <c r="BJ3623" t="str">
        <f t="shared" si="783"/>
        <v>OK</v>
      </c>
      <c r="BK3623" s="130">
        <v>2831</v>
      </c>
      <c r="BL3623" s="130" t="s">
        <v>37</v>
      </c>
      <c r="BM3623" s="131" t="s">
        <v>33</v>
      </c>
      <c r="BN3623" s="131" t="e">
        <v>#VALUE!</v>
      </c>
      <c r="BO3623">
        <v>2831</v>
      </c>
      <c r="BP3623">
        <v>0</v>
      </c>
    </row>
    <row r="3624" spans="1:68" ht="25.2" x14ac:dyDescent="0.3">
      <c r="A3624" s="1"/>
      <c r="B3624" s="47">
        <v>3263</v>
      </c>
      <c r="C3624" s="45">
        <v>1050307</v>
      </c>
      <c r="D3624" s="29"/>
      <c r="E3624" s="29"/>
      <c r="F3624" s="31" t="s">
        <v>2833</v>
      </c>
      <c r="G3624" s="29" t="s">
        <v>31</v>
      </c>
      <c r="H3624" s="29"/>
      <c r="I3624" s="148" t="s">
        <v>33</v>
      </c>
      <c r="J3624" s="147" t="s">
        <v>33</v>
      </c>
      <c r="K3624" s="148" t="e">
        <v>#N/A</v>
      </c>
      <c r="L3624" s="148" t="s">
        <v>32</v>
      </c>
      <c r="M3624" s="147">
        <v>42551</v>
      </c>
      <c r="N3624" s="29" t="str">
        <f t="shared" si="779"/>
        <v/>
      </c>
      <c r="O3624" s="29" t="str">
        <f t="shared" si="780"/>
        <v/>
      </c>
      <c r="P3624" s="29" t="str">
        <f t="shared" si="781"/>
        <v/>
      </c>
      <c r="Q3624" s="29" t="str">
        <f t="shared" si="785"/>
        <v/>
      </c>
      <c r="R3624" s="29" t="str">
        <f t="shared" si="786"/>
        <v/>
      </c>
      <c r="S3624" s="29" t="str">
        <f t="shared" si="787"/>
        <v/>
      </c>
      <c r="T3624" s="29" t="str">
        <f t="shared" si="788"/>
        <v/>
      </c>
      <c r="U3624" s="29"/>
      <c r="V3624" s="29"/>
      <c r="W3624" s="38" t="s">
        <v>2614</v>
      </c>
      <c r="X3624" s="29" t="s">
        <v>158</v>
      </c>
      <c r="Y3624" s="146">
        <v>4278</v>
      </c>
      <c r="Z3624" s="33">
        <v>5476</v>
      </c>
      <c r="AA3624" s="34">
        <f t="shared" si="789"/>
        <v>0.28000000000000003</v>
      </c>
      <c r="AB3624" s="33">
        <f t="shared" si="790"/>
        <v>5476</v>
      </c>
      <c r="AC3624" s="34">
        <f t="shared" si="791"/>
        <v>0.28003730715287506</v>
      </c>
      <c r="AD3624" s="145">
        <f t="shared" si="784"/>
        <v>4563.3329999999996</v>
      </c>
      <c r="AE3624" s="105">
        <v>3565</v>
      </c>
      <c r="AF3624" s="34" t="s">
        <v>36</v>
      </c>
      <c r="AG3624" s="34" t="s">
        <v>36</v>
      </c>
      <c r="AH3624" s="34" t="s">
        <v>36</v>
      </c>
      <c r="AI3624" s="29">
        <v>2.2000000000000002</v>
      </c>
      <c r="AJ3624" s="29">
        <v>6.5000000000000002E-2</v>
      </c>
      <c r="AK3624" s="29">
        <v>0</v>
      </c>
      <c r="AL3624" s="29">
        <v>0</v>
      </c>
      <c r="AM3624" s="29" t="s">
        <v>28</v>
      </c>
      <c r="AN3624" s="44" t="s">
        <v>27</v>
      </c>
      <c r="AO3624" s="29" t="s">
        <v>28</v>
      </c>
      <c r="AP3624" s="29">
        <v>1</v>
      </c>
      <c r="AQ3624" s="29"/>
      <c r="AR3624" s="29"/>
      <c r="AS3624" s="29"/>
      <c r="AT3624" s="29"/>
      <c r="AU3624" s="144"/>
      <c r="AV3624" s="36" t="s">
        <v>28</v>
      </c>
      <c r="AW3624" s="102">
        <v>42551</v>
      </c>
      <c r="AX3624" s="129" t="s">
        <v>33</v>
      </c>
      <c r="AY3624" s="106" t="e">
        <v>#N/A</v>
      </c>
      <c r="BD3624" t="s">
        <v>1724</v>
      </c>
      <c r="BE3624" t="e">
        <v>#N/A</v>
      </c>
      <c r="BF3624">
        <v>0</v>
      </c>
      <c r="BH3624" t="str">
        <f t="shared" si="782"/>
        <v/>
      </c>
      <c r="BJ3624" t="str">
        <f t="shared" si="783"/>
        <v>OK</v>
      </c>
      <c r="BK3624" s="130" t="s">
        <v>5302</v>
      </c>
      <c r="BL3624" s="130" t="e">
        <v>#VALUE!</v>
      </c>
      <c r="BM3624" s="131" t="s">
        <v>33</v>
      </c>
      <c r="BN3624" s="131" t="e">
        <v>#VALUE!</v>
      </c>
      <c r="BO3624" t="e">
        <v>#N/A</v>
      </c>
      <c r="BP3624">
        <v>0</v>
      </c>
    </row>
    <row r="3625" spans="1:68" ht="25.2" x14ac:dyDescent="0.3">
      <c r="A3625" s="1"/>
      <c r="B3625" s="47">
        <v>3264</v>
      </c>
      <c r="C3625" s="45">
        <v>1050308</v>
      </c>
      <c r="D3625" s="29"/>
      <c r="E3625" s="29"/>
      <c r="F3625" s="31" t="s">
        <v>2834</v>
      </c>
      <c r="G3625" s="29" t="s">
        <v>31</v>
      </c>
      <c r="H3625" s="29"/>
      <c r="I3625" s="148" t="s">
        <v>33</v>
      </c>
      <c r="J3625" s="147" t="s">
        <v>33</v>
      </c>
      <c r="K3625" s="148" t="e">
        <v>#N/A</v>
      </c>
      <c r="L3625" s="148" t="s">
        <v>32</v>
      </c>
      <c r="M3625" s="147">
        <v>42551</v>
      </c>
      <c r="N3625" s="29" t="str">
        <f t="shared" ref="N3625:N3688" si="792">IFERROR(MID($D3625,1,7)+0,"")</f>
        <v/>
      </c>
      <c r="O3625" s="29" t="str">
        <f t="shared" ref="O3625:O3688" si="793">IFERROR(MID($D3625,10,7)+0,"")</f>
        <v/>
      </c>
      <c r="P3625" s="29" t="str">
        <f t="shared" ref="P3625:P3688" si="794">IFERROR(MID($D3625,19,7)+0,"")</f>
        <v/>
      </c>
      <c r="Q3625" s="29" t="str">
        <f t="shared" si="785"/>
        <v/>
      </c>
      <c r="R3625" s="29" t="str">
        <f t="shared" si="786"/>
        <v/>
      </c>
      <c r="S3625" s="29" t="str">
        <f t="shared" si="787"/>
        <v/>
      </c>
      <c r="T3625" s="29" t="str">
        <f t="shared" si="788"/>
        <v/>
      </c>
      <c r="U3625" s="29"/>
      <c r="V3625" s="29"/>
      <c r="W3625" s="38" t="s">
        <v>2614</v>
      </c>
      <c r="X3625" s="29" t="s">
        <v>158</v>
      </c>
      <c r="Y3625" s="146">
        <v>6361</v>
      </c>
      <c r="Z3625" s="33">
        <v>8142</v>
      </c>
      <c r="AA3625" s="34">
        <f t="shared" si="789"/>
        <v>0.28000000000000003</v>
      </c>
      <c r="AB3625" s="33">
        <f t="shared" si="790"/>
        <v>8142</v>
      </c>
      <c r="AC3625" s="34">
        <f t="shared" si="791"/>
        <v>0.27998750385080995</v>
      </c>
      <c r="AD3625" s="145">
        <f t="shared" si="784"/>
        <v>6785</v>
      </c>
      <c r="AE3625" s="105">
        <v>5300.8329999999996</v>
      </c>
      <c r="AF3625" s="34" t="s">
        <v>36</v>
      </c>
      <c r="AG3625" s="34" t="s">
        <v>36</v>
      </c>
      <c r="AH3625" s="34" t="s">
        <v>36</v>
      </c>
      <c r="AI3625" s="29">
        <v>3.4</v>
      </c>
      <c r="AJ3625" s="29">
        <v>0.1</v>
      </c>
      <c r="AK3625" s="29">
        <v>0</v>
      </c>
      <c r="AL3625" s="29">
        <v>0</v>
      </c>
      <c r="AM3625" s="29" t="s">
        <v>28</v>
      </c>
      <c r="AN3625" s="44" t="s">
        <v>27</v>
      </c>
      <c r="AO3625" s="29" t="s">
        <v>28</v>
      </c>
      <c r="AP3625" s="29">
        <v>1</v>
      </c>
      <c r="AQ3625" s="29" t="s">
        <v>33</v>
      </c>
      <c r="AR3625" s="29" t="s">
        <v>33</v>
      </c>
      <c r="AS3625" s="29" t="s">
        <v>33</v>
      </c>
      <c r="AT3625" s="29"/>
      <c r="AU3625" s="144"/>
      <c r="AV3625" s="36" t="s">
        <v>28</v>
      </c>
      <c r="AW3625" s="102">
        <v>42551</v>
      </c>
      <c r="AX3625" s="129" t="s">
        <v>33</v>
      </c>
      <c r="AY3625" s="106" t="e">
        <v>#N/A</v>
      </c>
      <c r="BD3625" t="s">
        <v>1724</v>
      </c>
      <c r="BE3625" t="e">
        <v>#N/A</v>
      </c>
      <c r="BF3625">
        <v>0</v>
      </c>
      <c r="BH3625" t="str">
        <f t="shared" ref="BH3625:BH3688" si="795">IF(OR(H3625="Регулярный ассортимент",AK3625&gt;0,AL3625&gt;0),"AV","")</f>
        <v/>
      </c>
      <c r="BJ3625" t="str">
        <f t="shared" ref="BJ3625:BJ3688" si="796">IF(AB3625-Z3625=0,"OK")</f>
        <v>OK</v>
      </c>
      <c r="BK3625" s="130" t="s">
        <v>5302</v>
      </c>
      <c r="BL3625" s="130" t="e">
        <v>#VALUE!</v>
      </c>
      <c r="BM3625" s="131" t="s">
        <v>33</v>
      </c>
      <c r="BN3625" s="131" t="e">
        <v>#VALUE!</v>
      </c>
      <c r="BO3625" t="e">
        <v>#N/A</v>
      </c>
      <c r="BP3625">
        <v>0</v>
      </c>
    </row>
    <row r="3626" spans="1:68" ht="25.2" x14ac:dyDescent="0.3">
      <c r="A3626" s="1"/>
      <c r="B3626" s="47">
        <v>3265</v>
      </c>
      <c r="C3626" s="45">
        <v>1050314</v>
      </c>
      <c r="D3626" s="29"/>
      <c r="E3626" s="29"/>
      <c r="F3626" s="31" t="s">
        <v>2835</v>
      </c>
      <c r="G3626" s="29" t="s">
        <v>31</v>
      </c>
      <c r="H3626" s="29"/>
      <c r="I3626" s="148" t="s">
        <v>33</v>
      </c>
      <c r="J3626" s="147" t="s">
        <v>33</v>
      </c>
      <c r="K3626" s="148" t="e">
        <v>#N/A</v>
      </c>
      <c r="L3626" s="148" t="s">
        <v>32</v>
      </c>
      <c r="M3626" s="147">
        <v>42551</v>
      </c>
      <c r="N3626" s="29" t="str">
        <f t="shared" si="792"/>
        <v/>
      </c>
      <c r="O3626" s="29" t="str">
        <f t="shared" si="793"/>
        <v/>
      </c>
      <c r="P3626" s="29" t="str">
        <f t="shared" si="794"/>
        <v/>
      </c>
      <c r="Q3626" s="29" t="str">
        <f t="shared" si="785"/>
        <v/>
      </c>
      <c r="R3626" s="29" t="str">
        <f t="shared" si="786"/>
        <v/>
      </c>
      <c r="S3626" s="29" t="str">
        <f t="shared" si="787"/>
        <v/>
      </c>
      <c r="T3626" s="29" t="str">
        <f t="shared" si="788"/>
        <v/>
      </c>
      <c r="U3626" s="29"/>
      <c r="V3626" s="29"/>
      <c r="W3626" s="38" t="s">
        <v>2614</v>
      </c>
      <c r="X3626" s="29" t="s">
        <v>158</v>
      </c>
      <c r="Y3626" s="146">
        <v>6318</v>
      </c>
      <c r="Z3626" s="33">
        <v>8087</v>
      </c>
      <c r="AA3626" s="34">
        <f t="shared" si="789"/>
        <v>0.28000000000000003</v>
      </c>
      <c r="AB3626" s="33">
        <f t="shared" si="790"/>
        <v>8087</v>
      </c>
      <c r="AC3626" s="34">
        <f t="shared" si="791"/>
        <v>0.27999373219373225</v>
      </c>
      <c r="AD3626" s="145">
        <f t="shared" si="784"/>
        <v>6739.1670000000004</v>
      </c>
      <c r="AE3626" s="105">
        <v>5265</v>
      </c>
      <c r="AF3626" s="34" t="s">
        <v>36</v>
      </c>
      <c r="AG3626" s="34" t="s">
        <v>36</v>
      </c>
      <c r="AH3626" s="34" t="s">
        <v>36</v>
      </c>
      <c r="AI3626" s="29">
        <v>1.7150000000000001</v>
      </c>
      <c r="AJ3626" s="29">
        <v>0.13200000000000001</v>
      </c>
      <c r="AK3626" s="29">
        <v>0</v>
      </c>
      <c r="AL3626" s="29">
        <v>0</v>
      </c>
      <c r="AM3626" s="29" t="s">
        <v>28</v>
      </c>
      <c r="AN3626" s="44" t="s">
        <v>27</v>
      </c>
      <c r="AO3626" s="29" t="s">
        <v>28</v>
      </c>
      <c r="AP3626" s="29">
        <v>1</v>
      </c>
      <c r="AQ3626" s="29" t="s">
        <v>33</v>
      </c>
      <c r="AR3626" s="29" t="s">
        <v>33</v>
      </c>
      <c r="AS3626" s="29" t="s">
        <v>33</v>
      </c>
      <c r="AT3626" s="29"/>
      <c r="AU3626" s="144"/>
      <c r="AV3626" s="36" t="s">
        <v>28</v>
      </c>
      <c r="AW3626" s="102">
        <v>42551</v>
      </c>
      <c r="AX3626" s="129" t="s">
        <v>33</v>
      </c>
      <c r="AY3626" s="106" t="e">
        <v>#N/A</v>
      </c>
      <c r="BD3626" t="s">
        <v>1724</v>
      </c>
      <c r="BE3626" t="e">
        <v>#N/A</v>
      </c>
      <c r="BF3626">
        <v>0</v>
      </c>
      <c r="BH3626" t="str">
        <f t="shared" si="795"/>
        <v/>
      </c>
      <c r="BJ3626" t="str">
        <f t="shared" si="796"/>
        <v>OK</v>
      </c>
      <c r="BK3626" s="130" t="s">
        <v>5302</v>
      </c>
      <c r="BL3626" s="130" t="e">
        <v>#VALUE!</v>
      </c>
      <c r="BM3626" s="131" t="s">
        <v>33</v>
      </c>
      <c r="BN3626" s="131" t="e">
        <v>#VALUE!</v>
      </c>
      <c r="BO3626" t="e">
        <v>#N/A</v>
      </c>
      <c r="BP3626">
        <v>0</v>
      </c>
    </row>
    <row r="3627" spans="1:68" ht="25.2" x14ac:dyDescent="0.3">
      <c r="A3627" s="1"/>
      <c r="B3627" s="47">
        <v>3266</v>
      </c>
      <c r="C3627" s="45">
        <v>1050309</v>
      </c>
      <c r="D3627" s="29"/>
      <c r="E3627" s="29"/>
      <c r="F3627" s="31" t="s">
        <v>2836</v>
      </c>
      <c r="G3627" s="29" t="s">
        <v>31</v>
      </c>
      <c r="H3627" s="29"/>
      <c r="I3627" s="148" t="s">
        <v>33</v>
      </c>
      <c r="J3627" s="147" t="s">
        <v>33</v>
      </c>
      <c r="K3627" s="148" t="e">
        <v>#N/A</v>
      </c>
      <c r="L3627" s="148" t="s">
        <v>32</v>
      </c>
      <c r="M3627" s="147">
        <v>42551</v>
      </c>
      <c r="N3627" s="29" t="str">
        <f t="shared" si="792"/>
        <v/>
      </c>
      <c r="O3627" s="29" t="str">
        <f t="shared" si="793"/>
        <v/>
      </c>
      <c r="P3627" s="29" t="str">
        <f t="shared" si="794"/>
        <v/>
      </c>
      <c r="Q3627" s="29" t="str">
        <f t="shared" si="785"/>
        <v/>
      </c>
      <c r="R3627" s="29" t="str">
        <f t="shared" si="786"/>
        <v/>
      </c>
      <c r="S3627" s="29" t="str">
        <f t="shared" si="787"/>
        <v/>
      </c>
      <c r="T3627" s="29" t="str">
        <f t="shared" si="788"/>
        <v/>
      </c>
      <c r="U3627" s="29"/>
      <c r="V3627" s="29"/>
      <c r="W3627" s="38" t="s">
        <v>2614</v>
      </c>
      <c r="X3627" s="29" t="s">
        <v>158</v>
      </c>
      <c r="Y3627" s="146">
        <v>24507</v>
      </c>
      <c r="Z3627" s="33">
        <v>31369</v>
      </c>
      <c r="AA3627" s="34">
        <f t="shared" si="789"/>
        <v>0.28000000000000003</v>
      </c>
      <c r="AB3627" s="33">
        <f t="shared" si="790"/>
        <v>31369</v>
      </c>
      <c r="AC3627" s="34">
        <f t="shared" si="791"/>
        <v>0.28000161586485489</v>
      </c>
      <c r="AD3627" s="145">
        <f t="shared" si="784"/>
        <v>26140.832999999999</v>
      </c>
      <c r="AE3627" s="105">
        <v>20422.5</v>
      </c>
      <c r="AF3627" s="34" t="s">
        <v>36</v>
      </c>
      <c r="AG3627" s="34" t="s">
        <v>36</v>
      </c>
      <c r="AH3627" s="34" t="s">
        <v>36</v>
      </c>
      <c r="AI3627" s="29">
        <v>5.6</v>
      </c>
      <c r="AJ3627" s="29">
        <v>0.13200000000000001</v>
      </c>
      <c r="AK3627" s="29">
        <v>0</v>
      </c>
      <c r="AL3627" s="29">
        <v>0</v>
      </c>
      <c r="AM3627" s="29" t="s">
        <v>28</v>
      </c>
      <c r="AN3627" s="44" t="s">
        <v>27</v>
      </c>
      <c r="AO3627" s="29" t="s">
        <v>28</v>
      </c>
      <c r="AP3627" s="29">
        <v>1</v>
      </c>
      <c r="AQ3627" s="29" t="s">
        <v>33</v>
      </c>
      <c r="AR3627" s="29" t="s">
        <v>33</v>
      </c>
      <c r="AS3627" s="29" t="s">
        <v>33</v>
      </c>
      <c r="AT3627" s="29"/>
      <c r="AU3627" s="144"/>
      <c r="AV3627" s="36" t="s">
        <v>28</v>
      </c>
      <c r="AW3627" s="102">
        <v>42551</v>
      </c>
      <c r="AX3627" s="129" t="s">
        <v>33</v>
      </c>
      <c r="AY3627" s="106">
        <v>4</v>
      </c>
      <c r="BD3627" t="s">
        <v>4683</v>
      </c>
      <c r="BE3627" t="e">
        <v>#N/A</v>
      </c>
      <c r="BF3627">
        <v>0</v>
      </c>
      <c r="BH3627" t="str">
        <f t="shared" si="795"/>
        <v/>
      </c>
      <c r="BJ3627" t="str">
        <f t="shared" si="796"/>
        <v>OK</v>
      </c>
      <c r="BK3627" s="130" t="s">
        <v>5302</v>
      </c>
      <c r="BL3627" s="130" t="e">
        <v>#VALUE!</v>
      </c>
      <c r="BM3627" s="131" t="s">
        <v>33</v>
      </c>
      <c r="BN3627" s="131" t="e">
        <v>#VALUE!</v>
      </c>
      <c r="BO3627" t="e">
        <v>#N/A</v>
      </c>
      <c r="BP3627">
        <v>0</v>
      </c>
    </row>
    <row r="3628" spans="1:68" ht="25.2" x14ac:dyDescent="0.3">
      <c r="A3628" s="1"/>
      <c r="B3628" s="47">
        <v>3267</v>
      </c>
      <c r="C3628" s="45">
        <v>1050315</v>
      </c>
      <c r="D3628" s="29"/>
      <c r="E3628" s="29"/>
      <c r="F3628" s="31" t="s">
        <v>2837</v>
      </c>
      <c r="G3628" s="29" t="s">
        <v>31</v>
      </c>
      <c r="H3628" s="29"/>
      <c r="I3628" s="148" t="s">
        <v>33</v>
      </c>
      <c r="J3628" s="147" t="s">
        <v>33</v>
      </c>
      <c r="K3628" s="148" t="e">
        <v>#N/A</v>
      </c>
      <c r="L3628" s="148" t="s">
        <v>32</v>
      </c>
      <c r="M3628" s="147">
        <v>42551</v>
      </c>
      <c r="N3628" s="29" t="str">
        <f t="shared" si="792"/>
        <v/>
      </c>
      <c r="O3628" s="29" t="str">
        <f t="shared" si="793"/>
        <v/>
      </c>
      <c r="P3628" s="29" t="str">
        <f t="shared" si="794"/>
        <v/>
      </c>
      <c r="Q3628" s="29" t="str">
        <f t="shared" si="785"/>
        <v/>
      </c>
      <c r="R3628" s="29" t="str">
        <f t="shared" si="786"/>
        <v/>
      </c>
      <c r="S3628" s="29" t="str">
        <f t="shared" si="787"/>
        <v/>
      </c>
      <c r="T3628" s="29" t="str">
        <f t="shared" si="788"/>
        <v/>
      </c>
      <c r="U3628" s="29"/>
      <c r="V3628" s="29"/>
      <c r="W3628" s="38" t="s">
        <v>2614</v>
      </c>
      <c r="X3628" s="29" t="s">
        <v>158</v>
      </c>
      <c r="Y3628" s="146">
        <v>25046</v>
      </c>
      <c r="Z3628" s="33">
        <v>32059</v>
      </c>
      <c r="AA3628" s="34">
        <f t="shared" si="789"/>
        <v>0.28000000000000003</v>
      </c>
      <c r="AB3628" s="33">
        <f t="shared" si="790"/>
        <v>32059</v>
      </c>
      <c r="AC3628" s="34">
        <f t="shared" si="791"/>
        <v>0.28000475477114489</v>
      </c>
      <c r="AD3628" s="145">
        <f t="shared" si="784"/>
        <v>26715.832999999999</v>
      </c>
      <c r="AE3628" s="105">
        <v>20871.667000000001</v>
      </c>
      <c r="AF3628" s="34" t="s">
        <v>36</v>
      </c>
      <c r="AG3628" s="34" t="s">
        <v>36</v>
      </c>
      <c r="AH3628" s="34" t="s">
        <v>36</v>
      </c>
      <c r="AI3628" s="29">
        <v>6.1</v>
      </c>
      <c r="AJ3628" s="29">
        <v>0.26</v>
      </c>
      <c r="AK3628" s="29">
        <v>0</v>
      </c>
      <c r="AL3628" s="29">
        <v>0</v>
      </c>
      <c r="AM3628" s="29" t="s">
        <v>28</v>
      </c>
      <c r="AN3628" s="44" t="s">
        <v>27</v>
      </c>
      <c r="AO3628" s="29" t="s">
        <v>28</v>
      </c>
      <c r="AP3628" s="29">
        <v>1</v>
      </c>
      <c r="AQ3628" s="29" t="s">
        <v>33</v>
      </c>
      <c r="AR3628" s="29" t="s">
        <v>33</v>
      </c>
      <c r="AS3628" s="29" t="s">
        <v>33</v>
      </c>
      <c r="AT3628" s="29"/>
      <c r="AU3628" s="144"/>
      <c r="AV3628" s="36" t="s">
        <v>28</v>
      </c>
      <c r="AW3628" s="102">
        <v>42551</v>
      </c>
      <c r="AX3628" s="129" t="s">
        <v>33</v>
      </c>
      <c r="AY3628" s="106" t="e">
        <v>#N/A</v>
      </c>
      <c r="BD3628" t="s">
        <v>4683</v>
      </c>
      <c r="BE3628" t="e">
        <v>#N/A</v>
      </c>
      <c r="BF3628">
        <v>0</v>
      </c>
      <c r="BH3628" t="str">
        <f t="shared" si="795"/>
        <v/>
      </c>
      <c r="BJ3628" t="str">
        <f t="shared" si="796"/>
        <v>OK</v>
      </c>
      <c r="BK3628" s="130" t="s">
        <v>5302</v>
      </c>
      <c r="BL3628" s="130" t="e">
        <v>#VALUE!</v>
      </c>
      <c r="BM3628" s="131" t="s">
        <v>33</v>
      </c>
      <c r="BN3628" s="131" t="e">
        <v>#VALUE!</v>
      </c>
      <c r="BO3628" t="e">
        <v>#N/A</v>
      </c>
      <c r="BP3628">
        <v>0</v>
      </c>
    </row>
    <row r="3629" spans="1:68" ht="25.2" x14ac:dyDescent="0.3">
      <c r="A3629" s="1"/>
      <c r="B3629" s="47">
        <v>3268</v>
      </c>
      <c r="C3629" s="45">
        <v>1050316</v>
      </c>
      <c r="D3629" s="29"/>
      <c r="E3629" s="29"/>
      <c r="F3629" s="31" t="s">
        <v>2838</v>
      </c>
      <c r="G3629" s="29" t="s">
        <v>31</v>
      </c>
      <c r="H3629" s="29"/>
      <c r="I3629" s="148" t="s">
        <v>33</v>
      </c>
      <c r="J3629" s="147" t="s">
        <v>33</v>
      </c>
      <c r="K3629" s="148" t="e">
        <v>#N/A</v>
      </c>
      <c r="L3629" s="148" t="s">
        <v>32</v>
      </c>
      <c r="M3629" s="147">
        <v>42551</v>
      </c>
      <c r="N3629" s="29" t="str">
        <f t="shared" si="792"/>
        <v/>
      </c>
      <c r="O3629" s="29" t="str">
        <f t="shared" si="793"/>
        <v/>
      </c>
      <c r="P3629" s="29" t="str">
        <f t="shared" si="794"/>
        <v/>
      </c>
      <c r="Q3629" s="29" t="str">
        <f t="shared" si="785"/>
        <v/>
      </c>
      <c r="R3629" s="29" t="str">
        <f t="shared" si="786"/>
        <v/>
      </c>
      <c r="S3629" s="29" t="str">
        <f t="shared" si="787"/>
        <v/>
      </c>
      <c r="T3629" s="29" t="str">
        <f t="shared" si="788"/>
        <v/>
      </c>
      <c r="U3629" s="29"/>
      <c r="V3629" s="29"/>
      <c r="W3629" s="38" t="s">
        <v>2614</v>
      </c>
      <c r="X3629" s="29" t="s">
        <v>158</v>
      </c>
      <c r="Y3629" s="146">
        <v>27199</v>
      </c>
      <c r="Z3629" s="33">
        <v>34815</v>
      </c>
      <c r="AA3629" s="34">
        <f t="shared" si="789"/>
        <v>0.28000000000000003</v>
      </c>
      <c r="AB3629" s="33">
        <f t="shared" si="790"/>
        <v>34815</v>
      </c>
      <c r="AC3629" s="34">
        <f t="shared" si="791"/>
        <v>0.28001031332049442</v>
      </c>
      <c r="AD3629" s="145">
        <f t="shared" si="784"/>
        <v>29012.5</v>
      </c>
      <c r="AE3629" s="105">
        <v>22665.832999999999</v>
      </c>
      <c r="AF3629" s="34" t="s">
        <v>36</v>
      </c>
      <c r="AG3629" s="34" t="s">
        <v>36</v>
      </c>
      <c r="AH3629" s="34" t="s">
        <v>36</v>
      </c>
      <c r="AI3629" s="29">
        <v>7.4</v>
      </c>
      <c r="AJ3629" s="29">
        <v>0.26</v>
      </c>
      <c r="AK3629" s="29">
        <v>0</v>
      </c>
      <c r="AL3629" s="29">
        <v>0</v>
      </c>
      <c r="AM3629" s="29" t="s">
        <v>28</v>
      </c>
      <c r="AN3629" s="44" t="s">
        <v>27</v>
      </c>
      <c r="AO3629" s="29" t="s">
        <v>28</v>
      </c>
      <c r="AP3629" s="29">
        <v>1</v>
      </c>
      <c r="AQ3629" s="29" t="s">
        <v>33</v>
      </c>
      <c r="AR3629" s="29" t="s">
        <v>33</v>
      </c>
      <c r="AS3629" s="29" t="s">
        <v>33</v>
      </c>
      <c r="AT3629" s="29"/>
      <c r="AU3629" s="144"/>
      <c r="AV3629" s="36" t="s">
        <v>28</v>
      </c>
      <c r="AW3629" s="102">
        <v>42551</v>
      </c>
      <c r="AX3629" s="129" t="s">
        <v>33</v>
      </c>
      <c r="AY3629" s="106">
        <v>1</v>
      </c>
      <c r="BD3629" t="s">
        <v>4683</v>
      </c>
      <c r="BE3629" t="e">
        <v>#N/A</v>
      </c>
      <c r="BF3629">
        <v>0</v>
      </c>
      <c r="BH3629" t="str">
        <f t="shared" si="795"/>
        <v/>
      </c>
      <c r="BJ3629" t="str">
        <f t="shared" si="796"/>
        <v>OK</v>
      </c>
      <c r="BK3629" s="130" t="s">
        <v>5302</v>
      </c>
      <c r="BL3629" s="130" t="e">
        <v>#VALUE!</v>
      </c>
      <c r="BM3629" s="131" t="s">
        <v>33</v>
      </c>
      <c r="BN3629" s="131" t="e">
        <v>#VALUE!</v>
      </c>
      <c r="BO3629" t="e">
        <v>#N/A</v>
      </c>
      <c r="BP3629">
        <v>0</v>
      </c>
    </row>
    <row r="3630" spans="1:68" ht="25.2" x14ac:dyDescent="0.3">
      <c r="A3630" s="1"/>
      <c r="B3630" s="47">
        <v>3269</v>
      </c>
      <c r="C3630" s="45">
        <v>1050318</v>
      </c>
      <c r="D3630" s="29"/>
      <c r="E3630" s="29"/>
      <c r="F3630" s="31" t="s">
        <v>2839</v>
      </c>
      <c r="G3630" s="29" t="s">
        <v>31</v>
      </c>
      <c r="H3630" s="29"/>
      <c r="I3630" s="148" t="s">
        <v>33</v>
      </c>
      <c r="J3630" s="147" t="s">
        <v>33</v>
      </c>
      <c r="K3630" s="148" t="e">
        <v>#N/A</v>
      </c>
      <c r="L3630" s="148" t="s">
        <v>32</v>
      </c>
      <c r="M3630" s="147">
        <v>42551</v>
      </c>
      <c r="N3630" s="29" t="str">
        <f t="shared" si="792"/>
        <v/>
      </c>
      <c r="O3630" s="29" t="str">
        <f t="shared" si="793"/>
        <v/>
      </c>
      <c r="P3630" s="29" t="str">
        <f t="shared" si="794"/>
        <v/>
      </c>
      <c r="Q3630" s="29" t="str">
        <f t="shared" si="785"/>
        <v/>
      </c>
      <c r="R3630" s="29" t="str">
        <f t="shared" si="786"/>
        <v/>
      </c>
      <c r="S3630" s="29" t="str">
        <f t="shared" si="787"/>
        <v/>
      </c>
      <c r="T3630" s="29" t="str">
        <f t="shared" si="788"/>
        <v/>
      </c>
      <c r="U3630" s="29"/>
      <c r="V3630" s="29"/>
      <c r="W3630" s="38" t="s">
        <v>2614</v>
      </c>
      <c r="X3630" s="29" t="s">
        <v>158</v>
      </c>
      <c r="Y3630" s="146">
        <v>63120</v>
      </c>
      <c r="Z3630" s="33">
        <v>80794</v>
      </c>
      <c r="AA3630" s="34">
        <f t="shared" si="789"/>
        <v>0.28000000000000003</v>
      </c>
      <c r="AB3630" s="33">
        <f t="shared" si="790"/>
        <v>80794</v>
      </c>
      <c r="AC3630" s="34">
        <f t="shared" si="791"/>
        <v>0.28000633079847909</v>
      </c>
      <c r="AD3630" s="145">
        <f t="shared" si="784"/>
        <v>67328.332999999999</v>
      </c>
      <c r="AE3630" s="105">
        <v>52600</v>
      </c>
      <c r="AF3630" s="34" t="s">
        <v>36</v>
      </c>
      <c r="AG3630" s="34" t="s">
        <v>36</v>
      </c>
      <c r="AH3630" s="34" t="s">
        <v>36</v>
      </c>
      <c r="AI3630" s="29">
        <v>10</v>
      </c>
      <c r="AJ3630" s="29">
        <v>0.33279999999999998</v>
      </c>
      <c r="AK3630" s="29">
        <v>0</v>
      </c>
      <c r="AL3630" s="29">
        <v>0</v>
      </c>
      <c r="AM3630" s="29" t="s">
        <v>28</v>
      </c>
      <c r="AN3630" s="44" t="s">
        <v>27</v>
      </c>
      <c r="AO3630" s="29" t="s">
        <v>28</v>
      </c>
      <c r="AP3630" s="29">
        <v>1</v>
      </c>
      <c r="AQ3630" s="29" t="s">
        <v>33</v>
      </c>
      <c r="AR3630" s="29" t="s">
        <v>33</v>
      </c>
      <c r="AS3630" s="29" t="s">
        <v>33</v>
      </c>
      <c r="AT3630" s="29"/>
      <c r="AU3630" s="144"/>
      <c r="AV3630" s="36" t="s">
        <v>28</v>
      </c>
      <c r="AW3630" s="102">
        <v>42551</v>
      </c>
      <c r="AX3630" s="129" t="s">
        <v>33</v>
      </c>
      <c r="AY3630" s="106" t="e">
        <v>#N/A</v>
      </c>
      <c r="BD3630" t="s">
        <v>1724</v>
      </c>
      <c r="BE3630" t="e">
        <v>#N/A</v>
      </c>
      <c r="BF3630" t="s">
        <v>4739</v>
      </c>
      <c r="BH3630" t="str">
        <f t="shared" si="795"/>
        <v/>
      </c>
      <c r="BJ3630" t="str">
        <f t="shared" si="796"/>
        <v>OK</v>
      </c>
      <c r="BK3630" s="130" t="s">
        <v>5302</v>
      </c>
      <c r="BL3630" s="130" t="e">
        <v>#VALUE!</v>
      </c>
      <c r="BM3630" s="131" t="s">
        <v>33</v>
      </c>
      <c r="BN3630" s="131" t="e">
        <v>#VALUE!</v>
      </c>
      <c r="BO3630" t="e">
        <v>#N/A</v>
      </c>
      <c r="BP3630">
        <v>0</v>
      </c>
    </row>
    <row r="3631" spans="1:68" ht="25.2" x14ac:dyDescent="0.3">
      <c r="A3631" s="1"/>
      <c r="B3631" s="47">
        <v>3270</v>
      </c>
      <c r="C3631" s="45">
        <v>1050319</v>
      </c>
      <c r="D3631" s="29"/>
      <c r="E3631" s="29"/>
      <c r="F3631" s="31" t="s">
        <v>2840</v>
      </c>
      <c r="G3631" s="29" t="s">
        <v>31</v>
      </c>
      <c r="H3631" s="29"/>
      <c r="I3631" s="148" t="s">
        <v>33</v>
      </c>
      <c r="J3631" s="147" t="s">
        <v>33</v>
      </c>
      <c r="K3631" s="148" t="e">
        <v>#N/A</v>
      </c>
      <c r="L3631" s="148" t="s">
        <v>32</v>
      </c>
      <c r="M3631" s="147">
        <v>42551</v>
      </c>
      <c r="N3631" s="29" t="str">
        <f t="shared" si="792"/>
        <v/>
      </c>
      <c r="O3631" s="29" t="str">
        <f t="shared" si="793"/>
        <v/>
      </c>
      <c r="P3631" s="29" t="str">
        <f t="shared" si="794"/>
        <v/>
      </c>
      <c r="Q3631" s="29" t="str">
        <f t="shared" si="785"/>
        <v/>
      </c>
      <c r="R3631" s="29" t="str">
        <f t="shared" si="786"/>
        <v/>
      </c>
      <c r="S3631" s="29" t="str">
        <f t="shared" si="787"/>
        <v/>
      </c>
      <c r="T3631" s="29" t="str">
        <f t="shared" si="788"/>
        <v/>
      </c>
      <c r="U3631" s="29"/>
      <c r="V3631" s="29"/>
      <c r="W3631" s="38" t="s">
        <v>2614</v>
      </c>
      <c r="X3631" s="29" t="s">
        <v>158</v>
      </c>
      <c r="Y3631" s="146">
        <v>70769</v>
      </c>
      <c r="Z3631" s="33">
        <v>90584</v>
      </c>
      <c r="AA3631" s="34">
        <f t="shared" si="789"/>
        <v>0.28000000000000003</v>
      </c>
      <c r="AB3631" s="33">
        <f t="shared" si="790"/>
        <v>90584</v>
      </c>
      <c r="AC3631" s="34">
        <f t="shared" si="791"/>
        <v>0.27999547666353641</v>
      </c>
      <c r="AD3631" s="145">
        <f t="shared" si="784"/>
        <v>75486.667000000001</v>
      </c>
      <c r="AE3631" s="105">
        <v>58974.167000000001</v>
      </c>
      <c r="AF3631" s="34" t="s">
        <v>36</v>
      </c>
      <c r="AG3631" s="34" t="s">
        <v>36</v>
      </c>
      <c r="AH3631" s="34" t="s">
        <v>36</v>
      </c>
      <c r="AI3631" s="29">
        <v>12</v>
      </c>
      <c r="AJ3631" s="29">
        <v>0.37637999999999999</v>
      </c>
      <c r="AK3631" s="29">
        <v>0</v>
      </c>
      <c r="AL3631" s="29">
        <v>0</v>
      </c>
      <c r="AM3631" s="29" t="s">
        <v>28</v>
      </c>
      <c r="AN3631" s="44" t="s">
        <v>27</v>
      </c>
      <c r="AO3631" s="29" t="s">
        <v>28</v>
      </c>
      <c r="AP3631" s="29">
        <v>1</v>
      </c>
      <c r="AQ3631" s="29" t="s">
        <v>33</v>
      </c>
      <c r="AR3631" s="29" t="s">
        <v>33</v>
      </c>
      <c r="AS3631" s="29" t="s">
        <v>33</v>
      </c>
      <c r="AT3631" s="29"/>
      <c r="AU3631" s="144"/>
      <c r="AV3631" s="36" t="s">
        <v>28</v>
      </c>
      <c r="AW3631" s="102">
        <v>42551</v>
      </c>
      <c r="AX3631" s="129" t="s">
        <v>33</v>
      </c>
      <c r="AY3631" s="106" t="e">
        <v>#N/A</v>
      </c>
      <c r="BD3631" t="s">
        <v>1608</v>
      </c>
      <c r="BE3631" t="e">
        <v>#N/A</v>
      </c>
      <c r="BF3631">
        <v>0</v>
      </c>
      <c r="BH3631" t="str">
        <f t="shared" si="795"/>
        <v/>
      </c>
      <c r="BJ3631" t="str">
        <f t="shared" si="796"/>
        <v>OK</v>
      </c>
      <c r="BK3631" s="130" t="s">
        <v>5302</v>
      </c>
      <c r="BL3631" s="130" t="e">
        <v>#VALUE!</v>
      </c>
      <c r="BM3631" s="131" t="s">
        <v>33</v>
      </c>
      <c r="BN3631" s="131" t="e">
        <v>#VALUE!</v>
      </c>
      <c r="BO3631" t="e">
        <v>#N/A</v>
      </c>
      <c r="BP3631">
        <v>0</v>
      </c>
    </row>
    <row r="3632" spans="1:68" ht="25.2" x14ac:dyDescent="0.3">
      <c r="A3632" s="1"/>
      <c r="B3632" s="47">
        <v>3271</v>
      </c>
      <c r="C3632" s="45">
        <v>1050320</v>
      </c>
      <c r="D3632" s="29"/>
      <c r="E3632" s="29"/>
      <c r="F3632" s="31" t="s">
        <v>2841</v>
      </c>
      <c r="G3632" s="29" t="s">
        <v>31</v>
      </c>
      <c r="H3632" s="29"/>
      <c r="I3632" s="148" t="s">
        <v>33</v>
      </c>
      <c r="J3632" s="147" t="s">
        <v>33</v>
      </c>
      <c r="K3632" s="148" t="e">
        <v>#N/A</v>
      </c>
      <c r="L3632" s="148" t="s">
        <v>32</v>
      </c>
      <c r="M3632" s="147">
        <v>42551</v>
      </c>
      <c r="N3632" s="29" t="str">
        <f t="shared" si="792"/>
        <v/>
      </c>
      <c r="O3632" s="29" t="str">
        <f t="shared" si="793"/>
        <v/>
      </c>
      <c r="P3632" s="29" t="str">
        <f t="shared" si="794"/>
        <v/>
      </c>
      <c r="Q3632" s="29" t="str">
        <f t="shared" si="785"/>
        <v/>
      </c>
      <c r="R3632" s="29" t="str">
        <f t="shared" si="786"/>
        <v/>
      </c>
      <c r="S3632" s="29" t="str">
        <f t="shared" si="787"/>
        <v/>
      </c>
      <c r="T3632" s="29" t="str">
        <f t="shared" si="788"/>
        <v/>
      </c>
      <c r="U3632" s="29"/>
      <c r="V3632" s="29"/>
      <c r="W3632" s="38" t="s">
        <v>2614</v>
      </c>
      <c r="X3632" s="29" t="s">
        <v>158</v>
      </c>
      <c r="Y3632" s="146">
        <v>79140</v>
      </c>
      <c r="Z3632" s="33">
        <v>101299</v>
      </c>
      <c r="AA3632" s="34">
        <f t="shared" si="789"/>
        <v>0.28000000000000003</v>
      </c>
      <c r="AB3632" s="33">
        <f t="shared" si="790"/>
        <v>101299</v>
      </c>
      <c r="AC3632" s="34">
        <f t="shared" si="791"/>
        <v>0.27999746777862017</v>
      </c>
      <c r="AD3632" s="145">
        <f t="shared" si="784"/>
        <v>84415.832999999999</v>
      </c>
      <c r="AE3632" s="105">
        <v>65950</v>
      </c>
      <c r="AF3632" s="34" t="s">
        <v>36</v>
      </c>
      <c r="AG3632" s="34" t="s">
        <v>36</v>
      </c>
      <c r="AH3632" s="34" t="s">
        <v>36</v>
      </c>
      <c r="AI3632" s="29">
        <v>14</v>
      </c>
      <c r="AJ3632" s="29">
        <v>0.46588000000000002</v>
      </c>
      <c r="AK3632" s="29">
        <v>0</v>
      </c>
      <c r="AL3632" s="29">
        <v>0</v>
      </c>
      <c r="AM3632" s="29" t="s">
        <v>28</v>
      </c>
      <c r="AN3632" s="44" t="s">
        <v>27</v>
      </c>
      <c r="AO3632" s="29" t="s">
        <v>28</v>
      </c>
      <c r="AP3632" s="29">
        <v>1</v>
      </c>
      <c r="AQ3632" s="29" t="s">
        <v>33</v>
      </c>
      <c r="AR3632" s="29" t="s">
        <v>33</v>
      </c>
      <c r="AS3632" s="29" t="s">
        <v>33</v>
      </c>
      <c r="AT3632" s="29"/>
      <c r="AU3632" s="144"/>
      <c r="AV3632" s="36" t="s">
        <v>28</v>
      </c>
      <c r="AW3632" s="102">
        <v>42551</v>
      </c>
      <c r="AX3632" s="129" t="s">
        <v>33</v>
      </c>
      <c r="AY3632" s="106" t="e">
        <v>#N/A</v>
      </c>
      <c r="BD3632" t="s">
        <v>1608</v>
      </c>
      <c r="BE3632" t="e">
        <v>#N/A</v>
      </c>
      <c r="BF3632">
        <v>0</v>
      </c>
      <c r="BH3632" t="str">
        <f t="shared" si="795"/>
        <v/>
      </c>
      <c r="BJ3632" t="str">
        <f t="shared" si="796"/>
        <v>OK</v>
      </c>
      <c r="BK3632" s="130" t="s">
        <v>5302</v>
      </c>
      <c r="BL3632" s="130" t="e">
        <v>#VALUE!</v>
      </c>
      <c r="BM3632" s="131" t="s">
        <v>33</v>
      </c>
      <c r="BN3632" s="131" t="e">
        <v>#VALUE!</v>
      </c>
      <c r="BO3632" t="e">
        <v>#N/A</v>
      </c>
      <c r="BP3632">
        <v>0</v>
      </c>
    </row>
    <row r="3633" spans="1:68" ht="25.2" x14ac:dyDescent="0.3">
      <c r="A3633" s="1"/>
      <c r="B3633" s="47">
        <v>3272</v>
      </c>
      <c r="C3633" s="45">
        <v>1054167</v>
      </c>
      <c r="D3633" s="29"/>
      <c r="E3633" s="29"/>
      <c r="F3633" s="31" t="s">
        <v>2842</v>
      </c>
      <c r="G3633" s="29" t="s">
        <v>31</v>
      </c>
      <c r="H3633" s="29"/>
      <c r="I3633" s="148" t="s">
        <v>33</v>
      </c>
      <c r="J3633" s="147" t="s">
        <v>33</v>
      </c>
      <c r="K3633" s="148" t="e">
        <v>#N/A</v>
      </c>
      <c r="L3633" s="148" t="s">
        <v>32</v>
      </c>
      <c r="M3633" s="147">
        <v>42551</v>
      </c>
      <c r="N3633" s="29" t="str">
        <f t="shared" si="792"/>
        <v/>
      </c>
      <c r="O3633" s="29" t="str">
        <f t="shared" si="793"/>
        <v/>
      </c>
      <c r="P3633" s="29" t="str">
        <f t="shared" si="794"/>
        <v/>
      </c>
      <c r="Q3633" s="29" t="str">
        <f t="shared" si="785"/>
        <v/>
      </c>
      <c r="R3633" s="29" t="str">
        <f t="shared" si="786"/>
        <v/>
      </c>
      <c r="S3633" s="29" t="str">
        <f t="shared" si="787"/>
        <v/>
      </c>
      <c r="T3633" s="29" t="str">
        <f t="shared" si="788"/>
        <v/>
      </c>
      <c r="U3633" s="29"/>
      <c r="V3633" s="29"/>
      <c r="W3633" s="38" t="s">
        <v>2614</v>
      </c>
      <c r="X3633" s="29" t="s">
        <v>158</v>
      </c>
      <c r="Y3633" s="146">
        <v>174188</v>
      </c>
      <c r="Z3633" s="33">
        <v>222961</v>
      </c>
      <c r="AA3633" s="34">
        <f t="shared" si="789"/>
        <v>0.28000000000000003</v>
      </c>
      <c r="AB3633" s="33">
        <f t="shared" si="790"/>
        <v>222961</v>
      </c>
      <c r="AC3633" s="34">
        <f t="shared" si="791"/>
        <v>0.28000206149676909</v>
      </c>
      <c r="AD3633" s="145">
        <f t="shared" si="784"/>
        <v>185800.83300000001</v>
      </c>
      <c r="AE3633" s="105">
        <v>145156.66699999999</v>
      </c>
      <c r="AF3633" s="34" t="s">
        <v>36</v>
      </c>
      <c r="AG3633" s="34" t="s">
        <v>36</v>
      </c>
      <c r="AH3633" s="34" t="s">
        <v>36</v>
      </c>
      <c r="AI3633" s="29">
        <v>17</v>
      </c>
      <c r="AJ3633" s="29">
        <v>0.64259999999999995</v>
      </c>
      <c r="AK3633" s="29">
        <v>0</v>
      </c>
      <c r="AL3633" s="29">
        <v>0</v>
      </c>
      <c r="AM3633" s="29" t="s">
        <v>28</v>
      </c>
      <c r="AN3633" s="44" t="s">
        <v>27</v>
      </c>
      <c r="AO3633" s="29" t="s">
        <v>28</v>
      </c>
      <c r="AP3633" s="29">
        <v>1</v>
      </c>
      <c r="AQ3633" s="29" t="s">
        <v>33</v>
      </c>
      <c r="AR3633" s="29" t="s">
        <v>33</v>
      </c>
      <c r="AS3633" s="29" t="s">
        <v>33</v>
      </c>
      <c r="AT3633" s="29"/>
      <c r="AU3633" s="144"/>
      <c r="AV3633" s="36" t="s">
        <v>28</v>
      </c>
      <c r="AW3633" s="102">
        <v>42551</v>
      </c>
      <c r="AX3633" s="129" t="s">
        <v>33</v>
      </c>
      <c r="AY3633" s="106" t="e">
        <v>#N/A</v>
      </c>
      <c r="BD3633" t="s">
        <v>1608</v>
      </c>
      <c r="BE3633" t="e">
        <v>#N/A</v>
      </c>
      <c r="BF3633">
        <v>0</v>
      </c>
      <c r="BH3633" t="str">
        <f t="shared" si="795"/>
        <v/>
      </c>
      <c r="BJ3633" t="str">
        <f t="shared" si="796"/>
        <v>OK</v>
      </c>
      <c r="BK3633" s="130" t="s">
        <v>5302</v>
      </c>
      <c r="BL3633" s="130" t="e">
        <v>#VALUE!</v>
      </c>
      <c r="BM3633" s="131" t="s">
        <v>33</v>
      </c>
      <c r="BN3633" s="131" t="e">
        <v>#VALUE!</v>
      </c>
      <c r="BO3633" t="e">
        <v>#N/A</v>
      </c>
      <c r="BP3633">
        <v>0</v>
      </c>
    </row>
    <row r="3634" spans="1:68" ht="25.2" x14ac:dyDescent="0.3">
      <c r="A3634" s="1"/>
      <c r="B3634" s="47">
        <v>3273</v>
      </c>
      <c r="C3634" s="45">
        <v>1050322</v>
      </c>
      <c r="D3634" s="29"/>
      <c r="E3634" s="29"/>
      <c r="F3634" s="31" t="s">
        <v>2843</v>
      </c>
      <c r="G3634" s="29" t="s">
        <v>31</v>
      </c>
      <c r="H3634" s="29"/>
      <c r="I3634" s="148" t="s">
        <v>33</v>
      </c>
      <c r="J3634" s="147" t="s">
        <v>33</v>
      </c>
      <c r="K3634" s="148" t="e">
        <v>#N/A</v>
      </c>
      <c r="L3634" s="148" t="s">
        <v>32</v>
      </c>
      <c r="M3634" s="147">
        <v>42551</v>
      </c>
      <c r="N3634" s="29" t="str">
        <f t="shared" si="792"/>
        <v/>
      </c>
      <c r="O3634" s="29" t="str">
        <f t="shared" si="793"/>
        <v/>
      </c>
      <c r="P3634" s="29" t="str">
        <f t="shared" si="794"/>
        <v/>
      </c>
      <c r="Q3634" s="29" t="str">
        <f t="shared" si="785"/>
        <v/>
      </c>
      <c r="R3634" s="29" t="str">
        <f t="shared" si="786"/>
        <v/>
      </c>
      <c r="S3634" s="29" t="str">
        <f t="shared" si="787"/>
        <v/>
      </c>
      <c r="T3634" s="29" t="str">
        <f t="shared" si="788"/>
        <v/>
      </c>
      <c r="U3634" s="29"/>
      <c r="V3634" s="29"/>
      <c r="W3634" s="38" t="s">
        <v>2614</v>
      </c>
      <c r="X3634" s="29" t="s">
        <v>158</v>
      </c>
      <c r="Y3634" s="146">
        <v>73847</v>
      </c>
      <c r="Z3634" s="33">
        <v>94525</v>
      </c>
      <c r="AA3634" s="34">
        <f t="shared" si="789"/>
        <v>0.28000000000000003</v>
      </c>
      <c r="AB3634" s="33">
        <f t="shared" si="790"/>
        <v>94525</v>
      </c>
      <c r="AC3634" s="34">
        <f t="shared" si="791"/>
        <v>0.28001136251974285</v>
      </c>
      <c r="AD3634" s="145">
        <f t="shared" si="784"/>
        <v>78770.832999999999</v>
      </c>
      <c r="AE3634" s="105">
        <v>61539.167000000001</v>
      </c>
      <c r="AF3634" s="34" t="s">
        <v>36</v>
      </c>
      <c r="AG3634" s="34" t="s">
        <v>36</v>
      </c>
      <c r="AH3634" s="34" t="s">
        <v>36</v>
      </c>
      <c r="AI3634" s="29">
        <v>23</v>
      </c>
      <c r="AJ3634" s="29">
        <v>0.46</v>
      </c>
      <c r="AK3634" s="29">
        <v>0</v>
      </c>
      <c r="AL3634" s="29">
        <v>0</v>
      </c>
      <c r="AM3634" s="29" t="s">
        <v>28</v>
      </c>
      <c r="AN3634" s="44" t="s">
        <v>27</v>
      </c>
      <c r="AO3634" s="29" t="s">
        <v>28</v>
      </c>
      <c r="AP3634" s="29">
        <v>1</v>
      </c>
      <c r="AQ3634" s="29" t="s">
        <v>33</v>
      </c>
      <c r="AR3634" s="29" t="s">
        <v>33</v>
      </c>
      <c r="AS3634" s="29" t="s">
        <v>33</v>
      </c>
      <c r="AT3634" s="29"/>
      <c r="AU3634" s="144"/>
      <c r="AV3634" s="36" t="s">
        <v>28</v>
      </c>
      <c r="AW3634" s="102">
        <v>42551</v>
      </c>
      <c r="AX3634" s="129" t="s">
        <v>33</v>
      </c>
      <c r="AY3634" s="106" t="e">
        <v>#N/A</v>
      </c>
      <c r="BD3634" t="s">
        <v>1724</v>
      </c>
      <c r="BE3634" t="e">
        <v>#N/A</v>
      </c>
      <c r="BF3634">
        <v>0</v>
      </c>
      <c r="BH3634" t="str">
        <f t="shared" si="795"/>
        <v/>
      </c>
      <c r="BJ3634" t="str">
        <f t="shared" si="796"/>
        <v>OK</v>
      </c>
      <c r="BK3634" s="130" t="s">
        <v>5302</v>
      </c>
      <c r="BL3634" s="130" t="e">
        <v>#VALUE!</v>
      </c>
      <c r="BM3634" s="131" t="s">
        <v>33</v>
      </c>
      <c r="BN3634" s="131" t="e">
        <v>#VALUE!</v>
      </c>
      <c r="BO3634" t="e">
        <v>#N/A</v>
      </c>
      <c r="BP3634">
        <v>0</v>
      </c>
    </row>
    <row r="3635" spans="1:68" ht="25.2" x14ac:dyDescent="0.3">
      <c r="A3635" s="1"/>
      <c r="B3635" s="47">
        <v>3274</v>
      </c>
      <c r="C3635" s="45">
        <v>1050323</v>
      </c>
      <c r="D3635" s="29"/>
      <c r="E3635" s="29"/>
      <c r="F3635" s="31" t="s">
        <v>2844</v>
      </c>
      <c r="G3635" s="29" t="s">
        <v>31</v>
      </c>
      <c r="H3635" s="29"/>
      <c r="I3635" s="148" t="s">
        <v>33</v>
      </c>
      <c r="J3635" s="147" t="s">
        <v>33</v>
      </c>
      <c r="K3635" s="148" t="e">
        <v>#N/A</v>
      </c>
      <c r="L3635" s="148" t="s">
        <v>32</v>
      </c>
      <c r="M3635" s="147">
        <v>42551</v>
      </c>
      <c r="N3635" s="29" t="str">
        <f t="shared" si="792"/>
        <v/>
      </c>
      <c r="O3635" s="29" t="str">
        <f t="shared" si="793"/>
        <v/>
      </c>
      <c r="P3635" s="29" t="str">
        <f t="shared" si="794"/>
        <v/>
      </c>
      <c r="Q3635" s="29" t="str">
        <f t="shared" si="785"/>
        <v/>
      </c>
      <c r="R3635" s="29" t="str">
        <f t="shared" si="786"/>
        <v/>
      </c>
      <c r="S3635" s="29" t="str">
        <f t="shared" si="787"/>
        <v/>
      </c>
      <c r="T3635" s="29" t="str">
        <f t="shared" si="788"/>
        <v/>
      </c>
      <c r="U3635" s="29"/>
      <c r="V3635" s="29"/>
      <c r="W3635" s="38" t="s">
        <v>2614</v>
      </c>
      <c r="X3635" s="29" t="s">
        <v>158</v>
      </c>
      <c r="Y3635" s="146">
        <v>81620</v>
      </c>
      <c r="Z3635" s="33">
        <v>104474</v>
      </c>
      <c r="AA3635" s="34">
        <f t="shared" si="789"/>
        <v>0.28000000000000003</v>
      </c>
      <c r="AB3635" s="33">
        <f t="shared" si="790"/>
        <v>104474</v>
      </c>
      <c r="AC3635" s="34">
        <f t="shared" si="791"/>
        <v>0.28000489938738105</v>
      </c>
      <c r="AD3635" s="145">
        <f t="shared" si="784"/>
        <v>87061.667000000001</v>
      </c>
      <c r="AE3635" s="105">
        <v>68016.667000000001</v>
      </c>
      <c r="AF3635" s="34" t="s">
        <v>36</v>
      </c>
      <c r="AG3635" s="34" t="s">
        <v>36</v>
      </c>
      <c r="AH3635" s="34" t="s">
        <v>36</v>
      </c>
      <c r="AI3635" s="29">
        <v>19.5</v>
      </c>
      <c r="AJ3635" s="29">
        <v>0.61845000000000006</v>
      </c>
      <c r="AK3635" s="29">
        <v>0</v>
      </c>
      <c r="AL3635" s="29">
        <v>0</v>
      </c>
      <c r="AM3635" s="29" t="s">
        <v>28</v>
      </c>
      <c r="AN3635" s="44" t="s">
        <v>27</v>
      </c>
      <c r="AO3635" s="29" t="s">
        <v>28</v>
      </c>
      <c r="AP3635" s="29">
        <v>1</v>
      </c>
      <c r="AQ3635" s="29" t="s">
        <v>33</v>
      </c>
      <c r="AR3635" s="29" t="s">
        <v>33</v>
      </c>
      <c r="AS3635" s="29" t="s">
        <v>33</v>
      </c>
      <c r="AT3635" s="29"/>
      <c r="AU3635" s="144"/>
      <c r="AV3635" s="36" t="s">
        <v>28</v>
      </c>
      <c r="AW3635" s="102">
        <v>42551</v>
      </c>
      <c r="AX3635" s="129" t="s">
        <v>33</v>
      </c>
      <c r="AY3635" s="106" t="e">
        <v>#N/A</v>
      </c>
      <c r="BD3635" t="s">
        <v>1724</v>
      </c>
      <c r="BE3635" t="e">
        <v>#N/A</v>
      </c>
      <c r="BF3635">
        <v>0</v>
      </c>
      <c r="BH3635" t="str">
        <f t="shared" si="795"/>
        <v/>
      </c>
      <c r="BJ3635" t="str">
        <f t="shared" si="796"/>
        <v>OK</v>
      </c>
      <c r="BK3635" s="130" t="s">
        <v>5302</v>
      </c>
      <c r="BL3635" s="130" t="e">
        <v>#VALUE!</v>
      </c>
      <c r="BM3635" s="131" t="s">
        <v>33</v>
      </c>
      <c r="BN3635" s="131" t="e">
        <v>#VALUE!</v>
      </c>
      <c r="BO3635" t="e">
        <v>#N/A</v>
      </c>
      <c r="BP3635">
        <v>0</v>
      </c>
    </row>
    <row r="3636" spans="1:68" ht="25.2" x14ac:dyDescent="0.3">
      <c r="A3636" s="1"/>
      <c r="B3636" s="47">
        <v>3275</v>
      </c>
      <c r="C3636" s="45">
        <v>1050324</v>
      </c>
      <c r="D3636" s="29"/>
      <c r="E3636" s="29"/>
      <c r="F3636" s="31" t="s">
        <v>2845</v>
      </c>
      <c r="G3636" s="29" t="s">
        <v>31</v>
      </c>
      <c r="H3636" s="29"/>
      <c r="I3636" s="148" t="s">
        <v>33</v>
      </c>
      <c r="J3636" s="147" t="s">
        <v>33</v>
      </c>
      <c r="K3636" s="148" t="e">
        <v>#N/A</v>
      </c>
      <c r="L3636" s="148" t="s">
        <v>32</v>
      </c>
      <c r="M3636" s="147">
        <v>42551</v>
      </c>
      <c r="N3636" s="29" t="str">
        <f t="shared" si="792"/>
        <v/>
      </c>
      <c r="O3636" s="29" t="str">
        <f t="shared" si="793"/>
        <v/>
      </c>
      <c r="P3636" s="29" t="str">
        <f t="shared" si="794"/>
        <v/>
      </c>
      <c r="Q3636" s="29" t="str">
        <f t="shared" si="785"/>
        <v/>
      </c>
      <c r="R3636" s="29" t="str">
        <f t="shared" si="786"/>
        <v/>
      </c>
      <c r="S3636" s="29" t="str">
        <f t="shared" si="787"/>
        <v/>
      </c>
      <c r="T3636" s="29" t="str">
        <f t="shared" si="788"/>
        <v/>
      </c>
      <c r="U3636" s="29"/>
      <c r="V3636" s="29"/>
      <c r="W3636" s="38" t="s">
        <v>2614</v>
      </c>
      <c r="X3636" s="29" t="s">
        <v>158</v>
      </c>
      <c r="Y3636" s="146">
        <v>90415</v>
      </c>
      <c r="Z3636" s="33">
        <v>115732</v>
      </c>
      <c r="AA3636" s="34">
        <f t="shared" si="789"/>
        <v>0.28000000000000003</v>
      </c>
      <c r="AB3636" s="33">
        <f t="shared" si="790"/>
        <v>115732</v>
      </c>
      <c r="AC3636" s="34">
        <f t="shared" si="791"/>
        <v>0.28000884932813735</v>
      </c>
      <c r="AD3636" s="145">
        <f t="shared" si="784"/>
        <v>96443.332999999999</v>
      </c>
      <c r="AE3636" s="105">
        <v>75345.832999999999</v>
      </c>
      <c r="AF3636" s="34" t="s">
        <v>36</v>
      </c>
      <c r="AG3636" s="34" t="s">
        <v>36</v>
      </c>
      <c r="AH3636" s="34" t="s">
        <v>36</v>
      </c>
      <c r="AI3636" s="29">
        <v>22.5</v>
      </c>
      <c r="AJ3636" s="29">
        <v>0.7006</v>
      </c>
      <c r="AK3636" s="29">
        <v>0</v>
      </c>
      <c r="AL3636" s="29">
        <v>0</v>
      </c>
      <c r="AM3636" s="29" t="s">
        <v>28</v>
      </c>
      <c r="AN3636" s="44" t="s">
        <v>27</v>
      </c>
      <c r="AO3636" s="29" t="s">
        <v>28</v>
      </c>
      <c r="AP3636" s="29">
        <v>1</v>
      </c>
      <c r="AQ3636" s="29" t="s">
        <v>33</v>
      </c>
      <c r="AR3636" s="29" t="s">
        <v>33</v>
      </c>
      <c r="AS3636" s="29" t="s">
        <v>33</v>
      </c>
      <c r="AT3636" s="29"/>
      <c r="AU3636" s="144"/>
      <c r="AV3636" s="36" t="s">
        <v>28</v>
      </c>
      <c r="AW3636" s="102">
        <v>42551</v>
      </c>
      <c r="AX3636" s="129" t="s">
        <v>33</v>
      </c>
      <c r="AY3636" s="106" t="e">
        <v>#N/A</v>
      </c>
      <c r="BD3636" t="s">
        <v>1608</v>
      </c>
      <c r="BE3636" t="e">
        <v>#N/A</v>
      </c>
      <c r="BF3636">
        <v>0</v>
      </c>
      <c r="BH3636" t="str">
        <f t="shared" si="795"/>
        <v/>
      </c>
      <c r="BJ3636" t="str">
        <f t="shared" si="796"/>
        <v>OK</v>
      </c>
      <c r="BK3636" s="130" t="s">
        <v>5302</v>
      </c>
      <c r="BL3636" s="130" t="e">
        <v>#VALUE!</v>
      </c>
      <c r="BM3636" s="131" t="s">
        <v>33</v>
      </c>
      <c r="BN3636" s="131" t="e">
        <v>#VALUE!</v>
      </c>
      <c r="BO3636" t="e">
        <v>#N/A</v>
      </c>
      <c r="BP3636">
        <v>0</v>
      </c>
    </row>
    <row r="3637" spans="1:68" ht="25.2" x14ac:dyDescent="0.3">
      <c r="A3637" s="1"/>
      <c r="B3637" s="47">
        <v>3276</v>
      </c>
      <c r="C3637" s="45">
        <v>1054168</v>
      </c>
      <c r="D3637" s="29"/>
      <c r="E3637" s="29"/>
      <c r="F3637" s="31" t="s">
        <v>2846</v>
      </c>
      <c r="G3637" s="29" t="s">
        <v>31</v>
      </c>
      <c r="H3637" s="29"/>
      <c r="I3637" s="148" t="s">
        <v>33</v>
      </c>
      <c r="J3637" s="147" t="s">
        <v>33</v>
      </c>
      <c r="K3637" s="148" t="e">
        <v>#N/A</v>
      </c>
      <c r="L3637" s="148" t="s">
        <v>32</v>
      </c>
      <c r="M3637" s="147">
        <v>42551</v>
      </c>
      <c r="N3637" s="29" t="str">
        <f t="shared" si="792"/>
        <v/>
      </c>
      <c r="O3637" s="29" t="str">
        <f t="shared" si="793"/>
        <v/>
      </c>
      <c r="P3637" s="29" t="str">
        <f t="shared" si="794"/>
        <v/>
      </c>
      <c r="Q3637" s="29" t="str">
        <f t="shared" si="785"/>
        <v/>
      </c>
      <c r="R3637" s="29" t="str">
        <f t="shared" si="786"/>
        <v/>
      </c>
      <c r="S3637" s="29" t="str">
        <f t="shared" si="787"/>
        <v/>
      </c>
      <c r="T3637" s="29" t="str">
        <f t="shared" si="788"/>
        <v/>
      </c>
      <c r="U3637" s="29"/>
      <c r="V3637" s="29"/>
      <c r="W3637" s="38" t="s">
        <v>2614</v>
      </c>
      <c r="X3637" s="29" t="s">
        <v>158</v>
      </c>
      <c r="Y3637" s="146">
        <v>250561</v>
      </c>
      <c r="Z3637" s="33">
        <v>320718</v>
      </c>
      <c r="AA3637" s="34">
        <f t="shared" si="789"/>
        <v>0.28000000000000003</v>
      </c>
      <c r="AB3637" s="33">
        <f t="shared" si="790"/>
        <v>320718</v>
      </c>
      <c r="AC3637" s="34">
        <f t="shared" si="791"/>
        <v>0.27999968275988624</v>
      </c>
      <c r="AD3637" s="145">
        <f t="shared" si="784"/>
        <v>267265</v>
      </c>
      <c r="AE3637" s="105">
        <v>208800.83300000001</v>
      </c>
      <c r="AF3637" s="34" t="s">
        <v>36</v>
      </c>
      <c r="AG3637" s="34" t="s">
        <v>36</v>
      </c>
      <c r="AH3637" s="34" t="s">
        <v>36</v>
      </c>
      <c r="AI3637" s="29">
        <v>25</v>
      </c>
      <c r="AJ3637" s="29">
        <v>1.0694999999999999</v>
      </c>
      <c r="AK3637" s="29">
        <v>0</v>
      </c>
      <c r="AL3637" s="29">
        <v>0</v>
      </c>
      <c r="AM3637" s="29" t="s">
        <v>28</v>
      </c>
      <c r="AN3637" s="44" t="s">
        <v>27</v>
      </c>
      <c r="AO3637" s="29" t="s">
        <v>28</v>
      </c>
      <c r="AP3637" s="29">
        <v>1</v>
      </c>
      <c r="AQ3637" s="29" t="s">
        <v>33</v>
      </c>
      <c r="AR3637" s="29" t="s">
        <v>33</v>
      </c>
      <c r="AS3637" s="29" t="s">
        <v>33</v>
      </c>
      <c r="AT3637" s="29"/>
      <c r="AU3637" s="144"/>
      <c r="AV3637" s="36" t="s">
        <v>28</v>
      </c>
      <c r="AW3637" s="102">
        <v>42551</v>
      </c>
      <c r="AX3637" s="129" t="s">
        <v>33</v>
      </c>
      <c r="AY3637" s="106" t="e">
        <v>#N/A</v>
      </c>
      <c r="BD3637" t="s">
        <v>1608</v>
      </c>
      <c r="BE3637" t="e">
        <v>#N/A</v>
      </c>
      <c r="BF3637">
        <v>0</v>
      </c>
      <c r="BH3637" t="str">
        <f t="shared" si="795"/>
        <v/>
      </c>
      <c r="BJ3637" t="str">
        <f t="shared" si="796"/>
        <v>OK</v>
      </c>
      <c r="BK3637" s="130" t="s">
        <v>5302</v>
      </c>
      <c r="BL3637" s="130" t="e">
        <v>#VALUE!</v>
      </c>
      <c r="BM3637" s="131" t="s">
        <v>33</v>
      </c>
      <c r="BN3637" s="131" t="e">
        <v>#VALUE!</v>
      </c>
      <c r="BO3637" t="e">
        <v>#N/A</v>
      </c>
      <c r="BP3637">
        <v>0</v>
      </c>
    </row>
    <row r="3638" spans="1:68" ht="25.2" x14ac:dyDescent="0.3">
      <c r="A3638" s="1"/>
      <c r="B3638" s="47">
        <v>3277</v>
      </c>
      <c r="C3638" s="45">
        <v>1050331</v>
      </c>
      <c r="D3638" s="29"/>
      <c r="E3638" s="29"/>
      <c r="F3638" s="31" t="s">
        <v>2847</v>
      </c>
      <c r="G3638" s="29" t="s">
        <v>31</v>
      </c>
      <c r="H3638" s="29"/>
      <c r="I3638" s="148" t="s">
        <v>33</v>
      </c>
      <c r="J3638" s="147" t="s">
        <v>33</v>
      </c>
      <c r="K3638" s="148" t="e">
        <v>#N/A</v>
      </c>
      <c r="L3638" s="148" t="s">
        <v>32</v>
      </c>
      <c r="M3638" s="147">
        <v>42551</v>
      </c>
      <c r="N3638" s="29" t="str">
        <f t="shared" si="792"/>
        <v/>
      </c>
      <c r="O3638" s="29" t="str">
        <f t="shared" si="793"/>
        <v/>
      </c>
      <c r="P3638" s="29" t="str">
        <f t="shared" si="794"/>
        <v/>
      </c>
      <c r="Q3638" s="29" t="str">
        <f t="shared" si="785"/>
        <v/>
      </c>
      <c r="R3638" s="29" t="str">
        <f t="shared" si="786"/>
        <v/>
      </c>
      <c r="S3638" s="29" t="str">
        <f t="shared" si="787"/>
        <v/>
      </c>
      <c r="T3638" s="29" t="str">
        <f t="shared" si="788"/>
        <v/>
      </c>
      <c r="U3638" s="29"/>
      <c r="V3638" s="29"/>
      <c r="W3638" s="38" t="s">
        <v>2614</v>
      </c>
      <c r="X3638" s="29" t="s">
        <v>158</v>
      </c>
      <c r="Y3638" s="146">
        <v>1014</v>
      </c>
      <c r="Z3638" s="33">
        <v>1297</v>
      </c>
      <c r="AA3638" s="34">
        <f t="shared" si="789"/>
        <v>0.27900000000000003</v>
      </c>
      <c r="AB3638" s="33">
        <f t="shared" si="790"/>
        <v>1297</v>
      </c>
      <c r="AC3638" s="34">
        <f t="shared" si="791"/>
        <v>0.27909230769230781</v>
      </c>
      <c r="AD3638" s="145">
        <f t="shared" si="784"/>
        <v>1080.8330000000001</v>
      </c>
      <c r="AE3638" s="105">
        <v>845</v>
      </c>
      <c r="AF3638" s="34" t="s">
        <v>36</v>
      </c>
      <c r="AG3638" s="34" t="s">
        <v>36</v>
      </c>
      <c r="AH3638" s="34" t="s">
        <v>36</v>
      </c>
      <c r="AI3638" s="29">
        <v>0.193</v>
      </c>
      <c r="AJ3638" s="29">
        <v>2.2000000000000001E-3</v>
      </c>
      <c r="AK3638" s="29">
        <v>0</v>
      </c>
      <c r="AL3638" s="29">
        <v>0</v>
      </c>
      <c r="AM3638" s="29" t="s">
        <v>28</v>
      </c>
      <c r="AN3638" s="44" t="s">
        <v>27</v>
      </c>
      <c r="AO3638" s="29" t="s">
        <v>28</v>
      </c>
      <c r="AP3638" s="29">
        <v>1</v>
      </c>
      <c r="AQ3638" s="29"/>
      <c r="AR3638" s="29"/>
      <c r="AS3638" s="29"/>
      <c r="AT3638" s="29"/>
      <c r="AU3638" s="144"/>
      <c r="AV3638" s="36" t="s">
        <v>28</v>
      </c>
      <c r="AW3638" s="102">
        <v>42551</v>
      </c>
      <c r="AX3638" s="129" t="s">
        <v>33</v>
      </c>
      <c r="AY3638" s="106">
        <v>30</v>
      </c>
      <c r="BD3638" t="s">
        <v>1724</v>
      </c>
      <c r="BE3638" t="e">
        <v>#N/A</v>
      </c>
      <c r="BF3638">
        <v>0</v>
      </c>
      <c r="BH3638" t="str">
        <f t="shared" si="795"/>
        <v/>
      </c>
      <c r="BJ3638" t="str">
        <f t="shared" si="796"/>
        <v>OK</v>
      </c>
      <c r="BK3638" s="130" t="s">
        <v>5302</v>
      </c>
      <c r="BL3638" s="130" t="e">
        <v>#VALUE!</v>
      </c>
      <c r="BM3638" s="131" t="s">
        <v>33</v>
      </c>
      <c r="BN3638" s="131" t="e">
        <v>#VALUE!</v>
      </c>
      <c r="BO3638" t="e">
        <v>#N/A</v>
      </c>
      <c r="BP3638">
        <v>0</v>
      </c>
    </row>
    <row r="3639" spans="1:68" ht="25.2" x14ac:dyDescent="0.3">
      <c r="A3639" s="1"/>
      <c r="B3639" s="47">
        <v>3278</v>
      </c>
      <c r="C3639" s="45">
        <v>1050332</v>
      </c>
      <c r="D3639" s="29"/>
      <c r="E3639" s="29"/>
      <c r="F3639" s="31" t="s">
        <v>2848</v>
      </c>
      <c r="G3639" s="29" t="s">
        <v>31</v>
      </c>
      <c r="H3639" s="29"/>
      <c r="I3639" s="148" t="s">
        <v>33</v>
      </c>
      <c r="J3639" s="147" t="s">
        <v>33</v>
      </c>
      <c r="K3639" s="148" t="e">
        <v>#N/A</v>
      </c>
      <c r="L3639" s="148" t="s">
        <v>32</v>
      </c>
      <c r="M3639" s="147">
        <v>42551</v>
      </c>
      <c r="N3639" s="29" t="str">
        <f t="shared" si="792"/>
        <v/>
      </c>
      <c r="O3639" s="29" t="str">
        <f t="shared" si="793"/>
        <v/>
      </c>
      <c r="P3639" s="29" t="str">
        <f t="shared" si="794"/>
        <v/>
      </c>
      <c r="Q3639" s="29" t="str">
        <f t="shared" si="785"/>
        <v/>
      </c>
      <c r="R3639" s="29" t="str">
        <f t="shared" si="786"/>
        <v/>
      </c>
      <c r="S3639" s="29" t="str">
        <f t="shared" si="787"/>
        <v/>
      </c>
      <c r="T3639" s="29" t="str">
        <f t="shared" si="788"/>
        <v/>
      </c>
      <c r="U3639" s="29"/>
      <c r="V3639" s="29"/>
      <c r="W3639" s="38" t="s">
        <v>2614</v>
      </c>
      <c r="X3639" s="29" t="s">
        <v>158</v>
      </c>
      <c r="Y3639" s="146">
        <v>1599</v>
      </c>
      <c r="Z3639" s="33">
        <v>2047</v>
      </c>
      <c r="AA3639" s="34">
        <f t="shared" si="789"/>
        <v>0.28000000000000003</v>
      </c>
      <c r="AB3639" s="33">
        <f t="shared" si="790"/>
        <v>2047</v>
      </c>
      <c r="AC3639" s="34">
        <f t="shared" si="791"/>
        <v>0.28017485928705449</v>
      </c>
      <c r="AD3639" s="145">
        <f t="shared" si="784"/>
        <v>1705.8330000000001</v>
      </c>
      <c r="AE3639" s="105">
        <v>1332.5</v>
      </c>
      <c r="AF3639" s="34" t="s">
        <v>36</v>
      </c>
      <c r="AG3639" s="34" t="s">
        <v>36</v>
      </c>
      <c r="AH3639" s="34" t="s">
        <v>36</v>
      </c>
      <c r="AI3639" s="29">
        <v>0.34699999999999998</v>
      </c>
      <c r="AJ3639" s="29">
        <v>6.77E-3</v>
      </c>
      <c r="AK3639" s="29">
        <v>0</v>
      </c>
      <c r="AL3639" s="29">
        <v>0</v>
      </c>
      <c r="AM3639" s="29" t="s">
        <v>28</v>
      </c>
      <c r="AN3639" s="44" t="s">
        <v>27</v>
      </c>
      <c r="AO3639" s="29" t="s">
        <v>28</v>
      </c>
      <c r="AP3639" s="29">
        <v>1</v>
      </c>
      <c r="AQ3639" s="29"/>
      <c r="AR3639" s="29"/>
      <c r="AS3639" s="29"/>
      <c r="AT3639" s="29"/>
      <c r="AU3639" s="144"/>
      <c r="AV3639" s="36" t="s">
        <v>28</v>
      </c>
      <c r="AW3639" s="102">
        <v>42551</v>
      </c>
      <c r="AX3639" s="129" t="s">
        <v>33</v>
      </c>
      <c r="AY3639" s="106" t="e">
        <v>#N/A</v>
      </c>
      <c r="BD3639" t="s">
        <v>1724</v>
      </c>
      <c r="BE3639" t="e">
        <v>#N/A</v>
      </c>
      <c r="BF3639">
        <v>0</v>
      </c>
      <c r="BH3639" t="str">
        <f t="shared" si="795"/>
        <v/>
      </c>
      <c r="BJ3639" t="str">
        <f t="shared" si="796"/>
        <v>OK</v>
      </c>
      <c r="BK3639" s="130" t="s">
        <v>5302</v>
      </c>
      <c r="BL3639" s="130" t="e">
        <v>#VALUE!</v>
      </c>
      <c r="BM3639" s="131" t="s">
        <v>33</v>
      </c>
      <c r="BN3639" s="131" t="e">
        <v>#VALUE!</v>
      </c>
      <c r="BO3639" t="e">
        <v>#N/A</v>
      </c>
      <c r="BP3639">
        <v>0</v>
      </c>
    </row>
    <row r="3640" spans="1:68" ht="25.2" x14ac:dyDescent="0.3">
      <c r="A3640" s="1"/>
      <c r="B3640" s="47">
        <v>3279</v>
      </c>
      <c r="C3640" s="45">
        <v>1050333</v>
      </c>
      <c r="D3640" s="29"/>
      <c r="E3640" s="29"/>
      <c r="F3640" s="31" t="s">
        <v>2849</v>
      </c>
      <c r="G3640" s="29" t="s">
        <v>31</v>
      </c>
      <c r="H3640" s="29"/>
      <c r="I3640" s="148" t="s">
        <v>33</v>
      </c>
      <c r="J3640" s="147" t="s">
        <v>33</v>
      </c>
      <c r="K3640" s="148" t="e">
        <v>#N/A</v>
      </c>
      <c r="L3640" s="148" t="s">
        <v>32</v>
      </c>
      <c r="M3640" s="147">
        <v>42551</v>
      </c>
      <c r="N3640" s="29" t="str">
        <f t="shared" si="792"/>
        <v/>
      </c>
      <c r="O3640" s="29" t="str">
        <f t="shared" si="793"/>
        <v/>
      </c>
      <c r="P3640" s="29" t="str">
        <f t="shared" si="794"/>
        <v/>
      </c>
      <c r="Q3640" s="29" t="str">
        <f t="shared" si="785"/>
        <v/>
      </c>
      <c r="R3640" s="29" t="str">
        <f t="shared" si="786"/>
        <v/>
      </c>
      <c r="S3640" s="29" t="str">
        <f t="shared" si="787"/>
        <v/>
      </c>
      <c r="T3640" s="29" t="str">
        <f t="shared" si="788"/>
        <v/>
      </c>
      <c r="U3640" s="29"/>
      <c r="V3640" s="29"/>
      <c r="W3640" s="38" t="s">
        <v>2614</v>
      </c>
      <c r="X3640" s="29" t="s">
        <v>158</v>
      </c>
      <c r="Y3640" s="146">
        <v>4133</v>
      </c>
      <c r="Z3640" s="33">
        <v>5290</v>
      </c>
      <c r="AA3640" s="34">
        <f t="shared" si="789"/>
        <v>0.28000000000000003</v>
      </c>
      <c r="AB3640" s="33">
        <f t="shared" si="790"/>
        <v>5290</v>
      </c>
      <c r="AC3640" s="34">
        <f t="shared" si="791"/>
        <v>0.27994171014355568</v>
      </c>
      <c r="AD3640" s="145">
        <f t="shared" si="784"/>
        <v>4408.3329999999996</v>
      </c>
      <c r="AE3640" s="105">
        <v>3444.1669999999999</v>
      </c>
      <c r="AF3640" s="34" t="s">
        <v>36</v>
      </c>
      <c r="AG3640" s="34" t="s">
        <v>36</v>
      </c>
      <c r="AH3640" s="34" t="s">
        <v>36</v>
      </c>
      <c r="AI3640" s="29">
        <v>0.61</v>
      </c>
      <c r="AJ3640" s="29">
        <v>1.2500000000000001E-2</v>
      </c>
      <c r="AK3640" s="29">
        <v>0</v>
      </c>
      <c r="AL3640" s="29">
        <v>0</v>
      </c>
      <c r="AM3640" s="29" t="s">
        <v>28</v>
      </c>
      <c r="AN3640" s="44" t="s">
        <v>27</v>
      </c>
      <c r="AO3640" s="29" t="s">
        <v>28</v>
      </c>
      <c r="AP3640" s="29">
        <v>1</v>
      </c>
      <c r="AQ3640" s="29"/>
      <c r="AR3640" s="29"/>
      <c r="AS3640" s="29"/>
      <c r="AT3640" s="29"/>
      <c r="AU3640" s="144"/>
      <c r="AV3640" s="36" t="s">
        <v>28</v>
      </c>
      <c r="AW3640" s="102">
        <v>42551</v>
      </c>
      <c r="AX3640" s="129" t="s">
        <v>33</v>
      </c>
      <c r="AY3640" s="106" t="e">
        <v>#N/A</v>
      </c>
      <c r="BD3640" t="s">
        <v>1724</v>
      </c>
      <c r="BE3640" t="e">
        <v>#N/A</v>
      </c>
      <c r="BF3640">
        <v>0</v>
      </c>
      <c r="BH3640" t="str">
        <f t="shared" si="795"/>
        <v/>
      </c>
      <c r="BJ3640" t="str">
        <f t="shared" si="796"/>
        <v>OK</v>
      </c>
      <c r="BK3640" s="130" t="s">
        <v>5302</v>
      </c>
      <c r="BL3640" s="130" t="e">
        <v>#VALUE!</v>
      </c>
      <c r="BM3640" s="131" t="s">
        <v>33</v>
      </c>
      <c r="BN3640" s="131" t="e">
        <v>#VALUE!</v>
      </c>
      <c r="BO3640" t="e">
        <v>#N/A</v>
      </c>
      <c r="BP3640">
        <v>0</v>
      </c>
    </row>
    <row r="3641" spans="1:68" ht="25.2" x14ac:dyDescent="0.3">
      <c r="A3641" s="1"/>
      <c r="B3641" s="47">
        <v>3280</v>
      </c>
      <c r="C3641" s="45">
        <v>1050334</v>
      </c>
      <c r="D3641" s="29"/>
      <c r="E3641" s="29"/>
      <c r="F3641" s="31" t="s">
        <v>2850</v>
      </c>
      <c r="G3641" s="29" t="s">
        <v>31</v>
      </c>
      <c r="H3641" s="29"/>
      <c r="I3641" s="148" t="s">
        <v>33</v>
      </c>
      <c r="J3641" s="147" t="s">
        <v>33</v>
      </c>
      <c r="K3641" s="148" t="e">
        <v>#N/A</v>
      </c>
      <c r="L3641" s="148" t="s">
        <v>32</v>
      </c>
      <c r="M3641" s="147">
        <v>42551</v>
      </c>
      <c r="N3641" s="29" t="str">
        <f t="shared" si="792"/>
        <v/>
      </c>
      <c r="O3641" s="29" t="str">
        <f t="shared" si="793"/>
        <v/>
      </c>
      <c r="P3641" s="29" t="str">
        <f t="shared" si="794"/>
        <v/>
      </c>
      <c r="Q3641" s="29" t="str">
        <f t="shared" si="785"/>
        <v/>
      </c>
      <c r="R3641" s="29" t="str">
        <f t="shared" si="786"/>
        <v/>
      </c>
      <c r="S3641" s="29" t="str">
        <f t="shared" si="787"/>
        <v/>
      </c>
      <c r="T3641" s="29" t="str">
        <f t="shared" si="788"/>
        <v/>
      </c>
      <c r="U3641" s="29"/>
      <c r="V3641" s="29"/>
      <c r="W3641" s="38" t="s">
        <v>2614</v>
      </c>
      <c r="X3641" s="29" t="s">
        <v>158</v>
      </c>
      <c r="Y3641" s="146">
        <v>14133</v>
      </c>
      <c r="Z3641" s="33">
        <v>18090</v>
      </c>
      <c r="AA3641" s="34">
        <f t="shared" si="789"/>
        <v>0.28000000000000003</v>
      </c>
      <c r="AB3641" s="33">
        <f t="shared" si="790"/>
        <v>18090</v>
      </c>
      <c r="AC3641" s="34">
        <f t="shared" si="791"/>
        <v>0.27998301846741669</v>
      </c>
      <c r="AD3641" s="145">
        <f t="shared" si="784"/>
        <v>15075</v>
      </c>
      <c r="AE3641" s="105">
        <v>11777.5</v>
      </c>
      <c r="AF3641" s="34" t="s">
        <v>36</v>
      </c>
      <c r="AG3641" s="34" t="s">
        <v>36</v>
      </c>
      <c r="AH3641" s="34" t="s">
        <v>36</v>
      </c>
      <c r="AI3641" s="29">
        <v>1.97</v>
      </c>
      <c r="AJ3641" s="29">
        <v>6.1899999999999997E-2</v>
      </c>
      <c r="AK3641" s="29">
        <v>0</v>
      </c>
      <c r="AL3641" s="29">
        <v>0</v>
      </c>
      <c r="AM3641" s="29" t="s">
        <v>28</v>
      </c>
      <c r="AN3641" s="44" t="s">
        <v>27</v>
      </c>
      <c r="AO3641" s="29" t="s">
        <v>28</v>
      </c>
      <c r="AP3641" s="29">
        <v>1</v>
      </c>
      <c r="AQ3641" s="29"/>
      <c r="AR3641" s="29"/>
      <c r="AS3641" s="29"/>
      <c r="AT3641" s="29"/>
      <c r="AU3641" s="144"/>
      <c r="AV3641" s="36" t="s">
        <v>28</v>
      </c>
      <c r="AW3641" s="102">
        <v>42551</v>
      </c>
      <c r="AX3641" s="129" t="s">
        <v>33</v>
      </c>
      <c r="AY3641" s="106">
        <v>3</v>
      </c>
      <c r="BD3641" t="s">
        <v>1724</v>
      </c>
      <c r="BE3641" t="e">
        <v>#N/A</v>
      </c>
      <c r="BF3641">
        <v>0</v>
      </c>
      <c r="BH3641" t="str">
        <f t="shared" si="795"/>
        <v/>
      </c>
      <c r="BJ3641" t="str">
        <f t="shared" si="796"/>
        <v>OK</v>
      </c>
      <c r="BK3641" s="130" t="s">
        <v>5302</v>
      </c>
      <c r="BL3641" s="130" t="e">
        <v>#VALUE!</v>
      </c>
      <c r="BM3641" s="131" t="s">
        <v>33</v>
      </c>
      <c r="BN3641" s="131" t="e">
        <v>#VALUE!</v>
      </c>
      <c r="BO3641" t="e">
        <v>#N/A</v>
      </c>
      <c r="BP3641">
        <v>0</v>
      </c>
    </row>
    <row r="3642" spans="1:68" ht="25.2" x14ac:dyDescent="0.3">
      <c r="A3642" s="1"/>
      <c r="B3642" s="47">
        <v>3281</v>
      </c>
      <c r="C3642" s="45">
        <v>1050382</v>
      </c>
      <c r="D3642" s="29"/>
      <c r="E3642" s="29"/>
      <c r="F3642" s="31" t="s">
        <v>2851</v>
      </c>
      <c r="G3642" s="29" t="s">
        <v>31</v>
      </c>
      <c r="H3642" s="29"/>
      <c r="I3642" s="148" t="s">
        <v>33</v>
      </c>
      <c r="J3642" s="147" t="s">
        <v>33</v>
      </c>
      <c r="K3642" s="148" t="e">
        <v>#N/A</v>
      </c>
      <c r="L3642" s="148" t="s">
        <v>32</v>
      </c>
      <c r="M3642" s="147">
        <v>42551</v>
      </c>
      <c r="N3642" s="29" t="str">
        <f t="shared" si="792"/>
        <v/>
      </c>
      <c r="O3642" s="29" t="str">
        <f t="shared" si="793"/>
        <v/>
      </c>
      <c r="P3642" s="29" t="str">
        <f t="shared" si="794"/>
        <v/>
      </c>
      <c r="Q3642" s="29" t="str">
        <f t="shared" si="785"/>
        <v/>
      </c>
      <c r="R3642" s="29" t="str">
        <f t="shared" si="786"/>
        <v/>
      </c>
      <c r="S3642" s="29" t="str">
        <f t="shared" si="787"/>
        <v/>
      </c>
      <c r="T3642" s="29" t="str">
        <f t="shared" si="788"/>
        <v/>
      </c>
      <c r="U3642" s="29"/>
      <c r="V3642" s="29"/>
      <c r="W3642" s="38" t="s">
        <v>2614</v>
      </c>
      <c r="X3642" s="29" t="s">
        <v>158</v>
      </c>
      <c r="Y3642" s="146">
        <v>23236</v>
      </c>
      <c r="Z3642" s="33">
        <v>29743</v>
      </c>
      <c r="AA3642" s="34">
        <f t="shared" si="789"/>
        <v>0.28000000000000003</v>
      </c>
      <c r="AB3642" s="33">
        <f t="shared" si="790"/>
        <v>29743</v>
      </c>
      <c r="AC3642" s="34">
        <f t="shared" si="791"/>
        <v>0.28003959855464966</v>
      </c>
      <c r="AD3642" s="145">
        <f t="shared" si="784"/>
        <v>24785.832999999999</v>
      </c>
      <c r="AE3642" s="105">
        <v>19363.332999999999</v>
      </c>
      <c r="AF3642" s="34" t="s">
        <v>36</v>
      </c>
      <c r="AG3642" s="34" t="s">
        <v>36</v>
      </c>
      <c r="AH3642" s="34" t="s">
        <v>36</v>
      </c>
      <c r="AI3642" s="29">
        <v>3.07</v>
      </c>
      <c r="AJ3642" s="29">
        <v>4.2000000000000003E-2</v>
      </c>
      <c r="AK3642" s="29">
        <v>0</v>
      </c>
      <c r="AL3642" s="29">
        <v>0</v>
      </c>
      <c r="AM3642" s="29" t="s">
        <v>28</v>
      </c>
      <c r="AN3642" s="44" t="s">
        <v>27</v>
      </c>
      <c r="AO3642" s="29" t="s">
        <v>28</v>
      </c>
      <c r="AP3642" s="29">
        <v>1</v>
      </c>
      <c r="AQ3642" s="29"/>
      <c r="AR3642" s="29"/>
      <c r="AS3642" s="29"/>
      <c r="AT3642" s="29"/>
      <c r="AU3642" s="144"/>
      <c r="AV3642" s="36" t="s">
        <v>28</v>
      </c>
      <c r="AW3642" s="102">
        <v>42551</v>
      </c>
      <c r="AX3642" s="129" t="s">
        <v>33</v>
      </c>
      <c r="AY3642" s="106" t="e">
        <v>#N/A</v>
      </c>
      <c r="BD3642" t="s">
        <v>1608</v>
      </c>
      <c r="BE3642" t="e">
        <v>#N/A</v>
      </c>
      <c r="BF3642">
        <v>0</v>
      </c>
      <c r="BH3642" t="str">
        <f t="shared" si="795"/>
        <v/>
      </c>
      <c r="BJ3642" t="str">
        <f t="shared" si="796"/>
        <v>OK</v>
      </c>
      <c r="BK3642" s="130" t="s">
        <v>5302</v>
      </c>
      <c r="BL3642" s="130" t="e">
        <v>#VALUE!</v>
      </c>
      <c r="BM3642" s="131" t="s">
        <v>33</v>
      </c>
      <c r="BN3642" s="131" t="e">
        <v>#VALUE!</v>
      </c>
      <c r="BO3642" t="e">
        <v>#N/A</v>
      </c>
      <c r="BP3642">
        <v>0</v>
      </c>
    </row>
    <row r="3643" spans="1:68" ht="25.2" x14ac:dyDescent="0.3">
      <c r="A3643" s="1"/>
      <c r="B3643" s="47">
        <v>3282</v>
      </c>
      <c r="C3643" s="45">
        <v>1050335</v>
      </c>
      <c r="D3643" s="29"/>
      <c r="E3643" s="29"/>
      <c r="F3643" s="31" t="s">
        <v>2852</v>
      </c>
      <c r="G3643" s="29" t="s">
        <v>31</v>
      </c>
      <c r="H3643" s="29"/>
      <c r="I3643" s="148" t="s">
        <v>33</v>
      </c>
      <c r="J3643" s="147" t="s">
        <v>33</v>
      </c>
      <c r="K3643" s="148" t="e">
        <v>#N/A</v>
      </c>
      <c r="L3643" s="148" t="s">
        <v>32</v>
      </c>
      <c r="M3643" s="147">
        <v>42551</v>
      </c>
      <c r="N3643" s="29" t="str">
        <f t="shared" si="792"/>
        <v/>
      </c>
      <c r="O3643" s="29" t="str">
        <f t="shared" si="793"/>
        <v/>
      </c>
      <c r="P3643" s="29" t="str">
        <f t="shared" si="794"/>
        <v/>
      </c>
      <c r="Q3643" s="29" t="str">
        <f t="shared" si="785"/>
        <v/>
      </c>
      <c r="R3643" s="29" t="str">
        <f t="shared" si="786"/>
        <v/>
      </c>
      <c r="S3643" s="29" t="str">
        <f t="shared" si="787"/>
        <v/>
      </c>
      <c r="T3643" s="29" t="str">
        <f t="shared" si="788"/>
        <v/>
      </c>
      <c r="U3643" s="29"/>
      <c r="V3643" s="29"/>
      <c r="W3643" s="38" t="s">
        <v>2614</v>
      </c>
      <c r="X3643" s="29" t="s">
        <v>158</v>
      </c>
      <c r="Y3643" s="146">
        <v>20121</v>
      </c>
      <c r="Z3643" s="33">
        <v>25755</v>
      </c>
      <c r="AA3643" s="34">
        <f t="shared" si="789"/>
        <v>0.28000000000000003</v>
      </c>
      <c r="AB3643" s="33">
        <f t="shared" si="790"/>
        <v>25755</v>
      </c>
      <c r="AC3643" s="34">
        <f t="shared" si="791"/>
        <v>0.2800059639182943</v>
      </c>
      <c r="AD3643" s="145">
        <f t="shared" si="784"/>
        <v>21462.5</v>
      </c>
      <c r="AE3643" s="105">
        <v>16767.5</v>
      </c>
      <c r="AF3643" s="34" t="s">
        <v>36</v>
      </c>
      <c r="AG3643" s="34" t="s">
        <v>36</v>
      </c>
      <c r="AH3643" s="34" t="s">
        <v>36</v>
      </c>
      <c r="AI3643" s="29">
        <v>4.29</v>
      </c>
      <c r="AJ3643" s="29">
        <v>0.13</v>
      </c>
      <c r="AK3643" s="29">
        <v>0</v>
      </c>
      <c r="AL3643" s="29">
        <v>0</v>
      </c>
      <c r="AM3643" s="29" t="s">
        <v>28</v>
      </c>
      <c r="AN3643" s="44" t="s">
        <v>27</v>
      </c>
      <c r="AO3643" s="29" t="s">
        <v>28</v>
      </c>
      <c r="AP3643" s="29">
        <v>1</v>
      </c>
      <c r="AQ3643" s="29"/>
      <c r="AR3643" s="29"/>
      <c r="AS3643" s="29"/>
      <c r="AT3643" s="29"/>
      <c r="AU3643" s="144"/>
      <c r="AV3643" s="36" t="s">
        <v>28</v>
      </c>
      <c r="AW3643" s="102">
        <v>42551</v>
      </c>
      <c r="AX3643" s="129" t="s">
        <v>33</v>
      </c>
      <c r="AY3643" s="106" t="e">
        <v>#N/A</v>
      </c>
      <c r="BD3643" t="s">
        <v>1724</v>
      </c>
      <c r="BE3643" t="e">
        <v>#N/A</v>
      </c>
      <c r="BF3643">
        <v>0</v>
      </c>
      <c r="BH3643" t="str">
        <f t="shared" si="795"/>
        <v/>
      </c>
      <c r="BJ3643" t="str">
        <f t="shared" si="796"/>
        <v>OK</v>
      </c>
      <c r="BK3643" s="130" t="s">
        <v>5302</v>
      </c>
      <c r="BL3643" s="130" t="e">
        <v>#VALUE!</v>
      </c>
      <c r="BM3643" s="131" t="s">
        <v>33</v>
      </c>
      <c r="BN3643" s="131" t="e">
        <v>#VALUE!</v>
      </c>
      <c r="BO3643" t="e">
        <v>#N/A</v>
      </c>
      <c r="BP3643">
        <v>0</v>
      </c>
    </row>
    <row r="3644" spans="1:68" ht="25.2" x14ac:dyDescent="0.3">
      <c r="A3644" s="1"/>
      <c r="B3644" s="47">
        <v>3283</v>
      </c>
      <c r="C3644" s="45">
        <v>1050336</v>
      </c>
      <c r="D3644" s="29"/>
      <c r="E3644" s="29"/>
      <c r="F3644" s="31" t="s">
        <v>2853</v>
      </c>
      <c r="G3644" s="29" t="s">
        <v>31</v>
      </c>
      <c r="H3644" s="29"/>
      <c r="I3644" s="148" t="s">
        <v>33</v>
      </c>
      <c r="J3644" s="147" t="s">
        <v>33</v>
      </c>
      <c r="K3644" s="148" t="e">
        <v>#N/A</v>
      </c>
      <c r="L3644" s="148" t="s">
        <v>32</v>
      </c>
      <c r="M3644" s="147">
        <v>42551</v>
      </c>
      <c r="N3644" s="29" t="str">
        <f t="shared" si="792"/>
        <v/>
      </c>
      <c r="O3644" s="29" t="str">
        <f t="shared" si="793"/>
        <v/>
      </c>
      <c r="P3644" s="29" t="str">
        <f t="shared" si="794"/>
        <v/>
      </c>
      <c r="Q3644" s="29" t="str">
        <f t="shared" si="785"/>
        <v/>
      </c>
      <c r="R3644" s="29" t="str">
        <f t="shared" si="786"/>
        <v/>
      </c>
      <c r="S3644" s="29" t="str">
        <f t="shared" si="787"/>
        <v/>
      </c>
      <c r="T3644" s="29" t="str">
        <f t="shared" si="788"/>
        <v/>
      </c>
      <c r="U3644" s="29"/>
      <c r="V3644" s="29"/>
      <c r="W3644" s="38" t="s">
        <v>2614</v>
      </c>
      <c r="X3644" s="29" t="s">
        <v>158</v>
      </c>
      <c r="Y3644" s="146">
        <v>31780</v>
      </c>
      <c r="Z3644" s="33">
        <v>40678</v>
      </c>
      <c r="AA3644" s="34">
        <f t="shared" si="789"/>
        <v>0.28000000000000003</v>
      </c>
      <c r="AB3644" s="33">
        <f t="shared" si="790"/>
        <v>40678</v>
      </c>
      <c r="AC3644" s="34">
        <f t="shared" si="791"/>
        <v>0.27998741699166041</v>
      </c>
      <c r="AD3644" s="145">
        <f t="shared" si="784"/>
        <v>33898.332999999999</v>
      </c>
      <c r="AE3644" s="105">
        <v>26483.332999999999</v>
      </c>
      <c r="AF3644" s="34" t="s">
        <v>36</v>
      </c>
      <c r="AG3644" s="34" t="s">
        <v>36</v>
      </c>
      <c r="AH3644" s="34" t="s">
        <v>36</v>
      </c>
      <c r="AI3644" s="29">
        <v>7.45</v>
      </c>
      <c r="AJ3644" s="29">
        <v>0.216</v>
      </c>
      <c r="AK3644" s="29">
        <v>0</v>
      </c>
      <c r="AL3644" s="29">
        <v>0</v>
      </c>
      <c r="AM3644" s="29" t="s">
        <v>28</v>
      </c>
      <c r="AN3644" s="44" t="s">
        <v>27</v>
      </c>
      <c r="AO3644" s="29" t="s">
        <v>28</v>
      </c>
      <c r="AP3644" s="29">
        <v>1</v>
      </c>
      <c r="AQ3644" s="29"/>
      <c r="AR3644" s="29"/>
      <c r="AS3644" s="29"/>
      <c r="AT3644" s="29"/>
      <c r="AU3644" s="144"/>
      <c r="AV3644" s="36" t="s">
        <v>28</v>
      </c>
      <c r="AW3644" s="102">
        <v>42551</v>
      </c>
      <c r="AX3644" s="129" t="s">
        <v>33</v>
      </c>
      <c r="AY3644" s="106" t="e">
        <v>#N/A</v>
      </c>
      <c r="BD3644" t="s">
        <v>1724</v>
      </c>
      <c r="BE3644" t="e">
        <v>#N/A</v>
      </c>
      <c r="BF3644">
        <v>0</v>
      </c>
      <c r="BH3644" t="str">
        <f t="shared" si="795"/>
        <v/>
      </c>
      <c r="BJ3644" t="str">
        <f t="shared" si="796"/>
        <v>OK</v>
      </c>
      <c r="BK3644" s="130" t="s">
        <v>5302</v>
      </c>
      <c r="BL3644" s="130" t="e">
        <v>#VALUE!</v>
      </c>
      <c r="BM3644" s="131" t="s">
        <v>33</v>
      </c>
      <c r="BN3644" s="131" t="e">
        <v>#VALUE!</v>
      </c>
      <c r="BO3644" t="e">
        <v>#N/A</v>
      </c>
      <c r="BP3644">
        <v>0</v>
      </c>
    </row>
    <row r="3645" spans="1:68" ht="25.2" x14ac:dyDescent="0.3">
      <c r="A3645" s="1"/>
      <c r="B3645" s="47">
        <v>3284</v>
      </c>
      <c r="C3645" s="45">
        <v>1057910</v>
      </c>
      <c r="D3645" s="29"/>
      <c r="E3645" s="29"/>
      <c r="F3645" s="31" t="s">
        <v>2854</v>
      </c>
      <c r="G3645" s="29" t="s">
        <v>31</v>
      </c>
      <c r="H3645" s="29"/>
      <c r="I3645" s="148" t="s">
        <v>33</v>
      </c>
      <c r="J3645" s="147" t="s">
        <v>33</v>
      </c>
      <c r="K3645" s="148" t="e">
        <v>#N/A</v>
      </c>
      <c r="L3645" s="148" t="s">
        <v>32</v>
      </c>
      <c r="M3645" s="147">
        <v>42551</v>
      </c>
      <c r="N3645" s="29" t="str">
        <f t="shared" si="792"/>
        <v/>
      </c>
      <c r="O3645" s="29" t="str">
        <f t="shared" si="793"/>
        <v/>
      </c>
      <c r="P3645" s="29" t="str">
        <f t="shared" si="794"/>
        <v/>
      </c>
      <c r="Q3645" s="29" t="str">
        <f t="shared" si="785"/>
        <v/>
      </c>
      <c r="R3645" s="29" t="str">
        <f t="shared" si="786"/>
        <v/>
      </c>
      <c r="S3645" s="29" t="str">
        <f t="shared" si="787"/>
        <v/>
      </c>
      <c r="T3645" s="29" t="str">
        <f t="shared" si="788"/>
        <v/>
      </c>
      <c r="U3645" s="29"/>
      <c r="V3645" s="29"/>
      <c r="W3645" s="38" t="s">
        <v>2614</v>
      </c>
      <c r="X3645" s="29" t="s">
        <v>158</v>
      </c>
      <c r="Y3645" s="146">
        <v>22886</v>
      </c>
      <c r="Z3645" s="33">
        <v>29295</v>
      </c>
      <c r="AA3645" s="34">
        <f t="shared" si="789"/>
        <v>0.28000000000000003</v>
      </c>
      <c r="AB3645" s="33">
        <f t="shared" si="790"/>
        <v>29295</v>
      </c>
      <c r="AC3645" s="34">
        <f t="shared" si="791"/>
        <v>0.28004017687599086</v>
      </c>
      <c r="AD3645" s="145">
        <f t="shared" si="784"/>
        <v>24412.5</v>
      </c>
      <c r="AE3645" s="105">
        <v>19071.667000000001</v>
      </c>
      <c r="AF3645" s="34" t="s">
        <v>36</v>
      </c>
      <c r="AG3645" s="34" t="s">
        <v>36</v>
      </c>
      <c r="AH3645" s="34" t="s">
        <v>36</v>
      </c>
      <c r="AI3645" s="29">
        <v>10</v>
      </c>
      <c r="AJ3645" s="29">
        <v>0.182</v>
      </c>
      <c r="AK3645" s="29">
        <v>0</v>
      </c>
      <c r="AL3645" s="29">
        <v>0</v>
      </c>
      <c r="AM3645" s="29" t="s">
        <v>28</v>
      </c>
      <c r="AN3645" s="44" t="s">
        <v>27</v>
      </c>
      <c r="AO3645" s="29" t="s">
        <v>28</v>
      </c>
      <c r="AP3645" s="29">
        <v>1</v>
      </c>
      <c r="AQ3645" s="29"/>
      <c r="AR3645" s="29"/>
      <c r="AS3645" s="29"/>
      <c r="AT3645" s="29"/>
      <c r="AU3645" s="144"/>
      <c r="AV3645" s="36" t="s">
        <v>28</v>
      </c>
      <c r="AW3645" s="102">
        <v>42551</v>
      </c>
      <c r="AX3645" s="129" t="s">
        <v>33</v>
      </c>
      <c r="AY3645" s="106" t="e">
        <v>#N/A</v>
      </c>
      <c r="BD3645" t="s">
        <v>1724</v>
      </c>
      <c r="BE3645" t="e">
        <v>#N/A</v>
      </c>
      <c r="BF3645" t="s">
        <v>4740</v>
      </c>
      <c r="BH3645" t="str">
        <f t="shared" si="795"/>
        <v/>
      </c>
      <c r="BJ3645" t="str">
        <f t="shared" si="796"/>
        <v>OK</v>
      </c>
      <c r="BK3645" s="130" t="s">
        <v>5302</v>
      </c>
      <c r="BL3645" s="130" t="e">
        <v>#VALUE!</v>
      </c>
      <c r="BM3645" s="131" t="s">
        <v>33</v>
      </c>
      <c r="BN3645" s="131" t="e">
        <v>#VALUE!</v>
      </c>
      <c r="BO3645" t="e">
        <v>#N/A</v>
      </c>
      <c r="BP3645">
        <v>0</v>
      </c>
    </row>
    <row r="3646" spans="1:68" ht="25.2" x14ac:dyDescent="0.3">
      <c r="A3646" s="1"/>
      <c r="B3646" s="47">
        <v>3285</v>
      </c>
      <c r="C3646" s="45">
        <v>1050294</v>
      </c>
      <c r="D3646" s="29"/>
      <c r="E3646" s="29"/>
      <c r="F3646" s="31" t="s">
        <v>2855</v>
      </c>
      <c r="G3646" s="29" t="s">
        <v>31</v>
      </c>
      <c r="H3646" s="29"/>
      <c r="I3646" s="148" t="s">
        <v>33</v>
      </c>
      <c r="J3646" s="147" t="s">
        <v>33</v>
      </c>
      <c r="K3646" s="148" t="e">
        <v>#N/A</v>
      </c>
      <c r="L3646" s="148" t="s">
        <v>32</v>
      </c>
      <c r="M3646" s="147">
        <v>42551</v>
      </c>
      <c r="N3646" s="29" t="str">
        <f t="shared" si="792"/>
        <v/>
      </c>
      <c r="O3646" s="29" t="str">
        <f t="shared" si="793"/>
        <v/>
      </c>
      <c r="P3646" s="29" t="str">
        <f t="shared" si="794"/>
        <v/>
      </c>
      <c r="Q3646" s="29" t="str">
        <f t="shared" si="785"/>
        <v/>
      </c>
      <c r="R3646" s="29" t="str">
        <f t="shared" si="786"/>
        <v/>
      </c>
      <c r="S3646" s="29" t="str">
        <f t="shared" si="787"/>
        <v/>
      </c>
      <c r="T3646" s="29" t="str">
        <f t="shared" si="788"/>
        <v/>
      </c>
      <c r="U3646" s="29"/>
      <c r="V3646" s="29"/>
      <c r="W3646" s="38" t="s">
        <v>2614</v>
      </c>
      <c r="X3646" s="29" t="s">
        <v>158</v>
      </c>
      <c r="Y3646" s="146">
        <v>3322</v>
      </c>
      <c r="Z3646" s="33">
        <v>4252</v>
      </c>
      <c r="AA3646" s="34">
        <f t="shared" si="789"/>
        <v>0.28000000000000003</v>
      </c>
      <c r="AB3646" s="33">
        <f t="shared" si="790"/>
        <v>4252</v>
      </c>
      <c r="AC3646" s="34">
        <f t="shared" si="791"/>
        <v>0.27995186995206139</v>
      </c>
      <c r="AD3646" s="145">
        <f t="shared" si="784"/>
        <v>3543.3330000000001</v>
      </c>
      <c r="AE3646" s="105">
        <v>2768.3330000000001</v>
      </c>
      <c r="AF3646" s="34" t="s">
        <v>36</v>
      </c>
      <c r="AG3646" s="34" t="s">
        <v>36</v>
      </c>
      <c r="AH3646" s="34" t="s">
        <v>36</v>
      </c>
      <c r="AI3646" s="29">
        <v>1.5</v>
      </c>
      <c r="AJ3646" s="29">
        <v>4.0620000000000003E-2</v>
      </c>
      <c r="AK3646" s="29">
        <v>0</v>
      </c>
      <c r="AL3646" s="29">
        <v>0</v>
      </c>
      <c r="AM3646" s="29" t="s">
        <v>28</v>
      </c>
      <c r="AN3646" s="44" t="s">
        <v>27</v>
      </c>
      <c r="AO3646" s="29" t="s">
        <v>28</v>
      </c>
      <c r="AP3646" s="29">
        <v>1</v>
      </c>
      <c r="AQ3646" s="29"/>
      <c r="AR3646" s="29"/>
      <c r="AS3646" s="29"/>
      <c r="AT3646" s="29"/>
      <c r="AU3646" s="144"/>
      <c r="AV3646" s="36" t="s">
        <v>28</v>
      </c>
      <c r="AW3646" s="102">
        <v>42551</v>
      </c>
      <c r="AX3646" s="129" t="s">
        <v>33</v>
      </c>
      <c r="AY3646" s="106">
        <v>20</v>
      </c>
      <c r="BD3646" t="s">
        <v>1724</v>
      </c>
      <c r="BE3646" t="e">
        <v>#N/A</v>
      </c>
      <c r="BF3646">
        <v>0</v>
      </c>
      <c r="BH3646" t="str">
        <f t="shared" si="795"/>
        <v/>
      </c>
      <c r="BJ3646" t="str">
        <f t="shared" si="796"/>
        <v>OK</v>
      </c>
      <c r="BK3646" s="130" t="s">
        <v>5302</v>
      </c>
      <c r="BL3646" s="130" t="e">
        <v>#VALUE!</v>
      </c>
      <c r="BM3646" s="131" t="s">
        <v>33</v>
      </c>
      <c r="BN3646" s="131" t="e">
        <v>#VALUE!</v>
      </c>
      <c r="BO3646" t="e">
        <v>#N/A</v>
      </c>
      <c r="BP3646">
        <v>0</v>
      </c>
    </row>
    <row r="3647" spans="1:68" ht="25.2" x14ac:dyDescent="0.3">
      <c r="A3647" s="1"/>
      <c r="B3647" s="47">
        <v>3286</v>
      </c>
      <c r="C3647" s="45">
        <v>1050299</v>
      </c>
      <c r="D3647" s="29"/>
      <c r="E3647" s="29"/>
      <c r="F3647" s="31" t="s">
        <v>2856</v>
      </c>
      <c r="G3647" s="29" t="s">
        <v>31</v>
      </c>
      <c r="H3647" s="29"/>
      <c r="I3647" s="148" t="s">
        <v>33</v>
      </c>
      <c r="J3647" s="147" t="s">
        <v>33</v>
      </c>
      <c r="K3647" s="148" t="e">
        <v>#N/A</v>
      </c>
      <c r="L3647" s="148" t="s">
        <v>32</v>
      </c>
      <c r="M3647" s="147">
        <v>42551</v>
      </c>
      <c r="N3647" s="29" t="str">
        <f t="shared" si="792"/>
        <v/>
      </c>
      <c r="O3647" s="29" t="str">
        <f t="shared" si="793"/>
        <v/>
      </c>
      <c r="P3647" s="29" t="str">
        <f t="shared" si="794"/>
        <v/>
      </c>
      <c r="Q3647" s="29" t="str">
        <f t="shared" si="785"/>
        <v/>
      </c>
      <c r="R3647" s="29" t="str">
        <f t="shared" si="786"/>
        <v/>
      </c>
      <c r="S3647" s="29" t="str">
        <f t="shared" si="787"/>
        <v/>
      </c>
      <c r="T3647" s="29" t="str">
        <f t="shared" si="788"/>
        <v/>
      </c>
      <c r="U3647" s="29"/>
      <c r="V3647" s="29"/>
      <c r="W3647" s="38" t="s">
        <v>2614</v>
      </c>
      <c r="X3647" s="29" t="s">
        <v>158</v>
      </c>
      <c r="Y3647" s="146">
        <v>3919</v>
      </c>
      <c r="Z3647" s="33">
        <v>5016</v>
      </c>
      <c r="AA3647" s="34">
        <f t="shared" si="789"/>
        <v>0.28000000000000003</v>
      </c>
      <c r="AB3647" s="33">
        <f t="shared" si="790"/>
        <v>5016</v>
      </c>
      <c r="AC3647" s="34">
        <f t="shared" si="791"/>
        <v>0.27991847715422064</v>
      </c>
      <c r="AD3647" s="145">
        <f t="shared" si="784"/>
        <v>4180</v>
      </c>
      <c r="AE3647" s="105">
        <v>3265.8330000000001</v>
      </c>
      <c r="AF3647" s="34" t="s">
        <v>36</v>
      </c>
      <c r="AG3647" s="34" t="s">
        <v>36</v>
      </c>
      <c r="AH3647" s="34" t="s">
        <v>36</v>
      </c>
      <c r="AI3647" s="29">
        <v>1.7</v>
      </c>
      <c r="AJ3647" s="29">
        <v>4.6420000000000003E-2</v>
      </c>
      <c r="AK3647" s="29">
        <v>0</v>
      </c>
      <c r="AL3647" s="29">
        <v>0</v>
      </c>
      <c r="AM3647" s="29" t="s">
        <v>28</v>
      </c>
      <c r="AN3647" s="44" t="s">
        <v>27</v>
      </c>
      <c r="AO3647" s="29" t="s">
        <v>28</v>
      </c>
      <c r="AP3647" s="29">
        <v>1</v>
      </c>
      <c r="AQ3647" s="29"/>
      <c r="AR3647" s="29"/>
      <c r="AS3647" s="29"/>
      <c r="AT3647" s="29"/>
      <c r="AU3647" s="144"/>
      <c r="AV3647" s="36" t="s">
        <v>28</v>
      </c>
      <c r="AW3647" s="102">
        <v>42551</v>
      </c>
      <c r="AX3647" s="129" t="s">
        <v>33</v>
      </c>
      <c r="AY3647" s="106" t="e">
        <v>#N/A</v>
      </c>
      <c r="BD3647" t="s">
        <v>1724</v>
      </c>
      <c r="BE3647" t="e">
        <v>#N/A</v>
      </c>
      <c r="BF3647">
        <v>0</v>
      </c>
      <c r="BH3647" t="str">
        <f t="shared" si="795"/>
        <v/>
      </c>
      <c r="BJ3647" t="str">
        <f t="shared" si="796"/>
        <v>OK</v>
      </c>
      <c r="BK3647" s="130" t="s">
        <v>5302</v>
      </c>
      <c r="BL3647" s="130" t="e">
        <v>#VALUE!</v>
      </c>
      <c r="BM3647" s="131" t="s">
        <v>33</v>
      </c>
      <c r="BN3647" s="131" t="e">
        <v>#VALUE!</v>
      </c>
      <c r="BO3647" t="e">
        <v>#N/A</v>
      </c>
      <c r="BP3647">
        <v>0</v>
      </c>
    </row>
    <row r="3648" spans="1:68" ht="25.2" x14ac:dyDescent="0.3">
      <c r="A3648" s="1"/>
      <c r="B3648" s="47">
        <v>3287</v>
      </c>
      <c r="C3648" s="45">
        <v>1050295</v>
      </c>
      <c r="D3648" s="29"/>
      <c r="E3648" s="29"/>
      <c r="F3648" s="31" t="s">
        <v>2857</v>
      </c>
      <c r="G3648" s="29" t="s">
        <v>31</v>
      </c>
      <c r="H3648" s="29"/>
      <c r="I3648" s="148" t="s">
        <v>33</v>
      </c>
      <c r="J3648" s="147" t="s">
        <v>33</v>
      </c>
      <c r="K3648" s="148" t="e">
        <v>#N/A</v>
      </c>
      <c r="L3648" s="148" t="s">
        <v>32</v>
      </c>
      <c r="M3648" s="147">
        <v>42551</v>
      </c>
      <c r="N3648" s="29" t="str">
        <f t="shared" si="792"/>
        <v/>
      </c>
      <c r="O3648" s="29" t="str">
        <f t="shared" si="793"/>
        <v/>
      </c>
      <c r="P3648" s="29" t="str">
        <f t="shared" si="794"/>
        <v/>
      </c>
      <c r="Q3648" s="29" t="str">
        <f t="shared" si="785"/>
        <v/>
      </c>
      <c r="R3648" s="29" t="str">
        <f t="shared" si="786"/>
        <v/>
      </c>
      <c r="S3648" s="29" t="str">
        <f t="shared" si="787"/>
        <v/>
      </c>
      <c r="T3648" s="29" t="str">
        <f t="shared" si="788"/>
        <v/>
      </c>
      <c r="U3648" s="29"/>
      <c r="V3648" s="29"/>
      <c r="W3648" s="38" t="s">
        <v>2614</v>
      </c>
      <c r="X3648" s="29" t="s">
        <v>158</v>
      </c>
      <c r="Y3648" s="146">
        <v>5458</v>
      </c>
      <c r="Z3648" s="33">
        <v>6986</v>
      </c>
      <c r="AA3648" s="34">
        <f t="shared" si="789"/>
        <v>0.28000000000000003</v>
      </c>
      <c r="AB3648" s="33">
        <f t="shared" si="790"/>
        <v>6986</v>
      </c>
      <c r="AC3648" s="34">
        <f t="shared" si="791"/>
        <v>0.27995619493999246</v>
      </c>
      <c r="AD3648" s="145">
        <f t="shared" si="784"/>
        <v>5821.6670000000004</v>
      </c>
      <c r="AE3648" s="105">
        <v>4548.3329999999996</v>
      </c>
      <c r="AF3648" s="34" t="s">
        <v>36</v>
      </c>
      <c r="AG3648" s="34" t="s">
        <v>36</v>
      </c>
      <c r="AH3648" s="34" t="s">
        <v>36</v>
      </c>
      <c r="AI3648" s="29">
        <v>2.7</v>
      </c>
      <c r="AJ3648" s="29">
        <v>7.6469999999999996E-2</v>
      </c>
      <c r="AK3648" s="29">
        <v>0</v>
      </c>
      <c r="AL3648" s="29">
        <v>0</v>
      </c>
      <c r="AM3648" s="29" t="s">
        <v>28</v>
      </c>
      <c r="AN3648" s="44" t="s">
        <v>27</v>
      </c>
      <c r="AO3648" s="29" t="s">
        <v>28</v>
      </c>
      <c r="AP3648" s="29">
        <v>1</v>
      </c>
      <c r="AQ3648" s="29"/>
      <c r="AR3648" s="29"/>
      <c r="AS3648" s="29"/>
      <c r="AT3648" s="29"/>
      <c r="AU3648" s="144"/>
      <c r="AV3648" s="36" t="s">
        <v>28</v>
      </c>
      <c r="AW3648" s="102">
        <v>42551</v>
      </c>
      <c r="AX3648" s="129" t="s">
        <v>33</v>
      </c>
      <c r="AY3648" s="106" t="e">
        <v>#N/A</v>
      </c>
      <c r="BD3648" t="s">
        <v>1724</v>
      </c>
      <c r="BE3648" t="e">
        <v>#N/A</v>
      </c>
      <c r="BF3648">
        <v>0</v>
      </c>
      <c r="BH3648" t="str">
        <f t="shared" si="795"/>
        <v/>
      </c>
      <c r="BJ3648" t="str">
        <f t="shared" si="796"/>
        <v>OK</v>
      </c>
      <c r="BK3648" s="130" t="s">
        <v>5302</v>
      </c>
      <c r="BL3648" s="130" t="e">
        <v>#VALUE!</v>
      </c>
      <c r="BM3648" s="131" t="s">
        <v>33</v>
      </c>
      <c r="BN3648" s="131" t="e">
        <v>#VALUE!</v>
      </c>
      <c r="BO3648" t="e">
        <v>#N/A</v>
      </c>
      <c r="BP3648">
        <v>0</v>
      </c>
    </row>
    <row r="3649" spans="1:68" ht="25.2" x14ac:dyDescent="0.3">
      <c r="A3649" s="1"/>
      <c r="B3649" s="47">
        <v>3288</v>
      </c>
      <c r="C3649" s="45">
        <v>1050300</v>
      </c>
      <c r="D3649" s="29"/>
      <c r="E3649" s="29"/>
      <c r="F3649" s="31" t="s">
        <v>2858</v>
      </c>
      <c r="G3649" s="29" t="s">
        <v>31</v>
      </c>
      <c r="H3649" s="29"/>
      <c r="I3649" s="148" t="s">
        <v>33</v>
      </c>
      <c r="J3649" s="147" t="s">
        <v>33</v>
      </c>
      <c r="K3649" s="148" t="e">
        <v>#N/A</v>
      </c>
      <c r="L3649" s="148" t="s">
        <v>32</v>
      </c>
      <c r="M3649" s="147">
        <v>42551</v>
      </c>
      <c r="N3649" s="29" t="str">
        <f t="shared" si="792"/>
        <v/>
      </c>
      <c r="O3649" s="29" t="str">
        <f t="shared" si="793"/>
        <v/>
      </c>
      <c r="P3649" s="29" t="str">
        <f t="shared" si="794"/>
        <v/>
      </c>
      <c r="Q3649" s="29" t="str">
        <f t="shared" si="785"/>
        <v/>
      </c>
      <c r="R3649" s="29" t="str">
        <f t="shared" si="786"/>
        <v/>
      </c>
      <c r="S3649" s="29" t="str">
        <f t="shared" si="787"/>
        <v/>
      </c>
      <c r="T3649" s="29" t="str">
        <f t="shared" si="788"/>
        <v/>
      </c>
      <c r="U3649" s="29"/>
      <c r="V3649" s="29"/>
      <c r="W3649" s="38" t="s">
        <v>2614</v>
      </c>
      <c r="X3649" s="29" t="s">
        <v>158</v>
      </c>
      <c r="Y3649" s="146">
        <v>5604</v>
      </c>
      <c r="Z3649" s="33">
        <v>7173</v>
      </c>
      <c r="AA3649" s="34">
        <f t="shared" si="789"/>
        <v>0.28000000000000003</v>
      </c>
      <c r="AB3649" s="33">
        <f t="shared" si="790"/>
        <v>7173</v>
      </c>
      <c r="AC3649" s="34">
        <f t="shared" si="791"/>
        <v>0.27997858672376874</v>
      </c>
      <c r="AD3649" s="145">
        <f t="shared" si="784"/>
        <v>5977.5</v>
      </c>
      <c r="AE3649" s="105">
        <v>4670</v>
      </c>
      <c r="AF3649" s="34" t="s">
        <v>36</v>
      </c>
      <c r="AG3649" s="34" t="s">
        <v>36</v>
      </c>
      <c r="AH3649" s="34" t="s">
        <v>36</v>
      </c>
      <c r="AI3649" s="29">
        <v>3</v>
      </c>
      <c r="AJ3649" s="29">
        <v>8.1250000000000003E-2</v>
      </c>
      <c r="AK3649" s="29">
        <v>0</v>
      </c>
      <c r="AL3649" s="29">
        <v>0</v>
      </c>
      <c r="AM3649" s="29" t="s">
        <v>28</v>
      </c>
      <c r="AN3649" s="44" t="s">
        <v>27</v>
      </c>
      <c r="AO3649" s="29" t="s">
        <v>28</v>
      </c>
      <c r="AP3649" s="29">
        <v>1</v>
      </c>
      <c r="AQ3649" s="29"/>
      <c r="AR3649" s="29"/>
      <c r="AS3649" s="29"/>
      <c r="AT3649" s="29"/>
      <c r="AU3649" s="144"/>
      <c r="AV3649" s="36" t="s">
        <v>28</v>
      </c>
      <c r="AW3649" s="102">
        <v>42551</v>
      </c>
      <c r="AX3649" s="129" t="s">
        <v>33</v>
      </c>
      <c r="AY3649" s="106" t="e">
        <v>#N/A</v>
      </c>
      <c r="BD3649" t="s">
        <v>1724</v>
      </c>
      <c r="BE3649" t="e">
        <v>#N/A</v>
      </c>
      <c r="BF3649">
        <v>0</v>
      </c>
      <c r="BH3649" t="str">
        <f t="shared" si="795"/>
        <v/>
      </c>
      <c r="BJ3649" t="str">
        <f t="shared" si="796"/>
        <v>OK</v>
      </c>
      <c r="BK3649" s="130" t="s">
        <v>5302</v>
      </c>
      <c r="BL3649" s="130" t="e">
        <v>#VALUE!</v>
      </c>
      <c r="BM3649" s="131" t="s">
        <v>33</v>
      </c>
      <c r="BN3649" s="131" t="e">
        <v>#VALUE!</v>
      </c>
      <c r="BO3649" t="e">
        <v>#N/A</v>
      </c>
      <c r="BP3649">
        <v>0</v>
      </c>
    </row>
    <row r="3650" spans="1:68" ht="25.2" x14ac:dyDescent="0.3">
      <c r="A3650" s="1"/>
      <c r="B3650" s="47">
        <v>3289</v>
      </c>
      <c r="C3650" s="45">
        <v>1050297</v>
      </c>
      <c r="D3650" s="29"/>
      <c r="E3650" s="29"/>
      <c r="F3650" s="31" t="s">
        <v>2859</v>
      </c>
      <c r="G3650" s="29" t="s">
        <v>31</v>
      </c>
      <c r="H3650" s="29"/>
      <c r="I3650" s="148" t="s">
        <v>33</v>
      </c>
      <c r="J3650" s="147" t="s">
        <v>33</v>
      </c>
      <c r="K3650" s="148" t="e">
        <v>#N/A</v>
      </c>
      <c r="L3650" s="148" t="s">
        <v>32</v>
      </c>
      <c r="M3650" s="147">
        <v>42551</v>
      </c>
      <c r="N3650" s="29" t="str">
        <f t="shared" si="792"/>
        <v/>
      </c>
      <c r="O3650" s="29" t="str">
        <f t="shared" si="793"/>
        <v/>
      </c>
      <c r="P3650" s="29" t="str">
        <f t="shared" si="794"/>
        <v/>
      </c>
      <c r="Q3650" s="29" t="str">
        <f t="shared" si="785"/>
        <v/>
      </c>
      <c r="R3650" s="29" t="str">
        <f t="shared" si="786"/>
        <v/>
      </c>
      <c r="S3650" s="29" t="str">
        <f t="shared" si="787"/>
        <v/>
      </c>
      <c r="T3650" s="29" t="str">
        <f t="shared" si="788"/>
        <v/>
      </c>
      <c r="U3650" s="29"/>
      <c r="V3650" s="29"/>
      <c r="W3650" s="38" t="s">
        <v>2614</v>
      </c>
      <c r="X3650" s="29" t="s">
        <v>158</v>
      </c>
      <c r="Y3650" s="146">
        <v>24366</v>
      </c>
      <c r="Z3650" s="33">
        <v>31189</v>
      </c>
      <c r="AA3650" s="34">
        <f t="shared" si="789"/>
        <v>0.28000000000000003</v>
      </c>
      <c r="AB3650" s="33">
        <f t="shared" si="790"/>
        <v>31189</v>
      </c>
      <c r="AC3650" s="34">
        <f t="shared" si="791"/>
        <v>0.28002132479684799</v>
      </c>
      <c r="AD3650" s="145">
        <f t="shared" si="784"/>
        <v>25990.832999999999</v>
      </c>
      <c r="AE3650" s="105">
        <v>20305</v>
      </c>
      <c r="AF3650" s="34" t="s">
        <v>36</v>
      </c>
      <c r="AG3650" s="34" t="s">
        <v>36</v>
      </c>
      <c r="AH3650" s="34" t="s">
        <v>36</v>
      </c>
      <c r="AI3650" s="29">
        <v>4.95</v>
      </c>
      <c r="AJ3650" s="29">
        <v>0.13200000000000001</v>
      </c>
      <c r="AK3650" s="29">
        <v>0</v>
      </c>
      <c r="AL3650" s="29">
        <v>0</v>
      </c>
      <c r="AM3650" s="29" t="s">
        <v>28</v>
      </c>
      <c r="AN3650" s="44" t="s">
        <v>27</v>
      </c>
      <c r="AO3650" s="29" t="s">
        <v>28</v>
      </c>
      <c r="AP3650" s="29">
        <v>1</v>
      </c>
      <c r="AQ3650" s="29"/>
      <c r="AR3650" s="29"/>
      <c r="AS3650" s="29"/>
      <c r="AT3650" s="29"/>
      <c r="AU3650" s="144"/>
      <c r="AV3650" s="36" t="s">
        <v>28</v>
      </c>
      <c r="AW3650" s="102">
        <v>42551</v>
      </c>
      <c r="AX3650" s="129" t="s">
        <v>33</v>
      </c>
      <c r="AY3650" s="106" t="e">
        <v>#N/A</v>
      </c>
      <c r="BD3650" t="s">
        <v>4683</v>
      </c>
      <c r="BE3650" t="e">
        <v>#N/A</v>
      </c>
      <c r="BF3650">
        <v>0</v>
      </c>
      <c r="BH3650" t="str">
        <f t="shared" si="795"/>
        <v/>
      </c>
      <c r="BJ3650" t="str">
        <f t="shared" si="796"/>
        <v>OK</v>
      </c>
      <c r="BK3650" s="130" t="s">
        <v>5302</v>
      </c>
      <c r="BL3650" s="130" t="e">
        <v>#VALUE!</v>
      </c>
      <c r="BM3650" s="131" t="s">
        <v>33</v>
      </c>
      <c r="BN3650" s="131" t="e">
        <v>#VALUE!</v>
      </c>
      <c r="BO3650" t="e">
        <v>#N/A</v>
      </c>
      <c r="BP3650">
        <v>0</v>
      </c>
    </row>
    <row r="3651" spans="1:68" ht="25.2" x14ac:dyDescent="0.3">
      <c r="A3651" s="1"/>
      <c r="B3651" s="47">
        <v>3290</v>
      </c>
      <c r="C3651" s="45">
        <v>1050302</v>
      </c>
      <c r="D3651" s="29"/>
      <c r="E3651" s="29"/>
      <c r="F3651" s="31" t="s">
        <v>2860</v>
      </c>
      <c r="G3651" s="29" t="s">
        <v>31</v>
      </c>
      <c r="H3651" s="29"/>
      <c r="I3651" s="148" t="s">
        <v>33</v>
      </c>
      <c r="J3651" s="147" t="s">
        <v>33</v>
      </c>
      <c r="K3651" s="148" t="e">
        <v>#N/A</v>
      </c>
      <c r="L3651" s="148" t="s">
        <v>32</v>
      </c>
      <c r="M3651" s="147">
        <v>42551</v>
      </c>
      <c r="N3651" s="29" t="str">
        <f t="shared" si="792"/>
        <v/>
      </c>
      <c r="O3651" s="29" t="str">
        <f t="shared" si="793"/>
        <v/>
      </c>
      <c r="P3651" s="29" t="str">
        <f t="shared" si="794"/>
        <v/>
      </c>
      <c r="Q3651" s="29" t="str">
        <f t="shared" si="785"/>
        <v/>
      </c>
      <c r="R3651" s="29" t="str">
        <f t="shared" si="786"/>
        <v/>
      </c>
      <c r="S3651" s="29" t="str">
        <f t="shared" si="787"/>
        <v/>
      </c>
      <c r="T3651" s="29" t="str">
        <f t="shared" si="788"/>
        <v/>
      </c>
      <c r="U3651" s="29"/>
      <c r="V3651" s="29"/>
      <c r="W3651" s="38" t="s">
        <v>2614</v>
      </c>
      <c r="X3651" s="29" t="s">
        <v>158</v>
      </c>
      <c r="Y3651" s="146">
        <v>19735</v>
      </c>
      <c r="Z3651" s="33">
        <v>25261</v>
      </c>
      <c r="AA3651" s="34">
        <f t="shared" si="789"/>
        <v>0.28000000000000003</v>
      </c>
      <c r="AB3651" s="33">
        <f t="shared" si="790"/>
        <v>25261</v>
      </c>
      <c r="AC3651" s="34">
        <f t="shared" si="791"/>
        <v>0.28001013995460128</v>
      </c>
      <c r="AD3651" s="145">
        <f t="shared" si="784"/>
        <v>21050.832999999999</v>
      </c>
      <c r="AE3651" s="105">
        <v>16445.832999999999</v>
      </c>
      <c r="AF3651" s="34" t="s">
        <v>36</v>
      </c>
      <c r="AG3651" s="34" t="s">
        <v>36</v>
      </c>
      <c r="AH3651" s="34" t="s">
        <v>36</v>
      </c>
      <c r="AI3651" s="29">
        <v>5.16</v>
      </c>
      <c r="AJ3651" s="29">
        <v>0.13200000000000001</v>
      </c>
      <c r="AK3651" s="29">
        <v>0</v>
      </c>
      <c r="AL3651" s="29">
        <v>0</v>
      </c>
      <c r="AM3651" s="29" t="s">
        <v>28</v>
      </c>
      <c r="AN3651" s="44" t="s">
        <v>27</v>
      </c>
      <c r="AO3651" s="29" t="s">
        <v>28</v>
      </c>
      <c r="AP3651" s="29">
        <v>1</v>
      </c>
      <c r="AQ3651" s="29"/>
      <c r="AR3651" s="29"/>
      <c r="AS3651" s="29"/>
      <c r="AT3651" s="29"/>
      <c r="AU3651" s="144"/>
      <c r="AV3651" s="36" t="s">
        <v>28</v>
      </c>
      <c r="AW3651" s="102">
        <v>42551</v>
      </c>
      <c r="AX3651" s="129" t="s">
        <v>33</v>
      </c>
      <c r="AY3651" s="106" t="e">
        <v>#N/A</v>
      </c>
      <c r="BD3651" t="s">
        <v>4683</v>
      </c>
      <c r="BE3651" t="e">
        <v>#N/A</v>
      </c>
      <c r="BF3651">
        <v>0</v>
      </c>
      <c r="BH3651" t="str">
        <f t="shared" si="795"/>
        <v/>
      </c>
      <c r="BJ3651" t="str">
        <f t="shared" si="796"/>
        <v>OK</v>
      </c>
      <c r="BK3651" s="130" t="s">
        <v>5302</v>
      </c>
      <c r="BL3651" s="130" t="e">
        <v>#VALUE!</v>
      </c>
      <c r="BM3651" s="131" t="s">
        <v>33</v>
      </c>
      <c r="BN3651" s="131" t="e">
        <v>#VALUE!</v>
      </c>
      <c r="BO3651" t="e">
        <v>#N/A</v>
      </c>
      <c r="BP3651">
        <v>0</v>
      </c>
    </row>
    <row r="3652" spans="1:68" ht="25.2" x14ac:dyDescent="0.3">
      <c r="A3652" s="1"/>
      <c r="B3652" s="47">
        <v>3291</v>
      </c>
      <c r="C3652" s="45">
        <v>1050317</v>
      </c>
      <c r="D3652" s="29"/>
      <c r="E3652" s="29"/>
      <c r="F3652" s="31" t="s">
        <v>2861</v>
      </c>
      <c r="G3652" s="29" t="s">
        <v>31</v>
      </c>
      <c r="H3652" s="29"/>
      <c r="I3652" s="148" t="s">
        <v>33</v>
      </c>
      <c r="J3652" s="147" t="s">
        <v>33</v>
      </c>
      <c r="K3652" s="148" t="e">
        <v>#N/A</v>
      </c>
      <c r="L3652" s="148" t="s">
        <v>32</v>
      </c>
      <c r="M3652" s="147">
        <v>42551</v>
      </c>
      <c r="N3652" s="29" t="str">
        <f t="shared" si="792"/>
        <v/>
      </c>
      <c r="O3652" s="29" t="str">
        <f t="shared" si="793"/>
        <v/>
      </c>
      <c r="P3652" s="29" t="str">
        <f t="shared" si="794"/>
        <v/>
      </c>
      <c r="Q3652" s="29" t="str">
        <f t="shared" si="785"/>
        <v/>
      </c>
      <c r="R3652" s="29" t="str">
        <f t="shared" si="786"/>
        <v/>
      </c>
      <c r="S3652" s="29" t="str">
        <f t="shared" si="787"/>
        <v/>
      </c>
      <c r="T3652" s="29" t="str">
        <f t="shared" si="788"/>
        <v/>
      </c>
      <c r="U3652" s="29"/>
      <c r="V3652" s="29"/>
      <c r="W3652" s="38" t="s">
        <v>2614</v>
      </c>
      <c r="X3652" s="29" t="s">
        <v>158</v>
      </c>
      <c r="Y3652" s="146">
        <v>65967</v>
      </c>
      <c r="Z3652" s="33">
        <v>84438</v>
      </c>
      <c r="AA3652" s="34">
        <f t="shared" si="789"/>
        <v>0.28000000000000003</v>
      </c>
      <c r="AB3652" s="33">
        <f t="shared" si="790"/>
        <v>84438</v>
      </c>
      <c r="AC3652" s="34">
        <f t="shared" si="791"/>
        <v>0.28000363818272772</v>
      </c>
      <c r="AD3652" s="145">
        <f t="shared" si="784"/>
        <v>70365</v>
      </c>
      <c r="AE3652" s="105">
        <v>54972.5</v>
      </c>
      <c r="AF3652" s="34" t="s">
        <v>36</v>
      </c>
      <c r="AG3652" s="34" t="s">
        <v>36</v>
      </c>
      <c r="AH3652" s="34" t="s">
        <v>36</v>
      </c>
      <c r="AI3652" s="29">
        <v>10.7</v>
      </c>
      <c r="AJ3652" s="29">
        <v>0.33048</v>
      </c>
      <c r="AK3652" s="29">
        <v>0</v>
      </c>
      <c r="AL3652" s="29">
        <v>0</v>
      </c>
      <c r="AM3652" s="29" t="s">
        <v>28</v>
      </c>
      <c r="AN3652" s="44" t="s">
        <v>27</v>
      </c>
      <c r="AO3652" s="29" t="s">
        <v>28</v>
      </c>
      <c r="AP3652" s="29">
        <v>1</v>
      </c>
      <c r="AQ3652" s="29" t="s">
        <v>33</v>
      </c>
      <c r="AR3652" s="29" t="s">
        <v>33</v>
      </c>
      <c r="AS3652" s="29" t="s">
        <v>33</v>
      </c>
      <c r="AT3652" s="29"/>
      <c r="AU3652" s="144"/>
      <c r="AV3652" s="36" t="s">
        <v>28</v>
      </c>
      <c r="AW3652" s="102">
        <v>42551</v>
      </c>
      <c r="AX3652" s="129" t="s">
        <v>33</v>
      </c>
      <c r="AY3652" s="106" t="e">
        <v>#N/A</v>
      </c>
      <c r="BD3652" t="s">
        <v>1724</v>
      </c>
      <c r="BE3652" t="e">
        <v>#N/A</v>
      </c>
      <c r="BF3652">
        <v>0</v>
      </c>
      <c r="BH3652" t="str">
        <f t="shared" si="795"/>
        <v/>
      </c>
      <c r="BJ3652" t="str">
        <f t="shared" si="796"/>
        <v>OK</v>
      </c>
      <c r="BK3652" s="130" t="s">
        <v>5302</v>
      </c>
      <c r="BL3652" s="130" t="e">
        <v>#VALUE!</v>
      </c>
      <c r="BM3652" s="131" t="s">
        <v>33</v>
      </c>
      <c r="BN3652" s="131" t="e">
        <v>#VALUE!</v>
      </c>
      <c r="BO3652" t="e">
        <v>#N/A</v>
      </c>
      <c r="BP3652">
        <v>0</v>
      </c>
    </row>
    <row r="3653" spans="1:68" ht="25.2" x14ac:dyDescent="0.3">
      <c r="A3653" s="1"/>
      <c r="B3653" s="47">
        <v>3292</v>
      </c>
      <c r="C3653" s="45">
        <v>1050321</v>
      </c>
      <c r="D3653" s="29"/>
      <c r="E3653" s="29"/>
      <c r="F3653" s="31" t="s">
        <v>2862</v>
      </c>
      <c r="G3653" s="29" t="s">
        <v>31</v>
      </c>
      <c r="H3653" s="29"/>
      <c r="I3653" s="148" t="s">
        <v>33</v>
      </c>
      <c r="J3653" s="147" t="s">
        <v>33</v>
      </c>
      <c r="K3653" s="148" t="e">
        <v>#N/A</v>
      </c>
      <c r="L3653" s="148" t="s">
        <v>32</v>
      </c>
      <c r="M3653" s="147">
        <v>42551</v>
      </c>
      <c r="N3653" s="29" t="str">
        <f t="shared" si="792"/>
        <v/>
      </c>
      <c r="O3653" s="29" t="str">
        <f t="shared" si="793"/>
        <v/>
      </c>
      <c r="P3653" s="29" t="str">
        <f t="shared" si="794"/>
        <v/>
      </c>
      <c r="Q3653" s="29" t="str">
        <f t="shared" si="785"/>
        <v/>
      </c>
      <c r="R3653" s="29" t="str">
        <f t="shared" si="786"/>
        <v/>
      </c>
      <c r="S3653" s="29" t="str">
        <f t="shared" si="787"/>
        <v/>
      </c>
      <c r="T3653" s="29" t="str">
        <f t="shared" si="788"/>
        <v/>
      </c>
      <c r="U3653" s="29"/>
      <c r="V3653" s="29"/>
      <c r="W3653" s="38" t="s">
        <v>2614</v>
      </c>
      <c r="X3653" s="29" t="s">
        <v>158</v>
      </c>
      <c r="Y3653" s="146">
        <v>77324</v>
      </c>
      <c r="Z3653" s="33">
        <v>98974</v>
      </c>
      <c r="AA3653" s="34">
        <f t="shared" si="789"/>
        <v>0.28000000000000003</v>
      </c>
      <c r="AB3653" s="33">
        <f t="shared" si="790"/>
        <v>98974</v>
      </c>
      <c r="AC3653" s="34">
        <f t="shared" si="791"/>
        <v>0.27999067673689576</v>
      </c>
      <c r="AD3653" s="145">
        <f t="shared" si="784"/>
        <v>82478.332999999999</v>
      </c>
      <c r="AE3653" s="105">
        <v>64436.667000000001</v>
      </c>
      <c r="AF3653" s="34" t="s">
        <v>36</v>
      </c>
      <c r="AG3653" s="34" t="s">
        <v>36</v>
      </c>
      <c r="AH3653" s="34" t="s">
        <v>36</v>
      </c>
      <c r="AI3653" s="29">
        <v>22.3</v>
      </c>
      <c r="AJ3653" s="29">
        <v>0.54900000000000004</v>
      </c>
      <c r="AK3653" s="29">
        <v>0</v>
      </c>
      <c r="AL3653" s="29">
        <v>0</v>
      </c>
      <c r="AM3653" s="29" t="s">
        <v>28</v>
      </c>
      <c r="AN3653" s="44" t="s">
        <v>27</v>
      </c>
      <c r="AO3653" s="29" t="s">
        <v>28</v>
      </c>
      <c r="AP3653" s="29">
        <v>1</v>
      </c>
      <c r="AQ3653" s="29" t="s">
        <v>33</v>
      </c>
      <c r="AR3653" s="29" t="s">
        <v>33</v>
      </c>
      <c r="AS3653" s="29" t="s">
        <v>33</v>
      </c>
      <c r="AT3653" s="29"/>
      <c r="AU3653" s="144"/>
      <c r="AV3653" s="36" t="s">
        <v>28</v>
      </c>
      <c r="AW3653" s="102">
        <v>42551</v>
      </c>
      <c r="AX3653" s="129" t="s">
        <v>33</v>
      </c>
      <c r="AY3653" s="106" t="e">
        <v>#N/A</v>
      </c>
      <c r="BD3653" t="s">
        <v>1724</v>
      </c>
      <c r="BE3653" t="e">
        <v>#N/A</v>
      </c>
      <c r="BF3653">
        <v>0</v>
      </c>
      <c r="BH3653" t="str">
        <f t="shared" si="795"/>
        <v/>
      </c>
      <c r="BJ3653" t="str">
        <f t="shared" si="796"/>
        <v>OK</v>
      </c>
      <c r="BK3653" s="130" t="s">
        <v>5302</v>
      </c>
      <c r="BL3653" s="130" t="e">
        <v>#VALUE!</v>
      </c>
      <c r="BM3653" s="131">
        <v>0</v>
      </c>
      <c r="BN3653" s="131" t="e">
        <v>#DIV/0!</v>
      </c>
      <c r="BO3653" t="e">
        <v>#N/A</v>
      </c>
      <c r="BP3653">
        <v>0</v>
      </c>
    </row>
    <row r="3654" spans="1:68" ht="25.2" x14ac:dyDescent="0.3">
      <c r="A3654" s="1"/>
      <c r="B3654" s="47">
        <v>3293</v>
      </c>
      <c r="C3654" s="45">
        <v>1058069</v>
      </c>
      <c r="D3654" s="29"/>
      <c r="E3654" s="29"/>
      <c r="F3654" s="31" t="s">
        <v>2863</v>
      </c>
      <c r="G3654" s="29" t="s">
        <v>31</v>
      </c>
      <c r="H3654" s="29"/>
      <c r="I3654" s="148" t="s">
        <v>33</v>
      </c>
      <c r="J3654" s="147" t="s">
        <v>33</v>
      </c>
      <c r="K3654" s="148" t="e">
        <v>#N/A</v>
      </c>
      <c r="L3654" s="148" t="s">
        <v>32</v>
      </c>
      <c r="M3654" s="147">
        <v>42551</v>
      </c>
      <c r="N3654" s="29" t="str">
        <f t="shared" si="792"/>
        <v/>
      </c>
      <c r="O3654" s="29" t="str">
        <f t="shared" si="793"/>
        <v/>
      </c>
      <c r="P3654" s="29" t="str">
        <f t="shared" si="794"/>
        <v/>
      </c>
      <c r="Q3654" s="29" t="str">
        <f t="shared" si="785"/>
        <v/>
      </c>
      <c r="R3654" s="29" t="str">
        <f t="shared" si="786"/>
        <v/>
      </c>
      <c r="S3654" s="29" t="str">
        <f t="shared" si="787"/>
        <v/>
      </c>
      <c r="T3654" s="29" t="str">
        <f t="shared" si="788"/>
        <v/>
      </c>
      <c r="U3654" s="29"/>
      <c r="V3654" s="29"/>
      <c r="W3654" s="38" t="s">
        <v>2614</v>
      </c>
      <c r="X3654" s="29" t="s">
        <v>158</v>
      </c>
      <c r="Y3654" s="146">
        <v>157470</v>
      </c>
      <c r="Z3654" s="33">
        <v>201562</v>
      </c>
      <c r="AA3654" s="34">
        <f t="shared" si="789"/>
        <v>0.28000000000000003</v>
      </c>
      <c r="AB3654" s="33">
        <f t="shared" si="790"/>
        <v>201562</v>
      </c>
      <c r="AC3654" s="34">
        <f t="shared" si="791"/>
        <v>0.28000253762621463</v>
      </c>
      <c r="AD3654" s="145">
        <f t="shared" si="784"/>
        <v>167968.33300000001</v>
      </c>
      <c r="AE3654" s="105">
        <v>131225</v>
      </c>
      <c r="AF3654" s="34" t="s">
        <v>36</v>
      </c>
      <c r="AG3654" s="34" t="s">
        <v>36</v>
      </c>
      <c r="AH3654" s="34" t="s">
        <v>36</v>
      </c>
      <c r="AI3654" s="29">
        <v>32.015999999999998</v>
      </c>
      <c r="AJ3654" s="29">
        <v>0.872784</v>
      </c>
      <c r="AK3654" s="29">
        <v>0</v>
      </c>
      <c r="AL3654" s="29">
        <v>0</v>
      </c>
      <c r="AM3654" s="29" t="s">
        <v>28</v>
      </c>
      <c r="AN3654" s="44" t="s">
        <v>27</v>
      </c>
      <c r="AO3654" s="29" t="s">
        <v>28</v>
      </c>
      <c r="AP3654" s="29">
        <v>1</v>
      </c>
      <c r="AQ3654" s="29" t="s">
        <v>33</v>
      </c>
      <c r="AR3654" s="29" t="s">
        <v>33</v>
      </c>
      <c r="AS3654" s="29" t="s">
        <v>33</v>
      </c>
      <c r="AT3654" s="29"/>
      <c r="AU3654" s="144"/>
      <c r="AV3654" s="36" t="s">
        <v>28</v>
      </c>
      <c r="AW3654" s="102">
        <v>42551</v>
      </c>
      <c r="AX3654" s="129" t="s">
        <v>33</v>
      </c>
      <c r="AY3654" s="106" t="e">
        <v>#N/A</v>
      </c>
      <c r="BD3654" t="s">
        <v>1608</v>
      </c>
      <c r="BE3654" t="e">
        <v>#N/A</v>
      </c>
      <c r="BF3654" t="s">
        <v>4740</v>
      </c>
      <c r="BH3654" t="str">
        <f t="shared" si="795"/>
        <v/>
      </c>
      <c r="BJ3654" t="str">
        <f t="shared" si="796"/>
        <v>OK</v>
      </c>
      <c r="BK3654" s="130" t="s">
        <v>5302</v>
      </c>
      <c r="BL3654" s="130" t="e">
        <v>#VALUE!</v>
      </c>
      <c r="BM3654" s="131" t="s">
        <v>33</v>
      </c>
      <c r="BN3654" s="131" t="e">
        <v>#VALUE!</v>
      </c>
      <c r="BO3654" t="e">
        <v>#N/A</v>
      </c>
      <c r="BP3654">
        <v>0</v>
      </c>
    </row>
    <row r="3655" spans="1:68" ht="25.2" x14ac:dyDescent="0.3">
      <c r="A3655" s="1"/>
      <c r="B3655" s="47">
        <v>3294</v>
      </c>
      <c r="C3655" s="45">
        <v>1058070</v>
      </c>
      <c r="D3655" s="29"/>
      <c r="E3655" s="29"/>
      <c r="F3655" s="31" t="s">
        <v>2864</v>
      </c>
      <c r="G3655" s="29" t="s">
        <v>31</v>
      </c>
      <c r="H3655" s="29"/>
      <c r="I3655" s="148" t="s">
        <v>33</v>
      </c>
      <c r="J3655" s="147" t="s">
        <v>33</v>
      </c>
      <c r="K3655" s="148" t="e">
        <v>#N/A</v>
      </c>
      <c r="L3655" s="148" t="s">
        <v>32</v>
      </c>
      <c r="M3655" s="147">
        <v>42551</v>
      </c>
      <c r="N3655" s="29" t="str">
        <f t="shared" si="792"/>
        <v/>
      </c>
      <c r="O3655" s="29" t="str">
        <f t="shared" si="793"/>
        <v/>
      </c>
      <c r="P3655" s="29" t="str">
        <f t="shared" si="794"/>
        <v/>
      </c>
      <c r="Q3655" s="29" t="str">
        <f t="shared" si="785"/>
        <v/>
      </c>
      <c r="R3655" s="29" t="str">
        <f t="shared" si="786"/>
        <v/>
      </c>
      <c r="S3655" s="29" t="str">
        <f t="shared" si="787"/>
        <v/>
      </c>
      <c r="T3655" s="29" t="str">
        <f t="shared" si="788"/>
        <v/>
      </c>
      <c r="U3655" s="29"/>
      <c r="V3655" s="29"/>
      <c r="W3655" s="38" t="s">
        <v>2614</v>
      </c>
      <c r="X3655" s="29" t="s">
        <v>158</v>
      </c>
      <c r="Y3655" s="146">
        <v>160987</v>
      </c>
      <c r="Z3655" s="33">
        <v>206064</v>
      </c>
      <c r="AA3655" s="34">
        <f t="shared" si="789"/>
        <v>0.28000000000000003</v>
      </c>
      <c r="AB3655" s="33">
        <f t="shared" si="790"/>
        <v>206064</v>
      </c>
      <c r="AC3655" s="34">
        <f t="shared" si="791"/>
        <v>0.28000397865667148</v>
      </c>
      <c r="AD3655" s="145">
        <f t="shared" si="784"/>
        <v>171720</v>
      </c>
      <c r="AE3655" s="105">
        <v>134155.83300000001</v>
      </c>
      <c r="AF3655" s="34" t="s">
        <v>36</v>
      </c>
      <c r="AG3655" s="34" t="s">
        <v>36</v>
      </c>
      <c r="AH3655" s="34" t="s">
        <v>36</v>
      </c>
      <c r="AI3655" s="29">
        <v>65.007999999999996</v>
      </c>
      <c r="AJ3655" s="29">
        <v>1.0852040000000001</v>
      </c>
      <c r="AK3655" s="29">
        <v>0</v>
      </c>
      <c r="AL3655" s="29">
        <v>0</v>
      </c>
      <c r="AM3655" s="29" t="s">
        <v>28</v>
      </c>
      <c r="AN3655" s="44" t="s">
        <v>27</v>
      </c>
      <c r="AO3655" s="29" t="s">
        <v>28</v>
      </c>
      <c r="AP3655" s="29">
        <v>1</v>
      </c>
      <c r="AQ3655" s="29" t="s">
        <v>33</v>
      </c>
      <c r="AR3655" s="29" t="s">
        <v>33</v>
      </c>
      <c r="AS3655" s="29" t="s">
        <v>33</v>
      </c>
      <c r="AT3655" s="29"/>
      <c r="AU3655" s="144"/>
      <c r="AV3655" s="36" t="s">
        <v>28</v>
      </c>
      <c r="AW3655" s="102">
        <v>42551</v>
      </c>
      <c r="AX3655" s="129" t="s">
        <v>33</v>
      </c>
      <c r="AY3655" s="106" t="e">
        <v>#N/A</v>
      </c>
      <c r="BD3655" t="s">
        <v>1608</v>
      </c>
      <c r="BE3655" t="e">
        <v>#N/A</v>
      </c>
      <c r="BF3655" t="s">
        <v>4740</v>
      </c>
      <c r="BH3655" t="str">
        <f t="shared" si="795"/>
        <v/>
      </c>
      <c r="BJ3655" t="str">
        <f t="shared" si="796"/>
        <v>OK</v>
      </c>
      <c r="BK3655" s="130" t="s">
        <v>5302</v>
      </c>
      <c r="BL3655" s="130" t="e">
        <v>#VALUE!</v>
      </c>
      <c r="BM3655" s="131" t="s">
        <v>33</v>
      </c>
      <c r="BN3655" s="131" t="e">
        <v>#VALUE!</v>
      </c>
      <c r="BO3655" t="e">
        <v>#N/A</v>
      </c>
      <c r="BP3655">
        <v>0</v>
      </c>
    </row>
    <row r="3656" spans="1:68" ht="25.2" x14ac:dyDescent="0.3">
      <c r="A3656" s="1"/>
      <c r="B3656" s="47">
        <v>3295</v>
      </c>
      <c r="C3656" s="45">
        <v>1051730</v>
      </c>
      <c r="D3656" s="29"/>
      <c r="E3656" s="29"/>
      <c r="F3656" s="31" t="s">
        <v>2865</v>
      </c>
      <c r="G3656" s="29" t="s">
        <v>31</v>
      </c>
      <c r="H3656" s="29"/>
      <c r="I3656" s="148" t="s">
        <v>33</v>
      </c>
      <c r="J3656" s="147" t="s">
        <v>33</v>
      </c>
      <c r="K3656" s="148" t="e">
        <v>#N/A</v>
      </c>
      <c r="L3656" s="148" t="s">
        <v>32</v>
      </c>
      <c r="M3656" s="147">
        <v>42551</v>
      </c>
      <c r="N3656" s="29" t="str">
        <f t="shared" si="792"/>
        <v/>
      </c>
      <c r="O3656" s="29" t="str">
        <f t="shared" si="793"/>
        <v/>
      </c>
      <c r="P3656" s="29" t="str">
        <f t="shared" si="794"/>
        <v/>
      </c>
      <c r="Q3656" s="29" t="str">
        <f t="shared" si="785"/>
        <v/>
      </c>
      <c r="R3656" s="29" t="str">
        <f t="shared" si="786"/>
        <v/>
      </c>
      <c r="S3656" s="29" t="str">
        <f t="shared" si="787"/>
        <v/>
      </c>
      <c r="T3656" s="29" t="str">
        <f t="shared" si="788"/>
        <v/>
      </c>
      <c r="U3656" s="29"/>
      <c r="V3656" s="29"/>
      <c r="W3656" s="38" t="s">
        <v>2614</v>
      </c>
      <c r="X3656" s="29" t="s">
        <v>158</v>
      </c>
      <c r="Y3656" s="146">
        <v>293838</v>
      </c>
      <c r="Z3656" s="33">
        <v>376113</v>
      </c>
      <c r="AA3656" s="34">
        <f t="shared" si="789"/>
        <v>0.28000000000000003</v>
      </c>
      <c r="AB3656" s="33">
        <f t="shared" si="790"/>
        <v>376113</v>
      </c>
      <c r="AC3656" s="34">
        <f t="shared" si="791"/>
        <v>0.28000122516488679</v>
      </c>
      <c r="AD3656" s="145">
        <f t="shared" si="784"/>
        <v>313427.5</v>
      </c>
      <c r="AE3656" s="105">
        <v>244865</v>
      </c>
      <c r="AF3656" s="34" t="s">
        <v>36</v>
      </c>
      <c r="AG3656" s="34" t="s">
        <v>36</v>
      </c>
      <c r="AH3656" s="34" t="s">
        <v>36</v>
      </c>
      <c r="AI3656" s="29">
        <v>65.022000000000006</v>
      </c>
      <c r="AJ3656" s="29">
        <v>1.4360580000000001</v>
      </c>
      <c r="AK3656" s="29">
        <v>0</v>
      </c>
      <c r="AL3656" s="29">
        <v>0</v>
      </c>
      <c r="AM3656" s="29" t="s">
        <v>28</v>
      </c>
      <c r="AN3656" s="44" t="s">
        <v>27</v>
      </c>
      <c r="AO3656" s="29" t="s">
        <v>28</v>
      </c>
      <c r="AP3656" s="29">
        <v>1</v>
      </c>
      <c r="AQ3656" s="29" t="s">
        <v>33</v>
      </c>
      <c r="AR3656" s="29" t="s">
        <v>33</v>
      </c>
      <c r="AS3656" s="29" t="s">
        <v>33</v>
      </c>
      <c r="AT3656" s="29"/>
      <c r="AU3656" s="144"/>
      <c r="AV3656" s="36" t="s">
        <v>28</v>
      </c>
      <c r="AW3656" s="102">
        <v>42551</v>
      </c>
      <c r="AX3656" s="129" t="s">
        <v>33</v>
      </c>
      <c r="AY3656" s="106" t="e">
        <v>#N/A</v>
      </c>
      <c r="BD3656" t="s">
        <v>1724</v>
      </c>
      <c r="BE3656" t="e">
        <v>#N/A</v>
      </c>
      <c r="BF3656" t="s">
        <v>4739</v>
      </c>
      <c r="BH3656" t="str">
        <f t="shared" si="795"/>
        <v/>
      </c>
      <c r="BJ3656" t="str">
        <f t="shared" si="796"/>
        <v>OK</v>
      </c>
      <c r="BK3656" s="130" t="s">
        <v>5302</v>
      </c>
      <c r="BL3656" s="130" t="e">
        <v>#VALUE!</v>
      </c>
      <c r="BM3656" s="131" t="s">
        <v>33</v>
      </c>
      <c r="BN3656" s="131" t="e">
        <v>#VALUE!</v>
      </c>
      <c r="BO3656" t="e">
        <v>#N/A</v>
      </c>
      <c r="BP3656">
        <v>0</v>
      </c>
    </row>
    <row r="3657" spans="1:68" x14ac:dyDescent="0.3">
      <c r="A3657" s="1"/>
      <c r="B3657" s="47">
        <v>3296</v>
      </c>
      <c r="C3657" s="126" t="s">
        <v>2866</v>
      </c>
      <c r="D3657" s="88"/>
      <c r="E3657" s="88"/>
      <c r="F3657" s="39"/>
      <c r="G3657" s="89"/>
      <c r="H3657" s="89"/>
      <c r="I3657" s="148" t="s">
        <v>33</v>
      </c>
      <c r="J3657" s="147" t="s">
        <v>33</v>
      </c>
      <c r="K3657" s="148" t="e">
        <v>#N/A</v>
      </c>
      <c r="L3657" s="148" t="s">
        <v>32</v>
      </c>
      <c r="M3657" s="147" t="s">
        <v>33</v>
      </c>
      <c r="N3657" s="29" t="str">
        <f t="shared" si="792"/>
        <v/>
      </c>
      <c r="O3657" s="29" t="str">
        <f t="shared" si="793"/>
        <v/>
      </c>
      <c r="P3657" s="29" t="str">
        <f t="shared" si="794"/>
        <v/>
      </c>
      <c r="Q3657" s="29" t="str">
        <f t="shared" si="785"/>
        <v/>
      </c>
      <c r="R3657" s="29" t="str">
        <f t="shared" si="786"/>
        <v/>
      </c>
      <c r="S3657" s="29" t="str">
        <f t="shared" si="787"/>
        <v/>
      </c>
      <c r="T3657" s="29" t="str">
        <f t="shared" si="788"/>
        <v/>
      </c>
      <c r="U3657" s="89"/>
      <c r="V3657" s="89"/>
      <c r="W3657" s="90"/>
      <c r="X3657" s="89"/>
      <c r="Y3657" s="146">
        <v>0</v>
      </c>
      <c r="Z3657" s="33"/>
      <c r="AA3657" s="34" t="e">
        <f t="shared" si="789"/>
        <v>#DIV/0!</v>
      </c>
      <c r="AB3657" s="33">
        <f t="shared" si="790"/>
        <v>0</v>
      </c>
      <c r="AC3657" s="34" t="e">
        <f t="shared" si="791"/>
        <v>#DIV/0!</v>
      </c>
      <c r="AD3657" s="145"/>
      <c r="AE3657" s="105">
        <v>0</v>
      </c>
      <c r="AF3657" s="34" t="e">
        <v>#N/A</v>
      </c>
      <c r="AG3657" s="34" t="e">
        <v>#N/A</v>
      </c>
      <c r="AH3657" s="34" t="e">
        <v>#N/A</v>
      </c>
      <c r="AI3657" s="29"/>
      <c r="AJ3657" s="29"/>
      <c r="AK3657" s="29">
        <v>0</v>
      </c>
      <c r="AL3657" s="29">
        <v>0</v>
      </c>
      <c r="AM3657" s="29" t="s">
        <v>27</v>
      </c>
      <c r="AN3657" s="91" t="s">
        <v>28</v>
      </c>
      <c r="AO3657" s="29" t="s">
        <v>28</v>
      </c>
      <c r="AP3657" s="29"/>
      <c r="AQ3657" s="29"/>
      <c r="AR3657" s="29"/>
      <c r="AS3657" s="29"/>
      <c r="AT3657" s="29"/>
      <c r="AU3657" s="144"/>
      <c r="AV3657" s="36" t="s">
        <v>33</v>
      </c>
      <c r="AW3657" s="102" t="s">
        <v>33</v>
      </c>
      <c r="AX3657" s="129" t="s">
        <v>5288</v>
      </c>
      <c r="AY3657" s="106" t="e">
        <v>#N/A</v>
      </c>
      <c r="BD3657" t="e">
        <v>#N/A</v>
      </c>
      <c r="BE3657" t="e">
        <v>#N/A</v>
      </c>
      <c r="BF3657" t="e">
        <v>#N/A</v>
      </c>
      <c r="BH3657" t="str">
        <f t="shared" si="795"/>
        <v/>
      </c>
      <c r="BJ3657" t="str">
        <f t="shared" si="796"/>
        <v>OK</v>
      </c>
      <c r="BK3657" s="130">
        <v>0</v>
      </c>
      <c r="BL3657" s="130" t="s">
        <v>37</v>
      </c>
      <c r="BM3657" s="131" t="s">
        <v>33</v>
      </c>
      <c r="BN3657" s="131" t="s">
        <v>37</v>
      </c>
      <c r="BO3657">
        <v>0</v>
      </c>
      <c r="BP3657">
        <v>0</v>
      </c>
    </row>
    <row r="3658" spans="1:68" x14ac:dyDescent="0.3">
      <c r="A3658" s="1"/>
      <c r="B3658" s="47">
        <v>3297</v>
      </c>
      <c r="C3658" s="45">
        <v>1052642</v>
      </c>
      <c r="D3658" s="29"/>
      <c r="E3658" s="29"/>
      <c r="F3658" s="31" t="s">
        <v>2867</v>
      </c>
      <c r="G3658" s="29" t="s">
        <v>31</v>
      </c>
      <c r="H3658" s="29"/>
      <c r="I3658" s="148" t="s">
        <v>33</v>
      </c>
      <c r="J3658" s="147" t="s">
        <v>33</v>
      </c>
      <c r="K3658" s="148" t="e">
        <v>#N/A</v>
      </c>
      <c r="L3658" s="148" t="s">
        <v>32</v>
      </c>
      <c r="M3658" s="147">
        <v>42551</v>
      </c>
      <c r="N3658" s="29" t="str">
        <f t="shared" si="792"/>
        <v/>
      </c>
      <c r="O3658" s="29" t="str">
        <f t="shared" si="793"/>
        <v/>
      </c>
      <c r="P3658" s="29" t="str">
        <f t="shared" si="794"/>
        <v/>
      </c>
      <c r="Q3658" s="29" t="str">
        <f t="shared" si="785"/>
        <v/>
      </c>
      <c r="R3658" s="29" t="str">
        <f t="shared" si="786"/>
        <v/>
      </c>
      <c r="S3658" s="29" t="str">
        <f t="shared" si="787"/>
        <v/>
      </c>
      <c r="T3658" s="29" t="str">
        <f t="shared" si="788"/>
        <v/>
      </c>
      <c r="U3658" s="29"/>
      <c r="V3658" s="29"/>
      <c r="W3658" s="38" t="s">
        <v>2868</v>
      </c>
      <c r="X3658" s="29" t="s">
        <v>158</v>
      </c>
      <c r="Y3658" s="146">
        <v>56555</v>
      </c>
      <c r="Z3658" s="33">
        <v>72391</v>
      </c>
      <c r="AA3658" s="34">
        <f t="shared" si="789"/>
        <v>0.28000000000000003</v>
      </c>
      <c r="AB3658" s="33">
        <f t="shared" si="790"/>
        <v>72391</v>
      </c>
      <c r="AC3658" s="34">
        <f t="shared" si="791"/>
        <v>0.28001059301557352</v>
      </c>
      <c r="AD3658" s="145">
        <f t="shared" ref="AD3658:AD3689" si="797">ROUND(Z3658/1.2,3)</f>
        <v>60325.832999999999</v>
      </c>
      <c r="AE3658" s="105">
        <v>47129.167000000001</v>
      </c>
      <c r="AF3658" s="34" t="s">
        <v>36</v>
      </c>
      <c r="AG3658" s="34" t="s">
        <v>36</v>
      </c>
      <c r="AH3658" s="34" t="s">
        <v>36</v>
      </c>
      <c r="AI3658" s="29">
        <v>80</v>
      </c>
      <c r="AJ3658" s="29">
        <v>0.75</v>
      </c>
      <c r="AK3658" s="29">
        <v>0</v>
      </c>
      <c r="AL3658" s="29">
        <v>0</v>
      </c>
      <c r="AM3658" s="29" t="s">
        <v>28</v>
      </c>
      <c r="AN3658" s="44" t="s">
        <v>27</v>
      </c>
      <c r="AO3658" s="29" t="s">
        <v>28</v>
      </c>
      <c r="AP3658" s="29">
        <v>1</v>
      </c>
      <c r="AQ3658" s="29" t="s">
        <v>33</v>
      </c>
      <c r="AR3658" s="29" t="s">
        <v>33</v>
      </c>
      <c r="AS3658" s="29" t="s">
        <v>33</v>
      </c>
      <c r="AT3658" s="29"/>
      <c r="AU3658" s="144"/>
      <c r="AV3658" s="36" t="s">
        <v>28</v>
      </c>
      <c r="AW3658" s="102">
        <v>42551</v>
      </c>
      <c r="AX3658" s="129" t="s">
        <v>33</v>
      </c>
      <c r="AY3658" s="106" t="e">
        <v>#N/A</v>
      </c>
      <c r="BD3658" t="s">
        <v>1724</v>
      </c>
      <c r="BE3658" t="e">
        <v>#N/A</v>
      </c>
      <c r="BF3658">
        <v>0</v>
      </c>
      <c r="BH3658" t="str">
        <f t="shared" si="795"/>
        <v/>
      </c>
      <c r="BJ3658" t="str">
        <f t="shared" si="796"/>
        <v>OK</v>
      </c>
      <c r="BK3658" s="130" t="s">
        <v>5302</v>
      </c>
      <c r="BL3658" s="130" t="e">
        <v>#VALUE!</v>
      </c>
      <c r="BM3658" s="131" t="s">
        <v>33</v>
      </c>
      <c r="BN3658" s="131" t="e">
        <v>#VALUE!</v>
      </c>
      <c r="BO3658" t="e">
        <v>#N/A</v>
      </c>
      <c r="BP3658">
        <v>0</v>
      </c>
    </row>
    <row r="3659" spans="1:68" x14ac:dyDescent="0.3">
      <c r="A3659" s="1"/>
      <c r="B3659" s="47">
        <v>3298</v>
      </c>
      <c r="C3659" s="45">
        <v>1054243</v>
      </c>
      <c r="D3659" s="29"/>
      <c r="E3659" s="29"/>
      <c r="F3659" s="31" t="s">
        <v>2869</v>
      </c>
      <c r="G3659" s="29" t="s">
        <v>31</v>
      </c>
      <c r="H3659" s="29"/>
      <c r="I3659" s="148" t="s">
        <v>33</v>
      </c>
      <c r="J3659" s="147" t="s">
        <v>33</v>
      </c>
      <c r="K3659" s="148" t="e">
        <v>#N/A</v>
      </c>
      <c r="L3659" s="148" t="s">
        <v>32</v>
      </c>
      <c r="M3659" s="147">
        <v>42551</v>
      </c>
      <c r="N3659" s="29" t="str">
        <f t="shared" si="792"/>
        <v/>
      </c>
      <c r="O3659" s="29" t="str">
        <f t="shared" si="793"/>
        <v/>
      </c>
      <c r="P3659" s="29" t="str">
        <f t="shared" si="794"/>
        <v/>
      </c>
      <c r="Q3659" s="29" t="str">
        <f t="shared" si="785"/>
        <v/>
      </c>
      <c r="R3659" s="29" t="str">
        <f t="shared" si="786"/>
        <v/>
      </c>
      <c r="S3659" s="29" t="str">
        <f t="shared" si="787"/>
        <v/>
      </c>
      <c r="T3659" s="29" t="str">
        <f t="shared" si="788"/>
        <v/>
      </c>
      <c r="U3659" s="29"/>
      <c r="V3659" s="29"/>
      <c r="W3659" s="38" t="s">
        <v>2868</v>
      </c>
      <c r="X3659" s="29" t="s">
        <v>158</v>
      </c>
      <c r="Y3659" s="146">
        <v>33240</v>
      </c>
      <c r="Z3659" s="33">
        <v>42547</v>
      </c>
      <c r="AA3659" s="34">
        <f t="shared" si="789"/>
        <v>0.28000000000000003</v>
      </c>
      <c r="AB3659" s="33">
        <f t="shared" si="790"/>
        <v>42547</v>
      </c>
      <c r="AC3659" s="34">
        <f t="shared" si="791"/>
        <v>0.27999397111913354</v>
      </c>
      <c r="AD3659" s="145">
        <f t="shared" si="797"/>
        <v>35455.832999999999</v>
      </c>
      <c r="AE3659" s="105">
        <v>27700</v>
      </c>
      <c r="AF3659" s="34" t="s">
        <v>36</v>
      </c>
      <c r="AG3659" s="34" t="s">
        <v>36</v>
      </c>
      <c r="AH3659" s="34" t="s">
        <v>36</v>
      </c>
      <c r="AI3659" s="29">
        <v>11.1</v>
      </c>
      <c r="AJ3659" s="29">
        <v>0.28000000000000003</v>
      </c>
      <c r="AK3659" s="29">
        <v>0</v>
      </c>
      <c r="AL3659" s="29">
        <v>0</v>
      </c>
      <c r="AM3659" s="29" t="s">
        <v>28</v>
      </c>
      <c r="AN3659" s="44" t="s">
        <v>27</v>
      </c>
      <c r="AO3659" s="29" t="s">
        <v>28</v>
      </c>
      <c r="AP3659" s="29">
        <v>1</v>
      </c>
      <c r="AQ3659" s="29" t="s">
        <v>33</v>
      </c>
      <c r="AR3659" s="29" t="s">
        <v>33</v>
      </c>
      <c r="AS3659" s="29" t="s">
        <v>33</v>
      </c>
      <c r="AT3659" s="29"/>
      <c r="AU3659" s="144"/>
      <c r="AV3659" s="36" t="s">
        <v>28</v>
      </c>
      <c r="AW3659" s="102">
        <v>42551</v>
      </c>
      <c r="AX3659" s="129" t="s">
        <v>33</v>
      </c>
      <c r="AY3659" s="106" t="e">
        <v>#N/A</v>
      </c>
      <c r="BD3659" t="s">
        <v>1608</v>
      </c>
      <c r="BE3659" t="e">
        <v>#N/A</v>
      </c>
      <c r="BF3659">
        <v>0</v>
      </c>
      <c r="BH3659" t="str">
        <f t="shared" si="795"/>
        <v/>
      </c>
      <c r="BJ3659" t="str">
        <f t="shared" si="796"/>
        <v>OK</v>
      </c>
      <c r="BK3659" s="130" t="s">
        <v>5302</v>
      </c>
      <c r="BL3659" s="130" t="e">
        <v>#VALUE!</v>
      </c>
      <c r="BM3659" s="131" t="s">
        <v>33</v>
      </c>
      <c r="BN3659" s="131" t="e">
        <v>#VALUE!</v>
      </c>
      <c r="BO3659" t="e">
        <v>#N/A</v>
      </c>
      <c r="BP3659">
        <v>0</v>
      </c>
    </row>
    <row r="3660" spans="1:68" x14ac:dyDescent="0.3">
      <c r="A3660" s="1"/>
      <c r="B3660" s="47">
        <v>3299</v>
      </c>
      <c r="C3660" s="45">
        <v>1054481</v>
      </c>
      <c r="D3660" s="29"/>
      <c r="E3660" s="29"/>
      <c r="F3660" s="31" t="s">
        <v>2869</v>
      </c>
      <c r="G3660" s="29" t="s">
        <v>31</v>
      </c>
      <c r="H3660" s="29"/>
      <c r="I3660" s="148" t="s">
        <v>33</v>
      </c>
      <c r="J3660" s="147" t="s">
        <v>33</v>
      </c>
      <c r="K3660" s="148" t="e">
        <v>#N/A</v>
      </c>
      <c r="L3660" s="148" t="s">
        <v>32</v>
      </c>
      <c r="M3660" s="147">
        <v>42551</v>
      </c>
      <c r="N3660" s="29" t="str">
        <f t="shared" si="792"/>
        <v/>
      </c>
      <c r="O3660" s="29" t="str">
        <f t="shared" si="793"/>
        <v/>
      </c>
      <c r="P3660" s="29" t="str">
        <f t="shared" si="794"/>
        <v/>
      </c>
      <c r="Q3660" s="29" t="str">
        <f t="shared" si="785"/>
        <v/>
      </c>
      <c r="R3660" s="29" t="str">
        <f t="shared" si="786"/>
        <v/>
      </c>
      <c r="S3660" s="29" t="str">
        <f t="shared" si="787"/>
        <v/>
      </c>
      <c r="T3660" s="29" t="str">
        <f t="shared" si="788"/>
        <v/>
      </c>
      <c r="U3660" s="29"/>
      <c r="V3660" s="29"/>
      <c r="W3660" s="38" t="s">
        <v>2868</v>
      </c>
      <c r="X3660" s="29" t="s">
        <v>158</v>
      </c>
      <c r="Y3660" s="146">
        <v>20524</v>
      </c>
      <c r="Z3660" s="33">
        <v>26270</v>
      </c>
      <c r="AA3660" s="34">
        <f t="shared" si="789"/>
        <v>0.28000000000000003</v>
      </c>
      <c r="AB3660" s="33">
        <f t="shared" si="790"/>
        <v>26270</v>
      </c>
      <c r="AC3660" s="34">
        <f t="shared" si="791"/>
        <v>0.27996496355417994</v>
      </c>
      <c r="AD3660" s="145">
        <f t="shared" si="797"/>
        <v>21891.667000000001</v>
      </c>
      <c r="AE3660" s="105">
        <v>17103.332999999999</v>
      </c>
      <c r="AF3660" s="34" t="s">
        <v>36</v>
      </c>
      <c r="AG3660" s="34" t="s">
        <v>36</v>
      </c>
      <c r="AH3660" s="34" t="s">
        <v>36</v>
      </c>
      <c r="AI3660" s="29">
        <v>9.6</v>
      </c>
      <c r="AJ3660" s="29">
        <v>0.30969999999999998</v>
      </c>
      <c r="AK3660" s="29">
        <v>0</v>
      </c>
      <c r="AL3660" s="29">
        <v>0</v>
      </c>
      <c r="AM3660" s="29" t="s">
        <v>28</v>
      </c>
      <c r="AN3660" s="44" t="s">
        <v>27</v>
      </c>
      <c r="AO3660" s="29" t="s">
        <v>28</v>
      </c>
      <c r="AP3660" s="29">
        <v>1</v>
      </c>
      <c r="AQ3660" s="29" t="s">
        <v>33</v>
      </c>
      <c r="AR3660" s="29" t="s">
        <v>33</v>
      </c>
      <c r="AS3660" s="29" t="s">
        <v>33</v>
      </c>
      <c r="AT3660" s="29"/>
      <c r="AU3660" s="144"/>
      <c r="AV3660" s="36" t="s">
        <v>28</v>
      </c>
      <c r="AW3660" s="102">
        <v>42551</v>
      </c>
      <c r="AX3660" s="129" t="s">
        <v>33</v>
      </c>
      <c r="AY3660" s="106" t="e">
        <v>#N/A</v>
      </c>
      <c r="BD3660" t="s">
        <v>1608</v>
      </c>
      <c r="BE3660" t="e">
        <v>#N/A</v>
      </c>
      <c r="BF3660">
        <v>0</v>
      </c>
      <c r="BH3660" t="str">
        <f t="shared" si="795"/>
        <v/>
      </c>
      <c r="BJ3660" t="str">
        <f t="shared" si="796"/>
        <v>OK</v>
      </c>
      <c r="BK3660" s="130" t="s">
        <v>5302</v>
      </c>
      <c r="BL3660" s="130" t="e">
        <v>#VALUE!</v>
      </c>
      <c r="BM3660" s="131" t="s">
        <v>33</v>
      </c>
      <c r="BN3660" s="131" t="e">
        <v>#VALUE!</v>
      </c>
      <c r="BO3660" t="e">
        <v>#N/A</v>
      </c>
      <c r="BP3660">
        <v>0</v>
      </c>
    </row>
    <row r="3661" spans="1:68" ht="25.2" x14ac:dyDescent="0.3">
      <c r="A3661" s="1"/>
      <c r="B3661" s="47">
        <v>3300</v>
      </c>
      <c r="C3661" s="45">
        <v>1054475</v>
      </c>
      <c r="D3661" s="29"/>
      <c r="E3661" s="29"/>
      <c r="F3661" s="31" t="s">
        <v>2870</v>
      </c>
      <c r="G3661" s="29" t="s">
        <v>31</v>
      </c>
      <c r="H3661" s="29"/>
      <c r="I3661" s="148" t="s">
        <v>33</v>
      </c>
      <c r="J3661" s="147" t="s">
        <v>33</v>
      </c>
      <c r="K3661" s="148" t="e">
        <v>#N/A</v>
      </c>
      <c r="L3661" s="148" t="s">
        <v>32</v>
      </c>
      <c r="M3661" s="147">
        <v>42551</v>
      </c>
      <c r="N3661" s="29" t="str">
        <f t="shared" si="792"/>
        <v/>
      </c>
      <c r="O3661" s="29" t="str">
        <f t="shared" si="793"/>
        <v/>
      </c>
      <c r="P3661" s="29" t="str">
        <f t="shared" si="794"/>
        <v/>
      </c>
      <c r="Q3661" s="29" t="str">
        <f t="shared" si="785"/>
        <v/>
      </c>
      <c r="R3661" s="29" t="str">
        <f t="shared" si="786"/>
        <v/>
      </c>
      <c r="S3661" s="29" t="str">
        <f t="shared" si="787"/>
        <v/>
      </c>
      <c r="T3661" s="29" t="str">
        <f t="shared" si="788"/>
        <v/>
      </c>
      <c r="U3661" s="29"/>
      <c r="V3661" s="29"/>
      <c r="W3661" s="38" t="s">
        <v>2868</v>
      </c>
      <c r="X3661" s="29" t="s">
        <v>158</v>
      </c>
      <c r="Y3661" s="146">
        <v>18261</v>
      </c>
      <c r="Z3661" s="33">
        <v>23374</v>
      </c>
      <c r="AA3661" s="34">
        <f t="shared" si="789"/>
        <v>0.28000000000000003</v>
      </c>
      <c r="AB3661" s="33">
        <f t="shared" si="790"/>
        <v>23374</v>
      </c>
      <c r="AC3661" s="34">
        <f t="shared" si="791"/>
        <v>0.27999559717430583</v>
      </c>
      <c r="AD3661" s="145">
        <f t="shared" si="797"/>
        <v>19478.332999999999</v>
      </c>
      <c r="AE3661" s="105">
        <v>15217.5</v>
      </c>
      <c r="AF3661" s="34" t="s">
        <v>36</v>
      </c>
      <c r="AG3661" s="34" t="s">
        <v>36</v>
      </c>
      <c r="AH3661" s="34" t="s">
        <v>36</v>
      </c>
      <c r="AI3661" s="29">
        <v>10.199999999999999</v>
      </c>
      <c r="AJ3661" s="29">
        <v>0.27527000000000001</v>
      </c>
      <c r="AK3661" s="29">
        <v>0</v>
      </c>
      <c r="AL3661" s="29">
        <v>0</v>
      </c>
      <c r="AM3661" s="29" t="s">
        <v>28</v>
      </c>
      <c r="AN3661" s="44" t="s">
        <v>27</v>
      </c>
      <c r="AO3661" s="29" t="s">
        <v>28</v>
      </c>
      <c r="AP3661" s="29">
        <v>1</v>
      </c>
      <c r="AQ3661" s="29" t="s">
        <v>33</v>
      </c>
      <c r="AR3661" s="29" t="s">
        <v>33</v>
      </c>
      <c r="AS3661" s="29" t="s">
        <v>33</v>
      </c>
      <c r="AT3661" s="29"/>
      <c r="AU3661" s="144"/>
      <c r="AV3661" s="36" t="s">
        <v>28</v>
      </c>
      <c r="AW3661" s="102">
        <v>42551</v>
      </c>
      <c r="AX3661" s="129" t="s">
        <v>33</v>
      </c>
      <c r="AY3661" s="106" t="e">
        <v>#N/A</v>
      </c>
      <c r="BD3661" t="s">
        <v>1608</v>
      </c>
      <c r="BE3661" t="e">
        <v>#N/A</v>
      </c>
      <c r="BF3661">
        <v>0</v>
      </c>
      <c r="BH3661" t="str">
        <f t="shared" si="795"/>
        <v/>
      </c>
      <c r="BJ3661" t="str">
        <f t="shared" si="796"/>
        <v>OK</v>
      </c>
      <c r="BK3661" s="130" t="s">
        <v>5302</v>
      </c>
      <c r="BL3661" s="130" t="e">
        <v>#VALUE!</v>
      </c>
      <c r="BM3661" s="131" t="s">
        <v>33</v>
      </c>
      <c r="BN3661" s="131" t="e">
        <v>#VALUE!</v>
      </c>
      <c r="BO3661" t="e">
        <v>#N/A</v>
      </c>
      <c r="BP3661">
        <v>0</v>
      </c>
    </row>
    <row r="3662" spans="1:68" ht="25.2" x14ac:dyDescent="0.3">
      <c r="A3662" s="1"/>
      <c r="B3662" s="47">
        <v>3301</v>
      </c>
      <c r="C3662" s="45">
        <v>1054476</v>
      </c>
      <c r="D3662" s="29"/>
      <c r="E3662" s="29"/>
      <c r="F3662" s="31" t="s">
        <v>2871</v>
      </c>
      <c r="G3662" s="29" t="s">
        <v>31</v>
      </c>
      <c r="H3662" s="29"/>
      <c r="I3662" s="148" t="s">
        <v>33</v>
      </c>
      <c r="J3662" s="147" t="s">
        <v>33</v>
      </c>
      <c r="K3662" s="148" t="e">
        <v>#N/A</v>
      </c>
      <c r="L3662" s="148" t="s">
        <v>32</v>
      </c>
      <c r="M3662" s="147">
        <v>42551</v>
      </c>
      <c r="N3662" s="29" t="str">
        <f t="shared" si="792"/>
        <v/>
      </c>
      <c r="O3662" s="29" t="str">
        <f t="shared" si="793"/>
        <v/>
      </c>
      <c r="P3662" s="29" t="str">
        <f t="shared" si="794"/>
        <v/>
      </c>
      <c r="Q3662" s="29" t="str">
        <f t="shared" si="785"/>
        <v/>
      </c>
      <c r="R3662" s="29" t="str">
        <f t="shared" si="786"/>
        <v/>
      </c>
      <c r="S3662" s="29" t="str">
        <f t="shared" si="787"/>
        <v/>
      </c>
      <c r="T3662" s="29" t="str">
        <f t="shared" si="788"/>
        <v/>
      </c>
      <c r="U3662" s="29"/>
      <c r="V3662" s="29"/>
      <c r="W3662" s="38" t="s">
        <v>2868</v>
      </c>
      <c r="X3662" s="29" t="s">
        <v>158</v>
      </c>
      <c r="Y3662" s="146">
        <v>19434</v>
      </c>
      <c r="Z3662" s="33">
        <v>24875</v>
      </c>
      <c r="AA3662" s="34">
        <f t="shared" si="789"/>
        <v>0.28000000000000003</v>
      </c>
      <c r="AB3662" s="33">
        <f t="shared" si="790"/>
        <v>24875</v>
      </c>
      <c r="AC3662" s="34">
        <f t="shared" si="791"/>
        <v>0.27997326335288675</v>
      </c>
      <c r="AD3662" s="145">
        <f t="shared" si="797"/>
        <v>20729.167000000001</v>
      </c>
      <c r="AE3662" s="105">
        <v>16195</v>
      </c>
      <c r="AF3662" s="34" t="s">
        <v>36</v>
      </c>
      <c r="AG3662" s="34" t="s">
        <v>36</v>
      </c>
      <c r="AH3662" s="34" t="s">
        <v>36</v>
      </c>
      <c r="AI3662" s="29">
        <v>10.9</v>
      </c>
      <c r="AJ3662" s="29">
        <v>0.30969999999999998</v>
      </c>
      <c r="AK3662" s="29">
        <v>0</v>
      </c>
      <c r="AL3662" s="29">
        <v>0</v>
      </c>
      <c r="AM3662" s="29" t="s">
        <v>28</v>
      </c>
      <c r="AN3662" s="44" t="s">
        <v>27</v>
      </c>
      <c r="AO3662" s="29" t="s">
        <v>28</v>
      </c>
      <c r="AP3662" s="29">
        <v>1</v>
      </c>
      <c r="AQ3662" s="29" t="s">
        <v>33</v>
      </c>
      <c r="AR3662" s="29" t="s">
        <v>33</v>
      </c>
      <c r="AS3662" s="29" t="s">
        <v>33</v>
      </c>
      <c r="AT3662" s="29"/>
      <c r="AU3662" s="144"/>
      <c r="AV3662" s="36" t="s">
        <v>28</v>
      </c>
      <c r="AW3662" s="102">
        <v>42551</v>
      </c>
      <c r="AX3662" s="129" t="s">
        <v>33</v>
      </c>
      <c r="AY3662" s="106" t="e">
        <v>#N/A</v>
      </c>
      <c r="BD3662" t="s">
        <v>1608</v>
      </c>
      <c r="BE3662" t="e">
        <v>#N/A</v>
      </c>
      <c r="BF3662">
        <v>0</v>
      </c>
      <c r="BH3662" t="str">
        <f t="shared" si="795"/>
        <v/>
      </c>
      <c r="BJ3662" t="str">
        <f t="shared" si="796"/>
        <v>OK</v>
      </c>
      <c r="BK3662" s="130" t="s">
        <v>5302</v>
      </c>
      <c r="BL3662" s="130" t="e">
        <v>#VALUE!</v>
      </c>
      <c r="BM3662" s="131" t="s">
        <v>33</v>
      </c>
      <c r="BN3662" s="131" t="e">
        <v>#VALUE!</v>
      </c>
      <c r="BO3662" t="e">
        <v>#N/A</v>
      </c>
      <c r="BP3662">
        <v>0</v>
      </c>
    </row>
    <row r="3663" spans="1:68" ht="25.2" x14ac:dyDescent="0.3">
      <c r="A3663" s="1"/>
      <c r="B3663" s="47">
        <v>3302</v>
      </c>
      <c r="C3663" s="45">
        <v>1054477</v>
      </c>
      <c r="D3663" s="29"/>
      <c r="E3663" s="29"/>
      <c r="F3663" s="31" t="s">
        <v>2872</v>
      </c>
      <c r="G3663" s="29" t="s">
        <v>31</v>
      </c>
      <c r="H3663" s="29"/>
      <c r="I3663" s="148" t="s">
        <v>33</v>
      </c>
      <c r="J3663" s="147" t="s">
        <v>33</v>
      </c>
      <c r="K3663" s="148" t="e">
        <v>#N/A</v>
      </c>
      <c r="L3663" s="148" t="s">
        <v>32</v>
      </c>
      <c r="M3663" s="147">
        <v>42551</v>
      </c>
      <c r="N3663" s="29" t="str">
        <f t="shared" si="792"/>
        <v/>
      </c>
      <c r="O3663" s="29" t="str">
        <f t="shared" si="793"/>
        <v/>
      </c>
      <c r="P3663" s="29" t="str">
        <f t="shared" si="794"/>
        <v/>
      </c>
      <c r="Q3663" s="29" t="str">
        <f t="shared" si="785"/>
        <v/>
      </c>
      <c r="R3663" s="29" t="str">
        <f t="shared" si="786"/>
        <v/>
      </c>
      <c r="S3663" s="29" t="str">
        <f t="shared" si="787"/>
        <v/>
      </c>
      <c r="T3663" s="29" t="str">
        <f t="shared" si="788"/>
        <v/>
      </c>
      <c r="U3663" s="29"/>
      <c r="V3663" s="29"/>
      <c r="W3663" s="38" t="s">
        <v>2868</v>
      </c>
      <c r="X3663" s="29" t="s">
        <v>158</v>
      </c>
      <c r="Y3663" s="146">
        <v>18261</v>
      </c>
      <c r="Z3663" s="33">
        <v>23374</v>
      </c>
      <c r="AA3663" s="34">
        <f t="shared" si="789"/>
        <v>0.28000000000000003</v>
      </c>
      <c r="AB3663" s="33">
        <f t="shared" si="790"/>
        <v>23374</v>
      </c>
      <c r="AC3663" s="34">
        <f t="shared" si="791"/>
        <v>0.27999559717430583</v>
      </c>
      <c r="AD3663" s="145">
        <f t="shared" si="797"/>
        <v>19478.332999999999</v>
      </c>
      <c r="AE3663" s="105">
        <v>15217.5</v>
      </c>
      <c r="AF3663" s="34" t="s">
        <v>36</v>
      </c>
      <c r="AG3663" s="34" t="s">
        <v>36</v>
      </c>
      <c r="AH3663" s="34" t="s">
        <v>36</v>
      </c>
      <c r="AI3663" s="29">
        <v>11.2</v>
      </c>
      <c r="AJ3663" s="29">
        <v>0.30673</v>
      </c>
      <c r="AK3663" s="29">
        <v>0</v>
      </c>
      <c r="AL3663" s="29">
        <v>0</v>
      </c>
      <c r="AM3663" s="29" t="s">
        <v>28</v>
      </c>
      <c r="AN3663" s="44" t="s">
        <v>27</v>
      </c>
      <c r="AO3663" s="29" t="s">
        <v>28</v>
      </c>
      <c r="AP3663" s="29">
        <v>1</v>
      </c>
      <c r="AQ3663" s="29" t="s">
        <v>33</v>
      </c>
      <c r="AR3663" s="29" t="s">
        <v>33</v>
      </c>
      <c r="AS3663" s="29" t="s">
        <v>33</v>
      </c>
      <c r="AT3663" s="29"/>
      <c r="AU3663" s="144"/>
      <c r="AV3663" s="36" t="s">
        <v>28</v>
      </c>
      <c r="AW3663" s="102">
        <v>42551</v>
      </c>
      <c r="AX3663" s="129" t="s">
        <v>33</v>
      </c>
      <c r="AY3663" s="106" t="e">
        <v>#N/A</v>
      </c>
      <c r="BD3663" t="s">
        <v>1608</v>
      </c>
      <c r="BE3663" t="e">
        <v>#N/A</v>
      </c>
      <c r="BF3663">
        <v>0</v>
      </c>
      <c r="BH3663" t="str">
        <f t="shared" si="795"/>
        <v/>
      </c>
      <c r="BJ3663" t="str">
        <f t="shared" si="796"/>
        <v>OK</v>
      </c>
      <c r="BK3663" s="130" t="s">
        <v>5302</v>
      </c>
      <c r="BL3663" s="130" t="e">
        <v>#VALUE!</v>
      </c>
      <c r="BM3663" s="131" t="s">
        <v>33</v>
      </c>
      <c r="BN3663" s="131" t="e">
        <v>#VALUE!</v>
      </c>
      <c r="BO3663" t="e">
        <v>#N/A</v>
      </c>
      <c r="BP3663">
        <v>0</v>
      </c>
    </row>
    <row r="3664" spans="1:68" ht="25.2" x14ac:dyDescent="0.3">
      <c r="A3664" s="1"/>
      <c r="B3664" s="47">
        <v>3303</v>
      </c>
      <c r="C3664" s="45">
        <v>1054478</v>
      </c>
      <c r="D3664" s="29"/>
      <c r="E3664" s="29"/>
      <c r="F3664" s="31" t="s">
        <v>2873</v>
      </c>
      <c r="G3664" s="29" t="s">
        <v>31</v>
      </c>
      <c r="H3664" s="29"/>
      <c r="I3664" s="148" t="s">
        <v>33</v>
      </c>
      <c r="J3664" s="147" t="s">
        <v>33</v>
      </c>
      <c r="K3664" s="148" t="e">
        <v>#N/A</v>
      </c>
      <c r="L3664" s="148" t="s">
        <v>32</v>
      </c>
      <c r="M3664" s="147">
        <v>42551</v>
      </c>
      <c r="N3664" s="29" t="str">
        <f t="shared" si="792"/>
        <v/>
      </c>
      <c r="O3664" s="29" t="str">
        <f t="shared" si="793"/>
        <v/>
      </c>
      <c r="P3664" s="29" t="str">
        <f t="shared" si="794"/>
        <v/>
      </c>
      <c r="Q3664" s="29" t="str">
        <f t="shared" si="785"/>
        <v/>
      </c>
      <c r="R3664" s="29" t="str">
        <f t="shared" si="786"/>
        <v/>
      </c>
      <c r="S3664" s="29" t="str">
        <f t="shared" si="787"/>
        <v/>
      </c>
      <c r="T3664" s="29" t="str">
        <f t="shared" si="788"/>
        <v/>
      </c>
      <c r="U3664" s="29"/>
      <c r="V3664" s="29"/>
      <c r="W3664" s="38" t="s">
        <v>2868</v>
      </c>
      <c r="X3664" s="29" t="s">
        <v>158</v>
      </c>
      <c r="Y3664" s="146">
        <v>19434</v>
      </c>
      <c r="Z3664" s="33">
        <v>24875</v>
      </c>
      <c r="AA3664" s="34">
        <f t="shared" si="789"/>
        <v>0.28000000000000003</v>
      </c>
      <c r="AB3664" s="33">
        <f t="shared" si="790"/>
        <v>24875</v>
      </c>
      <c r="AC3664" s="34">
        <f t="shared" si="791"/>
        <v>0.27997326335288675</v>
      </c>
      <c r="AD3664" s="145">
        <f t="shared" si="797"/>
        <v>20729.167000000001</v>
      </c>
      <c r="AE3664" s="105">
        <v>16195</v>
      </c>
      <c r="AF3664" s="34" t="s">
        <v>36</v>
      </c>
      <c r="AG3664" s="34" t="s">
        <v>36</v>
      </c>
      <c r="AH3664" s="34" t="s">
        <v>36</v>
      </c>
      <c r="AI3664" s="29">
        <v>12.5</v>
      </c>
      <c r="AJ3664" s="29">
        <v>0.34506999999999999</v>
      </c>
      <c r="AK3664" s="29">
        <v>0</v>
      </c>
      <c r="AL3664" s="29">
        <v>0</v>
      </c>
      <c r="AM3664" s="29" t="s">
        <v>28</v>
      </c>
      <c r="AN3664" s="44" t="s">
        <v>27</v>
      </c>
      <c r="AO3664" s="29" t="s">
        <v>28</v>
      </c>
      <c r="AP3664" s="29">
        <v>1</v>
      </c>
      <c r="AQ3664" s="29" t="s">
        <v>33</v>
      </c>
      <c r="AR3664" s="29" t="s">
        <v>33</v>
      </c>
      <c r="AS3664" s="29" t="s">
        <v>33</v>
      </c>
      <c r="AT3664" s="29"/>
      <c r="AU3664" s="144"/>
      <c r="AV3664" s="36" t="s">
        <v>28</v>
      </c>
      <c r="AW3664" s="102">
        <v>42551</v>
      </c>
      <c r="AX3664" s="129" t="s">
        <v>33</v>
      </c>
      <c r="AY3664" s="106" t="e">
        <v>#N/A</v>
      </c>
      <c r="BD3664" t="s">
        <v>1608</v>
      </c>
      <c r="BE3664" t="e">
        <v>#N/A</v>
      </c>
      <c r="BF3664">
        <v>0</v>
      </c>
      <c r="BH3664" t="str">
        <f t="shared" si="795"/>
        <v/>
      </c>
      <c r="BJ3664" t="str">
        <f t="shared" si="796"/>
        <v>OK</v>
      </c>
      <c r="BK3664" s="130" t="s">
        <v>5302</v>
      </c>
      <c r="BL3664" s="130" t="e">
        <v>#VALUE!</v>
      </c>
      <c r="BM3664" s="131" t="s">
        <v>33</v>
      </c>
      <c r="BN3664" s="131" t="e">
        <v>#VALUE!</v>
      </c>
      <c r="BO3664" t="e">
        <v>#N/A</v>
      </c>
      <c r="BP3664">
        <v>0</v>
      </c>
    </row>
    <row r="3665" spans="1:68" ht="25.2" x14ac:dyDescent="0.3">
      <c r="A3665" s="1"/>
      <c r="B3665" s="47">
        <v>3304</v>
      </c>
      <c r="C3665" s="45">
        <v>1054424</v>
      </c>
      <c r="D3665" s="29"/>
      <c r="E3665" s="29"/>
      <c r="F3665" s="39" t="s">
        <v>2874</v>
      </c>
      <c r="G3665" s="29" t="s">
        <v>61</v>
      </c>
      <c r="H3665" s="70" t="s">
        <v>69</v>
      </c>
      <c r="I3665" s="148" t="s">
        <v>33</v>
      </c>
      <c r="J3665" s="147" t="s">
        <v>33</v>
      </c>
      <c r="K3665" s="148" t="e">
        <v>#N/A</v>
      </c>
      <c r="L3665" s="148" t="s">
        <v>32</v>
      </c>
      <c r="M3665" s="147" t="s">
        <v>33</v>
      </c>
      <c r="N3665" s="29" t="str">
        <f t="shared" si="792"/>
        <v/>
      </c>
      <c r="O3665" s="29" t="str">
        <f t="shared" si="793"/>
        <v/>
      </c>
      <c r="P3665" s="29" t="str">
        <f t="shared" si="794"/>
        <v/>
      </c>
      <c r="Q3665" s="29" t="str">
        <f t="shared" si="785"/>
        <v/>
      </c>
      <c r="R3665" s="29" t="str">
        <f t="shared" si="786"/>
        <v/>
      </c>
      <c r="S3665" s="29" t="str">
        <f t="shared" si="787"/>
        <v/>
      </c>
      <c r="T3665" s="29" t="str">
        <f t="shared" si="788"/>
        <v/>
      </c>
      <c r="U3665" s="29"/>
      <c r="V3665" s="29"/>
      <c r="W3665" s="38" t="s">
        <v>2868</v>
      </c>
      <c r="X3665" s="29" t="s">
        <v>158</v>
      </c>
      <c r="Y3665" s="146">
        <v>36749</v>
      </c>
      <c r="Z3665" s="33">
        <v>40424</v>
      </c>
      <c r="AA3665" s="34">
        <f t="shared" si="789"/>
        <v>0.1</v>
      </c>
      <c r="AB3665" s="33">
        <f t="shared" si="790"/>
        <v>40424</v>
      </c>
      <c r="AC3665" s="34">
        <f t="shared" si="791"/>
        <v>0.10000272007398602</v>
      </c>
      <c r="AD3665" s="145">
        <f t="shared" si="797"/>
        <v>33686.667000000001</v>
      </c>
      <c r="AE3665" s="105">
        <v>30624.167000000001</v>
      </c>
      <c r="AF3665" s="34" t="e">
        <v>#N/A</v>
      </c>
      <c r="AG3665" s="34" t="e">
        <v>#N/A</v>
      </c>
      <c r="AH3665" s="34" t="e">
        <v>#N/A</v>
      </c>
      <c r="AI3665" s="29">
        <v>14.855</v>
      </c>
      <c r="AJ3665" s="29">
        <v>0.6</v>
      </c>
      <c r="AK3665" s="29">
        <v>0</v>
      </c>
      <c r="AL3665" s="29">
        <v>0</v>
      </c>
      <c r="AM3665" s="29" t="s">
        <v>27</v>
      </c>
      <c r="AN3665" s="44" t="s">
        <v>27</v>
      </c>
      <c r="AO3665" s="29" t="s">
        <v>27</v>
      </c>
      <c r="AP3665" s="29">
        <v>1</v>
      </c>
      <c r="AQ3665" s="29" t="s">
        <v>33</v>
      </c>
      <c r="AR3665" s="29" t="s">
        <v>33</v>
      </c>
      <c r="AS3665" s="29" t="s">
        <v>33</v>
      </c>
      <c r="AT3665" s="29"/>
      <c r="AU3665" s="144"/>
      <c r="AV3665" s="36" t="s">
        <v>28</v>
      </c>
      <c r="AW3665" s="102">
        <v>42551</v>
      </c>
      <c r="AX3665" s="129" t="s">
        <v>33</v>
      </c>
      <c r="AY3665" s="106" t="e">
        <v>#N/A</v>
      </c>
      <c r="BD3665" t="s">
        <v>1608</v>
      </c>
      <c r="BE3665" t="e">
        <v>#N/A</v>
      </c>
      <c r="BF3665">
        <v>0</v>
      </c>
      <c r="BH3665" t="str">
        <f t="shared" si="795"/>
        <v/>
      </c>
      <c r="BJ3665" t="str">
        <f t="shared" si="796"/>
        <v>OK</v>
      </c>
      <c r="BK3665" s="130" t="s">
        <v>5302</v>
      </c>
      <c r="BL3665" s="130" t="e">
        <v>#VALUE!</v>
      </c>
      <c r="BM3665" s="131" t="s">
        <v>33</v>
      </c>
      <c r="BN3665" s="131" t="e">
        <v>#VALUE!</v>
      </c>
      <c r="BO3665" t="e">
        <v>#N/A</v>
      </c>
      <c r="BP3665">
        <v>0</v>
      </c>
    </row>
    <row r="3666" spans="1:68" ht="25.2" x14ac:dyDescent="0.3">
      <c r="A3666" s="1"/>
      <c r="B3666" s="47">
        <v>3305</v>
      </c>
      <c r="C3666" s="45">
        <v>1054420</v>
      </c>
      <c r="D3666" s="29"/>
      <c r="E3666" s="29"/>
      <c r="F3666" s="39" t="s">
        <v>2875</v>
      </c>
      <c r="G3666" s="29" t="s">
        <v>61</v>
      </c>
      <c r="H3666" s="70" t="s">
        <v>69</v>
      </c>
      <c r="I3666" s="148" t="s">
        <v>33</v>
      </c>
      <c r="J3666" s="147" t="s">
        <v>33</v>
      </c>
      <c r="K3666" s="148" t="e">
        <v>#N/A</v>
      </c>
      <c r="L3666" s="148" t="s">
        <v>32</v>
      </c>
      <c r="M3666" s="147">
        <v>42551</v>
      </c>
      <c r="N3666" s="29" t="str">
        <f t="shared" si="792"/>
        <v/>
      </c>
      <c r="O3666" s="29" t="str">
        <f t="shared" si="793"/>
        <v/>
      </c>
      <c r="P3666" s="29" t="str">
        <f t="shared" si="794"/>
        <v/>
      </c>
      <c r="Q3666" s="29" t="str">
        <f t="shared" si="785"/>
        <v/>
      </c>
      <c r="R3666" s="29" t="str">
        <f t="shared" si="786"/>
        <v/>
      </c>
      <c r="S3666" s="29" t="str">
        <f t="shared" si="787"/>
        <v/>
      </c>
      <c r="T3666" s="29" t="str">
        <f t="shared" si="788"/>
        <v/>
      </c>
      <c r="U3666" s="29"/>
      <c r="V3666" s="29"/>
      <c r="W3666" s="38" t="s">
        <v>2868</v>
      </c>
      <c r="X3666" s="29" t="s">
        <v>158</v>
      </c>
      <c r="Y3666" s="146">
        <v>24609</v>
      </c>
      <c r="Z3666" s="33">
        <v>27070</v>
      </c>
      <c r="AA3666" s="34">
        <f t="shared" si="789"/>
        <v>0.1</v>
      </c>
      <c r="AB3666" s="33">
        <f t="shared" si="790"/>
        <v>27070</v>
      </c>
      <c r="AC3666" s="34">
        <f t="shared" si="791"/>
        <v>0.10000404729976832</v>
      </c>
      <c r="AD3666" s="145">
        <f t="shared" si="797"/>
        <v>22558.332999999999</v>
      </c>
      <c r="AE3666" s="105">
        <v>20507.5</v>
      </c>
      <c r="AF3666" s="34" t="e">
        <v>#N/A</v>
      </c>
      <c r="AG3666" s="34" t="e">
        <v>#N/A</v>
      </c>
      <c r="AH3666" s="34" t="e">
        <v>#N/A</v>
      </c>
      <c r="AI3666" s="29">
        <v>14.57</v>
      </c>
      <c r="AJ3666" s="29">
        <v>0.40033000000000002</v>
      </c>
      <c r="AK3666" s="29">
        <v>0</v>
      </c>
      <c r="AL3666" s="29">
        <v>0</v>
      </c>
      <c r="AM3666" s="29" t="s">
        <v>27</v>
      </c>
      <c r="AN3666" s="44" t="s">
        <v>27</v>
      </c>
      <c r="AO3666" s="29" t="s">
        <v>27</v>
      </c>
      <c r="AP3666" s="29">
        <v>1</v>
      </c>
      <c r="AQ3666" s="29" t="s">
        <v>33</v>
      </c>
      <c r="AR3666" s="29" t="s">
        <v>33</v>
      </c>
      <c r="AS3666" s="29" t="s">
        <v>33</v>
      </c>
      <c r="AT3666" s="29"/>
      <c r="AU3666" s="144"/>
      <c r="AV3666" s="36" t="s">
        <v>28</v>
      </c>
      <c r="AW3666" s="102">
        <v>42551</v>
      </c>
      <c r="AX3666" s="129" t="s">
        <v>33</v>
      </c>
      <c r="AY3666" s="106" t="e">
        <v>#N/A</v>
      </c>
      <c r="BD3666" t="s">
        <v>1608</v>
      </c>
      <c r="BE3666" t="e">
        <v>#N/A</v>
      </c>
      <c r="BF3666" t="e">
        <v>#N/A</v>
      </c>
      <c r="BH3666" t="str">
        <f t="shared" si="795"/>
        <v/>
      </c>
      <c r="BJ3666" t="str">
        <f t="shared" si="796"/>
        <v>OK</v>
      </c>
      <c r="BK3666" s="130" t="s">
        <v>5302</v>
      </c>
      <c r="BL3666" s="130" t="e">
        <v>#VALUE!</v>
      </c>
      <c r="BM3666" s="131" t="s">
        <v>33</v>
      </c>
      <c r="BN3666" s="131" t="e">
        <v>#VALUE!</v>
      </c>
      <c r="BO3666" t="e">
        <v>#N/A</v>
      </c>
      <c r="BP3666">
        <v>0</v>
      </c>
    </row>
    <row r="3667" spans="1:68" ht="25.2" x14ac:dyDescent="0.3">
      <c r="A3667" s="1"/>
      <c r="B3667" s="47">
        <v>3306</v>
      </c>
      <c r="C3667" s="45">
        <v>1054421</v>
      </c>
      <c r="D3667" s="29"/>
      <c r="E3667" s="29"/>
      <c r="F3667" s="39" t="s">
        <v>2876</v>
      </c>
      <c r="G3667" s="29" t="s">
        <v>61</v>
      </c>
      <c r="H3667" s="70" t="s">
        <v>69</v>
      </c>
      <c r="I3667" s="148" t="s">
        <v>33</v>
      </c>
      <c r="J3667" s="147" t="s">
        <v>33</v>
      </c>
      <c r="K3667" s="148" t="e">
        <v>#N/A</v>
      </c>
      <c r="L3667" s="148" t="s">
        <v>32</v>
      </c>
      <c r="M3667" s="147">
        <v>42551</v>
      </c>
      <c r="N3667" s="29" t="str">
        <f t="shared" si="792"/>
        <v/>
      </c>
      <c r="O3667" s="29" t="str">
        <f t="shared" si="793"/>
        <v/>
      </c>
      <c r="P3667" s="29" t="str">
        <f t="shared" si="794"/>
        <v/>
      </c>
      <c r="Q3667" s="29" t="str">
        <f t="shared" ref="Q3667:Q3730" si="798">IF(IFERROR(MID($U3667,1,7)+0,"")&lt;1130000,"",IFERROR(MID($U3667,1,7)+0,""))</f>
        <v/>
      </c>
      <c r="R3667" s="29" t="str">
        <f t="shared" ref="R3667:R3730" si="799">IF(IFERROR(MID($U3667,10,7)+0,"")&lt;1130000,"",IFERROR(MID($U3667,10,7)+0,""))</f>
        <v/>
      </c>
      <c r="S3667" s="29" t="str">
        <f t="shared" ref="S3667:S3730" si="800">IF(IFERROR(MID($U3667,19,7)+0,"")&lt;1130000,"",IFERROR(MID($U3667,19,7)+0,""))</f>
        <v/>
      </c>
      <c r="T3667" s="29" t="str">
        <f t="shared" ref="T3667:T3730" si="801">IF(Q3667="","",IF(R3667="",Q3667,Q3667&amp;", "&amp;R3667))</f>
        <v/>
      </c>
      <c r="U3667" s="29"/>
      <c r="V3667" s="29"/>
      <c r="W3667" s="38" t="s">
        <v>2868</v>
      </c>
      <c r="X3667" s="29" t="s">
        <v>158</v>
      </c>
      <c r="Y3667" s="146">
        <v>24609</v>
      </c>
      <c r="Z3667" s="33">
        <v>27070</v>
      </c>
      <c r="AA3667" s="34">
        <f t="shared" si="789"/>
        <v>0.1</v>
      </c>
      <c r="AB3667" s="33">
        <f t="shared" si="790"/>
        <v>27070</v>
      </c>
      <c r="AC3667" s="34">
        <f t="shared" si="791"/>
        <v>0.10000404729976832</v>
      </c>
      <c r="AD3667" s="145">
        <f t="shared" si="797"/>
        <v>22558.332999999999</v>
      </c>
      <c r="AE3667" s="105">
        <v>20507.5</v>
      </c>
      <c r="AF3667" s="34" t="e">
        <v>#N/A</v>
      </c>
      <c r="AG3667" s="34" t="e">
        <v>#N/A</v>
      </c>
      <c r="AH3667" s="34" t="e">
        <v>#N/A</v>
      </c>
      <c r="AI3667" s="29">
        <v>14.72</v>
      </c>
      <c r="AJ3667" s="29">
        <v>0.40033000000000002</v>
      </c>
      <c r="AK3667" s="29">
        <v>0</v>
      </c>
      <c r="AL3667" s="29">
        <v>0</v>
      </c>
      <c r="AM3667" s="29" t="s">
        <v>27</v>
      </c>
      <c r="AN3667" s="44" t="s">
        <v>27</v>
      </c>
      <c r="AO3667" s="29" t="s">
        <v>27</v>
      </c>
      <c r="AP3667" s="29">
        <v>1</v>
      </c>
      <c r="AQ3667" s="29" t="s">
        <v>33</v>
      </c>
      <c r="AR3667" s="29" t="s">
        <v>33</v>
      </c>
      <c r="AS3667" s="29" t="s">
        <v>33</v>
      </c>
      <c r="AT3667" s="29"/>
      <c r="AU3667" s="144"/>
      <c r="AV3667" s="36" t="s">
        <v>28</v>
      </c>
      <c r="AW3667" s="102">
        <v>42551</v>
      </c>
      <c r="AX3667" s="129" t="s">
        <v>33</v>
      </c>
      <c r="AY3667" s="106" t="e">
        <v>#N/A</v>
      </c>
      <c r="BD3667" t="s">
        <v>1608</v>
      </c>
      <c r="BE3667" t="e">
        <v>#N/A</v>
      </c>
      <c r="BF3667" t="e">
        <v>#N/A</v>
      </c>
      <c r="BH3667" t="str">
        <f t="shared" si="795"/>
        <v/>
      </c>
      <c r="BJ3667" t="str">
        <f t="shared" si="796"/>
        <v>OK</v>
      </c>
      <c r="BK3667" s="130" t="s">
        <v>5302</v>
      </c>
      <c r="BL3667" s="130" t="e">
        <v>#VALUE!</v>
      </c>
      <c r="BM3667" s="131" t="s">
        <v>33</v>
      </c>
      <c r="BN3667" s="131" t="e">
        <v>#VALUE!</v>
      </c>
      <c r="BO3667" t="e">
        <v>#N/A</v>
      </c>
      <c r="BP3667">
        <v>0</v>
      </c>
    </row>
    <row r="3668" spans="1:68" ht="25.2" x14ac:dyDescent="0.3">
      <c r="A3668" s="1"/>
      <c r="B3668" s="47">
        <v>3307</v>
      </c>
      <c r="C3668" s="45">
        <v>1054423</v>
      </c>
      <c r="D3668" s="29"/>
      <c r="E3668" s="29"/>
      <c r="F3668" s="39" t="s">
        <v>2877</v>
      </c>
      <c r="G3668" s="29" t="s">
        <v>61</v>
      </c>
      <c r="H3668" s="70" t="s">
        <v>69</v>
      </c>
      <c r="I3668" s="148" t="s">
        <v>33</v>
      </c>
      <c r="J3668" s="147" t="s">
        <v>33</v>
      </c>
      <c r="K3668" s="148" t="e">
        <v>#N/A</v>
      </c>
      <c r="L3668" s="148" t="s">
        <v>32</v>
      </c>
      <c r="M3668" s="147">
        <v>42551</v>
      </c>
      <c r="N3668" s="29" t="str">
        <f t="shared" si="792"/>
        <v/>
      </c>
      <c r="O3668" s="29" t="str">
        <f t="shared" si="793"/>
        <v/>
      </c>
      <c r="P3668" s="29" t="str">
        <f t="shared" si="794"/>
        <v/>
      </c>
      <c r="Q3668" s="29" t="str">
        <f t="shared" si="798"/>
        <v/>
      </c>
      <c r="R3668" s="29" t="str">
        <f t="shared" si="799"/>
        <v/>
      </c>
      <c r="S3668" s="29" t="str">
        <f t="shared" si="800"/>
        <v/>
      </c>
      <c r="T3668" s="29" t="str">
        <f t="shared" si="801"/>
        <v/>
      </c>
      <c r="U3668" s="29"/>
      <c r="V3668" s="29"/>
      <c r="W3668" s="38" t="s">
        <v>2868</v>
      </c>
      <c r="X3668" s="29" t="s">
        <v>158</v>
      </c>
      <c r="Y3668" s="146">
        <v>36769</v>
      </c>
      <c r="Z3668" s="33">
        <v>40446</v>
      </c>
      <c r="AA3668" s="34">
        <f t="shared" si="789"/>
        <v>0.1</v>
      </c>
      <c r="AB3668" s="33">
        <f t="shared" si="790"/>
        <v>40446</v>
      </c>
      <c r="AC3668" s="34">
        <f t="shared" si="791"/>
        <v>0.10000273164897316</v>
      </c>
      <c r="AD3668" s="145">
        <f t="shared" si="797"/>
        <v>33705</v>
      </c>
      <c r="AE3668" s="105">
        <v>30640.832999999999</v>
      </c>
      <c r="AF3668" s="34" t="e">
        <v>#N/A</v>
      </c>
      <c r="AG3668" s="34" t="e">
        <v>#N/A</v>
      </c>
      <c r="AH3668" s="34" t="e">
        <v>#N/A</v>
      </c>
      <c r="AI3668" s="29">
        <v>22.05</v>
      </c>
      <c r="AJ3668" s="29">
        <v>0.60060000000000002</v>
      </c>
      <c r="AK3668" s="29">
        <v>0</v>
      </c>
      <c r="AL3668" s="29">
        <v>0</v>
      </c>
      <c r="AM3668" s="29" t="s">
        <v>27</v>
      </c>
      <c r="AN3668" s="44" t="s">
        <v>27</v>
      </c>
      <c r="AO3668" s="29" t="s">
        <v>27</v>
      </c>
      <c r="AP3668" s="29">
        <v>1</v>
      </c>
      <c r="AQ3668" s="29" t="s">
        <v>33</v>
      </c>
      <c r="AR3668" s="29" t="s">
        <v>33</v>
      </c>
      <c r="AS3668" s="29" t="s">
        <v>33</v>
      </c>
      <c r="AT3668" s="29"/>
      <c r="AU3668" s="144"/>
      <c r="AV3668" s="36" t="s">
        <v>28</v>
      </c>
      <c r="AW3668" s="102">
        <v>42551</v>
      </c>
      <c r="AX3668" s="129" t="s">
        <v>33</v>
      </c>
      <c r="AY3668" s="106" t="e">
        <v>#N/A</v>
      </c>
      <c r="BD3668" t="s">
        <v>1608</v>
      </c>
      <c r="BE3668" t="e">
        <v>#N/A</v>
      </c>
      <c r="BF3668" t="e">
        <v>#N/A</v>
      </c>
      <c r="BH3668" t="str">
        <f t="shared" si="795"/>
        <v/>
      </c>
      <c r="BJ3668" t="str">
        <f t="shared" si="796"/>
        <v>OK</v>
      </c>
      <c r="BK3668" s="130" t="s">
        <v>5302</v>
      </c>
      <c r="BL3668" s="130" t="e">
        <v>#VALUE!</v>
      </c>
      <c r="BM3668" s="131" t="s">
        <v>33</v>
      </c>
      <c r="BN3668" s="131" t="e">
        <v>#VALUE!</v>
      </c>
      <c r="BO3668" t="e">
        <v>#N/A</v>
      </c>
      <c r="BP3668">
        <v>0</v>
      </c>
    </row>
    <row r="3669" spans="1:68" ht="25.2" x14ac:dyDescent="0.3">
      <c r="A3669" s="1"/>
      <c r="B3669" s="47">
        <v>3308</v>
      </c>
      <c r="C3669" s="45">
        <v>1059297</v>
      </c>
      <c r="D3669" s="29"/>
      <c r="E3669" s="29"/>
      <c r="F3669" s="31" t="s">
        <v>2878</v>
      </c>
      <c r="G3669" s="29" t="s">
        <v>31</v>
      </c>
      <c r="H3669" s="29"/>
      <c r="I3669" s="148" t="s">
        <v>33</v>
      </c>
      <c r="J3669" s="147" t="s">
        <v>33</v>
      </c>
      <c r="K3669" s="148" t="e">
        <v>#N/A</v>
      </c>
      <c r="L3669" s="148" t="s">
        <v>32</v>
      </c>
      <c r="M3669" s="147">
        <v>42551</v>
      </c>
      <c r="N3669" s="29" t="str">
        <f t="shared" si="792"/>
        <v/>
      </c>
      <c r="O3669" s="29" t="str">
        <f t="shared" si="793"/>
        <v/>
      </c>
      <c r="P3669" s="29" t="str">
        <f t="shared" si="794"/>
        <v/>
      </c>
      <c r="Q3669" s="29" t="str">
        <f t="shared" si="798"/>
        <v/>
      </c>
      <c r="R3669" s="29" t="str">
        <f t="shared" si="799"/>
        <v/>
      </c>
      <c r="S3669" s="29" t="str">
        <f t="shared" si="800"/>
        <v/>
      </c>
      <c r="T3669" s="29" t="str">
        <f t="shared" si="801"/>
        <v/>
      </c>
      <c r="U3669" s="29"/>
      <c r="V3669" s="29"/>
      <c r="W3669" s="38" t="s">
        <v>2868</v>
      </c>
      <c r="X3669" s="29" t="s">
        <v>158</v>
      </c>
      <c r="Y3669" s="146">
        <v>36769</v>
      </c>
      <c r="Z3669" s="33">
        <v>47064</v>
      </c>
      <c r="AA3669" s="34">
        <f t="shared" si="789"/>
        <v>0.28000000000000003</v>
      </c>
      <c r="AB3669" s="33">
        <f t="shared" si="790"/>
        <v>47064</v>
      </c>
      <c r="AC3669" s="34">
        <f t="shared" si="791"/>
        <v>0.27999131094118757</v>
      </c>
      <c r="AD3669" s="145">
        <f t="shared" si="797"/>
        <v>39220</v>
      </c>
      <c r="AE3669" s="105">
        <v>30640.832999999999</v>
      </c>
      <c r="AF3669" s="34" t="s">
        <v>36</v>
      </c>
      <c r="AG3669" s="34" t="s">
        <v>36</v>
      </c>
      <c r="AH3669" s="34" t="s">
        <v>36</v>
      </c>
      <c r="AI3669" s="29">
        <v>14.72</v>
      </c>
      <c r="AJ3669" s="29">
        <v>0.40033000000000002</v>
      </c>
      <c r="AK3669" s="29">
        <v>0</v>
      </c>
      <c r="AL3669" s="29">
        <v>0</v>
      </c>
      <c r="AM3669" s="29" t="s">
        <v>28</v>
      </c>
      <c r="AN3669" s="44" t="s">
        <v>27</v>
      </c>
      <c r="AO3669" s="29" t="s">
        <v>28</v>
      </c>
      <c r="AP3669" s="29">
        <v>1</v>
      </c>
      <c r="AQ3669" s="29" t="s">
        <v>33</v>
      </c>
      <c r="AR3669" s="29" t="s">
        <v>33</v>
      </c>
      <c r="AS3669" s="29" t="s">
        <v>33</v>
      </c>
      <c r="AT3669" s="29"/>
      <c r="AU3669" s="144"/>
      <c r="AV3669" s="36" t="s">
        <v>28</v>
      </c>
      <c r="AW3669" s="102">
        <v>42551</v>
      </c>
      <c r="AX3669" s="129" t="s">
        <v>33</v>
      </c>
      <c r="AY3669" s="106" t="e">
        <v>#N/A</v>
      </c>
      <c r="BD3669" t="s">
        <v>1608</v>
      </c>
      <c r="BE3669" t="e">
        <v>#N/A</v>
      </c>
      <c r="BF3669" t="s">
        <v>4739</v>
      </c>
      <c r="BH3669" t="str">
        <f t="shared" si="795"/>
        <v/>
      </c>
      <c r="BJ3669" t="str">
        <f t="shared" si="796"/>
        <v>OK</v>
      </c>
      <c r="BK3669" s="130" t="s">
        <v>5302</v>
      </c>
      <c r="BL3669" s="130" t="e">
        <v>#VALUE!</v>
      </c>
      <c r="BM3669" s="131" t="s">
        <v>33</v>
      </c>
      <c r="BN3669" s="131" t="e">
        <v>#VALUE!</v>
      </c>
      <c r="BO3669" t="e">
        <v>#N/A</v>
      </c>
      <c r="BP3669">
        <v>0</v>
      </c>
    </row>
    <row r="3670" spans="1:68" x14ac:dyDescent="0.3">
      <c r="A3670" s="1"/>
      <c r="B3670" s="47">
        <v>3309</v>
      </c>
      <c r="C3670" s="45">
        <v>1062186</v>
      </c>
      <c r="D3670" s="29"/>
      <c r="E3670" s="29"/>
      <c r="F3670" s="31" t="s">
        <v>2879</v>
      </c>
      <c r="G3670" s="29" t="s">
        <v>31</v>
      </c>
      <c r="H3670" s="29"/>
      <c r="I3670" s="148" t="s">
        <v>33</v>
      </c>
      <c r="J3670" s="147" t="s">
        <v>33</v>
      </c>
      <c r="K3670" s="148" t="e">
        <v>#N/A</v>
      </c>
      <c r="L3670" s="148" t="s">
        <v>32</v>
      </c>
      <c r="M3670" s="147">
        <v>42551</v>
      </c>
      <c r="N3670" s="29" t="str">
        <f t="shared" si="792"/>
        <v/>
      </c>
      <c r="O3670" s="29" t="str">
        <f t="shared" si="793"/>
        <v/>
      </c>
      <c r="P3670" s="29" t="str">
        <f t="shared" si="794"/>
        <v/>
      </c>
      <c r="Q3670" s="29" t="str">
        <f t="shared" si="798"/>
        <v/>
      </c>
      <c r="R3670" s="29" t="str">
        <f t="shared" si="799"/>
        <v/>
      </c>
      <c r="S3670" s="29" t="str">
        <f t="shared" si="800"/>
        <v/>
      </c>
      <c r="T3670" s="29" t="str">
        <f t="shared" si="801"/>
        <v/>
      </c>
      <c r="U3670" s="29"/>
      <c r="V3670" s="29"/>
      <c r="W3670" s="38" t="s">
        <v>2868</v>
      </c>
      <c r="X3670" s="29" t="s">
        <v>158</v>
      </c>
      <c r="Y3670" s="146">
        <v>24597</v>
      </c>
      <c r="Z3670" s="33">
        <v>31485</v>
      </c>
      <c r="AA3670" s="34">
        <f t="shared" si="789"/>
        <v>0.28000000000000003</v>
      </c>
      <c r="AB3670" s="33">
        <f t="shared" si="790"/>
        <v>31485</v>
      </c>
      <c r="AC3670" s="34">
        <f t="shared" si="791"/>
        <v>0.28003415050615926</v>
      </c>
      <c r="AD3670" s="145">
        <f t="shared" si="797"/>
        <v>26237.5</v>
      </c>
      <c r="AE3670" s="105">
        <v>20497.5</v>
      </c>
      <c r="AF3670" s="34" t="s">
        <v>36</v>
      </c>
      <c r="AG3670" s="34" t="s">
        <v>36</v>
      </c>
      <c r="AH3670" s="34" t="s">
        <v>36</v>
      </c>
      <c r="AI3670" s="29">
        <v>14.57</v>
      </c>
      <c r="AJ3670" s="29">
        <v>0.40033000000000002</v>
      </c>
      <c r="AK3670" s="29">
        <v>0</v>
      </c>
      <c r="AL3670" s="29">
        <v>0</v>
      </c>
      <c r="AM3670" s="29" t="s">
        <v>28</v>
      </c>
      <c r="AN3670" s="44" t="s">
        <v>27</v>
      </c>
      <c r="AO3670" s="29" t="s">
        <v>28</v>
      </c>
      <c r="AP3670" s="29">
        <v>1</v>
      </c>
      <c r="AQ3670" s="29" t="s">
        <v>33</v>
      </c>
      <c r="AR3670" s="29" t="s">
        <v>33</v>
      </c>
      <c r="AS3670" s="29" t="s">
        <v>33</v>
      </c>
      <c r="AT3670" s="29"/>
      <c r="AU3670" s="144"/>
      <c r="AV3670" s="36" t="s">
        <v>28</v>
      </c>
      <c r="AW3670" s="102">
        <v>42551</v>
      </c>
      <c r="AX3670" s="129" t="s">
        <v>33</v>
      </c>
      <c r="AY3670" s="106" t="e">
        <v>#N/A</v>
      </c>
      <c r="BD3670" t="s">
        <v>1608</v>
      </c>
      <c r="BE3670" t="e">
        <v>#N/A</v>
      </c>
      <c r="BF3670" t="s">
        <v>4739</v>
      </c>
      <c r="BH3670" t="str">
        <f t="shared" si="795"/>
        <v/>
      </c>
      <c r="BJ3670" t="str">
        <f t="shared" si="796"/>
        <v>OK</v>
      </c>
      <c r="BK3670" s="130" t="s">
        <v>5302</v>
      </c>
      <c r="BL3670" s="130" t="e">
        <v>#VALUE!</v>
      </c>
      <c r="BM3670" s="131" t="s">
        <v>33</v>
      </c>
      <c r="BN3670" s="131" t="e">
        <v>#VALUE!</v>
      </c>
      <c r="BO3670" t="e">
        <v>#N/A</v>
      </c>
      <c r="BP3670">
        <v>0</v>
      </c>
    </row>
    <row r="3671" spans="1:68" x14ac:dyDescent="0.3">
      <c r="A3671" s="1"/>
      <c r="B3671" s="47">
        <v>3310</v>
      </c>
      <c r="C3671" s="45">
        <v>1051010</v>
      </c>
      <c r="D3671" s="29"/>
      <c r="E3671" s="29"/>
      <c r="F3671" s="31" t="s">
        <v>2880</v>
      </c>
      <c r="G3671" s="29" t="s">
        <v>31</v>
      </c>
      <c r="H3671" s="29"/>
      <c r="I3671" s="148" t="s">
        <v>33</v>
      </c>
      <c r="J3671" s="147" t="s">
        <v>33</v>
      </c>
      <c r="K3671" s="148" t="e">
        <v>#N/A</v>
      </c>
      <c r="L3671" s="148" t="s">
        <v>32</v>
      </c>
      <c r="M3671" s="147">
        <v>42551</v>
      </c>
      <c r="N3671" s="29" t="str">
        <f t="shared" si="792"/>
        <v/>
      </c>
      <c r="O3671" s="29" t="str">
        <f t="shared" si="793"/>
        <v/>
      </c>
      <c r="P3671" s="29" t="str">
        <f t="shared" si="794"/>
        <v/>
      </c>
      <c r="Q3671" s="29" t="str">
        <f t="shared" si="798"/>
        <v/>
      </c>
      <c r="R3671" s="29" t="str">
        <f t="shared" si="799"/>
        <v/>
      </c>
      <c r="S3671" s="29" t="str">
        <f t="shared" si="800"/>
        <v/>
      </c>
      <c r="T3671" s="29" t="str">
        <f t="shared" si="801"/>
        <v/>
      </c>
      <c r="U3671" s="29"/>
      <c r="V3671" s="29"/>
      <c r="W3671" s="38" t="s">
        <v>2868</v>
      </c>
      <c r="X3671" s="29" t="s">
        <v>158</v>
      </c>
      <c r="Y3671" s="146">
        <v>77707</v>
      </c>
      <c r="Z3671" s="33">
        <v>99465</v>
      </c>
      <c r="AA3671" s="34">
        <f t="shared" si="789"/>
        <v>0.28000000000000003</v>
      </c>
      <c r="AB3671" s="33">
        <f t="shared" si="790"/>
        <v>99465</v>
      </c>
      <c r="AC3671" s="34">
        <f t="shared" si="791"/>
        <v>0.28000052134299624</v>
      </c>
      <c r="AD3671" s="145">
        <f t="shared" si="797"/>
        <v>82887.5</v>
      </c>
      <c r="AE3671" s="105">
        <v>64755.832999999999</v>
      </c>
      <c r="AF3671" s="34" t="s">
        <v>36</v>
      </c>
      <c r="AG3671" s="34" t="s">
        <v>36</v>
      </c>
      <c r="AH3671" s="34" t="s">
        <v>36</v>
      </c>
      <c r="AI3671" s="29">
        <v>83</v>
      </c>
      <c r="AJ3671" s="29">
        <v>2.2605</v>
      </c>
      <c r="AK3671" s="29">
        <v>0</v>
      </c>
      <c r="AL3671" s="29">
        <v>0</v>
      </c>
      <c r="AM3671" s="29" t="s">
        <v>28</v>
      </c>
      <c r="AN3671" s="44" t="s">
        <v>27</v>
      </c>
      <c r="AO3671" s="29" t="s">
        <v>28</v>
      </c>
      <c r="AP3671" s="29">
        <v>1</v>
      </c>
      <c r="AQ3671" s="29" t="s">
        <v>33</v>
      </c>
      <c r="AR3671" s="29" t="s">
        <v>33</v>
      </c>
      <c r="AS3671" s="29" t="s">
        <v>33</v>
      </c>
      <c r="AT3671" s="29"/>
      <c r="AU3671" s="144"/>
      <c r="AV3671" s="36" t="s">
        <v>28</v>
      </c>
      <c r="AW3671" s="102">
        <v>42551</v>
      </c>
      <c r="AX3671" s="129" t="s">
        <v>33</v>
      </c>
      <c r="AY3671" s="106">
        <v>7</v>
      </c>
      <c r="BD3671" t="s">
        <v>1724</v>
      </c>
      <c r="BE3671" t="e">
        <v>#N/A</v>
      </c>
      <c r="BF3671">
        <v>0</v>
      </c>
      <c r="BH3671" t="str">
        <f t="shared" si="795"/>
        <v/>
      </c>
      <c r="BJ3671" t="str">
        <f t="shared" si="796"/>
        <v>OK</v>
      </c>
      <c r="BK3671" s="130" t="s">
        <v>5302</v>
      </c>
      <c r="BL3671" s="130" t="e">
        <v>#VALUE!</v>
      </c>
      <c r="BM3671" s="131" t="s">
        <v>33</v>
      </c>
      <c r="BN3671" s="131" t="e">
        <v>#VALUE!</v>
      </c>
      <c r="BO3671" t="e">
        <v>#N/A</v>
      </c>
      <c r="BP3671">
        <v>0</v>
      </c>
    </row>
    <row r="3672" spans="1:68" x14ac:dyDescent="0.3">
      <c r="A3672" s="1"/>
      <c r="B3672" s="47">
        <v>3311</v>
      </c>
      <c r="C3672" s="45">
        <v>1051009</v>
      </c>
      <c r="D3672" s="29"/>
      <c r="E3672" s="29"/>
      <c r="F3672" s="31" t="s">
        <v>2881</v>
      </c>
      <c r="G3672" s="29" t="s">
        <v>31</v>
      </c>
      <c r="H3672" s="29"/>
      <c r="I3672" s="148" t="s">
        <v>33</v>
      </c>
      <c r="J3672" s="147" t="s">
        <v>33</v>
      </c>
      <c r="K3672" s="148" t="e">
        <v>#N/A</v>
      </c>
      <c r="L3672" s="148" t="s">
        <v>32</v>
      </c>
      <c r="M3672" s="147">
        <v>42551</v>
      </c>
      <c r="N3672" s="29" t="str">
        <f t="shared" si="792"/>
        <v/>
      </c>
      <c r="O3672" s="29" t="str">
        <f t="shared" si="793"/>
        <v/>
      </c>
      <c r="P3672" s="29" t="str">
        <f t="shared" si="794"/>
        <v/>
      </c>
      <c r="Q3672" s="29" t="str">
        <f t="shared" si="798"/>
        <v/>
      </c>
      <c r="R3672" s="29" t="str">
        <f t="shared" si="799"/>
        <v/>
      </c>
      <c r="S3672" s="29" t="str">
        <f t="shared" si="800"/>
        <v/>
      </c>
      <c r="T3672" s="29" t="str">
        <f t="shared" si="801"/>
        <v/>
      </c>
      <c r="U3672" s="29"/>
      <c r="V3672" s="29"/>
      <c r="W3672" s="38" t="s">
        <v>2868</v>
      </c>
      <c r="X3672" s="29" t="s">
        <v>158</v>
      </c>
      <c r="Y3672" s="146">
        <v>68881</v>
      </c>
      <c r="Z3672" s="33">
        <v>88168</v>
      </c>
      <c r="AA3672" s="34">
        <f t="shared" si="789"/>
        <v>0.28000000000000003</v>
      </c>
      <c r="AB3672" s="33">
        <f t="shared" si="790"/>
        <v>88168</v>
      </c>
      <c r="AC3672" s="34">
        <f t="shared" si="791"/>
        <v>0.28000464731931679</v>
      </c>
      <c r="AD3672" s="145">
        <f t="shared" si="797"/>
        <v>73473.332999999999</v>
      </c>
      <c r="AE3672" s="105">
        <v>57400.832999999999</v>
      </c>
      <c r="AF3672" s="34" t="s">
        <v>36</v>
      </c>
      <c r="AG3672" s="34" t="s">
        <v>36</v>
      </c>
      <c r="AH3672" s="34" t="s">
        <v>36</v>
      </c>
      <c r="AI3672" s="29">
        <v>30</v>
      </c>
      <c r="AJ3672" s="29">
        <v>0.65100000000000002</v>
      </c>
      <c r="AK3672" s="29">
        <v>0</v>
      </c>
      <c r="AL3672" s="29">
        <v>0</v>
      </c>
      <c r="AM3672" s="29" t="s">
        <v>28</v>
      </c>
      <c r="AN3672" s="44" t="s">
        <v>27</v>
      </c>
      <c r="AO3672" s="29" t="s">
        <v>28</v>
      </c>
      <c r="AP3672" s="29">
        <v>1</v>
      </c>
      <c r="AQ3672" s="29" t="s">
        <v>33</v>
      </c>
      <c r="AR3672" s="29" t="s">
        <v>33</v>
      </c>
      <c r="AS3672" s="29" t="s">
        <v>33</v>
      </c>
      <c r="AT3672" s="29"/>
      <c r="AU3672" s="144"/>
      <c r="AV3672" s="36" t="s">
        <v>28</v>
      </c>
      <c r="AW3672" s="102">
        <v>42551</v>
      </c>
      <c r="AX3672" s="129" t="s">
        <v>33</v>
      </c>
      <c r="AY3672" s="106" t="e">
        <v>#N/A</v>
      </c>
      <c r="BD3672" t="s">
        <v>1724</v>
      </c>
      <c r="BE3672" t="e">
        <v>#N/A</v>
      </c>
      <c r="BF3672">
        <v>0</v>
      </c>
      <c r="BH3672" t="str">
        <f t="shared" si="795"/>
        <v/>
      </c>
      <c r="BJ3672" t="str">
        <f t="shared" si="796"/>
        <v>OK</v>
      </c>
      <c r="BK3672" s="130" t="s">
        <v>5302</v>
      </c>
      <c r="BL3672" s="130" t="e">
        <v>#VALUE!</v>
      </c>
      <c r="BM3672" s="131" t="s">
        <v>33</v>
      </c>
      <c r="BN3672" s="131" t="e">
        <v>#VALUE!</v>
      </c>
      <c r="BO3672" t="e">
        <v>#N/A</v>
      </c>
      <c r="BP3672">
        <v>0</v>
      </c>
    </row>
    <row r="3673" spans="1:68" x14ac:dyDescent="0.3">
      <c r="A3673" s="1"/>
      <c r="B3673" s="47">
        <v>3312</v>
      </c>
      <c r="C3673" s="45">
        <v>1051012</v>
      </c>
      <c r="D3673" s="29"/>
      <c r="E3673" s="29"/>
      <c r="F3673" s="31" t="s">
        <v>2882</v>
      </c>
      <c r="G3673" s="37" t="s">
        <v>31</v>
      </c>
      <c r="H3673" s="29"/>
      <c r="I3673" s="148" t="s">
        <v>33</v>
      </c>
      <c r="J3673" s="147" t="s">
        <v>33</v>
      </c>
      <c r="K3673" s="148" t="e">
        <v>#N/A</v>
      </c>
      <c r="L3673" s="148" t="s">
        <v>32</v>
      </c>
      <c r="M3673" s="147" t="s">
        <v>33</v>
      </c>
      <c r="N3673" s="29" t="str">
        <f t="shared" si="792"/>
        <v/>
      </c>
      <c r="O3673" s="29" t="str">
        <f t="shared" si="793"/>
        <v/>
      </c>
      <c r="P3673" s="29" t="str">
        <f t="shared" si="794"/>
        <v/>
      </c>
      <c r="Q3673" s="29" t="str">
        <f t="shared" si="798"/>
        <v/>
      </c>
      <c r="R3673" s="29" t="str">
        <f t="shared" si="799"/>
        <v/>
      </c>
      <c r="S3673" s="29" t="str">
        <f t="shared" si="800"/>
        <v/>
      </c>
      <c r="T3673" s="29" t="str">
        <f t="shared" si="801"/>
        <v/>
      </c>
      <c r="U3673" s="29"/>
      <c r="V3673" s="29"/>
      <c r="W3673" s="30" t="s">
        <v>2868</v>
      </c>
      <c r="X3673" s="37" t="s">
        <v>158</v>
      </c>
      <c r="Y3673" s="146">
        <v>57806</v>
      </c>
      <c r="Z3673" s="33">
        <v>73992</v>
      </c>
      <c r="AA3673" s="34">
        <f t="shared" si="789"/>
        <v>0.28000000000000003</v>
      </c>
      <c r="AB3673" s="33">
        <f t="shared" si="790"/>
        <v>73992</v>
      </c>
      <c r="AC3673" s="34">
        <f t="shared" si="791"/>
        <v>0.28000552690028346</v>
      </c>
      <c r="AD3673" s="145">
        <f t="shared" si="797"/>
        <v>61660</v>
      </c>
      <c r="AE3673" s="105">
        <v>48171.667000000001</v>
      </c>
      <c r="AF3673" s="34" t="s">
        <v>36</v>
      </c>
      <c r="AG3673" s="34" t="s">
        <v>36</v>
      </c>
      <c r="AH3673" s="34" t="s">
        <v>36</v>
      </c>
      <c r="AI3673" s="29">
        <v>24.8</v>
      </c>
      <c r="AJ3673" s="29">
        <v>0.96</v>
      </c>
      <c r="AK3673" s="29">
        <v>0</v>
      </c>
      <c r="AL3673" s="29">
        <v>0</v>
      </c>
      <c r="AM3673" s="29" t="s">
        <v>28</v>
      </c>
      <c r="AN3673" s="44" t="s">
        <v>27</v>
      </c>
      <c r="AO3673" s="29" t="s">
        <v>28</v>
      </c>
      <c r="AP3673" s="29">
        <v>1</v>
      </c>
      <c r="AQ3673" s="29" t="s">
        <v>33</v>
      </c>
      <c r="AR3673" s="29" t="s">
        <v>33</v>
      </c>
      <c r="AS3673" s="29" t="s">
        <v>33</v>
      </c>
      <c r="AT3673" s="29"/>
      <c r="AU3673" s="144"/>
      <c r="AV3673" s="36" t="s">
        <v>28</v>
      </c>
      <c r="AW3673" s="102">
        <v>42860</v>
      </c>
      <c r="AX3673" s="129" t="s">
        <v>33</v>
      </c>
      <c r="AY3673" s="106">
        <v>3</v>
      </c>
      <c r="BD3673" t="s">
        <v>1724</v>
      </c>
      <c r="BE3673" t="e">
        <v>#N/A</v>
      </c>
      <c r="BF3673" t="s">
        <v>4747</v>
      </c>
      <c r="BH3673" t="str">
        <f t="shared" si="795"/>
        <v/>
      </c>
      <c r="BJ3673" t="str">
        <f t="shared" si="796"/>
        <v>OK</v>
      </c>
      <c r="BK3673" s="130" t="s">
        <v>5302</v>
      </c>
      <c r="BL3673" s="130" t="e">
        <v>#VALUE!</v>
      </c>
      <c r="BM3673" s="131" t="s">
        <v>33</v>
      </c>
      <c r="BN3673" s="131" t="e">
        <v>#VALUE!</v>
      </c>
      <c r="BO3673" t="e">
        <v>#N/A</v>
      </c>
      <c r="BP3673">
        <v>0</v>
      </c>
    </row>
    <row r="3674" spans="1:68" x14ac:dyDescent="0.3">
      <c r="A3674" s="1"/>
      <c r="B3674" s="47">
        <v>3313</v>
      </c>
      <c r="C3674" s="45">
        <v>1083697</v>
      </c>
      <c r="D3674" s="29"/>
      <c r="E3674" s="29"/>
      <c r="F3674" s="31" t="s">
        <v>2883</v>
      </c>
      <c r="G3674" s="29" t="s">
        <v>31</v>
      </c>
      <c r="H3674" s="29"/>
      <c r="I3674" s="148" t="s">
        <v>33</v>
      </c>
      <c r="J3674" s="147" t="s">
        <v>33</v>
      </c>
      <c r="K3674" s="148" t="e">
        <v>#N/A</v>
      </c>
      <c r="L3674" s="148" t="s">
        <v>32</v>
      </c>
      <c r="M3674" s="147">
        <v>42551</v>
      </c>
      <c r="N3674" s="29" t="str">
        <f t="shared" si="792"/>
        <v/>
      </c>
      <c r="O3674" s="29" t="str">
        <f t="shared" si="793"/>
        <v/>
      </c>
      <c r="P3674" s="29" t="str">
        <f t="shared" si="794"/>
        <v/>
      </c>
      <c r="Q3674" s="29" t="str">
        <f t="shared" si="798"/>
        <v/>
      </c>
      <c r="R3674" s="29" t="str">
        <f t="shared" si="799"/>
        <v/>
      </c>
      <c r="S3674" s="29" t="str">
        <f t="shared" si="800"/>
        <v/>
      </c>
      <c r="T3674" s="29" t="str">
        <f t="shared" si="801"/>
        <v/>
      </c>
      <c r="U3674" s="29"/>
      <c r="V3674" s="29"/>
      <c r="W3674" s="38" t="s">
        <v>2868</v>
      </c>
      <c r="X3674" s="29" t="s">
        <v>158</v>
      </c>
      <c r="Y3674" s="146">
        <v>50183</v>
      </c>
      <c r="Z3674" s="33">
        <v>64234</v>
      </c>
      <c r="AA3674" s="34">
        <f t="shared" si="789"/>
        <v>0.28000000000000003</v>
      </c>
      <c r="AB3674" s="33">
        <f t="shared" si="790"/>
        <v>64234</v>
      </c>
      <c r="AC3674" s="34">
        <f t="shared" si="791"/>
        <v>0.27999519933048872</v>
      </c>
      <c r="AD3674" s="145">
        <f t="shared" si="797"/>
        <v>53528.332999999999</v>
      </c>
      <c r="AE3674" s="105">
        <v>41819.167000000001</v>
      </c>
      <c r="AF3674" s="34" t="s">
        <v>36</v>
      </c>
      <c r="AG3674" s="34" t="s">
        <v>36</v>
      </c>
      <c r="AH3674" s="34" t="s">
        <v>36</v>
      </c>
      <c r="AI3674" s="29">
        <v>15.6</v>
      </c>
      <c r="AJ3674" s="29">
        <v>0.502</v>
      </c>
      <c r="AK3674" s="29">
        <v>0</v>
      </c>
      <c r="AL3674" s="29">
        <v>0</v>
      </c>
      <c r="AM3674" s="29" t="s">
        <v>28</v>
      </c>
      <c r="AN3674" s="44" t="s">
        <v>27</v>
      </c>
      <c r="AO3674" s="29" t="s">
        <v>28</v>
      </c>
      <c r="AP3674" s="29">
        <v>1</v>
      </c>
      <c r="AQ3674" s="29" t="s">
        <v>33</v>
      </c>
      <c r="AR3674" s="29" t="s">
        <v>33</v>
      </c>
      <c r="AS3674" s="29" t="s">
        <v>33</v>
      </c>
      <c r="AT3674" s="29"/>
      <c r="AU3674" s="144"/>
      <c r="AV3674" s="36" t="s">
        <v>28</v>
      </c>
      <c r="AW3674" s="102">
        <v>42551</v>
      </c>
      <c r="AX3674" s="129" t="s">
        <v>33</v>
      </c>
      <c r="AY3674" s="106" t="e">
        <v>#N/A</v>
      </c>
      <c r="BD3674" t="s">
        <v>1608</v>
      </c>
      <c r="BE3674" t="e">
        <v>#N/A</v>
      </c>
      <c r="BF3674" t="s">
        <v>4739</v>
      </c>
      <c r="BH3674" t="str">
        <f t="shared" si="795"/>
        <v/>
      </c>
      <c r="BJ3674" t="str">
        <f t="shared" si="796"/>
        <v>OK</v>
      </c>
      <c r="BK3674" s="130" t="s">
        <v>5302</v>
      </c>
      <c r="BL3674" s="130" t="e">
        <v>#VALUE!</v>
      </c>
      <c r="BM3674" s="131" t="s">
        <v>33</v>
      </c>
      <c r="BN3674" s="131" t="e">
        <v>#VALUE!</v>
      </c>
      <c r="BO3674" t="e">
        <v>#N/A</v>
      </c>
      <c r="BP3674">
        <v>0</v>
      </c>
    </row>
    <row r="3675" spans="1:68" x14ac:dyDescent="0.3">
      <c r="A3675" s="1"/>
      <c r="B3675" s="47">
        <v>3314</v>
      </c>
      <c r="C3675" s="45">
        <v>1050687</v>
      </c>
      <c r="D3675" s="29"/>
      <c r="E3675" s="29"/>
      <c r="F3675" s="31" t="s">
        <v>2884</v>
      </c>
      <c r="G3675" s="29" t="s">
        <v>31</v>
      </c>
      <c r="H3675" s="29"/>
      <c r="I3675" s="148" t="s">
        <v>33</v>
      </c>
      <c r="J3675" s="147" t="s">
        <v>33</v>
      </c>
      <c r="K3675" s="148" t="e">
        <v>#N/A</v>
      </c>
      <c r="L3675" s="148" t="s">
        <v>32</v>
      </c>
      <c r="M3675" s="147">
        <v>42551</v>
      </c>
      <c r="N3675" s="29" t="str">
        <f t="shared" si="792"/>
        <v/>
      </c>
      <c r="O3675" s="29" t="str">
        <f t="shared" si="793"/>
        <v/>
      </c>
      <c r="P3675" s="29" t="str">
        <f t="shared" si="794"/>
        <v/>
      </c>
      <c r="Q3675" s="29" t="str">
        <f t="shared" si="798"/>
        <v/>
      </c>
      <c r="R3675" s="29" t="str">
        <f t="shared" si="799"/>
        <v/>
      </c>
      <c r="S3675" s="29" t="str">
        <f t="shared" si="800"/>
        <v/>
      </c>
      <c r="T3675" s="29" t="str">
        <f t="shared" si="801"/>
        <v/>
      </c>
      <c r="U3675" s="29"/>
      <c r="V3675" s="29"/>
      <c r="W3675" s="38" t="s">
        <v>2868</v>
      </c>
      <c r="X3675" s="29" t="s">
        <v>158</v>
      </c>
      <c r="Y3675" s="146">
        <v>36471</v>
      </c>
      <c r="Z3675" s="33">
        <v>46683</v>
      </c>
      <c r="AA3675" s="34">
        <f t="shared" si="789"/>
        <v>0.28000000000000003</v>
      </c>
      <c r="AB3675" s="33">
        <f t="shared" si="790"/>
        <v>46683</v>
      </c>
      <c r="AC3675" s="34">
        <f t="shared" si="791"/>
        <v>0.28000329028543225</v>
      </c>
      <c r="AD3675" s="145">
        <f t="shared" si="797"/>
        <v>38902.5</v>
      </c>
      <c r="AE3675" s="105">
        <v>30392.5</v>
      </c>
      <c r="AF3675" s="34" t="s">
        <v>36</v>
      </c>
      <c r="AG3675" s="34" t="s">
        <v>36</v>
      </c>
      <c r="AH3675" s="34" t="s">
        <v>36</v>
      </c>
      <c r="AI3675" s="29">
        <v>30.42</v>
      </c>
      <c r="AJ3675" s="29">
        <v>0.161</v>
      </c>
      <c r="AK3675" s="29">
        <v>0</v>
      </c>
      <c r="AL3675" s="29">
        <v>0</v>
      </c>
      <c r="AM3675" s="29" t="s">
        <v>28</v>
      </c>
      <c r="AN3675" s="44" t="s">
        <v>27</v>
      </c>
      <c r="AO3675" s="29" t="s">
        <v>28</v>
      </c>
      <c r="AP3675" s="29">
        <v>1</v>
      </c>
      <c r="AQ3675" s="29" t="s">
        <v>33</v>
      </c>
      <c r="AR3675" s="29" t="s">
        <v>33</v>
      </c>
      <c r="AS3675" s="29" t="s">
        <v>33</v>
      </c>
      <c r="AT3675" s="29"/>
      <c r="AU3675" s="144"/>
      <c r="AV3675" s="36" t="s">
        <v>28</v>
      </c>
      <c r="AW3675" s="102">
        <v>42551</v>
      </c>
      <c r="AX3675" s="129" t="s">
        <v>33</v>
      </c>
      <c r="AY3675" s="106" t="e">
        <v>#N/A</v>
      </c>
      <c r="BD3675" t="s">
        <v>1724</v>
      </c>
      <c r="BE3675" t="e">
        <v>#N/A</v>
      </c>
      <c r="BF3675">
        <v>0</v>
      </c>
      <c r="BH3675" t="str">
        <f t="shared" si="795"/>
        <v/>
      </c>
      <c r="BJ3675" t="str">
        <f t="shared" si="796"/>
        <v>OK</v>
      </c>
      <c r="BK3675" s="130" t="s">
        <v>5302</v>
      </c>
      <c r="BL3675" s="130" t="e">
        <v>#VALUE!</v>
      </c>
      <c r="BM3675" s="131" t="s">
        <v>33</v>
      </c>
      <c r="BN3675" s="131" t="e">
        <v>#VALUE!</v>
      </c>
      <c r="BO3675" t="e">
        <v>#N/A</v>
      </c>
      <c r="BP3675">
        <v>0</v>
      </c>
    </row>
    <row r="3676" spans="1:68" x14ac:dyDescent="0.3">
      <c r="A3676" s="1"/>
      <c r="B3676" s="47">
        <v>3315</v>
      </c>
      <c r="C3676" s="45">
        <v>1050686</v>
      </c>
      <c r="D3676" s="29"/>
      <c r="E3676" s="29"/>
      <c r="F3676" s="31" t="s">
        <v>2885</v>
      </c>
      <c r="G3676" s="29" t="s">
        <v>31</v>
      </c>
      <c r="H3676" s="29"/>
      <c r="I3676" s="148" t="s">
        <v>33</v>
      </c>
      <c r="J3676" s="147" t="s">
        <v>33</v>
      </c>
      <c r="K3676" s="148" t="e">
        <v>#N/A</v>
      </c>
      <c r="L3676" s="148" t="s">
        <v>32</v>
      </c>
      <c r="M3676" s="147">
        <v>42551</v>
      </c>
      <c r="N3676" s="29" t="str">
        <f t="shared" si="792"/>
        <v/>
      </c>
      <c r="O3676" s="29" t="str">
        <f t="shared" si="793"/>
        <v/>
      </c>
      <c r="P3676" s="29" t="str">
        <f t="shared" si="794"/>
        <v/>
      </c>
      <c r="Q3676" s="29" t="str">
        <f t="shared" si="798"/>
        <v/>
      </c>
      <c r="R3676" s="29" t="str">
        <f t="shared" si="799"/>
        <v/>
      </c>
      <c r="S3676" s="29" t="str">
        <f t="shared" si="800"/>
        <v/>
      </c>
      <c r="T3676" s="29" t="str">
        <f t="shared" si="801"/>
        <v/>
      </c>
      <c r="U3676" s="29"/>
      <c r="V3676" s="29"/>
      <c r="W3676" s="38" t="s">
        <v>2868</v>
      </c>
      <c r="X3676" s="29" t="s">
        <v>158</v>
      </c>
      <c r="Y3676" s="146">
        <v>37717</v>
      </c>
      <c r="Z3676" s="33">
        <v>48278</v>
      </c>
      <c r="AA3676" s="34">
        <f t="shared" si="789"/>
        <v>0.28000000000000003</v>
      </c>
      <c r="AB3676" s="33">
        <f t="shared" si="790"/>
        <v>48278</v>
      </c>
      <c r="AC3676" s="34">
        <f t="shared" si="791"/>
        <v>0.28000638735855338</v>
      </c>
      <c r="AD3676" s="145">
        <f t="shared" si="797"/>
        <v>40231.667000000001</v>
      </c>
      <c r="AE3676" s="105">
        <v>31430.832999999999</v>
      </c>
      <c r="AF3676" s="34" t="s">
        <v>36</v>
      </c>
      <c r="AG3676" s="34" t="s">
        <v>36</v>
      </c>
      <c r="AH3676" s="34" t="s">
        <v>36</v>
      </c>
      <c r="AI3676" s="29">
        <v>31.62</v>
      </c>
      <c r="AJ3676" s="29">
        <v>0.16300000000000001</v>
      </c>
      <c r="AK3676" s="29">
        <v>0</v>
      </c>
      <c r="AL3676" s="29">
        <v>0</v>
      </c>
      <c r="AM3676" s="29" t="s">
        <v>28</v>
      </c>
      <c r="AN3676" s="44" t="s">
        <v>27</v>
      </c>
      <c r="AO3676" s="29" t="s">
        <v>28</v>
      </c>
      <c r="AP3676" s="29">
        <v>1</v>
      </c>
      <c r="AQ3676" s="29" t="s">
        <v>33</v>
      </c>
      <c r="AR3676" s="29" t="s">
        <v>33</v>
      </c>
      <c r="AS3676" s="29" t="s">
        <v>33</v>
      </c>
      <c r="AT3676" s="29"/>
      <c r="AU3676" s="144"/>
      <c r="AV3676" s="36" t="s">
        <v>28</v>
      </c>
      <c r="AW3676" s="102">
        <v>42551</v>
      </c>
      <c r="AX3676" s="129" t="s">
        <v>33</v>
      </c>
      <c r="AY3676" s="106" t="e">
        <v>#N/A</v>
      </c>
      <c r="BD3676" t="s">
        <v>1724</v>
      </c>
      <c r="BE3676" t="e">
        <v>#N/A</v>
      </c>
      <c r="BF3676">
        <v>0</v>
      </c>
      <c r="BH3676" t="str">
        <f t="shared" si="795"/>
        <v/>
      </c>
      <c r="BJ3676" t="str">
        <f t="shared" si="796"/>
        <v>OK</v>
      </c>
      <c r="BK3676" s="130" t="s">
        <v>5302</v>
      </c>
      <c r="BL3676" s="130" t="e">
        <v>#VALUE!</v>
      </c>
      <c r="BM3676" s="131" t="s">
        <v>33</v>
      </c>
      <c r="BN3676" s="131" t="e">
        <v>#VALUE!</v>
      </c>
      <c r="BO3676" t="e">
        <v>#N/A</v>
      </c>
      <c r="BP3676">
        <v>0</v>
      </c>
    </row>
    <row r="3677" spans="1:68" x14ac:dyDescent="0.3">
      <c r="A3677" s="1"/>
      <c r="B3677" s="47">
        <v>3316</v>
      </c>
      <c r="C3677" s="45">
        <v>1050709</v>
      </c>
      <c r="D3677" s="29"/>
      <c r="E3677" s="29"/>
      <c r="F3677" s="31" t="s">
        <v>2886</v>
      </c>
      <c r="G3677" s="29" t="s">
        <v>31</v>
      </c>
      <c r="H3677" s="29"/>
      <c r="I3677" s="148" t="s">
        <v>33</v>
      </c>
      <c r="J3677" s="147" t="s">
        <v>33</v>
      </c>
      <c r="K3677" s="148" t="e">
        <v>#N/A</v>
      </c>
      <c r="L3677" s="148" t="s">
        <v>32</v>
      </c>
      <c r="M3677" s="147">
        <v>42551</v>
      </c>
      <c r="N3677" s="29" t="str">
        <f t="shared" si="792"/>
        <v/>
      </c>
      <c r="O3677" s="29" t="str">
        <f t="shared" si="793"/>
        <v/>
      </c>
      <c r="P3677" s="29" t="str">
        <f t="shared" si="794"/>
        <v/>
      </c>
      <c r="Q3677" s="29" t="str">
        <f t="shared" si="798"/>
        <v/>
      </c>
      <c r="R3677" s="29" t="str">
        <f t="shared" si="799"/>
        <v/>
      </c>
      <c r="S3677" s="29" t="str">
        <f t="shared" si="800"/>
        <v/>
      </c>
      <c r="T3677" s="29" t="str">
        <f t="shared" si="801"/>
        <v/>
      </c>
      <c r="U3677" s="29"/>
      <c r="V3677" s="29"/>
      <c r="W3677" s="38" t="s">
        <v>2868</v>
      </c>
      <c r="X3677" s="29" t="s">
        <v>158</v>
      </c>
      <c r="Y3677" s="146">
        <v>44379</v>
      </c>
      <c r="Z3677" s="33">
        <v>56805</v>
      </c>
      <c r="AA3677" s="34">
        <f t="shared" si="789"/>
        <v>0.28000000000000003</v>
      </c>
      <c r="AB3677" s="33">
        <f t="shared" si="790"/>
        <v>56805</v>
      </c>
      <c r="AC3677" s="34">
        <f t="shared" si="791"/>
        <v>0.27999729601838708</v>
      </c>
      <c r="AD3677" s="145">
        <f t="shared" si="797"/>
        <v>47337.5</v>
      </c>
      <c r="AE3677" s="105">
        <v>36982.5</v>
      </c>
      <c r="AF3677" s="34" t="s">
        <v>36</v>
      </c>
      <c r="AG3677" s="34" t="s">
        <v>36</v>
      </c>
      <c r="AH3677" s="34" t="s">
        <v>36</v>
      </c>
      <c r="AI3677" s="29">
        <v>32</v>
      </c>
      <c r="AJ3677" s="29">
        <v>0.183</v>
      </c>
      <c r="AK3677" s="29">
        <v>0</v>
      </c>
      <c r="AL3677" s="29">
        <v>0</v>
      </c>
      <c r="AM3677" s="29" t="s">
        <v>28</v>
      </c>
      <c r="AN3677" s="44" t="s">
        <v>27</v>
      </c>
      <c r="AO3677" s="29" t="s">
        <v>28</v>
      </c>
      <c r="AP3677" s="29">
        <v>1</v>
      </c>
      <c r="AQ3677" s="29" t="s">
        <v>33</v>
      </c>
      <c r="AR3677" s="29" t="s">
        <v>33</v>
      </c>
      <c r="AS3677" s="29" t="s">
        <v>33</v>
      </c>
      <c r="AT3677" s="29"/>
      <c r="AU3677" s="144"/>
      <c r="AV3677" s="36" t="s">
        <v>28</v>
      </c>
      <c r="AW3677" s="102">
        <v>42551</v>
      </c>
      <c r="AX3677" s="129" t="s">
        <v>33</v>
      </c>
      <c r="AY3677" s="106">
        <v>8</v>
      </c>
      <c r="BD3677" t="s">
        <v>1724</v>
      </c>
      <c r="BE3677" t="e">
        <v>#N/A</v>
      </c>
      <c r="BF3677">
        <v>0</v>
      </c>
      <c r="BH3677" t="str">
        <f t="shared" si="795"/>
        <v/>
      </c>
      <c r="BJ3677" t="str">
        <f t="shared" si="796"/>
        <v>OK</v>
      </c>
      <c r="BK3677" s="130" t="s">
        <v>5302</v>
      </c>
      <c r="BL3677" s="130" t="e">
        <v>#VALUE!</v>
      </c>
      <c r="BM3677" s="131" t="s">
        <v>33</v>
      </c>
      <c r="BN3677" s="131" t="e">
        <v>#VALUE!</v>
      </c>
      <c r="BO3677" t="e">
        <v>#N/A</v>
      </c>
      <c r="BP3677">
        <v>0</v>
      </c>
    </row>
    <row r="3678" spans="1:68" x14ac:dyDescent="0.3">
      <c r="A3678" s="1"/>
      <c r="B3678" s="47">
        <v>3317</v>
      </c>
      <c r="C3678" s="45">
        <v>1050708</v>
      </c>
      <c r="D3678" s="29"/>
      <c r="E3678" s="29"/>
      <c r="F3678" s="31" t="s">
        <v>2887</v>
      </c>
      <c r="G3678" s="29" t="s">
        <v>31</v>
      </c>
      <c r="H3678" s="29"/>
      <c r="I3678" s="148" t="s">
        <v>33</v>
      </c>
      <c r="J3678" s="147" t="s">
        <v>33</v>
      </c>
      <c r="K3678" s="148" t="e">
        <v>#N/A</v>
      </c>
      <c r="L3678" s="148" t="s">
        <v>32</v>
      </c>
      <c r="M3678" s="147">
        <v>42551</v>
      </c>
      <c r="N3678" s="29" t="str">
        <f t="shared" si="792"/>
        <v/>
      </c>
      <c r="O3678" s="29" t="str">
        <f t="shared" si="793"/>
        <v/>
      </c>
      <c r="P3678" s="29" t="str">
        <f t="shared" si="794"/>
        <v/>
      </c>
      <c r="Q3678" s="29" t="str">
        <f t="shared" si="798"/>
        <v/>
      </c>
      <c r="R3678" s="29" t="str">
        <f t="shared" si="799"/>
        <v/>
      </c>
      <c r="S3678" s="29" t="str">
        <f t="shared" si="800"/>
        <v/>
      </c>
      <c r="T3678" s="29" t="str">
        <f t="shared" si="801"/>
        <v/>
      </c>
      <c r="U3678" s="29"/>
      <c r="V3678" s="29"/>
      <c r="W3678" s="38" t="s">
        <v>2868</v>
      </c>
      <c r="X3678" s="29" t="s">
        <v>158</v>
      </c>
      <c r="Y3678" s="146">
        <v>74890</v>
      </c>
      <c r="Z3678" s="33">
        <v>95859</v>
      </c>
      <c r="AA3678" s="34">
        <f t="shared" si="789"/>
        <v>0.28000000000000003</v>
      </c>
      <c r="AB3678" s="33">
        <f t="shared" si="790"/>
        <v>95859</v>
      </c>
      <c r="AC3678" s="34">
        <f t="shared" si="791"/>
        <v>0.27999733625315709</v>
      </c>
      <c r="AD3678" s="145">
        <f t="shared" si="797"/>
        <v>79882.5</v>
      </c>
      <c r="AE3678" s="105">
        <v>62408.332999999999</v>
      </c>
      <c r="AF3678" s="34" t="s">
        <v>36</v>
      </c>
      <c r="AG3678" s="34" t="s">
        <v>36</v>
      </c>
      <c r="AH3678" s="34" t="s">
        <v>36</v>
      </c>
      <c r="AI3678" s="29">
        <v>52</v>
      </c>
      <c r="AJ3678" s="29">
        <v>0.251</v>
      </c>
      <c r="AK3678" s="29">
        <v>0</v>
      </c>
      <c r="AL3678" s="29">
        <v>0</v>
      </c>
      <c r="AM3678" s="29" t="s">
        <v>28</v>
      </c>
      <c r="AN3678" s="44" t="s">
        <v>27</v>
      </c>
      <c r="AO3678" s="29" t="s">
        <v>28</v>
      </c>
      <c r="AP3678" s="29">
        <v>1</v>
      </c>
      <c r="AQ3678" s="29" t="s">
        <v>33</v>
      </c>
      <c r="AR3678" s="29" t="s">
        <v>33</v>
      </c>
      <c r="AS3678" s="29" t="s">
        <v>33</v>
      </c>
      <c r="AT3678" s="29"/>
      <c r="AU3678" s="144"/>
      <c r="AV3678" s="36" t="s">
        <v>28</v>
      </c>
      <c r="AW3678" s="102">
        <v>42551</v>
      </c>
      <c r="AX3678" s="129" t="s">
        <v>33</v>
      </c>
      <c r="AY3678" s="106" t="e">
        <v>#N/A</v>
      </c>
      <c r="BD3678" t="s">
        <v>1724</v>
      </c>
      <c r="BE3678" t="e">
        <v>#N/A</v>
      </c>
      <c r="BF3678">
        <v>0</v>
      </c>
      <c r="BH3678" t="str">
        <f t="shared" si="795"/>
        <v/>
      </c>
      <c r="BJ3678" t="str">
        <f t="shared" si="796"/>
        <v>OK</v>
      </c>
      <c r="BK3678" s="130" t="s">
        <v>5302</v>
      </c>
      <c r="BL3678" s="130" t="e">
        <v>#VALUE!</v>
      </c>
      <c r="BM3678" s="131" t="s">
        <v>33</v>
      </c>
      <c r="BN3678" s="131" t="e">
        <v>#VALUE!</v>
      </c>
      <c r="BO3678" t="e">
        <v>#N/A</v>
      </c>
      <c r="BP3678">
        <v>0</v>
      </c>
    </row>
    <row r="3679" spans="1:68" x14ac:dyDescent="0.3">
      <c r="A3679" s="1"/>
      <c r="B3679" s="47">
        <v>3318</v>
      </c>
      <c r="C3679" s="45">
        <v>1050706</v>
      </c>
      <c r="D3679" s="29"/>
      <c r="E3679" s="29"/>
      <c r="F3679" s="31" t="s">
        <v>2888</v>
      </c>
      <c r="G3679" s="29" t="s">
        <v>31</v>
      </c>
      <c r="H3679" s="29"/>
      <c r="I3679" s="148" t="s">
        <v>33</v>
      </c>
      <c r="J3679" s="147" t="s">
        <v>33</v>
      </c>
      <c r="K3679" s="148" t="e">
        <v>#N/A</v>
      </c>
      <c r="L3679" s="148" t="s">
        <v>32</v>
      </c>
      <c r="M3679" s="147">
        <v>42551</v>
      </c>
      <c r="N3679" s="29" t="str">
        <f t="shared" si="792"/>
        <v/>
      </c>
      <c r="O3679" s="29" t="str">
        <f t="shared" si="793"/>
        <v/>
      </c>
      <c r="P3679" s="29" t="str">
        <f t="shared" si="794"/>
        <v/>
      </c>
      <c r="Q3679" s="29" t="str">
        <f t="shared" si="798"/>
        <v/>
      </c>
      <c r="R3679" s="29" t="str">
        <f t="shared" si="799"/>
        <v/>
      </c>
      <c r="S3679" s="29" t="str">
        <f t="shared" si="800"/>
        <v/>
      </c>
      <c r="T3679" s="29" t="str">
        <f t="shared" si="801"/>
        <v/>
      </c>
      <c r="U3679" s="29"/>
      <c r="V3679" s="29"/>
      <c r="W3679" s="38" t="s">
        <v>2868</v>
      </c>
      <c r="X3679" s="29" t="s">
        <v>158</v>
      </c>
      <c r="Y3679" s="146">
        <v>129035</v>
      </c>
      <c r="Z3679" s="33">
        <v>165165</v>
      </c>
      <c r="AA3679" s="34">
        <f t="shared" si="789"/>
        <v>0.28000000000000003</v>
      </c>
      <c r="AB3679" s="33">
        <f t="shared" si="790"/>
        <v>165165</v>
      </c>
      <c r="AC3679" s="34">
        <f t="shared" si="791"/>
        <v>0.28000154599914273</v>
      </c>
      <c r="AD3679" s="145">
        <f t="shared" si="797"/>
        <v>137637.5</v>
      </c>
      <c r="AE3679" s="105">
        <v>107529.167</v>
      </c>
      <c r="AF3679" s="34" t="s">
        <v>36</v>
      </c>
      <c r="AG3679" s="34" t="s">
        <v>36</v>
      </c>
      <c r="AH3679" s="34" t="s">
        <v>36</v>
      </c>
      <c r="AI3679" s="29">
        <v>130</v>
      </c>
      <c r="AJ3679" s="29">
        <v>1.014</v>
      </c>
      <c r="AK3679" s="29">
        <v>0</v>
      </c>
      <c r="AL3679" s="29">
        <v>0</v>
      </c>
      <c r="AM3679" s="29" t="s">
        <v>28</v>
      </c>
      <c r="AN3679" s="44" t="s">
        <v>27</v>
      </c>
      <c r="AO3679" s="29" t="s">
        <v>28</v>
      </c>
      <c r="AP3679" s="29">
        <v>1</v>
      </c>
      <c r="AQ3679" s="29" t="s">
        <v>33</v>
      </c>
      <c r="AR3679" s="29" t="s">
        <v>33</v>
      </c>
      <c r="AS3679" s="29" t="s">
        <v>33</v>
      </c>
      <c r="AT3679" s="29"/>
      <c r="AU3679" s="144"/>
      <c r="AV3679" s="36" t="s">
        <v>28</v>
      </c>
      <c r="AW3679" s="102">
        <v>42551</v>
      </c>
      <c r="AX3679" s="129" t="s">
        <v>33</v>
      </c>
      <c r="AY3679" s="106" t="e">
        <v>#N/A</v>
      </c>
      <c r="BD3679" t="s">
        <v>1724</v>
      </c>
      <c r="BE3679" t="e">
        <v>#N/A</v>
      </c>
      <c r="BF3679">
        <v>0</v>
      </c>
      <c r="BH3679" t="str">
        <f t="shared" si="795"/>
        <v/>
      </c>
      <c r="BJ3679" t="str">
        <f t="shared" si="796"/>
        <v>OK</v>
      </c>
      <c r="BK3679" s="130" t="s">
        <v>5302</v>
      </c>
      <c r="BL3679" s="130" t="e">
        <v>#VALUE!</v>
      </c>
      <c r="BM3679" s="131" t="s">
        <v>33</v>
      </c>
      <c r="BN3679" s="131" t="e">
        <v>#VALUE!</v>
      </c>
      <c r="BO3679" t="e">
        <v>#N/A</v>
      </c>
      <c r="BP3679">
        <v>0</v>
      </c>
    </row>
    <row r="3680" spans="1:68" x14ac:dyDescent="0.3">
      <c r="A3680" s="1"/>
      <c r="B3680" s="47">
        <v>3319</v>
      </c>
      <c r="C3680" s="45">
        <v>1050707</v>
      </c>
      <c r="D3680" s="29"/>
      <c r="E3680" s="29"/>
      <c r="F3680" s="31" t="s">
        <v>2889</v>
      </c>
      <c r="G3680" s="29" t="s">
        <v>31</v>
      </c>
      <c r="H3680" s="29"/>
      <c r="I3680" s="148" t="s">
        <v>33</v>
      </c>
      <c r="J3680" s="147" t="s">
        <v>33</v>
      </c>
      <c r="K3680" s="148" t="e">
        <v>#N/A</v>
      </c>
      <c r="L3680" s="148" t="s">
        <v>32</v>
      </c>
      <c r="M3680" s="147">
        <v>42551</v>
      </c>
      <c r="N3680" s="29" t="str">
        <f t="shared" si="792"/>
        <v/>
      </c>
      <c r="O3680" s="29" t="str">
        <f t="shared" si="793"/>
        <v/>
      </c>
      <c r="P3680" s="29" t="str">
        <f t="shared" si="794"/>
        <v/>
      </c>
      <c r="Q3680" s="29" t="str">
        <f t="shared" si="798"/>
        <v/>
      </c>
      <c r="R3680" s="29" t="str">
        <f t="shared" si="799"/>
        <v/>
      </c>
      <c r="S3680" s="29" t="str">
        <f t="shared" si="800"/>
        <v/>
      </c>
      <c r="T3680" s="29" t="str">
        <f t="shared" si="801"/>
        <v/>
      </c>
      <c r="U3680" s="29"/>
      <c r="V3680" s="29"/>
      <c r="W3680" s="38" t="s">
        <v>2868</v>
      </c>
      <c r="X3680" s="29" t="s">
        <v>158</v>
      </c>
      <c r="Y3680" s="146">
        <v>141882</v>
      </c>
      <c r="Z3680" s="33">
        <v>181609</v>
      </c>
      <c r="AA3680" s="34">
        <f t="shared" si="789"/>
        <v>0.28000000000000003</v>
      </c>
      <c r="AB3680" s="33">
        <f t="shared" si="790"/>
        <v>181609</v>
      </c>
      <c r="AC3680" s="34">
        <f t="shared" si="791"/>
        <v>0.280000279105172</v>
      </c>
      <c r="AD3680" s="145">
        <f t="shared" si="797"/>
        <v>151340.83300000001</v>
      </c>
      <c r="AE3680" s="105">
        <v>118235</v>
      </c>
      <c r="AF3680" s="34" t="s">
        <v>36</v>
      </c>
      <c r="AG3680" s="34" t="s">
        <v>36</v>
      </c>
      <c r="AH3680" s="34" t="s">
        <v>36</v>
      </c>
      <c r="AI3680" s="29">
        <v>140</v>
      </c>
      <c r="AJ3680" s="29">
        <v>1.5880000000000001</v>
      </c>
      <c r="AK3680" s="29">
        <v>0</v>
      </c>
      <c r="AL3680" s="29">
        <v>0</v>
      </c>
      <c r="AM3680" s="29" t="s">
        <v>28</v>
      </c>
      <c r="AN3680" s="44" t="s">
        <v>27</v>
      </c>
      <c r="AO3680" s="29" t="s">
        <v>28</v>
      </c>
      <c r="AP3680" s="29">
        <v>1</v>
      </c>
      <c r="AQ3680" s="29" t="s">
        <v>33</v>
      </c>
      <c r="AR3680" s="29" t="s">
        <v>33</v>
      </c>
      <c r="AS3680" s="29" t="s">
        <v>33</v>
      </c>
      <c r="AT3680" s="29"/>
      <c r="AU3680" s="144"/>
      <c r="AV3680" s="36" t="s">
        <v>28</v>
      </c>
      <c r="AW3680" s="102">
        <v>42551</v>
      </c>
      <c r="AX3680" s="129" t="s">
        <v>33</v>
      </c>
      <c r="AY3680" s="106" t="e">
        <v>#N/A</v>
      </c>
      <c r="BD3680" t="s">
        <v>1724</v>
      </c>
      <c r="BE3680" t="e">
        <v>#N/A</v>
      </c>
      <c r="BF3680">
        <v>0</v>
      </c>
      <c r="BH3680" t="str">
        <f t="shared" si="795"/>
        <v/>
      </c>
      <c r="BJ3680" t="str">
        <f t="shared" si="796"/>
        <v>OK</v>
      </c>
      <c r="BK3680" s="130" t="s">
        <v>5302</v>
      </c>
      <c r="BL3680" s="130" t="e">
        <v>#VALUE!</v>
      </c>
      <c r="BM3680" s="131" t="s">
        <v>33</v>
      </c>
      <c r="BN3680" s="131" t="e">
        <v>#VALUE!</v>
      </c>
      <c r="BO3680" t="e">
        <v>#N/A</v>
      </c>
      <c r="BP3680">
        <v>0</v>
      </c>
    </row>
    <row r="3681" spans="1:68" x14ac:dyDescent="0.3">
      <c r="A3681" s="1"/>
      <c r="B3681" s="47">
        <v>3320</v>
      </c>
      <c r="C3681" s="45">
        <v>1050710</v>
      </c>
      <c r="D3681" s="29"/>
      <c r="E3681" s="29"/>
      <c r="F3681" s="31" t="s">
        <v>2890</v>
      </c>
      <c r="G3681" s="29" t="s">
        <v>31</v>
      </c>
      <c r="H3681" s="29"/>
      <c r="I3681" s="148" t="s">
        <v>33</v>
      </c>
      <c r="J3681" s="147" t="s">
        <v>33</v>
      </c>
      <c r="K3681" s="148" t="e">
        <v>#N/A</v>
      </c>
      <c r="L3681" s="148" t="s">
        <v>32</v>
      </c>
      <c r="M3681" s="147">
        <v>42551</v>
      </c>
      <c r="N3681" s="29" t="str">
        <f t="shared" si="792"/>
        <v/>
      </c>
      <c r="O3681" s="29" t="str">
        <f t="shared" si="793"/>
        <v/>
      </c>
      <c r="P3681" s="29" t="str">
        <f t="shared" si="794"/>
        <v/>
      </c>
      <c r="Q3681" s="29" t="str">
        <f t="shared" si="798"/>
        <v/>
      </c>
      <c r="R3681" s="29" t="str">
        <f t="shared" si="799"/>
        <v/>
      </c>
      <c r="S3681" s="29" t="str">
        <f t="shared" si="800"/>
        <v/>
      </c>
      <c r="T3681" s="29" t="str">
        <f t="shared" si="801"/>
        <v/>
      </c>
      <c r="U3681" s="29"/>
      <c r="V3681" s="29"/>
      <c r="W3681" s="38" t="s">
        <v>2868</v>
      </c>
      <c r="X3681" s="29" t="s">
        <v>158</v>
      </c>
      <c r="Y3681" s="146">
        <v>80582</v>
      </c>
      <c r="Z3681" s="33">
        <v>103145</v>
      </c>
      <c r="AA3681" s="34">
        <f t="shared" si="789"/>
        <v>0.28000000000000003</v>
      </c>
      <c r="AB3681" s="33">
        <f t="shared" si="790"/>
        <v>103145</v>
      </c>
      <c r="AC3681" s="34">
        <f t="shared" si="791"/>
        <v>0.28000049499888069</v>
      </c>
      <c r="AD3681" s="145">
        <f t="shared" si="797"/>
        <v>85954.167000000001</v>
      </c>
      <c r="AE3681" s="105">
        <v>67151.667000000001</v>
      </c>
      <c r="AF3681" s="34" t="s">
        <v>36</v>
      </c>
      <c r="AG3681" s="34" t="s">
        <v>36</v>
      </c>
      <c r="AH3681" s="34" t="s">
        <v>36</v>
      </c>
      <c r="AI3681" s="29">
        <v>55</v>
      </c>
      <c r="AJ3681" s="29">
        <v>0.29799999999999999</v>
      </c>
      <c r="AK3681" s="29">
        <v>0</v>
      </c>
      <c r="AL3681" s="29">
        <v>0</v>
      </c>
      <c r="AM3681" s="29" t="s">
        <v>28</v>
      </c>
      <c r="AN3681" s="44" t="s">
        <v>27</v>
      </c>
      <c r="AO3681" s="29" t="s">
        <v>28</v>
      </c>
      <c r="AP3681" s="29">
        <v>1</v>
      </c>
      <c r="AQ3681" s="29" t="s">
        <v>33</v>
      </c>
      <c r="AR3681" s="29" t="s">
        <v>33</v>
      </c>
      <c r="AS3681" s="29" t="s">
        <v>33</v>
      </c>
      <c r="AT3681" s="29"/>
      <c r="AU3681" s="144"/>
      <c r="AV3681" s="36" t="s">
        <v>28</v>
      </c>
      <c r="AW3681" s="102">
        <v>42551</v>
      </c>
      <c r="AX3681" s="129" t="s">
        <v>33</v>
      </c>
      <c r="AY3681" s="106">
        <v>1</v>
      </c>
      <c r="BD3681" t="s">
        <v>1724</v>
      </c>
      <c r="BE3681" t="e">
        <v>#N/A</v>
      </c>
      <c r="BF3681">
        <v>0</v>
      </c>
      <c r="BH3681" t="str">
        <f t="shared" si="795"/>
        <v/>
      </c>
      <c r="BJ3681" t="str">
        <f t="shared" si="796"/>
        <v>OK</v>
      </c>
      <c r="BK3681" s="130" t="s">
        <v>5302</v>
      </c>
      <c r="BL3681" s="130" t="e">
        <v>#VALUE!</v>
      </c>
      <c r="BM3681" s="131" t="s">
        <v>33</v>
      </c>
      <c r="BN3681" s="131" t="e">
        <v>#VALUE!</v>
      </c>
      <c r="BO3681" t="e">
        <v>#N/A</v>
      </c>
      <c r="BP3681">
        <v>0</v>
      </c>
    </row>
    <row r="3682" spans="1:68" x14ac:dyDescent="0.3">
      <c r="A3682" s="1"/>
      <c r="B3682" s="47">
        <v>3321</v>
      </c>
      <c r="C3682" s="45">
        <v>1050711</v>
      </c>
      <c r="D3682" s="29"/>
      <c r="E3682" s="29"/>
      <c r="F3682" s="31" t="s">
        <v>2891</v>
      </c>
      <c r="G3682" s="29" t="s">
        <v>31</v>
      </c>
      <c r="H3682" s="29"/>
      <c r="I3682" s="148" t="s">
        <v>33</v>
      </c>
      <c r="J3682" s="147" t="s">
        <v>33</v>
      </c>
      <c r="K3682" s="148" t="e">
        <v>#N/A</v>
      </c>
      <c r="L3682" s="148" t="s">
        <v>32</v>
      </c>
      <c r="M3682" s="147">
        <v>42551</v>
      </c>
      <c r="N3682" s="29" t="str">
        <f t="shared" si="792"/>
        <v/>
      </c>
      <c r="O3682" s="29" t="str">
        <f t="shared" si="793"/>
        <v/>
      </c>
      <c r="P3682" s="29" t="str">
        <f t="shared" si="794"/>
        <v/>
      </c>
      <c r="Q3682" s="29" t="str">
        <f t="shared" si="798"/>
        <v/>
      </c>
      <c r="R3682" s="29" t="str">
        <f t="shared" si="799"/>
        <v/>
      </c>
      <c r="S3682" s="29" t="str">
        <f t="shared" si="800"/>
        <v/>
      </c>
      <c r="T3682" s="29" t="str">
        <f t="shared" si="801"/>
        <v/>
      </c>
      <c r="U3682" s="29"/>
      <c r="V3682" s="29"/>
      <c r="W3682" s="38" t="s">
        <v>2868</v>
      </c>
      <c r="X3682" s="29" t="s">
        <v>158</v>
      </c>
      <c r="Y3682" s="146">
        <v>94025</v>
      </c>
      <c r="Z3682" s="33">
        <v>120353</v>
      </c>
      <c r="AA3682" s="34">
        <f t="shared" si="789"/>
        <v>0.28000000000000003</v>
      </c>
      <c r="AB3682" s="33">
        <f t="shared" si="790"/>
        <v>120353</v>
      </c>
      <c r="AC3682" s="34">
        <f t="shared" si="791"/>
        <v>0.28001063427807227</v>
      </c>
      <c r="AD3682" s="145">
        <f t="shared" si="797"/>
        <v>100294.167</v>
      </c>
      <c r="AE3682" s="105">
        <v>78354.167000000001</v>
      </c>
      <c r="AF3682" s="34" t="s">
        <v>36</v>
      </c>
      <c r="AG3682" s="34" t="s">
        <v>36</v>
      </c>
      <c r="AH3682" s="34" t="s">
        <v>36</v>
      </c>
      <c r="AI3682" s="29">
        <v>50</v>
      </c>
      <c r="AJ3682" s="29">
        <v>0.69699999999999995</v>
      </c>
      <c r="AK3682" s="29">
        <v>0</v>
      </c>
      <c r="AL3682" s="29">
        <v>0</v>
      </c>
      <c r="AM3682" s="29" t="s">
        <v>28</v>
      </c>
      <c r="AN3682" s="44" t="s">
        <v>27</v>
      </c>
      <c r="AO3682" s="29" t="s">
        <v>28</v>
      </c>
      <c r="AP3682" s="29">
        <v>1</v>
      </c>
      <c r="AQ3682" s="29" t="s">
        <v>33</v>
      </c>
      <c r="AR3682" s="29" t="s">
        <v>33</v>
      </c>
      <c r="AS3682" s="29" t="s">
        <v>33</v>
      </c>
      <c r="AT3682" s="29"/>
      <c r="AU3682" s="144"/>
      <c r="AV3682" s="36" t="s">
        <v>28</v>
      </c>
      <c r="AW3682" s="102">
        <v>42551</v>
      </c>
      <c r="AX3682" s="129" t="s">
        <v>33</v>
      </c>
      <c r="AY3682" s="106">
        <v>1</v>
      </c>
      <c r="BD3682" t="s">
        <v>1724</v>
      </c>
      <c r="BE3682" t="e">
        <v>#N/A</v>
      </c>
      <c r="BF3682">
        <v>0</v>
      </c>
      <c r="BH3682" t="str">
        <f t="shared" si="795"/>
        <v/>
      </c>
      <c r="BJ3682" t="str">
        <f t="shared" si="796"/>
        <v>OK</v>
      </c>
      <c r="BK3682" s="130" t="s">
        <v>5302</v>
      </c>
      <c r="BL3682" s="130" t="e">
        <v>#VALUE!</v>
      </c>
      <c r="BM3682" s="131" t="s">
        <v>33</v>
      </c>
      <c r="BN3682" s="131" t="e">
        <v>#VALUE!</v>
      </c>
      <c r="BO3682" t="e">
        <v>#N/A</v>
      </c>
      <c r="BP3682">
        <v>0</v>
      </c>
    </row>
    <row r="3683" spans="1:68" x14ac:dyDescent="0.3">
      <c r="A3683" s="1"/>
      <c r="B3683" s="47">
        <v>3322</v>
      </c>
      <c r="C3683" s="45">
        <v>1050712</v>
      </c>
      <c r="D3683" s="29"/>
      <c r="E3683" s="29"/>
      <c r="F3683" s="31" t="s">
        <v>2892</v>
      </c>
      <c r="G3683" s="29" t="s">
        <v>31</v>
      </c>
      <c r="H3683" s="29"/>
      <c r="I3683" s="148" t="s">
        <v>33</v>
      </c>
      <c r="J3683" s="147" t="s">
        <v>33</v>
      </c>
      <c r="K3683" s="148" t="e">
        <v>#N/A</v>
      </c>
      <c r="L3683" s="148" t="s">
        <v>32</v>
      </c>
      <c r="M3683" s="147">
        <v>42551</v>
      </c>
      <c r="N3683" s="29" t="str">
        <f t="shared" si="792"/>
        <v/>
      </c>
      <c r="O3683" s="29" t="str">
        <f t="shared" si="793"/>
        <v/>
      </c>
      <c r="P3683" s="29" t="str">
        <f t="shared" si="794"/>
        <v/>
      </c>
      <c r="Q3683" s="29" t="str">
        <f t="shared" si="798"/>
        <v/>
      </c>
      <c r="R3683" s="29" t="str">
        <f t="shared" si="799"/>
        <v/>
      </c>
      <c r="S3683" s="29" t="str">
        <f t="shared" si="800"/>
        <v/>
      </c>
      <c r="T3683" s="29" t="str">
        <f t="shared" si="801"/>
        <v/>
      </c>
      <c r="U3683" s="29"/>
      <c r="V3683" s="29"/>
      <c r="W3683" s="38" t="s">
        <v>2868</v>
      </c>
      <c r="X3683" s="29" t="s">
        <v>158</v>
      </c>
      <c r="Y3683" s="146">
        <v>148461</v>
      </c>
      <c r="Z3683" s="33">
        <v>190030</v>
      </c>
      <c r="AA3683" s="34">
        <f t="shared" si="789"/>
        <v>0.28000000000000003</v>
      </c>
      <c r="AB3683" s="33">
        <f t="shared" si="790"/>
        <v>190030</v>
      </c>
      <c r="AC3683" s="34">
        <f t="shared" si="791"/>
        <v>0.27999945844363178</v>
      </c>
      <c r="AD3683" s="145">
        <f t="shared" si="797"/>
        <v>158358.33300000001</v>
      </c>
      <c r="AE3683" s="105">
        <v>123717.5</v>
      </c>
      <c r="AF3683" s="34" t="s">
        <v>36</v>
      </c>
      <c r="AG3683" s="34" t="s">
        <v>36</v>
      </c>
      <c r="AH3683" s="34" t="s">
        <v>36</v>
      </c>
      <c r="AI3683" s="29">
        <v>55</v>
      </c>
      <c r="AJ3683" s="29">
        <v>0.8</v>
      </c>
      <c r="AK3683" s="29">
        <v>0</v>
      </c>
      <c r="AL3683" s="29">
        <v>0</v>
      </c>
      <c r="AM3683" s="29" t="s">
        <v>28</v>
      </c>
      <c r="AN3683" s="44" t="s">
        <v>27</v>
      </c>
      <c r="AO3683" s="29" t="s">
        <v>28</v>
      </c>
      <c r="AP3683" s="29">
        <v>1</v>
      </c>
      <c r="AQ3683" s="29" t="s">
        <v>33</v>
      </c>
      <c r="AR3683" s="29" t="s">
        <v>33</v>
      </c>
      <c r="AS3683" s="29" t="s">
        <v>33</v>
      </c>
      <c r="AT3683" s="29"/>
      <c r="AU3683" s="144"/>
      <c r="AV3683" s="36" t="s">
        <v>28</v>
      </c>
      <c r="AW3683" s="102">
        <v>42551</v>
      </c>
      <c r="AX3683" s="129" t="s">
        <v>33</v>
      </c>
      <c r="AY3683" s="106" t="e">
        <v>#N/A</v>
      </c>
      <c r="BD3683" t="s">
        <v>1724</v>
      </c>
      <c r="BE3683" t="e">
        <v>#N/A</v>
      </c>
      <c r="BF3683">
        <v>0</v>
      </c>
      <c r="BH3683" t="str">
        <f t="shared" si="795"/>
        <v/>
      </c>
      <c r="BJ3683" t="str">
        <f t="shared" si="796"/>
        <v>OK</v>
      </c>
      <c r="BK3683" s="130" t="s">
        <v>5302</v>
      </c>
      <c r="BL3683" s="130" t="e">
        <v>#VALUE!</v>
      </c>
      <c r="BM3683" s="131" t="s">
        <v>33</v>
      </c>
      <c r="BN3683" s="131" t="e">
        <v>#VALUE!</v>
      </c>
      <c r="BO3683" t="e">
        <v>#N/A</v>
      </c>
      <c r="BP3683">
        <v>0</v>
      </c>
    </row>
    <row r="3684" spans="1:68" x14ac:dyDescent="0.3">
      <c r="A3684" s="1"/>
      <c r="B3684" s="47">
        <v>3323</v>
      </c>
      <c r="C3684" s="45">
        <v>1050713</v>
      </c>
      <c r="D3684" s="29"/>
      <c r="E3684" s="29"/>
      <c r="F3684" s="31" t="s">
        <v>2893</v>
      </c>
      <c r="G3684" s="29" t="s">
        <v>31</v>
      </c>
      <c r="H3684" s="29"/>
      <c r="I3684" s="148" t="s">
        <v>33</v>
      </c>
      <c r="J3684" s="147" t="s">
        <v>33</v>
      </c>
      <c r="K3684" s="148" t="e">
        <v>#N/A</v>
      </c>
      <c r="L3684" s="148" t="s">
        <v>32</v>
      </c>
      <c r="M3684" s="147">
        <v>42551</v>
      </c>
      <c r="N3684" s="29" t="str">
        <f t="shared" si="792"/>
        <v/>
      </c>
      <c r="O3684" s="29" t="str">
        <f t="shared" si="793"/>
        <v/>
      </c>
      <c r="P3684" s="29" t="str">
        <f t="shared" si="794"/>
        <v/>
      </c>
      <c r="Q3684" s="29" t="str">
        <f t="shared" si="798"/>
        <v/>
      </c>
      <c r="R3684" s="29" t="str">
        <f t="shared" si="799"/>
        <v/>
      </c>
      <c r="S3684" s="29" t="str">
        <f t="shared" si="800"/>
        <v/>
      </c>
      <c r="T3684" s="29" t="str">
        <f t="shared" si="801"/>
        <v/>
      </c>
      <c r="U3684" s="29"/>
      <c r="V3684" s="29"/>
      <c r="W3684" s="38" t="s">
        <v>2868</v>
      </c>
      <c r="X3684" s="29" t="s">
        <v>158</v>
      </c>
      <c r="Y3684" s="146">
        <v>65821</v>
      </c>
      <c r="Z3684" s="33">
        <v>84251</v>
      </c>
      <c r="AA3684" s="34">
        <f t="shared" si="789"/>
        <v>0.28000000000000003</v>
      </c>
      <c r="AB3684" s="33">
        <f t="shared" si="790"/>
        <v>84251</v>
      </c>
      <c r="AC3684" s="34">
        <f t="shared" si="791"/>
        <v>0.28000183698212938</v>
      </c>
      <c r="AD3684" s="145">
        <f t="shared" si="797"/>
        <v>70209.167000000001</v>
      </c>
      <c r="AE3684" s="105">
        <v>54850.832999999999</v>
      </c>
      <c r="AF3684" s="34" t="s">
        <v>36</v>
      </c>
      <c r="AG3684" s="34" t="s">
        <v>36</v>
      </c>
      <c r="AH3684" s="34" t="s">
        <v>36</v>
      </c>
      <c r="AI3684" s="29">
        <v>55</v>
      </c>
      <c r="AJ3684" s="29">
        <v>0.28199999999999997</v>
      </c>
      <c r="AK3684" s="29">
        <v>0</v>
      </c>
      <c r="AL3684" s="29">
        <v>0</v>
      </c>
      <c r="AM3684" s="29" t="s">
        <v>28</v>
      </c>
      <c r="AN3684" s="44" t="s">
        <v>27</v>
      </c>
      <c r="AO3684" s="29" t="s">
        <v>28</v>
      </c>
      <c r="AP3684" s="29">
        <v>1</v>
      </c>
      <c r="AQ3684" s="29" t="s">
        <v>33</v>
      </c>
      <c r="AR3684" s="29" t="s">
        <v>33</v>
      </c>
      <c r="AS3684" s="29" t="s">
        <v>33</v>
      </c>
      <c r="AT3684" s="29"/>
      <c r="AU3684" s="144"/>
      <c r="AV3684" s="36" t="s">
        <v>28</v>
      </c>
      <c r="AW3684" s="102">
        <v>42551</v>
      </c>
      <c r="AX3684" s="129" t="s">
        <v>33</v>
      </c>
      <c r="AY3684" s="106" t="e">
        <v>#N/A</v>
      </c>
      <c r="BD3684" t="s">
        <v>1724</v>
      </c>
      <c r="BE3684" t="e">
        <v>#N/A</v>
      </c>
      <c r="BF3684">
        <v>0</v>
      </c>
      <c r="BH3684" t="str">
        <f t="shared" si="795"/>
        <v/>
      </c>
      <c r="BJ3684" t="str">
        <f t="shared" si="796"/>
        <v>OK</v>
      </c>
      <c r="BK3684" s="130" t="s">
        <v>5302</v>
      </c>
      <c r="BL3684" s="130" t="e">
        <v>#VALUE!</v>
      </c>
      <c r="BM3684" s="131" t="s">
        <v>33</v>
      </c>
      <c r="BN3684" s="131" t="e">
        <v>#VALUE!</v>
      </c>
      <c r="BO3684" t="e">
        <v>#N/A</v>
      </c>
      <c r="BP3684">
        <v>0</v>
      </c>
    </row>
    <row r="3685" spans="1:68" x14ac:dyDescent="0.3">
      <c r="A3685" s="1"/>
      <c r="B3685" s="47">
        <v>3324</v>
      </c>
      <c r="C3685" s="45">
        <v>1050714</v>
      </c>
      <c r="D3685" s="29"/>
      <c r="E3685" s="29"/>
      <c r="F3685" s="31" t="s">
        <v>2894</v>
      </c>
      <c r="G3685" s="29" t="s">
        <v>31</v>
      </c>
      <c r="H3685" s="29"/>
      <c r="I3685" s="148" t="s">
        <v>33</v>
      </c>
      <c r="J3685" s="147" t="s">
        <v>33</v>
      </c>
      <c r="K3685" s="148" t="e">
        <v>#N/A</v>
      </c>
      <c r="L3685" s="148" t="s">
        <v>32</v>
      </c>
      <c r="M3685" s="147">
        <v>42551</v>
      </c>
      <c r="N3685" s="29" t="str">
        <f t="shared" si="792"/>
        <v/>
      </c>
      <c r="O3685" s="29" t="str">
        <f t="shared" si="793"/>
        <v/>
      </c>
      <c r="P3685" s="29" t="str">
        <f t="shared" si="794"/>
        <v/>
      </c>
      <c r="Q3685" s="29" t="str">
        <f t="shared" si="798"/>
        <v/>
      </c>
      <c r="R3685" s="29" t="str">
        <f t="shared" si="799"/>
        <v/>
      </c>
      <c r="S3685" s="29" t="str">
        <f t="shared" si="800"/>
        <v/>
      </c>
      <c r="T3685" s="29" t="str">
        <f t="shared" si="801"/>
        <v/>
      </c>
      <c r="U3685" s="29"/>
      <c r="V3685" s="29"/>
      <c r="W3685" s="38" t="s">
        <v>2868</v>
      </c>
      <c r="X3685" s="29" t="s">
        <v>158</v>
      </c>
      <c r="Y3685" s="146">
        <v>86283</v>
      </c>
      <c r="Z3685" s="33">
        <v>110442</v>
      </c>
      <c r="AA3685" s="34">
        <f t="shared" si="789"/>
        <v>0.28000000000000003</v>
      </c>
      <c r="AB3685" s="33">
        <f t="shared" si="790"/>
        <v>110442</v>
      </c>
      <c r="AC3685" s="34">
        <f t="shared" si="791"/>
        <v>0.27999721845554743</v>
      </c>
      <c r="AD3685" s="145">
        <f t="shared" si="797"/>
        <v>92035</v>
      </c>
      <c r="AE3685" s="105">
        <v>71902.5</v>
      </c>
      <c r="AF3685" s="34" t="s">
        <v>36</v>
      </c>
      <c r="AG3685" s="34" t="s">
        <v>36</v>
      </c>
      <c r="AH3685" s="34" t="s">
        <v>36</v>
      </c>
      <c r="AI3685" s="29">
        <v>55</v>
      </c>
      <c r="AJ3685" s="29">
        <v>0.71199999999999997</v>
      </c>
      <c r="AK3685" s="29">
        <v>0</v>
      </c>
      <c r="AL3685" s="29">
        <v>0</v>
      </c>
      <c r="AM3685" s="29" t="s">
        <v>28</v>
      </c>
      <c r="AN3685" s="44" t="s">
        <v>27</v>
      </c>
      <c r="AO3685" s="29" t="s">
        <v>28</v>
      </c>
      <c r="AP3685" s="29">
        <v>1</v>
      </c>
      <c r="AQ3685" s="29" t="s">
        <v>33</v>
      </c>
      <c r="AR3685" s="29" t="s">
        <v>33</v>
      </c>
      <c r="AS3685" s="29" t="s">
        <v>33</v>
      </c>
      <c r="AT3685" s="29"/>
      <c r="AU3685" s="144"/>
      <c r="AV3685" s="36" t="s">
        <v>28</v>
      </c>
      <c r="AW3685" s="102">
        <v>42551</v>
      </c>
      <c r="AX3685" s="129" t="s">
        <v>33</v>
      </c>
      <c r="AY3685" s="106" t="e">
        <v>#N/A</v>
      </c>
      <c r="BD3685" t="s">
        <v>1724</v>
      </c>
      <c r="BE3685" t="e">
        <v>#N/A</v>
      </c>
      <c r="BF3685">
        <v>0</v>
      </c>
      <c r="BH3685" t="str">
        <f t="shared" si="795"/>
        <v/>
      </c>
      <c r="BJ3685" t="str">
        <f t="shared" si="796"/>
        <v>OK</v>
      </c>
      <c r="BK3685" s="130" t="s">
        <v>5302</v>
      </c>
      <c r="BL3685" s="130" t="e">
        <v>#VALUE!</v>
      </c>
      <c r="BM3685" s="131" t="s">
        <v>33</v>
      </c>
      <c r="BN3685" s="131" t="e">
        <v>#VALUE!</v>
      </c>
      <c r="BO3685" t="e">
        <v>#N/A</v>
      </c>
      <c r="BP3685">
        <v>0</v>
      </c>
    </row>
    <row r="3686" spans="1:68" x14ac:dyDescent="0.3">
      <c r="A3686" s="1"/>
      <c r="B3686" s="47">
        <v>3325</v>
      </c>
      <c r="C3686" s="45">
        <v>1050715</v>
      </c>
      <c r="D3686" s="29"/>
      <c r="E3686" s="29"/>
      <c r="F3686" s="31" t="s">
        <v>2895</v>
      </c>
      <c r="G3686" s="29" t="s">
        <v>31</v>
      </c>
      <c r="H3686" s="29"/>
      <c r="I3686" s="148" t="s">
        <v>33</v>
      </c>
      <c r="J3686" s="147" t="s">
        <v>33</v>
      </c>
      <c r="K3686" s="148" t="e">
        <v>#N/A</v>
      </c>
      <c r="L3686" s="148" t="s">
        <v>32</v>
      </c>
      <c r="M3686" s="147">
        <v>42551</v>
      </c>
      <c r="N3686" s="29" t="str">
        <f t="shared" si="792"/>
        <v/>
      </c>
      <c r="O3686" s="29" t="str">
        <f t="shared" si="793"/>
        <v/>
      </c>
      <c r="P3686" s="29" t="str">
        <f t="shared" si="794"/>
        <v/>
      </c>
      <c r="Q3686" s="29" t="str">
        <f t="shared" si="798"/>
        <v/>
      </c>
      <c r="R3686" s="29" t="str">
        <f t="shared" si="799"/>
        <v/>
      </c>
      <c r="S3686" s="29" t="str">
        <f t="shared" si="800"/>
        <v/>
      </c>
      <c r="T3686" s="29" t="str">
        <f t="shared" si="801"/>
        <v/>
      </c>
      <c r="U3686" s="29"/>
      <c r="V3686" s="29"/>
      <c r="W3686" s="38" t="s">
        <v>2868</v>
      </c>
      <c r="X3686" s="29" t="s">
        <v>158</v>
      </c>
      <c r="Y3686" s="146">
        <v>133974</v>
      </c>
      <c r="Z3686" s="33">
        <v>171486</v>
      </c>
      <c r="AA3686" s="34">
        <f t="shared" ref="AA3686:AA3749" si="802">ROUND(Z3686/Y3686-1,3)</f>
        <v>0.28000000000000003</v>
      </c>
      <c r="AB3686" s="33">
        <f t="shared" ref="AB3686:AB3749" si="803">IF(OR(W3686="VLD MLC components",W3686="VLD MLC pipes",W3686="VLD PEX components",W3686="VLD PEX pipes",W3686="VLD PHC components",W3686="VLD PHC pipes"),"По запросу",Z3686)</f>
        <v>171486</v>
      </c>
      <c r="AC3686" s="34">
        <f t="shared" ref="AC3686:AC3749" si="804">(AD3686-AE3686)/AE3686</f>
        <v>0.27999462582292084</v>
      </c>
      <c r="AD3686" s="145">
        <f t="shared" si="797"/>
        <v>142905</v>
      </c>
      <c r="AE3686" s="105">
        <v>111645</v>
      </c>
      <c r="AF3686" s="34" t="s">
        <v>36</v>
      </c>
      <c r="AG3686" s="34" t="s">
        <v>36</v>
      </c>
      <c r="AH3686" s="34" t="s">
        <v>36</v>
      </c>
      <c r="AI3686" s="29">
        <v>85</v>
      </c>
      <c r="AJ3686" s="29">
        <v>0.73</v>
      </c>
      <c r="AK3686" s="29">
        <v>0</v>
      </c>
      <c r="AL3686" s="29">
        <v>0</v>
      </c>
      <c r="AM3686" s="29" t="s">
        <v>28</v>
      </c>
      <c r="AN3686" s="44" t="s">
        <v>27</v>
      </c>
      <c r="AO3686" s="29" t="s">
        <v>28</v>
      </c>
      <c r="AP3686" s="29">
        <v>1</v>
      </c>
      <c r="AQ3686" s="29" t="s">
        <v>33</v>
      </c>
      <c r="AR3686" s="29" t="s">
        <v>33</v>
      </c>
      <c r="AS3686" s="29" t="s">
        <v>33</v>
      </c>
      <c r="AT3686" s="29"/>
      <c r="AU3686" s="144"/>
      <c r="AV3686" s="36" t="s">
        <v>28</v>
      </c>
      <c r="AW3686" s="102">
        <v>42551</v>
      </c>
      <c r="AX3686" s="129" t="s">
        <v>33</v>
      </c>
      <c r="AY3686" s="106" t="e">
        <v>#N/A</v>
      </c>
      <c r="BD3686" t="s">
        <v>1724</v>
      </c>
      <c r="BE3686" t="e">
        <v>#N/A</v>
      </c>
      <c r="BF3686">
        <v>0</v>
      </c>
      <c r="BH3686" t="str">
        <f t="shared" si="795"/>
        <v/>
      </c>
      <c r="BJ3686" t="str">
        <f t="shared" si="796"/>
        <v>OK</v>
      </c>
      <c r="BK3686" s="130" t="s">
        <v>5302</v>
      </c>
      <c r="BL3686" s="130" t="e">
        <v>#VALUE!</v>
      </c>
      <c r="BM3686" s="131" t="s">
        <v>33</v>
      </c>
      <c r="BN3686" s="131" t="e">
        <v>#VALUE!</v>
      </c>
      <c r="BO3686" t="e">
        <v>#N/A</v>
      </c>
      <c r="BP3686">
        <v>0</v>
      </c>
    </row>
    <row r="3687" spans="1:68" ht="25.2" x14ac:dyDescent="0.3">
      <c r="A3687" s="1"/>
      <c r="B3687" s="47">
        <v>3326</v>
      </c>
      <c r="C3687" s="45">
        <v>1051065</v>
      </c>
      <c r="D3687" s="29"/>
      <c r="E3687" s="29"/>
      <c r="F3687" s="31" t="s">
        <v>2896</v>
      </c>
      <c r="G3687" s="29" t="s">
        <v>31</v>
      </c>
      <c r="H3687" s="29"/>
      <c r="I3687" s="148" t="s">
        <v>33</v>
      </c>
      <c r="J3687" s="147" t="s">
        <v>33</v>
      </c>
      <c r="K3687" s="148" t="e">
        <v>#N/A</v>
      </c>
      <c r="L3687" s="148" t="s">
        <v>32</v>
      </c>
      <c r="M3687" s="147">
        <v>42551</v>
      </c>
      <c r="N3687" s="29" t="str">
        <f t="shared" si="792"/>
        <v/>
      </c>
      <c r="O3687" s="29" t="str">
        <f t="shared" si="793"/>
        <v/>
      </c>
      <c r="P3687" s="29" t="str">
        <f t="shared" si="794"/>
        <v/>
      </c>
      <c r="Q3687" s="29" t="str">
        <f t="shared" si="798"/>
        <v/>
      </c>
      <c r="R3687" s="29" t="str">
        <f t="shared" si="799"/>
        <v/>
      </c>
      <c r="S3687" s="29" t="str">
        <f t="shared" si="800"/>
        <v/>
      </c>
      <c r="T3687" s="29" t="str">
        <f t="shared" si="801"/>
        <v/>
      </c>
      <c r="U3687" s="29"/>
      <c r="V3687" s="29"/>
      <c r="W3687" s="38" t="s">
        <v>2868</v>
      </c>
      <c r="X3687" s="29" t="s">
        <v>158</v>
      </c>
      <c r="Y3687" s="146">
        <v>95039</v>
      </c>
      <c r="Z3687" s="33">
        <v>121650</v>
      </c>
      <c r="AA3687" s="34">
        <f t="shared" si="802"/>
        <v>0.28000000000000003</v>
      </c>
      <c r="AB3687" s="33">
        <f t="shared" si="803"/>
        <v>121650</v>
      </c>
      <c r="AC3687" s="34">
        <f t="shared" si="804"/>
        <v>0.28000083637243306</v>
      </c>
      <c r="AD3687" s="145">
        <f t="shared" si="797"/>
        <v>101375</v>
      </c>
      <c r="AE3687" s="105">
        <v>79199.167000000001</v>
      </c>
      <c r="AF3687" s="34" t="s">
        <v>36</v>
      </c>
      <c r="AG3687" s="34" t="s">
        <v>36</v>
      </c>
      <c r="AH3687" s="34" t="s">
        <v>36</v>
      </c>
      <c r="AI3687" s="29">
        <v>91.1</v>
      </c>
      <c r="AJ3687" s="29">
        <v>2.2989999999999999</v>
      </c>
      <c r="AK3687" s="29">
        <v>0</v>
      </c>
      <c r="AL3687" s="29">
        <v>0</v>
      </c>
      <c r="AM3687" s="29" t="s">
        <v>28</v>
      </c>
      <c r="AN3687" s="44" t="s">
        <v>27</v>
      </c>
      <c r="AO3687" s="29" t="s">
        <v>28</v>
      </c>
      <c r="AP3687" s="29">
        <v>1</v>
      </c>
      <c r="AQ3687" s="29" t="s">
        <v>33</v>
      </c>
      <c r="AR3687" s="29" t="s">
        <v>33</v>
      </c>
      <c r="AS3687" s="29" t="s">
        <v>33</v>
      </c>
      <c r="AT3687" s="29"/>
      <c r="AU3687" s="144"/>
      <c r="AV3687" s="36" t="s">
        <v>28</v>
      </c>
      <c r="AW3687" s="102">
        <v>42580</v>
      </c>
      <c r="AX3687" s="129" t="s">
        <v>33</v>
      </c>
      <c r="AY3687" s="106">
        <v>3</v>
      </c>
      <c r="BD3687" t="s">
        <v>1724</v>
      </c>
      <c r="BE3687" t="e">
        <v>#N/A</v>
      </c>
      <c r="BF3687">
        <v>0</v>
      </c>
      <c r="BH3687" t="str">
        <f t="shared" si="795"/>
        <v/>
      </c>
      <c r="BJ3687" t="str">
        <f t="shared" si="796"/>
        <v>OK</v>
      </c>
      <c r="BK3687" s="130" t="s">
        <v>5302</v>
      </c>
      <c r="BL3687" s="130" t="e">
        <v>#VALUE!</v>
      </c>
      <c r="BM3687" s="131" t="s">
        <v>33</v>
      </c>
      <c r="BN3687" s="131" t="e">
        <v>#VALUE!</v>
      </c>
      <c r="BO3687" t="e">
        <v>#N/A</v>
      </c>
      <c r="BP3687">
        <v>0</v>
      </c>
    </row>
    <row r="3688" spans="1:68" ht="25.2" x14ac:dyDescent="0.3">
      <c r="A3688" s="1"/>
      <c r="B3688" s="47">
        <v>3327</v>
      </c>
      <c r="C3688" s="45">
        <v>1067876</v>
      </c>
      <c r="D3688" s="29"/>
      <c r="E3688" s="29"/>
      <c r="F3688" s="31" t="s">
        <v>2897</v>
      </c>
      <c r="G3688" s="29" t="s">
        <v>47</v>
      </c>
      <c r="H3688" s="70" t="s">
        <v>4779</v>
      </c>
      <c r="I3688" s="148" t="s">
        <v>33</v>
      </c>
      <c r="J3688" s="147" t="s">
        <v>33</v>
      </c>
      <c r="K3688" s="148" t="e">
        <v>#N/A</v>
      </c>
      <c r="L3688" s="148" t="s">
        <v>32</v>
      </c>
      <c r="M3688" s="147">
        <v>42551</v>
      </c>
      <c r="N3688" s="29" t="str">
        <f t="shared" si="792"/>
        <v/>
      </c>
      <c r="O3688" s="29" t="str">
        <f t="shared" si="793"/>
        <v/>
      </c>
      <c r="P3688" s="29" t="str">
        <f t="shared" si="794"/>
        <v/>
      </c>
      <c r="Q3688" s="29" t="str">
        <f t="shared" si="798"/>
        <v/>
      </c>
      <c r="R3688" s="29" t="str">
        <f t="shared" si="799"/>
        <v/>
      </c>
      <c r="S3688" s="29" t="str">
        <f t="shared" si="800"/>
        <v/>
      </c>
      <c r="T3688" s="29" t="str">
        <f t="shared" si="801"/>
        <v/>
      </c>
      <c r="U3688" s="29"/>
      <c r="V3688" s="29"/>
      <c r="W3688" s="38" t="s">
        <v>2868</v>
      </c>
      <c r="X3688" s="29" t="s">
        <v>158</v>
      </c>
      <c r="Y3688" s="146">
        <v>6015</v>
      </c>
      <c r="Z3688" s="33">
        <v>7700</v>
      </c>
      <c r="AA3688" s="34">
        <f t="shared" si="802"/>
        <v>0.28000000000000003</v>
      </c>
      <c r="AB3688" s="33">
        <f t="shared" si="803"/>
        <v>7700</v>
      </c>
      <c r="AC3688" s="34">
        <f t="shared" si="804"/>
        <v>0.28013306733167087</v>
      </c>
      <c r="AD3688" s="145">
        <f t="shared" si="797"/>
        <v>6416.6670000000004</v>
      </c>
      <c r="AE3688" s="105">
        <v>5012.5</v>
      </c>
      <c r="AF3688" s="34" t="s">
        <v>36</v>
      </c>
      <c r="AG3688" s="34" t="s">
        <v>36</v>
      </c>
      <c r="AH3688" s="34" t="s">
        <v>36</v>
      </c>
      <c r="AI3688" s="29">
        <v>5</v>
      </c>
      <c r="AJ3688" s="29">
        <v>0.16500000000000001</v>
      </c>
      <c r="AK3688" s="29">
        <v>4</v>
      </c>
      <c r="AL3688" s="29">
        <v>0</v>
      </c>
      <c r="AM3688" s="29" t="s">
        <v>28</v>
      </c>
      <c r="AN3688" s="158" t="s">
        <v>28</v>
      </c>
      <c r="AO3688" s="29" t="s">
        <v>28</v>
      </c>
      <c r="AP3688" s="29">
        <v>1</v>
      </c>
      <c r="AQ3688" s="29" t="s">
        <v>33</v>
      </c>
      <c r="AR3688" s="29" t="s">
        <v>33</v>
      </c>
      <c r="AS3688" s="29" t="s">
        <v>33</v>
      </c>
      <c r="AT3688" s="29"/>
      <c r="AU3688" s="144"/>
      <c r="AV3688" s="36" t="s">
        <v>28</v>
      </c>
      <c r="AW3688" s="102">
        <v>42551</v>
      </c>
      <c r="AX3688" s="129" t="s">
        <v>33</v>
      </c>
      <c r="AY3688" s="106">
        <v>1040</v>
      </c>
      <c r="BD3688" t="s">
        <v>1724</v>
      </c>
      <c r="BE3688" t="e">
        <v>#N/A</v>
      </c>
      <c r="BF3688">
        <v>0</v>
      </c>
      <c r="BH3688" t="str">
        <f t="shared" si="795"/>
        <v>AV</v>
      </c>
      <c r="BJ3688" t="str">
        <f t="shared" si="796"/>
        <v>OK</v>
      </c>
      <c r="BK3688" s="130">
        <v>7700</v>
      </c>
      <c r="BL3688" s="130" t="s">
        <v>37</v>
      </c>
      <c r="BM3688" s="131" t="s">
        <v>33</v>
      </c>
      <c r="BN3688" s="131" t="e">
        <v>#VALUE!</v>
      </c>
      <c r="BO3688">
        <v>7700</v>
      </c>
      <c r="BP3688">
        <v>24</v>
      </c>
    </row>
    <row r="3689" spans="1:68" ht="25.2" x14ac:dyDescent="0.3">
      <c r="A3689" s="1"/>
      <c r="B3689" s="47">
        <v>3328</v>
      </c>
      <c r="C3689" s="45">
        <v>1051067</v>
      </c>
      <c r="D3689" s="29"/>
      <c r="E3689" s="29"/>
      <c r="F3689" s="31" t="s">
        <v>2898</v>
      </c>
      <c r="G3689" s="29" t="s">
        <v>31</v>
      </c>
      <c r="H3689" s="29"/>
      <c r="I3689" s="148" t="s">
        <v>33</v>
      </c>
      <c r="J3689" s="147" t="s">
        <v>33</v>
      </c>
      <c r="K3689" s="148" t="e">
        <v>#N/A</v>
      </c>
      <c r="L3689" s="148" t="s">
        <v>32</v>
      </c>
      <c r="M3689" s="147">
        <v>42551</v>
      </c>
      <c r="N3689" s="29" t="str">
        <f t="shared" ref="N3689:N3752" si="805">IFERROR(MID($D3689,1,7)+0,"")</f>
        <v/>
      </c>
      <c r="O3689" s="29" t="str">
        <f t="shared" ref="O3689:O3752" si="806">IFERROR(MID($D3689,10,7)+0,"")</f>
        <v/>
      </c>
      <c r="P3689" s="29" t="str">
        <f t="shared" ref="P3689:P3752" si="807">IFERROR(MID($D3689,19,7)+0,"")</f>
        <v/>
      </c>
      <c r="Q3689" s="29" t="str">
        <f t="shared" si="798"/>
        <v/>
      </c>
      <c r="R3689" s="29" t="str">
        <f t="shared" si="799"/>
        <v/>
      </c>
      <c r="S3689" s="29" t="str">
        <f t="shared" si="800"/>
        <v/>
      </c>
      <c r="T3689" s="29" t="str">
        <f t="shared" si="801"/>
        <v/>
      </c>
      <c r="U3689" s="29"/>
      <c r="V3689" s="29"/>
      <c r="W3689" s="38" t="s">
        <v>2868</v>
      </c>
      <c r="X3689" s="29" t="s">
        <v>158</v>
      </c>
      <c r="Y3689" s="146">
        <v>88753</v>
      </c>
      <c r="Z3689" s="33">
        <v>113603</v>
      </c>
      <c r="AA3689" s="34">
        <f t="shared" si="802"/>
        <v>0.28000000000000003</v>
      </c>
      <c r="AB3689" s="33">
        <f t="shared" si="803"/>
        <v>113603</v>
      </c>
      <c r="AC3689" s="34">
        <f t="shared" si="804"/>
        <v>0.27999054580685973</v>
      </c>
      <c r="AD3689" s="145">
        <f t="shared" si="797"/>
        <v>94669.167000000001</v>
      </c>
      <c r="AE3689" s="105">
        <v>73960.832999999999</v>
      </c>
      <c r="AF3689" s="34" t="s">
        <v>36</v>
      </c>
      <c r="AG3689" s="34" t="s">
        <v>36</v>
      </c>
      <c r="AH3689" s="34" t="s">
        <v>36</v>
      </c>
      <c r="AI3689" s="29">
        <v>33</v>
      </c>
      <c r="AJ3689" s="29">
        <v>2.2989999999999999</v>
      </c>
      <c r="AK3689" s="29">
        <v>0</v>
      </c>
      <c r="AL3689" s="29">
        <v>0</v>
      </c>
      <c r="AM3689" s="29" t="s">
        <v>28</v>
      </c>
      <c r="AN3689" s="44" t="s">
        <v>27</v>
      </c>
      <c r="AO3689" s="29" t="s">
        <v>28</v>
      </c>
      <c r="AP3689" s="29">
        <v>1</v>
      </c>
      <c r="AQ3689" s="29" t="s">
        <v>33</v>
      </c>
      <c r="AR3689" s="29" t="s">
        <v>33</v>
      </c>
      <c r="AS3689" s="29" t="s">
        <v>33</v>
      </c>
      <c r="AT3689" s="29"/>
      <c r="AU3689" s="144"/>
      <c r="AV3689" s="36" t="s">
        <v>28</v>
      </c>
      <c r="AW3689" s="102">
        <v>42551</v>
      </c>
      <c r="AX3689" s="129" t="s">
        <v>33</v>
      </c>
      <c r="AY3689" s="106">
        <v>4</v>
      </c>
      <c r="BD3689" t="s">
        <v>1724</v>
      </c>
      <c r="BE3689" t="e">
        <v>#N/A</v>
      </c>
      <c r="BF3689">
        <v>0</v>
      </c>
      <c r="BH3689" t="str">
        <f t="shared" ref="BH3689:BH3752" si="808">IF(OR(H3689="Регулярный ассортимент",AK3689&gt;0,AL3689&gt;0),"AV","")</f>
        <v/>
      </c>
      <c r="BJ3689" t="str">
        <f t="shared" ref="BJ3689:BJ3752" si="809">IF(AB3689-Z3689=0,"OK")</f>
        <v>OK</v>
      </c>
      <c r="BK3689" s="130" t="s">
        <v>5302</v>
      </c>
      <c r="BL3689" s="130" t="e">
        <v>#VALUE!</v>
      </c>
      <c r="BM3689" s="131" t="s">
        <v>33</v>
      </c>
      <c r="BN3689" s="131" t="e">
        <v>#VALUE!</v>
      </c>
      <c r="BO3689" t="e">
        <v>#N/A</v>
      </c>
      <c r="BP3689">
        <v>0</v>
      </c>
    </row>
    <row r="3690" spans="1:68" ht="25.2" x14ac:dyDescent="0.3">
      <c r="A3690" s="1"/>
      <c r="B3690" s="47">
        <v>3329</v>
      </c>
      <c r="C3690" s="45">
        <v>1051066</v>
      </c>
      <c r="D3690" s="29"/>
      <c r="E3690" s="29"/>
      <c r="F3690" s="31" t="s">
        <v>2899</v>
      </c>
      <c r="G3690" s="29" t="s">
        <v>31</v>
      </c>
      <c r="H3690" s="29"/>
      <c r="I3690" s="148" t="s">
        <v>33</v>
      </c>
      <c r="J3690" s="147" t="s">
        <v>33</v>
      </c>
      <c r="K3690" s="148" t="e">
        <v>#N/A</v>
      </c>
      <c r="L3690" s="148" t="s">
        <v>32</v>
      </c>
      <c r="M3690" s="147">
        <v>42551</v>
      </c>
      <c r="N3690" s="29" t="str">
        <f t="shared" si="805"/>
        <v/>
      </c>
      <c r="O3690" s="29" t="str">
        <f t="shared" si="806"/>
        <v/>
      </c>
      <c r="P3690" s="29" t="str">
        <f t="shared" si="807"/>
        <v/>
      </c>
      <c r="Q3690" s="29" t="str">
        <f t="shared" si="798"/>
        <v/>
      </c>
      <c r="R3690" s="29" t="str">
        <f t="shared" si="799"/>
        <v/>
      </c>
      <c r="S3690" s="29" t="str">
        <f t="shared" si="800"/>
        <v/>
      </c>
      <c r="T3690" s="29" t="str">
        <f t="shared" si="801"/>
        <v/>
      </c>
      <c r="U3690" s="29"/>
      <c r="V3690" s="29"/>
      <c r="W3690" s="38" t="s">
        <v>2868</v>
      </c>
      <c r="X3690" s="29" t="s">
        <v>158</v>
      </c>
      <c r="Y3690" s="146">
        <v>98669</v>
      </c>
      <c r="Z3690" s="33">
        <v>126296</v>
      </c>
      <c r="AA3690" s="34">
        <f t="shared" si="802"/>
        <v>0.28000000000000003</v>
      </c>
      <c r="AB3690" s="33">
        <f t="shared" si="803"/>
        <v>126296</v>
      </c>
      <c r="AC3690" s="34">
        <f t="shared" si="804"/>
        <v>0.27999675569835814</v>
      </c>
      <c r="AD3690" s="145">
        <f t="shared" ref="AD3690:AD3721" si="810">ROUND(Z3690/1.2,3)</f>
        <v>105246.667</v>
      </c>
      <c r="AE3690" s="105">
        <v>82224.167000000001</v>
      </c>
      <c r="AF3690" s="34" t="s">
        <v>36</v>
      </c>
      <c r="AG3690" s="34" t="s">
        <v>36</v>
      </c>
      <c r="AH3690" s="34" t="s">
        <v>36</v>
      </c>
      <c r="AI3690" s="29">
        <v>80</v>
      </c>
      <c r="AJ3690" s="29">
        <v>2.0790000000000002</v>
      </c>
      <c r="AK3690" s="29">
        <v>0</v>
      </c>
      <c r="AL3690" s="29">
        <v>0</v>
      </c>
      <c r="AM3690" s="29" t="s">
        <v>28</v>
      </c>
      <c r="AN3690" s="44" t="s">
        <v>27</v>
      </c>
      <c r="AO3690" s="29" t="s">
        <v>28</v>
      </c>
      <c r="AP3690" s="29">
        <v>1</v>
      </c>
      <c r="AQ3690" s="29" t="s">
        <v>33</v>
      </c>
      <c r="AR3690" s="29" t="s">
        <v>33</v>
      </c>
      <c r="AS3690" s="29" t="s">
        <v>33</v>
      </c>
      <c r="AT3690" s="29"/>
      <c r="AU3690" s="144"/>
      <c r="AV3690" s="36" t="s">
        <v>28</v>
      </c>
      <c r="AW3690" s="102">
        <v>42551</v>
      </c>
      <c r="AX3690" s="129" t="s">
        <v>33</v>
      </c>
      <c r="AY3690" s="106">
        <v>5</v>
      </c>
      <c r="BD3690" t="s">
        <v>1724</v>
      </c>
      <c r="BE3690" t="e">
        <v>#N/A</v>
      </c>
      <c r="BF3690">
        <v>0</v>
      </c>
      <c r="BH3690" t="str">
        <f t="shared" si="808"/>
        <v/>
      </c>
      <c r="BJ3690" t="str">
        <f t="shared" si="809"/>
        <v>OK</v>
      </c>
      <c r="BK3690" s="130" t="s">
        <v>5302</v>
      </c>
      <c r="BL3690" s="130" t="e">
        <v>#VALUE!</v>
      </c>
      <c r="BM3690" s="131" t="s">
        <v>33</v>
      </c>
      <c r="BN3690" s="131" t="e">
        <v>#VALUE!</v>
      </c>
      <c r="BO3690" t="e">
        <v>#N/A</v>
      </c>
      <c r="BP3690">
        <v>0</v>
      </c>
    </row>
    <row r="3691" spans="1:68" x14ac:dyDescent="0.3">
      <c r="A3691" s="1"/>
      <c r="B3691" s="47">
        <v>3330</v>
      </c>
      <c r="C3691" s="45">
        <v>1050445</v>
      </c>
      <c r="D3691" s="29"/>
      <c r="E3691" s="29"/>
      <c r="F3691" s="31" t="s">
        <v>2900</v>
      </c>
      <c r="G3691" s="29" t="s">
        <v>31</v>
      </c>
      <c r="H3691" s="29"/>
      <c r="I3691" s="148" t="s">
        <v>33</v>
      </c>
      <c r="J3691" s="147" t="s">
        <v>33</v>
      </c>
      <c r="K3691" s="148" t="e">
        <v>#N/A</v>
      </c>
      <c r="L3691" s="148" t="s">
        <v>32</v>
      </c>
      <c r="M3691" s="147">
        <v>42551</v>
      </c>
      <c r="N3691" s="29" t="str">
        <f t="shared" si="805"/>
        <v/>
      </c>
      <c r="O3691" s="29" t="str">
        <f t="shared" si="806"/>
        <v/>
      </c>
      <c r="P3691" s="29" t="str">
        <f t="shared" si="807"/>
        <v/>
      </c>
      <c r="Q3691" s="29" t="str">
        <f t="shared" si="798"/>
        <v/>
      </c>
      <c r="R3691" s="29" t="str">
        <f t="shared" si="799"/>
        <v/>
      </c>
      <c r="S3691" s="29" t="str">
        <f t="shared" si="800"/>
        <v/>
      </c>
      <c r="T3691" s="29" t="str">
        <f t="shared" si="801"/>
        <v/>
      </c>
      <c r="U3691" s="29"/>
      <c r="V3691" s="29"/>
      <c r="W3691" s="38" t="s">
        <v>2868</v>
      </c>
      <c r="X3691" s="29" t="s">
        <v>158</v>
      </c>
      <c r="Y3691" s="146">
        <v>72403</v>
      </c>
      <c r="Z3691" s="33">
        <v>92675</v>
      </c>
      <c r="AA3691" s="34">
        <f t="shared" si="802"/>
        <v>0.28000000000000003</v>
      </c>
      <c r="AB3691" s="33">
        <f t="shared" si="803"/>
        <v>92675</v>
      </c>
      <c r="AC3691" s="34">
        <f t="shared" si="804"/>
        <v>0.27998841086688903</v>
      </c>
      <c r="AD3691" s="145">
        <f t="shared" si="810"/>
        <v>77229.167000000001</v>
      </c>
      <c r="AE3691" s="105">
        <v>60335.832999999999</v>
      </c>
      <c r="AF3691" s="34" t="s">
        <v>36</v>
      </c>
      <c r="AG3691" s="34" t="s">
        <v>36</v>
      </c>
      <c r="AH3691" s="34" t="s">
        <v>36</v>
      </c>
      <c r="AI3691" s="29">
        <v>54.5</v>
      </c>
      <c r="AJ3691" s="29">
        <v>0.51500000000000001</v>
      </c>
      <c r="AK3691" s="29">
        <v>0</v>
      </c>
      <c r="AL3691" s="29">
        <v>0</v>
      </c>
      <c r="AM3691" s="29" t="s">
        <v>28</v>
      </c>
      <c r="AN3691" s="44" t="s">
        <v>27</v>
      </c>
      <c r="AO3691" s="29" t="s">
        <v>28</v>
      </c>
      <c r="AP3691" s="29">
        <v>1</v>
      </c>
      <c r="AQ3691" s="29" t="s">
        <v>33</v>
      </c>
      <c r="AR3691" s="29" t="s">
        <v>33</v>
      </c>
      <c r="AS3691" s="29" t="s">
        <v>33</v>
      </c>
      <c r="AT3691" s="29"/>
      <c r="AU3691" s="144"/>
      <c r="AV3691" s="36" t="s">
        <v>28</v>
      </c>
      <c r="AW3691" s="102" t="s">
        <v>33</v>
      </c>
      <c r="AX3691" s="129" t="s">
        <v>33</v>
      </c>
      <c r="AY3691" s="106" t="e">
        <v>#N/A</v>
      </c>
      <c r="BD3691" t="s">
        <v>1724</v>
      </c>
      <c r="BE3691" t="e">
        <v>#N/A</v>
      </c>
      <c r="BF3691">
        <v>0</v>
      </c>
      <c r="BH3691" t="str">
        <f t="shared" si="808"/>
        <v/>
      </c>
      <c r="BJ3691" t="str">
        <f t="shared" si="809"/>
        <v>OK</v>
      </c>
      <c r="BK3691" s="130" t="s">
        <v>5302</v>
      </c>
      <c r="BL3691" s="130" t="e">
        <v>#VALUE!</v>
      </c>
      <c r="BM3691" s="131" t="s">
        <v>33</v>
      </c>
      <c r="BN3691" s="131" t="e">
        <v>#VALUE!</v>
      </c>
      <c r="BO3691" t="e">
        <v>#N/A</v>
      </c>
      <c r="BP3691">
        <v>0</v>
      </c>
    </row>
    <row r="3692" spans="1:68" x14ac:dyDescent="0.3">
      <c r="A3692" s="1"/>
      <c r="B3692" s="47">
        <v>3331</v>
      </c>
      <c r="C3692" s="45">
        <v>1050435</v>
      </c>
      <c r="D3692" s="29"/>
      <c r="E3692" s="29"/>
      <c r="F3692" s="31" t="s">
        <v>2901</v>
      </c>
      <c r="G3692" s="29" t="s">
        <v>31</v>
      </c>
      <c r="H3692" s="29"/>
      <c r="I3692" s="148" t="s">
        <v>33</v>
      </c>
      <c r="J3692" s="147" t="s">
        <v>33</v>
      </c>
      <c r="K3692" s="148" t="e">
        <v>#N/A</v>
      </c>
      <c r="L3692" s="148" t="s">
        <v>32</v>
      </c>
      <c r="M3692" s="147">
        <v>42551</v>
      </c>
      <c r="N3692" s="29" t="str">
        <f t="shared" si="805"/>
        <v/>
      </c>
      <c r="O3692" s="29" t="str">
        <f t="shared" si="806"/>
        <v/>
      </c>
      <c r="P3692" s="29" t="str">
        <f t="shared" si="807"/>
        <v/>
      </c>
      <c r="Q3692" s="29" t="str">
        <f t="shared" si="798"/>
        <v/>
      </c>
      <c r="R3692" s="29" t="str">
        <f t="shared" si="799"/>
        <v/>
      </c>
      <c r="S3692" s="29" t="str">
        <f t="shared" si="800"/>
        <v/>
      </c>
      <c r="T3692" s="29" t="str">
        <f t="shared" si="801"/>
        <v/>
      </c>
      <c r="U3692" s="29"/>
      <c r="V3692" s="29"/>
      <c r="W3692" s="38" t="s">
        <v>2868</v>
      </c>
      <c r="X3692" s="29" t="s">
        <v>158</v>
      </c>
      <c r="Y3692" s="146">
        <v>46085</v>
      </c>
      <c r="Z3692" s="33">
        <v>58989</v>
      </c>
      <c r="AA3692" s="34">
        <f t="shared" si="802"/>
        <v>0.28000000000000003</v>
      </c>
      <c r="AB3692" s="33">
        <f t="shared" si="803"/>
        <v>58989</v>
      </c>
      <c r="AC3692" s="34">
        <f t="shared" si="804"/>
        <v>0.28000432869693537</v>
      </c>
      <c r="AD3692" s="145">
        <f t="shared" si="810"/>
        <v>49157.5</v>
      </c>
      <c r="AE3692" s="105">
        <v>38404.167000000001</v>
      </c>
      <c r="AF3692" s="34" t="s">
        <v>36</v>
      </c>
      <c r="AG3692" s="34" t="s">
        <v>36</v>
      </c>
      <c r="AH3692" s="34" t="s">
        <v>36</v>
      </c>
      <c r="AI3692" s="29">
        <v>41.4</v>
      </c>
      <c r="AJ3692" s="29">
        <v>0.34</v>
      </c>
      <c r="AK3692" s="29">
        <v>0</v>
      </c>
      <c r="AL3692" s="29">
        <v>0</v>
      </c>
      <c r="AM3692" s="29" t="s">
        <v>28</v>
      </c>
      <c r="AN3692" s="44" t="s">
        <v>27</v>
      </c>
      <c r="AO3692" s="29" t="s">
        <v>28</v>
      </c>
      <c r="AP3692" s="29">
        <v>1</v>
      </c>
      <c r="AQ3692" s="29" t="s">
        <v>33</v>
      </c>
      <c r="AR3692" s="29" t="s">
        <v>33</v>
      </c>
      <c r="AS3692" s="29" t="s">
        <v>33</v>
      </c>
      <c r="AT3692" s="29"/>
      <c r="AU3692" s="144"/>
      <c r="AV3692" s="36" t="s">
        <v>28</v>
      </c>
      <c r="AW3692" s="102" t="s">
        <v>33</v>
      </c>
      <c r="AX3692" s="129" t="s">
        <v>33</v>
      </c>
      <c r="AY3692" s="106">
        <v>5</v>
      </c>
      <c r="BD3692" t="s">
        <v>1724</v>
      </c>
      <c r="BE3692" t="e">
        <v>#N/A</v>
      </c>
      <c r="BF3692">
        <v>0</v>
      </c>
      <c r="BH3692" t="str">
        <f t="shared" si="808"/>
        <v/>
      </c>
      <c r="BJ3692" t="str">
        <f t="shared" si="809"/>
        <v>OK</v>
      </c>
      <c r="BK3692" s="130" t="s">
        <v>5302</v>
      </c>
      <c r="BL3692" s="130" t="e">
        <v>#VALUE!</v>
      </c>
      <c r="BM3692" s="131" t="s">
        <v>33</v>
      </c>
      <c r="BN3692" s="131" t="e">
        <v>#VALUE!</v>
      </c>
      <c r="BO3692" t="e">
        <v>#N/A</v>
      </c>
      <c r="BP3692">
        <v>0</v>
      </c>
    </row>
    <row r="3693" spans="1:68" x14ac:dyDescent="0.3">
      <c r="A3693" s="1"/>
      <c r="B3693" s="47">
        <v>3332</v>
      </c>
      <c r="C3693" s="45">
        <v>1050436</v>
      </c>
      <c r="D3693" s="29"/>
      <c r="E3693" s="29"/>
      <c r="F3693" s="31" t="s">
        <v>2902</v>
      </c>
      <c r="G3693" s="29" t="s">
        <v>31</v>
      </c>
      <c r="H3693" s="29"/>
      <c r="I3693" s="148" t="s">
        <v>33</v>
      </c>
      <c r="J3693" s="147" t="s">
        <v>33</v>
      </c>
      <c r="K3693" s="148" t="e">
        <v>#N/A</v>
      </c>
      <c r="L3693" s="148" t="s">
        <v>32</v>
      </c>
      <c r="M3693" s="147">
        <v>42551</v>
      </c>
      <c r="N3693" s="29" t="str">
        <f t="shared" si="805"/>
        <v/>
      </c>
      <c r="O3693" s="29" t="str">
        <f t="shared" si="806"/>
        <v/>
      </c>
      <c r="P3693" s="29" t="str">
        <f t="shared" si="807"/>
        <v/>
      </c>
      <c r="Q3693" s="29" t="str">
        <f t="shared" si="798"/>
        <v/>
      </c>
      <c r="R3693" s="29" t="str">
        <f t="shared" si="799"/>
        <v/>
      </c>
      <c r="S3693" s="29" t="str">
        <f t="shared" si="800"/>
        <v/>
      </c>
      <c r="T3693" s="29" t="str">
        <f t="shared" si="801"/>
        <v/>
      </c>
      <c r="U3693" s="29"/>
      <c r="V3693" s="29"/>
      <c r="W3693" s="38" t="s">
        <v>2868</v>
      </c>
      <c r="X3693" s="29" t="s">
        <v>158</v>
      </c>
      <c r="Y3693" s="146">
        <v>70022</v>
      </c>
      <c r="Z3693" s="33">
        <v>89628</v>
      </c>
      <c r="AA3693" s="34">
        <f t="shared" si="802"/>
        <v>0.28000000000000003</v>
      </c>
      <c r="AB3693" s="33">
        <f t="shared" si="803"/>
        <v>89628</v>
      </c>
      <c r="AC3693" s="34">
        <f t="shared" si="804"/>
        <v>0.27999770769188131</v>
      </c>
      <c r="AD3693" s="145">
        <f t="shared" si="810"/>
        <v>74690</v>
      </c>
      <c r="AE3693" s="105">
        <v>58351.667000000001</v>
      </c>
      <c r="AF3693" s="34" t="s">
        <v>36</v>
      </c>
      <c r="AG3693" s="34" t="s">
        <v>36</v>
      </c>
      <c r="AH3693" s="34" t="s">
        <v>36</v>
      </c>
      <c r="AI3693" s="29">
        <v>46.3</v>
      </c>
      <c r="AJ3693" s="29">
        <v>0.41499999999999998</v>
      </c>
      <c r="AK3693" s="29">
        <v>0</v>
      </c>
      <c r="AL3693" s="29">
        <v>0</v>
      </c>
      <c r="AM3693" s="29" t="s">
        <v>28</v>
      </c>
      <c r="AN3693" s="44" t="s">
        <v>27</v>
      </c>
      <c r="AO3693" s="29" t="s">
        <v>28</v>
      </c>
      <c r="AP3693" s="29">
        <v>1</v>
      </c>
      <c r="AQ3693" s="29" t="s">
        <v>33</v>
      </c>
      <c r="AR3693" s="29" t="s">
        <v>33</v>
      </c>
      <c r="AS3693" s="29" t="s">
        <v>33</v>
      </c>
      <c r="AT3693" s="29"/>
      <c r="AU3693" s="144"/>
      <c r="AV3693" s="36" t="s">
        <v>28</v>
      </c>
      <c r="AW3693" s="102" t="s">
        <v>33</v>
      </c>
      <c r="AX3693" s="129" t="s">
        <v>33</v>
      </c>
      <c r="AY3693" s="106">
        <v>1</v>
      </c>
      <c r="BD3693" t="s">
        <v>1724</v>
      </c>
      <c r="BE3693" t="e">
        <v>#N/A</v>
      </c>
      <c r="BF3693">
        <v>0</v>
      </c>
      <c r="BH3693" t="str">
        <f t="shared" si="808"/>
        <v/>
      </c>
      <c r="BJ3693" t="str">
        <f t="shared" si="809"/>
        <v>OK</v>
      </c>
      <c r="BK3693" s="130" t="s">
        <v>5302</v>
      </c>
      <c r="BL3693" s="130" t="e">
        <v>#VALUE!</v>
      </c>
      <c r="BM3693" s="131" t="s">
        <v>33</v>
      </c>
      <c r="BN3693" s="131" t="e">
        <v>#VALUE!</v>
      </c>
      <c r="BO3693" t="e">
        <v>#N/A</v>
      </c>
      <c r="BP3693">
        <v>0</v>
      </c>
    </row>
    <row r="3694" spans="1:68" x14ac:dyDescent="0.3">
      <c r="A3694" s="1"/>
      <c r="B3694" s="47">
        <v>3333</v>
      </c>
      <c r="C3694" s="45">
        <v>1050437</v>
      </c>
      <c r="D3694" s="29"/>
      <c r="E3694" s="29"/>
      <c r="F3694" s="31" t="s">
        <v>2903</v>
      </c>
      <c r="G3694" s="29" t="s">
        <v>31</v>
      </c>
      <c r="H3694" s="29"/>
      <c r="I3694" s="148" t="s">
        <v>33</v>
      </c>
      <c r="J3694" s="147" t="s">
        <v>33</v>
      </c>
      <c r="K3694" s="148" t="e">
        <v>#N/A</v>
      </c>
      <c r="L3694" s="148" t="s">
        <v>32</v>
      </c>
      <c r="M3694" s="147">
        <v>42706</v>
      </c>
      <c r="N3694" s="29" t="str">
        <f t="shared" si="805"/>
        <v/>
      </c>
      <c r="O3694" s="29" t="str">
        <f t="shared" si="806"/>
        <v/>
      </c>
      <c r="P3694" s="29" t="str">
        <f t="shared" si="807"/>
        <v/>
      </c>
      <c r="Q3694" s="29" t="str">
        <f t="shared" si="798"/>
        <v/>
      </c>
      <c r="R3694" s="29" t="str">
        <f t="shared" si="799"/>
        <v/>
      </c>
      <c r="S3694" s="29" t="str">
        <f t="shared" si="800"/>
        <v/>
      </c>
      <c r="T3694" s="29" t="str">
        <f t="shared" si="801"/>
        <v/>
      </c>
      <c r="U3694" s="29"/>
      <c r="V3694" s="29"/>
      <c r="W3694" s="38" t="s">
        <v>2868</v>
      </c>
      <c r="X3694" s="29" t="s">
        <v>158</v>
      </c>
      <c r="Y3694" s="146">
        <v>55434</v>
      </c>
      <c r="Z3694" s="33">
        <v>70955</v>
      </c>
      <c r="AA3694" s="34">
        <f t="shared" si="802"/>
        <v>0.28000000000000003</v>
      </c>
      <c r="AB3694" s="33">
        <f t="shared" si="803"/>
        <v>70955</v>
      </c>
      <c r="AC3694" s="34">
        <f t="shared" si="804"/>
        <v>0.27999062669120039</v>
      </c>
      <c r="AD3694" s="145">
        <f t="shared" si="810"/>
        <v>59129.167000000001</v>
      </c>
      <c r="AE3694" s="105">
        <v>46195</v>
      </c>
      <c r="AF3694" s="34" t="s">
        <v>36</v>
      </c>
      <c r="AG3694" s="34" t="s">
        <v>36</v>
      </c>
      <c r="AH3694" s="34" t="s">
        <v>36</v>
      </c>
      <c r="AI3694" s="29">
        <v>52.5</v>
      </c>
      <c r="AJ3694" s="29">
        <v>0.51500000000000001</v>
      </c>
      <c r="AK3694" s="29">
        <v>0</v>
      </c>
      <c r="AL3694" s="29">
        <v>0</v>
      </c>
      <c r="AM3694" s="29" t="s">
        <v>28</v>
      </c>
      <c r="AN3694" s="44" t="s">
        <v>27</v>
      </c>
      <c r="AO3694" s="29" t="s">
        <v>28</v>
      </c>
      <c r="AP3694" s="29">
        <v>1</v>
      </c>
      <c r="AQ3694" s="29" t="s">
        <v>33</v>
      </c>
      <c r="AR3694" s="29" t="s">
        <v>33</v>
      </c>
      <c r="AS3694" s="29" t="s">
        <v>33</v>
      </c>
      <c r="AT3694" s="29"/>
      <c r="AU3694" s="144"/>
      <c r="AV3694" s="36" t="s">
        <v>28</v>
      </c>
      <c r="AW3694" s="102" t="s">
        <v>33</v>
      </c>
      <c r="AX3694" s="129" t="s">
        <v>33</v>
      </c>
      <c r="AY3694" s="106">
        <v>4</v>
      </c>
      <c r="BD3694" t="s">
        <v>1724</v>
      </c>
      <c r="BE3694" t="e">
        <v>#N/A</v>
      </c>
      <c r="BF3694">
        <v>0</v>
      </c>
      <c r="BH3694" t="str">
        <f t="shared" si="808"/>
        <v/>
      </c>
      <c r="BJ3694" t="str">
        <f t="shared" si="809"/>
        <v>OK</v>
      </c>
      <c r="BK3694" s="130" t="s">
        <v>5302</v>
      </c>
      <c r="BL3694" s="130" t="e">
        <v>#VALUE!</v>
      </c>
      <c r="BM3694" s="131" t="s">
        <v>33</v>
      </c>
      <c r="BN3694" s="131" t="e">
        <v>#VALUE!</v>
      </c>
      <c r="BO3694" t="e">
        <v>#N/A</v>
      </c>
      <c r="BP3694">
        <v>0</v>
      </c>
    </row>
    <row r="3695" spans="1:68" x14ac:dyDescent="0.3">
      <c r="A3695" s="1"/>
      <c r="B3695" s="47">
        <v>3334</v>
      </c>
      <c r="C3695" s="45">
        <v>1050438</v>
      </c>
      <c r="D3695" s="29"/>
      <c r="E3695" s="29"/>
      <c r="F3695" s="31" t="s">
        <v>2904</v>
      </c>
      <c r="G3695" s="29" t="s">
        <v>31</v>
      </c>
      <c r="H3695" s="29"/>
      <c r="I3695" s="148" t="s">
        <v>33</v>
      </c>
      <c r="J3695" s="147" t="s">
        <v>33</v>
      </c>
      <c r="K3695" s="148" t="e">
        <v>#N/A</v>
      </c>
      <c r="L3695" s="148" t="s">
        <v>32</v>
      </c>
      <c r="M3695" s="147">
        <v>42583</v>
      </c>
      <c r="N3695" s="29" t="str">
        <f t="shared" si="805"/>
        <v/>
      </c>
      <c r="O3695" s="29" t="str">
        <f t="shared" si="806"/>
        <v/>
      </c>
      <c r="P3695" s="29" t="str">
        <f t="shared" si="807"/>
        <v/>
      </c>
      <c r="Q3695" s="29" t="str">
        <f t="shared" si="798"/>
        <v/>
      </c>
      <c r="R3695" s="29" t="str">
        <f t="shared" si="799"/>
        <v/>
      </c>
      <c r="S3695" s="29" t="str">
        <f t="shared" si="800"/>
        <v/>
      </c>
      <c r="T3695" s="29" t="str">
        <f t="shared" si="801"/>
        <v/>
      </c>
      <c r="U3695" s="29"/>
      <c r="V3695" s="29"/>
      <c r="W3695" s="38" t="s">
        <v>2868</v>
      </c>
      <c r="X3695" s="29" t="s">
        <v>158</v>
      </c>
      <c r="Y3695" s="146">
        <v>64740</v>
      </c>
      <c r="Z3695" s="33">
        <v>82867</v>
      </c>
      <c r="AA3695" s="34">
        <f t="shared" si="802"/>
        <v>0.28000000000000003</v>
      </c>
      <c r="AB3695" s="33">
        <f t="shared" si="803"/>
        <v>82867</v>
      </c>
      <c r="AC3695" s="34">
        <f t="shared" si="804"/>
        <v>0.27999690454124188</v>
      </c>
      <c r="AD3695" s="145">
        <f t="shared" si="810"/>
        <v>69055.832999999999</v>
      </c>
      <c r="AE3695" s="105">
        <v>53950</v>
      </c>
      <c r="AF3695" s="34" t="s">
        <v>36</v>
      </c>
      <c r="AG3695" s="34" t="s">
        <v>36</v>
      </c>
      <c r="AH3695" s="34" t="s">
        <v>36</v>
      </c>
      <c r="AI3695" s="29">
        <v>58.6</v>
      </c>
      <c r="AJ3695" s="29">
        <v>0.64</v>
      </c>
      <c r="AK3695" s="29">
        <v>0</v>
      </c>
      <c r="AL3695" s="29">
        <v>0</v>
      </c>
      <c r="AM3695" s="29" t="s">
        <v>28</v>
      </c>
      <c r="AN3695" s="44" t="s">
        <v>27</v>
      </c>
      <c r="AO3695" s="29" t="s">
        <v>28</v>
      </c>
      <c r="AP3695" s="29">
        <v>1</v>
      </c>
      <c r="AQ3695" s="29" t="s">
        <v>33</v>
      </c>
      <c r="AR3695" s="29" t="s">
        <v>33</v>
      </c>
      <c r="AS3695" s="29" t="s">
        <v>33</v>
      </c>
      <c r="AT3695" s="29"/>
      <c r="AU3695" s="144"/>
      <c r="AV3695" s="36" t="s">
        <v>28</v>
      </c>
      <c r="AW3695" s="102" t="s">
        <v>33</v>
      </c>
      <c r="AX3695" s="129" t="s">
        <v>33</v>
      </c>
      <c r="AY3695" s="106" t="e">
        <v>#N/A</v>
      </c>
      <c r="BD3695" t="s">
        <v>1724</v>
      </c>
      <c r="BE3695" t="e">
        <v>#N/A</v>
      </c>
      <c r="BF3695">
        <v>0</v>
      </c>
      <c r="BH3695" t="str">
        <f t="shared" si="808"/>
        <v/>
      </c>
      <c r="BJ3695" t="str">
        <f t="shared" si="809"/>
        <v>OK</v>
      </c>
      <c r="BK3695" s="130" t="s">
        <v>5302</v>
      </c>
      <c r="BL3695" s="130" t="e">
        <v>#VALUE!</v>
      </c>
      <c r="BM3695" s="131" t="s">
        <v>33</v>
      </c>
      <c r="BN3695" s="131" t="e">
        <v>#VALUE!</v>
      </c>
      <c r="BO3695" t="e">
        <v>#N/A</v>
      </c>
      <c r="BP3695">
        <v>0</v>
      </c>
    </row>
    <row r="3696" spans="1:68" x14ac:dyDescent="0.3">
      <c r="A3696" s="1"/>
      <c r="B3696" s="47">
        <v>3335</v>
      </c>
      <c r="C3696" s="45">
        <v>1050439</v>
      </c>
      <c r="D3696" s="29"/>
      <c r="E3696" s="29"/>
      <c r="F3696" s="31" t="s">
        <v>2905</v>
      </c>
      <c r="G3696" s="29" t="s">
        <v>31</v>
      </c>
      <c r="H3696" s="29"/>
      <c r="I3696" s="148" t="s">
        <v>33</v>
      </c>
      <c r="J3696" s="147" t="s">
        <v>33</v>
      </c>
      <c r="K3696" s="148" t="e">
        <v>#N/A</v>
      </c>
      <c r="L3696" s="148" t="s">
        <v>32</v>
      </c>
      <c r="M3696" s="147">
        <v>42551</v>
      </c>
      <c r="N3696" s="29" t="str">
        <f t="shared" si="805"/>
        <v/>
      </c>
      <c r="O3696" s="29" t="str">
        <f t="shared" si="806"/>
        <v/>
      </c>
      <c r="P3696" s="29" t="str">
        <f t="shared" si="807"/>
        <v/>
      </c>
      <c r="Q3696" s="29" t="str">
        <f t="shared" si="798"/>
        <v/>
      </c>
      <c r="R3696" s="29" t="str">
        <f t="shared" si="799"/>
        <v/>
      </c>
      <c r="S3696" s="29" t="str">
        <f t="shared" si="800"/>
        <v/>
      </c>
      <c r="T3696" s="29" t="str">
        <f t="shared" si="801"/>
        <v/>
      </c>
      <c r="U3696" s="29"/>
      <c r="V3696" s="29"/>
      <c r="W3696" s="38" t="s">
        <v>2868</v>
      </c>
      <c r="X3696" s="29" t="s">
        <v>158</v>
      </c>
      <c r="Y3696" s="146">
        <v>58416</v>
      </c>
      <c r="Z3696" s="33">
        <v>74773</v>
      </c>
      <c r="AA3696" s="34">
        <f t="shared" si="802"/>
        <v>0.28000000000000003</v>
      </c>
      <c r="AB3696" s="33">
        <f t="shared" si="803"/>
        <v>74773</v>
      </c>
      <c r="AC3696" s="34">
        <f t="shared" si="804"/>
        <v>0.28000889482333602</v>
      </c>
      <c r="AD3696" s="145">
        <f t="shared" si="810"/>
        <v>62310.832999999999</v>
      </c>
      <c r="AE3696" s="105">
        <v>48680</v>
      </c>
      <c r="AF3696" s="34" t="s">
        <v>36</v>
      </c>
      <c r="AG3696" s="34" t="s">
        <v>36</v>
      </c>
      <c r="AH3696" s="34" t="s">
        <v>36</v>
      </c>
      <c r="AI3696" s="29">
        <v>42.3</v>
      </c>
      <c r="AJ3696" s="29">
        <v>0.34</v>
      </c>
      <c r="AK3696" s="29">
        <v>0</v>
      </c>
      <c r="AL3696" s="29">
        <v>0</v>
      </c>
      <c r="AM3696" s="29" t="s">
        <v>28</v>
      </c>
      <c r="AN3696" s="44" t="s">
        <v>27</v>
      </c>
      <c r="AO3696" s="29" t="s">
        <v>28</v>
      </c>
      <c r="AP3696" s="29">
        <v>1</v>
      </c>
      <c r="AQ3696" s="29" t="s">
        <v>33</v>
      </c>
      <c r="AR3696" s="29" t="s">
        <v>33</v>
      </c>
      <c r="AS3696" s="29" t="s">
        <v>33</v>
      </c>
      <c r="AT3696" s="29"/>
      <c r="AU3696" s="144"/>
      <c r="AV3696" s="36" t="s">
        <v>28</v>
      </c>
      <c r="AW3696" s="102" t="s">
        <v>33</v>
      </c>
      <c r="AX3696" s="129" t="s">
        <v>33</v>
      </c>
      <c r="AY3696" s="106" t="e">
        <v>#N/A</v>
      </c>
      <c r="BD3696" t="s">
        <v>1724</v>
      </c>
      <c r="BE3696" t="e">
        <v>#N/A</v>
      </c>
      <c r="BF3696">
        <v>0</v>
      </c>
      <c r="BH3696" t="str">
        <f t="shared" si="808"/>
        <v/>
      </c>
      <c r="BJ3696" t="str">
        <f t="shared" si="809"/>
        <v>OK</v>
      </c>
      <c r="BK3696" s="130" t="s">
        <v>5302</v>
      </c>
      <c r="BL3696" s="130" t="e">
        <v>#VALUE!</v>
      </c>
      <c r="BM3696" s="131" t="s">
        <v>33</v>
      </c>
      <c r="BN3696" s="131" t="e">
        <v>#VALUE!</v>
      </c>
      <c r="BO3696" t="e">
        <v>#N/A</v>
      </c>
      <c r="BP3696">
        <v>0</v>
      </c>
    </row>
    <row r="3697" spans="1:68" x14ac:dyDescent="0.3">
      <c r="A3697" s="1"/>
      <c r="B3697" s="47">
        <v>3336</v>
      </c>
      <c r="C3697" s="45">
        <v>1050440</v>
      </c>
      <c r="D3697" s="29"/>
      <c r="E3697" s="29"/>
      <c r="F3697" s="31" t="s">
        <v>2906</v>
      </c>
      <c r="G3697" s="29" t="s">
        <v>31</v>
      </c>
      <c r="H3697" s="29"/>
      <c r="I3697" s="148" t="s">
        <v>33</v>
      </c>
      <c r="J3697" s="147" t="s">
        <v>33</v>
      </c>
      <c r="K3697" s="148" t="e">
        <v>#N/A</v>
      </c>
      <c r="L3697" s="148" t="s">
        <v>32</v>
      </c>
      <c r="M3697" s="147">
        <v>42551</v>
      </c>
      <c r="N3697" s="29" t="str">
        <f t="shared" si="805"/>
        <v/>
      </c>
      <c r="O3697" s="29" t="str">
        <f t="shared" si="806"/>
        <v/>
      </c>
      <c r="P3697" s="29" t="str">
        <f t="shared" si="807"/>
        <v/>
      </c>
      <c r="Q3697" s="29" t="str">
        <f t="shared" si="798"/>
        <v/>
      </c>
      <c r="R3697" s="29" t="str">
        <f t="shared" si="799"/>
        <v/>
      </c>
      <c r="S3697" s="29" t="str">
        <f t="shared" si="800"/>
        <v/>
      </c>
      <c r="T3697" s="29" t="str">
        <f t="shared" si="801"/>
        <v/>
      </c>
      <c r="U3697" s="29"/>
      <c r="V3697" s="29"/>
      <c r="W3697" s="38" t="s">
        <v>2868</v>
      </c>
      <c r="X3697" s="29" t="s">
        <v>158</v>
      </c>
      <c r="Y3697" s="146">
        <v>61624</v>
      </c>
      <c r="Z3697" s="33">
        <v>78878</v>
      </c>
      <c r="AA3697" s="34">
        <f t="shared" si="802"/>
        <v>0.28000000000000003</v>
      </c>
      <c r="AB3697" s="33">
        <f t="shared" si="803"/>
        <v>78878</v>
      </c>
      <c r="AC3697" s="34">
        <f t="shared" si="804"/>
        <v>0.27998833103977894</v>
      </c>
      <c r="AD3697" s="145">
        <f t="shared" si="810"/>
        <v>65731.667000000001</v>
      </c>
      <c r="AE3697" s="105">
        <v>51353.332999999999</v>
      </c>
      <c r="AF3697" s="34" t="s">
        <v>36</v>
      </c>
      <c r="AG3697" s="34" t="s">
        <v>36</v>
      </c>
      <c r="AH3697" s="34" t="s">
        <v>36</v>
      </c>
      <c r="AI3697" s="29">
        <v>49.2</v>
      </c>
      <c r="AJ3697" s="29">
        <v>0.41499999999999998</v>
      </c>
      <c r="AK3697" s="29">
        <v>0</v>
      </c>
      <c r="AL3697" s="29">
        <v>0</v>
      </c>
      <c r="AM3697" s="29" t="s">
        <v>28</v>
      </c>
      <c r="AN3697" s="44" t="s">
        <v>27</v>
      </c>
      <c r="AO3697" s="29" t="s">
        <v>28</v>
      </c>
      <c r="AP3697" s="29">
        <v>1</v>
      </c>
      <c r="AQ3697" s="29" t="s">
        <v>33</v>
      </c>
      <c r="AR3697" s="29" t="s">
        <v>33</v>
      </c>
      <c r="AS3697" s="29" t="s">
        <v>33</v>
      </c>
      <c r="AT3697" s="29"/>
      <c r="AU3697" s="144"/>
      <c r="AV3697" s="36" t="s">
        <v>28</v>
      </c>
      <c r="AW3697" s="102" t="s">
        <v>33</v>
      </c>
      <c r="AX3697" s="129" t="s">
        <v>33</v>
      </c>
      <c r="AY3697" s="106" t="e">
        <v>#N/A</v>
      </c>
      <c r="BD3697" t="s">
        <v>1724</v>
      </c>
      <c r="BE3697" t="e">
        <v>#N/A</v>
      </c>
      <c r="BF3697">
        <v>0</v>
      </c>
      <c r="BH3697" t="str">
        <f t="shared" si="808"/>
        <v/>
      </c>
      <c r="BJ3697" t="str">
        <f t="shared" si="809"/>
        <v>OK</v>
      </c>
      <c r="BK3697" s="130" t="s">
        <v>5302</v>
      </c>
      <c r="BL3697" s="130" t="e">
        <v>#VALUE!</v>
      </c>
      <c r="BM3697" s="131" t="s">
        <v>33</v>
      </c>
      <c r="BN3697" s="131" t="e">
        <v>#VALUE!</v>
      </c>
      <c r="BO3697" t="e">
        <v>#N/A</v>
      </c>
      <c r="BP3697">
        <v>0</v>
      </c>
    </row>
    <row r="3698" spans="1:68" x14ac:dyDescent="0.3">
      <c r="A3698" s="1"/>
      <c r="B3698" s="47">
        <v>3337</v>
      </c>
      <c r="C3698" s="45">
        <v>1050441</v>
      </c>
      <c r="D3698" s="29"/>
      <c r="E3698" s="29"/>
      <c r="F3698" s="31" t="s">
        <v>2907</v>
      </c>
      <c r="G3698" s="29" t="s">
        <v>31</v>
      </c>
      <c r="H3698" s="29"/>
      <c r="I3698" s="148" t="s">
        <v>33</v>
      </c>
      <c r="J3698" s="147" t="s">
        <v>33</v>
      </c>
      <c r="K3698" s="148" t="e">
        <v>#N/A</v>
      </c>
      <c r="L3698" s="148" t="s">
        <v>32</v>
      </c>
      <c r="M3698" s="147">
        <v>42551</v>
      </c>
      <c r="N3698" s="29" t="str">
        <f t="shared" si="805"/>
        <v/>
      </c>
      <c r="O3698" s="29" t="str">
        <f t="shared" si="806"/>
        <v/>
      </c>
      <c r="P3698" s="29" t="str">
        <f t="shared" si="807"/>
        <v/>
      </c>
      <c r="Q3698" s="29" t="str">
        <f t="shared" si="798"/>
        <v/>
      </c>
      <c r="R3698" s="29" t="str">
        <f t="shared" si="799"/>
        <v/>
      </c>
      <c r="S3698" s="29" t="str">
        <f t="shared" si="800"/>
        <v/>
      </c>
      <c r="T3698" s="29" t="str">
        <f t="shared" si="801"/>
        <v/>
      </c>
      <c r="U3698" s="29"/>
      <c r="V3698" s="29"/>
      <c r="W3698" s="38" t="s">
        <v>2868</v>
      </c>
      <c r="X3698" s="29" t="s">
        <v>158</v>
      </c>
      <c r="Y3698" s="146">
        <v>66165</v>
      </c>
      <c r="Z3698" s="33">
        <v>84692</v>
      </c>
      <c r="AA3698" s="34">
        <f t="shared" si="802"/>
        <v>0.28000000000000003</v>
      </c>
      <c r="AB3698" s="33">
        <f t="shared" si="803"/>
        <v>84692</v>
      </c>
      <c r="AC3698" s="34">
        <f t="shared" si="804"/>
        <v>0.2800120970301519</v>
      </c>
      <c r="AD3698" s="145">
        <f t="shared" si="810"/>
        <v>70576.667000000001</v>
      </c>
      <c r="AE3698" s="105">
        <v>55137.5</v>
      </c>
      <c r="AF3698" s="34" t="s">
        <v>36</v>
      </c>
      <c r="AG3698" s="34" t="s">
        <v>36</v>
      </c>
      <c r="AH3698" s="34" t="s">
        <v>36</v>
      </c>
      <c r="AI3698" s="29">
        <v>53.4</v>
      </c>
      <c r="AJ3698" s="29">
        <v>0.51500000000000001</v>
      </c>
      <c r="AK3698" s="29">
        <v>0</v>
      </c>
      <c r="AL3698" s="29">
        <v>0</v>
      </c>
      <c r="AM3698" s="29" t="s">
        <v>28</v>
      </c>
      <c r="AN3698" s="44" t="s">
        <v>27</v>
      </c>
      <c r="AO3698" s="29" t="s">
        <v>28</v>
      </c>
      <c r="AP3698" s="29">
        <v>1</v>
      </c>
      <c r="AQ3698" s="29" t="s">
        <v>33</v>
      </c>
      <c r="AR3698" s="29" t="s">
        <v>33</v>
      </c>
      <c r="AS3698" s="29" t="s">
        <v>33</v>
      </c>
      <c r="AT3698" s="29"/>
      <c r="AU3698" s="144"/>
      <c r="AV3698" s="36" t="s">
        <v>28</v>
      </c>
      <c r="AW3698" s="102" t="s">
        <v>33</v>
      </c>
      <c r="AX3698" s="129" t="s">
        <v>33</v>
      </c>
      <c r="AY3698" s="106" t="e">
        <v>#N/A</v>
      </c>
      <c r="BD3698" t="s">
        <v>1724</v>
      </c>
      <c r="BE3698" t="e">
        <v>#N/A</v>
      </c>
      <c r="BF3698">
        <v>0</v>
      </c>
      <c r="BH3698" t="str">
        <f t="shared" si="808"/>
        <v/>
      </c>
      <c r="BJ3698" t="str">
        <f t="shared" si="809"/>
        <v>OK</v>
      </c>
      <c r="BK3698" s="130" t="s">
        <v>5302</v>
      </c>
      <c r="BL3698" s="130" t="e">
        <v>#VALUE!</v>
      </c>
      <c r="BM3698" s="131" t="s">
        <v>33</v>
      </c>
      <c r="BN3698" s="131" t="e">
        <v>#VALUE!</v>
      </c>
      <c r="BO3698" t="e">
        <v>#N/A</v>
      </c>
      <c r="BP3698">
        <v>0</v>
      </c>
    </row>
    <row r="3699" spans="1:68" x14ac:dyDescent="0.3">
      <c r="A3699" s="1"/>
      <c r="B3699" s="47">
        <v>3338</v>
      </c>
      <c r="C3699" s="45">
        <v>1050442</v>
      </c>
      <c r="D3699" s="29"/>
      <c r="E3699" s="29"/>
      <c r="F3699" s="31" t="s">
        <v>2908</v>
      </c>
      <c r="G3699" s="29" t="s">
        <v>31</v>
      </c>
      <c r="H3699" s="29"/>
      <c r="I3699" s="148" t="s">
        <v>33</v>
      </c>
      <c r="J3699" s="147" t="s">
        <v>33</v>
      </c>
      <c r="K3699" s="148" t="e">
        <v>#N/A</v>
      </c>
      <c r="L3699" s="148" t="s">
        <v>32</v>
      </c>
      <c r="M3699" s="147">
        <v>42551</v>
      </c>
      <c r="N3699" s="29" t="str">
        <f t="shared" si="805"/>
        <v/>
      </c>
      <c r="O3699" s="29" t="str">
        <f t="shared" si="806"/>
        <v/>
      </c>
      <c r="P3699" s="29" t="str">
        <f t="shared" si="807"/>
        <v/>
      </c>
      <c r="Q3699" s="29" t="str">
        <f t="shared" si="798"/>
        <v/>
      </c>
      <c r="R3699" s="29" t="str">
        <f t="shared" si="799"/>
        <v/>
      </c>
      <c r="S3699" s="29" t="str">
        <f t="shared" si="800"/>
        <v/>
      </c>
      <c r="T3699" s="29" t="str">
        <f t="shared" si="801"/>
        <v/>
      </c>
      <c r="U3699" s="29"/>
      <c r="V3699" s="29"/>
      <c r="W3699" s="38" t="s">
        <v>2868</v>
      </c>
      <c r="X3699" s="29" t="s">
        <v>158</v>
      </c>
      <c r="Y3699" s="146">
        <v>69128</v>
      </c>
      <c r="Z3699" s="33">
        <v>88484</v>
      </c>
      <c r="AA3699" s="34">
        <f t="shared" si="802"/>
        <v>0.28000000000000003</v>
      </c>
      <c r="AB3699" s="33">
        <f t="shared" si="803"/>
        <v>88484</v>
      </c>
      <c r="AC3699" s="34">
        <f t="shared" si="804"/>
        <v>0.28000231292673122</v>
      </c>
      <c r="AD3699" s="145">
        <f t="shared" si="810"/>
        <v>73736.667000000001</v>
      </c>
      <c r="AE3699" s="105">
        <v>57606.667000000001</v>
      </c>
      <c r="AF3699" s="34" t="s">
        <v>36</v>
      </c>
      <c r="AG3699" s="34" t="s">
        <v>36</v>
      </c>
      <c r="AH3699" s="34" t="s">
        <v>36</v>
      </c>
      <c r="AI3699" s="29">
        <v>59.5</v>
      </c>
      <c r="AJ3699" s="29">
        <v>0.64</v>
      </c>
      <c r="AK3699" s="29">
        <v>0</v>
      </c>
      <c r="AL3699" s="29">
        <v>0</v>
      </c>
      <c r="AM3699" s="29" t="s">
        <v>28</v>
      </c>
      <c r="AN3699" s="44" t="s">
        <v>27</v>
      </c>
      <c r="AO3699" s="29" t="s">
        <v>28</v>
      </c>
      <c r="AP3699" s="29">
        <v>1</v>
      </c>
      <c r="AQ3699" s="29" t="s">
        <v>33</v>
      </c>
      <c r="AR3699" s="29" t="s">
        <v>33</v>
      </c>
      <c r="AS3699" s="29" t="s">
        <v>33</v>
      </c>
      <c r="AT3699" s="29"/>
      <c r="AU3699" s="144"/>
      <c r="AV3699" s="36" t="s">
        <v>28</v>
      </c>
      <c r="AW3699" s="102" t="s">
        <v>33</v>
      </c>
      <c r="AX3699" s="129" t="s">
        <v>33</v>
      </c>
      <c r="AY3699" s="106" t="e">
        <v>#N/A</v>
      </c>
      <c r="BD3699" t="s">
        <v>1724</v>
      </c>
      <c r="BE3699" t="e">
        <v>#N/A</v>
      </c>
      <c r="BF3699">
        <v>0</v>
      </c>
      <c r="BH3699" t="str">
        <f t="shared" si="808"/>
        <v/>
      </c>
      <c r="BJ3699" t="str">
        <f t="shared" si="809"/>
        <v>OK</v>
      </c>
      <c r="BK3699" s="130" t="s">
        <v>5302</v>
      </c>
      <c r="BL3699" s="130" t="e">
        <v>#VALUE!</v>
      </c>
      <c r="BM3699" s="131" t="s">
        <v>33</v>
      </c>
      <c r="BN3699" s="131" t="e">
        <v>#VALUE!</v>
      </c>
      <c r="BO3699" t="e">
        <v>#N/A</v>
      </c>
      <c r="BP3699">
        <v>0</v>
      </c>
    </row>
    <row r="3700" spans="1:68" x14ac:dyDescent="0.3">
      <c r="A3700" s="1"/>
      <c r="B3700" s="47">
        <v>3339</v>
      </c>
      <c r="C3700" s="45">
        <v>1050443</v>
      </c>
      <c r="D3700" s="29"/>
      <c r="E3700" s="29"/>
      <c r="F3700" s="31" t="s">
        <v>2909</v>
      </c>
      <c r="G3700" s="29" t="s">
        <v>31</v>
      </c>
      <c r="H3700" s="29"/>
      <c r="I3700" s="148" t="s">
        <v>33</v>
      </c>
      <c r="J3700" s="147" t="s">
        <v>33</v>
      </c>
      <c r="K3700" s="148" t="e">
        <v>#N/A</v>
      </c>
      <c r="L3700" s="148" t="s">
        <v>32</v>
      </c>
      <c r="M3700" s="147" t="s">
        <v>33</v>
      </c>
      <c r="N3700" s="29" t="str">
        <f t="shared" si="805"/>
        <v/>
      </c>
      <c r="O3700" s="29" t="str">
        <f t="shared" si="806"/>
        <v/>
      </c>
      <c r="P3700" s="29" t="str">
        <f t="shared" si="807"/>
        <v/>
      </c>
      <c r="Q3700" s="29" t="str">
        <f t="shared" si="798"/>
        <v/>
      </c>
      <c r="R3700" s="29" t="str">
        <f t="shared" si="799"/>
        <v/>
      </c>
      <c r="S3700" s="29" t="str">
        <f t="shared" si="800"/>
        <v/>
      </c>
      <c r="T3700" s="29" t="str">
        <f t="shared" si="801"/>
        <v/>
      </c>
      <c r="U3700" s="29"/>
      <c r="V3700" s="29"/>
      <c r="W3700" s="38" t="s">
        <v>2868</v>
      </c>
      <c r="X3700" s="29" t="s">
        <v>158</v>
      </c>
      <c r="Y3700" s="146">
        <v>56158</v>
      </c>
      <c r="Z3700" s="33">
        <v>71882</v>
      </c>
      <c r="AA3700" s="34">
        <f t="shared" si="802"/>
        <v>0.28000000000000003</v>
      </c>
      <c r="AB3700" s="33">
        <f t="shared" si="803"/>
        <v>71882</v>
      </c>
      <c r="AC3700" s="34">
        <f t="shared" si="804"/>
        <v>0.27999574258339505</v>
      </c>
      <c r="AD3700" s="145">
        <f t="shared" si="810"/>
        <v>59901.667000000001</v>
      </c>
      <c r="AE3700" s="105">
        <v>46798.332999999999</v>
      </c>
      <c r="AF3700" s="34" t="s">
        <v>36</v>
      </c>
      <c r="AG3700" s="34" t="s">
        <v>36</v>
      </c>
      <c r="AH3700" s="34" t="s">
        <v>36</v>
      </c>
      <c r="AI3700" s="29">
        <v>43.5</v>
      </c>
      <c r="AJ3700" s="29">
        <v>0.34</v>
      </c>
      <c r="AK3700" s="29">
        <v>0</v>
      </c>
      <c r="AL3700" s="29">
        <v>0</v>
      </c>
      <c r="AM3700" s="29" t="s">
        <v>28</v>
      </c>
      <c r="AN3700" s="44" t="s">
        <v>27</v>
      </c>
      <c r="AO3700" s="29" t="s">
        <v>28</v>
      </c>
      <c r="AP3700" s="29">
        <v>1</v>
      </c>
      <c r="AQ3700" s="29" t="s">
        <v>33</v>
      </c>
      <c r="AR3700" s="29" t="s">
        <v>33</v>
      </c>
      <c r="AS3700" s="29" t="s">
        <v>33</v>
      </c>
      <c r="AT3700" s="29"/>
      <c r="AU3700" s="144"/>
      <c r="AV3700" s="36" t="s">
        <v>28</v>
      </c>
      <c r="AW3700" s="102" t="s">
        <v>33</v>
      </c>
      <c r="AX3700" s="129" t="s">
        <v>33</v>
      </c>
      <c r="AY3700" s="106">
        <v>1</v>
      </c>
      <c r="BD3700" t="s">
        <v>1724</v>
      </c>
      <c r="BE3700" t="e">
        <v>#N/A</v>
      </c>
      <c r="BF3700">
        <v>0</v>
      </c>
      <c r="BH3700" t="str">
        <f t="shared" si="808"/>
        <v/>
      </c>
      <c r="BJ3700" t="str">
        <f t="shared" si="809"/>
        <v>OK</v>
      </c>
      <c r="BK3700" s="130" t="s">
        <v>5302</v>
      </c>
      <c r="BL3700" s="130" t="e">
        <v>#VALUE!</v>
      </c>
      <c r="BM3700" s="131" t="s">
        <v>33</v>
      </c>
      <c r="BN3700" s="131" t="e">
        <v>#VALUE!</v>
      </c>
      <c r="BO3700" t="e">
        <v>#N/A</v>
      </c>
      <c r="BP3700">
        <v>0</v>
      </c>
    </row>
    <row r="3701" spans="1:68" x14ac:dyDescent="0.3">
      <c r="A3701" s="1"/>
      <c r="B3701" s="47">
        <v>3340</v>
      </c>
      <c r="C3701" s="45">
        <v>1050444</v>
      </c>
      <c r="D3701" s="29"/>
      <c r="E3701" s="29"/>
      <c r="F3701" s="31" t="s">
        <v>2910</v>
      </c>
      <c r="G3701" s="29" t="s">
        <v>31</v>
      </c>
      <c r="H3701" s="29"/>
      <c r="I3701" s="148" t="s">
        <v>33</v>
      </c>
      <c r="J3701" s="147" t="s">
        <v>33</v>
      </c>
      <c r="K3701" s="148" t="e">
        <v>#N/A</v>
      </c>
      <c r="L3701" s="148" t="s">
        <v>32</v>
      </c>
      <c r="M3701" s="147" t="s">
        <v>33</v>
      </c>
      <c r="N3701" s="29" t="str">
        <f t="shared" si="805"/>
        <v/>
      </c>
      <c r="O3701" s="29" t="str">
        <f t="shared" si="806"/>
        <v/>
      </c>
      <c r="P3701" s="29" t="str">
        <f t="shared" si="807"/>
        <v/>
      </c>
      <c r="Q3701" s="29" t="str">
        <f t="shared" si="798"/>
        <v/>
      </c>
      <c r="R3701" s="29" t="str">
        <f t="shared" si="799"/>
        <v/>
      </c>
      <c r="S3701" s="29" t="str">
        <f t="shared" si="800"/>
        <v/>
      </c>
      <c r="T3701" s="29" t="str">
        <f t="shared" si="801"/>
        <v/>
      </c>
      <c r="U3701" s="29"/>
      <c r="V3701" s="29"/>
      <c r="W3701" s="38" t="s">
        <v>2868</v>
      </c>
      <c r="X3701" s="29" t="s">
        <v>158</v>
      </c>
      <c r="Y3701" s="146">
        <v>59780</v>
      </c>
      <c r="Z3701" s="33">
        <v>76518</v>
      </c>
      <c r="AA3701" s="34">
        <f t="shared" si="802"/>
        <v>0.28000000000000003</v>
      </c>
      <c r="AB3701" s="33">
        <f t="shared" si="803"/>
        <v>76518</v>
      </c>
      <c r="AC3701" s="34">
        <f t="shared" si="804"/>
        <v>0.27999330023423685</v>
      </c>
      <c r="AD3701" s="145">
        <f t="shared" si="810"/>
        <v>63765</v>
      </c>
      <c r="AE3701" s="105">
        <v>49816.667000000001</v>
      </c>
      <c r="AF3701" s="34" t="s">
        <v>36</v>
      </c>
      <c r="AG3701" s="34" t="s">
        <v>36</v>
      </c>
      <c r="AH3701" s="34" t="s">
        <v>36</v>
      </c>
      <c r="AI3701" s="29">
        <v>48.4</v>
      </c>
      <c r="AJ3701" s="29">
        <v>0.41499999999999998</v>
      </c>
      <c r="AK3701" s="29">
        <v>0</v>
      </c>
      <c r="AL3701" s="29">
        <v>0</v>
      </c>
      <c r="AM3701" s="29" t="s">
        <v>28</v>
      </c>
      <c r="AN3701" s="44" t="s">
        <v>27</v>
      </c>
      <c r="AO3701" s="29" t="s">
        <v>28</v>
      </c>
      <c r="AP3701" s="29">
        <v>1</v>
      </c>
      <c r="AQ3701" s="29" t="s">
        <v>33</v>
      </c>
      <c r="AR3701" s="29" t="s">
        <v>33</v>
      </c>
      <c r="AS3701" s="29" t="s">
        <v>33</v>
      </c>
      <c r="AT3701" s="29"/>
      <c r="AU3701" s="144"/>
      <c r="AV3701" s="36" t="s">
        <v>28</v>
      </c>
      <c r="AW3701" s="102" t="s">
        <v>33</v>
      </c>
      <c r="AX3701" s="129" t="s">
        <v>33</v>
      </c>
      <c r="AY3701" s="106" t="e">
        <v>#N/A</v>
      </c>
      <c r="BD3701" t="s">
        <v>1724</v>
      </c>
      <c r="BE3701" t="e">
        <v>#N/A</v>
      </c>
      <c r="BF3701">
        <v>0</v>
      </c>
      <c r="BH3701" t="str">
        <f t="shared" si="808"/>
        <v/>
      </c>
      <c r="BJ3701" t="str">
        <f t="shared" si="809"/>
        <v>OK</v>
      </c>
      <c r="BK3701" s="130" t="s">
        <v>5302</v>
      </c>
      <c r="BL3701" s="130" t="e">
        <v>#VALUE!</v>
      </c>
      <c r="BM3701" s="131" t="s">
        <v>33</v>
      </c>
      <c r="BN3701" s="131" t="e">
        <v>#VALUE!</v>
      </c>
      <c r="BO3701" t="e">
        <v>#N/A</v>
      </c>
      <c r="BP3701">
        <v>0</v>
      </c>
    </row>
    <row r="3702" spans="1:68" x14ac:dyDescent="0.3">
      <c r="A3702" s="1"/>
      <c r="B3702" s="47">
        <v>3341</v>
      </c>
      <c r="C3702" s="45">
        <v>1050446</v>
      </c>
      <c r="D3702" s="29"/>
      <c r="E3702" s="29"/>
      <c r="F3702" s="31" t="s">
        <v>2911</v>
      </c>
      <c r="G3702" s="29" t="s">
        <v>31</v>
      </c>
      <c r="H3702" s="29"/>
      <c r="I3702" s="148" t="s">
        <v>33</v>
      </c>
      <c r="J3702" s="147" t="s">
        <v>33</v>
      </c>
      <c r="K3702" s="148" t="e">
        <v>#N/A</v>
      </c>
      <c r="L3702" s="148" t="s">
        <v>32</v>
      </c>
      <c r="M3702" s="147" t="s">
        <v>33</v>
      </c>
      <c r="N3702" s="29" t="str">
        <f t="shared" si="805"/>
        <v/>
      </c>
      <c r="O3702" s="29" t="str">
        <f t="shared" si="806"/>
        <v/>
      </c>
      <c r="P3702" s="29" t="str">
        <f t="shared" si="807"/>
        <v/>
      </c>
      <c r="Q3702" s="29" t="str">
        <f t="shared" si="798"/>
        <v/>
      </c>
      <c r="R3702" s="29" t="str">
        <f t="shared" si="799"/>
        <v/>
      </c>
      <c r="S3702" s="29" t="str">
        <f t="shared" si="800"/>
        <v/>
      </c>
      <c r="T3702" s="29" t="str">
        <f t="shared" si="801"/>
        <v/>
      </c>
      <c r="U3702" s="29"/>
      <c r="V3702" s="29"/>
      <c r="W3702" s="38" t="s">
        <v>2868</v>
      </c>
      <c r="X3702" s="29" t="s">
        <v>158</v>
      </c>
      <c r="Y3702" s="146">
        <v>71441</v>
      </c>
      <c r="Z3702" s="33">
        <v>91444</v>
      </c>
      <c r="AA3702" s="34">
        <f t="shared" si="802"/>
        <v>0.28000000000000003</v>
      </c>
      <c r="AB3702" s="33">
        <f t="shared" si="803"/>
        <v>91444</v>
      </c>
      <c r="AC3702" s="34">
        <f t="shared" si="804"/>
        <v>0.27999326840333549</v>
      </c>
      <c r="AD3702" s="145">
        <f t="shared" si="810"/>
        <v>76203.332999999999</v>
      </c>
      <c r="AE3702" s="105">
        <v>59534.167000000001</v>
      </c>
      <c r="AF3702" s="34" t="s">
        <v>36</v>
      </c>
      <c r="AG3702" s="34" t="s">
        <v>36</v>
      </c>
      <c r="AH3702" s="34" t="s">
        <v>36</v>
      </c>
      <c r="AI3702" s="29">
        <v>60.7</v>
      </c>
      <c r="AJ3702" s="29">
        <v>0.64</v>
      </c>
      <c r="AK3702" s="29">
        <v>0</v>
      </c>
      <c r="AL3702" s="29">
        <v>0</v>
      </c>
      <c r="AM3702" s="29" t="s">
        <v>28</v>
      </c>
      <c r="AN3702" s="44" t="s">
        <v>27</v>
      </c>
      <c r="AO3702" s="29" t="s">
        <v>28</v>
      </c>
      <c r="AP3702" s="29">
        <v>1</v>
      </c>
      <c r="AQ3702" s="29" t="s">
        <v>33</v>
      </c>
      <c r="AR3702" s="29" t="s">
        <v>33</v>
      </c>
      <c r="AS3702" s="29" t="s">
        <v>33</v>
      </c>
      <c r="AT3702" s="29"/>
      <c r="AU3702" s="144"/>
      <c r="AV3702" s="36" t="s">
        <v>28</v>
      </c>
      <c r="AW3702" s="102" t="s">
        <v>33</v>
      </c>
      <c r="AX3702" s="129" t="s">
        <v>33</v>
      </c>
      <c r="AY3702" s="106" t="e">
        <v>#N/A</v>
      </c>
      <c r="BD3702" t="s">
        <v>1724</v>
      </c>
      <c r="BE3702" t="e">
        <v>#N/A</v>
      </c>
      <c r="BF3702">
        <v>0</v>
      </c>
      <c r="BH3702" t="str">
        <f t="shared" si="808"/>
        <v/>
      </c>
      <c r="BJ3702" t="str">
        <f t="shared" si="809"/>
        <v>OK</v>
      </c>
      <c r="BK3702" s="130" t="s">
        <v>5302</v>
      </c>
      <c r="BL3702" s="130" t="e">
        <v>#VALUE!</v>
      </c>
      <c r="BM3702" s="131" t="s">
        <v>33</v>
      </c>
      <c r="BN3702" s="131" t="e">
        <v>#VALUE!</v>
      </c>
      <c r="BO3702" t="e">
        <v>#N/A</v>
      </c>
      <c r="BP3702">
        <v>0</v>
      </c>
    </row>
    <row r="3703" spans="1:68" x14ac:dyDescent="0.3">
      <c r="A3703" s="1"/>
      <c r="B3703" s="47">
        <v>3342</v>
      </c>
      <c r="C3703" s="45">
        <v>1050526</v>
      </c>
      <c r="D3703" s="29"/>
      <c r="E3703" s="29"/>
      <c r="F3703" s="31" t="s">
        <v>2912</v>
      </c>
      <c r="G3703" s="29" t="s">
        <v>31</v>
      </c>
      <c r="H3703" s="29"/>
      <c r="I3703" s="148" t="s">
        <v>33</v>
      </c>
      <c r="J3703" s="147" t="s">
        <v>33</v>
      </c>
      <c r="K3703" s="148" t="e">
        <v>#N/A</v>
      </c>
      <c r="L3703" s="148" t="s">
        <v>32</v>
      </c>
      <c r="M3703" s="147" t="s">
        <v>33</v>
      </c>
      <c r="N3703" s="29" t="str">
        <f t="shared" si="805"/>
        <v/>
      </c>
      <c r="O3703" s="29" t="str">
        <f t="shared" si="806"/>
        <v/>
      </c>
      <c r="P3703" s="29" t="str">
        <f t="shared" si="807"/>
        <v/>
      </c>
      <c r="Q3703" s="29" t="str">
        <f t="shared" si="798"/>
        <v/>
      </c>
      <c r="R3703" s="29" t="str">
        <f t="shared" si="799"/>
        <v/>
      </c>
      <c r="S3703" s="29" t="str">
        <f t="shared" si="800"/>
        <v/>
      </c>
      <c r="T3703" s="29" t="str">
        <f t="shared" si="801"/>
        <v/>
      </c>
      <c r="U3703" s="29"/>
      <c r="V3703" s="29"/>
      <c r="W3703" s="38" t="s">
        <v>2868</v>
      </c>
      <c r="X3703" s="29" t="s">
        <v>158</v>
      </c>
      <c r="Y3703" s="146">
        <v>34239</v>
      </c>
      <c r="Z3703" s="33">
        <v>43826</v>
      </c>
      <c r="AA3703" s="34">
        <f t="shared" si="802"/>
        <v>0.28000000000000003</v>
      </c>
      <c r="AB3703" s="33">
        <f t="shared" si="803"/>
        <v>43826</v>
      </c>
      <c r="AC3703" s="34">
        <f t="shared" si="804"/>
        <v>0.28000234819942177</v>
      </c>
      <c r="AD3703" s="145">
        <f t="shared" si="810"/>
        <v>36521.667000000001</v>
      </c>
      <c r="AE3703" s="105">
        <v>28532.5</v>
      </c>
      <c r="AF3703" s="34" t="s">
        <v>36</v>
      </c>
      <c r="AG3703" s="34" t="s">
        <v>36</v>
      </c>
      <c r="AH3703" s="34" t="s">
        <v>36</v>
      </c>
      <c r="AI3703" s="29">
        <v>20.8</v>
      </c>
      <c r="AJ3703" s="29">
        <v>0.08</v>
      </c>
      <c r="AK3703" s="29">
        <v>0</v>
      </c>
      <c r="AL3703" s="29">
        <v>0</v>
      </c>
      <c r="AM3703" s="29" t="s">
        <v>28</v>
      </c>
      <c r="AN3703" s="44" t="s">
        <v>27</v>
      </c>
      <c r="AO3703" s="29" t="s">
        <v>28</v>
      </c>
      <c r="AP3703" s="29">
        <v>1</v>
      </c>
      <c r="AQ3703" s="29" t="s">
        <v>33</v>
      </c>
      <c r="AR3703" s="29" t="s">
        <v>33</v>
      </c>
      <c r="AS3703" s="29" t="s">
        <v>33</v>
      </c>
      <c r="AT3703" s="29"/>
      <c r="AU3703" s="144"/>
      <c r="AV3703" s="36" t="s">
        <v>28</v>
      </c>
      <c r="AW3703" s="102" t="s">
        <v>33</v>
      </c>
      <c r="AX3703" s="129" t="s">
        <v>33</v>
      </c>
      <c r="AY3703" s="106" t="e">
        <v>#N/A</v>
      </c>
      <c r="BD3703" t="s">
        <v>1724</v>
      </c>
      <c r="BE3703" t="e">
        <v>#N/A</v>
      </c>
      <c r="BF3703">
        <v>0</v>
      </c>
      <c r="BH3703" t="str">
        <f t="shared" si="808"/>
        <v/>
      </c>
      <c r="BJ3703" t="str">
        <f t="shared" si="809"/>
        <v>OK</v>
      </c>
      <c r="BK3703" s="130" t="s">
        <v>5302</v>
      </c>
      <c r="BL3703" s="130" t="e">
        <v>#VALUE!</v>
      </c>
      <c r="BM3703" s="131" t="s">
        <v>33</v>
      </c>
      <c r="BN3703" s="131" t="e">
        <v>#VALUE!</v>
      </c>
      <c r="BO3703" t="e">
        <v>#N/A</v>
      </c>
      <c r="BP3703">
        <v>0</v>
      </c>
    </row>
    <row r="3704" spans="1:68" x14ac:dyDescent="0.3">
      <c r="A3704" s="1"/>
      <c r="B3704" s="47">
        <v>3343</v>
      </c>
      <c r="C3704" s="45">
        <v>1050527</v>
      </c>
      <c r="D3704" s="29"/>
      <c r="E3704" s="29"/>
      <c r="F3704" s="31" t="s">
        <v>2913</v>
      </c>
      <c r="G3704" s="29" t="s">
        <v>31</v>
      </c>
      <c r="H3704" s="29"/>
      <c r="I3704" s="148" t="s">
        <v>33</v>
      </c>
      <c r="J3704" s="147" t="s">
        <v>33</v>
      </c>
      <c r="K3704" s="148" t="e">
        <v>#N/A</v>
      </c>
      <c r="L3704" s="148" t="s">
        <v>32</v>
      </c>
      <c r="M3704" s="147" t="s">
        <v>33</v>
      </c>
      <c r="N3704" s="29" t="str">
        <f t="shared" si="805"/>
        <v/>
      </c>
      <c r="O3704" s="29" t="str">
        <f t="shared" si="806"/>
        <v/>
      </c>
      <c r="P3704" s="29" t="str">
        <f t="shared" si="807"/>
        <v/>
      </c>
      <c r="Q3704" s="29" t="str">
        <f t="shared" si="798"/>
        <v/>
      </c>
      <c r="R3704" s="29" t="str">
        <f t="shared" si="799"/>
        <v/>
      </c>
      <c r="S3704" s="29" t="str">
        <f t="shared" si="800"/>
        <v/>
      </c>
      <c r="T3704" s="29" t="str">
        <f t="shared" si="801"/>
        <v/>
      </c>
      <c r="U3704" s="29"/>
      <c r="V3704" s="29"/>
      <c r="W3704" s="38" t="s">
        <v>2868</v>
      </c>
      <c r="X3704" s="29" t="s">
        <v>158</v>
      </c>
      <c r="Y3704" s="146">
        <v>29778</v>
      </c>
      <c r="Z3704" s="33">
        <v>38116</v>
      </c>
      <c r="AA3704" s="34">
        <f t="shared" si="802"/>
        <v>0.28000000000000003</v>
      </c>
      <c r="AB3704" s="33">
        <f t="shared" si="803"/>
        <v>38116</v>
      </c>
      <c r="AC3704" s="34">
        <f t="shared" si="804"/>
        <v>0.28000535966149503</v>
      </c>
      <c r="AD3704" s="145">
        <f t="shared" si="810"/>
        <v>31763.332999999999</v>
      </c>
      <c r="AE3704" s="105">
        <v>24815</v>
      </c>
      <c r="AF3704" s="34" t="s">
        <v>36</v>
      </c>
      <c r="AG3704" s="34" t="s">
        <v>36</v>
      </c>
      <c r="AH3704" s="34" t="s">
        <v>36</v>
      </c>
      <c r="AI3704" s="29">
        <v>19</v>
      </c>
      <c r="AJ3704" s="29">
        <v>7.0000000000000007E-2</v>
      </c>
      <c r="AK3704" s="29">
        <v>0</v>
      </c>
      <c r="AL3704" s="29">
        <v>0</v>
      </c>
      <c r="AM3704" s="29" t="s">
        <v>28</v>
      </c>
      <c r="AN3704" s="44" t="s">
        <v>27</v>
      </c>
      <c r="AO3704" s="29" t="s">
        <v>28</v>
      </c>
      <c r="AP3704" s="29">
        <v>1</v>
      </c>
      <c r="AQ3704" s="29" t="s">
        <v>33</v>
      </c>
      <c r="AR3704" s="29" t="s">
        <v>33</v>
      </c>
      <c r="AS3704" s="29" t="s">
        <v>33</v>
      </c>
      <c r="AT3704" s="29"/>
      <c r="AU3704" s="144"/>
      <c r="AV3704" s="36" t="s">
        <v>28</v>
      </c>
      <c r="AW3704" s="102" t="s">
        <v>33</v>
      </c>
      <c r="AX3704" s="129" t="s">
        <v>33</v>
      </c>
      <c r="AY3704" s="106" t="e">
        <v>#N/A</v>
      </c>
      <c r="BD3704" t="s">
        <v>1724</v>
      </c>
      <c r="BE3704" t="e">
        <v>#N/A</v>
      </c>
      <c r="BF3704">
        <v>0</v>
      </c>
      <c r="BH3704" t="str">
        <f t="shared" si="808"/>
        <v/>
      </c>
      <c r="BJ3704" t="str">
        <f t="shared" si="809"/>
        <v>OK</v>
      </c>
      <c r="BK3704" s="130" t="s">
        <v>5302</v>
      </c>
      <c r="BL3704" s="130" t="e">
        <v>#VALUE!</v>
      </c>
      <c r="BM3704" s="131" t="s">
        <v>33</v>
      </c>
      <c r="BN3704" s="131" t="e">
        <v>#VALUE!</v>
      </c>
      <c r="BO3704" t="e">
        <v>#N/A</v>
      </c>
      <c r="BP3704">
        <v>0</v>
      </c>
    </row>
    <row r="3705" spans="1:68" x14ac:dyDescent="0.3">
      <c r="A3705" s="1"/>
      <c r="B3705" s="47">
        <v>3344</v>
      </c>
      <c r="C3705" s="45">
        <v>1050528</v>
      </c>
      <c r="D3705" s="29"/>
      <c r="E3705" s="29"/>
      <c r="F3705" s="31" t="s">
        <v>2914</v>
      </c>
      <c r="G3705" s="29" t="s">
        <v>31</v>
      </c>
      <c r="H3705" s="29"/>
      <c r="I3705" s="148" t="s">
        <v>33</v>
      </c>
      <c r="J3705" s="147" t="s">
        <v>33</v>
      </c>
      <c r="K3705" s="148" t="e">
        <v>#N/A</v>
      </c>
      <c r="L3705" s="148" t="s">
        <v>32</v>
      </c>
      <c r="M3705" s="147" t="s">
        <v>33</v>
      </c>
      <c r="N3705" s="29" t="str">
        <f t="shared" si="805"/>
        <v/>
      </c>
      <c r="O3705" s="29" t="str">
        <f t="shared" si="806"/>
        <v/>
      </c>
      <c r="P3705" s="29" t="str">
        <f t="shared" si="807"/>
        <v/>
      </c>
      <c r="Q3705" s="29" t="str">
        <f t="shared" si="798"/>
        <v/>
      </c>
      <c r="R3705" s="29" t="str">
        <f t="shared" si="799"/>
        <v/>
      </c>
      <c r="S3705" s="29" t="str">
        <f t="shared" si="800"/>
        <v/>
      </c>
      <c r="T3705" s="29" t="str">
        <f t="shared" si="801"/>
        <v/>
      </c>
      <c r="U3705" s="29"/>
      <c r="V3705" s="29"/>
      <c r="W3705" s="38" t="s">
        <v>2868</v>
      </c>
      <c r="X3705" s="29" t="s">
        <v>158</v>
      </c>
      <c r="Y3705" s="146">
        <v>33947</v>
      </c>
      <c r="Z3705" s="33">
        <v>43453</v>
      </c>
      <c r="AA3705" s="34">
        <f t="shared" si="802"/>
        <v>0.28000000000000003</v>
      </c>
      <c r="AB3705" s="33">
        <f t="shared" si="803"/>
        <v>43453</v>
      </c>
      <c r="AC3705" s="34">
        <f t="shared" si="804"/>
        <v>0.2800247175888918</v>
      </c>
      <c r="AD3705" s="145">
        <f t="shared" si="810"/>
        <v>36210.832999999999</v>
      </c>
      <c r="AE3705" s="105">
        <v>28289.167000000001</v>
      </c>
      <c r="AF3705" s="34" t="s">
        <v>36</v>
      </c>
      <c r="AG3705" s="34" t="s">
        <v>36</v>
      </c>
      <c r="AH3705" s="34" t="s">
        <v>36</v>
      </c>
      <c r="AI3705" s="29">
        <v>21.5</v>
      </c>
      <c r="AJ3705" s="29">
        <v>0.09</v>
      </c>
      <c r="AK3705" s="29">
        <v>0</v>
      </c>
      <c r="AL3705" s="29">
        <v>0</v>
      </c>
      <c r="AM3705" s="29" t="s">
        <v>28</v>
      </c>
      <c r="AN3705" s="44" t="s">
        <v>27</v>
      </c>
      <c r="AO3705" s="29" t="s">
        <v>28</v>
      </c>
      <c r="AP3705" s="29">
        <v>1</v>
      </c>
      <c r="AQ3705" s="29" t="s">
        <v>33</v>
      </c>
      <c r="AR3705" s="29" t="s">
        <v>33</v>
      </c>
      <c r="AS3705" s="29" t="s">
        <v>33</v>
      </c>
      <c r="AT3705" s="29"/>
      <c r="AU3705" s="144"/>
      <c r="AV3705" s="36" t="s">
        <v>28</v>
      </c>
      <c r="AW3705" s="102" t="s">
        <v>33</v>
      </c>
      <c r="AX3705" s="129" t="s">
        <v>33</v>
      </c>
      <c r="AY3705" s="106" t="e">
        <v>#N/A</v>
      </c>
      <c r="BD3705" t="s">
        <v>1724</v>
      </c>
      <c r="BE3705" t="e">
        <v>#N/A</v>
      </c>
      <c r="BF3705">
        <v>0</v>
      </c>
      <c r="BH3705" t="str">
        <f t="shared" si="808"/>
        <v/>
      </c>
      <c r="BJ3705" t="str">
        <f t="shared" si="809"/>
        <v>OK</v>
      </c>
      <c r="BK3705" s="130" t="s">
        <v>5302</v>
      </c>
      <c r="BL3705" s="130" t="e">
        <v>#VALUE!</v>
      </c>
      <c r="BM3705" s="131" t="s">
        <v>33</v>
      </c>
      <c r="BN3705" s="131" t="e">
        <v>#VALUE!</v>
      </c>
      <c r="BO3705" t="e">
        <v>#N/A</v>
      </c>
      <c r="BP3705">
        <v>0</v>
      </c>
    </row>
    <row r="3706" spans="1:68" x14ac:dyDescent="0.3">
      <c r="A3706" s="1"/>
      <c r="B3706" s="47">
        <v>3345</v>
      </c>
      <c r="C3706" s="45">
        <v>1050529</v>
      </c>
      <c r="D3706" s="29"/>
      <c r="E3706" s="29"/>
      <c r="F3706" s="31" t="s">
        <v>2915</v>
      </c>
      <c r="G3706" s="29" t="s">
        <v>31</v>
      </c>
      <c r="H3706" s="29"/>
      <c r="I3706" s="148" t="s">
        <v>33</v>
      </c>
      <c r="J3706" s="147" t="s">
        <v>33</v>
      </c>
      <c r="K3706" s="148" t="e">
        <v>#N/A</v>
      </c>
      <c r="L3706" s="148" t="s">
        <v>32</v>
      </c>
      <c r="M3706" s="147" t="s">
        <v>33</v>
      </c>
      <c r="N3706" s="29" t="str">
        <f t="shared" si="805"/>
        <v/>
      </c>
      <c r="O3706" s="29" t="str">
        <f t="shared" si="806"/>
        <v/>
      </c>
      <c r="P3706" s="29" t="str">
        <f t="shared" si="807"/>
        <v/>
      </c>
      <c r="Q3706" s="29" t="str">
        <f t="shared" si="798"/>
        <v/>
      </c>
      <c r="R3706" s="29" t="str">
        <f t="shared" si="799"/>
        <v/>
      </c>
      <c r="S3706" s="29" t="str">
        <f t="shared" si="800"/>
        <v/>
      </c>
      <c r="T3706" s="29" t="str">
        <f t="shared" si="801"/>
        <v/>
      </c>
      <c r="U3706" s="29"/>
      <c r="V3706" s="29"/>
      <c r="W3706" s="38" t="s">
        <v>2868</v>
      </c>
      <c r="X3706" s="29" t="s">
        <v>158</v>
      </c>
      <c r="Y3706" s="146">
        <v>16712</v>
      </c>
      <c r="Z3706" s="33">
        <v>21391</v>
      </c>
      <c r="AA3706" s="34">
        <f t="shared" si="802"/>
        <v>0.28000000000000003</v>
      </c>
      <c r="AB3706" s="33">
        <f t="shared" si="803"/>
        <v>21391</v>
      </c>
      <c r="AC3706" s="34">
        <f t="shared" si="804"/>
        <v>0.27997840402157959</v>
      </c>
      <c r="AD3706" s="145">
        <f t="shared" si="810"/>
        <v>17825.832999999999</v>
      </c>
      <c r="AE3706" s="105">
        <v>13926.666999999999</v>
      </c>
      <c r="AF3706" s="34" t="s">
        <v>36</v>
      </c>
      <c r="AG3706" s="34" t="s">
        <v>36</v>
      </c>
      <c r="AH3706" s="34" t="s">
        <v>36</v>
      </c>
      <c r="AI3706" s="29">
        <v>19.899999999999999</v>
      </c>
      <c r="AJ3706" s="29">
        <v>0.08</v>
      </c>
      <c r="AK3706" s="29">
        <v>0</v>
      </c>
      <c r="AL3706" s="29">
        <v>0</v>
      </c>
      <c r="AM3706" s="29" t="s">
        <v>28</v>
      </c>
      <c r="AN3706" s="44" t="s">
        <v>27</v>
      </c>
      <c r="AO3706" s="29" t="s">
        <v>28</v>
      </c>
      <c r="AP3706" s="29">
        <v>1</v>
      </c>
      <c r="AQ3706" s="29" t="s">
        <v>33</v>
      </c>
      <c r="AR3706" s="29" t="s">
        <v>33</v>
      </c>
      <c r="AS3706" s="29" t="s">
        <v>33</v>
      </c>
      <c r="AT3706" s="29"/>
      <c r="AU3706" s="144"/>
      <c r="AV3706" s="36" t="s">
        <v>28</v>
      </c>
      <c r="AW3706" s="102" t="s">
        <v>33</v>
      </c>
      <c r="AX3706" s="129" t="s">
        <v>33</v>
      </c>
      <c r="AY3706" s="106" t="e">
        <v>#N/A</v>
      </c>
      <c r="BD3706" t="s">
        <v>1724</v>
      </c>
      <c r="BE3706" t="e">
        <v>#N/A</v>
      </c>
      <c r="BF3706">
        <v>0</v>
      </c>
      <c r="BH3706" t="str">
        <f t="shared" si="808"/>
        <v/>
      </c>
      <c r="BJ3706" t="str">
        <f t="shared" si="809"/>
        <v>OK</v>
      </c>
      <c r="BK3706" s="130" t="s">
        <v>5302</v>
      </c>
      <c r="BL3706" s="130" t="e">
        <v>#VALUE!</v>
      </c>
      <c r="BM3706" s="131" t="s">
        <v>33</v>
      </c>
      <c r="BN3706" s="131" t="e">
        <v>#VALUE!</v>
      </c>
      <c r="BO3706" t="e">
        <v>#N/A</v>
      </c>
      <c r="BP3706">
        <v>0</v>
      </c>
    </row>
    <row r="3707" spans="1:68" x14ac:dyDescent="0.3">
      <c r="A3707" s="1"/>
      <c r="B3707" s="47">
        <v>3346</v>
      </c>
      <c r="C3707" s="45">
        <v>1050530</v>
      </c>
      <c r="D3707" s="29"/>
      <c r="E3707" s="29"/>
      <c r="F3707" s="31" t="s">
        <v>2916</v>
      </c>
      <c r="G3707" s="29" t="s">
        <v>31</v>
      </c>
      <c r="H3707" s="29"/>
      <c r="I3707" s="148" t="s">
        <v>33</v>
      </c>
      <c r="J3707" s="147" t="s">
        <v>33</v>
      </c>
      <c r="K3707" s="148" t="e">
        <v>#N/A</v>
      </c>
      <c r="L3707" s="148" t="s">
        <v>32</v>
      </c>
      <c r="M3707" s="147" t="s">
        <v>33</v>
      </c>
      <c r="N3707" s="29" t="str">
        <f t="shared" si="805"/>
        <v/>
      </c>
      <c r="O3707" s="29" t="str">
        <f t="shared" si="806"/>
        <v/>
      </c>
      <c r="P3707" s="29" t="str">
        <f t="shared" si="807"/>
        <v/>
      </c>
      <c r="Q3707" s="29" t="str">
        <f t="shared" si="798"/>
        <v/>
      </c>
      <c r="R3707" s="29" t="str">
        <f t="shared" si="799"/>
        <v/>
      </c>
      <c r="S3707" s="29" t="str">
        <f t="shared" si="800"/>
        <v/>
      </c>
      <c r="T3707" s="29" t="str">
        <f t="shared" si="801"/>
        <v/>
      </c>
      <c r="U3707" s="29"/>
      <c r="V3707" s="29"/>
      <c r="W3707" s="38" t="s">
        <v>2868</v>
      </c>
      <c r="X3707" s="29" t="s">
        <v>158</v>
      </c>
      <c r="Y3707" s="146">
        <v>28895</v>
      </c>
      <c r="Z3707" s="33">
        <v>36986</v>
      </c>
      <c r="AA3707" s="34">
        <f t="shared" si="802"/>
        <v>0.28000000000000003</v>
      </c>
      <c r="AB3707" s="33">
        <f t="shared" si="803"/>
        <v>36986</v>
      </c>
      <c r="AC3707" s="34">
        <f t="shared" si="804"/>
        <v>0.28001383934917679</v>
      </c>
      <c r="AD3707" s="145">
        <f t="shared" si="810"/>
        <v>30821.667000000001</v>
      </c>
      <c r="AE3707" s="105">
        <v>24079.167000000001</v>
      </c>
      <c r="AF3707" s="34" t="s">
        <v>36</v>
      </c>
      <c r="AG3707" s="34" t="s">
        <v>36</v>
      </c>
      <c r="AH3707" s="34" t="s">
        <v>36</v>
      </c>
      <c r="AI3707" s="29">
        <v>22.5</v>
      </c>
      <c r="AJ3707" s="29">
        <v>0.1</v>
      </c>
      <c r="AK3707" s="29">
        <v>0</v>
      </c>
      <c r="AL3707" s="29">
        <v>0</v>
      </c>
      <c r="AM3707" s="29" t="s">
        <v>28</v>
      </c>
      <c r="AN3707" s="44" t="s">
        <v>27</v>
      </c>
      <c r="AO3707" s="29" t="s">
        <v>28</v>
      </c>
      <c r="AP3707" s="29">
        <v>1</v>
      </c>
      <c r="AQ3707" s="29" t="s">
        <v>33</v>
      </c>
      <c r="AR3707" s="29" t="s">
        <v>33</v>
      </c>
      <c r="AS3707" s="29" t="s">
        <v>33</v>
      </c>
      <c r="AT3707" s="29"/>
      <c r="AU3707" s="144"/>
      <c r="AV3707" s="36" t="s">
        <v>28</v>
      </c>
      <c r="AW3707" s="102" t="s">
        <v>33</v>
      </c>
      <c r="AX3707" s="129" t="s">
        <v>33</v>
      </c>
      <c r="AY3707" s="106" t="e">
        <v>#N/A</v>
      </c>
      <c r="BD3707" t="s">
        <v>1724</v>
      </c>
      <c r="BE3707" t="e">
        <v>#N/A</v>
      </c>
      <c r="BF3707">
        <v>0</v>
      </c>
      <c r="BH3707" t="str">
        <f t="shared" si="808"/>
        <v/>
      </c>
      <c r="BJ3707" t="str">
        <f t="shared" si="809"/>
        <v>OK</v>
      </c>
      <c r="BK3707" s="130" t="s">
        <v>5302</v>
      </c>
      <c r="BL3707" s="130" t="e">
        <v>#VALUE!</v>
      </c>
      <c r="BM3707" s="131" t="s">
        <v>33</v>
      </c>
      <c r="BN3707" s="131" t="e">
        <v>#VALUE!</v>
      </c>
      <c r="BO3707" t="e">
        <v>#N/A</v>
      </c>
      <c r="BP3707">
        <v>0</v>
      </c>
    </row>
    <row r="3708" spans="1:68" x14ac:dyDescent="0.3">
      <c r="A3708" s="1"/>
      <c r="B3708" s="47">
        <v>3347</v>
      </c>
      <c r="C3708" s="45">
        <v>1050532</v>
      </c>
      <c r="D3708" s="29"/>
      <c r="E3708" s="29"/>
      <c r="F3708" s="31" t="s">
        <v>2917</v>
      </c>
      <c r="G3708" s="29" t="s">
        <v>31</v>
      </c>
      <c r="H3708" s="29"/>
      <c r="I3708" s="148" t="s">
        <v>33</v>
      </c>
      <c r="J3708" s="147" t="s">
        <v>33</v>
      </c>
      <c r="K3708" s="148" t="e">
        <v>#N/A</v>
      </c>
      <c r="L3708" s="148" t="s">
        <v>32</v>
      </c>
      <c r="M3708" s="147" t="s">
        <v>33</v>
      </c>
      <c r="N3708" s="29" t="str">
        <f t="shared" si="805"/>
        <v/>
      </c>
      <c r="O3708" s="29" t="str">
        <f t="shared" si="806"/>
        <v/>
      </c>
      <c r="P3708" s="29" t="str">
        <f t="shared" si="807"/>
        <v/>
      </c>
      <c r="Q3708" s="29" t="str">
        <f t="shared" si="798"/>
        <v/>
      </c>
      <c r="R3708" s="29" t="str">
        <f t="shared" si="799"/>
        <v/>
      </c>
      <c r="S3708" s="29" t="str">
        <f t="shared" si="800"/>
        <v/>
      </c>
      <c r="T3708" s="29" t="str">
        <f t="shared" si="801"/>
        <v/>
      </c>
      <c r="U3708" s="29"/>
      <c r="V3708" s="29"/>
      <c r="W3708" s="38" t="s">
        <v>2868</v>
      </c>
      <c r="X3708" s="29" t="s">
        <v>158</v>
      </c>
      <c r="Y3708" s="146">
        <v>96639</v>
      </c>
      <c r="Z3708" s="33">
        <v>123698</v>
      </c>
      <c r="AA3708" s="34">
        <f t="shared" si="802"/>
        <v>0.28000000000000003</v>
      </c>
      <c r="AB3708" s="33">
        <f t="shared" si="803"/>
        <v>123698</v>
      </c>
      <c r="AC3708" s="34">
        <f t="shared" si="804"/>
        <v>0.28000083196225128</v>
      </c>
      <c r="AD3708" s="145">
        <f t="shared" si="810"/>
        <v>103081.667</v>
      </c>
      <c r="AE3708" s="105">
        <v>80532.5</v>
      </c>
      <c r="AF3708" s="34" t="s">
        <v>36</v>
      </c>
      <c r="AG3708" s="34" t="s">
        <v>36</v>
      </c>
      <c r="AH3708" s="34" t="s">
        <v>36</v>
      </c>
      <c r="AI3708" s="29">
        <v>100</v>
      </c>
      <c r="AJ3708" s="29">
        <v>1.4</v>
      </c>
      <c r="AK3708" s="29">
        <v>0</v>
      </c>
      <c r="AL3708" s="29">
        <v>0</v>
      </c>
      <c r="AM3708" s="29" t="s">
        <v>28</v>
      </c>
      <c r="AN3708" s="44" t="s">
        <v>27</v>
      </c>
      <c r="AO3708" s="29" t="s">
        <v>28</v>
      </c>
      <c r="AP3708" s="29">
        <v>1</v>
      </c>
      <c r="AQ3708" s="29" t="s">
        <v>33</v>
      </c>
      <c r="AR3708" s="29" t="s">
        <v>33</v>
      </c>
      <c r="AS3708" s="29" t="s">
        <v>33</v>
      </c>
      <c r="AT3708" s="29"/>
      <c r="AU3708" s="144"/>
      <c r="AV3708" s="36" t="s">
        <v>28</v>
      </c>
      <c r="AW3708" s="102" t="s">
        <v>33</v>
      </c>
      <c r="AX3708" s="129" t="s">
        <v>33</v>
      </c>
      <c r="AY3708" s="106" t="e">
        <v>#N/A</v>
      </c>
      <c r="BD3708" t="s">
        <v>1724</v>
      </c>
      <c r="BE3708" t="e">
        <v>#N/A</v>
      </c>
      <c r="BF3708">
        <v>0</v>
      </c>
      <c r="BH3708" t="str">
        <f t="shared" si="808"/>
        <v/>
      </c>
      <c r="BJ3708" t="str">
        <f t="shared" si="809"/>
        <v>OK</v>
      </c>
      <c r="BK3708" s="130" t="s">
        <v>5302</v>
      </c>
      <c r="BL3708" s="130" t="e">
        <v>#VALUE!</v>
      </c>
      <c r="BM3708" s="131" t="s">
        <v>33</v>
      </c>
      <c r="BN3708" s="131" t="e">
        <v>#VALUE!</v>
      </c>
      <c r="BO3708" t="e">
        <v>#N/A</v>
      </c>
      <c r="BP3708">
        <v>0</v>
      </c>
    </row>
    <row r="3709" spans="1:68" x14ac:dyDescent="0.3">
      <c r="A3709" s="1"/>
      <c r="B3709" s="47">
        <v>3348</v>
      </c>
      <c r="C3709" s="45">
        <v>1050533</v>
      </c>
      <c r="D3709" s="29"/>
      <c r="E3709" s="29"/>
      <c r="F3709" s="31" t="s">
        <v>2918</v>
      </c>
      <c r="G3709" s="29" t="s">
        <v>31</v>
      </c>
      <c r="H3709" s="29"/>
      <c r="I3709" s="148" t="s">
        <v>33</v>
      </c>
      <c r="J3709" s="147" t="s">
        <v>33</v>
      </c>
      <c r="K3709" s="148" t="e">
        <v>#N/A</v>
      </c>
      <c r="L3709" s="148" t="s">
        <v>32</v>
      </c>
      <c r="M3709" s="147" t="s">
        <v>33</v>
      </c>
      <c r="N3709" s="29" t="str">
        <f t="shared" si="805"/>
        <v/>
      </c>
      <c r="O3709" s="29" t="str">
        <f t="shared" si="806"/>
        <v/>
      </c>
      <c r="P3709" s="29" t="str">
        <f t="shared" si="807"/>
        <v/>
      </c>
      <c r="Q3709" s="29" t="str">
        <f t="shared" si="798"/>
        <v/>
      </c>
      <c r="R3709" s="29" t="str">
        <f t="shared" si="799"/>
        <v/>
      </c>
      <c r="S3709" s="29" t="str">
        <f t="shared" si="800"/>
        <v/>
      </c>
      <c r="T3709" s="29" t="str">
        <f t="shared" si="801"/>
        <v/>
      </c>
      <c r="U3709" s="29"/>
      <c r="V3709" s="29"/>
      <c r="W3709" s="38" t="s">
        <v>2868</v>
      </c>
      <c r="X3709" s="29" t="s">
        <v>158</v>
      </c>
      <c r="Y3709" s="146">
        <v>94391</v>
      </c>
      <c r="Z3709" s="33">
        <v>120820</v>
      </c>
      <c r="AA3709" s="34">
        <f t="shared" si="802"/>
        <v>0.28000000000000003</v>
      </c>
      <c r="AB3709" s="33">
        <f t="shared" si="803"/>
        <v>120820</v>
      </c>
      <c r="AC3709" s="34">
        <f t="shared" si="804"/>
        <v>0.27999490510750003</v>
      </c>
      <c r="AD3709" s="145">
        <f t="shared" si="810"/>
        <v>100683.333</v>
      </c>
      <c r="AE3709" s="105">
        <v>78659.167000000001</v>
      </c>
      <c r="AF3709" s="34" t="s">
        <v>36</v>
      </c>
      <c r="AG3709" s="34" t="s">
        <v>36</v>
      </c>
      <c r="AH3709" s="34" t="s">
        <v>36</v>
      </c>
      <c r="AI3709" s="29">
        <v>100</v>
      </c>
      <c r="AJ3709" s="29">
        <v>2.8250000000000002</v>
      </c>
      <c r="AK3709" s="29">
        <v>0</v>
      </c>
      <c r="AL3709" s="29">
        <v>0</v>
      </c>
      <c r="AM3709" s="29" t="s">
        <v>28</v>
      </c>
      <c r="AN3709" s="44" t="s">
        <v>27</v>
      </c>
      <c r="AO3709" s="29" t="s">
        <v>28</v>
      </c>
      <c r="AP3709" s="29">
        <v>1</v>
      </c>
      <c r="AQ3709" s="29" t="s">
        <v>33</v>
      </c>
      <c r="AR3709" s="29" t="s">
        <v>33</v>
      </c>
      <c r="AS3709" s="29" t="s">
        <v>33</v>
      </c>
      <c r="AT3709" s="29"/>
      <c r="AU3709" s="144"/>
      <c r="AV3709" s="36" t="s">
        <v>28</v>
      </c>
      <c r="AW3709" s="102" t="s">
        <v>33</v>
      </c>
      <c r="AX3709" s="129" t="s">
        <v>33</v>
      </c>
      <c r="AY3709" s="106" t="e">
        <v>#N/A</v>
      </c>
      <c r="BD3709" t="s">
        <v>1724</v>
      </c>
      <c r="BE3709" t="e">
        <v>#N/A</v>
      </c>
      <c r="BF3709">
        <v>0</v>
      </c>
      <c r="BH3709" t="str">
        <f t="shared" si="808"/>
        <v/>
      </c>
      <c r="BJ3709" t="str">
        <f t="shared" si="809"/>
        <v>OK</v>
      </c>
      <c r="BK3709" s="130" t="s">
        <v>5302</v>
      </c>
      <c r="BL3709" s="130" t="e">
        <v>#VALUE!</v>
      </c>
      <c r="BM3709" s="131" t="s">
        <v>33</v>
      </c>
      <c r="BN3709" s="131" t="e">
        <v>#VALUE!</v>
      </c>
      <c r="BO3709" t="e">
        <v>#N/A</v>
      </c>
      <c r="BP3709">
        <v>0</v>
      </c>
    </row>
    <row r="3710" spans="1:68" x14ac:dyDescent="0.3">
      <c r="A3710" s="1"/>
      <c r="B3710" s="47">
        <v>3349</v>
      </c>
      <c r="C3710" s="45">
        <v>1050534</v>
      </c>
      <c r="D3710" s="29"/>
      <c r="E3710" s="29"/>
      <c r="F3710" s="31" t="s">
        <v>2919</v>
      </c>
      <c r="G3710" s="29" t="s">
        <v>31</v>
      </c>
      <c r="H3710" s="29"/>
      <c r="I3710" s="148" t="s">
        <v>33</v>
      </c>
      <c r="J3710" s="147" t="s">
        <v>33</v>
      </c>
      <c r="K3710" s="148" t="e">
        <v>#N/A</v>
      </c>
      <c r="L3710" s="148" t="s">
        <v>32</v>
      </c>
      <c r="M3710" s="147" t="s">
        <v>33</v>
      </c>
      <c r="N3710" s="29" t="str">
        <f t="shared" si="805"/>
        <v/>
      </c>
      <c r="O3710" s="29" t="str">
        <f t="shared" si="806"/>
        <v/>
      </c>
      <c r="P3710" s="29" t="str">
        <f t="shared" si="807"/>
        <v/>
      </c>
      <c r="Q3710" s="29" t="str">
        <f t="shared" si="798"/>
        <v/>
      </c>
      <c r="R3710" s="29" t="str">
        <f t="shared" si="799"/>
        <v/>
      </c>
      <c r="S3710" s="29" t="str">
        <f t="shared" si="800"/>
        <v/>
      </c>
      <c r="T3710" s="29" t="str">
        <f t="shared" si="801"/>
        <v/>
      </c>
      <c r="U3710" s="29"/>
      <c r="V3710" s="29"/>
      <c r="W3710" s="38" t="s">
        <v>2868</v>
      </c>
      <c r="X3710" s="29" t="s">
        <v>158</v>
      </c>
      <c r="Y3710" s="146">
        <v>99943</v>
      </c>
      <c r="Z3710" s="33">
        <v>127927</v>
      </c>
      <c r="AA3710" s="34">
        <f t="shared" si="802"/>
        <v>0.28000000000000003</v>
      </c>
      <c r="AB3710" s="33">
        <f t="shared" si="803"/>
        <v>127927</v>
      </c>
      <c r="AC3710" s="34">
        <f t="shared" si="804"/>
        <v>0.27999960089250714</v>
      </c>
      <c r="AD3710" s="145">
        <f t="shared" si="810"/>
        <v>106605.833</v>
      </c>
      <c r="AE3710" s="105">
        <v>83285.832999999999</v>
      </c>
      <c r="AF3710" s="34" t="s">
        <v>36</v>
      </c>
      <c r="AG3710" s="34" t="s">
        <v>36</v>
      </c>
      <c r="AH3710" s="34" t="s">
        <v>36</v>
      </c>
      <c r="AI3710" s="29">
        <v>80</v>
      </c>
      <c r="AJ3710" s="29">
        <v>3.3519999999999999</v>
      </c>
      <c r="AK3710" s="29">
        <v>0</v>
      </c>
      <c r="AL3710" s="29">
        <v>0</v>
      </c>
      <c r="AM3710" s="29" t="s">
        <v>28</v>
      </c>
      <c r="AN3710" s="44" t="s">
        <v>27</v>
      </c>
      <c r="AO3710" s="29" t="s">
        <v>28</v>
      </c>
      <c r="AP3710" s="29">
        <v>1</v>
      </c>
      <c r="AQ3710" s="29" t="s">
        <v>33</v>
      </c>
      <c r="AR3710" s="29" t="s">
        <v>33</v>
      </c>
      <c r="AS3710" s="29" t="s">
        <v>33</v>
      </c>
      <c r="AT3710" s="29"/>
      <c r="AU3710" s="144"/>
      <c r="AV3710" s="36" t="s">
        <v>28</v>
      </c>
      <c r="AW3710" s="102" t="s">
        <v>33</v>
      </c>
      <c r="AX3710" s="129" t="s">
        <v>33</v>
      </c>
      <c r="AY3710" s="106" t="e">
        <v>#N/A</v>
      </c>
      <c r="BD3710" t="s">
        <v>1724</v>
      </c>
      <c r="BE3710" t="e">
        <v>#N/A</v>
      </c>
      <c r="BF3710">
        <v>0</v>
      </c>
      <c r="BH3710" t="str">
        <f t="shared" si="808"/>
        <v/>
      </c>
      <c r="BJ3710" t="str">
        <f t="shared" si="809"/>
        <v>OK</v>
      </c>
      <c r="BK3710" s="130" t="s">
        <v>5302</v>
      </c>
      <c r="BL3710" s="130" t="e">
        <v>#VALUE!</v>
      </c>
      <c r="BM3710" s="131" t="s">
        <v>33</v>
      </c>
      <c r="BN3710" s="131" t="e">
        <v>#VALUE!</v>
      </c>
      <c r="BO3710" t="e">
        <v>#N/A</v>
      </c>
      <c r="BP3710">
        <v>0</v>
      </c>
    </row>
    <row r="3711" spans="1:68" x14ac:dyDescent="0.3">
      <c r="A3711" s="1"/>
      <c r="B3711" s="47">
        <v>3350</v>
      </c>
      <c r="C3711" s="45">
        <v>1050535</v>
      </c>
      <c r="D3711" s="29"/>
      <c r="E3711" s="29"/>
      <c r="F3711" s="31" t="s">
        <v>2920</v>
      </c>
      <c r="G3711" s="29" t="s">
        <v>31</v>
      </c>
      <c r="H3711" s="29"/>
      <c r="I3711" s="148" t="s">
        <v>33</v>
      </c>
      <c r="J3711" s="147" t="s">
        <v>33</v>
      </c>
      <c r="K3711" s="148" t="e">
        <v>#N/A</v>
      </c>
      <c r="L3711" s="148" t="s">
        <v>32</v>
      </c>
      <c r="M3711" s="147" t="s">
        <v>33</v>
      </c>
      <c r="N3711" s="29" t="str">
        <f t="shared" si="805"/>
        <v/>
      </c>
      <c r="O3711" s="29" t="str">
        <f t="shared" si="806"/>
        <v/>
      </c>
      <c r="P3711" s="29" t="str">
        <f t="shared" si="807"/>
        <v/>
      </c>
      <c r="Q3711" s="29" t="str">
        <f t="shared" si="798"/>
        <v/>
      </c>
      <c r="R3711" s="29" t="str">
        <f t="shared" si="799"/>
        <v/>
      </c>
      <c r="S3711" s="29" t="str">
        <f t="shared" si="800"/>
        <v/>
      </c>
      <c r="T3711" s="29" t="str">
        <f t="shared" si="801"/>
        <v/>
      </c>
      <c r="U3711" s="29"/>
      <c r="V3711" s="29"/>
      <c r="W3711" s="38" t="s">
        <v>2868</v>
      </c>
      <c r="X3711" s="29" t="s">
        <v>158</v>
      </c>
      <c r="Y3711" s="146">
        <v>112898</v>
      </c>
      <c r="Z3711" s="33">
        <v>144510</v>
      </c>
      <c r="AA3711" s="34">
        <f t="shared" si="802"/>
        <v>0.28000000000000003</v>
      </c>
      <c r="AB3711" s="33">
        <f t="shared" si="803"/>
        <v>144510</v>
      </c>
      <c r="AC3711" s="34">
        <f t="shared" si="804"/>
        <v>0.28000495569450312</v>
      </c>
      <c r="AD3711" s="145">
        <f t="shared" si="810"/>
        <v>120425</v>
      </c>
      <c r="AE3711" s="105">
        <v>94081.667000000001</v>
      </c>
      <c r="AF3711" s="34" t="s">
        <v>36</v>
      </c>
      <c r="AG3711" s="34" t="s">
        <v>36</v>
      </c>
      <c r="AH3711" s="34" t="s">
        <v>36</v>
      </c>
      <c r="AI3711" s="29">
        <v>80</v>
      </c>
      <c r="AJ3711" s="29">
        <v>1.5</v>
      </c>
      <c r="AK3711" s="29">
        <v>0</v>
      </c>
      <c r="AL3711" s="29">
        <v>0</v>
      </c>
      <c r="AM3711" s="29" t="s">
        <v>28</v>
      </c>
      <c r="AN3711" s="44" t="s">
        <v>27</v>
      </c>
      <c r="AO3711" s="29" t="s">
        <v>28</v>
      </c>
      <c r="AP3711" s="29">
        <v>1</v>
      </c>
      <c r="AQ3711" s="29" t="s">
        <v>33</v>
      </c>
      <c r="AR3711" s="29" t="s">
        <v>33</v>
      </c>
      <c r="AS3711" s="29" t="s">
        <v>33</v>
      </c>
      <c r="AT3711" s="29"/>
      <c r="AU3711" s="144"/>
      <c r="AV3711" s="36" t="s">
        <v>28</v>
      </c>
      <c r="AW3711" s="102" t="s">
        <v>33</v>
      </c>
      <c r="AX3711" s="129" t="s">
        <v>33</v>
      </c>
      <c r="AY3711" s="106" t="e">
        <v>#N/A</v>
      </c>
      <c r="BD3711" t="s">
        <v>1724</v>
      </c>
      <c r="BE3711" t="e">
        <v>#N/A</v>
      </c>
      <c r="BF3711">
        <v>0</v>
      </c>
      <c r="BH3711" t="str">
        <f t="shared" si="808"/>
        <v/>
      </c>
      <c r="BJ3711" t="str">
        <f t="shared" si="809"/>
        <v>OK</v>
      </c>
      <c r="BK3711" s="130" t="s">
        <v>5302</v>
      </c>
      <c r="BL3711" s="130" t="e">
        <v>#VALUE!</v>
      </c>
      <c r="BM3711" s="131" t="s">
        <v>33</v>
      </c>
      <c r="BN3711" s="131" t="e">
        <v>#VALUE!</v>
      </c>
      <c r="BO3711" t="e">
        <v>#N/A</v>
      </c>
      <c r="BP3711">
        <v>0</v>
      </c>
    </row>
    <row r="3712" spans="1:68" x14ac:dyDescent="0.3">
      <c r="A3712" s="1"/>
      <c r="B3712" s="47">
        <v>3351</v>
      </c>
      <c r="C3712" s="45">
        <v>1050722</v>
      </c>
      <c r="D3712" s="29"/>
      <c r="E3712" s="29"/>
      <c r="F3712" s="31" t="s">
        <v>2921</v>
      </c>
      <c r="G3712" s="29" t="s">
        <v>31</v>
      </c>
      <c r="H3712" s="29"/>
      <c r="I3712" s="148" t="s">
        <v>33</v>
      </c>
      <c r="J3712" s="147" t="s">
        <v>33</v>
      </c>
      <c r="K3712" s="148" t="e">
        <v>#N/A</v>
      </c>
      <c r="L3712" s="148" t="s">
        <v>32</v>
      </c>
      <c r="M3712" s="147" t="s">
        <v>33</v>
      </c>
      <c r="N3712" s="29" t="str">
        <f t="shared" si="805"/>
        <v/>
      </c>
      <c r="O3712" s="29" t="str">
        <f t="shared" si="806"/>
        <v/>
      </c>
      <c r="P3712" s="29" t="str">
        <f t="shared" si="807"/>
        <v/>
      </c>
      <c r="Q3712" s="29" t="str">
        <f t="shared" si="798"/>
        <v/>
      </c>
      <c r="R3712" s="29" t="str">
        <f t="shared" si="799"/>
        <v/>
      </c>
      <c r="S3712" s="29" t="str">
        <f t="shared" si="800"/>
        <v/>
      </c>
      <c r="T3712" s="29" t="str">
        <f t="shared" si="801"/>
        <v/>
      </c>
      <c r="U3712" s="29"/>
      <c r="V3712" s="29"/>
      <c r="W3712" s="38" t="s">
        <v>2868</v>
      </c>
      <c r="X3712" s="29" t="s">
        <v>158</v>
      </c>
      <c r="Y3712" s="146">
        <v>58447</v>
      </c>
      <c r="Z3712" s="33">
        <v>74813</v>
      </c>
      <c r="AA3712" s="34">
        <f t="shared" si="802"/>
        <v>0.28000000000000003</v>
      </c>
      <c r="AB3712" s="33">
        <f t="shared" si="803"/>
        <v>74813</v>
      </c>
      <c r="AC3712" s="34">
        <f t="shared" si="804"/>
        <v>0.28001438759911984</v>
      </c>
      <c r="AD3712" s="145">
        <f t="shared" si="810"/>
        <v>62344.167000000001</v>
      </c>
      <c r="AE3712" s="105">
        <v>48705.832999999999</v>
      </c>
      <c r="AF3712" s="34" t="s">
        <v>36</v>
      </c>
      <c r="AG3712" s="34" t="s">
        <v>36</v>
      </c>
      <c r="AH3712" s="34" t="s">
        <v>36</v>
      </c>
      <c r="AI3712" s="29">
        <v>40</v>
      </c>
      <c r="AJ3712" s="29">
        <v>0.23</v>
      </c>
      <c r="AK3712" s="29">
        <v>0</v>
      </c>
      <c r="AL3712" s="29">
        <v>0</v>
      </c>
      <c r="AM3712" s="29" t="s">
        <v>28</v>
      </c>
      <c r="AN3712" s="44" t="s">
        <v>27</v>
      </c>
      <c r="AO3712" s="29" t="s">
        <v>28</v>
      </c>
      <c r="AP3712" s="29">
        <v>1</v>
      </c>
      <c r="AQ3712" s="29" t="s">
        <v>33</v>
      </c>
      <c r="AR3712" s="29" t="s">
        <v>33</v>
      </c>
      <c r="AS3712" s="29" t="s">
        <v>33</v>
      </c>
      <c r="AT3712" s="29"/>
      <c r="AU3712" s="144"/>
      <c r="AV3712" s="36" t="s">
        <v>28</v>
      </c>
      <c r="AW3712" s="102" t="s">
        <v>33</v>
      </c>
      <c r="AX3712" s="129" t="s">
        <v>33</v>
      </c>
      <c r="AY3712" s="106" t="e">
        <v>#N/A</v>
      </c>
      <c r="BD3712" t="s">
        <v>1724</v>
      </c>
      <c r="BE3712" t="e">
        <v>#N/A</v>
      </c>
      <c r="BF3712">
        <v>0</v>
      </c>
      <c r="BH3712" t="str">
        <f t="shared" si="808"/>
        <v/>
      </c>
      <c r="BJ3712" t="str">
        <f t="shared" si="809"/>
        <v>OK</v>
      </c>
      <c r="BK3712" s="130" t="s">
        <v>5302</v>
      </c>
      <c r="BL3712" s="130" t="e">
        <v>#VALUE!</v>
      </c>
      <c r="BM3712" s="131" t="s">
        <v>33</v>
      </c>
      <c r="BN3712" s="131" t="e">
        <v>#VALUE!</v>
      </c>
      <c r="BO3712" t="e">
        <v>#N/A</v>
      </c>
      <c r="BP3712">
        <v>0</v>
      </c>
    </row>
    <row r="3713" spans="1:68" x14ac:dyDescent="0.3">
      <c r="A3713" s="1"/>
      <c r="B3713" s="47">
        <v>3352</v>
      </c>
      <c r="C3713" s="45">
        <v>1050781</v>
      </c>
      <c r="D3713" s="29"/>
      <c r="E3713" s="29"/>
      <c r="F3713" s="31" t="s">
        <v>2922</v>
      </c>
      <c r="G3713" s="29" t="s">
        <v>31</v>
      </c>
      <c r="H3713" s="29"/>
      <c r="I3713" s="148" t="s">
        <v>33</v>
      </c>
      <c r="J3713" s="147" t="s">
        <v>33</v>
      </c>
      <c r="K3713" s="148" t="e">
        <v>#N/A</v>
      </c>
      <c r="L3713" s="148" t="s">
        <v>32</v>
      </c>
      <c r="M3713" s="147" t="s">
        <v>33</v>
      </c>
      <c r="N3713" s="29" t="str">
        <f t="shared" si="805"/>
        <v/>
      </c>
      <c r="O3713" s="29" t="str">
        <f t="shared" si="806"/>
        <v/>
      </c>
      <c r="P3713" s="29" t="str">
        <f t="shared" si="807"/>
        <v/>
      </c>
      <c r="Q3713" s="29" t="str">
        <f t="shared" si="798"/>
        <v/>
      </c>
      <c r="R3713" s="29" t="str">
        <f t="shared" si="799"/>
        <v/>
      </c>
      <c r="S3713" s="29" t="str">
        <f t="shared" si="800"/>
        <v/>
      </c>
      <c r="T3713" s="29" t="str">
        <f t="shared" si="801"/>
        <v/>
      </c>
      <c r="U3713" s="29"/>
      <c r="V3713" s="29"/>
      <c r="W3713" s="38" t="s">
        <v>2868</v>
      </c>
      <c r="X3713" s="29" t="s">
        <v>158</v>
      </c>
      <c r="Y3713" s="146">
        <v>71278</v>
      </c>
      <c r="Z3713" s="33">
        <v>91236</v>
      </c>
      <c r="AA3713" s="34">
        <f t="shared" si="802"/>
        <v>0.28000000000000003</v>
      </c>
      <c r="AB3713" s="33">
        <f t="shared" si="803"/>
        <v>91236</v>
      </c>
      <c r="AC3713" s="34">
        <f t="shared" si="804"/>
        <v>0.28000225191504957</v>
      </c>
      <c r="AD3713" s="145">
        <f t="shared" si="810"/>
        <v>76030</v>
      </c>
      <c r="AE3713" s="105">
        <v>59398.332999999999</v>
      </c>
      <c r="AF3713" s="34" t="s">
        <v>36</v>
      </c>
      <c r="AG3713" s="34" t="s">
        <v>36</v>
      </c>
      <c r="AH3713" s="34" t="s">
        <v>36</v>
      </c>
      <c r="AI3713" s="29">
        <v>50</v>
      </c>
      <c r="AJ3713" s="29">
        <v>0.27200000000000002</v>
      </c>
      <c r="AK3713" s="29">
        <v>0</v>
      </c>
      <c r="AL3713" s="29">
        <v>0</v>
      </c>
      <c r="AM3713" s="29" t="s">
        <v>28</v>
      </c>
      <c r="AN3713" s="44" t="s">
        <v>27</v>
      </c>
      <c r="AO3713" s="29" t="s">
        <v>28</v>
      </c>
      <c r="AP3713" s="29">
        <v>1</v>
      </c>
      <c r="AQ3713" s="29" t="s">
        <v>33</v>
      </c>
      <c r="AR3713" s="29" t="s">
        <v>33</v>
      </c>
      <c r="AS3713" s="29" t="s">
        <v>33</v>
      </c>
      <c r="AT3713" s="29"/>
      <c r="AU3713" s="144"/>
      <c r="AV3713" s="36" t="s">
        <v>28</v>
      </c>
      <c r="AW3713" s="102" t="s">
        <v>33</v>
      </c>
      <c r="AX3713" s="129" t="s">
        <v>33</v>
      </c>
      <c r="AY3713" s="106" t="e">
        <v>#N/A</v>
      </c>
      <c r="BD3713" t="s">
        <v>1724</v>
      </c>
      <c r="BE3713" t="e">
        <v>#N/A</v>
      </c>
      <c r="BF3713">
        <v>0</v>
      </c>
      <c r="BH3713" t="str">
        <f t="shared" si="808"/>
        <v/>
      </c>
      <c r="BJ3713" t="str">
        <f t="shared" si="809"/>
        <v>OK</v>
      </c>
      <c r="BK3713" s="130" t="s">
        <v>5302</v>
      </c>
      <c r="BL3713" s="130" t="e">
        <v>#VALUE!</v>
      </c>
      <c r="BM3713" s="131" t="s">
        <v>33</v>
      </c>
      <c r="BN3713" s="131" t="e">
        <v>#VALUE!</v>
      </c>
      <c r="BO3713" t="e">
        <v>#N/A</v>
      </c>
      <c r="BP3713">
        <v>0</v>
      </c>
    </row>
    <row r="3714" spans="1:68" x14ac:dyDescent="0.3">
      <c r="A3714" s="1"/>
      <c r="B3714" s="47">
        <v>3353</v>
      </c>
      <c r="C3714" s="45">
        <v>1050782</v>
      </c>
      <c r="D3714" s="29"/>
      <c r="E3714" s="29"/>
      <c r="F3714" s="31" t="s">
        <v>2923</v>
      </c>
      <c r="G3714" s="29" t="s">
        <v>31</v>
      </c>
      <c r="H3714" s="29"/>
      <c r="I3714" s="148" t="s">
        <v>33</v>
      </c>
      <c r="J3714" s="147" t="s">
        <v>33</v>
      </c>
      <c r="K3714" s="148" t="e">
        <v>#N/A</v>
      </c>
      <c r="L3714" s="148" t="s">
        <v>32</v>
      </c>
      <c r="M3714" s="147" t="s">
        <v>33</v>
      </c>
      <c r="N3714" s="29" t="str">
        <f t="shared" si="805"/>
        <v/>
      </c>
      <c r="O3714" s="29" t="str">
        <f t="shared" si="806"/>
        <v/>
      </c>
      <c r="P3714" s="29" t="str">
        <f t="shared" si="807"/>
        <v/>
      </c>
      <c r="Q3714" s="29" t="str">
        <f t="shared" si="798"/>
        <v/>
      </c>
      <c r="R3714" s="29" t="str">
        <f t="shared" si="799"/>
        <v/>
      </c>
      <c r="S3714" s="29" t="str">
        <f t="shared" si="800"/>
        <v/>
      </c>
      <c r="T3714" s="29" t="str">
        <f t="shared" si="801"/>
        <v/>
      </c>
      <c r="U3714" s="29"/>
      <c r="V3714" s="29"/>
      <c r="W3714" s="38" t="s">
        <v>2868</v>
      </c>
      <c r="X3714" s="29" t="s">
        <v>158</v>
      </c>
      <c r="Y3714" s="146">
        <v>73137</v>
      </c>
      <c r="Z3714" s="33">
        <v>93616</v>
      </c>
      <c r="AA3714" s="34">
        <f t="shared" si="802"/>
        <v>0.28000000000000003</v>
      </c>
      <c r="AB3714" s="33">
        <f t="shared" si="803"/>
        <v>93616</v>
      </c>
      <c r="AC3714" s="34">
        <f t="shared" si="804"/>
        <v>0.28000874523155173</v>
      </c>
      <c r="AD3714" s="145">
        <f t="shared" si="810"/>
        <v>78013.332999999999</v>
      </c>
      <c r="AE3714" s="105">
        <v>60947.5</v>
      </c>
      <c r="AF3714" s="34" t="s">
        <v>36</v>
      </c>
      <c r="AG3714" s="34" t="s">
        <v>36</v>
      </c>
      <c r="AH3714" s="34" t="s">
        <v>36</v>
      </c>
      <c r="AI3714" s="29">
        <v>54.8</v>
      </c>
      <c r="AJ3714" s="29">
        <v>0.33600000000000002</v>
      </c>
      <c r="AK3714" s="29">
        <v>0</v>
      </c>
      <c r="AL3714" s="29">
        <v>0</v>
      </c>
      <c r="AM3714" s="29" t="s">
        <v>28</v>
      </c>
      <c r="AN3714" s="44" t="s">
        <v>27</v>
      </c>
      <c r="AO3714" s="29" t="s">
        <v>28</v>
      </c>
      <c r="AP3714" s="29">
        <v>1</v>
      </c>
      <c r="AQ3714" s="29" t="s">
        <v>33</v>
      </c>
      <c r="AR3714" s="29" t="s">
        <v>33</v>
      </c>
      <c r="AS3714" s="29" t="s">
        <v>33</v>
      </c>
      <c r="AT3714" s="29"/>
      <c r="AU3714" s="144"/>
      <c r="AV3714" s="36" t="s">
        <v>28</v>
      </c>
      <c r="AW3714" s="102" t="s">
        <v>33</v>
      </c>
      <c r="AX3714" s="129" t="s">
        <v>33</v>
      </c>
      <c r="AY3714" s="106" t="e">
        <v>#N/A</v>
      </c>
      <c r="BD3714" t="s">
        <v>1724</v>
      </c>
      <c r="BE3714" t="e">
        <v>#N/A</v>
      </c>
      <c r="BF3714">
        <v>0</v>
      </c>
      <c r="BH3714" t="str">
        <f t="shared" si="808"/>
        <v/>
      </c>
      <c r="BJ3714" t="str">
        <f t="shared" si="809"/>
        <v>OK</v>
      </c>
      <c r="BK3714" s="130" t="s">
        <v>5302</v>
      </c>
      <c r="BL3714" s="130" t="e">
        <v>#VALUE!</v>
      </c>
      <c r="BM3714" s="131" t="s">
        <v>33</v>
      </c>
      <c r="BN3714" s="131" t="e">
        <v>#VALUE!</v>
      </c>
      <c r="BO3714" t="e">
        <v>#N/A</v>
      </c>
      <c r="BP3714">
        <v>0</v>
      </c>
    </row>
    <row r="3715" spans="1:68" x14ac:dyDescent="0.3">
      <c r="A3715" s="1"/>
      <c r="B3715" s="47">
        <v>3354</v>
      </c>
      <c r="C3715" s="45">
        <v>1050783</v>
      </c>
      <c r="D3715" s="29"/>
      <c r="E3715" s="29"/>
      <c r="F3715" s="31" t="s">
        <v>2924</v>
      </c>
      <c r="G3715" s="29" t="s">
        <v>31</v>
      </c>
      <c r="H3715" s="29"/>
      <c r="I3715" s="148" t="s">
        <v>33</v>
      </c>
      <c r="J3715" s="147" t="s">
        <v>33</v>
      </c>
      <c r="K3715" s="148" t="e">
        <v>#N/A</v>
      </c>
      <c r="L3715" s="148" t="s">
        <v>32</v>
      </c>
      <c r="M3715" s="147" t="s">
        <v>33</v>
      </c>
      <c r="N3715" s="29" t="str">
        <f t="shared" si="805"/>
        <v/>
      </c>
      <c r="O3715" s="29" t="str">
        <f t="shared" si="806"/>
        <v/>
      </c>
      <c r="P3715" s="29" t="str">
        <f t="shared" si="807"/>
        <v/>
      </c>
      <c r="Q3715" s="29" t="str">
        <f t="shared" si="798"/>
        <v/>
      </c>
      <c r="R3715" s="29" t="str">
        <f t="shared" si="799"/>
        <v/>
      </c>
      <c r="S3715" s="29" t="str">
        <f t="shared" si="800"/>
        <v/>
      </c>
      <c r="T3715" s="29" t="str">
        <f t="shared" si="801"/>
        <v/>
      </c>
      <c r="U3715" s="29"/>
      <c r="V3715" s="29"/>
      <c r="W3715" s="38" t="s">
        <v>2868</v>
      </c>
      <c r="X3715" s="29" t="s">
        <v>158</v>
      </c>
      <c r="Y3715" s="146">
        <v>74989</v>
      </c>
      <c r="Z3715" s="33">
        <v>95986</v>
      </c>
      <c r="AA3715" s="34">
        <f t="shared" si="802"/>
        <v>0.28000000000000003</v>
      </c>
      <c r="AB3715" s="33">
        <f t="shared" si="803"/>
        <v>95986</v>
      </c>
      <c r="AC3715" s="34">
        <f t="shared" si="804"/>
        <v>0.28000106831669214</v>
      </c>
      <c r="AD3715" s="145">
        <f t="shared" si="810"/>
        <v>79988.332999999999</v>
      </c>
      <c r="AE3715" s="105">
        <v>62490.832999999999</v>
      </c>
      <c r="AF3715" s="34" t="s">
        <v>36</v>
      </c>
      <c r="AG3715" s="34" t="s">
        <v>36</v>
      </c>
      <c r="AH3715" s="34" t="s">
        <v>36</v>
      </c>
      <c r="AI3715" s="29">
        <v>60.8</v>
      </c>
      <c r="AJ3715" s="29">
        <v>0</v>
      </c>
      <c r="AK3715" s="29">
        <v>0</v>
      </c>
      <c r="AL3715" s="29">
        <v>0</v>
      </c>
      <c r="AM3715" s="29" t="s">
        <v>28</v>
      </c>
      <c r="AN3715" s="44" t="s">
        <v>27</v>
      </c>
      <c r="AO3715" s="29" t="s">
        <v>28</v>
      </c>
      <c r="AP3715" s="29">
        <v>1</v>
      </c>
      <c r="AQ3715" s="29" t="s">
        <v>33</v>
      </c>
      <c r="AR3715" s="29" t="s">
        <v>33</v>
      </c>
      <c r="AS3715" s="29" t="s">
        <v>33</v>
      </c>
      <c r="AT3715" s="29"/>
      <c r="AU3715" s="144"/>
      <c r="AV3715" s="36" t="s">
        <v>28</v>
      </c>
      <c r="AW3715" s="102" t="s">
        <v>33</v>
      </c>
      <c r="AX3715" s="129" t="s">
        <v>33</v>
      </c>
      <c r="AY3715" s="106" t="e">
        <v>#N/A</v>
      </c>
      <c r="BD3715" t="s">
        <v>1724</v>
      </c>
      <c r="BE3715" t="e">
        <v>#N/A</v>
      </c>
      <c r="BF3715">
        <v>0</v>
      </c>
      <c r="BH3715" t="str">
        <f t="shared" si="808"/>
        <v/>
      </c>
      <c r="BJ3715" t="str">
        <f t="shared" si="809"/>
        <v>OK</v>
      </c>
      <c r="BK3715" s="130" t="s">
        <v>5302</v>
      </c>
      <c r="BL3715" s="130" t="e">
        <v>#VALUE!</v>
      </c>
      <c r="BM3715" s="131" t="s">
        <v>33</v>
      </c>
      <c r="BN3715" s="131" t="e">
        <v>#VALUE!</v>
      </c>
      <c r="BO3715" t="e">
        <v>#N/A</v>
      </c>
      <c r="BP3715">
        <v>0</v>
      </c>
    </row>
    <row r="3716" spans="1:68" x14ac:dyDescent="0.3">
      <c r="A3716" s="1"/>
      <c r="B3716" s="47">
        <v>3355</v>
      </c>
      <c r="C3716" s="45">
        <v>1050784</v>
      </c>
      <c r="D3716" s="29"/>
      <c r="E3716" s="29"/>
      <c r="F3716" s="31" t="s">
        <v>2925</v>
      </c>
      <c r="G3716" s="29" t="s">
        <v>31</v>
      </c>
      <c r="H3716" s="29"/>
      <c r="I3716" s="148" t="s">
        <v>33</v>
      </c>
      <c r="J3716" s="147" t="s">
        <v>33</v>
      </c>
      <c r="K3716" s="148" t="e">
        <v>#N/A</v>
      </c>
      <c r="L3716" s="148" t="s">
        <v>32</v>
      </c>
      <c r="M3716" s="147" t="s">
        <v>33</v>
      </c>
      <c r="N3716" s="29" t="str">
        <f t="shared" si="805"/>
        <v/>
      </c>
      <c r="O3716" s="29" t="str">
        <f t="shared" si="806"/>
        <v/>
      </c>
      <c r="P3716" s="29" t="str">
        <f t="shared" si="807"/>
        <v/>
      </c>
      <c r="Q3716" s="29" t="str">
        <f t="shared" si="798"/>
        <v/>
      </c>
      <c r="R3716" s="29" t="str">
        <f t="shared" si="799"/>
        <v/>
      </c>
      <c r="S3716" s="29" t="str">
        <f t="shared" si="800"/>
        <v/>
      </c>
      <c r="T3716" s="29" t="str">
        <f t="shared" si="801"/>
        <v/>
      </c>
      <c r="U3716" s="29"/>
      <c r="V3716" s="29"/>
      <c r="W3716" s="38" t="s">
        <v>2868</v>
      </c>
      <c r="X3716" s="29" t="s">
        <v>158</v>
      </c>
      <c r="Y3716" s="146">
        <v>72769</v>
      </c>
      <c r="Z3716" s="33">
        <v>93144</v>
      </c>
      <c r="AA3716" s="34">
        <f t="shared" si="802"/>
        <v>0.28000000000000003</v>
      </c>
      <c r="AB3716" s="33">
        <f t="shared" si="803"/>
        <v>93144</v>
      </c>
      <c r="AC3716" s="34">
        <f t="shared" si="804"/>
        <v>0.27999560955899139</v>
      </c>
      <c r="AD3716" s="145">
        <f t="shared" si="810"/>
        <v>77620</v>
      </c>
      <c r="AE3716" s="105">
        <v>60640.832999999999</v>
      </c>
      <c r="AF3716" s="34" t="s">
        <v>36</v>
      </c>
      <c r="AG3716" s="34" t="s">
        <v>36</v>
      </c>
      <c r="AH3716" s="34" t="s">
        <v>36</v>
      </c>
      <c r="AI3716" s="29">
        <v>66.8</v>
      </c>
      <c r="AJ3716" s="29">
        <v>0.496</v>
      </c>
      <c r="AK3716" s="29">
        <v>0</v>
      </c>
      <c r="AL3716" s="29">
        <v>0</v>
      </c>
      <c r="AM3716" s="29" t="s">
        <v>28</v>
      </c>
      <c r="AN3716" s="44" t="s">
        <v>27</v>
      </c>
      <c r="AO3716" s="29" t="s">
        <v>28</v>
      </c>
      <c r="AP3716" s="29">
        <v>1</v>
      </c>
      <c r="AQ3716" s="29" t="s">
        <v>33</v>
      </c>
      <c r="AR3716" s="29" t="s">
        <v>33</v>
      </c>
      <c r="AS3716" s="29" t="s">
        <v>33</v>
      </c>
      <c r="AT3716" s="29"/>
      <c r="AU3716" s="144"/>
      <c r="AV3716" s="36" t="s">
        <v>28</v>
      </c>
      <c r="AW3716" s="102" t="s">
        <v>33</v>
      </c>
      <c r="AX3716" s="129" t="s">
        <v>33</v>
      </c>
      <c r="AY3716" s="106" t="e">
        <v>#N/A</v>
      </c>
      <c r="BD3716" t="s">
        <v>1724</v>
      </c>
      <c r="BE3716" t="e">
        <v>#N/A</v>
      </c>
      <c r="BF3716">
        <v>0</v>
      </c>
      <c r="BH3716" t="str">
        <f t="shared" si="808"/>
        <v/>
      </c>
      <c r="BJ3716" t="str">
        <f t="shared" si="809"/>
        <v>OK</v>
      </c>
      <c r="BK3716" s="130" t="s">
        <v>5302</v>
      </c>
      <c r="BL3716" s="130" t="e">
        <v>#VALUE!</v>
      </c>
      <c r="BM3716" s="131" t="s">
        <v>33</v>
      </c>
      <c r="BN3716" s="131" t="e">
        <v>#VALUE!</v>
      </c>
      <c r="BO3716" t="e">
        <v>#N/A</v>
      </c>
      <c r="BP3716">
        <v>0</v>
      </c>
    </row>
    <row r="3717" spans="1:68" x14ac:dyDescent="0.3">
      <c r="A3717" s="1"/>
      <c r="B3717" s="47">
        <v>3356</v>
      </c>
      <c r="C3717" s="45">
        <v>1050785</v>
      </c>
      <c r="D3717" s="29"/>
      <c r="E3717" s="29"/>
      <c r="F3717" s="39" t="s">
        <v>2926</v>
      </c>
      <c r="G3717" s="29" t="s">
        <v>61</v>
      </c>
      <c r="H3717" s="70" t="s">
        <v>69</v>
      </c>
      <c r="I3717" s="148" t="s">
        <v>33</v>
      </c>
      <c r="J3717" s="147" t="s">
        <v>33</v>
      </c>
      <c r="K3717" s="148" t="e">
        <v>#N/A</v>
      </c>
      <c r="L3717" s="148" t="s">
        <v>32</v>
      </c>
      <c r="M3717" s="147" t="s">
        <v>33</v>
      </c>
      <c r="N3717" s="29" t="str">
        <f t="shared" si="805"/>
        <v/>
      </c>
      <c r="O3717" s="29" t="str">
        <f t="shared" si="806"/>
        <v/>
      </c>
      <c r="P3717" s="29" t="str">
        <f t="shared" si="807"/>
        <v/>
      </c>
      <c r="Q3717" s="29" t="str">
        <f t="shared" si="798"/>
        <v/>
      </c>
      <c r="R3717" s="29" t="str">
        <f t="shared" si="799"/>
        <v/>
      </c>
      <c r="S3717" s="29" t="str">
        <f t="shared" si="800"/>
        <v/>
      </c>
      <c r="T3717" s="29" t="str">
        <f t="shared" si="801"/>
        <v/>
      </c>
      <c r="U3717" s="29"/>
      <c r="V3717" s="29"/>
      <c r="W3717" s="38" t="s">
        <v>2868</v>
      </c>
      <c r="X3717" s="29" t="s">
        <v>158</v>
      </c>
      <c r="Y3717" s="146">
        <v>115674</v>
      </c>
      <c r="Z3717" s="33">
        <v>127241</v>
      </c>
      <c r="AA3717" s="34">
        <f t="shared" si="802"/>
        <v>0.1</v>
      </c>
      <c r="AB3717" s="33">
        <f t="shared" si="803"/>
        <v>127241</v>
      </c>
      <c r="AC3717" s="34">
        <f t="shared" si="804"/>
        <v>9.9996545463976363E-2</v>
      </c>
      <c r="AD3717" s="145">
        <f t="shared" si="810"/>
        <v>106034.167</v>
      </c>
      <c r="AE3717" s="105">
        <v>96395</v>
      </c>
      <c r="AF3717" s="34" t="e">
        <v>#N/A</v>
      </c>
      <c r="AG3717" s="34" t="e">
        <v>#N/A</v>
      </c>
      <c r="AH3717" s="34" t="e">
        <v>#N/A</v>
      </c>
      <c r="AI3717" s="29">
        <v>89.5</v>
      </c>
      <c r="AJ3717" s="29">
        <v>0.38400000000000001</v>
      </c>
      <c r="AK3717" s="29">
        <v>0</v>
      </c>
      <c r="AL3717" s="29">
        <v>0</v>
      </c>
      <c r="AM3717" s="29" t="s">
        <v>27</v>
      </c>
      <c r="AN3717" s="44" t="s">
        <v>27</v>
      </c>
      <c r="AO3717" s="29" t="s">
        <v>27</v>
      </c>
      <c r="AP3717" s="29">
        <v>1</v>
      </c>
      <c r="AQ3717" s="29" t="s">
        <v>33</v>
      </c>
      <c r="AR3717" s="29" t="s">
        <v>33</v>
      </c>
      <c r="AS3717" s="29" t="s">
        <v>33</v>
      </c>
      <c r="AT3717" s="29"/>
      <c r="AU3717" s="144"/>
      <c r="AV3717" s="36" t="s">
        <v>28</v>
      </c>
      <c r="AW3717" s="102" t="s">
        <v>33</v>
      </c>
      <c r="AX3717" s="129" t="s">
        <v>33</v>
      </c>
      <c r="AY3717" s="106" t="e">
        <v>#N/A</v>
      </c>
      <c r="BD3717" t="s">
        <v>1724</v>
      </c>
      <c r="BE3717" t="e">
        <v>#N/A</v>
      </c>
      <c r="BF3717" t="e">
        <v>#N/A</v>
      </c>
      <c r="BH3717" t="str">
        <f t="shared" si="808"/>
        <v/>
      </c>
      <c r="BJ3717" t="str">
        <f t="shared" si="809"/>
        <v>OK</v>
      </c>
      <c r="BK3717" s="130" t="s">
        <v>5302</v>
      </c>
      <c r="BL3717" s="130" t="e">
        <v>#VALUE!</v>
      </c>
      <c r="BM3717" s="131" t="s">
        <v>33</v>
      </c>
      <c r="BN3717" s="131" t="e">
        <v>#VALUE!</v>
      </c>
      <c r="BO3717" t="e">
        <v>#N/A</v>
      </c>
      <c r="BP3717">
        <v>0</v>
      </c>
    </row>
    <row r="3718" spans="1:68" x14ac:dyDescent="0.3">
      <c r="A3718" s="1"/>
      <c r="B3718" s="47">
        <v>3357</v>
      </c>
      <c r="C3718" s="45">
        <v>1050786</v>
      </c>
      <c r="D3718" s="29"/>
      <c r="E3718" s="29"/>
      <c r="F3718" s="39" t="s">
        <v>2927</v>
      </c>
      <c r="G3718" s="29" t="s">
        <v>61</v>
      </c>
      <c r="H3718" s="70" t="s">
        <v>69</v>
      </c>
      <c r="I3718" s="148" t="s">
        <v>33</v>
      </c>
      <c r="J3718" s="147" t="s">
        <v>33</v>
      </c>
      <c r="K3718" s="148" t="e">
        <v>#N/A</v>
      </c>
      <c r="L3718" s="148" t="s">
        <v>32</v>
      </c>
      <c r="M3718" s="147" t="s">
        <v>33</v>
      </c>
      <c r="N3718" s="29" t="str">
        <f t="shared" si="805"/>
        <v/>
      </c>
      <c r="O3718" s="29" t="str">
        <f t="shared" si="806"/>
        <v/>
      </c>
      <c r="P3718" s="29" t="str">
        <f t="shared" si="807"/>
        <v/>
      </c>
      <c r="Q3718" s="29" t="str">
        <f t="shared" si="798"/>
        <v/>
      </c>
      <c r="R3718" s="29" t="str">
        <f t="shared" si="799"/>
        <v/>
      </c>
      <c r="S3718" s="29" t="str">
        <f t="shared" si="800"/>
        <v/>
      </c>
      <c r="T3718" s="29" t="str">
        <f t="shared" si="801"/>
        <v/>
      </c>
      <c r="U3718" s="29"/>
      <c r="V3718" s="29"/>
      <c r="W3718" s="38" t="s">
        <v>2868</v>
      </c>
      <c r="X3718" s="29" t="s">
        <v>158</v>
      </c>
      <c r="Y3718" s="146">
        <v>91060</v>
      </c>
      <c r="Z3718" s="33">
        <v>100166</v>
      </c>
      <c r="AA3718" s="34">
        <f t="shared" si="802"/>
        <v>0.1</v>
      </c>
      <c r="AB3718" s="33">
        <f t="shared" si="803"/>
        <v>100166</v>
      </c>
      <c r="AC3718" s="34">
        <f t="shared" si="804"/>
        <v>0.10000000922468709</v>
      </c>
      <c r="AD3718" s="145">
        <f t="shared" si="810"/>
        <v>83471.667000000001</v>
      </c>
      <c r="AE3718" s="105">
        <v>75883.332999999999</v>
      </c>
      <c r="AF3718" s="34" t="e">
        <v>#N/A</v>
      </c>
      <c r="AG3718" s="34" t="e">
        <v>#N/A</v>
      </c>
      <c r="AH3718" s="34" t="e">
        <v>#N/A</v>
      </c>
      <c r="AI3718" s="29">
        <v>97.86</v>
      </c>
      <c r="AJ3718" s="29">
        <v>0.51</v>
      </c>
      <c r="AK3718" s="29">
        <v>0</v>
      </c>
      <c r="AL3718" s="29">
        <v>0</v>
      </c>
      <c r="AM3718" s="29" t="s">
        <v>27</v>
      </c>
      <c r="AN3718" s="44" t="s">
        <v>27</v>
      </c>
      <c r="AO3718" s="29" t="s">
        <v>27</v>
      </c>
      <c r="AP3718" s="29">
        <v>1</v>
      </c>
      <c r="AQ3718" s="29" t="s">
        <v>33</v>
      </c>
      <c r="AR3718" s="29" t="s">
        <v>33</v>
      </c>
      <c r="AS3718" s="29" t="s">
        <v>33</v>
      </c>
      <c r="AT3718" s="29"/>
      <c r="AU3718" s="144"/>
      <c r="AV3718" s="36" t="s">
        <v>28</v>
      </c>
      <c r="AW3718" s="102" t="s">
        <v>33</v>
      </c>
      <c r="AX3718" s="129" t="s">
        <v>33</v>
      </c>
      <c r="AY3718" s="106" t="e">
        <v>#N/A</v>
      </c>
      <c r="BD3718" t="s">
        <v>1724</v>
      </c>
      <c r="BE3718" t="e">
        <v>#N/A</v>
      </c>
      <c r="BF3718" t="e">
        <v>#N/A</v>
      </c>
      <c r="BH3718" t="str">
        <f t="shared" si="808"/>
        <v/>
      </c>
      <c r="BJ3718" t="str">
        <f t="shared" si="809"/>
        <v>OK</v>
      </c>
      <c r="BK3718" s="130" t="s">
        <v>5302</v>
      </c>
      <c r="BL3718" s="130" t="e">
        <v>#VALUE!</v>
      </c>
      <c r="BM3718" s="131" t="s">
        <v>33</v>
      </c>
      <c r="BN3718" s="131" t="e">
        <v>#VALUE!</v>
      </c>
      <c r="BO3718" t="e">
        <v>#N/A</v>
      </c>
      <c r="BP3718">
        <v>0</v>
      </c>
    </row>
    <row r="3719" spans="1:68" x14ac:dyDescent="0.3">
      <c r="A3719" s="1"/>
      <c r="B3719" s="47">
        <v>3358</v>
      </c>
      <c r="C3719" s="45">
        <v>1050787</v>
      </c>
      <c r="D3719" s="29"/>
      <c r="E3719" s="29"/>
      <c r="F3719" s="39" t="s">
        <v>2928</v>
      </c>
      <c r="G3719" s="29" t="s">
        <v>61</v>
      </c>
      <c r="H3719" s="70" t="s">
        <v>69</v>
      </c>
      <c r="I3719" s="148" t="s">
        <v>33</v>
      </c>
      <c r="J3719" s="147" t="s">
        <v>33</v>
      </c>
      <c r="K3719" s="148" t="e">
        <v>#N/A</v>
      </c>
      <c r="L3719" s="148" t="s">
        <v>32</v>
      </c>
      <c r="M3719" s="147" t="s">
        <v>33</v>
      </c>
      <c r="N3719" s="29" t="str">
        <f t="shared" si="805"/>
        <v/>
      </c>
      <c r="O3719" s="29" t="str">
        <f t="shared" si="806"/>
        <v/>
      </c>
      <c r="P3719" s="29" t="str">
        <f t="shared" si="807"/>
        <v/>
      </c>
      <c r="Q3719" s="29" t="str">
        <f t="shared" si="798"/>
        <v/>
      </c>
      <c r="R3719" s="29" t="str">
        <f t="shared" si="799"/>
        <v/>
      </c>
      <c r="S3719" s="29" t="str">
        <f t="shared" si="800"/>
        <v/>
      </c>
      <c r="T3719" s="29" t="str">
        <f t="shared" si="801"/>
        <v/>
      </c>
      <c r="U3719" s="29"/>
      <c r="V3719" s="29"/>
      <c r="W3719" s="38" t="s">
        <v>2868</v>
      </c>
      <c r="X3719" s="29" t="s">
        <v>158</v>
      </c>
      <c r="Y3719" s="146">
        <v>159168</v>
      </c>
      <c r="Z3719" s="33">
        <v>175085</v>
      </c>
      <c r="AA3719" s="34">
        <f t="shared" si="802"/>
        <v>0.1</v>
      </c>
      <c r="AB3719" s="33">
        <f t="shared" si="803"/>
        <v>175085</v>
      </c>
      <c r="AC3719" s="34">
        <f t="shared" si="804"/>
        <v>0.10000125904704453</v>
      </c>
      <c r="AD3719" s="145">
        <f t="shared" si="810"/>
        <v>145904.16699999999</v>
      </c>
      <c r="AE3719" s="105">
        <v>132640</v>
      </c>
      <c r="AF3719" s="34" t="e">
        <v>#N/A</v>
      </c>
      <c r="AG3719" s="34" t="e">
        <v>#N/A</v>
      </c>
      <c r="AH3719" s="34" t="e">
        <v>#N/A</v>
      </c>
      <c r="AI3719" s="29">
        <v>108.6</v>
      </c>
      <c r="AJ3719" s="29">
        <v>0.63500000000000001</v>
      </c>
      <c r="AK3719" s="29">
        <v>0</v>
      </c>
      <c r="AL3719" s="29">
        <v>0</v>
      </c>
      <c r="AM3719" s="29" t="s">
        <v>27</v>
      </c>
      <c r="AN3719" s="44" t="s">
        <v>27</v>
      </c>
      <c r="AO3719" s="29" t="s">
        <v>27</v>
      </c>
      <c r="AP3719" s="29">
        <v>1</v>
      </c>
      <c r="AQ3719" s="29" t="s">
        <v>33</v>
      </c>
      <c r="AR3719" s="29" t="s">
        <v>33</v>
      </c>
      <c r="AS3719" s="29" t="s">
        <v>33</v>
      </c>
      <c r="AT3719" s="29"/>
      <c r="AU3719" s="144"/>
      <c r="AV3719" s="36" t="s">
        <v>28</v>
      </c>
      <c r="AW3719" s="102" t="s">
        <v>33</v>
      </c>
      <c r="AX3719" s="129" t="s">
        <v>33</v>
      </c>
      <c r="AY3719" s="106" t="e">
        <v>#N/A</v>
      </c>
      <c r="BD3719" t="s">
        <v>1724</v>
      </c>
      <c r="BE3719" t="e">
        <v>#N/A</v>
      </c>
      <c r="BF3719" t="e">
        <v>#N/A</v>
      </c>
      <c r="BH3719" t="str">
        <f t="shared" si="808"/>
        <v/>
      </c>
      <c r="BJ3719" t="str">
        <f t="shared" si="809"/>
        <v>OK</v>
      </c>
      <c r="BK3719" s="130" t="s">
        <v>5302</v>
      </c>
      <c r="BL3719" s="130" t="e">
        <v>#VALUE!</v>
      </c>
      <c r="BM3719" s="131" t="s">
        <v>33</v>
      </c>
      <c r="BN3719" s="131" t="e">
        <v>#VALUE!</v>
      </c>
      <c r="BO3719" t="e">
        <v>#N/A</v>
      </c>
      <c r="BP3719">
        <v>0</v>
      </c>
    </row>
    <row r="3720" spans="1:68" x14ac:dyDescent="0.3">
      <c r="A3720" s="1"/>
      <c r="B3720" s="47">
        <v>3359</v>
      </c>
      <c r="C3720" s="45">
        <v>1050788</v>
      </c>
      <c r="D3720" s="29"/>
      <c r="E3720" s="29"/>
      <c r="F3720" s="39" t="s">
        <v>2929</v>
      </c>
      <c r="G3720" s="29" t="s">
        <v>61</v>
      </c>
      <c r="H3720" s="70" t="s">
        <v>69</v>
      </c>
      <c r="I3720" s="148" t="s">
        <v>33</v>
      </c>
      <c r="J3720" s="147" t="s">
        <v>33</v>
      </c>
      <c r="K3720" s="148" t="e">
        <v>#N/A</v>
      </c>
      <c r="L3720" s="148" t="s">
        <v>32</v>
      </c>
      <c r="M3720" s="147" t="s">
        <v>33</v>
      </c>
      <c r="N3720" s="29" t="str">
        <f t="shared" si="805"/>
        <v/>
      </c>
      <c r="O3720" s="29" t="str">
        <f t="shared" si="806"/>
        <v/>
      </c>
      <c r="P3720" s="29" t="str">
        <f t="shared" si="807"/>
        <v/>
      </c>
      <c r="Q3720" s="29" t="str">
        <f t="shared" si="798"/>
        <v/>
      </c>
      <c r="R3720" s="29" t="str">
        <f t="shared" si="799"/>
        <v/>
      </c>
      <c r="S3720" s="29" t="str">
        <f t="shared" si="800"/>
        <v/>
      </c>
      <c r="T3720" s="29" t="str">
        <f t="shared" si="801"/>
        <v/>
      </c>
      <c r="U3720" s="29"/>
      <c r="V3720" s="29"/>
      <c r="W3720" s="38" t="s">
        <v>2868</v>
      </c>
      <c r="X3720" s="29" t="s">
        <v>158</v>
      </c>
      <c r="Y3720" s="146">
        <v>136959</v>
      </c>
      <c r="Z3720" s="33">
        <v>150655</v>
      </c>
      <c r="AA3720" s="34">
        <f t="shared" si="802"/>
        <v>0.1</v>
      </c>
      <c r="AB3720" s="33">
        <f t="shared" si="803"/>
        <v>150655</v>
      </c>
      <c r="AC3720" s="34">
        <f t="shared" si="804"/>
        <v>0.10000072722493591</v>
      </c>
      <c r="AD3720" s="145">
        <f t="shared" si="810"/>
        <v>125545.833</v>
      </c>
      <c r="AE3720" s="105">
        <v>114132.5</v>
      </c>
      <c r="AF3720" s="34" t="e">
        <v>#N/A</v>
      </c>
      <c r="AG3720" s="34" t="e">
        <v>#N/A</v>
      </c>
      <c r="AH3720" s="34" t="e">
        <v>#N/A</v>
      </c>
      <c r="AI3720" s="29">
        <v>119</v>
      </c>
      <c r="AJ3720" s="29">
        <v>0.79200000000000004</v>
      </c>
      <c r="AK3720" s="29">
        <v>0</v>
      </c>
      <c r="AL3720" s="29">
        <v>0</v>
      </c>
      <c r="AM3720" s="29" t="s">
        <v>27</v>
      </c>
      <c r="AN3720" s="44" t="s">
        <v>27</v>
      </c>
      <c r="AO3720" s="29" t="s">
        <v>27</v>
      </c>
      <c r="AP3720" s="29">
        <v>1</v>
      </c>
      <c r="AQ3720" s="29" t="s">
        <v>33</v>
      </c>
      <c r="AR3720" s="29" t="s">
        <v>33</v>
      </c>
      <c r="AS3720" s="29" t="s">
        <v>33</v>
      </c>
      <c r="AT3720" s="29"/>
      <c r="AU3720" s="144"/>
      <c r="AV3720" s="36" t="s">
        <v>28</v>
      </c>
      <c r="AW3720" s="102" t="s">
        <v>33</v>
      </c>
      <c r="AX3720" s="129" t="s">
        <v>33</v>
      </c>
      <c r="AY3720" s="106" t="e">
        <v>#N/A</v>
      </c>
      <c r="BD3720" t="s">
        <v>1724</v>
      </c>
      <c r="BE3720" t="e">
        <v>#N/A</v>
      </c>
      <c r="BF3720" t="e">
        <v>#N/A</v>
      </c>
      <c r="BH3720" t="str">
        <f t="shared" si="808"/>
        <v/>
      </c>
      <c r="BJ3720" t="str">
        <f t="shared" si="809"/>
        <v>OK</v>
      </c>
      <c r="BK3720" s="130" t="s">
        <v>5302</v>
      </c>
      <c r="BL3720" s="130" t="e">
        <v>#VALUE!</v>
      </c>
      <c r="BM3720" s="131" t="s">
        <v>33</v>
      </c>
      <c r="BN3720" s="131" t="e">
        <v>#VALUE!</v>
      </c>
      <c r="BO3720" t="e">
        <v>#N/A</v>
      </c>
      <c r="BP3720">
        <v>0</v>
      </c>
    </row>
    <row r="3721" spans="1:68" x14ac:dyDescent="0.3">
      <c r="A3721" s="1"/>
      <c r="B3721" s="47">
        <v>3360</v>
      </c>
      <c r="C3721" s="45">
        <v>1050790</v>
      </c>
      <c r="D3721" s="29"/>
      <c r="E3721" s="29"/>
      <c r="F3721" s="39" t="s">
        <v>2930</v>
      </c>
      <c r="G3721" s="29" t="s">
        <v>61</v>
      </c>
      <c r="H3721" s="70" t="s">
        <v>69</v>
      </c>
      <c r="I3721" s="148" t="s">
        <v>33</v>
      </c>
      <c r="J3721" s="147" t="s">
        <v>33</v>
      </c>
      <c r="K3721" s="148" t="e">
        <v>#N/A</v>
      </c>
      <c r="L3721" s="148" t="s">
        <v>32</v>
      </c>
      <c r="M3721" s="147" t="s">
        <v>33</v>
      </c>
      <c r="N3721" s="29" t="str">
        <f t="shared" si="805"/>
        <v/>
      </c>
      <c r="O3721" s="29" t="str">
        <f t="shared" si="806"/>
        <v/>
      </c>
      <c r="P3721" s="29" t="str">
        <f t="shared" si="807"/>
        <v/>
      </c>
      <c r="Q3721" s="29" t="str">
        <f t="shared" si="798"/>
        <v/>
      </c>
      <c r="R3721" s="29" t="str">
        <f t="shared" si="799"/>
        <v/>
      </c>
      <c r="S3721" s="29" t="str">
        <f t="shared" si="800"/>
        <v/>
      </c>
      <c r="T3721" s="29" t="str">
        <f t="shared" si="801"/>
        <v/>
      </c>
      <c r="U3721" s="29"/>
      <c r="V3721" s="29"/>
      <c r="W3721" s="38" t="s">
        <v>2868</v>
      </c>
      <c r="X3721" s="29" t="s">
        <v>158</v>
      </c>
      <c r="Y3721" s="146">
        <v>132333</v>
      </c>
      <c r="Z3721" s="33">
        <v>145566</v>
      </c>
      <c r="AA3721" s="34">
        <f t="shared" si="802"/>
        <v>0.1</v>
      </c>
      <c r="AB3721" s="33">
        <f t="shared" si="803"/>
        <v>145566</v>
      </c>
      <c r="AC3721" s="34">
        <f t="shared" si="804"/>
        <v>9.9997732991770755E-2</v>
      </c>
      <c r="AD3721" s="145">
        <f t="shared" si="810"/>
        <v>121305</v>
      </c>
      <c r="AE3721" s="105">
        <v>110277.5</v>
      </c>
      <c r="AF3721" s="34" t="e">
        <v>#N/A</v>
      </c>
      <c r="AG3721" s="34" t="e">
        <v>#N/A</v>
      </c>
      <c r="AH3721" s="34" t="e">
        <v>#N/A</v>
      </c>
      <c r="AI3721" s="29">
        <v>101.6</v>
      </c>
      <c r="AJ3721" s="29">
        <v>8.4819999999999993</v>
      </c>
      <c r="AK3721" s="29">
        <v>0</v>
      </c>
      <c r="AL3721" s="29">
        <v>0</v>
      </c>
      <c r="AM3721" s="29" t="s">
        <v>27</v>
      </c>
      <c r="AN3721" s="44" t="s">
        <v>27</v>
      </c>
      <c r="AO3721" s="29" t="s">
        <v>27</v>
      </c>
      <c r="AP3721" s="29">
        <v>1</v>
      </c>
      <c r="AQ3721" s="29" t="s">
        <v>33</v>
      </c>
      <c r="AR3721" s="29" t="s">
        <v>33</v>
      </c>
      <c r="AS3721" s="29" t="s">
        <v>33</v>
      </c>
      <c r="AT3721" s="29"/>
      <c r="AU3721" s="144"/>
      <c r="AV3721" s="36" t="s">
        <v>28</v>
      </c>
      <c r="AW3721" s="102" t="s">
        <v>33</v>
      </c>
      <c r="AX3721" s="129" t="s">
        <v>33</v>
      </c>
      <c r="AY3721" s="106" t="e">
        <v>#N/A</v>
      </c>
      <c r="BD3721" t="s">
        <v>1724</v>
      </c>
      <c r="BE3721" t="e">
        <v>#N/A</v>
      </c>
      <c r="BF3721" t="e">
        <v>#N/A</v>
      </c>
      <c r="BH3721" t="str">
        <f t="shared" si="808"/>
        <v/>
      </c>
      <c r="BJ3721" t="str">
        <f t="shared" si="809"/>
        <v>OK</v>
      </c>
      <c r="BK3721" s="130" t="s">
        <v>5302</v>
      </c>
      <c r="BL3721" s="130" t="e">
        <v>#VALUE!</v>
      </c>
      <c r="BM3721" s="131" t="s">
        <v>33</v>
      </c>
      <c r="BN3721" s="131" t="e">
        <v>#VALUE!</v>
      </c>
      <c r="BO3721" t="e">
        <v>#N/A</v>
      </c>
      <c r="BP3721">
        <v>0</v>
      </c>
    </row>
    <row r="3722" spans="1:68" x14ac:dyDescent="0.3">
      <c r="A3722" s="1"/>
      <c r="B3722" s="47">
        <v>3361</v>
      </c>
      <c r="C3722" s="45">
        <v>1050791</v>
      </c>
      <c r="D3722" s="29"/>
      <c r="E3722" s="29"/>
      <c r="F3722" s="39" t="s">
        <v>2931</v>
      </c>
      <c r="G3722" s="29" t="s">
        <v>61</v>
      </c>
      <c r="H3722" s="70" t="s">
        <v>69</v>
      </c>
      <c r="I3722" s="148" t="s">
        <v>33</v>
      </c>
      <c r="J3722" s="147" t="s">
        <v>33</v>
      </c>
      <c r="K3722" s="148" t="e">
        <v>#N/A</v>
      </c>
      <c r="L3722" s="148" t="s">
        <v>32</v>
      </c>
      <c r="M3722" s="147" t="s">
        <v>33</v>
      </c>
      <c r="N3722" s="29" t="str">
        <f t="shared" si="805"/>
        <v/>
      </c>
      <c r="O3722" s="29" t="str">
        <f t="shared" si="806"/>
        <v/>
      </c>
      <c r="P3722" s="29" t="str">
        <f t="shared" si="807"/>
        <v/>
      </c>
      <c r="Q3722" s="29" t="str">
        <f t="shared" si="798"/>
        <v/>
      </c>
      <c r="R3722" s="29" t="str">
        <f t="shared" si="799"/>
        <v/>
      </c>
      <c r="S3722" s="29" t="str">
        <f t="shared" si="800"/>
        <v/>
      </c>
      <c r="T3722" s="29" t="str">
        <f t="shared" si="801"/>
        <v/>
      </c>
      <c r="U3722" s="29"/>
      <c r="V3722" s="29"/>
      <c r="W3722" s="38" t="s">
        <v>2868</v>
      </c>
      <c r="X3722" s="29" t="s">
        <v>158</v>
      </c>
      <c r="Y3722" s="146">
        <v>183090</v>
      </c>
      <c r="Z3722" s="33">
        <v>201399</v>
      </c>
      <c r="AA3722" s="34">
        <f t="shared" si="802"/>
        <v>0.1</v>
      </c>
      <c r="AB3722" s="33">
        <f t="shared" si="803"/>
        <v>201399</v>
      </c>
      <c r="AC3722" s="34">
        <f t="shared" si="804"/>
        <v>0.1</v>
      </c>
      <c r="AD3722" s="145">
        <f t="shared" ref="AD3722:AD3736" si="811">ROUND(Z3722/1.2,3)</f>
        <v>167832.5</v>
      </c>
      <c r="AE3722" s="105">
        <v>152575</v>
      </c>
      <c r="AF3722" s="34" t="e">
        <v>#N/A</v>
      </c>
      <c r="AG3722" s="34" t="e">
        <v>#N/A</v>
      </c>
      <c r="AH3722" s="34" t="e">
        <v>#N/A</v>
      </c>
      <c r="AI3722" s="29">
        <v>101.6</v>
      </c>
      <c r="AJ3722" s="29">
        <v>0.48199999999999998</v>
      </c>
      <c r="AK3722" s="29">
        <v>0</v>
      </c>
      <c r="AL3722" s="29">
        <v>0</v>
      </c>
      <c r="AM3722" s="29" t="s">
        <v>27</v>
      </c>
      <c r="AN3722" s="44" t="s">
        <v>27</v>
      </c>
      <c r="AO3722" s="29" t="s">
        <v>27</v>
      </c>
      <c r="AP3722" s="29">
        <v>1</v>
      </c>
      <c r="AQ3722" s="29" t="s">
        <v>33</v>
      </c>
      <c r="AR3722" s="29" t="s">
        <v>33</v>
      </c>
      <c r="AS3722" s="29" t="s">
        <v>33</v>
      </c>
      <c r="AT3722" s="29"/>
      <c r="AU3722" s="144"/>
      <c r="AV3722" s="36" t="s">
        <v>28</v>
      </c>
      <c r="AW3722" s="102" t="s">
        <v>33</v>
      </c>
      <c r="AX3722" s="129" t="s">
        <v>33</v>
      </c>
      <c r="AY3722" s="106" t="e">
        <v>#N/A</v>
      </c>
      <c r="BD3722" t="s">
        <v>1724</v>
      </c>
      <c r="BE3722" t="e">
        <v>#N/A</v>
      </c>
      <c r="BF3722" t="e">
        <v>#N/A</v>
      </c>
      <c r="BH3722" t="str">
        <f t="shared" si="808"/>
        <v/>
      </c>
      <c r="BJ3722" t="str">
        <f t="shared" si="809"/>
        <v>OK</v>
      </c>
      <c r="BK3722" s="130" t="s">
        <v>5302</v>
      </c>
      <c r="BL3722" s="130" t="e">
        <v>#VALUE!</v>
      </c>
      <c r="BM3722" s="131" t="s">
        <v>33</v>
      </c>
      <c r="BN3722" s="131" t="e">
        <v>#VALUE!</v>
      </c>
      <c r="BO3722" t="e">
        <v>#N/A</v>
      </c>
      <c r="BP3722">
        <v>0</v>
      </c>
    </row>
    <row r="3723" spans="1:68" x14ac:dyDescent="0.3">
      <c r="A3723" s="1"/>
      <c r="B3723" s="47">
        <v>3362</v>
      </c>
      <c r="C3723" s="45">
        <v>1050792</v>
      </c>
      <c r="D3723" s="29"/>
      <c r="E3723" s="29"/>
      <c r="F3723" s="39" t="s">
        <v>2932</v>
      </c>
      <c r="G3723" s="29" t="s">
        <v>61</v>
      </c>
      <c r="H3723" s="70" t="s">
        <v>69</v>
      </c>
      <c r="I3723" s="148" t="s">
        <v>33</v>
      </c>
      <c r="J3723" s="147" t="s">
        <v>33</v>
      </c>
      <c r="K3723" s="148" t="e">
        <v>#N/A</v>
      </c>
      <c r="L3723" s="148" t="s">
        <v>32</v>
      </c>
      <c r="M3723" s="147" t="s">
        <v>33</v>
      </c>
      <c r="N3723" s="29" t="str">
        <f t="shared" si="805"/>
        <v/>
      </c>
      <c r="O3723" s="29" t="str">
        <f t="shared" si="806"/>
        <v/>
      </c>
      <c r="P3723" s="29" t="str">
        <f t="shared" si="807"/>
        <v/>
      </c>
      <c r="Q3723" s="29" t="str">
        <f t="shared" si="798"/>
        <v/>
      </c>
      <c r="R3723" s="29" t="str">
        <f t="shared" si="799"/>
        <v/>
      </c>
      <c r="S3723" s="29" t="str">
        <f t="shared" si="800"/>
        <v/>
      </c>
      <c r="T3723" s="29" t="str">
        <f t="shared" si="801"/>
        <v/>
      </c>
      <c r="U3723" s="29"/>
      <c r="V3723" s="29"/>
      <c r="W3723" s="38" t="s">
        <v>2868</v>
      </c>
      <c r="X3723" s="29" t="s">
        <v>158</v>
      </c>
      <c r="Y3723" s="146">
        <v>122151</v>
      </c>
      <c r="Z3723" s="33">
        <v>134366</v>
      </c>
      <c r="AA3723" s="34">
        <f t="shared" si="802"/>
        <v>0.1</v>
      </c>
      <c r="AB3723" s="33">
        <f t="shared" si="803"/>
        <v>134366</v>
      </c>
      <c r="AC3723" s="34">
        <f t="shared" si="804"/>
        <v>9.9999184615762474E-2</v>
      </c>
      <c r="AD3723" s="145">
        <f t="shared" si="811"/>
        <v>111971.667</v>
      </c>
      <c r="AE3723" s="105">
        <v>101792.5</v>
      </c>
      <c r="AF3723" s="34" t="e">
        <v>#N/A</v>
      </c>
      <c r="AG3723" s="34" t="e">
        <v>#N/A</v>
      </c>
      <c r="AH3723" s="34" t="e">
        <v>#N/A</v>
      </c>
      <c r="AI3723" s="29">
        <v>122.5</v>
      </c>
      <c r="AJ3723" s="29">
        <v>0.89600000000000002</v>
      </c>
      <c r="AK3723" s="29">
        <v>0</v>
      </c>
      <c r="AL3723" s="29">
        <v>0</v>
      </c>
      <c r="AM3723" s="29" t="s">
        <v>27</v>
      </c>
      <c r="AN3723" s="44" t="s">
        <v>27</v>
      </c>
      <c r="AO3723" s="29" t="s">
        <v>27</v>
      </c>
      <c r="AP3723" s="29">
        <v>1</v>
      </c>
      <c r="AQ3723" s="29" t="s">
        <v>33</v>
      </c>
      <c r="AR3723" s="29" t="s">
        <v>33</v>
      </c>
      <c r="AS3723" s="29" t="s">
        <v>33</v>
      </c>
      <c r="AT3723" s="29"/>
      <c r="AU3723" s="144"/>
      <c r="AV3723" s="36" t="s">
        <v>28</v>
      </c>
      <c r="AW3723" s="102" t="s">
        <v>33</v>
      </c>
      <c r="AX3723" s="129" t="s">
        <v>33</v>
      </c>
      <c r="AY3723" s="106" t="e">
        <v>#N/A</v>
      </c>
      <c r="BD3723" t="s">
        <v>1724</v>
      </c>
      <c r="BE3723" t="e">
        <v>#N/A</v>
      </c>
      <c r="BF3723" t="e">
        <v>#N/A</v>
      </c>
      <c r="BH3723" t="str">
        <f t="shared" si="808"/>
        <v/>
      </c>
      <c r="BJ3723" t="str">
        <f t="shared" si="809"/>
        <v>OK</v>
      </c>
      <c r="BK3723" s="130" t="s">
        <v>5302</v>
      </c>
      <c r="BL3723" s="130" t="e">
        <v>#VALUE!</v>
      </c>
      <c r="BM3723" s="131" t="s">
        <v>33</v>
      </c>
      <c r="BN3723" s="131" t="e">
        <v>#VALUE!</v>
      </c>
      <c r="BO3723" t="e">
        <v>#N/A</v>
      </c>
      <c r="BP3723">
        <v>0</v>
      </c>
    </row>
    <row r="3724" spans="1:68" x14ac:dyDescent="0.3">
      <c r="A3724" s="1"/>
      <c r="B3724" s="47">
        <v>3363</v>
      </c>
      <c r="C3724" s="45">
        <v>1050793</v>
      </c>
      <c r="D3724" s="29"/>
      <c r="E3724" s="29"/>
      <c r="F3724" s="39" t="s">
        <v>2933</v>
      </c>
      <c r="G3724" s="29" t="s">
        <v>31</v>
      </c>
      <c r="H3724" s="29"/>
      <c r="I3724" s="148" t="s">
        <v>33</v>
      </c>
      <c r="J3724" s="147" t="s">
        <v>33</v>
      </c>
      <c r="K3724" s="148" t="e">
        <v>#N/A</v>
      </c>
      <c r="L3724" s="148" t="s">
        <v>32</v>
      </c>
      <c r="M3724" s="147" t="s">
        <v>33</v>
      </c>
      <c r="N3724" s="29" t="str">
        <f t="shared" si="805"/>
        <v/>
      </c>
      <c r="O3724" s="29" t="str">
        <f t="shared" si="806"/>
        <v/>
      </c>
      <c r="P3724" s="29" t="str">
        <f t="shared" si="807"/>
        <v/>
      </c>
      <c r="Q3724" s="29" t="str">
        <f t="shared" si="798"/>
        <v/>
      </c>
      <c r="R3724" s="29" t="str">
        <f t="shared" si="799"/>
        <v/>
      </c>
      <c r="S3724" s="29" t="str">
        <f t="shared" si="800"/>
        <v/>
      </c>
      <c r="T3724" s="29" t="str">
        <f t="shared" si="801"/>
        <v/>
      </c>
      <c r="U3724" s="29"/>
      <c r="V3724" s="29"/>
      <c r="W3724" s="38" t="s">
        <v>2868</v>
      </c>
      <c r="X3724" s="29" t="s">
        <v>158</v>
      </c>
      <c r="Y3724" s="146">
        <v>74433</v>
      </c>
      <c r="Z3724" s="33">
        <v>95274</v>
      </c>
      <c r="AA3724" s="34">
        <f t="shared" si="802"/>
        <v>0.28000000000000003</v>
      </c>
      <c r="AB3724" s="33">
        <f t="shared" si="803"/>
        <v>95274</v>
      </c>
      <c r="AC3724" s="34">
        <f t="shared" si="804"/>
        <v>0.27999677562371528</v>
      </c>
      <c r="AD3724" s="145">
        <f t="shared" si="811"/>
        <v>79395</v>
      </c>
      <c r="AE3724" s="105">
        <v>62027.5</v>
      </c>
      <c r="AF3724" s="34" t="s">
        <v>36</v>
      </c>
      <c r="AG3724" s="34" t="s">
        <v>36</v>
      </c>
      <c r="AH3724" s="34" t="s">
        <v>36</v>
      </c>
      <c r="AI3724" s="29">
        <v>52</v>
      </c>
      <c r="AJ3724" s="29">
        <v>0.32</v>
      </c>
      <c r="AK3724" s="29">
        <v>0</v>
      </c>
      <c r="AL3724" s="29">
        <v>0</v>
      </c>
      <c r="AM3724" s="29" t="s">
        <v>28</v>
      </c>
      <c r="AN3724" s="44" t="s">
        <v>27</v>
      </c>
      <c r="AO3724" s="29" t="s">
        <v>28</v>
      </c>
      <c r="AP3724" s="29">
        <v>1</v>
      </c>
      <c r="AQ3724" s="29" t="s">
        <v>33</v>
      </c>
      <c r="AR3724" s="29" t="s">
        <v>33</v>
      </c>
      <c r="AS3724" s="29" t="s">
        <v>33</v>
      </c>
      <c r="AT3724" s="29"/>
      <c r="AU3724" s="144"/>
      <c r="AV3724" s="36" t="s">
        <v>28</v>
      </c>
      <c r="AW3724" s="102" t="s">
        <v>33</v>
      </c>
      <c r="AX3724" s="129" t="s">
        <v>33</v>
      </c>
      <c r="AY3724" s="106">
        <v>4</v>
      </c>
      <c r="BD3724" t="s">
        <v>1724</v>
      </c>
      <c r="BE3724" t="e">
        <v>#N/A</v>
      </c>
      <c r="BF3724">
        <v>0</v>
      </c>
      <c r="BH3724" t="str">
        <f t="shared" si="808"/>
        <v/>
      </c>
      <c r="BJ3724" t="str">
        <f t="shared" si="809"/>
        <v>OK</v>
      </c>
      <c r="BK3724" s="130" t="s">
        <v>5302</v>
      </c>
      <c r="BL3724" s="130" t="e">
        <v>#VALUE!</v>
      </c>
      <c r="BM3724" s="131" t="s">
        <v>33</v>
      </c>
      <c r="BN3724" s="131" t="e">
        <v>#VALUE!</v>
      </c>
      <c r="BO3724" t="e">
        <v>#N/A</v>
      </c>
      <c r="BP3724">
        <v>0</v>
      </c>
    </row>
    <row r="3725" spans="1:68" x14ac:dyDescent="0.3">
      <c r="A3725" s="1"/>
      <c r="B3725" s="47">
        <v>3364</v>
      </c>
      <c r="C3725" s="45">
        <v>1050794</v>
      </c>
      <c r="D3725" s="29"/>
      <c r="E3725" s="29"/>
      <c r="F3725" s="39" t="s">
        <v>2934</v>
      </c>
      <c r="G3725" s="29" t="s">
        <v>31</v>
      </c>
      <c r="H3725" s="29"/>
      <c r="I3725" s="148" t="s">
        <v>33</v>
      </c>
      <c r="J3725" s="147" t="s">
        <v>33</v>
      </c>
      <c r="K3725" s="148" t="e">
        <v>#N/A</v>
      </c>
      <c r="L3725" s="148" t="s">
        <v>32</v>
      </c>
      <c r="M3725" s="147" t="s">
        <v>33</v>
      </c>
      <c r="N3725" s="29" t="str">
        <f t="shared" si="805"/>
        <v/>
      </c>
      <c r="O3725" s="29" t="str">
        <f t="shared" si="806"/>
        <v/>
      </c>
      <c r="P3725" s="29" t="str">
        <f t="shared" si="807"/>
        <v/>
      </c>
      <c r="Q3725" s="29" t="str">
        <f t="shared" si="798"/>
        <v/>
      </c>
      <c r="R3725" s="29" t="str">
        <f t="shared" si="799"/>
        <v/>
      </c>
      <c r="S3725" s="29" t="str">
        <f t="shared" si="800"/>
        <v/>
      </c>
      <c r="T3725" s="29" t="str">
        <f t="shared" si="801"/>
        <v/>
      </c>
      <c r="U3725" s="29"/>
      <c r="V3725" s="29"/>
      <c r="W3725" s="38" t="s">
        <v>2868</v>
      </c>
      <c r="X3725" s="29" t="s">
        <v>158</v>
      </c>
      <c r="Y3725" s="146">
        <v>71657</v>
      </c>
      <c r="Z3725" s="33">
        <v>91721</v>
      </c>
      <c r="AA3725" s="34">
        <f t="shared" si="802"/>
        <v>0.28000000000000003</v>
      </c>
      <c r="AB3725" s="33">
        <f t="shared" si="803"/>
        <v>91721</v>
      </c>
      <c r="AC3725" s="34">
        <f t="shared" si="804"/>
        <v>0.28000055665182433</v>
      </c>
      <c r="AD3725" s="145">
        <f t="shared" si="811"/>
        <v>76434.167000000001</v>
      </c>
      <c r="AE3725" s="105">
        <v>59714.167000000001</v>
      </c>
      <c r="AF3725" s="34" t="s">
        <v>36</v>
      </c>
      <c r="AG3725" s="34" t="s">
        <v>36</v>
      </c>
      <c r="AH3725" s="34" t="s">
        <v>36</v>
      </c>
      <c r="AI3725" s="29">
        <v>56.8</v>
      </c>
      <c r="AJ3725" s="29">
        <v>0.38400000000000001</v>
      </c>
      <c r="AK3725" s="29">
        <v>0</v>
      </c>
      <c r="AL3725" s="29">
        <v>0</v>
      </c>
      <c r="AM3725" s="29" t="s">
        <v>28</v>
      </c>
      <c r="AN3725" s="44" t="s">
        <v>27</v>
      </c>
      <c r="AO3725" s="29" t="s">
        <v>28</v>
      </c>
      <c r="AP3725" s="29">
        <v>1</v>
      </c>
      <c r="AQ3725" s="29" t="s">
        <v>33</v>
      </c>
      <c r="AR3725" s="29" t="s">
        <v>33</v>
      </c>
      <c r="AS3725" s="29" t="s">
        <v>33</v>
      </c>
      <c r="AT3725" s="29"/>
      <c r="AU3725" s="144"/>
      <c r="AV3725" s="36" t="s">
        <v>28</v>
      </c>
      <c r="AW3725" s="102" t="s">
        <v>33</v>
      </c>
      <c r="AX3725" s="129" t="s">
        <v>33</v>
      </c>
      <c r="AY3725" s="106" t="e">
        <v>#N/A</v>
      </c>
      <c r="BD3725" t="s">
        <v>1724</v>
      </c>
      <c r="BE3725" t="e">
        <v>#N/A</v>
      </c>
      <c r="BF3725">
        <v>0</v>
      </c>
      <c r="BH3725" t="str">
        <f t="shared" si="808"/>
        <v/>
      </c>
      <c r="BJ3725" t="str">
        <f t="shared" si="809"/>
        <v>OK</v>
      </c>
      <c r="BK3725" s="130" t="s">
        <v>5302</v>
      </c>
      <c r="BL3725" s="130" t="e">
        <v>#VALUE!</v>
      </c>
      <c r="BM3725" s="131" t="s">
        <v>33</v>
      </c>
      <c r="BN3725" s="131" t="e">
        <v>#VALUE!</v>
      </c>
      <c r="BO3725" t="e">
        <v>#N/A</v>
      </c>
      <c r="BP3725">
        <v>0</v>
      </c>
    </row>
    <row r="3726" spans="1:68" x14ac:dyDescent="0.3">
      <c r="A3726" s="1"/>
      <c r="B3726" s="47">
        <v>3365</v>
      </c>
      <c r="C3726" s="45">
        <v>1050795</v>
      </c>
      <c r="D3726" s="29"/>
      <c r="E3726" s="29"/>
      <c r="F3726" s="39" t="s">
        <v>2935</v>
      </c>
      <c r="G3726" s="29" t="s">
        <v>31</v>
      </c>
      <c r="H3726" s="29"/>
      <c r="I3726" s="148" t="s">
        <v>33</v>
      </c>
      <c r="J3726" s="147" t="s">
        <v>33</v>
      </c>
      <c r="K3726" s="148" t="e">
        <v>#N/A</v>
      </c>
      <c r="L3726" s="148" t="s">
        <v>32</v>
      </c>
      <c r="M3726" s="147" t="s">
        <v>33</v>
      </c>
      <c r="N3726" s="29" t="str">
        <f t="shared" si="805"/>
        <v/>
      </c>
      <c r="O3726" s="29" t="str">
        <f t="shared" si="806"/>
        <v/>
      </c>
      <c r="P3726" s="29" t="str">
        <f t="shared" si="807"/>
        <v/>
      </c>
      <c r="Q3726" s="29" t="str">
        <f t="shared" si="798"/>
        <v/>
      </c>
      <c r="R3726" s="29" t="str">
        <f t="shared" si="799"/>
        <v/>
      </c>
      <c r="S3726" s="29" t="str">
        <f t="shared" si="800"/>
        <v/>
      </c>
      <c r="T3726" s="29" t="str">
        <f t="shared" si="801"/>
        <v/>
      </c>
      <c r="U3726" s="29"/>
      <c r="V3726" s="29"/>
      <c r="W3726" s="38" t="s">
        <v>2868</v>
      </c>
      <c r="X3726" s="29" t="s">
        <v>158</v>
      </c>
      <c r="Y3726" s="146">
        <v>66126</v>
      </c>
      <c r="Z3726" s="33">
        <v>84642</v>
      </c>
      <c r="AA3726" s="34">
        <f t="shared" si="802"/>
        <v>0.28000000000000003</v>
      </c>
      <c r="AB3726" s="33">
        <f t="shared" si="803"/>
        <v>84642</v>
      </c>
      <c r="AC3726" s="34">
        <f t="shared" si="804"/>
        <v>0.28001088830414661</v>
      </c>
      <c r="AD3726" s="145">
        <f t="shared" si="811"/>
        <v>70535</v>
      </c>
      <c r="AE3726" s="105">
        <v>55105</v>
      </c>
      <c r="AF3726" s="34" t="s">
        <v>36</v>
      </c>
      <c r="AG3726" s="34" t="s">
        <v>36</v>
      </c>
      <c r="AH3726" s="34" t="s">
        <v>36</v>
      </c>
      <c r="AI3726" s="29">
        <v>62.8</v>
      </c>
      <c r="AJ3726" s="29">
        <v>0.46400000000000002</v>
      </c>
      <c r="AK3726" s="29">
        <v>0</v>
      </c>
      <c r="AL3726" s="29">
        <v>0</v>
      </c>
      <c r="AM3726" s="29" t="s">
        <v>28</v>
      </c>
      <c r="AN3726" s="44" t="s">
        <v>27</v>
      </c>
      <c r="AO3726" s="29" t="s">
        <v>28</v>
      </c>
      <c r="AP3726" s="29">
        <v>1</v>
      </c>
      <c r="AQ3726" s="29" t="s">
        <v>33</v>
      </c>
      <c r="AR3726" s="29" t="s">
        <v>33</v>
      </c>
      <c r="AS3726" s="29" t="s">
        <v>33</v>
      </c>
      <c r="AT3726" s="29"/>
      <c r="AU3726" s="144"/>
      <c r="AV3726" s="36" t="s">
        <v>28</v>
      </c>
      <c r="AW3726" s="102" t="s">
        <v>33</v>
      </c>
      <c r="AX3726" s="129" t="s">
        <v>33</v>
      </c>
      <c r="AY3726" s="106" t="e">
        <v>#N/A</v>
      </c>
      <c r="BD3726" t="s">
        <v>1724</v>
      </c>
      <c r="BE3726" t="e">
        <v>#N/A</v>
      </c>
      <c r="BF3726">
        <v>0</v>
      </c>
      <c r="BH3726" t="str">
        <f t="shared" si="808"/>
        <v/>
      </c>
      <c r="BJ3726" t="str">
        <f t="shared" si="809"/>
        <v>OK</v>
      </c>
      <c r="BK3726" s="130" t="s">
        <v>5302</v>
      </c>
      <c r="BL3726" s="130" t="e">
        <v>#VALUE!</v>
      </c>
      <c r="BM3726" s="131" t="s">
        <v>33</v>
      </c>
      <c r="BN3726" s="131" t="e">
        <v>#VALUE!</v>
      </c>
      <c r="BO3726" t="e">
        <v>#N/A</v>
      </c>
      <c r="BP3726">
        <v>0</v>
      </c>
    </row>
    <row r="3727" spans="1:68" x14ac:dyDescent="0.3">
      <c r="A3727" s="1"/>
      <c r="B3727" s="47">
        <v>3366</v>
      </c>
      <c r="C3727" s="45">
        <v>1050799</v>
      </c>
      <c r="D3727" s="29"/>
      <c r="E3727" s="29"/>
      <c r="F3727" s="39" t="s">
        <v>2936</v>
      </c>
      <c r="G3727" s="29" t="s">
        <v>61</v>
      </c>
      <c r="H3727" s="70" t="s">
        <v>69</v>
      </c>
      <c r="I3727" s="148" t="s">
        <v>33</v>
      </c>
      <c r="J3727" s="147" t="s">
        <v>33</v>
      </c>
      <c r="K3727" s="148" t="e">
        <v>#N/A</v>
      </c>
      <c r="L3727" s="148" t="s">
        <v>32</v>
      </c>
      <c r="M3727" s="147" t="s">
        <v>33</v>
      </c>
      <c r="N3727" s="29" t="str">
        <f t="shared" si="805"/>
        <v/>
      </c>
      <c r="O3727" s="29" t="str">
        <f t="shared" si="806"/>
        <v/>
      </c>
      <c r="P3727" s="29" t="str">
        <f t="shared" si="807"/>
        <v/>
      </c>
      <c r="Q3727" s="29" t="str">
        <f t="shared" si="798"/>
        <v/>
      </c>
      <c r="R3727" s="29" t="str">
        <f t="shared" si="799"/>
        <v/>
      </c>
      <c r="S3727" s="29" t="str">
        <f t="shared" si="800"/>
        <v/>
      </c>
      <c r="T3727" s="29" t="str">
        <f t="shared" si="801"/>
        <v/>
      </c>
      <c r="U3727" s="29"/>
      <c r="V3727" s="29"/>
      <c r="W3727" s="38" t="s">
        <v>2868</v>
      </c>
      <c r="X3727" s="29" t="s">
        <v>158</v>
      </c>
      <c r="Y3727" s="146">
        <v>189850</v>
      </c>
      <c r="Z3727" s="33">
        <v>208835</v>
      </c>
      <c r="AA3727" s="34">
        <f t="shared" si="802"/>
        <v>0.1</v>
      </c>
      <c r="AB3727" s="33">
        <f t="shared" si="803"/>
        <v>208835</v>
      </c>
      <c r="AC3727" s="34">
        <f t="shared" si="804"/>
        <v>0.10000000442454553</v>
      </c>
      <c r="AD3727" s="145">
        <f t="shared" si="811"/>
        <v>174029.16699999999</v>
      </c>
      <c r="AE3727" s="105">
        <v>158208.33300000001</v>
      </c>
      <c r="AF3727" s="34" t="e">
        <v>#N/A</v>
      </c>
      <c r="AG3727" s="34" t="e">
        <v>#N/A</v>
      </c>
      <c r="AH3727" s="34" t="e">
        <v>#N/A</v>
      </c>
      <c r="AI3727" s="29">
        <v>112.1</v>
      </c>
      <c r="AJ3727" s="29">
        <v>0.64300000000000002</v>
      </c>
      <c r="AK3727" s="29">
        <v>0</v>
      </c>
      <c r="AL3727" s="29">
        <v>0</v>
      </c>
      <c r="AM3727" s="29" t="s">
        <v>27</v>
      </c>
      <c r="AN3727" s="44" t="s">
        <v>27</v>
      </c>
      <c r="AO3727" s="29" t="s">
        <v>27</v>
      </c>
      <c r="AP3727" s="29">
        <v>1</v>
      </c>
      <c r="AQ3727" s="29" t="s">
        <v>33</v>
      </c>
      <c r="AR3727" s="29" t="s">
        <v>33</v>
      </c>
      <c r="AS3727" s="29" t="s">
        <v>33</v>
      </c>
      <c r="AT3727" s="29"/>
      <c r="AU3727" s="144"/>
      <c r="AV3727" s="36" t="s">
        <v>28</v>
      </c>
      <c r="AW3727" s="102" t="s">
        <v>33</v>
      </c>
      <c r="AX3727" s="129" t="s">
        <v>33</v>
      </c>
      <c r="AY3727" s="106" t="e">
        <v>#N/A</v>
      </c>
      <c r="BD3727" t="s">
        <v>1724</v>
      </c>
      <c r="BE3727" t="e">
        <v>#N/A</v>
      </c>
      <c r="BF3727" t="e">
        <v>#N/A</v>
      </c>
      <c r="BH3727" t="str">
        <f t="shared" si="808"/>
        <v/>
      </c>
      <c r="BJ3727" t="str">
        <f t="shared" si="809"/>
        <v>OK</v>
      </c>
      <c r="BK3727" s="130" t="s">
        <v>5302</v>
      </c>
      <c r="BL3727" s="130" t="e">
        <v>#VALUE!</v>
      </c>
      <c r="BM3727" s="131" t="s">
        <v>33</v>
      </c>
      <c r="BN3727" s="131" t="e">
        <v>#VALUE!</v>
      </c>
      <c r="BO3727" t="e">
        <v>#N/A</v>
      </c>
      <c r="BP3727">
        <v>0</v>
      </c>
    </row>
    <row r="3728" spans="1:68" x14ac:dyDescent="0.3">
      <c r="A3728" s="1"/>
      <c r="B3728" s="47">
        <v>3367</v>
      </c>
      <c r="C3728" s="45">
        <v>1051742</v>
      </c>
      <c r="D3728" s="29"/>
      <c r="E3728" s="29"/>
      <c r="F3728" s="31" t="s">
        <v>2937</v>
      </c>
      <c r="G3728" s="29" t="s">
        <v>31</v>
      </c>
      <c r="H3728" s="29"/>
      <c r="I3728" s="148" t="s">
        <v>33</v>
      </c>
      <c r="J3728" s="147" t="s">
        <v>33</v>
      </c>
      <c r="K3728" s="148" t="e">
        <v>#N/A</v>
      </c>
      <c r="L3728" s="148" t="s">
        <v>32</v>
      </c>
      <c r="M3728" s="147" t="s">
        <v>33</v>
      </c>
      <c r="N3728" s="29" t="str">
        <f t="shared" si="805"/>
        <v/>
      </c>
      <c r="O3728" s="29" t="str">
        <f t="shared" si="806"/>
        <v/>
      </c>
      <c r="P3728" s="29" t="str">
        <f t="shared" si="807"/>
        <v/>
      </c>
      <c r="Q3728" s="29" t="str">
        <f t="shared" si="798"/>
        <v/>
      </c>
      <c r="R3728" s="29" t="str">
        <f t="shared" si="799"/>
        <v/>
      </c>
      <c r="S3728" s="29" t="str">
        <f t="shared" si="800"/>
        <v/>
      </c>
      <c r="T3728" s="29" t="str">
        <f t="shared" si="801"/>
        <v/>
      </c>
      <c r="U3728" s="29"/>
      <c r="V3728" s="29"/>
      <c r="W3728" s="38" t="s">
        <v>2868</v>
      </c>
      <c r="X3728" s="29" t="s">
        <v>158</v>
      </c>
      <c r="Y3728" s="146">
        <v>32842</v>
      </c>
      <c r="Z3728" s="33">
        <v>42038</v>
      </c>
      <c r="AA3728" s="34">
        <f t="shared" si="802"/>
        <v>0.28000000000000003</v>
      </c>
      <c r="AB3728" s="33">
        <f t="shared" si="803"/>
        <v>42038</v>
      </c>
      <c r="AC3728" s="34">
        <f t="shared" si="804"/>
        <v>0.28000733548513906</v>
      </c>
      <c r="AD3728" s="145">
        <f t="shared" si="811"/>
        <v>35031.667000000001</v>
      </c>
      <c r="AE3728" s="105">
        <v>27368.332999999999</v>
      </c>
      <c r="AF3728" s="34" t="s">
        <v>36</v>
      </c>
      <c r="AG3728" s="34" t="s">
        <v>36</v>
      </c>
      <c r="AH3728" s="34" t="s">
        <v>36</v>
      </c>
      <c r="AI3728" s="29">
        <v>11.5</v>
      </c>
      <c r="AJ3728" s="29">
        <v>0.3</v>
      </c>
      <c r="AK3728" s="29">
        <v>0</v>
      </c>
      <c r="AL3728" s="29">
        <v>0</v>
      </c>
      <c r="AM3728" s="29" t="s">
        <v>28</v>
      </c>
      <c r="AN3728" s="44" t="s">
        <v>27</v>
      </c>
      <c r="AO3728" s="29" t="s">
        <v>28</v>
      </c>
      <c r="AP3728" s="29">
        <v>1</v>
      </c>
      <c r="AQ3728" s="29" t="s">
        <v>33</v>
      </c>
      <c r="AR3728" s="29" t="s">
        <v>33</v>
      </c>
      <c r="AS3728" s="29" t="s">
        <v>33</v>
      </c>
      <c r="AT3728" s="29"/>
      <c r="AU3728" s="144"/>
      <c r="AV3728" s="36" t="s">
        <v>28</v>
      </c>
      <c r="AW3728" s="102" t="s">
        <v>33</v>
      </c>
      <c r="AX3728" s="129" t="s">
        <v>33</v>
      </c>
      <c r="AY3728" s="106" t="e">
        <v>#N/A</v>
      </c>
      <c r="BD3728" t="s">
        <v>1608</v>
      </c>
      <c r="BE3728" t="e">
        <v>#N/A</v>
      </c>
      <c r="BF3728">
        <v>0</v>
      </c>
      <c r="BH3728" t="str">
        <f t="shared" si="808"/>
        <v/>
      </c>
      <c r="BJ3728" t="str">
        <f t="shared" si="809"/>
        <v>OK</v>
      </c>
      <c r="BK3728" s="130" t="s">
        <v>5302</v>
      </c>
      <c r="BL3728" s="130" t="e">
        <v>#VALUE!</v>
      </c>
      <c r="BM3728" s="131" t="s">
        <v>33</v>
      </c>
      <c r="BN3728" s="131" t="e">
        <v>#VALUE!</v>
      </c>
      <c r="BO3728" t="e">
        <v>#N/A</v>
      </c>
      <c r="BP3728">
        <v>0</v>
      </c>
    </row>
    <row r="3729" spans="1:68" x14ac:dyDescent="0.3">
      <c r="A3729" s="1"/>
      <c r="B3729" s="47">
        <v>3368</v>
      </c>
      <c r="C3729" s="45">
        <v>1052643</v>
      </c>
      <c r="D3729" s="29"/>
      <c r="E3729" s="29"/>
      <c r="F3729" s="31" t="s">
        <v>2938</v>
      </c>
      <c r="G3729" s="29" t="s">
        <v>31</v>
      </c>
      <c r="H3729" s="29"/>
      <c r="I3729" s="148" t="s">
        <v>33</v>
      </c>
      <c r="J3729" s="147" t="s">
        <v>33</v>
      </c>
      <c r="K3729" s="148" t="e">
        <v>#N/A</v>
      </c>
      <c r="L3729" s="148" t="s">
        <v>32</v>
      </c>
      <c r="M3729" s="147" t="s">
        <v>33</v>
      </c>
      <c r="N3729" s="29" t="str">
        <f t="shared" si="805"/>
        <v/>
      </c>
      <c r="O3729" s="29" t="str">
        <f t="shared" si="806"/>
        <v/>
      </c>
      <c r="P3729" s="29" t="str">
        <f t="shared" si="807"/>
        <v/>
      </c>
      <c r="Q3729" s="29" t="str">
        <f t="shared" si="798"/>
        <v/>
      </c>
      <c r="R3729" s="29" t="str">
        <f t="shared" si="799"/>
        <v/>
      </c>
      <c r="S3729" s="29" t="str">
        <f t="shared" si="800"/>
        <v/>
      </c>
      <c r="T3729" s="29" t="str">
        <f t="shared" si="801"/>
        <v/>
      </c>
      <c r="U3729" s="29"/>
      <c r="V3729" s="29"/>
      <c r="W3729" s="38" t="s">
        <v>2868</v>
      </c>
      <c r="X3729" s="29" t="s">
        <v>158</v>
      </c>
      <c r="Y3729" s="146">
        <v>65180</v>
      </c>
      <c r="Z3729" s="33">
        <v>83430</v>
      </c>
      <c r="AA3729" s="34">
        <f t="shared" si="802"/>
        <v>0.28000000000000003</v>
      </c>
      <c r="AB3729" s="33">
        <f t="shared" si="803"/>
        <v>83430</v>
      </c>
      <c r="AC3729" s="34">
        <f t="shared" si="804"/>
        <v>0.27999385529307236</v>
      </c>
      <c r="AD3729" s="145">
        <f t="shared" si="811"/>
        <v>69525</v>
      </c>
      <c r="AE3729" s="105">
        <v>54316.667000000001</v>
      </c>
      <c r="AF3729" s="34" t="s">
        <v>36</v>
      </c>
      <c r="AG3729" s="34" t="s">
        <v>36</v>
      </c>
      <c r="AH3729" s="34" t="s">
        <v>36</v>
      </c>
      <c r="AI3729" s="29">
        <v>80</v>
      </c>
      <c r="AJ3729" s="29">
        <v>0.75</v>
      </c>
      <c r="AK3729" s="29">
        <v>0</v>
      </c>
      <c r="AL3729" s="29">
        <v>0</v>
      </c>
      <c r="AM3729" s="29" t="s">
        <v>28</v>
      </c>
      <c r="AN3729" s="44" t="s">
        <v>27</v>
      </c>
      <c r="AO3729" s="29" t="s">
        <v>28</v>
      </c>
      <c r="AP3729" s="29">
        <v>1</v>
      </c>
      <c r="AQ3729" s="29" t="s">
        <v>33</v>
      </c>
      <c r="AR3729" s="29" t="s">
        <v>33</v>
      </c>
      <c r="AS3729" s="29" t="s">
        <v>33</v>
      </c>
      <c r="AT3729" s="29"/>
      <c r="AU3729" s="144"/>
      <c r="AV3729" s="36" t="s">
        <v>28</v>
      </c>
      <c r="AW3729" s="102" t="s">
        <v>33</v>
      </c>
      <c r="AX3729" s="129" t="s">
        <v>33</v>
      </c>
      <c r="AY3729" s="106" t="e">
        <v>#N/A</v>
      </c>
      <c r="BD3729" t="s">
        <v>1724</v>
      </c>
      <c r="BE3729" t="e">
        <v>#N/A</v>
      </c>
      <c r="BF3729">
        <v>0</v>
      </c>
      <c r="BH3729" t="str">
        <f t="shared" si="808"/>
        <v/>
      </c>
      <c r="BJ3729" t="str">
        <f t="shared" si="809"/>
        <v>OK</v>
      </c>
      <c r="BK3729" s="130" t="s">
        <v>5302</v>
      </c>
      <c r="BL3729" s="130" t="e">
        <v>#VALUE!</v>
      </c>
      <c r="BM3729" s="131" t="s">
        <v>33</v>
      </c>
      <c r="BN3729" s="131" t="e">
        <v>#VALUE!</v>
      </c>
      <c r="BO3729" t="e">
        <v>#N/A</v>
      </c>
      <c r="BP3729">
        <v>0</v>
      </c>
    </row>
    <row r="3730" spans="1:68" ht="25.2" x14ac:dyDescent="0.3">
      <c r="A3730" s="1"/>
      <c r="B3730" s="47">
        <v>3369</v>
      </c>
      <c r="C3730" s="45">
        <v>1054479</v>
      </c>
      <c r="D3730" s="29"/>
      <c r="E3730" s="29"/>
      <c r="F3730" s="31" t="s">
        <v>2939</v>
      </c>
      <c r="G3730" s="29" t="s">
        <v>31</v>
      </c>
      <c r="H3730" s="29"/>
      <c r="I3730" s="148" t="s">
        <v>33</v>
      </c>
      <c r="J3730" s="147" t="s">
        <v>33</v>
      </c>
      <c r="K3730" s="148" t="e">
        <v>#N/A</v>
      </c>
      <c r="L3730" s="148" t="s">
        <v>32</v>
      </c>
      <c r="M3730" s="147" t="s">
        <v>33</v>
      </c>
      <c r="N3730" s="29" t="str">
        <f t="shared" si="805"/>
        <v/>
      </c>
      <c r="O3730" s="29" t="str">
        <f t="shared" si="806"/>
        <v/>
      </c>
      <c r="P3730" s="29" t="str">
        <f t="shared" si="807"/>
        <v/>
      </c>
      <c r="Q3730" s="29" t="str">
        <f t="shared" si="798"/>
        <v/>
      </c>
      <c r="R3730" s="29" t="str">
        <f t="shared" si="799"/>
        <v/>
      </c>
      <c r="S3730" s="29" t="str">
        <f t="shared" si="800"/>
        <v/>
      </c>
      <c r="T3730" s="29" t="str">
        <f t="shared" si="801"/>
        <v/>
      </c>
      <c r="U3730" s="29"/>
      <c r="V3730" s="29"/>
      <c r="W3730" s="38" t="s">
        <v>2868</v>
      </c>
      <c r="X3730" s="29" t="s">
        <v>158</v>
      </c>
      <c r="Y3730" s="146">
        <v>25024</v>
      </c>
      <c r="Z3730" s="33">
        <v>32030</v>
      </c>
      <c r="AA3730" s="34">
        <f t="shared" si="802"/>
        <v>0.28000000000000003</v>
      </c>
      <c r="AB3730" s="33">
        <f t="shared" si="803"/>
        <v>32030</v>
      </c>
      <c r="AC3730" s="34">
        <f t="shared" si="804"/>
        <v>0.27997126406603695</v>
      </c>
      <c r="AD3730" s="145">
        <f t="shared" si="811"/>
        <v>26691.667000000001</v>
      </c>
      <c r="AE3730" s="105">
        <v>20853.332999999999</v>
      </c>
      <c r="AF3730" s="34" t="s">
        <v>36</v>
      </c>
      <c r="AG3730" s="34" t="s">
        <v>36</v>
      </c>
      <c r="AH3730" s="34" t="s">
        <v>36</v>
      </c>
      <c r="AI3730" s="29">
        <v>16.05</v>
      </c>
      <c r="AJ3730" s="29">
        <v>0.41</v>
      </c>
      <c r="AK3730" s="29">
        <v>0</v>
      </c>
      <c r="AL3730" s="29">
        <v>0</v>
      </c>
      <c r="AM3730" s="29" t="s">
        <v>28</v>
      </c>
      <c r="AN3730" s="44" t="s">
        <v>27</v>
      </c>
      <c r="AO3730" s="29" t="s">
        <v>28</v>
      </c>
      <c r="AP3730" s="29">
        <v>1</v>
      </c>
      <c r="AQ3730" s="29" t="s">
        <v>33</v>
      </c>
      <c r="AR3730" s="29" t="s">
        <v>33</v>
      </c>
      <c r="AS3730" s="29" t="s">
        <v>33</v>
      </c>
      <c r="AT3730" s="29"/>
      <c r="AU3730" s="144"/>
      <c r="AV3730" s="36" t="s">
        <v>28</v>
      </c>
      <c r="AW3730" s="102" t="s">
        <v>33</v>
      </c>
      <c r="AX3730" s="129" t="s">
        <v>33</v>
      </c>
      <c r="AY3730" s="106" t="e">
        <v>#N/A</v>
      </c>
      <c r="BD3730" t="s">
        <v>1608</v>
      </c>
      <c r="BE3730" t="e">
        <v>#N/A</v>
      </c>
      <c r="BF3730">
        <v>0</v>
      </c>
      <c r="BH3730" t="str">
        <f t="shared" si="808"/>
        <v/>
      </c>
      <c r="BJ3730" t="str">
        <f t="shared" si="809"/>
        <v>OK</v>
      </c>
      <c r="BK3730" s="130" t="s">
        <v>5302</v>
      </c>
      <c r="BL3730" s="130" t="e">
        <v>#VALUE!</v>
      </c>
      <c r="BM3730" s="131" t="s">
        <v>33</v>
      </c>
      <c r="BN3730" s="131" t="e">
        <v>#VALUE!</v>
      </c>
      <c r="BO3730" t="e">
        <v>#N/A</v>
      </c>
      <c r="BP3730">
        <v>0</v>
      </c>
    </row>
    <row r="3731" spans="1:68" ht="25.2" x14ac:dyDescent="0.3">
      <c r="A3731" s="1"/>
      <c r="B3731" s="47">
        <v>3370</v>
      </c>
      <c r="C3731" s="45">
        <v>1054480</v>
      </c>
      <c r="D3731" s="29"/>
      <c r="E3731" s="29"/>
      <c r="F3731" s="31" t="s">
        <v>2940</v>
      </c>
      <c r="G3731" s="29" t="s">
        <v>31</v>
      </c>
      <c r="H3731" s="29"/>
      <c r="I3731" s="148" t="s">
        <v>33</v>
      </c>
      <c r="J3731" s="147" t="s">
        <v>33</v>
      </c>
      <c r="K3731" s="148" t="e">
        <v>#N/A</v>
      </c>
      <c r="L3731" s="148" t="s">
        <v>32</v>
      </c>
      <c r="M3731" s="147" t="s">
        <v>33</v>
      </c>
      <c r="N3731" s="29" t="str">
        <f t="shared" si="805"/>
        <v/>
      </c>
      <c r="O3731" s="29" t="str">
        <f t="shared" si="806"/>
        <v/>
      </c>
      <c r="P3731" s="29" t="str">
        <f t="shared" si="807"/>
        <v/>
      </c>
      <c r="Q3731" s="29" t="str">
        <f t="shared" ref="Q3731:Q3794" si="812">IF(IFERROR(MID($U3731,1,7)+0,"")&lt;1130000,"",IFERROR(MID($U3731,1,7)+0,""))</f>
        <v/>
      </c>
      <c r="R3731" s="29" t="str">
        <f t="shared" ref="R3731:R3794" si="813">IF(IFERROR(MID($U3731,10,7)+0,"")&lt;1130000,"",IFERROR(MID($U3731,10,7)+0,""))</f>
        <v/>
      </c>
      <c r="S3731" s="29" t="str">
        <f t="shared" ref="S3731:S3794" si="814">IF(IFERROR(MID($U3731,19,7)+0,"")&lt;1130000,"",IFERROR(MID($U3731,19,7)+0,""))</f>
        <v/>
      </c>
      <c r="T3731" s="29" t="str">
        <f t="shared" ref="T3731:T3794" si="815">IF(Q3731="","",IF(R3731="",Q3731,Q3731&amp;", "&amp;R3731))</f>
        <v/>
      </c>
      <c r="U3731" s="29"/>
      <c r="V3731" s="29"/>
      <c r="W3731" s="38" t="s">
        <v>2868</v>
      </c>
      <c r="X3731" s="29" t="s">
        <v>158</v>
      </c>
      <c r="Y3731" s="146">
        <v>26874</v>
      </c>
      <c r="Z3731" s="33">
        <v>34398</v>
      </c>
      <c r="AA3731" s="34">
        <f t="shared" si="802"/>
        <v>0.28000000000000003</v>
      </c>
      <c r="AB3731" s="33">
        <f t="shared" si="803"/>
        <v>34398</v>
      </c>
      <c r="AC3731" s="34">
        <f t="shared" si="804"/>
        <v>0.27997320830542533</v>
      </c>
      <c r="AD3731" s="145">
        <f t="shared" si="811"/>
        <v>28665</v>
      </c>
      <c r="AE3731" s="105">
        <v>22395</v>
      </c>
      <c r="AF3731" s="34" t="s">
        <v>36</v>
      </c>
      <c r="AG3731" s="34" t="s">
        <v>36</v>
      </c>
      <c r="AH3731" s="34" t="s">
        <v>36</v>
      </c>
      <c r="AI3731" s="29">
        <v>17.39</v>
      </c>
      <c r="AJ3731" s="29">
        <v>0.73631000000000002</v>
      </c>
      <c r="AK3731" s="29">
        <v>0</v>
      </c>
      <c r="AL3731" s="29">
        <v>0</v>
      </c>
      <c r="AM3731" s="29" t="s">
        <v>28</v>
      </c>
      <c r="AN3731" s="44" t="s">
        <v>27</v>
      </c>
      <c r="AO3731" s="29" t="s">
        <v>28</v>
      </c>
      <c r="AP3731" s="29">
        <v>1</v>
      </c>
      <c r="AQ3731" s="29" t="s">
        <v>33</v>
      </c>
      <c r="AR3731" s="29" t="s">
        <v>33</v>
      </c>
      <c r="AS3731" s="29" t="s">
        <v>33</v>
      </c>
      <c r="AT3731" s="29"/>
      <c r="AU3731" s="144"/>
      <c r="AV3731" s="36" t="s">
        <v>28</v>
      </c>
      <c r="AW3731" s="102" t="s">
        <v>33</v>
      </c>
      <c r="AX3731" s="129" t="s">
        <v>33</v>
      </c>
      <c r="AY3731" s="106" t="e">
        <v>#N/A</v>
      </c>
      <c r="BD3731" t="s">
        <v>1608</v>
      </c>
      <c r="BE3731" t="e">
        <v>#N/A</v>
      </c>
      <c r="BF3731">
        <v>0</v>
      </c>
      <c r="BH3731" t="str">
        <f t="shared" si="808"/>
        <v/>
      </c>
      <c r="BJ3731" t="str">
        <f t="shared" si="809"/>
        <v>OK</v>
      </c>
      <c r="BK3731" s="130" t="s">
        <v>5302</v>
      </c>
      <c r="BL3731" s="130" t="e">
        <v>#VALUE!</v>
      </c>
      <c r="BM3731" s="131" t="s">
        <v>33</v>
      </c>
      <c r="BN3731" s="131" t="e">
        <v>#VALUE!</v>
      </c>
      <c r="BO3731" t="e">
        <v>#N/A</v>
      </c>
      <c r="BP3731">
        <v>0</v>
      </c>
    </row>
    <row r="3732" spans="1:68" x14ac:dyDescent="0.3">
      <c r="A3732" s="1"/>
      <c r="B3732" s="47">
        <v>3371</v>
      </c>
      <c r="C3732" s="45">
        <v>1056862</v>
      </c>
      <c r="D3732" s="29"/>
      <c r="E3732" s="29"/>
      <c r="F3732" s="31" t="s">
        <v>2941</v>
      </c>
      <c r="G3732" s="29" t="s">
        <v>31</v>
      </c>
      <c r="H3732" s="29"/>
      <c r="I3732" s="148" t="s">
        <v>33</v>
      </c>
      <c r="J3732" s="147" t="s">
        <v>33</v>
      </c>
      <c r="K3732" s="148" t="e">
        <v>#N/A</v>
      </c>
      <c r="L3732" s="148" t="s">
        <v>32</v>
      </c>
      <c r="M3732" s="147" t="s">
        <v>33</v>
      </c>
      <c r="N3732" s="29" t="str">
        <f t="shared" si="805"/>
        <v/>
      </c>
      <c r="O3732" s="29" t="str">
        <f t="shared" si="806"/>
        <v/>
      </c>
      <c r="P3732" s="29" t="str">
        <f t="shared" si="807"/>
        <v/>
      </c>
      <c r="Q3732" s="29" t="str">
        <f t="shared" si="812"/>
        <v/>
      </c>
      <c r="R3732" s="29" t="str">
        <f t="shared" si="813"/>
        <v/>
      </c>
      <c r="S3732" s="29" t="str">
        <f t="shared" si="814"/>
        <v/>
      </c>
      <c r="T3732" s="29" t="str">
        <f t="shared" si="815"/>
        <v/>
      </c>
      <c r="U3732" s="29"/>
      <c r="V3732" s="29"/>
      <c r="W3732" s="38" t="s">
        <v>2868</v>
      </c>
      <c r="X3732" s="29" t="s">
        <v>158</v>
      </c>
      <c r="Y3732" s="146">
        <v>39927</v>
      </c>
      <c r="Z3732" s="33">
        <v>51107</v>
      </c>
      <c r="AA3732" s="34">
        <f t="shared" si="802"/>
        <v>0.28000000000000003</v>
      </c>
      <c r="AB3732" s="33">
        <f t="shared" si="803"/>
        <v>51107</v>
      </c>
      <c r="AC3732" s="34">
        <f t="shared" si="804"/>
        <v>0.28001103012998729</v>
      </c>
      <c r="AD3732" s="145">
        <f t="shared" si="811"/>
        <v>42589.167000000001</v>
      </c>
      <c r="AE3732" s="105">
        <v>33272.5</v>
      </c>
      <c r="AF3732" s="34" t="s">
        <v>36</v>
      </c>
      <c r="AG3732" s="34" t="s">
        <v>36</v>
      </c>
      <c r="AH3732" s="34" t="s">
        <v>36</v>
      </c>
      <c r="AI3732" s="29">
        <v>11.5</v>
      </c>
      <c r="AJ3732" s="29">
        <v>0.3</v>
      </c>
      <c r="AK3732" s="29">
        <v>0</v>
      </c>
      <c r="AL3732" s="29">
        <v>0</v>
      </c>
      <c r="AM3732" s="29" t="s">
        <v>28</v>
      </c>
      <c r="AN3732" s="44" t="s">
        <v>27</v>
      </c>
      <c r="AO3732" s="29" t="s">
        <v>28</v>
      </c>
      <c r="AP3732" s="29">
        <v>1</v>
      </c>
      <c r="AQ3732" s="29" t="s">
        <v>33</v>
      </c>
      <c r="AR3732" s="29" t="s">
        <v>33</v>
      </c>
      <c r="AS3732" s="29" t="s">
        <v>33</v>
      </c>
      <c r="AT3732" s="29"/>
      <c r="AU3732" s="144"/>
      <c r="AV3732" s="36" t="s">
        <v>28</v>
      </c>
      <c r="AW3732" s="102" t="s">
        <v>33</v>
      </c>
      <c r="AX3732" s="129" t="s">
        <v>33</v>
      </c>
      <c r="AY3732" s="106" t="e">
        <v>#N/A</v>
      </c>
      <c r="BD3732" t="s">
        <v>1608</v>
      </c>
      <c r="BE3732" t="e">
        <v>#N/A</v>
      </c>
      <c r="BF3732" t="s">
        <v>4740</v>
      </c>
      <c r="BH3732" t="str">
        <f t="shared" si="808"/>
        <v/>
      </c>
      <c r="BJ3732" t="str">
        <f t="shared" si="809"/>
        <v>OK</v>
      </c>
      <c r="BK3732" s="130" t="s">
        <v>5302</v>
      </c>
      <c r="BL3732" s="130" t="e">
        <v>#VALUE!</v>
      </c>
      <c r="BM3732" s="131" t="s">
        <v>33</v>
      </c>
      <c r="BN3732" s="131" t="e">
        <v>#VALUE!</v>
      </c>
      <c r="BO3732" t="e">
        <v>#N/A</v>
      </c>
      <c r="BP3732">
        <v>0</v>
      </c>
    </row>
    <row r="3733" spans="1:68" x14ac:dyDescent="0.3">
      <c r="A3733" s="1"/>
      <c r="B3733" s="47">
        <v>3372</v>
      </c>
      <c r="C3733" s="45">
        <v>1059458</v>
      </c>
      <c r="D3733" s="29"/>
      <c r="E3733" s="29"/>
      <c r="F3733" s="31" t="s">
        <v>2942</v>
      </c>
      <c r="G3733" s="29" t="s">
        <v>31</v>
      </c>
      <c r="H3733" s="29"/>
      <c r="I3733" s="148" t="s">
        <v>33</v>
      </c>
      <c r="J3733" s="147" t="s">
        <v>33</v>
      </c>
      <c r="K3733" s="148" t="e">
        <v>#N/A</v>
      </c>
      <c r="L3733" s="148" t="s">
        <v>32</v>
      </c>
      <c r="M3733" s="147" t="s">
        <v>33</v>
      </c>
      <c r="N3733" s="29" t="str">
        <f t="shared" si="805"/>
        <v/>
      </c>
      <c r="O3733" s="29" t="str">
        <f t="shared" si="806"/>
        <v/>
      </c>
      <c r="P3733" s="29" t="str">
        <f t="shared" si="807"/>
        <v/>
      </c>
      <c r="Q3733" s="29" t="str">
        <f t="shared" si="812"/>
        <v/>
      </c>
      <c r="R3733" s="29" t="str">
        <f t="shared" si="813"/>
        <v/>
      </c>
      <c r="S3733" s="29" t="str">
        <f t="shared" si="814"/>
        <v/>
      </c>
      <c r="T3733" s="29" t="str">
        <f t="shared" si="815"/>
        <v/>
      </c>
      <c r="U3733" s="29"/>
      <c r="V3733" s="29"/>
      <c r="W3733" s="38" t="s">
        <v>2868</v>
      </c>
      <c r="X3733" s="29" t="s">
        <v>158</v>
      </c>
      <c r="Y3733" s="146">
        <v>17249</v>
      </c>
      <c r="Z3733" s="33">
        <v>22079</v>
      </c>
      <c r="AA3733" s="34">
        <f t="shared" si="802"/>
        <v>0.28000000000000003</v>
      </c>
      <c r="AB3733" s="33">
        <f t="shared" si="803"/>
        <v>22079</v>
      </c>
      <c r="AC3733" s="34">
        <f t="shared" si="804"/>
        <v>0.28001622633158513</v>
      </c>
      <c r="AD3733" s="145">
        <f t="shared" si="811"/>
        <v>18399.167000000001</v>
      </c>
      <c r="AE3733" s="105">
        <v>14374.166999999999</v>
      </c>
      <c r="AF3733" s="34" t="s">
        <v>36</v>
      </c>
      <c r="AG3733" s="34" t="s">
        <v>36</v>
      </c>
      <c r="AH3733" s="34" t="s">
        <v>36</v>
      </c>
      <c r="AI3733" s="29">
        <v>11.5</v>
      </c>
      <c r="AJ3733" s="29">
        <v>0.3</v>
      </c>
      <c r="AK3733" s="29">
        <v>0</v>
      </c>
      <c r="AL3733" s="29">
        <v>0</v>
      </c>
      <c r="AM3733" s="29" t="s">
        <v>28</v>
      </c>
      <c r="AN3733" s="44" t="s">
        <v>27</v>
      </c>
      <c r="AO3733" s="29" t="s">
        <v>28</v>
      </c>
      <c r="AP3733" s="29">
        <v>1</v>
      </c>
      <c r="AQ3733" s="29" t="s">
        <v>33</v>
      </c>
      <c r="AR3733" s="29" t="s">
        <v>33</v>
      </c>
      <c r="AS3733" s="29" t="s">
        <v>33</v>
      </c>
      <c r="AT3733" s="29"/>
      <c r="AU3733" s="144"/>
      <c r="AV3733" s="36" t="s">
        <v>28</v>
      </c>
      <c r="AW3733" s="102" t="s">
        <v>33</v>
      </c>
      <c r="AX3733" s="129" t="s">
        <v>33</v>
      </c>
      <c r="AY3733" s="106" t="e">
        <v>#N/A</v>
      </c>
      <c r="BD3733" t="s">
        <v>1608</v>
      </c>
      <c r="BE3733" t="e">
        <v>#N/A</v>
      </c>
      <c r="BF3733" t="s">
        <v>4739</v>
      </c>
      <c r="BH3733" t="str">
        <f t="shared" si="808"/>
        <v/>
      </c>
      <c r="BJ3733" t="str">
        <f t="shared" si="809"/>
        <v>OK</v>
      </c>
      <c r="BK3733" s="130" t="s">
        <v>5302</v>
      </c>
      <c r="BL3733" s="130" t="e">
        <v>#VALUE!</v>
      </c>
      <c r="BM3733" s="131" t="s">
        <v>33</v>
      </c>
      <c r="BN3733" s="131" t="e">
        <v>#VALUE!</v>
      </c>
      <c r="BO3733" t="e">
        <v>#N/A</v>
      </c>
      <c r="BP3733">
        <v>0</v>
      </c>
    </row>
    <row r="3734" spans="1:68" ht="25.2" x14ac:dyDescent="0.3">
      <c r="A3734" s="1"/>
      <c r="B3734" s="47">
        <v>3373</v>
      </c>
      <c r="C3734" s="45">
        <v>1069013</v>
      </c>
      <c r="D3734" s="29"/>
      <c r="E3734" s="29"/>
      <c r="F3734" s="31" t="s">
        <v>2943</v>
      </c>
      <c r="G3734" s="29" t="s">
        <v>31</v>
      </c>
      <c r="H3734" s="29"/>
      <c r="I3734" s="148" t="s">
        <v>33</v>
      </c>
      <c r="J3734" s="147" t="s">
        <v>33</v>
      </c>
      <c r="K3734" s="148" t="e">
        <v>#N/A</v>
      </c>
      <c r="L3734" s="148" t="s">
        <v>32</v>
      </c>
      <c r="M3734" s="147" t="s">
        <v>33</v>
      </c>
      <c r="N3734" s="29" t="str">
        <f t="shared" si="805"/>
        <v/>
      </c>
      <c r="O3734" s="29" t="str">
        <f t="shared" si="806"/>
        <v/>
      </c>
      <c r="P3734" s="29" t="str">
        <f t="shared" si="807"/>
        <v/>
      </c>
      <c r="Q3734" s="29" t="str">
        <f t="shared" si="812"/>
        <v/>
      </c>
      <c r="R3734" s="29" t="str">
        <f t="shared" si="813"/>
        <v/>
      </c>
      <c r="S3734" s="29" t="str">
        <f t="shared" si="814"/>
        <v/>
      </c>
      <c r="T3734" s="29" t="str">
        <f t="shared" si="815"/>
        <v/>
      </c>
      <c r="U3734" s="29"/>
      <c r="V3734" s="29"/>
      <c r="W3734" s="38" t="s">
        <v>2868</v>
      </c>
      <c r="X3734" s="29" t="s">
        <v>158</v>
      </c>
      <c r="Y3734" s="146">
        <v>158594</v>
      </c>
      <c r="Z3734" s="33">
        <v>203000</v>
      </c>
      <c r="AA3734" s="34">
        <f t="shared" si="802"/>
        <v>0.28000000000000003</v>
      </c>
      <c r="AB3734" s="33">
        <f t="shared" si="803"/>
        <v>203000</v>
      </c>
      <c r="AC3734" s="34">
        <f t="shared" si="804"/>
        <v>0.27999798156298983</v>
      </c>
      <c r="AD3734" s="145">
        <f t="shared" si="811"/>
        <v>169166.66699999999</v>
      </c>
      <c r="AE3734" s="105">
        <v>132161.66699999999</v>
      </c>
      <c r="AF3734" s="34" t="s">
        <v>36</v>
      </c>
      <c r="AG3734" s="34" t="s">
        <v>36</v>
      </c>
      <c r="AH3734" s="34" t="s">
        <v>36</v>
      </c>
      <c r="AI3734" s="29">
        <v>52</v>
      </c>
      <c r="AJ3734" s="29">
        <v>0.67500000000000004</v>
      </c>
      <c r="AK3734" s="29">
        <v>0</v>
      </c>
      <c r="AL3734" s="29">
        <v>0</v>
      </c>
      <c r="AM3734" s="29" t="s">
        <v>28</v>
      </c>
      <c r="AN3734" s="44" t="s">
        <v>27</v>
      </c>
      <c r="AO3734" s="29" t="s">
        <v>28</v>
      </c>
      <c r="AP3734" s="29">
        <v>1</v>
      </c>
      <c r="AQ3734" s="29" t="s">
        <v>33</v>
      </c>
      <c r="AR3734" s="29" t="s">
        <v>33</v>
      </c>
      <c r="AS3734" s="29" t="s">
        <v>33</v>
      </c>
      <c r="AT3734" s="29"/>
      <c r="AU3734" s="144"/>
      <c r="AV3734" s="36" t="s">
        <v>28</v>
      </c>
      <c r="AW3734" s="102" t="s">
        <v>33</v>
      </c>
      <c r="AX3734" s="129" t="s">
        <v>33</v>
      </c>
      <c r="AY3734" s="106" t="e">
        <v>#N/A</v>
      </c>
      <c r="BD3734" t="s">
        <v>1608</v>
      </c>
      <c r="BE3734" t="e">
        <v>#N/A</v>
      </c>
      <c r="BF3734">
        <v>0</v>
      </c>
      <c r="BH3734" t="str">
        <f t="shared" si="808"/>
        <v/>
      </c>
      <c r="BJ3734" t="str">
        <f t="shared" si="809"/>
        <v>OK</v>
      </c>
      <c r="BK3734" s="130" t="s">
        <v>5302</v>
      </c>
      <c r="BL3734" s="130" t="e">
        <v>#VALUE!</v>
      </c>
      <c r="BM3734" s="131" t="s">
        <v>33</v>
      </c>
      <c r="BN3734" s="131" t="e">
        <v>#VALUE!</v>
      </c>
      <c r="BO3734" t="e">
        <v>#N/A</v>
      </c>
      <c r="BP3734">
        <v>0</v>
      </c>
    </row>
    <row r="3735" spans="1:68" ht="25.2" x14ac:dyDescent="0.3">
      <c r="A3735" s="1"/>
      <c r="B3735" s="47">
        <v>3374</v>
      </c>
      <c r="C3735" s="45">
        <v>1069024</v>
      </c>
      <c r="D3735" s="29"/>
      <c r="E3735" s="29"/>
      <c r="F3735" s="31" t="s">
        <v>2944</v>
      </c>
      <c r="G3735" s="29" t="s">
        <v>31</v>
      </c>
      <c r="H3735" s="29"/>
      <c r="I3735" s="148" t="s">
        <v>33</v>
      </c>
      <c r="J3735" s="147" t="s">
        <v>33</v>
      </c>
      <c r="K3735" s="148" t="e">
        <v>#N/A</v>
      </c>
      <c r="L3735" s="148" t="s">
        <v>32</v>
      </c>
      <c r="M3735" s="147" t="s">
        <v>33</v>
      </c>
      <c r="N3735" s="29" t="str">
        <f t="shared" si="805"/>
        <v/>
      </c>
      <c r="O3735" s="29" t="str">
        <f t="shared" si="806"/>
        <v/>
      </c>
      <c r="P3735" s="29" t="str">
        <f t="shared" si="807"/>
        <v/>
      </c>
      <c r="Q3735" s="29" t="str">
        <f t="shared" si="812"/>
        <v/>
      </c>
      <c r="R3735" s="29" t="str">
        <f t="shared" si="813"/>
        <v/>
      </c>
      <c r="S3735" s="29" t="str">
        <f t="shared" si="814"/>
        <v/>
      </c>
      <c r="T3735" s="29" t="str">
        <f t="shared" si="815"/>
        <v/>
      </c>
      <c r="U3735" s="29"/>
      <c r="V3735" s="29"/>
      <c r="W3735" s="38" t="s">
        <v>2868</v>
      </c>
      <c r="X3735" s="29" t="s">
        <v>158</v>
      </c>
      <c r="Y3735" s="146">
        <v>129401</v>
      </c>
      <c r="Z3735" s="33">
        <v>165633</v>
      </c>
      <c r="AA3735" s="34">
        <f t="shared" si="802"/>
        <v>0.28000000000000003</v>
      </c>
      <c r="AB3735" s="33">
        <f t="shared" si="803"/>
        <v>165633</v>
      </c>
      <c r="AC3735" s="34">
        <f t="shared" si="804"/>
        <v>0.27999783222696012</v>
      </c>
      <c r="AD3735" s="145">
        <f t="shared" si="811"/>
        <v>138027.5</v>
      </c>
      <c r="AE3735" s="105">
        <v>107834.167</v>
      </c>
      <c r="AF3735" s="34" t="s">
        <v>36</v>
      </c>
      <c r="AG3735" s="34" t="s">
        <v>36</v>
      </c>
      <c r="AH3735" s="34" t="s">
        <v>36</v>
      </c>
      <c r="AI3735" s="29">
        <v>27</v>
      </c>
      <c r="AJ3735" s="29">
        <v>0.67500000000000004</v>
      </c>
      <c r="AK3735" s="29">
        <v>0</v>
      </c>
      <c r="AL3735" s="29">
        <v>0</v>
      </c>
      <c r="AM3735" s="29" t="s">
        <v>28</v>
      </c>
      <c r="AN3735" s="44" t="s">
        <v>27</v>
      </c>
      <c r="AO3735" s="29" t="s">
        <v>28</v>
      </c>
      <c r="AP3735" s="29">
        <v>1</v>
      </c>
      <c r="AQ3735" s="29" t="s">
        <v>33</v>
      </c>
      <c r="AR3735" s="29" t="s">
        <v>33</v>
      </c>
      <c r="AS3735" s="29" t="s">
        <v>33</v>
      </c>
      <c r="AT3735" s="29"/>
      <c r="AU3735" s="144"/>
      <c r="AV3735" s="36" t="s">
        <v>28</v>
      </c>
      <c r="AW3735" s="102" t="s">
        <v>33</v>
      </c>
      <c r="AX3735" s="129" t="s">
        <v>33</v>
      </c>
      <c r="AY3735" s="106" t="e">
        <v>#N/A</v>
      </c>
      <c r="BD3735" t="s">
        <v>1608</v>
      </c>
      <c r="BE3735" t="e">
        <v>#N/A</v>
      </c>
      <c r="BF3735">
        <v>0</v>
      </c>
      <c r="BH3735" t="str">
        <f t="shared" si="808"/>
        <v/>
      </c>
      <c r="BJ3735" t="str">
        <f t="shared" si="809"/>
        <v>OK</v>
      </c>
      <c r="BK3735" s="130" t="s">
        <v>5302</v>
      </c>
      <c r="BL3735" s="130" t="e">
        <v>#VALUE!</v>
      </c>
      <c r="BM3735" s="131" t="s">
        <v>33</v>
      </c>
      <c r="BN3735" s="131" t="e">
        <v>#VALUE!</v>
      </c>
      <c r="BO3735" t="e">
        <v>#N/A</v>
      </c>
      <c r="BP3735">
        <v>0</v>
      </c>
    </row>
    <row r="3736" spans="1:68" x14ac:dyDescent="0.3">
      <c r="A3736" s="1"/>
      <c r="B3736" s="47">
        <v>3375</v>
      </c>
      <c r="C3736" s="45">
        <v>1069027</v>
      </c>
      <c r="D3736" s="29"/>
      <c r="E3736" s="29"/>
      <c r="F3736" s="31" t="s">
        <v>2945</v>
      </c>
      <c r="G3736" s="29" t="s">
        <v>31</v>
      </c>
      <c r="H3736" s="29"/>
      <c r="I3736" s="148" t="s">
        <v>33</v>
      </c>
      <c r="J3736" s="147" t="s">
        <v>33</v>
      </c>
      <c r="K3736" s="148" t="e">
        <v>#N/A</v>
      </c>
      <c r="L3736" s="148" t="s">
        <v>32</v>
      </c>
      <c r="M3736" s="147" t="s">
        <v>33</v>
      </c>
      <c r="N3736" s="29" t="str">
        <f t="shared" si="805"/>
        <v/>
      </c>
      <c r="O3736" s="29" t="str">
        <f t="shared" si="806"/>
        <v/>
      </c>
      <c r="P3736" s="29" t="str">
        <f t="shared" si="807"/>
        <v/>
      </c>
      <c r="Q3736" s="29" t="str">
        <f t="shared" si="812"/>
        <v/>
      </c>
      <c r="R3736" s="29" t="str">
        <f t="shared" si="813"/>
        <v/>
      </c>
      <c r="S3736" s="29" t="str">
        <f t="shared" si="814"/>
        <v/>
      </c>
      <c r="T3736" s="29" t="str">
        <f t="shared" si="815"/>
        <v/>
      </c>
      <c r="U3736" s="29"/>
      <c r="V3736" s="29"/>
      <c r="W3736" s="38" t="s">
        <v>2868</v>
      </c>
      <c r="X3736" s="29" t="s">
        <v>158</v>
      </c>
      <c r="Y3736" s="146">
        <v>261924</v>
      </c>
      <c r="Z3736" s="33">
        <v>335262</v>
      </c>
      <c r="AA3736" s="34">
        <f t="shared" si="802"/>
        <v>0.28000000000000003</v>
      </c>
      <c r="AB3736" s="33">
        <f t="shared" si="803"/>
        <v>335262</v>
      </c>
      <c r="AC3736" s="34">
        <f t="shared" si="804"/>
        <v>0.27999725111100932</v>
      </c>
      <c r="AD3736" s="145">
        <f t="shared" si="811"/>
        <v>279385</v>
      </c>
      <c r="AE3736" s="105">
        <v>218270</v>
      </c>
      <c r="AF3736" s="34" t="s">
        <v>36</v>
      </c>
      <c r="AG3736" s="34" t="s">
        <v>36</v>
      </c>
      <c r="AH3736" s="34" t="s">
        <v>36</v>
      </c>
      <c r="AI3736" s="29">
        <v>105</v>
      </c>
      <c r="AJ3736" s="29">
        <v>1.5189999999999999</v>
      </c>
      <c r="AK3736" s="29">
        <v>0</v>
      </c>
      <c r="AL3736" s="29">
        <v>0</v>
      </c>
      <c r="AM3736" s="29" t="s">
        <v>28</v>
      </c>
      <c r="AN3736" s="44" t="s">
        <v>27</v>
      </c>
      <c r="AO3736" s="29" t="s">
        <v>28</v>
      </c>
      <c r="AP3736" s="29">
        <v>1</v>
      </c>
      <c r="AQ3736" s="29" t="s">
        <v>33</v>
      </c>
      <c r="AR3736" s="29" t="s">
        <v>33</v>
      </c>
      <c r="AS3736" s="29" t="s">
        <v>33</v>
      </c>
      <c r="AT3736" s="29"/>
      <c r="AU3736" s="144"/>
      <c r="AV3736" s="36" t="s">
        <v>28</v>
      </c>
      <c r="AW3736" s="102" t="s">
        <v>33</v>
      </c>
      <c r="AX3736" s="129" t="s">
        <v>33</v>
      </c>
      <c r="AY3736" s="106" t="e">
        <v>#N/A</v>
      </c>
      <c r="BD3736" t="s">
        <v>1608</v>
      </c>
      <c r="BE3736" t="e">
        <v>#N/A</v>
      </c>
      <c r="BF3736">
        <v>0</v>
      </c>
      <c r="BH3736" t="str">
        <f t="shared" si="808"/>
        <v/>
      </c>
      <c r="BJ3736" t="str">
        <f t="shared" si="809"/>
        <v>OK</v>
      </c>
      <c r="BK3736" s="130" t="s">
        <v>5302</v>
      </c>
      <c r="BL3736" s="130" t="e">
        <v>#VALUE!</v>
      </c>
      <c r="BM3736" s="131" t="s">
        <v>33</v>
      </c>
      <c r="BN3736" s="131" t="e">
        <v>#VALUE!</v>
      </c>
      <c r="BO3736" t="e">
        <v>#N/A</v>
      </c>
      <c r="BP3736">
        <v>0</v>
      </c>
    </row>
    <row r="3737" spans="1:68" x14ac:dyDescent="0.3">
      <c r="A3737" s="1"/>
      <c r="B3737" s="47">
        <v>3376</v>
      </c>
      <c r="C3737" s="126" t="s">
        <v>2946</v>
      </c>
      <c r="D3737" s="89"/>
      <c r="E3737" s="89"/>
      <c r="F3737" s="39"/>
      <c r="G3737" s="89"/>
      <c r="H3737" s="89"/>
      <c r="I3737" s="148" t="s">
        <v>33</v>
      </c>
      <c r="J3737" s="147" t="s">
        <v>33</v>
      </c>
      <c r="K3737" s="148" t="e">
        <v>#N/A</v>
      </c>
      <c r="L3737" s="148" t="s">
        <v>32</v>
      </c>
      <c r="M3737" s="147" t="s">
        <v>33</v>
      </c>
      <c r="N3737" s="29" t="str">
        <f t="shared" si="805"/>
        <v/>
      </c>
      <c r="O3737" s="29" t="str">
        <f t="shared" si="806"/>
        <v/>
      </c>
      <c r="P3737" s="29" t="str">
        <f t="shared" si="807"/>
        <v/>
      </c>
      <c r="Q3737" s="29" t="str">
        <f t="shared" si="812"/>
        <v/>
      </c>
      <c r="R3737" s="29" t="str">
        <f t="shared" si="813"/>
        <v/>
      </c>
      <c r="S3737" s="29" t="str">
        <f t="shared" si="814"/>
        <v/>
      </c>
      <c r="T3737" s="29" t="str">
        <f t="shared" si="815"/>
        <v/>
      </c>
      <c r="U3737" s="89"/>
      <c r="V3737" s="89"/>
      <c r="W3737" s="90"/>
      <c r="X3737" s="92"/>
      <c r="Y3737" s="146">
        <v>0</v>
      </c>
      <c r="Z3737" s="33"/>
      <c r="AA3737" s="34" t="e">
        <f t="shared" si="802"/>
        <v>#DIV/0!</v>
      </c>
      <c r="AB3737" s="33">
        <f t="shared" si="803"/>
        <v>0</v>
      </c>
      <c r="AC3737" s="34" t="e">
        <f t="shared" si="804"/>
        <v>#DIV/0!</v>
      </c>
      <c r="AD3737" s="145"/>
      <c r="AE3737" s="105">
        <v>0</v>
      </c>
      <c r="AF3737" s="34" t="e">
        <v>#N/A</v>
      </c>
      <c r="AG3737" s="34" t="e">
        <v>#N/A</v>
      </c>
      <c r="AH3737" s="34" t="e">
        <v>#N/A</v>
      </c>
      <c r="AI3737" s="29"/>
      <c r="AJ3737" s="29"/>
      <c r="AK3737" s="29">
        <v>0</v>
      </c>
      <c r="AL3737" s="29">
        <v>0</v>
      </c>
      <c r="AM3737" s="29" t="s">
        <v>27</v>
      </c>
      <c r="AN3737" s="91" t="s">
        <v>28</v>
      </c>
      <c r="AO3737" s="29" t="s">
        <v>28</v>
      </c>
      <c r="AP3737" s="29"/>
      <c r="AQ3737" s="29"/>
      <c r="AR3737" s="29"/>
      <c r="AS3737" s="29"/>
      <c r="AT3737" s="29"/>
      <c r="AU3737" s="144"/>
      <c r="AV3737" s="36" t="s">
        <v>33</v>
      </c>
      <c r="AW3737" s="102" t="s">
        <v>33</v>
      </c>
      <c r="AX3737" s="129" t="s">
        <v>5288</v>
      </c>
      <c r="AY3737" s="106" t="e">
        <v>#N/A</v>
      </c>
      <c r="BD3737" t="e">
        <v>#N/A</v>
      </c>
      <c r="BE3737" t="e">
        <v>#N/A</v>
      </c>
      <c r="BF3737" t="e">
        <v>#N/A</v>
      </c>
      <c r="BH3737" t="str">
        <f t="shared" si="808"/>
        <v/>
      </c>
      <c r="BJ3737" t="str">
        <f t="shared" si="809"/>
        <v>OK</v>
      </c>
      <c r="BK3737" s="130">
        <v>0</v>
      </c>
      <c r="BL3737" s="130" t="s">
        <v>37</v>
      </c>
      <c r="BM3737" s="131" t="s">
        <v>33</v>
      </c>
      <c r="BN3737" s="131" t="s">
        <v>37</v>
      </c>
      <c r="BO3737">
        <v>0</v>
      </c>
      <c r="BP3737">
        <v>0</v>
      </c>
    </row>
    <row r="3738" spans="1:68" ht="25.2" x14ac:dyDescent="0.3">
      <c r="A3738" s="1"/>
      <c r="B3738" s="47">
        <v>3377</v>
      </c>
      <c r="C3738" s="45">
        <v>1003520</v>
      </c>
      <c r="D3738" s="29"/>
      <c r="E3738" s="29"/>
      <c r="F3738" s="39" t="s">
        <v>2947</v>
      </c>
      <c r="G3738" s="29" t="s">
        <v>61</v>
      </c>
      <c r="H3738" s="70" t="s">
        <v>4779</v>
      </c>
      <c r="I3738" s="148" t="s">
        <v>33</v>
      </c>
      <c r="J3738" s="147" t="s">
        <v>33</v>
      </c>
      <c r="K3738" s="148" t="e">
        <v>#N/A</v>
      </c>
      <c r="L3738" s="148" t="s">
        <v>32</v>
      </c>
      <c r="M3738" s="147" t="s">
        <v>33</v>
      </c>
      <c r="N3738" s="29" t="str">
        <f t="shared" si="805"/>
        <v/>
      </c>
      <c r="O3738" s="29" t="str">
        <f t="shared" si="806"/>
        <v/>
      </c>
      <c r="P3738" s="29" t="str">
        <f t="shared" si="807"/>
        <v/>
      </c>
      <c r="Q3738" s="29" t="str">
        <f t="shared" si="812"/>
        <v/>
      </c>
      <c r="R3738" s="29" t="str">
        <f t="shared" si="813"/>
        <v/>
      </c>
      <c r="S3738" s="29" t="str">
        <f t="shared" si="814"/>
        <v/>
      </c>
      <c r="T3738" s="29" t="str">
        <f t="shared" si="815"/>
        <v/>
      </c>
      <c r="U3738" s="29"/>
      <c r="V3738" s="29"/>
      <c r="W3738" s="38" t="s">
        <v>2488</v>
      </c>
      <c r="X3738" s="29" t="s">
        <v>158</v>
      </c>
      <c r="Y3738" s="146">
        <v>527</v>
      </c>
      <c r="Z3738" s="33">
        <v>675</v>
      </c>
      <c r="AA3738" s="34">
        <f t="shared" si="802"/>
        <v>0.28100000000000003</v>
      </c>
      <c r="AB3738" s="33">
        <f t="shared" si="803"/>
        <v>675</v>
      </c>
      <c r="AC3738" s="34">
        <f t="shared" si="804"/>
        <v>0.28083394244103049</v>
      </c>
      <c r="AD3738" s="145">
        <f t="shared" ref="AD3738:AD3801" si="816">ROUND(Z3738/1.2,3)</f>
        <v>562.5</v>
      </c>
      <c r="AE3738" s="105">
        <v>439.16699999999997</v>
      </c>
      <c r="AF3738" s="34" t="s">
        <v>70</v>
      </c>
      <c r="AG3738" s="34" t="s">
        <v>70</v>
      </c>
      <c r="AH3738" s="34" t="s">
        <v>73</v>
      </c>
      <c r="AI3738" s="29">
        <v>0.15</v>
      </c>
      <c r="AJ3738" s="29">
        <v>5.0000000000000004E-6</v>
      </c>
      <c r="AK3738" s="29">
        <v>2</v>
      </c>
      <c r="AL3738" s="29">
        <v>0</v>
      </c>
      <c r="AM3738" s="29" t="s">
        <v>28</v>
      </c>
      <c r="AN3738" s="158" t="s">
        <v>28</v>
      </c>
      <c r="AO3738" s="29" t="s">
        <v>27</v>
      </c>
      <c r="AP3738" s="29">
        <v>1</v>
      </c>
      <c r="AQ3738" s="29" t="s">
        <v>33</v>
      </c>
      <c r="AR3738" s="29" t="s">
        <v>33</v>
      </c>
      <c r="AS3738" s="29" t="s">
        <v>33</v>
      </c>
      <c r="AT3738" s="29"/>
      <c r="AU3738" s="144"/>
      <c r="AV3738" s="36" t="s">
        <v>28</v>
      </c>
      <c r="AW3738" s="102">
        <v>42551</v>
      </c>
      <c r="AX3738" s="129" t="s">
        <v>33</v>
      </c>
      <c r="AY3738" s="106">
        <v>8</v>
      </c>
      <c r="BD3738" t="s">
        <v>4610</v>
      </c>
      <c r="BE3738" t="e">
        <v>#N/A</v>
      </c>
      <c r="BF3738" t="s">
        <v>4747</v>
      </c>
      <c r="BH3738" t="str">
        <f t="shared" si="808"/>
        <v>AV</v>
      </c>
      <c r="BJ3738" t="str">
        <f t="shared" si="809"/>
        <v>OK</v>
      </c>
      <c r="BK3738" s="130">
        <v>675</v>
      </c>
      <c r="BL3738" s="130" t="s">
        <v>37</v>
      </c>
      <c r="BM3738" s="131" t="s">
        <v>33</v>
      </c>
      <c r="BN3738" s="131" t="e">
        <v>#VALUE!</v>
      </c>
      <c r="BO3738">
        <v>675</v>
      </c>
      <c r="BP3738">
        <v>0</v>
      </c>
    </row>
    <row r="3739" spans="1:68" ht="25.2" x14ac:dyDescent="0.3">
      <c r="A3739" s="1"/>
      <c r="B3739" s="47">
        <v>3378</v>
      </c>
      <c r="C3739" s="45">
        <v>1067877</v>
      </c>
      <c r="D3739" s="29"/>
      <c r="E3739" s="29"/>
      <c r="F3739" s="31" t="s">
        <v>2948</v>
      </c>
      <c r="G3739" s="29" t="s">
        <v>47</v>
      </c>
      <c r="H3739" s="70" t="s">
        <v>4779</v>
      </c>
      <c r="I3739" s="148" t="s">
        <v>33</v>
      </c>
      <c r="J3739" s="147" t="s">
        <v>33</v>
      </c>
      <c r="K3739" s="148" t="e">
        <v>#N/A</v>
      </c>
      <c r="L3739" s="148" t="s">
        <v>32</v>
      </c>
      <c r="M3739" s="147" t="s">
        <v>33</v>
      </c>
      <c r="N3739" s="29" t="str">
        <f t="shared" si="805"/>
        <v/>
      </c>
      <c r="O3739" s="29" t="str">
        <f t="shared" si="806"/>
        <v/>
      </c>
      <c r="P3739" s="29" t="str">
        <f t="shared" si="807"/>
        <v/>
      </c>
      <c r="Q3739" s="29" t="str">
        <f t="shared" si="812"/>
        <v/>
      </c>
      <c r="R3739" s="29" t="str">
        <f t="shared" si="813"/>
        <v/>
      </c>
      <c r="S3739" s="29" t="str">
        <f t="shared" si="814"/>
        <v/>
      </c>
      <c r="T3739" s="29" t="str">
        <f t="shared" si="815"/>
        <v/>
      </c>
      <c r="U3739" s="29"/>
      <c r="V3739" s="29"/>
      <c r="W3739" s="38" t="s">
        <v>2488</v>
      </c>
      <c r="X3739" s="29" t="s">
        <v>158</v>
      </c>
      <c r="Y3739" s="146">
        <v>2351</v>
      </c>
      <c r="Z3739" s="33">
        <v>3009</v>
      </c>
      <c r="AA3739" s="34">
        <f t="shared" si="802"/>
        <v>0.28000000000000003</v>
      </c>
      <c r="AB3739" s="33">
        <f t="shared" si="803"/>
        <v>3009</v>
      </c>
      <c r="AC3739" s="34">
        <f t="shared" si="804"/>
        <v>0.27988068398457105</v>
      </c>
      <c r="AD3739" s="145">
        <f t="shared" si="816"/>
        <v>2507.5</v>
      </c>
      <c r="AE3739" s="105">
        <v>1959.1669999999999</v>
      </c>
      <c r="AF3739" s="34" t="s">
        <v>36</v>
      </c>
      <c r="AG3739" s="34" t="s">
        <v>36</v>
      </c>
      <c r="AH3739" s="34" t="s">
        <v>36</v>
      </c>
      <c r="AI3739" s="29">
        <v>1.66</v>
      </c>
      <c r="AJ3739" s="29">
        <v>9.7000000000000003E-2</v>
      </c>
      <c r="AK3739" s="29">
        <v>40</v>
      </c>
      <c r="AL3739" s="29">
        <v>0</v>
      </c>
      <c r="AM3739" s="29" t="s">
        <v>28</v>
      </c>
      <c r="AN3739" s="158" t="s">
        <v>28</v>
      </c>
      <c r="AO3739" s="29" t="s">
        <v>28</v>
      </c>
      <c r="AP3739" s="29">
        <v>1</v>
      </c>
      <c r="AQ3739" s="29" t="s">
        <v>33</v>
      </c>
      <c r="AR3739" s="29" t="s">
        <v>33</v>
      </c>
      <c r="AS3739" s="29" t="s">
        <v>33</v>
      </c>
      <c r="AT3739" s="29"/>
      <c r="AU3739" s="144"/>
      <c r="AV3739" s="36" t="s">
        <v>28</v>
      </c>
      <c r="AW3739" s="102">
        <v>42551</v>
      </c>
      <c r="AX3739" s="129" t="s">
        <v>33</v>
      </c>
      <c r="AY3739" s="106">
        <v>1115</v>
      </c>
      <c r="BD3739" t="s">
        <v>1724</v>
      </c>
      <c r="BE3739" t="e">
        <v>#N/A</v>
      </c>
      <c r="BF3739">
        <v>0</v>
      </c>
      <c r="BH3739" t="str">
        <f t="shared" si="808"/>
        <v>AV</v>
      </c>
      <c r="BJ3739" t="str">
        <f t="shared" si="809"/>
        <v>OK</v>
      </c>
      <c r="BK3739" s="130">
        <v>3009</v>
      </c>
      <c r="BL3739" s="130" t="s">
        <v>37</v>
      </c>
      <c r="BM3739" s="131" t="s">
        <v>33</v>
      </c>
      <c r="BN3739" s="131" t="e">
        <v>#VALUE!</v>
      </c>
      <c r="BO3739">
        <v>3009</v>
      </c>
      <c r="BP3739">
        <v>8</v>
      </c>
    </row>
    <row r="3740" spans="1:68" ht="25.2" x14ac:dyDescent="0.3">
      <c r="A3740" s="1"/>
      <c r="B3740" s="47">
        <v>3379</v>
      </c>
      <c r="C3740" s="45">
        <v>1067878</v>
      </c>
      <c r="D3740" s="29"/>
      <c r="E3740" s="29"/>
      <c r="F3740" s="31" t="s">
        <v>2949</v>
      </c>
      <c r="G3740" s="29" t="s">
        <v>31</v>
      </c>
      <c r="H3740" s="29"/>
      <c r="I3740" s="148" t="s">
        <v>33</v>
      </c>
      <c r="J3740" s="147" t="s">
        <v>33</v>
      </c>
      <c r="K3740" s="148" t="e">
        <v>#N/A</v>
      </c>
      <c r="L3740" s="148" t="s">
        <v>32</v>
      </c>
      <c r="M3740" s="147" t="s">
        <v>33</v>
      </c>
      <c r="N3740" s="29" t="str">
        <f t="shared" si="805"/>
        <v/>
      </c>
      <c r="O3740" s="29" t="str">
        <f t="shared" si="806"/>
        <v/>
      </c>
      <c r="P3740" s="29" t="str">
        <f t="shared" si="807"/>
        <v/>
      </c>
      <c r="Q3740" s="29" t="str">
        <f t="shared" si="812"/>
        <v/>
      </c>
      <c r="R3740" s="29" t="str">
        <f t="shared" si="813"/>
        <v/>
      </c>
      <c r="S3740" s="29" t="str">
        <f t="shared" si="814"/>
        <v/>
      </c>
      <c r="T3740" s="29" t="str">
        <f t="shared" si="815"/>
        <v/>
      </c>
      <c r="U3740" s="29"/>
      <c r="V3740" s="29"/>
      <c r="W3740" s="38" t="s">
        <v>2488</v>
      </c>
      <c r="X3740" s="29" t="s">
        <v>158</v>
      </c>
      <c r="Y3740" s="146">
        <v>1229</v>
      </c>
      <c r="Z3740" s="33">
        <v>1573</v>
      </c>
      <c r="AA3740" s="34">
        <f t="shared" si="802"/>
        <v>0.28000000000000003</v>
      </c>
      <c r="AB3740" s="33">
        <f t="shared" si="803"/>
        <v>1573</v>
      </c>
      <c r="AC3740" s="34">
        <f t="shared" si="804"/>
        <v>0.27990161760728494</v>
      </c>
      <c r="AD3740" s="145">
        <f t="shared" si="816"/>
        <v>1310.8330000000001</v>
      </c>
      <c r="AE3740" s="105">
        <v>1024.1669999999999</v>
      </c>
      <c r="AF3740" s="34" t="s">
        <v>36</v>
      </c>
      <c r="AG3740" s="34" t="s">
        <v>36</v>
      </c>
      <c r="AH3740" s="34" t="s">
        <v>36</v>
      </c>
      <c r="AI3740" s="29">
        <v>0.45500000000000002</v>
      </c>
      <c r="AJ3740" s="29">
        <v>6.0000000000000001E-3</v>
      </c>
      <c r="AK3740" s="29">
        <v>0</v>
      </c>
      <c r="AL3740" s="29">
        <v>0</v>
      </c>
      <c r="AM3740" s="29" t="s">
        <v>28</v>
      </c>
      <c r="AN3740" s="44" t="s">
        <v>27</v>
      </c>
      <c r="AO3740" s="29" t="s">
        <v>28</v>
      </c>
      <c r="AP3740" s="29">
        <v>1</v>
      </c>
      <c r="AQ3740" s="29"/>
      <c r="AR3740" s="29"/>
      <c r="AS3740" s="29"/>
      <c r="AT3740" s="29"/>
      <c r="AU3740" s="144"/>
      <c r="AV3740" s="36" t="s">
        <v>28</v>
      </c>
      <c r="AW3740" s="102">
        <v>42551</v>
      </c>
      <c r="AX3740" s="129" t="s">
        <v>33</v>
      </c>
      <c r="AY3740" s="106">
        <v>112</v>
      </c>
      <c r="BD3740" t="s">
        <v>1724</v>
      </c>
      <c r="BE3740" t="e">
        <v>#N/A</v>
      </c>
      <c r="BF3740">
        <v>0</v>
      </c>
      <c r="BH3740" t="str">
        <f t="shared" si="808"/>
        <v/>
      </c>
      <c r="BJ3740" t="str">
        <f t="shared" si="809"/>
        <v>OK</v>
      </c>
      <c r="BK3740" s="130" t="s">
        <v>5302</v>
      </c>
      <c r="BL3740" s="130" t="e">
        <v>#VALUE!</v>
      </c>
      <c r="BM3740" s="131" t="s">
        <v>33</v>
      </c>
      <c r="BN3740" s="131" t="e">
        <v>#VALUE!</v>
      </c>
      <c r="BO3740" t="e">
        <v>#N/A</v>
      </c>
      <c r="BP3740">
        <v>0</v>
      </c>
    </row>
    <row r="3741" spans="1:68" ht="25.2" x14ac:dyDescent="0.3">
      <c r="A3741" s="1"/>
      <c r="B3741" s="47">
        <v>3380</v>
      </c>
      <c r="C3741" s="45">
        <v>1120823</v>
      </c>
      <c r="D3741" s="27"/>
      <c r="E3741" s="27"/>
      <c r="F3741" s="30" t="s">
        <v>3838</v>
      </c>
      <c r="G3741" s="101" t="s">
        <v>31</v>
      </c>
      <c r="H3741" s="70" t="s">
        <v>4779</v>
      </c>
      <c r="I3741" s="27"/>
      <c r="J3741" s="147" t="s">
        <v>33</v>
      </c>
      <c r="K3741" s="148" t="e">
        <v>#N/A</v>
      </c>
      <c r="L3741" s="148" t="s">
        <v>32</v>
      </c>
      <c r="M3741" s="147" t="s">
        <v>33</v>
      </c>
      <c r="N3741" s="29" t="str">
        <f t="shared" si="805"/>
        <v/>
      </c>
      <c r="O3741" s="29" t="str">
        <f t="shared" si="806"/>
        <v/>
      </c>
      <c r="P3741" s="29" t="str">
        <f t="shared" si="807"/>
        <v/>
      </c>
      <c r="Q3741" s="29" t="str">
        <f t="shared" si="812"/>
        <v/>
      </c>
      <c r="R3741" s="29" t="str">
        <f t="shared" si="813"/>
        <v/>
      </c>
      <c r="S3741" s="29" t="str">
        <f t="shared" si="814"/>
        <v/>
      </c>
      <c r="T3741" s="29" t="str">
        <f t="shared" si="815"/>
        <v/>
      </c>
      <c r="U3741" s="27"/>
      <c r="V3741" s="27"/>
      <c r="W3741" s="38" t="s">
        <v>2488</v>
      </c>
      <c r="X3741" s="37" t="s">
        <v>158</v>
      </c>
      <c r="Y3741" s="146">
        <v>1477</v>
      </c>
      <c r="Z3741" s="33">
        <v>1891</v>
      </c>
      <c r="AA3741" s="34">
        <f t="shared" si="802"/>
        <v>0.28000000000000003</v>
      </c>
      <c r="AB3741" s="33">
        <f t="shared" si="803"/>
        <v>1891</v>
      </c>
      <c r="AC3741" s="34">
        <f t="shared" si="804"/>
        <v>0.28029797706106352</v>
      </c>
      <c r="AD3741" s="145">
        <f t="shared" si="816"/>
        <v>1575.8330000000001</v>
      </c>
      <c r="AE3741" s="105">
        <v>1230.8330000000001</v>
      </c>
      <c r="AF3741" s="34" t="s">
        <v>36</v>
      </c>
      <c r="AG3741" s="34" t="s">
        <v>36</v>
      </c>
      <c r="AH3741" s="34" t="s">
        <v>36</v>
      </c>
      <c r="AI3741" s="29">
        <v>0.89</v>
      </c>
      <c r="AJ3741" s="29">
        <v>1.0999999999999999E-2</v>
      </c>
      <c r="AK3741" s="29">
        <v>0</v>
      </c>
      <c r="AL3741" s="29">
        <v>0</v>
      </c>
      <c r="AM3741" s="29" t="s">
        <v>28</v>
      </c>
      <c r="AN3741" s="44" t="s">
        <v>27</v>
      </c>
      <c r="AO3741" s="29" t="s">
        <v>28</v>
      </c>
      <c r="AP3741" s="29">
        <v>1</v>
      </c>
      <c r="AQ3741" s="29"/>
      <c r="AR3741" s="29"/>
      <c r="AS3741" s="29"/>
      <c r="AT3741" s="29"/>
      <c r="AU3741" s="144"/>
      <c r="AV3741" s="36" t="s">
        <v>33</v>
      </c>
      <c r="AW3741" s="102" t="s">
        <v>33</v>
      </c>
      <c r="AX3741" s="129" t="s">
        <v>33</v>
      </c>
      <c r="AY3741" s="106">
        <v>30</v>
      </c>
      <c r="BD3741" t="s">
        <v>4684</v>
      </c>
      <c r="BE3741" t="e">
        <v>#N/A</v>
      </c>
      <c r="BF3741" t="s">
        <v>4769</v>
      </c>
      <c r="BH3741" t="str">
        <f t="shared" si="808"/>
        <v/>
      </c>
      <c r="BJ3741" t="str">
        <f t="shared" si="809"/>
        <v>OK</v>
      </c>
      <c r="BK3741" s="130">
        <v>1891</v>
      </c>
      <c r="BL3741" s="130" t="s">
        <v>37</v>
      </c>
      <c r="BM3741" s="131" t="s">
        <v>33</v>
      </c>
      <c r="BN3741" s="131" t="e">
        <v>#VALUE!</v>
      </c>
      <c r="BO3741">
        <v>1891</v>
      </c>
      <c r="BP3741">
        <v>6</v>
      </c>
    </row>
    <row r="3742" spans="1:68" ht="25.2" x14ac:dyDescent="0.3">
      <c r="A3742" s="1"/>
      <c r="B3742" s="47">
        <v>3381</v>
      </c>
      <c r="C3742" s="45">
        <v>1120825</v>
      </c>
      <c r="D3742" s="27"/>
      <c r="E3742" s="27"/>
      <c r="F3742" s="30" t="s">
        <v>3839</v>
      </c>
      <c r="G3742" s="101" t="s">
        <v>31</v>
      </c>
      <c r="H3742" s="70" t="s">
        <v>4779</v>
      </c>
      <c r="I3742" s="27"/>
      <c r="J3742" s="147" t="s">
        <v>33</v>
      </c>
      <c r="K3742" s="148" t="e">
        <v>#N/A</v>
      </c>
      <c r="L3742" s="148" t="s">
        <v>32</v>
      </c>
      <c r="M3742" s="147" t="s">
        <v>33</v>
      </c>
      <c r="N3742" s="29" t="str">
        <f t="shared" si="805"/>
        <v/>
      </c>
      <c r="O3742" s="29" t="str">
        <f t="shared" si="806"/>
        <v/>
      </c>
      <c r="P3742" s="29" t="str">
        <f t="shared" si="807"/>
        <v/>
      </c>
      <c r="Q3742" s="29" t="str">
        <f t="shared" si="812"/>
        <v/>
      </c>
      <c r="R3742" s="29" t="str">
        <f t="shared" si="813"/>
        <v/>
      </c>
      <c r="S3742" s="29" t="str">
        <f t="shared" si="814"/>
        <v/>
      </c>
      <c r="T3742" s="29" t="str">
        <f t="shared" si="815"/>
        <v/>
      </c>
      <c r="U3742" s="27"/>
      <c r="V3742" s="27"/>
      <c r="W3742" s="38" t="s">
        <v>2488</v>
      </c>
      <c r="X3742" s="37" t="s">
        <v>158</v>
      </c>
      <c r="Y3742" s="146">
        <v>2094</v>
      </c>
      <c r="Z3742" s="33">
        <v>2680</v>
      </c>
      <c r="AA3742" s="34">
        <f t="shared" si="802"/>
        <v>0.28000000000000003</v>
      </c>
      <c r="AB3742" s="33">
        <f t="shared" si="803"/>
        <v>2680</v>
      </c>
      <c r="AC3742" s="34">
        <f t="shared" si="804"/>
        <v>0.27984699140401154</v>
      </c>
      <c r="AD3742" s="145">
        <f t="shared" si="816"/>
        <v>2233.3330000000001</v>
      </c>
      <c r="AE3742" s="105">
        <v>1745</v>
      </c>
      <c r="AF3742" s="34" t="s">
        <v>36</v>
      </c>
      <c r="AG3742" s="34" t="s">
        <v>36</v>
      </c>
      <c r="AH3742" s="34" t="s">
        <v>36</v>
      </c>
      <c r="AI3742" s="29">
        <v>1.85</v>
      </c>
      <c r="AJ3742" s="29">
        <v>8.9999999999999993E-3</v>
      </c>
      <c r="AK3742" s="29">
        <v>123</v>
      </c>
      <c r="AL3742" s="29">
        <v>0</v>
      </c>
      <c r="AM3742" s="29" t="s">
        <v>28</v>
      </c>
      <c r="AN3742" s="29" t="s">
        <v>28</v>
      </c>
      <c r="AO3742" s="29" t="s">
        <v>28</v>
      </c>
      <c r="AP3742" s="29">
        <v>1</v>
      </c>
      <c r="AQ3742" s="29"/>
      <c r="AR3742" s="29"/>
      <c r="AS3742" s="29"/>
      <c r="AT3742" s="29"/>
      <c r="AU3742" s="144"/>
      <c r="AV3742" s="36" t="s">
        <v>33</v>
      </c>
      <c r="AW3742" s="102" t="s">
        <v>33</v>
      </c>
      <c r="AX3742" s="129" t="s">
        <v>33</v>
      </c>
      <c r="AY3742" s="106">
        <v>57</v>
      </c>
      <c r="BD3742" t="s">
        <v>4684</v>
      </c>
      <c r="BE3742" t="e">
        <v>#N/A</v>
      </c>
      <c r="BF3742" t="s">
        <v>4769</v>
      </c>
      <c r="BH3742" t="str">
        <f t="shared" si="808"/>
        <v>AV</v>
      </c>
      <c r="BJ3742" t="str">
        <f t="shared" si="809"/>
        <v>OK</v>
      </c>
      <c r="BK3742" s="130">
        <v>2680</v>
      </c>
      <c r="BL3742" s="130" t="s">
        <v>37</v>
      </c>
      <c r="BM3742" s="131" t="s">
        <v>33</v>
      </c>
      <c r="BN3742" s="131" t="e">
        <v>#VALUE!</v>
      </c>
      <c r="BO3742">
        <v>2680</v>
      </c>
      <c r="BP3742">
        <v>10</v>
      </c>
    </row>
    <row r="3743" spans="1:68" ht="25.2" x14ac:dyDescent="0.3">
      <c r="A3743" s="1"/>
      <c r="B3743" s="47">
        <v>3382</v>
      </c>
      <c r="C3743" s="45">
        <v>1053697</v>
      </c>
      <c r="D3743" s="29"/>
      <c r="E3743" s="29"/>
      <c r="F3743" s="31" t="s">
        <v>2950</v>
      </c>
      <c r="G3743" s="29" t="s">
        <v>31</v>
      </c>
      <c r="H3743" s="29"/>
      <c r="I3743" s="148" t="s">
        <v>33</v>
      </c>
      <c r="J3743" s="147" t="s">
        <v>33</v>
      </c>
      <c r="K3743" s="148" t="e">
        <v>#N/A</v>
      </c>
      <c r="L3743" s="148" t="s">
        <v>32</v>
      </c>
      <c r="M3743" s="147" t="s">
        <v>33</v>
      </c>
      <c r="N3743" s="29" t="str">
        <f t="shared" si="805"/>
        <v/>
      </c>
      <c r="O3743" s="29" t="str">
        <f t="shared" si="806"/>
        <v/>
      </c>
      <c r="P3743" s="29" t="str">
        <f t="shared" si="807"/>
        <v/>
      </c>
      <c r="Q3743" s="29" t="str">
        <f t="shared" si="812"/>
        <v/>
      </c>
      <c r="R3743" s="29" t="str">
        <f t="shared" si="813"/>
        <v/>
      </c>
      <c r="S3743" s="29" t="str">
        <f t="shared" si="814"/>
        <v/>
      </c>
      <c r="T3743" s="29" t="str">
        <f t="shared" si="815"/>
        <v/>
      </c>
      <c r="U3743" s="29"/>
      <c r="V3743" s="29"/>
      <c r="W3743" s="38" t="s">
        <v>2488</v>
      </c>
      <c r="X3743" s="29" t="s">
        <v>158</v>
      </c>
      <c r="Y3743" s="146">
        <v>53230</v>
      </c>
      <c r="Z3743" s="33">
        <v>68134</v>
      </c>
      <c r="AA3743" s="34">
        <f t="shared" si="802"/>
        <v>0.28000000000000003</v>
      </c>
      <c r="AB3743" s="33">
        <f t="shared" si="803"/>
        <v>68134</v>
      </c>
      <c r="AC3743" s="34">
        <f t="shared" si="804"/>
        <v>0.27999248754456124</v>
      </c>
      <c r="AD3743" s="145">
        <f t="shared" si="816"/>
        <v>56778.332999999999</v>
      </c>
      <c r="AE3743" s="105">
        <v>44358.332999999999</v>
      </c>
      <c r="AF3743" s="34" t="s">
        <v>36</v>
      </c>
      <c r="AG3743" s="34" t="s">
        <v>36</v>
      </c>
      <c r="AH3743" s="34" t="s">
        <v>36</v>
      </c>
      <c r="AI3743" s="29">
        <v>20.55</v>
      </c>
      <c r="AJ3743" s="29">
        <v>0.75</v>
      </c>
      <c r="AK3743" s="29">
        <v>0</v>
      </c>
      <c r="AL3743" s="29">
        <v>0</v>
      </c>
      <c r="AM3743" s="29" t="s">
        <v>28</v>
      </c>
      <c r="AN3743" s="44" t="s">
        <v>27</v>
      </c>
      <c r="AO3743" s="29" t="s">
        <v>28</v>
      </c>
      <c r="AP3743" s="29">
        <v>1</v>
      </c>
      <c r="AQ3743" s="29"/>
      <c r="AR3743" s="29"/>
      <c r="AS3743" s="29"/>
      <c r="AT3743" s="29"/>
      <c r="AU3743" s="144"/>
      <c r="AV3743" s="36" t="s">
        <v>28</v>
      </c>
      <c r="AW3743" s="102">
        <v>42551</v>
      </c>
      <c r="AX3743" s="129" t="s">
        <v>33</v>
      </c>
      <c r="AY3743" s="106">
        <v>16</v>
      </c>
      <c r="BD3743" t="s">
        <v>1724</v>
      </c>
      <c r="BE3743" t="e">
        <v>#N/A</v>
      </c>
      <c r="BF3743">
        <v>0</v>
      </c>
      <c r="BH3743" t="str">
        <f t="shared" si="808"/>
        <v/>
      </c>
      <c r="BJ3743" t="str">
        <f t="shared" si="809"/>
        <v>OK</v>
      </c>
      <c r="BK3743" s="130" t="s">
        <v>5302</v>
      </c>
      <c r="BL3743" s="130" t="e">
        <v>#VALUE!</v>
      </c>
      <c r="BM3743" s="131" t="s">
        <v>33</v>
      </c>
      <c r="BN3743" s="131" t="e">
        <v>#VALUE!</v>
      </c>
      <c r="BO3743" t="e">
        <v>#N/A</v>
      </c>
      <c r="BP3743">
        <v>0</v>
      </c>
    </row>
    <row r="3744" spans="1:68" ht="25.2" x14ac:dyDescent="0.3">
      <c r="A3744" s="1"/>
      <c r="B3744" s="47">
        <v>3383</v>
      </c>
      <c r="C3744" s="45">
        <v>1051071</v>
      </c>
      <c r="D3744" s="29"/>
      <c r="E3744" s="29"/>
      <c r="F3744" s="31" t="s">
        <v>2951</v>
      </c>
      <c r="G3744" s="29" t="s">
        <v>47</v>
      </c>
      <c r="H3744" s="70" t="s">
        <v>4779</v>
      </c>
      <c r="I3744" s="148" t="s">
        <v>33</v>
      </c>
      <c r="J3744" s="147" t="s">
        <v>33</v>
      </c>
      <c r="K3744" s="148" t="e">
        <v>#N/A</v>
      </c>
      <c r="L3744" s="148" t="s">
        <v>32</v>
      </c>
      <c r="M3744" s="147" t="s">
        <v>33</v>
      </c>
      <c r="N3744" s="29" t="str">
        <f t="shared" si="805"/>
        <v/>
      </c>
      <c r="O3744" s="29" t="str">
        <f t="shared" si="806"/>
        <v/>
      </c>
      <c r="P3744" s="29" t="str">
        <f t="shared" si="807"/>
        <v/>
      </c>
      <c r="Q3744" s="29" t="str">
        <f t="shared" si="812"/>
        <v/>
      </c>
      <c r="R3744" s="29" t="str">
        <f t="shared" si="813"/>
        <v/>
      </c>
      <c r="S3744" s="29" t="str">
        <f t="shared" si="814"/>
        <v/>
      </c>
      <c r="T3744" s="29" t="str">
        <f t="shared" si="815"/>
        <v/>
      </c>
      <c r="U3744" s="29"/>
      <c r="V3744" s="29"/>
      <c r="W3744" s="38" t="s">
        <v>2488</v>
      </c>
      <c r="X3744" s="29" t="s">
        <v>158</v>
      </c>
      <c r="Y3744" s="146">
        <v>8062</v>
      </c>
      <c r="Z3744" s="33">
        <v>10319</v>
      </c>
      <c r="AA3744" s="34">
        <f t="shared" si="802"/>
        <v>0.28000000000000003</v>
      </c>
      <c r="AB3744" s="33">
        <f t="shared" si="803"/>
        <v>10319</v>
      </c>
      <c r="AC3744" s="34">
        <f t="shared" si="804"/>
        <v>0.27995545918905773</v>
      </c>
      <c r="AD3744" s="145">
        <f t="shared" si="816"/>
        <v>8599.1669999999995</v>
      </c>
      <c r="AE3744" s="105">
        <v>6718.3329999999996</v>
      </c>
      <c r="AF3744" s="34" t="s">
        <v>36</v>
      </c>
      <c r="AG3744" s="34" t="s">
        <v>36</v>
      </c>
      <c r="AH3744" s="34" t="s">
        <v>36</v>
      </c>
      <c r="AI3744" s="29">
        <v>0.77500000000000002</v>
      </c>
      <c r="AJ3744" s="29">
        <v>1.146E-2</v>
      </c>
      <c r="AK3744" s="29">
        <v>0</v>
      </c>
      <c r="AL3744" s="29">
        <v>0</v>
      </c>
      <c r="AM3744" s="29" t="s">
        <v>28</v>
      </c>
      <c r="AN3744" s="44" t="s">
        <v>27</v>
      </c>
      <c r="AO3744" s="29" t="s">
        <v>28</v>
      </c>
      <c r="AP3744" s="29">
        <v>1</v>
      </c>
      <c r="AQ3744" s="29"/>
      <c r="AR3744" s="29"/>
      <c r="AS3744" s="29"/>
      <c r="AT3744" s="29"/>
      <c r="AU3744" s="144"/>
      <c r="AV3744" s="36" t="s">
        <v>28</v>
      </c>
      <c r="AW3744" s="102">
        <v>42551</v>
      </c>
      <c r="AX3744" s="129" t="s">
        <v>33</v>
      </c>
      <c r="AY3744" s="106">
        <v>292</v>
      </c>
      <c r="BD3744" t="s">
        <v>1724</v>
      </c>
      <c r="BE3744" t="e">
        <v>#N/A</v>
      </c>
      <c r="BF3744">
        <v>0</v>
      </c>
      <c r="BH3744" t="str">
        <f t="shared" si="808"/>
        <v/>
      </c>
      <c r="BJ3744" t="str">
        <f t="shared" si="809"/>
        <v>OK</v>
      </c>
      <c r="BK3744" s="130">
        <v>10319</v>
      </c>
      <c r="BL3744" s="130" t="s">
        <v>37</v>
      </c>
      <c r="BM3744" s="131" t="s">
        <v>33</v>
      </c>
      <c r="BN3744" s="131" t="e">
        <v>#VALUE!</v>
      </c>
      <c r="BO3744">
        <v>10319</v>
      </c>
      <c r="BP3744">
        <v>5</v>
      </c>
    </row>
    <row r="3745" spans="1:68" ht="25.2" x14ac:dyDescent="0.3">
      <c r="A3745" s="1"/>
      <c r="B3745" s="47">
        <v>3384</v>
      </c>
      <c r="C3745" s="45">
        <v>1053690</v>
      </c>
      <c r="D3745" s="29"/>
      <c r="E3745" s="29"/>
      <c r="F3745" s="31" t="s">
        <v>2952</v>
      </c>
      <c r="G3745" s="29" t="s">
        <v>31</v>
      </c>
      <c r="H3745" s="29"/>
      <c r="I3745" s="148" t="s">
        <v>33</v>
      </c>
      <c r="J3745" s="147" t="s">
        <v>33</v>
      </c>
      <c r="K3745" s="148" t="e">
        <v>#N/A</v>
      </c>
      <c r="L3745" s="148" t="s">
        <v>32</v>
      </c>
      <c r="M3745" s="147" t="s">
        <v>33</v>
      </c>
      <c r="N3745" s="29" t="str">
        <f t="shared" si="805"/>
        <v/>
      </c>
      <c r="O3745" s="29" t="str">
        <f t="shared" si="806"/>
        <v/>
      </c>
      <c r="P3745" s="29" t="str">
        <f t="shared" si="807"/>
        <v/>
      </c>
      <c r="Q3745" s="29" t="str">
        <f t="shared" si="812"/>
        <v/>
      </c>
      <c r="R3745" s="29" t="str">
        <f t="shared" si="813"/>
        <v/>
      </c>
      <c r="S3745" s="29" t="str">
        <f t="shared" si="814"/>
        <v/>
      </c>
      <c r="T3745" s="29" t="str">
        <f t="shared" si="815"/>
        <v/>
      </c>
      <c r="U3745" s="29"/>
      <c r="V3745" s="29"/>
      <c r="W3745" s="38" t="s">
        <v>2488</v>
      </c>
      <c r="X3745" s="29" t="s">
        <v>158</v>
      </c>
      <c r="Y3745" s="146">
        <v>19999</v>
      </c>
      <c r="Z3745" s="33">
        <v>25599</v>
      </c>
      <c r="AA3745" s="34">
        <f t="shared" si="802"/>
        <v>0.28000000000000003</v>
      </c>
      <c r="AB3745" s="33">
        <f t="shared" si="803"/>
        <v>25599</v>
      </c>
      <c r="AC3745" s="34">
        <f t="shared" si="804"/>
        <v>0.28001402630159572</v>
      </c>
      <c r="AD3745" s="145">
        <f t="shared" si="816"/>
        <v>21332.5</v>
      </c>
      <c r="AE3745" s="105">
        <v>16665.832999999999</v>
      </c>
      <c r="AF3745" s="34" t="s">
        <v>36</v>
      </c>
      <c r="AG3745" s="34" t="s">
        <v>36</v>
      </c>
      <c r="AH3745" s="34" t="s">
        <v>36</v>
      </c>
      <c r="AI3745" s="29">
        <v>13.8</v>
      </c>
      <c r="AJ3745" s="29">
        <v>0.88</v>
      </c>
      <c r="AK3745" s="29">
        <v>0</v>
      </c>
      <c r="AL3745" s="29">
        <v>0</v>
      </c>
      <c r="AM3745" s="29" t="s">
        <v>28</v>
      </c>
      <c r="AN3745" s="44" t="s">
        <v>27</v>
      </c>
      <c r="AO3745" s="29" t="s">
        <v>28</v>
      </c>
      <c r="AP3745" s="29">
        <v>1</v>
      </c>
      <c r="AQ3745" s="29" t="s">
        <v>33</v>
      </c>
      <c r="AR3745" s="29" t="s">
        <v>33</v>
      </c>
      <c r="AS3745" s="29" t="s">
        <v>33</v>
      </c>
      <c r="AT3745" s="29"/>
      <c r="AU3745" s="144"/>
      <c r="AV3745" s="36" t="s">
        <v>28</v>
      </c>
      <c r="AW3745" s="102">
        <v>42551</v>
      </c>
      <c r="AX3745" s="129" t="s">
        <v>33</v>
      </c>
      <c r="AY3745" s="106">
        <v>115</v>
      </c>
      <c r="BD3745" t="s">
        <v>1724</v>
      </c>
      <c r="BE3745" t="e">
        <v>#N/A</v>
      </c>
      <c r="BF3745">
        <v>0</v>
      </c>
      <c r="BH3745" t="str">
        <f t="shared" si="808"/>
        <v/>
      </c>
      <c r="BJ3745" t="str">
        <f t="shared" si="809"/>
        <v>OK</v>
      </c>
      <c r="BK3745" s="130" t="s">
        <v>5302</v>
      </c>
      <c r="BL3745" s="130" t="e">
        <v>#VALUE!</v>
      </c>
      <c r="BM3745" s="131" t="s">
        <v>33</v>
      </c>
      <c r="BN3745" s="131" t="e">
        <v>#VALUE!</v>
      </c>
      <c r="BO3745" t="e">
        <v>#N/A</v>
      </c>
      <c r="BP3745">
        <v>0</v>
      </c>
    </row>
    <row r="3746" spans="1:68" ht="25.2" x14ac:dyDescent="0.3">
      <c r="A3746" s="1"/>
      <c r="B3746" s="47">
        <v>3385</v>
      </c>
      <c r="C3746" s="45">
        <v>1054391</v>
      </c>
      <c r="D3746" s="29"/>
      <c r="E3746" s="29"/>
      <c r="F3746" s="31" t="s">
        <v>2953</v>
      </c>
      <c r="G3746" s="29" t="s">
        <v>31</v>
      </c>
      <c r="H3746" s="29"/>
      <c r="I3746" s="148" t="s">
        <v>33</v>
      </c>
      <c r="J3746" s="147" t="s">
        <v>33</v>
      </c>
      <c r="K3746" s="148" t="e">
        <v>#N/A</v>
      </c>
      <c r="L3746" s="148" t="s">
        <v>32</v>
      </c>
      <c r="M3746" s="147" t="s">
        <v>33</v>
      </c>
      <c r="N3746" s="29" t="str">
        <f t="shared" si="805"/>
        <v/>
      </c>
      <c r="O3746" s="29" t="str">
        <f t="shared" si="806"/>
        <v/>
      </c>
      <c r="P3746" s="29" t="str">
        <f t="shared" si="807"/>
        <v/>
      </c>
      <c r="Q3746" s="29" t="str">
        <f t="shared" si="812"/>
        <v/>
      </c>
      <c r="R3746" s="29" t="str">
        <f t="shared" si="813"/>
        <v/>
      </c>
      <c r="S3746" s="29" t="str">
        <f t="shared" si="814"/>
        <v/>
      </c>
      <c r="T3746" s="29" t="str">
        <f t="shared" si="815"/>
        <v/>
      </c>
      <c r="U3746" s="29"/>
      <c r="V3746" s="29"/>
      <c r="W3746" s="38" t="s">
        <v>2488</v>
      </c>
      <c r="X3746" s="29" t="s">
        <v>158</v>
      </c>
      <c r="Y3746" s="146">
        <v>30765</v>
      </c>
      <c r="Z3746" s="33">
        <v>39380</v>
      </c>
      <c r="AA3746" s="34">
        <f t="shared" si="802"/>
        <v>0.28000000000000003</v>
      </c>
      <c r="AB3746" s="33">
        <f t="shared" si="803"/>
        <v>39380</v>
      </c>
      <c r="AC3746" s="34">
        <f t="shared" si="804"/>
        <v>0.28002601657727944</v>
      </c>
      <c r="AD3746" s="145">
        <f t="shared" si="816"/>
        <v>32816.667000000001</v>
      </c>
      <c r="AE3746" s="105">
        <v>25637.5</v>
      </c>
      <c r="AF3746" s="34" t="s">
        <v>36</v>
      </c>
      <c r="AG3746" s="34" t="s">
        <v>36</v>
      </c>
      <c r="AH3746" s="34" t="s">
        <v>36</v>
      </c>
      <c r="AI3746" s="29">
        <v>8.0410000000000004</v>
      </c>
      <c r="AJ3746" s="29">
        <v>0.16666</v>
      </c>
      <c r="AK3746" s="29">
        <v>0</v>
      </c>
      <c r="AL3746" s="29">
        <v>0</v>
      </c>
      <c r="AM3746" s="29" t="s">
        <v>28</v>
      </c>
      <c r="AN3746" s="44" t="s">
        <v>27</v>
      </c>
      <c r="AO3746" s="29" t="s">
        <v>28</v>
      </c>
      <c r="AP3746" s="29">
        <v>1</v>
      </c>
      <c r="AQ3746" s="29" t="s">
        <v>33</v>
      </c>
      <c r="AR3746" s="29" t="s">
        <v>33</v>
      </c>
      <c r="AS3746" s="29" t="s">
        <v>33</v>
      </c>
      <c r="AT3746" s="29"/>
      <c r="AU3746" s="144"/>
      <c r="AV3746" s="36" t="s">
        <v>28</v>
      </c>
      <c r="AW3746" s="102">
        <v>42551</v>
      </c>
      <c r="AX3746" s="129" t="s">
        <v>33</v>
      </c>
      <c r="AY3746" s="106" t="e">
        <v>#N/A</v>
      </c>
      <c r="BD3746" t="s">
        <v>1608</v>
      </c>
      <c r="BE3746" t="e">
        <v>#N/A</v>
      </c>
      <c r="BF3746">
        <v>0</v>
      </c>
      <c r="BH3746" t="str">
        <f t="shared" si="808"/>
        <v/>
      </c>
      <c r="BJ3746" t="str">
        <f t="shared" si="809"/>
        <v>OK</v>
      </c>
      <c r="BK3746" s="130" t="s">
        <v>5302</v>
      </c>
      <c r="BL3746" s="130" t="e">
        <v>#VALUE!</v>
      </c>
      <c r="BM3746" s="131" t="s">
        <v>33</v>
      </c>
      <c r="BN3746" s="131" t="e">
        <v>#VALUE!</v>
      </c>
      <c r="BO3746" t="e">
        <v>#N/A</v>
      </c>
      <c r="BP3746">
        <v>0</v>
      </c>
    </row>
    <row r="3747" spans="1:68" ht="25.2" x14ac:dyDescent="0.3">
      <c r="A3747" s="1"/>
      <c r="B3747" s="47">
        <v>3386</v>
      </c>
      <c r="C3747" s="45">
        <v>1054392</v>
      </c>
      <c r="D3747" s="29"/>
      <c r="E3747" s="29"/>
      <c r="F3747" s="31" t="s">
        <v>2954</v>
      </c>
      <c r="G3747" s="29" t="s">
        <v>31</v>
      </c>
      <c r="H3747" s="29"/>
      <c r="I3747" s="148" t="s">
        <v>33</v>
      </c>
      <c r="J3747" s="147" t="s">
        <v>33</v>
      </c>
      <c r="K3747" s="148" t="e">
        <v>#N/A</v>
      </c>
      <c r="L3747" s="148" t="s">
        <v>32</v>
      </c>
      <c r="M3747" s="147" t="s">
        <v>33</v>
      </c>
      <c r="N3747" s="29" t="str">
        <f t="shared" si="805"/>
        <v/>
      </c>
      <c r="O3747" s="29" t="str">
        <f t="shared" si="806"/>
        <v/>
      </c>
      <c r="P3747" s="29" t="str">
        <f t="shared" si="807"/>
        <v/>
      </c>
      <c r="Q3747" s="29" t="str">
        <f t="shared" si="812"/>
        <v/>
      </c>
      <c r="R3747" s="29" t="str">
        <f t="shared" si="813"/>
        <v/>
      </c>
      <c r="S3747" s="29" t="str">
        <f t="shared" si="814"/>
        <v/>
      </c>
      <c r="T3747" s="29" t="str">
        <f t="shared" si="815"/>
        <v/>
      </c>
      <c r="U3747" s="29"/>
      <c r="V3747" s="29"/>
      <c r="W3747" s="38" t="s">
        <v>2488</v>
      </c>
      <c r="X3747" s="29" t="s">
        <v>158</v>
      </c>
      <c r="Y3747" s="146">
        <v>50752</v>
      </c>
      <c r="Z3747" s="33">
        <v>64962</v>
      </c>
      <c r="AA3747" s="34">
        <f t="shared" si="802"/>
        <v>0.28000000000000003</v>
      </c>
      <c r="AB3747" s="33">
        <f t="shared" si="803"/>
        <v>64962</v>
      </c>
      <c r="AC3747" s="34">
        <f t="shared" si="804"/>
        <v>0.27998897604026624</v>
      </c>
      <c r="AD3747" s="145">
        <f t="shared" si="816"/>
        <v>54135</v>
      </c>
      <c r="AE3747" s="105">
        <v>42293.332999999999</v>
      </c>
      <c r="AF3747" s="34" t="s">
        <v>36</v>
      </c>
      <c r="AG3747" s="34" t="s">
        <v>36</v>
      </c>
      <c r="AH3747" s="34" t="s">
        <v>36</v>
      </c>
      <c r="AI3747" s="29">
        <v>13.254</v>
      </c>
      <c r="AJ3747" s="29">
        <v>0.33333000000000002</v>
      </c>
      <c r="AK3747" s="29">
        <v>0</v>
      </c>
      <c r="AL3747" s="29">
        <v>0</v>
      </c>
      <c r="AM3747" s="29" t="s">
        <v>28</v>
      </c>
      <c r="AN3747" s="44" t="s">
        <v>27</v>
      </c>
      <c r="AO3747" s="29" t="s">
        <v>28</v>
      </c>
      <c r="AP3747" s="29">
        <v>1</v>
      </c>
      <c r="AQ3747" s="29" t="s">
        <v>33</v>
      </c>
      <c r="AR3747" s="29" t="s">
        <v>33</v>
      </c>
      <c r="AS3747" s="29" t="s">
        <v>33</v>
      </c>
      <c r="AT3747" s="29"/>
      <c r="AU3747" s="144"/>
      <c r="AV3747" s="36" t="s">
        <v>28</v>
      </c>
      <c r="AW3747" s="102">
        <v>42551</v>
      </c>
      <c r="AX3747" s="129" t="s">
        <v>33</v>
      </c>
      <c r="AY3747" s="106" t="e">
        <v>#N/A</v>
      </c>
      <c r="BD3747" t="s">
        <v>1608</v>
      </c>
      <c r="BE3747" t="e">
        <v>#N/A</v>
      </c>
      <c r="BF3747">
        <v>0</v>
      </c>
      <c r="BH3747" t="str">
        <f t="shared" si="808"/>
        <v/>
      </c>
      <c r="BJ3747" t="str">
        <f t="shared" si="809"/>
        <v>OK</v>
      </c>
      <c r="BK3747" s="130" t="s">
        <v>5302</v>
      </c>
      <c r="BL3747" s="130" t="e">
        <v>#VALUE!</v>
      </c>
      <c r="BM3747" s="131" t="s">
        <v>33</v>
      </c>
      <c r="BN3747" s="131" t="e">
        <v>#VALUE!</v>
      </c>
      <c r="BO3747" t="e">
        <v>#N/A</v>
      </c>
      <c r="BP3747">
        <v>0</v>
      </c>
    </row>
    <row r="3748" spans="1:68" ht="25.2" x14ac:dyDescent="0.3">
      <c r="A3748" s="1"/>
      <c r="B3748" s="47">
        <v>3387</v>
      </c>
      <c r="C3748" s="45">
        <v>1054324</v>
      </c>
      <c r="D3748" s="29"/>
      <c r="E3748" s="29"/>
      <c r="F3748" s="31" t="s">
        <v>2955</v>
      </c>
      <c r="G3748" s="29" t="s">
        <v>31</v>
      </c>
      <c r="H3748" s="29"/>
      <c r="I3748" s="148" t="s">
        <v>33</v>
      </c>
      <c r="J3748" s="147" t="s">
        <v>33</v>
      </c>
      <c r="K3748" s="148" t="e">
        <v>#N/A</v>
      </c>
      <c r="L3748" s="148" t="s">
        <v>32</v>
      </c>
      <c r="M3748" s="147" t="s">
        <v>33</v>
      </c>
      <c r="N3748" s="29" t="str">
        <f t="shared" si="805"/>
        <v/>
      </c>
      <c r="O3748" s="29" t="str">
        <f t="shared" si="806"/>
        <v/>
      </c>
      <c r="P3748" s="29" t="str">
        <f t="shared" si="807"/>
        <v/>
      </c>
      <c r="Q3748" s="29" t="str">
        <f t="shared" si="812"/>
        <v/>
      </c>
      <c r="R3748" s="29" t="str">
        <f t="shared" si="813"/>
        <v/>
      </c>
      <c r="S3748" s="29" t="str">
        <f t="shared" si="814"/>
        <v/>
      </c>
      <c r="T3748" s="29" t="str">
        <f t="shared" si="815"/>
        <v/>
      </c>
      <c r="U3748" s="29"/>
      <c r="V3748" s="29"/>
      <c r="W3748" s="38" t="s">
        <v>2488</v>
      </c>
      <c r="X3748" s="29" t="s">
        <v>158</v>
      </c>
      <c r="Y3748" s="146">
        <v>28936</v>
      </c>
      <c r="Z3748" s="33">
        <v>37039</v>
      </c>
      <c r="AA3748" s="34">
        <f t="shared" si="802"/>
        <v>0.28000000000000003</v>
      </c>
      <c r="AB3748" s="33">
        <f t="shared" si="803"/>
        <v>37039</v>
      </c>
      <c r="AC3748" s="34">
        <f t="shared" si="804"/>
        <v>0.28003179817572299</v>
      </c>
      <c r="AD3748" s="145">
        <f t="shared" si="816"/>
        <v>30865.832999999999</v>
      </c>
      <c r="AE3748" s="105">
        <v>24113.332999999999</v>
      </c>
      <c r="AF3748" s="34" t="s">
        <v>36</v>
      </c>
      <c r="AG3748" s="34" t="s">
        <v>36</v>
      </c>
      <c r="AH3748" s="34" t="s">
        <v>36</v>
      </c>
      <c r="AI3748" s="29">
        <v>7.734</v>
      </c>
      <c r="AJ3748" s="29">
        <v>0.17832999999999999</v>
      </c>
      <c r="AK3748" s="29">
        <v>0</v>
      </c>
      <c r="AL3748" s="29">
        <v>0</v>
      </c>
      <c r="AM3748" s="29" t="s">
        <v>28</v>
      </c>
      <c r="AN3748" s="44" t="s">
        <v>27</v>
      </c>
      <c r="AO3748" s="29" t="s">
        <v>28</v>
      </c>
      <c r="AP3748" s="29">
        <v>1</v>
      </c>
      <c r="AQ3748" s="29" t="s">
        <v>33</v>
      </c>
      <c r="AR3748" s="29" t="s">
        <v>33</v>
      </c>
      <c r="AS3748" s="29" t="s">
        <v>33</v>
      </c>
      <c r="AT3748" s="29"/>
      <c r="AU3748" s="144"/>
      <c r="AV3748" s="36" t="s">
        <v>28</v>
      </c>
      <c r="AW3748" s="102">
        <v>42551</v>
      </c>
      <c r="AX3748" s="129" t="s">
        <v>33</v>
      </c>
      <c r="AY3748" s="106" t="e">
        <v>#N/A</v>
      </c>
      <c r="BD3748" t="s">
        <v>1608</v>
      </c>
      <c r="BE3748" t="e">
        <v>#N/A</v>
      </c>
      <c r="BF3748">
        <v>0</v>
      </c>
      <c r="BH3748" t="str">
        <f t="shared" si="808"/>
        <v/>
      </c>
      <c r="BJ3748" t="str">
        <f t="shared" si="809"/>
        <v>OK</v>
      </c>
      <c r="BK3748" s="130" t="s">
        <v>5302</v>
      </c>
      <c r="BL3748" s="130" t="e">
        <v>#VALUE!</v>
      </c>
      <c r="BM3748" s="131" t="s">
        <v>33</v>
      </c>
      <c r="BN3748" s="131" t="e">
        <v>#VALUE!</v>
      </c>
      <c r="BO3748" t="e">
        <v>#N/A</v>
      </c>
      <c r="BP3748">
        <v>0</v>
      </c>
    </row>
    <row r="3749" spans="1:68" ht="25.2" x14ac:dyDescent="0.3">
      <c r="A3749" s="1"/>
      <c r="B3749" s="47">
        <v>3388</v>
      </c>
      <c r="C3749" s="45">
        <v>1054325</v>
      </c>
      <c r="D3749" s="29"/>
      <c r="E3749" s="29"/>
      <c r="F3749" s="31" t="s">
        <v>2956</v>
      </c>
      <c r="G3749" s="29" t="s">
        <v>31</v>
      </c>
      <c r="H3749" s="29"/>
      <c r="I3749" s="148" t="s">
        <v>33</v>
      </c>
      <c r="J3749" s="147" t="s">
        <v>33</v>
      </c>
      <c r="K3749" s="148" t="e">
        <v>#N/A</v>
      </c>
      <c r="L3749" s="148" t="s">
        <v>32</v>
      </c>
      <c r="M3749" s="147" t="s">
        <v>33</v>
      </c>
      <c r="N3749" s="29" t="str">
        <f t="shared" si="805"/>
        <v/>
      </c>
      <c r="O3749" s="29" t="str">
        <f t="shared" si="806"/>
        <v/>
      </c>
      <c r="P3749" s="29" t="str">
        <f t="shared" si="807"/>
        <v/>
      </c>
      <c r="Q3749" s="29" t="str">
        <f t="shared" si="812"/>
        <v/>
      </c>
      <c r="R3749" s="29" t="str">
        <f t="shared" si="813"/>
        <v/>
      </c>
      <c r="S3749" s="29" t="str">
        <f t="shared" si="814"/>
        <v/>
      </c>
      <c r="T3749" s="29" t="str">
        <f t="shared" si="815"/>
        <v/>
      </c>
      <c r="U3749" s="29"/>
      <c r="V3749" s="29"/>
      <c r="W3749" s="38" t="s">
        <v>2488</v>
      </c>
      <c r="X3749" s="29" t="s">
        <v>158</v>
      </c>
      <c r="Y3749" s="146">
        <v>35860</v>
      </c>
      <c r="Z3749" s="33">
        <v>45901</v>
      </c>
      <c r="AA3749" s="34">
        <f t="shared" si="802"/>
        <v>0.28000000000000003</v>
      </c>
      <c r="AB3749" s="33">
        <f t="shared" si="803"/>
        <v>45901</v>
      </c>
      <c r="AC3749" s="34">
        <f t="shared" si="804"/>
        <v>0.28000558036816042</v>
      </c>
      <c r="AD3749" s="145">
        <f t="shared" si="816"/>
        <v>38250.832999999999</v>
      </c>
      <c r="AE3749" s="105">
        <v>29883.332999999999</v>
      </c>
      <c r="AF3749" s="34" t="s">
        <v>36</v>
      </c>
      <c r="AG3749" s="34" t="s">
        <v>36</v>
      </c>
      <c r="AH3749" s="34" t="s">
        <v>36</v>
      </c>
      <c r="AI3749" s="29">
        <v>12.939</v>
      </c>
      <c r="AJ3749" s="29">
        <v>0.26750000000000002</v>
      </c>
      <c r="AK3749" s="29">
        <v>0</v>
      </c>
      <c r="AL3749" s="29">
        <v>0</v>
      </c>
      <c r="AM3749" s="29" t="s">
        <v>28</v>
      </c>
      <c r="AN3749" s="44" t="s">
        <v>27</v>
      </c>
      <c r="AO3749" s="29" t="s">
        <v>28</v>
      </c>
      <c r="AP3749" s="29">
        <v>1</v>
      </c>
      <c r="AQ3749" s="29" t="s">
        <v>33</v>
      </c>
      <c r="AR3749" s="29" t="s">
        <v>33</v>
      </c>
      <c r="AS3749" s="29" t="s">
        <v>33</v>
      </c>
      <c r="AT3749" s="29"/>
      <c r="AU3749" s="144"/>
      <c r="AV3749" s="36" t="s">
        <v>28</v>
      </c>
      <c r="AW3749" s="102">
        <v>42551</v>
      </c>
      <c r="AX3749" s="129" t="s">
        <v>33</v>
      </c>
      <c r="AY3749" s="106" t="e">
        <v>#N/A</v>
      </c>
      <c r="BD3749" t="s">
        <v>1608</v>
      </c>
      <c r="BE3749" t="e">
        <v>#N/A</v>
      </c>
      <c r="BF3749">
        <v>0</v>
      </c>
      <c r="BH3749" t="str">
        <f t="shared" si="808"/>
        <v/>
      </c>
      <c r="BJ3749" t="str">
        <f t="shared" si="809"/>
        <v>OK</v>
      </c>
      <c r="BK3749" s="130" t="s">
        <v>5302</v>
      </c>
      <c r="BL3749" s="130" t="e">
        <v>#VALUE!</v>
      </c>
      <c r="BM3749" s="131" t="s">
        <v>33</v>
      </c>
      <c r="BN3749" s="131" t="e">
        <v>#VALUE!</v>
      </c>
      <c r="BO3749" t="e">
        <v>#N/A</v>
      </c>
      <c r="BP3749">
        <v>0</v>
      </c>
    </row>
    <row r="3750" spans="1:68" ht="25.2" x14ac:dyDescent="0.3">
      <c r="A3750" s="1"/>
      <c r="B3750" s="47">
        <v>3389</v>
      </c>
      <c r="C3750" s="45">
        <v>1051006</v>
      </c>
      <c r="D3750" s="29"/>
      <c r="E3750" s="29"/>
      <c r="F3750" s="31" t="s">
        <v>2957</v>
      </c>
      <c r="G3750" s="29" t="s">
        <v>31</v>
      </c>
      <c r="H3750" s="29"/>
      <c r="I3750" s="148" t="s">
        <v>33</v>
      </c>
      <c r="J3750" s="147" t="s">
        <v>33</v>
      </c>
      <c r="K3750" s="148" t="e">
        <v>#N/A</v>
      </c>
      <c r="L3750" s="148" t="s">
        <v>32</v>
      </c>
      <c r="M3750" s="147">
        <v>42551</v>
      </c>
      <c r="N3750" s="29" t="str">
        <f t="shared" si="805"/>
        <v/>
      </c>
      <c r="O3750" s="29" t="str">
        <f t="shared" si="806"/>
        <v/>
      </c>
      <c r="P3750" s="29" t="str">
        <f t="shared" si="807"/>
        <v/>
      </c>
      <c r="Q3750" s="29" t="str">
        <f t="shared" si="812"/>
        <v/>
      </c>
      <c r="R3750" s="29" t="str">
        <f t="shared" si="813"/>
        <v/>
      </c>
      <c r="S3750" s="29" t="str">
        <f t="shared" si="814"/>
        <v/>
      </c>
      <c r="T3750" s="29" t="str">
        <f t="shared" si="815"/>
        <v/>
      </c>
      <c r="U3750" s="29"/>
      <c r="V3750" s="29"/>
      <c r="W3750" s="38" t="s">
        <v>2488</v>
      </c>
      <c r="X3750" s="29" t="s">
        <v>158</v>
      </c>
      <c r="Y3750" s="146">
        <v>14284</v>
      </c>
      <c r="Z3750" s="33">
        <v>18283</v>
      </c>
      <c r="AA3750" s="34">
        <f t="shared" ref="AA3750:AA3813" si="817">ROUND(Z3750/Y3750-1,3)</f>
        <v>0.28000000000000003</v>
      </c>
      <c r="AB3750" s="33">
        <f t="shared" ref="AB3750:AB3813" si="818">IF(OR(W3750="VLD MLC components",W3750="VLD MLC pipes",W3750="VLD PEX components",W3750="VLD PEX pipes",W3750="VLD PHC components",W3750="VLD PHC pipes"),"По запросу",Z3750)</f>
        <v>18283</v>
      </c>
      <c r="AC3750" s="34">
        <f t="shared" ref="AC3750:AC3813" si="819">(AD3750-AE3750)/AE3750</f>
        <v>0.27996360347139743</v>
      </c>
      <c r="AD3750" s="145">
        <f t="shared" si="816"/>
        <v>15235.833000000001</v>
      </c>
      <c r="AE3750" s="105">
        <v>11903.333000000001</v>
      </c>
      <c r="AF3750" s="34" t="s">
        <v>36</v>
      </c>
      <c r="AG3750" s="34" t="s">
        <v>36</v>
      </c>
      <c r="AH3750" s="34" t="s">
        <v>36</v>
      </c>
      <c r="AI3750" s="29">
        <v>6.7</v>
      </c>
      <c r="AJ3750" s="29">
        <v>8.3000000000000004E-2</v>
      </c>
      <c r="AK3750" s="29">
        <v>0</v>
      </c>
      <c r="AL3750" s="29">
        <v>0</v>
      </c>
      <c r="AM3750" s="29" t="s">
        <v>28</v>
      </c>
      <c r="AN3750" s="44" t="s">
        <v>27</v>
      </c>
      <c r="AO3750" s="29" t="s">
        <v>28</v>
      </c>
      <c r="AP3750" s="29">
        <v>1</v>
      </c>
      <c r="AQ3750" s="29" t="s">
        <v>33</v>
      </c>
      <c r="AR3750" s="29" t="s">
        <v>33</v>
      </c>
      <c r="AS3750" s="29" t="s">
        <v>33</v>
      </c>
      <c r="AT3750" s="29"/>
      <c r="AU3750" s="144"/>
      <c r="AV3750" s="36" t="s">
        <v>28</v>
      </c>
      <c r="AW3750" s="102">
        <v>42551</v>
      </c>
      <c r="AX3750" s="129" t="s">
        <v>33</v>
      </c>
      <c r="AY3750" s="106">
        <v>35</v>
      </c>
      <c r="BD3750" t="s">
        <v>1724</v>
      </c>
      <c r="BE3750" t="e">
        <v>#N/A</v>
      </c>
      <c r="BF3750">
        <v>0</v>
      </c>
      <c r="BH3750" t="str">
        <f t="shared" si="808"/>
        <v/>
      </c>
      <c r="BJ3750" t="str">
        <f t="shared" si="809"/>
        <v>OK</v>
      </c>
      <c r="BK3750" s="130" t="s">
        <v>5302</v>
      </c>
      <c r="BL3750" s="130" t="e">
        <v>#VALUE!</v>
      </c>
      <c r="BM3750" s="131" t="s">
        <v>33</v>
      </c>
      <c r="BN3750" s="131" t="e">
        <v>#VALUE!</v>
      </c>
      <c r="BO3750" t="e">
        <v>#N/A</v>
      </c>
      <c r="BP3750">
        <v>0</v>
      </c>
    </row>
    <row r="3751" spans="1:68" ht="25.2" x14ac:dyDescent="0.3">
      <c r="A3751" s="1"/>
      <c r="B3751" s="47">
        <v>3390</v>
      </c>
      <c r="C3751" s="45">
        <v>1050407</v>
      </c>
      <c r="D3751" s="29"/>
      <c r="E3751" s="29"/>
      <c r="F3751" s="31" t="s">
        <v>2958</v>
      </c>
      <c r="G3751" s="29" t="s">
        <v>31</v>
      </c>
      <c r="H3751" s="70" t="s">
        <v>4779</v>
      </c>
      <c r="I3751" s="148" t="s">
        <v>33</v>
      </c>
      <c r="J3751" s="147" t="s">
        <v>33</v>
      </c>
      <c r="K3751" s="148" t="e">
        <v>#N/A</v>
      </c>
      <c r="L3751" s="148" t="s">
        <v>32</v>
      </c>
      <c r="M3751" s="147">
        <v>42551</v>
      </c>
      <c r="N3751" s="29" t="str">
        <f t="shared" si="805"/>
        <v/>
      </c>
      <c r="O3751" s="29" t="str">
        <f t="shared" si="806"/>
        <v/>
      </c>
      <c r="P3751" s="29" t="str">
        <f t="shared" si="807"/>
        <v/>
      </c>
      <c r="Q3751" s="29" t="str">
        <f t="shared" si="812"/>
        <v/>
      </c>
      <c r="R3751" s="29" t="str">
        <f t="shared" si="813"/>
        <v/>
      </c>
      <c r="S3751" s="29" t="str">
        <f t="shared" si="814"/>
        <v/>
      </c>
      <c r="T3751" s="29" t="str">
        <f t="shared" si="815"/>
        <v/>
      </c>
      <c r="U3751" s="29"/>
      <c r="V3751" s="29"/>
      <c r="W3751" s="38" t="s">
        <v>2488</v>
      </c>
      <c r="X3751" s="29" t="s">
        <v>158</v>
      </c>
      <c r="Y3751" s="146">
        <v>6558</v>
      </c>
      <c r="Z3751" s="33">
        <v>8394</v>
      </c>
      <c r="AA3751" s="34">
        <f t="shared" si="817"/>
        <v>0.28000000000000003</v>
      </c>
      <c r="AB3751" s="33">
        <f t="shared" si="818"/>
        <v>8394</v>
      </c>
      <c r="AC3751" s="34">
        <f t="shared" si="819"/>
        <v>0.2799634034766697</v>
      </c>
      <c r="AD3751" s="145">
        <f t="shared" si="816"/>
        <v>6995</v>
      </c>
      <c r="AE3751" s="105">
        <v>5465</v>
      </c>
      <c r="AF3751" s="34" t="s">
        <v>36</v>
      </c>
      <c r="AG3751" s="34" t="s">
        <v>36</v>
      </c>
      <c r="AH3751" s="34" t="s">
        <v>36</v>
      </c>
      <c r="AI3751" s="29">
        <v>3.14</v>
      </c>
      <c r="AJ3751" s="29">
        <v>0.16250000000000001</v>
      </c>
      <c r="AK3751" s="29">
        <v>0</v>
      </c>
      <c r="AL3751" s="29">
        <v>0</v>
      </c>
      <c r="AM3751" s="29" t="s">
        <v>28</v>
      </c>
      <c r="AN3751" s="44" t="s">
        <v>27</v>
      </c>
      <c r="AO3751" s="29" t="s">
        <v>28</v>
      </c>
      <c r="AP3751" s="29">
        <v>1</v>
      </c>
      <c r="AQ3751" s="29" t="s">
        <v>33</v>
      </c>
      <c r="AR3751" s="29" t="s">
        <v>33</v>
      </c>
      <c r="AS3751" s="29" t="s">
        <v>33</v>
      </c>
      <c r="AT3751" s="29"/>
      <c r="AU3751" s="144"/>
      <c r="AV3751" s="36" t="s">
        <v>28</v>
      </c>
      <c r="AW3751" s="102">
        <v>42551</v>
      </c>
      <c r="AX3751" s="129" t="s">
        <v>33</v>
      </c>
      <c r="AY3751" s="106">
        <v>109</v>
      </c>
      <c r="BD3751" t="s">
        <v>1724</v>
      </c>
      <c r="BE3751" t="e">
        <v>#N/A</v>
      </c>
      <c r="BF3751">
        <v>0</v>
      </c>
      <c r="BH3751" t="str">
        <f t="shared" si="808"/>
        <v/>
      </c>
      <c r="BJ3751" t="str">
        <f t="shared" si="809"/>
        <v>OK</v>
      </c>
      <c r="BK3751" s="130">
        <v>8394</v>
      </c>
      <c r="BL3751" s="130" t="s">
        <v>37</v>
      </c>
      <c r="BM3751" s="131" t="s">
        <v>33</v>
      </c>
      <c r="BN3751" s="131" t="e">
        <v>#VALUE!</v>
      </c>
      <c r="BO3751">
        <v>8394</v>
      </c>
      <c r="BP3751">
        <v>0</v>
      </c>
    </row>
    <row r="3752" spans="1:68" ht="25.2" x14ac:dyDescent="0.3">
      <c r="A3752" s="1"/>
      <c r="B3752" s="47">
        <v>3391</v>
      </c>
      <c r="C3752" s="45">
        <v>1050471</v>
      </c>
      <c r="D3752" s="29"/>
      <c r="E3752" s="29"/>
      <c r="F3752" s="31" t="s">
        <v>2959</v>
      </c>
      <c r="G3752" s="29" t="s">
        <v>31</v>
      </c>
      <c r="H3752" s="70" t="s">
        <v>4779</v>
      </c>
      <c r="I3752" s="148" t="s">
        <v>33</v>
      </c>
      <c r="J3752" s="147" t="s">
        <v>33</v>
      </c>
      <c r="K3752" s="148" t="e">
        <v>#N/A</v>
      </c>
      <c r="L3752" s="148" t="s">
        <v>32</v>
      </c>
      <c r="M3752" s="147">
        <v>42551</v>
      </c>
      <c r="N3752" s="29" t="str">
        <f t="shared" si="805"/>
        <v/>
      </c>
      <c r="O3752" s="29" t="str">
        <f t="shared" si="806"/>
        <v/>
      </c>
      <c r="P3752" s="29" t="str">
        <f t="shared" si="807"/>
        <v/>
      </c>
      <c r="Q3752" s="29" t="str">
        <f t="shared" si="812"/>
        <v/>
      </c>
      <c r="R3752" s="29" t="str">
        <f t="shared" si="813"/>
        <v/>
      </c>
      <c r="S3752" s="29" t="str">
        <f t="shared" si="814"/>
        <v/>
      </c>
      <c r="T3752" s="29" t="str">
        <f t="shared" si="815"/>
        <v/>
      </c>
      <c r="U3752" s="29"/>
      <c r="V3752" s="29"/>
      <c r="W3752" s="38" t="s">
        <v>2488</v>
      </c>
      <c r="X3752" s="29" t="s">
        <v>158</v>
      </c>
      <c r="Y3752" s="146">
        <v>7343</v>
      </c>
      <c r="Z3752" s="33">
        <v>9399</v>
      </c>
      <c r="AA3752" s="34">
        <f t="shared" si="817"/>
        <v>0.28000000000000003</v>
      </c>
      <c r="AB3752" s="33">
        <f t="shared" si="818"/>
        <v>9399</v>
      </c>
      <c r="AC3752" s="34">
        <f t="shared" si="819"/>
        <v>0.27999448290919327</v>
      </c>
      <c r="AD3752" s="145">
        <f t="shared" si="816"/>
        <v>7832.5</v>
      </c>
      <c r="AE3752" s="105">
        <v>6119.1670000000004</v>
      </c>
      <c r="AF3752" s="34" t="s">
        <v>36</v>
      </c>
      <c r="AG3752" s="34" t="s">
        <v>36</v>
      </c>
      <c r="AH3752" s="34" t="s">
        <v>36</v>
      </c>
      <c r="AI3752" s="29">
        <v>4.3739999999999997</v>
      </c>
      <c r="AJ3752" s="29">
        <v>0.13750000000000001</v>
      </c>
      <c r="AK3752" s="29">
        <v>0</v>
      </c>
      <c r="AL3752" s="29">
        <v>0</v>
      </c>
      <c r="AM3752" s="29" t="s">
        <v>28</v>
      </c>
      <c r="AN3752" s="44" t="s">
        <v>27</v>
      </c>
      <c r="AO3752" s="29" t="s">
        <v>28</v>
      </c>
      <c r="AP3752" s="29">
        <v>1</v>
      </c>
      <c r="AQ3752" s="29" t="s">
        <v>33</v>
      </c>
      <c r="AR3752" s="29" t="s">
        <v>33</v>
      </c>
      <c r="AS3752" s="29" t="s">
        <v>33</v>
      </c>
      <c r="AT3752" s="29"/>
      <c r="AU3752" s="144"/>
      <c r="AV3752" s="36" t="s">
        <v>28</v>
      </c>
      <c r="AW3752" s="102">
        <v>42551</v>
      </c>
      <c r="AX3752" s="129" t="s">
        <v>33</v>
      </c>
      <c r="AY3752" s="106">
        <v>85</v>
      </c>
      <c r="BD3752" t="s">
        <v>1724</v>
      </c>
      <c r="BE3752" t="e">
        <v>#N/A</v>
      </c>
      <c r="BF3752">
        <v>0</v>
      </c>
      <c r="BH3752" t="str">
        <f t="shared" si="808"/>
        <v/>
      </c>
      <c r="BJ3752" t="str">
        <f t="shared" si="809"/>
        <v>OK</v>
      </c>
      <c r="BK3752" s="130">
        <v>9399</v>
      </c>
      <c r="BL3752" s="130" t="s">
        <v>37</v>
      </c>
      <c r="BM3752" s="131" t="s">
        <v>33</v>
      </c>
      <c r="BN3752" s="131" t="e">
        <v>#VALUE!</v>
      </c>
      <c r="BO3752">
        <v>9399</v>
      </c>
      <c r="BP3752">
        <v>0</v>
      </c>
    </row>
    <row r="3753" spans="1:68" ht="25.2" x14ac:dyDescent="0.3">
      <c r="A3753" s="1"/>
      <c r="B3753" s="47">
        <v>3392</v>
      </c>
      <c r="C3753" s="45">
        <v>1050475</v>
      </c>
      <c r="D3753" s="29"/>
      <c r="E3753" s="29"/>
      <c r="F3753" s="31" t="s">
        <v>2960</v>
      </c>
      <c r="G3753" s="29" t="s">
        <v>31</v>
      </c>
      <c r="H3753" s="29"/>
      <c r="I3753" s="148" t="s">
        <v>33</v>
      </c>
      <c r="J3753" s="147" t="s">
        <v>33</v>
      </c>
      <c r="K3753" s="148" t="e">
        <v>#N/A</v>
      </c>
      <c r="L3753" s="148" t="s">
        <v>32</v>
      </c>
      <c r="M3753" s="147">
        <v>42551</v>
      </c>
      <c r="N3753" s="29" t="str">
        <f t="shared" ref="N3753:N3816" si="820">IFERROR(MID($D3753,1,7)+0,"")</f>
        <v/>
      </c>
      <c r="O3753" s="29" t="str">
        <f t="shared" ref="O3753:O3816" si="821">IFERROR(MID($D3753,10,7)+0,"")</f>
        <v/>
      </c>
      <c r="P3753" s="29" t="str">
        <f t="shared" ref="P3753:P3816" si="822">IFERROR(MID($D3753,19,7)+0,"")</f>
        <v/>
      </c>
      <c r="Q3753" s="29" t="str">
        <f t="shared" si="812"/>
        <v/>
      </c>
      <c r="R3753" s="29" t="str">
        <f t="shared" si="813"/>
        <v/>
      </c>
      <c r="S3753" s="29" t="str">
        <f t="shared" si="814"/>
        <v/>
      </c>
      <c r="T3753" s="29" t="str">
        <f t="shared" si="815"/>
        <v/>
      </c>
      <c r="U3753" s="29"/>
      <c r="V3753" s="29"/>
      <c r="W3753" s="38" t="s">
        <v>2488</v>
      </c>
      <c r="X3753" s="29" t="s">
        <v>158</v>
      </c>
      <c r="Y3753" s="146">
        <v>9672</v>
      </c>
      <c r="Z3753" s="33">
        <v>12380</v>
      </c>
      <c r="AA3753" s="34">
        <f t="shared" si="817"/>
        <v>0.28000000000000003</v>
      </c>
      <c r="AB3753" s="33">
        <f t="shared" si="818"/>
        <v>12380</v>
      </c>
      <c r="AC3753" s="34">
        <f t="shared" si="819"/>
        <v>0.27998349875930517</v>
      </c>
      <c r="AD3753" s="145">
        <f t="shared" si="816"/>
        <v>10316.666999999999</v>
      </c>
      <c r="AE3753" s="105">
        <v>8060</v>
      </c>
      <c r="AF3753" s="34" t="s">
        <v>36</v>
      </c>
      <c r="AG3753" s="34" t="s">
        <v>36</v>
      </c>
      <c r="AH3753" s="34" t="s">
        <v>36</v>
      </c>
      <c r="AI3753" s="29">
        <v>5.38</v>
      </c>
      <c r="AJ3753" s="29">
        <v>0.13750000000000001</v>
      </c>
      <c r="AK3753" s="29">
        <v>0</v>
      </c>
      <c r="AL3753" s="29">
        <v>0</v>
      </c>
      <c r="AM3753" s="29" t="s">
        <v>28</v>
      </c>
      <c r="AN3753" s="44" t="s">
        <v>27</v>
      </c>
      <c r="AO3753" s="29" t="s">
        <v>28</v>
      </c>
      <c r="AP3753" s="29">
        <v>1</v>
      </c>
      <c r="AQ3753" s="29" t="s">
        <v>33</v>
      </c>
      <c r="AR3753" s="29" t="s">
        <v>33</v>
      </c>
      <c r="AS3753" s="29" t="s">
        <v>33</v>
      </c>
      <c r="AT3753" s="29"/>
      <c r="AU3753" s="144"/>
      <c r="AV3753" s="36" t="s">
        <v>28</v>
      </c>
      <c r="AW3753" s="102">
        <v>42551</v>
      </c>
      <c r="AX3753" s="129" t="s">
        <v>33</v>
      </c>
      <c r="AY3753" s="106">
        <v>23</v>
      </c>
      <c r="BD3753" t="s">
        <v>1724</v>
      </c>
      <c r="BE3753" t="e">
        <v>#N/A</v>
      </c>
      <c r="BF3753">
        <v>0</v>
      </c>
      <c r="BH3753" t="str">
        <f t="shared" ref="BH3753:BH3816" si="823">IF(OR(H3753="Регулярный ассортимент",AK3753&gt;0,AL3753&gt;0),"AV","")</f>
        <v/>
      </c>
      <c r="BJ3753" t="str">
        <f t="shared" ref="BJ3753:BJ3816" si="824">IF(AB3753-Z3753=0,"OK")</f>
        <v>OK</v>
      </c>
      <c r="BK3753" s="130" t="s">
        <v>5302</v>
      </c>
      <c r="BL3753" s="130" t="e">
        <v>#VALUE!</v>
      </c>
      <c r="BM3753" s="131" t="s">
        <v>33</v>
      </c>
      <c r="BN3753" s="131" t="e">
        <v>#VALUE!</v>
      </c>
      <c r="BO3753" t="e">
        <v>#N/A</v>
      </c>
      <c r="BP3753">
        <v>0</v>
      </c>
    </row>
    <row r="3754" spans="1:68" ht="25.2" x14ac:dyDescent="0.3">
      <c r="A3754" s="1"/>
      <c r="B3754" s="47">
        <v>3393</v>
      </c>
      <c r="C3754" s="45">
        <v>1050408</v>
      </c>
      <c r="D3754" s="29"/>
      <c r="E3754" s="29"/>
      <c r="F3754" s="31" t="s">
        <v>2961</v>
      </c>
      <c r="G3754" s="29" t="s">
        <v>31</v>
      </c>
      <c r="H3754" s="70" t="s">
        <v>4779</v>
      </c>
      <c r="I3754" s="148" t="s">
        <v>33</v>
      </c>
      <c r="J3754" s="147" t="s">
        <v>33</v>
      </c>
      <c r="K3754" s="148" t="e">
        <v>#N/A</v>
      </c>
      <c r="L3754" s="148" t="s">
        <v>32</v>
      </c>
      <c r="M3754" s="147">
        <v>42551</v>
      </c>
      <c r="N3754" s="29" t="str">
        <f t="shared" si="820"/>
        <v/>
      </c>
      <c r="O3754" s="29" t="str">
        <f t="shared" si="821"/>
        <v/>
      </c>
      <c r="P3754" s="29" t="str">
        <f t="shared" si="822"/>
        <v/>
      </c>
      <c r="Q3754" s="29" t="str">
        <f t="shared" si="812"/>
        <v/>
      </c>
      <c r="R3754" s="29" t="str">
        <f t="shared" si="813"/>
        <v/>
      </c>
      <c r="S3754" s="29" t="str">
        <f t="shared" si="814"/>
        <v/>
      </c>
      <c r="T3754" s="29" t="str">
        <f t="shared" si="815"/>
        <v/>
      </c>
      <c r="U3754" s="29"/>
      <c r="V3754" s="29"/>
      <c r="W3754" s="38" t="s">
        <v>2488</v>
      </c>
      <c r="X3754" s="29" t="s">
        <v>158</v>
      </c>
      <c r="Y3754" s="146">
        <v>7963</v>
      </c>
      <c r="Z3754" s="33">
        <v>10192</v>
      </c>
      <c r="AA3754" s="34">
        <f t="shared" si="817"/>
        <v>0.28000000000000003</v>
      </c>
      <c r="AB3754" s="33">
        <f t="shared" si="818"/>
        <v>10192</v>
      </c>
      <c r="AC3754" s="34">
        <f t="shared" si="819"/>
        <v>0.27991964234181316</v>
      </c>
      <c r="AD3754" s="145">
        <f t="shared" si="816"/>
        <v>8493.3330000000005</v>
      </c>
      <c r="AE3754" s="105">
        <v>6635.8329999999996</v>
      </c>
      <c r="AF3754" s="34" t="s">
        <v>36</v>
      </c>
      <c r="AG3754" s="34" t="s">
        <v>36</v>
      </c>
      <c r="AH3754" s="34" t="s">
        <v>36</v>
      </c>
      <c r="AI3754" s="29">
        <v>3.24</v>
      </c>
      <c r="AJ3754" s="29">
        <v>0.13750000000000001</v>
      </c>
      <c r="AK3754" s="29">
        <v>0</v>
      </c>
      <c r="AL3754" s="29">
        <v>0</v>
      </c>
      <c r="AM3754" s="29" t="s">
        <v>28</v>
      </c>
      <c r="AN3754" s="44" t="s">
        <v>27</v>
      </c>
      <c r="AO3754" s="29" t="s">
        <v>28</v>
      </c>
      <c r="AP3754" s="29">
        <v>1</v>
      </c>
      <c r="AQ3754" s="29" t="s">
        <v>33</v>
      </c>
      <c r="AR3754" s="29" t="s">
        <v>33</v>
      </c>
      <c r="AS3754" s="29" t="s">
        <v>33</v>
      </c>
      <c r="AT3754" s="29"/>
      <c r="AU3754" s="144"/>
      <c r="AV3754" s="36" t="s">
        <v>28</v>
      </c>
      <c r="AW3754" s="102">
        <v>42551</v>
      </c>
      <c r="AX3754" s="129" t="s">
        <v>33</v>
      </c>
      <c r="AY3754" s="106">
        <v>107</v>
      </c>
      <c r="BD3754" t="s">
        <v>1724</v>
      </c>
      <c r="BE3754" t="e">
        <v>#N/A</v>
      </c>
      <c r="BF3754">
        <v>0</v>
      </c>
      <c r="BH3754" t="str">
        <f t="shared" si="823"/>
        <v/>
      </c>
      <c r="BJ3754" t="str">
        <f t="shared" si="824"/>
        <v>OK</v>
      </c>
      <c r="BK3754" s="130">
        <v>10192</v>
      </c>
      <c r="BL3754" s="130" t="s">
        <v>37</v>
      </c>
      <c r="BM3754" s="131" t="s">
        <v>33</v>
      </c>
      <c r="BN3754" s="131" t="e">
        <v>#VALUE!</v>
      </c>
      <c r="BO3754">
        <v>10192</v>
      </c>
      <c r="BP3754">
        <v>1</v>
      </c>
    </row>
    <row r="3755" spans="1:68" ht="25.2" x14ac:dyDescent="0.3">
      <c r="A3755" s="1"/>
      <c r="B3755" s="47">
        <v>3394</v>
      </c>
      <c r="C3755" s="45">
        <v>1050473</v>
      </c>
      <c r="D3755" s="29"/>
      <c r="E3755" s="29"/>
      <c r="F3755" s="31" t="s">
        <v>2962</v>
      </c>
      <c r="G3755" s="29" t="s">
        <v>31</v>
      </c>
      <c r="H3755" s="29"/>
      <c r="I3755" s="148" t="s">
        <v>33</v>
      </c>
      <c r="J3755" s="147" t="s">
        <v>33</v>
      </c>
      <c r="K3755" s="148" t="e">
        <v>#N/A</v>
      </c>
      <c r="L3755" s="148" t="s">
        <v>32</v>
      </c>
      <c r="M3755" s="147">
        <v>42551</v>
      </c>
      <c r="N3755" s="29" t="str">
        <f t="shared" si="820"/>
        <v/>
      </c>
      <c r="O3755" s="29" t="str">
        <f t="shared" si="821"/>
        <v/>
      </c>
      <c r="P3755" s="29" t="str">
        <f t="shared" si="822"/>
        <v/>
      </c>
      <c r="Q3755" s="29" t="str">
        <f t="shared" si="812"/>
        <v/>
      </c>
      <c r="R3755" s="29" t="str">
        <f t="shared" si="813"/>
        <v/>
      </c>
      <c r="S3755" s="29" t="str">
        <f t="shared" si="814"/>
        <v/>
      </c>
      <c r="T3755" s="29" t="str">
        <f t="shared" si="815"/>
        <v/>
      </c>
      <c r="U3755" s="29"/>
      <c r="V3755" s="29"/>
      <c r="W3755" s="38" t="s">
        <v>2488</v>
      </c>
      <c r="X3755" s="29" t="s">
        <v>158</v>
      </c>
      <c r="Y3755" s="146">
        <v>9058</v>
      </c>
      <c r="Z3755" s="33">
        <v>11594</v>
      </c>
      <c r="AA3755" s="34">
        <f t="shared" si="817"/>
        <v>0.28000000000000003</v>
      </c>
      <c r="AB3755" s="33">
        <f t="shared" si="818"/>
        <v>11594</v>
      </c>
      <c r="AC3755" s="34">
        <f t="shared" si="819"/>
        <v>0.27997360476809913</v>
      </c>
      <c r="AD3755" s="145">
        <f t="shared" si="816"/>
        <v>9661.6669999999995</v>
      </c>
      <c r="AE3755" s="105">
        <v>7548.3329999999996</v>
      </c>
      <c r="AF3755" s="34" t="s">
        <v>36</v>
      </c>
      <c r="AG3755" s="34" t="s">
        <v>36</v>
      </c>
      <c r="AH3755" s="34" t="s">
        <v>36</v>
      </c>
      <c r="AI3755" s="29">
        <v>4.5650000000000004</v>
      </c>
      <c r="AJ3755" s="29">
        <v>0.13750000000000001</v>
      </c>
      <c r="AK3755" s="29">
        <v>0</v>
      </c>
      <c r="AL3755" s="29">
        <v>0</v>
      </c>
      <c r="AM3755" s="29" t="s">
        <v>28</v>
      </c>
      <c r="AN3755" s="44" t="s">
        <v>27</v>
      </c>
      <c r="AO3755" s="29" t="s">
        <v>28</v>
      </c>
      <c r="AP3755" s="29">
        <v>1</v>
      </c>
      <c r="AQ3755" s="29" t="s">
        <v>33</v>
      </c>
      <c r="AR3755" s="29" t="s">
        <v>33</v>
      </c>
      <c r="AS3755" s="29" t="s">
        <v>33</v>
      </c>
      <c r="AT3755" s="29"/>
      <c r="AU3755" s="144"/>
      <c r="AV3755" s="36" t="s">
        <v>28</v>
      </c>
      <c r="AW3755" s="102">
        <v>42551</v>
      </c>
      <c r="AX3755" s="129" t="s">
        <v>33</v>
      </c>
      <c r="AY3755" s="106">
        <v>56</v>
      </c>
      <c r="BD3755" t="s">
        <v>1724</v>
      </c>
      <c r="BE3755" t="e">
        <v>#N/A</v>
      </c>
      <c r="BF3755">
        <v>0</v>
      </c>
      <c r="BH3755" t="str">
        <f t="shared" si="823"/>
        <v/>
      </c>
      <c r="BJ3755" t="str">
        <f t="shared" si="824"/>
        <v>OK</v>
      </c>
      <c r="BK3755" s="130" t="s">
        <v>5302</v>
      </c>
      <c r="BL3755" s="130" t="e">
        <v>#VALUE!</v>
      </c>
      <c r="BM3755" s="131" t="s">
        <v>33</v>
      </c>
      <c r="BN3755" s="131" t="e">
        <v>#VALUE!</v>
      </c>
      <c r="BO3755" t="e">
        <v>#N/A</v>
      </c>
      <c r="BP3755">
        <v>0</v>
      </c>
    </row>
    <row r="3756" spans="1:68" ht="25.2" x14ac:dyDescent="0.3">
      <c r="A3756" s="1"/>
      <c r="B3756" s="47">
        <v>3395</v>
      </c>
      <c r="C3756" s="45">
        <v>1050477</v>
      </c>
      <c r="D3756" s="29"/>
      <c r="E3756" s="29"/>
      <c r="F3756" s="31" t="s">
        <v>2963</v>
      </c>
      <c r="G3756" s="29" t="s">
        <v>31</v>
      </c>
      <c r="H3756" s="29"/>
      <c r="I3756" s="148" t="s">
        <v>33</v>
      </c>
      <c r="J3756" s="147" t="s">
        <v>33</v>
      </c>
      <c r="K3756" s="148" t="e">
        <v>#N/A</v>
      </c>
      <c r="L3756" s="148" t="s">
        <v>32</v>
      </c>
      <c r="M3756" s="147">
        <v>42551</v>
      </c>
      <c r="N3756" s="29" t="str">
        <f t="shared" si="820"/>
        <v/>
      </c>
      <c r="O3756" s="29" t="str">
        <f t="shared" si="821"/>
        <v/>
      </c>
      <c r="P3756" s="29" t="str">
        <f t="shared" si="822"/>
        <v/>
      </c>
      <c r="Q3756" s="29" t="str">
        <f t="shared" si="812"/>
        <v/>
      </c>
      <c r="R3756" s="29" t="str">
        <f t="shared" si="813"/>
        <v/>
      </c>
      <c r="S3756" s="29" t="str">
        <f t="shared" si="814"/>
        <v/>
      </c>
      <c r="T3756" s="29" t="str">
        <f t="shared" si="815"/>
        <v/>
      </c>
      <c r="U3756" s="29"/>
      <c r="V3756" s="29"/>
      <c r="W3756" s="38" t="s">
        <v>2488</v>
      </c>
      <c r="X3756" s="29" t="s">
        <v>158</v>
      </c>
      <c r="Y3756" s="146">
        <v>13525</v>
      </c>
      <c r="Z3756" s="33">
        <v>17313</v>
      </c>
      <c r="AA3756" s="34">
        <f t="shared" si="817"/>
        <v>0.28000000000000003</v>
      </c>
      <c r="AB3756" s="33">
        <f t="shared" si="818"/>
        <v>17313</v>
      </c>
      <c r="AC3756" s="34">
        <f t="shared" si="819"/>
        <v>0.28007397501142989</v>
      </c>
      <c r="AD3756" s="145">
        <f t="shared" si="816"/>
        <v>14427.5</v>
      </c>
      <c r="AE3756" s="105">
        <v>11270.833000000001</v>
      </c>
      <c r="AF3756" s="34" t="s">
        <v>36</v>
      </c>
      <c r="AG3756" s="34" t="s">
        <v>36</v>
      </c>
      <c r="AH3756" s="34" t="s">
        <v>36</v>
      </c>
      <c r="AI3756" s="29">
        <v>5.5410000000000004</v>
      </c>
      <c r="AJ3756" s="29">
        <v>0.13750000000000001</v>
      </c>
      <c r="AK3756" s="29">
        <v>0</v>
      </c>
      <c r="AL3756" s="29">
        <v>0</v>
      </c>
      <c r="AM3756" s="29" t="s">
        <v>28</v>
      </c>
      <c r="AN3756" s="44" t="s">
        <v>27</v>
      </c>
      <c r="AO3756" s="29" t="s">
        <v>28</v>
      </c>
      <c r="AP3756" s="29">
        <v>1</v>
      </c>
      <c r="AQ3756" s="29" t="s">
        <v>33</v>
      </c>
      <c r="AR3756" s="29" t="s">
        <v>33</v>
      </c>
      <c r="AS3756" s="29" t="s">
        <v>33</v>
      </c>
      <c r="AT3756" s="29"/>
      <c r="AU3756" s="144"/>
      <c r="AV3756" s="36" t="s">
        <v>28</v>
      </c>
      <c r="AW3756" s="102">
        <v>42551</v>
      </c>
      <c r="AX3756" s="129" t="s">
        <v>33</v>
      </c>
      <c r="AY3756" s="106">
        <v>8</v>
      </c>
      <c r="BD3756" t="s">
        <v>1724</v>
      </c>
      <c r="BE3756" t="e">
        <v>#N/A</v>
      </c>
      <c r="BF3756">
        <v>0</v>
      </c>
      <c r="BH3756" t="str">
        <f t="shared" si="823"/>
        <v/>
      </c>
      <c r="BJ3756" t="str">
        <f t="shared" si="824"/>
        <v>OK</v>
      </c>
      <c r="BK3756" s="130" t="s">
        <v>5302</v>
      </c>
      <c r="BL3756" s="130" t="e">
        <v>#VALUE!</v>
      </c>
      <c r="BM3756" s="131" t="s">
        <v>33</v>
      </c>
      <c r="BN3756" s="131" t="e">
        <v>#VALUE!</v>
      </c>
      <c r="BO3756" t="e">
        <v>#N/A</v>
      </c>
      <c r="BP3756">
        <v>0</v>
      </c>
    </row>
    <row r="3757" spans="1:68" ht="25.2" x14ac:dyDescent="0.3">
      <c r="A3757" s="1"/>
      <c r="B3757" s="47">
        <v>3396</v>
      </c>
      <c r="C3757" s="45">
        <v>1050409</v>
      </c>
      <c r="D3757" s="29"/>
      <c r="E3757" s="29"/>
      <c r="F3757" s="31" t="s">
        <v>2964</v>
      </c>
      <c r="G3757" s="29" t="s">
        <v>31</v>
      </c>
      <c r="H3757" s="70" t="s">
        <v>4779</v>
      </c>
      <c r="I3757" s="148" t="s">
        <v>33</v>
      </c>
      <c r="J3757" s="147" t="s">
        <v>33</v>
      </c>
      <c r="K3757" s="148" t="e">
        <v>#N/A</v>
      </c>
      <c r="L3757" s="148" t="s">
        <v>32</v>
      </c>
      <c r="M3757" s="147">
        <v>42551</v>
      </c>
      <c r="N3757" s="29" t="str">
        <f t="shared" si="820"/>
        <v/>
      </c>
      <c r="O3757" s="29" t="str">
        <f t="shared" si="821"/>
        <v/>
      </c>
      <c r="P3757" s="29" t="str">
        <f t="shared" si="822"/>
        <v/>
      </c>
      <c r="Q3757" s="29" t="str">
        <f t="shared" si="812"/>
        <v/>
      </c>
      <c r="R3757" s="29" t="str">
        <f t="shared" si="813"/>
        <v/>
      </c>
      <c r="S3757" s="29" t="str">
        <f t="shared" si="814"/>
        <v/>
      </c>
      <c r="T3757" s="29" t="str">
        <f t="shared" si="815"/>
        <v/>
      </c>
      <c r="U3757" s="29"/>
      <c r="V3757" s="29"/>
      <c r="W3757" s="38" t="s">
        <v>2488</v>
      </c>
      <c r="X3757" s="29" t="s">
        <v>158</v>
      </c>
      <c r="Y3757" s="146">
        <v>9021</v>
      </c>
      <c r="Z3757" s="33">
        <v>11547</v>
      </c>
      <c r="AA3757" s="34">
        <f t="shared" si="817"/>
        <v>0.28000000000000003</v>
      </c>
      <c r="AB3757" s="33">
        <f t="shared" si="818"/>
        <v>11547</v>
      </c>
      <c r="AC3757" s="34">
        <f t="shared" si="819"/>
        <v>0.28001330229464583</v>
      </c>
      <c r="AD3757" s="145">
        <f t="shared" si="816"/>
        <v>9622.5</v>
      </c>
      <c r="AE3757" s="105">
        <v>7517.5</v>
      </c>
      <c r="AF3757" s="34" t="s">
        <v>36</v>
      </c>
      <c r="AG3757" s="34" t="s">
        <v>36</v>
      </c>
      <c r="AH3757" s="34" t="s">
        <v>36</v>
      </c>
      <c r="AI3757" s="29">
        <v>3.24</v>
      </c>
      <c r="AJ3757" s="29">
        <v>0.13750000000000001</v>
      </c>
      <c r="AK3757" s="29">
        <v>0</v>
      </c>
      <c r="AL3757" s="29">
        <v>0</v>
      </c>
      <c r="AM3757" s="29" t="s">
        <v>28</v>
      </c>
      <c r="AN3757" s="44" t="s">
        <v>27</v>
      </c>
      <c r="AO3757" s="29" t="s">
        <v>28</v>
      </c>
      <c r="AP3757" s="29">
        <v>1</v>
      </c>
      <c r="AQ3757" s="29" t="s">
        <v>33</v>
      </c>
      <c r="AR3757" s="29" t="s">
        <v>33</v>
      </c>
      <c r="AS3757" s="29" t="s">
        <v>33</v>
      </c>
      <c r="AT3757" s="29"/>
      <c r="AU3757" s="144"/>
      <c r="AV3757" s="36" t="s">
        <v>28</v>
      </c>
      <c r="AW3757" s="102">
        <v>42551</v>
      </c>
      <c r="AX3757" s="129" t="s">
        <v>33</v>
      </c>
      <c r="AY3757" s="106">
        <v>92</v>
      </c>
      <c r="BD3757" t="s">
        <v>1724</v>
      </c>
      <c r="BE3757" t="e">
        <v>#N/A</v>
      </c>
      <c r="BF3757">
        <v>0</v>
      </c>
      <c r="BH3757" t="str">
        <f t="shared" si="823"/>
        <v/>
      </c>
      <c r="BJ3757" t="str">
        <f t="shared" si="824"/>
        <v>OK</v>
      </c>
      <c r="BK3757" s="130">
        <v>11547</v>
      </c>
      <c r="BL3757" s="130" t="s">
        <v>37</v>
      </c>
      <c r="BM3757" s="131" t="s">
        <v>33</v>
      </c>
      <c r="BN3757" s="131" t="e">
        <v>#VALUE!</v>
      </c>
      <c r="BO3757">
        <v>11547</v>
      </c>
      <c r="BP3757">
        <v>0</v>
      </c>
    </row>
    <row r="3758" spans="1:68" ht="25.2" x14ac:dyDescent="0.3">
      <c r="A3758" s="1"/>
      <c r="B3758" s="47">
        <v>3397</v>
      </c>
      <c r="C3758" s="45">
        <v>1050474</v>
      </c>
      <c r="D3758" s="29"/>
      <c r="E3758" s="29"/>
      <c r="F3758" s="31" t="s">
        <v>2965</v>
      </c>
      <c r="G3758" s="29" t="s">
        <v>31</v>
      </c>
      <c r="H3758" s="29"/>
      <c r="I3758" s="148" t="s">
        <v>33</v>
      </c>
      <c r="J3758" s="147" t="s">
        <v>33</v>
      </c>
      <c r="K3758" s="148" t="e">
        <v>#N/A</v>
      </c>
      <c r="L3758" s="148" t="s">
        <v>32</v>
      </c>
      <c r="M3758" s="147">
        <v>42551</v>
      </c>
      <c r="N3758" s="29" t="str">
        <f t="shared" si="820"/>
        <v/>
      </c>
      <c r="O3758" s="29" t="str">
        <f t="shared" si="821"/>
        <v/>
      </c>
      <c r="P3758" s="29" t="str">
        <f t="shared" si="822"/>
        <v/>
      </c>
      <c r="Q3758" s="29" t="str">
        <f t="shared" si="812"/>
        <v/>
      </c>
      <c r="R3758" s="29" t="str">
        <f t="shared" si="813"/>
        <v/>
      </c>
      <c r="S3758" s="29" t="str">
        <f t="shared" si="814"/>
        <v/>
      </c>
      <c r="T3758" s="29" t="str">
        <f t="shared" si="815"/>
        <v/>
      </c>
      <c r="U3758" s="29"/>
      <c r="V3758" s="29"/>
      <c r="W3758" s="38" t="s">
        <v>2488</v>
      </c>
      <c r="X3758" s="29" t="s">
        <v>158</v>
      </c>
      <c r="Y3758" s="146">
        <v>9690</v>
      </c>
      <c r="Z3758" s="33">
        <v>12403</v>
      </c>
      <c r="AA3758" s="34">
        <f t="shared" si="817"/>
        <v>0.28000000000000003</v>
      </c>
      <c r="AB3758" s="33">
        <f t="shared" si="818"/>
        <v>12403</v>
      </c>
      <c r="AC3758" s="34">
        <f t="shared" si="819"/>
        <v>0.27997931888544897</v>
      </c>
      <c r="AD3758" s="145">
        <f t="shared" si="816"/>
        <v>10335.833000000001</v>
      </c>
      <c r="AE3758" s="105">
        <v>8075</v>
      </c>
      <c r="AF3758" s="34" t="s">
        <v>36</v>
      </c>
      <c r="AG3758" s="34" t="s">
        <v>36</v>
      </c>
      <c r="AH3758" s="34" t="s">
        <v>36</v>
      </c>
      <c r="AI3758" s="29">
        <v>4.5839999999999996</v>
      </c>
      <c r="AJ3758" s="29">
        <v>0.13750000000000001</v>
      </c>
      <c r="AK3758" s="29">
        <v>0</v>
      </c>
      <c r="AL3758" s="29">
        <v>0</v>
      </c>
      <c r="AM3758" s="29" t="s">
        <v>28</v>
      </c>
      <c r="AN3758" s="44" t="s">
        <v>27</v>
      </c>
      <c r="AO3758" s="29" t="s">
        <v>28</v>
      </c>
      <c r="AP3758" s="29">
        <v>1</v>
      </c>
      <c r="AQ3758" s="29" t="s">
        <v>33</v>
      </c>
      <c r="AR3758" s="29" t="s">
        <v>33</v>
      </c>
      <c r="AS3758" s="29" t="s">
        <v>33</v>
      </c>
      <c r="AT3758" s="29"/>
      <c r="AU3758" s="144"/>
      <c r="AV3758" s="36" t="s">
        <v>28</v>
      </c>
      <c r="AW3758" s="102">
        <v>42551</v>
      </c>
      <c r="AX3758" s="129" t="s">
        <v>33</v>
      </c>
      <c r="AY3758" s="106">
        <v>59</v>
      </c>
      <c r="BD3758" t="s">
        <v>1724</v>
      </c>
      <c r="BE3758" t="e">
        <v>#N/A</v>
      </c>
      <c r="BF3758">
        <v>0</v>
      </c>
      <c r="BH3758" t="str">
        <f t="shared" si="823"/>
        <v/>
      </c>
      <c r="BJ3758" t="str">
        <f t="shared" si="824"/>
        <v>OK</v>
      </c>
      <c r="BK3758" s="130" t="s">
        <v>5302</v>
      </c>
      <c r="BL3758" s="130" t="e">
        <v>#VALUE!</v>
      </c>
      <c r="BM3758" s="131" t="s">
        <v>33</v>
      </c>
      <c r="BN3758" s="131" t="e">
        <v>#VALUE!</v>
      </c>
      <c r="BO3758" t="e">
        <v>#N/A</v>
      </c>
      <c r="BP3758">
        <v>0</v>
      </c>
    </row>
    <row r="3759" spans="1:68" ht="25.2" x14ac:dyDescent="0.3">
      <c r="A3759" s="1"/>
      <c r="B3759" s="47">
        <v>3398</v>
      </c>
      <c r="C3759" s="45">
        <v>1050478</v>
      </c>
      <c r="D3759" s="29"/>
      <c r="E3759" s="29"/>
      <c r="F3759" s="31" t="s">
        <v>2966</v>
      </c>
      <c r="G3759" s="29" t="s">
        <v>31</v>
      </c>
      <c r="H3759" s="29"/>
      <c r="I3759" s="148" t="s">
        <v>33</v>
      </c>
      <c r="J3759" s="147" t="s">
        <v>33</v>
      </c>
      <c r="K3759" s="148" t="e">
        <v>#N/A</v>
      </c>
      <c r="L3759" s="148" t="s">
        <v>32</v>
      </c>
      <c r="M3759" s="147">
        <v>42551</v>
      </c>
      <c r="N3759" s="29" t="str">
        <f t="shared" si="820"/>
        <v/>
      </c>
      <c r="O3759" s="29" t="str">
        <f t="shared" si="821"/>
        <v/>
      </c>
      <c r="P3759" s="29" t="str">
        <f t="shared" si="822"/>
        <v/>
      </c>
      <c r="Q3759" s="29" t="str">
        <f t="shared" si="812"/>
        <v/>
      </c>
      <c r="R3759" s="29" t="str">
        <f t="shared" si="813"/>
        <v/>
      </c>
      <c r="S3759" s="29" t="str">
        <f t="shared" si="814"/>
        <v/>
      </c>
      <c r="T3759" s="29" t="str">
        <f t="shared" si="815"/>
        <v/>
      </c>
      <c r="U3759" s="29"/>
      <c r="V3759" s="29"/>
      <c r="W3759" s="38" t="s">
        <v>2488</v>
      </c>
      <c r="X3759" s="29" t="s">
        <v>158</v>
      </c>
      <c r="Y3759" s="146">
        <v>15561</v>
      </c>
      <c r="Z3759" s="33">
        <v>19918</v>
      </c>
      <c r="AA3759" s="34">
        <f t="shared" si="817"/>
        <v>0.28000000000000003</v>
      </c>
      <c r="AB3759" s="33">
        <f t="shared" si="818"/>
        <v>19918</v>
      </c>
      <c r="AC3759" s="34">
        <f t="shared" si="819"/>
        <v>0.27999483323693841</v>
      </c>
      <c r="AD3759" s="145">
        <f t="shared" si="816"/>
        <v>16598.332999999999</v>
      </c>
      <c r="AE3759" s="105">
        <v>12967.5</v>
      </c>
      <c r="AF3759" s="34" t="s">
        <v>36</v>
      </c>
      <c r="AG3759" s="34" t="s">
        <v>36</v>
      </c>
      <c r="AH3759" s="34" t="s">
        <v>36</v>
      </c>
      <c r="AI3759" s="29">
        <v>5.5519999999999996</v>
      </c>
      <c r="AJ3759" s="29">
        <v>0.13750000000000001</v>
      </c>
      <c r="AK3759" s="29">
        <v>0</v>
      </c>
      <c r="AL3759" s="29">
        <v>0</v>
      </c>
      <c r="AM3759" s="29" t="s">
        <v>28</v>
      </c>
      <c r="AN3759" s="44" t="s">
        <v>27</v>
      </c>
      <c r="AO3759" s="29" t="s">
        <v>28</v>
      </c>
      <c r="AP3759" s="29">
        <v>1</v>
      </c>
      <c r="AQ3759" s="29" t="s">
        <v>33</v>
      </c>
      <c r="AR3759" s="29" t="s">
        <v>33</v>
      </c>
      <c r="AS3759" s="29" t="s">
        <v>33</v>
      </c>
      <c r="AT3759" s="29"/>
      <c r="AU3759" s="144"/>
      <c r="AV3759" s="36" t="s">
        <v>28</v>
      </c>
      <c r="AW3759" s="102">
        <v>42551</v>
      </c>
      <c r="AX3759" s="129" t="s">
        <v>33</v>
      </c>
      <c r="AY3759" s="106">
        <v>8</v>
      </c>
      <c r="BD3759" t="s">
        <v>1724</v>
      </c>
      <c r="BE3759" t="e">
        <v>#N/A</v>
      </c>
      <c r="BF3759">
        <v>0</v>
      </c>
      <c r="BH3759" t="str">
        <f t="shared" si="823"/>
        <v/>
      </c>
      <c r="BJ3759" t="str">
        <f t="shared" si="824"/>
        <v>OK</v>
      </c>
      <c r="BK3759" s="130" t="s">
        <v>5302</v>
      </c>
      <c r="BL3759" s="130" t="e">
        <v>#VALUE!</v>
      </c>
      <c r="BM3759" s="131" t="s">
        <v>33</v>
      </c>
      <c r="BN3759" s="131" t="e">
        <v>#VALUE!</v>
      </c>
      <c r="BO3759" t="e">
        <v>#N/A</v>
      </c>
      <c r="BP3759">
        <v>0</v>
      </c>
    </row>
    <row r="3760" spans="1:68" ht="25.2" x14ac:dyDescent="0.3">
      <c r="A3760" s="1"/>
      <c r="B3760" s="47">
        <v>3399</v>
      </c>
      <c r="C3760" s="45">
        <v>1050538</v>
      </c>
      <c r="D3760" s="29"/>
      <c r="E3760" s="29"/>
      <c r="F3760" s="31" t="s">
        <v>2967</v>
      </c>
      <c r="G3760" s="29" t="s">
        <v>31</v>
      </c>
      <c r="H3760" s="29"/>
      <c r="I3760" s="148" t="s">
        <v>33</v>
      </c>
      <c r="J3760" s="147" t="s">
        <v>33</v>
      </c>
      <c r="K3760" s="148" t="e">
        <v>#N/A</v>
      </c>
      <c r="L3760" s="148" t="s">
        <v>32</v>
      </c>
      <c r="M3760" s="147">
        <v>42551</v>
      </c>
      <c r="N3760" s="29" t="str">
        <f t="shared" si="820"/>
        <v/>
      </c>
      <c r="O3760" s="29" t="str">
        <f t="shared" si="821"/>
        <v/>
      </c>
      <c r="P3760" s="29" t="str">
        <f t="shared" si="822"/>
        <v/>
      </c>
      <c r="Q3760" s="29" t="str">
        <f t="shared" si="812"/>
        <v/>
      </c>
      <c r="R3760" s="29" t="str">
        <f t="shared" si="813"/>
        <v/>
      </c>
      <c r="S3760" s="29" t="str">
        <f t="shared" si="814"/>
        <v/>
      </c>
      <c r="T3760" s="29" t="str">
        <f t="shared" si="815"/>
        <v/>
      </c>
      <c r="U3760" s="29"/>
      <c r="V3760" s="29"/>
      <c r="W3760" s="38" t="s">
        <v>2488</v>
      </c>
      <c r="X3760" s="29" t="s">
        <v>158</v>
      </c>
      <c r="Y3760" s="146">
        <v>10805</v>
      </c>
      <c r="Z3760" s="33">
        <v>13831</v>
      </c>
      <c r="AA3760" s="34">
        <f t="shared" si="817"/>
        <v>0.28000000000000003</v>
      </c>
      <c r="AB3760" s="33">
        <f t="shared" si="818"/>
        <v>13831</v>
      </c>
      <c r="AC3760" s="34">
        <f t="shared" si="819"/>
        <v>0.2800554454398726</v>
      </c>
      <c r="AD3760" s="145">
        <f t="shared" si="816"/>
        <v>11525.833000000001</v>
      </c>
      <c r="AE3760" s="105">
        <v>9004.1669999999995</v>
      </c>
      <c r="AF3760" s="34" t="s">
        <v>36</v>
      </c>
      <c r="AG3760" s="34" t="s">
        <v>36</v>
      </c>
      <c r="AH3760" s="34" t="s">
        <v>36</v>
      </c>
      <c r="AI3760" s="29">
        <v>4.42</v>
      </c>
      <c r="AJ3760" s="29">
        <v>0.125</v>
      </c>
      <c r="AK3760" s="29">
        <v>0</v>
      </c>
      <c r="AL3760" s="29">
        <v>0</v>
      </c>
      <c r="AM3760" s="29" t="s">
        <v>28</v>
      </c>
      <c r="AN3760" s="44" t="s">
        <v>27</v>
      </c>
      <c r="AO3760" s="29" t="s">
        <v>28</v>
      </c>
      <c r="AP3760" s="29">
        <v>1</v>
      </c>
      <c r="AQ3760" s="29" t="s">
        <v>33</v>
      </c>
      <c r="AR3760" s="29" t="s">
        <v>33</v>
      </c>
      <c r="AS3760" s="29" t="s">
        <v>33</v>
      </c>
      <c r="AT3760" s="29"/>
      <c r="AU3760" s="144"/>
      <c r="AV3760" s="36" t="s">
        <v>28</v>
      </c>
      <c r="AW3760" s="102">
        <v>42551</v>
      </c>
      <c r="AX3760" s="129" t="s">
        <v>33</v>
      </c>
      <c r="AY3760" s="106">
        <v>13</v>
      </c>
      <c r="BD3760" t="s">
        <v>1724</v>
      </c>
      <c r="BE3760" t="e">
        <v>#N/A</v>
      </c>
      <c r="BF3760">
        <v>0</v>
      </c>
      <c r="BH3760" t="str">
        <f t="shared" si="823"/>
        <v/>
      </c>
      <c r="BJ3760" t="str">
        <f t="shared" si="824"/>
        <v>OK</v>
      </c>
      <c r="BK3760" s="130" t="s">
        <v>5302</v>
      </c>
      <c r="BL3760" s="130" t="e">
        <v>#VALUE!</v>
      </c>
      <c r="BM3760" s="131" t="s">
        <v>33</v>
      </c>
      <c r="BN3760" s="131" t="e">
        <v>#VALUE!</v>
      </c>
      <c r="BO3760" t="e">
        <v>#N/A</v>
      </c>
      <c r="BP3760">
        <v>0</v>
      </c>
    </row>
    <row r="3761" spans="1:68" ht="25.2" x14ac:dyDescent="0.3">
      <c r="A3761" s="1"/>
      <c r="B3761" s="47">
        <v>3400</v>
      </c>
      <c r="C3761" s="45">
        <v>1050459</v>
      </c>
      <c r="D3761" s="29"/>
      <c r="E3761" s="29"/>
      <c r="F3761" s="31" t="s">
        <v>2968</v>
      </c>
      <c r="G3761" s="29" t="s">
        <v>31</v>
      </c>
      <c r="H3761" s="29"/>
      <c r="I3761" s="148" t="s">
        <v>33</v>
      </c>
      <c r="J3761" s="147" t="s">
        <v>33</v>
      </c>
      <c r="K3761" s="148" t="e">
        <v>#N/A</v>
      </c>
      <c r="L3761" s="148" t="s">
        <v>32</v>
      </c>
      <c r="M3761" s="147">
        <v>42551</v>
      </c>
      <c r="N3761" s="29" t="str">
        <f t="shared" si="820"/>
        <v/>
      </c>
      <c r="O3761" s="29" t="str">
        <f t="shared" si="821"/>
        <v/>
      </c>
      <c r="P3761" s="29" t="str">
        <f t="shared" si="822"/>
        <v/>
      </c>
      <c r="Q3761" s="29" t="str">
        <f t="shared" si="812"/>
        <v/>
      </c>
      <c r="R3761" s="29" t="str">
        <f t="shared" si="813"/>
        <v/>
      </c>
      <c r="S3761" s="29" t="str">
        <f t="shared" si="814"/>
        <v/>
      </c>
      <c r="T3761" s="29" t="str">
        <f t="shared" si="815"/>
        <v/>
      </c>
      <c r="U3761" s="29"/>
      <c r="V3761" s="29"/>
      <c r="W3761" s="38" t="s">
        <v>2488</v>
      </c>
      <c r="X3761" s="29" t="s">
        <v>158</v>
      </c>
      <c r="Y3761" s="146">
        <v>12209</v>
      </c>
      <c r="Z3761" s="33">
        <v>15628</v>
      </c>
      <c r="AA3761" s="34">
        <f t="shared" si="817"/>
        <v>0.28000000000000003</v>
      </c>
      <c r="AB3761" s="33">
        <f t="shared" si="818"/>
        <v>15628</v>
      </c>
      <c r="AC3761" s="34">
        <f t="shared" si="819"/>
        <v>0.28003924055895696</v>
      </c>
      <c r="AD3761" s="145">
        <f t="shared" si="816"/>
        <v>13023.333000000001</v>
      </c>
      <c r="AE3761" s="105">
        <v>10174.166999999999</v>
      </c>
      <c r="AF3761" s="34" t="s">
        <v>36</v>
      </c>
      <c r="AG3761" s="34" t="s">
        <v>36</v>
      </c>
      <c r="AH3761" s="34" t="s">
        <v>36</v>
      </c>
      <c r="AI3761" s="29">
        <v>5.7039999999999997</v>
      </c>
      <c r="AJ3761" s="29">
        <v>0.13750000000000001</v>
      </c>
      <c r="AK3761" s="29">
        <v>0</v>
      </c>
      <c r="AL3761" s="29">
        <v>0</v>
      </c>
      <c r="AM3761" s="29" t="s">
        <v>28</v>
      </c>
      <c r="AN3761" s="44" t="s">
        <v>27</v>
      </c>
      <c r="AO3761" s="29" t="s">
        <v>28</v>
      </c>
      <c r="AP3761" s="29">
        <v>1</v>
      </c>
      <c r="AQ3761" s="29" t="s">
        <v>33</v>
      </c>
      <c r="AR3761" s="29" t="s">
        <v>33</v>
      </c>
      <c r="AS3761" s="29" t="s">
        <v>33</v>
      </c>
      <c r="AT3761" s="29"/>
      <c r="AU3761" s="144"/>
      <c r="AV3761" s="36" t="s">
        <v>28</v>
      </c>
      <c r="AW3761" s="102">
        <v>42551</v>
      </c>
      <c r="AX3761" s="129" t="s">
        <v>33</v>
      </c>
      <c r="AY3761" s="106">
        <v>8</v>
      </c>
      <c r="BD3761" t="s">
        <v>1724</v>
      </c>
      <c r="BE3761" t="e">
        <v>#N/A</v>
      </c>
      <c r="BF3761">
        <v>0</v>
      </c>
      <c r="BH3761" t="str">
        <f t="shared" si="823"/>
        <v/>
      </c>
      <c r="BJ3761" t="str">
        <f t="shared" si="824"/>
        <v>OK</v>
      </c>
      <c r="BK3761" s="130" t="s">
        <v>5302</v>
      </c>
      <c r="BL3761" s="130" t="e">
        <v>#VALUE!</v>
      </c>
      <c r="BM3761" s="131" t="s">
        <v>33</v>
      </c>
      <c r="BN3761" s="131" t="e">
        <v>#VALUE!</v>
      </c>
      <c r="BO3761" t="e">
        <v>#N/A</v>
      </c>
      <c r="BP3761">
        <v>0</v>
      </c>
    </row>
    <row r="3762" spans="1:68" ht="25.2" x14ac:dyDescent="0.3">
      <c r="A3762" s="1"/>
      <c r="B3762" s="47">
        <v>3401</v>
      </c>
      <c r="C3762" s="45">
        <v>1054347</v>
      </c>
      <c r="D3762" s="29"/>
      <c r="E3762" s="29"/>
      <c r="F3762" s="31" t="s">
        <v>2969</v>
      </c>
      <c r="G3762" s="29" t="s">
        <v>31</v>
      </c>
      <c r="H3762" s="29"/>
      <c r="I3762" s="148" t="s">
        <v>33</v>
      </c>
      <c r="J3762" s="147" t="s">
        <v>33</v>
      </c>
      <c r="K3762" s="148" t="e">
        <v>#N/A</v>
      </c>
      <c r="L3762" s="148" t="s">
        <v>32</v>
      </c>
      <c r="M3762" s="147">
        <v>42551</v>
      </c>
      <c r="N3762" s="29" t="str">
        <f t="shared" si="820"/>
        <v/>
      </c>
      <c r="O3762" s="29" t="str">
        <f t="shared" si="821"/>
        <v/>
      </c>
      <c r="P3762" s="29" t="str">
        <f t="shared" si="822"/>
        <v/>
      </c>
      <c r="Q3762" s="29" t="str">
        <f t="shared" si="812"/>
        <v/>
      </c>
      <c r="R3762" s="29" t="str">
        <f t="shared" si="813"/>
        <v/>
      </c>
      <c r="S3762" s="29" t="str">
        <f t="shared" si="814"/>
        <v/>
      </c>
      <c r="T3762" s="29" t="str">
        <f t="shared" si="815"/>
        <v/>
      </c>
      <c r="U3762" s="29"/>
      <c r="V3762" s="29"/>
      <c r="W3762" s="38" t="s">
        <v>2488</v>
      </c>
      <c r="X3762" s="29" t="s">
        <v>158</v>
      </c>
      <c r="Y3762" s="146">
        <v>124440</v>
      </c>
      <c r="Z3762" s="33">
        <v>159283</v>
      </c>
      <c r="AA3762" s="34">
        <f t="shared" si="817"/>
        <v>0.28000000000000003</v>
      </c>
      <c r="AB3762" s="33">
        <f t="shared" si="818"/>
        <v>159283</v>
      </c>
      <c r="AC3762" s="34">
        <f t="shared" si="819"/>
        <v>0.27999838958534246</v>
      </c>
      <c r="AD3762" s="145">
        <f t="shared" si="816"/>
        <v>132735.83300000001</v>
      </c>
      <c r="AE3762" s="105">
        <v>103700</v>
      </c>
      <c r="AF3762" s="34" t="s">
        <v>36</v>
      </c>
      <c r="AG3762" s="34" t="s">
        <v>36</v>
      </c>
      <c r="AH3762" s="34" t="s">
        <v>36</v>
      </c>
      <c r="AI3762" s="29">
        <v>16</v>
      </c>
      <c r="AJ3762" s="29">
        <v>0.43859999999999999</v>
      </c>
      <c r="AK3762" s="29">
        <v>0</v>
      </c>
      <c r="AL3762" s="29">
        <v>0</v>
      </c>
      <c r="AM3762" s="29" t="s">
        <v>28</v>
      </c>
      <c r="AN3762" s="44" t="s">
        <v>27</v>
      </c>
      <c r="AO3762" s="29" t="s">
        <v>28</v>
      </c>
      <c r="AP3762" s="29">
        <v>1</v>
      </c>
      <c r="AQ3762" s="29" t="s">
        <v>33</v>
      </c>
      <c r="AR3762" s="29" t="s">
        <v>33</v>
      </c>
      <c r="AS3762" s="29" t="s">
        <v>33</v>
      </c>
      <c r="AT3762" s="29"/>
      <c r="AU3762" s="144"/>
      <c r="AV3762" s="36" t="s">
        <v>28</v>
      </c>
      <c r="AW3762" s="102">
        <v>42551</v>
      </c>
      <c r="AX3762" s="129" t="s">
        <v>33</v>
      </c>
      <c r="AY3762" s="106" t="e">
        <v>#N/A</v>
      </c>
      <c r="BD3762" t="s">
        <v>1608</v>
      </c>
      <c r="BE3762" t="e">
        <v>#N/A</v>
      </c>
      <c r="BF3762">
        <v>0</v>
      </c>
      <c r="BH3762" t="str">
        <f t="shared" si="823"/>
        <v/>
      </c>
      <c r="BJ3762" t="str">
        <f t="shared" si="824"/>
        <v>OK</v>
      </c>
      <c r="BK3762" s="130" t="s">
        <v>5302</v>
      </c>
      <c r="BL3762" s="130" t="e">
        <v>#VALUE!</v>
      </c>
      <c r="BM3762" s="131" t="s">
        <v>33</v>
      </c>
      <c r="BN3762" s="131" t="e">
        <v>#VALUE!</v>
      </c>
      <c r="BO3762" t="e">
        <v>#N/A</v>
      </c>
      <c r="BP3762">
        <v>0</v>
      </c>
    </row>
    <row r="3763" spans="1:68" ht="25.2" x14ac:dyDescent="0.3">
      <c r="A3763" s="1"/>
      <c r="B3763" s="47">
        <v>3402</v>
      </c>
      <c r="C3763" s="45">
        <v>1054348</v>
      </c>
      <c r="D3763" s="29"/>
      <c r="E3763" s="29"/>
      <c r="F3763" s="31" t="s">
        <v>2970</v>
      </c>
      <c r="G3763" s="29" t="s">
        <v>31</v>
      </c>
      <c r="H3763" s="29"/>
      <c r="I3763" s="148" t="s">
        <v>33</v>
      </c>
      <c r="J3763" s="147" t="s">
        <v>33</v>
      </c>
      <c r="K3763" s="148" t="e">
        <v>#N/A</v>
      </c>
      <c r="L3763" s="148" t="s">
        <v>32</v>
      </c>
      <c r="M3763" s="147">
        <v>42551</v>
      </c>
      <c r="N3763" s="29" t="str">
        <f t="shared" si="820"/>
        <v/>
      </c>
      <c r="O3763" s="29" t="str">
        <f t="shared" si="821"/>
        <v/>
      </c>
      <c r="P3763" s="29" t="str">
        <f t="shared" si="822"/>
        <v/>
      </c>
      <c r="Q3763" s="29" t="str">
        <f t="shared" si="812"/>
        <v/>
      </c>
      <c r="R3763" s="29" t="str">
        <f t="shared" si="813"/>
        <v/>
      </c>
      <c r="S3763" s="29" t="str">
        <f t="shared" si="814"/>
        <v/>
      </c>
      <c r="T3763" s="29" t="str">
        <f t="shared" si="815"/>
        <v/>
      </c>
      <c r="U3763" s="29"/>
      <c r="V3763" s="29"/>
      <c r="W3763" s="38" t="s">
        <v>2488</v>
      </c>
      <c r="X3763" s="29" t="s">
        <v>158</v>
      </c>
      <c r="Y3763" s="146">
        <v>132867</v>
      </c>
      <c r="Z3763" s="33">
        <v>170070</v>
      </c>
      <c r="AA3763" s="34">
        <f t="shared" si="817"/>
        <v>0.28000000000000003</v>
      </c>
      <c r="AB3763" s="33">
        <f t="shared" si="818"/>
        <v>170070</v>
      </c>
      <c r="AC3763" s="34">
        <f t="shared" si="819"/>
        <v>0.2800018063175958</v>
      </c>
      <c r="AD3763" s="145">
        <f t="shared" si="816"/>
        <v>141725</v>
      </c>
      <c r="AE3763" s="105">
        <v>110722.5</v>
      </c>
      <c r="AF3763" s="34" t="s">
        <v>36</v>
      </c>
      <c r="AG3763" s="34" t="s">
        <v>36</v>
      </c>
      <c r="AH3763" s="34" t="s">
        <v>36</v>
      </c>
      <c r="AI3763" s="29">
        <v>24</v>
      </c>
      <c r="AJ3763" s="29">
        <v>0.62744</v>
      </c>
      <c r="AK3763" s="29">
        <v>0</v>
      </c>
      <c r="AL3763" s="29">
        <v>0</v>
      </c>
      <c r="AM3763" s="29" t="s">
        <v>28</v>
      </c>
      <c r="AN3763" s="44" t="s">
        <v>27</v>
      </c>
      <c r="AO3763" s="29" t="s">
        <v>28</v>
      </c>
      <c r="AP3763" s="29">
        <v>1</v>
      </c>
      <c r="AQ3763" s="29" t="s">
        <v>33</v>
      </c>
      <c r="AR3763" s="29" t="s">
        <v>33</v>
      </c>
      <c r="AS3763" s="29" t="s">
        <v>33</v>
      </c>
      <c r="AT3763" s="29"/>
      <c r="AU3763" s="144"/>
      <c r="AV3763" s="36" t="s">
        <v>28</v>
      </c>
      <c r="AW3763" s="102">
        <v>42551</v>
      </c>
      <c r="AX3763" s="129" t="s">
        <v>33</v>
      </c>
      <c r="AY3763" s="106" t="e">
        <v>#N/A</v>
      </c>
      <c r="BD3763" t="s">
        <v>1608</v>
      </c>
      <c r="BE3763" t="e">
        <v>#N/A</v>
      </c>
      <c r="BF3763">
        <v>0</v>
      </c>
      <c r="BH3763" t="str">
        <f t="shared" si="823"/>
        <v/>
      </c>
      <c r="BJ3763" t="str">
        <f t="shared" si="824"/>
        <v>OK</v>
      </c>
      <c r="BK3763" s="130" t="s">
        <v>5302</v>
      </c>
      <c r="BL3763" s="130" t="e">
        <v>#VALUE!</v>
      </c>
      <c r="BM3763" s="131" t="s">
        <v>33</v>
      </c>
      <c r="BN3763" s="131" t="e">
        <v>#VALUE!</v>
      </c>
      <c r="BO3763" t="e">
        <v>#N/A</v>
      </c>
      <c r="BP3763">
        <v>0</v>
      </c>
    </row>
    <row r="3764" spans="1:68" ht="25.2" x14ac:dyDescent="0.3">
      <c r="A3764" s="1"/>
      <c r="B3764" s="47">
        <v>3403</v>
      </c>
      <c r="C3764" s="45">
        <v>1053664</v>
      </c>
      <c r="D3764" s="29"/>
      <c r="E3764" s="29"/>
      <c r="F3764" s="31" t="s">
        <v>2971</v>
      </c>
      <c r="G3764" s="29" t="s">
        <v>47</v>
      </c>
      <c r="H3764" s="70" t="s">
        <v>4779</v>
      </c>
      <c r="I3764" s="148" t="s">
        <v>33</v>
      </c>
      <c r="J3764" s="147" t="s">
        <v>33</v>
      </c>
      <c r="K3764" s="148" t="e">
        <v>#N/A</v>
      </c>
      <c r="L3764" s="148" t="s">
        <v>32</v>
      </c>
      <c r="M3764" s="147">
        <v>42551</v>
      </c>
      <c r="N3764" s="29" t="str">
        <f t="shared" si="820"/>
        <v/>
      </c>
      <c r="O3764" s="29" t="str">
        <f t="shared" si="821"/>
        <v/>
      </c>
      <c r="P3764" s="29" t="str">
        <f t="shared" si="822"/>
        <v/>
      </c>
      <c r="Q3764" s="29" t="str">
        <f t="shared" si="812"/>
        <v/>
      </c>
      <c r="R3764" s="29" t="str">
        <f t="shared" si="813"/>
        <v/>
      </c>
      <c r="S3764" s="29" t="str">
        <f t="shared" si="814"/>
        <v/>
      </c>
      <c r="T3764" s="29" t="str">
        <f t="shared" si="815"/>
        <v/>
      </c>
      <c r="U3764" s="29"/>
      <c r="V3764" s="29"/>
      <c r="W3764" s="38" t="s">
        <v>2488</v>
      </c>
      <c r="X3764" s="29" t="s">
        <v>158</v>
      </c>
      <c r="Y3764" s="146">
        <v>10805</v>
      </c>
      <c r="Z3764" s="33">
        <v>13831</v>
      </c>
      <c r="AA3764" s="34">
        <f t="shared" si="817"/>
        <v>0.28000000000000003</v>
      </c>
      <c r="AB3764" s="33">
        <f t="shared" si="818"/>
        <v>13831</v>
      </c>
      <c r="AC3764" s="34">
        <f t="shared" si="819"/>
        <v>0.2800554454398726</v>
      </c>
      <c r="AD3764" s="145">
        <f t="shared" si="816"/>
        <v>11525.833000000001</v>
      </c>
      <c r="AE3764" s="105">
        <v>9004.1669999999995</v>
      </c>
      <c r="AF3764" s="34" t="s">
        <v>36</v>
      </c>
      <c r="AG3764" s="34" t="s">
        <v>36</v>
      </c>
      <c r="AH3764" s="34" t="s">
        <v>36</v>
      </c>
      <c r="AI3764" s="29">
        <v>4.7</v>
      </c>
      <c r="AJ3764" s="29">
        <v>0.1875</v>
      </c>
      <c r="AK3764" s="29">
        <v>0</v>
      </c>
      <c r="AL3764" s="29">
        <v>0</v>
      </c>
      <c r="AM3764" s="29" t="s">
        <v>28</v>
      </c>
      <c r="AN3764" s="44" t="s">
        <v>27</v>
      </c>
      <c r="AO3764" s="29" t="s">
        <v>28</v>
      </c>
      <c r="AP3764" s="29">
        <v>1</v>
      </c>
      <c r="AQ3764" s="29" t="s">
        <v>33</v>
      </c>
      <c r="AR3764" s="29" t="s">
        <v>33</v>
      </c>
      <c r="AS3764" s="29" t="s">
        <v>33</v>
      </c>
      <c r="AT3764" s="29"/>
      <c r="AU3764" s="144"/>
      <c r="AV3764" s="36" t="s">
        <v>28</v>
      </c>
      <c r="AW3764" s="102">
        <v>42551</v>
      </c>
      <c r="AX3764" s="129" t="s">
        <v>33</v>
      </c>
      <c r="AY3764" s="106">
        <v>118</v>
      </c>
      <c r="BD3764" t="s">
        <v>1724</v>
      </c>
      <c r="BE3764" t="e">
        <v>#N/A</v>
      </c>
      <c r="BF3764">
        <v>0</v>
      </c>
      <c r="BH3764" t="str">
        <f t="shared" si="823"/>
        <v/>
      </c>
      <c r="BJ3764" t="str">
        <f t="shared" si="824"/>
        <v>OK</v>
      </c>
      <c r="BK3764" s="130">
        <v>13831</v>
      </c>
      <c r="BL3764" s="130" t="s">
        <v>37</v>
      </c>
      <c r="BM3764" s="131" t="s">
        <v>33</v>
      </c>
      <c r="BN3764" s="131" t="e">
        <v>#VALUE!</v>
      </c>
      <c r="BO3764">
        <v>13831</v>
      </c>
      <c r="BP3764">
        <v>5</v>
      </c>
    </row>
    <row r="3765" spans="1:68" ht="25.2" x14ac:dyDescent="0.3">
      <c r="A3765" s="1"/>
      <c r="B3765" s="47">
        <v>3404</v>
      </c>
      <c r="C3765" s="45">
        <v>1050460</v>
      </c>
      <c r="D3765" s="29"/>
      <c r="E3765" s="29"/>
      <c r="F3765" s="31" t="s">
        <v>2972</v>
      </c>
      <c r="G3765" s="29" t="s">
        <v>31</v>
      </c>
      <c r="H3765" s="29"/>
      <c r="I3765" s="148" t="s">
        <v>33</v>
      </c>
      <c r="J3765" s="147" t="s">
        <v>33</v>
      </c>
      <c r="K3765" s="148" t="e">
        <v>#N/A</v>
      </c>
      <c r="L3765" s="148" t="s">
        <v>32</v>
      </c>
      <c r="M3765" s="147">
        <v>42551</v>
      </c>
      <c r="N3765" s="29" t="str">
        <f t="shared" si="820"/>
        <v/>
      </c>
      <c r="O3765" s="29" t="str">
        <f t="shared" si="821"/>
        <v/>
      </c>
      <c r="P3765" s="29" t="str">
        <f t="shared" si="822"/>
        <v/>
      </c>
      <c r="Q3765" s="29" t="str">
        <f t="shared" si="812"/>
        <v/>
      </c>
      <c r="R3765" s="29" t="str">
        <f t="shared" si="813"/>
        <v/>
      </c>
      <c r="S3765" s="29" t="str">
        <f t="shared" si="814"/>
        <v/>
      </c>
      <c r="T3765" s="29" t="str">
        <f t="shared" si="815"/>
        <v/>
      </c>
      <c r="U3765" s="29"/>
      <c r="V3765" s="29"/>
      <c r="W3765" s="38" t="s">
        <v>2488</v>
      </c>
      <c r="X3765" s="29" t="s">
        <v>158</v>
      </c>
      <c r="Y3765" s="146">
        <v>12209</v>
      </c>
      <c r="Z3765" s="33">
        <v>15628</v>
      </c>
      <c r="AA3765" s="34">
        <f t="shared" si="817"/>
        <v>0.28000000000000003</v>
      </c>
      <c r="AB3765" s="33">
        <f t="shared" si="818"/>
        <v>15628</v>
      </c>
      <c r="AC3765" s="34">
        <f t="shared" si="819"/>
        <v>0.28003924055895696</v>
      </c>
      <c r="AD3765" s="145">
        <f t="shared" si="816"/>
        <v>13023.333000000001</v>
      </c>
      <c r="AE3765" s="105">
        <v>10174.166999999999</v>
      </c>
      <c r="AF3765" s="34" t="s">
        <v>36</v>
      </c>
      <c r="AG3765" s="34" t="s">
        <v>36</v>
      </c>
      <c r="AH3765" s="34" t="s">
        <v>36</v>
      </c>
      <c r="AI3765" s="29">
        <v>5.9</v>
      </c>
      <c r="AJ3765" s="29">
        <v>0.13750000000000001</v>
      </c>
      <c r="AK3765" s="29">
        <v>0</v>
      </c>
      <c r="AL3765" s="29">
        <v>0</v>
      </c>
      <c r="AM3765" s="29" t="s">
        <v>28</v>
      </c>
      <c r="AN3765" s="44" t="s">
        <v>27</v>
      </c>
      <c r="AO3765" s="29" t="s">
        <v>28</v>
      </c>
      <c r="AP3765" s="29">
        <v>1</v>
      </c>
      <c r="AQ3765" s="29" t="s">
        <v>33</v>
      </c>
      <c r="AR3765" s="29" t="s">
        <v>33</v>
      </c>
      <c r="AS3765" s="29" t="s">
        <v>33</v>
      </c>
      <c r="AT3765" s="29"/>
      <c r="AU3765" s="144"/>
      <c r="AV3765" s="36" t="s">
        <v>28</v>
      </c>
      <c r="AW3765" s="102">
        <v>42551</v>
      </c>
      <c r="AX3765" s="129" t="s">
        <v>33</v>
      </c>
      <c r="AY3765" s="106">
        <v>24</v>
      </c>
      <c r="BD3765" t="s">
        <v>1724</v>
      </c>
      <c r="BE3765" t="e">
        <v>#N/A</v>
      </c>
      <c r="BF3765">
        <v>0</v>
      </c>
      <c r="BH3765" t="str">
        <f t="shared" si="823"/>
        <v/>
      </c>
      <c r="BJ3765" t="str">
        <f t="shared" si="824"/>
        <v>OK</v>
      </c>
      <c r="BK3765" s="130" t="s">
        <v>5302</v>
      </c>
      <c r="BL3765" s="130" t="e">
        <v>#VALUE!</v>
      </c>
      <c r="BM3765" s="131" t="s">
        <v>33</v>
      </c>
      <c r="BN3765" s="131" t="e">
        <v>#VALUE!</v>
      </c>
      <c r="BO3765" t="e">
        <v>#N/A</v>
      </c>
      <c r="BP3765">
        <v>0</v>
      </c>
    </row>
    <row r="3766" spans="1:68" ht="25.2" x14ac:dyDescent="0.3">
      <c r="A3766" s="1"/>
      <c r="B3766" s="47">
        <v>3405</v>
      </c>
      <c r="C3766" s="45">
        <v>1050461</v>
      </c>
      <c r="D3766" s="29"/>
      <c r="E3766" s="29"/>
      <c r="F3766" s="31" t="s">
        <v>2973</v>
      </c>
      <c r="G3766" s="29" t="s">
        <v>31</v>
      </c>
      <c r="H3766" s="29"/>
      <c r="I3766" s="148" t="s">
        <v>33</v>
      </c>
      <c r="J3766" s="147" t="s">
        <v>33</v>
      </c>
      <c r="K3766" s="148" t="e">
        <v>#N/A</v>
      </c>
      <c r="L3766" s="148" t="s">
        <v>32</v>
      </c>
      <c r="M3766" s="147">
        <v>42551</v>
      </c>
      <c r="N3766" s="29" t="str">
        <f t="shared" si="820"/>
        <v/>
      </c>
      <c r="O3766" s="29" t="str">
        <f t="shared" si="821"/>
        <v/>
      </c>
      <c r="P3766" s="29" t="str">
        <f t="shared" si="822"/>
        <v/>
      </c>
      <c r="Q3766" s="29" t="str">
        <f t="shared" si="812"/>
        <v/>
      </c>
      <c r="R3766" s="29" t="str">
        <f t="shared" si="813"/>
        <v/>
      </c>
      <c r="S3766" s="29" t="str">
        <f t="shared" si="814"/>
        <v/>
      </c>
      <c r="T3766" s="29" t="str">
        <f t="shared" si="815"/>
        <v/>
      </c>
      <c r="U3766" s="29"/>
      <c r="V3766" s="29"/>
      <c r="W3766" s="38" t="s">
        <v>2488</v>
      </c>
      <c r="X3766" s="29" t="s">
        <v>158</v>
      </c>
      <c r="Y3766" s="146">
        <v>10541</v>
      </c>
      <c r="Z3766" s="33">
        <v>13492</v>
      </c>
      <c r="AA3766" s="34">
        <f t="shared" si="817"/>
        <v>0.28000000000000003</v>
      </c>
      <c r="AB3766" s="33">
        <f t="shared" si="818"/>
        <v>13492</v>
      </c>
      <c r="AC3766" s="34">
        <f t="shared" si="819"/>
        <v>0.27995437700581072</v>
      </c>
      <c r="AD3766" s="145">
        <f t="shared" si="816"/>
        <v>11243.333000000001</v>
      </c>
      <c r="AE3766" s="105">
        <v>8784.1669999999995</v>
      </c>
      <c r="AF3766" s="34" t="s">
        <v>36</v>
      </c>
      <c r="AG3766" s="34" t="s">
        <v>36</v>
      </c>
      <c r="AH3766" s="34" t="s">
        <v>36</v>
      </c>
      <c r="AI3766" s="29">
        <v>5.8</v>
      </c>
      <c r="AJ3766" s="29">
        <v>0.13750000000000001</v>
      </c>
      <c r="AK3766" s="29">
        <v>0</v>
      </c>
      <c r="AL3766" s="29">
        <v>0</v>
      </c>
      <c r="AM3766" s="29" t="s">
        <v>28</v>
      </c>
      <c r="AN3766" s="44" t="s">
        <v>27</v>
      </c>
      <c r="AO3766" s="29" t="s">
        <v>28</v>
      </c>
      <c r="AP3766" s="29">
        <v>1</v>
      </c>
      <c r="AQ3766" s="29" t="s">
        <v>33</v>
      </c>
      <c r="AR3766" s="29" t="s">
        <v>33</v>
      </c>
      <c r="AS3766" s="29" t="s">
        <v>33</v>
      </c>
      <c r="AT3766" s="29"/>
      <c r="AU3766" s="144"/>
      <c r="AV3766" s="36" t="s">
        <v>28</v>
      </c>
      <c r="AW3766" s="102">
        <v>42551</v>
      </c>
      <c r="AX3766" s="129" t="s">
        <v>33</v>
      </c>
      <c r="AY3766" s="106" t="e">
        <v>#N/A</v>
      </c>
      <c r="BD3766" t="s">
        <v>1724</v>
      </c>
      <c r="BE3766" t="e">
        <v>#N/A</v>
      </c>
      <c r="BF3766">
        <v>0</v>
      </c>
      <c r="BH3766" t="str">
        <f t="shared" si="823"/>
        <v/>
      </c>
      <c r="BJ3766" t="str">
        <f t="shared" si="824"/>
        <v>OK</v>
      </c>
      <c r="BK3766" s="130" t="s">
        <v>5302</v>
      </c>
      <c r="BL3766" s="130" t="e">
        <v>#VALUE!</v>
      </c>
      <c r="BM3766" s="131" t="s">
        <v>33</v>
      </c>
      <c r="BN3766" s="131" t="e">
        <v>#VALUE!</v>
      </c>
      <c r="BO3766" t="e">
        <v>#N/A</v>
      </c>
      <c r="BP3766">
        <v>0</v>
      </c>
    </row>
    <row r="3767" spans="1:68" ht="25.2" x14ac:dyDescent="0.3">
      <c r="A3767" s="1"/>
      <c r="B3767" s="47">
        <v>3406</v>
      </c>
      <c r="C3767" s="45">
        <v>1050469</v>
      </c>
      <c r="D3767" s="29"/>
      <c r="E3767" s="29"/>
      <c r="F3767" s="31" t="s">
        <v>2974</v>
      </c>
      <c r="G3767" s="29" t="s">
        <v>31</v>
      </c>
      <c r="H3767" s="29"/>
      <c r="I3767" s="148" t="s">
        <v>33</v>
      </c>
      <c r="J3767" s="147" t="s">
        <v>33</v>
      </c>
      <c r="K3767" s="148" t="e">
        <v>#N/A</v>
      </c>
      <c r="L3767" s="148" t="s">
        <v>32</v>
      </c>
      <c r="M3767" s="147">
        <v>42551</v>
      </c>
      <c r="N3767" s="29" t="str">
        <f t="shared" si="820"/>
        <v/>
      </c>
      <c r="O3767" s="29" t="str">
        <f t="shared" si="821"/>
        <v/>
      </c>
      <c r="P3767" s="29" t="str">
        <f t="shared" si="822"/>
        <v/>
      </c>
      <c r="Q3767" s="29" t="str">
        <f t="shared" si="812"/>
        <v/>
      </c>
      <c r="R3767" s="29" t="str">
        <f t="shared" si="813"/>
        <v/>
      </c>
      <c r="S3767" s="29" t="str">
        <f t="shared" si="814"/>
        <v/>
      </c>
      <c r="T3767" s="29" t="str">
        <f t="shared" si="815"/>
        <v/>
      </c>
      <c r="U3767" s="29"/>
      <c r="V3767" s="29"/>
      <c r="W3767" s="38" t="s">
        <v>2488</v>
      </c>
      <c r="X3767" s="29" t="s">
        <v>158</v>
      </c>
      <c r="Y3767" s="146">
        <v>12355</v>
      </c>
      <c r="Z3767" s="33">
        <v>15815</v>
      </c>
      <c r="AA3767" s="34">
        <f t="shared" si="817"/>
        <v>0.28000000000000003</v>
      </c>
      <c r="AB3767" s="33">
        <f t="shared" si="818"/>
        <v>15815</v>
      </c>
      <c r="AC3767" s="34">
        <f t="shared" si="819"/>
        <v>0.28004863715252559</v>
      </c>
      <c r="AD3767" s="145">
        <f t="shared" si="816"/>
        <v>13179.166999999999</v>
      </c>
      <c r="AE3767" s="105">
        <v>10295.833000000001</v>
      </c>
      <c r="AF3767" s="34" t="s">
        <v>36</v>
      </c>
      <c r="AG3767" s="34" t="s">
        <v>36</v>
      </c>
      <c r="AH3767" s="34" t="s">
        <v>36</v>
      </c>
      <c r="AI3767" s="29">
        <v>6.851</v>
      </c>
      <c r="AJ3767" s="29">
        <v>0.13750000000000001</v>
      </c>
      <c r="AK3767" s="29">
        <v>0</v>
      </c>
      <c r="AL3767" s="29">
        <v>0</v>
      </c>
      <c r="AM3767" s="29" t="s">
        <v>28</v>
      </c>
      <c r="AN3767" s="44" t="s">
        <v>27</v>
      </c>
      <c r="AO3767" s="29" t="s">
        <v>28</v>
      </c>
      <c r="AP3767" s="29">
        <v>1</v>
      </c>
      <c r="AQ3767" s="29" t="s">
        <v>33</v>
      </c>
      <c r="AR3767" s="29" t="s">
        <v>33</v>
      </c>
      <c r="AS3767" s="29" t="s">
        <v>33</v>
      </c>
      <c r="AT3767" s="29"/>
      <c r="AU3767" s="144"/>
      <c r="AV3767" s="36" t="s">
        <v>28</v>
      </c>
      <c r="AW3767" s="102">
        <v>42551</v>
      </c>
      <c r="AX3767" s="129" t="s">
        <v>33</v>
      </c>
      <c r="AY3767" s="106">
        <v>3</v>
      </c>
      <c r="BD3767" t="s">
        <v>1724</v>
      </c>
      <c r="BE3767" t="e">
        <v>#N/A</v>
      </c>
      <c r="BF3767">
        <v>0</v>
      </c>
      <c r="BH3767" t="str">
        <f t="shared" si="823"/>
        <v/>
      </c>
      <c r="BJ3767" t="str">
        <f t="shared" si="824"/>
        <v>OK</v>
      </c>
      <c r="BK3767" s="130" t="s">
        <v>5302</v>
      </c>
      <c r="BL3767" s="130" t="e">
        <v>#VALUE!</v>
      </c>
      <c r="BM3767" s="131" t="s">
        <v>33</v>
      </c>
      <c r="BN3767" s="131" t="e">
        <v>#VALUE!</v>
      </c>
      <c r="BO3767" t="e">
        <v>#N/A</v>
      </c>
      <c r="BP3767">
        <v>0</v>
      </c>
    </row>
    <row r="3768" spans="1:68" ht="25.2" x14ac:dyDescent="0.3">
      <c r="A3768" s="1"/>
      <c r="B3768" s="47">
        <v>3407</v>
      </c>
      <c r="C3768" s="45">
        <v>1054355</v>
      </c>
      <c r="D3768" s="29"/>
      <c r="E3768" s="29"/>
      <c r="F3768" s="31" t="s">
        <v>2975</v>
      </c>
      <c r="G3768" s="29" t="s">
        <v>31</v>
      </c>
      <c r="H3768" s="29"/>
      <c r="I3768" s="148" t="s">
        <v>33</v>
      </c>
      <c r="J3768" s="147" t="s">
        <v>33</v>
      </c>
      <c r="K3768" s="148" t="e">
        <v>#N/A</v>
      </c>
      <c r="L3768" s="148" t="s">
        <v>32</v>
      </c>
      <c r="M3768" s="147">
        <v>42551</v>
      </c>
      <c r="N3768" s="29" t="str">
        <f t="shared" si="820"/>
        <v/>
      </c>
      <c r="O3768" s="29" t="str">
        <f t="shared" si="821"/>
        <v/>
      </c>
      <c r="P3768" s="29" t="str">
        <f t="shared" si="822"/>
        <v/>
      </c>
      <c r="Q3768" s="29" t="str">
        <f t="shared" si="812"/>
        <v/>
      </c>
      <c r="R3768" s="29" t="str">
        <f t="shared" si="813"/>
        <v/>
      </c>
      <c r="S3768" s="29" t="str">
        <f t="shared" si="814"/>
        <v/>
      </c>
      <c r="T3768" s="29" t="str">
        <f t="shared" si="815"/>
        <v/>
      </c>
      <c r="U3768" s="29"/>
      <c r="V3768" s="29"/>
      <c r="W3768" s="38" t="s">
        <v>2488</v>
      </c>
      <c r="X3768" s="29" t="s">
        <v>158</v>
      </c>
      <c r="Y3768" s="146">
        <v>55644</v>
      </c>
      <c r="Z3768" s="33">
        <v>71224</v>
      </c>
      <c r="AA3768" s="34">
        <f t="shared" si="817"/>
        <v>0.28000000000000003</v>
      </c>
      <c r="AB3768" s="33">
        <f t="shared" si="818"/>
        <v>71224</v>
      </c>
      <c r="AC3768" s="34">
        <f t="shared" si="819"/>
        <v>0.27999424196678885</v>
      </c>
      <c r="AD3768" s="145">
        <f t="shared" si="816"/>
        <v>59353.332999999999</v>
      </c>
      <c r="AE3768" s="105">
        <v>46370</v>
      </c>
      <c r="AF3768" s="34" t="s">
        <v>36</v>
      </c>
      <c r="AG3768" s="34" t="s">
        <v>36</v>
      </c>
      <c r="AH3768" s="34" t="s">
        <v>36</v>
      </c>
      <c r="AI3768" s="29">
        <v>12.996</v>
      </c>
      <c r="AJ3768" s="29">
        <v>0.82199999999999995</v>
      </c>
      <c r="AK3768" s="29">
        <v>0</v>
      </c>
      <c r="AL3768" s="29">
        <v>0</v>
      </c>
      <c r="AM3768" s="29" t="s">
        <v>28</v>
      </c>
      <c r="AN3768" s="44" t="s">
        <v>27</v>
      </c>
      <c r="AO3768" s="29" t="s">
        <v>28</v>
      </c>
      <c r="AP3768" s="29">
        <v>1</v>
      </c>
      <c r="AQ3768" s="29" t="s">
        <v>33</v>
      </c>
      <c r="AR3768" s="29" t="s">
        <v>33</v>
      </c>
      <c r="AS3768" s="29" t="s">
        <v>33</v>
      </c>
      <c r="AT3768" s="29"/>
      <c r="AU3768" s="144"/>
      <c r="AV3768" s="36" t="s">
        <v>28</v>
      </c>
      <c r="AW3768" s="102">
        <v>42551</v>
      </c>
      <c r="AX3768" s="129" t="s">
        <v>33</v>
      </c>
      <c r="AY3768" s="106" t="e">
        <v>#N/A</v>
      </c>
      <c r="BD3768" t="s">
        <v>4683</v>
      </c>
      <c r="BE3768" t="e">
        <v>#N/A</v>
      </c>
      <c r="BF3768">
        <v>0</v>
      </c>
      <c r="BH3768" t="str">
        <f t="shared" si="823"/>
        <v/>
      </c>
      <c r="BJ3768" t="str">
        <f t="shared" si="824"/>
        <v>OK</v>
      </c>
      <c r="BK3768" s="130" t="s">
        <v>5302</v>
      </c>
      <c r="BL3768" s="130" t="e">
        <v>#VALUE!</v>
      </c>
      <c r="BM3768" s="131" t="s">
        <v>33</v>
      </c>
      <c r="BN3768" s="131" t="e">
        <v>#VALUE!</v>
      </c>
      <c r="BO3768" t="e">
        <v>#N/A</v>
      </c>
      <c r="BP3768">
        <v>0</v>
      </c>
    </row>
    <row r="3769" spans="1:68" ht="25.2" x14ac:dyDescent="0.3">
      <c r="A3769" s="1"/>
      <c r="B3769" s="47">
        <v>3408</v>
      </c>
      <c r="C3769" s="45">
        <v>1054356</v>
      </c>
      <c r="D3769" s="29"/>
      <c r="E3769" s="29"/>
      <c r="F3769" s="31" t="s">
        <v>2976</v>
      </c>
      <c r="G3769" s="29" t="s">
        <v>31</v>
      </c>
      <c r="H3769" s="29"/>
      <c r="I3769" s="148" t="s">
        <v>33</v>
      </c>
      <c r="J3769" s="147" t="s">
        <v>33</v>
      </c>
      <c r="K3769" s="148" t="e">
        <v>#N/A</v>
      </c>
      <c r="L3769" s="148" t="s">
        <v>32</v>
      </c>
      <c r="M3769" s="147">
        <v>42551</v>
      </c>
      <c r="N3769" s="29" t="str">
        <f t="shared" si="820"/>
        <v/>
      </c>
      <c r="O3769" s="29" t="str">
        <f t="shared" si="821"/>
        <v/>
      </c>
      <c r="P3769" s="29" t="str">
        <f t="shared" si="822"/>
        <v/>
      </c>
      <c r="Q3769" s="29" t="str">
        <f t="shared" si="812"/>
        <v/>
      </c>
      <c r="R3769" s="29" t="str">
        <f t="shared" si="813"/>
        <v/>
      </c>
      <c r="S3769" s="29" t="str">
        <f t="shared" si="814"/>
        <v/>
      </c>
      <c r="T3769" s="29" t="str">
        <f t="shared" si="815"/>
        <v/>
      </c>
      <c r="U3769" s="29"/>
      <c r="V3769" s="29"/>
      <c r="W3769" s="38" t="s">
        <v>2488</v>
      </c>
      <c r="X3769" s="29" t="s">
        <v>158</v>
      </c>
      <c r="Y3769" s="146">
        <v>59220</v>
      </c>
      <c r="Z3769" s="33">
        <v>75802</v>
      </c>
      <c r="AA3769" s="34">
        <f t="shared" si="817"/>
        <v>0.28000000000000003</v>
      </c>
      <c r="AB3769" s="33">
        <f t="shared" si="818"/>
        <v>75802</v>
      </c>
      <c r="AC3769" s="34">
        <f t="shared" si="819"/>
        <v>0.28000674772036471</v>
      </c>
      <c r="AD3769" s="145">
        <f t="shared" si="816"/>
        <v>63168.332999999999</v>
      </c>
      <c r="AE3769" s="105">
        <v>49350</v>
      </c>
      <c r="AF3769" s="34" t="s">
        <v>36</v>
      </c>
      <c r="AG3769" s="34" t="s">
        <v>36</v>
      </c>
      <c r="AH3769" s="34" t="s">
        <v>36</v>
      </c>
      <c r="AI3769" s="29">
        <v>13.606</v>
      </c>
      <c r="AJ3769" s="29">
        <v>0.78700000000000003</v>
      </c>
      <c r="AK3769" s="29">
        <v>0</v>
      </c>
      <c r="AL3769" s="29">
        <v>0</v>
      </c>
      <c r="AM3769" s="29" t="s">
        <v>28</v>
      </c>
      <c r="AN3769" s="44" t="s">
        <v>27</v>
      </c>
      <c r="AO3769" s="29" t="s">
        <v>28</v>
      </c>
      <c r="AP3769" s="29">
        <v>1</v>
      </c>
      <c r="AQ3769" s="29" t="s">
        <v>33</v>
      </c>
      <c r="AR3769" s="29" t="s">
        <v>33</v>
      </c>
      <c r="AS3769" s="29" t="s">
        <v>33</v>
      </c>
      <c r="AT3769" s="29"/>
      <c r="AU3769" s="144"/>
      <c r="AV3769" s="36" t="s">
        <v>28</v>
      </c>
      <c r="AW3769" s="102">
        <v>42551</v>
      </c>
      <c r="AX3769" s="129" t="s">
        <v>33</v>
      </c>
      <c r="AY3769" s="106" t="e">
        <v>#N/A</v>
      </c>
      <c r="BD3769" t="s">
        <v>4683</v>
      </c>
      <c r="BE3769" t="e">
        <v>#N/A</v>
      </c>
      <c r="BF3769">
        <v>0</v>
      </c>
      <c r="BH3769" t="str">
        <f t="shared" si="823"/>
        <v/>
      </c>
      <c r="BJ3769" t="str">
        <f t="shared" si="824"/>
        <v>OK</v>
      </c>
      <c r="BK3769" s="130" t="s">
        <v>5302</v>
      </c>
      <c r="BL3769" s="130" t="e">
        <v>#VALUE!</v>
      </c>
      <c r="BM3769" s="131" t="s">
        <v>33</v>
      </c>
      <c r="BN3769" s="131" t="e">
        <v>#VALUE!</v>
      </c>
      <c r="BO3769" t="e">
        <v>#N/A</v>
      </c>
      <c r="BP3769">
        <v>0</v>
      </c>
    </row>
    <row r="3770" spans="1:68" ht="25.2" x14ac:dyDescent="0.3">
      <c r="A3770" s="1"/>
      <c r="B3770" s="47">
        <v>3409</v>
      </c>
      <c r="C3770" s="45">
        <v>1054349</v>
      </c>
      <c r="D3770" s="29"/>
      <c r="E3770" s="29"/>
      <c r="F3770" s="31" t="s">
        <v>2977</v>
      </c>
      <c r="G3770" s="29" t="s">
        <v>31</v>
      </c>
      <c r="H3770" s="29"/>
      <c r="I3770" s="148" t="s">
        <v>33</v>
      </c>
      <c r="J3770" s="147" t="s">
        <v>33</v>
      </c>
      <c r="K3770" s="148" t="e">
        <v>#N/A</v>
      </c>
      <c r="L3770" s="148" t="s">
        <v>32</v>
      </c>
      <c r="M3770" s="147">
        <v>42551</v>
      </c>
      <c r="N3770" s="29" t="str">
        <f t="shared" si="820"/>
        <v/>
      </c>
      <c r="O3770" s="29" t="str">
        <f t="shared" si="821"/>
        <v/>
      </c>
      <c r="P3770" s="29" t="str">
        <f t="shared" si="822"/>
        <v/>
      </c>
      <c r="Q3770" s="29" t="str">
        <f t="shared" si="812"/>
        <v/>
      </c>
      <c r="R3770" s="29" t="str">
        <f t="shared" si="813"/>
        <v/>
      </c>
      <c r="S3770" s="29" t="str">
        <f t="shared" si="814"/>
        <v/>
      </c>
      <c r="T3770" s="29" t="str">
        <f t="shared" si="815"/>
        <v/>
      </c>
      <c r="U3770" s="29"/>
      <c r="V3770" s="29"/>
      <c r="W3770" s="38" t="s">
        <v>2488</v>
      </c>
      <c r="X3770" s="29" t="s">
        <v>158</v>
      </c>
      <c r="Y3770" s="146">
        <v>217594</v>
      </c>
      <c r="Z3770" s="33">
        <v>278520</v>
      </c>
      <c r="AA3770" s="34">
        <f t="shared" si="817"/>
        <v>0.28000000000000003</v>
      </c>
      <c r="AB3770" s="33">
        <f t="shared" si="818"/>
        <v>278520</v>
      </c>
      <c r="AC3770" s="34">
        <f t="shared" si="819"/>
        <v>0.27999853172421757</v>
      </c>
      <c r="AD3770" s="145">
        <f t="shared" si="816"/>
        <v>232100</v>
      </c>
      <c r="AE3770" s="105">
        <v>181328.33300000001</v>
      </c>
      <c r="AF3770" s="34" t="s">
        <v>36</v>
      </c>
      <c r="AG3770" s="34" t="s">
        <v>36</v>
      </c>
      <c r="AH3770" s="34" t="s">
        <v>36</v>
      </c>
      <c r="AI3770" s="29">
        <v>21.5</v>
      </c>
      <c r="AJ3770" s="29">
        <v>1.032</v>
      </c>
      <c r="AK3770" s="29">
        <v>0</v>
      </c>
      <c r="AL3770" s="29">
        <v>0</v>
      </c>
      <c r="AM3770" s="29" t="s">
        <v>28</v>
      </c>
      <c r="AN3770" s="44" t="s">
        <v>27</v>
      </c>
      <c r="AO3770" s="29" t="s">
        <v>28</v>
      </c>
      <c r="AP3770" s="29">
        <v>1</v>
      </c>
      <c r="AQ3770" s="29" t="s">
        <v>33</v>
      </c>
      <c r="AR3770" s="29" t="s">
        <v>33</v>
      </c>
      <c r="AS3770" s="29" t="s">
        <v>33</v>
      </c>
      <c r="AT3770" s="29"/>
      <c r="AU3770" s="144"/>
      <c r="AV3770" s="36" t="s">
        <v>28</v>
      </c>
      <c r="AW3770" s="102">
        <v>42551</v>
      </c>
      <c r="AX3770" s="129" t="s">
        <v>33</v>
      </c>
      <c r="AY3770" s="106" t="e">
        <v>#N/A</v>
      </c>
      <c r="BD3770" t="s">
        <v>1608</v>
      </c>
      <c r="BE3770" t="e">
        <v>#N/A</v>
      </c>
      <c r="BF3770">
        <v>0</v>
      </c>
      <c r="BH3770" t="str">
        <f t="shared" si="823"/>
        <v/>
      </c>
      <c r="BJ3770" t="str">
        <f t="shared" si="824"/>
        <v>OK</v>
      </c>
      <c r="BK3770" s="130" t="s">
        <v>5302</v>
      </c>
      <c r="BL3770" s="130" t="e">
        <v>#VALUE!</v>
      </c>
      <c r="BM3770" s="131" t="s">
        <v>33</v>
      </c>
      <c r="BN3770" s="131" t="e">
        <v>#VALUE!</v>
      </c>
      <c r="BO3770" t="e">
        <v>#N/A</v>
      </c>
      <c r="BP3770">
        <v>0</v>
      </c>
    </row>
    <row r="3771" spans="1:68" ht="25.2" x14ac:dyDescent="0.3">
      <c r="A3771" s="1"/>
      <c r="B3771" s="47">
        <v>3410</v>
      </c>
      <c r="C3771" s="45">
        <v>1054350</v>
      </c>
      <c r="D3771" s="29"/>
      <c r="E3771" s="29"/>
      <c r="F3771" s="31" t="s">
        <v>2978</v>
      </c>
      <c r="G3771" s="29" t="s">
        <v>31</v>
      </c>
      <c r="H3771" s="29"/>
      <c r="I3771" s="148" t="s">
        <v>33</v>
      </c>
      <c r="J3771" s="147" t="s">
        <v>33</v>
      </c>
      <c r="K3771" s="148" t="e">
        <v>#N/A</v>
      </c>
      <c r="L3771" s="148" t="s">
        <v>32</v>
      </c>
      <c r="M3771" s="147">
        <v>42551</v>
      </c>
      <c r="N3771" s="29" t="str">
        <f t="shared" si="820"/>
        <v/>
      </c>
      <c r="O3771" s="29" t="str">
        <f t="shared" si="821"/>
        <v/>
      </c>
      <c r="P3771" s="29" t="str">
        <f t="shared" si="822"/>
        <v/>
      </c>
      <c r="Q3771" s="29" t="str">
        <f t="shared" si="812"/>
        <v/>
      </c>
      <c r="R3771" s="29" t="str">
        <f t="shared" si="813"/>
        <v/>
      </c>
      <c r="S3771" s="29" t="str">
        <f t="shared" si="814"/>
        <v/>
      </c>
      <c r="T3771" s="29" t="str">
        <f t="shared" si="815"/>
        <v/>
      </c>
      <c r="U3771" s="29"/>
      <c r="V3771" s="29"/>
      <c r="W3771" s="38" t="s">
        <v>2488</v>
      </c>
      <c r="X3771" s="29" t="s">
        <v>158</v>
      </c>
      <c r="Y3771" s="146">
        <v>298506</v>
      </c>
      <c r="Z3771" s="33">
        <v>382088</v>
      </c>
      <c r="AA3771" s="34">
        <f t="shared" si="817"/>
        <v>0.28000000000000003</v>
      </c>
      <c r="AB3771" s="33">
        <f t="shared" si="818"/>
        <v>382088</v>
      </c>
      <c r="AC3771" s="34">
        <f t="shared" si="819"/>
        <v>0.28000107334525948</v>
      </c>
      <c r="AD3771" s="145">
        <f t="shared" si="816"/>
        <v>318406.66700000002</v>
      </c>
      <c r="AE3771" s="105">
        <v>248755</v>
      </c>
      <c r="AF3771" s="34" t="s">
        <v>36</v>
      </c>
      <c r="AG3771" s="34" t="s">
        <v>36</v>
      </c>
      <c r="AH3771" s="34" t="s">
        <v>36</v>
      </c>
      <c r="AI3771" s="29">
        <v>30</v>
      </c>
      <c r="AJ3771" s="29">
        <v>1.587</v>
      </c>
      <c r="AK3771" s="29">
        <v>0</v>
      </c>
      <c r="AL3771" s="29">
        <v>0</v>
      </c>
      <c r="AM3771" s="29" t="s">
        <v>28</v>
      </c>
      <c r="AN3771" s="44" t="s">
        <v>27</v>
      </c>
      <c r="AO3771" s="29" t="s">
        <v>28</v>
      </c>
      <c r="AP3771" s="29">
        <v>1</v>
      </c>
      <c r="AQ3771" s="29" t="s">
        <v>33</v>
      </c>
      <c r="AR3771" s="29" t="s">
        <v>33</v>
      </c>
      <c r="AS3771" s="29" t="s">
        <v>33</v>
      </c>
      <c r="AT3771" s="29"/>
      <c r="AU3771" s="144"/>
      <c r="AV3771" s="36" t="s">
        <v>28</v>
      </c>
      <c r="AW3771" s="102">
        <v>42551</v>
      </c>
      <c r="AX3771" s="129" t="s">
        <v>33</v>
      </c>
      <c r="AY3771" s="106" t="e">
        <v>#N/A</v>
      </c>
      <c r="BD3771" t="s">
        <v>1608</v>
      </c>
      <c r="BE3771" t="e">
        <v>#N/A</v>
      </c>
      <c r="BF3771">
        <v>0</v>
      </c>
      <c r="BH3771" t="str">
        <f t="shared" si="823"/>
        <v/>
      </c>
      <c r="BJ3771" t="str">
        <f t="shared" si="824"/>
        <v>OK</v>
      </c>
      <c r="BK3771" s="130" t="s">
        <v>5302</v>
      </c>
      <c r="BL3771" s="130" t="e">
        <v>#VALUE!</v>
      </c>
      <c r="BM3771" s="131" t="s">
        <v>33</v>
      </c>
      <c r="BN3771" s="131" t="e">
        <v>#VALUE!</v>
      </c>
      <c r="BO3771" t="e">
        <v>#N/A</v>
      </c>
      <c r="BP3771">
        <v>0</v>
      </c>
    </row>
    <row r="3772" spans="1:68" ht="25.2" x14ac:dyDescent="0.3">
      <c r="A3772" s="1"/>
      <c r="B3772" s="47">
        <v>3411</v>
      </c>
      <c r="C3772" s="45">
        <v>1050462</v>
      </c>
      <c r="D3772" s="29"/>
      <c r="E3772" s="29"/>
      <c r="F3772" s="31" t="s">
        <v>2979</v>
      </c>
      <c r="G3772" s="29" t="s">
        <v>31</v>
      </c>
      <c r="H3772" s="29"/>
      <c r="I3772" s="148" t="s">
        <v>33</v>
      </c>
      <c r="J3772" s="147" t="s">
        <v>33</v>
      </c>
      <c r="K3772" s="148" t="e">
        <v>#N/A</v>
      </c>
      <c r="L3772" s="148" t="s">
        <v>32</v>
      </c>
      <c r="M3772" s="147">
        <v>42551</v>
      </c>
      <c r="N3772" s="29" t="str">
        <f t="shared" si="820"/>
        <v/>
      </c>
      <c r="O3772" s="29" t="str">
        <f t="shared" si="821"/>
        <v/>
      </c>
      <c r="P3772" s="29" t="str">
        <f t="shared" si="822"/>
        <v/>
      </c>
      <c r="Q3772" s="29" t="str">
        <f t="shared" si="812"/>
        <v/>
      </c>
      <c r="R3772" s="29" t="str">
        <f t="shared" si="813"/>
        <v/>
      </c>
      <c r="S3772" s="29" t="str">
        <f t="shared" si="814"/>
        <v/>
      </c>
      <c r="T3772" s="29" t="str">
        <f t="shared" si="815"/>
        <v/>
      </c>
      <c r="U3772" s="29"/>
      <c r="V3772" s="29"/>
      <c r="W3772" s="38" t="s">
        <v>2488</v>
      </c>
      <c r="X3772" s="29" t="s">
        <v>158</v>
      </c>
      <c r="Y3772" s="146">
        <v>10554</v>
      </c>
      <c r="Z3772" s="33">
        <v>13509</v>
      </c>
      <c r="AA3772" s="34">
        <f t="shared" si="817"/>
        <v>0.28000000000000003</v>
      </c>
      <c r="AB3772" s="33">
        <f t="shared" si="818"/>
        <v>13509</v>
      </c>
      <c r="AC3772" s="34">
        <f t="shared" si="819"/>
        <v>0.27998862990335416</v>
      </c>
      <c r="AD3772" s="145">
        <f t="shared" si="816"/>
        <v>11257.5</v>
      </c>
      <c r="AE3772" s="105">
        <v>8795</v>
      </c>
      <c r="AF3772" s="34" t="s">
        <v>36</v>
      </c>
      <c r="AG3772" s="34" t="s">
        <v>36</v>
      </c>
      <c r="AH3772" s="34" t="s">
        <v>36</v>
      </c>
      <c r="AI3772" s="29">
        <v>5.8940000000000001</v>
      </c>
      <c r="AJ3772" s="29">
        <v>0.13750000000000001</v>
      </c>
      <c r="AK3772" s="29">
        <v>0</v>
      </c>
      <c r="AL3772" s="29">
        <v>0</v>
      </c>
      <c r="AM3772" s="29" t="s">
        <v>28</v>
      </c>
      <c r="AN3772" s="44" t="s">
        <v>27</v>
      </c>
      <c r="AO3772" s="29" t="s">
        <v>28</v>
      </c>
      <c r="AP3772" s="29">
        <v>1</v>
      </c>
      <c r="AQ3772" s="29" t="s">
        <v>33</v>
      </c>
      <c r="AR3772" s="29" t="s">
        <v>33</v>
      </c>
      <c r="AS3772" s="29" t="s">
        <v>33</v>
      </c>
      <c r="AT3772" s="29"/>
      <c r="AU3772" s="144"/>
      <c r="AV3772" s="36" t="s">
        <v>28</v>
      </c>
      <c r="AW3772" s="102">
        <v>42551</v>
      </c>
      <c r="AX3772" s="129" t="s">
        <v>33</v>
      </c>
      <c r="AY3772" s="106" t="e">
        <v>#N/A</v>
      </c>
      <c r="BD3772" t="s">
        <v>1724</v>
      </c>
      <c r="BE3772" t="e">
        <v>#N/A</v>
      </c>
      <c r="BF3772">
        <v>0</v>
      </c>
      <c r="BH3772" t="str">
        <f t="shared" si="823"/>
        <v/>
      </c>
      <c r="BJ3772" t="str">
        <f t="shared" si="824"/>
        <v>OK</v>
      </c>
      <c r="BK3772" s="130" t="s">
        <v>5302</v>
      </c>
      <c r="BL3772" s="130" t="e">
        <v>#VALUE!</v>
      </c>
      <c r="BM3772" s="131" t="s">
        <v>33</v>
      </c>
      <c r="BN3772" s="131" t="e">
        <v>#VALUE!</v>
      </c>
      <c r="BO3772" t="e">
        <v>#N/A</v>
      </c>
      <c r="BP3772">
        <v>0</v>
      </c>
    </row>
    <row r="3773" spans="1:68" ht="25.2" x14ac:dyDescent="0.3">
      <c r="A3773" s="1"/>
      <c r="B3773" s="47">
        <v>3412</v>
      </c>
      <c r="C3773" s="45">
        <v>1050470</v>
      </c>
      <c r="D3773" s="29"/>
      <c r="E3773" s="29"/>
      <c r="F3773" s="31" t="s">
        <v>2980</v>
      </c>
      <c r="G3773" s="29" t="s">
        <v>31</v>
      </c>
      <c r="H3773" s="29"/>
      <c r="I3773" s="148" t="s">
        <v>33</v>
      </c>
      <c r="J3773" s="147" t="s">
        <v>33</v>
      </c>
      <c r="K3773" s="148" t="e">
        <v>#N/A</v>
      </c>
      <c r="L3773" s="148" t="s">
        <v>32</v>
      </c>
      <c r="M3773" s="147">
        <v>42551</v>
      </c>
      <c r="N3773" s="29" t="str">
        <f t="shared" si="820"/>
        <v/>
      </c>
      <c r="O3773" s="29" t="str">
        <f t="shared" si="821"/>
        <v/>
      </c>
      <c r="P3773" s="29" t="str">
        <f t="shared" si="822"/>
        <v/>
      </c>
      <c r="Q3773" s="29" t="str">
        <f t="shared" si="812"/>
        <v/>
      </c>
      <c r="R3773" s="29" t="str">
        <f t="shared" si="813"/>
        <v/>
      </c>
      <c r="S3773" s="29" t="str">
        <f t="shared" si="814"/>
        <v/>
      </c>
      <c r="T3773" s="29" t="str">
        <f t="shared" si="815"/>
        <v/>
      </c>
      <c r="U3773" s="29"/>
      <c r="V3773" s="29"/>
      <c r="W3773" s="38" t="s">
        <v>2488</v>
      </c>
      <c r="X3773" s="29" t="s">
        <v>158</v>
      </c>
      <c r="Y3773" s="146">
        <v>12361</v>
      </c>
      <c r="Z3773" s="33">
        <v>15822</v>
      </c>
      <c r="AA3773" s="34">
        <f t="shared" si="817"/>
        <v>0.28000000000000003</v>
      </c>
      <c r="AB3773" s="33">
        <f t="shared" si="818"/>
        <v>15822</v>
      </c>
      <c r="AC3773" s="34">
        <f t="shared" si="819"/>
        <v>0.27999356945210152</v>
      </c>
      <c r="AD3773" s="145">
        <f t="shared" si="816"/>
        <v>13185</v>
      </c>
      <c r="AE3773" s="105">
        <v>10300.833000000001</v>
      </c>
      <c r="AF3773" s="34" t="s">
        <v>36</v>
      </c>
      <c r="AG3773" s="34" t="s">
        <v>36</v>
      </c>
      <c r="AH3773" s="34" t="s">
        <v>36</v>
      </c>
      <c r="AI3773" s="29">
        <v>6.8620000000000001</v>
      </c>
      <c r="AJ3773" s="29">
        <v>0.13750000000000001</v>
      </c>
      <c r="AK3773" s="29">
        <v>0</v>
      </c>
      <c r="AL3773" s="29">
        <v>0</v>
      </c>
      <c r="AM3773" s="29" t="s">
        <v>28</v>
      </c>
      <c r="AN3773" s="44" t="s">
        <v>27</v>
      </c>
      <c r="AO3773" s="29" t="s">
        <v>28</v>
      </c>
      <c r="AP3773" s="29">
        <v>1</v>
      </c>
      <c r="AQ3773" s="29" t="s">
        <v>33</v>
      </c>
      <c r="AR3773" s="29" t="s">
        <v>33</v>
      </c>
      <c r="AS3773" s="29" t="s">
        <v>33</v>
      </c>
      <c r="AT3773" s="29"/>
      <c r="AU3773" s="144"/>
      <c r="AV3773" s="36" t="s">
        <v>28</v>
      </c>
      <c r="AW3773" s="102">
        <v>42551</v>
      </c>
      <c r="AX3773" s="129" t="s">
        <v>33</v>
      </c>
      <c r="AY3773" s="106" t="e">
        <v>#N/A</v>
      </c>
      <c r="BD3773" t="s">
        <v>1724</v>
      </c>
      <c r="BE3773" t="e">
        <v>#N/A</v>
      </c>
      <c r="BF3773">
        <v>0</v>
      </c>
      <c r="BH3773" t="str">
        <f t="shared" si="823"/>
        <v/>
      </c>
      <c r="BJ3773" t="str">
        <f t="shared" si="824"/>
        <v>OK</v>
      </c>
      <c r="BK3773" s="130" t="s">
        <v>5302</v>
      </c>
      <c r="BL3773" s="130" t="e">
        <v>#VALUE!</v>
      </c>
      <c r="BM3773" s="131" t="s">
        <v>33</v>
      </c>
      <c r="BN3773" s="131" t="e">
        <v>#VALUE!</v>
      </c>
      <c r="BO3773" t="e">
        <v>#N/A</v>
      </c>
      <c r="BP3773">
        <v>0</v>
      </c>
    </row>
    <row r="3774" spans="1:68" ht="25.2" x14ac:dyDescent="0.3">
      <c r="A3774" s="1"/>
      <c r="B3774" s="47">
        <v>3413</v>
      </c>
      <c r="C3774" s="45">
        <v>1054354</v>
      </c>
      <c r="D3774" s="29"/>
      <c r="E3774" s="29"/>
      <c r="F3774" s="31" t="s">
        <v>2981</v>
      </c>
      <c r="G3774" s="29" t="s">
        <v>31</v>
      </c>
      <c r="H3774" s="29"/>
      <c r="I3774" s="148" t="s">
        <v>33</v>
      </c>
      <c r="J3774" s="147" t="s">
        <v>33</v>
      </c>
      <c r="K3774" s="148" t="e">
        <v>#N/A</v>
      </c>
      <c r="L3774" s="148" t="s">
        <v>32</v>
      </c>
      <c r="M3774" s="147">
        <v>42551</v>
      </c>
      <c r="N3774" s="29" t="str">
        <f t="shared" si="820"/>
        <v/>
      </c>
      <c r="O3774" s="29" t="str">
        <f t="shared" si="821"/>
        <v/>
      </c>
      <c r="P3774" s="29" t="str">
        <f t="shared" si="822"/>
        <v/>
      </c>
      <c r="Q3774" s="29" t="str">
        <f t="shared" si="812"/>
        <v/>
      </c>
      <c r="R3774" s="29" t="str">
        <f t="shared" si="813"/>
        <v/>
      </c>
      <c r="S3774" s="29" t="str">
        <f t="shared" si="814"/>
        <v/>
      </c>
      <c r="T3774" s="29" t="str">
        <f t="shared" si="815"/>
        <v/>
      </c>
      <c r="U3774" s="29"/>
      <c r="V3774" s="29"/>
      <c r="W3774" s="38" t="s">
        <v>2488</v>
      </c>
      <c r="X3774" s="29" t="s">
        <v>158</v>
      </c>
      <c r="Y3774" s="146">
        <v>50245</v>
      </c>
      <c r="Z3774" s="33">
        <v>64314</v>
      </c>
      <c r="AA3774" s="34">
        <f t="shared" si="817"/>
        <v>0.28000000000000003</v>
      </c>
      <c r="AB3774" s="33">
        <f t="shared" si="818"/>
        <v>64314</v>
      </c>
      <c r="AC3774" s="34">
        <f t="shared" si="819"/>
        <v>0.28000797118127557</v>
      </c>
      <c r="AD3774" s="145">
        <f t="shared" si="816"/>
        <v>53595</v>
      </c>
      <c r="AE3774" s="105">
        <v>41870.832999999999</v>
      </c>
      <c r="AF3774" s="34" t="s">
        <v>36</v>
      </c>
      <c r="AG3774" s="34" t="s">
        <v>36</v>
      </c>
      <c r="AH3774" s="34" t="s">
        <v>36</v>
      </c>
      <c r="AI3774" s="29">
        <v>13.576000000000001</v>
      </c>
      <c r="AJ3774" s="29">
        <v>0.755</v>
      </c>
      <c r="AK3774" s="29">
        <v>0</v>
      </c>
      <c r="AL3774" s="29">
        <v>0</v>
      </c>
      <c r="AM3774" s="29" t="s">
        <v>28</v>
      </c>
      <c r="AN3774" s="44" t="s">
        <v>27</v>
      </c>
      <c r="AO3774" s="29" t="s">
        <v>28</v>
      </c>
      <c r="AP3774" s="29">
        <v>1</v>
      </c>
      <c r="AQ3774" s="29" t="s">
        <v>33</v>
      </c>
      <c r="AR3774" s="29" t="s">
        <v>33</v>
      </c>
      <c r="AS3774" s="29" t="s">
        <v>33</v>
      </c>
      <c r="AT3774" s="29"/>
      <c r="AU3774" s="144"/>
      <c r="AV3774" s="36" t="s">
        <v>28</v>
      </c>
      <c r="AW3774" s="102">
        <v>42551</v>
      </c>
      <c r="AX3774" s="129" t="s">
        <v>33</v>
      </c>
      <c r="AY3774" s="106" t="e">
        <v>#N/A</v>
      </c>
      <c r="BD3774" t="s">
        <v>4683</v>
      </c>
      <c r="BE3774" t="e">
        <v>#N/A</v>
      </c>
      <c r="BF3774">
        <v>0</v>
      </c>
      <c r="BH3774" t="str">
        <f t="shared" si="823"/>
        <v/>
      </c>
      <c r="BJ3774" t="str">
        <f t="shared" si="824"/>
        <v>OK</v>
      </c>
      <c r="BK3774" s="130" t="s">
        <v>5302</v>
      </c>
      <c r="BL3774" s="130" t="e">
        <v>#VALUE!</v>
      </c>
      <c r="BM3774" s="131" t="s">
        <v>33</v>
      </c>
      <c r="BN3774" s="131" t="e">
        <v>#VALUE!</v>
      </c>
      <c r="BO3774" t="e">
        <v>#N/A</v>
      </c>
      <c r="BP3774">
        <v>0</v>
      </c>
    </row>
    <row r="3775" spans="1:68" ht="25.2" x14ac:dyDescent="0.3">
      <c r="A3775" s="1"/>
      <c r="B3775" s="47">
        <v>3414</v>
      </c>
      <c r="C3775" s="45">
        <v>1054351</v>
      </c>
      <c r="D3775" s="29"/>
      <c r="E3775" s="29"/>
      <c r="F3775" s="31" t="s">
        <v>2982</v>
      </c>
      <c r="G3775" s="29" t="s">
        <v>31</v>
      </c>
      <c r="H3775" s="29"/>
      <c r="I3775" s="148" t="s">
        <v>33</v>
      </c>
      <c r="J3775" s="147" t="s">
        <v>33</v>
      </c>
      <c r="K3775" s="148" t="e">
        <v>#N/A</v>
      </c>
      <c r="L3775" s="148" t="s">
        <v>32</v>
      </c>
      <c r="M3775" s="147">
        <v>42551</v>
      </c>
      <c r="N3775" s="29" t="str">
        <f t="shared" si="820"/>
        <v/>
      </c>
      <c r="O3775" s="29" t="str">
        <f t="shared" si="821"/>
        <v/>
      </c>
      <c r="P3775" s="29" t="str">
        <f t="shared" si="822"/>
        <v/>
      </c>
      <c r="Q3775" s="29" t="str">
        <f t="shared" si="812"/>
        <v/>
      </c>
      <c r="R3775" s="29" t="str">
        <f t="shared" si="813"/>
        <v/>
      </c>
      <c r="S3775" s="29" t="str">
        <f t="shared" si="814"/>
        <v/>
      </c>
      <c r="T3775" s="29" t="str">
        <f t="shared" si="815"/>
        <v/>
      </c>
      <c r="U3775" s="29"/>
      <c r="V3775" s="29"/>
      <c r="W3775" s="38" t="s">
        <v>2488</v>
      </c>
      <c r="X3775" s="29" t="s">
        <v>158</v>
      </c>
      <c r="Y3775" s="146">
        <v>217594</v>
      </c>
      <c r="Z3775" s="33">
        <v>278520</v>
      </c>
      <c r="AA3775" s="34">
        <f t="shared" si="817"/>
        <v>0.28000000000000003</v>
      </c>
      <c r="AB3775" s="33">
        <f t="shared" si="818"/>
        <v>278520</v>
      </c>
      <c r="AC3775" s="34">
        <f t="shared" si="819"/>
        <v>0.27999853172421757</v>
      </c>
      <c r="AD3775" s="145">
        <f t="shared" si="816"/>
        <v>232100</v>
      </c>
      <c r="AE3775" s="105">
        <v>181328.33300000001</v>
      </c>
      <c r="AF3775" s="34" t="s">
        <v>36</v>
      </c>
      <c r="AG3775" s="34" t="s">
        <v>36</v>
      </c>
      <c r="AH3775" s="34" t="s">
        <v>36</v>
      </c>
      <c r="AI3775" s="29">
        <v>21.5</v>
      </c>
      <c r="AJ3775" s="29">
        <v>1.032</v>
      </c>
      <c r="AK3775" s="29">
        <v>0</v>
      </c>
      <c r="AL3775" s="29">
        <v>0</v>
      </c>
      <c r="AM3775" s="29" t="s">
        <v>28</v>
      </c>
      <c r="AN3775" s="44" t="s">
        <v>27</v>
      </c>
      <c r="AO3775" s="29" t="s">
        <v>28</v>
      </c>
      <c r="AP3775" s="29">
        <v>1</v>
      </c>
      <c r="AQ3775" s="29" t="s">
        <v>33</v>
      </c>
      <c r="AR3775" s="29" t="s">
        <v>33</v>
      </c>
      <c r="AS3775" s="29" t="s">
        <v>33</v>
      </c>
      <c r="AT3775" s="29"/>
      <c r="AU3775" s="144"/>
      <c r="AV3775" s="36" t="s">
        <v>28</v>
      </c>
      <c r="AW3775" s="102">
        <v>42551</v>
      </c>
      <c r="AX3775" s="129" t="s">
        <v>33</v>
      </c>
      <c r="AY3775" s="106" t="e">
        <v>#N/A</v>
      </c>
      <c r="BD3775" t="s">
        <v>1608</v>
      </c>
      <c r="BE3775" t="e">
        <v>#N/A</v>
      </c>
      <c r="BF3775">
        <v>0</v>
      </c>
      <c r="BH3775" t="str">
        <f t="shared" si="823"/>
        <v/>
      </c>
      <c r="BJ3775" t="str">
        <f t="shared" si="824"/>
        <v>OK</v>
      </c>
      <c r="BK3775" s="130" t="s">
        <v>5302</v>
      </c>
      <c r="BL3775" s="130" t="e">
        <v>#VALUE!</v>
      </c>
      <c r="BM3775" s="131" t="s">
        <v>33</v>
      </c>
      <c r="BN3775" s="131" t="e">
        <v>#VALUE!</v>
      </c>
      <c r="BO3775" t="e">
        <v>#N/A</v>
      </c>
      <c r="BP3775">
        <v>0</v>
      </c>
    </row>
    <row r="3776" spans="1:68" ht="25.2" x14ac:dyDescent="0.3">
      <c r="A3776" s="1"/>
      <c r="B3776" s="47">
        <v>3415</v>
      </c>
      <c r="C3776" s="45">
        <v>1054352</v>
      </c>
      <c r="D3776" s="29"/>
      <c r="E3776" s="29"/>
      <c r="F3776" s="31" t="s">
        <v>2983</v>
      </c>
      <c r="G3776" s="29" t="s">
        <v>31</v>
      </c>
      <c r="H3776" s="29"/>
      <c r="I3776" s="148" t="s">
        <v>33</v>
      </c>
      <c r="J3776" s="147" t="s">
        <v>33</v>
      </c>
      <c r="K3776" s="148" t="e">
        <v>#N/A</v>
      </c>
      <c r="L3776" s="148" t="s">
        <v>32</v>
      </c>
      <c r="M3776" s="147">
        <v>42551</v>
      </c>
      <c r="N3776" s="29" t="str">
        <f t="shared" si="820"/>
        <v/>
      </c>
      <c r="O3776" s="29" t="str">
        <f t="shared" si="821"/>
        <v/>
      </c>
      <c r="P3776" s="29" t="str">
        <f t="shared" si="822"/>
        <v/>
      </c>
      <c r="Q3776" s="29" t="str">
        <f t="shared" si="812"/>
        <v/>
      </c>
      <c r="R3776" s="29" t="str">
        <f t="shared" si="813"/>
        <v/>
      </c>
      <c r="S3776" s="29" t="str">
        <f t="shared" si="814"/>
        <v/>
      </c>
      <c r="T3776" s="29" t="str">
        <f t="shared" si="815"/>
        <v/>
      </c>
      <c r="U3776" s="29"/>
      <c r="V3776" s="29"/>
      <c r="W3776" s="38" t="s">
        <v>2488</v>
      </c>
      <c r="X3776" s="29" t="s">
        <v>158</v>
      </c>
      <c r="Y3776" s="146">
        <v>298506</v>
      </c>
      <c r="Z3776" s="33">
        <v>382088</v>
      </c>
      <c r="AA3776" s="34">
        <f t="shared" si="817"/>
        <v>0.28000000000000003</v>
      </c>
      <c r="AB3776" s="33">
        <f t="shared" si="818"/>
        <v>382088</v>
      </c>
      <c r="AC3776" s="34">
        <f t="shared" si="819"/>
        <v>0.28000107334525948</v>
      </c>
      <c r="AD3776" s="145">
        <f t="shared" si="816"/>
        <v>318406.66700000002</v>
      </c>
      <c r="AE3776" s="105">
        <v>248755</v>
      </c>
      <c r="AF3776" s="34" t="s">
        <v>36</v>
      </c>
      <c r="AG3776" s="34" t="s">
        <v>36</v>
      </c>
      <c r="AH3776" s="34" t="s">
        <v>36</v>
      </c>
      <c r="AI3776" s="29">
        <v>30</v>
      </c>
      <c r="AJ3776" s="29">
        <v>1.587</v>
      </c>
      <c r="AK3776" s="29">
        <v>0</v>
      </c>
      <c r="AL3776" s="29">
        <v>0</v>
      </c>
      <c r="AM3776" s="29" t="s">
        <v>28</v>
      </c>
      <c r="AN3776" s="44" t="s">
        <v>27</v>
      </c>
      <c r="AO3776" s="29" t="s">
        <v>28</v>
      </c>
      <c r="AP3776" s="29">
        <v>1</v>
      </c>
      <c r="AQ3776" s="29" t="s">
        <v>33</v>
      </c>
      <c r="AR3776" s="29" t="s">
        <v>33</v>
      </c>
      <c r="AS3776" s="29" t="s">
        <v>33</v>
      </c>
      <c r="AT3776" s="29"/>
      <c r="AU3776" s="144"/>
      <c r="AV3776" s="36" t="s">
        <v>28</v>
      </c>
      <c r="AW3776" s="102">
        <v>42551</v>
      </c>
      <c r="AX3776" s="129" t="s">
        <v>33</v>
      </c>
      <c r="AY3776" s="106" t="e">
        <v>#N/A</v>
      </c>
      <c r="BD3776" t="s">
        <v>1608</v>
      </c>
      <c r="BE3776" t="e">
        <v>#N/A</v>
      </c>
      <c r="BF3776">
        <v>0</v>
      </c>
      <c r="BH3776" t="str">
        <f t="shared" si="823"/>
        <v/>
      </c>
      <c r="BJ3776" t="str">
        <f t="shared" si="824"/>
        <v>OK</v>
      </c>
      <c r="BK3776" s="130" t="s">
        <v>5302</v>
      </c>
      <c r="BL3776" s="130" t="e">
        <v>#VALUE!</v>
      </c>
      <c r="BM3776" s="131" t="s">
        <v>33</v>
      </c>
      <c r="BN3776" s="131" t="e">
        <v>#VALUE!</v>
      </c>
      <c r="BO3776" t="e">
        <v>#N/A</v>
      </c>
      <c r="BP3776">
        <v>0</v>
      </c>
    </row>
    <row r="3777" spans="1:68" ht="25.2" x14ac:dyDescent="0.3">
      <c r="A3777" s="1"/>
      <c r="B3777" s="47">
        <v>3416</v>
      </c>
      <c r="C3777" s="45">
        <v>1050411</v>
      </c>
      <c r="D3777" s="29"/>
      <c r="E3777" s="29"/>
      <c r="F3777" s="31" t="s">
        <v>2984</v>
      </c>
      <c r="G3777" s="29" t="s">
        <v>31</v>
      </c>
      <c r="H3777" s="29"/>
      <c r="I3777" s="148" t="s">
        <v>33</v>
      </c>
      <c r="J3777" s="147" t="s">
        <v>33</v>
      </c>
      <c r="K3777" s="148" t="e">
        <v>#N/A</v>
      </c>
      <c r="L3777" s="148" t="s">
        <v>32</v>
      </c>
      <c r="M3777" s="147">
        <v>42551</v>
      </c>
      <c r="N3777" s="29" t="str">
        <f t="shared" si="820"/>
        <v/>
      </c>
      <c r="O3777" s="29" t="str">
        <f t="shared" si="821"/>
        <v/>
      </c>
      <c r="P3777" s="29" t="str">
        <f t="shared" si="822"/>
        <v/>
      </c>
      <c r="Q3777" s="29" t="str">
        <f t="shared" si="812"/>
        <v/>
      </c>
      <c r="R3777" s="29" t="str">
        <f t="shared" si="813"/>
        <v/>
      </c>
      <c r="S3777" s="29" t="str">
        <f t="shared" si="814"/>
        <v/>
      </c>
      <c r="T3777" s="29" t="str">
        <f t="shared" si="815"/>
        <v/>
      </c>
      <c r="U3777" s="29"/>
      <c r="V3777" s="29"/>
      <c r="W3777" s="38" t="s">
        <v>2488</v>
      </c>
      <c r="X3777" s="29" t="s">
        <v>158</v>
      </c>
      <c r="Y3777" s="146">
        <v>12219</v>
      </c>
      <c r="Z3777" s="33">
        <v>15640</v>
      </c>
      <c r="AA3777" s="34">
        <f t="shared" si="817"/>
        <v>0.28000000000000003</v>
      </c>
      <c r="AB3777" s="33">
        <f t="shared" si="818"/>
        <v>15640</v>
      </c>
      <c r="AC3777" s="34">
        <f t="shared" si="819"/>
        <v>0.27997377854161559</v>
      </c>
      <c r="AD3777" s="145">
        <f t="shared" si="816"/>
        <v>13033.333000000001</v>
      </c>
      <c r="AE3777" s="105">
        <v>10182.5</v>
      </c>
      <c r="AF3777" s="34" t="s">
        <v>36</v>
      </c>
      <c r="AG3777" s="34" t="s">
        <v>36</v>
      </c>
      <c r="AH3777" s="34" t="s">
        <v>36</v>
      </c>
      <c r="AI3777" s="29">
        <v>4.7</v>
      </c>
      <c r="AJ3777" s="29">
        <v>0.27500000000000002</v>
      </c>
      <c r="AK3777" s="29">
        <v>0</v>
      </c>
      <c r="AL3777" s="29">
        <v>0</v>
      </c>
      <c r="AM3777" s="29" t="s">
        <v>28</v>
      </c>
      <c r="AN3777" s="44" t="s">
        <v>27</v>
      </c>
      <c r="AO3777" s="29" t="s">
        <v>28</v>
      </c>
      <c r="AP3777" s="29">
        <v>1</v>
      </c>
      <c r="AQ3777" s="29" t="s">
        <v>33</v>
      </c>
      <c r="AR3777" s="29" t="s">
        <v>33</v>
      </c>
      <c r="AS3777" s="29" t="s">
        <v>33</v>
      </c>
      <c r="AT3777" s="29"/>
      <c r="AU3777" s="144"/>
      <c r="AV3777" s="36" t="s">
        <v>28</v>
      </c>
      <c r="AW3777" s="102">
        <v>42551</v>
      </c>
      <c r="AX3777" s="129" t="s">
        <v>33</v>
      </c>
      <c r="AY3777" s="106" t="e">
        <v>#N/A</v>
      </c>
      <c r="BD3777" t="s">
        <v>1724</v>
      </c>
      <c r="BE3777" t="e">
        <v>#N/A</v>
      </c>
      <c r="BF3777">
        <v>0</v>
      </c>
      <c r="BH3777" t="str">
        <f t="shared" si="823"/>
        <v/>
      </c>
      <c r="BJ3777" t="str">
        <f t="shared" si="824"/>
        <v>OK</v>
      </c>
      <c r="BK3777" s="130" t="s">
        <v>5302</v>
      </c>
      <c r="BL3777" s="130" t="e">
        <v>#VALUE!</v>
      </c>
      <c r="BM3777" s="131" t="s">
        <v>33</v>
      </c>
      <c r="BN3777" s="131" t="e">
        <v>#VALUE!</v>
      </c>
      <c r="BO3777" t="e">
        <v>#N/A</v>
      </c>
      <c r="BP3777">
        <v>0</v>
      </c>
    </row>
    <row r="3778" spans="1:68" ht="25.2" x14ac:dyDescent="0.3">
      <c r="A3778" s="1"/>
      <c r="B3778" s="47">
        <v>3417</v>
      </c>
      <c r="C3778" s="45">
        <v>1050479</v>
      </c>
      <c r="D3778" s="29"/>
      <c r="E3778" s="29"/>
      <c r="F3778" s="31" t="s">
        <v>2985</v>
      </c>
      <c r="G3778" s="29" t="s">
        <v>31</v>
      </c>
      <c r="H3778" s="29"/>
      <c r="I3778" s="148" t="s">
        <v>33</v>
      </c>
      <c r="J3778" s="147" t="s">
        <v>33</v>
      </c>
      <c r="K3778" s="148" t="e">
        <v>#N/A</v>
      </c>
      <c r="L3778" s="148" t="s">
        <v>32</v>
      </c>
      <c r="M3778" s="147">
        <v>42551</v>
      </c>
      <c r="N3778" s="29" t="str">
        <f t="shared" si="820"/>
        <v/>
      </c>
      <c r="O3778" s="29" t="str">
        <f t="shared" si="821"/>
        <v/>
      </c>
      <c r="P3778" s="29" t="str">
        <f t="shared" si="822"/>
        <v/>
      </c>
      <c r="Q3778" s="29" t="str">
        <f t="shared" si="812"/>
        <v/>
      </c>
      <c r="R3778" s="29" t="str">
        <f t="shared" si="813"/>
        <v/>
      </c>
      <c r="S3778" s="29" t="str">
        <f t="shared" si="814"/>
        <v/>
      </c>
      <c r="T3778" s="29" t="str">
        <f t="shared" si="815"/>
        <v/>
      </c>
      <c r="U3778" s="29"/>
      <c r="V3778" s="29"/>
      <c r="W3778" s="38" t="s">
        <v>2488</v>
      </c>
      <c r="X3778" s="29" t="s">
        <v>158</v>
      </c>
      <c r="Y3778" s="146">
        <v>12331</v>
      </c>
      <c r="Z3778" s="33">
        <v>15784</v>
      </c>
      <c r="AA3778" s="34">
        <f t="shared" si="817"/>
        <v>0.28000000000000003</v>
      </c>
      <c r="AB3778" s="33">
        <f t="shared" si="818"/>
        <v>15784</v>
      </c>
      <c r="AC3778" s="34">
        <f t="shared" si="819"/>
        <v>0.28002595993920881</v>
      </c>
      <c r="AD3778" s="145">
        <f t="shared" si="816"/>
        <v>13153.333000000001</v>
      </c>
      <c r="AE3778" s="105">
        <v>10275.833000000001</v>
      </c>
      <c r="AF3778" s="34" t="s">
        <v>36</v>
      </c>
      <c r="AG3778" s="34" t="s">
        <v>36</v>
      </c>
      <c r="AH3778" s="34" t="s">
        <v>36</v>
      </c>
      <c r="AI3778" s="29">
        <v>5.9640000000000004</v>
      </c>
      <c r="AJ3778" s="29">
        <v>0.13750000000000001</v>
      </c>
      <c r="AK3778" s="29">
        <v>0</v>
      </c>
      <c r="AL3778" s="29">
        <v>0</v>
      </c>
      <c r="AM3778" s="29" t="s">
        <v>28</v>
      </c>
      <c r="AN3778" s="44" t="s">
        <v>27</v>
      </c>
      <c r="AO3778" s="29" t="s">
        <v>28</v>
      </c>
      <c r="AP3778" s="29">
        <v>1</v>
      </c>
      <c r="AQ3778" s="29" t="s">
        <v>33</v>
      </c>
      <c r="AR3778" s="29" t="s">
        <v>33</v>
      </c>
      <c r="AS3778" s="29" t="s">
        <v>33</v>
      </c>
      <c r="AT3778" s="29"/>
      <c r="AU3778" s="144"/>
      <c r="AV3778" s="36" t="s">
        <v>28</v>
      </c>
      <c r="AW3778" s="102">
        <v>42551</v>
      </c>
      <c r="AX3778" s="129" t="s">
        <v>33</v>
      </c>
      <c r="AY3778" s="106" t="e">
        <v>#N/A</v>
      </c>
      <c r="BD3778" t="s">
        <v>1724</v>
      </c>
      <c r="BE3778" t="e">
        <v>#N/A</v>
      </c>
      <c r="BF3778">
        <v>0</v>
      </c>
      <c r="BH3778" t="str">
        <f t="shared" si="823"/>
        <v/>
      </c>
      <c r="BJ3778" t="str">
        <f t="shared" si="824"/>
        <v>OK</v>
      </c>
      <c r="BK3778" s="130" t="s">
        <v>5302</v>
      </c>
      <c r="BL3778" s="130" t="e">
        <v>#VALUE!</v>
      </c>
      <c r="BM3778" s="131" t="s">
        <v>33</v>
      </c>
      <c r="BN3778" s="131" t="e">
        <v>#VALUE!</v>
      </c>
      <c r="BO3778" t="e">
        <v>#N/A</v>
      </c>
      <c r="BP3778">
        <v>0</v>
      </c>
    </row>
    <row r="3779" spans="1:68" ht="25.2" x14ac:dyDescent="0.3">
      <c r="A3779" s="1"/>
      <c r="B3779" s="47">
        <v>3418</v>
      </c>
      <c r="C3779" s="45">
        <v>1050483</v>
      </c>
      <c r="D3779" s="29"/>
      <c r="E3779" s="29"/>
      <c r="F3779" s="31" t="s">
        <v>2986</v>
      </c>
      <c r="G3779" s="29" t="s">
        <v>31</v>
      </c>
      <c r="H3779" s="29"/>
      <c r="I3779" s="148" t="s">
        <v>33</v>
      </c>
      <c r="J3779" s="147" t="s">
        <v>33</v>
      </c>
      <c r="K3779" s="148" t="e">
        <v>#N/A</v>
      </c>
      <c r="L3779" s="148" t="s">
        <v>32</v>
      </c>
      <c r="M3779" s="147">
        <v>42551</v>
      </c>
      <c r="N3779" s="29" t="str">
        <f t="shared" si="820"/>
        <v/>
      </c>
      <c r="O3779" s="29" t="str">
        <f t="shared" si="821"/>
        <v/>
      </c>
      <c r="P3779" s="29" t="str">
        <f t="shared" si="822"/>
        <v/>
      </c>
      <c r="Q3779" s="29" t="str">
        <f t="shared" si="812"/>
        <v/>
      </c>
      <c r="R3779" s="29" t="str">
        <f t="shared" si="813"/>
        <v/>
      </c>
      <c r="S3779" s="29" t="str">
        <f t="shared" si="814"/>
        <v/>
      </c>
      <c r="T3779" s="29" t="str">
        <f t="shared" si="815"/>
        <v/>
      </c>
      <c r="U3779" s="29"/>
      <c r="V3779" s="29"/>
      <c r="W3779" s="38" t="s">
        <v>2488</v>
      </c>
      <c r="X3779" s="29" t="s">
        <v>158</v>
      </c>
      <c r="Y3779" s="146">
        <v>15507</v>
      </c>
      <c r="Z3779" s="33">
        <v>19849</v>
      </c>
      <c r="AA3779" s="34">
        <f t="shared" si="817"/>
        <v>0.28000000000000003</v>
      </c>
      <c r="AB3779" s="33">
        <f t="shared" si="818"/>
        <v>19849</v>
      </c>
      <c r="AC3779" s="34">
        <f t="shared" si="819"/>
        <v>0.28000255368543231</v>
      </c>
      <c r="AD3779" s="145">
        <f t="shared" si="816"/>
        <v>16540.832999999999</v>
      </c>
      <c r="AE3779" s="105">
        <v>12922.5</v>
      </c>
      <c r="AF3779" s="34" t="s">
        <v>36</v>
      </c>
      <c r="AG3779" s="34" t="s">
        <v>36</v>
      </c>
      <c r="AH3779" s="34" t="s">
        <v>36</v>
      </c>
      <c r="AI3779" s="29">
        <v>6.95</v>
      </c>
      <c r="AJ3779" s="29">
        <v>0.13750000000000001</v>
      </c>
      <c r="AK3779" s="29">
        <v>0</v>
      </c>
      <c r="AL3779" s="29">
        <v>0</v>
      </c>
      <c r="AM3779" s="29" t="s">
        <v>28</v>
      </c>
      <c r="AN3779" s="44" t="s">
        <v>27</v>
      </c>
      <c r="AO3779" s="29" t="s">
        <v>28</v>
      </c>
      <c r="AP3779" s="29">
        <v>1</v>
      </c>
      <c r="AQ3779" s="29" t="s">
        <v>33</v>
      </c>
      <c r="AR3779" s="29" t="s">
        <v>33</v>
      </c>
      <c r="AS3779" s="29" t="s">
        <v>33</v>
      </c>
      <c r="AT3779" s="29"/>
      <c r="AU3779" s="144"/>
      <c r="AV3779" s="36" t="s">
        <v>28</v>
      </c>
      <c r="AW3779" s="102">
        <v>42551</v>
      </c>
      <c r="AX3779" s="129" t="s">
        <v>33</v>
      </c>
      <c r="AY3779" s="106" t="e">
        <v>#N/A</v>
      </c>
      <c r="BD3779" t="s">
        <v>1724</v>
      </c>
      <c r="BE3779" t="e">
        <v>#N/A</v>
      </c>
      <c r="BF3779" t="s">
        <v>4747</v>
      </c>
      <c r="BH3779" t="str">
        <f t="shared" si="823"/>
        <v/>
      </c>
      <c r="BJ3779" t="str">
        <f t="shared" si="824"/>
        <v>OK</v>
      </c>
      <c r="BK3779" s="130" t="s">
        <v>5302</v>
      </c>
      <c r="BL3779" s="130" t="e">
        <v>#VALUE!</v>
      </c>
      <c r="BM3779" s="131" t="s">
        <v>33</v>
      </c>
      <c r="BN3779" s="131" t="e">
        <v>#VALUE!</v>
      </c>
      <c r="BO3779" t="e">
        <v>#N/A</v>
      </c>
      <c r="BP3779">
        <v>0</v>
      </c>
    </row>
    <row r="3780" spans="1:68" ht="25.2" x14ac:dyDescent="0.3">
      <c r="A3780" s="1"/>
      <c r="B3780" s="47">
        <v>3419</v>
      </c>
      <c r="C3780" s="45">
        <v>1054211</v>
      </c>
      <c r="D3780" s="29"/>
      <c r="E3780" s="29"/>
      <c r="F3780" s="31" t="s">
        <v>2987</v>
      </c>
      <c r="G3780" s="29" t="s">
        <v>31</v>
      </c>
      <c r="H3780" s="29"/>
      <c r="I3780" s="148" t="s">
        <v>33</v>
      </c>
      <c r="J3780" s="147" t="s">
        <v>33</v>
      </c>
      <c r="K3780" s="148" t="e">
        <v>#N/A</v>
      </c>
      <c r="L3780" s="148" t="s">
        <v>32</v>
      </c>
      <c r="M3780" s="147">
        <v>42551</v>
      </c>
      <c r="N3780" s="29" t="str">
        <f t="shared" si="820"/>
        <v/>
      </c>
      <c r="O3780" s="29" t="str">
        <f t="shared" si="821"/>
        <v/>
      </c>
      <c r="P3780" s="29" t="str">
        <f t="shared" si="822"/>
        <v/>
      </c>
      <c r="Q3780" s="29" t="str">
        <f t="shared" si="812"/>
        <v/>
      </c>
      <c r="R3780" s="29" t="str">
        <f t="shared" si="813"/>
        <v/>
      </c>
      <c r="S3780" s="29" t="str">
        <f t="shared" si="814"/>
        <v/>
      </c>
      <c r="T3780" s="29" t="str">
        <f t="shared" si="815"/>
        <v/>
      </c>
      <c r="U3780" s="29"/>
      <c r="V3780" s="29"/>
      <c r="W3780" s="38" t="s">
        <v>2488</v>
      </c>
      <c r="X3780" s="29" t="s">
        <v>158</v>
      </c>
      <c r="Y3780" s="146">
        <v>49481</v>
      </c>
      <c r="Z3780" s="33">
        <v>63336</v>
      </c>
      <c r="AA3780" s="34">
        <f t="shared" si="817"/>
        <v>0.28000000000000003</v>
      </c>
      <c r="AB3780" s="33">
        <f t="shared" si="818"/>
        <v>63336</v>
      </c>
      <c r="AC3780" s="34">
        <f t="shared" si="819"/>
        <v>0.28000645678133862</v>
      </c>
      <c r="AD3780" s="145">
        <f t="shared" si="816"/>
        <v>52780</v>
      </c>
      <c r="AE3780" s="105">
        <v>41234.167000000001</v>
      </c>
      <c r="AF3780" s="34" t="s">
        <v>36</v>
      </c>
      <c r="AG3780" s="34" t="s">
        <v>36</v>
      </c>
      <c r="AH3780" s="34" t="s">
        <v>36</v>
      </c>
      <c r="AI3780" s="29">
        <v>12</v>
      </c>
      <c r="AJ3780" s="29">
        <v>0.60499999999999998</v>
      </c>
      <c r="AK3780" s="29">
        <v>0</v>
      </c>
      <c r="AL3780" s="29">
        <v>0</v>
      </c>
      <c r="AM3780" s="29" t="s">
        <v>28</v>
      </c>
      <c r="AN3780" s="44" t="s">
        <v>27</v>
      </c>
      <c r="AO3780" s="29" t="s">
        <v>28</v>
      </c>
      <c r="AP3780" s="29">
        <v>1</v>
      </c>
      <c r="AQ3780" s="29" t="s">
        <v>33</v>
      </c>
      <c r="AR3780" s="29" t="s">
        <v>33</v>
      </c>
      <c r="AS3780" s="29" t="s">
        <v>33</v>
      </c>
      <c r="AT3780" s="29"/>
      <c r="AU3780" s="144"/>
      <c r="AV3780" s="36" t="s">
        <v>28</v>
      </c>
      <c r="AW3780" s="102">
        <v>42551</v>
      </c>
      <c r="AX3780" s="129" t="s">
        <v>33</v>
      </c>
      <c r="AY3780" s="106" t="e">
        <v>#N/A</v>
      </c>
      <c r="BD3780" t="s">
        <v>4683</v>
      </c>
      <c r="BE3780" t="e">
        <v>#N/A</v>
      </c>
      <c r="BF3780">
        <v>0</v>
      </c>
      <c r="BH3780" t="str">
        <f t="shared" si="823"/>
        <v/>
      </c>
      <c r="BJ3780" t="str">
        <f t="shared" si="824"/>
        <v>OK</v>
      </c>
      <c r="BK3780" s="130" t="s">
        <v>5302</v>
      </c>
      <c r="BL3780" s="130" t="e">
        <v>#VALUE!</v>
      </c>
      <c r="BM3780" s="131" t="s">
        <v>33</v>
      </c>
      <c r="BN3780" s="131" t="e">
        <v>#VALUE!</v>
      </c>
      <c r="BO3780" t="e">
        <v>#N/A</v>
      </c>
      <c r="BP3780">
        <v>0</v>
      </c>
    </row>
    <row r="3781" spans="1:68" ht="25.2" x14ac:dyDescent="0.3">
      <c r="A3781" s="1"/>
      <c r="B3781" s="47">
        <v>3420</v>
      </c>
      <c r="C3781" s="45">
        <v>1054212</v>
      </c>
      <c r="D3781" s="29"/>
      <c r="E3781" s="29"/>
      <c r="F3781" s="31" t="s">
        <v>2988</v>
      </c>
      <c r="G3781" s="29" t="s">
        <v>31</v>
      </c>
      <c r="H3781" s="29"/>
      <c r="I3781" s="148" t="s">
        <v>33</v>
      </c>
      <c r="J3781" s="147" t="s">
        <v>33</v>
      </c>
      <c r="K3781" s="148" t="e">
        <v>#N/A</v>
      </c>
      <c r="L3781" s="148" t="s">
        <v>32</v>
      </c>
      <c r="M3781" s="147">
        <v>42551</v>
      </c>
      <c r="N3781" s="29" t="str">
        <f t="shared" si="820"/>
        <v/>
      </c>
      <c r="O3781" s="29" t="str">
        <f t="shared" si="821"/>
        <v/>
      </c>
      <c r="P3781" s="29" t="str">
        <f t="shared" si="822"/>
        <v/>
      </c>
      <c r="Q3781" s="29" t="str">
        <f t="shared" si="812"/>
        <v/>
      </c>
      <c r="R3781" s="29" t="str">
        <f t="shared" si="813"/>
        <v/>
      </c>
      <c r="S3781" s="29" t="str">
        <f t="shared" si="814"/>
        <v/>
      </c>
      <c r="T3781" s="29" t="str">
        <f t="shared" si="815"/>
        <v/>
      </c>
      <c r="U3781" s="29"/>
      <c r="V3781" s="29"/>
      <c r="W3781" s="38" t="s">
        <v>2488</v>
      </c>
      <c r="X3781" s="29" t="s">
        <v>158</v>
      </c>
      <c r="Y3781" s="146">
        <v>48712</v>
      </c>
      <c r="Z3781" s="33">
        <v>62351</v>
      </c>
      <c r="AA3781" s="34">
        <f t="shared" si="817"/>
        <v>0.28000000000000003</v>
      </c>
      <c r="AB3781" s="33">
        <f t="shared" si="818"/>
        <v>62351</v>
      </c>
      <c r="AC3781" s="34">
        <f t="shared" si="819"/>
        <v>0.27999262834613758</v>
      </c>
      <c r="AD3781" s="145">
        <f t="shared" si="816"/>
        <v>51959.167000000001</v>
      </c>
      <c r="AE3781" s="105">
        <v>40593.332999999999</v>
      </c>
      <c r="AF3781" s="34" t="s">
        <v>36</v>
      </c>
      <c r="AG3781" s="34" t="s">
        <v>36</v>
      </c>
      <c r="AH3781" s="34" t="s">
        <v>36</v>
      </c>
      <c r="AI3781" s="29">
        <v>11.7</v>
      </c>
      <c r="AJ3781" s="29">
        <v>0.69299999999999995</v>
      </c>
      <c r="AK3781" s="29">
        <v>0</v>
      </c>
      <c r="AL3781" s="29">
        <v>0</v>
      </c>
      <c r="AM3781" s="29" t="s">
        <v>28</v>
      </c>
      <c r="AN3781" s="44" t="s">
        <v>27</v>
      </c>
      <c r="AO3781" s="29" t="s">
        <v>28</v>
      </c>
      <c r="AP3781" s="29">
        <v>1</v>
      </c>
      <c r="AQ3781" s="29" t="s">
        <v>33</v>
      </c>
      <c r="AR3781" s="29" t="s">
        <v>33</v>
      </c>
      <c r="AS3781" s="29" t="s">
        <v>33</v>
      </c>
      <c r="AT3781" s="29"/>
      <c r="AU3781" s="144"/>
      <c r="AV3781" s="36" t="s">
        <v>28</v>
      </c>
      <c r="AW3781" s="102">
        <v>42551</v>
      </c>
      <c r="AX3781" s="129" t="s">
        <v>33</v>
      </c>
      <c r="AY3781" s="106" t="e">
        <v>#N/A</v>
      </c>
      <c r="BD3781" t="s">
        <v>4683</v>
      </c>
      <c r="BE3781" t="e">
        <v>#N/A</v>
      </c>
      <c r="BF3781">
        <v>0</v>
      </c>
      <c r="BH3781" t="str">
        <f t="shared" si="823"/>
        <v/>
      </c>
      <c r="BJ3781" t="str">
        <f t="shared" si="824"/>
        <v>OK</v>
      </c>
      <c r="BK3781" s="130" t="s">
        <v>5302</v>
      </c>
      <c r="BL3781" s="130" t="e">
        <v>#VALUE!</v>
      </c>
      <c r="BM3781" s="131" t="s">
        <v>33</v>
      </c>
      <c r="BN3781" s="131" t="e">
        <v>#VALUE!</v>
      </c>
      <c r="BO3781" t="e">
        <v>#N/A</v>
      </c>
      <c r="BP3781">
        <v>0</v>
      </c>
    </row>
    <row r="3782" spans="1:68" ht="25.2" x14ac:dyDescent="0.3">
      <c r="A3782" s="1"/>
      <c r="B3782" s="47">
        <v>3421</v>
      </c>
      <c r="C3782" s="45">
        <v>1054256</v>
      </c>
      <c r="D3782" s="29"/>
      <c r="E3782" s="29"/>
      <c r="F3782" s="31" t="s">
        <v>2989</v>
      </c>
      <c r="G3782" s="29" t="s">
        <v>31</v>
      </c>
      <c r="H3782" s="70" t="s">
        <v>69</v>
      </c>
      <c r="I3782" s="148" t="s">
        <v>33</v>
      </c>
      <c r="J3782" s="147" t="s">
        <v>33</v>
      </c>
      <c r="K3782" s="148" t="e">
        <v>#N/A</v>
      </c>
      <c r="L3782" s="148" t="s">
        <v>32</v>
      </c>
      <c r="M3782" s="147">
        <v>42551</v>
      </c>
      <c r="N3782" s="29" t="str">
        <f t="shared" si="820"/>
        <v/>
      </c>
      <c r="O3782" s="29" t="str">
        <f t="shared" si="821"/>
        <v/>
      </c>
      <c r="P3782" s="29" t="str">
        <f t="shared" si="822"/>
        <v/>
      </c>
      <c r="Q3782" s="29" t="str">
        <f t="shared" si="812"/>
        <v/>
      </c>
      <c r="R3782" s="29" t="str">
        <f t="shared" si="813"/>
        <v/>
      </c>
      <c r="S3782" s="29" t="str">
        <f t="shared" si="814"/>
        <v/>
      </c>
      <c r="T3782" s="29" t="str">
        <f t="shared" si="815"/>
        <v/>
      </c>
      <c r="U3782" s="29"/>
      <c r="V3782" s="29"/>
      <c r="W3782" s="38" t="s">
        <v>2488</v>
      </c>
      <c r="X3782" s="29" t="s">
        <v>158</v>
      </c>
      <c r="Y3782" s="146">
        <v>153109</v>
      </c>
      <c r="Z3782" s="33">
        <v>195980</v>
      </c>
      <c r="AA3782" s="34">
        <f t="shared" si="817"/>
        <v>0.28000000000000003</v>
      </c>
      <c r="AB3782" s="33">
        <f t="shared" si="818"/>
        <v>195980</v>
      </c>
      <c r="AC3782" s="34">
        <f t="shared" si="819"/>
        <v>0.28000314097800416</v>
      </c>
      <c r="AD3782" s="145">
        <f t="shared" si="816"/>
        <v>163316.66699999999</v>
      </c>
      <c r="AE3782" s="105">
        <v>127590.833</v>
      </c>
      <c r="AF3782" s="34" t="e">
        <v>#N/A</v>
      </c>
      <c r="AG3782" s="34" t="e">
        <v>#N/A</v>
      </c>
      <c r="AH3782" s="34" t="e">
        <v>#N/A</v>
      </c>
      <c r="AI3782" s="29">
        <v>14.15</v>
      </c>
      <c r="AJ3782" s="29">
        <v>0.39100000000000001</v>
      </c>
      <c r="AK3782" s="29">
        <v>0</v>
      </c>
      <c r="AL3782" s="29">
        <v>0</v>
      </c>
      <c r="AM3782" s="29" t="s">
        <v>28</v>
      </c>
      <c r="AN3782" s="44" t="s">
        <v>27</v>
      </c>
      <c r="AO3782" s="29" t="s">
        <v>28</v>
      </c>
      <c r="AP3782" s="29">
        <v>1</v>
      </c>
      <c r="AQ3782" s="29" t="s">
        <v>33</v>
      </c>
      <c r="AR3782" s="29" t="s">
        <v>33</v>
      </c>
      <c r="AS3782" s="29" t="s">
        <v>33</v>
      </c>
      <c r="AT3782" s="29"/>
      <c r="AU3782" s="144"/>
      <c r="AV3782" s="36" t="s">
        <v>28</v>
      </c>
      <c r="AW3782" s="102">
        <v>42551</v>
      </c>
      <c r="AX3782" s="129" t="s">
        <v>33</v>
      </c>
      <c r="AY3782" s="106" t="e">
        <v>#N/A</v>
      </c>
      <c r="BD3782" t="s">
        <v>1608</v>
      </c>
      <c r="BE3782" t="e">
        <v>#N/A</v>
      </c>
      <c r="BF3782">
        <v>0</v>
      </c>
      <c r="BH3782" t="str">
        <f t="shared" si="823"/>
        <v/>
      </c>
      <c r="BJ3782" t="str">
        <f t="shared" si="824"/>
        <v>OK</v>
      </c>
      <c r="BK3782" s="130" t="s">
        <v>5302</v>
      </c>
      <c r="BL3782" s="130" t="e">
        <v>#VALUE!</v>
      </c>
      <c r="BM3782" s="131" t="s">
        <v>33</v>
      </c>
      <c r="BN3782" s="131" t="e">
        <v>#VALUE!</v>
      </c>
      <c r="BO3782" t="e">
        <v>#N/A</v>
      </c>
      <c r="BP3782">
        <v>0</v>
      </c>
    </row>
    <row r="3783" spans="1:68" ht="25.2" x14ac:dyDescent="0.3">
      <c r="A3783" s="1"/>
      <c r="B3783" s="47">
        <v>3422</v>
      </c>
      <c r="C3783" s="45">
        <v>1054259</v>
      </c>
      <c r="D3783" s="29"/>
      <c r="E3783" s="29"/>
      <c r="F3783" s="31" t="s">
        <v>2990</v>
      </c>
      <c r="G3783" s="29" t="s">
        <v>31</v>
      </c>
      <c r="H3783" s="29"/>
      <c r="I3783" s="148" t="s">
        <v>33</v>
      </c>
      <c r="J3783" s="147" t="s">
        <v>33</v>
      </c>
      <c r="K3783" s="148" t="e">
        <v>#N/A</v>
      </c>
      <c r="L3783" s="148" t="s">
        <v>32</v>
      </c>
      <c r="M3783" s="147">
        <v>42551</v>
      </c>
      <c r="N3783" s="29" t="str">
        <f t="shared" si="820"/>
        <v/>
      </c>
      <c r="O3783" s="29" t="str">
        <f t="shared" si="821"/>
        <v/>
      </c>
      <c r="P3783" s="29" t="str">
        <f t="shared" si="822"/>
        <v/>
      </c>
      <c r="Q3783" s="29" t="str">
        <f t="shared" si="812"/>
        <v/>
      </c>
      <c r="R3783" s="29" t="str">
        <f t="shared" si="813"/>
        <v/>
      </c>
      <c r="S3783" s="29" t="str">
        <f t="shared" si="814"/>
        <v/>
      </c>
      <c r="T3783" s="29" t="str">
        <f t="shared" si="815"/>
        <v/>
      </c>
      <c r="U3783" s="29"/>
      <c r="V3783" s="29"/>
      <c r="W3783" s="38" t="s">
        <v>2488</v>
      </c>
      <c r="X3783" s="29" t="s">
        <v>158</v>
      </c>
      <c r="Y3783" s="146">
        <v>148892</v>
      </c>
      <c r="Z3783" s="33">
        <v>190582</v>
      </c>
      <c r="AA3783" s="34">
        <f t="shared" si="817"/>
        <v>0.28000000000000003</v>
      </c>
      <c r="AB3783" s="33">
        <f t="shared" si="818"/>
        <v>190582</v>
      </c>
      <c r="AC3783" s="34">
        <f t="shared" si="819"/>
        <v>0.28000160578136751</v>
      </c>
      <c r="AD3783" s="145">
        <f t="shared" si="816"/>
        <v>158818.33300000001</v>
      </c>
      <c r="AE3783" s="105">
        <v>124076.667</v>
      </c>
      <c r="AF3783" s="34" t="s">
        <v>36</v>
      </c>
      <c r="AG3783" s="34" t="s">
        <v>36</v>
      </c>
      <c r="AH3783" s="34" t="s">
        <v>36</v>
      </c>
      <c r="AI3783" s="29">
        <v>23</v>
      </c>
      <c r="AJ3783" s="29">
        <v>0.61199999999999999</v>
      </c>
      <c r="AK3783" s="29">
        <v>0</v>
      </c>
      <c r="AL3783" s="29">
        <v>0</v>
      </c>
      <c r="AM3783" s="29" t="s">
        <v>28</v>
      </c>
      <c r="AN3783" s="44" t="s">
        <v>27</v>
      </c>
      <c r="AO3783" s="29" t="s">
        <v>28</v>
      </c>
      <c r="AP3783" s="29">
        <v>1</v>
      </c>
      <c r="AQ3783" s="29" t="s">
        <v>33</v>
      </c>
      <c r="AR3783" s="29" t="s">
        <v>33</v>
      </c>
      <c r="AS3783" s="29" t="s">
        <v>33</v>
      </c>
      <c r="AT3783" s="29"/>
      <c r="AU3783" s="144"/>
      <c r="AV3783" s="36" t="s">
        <v>28</v>
      </c>
      <c r="AW3783" s="102">
        <v>42551</v>
      </c>
      <c r="AX3783" s="129" t="s">
        <v>33</v>
      </c>
      <c r="AY3783" s="106" t="e">
        <v>#N/A</v>
      </c>
      <c r="BD3783" t="s">
        <v>1608</v>
      </c>
      <c r="BE3783" t="e">
        <v>#N/A</v>
      </c>
      <c r="BF3783">
        <v>0</v>
      </c>
      <c r="BH3783" t="str">
        <f t="shared" si="823"/>
        <v/>
      </c>
      <c r="BJ3783" t="str">
        <f t="shared" si="824"/>
        <v>OK</v>
      </c>
      <c r="BK3783" s="130" t="s">
        <v>5302</v>
      </c>
      <c r="BL3783" s="130" t="e">
        <v>#VALUE!</v>
      </c>
      <c r="BM3783" s="131" t="s">
        <v>33</v>
      </c>
      <c r="BN3783" s="131" t="e">
        <v>#VALUE!</v>
      </c>
      <c r="BO3783" t="e">
        <v>#N/A</v>
      </c>
      <c r="BP3783">
        <v>0</v>
      </c>
    </row>
    <row r="3784" spans="1:68" ht="25.2" x14ac:dyDescent="0.3">
      <c r="A3784" s="1"/>
      <c r="B3784" s="47">
        <v>3423</v>
      </c>
      <c r="C3784" s="45">
        <v>1050414</v>
      </c>
      <c r="D3784" s="29"/>
      <c r="E3784" s="29"/>
      <c r="F3784" s="31" t="s">
        <v>2991</v>
      </c>
      <c r="G3784" s="29" t="s">
        <v>31</v>
      </c>
      <c r="H3784" s="29"/>
      <c r="I3784" s="148" t="s">
        <v>33</v>
      </c>
      <c r="J3784" s="147" t="s">
        <v>33</v>
      </c>
      <c r="K3784" s="148" t="e">
        <v>#N/A</v>
      </c>
      <c r="L3784" s="148" t="s">
        <v>32</v>
      </c>
      <c r="M3784" s="147">
        <v>42551</v>
      </c>
      <c r="N3784" s="29" t="str">
        <f t="shared" si="820"/>
        <v/>
      </c>
      <c r="O3784" s="29" t="str">
        <f t="shared" si="821"/>
        <v/>
      </c>
      <c r="P3784" s="29" t="str">
        <f t="shared" si="822"/>
        <v/>
      </c>
      <c r="Q3784" s="29" t="str">
        <f t="shared" si="812"/>
        <v/>
      </c>
      <c r="R3784" s="29" t="str">
        <f t="shared" si="813"/>
        <v/>
      </c>
      <c r="S3784" s="29" t="str">
        <f t="shared" si="814"/>
        <v/>
      </c>
      <c r="T3784" s="29" t="str">
        <f t="shared" si="815"/>
        <v/>
      </c>
      <c r="U3784" s="29"/>
      <c r="V3784" s="29"/>
      <c r="W3784" s="38" t="s">
        <v>2488</v>
      </c>
      <c r="X3784" s="29" t="s">
        <v>158</v>
      </c>
      <c r="Y3784" s="146">
        <v>15230</v>
      </c>
      <c r="Z3784" s="33">
        <v>19494</v>
      </c>
      <c r="AA3784" s="34">
        <f t="shared" si="817"/>
        <v>0.28000000000000003</v>
      </c>
      <c r="AB3784" s="33">
        <f t="shared" si="818"/>
        <v>19494</v>
      </c>
      <c r="AC3784" s="34">
        <f t="shared" si="819"/>
        <v>0.27997370243010639</v>
      </c>
      <c r="AD3784" s="145">
        <f t="shared" si="816"/>
        <v>16245</v>
      </c>
      <c r="AE3784" s="105">
        <v>12691.666999999999</v>
      </c>
      <c r="AF3784" s="34" t="s">
        <v>36</v>
      </c>
      <c r="AG3784" s="34" t="s">
        <v>36</v>
      </c>
      <c r="AH3784" s="34" t="s">
        <v>36</v>
      </c>
      <c r="AI3784" s="29">
        <v>4.8949999999999996</v>
      </c>
      <c r="AJ3784" s="29">
        <v>0.27500000000000002</v>
      </c>
      <c r="AK3784" s="29">
        <v>0</v>
      </c>
      <c r="AL3784" s="29">
        <v>0</v>
      </c>
      <c r="AM3784" s="29" t="s">
        <v>28</v>
      </c>
      <c r="AN3784" s="44" t="s">
        <v>27</v>
      </c>
      <c r="AO3784" s="29" t="s">
        <v>28</v>
      </c>
      <c r="AP3784" s="29">
        <v>1</v>
      </c>
      <c r="AQ3784" s="29" t="s">
        <v>33</v>
      </c>
      <c r="AR3784" s="29" t="s">
        <v>33</v>
      </c>
      <c r="AS3784" s="29" t="s">
        <v>33</v>
      </c>
      <c r="AT3784" s="29"/>
      <c r="AU3784" s="144"/>
      <c r="AV3784" s="36" t="s">
        <v>28</v>
      </c>
      <c r="AW3784" s="102">
        <v>42551</v>
      </c>
      <c r="AX3784" s="129" t="s">
        <v>33</v>
      </c>
      <c r="AY3784" s="106">
        <v>15</v>
      </c>
      <c r="BD3784" t="s">
        <v>1724</v>
      </c>
      <c r="BE3784" t="e">
        <v>#N/A</v>
      </c>
      <c r="BF3784">
        <v>0</v>
      </c>
      <c r="BH3784" t="str">
        <f t="shared" si="823"/>
        <v/>
      </c>
      <c r="BJ3784" t="str">
        <f t="shared" si="824"/>
        <v>OK</v>
      </c>
      <c r="BK3784" s="130" t="s">
        <v>5302</v>
      </c>
      <c r="BL3784" s="130" t="e">
        <v>#VALUE!</v>
      </c>
      <c r="BM3784" s="131" t="s">
        <v>33</v>
      </c>
      <c r="BN3784" s="131" t="e">
        <v>#VALUE!</v>
      </c>
      <c r="BO3784" t="e">
        <v>#N/A</v>
      </c>
      <c r="BP3784">
        <v>0</v>
      </c>
    </row>
    <row r="3785" spans="1:68" ht="25.2" x14ac:dyDescent="0.3">
      <c r="A3785" s="1"/>
      <c r="B3785" s="47">
        <v>3424</v>
      </c>
      <c r="C3785" s="45">
        <v>1050480</v>
      </c>
      <c r="D3785" s="29"/>
      <c r="E3785" s="29"/>
      <c r="F3785" s="31" t="s">
        <v>2992</v>
      </c>
      <c r="G3785" s="29" t="s">
        <v>31</v>
      </c>
      <c r="H3785" s="29"/>
      <c r="I3785" s="148" t="s">
        <v>33</v>
      </c>
      <c r="J3785" s="147" t="s">
        <v>33</v>
      </c>
      <c r="K3785" s="148" t="e">
        <v>#N/A</v>
      </c>
      <c r="L3785" s="148" t="s">
        <v>32</v>
      </c>
      <c r="M3785" s="147">
        <v>42551</v>
      </c>
      <c r="N3785" s="29" t="str">
        <f t="shared" si="820"/>
        <v/>
      </c>
      <c r="O3785" s="29" t="str">
        <f t="shared" si="821"/>
        <v/>
      </c>
      <c r="P3785" s="29" t="str">
        <f t="shared" si="822"/>
        <v/>
      </c>
      <c r="Q3785" s="29" t="str">
        <f t="shared" si="812"/>
        <v/>
      </c>
      <c r="R3785" s="29" t="str">
        <f t="shared" si="813"/>
        <v/>
      </c>
      <c r="S3785" s="29" t="str">
        <f t="shared" si="814"/>
        <v/>
      </c>
      <c r="T3785" s="29" t="str">
        <f t="shared" si="815"/>
        <v/>
      </c>
      <c r="U3785" s="29"/>
      <c r="V3785" s="29"/>
      <c r="W3785" s="38" t="s">
        <v>2488</v>
      </c>
      <c r="X3785" s="29" t="s">
        <v>158</v>
      </c>
      <c r="Y3785" s="146">
        <v>15230</v>
      </c>
      <c r="Z3785" s="33">
        <v>19494</v>
      </c>
      <c r="AA3785" s="34">
        <f t="shared" si="817"/>
        <v>0.28000000000000003</v>
      </c>
      <c r="AB3785" s="33">
        <f t="shared" si="818"/>
        <v>19494</v>
      </c>
      <c r="AC3785" s="34">
        <f t="shared" si="819"/>
        <v>0.27997370243010639</v>
      </c>
      <c r="AD3785" s="145">
        <f t="shared" si="816"/>
        <v>16245</v>
      </c>
      <c r="AE3785" s="105">
        <v>12691.666999999999</v>
      </c>
      <c r="AF3785" s="34" t="s">
        <v>36</v>
      </c>
      <c r="AG3785" s="34" t="s">
        <v>36</v>
      </c>
      <c r="AH3785" s="34" t="s">
        <v>36</v>
      </c>
      <c r="AI3785" s="29">
        <v>6.2869999999999999</v>
      </c>
      <c r="AJ3785" s="29">
        <v>0.13750000000000001</v>
      </c>
      <c r="AK3785" s="29">
        <v>0</v>
      </c>
      <c r="AL3785" s="29">
        <v>0</v>
      </c>
      <c r="AM3785" s="29" t="s">
        <v>28</v>
      </c>
      <c r="AN3785" s="44" t="s">
        <v>27</v>
      </c>
      <c r="AO3785" s="29" t="s">
        <v>28</v>
      </c>
      <c r="AP3785" s="29">
        <v>1</v>
      </c>
      <c r="AQ3785" s="29" t="s">
        <v>33</v>
      </c>
      <c r="AR3785" s="29" t="s">
        <v>33</v>
      </c>
      <c r="AS3785" s="29" t="s">
        <v>33</v>
      </c>
      <c r="AT3785" s="29"/>
      <c r="AU3785" s="144"/>
      <c r="AV3785" s="36" t="s">
        <v>28</v>
      </c>
      <c r="AW3785" s="102">
        <v>42551</v>
      </c>
      <c r="AX3785" s="129" t="s">
        <v>33</v>
      </c>
      <c r="AY3785" s="106">
        <v>13</v>
      </c>
      <c r="BD3785" t="s">
        <v>1724</v>
      </c>
      <c r="BE3785" t="e">
        <v>#N/A</v>
      </c>
      <c r="BF3785" t="s">
        <v>4747</v>
      </c>
      <c r="BH3785" t="str">
        <f t="shared" si="823"/>
        <v/>
      </c>
      <c r="BJ3785" t="str">
        <f t="shared" si="824"/>
        <v>OK</v>
      </c>
      <c r="BK3785" s="130" t="s">
        <v>5302</v>
      </c>
      <c r="BL3785" s="130" t="e">
        <v>#VALUE!</v>
      </c>
      <c r="BM3785" s="131" t="s">
        <v>33</v>
      </c>
      <c r="BN3785" s="131" t="e">
        <v>#VALUE!</v>
      </c>
      <c r="BO3785" t="e">
        <v>#N/A</v>
      </c>
      <c r="BP3785">
        <v>0</v>
      </c>
    </row>
    <row r="3786" spans="1:68" ht="25.2" x14ac:dyDescent="0.3">
      <c r="A3786" s="1"/>
      <c r="B3786" s="47">
        <v>3425</v>
      </c>
      <c r="C3786" s="45">
        <v>1050484</v>
      </c>
      <c r="D3786" s="29"/>
      <c r="E3786" s="29"/>
      <c r="F3786" s="31" t="s">
        <v>2993</v>
      </c>
      <c r="G3786" s="29" t="s">
        <v>31</v>
      </c>
      <c r="H3786" s="29"/>
      <c r="I3786" s="148" t="s">
        <v>33</v>
      </c>
      <c r="J3786" s="147" t="s">
        <v>33</v>
      </c>
      <c r="K3786" s="148" t="e">
        <v>#N/A</v>
      </c>
      <c r="L3786" s="148" t="s">
        <v>32</v>
      </c>
      <c r="M3786" s="147">
        <v>42551</v>
      </c>
      <c r="N3786" s="29" t="str">
        <f t="shared" si="820"/>
        <v/>
      </c>
      <c r="O3786" s="29" t="str">
        <f t="shared" si="821"/>
        <v/>
      </c>
      <c r="P3786" s="29" t="str">
        <f t="shared" si="822"/>
        <v/>
      </c>
      <c r="Q3786" s="29" t="str">
        <f t="shared" si="812"/>
        <v/>
      </c>
      <c r="R3786" s="29" t="str">
        <f t="shared" si="813"/>
        <v/>
      </c>
      <c r="S3786" s="29" t="str">
        <f t="shared" si="814"/>
        <v/>
      </c>
      <c r="T3786" s="29" t="str">
        <f t="shared" si="815"/>
        <v/>
      </c>
      <c r="U3786" s="29"/>
      <c r="V3786" s="29"/>
      <c r="W3786" s="38" t="s">
        <v>2488</v>
      </c>
      <c r="X3786" s="29" t="s">
        <v>158</v>
      </c>
      <c r="Y3786" s="146">
        <v>17788</v>
      </c>
      <c r="Z3786" s="33">
        <v>22769</v>
      </c>
      <c r="AA3786" s="34">
        <f t="shared" si="817"/>
        <v>0.28000000000000003</v>
      </c>
      <c r="AB3786" s="33">
        <f t="shared" si="818"/>
        <v>22769</v>
      </c>
      <c r="AC3786" s="34">
        <f t="shared" si="819"/>
        <v>0.28002028963391706</v>
      </c>
      <c r="AD3786" s="145">
        <f t="shared" si="816"/>
        <v>18974.167000000001</v>
      </c>
      <c r="AE3786" s="105">
        <v>14823.333000000001</v>
      </c>
      <c r="AF3786" s="34" t="s">
        <v>36</v>
      </c>
      <c r="AG3786" s="34" t="s">
        <v>36</v>
      </c>
      <c r="AH3786" s="34" t="s">
        <v>36</v>
      </c>
      <c r="AI3786" s="29">
        <v>7.3810000000000002</v>
      </c>
      <c r="AJ3786" s="29">
        <v>0.13750000000000001</v>
      </c>
      <c r="AK3786" s="29">
        <v>0</v>
      </c>
      <c r="AL3786" s="29">
        <v>0</v>
      </c>
      <c r="AM3786" s="29" t="s">
        <v>28</v>
      </c>
      <c r="AN3786" s="44" t="s">
        <v>27</v>
      </c>
      <c r="AO3786" s="29" t="s">
        <v>28</v>
      </c>
      <c r="AP3786" s="29">
        <v>1</v>
      </c>
      <c r="AQ3786" s="29" t="s">
        <v>33</v>
      </c>
      <c r="AR3786" s="29" t="s">
        <v>33</v>
      </c>
      <c r="AS3786" s="29" t="s">
        <v>33</v>
      </c>
      <c r="AT3786" s="29"/>
      <c r="AU3786" s="144"/>
      <c r="AV3786" s="36" t="s">
        <v>28</v>
      </c>
      <c r="AW3786" s="102">
        <v>42551</v>
      </c>
      <c r="AX3786" s="129" t="s">
        <v>33</v>
      </c>
      <c r="AY3786" s="106" t="e">
        <v>#N/A</v>
      </c>
      <c r="BD3786" t="s">
        <v>1724</v>
      </c>
      <c r="BE3786" t="e">
        <v>#N/A</v>
      </c>
      <c r="BF3786">
        <v>0</v>
      </c>
      <c r="BH3786" t="str">
        <f t="shared" si="823"/>
        <v/>
      </c>
      <c r="BJ3786" t="str">
        <f t="shared" si="824"/>
        <v>OK</v>
      </c>
      <c r="BK3786" s="130" t="s">
        <v>5302</v>
      </c>
      <c r="BL3786" s="130" t="e">
        <v>#VALUE!</v>
      </c>
      <c r="BM3786" s="131" t="s">
        <v>33</v>
      </c>
      <c r="BN3786" s="131" t="e">
        <v>#VALUE!</v>
      </c>
      <c r="BO3786" t="e">
        <v>#N/A</v>
      </c>
      <c r="BP3786">
        <v>0</v>
      </c>
    </row>
    <row r="3787" spans="1:68" ht="25.2" x14ac:dyDescent="0.3">
      <c r="A3787" s="1"/>
      <c r="B3787" s="47">
        <v>3426</v>
      </c>
      <c r="C3787" s="45">
        <v>1054228</v>
      </c>
      <c r="D3787" s="29"/>
      <c r="E3787" s="29"/>
      <c r="F3787" s="31" t="s">
        <v>2994</v>
      </c>
      <c r="G3787" s="29" t="s">
        <v>31</v>
      </c>
      <c r="H3787" s="29"/>
      <c r="I3787" s="148" t="s">
        <v>33</v>
      </c>
      <c r="J3787" s="147" t="s">
        <v>33</v>
      </c>
      <c r="K3787" s="148" t="e">
        <v>#N/A</v>
      </c>
      <c r="L3787" s="148" t="s">
        <v>32</v>
      </c>
      <c r="M3787" s="147">
        <v>42551</v>
      </c>
      <c r="N3787" s="29" t="str">
        <f t="shared" si="820"/>
        <v/>
      </c>
      <c r="O3787" s="29" t="str">
        <f t="shared" si="821"/>
        <v/>
      </c>
      <c r="P3787" s="29" t="str">
        <f t="shared" si="822"/>
        <v/>
      </c>
      <c r="Q3787" s="29" t="str">
        <f t="shared" si="812"/>
        <v/>
      </c>
      <c r="R3787" s="29" t="str">
        <f t="shared" si="813"/>
        <v/>
      </c>
      <c r="S3787" s="29" t="str">
        <f t="shared" si="814"/>
        <v/>
      </c>
      <c r="T3787" s="29" t="str">
        <f t="shared" si="815"/>
        <v/>
      </c>
      <c r="U3787" s="29"/>
      <c r="V3787" s="29"/>
      <c r="W3787" s="38" t="s">
        <v>2488</v>
      </c>
      <c r="X3787" s="29" t="s">
        <v>158</v>
      </c>
      <c r="Y3787" s="146">
        <v>90894</v>
      </c>
      <c r="Z3787" s="33">
        <v>116344</v>
      </c>
      <c r="AA3787" s="34">
        <f t="shared" si="817"/>
        <v>0.28000000000000003</v>
      </c>
      <c r="AB3787" s="33">
        <f t="shared" si="818"/>
        <v>116344</v>
      </c>
      <c r="AC3787" s="34">
        <f t="shared" si="819"/>
        <v>0.27999647501485248</v>
      </c>
      <c r="AD3787" s="145">
        <f t="shared" si="816"/>
        <v>96953.332999999999</v>
      </c>
      <c r="AE3787" s="105">
        <v>75745</v>
      </c>
      <c r="AF3787" s="34" t="s">
        <v>36</v>
      </c>
      <c r="AG3787" s="34" t="s">
        <v>36</v>
      </c>
      <c r="AH3787" s="34" t="s">
        <v>36</v>
      </c>
      <c r="AI3787" s="29">
        <v>14.5</v>
      </c>
      <c r="AJ3787" s="29">
        <v>0.72</v>
      </c>
      <c r="AK3787" s="29">
        <v>0</v>
      </c>
      <c r="AL3787" s="29">
        <v>0</v>
      </c>
      <c r="AM3787" s="29" t="s">
        <v>28</v>
      </c>
      <c r="AN3787" s="44" t="s">
        <v>27</v>
      </c>
      <c r="AO3787" s="29" t="s">
        <v>28</v>
      </c>
      <c r="AP3787" s="29">
        <v>1</v>
      </c>
      <c r="AQ3787" s="29" t="s">
        <v>33</v>
      </c>
      <c r="AR3787" s="29" t="s">
        <v>33</v>
      </c>
      <c r="AS3787" s="29" t="s">
        <v>33</v>
      </c>
      <c r="AT3787" s="29"/>
      <c r="AU3787" s="144"/>
      <c r="AV3787" s="36" t="s">
        <v>28</v>
      </c>
      <c r="AW3787" s="102">
        <v>42551</v>
      </c>
      <c r="AX3787" s="129" t="s">
        <v>33</v>
      </c>
      <c r="AY3787" s="106" t="e">
        <v>#N/A</v>
      </c>
      <c r="BD3787" t="s">
        <v>4683</v>
      </c>
      <c r="BE3787" t="e">
        <v>#N/A</v>
      </c>
      <c r="BF3787">
        <v>0</v>
      </c>
      <c r="BH3787" t="str">
        <f t="shared" si="823"/>
        <v/>
      </c>
      <c r="BJ3787" t="str">
        <f t="shared" si="824"/>
        <v>OK</v>
      </c>
      <c r="BK3787" s="130" t="s">
        <v>5302</v>
      </c>
      <c r="BL3787" s="130" t="e">
        <v>#VALUE!</v>
      </c>
      <c r="BM3787" s="131" t="s">
        <v>33</v>
      </c>
      <c r="BN3787" s="131" t="e">
        <v>#VALUE!</v>
      </c>
      <c r="BO3787" t="e">
        <v>#N/A</v>
      </c>
      <c r="BP3787">
        <v>0</v>
      </c>
    </row>
    <row r="3788" spans="1:68" ht="25.2" x14ac:dyDescent="0.3">
      <c r="A3788" s="1"/>
      <c r="B3788" s="47">
        <v>3427</v>
      </c>
      <c r="C3788" s="45">
        <v>1054229</v>
      </c>
      <c r="D3788" s="29"/>
      <c r="E3788" s="29"/>
      <c r="F3788" s="31" t="s">
        <v>2995</v>
      </c>
      <c r="G3788" s="29" t="s">
        <v>31</v>
      </c>
      <c r="H3788" s="29"/>
      <c r="I3788" s="148" t="s">
        <v>33</v>
      </c>
      <c r="J3788" s="147" t="s">
        <v>33</v>
      </c>
      <c r="K3788" s="148" t="e">
        <v>#N/A</v>
      </c>
      <c r="L3788" s="148" t="s">
        <v>32</v>
      </c>
      <c r="M3788" s="147">
        <v>42551</v>
      </c>
      <c r="N3788" s="29" t="str">
        <f t="shared" si="820"/>
        <v/>
      </c>
      <c r="O3788" s="29" t="str">
        <f t="shared" si="821"/>
        <v/>
      </c>
      <c r="P3788" s="29" t="str">
        <f t="shared" si="822"/>
        <v/>
      </c>
      <c r="Q3788" s="29" t="str">
        <f t="shared" si="812"/>
        <v/>
      </c>
      <c r="R3788" s="29" t="str">
        <f t="shared" si="813"/>
        <v/>
      </c>
      <c r="S3788" s="29" t="str">
        <f t="shared" si="814"/>
        <v/>
      </c>
      <c r="T3788" s="29" t="str">
        <f t="shared" si="815"/>
        <v/>
      </c>
      <c r="U3788" s="29"/>
      <c r="V3788" s="29"/>
      <c r="W3788" s="38" t="s">
        <v>2488</v>
      </c>
      <c r="X3788" s="29" t="s">
        <v>158</v>
      </c>
      <c r="Y3788" s="146">
        <v>97425</v>
      </c>
      <c r="Z3788" s="33">
        <v>124705</v>
      </c>
      <c r="AA3788" s="34">
        <f t="shared" si="817"/>
        <v>0.28000000000000003</v>
      </c>
      <c r="AB3788" s="33">
        <f t="shared" si="818"/>
        <v>124705</v>
      </c>
      <c r="AC3788" s="34">
        <f t="shared" si="819"/>
        <v>0.28001026020015396</v>
      </c>
      <c r="AD3788" s="145">
        <f t="shared" si="816"/>
        <v>103920.833</v>
      </c>
      <c r="AE3788" s="105">
        <v>81187.5</v>
      </c>
      <c r="AF3788" s="34" t="s">
        <v>36</v>
      </c>
      <c r="AG3788" s="34" t="s">
        <v>36</v>
      </c>
      <c r="AH3788" s="34" t="s">
        <v>36</v>
      </c>
      <c r="AI3788" s="29">
        <v>13.8</v>
      </c>
      <c r="AJ3788" s="29">
        <v>1.339</v>
      </c>
      <c r="AK3788" s="29">
        <v>0</v>
      </c>
      <c r="AL3788" s="29">
        <v>0</v>
      </c>
      <c r="AM3788" s="29" t="s">
        <v>28</v>
      </c>
      <c r="AN3788" s="44" t="s">
        <v>27</v>
      </c>
      <c r="AO3788" s="29" t="s">
        <v>28</v>
      </c>
      <c r="AP3788" s="29">
        <v>1</v>
      </c>
      <c r="AQ3788" s="29" t="s">
        <v>33</v>
      </c>
      <c r="AR3788" s="29" t="s">
        <v>33</v>
      </c>
      <c r="AS3788" s="29" t="s">
        <v>33</v>
      </c>
      <c r="AT3788" s="29"/>
      <c r="AU3788" s="144"/>
      <c r="AV3788" s="36" t="s">
        <v>28</v>
      </c>
      <c r="AW3788" s="102">
        <v>42551</v>
      </c>
      <c r="AX3788" s="129" t="s">
        <v>33</v>
      </c>
      <c r="AY3788" s="106" t="e">
        <v>#N/A</v>
      </c>
      <c r="BD3788" t="s">
        <v>4683</v>
      </c>
      <c r="BE3788" t="e">
        <v>#N/A</v>
      </c>
      <c r="BF3788">
        <v>0</v>
      </c>
      <c r="BH3788" t="str">
        <f t="shared" si="823"/>
        <v/>
      </c>
      <c r="BJ3788" t="str">
        <f t="shared" si="824"/>
        <v>OK</v>
      </c>
      <c r="BK3788" s="130" t="s">
        <v>5302</v>
      </c>
      <c r="BL3788" s="130" t="e">
        <v>#VALUE!</v>
      </c>
      <c r="BM3788" s="131" t="s">
        <v>33</v>
      </c>
      <c r="BN3788" s="131" t="e">
        <v>#VALUE!</v>
      </c>
      <c r="BO3788" t="e">
        <v>#N/A</v>
      </c>
      <c r="BP3788">
        <v>0</v>
      </c>
    </row>
    <row r="3789" spans="1:68" ht="25.2" x14ac:dyDescent="0.3">
      <c r="A3789" s="1"/>
      <c r="B3789" s="47">
        <v>3428</v>
      </c>
      <c r="C3789" s="45">
        <v>1050412</v>
      </c>
      <c r="D3789" s="29"/>
      <c r="E3789" s="29"/>
      <c r="F3789" s="31" t="s">
        <v>2996</v>
      </c>
      <c r="G3789" s="29" t="s">
        <v>31</v>
      </c>
      <c r="H3789" s="29"/>
      <c r="I3789" s="148" t="s">
        <v>33</v>
      </c>
      <c r="J3789" s="147" t="s">
        <v>33</v>
      </c>
      <c r="K3789" s="148" t="e">
        <v>#N/A</v>
      </c>
      <c r="L3789" s="148" t="s">
        <v>32</v>
      </c>
      <c r="M3789" s="147">
        <v>42551</v>
      </c>
      <c r="N3789" s="29" t="str">
        <f t="shared" si="820"/>
        <v/>
      </c>
      <c r="O3789" s="29" t="str">
        <f t="shared" si="821"/>
        <v/>
      </c>
      <c r="P3789" s="29" t="str">
        <f t="shared" si="822"/>
        <v/>
      </c>
      <c r="Q3789" s="29" t="str">
        <f t="shared" si="812"/>
        <v/>
      </c>
      <c r="R3789" s="29" t="str">
        <f t="shared" si="813"/>
        <v/>
      </c>
      <c r="S3789" s="29" t="str">
        <f t="shared" si="814"/>
        <v/>
      </c>
      <c r="T3789" s="29" t="str">
        <f t="shared" si="815"/>
        <v/>
      </c>
      <c r="U3789" s="29"/>
      <c r="V3789" s="29"/>
      <c r="W3789" s="38" t="s">
        <v>2488</v>
      </c>
      <c r="X3789" s="29" t="s">
        <v>158</v>
      </c>
      <c r="Y3789" s="146">
        <v>14530</v>
      </c>
      <c r="Z3789" s="33">
        <v>18598</v>
      </c>
      <c r="AA3789" s="34">
        <f t="shared" si="817"/>
        <v>0.28000000000000003</v>
      </c>
      <c r="AB3789" s="33">
        <f t="shared" si="818"/>
        <v>18598</v>
      </c>
      <c r="AC3789" s="34">
        <f t="shared" si="819"/>
        <v>0.27997247845760437</v>
      </c>
      <c r="AD3789" s="145">
        <f t="shared" si="816"/>
        <v>15498.333000000001</v>
      </c>
      <c r="AE3789" s="105">
        <v>12108.333000000001</v>
      </c>
      <c r="AF3789" s="34" t="s">
        <v>36</v>
      </c>
      <c r="AG3789" s="34" t="s">
        <v>36</v>
      </c>
      <c r="AH3789" s="34" t="s">
        <v>36</v>
      </c>
      <c r="AI3789" s="29">
        <v>4.8</v>
      </c>
      <c r="AJ3789" s="29">
        <v>0.27500000000000002</v>
      </c>
      <c r="AK3789" s="29">
        <v>0</v>
      </c>
      <c r="AL3789" s="29">
        <v>0</v>
      </c>
      <c r="AM3789" s="29" t="s">
        <v>28</v>
      </c>
      <c r="AN3789" s="44" t="s">
        <v>27</v>
      </c>
      <c r="AO3789" s="29" t="s">
        <v>28</v>
      </c>
      <c r="AP3789" s="29">
        <v>1</v>
      </c>
      <c r="AQ3789" s="29" t="s">
        <v>33</v>
      </c>
      <c r="AR3789" s="29" t="s">
        <v>33</v>
      </c>
      <c r="AS3789" s="29" t="s">
        <v>33</v>
      </c>
      <c r="AT3789" s="29"/>
      <c r="AU3789" s="144"/>
      <c r="AV3789" s="36" t="s">
        <v>28</v>
      </c>
      <c r="AW3789" s="102">
        <v>42551</v>
      </c>
      <c r="AX3789" s="129" t="s">
        <v>33</v>
      </c>
      <c r="AY3789" s="106" t="e">
        <v>#N/A</v>
      </c>
      <c r="BD3789" t="s">
        <v>1724</v>
      </c>
      <c r="BE3789" t="e">
        <v>#N/A</v>
      </c>
      <c r="BF3789">
        <v>0</v>
      </c>
      <c r="BH3789" t="str">
        <f t="shared" si="823"/>
        <v/>
      </c>
      <c r="BJ3789" t="str">
        <f t="shared" si="824"/>
        <v>OK</v>
      </c>
      <c r="BK3789" s="130" t="s">
        <v>5302</v>
      </c>
      <c r="BL3789" s="130" t="e">
        <v>#VALUE!</v>
      </c>
      <c r="BM3789" s="131" t="s">
        <v>33</v>
      </c>
      <c r="BN3789" s="131" t="e">
        <v>#VALUE!</v>
      </c>
      <c r="BO3789" t="e">
        <v>#N/A</v>
      </c>
      <c r="BP3789">
        <v>0</v>
      </c>
    </row>
    <row r="3790" spans="1:68" ht="25.2" x14ac:dyDescent="0.3">
      <c r="A3790" s="1"/>
      <c r="B3790" s="47">
        <v>3429</v>
      </c>
      <c r="C3790" s="45">
        <v>1050482</v>
      </c>
      <c r="D3790" s="29"/>
      <c r="E3790" s="29"/>
      <c r="F3790" s="31" t="s">
        <v>2997</v>
      </c>
      <c r="G3790" s="29" t="s">
        <v>31</v>
      </c>
      <c r="H3790" s="29"/>
      <c r="I3790" s="148" t="s">
        <v>33</v>
      </c>
      <c r="J3790" s="147" t="s">
        <v>33</v>
      </c>
      <c r="K3790" s="148" t="e">
        <v>#N/A</v>
      </c>
      <c r="L3790" s="148" t="s">
        <v>32</v>
      </c>
      <c r="M3790" s="147">
        <v>42551</v>
      </c>
      <c r="N3790" s="29" t="str">
        <f t="shared" si="820"/>
        <v/>
      </c>
      <c r="O3790" s="29" t="str">
        <f t="shared" si="821"/>
        <v/>
      </c>
      <c r="P3790" s="29" t="str">
        <f t="shared" si="822"/>
        <v/>
      </c>
      <c r="Q3790" s="29" t="str">
        <f t="shared" si="812"/>
        <v/>
      </c>
      <c r="R3790" s="29" t="str">
        <f t="shared" si="813"/>
        <v/>
      </c>
      <c r="S3790" s="29" t="str">
        <f t="shared" si="814"/>
        <v/>
      </c>
      <c r="T3790" s="29" t="str">
        <f t="shared" si="815"/>
        <v/>
      </c>
      <c r="U3790" s="29"/>
      <c r="V3790" s="29"/>
      <c r="W3790" s="38" t="s">
        <v>2488</v>
      </c>
      <c r="X3790" s="29" t="s">
        <v>158</v>
      </c>
      <c r="Y3790" s="146">
        <v>16783</v>
      </c>
      <c r="Z3790" s="33">
        <v>21482</v>
      </c>
      <c r="AA3790" s="34">
        <f t="shared" si="817"/>
        <v>0.28000000000000003</v>
      </c>
      <c r="AB3790" s="33">
        <f t="shared" si="818"/>
        <v>21482</v>
      </c>
      <c r="AC3790" s="34">
        <f t="shared" si="819"/>
        <v>0.27998575415565169</v>
      </c>
      <c r="AD3790" s="145">
        <f t="shared" si="816"/>
        <v>17901.667000000001</v>
      </c>
      <c r="AE3790" s="105">
        <v>13985.833000000001</v>
      </c>
      <c r="AF3790" s="34" t="s">
        <v>36</v>
      </c>
      <c r="AG3790" s="34" t="s">
        <v>36</v>
      </c>
      <c r="AH3790" s="34" t="s">
        <v>36</v>
      </c>
      <c r="AI3790" s="29">
        <v>6.1539999999999999</v>
      </c>
      <c r="AJ3790" s="29">
        <v>0.13750000000000001</v>
      </c>
      <c r="AK3790" s="29">
        <v>0</v>
      </c>
      <c r="AL3790" s="29">
        <v>0</v>
      </c>
      <c r="AM3790" s="29" t="s">
        <v>28</v>
      </c>
      <c r="AN3790" s="44" t="s">
        <v>27</v>
      </c>
      <c r="AO3790" s="29" t="s">
        <v>28</v>
      </c>
      <c r="AP3790" s="29">
        <v>1</v>
      </c>
      <c r="AQ3790" s="29" t="s">
        <v>33</v>
      </c>
      <c r="AR3790" s="29" t="s">
        <v>33</v>
      </c>
      <c r="AS3790" s="29" t="s">
        <v>33</v>
      </c>
      <c r="AT3790" s="29"/>
      <c r="AU3790" s="144"/>
      <c r="AV3790" s="36" t="s">
        <v>28</v>
      </c>
      <c r="AW3790" s="102">
        <v>42551</v>
      </c>
      <c r="AX3790" s="129" t="s">
        <v>33</v>
      </c>
      <c r="AY3790" s="106" t="e">
        <v>#N/A</v>
      </c>
      <c r="BD3790" t="s">
        <v>1724</v>
      </c>
      <c r="BE3790" t="e">
        <v>#N/A</v>
      </c>
      <c r="BF3790" t="s">
        <v>4747</v>
      </c>
      <c r="BH3790" t="str">
        <f t="shared" si="823"/>
        <v/>
      </c>
      <c r="BJ3790" t="str">
        <f t="shared" si="824"/>
        <v>OK</v>
      </c>
      <c r="BK3790" s="130" t="s">
        <v>5302</v>
      </c>
      <c r="BL3790" s="130" t="e">
        <v>#VALUE!</v>
      </c>
      <c r="BM3790" s="131" t="s">
        <v>33</v>
      </c>
      <c r="BN3790" s="131" t="e">
        <v>#VALUE!</v>
      </c>
      <c r="BO3790" t="e">
        <v>#N/A</v>
      </c>
      <c r="BP3790">
        <v>0</v>
      </c>
    </row>
    <row r="3791" spans="1:68" ht="25.2" x14ac:dyDescent="0.3">
      <c r="A3791" s="1"/>
      <c r="B3791" s="47">
        <v>3430</v>
      </c>
      <c r="C3791" s="45">
        <v>1050486</v>
      </c>
      <c r="D3791" s="29"/>
      <c r="E3791" s="29"/>
      <c r="F3791" s="31" t="s">
        <v>2998</v>
      </c>
      <c r="G3791" s="29" t="s">
        <v>31</v>
      </c>
      <c r="H3791" s="29"/>
      <c r="I3791" s="148" t="s">
        <v>33</v>
      </c>
      <c r="J3791" s="147" t="s">
        <v>33</v>
      </c>
      <c r="K3791" s="148" t="e">
        <v>#N/A</v>
      </c>
      <c r="L3791" s="148" t="s">
        <v>32</v>
      </c>
      <c r="M3791" s="147">
        <v>42551</v>
      </c>
      <c r="N3791" s="29" t="str">
        <f t="shared" si="820"/>
        <v/>
      </c>
      <c r="O3791" s="29" t="str">
        <f t="shared" si="821"/>
        <v/>
      </c>
      <c r="P3791" s="29" t="str">
        <f t="shared" si="822"/>
        <v/>
      </c>
      <c r="Q3791" s="29" t="str">
        <f t="shared" si="812"/>
        <v/>
      </c>
      <c r="R3791" s="29" t="str">
        <f t="shared" si="813"/>
        <v/>
      </c>
      <c r="S3791" s="29" t="str">
        <f t="shared" si="814"/>
        <v/>
      </c>
      <c r="T3791" s="29" t="str">
        <f t="shared" si="815"/>
        <v/>
      </c>
      <c r="U3791" s="29"/>
      <c r="V3791" s="29"/>
      <c r="W3791" s="38" t="s">
        <v>2488</v>
      </c>
      <c r="X3791" s="29" t="s">
        <v>158</v>
      </c>
      <c r="Y3791" s="146">
        <v>19048</v>
      </c>
      <c r="Z3791" s="33">
        <v>24382</v>
      </c>
      <c r="AA3791" s="34">
        <f t="shared" si="817"/>
        <v>0.28000000000000003</v>
      </c>
      <c r="AB3791" s="33">
        <f t="shared" si="818"/>
        <v>24382</v>
      </c>
      <c r="AC3791" s="34">
        <f t="shared" si="819"/>
        <v>0.28002940529251152</v>
      </c>
      <c r="AD3791" s="145">
        <f t="shared" si="816"/>
        <v>20318.332999999999</v>
      </c>
      <c r="AE3791" s="105">
        <v>15873.333000000001</v>
      </c>
      <c r="AF3791" s="34" t="s">
        <v>36</v>
      </c>
      <c r="AG3791" s="34" t="s">
        <v>36</v>
      </c>
      <c r="AH3791" s="34" t="s">
        <v>36</v>
      </c>
      <c r="AI3791" s="29">
        <v>7.1219999999999999</v>
      </c>
      <c r="AJ3791" s="29">
        <v>0.13750000000000001</v>
      </c>
      <c r="AK3791" s="29">
        <v>0</v>
      </c>
      <c r="AL3791" s="29">
        <v>0</v>
      </c>
      <c r="AM3791" s="29" t="s">
        <v>28</v>
      </c>
      <c r="AN3791" s="44" t="s">
        <v>27</v>
      </c>
      <c r="AO3791" s="29" t="s">
        <v>28</v>
      </c>
      <c r="AP3791" s="29">
        <v>1</v>
      </c>
      <c r="AQ3791" s="29" t="s">
        <v>33</v>
      </c>
      <c r="AR3791" s="29" t="s">
        <v>33</v>
      </c>
      <c r="AS3791" s="29" t="s">
        <v>33</v>
      </c>
      <c r="AT3791" s="29"/>
      <c r="AU3791" s="144"/>
      <c r="AV3791" s="36" t="s">
        <v>28</v>
      </c>
      <c r="AW3791" s="102">
        <v>42551</v>
      </c>
      <c r="AX3791" s="129" t="s">
        <v>33</v>
      </c>
      <c r="AY3791" s="106" t="e">
        <v>#N/A</v>
      </c>
      <c r="BD3791" t="s">
        <v>1724</v>
      </c>
      <c r="BE3791" t="e">
        <v>#N/A</v>
      </c>
      <c r="BF3791">
        <v>0</v>
      </c>
      <c r="BH3791" t="str">
        <f t="shared" si="823"/>
        <v/>
      </c>
      <c r="BJ3791" t="str">
        <f t="shared" si="824"/>
        <v>OK</v>
      </c>
      <c r="BK3791" s="130" t="s">
        <v>5302</v>
      </c>
      <c r="BL3791" s="130" t="e">
        <v>#VALUE!</v>
      </c>
      <c r="BM3791" s="131" t="s">
        <v>33</v>
      </c>
      <c r="BN3791" s="131" t="e">
        <v>#VALUE!</v>
      </c>
      <c r="BO3791" t="e">
        <v>#N/A</v>
      </c>
      <c r="BP3791">
        <v>0</v>
      </c>
    </row>
    <row r="3792" spans="1:68" ht="25.2" x14ac:dyDescent="0.3">
      <c r="A3792" s="1"/>
      <c r="B3792" s="47">
        <v>3431</v>
      </c>
      <c r="C3792" s="45">
        <v>1054223</v>
      </c>
      <c r="D3792" s="29"/>
      <c r="E3792" s="29"/>
      <c r="F3792" s="31" t="s">
        <v>2999</v>
      </c>
      <c r="G3792" s="29" t="s">
        <v>31</v>
      </c>
      <c r="H3792" s="29"/>
      <c r="I3792" s="148" t="s">
        <v>33</v>
      </c>
      <c r="J3792" s="147" t="s">
        <v>33</v>
      </c>
      <c r="K3792" s="148" t="e">
        <v>#N/A</v>
      </c>
      <c r="L3792" s="148" t="s">
        <v>32</v>
      </c>
      <c r="M3792" s="147">
        <v>42551</v>
      </c>
      <c r="N3792" s="29" t="str">
        <f t="shared" si="820"/>
        <v/>
      </c>
      <c r="O3792" s="29" t="str">
        <f t="shared" si="821"/>
        <v/>
      </c>
      <c r="P3792" s="29" t="str">
        <f t="shared" si="822"/>
        <v/>
      </c>
      <c r="Q3792" s="29" t="str">
        <f t="shared" si="812"/>
        <v/>
      </c>
      <c r="R3792" s="29" t="str">
        <f t="shared" si="813"/>
        <v/>
      </c>
      <c r="S3792" s="29" t="str">
        <f t="shared" si="814"/>
        <v/>
      </c>
      <c r="T3792" s="29" t="str">
        <f t="shared" si="815"/>
        <v/>
      </c>
      <c r="U3792" s="29"/>
      <c r="V3792" s="29"/>
      <c r="W3792" s="38" t="s">
        <v>2488</v>
      </c>
      <c r="X3792" s="29" t="s">
        <v>158</v>
      </c>
      <c r="Y3792" s="146">
        <v>78603</v>
      </c>
      <c r="Z3792" s="33">
        <v>100611</v>
      </c>
      <c r="AA3792" s="34">
        <f t="shared" si="817"/>
        <v>0.28000000000000003</v>
      </c>
      <c r="AB3792" s="33">
        <f t="shared" si="818"/>
        <v>100611</v>
      </c>
      <c r="AC3792" s="34">
        <f t="shared" si="819"/>
        <v>0.27998931338498528</v>
      </c>
      <c r="AD3792" s="145">
        <f t="shared" si="816"/>
        <v>83842.5</v>
      </c>
      <c r="AE3792" s="105">
        <v>65502.5</v>
      </c>
      <c r="AF3792" s="34" t="s">
        <v>36</v>
      </c>
      <c r="AG3792" s="34" t="s">
        <v>36</v>
      </c>
      <c r="AH3792" s="34" t="s">
        <v>36</v>
      </c>
      <c r="AI3792" s="29">
        <v>12.5</v>
      </c>
      <c r="AJ3792" s="29">
        <v>0.73799999999999999</v>
      </c>
      <c r="AK3792" s="29">
        <v>0</v>
      </c>
      <c r="AL3792" s="29">
        <v>0</v>
      </c>
      <c r="AM3792" s="29" t="s">
        <v>28</v>
      </c>
      <c r="AN3792" s="44" t="s">
        <v>27</v>
      </c>
      <c r="AO3792" s="29" t="s">
        <v>28</v>
      </c>
      <c r="AP3792" s="29">
        <v>1</v>
      </c>
      <c r="AQ3792" s="29" t="s">
        <v>33</v>
      </c>
      <c r="AR3792" s="29" t="s">
        <v>33</v>
      </c>
      <c r="AS3792" s="29" t="s">
        <v>33</v>
      </c>
      <c r="AT3792" s="29"/>
      <c r="AU3792" s="144"/>
      <c r="AV3792" s="36" t="s">
        <v>28</v>
      </c>
      <c r="AW3792" s="102">
        <v>42551</v>
      </c>
      <c r="AX3792" s="129" t="s">
        <v>33</v>
      </c>
      <c r="AY3792" s="106" t="e">
        <v>#N/A</v>
      </c>
      <c r="BD3792" t="s">
        <v>4683</v>
      </c>
      <c r="BE3792" t="e">
        <v>#N/A</v>
      </c>
      <c r="BF3792">
        <v>0</v>
      </c>
      <c r="BH3792" t="str">
        <f t="shared" si="823"/>
        <v/>
      </c>
      <c r="BJ3792" t="str">
        <f t="shared" si="824"/>
        <v>OK</v>
      </c>
      <c r="BK3792" s="130" t="s">
        <v>5302</v>
      </c>
      <c r="BL3792" s="130" t="e">
        <v>#VALUE!</v>
      </c>
      <c r="BM3792" s="131" t="s">
        <v>33</v>
      </c>
      <c r="BN3792" s="131" t="e">
        <v>#VALUE!</v>
      </c>
      <c r="BO3792" t="e">
        <v>#N/A</v>
      </c>
      <c r="BP3792">
        <v>0</v>
      </c>
    </row>
    <row r="3793" spans="1:68" ht="25.2" x14ac:dyDescent="0.3">
      <c r="A3793" s="1"/>
      <c r="B3793" s="47">
        <v>3432</v>
      </c>
      <c r="C3793" s="45">
        <v>1054224</v>
      </c>
      <c r="D3793" s="29"/>
      <c r="E3793" s="29"/>
      <c r="F3793" s="31" t="s">
        <v>3000</v>
      </c>
      <c r="G3793" s="29" t="s">
        <v>31</v>
      </c>
      <c r="H3793" s="29"/>
      <c r="I3793" s="148" t="s">
        <v>33</v>
      </c>
      <c r="J3793" s="147" t="s">
        <v>33</v>
      </c>
      <c r="K3793" s="148" t="e">
        <v>#N/A</v>
      </c>
      <c r="L3793" s="148" t="s">
        <v>32</v>
      </c>
      <c r="M3793" s="147">
        <v>42551</v>
      </c>
      <c r="N3793" s="29" t="str">
        <f t="shared" si="820"/>
        <v/>
      </c>
      <c r="O3793" s="29" t="str">
        <f t="shared" si="821"/>
        <v/>
      </c>
      <c r="P3793" s="29" t="str">
        <f t="shared" si="822"/>
        <v/>
      </c>
      <c r="Q3793" s="29" t="str">
        <f t="shared" si="812"/>
        <v/>
      </c>
      <c r="R3793" s="29" t="str">
        <f t="shared" si="813"/>
        <v/>
      </c>
      <c r="S3793" s="29" t="str">
        <f t="shared" si="814"/>
        <v/>
      </c>
      <c r="T3793" s="29" t="str">
        <f t="shared" si="815"/>
        <v/>
      </c>
      <c r="U3793" s="29"/>
      <c r="V3793" s="29"/>
      <c r="W3793" s="38" t="s">
        <v>2488</v>
      </c>
      <c r="X3793" s="29" t="s">
        <v>158</v>
      </c>
      <c r="Y3793" s="146">
        <v>83697</v>
      </c>
      <c r="Z3793" s="33">
        <v>107133</v>
      </c>
      <c r="AA3793" s="34">
        <f t="shared" si="817"/>
        <v>0.28000000000000003</v>
      </c>
      <c r="AB3793" s="33">
        <f t="shared" si="818"/>
        <v>107133</v>
      </c>
      <c r="AC3793" s="34">
        <f t="shared" si="819"/>
        <v>0.28001003620201442</v>
      </c>
      <c r="AD3793" s="145">
        <f t="shared" si="816"/>
        <v>89277.5</v>
      </c>
      <c r="AE3793" s="105">
        <v>69747.5</v>
      </c>
      <c r="AF3793" s="34" t="s">
        <v>36</v>
      </c>
      <c r="AG3793" s="34" t="s">
        <v>36</v>
      </c>
      <c r="AH3793" s="34" t="s">
        <v>36</v>
      </c>
      <c r="AI3793" s="29">
        <v>14.1</v>
      </c>
      <c r="AJ3793" s="29">
        <v>0.94</v>
      </c>
      <c r="AK3793" s="29">
        <v>0</v>
      </c>
      <c r="AL3793" s="29">
        <v>0</v>
      </c>
      <c r="AM3793" s="29" t="s">
        <v>28</v>
      </c>
      <c r="AN3793" s="44" t="s">
        <v>27</v>
      </c>
      <c r="AO3793" s="29" t="s">
        <v>28</v>
      </c>
      <c r="AP3793" s="29">
        <v>1</v>
      </c>
      <c r="AQ3793" s="29" t="s">
        <v>33</v>
      </c>
      <c r="AR3793" s="29" t="s">
        <v>33</v>
      </c>
      <c r="AS3793" s="29" t="s">
        <v>33</v>
      </c>
      <c r="AT3793" s="29"/>
      <c r="AU3793" s="144"/>
      <c r="AV3793" s="36" t="s">
        <v>28</v>
      </c>
      <c r="AW3793" s="102">
        <v>42551</v>
      </c>
      <c r="AX3793" s="129" t="s">
        <v>33</v>
      </c>
      <c r="AY3793" s="106" t="e">
        <v>#N/A</v>
      </c>
      <c r="BD3793" t="s">
        <v>4683</v>
      </c>
      <c r="BE3793" t="e">
        <v>#N/A</v>
      </c>
      <c r="BF3793">
        <v>0</v>
      </c>
      <c r="BH3793" t="str">
        <f t="shared" si="823"/>
        <v/>
      </c>
      <c r="BJ3793" t="str">
        <f t="shared" si="824"/>
        <v>OK</v>
      </c>
      <c r="BK3793" s="130" t="s">
        <v>5302</v>
      </c>
      <c r="BL3793" s="130" t="e">
        <v>#VALUE!</v>
      </c>
      <c r="BM3793" s="131" t="s">
        <v>33</v>
      </c>
      <c r="BN3793" s="131" t="e">
        <v>#VALUE!</v>
      </c>
      <c r="BO3793" t="e">
        <v>#N/A</v>
      </c>
      <c r="BP3793">
        <v>0</v>
      </c>
    </row>
    <row r="3794" spans="1:68" ht="25.2" x14ac:dyDescent="0.3">
      <c r="A3794" s="1"/>
      <c r="B3794" s="47">
        <v>3433</v>
      </c>
      <c r="C3794" s="45">
        <v>1059776</v>
      </c>
      <c r="D3794" s="29"/>
      <c r="E3794" s="29"/>
      <c r="F3794" s="39" t="s">
        <v>3001</v>
      </c>
      <c r="G3794" s="29" t="s">
        <v>61</v>
      </c>
      <c r="H3794" s="70" t="s">
        <v>69</v>
      </c>
      <c r="I3794" s="148" t="s">
        <v>33</v>
      </c>
      <c r="J3794" s="147" t="s">
        <v>33</v>
      </c>
      <c r="K3794" s="148" t="e">
        <v>#N/A</v>
      </c>
      <c r="L3794" s="148" t="s">
        <v>32</v>
      </c>
      <c r="M3794" s="147">
        <v>42551</v>
      </c>
      <c r="N3794" s="29" t="str">
        <f t="shared" si="820"/>
        <v/>
      </c>
      <c r="O3794" s="29" t="str">
        <f t="shared" si="821"/>
        <v/>
      </c>
      <c r="P3794" s="29" t="str">
        <f t="shared" si="822"/>
        <v/>
      </c>
      <c r="Q3794" s="29" t="str">
        <f t="shared" si="812"/>
        <v/>
      </c>
      <c r="R3794" s="29" t="str">
        <f t="shared" si="813"/>
        <v/>
      </c>
      <c r="S3794" s="29" t="str">
        <f t="shared" si="814"/>
        <v/>
      </c>
      <c r="T3794" s="29" t="str">
        <f t="shared" si="815"/>
        <v/>
      </c>
      <c r="U3794" s="29"/>
      <c r="V3794" s="29"/>
      <c r="W3794" s="38" t="s">
        <v>2488</v>
      </c>
      <c r="X3794" s="29" t="s">
        <v>158</v>
      </c>
      <c r="Y3794" s="146">
        <v>58117</v>
      </c>
      <c r="Z3794" s="33">
        <v>63929</v>
      </c>
      <c r="AA3794" s="34">
        <f t="shared" si="817"/>
        <v>0.1</v>
      </c>
      <c r="AB3794" s="33">
        <f t="shared" si="818"/>
        <v>63929</v>
      </c>
      <c r="AC3794" s="34">
        <f t="shared" si="819"/>
        <v>0.10000517645442941</v>
      </c>
      <c r="AD3794" s="145">
        <f t="shared" si="816"/>
        <v>53274.167000000001</v>
      </c>
      <c r="AE3794" s="105">
        <v>48430.832999999999</v>
      </c>
      <c r="AF3794" s="34" t="s">
        <v>36</v>
      </c>
      <c r="AG3794" s="34" t="s">
        <v>70</v>
      </c>
      <c r="AH3794" s="34" t="s">
        <v>70</v>
      </c>
      <c r="AI3794" s="29">
        <v>15.55</v>
      </c>
      <c r="AJ3794" s="29">
        <v>0.7</v>
      </c>
      <c r="AK3794" s="29">
        <v>0</v>
      </c>
      <c r="AL3794" s="29">
        <v>0</v>
      </c>
      <c r="AM3794" s="29" t="s">
        <v>27</v>
      </c>
      <c r="AN3794" s="44" t="s">
        <v>27</v>
      </c>
      <c r="AO3794" s="29" t="s">
        <v>27</v>
      </c>
      <c r="AP3794" s="29">
        <v>1</v>
      </c>
      <c r="AQ3794" s="29" t="s">
        <v>33</v>
      </c>
      <c r="AR3794" s="29" t="s">
        <v>33</v>
      </c>
      <c r="AS3794" s="29" t="s">
        <v>33</v>
      </c>
      <c r="AT3794" s="29"/>
      <c r="AU3794" s="144"/>
      <c r="AV3794" s="36" t="s">
        <v>28</v>
      </c>
      <c r="AW3794" s="102">
        <v>42551</v>
      </c>
      <c r="AX3794" s="129" t="s">
        <v>33</v>
      </c>
      <c r="AY3794" s="106" t="e">
        <v>#N/A</v>
      </c>
      <c r="BD3794" t="s">
        <v>1724</v>
      </c>
      <c r="BE3794" t="e">
        <v>#N/A</v>
      </c>
      <c r="BF3794" t="s">
        <v>4747</v>
      </c>
      <c r="BH3794" t="str">
        <f t="shared" si="823"/>
        <v/>
      </c>
      <c r="BJ3794" t="str">
        <f t="shared" si="824"/>
        <v>OK</v>
      </c>
      <c r="BK3794" s="130" t="s">
        <v>5302</v>
      </c>
      <c r="BL3794" s="130" t="e">
        <v>#VALUE!</v>
      </c>
      <c r="BM3794" s="131" t="s">
        <v>33</v>
      </c>
      <c r="BN3794" s="131" t="e">
        <v>#VALUE!</v>
      </c>
      <c r="BO3794" t="e">
        <v>#N/A</v>
      </c>
      <c r="BP3794">
        <v>0</v>
      </c>
    </row>
    <row r="3795" spans="1:68" ht="25.2" x14ac:dyDescent="0.3">
      <c r="A3795" s="1"/>
      <c r="B3795" s="47">
        <v>3434</v>
      </c>
      <c r="C3795" s="45">
        <v>1059777</v>
      </c>
      <c r="D3795" s="29"/>
      <c r="E3795" s="29"/>
      <c r="F3795" s="39" t="s">
        <v>3002</v>
      </c>
      <c r="G3795" s="29" t="s">
        <v>61</v>
      </c>
      <c r="H3795" s="70" t="s">
        <v>69</v>
      </c>
      <c r="I3795" s="148" t="s">
        <v>33</v>
      </c>
      <c r="J3795" s="147" t="s">
        <v>33</v>
      </c>
      <c r="K3795" s="148" t="e">
        <v>#N/A</v>
      </c>
      <c r="L3795" s="148" t="s">
        <v>32</v>
      </c>
      <c r="M3795" s="147">
        <v>42551</v>
      </c>
      <c r="N3795" s="29" t="str">
        <f t="shared" si="820"/>
        <v/>
      </c>
      <c r="O3795" s="29" t="str">
        <f t="shared" si="821"/>
        <v/>
      </c>
      <c r="P3795" s="29" t="str">
        <f t="shared" si="822"/>
        <v/>
      </c>
      <c r="Q3795" s="29" t="str">
        <f t="shared" ref="Q3795:Q3858" si="825">IF(IFERROR(MID($U3795,1,7)+0,"")&lt;1130000,"",IFERROR(MID($U3795,1,7)+0,""))</f>
        <v/>
      </c>
      <c r="R3795" s="29" t="str">
        <f t="shared" ref="R3795:R3858" si="826">IF(IFERROR(MID($U3795,10,7)+0,"")&lt;1130000,"",IFERROR(MID($U3795,10,7)+0,""))</f>
        <v/>
      </c>
      <c r="S3795" s="29" t="str">
        <f t="shared" ref="S3795:S3858" si="827">IF(IFERROR(MID($U3795,19,7)+0,"")&lt;1130000,"",IFERROR(MID($U3795,19,7)+0,""))</f>
        <v/>
      </c>
      <c r="T3795" s="29" t="str">
        <f t="shared" ref="T3795:T3858" si="828">IF(Q3795="","",IF(R3795="",Q3795,Q3795&amp;", "&amp;R3795))</f>
        <v/>
      </c>
      <c r="U3795" s="29"/>
      <c r="V3795" s="29"/>
      <c r="W3795" s="38" t="s">
        <v>2488</v>
      </c>
      <c r="X3795" s="29" t="s">
        <v>158</v>
      </c>
      <c r="Y3795" s="146">
        <v>89258</v>
      </c>
      <c r="Z3795" s="33">
        <v>98184</v>
      </c>
      <c r="AA3795" s="34">
        <f t="shared" si="817"/>
        <v>0.1</v>
      </c>
      <c r="AB3795" s="33">
        <f t="shared" si="818"/>
        <v>98184</v>
      </c>
      <c r="AC3795" s="34">
        <f t="shared" si="819"/>
        <v>0.10000223576597173</v>
      </c>
      <c r="AD3795" s="145">
        <f t="shared" si="816"/>
        <v>81820</v>
      </c>
      <c r="AE3795" s="105">
        <v>74381.667000000001</v>
      </c>
      <c r="AF3795" s="34" t="s">
        <v>36</v>
      </c>
      <c r="AG3795" s="34" t="s">
        <v>70</v>
      </c>
      <c r="AH3795" s="34" t="s">
        <v>70</v>
      </c>
      <c r="AI3795" s="29">
        <v>17.399999999999999</v>
      </c>
      <c r="AJ3795" s="29">
        <v>0.7</v>
      </c>
      <c r="AK3795" s="29">
        <v>0</v>
      </c>
      <c r="AL3795" s="29">
        <v>0</v>
      </c>
      <c r="AM3795" s="29" t="s">
        <v>27</v>
      </c>
      <c r="AN3795" s="44" t="s">
        <v>27</v>
      </c>
      <c r="AO3795" s="29" t="s">
        <v>27</v>
      </c>
      <c r="AP3795" s="29">
        <v>1</v>
      </c>
      <c r="AQ3795" s="29" t="s">
        <v>33</v>
      </c>
      <c r="AR3795" s="29" t="s">
        <v>33</v>
      </c>
      <c r="AS3795" s="29" t="s">
        <v>33</v>
      </c>
      <c r="AT3795" s="29"/>
      <c r="AU3795" s="144"/>
      <c r="AV3795" s="36" t="s">
        <v>28</v>
      </c>
      <c r="AW3795" s="102">
        <v>42551</v>
      </c>
      <c r="AX3795" s="129" t="s">
        <v>33</v>
      </c>
      <c r="AY3795" s="106" t="e">
        <v>#N/A</v>
      </c>
      <c r="BD3795" t="s">
        <v>1724</v>
      </c>
      <c r="BE3795" t="e">
        <v>#N/A</v>
      </c>
      <c r="BF3795" t="s">
        <v>4747</v>
      </c>
      <c r="BH3795" t="str">
        <f t="shared" si="823"/>
        <v/>
      </c>
      <c r="BJ3795" t="str">
        <f t="shared" si="824"/>
        <v>OK</v>
      </c>
      <c r="BK3795" s="130" t="s">
        <v>5302</v>
      </c>
      <c r="BL3795" s="130" t="e">
        <v>#VALUE!</v>
      </c>
      <c r="BM3795" s="131" t="s">
        <v>33</v>
      </c>
      <c r="BN3795" s="131" t="e">
        <v>#VALUE!</v>
      </c>
      <c r="BO3795" t="e">
        <v>#N/A</v>
      </c>
      <c r="BP3795">
        <v>0</v>
      </c>
    </row>
    <row r="3796" spans="1:68" ht="25.2" x14ac:dyDescent="0.3">
      <c r="A3796" s="1"/>
      <c r="B3796" s="47">
        <v>3435</v>
      </c>
      <c r="C3796" s="45">
        <v>1059778</v>
      </c>
      <c r="D3796" s="29"/>
      <c r="E3796" s="29"/>
      <c r="F3796" s="39" t="s">
        <v>3003</v>
      </c>
      <c r="G3796" s="29" t="s">
        <v>61</v>
      </c>
      <c r="H3796" s="70" t="s">
        <v>69</v>
      </c>
      <c r="I3796" s="148" t="s">
        <v>33</v>
      </c>
      <c r="J3796" s="147" t="s">
        <v>33</v>
      </c>
      <c r="K3796" s="148" t="e">
        <v>#N/A</v>
      </c>
      <c r="L3796" s="148" t="s">
        <v>32</v>
      </c>
      <c r="M3796" s="147">
        <v>42551</v>
      </c>
      <c r="N3796" s="29" t="str">
        <f t="shared" si="820"/>
        <v/>
      </c>
      <c r="O3796" s="29" t="str">
        <f t="shared" si="821"/>
        <v/>
      </c>
      <c r="P3796" s="29" t="str">
        <f t="shared" si="822"/>
        <v/>
      </c>
      <c r="Q3796" s="29" t="str">
        <f t="shared" si="825"/>
        <v/>
      </c>
      <c r="R3796" s="29" t="str">
        <f t="shared" si="826"/>
        <v/>
      </c>
      <c r="S3796" s="29" t="str">
        <f t="shared" si="827"/>
        <v/>
      </c>
      <c r="T3796" s="29" t="str">
        <f t="shared" si="828"/>
        <v/>
      </c>
      <c r="U3796" s="29"/>
      <c r="V3796" s="29"/>
      <c r="W3796" s="38" t="s">
        <v>2488</v>
      </c>
      <c r="X3796" s="29" t="s">
        <v>158</v>
      </c>
      <c r="Y3796" s="146">
        <v>91673</v>
      </c>
      <c r="Z3796" s="33">
        <v>100840</v>
      </c>
      <c r="AA3796" s="34">
        <f t="shared" si="817"/>
        <v>0.1</v>
      </c>
      <c r="AB3796" s="33">
        <f t="shared" si="818"/>
        <v>100840</v>
      </c>
      <c r="AC3796" s="34">
        <f t="shared" si="819"/>
        <v>9.9996718335838355E-2</v>
      </c>
      <c r="AD3796" s="145">
        <f t="shared" si="816"/>
        <v>84033.332999999999</v>
      </c>
      <c r="AE3796" s="105">
        <v>76394.167000000001</v>
      </c>
      <c r="AF3796" s="34" t="s">
        <v>36</v>
      </c>
      <c r="AG3796" s="34" t="s">
        <v>70</v>
      </c>
      <c r="AH3796" s="34" t="s">
        <v>70</v>
      </c>
      <c r="AI3796" s="29">
        <v>18.3</v>
      </c>
      <c r="AJ3796" s="29">
        <v>0.7</v>
      </c>
      <c r="AK3796" s="29">
        <v>0</v>
      </c>
      <c r="AL3796" s="29">
        <v>0</v>
      </c>
      <c r="AM3796" s="29" t="s">
        <v>27</v>
      </c>
      <c r="AN3796" s="44" t="s">
        <v>27</v>
      </c>
      <c r="AO3796" s="29" t="s">
        <v>27</v>
      </c>
      <c r="AP3796" s="29">
        <v>1</v>
      </c>
      <c r="AQ3796" s="29" t="s">
        <v>33</v>
      </c>
      <c r="AR3796" s="29" t="s">
        <v>33</v>
      </c>
      <c r="AS3796" s="29" t="s">
        <v>33</v>
      </c>
      <c r="AT3796" s="29"/>
      <c r="AU3796" s="144"/>
      <c r="AV3796" s="36" t="s">
        <v>28</v>
      </c>
      <c r="AW3796" s="102">
        <v>42551</v>
      </c>
      <c r="AX3796" s="129" t="s">
        <v>33</v>
      </c>
      <c r="AY3796" s="106" t="e">
        <v>#N/A</v>
      </c>
      <c r="BD3796" t="s">
        <v>1724</v>
      </c>
      <c r="BE3796" t="e">
        <v>#N/A</v>
      </c>
      <c r="BF3796" t="s">
        <v>4747</v>
      </c>
      <c r="BH3796" t="str">
        <f t="shared" si="823"/>
        <v/>
      </c>
      <c r="BJ3796" t="str">
        <f t="shared" si="824"/>
        <v>OK</v>
      </c>
      <c r="BK3796" s="130" t="s">
        <v>5302</v>
      </c>
      <c r="BL3796" s="130" t="e">
        <v>#VALUE!</v>
      </c>
      <c r="BM3796" s="131" t="s">
        <v>33</v>
      </c>
      <c r="BN3796" s="131" t="e">
        <v>#VALUE!</v>
      </c>
      <c r="BO3796" t="e">
        <v>#N/A</v>
      </c>
      <c r="BP3796">
        <v>0</v>
      </c>
    </row>
    <row r="3797" spans="1:68" ht="25.2" x14ac:dyDescent="0.3">
      <c r="A3797" s="1"/>
      <c r="B3797" s="47">
        <v>3436</v>
      </c>
      <c r="C3797" s="45">
        <v>1059785</v>
      </c>
      <c r="D3797" s="29"/>
      <c r="E3797" s="29"/>
      <c r="F3797" s="39" t="s">
        <v>3004</v>
      </c>
      <c r="G3797" s="29" t="s">
        <v>61</v>
      </c>
      <c r="H3797" s="70" t="s">
        <v>69</v>
      </c>
      <c r="I3797" s="148" t="s">
        <v>33</v>
      </c>
      <c r="J3797" s="147" t="s">
        <v>33</v>
      </c>
      <c r="K3797" s="148" t="e">
        <v>#N/A</v>
      </c>
      <c r="L3797" s="148" t="s">
        <v>32</v>
      </c>
      <c r="M3797" s="147">
        <v>42551</v>
      </c>
      <c r="N3797" s="29" t="str">
        <f t="shared" si="820"/>
        <v/>
      </c>
      <c r="O3797" s="29" t="str">
        <f t="shared" si="821"/>
        <v/>
      </c>
      <c r="P3797" s="29" t="str">
        <f t="shared" si="822"/>
        <v/>
      </c>
      <c r="Q3797" s="29" t="str">
        <f t="shared" si="825"/>
        <v/>
      </c>
      <c r="R3797" s="29" t="str">
        <f t="shared" si="826"/>
        <v/>
      </c>
      <c r="S3797" s="29" t="str">
        <f t="shared" si="827"/>
        <v/>
      </c>
      <c r="T3797" s="29" t="str">
        <f t="shared" si="828"/>
        <v/>
      </c>
      <c r="U3797" s="29"/>
      <c r="V3797" s="29"/>
      <c r="W3797" s="38" t="s">
        <v>2488</v>
      </c>
      <c r="X3797" s="29" t="s">
        <v>158</v>
      </c>
      <c r="Y3797" s="146">
        <v>59497</v>
      </c>
      <c r="Z3797" s="33">
        <v>65447</v>
      </c>
      <c r="AA3797" s="34">
        <f t="shared" si="817"/>
        <v>0.1</v>
      </c>
      <c r="AB3797" s="33">
        <f t="shared" si="818"/>
        <v>65447</v>
      </c>
      <c r="AC3797" s="34">
        <f t="shared" si="819"/>
        <v>0.10000505638943183</v>
      </c>
      <c r="AD3797" s="145">
        <f t="shared" si="816"/>
        <v>54539.167000000001</v>
      </c>
      <c r="AE3797" s="105">
        <v>49580.832999999999</v>
      </c>
      <c r="AF3797" s="34" t="s">
        <v>36</v>
      </c>
      <c r="AG3797" s="34" t="s">
        <v>70</v>
      </c>
      <c r="AH3797" s="34" t="s">
        <v>70</v>
      </c>
      <c r="AI3797" s="29">
        <v>17.2</v>
      </c>
      <c r="AJ3797" s="29">
        <v>0.7</v>
      </c>
      <c r="AK3797" s="29">
        <v>0</v>
      </c>
      <c r="AL3797" s="29">
        <v>0</v>
      </c>
      <c r="AM3797" s="29" t="s">
        <v>27</v>
      </c>
      <c r="AN3797" s="44" t="s">
        <v>27</v>
      </c>
      <c r="AO3797" s="29" t="s">
        <v>27</v>
      </c>
      <c r="AP3797" s="29">
        <v>1</v>
      </c>
      <c r="AQ3797" s="29" t="s">
        <v>33</v>
      </c>
      <c r="AR3797" s="29" t="s">
        <v>33</v>
      </c>
      <c r="AS3797" s="29" t="s">
        <v>33</v>
      </c>
      <c r="AT3797" s="29"/>
      <c r="AU3797" s="144"/>
      <c r="AV3797" s="36" t="s">
        <v>28</v>
      </c>
      <c r="AW3797" s="102">
        <v>42551</v>
      </c>
      <c r="AX3797" s="129" t="s">
        <v>33</v>
      </c>
      <c r="AY3797" s="106">
        <v>2</v>
      </c>
      <c r="BD3797" t="s">
        <v>1724</v>
      </c>
      <c r="BE3797" t="e">
        <v>#N/A</v>
      </c>
      <c r="BF3797" t="s">
        <v>4747</v>
      </c>
      <c r="BH3797" t="str">
        <f t="shared" si="823"/>
        <v/>
      </c>
      <c r="BJ3797" t="str">
        <f t="shared" si="824"/>
        <v>OK</v>
      </c>
      <c r="BK3797" s="130" t="s">
        <v>5302</v>
      </c>
      <c r="BL3797" s="130" t="e">
        <v>#VALUE!</v>
      </c>
      <c r="BM3797" s="131" t="s">
        <v>33</v>
      </c>
      <c r="BN3797" s="131" t="e">
        <v>#VALUE!</v>
      </c>
      <c r="BO3797" t="e">
        <v>#N/A</v>
      </c>
      <c r="BP3797">
        <v>0</v>
      </c>
    </row>
    <row r="3798" spans="1:68" ht="25.2" x14ac:dyDescent="0.3">
      <c r="A3798" s="1"/>
      <c r="B3798" s="47">
        <v>3437</v>
      </c>
      <c r="C3798" s="45">
        <v>1059786</v>
      </c>
      <c r="D3798" s="29"/>
      <c r="E3798" s="29"/>
      <c r="F3798" s="39" t="s">
        <v>3005</v>
      </c>
      <c r="G3798" s="29" t="s">
        <v>61</v>
      </c>
      <c r="H3798" s="70" t="s">
        <v>69</v>
      </c>
      <c r="I3798" s="148" t="s">
        <v>33</v>
      </c>
      <c r="J3798" s="147" t="s">
        <v>33</v>
      </c>
      <c r="K3798" s="148" t="e">
        <v>#N/A</v>
      </c>
      <c r="L3798" s="148" t="s">
        <v>32</v>
      </c>
      <c r="M3798" s="147">
        <v>42551</v>
      </c>
      <c r="N3798" s="29" t="str">
        <f t="shared" si="820"/>
        <v/>
      </c>
      <c r="O3798" s="29" t="str">
        <f t="shared" si="821"/>
        <v/>
      </c>
      <c r="P3798" s="29" t="str">
        <f t="shared" si="822"/>
        <v/>
      </c>
      <c r="Q3798" s="29" t="str">
        <f t="shared" si="825"/>
        <v/>
      </c>
      <c r="R3798" s="29" t="str">
        <f t="shared" si="826"/>
        <v/>
      </c>
      <c r="S3798" s="29" t="str">
        <f t="shared" si="827"/>
        <v/>
      </c>
      <c r="T3798" s="29" t="str">
        <f t="shared" si="828"/>
        <v/>
      </c>
      <c r="U3798" s="29"/>
      <c r="V3798" s="29"/>
      <c r="W3798" s="38" t="s">
        <v>2488</v>
      </c>
      <c r="X3798" s="29" t="s">
        <v>158</v>
      </c>
      <c r="Y3798" s="146">
        <v>95336</v>
      </c>
      <c r="Z3798" s="33">
        <v>104870</v>
      </c>
      <c r="AA3798" s="34">
        <f t="shared" si="817"/>
        <v>0.1</v>
      </c>
      <c r="AB3798" s="33">
        <f t="shared" si="818"/>
        <v>104870</v>
      </c>
      <c r="AC3798" s="34">
        <f t="shared" si="819"/>
        <v>0.10000419526724764</v>
      </c>
      <c r="AD3798" s="145">
        <f t="shared" si="816"/>
        <v>87391.667000000001</v>
      </c>
      <c r="AE3798" s="105">
        <v>79446.667000000001</v>
      </c>
      <c r="AF3798" s="34" t="s">
        <v>36</v>
      </c>
      <c r="AG3798" s="34" t="s">
        <v>70</v>
      </c>
      <c r="AH3798" s="34" t="s">
        <v>70</v>
      </c>
      <c r="AI3798" s="29">
        <v>19.8</v>
      </c>
      <c r="AJ3798" s="29">
        <v>0.7</v>
      </c>
      <c r="AK3798" s="29">
        <v>0</v>
      </c>
      <c r="AL3798" s="29">
        <v>0</v>
      </c>
      <c r="AM3798" s="29" t="s">
        <v>27</v>
      </c>
      <c r="AN3798" s="44" t="s">
        <v>27</v>
      </c>
      <c r="AO3798" s="29" t="s">
        <v>27</v>
      </c>
      <c r="AP3798" s="29">
        <v>1</v>
      </c>
      <c r="AQ3798" s="29" t="s">
        <v>33</v>
      </c>
      <c r="AR3798" s="29" t="s">
        <v>33</v>
      </c>
      <c r="AS3798" s="29" t="s">
        <v>33</v>
      </c>
      <c r="AT3798" s="29"/>
      <c r="AU3798" s="144"/>
      <c r="AV3798" s="36" t="s">
        <v>28</v>
      </c>
      <c r="AW3798" s="102">
        <v>42551</v>
      </c>
      <c r="AX3798" s="129" t="s">
        <v>33</v>
      </c>
      <c r="AY3798" s="106" t="e">
        <v>#N/A</v>
      </c>
      <c r="BD3798" t="s">
        <v>1724</v>
      </c>
      <c r="BE3798" t="e">
        <v>#N/A</v>
      </c>
      <c r="BF3798" t="s">
        <v>4747</v>
      </c>
      <c r="BH3798" t="str">
        <f t="shared" si="823"/>
        <v/>
      </c>
      <c r="BJ3798" t="str">
        <f t="shared" si="824"/>
        <v>OK</v>
      </c>
      <c r="BK3798" s="130" t="s">
        <v>5302</v>
      </c>
      <c r="BL3798" s="130" t="e">
        <v>#VALUE!</v>
      </c>
      <c r="BM3798" s="131" t="s">
        <v>33</v>
      </c>
      <c r="BN3798" s="131" t="e">
        <v>#VALUE!</v>
      </c>
      <c r="BO3798" t="e">
        <v>#N/A</v>
      </c>
      <c r="BP3798">
        <v>0</v>
      </c>
    </row>
    <row r="3799" spans="1:68" ht="25.2" x14ac:dyDescent="0.3">
      <c r="A3799" s="1"/>
      <c r="B3799" s="47">
        <v>3438</v>
      </c>
      <c r="C3799" s="45">
        <v>1059787</v>
      </c>
      <c r="D3799" s="29"/>
      <c r="E3799" s="29"/>
      <c r="F3799" s="39" t="s">
        <v>3006</v>
      </c>
      <c r="G3799" s="29" t="s">
        <v>61</v>
      </c>
      <c r="H3799" s="70" t="s">
        <v>69</v>
      </c>
      <c r="I3799" s="148" t="s">
        <v>33</v>
      </c>
      <c r="J3799" s="147" t="s">
        <v>33</v>
      </c>
      <c r="K3799" s="148" t="e">
        <v>#N/A</v>
      </c>
      <c r="L3799" s="148" t="s">
        <v>32</v>
      </c>
      <c r="M3799" s="147">
        <v>42551</v>
      </c>
      <c r="N3799" s="29" t="str">
        <f t="shared" si="820"/>
        <v/>
      </c>
      <c r="O3799" s="29" t="str">
        <f t="shared" si="821"/>
        <v/>
      </c>
      <c r="P3799" s="29" t="str">
        <f t="shared" si="822"/>
        <v/>
      </c>
      <c r="Q3799" s="29" t="str">
        <f t="shared" si="825"/>
        <v/>
      </c>
      <c r="R3799" s="29" t="str">
        <f t="shared" si="826"/>
        <v/>
      </c>
      <c r="S3799" s="29" t="str">
        <f t="shared" si="827"/>
        <v/>
      </c>
      <c r="T3799" s="29" t="str">
        <f t="shared" si="828"/>
        <v/>
      </c>
      <c r="U3799" s="29"/>
      <c r="V3799" s="29"/>
      <c r="W3799" s="38" t="s">
        <v>2488</v>
      </c>
      <c r="X3799" s="29" t="s">
        <v>158</v>
      </c>
      <c r="Y3799" s="146">
        <v>97156</v>
      </c>
      <c r="Z3799" s="33">
        <v>106872</v>
      </c>
      <c r="AA3799" s="34">
        <f t="shared" si="817"/>
        <v>0.1</v>
      </c>
      <c r="AB3799" s="33">
        <f t="shared" si="818"/>
        <v>106872</v>
      </c>
      <c r="AC3799" s="34">
        <f t="shared" si="819"/>
        <v>0.10000412161885679</v>
      </c>
      <c r="AD3799" s="145">
        <f t="shared" si="816"/>
        <v>89060</v>
      </c>
      <c r="AE3799" s="105">
        <v>80963.332999999999</v>
      </c>
      <c r="AF3799" s="34" t="s">
        <v>36</v>
      </c>
      <c r="AG3799" s="34" t="s">
        <v>70</v>
      </c>
      <c r="AH3799" s="34" t="s">
        <v>70</v>
      </c>
      <c r="AI3799" s="29">
        <v>21.4</v>
      </c>
      <c r="AJ3799" s="29">
        <v>0.7</v>
      </c>
      <c r="AK3799" s="29">
        <v>0</v>
      </c>
      <c r="AL3799" s="29">
        <v>0</v>
      </c>
      <c r="AM3799" s="29" t="s">
        <v>27</v>
      </c>
      <c r="AN3799" s="44" t="s">
        <v>27</v>
      </c>
      <c r="AO3799" s="29" t="s">
        <v>27</v>
      </c>
      <c r="AP3799" s="29">
        <v>1</v>
      </c>
      <c r="AQ3799" s="29" t="s">
        <v>33</v>
      </c>
      <c r="AR3799" s="29" t="s">
        <v>33</v>
      </c>
      <c r="AS3799" s="29" t="s">
        <v>33</v>
      </c>
      <c r="AT3799" s="29"/>
      <c r="AU3799" s="144"/>
      <c r="AV3799" s="36" t="s">
        <v>28</v>
      </c>
      <c r="AW3799" s="102">
        <v>42551</v>
      </c>
      <c r="AX3799" s="129" t="s">
        <v>33</v>
      </c>
      <c r="AY3799" s="106" t="e">
        <v>#N/A</v>
      </c>
      <c r="BD3799" t="s">
        <v>1724</v>
      </c>
      <c r="BE3799" t="e">
        <v>#N/A</v>
      </c>
      <c r="BF3799" t="s">
        <v>4747</v>
      </c>
      <c r="BH3799" t="str">
        <f t="shared" si="823"/>
        <v/>
      </c>
      <c r="BJ3799" t="str">
        <f t="shared" si="824"/>
        <v>OK</v>
      </c>
      <c r="BK3799" s="130" t="s">
        <v>5302</v>
      </c>
      <c r="BL3799" s="130" t="e">
        <v>#VALUE!</v>
      </c>
      <c r="BM3799" s="131">
        <v>0</v>
      </c>
      <c r="BN3799" s="131" t="e">
        <v>#DIV/0!</v>
      </c>
      <c r="BO3799" t="e">
        <v>#N/A</v>
      </c>
      <c r="BP3799">
        <v>0</v>
      </c>
    </row>
    <row r="3800" spans="1:68" ht="25.2" x14ac:dyDescent="0.3">
      <c r="A3800" s="1"/>
      <c r="B3800" s="47">
        <v>3439</v>
      </c>
      <c r="C3800" s="45">
        <v>1059779</v>
      </c>
      <c r="D3800" s="29"/>
      <c r="E3800" s="29"/>
      <c r="F3800" s="39" t="s">
        <v>3007</v>
      </c>
      <c r="G3800" s="29" t="s">
        <v>61</v>
      </c>
      <c r="H3800" s="70" t="s">
        <v>69</v>
      </c>
      <c r="I3800" s="148" t="s">
        <v>33</v>
      </c>
      <c r="J3800" s="147" t="s">
        <v>33</v>
      </c>
      <c r="K3800" s="148" t="e">
        <v>#N/A</v>
      </c>
      <c r="L3800" s="148" t="s">
        <v>32</v>
      </c>
      <c r="M3800" s="147">
        <v>42551</v>
      </c>
      <c r="N3800" s="29" t="str">
        <f t="shared" si="820"/>
        <v/>
      </c>
      <c r="O3800" s="29" t="str">
        <f t="shared" si="821"/>
        <v/>
      </c>
      <c r="P3800" s="29" t="str">
        <f t="shared" si="822"/>
        <v/>
      </c>
      <c r="Q3800" s="29" t="str">
        <f t="shared" si="825"/>
        <v/>
      </c>
      <c r="R3800" s="29" t="str">
        <f t="shared" si="826"/>
        <v/>
      </c>
      <c r="S3800" s="29" t="str">
        <f t="shared" si="827"/>
        <v/>
      </c>
      <c r="T3800" s="29" t="str">
        <f t="shared" si="828"/>
        <v/>
      </c>
      <c r="U3800" s="29"/>
      <c r="V3800" s="29"/>
      <c r="W3800" s="38" t="s">
        <v>2488</v>
      </c>
      <c r="X3800" s="29" t="s">
        <v>158</v>
      </c>
      <c r="Y3800" s="146">
        <v>58869</v>
      </c>
      <c r="Z3800" s="33">
        <v>64756</v>
      </c>
      <c r="AA3800" s="34">
        <f t="shared" si="817"/>
        <v>0.1</v>
      </c>
      <c r="AB3800" s="33">
        <f t="shared" si="818"/>
        <v>64756</v>
      </c>
      <c r="AC3800" s="34">
        <f t="shared" si="819"/>
        <v>0.10000169189216733</v>
      </c>
      <c r="AD3800" s="145">
        <f t="shared" si="816"/>
        <v>53963.332999999999</v>
      </c>
      <c r="AE3800" s="105">
        <v>49057.5</v>
      </c>
      <c r="AF3800" s="34" t="s">
        <v>36</v>
      </c>
      <c r="AG3800" s="34" t="s">
        <v>70</v>
      </c>
      <c r="AH3800" s="34" t="s">
        <v>70</v>
      </c>
      <c r="AI3800" s="29">
        <v>16.5</v>
      </c>
      <c r="AJ3800" s="29">
        <v>0.7</v>
      </c>
      <c r="AK3800" s="29">
        <v>0</v>
      </c>
      <c r="AL3800" s="29">
        <v>0</v>
      </c>
      <c r="AM3800" s="29" t="s">
        <v>27</v>
      </c>
      <c r="AN3800" s="44" t="s">
        <v>27</v>
      </c>
      <c r="AO3800" s="29" t="s">
        <v>27</v>
      </c>
      <c r="AP3800" s="29">
        <v>1</v>
      </c>
      <c r="AQ3800" s="29" t="s">
        <v>33</v>
      </c>
      <c r="AR3800" s="29" t="s">
        <v>33</v>
      </c>
      <c r="AS3800" s="29" t="s">
        <v>33</v>
      </c>
      <c r="AT3800" s="29"/>
      <c r="AU3800" s="144"/>
      <c r="AV3800" s="36" t="s">
        <v>28</v>
      </c>
      <c r="AW3800" s="102">
        <v>42551</v>
      </c>
      <c r="AX3800" s="129" t="s">
        <v>33</v>
      </c>
      <c r="AY3800" s="106" t="e">
        <v>#N/A</v>
      </c>
      <c r="BD3800" t="s">
        <v>1724</v>
      </c>
      <c r="BE3800" t="e">
        <v>#N/A</v>
      </c>
      <c r="BF3800" t="s">
        <v>4747</v>
      </c>
      <c r="BH3800" t="str">
        <f t="shared" si="823"/>
        <v/>
      </c>
      <c r="BJ3800" t="str">
        <f t="shared" si="824"/>
        <v>OK</v>
      </c>
      <c r="BK3800" s="130" t="s">
        <v>5302</v>
      </c>
      <c r="BL3800" s="130" t="e">
        <v>#VALUE!</v>
      </c>
      <c r="BM3800" s="131" t="s">
        <v>33</v>
      </c>
      <c r="BN3800" s="131" t="e">
        <v>#VALUE!</v>
      </c>
      <c r="BO3800" t="e">
        <v>#N/A</v>
      </c>
      <c r="BP3800">
        <v>0</v>
      </c>
    </row>
    <row r="3801" spans="1:68" ht="25.2" x14ac:dyDescent="0.3">
      <c r="A3801" s="1"/>
      <c r="B3801" s="47">
        <v>3440</v>
      </c>
      <c r="C3801" s="45">
        <v>1059780</v>
      </c>
      <c r="D3801" s="29"/>
      <c r="E3801" s="29"/>
      <c r="F3801" s="39" t="s">
        <v>3008</v>
      </c>
      <c r="G3801" s="29" t="s">
        <v>61</v>
      </c>
      <c r="H3801" s="70" t="s">
        <v>69</v>
      </c>
      <c r="I3801" s="148" t="s">
        <v>33</v>
      </c>
      <c r="J3801" s="147" t="s">
        <v>33</v>
      </c>
      <c r="K3801" s="148" t="e">
        <v>#N/A</v>
      </c>
      <c r="L3801" s="148" t="s">
        <v>32</v>
      </c>
      <c r="M3801" s="147">
        <v>42551</v>
      </c>
      <c r="N3801" s="29" t="str">
        <f t="shared" si="820"/>
        <v/>
      </c>
      <c r="O3801" s="29" t="str">
        <f t="shared" si="821"/>
        <v/>
      </c>
      <c r="P3801" s="29" t="str">
        <f t="shared" si="822"/>
        <v/>
      </c>
      <c r="Q3801" s="29" t="str">
        <f t="shared" si="825"/>
        <v/>
      </c>
      <c r="R3801" s="29" t="str">
        <f t="shared" si="826"/>
        <v/>
      </c>
      <c r="S3801" s="29" t="str">
        <f t="shared" si="827"/>
        <v/>
      </c>
      <c r="T3801" s="29" t="str">
        <f t="shared" si="828"/>
        <v/>
      </c>
      <c r="U3801" s="29"/>
      <c r="V3801" s="29"/>
      <c r="W3801" s="38" t="s">
        <v>2488</v>
      </c>
      <c r="X3801" s="29" t="s">
        <v>158</v>
      </c>
      <c r="Y3801" s="146">
        <v>91803</v>
      </c>
      <c r="Z3801" s="33">
        <v>100983</v>
      </c>
      <c r="AA3801" s="34">
        <f t="shared" si="817"/>
        <v>0.1</v>
      </c>
      <c r="AB3801" s="33">
        <f t="shared" si="818"/>
        <v>100983</v>
      </c>
      <c r="AC3801" s="34">
        <f t="shared" si="819"/>
        <v>9.9996732132936833E-2</v>
      </c>
      <c r="AD3801" s="145">
        <f t="shared" si="816"/>
        <v>84152.5</v>
      </c>
      <c r="AE3801" s="105">
        <v>76502.5</v>
      </c>
      <c r="AF3801" s="34" t="s">
        <v>36</v>
      </c>
      <c r="AG3801" s="34" t="s">
        <v>70</v>
      </c>
      <c r="AH3801" s="34" t="s">
        <v>70</v>
      </c>
      <c r="AI3801" s="29">
        <v>18.600000000000001</v>
      </c>
      <c r="AJ3801" s="29">
        <v>0.7</v>
      </c>
      <c r="AK3801" s="29">
        <v>0</v>
      </c>
      <c r="AL3801" s="29">
        <v>0</v>
      </c>
      <c r="AM3801" s="29" t="s">
        <v>27</v>
      </c>
      <c r="AN3801" s="44" t="s">
        <v>27</v>
      </c>
      <c r="AO3801" s="29" t="s">
        <v>27</v>
      </c>
      <c r="AP3801" s="29">
        <v>1</v>
      </c>
      <c r="AQ3801" s="29" t="s">
        <v>33</v>
      </c>
      <c r="AR3801" s="29" t="s">
        <v>33</v>
      </c>
      <c r="AS3801" s="29" t="s">
        <v>33</v>
      </c>
      <c r="AT3801" s="29"/>
      <c r="AU3801" s="144"/>
      <c r="AV3801" s="36" t="s">
        <v>28</v>
      </c>
      <c r="AW3801" s="102">
        <v>42551</v>
      </c>
      <c r="AX3801" s="129" t="s">
        <v>33</v>
      </c>
      <c r="AY3801" s="106" t="e">
        <v>#N/A</v>
      </c>
      <c r="BD3801" t="s">
        <v>1724</v>
      </c>
      <c r="BE3801" t="e">
        <v>#N/A</v>
      </c>
      <c r="BF3801" t="s">
        <v>4747</v>
      </c>
      <c r="BH3801" t="str">
        <f t="shared" si="823"/>
        <v/>
      </c>
      <c r="BJ3801" t="str">
        <f t="shared" si="824"/>
        <v>OK</v>
      </c>
      <c r="BK3801" s="130" t="s">
        <v>5302</v>
      </c>
      <c r="BL3801" s="130" t="e">
        <v>#VALUE!</v>
      </c>
      <c r="BM3801" s="131" t="s">
        <v>33</v>
      </c>
      <c r="BN3801" s="131" t="e">
        <v>#VALUE!</v>
      </c>
      <c r="BO3801" t="e">
        <v>#N/A</v>
      </c>
      <c r="BP3801">
        <v>0</v>
      </c>
    </row>
    <row r="3802" spans="1:68" ht="25.2" x14ac:dyDescent="0.3">
      <c r="A3802" s="1"/>
      <c r="B3802" s="47">
        <v>3441</v>
      </c>
      <c r="C3802" s="45">
        <v>1059781</v>
      </c>
      <c r="D3802" s="29"/>
      <c r="E3802" s="29"/>
      <c r="F3802" s="39" t="s">
        <v>3009</v>
      </c>
      <c r="G3802" s="29" t="s">
        <v>61</v>
      </c>
      <c r="H3802" s="70" t="s">
        <v>69</v>
      </c>
      <c r="I3802" s="148" t="s">
        <v>33</v>
      </c>
      <c r="J3802" s="147" t="s">
        <v>33</v>
      </c>
      <c r="K3802" s="148" t="e">
        <v>#N/A</v>
      </c>
      <c r="L3802" s="148" t="s">
        <v>32</v>
      </c>
      <c r="M3802" s="147">
        <v>42551</v>
      </c>
      <c r="N3802" s="29" t="str">
        <f t="shared" si="820"/>
        <v/>
      </c>
      <c r="O3802" s="29" t="str">
        <f t="shared" si="821"/>
        <v/>
      </c>
      <c r="P3802" s="29" t="str">
        <f t="shared" si="822"/>
        <v/>
      </c>
      <c r="Q3802" s="29" t="str">
        <f t="shared" si="825"/>
        <v/>
      </c>
      <c r="R3802" s="29" t="str">
        <f t="shared" si="826"/>
        <v/>
      </c>
      <c r="S3802" s="29" t="str">
        <f t="shared" si="827"/>
        <v/>
      </c>
      <c r="T3802" s="29" t="str">
        <f t="shared" si="828"/>
        <v/>
      </c>
      <c r="U3802" s="29"/>
      <c r="V3802" s="29"/>
      <c r="W3802" s="38" t="s">
        <v>2488</v>
      </c>
      <c r="X3802" s="29" t="s">
        <v>158</v>
      </c>
      <c r="Y3802" s="146">
        <v>94715</v>
      </c>
      <c r="Z3802" s="33">
        <v>104187</v>
      </c>
      <c r="AA3802" s="34">
        <f t="shared" si="817"/>
        <v>0.1</v>
      </c>
      <c r="AB3802" s="33">
        <f t="shared" si="818"/>
        <v>104187</v>
      </c>
      <c r="AC3802" s="34">
        <f t="shared" si="819"/>
        <v>0.10000527434934159</v>
      </c>
      <c r="AD3802" s="145">
        <f t="shared" ref="AD3802:AD3865" si="829">ROUND(Z3802/1.2,3)</f>
        <v>86822.5</v>
      </c>
      <c r="AE3802" s="105">
        <v>78929.167000000001</v>
      </c>
      <c r="AF3802" s="34" t="s">
        <v>36</v>
      </c>
      <c r="AG3802" s="34" t="s">
        <v>73</v>
      </c>
      <c r="AH3802" s="34" t="s">
        <v>73</v>
      </c>
      <c r="AI3802" s="29">
        <v>19.8</v>
      </c>
      <c r="AJ3802" s="29">
        <v>0.7</v>
      </c>
      <c r="AK3802" s="29">
        <v>0</v>
      </c>
      <c r="AL3802" s="29">
        <v>0</v>
      </c>
      <c r="AM3802" s="29" t="s">
        <v>27</v>
      </c>
      <c r="AN3802" s="44" t="s">
        <v>27</v>
      </c>
      <c r="AO3802" s="29" t="s">
        <v>27</v>
      </c>
      <c r="AP3802" s="29">
        <v>1</v>
      </c>
      <c r="AQ3802" s="29" t="s">
        <v>33</v>
      </c>
      <c r="AR3802" s="29" t="s">
        <v>33</v>
      </c>
      <c r="AS3802" s="29" t="s">
        <v>33</v>
      </c>
      <c r="AT3802" s="29"/>
      <c r="AU3802" s="144"/>
      <c r="AV3802" s="36" t="s">
        <v>28</v>
      </c>
      <c r="AW3802" s="102">
        <v>42551</v>
      </c>
      <c r="AX3802" s="129" t="s">
        <v>33</v>
      </c>
      <c r="AY3802" s="106" t="e">
        <v>#N/A</v>
      </c>
      <c r="BD3802" t="s">
        <v>1724</v>
      </c>
      <c r="BE3802" t="e">
        <v>#N/A</v>
      </c>
      <c r="BF3802" t="s">
        <v>4747</v>
      </c>
      <c r="BH3802" t="str">
        <f t="shared" si="823"/>
        <v/>
      </c>
      <c r="BJ3802" t="str">
        <f t="shared" si="824"/>
        <v>OK</v>
      </c>
      <c r="BK3802" s="130" t="s">
        <v>5302</v>
      </c>
      <c r="BL3802" s="130" t="e">
        <v>#VALUE!</v>
      </c>
      <c r="BM3802" s="131" t="s">
        <v>33</v>
      </c>
      <c r="BN3802" s="131" t="e">
        <v>#VALUE!</v>
      </c>
      <c r="BO3802" t="e">
        <v>#N/A</v>
      </c>
      <c r="BP3802">
        <v>0</v>
      </c>
    </row>
    <row r="3803" spans="1:68" ht="25.2" x14ac:dyDescent="0.3">
      <c r="A3803" s="1"/>
      <c r="B3803" s="47">
        <v>3442</v>
      </c>
      <c r="C3803" s="45">
        <v>1059782</v>
      </c>
      <c r="D3803" s="29"/>
      <c r="E3803" s="29"/>
      <c r="F3803" s="39" t="s">
        <v>3010</v>
      </c>
      <c r="G3803" s="29" t="s">
        <v>61</v>
      </c>
      <c r="H3803" s="70" t="s">
        <v>69</v>
      </c>
      <c r="I3803" s="148" t="s">
        <v>33</v>
      </c>
      <c r="J3803" s="147" t="s">
        <v>33</v>
      </c>
      <c r="K3803" s="148" t="e">
        <v>#N/A</v>
      </c>
      <c r="L3803" s="148" t="s">
        <v>32</v>
      </c>
      <c r="M3803" s="147">
        <v>42551</v>
      </c>
      <c r="N3803" s="29" t="str">
        <f t="shared" si="820"/>
        <v/>
      </c>
      <c r="O3803" s="29" t="str">
        <f t="shared" si="821"/>
        <v/>
      </c>
      <c r="P3803" s="29" t="str">
        <f t="shared" si="822"/>
        <v/>
      </c>
      <c r="Q3803" s="29" t="str">
        <f t="shared" si="825"/>
        <v/>
      </c>
      <c r="R3803" s="29" t="str">
        <f t="shared" si="826"/>
        <v/>
      </c>
      <c r="S3803" s="29" t="str">
        <f t="shared" si="827"/>
        <v/>
      </c>
      <c r="T3803" s="29" t="str">
        <f t="shared" si="828"/>
        <v/>
      </c>
      <c r="U3803" s="29"/>
      <c r="V3803" s="29"/>
      <c r="W3803" s="38" t="s">
        <v>2488</v>
      </c>
      <c r="X3803" s="29" t="s">
        <v>158</v>
      </c>
      <c r="Y3803" s="146">
        <v>58869</v>
      </c>
      <c r="Z3803" s="33">
        <v>64756</v>
      </c>
      <c r="AA3803" s="34">
        <f t="shared" si="817"/>
        <v>0.1</v>
      </c>
      <c r="AB3803" s="33">
        <f t="shared" si="818"/>
        <v>64756</v>
      </c>
      <c r="AC3803" s="34">
        <f t="shared" si="819"/>
        <v>0.10000169189216733</v>
      </c>
      <c r="AD3803" s="145">
        <f t="shared" si="829"/>
        <v>53963.332999999999</v>
      </c>
      <c r="AE3803" s="105">
        <v>49057.5</v>
      </c>
      <c r="AF3803" s="34" t="s">
        <v>36</v>
      </c>
      <c r="AG3803" s="34" t="s">
        <v>70</v>
      </c>
      <c r="AH3803" s="34" t="s">
        <v>70</v>
      </c>
      <c r="AI3803" s="29">
        <v>16.5</v>
      </c>
      <c r="AJ3803" s="29">
        <v>0.7</v>
      </c>
      <c r="AK3803" s="29">
        <v>0</v>
      </c>
      <c r="AL3803" s="29">
        <v>0</v>
      </c>
      <c r="AM3803" s="29" t="s">
        <v>27</v>
      </c>
      <c r="AN3803" s="44" t="s">
        <v>27</v>
      </c>
      <c r="AO3803" s="29" t="s">
        <v>27</v>
      </c>
      <c r="AP3803" s="29">
        <v>1</v>
      </c>
      <c r="AQ3803" s="29" t="s">
        <v>33</v>
      </c>
      <c r="AR3803" s="29" t="s">
        <v>33</v>
      </c>
      <c r="AS3803" s="29" t="s">
        <v>33</v>
      </c>
      <c r="AT3803" s="29"/>
      <c r="AU3803" s="144"/>
      <c r="AV3803" s="36" t="s">
        <v>28</v>
      </c>
      <c r="AW3803" s="102">
        <v>42551</v>
      </c>
      <c r="AX3803" s="129" t="s">
        <v>33</v>
      </c>
      <c r="AY3803" s="106" t="e">
        <v>#N/A</v>
      </c>
      <c r="BD3803" t="s">
        <v>1724</v>
      </c>
      <c r="BE3803" t="e">
        <v>#N/A</v>
      </c>
      <c r="BF3803" t="s">
        <v>4747</v>
      </c>
      <c r="BH3803" t="str">
        <f t="shared" si="823"/>
        <v/>
      </c>
      <c r="BJ3803" t="str">
        <f t="shared" si="824"/>
        <v>OK</v>
      </c>
      <c r="BK3803" s="130" t="s">
        <v>5302</v>
      </c>
      <c r="BL3803" s="130" t="e">
        <v>#VALUE!</v>
      </c>
      <c r="BM3803" s="131" t="s">
        <v>33</v>
      </c>
      <c r="BN3803" s="131" t="e">
        <v>#VALUE!</v>
      </c>
      <c r="BO3803" t="e">
        <v>#N/A</v>
      </c>
      <c r="BP3803">
        <v>0</v>
      </c>
    </row>
    <row r="3804" spans="1:68" ht="25.2" x14ac:dyDescent="0.3">
      <c r="A3804" s="1"/>
      <c r="B3804" s="47">
        <v>3443</v>
      </c>
      <c r="C3804" s="45">
        <v>1059783</v>
      </c>
      <c r="D3804" s="29"/>
      <c r="E3804" s="29"/>
      <c r="F3804" s="39" t="s">
        <v>3011</v>
      </c>
      <c r="G3804" s="29" t="s">
        <v>61</v>
      </c>
      <c r="H3804" s="70" t="s">
        <v>69</v>
      </c>
      <c r="I3804" s="148" t="s">
        <v>33</v>
      </c>
      <c r="J3804" s="147" t="s">
        <v>33</v>
      </c>
      <c r="K3804" s="148" t="e">
        <v>#N/A</v>
      </c>
      <c r="L3804" s="148" t="s">
        <v>32</v>
      </c>
      <c r="M3804" s="147">
        <v>42551</v>
      </c>
      <c r="N3804" s="29" t="str">
        <f t="shared" si="820"/>
        <v/>
      </c>
      <c r="O3804" s="29" t="str">
        <f t="shared" si="821"/>
        <v/>
      </c>
      <c r="P3804" s="29" t="str">
        <f t="shared" si="822"/>
        <v/>
      </c>
      <c r="Q3804" s="29" t="str">
        <f t="shared" si="825"/>
        <v/>
      </c>
      <c r="R3804" s="29" t="str">
        <f t="shared" si="826"/>
        <v/>
      </c>
      <c r="S3804" s="29" t="str">
        <f t="shared" si="827"/>
        <v/>
      </c>
      <c r="T3804" s="29" t="str">
        <f t="shared" si="828"/>
        <v/>
      </c>
      <c r="U3804" s="29"/>
      <c r="V3804" s="29"/>
      <c r="W3804" s="38" t="s">
        <v>2488</v>
      </c>
      <c r="X3804" s="29" t="s">
        <v>158</v>
      </c>
      <c r="Y3804" s="146">
        <v>91803</v>
      </c>
      <c r="Z3804" s="33">
        <v>100983</v>
      </c>
      <c r="AA3804" s="34">
        <f t="shared" si="817"/>
        <v>0.1</v>
      </c>
      <c r="AB3804" s="33">
        <f t="shared" si="818"/>
        <v>100983</v>
      </c>
      <c r="AC3804" s="34">
        <f t="shared" si="819"/>
        <v>9.9996732132936833E-2</v>
      </c>
      <c r="AD3804" s="145">
        <f t="shared" si="829"/>
        <v>84152.5</v>
      </c>
      <c r="AE3804" s="105">
        <v>76502.5</v>
      </c>
      <c r="AF3804" s="34" t="s">
        <v>36</v>
      </c>
      <c r="AG3804" s="34" t="s">
        <v>73</v>
      </c>
      <c r="AH3804" s="34" t="s">
        <v>73</v>
      </c>
      <c r="AI3804" s="29">
        <v>18.600000000000001</v>
      </c>
      <c r="AJ3804" s="29">
        <v>0.7</v>
      </c>
      <c r="AK3804" s="29">
        <v>0</v>
      </c>
      <c r="AL3804" s="29">
        <v>0</v>
      </c>
      <c r="AM3804" s="29" t="s">
        <v>27</v>
      </c>
      <c r="AN3804" s="44" t="s">
        <v>27</v>
      </c>
      <c r="AO3804" s="29" t="s">
        <v>27</v>
      </c>
      <c r="AP3804" s="29">
        <v>1</v>
      </c>
      <c r="AQ3804" s="29" t="s">
        <v>33</v>
      </c>
      <c r="AR3804" s="29" t="s">
        <v>33</v>
      </c>
      <c r="AS3804" s="29" t="s">
        <v>33</v>
      </c>
      <c r="AT3804" s="29"/>
      <c r="AU3804" s="144"/>
      <c r="AV3804" s="36" t="s">
        <v>28</v>
      </c>
      <c r="AW3804" s="102">
        <v>42551</v>
      </c>
      <c r="AX3804" s="129" t="s">
        <v>33</v>
      </c>
      <c r="AY3804" s="106" t="e">
        <v>#N/A</v>
      </c>
      <c r="BD3804" t="s">
        <v>1724</v>
      </c>
      <c r="BE3804" t="e">
        <v>#N/A</v>
      </c>
      <c r="BF3804" t="s">
        <v>4747</v>
      </c>
      <c r="BH3804" t="str">
        <f t="shared" si="823"/>
        <v/>
      </c>
      <c r="BJ3804" t="str">
        <f t="shared" si="824"/>
        <v>OK</v>
      </c>
      <c r="BK3804" s="130" t="s">
        <v>5302</v>
      </c>
      <c r="BL3804" s="130" t="e">
        <v>#VALUE!</v>
      </c>
      <c r="BM3804" s="131" t="s">
        <v>33</v>
      </c>
      <c r="BN3804" s="131" t="e">
        <v>#VALUE!</v>
      </c>
      <c r="BO3804" t="e">
        <v>#N/A</v>
      </c>
      <c r="BP3804">
        <v>0</v>
      </c>
    </row>
    <row r="3805" spans="1:68" ht="25.2" x14ac:dyDescent="0.3">
      <c r="A3805" s="1"/>
      <c r="B3805" s="47">
        <v>3444</v>
      </c>
      <c r="C3805" s="45">
        <v>1059784</v>
      </c>
      <c r="D3805" s="29"/>
      <c r="E3805" s="29"/>
      <c r="F3805" s="39" t="s">
        <v>3012</v>
      </c>
      <c r="G3805" s="29" t="s">
        <v>61</v>
      </c>
      <c r="H3805" s="70" t="s">
        <v>69</v>
      </c>
      <c r="I3805" s="148" t="s">
        <v>33</v>
      </c>
      <c r="J3805" s="147" t="s">
        <v>33</v>
      </c>
      <c r="K3805" s="148" t="e">
        <v>#N/A</v>
      </c>
      <c r="L3805" s="148" t="s">
        <v>32</v>
      </c>
      <c r="M3805" s="147">
        <v>42551</v>
      </c>
      <c r="N3805" s="29" t="str">
        <f t="shared" si="820"/>
        <v/>
      </c>
      <c r="O3805" s="29" t="str">
        <f t="shared" si="821"/>
        <v/>
      </c>
      <c r="P3805" s="29" t="str">
        <f t="shared" si="822"/>
        <v/>
      </c>
      <c r="Q3805" s="29" t="str">
        <f t="shared" si="825"/>
        <v/>
      </c>
      <c r="R3805" s="29" t="str">
        <f t="shared" si="826"/>
        <v/>
      </c>
      <c r="S3805" s="29" t="str">
        <f t="shared" si="827"/>
        <v/>
      </c>
      <c r="T3805" s="29" t="str">
        <f t="shared" si="828"/>
        <v/>
      </c>
      <c r="U3805" s="29"/>
      <c r="V3805" s="29"/>
      <c r="W3805" s="38" t="s">
        <v>2488</v>
      </c>
      <c r="X3805" s="29" t="s">
        <v>158</v>
      </c>
      <c r="Y3805" s="146">
        <v>94754</v>
      </c>
      <c r="Z3805" s="33">
        <v>104229</v>
      </c>
      <c r="AA3805" s="34">
        <f t="shared" si="817"/>
        <v>0.1</v>
      </c>
      <c r="AB3805" s="33">
        <f t="shared" si="818"/>
        <v>104229</v>
      </c>
      <c r="AC3805" s="34">
        <f t="shared" si="819"/>
        <v>9.9995773898745047E-2</v>
      </c>
      <c r="AD3805" s="145">
        <f t="shared" si="829"/>
        <v>86857.5</v>
      </c>
      <c r="AE3805" s="105">
        <v>78961.667000000001</v>
      </c>
      <c r="AF3805" s="34" t="s">
        <v>36</v>
      </c>
      <c r="AG3805" s="34" t="s">
        <v>73</v>
      </c>
      <c r="AH3805" s="34" t="s">
        <v>73</v>
      </c>
      <c r="AI3805" s="29">
        <v>19.8</v>
      </c>
      <c r="AJ3805" s="29">
        <v>0.7</v>
      </c>
      <c r="AK3805" s="29">
        <v>0</v>
      </c>
      <c r="AL3805" s="29">
        <v>0</v>
      </c>
      <c r="AM3805" s="29" t="s">
        <v>27</v>
      </c>
      <c r="AN3805" s="44" t="s">
        <v>27</v>
      </c>
      <c r="AO3805" s="29" t="s">
        <v>27</v>
      </c>
      <c r="AP3805" s="29">
        <v>1</v>
      </c>
      <c r="AQ3805" s="29" t="s">
        <v>33</v>
      </c>
      <c r="AR3805" s="29" t="s">
        <v>33</v>
      </c>
      <c r="AS3805" s="29" t="s">
        <v>33</v>
      </c>
      <c r="AT3805" s="29"/>
      <c r="AU3805" s="144"/>
      <c r="AV3805" s="36" t="s">
        <v>28</v>
      </c>
      <c r="AW3805" s="102">
        <v>42551</v>
      </c>
      <c r="AX3805" s="129" t="s">
        <v>33</v>
      </c>
      <c r="AY3805" s="106" t="e">
        <v>#N/A</v>
      </c>
      <c r="BD3805" t="s">
        <v>1724</v>
      </c>
      <c r="BE3805" t="e">
        <v>#N/A</v>
      </c>
      <c r="BF3805" t="s">
        <v>4747</v>
      </c>
      <c r="BH3805" t="str">
        <f t="shared" si="823"/>
        <v/>
      </c>
      <c r="BJ3805" t="str">
        <f t="shared" si="824"/>
        <v>OK</v>
      </c>
      <c r="BK3805" s="130" t="s">
        <v>5302</v>
      </c>
      <c r="BL3805" s="130" t="e">
        <v>#VALUE!</v>
      </c>
      <c r="BM3805" s="131" t="s">
        <v>33</v>
      </c>
      <c r="BN3805" s="131" t="e">
        <v>#VALUE!</v>
      </c>
      <c r="BO3805" t="e">
        <v>#N/A</v>
      </c>
      <c r="BP3805">
        <v>0</v>
      </c>
    </row>
    <row r="3806" spans="1:68" ht="25.2" x14ac:dyDescent="0.3">
      <c r="A3806" s="1"/>
      <c r="B3806" s="47">
        <v>3445</v>
      </c>
      <c r="C3806" s="45">
        <v>1054488</v>
      </c>
      <c r="D3806" s="29"/>
      <c r="E3806" s="29"/>
      <c r="F3806" s="31" t="s">
        <v>3013</v>
      </c>
      <c r="G3806" s="29" t="s">
        <v>31</v>
      </c>
      <c r="H3806" s="70" t="s">
        <v>4779</v>
      </c>
      <c r="I3806" s="148" t="s">
        <v>33</v>
      </c>
      <c r="J3806" s="147" t="s">
        <v>33</v>
      </c>
      <c r="K3806" s="148" t="e">
        <v>#N/A</v>
      </c>
      <c r="L3806" s="148" t="s">
        <v>32</v>
      </c>
      <c r="M3806" s="147">
        <v>42551</v>
      </c>
      <c r="N3806" s="29" t="str">
        <f t="shared" si="820"/>
        <v/>
      </c>
      <c r="O3806" s="29" t="str">
        <f t="shared" si="821"/>
        <v/>
      </c>
      <c r="P3806" s="29" t="str">
        <f t="shared" si="822"/>
        <v/>
      </c>
      <c r="Q3806" s="29" t="str">
        <f t="shared" si="825"/>
        <v/>
      </c>
      <c r="R3806" s="29" t="str">
        <f t="shared" si="826"/>
        <v/>
      </c>
      <c r="S3806" s="29" t="str">
        <f t="shared" si="827"/>
        <v/>
      </c>
      <c r="T3806" s="29" t="str">
        <f t="shared" si="828"/>
        <v/>
      </c>
      <c r="U3806" s="29"/>
      <c r="V3806" s="29"/>
      <c r="W3806" s="38" t="s">
        <v>2488</v>
      </c>
      <c r="X3806" s="29" t="s">
        <v>158</v>
      </c>
      <c r="Y3806" s="146">
        <v>12566</v>
      </c>
      <c r="Z3806" s="33">
        <v>16085</v>
      </c>
      <c r="AA3806" s="34">
        <f t="shared" si="817"/>
        <v>0.28000000000000003</v>
      </c>
      <c r="AB3806" s="33">
        <f t="shared" si="818"/>
        <v>16085</v>
      </c>
      <c r="AC3806" s="34">
        <f t="shared" si="819"/>
        <v>0.28004137259139356</v>
      </c>
      <c r="AD3806" s="145">
        <f t="shared" si="829"/>
        <v>13404.166999999999</v>
      </c>
      <c r="AE3806" s="105">
        <v>10471.666999999999</v>
      </c>
      <c r="AF3806" s="34" t="s">
        <v>36</v>
      </c>
      <c r="AG3806" s="34" t="s">
        <v>36</v>
      </c>
      <c r="AH3806" s="34" t="s">
        <v>36</v>
      </c>
      <c r="AI3806" s="29">
        <v>5.6</v>
      </c>
      <c r="AJ3806" s="29">
        <v>0.19228999999999999</v>
      </c>
      <c r="AK3806" s="29">
        <v>10</v>
      </c>
      <c r="AL3806" s="29">
        <v>0</v>
      </c>
      <c r="AM3806" s="29" t="s">
        <v>28</v>
      </c>
      <c r="AN3806" s="158" t="s">
        <v>28</v>
      </c>
      <c r="AO3806" s="29" t="s">
        <v>28</v>
      </c>
      <c r="AP3806" s="29">
        <v>1</v>
      </c>
      <c r="AQ3806" s="29" t="s">
        <v>33</v>
      </c>
      <c r="AR3806" s="29" t="s">
        <v>33</v>
      </c>
      <c r="AS3806" s="29" t="s">
        <v>33</v>
      </c>
      <c r="AT3806" s="29"/>
      <c r="AU3806" s="144"/>
      <c r="AV3806" s="36" t="s">
        <v>28</v>
      </c>
      <c r="AW3806" s="102">
        <v>42551</v>
      </c>
      <c r="AX3806" s="129" t="s">
        <v>33</v>
      </c>
      <c r="AY3806" s="106">
        <v>211</v>
      </c>
      <c r="BD3806" t="s">
        <v>1608</v>
      </c>
      <c r="BE3806" t="e">
        <v>#N/A</v>
      </c>
      <c r="BF3806">
        <v>0</v>
      </c>
      <c r="BH3806" t="str">
        <f t="shared" si="823"/>
        <v>AV</v>
      </c>
      <c r="BJ3806" t="str">
        <f t="shared" si="824"/>
        <v>OK</v>
      </c>
      <c r="BK3806" s="130">
        <v>16085</v>
      </c>
      <c r="BL3806" s="130" t="s">
        <v>37</v>
      </c>
      <c r="BM3806" s="131" t="s">
        <v>33</v>
      </c>
      <c r="BN3806" s="131" t="e">
        <v>#VALUE!</v>
      </c>
      <c r="BO3806">
        <v>16085</v>
      </c>
      <c r="BP3806">
        <v>0</v>
      </c>
    </row>
    <row r="3807" spans="1:68" ht="25.2" x14ac:dyDescent="0.3">
      <c r="A3807" s="1"/>
      <c r="B3807" s="47">
        <v>3446</v>
      </c>
      <c r="C3807" s="45">
        <v>1054489</v>
      </c>
      <c r="D3807" s="29"/>
      <c r="E3807" s="29"/>
      <c r="F3807" s="31" t="s">
        <v>3014</v>
      </c>
      <c r="G3807" s="29" t="s">
        <v>31</v>
      </c>
      <c r="H3807" s="29"/>
      <c r="I3807" s="148" t="s">
        <v>33</v>
      </c>
      <c r="J3807" s="147" t="s">
        <v>33</v>
      </c>
      <c r="K3807" s="148" t="e">
        <v>#N/A</v>
      </c>
      <c r="L3807" s="148" t="s">
        <v>32</v>
      </c>
      <c r="M3807" s="147">
        <v>42551</v>
      </c>
      <c r="N3807" s="29" t="str">
        <f t="shared" si="820"/>
        <v/>
      </c>
      <c r="O3807" s="29" t="str">
        <f t="shared" si="821"/>
        <v/>
      </c>
      <c r="P3807" s="29" t="str">
        <f t="shared" si="822"/>
        <v/>
      </c>
      <c r="Q3807" s="29" t="str">
        <f t="shared" si="825"/>
        <v/>
      </c>
      <c r="R3807" s="29" t="str">
        <f t="shared" si="826"/>
        <v/>
      </c>
      <c r="S3807" s="29" t="str">
        <f t="shared" si="827"/>
        <v/>
      </c>
      <c r="T3807" s="29" t="str">
        <f t="shared" si="828"/>
        <v/>
      </c>
      <c r="U3807" s="29"/>
      <c r="V3807" s="29"/>
      <c r="W3807" s="38" t="s">
        <v>2488</v>
      </c>
      <c r="X3807" s="29" t="s">
        <v>158</v>
      </c>
      <c r="Y3807" s="146">
        <v>5719</v>
      </c>
      <c r="Z3807" s="33">
        <v>7320</v>
      </c>
      <c r="AA3807" s="34">
        <f t="shared" si="817"/>
        <v>0.28000000000000003</v>
      </c>
      <c r="AB3807" s="33">
        <f t="shared" si="818"/>
        <v>7320</v>
      </c>
      <c r="AC3807" s="34">
        <f t="shared" si="819"/>
        <v>0.27994413568415016</v>
      </c>
      <c r="AD3807" s="145">
        <f t="shared" si="829"/>
        <v>6100</v>
      </c>
      <c r="AE3807" s="105">
        <v>4765.8329999999996</v>
      </c>
      <c r="AF3807" s="34" t="s">
        <v>36</v>
      </c>
      <c r="AG3807" s="34" t="s">
        <v>36</v>
      </c>
      <c r="AH3807" s="34" t="s">
        <v>36</v>
      </c>
      <c r="AI3807" s="29">
        <v>5.9349999999999996</v>
      </c>
      <c r="AJ3807" s="29">
        <v>0.155</v>
      </c>
      <c r="AK3807" s="29">
        <v>0</v>
      </c>
      <c r="AL3807" s="29">
        <v>0</v>
      </c>
      <c r="AM3807" s="29" t="s">
        <v>28</v>
      </c>
      <c r="AN3807" s="44" t="s">
        <v>27</v>
      </c>
      <c r="AO3807" s="29" t="s">
        <v>28</v>
      </c>
      <c r="AP3807" s="29">
        <v>1</v>
      </c>
      <c r="AQ3807" s="29" t="s">
        <v>33</v>
      </c>
      <c r="AR3807" s="29" t="s">
        <v>33</v>
      </c>
      <c r="AS3807" s="29" t="s">
        <v>33</v>
      </c>
      <c r="AT3807" s="29"/>
      <c r="AU3807" s="144"/>
      <c r="AV3807" s="36" t="s">
        <v>28</v>
      </c>
      <c r="AW3807" s="102">
        <v>42551</v>
      </c>
      <c r="AX3807" s="129" t="s">
        <v>33</v>
      </c>
      <c r="AY3807" s="106">
        <v>8</v>
      </c>
      <c r="BD3807" t="s">
        <v>1608</v>
      </c>
      <c r="BE3807" t="e">
        <v>#N/A</v>
      </c>
      <c r="BF3807">
        <v>0</v>
      </c>
      <c r="BH3807" t="str">
        <f t="shared" si="823"/>
        <v/>
      </c>
      <c r="BJ3807" t="str">
        <f t="shared" si="824"/>
        <v>OK</v>
      </c>
      <c r="BK3807" s="130" t="s">
        <v>5302</v>
      </c>
      <c r="BL3807" s="130" t="e">
        <v>#VALUE!</v>
      </c>
      <c r="BM3807" s="131" t="s">
        <v>33</v>
      </c>
      <c r="BN3807" s="131" t="e">
        <v>#VALUE!</v>
      </c>
      <c r="BO3807" t="e">
        <v>#N/A</v>
      </c>
      <c r="BP3807">
        <v>0</v>
      </c>
    </row>
    <row r="3808" spans="1:68" ht="25.2" x14ac:dyDescent="0.3">
      <c r="A3808" s="1"/>
      <c r="B3808" s="47">
        <v>3447</v>
      </c>
      <c r="C3808" s="45">
        <v>1054490</v>
      </c>
      <c r="D3808" s="29"/>
      <c r="E3808" s="29"/>
      <c r="F3808" s="31" t="s">
        <v>3015</v>
      </c>
      <c r="G3808" s="29" t="s">
        <v>31</v>
      </c>
      <c r="H3808" s="70" t="s">
        <v>4779</v>
      </c>
      <c r="I3808" s="148" t="s">
        <v>33</v>
      </c>
      <c r="J3808" s="147" t="s">
        <v>33</v>
      </c>
      <c r="K3808" s="148" t="e">
        <v>#N/A</v>
      </c>
      <c r="L3808" s="148" t="s">
        <v>32</v>
      </c>
      <c r="M3808" s="147">
        <v>42551</v>
      </c>
      <c r="N3808" s="29" t="str">
        <f t="shared" si="820"/>
        <v/>
      </c>
      <c r="O3808" s="29" t="str">
        <f t="shared" si="821"/>
        <v/>
      </c>
      <c r="P3808" s="29" t="str">
        <f t="shared" si="822"/>
        <v/>
      </c>
      <c r="Q3808" s="29" t="str">
        <f t="shared" si="825"/>
        <v/>
      </c>
      <c r="R3808" s="29" t="str">
        <f t="shared" si="826"/>
        <v/>
      </c>
      <c r="S3808" s="29" t="str">
        <f t="shared" si="827"/>
        <v/>
      </c>
      <c r="T3808" s="29" t="str">
        <f t="shared" si="828"/>
        <v/>
      </c>
      <c r="U3808" s="29"/>
      <c r="V3808" s="29"/>
      <c r="W3808" s="38" t="s">
        <v>2488</v>
      </c>
      <c r="X3808" s="29" t="s">
        <v>158</v>
      </c>
      <c r="Y3808" s="146">
        <v>16586</v>
      </c>
      <c r="Z3808" s="33">
        <v>21231</v>
      </c>
      <c r="AA3808" s="34">
        <f t="shared" si="817"/>
        <v>0.28000000000000003</v>
      </c>
      <c r="AB3808" s="33">
        <f t="shared" si="818"/>
        <v>21231</v>
      </c>
      <c r="AC3808" s="34">
        <f t="shared" si="819"/>
        <v>0.28005543759663726</v>
      </c>
      <c r="AD3808" s="145">
        <f t="shared" si="829"/>
        <v>17692.5</v>
      </c>
      <c r="AE3808" s="105">
        <v>13821.666999999999</v>
      </c>
      <c r="AF3808" s="34" t="s">
        <v>36</v>
      </c>
      <c r="AG3808" s="34" t="s">
        <v>36</v>
      </c>
      <c r="AH3808" s="34" t="s">
        <v>36</v>
      </c>
      <c r="AI3808" s="29">
        <v>14.24</v>
      </c>
      <c r="AJ3808" s="29">
        <v>0.372</v>
      </c>
      <c r="AK3808" s="29">
        <v>0</v>
      </c>
      <c r="AL3808" s="29">
        <v>0</v>
      </c>
      <c r="AM3808" s="29" t="s">
        <v>28</v>
      </c>
      <c r="AN3808" s="44" t="s">
        <v>27</v>
      </c>
      <c r="AO3808" s="29" t="s">
        <v>28</v>
      </c>
      <c r="AP3808" s="29">
        <v>1</v>
      </c>
      <c r="AQ3808" s="29" t="s">
        <v>33</v>
      </c>
      <c r="AR3808" s="29" t="s">
        <v>33</v>
      </c>
      <c r="AS3808" s="29" t="s">
        <v>33</v>
      </c>
      <c r="AT3808" s="29"/>
      <c r="AU3808" s="144"/>
      <c r="AV3808" s="36" t="s">
        <v>28</v>
      </c>
      <c r="AW3808" s="102">
        <v>42551</v>
      </c>
      <c r="AX3808" s="129" t="s">
        <v>33</v>
      </c>
      <c r="AY3808" s="106">
        <v>20</v>
      </c>
      <c r="BD3808" t="s">
        <v>1608</v>
      </c>
      <c r="BE3808" t="e">
        <v>#N/A</v>
      </c>
      <c r="BF3808">
        <v>0</v>
      </c>
      <c r="BH3808" t="str">
        <f t="shared" si="823"/>
        <v/>
      </c>
      <c r="BJ3808" t="str">
        <f t="shared" si="824"/>
        <v>OK</v>
      </c>
      <c r="BK3808" s="130">
        <v>21231</v>
      </c>
      <c r="BL3808" s="130" t="s">
        <v>37</v>
      </c>
      <c r="BM3808" s="131" t="s">
        <v>33</v>
      </c>
      <c r="BN3808" s="131" t="e">
        <v>#VALUE!</v>
      </c>
      <c r="BO3808">
        <v>21231</v>
      </c>
      <c r="BP3808">
        <v>0</v>
      </c>
    </row>
    <row r="3809" spans="1:68" ht="25.2" x14ac:dyDescent="0.3">
      <c r="A3809" s="1"/>
      <c r="B3809" s="47">
        <v>3448</v>
      </c>
      <c r="C3809" s="45">
        <v>1054491</v>
      </c>
      <c r="D3809" s="29"/>
      <c r="E3809" s="29"/>
      <c r="F3809" s="31" t="s">
        <v>3016</v>
      </c>
      <c r="G3809" s="29" t="s">
        <v>31</v>
      </c>
      <c r="H3809" s="70" t="s">
        <v>4779</v>
      </c>
      <c r="I3809" s="148" t="s">
        <v>33</v>
      </c>
      <c r="J3809" s="147" t="s">
        <v>33</v>
      </c>
      <c r="K3809" s="148" t="e">
        <v>#N/A</v>
      </c>
      <c r="L3809" s="148" t="s">
        <v>32</v>
      </c>
      <c r="M3809" s="147">
        <v>42551</v>
      </c>
      <c r="N3809" s="29" t="str">
        <f t="shared" si="820"/>
        <v/>
      </c>
      <c r="O3809" s="29" t="str">
        <f t="shared" si="821"/>
        <v/>
      </c>
      <c r="P3809" s="29" t="str">
        <f t="shared" si="822"/>
        <v/>
      </c>
      <c r="Q3809" s="29" t="str">
        <f t="shared" si="825"/>
        <v/>
      </c>
      <c r="R3809" s="29" t="str">
        <f t="shared" si="826"/>
        <v/>
      </c>
      <c r="S3809" s="29" t="str">
        <f t="shared" si="827"/>
        <v/>
      </c>
      <c r="T3809" s="29" t="str">
        <f t="shared" si="828"/>
        <v/>
      </c>
      <c r="U3809" s="29"/>
      <c r="V3809" s="29"/>
      <c r="W3809" s="38" t="s">
        <v>2488</v>
      </c>
      <c r="X3809" s="29" t="s">
        <v>158</v>
      </c>
      <c r="Y3809" s="146">
        <v>23352</v>
      </c>
      <c r="Z3809" s="33">
        <v>29890</v>
      </c>
      <c r="AA3809" s="34">
        <f t="shared" si="817"/>
        <v>0.28000000000000003</v>
      </c>
      <c r="AB3809" s="33">
        <f t="shared" si="818"/>
        <v>29890</v>
      </c>
      <c r="AC3809" s="34">
        <f t="shared" si="819"/>
        <v>0.27997600205549839</v>
      </c>
      <c r="AD3809" s="145">
        <f t="shared" si="829"/>
        <v>24908.332999999999</v>
      </c>
      <c r="AE3809" s="105">
        <v>19460</v>
      </c>
      <c r="AF3809" s="34" t="s">
        <v>36</v>
      </c>
      <c r="AG3809" s="34" t="s">
        <v>36</v>
      </c>
      <c r="AH3809" s="34" t="s">
        <v>36</v>
      </c>
      <c r="AI3809" s="29">
        <v>28.49</v>
      </c>
      <c r="AJ3809" s="29">
        <v>0.74299999999999999</v>
      </c>
      <c r="AK3809" s="29">
        <v>0</v>
      </c>
      <c r="AL3809" s="29">
        <v>0</v>
      </c>
      <c r="AM3809" s="29" t="s">
        <v>28</v>
      </c>
      <c r="AN3809" s="44" t="s">
        <v>27</v>
      </c>
      <c r="AO3809" s="29" t="s">
        <v>28</v>
      </c>
      <c r="AP3809" s="29">
        <v>1</v>
      </c>
      <c r="AQ3809" s="29" t="s">
        <v>33</v>
      </c>
      <c r="AR3809" s="29" t="s">
        <v>33</v>
      </c>
      <c r="AS3809" s="29" t="s">
        <v>33</v>
      </c>
      <c r="AT3809" s="29"/>
      <c r="AU3809" s="144"/>
      <c r="AV3809" s="36" t="s">
        <v>28</v>
      </c>
      <c r="AW3809" s="102">
        <v>42551</v>
      </c>
      <c r="AX3809" s="129" t="s">
        <v>33</v>
      </c>
      <c r="AY3809" s="106">
        <v>179</v>
      </c>
      <c r="BD3809" t="s">
        <v>1608</v>
      </c>
      <c r="BE3809" t="e">
        <v>#N/A</v>
      </c>
      <c r="BF3809">
        <v>0</v>
      </c>
      <c r="BH3809" t="str">
        <f t="shared" si="823"/>
        <v/>
      </c>
      <c r="BJ3809" t="str">
        <f t="shared" si="824"/>
        <v>OK</v>
      </c>
      <c r="BK3809" s="130">
        <v>29890</v>
      </c>
      <c r="BL3809" s="130" t="s">
        <v>37</v>
      </c>
      <c r="BM3809" s="131" t="s">
        <v>33</v>
      </c>
      <c r="BN3809" s="131" t="e">
        <v>#VALUE!</v>
      </c>
      <c r="BO3809">
        <v>29890</v>
      </c>
      <c r="BP3809">
        <v>0</v>
      </c>
    </row>
    <row r="3810" spans="1:68" ht="25.2" x14ac:dyDescent="0.3">
      <c r="A3810" s="1"/>
      <c r="B3810" s="47">
        <v>3449</v>
      </c>
      <c r="C3810" s="45">
        <v>1054493</v>
      </c>
      <c r="D3810" s="29"/>
      <c r="E3810" s="29"/>
      <c r="F3810" s="31" t="s">
        <v>3017</v>
      </c>
      <c r="G3810" s="29" t="s">
        <v>31</v>
      </c>
      <c r="H3810" s="29"/>
      <c r="I3810" s="148" t="s">
        <v>33</v>
      </c>
      <c r="J3810" s="147" t="s">
        <v>33</v>
      </c>
      <c r="K3810" s="148" t="e">
        <v>#N/A</v>
      </c>
      <c r="L3810" s="148" t="s">
        <v>32</v>
      </c>
      <c r="M3810" s="147">
        <v>42551</v>
      </c>
      <c r="N3810" s="29" t="str">
        <f t="shared" si="820"/>
        <v/>
      </c>
      <c r="O3810" s="29" t="str">
        <f t="shared" si="821"/>
        <v/>
      </c>
      <c r="P3810" s="29" t="str">
        <f t="shared" si="822"/>
        <v/>
      </c>
      <c r="Q3810" s="29" t="str">
        <f t="shared" si="825"/>
        <v/>
      </c>
      <c r="R3810" s="29" t="str">
        <f t="shared" si="826"/>
        <v/>
      </c>
      <c r="S3810" s="29" t="str">
        <f t="shared" si="827"/>
        <v/>
      </c>
      <c r="T3810" s="29" t="str">
        <f t="shared" si="828"/>
        <v/>
      </c>
      <c r="U3810" s="29"/>
      <c r="V3810" s="29"/>
      <c r="W3810" s="38" t="s">
        <v>2488</v>
      </c>
      <c r="X3810" s="29" t="s">
        <v>158</v>
      </c>
      <c r="Y3810" s="146">
        <v>14068</v>
      </c>
      <c r="Z3810" s="33">
        <v>18007</v>
      </c>
      <c r="AA3810" s="34">
        <f t="shared" si="817"/>
        <v>0.28000000000000003</v>
      </c>
      <c r="AB3810" s="33">
        <f t="shared" si="818"/>
        <v>18007</v>
      </c>
      <c r="AC3810" s="34">
        <f t="shared" si="819"/>
        <v>0.27999716462886448</v>
      </c>
      <c r="AD3810" s="145">
        <f t="shared" si="829"/>
        <v>15005.833000000001</v>
      </c>
      <c r="AE3810" s="105">
        <v>11723.333000000001</v>
      </c>
      <c r="AF3810" s="34" t="s">
        <v>36</v>
      </c>
      <c r="AG3810" s="34" t="s">
        <v>36</v>
      </c>
      <c r="AH3810" s="34" t="s">
        <v>36</v>
      </c>
      <c r="AI3810" s="29">
        <v>8.2479999999999993</v>
      </c>
      <c r="AJ3810" s="29">
        <v>0.33700000000000002</v>
      </c>
      <c r="AK3810" s="29">
        <v>0</v>
      </c>
      <c r="AL3810" s="29">
        <v>0</v>
      </c>
      <c r="AM3810" s="29" t="s">
        <v>28</v>
      </c>
      <c r="AN3810" s="44" t="s">
        <v>27</v>
      </c>
      <c r="AO3810" s="29" t="s">
        <v>28</v>
      </c>
      <c r="AP3810" s="29">
        <v>1</v>
      </c>
      <c r="AQ3810" s="29" t="s">
        <v>33</v>
      </c>
      <c r="AR3810" s="29" t="s">
        <v>33</v>
      </c>
      <c r="AS3810" s="29" t="s">
        <v>33</v>
      </c>
      <c r="AT3810" s="29"/>
      <c r="AU3810" s="144"/>
      <c r="AV3810" s="36" t="s">
        <v>28</v>
      </c>
      <c r="AW3810" s="102">
        <v>42551</v>
      </c>
      <c r="AX3810" s="129" t="s">
        <v>33</v>
      </c>
      <c r="AY3810" s="106" t="e">
        <v>#N/A</v>
      </c>
      <c r="BD3810" t="s">
        <v>1608</v>
      </c>
      <c r="BE3810" t="e">
        <v>#N/A</v>
      </c>
      <c r="BF3810">
        <v>0</v>
      </c>
      <c r="BH3810" t="str">
        <f t="shared" si="823"/>
        <v/>
      </c>
      <c r="BJ3810" t="str">
        <f t="shared" si="824"/>
        <v>OK</v>
      </c>
      <c r="BK3810" s="130" t="s">
        <v>5302</v>
      </c>
      <c r="BL3810" s="130" t="e">
        <v>#VALUE!</v>
      </c>
      <c r="BM3810" s="131" t="s">
        <v>33</v>
      </c>
      <c r="BN3810" s="131" t="e">
        <v>#VALUE!</v>
      </c>
      <c r="BO3810" t="e">
        <v>#N/A</v>
      </c>
      <c r="BP3810">
        <v>0</v>
      </c>
    </row>
    <row r="3811" spans="1:68" ht="25.2" x14ac:dyDescent="0.3">
      <c r="A3811" s="1"/>
      <c r="B3811" s="47">
        <v>3450</v>
      </c>
      <c r="C3811" s="45">
        <v>1054494</v>
      </c>
      <c r="D3811" s="29"/>
      <c r="E3811" s="29"/>
      <c r="F3811" s="31" t="s">
        <v>3018</v>
      </c>
      <c r="G3811" s="29" t="s">
        <v>31</v>
      </c>
      <c r="H3811" s="29"/>
      <c r="I3811" s="148" t="s">
        <v>33</v>
      </c>
      <c r="J3811" s="147" t="s">
        <v>33</v>
      </c>
      <c r="K3811" s="148" t="e">
        <v>#N/A</v>
      </c>
      <c r="L3811" s="148" t="s">
        <v>32</v>
      </c>
      <c r="M3811" s="147">
        <v>42551</v>
      </c>
      <c r="N3811" s="29" t="str">
        <f t="shared" si="820"/>
        <v/>
      </c>
      <c r="O3811" s="29" t="str">
        <f t="shared" si="821"/>
        <v/>
      </c>
      <c r="P3811" s="29" t="str">
        <f t="shared" si="822"/>
        <v/>
      </c>
      <c r="Q3811" s="29" t="str">
        <f t="shared" si="825"/>
        <v/>
      </c>
      <c r="R3811" s="29" t="str">
        <f t="shared" si="826"/>
        <v/>
      </c>
      <c r="S3811" s="29" t="str">
        <f t="shared" si="827"/>
        <v/>
      </c>
      <c r="T3811" s="29" t="str">
        <f t="shared" si="828"/>
        <v/>
      </c>
      <c r="U3811" s="29"/>
      <c r="V3811" s="29"/>
      <c r="W3811" s="38" t="s">
        <v>2488</v>
      </c>
      <c r="X3811" s="29" t="s">
        <v>158</v>
      </c>
      <c r="Y3811" s="146">
        <v>11031</v>
      </c>
      <c r="Z3811" s="33">
        <v>14120</v>
      </c>
      <c r="AA3811" s="34">
        <f t="shared" si="817"/>
        <v>0.28000000000000003</v>
      </c>
      <c r="AB3811" s="33">
        <f t="shared" si="818"/>
        <v>14120</v>
      </c>
      <c r="AC3811" s="34">
        <f t="shared" si="819"/>
        <v>0.28002904541745982</v>
      </c>
      <c r="AD3811" s="145">
        <f t="shared" si="829"/>
        <v>11766.666999999999</v>
      </c>
      <c r="AE3811" s="105">
        <v>9192.5</v>
      </c>
      <c r="AF3811" s="34" t="s">
        <v>36</v>
      </c>
      <c r="AG3811" s="34" t="s">
        <v>36</v>
      </c>
      <c r="AH3811" s="34" t="s">
        <v>36</v>
      </c>
      <c r="AI3811" s="29">
        <v>10.99</v>
      </c>
      <c r="AJ3811" s="29">
        <v>0.28100000000000003</v>
      </c>
      <c r="AK3811" s="29">
        <v>0</v>
      </c>
      <c r="AL3811" s="29">
        <v>0</v>
      </c>
      <c r="AM3811" s="29" t="s">
        <v>28</v>
      </c>
      <c r="AN3811" s="44" t="s">
        <v>27</v>
      </c>
      <c r="AO3811" s="29" t="s">
        <v>28</v>
      </c>
      <c r="AP3811" s="29">
        <v>1</v>
      </c>
      <c r="AQ3811" s="29" t="s">
        <v>33</v>
      </c>
      <c r="AR3811" s="29" t="s">
        <v>33</v>
      </c>
      <c r="AS3811" s="29" t="s">
        <v>33</v>
      </c>
      <c r="AT3811" s="29"/>
      <c r="AU3811" s="144"/>
      <c r="AV3811" s="36" t="s">
        <v>28</v>
      </c>
      <c r="AW3811" s="102">
        <v>42551</v>
      </c>
      <c r="AX3811" s="129" t="s">
        <v>33</v>
      </c>
      <c r="AY3811" s="106" t="e">
        <v>#N/A</v>
      </c>
      <c r="BD3811" t="s">
        <v>1608</v>
      </c>
      <c r="BE3811" t="e">
        <v>#N/A</v>
      </c>
      <c r="BF3811">
        <v>0</v>
      </c>
      <c r="BH3811" t="str">
        <f t="shared" si="823"/>
        <v/>
      </c>
      <c r="BJ3811" t="str">
        <f t="shared" si="824"/>
        <v>OK</v>
      </c>
      <c r="BK3811" s="130" t="s">
        <v>5302</v>
      </c>
      <c r="BL3811" s="130" t="e">
        <v>#VALUE!</v>
      </c>
      <c r="BM3811" s="131" t="s">
        <v>33</v>
      </c>
      <c r="BN3811" s="131" t="e">
        <v>#VALUE!</v>
      </c>
      <c r="BO3811" t="e">
        <v>#N/A</v>
      </c>
      <c r="BP3811">
        <v>0</v>
      </c>
    </row>
    <row r="3812" spans="1:68" ht="25.2" x14ac:dyDescent="0.3">
      <c r="A3812" s="1"/>
      <c r="B3812" s="47">
        <v>3451</v>
      </c>
      <c r="C3812" s="45">
        <v>1054495</v>
      </c>
      <c r="D3812" s="29"/>
      <c r="E3812" s="29"/>
      <c r="F3812" s="31" t="s">
        <v>3019</v>
      </c>
      <c r="G3812" s="29" t="s">
        <v>31</v>
      </c>
      <c r="H3812" s="29"/>
      <c r="I3812" s="148" t="s">
        <v>33</v>
      </c>
      <c r="J3812" s="147" t="s">
        <v>33</v>
      </c>
      <c r="K3812" s="148" t="e">
        <v>#N/A</v>
      </c>
      <c r="L3812" s="148" t="s">
        <v>32</v>
      </c>
      <c r="M3812" s="147">
        <v>42551</v>
      </c>
      <c r="N3812" s="29" t="str">
        <f t="shared" si="820"/>
        <v/>
      </c>
      <c r="O3812" s="29" t="str">
        <f t="shared" si="821"/>
        <v/>
      </c>
      <c r="P3812" s="29" t="str">
        <f t="shared" si="822"/>
        <v/>
      </c>
      <c r="Q3812" s="29" t="str">
        <f t="shared" si="825"/>
        <v/>
      </c>
      <c r="R3812" s="29" t="str">
        <f t="shared" si="826"/>
        <v/>
      </c>
      <c r="S3812" s="29" t="str">
        <f t="shared" si="827"/>
        <v/>
      </c>
      <c r="T3812" s="29" t="str">
        <f t="shared" si="828"/>
        <v/>
      </c>
      <c r="U3812" s="29"/>
      <c r="V3812" s="29"/>
      <c r="W3812" s="38" t="s">
        <v>2488</v>
      </c>
      <c r="X3812" s="29" t="s">
        <v>158</v>
      </c>
      <c r="Y3812" s="146">
        <v>27482</v>
      </c>
      <c r="Z3812" s="33">
        <v>35177</v>
      </c>
      <c r="AA3812" s="34">
        <f t="shared" si="817"/>
        <v>0.28000000000000003</v>
      </c>
      <c r="AB3812" s="33">
        <f t="shared" si="818"/>
        <v>35177</v>
      </c>
      <c r="AC3812" s="34">
        <f t="shared" si="819"/>
        <v>0.28000145142272831</v>
      </c>
      <c r="AD3812" s="145">
        <f t="shared" si="829"/>
        <v>29314.167000000001</v>
      </c>
      <c r="AE3812" s="105">
        <v>22901.667000000001</v>
      </c>
      <c r="AF3812" s="34" t="s">
        <v>36</v>
      </c>
      <c r="AG3812" s="34" t="s">
        <v>36</v>
      </c>
      <c r="AH3812" s="34" t="s">
        <v>36</v>
      </c>
      <c r="AI3812" s="29">
        <v>26.35</v>
      </c>
      <c r="AJ3812" s="29">
        <v>0.67400000000000004</v>
      </c>
      <c r="AK3812" s="29">
        <v>0</v>
      </c>
      <c r="AL3812" s="29">
        <v>0</v>
      </c>
      <c r="AM3812" s="29" t="s">
        <v>28</v>
      </c>
      <c r="AN3812" s="44" t="s">
        <v>27</v>
      </c>
      <c r="AO3812" s="29" t="s">
        <v>28</v>
      </c>
      <c r="AP3812" s="29">
        <v>1</v>
      </c>
      <c r="AQ3812" s="29" t="s">
        <v>33</v>
      </c>
      <c r="AR3812" s="29" t="s">
        <v>33</v>
      </c>
      <c r="AS3812" s="29" t="s">
        <v>33</v>
      </c>
      <c r="AT3812" s="29"/>
      <c r="AU3812" s="144"/>
      <c r="AV3812" s="36" t="s">
        <v>28</v>
      </c>
      <c r="AW3812" s="102">
        <v>42551</v>
      </c>
      <c r="AX3812" s="129" t="s">
        <v>33</v>
      </c>
      <c r="AY3812" s="106">
        <v>1</v>
      </c>
      <c r="BD3812" t="s">
        <v>1608</v>
      </c>
      <c r="BE3812" t="e">
        <v>#N/A</v>
      </c>
      <c r="BF3812">
        <v>0</v>
      </c>
      <c r="BH3812" t="str">
        <f t="shared" si="823"/>
        <v/>
      </c>
      <c r="BJ3812" t="str">
        <f t="shared" si="824"/>
        <v>OK</v>
      </c>
      <c r="BK3812" s="130" t="s">
        <v>5302</v>
      </c>
      <c r="BL3812" s="130" t="e">
        <v>#VALUE!</v>
      </c>
      <c r="BM3812" s="131" t="s">
        <v>33</v>
      </c>
      <c r="BN3812" s="131" t="e">
        <v>#VALUE!</v>
      </c>
      <c r="BO3812" t="e">
        <v>#N/A</v>
      </c>
      <c r="BP3812">
        <v>0</v>
      </c>
    </row>
    <row r="3813" spans="1:68" ht="25.2" x14ac:dyDescent="0.3">
      <c r="A3813" s="1"/>
      <c r="B3813" s="47">
        <v>3452</v>
      </c>
      <c r="C3813" s="45">
        <v>1054496</v>
      </c>
      <c r="D3813" s="29"/>
      <c r="E3813" s="29"/>
      <c r="F3813" s="31" t="s">
        <v>3020</v>
      </c>
      <c r="G3813" s="29" t="s">
        <v>31</v>
      </c>
      <c r="H3813" s="29"/>
      <c r="I3813" s="148" t="s">
        <v>33</v>
      </c>
      <c r="J3813" s="147" t="s">
        <v>33</v>
      </c>
      <c r="K3813" s="148" t="e">
        <v>#N/A</v>
      </c>
      <c r="L3813" s="148" t="s">
        <v>32</v>
      </c>
      <c r="M3813" s="147">
        <v>42551</v>
      </c>
      <c r="N3813" s="29" t="str">
        <f t="shared" si="820"/>
        <v/>
      </c>
      <c r="O3813" s="29" t="str">
        <f t="shared" si="821"/>
        <v/>
      </c>
      <c r="P3813" s="29" t="str">
        <f t="shared" si="822"/>
        <v/>
      </c>
      <c r="Q3813" s="29" t="str">
        <f t="shared" si="825"/>
        <v/>
      </c>
      <c r="R3813" s="29" t="str">
        <f t="shared" si="826"/>
        <v/>
      </c>
      <c r="S3813" s="29" t="str">
        <f t="shared" si="827"/>
        <v/>
      </c>
      <c r="T3813" s="29" t="str">
        <f t="shared" si="828"/>
        <v/>
      </c>
      <c r="U3813" s="29"/>
      <c r="V3813" s="29"/>
      <c r="W3813" s="38" t="s">
        <v>2488</v>
      </c>
      <c r="X3813" s="29" t="s">
        <v>158</v>
      </c>
      <c r="Y3813" s="146">
        <v>46523</v>
      </c>
      <c r="Z3813" s="33">
        <v>59549</v>
      </c>
      <c r="AA3813" s="34">
        <f t="shared" si="817"/>
        <v>0.28000000000000003</v>
      </c>
      <c r="AB3813" s="33">
        <f t="shared" si="818"/>
        <v>59549</v>
      </c>
      <c r="AC3813" s="34">
        <f t="shared" si="819"/>
        <v>0.27999053990507455</v>
      </c>
      <c r="AD3813" s="145">
        <f t="shared" si="829"/>
        <v>49624.167000000001</v>
      </c>
      <c r="AE3813" s="105">
        <v>38769.167000000001</v>
      </c>
      <c r="AF3813" s="34" t="s">
        <v>36</v>
      </c>
      <c r="AG3813" s="34" t="s">
        <v>36</v>
      </c>
      <c r="AH3813" s="34" t="s">
        <v>36</v>
      </c>
      <c r="AI3813" s="29">
        <v>52.7</v>
      </c>
      <c r="AJ3813" s="29">
        <v>1.3480000000000001</v>
      </c>
      <c r="AK3813" s="29">
        <v>0</v>
      </c>
      <c r="AL3813" s="29">
        <v>0</v>
      </c>
      <c r="AM3813" s="29" t="s">
        <v>28</v>
      </c>
      <c r="AN3813" s="44" t="s">
        <v>27</v>
      </c>
      <c r="AO3813" s="29" t="s">
        <v>28</v>
      </c>
      <c r="AP3813" s="29">
        <v>1</v>
      </c>
      <c r="AQ3813" s="29" t="s">
        <v>33</v>
      </c>
      <c r="AR3813" s="29" t="s">
        <v>33</v>
      </c>
      <c r="AS3813" s="29" t="s">
        <v>33</v>
      </c>
      <c r="AT3813" s="29"/>
      <c r="AU3813" s="144"/>
      <c r="AV3813" s="36" t="s">
        <v>28</v>
      </c>
      <c r="AW3813" s="102">
        <v>42551</v>
      </c>
      <c r="AX3813" s="129" t="s">
        <v>33</v>
      </c>
      <c r="AY3813" s="106">
        <v>31</v>
      </c>
      <c r="BD3813" t="s">
        <v>1608</v>
      </c>
      <c r="BE3813" t="e">
        <v>#N/A</v>
      </c>
      <c r="BF3813">
        <v>0</v>
      </c>
      <c r="BH3813" t="str">
        <f t="shared" si="823"/>
        <v/>
      </c>
      <c r="BJ3813" t="str">
        <f t="shared" si="824"/>
        <v>OK</v>
      </c>
      <c r="BK3813" s="130" t="s">
        <v>5302</v>
      </c>
      <c r="BL3813" s="130" t="e">
        <v>#VALUE!</v>
      </c>
      <c r="BM3813" s="131" t="s">
        <v>33</v>
      </c>
      <c r="BN3813" s="131" t="e">
        <v>#VALUE!</v>
      </c>
      <c r="BO3813" t="e">
        <v>#N/A</v>
      </c>
      <c r="BP3813">
        <v>0</v>
      </c>
    </row>
    <row r="3814" spans="1:68" ht="25.2" x14ac:dyDescent="0.3">
      <c r="A3814" s="1"/>
      <c r="B3814" s="47">
        <v>3453</v>
      </c>
      <c r="C3814" s="45">
        <v>1059453</v>
      </c>
      <c r="D3814" s="29"/>
      <c r="E3814" s="29"/>
      <c r="F3814" s="31" t="s">
        <v>3021</v>
      </c>
      <c r="G3814" s="29" t="s">
        <v>31</v>
      </c>
      <c r="H3814" s="29"/>
      <c r="I3814" s="148" t="s">
        <v>33</v>
      </c>
      <c r="J3814" s="147" t="s">
        <v>33</v>
      </c>
      <c r="K3814" s="148" t="e">
        <v>#N/A</v>
      </c>
      <c r="L3814" s="148" t="s">
        <v>32</v>
      </c>
      <c r="M3814" s="147">
        <v>42551</v>
      </c>
      <c r="N3814" s="29" t="str">
        <f t="shared" si="820"/>
        <v/>
      </c>
      <c r="O3814" s="29" t="str">
        <f t="shared" si="821"/>
        <v/>
      </c>
      <c r="P3814" s="29" t="str">
        <f t="shared" si="822"/>
        <v/>
      </c>
      <c r="Q3814" s="29" t="str">
        <f t="shared" si="825"/>
        <v/>
      </c>
      <c r="R3814" s="29" t="str">
        <f t="shared" si="826"/>
        <v/>
      </c>
      <c r="S3814" s="29" t="str">
        <f t="shared" si="827"/>
        <v/>
      </c>
      <c r="T3814" s="29" t="str">
        <f t="shared" si="828"/>
        <v/>
      </c>
      <c r="U3814" s="29"/>
      <c r="V3814" s="29"/>
      <c r="W3814" s="38" t="s">
        <v>2488</v>
      </c>
      <c r="X3814" s="29" t="s">
        <v>158</v>
      </c>
      <c r="Y3814" s="146">
        <v>47424</v>
      </c>
      <c r="Z3814" s="33">
        <v>60702</v>
      </c>
      <c r="AA3814" s="34">
        <f t="shared" ref="AA3814:AA3877" si="830">ROUND(Z3814/Y3814-1,3)</f>
        <v>0.28000000000000003</v>
      </c>
      <c r="AB3814" s="33">
        <f t="shared" ref="AB3814:AB3877" si="831">IF(OR(W3814="VLD MLC components",W3814="VLD MLC pipes",W3814="VLD PEX components",W3814="VLD PEX pipes",W3814="VLD PHC components",W3814="VLD PHC pipes"),"По запросу",Z3814)</f>
        <v>60702</v>
      </c>
      <c r="AC3814" s="34">
        <f t="shared" ref="AC3814:AC3877" si="832">(AD3814-AE3814)/AE3814</f>
        <v>0.27998481781376516</v>
      </c>
      <c r="AD3814" s="145">
        <f t="shared" si="829"/>
        <v>50585</v>
      </c>
      <c r="AE3814" s="105">
        <v>39520</v>
      </c>
      <c r="AF3814" s="34" t="s">
        <v>36</v>
      </c>
      <c r="AG3814" s="34" t="s">
        <v>36</v>
      </c>
      <c r="AH3814" s="34" t="s">
        <v>36</v>
      </c>
      <c r="AI3814" s="29">
        <v>39</v>
      </c>
      <c r="AJ3814" s="29">
        <v>1.101801</v>
      </c>
      <c r="AK3814" s="29">
        <v>0</v>
      </c>
      <c r="AL3814" s="29">
        <v>0</v>
      </c>
      <c r="AM3814" s="29" t="s">
        <v>28</v>
      </c>
      <c r="AN3814" s="44" t="s">
        <v>27</v>
      </c>
      <c r="AO3814" s="29" t="s">
        <v>28</v>
      </c>
      <c r="AP3814" s="29">
        <v>1</v>
      </c>
      <c r="AQ3814" s="29" t="s">
        <v>33</v>
      </c>
      <c r="AR3814" s="29" t="s">
        <v>33</v>
      </c>
      <c r="AS3814" s="29" t="s">
        <v>33</v>
      </c>
      <c r="AT3814" s="29"/>
      <c r="AU3814" s="144"/>
      <c r="AV3814" s="36" t="s">
        <v>28</v>
      </c>
      <c r="AW3814" s="102">
        <v>42551</v>
      </c>
      <c r="AX3814" s="129" t="s">
        <v>33</v>
      </c>
      <c r="AY3814" s="106" t="e">
        <v>#N/A</v>
      </c>
      <c r="BD3814" t="s">
        <v>1608</v>
      </c>
      <c r="BE3814" t="e">
        <v>#N/A</v>
      </c>
      <c r="BF3814" t="s">
        <v>4739</v>
      </c>
      <c r="BH3814" t="str">
        <f t="shared" si="823"/>
        <v/>
      </c>
      <c r="BJ3814" t="str">
        <f t="shared" si="824"/>
        <v>OK</v>
      </c>
      <c r="BK3814" s="130" t="s">
        <v>5302</v>
      </c>
      <c r="BL3814" s="130" t="e">
        <v>#VALUE!</v>
      </c>
      <c r="BM3814" s="131" t="s">
        <v>33</v>
      </c>
      <c r="BN3814" s="131" t="e">
        <v>#VALUE!</v>
      </c>
      <c r="BO3814" t="e">
        <v>#N/A</v>
      </c>
      <c r="BP3814">
        <v>0</v>
      </c>
    </row>
    <row r="3815" spans="1:68" ht="25.2" x14ac:dyDescent="0.3">
      <c r="A3815" s="1"/>
      <c r="B3815" s="47">
        <v>3454</v>
      </c>
      <c r="C3815" s="45">
        <v>1059454</v>
      </c>
      <c r="D3815" s="29"/>
      <c r="E3815" s="29"/>
      <c r="F3815" s="31" t="s">
        <v>3022</v>
      </c>
      <c r="G3815" s="29" t="s">
        <v>31</v>
      </c>
      <c r="H3815" s="29"/>
      <c r="I3815" s="148" t="s">
        <v>33</v>
      </c>
      <c r="J3815" s="147" t="s">
        <v>33</v>
      </c>
      <c r="K3815" s="148" t="e">
        <v>#N/A</v>
      </c>
      <c r="L3815" s="148" t="s">
        <v>32</v>
      </c>
      <c r="M3815" s="147">
        <v>42551</v>
      </c>
      <c r="N3815" s="29" t="str">
        <f t="shared" si="820"/>
        <v/>
      </c>
      <c r="O3815" s="29" t="str">
        <f t="shared" si="821"/>
        <v/>
      </c>
      <c r="P3815" s="29" t="str">
        <f t="shared" si="822"/>
        <v/>
      </c>
      <c r="Q3815" s="29" t="str">
        <f t="shared" si="825"/>
        <v/>
      </c>
      <c r="R3815" s="29" t="str">
        <f t="shared" si="826"/>
        <v/>
      </c>
      <c r="S3815" s="29" t="str">
        <f t="shared" si="827"/>
        <v/>
      </c>
      <c r="T3815" s="29" t="str">
        <f t="shared" si="828"/>
        <v/>
      </c>
      <c r="U3815" s="29"/>
      <c r="V3815" s="29"/>
      <c r="W3815" s="38" t="s">
        <v>2488</v>
      </c>
      <c r="X3815" s="29" t="s">
        <v>158</v>
      </c>
      <c r="Y3815" s="146">
        <v>94891</v>
      </c>
      <c r="Z3815" s="33">
        <v>121460</v>
      </c>
      <c r="AA3815" s="34">
        <f t="shared" si="830"/>
        <v>0.28000000000000003</v>
      </c>
      <c r="AB3815" s="33">
        <f t="shared" si="831"/>
        <v>121460</v>
      </c>
      <c r="AC3815" s="34">
        <f t="shared" si="832"/>
        <v>0.27999495117553808</v>
      </c>
      <c r="AD3815" s="145">
        <f t="shared" si="829"/>
        <v>101216.667</v>
      </c>
      <c r="AE3815" s="105">
        <v>79075.832999999999</v>
      </c>
      <c r="AF3815" s="34" t="s">
        <v>36</v>
      </c>
      <c r="AG3815" s="34" t="s">
        <v>36</v>
      </c>
      <c r="AH3815" s="34" t="s">
        <v>36</v>
      </c>
      <c r="AI3815" s="29">
        <v>78</v>
      </c>
      <c r="AJ3815" s="29">
        <v>2.9470000000000001</v>
      </c>
      <c r="AK3815" s="29">
        <v>0</v>
      </c>
      <c r="AL3815" s="29">
        <v>0</v>
      </c>
      <c r="AM3815" s="29" t="s">
        <v>28</v>
      </c>
      <c r="AN3815" s="44" t="s">
        <v>27</v>
      </c>
      <c r="AO3815" s="29" t="s">
        <v>28</v>
      </c>
      <c r="AP3815" s="29">
        <v>1</v>
      </c>
      <c r="AQ3815" s="29" t="s">
        <v>33</v>
      </c>
      <c r="AR3815" s="29" t="s">
        <v>33</v>
      </c>
      <c r="AS3815" s="29" t="s">
        <v>33</v>
      </c>
      <c r="AT3815" s="29"/>
      <c r="AU3815" s="144"/>
      <c r="AV3815" s="36" t="s">
        <v>28</v>
      </c>
      <c r="AW3815" s="102">
        <v>42551</v>
      </c>
      <c r="AX3815" s="129" t="s">
        <v>33</v>
      </c>
      <c r="AY3815" s="106">
        <v>11</v>
      </c>
      <c r="BD3815" t="s">
        <v>1608</v>
      </c>
      <c r="BE3815" t="e">
        <v>#N/A</v>
      </c>
      <c r="BF3815" t="s">
        <v>4739</v>
      </c>
      <c r="BH3815" t="str">
        <f t="shared" si="823"/>
        <v/>
      </c>
      <c r="BJ3815" t="str">
        <f t="shared" si="824"/>
        <v>OK</v>
      </c>
      <c r="BK3815" s="130" t="s">
        <v>5302</v>
      </c>
      <c r="BL3815" s="130" t="e">
        <v>#VALUE!</v>
      </c>
      <c r="BM3815" s="131" t="s">
        <v>33</v>
      </c>
      <c r="BN3815" s="131" t="e">
        <v>#VALUE!</v>
      </c>
      <c r="BO3815" t="e">
        <v>#N/A</v>
      </c>
      <c r="BP3815">
        <v>0</v>
      </c>
    </row>
    <row r="3816" spans="1:68" ht="25.2" x14ac:dyDescent="0.3">
      <c r="A3816" s="1"/>
      <c r="B3816" s="47">
        <v>3455</v>
      </c>
      <c r="C3816" s="45">
        <v>1050404</v>
      </c>
      <c r="D3816" s="29"/>
      <c r="E3816" s="29"/>
      <c r="F3816" s="31" t="s">
        <v>3023</v>
      </c>
      <c r="G3816" s="29" t="s">
        <v>31</v>
      </c>
      <c r="H3816" s="29"/>
      <c r="I3816" s="148" t="s">
        <v>33</v>
      </c>
      <c r="J3816" s="147" t="s">
        <v>33</v>
      </c>
      <c r="K3816" s="148" t="e">
        <v>#N/A</v>
      </c>
      <c r="L3816" s="148" t="s">
        <v>32</v>
      </c>
      <c r="M3816" s="147">
        <v>42551</v>
      </c>
      <c r="N3816" s="29" t="str">
        <f t="shared" si="820"/>
        <v/>
      </c>
      <c r="O3816" s="29" t="str">
        <f t="shared" si="821"/>
        <v/>
      </c>
      <c r="P3816" s="29" t="str">
        <f t="shared" si="822"/>
        <v/>
      </c>
      <c r="Q3816" s="29" t="str">
        <f t="shared" si="825"/>
        <v/>
      </c>
      <c r="R3816" s="29" t="str">
        <f t="shared" si="826"/>
        <v/>
      </c>
      <c r="S3816" s="29" t="str">
        <f t="shared" si="827"/>
        <v/>
      </c>
      <c r="T3816" s="29" t="str">
        <f t="shared" si="828"/>
        <v/>
      </c>
      <c r="U3816" s="29"/>
      <c r="V3816" s="29"/>
      <c r="W3816" s="38" t="s">
        <v>2488</v>
      </c>
      <c r="X3816" s="29" t="s">
        <v>158</v>
      </c>
      <c r="Y3816" s="146">
        <v>12680</v>
      </c>
      <c r="Z3816" s="33">
        <v>16230</v>
      </c>
      <c r="AA3816" s="34">
        <f t="shared" si="830"/>
        <v>0.28000000000000003</v>
      </c>
      <c r="AB3816" s="33">
        <f t="shared" si="831"/>
        <v>16230</v>
      </c>
      <c r="AC3816" s="34">
        <f t="shared" si="832"/>
        <v>0.27996841388112265</v>
      </c>
      <c r="AD3816" s="145">
        <f t="shared" si="829"/>
        <v>13525</v>
      </c>
      <c r="AE3816" s="105">
        <v>10566.666999999999</v>
      </c>
      <c r="AF3816" s="34" t="s">
        <v>36</v>
      </c>
      <c r="AG3816" s="34" t="s">
        <v>36</v>
      </c>
      <c r="AH3816" s="34" t="s">
        <v>36</v>
      </c>
      <c r="AI3816" s="29">
        <v>1.6</v>
      </c>
      <c r="AJ3816" s="29">
        <v>3.3329999999999999E-2</v>
      </c>
      <c r="AK3816" s="29">
        <v>0</v>
      </c>
      <c r="AL3816" s="29">
        <v>0</v>
      </c>
      <c r="AM3816" s="29" t="s">
        <v>28</v>
      </c>
      <c r="AN3816" s="44" t="s">
        <v>27</v>
      </c>
      <c r="AO3816" s="29" t="s">
        <v>28</v>
      </c>
      <c r="AP3816" s="29">
        <v>1</v>
      </c>
      <c r="AQ3816" s="29" t="s">
        <v>33</v>
      </c>
      <c r="AR3816" s="29" t="s">
        <v>33</v>
      </c>
      <c r="AS3816" s="29" t="s">
        <v>33</v>
      </c>
      <c r="AT3816" s="29"/>
      <c r="AU3816" s="144"/>
      <c r="AV3816" s="36" t="s">
        <v>28</v>
      </c>
      <c r="AW3816" s="102">
        <v>42551</v>
      </c>
      <c r="AX3816" s="129" t="s">
        <v>33</v>
      </c>
      <c r="AY3816" s="106" t="e">
        <v>#N/A</v>
      </c>
      <c r="BD3816" t="s">
        <v>1608</v>
      </c>
      <c r="BE3816" t="e">
        <v>#N/A</v>
      </c>
      <c r="BF3816">
        <v>0</v>
      </c>
      <c r="BH3816" t="str">
        <f t="shared" si="823"/>
        <v/>
      </c>
      <c r="BJ3816" t="str">
        <f t="shared" si="824"/>
        <v>OK</v>
      </c>
      <c r="BK3816" s="130" t="s">
        <v>5302</v>
      </c>
      <c r="BL3816" s="130" t="e">
        <v>#VALUE!</v>
      </c>
      <c r="BM3816" s="131" t="s">
        <v>33</v>
      </c>
      <c r="BN3816" s="131" t="e">
        <v>#VALUE!</v>
      </c>
      <c r="BO3816" t="e">
        <v>#N/A</v>
      </c>
      <c r="BP3816">
        <v>0</v>
      </c>
    </row>
    <row r="3817" spans="1:68" ht="25.2" x14ac:dyDescent="0.3">
      <c r="A3817" s="1"/>
      <c r="B3817" s="47">
        <v>3456</v>
      </c>
      <c r="C3817" s="45">
        <v>1050405</v>
      </c>
      <c r="D3817" s="29"/>
      <c r="E3817" s="29"/>
      <c r="F3817" s="31" t="s">
        <v>3024</v>
      </c>
      <c r="G3817" s="29" t="s">
        <v>31</v>
      </c>
      <c r="H3817" s="29"/>
      <c r="I3817" s="148" t="s">
        <v>33</v>
      </c>
      <c r="J3817" s="147" t="s">
        <v>33</v>
      </c>
      <c r="K3817" s="148" t="e">
        <v>#N/A</v>
      </c>
      <c r="L3817" s="148" t="s">
        <v>32</v>
      </c>
      <c r="M3817" s="147">
        <v>42551</v>
      </c>
      <c r="N3817" s="29" t="str">
        <f t="shared" ref="N3817:N3880" si="833">IFERROR(MID($D3817,1,7)+0,"")</f>
        <v/>
      </c>
      <c r="O3817" s="29" t="str">
        <f t="shared" ref="O3817:O3880" si="834">IFERROR(MID($D3817,10,7)+0,"")</f>
        <v/>
      </c>
      <c r="P3817" s="29" t="str">
        <f t="shared" ref="P3817:P3880" si="835">IFERROR(MID($D3817,19,7)+0,"")</f>
        <v/>
      </c>
      <c r="Q3817" s="29" t="str">
        <f t="shared" si="825"/>
        <v/>
      </c>
      <c r="R3817" s="29" t="str">
        <f t="shared" si="826"/>
        <v/>
      </c>
      <c r="S3817" s="29" t="str">
        <f t="shared" si="827"/>
        <v/>
      </c>
      <c r="T3817" s="29" t="str">
        <f t="shared" si="828"/>
        <v/>
      </c>
      <c r="U3817" s="29"/>
      <c r="V3817" s="29"/>
      <c r="W3817" s="38" t="s">
        <v>2488</v>
      </c>
      <c r="X3817" s="29" t="s">
        <v>158</v>
      </c>
      <c r="Y3817" s="146">
        <v>17831</v>
      </c>
      <c r="Z3817" s="33">
        <v>22824</v>
      </c>
      <c r="AA3817" s="34">
        <f t="shared" si="830"/>
        <v>0.28000000000000003</v>
      </c>
      <c r="AB3817" s="33">
        <f t="shared" si="831"/>
        <v>22824</v>
      </c>
      <c r="AC3817" s="34">
        <f t="shared" si="832"/>
        <v>0.28001791755890493</v>
      </c>
      <c r="AD3817" s="145">
        <f t="shared" si="829"/>
        <v>19020</v>
      </c>
      <c r="AE3817" s="105">
        <v>14859.166999999999</v>
      </c>
      <c r="AF3817" s="34" t="s">
        <v>36</v>
      </c>
      <c r="AG3817" s="34" t="s">
        <v>36</v>
      </c>
      <c r="AH3817" s="34" t="s">
        <v>36</v>
      </c>
      <c r="AI3817" s="29">
        <v>4.0999999999999996</v>
      </c>
      <c r="AJ3817" s="29">
        <v>0.111</v>
      </c>
      <c r="AK3817" s="29">
        <v>0</v>
      </c>
      <c r="AL3817" s="29">
        <v>0</v>
      </c>
      <c r="AM3817" s="29" t="s">
        <v>28</v>
      </c>
      <c r="AN3817" s="44" t="s">
        <v>27</v>
      </c>
      <c r="AO3817" s="29" t="s">
        <v>28</v>
      </c>
      <c r="AP3817" s="29">
        <v>1</v>
      </c>
      <c r="AQ3817" s="29" t="s">
        <v>33</v>
      </c>
      <c r="AR3817" s="29" t="s">
        <v>33</v>
      </c>
      <c r="AS3817" s="29" t="s">
        <v>33</v>
      </c>
      <c r="AT3817" s="29"/>
      <c r="AU3817" s="144"/>
      <c r="AV3817" s="36" t="s">
        <v>28</v>
      </c>
      <c r="AW3817" s="102">
        <v>42551</v>
      </c>
      <c r="AX3817" s="129" t="s">
        <v>33</v>
      </c>
      <c r="AY3817" s="106" t="e">
        <v>#N/A</v>
      </c>
      <c r="BD3817" t="s">
        <v>1608</v>
      </c>
      <c r="BE3817" t="e">
        <v>#N/A</v>
      </c>
      <c r="BF3817">
        <v>0</v>
      </c>
      <c r="BH3817" t="str">
        <f t="shared" ref="BH3817:BH3880" si="836">IF(OR(H3817="Регулярный ассортимент",AK3817&gt;0,AL3817&gt;0),"AV","")</f>
        <v/>
      </c>
      <c r="BJ3817" t="str">
        <f t="shared" ref="BJ3817:BJ3880" si="837">IF(AB3817-Z3817=0,"OK")</f>
        <v>OK</v>
      </c>
      <c r="BK3817" s="130" t="s">
        <v>5302</v>
      </c>
      <c r="BL3817" s="130" t="e">
        <v>#VALUE!</v>
      </c>
      <c r="BM3817" s="131" t="s">
        <v>33</v>
      </c>
      <c r="BN3817" s="131" t="e">
        <v>#VALUE!</v>
      </c>
      <c r="BO3817" t="e">
        <v>#N/A</v>
      </c>
      <c r="BP3817">
        <v>0</v>
      </c>
    </row>
    <row r="3818" spans="1:68" ht="25.2" x14ac:dyDescent="0.3">
      <c r="A3818" s="1"/>
      <c r="B3818" s="47">
        <v>3457</v>
      </c>
      <c r="C3818" s="45">
        <v>1054266</v>
      </c>
      <c r="D3818" s="29"/>
      <c r="E3818" s="29"/>
      <c r="F3818" s="31" t="s">
        <v>3025</v>
      </c>
      <c r="G3818" s="29" t="s">
        <v>31</v>
      </c>
      <c r="H3818" s="29"/>
      <c r="I3818" s="148" t="s">
        <v>33</v>
      </c>
      <c r="J3818" s="147" t="s">
        <v>33</v>
      </c>
      <c r="K3818" s="148" t="e">
        <v>#N/A</v>
      </c>
      <c r="L3818" s="148" t="s">
        <v>32</v>
      </c>
      <c r="M3818" s="147">
        <v>42551</v>
      </c>
      <c r="N3818" s="29" t="str">
        <f t="shared" si="833"/>
        <v/>
      </c>
      <c r="O3818" s="29" t="str">
        <f t="shared" si="834"/>
        <v/>
      </c>
      <c r="P3818" s="29" t="str">
        <f t="shared" si="835"/>
        <v/>
      </c>
      <c r="Q3818" s="29" t="str">
        <f t="shared" si="825"/>
        <v/>
      </c>
      <c r="R3818" s="29" t="str">
        <f t="shared" si="826"/>
        <v/>
      </c>
      <c r="S3818" s="29" t="str">
        <f t="shared" si="827"/>
        <v/>
      </c>
      <c r="T3818" s="29" t="str">
        <f t="shared" si="828"/>
        <v/>
      </c>
      <c r="U3818" s="29"/>
      <c r="V3818" s="29"/>
      <c r="W3818" s="38" t="s">
        <v>2488</v>
      </c>
      <c r="X3818" s="29" t="s">
        <v>158</v>
      </c>
      <c r="Y3818" s="146">
        <v>1557</v>
      </c>
      <c r="Z3818" s="33">
        <v>1993</v>
      </c>
      <c r="AA3818" s="34">
        <f t="shared" si="830"/>
        <v>0.28000000000000003</v>
      </c>
      <c r="AB3818" s="33">
        <f t="shared" si="831"/>
        <v>1993</v>
      </c>
      <c r="AC3818" s="34">
        <f t="shared" si="832"/>
        <v>0.28002543352601161</v>
      </c>
      <c r="AD3818" s="145">
        <f t="shared" si="829"/>
        <v>1660.8330000000001</v>
      </c>
      <c r="AE3818" s="105">
        <v>1297.5</v>
      </c>
      <c r="AF3818" s="34" t="s">
        <v>36</v>
      </c>
      <c r="AG3818" s="34" t="s">
        <v>36</v>
      </c>
      <c r="AH3818" s="34" t="s">
        <v>36</v>
      </c>
      <c r="AI3818" s="29">
        <v>0.26</v>
      </c>
      <c r="AJ3818" s="29">
        <v>3.0000000000000001E-3</v>
      </c>
      <c r="AK3818" s="29">
        <v>0</v>
      </c>
      <c r="AL3818" s="29">
        <v>0</v>
      </c>
      <c r="AM3818" s="29" t="s">
        <v>28</v>
      </c>
      <c r="AN3818" s="44" t="s">
        <v>27</v>
      </c>
      <c r="AO3818" s="29" t="s">
        <v>28</v>
      </c>
      <c r="AP3818" s="29">
        <v>1</v>
      </c>
      <c r="AQ3818" s="29" t="s">
        <v>33</v>
      </c>
      <c r="AR3818" s="29" t="s">
        <v>33</v>
      </c>
      <c r="AS3818" s="29" t="s">
        <v>33</v>
      </c>
      <c r="AT3818" s="29"/>
      <c r="AU3818" s="144"/>
      <c r="AV3818" s="36" t="s">
        <v>28</v>
      </c>
      <c r="AW3818" s="102">
        <v>42551</v>
      </c>
      <c r="AX3818" s="129" t="s">
        <v>33</v>
      </c>
      <c r="AY3818" s="106">
        <v>30</v>
      </c>
      <c r="BD3818" t="s">
        <v>2602</v>
      </c>
      <c r="BE3818" t="e">
        <v>#N/A</v>
      </c>
      <c r="BF3818" t="s">
        <v>4767</v>
      </c>
      <c r="BH3818" t="str">
        <f t="shared" si="836"/>
        <v/>
      </c>
      <c r="BJ3818" t="str">
        <f t="shared" si="837"/>
        <v>OK</v>
      </c>
      <c r="BK3818" s="130" t="s">
        <v>5302</v>
      </c>
      <c r="BL3818" s="130" t="e">
        <v>#VALUE!</v>
      </c>
      <c r="BM3818" s="131" t="s">
        <v>33</v>
      </c>
      <c r="BN3818" s="131" t="e">
        <v>#VALUE!</v>
      </c>
      <c r="BO3818" t="e">
        <v>#N/A</v>
      </c>
      <c r="BP3818">
        <v>0</v>
      </c>
    </row>
    <row r="3819" spans="1:68" ht="25.2" x14ac:dyDescent="0.3">
      <c r="A3819" s="1"/>
      <c r="B3819" s="47">
        <v>3458</v>
      </c>
      <c r="C3819" s="45">
        <v>1054268</v>
      </c>
      <c r="D3819" s="29"/>
      <c r="E3819" s="29"/>
      <c r="F3819" s="31" t="s">
        <v>3026</v>
      </c>
      <c r="G3819" s="37" t="s">
        <v>31</v>
      </c>
      <c r="H3819" s="29"/>
      <c r="I3819" s="148" t="s">
        <v>33</v>
      </c>
      <c r="J3819" s="147" t="s">
        <v>33</v>
      </c>
      <c r="K3819" s="148" t="e">
        <v>#N/A</v>
      </c>
      <c r="L3819" s="148" t="s">
        <v>32</v>
      </c>
      <c r="M3819" s="147" t="s">
        <v>33</v>
      </c>
      <c r="N3819" s="29" t="str">
        <f t="shared" si="833"/>
        <v/>
      </c>
      <c r="O3819" s="29" t="str">
        <f t="shared" si="834"/>
        <v/>
      </c>
      <c r="P3819" s="29" t="str">
        <f t="shared" si="835"/>
        <v/>
      </c>
      <c r="Q3819" s="29" t="str">
        <f t="shared" si="825"/>
        <v/>
      </c>
      <c r="R3819" s="29" t="str">
        <f t="shared" si="826"/>
        <v/>
      </c>
      <c r="S3819" s="29" t="str">
        <f t="shared" si="827"/>
        <v/>
      </c>
      <c r="T3819" s="29" t="str">
        <f t="shared" si="828"/>
        <v/>
      </c>
      <c r="U3819" s="29"/>
      <c r="V3819" s="29"/>
      <c r="W3819" s="30" t="s">
        <v>2488</v>
      </c>
      <c r="X3819" s="29" t="s">
        <v>158</v>
      </c>
      <c r="Y3819" s="146">
        <v>2880</v>
      </c>
      <c r="Z3819" s="33">
        <v>3686</v>
      </c>
      <c r="AA3819" s="34">
        <f t="shared" si="830"/>
        <v>0.28000000000000003</v>
      </c>
      <c r="AB3819" s="33">
        <f t="shared" si="831"/>
        <v>3686</v>
      </c>
      <c r="AC3819" s="34">
        <f t="shared" si="832"/>
        <v>0.27986124999999995</v>
      </c>
      <c r="AD3819" s="145">
        <f t="shared" si="829"/>
        <v>3071.6669999999999</v>
      </c>
      <c r="AE3819" s="105">
        <v>2400</v>
      </c>
      <c r="AF3819" s="34" t="s">
        <v>36</v>
      </c>
      <c r="AG3819" s="34" t="s">
        <v>36</v>
      </c>
      <c r="AH3819" s="34" t="s">
        <v>36</v>
      </c>
      <c r="AI3819" s="29">
        <v>0.49299999999999999</v>
      </c>
      <c r="AJ3819" s="29">
        <v>3.0000000000000001E-3</v>
      </c>
      <c r="AK3819" s="29">
        <v>0</v>
      </c>
      <c r="AL3819" s="29">
        <v>0</v>
      </c>
      <c r="AM3819" s="29" t="s">
        <v>28</v>
      </c>
      <c r="AN3819" s="44" t="s">
        <v>27</v>
      </c>
      <c r="AO3819" s="29" t="s">
        <v>28</v>
      </c>
      <c r="AP3819" s="29">
        <v>1</v>
      </c>
      <c r="AQ3819" s="29" t="s">
        <v>33</v>
      </c>
      <c r="AR3819" s="29" t="s">
        <v>33</v>
      </c>
      <c r="AS3819" s="29" t="s">
        <v>33</v>
      </c>
      <c r="AT3819" s="29"/>
      <c r="AU3819" s="144"/>
      <c r="AV3819" s="36" t="s">
        <v>28</v>
      </c>
      <c r="AW3819" s="102">
        <v>42860</v>
      </c>
      <c r="AX3819" s="129" t="s">
        <v>33</v>
      </c>
      <c r="AY3819" s="106" t="e">
        <v>#N/A</v>
      </c>
      <c r="BD3819" t="s">
        <v>2602</v>
      </c>
      <c r="BE3819" t="e">
        <v>#N/A</v>
      </c>
      <c r="BF3819" t="s">
        <v>4767</v>
      </c>
      <c r="BH3819" t="str">
        <f t="shared" si="836"/>
        <v/>
      </c>
      <c r="BJ3819" t="str">
        <f t="shared" si="837"/>
        <v>OK</v>
      </c>
      <c r="BK3819" s="130" t="s">
        <v>5302</v>
      </c>
      <c r="BL3819" s="130" t="e">
        <v>#VALUE!</v>
      </c>
      <c r="BM3819" s="131" t="s">
        <v>33</v>
      </c>
      <c r="BN3819" s="131" t="e">
        <v>#VALUE!</v>
      </c>
      <c r="BO3819" t="e">
        <v>#N/A</v>
      </c>
      <c r="BP3819">
        <v>0</v>
      </c>
    </row>
    <row r="3820" spans="1:68" ht="25.2" x14ac:dyDescent="0.3">
      <c r="A3820" s="1"/>
      <c r="B3820" s="47">
        <v>3459</v>
      </c>
      <c r="C3820" s="45">
        <v>1060626</v>
      </c>
      <c r="D3820" s="29"/>
      <c r="E3820" s="29"/>
      <c r="F3820" s="31" t="s">
        <v>3027</v>
      </c>
      <c r="G3820" s="29" t="s">
        <v>31</v>
      </c>
      <c r="H3820" s="29"/>
      <c r="I3820" s="148" t="s">
        <v>33</v>
      </c>
      <c r="J3820" s="147" t="s">
        <v>33</v>
      </c>
      <c r="K3820" s="148" t="e">
        <v>#N/A</v>
      </c>
      <c r="L3820" s="148" t="s">
        <v>32</v>
      </c>
      <c r="M3820" s="147">
        <v>42551</v>
      </c>
      <c r="N3820" s="29" t="str">
        <f t="shared" si="833"/>
        <v/>
      </c>
      <c r="O3820" s="29" t="str">
        <f t="shared" si="834"/>
        <v/>
      </c>
      <c r="P3820" s="29" t="str">
        <f t="shared" si="835"/>
        <v/>
      </c>
      <c r="Q3820" s="29" t="str">
        <f t="shared" si="825"/>
        <v/>
      </c>
      <c r="R3820" s="29" t="str">
        <f t="shared" si="826"/>
        <v/>
      </c>
      <c r="S3820" s="29" t="str">
        <f t="shared" si="827"/>
        <v/>
      </c>
      <c r="T3820" s="29" t="str">
        <f t="shared" si="828"/>
        <v/>
      </c>
      <c r="U3820" s="29"/>
      <c r="V3820" s="29"/>
      <c r="W3820" s="38" t="s">
        <v>2488</v>
      </c>
      <c r="X3820" s="29" t="s">
        <v>158</v>
      </c>
      <c r="Y3820" s="146">
        <v>6061</v>
      </c>
      <c r="Z3820" s="33">
        <v>7758</v>
      </c>
      <c r="AA3820" s="34">
        <f t="shared" si="830"/>
        <v>0.28000000000000003</v>
      </c>
      <c r="AB3820" s="33">
        <f t="shared" si="831"/>
        <v>7758</v>
      </c>
      <c r="AC3820" s="34">
        <f t="shared" si="832"/>
        <v>0.279986885331588</v>
      </c>
      <c r="AD3820" s="145">
        <f t="shared" si="829"/>
        <v>6465</v>
      </c>
      <c r="AE3820" s="105">
        <v>5050.8329999999996</v>
      </c>
      <c r="AF3820" s="34" t="s">
        <v>36</v>
      </c>
      <c r="AG3820" s="34" t="s">
        <v>36</v>
      </c>
      <c r="AH3820" s="34" t="s">
        <v>36</v>
      </c>
      <c r="AI3820" s="29">
        <v>1.94</v>
      </c>
      <c r="AJ3820" s="29">
        <v>1.9199999999999998E-2</v>
      </c>
      <c r="AK3820" s="29">
        <v>0</v>
      </c>
      <c r="AL3820" s="29">
        <v>0</v>
      </c>
      <c r="AM3820" s="29" t="s">
        <v>28</v>
      </c>
      <c r="AN3820" s="44" t="s">
        <v>27</v>
      </c>
      <c r="AO3820" s="29" t="s">
        <v>28</v>
      </c>
      <c r="AP3820" s="29">
        <v>1</v>
      </c>
      <c r="AQ3820" s="29" t="s">
        <v>33</v>
      </c>
      <c r="AR3820" s="29" t="s">
        <v>33</v>
      </c>
      <c r="AS3820" s="29" t="s">
        <v>33</v>
      </c>
      <c r="AT3820" s="29"/>
      <c r="AU3820" s="144"/>
      <c r="AV3820" s="36" t="s">
        <v>28</v>
      </c>
      <c r="AW3820" s="102">
        <v>42551</v>
      </c>
      <c r="AX3820" s="129" t="s">
        <v>33</v>
      </c>
      <c r="AY3820" s="106">
        <v>3</v>
      </c>
      <c r="BD3820" t="s">
        <v>2602</v>
      </c>
      <c r="BE3820" t="e">
        <v>#N/A</v>
      </c>
      <c r="BF3820" t="s">
        <v>4740</v>
      </c>
      <c r="BH3820" t="str">
        <f t="shared" si="836"/>
        <v/>
      </c>
      <c r="BJ3820" t="str">
        <f t="shared" si="837"/>
        <v>OK</v>
      </c>
      <c r="BK3820" s="130" t="s">
        <v>5302</v>
      </c>
      <c r="BL3820" s="130" t="e">
        <v>#VALUE!</v>
      </c>
      <c r="BM3820" s="131" t="s">
        <v>33</v>
      </c>
      <c r="BN3820" s="131" t="e">
        <v>#VALUE!</v>
      </c>
      <c r="BO3820" t="e">
        <v>#N/A</v>
      </c>
      <c r="BP3820">
        <v>0</v>
      </c>
    </row>
    <row r="3821" spans="1:68" ht="25.2" x14ac:dyDescent="0.3">
      <c r="A3821" s="1"/>
      <c r="B3821" s="47">
        <v>3460</v>
      </c>
      <c r="C3821" s="45">
        <v>1057565</v>
      </c>
      <c r="D3821" s="29"/>
      <c r="E3821" s="29"/>
      <c r="F3821" s="31" t="s">
        <v>3028</v>
      </c>
      <c r="G3821" s="29" t="s">
        <v>61</v>
      </c>
      <c r="H3821" s="70" t="s">
        <v>69</v>
      </c>
      <c r="I3821" s="148" t="s">
        <v>33</v>
      </c>
      <c r="J3821" s="147" t="s">
        <v>33</v>
      </c>
      <c r="K3821" s="148" t="e">
        <v>#N/A</v>
      </c>
      <c r="L3821" s="148" t="s">
        <v>32</v>
      </c>
      <c r="M3821" s="147" t="s">
        <v>33</v>
      </c>
      <c r="N3821" s="29" t="str">
        <f t="shared" si="833"/>
        <v/>
      </c>
      <c r="O3821" s="29" t="str">
        <f t="shared" si="834"/>
        <v/>
      </c>
      <c r="P3821" s="29" t="str">
        <f t="shared" si="835"/>
        <v/>
      </c>
      <c r="Q3821" s="29" t="str">
        <f t="shared" si="825"/>
        <v/>
      </c>
      <c r="R3821" s="29" t="str">
        <f t="shared" si="826"/>
        <v/>
      </c>
      <c r="S3821" s="29" t="str">
        <f t="shared" si="827"/>
        <v/>
      </c>
      <c r="T3821" s="29" t="str">
        <f t="shared" si="828"/>
        <v/>
      </c>
      <c r="U3821" s="29"/>
      <c r="V3821" s="29"/>
      <c r="W3821" s="38" t="s">
        <v>2488</v>
      </c>
      <c r="X3821" s="29" t="s">
        <v>158</v>
      </c>
      <c r="Y3821" s="146">
        <v>142358</v>
      </c>
      <c r="Z3821" s="33">
        <v>156594</v>
      </c>
      <c r="AA3821" s="34">
        <f t="shared" si="830"/>
        <v>0.1</v>
      </c>
      <c r="AB3821" s="33">
        <f t="shared" si="831"/>
        <v>156594</v>
      </c>
      <c r="AC3821" s="34">
        <f t="shared" si="832"/>
        <v>0.10000140181794798</v>
      </c>
      <c r="AD3821" s="145">
        <f t="shared" si="829"/>
        <v>130495</v>
      </c>
      <c r="AE3821" s="105">
        <v>118631.667</v>
      </c>
      <c r="AF3821" s="34" t="e">
        <v>#N/A</v>
      </c>
      <c r="AG3821" s="34" t="e">
        <v>#N/A</v>
      </c>
      <c r="AH3821" s="34" t="e">
        <v>#N/A</v>
      </c>
      <c r="AI3821" s="29">
        <v>49.5</v>
      </c>
      <c r="AJ3821" s="29">
        <v>0.96682800000000002</v>
      </c>
      <c r="AK3821" s="29">
        <v>0</v>
      </c>
      <c r="AL3821" s="29">
        <v>0</v>
      </c>
      <c r="AM3821" s="29" t="s">
        <v>27</v>
      </c>
      <c r="AN3821" s="44" t="s">
        <v>27</v>
      </c>
      <c r="AO3821" s="29" t="s">
        <v>27</v>
      </c>
      <c r="AP3821" s="29">
        <v>1</v>
      </c>
      <c r="AQ3821" s="29" t="s">
        <v>33</v>
      </c>
      <c r="AR3821" s="29" t="s">
        <v>33</v>
      </c>
      <c r="AS3821" s="29" t="s">
        <v>33</v>
      </c>
      <c r="AT3821" s="29"/>
      <c r="AU3821" s="144"/>
      <c r="AV3821" s="36" t="s">
        <v>28</v>
      </c>
      <c r="AW3821" s="102">
        <v>42551</v>
      </c>
      <c r="AX3821" s="129" t="s">
        <v>33</v>
      </c>
      <c r="AY3821" s="106" t="e">
        <v>#N/A</v>
      </c>
      <c r="BD3821" t="e">
        <v>#N/A</v>
      </c>
      <c r="BE3821" t="e">
        <v>#N/A</v>
      </c>
      <c r="BF3821" t="e">
        <v>#N/A</v>
      </c>
      <c r="BH3821" t="str">
        <f t="shared" si="836"/>
        <v/>
      </c>
      <c r="BJ3821" t="str">
        <f t="shared" si="837"/>
        <v>OK</v>
      </c>
      <c r="BK3821" s="130" t="s">
        <v>5302</v>
      </c>
      <c r="BL3821" s="130" t="e">
        <v>#VALUE!</v>
      </c>
      <c r="BM3821" s="131" t="s">
        <v>33</v>
      </c>
      <c r="BN3821" s="131" t="e">
        <v>#VALUE!</v>
      </c>
      <c r="BO3821" t="e">
        <v>#N/A</v>
      </c>
      <c r="BP3821">
        <v>0</v>
      </c>
    </row>
    <row r="3822" spans="1:68" ht="25.2" x14ac:dyDescent="0.3">
      <c r="A3822" s="1"/>
      <c r="B3822" s="47">
        <v>3461</v>
      </c>
      <c r="C3822" s="45">
        <v>1057571</v>
      </c>
      <c r="D3822" s="29"/>
      <c r="E3822" s="29"/>
      <c r="F3822" s="31" t="s">
        <v>3030</v>
      </c>
      <c r="G3822" s="29" t="s">
        <v>31</v>
      </c>
      <c r="H3822" s="29"/>
      <c r="I3822" s="148" t="s">
        <v>33</v>
      </c>
      <c r="J3822" s="147" t="s">
        <v>33</v>
      </c>
      <c r="K3822" s="148" t="e">
        <v>#N/A</v>
      </c>
      <c r="L3822" s="148" t="s">
        <v>32</v>
      </c>
      <c r="M3822" s="147">
        <v>42551</v>
      </c>
      <c r="N3822" s="29" t="str">
        <f t="shared" si="833"/>
        <v/>
      </c>
      <c r="O3822" s="29" t="str">
        <f t="shared" si="834"/>
        <v/>
      </c>
      <c r="P3822" s="29" t="str">
        <f t="shared" si="835"/>
        <v/>
      </c>
      <c r="Q3822" s="29" t="str">
        <f t="shared" si="825"/>
        <v/>
      </c>
      <c r="R3822" s="29" t="str">
        <f t="shared" si="826"/>
        <v/>
      </c>
      <c r="S3822" s="29" t="str">
        <f t="shared" si="827"/>
        <v/>
      </c>
      <c r="T3822" s="29" t="str">
        <f t="shared" si="828"/>
        <v/>
      </c>
      <c r="U3822" s="29"/>
      <c r="V3822" s="29"/>
      <c r="W3822" s="38" t="s">
        <v>2488</v>
      </c>
      <c r="X3822" s="29" t="s">
        <v>158</v>
      </c>
      <c r="Y3822" s="146">
        <v>150414</v>
      </c>
      <c r="Z3822" s="33">
        <v>192529</v>
      </c>
      <c r="AA3822" s="34">
        <f t="shared" si="830"/>
        <v>0.28000000000000003</v>
      </c>
      <c r="AB3822" s="33">
        <f t="shared" si="831"/>
        <v>192529</v>
      </c>
      <c r="AC3822" s="34">
        <f t="shared" si="832"/>
        <v>0.27999388088874716</v>
      </c>
      <c r="AD3822" s="145">
        <f t="shared" si="829"/>
        <v>160440.83300000001</v>
      </c>
      <c r="AE3822" s="105">
        <v>125345</v>
      </c>
      <c r="AF3822" s="34" t="s">
        <v>36</v>
      </c>
      <c r="AG3822" s="34" t="s">
        <v>36</v>
      </c>
      <c r="AH3822" s="34" t="s">
        <v>36</v>
      </c>
      <c r="AI3822" s="29">
        <v>50.5</v>
      </c>
      <c r="AJ3822" s="29">
        <v>0.99801600000000001</v>
      </c>
      <c r="AK3822" s="29">
        <v>0</v>
      </c>
      <c r="AL3822" s="29">
        <v>0</v>
      </c>
      <c r="AM3822" s="29" t="s">
        <v>28</v>
      </c>
      <c r="AN3822" s="44" t="s">
        <v>27</v>
      </c>
      <c r="AO3822" s="29" t="s">
        <v>28</v>
      </c>
      <c r="AP3822" s="29">
        <v>1</v>
      </c>
      <c r="AQ3822" s="29" t="s">
        <v>33</v>
      </c>
      <c r="AR3822" s="29" t="s">
        <v>33</v>
      </c>
      <c r="AS3822" s="29" t="s">
        <v>33</v>
      </c>
      <c r="AT3822" s="29"/>
      <c r="AU3822" s="144"/>
      <c r="AV3822" s="36" t="s">
        <v>28</v>
      </c>
      <c r="AW3822" s="102">
        <v>42551</v>
      </c>
      <c r="AX3822" s="129" t="s">
        <v>33</v>
      </c>
      <c r="AY3822" s="106" t="e">
        <v>#N/A</v>
      </c>
      <c r="BD3822" t="s">
        <v>3029</v>
      </c>
      <c r="BE3822" t="e">
        <v>#N/A</v>
      </c>
      <c r="BF3822" t="s">
        <v>4740</v>
      </c>
      <c r="BH3822" t="str">
        <f t="shared" si="836"/>
        <v/>
      </c>
      <c r="BJ3822" t="str">
        <f t="shared" si="837"/>
        <v>OK</v>
      </c>
      <c r="BK3822" s="130" t="s">
        <v>5302</v>
      </c>
      <c r="BL3822" s="130" t="e">
        <v>#VALUE!</v>
      </c>
      <c r="BM3822" s="131" t="s">
        <v>33</v>
      </c>
      <c r="BN3822" s="131" t="e">
        <v>#VALUE!</v>
      </c>
      <c r="BO3822" t="e">
        <v>#N/A</v>
      </c>
      <c r="BP3822">
        <v>0</v>
      </c>
    </row>
    <row r="3823" spans="1:68" ht="25.2" x14ac:dyDescent="0.3">
      <c r="A3823" s="1"/>
      <c r="B3823" s="47">
        <v>3462</v>
      </c>
      <c r="C3823" s="45">
        <v>1057577</v>
      </c>
      <c r="D3823" s="29"/>
      <c r="E3823" s="29"/>
      <c r="F3823" s="31" t="s">
        <v>3031</v>
      </c>
      <c r="G3823" s="29" t="s">
        <v>31</v>
      </c>
      <c r="H3823" s="29"/>
      <c r="I3823" s="148" t="s">
        <v>33</v>
      </c>
      <c r="J3823" s="147" t="s">
        <v>33</v>
      </c>
      <c r="K3823" s="148" t="e">
        <v>#N/A</v>
      </c>
      <c r="L3823" s="148" t="s">
        <v>32</v>
      </c>
      <c r="M3823" s="147">
        <v>42551</v>
      </c>
      <c r="N3823" s="29" t="str">
        <f t="shared" si="833"/>
        <v/>
      </c>
      <c r="O3823" s="29" t="str">
        <f t="shared" si="834"/>
        <v/>
      </c>
      <c r="P3823" s="29" t="str">
        <f t="shared" si="835"/>
        <v/>
      </c>
      <c r="Q3823" s="29" t="str">
        <f t="shared" si="825"/>
        <v/>
      </c>
      <c r="R3823" s="29" t="str">
        <f t="shared" si="826"/>
        <v/>
      </c>
      <c r="S3823" s="29" t="str">
        <f t="shared" si="827"/>
        <v/>
      </c>
      <c r="T3823" s="29" t="str">
        <f t="shared" si="828"/>
        <v/>
      </c>
      <c r="U3823" s="29"/>
      <c r="V3823" s="29"/>
      <c r="W3823" s="38" t="s">
        <v>2488</v>
      </c>
      <c r="X3823" s="29" t="s">
        <v>158</v>
      </c>
      <c r="Y3823" s="146">
        <v>150414</v>
      </c>
      <c r="Z3823" s="33">
        <v>192529</v>
      </c>
      <c r="AA3823" s="34">
        <f t="shared" si="830"/>
        <v>0.28000000000000003</v>
      </c>
      <c r="AB3823" s="33">
        <f t="shared" si="831"/>
        <v>192529</v>
      </c>
      <c r="AC3823" s="34">
        <f t="shared" si="832"/>
        <v>0.27999388088874716</v>
      </c>
      <c r="AD3823" s="145">
        <f t="shared" si="829"/>
        <v>160440.83300000001</v>
      </c>
      <c r="AE3823" s="105">
        <v>125345</v>
      </c>
      <c r="AF3823" s="34" t="s">
        <v>36</v>
      </c>
      <c r="AG3823" s="34" t="s">
        <v>36</v>
      </c>
      <c r="AH3823" s="34" t="s">
        <v>36</v>
      </c>
      <c r="AI3823" s="29">
        <v>52</v>
      </c>
      <c r="AJ3823" s="29">
        <v>1.029204</v>
      </c>
      <c r="AK3823" s="29">
        <v>0</v>
      </c>
      <c r="AL3823" s="29">
        <v>0</v>
      </c>
      <c r="AM3823" s="29" t="s">
        <v>28</v>
      </c>
      <c r="AN3823" s="44" t="s">
        <v>27</v>
      </c>
      <c r="AO3823" s="29" t="s">
        <v>28</v>
      </c>
      <c r="AP3823" s="29">
        <v>1</v>
      </c>
      <c r="AQ3823" s="29" t="s">
        <v>33</v>
      </c>
      <c r="AR3823" s="29" t="s">
        <v>33</v>
      </c>
      <c r="AS3823" s="29" t="s">
        <v>33</v>
      </c>
      <c r="AT3823" s="29"/>
      <c r="AU3823" s="144"/>
      <c r="AV3823" s="36" t="s">
        <v>28</v>
      </c>
      <c r="AW3823" s="102">
        <v>42551</v>
      </c>
      <c r="AX3823" s="129" t="s">
        <v>33</v>
      </c>
      <c r="AY3823" s="106" t="e">
        <v>#N/A</v>
      </c>
      <c r="BD3823" t="s">
        <v>3029</v>
      </c>
      <c r="BE3823" t="e">
        <v>#N/A</v>
      </c>
      <c r="BF3823" t="s">
        <v>4740</v>
      </c>
      <c r="BH3823" t="str">
        <f t="shared" si="836"/>
        <v/>
      </c>
      <c r="BJ3823" t="str">
        <f t="shared" si="837"/>
        <v>OK</v>
      </c>
      <c r="BK3823" s="130" t="s">
        <v>5302</v>
      </c>
      <c r="BL3823" s="130" t="e">
        <v>#VALUE!</v>
      </c>
      <c r="BM3823" s="131" t="s">
        <v>33</v>
      </c>
      <c r="BN3823" s="131" t="e">
        <v>#VALUE!</v>
      </c>
      <c r="BO3823" t="e">
        <v>#N/A</v>
      </c>
      <c r="BP3823">
        <v>0</v>
      </c>
    </row>
    <row r="3824" spans="1:68" ht="25.2" x14ac:dyDescent="0.3">
      <c r="A3824" s="1"/>
      <c r="B3824" s="47">
        <v>3463</v>
      </c>
      <c r="C3824" s="45">
        <v>1057583</v>
      </c>
      <c r="D3824" s="29"/>
      <c r="E3824" s="29"/>
      <c r="F3824" s="31" t="s">
        <v>3032</v>
      </c>
      <c r="G3824" s="29" t="s">
        <v>31</v>
      </c>
      <c r="H3824" s="29"/>
      <c r="I3824" s="148" t="s">
        <v>33</v>
      </c>
      <c r="J3824" s="147" t="s">
        <v>33</v>
      </c>
      <c r="K3824" s="148" t="e">
        <v>#N/A</v>
      </c>
      <c r="L3824" s="148" t="s">
        <v>32</v>
      </c>
      <c r="M3824" s="147">
        <v>42551</v>
      </c>
      <c r="N3824" s="29" t="str">
        <f t="shared" si="833"/>
        <v/>
      </c>
      <c r="O3824" s="29" t="str">
        <f t="shared" si="834"/>
        <v/>
      </c>
      <c r="P3824" s="29" t="str">
        <f t="shared" si="835"/>
        <v/>
      </c>
      <c r="Q3824" s="29" t="str">
        <f t="shared" si="825"/>
        <v/>
      </c>
      <c r="R3824" s="29" t="str">
        <f t="shared" si="826"/>
        <v/>
      </c>
      <c r="S3824" s="29" t="str">
        <f t="shared" si="827"/>
        <v/>
      </c>
      <c r="T3824" s="29" t="str">
        <f t="shared" si="828"/>
        <v/>
      </c>
      <c r="U3824" s="29"/>
      <c r="V3824" s="29"/>
      <c r="W3824" s="38" t="s">
        <v>2488</v>
      </c>
      <c r="X3824" s="29" t="s">
        <v>158</v>
      </c>
      <c r="Y3824" s="146">
        <v>165758</v>
      </c>
      <c r="Z3824" s="33">
        <v>212170</v>
      </c>
      <c r="AA3824" s="34">
        <f t="shared" si="830"/>
        <v>0.28000000000000003</v>
      </c>
      <c r="AB3824" s="33">
        <f t="shared" si="831"/>
        <v>212170</v>
      </c>
      <c r="AC3824" s="34">
        <f t="shared" si="832"/>
        <v>0.27999854660408918</v>
      </c>
      <c r="AD3824" s="145">
        <f t="shared" si="829"/>
        <v>176808.33300000001</v>
      </c>
      <c r="AE3824" s="105">
        <v>138131.66699999999</v>
      </c>
      <c r="AF3824" s="34" t="s">
        <v>36</v>
      </c>
      <c r="AG3824" s="34" t="s">
        <v>36</v>
      </c>
      <c r="AH3824" s="34" t="s">
        <v>36</v>
      </c>
      <c r="AI3824" s="29">
        <v>55</v>
      </c>
      <c r="AJ3824" s="29">
        <v>1.060392</v>
      </c>
      <c r="AK3824" s="29">
        <v>0</v>
      </c>
      <c r="AL3824" s="29">
        <v>0</v>
      </c>
      <c r="AM3824" s="29" t="s">
        <v>28</v>
      </c>
      <c r="AN3824" s="44" t="s">
        <v>27</v>
      </c>
      <c r="AO3824" s="29" t="s">
        <v>28</v>
      </c>
      <c r="AP3824" s="29">
        <v>1</v>
      </c>
      <c r="AQ3824" s="29" t="s">
        <v>33</v>
      </c>
      <c r="AR3824" s="29" t="s">
        <v>33</v>
      </c>
      <c r="AS3824" s="29" t="s">
        <v>33</v>
      </c>
      <c r="AT3824" s="29"/>
      <c r="AU3824" s="144"/>
      <c r="AV3824" s="36" t="s">
        <v>28</v>
      </c>
      <c r="AW3824" s="102">
        <v>42551</v>
      </c>
      <c r="AX3824" s="129" t="s">
        <v>33</v>
      </c>
      <c r="AY3824" s="106" t="e">
        <v>#N/A</v>
      </c>
      <c r="BD3824" t="s">
        <v>3029</v>
      </c>
      <c r="BE3824" t="e">
        <v>#N/A</v>
      </c>
      <c r="BF3824" t="s">
        <v>4740</v>
      </c>
      <c r="BH3824" t="str">
        <f t="shared" si="836"/>
        <v/>
      </c>
      <c r="BJ3824" t="str">
        <f t="shared" si="837"/>
        <v>OK</v>
      </c>
      <c r="BK3824" s="130" t="s">
        <v>5302</v>
      </c>
      <c r="BL3824" s="130" t="e">
        <v>#VALUE!</v>
      </c>
      <c r="BM3824" s="131" t="s">
        <v>33</v>
      </c>
      <c r="BN3824" s="131" t="e">
        <v>#VALUE!</v>
      </c>
      <c r="BO3824" t="e">
        <v>#N/A</v>
      </c>
      <c r="BP3824">
        <v>0</v>
      </c>
    </row>
    <row r="3825" spans="1:68" ht="25.2" x14ac:dyDescent="0.3">
      <c r="A3825" s="1"/>
      <c r="B3825" s="47">
        <v>3464</v>
      </c>
      <c r="C3825" s="45">
        <v>1089852</v>
      </c>
      <c r="D3825" s="29">
        <v>1057572</v>
      </c>
      <c r="E3825" s="29"/>
      <c r="F3825" s="31" t="s">
        <v>3033</v>
      </c>
      <c r="G3825" s="37" t="s">
        <v>31</v>
      </c>
      <c r="H3825" s="148"/>
      <c r="I3825" s="148" t="s">
        <v>33</v>
      </c>
      <c r="J3825" s="147" t="s">
        <v>33</v>
      </c>
      <c r="K3825" s="148" t="e">
        <v>#N/A</v>
      </c>
      <c r="L3825" s="148" t="s">
        <v>32</v>
      </c>
      <c r="M3825" s="147">
        <v>43005</v>
      </c>
      <c r="N3825" s="29">
        <f t="shared" si="833"/>
        <v>1057572</v>
      </c>
      <c r="O3825" s="29" t="str">
        <f t="shared" si="834"/>
        <v/>
      </c>
      <c r="P3825" s="29" t="str">
        <f t="shared" si="835"/>
        <v/>
      </c>
      <c r="Q3825" s="29" t="str">
        <f t="shared" si="825"/>
        <v/>
      </c>
      <c r="R3825" s="29" t="str">
        <f t="shared" si="826"/>
        <v/>
      </c>
      <c r="S3825" s="29" t="str">
        <f t="shared" si="827"/>
        <v/>
      </c>
      <c r="T3825" s="29" t="str">
        <f t="shared" si="828"/>
        <v/>
      </c>
      <c r="U3825" s="29"/>
      <c r="V3825" s="29"/>
      <c r="W3825" s="38" t="s">
        <v>2488</v>
      </c>
      <c r="X3825" s="37" t="s">
        <v>158</v>
      </c>
      <c r="Y3825" s="146">
        <v>159821</v>
      </c>
      <c r="Z3825" s="33">
        <v>204571</v>
      </c>
      <c r="AA3825" s="34">
        <f t="shared" si="830"/>
        <v>0.28000000000000003</v>
      </c>
      <c r="AB3825" s="33">
        <f t="shared" si="831"/>
        <v>204571</v>
      </c>
      <c r="AC3825" s="34">
        <f t="shared" si="832"/>
        <v>0.28000074513361661</v>
      </c>
      <c r="AD3825" s="145">
        <f t="shared" si="829"/>
        <v>170475.83300000001</v>
      </c>
      <c r="AE3825" s="105">
        <v>133184.16699999999</v>
      </c>
      <c r="AF3825" s="34" t="s">
        <v>36</v>
      </c>
      <c r="AG3825" s="34" t="s">
        <v>36</v>
      </c>
      <c r="AH3825" s="34" t="s">
        <v>36</v>
      </c>
      <c r="AI3825" s="29">
        <v>50.5</v>
      </c>
      <c r="AJ3825" s="29">
        <v>0.99</v>
      </c>
      <c r="AK3825" s="29">
        <v>0</v>
      </c>
      <c r="AL3825" s="29">
        <v>0</v>
      </c>
      <c r="AM3825" s="29" t="s">
        <v>28</v>
      </c>
      <c r="AN3825" s="44" t="s">
        <v>27</v>
      </c>
      <c r="AO3825" s="29" t="s">
        <v>28</v>
      </c>
      <c r="AP3825" s="29">
        <v>1</v>
      </c>
      <c r="AQ3825" s="29" t="s">
        <v>33</v>
      </c>
      <c r="AR3825" s="29" t="s">
        <v>33</v>
      </c>
      <c r="AS3825" s="29" t="s">
        <v>33</v>
      </c>
      <c r="AT3825" s="29"/>
      <c r="AU3825" s="144"/>
      <c r="AV3825" s="36" t="s">
        <v>28</v>
      </c>
      <c r="AW3825" s="102">
        <v>43004</v>
      </c>
      <c r="AX3825" s="129" t="s">
        <v>33</v>
      </c>
      <c r="AY3825" s="106" t="e">
        <v>#N/A</v>
      </c>
      <c r="BD3825" t="s">
        <v>3029</v>
      </c>
      <c r="BE3825" t="e">
        <v>#N/A</v>
      </c>
      <c r="BF3825" t="s">
        <v>4740</v>
      </c>
      <c r="BH3825" t="str">
        <f t="shared" si="836"/>
        <v/>
      </c>
      <c r="BJ3825" t="str">
        <f t="shared" si="837"/>
        <v>OK</v>
      </c>
      <c r="BK3825" s="130" t="s">
        <v>5302</v>
      </c>
      <c r="BL3825" s="130" t="e">
        <v>#VALUE!</v>
      </c>
      <c r="BM3825" s="131" t="s">
        <v>33</v>
      </c>
      <c r="BN3825" s="131" t="e">
        <v>#VALUE!</v>
      </c>
      <c r="BO3825" t="e">
        <v>#N/A</v>
      </c>
      <c r="BP3825">
        <v>0</v>
      </c>
    </row>
    <row r="3826" spans="1:68" ht="25.2" x14ac:dyDescent="0.3">
      <c r="A3826" s="1"/>
      <c r="B3826" s="47">
        <v>3465</v>
      </c>
      <c r="C3826" s="45">
        <v>1089853</v>
      </c>
      <c r="D3826" s="29">
        <v>1057578</v>
      </c>
      <c r="E3826" s="29"/>
      <c r="F3826" s="31" t="s">
        <v>3034</v>
      </c>
      <c r="G3826" s="37" t="s">
        <v>31</v>
      </c>
      <c r="H3826" s="148"/>
      <c r="I3826" s="148" t="s">
        <v>33</v>
      </c>
      <c r="J3826" s="147" t="s">
        <v>33</v>
      </c>
      <c r="K3826" s="148" t="e">
        <v>#N/A</v>
      </c>
      <c r="L3826" s="148" t="s">
        <v>32</v>
      </c>
      <c r="M3826" s="147">
        <v>43005</v>
      </c>
      <c r="N3826" s="29">
        <f t="shared" si="833"/>
        <v>1057578</v>
      </c>
      <c r="O3826" s="29" t="str">
        <f t="shared" si="834"/>
        <v/>
      </c>
      <c r="P3826" s="29" t="str">
        <f t="shared" si="835"/>
        <v/>
      </c>
      <c r="Q3826" s="29" t="str">
        <f t="shared" si="825"/>
        <v/>
      </c>
      <c r="R3826" s="29" t="str">
        <f t="shared" si="826"/>
        <v/>
      </c>
      <c r="S3826" s="29" t="str">
        <f t="shared" si="827"/>
        <v/>
      </c>
      <c r="T3826" s="29" t="str">
        <f t="shared" si="828"/>
        <v/>
      </c>
      <c r="U3826" s="29"/>
      <c r="V3826" s="29"/>
      <c r="W3826" s="38" t="s">
        <v>2488</v>
      </c>
      <c r="X3826" s="37" t="s">
        <v>158</v>
      </c>
      <c r="Y3826" s="146">
        <v>167256</v>
      </c>
      <c r="Z3826" s="33">
        <v>214088</v>
      </c>
      <c r="AA3826" s="34">
        <f t="shared" si="830"/>
        <v>0.28000000000000003</v>
      </c>
      <c r="AB3826" s="33">
        <f t="shared" si="831"/>
        <v>214088</v>
      </c>
      <c r="AC3826" s="34">
        <f t="shared" si="832"/>
        <v>0.28000191562634513</v>
      </c>
      <c r="AD3826" s="145">
        <f t="shared" si="829"/>
        <v>178406.66699999999</v>
      </c>
      <c r="AE3826" s="105">
        <v>139380</v>
      </c>
      <c r="AF3826" s="34" t="s">
        <v>36</v>
      </c>
      <c r="AG3826" s="34" t="s">
        <v>36</v>
      </c>
      <c r="AH3826" s="34" t="s">
        <v>36</v>
      </c>
      <c r="AI3826" s="29">
        <v>50.5</v>
      </c>
      <c r="AJ3826" s="29">
        <v>0.99</v>
      </c>
      <c r="AK3826" s="29">
        <v>0</v>
      </c>
      <c r="AL3826" s="29">
        <v>0</v>
      </c>
      <c r="AM3826" s="29" t="s">
        <v>28</v>
      </c>
      <c r="AN3826" s="44" t="s">
        <v>27</v>
      </c>
      <c r="AO3826" s="29" t="s">
        <v>28</v>
      </c>
      <c r="AP3826" s="29">
        <v>1</v>
      </c>
      <c r="AQ3826" s="29" t="s">
        <v>33</v>
      </c>
      <c r="AR3826" s="29" t="s">
        <v>33</v>
      </c>
      <c r="AS3826" s="29" t="s">
        <v>33</v>
      </c>
      <c r="AT3826" s="29"/>
      <c r="AU3826" s="144"/>
      <c r="AV3826" s="36" t="s">
        <v>28</v>
      </c>
      <c r="AW3826" s="102">
        <v>43004</v>
      </c>
      <c r="AX3826" s="129" t="s">
        <v>33</v>
      </c>
      <c r="AY3826" s="106" t="e">
        <v>#N/A</v>
      </c>
      <c r="BD3826" t="s">
        <v>3029</v>
      </c>
      <c r="BE3826" t="e">
        <v>#N/A</v>
      </c>
      <c r="BF3826" t="s">
        <v>4740</v>
      </c>
      <c r="BH3826" t="str">
        <f t="shared" si="836"/>
        <v/>
      </c>
      <c r="BJ3826" t="str">
        <f t="shared" si="837"/>
        <v>OK</v>
      </c>
      <c r="BK3826" s="130" t="s">
        <v>5302</v>
      </c>
      <c r="BL3826" s="130" t="e">
        <v>#VALUE!</v>
      </c>
      <c r="BM3826" s="131" t="s">
        <v>33</v>
      </c>
      <c r="BN3826" s="131" t="e">
        <v>#VALUE!</v>
      </c>
      <c r="BO3826" t="e">
        <v>#N/A</v>
      </c>
      <c r="BP3826">
        <v>0</v>
      </c>
    </row>
    <row r="3827" spans="1:68" ht="25.2" x14ac:dyDescent="0.3">
      <c r="A3827" s="1"/>
      <c r="B3827" s="47">
        <v>3466</v>
      </c>
      <c r="C3827" s="45">
        <v>1089854</v>
      </c>
      <c r="D3827" s="29">
        <v>1057584</v>
      </c>
      <c r="E3827" s="29"/>
      <c r="F3827" s="31" t="s">
        <v>3035</v>
      </c>
      <c r="G3827" s="37" t="s">
        <v>31</v>
      </c>
      <c r="H3827" s="148"/>
      <c r="I3827" s="148" t="s">
        <v>33</v>
      </c>
      <c r="J3827" s="147" t="s">
        <v>33</v>
      </c>
      <c r="K3827" s="148" t="e">
        <v>#N/A</v>
      </c>
      <c r="L3827" s="148" t="s">
        <v>32</v>
      </c>
      <c r="M3827" s="147">
        <v>43005</v>
      </c>
      <c r="N3827" s="29">
        <f t="shared" si="833"/>
        <v>1057584</v>
      </c>
      <c r="O3827" s="29" t="str">
        <f t="shared" si="834"/>
        <v/>
      </c>
      <c r="P3827" s="29" t="str">
        <f t="shared" si="835"/>
        <v/>
      </c>
      <c r="Q3827" s="29" t="str">
        <f t="shared" si="825"/>
        <v/>
      </c>
      <c r="R3827" s="29" t="str">
        <f t="shared" si="826"/>
        <v/>
      </c>
      <c r="S3827" s="29" t="str">
        <f t="shared" si="827"/>
        <v/>
      </c>
      <c r="T3827" s="29" t="str">
        <f t="shared" si="828"/>
        <v/>
      </c>
      <c r="U3827" s="29"/>
      <c r="V3827" s="29"/>
      <c r="W3827" s="38" t="s">
        <v>2488</v>
      </c>
      <c r="X3827" s="37" t="s">
        <v>158</v>
      </c>
      <c r="Y3827" s="146">
        <v>184481</v>
      </c>
      <c r="Z3827" s="33">
        <v>236136</v>
      </c>
      <c r="AA3827" s="34">
        <f t="shared" si="830"/>
        <v>0.28000000000000003</v>
      </c>
      <c r="AB3827" s="33">
        <f t="shared" si="831"/>
        <v>236136</v>
      </c>
      <c r="AC3827" s="34">
        <f t="shared" si="832"/>
        <v>0.28000173182061744</v>
      </c>
      <c r="AD3827" s="145">
        <f t="shared" si="829"/>
        <v>196780</v>
      </c>
      <c r="AE3827" s="105">
        <v>153734.16699999999</v>
      </c>
      <c r="AF3827" s="34" t="s">
        <v>36</v>
      </c>
      <c r="AG3827" s="34" t="s">
        <v>36</v>
      </c>
      <c r="AH3827" s="34" t="s">
        <v>36</v>
      </c>
      <c r="AI3827" s="29">
        <v>50.5</v>
      </c>
      <c r="AJ3827" s="29">
        <v>0.99</v>
      </c>
      <c r="AK3827" s="29">
        <v>0</v>
      </c>
      <c r="AL3827" s="29">
        <v>0</v>
      </c>
      <c r="AM3827" s="29" t="s">
        <v>28</v>
      </c>
      <c r="AN3827" s="44" t="s">
        <v>27</v>
      </c>
      <c r="AO3827" s="29" t="s">
        <v>28</v>
      </c>
      <c r="AP3827" s="29">
        <v>1</v>
      </c>
      <c r="AQ3827" s="29" t="s">
        <v>33</v>
      </c>
      <c r="AR3827" s="29" t="s">
        <v>33</v>
      </c>
      <c r="AS3827" s="29" t="s">
        <v>33</v>
      </c>
      <c r="AT3827" s="29"/>
      <c r="AU3827" s="144"/>
      <c r="AV3827" s="36" t="s">
        <v>28</v>
      </c>
      <c r="AW3827" s="102">
        <v>43004</v>
      </c>
      <c r="AX3827" s="129" t="s">
        <v>33</v>
      </c>
      <c r="AY3827" s="106" t="e">
        <v>#N/A</v>
      </c>
      <c r="BD3827" t="s">
        <v>3029</v>
      </c>
      <c r="BE3827" t="e">
        <v>#N/A</v>
      </c>
      <c r="BF3827" t="s">
        <v>4740</v>
      </c>
      <c r="BH3827" t="str">
        <f t="shared" si="836"/>
        <v/>
      </c>
      <c r="BJ3827" t="str">
        <f t="shared" si="837"/>
        <v>OK</v>
      </c>
      <c r="BK3827" s="130" t="s">
        <v>5302</v>
      </c>
      <c r="BL3827" s="130" t="e">
        <v>#VALUE!</v>
      </c>
      <c r="BM3827" s="131" t="s">
        <v>33</v>
      </c>
      <c r="BN3827" s="131" t="e">
        <v>#VALUE!</v>
      </c>
      <c r="BO3827" t="e">
        <v>#N/A</v>
      </c>
      <c r="BP3827">
        <v>0</v>
      </c>
    </row>
    <row r="3828" spans="1:68" ht="25.2" x14ac:dyDescent="0.3">
      <c r="A3828" s="1"/>
      <c r="B3828" s="47">
        <v>3467</v>
      </c>
      <c r="C3828" s="45">
        <v>1057567</v>
      </c>
      <c r="D3828" s="29"/>
      <c r="E3828" s="29"/>
      <c r="F3828" s="31" t="s">
        <v>3036</v>
      </c>
      <c r="G3828" s="29" t="s">
        <v>31</v>
      </c>
      <c r="H3828" s="70" t="s">
        <v>69</v>
      </c>
      <c r="I3828" s="148" t="s">
        <v>33</v>
      </c>
      <c r="J3828" s="147" t="s">
        <v>33</v>
      </c>
      <c r="K3828" s="148" t="e">
        <v>#N/A</v>
      </c>
      <c r="L3828" s="148" t="s">
        <v>32</v>
      </c>
      <c r="M3828" s="147">
        <v>42551</v>
      </c>
      <c r="N3828" s="29" t="str">
        <f t="shared" si="833"/>
        <v/>
      </c>
      <c r="O3828" s="29" t="str">
        <f t="shared" si="834"/>
        <v/>
      </c>
      <c r="P3828" s="29" t="str">
        <f t="shared" si="835"/>
        <v/>
      </c>
      <c r="Q3828" s="29" t="str">
        <f t="shared" si="825"/>
        <v/>
      </c>
      <c r="R3828" s="29" t="str">
        <f t="shared" si="826"/>
        <v/>
      </c>
      <c r="S3828" s="29" t="str">
        <f t="shared" si="827"/>
        <v/>
      </c>
      <c r="T3828" s="29" t="str">
        <f t="shared" si="828"/>
        <v/>
      </c>
      <c r="U3828" s="29"/>
      <c r="V3828" s="29"/>
      <c r="W3828" s="38" t="s">
        <v>2488</v>
      </c>
      <c r="X3828" s="29" t="s">
        <v>158</v>
      </c>
      <c r="Y3828" s="146">
        <v>173915</v>
      </c>
      <c r="Z3828" s="33">
        <v>191307</v>
      </c>
      <c r="AA3828" s="34">
        <f t="shared" si="830"/>
        <v>0.1</v>
      </c>
      <c r="AB3828" s="33">
        <f t="shared" si="831"/>
        <v>191307</v>
      </c>
      <c r="AC3828" s="34">
        <f t="shared" si="832"/>
        <v>0.10000287243767857</v>
      </c>
      <c r="AD3828" s="145">
        <f t="shared" si="829"/>
        <v>159422.5</v>
      </c>
      <c r="AE3828" s="105">
        <v>144929.16699999999</v>
      </c>
      <c r="AF3828" s="34" t="e">
        <v>#N/A</v>
      </c>
      <c r="AG3828" s="34" t="e">
        <v>#N/A</v>
      </c>
      <c r="AH3828" s="34" t="e">
        <v>#N/A</v>
      </c>
      <c r="AI3828" s="29">
        <v>49.5</v>
      </c>
      <c r="AJ3828" s="29">
        <v>0.97538400000000003</v>
      </c>
      <c r="AK3828" s="29">
        <v>0</v>
      </c>
      <c r="AL3828" s="29">
        <v>0</v>
      </c>
      <c r="AM3828" s="29" t="s">
        <v>27</v>
      </c>
      <c r="AN3828" s="44" t="s">
        <v>27</v>
      </c>
      <c r="AO3828" s="29" t="s">
        <v>27</v>
      </c>
      <c r="AP3828" s="29">
        <v>1</v>
      </c>
      <c r="AQ3828" s="29" t="s">
        <v>33</v>
      </c>
      <c r="AR3828" s="29" t="s">
        <v>33</v>
      </c>
      <c r="AS3828" s="29" t="s">
        <v>33</v>
      </c>
      <c r="AT3828" s="29"/>
      <c r="AU3828" s="144"/>
      <c r="AV3828" s="36" t="s">
        <v>28</v>
      </c>
      <c r="AW3828" s="102">
        <v>42551</v>
      </c>
      <c r="AX3828" s="129" t="s">
        <v>33</v>
      </c>
      <c r="AY3828" s="106" t="e">
        <v>#N/A</v>
      </c>
      <c r="BD3828" t="s">
        <v>3029</v>
      </c>
      <c r="BE3828" t="e">
        <v>#N/A</v>
      </c>
      <c r="BF3828" t="e">
        <v>#N/A</v>
      </c>
      <c r="BH3828" t="str">
        <f t="shared" si="836"/>
        <v/>
      </c>
      <c r="BJ3828" t="str">
        <f t="shared" si="837"/>
        <v>OK</v>
      </c>
      <c r="BK3828" s="130" t="s">
        <v>5302</v>
      </c>
      <c r="BL3828" s="130" t="e">
        <v>#VALUE!</v>
      </c>
      <c r="BM3828" s="131" t="s">
        <v>33</v>
      </c>
      <c r="BN3828" s="131" t="e">
        <v>#VALUE!</v>
      </c>
      <c r="BO3828" t="e">
        <v>#N/A</v>
      </c>
      <c r="BP3828">
        <v>0</v>
      </c>
    </row>
    <row r="3829" spans="1:68" ht="25.2" x14ac:dyDescent="0.3">
      <c r="A3829" s="1"/>
      <c r="B3829" s="47">
        <v>3468</v>
      </c>
      <c r="C3829" s="45">
        <v>1057573</v>
      </c>
      <c r="D3829" s="29"/>
      <c r="E3829" s="29"/>
      <c r="F3829" s="31" t="s">
        <v>3037</v>
      </c>
      <c r="G3829" s="29" t="s">
        <v>31</v>
      </c>
      <c r="H3829" s="29"/>
      <c r="I3829" s="148" t="s">
        <v>33</v>
      </c>
      <c r="J3829" s="147" t="s">
        <v>33</v>
      </c>
      <c r="K3829" s="148" t="e">
        <v>#N/A</v>
      </c>
      <c r="L3829" s="148" t="s">
        <v>32</v>
      </c>
      <c r="M3829" s="147">
        <v>42551</v>
      </c>
      <c r="N3829" s="29" t="str">
        <f t="shared" si="833"/>
        <v/>
      </c>
      <c r="O3829" s="29" t="str">
        <f t="shared" si="834"/>
        <v/>
      </c>
      <c r="P3829" s="29" t="str">
        <f t="shared" si="835"/>
        <v/>
      </c>
      <c r="Q3829" s="29" t="str">
        <f t="shared" si="825"/>
        <v/>
      </c>
      <c r="R3829" s="29" t="str">
        <f t="shared" si="826"/>
        <v/>
      </c>
      <c r="S3829" s="29" t="str">
        <f t="shared" si="827"/>
        <v/>
      </c>
      <c r="T3829" s="29" t="str">
        <f t="shared" si="828"/>
        <v/>
      </c>
      <c r="U3829" s="29"/>
      <c r="V3829" s="29"/>
      <c r="W3829" s="38" t="s">
        <v>2488</v>
      </c>
      <c r="X3829" s="29" t="s">
        <v>158</v>
      </c>
      <c r="Y3829" s="146">
        <v>171573</v>
      </c>
      <c r="Z3829" s="33">
        <v>219613</v>
      </c>
      <c r="AA3829" s="34">
        <f t="shared" si="830"/>
        <v>0.28000000000000003</v>
      </c>
      <c r="AB3829" s="33">
        <f t="shared" si="831"/>
        <v>219613</v>
      </c>
      <c r="AC3829" s="34">
        <f t="shared" si="832"/>
        <v>0.27999743316256065</v>
      </c>
      <c r="AD3829" s="145">
        <f t="shared" si="829"/>
        <v>183010.83300000001</v>
      </c>
      <c r="AE3829" s="105">
        <v>142977.5</v>
      </c>
      <c r="AF3829" s="34" t="s">
        <v>36</v>
      </c>
      <c r="AG3829" s="34" t="s">
        <v>36</v>
      </c>
      <c r="AH3829" s="34" t="s">
        <v>36</v>
      </c>
      <c r="AI3829" s="29">
        <v>50.5</v>
      </c>
      <c r="AJ3829" s="29">
        <v>1.0245120000000001</v>
      </c>
      <c r="AK3829" s="29">
        <v>0</v>
      </c>
      <c r="AL3829" s="29">
        <v>0</v>
      </c>
      <c r="AM3829" s="29" t="s">
        <v>28</v>
      </c>
      <c r="AN3829" s="44" t="s">
        <v>27</v>
      </c>
      <c r="AO3829" s="29" t="s">
        <v>28</v>
      </c>
      <c r="AP3829" s="29">
        <v>1</v>
      </c>
      <c r="AQ3829" s="29" t="s">
        <v>33</v>
      </c>
      <c r="AR3829" s="29" t="s">
        <v>33</v>
      </c>
      <c r="AS3829" s="29" t="s">
        <v>33</v>
      </c>
      <c r="AT3829" s="29"/>
      <c r="AU3829" s="144"/>
      <c r="AV3829" s="36" t="s">
        <v>28</v>
      </c>
      <c r="AW3829" s="102">
        <v>42551</v>
      </c>
      <c r="AX3829" s="129" t="s">
        <v>33</v>
      </c>
      <c r="AY3829" s="106" t="e">
        <v>#N/A</v>
      </c>
      <c r="BD3829" t="s">
        <v>3029</v>
      </c>
      <c r="BE3829" t="e">
        <v>#N/A</v>
      </c>
      <c r="BF3829" t="s">
        <v>4740</v>
      </c>
      <c r="BH3829" t="str">
        <f t="shared" si="836"/>
        <v/>
      </c>
      <c r="BJ3829" t="str">
        <f t="shared" si="837"/>
        <v>OK</v>
      </c>
      <c r="BK3829" s="130" t="s">
        <v>5302</v>
      </c>
      <c r="BL3829" s="130" t="e">
        <v>#VALUE!</v>
      </c>
      <c r="BM3829" s="131" t="s">
        <v>33</v>
      </c>
      <c r="BN3829" s="131" t="e">
        <v>#VALUE!</v>
      </c>
      <c r="BO3829" t="e">
        <v>#N/A</v>
      </c>
      <c r="BP3829">
        <v>0</v>
      </c>
    </row>
    <row r="3830" spans="1:68" ht="25.2" x14ac:dyDescent="0.3">
      <c r="A3830" s="1"/>
      <c r="B3830" s="47">
        <v>3469</v>
      </c>
      <c r="C3830" s="45">
        <v>1057579</v>
      </c>
      <c r="D3830" s="29"/>
      <c r="E3830" s="29"/>
      <c r="F3830" s="31" t="s">
        <v>3038</v>
      </c>
      <c r="G3830" s="29" t="s">
        <v>31</v>
      </c>
      <c r="H3830" s="29"/>
      <c r="I3830" s="148" t="s">
        <v>33</v>
      </c>
      <c r="J3830" s="147" t="s">
        <v>33</v>
      </c>
      <c r="K3830" s="148" t="e">
        <v>#N/A</v>
      </c>
      <c r="L3830" s="148" t="s">
        <v>32</v>
      </c>
      <c r="M3830" s="147">
        <v>42551</v>
      </c>
      <c r="N3830" s="29" t="str">
        <f t="shared" si="833"/>
        <v/>
      </c>
      <c r="O3830" s="29" t="str">
        <f t="shared" si="834"/>
        <v/>
      </c>
      <c r="P3830" s="29" t="str">
        <f t="shared" si="835"/>
        <v/>
      </c>
      <c r="Q3830" s="29" t="str">
        <f t="shared" si="825"/>
        <v/>
      </c>
      <c r="R3830" s="29" t="str">
        <f t="shared" si="826"/>
        <v/>
      </c>
      <c r="S3830" s="29" t="str">
        <f t="shared" si="827"/>
        <v/>
      </c>
      <c r="T3830" s="29" t="str">
        <f t="shared" si="828"/>
        <v/>
      </c>
      <c r="U3830" s="29"/>
      <c r="V3830" s="29"/>
      <c r="W3830" s="38" t="s">
        <v>2488</v>
      </c>
      <c r="X3830" s="29" t="s">
        <v>158</v>
      </c>
      <c r="Y3830" s="146">
        <v>175668</v>
      </c>
      <c r="Z3830" s="33">
        <v>224855</v>
      </c>
      <c r="AA3830" s="34">
        <f t="shared" si="830"/>
        <v>0.28000000000000003</v>
      </c>
      <c r="AB3830" s="33">
        <f t="shared" si="831"/>
        <v>224855</v>
      </c>
      <c r="AC3830" s="34">
        <f t="shared" si="832"/>
        <v>0.27999977457476594</v>
      </c>
      <c r="AD3830" s="145">
        <f t="shared" si="829"/>
        <v>187379.16699999999</v>
      </c>
      <c r="AE3830" s="105">
        <v>146390</v>
      </c>
      <c r="AF3830" s="34" t="s">
        <v>36</v>
      </c>
      <c r="AG3830" s="34" t="s">
        <v>36</v>
      </c>
      <c r="AH3830" s="34" t="s">
        <v>36</v>
      </c>
      <c r="AI3830" s="29">
        <v>52</v>
      </c>
      <c r="AJ3830" s="29">
        <v>1.0747439999999999</v>
      </c>
      <c r="AK3830" s="29">
        <v>0</v>
      </c>
      <c r="AL3830" s="29">
        <v>0</v>
      </c>
      <c r="AM3830" s="29" t="s">
        <v>28</v>
      </c>
      <c r="AN3830" s="44" t="s">
        <v>27</v>
      </c>
      <c r="AO3830" s="29" t="s">
        <v>28</v>
      </c>
      <c r="AP3830" s="29">
        <v>1</v>
      </c>
      <c r="AQ3830" s="29" t="s">
        <v>33</v>
      </c>
      <c r="AR3830" s="29" t="s">
        <v>33</v>
      </c>
      <c r="AS3830" s="29" t="s">
        <v>33</v>
      </c>
      <c r="AT3830" s="29"/>
      <c r="AU3830" s="144"/>
      <c r="AV3830" s="36" t="s">
        <v>28</v>
      </c>
      <c r="AW3830" s="102">
        <v>42551</v>
      </c>
      <c r="AX3830" s="129" t="s">
        <v>33</v>
      </c>
      <c r="AY3830" s="106" t="e">
        <v>#N/A</v>
      </c>
      <c r="BD3830" t="s">
        <v>3029</v>
      </c>
      <c r="BE3830" t="e">
        <v>#N/A</v>
      </c>
      <c r="BF3830" t="s">
        <v>4740</v>
      </c>
      <c r="BH3830" t="str">
        <f t="shared" si="836"/>
        <v/>
      </c>
      <c r="BJ3830" t="str">
        <f t="shared" si="837"/>
        <v>OK</v>
      </c>
      <c r="BK3830" s="130" t="s">
        <v>5302</v>
      </c>
      <c r="BL3830" s="130" t="e">
        <v>#VALUE!</v>
      </c>
      <c r="BM3830" s="131" t="s">
        <v>33</v>
      </c>
      <c r="BN3830" s="131" t="e">
        <v>#VALUE!</v>
      </c>
      <c r="BO3830" t="e">
        <v>#N/A</v>
      </c>
      <c r="BP3830">
        <v>0</v>
      </c>
    </row>
    <row r="3831" spans="1:68" ht="25.2" x14ac:dyDescent="0.3">
      <c r="A3831" s="1"/>
      <c r="B3831" s="47">
        <v>3470</v>
      </c>
      <c r="C3831" s="45">
        <v>1057585</v>
      </c>
      <c r="D3831" s="29"/>
      <c r="E3831" s="29"/>
      <c r="F3831" s="31" t="s">
        <v>3039</v>
      </c>
      <c r="G3831" s="29" t="s">
        <v>31</v>
      </c>
      <c r="H3831" s="29"/>
      <c r="I3831" s="148" t="s">
        <v>33</v>
      </c>
      <c r="J3831" s="147" t="s">
        <v>33</v>
      </c>
      <c r="K3831" s="148" t="e">
        <v>#N/A</v>
      </c>
      <c r="L3831" s="148" t="s">
        <v>32</v>
      </c>
      <c r="M3831" s="147">
        <v>42551</v>
      </c>
      <c r="N3831" s="29" t="str">
        <f t="shared" si="833"/>
        <v/>
      </c>
      <c r="O3831" s="29" t="str">
        <f t="shared" si="834"/>
        <v/>
      </c>
      <c r="P3831" s="29" t="str">
        <f t="shared" si="835"/>
        <v/>
      </c>
      <c r="Q3831" s="29" t="str">
        <f t="shared" si="825"/>
        <v/>
      </c>
      <c r="R3831" s="29" t="str">
        <f t="shared" si="826"/>
        <v/>
      </c>
      <c r="S3831" s="29" t="str">
        <f t="shared" si="827"/>
        <v/>
      </c>
      <c r="T3831" s="29" t="str">
        <f t="shared" si="828"/>
        <v/>
      </c>
      <c r="U3831" s="29"/>
      <c r="V3831" s="29"/>
      <c r="W3831" s="38" t="s">
        <v>2488</v>
      </c>
      <c r="X3831" s="29" t="s">
        <v>158</v>
      </c>
      <c r="Y3831" s="146">
        <v>192065</v>
      </c>
      <c r="Z3831" s="33">
        <v>245844</v>
      </c>
      <c r="AA3831" s="34">
        <f t="shared" si="830"/>
        <v>0.28000000000000003</v>
      </c>
      <c r="AB3831" s="33">
        <f t="shared" si="831"/>
        <v>245844</v>
      </c>
      <c r="AC3831" s="34">
        <f t="shared" si="832"/>
        <v>0.28000416259078104</v>
      </c>
      <c r="AD3831" s="145">
        <f t="shared" si="829"/>
        <v>204870</v>
      </c>
      <c r="AE3831" s="105">
        <v>160054.16699999999</v>
      </c>
      <c r="AF3831" s="34" t="s">
        <v>36</v>
      </c>
      <c r="AG3831" s="34" t="s">
        <v>36</v>
      </c>
      <c r="AH3831" s="34" t="s">
        <v>36</v>
      </c>
      <c r="AI3831" s="29">
        <v>55</v>
      </c>
      <c r="AJ3831" s="29">
        <v>1.12608</v>
      </c>
      <c r="AK3831" s="29">
        <v>0</v>
      </c>
      <c r="AL3831" s="29">
        <v>0</v>
      </c>
      <c r="AM3831" s="29" t="s">
        <v>28</v>
      </c>
      <c r="AN3831" s="44" t="s">
        <v>27</v>
      </c>
      <c r="AO3831" s="29" t="s">
        <v>28</v>
      </c>
      <c r="AP3831" s="29">
        <v>1</v>
      </c>
      <c r="AQ3831" s="29" t="s">
        <v>33</v>
      </c>
      <c r="AR3831" s="29" t="s">
        <v>33</v>
      </c>
      <c r="AS3831" s="29" t="s">
        <v>33</v>
      </c>
      <c r="AT3831" s="29"/>
      <c r="AU3831" s="144"/>
      <c r="AV3831" s="36" t="s">
        <v>28</v>
      </c>
      <c r="AW3831" s="102">
        <v>42551</v>
      </c>
      <c r="AX3831" s="129" t="s">
        <v>33</v>
      </c>
      <c r="AY3831" s="106" t="e">
        <v>#N/A</v>
      </c>
      <c r="BD3831" t="s">
        <v>3029</v>
      </c>
      <c r="BE3831" t="e">
        <v>#N/A</v>
      </c>
      <c r="BF3831" t="s">
        <v>4740</v>
      </c>
      <c r="BH3831" t="str">
        <f t="shared" si="836"/>
        <v/>
      </c>
      <c r="BJ3831" t="str">
        <f t="shared" si="837"/>
        <v>OK</v>
      </c>
      <c r="BK3831" s="130" t="s">
        <v>5302</v>
      </c>
      <c r="BL3831" s="130" t="e">
        <v>#VALUE!</v>
      </c>
      <c r="BM3831" s="131" t="s">
        <v>33</v>
      </c>
      <c r="BN3831" s="131" t="e">
        <v>#VALUE!</v>
      </c>
      <c r="BO3831" t="e">
        <v>#N/A</v>
      </c>
      <c r="BP3831">
        <v>0</v>
      </c>
    </row>
    <row r="3832" spans="1:68" ht="25.2" x14ac:dyDescent="0.3">
      <c r="A3832" s="1"/>
      <c r="B3832" s="47">
        <v>3471</v>
      </c>
      <c r="C3832" s="45">
        <v>1057574</v>
      </c>
      <c r="D3832" s="29"/>
      <c r="E3832" s="29"/>
      <c r="F3832" s="31" t="s">
        <v>3040</v>
      </c>
      <c r="G3832" s="29" t="s">
        <v>31</v>
      </c>
      <c r="H3832" s="29"/>
      <c r="I3832" s="148" t="s">
        <v>33</v>
      </c>
      <c r="J3832" s="147" t="s">
        <v>33</v>
      </c>
      <c r="K3832" s="148" t="e">
        <v>#N/A</v>
      </c>
      <c r="L3832" s="148" t="s">
        <v>32</v>
      </c>
      <c r="M3832" s="147">
        <v>42551</v>
      </c>
      <c r="N3832" s="29" t="str">
        <f t="shared" si="833"/>
        <v/>
      </c>
      <c r="O3832" s="29" t="str">
        <f t="shared" si="834"/>
        <v/>
      </c>
      <c r="P3832" s="29" t="str">
        <f t="shared" si="835"/>
        <v/>
      </c>
      <c r="Q3832" s="29" t="str">
        <f t="shared" si="825"/>
        <v/>
      </c>
      <c r="R3832" s="29" t="str">
        <f t="shared" si="826"/>
        <v/>
      </c>
      <c r="S3832" s="29" t="str">
        <f t="shared" si="827"/>
        <v/>
      </c>
      <c r="T3832" s="29" t="str">
        <f t="shared" si="828"/>
        <v/>
      </c>
      <c r="U3832" s="29"/>
      <c r="V3832" s="29"/>
      <c r="W3832" s="38" t="s">
        <v>2488</v>
      </c>
      <c r="X3832" s="29" t="s">
        <v>158</v>
      </c>
      <c r="Y3832" s="146">
        <v>171573</v>
      </c>
      <c r="Z3832" s="33">
        <v>219613</v>
      </c>
      <c r="AA3832" s="34">
        <f t="shared" si="830"/>
        <v>0.28000000000000003</v>
      </c>
      <c r="AB3832" s="33">
        <f t="shared" si="831"/>
        <v>219613</v>
      </c>
      <c r="AC3832" s="34">
        <f t="shared" si="832"/>
        <v>0.27999743316256065</v>
      </c>
      <c r="AD3832" s="145">
        <f t="shared" si="829"/>
        <v>183010.83300000001</v>
      </c>
      <c r="AE3832" s="105">
        <v>142977.5</v>
      </c>
      <c r="AF3832" s="34" t="s">
        <v>36</v>
      </c>
      <c r="AG3832" s="34" t="s">
        <v>36</v>
      </c>
      <c r="AH3832" s="34" t="s">
        <v>36</v>
      </c>
      <c r="AI3832" s="29">
        <v>50.5</v>
      </c>
      <c r="AJ3832" s="29">
        <v>1.0245120000000001</v>
      </c>
      <c r="AK3832" s="29">
        <v>0</v>
      </c>
      <c r="AL3832" s="29">
        <v>0</v>
      </c>
      <c r="AM3832" s="29" t="s">
        <v>28</v>
      </c>
      <c r="AN3832" s="44" t="s">
        <v>27</v>
      </c>
      <c r="AO3832" s="29" t="s">
        <v>28</v>
      </c>
      <c r="AP3832" s="29">
        <v>1</v>
      </c>
      <c r="AQ3832" s="29" t="s">
        <v>33</v>
      </c>
      <c r="AR3832" s="29" t="s">
        <v>33</v>
      </c>
      <c r="AS3832" s="29" t="s">
        <v>33</v>
      </c>
      <c r="AT3832" s="29"/>
      <c r="AU3832" s="144"/>
      <c r="AV3832" s="36" t="s">
        <v>28</v>
      </c>
      <c r="AW3832" s="102">
        <v>42551</v>
      </c>
      <c r="AX3832" s="129" t="s">
        <v>33</v>
      </c>
      <c r="AY3832" s="106" t="e">
        <v>#N/A</v>
      </c>
      <c r="BD3832" t="s">
        <v>3029</v>
      </c>
      <c r="BE3832" t="e">
        <v>#N/A</v>
      </c>
      <c r="BF3832" t="s">
        <v>4740</v>
      </c>
      <c r="BH3832" t="str">
        <f t="shared" si="836"/>
        <v/>
      </c>
      <c r="BJ3832" t="str">
        <f t="shared" si="837"/>
        <v>OK</v>
      </c>
      <c r="BK3832" s="130" t="s">
        <v>5302</v>
      </c>
      <c r="BL3832" s="130" t="e">
        <v>#VALUE!</v>
      </c>
      <c r="BM3832" s="131" t="s">
        <v>33</v>
      </c>
      <c r="BN3832" s="131" t="e">
        <v>#VALUE!</v>
      </c>
      <c r="BO3832" t="e">
        <v>#N/A</v>
      </c>
      <c r="BP3832">
        <v>0</v>
      </c>
    </row>
    <row r="3833" spans="1:68" ht="25.2" x14ac:dyDescent="0.3">
      <c r="A3833" s="1"/>
      <c r="B3833" s="47">
        <v>3472</v>
      </c>
      <c r="C3833" s="45">
        <v>1057580</v>
      </c>
      <c r="D3833" s="29"/>
      <c r="E3833" s="29"/>
      <c r="F3833" s="31" t="s">
        <v>3041</v>
      </c>
      <c r="G3833" s="29" t="s">
        <v>31</v>
      </c>
      <c r="H3833" s="29"/>
      <c r="I3833" s="148" t="s">
        <v>33</v>
      </c>
      <c r="J3833" s="147" t="s">
        <v>33</v>
      </c>
      <c r="K3833" s="148" t="e">
        <v>#N/A</v>
      </c>
      <c r="L3833" s="148" t="s">
        <v>32</v>
      </c>
      <c r="M3833" s="147">
        <v>42551</v>
      </c>
      <c r="N3833" s="29" t="str">
        <f t="shared" si="833"/>
        <v/>
      </c>
      <c r="O3833" s="29" t="str">
        <f t="shared" si="834"/>
        <v/>
      </c>
      <c r="P3833" s="29" t="str">
        <f t="shared" si="835"/>
        <v/>
      </c>
      <c r="Q3833" s="29" t="str">
        <f t="shared" si="825"/>
        <v/>
      </c>
      <c r="R3833" s="29" t="str">
        <f t="shared" si="826"/>
        <v/>
      </c>
      <c r="S3833" s="29" t="str">
        <f t="shared" si="827"/>
        <v/>
      </c>
      <c r="T3833" s="29" t="str">
        <f t="shared" si="828"/>
        <v/>
      </c>
      <c r="U3833" s="29"/>
      <c r="V3833" s="29"/>
      <c r="W3833" s="38" t="s">
        <v>2488</v>
      </c>
      <c r="X3833" s="29" t="s">
        <v>158</v>
      </c>
      <c r="Y3833" s="146">
        <v>175668</v>
      </c>
      <c r="Z3833" s="33">
        <v>224855</v>
      </c>
      <c r="AA3833" s="34">
        <f t="shared" si="830"/>
        <v>0.28000000000000003</v>
      </c>
      <c r="AB3833" s="33">
        <f t="shared" si="831"/>
        <v>224855</v>
      </c>
      <c r="AC3833" s="34">
        <f t="shared" si="832"/>
        <v>0.27999977457476594</v>
      </c>
      <c r="AD3833" s="145">
        <f t="shared" si="829"/>
        <v>187379.16699999999</v>
      </c>
      <c r="AE3833" s="105">
        <v>146390</v>
      </c>
      <c r="AF3833" s="34" t="s">
        <v>36</v>
      </c>
      <c r="AG3833" s="34" t="s">
        <v>36</v>
      </c>
      <c r="AH3833" s="34" t="s">
        <v>36</v>
      </c>
      <c r="AI3833" s="29">
        <v>52</v>
      </c>
      <c r="AJ3833" s="29">
        <v>1.0747439999999999</v>
      </c>
      <c r="AK3833" s="29">
        <v>0</v>
      </c>
      <c r="AL3833" s="29">
        <v>0</v>
      </c>
      <c r="AM3833" s="29" t="s">
        <v>28</v>
      </c>
      <c r="AN3833" s="44" t="s">
        <v>27</v>
      </c>
      <c r="AO3833" s="29" t="s">
        <v>28</v>
      </c>
      <c r="AP3833" s="29">
        <v>1</v>
      </c>
      <c r="AQ3833" s="29" t="s">
        <v>33</v>
      </c>
      <c r="AR3833" s="29" t="s">
        <v>33</v>
      </c>
      <c r="AS3833" s="29" t="s">
        <v>33</v>
      </c>
      <c r="AT3833" s="29"/>
      <c r="AU3833" s="144"/>
      <c r="AV3833" s="36" t="s">
        <v>28</v>
      </c>
      <c r="AW3833" s="102">
        <v>42551</v>
      </c>
      <c r="AX3833" s="129" t="s">
        <v>33</v>
      </c>
      <c r="AY3833" s="106" t="e">
        <v>#N/A</v>
      </c>
      <c r="BD3833" t="s">
        <v>3029</v>
      </c>
      <c r="BE3833" t="e">
        <v>#N/A</v>
      </c>
      <c r="BF3833" t="s">
        <v>4740</v>
      </c>
      <c r="BH3833" t="str">
        <f t="shared" si="836"/>
        <v/>
      </c>
      <c r="BJ3833" t="str">
        <f t="shared" si="837"/>
        <v>OK</v>
      </c>
      <c r="BK3833" s="130" t="s">
        <v>5302</v>
      </c>
      <c r="BL3833" s="130" t="e">
        <v>#VALUE!</v>
      </c>
      <c r="BM3833" s="131" t="s">
        <v>33</v>
      </c>
      <c r="BN3833" s="131" t="e">
        <v>#VALUE!</v>
      </c>
      <c r="BO3833" t="e">
        <v>#N/A</v>
      </c>
      <c r="BP3833">
        <v>0</v>
      </c>
    </row>
    <row r="3834" spans="1:68" ht="25.2" x14ac:dyDescent="0.3">
      <c r="A3834" s="1"/>
      <c r="B3834" s="47">
        <v>3473</v>
      </c>
      <c r="C3834" s="45">
        <v>1057586</v>
      </c>
      <c r="D3834" s="29"/>
      <c r="E3834" s="29"/>
      <c r="F3834" s="31" t="s">
        <v>3042</v>
      </c>
      <c r="G3834" s="29" t="s">
        <v>31</v>
      </c>
      <c r="H3834" s="29"/>
      <c r="I3834" s="148" t="s">
        <v>33</v>
      </c>
      <c r="J3834" s="147" t="s">
        <v>33</v>
      </c>
      <c r="K3834" s="148" t="e">
        <v>#N/A</v>
      </c>
      <c r="L3834" s="148" t="s">
        <v>32</v>
      </c>
      <c r="M3834" s="147">
        <v>42551</v>
      </c>
      <c r="N3834" s="29" t="str">
        <f t="shared" si="833"/>
        <v/>
      </c>
      <c r="O3834" s="29" t="str">
        <f t="shared" si="834"/>
        <v/>
      </c>
      <c r="P3834" s="29" t="str">
        <f t="shared" si="835"/>
        <v/>
      </c>
      <c r="Q3834" s="29" t="str">
        <f t="shared" si="825"/>
        <v/>
      </c>
      <c r="R3834" s="29" t="str">
        <f t="shared" si="826"/>
        <v/>
      </c>
      <c r="S3834" s="29" t="str">
        <f t="shared" si="827"/>
        <v/>
      </c>
      <c r="T3834" s="29" t="str">
        <f t="shared" si="828"/>
        <v/>
      </c>
      <c r="U3834" s="29"/>
      <c r="V3834" s="29"/>
      <c r="W3834" s="38" t="s">
        <v>2488</v>
      </c>
      <c r="X3834" s="29" t="s">
        <v>158</v>
      </c>
      <c r="Y3834" s="146">
        <v>192065</v>
      </c>
      <c r="Z3834" s="33">
        <v>245844</v>
      </c>
      <c r="AA3834" s="34">
        <f t="shared" si="830"/>
        <v>0.28000000000000003</v>
      </c>
      <c r="AB3834" s="33">
        <f t="shared" si="831"/>
        <v>245844</v>
      </c>
      <c r="AC3834" s="34">
        <f t="shared" si="832"/>
        <v>0.28000416259078104</v>
      </c>
      <c r="AD3834" s="145">
        <f t="shared" si="829"/>
        <v>204870</v>
      </c>
      <c r="AE3834" s="105">
        <v>160054.16699999999</v>
      </c>
      <c r="AF3834" s="34" t="s">
        <v>36</v>
      </c>
      <c r="AG3834" s="34" t="s">
        <v>36</v>
      </c>
      <c r="AH3834" s="34" t="s">
        <v>36</v>
      </c>
      <c r="AI3834" s="29">
        <v>55</v>
      </c>
      <c r="AJ3834" s="29">
        <v>1.12608</v>
      </c>
      <c r="AK3834" s="29">
        <v>0</v>
      </c>
      <c r="AL3834" s="29">
        <v>0</v>
      </c>
      <c r="AM3834" s="29" t="s">
        <v>28</v>
      </c>
      <c r="AN3834" s="44" t="s">
        <v>27</v>
      </c>
      <c r="AO3834" s="29" t="s">
        <v>28</v>
      </c>
      <c r="AP3834" s="29">
        <v>1</v>
      </c>
      <c r="AQ3834" s="29" t="s">
        <v>33</v>
      </c>
      <c r="AR3834" s="29" t="s">
        <v>33</v>
      </c>
      <c r="AS3834" s="29" t="s">
        <v>33</v>
      </c>
      <c r="AT3834" s="29"/>
      <c r="AU3834" s="144"/>
      <c r="AV3834" s="36" t="s">
        <v>28</v>
      </c>
      <c r="AW3834" s="102">
        <v>42551</v>
      </c>
      <c r="AX3834" s="129" t="s">
        <v>33</v>
      </c>
      <c r="AY3834" s="106" t="e">
        <v>#N/A</v>
      </c>
      <c r="BD3834" t="s">
        <v>3029</v>
      </c>
      <c r="BE3834" t="e">
        <v>#N/A</v>
      </c>
      <c r="BF3834" t="s">
        <v>4740</v>
      </c>
      <c r="BH3834" t="str">
        <f t="shared" si="836"/>
        <v/>
      </c>
      <c r="BJ3834" t="str">
        <f t="shared" si="837"/>
        <v>OK</v>
      </c>
      <c r="BK3834" s="130" t="s">
        <v>5302</v>
      </c>
      <c r="BL3834" s="130" t="e">
        <v>#VALUE!</v>
      </c>
      <c r="BM3834" s="131" t="s">
        <v>33</v>
      </c>
      <c r="BN3834" s="131" t="e">
        <v>#VALUE!</v>
      </c>
      <c r="BO3834" t="e">
        <v>#N/A</v>
      </c>
      <c r="BP3834">
        <v>0</v>
      </c>
    </row>
    <row r="3835" spans="1:68" ht="25.2" x14ac:dyDescent="0.3">
      <c r="A3835" s="1"/>
      <c r="B3835" s="47">
        <v>3474</v>
      </c>
      <c r="C3835" s="45">
        <v>1053681</v>
      </c>
      <c r="D3835" s="29"/>
      <c r="E3835" s="29"/>
      <c r="F3835" s="31" t="s">
        <v>3043</v>
      </c>
      <c r="G3835" s="29" t="s">
        <v>31</v>
      </c>
      <c r="H3835" s="29"/>
      <c r="I3835" s="148" t="s">
        <v>33</v>
      </c>
      <c r="J3835" s="147" t="s">
        <v>33</v>
      </c>
      <c r="K3835" s="148" t="e">
        <v>#N/A</v>
      </c>
      <c r="L3835" s="148" t="s">
        <v>32</v>
      </c>
      <c r="M3835" s="147">
        <v>42551</v>
      </c>
      <c r="N3835" s="29" t="str">
        <f t="shared" si="833"/>
        <v/>
      </c>
      <c r="O3835" s="29" t="str">
        <f t="shared" si="834"/>
        <v/>
      </c>
      <c r="P3835" s="29" t="str">
        <f t="shared" si="835"/>
        <v/>
      </c>
      <c r="Q3835" s="29" t="str">
        <f t="shared" si="825"/>
        <v/>
      </c>
      <c r="R3835" s="29" t="str">
        <f t="shared" si="826"/>
        <v/>
      </c>
      <c r="S3835" s="29" t="str">
        <f t="shared" si="827"/>
        <v/>
      </c>
      <c r="T3835" s="29" t="str">
        <f t="shared" si="828"/>
        <v/>
      </c>
      <c r="U3835" s="29"/>
      <c r="V3835" s="29"/>
      <c r="W3835" s="38" t="s">
        <v>2488</v>
      </c>
      <c r="X3835" s="29" t="s">
        <v>158</v>
      </c>
      <c r="Y3835" s="146">
        <v>7366</v>
      </c>
      <c r="Z3835" s="33">
        <v>9429</v>
      </c>
      <c r="AA3835" s="34">
        <f t="shared" si="830"/>
        <v>0.28000000000000003</v>
      </c>
      <c r="AB3835" s="33">
        <f t="shared" si="831"/>
        <v>9429</v>
      </c>
      <c r="AC3835" s="34">
        <f t="shared" si="832"/>
        <v>0.28007066413633808</v>
      </c>
      <c r="AD3835" s="145">
        <f t="shared" si="829"/>
        <v>7857.5</v>
      </c>
      <c r="AE3835" s="105">
        <v>6138.3329999999996</v>
      </c>
      <c r="AF3835" s="34" t="s">
        <v>36</v>
      </c>
      <c r="AG3835" s="34" t="s">
        <v>36</v>
      </c>
      <c r="AH3835" s="34" t="s">
        <v>36</v>
      </c>
      <c r="AI3835" s="29">
        <v>8.5</v>
      </c>
      <c r="AJ3835" s="29">
        <v>3.1820000000000001E-2</v>
      </c>
      <c r="AK3835" s="29">
        <v>0</v>
      </c>
      <c r="AL3835" s="29">
        <v>0</v>
      </c>
      <c r="AM3835" s="29" t="s">
        <v>28</v>
      </c>
      <c r="AN3835" s="44" t="s">
        <v>27</v>
      </c>
      <c r="AO3835" s="29" t="s">
        <v>28</v>
      </c>
      <c r="AP3835" s="29">
        <v>1</v>
      </c>
      <c r="AQ3835" s="29" t="s">
        <v>33</v>
      </c>
      <c r="AR3835" s="29" t="s">
        <v>33</v>
      </c>
      <c r="AS3835" s="29" t="s">
        <v>33</v>
      </c>
      <c r="AT3835" s="29"/>
      <c r="AU3835" s="144"/>
      <c r="AV3835" s="36" t="s">
        <v>28</v>
      </c>
      <c r="AW3835" s="102">
        <v>42551</v>
      </c>
      <c r="AX3835" s="129" t="s">
        <v>33</v>
      </c>
      <c r="AY3835" s="106">
        <v>25</v>
      </c>
      <c r="BD3835" t="s">
        <v>3045</v>
      </c>
      <c r="BE3835" t="e">
        <v>#N/A</v>
      </c>
      <c r="BF3835">
        <v>0</v>
      </c>
      <c r="BH3835" t="str">
        <f t="shared" si="836"/>
        <v/>
      </c>
      <c r="BJ3835" t="str">
        <f t="shared" si="837"/>
        <v>OK</v>
      </c>
      <c r="BK3835" s="130" t="s">
        <v>5302</v>
      </c>
      <c r="BL3835" s="130" t="e">
        <v>#VALUE!</v>
      </c>
      <c r="BM3835" s="131" t="s">
        <v>33</v>
      </c>
      <c r="BN3835" s="131" t="e">
        <v>#VALUE!</v>
      </c>
      <c r="BO3835" t="e">
        <v>#N/A</v>
      </c>
      <c r="BP3835">
        <v>0</v>
      </c>
    </row>
    <row r="3836" spans="1:68" ht="25.2" x14ac:dyDescent="0.3">
      <c r="A3836" s="1"/>
      <c r="B3836" s="47">
        <v>3475</v>
      </c>
      <c r="C3836" s="45">
        <v>1084217</v>
      </c>
      <c r="D3836" s="29">
        <v>1056169</v>
      </c>
      <c r="E3836" s="29"/>
      <c r="F3836" s="31" t="s">
        <v>3044</v>
      </c>
      <c r="G3836" s="29" t="s">
        <v>31</v>
      </c>
      <c r="H3836" s="29"/>
      <c r="I3836" s="148" t="s">
        <v>33</v>
      </c>
      <c r="J3836" s="147" t="s">
        <v>33</v>
      </c>
      <c r="K3836" s="148" t="e">
        <v>#N/A</v>
      </c>
      <c r="L3836" s="148" t="s">
        <v>32</v>
      </c>
      <c r="M3836" s="147" t="s">
        <v>33</v>
      </c>
      <c r="N3836" s="29">
        <f t="shared" si="833"/>
        <v>1056169</v>
      </c>
      <c r="O3836" s="29" t="str">
        <f t="shared" si="834"/>
        <v/>
      </c>
      <c r="P3836" s="29" t="str">
        <f t="shared" si="835"/>
        <v/>
      </c>
      <c r="Q3836" s="29" t="str">
        <f t="shared" si="825"/>
        <v/>
      </c>
      <c r="R3836" s="29" t="str">
        <f t="shared" si="826"/>
        <v/>
      </c>
      <c r="S3836" s="29" t="str">
        <f t="shared" si="827"/>
        <v/>
      </c>
      <c r="T3836" s="29" t="str">
        <f t="shared" si="828"/>
        <v/>
      </c>
      <c r="U3836" s="29"/>
      <c r="V3836" s="29"/>
      <c r="W3836" s="38" t="s">
        <v>2488</v>
      </c>
      <c r="X3836" s="29" t="s">
        <v>158</v>
      </c>
      <c r="Y3836" s="146">
        <v>11977</v>
      </c>
      <c r="Z3836" s="33">
        <v>15331</v>
      </c>
      <c r="AA3836" s="34">
        <f t="shared" si="830"/>
        <v>0.28000000000000003</v>
      </c>
      <c r="AB3836" s="33">
        <f t="shared" si="831"/>
        <v>15331</v>
      </c>
      <c r="AC3836" s="34">
        <f t="shared" si="832"/>
        <v>0.28003674643188597</v>
      </c>
      <c r="AD3836" s="145">
        <f t="shared" si="829"/>
        <v>12775.833000000001</v>
      </c>
      <c r="AE3836" s="105">
        <v>9980.8330000000005</v>
      </c>
      <c r="AF3836" s="34" t="s">
        <v>36</v>
      </c>
      <c r="AG3836" s="34" t="s">
        <v>36</v>
      </c>
      <c r="AH3836" s="34" t="s">
        <v>36</v>
      </c>
      <c r="AI3836" s="29">
        <v>13</v>
      </c>
      <c r="AJ3836" s="29">
        <v>1.9800000000000002E-2</v>
      </c>
      <c r="AK3836" s="29">
        <v>0</v>
      </c>
      <c r="AL3836" s="29">
        <v>0</v>
      </c>
      <c r="AM3836" s="29" t="s">
        <v>28</v>
      </c>
      <c r="AN3836" s="44" t="s">
        <v>27</v>
      </c>
      <c r="AO3836" s="29" t="s">
        <v>28</v>
      </c>
      <c r="AP3836" s="29">
        <v>1</v>
      </c>
      <c r="AQ3836" s="29" t="s">
        <v>33</v>
      </c>
      <c r="AR3836" s="29" t="s">
        <v>33</v>
      </c>
      <c r="AS3836" s="29" t="s">
        <v>33</v>
      </c>
      <c r="AT3836" s="29"/>
      <c r="AU3836" s="144"/>
      <c r="AV3836" s="36" t="s">
        <v>28</v>
      </c>
      <c r="AW3836" s="102">
        <v>43027</v>
      </c>
      <c r="AX3836" s="129" t="s">
        <v>33</v>
      </c>
      <c r="AY3836" s="106">
        <v>73</v>
      </c>
      <c r="BD3836" t="s">
        <v>4685</v>
      </c>
      <c r="BE3836" t="e">
        <v>#N/A</v>
      </c>
      <c r="BF3836" t="s">
        <v>4765</v>
      </c>
      <c r="BH3836" t="str">
        <f t="shared" si="836"/>
        <v/>
      </c>
      <c r="BJ3836" t="str">
        <f t="shared" si="837"/>
        <v>OK</v>
      </c>
      <c r="BK3836" s="130" t="s">
        <v>5302</v>
      </c>
      <c r="BL3836" s="130" t="e">
        <v>#VALUE!</v>
      </c>
      <c r="BM3836" s="131" t="s">
        <v>33</v>
      </c>
      <c r="BN3836" s="131" t="e">
        <v>#VALUE!</v>
      </c>
      <c r="BO3836" t="e">
        <v>#N/A</v>
      </c>
      <c r="BP3836">
        <v>0</v>
      </c>
    </row>
    <row r="3837" spans="1:68" ht="25.2" x14ac:dyDescent="0.3">
      <c r="A3837" s="1"/>
      <c r="B3837" s="47">
        <v>3476</v>
      </c>
      <c r="C3837" s="45">
        <v>1053677</v>
      </c>
      <c r="D3837" s="29"/>
      <c r="E3837" s="29"/>
      <c r="F3837" s="31" t="s">
        <v>3046</v>
      </c>
      <c r="G3837" s="29" t="s">
        <v>31</v>
      </c>
      <c r="H3837" s="29"/>
      <c r="I3837" s="148" t="s">
        <v>33</v>
      </c>
      <c r="J3837" s="147" t="s">
        <v>33</v>
      </c>
      <c r="K3837" s="148" t="e">
        <v>#N/A</v>
      </c>
      <c r="L3837" s="148" t="s">
        <v>32</v>
      </c>
      <c r="M3837" s="147">
        <v>42551</v>
      </c>
      <c r="N3837" s="29" t="str">
        <f t="shared" si="833"/>
        <v/>
      </c>
      <c r="O3837" s="29" t="str">
        <f t="shared" si="834"/>
        <v/>
      </c>
      <c r="P3837" s="29" t="str">
        <f t="shared" si="835"/>
        <v/>
      </c>
      <c r="Q3837" s="29" t="str">
        <f t="shared" si="825"/>
        <v/>
      </c>
      <c r="R3837" s="29" t="str">
        <f t="shared" si="826"/>
        <v/>
      </c>
      <c r="S3837" s="29" t="str">
        <f t="shared" si="827"/>
        <v/>
      </c>
      <c r="T3837" s="29" t="str">
        <f t="shared" si="828"/>
        <v/>
      </c>
      <c r="U3837" s="29"/>
      <c r="V3837" s="29"/>
      <c r="W3837" s="38" t="s">
        <v>2488</v>
      </c>
      <c r="X3837" s="29" t="s">
        <v>158</v>
      </c>
      <c r="Y3837" s="146">
        <v>2244</v>
      </c>
      <c r="Z3837" s="33">
        <v>2872</v>
      </c>
      <c r="AA3837" s="34">
        <f t="shared" si="830"/>
        <v>0.28000000000000003</v>
      </c>
      <c r="AB3837" s="33">
        <f t="shared" si="831"/>
        <v>2872</v>
      </c>
      <c r="AC3837" s="34">
        <f t="shared" si="832"/>
        <v>0.27985721925133694</v>
      </c>
      <c r="AD3837" s="145">
        <f t="shared" si="829"/>
        <v>2393.3330000000001</v>
      </c>
      <c r="AE3837" s="105">
        <v>1870</v>
      </c>
      <c r="AF3837" s="34" t="s">
        <v>36</v>
      </c>
      <c r="AG3837" s="34" t="s">
        <v>36</v>
      </c>
      <c r="AH3837" s="34" t="s">
        <v>36</v>
      </c>
      <c r="AI3837" s="29">
        <v>3</v>
      </c>
      <c r="AJ3837" s="29">
        <v>3.1820000000000001E-2</v>
      </c>
      <c r="AK3837" s="29">
        <v>0</v>
      </c>
      <c r="AL3837" s="29">
        <v>0</v>
      </c>
      <c r="AM3837" s="29" t="s">
        <v>28</v>
      </c>
      <c r="AN3837" s="44" t="s">
        <v>27</v>
      </c>
      <c r="AO3837" s="29" t="s">
        <v>28</v>
      </c>
      <c r="AP3837" s="29">
        <v>1</v>
      </c>
      <c r="AQ3837" s="29" t="s">
        <v>33</v>
      </c>
      <c r="AR3837" s="29" t="s">
        <v>33</v>
      </c>
      <c r="AS3837" s="29" t="s">
        <v>33</v>
      </c>
      <c r="AT3837" s="29"/>
      <c r="AU3837" s="144"/>
      <c r="AV3837" s="36" t="s">
        <v>28</v>
      </c>
      <c r="AW3837" s="102">
        <v>42551</v>
      </c>
      <c r="AX3837" s="129" t="s">
        <v>33</v>
      </c>
      <c r="AY3837" s="106">
        <v>33</v>
      </c>
      <c r="BD3837" t="s">
        <v>3045</v>
      </c>
      <c r="BE3837" t="e">
        <v>#N/A</v>
      </c>
      <c r="BF3837">
        <v>0</v>
      </c>
      <c r="BH3837" t="str">
        <f t="shared" si="836"/>
        <v/>
      </c>
      <c r="BJ3837" t="str">
        <f t="shared" si="837"/>
        <v>OK</v>
      </c>
      <c r="BK3837" s="130" t="s">
        <v>5302</v>
      </c>
      <c r="BL3837" s="130" t="e">
        <v>#VALUE!</v>
      </c>
      <c r="BM3837" s="131" t="s">
        <v>33</v>
      </c>
      <c r="BN3837" s="131" t="e">
        <v>#VALUE!</v>
      </c>
      <c r="BO3837" t="e">
        <v>#N/A</v>
      </c>
      <c r="BP3837">
        <v>0</v>
      </c>
    </row>
    <row r="3838" spans="1:68" ht="25.2" x14ac:dyDescent="0.3">
      <c r="A3838" s="1"/>
      <c r="B3838" s="47">
        <v>3477</v>
      </c>
      <c r="C3838" s="45">
        <v>1056163</v>
      </c>
      <c r="D3838" s="29"/>
      <c r="E3838" s="29"/>
      <c r="F3838" s="31" t="s">
        <v>3047</v>
      </c>
      <c r="G3838" s="29" t="s">
        <v>31</v>
      </c>
      <c r="H3838" s="29"/>
      <c r="I3838" s="148" t="s">
        <v>33</v>
      </c>
      <c r="J3838" s="147" t="s">
        <v>33</v>
      </c>
      <c r="K3838" s="148" t="e">
        <v>#N/A</v>
      </c>
      <c r="L3838" s="148" t="s">
        <v>32</v>
      </c>
      <c r="M3838" s="147">
        <v>42551</v>
      </c>
      <c r="N3838" s="29" t="str">
        <f t="shared" si="833"/>
        <v/>
      </c>
      <c r="O3838" s="29" t="str">
        <f t="shared" si="834"/>
        <v/>
      </c>
      <c r="P3838" s="29" t="str">
        <f t="shared" si="835"/>
        <v/>
      </c>
      <c r="Q3838" s="29" t="str">
        <f t="shared" si="825"/>
        <v/>
      </c>
      <c r="R3838" s="29" t="str">
        <f t="shared" si="826"/>
        <v/>
      </c>
      <c r="S3838" s="29" t="str">
        <f t="shared" si="827"/>
        <v/>
      </c>
      <c r="T3838" s="29" t="str">
        <f t="shared" si="828"/>
        <v/>
      </c>
      <c r="U3838" s="29"/>
      <c r="V3838" s="29"/>
      <c r="W3838" s="38" t="s">
        <v>2488</v>
      </c>
      <c r="X3838" s="29" t="s">
        <v>158</v>
      </c>
      <c r="Y3838" s="146">
        <v>8829</v>
      </c>
      <c r="Z3838" s="33">
        <v>11301</v>
      </c>
      <c r="AA3838" s="34">
        <f t="shared" si="830"/>
        <v>0.28000000000000003</v>
      </c>
      <c r="AB3838" s="33">
        <f t="shared" si="831"/>
        <v>11301</v>
      </c>
      <c r="AC3838" s="34">
        <f t="shared" si="832"/>
        <v>0.27998640842677541</v>
      </c>
      <c r="AD3838" s="145">
        <f t="shared" si="829"/>
        <v>9417.5</v>
      </c>
      <c r="AE3838" s="105">
        <v>7357.5</v>
      </c>
      <c r="AF3838" s="34" t="s">
        <v>36</v>
      </c>
      <c r="AG3838" s="34" t="s">
        <v>36</v>
      </c>
      <c r="AH3838" s="34" t="s">
        <v>36</v>
      </c>
      <c r="AI3838" s="29">
        <v>10.199999999999999</v>
      </c>
      <c r="AJ3838" s="29">
        <v>3.7100000000000002E-3</v>
      </c>
      <c r="AK3838" s="29">
        <v>0</v>
      </c>
      <c r="AL3838" s="29">
        <v>0</v>
      </c>
      <c r="AM3838" s="29" t="s">
        <v>28</v>
      </c>
      <c r="AN3838" s="44" t="s">
        <v>27</v>
      </c>
      <c r="AO3838" s="29" t="s">
        <v>28</v>
      </c>
      <c r="AP3838" s="29">
        <v>1</v>
      </c>
      <c r="AQ3838" s="29" t="s">
        <v>33</v>
      </c>
      <c r="AR3838" s="29" t="s">
        <v>33</v>
      </c>
      <c r="AS3838" s="29" t="s">
        <v>33</v>
      </c>
      <c r="AT3838" s="29"/>
      <c r="AU3838" s="144"/>
      <c r="AV3838" s="36" t="s">
        <v>28</v>
      </c>
      <c r="AW3838" s="102">
        <v>42551</v>
      </c>
      <c r="AX3838" s="129" t="s">
        <v>33</v>
      </c>
      <c r="AY3838" s="106">
        <v>155</v>
      </c>
      <c r="BD3838" t="s">
        <v>3045</v>
      </c>
      <c r="BE3838" t="e">
        <v>#N/A</v>
      </c>
      <c r="BF3838">
        <v>0</v>
      </c>
      <c r="BH3838" t="str">
        <f t="shared" si="836"/>
        <v/>
      </c>
      <c r="BJ3838" t="str">
        <f t="shared" si="837"/>
        <v>OK</v>
      </c>
      <c r="BK3838" s="130" t="s">
        <v>5302</v>
      </c>
      <c r="BL3838" s="130" t="e">
        <v>#VALUE!</v>
      </c>
      <c r="BM3838" s="131" t="s">
        <v>33</v>
      </c>
      <c r="BN3838" s="131" t="e">
        <v>#VALUE!</v>
      </c>
      <c r="BO3838" t="e">
        <v>#N/A</v>
      </c>
      <c r="BP3838">
        <v>0</v>
      </c>
    </row>
    <row r="3839" spans="1:68" ht="25.2" x14ac:dyDescent="0.3">
      <c r="A3839" s="1"/>
      <c r="B3839" s="47">
        <v>3478</v>
      </c>
      <c r="C3839" s="45">
        <v>1056164</v>
      </c>
      <c r="D3839" s="29"/>
      <c r="E3839" s="29"/>
      <c r="F3839" s="31" t="s">
        <v>3048</v>
      </c>
      <c r="G3839" s="29" t="s">
        <v>31</v>
      </c>
      <c r="H3839" s="29"/>
      <c r="I3839" s="148" t="s">
        <v>33</v>
      </c>
      <c r="J3839" s="147" t="s">
        <v>33</v>
      </c>
      <c r="K3839" s="148" t="e">
        <v>#N/A</v>
      </c>
      <c r="L3839" s="148" t="s">
        <v>32</v>
      </c>
      <c r="M3839" s="147">
        <v>42551</v>
      </c>
      <c r="N3839" s="29" t="str">
        <f t="shared" si="833"/>
        <v/>
      </c>
      <c r="O3839" s="29" t="str">
        <f t="shared" si="834"/>
        <v/>
      </c>
      <c r="P3839" s="29" t="str">
        <f t="shared" si="835"/>
        <v/>
      </c>
      <c r="Q3839" s="29" t="str">
        <f t="shared" si="825"/>
        <v/>
      </c>
      <c r="R3839" s="29" t="str">
        <f t="shared" si="826"/>
        <v/>
      </c>
      <c r="S3839" s="29" t="str">
        <f t="shared" si="827"/>
        <v/>
      </c>
      <c r="T3839" s="29" t="str">
        <f t="shared" si="828"/>
        <v/>
      </c>
      <c r="U3839" s="29"/>
      <c r="V3839" s="29"/>
      <c r="W3839" s="38" t="s">
        <v>2488</v>
      </c>
      <c r="X3839" s="29" t="s">
        <v>158</v>
      </c>
      <c r="Y3839" s="146">
        <v>8829</v>
      </c>
      <c r="Z3839" s="33">
        <v>11301</v>
      </c>
      <c r="AA3839" s="34">
        <f t="shared" si="830"/>
        <v>0.28000000000000003</v>
      </c>
      <c r="AB3839" s="33">
        <f t="shared" si="831"/>
        <v>11301</v>
      </c>
      <c r="AC3839" s="34">
        <f t="shared" si="832"/>
        <v>0.27998640842677541</v>
      </c>
      <c r="AD3839" s="145">
        <f t="shared" si="829"/>
        <v>9417.5</v>
      </c>
      <c r="AE3839" s="105">
        <v>7357.5</v>
      </c>
      <c r="AF3839" s="34" t="s">
        <v>36</v>
      </c>
      <c r="AG3839" s="34" t="s">
        <v>36</v>
      </c>
      <c r="AH3839" s="34" t="s">
        <v>36</v>
      </c>
      <c r="AI3839" s="29">
        <v>9.1999999999999993</v>
      </c>
      <c r="AJ3839" s="29">
        <v>3.7100000000000002E-3</v>
      </c>
      <c r="AK3839" s="29">
        <v>0</v>
      </c>
      <c r="AL3839" s="29">
        <v>0</v>
      </c>
      <c r="AM3839" s="29" t="s">
        <v>28</v>
      </c>
      <c r="AN3839" s="44" t="s">
        <v>27</v>
      </c>
      <c r="AO3839" s="29" t="s">
        <v>28</v>
      </c>
      <c r="AP3839" s="29">
        <v>1</v>
      </c>
      <c r="AQ3839" s="29" t="s">
        <v>33</v>
      </c>
      <c r="AR3839" s="29" t="s">
        <v>33</v>
      </c>
      <c r="AS3839" s="29" t="s">
        <v>33</v>
      </c>
      <c r="AT3839" s="29"/>
      <c r="AU3839" s="144"/>
      <c r="AV3839" s="36" t="s">
        <v>28</v>
      </c>
      <c r="AW3839" s="102">
        <v>42551</v>
      </c>
      <c r="AX3839" s="129" t="s">
        <v>33</v>
      </c>
      <c r="AY3839" s="106">
        <v>56</v>
      </c>
      <c r="BD3839" t="s">
        <v>3045</v>
      </c>
      <c r="BE3839" t="e">
        <v>#N/A</v>
      </c>
      <c r="BF3839">
        <v>0</v>
      </c>
      <c r="BH3839" t="str">
        <f t="shared" si="836"/>
        <v/>
      </c>
      <c r="BJ3839" t="str">
        <f t="shared" si="837"/>
        <v>OK</v>
      </c>
      <c r="BK3839" s="130" t="s">
        <v>5302</v>
      </c>
      <c r="BL3839" s="130" t="e">
        <v>#VALUE!</v>
      </c>
      <c r="BM3839" s="131" t="s">
        <v>33</v>
      </c>
      <c r="BN3839" s="131" t="e">
        <v>#VALUE!</v>
      </c>
      <c r="BO3839" t="e">
        <v>#N/A</v>
      </c>
      <c r="BP3839">
        <v>0</v>
      </c>
    </row>
    <row r="3840" spans="1:68" ht="25.2" x14ac:dyDescent="0.3">
      <c r="A3840" s="1"/>
      <c r="B3840" s="47">
        <v>3479</v>
      </c>
      <c r="C3840" s="45">
        <v>1056165</v>
      </c>
      <c r="D3840" s="29"/>
      <c r="E3840" s="29"/>
      <c r="F3840" s="31" t="s">
        <v>3049</v>
      </c>
      <c r="G3840" s="29" t="s">
        <v>58</v>
      </c>
      <c r="H3840" s="70" t="s">
        <v>4779</v>
      </c>
      <c r="I3840" s="148" t="s">
        <v>33</v>
      </c>
      <c r="J3840" s="147" t="s">
        <v>33</v>
      </c>
      <c r="K3840" s="148" t="e">
        <v>#N/A</v>
      </c>
      <c r="L3840" s="148" t="s">
        <v>32</v>
      </c>
      <c r="M3840" s="147">
        <v>42823</v>
      </c>
      <c r="N3840" s="29" t="str">
        <f t="shared" si="833"/>
        <v/>
      </c>
      <c r="O3840" s="29" t="str">
        <f t="shared" si="834"/>
        <v/>
      </c>
      <c r="P3840" s="29" t="str">
        <f t="shared" si="835"/>
        <v/>
      </c>
      <c r="Q3840" s="29" t="str">
        <f t="shared" si="825"/>
        <v/>
      </c>
      <c r="R3840" s="29" t="str">
        <f t="shared" si="826"/>
        <v/>
      </c>
      <c r="S3840" s="29" t="str">
        <f t="shared" si="827"/>
        <v/>
      </c>
      <c r="T3840" s="29" t="str">
        <f t="shared" si="828"/>
        <v/>
      </c>
      <c r="U3840" s="29"/>
      <c r="V3840" s="29"/>
      <c r="W3840" s="38" t="s">
        <v>2868</v>
      </c>
      <c r="X3840" s="29" t="s">
        <v>158</v>
      </c>
      <c r="Y3840" s="146">
        <v>9103</v>
      </c>
      <c r="Z3840" s="33">
        <v>11651</v>
      </c>
      <c r="AA3840" s="34">
        <f t="shared" si="830"/>
        <v>0.28000000000000003</v>
      </c>
      <c r="AB3840" s="33">
        <f t="shared" si="831"/>
        <v>11651</v>
      </c>
      <c r="AC3840" s="34">
        <f t="shared" si="832"/>
        <v>0.27990782291147193</v>
      </c>
      <c r="AD3840" s="145">
        <f t="shared" si="829"/>
        <v>9709.1669999999995</v>
      </c>
      <c r="AE3840" s="105">
        <v>7585.8329999999996</v>
      </c>
      <c r="AF3840" s="34" t="s">
        <v>36</v>
      </c>
      <c r="AG3840" s="34" t="s">
        <v>36</v>
      </c>
      <c r="AH3840" s="34" t="s">
        <v>36</v>
      </c>
      <c r="AI3840" s="29">
        <v>9.1999999999999993</v>
      </c>
      <c r="AJ3840" s="29">
        <v>1.5900000000000001E-2</v>
      </c>
      <c r="AK3840" s="29">
        <v>2</v>
      </c>
      <c r="AL3840" s="29">
        <v>0</v>
      </c>
      <c r="AM3840" s="29" t="s">
        <v>28</v>
      </c>
      <c r="AN3840" s="158" t="s">
        <v>28</v>
      </c>
      <c r="AO3840" s="29" t="s">
        <v>27</v>
      </c>
      <c r="AP3840" s="29">
        <v>1</v>
      </c>
      <c r="AQ3840" s="29" t="s">
        <v>33</v>
      </c>
      <c r="AR3840" s="29" t="s">
        <v>33</v>
      </c>
      <c r="AS3840" s="29" t="s">
        <v>33</v>
      </c>
      <c r="AT3840" s="29"/>
      <c r="AU3840" s="144"/>
      <c r="AV3840" s="36" t="s">
        <v>28</v>
      </c>
      <c r="AW3840" s="102" t="s">
        <v>33</v>
      </c>
      <c r="AX3840" s="129" t="s">
        <v>33</v>
      </c>
      <c r="AY3840" s="106">
        <v>5</v>
      </c>
      <c r="BD3840" t="s">
        <v>1724</v>
      </c>
      <c r="BE3840" t="e">
        <v>#N/A</v>
      </c>
      <c r="BF3840">
        <v>0</v>
      </c>
      <c r="BH3840" t="str">
        <f t="shared" si="836"/>
        <v>AV</v>
      </c>
      <c r="BJ3840" t="str">
        <f t="shared" si="837"/>
        <v>OK</v>
      </c>
      <c r="BK3840" s="130">
        <v>11651</v>
      </c>
      <c r="BL3840" s="130" t="s">
        <v>37</v>
      </c>
      <c r="BM3840" s="131" t="s">
        <v>33</v>
      </c>
      <c r="BN3840" s="131" t="e">
        <v>#VALUE!</v>
      </c>
      <c r="BO3840">
        <v>11651</v>
      </c>
      <c r="BP3840">
        <v>0</v>
      </c>
    </row>
    <row r="3841" spans="1:68" ht="25.2" x14ac:dyDescent="0.3">
      <c r="A3841" s="1"/>
      <c r="B3841" s="47">
        <v>3480</v>
      </c>
      <c r="C3841" s="45">
        <v>1050695</v>
      </c>
      <c r="D3841" s="29"/>
      <c r="E3841" s="29"/>
      <c r="F3841" s="39" t="s">
        <v>3050</v>
      </c>
      <c r="G3841" s="29" t="s">
        <v>61</v>
      </c>
      <c r="H3841" s="70" t="s">
        <v>69</v>
      </c>
      <c r="I3841" s="148" t="s">
        <v>33</v>
      </c>
      <c r="J3841" s="147" t="s">
        <v>33</v>
      </c>
      <c r="K3841" s="148" t="e">
        <v>#N/A</v>
      </c>
      <c r="L3841" s="148" t="s">
        <v>32</v>
      </c>
      <c r="M3841" s="147">
        <v>42551</v>
      </c>
      <c r="N3841" s="29" t="str">
        <f t="shared" si="833"/>
        <v/>
      </c>
      <c r="O3841" s="29" t="str">
        <f t="shared" si="834"/>
        <v/>
      </c>
      <c r="P3841" s="29" t="str">
        <f t="shared" si="835"/>
        <v/>
      </c>
      <c r="Q3841" s="29" t="str">
        <f t="shared" si="825"/>
        <v/>
      </c>
      <c r="R3841" s="29" t="str">
        <f t="shared" si="826"/>
        <v/>
      </c>
      <c r="S3841" s="29" t="str">
        <f t="shared" si="827"/>
        <v/>
      </c>
      <c r="T3841" s="29" t="str">
        <f t="shared" si="828"/>
        <v/>
      </c>
      <c r="U3841" s="29"/>
      <c r="V3841" s="29"/>
      <c r="W3841" s="38" t="s">
        <v>2488</v>
      </c>
      <c r="X3841" s="29" t="s">
        <v>158</v>
      </c>
      <c r="Y3841" s="146">
        <v>29209</v>
      </c>
      <c r="Z3841" s="33">
        <v>32130</v>
      </c>
      <c r="AA3841" s="34">
        <f t="shared" si="830"/>
        <v>0.1</v>
      </c>
      <c r="AB3841" s="33">
        <f t="shared" si="831"/>
        <v>32130</v>
      </c>
      <c r="AC3841" s="34">
        <f t="shared" si="832"/>
        <v>0.10000343866621168</v>
      </c>
      <c r="AD3841" s="145">
        <f t="shared" si="829"/>
        <v>26775</v>
      </c>
      <c r="AE3841" s="105">
        <v>24340.832999999999</v>
      </c>
      <c r="AF3841" s="34" t="e">
        <v>#N/A</v>
      </c>
      <c r="AG3841" s="34" t="e">
        <v>#N/A</v>
      </c>
      <c r="AH3841" s="34" t="e">
        <v>#N/A</v>
      </c>
      <c r="AI3841" s="29">
        <v>4</v>
      </c>
      <c r="AJ3841" s="29">
        <v>3.1E-2</v>
      </c>
      <c r="AK3841" s="29">
        <v>0</v>
      </c>
      <c r="AL3841" s="29">
        <v>0</v>
      </c>
      <c r="AM3841" s="29" t="s">
        <v>27</v>
      </c>
      <c r="AN3841" s="44" t="s">
        <v>27</v>
      </c>
      <c r="AO3841" s="29" t="s">
        <v>27</v>
      </c>
      <c r="AP3841" s="29">
        <v>1</v>
      </c>
      <c r="AQ3841" s="29" t="s">
        <v>33</v>
      </c>
      <c r="AR3841" s="29" t="s">
        <v>33</v>
      </c>
      <c r="AS3841" s="29" t="s">
        <v>33</v>
      </c>
      <c r="AT3841" s="29"/>
      <c r="AU3841" s="144"/>
      <c r="AV3841" s="36" t="s">
        <v>28</v>
      </c>
      <c r="AW3841" s="102">
        <v>42551</v>
      </c>
      <c r="AX3841" s="129" t="s">
        <v>33</v>
      </c>
      <c r="AY3841" s="106" t="e">
        <v>#N/A</v>
      </c>
      <c r="BD3841" t="s">
        <v>4686</v>
      </c>
      <c r="BE3841" t="e">
        <v>#N/A</v>
      </c>
      <c r="BF3841" t="e">
        <v>#N/A</v>
      </c>
      <c r="BH3841" t="str">
        <f t="shared" si="836"/>
        <v/>
      </c>
      <c r="BJ3841" t="str">
        <f t="shared" si="837"/>
        <v>OK</v>
      </c>
      <c r="BK3841" s="130" t="s">
        <v>5302</v>
      </c>
      <c r="BL3841" s="130" t="e">
        <v>#VALUE!</v>
      </c>
      <c r="BM3841" s="131" t="s">
        <v>33</v>
      </c>
      <c r="BN3841" s="131" t="e">
        <v>#VALUE!</v>
      </c>
      <c r="BO3841" t="e">
        <v>#N/A</v>
      </c>
      <c r="BP3841">
        <v>0</v>
      </c>
    </row>
    <row r="3842" spans="1:68" ht="25.2" x14ac:dyDescent="0.3">
      <c r="A3842" s="1"/>
      <c r="B3842" s="47">
        <v>3481</v>
      </c>
      <c r="C3842" s="45">
        <v>1050650</v>
      </c>
      <c r="D3842" s="29"/>
      <c r="E3842" s="29"/>
      <c r="F3842" s="31" t="s">
        <v>3051</v>
      </c>
      <c r="G3842" s="29" t="s">
        <v>31</v>
      </c>
      <c r="H3842" s="29"/>
      <c r="I3842" s="148" t="s">
        <v>33</v>
      </c>
      <c r="J3842" s="147" t="s">
        <v>33</v>
      </c>
      <c r="K3842" s="148" t="e">
        <v>#N/A</v>
      </c>
      <c r="L3842" s="148" t="s">
        <v>32</v>
      </c>
      <c r="M3842" s="147">
        <v>42551</v>
      </c>
      <c r="N3842" s="29" t="str">
        <f t="shared" si="833"/>
        <v/>
      </c>
      <c r="O3842" s="29" t="str">
        <f t="shared" si="834"/>
        <v/>
      </c>
      <c r="P3842" s="29" t="str">
        <f t="shared" si="835"/>
        <v/>
      </c>
      <c r="Q3842" s="29" t="str">
        <f t="shared" si="825"/>
        <v/>
      </c>
      <c r="R3842" s="29" t="str">
        <f t="shared" si="826"/>
        <v/>
      </c>
      <c r="S3842" s="29" t="str">
        <f t="shared" si="827"/>
        <v/>
      </c>
      <c r="T3842" s="29" t="str">
        <f t="shared" si="828"/>
        <v/>
      </c>
      <c r="U3842" s="29"/>
      <c r="V3842" s="29"/>
      <c r="W3842" s="38" t="s">
        <v>2488</v>
      </c>
      <c r="X3842" s="29" t="s">
        <v>158</v>
      </c>
      <c r="Y3842" s="146">
        <v>4625</v>
      </c>
      <c r="Z3842" s="33">
        <v>5921</v>
      </c>
      <c r="AA3842" s="34">
        <f t="shared" si="830"/>
        <v>0.28000000000000003</v>
      </c>
      <c r="AB3842" s="33">
        <f t="shared" si="831"/>
        <v>5921</v>
      </c>
      <c r="AC3842" s="34">
        <f t="shared" si="832"/>
        <v>0.28021619198130243</v>
      </c>
      <c r="AD3842" s="145">
        <f t="shared" si="829"/>
        <v>4934.1670000000004</v>
      </c>
      <c r="AE3842" s="105">
        <v>3854.1669999999999</v>
      </c>
      <c r="AF3842" s="34" t="s">
        <v>36</v>
      </c>
      <c r="AG3842" s="34" t="s">
        <v>36</v>
      </c>
      <c r="AH3842" s="34" t="s">
        <v>36</v>
      </c>
      <c r="AI3842" s="29">
        <v>0.3</v>
      </c>
      <c r="AJ3842" s="29">
        <v>1E-3</v>
      </c>
      <c r="AK3842" s="29">
        <v>0</v>
      </c>
      <c r="AL3842" s="29">
        <v>0</v>
      </c>
      <c r="AM3842" s="29" t="s">
        <v>28</v>
      </c>
      <c r="AN3842" s="44" t="s">
        <v>27</v>
      </c>
      <c r="AO3842" s="29" t="s">
        <v>28</v>
      </c>
      <c r="AP3842" s="29">
        <v>1</v>
      </c>
      <c r="AQ3842" s="29" t="s">
        <v>33</v>
      </c>
      <c r="AR3842" s="29" t="s">
        <v>33</v>
      </c>
      <c r="AS3842" s="29" t="s">
        <v>33</v>
      </c>
      <c r="AT3842" s="29"/>
      <c r="AU3842" s="144"/>
      <c r="AV3842" s="36" t="s">
        <v>28</v>
      </c>
      <c r="AW3842" s="102">
        <v>42551</v>
      </c>
      <c r="AX3842" s="129" t="s">
        <v>33</v>
      </c>
      <c r="AY3842" s="106" t="e">
        <v>#N/A</v>
      </c>
      <c r="BD3842" t="s">
        <v>3045</v>
      </c>
      <c r="BE3842" t="e">
        <v>#N/A</v>
      </c>
      <c r="BF3842">
        <v>0</v>
      </c>
      <c r="BH3842" t="str">
        <f t="shared" si="836"/>
        <v/>
      </c>
      <c r="BJ3842" t="str">
        <f t="shared" si="837"/>
        <v>OK</v>
      </c>
      <c r="BK3842" s="130" t="s">
        <v>5302</v>
      </c>
      <c r="BL3842" s="130" t="e">
        <v>#VALUE!</v>
      </c>
      <c r="BM3842" s="131" t="s">
        <v>33</v>
      </c>
      <c r="BN3842" s="131" t="e">
        <v>#VALUE!</v>
      </c>
      <c r="BO3842" t="e">
        <v>#N/A</v>
      </c>
      <c r="BP3842">
        <v>0</v>
      </c>
    </row>
    <row r="3843" spans="1:68" ht="25.2" x14ac:dyDescent="0.3">
      <c r="A3843" s="1"/>
      <c r="B3843" s="47">
        <v>3482</v>
      </c>
      <c r="C3843" s="45">
        <v>1050651</v>
      </c>
      <c r="D3843" s="29"/>
      <c r="E3843" s="29"/>
      <c r="F3843" s="31" t="s">
        <v>3052</v>
      </c>
      <c r="G3843" s="29" t="s">
        <v>31</v>
      </c>
      <c r="H3843" s="29"/>
      <c r="I3843" s="148" t="s">
        <v>33</v>
      </c>
      <c r="J3843" s="147" t="s">
        <v>33</v>
      </c>
      <c r="K3843" s="148" t="e">
        <v>#N/A</v>
      </c>
      <c r="L3843" s="148" t="s">
        <v>32</v>
      </c>
      <c r="M3843" s="147">
        <v>42551</v>
      </c>
      <c r="N3843" s="29" t="str">
        <f t="shared" si="833"/>
        <v/>
      </c>
      <c r="O3843" s="29" t="str">
        <f t="shared" si="834"/>
        <v/>
      </c>
      <c r="P3843" s="29" t="str">
        <f t="shared" si="835"/>
        <v/>
      </c>
      <c r="Q3843" s="29" t="str">
        <f t="shared" si="825"/>
        <v/>
      </c>
      <c r="R3843" s="29" t="str">
        <f t="shared" si="826"/>
        <v/>
      </c>
      <c r="S3843" s="29" t="str">
        <f t="shared" si="827"/>
        <v/>
      </c>
      <c r="T3843" s="29" t="str">
        <f t="shared" si="828"/>
        <v/>
      </c>
      <c r="U3843" s="29"/>
      <c r="V3843" s="29"/>
      <c r="W3843" s="38" t="s">
        <v>2488</v>
      </c>
      <c r="X3843" s="29" t="s">
        <v>158</v>
      </c>
      <c r="Y3843" s="146">
        <v>4717</v>
      </c>
      <c r="Z3843" s="33">
        <v>6038</v>
      </c>
      <c r="AA3843" s="34">
        <f t="shared" si="830"/>
        <v>0.28000000000000003</v>
      </c>
      <c r="AB3843" s="33">
        <f t="shared" si="831"/>
        <v>6038</v>
      </c>
      <c r="AC3843" s="34">
        <f t="shared" si="832"/>
        <v>0.28005107314403849</v>
      </c>
      <c r="AD3843" s="145">
        <f t="shared" si="829"/>
        <v>5031.6670000000004</v>
      </c>
      <c r="AE3843" s="105">
        <v>3930.8330000000001</v>
      </c>
      <c r="AF3843" s="34" t="s">
        <v>36</v>
      </c>
      <c r="AG3843" s="34" t="s">
        <v>36</v>
      </c>
      <c r="AH3843" s="34" t="s">
        <v>36</v>
      </c>
      <c r="AI3843" s="29">
        <v>0.45</v>
      </c>
      <c r="AJ3843" s="29">
        <v>4.0000000000000001E-3</v>
      </c>
      <c r="AK3843" s="29">
        <v>0</v>
      </c>
      <c r="AL3843" s="29">
        <v>0</v>
      </c>
      <c r="AM3843" s="29" t="s">
        <v>28</v>
      </c>
      <c r="AN3843" s="44" t="s">
        <v>27</v>
      </c>
      <c r="AO3843" s="29" t="s">
        <v>28</v>
      </c>
      <c r="AP3843" s="29">
        <v>1</v>
      </c>
      <c r="AQ3843" s="29" t="s">
        <v>33</v>
      </c>
      <c r="AR3843" s="29" t="s">
        <v>33</v>
      </c>
      <c r="AS3843" s="29" t="s">
        <v>33</v>
      </c>
      <c r="AT3843" s="29"/>
      <c r="AU3843" s="144"/>
      <c r="AV3843" s="36" t="s">
        <v>28</v>
      </c>
      <c r="AW3843" s="102">
        <v>42551</v>
      </c>
      <c r="AX3843" s="129" t="s">
        <v>33</v>
      </c>
      <c r="AY3843" s="106" t="e">
        <v>#N/A</v>
      </c>
      <c r="BD3843" t="s">
        <v>3045</v>
      </c>
      <c r="BE3843" t="e">
        <v>#N/A</v>
      </c>
      <c r="BF3843">
        <v>0</v>
      </c>
      <c r="BH3843" t="str">
        <f t="shared" si="836"/>
        <v/>
      </c>
      <c r="BJ3843" t="str">
        <f t="shared" si="837"/>
        <v>OK</v>
      </c>
      <c r="BK3843" s="130" t="s">
        <v>5302</v>
      </c>
      <c r="BL3843" s="130" t="e">
        <v>#VALUE!</v>
      </c>
      <c r="BM3843" s="131" t="s">
        <v>33</v>
      </c>
      <c r="BN3843" s="131" t="e">
        <v>#VALUE!</v>
      </c>
      <c r="BO3843" t="e">
        <v>#N/A</v>
      </c>
      <c r="BP3843">
        <v>0</v>
      </c>
    </row>
    <row r="3844" spans="1:68" ht="25.2" x14ac:dyDescent="0.3">
      <c r="A3844" s="1"/>
      <c r="B3844" s="47">
        <v>3483</v>
      </c>
      <c r="C3844" s="45">
        <v>1050653</v>
      </c>
      <c r="D3844" s="29"/>
      <c r="E3844" s="29"/>
      <c r="F3844" s="31" t="s">
        <v>3053</v>
      </c>
      <c r="G3844" s="29" t="s">
        <v>31</v>
      </c>
      <c r="H3844" s="29"/>
      <c r="I3844" s="148" t="s">
        <v>33</v>
      </c>
      <c r="J3844" s="147" t="s">
        <v>33</v>
      </c>
      <c r="K3844" s="148" t="e">
        <v>#N/A</v>
      </c>
      <c r="L3844" s="148" t="s">
        <v>32</v>
      </c>
      <c r="M3844" s="147">
        <v>42551</v>
      </c>
      <c r="N3844" s="29" t="str">
        <f t="shared" si="833"/>
        <v/>
      </c>
      <c r="O3844" s="29" t="str">
        <f t="shared" si="834"/>
        <v/>
      </c>
      <c r="P3844" s="29" t="str">
        <f t="shared" si="835"/>
        <v/>
      </c>
      <c r="Q3844" s="29" t="str">
        <f t="shared" si="825"/>
        <v/>
      </c>
      <c r="R3844" s="29" t="str">
        <f t="shared" si="826"/>
        <v/>
      </c>
      <c r="S3844" s="29" t="str">
        <f t="shared" si="827"/>
        <v/>
      </c>
      <c r="T3844" s="29" t="str">
        <f t="shared" si="828"/>
        <v/>
      </c>
      <c r="U3844" s="29"/>
      <c r="V3844" s="29"/>
      <c r="W3844" s="38" t="s">
        <v>2488</v>
      </c>
      <c r="X3844" s="29" t="s">
        <v>158</v>
      </c>
      <c r="Y3844" s="146">
        <v>4573</v>
      </c>
      <c r="Z3844" s="33">
        <v>5853</v>
      </c>
      <c r="AA3844" s="34">
        <f t="shared" si="830"/>
        <v>0.28000000000000003</v>
      </c>
      <c r="AB3844" s="33">
        <f t="shared" si="831"/>
        <v>5853</v>
      </c>
      <c r="AC3844" s="34">
        <f t="shared" si="832"/>
        <v>0.27990389502767504</v>
      </c>
      <c r="AD3844" s="145">
        <f t="shared" si="829"/>
        <v>4877.5</v>
      </c>
      <c r="AE3844" s="105">
        <v>3810.8330000000001</v>
      </c>
      <c r="AF3844" s="34" t="s">
        <v>36</v>
      </c>
      <c r="AG3844" s="34" t="s">
        <v>36</v>
      </c>
      <c r="AH3844" s="34" t="s">
        <v>36</v>
      </c>
      <c r="AI3844" s="29">
        <v>1.05</v>
      </c>
      <c r="AJ3844" s="29">
        <v>6.0000000000000001E-3</v>
      </c>
      <c r="AK3844" s="29">
        <v>0</v>
      </c>
      <c r="AL3844" s="29">
        <v>0</v>
      </c>
      <c r="AM3844" s="29" t="s">
        <v>28</v>
      </c>
      <c r="AN3844" s="44" t="s">
        <v>27</v>
      </c>
      <c r="AO3844" s="29" t="s">
        <v>28</v>
      </c>
      <c r="AP3844" s="29">
        <v>1</v>
      </c>
      <c r="AQ3844" s="29" t="s">
        <v>33</v>
      </c>
      <c r="AR3844" s="29" t="s">
        <v>33</v>
      </c>
      <c r="AS3844" s="29" t="s">
        <v>33</v>
      </c>
      <c r="AT3844" s="29"/>
      <c r="AU3844" s="144"/>
      <c r="AV3844" s="36" t="s">
        <v>28</v>
      </c>
      <c r="AW3844" s="102">
        <v>42551</v>
      </c>
      <c r="AX3844" s="129" t="s">
        <v>33</v>
      </c>
      <c r="AY3844" s="106">
        <v>12</v>
      </c>
      <c r="BD3844" t="s">
        <v>3045</v>
      </c>
      <c r="BE3844" t="e">
        <v>#N/A</v>
      </c>
      <c r="BF3844">
        <v>0</v>
      </c>
      <c r="BH3844" t="str">
        <f t="shared" si="836"/>
        <v/>
      </c>
      <c r="BJ3844" t="str">
        <f t="shared" si="837"/>
        <v>OK</v>
      </c>
      <c r="BK3844" s="130" t="s">
        <v>5302</v>
      </c>
      <c r="BL3844" s="130" t="e">
        <v>#VALUE!</v>
      </c>
      <c r="BM3844" s="131" t="s">
        <v>33</v>
      </c>
      <c r="BN3844" s="131" t="e">
        <v>#VALUE!</v>
      </c>
      <c r="BO3844" t="e">
        <v>#N/A</v>
      </c>
      <c r="BP3844">
        <v>0</v>
      </c>
    </row>
    <row r="3845" spans="1:68" ht="25.2" x14ac:dyDescent="0.3">
      <c r="A3845" s="1"/>
      <c r="B3845" s="47">
        <v>3484</v>
      </c>
      <c r="C3845" s="45">
        <v>1003532</v>
      </c>
      <c r="D3845" s="29"/>
      <c r="E3845" s="29"/>
      <c r="F3845" s="31" t="s">
        <v>3054</v>
      </c>
      <c r="G3845" s="29" t="s">
        <v>47</v>
      </c>
      <c r="H3845" s="70" t="s">
        <v>4779</v>
      </c>
      <c r="I3845" s="148" t="s">
        <v>33</v>
      </c>
      <c r="J3845" s="147" t="s">
        <v>33</v>
      </c>
      <c r="K3845" s="148" t="e">
        <v>#N/A</v>
      </c>
      <c r="L3845" s="148" t="s">
        <v>32</v>
      </c>
      <c r="M3845" s="147">
        <v>42551</v>
      </c>
      <c r="N3845" s="29" t="str">
        <f t="shared" si="833"/>
        <v/>
      </c>
      <c r="O3845" s="29" t="str">
        <f t="shared" si="834"/>
        <v/>
      </c>
      <c r="P3845" s="29" t="str">
        <f t="shared" si="835"/>
        <v/>
      </c>
      <c r="Q3845" s="29" t="str">
        <f t="shared" si="825"/>
        <v/>
      </c>
      <c r="R3845" s="29" t="str">
        <f t="shared" si="826"/>
        <v/>
      </c>
      <c r="S3845" s="29" t="str">
        <f t="shared" si="827"/>
        <v/>
      </c>
      <c r="T3845" s="29" t="str">
        <f t="shared" si="828"/>
        <v/>
      </c>
      <c r="U3845" s="29"/>
      <c r="V3845" s="29"/>
      <c r="W3845" s="38" t="s">
        <v>2488</v>
      </c>
      <c r="X3845" s="29" t="s">
        <v>158</v>
      </c>
      <c r="Y3845" s="146">
        <v>5497</v>
      </c>
      <c r="Z3845" s="33">
        <v>7037</v>
      </c>
      <c r="AA3845" s="34">
        <f t="shared" si="830"/>
        <v>0.28000000000000003</v>
      </c>
      <c r="AB3845" s="33">
        <f t="shared" si="831"/>
        <v>7037</v>
      </c>
      <c r="AC3845" s="34">
        <f t="shared" si="832"/>
        <v>0.28015297654378601</v>
      </c>
      <c r="AD3845" s="145">
        <f t="shared" si="829"/>
        <v>5864.1670000000004</v>
      </c>
      <c r="AE3845" s="105">
        <v>4580.8329999999996</v>
      </c>
      <c r="AF3845" s="34" t="s">
        <v>36</v>
      </c>
      <c r="AG3845" s="34" t="s">
        <v>36</v>
      </c>
      <c r="AH3845" s="34" t="s">
        <v>36</v>
      </c>
      <c r="AI3845" s="29">
        <v>1.2</v>
      </c>
      <c r="AJ3845" s="29">
        <v>7.0000000000000001E-3</v>
      </c>
      <c r="AK3845" s="29">
        <v>3</v>
      </c>
      <c r="AL3845" s="29">
        <v>0</v>
      </c>
      <c r="AM3845" s="29" t="s">
        <v>28</v>
      </c>
      <c r="AN3845" s="158" t="s">
        <v>28</v>
      </c>
      <c r="AO3845" s="29" t="s">
        <v>28</v>
      </c>
      <c r="AP3845" s="29">
        <v>1</v>
      </c>
      <c r="AQ3845" s="29" t="s">
        <v>33</v>
      </c>
      <c r="AR3845" s="29" t="s">
        <v>33</v>
      </c>
      <c r="AS3845" s="29" t="s">
        <v>33</v>
      </c>
      <c r="AT3845" s="29"/>
      <c r="AU3845" s="144"/>
      <c r="AV3845" s="36" t="s">
        <v>28</v>
      </c>
      <c r="AW3845" s="102">
        <v>42551</v>
      </c>
      <c r="AX3845" s="129" t="s">
        <v>33</v>
      </c>
      <c r="AY3845" s="106">
        <v>144</v>
      </c>
      <c r="BD3845" t="s">
        <v>4687</v>
      </c>
      <c r="BE3845" t="e">
        <v>#N/A</v>
      </c>
      <c r="BF3845">
        <v>0</v>
      </c>
      <c r="BH3845" t="str">
        <f t="shared" si="836"/>
        <v>AV</v>
      </c>
      <c r="BJ3845" t="str">
        <f t="shared" si="837"/>
        <v>OK</v>
      </c>
      <c r="BK3845" s="130">
        <v>7037</v>
      </c>
      <c r="BL3845" s="130" t="s">
        <v>37</v>
      </c>
      <c r="BM3845" s="131" t="s">
        <v>33</v>
      </c>
      <c r="BN3845" s="131" t="e">
        <v>#VALUE!</v>
      </c>
      <c r="BO3845">
        <v>7037</v>
      </c>
      <c r="BP3845">
        <v>5</v>
      </c>
    </row>
    <row r="3846" spans="1:68" ht="25.2" x14ac:dyDescent="0.3">
      <c r="A3846" s="1"/>
      <c r="B3846" s="47">
        <v>3485</v>
      </c>
      <c r="C3846" s="45">
        <v>1050675</v>
      </c>
      <c r="D3846" s="29"/>
      <c r="E3846" s="29"/>
      <c r="F3846" s="31" t="s">
        <v>3055</v>
      </c>
      <c r="G3846" s="29" t="s">
        <v>31</v>
      </c>
      <c r="H3846" s="29"/>
      <c r="I3846" s="148" t="s">
        <v>33</v>
      </c>
      <c r="J3846" s="147" t="s">
        <v>33</v>
      </c>
      <c r="K3846" s="148" t="e">
        <v>#N/A</v>
      </c>
      <c r="L3846" s="148" t="s">
        <v>32</v>
      </c>
      <c r="M3846" s="147">
        <v>42551</v>
      </c>
      <c r="N3846" s="29" t="str">
        <f t="shared" si="833"/>
        <v/>
      </c>
      <c r="O3846" s="29" t="str">
        <f t="shared" si="834"/>
        <v/>
      </c>
      <c r="P3846" s="29" t="str">
        <f t="shared" si="835"/>
        <v/>
      </c>
      <c r="Q3846" s="29" t="str">
        <f t="shared" si="825"/>
        <v/>
      </c>
      <c r="R3846" s="29" t="str">
        <f t="shared" si="826"/>
        <v/>
      </c>
      <c r="S3846" s="29" t="str">
        <f t="shared" si="827"/>
        <v/>
      </c>
      <c r="T3846" s="29" t="str">
        <f t="shared" si="828"/>
        <v/>
      </c>
      <c r="U3846" s="29"/>
      <c r="V3846" s="29"/>
      <c r="W3846" s="38" t="s">
        <v>2488</v>
      </c>
      <c r="X3846" s="29" t="s">
        <v>158</v>
      </c>
      <c r="Y3846" s="146">
        <v>3664</v>
      </c>
      <c r="Z3846" s="33">
        <v>4689</v>
      </c>
      <c r="AA3846" s="34">
        <f t="shared" si="830"/>
        <v>0.28000000000000003</v>
      </c>
      <c r="AB3846" s="33">
        <f t="shared" si="831"/>
        <v>4689</v>
      </c>
      <c r="AC3846" s="34">
        <f t="shared" si="832"/>
        <v>0.27974904800753797</v>
      </c>
      <c r="AD3846" s="145">
        <f t="shared" si="829"/>
        <v>3907.5</v>
      </c>
      <c r="AE3846" s="105">
        <v>3053.3330000000001</v>
      </c>
      <c r="AF3846" s="34" t="s">
        <v>36</v>
      </c>
      <c r="AG3846" s="34" t="s">
        <v>36</v>
      </c>
      <c r="AH3846" s="34" t="s">
        <v>36</v>
      </c>
      <c r="AI3846" s="29">
        <v>0.01</v>
      </c>
      <c r="AJ3846" s="29">
        <v>5.0000000000000001E-3</v>
      </c>
      <c r="AK3846" s="29">
        <v>0</v>
      </c>
      <c r="AL3846" s="29">
        <v>0</v>
      </c>
      <c r="AM3846" s="29" t="s">
        <v>28</v>
      </c>
      <c r="AN3846" s="44" t="s">
        <v>27</v>
      </c>
      <c r="AO3846" s="29" t="s">
        <v>28</v>
      </c>
      <c r="AP3846" s="29">
        <v>1</v>
      </c>
      <c r="AQ3846" s="29" t="s">
        <v>33</v>
      </c>
      <c r="AR3846" s="29" t="s">
        <v>33</v>
      </c>
      <c r="AS3846" s="29" t="s">
        <v>33</v>
      </c>
      <c r="AT3846" s="29"/>
      <c r="AU3846" s="144"/>
      <c r="AV3846" s="36" t="s">
        <v>28</v>
      </c>
      <c r="AW3846" s="102">
        <v>42551</v>
      </c>
      <c r="AX3846" s="129" t="s">
        <v>33</v>
      </c>
      <c r="AY3846" s="106">
        <v>7</v>
      </c>
      <c r="BD3846" t="s">
        <v>4688</v>
      </c>
      <c r="BE3846" t="e">
        <v>#N/A</v>
      </c>
      <c r="BF3846">
        <v>0</v>
      </c>
      <c r="BH3846" t="str">
        <f t="shared" si="836"/>
        <v/>
      </c>
      <c r="BJ3846" t="str">
        <f t="shared" si="837"/>
        <v>OK</v>
      </c>
      <c r="BK3846" s="130" t="s">
        <v>5302</v>
      </c>
      <c r="BL3846" s="130" t="e">
        <v>#VALUE!</v>
      </c>
      <c r="BM3846" s="131" t="s">
        <v>33</v>
      </c>
      <c r="BN3846" s="131" t="e">
        <v>#VALUE!</v>
      </c>
      <c r="BO3846" t="e">
        <v>#N/A</v>
      </c>
      <c r="BP3846">
        <v>0</v>
      </c>
    </row>
    <row r="3847" spans="1:68" ht="25.2" x14ac:dyDescent="0.3">
      <c r="A3847" s="1"/>
      <c r="B3847" s="47">
        <v>3486</v>
      </c>
      <c r="C3847" s="45">
        <v>1053669</v>
      </c>
      <c r="D3847" s="29"/>
      <c r="E3847" s="29"/>
      <c r="F3847" s="31" t="s">
        <v>3056</v>
      </c>
      <c r="G3847" s="29" t="s">
        <v>47</v>
      </c>
      <c r="H3847" s="70" t="s">
        <v>4779</v>
      </c>
      <c r="I3847" s="148" t="s">
        <v>33</v>
      </c>
      <c r="J3847" s="147" t="s">
        <v>33</v>
      </c>
      <c r="K3847" s="148" t="e">
        <v>#N/A</v>
      </c>
      <c r="L3847" s="148" t="s">
        <v>32</v>
      </c>
      <c r="M3847" s="147">
        <v>42551</v>
      </c>
      <c r="N3847" s="29" t="str">
        <f t="shared" si="833"/>
        <v/>
      </c>
      <c r="O3847" s="29" t="str">
        <f t="shared" si="834"/>
        <v/>
      </c>
      <c r="P3847" s="29" t="str">
        <f t="shared" si="835"/>
        <v/>
      </c>
      <c r="Q3847" s="29" t="str">
        <f t="shared" si="825"/>
        <v/>
      </c>
      <c r="R3847" s="29" t="str">
        <f t="shared" si="826"/>
        <v/>
      </c>
      <c r="S3847" s="29" t="str">
        <f t="shared" si="827"/>
        <v/>
      </c>
      <c r="T3847" s="29" t="str">
        <f t="shared" si="828"/>
        <v/>
      </c>
      <c r="U3847" s="29"/>
      <c r="V3847" s="29"/>
      <c r="W3847" s="38" t="s">
        <v>2488</v>
      </c>
      <c r="X3847" s="29" t="s">
        <v>158</v>
      </c>
      <c r="Y3847" s="146">
        <v>366.45</v>
      </c>
      <c r="Z3847" s="33">
        <v>469.06</v>
      </c>
      <c r="AA3847" s="34">
        <f t="shared" si="830"/>
        <v>0.28000000000000003</v>
      </c>
      <c r="AB3847" s="33">
        <f t="shared" si="831"/>
        <v>469.06</v>
      </c>
      <c r="AC3847" s="34">
        <f t="shared" si="832"/>
        <v>0.28000982398690127</v>
      </c>
      <c r="AD3847" s="145">
        <f t="shared" si="829"/>
        <v>390.88299999999998</v>
      </c>
      <c r="AE3847" s="105">
        <v>305.375</v>
      </c>
      <c r="AF3847" s="34" t="s">
        <v>36</v>
      </c>
      <c r="AG3847" s="34" t="s">
        <v>36</v>
      </c>
      <c r="AH3847" s="34" t="s">
        <v>36</v>
      </c>
      <c r="AI3847" s="29">
        <v>0.11</v>
      </c>
      <c r="AJ3847" s="29">
        <v>1.0399999999999999E-3</v>
      </c>
      <c r="AK3847" s="29">
        <v>15</v>
      </c>
      <c r="AL3847" s="29">
        <v>0</v>
      </c>
      <c r="AM3847" s="29" t="s">
        <v>28</v>
      </c>
      <c r="AN3847" s="158" t="s">
        <v>28</v>
      </c>
      <c r="AO3847" s="29" t="s">
        <v>28</v>
      </c>
      <c r="AP3847" s="29">
        <v>1</v>
      </c>
      <c r="AQ3847" s="29" t="s">
        <v>33</v>
      </c>
      <c r="AR3847" s="29" t="s">
        <v>33</v>
      </c>
      <c r="AS3847" s="29" t="s">
        <v>33</v>
      </c>
      <c r="AT3847" s="29"/>
      <c r="AU3847" s="144"/>
      <c r="AV3847" s="36" t="s">
        <v>28</v>
      </c>
      <c r="AW3847" s="102">
        <v>42551</v>
      </c>
      <c r="AX3847" s="129" t="s">
        <v>33</v>
      </c>
      <c r="AY3847" s="106">
        <v>652</v>
      </c>
      <c r="BD3847" t="s">
        <v>4689</v>
      </c>
      <c r="BE3847" t="e">
        <v>#N/A</v>
      </c>
      <c r="BF3847">
        <v>0</v>
      </c>
      <c r="BH3847" t="str">
        <f t="shared" si="836"/>
        <v>AV</v>
      </c>
      <c r="BJ3847" t="str">
        <f t="shared" si="837"/>
        <v>OK</v>
      </c>
      <c r="BK3847" s="130">
        <v>469.06</v>
      </c>
      <c r="BL3847" s="130" t="s">
        <v>37</v>
      </c>
      <c r="BM3847" s="131" t="s">
        <v>33</v>
      </c>
      <c r="BN3847" s="131" t="e">
        <v>#VALUE!</v>
      </c>
      <c r="BO3847">
        <v>469.06</v>
      </c>
      <c r="BP3847">
        <v>0</v>
      </c>
    </row>
    <row r="3848" spans="1:68" ht="25.2" x14ac:dyDescent="0.3">
      <c r="A3848" s="1"/>
      <c r="B3848" s="47">
        <v>3487</v>
      </c>
      <c r="C3848" s="45">
        <v>1050626</v>
      </c>
      <c r="D3848" s="29"/>
      <c r="E3848" s="29"/>
      <c r="F3848" s="31" t="s">
        <v>3057</v>
      </c>
      <c r="G3848" s="29" t="s">
        <v>31</v>
      </c>
      <c r="H3848" s="70" t="s">
        <v>4779</v>
      </c>
      <c r="I3848" s="148" t="s">
        <v>33</v>
      </c>
      <c r="J3848" s="147" t="s">
        <v>33</v>
      </c>
      <c r="K3848" s="148" t="e">
        <v>#N/A</v>
      </c>
      <c r="L3848" s="148" t="s">
        <v>32</v>
      </c>
      <c r="M3848" s="147">
        <v>42551</v>
      </c>
      <c r="N3848" s="29" t="str">
        <f t="shared" si="833"/>
        <v/>
      </c>
      <c r="O3848" s="29" t="str">
        <f t="shared" si="834"/>
        <v/>
      </c>
      <c r="P3848" s="29" t="str">
        <f t="shared" si="835"/>
        <v/>
      </c>
      <c r="Q3848" s="29" t="str">
        <f t="shared" si="825"/>
        <v/>
      </c>
      <c r="R3848" s="29" t="str">
        <f t="shared" si="826"/>
        <v/>
      </c>
      <c r="S3848" s="29" t="str">
        <f t="shared" si="827"/>
        <v/>
      </c>
      <c r="T3848" s="29" t="str">
        <f t="shared" si="828"/>
        <v/>
      </c>
      <c r="U3848" s="29"/>
      <c r="V3848" s="29"/>
      <c r="W3848" s="38" t="s">
        <v>2488</v>
      </c>
      <c r="X3848" s="29" t="s">
        <v>158</v>
      </c>
      <c r="Y3848" s="146">
        <v>537</v>
      </c>
      <c r="Z3848" s="33">
        <v>688</v>
      </c>
      <c r="AA3848" s="34">
        <f t="shared" si="830"/>
        <v>0.28100000000000003</v>
      </c>
      <c r="AB3848" s="33">
        <f t="shared" si="831"/>
        <v>688</v>
      </c>
      <c r="AC3848" s="34">
        <f t="shared" si="832"/>
        <v>0.28119106145251388</v>
      </c>
      <c r="AD3848" s="145">
        <f t="shared" si="829"/>
        <v>573.33299999999997</v>
      </c>
      <c r="AE3848" s="105">
        <v>447.5</v>
      </c>
      <c r="AF3848" s="34" t="s">
        <v>36</v>
      </c>
      <c r="AG3848" s="34" t="s">
        <v>36</v>
      </c>
      <c r="AH3848" s="34" t="s">
        <v>36</v>
      </c>
      <c r="AI3848" s="29">
        <v>0.17899999999999999</v>
      </c>
      <c r="AJ3848" s="29">
        <v>1E-3</v>
      </c>
      <c r="AK3848" s="29">
        <v>73</v>
      </c>
      <c r="AL3848" s="29">
        <v>0</v>
      </c>
      <c r="AM3848" s="29" t="s">
        <v>28</v>
      </c>
      <c r="AN3848" s="158" t="s">
        <v>28</v>
      </c>
      <c r="AO3848" s="29" t="s">
        <v>28</v>
      </c>
      <c r="AP3848" s="29">
        <v>1</v>
      </c>
      <c r="AQ3848" s="29" t="s">
        <v>33</v>
      </c>
      <c r="AR3848" s="29" t="s">
        <v>33</v>
      </c>
      <c r="AS3848" s="29" t="s">
        <v>33</v>
      </c>
      <c r="AT3848" s="29"/>
      <c r="AU3848" s="144"/>
      <c r="AV3848" s="36" t="s">
        <v>28</v>
      </c>
      <c r="AW3848" s="102">
        <v>42551</v>
      </c>
      <c r="AX3848" s="129" t="s">
        <v>33</v>
      </c>
      <c r="AY3848" s="106">
        <v>134</v>
      </c>
      <c r="BD3848" t="s">
        <v>4649</v>
      </c>
      <c r="BE3848" t="e">
        <v>#N/A</v>
      </c>
      <c r="BF3848" t="s">
        <v>4768</v>
      </c>
      <c r="BH3848" t="str">
        <f t="shared" si="836"/>
        <v>AV</v>
      </c>
      <c r="BJ3848" t="str">
        <f t="shared" si="837"/>
        <v>OK</v>
      </c>
      <c r="BK3848" s="130">
        <v>688</v>
      </c>
      <c r="BL3848" s="130" t="s">
        <v>37</v>
      </c>
      <c r="BM3848" s="131" t="s">
        <v>33</v>
      </c>
      <c r="BN3848" s="131" t="e">
        <v>#VALUE!</v>
      </c>
      <c r="BO3848">
        <v>688</v>
      </c>
      <c r="BP3848">
        <v>0</v>
      </c>
    </row>
    <row r="3849" spans="1:68" ht="25.2" x14ac:dyDescent="0.3">
      <c r="A3849" s="1"/>
      <c r="B3849" s="47">
        <v>3488</v>
      </c>
      <c r="C3849" s="45">
        <v>1050631</v>
      </c>
      <c r="D3849" s="37"/>
      <c r="E3849" s="37"/>
      <c r="F3849" s="31" t="s">
        <v>3058</v>
      </c>
      <c r="G3849" s="37" t="s">
        <v>31</v>
      </c>
      <c r="H3849" s="29"/>
      <c r="I3849" s="148" t="s">
        <v>33</v>
      </c>
      <c r="J3849" s="147" t="s">
        <v>33</v>
      </c>
      <c r="K3849" s="148" t="e">
        <v>#N/A</v>
      </c>
      <c r="L3849" s="148" t="s">
        <v>32</v>
      </c>
      <c r="M3849" s="147" t="s">
        <v>33</v>
      </c>
      <c r="N3849" s="29" t="str">
        <f t="shared" si="833"/>
        <v/>
      </c>
      <c r="O3849" s="29" t="str">
        <f t="shared" si="834"/>
        <v/>
      </c>
      <c r="P3849" s="29" t="str">
        <f t="shared" si="835"/>
        <v/>
      </c>
      <c r="Q3849" s="29" t="str">
        <f t="shared" si="825"/>
        <v/>
      </c>
      <c r="R3849" s="29" t="str">
        <f t="shared" si="826"/>
        <v/>
      </c>
      <c r="S3849" s="29" t="str">
        <f t="shared" si="827"/>
        <v/>
      </c>
      <c r="T3849" s="29" t="str">
        <f t="shared" si="828"/>
        <v/>
      </c>
      <c r="U3849" s="29"/>
      <c r="V3849" s="29"/>
      <c r="W3849" s="38" t="s">
        <v>2488</v>
      </c>
      <c r="X3849" s="37" t="s">
        <v>158</v>
      </c>
      <c r="Y3849" s="146">
        <v>845</v>
      </c>
      <c r="Z3849" s="33">
        <v>1082</v>
      </c>
      <c r="AA3849" s="34">
        <f t="shared" si="830"/>
        <v>0.28000000000000003</v>
      </c>
      <c r="AB3849" s="33">
        <f t="shared" si="831"/>
        <v>1082</v>
      </c>
      <c r="AC3849" s="34">
        <f t="shared" si="832"/>
        <v>0.28047324001266744</v>
      </c>
      <c r="AD3849" s="145">
        <f t="shared" si="829"/>
        <v>901.66700000000003</v>
      </c>
      <c r="AE3849" s="105">
        <v>704.16700000000003</v>
      </c>
      <c r="AF3849" s="34" t="s">
        <v>36</v>
      </c>
      <c r="AG3849" s="34" t="s">
        <v>36</v>
      </c>
      <c r="AH3849" s="34" t="s">
        <v>36</v>
      </c>
      <c r="AI3849" s="29">
        <v>0.25</v>
      </c>
      <c r="AJ3849" s="29">
        <v>2.16E-3</v>
      </c>
      <c r="AK3849" s="29">
        <v>0</v>
      </c>
      <c r="AL3849" s="29">
        <v>0</v>
      </c>
      <c r="AM3849" s="29" t="s">
        <v>28</v>
      </c>
      <c r="AN3849" s="44" t="s">
        <v>27</v>
      </c>
      <c r="AO3849" s="29" t="s">
        <v>28</v>
      </c>
      <c r="AP3849" s="29">
        <v>1</v>
      </c>
      <c r="AQ3849" s="29" t="s">
        <v>33</v>
      </c>
      <c r="AR3849" s="29" t="s">
        <v>33</v>
      </c>
      <c r="AS3849" s="29" t="s">
        <v>33</v>
      </c>
      <c r="AT3849" s="29"/>
      <c r="AU3849" s="144"/>
      <c r="AV3849" s="36" t="s">
        <v>28</v>
      </c>
      <c r="AW3849" s="102">
        <v>43096</v>
      </c>
      <c r="AX3849" s="129" t="s">
        <v>33</v>
      </c>
      <c r="AY3849" s="106">
        <v>9</v>
      </c>
      <c r="BD3849" t="s">
        <v>4690</v>
      </c>
      <c r="BE3849" t="e">
        <v>#N/A</v>
      </c>
      <c r="BF3849">
        <v>0</v>
      </c>
      <c r="BH3849" t="str">
        <f t="shared" si="836"/>
        <v/>
      </c>
      <c r="BJ3849" t="str">
        <f t="shared" si="837"/>
        <v>OK</v>
      </c>
      <c r="BK3849" s="130" t="s">
        <v>5302</v>
      </c>
      <c r="BL3849" s="130" t="e">
        <v>#VALUE!</v>
      </c>
      <c r="BM3849" s="131" t="s">
        <v>33</v>
      </c>
      <c r="BN3849" s="131" t="e">
        <v>#VALUE!</v>
      </c>
      <c r="BO3849" t="e">
        <v>#N/A</v>
      </c>
      <c r="BP3849">
        <v>0</v>
      </c>
    </row>
    <row r="3850" spans="1:68" ht="25.2" x14ac:dyDescent="0.3">
      <c r="A3850" s="1"/>
      <c r="B3850" s="47">
        <v>3489</v>
      </c>
      <c r="C3850" s="45">
        <v>1059482</v>
      </c>
      <c r="D3850" s="29"/>
      <c r="E3850" s="29"/>
      <c r="F3850" s="31" t="s">
        <v>3059</v>
      </c>
      <c r="G3850" s="29" t="s">
        <v>31</v>
      </c>
      <c r="H3850" s="29"/>
      <c r="I3850" s="148" t="s">
        <v>33</v>
      </c>
      <c r="J3850" s="147" t="s">
        <v>33</v>
      </c>
      <c r="K3850" s="148" t="e">
        <v>#N/A</v>
      </c>
      <c r="L3850" s="148" t="s">
        <v>32</v>
      </c>
      <c r="M3850" s="147">
        <v>42551</v>
      </c>
      <c r="N3850" s="29" t="str">
        <f t="shared" si="833"/>
        <v/>
      </c>
      <c r="O3850" s="29" t="str">
        <f t="shared" si="834"/>
        <v/>
      </c>
      <c r="P3850" s="29" t="str">
        <f t="shared" si="835"/>
        <v/>
      </c>
      <c r="Q3850" s="29" t="str">
        <f t="shared" si="825"/>
        <v/>
      </c>
      <c r="R3850" s="29" t="str">
        <f t="shared" si="826"/>
        <v/>
      </c>
      <c r="S3850" s="29" t="str">
        <f t="shared" si="827"/>
        <v/>
      </c>
      <c r="T3850" s="29" t="str">
        <f t="shared" si="828"/>
        <v/>
      </c>
      <c r="U3850" s="29"/>
      <c r="V3850" s="29"/>
      <c r="W3850" s="38" t="s">
        <v>2488</v>
      </c>
      <c r="X3850" s="29" t="s">
        <v>158</v>
      </c>
      <c r="Y3850" s="146">
        <v>32739</v>
      </c>
      <c r="Z3850" s="33">
        <v>41906</v>
      </c>
      <c r="AA3850" s="34">
        <f t="shared" si="830"/>
        <v>0.28000000000000003</v>
      </c>
      <c r="AB3850" s="33">
        <f t="shared" si="831"/>
        <v>41906</v>
      </c>
      <c r="AC3850" s="34">
        <f t="shared" si="832"/>
        <v>0.28000245578667649</v>
      </c>
      <c r="AD3850" s="145">
        <f t="shared" si="829"/>
        <v>34921.667000000001</v>
      </c>
      <c r="AE3850" s="105">
        <v>27282.5</v>
      </c>
      <c r="AF3850" s="34" t="s">
        <v>36</v>
      </c>
      <c r="AG3850" s="34" t="s">
        <v>36</v>
      </c>
      <c r="AH3850" s="34" t="s">
        <v>36</v>
      </c>
      <c r="AI3850" s="29">
        <v>35.83</v>
      </c>
      <c r="AJ3850" s="29">
        <v>0.59535000000000005</v>
      </c>
      <c r="AK3850" s="29">
        <v>0</v>
      </c>
      <c r="AL3850" s="29">
        <v>0</v>
      </c>
      <c r="AM3850" s="29" t="s">
        <v>28</v>
      </c>
      <c r="AN3850" s="44" t="s">
        <v>27</v>
      </c>
      <c r="AO3850" s="29" t="s">
        <v>28</v>
      </c>
      <c r="AP3850" s="29">
        <v>1</v>
      </c>
      <c r="AQ3850" s="29" t="s">
        <v>33</v>
      </c>
      <c r="AR3850" s="29" t="s">
        <v>33</v>
      </c>
      <c r="AS3850" s="29" t="s">
        <v>33</v>
      </c>
      <c r="AT3850" s="29"/>
      <c r="AU3850" s="144"/>
      <c r="AV3850" s="36" t="s">
        <v>28</v>
      </c>
      <c r="AW3850" s="102">
        <v>42551</v>
      </c>
      <c r="AX3850" s="129" t="s">
        <v>33</v>
      </c>
      <c r="AY3850" s="106">
        <v>4</v>
      </c>
      <c r="BD3850" t="s">
        <v>1724</v>
      </c>
      <c r="BE3850" t="e">
        <v>#N/A</v>
      </c>
      <c r="BF3850" t="s">
        <v>4747</v>
      </c>
      <c r="BH3850" t="str">
        <f t="shared" si="836"/>
        <v/>
      </c>
      <c r="BJ3850" t="str">
        <f t="shared" si="837"/>
        <v>OK</v>
      </c>
      <c r="BK3850" s="130" t="s">
        <v>5302</v>
      </c>
      <c r="BL3850" s="130" t="e">
        <v>#VALUE!</v>
      </c>
      <c r="BM3850" s="131" t="s">
        <v>33</v>
      </c>
      <c r="BN3850" s="131" t="e">
        <v>#VALUE!</v>
      </c>
      <c r="BO3850" t="e">
        <v>#N/A</v>
      </c>
      <c r="BP3850">
        <v>0</v>
      </c>
    </row>
    <row r="3851" spans="1:68" ht="25.2" x14ac:dyDescent="0.3">
      <c r="A3851" s="1"/>
      <c r="B3851" s="47">
        <v>3490</v>
      </c>
      <c r="C3851" s="45">
        <v>1059481</v>
      </c>
      <c r="D3851" s="29"/>
      <c r="E3851" s="29"/>
      <c r="F3851" s="31" t="s">
        <v>3060</v>
      </c>
      <c r="G3851" s="37" t="s">
        <v>31</v>
      </c>
      <c r="H3851" s="29"/>
      <c r="I3851" s="148" t="s">
        <v>33</v>
      </c>
      <c r="J3851" s="147" t="s">
        <v>33</v>
      </c>
      <c r="K3851" s="148" t="e">
        <v>#N/A</v>
      </c>
      <c r="L3851" s="148" t="s">
        <v>32</v>
      </c>
      <c r="M3851" s="147" t="s">
        <v>33</v>
      </c>
      <c r="N3851" s="29" t="str">
        <f t="shared" si="833"/>
        <v/>
      </c>
      <c r="O3851" s="29" t="str">
        <f t="shared" si="834"/>
        <v/>
      </c>
      <c r="P3851" s="29" t="str">
        <f t="shared" si="835"/>
        <v/>
      </c>
      <c r="Q3851" s="29" t="str">
        <f t="shared" si="825"/>
        <v/>
      </c>
      <c r="R3851" s="29" t="str">
        <f t="shared" si="826"/>
        <v/>
      </c>
      <c r="S3851" s="29" t="str">
        <f t="shared" si="827"/>
        <v/>
      </c>
      <c r="T3851" s="29" t="str">
        <f t="shared" si="828"/>
        <v/>
      </c>
      <c r="U3851" s="29"/>
      <c r="V3851" s="29"/>
      <c r="W3851" s="30" t="s">
        <v>2488</v>
      </c>
      <c r="X3851" s="37" t="s">
        <v>158</v>
      </c>
      <c r="Y3851" s="146">
        <v>16416</v>
      </c>
      <c r="Z3851" s="33">
        <v>21013</v>
      </c>
      <c r="AA3851" s="34">
        <f t="shared" si="830"/>
        <v>0.28000000000000003</v>
      </c>
      <c r="AB3851" s="33">
        <f t="shared" si="831"/>
        <v>21013</v>
      </c>
      <c r="AC3851" s="34">
        <f t="shared" si="832"/>
        <v>0.28003165204678354</v>
      </c>
      <c r="AD3851" s="145">
        <f t="shared" si="829"/>
        <v>17510.832999999999</v>
      </c>
      <c r="AE3851" s="105">
        <v>13680</v>
      </c>
      <c r="AF3851" s="34" t="s">
        <v>36</v>
      </c>
      <c r="AG3851" s="34" t="s">
        <v>36</v>
      </c>
      <c r="AH3851" s="34" t="s">
        <v>36</v>
      </c>
      <c r="AI3851" s="29">
        <v>18.920000000000002</v>
      </c>
      <c r="AJ3851" s="29">
        <v>0.32</v>
      </c>
      <c r="AK3851" s="29">
        <v>0</v>
      </c>
      <c r="AL3851" s="29">
        <v>0</v>
      </c>
      <c r="AM3851" s="29" t="s">
        <v>28</v>
      </c>
      <c r="AN3851" s="44" t="s">
        <v>27</v>
      </c>
      <c r="AO3851" s="29" t="s">
        <v>28</v>
      </c>
      <c r="AP3851" s="29">
        <v>1</v>
      </c>
      <c r="AQ3851" s="29" t="s">
        <v>33</v>
      </c>
      <c r="AR3851" s="29" t="s">
        <v>33</v>
      </c>
      <c r="AS3851" s="29" t="s">
        <v>33</v>
      </c>
      <c r="AT3851" s="29"/>
      <c r="AU3851" s="144"/>
      <c r="AV3851" s="36" t="s">
        <v>28</v>
      </c>
      <c r="AW3851" s="102">
        <v>42860</v>
      </c>
      <c r="AX3851" s="129" t="s">
        <v>33</v>
      </c>
      <c r="AY3851" s="106">
        <v>6</v>
      </c>
      <c r="BD3851" t="s">
        <v>1724</v>
      </c>
      <c r="BE3851" t="e">
        <v>#N/A</v>
      </c>
      <c r="BF3851" t="s">
        <v>4747</v>
      </c>
      <c r="BH3851" t="str">
        <f t="shared" si="836"/>
        <v/>
      </c>
      <c r="BJ3851" t="str">
        <f t="shared" si="837"/>
        <v>OK</v>
      </c>
      <c r="BK3851" s="130" t="s">
        <v>5302</v>
      </c>
      <c r="BL3851" s="130" t="e">
        <v>#VALUE!</v>
      </c>
      <c r="BM3851" s="131" t="s">
        <v>33</v>
      </c>
      <c r="BN3851" s="131" t="e">
        <v>#VALUE!</v>
      </c>
      <c r="BO3851" t="e">
        <v>#N/A</v>
      </c>
      <c r="BP3851">
        <v>0</v>
      </c>
    </row>
    <row r="3852" spans="1:68" ht="25.2" x14ac:dyDescent="0.3">
      <c r="A3852" s="1"/>
      <c r="B3852" s="47">
        <v>3491</v>
      </c>
      <c r="C3852" s="45">
        <v>1059480</v>
      </c>
      <c r="D3852" s="29"/>
      <c r="E3852" s="29"/>
      <c r="F3852" s="31" t="s">
        <v>3061</v>
      </c>
      <c r="G3852" s="29" t="s">
        <v>31</v>
      </c>
      <c r="H3852" s="29"/>
      <c r="I3852" s="148" t="s">
        <v>33</v>
      </c>
      <c r="J3852" s="147" t="s">
        <v>33</v>
      </c>
      <c r="K3852" s="148" t="e">
        <v>#N/A</v>
      </c>
      <c r="L3852" s="148" t="s">
        <v>32</v>
      </c>
      <c r="M3852" s="147">
        <v>42551</v>
      </c>
      <c r="N3852" s="29" t="str">
        <f t="shared" si="833"/>
        <v/>
      </c>
      <c r="O3852" s="29" t="str">
        <f t="shared" si="834"/>
        <v/>
      </c>
      <c r="P3852" s="29" t="str">
        <f t="shared" si="835"/>
        <v/>
      </c>
      <c r="Q3852" s="29" t="str">
        <f t="shared" si="825"/>
        <v/>
      </c>
      <c r="R3852" s="29" t="str">
        <f t="shared" si="826"/>
        <v/>
      </c>
      <c r="S3852" s="29" t="str">
        <f t="shared" si="827"/>
        <v/>
      </c>
      <c r="T3852" s="29" t="str">
        <f t="shared" si="828"/>
        <v/>
      </c>
      <c r="U3852" s="29"/>
      <c r="V3852" s="29"/>
      <c r="W3852" s="38" t="s">
        <v>2488</v>
      </c>
      <c r="X3852" s="29" t="s">
        <v>158</v>
      </c>
      <c r="Y3852" s="146">
        <v>53598</v>
      </c>
      <c r="Z3852" s="33">
        <v>68606</v>
      </c>
      <c r="AA3852" s="34">
        <f t="shared" si="830"/>
        <v>0.28000000000000003</v>
      </c>
      <c r="AB3852" s="33">
        <f t="shared" si="831"/>
        <v>68606</v>
      </c>
      <c r="AC3852" s="34">
        <f t="shared" si="832"/>
        <v>0.2800104556140155</v>
      </c>
      <c r="AD3852" s="145">
        <f t="shared" si="829"/>
        <v>57171.667000000001</v>
      </c>
      <c r="AE3852" s="105">
        <v>44665</v>
      </c>
      <c r="AF3852" s="34" t="s">
        <v>36</v>
      </c>
      <c r="AG3852" s="34" t="s">
        <v>36</v>
      </c>
      <c r="AH3852" s="34" t="s">
        <v>36</v>
      </c>
      <c r="AI3852" s="29">
        <v>56.76</v>
      </c>
      <c r="AJ3852" s="29">
        <v>0.96</v>
      </c>
      <c r="AK3852" s="29">
        <v>0</v>
      </c>
      <c r="AL3852" s="29">
        <v>0</v>
      </c>
      <c r="AM3852" s="29" t="s">
        <v>28</v>
      </c>
      <c r="AN3852" s="44" t="s">
        <v>27</v>
      </c>
      <c r="AO3852" s="29" t="s">
        <v>28</v>
      </c>
      <c r="AP3852" s="29">
        <v>1</v>
      </c>
      <c r="AQ3852" s="29" t="s">
        <v>33</v>
      </c>
      <c r="AR3852" s="29" t="s">
        <v>33</v>
      </c>
      <c r="AS3852" s="29" t="s">
        <v>33</v>
      </c>
      <c r="AT3852" s="29"/>
      <c r="AU3852" s="144"/>
      <c r="AV3852" s="36" t="s">
        <v>28</v>
      </c>
      <c r="AW3852" s="102">
        <v>42551</v>
      </c>
      <c r="AX3852" s="129" t="s">
        <v>33</v>
      </c>
      <c r="AY3852" s="106">
        <v>43</v>
      </c>
      <c r="BD3852" t="s">
        <v>1724</v>
      </c>
      <c r="BE3852" t="e">
        <v>#N/A</v>
      </c>
      <c r="BF3852" t="s">
        <v>4747</v>
      </c>
      <c r="BH3852" t="str">
        <f t="shared" si="836"/>
        <v/>
      </c>
      <c r="BJ3852" t="str">
        <f t="shared" si="837"/>
        <v>OK</v>
      </c>
      <c r="BK3852" s="130" t="s">
        <v>5302</v>
      </c>
      <c r="BL3852" s="130" t="e">
        <v>#VALUE!</v>
      </c>
      <c r="BM3852" s="131" t="s">
        <v>33</v>
      </c>
      <c r="BN3852" s="131" t="e">
        <v>#VALUE!</v>
      </c>
      <c r="BO3852" t="e">
        <v>#N/A</v>
      </c>
      <c r="BP3852">
        <v>0</v>
      </c>
    </row>
    <row r="3853" spans="1:68" ht="25.2" x14ac:dyDescent="0.3">
      <c r="A3853" s="1"/>
      <c r="B3853" s="47">
        <v>3492</v>
      </c>
      <c r="C3853" s="45">
        <v>1052717</v>
      </c>
      <c r="D3853" s="29"/>
      <c r="E3853" s="29"/>
      <c r="F3853" s="31" t="s">
        <v>3062</v>
      </c>
      <c r="G3853" s="29" t="s">
        <v>31</v>
      </c>
      <c r="H3853" s="29"/>
      <c r="I3853" s="148" t="s">
        <v>33</v>
      </c>
      <c r="J3853" s="147" t="s">
        <v>33</v>
      </c>
      <c r="K3853" s="148" t="e">
        <v>#N/A</v>
      </c>
      <c r="L3853" s="148" t="s">
        <v>32</v>
      </c>
      <c r="M3853" s="147">
        <v>42551</v>
      </c>
      <c r="N3853" s="29" t="str">
        <f t="shared" si="833"/>
        <v/>
      </c>
      <c r="O3853" s="29" t="str">
        <f t="shared" si="834"/>
        <v/>
      </c>
      <c r="P3853" s="29" t="str">
        <f t="shared" si="835"/>
        <v/>
      </c>
      <c r="Q3853" s="29" t="str">
        <f t="shared" si="825"/>
        <v/>
      </c>
      <c r="R3853" s="29" t="str">
        <f t="shared" si="826"/>
        <v/>
      </c>
      <c r="S3853" s="29" t="str">
        <f t="shared" si="827"/>
        <v/>
      </c>
      <c r="T3853" s="29" t="str">
        <f t="shared" si="828"/>
        <v/>
      </c>
      <c r="U3853" s="29"/>
      <c r="V3853" s="29"/>
      <c r="W3853" s="38" t="s">
        <v>2488</v>
      </c>
      <c r="X3853" s="29" t="s">
        <v>158</v>
      </c>
      <c r="Y3853" s="146">
        <v>183155</v>
      </c>
      <c r="Z3853" s="33">
        <v>234439</v>
      </c>
      <c r="AA3853" s="34">
        <f t="shared" si="830"/>
        <v>0.28000000000000003</v>
      </c>
      <c r="AB3853" s="33">
        <f t="shared" si="831"/>
        <v>234439</v>
      </c>
      <c r="AC3853" s="34">
        <f t="shared" si="832"/>
        <v>0.28000327093444749</v>
      </c>
      <c r="AD3853" s="145">
        <f t="shared" si="829"/>
        <v>195365.83300000001</v>
      </c>
      <c r="AE3853" s="105">
        <v>152629.16699999999</v>
      </c>
      <c r="AF3853" s="34" t="s">
        <v>36</v>
      </c>
      <c r="AG3853" s="34" t="s">
        <v>36</v>
      </c>
      <c r="AH3853" s="34" t="s">
        <v>36</v>
      </c>
      <c r="AI3853" s="29">
        <v>232.08</v>
      </c>
      <c r="AJ3853" s="29">
        <v>3</v>
      </c>
      <c r="AK3853" s="29">
        <v>0</v>
      </c>
      <c r="AL3853" s="29">
        <v>0</v>
      </c>
      <c r="AM3853" s="29" t="s">
        <v>28</v>
      </c>
      <c r="AN3853" s="44" t="s">
        <v>27</v>
      </c>
      <c r="AO3853" s="29" t="s">
        <v>28</v>
      </c>
      <c r="AP3853" s="29">
        <v>1</v>
      </c>
      <c r="AQ3853" s="29" t="s">
        <v>33</v>
      </c>
      <c r="AR3853" s="29" t="s">
        <v>33</v>
      </c>
      <c r="AS3853" s="29" t="s">
        <v>33</v>
      </c>
      <c r="AT3853" s="29"/>
      <c r="AU3853" s="144"/>
      <c r="AV3853" s="36" t="s">
        <v>28</v>
      </c>
      <c r="AW3853" s="102">
        <v>42551</v>
      </c>
      <c r="AX3853" s="129" t="s">
        <v>33</v>
      </c>
      <c r="AY3853" s="106" t="e">
        <v>#N/A</v>
      </c>
      <c r="BD3853" t="s">
        <v>1724</v>
      </c>
      <c r="BE3853" t="e">
        <v>#N/A</v>
      </c>
      <c r="BF3853">
        <v>0</v>
      </c>
      <c r="BH3853" t="str">
        <f t="shared" si="836"/>
        <v/>
      </c>
      <c r="BJ3853" t="str">
        <f t="shared" si="837"/>
        <v>OK</v>
      </c>
      <c r="BK3853" s="130" t="s">
        <v>5302</v>
      </c>
      <c r="BL3853" s="130" t="e">
        <v>#VALUE!</v>
      </c>
      <c r="BM3853" s="131" t="s">
        <v>33</v>
      </c>
      <c r="BN3853" s="131" t="e">
        <v>#VALUE!</v>
      </c>
      <c r="BO3853" t="e">
        <v>#N/A</v>
      </c>
      <c r="BP3853">
        <v>0</v>
      </c>
    </row>
    <row r="3854" spans="1:68" ht="25.2" x14ac:dyDescent="0.3">
      <c r="A3854" s="1"/>
      <c r="B3854" s="47">
        <v>3493</v>
      </c>
      <c r="C3854" s="45">
        <v>1052718</v>
      </c>
      <c r="D3854" s="29"/>
      <c r="E3854" s="29"/>
      <c r="F3854" s="31" t="s">
        <v>3063</v>
      </c>
      <c r="G3854" s="29" t="s">
        <v>31</v>
      </c>
      <c r="H3854" s="29"/>
      <c r="I3854" s="148" t="s">
        <v>33</v>
      </c>
      <c r="J3854" s="147" t="s">
        <v>33</v>
      </c>
      <c r="K3854" s="148" t="e">
        <v>#N/A</v>
      </c>
      <c r="L3854" s="148" t="s">
        <v>32</v>
      </c>
      <c r="M3854" s="147">
        <v>42551</v>
      </c>
      <c r="N3854" s="29" t="str">
        <f t="shared" si="833"/>
        <v/>
      </c>
      <c r="O3854" s="29" t="str">
        <f t="shared" si="834"/>
        <v/>
      </c>
      <c r="P3854" s="29" t="str">
        <f t="shared" si="835"/>
        <v/>
      </c>
      <c r="Q3854" s="29" t="str">
        <f t="shared" si="825"/>
        <v/>
      </c>
      <c r="R3854" s="29" t="str">
        <f t="shared" si="826"/>
        <v/>
      </c>
      <c r="S3854" s="29" t="str">
        <f t="shared" si="827"/>
        <v/>
      </c>
      <c r="T3854" s="29" t="str">
        <f t="shared" si="828"/>
        <v/>
      </c>
      <c r="U3854" s="29"/>
      <c r="V3854" s="29"/>
      <c r="W3854" s="38" t="s">
        <v>2488</v>
      </c>
      <c r="X3854" s="29" t="s">
        <v>158</v>
      </c>
      <c r="Y3854" s="146">
        <v>216542</v>
      </c>
      <c r="Z3854" s="33">
        <v>277174</v>
      </c>
      <c r="AA3854" s="34">
        <f t="shared" si="830"/>
        <v>0.28000000000000003</v>
      </c>
      <c r="AB3854" s="33">
        <f t="shared" si="831"/>
        <v>277174</v>
      </c>
      <c r="AC3854" s="34">
        <f t="shared" si="832"/>
        <v>0.28000110411836776</v>
      </c>
      <c r="AD3854" s="145">
        <f t="shared" si="829"/>
        <v>230978.33300000001</v>
      </c>
      <c r="AE3854" s="105">
        <v>180451.66699999999</v>
      </c>
      <c r="AF3854" s="34" t="s">
        <v>36</v>
      </c>
      <c r="AG3854" s="34" t="s">
        <v>36</v>
      </c>
      <c r="AH3854" s="34" t="s">
        <v>36</v>
      </c>
      <c r="AI3854" s="29">
        <v>294.39999999999998</v>
      </c>
      <c r="AJ3854" s="29">
        <v>3.7631999999999999</v>
      </c>
      <c r="AK3854" s="29">
        <v>0</v>
      </c>
      <c r="AL3854" s="29">
        <v>0</v>
      </c>
      <c r="AM3854" s="29" t="s">
        <v>28</v>
      </c>
      <c r="AN3854" s="44" t="s">
        <v>27</v>
      </c>
      <c r="AO3854" s="29" t="s">
        <v>28</v>
      </c>
      <c r="AP3854" s="29">
        <v>1</v>
      </c>
      <c r="AQ3854" s="29" t="s">
        <v>33</v>
      </c>
      <c r="AR3854" s="29" t="s">
        <v>33</v>
      </c>
      <c r="AS3854" s="29" t="s">
        <v>33</v>
      </c>
      <c r="AT3854" s="29"/>
      <c r="AU3854" s="144"/>
      <c r="AV3854" s="36" t="s">
        <v>28</v>
      </c>
      <c r="AW3854" s="102">
        <v>42551</v>
      </c>
      <c r="AX3854" s="129" t="s">
        <v>33</v>
      </c>
      <c r="AY3854" s="106" t="e">
        <v>#N/A</v>
      </c>
      <c r="BD3854" t="s">
        <v>1724</v>
      </c>
      <c r="BE3854" t="e">
        <v>#N/A</v>
      </c>
      <c r="BF3854">
        <v>0</v>
      </c>
      <c r="BH3854" t="str">
        <f t="shared" si="836"/>
        <v/>
      </c>
      <c r="BJ3854" t="str">
        <f t="shared" si="837"/>
        <v>OK</v>
      </c>
      <c r="BK3854" s="130" t="s">
        <v>5302</v>
      </c>
      <c r="BL3854" s="130" t="e">
        <v>#VALUE!</v>
      </c>
      <c r="BM3854" s="131" t="s">
        <v>33</v>
      </c>
      <c r="BN3854" s="131" t="e">
        <v>#VALUE!</v>
      </c>
      <c r="BO3854" t="e">
        <v>#N/A</v>
      </c>
      <c r="BP3854">
        <v>0</v>
      </c>
    </row>
    <row r="3855" spans="1:68" ht="25.2" x14ac:dyDescent="0.3">
      <c r="A3855" s="1"/>
      <c r="B3855" s="47">
        <v>3494</v>
      </c>
      <c r="C3855" s="45">
        <v>1050647</v>
      </c>
      <c r="D3855" s="29"/>
      <c r="E3855" s="29"/>
      <c r="F3855" s="31" t="s">
        <v>3064</v>
      </c>
      <c r="G3855" s="29" t="s">
        <v>31</v>
      </c>
      <c r="H3855" s="29"/>
      <c r="I3855" s="148" t="s">
        <v>33</v>
      </c>
      <c r="J3855" s="147" t="s">
        <v>33</v>
      </c>
      <c r="K3855" s="148" t="e">
        <v>#N/A</v>
      </c>
      <c r="L3855" s="148" t="s">
        <v>32</v>
      </c>
      <c r="M3855" s="147">
        <v>42551</v>
      </c>
      <c r="N3855" s="29" t="str">
        <f t="shared" si="833"/>
        <v/>
      </c>
      <c r="O3855" s="29" t="str">
        <f t="shared" si="834"/>
        <v/>
      </c>
      <c r="P3855" s="29" t="str">
        <f t="shared" si="835"/>
        <v/>
      </c>
      <c r="Q3855" s="29" t="str">
        <f t="shared" si="825"/>
        <v/>
      </c>
      <c r="R3855" s="29" t="str">
        <f t="shared" si="826"/>
        <v/>
      </c>
      <c r="S3855" s="29" t="str">
        <f t="shared" si="827"/>
        <v/>
      </c>
      <c r="T3855" s="29" t="str">
        <f t="shared" si="828"/>
        <v/>
      </c>
      <c r="U3855" s="29"/>
      <c r="V3855" s="29"/>
      <c r="W3855" s="38" t="s">
        <v>2488</v>
      </c>
      <c r="X3855" s="29" t="s">
        <v>158</v>
      </c>
      <c r="Y3855" s="146">
        <v>5075</v>
      </c>
      <c r="Z3855" s="33">
        <v>6497</v>
      </c>
      <c r="AA3855" s="34">
        <f t="shared" si="830"/>
        <v>0.28000000000000003</v>
      </c>
      <c r="AB3855" s="33">
        <f t="shared" si="831"/>
        <v>6497</v>
      </c>
      <c r="AC3855" s="34">
        <f t="shared" si="832"/>
        <v>0.28019702225048099</v>
      </c>
      <c r="AD3855" s="145">
        <f t="shared" si="829"/>
        <v>5414.1670000000004</v>
      </c>
      <c r="AE3855" s="105">
        <v>4229.1670000000004</v>
      </c>
      <c r="AF3855" s="34" t="s">
        <v>36</v>
      </c>
      <c r="AG3855" s="34" t="s">
        <v>36</v>
      </c>
      <c r="AH3855" s="34" t="s">
        <v>36</v>
      </c>
      <c r="AI3855" s="29">
        <v>2.75</v>
      </c>
      <c r="AJ3855" s="29">
        <v>1.6E-2</v>
      </c>
      <c r="AK3855" s="29">
        <v>0</v>
      </c>
      <c r="AL3855" s="29">
        <v>0</v>
      </c>
      <c r="AM3855" s="29" t="s">
        <v>28</v>
      </c>
      <c r="AN3855" s="44" t="s">
        <v>27</v>
      </c>
      <c r="AO3855" s="29" t="s">
        <v>28</v>
      </c>
      <c r="AP3855" s="29">
        <v>1</v>
      </c>
      <c r="AQ3855" s="29"/>
      <c r="AR3855" s="29"/>
      <c r="AS3855" s="29"/>
      <c r="AT3855" s="29"/>
      <c r="AU3855" s="144"/>
      <c r="AV3855" s="36" t="s">
        <v>28</v>
      </c>
      <c r="AW3855" s="102">
        <v>42580</v>
      </c>
      <c r="AX3855" s="129" t="s">
        <v>33</v>
      </c>
      <c r="AY3855" s="106">
        <v>80</v>
      </c>
      <c r="BD3855" t="s">
        <v>1724</v>
      </c>
      <c r="BE3855" t="e">
        <v>#N/A</v>
      </c>
      <c r="BF3855">
        <v>0</v>
      </c>
      <c r="BH3855" t="str">
        <f t="shared" si="836"/>
        <v/>
      </c>
      <c r="BJ3855" t="str">
        <f t="shared" si="837"/>
        <v>OK</v>
      </c>
      <c r="BK3855" s="130" t="s">
        <v>5302</v>
      </c>
      <c r="BL3855" s="130" t="e">
        <v>#VALUE!</v>
      </c>
      <c r="BM3855" s="131" t="s">
        <v>33</v>
      </c>
      <c r="BN3855" s="131" t="e">
        <v>#VALUE!</v>
      </c>
      <c r="BO3855" t="e">
        <v>#N/A</v>
      </c>
      <c r="BP3855">
        <v>0</v>
      </c>
    </row>
    <row r="3856" spans="1:68" ht="25.2" x14ac:dyDescent="0.3">
      <c r="A3856" s="1"/>
      <c r="B3856" s="47">
        <v>3495</v>
      </c>
      <c r="C3856" s="45">
        <v>1059483</v>
      </c>
      <c r="D3856" s="29"/>
      <c r="E3856" s="29"/>
      <c r="F3856" s="31" t="s">
        <v>3065</v>
      </c>
      <c r="G3856" s="29" t="s">
        <v>31</v>
      </c>
      <c r="H3856" s="148"/>
      <c r="I3856" s="148" t="s">
        <v>33</v>
      </c>
      <c r="J3856" s="147" t="s">
        <v>33</v>
      </c>
      <c r="K3856" s="148" t="e">
        <v>#N/A</v>
      </c>
      <c r="L3856" s="148" t="s">
        <v>32</v>
      </c>
      <c r="M3856" s="147" t="s">
        <v>33</v>
      </c>
      <c r="N3856" s="29" t="str">
        <f t="shared" si="833"/>
        <v/>
      </c>
      <c r="O3856" s="29" t="str">
        <f t="shared" si="834"/>
        <v/>
      </c>
      <c r="P3856" s="29" t="str">
        <f t="shared" si="835"/>
        <v/>
      </c>
      <c r="Q3856" s="29" t="str">
        <f t="shared" si="825"/>
        <v/>
      </c>
      <c r="R3856" s="29" t="str">
        <f t="shared" si="826"/>
        <v/>
      </c>
      <c r="S3856" s="29" t="str">
        <f t="shared" si="827"/>
        <v/>
      </c>
      <c r="T3856" s="29" t="str">
        <f t="shared" si="828"/>
        <v/>
      </c>
      <c r="U3856" s="29"/>
      <c r="V3856" s="29"/>
      <c r="W3856" s="38" t="s">
        <v>2614</v>
      </c>
      <c r="X3856" s="37" t="s">
        <v>158</v>
      </c>
      <c r="Y3856" s="146">
        <v>5102</v>
      </c>
      <c r="Z3856" s="33">
        <v>6530</v>
      </c>
      <c r="AA3856" s="34">
        <f t="shared" si="830"/>
        <v>0.28000000000000003</v>
      </c>
      <c r="AB3856" s="33">
        <f t="shared" si="831"/>
        <v>6530</v>
      </c>
      <c r="AC3856" s="34">
        <f t="shared" si="832"/>
        <v>0.27989021717834439</v>
      </c>
      <c r="AD3856" s="145">
        <f t="shared" si="829"/>
        <v>5441.6670000000004</v>
      </c>
      <c r="AE3856" s="105">
        <v>4251.6670000000004</v>
      </c>
      <c r="AF3856" s="34" t="s">
        <v>36</v>
      </c>
      <c r="AG3856" s="34" t="s">
        <v>36</v>
      </c>
      <c r="AH3856" s="34" t="s">
        <v>36</v>
      </c>
      <c r="AI3856" s="29">
        <v>4.5750000000000002</v>
      </c>
      <c r="AJ3856" s="29">
        <v>0.17463000000000001</v>
      </c>
      <c r="AK3856" s="29">
        <v>0</v>
      </c>
      <c r="AL3856" s="29">
        <v>0</v>
      </c>
      <c r="AM3856" s="29" t="s">
        <v>28</v>
      </c>
      <c r="AN3856" s="44" t="s">
        <v>27</v>
      </c>
      <c r="AO3856" s="29" t="s">
        <v>28</v>
      </c>
      <c r="AP3856" s="29">
        <v>1</v>
      </c>
      <c r="AQ3856" s="29" t="s">
        <v>33</v>
      </c>
      <c r="AR3856" s="29" t="s">
        <v>33</v>
      </c>
      <c r="AS3856" s="29" t="s">
        <v>33</v>
      </c>
      <c r="AT3856" s="29"/>
      <c r="AU3856" s="144"/>
      <c r="AV3856" s="36" t="s">
        <v>28</v>
      </c>
      <c r="AW3856" s="102">
        <v>42942</v>
      </c>
      <c r="AX3856" s="129" t="s">
        <v>33</v>
      </c>
      <c r="AY3856" s="106">
        <v>56</v>
      </c>
      <c r="BD3856" t="s">
        <v>1724</v>
      </c>
      <c r="BE3856" t="e">
        <v>#N/A</v>
      </c>
      <c r="BF3856" t="s">
        <v>4747</v>
      </c>
      <c r="BH3856" t="str">
        <f t="shared" si="836"/>
        <v/>
      </c>
      <c r="BJ3856" t="str">
        <f t="shared" si="837"/>
        <v>OK</v>
      </c>
      <c r="BK3856" s="130" t="s">
        <v>5302</v>
      </c>
      <c r="BL3856" s="130" t="e">
        <v>#VALUE!</v>
      </c>
      <c r="BM3856" s="131" t="s">
        <v>33</v>
      </c>
      <c r="BN3856" s="131" t="e">
        <v>#VALUE!</v>
      </c>
      <c r="BO3856" t="e">
        <v>#N/A</v>
      </c>
      <c r="BP3856">
        <v>0</v>
      </c>
    </row>
    <row r="3857" spans="1:68" ht="25.2" x14ac:dyDescent="0.3">
      <c r="A3857" s="1"/>
      <c r="B3857" s="47">
        <v>3496</v>
      </c>
      <c r="C3857" s="45">
        <v>1053689</v>
      </c>
      <c r="D3857" s="29"/>
      <c r="E3857" s="29"/>
      <c r="F3857" s="39" t="s">
        <v>3066</v>
      </c>
      <c r="G3857" s="29" t="s">
        <v>61</v>
      </c>
      <c r="H3857" s="70" t="s">
        <v>59</v>
      </c>
      <c r="I3857" s="148" t="s">
        <v>33</v>
      </c>
      <c r="J3857" s="147" t="s">
        <v>33</v>
      </c>
      <c r="K3857" s="148" t="e">
        <v>#N/A</v>
      </c>
      <c r="L3857" s="148" t="s">
        <v>32</v>
      </c>
      <c r="M3857" s="147">
        <v>42551</v>
      </c>
      <c r="N3857" s="29" t="str">
        <f t="shared" si="833"/>
        <v/>
      </c>
      <c r="O3857" s="29" t="str">
        <f t="shared" si="834"/>
        <v/>
      </c>
      <c r="P3857" s="29" t="str">
        <f t="shared" si="835"/>
        <v/>
      </c>
      <c r="Q3857" s="29" t="str">
        <f t="shared" si="825"/>
        <v/>
      </c>
      <c r="R3857" s="29" t="str">
        <f t="shared" si="826"/>
        <v/>
      </c>
      <c r="S3857" s="29" t="str">
        <f t="shared" si="827"/>
        <v/>
      </c>
      <c r="T3857" s="29" t="str">
        <f t="shared" si="828"/>
        <v/>
      </c>
      <c r="U3857" s="29">
        <v>1053690</v>
      </c>
      <c r="V3857" s="29"/>
      <c r="W3857" s="38" t="s">
        <v>2488</v>
      </c>
      <c r="X3857" s="29" t="s">
        <v>158</v>
      </c>
      <c r="Y3857" s="146">
        <v>20807</v>
      </c>
      <c r="Z3857" s="33">
        <v>22888</v>
      </c>
      <c r="AA3857" s="34">
        <f t="shared" si="830"/>
        <v>0.1</v>
      </c>
      <c r="AB3857" s="33">
        <f t="shared" si="831"/>
        <v>22888</v>
      </c>
      <c r="AC3857" s="34">
        <f t="shared" si="832"/>
        <v>0.10001437785333039</v>
      </c>
      <c r="AD3857" s="145">
        <f t="shared" si="829"/>
        <v>19073.332999999999</v>
      </c>
      <c r="AE3857" s="105">
        <v>17339.167000000001</v>
      </c>
      <c r="AF3857" s="34" t="s">
        <v>36</v>
      </c>
      <c r="AG3857" s="34" t="s">
        <v>70</v>
      </c>
      <c r="AH3857" s="34" t="s">
        <v>70</v>
      </c>
      <c r="AI3857" s="29">
        <v>10.7</v>
      </c>
      <c r="AJ3857" s="29">
        <v>0.313</v>
      </c>
      <c r="AK3857" s="29">
        <v>0</v>
      </c>
      <c r="AL3857" s="29">
        <v>0</v>
      </c>
      <c r="AM3857" s="29" t="s">
        <v>27</v>
      </c>
      <c r="AN3857" s="44" t="s">
        <v>27</v>
      </c>
      <c r="AO3857" s="29" t="s">
        <v>27</v>
      </c>
      <c r="AP3857" s="29">
        <v>1</v>
      </c>
      <c r="AQ3857" s="29" t="s">
        <v>33</v>
      </c>
      <c r="AR3857" s="29" t="s">
        <v>33</v>
      </c>
      <c r="AS3857" s="29" t="s">
        <v>33</v>
      </c>
      <c r="AT3857" s="29"/>
      <c r="AU3857" s="144"/>
      <c r="AV3857" s="36" t="s">
        <v>28</v>
      </c>
      <c r="AW3857" s="102">
        <v>42580</v>
      </c>
      <c r="AX3857" s="129" t="s">
        <v>33</v>
      </c>
      <c r="AY3857" s="106">
        <v>21</v>
      </c>
      <c r="BD3857" t="s">
        <v>1724</v>
      </c>
      <c r="BE3857" t="e">
        <v>#N/A</v>
      </c>
      <c r="BF3857">
        <v>0</v>
      </c>
      <c r="BH3857" t="str">
        <f t="shared" si="836"/>
        <v/>
      </c>
      <c r="BJ3857" t="str">
        <f t="shared" si="837"/>
        <v>OK</v>
      </c>
      <c r="BK3857" s="130" t="s">
        <v>5302</v>
      </c>
      <c r="BL3857" s="130" t="e">
        <v>#VALUE!</v>
      </c>
      <c r="BM3857" s="131" t="s">
        <v>33</v>
      </c>
      <c r="BN3857" s="131" t="e">
        <v>#VALUE!</v>
      </c>
      <c r="BO3857" t="e">
        <v>#N/A</v>
      </c>
      <c r="BP3857">
        <v>0</v>
      </c>
    </row>
    <row r="3858" spans="1:68" ht="25.2" x14ac:dyDescent="0.3">
      <c r="A3858" s="1"/>
      <c r="B3858" s="47">
        <v>3497</v>
      </c>
      <c r="C3858" s="45">
        <v>1050522</v>
      </c>
      <c r="D3858" s="29"/>
      <c r="E3858" s="29"/>
      <c r="F3858" s="31" t="s">
        <v>3067</v>
      </c>
      <c r="G3858" s="29" t="s">
        <v>31</v>
      </c>
      <c r="H3858" s="29"/>
      <c r="I3858" s="148" t="s">
        <v>33</v>
      </c>
      <c r="J3858" s="147" t="s">
        <v>33</v>
      </c>
      <c r="K3858" s="148" t="e">
        <v>#N/A</v>
      </c>
      <c r="L3858" s="148" t="s">
        <v>32</v>
      </c>
      <c r="M3858" s="147">
        <v>42551</v>
      </c>
      <c r="N3858" s="29" t="str">
        <f t="shared" si="833"/>
        <v/>
      </c>
      <c r="O3858" s="29" t="str">
        <f t="shared" si="834"/>
        <v/>
      </c>
      <c r="P3858" s="29" t="str">
        <f t="shared" si="835"/>
        <v/>
      </c>
      <c r="Q3858" s="29" t="str">
        <f t="shared" si="825"/>
        <v/>
      </c>
      <c r="R3858" s="29" t="str">
        <f t="shared" si="826"/>
        <v/>
      </c>
      <c r="S3858" s="29" t="str">
        <f t="shared" si="827"/>
        <v/>
      </c>
      <c r="T3858" s="29" t="str">
        <f t="shared" si="828"/>
        <v/>
      </c>
      <c r="U3858" s="29"/>
      <c r="V3858" s="29"/>
      <c r="W3858" s="38" t="s">
        <v>2488</v>
      </c>
      <c r="X3858" s="29" t="s">
        <v>158</v>
      </c>
      <c r="Y3858" s="146">
        <v>3774</v>
      </c>
      <c r="Z3858" s="33">
        <v>4830</v>
      </c>
      <c r="AA3858" s="34">
        <f t="shared" si="830"/>
        <v>0.28000000000000003</v>
      </c>
      <c r="AB3858" s="33">
        <f t="shared" si="831"/>
        <v>4830</v>
      </c>
      <c r="AC3858" s="34">
        <f t="shared" si="832"/>
        <v>0.27980922098569155</v>
      </c>
      <c r="AD3858" s="145">
        <f t="shared" si="829"/>
        <v>4025</v>
      </c>
      <c r="AE3858" s="105">
        <v>3145</v>
      </c>
      <c r="AF3858" s="34" t="s">
        <v>36</v>
      </c>
      <c r="AG3858" s="34" t="s">
        <v>36</v>
      </c>
      <c r="AH3858" s="34" t="s">
        <v>36</v>
      </c>
      <c r="AI3858" s="29">
        <v>1.131</v>
      </c>
      <c r="AJ3858" s="29">
        <v>4.3999999999999997E-2</v>
      </c>
      <c r="AK3858" s="29">
        <v>0</v>
      </c>
      <c r="AL3858" s="29">
        <v>0</v>
      </c>
      <c r="AM3858" s="29" t="s">
        <v>28</v>
      </c>
      <c r="AN3858" s="44" t="s">
        <v>27</v>
      </c>
      <c r="AO3858" s="29" t="s">
        <v>28</v>
      </c>
      <c r="AP3858" s="29">
        <v>1</v>
      </c>
      <c r="AQ3858" s="29"/>
      <c r="AR3858" s="29"/>
      <c r="AS3858" s="29"/>
      <c r="AT3858" s="29"/>
      <c r="AU3858" s="144"/>
      <c r="AV3858" s="36" t="s">
        <v>28</v>
      </c>
      <c r="AW3858" s="102">
        <v>42580</v>
      </c>
      <c r="AX3858" s="129" t="s">
        <v>33</v>
      </c>
      <c r="AY3858" s="106" t="e">
        <v>#N/A</v>
      </c>
      <c r="BD3858" t="s">
        <v>1724</v>
      </c>
      <c r="BE3858" t="e">
        <v>#N/A</v>
      </c>
      <c r="BF3858">
        <v>0</v>
      </c>
      <c r="BH3858" t="str">
        <f t="shared" si="836"/>
        <v/>
      </c>
      <c r="BJ3858" t="str">
        <f t="shared" si="837"/>
        <v>OK</v>
      </c>
      <c r="BK3858" s="130" t="s">
        <v>5302</v>
      </c>
      <c r="BL3858" s="130" t="e">
        <v>#VALUE!</v>
      </c>
      <c r="BM3858" s="131" t="s">
        <v>33</v>
      </c>
      <c r="BN3858" s="131" t="e">
        <v>#VALUE!</v>
      </c>
      <c r="BO3858" t="e">
        <v>#N/A</v>
      </c>
      <c r="BP3858">
        <v>0</v>
      </c>
    </row>
    <row r="3859" spans="1:68" ht="25.2" x14ac:dyDescent="0.3">
      <c r="A3859" s="1"/>
      <c r="B3859" s="47">
        <v>3498</v>
      </c>
      <c r="C3859" s="45">
        <v>1053660</v>
      </c>
      <c r="D3859" s="29"/>
      <c r="E3859" s="29"/>
      <c r="F3859" s="31" t="s">
        <v>3068</v>
      </c>
      <c r="G3859" s="29" t="s">
        <v>31</v>
      </c>
      <c r="H3859" s="29"/>
      <c r="I3859" s="148" t="s">
        <v>33</v>
      </c>
      <c r="J3859" s="147" t="s">
        <v>33</v>
      </c>
      <c r="K3859" s="148" t="e">
        <v>#N/A</v>
      </c>
      <c r="L3859" s="148" t="s">
        <v>32</v>
      </c>
      <c r="M3859" s="147">
        <v>42551</v>
      </c>
      <c r="N3859" s="29" t="str">
        <f t="shared" si="833"/>
        <v/>
      </c>
      <c r="O3859" s="29" t="str">
        <f t="shared" si="834"/>
        <v/>
      </c>
      <c r="P3859" s="29" t="str">
        <f t="shared" si="835"/>
        <v/>
      </c>
      <c r="Q3859" s="29" t="str">
        <f t="shared" ref="Q3859:Q3922" si="838">IF(IFERROR(MID($U3859,1,7)+0,"")&lt;1130000,"",IFERROR(MID($U3859,1,7)+0,""))</f>
        <v/>
      </c>
      <c r="R3859" s="29" t="str">
        <f t="shared" ref="R3859:R3922" si="839">IF(IFERROR(MID($U3859,10,7)+0,"")&lt;1130000,"",IFERROR(MID($U3859,10,7)+0,""))</f>
        <v/>
      </c>
      <c r="S3859" s="29" t="str">
        <f t="shared" ref="S3859:S3922" si="840">IF(IFERROR(MID($U3859,19,7)+0,"")&lt;1130000,"",IFERROR(MID($U3859,19,7)+0,""))</f>
        <v/>
      </c>
      <c r="T3859" s="29" t="str">
        <f t="shared" ref="T3859:T3922" si="841">IF(Q3859="","",IF(R3859="",Q3859,Q3859&amp;", "&amp;R3859))</f>
        <v/>
      </c>
      <c r="U3859" s="29"/>
      <c r="V3859" s="29"/>
      <c r="W3859" s="38" t="s">
        <v>2488</v>
      </c>
      <c r="X3859" s="29" t="s">
        <v>158</v>
      </c>
      <c r="Y3859" s="146">
        <v>5139</v>
      </c>
      <c r="Z3859" s="33">
        <v>6578</v>
      </c>
      <c r="AA3859" s="34">
        <f t="shared" si="830"/>
        <v>0.28000000000000003</v>
      </c>
      <c r="AB3859" s="33">
        <f t="shared" si="831"/>
        <v>6578</v>
      </c>
      <c r="AC3859" s="34">
        <f t="shared" si="832"/>
        <v>0.28001564506713378</v>
      </c>
      <c r="AD3859" s="145">
        <f t="shared" si="829"/>
        <v>5481.6670000000004</v>
      </c>
      <c r="AE3859" s="105">
        <v>4282.5</v>
      </c>
      <c r="AF3859" s="34" t="s">
        <v>36</v>
      </c>
      <c r="AG3859" s="34" t="s">
        <v>36</v>
      </c>
      <c r="AH3859" s="34" t="s">
        <v>36</v>
      </c>
      <c r="AI3859" s="29">
        <v>1.833</v>
      </c>
      <c r="AJ3859" s="29">
        <v>5.5E-2</v>
      </c>
      <c r="AK3859" s="29">
        <v>0</v>
      </c>
      <c r="AL3859" s="29">
        <v>0</v>
      </c>
      <c r="AM3859" s="29" t="s">
        <v>28</v>
      </c>
      <c r="AN3859" s="44" t="s">
        <v>27</v>
      </c>
      <c r="AO3859" s="29" t="s">
        <v>28</v>
      </c>
      <c r="AP3859" s="29">
        <v>1</v>
      </c>
      <c r="AQ3859" s="29"/>
      <c r="AR3859" s="29"/>
      <c r="AS3859" s="29"/>
      <c r="AT3859" s="29"/>
      <c r="AU3859" s="144"/>
      <c r="AV3859" s="36" t="s">
        <v>28</v>
      </c>
      <c r="AW3859" s="102">
        <v>42580</v>
      </c>
      <c r="AX3859" s="129" t="s">
        <v>33</v>
      </c>
      <c r="AY3859" s="106" t="e">
        <v>#N/A</v>
      </c>
      <c r="BD3859" t="s">
        <v>1724</v>
      </c>
      <c r="BE3859" t="e">
        <v>#N/A</v>
      </c>
      <c r="BF3859">
        <v>0</v>
      </c>
      <c r="BH3859" t="str">
        <f t="shared" si="836"/>
        <v/>
      </c>
      <c r="BJ3859" t="str">
        <f t="shared" si="837"/>
        <v>OK</v>
      </c>
      <c r="BK3859" s="130" t="s">
        <v>5302</v>
      </c>
      <c r="BL3859" s="130" t="e">
        <v>#VALUE!</v>
      </c>
      <c r="BM3859" s="131" t="s">
        <v>33</v>
      </c>
      <c r="BN3859" s="131" t="e">
        <v>#VALUE!</v>
      </c>
      <c r="BO3859" t="e">
        <v>#N/A</v>
      </c>
      <c r="BP3859">
        <v>0</v>
      </c>
    </row>
    <row r="3860" spans="1:68" ht="25.2" x14ac:dyDescent="0.3">
      <c r="A3860" s="1"/>
      <c r="B3860" s="47">
        <v>3499</v>
      </c>
      <c r="C3860" s="45">
        <v>1053661</v>
      </c>
      <c r="D3860" s="29"/>
      <c r="E3860" s="29"/>
      <c r="F3860" s="31" t="s">
        <v>3069</v>
      </c>
      <c r="G3860" s="29" t="s">
        <v>31</v>
      </c>
      <c r="H3860" s="29"/>
      <c r="I3860" s="148" t="s">
        <v>33</v>
      </c>
      <c r="J3860" s="147" t="s">
        <v>33</v>
      </c>
      <c r="K3860" s="148" t="e">
        <v>#N/A</v>
      </c>
      <c r="L3860" s="148" t="s">
        <v>32</v>
      </c>
      <c r="M3860" s="147">
        <v>42551</v>
      </c>
      <c r="N3860" s="29" t="str">
        <f t="shared" si="833"/>
        <v/>
      </c>
      <c r="O3860" s="29" t="str">
        <f t="shared" si="834"/>
        <v/>
      </c>
      <c r="P3860" s="29" t="str">
        <f t="shared" si="835"/>
        <v/>
      </c>
      <c r="Q3860" s="29" t="str">
        <f t="shared" si="838"/>
        <v/>
      </c>
      <c r="R3860" s="29" t="str">
        <f t="shared" si="839"/>
        <v/>
      </c>
      <c r="S3860" s="29" t="str">
        <f t="shared" si="840"/>
        <v/>
      </c>
      <c r="T3860" s="29" t="str">
        <f t="shared" si="841"/>
        <v/>
      </c>
      <c r="U3860" s="29"/>
      <c r="V3860" s="29"/>
      <c r="W3860" s="38" t="s">
        <v>2488</v>
      </c>
      <c r="X3860" s="29" t="s">
        <v>158</v>
      </c>
      <c r="Y3860" s="146">
        <v>3835</v>
      </c>
      <c r="Z3860" s="33">
        <v>4909</v>
      </c>
      <c r="AA3860" s="34">
        <f t="shared" si="830"/>
        <v>0.28000000000000003</v>
      </c>
      <c r="AB3860" s="33">
        <f t="shared" si="831"/>
        <v>4909</v>
      </c>
      <c r="AC3860" s="34">
        <f t="shared" si="832"/>
        <v>0.28005218044872809</v>
      </c>
      <c r="AD3860" s="145">
        <f t="shared" si="829"/>
        <v>4090.8330000000001</v>
      </c>
      <c r="AE3860" s="105">
        <v>3195.8330000000001</v>
      </c>
      <c r="AF3860" s="34" t="s">
        <v>36</v>
      </c>
      <c r="AG3860" s="34" t="s">
        <v>36</v>
      </c>
      <c r="AH3860" s="34" t="s">
        <v>36</v>
      </c>
      <c r="AI3860" s="29">
        <v>1.77</v>
      </c>
      <c r="AJ3860" s="29">
        <v>5.5E-2</v>
      </c>
      <c r="AK3860" s="29">
        <v>0</v>
      </c>
      <c r="AL3860" s="29">
        <v>0</v>
      </c>
      <c r="AM3860" s="29" t="s">
        <v>28</v>
      </c>
      <c r="AN3860" s="44" t="s">
        <v>27</v>
      </c>
      <c r="AO3860" s="29" t="s">
        <v>28</v>
      </c>
      <c r="AP3860" s="29">
        <v>1</v>
      </c>
      <c r="AQ3860" s="29"/>
      <c r="AR3860" s="29"/>
      <c r="AS3860" s="29"/>
      <c r="AT3860" s="29"/>
      <c r="AU3860" s="144"/>
      <c r="AV3860" s="36" t="s">
        <v>28</v>
      </c>
      <c r="AW3860" s="102">
        <v>42580</v>
      </c>
      <c r="AX3860" s="129" t="s">
        <v>33</v>
      </c>
      <c r="AY3860" s="106">
        <v>13</v>
      </c>
      <c r="BD3860" t="s">
        <v>1724</v>
      </c>
      <c r="BE3860" t="e">
        <v>#N/A</v>
      </c>
      <c r="BF3860">
        <v>0</v>
      </c>
      <c r="BH3860" t="str">
        <f t="shared" si="836"/>
        <v/>
      </c>
      <c r="BJ3860" t="str">
        <f t="shared" si="837"/>
        <v>OK</v>
      </c>
      <c r="BK3860" s="130" t="s">
        <v>5302</v>
      </c>
      <c r="BL3860" s="130" t="e">
        <v>#VALUE!</v>
      </c>
      <c r="BM3860" s="131" t="s">
        <v>33</v>
      </c>
      <c r="BN3860" s="131" t="e">
        <v>#VALUE!</v>
      </c>
      <c r="BO3860" t="e">
        <v>#N/A</v>
      </c>
      <c r="BP3860">
        <v>0</v>
      </c>
    </row>
    <row r="3861" spans="1:68" ht="25.2" x14ac:dyDescent="0.3">
      <c r="A3861" s="1"/>
      <c r="B3861" s="47">
        <v>3500</v>
      </c>
      <c r="C3861" s="45">
        <v>1053662</v>
      </c>
      <c r="D3861" s="29"/>
      <c r="E3861" s="29"/>
      <c r="F3861" s="31" t="s">
        <v>3070</v>
      </c>
      <c r="G3861" s="29" t="s">
        <v>31</v>
      </c>
      <c r="H3861" s="29"/>
      <c r="I3861" s="148" t="s">
        <v>33</v>
      </c>
      <c r="J3861" s="147" t="s">
        <v>33</v>
      </c>
      <c r="K3861" s="148" t="e">
        <v>#N/A</v>
      </c>
      <c r="L3861" s="148" t="s">
        <v>32</v>
      </c>
      <c r="M3861" s="147">
        <v>42551</v>
      </c>
      <c r="N3861" s="29" t="str">
        <f t="shared" si="833"/>
        <v/>
      </c>
      <c r="O3861" s="29" t="str">
        <f t="shared" si="834"/>
        <v/>
      </c>
      <c r="P3861" s="29" t="str">
        <f t="shared" si="835"/>
        <v/>
      </c>
      <c r="Q3861" s="29" t="str">
        <f t="shared" si="838"/>
        <v/>
      </c>
      <c r="R3861" s="29" t="str">
        <f t="shared" si="839"/>
        <v/>
      </c>
      <c r="S3861" s="29" t="str">
        <f t="shared" si="840"/>
        <v/>
      </c>
      <c r="T3861" s="29" t="str">
        <f t="shared" si="841"/>
        <v/>
      </c>
      <c r="U3861" s="29"/>
      <c r="V3861" s="29"/>
      <c r="W3861" s="38" t="s">
        <v>2488</v>
      </c>
      <c r="X3861" s="29" t="s">
        <v>158</v>
      </c>
      <c r="Y3861" s="146">
        <v>4783</v>
      </c>
      <c r="Z3861" s="33">
        <v>6122</v>
      </c>
      <c r="AA3861" s="34">
        <f t="shared" si="830"/>
        <v>0.28000000000000003</v>
      </c>
      <c r="AB3861" s="33">
        <f t="shared" si="831"/>
        <v>6122</v>
      </c>
      <c r="AC3861" s="34">
        <f t="shared" si="832"/>
        <v>0.27995001295839544</v>
      </c>
      <c r="AD3861" s="145">
        <f t="shared" si="829"/>
        <v>5101.6670000000004</v>
      </c>
      <c r="AE3861" s="105">
        <v>3985.8330000000001</v>
      </c>
      <c r="AF3861" s="34" t="s">
        <v>36</v>
      </c>
      <c r="AG3861" s="34" t="s">
        <v>36</v>
      </c>
      <c r="AH3861" s="34" t="s">
        <v>36</v>
      </c>
      <c r="AI3861" s="29">
        <v>2.71</v>
      </c>
      <c r="AJ3861" s="29">
        <v>6.1109999999999998E-2</v>
      </c>
      <c r="AK3861" s="29">
        <v>0</v>
      </c>
      <c r="AL3861" s="29">
        <v>0</v>
      </c>
      <c r="AM3861" s="29" t="s">
        <v>28</v>
      </c>
      <c r="AN3861" s="44" t="s">
        <v>27</v>
      </c>
      <c r="AO3861" s="29" t="s">
        <v>28</v>
      </c>
      <c r="AP3861" s="29">
        <v>1</v>
      </c>
      <c r="AQ3861" s="29"/>
      <c r="AR3861" s="29"/>
      <c r="AS3861" s="29"/>
      <c r="AT3861" s="29"/>
      <c r="AU3861" s="144"/>
      <c r="AV3861" s="36" t="s">
        <v>28</v>
      </c>
      <c r="AW3861" s="102">
        <v>42580</v>
      </c>
      <c r="AX3861" s="129" t="s">
        <v>33</v>
      </c>
      <c r="AY3861" s="106" t="e">
        <v>#N/A</v>
      </c>
      <c r="BD3861" t="s">
        <v>1724</v>
      </c>
      <c r="BE3861" t="e">
        <v>#N/A</v>
      </c>
      <c r="BF3861">
        <v>0</v>
      </c>
      <c r="BH3861" t="str">
        <f t="shared" si="836"/>
        <v/>
      </c>
      <c r="BJ3861" t="str">
        <f t="shared" si="837"/>
        <v>OK</v>
      </c>
      <c r="BK3861" s="130" t="s">
        <v>5302</v>
      </c>
      <c r="BL3861" s="130" t="e">
        <v>#VALUE!</v>
      </c>
      <c r="BM3861" s="131" t="s">
        <v>33</v>
      </c>
      <c r="BN3861" s="131" t="e">
        <v>#VALUE!</v>
      </c>
      <c r="BO3861" t="e">
        <v>#N/A</v>
      </c>
      <c r="BP3861">
        <v>0</v>
      </c>
    </row>
    <row r="3862" spans="1:68" ht="25.2" x14ac:dyDescent="0.3">
      <c r="A3862" s="1"/>
      <c r="B3862" s="47">
        <v>3501</v>
      </c>
      <c r="C3862" s="45">
        <v>1053663</v>
      </c>
      <c r="D3862" s="29"/>
      <c r="E3862" s="29"/>
      <c r="F3862" s="31" t="s">
        <v>3071</v>
      </c>
      <c r="G3862" s="37" t="s">
        <v>31</v>
      </c>
      <c r="H3862" s="29"/>
      <c r="I3862" s="148" t="s">
        <v>33</v>
      </c>
      <c r="J3862" s="147" t="s">
        <v>33</v>
      </c>
      <c r="K3862" s="148" t="e">
        <v>#N/A</v>
      </c>
      <c r="L3862" s="148" t="s">
        <v>32</v>
      </c>
      <c r="M3862" s="147" t="s">
        <v>33</v>
      </c>
      <c r="N3862" s="29" t="str">
        <f t="shared" si="833"/>
        <v/>
      </c>
      <c r="O3862" s="29" t="str">
        <f t="shared" si="834"/>
        <v/>
      </c>
      <c r="P3862" s="29" t="str">
        <f t="shared" si="835"/>
        <v/>
      </c>
      <c r="Q3862" s="29" t="str">
        <f t="shared" si="838"/>
        <v/>
      </c>
      <c r="R3862" s="29" t="str">
        <f t="shared" si="839"/>
        <v/>
      </c>
      <c r="S3862" s="29" t="str">
        <f t="shared" si="840"/>
        <v/>
      </c>
      <c r="T3862" s="29" t="str">
        <f t="shared" si="841"/>
        <v/>
      </c>
      <c r="U3862" s="29"/>
      <c r="V3862" s="29"/>
      <c r="W3862" s="30" t="s">
        <v>2488</v>
      </c>
      <c r="X3862" s="29" t="s">
        <v>158</v>
      </c>
      <c r="Y3862" s="146">
        <v>4698</v>
      </c>
      <c r="Z3862" s="33">
        <v>6014</v>
      </c>
      <c r="AA3862" s="34">
        <f t="shared" si="830"/>
        <v>0.28000000000000003</v>
      </c>
      <c r="AB3862" s="33">
        <f t="shared" si="831"/>
        <v>6014</v>
      </c>
      <c r="AC3862" s="34">
        <f t="shared" si="832"/>
        <v>0.28011928480204351</v>
      </c>
      <c r="AD3862" s="145">
        <f t="shared" si="829"/>
        <v>5011.6670000000004</v>
      </c>
      <c r="AE3862" s="105">
        <v>3915</v>
      </c>
      <c r="AF3862" s="34" t="s">
        <v>36</v>
      </c>
      <c r="AG3862" s="34" t="s">
        <v>36</v>
      </c>
      <c r="AH3862" s="34" t="s">
        <v>36</v>
      </c>
      <c r="AI3862" s="29">
        <v>3.512</v>
      </c>
      <c r="AJ3862" s="29">
        <v>9.1660000000000005E-2</v>
      </c>
      <c r="AK3862" s="29">
        <v>0</v>
      </c>
      <c r="AL3862" s="29">
        <v>0</v>
      </c>
      <c r="AM3862" s="29" t="s">
        <v>28</v>
      </c>
      <c r="AN3862" s="44" t="s">
        <v>27</v>
      </c>
      <c r="AO3862" s="29" t="s">
        <v>28</v>
      </c>
      <c r="AP3862" s="29">
        <v>1</v>
      </c>
      <c r="AQ3862" s="29"/>
      <c r="AR3862" s="29"/>
      <c r="AS3862" s="29"/>
      <c r="AT3862" s="29"/>
      <c r="AU3862" s="144"/>
      <c r="AV3862" s="36" t="s">
        <v>28</v>
      </c>
      <c r="AW3862" s="102">
        <v>42860</v>
      </c>
      <c r="AX3862" s="129" t="s">
        <v>33</v>
      </c>
      <c r="AY3862" s="106" t="e">
        <v>#N/A</v>
      </c>
      <c r="BD3862" t="s">
        <v>1724</v>
      </c>
      <c r="BE3862" t="e">
        <v>#N/A</v>
      </c>
      <c r="BF3862">
        <v>0</v>
      </c>
      <c r="BH3862" t="str">
        <f t="shared" si="836"/>
        <v/>
      </c>
      <c r="BJ3862" t="str">
        <f t="shared" si="837"/>
        <v>OK</v>
      </c>
      <c r="BK3862" s="130" t="s">
        <v>5302</v>
      </c>
      <c r="BL3862" s="130" t="e">
        <v>#VALUE!</v>
      </c>
      <c r="BM3862" s="131" t="s">
        <v>33</v>
      </c>
      <c r="BN3862" s="131" t="e">
        <v>#VALUE!</v>
      </c>
      <c r="BO3862" t="e">
        <v>#N/A</v>
      </c>
      <c r="BP3862">
        <v>0</v>
      </c>
    </row>
    <row r="3863" spans="1:68" ht="25.2" x14ac:dyDescent="0.3">
      <c r="A3863" s="1"/>
      <c r="B3863" s="47">
        <v>3502</v>
      </c>
      <c r="C3863" s="45">
        <v>1084215</v>
      </c>
      <c r="D3863" s="29">
        <v>1056165</v>
      </c>
      <c r="E3863" s="29"/>
      <c r="F3863" s="31" t="s">
        <v>3072</v>
      </c>
      <c r="G3863" s="29" t="s">
        <v>31</v>
      </c>
      <c r="H3863" s="29"/>
      <c r="I3863" s="148" t="s">
        <v>33</v>
      </c>
      <c r="J3863" s="147" t="s">
        <v>33</v>
      </c>
      <c r="K3863" s="148" t="e">
        <v>#N/A</v>
      </c>
      <c r="L3863" s="148" t="s">
        <v>32</v>
      </c>
      <c r="M3863" s="147">
        <v>42551</v>
      </c>
      <c r="N3863" s="29">
        <f t="shared" si="833"/>
        <v>1056165</v>
      </c>
      <c r="O3863" s="29" t="str">
        <f t="shared" si="834"/>
        <v/>
      </c>
      <c r="P3863" s="29" t="str">
        <f t="shared" si="835"/>
        <v/>
      </c>
      <c r="Q3863" s="29" t="str">
        <f t="shared" si="838"/>
        <v/>
      </c>
      <c r="R3863" s="29" t="str">
        <f t="shared" si="839"/>
        <v/>
      </c>
      <c r="S3863" s="29" t="str">
        <f t="shared" si="840"/>
        <v/>
      </c>
      <c r="T3863" s="29" t="str">
        <f t="shared" si="841"/>
        <v/>
      </c>
      <c r="U3863" s="29"/>
      <c r="V3863" s="29"/>
      <c r="W3863" s="38" t="s">
        <v>2488</v>
      </c>
      <c r="X3863" s="29" t="s">
        <v>158</v>
      </c>
      <c r="Y3863" s="146">
        <v>7828</v>
      </c>
      <c r="Z3863" s="33">
        <v>10020</v>
      </c>
      <c r="AA3863" s="34">
        <f t="shared" si="830"/>
        <v>0.28000000000000003</v>
      </c>
      <c r="AB3863" s="33">
        <f t="shared" si="831"/>
        <v>10020</v>
      </c>
      <c r="AC3863" s="34">
        <f t="shared" si="832"/>
        <v>0.2800205048554168</v>
      </c>
      <c r="AD3863" s="145">
        <f t="shared" si="829"/>
        <v>8350</v>
      </c>
      <c r="AE3863" s="105">
        <v>6523.3329999999996</v>
      </c>
      <c r="AF3863" s="34" t="s">
        <v>36</v>
      </c>
      <c r="AG3863" s="34" t="s">
        <v>36</v>
      </c>
      <c r="AH3863" s="34" t="s">
        <v>36</v>
      </c>
      <c r="AI3863" s="29">
        <v>18</v>
      </c>
      <c r="AJ3863" s="29">
        <v>0.02</v>
      </c>
      <c r="AK3863" s="29">
        <v>0</v>
      </c>
      <c r="AL3863" s="29">
        <v>0</v>
      </c>
      <c r="AM3863" s="29" t="s">
        <v>28</v>
      </c>
      <c r="AN3863" s="44" t="s">
        <v>27</v>
      </c>
      <c r="AO3863" s="29" t="s">
        <v>28</v>
      </c>
      <c r="AP3863" s="29">
        <v>1</v>
      </c>
      <c r="AQ3863" s="29" t="s">
        <v>33</v>
      </c>
      <c r="AR3863" s="29" t="s">
        <v>33</v>
      </c>
      <c r="AS3863" s="29" t="s">
        <v>33</v>
      </c>
      <c r="AT3863" s="29"/>
      <c r="AU3863" s="144"/>
      <c r="AV3863" s="36" t="s">
        <v>28</v>
      </c>
      <c r="AW3863" s="102">
        <v>42580</v>
      </c>
      <c r="AX3863" s="129" t="s">
        <v>33</v>
      </c>
      <c r="AY3863" s="106">
        <v>113</v>
      </c>
      <c r="BD3863" t="s">
        <v>3045</v>
      </c>
      <c r="BE3863" t="e">
        <v>#N/A</v>
      </c>
      <c r="BF3863" t="s">
        <v>4765</v>
      </c>
      <c r="BH3863" t="str">
        <f t="shared" si="836"/>
        <v/>
      </c>
      <c r="BJ3863" t="str">
        <f t="shared" si="837"/>
        <v>OK</v>
      </c>
      <c r="BK3863" s="130" t="s">
        <v>5302</v>
      </c>
      <c r="BL3863" s="130" t="e">
        <v>#VALUE!</v>
      </c>
      <c r="BM3863" s="131">
        <v>11651</v>
      </c>
      <c r="BN3863" s="131">
        <v>0.86001201613595402</v>
      </c>
      <c r="BO3863" t="e">
        <v>#N/A</v>
      </c>
      <c r="BP3863">
        <v>0</v>
      </c>
    </row>
    <row r="3864" spans="1:68" ht="25.2" x14ac:dyDescent="0.3">
      <c r="A3864" s="1"/>
      <c r="B3864" s="47">
        <v>3503</v>
      </c>
      <c r="C3864" s="45">
        <v>1052715</v>
      </c>
      <c r="D3864" s="29"/>
      <c r="E3864" s="29"/>
      <c r="F3864" s="31" t="s">
        <v>3073</v>
      </c>
      <c r="G3864" s="29" t="s">
        <v>31</v>
      </c>
      <c r="H3864" s="29"/>
      <c r="I3864" s="148" t="s">
        <v>33</v>
      </c>
      <c r="J3864" s="147" t="s">
        <v>33</v>
      </c>
      <c r="K3864" s="148" t="e">
        <v>#N/A</v>
      </c>
      <c r="L3864" s="148" t="s">
        <v>32</v>
      </c>
      <c r="M3864" s="147">
        <v>42551</v>
      </c>
      <c r="N3864" s="29" t="str">
        <f t="shared" si="833"/>
        <v/>
      </c>
      <c r="O3864" s="29" t="str">
        <f t="shared" si="834"/>
        <v/>
      </c>
      <c r="P3864" s="29" t="str">
        <f t="shared" si="835"/>
        <v/>
      </c>
      <c r="Q3864" s="29" t="str">
        <f t="shared" si="838"/>
        <v/>
      </c>
      <c r="R3864" s="29" t="str">
        <f t="shared" si="839"/>
        <v/>
      </c>
      <c r="S3864" s="29" t="str">
        <f t="shared" si="840"/>
        <v/>
      </c>
      <c r="T3864" s="29" t="str">
        <f t="shared" si="841"/>
        <v/>
      </c>
      <c r="U3864" s="29"/>
      <c r="V3864" s="29"/>
      <c r="W3864" s="38" t="s">
        <v>2488</v>
      </c>
      <c r="X3864" s="29" t="s">
        <v>158</v>
      </c>
      <c r="Y3864" s="146">
        <v>91206</v>
      </c>
      <c r="Z3864" s="33">
        <v>116744</v>
      </c>
      <c r="AA3864" s="34">
        <f t="shared" si="830"/>
        <v>0.28000000000000003</v>
      </c>
      <c r="AB3864" s="33">
        <f t="shared" si="831"/>
        <v>116744</v>
      </c>
      <c r="AC3864" s="34">
        <f t="shared" si="832"/>
        <v>0.28000351292678116</v>
      </c>
      <c r="AD3864" s="145">
        <f t="shared" si="829"/>
        <v>97286.667000000001</v>
      </c>
      <c r="AE3864" s="105">
        <v>76005</v>
      </c>
      <c r="AF3864" s="34" t="s">
        <v>36</v>
      </c>
      <c r="AG3864" s="34" t="s">
        <v>36</v>
      </c>
      <c r="AH3864" s="34" t="s">
        <v>36</v>
      </c>
      <c r="AI3864" s="29">
        <v>90.6</v>
      </c>
      <c r="AJ3864" s="29">
        <v>1.1907000000000001</v>
      </c>
      <c r="AK3864" s="29">
        <v>0</v>
      </c>
      <c r="AL3864" s="29">
        <v>0</v>
      </c>
      <c r="AM3864" s="29" t="s">
        <v>28</v>
      </c>
      <c r="AN3864" s="44" t="s">
        <v>27</v>
      </c>
      <c r="AO3864" s="29" t="s">
        <v>28</v>
      </c>
      <c r="AP3864" s="29">
        <v>1</v>
      </c>
      <c r="AQ3864" s="29" t="s">
        <v>33</v>
      </c>
      <c r="AR3864" s="29" t="s">
        <v>33</v>
      </c>
      <c r="AS3864" s="29" t="s">
        <v>33</v>
      </c>
      <c r="AT3864" s="29"/>
      <c r="AU3864" s="144"/>
      <c r="AV3864" s="36" t="s">
        <v>28</v>
      </c>
      <c r="AW3864" s="102" t="s">
        <v>33</v>
      </c>
      <c r="AX3864" s="129" t="s">
        <v>33</v>
      </c>
      <c r="AY3864" s="106" t="e">
        <v>#N/A</v>
      </c>
      <c r="BD3864" t="s">
        <v>1724</v>
      </c>
      <c r="BE3864" t="e">
        <v>#N/A</v>
      </c>
      <c r="BF3864">
        <v>0</v>
      </c>
      <c r="BH3864" t="str">
        <f t="shared" si="836"/>
        <v/>
      </c>
      <c r="BJ3864" t="str">
        <f t="shared" si="837"/>
        <v>OK</v>
      </c>
      <c r="BK3864" s="130" t="s">
        <v>5302</v>
      </c>
      <c r="BL3864" s="130" t="e">
        <v>#VALUE!</v>
      </c>
      <c r="BM3864" s="131" t="s">
        <v>33</v>
      </c>
      <c r="BN3864" s="131" t="e">
        <v>#VALUE!</v>
      </c>
      <c r="BO3864" t="e">
        <v>#N/A</v>
      </c>
      <c r="BP3864">
        <v>0</v>
      </c>
    </row>
    <row r="3865" spans="1:68" ht="25.2" x14ac:dyDescent="0.3">
      <c r="A3865" s="1"/>
      <c r="B3865" s="47">
        <v>3504</v>
      </c>
      <c r="C3865" s="45">
        <v>1057576</v>
      </c>
      <c r="D3865" s="29"/>
      <c r="E3865" s="29"/>
      <c r="F3865" s="31" t="s">
        <v>3074</v>
      </c>
      <c r="G3865" s="29" t="s">
        <v>31</v>
      </c>
      <c r="H3865" s="29"/>
      <c r="I3865" s="148" t="s">
        <v>33</v>
      </c>
      <c r="J3865" s="147" t="s">
        <v>33</v>
      </c>
      <c r="K3865" s="148" t="e">
        <v>#N/A</v>
      </c>
      <c r="L3865" s="148" t="s">
        <v>32</v>
      </c>
      <c r="M3865" s="147">
        <v>42583</v>
      </c>
      <c r="N3865" s="29" t="str">
        <f t="shared" si="833"/>
        <v/>
      </c>
      <c r="O3865" s="29" t="str">
        <f t="shared" si="834"/>
        <v/>
      </c>
      <c r="P3865" s="29" t="str">
        <f t="shared" si="835"/>
        <v/>
      </c>
      <c r="Q3865" s="29" t="str">
        <f t="shared" si="838"/>
        <v/>
      </c>
      <c r="R3865" s="29" t="str">
        <f t="shared" si="839"/>
        <v/>
      </c>
      <c r="S3865" s="29" t="str">
        <f t="shared" si="840"/>
        <v/>
      </c>
      <c r="T3865" s="29" t="str">
        <f t="shared" si="841"/>
        <v/>
      </c>
      <c r="U3865" s="29"/>
      <c r="V3865" s="29"/>
      <c r="W3865" s="38" t="s">
        <v>2488</v>
      </c>
      <c r="X3865" s="29" t="s">
        <v>158</v>
      </c>
      <c r="Y3865" s="146">
        <v>158775</v>
      </c>
      <c r="Z3865" s="33">
        <v>203233</v>
      </c>
      <c r="AA3865" s="34">
        <f t="shared" si="830"/>
        <v>0.28000000000000003</v>
      </c>
      <c r="AB3865" s="33">
        <f t="shared" si="831"/>
        <v>203233</v>
      </c>
      <c r="AC3865" s="34">
        <f t="shared" si="832"/>
        <v>0.28000629570146446</v>
      </c>
      <c r="AD3865" s="145">
        <f t="shared" si="829"/>
        <v>169360.83300000001</v>
      </c>
      <c r="AE3865" s="105">
        <v>132312.5</v>
      </c>
      <c r="AF3865" s="34" t="s">
        <v>36</v>
      </c>
      <c r="AG3865" s="34" t="s">
        <v>36</v>
      </c>
      <c r="AH3865" s="34" t="s">
        <v>36</v>
      </c>
      <c r="AI3865" s="29">
        <v>50.5</v>
      </c>
      <c r="AJ3865" s="29">
        <v>1.0245120000000001</v>
      </c>
      <c r="AK3865" s="29">
        <v>0</v>
      </c>
      <c r="AL3865" s="29">
        <v>0</v>
      </c>
      <c r="AM3865" s="29" t="s">
        <v>28</v>
      </c>
      <c r="AN3865" s="44" t="s">
        <v>27</v>
      </c>
      <c r="AO3865" s="29" t="s">
        <v>28</v>
      </c>
      <c r="AP3865" s="29">
        <v>1</v>
      </c>
      <c r="AQ3865" s="29" t="s">
        <v>33</v>
      </c>
      <c r="AR3865" s="29" t="s">
        <v>33</v>
      </c>
      <c r="AS3865" s="29" t="s">
        <v>33</v>
      </c>
      <c r="AT3865" s="29"/>
      <c r="AU3865" s="144"/>
      <c r="AV3865" s="36" t="s">
        <v>28</v>
      </c>
      <c r="AW3865" s="102" t="s">
        <v>33</v>
      </c>
      <c r="AX3865" s="129" t="s">
        <v>33</v>
      </c>
      <c r="AY3865" s="106" t="e">
        <v>#N/A</v>
      </c>
      <c r="BD3865" t="s">
        <v>3029</v>
      </c>
      <c r="BE3865" t="e">
        <v>#N/A</v>
      </c>
      <c r="BF3865" t="s">
        <v>4740</v>
      </c>
      <c r="BH3865" t="str">
        <f t="shared" si="836"/>
        <v/>
      </c>
      <c r="BJ3865" t="str">
        <f t="shared" si="837"/>
        <v>OK</v>
      </c>
      <c r="BK3865" s="130" t="s">
        <v>5302</v>
      </c>
      <c r="BL3865" s="130" t="e">
        <v>#VALUE!</v>
      </c>
      <c r="BM3865" s="131" t="s">
        <v>33</v>
      </c>
      <c r="BN3865" s="131" t="e">
        <v>#VALUE!</v>
      </c>
      <c r="BO3865" t="e">
        <v>#N/A</v>
      </c>
      <c r="BP3865">
        <v>0</v>
      </c>
    </row>
    <row r="3866" spans="1:68" ht="25.2" x14ac:dyDescent="0.3">
      <c r="A3866" s="1"/>
      <c r="B3866" s="47">
        <v>3505</v>
      </c>
      <c r="C3866" s="45">
        <v>1050410</v>
      </c>
      <c r="D3866" s="29"/>
      <c r="E3866" s="29"/>
      <c r="F3866" s="31" t="s">
        <v>3075</v>
      </c>
      <c r="G3866" s="29" t="s">
        <v>31</v>
      </c>
      <c r="H3866" s="29"/>
      <c r="I3866" s="148" t="s">
        <v>33</v>
      </c>
      <c r="J3866" s="147" t="s">
        <v>33</v>
      </c>
      <c r="K3866" s="148" t="e">
        <v>#N/A</v>
      </c>
      <c r="L3866" s="148" t="s">
        <v>32</v>
      </c>
      <c r="M3866" s="147">
        <v>42583</v>
      </c>
      <c r="N3866" s="29" t="str">
        <f t="shared" si="833"/>
        <v/>
      </c>
      <c r="O3866" s="29" t="str">
        <f t="shared" si="834"/>
        <v/>
      </c>
      <c r="P3866" s="29" t="str">
        <f t="shared" si="835"/>
        <v/>
      </c>
      <c r="Q3866" s="29" t="str">
        <f t="shared" si="838"/>
        <v/>
      </c>
      <c r="R3866" s="29" t="str">
        <f t="shared" si="839"/>
        <v/>
      </c>
      <c r="S3866" s="29" t="str">
        <f t="shared" si="840"/>
        <v/>
      </c>
      <c r="T3866" s="29" t="str">
        <f t="shared" si="841"/>
        <v/>
      </c>
      <c r="U3866" s="29"/>
      <c r="V3866" s="29"/>
      <c r="W3866" s="38" t="s">
        <v>2488</v>
      </c>
      <c r="X3866" s="29" t="s">
        <v>158</v>
      </c>
      <c r="Y3866" s="146">
        <v>7400</v>
      </c>
      <c r="Z3866" s="33">
        <v>9472</v>
      </c>
      <c r="AA3866" s="34">
        <f t="shared" si="830"/>
        <v>0.28000000000000003</v>
      </c>
      <c r="AB3866" s="33">
        <f t="shared" si="831"/>
        <v>9472</v>
      </c>
      <c r="AC3866" s="34">
        <f t="shared" si="832"/>
        <v>0.2799998767567633</v>
      </c>
      <c r="AD3866" s="145">
        <f t="shared" ref="AD3866:AD3929" si="842">ROUND(Z3866/1.2,3)</f>
        <v>7893.3329999999996</v>
      </c>
      <c r="AE3866" s="105">
        <v>6166.6670000000004</v>
      </c>
      <c r="AF3866" s="34" t="s">
        <v>36</v>
      </c>
      <c r="AG3866" s="34" t="s">
        <v>36</v>
      </c>
      <c r="AH3866" s="34" t="s">
        <v>36</v>
      </c>
      <c r="AI3866" s="29">
        <v>3.35</v>
      </c>
      <c r="AJ3866" s="29">
        <v>0.16250000000000001</v>
      </c>
      <c r="AK3866" s="29">
        <v>0</v>
      </c>
      <c r="AL3866" s="29">
        <v>0</v>
      </c>
      <c r="AM3866" s="29" t="s">
        <v>28</v>
      </c>
      <c r="AN3866" s="44" t="s">
        <v>27</v>
      </c>
      <c r="AO3866" s="29" t="s">
        <v>28</v>
      </c>
      <c r="AP3866" s="29">
        <v>1</v>
      </c>
      <c r="AQ3866" s="29" t="s">
        <v>33</v>
      </c>
      <c r="AR3866" s="29" t="s">
        <v>33</v>
      </c>
      <c r="AS3866" s="29" t="s">
        <v>33</v>
      </c>
      <c r="AT3866" s="29"/>
      <c r="AU3866" s="144"/>
      <c r="AV3866" s="36" t="s">
        <v>28</v>
      </c>
      <c r="AW3866" s="102" t="s">
        <v>33</v>
      </c>
      <c r="AX3866" s="129" t="s">
        <v>33</v>
      </c>
      <c r="AY3866" s="106">
        <v>409</v>
      </c>
      <c r="BD3866" t="s">
        <v>1724</v>
      </c>
      <c r="BE3866" t="e">
        <v>#N/A</v>
      </c>
      <c r="BF3866">
        <v>0</v>
      </c>
      <c r="BH3866" t="str">
        <f t="shared" si="836"/>
        <v/>
      </c>
      <c r="BJ3866" t="str">
        <f t="shared" si="837"/>
        <v>OK</v>
      </c>
      <c r="BK3866" s="130" t="s">
        <v>5302</v>
      </c>
      <c r="BL3866" s="130" t="e">
        <v>#VALUE!</v>
      </c>
      <c r="BM3866" s="131" t="s">
        <v>33</v>
      </c>
      <c r="BN3866" s="131" t="e">
        <v>#VALUE!</v>
      </c>
      <c r="BO3866" t="e">
        <v>#N/A</v>
      </c>
      <c r="BP3866">
        <v>8</v>
      </c>
    </row>
    <row r="3867" spans="1:68" ht="25.2" x14ac:dyDescent="0.3">
      <c r="A3867" s="1"/>
      <c r="B3867" s="47">
        <v>3506</v>
      </c>
      <c r="C3867" s="45">
        <v>1050413</v>
      </c>
      <c r="D3867" s="29"/>
      <c r="E3867" s="29"/>
      <c r="F3867" s="31" t="s">
        <v>3076</v>
      </c>
      <c r="G3867" s="29" t="s">
        <v>31</v>
      </c>
      <c r="H3867" s="29"/>
      <c r="I3867" s="148" t="s">
        <v>33</v>
      </c>
      <c r="J3867" s="147" t="s">
        <v>33</v>
      </c>
      <c r="K3867" s="148" t="e">
        <v>#N/A</v>
      </c>
      <c r="L3867" s="148" t="s">
        <v>32</v>
      </c>
      <c r="M3867" s="147">
        <v>42583</v>
      </c>
      <c r="N3867" s="29" t="str">
        <f t="shared" si="833"/>
        <v/>
      </c>
      <c r="O3867" s="29" t="str">
        <f t="shared" si="834"/>
        <v/>
      </c>
      <c r="P3867" s="29" t="str">
        <f t="shared" si="835"/>
        <v/>
      </c>
      <c r="Q3867" s="29" t="str">
        <f t="shared" si="838"/>
        <v/>
      </c>
      <c r="R3867" s="29" t="str">
        <f t="shared" si="839"/>
        <v/>
      </c>
      <c r="S3867" s="29" t="str">
        <f t="shared" si="840"/>
        <v/>
      </c>
      <c r="T3867" s="29" t="str">
        <f t="shared" si="841"/>
        <v/>
      </c>
      <c r="U3867" s="29"/>
      <c r="V3867" s="29"/>
      <c r="W3867" s="38" t="s">
        <v>2488</v>
      </c>
      <c r="X3867" s="29" t="s">
        <v>158</v>
      </c>
      <c r="Y3867" s="146">
        <v>9831</v>
      </c>
      <c r="Z3867" s="33">
        <v>12584</v>
      </c>
      <c r="AA3867" s="34">
        <f t="shared" si="830"/>
        <v>0.28000000000000003</v>
      </c>
      <c r="AB3867" s="33">
        <f t="shared" si="831"/>
        <v>12584</v>
      </c>
      <c r="AC3867" s="34">
        <f t="shared" si="832"/>
        <v>0.2800325907842538</v>
      </c>
      <c r="AD3867" s="145">
        <f t="shared" si="842"/>
        <v>10486.666999999999</v>
      </c>
      <c r="AE3867" s="105">
        <v>8192.5</v>
      </c>
      <c r="AF3867" s="34" t="s">
        <v>36</v>
      </c>
      <c r="AG3867" s="34" t="s">
        <v>36</v>
      </c>
      <c r="AH3867" s="34" t="s">
        <v>36</v>
      </c>
      <c r="AI3867" s="29">
        <v>4.8</v>
      </c>
      <c r="AJ3867" s="29">
        <v>0.27500000000000002</v>
      </c>
      <c r="AK3867" s="29">
        <v>0</v>
      </c>
      <c r="AL3867" s="29">
        <v>0</v>
      </c>
      <c r="AM3867" s="29" t="s">
        <v>28</v>
      </c>
      <c r="AN3867" s="44" t="s">
        <v>27</v>
      </c>
      <c r="AO3867" s="29" t="s">
        <v>28</v>
      </c>
      <c r="AP3867" s="29">
        <v>1</v>
      </c>
      <c r="AQ3867" s="29" t="s">
        <v>33</v>
      </c>
      <c r="AR3867" s="29" t="s">
        <v>33</v>
      </c>
      <c r="AS3867" s="29" t="s">
        <v>33</v>
      </c>
      <c r="AT3867" s="29"/>
      <c r="AU3867" s="144"/>
      <c r="AV3867" s="36" t="s">
        <v>28</v>
      </c>
      <c r="AW3867" s="102" t="s">
        <v>33</v>
      </c>
      <c r="AX3867" s="129" t="s">
        <v>33</v>
      </c>
      <c r="AY3867" s="106" t="e">
        <v>#N/A</v>
      </c>
      <c r="BD3867" t="s">
        <v>1724</v>
      </c>
      <c r="BE3867" t="e">
        <v>#N/A</v>
      </c>
      <c r="BF3867">
        <v>0</v>
      </c>
      <c r="BH3867" t="str">
        <f t="shared" si="836"/>
        <v/>
      </c>
      <c r="BJ3867" t="str">
        <f t="shared" si="837"/>
        <v>OK</v>
      </c>
      <c r="BK3867" s="130" t="s">
        <v>5302</v>
      </c>
      <c r="BL3867" s="130" t="e">
        <v>#VALUE!</v>
      </c>
      <c r="BM3867" s="131" t="s">
        <v>33</v>
      </c>
      <c r="BN3867" s="131" t="e">
        <v>#VALUE!</v>
      </c>
      <c r="BO3867" t="e">
        <v>#N/A</v>
      </c>
      <c r="BP3867">
        <v>0</v>
      </c>
    </row>
    <row r="3868" spans="1:68" ht="25.2" x14ac:dyDescent="0.3">
      <c r="A3868" s="1"/>
      <c r="B3868" s="47">
        <v>3507</v>
      </c>
      <c r="C3868" s="45">
        <v>1050467</v>
      </c>
      <c r="D3868" s="29"/>
      <c r="E3868" s="29"/>
      <c r="F3868" s="31" t="s">
        <v>3077</v>
      </c>
      <c r="G3868" s="29" t="s">
        <v>31</v>
      </c>
      <c r="H3868" s="29"/>
      <c r="I3868" s="148" t="s">
        <v>33</v>
      </c>
      <c r="J3868" s="147" t="s">
        <v>33</v>
      </c>
      <c r="K3868" s="148" t="e">
        <v>#N/A</v>
      </c>
      <c r="L3868" s="148" t="s">
        <v>32</v>
      </c>
      <c r="M3868" s="147">
        <v>42583</v>
      </c>
      <c r="N3868" s="29" t="str">
        <f t="shared" si="833"/>
        <v/>
      </c>
      <c r="O3868" s="29" t="str">
        <f t="shared" si="834"/>
        <v/>
      </c>
      <c r="P3868" s="29" t="str">
        <f t="shared" si="835"/>
        <v/>
      </c>
      <c r="Q3868" s="29" t="str">
        <f t="shared" si="838"/>
        <v/>
      </c>
      <c r="R3868" s="29" t="str">
        <f t="shared" si="839"/>
        <v/>
      </c>
      <c r="S3868" s="29" t="str">
        <f t="shared" si="840"/>
        <v/>
      </c>
      <c r="T3868" s="29" t="str">
        <f t="shared" si="841"/>
        <v/>
      </c>
      <c r="U3868" s="29"/>
      <c r="V3868" s="29"/>
      <c r="W3868" s="38" t="s">
        <v>2488</v>
      </c>
      <c r="X3868" s="29" t="s">
        <v>158</v>
      </c>
      <c r="Y3868" s="146">
        <v>10431</v>
      </c>
      <c r="Z3868" s="33">
        <v>13352</v>
      </c>
      <c r="AA3868" s="34">
        <f t="shared" si="830"/>
        <v>0.28000000000000003</v>
      </c>
      <c r="AB3868" s="33">
        <f t="shared" si="831"/>
        <v>13352</v>
      </c>
      <c r="AC3868" s="34">
        <f t="shared" si="832"/>
        <v>0.28003071613459873</v>
      </c>
      <c r="AD3868" s="145">
        <f t="shared" si="842"/>
        <v>11126.666999999999</v>
      </c>
      <c r="AE3868" s="105">
        <v>8692.5</v>
      </c>
      <c r="AF3868" s="34" t="s">
        <v>36</v>
      </c>
      <c r="AG3868" s="34" t="s">
        <v>36</v>
      </c>
      <c r="AH3868" s="34" t="s">
        <v>36</v>
      </c>
      <c r="AI3868" s="29">
        <v>6.7</v>
      </c>
      <c r="AJ3868" s="29">
        <v>0.13750000000000001</v>
      </c>
      <c r="AK3868" s="29">
        <v>0</v>
      </c>
      <c r="AL3868" s="29">
        <v>0</v>
      </c>
      <c r="AM3868" s="29" t="s">
        <v>28</v>
      </c>
      <c r="AN3868" s="44" t="s">
        <v>27</v>
      </c>
      <c r="AO3868" s="29" t="s">
        <v>28</v>
      </c>
      <c r="AP3868" s="29">
        <v>1</v>
      </c>
      <c r="AQ3868" s="29" t="s">
        <v>33</v>
      </c>
      <c r="AR3868" s="29" t="s">
        <v>33</v>
      </c>
      <c r="AS3868" s="29" t="s">
        <v>33</v>
      </c>
      <c r="AT3868" s="29"/>
      <c r="AU3868" s="144"/>
      <c r="AV3868" s="36" t="s">
        <v>28</v>
      </c>
      <c r="AW3868" s="102" t="s">
        <v>33</v>
      </c>
      <c r="AX3868" s="129" t="s">
        <v>33</v>
      </c>
      <c r="AY3868" s="106">
        <v>2</v>
      </c>
      <c r="BD3868" t="s">
        <v>1724</v>
      </c>
      <c r="BE3868" t="e">
        <v>#N/A</v>
      </c>
      <c r="BF3868">
        <v>0</v>
      </c>
      <c r="BH3868" t="str">
        <f t="shared" si="836"/>
        <v/>
      </c>
      <c r="BJ3868" t="str">
        <f t="shared" si="837"/>
        <v>OK</v>
      </c>
      <c r="BK3868" s="130" t="s">
        <v>5302</v>
      </c>
      <c r="BL3868" s="130" t="e">
        <v>#VALUE!</v>
      </c>
      <c r="BM3868" s="131" t="s">
        <v>33</v>
      </c>
      <c r="BN3868" s="131" t="e">
        <v>#VALUE!</v>
      </c>
      <c r="BO3868" t="e">
        <v>#N/A</v>
      </c>
      <c r="BP3868">
        <v>0</v>
      </c>
    </row>
    <row r="3869" spans="1:68" ht="25.2" x14ac:dyDescent="0.3">
      <c r="A3869" s="1"/>
      <c r="B3869" s="47">
        <v>3508</v>
      </c>
      <c r="C3869" s="45">
        <v>1050468</v>
      </c>
      <c r="D3869" s="29"/>
      <c r="E3869" s="29"/>
      <c r="F3869" s="31" t="s">
        <v>3078</v>
      </c>
      <c r="G3869" s="29" t="s">
        <v>31</v>
      </c>
      <c r="H3869" s="29"/>
      <c r="I3869" s="148" t="s">
        <v>33</v>
      </c>
      <c r="J3869" s="147" t="s">
        <v>33</v>
      </c>
      <c r="K3869" s="148" t="e">
        <v>#N/A</v>
      </c>
      <c r="L3869" s="148" t="s">
        <v>32</v>
      </c>
      <c r="M3869" s="147">
        <v>42583</v>
      </c>
      <c r="N3869" s="29" t="str">
        <f t="shared" si="833"/>
        <v/>
      </c>
      <c r="O3869" s="29" t="str">
        <f t="shared" si="834"/>
        <v/>
      </c>
      <c r="P3869" s="29" t="str">
        <f t="shared" si="835"/>
        <v/>
      </c>
      <c r="Q3869" s="29" t="str">
        <f t="shared" si="838"/>
        <v/>
      </c>
      <c r="R3869" s="29" t="str">
        <f t="shared" si="839"/>
        <v/>
      </c>
      <c r="S3869" s="29" t="str">
        <f t="shared" si="840"/>
        <v/>
      </c>
      <c r="T3869" s="29" t="str">
        <f t="shared" si="841"/>
        <v/>
      </c>
      <c r="U3869" s="29"/>
      <c r="V3869" s="29"/>
      <c r="W3869" s="38" t="s">
        <v>2488</v>
      </c>
      <c r="X3869" s="29" t="s">
        <v>158</v>
      </c>
      <c r="Y3869" s="146">
        <v>10846</v>
      </c>
      <c r="Z3869" s="33">
        <v>13883</v>
      </c>
      <c r="AA3869" s="34">
        <f t="shared" si="830"/>
        <v>0.28000000000000003</v>
      </c>
      <c r="AB3869" s="33">
        <f t="shared" si="831"/>
        <v>13883</v>
      </c>
      <c r="AC3869" s="34">
        <f t="shared" si="832"/>
        <v>0.2800111480734333</v>
      </c>
      <c r="AD3869" s="145">
        <f t="shared" si="842"/>
        <v>11569.166999999999</v>
      </c>
      <c r="AE3869" s="105">
        <v>9038.3330000000005</v>
      </c>
      <c r="AF3869" s="34" t="s">
        <v>36</v>
      </c>
      <c r="AG3869" s="34" t="s">
        <v>36</v>
      </c>
      <c r="AH3869" s="34" t="s">
        <v>36</v>
      </c>
      <c r="AI3869" s="29">
        <v>7.1210000000000004</v>
      </c>
      <c r="AJ3869" s="29">
        <v>0.13750000000000001</v>
      </c>
      <c r="AK3869" s="29">
        <v>0</v>
      </c>
      <c r="AL3869" s="29">
        <v>0</v>
      </c>
      <c r="AM3869" s="29" t="s">
        <v>28</v>
      </c>
      <c r="AN3869" s="44" t="s">
        <v>27</v>
      </c>
      <c r="AO3869" s="29" t="s">
        <v>28</v>
      </c>
      <c r="AP3869" s="29">
        <v>1</v>
      </c>
      <c r="AQ3869" s="29" t="s">
        <v>33</v>
      </c>
      <c r="AR3869" s="29" t="s">
        <v>33</v>
      </c>
      <c r="AS3869" s="29" t="s">
        <v>33</v>
      </c>
      <c r="AT3869" s="29"/>
      <c r="AU3869" s="144"/>
      <c r="AV3869" s="36" t="s">
        <v>28</v>
      </c>
      <c r="AW3869" s="102" t="s">
        <v>33</v>
      </c>
      <c r="AX3869" s="129" t="s">
        <v>33</v>
      </c>
      <c r="AY3869" s="106" t="e">
        <v>#N/A</v>
      </c>
      <c r="BD3869" t="s">
        <v>1724</v>
      </c>
      <c r="BE3869" t="e">
        <v>#N/A</v>
      </c>
      <c r="BF3869">
        <v>0</v>
      </c>
      <c r="BH3869" t="str">
        <f t="shared" si="836"/>
        <v/>
      </c>
      <c r="BJ3869" t="str">
        <f t="shared" si="837"/>
        <v>OK</v>
      </c>
      <c r="BK3869" s="130" t="s">
        <v>5302</v>
      </c>
      <c r="BL3869" s="130" t="e">
        <v>#VALUE!</v>
      </c>
      <c r="BM3869" s="131" t="s">
        <v>33</v>
      </c>
      <c r="BN3869" s="131" t="e">
        <v>#VALUE!</v>
      </c>
      <c r="BO3869" t="e">
        <v>#N/A</v>
      </c>
      <c r="BP3869">
        <v>0</v>
      </c>
    </row>
    <row r="3870" spans="1:68" ht="25.2" x14ac:dyDescent="0.3">
      <c r="A3870" s="1"/>
      <c r="B3870" s="47">
        <v>3509</v>
      </c>
      <c r="C3870" s="45">
        <v>1050472</v>
      </c>
      <c r="D3870" s="29"/>
      <c r="E3870" s="29"/>
      <c r="F3870" s="31" t="s">
        <v>3079</v>
      </c>
      <c r="G3870" s="29" t="s">
        <v>31</v>
      </c>
      <c r="H3870" s="70" t="s">
        <v>4779</v>
      </c>
      <c r="I3870" s="148" t="s">
        <v>33</v>
      </c>
      <c r="J3870" s="147" t="s">
        <v>33</v>
      </c>
      <c r="K3870" s="148" t="e">
        <v>#N/A</v>
      </c>
      <c r="L3870" s="148" t="s">
        <v>32</v>
      </c>
      <c r="M3870" s="147">
        <v>42583</v>
      </c>
      <c r="N3870" s="29" t="str">
        <f t="shared" si="833"/>
        <v/>
      </c>
      <c r="O3870" s="29" t="str">
        <f t="shared" si="834"/>
        <v/>
      </c>
      <c r="P3870" s="29" t="str">
        <f t="shared" si="835"/>
        <v/>
      </c>
      <c r="Q3870" s="29" t="str">
        <f t="shared" si="838"/>
        <v/>
      </c>
      <c r="R3870" s="29" t="str">
        <f t="shared" si="839"/>
        <v/>
      </c>
      <c r="S3870" s="29" t="str">
        <f t="shared" si="840"/>
        <v/>
      </c>
      <c r="T3870" s="29" t="str">
        <f t="shared" si="841"/>
        <v/>
      </c>
      <c r="U3870" s="29"/>
      <c r="V3870" s="29"/>
      <c r="W3870" s="38" t="s">
        <v>2488</v>
      </c>
      <c r="X3870" s="29" t="s">
        <v>158</v>
      </c>
      <c r="Y3870" s="146">
        <v>9251</v>
      </c>
      <c r="Z3870" s="33">
        <v>11841</v>
      </c>
      <c r="AA3870" s="34">
        <f t="shared" si="830"/>
        <v>0.28000000000000003</v>
      </c>
      <c r="AB3870" s="33">
        <f t="shared" si="831"/>
        <v>11841</v>
      </c>
      <c r="AC3870" s="34">
        <f t="shared" si="832"/>
        <v>0.27996967765778058</v>
      </c>
      <c r="AD3870" s="145">
        <f t="shared" si="842"/>
        <v>9867.5</v>
      </c>
      <c r="AE3870" s="105">
        <v>7709.1670000000004</v>
      </c>
      <c r="AF3870" s="34" t="s">
        <v>36</v>
      </c>
      <c r="AG3870" s="34" t="s">
        <v>36</v>
      </c>
      <c r="AH3870" s="34" t="s">
        <v>36</v>
      </c>
      <c r="AI3870" s="29">
        <v>4.7169999999999996</v>
      </c>
      <c r="AJ3870" s="29">
        <v>0.13750000000000001</v>
      </c>
      <c r="AK3870" s="29">
        <v>0</v>
      </c>
      <c r="AL3870" s="29">
        <v>0</v>
      </c>
      <c r="AM3870" s="29" t="s">
        <v>28</v>
      </c>
      <c r="AN3870" s="44" t="s">
        <v>27</v>
      </c>
      <c r="AO3870" s="29" t="s">
        <v>28</v>
      </c>
      <c r="AP3870" s="29">
        <v>1</v>
      </c>
      <c r="AQ3870" s="29" t="s">
        <v>33</v>
      </c>
      <c r="AR3870" s="29" t="s">
        <v>33</v>
      </c>
      <c r="AS3870" s="29" t="s">
        <v>33</v>
      </c>
      <c r="AT3870" s="29"/>
      <c r="AU3870" s="144"/>
      <c r="AV3870" s="36" t="s">
        <v>28</v>
      </c>
      <c r="AW3870" s="102" t="s">
        <v>33</v>
      </c>
      <c r="AX3870" s="129" t="s">
        <v>33</v>
      </c>
      <c r="AY3870" s="106">
        <v>101</v>
      </c>
      <c r="BD3870" t="s">
        <v>1724</v>
      </c>
      <c r="BE3870" t="e">
        <v>#N/A</v>
      </c>
      <c r="BF3870">
        <v>0</v>
      </c>
      <c r="BH3870" t="str">
        <f t="shared" si="836"/>
        <v/>
      </c>
      <c r="BJ3870" t="str">
        <f t="shared" si="837"/>
        <v>OK</v>
      </c>
      <c r="BK3870" s="130">
        <v>11841</v>
      </c>
      <c r="BL3870" s="130" t="s">
        <v>37</v>
      </c>
      <c r="BM3870" s="131" t="s">
        <v>33</v>
      </c>
      <c r="BN3870" s="131" t="e">
        <v>#VALUE!</v>
      </c>
      <c r="BO3870">
        <v>11841</v>
      </c>
      <c r="BP3870">
        <v>0</v>
      </c>
    </row>
    <row r="3871" spans="1:68" ht="25.2" x14ac:dyDescent="0.3">
      <c r="A3871" s="1"/>
      <c r="B3871" s="47">
        <v>3510</v>
      </c>
      <c r="C3871" s="45">
        <v>1050476</v>
      </c>
      <c r="D3871" s="29"/>
      <c r="E3871" s="29"/>
      <c r="F3871" s="31" t="s">
        <v>3080</v>
      </c>
      <c r="G3871" s="29" t="s">
        <v>31</v>
      </c>
      <c r="H3871" s="29"/>
      <c r="I3871" s="148" t="s">
        <v>33</v>
      </c>
      <c r="J3871" s="147" t="s">
        <v>33</v>
      </c>
      <c r="K3871" s="148" t="e">
        <v>#N/A</v>
      </c>
      <c r="L3871" s="148" t="s">
        <v>32</v>
      </c>
      <c r="M3871" s="147">
        <v>42583</v>
      </c>
      <c r="N3871" s="29" t="str">
        <f t="shared" si="833"/>
        <v/>
      </c>
      <c r="O3871" s="29" t="str">
        <f t="shared" si="834"/>
        <v/>
      </c>
      <c r="P3871" s="29" t="str">
        <f t="shared" si="835"/>
        <v/>
      </c>
      <c r="Q3871" s="29" t="str">
        <f t="shared" si="838"/>
        <v/>
      </c>
      <c r="R3871" s="29" t="str">
        <f t="shared" si="839"/>
        <v/>
      </c>
      <c r="S3871" s="29" t="str">
        <f t="shared" si="840"/>
        <v/>
      </c>
      <c r="T3871" s="29" t="str">
        <f t="shared" si="841"/>
        <v/>
      </c>
      <c r="U3871" s="29"/>
      <c r="V3871" s="29"/>
      <c r="W3871" s="38" t="s">
        <v>2488</v>
      </c>
      <c r="X3871" s="29" t="s">
        <v>158</v>
      </c>
      <c r="Y3871" s="146">
        <v>10544</v>
      </c>
      <c r="Z3871" s="33">
        <v>13496</v>
      </c>
      <c r="AA3871" s="34">
        <f t="shared" si="830"/>
        <v>0.28000000000000003</v>
      </c>
      <c r="AB3871" s="33">
        <f t="shared" si="831"/>
        <v>13496</v>
      </c>
      <c r="AC3871" s="34">
        <f t="shared" si="832"/>
        <v>0.27996964036533989</v>
      </c>
      <c r="AD3871" s="145">
        <f t="shared" si="842"/>
        <v>11246.666999999999</v>
      </c>
      <c r="AE3871" s="105">
        <v>8786.6669999999995</v>
      </c>
      <c r="AF3871" s="34" t="s">
        <v>36</v>
      </c>
      <c r="AG3871" s="34" t="s">
        <v>36</v>
      </c>
      <c r="AH3871" s="34" t="s">
        <v>36</v>
      </c>
      <c r="AI3871" s="29">
        <v>5.8109999999999999</v>
      </c>
      <c r="AJ3871" s="29">
        <v>0.13750000000000001</v>
      </c>
      <c r="AK3871" s="29">
        <v>0</v>
      </c>
      <c r="AL3871" s="29">
        <v>0</v>
      </c>
      <c r="AM3871" s="29" t="s">
        <v>28</v>
      </c>
      <c r="AN3871" s="44" t="s">
        <v>27</v>
      </c>
      <c r="AO3871" s="29" t="s">
        <v>28</v>
      </c>
      <c r="AP3871" s="29">
        <v>1</v>
      </c>
      <c r="AQ3871" s="29" t="s">
        <v>33</v>
      </c>
      <c r="AR3871" s="29" t="s">
        <v>33</v>
      </c>
      <c r="AS3871" s="29" t="s">
        <v>33</v>
      </c>
      <c r="AT3871" s="29"/>
      <c r="AU3871" s="144"/>
      <c r="AV3871" s="36" t="s">
        <v>28</v>
      </c>
      <c r="AW3871" s="102" t="s">
        <v>33</v>
      </c>
      <c r="AX3871" s="129" t="s">
        <v>33</v>
      </c>
      <c r="AY3871" s="106">
        <v>80</v>
      </c>
      <c r="BD3871" t="s">
        <v>1724</v>
      </c>
      <c r="BE3871" t="e">
        <v>#N/A</v>
      </c>
      <c r="BF3871">
        <v>0</v>
      </c>
      <c r="BH3871" t="str">
        <f t="shared" si="836"/>
        <v/>
      </c>
      <c r="BJ3871" t="str">
        <f t="shared" si="837"/>
        <v>OK</v>
      </c>
      <c r="BK3871" s="130" t="s">
        <v>5302</v>
      </c>
      <c r="BL3871" s="130" t="e">
        <v>#VALUE!</v>
      </c>
      <c r="BM3871" s="131" t="s">
        <v>33</v>
      </c>
      <c r="BN3871" s="131" t="e">
        <v>#VALUE!</v>
      </c>
      <c r="BO3871" t="e">
        <v>#N/A</v>
      </c>
      <c r="BP3871">
        <v>0</v>
      </c>
    </row>
    <row r="3872" spans="1:68" ht="25.2" x14ac:dyDescent="0.3">
      <c r="A3872" s="1"/>
      <c r="B3872" s="47">
        <v>3511</v>
      </c>
      <c r="C3872" s="45">
        <v>1050481</v>
      </c>
      <c r="D3872" s="29"/>
      <c r="E3872" s="29"/>
      <c r="F3872" s="31" t="s">
        <v>3081</v>
      </c>
      <c r="G3872" s="29" t="s">
        <v>31</v>
      </c>
      <c r="H3872" s="29"/>
      <c r="I3872" s="148" t="s">
        <v>33</v>
      </c>
      <c r="J3872" s="147" t="s">
        <v>33</v>
      </c>
      <c r="K3872" s="148" t="e">
        <v>#N/A</v>
      </c>
      <c r="L3872" s="148" t="s">
        <v>32</v>
      </c>
      <c r="M3872" s="147" t="s">
        <v>33</v>
      </c>
      <c r="N3872" s="29" t="str">
        <f t="shared" si="833"/>
        <v/>
      </c>
      <c r="O3872" s="29" t="str">
        <f t="shared" si="834"/>
        <v/>
      </c>
      <c r="P3872" s="29" t="str">
        <f t="shared" si="835"/>
        <v/>
      </c>
      <c r="Q3872" s="29" t="str">
        <f t="shared" si="838"/>
        <v/>
      </c>
      <c r="R3872" s="29" t="str">
        <f t="shared" si="839"/>
        <v/>
      </c>
      <c r="S3872" s="29" t="str">
        <f t="shared" si="840"/>
        <v/>
      </c>
      <c r="T3872" s="29" t="str">
        <f t="shared" si="841"/>
        <v/>
      </c>
      <c r="U3872" s="29"/>
      <c r="V3872" s="29"/>
      <c r="W3872" s="38" t="s">
        <v>2488</v>
      </c>
      <c r="X3872" s="29" t="s">
        <v>158</v>
      </c>
      <c r="Y3872" s="146">
        <v>14167</v>
      </c>
      <c r="Z3872" s="33">
        <v>18134</v>
      </c>
      <c r="AA3872" s="34">
        <f t="shared" si="830"/>
        <v>0.28000000000000003</v>
      </c>
      <c r="AB3872" s="33">
        <f t="shared" si="831"/>
        <v>18134</v>
      </c>
      <c r="AC3872" s="34">
        <f t="shared" si="832"/>
        <v>0.28001700515329997</v>
      </c>
      <c r="AD3872" s="145">
        <f t="shared" si="842"/>
        <v>15111.666999999999</v>
      </c>
      <c r="AE3872" s="105">
        <v>11805.833000000001</v>
      </c>
      <c r="AF3872" s="34" t="s">
        <v>36</v>
      </c>
      <c r="AG3872" s="34" t="s">
        <v>36</v>
      </c>
      <c r="AH3872" s="34" t="s">
        <v>36</v>
      </c>
      <c r="AI3872" s="29">
        <v>6.1349999999999998</v>
      </c>
      <c r="AJ3872" s="29">
        <v>0.13750000000000001</v>
      </c>
      <c r="AK3872" s="29">
        <v>0</v>
      </c>
      <c r="AL3872" s="29">
        <v>0</v>
      </c>
      <c r="AM3872" s="29" t="s">
        <v>28</v>
      </c>
      <c r="AN3872" s="44" t="s">
        <v>27</v>
      </c>
      <c r="AO3872" s="29" t="s">
        <v>28</v>
      </c>
      <c r="AP3872" s="29">
        <v>1</v>
      </c>
      <c r="AQ3872" s="29" t="s">
        <v>33</v>
      </c>
      <c r="AR3872" s="29" t="s">
        <v>33</v>
      </c>
      <c r="AS3872" s="29" t="s">
        <v>33</v>
      </c>
      <c r="AT3872" s="29"/>
      <c r="AU3872" s="144"/>
      <c r="AV3872" s="36" t="s">
        <v>28</v>
      </c>
      <c r="AW3872" s="102" t="s">
        <v>33</v>
      </c>
      <c r="AX3872" s="129" t="s">
        <v>33</v>
      </c>
      <c r="AY3872" s="106" t="e">
        <v>#N/A</v>
      </c>
      <c r="BD3872" t="s">
        <v>1724</v>
      </c>
      <c r="BE3872" t="e">
        <v>#N/A</v>
      </c>
      <c r="BF3872">
        <v>0</v>
      </c>
      <c r="BH3872" t="str">
        <f t="shared" si="836"/>
        <v/>
      </c>
      <c r="BJ3872" t="str">
        <f t="shared" si="837"/>
        <v>OK</v>
      </c>
      <c r="BK3872" s="130" t="s">
        <v>5302</v>
      </c>
      <c r="BL3872" s="130" t="e">
        <v>#VALUE!</v>
      </c>
      <c r="BM3872" s="131" t="s">
        <v>33</v>
      </c>
      <c r="BN3872" s="131" t="e">
        <v>#VALUE!</v>
      </c>
      <c r="BO3872" t="e">
        <v>#N/A</v>
      </c>
      <c r="BP3872">
        <v>0</v>
      </c>
    </row>
    <row r="3873" spans="1:68" ht="25.2" x14ac:dyDescent="0.3">
      <c r="A3873" s="1"/>
      <c r="B3873" s="47">
        <v>3512</v>
      </c>
      <c r="C3873" s="45">
        <v>1050485</v>
      </c>
      <c r="D3873" s="29"/>
      <c r="E3873" s="29"/>
      <c r="F3873" s="31" t="s">
        <v>3082</v>
      </c>
      <c r="G3873" s="29" t="s">
        <v>31</v>
      </c>
      <c r="H3873" s="29"/>
      <c r="I3873" s="148" t="s">
        <v>33</v>
      </c>
      <c r="J3873" s="147" t="s">
        <v>33</v>
      </c>
      <c r="K3873" s="148" t="e">
        <v>#N/A</v>
      </c>
      <c r="L3873" s="148" t="s">
        <v>32</v>
      </c>
      <c r="M3873" s="147" t="s">
        <v>33</v>
      </c>
      <c r="N3873" s="29" t="str">
        <f t="shared" si="833"/>
        <v/>
      </c>
      <c r="O3873" s="29" t="str">
        <f t="shared" si="834"/>
        <v/>
      </c>
      <c r="P3873" s="29" t="str">
        <f t="shared" si="835"/>
        <v/>
      </c>
      <c r="Q3873" s="29" t="str">
        <f t="shared" si="838"/>
        <v/>
      </c>
      <c r="R3873" s="29" t="str">
        <f t="shared" si="839"/>
        <v/>
      </c>
      <c r="S3873" s="29" t="str">
        <f t="shared" si="840"/>
        <v/>
      </c>
      <c r="T3873" s="29" t="str">
        <f t="shared" si="841"/>
        <v/>
      </c>
      <c r="U3873" s="29"/>
      <c r="V3873" s="29"/>
      <c r="W3873" s="38" t="s">
        <v>2488</v>
      </c>
      <c r="X3873" s="29" t="s">
        <v>158</v>
      </c>
      <c r="Y3873" s="146">
        <v>15392</v>
      </c>
      <c r="Z3873" s="33">
        <v>19702</v>
      </c>
      <c r="AA3873" s="34">
        <f t="shared" si="830"/>
        <v>0.28000000000000003</v>
      </c>
      <c r="AB3873" s="33">
        <f t="shared" si="831"/>
        <v>19702</v>
      </c>
      <c r="AC3873" s="34">
        <f t="shared" si="832"/>
        <v>0.28001553326362955</v>
      </c>
      <c r="AD3873" s="145">
        <f t="shared" si="842"/>
        <v>16418.332999999999</v>
      </c>
      <c r="AE3873" s="105">
        <v>12826.666999999999</v>
      </c>
      <c r="AF3873" s="34" t="s">
        <v>36</v>
      </c>
      <c r="AG3873" s="34" t="s">
        <v>36</v>
      </c>
      <c r="AH3873" s="34" t="s">
        <v>36</v>
      </c>
      <c r="AI3873" s="29">
        <v>7.1109999999999998</v>
      </c>
      <c r="AJ3873" s="29">
        <v>0.13750000000000001</v>
      </c>
      <c r="AK3873" s="29">
        <v>0</v>
      </c>
      <c r="AL3873" s="29">
        <v>0</v>
      </c>
      <c r="AM3873" s="29" t="s">
        <v>28</v>
      </c>
      <c r="AN3873" s="44" t="s">
        <v>27</v>
      </c>
      <c r="AO3873" s="29" t="s">
        <v>28</v>
      </c>
      <c r="AP3873" s="29">
        <v>1</v>
      </c>
      <c r="AQ3873" s="29" t="s">
        <v>33</v>
      </c>
      <c r="AR3873" s="29" t="s">
        <v>33</v>
      </c>
      <c r="AS3873" s="29" t="s">
        <v>33</v>
      </c>
      <c r="AT3873" s="29"/>
      <c r="AU3873" s="144"/>
      <c r="AV3873" s="36" t="s">
        <v>28</v>
      </c>
      <c r="AW3873" s="102" t="s">
        <v>33</v>
      </c>
      <c r="AX3873" s="129" t="s">
        <v>33</v>
      </c>
      <c r="AY3873" s="106" t="e">
        <v>#N/A</v>
      </c>
      <c r="BD3873" t="s">
        <v>1724</v>
      </c>
      <c r="BE3873" t="e">
        <v>#N/A</v>
      </c>
      <c r="BF3873">
        <v>0</v>
      </c>
      <c r="BH3873" t="str">
        <f t="shared" si="836"/>
        <v/>
      </c>
      <c r="BJ3873" t="str">
        <f t="shared" si="837"/>
        <v>OK</v>
      </c>
      <c r="BK3873" s="130" t="s">
        <v>5302</v>
      </c>
      <c r="BL3873" s="130" t="e">
        <v>#VALUE!</v>
      </c>
      <c r="BM3873" s="131" t="s">
        <v>33</v>
      </c>
      <c r="BN3873" s="131" t="e">
        <v>#VALUE!</v>
      </c>
      <c r="BO3873" t="e">
        <v>#N/A</v>
      </c>
      <c r="BP3873">
        <v>0</v>
      </c>
    </row>
    <row r="3874" spans="1:68" ht="25.2" x14ac:dyDescent="0.3">
      <c r="A3874" s="1"/>
      <c r="B3874" s="47">
        <v>3513</v>
      </c>
      <c r="C3874" s="45">
        <v>1050553</v>
      </c>
      <c r="D3874" s="29"/>
      <c r="E3874" s="29"/>
      <c r="F3874" s="31" t="s">
        <v>3083</v>
      </c>
      <c r="G3874" s="29" t="s">
        <v>31</v>
      </c>
      <c r="H3874" s="29"/>
      <c r="I3874" s="148" t="s">
        <v>33</v>
      </c>
      <c r="J3874" s="147" t="s">
        <v>33</v>
      </c>
      <c r="K3874" s="148" t="e">
        <v>#N/A</v>
      </c>
      <c r="L3874" s="148" t="s">
        <v>32</v>
      </c>
      <c r="M3874" s="147" t="s">
        <v>33</v>
      </c>
      <c r="N3874" s="29" t="str">
        <f t="shared" si="833"/>
        <v/>
      </c>
      <c r="O3874" s="29" t="str">
        <f t="shared" si="834"/>
        <v/>
      </c>
      <c r="P3874" s="29" t="str">
        <f t="shared" si="835"/>
        <v/>
      </c>
      <c r="Q3874" s="29" t="str">
        <f t="shared" si="838"/>
        <v/>
      </c>
      <c r="R3874" s="29" t="str">
        <f t="shared" si="839"/>
        <v/>
      </c>
      <c r="S3874" s="29" t="str">
        <f t="shared" si="840"/>
        <v/>
      </c>
      <c r="T3874" s="29" t="str">
        <f t="shared" si="841"/>
        <v/>
      </c>
      <c r="U3874" s="29"/>
      <c r="V3874" s="29"/>
      <c r="W3874" s="38" t="s">
        <v>2488</v>
      </c>
      <c r="X3874" s="29" t="s">
        <v>158</v>
      </c>
      <c r="Y3874" s="146">
        <v>38404</v>
      </c>
      <c r="Z3874" s="33">
        <v>49157</v>
      </c>
      <c r="AA3874" s="34">
        <f t="shared" si="830"/>
        <v>0.28000000000000003</v>
      </c>
      <c r="AB3874" s="33">
        <f t="shared" si="831"/>
        <v>49157</v>
      </c>
      <c r="AC3874" s="34">
        <f t="shared" si="832"/>
        <v>0.27999689907298103</v>
      </c>
      <c r="AD3874" s="145">
        <f t="shared" si="842"/>
        <v>40964.167000000001</v>
      </c>
      <c r="AE3874" s="105">
        <v>32003.332999999999</v>
      </c>
      <c r="AF3874" s="34" t="s">
        <v>36</v>
      </c>
      <c r="AG3874" s="34" t="s">
        <v>36</v>
      </c>
      <c r="AH3874" s="34" t="s">
        <v>36</v>
      </c>
      <c r="AI3874" s="29">
        <v>14.72</v>
      </c>
      <c r="AJ3874" s="29">
        <v>1.2769999999999999</v>
      </c>
      <c r="AK3874" s="29">
        <v>0</v>
      </c>
      <c r="AL3874" s="29">
        <v>0</v>
      </c>
      <c r="AM3874" s="29" t="s">
        <v>28</v>
      </c>
      <c r="AN3874" s="44" t="s">
        <v>27</v>
      </c>
      <c r="AO3874" s="29" t="s">
        <v>28</v>
      </c>
      <c r="AP3874" s="29">
        <v>1</v>
      </c>
      <c r="AQ3874" s="29" t="s">
        <v>33</v>
      </c>
      <c r="AR3874" s="29" t="s">
        <v>33</v>
      </c>
      <c r="AS3874" s="29" t="s">
        <v>33</v>
      </c>
      <c r="AT3874" s="29"/>
      <c r="AU3874" s="144"/>
      <c r="AV3874" s="36" t="s">
        <v>28</v>
      </c>
      <c r="AW3874" s="102" t="s">
        <v>33</v>
      </c>
      <c r="AX3874" s="129" t="s">
        <v>33</v>
      </c>
      <c r="AY3874" s="106" t="e">
        <v>#N/A</v>
      </c>
      <c r="BD3874" t="s">
        <v>4683</v>
      </c>
      <c r="BE3874" t="e">
        <v>#N/A</v>
      </c>
      <c r="BF3874">
        <v>0</v>
      </c>
      <c r="BH3874" t="str">
        <f t="shared" si="836"/>
        <v/>
      </c>
      <c r="BJ3874" t="str">
        <f t="shared" si="837"/>
        <v>OK</v>
      </c>
      <c r="BK3874" s="130" t="s">
        <v>5302</v>
      </c>
      <c r="BL3874" s="130" t="e">
        <v>#VALUE!</v>
      </c>
      <c r="BM3874" s="131" t="s">
        <v>33</v>
      </c>
      <c r="BN3874" s="131" t="e">
        <v>#VALUE!</v>
      </c>
      <c r="BO3874" t="e">
        <v>#N/A</v>
      </c>
      <c r="BP3874">
        <v>0</v>
      </c>
    </row>
    <row r="3875" spans="1:68" ht="25.2" x14ac:dyDescent="0.3">
      <c r="A3875" s="1"/>
      <c r="B3875" s="47">
        <v>3514</v>
      </c>
      <c r="C3875" s="45">
        <v>1050554</v>
      </c>
      <c r="D3875" s="29"/>
      <c r="E3875" s="29"/>
      <c r="F3875" s="31" t="s">
        <v>3084</v>
      </c>
      <c r="G3875" s="29" t="s">
        <v>31</v>
      </c>
      <c r="H3875" s="29"/>
      <c r="I3875" s="148" t="s">
        <v>33</v>
      </c>
      <c r="J3875" s="147" t="s">
        <v>33</v>
      </c>
      <c r="K3875" s="148" t="e">
        <v>#N/A</v>
      </c>
      <c r="L3875" s="148" t="s">
        <v>32</v>
      </c>
      <c r="M3875" s="147" t="s">
        <v>33</v>
      </c>
      <c r="N3875" s="29" t="str">
        <f t="shared" si="833"/>
        <v/>
      </c>
      <c r="O3875" s="29" t="str">
        <f t="shared" si="834"/>
        <v/>
      </c>
      <c r="P3875" s="29" t="str">
        <f t="shared" si="835"/>
        <v/>
      </c>
      <c r="Q3875" s="29" t="str">
        <f t="shared" si="838"/>
        <v/>
      </c>
      <c r="R3875" s="29" t="str">
        <f t="shared" si="839"/>
        <v/>
      </c>
      <c r="S3875" s="29" t="str">
        <f t="shared" si="840"/>
        <v/>
      </c>
      <c r="T3875" s="29" t="str">
        <f t="shared" si="841"/>
        <v/>
      </c>
      <c r="U3875" s="29"/>
      <c r="V3875" s="29"/>
      <c r="W3875" s="38" t="s">
        <v>2488</v>
      </c>
      <c r="X3875" s="29" t="s">
        <v>158</v>
      </c>
      <c r="Y3875" s="146">
        <v>46198</v>
      </c>
      <c r="Z3875" s="33">
        <v>59134</v>
      </c>
      <c r="AA3875" s="34">
        <f t="shared" si="830"/>
        <v>0.28000000000000003</v>
      </c>
      <c r="AB3875" s="33">
        <f t="shared" si="831"/>
        <v>59134</v>
      </c>
      <c r="AC3875" s="34">
        <f t="shared" si="832"/>
        <v>0.28001212416132409</v>
      </c>
      <c r="AD3875" s="145">
        <f t="shared" si="842"/>
        <v>49278.332999999999</v>
      </c>
      <c r="AE3875" s="105">
        <v>38498.332999999999</v>
      </c>
      <c r="AF3875" s="34" t="s">
        <v>36</v>
      </c>
      <c r="AG3875" s="34" t="s">
        <v>36</v>
      </c>
      <c r="AH3875" s="34" t="s">
        <v>36</v>
      </c>
      <c r="AI3875" s="29">
        <v>14.72</v>
      </c>
      <c r="AJ3875" s="29">
        <v>1</v>
      </c>
      <c r="AK3875" s="29">
        <v>0</v>
      </c>
      <c r="AL3875" s="29">
        <v>0</v>
      </c>
      <c r="AM3875" s="29" t="s">
        <v>28</v>
      </c>
      <c r="AN3875" s="44" t="s">
        <v>27</v>
      </c>
      <c r="AO3875" s="29" t="s">
        <v>28</v>
      </c>
      <c r="AP3875" s="29">
        <v>1</v>
      </c>
      <c r="AQ3875" s="29" t="s">
        <v>33</v>
      </c>
      <c r="AR3875" s="29" t="s">
        <v>33</v>
      </c>
      <c r="AS3875" s="29" t="s">
        <v>33</v>
      </c>
      <c r="AT3875" s="29"/>
      <c r="AU3875" s="144"/>
      <c r="AV3875" s="36" t="s">
        <v>28</v>
      </c>
      <c r="AW3875" s="102" t="s">
        <v>33</v>
      </c>
      <c r="AX3875" s="129" t="s">
        <v>33</v>
      </c>
      <c r="AY3875" s="106" t="e">
        <v>#N/A</v>
      </c>
      <c r="BD3875" t="s">
        <v>4683</v>
      </c>
      <c r="BE3875" t="e">
        <v>#N/A</v>
      </c>
      <c r="BF3875">
        <v>0</v>
      </c>
      <c r="BH3875" t="str">
        <f t="shared" si="836"/>
        <v/>
      </c>
      <c r="BJ3875" t="str">
        <f t="shared" si="837"/>
        <v>OK</v>
      </c>
      <c r="BK3875" s="130" t="s">
        <v>5302</v>
      </c>
      <c r="BL3875" s="130" t="e">
        <v>#VALUE!</v>
      </c>
      <c r="BM3875" s="131" t="s">
        <v>33</v>
      </c>
      <c r="BN3875" s="131" t="e">
        <v>#VALUE!</v>
      </c>
      <c r="BO3875" t="e">
        <v>#N/A</v>
      </c>
      <c r="BP3875">
        <v>0</v>
      </c>
    </row>
    <row r="3876" spans="1:68" ht="25.2" x14ac:dyDescent="0.3">
      <c r="A3876" s="1"/>
      <c r="B3876" s="47">
        <v>3515</v>
      </c>
      <c r="C3876" s="45">
        <v>1050555</v>
      </c>
      <c r="D3876" s="29"/>
      <c r="E3876" s="29"/>
      <c r="F3876" s="31" t="s">
        <v>3085</v>
      </c>
      <c r="G3876" s="29" t="s">
        <v>31</v>
      </c>
      <c r="H3876" s="29"/>
      <c r="I3876" s="148" t="s">
        <v>33</v>
      </c>
      <c r="J3876" s="147" t="s">
        <v>33</v>
      </c>
      <c r="K3876" s="148" t="e">
        <v>#N/A</v>
      </c>
      <c r="L3876" s="148" t="s">
        <v>32</v>
      </c>
      <c r="M3876" s="147" t="s">
        <v>33</v>
      </c>
      <c r="N3876" s="29" t="str">
        <f t="shared" si="833"/>
        <v/>
      </c>
      <c r="O3876" s="29" t="str">
        <f t="shared" si="834"/>
        <v/>
      </c>
      <c r="P3876" s="29" t="str">
        <f t="shared" si="835"/>
        <v/>
      </c>
      <c r="Q3876" s="29" t="str">
        <f t="shared" si="838"/>
        <v/>
      </c>
      <c r="R3876" s="29" t="str">
        <f t="shared" si="839"/>
        <v/>
      </c>
      <c r="S3876" s="29" t="str">
        <f t="shared" si="840"/>
        <v/>
      </c>
      <c r="T3876" s="29" t="str">
        <f t="shared" si="841"/>
        <v/>
      </c>
      <c r="U3876" s="29"/>
      <c r="V3876" s="29"/>
      <c r="W3876" s="38" t="s">
        <v>2488</v>
      </c>
      <c r="X3876" s="29" t="s">
        <v>158</v>
      </c>
      <c r="Y3876" s="146">
        <v>38404</v>
      </c>
      <c r="Z3876" s="33">
        <v>49157</v>
      </c>
      <c r="AA3876" s="34">
        <f t="shared" si="830"/>
        <v>0.28000000000000003</v>
      </c>
      <c r="AB3876" s="33">
        <f t="shared" si="831"/>
        <v>49157</v>
      </c>
      <c r="AC3876" s="34">
        <f t="shared" si="832"/>
        <v>0.27999689907298103</v>
      </c>
      <c r="AD3876" s="145">
        <f t="shared" si="842"/>
        <v>40964.167000000001</v>
      </c>
      <c r="AE3876" s="105">
        <v>32003.332999999999</v>
      </c>
      <c r="AF3876" s="34" t="s">
        <v>36</v>
      </c>
      <c r="AG3876" s="34" t="s">
        <v>36</v>
      </c>
      <c r="AH3876" s="34" t="s">
        <v>36</v>
      </c>
      <c r="AI3876" s="29">
        <v>12.13</v>
      </c>
      <c r="AJ3876" s="29">
        <v>1.0089999999999999</v>
      </c>
      <c r="AK3876" s="29">
        <v>0</v>
      </c>
      <c r="AL3876" s="29">
        <v>0</v>
      </c>
      <c r="AM3876" s="29" t="s">
        <v>28</v>
      </c>
      <c r="AN3876" s="44" t="s">
        <v>27</v>
      </c>
      <c r="AO3876" s="29" t="s">
        <v>28</v>
      </c>
      <c r="AP3876" s="29">
        <v>1</v>
      </c>
      <c r="AQ3876" s="29" t="s">
        <v>33</v>
      </c>
      <c r="AR3876" s="29" t="s">
        <v>33</v>
      </c>
      <c r="AS3876" s="29" t="s">
        <v>33</v>
      </c>
      <c r="AT3876" s="29"/>
      <c r="AU3876" s="144"/>
      <c r="AV3876" s="36" t="s">
        <v>28</v>
      </c>
      <c r="AW3876" s="102" t="s">
        <v>33</v>
      </c>
      <c r="AX3876" s="129" t="s">
        <v>33</v>
      </c>
      <c r="AY3876" s="106" t="e">
        <v>#N/A</v>
      </c>
      <c r="BD3876" t="s">
        <v>4683</v>
      </c>
      <c r="BE3876" t="e">
        <v>#N/A</v>
      </c>
      <c r="BF3876">
        <v>0</v>
      </c>
      <c r="BH3876" t="str">
        <f t="shared" si="836"/>
        <v/>
      </c>
      <c r="BJ3876" t="str">
        <f t="shared" si="837"/>
        <v>OK</v>
      </c>
      <c r="BK3876" s="130" t="s">
        <v>5302</v>
      </c>
      <c r="BL3876" s="130" t="e">
        <v>#VALUE!</v>
      </c>
      <c r="BM3876" s="131" t="s">
        <v>33</v>
      </c>
      <c r="BN3876" s="131" t="e">
        <v>#VALUE!</v>
      </c>
      <c r="BO3876" t="e">
        <v>#N/A</v>
      </c>
      <c r="BP3876">
        <v>0</v>
      </c>
    </row>
    <row r="3877" spans="1:68" ht="25.2" x14ac:dyDescent="0.3">
      <c r="A3877" s="1"/>
      <c r="B3877" s="47">
        <v>3516</v>
      </c>
      <c r="C3877" s="45">
        <v>1050556</v>
      </c>
      <c r="D3877" s="29"/>
      <c r="E3877" s="29"/>
      <c r="F3877" s="31" t="s">
        <v>3086</v>
      </c>
      <c r="G3877" s="29" t="s">
        <v>31</v>
      </c>
      <c r="H3877" s="29"/>
      <c r="I3877" s="148" t="s">
        <v>33</v>
      </c>
      <c r="J3877" s="147" t="s">
        <v>33</v>
      </c>
      <c r="K3877" s="148" t="e">
        <v>#N/A</v>
      </c>
      <c r="L3877" s="148" t="s">
        <v>32</v>
      </c>
      <c r="M3877" s="147" t="s">
        <v>33</v>
      </c>
      <c r="N3877" s="29" t="str">
        <f t="shared" si="833"/>
        <v/>
      </c>
      <c r="O3877" s="29" t="str">
        <f t="shared" si="834"/>
        <v/>
      </c>
      <c r="P3877" s="29" t="str">
        <f t="shared" si="835"/>
        <v/>
      </c>
      <c r="Q3877" s="29" t="str">
        <f t="shared" si="838"/>
        <v/>
      </c>
      <c r="R3877" s="29" t="str">
        <f t="shared" si="839"/>
        <v/>
      </c>
      <c r="S3877" s="29" t="str">
        <f t="shared" si="840"/>
        <v/>
      </c>
      <c r="T3877" s="29" t="str">
        <f t="shared" si="841"/>
        <v/>
      </c>
      <c r="U3877" s="29"/>
      <c r="V3877" s="29"/>
      <c r="W3877" s="38" t="s">
        <v>2488</v>
      </c>
      <c r="X3877" s="29" t="s">
        <v>158</v>
      </c>
      <c r="Y3877" s="146">
        <v>46198</v>
      </c>
      <c r="Z3877" s="33">
        <v>59134</v>
      </c>
      <c r="AA3877" s="34">
        <f t="shared" si="830"/>
        <v>0.28000000000000003</v>
      </c>
      <c r="AB3877" s="33">
        <f t="shared" si="831"/>
        <v>59134</v>
      </c>
      <c r="AC3877" s="34">
        <f t="shared" si="832"/>
        <v>0.28001212416132409</v>
      </c>
      <c r="AD3877" s="145">
        <f t="shared" si="842"/>
        <v>49278.332999999999</v>
      </c>
      <c r="AE3877" s="105">
        <v>38498.332999999999</v>
      </c>
      <c r="AF3877" s="34" t="s">
        <v>36</v>
      </c>
      <c r="AG3877" s="34" t="s">
        <v>36</v>
      </c>
      <c r="AH3877" s="34" t="s">
        <v>36</v>
      </c>
      <c r="AI3877" s="29">
        <v>12.55</v>
      </c>
      <c r="AJ3877" s="29">
        <v>1.0089999999999999</v>
      </c>
      <c r="AK3877" s="29">
        <v>0</v>
      </c>
      <c r="AL3877" s="29">
        <v>0</v>
      </c>
      <c r="AM3877" s="29" t="s">
        <v>28</v>
      </c>
      <c r="AN3877" s="44" t="s">
        <v>27</v>
      </c>
      <c r="AO3877" s="29" t="s">
        <v>28</v>
      </c>
      <c r="AP3877" s="29">
        <v>1</v>
      </c>
      <c r="AQ3877" s="29" t="s">
        <v>33</v>
      </c>
      <c r="AR3877" s="29" t="s">
        <v>33</v>
      </c>
      <c r="AS3877" s="29" t="s">
        <v>33</v>
      </c>
      <c r="AT3877" s="29"/>
      <c r="AU3877" s="144"/>
      <c r="AV3877" s="36" t="s">
        <v>28</v>
      </c>
      <c r="AW3877" s="102" t="s">
        <v>33</v>
      </c>
      <c r="AX3877" s="129" t="s">
        <v>33</v>
      </c>
      <c r="AY3877" s="106" t="e">
        <v>#N/A</v>
      </c>
      <c r="BD3877" t="s">
        <v>4683</v>
      </c>
      <c r="BE3877" t="e">
        <v>#N/A</v>
      </c>
      <c r="BF3877">
        <v>0</v>
      </c>
      <c r="BH3877" t="str">
        <f t="shared" si="836"/>
        <v/>
      </c>
      <c r="BJ3877" t="str">
        <f t="shared" si="837"/>
        <v>OK</v>
      </c>
      <c r="BK3877" s="130" t="s">
        <v>5302</v>
      </c>
      <c r="BL3877" s="130" t="e">
        <v>#VALUE!</v>
      </c>
      <c r="BM3877" s="131" t="s">
        <v>33</v>
      </c>
      <c r="BN3877" s="131" t="e">
        <v>#VALUE!</v>
      </c>
      <c r="BO3877" t="e">
        <v>#N/A</v>
      </c>
      <c r="BP3877">
        <v>0</v>
      </c>
    </row>
    <row r="3878" spans="1:68" ht="25.2" x14ac:dyDescent="0.3">
      <c r="A3878" s="1"/>
      <c r="B3878" s="47">
        <v>3517</v>
      </c>
      <c r="C3878" s="45">
        <v>1050644</v>
      </c>
      <c r="D3878" s="29"/>
      <c r="E3878" s="29"/>
      <c r="F3878" s="31" t="s">
        <v>3087</v>
      </c>
      <c r="G3878" s="29" t="s">
        <v>31</v>
      </c>
      <c r="H3878" s="29"/>
      <c r="I3878" s="148" t="s">
        <v>33</v>
      </c>
      <c r="J3878" s="147" t="s">
        <v>33</v>
      </c>
      <c r="K3878" s="148" t="e">
        <v>#N/A</v>
      </c>
      <c r="L3878" s="148" t="s">
        <v>32</v>
      </c>
      <c r="M3878" s="147" t="s">
        <v>33</v>
      </c>
      <c r="N3878" s="29" t="str">
        <f t="shared" si="833"/>
        <v/>
      </c>
      <c r="O3878" s="29" t="str">
        <f t="shared" si="834"/>
        <v/>
      </c>
      <c r="P3878" s="29" t="str">
        <f t="shared" si="835"/>
        <v/>
      </c>
      <c r="Q3878" s="29" t="str">
        <f t="shared" si="838"/>
        <v/>
      </c>
      <c r="R3878" s="29" t="str">
        <f t="shared" si="839"/>
        <v/>
      </c>
      <c r="S3878" s="29" t="str">
        <f t="shared" si="840"/>
        <v/>
      </c>
      <c r="T3878" s="29" t="str">
        <f t="shared" si="841"/>
        <v/>
      </c>
      <c r="U3878" s="29"/>
      <c r="V3878" s="29"/>
      <c r="W3878" s="38" t="s">
        <v>2488</v>
      </c>
      <c r="X3878" s="29" t="s">
        <v>158</v>
      </c>
      <c r="Y3878" s="146">
        <v>11031</v>
      </c>
      <c r="Z3878" s="33">
        <v>14120</v>
      </c>
      <c r="AA3878" s="34">
        <f t="shared" ref="AA3878:AA3941" si="843">ROUND(Z3878/Y3878-1,3)</f>
        <v>0.28000000000000003</v>
      </c>
      <c r="AB3878" s="33">
        <f t="shared" ref="AB3878:AB3941" si="844">IF(OR(W3878="VLD MLC components",W3878="VLD MLC pipes",W3878="VLD PEX components",W3878="VLD PEX pipes",W3878="VLD PHC components",W3878="VLD PHC pipes"),"По запросу",Z3878)</f>
        <v>14120</v>
      </c>
      <c r="AC3878" s="34">
        <f t="shared" ref="AC3878:AC3941" si="845">(AD3878-AE3878)/AE3878</f>
        <v>0.28002904541745982</v>
      </c>
      <c r="AD3878" s="145">
        <f t="shared" si="842"/>
        <v>11766.666999999999</v>
      </c>
      <c r="AE3878" s="105">
        <v>9192.5</v>
      </c>
      <c r="AF3878" s="34" t="s">
        <v>36</v>
      </c>
      <c r="AG3878" s="34" t="s">
        <v>36</v>
      </c>
      <c r="AH3878" s="34" t="s">
        <v>36</v>
      </c>
      <c r="AI3878" s="29">
        <v>14.505000000000001</v>
      </c>
      <c r="AJ3878" s="29">
        <v>0.2</v>
      </c>
      <c r="AK3878" s="29">
        <v>0</v>
      </c>
      <c r="AL3878" s="29">
        <v>0</v>
      </c>
      <c r="AM3878" s="29" t="s">
        <v>28</v>
      </c>
      <c r="AN3878" s="44" t="s">
        <v>27</v>
      </c>
      <c r="AO3878" s="29" t="s">
        <v>28</v>
      </c>
      <c r="AP3878" s="29">
        <v>1</v>
      </c>
      <c r="AQ3878" s="29" t="s">
        <v>33</v>
      </c>
      <c r="AR3878" s="29" t="s">
        <v>33</v>
      </c>
      <c r="AS3878" s="29" t="s">
        <v>33</v>
      </c>
      <c r="AT3878" s="29"/>
      <c r="AU3878" s="144"/>
      <c r="AV3878" s="36" t="s">
        <v>28</v>
      </c>
      <c r="AW3878" s="102" t="s">
        <v>33</v>
      </c>
      <c r="AX3878" s="129" t="s">
        <v>33</v>
      </c>
      <c r="AY3878" s="106">
        <v>1</v>
      </c>
      <c r="BD3878" t="s">
        <v>1724</v>
      </c>
      <c r="BE3878" t="e">
        <v>#N/A</v>
      </c>
      <c r="BF3878">
        <v>0</v>
      </c>
      <c r="BH3878" t="str">
        <f t="shared" si="836"/>
        <v/>
      </c>
      <c r="BJ3878" t="str">
        <f t="shared" si="837"/>
        <v>OK</v>
      </c>
      <c r="BK3878" s="130" t="s">
        <v>5302</v>
      </c>
      <c r="BL3878" s="130" t="e">
        <v>#VALUE!</v>
      </c>
      <c r="BM3878" s="131" t="s">
        <v>33</v>
      </c>
      <c r="BN3878" s="131" t="e">
        <v>#VALUE!</v>
      </c>
      <c r="BO3878" t="e">
        <v>#N/A</v>
      </c>
      <c r="BP3878">
        <v>0</v>
      </c>
    </row>
    <row r="3879" spans="1:68" ht="25.2" x14ac:dyDescent="0.3">
      <c r="A3879" s="1"/>
      <c r="B3879" s="47">
        <v>3518</v>
      </c>
      <c r="C3879" s="45">
        <v>1050648</v>
      </c>
      <c r="D3879" s="29"/>
      <c r="E3879" s="29"/>
      <c r="F3879" s="31" t="s">
        <v>3088</v>
      </c>
      <c r="G3879" s="29" t="s">
        <v>31</v>
      </c>
      <c r="H3879" s="29"/>
      <c r="I3879" s="148" t="s">
        <v>33</v>
      </c>
      <c r="J3879" s="147" t="s">
        <v>33</v>
      </c>
      <c r="K3879" s="148" t="e">
        <v>#N/A</v>
      </c>
      <c r="L3879" s="148" t="s">
        <v>32</v>
      </c>
      <c r="M3879" s="147" t="s">
        <v>33</v>
      </c>
      <c r="N3879" s="29" t="str">
        <f t="shared" si="833"/>
        <v/>
      </c>
      <c r="O3879" s="29" t="str">
        <f t="shared" si="834"/>
        <v/>
      </c>
      <c r="P3879" s="29" t="str">
        <f t="shared" si="835"/>
        <v/>
      </c>
      <c r="Q3879" s="29" t="str">
        <f t="shared" si="838"/>
        <v/>
      </c>
      <c r="R3879" s="29" t="str">
        <f t="shared" si="839"/>
        <v/>
      </c>
      <c r="S3879" s="29" t="str">
        <f t="shared" si="840"/>
        <v/>
      </c>
      <c r="T3879" s="29" t="str">
        <f t="shared" si="841"/>
        <v/>
      </c>
      <c r="U3879" s="29"/>
      <c r="V3879" s="29"/>
      <c r="W3879" s="38" t="s">
        <v>2488</v>
      </c>
      <c r="X3879" s="29" t="s">
        <v>158</v>
      </c>
      <c r="Y3879" s="146">
        <v>6508</v>
      </c>
      <c r="Z3879" s="33">
        <v>8330</v>
      </c>
      <c r="AA3879" s="34">
        <f t="shared" si="843"/>
        <v>0.28000000000000003</v>
      </c>
      <c r="AB3879" s="33">
        <f t="shared" si="844"/>
        <v>8330</v>
      </c>
      <c r="AC3879" s="34">
        <f t="shared" si="845"/>
        <v>0.27996326244396219</v>
      </c>
      <c r="AD3879" s="145">
        <f t="shared" si="842"/>
        <v>6941.6670000000004</v>
      </c>
      <c r="AE3879" s="105">
        <v>5423.3329999999996</v>
      </c>
      <c r="AF3879" s="34" t="s">
        <v>36</v>
      </c>
      <c r="AG3879" s="34" t="s">
        <v>36</v>
      </c>
      <c r="AH3879" s="34" t="s">
        <v>36</v>
      </c>
      <c r="AI3879" s="29">
        <v>2</v>
      </c>
      <c r="AJ3879" s="29">
        <v>6.0000000000000001E-3</v>
      </c>
      <c r="AK3879" s="29">
        <v>0</v>
      </c>
      <c r="AL3879" s="29">
        <v>0</v>
      </c>
      <c r="AM3879" s="29" t="s">
        <v>28</v>
      </c>
      <c r="AN3879" s="44" t="s">
        <v>27</v>
      </c>
      <c r="AO3879" s="29" t="s">
        <v>28</v>
      </c>
      <c r="AP3879" s="29">
        <v>1</v>
      </c>
      <c r="AQ3879" s="29"/>
      <c r="AR3879" s="29"/>
      <c r="AS3879" s="29"/>
      <c r="AT3879" s="29"/>
      <c r="AU3879" s="144"/>
      <c r="AV3879" s="36" t="s">
        <v>28</v>
      </c>
      <c r="AW3879" s="102" t="s">
        <v>33</v>
      </c>
      <c r="AX3879" s="129" t="s">
        <v>33</v>
      </c>
      <c r="AY3879" s="106" t="e">
        <v>#N/A</v>
      </c>
      <c r="BD3879" t="s">
        <v>1724</v>
      </c>
      <c r="BE3879" t="e">
        <v>#N/A</v>
      </c>
      <c r="BF3879">
        <v>0</v>
      </c>
      <c r="BH3879" t="str">
        <f t="shared" si="836"/>
        <v/>
      </c>
      <c r="BJ3879" t="str">
        <f t="shared" si="837"/>
        <v>OK</v>
      </c>
      <c r="BK3879" s="130" t="s">
        <v>5302</v>
      </c>
      <c r="BL3879" s="130" t="e">
        <v>#VALUE!</v>
      </c>
      <c r="BM3879" s="131" t="s">
        <v>33</v>
      </c>
      <c r="BN3879" s="131" t="e">
        <v>#VALUE!</v>
      </c>
      <c r="BO3879" t="e">
        <v>#N/A</v>
      </c>
      <c r="BP3879">
        <v>0</v>
      </c>
    </row>
    <row r="3880" spans="1:68" ht="25.2" x14ac:dyDescent="0.3">
      <c r="A3880" s="1"/>
      <c r="B3880" s="47">
        <v>3519</v>
      </c>
      <c r="C3880" s="45">
        <v>1050654</v>
      </c>
      <c r="D3880" s="29"/>
      <c r="E3880" s="29"/>
      <c r="F3880" s="31" t="s">
        <v>3089</v>
      </c>
      <c r="G3880" s="29" t="s">
        <v>31</v>
      </c>
      <c r="H3880" s="29"/>
      <c r="I3880" s="148" t="s">
        <v>33</v>
      </c>
      <c r="J3880" s="147" t="s">
        <v>33</v>
      </c>
      <c r="K3880" s="148" t="e">
        <v>#N/A</v>
      </c>
      <c r="L3880" s="148" t="s">
        <v>32</v>
      </c>
      <c r="M3880" s="147" t="s">
        <v>33</v>
      </c>
      <c r="N3880" s="29" t="str">
        <f t="shared" si="833"/>
        <v/>
      </c>
      <c r="O3880" s="29" t="str">
        <f t="shared" si="834"/>
        <v/>
      </c>
      <c r="P3880" s="29" t="str">
        <f t="shared" si="835"/>
        <v/>
      </c>
      <c r="Q3880" s="29" t="str">
        <f t="shared" si="838"/>
        <v/>
      </c>
      <c r="R3880" s="29" t="str">
        <f t="shared" si="839"/>
        <v/>
      </c>
      <c r="S3880" s="29" t="str">
        <f t="shared" si="840"/>
        <v/>
      </c>
      <c r="T3880" s="29" t="str">
        <f t="shared" si="841"/>
        <v/>
      </c>
      <c r="U3880" s="29"/>
      <c r="V3880" s="29"/>
      <c r="W3880" s="38" t="s">
        <v>2488</v>
      </c>
      <c r="X3880" s="29" t="s">
        <v>158</v>
      </c>
      <c r="Y3880" s="146">
        <v>11031</v>
      </c>
      <c r="Z3880" s="33">
        <v>14120</v>
      </c>
      <c r="AA3880" s="34">
        <f t="shared" si="843"/>
        <v>0.28000000000000003</v>
      </c>
      <c r="AB3880" s="33">
        <f t="shared" si="844"/>
        <v>14120</v>
      </c>
      <c r="AC3880" s="34">
        <f t="shared" si="845"/>
        <v>0.28002904541745982</v>
      </c>
      <c r="AD3880" s="145">
        <f t="shared" si="842"/>
        <v>11766.666999999999</v>
      </c>
      <c r="AE3880" s="105">
        <v>9192.5</v>
      </c>
      <c r="AF3880" s="34" t="s">
        <v>36</v>
      </c>
      <c r="AG3880" s="34" t="s">
        <v>36</v>
      </c>
      <c r="AH3880" s="34" t="s">
        <v>36</v>
      </c>
      <c r="AI3880" s="29">
        <v>3</v>
      </c>
      <c r="AJ3880" s="29">
        <v>2.5000000000000001E-2</v>
      </c>
      <c r="AK3880" s="29">
        <v>0</v>
      </c>
      <c r="AL3880" s="29">
        <v>0</v>
      </c>
      <c r="AM3880" s="29" t="s">
        <v>28</v>
      </c>
      <c r="AN3880" s="44" t="s">
        <v>27</v>
      </c>
      <c r="AO3880" s="29" t="s">
        <v>28</v>
      </c>
      <c r="AP3880" s="29">
        <v>1</v>
      </c>
      <c r="AQ3880" s="29" t="s">
        <v>33</v>
      </c>
      <c r="AR3880" s="29" t="s">
        <v>33</v>
      </c>
      <c r="AS3880" s="29" t="s">
        <v>33</v>
      </c>
      <c r="AT3880" s="29"/>
      <c r="AU3880" s="144"/>
      <c r="AV3880" s="36" t="s">
        <v>28</v>
      </c>
      <c r="AW3880" s="102" t="s">
        <v>33</v>
      </c>
      <c r="AX3880" s="129" t="s">
        <v>33</v>
      </c>
      <c r="AY3880" s="106" t="e">
        <v>#N/A</v>
      </c>
      <c r="BD3880" t="s">
        <v>4691</v>
      </c>
      <c r="BE3880" t="e">
        <v>#N/A</v>
      </c>
      <c r="BF3880">
        <v>0</v>
      </c>
      <c r="BH3880" t="str">
        <f t="shared" si="836"/>
        <v/>
      </c>
      <c r="BJ3880" t="str">
        <f t="shared" si="837"/>
        <v>OK</v>
      </c>
      <c r="BK3880" s="130" t="s">
        <v>5302</v>
      </c>
      <c r="BL3880" s="130" t="e">
        <v>#VALUE!</v>
      </c>
      <c r="BM3880" s="131" t="s">
        <v>33</v>
      </c>
      <c r="BN3880" s="131" t="e">
        <v>#VALUE!</v>
      </c>
      <c r="BO3880" t="e">
        <v>#N/A</v>
      </c>
      <c r="BP3880">
        <v>0</v>
      </c>
    </row>
    <row r="3881" spans="1:68" ht="25.2" x14ac:dyDescent="0.3">
      <c r="A3881" s="1"/>
      <c r="B3881" s="47">
        <v>3520</v>
      </c>
      <c r="C3881" s="45">
        <v>1050655</v>
      </c>
      <c r="D3881" s="29"/>
      <c r="E3881" s="29"/>
      <c r="F3881" s="31" t="s">
        <v>3090</v>
      </c>
      <c r="G3881" s="29" t="s">
        <v>31</v>
      </c>
      <c r="H3881" s="29"/>
      <c r="I3881" s="148" t="s">
        <v>33</v>
      </c>
      <c r="J3881" s="147" t="s">
        <v>33</v>
      </c>
      <c r="K3881" s="148" t="e">
        <v>#N/A</v>
      </c>
      <c r="L3881" s="148" t="s">
        <v>32</v>
      </c>
      <c r="M3881" s="147" t="s">
        <v>33</v>
      </c>
      <c r="N3881" s="29" t="str">
        <f t="shared" ref="N3881:N3944" si="846">IFERROR(MID($D3881,1,7)+0,"")</f>
        <v/>
      </c>
      <c r="O3881" s="29" t="str">
        <f t="shared" ref="O3881:O3944" si="847">IFERROR(MID($D3881,10,7)+0,"")</f>
        <v/>
      </c>
      <c r="P3881" s="29" t="str">
        <f t="shared" ref="P3881:P3944" si="848">IFERROR(MID($D3881,19,7)+0,"")</f>
        <v/>
      </c>
      <c r="Q3881" s="29" t="str">
        <f t="shared" si="838"/>
        <v/>
      </c>
      <c r="R3881" s="29" t="str">
        <f t="shared" si="839"/>
        <v/>
      </c>
      <c r="S3881" s="29" t="str">
        <f t="shared" si="840"/>
        <v/>
      </c>
      <c r="T3881" s="29" t="str">
        <f t="shared" si="841"/>
        <v/>
      </c>
      <c r="U3881" s="29"/>
      <c r="V3881" s="29"/>
      <c r="W3881" s="38" t="s">
        <v>2488</v>
      </c>
      <c r="X3881" s="29" t="s">
        <v>158</v>
      </c>
      <c r="Y3881" s="146">
        <v>6552</v>
      </c>
      <c r="Z3881" s="33">
        <v>8386</v>
      </c>
      <c r="AA3881" s="34">
        <f t="shared" si="843"/>
        <v>0.28000000000000003</v>
      </c>
      <c r="AB3881" s="33">
        <f t="shared" si="844"/>
        <v>8386</v>
      </c>
      <c r="AC3881" s="34">
        <f t="shared" si="845"/>
        <v>0.2799144688644688</v>
      </c>
      <c r="AD3881" s="145">
        <f t="shared" si="842"/>
        <v>6988.3329999999996</v>
      </c>
      <c r="AE3881" s="105">
        <v>5460</v>
      </c>
      <c r="AF3881" s="34" t="s">
        <v>36</v>
      </c>
      <c r="AG3881" s="34" t="s">
        <v>36</v>
      </c>
      <c r="AH3881" s="34" t="s">
        <v>36</v>
      </c>
      <c r="AI3881" s="29">
        <v>4.1950000000000003</v>
      </c>
      <c r="AJ3881" s="29">
        <v>4.58E-2</v>
      </c>
      <c r="AK3881" s="29">
        <v>0</v>
      </c>
      <c r="AL3881" s="29">
        <v>0</v>
      </c>
      <c r="AM3881" s="29" t="s">
        <v>28</v>
      </c>
      <c r="AN3881" s="44" t="s">
        <v>27</v>
      </c>
      <c r="AO3881" s="29" t="s">
        <v>28</v>
      </c>
      <c r="AP3881" s="29">
        <v>1</v>
      </c>
      <c r="AQ3881" s="29" t="s">
        <v>33</v>
      </c>
      <c r="AR3881" s="29" t="s">
        <v>33</v>
      </c>
      <c r="AS3881" s="29" t="s">
        <v>33</v>
      </c>
      <c r="AT3881" s="29"/>
      <c r="AU3881" s="144"/>
      <c r="AV3881" s="36" t="s">
        <v>28</v>
      </c>
      <c r="AW3881" s="102" t="s">
        <v>33</v>
      </c>
      <c r="AX3881" s="129" t="s">
        <v>33</v>
      </c>
      <c r="AY3881" s="106">
        <v>5</v>
      </c>
      <c r="BD3881" t="s">
        <v>1724</v>
      </c>
      <c r="BE3881" t="e">
        <v>#N/A</v>
      </c>
      <c r="BF3881">
        <v>0</v>
      </c>
      <c r="BH3881" t="str">
        <f t="shared" ref="BH3881:BH3944" si="849">IF(OR(H3881="Регулярный ассортимент",AK3881&gt;0,AL3881&gt;0),"AV","")</f>
        <v/>
      </c>
      <c r="BJ3881" t="str">
        <f t="shared" ref="BJ3881:BJ3944" si="850">IF(AB3881-Z3881=0,"OK")</f>
        <v>OK</v>
      </c>
      <c r="BK3881" s="130" t="s">
        <v>5302</v>
      </c>
      <c r="BL3881" s="130" t="e">
        <v>#VALUE!</v>
      </c>
      <c r="BM3881" s="131" t="s">
        <v>33</v>
      </c>
      <c r="BN3881" s="131" t="e">
        <v>#VALUE!</v>
      </c>
      <c r="BO3881" t="e">
        <v>#N/A</v>
      </c>
      <c r="BP3881">
        <v>0</v>
      </c>
    </row>
    <row r="3882" spans="1:68" ht="25.2" x14ac:dyDescent="0.3">
      <c r="A3882" s="1"/>
      <c r="B3882" s="47">
        <v>3521</v>
      </c>
      <c r="C3882" s="45">
        <v>1050661</v>
      </c>
      <c r="D3882" s="29"/>
      <c r="E3882" s="29"/>
      <c r="F3882" s="31" t="s">
        <v>3091</v>
      </c>
      <c r="G3882" s="29" t="s">
        <v>31</v>
      </c>
      <c r="H3882" s="29"/>
      <c r="I3882" s="148" t="s">
        <v>33</v>
      </c>
      <c r="J3882" s="147" t="s">
        <v>33</v>
      </c>
      <c r="K3882" s="148" t="e">
        <v>#N/A</v>
      </c>
      <c r="L3882" s="148" t="s">
        <v>32</v>
      </c>
      <c r="M3882" s="147" t="s">
        <v>33</v>
      </c>
      <c r="N3882" s="29" t="str">
        <f t="shared" si="846"/>
        <v/>
      </c>
      <c r="O3882" s="29" t="str">
        <f t="shared" si="847"/>
        <v/>
      </c>
      <c r="P3882" s="29" t="str">
        <f t="shared" si="848"/>
        <v/>
      </c>
      <c r="Q3882" s="29" t="str">
        <f t="shared" si="838"/>
        <v/>
      </c>
      <c r="R3882" s="29" t="str">
        <f t="shared" si="839"/>
        <v/>
      </c>
      <c r="S3882" s="29" t="str">
        <f t="shared" si="840"/>
        <v/>
      </c>
      <c r="T3882" s="29" t="str">
        <f t="shared" si="841"/>
        <v/>
      </c>
      <c r="U3882" s="29"/>
      <c r="V3882" s="29"/>
      <c r="W3882" s="38" t="s">
        <v>2488</v>
      </c>
      <c r="X3882" s="29" t="s">
        <v>158</v>
      </c>
      <c r="Y3882" s="146">
        <v>1698</v>
      </c>
      <c r="Z3882" s="33">
        <v>2174</v>
      </c>
      <c r="AA3882" s="34">
        <f t="shared" si="843"/>
        <v>0.28000000000000003</v>
      </c>
      <c r="AB3882" s="33">
        <f t="shared" si="844"/>
        <v>2174</v>
      </c>
      <c r="AC3882" s="34">
        <f t="shared" si="845"/>
        <v>0.28033003533568901</v>
      </c>
      <c r="AD3882" s="145">
        <f t="shared" si="842"/>
        <v>1811.6669999999999</v>
      </c>
      <c r="AE3882" s="105">
        <v>1415</v>
      </c>
      <c r="AF3882" s="34" t="s">
        <v>36</v>
      </c>
      <c r="AG3882" s="34" t="s">
        <v>36</v>
      </c>
      <c r="AH3882" s="34" t="s">
        <v>36</v>
      </c>
      <c r="AI3882" s="29">
        <v>0.27</v>
      </c>
      <c r="AJ3882" s="29">
        <v>9.7000000000000005E-4</v>
      </c>
      <c r="AK3882" s="29">
        <v>0</v>
      </c>
      <c r="AL3882" s="29">
        <v>0</v>
      </c>
      <c r="AM3882" s="29" t="s">
        <v>28</v>
      </c>
      <c r="AN3882" s="44" t="s">
        <v>27</v>
      </c>
      <c r="AO3882" s="29" t="s">
        <v>28</v>
      </c>
      <c r="AP3882" s="29">
        <v>1</v>
      </c>
      <c r="AQ3882" s="29" t="s">
        <v>33</v>
      </c>
      <c r="AR3882" s="29" t="s">
        <v>33</v>
      </c>
      <c r="AS3882" s="29" t="s">
        <v>33</v>
      </c>
      <c r="AT3882" s="29"/>
      <c r="AU3882" s="144"/>
      <c r="AV3882" s="36" t="s">
        <v>28</v>
      </c>
      <c r="AW3882" s="102" t="s">
        <v>33</v>
      </c>
      <c r="AX3882" s="129" t="s">
        <v>33</v>
      </c>
      <c r="AY3882" s="106" t="e">
        <v>#N/A</v>
      </c>
      <c r="BD3882" t="s">
        <v>4692</v>
      </c>
      <c r="BE3882" t="e">
        <v>#N/A</v>
      </c>
      <c r="BF3882">
        <v>0</v>
      </c>
      <c r="BH3882" t="str">
        <f t="shared" si="849"/>
        <v/>
      </c>
      <c r="BJ3882" t="str">
        <f t="shared" si="850"/>
        <v>OK</v>
      </c>
      <c r="BK3882" s="130" t="s">
        <v>5302</v>
      </c>
      <c r="BL3882" s="130" t="e">
        <v>#VALUE!</v>
      </c>
      <c r="BM3882" s="131" t="s">
        <v>33</v>
      </c>
      <c r="BN3882" s="131" t="e">
        <v>#VALUE!</v>
      </c>
      <c r="BO3882" t="e">
        <v>#N/A</v>
      </c>
      <c r="BP3882">
        <v>0</v>
      </c>
    </row>
    <row r="3883" spans="1:68" ht="25.2" x14ac:dyDescent="0.3">
      <c r="A3883" s="1"/>
      <c r="B3883" s="47">
        <v>3522</v>
      </c>
      <c r="C3883" s="45">
        <v>1050662</v>
      </c>
      <c r="D3883" s="29"/>
      <c r="E3883" s="29"/>
      <c r="F3883" s="31" t="s">
        <v>3092</v>
      </c>
      <c r="G3883" s="29" t="s">
        <v>31</v>
      </c>
      <c r="H3883" s="29"/>
      <c r="I3883" s="148" t="s">
        <v>33</v>
      </c>
      <c r="J3883" s="147" t="s">
        <v>33</v>
      </c>
      <c r="K3883" s="148" t="e">
        <v>#N/A</v>
      </c>
      <c r="L3883" s="148" t="s">
        <v>32</v>
      </c>
      <c r="M3883" s="147" t="s">
        <v>33</v>
      </c>
      <c r="N3883" s="29" t="str">
        <f t="shared" si="846"/>
        <v/>
      </c>
      <c r="O3883" s="29" t="str">
        <f t="shared" si="847"/>
        <v/>
      </c>
      <c r="P3883" s="29" t="str">
        <f t="shared" si="848"/>
        <v/>
      </c>
      <c r="Q3883" s="29" t="str">
        <f t="shared" si="838"/>
        <v/>
      </c>
      <c r="R3883" s="29" t="str">
        <f t="shared" si="839"/>
        <v/>
      </c>
      <c r="S3883" s="29" t="str">
        <f t="shared" si="840"/>
        <v/>
      </c>
      <c r="T3883" s="29" t="str">
        <f t="shared" si="841"/>
        <v/>
      </c>
      <c r="U3883" s="29"/>
      <c r="V3883" s="29"/>
      <c r="W3883" s="38" t="s">
        <v>2488</v>
      </c>
      <c r="X3883" s="29" t="s">
        <v>158</v>
      </c>
      <c r="Y3883" s="146">
        <v>7902</v>
      </c>
      <c r="Z3883" s="33">
        <v>10114</v>
      </c>
      <c r="AA3883" s="34">
        <f t="shared" si="843"/>
        <v>0.28000000000000003</v>
      </c>
      <c r="AB3883" s="33">
        <f t="shared" si="844"/>
        <v>10114</v>
      </c>
      <c r="AC3883" s="34">
        <f t="shared" si="845"/>
        <v>0.27992908124525445</v>
      </c>
      <c r="AD3883" s="145">
        <f t="shared" si="842"/>
        <v>8428.3330000000005</v>
      </c>
      <c r="AE3883" s="105">
        <v>6585</v>
      </c>
      <c r="AF3883" s="34" t="s">
        <v>36</v>
      </c>
      <c r="AG3883" s="34" t="s">
        <v>36</v>
      </c>
      <c r="AH3883" s="34" t="s">
        <v>36</v>
      </c>
      <c r="AI3883" s="29">
        <v>1.6</v>
      </c>
      <c r="AJ3883" s="29">
        <v>1.3950000000000001E-2</v>
      </c>
      <c r="AK3883" s="29">
        <v>0</v>
      </c>
      <c r="AL3883" s="29">
        <v>0</v>
      </c>
      <c r="AM3883" s="29" t="s">
        <v>28</v>
      </c>
      <c r="AN3883" s="44" t="s">
        <v>27</v>
      </c>
      <c r="AO3883" s="29" t="s">
        <v>28</v>
      </c>
      <c r="AP3883" s="29">
        <v>1</v>
      </c>
      <c r="AQ3883" s="29"/>
      <c r="AR3883" s="29"/>
      <c r="AS3883" s="29"/>
      <c r="AT3883" s="29"/>
      <c r="AU3883" s="144"/>
      <c r="AV3883" s="36" t="s">
        <v>28</v>
      </c>
      <c r="AW3883" s="102" t="s">
        <v>33</v>
      </c>
      <c r="AX3883" s="129" t="s">
        <v>33</v>
      </c>
      <c r="AY3883" s="106" t="e">
        <v>#N/A</v>
      </c>
      <c r="BD3883">
        <v>0</v>
      </c>
      <c r="BE3883" t="e">
        <v>#N/A</v>
      </c>
      <c r="BF3883">
        <v>0</v>
      </c>
      <c r="BH3883" t="str">
        <f t="shared" si="849"/>
        <v/>
      </c>
      <c r="BJ3883" t="str">
        <f t="shared" si="850"/>
        <v>OK</v>
      </c>
      <c r="BK3883" s="130" t="s">
        <v>5302</v>
      </c>
      <c r="BL3883" s="130" t="e">
        <v>#VALUE!</v>
      </c>
      <c r="BM3883" s="131" t="s">
        <v>33</v>
      </c>
      <c r="BN3883" s="131" t="e">
        <v>#VALUE!</v>
      </c>
      <c r="BO3883" t="e">
        <v>#N/A</v>
      </c>
      <c r="BP3883">
        <v>0</v>
      </c>
    </row>
    <row r="3884" spans="1:68" ht="25.2" x14ac:dyDescent="0.3">
      <c r="A3884" s="1"/>
      <c r="B3884" s="47">
        <v>3523</v>
      </c>
      <c r="C3884" s="45">
        <v>1050671</v>
      </c>
      <c r="D3884" s="29"/>
      <c r="E3884" s="29"/>
      <c r="F3884" s="31" t="s">
        <v>3093</v>
      </c>
      <c r="G3884" s="29" t="s">
        <v>31</v>
      </c>
      <c r="H3884" s="29"/>
      <c r="I3884" s="148" t="s">
        <v>33</v>
      </c>
      <c r="J3884" s="147" t="s">
        <v>33</v>
      </c>
      <c r="K3884" s="148" t="e">
        <v>#N/A</v>
      </c>
      <c r="L3884" s="148" t="s">
        <v>32</v>
      </c>
      <c r="M3884" s="147" t="s">
        <v>33</v>
      </c>
      <c r="N3884" s="29" t="str">
        <f t="shared" si="846"/>
        <v/>
      </c>
      <c r="O3884" s="29" t="str">
        <f t="shared" si="847"/>
        <v/>
      </c>
      <c r="P3884" s="29" t="str">
        <f t="shared" si="848"/>
        <v/>
      </c>
      <c r="Q3884" s="29" t="str">
        <f t="shared" si="838"/>
        <v/>
      </c>
      <c r="R3884" s="29" t="str">
        <f t="shared" si="839"/>
        <v/>
      </c>
      <c r="S3884" s="29" t="str">
        <f t="shared" si="840"/>
        <v/>
      </c>
      <c r="T3884" s="29" t="str">
        <f t="shared" si="841"/>
        <v/>
      </c>
      <c r="U3884" s="29"/>
      <c r="V3884" s="29"/>
      <c r="W3884" s="38" t="s">
        <v>2488</v>
      </c>
      <c r="X3884" s="29" t="s">
        <v>158</v>
      </c>
      <c r="Y3884" s="146">
        <v>20728</v>
      </c>
      <c r="Z3884" s="33">
        <v>26532</v>
      </c>
      <c r="AA3884" s="34">
        <f t="shared" si="843"/>
        <v>0.28000000000000003</v>
      </c>
      <c r="AB3884" s="33">
        <f t="shared" si="844"/>
        <v>26532</v>
      </c>
      <c r="AC3884" s="34">
        <f t="shared" si="845"/>
        <v>0.28000774372843978</v>
      </c>
      <c r="AD3884" s="145">
        <f t="shared" si="842"/>
        <v>22110</v>
      </c>
      <c r="AE3884" s="105">
        <v>17273.332999999999</v>
      </c>
      <c r="AF3884" s="34" t="s">
        <v>36</v>
      </c>
      <c r="AG3884" s="34" t="s">
        <v>36</v>
      </c>
      <c r="AH3884" s="34" t="s">
        <v>36</v>
      </c>
      <c r="AI3884" s="29">
        <v>33</v>
      </c>
      <c r="AJ3884" s="29">
        <v>4.1700000000000001E-2</v>
      </c>
      <c r="AK3884" s="29">
        <v>0</v>
      </c>
      <c r="AL3884" s="29">
        <v>0</v>
      </c>
      <c r="AM3884" s="29" t="s">
        <v>28</v>
      </c>
      <c r="AN3884" s="44" t="s">
        <v>27</v>
      </c>
      <c r="AO3884" s="29" t="s">
        <v>28</v>
      </c>
      <c r="AP3884" s="29">
        <v>1</v>
      </c>
      <c r="AQ3884" s="29" t="s">
        <v>33</v>
      </c>
      <c r="AR3884" s="29" t="s">
        <v>33</v>
      </c>
      <c r="AS3884" s="29" t="s">
        <v>33</v>
      </c>
      <c r="AT3884" s="29"/>
      <c r="AU3884" s="144"/>
      <c r="AV3884" s="36" t="s">
        <v>28</v>
      </c>
      <c r="AW3884" s="102" t="s">
        <v>33</v>
      </c>
      <c r="AX3884" s="129" t="s">
        <v>33</v>
      </c>
      <c r="AY3884" s="106" t="e">
        <v>#N/A</v>
      </c>
      <c r="BD3884" t="s">
        <v>4693</v>
      </c>
      <c r="BE3884" t="e">
        <v>#N/A</v>
      </c>
      <c r="BF3884">
        <v>0</v>
      </c>
      <c r="BH3884" t="str">
        <f t="shared" si="849"/>
        <v/>
      </c>
      <c r="BJ3884" t="str">
        <f t="shared" si="850"/>
        <v>OK</v>
      </c>
      <c r="BK3884" s="130" t="s">
        <v>5302</v>
      </c>
      <c r="BL3884" s="130" t="e">
        <v>#VALUE!</v>
      </c>
      <c r="BM3884" s="131" t="s">
        <v>33</v>
      </c>
      <c r="BN3884" s="131" t="e">
        <v>#VALUE!</v>
      </c>
      <c r="BO3884" t="e">
        <v>#N/A</v>
      </c>
      <c r="BP3884">
        <v>0</v>
      </c>
    </row>
    <row r="3885" spans="1:68" ht="25.2" x14ac:dyDescent="0.3">
      <c r="A3885" s="1"/>
      <c r="B3885" s="47">
        <v>3524</v>
      </c>
      <c r="C3885" s="45">
        <v>1050676</v>
      </c>
      <c r="D3885" s="29"/>
      <c r="E3885" s="29"/>
      <c r="F3885" s="31" t="s">
        <v>3094</v>
      </c>
      <c r="G3885" s="29" t="s">
        <v>31</v>
      </c>
      <c r="H3885" s="29"/>
      <c r="I3885" s="148" t="s">
        <v>33</v>
      </c>
      <c r="J3885" s="147" t="s">
        <v>33</v>
      </c>
      <c r="K3885" s="148" t="e">
        <v>#N/A</v>
      </c>
      <c r="L3885" s="148" t="s">
        <v>32</v>
      </c>
      <c r="M3885" s="147" t="s">
        <v>33</v>
      </c>
      <c r="N3885" s="29" t="str">
        <f t="shared" si="846"/>
        <v/>
      </c>
      <c r="O3885" s="29" t="str">
        <f t="shared" si="847"/>
        <v/>
      </c>
      <c r="P3885" s="29" t="str">
        <f t="shared" si="848"/>
        <v/>
      </c>
      <c r="Q3885" s="29" t="str">
        <f t="shared" si="838"/>
        <v/>
      </c>
      <c r="R3885" s="29" t="str">
        <f t="shared" si="839"/>
        <v/>
      </c>
      <c r="S3885" s="29" t="str">
        <f t="shared" si="840"/>
        <v/>
      </c>
      <c r="T3885" s="29" t="str">
        <f t="shared" si="841"/>
        <v/>
      </c>
      <c r="U3885" s="29"/>
      <c r="V3885" s="29"/>
      <c r="W3885" s="38" t="s">
        <v>2488</v>
      </c>
      <c r="X3885" s="29" t="s">
        <v>158</v>
      </c>
      <c r="Y3885" s="146">
        <v>6478</v>
      </c>
      <c r="Z3885" s="33">
        <v>8292</v>
      </c>
      <c r="AA3885" s="34">
        <f t="shared" si="843"/>
        <v>0.28000000000000003</v>
      </c>
      <c r="AB3885" s="33">
        <f t="shared" si="844"/>
        <v>8292</v>
      </c>
      <c r="AC3885" s="34">
        <f t="shared" si="845"/>
        <v>0.28002477801943682</v>
      </c>
      <c r="AD3885" s="145">
        <f t="shared" si="842"/>
        <v>6910</v>
      </c>
      <c r="AE3885" s="105">
        <v>5398.3329999999996</v>
      </c>
      <c r="AF3885" s="34" t="s">
        <v>36</v>
      </c>
      <c r="AG3885" s="34" t="s">
        <v>36</v>
      </c>
      <c r="AH3885" s="34" t="s">
        <v>36</v>
      </c>
      <c r="AI3885" s="29">
        <v>0.02</v>
      </c>
      <c r="AJ3885" s="29">
        <v>0.01</v>
      </c>
      <c r="AK3885" s="29">
        <v>0</v>
      </c>
      <c r="AL3885" s="29">
        <v>0</v>
      </c>
      <c r="AM3885" s="29" t="s">
        <v>28</v>
      </c>
      <c r="AN3885" s="44" t="s">
        <v>27</v>
      </c>
      <c r="AO3885" s="29" t="s">
        <v>28</v>
      </c>
      <c r="AP3885" s="29">
        <v>1</v>
      </c>
      <c r="AQ3885" s="29" t="s">
        <v>33</v>
      </c>
      <c r="AR3885" s="29" t="s">
        <v>33</v>
      </c>
      <c r="AS3885" s="29" t="s">
        <v>33</v>
      </c>
      <c r="AT3885" s="29"/>
      <c r="AU3885" s="144"/>
      <c r="AV3885" s="36" t="s">
        <v>28</v>
      </c>
      <c r="AW3885" s="102" t="s">
        <v>33</v>
      </c>
      <c r="AX3885" s="129" t="s">
        <v>33</v>
      </c>
      <c r="AY3885" s="106" t="e">
        <v>#N/A</v>
      </c>
      <c r="BD3885" t="s">
        <v>1724</v>
      </c>
      <c r="BE3885" t="e">
        <v>#N/A</v>
      </c>
      <c r="BF3885">
        <v>0</v>
      </c>
      <c r="BH3885" t="str">
        <f t="shared" si="849"/>
        <v/>
      </c>
      <c r="BJ3885" t="str">
        <f t="shared" si="850"/>
        <v>OK</v>
      </c>
      <c r="BK3885" s="130" t="s">
        <v>5302</v>
      </c>
      <c r="BL3885" s="130" t="e">
        <v>#VALUE!</v>
      </c>
      <c r="BM3885" s="131" t="s">
        <v>33</v>
      </c>
      <c r="BN3885" s="131" t="e">
        <v>#VALUE!</v>
      </c>
      <c r="BO3885" t="e">
        <v>#N/A</v>
      </c>
      <c r="BP3885">
        <v>0</v>
      </c>
    </row>
    <row r="3886" spans="1:68" ht="25.2" x14ac:dyDescent="0.3">
      <c r="A3886" s="1"/>
      <c r="B3886" s="47">
        <v>3525</v>
      </c>
      <c r="C3886" s="45">
        <v>1050677</v>
      </c>
      <c r="D3886" s="29"/>
      <c r="E3886" s="29"/>
      <c r="F3886" s="31" t="s">
        <v>3095</v>
      </c>
      <c r="G3886" s="29" t="s">
        <v>31</v>
      </c>
      <c r="H3886" s="29"/>
      <c r="I3886" s="148" t="s">
        <v>33</v>
      </c>
      <c r="J3886" s="147" t="s">
        <v>33</v>
      </c>
      <c r="K3886" s="148" t="e">
        <v>#N/A</v>
      </c>
      <c r="L3886" s="148" t="s">
        <v>32</v>
      </c>
      <c r="M3886" s="147" t="s">
        <v>33</v>
      </c>
      <c r="N3886" s="29" t="str">
        <f t="shared" si="846"/>
        <v/>
      </c>
      <c r="O3886" s="29" t="str">
        <f t="shared" si="847"/>
        <v/>
      </c>
      <c r="P3886" s="29" t="str">
        <f t="shared" si="848"/>
        <v/>
      </c>
      <c r="Q3886" s="29" t="str">
        <f t="shared" si="838"/>
        <v/>
      </c>
      <c r="R3886" s="29" t="str">
        <f t="shared" si="839"/>
        <v/>
      </c>
      <c r="S3886" s="29" t="str">
        <f t="shared" si="840"/>
        <v/>
      </c>
      <c r="T3886" s="29" t="str">
        <f t="shared" si="841"/>
        <v/>
      </c>
      <c r="U3886" s="29"/>
      <c r="V3886" s="29"/>
      <c r="W3886" s="38" t="s">
        <v>2488</v>
      </c>
      <c r="X3886" s="29" t="s">
        <v>158</v>
      </c>
      <c r="Y3886" s="146">
        <v>4626</v>
      </c>
      <c r="Z3886" s="33">
        <v>5922</v>
      </c>
      <c r="AA3886" s="34">
        <f t="shared" si="843"/>
        <v>0.28000000000000003</v>
      </c>
      <c r="AB3886" s="33">
        <f t="shared" si="844"/>
        <v>5922</v>
      </c>
      <c r="AC3886" s="34">
        <f t="shared" si="845"/>
        <v>0.28015564202334631</v>
      </c>
      <c r="AD3886" s="145">
        <f t="shared" si="842"/>
        <v>4935</v>
      </c>
      <c r="AE3886" s="105">
        <v>3855</v>
      </c>
      <c r="AF3886" s="34" t="s">
        <v>36</v>
      </c>
      <c r="AG3886" s="34" t="s">
        <v>36</v>
      </c>
      <c r="AH3886" s="34" t="s">
        <v>36</v>
      </c>
      <c r="AI3886" s="29">
        <v>0.9</v>
      </c>
      <c r="AJ3886" s="29">
        <v>1.7559999999999999E-2</v>
      </c>
      <c r="AK3886" s="29">
        <v>0</v>
      </c>
      <c r="AL3886" s="29">
        <v>0</v>
      </c>
      <c r="AM3886" s="29" t="s">
        <v>28</v>
      </c>
      <c r="AN3886" s="44" t="s">
        <v>27</v>
      </c>
      <c r="AO3886" s="29" t="s">
        <v>28</v>
      </c>
      <c r="AP3886" s="29">
        <v>1</v>
      </c>
      <c r="AQ3886" s="29" t="s">
        <v>33</v>
      </c>
      <c r="AR3886" s="29" t="s">
        <v>33</v>
      </c>
      <c r="AS3886" s="29" t="s">
        <v>33</v>
      </c>
      <c r="AT3886" s="29"/>
      <c r="AU3886" s="144"/>
      <c r="AV3886" s="36" t="s">
        <v>28</v>
      </c>
      <c r="AW3886" s="102" t="s">
        <v>33</v>
      </c>
      <c r="AX3886" s="129" t="s">
        <v>33</v>
      </c>
      <c r="AY3886" s="106" t="e">
        <v>#N/A</v>
      </c>
      <c r="BD3886" t="s">
        <v>4694</v>
      </c>
      <c r="BE3886" t="e">
        <v>#N/A</v>
      </c>
      <c r="BF3886" t="s">
        <v>4747</v>
      </c>
      <c r="BH3886" t="str">
        <f t="shared" si="849"/>
        <v/>
      </c>
      <c r="BJ3886" t="str">
        <f t="shared" si="850"/>
        <v>OK</v>
      </c>
      <c r="BK3886" s="130" t="s">
        <v>5302</v>
      </c>
      <c r="BL3886" s="130" t="e">
        <v>#VALUE!</v>
      </c>
      <c r="BM3886" s="131" t="s">
        <v>33</v>
      </c>
      <c r="BN3886" s="131" t="e">
        <v>#VALUE!</v>
      </c>
      <c r="BO3886" t="e">
        <v>#N/A</v>
      </c>
      <c r="BP3886">
        <v>0</v>
      </c>
    </row>
    <row r="3887" spans="1:68" ht="25.2" x14ac:dyDescent="0.3">
      <c r="A3887" s="1"/>
      <c r="B3887" s="47">
        <v>3526</v>
      </c>
      <c r="C3887" s="45">
        <v>1050679</v>
      </c>
      <c r="D3887" s="29"/>
      <c r="E3887" s="29"/>
      <c r="F3887" s="39" t="s">
        <v>3096</v>
      </c>
      <c r="G3887" s="29" t="s">
        <v>61</v>
      </c>
      <c r="H3887" s="70" t="s">
        <v>69</v>
      </c>
      <c r="I3887" s="148" t="s">
        <v>33</v>
      </c>
      <c r="J3887" s="147" t="s">
        <v>33</v>
      </c>
      <c r="K3887" s="148" t="e">
        <v>#N/A</v>
      </c>
      <c r="L3887" s="148" t="s">
        <v>32</v>
      </c>
      <c r="M3887" s="147" t="s">
        <v>33</v>
      </c>
      <c r="N3887" s="29" t="str">
        <f t="shared" si="846"/>
        <v/>
      </c>
      <c r="O3887" s="29" t="str">
        <f t="shared" si="847"/>
        <v/>
      </c>
      <c r="P3887" s="29" t="str">
        <f t="shared" si="848"/>
        <v/>
      </c>
      <c r="Q3887" s="29" t="str">
        <f t="shared" si="838"/>
        <v/>
      </c>
      <c r="R3887" s="29" t="str">
        <f t="shared" si="839"/>
        <v/>
      </c>
      <c r="S3887" s="29" t="str">
        <f t="shared" si="840"/>
        <v/>
      </c>
      <c r="T3887" s="29" t="str">
        <f t="shared" si="841"/>
        <v/>
      </c>
      <c r="U3887" s="29"/>
      <c r="V3887" s="29"/>
      <c r="W3887" s="38" t="s">
        <v>2488</v>
      </c>
      <c r="X3887" s="29" t="s">
        <v>158</v>
      </c>
      <c r="Y3887" s="146">
        <v>9831</v>
      </c>
      <c r="Z3887" s="33">
        <v>10814</v>
      </c>
      <c r="AA3887" s="34">
        <f t="shared" si="843"/>
        <v>0.1</v>
      </c>
      <c r="AB3887" s="33">
        <f t="shared" si="844"/>
        <v>10814</v>
      </c>
      <c r="AC3887" s="34">
        <f t="shared" si="845"/>
        <v>9.9989868782422886E-2</v>
      </c>
      <c r="AD3887" s="145">
        <f t="shared" si="842"/>
        <v>9011.6669999999995</v>
      </c>
      <c r="AE3887" s="105">
        <v>8192.5</v>
      </c>
      <c r="AF3887" s="34" t="e">
        <v>#N/A</v>
      </c>
      <c r="AG3887" s="34" t="e">
        <v>#N/A</v>
      </c>
      <c r="AH3887" s="34" t="e">
        <v>#N/A</v>
      </c>
      <c r="AI3887" s="29">
        <v>0.66500000000000004</v>
      </c>
      <c r="AJ3887" s="29">
        <v>6.0000000000000002E-5</v>
      </c>
      <c r="AK3887" s="29">
        <v>0</v>
      </c>
      <c r="AL3887" s="29">
        <v>0</v>
      </c>
      <c r="AM3887" s="29" t="s">
        <v>27</v>
      </c>
      <c r="AN3887" s="44" t="s">
        <v>27</v>
      </c>
      <c r="AO3887" s="29" t="s">
        <v>27</v>
      </c>
      <c r="AP3887" s="29">
        <v>1</v>
      </c>
      <c r="AQ3887" s="29"/>
      <c r="AR3887" s="29"/>
      <c r="AS3887" s="29"/>
      <c r="AT3887" s="29"/>
      <c r="AU3887" s="144"/>
      <c r="AV3887" s="36" t="s">
        <v>28</v>
      </c>
      <c r="AW3887" s="102" t="s">
        <v>33</v>
      </c>
      <c r="AX3887" s="129" t="s">
        <v>33</v>
      </c>
      <c r="AY3887" s="106" t="e">
        <v>#N/A</v>
      </c>
      <c r="BD3887" t="s">
        <v>1724</v>
      </c>
      <c r="BE3887" t="e">
        <v>#N/A</v>
      </c>
      <c r="BF3887" t="e">
        <v>#N/A</v>
      </c>
      <c r="BH3887" t="str">
        <f t="shared" si="849"/>
        <v/>
      </c>
      <c r="BJ3887" t="str">
        <f t="shared" si="850"/>
        <v>OK</v>
      </c>
      <c r="BK3887" s="130" t="s">
        <v>5302</v>
      </c>
      <c r="BL3887" s="130" t="e">
        <v>#VALUE!</v>
      </c>
      <c r="BM3887" s="131" t="s">
        <v>33</v>
      </c>
      <c r="BN3887" s="131" t="e">
        <v>#VALUE!</v>
      </c>
      <c r="BO3887" t="e">
        <v>#N/A</v>
      </c>
      <c r="BP3887">
        <v>0</v>
      </c>
    </row>
    <row r="3888" spans="1:68" ht="25.2" x14ac:dyDescent="0.3">
      <c r="A3888" s="1"/>
      <c r="B3888" s="47">
        <v>3527</v>
      </c>
      <c r="C3888" s="45">
        <v>1067938</v>
      </c>
      <c r="D3888" s="40">
        <v>1050697</v>
      </c>
      <c r="E3888" s="40"/>
      <c r="F3888" s="31" t="s">
        <v>3097</v>
      </c>
      <c r="G3888" s="37" t="s">
        <v>31</v>
      </c>
      <c r="H3888" s="29"/>
      <c r="I3888" s="148" t="s">
        <v>33</v>
      </c>
      <c r="J3888" s="147" t="s">
        <v>33</v>
      </c>
      <c r="K3888" s="148" t="e">
        <v>#N/A</v>
      </c>
      <c r="L3888" s="148" t="s">
        <v>32</v>
      </c>
      <c r="M3888" s="147" t="s">
        <v>33</v>
      </c>
      <c r="N3888" s="29">
        <f t="shared" si="846"/>
        <v>1050697</v>
      </c>
      <c r="O3888" s="29" t="str">
        <f t="shared" si="847"/>
        <v/>
      </c>
      <c r="P3888" s="29" t="str">
        <f t="shared" si="848"/>
        <v/>
      </c>
      <c r="Q3888" s="29" t="str">
        <f t="shared" si="838"/>
        <v/>
      </c>
      <c r="R3888" s="29" t="str">
        <f t="shared" si="839"/>
        <v/>
      </c>
      <c r="S3888" s="29" t="str">
        <f t="shared" si="840"/>
        <v/>
      </c>
      <c r="T3888" s="29" t="str">
        <f t="shared" si="841"/>
        <v/>
      </c>
      <c r="U3888" s="29"/>
      <c r="V3888" s="29"/>
      <c r="W3888" s="38" t="s">
        <v>2488</v>
      </c>
      <c r="X3888" s="37" t="s">
        <v>158</v>
      </c>
      <c r="Y3888" s="146">
        <v>23486</v>
      </c>
      <c r="Z3888" s="33">
        <v>30063</v>
      </c>
      <c r="AA3888" s="34">
        <f t="shared" si="843"/>
        <v>0.28000000000000003</v>
      </c>
      <c r="AB3888" s="33">
        <f t="shared" si="844"/>
        <v>30063</v>
      </c>
      <c r="AC3888" s="34">
        <f t="shared" si="845"/>
        <v>0.2800391504719551</v>
      </c>
      <c r="AD3888" s="145">
        <f t="shared" si="842"/>
        <v>25052.5</v>
      </c>
      <c r="AE3888" s="105">
        <v>19571.667000000001</v>
      </c>
      <c r="AF3888" s="34" t="s">
        <v>36</v>
      </c>
      <c r="AG3888" s="34" t="s">
        <v>36</v>
      </c>
      <c r="AH3888" s="34" t="s">
        <v>36</v>
      </c>
      <c r="AI3888" s="29">
        <v>39</v>
      </c>
      <c r="AJ3888" s="29">
        <v>2.5000000000000001E-2</v>
      </c>
      <c r="AK3888" s="29">
        <v>0</v>
      </c>
      <c r="AL3888" s="29">
        <v>0</v>
      </c>
      <c r="AM3888" s="29" t="s">
        <v>28</v>
      </c>
      <c r="AN3888" s="44" t="s">
        <v>27</v>
      </c>
      <c r="AO3888" s="29" t="s">
        <v>28</v>
      </c>
      <c r="AP3888" s="29">
        <v>1</v>
      </c>
      <c r="AQ3888" s="29"/>
      <c r="AR3888" s="29"/>
      <c r="AS3888" s="29"/>
      <c r="AT3888" s="29"/>
      <c r="AU3888" s="144"/>
      <c r="AV3888" s="36" t="s">
        <v>28</v>
      </c>
      <c r="AW3888" s="102">
        <v>43985</v>
      </c>
      <c r="AX3888" s="129" t="s">
        <v>33</v>
      </c>
      <c r="AY3888" s="106">
        <v>1</v>
      </c>
      <c r="BD3888" t="s">
        <v>4695</v>
      </c>
      <c r="BE3888" t="e">
        <v>#N/A</v>
      </c>
      <c r="BF3888">
        <v>0</v>
      </c>
      <c r="BH3888" t="str">
        <f t="shared" si="849"/>
        <v/>
      </c>
      <c r="BJ3888" t="str">
        <f t="shared" si="850"/>
        <v>OK</v>
      </c>
      <c r="BK3888" s="130" t="s">
        <v>5302</v>
      </c>
      <c r="BL3888" s="130" t="e">
        <v>#VALUE!</v>
      </c>
      <c r="BM3888" s="131">
        <v>25835</v>
      </c>
      <c r="BN3888" s="131">
        <v>1.1636539578091736</v>
      </c>
      <c r="BO3888" t="e">
        <v>#N/A</v>
      </c>
      <c r="BP3888">
        <v>0</v>
      </c>
    </row>
    <row r="3889" spans="1:68" ht="25.2" x14ac:dyDescent="0.3">
      <c r="A3889" s="1"/>
      <c r="B3889" s="47">
        <v>3528</v>
      </c>
      <c r="C3889" s="45">
        <v>1050697</v>
      </c>
      <c r="D3889" s="29"/>
      <c r="E3889" s="29"/>
      <c r="F3889" s="31" t="s">
        <v>3098</v>
      </c>
      <c r="G3889" s="29" t="s">
        <v>31</v>
      </c>
      <c r="H3889" s="70" t="s">
        <v>59</v>
      </c>
      <c r="I3889" s="148" t="s">
        <v>33</v>
      </c>
      <c r="J3889" s="147" t="s">
        <v>33</v>
      </c>
      <c r="K3889" s="148" t="e">
        <v>#N/A</v>
      </c>
      <c r="L3889" s="148" t="s">
        <v>32</v>
      </c>
      <c r="M3889" s="147" t="s">
        <v>33</v>
      </c>
      <c r="N3889" s="29" t="str">
        <f t="shared" si="846"/>
        <v/>
      </c>
      <c r="O3889" s="29" t="str">
        <f t="shared" si="847"/>
        <v/>
      </c>
      <c r="P3889" s="29" t="str">
        <f t="shared" si="848"/>
        <v/>
      </c>
      <c r="Q3889" s="29" t="str">
        <f t="shared" si="838"/>
        <v/>
      </c>
      <c r="R3889" s="29" t="str">
        <f t="shared" si="839"/>
        <v/>
      </c>
      <c r="S3889" s="29" t="str">
        <f t="shared" si="840"/>
        <v/>
      </c>
      <c r="T3889" s="29" t="str">
        <f t="shared" si="841"/>
        <v/>
      </c>
      <c r="U3889" s="40">
        <v>1067938</v>
      </c>
      <c r="V3889" s="40"/>
      <c r="W3889" s="38" t="s">
        <v>2488</v>
      </c>
      <c r="X3889" s="29" t="s">
        <v>158</v>
      </c>
      <c r="Y3889" s="146">
        <v>23486</v>
      </c>
      <c r="Z3889" s="33">
        <v>25835</v>
      </c>
      <c r="AA3889" s="34">
        <f t="shared" si="843"/>
        <v>0.1</v>
      </c>
      <c r="AB3889" s="33">
        <f t="shared" si="844"/>
        <v>25835</v>
      </c>
      <c r="AC3889" s="34">
        <f t="shared" si="845"/>
        <v>0.10001702971954304</v>
      </c>
      <c r="AD3889" s="145">
        <f t="shared" si="842"/>
        <v>21529.167000000001</v>
      </c>
      <c r="AE3889" s="105">
        <v>19571.667000000001</v>
      </c>
      <c r="AF3889" s="34" t="s">
        <v>36</v>
      </c>
      <c r="AG3889" s="34" t="s">
        <v>36</v>
      </c>
      <c r="AH3889" s="34" t="s">
        <v>36</v>
      </c>
      <c r="AI3889" s="29">
        <v>43</v>
      </c>
      <c r="AJ3889" s="29">
        <v>2.5000000000000001E-2</v>
      </c>
      <c r="AK3889" s="29">
        <v>0</v>
      </c>
      <c r="AL3889" s="29">
        <v>0</v>
      </c>
      <c r="AM3889" s="29" t="s">
        <v>27</v>
      </c>
      <c r="AN3889" s="44" t="s">
        <v>27</v>
      </c>
      <c r="AO3889" s="29" t="s">
        <v>27</v>
      </c>
      <c r="AP3889" s="29">
        <v>1</v>
      </c>
      <c r="AQ3889" s="29" t="s">
        <v>33</v>
      </c>
      <c r="AR3889" s="29" t="s">
        <v>33</v>
      </c>
      <c r="AS3889" s="29" t="s">
        <v>33</v>
      </c>
      <c r="AT3889" s="29"/>
      <c r="AU3889" s="144"/>
      <c r="AV3889" s="36" t="s">
        <v>28</v>
      </c>
      <c r="AW3889" s="102" t="s">
        <v>33</v>
      </c>
      <c r="AX3889" s="129" t="s">
        <v>33</v>
      </c>
      <c r="AY3889" s="106" t="e">
        <v>#N/A</v>
      </c>
      <c r="BD3889" t="s">
        <v>4693</v>
      </c>
      <c r="BE3889" t="e">
        <v>#N/A</v>
      </c>
      <c r="BF3889">
        <v>0</v>
      </c>
      <c r="BH3889" t="str">
        <f t="shared" si="849"/>
        <v/>
      </c>
      <c r="BJ3889" t="str">
        <f t="shared" si="850"/>
        <v>OK</v>
      </c>
      <c r="BK3889" s="130" t="s">
        <v>5302</v>
      </c>
      <c r="BL3889" s="130" t="e">
        <v>#VALUE!</v>
      </c>
      <c r="BM3889" s="131" t="s">
        <v>33</v>
      </c>
      <c r="BN3889" s="131" t="e">
        <v>#VALUE!</v>
      </c>
      <c r="BO3889" t="e">
        <v>#N/A</v>
      </c>
      <c r="BP3889">
        <v>0</v>
      </c>
    </row>
    <row r="3890" spans="1:68" ht="25.2" x14ac:dyDescent="0.3">
      <c r="A3890" s="1"/>
      <c r="B3890" s="47">
        <v>3529</v>
      </c>
      <c r="C3890" s="45">
        <v>1050698</v>
      </c>
      <c r="D3890" s="29"/>
      <c r="E3890" s="29"/>
      <c r="F3890" s="31" t="s">
        <v>3099</v>
      </c>
      <c r="G3890" s="29" t="s">
        <v>31</v>
      </c>
      <c r="H3890" s="29"/>
      <c r="I3890" s="148" t="s">
        <v>33</v>
      </c>
      <c r="J3890" s="147" t="s">
        <v>33</v>
      </c>
      <c r="K3890" s="148" t="e">
        <v>#N/A</v>
      </c>
      <c r="L3890" s="148" t="s">
        <v>32</v>
      </c>
      <c r="M3890" s="147" t="s">
        <v>33</v>
      </c>
      <c r="N3890" s="29" t="str">
        <f t="shared" si="846"/>
        <v/>
      </c>
      <c r="O3890" s="29" t="str">
        <f t="shared" si="847"/>
        <v/>
      </c>
      <c r="P3890" s="29" t="str">
        <f t="shared" si="848"/>
        <v/>
      </c>
      <c r="Q3890" s="29" t="str">
        <f t="shared" si="838"/>
        <v/>
      </c>
      <c r="R3890" s="29" t="str">
        <f t="shared" si="839"/>
        <v/>
      </c>
      <c r="S3890" s="29" t="str">
        <f t="shared" si="840"/>
        <v/>
      </c>
      <c r="T3890" s="29" t="str">
        <f t="shared" si="841"/>
        <v/>
      </c>
      <c r="U3890" s="29"/>
      <c r="V3890" s="29"/>
      <c r="W3890" s="38" t="s">
        <v>2488</v>
      </c>
      <c r="X3890" s="29" t="s">
        <v>158</v>
      </c>
      <c r="Y3890" s="146">
        <v>23486</v>
      </c>
      <c r="Z3890" s="33">
        <v>30063</v>
      </c>
      <c r="AA3890" s="34">
        <f t="shared" si="843"/>
        <v>0.28000000000000003</v>
      </c>
      <c r="AB3890" s="33">
        <f t="shared" si="844"/>
        <v>30063</v>
      </c>
      <c r="AC3890" s="34">
        <f t="shared" si="845"/>
        <v>0.2800391504719551</v>
      </c>
      <c r="AD3890" s="145">
        <f t="shared" si="842"/>
        <v>25052.5</v>
      </c>
      <c r="AE3890" s="105">
        <v>19571.667000000001</v>
      </c>
      <c r="AF3890" s="34" t="s">
        <v>36</v>
      </c>
      <c r="AG3890" s="34" t="s">
        <v>36</v>
      </c>
      <c r="AH3890" s="34" t="s">
        <v>36</v>
      </c>
      <c r="AI3890" s="29">
        <v>40</v>
      </c>
      <c r="AJ3890" s="29">
        <v>2.5000000000000001E-2</v>
      </c>
      <c r="AK3890" s="29">
        <v>0</v>
      </c>
      <c r="AL3890" s="29">
        <v>0</v>
      </c>
      <c r="AM3890" s="29" t="s">
        <v>28</v>
      </c>
      <c r="AN3890" s="44" t="s">
        <v>27</v>
      </c>
      <c r="AO3890" s="29" t="s">
        <v>28</v>
      </c>
      <c r="AP3890" s="29">
        <v>1</v>
      </c>
      <c r="AQ3890" s="29" t="s">
        <v>33</v>
      </c>
      <c r="AR3890" s="29" t="s">
        <v>33</v>
      </c>
      <c r="AS3890" s="29" t="s">
        <v>33</v>
      </c>
      <c r="AT3890" s="29"/>
      <c r="AU3890" s="144"/>
      <c r="AV3890" s="36" t="s">
        <v>28</v>
      </c>
      <c r="AW3890" s="102" t="s">
        <v>33</v>
      </c>
      <c r="AX3890" s="129" t="s">
        <v>33</v>
      </c>
      <c r="AY3890" s="106" t="e">
        <v>#N/A</v>
      </c>
      <c r="BD3890">
        <v>0</v>
      </c>
      <c r="BE3890" t="e">
        <v>#N/A</v>
      </c>
      <c r="BF3890">
        <v>0</v>
      </c>
      <c r="BH3890" t="str">
        <f t="shared" si="849"/>
        <v/>
      </c>
      <c r="BJ3890" t="str">
        <f t="shared" si="850"/>
        <v>OK</v>
      </c>
      <c r="BK3890" s="130" t="s">
        <v>5302</v>
      </c>
      <c r="BL3890" s="130" t="e">
        <v>#VALUE!</v>
      </c>
      <c r="BM3890" s="131" t="s">
        <v>33</v>
      </c>
      <c r="BN3890" s="131" t="e">
        <v>#VALUE!</v>
      </c>
      <c r="BO3890" t="e">
        <v>#N/A</v>
      </c>
      <c r="BP3890">
        <v>0</v>
      </c>
    </row>
    <row r="3891" spans="1:68" ht="25.2" x14ac:dyDescent="0.3">
      <c r="A3891" s="1"/>
      <c r="B3891" s="47">
        <v>3530</v>
      </c>
      <c r="C3891" s="45">
        <v>1051068</v>
      </c>
      <c r="D3891" s="29"/>
      <c r="E3891" s="29"/>
      <c r="F3891" s="31" t="s">
        <v>3100</v>
      </c>
      <c r="G3891" s="29" t="s">
        <v>31</v>
      </c>
      <c r="H3891" s="29"/>
      <c r="I3891" s="148" t="s">
        <v>33</v>
      </c>
      <c r="J3891" s="147" t="s">
        <v>33</v>
      </c>
      <c r="K3891" s="148" t="e">
        <v>#N/A</v>
      </c>
      <c r="L3891" s="148" t="s">
        <v>32</v>
      </c>
      <c r="M3891" s="147" t="s">
        <v>33</v>
      </c>
      <c r="N3891" s="29" t="str">
        <f t="shared" si="846"/>
        <v/>
      </c>
      <c r="O3891" s="29" t="str">
        <f t="shared" si="847"/>
        <v/>
      </c>
      <c r="P3891" s="29" t="str">
        <f t="shared" si="848"/>
        <v/>
      </c>
      <c r="Q3891" s="29" t="str">
        <f t="shared" si="838"/>
        <v/>
      </c>
      <c r="R3891" s="29" t="str">
        <f t="shared" si="839"/>
        <v/>
      </c>
      <c r="S3891" s="29" t="str">
        <f t="shared" si="840"/>
        <v/>
      </c>
      <c r="T3891" s="29" t="str">
        <f t="shared" si="841"/>
        <v/>
      </c>
      <c r="U3891" s="29"/>
      <c r="V3891" s="29"/>
      <c r="W3891" s="38" t="s">
        <v>2488</v>
      </c>
      <c r="X3891" s="29" t="s">
        <v>158</v>
      </c>
      <c r="Y3891" s="146">
        <v>1813</v>
      </c>
      <c r="Z3891" s="33">
        <v>2320</v>
      </c>
      <c r="AA3891" s="34">
        <f t="shared" si="843"/>
        <v>0.28000000000000003</v>
      </c>
      <c r="AB3891" s="33">
        <f t="shared" si="844"/>
        <v>2320</v>
      </c>
      <c r="AC3891" s="34">
        <f t="shared" si="845"/>
        <v>0.27964705563090031</v>
      </c>
      <c r="AD3891" s="145">
        <f t="shared" si="842"/>
        <v>1933.3330000000001</v>
      </c>
      <c r="AE3891" s="105">
        <v>1510.8330000000001</v>
      </c>
      <c r="AF3891" s="34" t="s">
        <v>36</v>
      </c>
      <c r="AG3891" s="34" t="s">
        <v>36</v>
      </c>
      <c r="AH3891" s="34" t="s">
        <v>36</v>
      </c>
      <c r="AI3891" s="29">
        <v>0.72</v>
      </c>
      <c r="AJ3891" s="29">
        <v>8.5000000000000006E-3</v>
      </c>
      <c r="AK3891" s="29">
        <v>0</v>
      </c>
      <c r="AL3891" s="29">
        <v>0</v>
      </c>
      <c r="AM3891" s="29" t="s">
        <v>28</v>
      </c>
      <c r="AN3891" s="44" t="s">
        <v>27</v>
      </c>
      <c r="AO3891" s="29" t="s">
        <v>28</v>
      </c>
      <c r="AP3891" s="29">
        <v>1</v>
      </c>
      <c r="AQ3891" s="29" t="s">
        <v>33</v>
      </c>
      <c r="AR3891" s="29" t="s">
        <v>33</v>
      </c>
      <c r="AS3891" s="29" t="s">
        <v>33</v>
      </c>
      <c r="AT3891" s="29"/>
      <c r="AU3891" s="144"/>
      <c r="AV3891" s="36" t="s">
        <v>28</v>
      </c>
      <c r="AW3891" s="102" t="s">
        <v>33</v>
      </c>
      <c r="AX3891" s="129" t="s">
        <v>33</v>
      </c>
      <c r="AY3891" s="106">
        <v>1</v>
      </c>
      <c r="BD3891" t="s">
        <v>1724</v>
      </c>
      <c r="BE3891" t="e">
        <v>#N/A</v>
      </c>
      <c r="BF3891">
        <v>0</v>
      </c>
      <c r="BH3891" t="str">
        <f t="shared" si="849"/>
        <v/>
      </c>
      <c r="BJ3891" t="str">
        <f t="shared" si="850"/>
        <v>OK</v>
      </c>
      <c r="BK3891" s="130" t="s">
        <v>5302</v>
      </c>
      <c r="BL3891" s="130" t="e">
        <v>#VALUE!</v>
      </c>
      <c r="BM3891" s="131" t="s">
        <v>33</v>
      </c>
      <c r="BN3891" s="131" t="e">
        <v>#VALUE!</v>
      </c>
      <c r="BO3891" t="e">
        <v>#N/A</v>
      </c>
      <c r="BP3891">
        <v>0</v>
      </c>
    </row>
    <row r="3892" spans="1:68" ht="25.2" x14ac:dyDescent="0.3">
      <c r="A3892" s="1"/>
      <c r="B3892" s="47">
        <v>3531</v>
      </c>
      <c r="C3892" s="45">
        <v>1051642</v>
      </c>
      <c r="D3892" s="29"/>
      <c r="E3892" s="29"/>
      <c r="F3892" s="31" t="s">
        <v>3101</v>
      </c>
      <c r="G3892" s="29" t="s">
        <v>31</v>
      </c>
      <c r="H3892" s="29"/>
      <c r="I3892" s="148" t="s">
        <v>33</v>
      </c>
      <c r="J3892" s="147" t="s">
        <v>33</v>
      </c>
      <c r="K3892" s="148" t="e">
        <v>#N/A</v>
      </c>
      <c r="L3892" s="148" t="s">
        <v>32</v>
      </c>
      <c r="M3892" s="147" t="s">
        <v>33</v>
      </c>
      <c r="N3892" s="29" t="str">
        <f t="shared" si="846"/>
        <v/>
      </c>
      <c r="O3892" s="29" t="str">
        <f t="shared" si="847"/>
        <v/>
      </c>
      <c r="P3892" s="29" t="str">
        <f t="shared" si="848"/>
        <v/>
      </c>
      <c r="Q3892" s="29" t="str">
        <f t="shared" si="838"/>
        <v/>
      </c>
      <c r="R3892" s="29" t="str">
        <f t="shared" si="839"/>
        <v/>
      </c>
      <c r="S3892" s="29" t="str">
        <f t="shared" si="840"/>
        <v/>
      </c>
      <c r="T3892" s="29" t="str">
        <f t="shared" si="841"/>
        <v/>
      </c>
      <c r="U3892" s="29"/>
      <c r="V3892" s="29"/>
      <c r="W3892" s="38" t="s">
        <v>2488</v>
      </c>
      <c r="X3892" s="29" t="s">
        <v>158</v>
      </c>
      <c r="Y3892" s="146">
        <v>3678</v>
      </c>
      <c r="Z3892" s="33">
        <v>4708</v>
      </c>
      <c r="AA3892" s="34">
        <f t="shared" si="843"/>
        <v>0.28000000000000003</v>
      </c>
      <c r="AB3892" s="33">
        <f t="shared" si="844"/>
        <v>4708</v>
      </c>
      <c r="AC3892" s="34">
        <f t="shared" si="845"/>
        <v>0.28004339314845028</v>
      </c>
      <c r="AD3892" s="145">
        <f t="shared" si="842"/>
        <v>3923.3330000000001</v>
      </c>
      <c r="AE3892" s="105">
        <v>3065</v>
      </c>
      <c r="AF3892" s="34" t="s">
        <v>36</v>
      </c>
      <c r="AG3892" s="34" t="s">
        <v>36</v>
      </c>
      <c r="AH3892" s="34" t="s">
        <v>36</v>
      </c>
      <c r="AI3892" s="29">
        <v>2.2999999999999998</v>
      </c>
      <c r="AJ3892" s="29">
        <v>1.7999999999999999E-2</v>
      </c>
      <c r="AK3892" s="29">
        <v>0</v>
      </c>
      <c r="AL3892" s="29">
        <v>0</v>
      </c>
      <c r="AM3892" s="29" t="s">
        <v>28</v>
      </c>
      <c r="AN3892" s="44" t="s">
        <v>27</v>
      </c>
      <c r="AO3892" s="29" t="s">
        <v>28</v>
      </c>
      <c r="AP3892" s="29">
        <v>1</v>
      </c>
      <c r="AQ3892" s="29"/>
      <c r="AR3892" s="29"/>
      <c r="AS3892" s="29"/>
      <c r="AT3892" s="29"/>
      <c r="AU3892" s="144"/>
      <c r="AV3892" s="36" t="s">
        <v>28</v>
      </c>
      <c r="AW3892" s="102" t="s">
        <v>33</v>
      </c>
      <c r="AX3892" s="129" t="s">
        <v>33</v>
      </c>
      <c r="AY3892" s="106">
        <v>17</v>
      </c>
      <c r="BD3892" t="s">
        <v>1724</v>
      </c>
      <c r="BE3892" t="e">
        <v>#N/A</v>
      </c>
      <c r="BF3892">
        <v>0</v>
      </c>
      <c r="BH3892" t="str">
        <f t="shared" si="849"/>
        <v/>
      </c>
      <c r="BJ3892" t="str">
        <f t="shared" si="850"/>
        <v>OK</v>
      </c>
      <c r="BK3892" s="130" t="s">
        <v>5302</v>
      </c>
      <c r="BL3892" s="130" t="e">
        <v>#VALUE!</v>
      </c>
      <c r="BM3892" s="131" t="s">
        <v>33</v>
      </c>
      <c r="BN3892" s="131" t="e">
        <v>#VALUE!</v>
      </c>
      <c r="BO3892" t="e">
        <v>#N/A</v>
      </c>
      <c r="BP3892">
        <v>0</v>
      </c>
    </row>
    <row r="3893" spans="1:68" ht="25.2" x14ac:dyDescent="0.3">
      <c r="A3893" s="1"/>
      <c r="B3893" s="47">
        <v>3532</v>
      </c>
      <c r="C3893" s="45">
        <v>1051670</v>
      </c>
      <c r="D3893" s="29"/>
      <c r="E3893" s="29"/>
      <c r="F3893" s="31" t="s">
        <v>3102</v>
      </c>
      <c r="G3893" s="29" t="s">
        <v>31</v>
      </c>
      <c r="H3893" s="29"/>
      <c r="I3893" s="148" t="s">
        <v>33</v>
      </c>
      <c r="J3893" s="147" t="s">
        <v>33</v>
      </c>
      <c r="K3893" s="148" t="e">
        <v>#N/A</v>
      </c>
      <c r="L3893" s="148" t="s">
        <v>32</v>
      </c>
      <c r="M3893" s="147" t="s">
        <v>33</v>
      </c>
      <c r="N3893" s="29" t="str">
        <f t="shared" si="846"/>
        <v/>
      </c>
      <c r="O3893" s="29" t="str">
        <f t="shared" si="847"/>
        <v/>
      </c>
      <c r="P3893" s="29" t="str">
        <f t="shared" si="848"/>
        <v/>
      </c>
      <c r="Q3893" s="29" t="str">
        <f t="shared" si="838"/>
        <v/>
      </c>
      <c r="R3893" s="29" t="str">
        <f t="shared" si="839"/>
        <v/>
      </c>
      <c r="S3893" s="29" t="str">
        <f t="shared" si="840"/>
        <v/>
      </c>
      <c r="T3893" s="29" t="str">
        <f t="shared" si="841"/>
        <v/>
      </c>
      <c r="U3893" s="29"/>
      <c r="V3893" s="29"/>
      <c r="W3893" s="38" t="s">
        <v>2488</v>
      </c>
      <c r="X3893" s="29" t="s">
        <v>158</v>
      </c>
      <c r="Y3893" s="146">
        <v>4072</v>
      </c>
      <c r="Z3893" s="33">
        <v>5212</v>
      </c>
      <c r="AA3893" s="34">
        <f t="shared" si="843"/>
        <v>0.28000000000000003</v>
      </c>
      <c r="AB3893" s="33">
        <f t="shared" si="844"/>
        <v>5212</v>
      </c>
      <c r="AC3893" s="34">
        <f t="shared" si="845"/>
        <v>0.27996073477020955</v>
      </c>
      <c r="AD3893" s="145">
        <f t="shared" si="842"/>
        <v>4343.3329999999996</v>
      </c>
      <c r="AE3893" s="105">
        <v>3393.3330000000001</v>
      </c>
      <c r="AF3893" s="34" t="s">
        <v>36</v>
      </c>
      <c r="AG3893" s="34" t="s">
        <v>36</v>
      </c>
      <c r="AH3893" s="34" t="s">
        <v>36</v>
      </c>
      <c r="AI3893" s="29">
        <v>0.55000000000000004</v>
      </c>
      <c r="AJ3893" s="29">
        <v>4.0600000000000002E-3</v>
      </c>
      <c r="AK3893" s="29">
        <v>0</v>
      </c>
      <c r="AL3893" s="29">
        <v>0</v>
      </c>
      <c r="AM3893" s="29" t="s">
        <v>28</v>
      </c>
      <c r="AN3893" s="44" t="s">
        <v>27</v>
      </c>
      <c r="AO3893" s="29" t="s">
        <v>28</v>
      </c>
      <c r="AP3893" s="29">
        <v>1</v>
      </c>
      <c r="AQ3893" s="29" t="s">
        <v>33</v>
      </c>
      <c r="AR3893" s="29" t="s">
        <v>33</v>
      </c>
      <c r="AS3893" s="29" t="s">
        <v>33</v>
      </c>
      <c r="AT3893" s="29"/>
      <c r="AU3893" s="144"/>
      <c r="AV3893" s="36" t="s">
        <v>28</v>
      </c>
      <c r="AW3893" s="102" t="s">
        <v>33</v>
      </c>
      <c r="AX3893" s="129" t="s">
        <v>33</v>
      </c>
      <c r="AY3893" s="106" t="e">
        <v>#N/A</v>
      </c>
      <c r="BD3893" t="s">
        <v>4676</v>
      </c>
      <c r="BE3893" t="e">
        <v>#N/A</v>
      </c>
      <c r="BF3893">
        <v>0</v>
      </c>
      <c r="BH3893" t="str">
        <f t="shared" si="849"/>
        <v/>
      </c>
      <c r="BJ3893" t="str">
        <f t="shared" si="850"/>
        <v>OK</v>
      </c>
      <c r="BK3893" s="130" t="s">
        <v>5302</v>
      </c>
      <c r="BL3893" s="130" t="e">
        <v>#VALUE!</v>
      </c>
      <c r="BM3893" s="131" t="s">
        <v>33</v>
      </c>
      <c r="BN3893" s="131" t="e">
        <v>#VALUE!</v>
      </c>
      <c r="BO3893" t="e">
        <v>#N/A</v>
      </c>
      <c r="BP3893">
        <v>0</v>
      </c>
    </row>
    <row r="3894" spans="1:68" ht="25.2" x14ac:dyDescent="0.3">
      <c r="A3894" s="1"/>
      <c r="B3894" s="47">
        <v>3533</v>
      </c>
      <c r="C3894" s="45">
        <v>1052716</v>
      </c>
      <c r="D3894" s="29"/>
      <c r="E3894" s="29"/>
      <c r="F3894" s="31" t="s">
        <v>3103</v>
      </c>
      <c r="G3894" s="29" t="s">
        <v>31</v>
      </c>
      <c r="H3894" s="29"/>
      <c r="I3894" s="148" t="s">
        <v>33</v>
      </c>
      <c r="J3894" s="147" t="s">
        <v>33</v>
      </c>
      <c r="K3894" s="148" t="e">
        <v>#N/A</v>
      </c>
      <c r="L3894" s="148" t="s">
        <v>32</v>
      </c>
      <c r="M3894" s="147" t="s">
        <v>33</v>
      </c>
      <c r="N3894" s="29" t="str">
        <f t="shared" si="846"/>
        <v/>
      </c>
      <c r="O3894" s="29" t="str">
        <f t="shared" si="847"/>
        <v/>
      </c>
      <c r="P3894" s="29" t="str">
        <f t="shared" si="848"/>
        <v/>
      </c>
      <c r="Q3894" s="29" t="str">
        <f t="shared" si="838"/>
        <v/>
      </c>
      <c r="R3894" s="29" t="str">
        <f t="shared" si="839"/>
        <v/>
      </c>
      <c r="S3894" s="29" t="str">
        <f t="shared" si="840"/>
        <v/>
      </c>
      <c r="T3894" s="29" t="str">
        <f t="shared" si="841"/>
        <v/>
      </c>
      <c r="U3894" s="29"/>
      <c r="V3894" s="29"/>
      <c r="W3894" s="38" t="s">
        <v>2488</v>
      </c>
      <c r="X3894" s="29" t="s">
        <v>158</v>
      </c>
      <c r="Y3894" s="146">
        <v>142438</v>
      </c>
      <c r="Z3894" s="33">
        <v>182321</v>
      </c>
      <c r="AA3894" s="34">
        <f t="shared" si="843"/>
        <v>0.28000000000000003</v>
      </c>
      <c r="AB3894" s="33">
        <f t="shared" si="844"/>
        <v>182321</v>
      </c>
      <c r="AC3894" s="34">
        <f t="shared" si="845"/>
        <v>0.2800025338182297</v>
      </c>
      <c r="AD3894" s="145">
        <f t="shared" si="842"/>
        <v>151934.16699999999</v>
      </c>
      <c r="AE3894" s="105">
        <v>118698.333</v>
      </c>
      <c r="AF3894" s="34" t="s">
        <v>36</v>
      </c>
      <c r="AG3894" s="34" t="s">
        <v>36</v>
      </c>
      <c r="AH3894" s="34" t="s">
        <v>36</v>
      </c>
      <c r="AI3894" s="29">
        <v>147.4</v>
      </c>
      <c r="AJ3894" s="29">
        <v>1.92</v>
      </c>
      <c r="AK3894" s="29">
        <v>0</v>
      </c>
      <c r="AL3894" s="29">
        <v>0</v>
      </c>
      <c r="AM3894" s="29" t="s">
        <v>28</v>
      </c>
      <c r="AN3894" s="44" t="s">
        <v>27</v>
      </c>
      <c r="AO3894" s="29" t="s">
        <v>28</v>
      </c>
      <c r="AP3894" s="29">
        <v>1</v>
      </c>
      <c r="AQ3894" s="29" t="s">
        <v>33</v>
      </c>
      <c r="AR3894" s="29" t="s">
        <v>33</v>
      </c>
      <c r="AS3894" s="29" t="s">
        <v>33</v>
      </c>
      <c r="AT3894" s="29"/>
      <c r="AU3894" s="144"/>
      <c r="AV3894" s="36" t="s">
        <v>28</v>
      </c>
      <c r="AW3894" s="102" t="s">
        <v>33</v>
      </c>
      <c r="AX3894" s="129" t="s">
        <v>33</v>
      </c>
      <c r="AY3894" s="106" t="e">
        <v>#N/A</v>
      </c>
      <c r="BD3894" t="s">
        <v>1724</v>
      </c>
      <c r="BE3894" t="e">
        <v>#N/A</v>
      </c>
      <c r="BF3894">
        <v>0</v>
      </c>
      <c r="BH3894" t="str">
        <f t="shared" si="849"/>
        <v/>
      </c>
      <c r="BJ3894" t="str">
        <f t="shared" si="850"/>
        <v>OK</v>
      </c>
      <c r="BK3894" s="130" t="s">
        <v>5302</v>
      </c>
      <c r="BL3894" s="130" t="e">
        <v>#VALUE!</v>
      </c>
      <c r="BM3894" s="131" t="s">
        <v>33</v>
      </c>
      <c r="BN3894" s="131" t="e">
        <v>#VALUE!</v>
      </c>
      <c r="BO3894" t="e">
        <v>#N/A</v>
      </c>
      <c r="BP3894">
        <v>0</v>
      </c>
    </row>
    <row r="3895" spans="1:68" ht="25.2" x14ac:dyDescent="0.3">
      <c r="A3895" s="1"/>
      <c r="B3895" s="47">
        <v>3534</v>
      </c>
      <c r="C3895" s="45">
        <v>1052719</v>
      </c>
      <c r="D3895" s="29"/>
      <c r="E3895" s="29"/>
      <c r="F3895" s="31" t="s">
        <v>3104</v>
      </c>
      <c r="G3895" s="29" t="s">
        <v>31</v>
      </c>
      <c r="H3895" s="29"/>
      <c r="I3895" s="148" t="s">
        <v>33</v>
      </c>
      <c r="J3895" s="147" t="s">
        <v>33</v>
      </c>
      <c r="K3895" s="148" t="e">
        <v>#N/A</v>
      </c>
      <c r="L3895" s="148" t="s">
        <v>32</v>
      </c>
      <c r="M3895" s="147" t="s">
        <v>33</v>
      </c>
      <c r="N3895" s="29" t="str">
        <f t="shared" si="846"/>
        <v/>
      </c>
      <c r="O3895" s="29" t="str">
        <f t="shared" si="847"/>
        <v/>
      </c>
      <c r="P3895" s="29" t="str">
        <f t="shared" si="848"/>
        <v/>
      </c>
      <c r="Q3895" s="29" t="str">
        <f t="shared" si="838"/>
        <v/>
      </c>
      <c r="R3895" s="29" t="str">
        <f t="shared" si="839"/>
        <v/>
      </c>
      <c r="S3895" s="29" t="str">
        <f t="shared" si="840"/>
        <v/>
      </c>
      <c r="T3895" s="29" t="str">
        <f t="shared" si="841"/>
        <v/>
      </c>
      <c r="U3895" s="29"/>
      <c r="V3895" s="29"/>
      <c r="W3895" s="38" t="s">
        <v>2488</v>
      </c>
      <c r="X3895" s="29" t="s">
        <v>158</v>
      </c>
      <c r="Y3895" s="146">
        <v>272569</v>
      </c>
      <c r="Z3895" s="33">
        <v>348888</v>
      </c>
      <c r="AA3895" s="34">
        <f t="shared" si="843"/>
        <v>0.28000000000000003</v>
      </c>
      <c r="AB3895" s="33">
        <f t="shared" si="844"/>
        <v>348888</v>
      </c>
      <c r="AC3895" s="34">
        <f t="shared" si="845"/>
        <v>0.27999882786376851</v>
      </c>
      <c r="AD3895" s="145">
        <f t="shared" si="842"/>
        <v>290740</v>
      </c>
      <c r="AE3895" s="105">
        <v>227140.83300000001</v>
      </c>
      <c r="AF3895" s="34" t="s">
        <v>36</v>
      </c>
      <c r="AG3895" s="34" t="s">
        <v>36</v>
      </c>
      <c r="AH3895" s="34" t="s">
        <v>36</v>
      </c>
      <c r="AI3895" s="29">
        <v>372.4</v>
      </c>
      <c r="AJ3895" s="29">
        <v>4.7628000000000004</v>
      </c>
      <c r="AK3895" s="29">
        <v>0</v>
      </c>
      <c r="AL3895" s="29">
        <v>0</v>
      </c>
      <c r="AM3895" s="29" t="s">
        <v>28</v>
      </c>
      <c r="AN3895" s="44" t="s">
        <v>27</v>
      </c>
      <c r="AO3895" s="29" t="s">
        <v>28</v>
      </c>
      <c r="AP3895" s="29">
        <v>1</v>
      </c>
      <c r="AQ3895" s="29" t="s">
        <v>33</v>
      </c>
      <c r="AR3895" s="29" t="s">
        <v>33</v>
      </c>
      <c r="AS3895" s="29" t="s">
        <v>33</v>
      </c>
      <c r="AT3895" s="29"/>
      <c r="AU3895" s="144"/>
      <c r="AV3895" s="36" t="s">
        <v>28</v>
      </c>
      <c r="AW3895" s="102" t="s">
        <v>33</v>
      </c>
      <c r="AX3895" s="129" t="s">
        <v>33</v>
      </c>
      <c r="AY3895" s="106" t="e">
        <v>#N/A</v>
      </c>
      <c r="BD3895" t="s">
        <v>1724</v>
      </c>
      <c r="BE3895" t="e">
        <v>#N/A</v>
      </c>
      <c r="BF3895">
        <v>0</v>
      </c>
      <c r="BH3895" t="str">
        <f t="shared" si="849"/>
        <v/>
      </c>
      <c r="BJ3895" t="str">
        <f t="shared" si="850"/>
        <v>OK</v>
      </c>
      <c r="BK3895" s="130" t="s">
        <v>5302</v>
      </c>
      <c r="BL3895" s="130" t="e">
        <v>#VALUE!</v>
      </c>
      <c r="BM3895" s="131" t="s">
        <v>33</v>
      </c>
      <c r="BN3895" s="131" t="e">
        <v>#VALUE!</v>
      </c>
      <c r="BO3895" t="e">
        <v>#N/A</v>
      </c>
      <c r="BP3895">
        <v>0</v>
      </c>
    </row>
    <row r="3896" spans="1:68" ht="25.2" x14ac:dyDescent="0.3">
      <c r="A3896" s="1"/>
      <c r="B3896" s="47">
        <v>3535</v>
      </c>
      <c r="C3896" s="45">
        <v>1052989</v>
      </c>
      <c r="D3896" s="29"/>
      <c r="E3896" s="29"/>
      <c r="F3896" s="31" t="s">
        <v>3105</v>
      </c>
      <c r="G3896" s="29" t="s">
        <v>31</v>
      </c>
      <c r="H3896" s="29"/>
      <c r="I3896" s="148" t="s">
        <v>33</v>
      </c>
      <c r="J3896" s="147" t="s">
        <v>33</v>
      </c>
      <c r="K3896" s="148" t="e">
        <v>#N/A</v>
      </c>
      <c r="L3896" s="148" t="s">
        <v>32</v>
      </c>
      <c r="M3896" s="147" t="s">
        <v>33</v>
      </c>
      <c r="N3896" s="29" t="str">
        <f t="shared" si="846"/>
        <v/>
      </c>
      <c r="O3896" s="29" t="str">
        <f t="shared" si="847"/>
        <v/>
      </c>
      <c r="P3896" s="29" t="str">
        <f t="shared" si="848"/>
        <v/>
      </c>
      <c r="Q3896" s="29" t="str">
        <f t="shared" si="838"/>
        <v/>
      </c>
      <c r="R3896" s="29" t="str">
        <f t="shared" si="839"/>
        <v/>
      </c>
      <c r="S3896" s="29" t="str">
        <f t="shared" si="840"/>
        <v/>
      </c>
      <c r="T3896" s="29" t="str">
        <f t="shared" si="841"/>
        <v/>
      </c>
      <c r="U3896" s="29"/>
      <c r="V3896" s="29"/>
      <c r="W3896" s="38" t="s">
        <v>2488</v>
      </c>
      <c r="X3896" s="29" t="s">
        <v>158</v>
      </c>
      <c r="Y3896" s="146">
        <v>6830</v>
      </c>
      <c r="Z3896" s="33">
        <v>8742</v>
      </c>
      <c r="AA3896" s="34">
        <f t="shared" si="843"/>
        <v>0.28000000000000003</v>
      </c>
      <c r="AB3896" s="33">
        <f t="shared" si="844"/>
        <v>8742</v>
      </c>
      <c r="AC3896" s="34">
        <f t="shared" si="845"/>
        <v>0.27994135988630386</v>
      </c>
      <c r="AD3896" s="145">
        <f t="shared" si="842"/>
        <v>7285</v>
      </c>
      <c r="AE3896" s="105">
        <v>5691.6670000000004</v>
      </c>
      <c r="AF3896" s="34" t="s">
        <v>36</v>
      </c>
      <c r="AG3896" s="34" t="s">
        <v>36</v>
      </c>
      <c r="AH3896" s="34" t="s">
        <v>36</v>
      </c>
      <c r="AI3896" s="29">
        <v>8</v>
      </c>
      <c r="AJ3896" s="29">
        <v>1.6E-2</v>
      </c>
      <c r="AK3896" s="29">
        <v>0</v>
      </c>
      <c r="AL3896" s="29">
        <v>0</v>
      </c>
      <c r="AM3896" s="29" t="s">
        <v>28</v>
      </c>
      <c r="AN3896" s="44" t="s">
        <v>27</v>
      </c>
      <c r="AO3896" s="29" t="s">
        <v>28</v>
      </c>
      <c r="AP3896" s="29">
        <v>1</v>
      </c>
      <c r="AQ3896" s="29" t="s">
        <v>33</v>
      </c>
      <c r="AR3896" s="29" t="s">
        <v>33</v>
      </c>
      <c r="AS3896" s="29" t="s">
        <v>33</v>
      </c>
      <c r="AT3896" s="29"/>
      <c r="AU3896" s="144"/>
      <c r="AV3896" s="36" t="s">
        <v>28</v>
      </c>
      <c r="AW3896" s="102" t="s">
        <v>33</v>
      </c>
      <c r="AX3896" s="129" t="s">
        <v>33</v>
      </c>
      <c r="AY3896" s="106">
        <v>5</v>
      </c>
      <c r="BD3896">
        <v>0</v>
      </c>
      <c r="BE3896" t="e">
        <v>#N/A</v>
      </c>
      <c r="BF3896">
        <v>0</v>
      </c>
      <c r="BH3896" t="str">
        <f t="shared" si="849"/>
        <v/>
      </c>
      <c r="BJ3896" t="str">
        <f t="shared" si="850"/>
        <v>OK</v>
      </c>
      <c r="BK3896" s="130" t="s">
        <v>5302</v>
      </c>
      <c r="BL3896" s="130" t="e">
        <v>#VALUE!</v>
      </c>
      <c r="BM3896" s="131" t="s">
        <v>33</v>
      </c>
      <c r="BN3896" s="131" t="e">
        <v>#VALUE!</v>
      </c>
      <c r="BO3896" t="e">
        <v>#N/A</v>
      </c>
      <c r="BP3896">
        <v>0</v>
      </c>
    </row>
    <row r="3897" spans="1:68" ht="25.2" x14ac:dyDescent="0.3">
      <c r="A3897" s="1"/>
      <c r="B3897" s="47">
        <v>3536</v>
      </c>
      <c r="C3897" s="45">
        <v>1052990</v>
      </c>
      <c r="D3897" s="29"/>
      <c r="E3897" s="29"/>
      <c r="F3897" s="31" t="s">
        <v>3106</v>
      </c>
      <c r="G3897" s="29" t="s">
        <v>31</v>
      </c>
      <c r="H3897" s="29"/>
      <c r="I3897" s="148" t="s">
        <v>33</v>
      </c>
      <c r="J3897" s="147" t="s">
        <v>33</v>
      </c>
      <c r="K3897" s="148" t="e">
        <v>#N/A</v>
      </c>
      <c r="L3897" s="148" t="s">
        <v>32</v>
      </c>
      <c r="M3897" s="147" t="s">
        <v>33</v>
      </c>
      <c r="N3897" s="29" t="str">
        <f t="shared" si="846"/>
        <v/>
      </c>
      <c r="O3897" s="29" t="str">
        <f t="shared" si="847"/>
        <v/>
      </c>
      <c r="P3897" s="29" t="str">
        <f t="shared" si="848"/>
        <v/>
      </c>
      <c r="Q3897" s="29" t="str">
        <f t="shared" si="838"/>
        <v/>
      </c>
      <c r="R3897" s="29" t="str">
        <f t="shared" si="839"/>
        <v/>
      </c>
      <c r="S3897" s="29" t="str">
        <f t="shared" si="840"/>
        <v/>
      </c>
      <c r="T3897" s="29" t="str">
        <f t="shared" si="841"/>
        <v/>
      </c>
      <c r="U3897" s="29"/>
      <c r="V3897" s="29"/>
      <c r="W3897" s="38" t="s">
        <v>2488</v>
      </c>
      <c r="X3897" s="29" t="s">
        <v>158</v>
      </c>
      <c r="Y3897" s="146">
        <v>12917</v>
      </c>
      <c r="Z3897" s="33">
        <v>16534</v>
      </c>
      <c r="AA3897" s="34">
        <f t="shared" si="843"/>
        <v>0.28000000000000003</v>
      </c>
      <c r="AB3897" s="33">
        <f t="shared" si="844"/>
        <v>16534</v>
      </c>
      <c r="AC3897" s="34">
        <f t="shared" si="845"/>
        <v>0.28001850956047053</v>
      </c>
      <c r="AD3897" s="145">
        <f t="shared" si="842"/>
        <v>13778.333000000001</v>
      </c>
      <c r="AE3897" s="105">
        <v>10764.166999999999</v>
      </c>
      <c r="AF3897" s="34" t="s">
        <v>36</v>
      </c>
      <c r="AG3897" s="34" t="s">
        <v>36</v>
      </c>
      <c r="AH3897" s="34" t="s">
        <v>36</v>
      </c>
      <c r="AI3897" s="29">
        <v>15.4</v>
      </c>
      <c r="AJ3897" s="29">
        <v>0.03</v>
      </c>
      <c r="AK3897" s="29">
        <v>0</v>
      </c>
      <c r="AL3897" s="29">
        <v>0</v>
      </c>
      <c r="AM3897" s="29" t="s">
        <v>28</v>
      </c>
      <c r="AN3897" s="44" t="s">
        <v>27</v>
      </c>
      <c r="AO3897" s="29" t="s">
        <v>28</v>
      </c>
      <c r="AP3897" s="29">
        <v>1</v>
      </c>
      <c r="AQ3897" s="29" t="s">
        <v>33</v>
      </c>
      <c r="AR3897" s="29" t="s">
        <v>33</v>
      </c>
      <c r="AS3897" s="29" t="s">
        <v>33</v>
      </c>
      <c r="AT3897" s="29"/>
      <c r="AU3897" s="144"/>
      <c r="AV3897" s="36" t="s">
        <v>28</v>
      </c>
      <c r="AW3897" s="102" t="s">
        <v>33</v>
      </c>
      <c r="AX3897" s="129" t="s">
        <v>33</v>
      </c>
      <c r="AY3897" s="106" t="e">
        <v>#N/A</v>
      </c>
      <c r="BD3897">
        <v>0</v>
      </c>
      <c r="BE3897" t="e">
        <v>#N/A</v>
      </c>
      <c r="BF3897">
        <v>0</v>
      </c>
      <c r="BH3897" t="str">
        <f t="shared" si="849"/>
        <v/>
      </c>
      <c r="BJ3897" t="str">
        <f t="shared" si="850"/>
        <v>OK</v>
      </c>
      <c r="BK3897" s="130" t="s">
        <v>5302</v>
      </c>
      <c r="BL3897" s="130" t="e">
        <v>#VALUE!</v>
      </c>
      <c r="BM3897" s="131" t="s">
        <v>33</v>
      </c>
      <c r="BN3897" s="131" t="e">
        <v>#VALUE!</v>
      </c>
      <c r="BO3897" t="e">
        <v>#N/A</v>
      </c>
      <c r="BP3897">
        <v>0</v>
      </c>
    </row>
    <row r="3898" spans="1:68" ht="25.2" x14ac:dyDescent="0.3">
      <c r="A3898" s="1"/>
      <c r="B3898" s="47">
        <v>3537</v>
      </c>
      <c r="C3898" s="45">
        <v>1053003</v>
      </c>
      <c r="D3898" s="29"/>
      <c r="E3898" s="29"/>
      <c r="F3898" s="31" t="s">
        <v>3107</v>
      </c>
      <c r="G3898" s="29" t="s">
        <v>31</v>
      </c>
      <c r="H3898" s="29"/>
      <c r="I3898" s="148" t="s">
        <v>33</v>
      </c>
      <c r="J3898" s="147" t="s">
        <v>33</v>
      </c>
      <c r="K3898" s="148" t="e">
        <v>#N/A</v>
      </c>
      <c r="L3898" s="148" t="s">
        <v>32</v>
      </c>
      <c r="M3898" s="147" t="s">
        <v>33</v>
      </c>
      <c r="N3898" s="29" t="str">
        <f t="shared" si="846"/>
        <v/>
      </c>
      <c r="O3898" s="29" t="str">
        <f t="shared" si="847"/>
        <v/>
      </c>
      <c r="P3898" s="29" t="str">
        <f t="shared" si="848"/>
        <v/>
      </c>
      <c r="Q3898" s="29" t="str">
        <f t="shared" si="838"/>
        <v/>
      </c>
      <c r="R3898" s="29" t="str">
        <f t="shared" si="839"/>
        <v/>
      </c>
      <c r="S3898" s="29" t="str">
        <f t="shared" si="840"/>
        <v/>
      </c>
      <c r="T3898" s="29" t="str">
        <f t="shared" si="841"/>
        <v/>
      </c>
      <c r="U3898" s="29"/>
      <c r="V3898" s="29"/>
      <c r="W3898" s="38" t="s">
        <v>2488</v>
      </c>
      <c r="X3898" s="29" t="s">
        <v>158</v>
      </c>
      <c r="Y3898" s="146">
        <v>2888</v>
      </c>
      <c r="Z3898" s="33">
        <v>3697</v>
      </c>
      <c r="AA3898" s="34">
        <f t="shared" si="843"/>
        <v>0.28000000000000003</v>
      </c>
      <c r="AB3898" s="33">
        <f t="shared" si="844"/>
        <v>3697</v>
      </c>
      <c r="AC3898" s="34">
        <f t="shared" si="845"/>
        <v>0.28012433793291724</v>
      </c>
      <c r="AD3898" s="145">
        <f t="shared" si="842"/>
        <v>3080.8330000000001</v>
      </c>
      <c r="AE3898" s="105">
        <v>2406.6669999999999</v>
      </c>
      <c r="AF3898" s="34" t="s">
        <v>36</v>
      </c>
      <c r="AG3898" s="34" t="s">
        <v>36</v>
      </c>
      <c r="AH3898" s="34" t="s">
        <v>36</v>
      </c>
      <c r="AI3898" s="29">
        <v>0.74</v>
      </c>
      <c r="AJ3898" s="29">
        <v>1.4500000000000001E-2</v>
      </c>
      <c r="AK3898" s="29">
        <v>0</v>
      </c>
      <c r="AL3898" s="29">
        <v>0</v>
      </c>
      <c r="AM3898" s="29" t="s">
        <v>28</v>
      </c>
      <c r="AN3898" s="44" t="s">
        <v>27</v>
      </c>
      <c r="AO3898" s="29" t="s">
        <v>28</v>
      </c>
      <c r="AP3898" s="29">
        <v>1</v>
      </c>
      <c r="AQ3898" s="29"/>
      <c r="AR3898" s="29"/>
      <c r="AS3898" s="29"/>
      <c r="AT3898" s="29"/>
      <c r="AU3898" s="144"/>
      <c r="AV3898" s="36" t="s">
        <v>28</v>
      </c>
      <c r="AW3898" s="102" t="s">
        <v>33</v>
      </c>
      <c r="AX3898" s="129" t="s">
        <v>33</v>
      </c>
      <c r="AY3898" s="106" t="e">
        <v>#N/A</v>
      </c>
      <c r="BD3898" t="s">
        <v>1724</v>
      </c>
      <c r="BE3898" t="e">
        <v>#N/A</v>
      </c>
      <c r="BF3898">
        <v>0</v>
      </c>
      <c r="BH3898" t="str">
        <f t="shared" si="849"/>
        <v/>
      </c>
      <c r="BJ3898" t="str">
        <f t="shared" si="850"/>
        <v>OK</v>
      </c>
      <c r="BK3898" s="130" t="s">
        <v>5302</v>
      </c>
      <c r="BL3898" s="130" t="e">
        <v>#VALUE!</v>
      </c>
      <c r="BM3898" s="131" t="s">
        <v>33</v>
      </c>
      <c r="BN3898" s="131" t="e">
        <v>#VALUE!</v>
      </c>
      <c r="BO3898" t="e">
        <v>#N/A</v>
      </c>
      <c r="BP3898">
        <v>0</v>
      </c>
    </row>
    <row r="3899" spans="1:68" ht="25.2" x14ac:dyDescent="0.3">
      <c r="A3899" s="1"/>
      <c r="B3899" s="47">
        <v>3538</v>
      </c>
      <c r="C3899" s="45">
        <v>1053012</v>
      </c>
      <c r="D3899" s="29"/>
      <c r="E3899" s="29"/>
      <c r="F3899" s="31" t="s">
        <v>3108</v>
      </c>
      <c r="G3899" s="29" t="s">
        <v>31</v>
      </c>
      <c r="H3899" s="29"/>
      <c r="I3899" s="148" t="s">
        <v>33</v>
      </c>
      <c r="J3899" s="147" t="s">
        <v>33</v>
      </c>
      <c r="K3899" s="148" t="e">
        <v>#N/A</v>
      </c>
      <c r="L3899" s="148" t="s">
        <v>32</v>
      </c>
      <c r="M3899" s="147" t="s">
        <v>33</v>
      </c>
      <c r="N3899" s="29" t="str">
        <f t="shared" si="846"/>
        <v/>
      </c>
      <c r="O3899" s="29" t="str">
        <f t="shared" si="847"/>
        <v/>
      </c>
      <c r="P3899" s="29" t="str">
        <f t="shared" si="848"/>
        <v/>
      </c>
      <c r="Q3899" s="29" t="str">
        <f t="shared" si="838"/>
        <v/>
      </c>
      <c r="R3899" s="29" t="str">
        <f t="shared" si="839"/>
        <v/>
      </c>
      <c r="S3899" s="29" t="str">
        <f t="shared" si="840"/>
        <v/>
      </c>
      <c r="T3899" s="29" t="str">
        <f t="shared" si="841"/>
        <v/>
      </c>
      <c r="U3899" s="29"/>
      <c r="V3899" s="29"/>
      <c r="W3899" s="38" t="s">
        <v>2488</v>
      </c>
      <c r="X3899" s="29" t="s">
        <v>158</v>
      </c>
      <c r="Y3899" s="146">
        <v>10877</v>
      </c>
      <c r="Z3899" s="33">
        <v>13923</v>
      </c>
      <c r="AA3899" s="34">
        <f t="shared" si="843"/>
        <v>0.28000000000000003</v>
      </c>
      <c r="AB3899" s="33">
        <f t="shared" si="844"/>
        <v>13923</v>
      </c>
      <c r="AC3899" s="34">
        <f t="shared" si="845"/>
        <v>0.28004040525731716</v>
      </c>
      <c r="AD3899" s="145">
        <f t="shared" si="842"/>
        <v>11602.5</v>
      </c>
      <c r="AE3899" s="105">
        <v>9064.1669999999995</v>
      </c>
      <c r="AF3899" s="34" t="s">
        <v>36</v>
      </c>
      <c r="AG3899" s="34" t="s">
        <v>36</v>
      </c>
      <c r="AH3899" s="34" t="s">
        <v>36</v>
      </c>
      <c r="AI3899" s="29">
        <v>3</v>
      </c>
      <c r="AJ3899" s="29">
        <v>0.01</v>
      </c>
      <c r="AK3899" s="29">
        <v>0</v>
      </c>
      <c r="AL3899" s="29">
        <v>0</v>
      </c>
      <c r="AM3899" s="29" t="s">
        <v>28</v>
      </c>
      <c r="AN3899" s="44" t="s">
        <v>27</v>
      </c>
      <c r="AO3899" s="29" t="s">
        <v>28</v>
      </c>
      <c r="AP3899" s="29">
        <v>1</v>
      </c>
      <c r="AQ3899" s="29"/>
      <c r="AR3899" s="29"/>
      <c r="AS3899" s="29"/>
      <c r="AT3899" s="29"/>
      <c r="AU3899" s="144"/>
      <c r="AV3899" s="36" t="s">
        <v>28</v>
      </c>
      <c r="AW3899" s="102" t="s">
        <v>33</v>
      </c>
      <c r="AX3899" s="129" t="s">
        <v>33</v>
      </c>
      <c r="AY3899" s="106" t="e">
        <v>#N/A</v>
      </c>
      <c r="BD3899" t="s">
        <v>4691</v>
      </c>
      <c r="BE3899" t="e">
        <v>#N/A</v>
      </c>
      <c r="BF3899">
        <v>0</v>
      </c>
      <c r="BH3899" t="str">
        <f t="shared" si="849"/>
        <v/>
      </c>
      <c r="BJ3899" t="str">
        <f t="shared" si="850"/>
        <v>OK</v>
      </c>
      <c r="BK3899" s="130" t="s">
        <v>5302</v>
      </c>
      <c r="BL3899" s="130" t="e">
        <v>#VALUE!</v>
      </c>
      <c r="BM3899" s="131" t="s">
        <v>33</v>
      </c>
      <c r="BN3899" s="131" t="e">
        <v>#VALUE!</v>
      </c>
      <c r="BO3899" t="e">
        <v>#N/A</v>
      </c>
      <c r="BP3899">
        <v>0</v>
      </c>
    </row>
    <row r="3900" spans="1:68" ht="25.2" x14ac:dyDescent="0.3">
      <c r="A3900" s="1"/>
      <c r="B3900" s="47">
        <v>3539</v>
      </c>
      <c r="C3900" s="45">
        <v>1053122</v>
      </c>
      <c r="D3900" s="29"/>
      <c r="E3900" s="29"/>
      <c r="F3900" s="31" t="s">
        <v>3109</v>
      </c>
      <c r="G3900" s="29" t="s">
        <v>31</v>
      </c>
      <c r="H3900" s="29"/>
      <c r="I3900" s="148" t="s">
        <v>33</v>
      </c>
      <c r="J3900" s="147" t="s">
        <v>33</v>
      </c>
      <c r="K3900" s="148" t="e">
        <v>#N/A</v>
      </c>
      <c r="L3900" s="148" t="s">
        <v>32</v>
      </c>
      <c r="M3900" s="147" t="s">
        <v>33</v>
      </c>
      <c r="N3900" s="29" t="str">
        <f t="shared" si="846"/>
        <v/>
      </c>
      <c r="O3900" s="29" t="str">
        <f t="shared" si="847"/>
        <v/>
      </c>
      <c r="P3900" s="29" t="str">
        <f t="shared" si="848"/>
        <v/>
      </c>
      <c r="Q3900" s="29" t="str">
        <f t="shared" si="838"/>
        <v/>
      </c>
      <c r="R3900" s="29" t="str">
        <f t="shared" si="839"/>
        <v/>
      </c>
      <c r="S3900" s="29" t="str">
        <f t="shared" si="840"/>
        <v/>
      </c>
      <c r="T3900" s="29" t="str">
        <f t="shared" si="841"/>
        <v/>
      </c>
      <c r="U3900" s="29"/>
      <c r="V3900" s="29"/>
      <c r="W3900" s="38" t="s">
        <v>2488</v>
      </c>
      <c r="X3900" s="29" t="s">
        <v>158</v>
      </c>
      <c r="Y3900" s="146">
        <v>648</v>
      </c>
      <c r="Z3900" s="33">
        <v>830</v>
      </c>
      <c r="AA3900" s="34">
        <f t="shared" si="843"/>
        <v>0.28100000000000003</v>
      </c>
      <c r="AB3900" s="33">
        <f t="shared" si="844"/>
        <v>830</v>
      </c>
      <c r="AC3900" s="34">
        <f t="shared" si="845"/>
        <v>0.28086481481481484</v>
      </c>
      <c r="AD3900" s="145">
        <f t="shared" si="842"/>
        <v>691.66700000000003</v>
      </c>
      <c r="AE3900" s="105">
        <v>540</v>
      </c>
      <c r="AF3900" s="34" t="s">
        <v>36</v>
      </c>
      <c r="AG3900" s="34" t="s">
        <v>36</v>
      </c>
      <c r="AH3900" s="34" t="s">
        <v>36</v>
      </c>
      <c r="AI3900" s="29">
        <v>8.5000000000000006E-2</v>
      </c>
      <c r="AJ3900" s="29">
        <v>1.2700000000000001E-3</v>
      </c>
      <c r="AK3900" s="29">
        <v>0</v>
      </c>
      <c r="AL3900" s="29">
        <v>0</v>
      </c>
      <c r="AM3900" s="29" t="s">
        <v>28</v>
      </c>
      <c r="AN3900" s="44" t="s">
        <v>27</v>
      </c>
      <c r="AO3900" s="29" t="s">
        <v>28</v>
      </c>
      <c r="AP3900" s="29">
        <v>1</v>
      </c>
      <c r="AQ3900" s="29" t="s">
        <v>33</v>
      </c>
      <c r="AR3900" s="29" t="s">
        <v>33</v>
      </c>
      <c r="AS3900" s="29" t="s">
        <v>33</v>
      </c>
      <c r="AT3900" s="29"/>
      <c r="AU3900" s="144"/>
      <c r="AV3900" s="36" t="s">
        <v>28</v>
      </c>
      <c r="AW3900" s="102" t="s">
        <v>33</v>
      </c>
      <c r="AX3900" s="129" t="s">
        <v>33</v>
      </c>
      <c r="AY3900" s="106" t="e">
        <v>#N/A</v>
      </c>
      <c r="BD3900">
        <v>0</v>
      </c>
      <c r="BE3900" t="e">
        <v>#N/A</v>
      </c>
      <c r="BF3900">
        <v>0</v>
      </c>
      <c r="BH3900" t="str">
        <f t="shared" si="849"/>
        <v/>
      </c>
      <c r="BJ3900" t="str">
        <f t="shared" si="850"/>
        <v>OK</v>
      </c>
      <c r="BK3900" s="130" t="s">
        <v>5302</v>
      </c>
      <c r="BL3900" s="130" t="e">
        <v>#VALUE!</v>
      </c>
      <c r="BM3900" s="131" t="s">
        <v>33</v>
      </c>
      <c r="BN3900" s="131" t="e">
        <v>#VALUE!</v>
      </c>
      <c r="BO3900" t="e">
        <v>#N/A</v>
      </c>
      <c r="BP3900">
        <v>0</v>
      </c>
    </row>
    <row r="3901" spans="1:68" ht="25.2" x14ac:dyDescent="0.3">
      <c r="A3901" s="1"/>
      <c r="B3901" s="47">
        <v>3540</v>
      </c>
      <c r="C3901" s="45">
        <v>1054218</v>
      </c>
      <c r="D3901" s="29"/>
      <c r="E3901" s="29"/>
      <c r="F3901" s="31" t="s">
        <v>3110</v>
      </c>
      <c r="G3901" s="29" t="s">
        <v>31</v>
      </c>
      <c r="H3901" s="29"/>
      <c r="I3901" s="148" t="s">
        <v>33</v>
      </c>
      <c r="J3901" s="147" t="s">
        <v>33</v>
      </c>
      <c r="K3901" s="148" t="e">
        <v>#N/A</v>
      </c>
      <c r="L3901" s="148" t="s">
        <v>32</v>
      </c>
      <c r="M3901" s="147" t="s">
        <v>33</v>
      </c>
      <c r="N3901" s="29" t="str">
        <f t="shared" si="846"/>
        <v/>
      </c>
      <c r="O3901" s="29" t="str">
        <f t="shared" si="847"/>
        <v/>
      </c>
      <c r="P3901" s="29" t="str">
        <f t="shared" si="848"/>
        <v/>
      </c>
      <c r="Q3901" s="29" t="str">
        <f t="shared" si="838"/>
        <v/>
      </c>
      <c r="R3901" s="29" t="str">
        <f t="shared" si="839"/>
        <v/>
      </c>
      <c r="S3901" s="29" t="str">
        <f t="shared" si="840"/>
        <v/>
      </c>
      <c r="T3901" s="29" t="str">
        <f t="shared" si="841"/>
        <v/>
      </c>
      <c r="U3901" s="29"/>
      <c r="V3901" s="29"/>
      <c r="W3901" s="38" t="s">
        <v>2488</v>
      </c>
      <c r="X3901" s="29" t="s">
        <v>158</v>
      </c>
      <c r="Y3901" s="146">
        <v>49324</v>
      </c>
      <c r="Z3901" s="33">
        <v>63134</v>
      </c>
      <c r="AA3901" s="34">
        <f t="shared" si="843"/>
        <v>0.28000000000000003</v>
      </c>
      <c r="AB3901" s="33">
        <f t="shared" si="844"/>
        <v>63134</v>
      </c>
      <c r="AC3901" s="34">
        <f t="shared" si="845"/>
        <v>0.27998542113360986</v>
      </c>
      <c r="AD3901" s="145">
        <f t="shared" si="842"/>
        <v>52611.667000000001</v>
      </c>
      <c r="AE3901" s="105">
        <v>41103.332999999999</v>
      </c>
      <c r="AF3901" s="34" t="s">
        <v>36</v>
      </c>
      <c r="AG3901" s="34" t="s">
        <v>36</v>
      </c>
      <c r="AH3901" s="34" t="s">
        <v>36</v>
      </c>
      <c r="AI3901" s="29">
        <v>12.5</v>
      </c>
      <c r="AJ3901" s="29">
        <v>0.80600000000000005</v>
      </c>
      <c r="AK3901" s="29">
        <v>0</v>
      </c>
      <c r="AL3901" s="29">
        <v>0</v>
      </c>
      <c r="AM3901" s="29" t="s">
        <v>28</v>
      </c>
      <c r="AN3901" s="44" t="s">
        <v>27</v>
      </c>
      <c r="AO3901" s="29" t="s">
        <v>28</v>
      </c>
      <c r="AP3901" s="29">
        <v>1</v>
      </c>
      <c r="AQ3901" s="29" t="s">
        <v>33</v>
      </c>
      <c r="AR3901" s="29" t="s">
        <v>33</v>
      </c>
      <c r="AS3901" s="29" t="s">
        <v>33</v>
      </c>
      <c r="AT3901" s="29"/>
      <c r="AU3901" s="144"/>
      <c r="AV3901" s="36" t="s">
        <v>28</v>
      </c>
      <c r="AW3901" s="102" t="s">
        <v>33</v>
      </c>
      <c r="AX3901" s="129" t="s">
        <v>33</v>
      </c>
      <c r="AY3901" s="106" t="e">
        <v>#N/A</v>
      </c>
      <c r="BD3901">
        <v>0</v>
      </c>
      <c r="BE3901" t="e">
        <v>#N/A</v>
      </c>
      <c r="BF3901">
        <v>0</v>
      </c>
      <c r="BH3901" t="str">
        <f t="shared" si="849"/>
        <v/>
      </c>
      <c r="BJ3901" t="str">
        <f t="shared" si="850"/>
        <v>OK</v>
      </c>
      <c r="BK3901" s="130" t="s">
        <v>5302</v>
      </c>
      <c r="BL3901" s="130" t="e">
        <v>#VALUE!</v>
      </c>
      <c r="BM3901" s="131" t="s">
        <v>33</v>
      </c>
      <c r="BN3901" s="131" t="e">
        <v>#VALUE!</v>
      </c>
      <c r="BO3901" t="e">
        <v>#N/A</v>
      </c>
      <c r="BP3901">
        <v>0</v>
      </c>
    </row>
    <row r="3902" spans="1:68" ht="25.2" x14ac:dyDescent="0.3">
      <c r="A3902" s="1"/>
      <c r="B3902" s="47">
        <v>3541</v>
      </c>
      <c r="C3902" s="45">
        <v>1054219</v>
      </c>
      <c r="D3902" s="29"/>
      <c r="E3902" s="29"/>
      <c r="F3902" s="31" t="s">
        <v>3111</v>
      </c>
      <c r="G3902" s="29" t="s">
        <v>31</v>
      </c>
      <c r="H3902" s="29"/>
      <c r="I3902" s="148" t="s">
        <v>33</v>
      </c>
      <c r="J3902" s="147" t="s">
        <v>33</v>
      </c>
      <c r="K3902" s="148" t="e">
        <v>#N/A</v>
      </c>
      <c r="L3902" s="148" t="s">
        <v>32</v>
      </c>
      <c r="M3902" s="147" t="s">
        <v>33</v>
      </c>
      <c r="N3902" s="29" t="str">
        <f t="shared" si="846"/>
        <v/>
      </c>
      <c r="O3902" s="29" t="str">
        <f t="shared" si="847"/>
        <v/>
      </c>
      <c r="P3902" s="29" t="str">
        <f t="shared" si="848"/>
        <v/>
      </c>
      <c r="Q3902" s="29" t="str">
        <f t="shared" si="838"/>
        <v/>
      </c>
      <c r="R3902" s="29" t="str">
        <f t="shared" si="839"/>
        <v/>
      </c>
      <c r="S3902" s="29" t="str">
        <f t="shared" si="840"/>
        <v/>
      </c>
      <c r="T3902" s="29" t="str">
        <f t="shared" si="841"/>
        <v/>
      </c>
      <c r="U3902" s="29"/>
      <c r="V3902" s="29"/>
      <c r="W3902" s="38" t="s">
        <v>2488</v>
      </c>
      <c r="X3902" s="29" t="s">
        <v>158</v>
      </c>
      <c r="Y3902" s="146">
        <v>55521</v>
      </c>
      <c r="Z3902" s="33">
        <v>71067</v>
      </c>
      <c r="AA3902" s="34">
        <f t="shared" si="843"/>
        <v>0.28000000000000003</v>
      </c>
      <c r="AB3902" s="33">
        <f t="shared" si="844"/>
        <v>71067</v>
      </c>
      <c r="AC3902" s="34">
        <f t="shared" si="845"/>
        <v>0.28000216134435618</v>
      </c>
      <c r="AD3902" s="145">
        <f t="shared" si="842"/>
        <v>59222.5</v>
      </c>
      <c r="AE3902" s="105">
        <v>46267.5</v>
      </c>
      <c r="AF3902" s="34" t="s">
        <v>36</v>
      </c>
      <c r="AG3902" s="34" t="s">
        <v>36</v>
      </c>
      <c r="AH3902" s="34" t="s">
        <v>36</v>
      </c>
      <c r="AI3902" s="29">
        <v>14.1</v>
      </c>
      <c r="AJ3902" s="29">
        <v>0.94</v>
      </c>
      <c r="AK3902" s="29">
        <v>0</v>
      </c>
      <c r="AL3902" s="29">
        <v>0</v>
      </c>
      <c r="AM3902" s="29" t="s">
        <v>28</v>
      </c>
      <c r="AN3902" s="44" t="s">
        <v>27</v>
      </c>
      <c r="AO3902" s="29" t="s">
        <v>28</v>
      </c>
      <c r="AP3902" s="29">
        <v>1</v>
      </c>
      <c r="AQ3902" s="29" t="s">
        <v>33</v>
      </c>
      <c r="AR3902" s="29" t="s">
        <v>33</v>
      </c>
      <c r="AS3902" s="29" t="s">
        <v>33</v>
      </c>
      <c r="AT3902" s="29"/>
      <c r="AU3902" s="144"/>
      <c r="AV3902" s="36" t="s">
        <v>28</v>
      </c>
      <c r="AW3902" s="102" t="s">
        <v>33</v>
      </c>
      <c r="AX3902" s="129" t="s">
        <v>33</v>
      </c>
      <c r="AY3902" s="106" t="e">
        <v>#N/A</v>
      </c>
      <c r="BD3902">
        <v>0</v>
      </c>
      <c r="BE3902" t="e">
        <v>#N/A</v>
      </c>
      <c r="BF3902">
        <v>0</v>
      </c>
      <c r="BH3902" t="str">
        <f t="shared" si="849"/>
        <v/>
      </c>
      <c r="BJ3902" t="str">
        <f t="shared" si="850"/>
        <v>OK</v>
      </c>
      <c r="BK3902" s="130" t="s">
        <v>5302</v>
      </c>
      <c r="BL3902" s="130" t="e">
        <v>#VALUE!</v>
      </c>
      <c r="BM3902" s="131" t="s">
        <v>33</v>
      </c>
      <c r="BN3902" s="131" t="e">
        <v>#VALUE!</v>
      </c>
      <c r="BO3902" t="e">
        <v>#N/A</v>
      </c>
      <c r="BP3902">
        <v>0</v>
      </c>
    </row>
    <row r="3903" spans="1:68" ht="25.2" x14ac:dyDescent="0.3">
      <c r="A3903" s="1"/>
      <c r="B3903" s="47">
        <v>3542</v>
      </c>
      <c r="C3903" s="45">
        <v>1003522</v>
      </c>
      <c r="D3903" s="29"/>
      <c r="E3903" s="29"/>
      <c r="F3903" s="39" t="s">
        <v>3112</v>
      </c>
      <c r="G3903" s="29" t="s">
        <v>31</v>
      </c>
      <c r="H3903" s="70" t="s">
        <v>4779</v>
      </c>
      <c r="I3903" s="148" t="s">
        <v>33</v>
      </c>
      <c r="J3903" s="147" t="s">
        <v>33</v>
      </c>
      <c r="K3903" s="148" t="e">
        <v>#N/A</v>
      </c>
      <c r="L3903" s="148" t="s">
        <v>32</v>
      </c>
      <c r="M3903" s="147" t="s">
        <v>33</v>
      </c>
      <c r="N3903" s="29" t="str">
        <f t="shared" si="846"/>
        <v/>
      </c>
      <c r="O3903" s="29" t="str">
        <f t="shared" si="847"/>
        <v/>
      </c>
      <c r="P3903" s="29" t="str">
        <f t="shared" si="848"/>
        <v/>
      </c>
      <c r="Q3903" s="29" t="str">
        <f t="shared" si="838"/>
        <v/>
      </c>
      <c r="R3903" s="29" t="str">
        <f t="shared" si="839"/>
        <v/>
      </c>
      <c r="S3903" s="29" t="str">
        <f t="shared" si="840"/>
        <v/>
      </c>
      <c r="T3903" s="29" t="str">
        <f t="shared" si="841"/>
        <v/>
      </c>
      <c r="U3903" s="29"/>
      <c r="V3903" s="29"/>
      <c r="W3903" s="38" t="s">
        <v>2488</v>
      </c>
      <c r="X3903" s="29" t="s">
        <v>158</v>
      </c>
      <c r="Y3903" s="146">
        <v>1348</v>
      </c>
      <c r="Z3903" s="33">
        <v>1726</v>
      </c>
      <c r="AA3903" s="34">
        <f t="shared" si="843"/>
        <v>0.28000000000000003</v>
      </c>
      <c r="AB3903" s="33">
        <f t="shared" si="844"/>
        <v>1726</v>
      </c>
      <c r="AC3903" s="34">
        <f t="shared" si="845"/>
        <v>0.28041551347641347</v>
      </c>
      <c r="AD3903" s="145">
        <f t="shared" si="842"/>
        <v>1438.3330000000001</v>
      </c>
      <c r="AE3903" s="105">
        <v>1123.3330000000001</v>
      </c>
      <c r="AF3903" s="34" t="s">
        <v>36</v>
      </c>
      <c r="AG3903" s="34" t="s">
        <v>36</v>
      </c>
      <c r="AH3903" s="34" t="s">
        <v>36</v>
      </c>
      <c r="AI3903" s="29">
        <v>0.2</v>
      </c>
      <c r="AJ3903" s="29">
        <v>1.1559999999999999E-3</v>
      </c>
      <c r="AK3903" s="29">
        <v>151</v>
      </c>
      <c r="AL3903" s="29">
        <v>0</v>
      </c>
      <c r="AM3903" s="29" t="s">
        <v>28</v>
      </c>
      <c r="AN3903" s="158" t="s">
        <v>28</v>
      </c>
      <c r="AO3903" s="29" t="s">
        <v>28</v>
      </c>
      <c r="AP3903" s="29">
        <v>1</v>
      </c>
      <c r="AQ3903" s="29" t="s">
        <v>33</v>
      </c>
      <c r="AR3903" s="29" t="s">
        <v>33</v>
      </c>
      <c r="AS3903" s="29" t="s">
        <v>33</v>
      </c>
      <c r="AT3903" s="29"/>
      <c r="AU3903" s="144"/>
      <c r="AV3903" s="36" t="s">
        <v>28</v>
      </c>
      <c r="AW3903" s="102">
        <v>43633</v>
      </c>
      <c r="AX3903" s="129" t="s">
        <v>33</v>
      </c>
      <c r="AY3903" s="106">
        <v>88</v>
      </c>
      <c r="BD3903" t="s">
        <v>4696</v>
      </c>
      <c r="BE3903" t="e">
        <v>#N/A</v>
      </c>
      <c r="BF3903">
        <v>0</v>
      </c>
      <c r="BH3903" t="str">
        <f t="shared" si="849"/>
        <v>AV</v>
      </c>
      <c r="BJ3903" t="str">
        <f t="shared" si="850"/>
        <v>OK</v>
      </c>
      <c r="BK3903" s="130">
        <v>1726</v>
      </c>
      <c r="BL3903" s="130" t="s">
        <v>37</v>
      </c>
      <c r="BM3903" s="131" t="s">
        <v>33</v>
      </c>
      <c r="BN3903" s="131" t="e">
        <v>#VALUE!</v>
      </c>
      <c r="BO3903">
        <v>1726</v>
      </c>
      <c r="BP3903">
        <v>0</v>
      </c>
    </row>
    <row r="3904" spans="1:68" ht="25.2" x14ac:dyDescent="0.3">
      <c r="A3904" s="1"/>
      <c r="B3904" s="47">
        <v>3543</v>
      </c>
      <c r="C3904" s="45">
        <v>1054314</v>
      </c>
      <c r="D3904" s="29"/>
      <c r="E3904" s="29"/>
      <c r="F3904" s="31" t="s">
        <v>3113</v>
      </c>
      <c r="G3904" s="29" t="s">
        <v>31</v>
      </c>
      <c r="H3904" s="29"/>
      <c r="I3904" s="148" t="s">
        <v>33</v>
      </c>
      <c r="J3904" s="147" t="s">
        <v>33</v>
      </c>
      <c r="K3904" s="148" t="e">
        <v>#N/A</v>
      </c>
      <c r="L3904" s="148" t="s">
        <v>32</v>
      </c>
      <c r="M3904" s="147" t="s">
        <v>33</v>
      </c>
      <c r="N3904" s="29" t="str">
        <f t="shared" si="846"/>
        <v/>
      </c>
      <c r="O3904" s="29" t="str">
        <f t="shared" si="847"/>
        <v/>
      </c>
      <c r="P3904" s="29" t="str">
        <f t="shared" si="848"/>
        <v/>
      </c>
      <c r="Q3904" s="29" t="str">
        <f t="shared" si="838"/>
        <v/>
      </c>
      <c r="R3904" s="29" t="str">
        <f t="shared" si="839"/>
        <v/>
      </c>
      <c r="S3904" s="29" t="str">
        <f t="shared" si="840"/>
        <v/>
      </c>
      <c r="T3904" s="29" t="str">
        <f t="shared" si="841"/>
        <v/>
      </c>
      <c r="U3904" s="29"/>
      <c r="V3904" s="29"/>
      <c r="W3904" s="38" t="s">
        <v>2488</v>
      </c>
      <c r="X3904" s="29" t="s">
        <v>158</v>
      </c>
      <c r="Y3904" s="146">
        <v>1844</v>
      </c>
      <c r="Z3904" s="33">
        <v>2360</v>
      </c>
      <c r="AA3904" s="34">
        <f t="shared" si="843"/>
        <v>0.28000000000000003</v>
      </c>
      <c r="AB3904" s="33">
        <f t="shared" si="844"/>
        <v>2360</v>
      </c>
      <c r="AC3904" s="34">
        <f t="shared" si="845"/>
        <v>0.27982640350837235</v>
      </c>
      <c r="AD3904" s="145">
        <f t="shared" si="842"/>
        <v>1966.6669999999999</v>
      </c>
      <c r="AE3904" s="105">
        <v>1536.6669999999999</v>
      </c>
      <c r="AF3904" s="34" t="s">
        <v>36</v>
      </c>
      <c r="AG3904" s="34" t="s">
        <v>36</v>
      </c>
      <c r="AH3904" s="34" t="s">
        <v>36</v>
      </c>
      <c r="AI3904" s="29">
        <v>0.35</v>
      </c>
      <c r="AJ3904" s="29">
        <v>2.3999999999999998E-3</v>
      </c>
      <c r="AK3904" s="29">
        <v>0</v>
      </c>
      <c r="AL3904" s="29">
        <v>0</v>
      </c>
      <c r="AM3904" s="29" t="s">
        <v>28</v>
      </c>
      <c r="AN3904" s="44" t="s">
        <v>27</v>
      </c>
      <c r="AO3904" s="29" t="s">
        <v>28</v>
      </c>
      <c r="AP3904" s="29">
        <v>1</v>
      </c>
      <c r="AQ3904" s="29" t="s">
        <v>33</v>
      </c>
      <c r="AR3904" s="29" t="s">
        <v>33</v>
      </c>
      <c r="AS3904" s="29" t="s">
        <v>33</v>
      </c>
      <c r="AT3904" s="29"/>
      <c r="AU3904" s="144"/>
      <c r="AV3904" s="36" t="s">
        <v>28</v>
      </c>
      <c r="AW3904" s="102" t="s">
        <v>33</v>
      </c>
      <c r="AX3904" s="129" t="s">
        <v>33</v>
      </c>
      <c r="AY3904" s="106">
        <v>40</v>
      </c>
      <c r="BD3904" t="s">
        <v>4697</v>
      </c>
      <c r="BE3904" t="e">
        <v>#N/A</v>
      </c>
      <c r="BF3904">
        <v>0</v>
      </c>
      <c r="BH3904" t="str">
        <f t="shared" si="849"/>
        <v/>
      </c>
      <c r="BJ3904" t="str">
        <f t="shared" si="850"/>
        <v>OK</v>
      </c>
      <c r="BK3904" s="130" t="s">
        <v>5302</v>
      </c>
      <c r="BL3904" s="130" t="e">
        <v>#VALUE!</v>
      </c>
      <c r="BM3904" s="131" t="s">
        <v>33</v>
      </c>
      <c r="BN3904" s="131" t="e">
        <v>#VALUE!</v>
      </c>
      <c r="BO3904" t="e">
        <v>#N/A</v>
      </c>
      <c r="BP3904">
        <v>0</v>
      </c>
    </row>
    <row r="3905" spans="1:68" ht="25.2" x14ac:dyDescent="0.3">
      <c r="A3905" s="1"/>
      <c r="B3905" s="47">
        <v>3544</v>
      </c>
      <c r="C3905" s="45">
        <v>1054353</v>
      </c>
      <c r="D3905" s="29"/>
      <c r="E3905" s="29"/>
      <c r="F3905" s="31" t="s">
        <v>3114</v>
      </c>
      <c r="G3905" s="29" t="s">
        <v>31</v>
      </c>
      <c r="H3905" s="29"/>
      <c r="I3905" s="148" t="s">
        <v>33</v>
      </c>
      <c r="J3905" s="147" t="s">
        <v>33</v>
      </c>
      <c r="K3905" s="148" t="e">
        <v>#N/A</v>
      </c>
      <c r="L3905" s="148" t="s">
        <v>32</v>
      </c>
      <c r="M3905" s="147" t="s">
        <v>33</v>
      </c>
      <c r="N3905" s="29" t="str">
        <f t="shared" si="846"/>
        <v/>
      </c>
      <c r="O3905" s="29" t="str">
        <f t="shared" si="847"/>
        <v/>
      </c>
      <c r="P3905" s="29" t="str">
        <f t="shared" si="848"/>
        <v/>
      </c>
      <c r="Q3905" s="29" t="str">
        <f t="shared" si="838"/>
        <v/>
      </c>
      <c r="R3905" s="29" t="str">
        <f t="shared" si="839"/>
        <v/>
      </c>
      <c r="S3905" s="29" t="str">
        <f t="shared" si="840"/>
        <v/>
      </c>
      <c r="T3905" s="29" t="str">
        <f t="shared" si="841"/>
        <v/>
      </c>
      <c r="U3905" s="29"/>
      <c r="V3905" s="29"/>
      <c r="W3905" s="38" t="s">
        <v>2488</v>
      </c>
      <c r="X3905" s="29" t="s">
        <v>158</v>
      </c>
      <c r="Y3905" s="146">
        <v>47560</v>
      </c>
      <c r="Z3905" s="33">
        <v>60877</v>
      </c>
      <c r="AA3905" s="34">
        <f t="shared" si="843"/>
        <v>0.28000000000000003</v>
      </c>
      <c r="AB3905" s="33">
        <f t="shared" si="844"/>
        <v>60877</v>
      </c>
      <c r="AC3905" s="34">
        <f t="shared" si="845"/>
        <v>0.28000420756942146</v>
      </c>
      <c r="AD3905" s="145">
        <f t="shared" si="842"/>
        <v>50730.832999999999</v>
      </c>
      <c r="AE3905" s="105">
        <v>39633.332999999999</v>
      </c>
      <c r="AF3905" s="34" t="s">
        <v>36</v>
      </c>
      <c r="AG3905" s="34" t="s">
        <v>36</v>
      </c>
      <c r="AH3905" s="34" t="s">
        <v>36</v>
      </c>
      <c r="AI3905" s="29">
        <v>12.996</v>
      </c>
      <c r="AJ3905" s="29">
        <v>0.78200000000000003</v>
      </c>
      <c r="AK3905" s="29">
        <v>0</v>
      </c>
      <c r="AL3905" s="29">
        <v>0</v>
      </c>
      <c r="AM3905" s="29" t="s">
        <v>28</v>
      </c>
      <c r="AN3905" s="44" t="s">
        <v>27</v>
      </c>
      <c r="AO3905" s="29" t="s">
        <v>28</v>
      </c>
      <c r="AP3905" s="29">
        <v>1</v>
      </c>
      <c r="AQ3905" s="29" t="s">
        <v>33</v>
      </c>
      <c r="AR3905" s="29" t="s">
        <v>33</v>
      </c>
      <c r="AS3905" s="29" t="s">
        <v>33</v>
      </c>
      <c r="AT3905" s="29"/>
      <c r="AU3905" s="144"/>
      <c r="AV3905" s="36" t="s">
        <v>28</v>
      </c>
      <c r="AW3905" s="102" t="s">
        <v>33</v>
      </c>
      <c r="AX3905" s="129" t="s">
        <v>33</v>
      </c>
      <c r="AY3905" s="106" t="e">
        <v>#N/A</v>
      </c>
      <c r="BD3905">
        <v>0</v>
      </c>
      <c r="BE3905" t="e">
        <v>#N/A</v>
      </c>
      <c r="BF3905">
        <v>0</v>
      </c>
      <c r="BH3905" t="str">
        <f t="shared" si="849"/>
        <v/>
      </c>
      <c r="BJ3905" t="str">
        <f t="shared" si="850"/>
        <v>OK</v>
      </c>
      <c r="BK3905" s="130" t="s">
        <v>5302</v>
      </c>
      <c r="BL3905" s="130" t="e">
        <v>#VALUE!</v>
      </c>
      <c r="BM3905" s="131" t="s">
        <v>33</v>
      </c>
      <c r="BN3905" s="131" t="e">
        <v>#VALUE!</v>
      </c>
      <c r="BO3905" t="e">
        <v>#N/A</v>
      </c>
      <c r="BP3905">
        <v>0</v>
      </c>
    </row>
    <row r="3906" spans="1:68" ht="25.2" x14ac:dyDescent="0.3">
      <c r="A3906" s="1"/>
      <c r="B3906" s="47">
        <v>3545</v>
      </c>
      <c r="C3906" s="45">
        <v>1054415</v>
      </c>
      <c r="D3906" s="29"/>
      <c r="E3906" s="29"/>
      <c r="F3906" s="31" t="s">
        <v>3115</v>
      </c>
      <c r="G3906" s="29" t="s">
        <v>31</v>
      </c>
      <c r="H3906" s="29"/>
      <c r="I3906" s="148" t="s">
        <v>33</v>
      </c>
      <c r="J3906" s="147" t="s">
        <v>33</v>
      </c>
      <c r="K3906" s="148" t="e">
        <v>#N/A</v>
      </c>
      <c r="L3906" s="148" t="s">
        <v>32</v>
      </c>
      <c r="M3906" s="147" t="s">
        <v>33</v>
      </c>
      <c r="N3906" s="29" t="str">
        <f t="shared" si="846"/>
        <v/>
      </c>
      <c r="O3906" s="29" t="str">
        <f t="shared" si="847"/>
        <v/>
      </c>
      <c r="P3906" s="29" t="str">
        <f t="shared" si="848"/>
        <v/>
      </c>
      <c r="Q3906" s="29" t="str">
        <f t="shared" si="838"/>
        <v/>
      </c>
      <c r="R3906" s="29" t="str">
        <f t="shared" si="839"/>
        <v/>
      </c>
      <c r="S3906" s="29" t="str">
        <f t="shared" si="840"/>
        <v/>
      </c>
      <c r="T3906" s="29" t="str">
        <f t="shared" si="841"/>
        <v/>
      </c>
      <c r="U3906" s="29"/>
      <c r="V3906" s="29"/>
      <c r="W3906" s="38" t="s">
        <v>2488</v>
      </c>
      <c r="X3906" s="29" t="s">
        <v>158</v>
      </c>
      <c r="Y3906" s="146">
        <v>90596</v>
      </c>
      <c r="Z3906" s="33">
        <v>115963</v>
      </c>
      <c r="AA3906" s="34">
        <f t="shared" si="843"/>
        <v>0.28000000000000003</v>
      </c>
      <c r="AB3906" s="33">
        <f t="shared" si="844"/>
        <v>115963</v>
      </c>
      <c r="AC3906" s="34">
        <f t="shared" si="845"/>
        <v>0.28000131449511534</v>
      </c>
      <c r="AD3906" s="145">
        <f t="shared" si="842"/>
        <v>96635.832999999999</v>
      </c>
      <c r="AE3906" s="105">
        <v>75496.667000000001</v>
      </c>
      <c r="AF3906" s="34" t="s">
        <v>36</v>
      </c>
      <c r="AG3906" s="34" t="s">
        <v>36</v>
      </c>
      <c r="AH3906" s="34" t="s">
        <v>36</v>
      </c>
      <c r="AI3906" s="29">
        <v>35.046999999999997</v>
      </c>
      <c r="AJ3906" s="29">
        <v>0.3488</v>
      </c>
      <c r="AK3906" s="29">
        <v>0</v>
      </c>
      <c r="AL3906" s="29">
        <v>0</v>
      </c>
      <c r="AM3906" s="29" t="s">
        <v>28</v>
      </c>
      <c r="AN3906" s="44" t="s">
        <v>27</v>
      </c>
      <c r="AO3906" s="29" t="s">
        <v>28</v>
      </c>
      <c r="AP3906" s="29">
        <v>1</v>
      </c>
      <c r="AQ3906" s="29" t="s">
        <v>33</v>
      </c>
      <c r="AR3906" s="29" t="s">
        <v>33</v>
      </c>
      <c r="AS3906" s="29" t="s">
        <v>33</v>
      </c>
      <c r="AT3906" s="29"/>
      <c r="AU3906" s="144"/>
      <c r="AV3906" s="36" t="s">
        <v>28</v>
      </c>
      <c r="AW3906" s="102" t="s">
        <v>33</v>
      </c>
      <c r="AX3906" s="129" t="s">
        <v>33</v>
      </c>
      <c r="AY3906" s="106" t="e">
        <v>#N/A</v>
      </c>
      <c r="BD3906" t="s">
        <v>1608</v>
      </c>
      <c r="BE3906" t="e">
        <v>#N/A</v>
      </c>
      <c r="BF3906">
        <v>0</v>
      </c>
      <c r="BH3906" t="str">
        <f t="shared" si="849"/>
        <v/>
      </c>
      <c r="BJ3906" t="str">
        <f t="shared" si="850"/>
        <v>OK</v>
      </c>
      <c r="BK3906" s="130" t="s">
        <v>5302</v>
      </c>
      <c r="BL3906" s="130" t="e">
        <v>#VALUE!</v>
      </c>
      <c r="BM3906" s="131" t="s">
        <v>33</v>
      </c>
      <c r="BN3906" s="131" t="e">
        <v>#VALUE!</v>
      </c>
      <c r="BO3906" t="e">
        <v>#N/A</v>
      </c>
      <c r="BP3906">
        <v>0</v>
      </c>
    </row>
    <row r="3907" spans="1:68" ht="25.2" x14ac:dyDescent="0.3">
      <c r="A3907" s="1"/>
      <c r="B3907" s="47">
        <v>3546</v>
      </c>
      <c r="C3907" s="45">
        <v>1056166</v>
      </c>
      <c r="D3907" s="29"/>
      <c r="E3907" s="29"/>
      <c r="F3907" s="31" t="s">
        <v>3116</v>
      </c>
      <c r="G3907" s="29" t="s">
        <v>31</v>
      </c>
      <c r="H3907" s="29"/>
      <c r="I3907" s="148" t="s">
        <v>33</v>
      </c>
      <c r="J3907" s="147" t="s">
        <v>33</v>
      </c>
      <c r="K3907" s="148" t="e">
        <v>#N/A</v>
      </c>
      <c r="L3907" s="148" t="s">
        <v>32</v>
      </c>
      <c r="M3907" s="147" t="s">
        <v>33</v>
      </c>
      <c r="N3907" s="29" t="str">
        <f t="shared" si="846"/>
        <v/>
      </c>
      <c r="O3907" s="29" t="str">
        <f t="shared" si="847"/>
        <v/>
      </c>
      <c r="P3907" s="29" t="str">
        <f t="shared" si="848"/>
        <v/>
      </c>
      <c r="Q3907" s="29" t="str">
        <f t="shared" si="838"/>
        <v/>
      </c>
      <c r="R3907" s="29" t="str">
        <f t="shared" si="839"/>
        <v/>
      </c>
      <c r="S3907" s="29" t="str">
        <f t="shared" si="840"/>
        <v/>
      </c>
      <c r="T3907" s="29" t="str">
        <f t="shared" si="841"/>
        <v/>
      </c>
      <c r="U3907" s="29"/>
      <c r="V3907" s="29"/>
      <c r="W3907" s="38" t="s">
        <v>2488</v>
      </c>
      <c r="X3907" s="29" t="s">
        <v>158</v>
      </c>
      <c r="Y3907" s="146">
        <v>16010</v>
      </c>
      <c r="Z3907" s="33">
        <v>20493</v>
      </c>
      <c r="AA3907" s="34">
        <f t="shared" si="843"/>
        <v>0.28000000000000003</v>
      </c>
      <c r="AB3907" s="33">
        <f t="shared" si="844"/>
        <v>20493</v>
      </c>
      <c r="AC3907" s="34">
        <f t="shared" si="845"/>
        <v>0.280012460212056</v>
      </c>
      <c r="AD3907" s="145">
        <f t="shared" si="842"/>
        <v>17077.5</v>
      </c>
      <c r="AE3907" s="105">
        <v>13341.666999999999</v>
      </c>
      <c r="AF3907" s="34" t="s">
        <v>36</v>
      </c>
      <c r="AG3907" s="34" t="s">
        <v>36</v>
      </c>
      <c r="AH3907" s="34" t="s">
        <v>36</v>
      </c>
      <c r="AI3907" s="29">
        <v>21</v>
      </c>
      <c r="AJ3907" s="29">
        <v>1.2699999999999999E-2</v>
      </c>
      <c r="AK3907" s="29">
        <v>0</v>
      </c>
      <c r="AL3907" s="29">
        <v>0</v>
      </c>
      <c r="AM3907" s="29" t="s">
        <v>28</v>
      </c>
      <c r="AN3907" s="44" t="s">
        <v>27</v>
      </c>
      <c r="AO3907" s="29" t="s">
        <v>28</v>
      </c>
      <c r="AP3907" s="29">
        <v>1</v>
      </c>
      <c r="AQ3907" s="29" t="s">
        <v>33</v>
      </c>
      <c r="AR3907" s="29" t="s">
        <v>33</v>
      </c>
      <c r="AS3907" s="29" t="s">
        <v>33</v>
      </c>
      <c r="AT3907" s="29"/>
      <c r="AU3907" s="144"/>
      <c r="AV3907" s="36" t="s">
        <v>28</v>
      </c>
      <c r="AW3907" s="102" t="s">
        <v>33</v>
      </c>
      <c r="AX3907" s="129" t="s">
        <v>33</v>
      </c>
      <c r="AY3907" s="106">
        <v>2</v>
      </c>
      <c r="BD3907" t="s">
        <v>4698</v>
      </c>
      <c r="BE3907" t="e">
        <v>#N/A</v>
      </c>
      <c r="BF3907">
        <v>0</v>
      </c>
      <c r="BH3907" t="str">
        <f t="shared" si="849"/>
        <v/>
      </c>
      <c r="BJ3907" t="str">
        <f t="shared" si="850"/>
        <v>OK</v>
      </c>
      <c r="BK3907" s="130" t="s">
        <v>5302</v>
      </c>
      <c r="BL3907" s="130" t="e">
        <v>#VALUE!</v>
      </c>
      <c r="BM3907" s="131" t="s">
        <v>33</v>
      </c>
      <c r="BN3907" s="131" t="e">
        <v>#VALUE!</v>
      </c>
      <c r="BO3907" t="e">
        <v>#N/A</v>
      </c>
      <c r="BP3907">
        <v>0</v>
      </c>
    </row>
    <row r="3908" spans="1:68" ht="25.2" x14ac:dyDescent="0.3">
      <c r="A3908" s="1"/>
      <c r="B3908" s="47">
        <v>3547</v>
      </c>
      <c r="C3908" s="45">
        <v>1056167</v>
      </c>
      <c r="D3908" s="29"/>
      <c r="E3908" s="29"/>
      <c r="F3908" s="31" t="s">
        <v>3117</v>
      </c>
      <c r="G3908" s="29" t="s">
        <v>31</v>
      </c>
      <c r="H3908" s="29"/>
      <c r="I3908" s="148" t="s">
        <v>33</v>
      </c>
      <c r="J3908" s="147" t="s">
        <v>33</v>
      </c>
      <c r="K3908" s="148" t="e">
        <v>#N/A</v>
      </c>
      <c r="L3908" s="148" t="s">
        <v>32</v>
      </c>
      <c r="M3908" s="147" t="s">
        <v>33</v>
      </c>
      <c r="N3908" s="29" t="str">
        <f t="shared" si="846"/>
        <v/>
      </c>
      <c r="O3908" s="29" t="str">
        <f t="shared" si="847"/>
        <v/>
      </c>
      <c r="P3908" s="29" t="str">
        <f t="shared" si="848"/>
        <v/>
      </c>
      <c r="Q3908" s="29" t="str">
        <f t="shared" si="838"/>
        <v/>
      </c>
      <c r="R3908" s="29" t="str">
        <f t="shared" si="839"/>
        <v/>
      </c>
      <c r="S3908" s="29" t="str">
        <f t="shared" si="840"/>
        <v/>
      </c>
      <c r="T3908" s="29" t="str">
        <f t="shared" si="841"/>
        <v/>
      </c>
      <c r="U3908" s="29"/>
      <c r="V3908" s="29"/>
      <c r="W3908" s="38" t="s">
        <v>2488</v>
      </c>
      <c r="X3908" s="29" t="s">
        <v>158</v>
      </c>
      <c r="Y3908" s="146">
        <v>16010</v>
      </c>
      <c r="Z3908" s="33">
        <v>20493</v>
      </c>
      <c r="AA3908" s="34">
        <f t="shared" si="843"/>
        <v>0.28000000000000003</v>
      </c>
      <c r="AB3908" s="33">
        <f t="shared" si="844"/>
        <v>20493</v>
      </c>
      <c r="AC3908" s="34">
        <f t="shared" si="845"/>
        <v>0.280012460212056</v>
      </c>
      <c r="AD3908" s="145">
        <f t="shared" si="842"/>
        <v>17077.5</v>
      </c>
      <c r="AE3908" s="105">
        <v>13341.666999999999</v>
      </c>
      <c r="AF3908" s="34" t="s">
        <v>36</v>
      </c>
      <c r="AG3908" s="34" t="s">
        <v>36</v>
      </c>
      <c r="AH3908" s="34" t="s">
        <v>36</v>
      </c>
      <c r="AI3908" s="29">
        <v>20</v>
      </c>
      <c r="AJ3908" s="29">
        <v>1.2699999999999999E-2</v>
      </c>
      <c r="AK3908" s="29">
        <v>0</v>
      </c>
      <c r="AL3908" s="29">
        <v>0</v>
      </c>
      <c r="AM3908" s="29" t="s">
        <v>28</v>
      </c>
      <c r="AN3908" s="44" t="s">
        <v>27</v>
      </c>
      <c r="AO3908" s="29" t="s">
        <v>28</v>
      </c>
      <c r="AP3908" s="29">
        <v>1</v>
      </c>
      <c r="AQ3908" s="29" t="s">
        <v>33</v>
      </c>
      <c r="AR3908" s="29" t="s">
        <v>33</v>
      </c>
      <c r="AS3908" s="29" t="s">
        <v>33</v>
      </c>
      <c r="AT3908" s="29"/>
      <c r="AU3908" s="144"/>
      <c r="AV3908" s="36" t="s">
        <v>28</v>
      </c>
      <c r="AW3908" s="102" t="s">
        <v>33</v>
      </c>
      <c r="AX3908" s="129" t="s">
        <v>33</v>
      </c>
      <c r="AY3908" s="106" t="e">
        <v>#N/A</v>
      </c>
      <c r="BD3908" t="s">
        <v>4691</v>
      </c>
      <c r="BE3908" t="e">
        <v>#N/A</v>
      </c>
      <c r="BF3908">
        <v>0</v>
      </c>
      <c r="BH3908" t="str">
        <f t="shared" si="849"/>
        <v/>
      </c>
      <c r="BJ3908" t="str">
        <f t="shared" si="850"/>
        <v>OK</v>
      </c>
      <c r="BK3908" s="130" t="s">
        <v>5302</v>
      </c>
      <c r="BL3908" s="130" t="e">
        <v>#VALUE!</v>
      </c>
      <c r="BM3908" s="131" t="s">
        <v>33</v>
      </c>
      <c r="BN3908" s="131" t="e">
        <v>#VALUE!</v>
      </c>
      <c r="BO3908" t="e">
        <v>#N/A</v>
      </c>
      <c r="BP3908">
        <v>0</v>
      </c>
    </row>
    <row r="3909" spans="1:68" ht="25.2" x14ac:dyDescent="0.3">
      <c r="A3909" s="1"/>
      <c r="B3909" s="47">
        <v>3548</v>
      </c>
      <c r="C3909" s="45">
        <v>1057363</v>
      </c>
      <c r="D3909" s="29"/>
      <c r="E3909" s="29"/>
      <c r="F3909" s="31" t="s">
        <v>3118</v>
      </c>
      <c r="G3909" s="29" t="s">
        <v>31</v>
      </c>
      <c r="H3909" s="29"/>
      <c r="I3909" s="148" t="s">
        <v>33</v>
      </c>
      <c r="J3909" s="147" t="s">
        <v>33</v>
      </c>
      <c r="K3909" s="148" t="e">
        <v>#N/A</v>
      </c>
      <c r="L3909" s="148" t="s">
        <v>32</v>
      </c>
      <c r="M3909" s="147" t="s">
        <v>33</v>
      </c>
      <c r="N3909" s="29" t="str">
        <f t="shared" si="846"/>
        <v/>
      </c>
      <c r="O3909" s="29" t="str">
        <f t="shared" si="847"/>
        <v/>
      </c>
      <c r="P3909" s="29" t="str">
        <f t="shared" si="848"/>
        <v/>
      </c>
      <c r="Q3909" s="29" t="str">
        <f t="shared" si="838"/>
        <v/>
      </c>
      <c r="R3909" s="29" t="str">
        <f t="shared" si="839"/>
        <v/>
      </c>
      <c r="S3909" s="29" t="str">
        <f t="shared" si="840"/>
        <v/>
      </c>
      <c r="T3909" s="29" t="str">
        <f t="shared" si="841"/>
        <v/>
      </c>
      <c r="U3909" s="29"/>
      <c r="V3909" s="29"/>
      <c r="W3909" s="38" t="s">
        <v>2488</v>
      </c>
      <c r="X3909" s="29" t="s">
        <v>158</v>
      </c>
      <c r="Y3909" s="146">
        <v>16603</v>
      </c>
      <c r="Z3909" s="33">
        <v>21251</v>
      </c>
      <c r="AA3909" s="34">
        <f t="shared" si="843"/>
        <v>0.28000000000000003</v>
      </c>
      <c r="AB3909" s="33">
        <f t="shared" si="844"/>
        <v>21251</v>
      </c>
      <c r="AC3909" s="34">
        <f t="shared" si="845"/>
        <v>0.27994946166233725</v>
      </c>
      <c r="AD3909" s="145">
        <f t="shared" si="842"/>
        <v>17709.167000000001</v>
      </c>
      <c r="AE3909" s="105">
        <v>13835.833000000001</v>
      </c>
      <c r="AF3909" s="34" t="s">
        <v>36</v>
      </c>
      <c r="AG3909" s="34" t="s">
        <v>36</v>
      </c>
      <c r="AH3909" s="34" t="s">
        <v>36</v>
      </c>
      <c r="AI3909" s="29">
        <v>15.7</v>
      </c>
      <c r="AJ3909" s="29">
        <v>0.31359999999999999</v>
      </c>
      <c r="AK3909" s="29">
        <v>0</v>
      </c>
      <c r="AL3909" s="29">
        <v>0</v>
      </c>
      <c r="AM3909" s="29" t="s">
        <v>28</v>
      </c>
      <c r="AN3909" s="44" t="s">
        <v>27</v>
      </c>
      <c r="AO3909" s="29" t="s">
        <v>28</v>
      </c>
      <c r="AP3909" s="29">
        <v>1</v>
      </c>
      <c r="AQ3909" s="29" t="s">
        <v>33</v>
      </c>
      <c r="AR3909" s="29" t="s">
        <v>33</v>
      </c>
      <c r="AS3909" s="29" t="s">
        <v>33</v>
      </c>
      <c r="AT3909" s="29"/>
      <c r="AU3909" s="144"/>
      <c r="AV3909" s="36" t="s">
        <v>28</v>
      </c>
      <c r="AW3909" s="102" t="s">
        <v>33</v>
      </c>
      <c r="AX3909" s="129" t="s">
        <v>33</v>
      </c>
      <c r="AY3909" s="106">
        <v>2</v>
      </c>
      <c r="BD3909" t="s">
        <v>1724</v>
      </c>
      <c r="BE3909" t="e">
        <v>#N/A</v>
      </c>
      <c r="BF3909" t="s">
        <v>4747</v>
      </c>
      <c r="BH3909" t="str">
        <f t="shared" si="849"/>
        <v/>
      </c>
      <c r="BJ3909" t="str">
        <f t="shared" si="850"/>
        <v>OK</v>
      </c>
      <c r="BK3909" s="130" t="s">
        <v>5302</v>
      </c>
      <c r="BL3909" s="130" t="e">
        <v>#VALUE!</v>
      </c>
      <c r="BM3909" s="131" t="s">
        <v>33</v>
      </c>
      <c r="BN3909" s="131" t="e">
        <v>#VALUE!</v>
      </c>
      <c r="BO3909" t="e">
        <v>#N/A</v>
      </c>
      <c r="BP3909">
        <v>0</v>
      </c>
    </row>
    <row r="3910" spans="1:68" ht="25.2" x14ac:dyDescent="0.3">
      <c r="A3910" s="1"/>
      <c r="B3910" s="47">
        <v>3549</v>
      </c>
      <c r="C3910" s="45">
        <v>1057429</v>
      </c>
      <c r="D3910" s="29"/>
      <c r="E3910" s="29"/>
      <c r="F3910" s="31" t="s">
        <v>3119</v>
      </c>
      <c r="G3910" s="29" t="s">
        <v>31</v>
      </c>
      <c r="H3910" s="29"/>
      <c r="I3910" s="148" t="s">
        <v>33</v>
      </c>
      <c r="J3910" s="147" t="s">
        <v>33</v>
      </c>
      <c r="K3910" s="148" t="e">
        <v>#N/A</v>
      </c>
      <c r="L3910" s="148" t="s">
        <v>32</v>
      </c>
      <c r="M3910" s="147" t="s">
        <v>33</v>
      </c>
      <c r="N3910" s="29" t="str">
        <f t="shared" si="846"/>
        <v/>
      </c>
      <c r="O3910" s="29" t="str">
        <f t="shared" si="847"/>
        <v/>
      </c>
      <c r="P3910" s="29" t="str">
        <f t="shared" si="848"/>
        <v/>
      </c>
      <c r="Q3910" s="29" t="str">
        <f t="shared" si="838"/>
        <v/>
      </c>
      <c r="R3910" s="29" t="str">
        <f t="shared" si="839"/>
        <v/>
      </c>
      <c r="S3910" s="29" t="str">
        <f t="shared" si="840"/>
        <v/>
      </c>
      <c r="T3910" s="29" t="str">
        <f t="shared" si="841"/>
        <v/>
      </c>
      <c r="U3910" s="29"/>
      <c r="V3910" s="29"/>
      <c r="W3910" s="38" t="s">
        <v>2488</v>
      </c>
      <c r="X3910" s="29" t="s">
        <v>158</v>
      </c>
      <c r="Y3910" s="146">
        <v>12196</v>
      </c>
      <c r="Z3910" s="33">
        <v>15611</v>
      </c>
      <c r="AA3910" s="34">
        <f t="shared" si="843"/>
        <v>0.28000000000000003</v>
      </c>
      <c r="AB3910" s="33">
        <f t="shared" si="844"/>
        <v>15611</v>
      </c>
      <c r="AC3910" s="34">
        <f t="shared" si="845"/>
        <v>0.28000991407051201</v>
      </c>
      <c r="AD3910" s="145">
        <f t="shared" si="842"/>
        <v>13009.166999999999</v>
      </c>
      <c r="AE3910" s="105">
        <v>10163.333000000001</v>
      </c>
      <c r="AF3910" s="34" t="s">
        <v>36</v>
      </c>
      <c r="AG3910" s="34" t="s">
        <v>36</v>
      </c>
      <c r="AH3910" s="34" t="s">
        <v>36</v>
      </c>
      <c r="AI3910" s="29">
        <v>2.6</v>
      </c>
      <c r="AJ3910" s="29">
        <v>1.6250000000000001E-2</v>
      </c>
      <c r="AK3910" s="29">
        <v>0</v>
      </c>
      <c r="AL3910" s="29">
        <v>0</v>
      </c>
      <c r="AM3910" s="29" t="s">
        <v>28</v>
      </c>
      <c r="AN3910" s="44" t="s">
        <v>27</v>
      </c>
      <c r="AO3910" s="29" t="s">
        <v>28</v>
      </c>
      <c r="AP3910" s="29">
        <v>1</v>
      </c>
      <c r="AQ3910" s="29" t="s">
        <v>33</v>
      </c>
      <c r="AR3910" s="29" t="s">
        <v>33</v>
      </c>
      <c r="AS3910" s="29" t="s">
        <v>33</v>
      </c>
      <c r="AT3910" s="29"/>
      <c r="AU3910" s="144"/>
      <c r="AV3910" s="36" t="s">
        <v>28</v>
      </c>
      <c r="AW3910" s="102" t="s">
        <v>33</v>
      </c>
      <c r="AX3910" s="129" t="s">
        <v>33</v>
      </c>
      <c r="AY3910" s="106" t="e">
        <v>#N/A</v>
      </c>
      <c r="BD3910">
        <v>0</v>
      </c>
      <c r="BE3910" t="e">
        <v>#N/A</v>
      </c>
      <c r="BF3910">
        <v>0</v>
      </c>
      <c r="BH3910" t="str">
        <f t="shared" si="849"/>
        <v/>
      </c>
      <c r="BJ3910" t="str">
        <f t="shared" si="850"/>
        <v>OK</v>
      </c>
      <c r="BK3910" s="130" t="s">
        <v>5302</v>
      </c>
      <c r="BL3910" s="130" t="e">
        <v>#VALUE!</v>
      </c>
      <c r="BM3910" s="131" t="s">
        <v>33</v>
      </c>
      <c r="BN3910" s="131" t="e">
        <v>#VALUE!</v>
      </c>
      <c r="BO3910" t="e">
        <v>#N/A</v>
      </c>
      <c r="BP3910">
        <v>0</v>
      </c>
    </row>
    <row r="3911" spans="1:68" ht="25.2" x14ac:dyDescent="0.3">
      <c r="A3911" s="1"/>
      <c r="B3911" s="47">
        <v>3550</v>
      </c>
      <c r="C3911" s="45">
        <v>1057482</v>
      </c>
      <c r="D3911" s="29"/>
      <c r="E3911" s="29"/>
      <c r="F3911" s="31" t="s">
        <v>3120</v>
      </c>
      <c r="G3911" s="29" t="s">
        <v>31</v>
      </c>
      <c r="H3911" s="29"/>
      <c r="I3911" s="148" t="s">
        <v>33</v>
      </c>
      <c r="J3911" s="147" t="s">
        <v>33</v>
      </c>
      <c r="K3911" s="148" t="e">
        <v>#N/A</v>
      </c>
      <c r="L3911" s="148" t="s">
        <v>32</v>
      </c>
      <c r="M3911" s="147" t="s">
        <v>33</v>
      </c>
      <c r="N3911" s="29" t="str">
        <f t="shared" si="846"/>
        <v/>
      </c>
      <c r="O3911" s="29" t="str">
        <f t="shared" si="847"/>
        <v/>
      </c>
      <c r="P3911" s="29" t="str">
        <f t="shared" si="848"/>
        <v/>
      </c>
      <c r="Q3911" s="29" t="str">
        <f t="shared" si="838"/>
        <v/>
      </c>
      <c r="R3911" s="29" t="str">
        <f t="shared" si="839"/>
        <v/>
      </c>
      <c r="S3911" s="29" t="str">
        <f t="shared" si="840"/>
        <v/>
      </c>
      <c r="T3911" s="29" t="str">
        <f t="shared" si="841"/>
        <v/>
      </c>
      <c r="U3911" s="29"/>
      <c r="V3911" s="29"/>
      <c r="W3911" s="38" t="s">
        <v>2488</v>
      </c>
      <c r="X3911" s="29" t="s">
        <v>158</v>
      </c>
      <c r="Y3911" s="146">
        <v>116568</v>
      </c>
      <c r="Z3911" s="33">
        <v>149207</v>
      </c>
      <c r="AA3911" s="34">
        <f t="shared" si="843"/>
        <v>0.28000000000000003</v>
      </c>
      <c r="AB3911" s="33">
        <f t="shared" si="844"/>
        <v>149207</v>
      </c>
      <c r="AC3911" s="34">
        <f t="shared" si="845"/>
        <v>0.27999966028412604</v>
      </c>
      <c r="AD3911" s="145">
        <f t="shared" si="842"/>
        <v>124339.167</v>
      </c>
      <c r="AE3911" s="105">
        <v>97140</v>
      </c>
      <c r="AF3911" s="34" t="s">
        <v>36</v>
      </c>
      <c r="AG3911" s="34" t="s">
        <v>36</v>
      </c>
      <c r="AH3911" s="34" t="s">
        <v>36</v>
      </c>
      <c r="AI3911" s="29">
        <v>54</v>
      </c>
      <c r="AJ3911" s="29">
        <v>0.64200000000000002</v>
      </c>
      <c r="AK3911" s="29">
        <v>0</v>
      </c>
      <c r="AL3911" s="29">
        <v>0</v>
      </c>
      <c r="AM3911" s="29" t="s">
        <v>28</v>
      </c>
      <c r="AN3911" s="44" t="s">
        <v>27</v>
      </c>
      <c r="AO3911" s="29" t="s">
        <v>28</v>
      </c>
      <c r="AP3911" s="29">
        <v>1</v>
      </c>
      <c r="AQ3911" s="29" t="s">
        <v>33</v>
      </c>
      <c r="AR3911" s="29" t="s">
        <v>33</v>
      </c>
      <c r="AS3911" s="29" t="s">
        <v>33</v>
      </c>
      <c r="AT3911" s="29"/>
      <c r="AU3911" s="144"/>
      <c r="AV3911" s="36" t="s">
        <v>28</v>
      </c>
      <c r="AW3911" s="102" t="s">
        <v>33</v>
      </c>
      <c r="AX3911" s="129" t="s">
        <v>33</v>
      </c>
      <c r="AY3911" s="106" t="e">
        <v>#N/A</v>
      </c>
      <c r="BD3911">
        <v>0</v>
      </c>
      <c r="BE3911" t="e">
        <v>#N/A</v>
      </c>
      <c r="BF3911" t="s">
        <v>4747</v>
      </c>
      <c r="BH3911" t="str">
        <f t="shared" si="849"/>
        <v/>
      </c>
      <c r="BJ3911" t="str">
        <f t="shared" si="850"/>
        <v>OK</v>
      </c>
      <c r="BK3911" s="130" t="s">
        <v>5302</v>
      </c>
      <c r="BL3911" s="130" t="e">
        <v>#VALUE!</v>
      </c>
      <c r="BM3911" s="131" t="s">
        <v>33</v>
      </c>
      <c r="BN3911" s="131" t="e">
        <v>#VALUE!</v>
      </c>
      <c r="BO3911" t="e">
        <v>#N/A</v>
      </c>
      <c r="BP3911">
        <v>0</v>
      </c>
    </row>
    <row r="3912" spans="1:68" ht="25.2" x14ac:dyDescent="0.3">
      <c r="A3912" s="1"/>
      <c r="B3912" s="47">
        <v>3551</v>
      </c>
      <c r="C3912" s="45">
        <v>1057575</v>
      </c>
      <c r="D3912" s="29"/>
      <c r="E3912" s="29"/>
      <c r="F3912" s="31" t="s">
        <v>3121</v>
      </c>
      <c r="G3912" s="29" t="s">
        <v>31</v>
      </c>
      <c r="H3912" s="29"/>
      <c r="I3912" s="148" t="s">
        <v>33</v>
      </c>
      <c r="J3912" s="147" t="s">
        <v>33</v>
      </c>
      <c r="K3912" s="148" t="e">
        <v>#N/A</v>
      </c>
      <c r="L3912" s="148" t="s">
        <v>32</v>
      </c>
      <c r="M3912" s="147" t="s">
        <v>33</v>
      </c>
      <c r="N3912" s="29" t="str">
        <f t="shared" si="846"/>
        <v/>
      </c>
      <c r="O3912" s="29" t="str">
        <f t="shared" si="847"/>
        <v/>
      </c>
      <c r="P3912" s="29" t="str">
        <f t="shared" si="848"/>
        <v/>
      </c>
      <c r="Q3912" s="29" t="str">
        <f t="shared" si="838"/>
        <v/>
      </c>
      <c r="R3912" s="29" t="str">
        <f t="shared" si="839"/>
        <v/>
      </c>
      <c r="S3912" s="29" t="str">
        <f t="shared" si="840"/>
        <v/>
      </c>
      <c r="T3912" s="29" t="str">
        <f t="shared" si="841"/>
        <v/>
      </c>
      <c r="U3912" s="29"/>
      <c r="V3912" s="29"/>
      <c r="W3912" s="38" t="s">
        <v>2488</v>
      </c>
      <c r="X3912" s="29" t="s">
        <v>158</v>
      </c>
      <c r="Y3912" s="146">
        <v>138747</v>
      </c>
      <c r="Z3912" s="33">
        <v>177597</v>
      </c>
      <c r="AA3912" s="34">
        <f t="shared" si="843"/>
        <v>0.28000000000000003</v>
      </c>
      <c r="AB3912" s="33">
        <f t="shared" si="844"/>
        <v>177597</v>
      </c>
      <c r="AC3912" s="34">
        <f t="shared" si="845"/>
        <v>0.28000605418495533</v>
      </c>
      <c r="AD3912" s="145">
        <f t="shared" si="842"/>
        <v>147997.5</v>
      </c>
      <c r="AE3912" s="105">
        <v>115622.5</v>
      </c>
      <c r="AF3912" s="34" t="s">
        <v>36</v>
      </c>
      <c r="AG3912" s="34" t="s">
        <v>36</v>
      </c>
      <c r="AH3912" s="34" t="s">
        <v>36</v>
      </c>
      <c r="AI3912" s="29">
        <v>50.5</v>
      </c>
      <c r="AJ3912" s="29">
        <v>0.90445200000000003</v>
      </c>
      <c r="AK3912" s="29">
        <v>0</v>
      </c>
      <c r="AL3912" s="29">
        <v>0</v>
      </c>
      <c r="AM3912" s="29" t="s">
        <v>28</v>
      </c>
      <c r="AN3912" s="44" t="s">
        <v>27</v>
      </c>
      <c r="AO3912" s="29" t="s">
        <v>28</v>
      </c>
      <c r="AP3912" s="29">
        <v>1</v>
      </c>
      <c r="AQ3912" s="29" t="s">
        <v>33</v>
      </c>
      <c r="AR3912" s="29" t="s">
        <v>33</v>
      </c>
      <c r="AS3912" s="29" t="s">
        <v>33</v>
      </c>
      <c r="AT3912" s="29"/>
      <c r="AU3912" s="144"/>
      <c r="AV3912" s="36" t="s">
        <v>28</v>
      </c>
      <c r="AW3912" s="102" t="s">
        <v>33</v>
      </c>
      <c r="AX3912" s="129" t="s">
        <v>33</v>
      </c>
      <c r="AY3912" s="106" t="e">
        <v>#N/A</v>
      </c>
      <c r="BD3912" t="s">
        <v>4699</v>
      </c>
      <c r="BE3912" t="e">
        <v>#N/A</v>
      </c>
      <c r="BF3912" t="s">
        <v>4740</v>
      </c>
      <c r="BH3912" t="str">
        <f t="shared" si="849"/>
        <v/>
      </c>
      <c r="BJ3912" t="str">
        <f t="shared" si="850"/>
        <v>OK</v>
      </c>
      <c r="BK3912" s="130" t="s">
        <v>5302</v>
      </c>
      <c r="BL3912" s="130" t="e">
        <v>#VALUE!</v>
      </c>
      <c r="BM3912" s="131" t="s">
        <v>33</v>
      </c>
      <c r="BN3912" s="131" t="e">
        <v>#VALUE!</v>
      </c>
      <c r="BO3912" t="e">
        <v>#N/A</v>
      </c>
      <c r="BP3912">
        <v>0</v>
      </c>
    </row>
    <row r="3913" spans="1:68" ht="25.2" x14ac:dyDescent="0.3">
      <c r="A3913" s="1"/>
      <c r="B3913" s="47">
        <v>3552</v>
      </c>
      <c r="C3913" s="45">
        <v>1057581</v>
      </c>
      <c r="D3913" s="29"/>
      <c r="E3913" s="29"/>
      <c r="F3913" s="31" t="s">
        <v>3122</v>
      </c>
      <c r="G3913" s="29" t="s">
        <v>31</v>
      </c>
      <c r="H3913" s="29"/>
      <c r="I3913" s="148" t="s">
        <v>33</v>
      </c>
      <c r="J3913" s="147" t="s">
        <v>33</v>
      </c>
      <c r="K3913" s="148" t="e">
        <v>#N/A</v>
      </c>
      <c r="L3913" s="148" t="s">
        <v>32</v>
      </c>
      <c r="M3913" s="147" t="s">
        <v>33</v>
      </c>
      <c r="N3913" s="29" t="str">
        <f t="shared" si="846"/>
        <v/>
      </c>
      <c r="O3913" s="29" t="str">
        <f t="shared" si="847"/>
        <v/>
      </c>
      <c r="P3913" s="29" t="str">
        <f t="shared" si="848"/>
        <v/>
      </c>
      <c r="Q3913" s="29" t="str">
        <f t="shared" si="838"/>
        <v/>
      </c>
      <c r="R3913" s="29" t="str">
        <f t="shared" si="839"/>
        <v/>
      </c>
      <c r="S3913" s="29" t="str">
        <f t="shared" si="840"/>
        <v/>
      </c>
      <c r="T3913" s="29" t="str">
        <f t="shared" si="841"/>
        <v/>
      </c>
      <c r="U3913" s="29"/>
      <c r="V3913" s="29"/>
      <c r="W3913" s="38" t="s">
        <v>2488</v>
      </c>
      <c r="X3913" s="29" t="s">
        <v>158</v>
      </c>
      <c r="Y3913" s="146">
        <v>140597</v>
      </c>
      <c r="Z3913" s="33">
        <v>179965</v>
      </c>
      <c r="AA3913" s="34">
        <f t="shared" si="843"/>
        <v>0.28000000000000003</v>
      </c>
      <c r="AB3913" s="33">
        <f t="shared" si="844"/>
        <v>179965</v>
      </c>
      <c r="AC3913" s="34">
        <f t="shared" si="845"/>
        <v>0.28000596803628547</v>
      </c>
      <c r="AD3913" s="145">
        <f t="shared" si="842"/>
        <v>149970.83300000001</v>
      </c>
      <c r="AE3913" s="105">
        <v>117164.167</v>
      </c>
      <c r="AF3913" s="34" t="s">
        <v>36</v>
      </c>
      <c r="AG3913" s="34" t="s">
        <v>36</v>
      </c>
      <c r="AH3913" s="34" t="s">
        <v>36</v>
      </c>
      <c r="AI3913" s="29">
        <v>52</v>
      </c>
      <c r="AJ3913" s="29">
        <v>0.92004600000000003</v>
      </c>
      <c r="AK3913" s="29">
        <v>0</v>
      </c>
      <c r="AL3913" s="29">
        <v>0</v>
      </c>
      <c r="AM3913" s="29" t="s">
        <v>28</v>
      </c>
      <c r="AN3913" s="44" t="s">
        <v>27</v>
      </c>
      <c r="AO3913" s="29" t="s">
        <v>28</v>
      </c>
      <c r="AP3913" s="29">
        <v>1</v>
      </c>
      <c r="AQ3913" s="29" t="s">
        <v>33</v>
      </c>
      <c r="AR3913" s="29" t="s">
        <v>33</v>
      </c>
      <c r="AS3913" s="29" t="s">
        <v>33</v>
      </c>
      <c r="AT3913" s="29"/>
      <c r="AU3913" s="144"/>
      <c r="AV3913" s="36" t="s">
        <v>28</v>
      </c>
      <c r="AW3913" s="102" t="s">
        <v>33</v>
      </c>
      <c r="AX3913" s="129" t="s">
        <v>33</v>
      </c>
      <c r="AY3913" s="106" t="e">
        <v>#N/A</v>
      </c>
      <c r="BD3913" t="s">
        <v>4699</v>
      </c>
      <c r="BE3913" t="e">
        <v>#N/A</v>
      </c>
      <c r="BF3913" t="s">
        <v>4740</v>
      </c>
      <c r="BH3913" t="str">
        <f t="shared" si="849"/>
        <v/>
      </c>
      <c r="BJ3913" t="str">
        <f t="shared" si="850"/>
        <v>OK</v>
      </c>
      <c r="BK3913" s="130" t="s">
        <v>5302</v>
      </c>
      <c r="BL3913" s="130" t="e">
        <v>#VALUE!</v>
      </c>
      <c r="BM3913" s="131" t="s">
        <v>33</v>
      </c>
      <c r="BN3913" s="131" t="e">
        <v>#VALUE!</v>
      </c>
      <c r="BO3913" t="e">
        <v>#N/A</v>
      </c>
      <c r="BP3913">
        <v>0</v>
      </c>
    </row>
    <row r="3914" spans="1:68" ht="25.2" x14ac:dyDescent="0.3">
      <c r="A3914" s="1"/>
      <c r="B3914" s="47">
        <v>3553</v>
      </c>
      <c r="C3914" s="45">
        <v>1057582</v>
      </c>
      <c r="D3914" s="29"/>
      <c r="E3914" s="29"/>
      <c r="F3914" s="31" t="s">
        <v>3123</v>
      </c>
      <c r="G3914" s="29" t="s">
        <v>31</v>
      </c>
      <c r="H3914" s="29"/>
      <c r="I3914" s="148" t="s">
        <v>33</v>
      </c>
      <c r="J3914" s="147" t="s">
        <v>33</v>
      </c>
      <c r="K3914" s="148" t="e">
        <v>#N/A</v>
      </c>
      <c r="L3914" s="148" t="s">
        <v>32</v>
      </c>
      <c r="M3914" s="147" t="s">
        <v>33</v>
      </c>
      <c r="N3914" s="29" t="str">
        <f t="shared" si="846"/>
        <v/>
      </c>
      <c r="O3914" s="29" t="str">
        <f t="shared" si="847"/>
        <v/>
      </c>
      <c r="P3914" s="29" t="str">
        <f t="shared" si="848"/>
        <v/>
      </c>
      <c r="Q3914" s="29" t="str">
        <f t="shared" si="838"/>
        <v/>
      </c>
      <c r="R3914" s="29" t="str">
        <f t="shared" si="839"/>
        <v/>
      </c>
      <c r="S3914" s="29" t="str">
        <f t="shared" si="840"/>
        <v/>
      </c>
      <c r="T3914" s="29" t="str">
        <f t="shared" si="841"/>
        <v/>
      </c>
      <c r="U3914" s="29"/>
      <c r="V3914" s="29"/>
      <c r="W3914" s="38" t="s">
        <v>2488</v>
      </c>
      <c r="X3914" s="29" t="s">
        <v>158</v>
      </c>
      <c r="Y3914" s="146">
        <v>140597</v>
      </c>
      <c r="Z3914" s="33">
        <v>179965</v>
      </c>
      <c r="AA3914" s="34">
        <f t="shared" si="843"/>
        <v>0.28000000000000003</v>
      </c>
      <c r="AB3914" s="33">
        <f t="shared" si="844"/>
        <v>179965</v>
      </c>
      <c r="AC3914" s="34">
        <f t="shared" si="845"/>
        <v>0.28000596803628547</v>
      </c>
      <c r="AD3914" s="145">
        <f t="shared" si="842"/>
        <v>149970.83300000001</v>
      </c>
      <c r="AE3914" s="105">
        <v>117164.167</v>
      </c>
      <c r="AF3914" s="34" t="s">
        <v>36</v>
      </c>
      <c r="AG3914" s="34" t="s">
        <v>36</v>
      </c>
      <c r="AH3914" s="34" t="s">
        <v>36</v>
      </c>
      <c r="AI3914" s="29">
        <v>52</v>
      </c>
      <c r="AJ3914" s="29">
        <v>1.0747439999999999</v>
      </c>
      <c r="AK3914" s="29">
        <v>0</v>
      </c>
      <c r="AL3914" s="29">
        <v>0</v>
      </c>
      <c r="AM3914" s="29" t="s">
        <v>28</v>
      </c>
      <c r="AN3914" s="44" t="s">
        <v>27</v>
      </c>
      <c r="AO3914" s="29" t="s">
        <v>28</v>
      </c>
      <c r="AP3914" s="29">
        <v>1</v>
      </c>
      <c r="AQ3914" s="29" t="s">
        <v>33</v>
      </c>
      <c r="AR3914" s="29" t="s">
        <v>33</v>
      </c>
      <c r="AS3914" s="29" t="s">
        <v>33</v>
      </c>
      <c r="AT3914" s="29"/>
      <c r="AU3914" s="144"/>
      <c r="AV3914" s="36" t="s">
        <v>28</v>
      </c>
      <c r="AW3914" s="102" t="s">
        <v>33</v>
      </c>
      <c r="AX3914" s="129" t="s">
        <v>33</v>
      </c>
      <c r="AY3914" s="106" t="e">
        <v>#N/A</v>
      </c>
      <c r="BD3914" t="s">
        <v>4699</v>
      </c>
      <c r="BE3914" t="e">
        <v>#N/A</v>
      </c>
      <c r="BF3914" t="s">
        <v>4740</v>
      </c>
      <c r="BH3914" t="str">
        <f t="shared" si="849"/>
        <v/>
      </c>
      <c r="BJ3914" t="str">
        <f t="shared" si="850"/>
        <v>OK</v>
      </c>
      <c r="BK3914" s="130" t="s">
        <v>5302</v>
      </c>
      <c r="BL3914" s="130" t="e">
        <v>#VALUE!</v>
      </c>
      <c r="BM3914" s="131" t="s">
        <v>33</v>
      </c>
      <c r="BN3914" s="131" t="e">
        <v>#VALUE!</v>
      </c>
      <c r="BO3914" t="e">
        <v>#N/A</v>
      </c>
      <c r="BP3914">
        <v>0</v>
      </c>
    </row>
    <row r="3915" spans="1:68" ht="25.2" x14ac:dyDescent="0.3">
      <c r="A3915" s="1"/>
      <c r="B3915" s="47">
        <v>3554</v>
      </c>
      <c r="C3915" s="45">
        <v>1057587</v>
      </c>
      <c r="D3915" s="29"/>
      <c r="E3915" s="29"/>
      <c r="F3915" s="31" t="s">
        <v>3124</v>
      </c>
      <c r="G3915" s="29" t="s">
        <v>31</v>
      </c>
      <c r="H3915" s="29"/>
      <c r="I3915" s="148" t="s">
        <v>33</v>
      </c>
      <c r="J3915" s="147" t="s">
        <v>33</v>
      </c>
      <c r="K3915" s="148" t="e">
        <v>#N/A</v>
      </c>
      <c r="L3915" s="148" t="s">
        <v>32</v>
      </c>
      <c r="M3915" s="147" t="s">
        <v>33</v>
      </c>
      <c r="N3915" s="29" t="str">
        <f t="shared" si="846"/>
        <v/>
      </c>
      <c r="O3915" s="29" t="str">
        <f t="shared" si="847"/>
        <v/>
      </c>
      <c r="P3915" s="29" t="str">
        <f t="shared" si="848"/>
        <v/>
      </c>
      <c r="Q3915" s="29" t="str">
        <f t="shared" si="838"/>
        <v/>
      </c>
      <c r="R3915" s="29" t="str">
        <f t="shared" si="839"/>
        <v/>
      </c>
      <c r="S3915" s="29" t="str">
        <f t="shared" si="840"/>
        <v/>
      </c>
      <c r="T3915" s="29" t="str">
        <f t="shared" si="841"/>
        <v/>
      </c>
      <c r="U3915" s="29"/>
      <c r="V3915" s="29"/>
      <c r="W3915" s="38" t="s">
        <v>2488</v>
      </c>
      <c r="X3915" s="29" t="s">
        <v>158</v>
      </c>
      <c r="Y3915" s="146">
        <v>173079</v>
      </c>
      <c r="Z3915" s="33">
        <v>221541</v>
      </c>
      <c r="AA3915" s="34">
        <f t="shared" si="843"/>
        <v>0.28000000000000003</v>
      </c>
      <c r="AB3915" s="33">
        <f t="shared" si="844"/>
        <v>221541</v>
      </c>
      <c r="AC3915" s="34">
        <f t="shared" si="845"/>
        <v>0.27999930667498657</v>
      </c>
      <c r="AD3915" s="145">
        <f t="shared" si="842"/>
        <v>184617.5</v>
      </c>
      <c r="AE3915" s="105">
        <v>144232.5</v>
      </c>
      <c r="AF3915" s="34" t="s">
        <v>36</v>
      </c>
      <c r="AG3915" s="34" t="s">
        <v>36</v>
      </c>
      <c r="AH3915" s="34" t="s">
        <v>36</v>
      </c>
      <c r="AI3915" s="29">
        <v>55</v>
      </c>
      <c r="AJ3915" s="29">
        <v>0.93564000000000003</v>
      </c>
      <c r="AK3915" s="29">
        <v>0</v>
      </c>
      <c r="AL3915" s="29">
        <v>0</v>
      </c>
      <c r="AM3915" s="29" t="s">
        <v>28</v>
      </c>
      <c r="AN3915" s="44" t="s">
        <v>27</v>
      </c>
      <c r="AO3915" s="29" t="s">
        <v>28</v>
      </c>
      <c r="AP3915" s="29">
        <v>1</v>
      </c>
      <c r="AQ3915" s="29" t="s">
        <v>33</v>
      </c>
      <c r="AR3915" s="29" t="s">
        <v>33</v>
      </c>
      <c r="AS3915" s="29" t="s">
        <v>33</v>
      </c>
      <c r="AT3915" s="29"/>
      <c r="AU3915" s="144"/>
      <c r="AV3915" s="36" t="s">
        <v>28</v>
      </c>
      <c r="AW3915" s="102" t="s">
        <v>33</v>
      </c>
      <c r="AX3915" s="129" t="s">
        <v>33</v>
      </c>
      <c r="AY3915" s="106" t="e">
        <v>#N/A</v>
      </c>
      <c r="BD3915" t="s">
        <v>4699</v>
      </c>
      <c r="BE3915" t="e">
        <v>#N/A</v>
      </c>
      <c r="BF3915" t="s">
        <v>4740</v>
      </c>
      <c r="BH3915" t="str">
        <f t="shared" si="849"/>
        <v/>
      </c>
      <c r="BJ3915" t="str">
        <f t="shared" si="850"/>
        <v>OK</v>
      </c>
      <c r="BK3915" s="130" t="s">
        <v>5302</v>
      </c>
      <c r="BL3915" s="130" t="e">
        <v>#VALUE!</v>
      </c>
      <c r="BM3915" s="131" t="s">
        <v>33</v>
      </c>
      <c r="BN3915" s="131" t="e">
        <v>#VALUE!</v>
      </c>
      <c r="BO3915" t="e">
        <v>#N/A</v>
      </c>
      <c r="BP3915">
        <v>0</v>
      </c>
    </row>
    <row r="3916" spans="1:68" ht="25.2" x14ac:dyDescent="0.3">
      <c r="A3916" s="1"/>
      <c r="B3916" s="47">
        <v>3555</v>
      </c>
      <c r="C3916" s="45">
        <v>1057588</v>
      </c>
      <c r="D3916" s="29"/>
      <c r="E3916" s="29"/>
      <c r="F3916" s="31" t="s">
        <v>3125</v>
      </c>
      <c r="G3916" s="29" t="s">
        <v>31</v>
      </c>
      <c r="H3916" s="29"/>
      <c r="I3916" s="148" t="s">
        <v>33</v>
      </c>
      <c r="J3916" s="147" t="s">
        <v>33</v>
      </c>
      <c r="K3916" s="148" t="e">
        <v>#N/A</v>
      </c>
      <c r="L3916" s="148" t="s">
        <v>32</v>
      </c>
      <c r="M3916" s="147" t="s">
        <v>33</v>
      </c>
      <c r="N3916" s="29" t="str">
        <f t="shared" si="846"/>
        <v/>
      </c>
      <c r="O3916" s="29" t="str">
        <f t="shared" si="847"/>
        <v/>
      </c>
      <c r="P3916" s="29" t="str">
        <f t="shared" si="848"/>
        <v/>
      </c>
      <c r="Q3916" s="29" t="str">
        <f t="shared" si="838"/>
        <v/>
      </c>
      <c r="R3916" s="29" t="str">
        <f t="shared" si="839"/>
        <v/>
      </c>
      <c r="S3916" s="29" t="str">
        <f t="shared" si="840"/>
        <v/>
      </c>
      <c r="T3916" s="29" t="str">
        <f t="shared" si="841"/>
        <v/>
      </c>
      <c r="U3916" s="29"/>
      <c r="V3916" s="29"/>
      <c r="W3916" s="38" t="s">
        <v>2488</v>
      </c>
      <c r="X3916" s="29" t="s">
        <v>158</v>
      </c>
      <c r="Y3916" s="146">
        <v>173079</v>
      </c>
      <c r="Z3916" s="33">
        <v>221541</v>
      </c>
      <c r="AA3916" s="34">
        <f t="shared" si="843"/>
        <v>0.28000000000000003</v>
      </c>
      <c r="AB3916" s="33">
        <f t="shared" si="844"/>
        <v>221541</v>
      </c>
      <c r="AC3916" s="34">
        <f t="shared" si="845"/>
        <v>0.27999930667498657</v>
      </c>
      <c r="AD3916" s="145">
        <f t="shared" si="842"/>
        <v>184617.5</v>
      </c>
      <c r="AE3916" s="105">
        <v>144232.5</v>
      </c>
      <c r="AF3916" s="34" t="s">
        <v>36</v>
      </c>
      <c r="AG3916" s="34" t="s">
        <v>36</v>
      </c>
      <c r="AH3916" s="34" t="s">
        <v>36</v>
      </c>
      <c r="AI3916" s="29">
        <v>55</v>
      </c>
      <c r="AJ3916" s="29">
        <v>1.12608</v>
      </c>
      <c r="AK3916" s="29">
        <v>0</v>
      </c>
      <c r="AL3916" s="29">
        <v>0</v>
      </c>
      <c r="AM3916" s="29" t="s">
        <v>28</v>
      </c>
      <c r="AN3916" s="44" t="s">
        <v>27</v>
      </c>
      <c r="AO3916" s="29" t="s">
        <v>28</v>
      </c>
      <c r="AP3916" s="29">
        <v>1</v>
      </c>
      <c r="AQ3916" s="29" t="s">
        <v>33</v>
      </c>
      <c r="AR3916" s="29" t="s">
        <v>33</v>
      </c>
      <c r="AS3916" s="29" t="s">
        <v>33</v>
      </c>
      <c r="AT3916" s="29"/>
      <c r="AU3916" s="144"/>
      <c r="AV3916" s="36" t="s">
        <v>28</v>
      </c>
      <c r="AW3916" s="102" t="s">
        <v>33</v>
      </c>
      <c r="AX3916" s="129" t="s">
        <v>33</v>
      </c>
      <c r="AY3916" s="106" t="e">
        <v>#N/A</v>
      </c>
      <c r="BD3916" t="s">
        <v>4699</v>
      </c>
      <c r="BE3916" t="e">
        <v>#N/A</v>
      </c>
      <c r="BF3916" t="s">
        <v>4740</v>
      </c>
      <c r="BH3916" t="str">
        <f t="shared" si="849"/>
        <v/>
      </c>
      <c r="BJ3916" t="str">
        <f t="shared" si="850"/>
        <v>OK</v>
      </c>
      <c r="BK3916" s="130" t="s">
        <v>5302</v>
      </c>
      <c r="BL3916" s="130" t="e">
        <v>#VALUE!</v>
      </c>
      <c r="BM3916" s="131" t="s">
        <v>33</v>
      </c>
      <c r="BN3916" s="131" t="e">
        <v>#VALUE!</v>
      </c>
      <c r="BO3916" t="e">
        <v>#N/A</v>
      </c>
      <c r="BP3916">
        <v>0</v>
      </c>
    </row>
    <row r="3917" spans="1:68" ht="25.2" x14ac:dyDescent="0.3">
      <c r="A3917" s="1"/>
      <c r="B3917" s="47">
        <v>3556</v>
      </c>
      <c r="C3917" s="45">
        <v>1057589</v>
      </c>
      <c r="D3917" s="29"/>
      <c r="E3917" s="29"/>
      <c r="F3917" s="31" t="s">
        <v>3126</v>
      </c>
      <c r="G3917" s="29" t="s">
        <v>31</v>
      </c>
      <c r="H3917" s="29"/>
      <c r="I3917" s="148" t="s">
        <v>33</v>
      </c>
      <c r="J3917" s="147" t="s">
        <v>33</v>
      </c>
      <c r="K3917" s="148" t="e">
        <v>#N/A</v>
      </c>
      <c r="L3917" s="148" t="s">
        <v>32</v>
      </c>
      <c r="M3917" s="147" t="s">
        <v>33</v>
      </c>
      <c r="N3917" s="29" t="str">
        <f t="shared" si="846"/>
        <v/>
      </c>
      <c r="O3917" s="29" t="str">
        <f t="shared" si="847"/>
        <v/>
      </c>
      <c r="P3917" s="29" t="str">
        <f t="shared" si="848"/>
        <v/>
      </c>
      <c r="Q3917" s="29" t="str">
        <f t="shared" si="838"/>
        <v/>
      </c>
      <c r="R3917" s="29" t="str">
        <f t="shared" si="839"/>
        <v/>
      </c>
      <c r="S3917" s="29" t="str">
        <f t="shared" si="840"/>
        <v/>
      </c>
      <c r="T3917" s="29" t="str">
        <f t="shared" si="841"/>
        <v/>
      </c>
      <c r="U3917" s="29"/>
      <c r="V3917" s="29"/>
      <c r="W3917" s="38" t="s">
        <v>2488</v>
      </c>
      <c r="X3917" s="29" t="s">
        <v>158</v>
      </c>
      <c r="Y3917" s="146">
        <v>184888</v>
      </c>
      <c r="Z3917" s="33">
        <v>236657</v>
      </c>
      <c r="AA3917" s="34">
        <f t="shared" si="843"/>
        <v>0.28000000000000003</v>
      </c>
      <c r="AB3917" s="33">
        <f t="shared" si="844"/>
        <v>236657</v>
      </c>
      <c r="AC3917" s="34">
        <f t="shared" si="845"/>
        <v>0.28000195205746586</v>
      </c>
      <c r="AD3917" s="145">
        <f t="shared" si="842"/>
        <v>197214.16699999999</v>
      </c>
      <c r="AE3917" s="105">
        <v>154073.33300000001</v>
      </c>
      <c r="AF3917" s="34" t="s">
        <v>36</v>
      </c>
      <c r="AG3917" s="34" t="s">
        <v>36</v>
      </c>
      <c r="AH3917" s="34" t="s">
        <v>36</v>
      </c>
      <c r="AI3917" s="29">
        <v>60</v>
      </c>
      <c r="AJ3917" s="29">
        <v>1.09158</v>
      </c>
      <c r="AK3917" s="29">
        <v>0</v>
      </c>
      <c r="AL3917" s="29">
        <v>0</v>
      </c>
      <c r="AM3917" s="29" t="s">
        <v>28</v>
      </c>
      <c r="AN3917" s="44" t="s">
        <v>27</v>
      </c>
      <c r="AO3917" s="29" t="s">
        <v>28</v>
      </c>
      <c r="AP3917" s="29">
        <v>1</v>
      </c>
      <c r="AQ3917" s="29" t="s">
        <v>33</v>
      </c>
      <c r="AR3917" s="29" t="s">
        <v>33</v>
      </c>
      <c r="AS3917" s="29" t="s">
        <v>33</v>
      </c>
      <c r="AT3917" s="29"/>
      <c r="AU3917" s="144"/>
      <c r="AV3917" s="36" t="s">
        <v>28</v>
      </c>
      <c r="AW3917" s="102" t="s">
        <v>33</v>
      </c>
      <c r="AX3917" s="129" t="s">
        <v>33</v>
      </c>
      <c r="AY3917" s="106" t="e">
        <v>#N/A</v>
      </c>
      <c r="BD3917" t="s">
        <v>4699</v>
      </c>
      <c r="BE3917" t="e">
        <v>#N/A</v>
      </c>
      <c r="BF3917" t="s">
        <v>4740</v>
      </c>
      <c r="BH3917" t="str">
        <f t="shared" si="849"/>
        <v/>
      </c>
      <c r="BJ3917" t="str">
        <f t="shared" si="850"/>
        <v>OK</v>
      </c>
      <c r="BK3917" s="130" t="s">
        <v>5302</v>
      </c>
      <c r="BL3917" s="130" t="e">
        <v>#VALUE!</v>
      </c>
      <c r="BM3917" s="131" t="s">
        <v>33</v>
      </c>
      <c r="BN3917" s="131" t="e">
        <v>#VALUE!</v>
      </c>
      <c r="BO3917" t="e">
        <v>#N/A</v>
      </c>
      <c r="BP3917">
        <v>0</v>
      </c>
    </row>
    <row r="3918" spans="1:68" ht="25.2" x14ac:dyDescent="0.3">
      <c r="A3918" s="1"/>
      <c r="B3918" s="47">
        <v>3557</v>
      </c>
      <c r="C3918" s="45">
        <v>1057591</v>
      </c>
      <c r="D3918" s="29"/>
      <c r="E3918" s="29"/>
      <c r="F3918" s="31" t="s">
        <v>3127</v>
      </c>
      <c r="G3918" s="29" t="s">
        <v>31</v>
      </c>
      <c r="H3918" s="29"/>
      <c r="I3918" s="148" t="s">
        <v>33</v>
      </c>
      <c r="J3918" s="147" t="s">
        <v>33</v>
      </c>
      <c r="K3918" s="148" t="e">
        <v>#N/A</v>
      </c>
      <c r="L3918" s="148" t="s">
        <v>32</v>
      </c>
      <c r="M3918" s="147" t="s">
        <v>33</v>
      </c>
      <c r="N3918" s="29" t="str">
        <f t="shared" si="846"/>
        <v/>
      </c>
      <c r="O3918" s="29" t="str">
        <f t="shared" si="847"/>
        <v/>
      </c>
      <c r="P3918" s="29" t="str">
        <f t="shared" si="848"/>
        <v/>
      </c>
      <c r="Q3918" s="29" t="str">
        <f t="shared" si="838"/>
        <v/>
      </c>
      <c r="R3918" s="29" t="str">
        <f t="shared" si="839"/>
        <v/>
      </c>
      <c r="S3918" s="29" t="str">
        <f t="shared" si="840"/>
        <v/>
      </c>
      <c r="T3918" s="29" t="str">
        <f t="shared" si="841"/>
        <v/>
      </c>
      <c r="U3918" s="29"/>
      <c r="V3918" s="29"/>
      <c r="W3918" s="38" t="s">
        <v>2488</v>
      </c>
      <c r="X3918" s="29" t="s">
        <v>158</v>
      </c>
      <c r="Y3918" s="146">
        <v>55256</v>
      </c>
      <c r="Z3918" s="33">
        <v>70728</v>
      </c>
      <c r="AA3918" s="34">
        <f t="shared" si="843"/>
        <v>0.28000000000000003</v>
      </c>
      <c r="AB3918" s="33">
        <f t="shared" si="844"/>
        <v>70728</v>
      </c>
      <c r="AC3918" s="34">
        <f t="shared" si="845"/>
        <v>0.28000578196028819</v>
      </c>
      <c r="AD3918" s="145">
        <f t="shared" si="842"/>
        <v>58940</v>
      </c>
      <c r="AE3918" s="105">
        <v>46046.667000000001</v>
      </c>
      <c r="AF3918" s="34" t="s">
        <v>36</v>
      </c>
      <c r="AG3918" s="34" t="s">
        <v>36</v>
      </c>
      <c r="AH3918" s="34" t="s">
        <v>36</v>
      </c>
      <c r="AI3918" s="29">
        <v>15</v>
      </c>
      <c r="AJ3918" s="29">
        <v>0.38307000000000002</v>
      </c>
      <c r="AK3918" s="29">
        <v>0</v>
      </c>
      <c r="AL3918" s="29">
        <v>0</v>
      </c>
      <c r="AM3918" s="29" t="s">
        <v>28</v>
      </c>
      <c r="AN3918" s="44" t="s">
        <v>27</v>
      </c>
      <c r="AO3918" s="29" t="s">
        <v>28</v>
      </c>
      <c r="AP3918" s="29">
        <v>1</v>
      </c>
      <c r="AQ3918" s="29" t="s">
        <v>33</v>
      </c>
      <c r="AR3918" s="29" t="s">
        <v>33</v>
      </c>
      <c r="AS3918" s="29" t="s">
        <v>33</v>
      </c>
      <c r="AT3918" s="29"/>
      <c r="AU3918" s="144"/>
      <c r="AV3918" s="36" t="s">
        <v>28</v>
      </c>
      <c r="AW3918" s="102" t="s">
        <v>33</v>
      </c>
      <c r="AX3918" s="129" t="s">
        <v>33</v>
      </c>
      <c r="AY3918" s="106">
        <v>5</v>
      </c>
      <c r="BD3918" t="s">
        <v>4699</v>
      </c>
      <c r="BE3918" t="e">
        <v>#N/A</v>
      </c>
      <c r="BF3918" t="s">
        <v>4740</v>
      </c>
      <c r="BH3918" t="str">
        <f t="shared" si="849"/>
        <v/>
      </c>
      <c r="BJ3918" t="str">
        <f t="shared" si="850"/>
        <v>OK</v>
      </c>
      <c r="BK3918" s="130" t="s">
        <v>5302</v>
      </c>
      <c r="BL3918" s="130" t="e">
        <v>#VALUE!</v>
      </c>
      <c r="BM3918" s="131" t="s">
        <v>33</v>
      </c>
      <c r="BN3918" s="131" t="e">
        <v>#VALUE!</v>
      </c>
      <c r="BO3918" t="e">
        <v>#N/A</v>
      </c>
      <c r="BP3918">
        <v>0</v>
      </c>
    </row>
    <row r="3919" spans="1:68" ht="25.2" x14ac:dyDescent="0.3">
      <c r="A3919" s="1"/>
      <c r="B3919" s="47">
        <v>3558</v>
      </c>
      <c r="C3919" s="45">
        <v>1057592</v>
      </c>
      <c r="D3919" s="29"/>
      <c r="E3919" s="29"/>
      <c r="F3919" s="31" t="s">
        <v>3128</v>
      </c>
      <c r="G3919" s="29" t="s">
        <v>31</v>
      </c>
      <c r="H3919" s="29"/>
      <c r="I3919" s="148" t="s">
        <v>33</v>
      </c>
      <c r="J3919" s="147" t="s">
        <v>33</v>
      </c>
      <c r="K3919" s="148" t="e">
        <v>#N/A</v>
      </c>
      <c r="L3919" s="148" t="s">
        <v>32</v>
      </c>
      <c r="M3919" s="147" t="s">
        <v>33</v>
      </c>
      <c r="N3919" s="29" t="str">
        <f t="shared" si="846"/>
        <v/>
      </c>
      <c r="O3919" s="29" t="str">
        <f t="shared" si="847"/>
        <v/>
      </c>
      <c r="P3919" s="29" t="str">
        <f t="shared" si="848"/>
        <v/>
      </c>
      <c r="Q3919" s="29" t="str">
        <f t="shared" si="838"/>
        <v/>
      </c>
      <c r="R3919" s="29" t="str">
        <f t="shared" si="839"/>
        <v/>
      </c>
      <c r="S3919" s="29" t="str">
        <f t="shared" si="840"/>
        <v/>
      </c>
      <c r="T3919" s="29" t="str">
        <f t="shared" si="841"/>
        <v/>
      </c>
      <c r="U3919" s="29"/>
      <c r="V3919" s="29"/>
      <c r="W3919" s="38" t="s">
        <v>2488</v>
      </c>
      <c r="X3919" s="29" t="s">
        <v>158</v>
      </c>
      <c r="Y3919" s="146">
        <v>69685</v>
      </c>
      <c r="Z3919" s="33">
        <v>89197</v>
      </c>
      <c r="AA3919" s="34">
        <f t="shared" si="843"/>
        <v>0.28000000000000003</v>
      </c>
      <c r="AB3919" s="33">
        <f t="shared" si="844"/>
        <v>89197</v>
      </c>
      <c r="AC3919" s="34">
        <f t="shared" si="845"/>
        <v>0.28000287166536769</v>
      </c>
      <c r="AD3919" s="145">
        <f t="shared" si="842"/>
        <v>74330.832999999999</v>
      </c>
      <c r="AE3919" s="105">
        <v>58070.832999999999</v>
      </c>
      <c r="AF3919" s="34" t="s">
        <v>36</v>
      </c>
      <c r="AG3919" s="34" t="s">
        <v>36</v>
      </c>
      <c r="AH3919" s="34" t="s">
        <v>36</v>
      </c>
      <c r="AI3919" s="29">
        <v>25</v>
      </c>
      <c r="AJ3919" s="29">
        <v>0.702295</v>
      </c>
      <c r="AK3919" s="29">
        <v>0</v>
      </c>
      <c r="AL3919" s="29">
        <v>0</v>
      </c>
      <c r="AM3919" s="29" t="s">
        <v>28</v>
      </c>
      <c r="AN3919" s="44" t="s">
        <v>27</v>
      </c>
      <c r="AO3919" s="29" t="s">
        <v>28</v>
      </c>
      <c r="AP3919" s="29">
        <v>1</v>
      </c>
      <c r="AQ3919" s="29" t="s">
        <v>33</v>
      </c>
      <c r="AR3919" s="29" t="s">
        <v>33</v>
      </c>
      <c r="AS3919" s="29" t="s">
        <v>33</v>
      </c>
      <c r="AT3919" s="29"/>
      <c r="AU3919" s="144"/>
      <c r="AV3919" s="36" t="s">
        <v>28</v>
      </c>
      <c r="AW3919" s="102" t="s">
        <v>33</v>
      </c>
      <c r="AX3919" s="129" t="s">
        <v>33</v>
      </c>
      <c r="AY3919" s="106">
        <v>7</v>
      </c>
      <c r="BD3919" t="s">
        <v>4699</v>
      </c>
      <c r="BE3919" t="e">
        <v>#N/A</v>
      </c>
      <c r="BF3919" t="s">
        <v>4740</v>
      </c>
      <c r="BH3919" t="str">
        <f t="shared" si="849"/>
        <v/>
      </c>
      <c r="BJ3919" t="str">
        <f t="shared" si="850"/>
        <v>OK</v>
      </c>
      <c r="BK3919" s="130" t="s">
        <v>5302</v>
      </c>
      <c r="BL3919" s="130" t="e">
        <v>#VALUE!</v>
      </c>
      <c r="BM3919" s="131" t="s">
        <v>33</v>
      </c>
      <c r="BN3919" s="131" t="e">
        <v>#VALUE!</v>
      </c>
      <c r="BO3919" t="e">
        <v>#N/A</v>
      </c>
      <c r="BP3919">
        <v>0</v>
      </c>
    </row>
    <row r="3920" spans="1:68" ht="25.2" x14ac:dyDescent="0.3">
      <c r="A3920" s="1"/>
      <c r="B3920" s="47">
        <v>3559</v>
      </c>
      <c r="C3920" s="45">
        <v>1057593</v>
      </c>
      <c r="D3920" s="29"/>
      <c r="E3920" s="29"/>
      <c r="F3920" s="31" t="s">
        <v>3129</v>
      </c>
      <c r="G3920" s="29" t="s">
        <v>31</v>
      </c>
      <c r="H3920" s="29"/>
      <c r="I3920" s="148" t="s">
        <v>33</v>
      </c>
      <c r="J3920" s="147" t="s">
        <v>33</v>
      </c>
      <c r="K3920" s="148" t="e">
        <v>#N/A</v>
      </c>
      <c r="L3920" s="148" t="s">
        <v>32</v>
      </c>
      <c r="M3920" s="147" t="s">
        <v>33</v>
      </c>
      <c r="N3920" s="29" t="str">
        <f t="shared" si="846"/>
        <v/>
      </c>
      <c r="O3920" s="29" t="str">
        <f t="shared" si="847"/>
        <v/>
      </c>
      <c r="P3920" s="29" t="str">
        <f t="shared" si="848"/>
        <v/>
      </c>
      <c r="Q3920" s="29" t="str">
        <f t="shared" si="838"/>
        <v/>
      </c>
      <c r="R3920" s="29" t="str">
        <f t="shared" si="839"/>
        <v/>
      </c>
      <c r="S3920" s="29" t="str">
        <f t="shared" si="840"/>
        <v/>
      </c>
      <c r="T3920" s="29" t="str">
        <f t="shared" si="841"/>
        <v/>
      </c>
      <c r="U3920" s="29"/>
      <c r="V3920" s="29"/>
      <c r="W3920" s="38" t="s">
        <v>2488</v>
      </c>
      <c r="X3920" s="29" t="s">
        <v>158</v>
      </c>
      <c r="Y3920" s="146">
        <v>77707</v>
      </c>
      <c r="Z3920" s="33">
        <v>99465</v>
      </c>
      <c r="AA3920" s="34">
        <f t="shared" si="843"/>
        <v>0.28000000000000003</v>
      </c>
      <c r="AB3920" s="33">
        <f t="shared" si="844"/>
        <v>99465</v>
      </c>
      <c r="AC3920" s="34">
        <f t="shared" si="845"/>
        <v>0.28000052134299624</v>
      </c>
      <c r="AD3920" s="145">
        <f t="shared" si="842"/>
        <v>82887.5</v>
      </c>
      <c r="AE3920" s="105">
        <v>64755.832999999999</v>
      </c>
      <c r="AF3920" s="34" t="s">
        <v>36</v>
      </c>
      <c r="AG3920" s="34" t="s">
        <v>36</v>
      </c>
      <c r="AH3920" s="34" t="s">
        <v>36</v>
      </c>
      <c r="AI3920" s="29">
        <v>35</v>
      </c>
      <c r="AJ3920" s="29">
        <v>1.02152</v>
      </c>
      <c r="AK3920" s="29">
        <v>0</v>
      </c>
      <c r="AL3920" s="29">
        <v>0</v>
      </c>
      <c r="AM3920" s="29" t="s">
        <v>28</v>
      </c>
      <c r="AN3920" s="44" t="s">
        <v>27</v>
      </c>
      <c r="AO3920" s="29" t="s">
        <v>28</v>
      </c>
      <c r="AP3920" s="29">
        <v>1</v>
      </c>
      <c r="AQ3920" s="29" t="s">
        <v>33</v>
      </c>
      <c r="AR3920" s="29" t="s">
        <v>33</v>
      </c>
      <c r="AS3920" s="29" t="s">
        <v>33</v>
      </c>
      <c r="AT3920" s="29"/>
      <c r="AU3920" s="144"/>
      <c r="AV3920" s="36" t="s">
        <v>28</v>
      </c>
      <c r="AW3920" s="102" t="s">
        <v>33</v>
      </c>
      <c r="AX3920" s="129" t="s">
        <v>33</v>
      </c>
      <c r="AY3920" s="106" t="e">
        <v>#N/A</v>
      </c>
      <c r="BD3920" t="s">
        <v>4699</v>
      </c>
      <c r="BE3920" t="e">
        <v>#N/A</v>
      </c>
      <c r="BF3920" t="s">
        <v>4740</v>
      </c>
      <c r="BH3920" t="str">
        <f t="shared" si="849"/>
        <v/>
      </c>
      <c r="BJ3920" t="str">
        <f t="shared" si="850"/>
        <v>OK</v>
      </c>
      <c r="BK3920" s="130" t="s">
        <v>5302</v>
      </c>
      <c r="BL3920" s="130" t="e">
        <v>#VALUE!</v>
      </c>
      <c r="BM3920" s="131" t="s">
        <v>33</v>
      </c>
      <c r="BN3920" s="131" t="e">
        <v>#VALUE!</v>
      </c>
      <c r="BO3920" t="e">
        <v>#N/A</v>
      </c>
      <c r="BP3920">
        <v>0</v>
      </c>
    </row>
    <row r="3921" spans="1:68" ht="25.2" x14ac:dyDescent="0.3">
      <c r="A3921" s="1"/>
      <c r="B3921" s="47">
        <v>3560</v>
      </c>
      <c r="C3921" s="45">
        <v>1057594</v>
      </c>
      <c r="D3921" s="29"/>
      <c r="E3921" s="29"/>
      <c r="F3921" s="31" t="s">
        <v>3130</v>
      </c>
      <c r="G3921" s="29" t="s">
        <v>31</v>
      </c>
      <c r="H3921" s="29"/>
      <c r="I3921" s="148" t="s">
        <v>33</v>
      </c>
      <c r="J3921" s="147" t="s">
        <v>33</v>
      </c>
      <c r="K3921" s="148" t="e">
        <v>#N/A</v>
      </c>
      <c r="L3921" s="148" t="s">
        <v>32</v>
      </c>
      <c r="M3921" s="147" t="s">
        <v>33</v>
      </c>
      <c r="N3921" s="29" t="str">
        <f t="shared" si="846"/>
        <v/>
      </c>
      <c r="O3921" s="29" t="str">
        <f t="shared" si="847"/>
        <v/>
      </c>
      <c r="P3921" s="29" t="str">
        <f t="shared" si="848"/>
        <v/>
      </c>
      <c r="Q3921" s="29" t="str">
        <f t="shared" si="838"/>
        <v/>
      </c>
      <c r="R3921" s="29" t="str">
        <f t="shared" si="839"/>
        <v/>
      </c>
      <c r="S3921" s="29" t="str">
        <f t="shared" si="840"/>
        <v/>
      </c>
      <c r="T3921" s="29" t="str">
        <f t="shared" si="841"/>
        <v/>
      </c>
      <c r="U3921" s="29"/>
      <c r="V3921" s="29"/>
      <c r="W3921" s="38" t="s">
        <v>2488</v>
      </c>
      <c r="X3921" s="29" t="s">
        <v>158</v>
      </c>
      <c r="Y3921" s="146">
        <v>81397</v>
      </c>
      <c r="Z3921" s="33">
        <v>104189</v>
      </c>
      <c r="AA3921" s="34">
        <f t="shared" si="843"/>
        <v>0.28000000000000003</v>
      </c>
      <c r="AB3921" s="33">
        <f t="shared" si="844"/>
        <v>104189</v>
      </c>
      <c r="AC3921" s="34">
        <f t="shared" si="845"/>
        <v>0.28001033099505063</v>
      </c>
      <c r="AD3921" s="145">
        <f t="shared" si="842"/>
        <v>86824.167000000001</v>
      </c>
      <c r="AE3921" s="105">
        <v>67830.832999999999</v>
      </c>
      <c r="AF3921" s="34" t="s">
        <v>36</v>
      </c>
      <c r="AG3921" s="34" t="s">
        <v>36</v>
      </c>
      <c r="AH3921" s="34" t="s">
        <v>36</v>
      </c>
      <c r="AI3921" s="29">
        <v>45</v>
      </c>
      <c r="AJ3921" s="29">
        <v>1.3407450000000001</v>
      </c>
      <c r="AK3921" s="29">
        <v>0</v>
      </c>
      <c r="AL3921" s="29">
        <v>0</v>
      </c>
      <c r="AM3921" s="29" t="s">
        <v>28</v>
      </c>
      <c r="AN3921" s="44" t="s">
        <v>27</v>
      </c>
      <c r="AO3921" s="29" t="s">
        <v>28</v>
      </c>
      <c r="AP3921" s="29">
        <v>1</v>
      </c>
      <c r="AQ3921" s="29" t="s">
        <v>33</v>
      </c>
      <c r="AR3921" s="29" t="s">
        <v>33</v>
      </c>
      <c r="AS3921" s="29" t="s">
        <v>33</v>
      </c>
      <c r="AT3921" s="29"/>
      <c r="AU3921" s="144"/>
      <c r="AV3921" s="36" t="s">
        <v>28</v>
      </c>
      <c r="AW3921" s="102" t="s">
        <v>33</v>
      </c>
      <c r="AX3921" s="129" t="s">
        <v>33</v>
      </c>
      <c r="AY3921" s="106">
        <v>18</v>
      </c>
      <c r="BD3921" t="s">
        <v>4699</v>
      </c>
      <c r="BE3921" t="e">
        <v>#N/A</v>
      </c>
      <c r="BF3921" t="s">
        <v>4740</v>
      </c>
      <c r="BH3921" t="str">
        <f t="shared" si="849"/>
        <v/>
      </c>
      <c r="BJ3921" t="str">
        <f t="shared" si="850"/>
        <v>OK</v>
      </c>
      <c r="BK3921" s="130" t="s">
        <v>5302</v>
      </c>
      <c r="BL3921" s="130" t="e">
        <v>#VALUE!</v>
      </c>
      <c r="BM3921" s="131" t="s">
        <v>33</v>
      </c>
      <c r="BN3921" s="131" t="e">
        <v>#VALUE!</v>
      </c>
      <c r="BO3921" t="e">
        <v>#N/A</v>
      </c>
      <c r="BP3921">
        <v>0</v>
      </c>
    </row>
    <row r="3922" spans="1:68" ht="25.2" x14ac:dyDescent="0.3">
      <c r="A3922" s="1"/>
      <c r="B3922" s="47">
        <v>3561</v>
      </c>
      <c r="C3922" s="45">
        <v>1057595</v>
      </c>
      <c r="D3922" s="29"/>
      <c r="E3922" s="29"/>
      <c r="F3922" s="31" t="s">
        <v>3131</v>
      </c>
      <c r="G3922" s="29" t="s">
        <v>31</v>
      </c>
      <c r="H3922" s="29"/>
      <c r="I3922" s="148" t="s">
        <v>33</v>
      </c>
      <c r="J3922" s="147" t="s">
        <v>33</v>
      </c>
      <c r="K3922" s="148" t="e">
        <v>#N/A</v>
      </c>
      <c r="L3922" s="148" t="s">
        <v>32</v>
      </c>
      <c r="M3922" s="147" t="s">
        <v>33</v>
      </c>
      <c r="N3922" s="29" t="str">
        <f t="shared" si="846"/>
        <v/>
      </c>
      <c r="O3922" s="29" t="str">
        <f t="shared" si="847"/>
        <v/>
      </c>
      <c r="P3922" s="29" t="str">
        <f t="shared" si="848"/>
        <v/>
      </c>
      <c r="Q3922" s="29" t="str">
        <f t="shared" si="838"/>
        <v/>
      </c>
      <c r="R3922" s="29" t="str">
        <f t="shared" si="839"/>
        <v/>
      </c>
      <c r="S3922" s="29" t="str">
        <f t="shared" si="840"/>
        <v/>
      </c>
      <c r="T3922" s="29" t="str">
        <f t="shared" si="841"/>
        <v/>
      </c>
      <c r="U3922" s="29"/>
      <c r="V3922" s="29"/>
      <c r="W3922" s="38" t="s">
        <v>2488</v>
      </c>
      <c r="X3922" s="29" t="s">
        <v>158</v>
      </c>
      <c r="Y3922" s="146">
        <v>7804</v>
      </c>
      <c r="Z3922" s="33">
        <v>9989</v>
      </c>
      <c r="AA3922" s="34">
        <f t="shared" si="843"/>
        <v>0.28000000000000003</v>
      </c>
      <c r="AB3922" s="33">
        <f t="shared" si="844"/>
        <v>9989</v>
      </c>
      <c r="AC3922" s="34">
        <f t="shared" si="845"/>
        <v>0.27998474013248281</v>
      </c>
      <c r="AD3922" s="145">
        <f t="shared" si="842"/>
        <v>8324.1669999999995</v>
      </c>
      <c r="AE3922" s="105">
        <v>6503.3329999999996</v>
      </c>
      <c r="AF3922" s="34" t="s">
        <v>36</v>
      </c>
      <c r="AG3922" s="34" t="s">
        <v>36</v>
      </c>
      <c r="AH3922" s="34" t="s">
        <v>36</v>
      </c>
      <c r="AI3922" s="29">
        <v>1.4</v>
      </c>
      <c r="AJ3922" s="29">
        <v>7.4999999999999997E-3</v>
      </c>
      <c r="AK3922" s="29">
        <v>0</v>
      </c>
      <c r="AL3922" s="29">
        <v>0</v>
      </c>
      <c r="AM3922" s="29" t="s">
        <v>28</v>
      </c>
      <c r="AN3922" s="44" t="s">
        <v>27</v>
      </c>
      <c r="AO3922" s="29" t="s">
        <v>28</v>
      </c>
      <c r="AP3922" s="29">
        <v>1</v>
      </c>
      <c r="AQ3922" s="29" t="s">
        <v>33</v>
      </c>
      <c r="AR3922" s="29" t="s">
        <v>33</v>
      </c>
      <c r="AS3922" s="29" t="s">
        <v>33</v>
      </c>
      <c r="AT3922" s="29"/>
      <c r="AU3922" s="144"/>
      <c r="AV3922" s="36" t="s">
        <v>28</v>
      </c>
      <c r="AW3922" s="102" t="s">
        <v>33</v>
      </c>
      <c r="AX3922" s="129" t="s">
        <v>33</v>
      </c>
      <c r="AY3922" s="106">
        <v>43</v>
      </c>
      <c r="BD3922" t="s">
        <v>4699</v>
      </c>
      <c r="BE3922" t="e">
        <v>#N/A</v>
      </c>
      <c r="BF3922" t="s">
        <v>4740</v>
      </c>
      <c r="BH3922" t="str">
        <f t="shared" si="849"/>
        <v/>
      </c>
      <c r="BJ3922" t="str">
        <f t="shared" si="850"/>
        <v>OK</v>
      </c>
      <c r="BK3922" s="130" t="s">
        <v>5302</v>
      </c>
      <c r="BL3922" s="130" t="e">
        <v>#VALUE!</v>
      </c>
      <c r="BM3922" s="131" t="s">
        <v>33</v>
      </c>
      <c r="BN3922" s="131" t="e">
        <v>#VALUE!</v>
      </c>
      <c r="BO3922" t="e">
        <v>#N/A</v>
      </c>
      <c r="BP3922">
        <v>0</v>
      </c>
    </row>
    <row r="3923" spans="1:68" ht="25.2" x14ac:dyDescent="0.3">
      <c r="A3923" s="1"/>
      <c r="B3923" s="47">
        <v>3562</v>
      </c>
      <c r="C3923" s="45">
        <v>1057620</v>
      </c>
      <c r="D3923" s="29"/>
      <c r="E3923" s="29"/>
      <c r="F3923" s="31" t="s">
        <v>3132</v>
      </c>
      <c r="G3923" s="29" t="s">
        <v>31</v>
      </c>
      <c r="H3923" s="29"/>
      <c r="I3923" s="148" t="s">
        <v>33</v>
      </c>
      <c r="J3923" s="147" t="s">
        <v>33</v>
      </c>
      <c r="K3923" s="148" t="e">
        <v>#N/A</v>
      </c>
      <c r="L3923" s="148" t="s">
        <v>32</v>
      </c>
      <c r="M3923" s="147" t="s">
        <v>33</v>
      </c>
      <c r="N3923" s="29" t="str">
        <f t="shared" si="846"/>
        <v/>
      </c>
      <c r="O3923" s="29" t="str">
        <f t="shared" si="847"/>
        <v/>
      </c>
      <c r="P3923" s="29" t="str">
        <f t="shared" si="848"/>
        <v/>
      </c>
      <c r="Q3923" s="29" t="str">
        <f t="shared" ref="Q3923:Q3986" si="851">IF(IFERROR(MID($U3923,1,7)+0,"")&lt;1130000,"",IFERROR(MID($U3923,1,7)+0,""))</f>
        <v/>
      </c>
      <c r="R3923" s="29" t="str">
        <f t="shared" ref="R3923:R3986" si="852">IF(IFERROR(MID($U3923,10,7)+0,"")&lt;1130000,"",IFERROR(MID($U3923,10,7)+0,""))</f>
        <v/>
      </c>
      <c r="S3923" s="29" t="str">
        <f t="shared" ref="S3923:S3986" si="853">IF(IFERROR(MID($U3923,19,7)+0,"")&lt;1130000,"",IFERROR(MID($U3923,19,7)+0,""))</f>
        <v/>
      </c>
      <c r="T3923" s="29" t="str">
        <f t="shared" ref="T3923:T3986" si="854">IF(Q3923="","",IF(R3923="",Q3923,Q3923&amp;", "&amp;R3923))</f>
        <v/>
      </c>
      <c r="U3923" s="29"/>
      <c r="V3923" s="29"/>
      <c r="W3923" s="38" t="s">
        <v>2488</v>
      </c>
      <c r="X3923" s="29" t="s">
        <v>158</v>
      </c>
      <c r="Y3923" s="146">
        <v>49162</v>
      </c>
      <c r="Z3923" s="33">
        <v>62927</v>
      </c>
      <c r="AA3923" s="34">
        <f t="shared" si="843"/>
        <v>0.28000000000000003</v>
      </c>
      <c r="AB3923" s="33">
        <f t="shared" si="844"/>
        <v>62927</v>
      </c>
      <c r="AC3923" s="34">
        <f t="shared" si="845"/>
        <v>0.27999269582191699</v>
      </c>
      <c r="AD3923" s="145">
        <f t="shared" si="842"/>
        <v>52439.167000000001</v>
      </c>
      <c r="AE3923" s="105">
        <v>40968.332999999999</v>
      </c>
      <c r="AF3923" s="34" t="s">
        <v>36</v>
      </c>
      <c r="AG3923" s="34" t="s">
        <v>36</v>
      </c>
      <c r="AH3923" s="34" t="s">
        <v>36</v>
      </c>
      <c r="AI3923" s="29">
        <v>25</v>
      </c>
      <c r="AJ3923" s="29">
        <v>0.96799999999999997</v>
      </c>
      <c r="AK3923" s="29">
        <v>0</v>
      </c>
      <c r="AL3923" s="29">
        <v>0</v>
      </c>
      <c r="AM3923" s="29" t="s">
        <v>28</v>
      </c>
      <c r="AN3923" s="44" t="s">
        <v>27</v>
      </c>
      <c r="AO3923" s="29" t="s">
        <v>28</v>
      </c>
      <c r="AP3923" s="29">
        <v>1</v>
      </c>
      <c r="AQ3923" s="29" t="s">
        <v>33</v>
      </c>
      <c r="AR3923" s="29" t="s">
        <v>33</v>
      </c>
      <c r="AS3923" s="29" t="s">
        <v>33</v>
      </c>
      <c r="AT3923" s="29"/>
      <c r="AU3923" s="144"/>
      <c r="AV3923" s="36" t="s">
        <v>28</v>
      </c>
      <c r="AW3923" s="102" t="s">
        <v>33</v>
      </c>
      <c r="AX3923" s="129" t="s">
        <v>33</v>
      </c>
      <c r="AY3923" s="106">
        <v>10</v>
      </c>
      <c r="BD3923" t="s">
        <v>4699</v>
      </c>
      <c r="BE3923" t="e">
        <v>#N/A</v>
      </c>
      <c r="BF3923" t="s">
        <v>4740</v>
      </c>
      <c r="BH3923" t="str">
        <f t="shared" si="849"/>
        <v/>
      </c>
      <c r="BJ3923" t="str">
        <f t="shared" si="850"/>
        <v>OK</v>
      </c>
      <c r="BK3923" s="130" t="s">
        <v>5302</v>
      </c>
      <c r="BL3923" s="130" t="e">
        <v>#VALUE!</v>
      </c>
      <c r="BM3923" s="131" t="s">
        <v>33</v>
      </c>
      <c r="BN3923" s="131" t="e">
        <v>#VALUE!</v>
      </c>
      <c r="BO3923" t="e">
        <v>#N/A</v>
      </c>
      <c r="BP3923">
        <v>0</v>
      </c>
    </row>
    <row r="3924" spans="1:68" ht="25.2" x14ac:dyDescent="0.3">
      <c r="A3924" s="1"/>
      <c r="B3924" s="47">
        <v>3563</v>
      </c>
      <c r="C3924" s="45">
        <v>1057692</v>
      </c>
      <c r="D3924" s="29"/>
      <c r="E3924" s="29"/>
      <c r="F3924" s="31" t="s">
        <v>3133</v>
      </c>
      <c r="G3924" s="29" t="s">
        <v>31</v>
      </c>
      <c r="H3924" s="29"/>
      <c r="I3924" s="148" t="s">
        <v>33</v>
      </c>
      <c r="J3924" s="147" t="s">
        <v>33</v>
      </c>
      <c r="K3924" s="148" t="e">
        <v>#N/A</v>
      </c>
      <c r="L3924" s="148" t="s">
        <v>32</v>
      </c>
      <c r="M3924" s="147" t="s">
        <v>33</v>
      </c>
      <c r="N3924" s="29" t="str">
        <f t="shared" si="846"/>
        <v/>
      </c>
      <c r="O3924" s="29" t="str">
        <f t="shared" si="847"/>
        <v/>
      </c>
      <c r="P3924" s="29" t="str">
        <f t="shared" si="848"/>
        <v/>
      </c>
      <c r="Q3924" s="29" t="str">
        <f t="shared" si="851"/>
        <v/>
      </c>
      <c r="R3924" s="29" t="str">
        <f t="shared" si="852"/>
        <v/>
      </c>
      <c r="S3924" s="29" t="str">
        <f t="shared" si="853"/>
        <v/>
      </c>
      <c r="T3924" s="29" t="str">
        <f t="shared" si="854"/>
        <v/>
      </c>
      <c r="U3924" s="29"/>
      <c r="V3924" s="29"/>
      <c r="W3924" s="38" t="s">
        <v>2488</v>
      </c>
      <c r="X3924" s="29" t="s">
        <v>158</v>
      </c>
      <c r="Y3924" s="146">
        <v>14050</v>
      </c>
      <c r="Z3924" s="33">
        <v>17984</v>
      </c>
      <c r="AA3924" s="34">
        <f t="shared" si="843"/>
        <v>0.28000000000000003</v>
      </c>
      <c r="AB3924" s="33">
        <f t="shared" si="844"/>
        <v>17984</v>
      </c>
      <c r="AC3924" s="34">
        <f t="shared" si="845"/>
        <v>0.2800000649110338</v>
      </c>
      <c r="AD3924" s="145">
        <f t="shared" si="842"/>
        <v>14986.666999999999</v>
      </c>
      <c r="AE3924" s="105">
        <v>11708.333000000001</v>
      </c>
      <c r="AF3924" s="34" t="s">
        <v>36</v>
      </c>
      <c r="AG3924" s="34" t="s">
        <v>36</v>
      </c>
      <c r="AH3924" s="34" t="s">
        <v>36</v>
      </c>
      <c r="AI3924" s="29">
        <v>3</v>
      </c>
      <c r="AJ3924" s="29">
        <v>2.8223999999999999E-2</v>
      </c>
      <c r="AK3924" s="29">
        <v>0</v>
      </c>
      <c r="AL3924" s="29">
        <v>0</v>
      </c>
      <c r="AM3924" s="29" t="s">
        <v>28</v>
      </c>
      <c r="AN3924" s="44" t="s">
        <v>27</v>
      </c>
      <c r="AO3924" s="29" t="s">
        <v>28</v>
      </c>
      <c r="AP3924" s="29">
        <v>1</v>
      </c>
      <c r="AQ3924" s="29" t="s">
        <v>33</v>
      </c>
      <c r="AR3924" s="29" t="s">
        <v>33</v>
      </c>
      <c r="AS3924" s="29" t="s">
        <v>33</v>
      </c>
      <c r="AT3924" s="29"/>
      <c r="AU3924" s="144"/>
      <c r="AV3924" s="36" t="s">
        <v>28</v>
      </c>
      <c r="AW3924" s="102" t="s">
        <v>33</v>
      </c>
      <c r="AX3924" s="129" t="s">
        <v>33</v>
      </c>
      <c r="AY3924" s="106">
        <v>3</v>
      </c>
      <c r="BD3924" t="s">
        <v>1724</v>
      </c>
      <c r="BE3924" t="e">
        <v>#N/A</v>
      </c>
      <c r="BF3924" t="s">
        <v>4740</v>
      </c>
      <c r="BH3924" t="str">
        <f t="shared" si="849"/>
        <v/>
      </c>
      <c r="BJ3924" t="str">
        <f t="shared" si="850"/>
        <v>OK</v>
      </c>
      <c r="BK3924" s="130" t="s">
        <v>5302</v>
      </c>
      <c r="BL3924" s="130" t="e">
        <v>#VALUE!</v>
      </c>
      <c r="BM3924" s="131" t="s">
        <v>33</v>
      </c>
      <c r="BN3924" s="131" t="e">
        <v>#VALUE!</v>
      </c>
      <c r="BO3924" t="e">
        <v>#N/A</v>
      </c>
      <c r="BP3924">
        <v>0</v>
      </c>
    </row>
    <row r="3925" spans="1:68" ht="25.2" x14ac:dyDescent="0.3">
      <c r="A3925" s="1"/>
      <c r="B3925" s="47">
        <v>3564</v>
      </c>
      <c r="C3925" s="45">
        <v>1057879</v>
      </c>
      <c r="D3925" s="29"/>
      <c r="E3925" s="29"/>
      <c r="F3925" s="31" t="s">
        <v>3134</v>
      </c>
      <c r="G3925" s="29" t="s">
        <v>31</v>
      </c>
      <c r="H3925" s="29"/>
      <c r="I3925" s="148" t="s">
        <v>33</v>
      </c>
      <c r="J3925" s="147" t="s">
        <v>33</v>
      </c>
      <c r="K3925" s="148" t="e">
        <v>#N/A</v>
      </c>
      <c r="L3925" s="148" t="s">
        <v>32</v>
      </c>
      <c r="M3925" s="147" t="s">
        <v>33</v>
      </c>
      <c r="N3925" s="29" t="str">
        <f t="shared" si="846"/>
        <v/>
      </c>
      <c r="O3925" s="29" t="str">
        <f t="shared" si="847"/>
        <v/>
      </c>
      <c r="P3925" s="29" t="str">
        <f t="shared" si="848"/>
        <v/>
      </c>
      <c r="Q3925" s="29" t="str">
        <f t="shared" si="851"/>
        <v/>
      </c>
      <c r="R3925" s="29" t="str">
        <f t="shared" si="852"/>
        <v/>
      </c>
      <c r="S3925" s="29" t="str">
        <f t="shared" si="853"/>
        <v/>
      </c>
      <c r="T3925" s="29" t="str">
        <f t="shared" si="854"/>
        <v/>
      </c>
      <c r="U3925" s="29"/>
      <c r="V3925" s="29"/>
      <c r="W3925" s="38" t="s">
        <v>2488</v>
      </c>
      <c r="X3925" s="29" t="s">
        <v>158</v>
      </c>
      <c r="Y3925" s="146">
        <v>132156</v>
      </c>
      <c r="Z3925" s="33">
        <v>169160</v>
      </c>
      <c r="AA3925" s="34">
        <f t="shared" si="843"/>
        <v>0.28000000000000003</v>
      </c>
      <c r="AB3925" s="33">
        <f t="shared" si="844"/>
        <v>169160</v>
      </c>
      <c r="AC3925" s="34">
        <f t="shared" si="845"/>
        <v>0.28000242440751827</v>
      </c>
      <c r="AD3925" s="145">
        <f t="shared" si="842"/>
        <v>140966.66699999999</v>
      </c>
      <c r="AE3925" s="105">
        <v>110130</v>
      </c>
      <c r="AF3925" s="34" t="s">
        <v>36</v>
      </c>
      <c r="AG3925" s="34" t="s">
        <v>36</v>
      </c>
      <c r="AH3925" s="34" t="s">
        <v>36</v>
      </c>
      <c r="AI3925" s="29">
        <v>50.5</v>
      </c>
      <c r="AJ3925" s="29">
        <v>0.90445200000000003</v>
      </c>
      <c r="AK3925" s="29">
        <v>0</v>
      </c>
      <c r="AL3925" s="29">
        <v>0</v>
      </c>
      <c r="AM3925" s="29" t="s">
        <v>28</v>
      </c>
      <c r="AN3925" s="44" t="s">
        <v>27</v>
      </c>
      <c r="AO3925" s="29" t="s">
        <v>28</v>
      </c>
      <c r="AP3925" s="29">
        <v>1</v>
      </c>
      <c r="AQ3925" s="29" t="s">
        <v>33</v>
      </c>
      <c r="AR3925" s="29" t="s">
        <v>33</v>
      </c>
      <c r="AS3925" s="29" t="s">
        <v>33</v>
      </c>
      <c r="AT3925" s="29"/>
      <c r="AU3925" s="144"/>
      <c r="AV3925" s="36" t="s">
        <v>28</v>
      </c>
      <c r="AW3925" s="102" t="s">
        <v>33</v>
      </c>
      <c r="AX3925" s="129" t="s">
        <v>33</v>
      </c>
      <c r="AY3925" s="106" t="e">
        <v>#N/A</v>
      </c>
      <c r="BD3925" t="s">
        <v>4699</v>
      </c>
      <c r="BE3925" t="e">
        <v>#N/A</v>
      </c>
      <c r="BF3925">
        <v>0</v>
      </c>
      <c r="BH3925" t="str">
        <f t="shared" si="849"/>
        <v/>
      </c>
      <c r="BJ3925" t="str">
        <f t="shared" si="850"/>
        <v>OK</v>
      </c>
      <c r="BK3925" s="130" t="s">
        <v>5302</v>
      </c>
      <c r="BL3925" s="130" t="e">
        <v>#VALUE!</v>
      </c>
      <c r="BM3925" s="131" t="s">
        <v>33</v>
      </c>
      <c r="BN3925" s="131" t="e">
        <v>#VALUE!</v>
      </c>
      <c r="BO3925" t="e">
        <v>#N/A</v>
      </c>
      <c r="BP3925">
        <v>0</v>
      </c>
    </row>
    <row r="3926" spans="1:68" ht="25.2" x14ac:dyDescent="0.3">
      <c r="A3926" s="1"/>
      <c r="B3926" s="47">
        <v>3565</v>
      </c>
      <c r="C3926" s="45">
        <v>1058192</v>
      </c>
      <c r="D3926" s="29"/>
      <c r="E3926" s="29"/>
      <c r="F3926" s="31" t="s">
        <v>3135</v>
      </c>
      <c r="G3926" s="29" t="s">
        <v>31</v>
      </c>
      <c r="H3926" s="29"/>
      <c r="I3926" s="148" t="s">
        <v>33</v>
      </c>
      <c r="J3926" s="147" t="s">
        <v>33</v>
      </c>
      <c r="K3926" s="148" t="e">
        <v>#N/A</v>
      </c>
      <c r="L3926" s="148" t="s">
        <v>32</v>
      </c>
      <c r="M3926" s="147" t="s">
        <v>33</v>
      </c>
      <c r="N3926" s="29" t="str">
        <f t="shared" si="846"/>
        <v/>
      </c>
      <c r="O3926" s="29" t="str">
        <f t="shared" si="847"/>
        <v/>
      </c>
      <c r="P3926" s="29" t="str">
        <f t="shared" si="848"/>
        <v/>
      </c>
      <c r="Q3926" s="29" t="str">
        <f t="shared" si="851"/>
        <v/>
      </c>
      <c r="R3926" s="29" t="str">
        <f t="shared" si="852"/>
        <v/>
      </c>
      <c r="S3926" s="29" t="str">
        <f t="shared" si="853"/>
        <v/>
      </c>
      <c r="T3926" s="29" t="str">
        <f t="shared" si="854"/>
        <v/>
      </c>
      <c r="U3926" s="29"/>
      <c r="V3926" s="29"/>
      <c r="W3926" s="38" t="s">
        <v>2488</v>
      </c>
      <c r="X3926" s="29" t="s">
        <v>158</v>
      </c>
      <c r="Y3926" s="146">
        <v>99917</v>
      </c>
      <c r="Z3926" s="33">
        <v>127894</v>
      </c>
      <c r="AA3926" s="34">
        <f t="shared" si="843"/>
        <v>0.28000000000000003</v>
      </c>
      <c r="AB3926" s="33">
        <f t="shared" si="844"/>
        <v>127894</v>
      </c>
      <c r="AC3926" s="34">
        <f t="shared" si="845"/>
        <v>0.28000239286606921</v>
      </c>
      <c r="AD3926" s="145">
        <f t="shared" si="842"/>
        <v>106578.333</v>
      </c>
      <c r="AE3926" s="105">
        <v>83264.167000000001</v>
      </c>
      <c r="AF3926" s="34" t="s">
        <v>36</v>
      </c>
      <c r="AG3926" s="34" t="s">
        <v>36</v>
      </c>
      <c r="AH3926" s="34" t="s">
        <v>36</v>
      </c>
      <c r="AI3926" s="29">
        <v>136</v>
      </c>
      <c r="AJ3926" s="29">
        <v>0.13744500000000001</v>
      </c>
      <c r="AK3926" s="29">
        <v>0</v>
      </c>
      <c r="AL3926" s="29">
        <v>0</v>
      </c>
      <c r="AM3926" s="29" t="s">
        <v>28</v>
      </c>
      <c r="AN3926" s="44" t="s">
        <v>27</v>
      </c>
      <c r="AO3926" s="29" t="s">
        <v>28</v>
      </c>
      <c r="AP3926" s="29">
        <v>1</v>
      </c>
      <c r="AQ3926" s="29" t="s">
        <v>33</v>
      </c>
      <c r="AR3926" s="29" t="s">
        <v>33</v>
      </c>
      <c r="AS3926" s="29" t="s">
        <v>33</v>
      </c>
      <c r="AT3926" s="29"/>
      <c r="AU3926" s="144"/>
      <c r="AV3926" s="36" t="s">
        <v>28</v>
      </c>
      <c r="AW3926" s="102" t="s">
        <v>33</v>
      </c>
      <c r="AX3926" s="129" t="s">
        <v>33</v>
      </c>
      <c r="AY3926" s="106">
        <v>10</v>
      </c>
      <c r="BD3926" t="s">
        <v>4700</v>
      </c>
      <c r="BE3926" t="e">
        <v>#N/A</v>
      </c>
      <c r="BF3926" t="s">
        <v>4739</v>
      </c>
      <c r="BH3926" t="str">
        <f t="shared" si="849"/>
        <v/>
      </c>
      <c r="BJ3926" t="str">
        <f t="shared" si="850"/>
        <v>OK</v>
      </c>
      <c r="BK3926" s="130" t="s">
        <v>5302</v>
      </c>
      <c r="BL3926" s="130" t="e">
        <v>#VALUE!</v>
      </c>
      <c r="BM3926" s="131" t="s">
        <v>33</v>
      </c>
      <c r="BN3926" s="131" t="e">
        <v>#VALUE!</v>
      </c>
      <c r="BO3926" t="e">
        <v>#N/A</v>
      </c>
      <c r="BP3926">
        <v>0</v>
      </c>
    </row>
    <row r="3927" spans="1:68" ht="25.2" x14ac:dyDescent="0.3">
      <c r="A3927" s="1"/>
      <c r="B3927" s="47">
        <v>3566</v>
      </c>
      <c r="C3927" s="45">
        <v>1058559</v>
      </c>
      <c r="D3927" s="29"/>
      <c r="E3927" s="29"/>
      <c r="F3927" s="31" t="s">
        <v>3136</v>
      </c>
      <c r="G3927" s="29" t="s">
        <v>31</v>
      </c>
      <c r="H3927" s="29"/>
      <c r="I3927" s="148" t="s">
        <v>33</v>
      </c>
      <c r="J3927" s="147" t="s">
        <v>33</v>
      </c>
      <c r="K3927" s="148" t="e">
        <v>#N/A</v>
      </c>
      <c r="L3927" s="148" t="s">
        <v>32</v>
      </c>
      <c r="M3927" s="147" t="s">
        <v>33</v>
      </c>
      <c r="N3927" s="29" t="str">
        <f t="shared" si="846"/>
        <v/>
      </c>
      <c r="O3927" s="29" t="str">
        <f t="shared" si="847"/>
        <v/>
      </c>
      <c r="P3927" s="29" t="str">
        <f t="shared" si="848"/>
        <v/>
      </c>
      <c r="Q3927" s="29" t="str">
        <f t="shared" si="851"/>
        <v/>
      </c>
      <c r="R3927" s="29" t="str">
        <f t="shared" si="852"/>
        <v/>
      </c>
      <c r="S3927" s="29" t="str">
        <f t="shared" si="853"/>
        <v/>
      </c>
      <c r="T3927" s="29" t="str">
        <f t="shared" si="854"/>
        <v/>
      </c>
      <c r="U3927" s="29"/>
      <c r="V3927" s="29"/>
      <c r="W3927" s="38" t="s">
        <v>2488</v>
      </c>
      <c r="X3927" s="29" t="s">
        <v>158</v>
      </c>
      <c r="Y3927" s="146">
        <v>7804</v>
      </c>
      <c r="Z3927" s="33">
        <v>9989</v>
      </c>
      <c r="AA3927" s="34">
        <f t="shared" si="843"/>
        <v>0.28000000000000003</v>
      </c>
      <c r="AB3927" s="33">
        <f t="shared" si="844"/>
        <v>9989</v>
      </c>
      <c r="AC3927" s="34">
        <f t="shared" si="845"/>
        <v>0.27998474013248281</v>
      </c>
      <c r="AD3927" s="145">
        <f t="shared" si="842"/>
        <v>8324.1669999999995</v>
      </c>
      <c r="AE3927" s="105">
        <v>6503.3329999999996</v>
      </c>
      <c r="AF3927" s="34" t="s">
        <v>36</v>
      </c>
      <c r="AG3927" s="34" t="s">
        <v>36</v>
      </c>
      <c r="AH3927" s="34" t="s">
        <v>36</v>
      </c>
      <c r="AI3927" s="29">
        <v>12.21</v>
      </c>
      <c r="AJ3927" s="29">
        <v>4.7999999999999996E-3</v>
      </c>
      <c r="AK3927" s="29">
        <v>0</v>
      </c>
      <c r="AL3927" s="29">
        <v>0</v>
      </c>
      <c r="AM3927" s="29" t="s">
        <v>28</v>
      </c>
      <c r="AN3927" s="44" t="s">
        <v>27</v>
      </c>
      <c r="AO3927" s="29" t="s">
        <v>28</v>
      </c>
      <c r="AP3927" s="29">
        <v>1</v>
      </c>
      <c r="AQ3927" s="29" t="s">
        <v>33</v>
      </c>
      <c r="AR3927" s="29" t="s">
        <v>33</v>
      </c>
      <c r="AS3927" s="29" t="s">
        <v>33</v>
      </c>
      <c r="AT3927" s="29"/>
      <c r="AU3927" s="144"/>
      <c r="AV3927" s="36" t="s">
        <v>28</v>
      </c>
      <c r="AW3927" s="102" t="s">
        <v>33</v>
      </c>
      <c r="AX3927" s="129" t="s">
        <v>33</v>
      </c>
      <c r="AY3927" s="106" t="e">
        <v>#N/A</v>
      </c>
      <c r="BD3927" t="s">
        <v>4693</v>
      </c>
      <c r="BE3927" t="e">
        <v>#N/A</v>
      </c>
      <c r="BF3927" t="s">
        <v>4747</v>
      </c>
      <c r="BH3927" t="str">
        <f t="shared" si="849"/>
        <v/>
      </c>
      <c r="BJ3927" t="str">
        <f t="shared" si="850"/>
        <v>OK</v>
      </c>
      <c r="BK3927" s="130" t="s">
        <v>5302</v>
      </c>
      <c r="BL3927" s="130" t="e">
        <v>#VALUE!</v>
      </c>
      <c r="BM3927" s="131" t="s">
        <v>33</v>
      </c>
      <c r="BN3927" s="131" t="e">
        <v>#VALUE!</v>
      </c>
      <c r="BO3927" t="e">
        <v>#N/A</v>
      </c>
      <c r="BP3927">
        <v>0</v>
      </c>
    </row>
    <row r="3928" spans="1:68" ht="25.2" x14ac:dyDescent="0.3">
      <c r="A3928" s="1"/>
      <c r="B3928" s="47">
        <v>3567</v>
      </c>
      <c r="C3928" s="45">
        <v>1058560</v>
      </c>
      <c r="D3928" s="29"/>
      <c r="E3928" s="29"/>
      <c r="F3928" s="31" t="s">
        <v>3137</v>
      </c>
      <c r="G3928" s="29" t="s">
        <v>31</v>
      </c>
      <c r="H3928" s="29"/>
      <c r="I3928" s="148" t="s">
        <v>33</v>
      </c>
      <c r="J3928" s="147" t="s">
        <v>33</v>
      </c>
      <c r="K3928" s="148" t="e">
        <v>#N/A</v>
      </c>
      <c r="L3928" s="148" t="s">
        <v>32</v>
      </c>
      <c r="M3928" s="147" t="s">
        <v>33</v>
      </c>
      <c r="N3928" s="29" t="str">
        <f t="shared" si="846"/>
        <v/>
      </c>
      <c r="O3928" s="29" t="str">
        <f t="shared" si="847"/>
        <v/>
      </c>
      <c r="P3928" s="29" t="str">
        <f t="shared" si="848"/>
        <v/>
      </c>
      <c r="Q3928" s="29" t="str">
        <f t="shared" si="851"/>
        <v/>
      </c>
      <c r="R3928" s="29" t="str">
        <f t="shared" si="852"/>
        <v/>
      </c>
      <c r="S3928" s="29" t="str">
        <f t="shared" si="853"/>
        <v/>
      </c>
      <c r="T3928" s="29" t="str">
        <f t="shared" si="854"/>
        <v/>
      </c>
      <c r="U3928" s="29"/>
      <c r="V3928" s="29"/>
      <c r="W3928" s="38" t="s">
        <v>2488</v>
      </c>
      <c r="X3928" s="29" t="s">
        <v>158</v>
      </c>
      <c r="Y3928" s="146">
        <v>42932</v>
      </c>
      <c r="Z3928" s="33">
        <v>54953</v>
      </c>
      <c r="AA3928" s="34">
        <f t="shared" si="843"/>
        <v>0.28000000000000003</v>
      </c>
      <c r="AB3928" s="33">
        <f t="shared" si="844"/>
        <v>54953</v>
      </c>
      <c r="AC3928" s="34">
        <f t="shared" si="845"/>
        <v>0.28000092909716828</v>
      </c>
      <c r="AD3928" s="145">
        <f t="shared" si="842"/>
        <v>45794.167000000001</v>
      </c>
      <c r="AE3928" s="105">
        <v>35776.667000000001</v>
      </c>
      <c r="AF3928" s="34" t="s">
        <v>36</v>
      </c>
      <c r="AG3928" s="34" t="s">
        <v>36</v>
      </c>
      <c r="AH3928" s="34" t="s">
        <v>36</v>
      </c>
      <c r="AI3928" s="29">
        <v>74</v>
      </c>
      <c r="AJ3928" s="29">
        <v>0.06</v>
      </c>
      <c r="AK3928" s="29">
        <v>0</v>
      </c>
      <c r="AL3928" s="29">
        <v>0</v>
      </c>
      <c r="AM3928" s="29" t="s">
        <v>28</v>
      </c>
      <c r="AN3928" s="44" t="s">
        <v>27</v>
      </c>
      <c r="AO3928" s="29" t="s">
        <v>28</v>
      </c>
      <c r="AP3928" s="29">
        <v>1</v>
      </c>
      <c r="AQ3928" s="29" t="s">
        <v>33</v>
      </c>
      <c r="AR3928" s="29" t="s">
        <v>33</v>
      </c>
      <c r="AS3928" s="29" t="s">
        <v>33</v>
      </c>
      <c r="AT3928" s="29"/>
      <c r="AU3928" s="144"/>
      <c r="AV3928" s="36" t="s">
        <v>28</v>
      </c>
      <c r="AW3928" s="102" t="s">
        <v>33</v>
      </c>
      <c r="AX3928" s="129" t="s">
        <v>33</v>
      </c>
      <c r="AY3928" s="106" t="e">
        <v>#N/A</v>
      </c>
      <c r="BD3928" t="s">
        <v>4693</v>
      </c>
      <c r="BE3928" t="e">
        <v>#N/A</v>
      </c>
      <c r="BF3928" t="s">
        <v>4747</v>
      </c>
      <c r="BH3928" t="str">
        <f t="shared" si="849"/>
        <v/>
      </c>
      <c r="BJ3928" t="str">
        <f t="shared" si="850"/>
        <v>OK</v>
      </c>
      <c r="BK3928" s="130" t="s">
        <v>5302</v>
      </c>
      <c r="BL3928" s="130" t="e">
        <v>#VALUE!</v>
      </c>
      <c r="BM3928" s="131" t="s">
        <v>33</v>
      </c>
      <c r="BN3928" s="131" t="e">
        <v>#VALUE!</v>
      </c>
      <c r="BO3928" t="e">
        <v>#N/A</v>
      </c>
      <c r="BP3928">
        <v>0</v>
      </c>
    </row>
    <row r="3929" spans="1:68" ht="25.2" x14ac:dyDescent="0.3">
      <c r="A3929" s="1"/>
      <c r="B3929" s="47">
        <v>3568</v>
      </c>
      <c r="C3929" s="45">
        <v>1059006</v>
      </c>
      <c r="D3929" s="29"/>
      <c r="E3929" s="29"/>
      <c r="F3929" s="31" t="s">
        <v>3138</v>
      </c>
      <c r="G3929" s="29" t="s">
        <v>31</v>
      </c>
      <c r="H3929" s="29"/>
      <c r="I3929" s="148" t="s">
        <v>33</v>
      </c>
      <c r="J3929" s="147" t="s">
        <v>33</v>
      </c>
      <c r="K3929" s="148" t="e">
        <v>#N/A</v>
      </c>
      <c r="L3929" s="148" t="s">
        <v>32</v>
      </c>
      <c r="M3929" s="147" t="s">
        <v>33</v>
      </c>
      <c r="N3929" s="29" t="str">
        <f t="shared" si="846"/>
        <v/>
      </c>
      <c r="O3929" s="29" t="str">
        <f t="shared" si="847"/>
        <v/>
      </c>
      <c r="P3929" s="29" t="str">
        <f t="shared" si="848"/>
        <v/>
      </c>
      <c r="Q3929" s="29" t="str">
        <f t="shared" si="851"/>
        <v/>
      </c>
      <c r="R3929" s="29" t="str">
        <f t="shared" si="852"/>
        <v/>
      </c>
      <c r="S3929" s="29" t="str">
        <f t="shared" si="853"/>
        <v/>
      </c>
      <c r="T3929" s="29" t="str">
        <f t="shared" si="854"/>
        <v/>
      </c>
      <c r="U3929" s="29"/>
      <c r="V3929" s="29"/>
      <c r="W3929" s="38" t="s">
        <v>2488</v>
      </c>
      <c r="X3929" s="29" t="s">
        <v>158</v>
      </c>
      <c r="Y3929" s="146">
        <v>27689</v>
      </c>
      <c r="Z3929" s="33">
        <v>35442</v>
      </c>
      <c r="AA3929" s="34">
        <f t="shared" si="843"/>
        <v>0.28000000000000003</v>
      </c>
      <c r="AB3929" s="33">
        <f t="shared" si="844"/>
        <v>35442</v>
      </c>
      <c r="AC3929" s="34">
        <f t="shared" si="845"/>
        <v>0.28000287074285274</v>
      </c>
      <c r="AD3929" s="145">
        <f t="shared" si="842"/>
        <v>29535</v>
      </c>
      <c r="AE3929" s="105">
        <v>23074.167000000001</v>
      </c>
      <c r="AF3929" s="34" t="s">
        <v>36</v>
      </c>
      <c r="AG3929" s="34" t="s">
        <v>36</v>
      </c>
      <c r="AH3929" s="34" t="s">
        <v>36</v>
      </c>
      <c r="AI3929" s="29">
        <v>14.7</v>
      </c>
      <c r="AJ3929" s="29">
        <v>2.4E-2</v>
      </c>
      <c r="AK3929" s="29">
        <v>0</v>
      </c>
      <c r="AL3929" s="29">
        <v>0</v>
      </c>
      <c r="AM3929" s="29" t="s">
        <v>28</v>
      </c>
      <c r="AN3929" s="44" t="s">
        <v>27</v>
      </c>
      <c r="AO3929" s="29" t="s">
        <v>28</v>
      </c>
      <c r="AP3929" s="29">
        <v>1</v>
      </c>
      <c r="AQ3929" s="29" t="s">
        <v>33</v>
      </c>
      <c r="AR3929" s="29" t="s">
        <v>33</v>
      </c>
      <c r="AS3929" s="29" t="s">
        <v>33</v>
      </c>
      <c r="AT3929" s="29"/>
      <c r="AU3929" s="144"/>
      <c r="AV3929" s="36" t="s">
        <v>28</v>
      </c>
      <c r="AW3929" s="102" t="s">
        <v>33</v>
      </c>
      <c r="AX3929" s="129" t="s">
        <v>33</v>
      </c>
      <c r="AY3929" s="106" t="e">
        <v>#N/A</v>
      </c>
      <c r="BD3929" t="s">
        <v>4700</v>
      </c>
      <c r="BE3929" t="e">
        <v>#N/A</v>
      </c>
      <c r="BF3929" t="s">
        <v>4739</v>
      </c>
      <c r="BH3929" t="str">
        <f t="shared" si="849"/>
        <v/>
      </c>
      <c r="BJ3929" t="str">
        <f t="shared" si="850"/>
        <v>OK</v>
      </c>
      <c r="BK3929" s="130" t="s">
        <v>5302</v>
      </c>
      <c r="BL3929" s="130" t="e">
        <v>#VALUE!</v>
      </c>
      <c r="BM3929" s="131" t="s">
        <v>33</v>
      </c>
      <c r="BN3929" s="131" t="e">
        <v>#VALUE!</v>
      </c>
      <c r="BO3929" t="e">
        <v>#N/A</v>
      </c>
      <c r="BP3929">
        <v>0</v>
      </c>
    </row>
    <row r="3930" spans="1:68" ht="25.2" x14ac:dyDescent="0.3">
      <c r="A3930" s="1"/>
      <c r="B3930" s="47">
        <v>3569</v>
      </c>
      <c r="C3930" s="45">
        <v>1059007</v>
      </c>
      <c r="D3930" s="29"/>
      <c r="E3930" s="29"/>
      <c r="F3930" s="31" t="s">
        <v>3139</v>
      </c>
      <c r="G3930" s="29" t="s">
        <v>31</v>
      </c>
      <c r="H3930" s="29"/>
      <c r="I3930" s="148" t="s">
        <v>33</v>
      </c>
      <c r="J3930" s="147" t="s">
        <v>33</v>
      </c>
      <c r="K3930" s="148" t="e">
        <v>#N/A</v>
      </c>
      <c r="L3930" s="148" t="s">
        <v>32</v>
      </c>
      <c r="M3930" s="147" t="s">
        <v>33</v>
      </c>
      <c r="N3930" s="29" t="str">
        <f t="shared" si="846"/>
        <v/>
      </c>
      <c r="O3930" s="29" t="str">
        <f t="shared" si="847"/>
        <v/>
      </c>
      <c r="P3930" s="29" t="str">
        <f t="shared" si="848"/>
        <v/>
      </c>
      <c r="Q3930" s="29" t="str">
        <f t="shared" si="851"/>
        <v/>
      </c>
      <c r="R3930" s="29" t="str">
        <f t="shared" si="852"/>
        <v/>
      </c>
      <c r="S3930" s="29" t="str">
        <f t="shared" si="853"/>
        <v/>
      </c>
      <c r="T3930" s="29" t="str">
        <f t="shared" si="854"/>
        <v/>
      </c>
      <c r="U3930" s="29"/>
      <c r="V3930" s="29"/>
      <c r="W3930" s="38" t="s">
        <v>2488</v>
      </c>
      <c r="X3930" s="29" t="s">
        <v>158</v>
      </c>
      <c r="Y3930" s="146">
        <v>12393</v>
      </c>
      <c r="Z3930" s="33">
        <v>15863</v>
      </c>
      <c r="AA3930" s="34">
        <f t="shared" si="843"/>
        <v>0.28000000000000003</v>
      </c>
      <c r="AB3930" s="33">
        <f t="shared" si="844"/>
        <v>15863</v>
      </c>
      <c r="AC3930" s="34">
        <f t="shared" si="845"/>
        <v>0.27999680464778498</v>
      </c>
      <c r="AD3930" s="145">
        <f t="shared" ref="AD3930:AD3938" si="855">ROUND(Z3930/1.2,3)</f>
        <v>13219.166999999999</v>
      </c>
      <c r="AE3930" s="105">
        <v>10327.5</v>
      </c>
      <c r="AF3930" s="34" t="s">
        <v>36</v>
      </c>
      <c r="AG3930" s="34" t="s">
        <v>36</v>
      </c>
      <c r="AH3930" s="34" t="s">
        <v>36</v>
      </c>
      <c r="AI3930" s="29">
        <v>12</v>
      </c>
      <c r="AJ3930" s="29">
        <v>2.4E-2</v>
      </c>
      <c r="AK3930" s="29">
        <v>0</v>
      </c>
      <c r="AL3930" s="29">
        <v>0</v>
      </c>
      <c r="AM3930" s="29" t="s">
        <v>28</v>
      </c>
      <c r="AN3930" s="44" t="s">
        <v>27</v>
      </c>
      <c r="AO3930" s="29" t="s">
        <v>28</v>
      </c>
      <c r="AP3930" s="29">
        <v>1</v>
      </c>
      <c r="AQ3930" s="29" t="s">
        <v>33</v>
      </c>
      <c r="AR3930" s="29" t="s">
        <v>33</v>
      </c>
      <c r="AS3930" s="29" t="s">
        <v>33</v>
      </c>
      <c r="AT3930" s="29"/>
      <c r="AU3930" s="144"/>
      <c r="AV3930" s="36" t="s">
        <v>28</v>
      </c>
      <c r="AW3930" s="102" t="s">
        <v>33</v>
      </c>
      <c r="AX3930" s="129" t="s">
        <v>33</v>
      </c>
      <c r="AY3930" s="106" t="e">
        <v>#N/A</v>
      </c>
      <c r="BD3930" t="s">
        <v>4700</v>
      </c>
      <c r="BE3930" t="e">
        <v>#N/A</v>
      </c>
      <c r="BF3930" t="s">
        <v>4739</v>
      </c>
      <c r="BH3930" t="str">
        <f t="shared" si="849"/>
        <v/>
      </c>
      <c r="BJ3930" t="str">
        <f t="shared" si="850"/>
        <v>OK</v>
      </c>
      <c r="BK3930" s="130" t="s">
        <v>5302</v>
      </c>
      <c r="BL3930" s="130" t="e">
        <v>#VALUE!</v>
      </c>
      <c r="BM3930" s="131" t="s">
        <v>33</v>
      </c>
      <c r="BN3930" s="131" t="e">
        <v>#VALUE!</v>
      </c>
      <c r="BO3930" t="e">
        <v>#N/A</v>
      </c>
      <c r="BP3930">
        <v>0</v>
      </c>
    </row>
    <row r="3931" spans="1:68" ht="25.2" x14ac:dyDescent="0.3">
      <c r="A3931" s="1"/>
      <c r="B3931" s="47">
        <v>3570</v>
      </c>
      <c r="C3931" s="45">
        <v>1059009</v>
      </c>
      <c r="D3931" s="29"/>
      <c r="E3931" s="29"/>
      <c r="F3931" s="31" t="s">
        <v>3140</v>
      </c>
      <c r="G3931" s="29" t="s">
        <v>31</v>
      </c>
      <c r="H3931" s="29"/>
      <c r="I3931" s="148" t="s">
        <v>33</v>
      </c>
      <c r="J3931" s="147" t="s">
        <v>33</v>
      </c>
      <c r="K3931" s="148" t="e">
        <v>#N/A</v>
      </c>
      <c r="L3931" s="148" t="s">
        <v>32</v>
      </c>
      <c r="M3931" s="147" t="s">
        <v>33</v>
      </c>
      <c r="N3931" s="29" t="str">
        <f t="shared" si="846"/>
        <v/>
      </c>
      <c r="O3931" s="29" t="str">
        <f t="shared" si="847"/>
        <v/>
      </c>
      <c r="P3931" s="29" t="str">
        <f t="shared" si="848"/>
        <v/>
      </c>
      <c r="Q3931" s="29" t="str">
        <f t="shared" si="851"/>
        <v/>
      </c>
      <c r="R3931" s="29" t="str">
        <f t="shared" si="852"/>
        <v/>
      </c>
      <c r="S3931" s="29" t="str">
        <f t="shared" si="853"/>
        <v/>
      </c>
      <c r="T3931" s="29" t="str">
        <f t="shared" si="854"/>
        <v/>
      </c>
      <c r="U3931" s="29"/>
      <c r="V3931" s="29"/>
      <c r="W3931" s="38" t="s">
        <v>2488</v>
      </c>
      <c r="X3931" s="29" t="s">
        <v>158</v>
      </c>
      <c r="Y3931" s="146">
        <v>4360</v>
      </c>
      <c r="Z3931" s="33">
        <v>5581</v>
      </c>
      <c r="AA3931" s="34">
        <f t="shared" si="843"/>
        <v>0.28000000000000003</v>
      </c>
      <c r="AB3931" s="33">
        <f t="shared" si="844"/>
        <v>5581</v>
      </c>
      <c r="AC3931" s="34">
        <f t="shared" si="845"/>
        <v>0.28004589725191703</v>
      </c>
      <c r="AD3931" s="145">
        <f t="shared" si="855"/>
        <v>4650.8329999999996</v>
      </c>
      <c r="AE3931" s="105">
        <v>3633.3330000000001</v>
      </c>
      <c r="AF3931" s="34" t="s">
        <v>36</v>
      </c>
      <c r="AG3931" s="34" t="s">
        <v>36</v>
      </c>
      <c r="AH3931" s="34" t="s">
        <v>36</v>
      </c>
      <c r="AI3931" s="29">
        <v>4</v>
      </c>
      <c r="AJ3931" s="29">
        <v>2.4E-2</v>
      </c>
      <c r="AK3931" s="29">
        <v>0</v>
      </c>
      <c r="AL3931" s="29">
        <v>0</v>
      </c>
      <c r="AM3931" s="29" t="s">
        <v>28</v>
      </c>
      <c r="AN3931" s="44" t="s">
        <v>27</v>
      </c>
      <c r="AO3931" s="29" t="s">
        <v>28</v>
      </c>
      <c r="AP3931" s="29">
        <v>1</v>
      </c>
      <c r="AQ3931" s="29" t="s">
        <v>33</v>
      </c>
      <c r="AR3931" s="29" t="s">
        <v>33</v>
      </c>
      <c r="AS3931" s="29" t="s">
        <v>33</v>
      </c>
      <c r="AT3931" s="29"/>
      <c r="AU3931" s="144"/>
      <c r="AV3931" s="36" t="s">
        <v>28</v>
      </c>
      <c r="AW3931" s="102" t="s">
        <v>33</v>
      </c>
      <c r="AX3931" s="129" t="s">
        <v>33</v>
      </c>
      <c r="AY3931" s="106" t="e">
        <v>#N/A</v>
      </c>
      <c r="BD3931" t="s">
        <v>4700</v>
      </c>
      <c r="BE3931" t="e">
        <v>#N/A</v>
      </c>
      <c r="BF3931" t="s">
        <v>4739</v>
      </c>
      <c r="BH3931" t="str">
        <f t="shared" si="849"/>
        <v/>
      </c>
      <c r="BJ3931" t="str">
        <f t="shared" si="850"/>
        <v>OK</v>
      </c>
      <c r="BK3931" s="130" t="s">
        <v>5302</v>
      </c>
      <c r="BL3931" s="130" t="e">
        <v>#VALUE!</v>
      </c>
      <c r="BM3931" s="131" t="s">
        <v>33</v>
      </c>
      <c r="BN3931" s="131" t="e">
        <v>#VALUE!</v>
      </c>
      <c r="BO3931" t="e">
        <v>#N/A</v>
      </c>
      <c r="BP3931">
        <v>0</v>
      </c>
    </row>
    <row r="3932" spans="1:68" ht="25.2" x14ac:dyDescent="0.3">
      <c r="A3932" s="1"/>
      <c r="B3932" s="47">
        <v>3571</v>
      </c>
      <c r="C3932" s="45">
        <v>1059124</v>
      </c>
      <c r="D3932" s="29"/>
      <c r="E3932" s="29"/>
      <c r="F3932" s="31" t="s">
        <v>3141</v>
      </c>
      <c r="G3932" s="29" t="s">
        <v>31</v>
      </c>
      <c r="H3932" s="29"/>
      <c r="I3932" s="148" t="s">
        <v>33</v>
      </c>
      <c r="J3932" s="147" t="s">
        <v>33</v>
      </c>
      <c r="K3932" s="148" t="e">
        <v>#N/A</v>
      </c>
      <c r="L3932" s="148" t="s">
        <v>32</v>
      </c>
      <c r="M3932" s="147" t="s">
        <v>33</v>
      </c>
      <c r="N3932" s="29" t="str">
        <f t="shared" si="846"/>
        <v/>
      </c>
      <c r="O3932" s="29" t="str">
        <f t="shared" si="847"/>
        <v/>
      </c>
      <c r="P3932" s="29" t="str">
        <f t="shared" si="848"/>
        <v/>
      </c>
      <c r="Q3932" s="29" t="str">
        <f t="shared" si="851"/>
        <v/>
      </c>
      <c r="R3932" s="29" t="str">
        <f t="shared" si="852"/>
        <v/>
      </c>
      <c r="S3932" s="29" t="str">
        <f t="shared" si="853"/>
        <v/>
      </c>
      <c r="T3932" s="29" t="str">
        <f t="shared" si="854"/>
        <v/>
      </c>
      <c r="U3932" s="29"/>
      <c r="V3932" s="29"/>
      <c r="W3932" s="38" t="s">
        <v>2488</v>
      </c>
      <c r="X3932" s="29" t="s">
        <v>158</v>
      </c>
      <c r="Y3932" s="146">
        <v>110808</v>
      </c>
      <c r="Z3932" s="33">
        <v>141834</v>
      </c>
      <c r="AA3932" s="34">
        <f t="shared" si="843"/>
        <v>0.28000000000000003</v>
      </c>
      <c r="AB3932" s="33">
        <f t="shared" si="844"/>
        <v>141834</v>
      </c>
      <c r="AC3932" s="34">
        <f t="shared" si="845"/>
        <v>0.27999783409140133</v>
      </c>
      <c r="AD3932" s="145">
        <f t="shared" si="855"/>
        <v>118195</v>
      </c>
      <c r="AE3932" s="105">
        <v>92340</v>
      </c>
      <c r="AF3932" s="34" t="s">
        <v>36</v>
      </c>
      <c r="AG3932" s="34" t="s">
        <v>36</v>
      </c>
      <c r="AH3932" s="34" t="s">
        <v>36</v>
      </c>
      <c r="AI3932" s="29">
        <v>30</v>
      </c>
      <c r="AJ3932" s="29">
        <v>0.7</v>
      </c>
      <c r="AK3932" s="29">
        <v>0</v>
      </c>
      <c r="AL3932" s="29">
        <v>0</v>
      </c>
      <c r="AM3932" s="29" t="s">
        <v>28</v>
      </c>
      <c r="AN3932" s="44" t="s">
        <v>27</v>
      </c>
      <c r="AO3932" s="29" t="s">
        <v>28</v>
      </c>
      <c r="AP3932" s="29">
        <v>1</v>
      </c>
      <c r="AQ3932" s="29" t="s">
        <v>33</v>
      </c>
      <c r="AR3932" s="29" t="s">
        <v>33</v>
      </c>
      <c r="AS3932" s="29" t="s">
        <v>33</v>
      </c>
      <c r="AT3932" s="29"/>
      <c r="AU3932" s="144"/>
      <c r="AV3932" s="36" t="s">
        <v>28</v>
      </c>
      <c r="AW3932" s="102" t="s">
        <v>33</v>
      </c>
      <c r="AX3932" s="129" t="s">
        <v>33</v>
      </c>
      <c r="AY3932" s="106">
        <v>10</v>
      </c>
      <c r="BD3932" t="s">
        <v>3029</v>
      </c>
      <c r="BE3932" t="e">
        <v>#N/A</v>
      </c>
      <c r="BF3932" t="s">
        <v>4740</v>
      </c>
      <c r="BH3932" t="str">
        <f t="shared" si="849"/>
        <v/>
      </c>
      <c r="BJ3932" t="str">
        <f t="shared" si="850"/>
        <v>OK</v>
      </c>
      <c r="BK3932" s="130" t="s">
        <v>5302</v>
      </c>
      <c r="BL3932" s="130" t="e">
        <v>#VALUE!</v>
      </c>
      <c r="BM3932" s="131" t="s">
        <v>33</v>
      </c>
      <c r="BN3932" s="131" t="e">
        <v>#VALUE!</v>
      </c>
      <c r="BO3932" t="e">
        <v>#N/A</v>
      </c>
      <c r="BP3932">
        <v>0</v>
      </c>
    </row>
    <row r="3933" spans="1:68" ht="25.2" x14ac:dyDescent="0.3">
      <c r="A3933" s="1"/>
      <c r="B3933" s="47">
        <v>3572</v>
      </c>
      <c r="C3933" s="45">
        <v>1067882</v>
      </c>
      <c r="D3933" s="29"/>
      <c r="E3933" s="29"/>
      <c r="F3933" s="31" t="s">
        <v>3142</v>
      </c>
      <c r="G3933" s="29" t="s">
        <v>31</v>
      </c>
      <c r="H3933" s="29"/>
      <c r="I3933" s="148" t="s">
        <v>33</v>
      </c>
      <c r="J3933" s="147" t="s">
        <v>33</v>
      </c>
      <c r="K3933" s="148" t="e">
        <v>#N/A</v>
      </c>
      <c r="L3933" s="148" t="s">
        <v>32</v>
      </c>
      <c r="M3933" s="147" t="s">
        <v>33</v>
      </c>
      <c r="N3933" s="29" t="str">
        <f t="shared" si="846"/>
        <v/>
      </c>
      <c r="O3933" s="29" t="str">
        <f t="shared" si="847"/>
        <v/>
      </c>
      <c r="P3933" s="29" t="str">
        <f t="shared" si="848"/>
        <v/>
      </c>
      <c r="Q3933" s="29" t="str">
        <f t="shared" si="851"/>
        <v/>
      </c>
      <c r="R3933" s="29" t="str">
        <f t="shared" si="852"/>
        <v/>
      </c>
      <c r="S3933" s="29" t="str">
        <f t="shared" si="853"/>
        <v/>
      </c>
      <c r="T3933" s="29" t="str">
        <f t="shared" si="854"/>
        <v/>
      </c>
      <c r="U3933" s="29"/>
      <c r="V3933" s="29"/>
      <c r="W3933" s="38" t="s">
        <v>2488</v>
      </c>
      <c r="X3933" s="29" t="s">
        <v>158</v>
      </c>
      <c r="Y3933" s="146">
        <v>552</v>
      </c>
      <c r="Z3933" s="33">
        <v>706</v>
      </c>
      <c r="AA3933" s="34">
        <f t="shared" si="843"/>
        <v>0.27900000000000003</v>
      </c>
      <c r="AB3933" s="33">
        <f t="shared" si="844"/>
        <v>706</v>
      </c>
      <c r="AC3933" s="34">
        <f t="shared" si="845"/>
        <v>0.27898478260869558</v>
      </c>
      <c r="AD3933" s="145">
        <f t="shared" si="855"/>
        <v>588.33299999999997</v>
      </c>
      <c r="AE3933" s="105">
        <v>460</v>
      </c>
      <c r="AF3933" s="34" t="s">
        <v>36</v>
      </c>
      <c r="AG3933" s="34" t="s">
        <v>36</v>
      </c>
      <c r="AH3933" s="34" t="s">
        <v>36</v>
      </c>
      <c r="AI3933" s="29">
        <v>0.2</v>
      </c>
      <c r="AJ3933" s="29">
        <v>1E-3</v>
      </c>
      <c r="AK3933" s="29">
        <v>0</v>
      </c>
      <c r="AL3933" s="29">
        <v>0</v>
      </c>
      <c r="AM3933" s="29" t="s">
        <v>28</v>
      </c>
      <c r="AN3933" s="44" t="s">
        <v>27</v>
      </c>
      <c r="AO3933" s="29" t="s">
        <v>28</v>
      </c>
      <c r="AP3933" s="29">
        <v>1</v>
      </c>
      <c r="AQ3933" s="29" t="s">
        <v>33</v>
      </c>
      <c r="AR3933" s="29" t="s">
        <v>33</v>
      </c>
      <c r="AS3933" s="29" t="s">
        <v>33</v>
      </c>
      <c r="AT3933" s="29"/>
      <c r="AU3933" s="144"/>
      <c r="AV3933" s="36" t="s">
        <v>28</v>
      </c>
      <c r="AW3933" s="102" t="s">
        <v>33</v>
      </c>
      <c r="AX3933" s="129" t="s">
        <v>33</v>
      </c>
      <c r="AY3933" s="106">
        <v>3</v>
      </c>
      <c r="BD3933" t="s">
        <v>2566</v>
      </c>
      <c r="BE3933" t="e">
        <v>#N/A</v>
      </c>
      <c r="BF3933">
        <v>0</v>
      </c>
      <c r="BH3933" t="str">
        <f t="shared" si="849"/>
        <v/>
      </c>
      <c r="BJ3933" t="str">
        <f t="shared" si="850"/>
        <v>OK</v>
      </c>
      <c r="BK3933" s="130" t="s">
        <v>5302</v>
      </c>
      <c r="BL3933" s="130" t="e">
        <v>#VALUE!</v>
      </c>
      <c r="BM3933" s="131" t="s">
        <v>33</v>
      </c>
      <c r="BN3933" s="131" t="e">
        <v>#VALUE!</v>
      </c>
      <c r="BO3933" t="e">
        <v>#N/A</v>
      </c>
      <c r="BP3933">
        <v>0</v>
      </c>
    </row>
    <row r="3934" spans="1:68" ht="25.2" x14ac:dyDescent="0.3">
      <c r="A3934" s="1"/>
      <c r="B3934" s="47">
        <v>3573</v>
      </c>
      <c r="C3934" s="45">
        <v>1069159</v>
      </c>
      <c r="D3934" s="29"/>
      <c r="E3934" s="29"/>
      <c r="F3934" s="31" t="s">
        <v>3143</v>
      </c>
      <c r="G3934" s="29" t="s">
        <v>31</v>
      </c>
      <c r="H3934" s="29"/>
      <c r="I3934" s="148" t="s">
        <v>33</v>
      </c>
      <c r="J3934" s="147" t="s">
        <v>33</v>
      </c>
      <c r="K3934" s="148" t="e">
        <v>#N/A</v>
      </c>
      <c r="L3934" s="148" t="s">
        <v>32</v>
      </c>
      <c r="M3934" s="147" t="s">
        <v>33</v>
      </c>
      <c r="N3934" s="29" t="str">
        <f t="shared" si="846"/>
        <v/>
      </c>
      <c r="O3934" s="29" t="str">
        <f t="shared" si="847"/>
        <v/>
      </c>
      <c r="P3934" s="29" t="str">
        <f t="shared" si="848"/>
        <v/>
      </c>
      <c r="Q3934" s="29" t="str">
        <f t="shared" si="851"/>
        <v/>
      </c>
      <c r="R3934" s="29" t="str">
        <f t="shared" si="852"/>
        <v/>
      </c>
      <c r="S3934" s="29" t="str">
        <f t="shared" si="853"/>
        <v/>
      </c>
      <c r="T3934" s="29" t="str">
        <f t="shared" si="854"/>
        <v/>
      </c>
      <c r="U3934" s="29"/>
      <c r="V3934" s="29"/>
      <c r="W3934" s="38" t="s">
        <v>2488</v>
      </c>
      <c r="X3934" s="29" t="s">
        <v>158</v>
      </c>
      <c r="Y3934" s="146">
        <v>2888</v>
      </c>
      <c r="Z3934" s="33">
        <v>3697</v>
      </c>
      <c r="AA3934" s="34">
        <f t="shared" si="843"/>
        <v>0.28000000000000003</v>
      </c>
      <c r="AB3934" s="33">
        <f t="shared" si="844"/>
        <v>3697</v>
      </c>
      <c r="AC3934" s="34">
        <f t="shared" si="845"/>
        <v>0.28012433793291724</v>
      </c>
      <c r="AD3934" s="145">
        <f t="shared" si="855"/>
        <v>3080.8330000000001</v>
      </c>
      <c r="AE3934" s="105">
        <v>2406.6669999999999</v>
      </c>
      <c r="AF3934" s="34" t="s">
        <v>36</v>
      </c>
      <c r="AG3934" s="34" t="s">
        <v>36</v>
      </c>
      <c r="AH3934" s="34" t="s">
        <v>36</v>
      </c>
      <c r="AI3934" s="29">
        <v>1.9350000000000001</v>
      </c>
      <c r="AJ3934" s="29">
        <v>0.04</v>
      </c>
      <c r="AK3934" s="29">
        <v>0</v>
      </c>
      <c r="AL3934" s="29">
        <v>0</v>
      </c>
      <c r="AM3934" s="29" t="s">
        <v>28</v>
      </c>
      <c r="AN3934" s="44" t="s">
        <v>27</v>
      </c>
      <c r="AO3934" s="29" t="s">
        <v>28</v>
      </c>
      <c r="AP3934" s="29">
        <v>1</v>
      </c>
      <c r="AQ3934" s="29"/>
      <c r="AR3934" s="29"/>
      <c r="AS3934" s="29"/>
      <c r="AT3934" s="29"/>
      <c r="AU3934" s="144"/>
      <c r="AV3934" s="36" t="s">
        <v>28</v>
      </c>
      <c r="AW3934" s="102" t="s">
        <v>33</v>
      </c>
      <c r="AX3934" s="129" t="s">
        <v>33</v>
      </c>
      <c r="AY3934" s="106" t="e">
        <v>#N/A</v>
      </c>
      <c r="BD3934" t="s">
        <v>1724</v>
      </c>
      <c r="BE3934" t="e">
        <v>#N/A</v>
      </c>
      <c r="BF3934">
        <v>0</v>
      </c>
      <c r="BH3934" t="str">
        <f t="shared" si="849"/>
        <v/>
      </c>
      <c r="BJ3934" t="str">
        <f t="shared" si="850"/>
        <v>OK</v>
      </c>
      <c r="BK3934" s="130" t="s">
        <v>5302</v>
      </c>
      <c r="BL3934" s="130" t="e">
        <v>#VALUE!</v>
      </c>
      <c r="BM3934" s="131" t="s">
        <v>33</v>
      </c>
      <c r="BN3934" s="131" t="e">
        <v>#VALUE!</v>
      </c>
      <c r="BO3934" t="e">
        <v>#N/A</v>
      </c>
      <c r="BP3934">
        <v>0</v>
      </c>
    </row>
    <row r="3935" spans="1:68" ht="25.2" x14ac:dyDescent="0.3">
      <c r="A3935" s="1"/>
      <c r="B3935" s="47">
        <v>3574</v>
      </c>
      <c r="C3935" s="45">
        <v>1069160</v>
      </c>
      <c r="D3935" s="29"/>
      <c r="E3935" s="29"/>
      <c r="F3935" s="39" t="s">
        <v>3144</v>
      </c>
      <c r="G3935" s="29" t="s">
        <v>61</v>
      </c>
      <c r="H3935" s="70" t="s">
        <v>69</v>
      </c>
      <c r="I3935" s="148" t="s">
        <v>33</v>
      </c>
      <c r="J3935" s="147" t="s">
        <v>33</v>
      </c>
      <c r="K3935" s="148" t="e">
        <v>#N/A</v>
      </c>
      <c r="L3935" s="148" t="s">
        <v>32</v>
      </c>
      <c r="M3935" s="147" t="s">
        <v>33</v>
      </c>
      <c r="N3935" s="29" t="str">
        <f t="shared" si="846"/>
        <v/>
      </c>
      <c r="O3935" s="29" t="str">
        <f t="shared" si="847"/>
        <v/>
      </c>
      <c r="P3935" s="29" t="str">
        <f t="shared" si="848"/>
        <v/>
      </c>
      <c r="Q3935" s="29" t="str">
        <f t="shared" si="851"/>
        <v/>
      </c>
      <c r="R3935" s="29" t="str">
        <f t="shared" si="852"/>
        <v/>
      </c>
      <c r="S3935" s="29" t="str">
        <f t="shared" si="853"/>
        <v/>
      </c>
      <c r="T3935" s="29" t="str">
        <f t="shared" si="854"/>
        <v/>
      </c>
      <c r="U3935" s="29"/>
      <c r="V3935" s="29"/>
      <c r="W3935" s="38" t="s">
        <v>2488</v>
      </c>
      <c r="X3935" s="29" t="s">
        <v>158</v>
      </c>
      <c r="Y3935" s="146">
        <v>24005</v>
      </c>
      <c r="Z3935" s="33">
        <v>26406</v>
      </c>
      <c r="AA3935" s="34">
        <f t="shared" si="843"/>
        <v>0.1</v>
      </c>
      <c r="AB3935" s="33">
        <f t="shared" si="844"/>
        <v>26406</v>
      </c>
      <c r="AC3935" s="34">
        <f t="shared" si="845"/>
        <v>0.10002081066409807</v>
      </c>
      <c r="AD3935" s="145">
        <f t="shared" si="855"/>
        <v>22005</v>
      </c>
      <c r="AE3935" s="105">
        <v>20004.167000000001</v>
      </c>
      <c r="AF3935" s="34" t="s">
        <v>70</v>
      </c>
      <c r="AG3935" s="34" t="s">
        <v>73</v>
      </c>
      <c r="AH3935" s="34" t="s">
        <v>73</v>
      </c>
      <c r="AI3935" s="29">
        <v>7.5</v>
      </c>
      <c r="AJ3935" s="29">
        <v>0.03</v>
      </c>
      <c r="AK3935" s="29">
        <v>0</v>
      </c>
      <c r="AL3935" s="29">
        <v>0</v>
      </c>
      <c r="AM3935" s="29" t="s">
        <v>27</v>
      </c>
      <c r="AN3935" s="44" t="s">
        <v>27</v>
      </c>
      <c r="AO3935" s="29" t="s">
        <v>27</v>
      </c>
      <c r="AP3935" s="29">
        <v>1</v>
      </c>
      <c r="AQ3935" s="29" t="s">
        <v>33</v>
      </c>
      <c r="AR3935" s="29" t="s">
        <v>33</v>
      </c>
      <c r="AS3935" s="29" t="s">
        <v>33</v>
      </c>
      <c r="AT3935" s="29"/>
      <c r="AU3935" s="144"/>
      <c r="AV3935" s="36" t="s">
        <v>28</v>
      </c>
      <c r="AW3935" s="102" t="s">
        <v>33</v>
      </c>
      <c r="AX3935" s="129" t="s">
        <v>33</v>
      </c>
      <c r="AY3935" s="106" t="e">
        <v>#N/A</v>
      </c>
      <c r="BD3935" t="s">
        <v>1724</v>
      </c>
      <c r="BE3935" t="e">
        <v>#N/A</v>
      </c>
      <c r="BF3935">
        <v>0</v>
      </c>
      <c r="BH3935" t="str">
        <f t="shared" si="849"/>
        <v/>
      </c>
      <c r="BJ3935" t="str">
        <f t="shared" si="850"/>
        <v>OK</v>
      </c>
      <c r="BK3935" s="130" t="s">
        <v>5302</v>
      </c>
      <c r="BL3935" s="130" t="e">
        <v>#VALUE!</v>
      </c>
      <c r="BM3935" s="131" t="s">
        <v>33</v>
      </c>
      <c r="BN3935" s="131" t="e">
        <v>#VALUE!</v>
      </c>
      <c r="BO3935" t="e">
        <v>#N/A</v>
      </c>
      <c r="BP3935">
        <v>0</v>
      </c>
    </row>
    <row r="3936" spans="1:68" ht="25.2" x14ac:dyDescent="0.3">
      <c r="A3936" s="1"/>
      <c r="B3936" s="47">
        <v>3575</v>
      </c>
      <c r="C3936" s="45">
        <v>1071746</v>
      </c>
      <c r="D3936" s="29"/>
      <c r="E3936" s="29"/>
      <c r="F3936" s="31" t="s">
        <v>3145</v>
      </c>
      <c r="G3936" s="29" t="s">
        <v>31</v>
      </c>
      <c r="H3936" s="29"/>
      <c r="I3936" s="148" t="s">
        <v>33</v>
      </c>
      <c r="J3936" s="147" t="s">
        <v>33</v>
      </c>
      <c r="K3936" s="148" t="e">
        <v>#N/A</v>
      </c>
      <c r="L3936" s="148" t="s">
        <v>32</v>
      </c>
      <c r="M3936" s="147" t="s">
        <v>33</v>
      </c>
      <c r="N3936" s="29" t="str">
        <f t="shared" si="846"/>
        <v/>
      </c>
      <c r="O3936" s="29" t="str">
        <f t="shared" si="847"/>
        <v/>
      </c>
      <c r="P3936" s="29" t="str">
        <f t="shared" si="848"/>
        <v/>
      </c>
      <c r="Q3936" s="29" t="str">
        <f t="shared" si="851"/>
        <v/>
      </c>
      <c r="R3936" s="29" t="str">
        <f t="shared" si="852"/>
        <v/>
      </c>
      <c r="S3936" s="29" t="str">
        <f t="shared" si="853"/>
        <v/>
      </c>
      <c r="T3936" s="29" t="str">
        <f t="shared" si="854"/>
        <v/>
      </c>
      <c r="U3936" s="29"/>
      <c r="V3936" s="29"/>
      <c r="W3936" s="38" t="s">
        <v>2488</v>
      </c>
      <c r="X3936" s="29" t="s">
        <v>158</v>
      </c>
      <c r="Y3936" s="146">
        <v>26998</v>
      </c>
      <c r="Z3936" s="33">
        <v>34558</v>
      </c>
      <c r="AA3936" s="34">
        <f t="shared" si="843"/>
        <v>0.28000000000000003</v>
      </c>
      <c r="AB3936" s="33">
        <f t="shared" si="844"/>
        <v>34558</v>
      </c>
      <c r="AC3936" s="34">
        <f t="shared" si="845"/>
        <v>0.28002074642596858</v>
      </c>
      <c r="AD3936" s="145">
        <f t="shared" si="855"/>
        <v>28798.332999999999</v>
      </c>
      <c r="AE3936" s="105">
        <v>22498.332999999999</v>
      </c>
      <c r="AF3936" s="34" t="s">
        <v>36</v>
      </c>
      <c r="AG3936" s="34" t="s">
        <v>36</v>
      </c>
      <c r="AH3936" s="34" t="s">
        <v>36</v>
      </c>
      <c r="AI3936" s="29">
        <v>10.5</v>
      </c>
      <c r="AJ3936" s="29">
        <v>1.67E-2</v>
      </c>
      <c r="AK3936" s="29">
        <v>0</v>
      </c>
      <c r="AL3936" s="29">
        <v>0</v>
      </c>
      <c r="AM3936" s="29" t="s">
        <v>28</v>
      </c>
      <c r="AN3936" s="44" t="s">
        <v>27</v>
      </c>
      <c r="AO3936" s="29" t="s">
        <v>28</v>
      </c>
      <c r="AP3936" s="29">
        <v>1</v>
      </c>
      <c r="AQ3936" s="29" t="s">
        <v>33</v>
      </c>
      <c r="AR3936" s="29" t="s">
        <v>33</v>
      </c>
      <c r="AS3936" s="29" t="s">
        <v>33</v>
      </c>
      <c r="AT3936" s="29"/>
      <c r="AU3936" s="144"/>
      <c r="AV3936" s="36" t="s">
        <v>28</v>
      </c>
      <c r="AW3936" s="102" t="s">
        <v>33</v>
      </c>
      <c r="AX3936" s="129" t="s">
        <v>33</v>
      </c>
      <c r="AY3936" s="106">
        <v>1</v>
      </c>
      <c r="BD3936" t="s">
        <v>4700</v>
      </c>
      <c r="BE3936" t="e">
        <v>#N/A</v>
      </c>
      <c r="BF3936">
        <v>0</v>
      </c>
      <c r="BH3936" t="str">
        <f t="shared" si="849"/>
        <v/>
      </c>
      <c r="BJ3936" t="str">
        <f t="shared" si="850"/>
        <v>OK</v>
      </c>
      <c r="BK3936" s="130" t="s">
        <v>5302</v>
      </c>
      <c r="BL3936" s="130" t="e">
        <v>#VALUE!</v>
      </c>
      <c r="BM3936" s="131" t="s">
        <v>33</v>
      </c>
      <c r="BN3936" s="131" t="e">
        <v>#VALUE!</v>
      </c>
      <c r="BO3936" t="e">
        <v>#N/A</v>
      </c>
      <c r="BP3936">
        <v>0</v>
      </c>
    </row>
    <row r="3937" spans="1:68" ht="25.2" x14ac:dyDescent="0.3">
      <c r="A3937" s="1"/>
      <c r="B3937" s="47">
        <v>3576</v>
      </c>
      <c r="C3937" s="45">
        <v>1071747</v>
      </c>
      <c r="D3937" s="29"/>
      <c r="E3937" s="29"/>
      <c r="F3937" s="31" t="s">
        <v>3146</v>
      </c>
      <c r="G3937" s="29" t="s">
        <v>31</v>
      </c>
      <c r="H3937" s="29"/>
      <c r="I3937" s="148" t="s">
        <v>33</v>
      </c>
      <c r="J3937" s="147" t="s">
        <v>33</v>
      </c>
      <c r="K3937" s="148" t="e">
        <v>#N/A</v>
      </c>
      <c r="L3937" s="148" t="s">
        <v>32</v>
      </c>
      <c r="M3937" s="147" t="s">
        <v>33</v>
      </c>
      <c r="N3937" s="29" t="str">
        <f t="shared" si="846"/>
        <v/>
      </c>
      <c r="O3937" s="29" t="str">
        <f t="shared" si="847"/>
        <v/>
      </c>
      <c r="P3937" s="29" t="str">
        <f t="shared" si="848"/>
        <v/>
      </c>
      <c r="Q3937" s="29" t="str">
        <f t="shared" si="851"/>
        <v/>
      </c>
      <c r="R3937" s="29" t="str">
        <f t="shared" si="852"/>
        <v/>
      </c>
      <c r="S3937" s="29" t="str">
        <f t="shared" si="853"/>
        <v/>
      </c>
      <c r="T3937" s="29" t="str">
        <f t="shared" si="854"/>
        <v/>
      </c>
      <c r="U3937" s="29"/>
      <c r="V3937" s="29"/>
      <c r="W3937" s="38" t="s">
        <v>2488</v>
      </c>
      <c r="X3937" s="29" t="s">
        <v>158</v>
      </c>
      <c r="Y3937" s="146">
        <v>12617</v>
      </c>
      <c r="Z3937" s="33">
        <v>16150</v>
      </c>
      <c r="AA3937" s="34">
        <f t="shared" si="843"/>
        <v>0.28000000000000003</v>
      </c>
      <c r="AB3937" s="33">
        <f t="shared" si="844"/>
        <v>16150</v>
      </c>
      <c r="AC3937" s="34">
        <f t="shared" si="845"/>
        <v>0.28001894967047808</v>
      </c>
      <c r="AD3937" s="145">
        <f t="shared" si="855"/>
        <v>13458.333000000001</v>
      </c>
      <c r="AE3937" s="105">
        <v>10514.166999999999</v>
      </c>
      <c r="AF3937" s="34" t="s">
        <v>36</v>
      </c>
      <c r="AG3937" s="34" t="s">
        <v>36</v>
      </c>
      <c r="AH3937" s="34" t="s">
        <v>36</v>
      </c>
      <c r="AI3937" s="29">
        <v>2.6</v>
      </c>
      <c r="AJ3937" s="29">
        <v>4.7999999999999996E-3</v>
      </c>
      <c r="AK3937" s="29">
        <v>0</v>
      </c>
      <c r="AL3937" s="29">
        <v>0</v>
      </c>
      <c r="AM3937" s="29" t="s">
        <v>28</v>
      </c>
      <c r="AN3937" s="44" t="s">
        <v>27</v>
      </c>
      <c r="AO3937" s="29" t="s">
        <v>28</v>
      </c>
      <c r="AP3937" s="29">
        <v>1</v>
      </c>
      <c r="AQ3937" s="29" t="s">
        <v>33</v>
      </c>
      <c r="AR3937" s="29" t="s">
        <v>33</v>
      </c>
      <c r="AS3937" s="29" t="s">
        <v>33</v>
      </c>
      <c r="AT3937" s="29"/>
      <c r="AU3937" s="144"/>
      <c r="AV3937" s="36" t="s">
        <v>28</v>
      </c>
      <c r="AW3937" s="102" t="s">
        <v>33</v>
      </c>
      <c r="AX3937" s="129" t="s">
        <v>33</v>
      </c>
      <c r="AY3937" s="106">
        <v>1</v>
      </c>
      <c r="BD3937" t="s">
        <v>4700</v>
      </c>
      <c r="BE3937" t="e">
        <v>#N/A</v>
      </c>
      <c r="BF3937">
        <v>0</v>
      </c>
      <c r="BH3937" t="str">
        <f t="shared" si="849"/>
        <v/>
      </c>
      <c r="BJ3937" t="str">
        <f t="shared" si="850"/>
        <v>OK</v>
      </c>
      <c r="BK3937" s="130" t="s">
        <v>5302</v>
      </c>
      <c r="BL3937" s="130" t="e">
        <v>#VALUE!</v>
      </c>
      <c r="BM3937" s="131" t="s">
        <v>33</v>
      </c>
      <c r="BN3937" s="131" t="e">
        <v>#VALUE!</v>
      </c>
      <c r="BO3937" t="e">
        <v>#N/A</v>
      </c>
      <c r="BP3937">
        <v>0</v>
      </c>
    </row>
    <row r="3938" spans="1:68" ht="25.2" x14ac:dyDescent="0.3">
      <c r="A3938" s="1"/>
      <c r="B3938" s="47">
        <v>3577</v>
      </c>
      <c r="C3938" s="45">
        <v>1002367</v>
      </c>
      <c r="D3938" s="44"/>
      <c r="E3938" s="44"/>
      <c r="F3938" s="39" t="s">
        <v>3147</v>
      </c>
      <c r="G3938" s="29" t="s">
        <v>39</v>
      </c>
      <c r="H3938" s="70" t="s">
        <v>4779</v>
      </c>
      <c r="I3938" s="148" t="s">
        <v>33</v>
      </c>
      <c r="J3938" s="147" t="s">
        <v>33</v>
      </c>
      <c r="K3938" s="148" t="e">
        <v>#N/A</v>
      </c>
      <c r="L3938" s="148" t="s">
        <v>32</v>
      </c>
      <c r="M3938" s="147">
        <v>43307</v>
      </c>
      <c r="N3938" s="29" t="str">
        <f t="shared" si="846"/>
        <v/>
      </c>
      <c r="O3938" s="29" t="str">
        <f t="shared" si="847"/>
        <v/>
      </c>
      <c r="P3938" s="29" t="str">
        <f t="shared" si="848"/>
        <v/>
      </c>
      <c r="Q3938" s="29" t="str">
        <f t="shared" si="851"/>
        <v/>
      </c>
      <c r="R3938" s="29" t="str">
        <f t="shared" si="852"/>
        <v/>
      </c>
      <c r="S3938" s="29" t="str">
        <f t="shared" si="853"/>
        <v/>
      </c>
      <c r="T3938" s="29" t="str">
        <f t="shared" si="854"/>
        <v/>
      </c>
      <c r="U3938" s="46" t="s">
        <v>33</v>
      </c>
      <c r="V3938" s="46"/>
      <c r="W3938" s="38" t="s">
        <v>2488</v>
      </c>
      <c r="X3938" s="29" t="s">
        <v>158</v>
      </c>
      <c r="Y3938" s="146">
        <v>1504</v>
      </c>
      <c r="Z3938" s="33">
        <v>1925</v>
      </c>
      <c r="AA3938" s="34">
        <f t="shared" si="843"/>
        <v>0.28000000000000003</v>
      </c>
      <c r="AB3938" s="33">
        <f t="shared" si="844"/>
        <v>1925</v>
      </c>
      <c r="AC3938" s="34">
        <f t="shared" si="845"/>
        <v>0.27992081912787725</v>
      </c>
      <c r="AD3938" s="145">
        <f t="shared" si="855"/>
        <v>1604.1669999999999</v>
      </c>
      <c r="AE3938" s="105">
        <v>1253.3330000000001</v>
      </c>
      <c r="AF3938" s="34" t="s">
        <v>36</v>
      </c>
      <c r="AG3938" s="34" t="s">
        <v>36</v>
      </c>
      <c r="AH3938" s="34" t="s">
        <v>36</v>
      </c>
      <c r="AI3938" s="29">
        <v>0.56100000000000005</v>
      </c>
      <c r="AJ3938" s="29">
        <v>9.1999999999999998E-3</v>
      </c>
      <c r="AK3938" s="29">
        <v>19</v>
      </c>
      <c r="AL3938" s="29">
        <v>0</v>
      </c>
      <c r="AM3938" s="29" t="s">
        <v>28</v>
      </c>
      <c r="AN3938" s="158" t="s">
        <v>28</v>
      </c>
      <c r="AO3938" s="29" t="s">
        <v>28</v>
      </c>
      <c r="AP3938" s="29">
        <v>1</v>
      </c>
      <c r="AQ3938" s="29"/>
      <c r="AR3938" s="29"/>
      <c r="AS3938" s="29"/>
      <c r="AT3938" s="29"/>
      <c r="AU3938" s="144"/>
      <c r="AV3938" s="36" t="s">
        <v>33</v>
      </c>
      <c r="AW3938" s="102" t="s">
        <v>33</v>
      </c>
      <c r="AX3938" s="129" t="s">
        <v>33</v>
      </c>
      <c r="AY3938" s="106">
        <v>736</v>
      </c>
      <c r="BD3938" t="s">
        <v>1724</v>
      </c>
      <c r="BE3938" t="e">
        <v>#N/A</v>
      </c>
      <c r="BF3938" t="s">
        <v>4747</v>
      </c>
      <c r="BH3938" t="str">
        <f t="shared" si="849"/>
        <v>AV</v>
      </c>
      <c r="BJ3938" t="str">
        <f t="shared" si="850"/>
        <v>OK</v>
      </c>
      <c r="BK3938" s="130">
        <v>1925</v>
      </c>
      <c r="BL3938" s="130" t="s">
        <v>37</v>
      </c>
      <c r="BM3938" s="131" t="s">
        <v>33</v>
      </c>
      <c r="BN3938" s="131" t="e">
        <v>#VALUE!</v>
      </c>
      <c r="BO3938">
        <v>1925</v>
      </c>
      <c r="BP3938">
        <v>0</v>
      </c>
    </row>
    <row r="3939" spans="1:68" x14ac:dyDescent="0.3">
      <c r="A3939" s="1"/>
      <c r="B3939" s="47">
        <v>3578</v>
      </c>
      <c r="C3939" s="126" t="s">
        <v>3148</v>
      </c>
      <c r="D3939" s="84"/>
      <c r="E3939" s="84"/>
      <c r="F3939" s="39"/>
      <c r="G3939" s="85"/>
      <c r="H3939" s="85"/>
      <c r="I3939" s="148" t="s">
        <v>33</v>
      </c>
      <c r="J3939" s="147" t="s">
        <v>33</v>
      </c>
      <c r="K3939" s="148" t="e">
        <v>#N/A</v>
      </c>
      <c r="L3939" s="148" t="s">
        <v>32</v>
      </c>
      <c r="M3939" s="147" t="s">
        <v>33</v>
      </c>
      <c r="N3939" s="29" t="str">
        <f t="shared" si="846"/>
        <v/>
      </c>
      <c r="O3939" s="29" t="str">
        <f t="shared" si="847"/>
        <v/>
      </c>
      <c r="P3939" s="29" t="str">
        <f t="shared" si="848"/>
        <v/>
      </c>
      <c r="Q3939" s="29" t="str">
        <f t="shared" si="851"/>
        <v/>
      </c>
      <c r="R3939" s="29" t="str">
        <f t="shared" si="852"/>
        <v/>
      </c>
      <c r="S3939" s="29" t="str">
        <f t="shared" si="853"/>
        <v/>
      </c>
      <c r="T3939" s="29" t="str">
        <f t="shared" si="854"/>
        <v/>
      </c>
      <c r="U3939" s="85"/>
      <c r="V3939" s="85"/>
      <c r="W3939" s="86"/>
      <c r="X3939" s="85"/>
      <c r="Y3939" s="146">
        <v>0</v>
      </c>
      <c r="Z3939" s="33"/>
      <c r="AA3939" s="34" t="e">
        <f t="shared" si="843"/>
        <v>#DIV/0!</v>
      </c>
      <c r="AB3939" s="33">
        <f t="shared" si="844"/>
        <v>0</v>
      </c>
      <c r="AC3939" s="34" t="e">
        <f t="shared" si="845"/>
        <v>#DIV/0!</v>
      </c>
      <c r="AD3939" s="145"/>
      <c r="AE3939" s="105">
        <v>0</v>
      </c>
      <c r="AF3939" s="34" t="e">
        <v>#N/A</v>
      </c>
      <c r="AG3939" s="34" t="e">
        <v>#N/A</v>
      </c>
      <c r="AH3939" s="34" t="e">
        <v>#N/A</v>
      </c>
      <c r="AI3939" s="29"/>
      <c r="AJ3939" s="29"/>
      <c r="AK3939" s="29">
        <v>0</v>
      </c>
      <c r="AL3939" s="29">
        <v>0</v>
      </c>
      <c r="AM3939" s="29" t="s">
        <v>27</v>
      </c>
      <c r="AN3939" s="44" t="s">
        <v>27</v>
      </c>
      <c r="AO3939" s="29" t="s">
        <v>28</v>
      </c>
      <c r="AP3939" s="29"/>
      <c r="AQ3939" s="29"/>
      <c r="AR3939" s="29"/>
      <c r="AS3939" s="29"/>
      <c r="AT3939" s="29"/>
      <c r="AU3939" s="144"/>
      <c r="AV3939" s="36" t="s">
        <v>33</v>
      </c>
      <c r="AW3939" s="102" t="s">
        <v>33</v>
      </c>
      <c r="AX3939" s="129" t="s">
        <v>5288</v>
      </c>
      <c r="AY3939" s="106" t="e">
        <v>#N/A</v>
      </c>
      <c r="BD3939" t="e">
        <v>#N/A</v>
      </c>
      <c r="BE3939" t="e">
        <v>#N/A</v>
      </c>
      <c r="BF3939" t="e">
        <v>#N/A</v>
      </c>
      <c r="BH3939" t="str">
        <f t="shared" si="849"/>
        <v/>
      </c>
      <c r="BJ3939" t="str">
        <f t="shared" si="850"/>
        <v>OK</v>
      </c>
      <c r="BK3939" s="130" t="s">
        <v>5302</v>
      </c>
      <c r="BL3939" s="130" t="e">
        <v>#VALUE!</v>
      </c>
      <c r="BM3939" s="131" t="s">
        <v>33</v>
      </c>
      <c r="BN3939" s="131" t="s">
        <v>37</v>
      </c>
      <c r="BO3939" t="e">
        <v>#N/A</v>
      </c>
      <c r="BP3939">
        <v>0</v>
      </c>
    </row>
    <row r="3940" spans="1:68" x14ac:dyDescent="0.3">
      <c r="A3940" s="1"/>
      <c r="B3940" s="47">
        <v>3579</v>
      </c>
      <c r="C3940" s="45">
        <v>1068767</v>
      </c>
      <c r="D3940" s="29"/>
      <c r="E3940" s="29"/>
      <c r="F3940" s="31" t="s">
        <v>3149</v>
      </c>
      <c r="G3940" s="29" t="s">
        <v>31</v>
      </c>
      <c r="H3940" s="29"/>
      <c r="I3940" s="148" t="s">
        <v>33</v>
      </c>
      <c r="J3940" s="147" t="s">
        <v>33</v>
      </c>
      <c r="K3940" s="148" t="e">
        <v>#N/A</v>
      </c>
      <c r="L3940" s="148" t="s">
        <v>32</v>
      </c>
      <c r="M3940" s="147" t="s">
        <v>33</v>
      </c>
      <c r="N3940" s="29" t="str">
        <f t="shared" si="846"/>
        <v/>
      </c>
      <c r="O3940" s="29" t="str">
        <f t="shared" si="847"/>
        <v/>
      </c>
      <c r="P3940" s="29" t="str">
        <f t="shared" si="848"/>
        <v/>
      </c>
      <c r="Q3940" s="29" t="str">
        <f t="shared" si="851"/>
        <v/>
      </c>
      <c r="R3940" s="29" t="str">
        <f t="shared" si="852"/>
        <v/>
      </c>
      <c r="S3940" s="29" t="str">
        <f t="shared" si="853"/>
        <v/>
      </c>
      <c r="T3940" s="29" t="str">
        <f t="shared" si="854"/>
        <v/>
      </c>
      <c r="U3940" s="29"/>
      <c r="V3940" s="29"/>
      <c r="W3940" s="38" t="s">
        <v>3150</v>
      </c>
      <c r="X3940" s="29" t="s">
        <v>158</v>
      </c>
      <c r="Y3940" s="146">
        <v>54263</v>
      </c>
      <c r="Z3940" s="33">
        <v>69456</v>
      </c>
      <c r="AA3940" s="34">
        <f t="shared" si="843"/>
        <v>0.28000000000000003</v>
      </c>
      <c r="AB3940" s="33">
        <f t="shared" si="844"/>
        <v>69456</v>
      </c>
      <c r="AC3940" s="34">
        <f t="shared" si="845"/>
        <v>0.27998819615584691</v>
      </c>
      <c r="AD3940" s="145">
        <f t="shared" ref="AD3940:AD3965" si="856">ROUND(Z3940/1.2,3)</f>
        <v>57880</v>
      </c>
      <c r="AE3940" s="105">
        <v>45219.167000000001</v>
      </c>
      <c r="AF3940" s="34" t="s">
        <v>36</v>
      </c>
      <c r="AG3940" s="34" t="s">
        <v>36</v>
      </c>
      <c r="AH3940" s="34" t="s">
        <v>36</v>
      </c>
      <c r="AI3940" s="29">
        <v>54.881999999999998</v>
      </c>
      <c r="AJ3940" s="29">
        <v>0.96</v>
      </c>
      <c r="AK3940" s="29">
        <v>0</v>
      </c>
      <c r="AL3940" s="29">
        <v>0</v>
      </c>
      <c r="AM3940" s="29" t="s">
        <v>28</v>
      </c>
      <c r="AN3940" s="44" t="s">
        <v>27</v>
      </c>
      <c r="AO3940" s="29" t="s">
        <v>28</v>
      </c>
      <c r="AP3940" s="29">
        <v>1</v>
      </c>
      <c r="AQ3940" s="29" t="s">
        <v>33</v>
      </c>
      <c r="AR3940" s="29" t="s">
        <v>33</v>
      </c>
      <c r="AS3940" s="29" t="s">
        <v>33</v>
      </c>
      <c r="AT3940" s="29"/>
      <c r="AU3940" s="144"/>
      <c r="AV3940" s="36" t="s">
        <v>28</v>
      </c>
      <c r="AW3940" s="102">
        <v>42551</v>
      </c>
      <c r="AX3940" s="129" t="s">
        <v>33</v>
      </c>
      <c r="AY3940" s="106" t="e">
        <v>#N/A</v>
      </c>
      <c r="BD3940" t="s">
        <v>1724</v>
      </c>
      <c r="BE3940" t="e">
        <v>#N/A</v>
      </c>
      <c r="BF3940">
        <v>0</v>
      </c>
      <c r="BH3940" t="str">
        <f t="shared" si="849"/>
        <v/>
      </c>
      <c r="BJ3940" t="str">
        <f t="shared" si="850"/>
        <v>OK</v>
      </c>
      <c r="BK3940" s="130" t="s">
        <v>5302</v>
      </c>
      <c r="BL3940" s="130" t="e">
        <v>#VALUE!</v>
      </c>
      <c r="BM3940" s="131" t="s">
        <v>33</v>
      </c>
      <c r="BN3940" s="131" t="e">
        <v>#VALUE!</v>
      </c>
      <c r="BO3940" t="e">
        <v>#N/A</v>
      </c>
      <c r="BP3940">
        <v>0</v>
      </c>
    </row>
    <row r="3941" spans="1:68" x14ac:dyDescent="0.3">
      <c r="A3941" s="1"/>
      <c r="B3941" s="47">
        <v>3580</v>
      </c>
      <c r="C3941" s="45">
        <v>1068773</v>
      </c>
      <c r="D3941" s="29"/>
      <c r="E3941" s="29"/>
      <c r="F3941" s="31" t="s">
        <v>3151</v>
      </c>
      <c r="G3941" s="29" t="s">
        <v>31</v>
      </c>
      <c r="H3941" s="29"/>
      <c r="I3941" s="148" t="s">
        <v>33</v>
      </c>
      <c r="J3941" s="147" t="s">
        <v>33</v>
      </c>
      <c r="K3941" s="148" t="e">
        <v>#N/A</v>
      </c>
      <c r="L3941" s="148" t="s">
        <v>32</v>
      </c>
      <c r="M3941" s="147" t="s">
        <v>33</v>
      </c>
      <c r="N3941" s="29" t="str">
        <f t="shared" si="846"/>
        <v/>
      </c>
      <c r="O3941" s="29" t="str">
        <f t="shared" si="847"/>
        <v/>
      </c>
      <c r="P3941" s="29" t="str">
        <f t="shared" si="848"/>
        <v/>
      </c>
      <c r="Q3941" s="29" t="str">
        <f t="shared" si="851"/>
        <v/>
      </c>
      <c r="R3941" s="29" t="str">
        <f t="shared" si="852"/>
        <v/>
      </c>
      <c r="S3941" s="29" t="str">
        <f t="shared" si="853"/>
        <v/>
      </c>
      <c r="T3941" s="29" t="str">
        <f t="shared" si="854"/>
        <v/>
      </c>
      <c r="U3941" s="29"/>
      <c r="V3941" s="29"/>
      <c r="W3941" s="38" t="s">
        <v>3150</v>
      </c>
      <c r="X3941" s="29" t="s">
        <v>158</v>
      </c>
      <c r="Y3941" s="146">
        <v>61769</v>
      </c>
      <c r="Z3941" s="33">
        <v>79064</v>
      </c>
      <c r="AA3941" s="34">
        <f t="shared" si="843"/>
        <v>0.28000000000000003</v>
      </c>
      <c r="AB3941" s="33">
        <f t="shared" si="844"/>
        <v>79064</v>
      </c>
      <c r="AC3941" s="34">
        <f t="shared" si="845"/>
        <v>0.27999481759461986</v>
      </c>
      <c r="AD3941" s="145">
        <f t="shared" si="856"/>
        <v>65886.667000000001</v>
      </c>
      <c r="AE3941" s="105">
        <v>51474.167000000001</v>
      </c>
      <c r="AF3941" s="34" t="s">
        <v>36</v>
      </c>
      <c r="AG3941" s="34" t="s">
        <v>36</v>
      </c>
      <c r="AH3941" s="34" t="s">
        <v>36</v>
      </c>
      <c r="AI3941" s="29">
        <v>65.819999999999993</v>
      </c>
      <c r="AJ3941" s="29">
        <v>1.2150000000000001</v>
      </c>
      <c r="AK3941" s="29">
        <v>0</v>
      </c>
      <c r="AL3941" s="29">
        <v>0</v>
      </c>
      <c r="AM3941" s="29" t="s">
        <v>28</v>
      </c>
      <c r="AN3941" s="44" t="s">
        <v>27</v>
      </c>
      <c r="AO3941" s="29" t="s">
        <v>28</v>
      </c>
      <c r="AP3941" s="29">
        <v>1</v>
      </c>
      <c r="AQ3941" s="29" t="s">
        <v>33</v>
      </c>
      <c r="AR3941" s="29" t="s">
        <v>33</v>
      </c>
      <c r="AS3941" s="29" t="s">
        <v>33</v>
      </c>
      <c r="AT3941" s="29"/>
      <c r="AU3941" s="144"/>
      <c r="AV3941" s="36" t="s">
        <v>28</v>
      </c>
      <c r="AW3941" s="102">
        <v>42551</v>
      </c>
      <c r="AX3941" s="129" t="s">
        <v>33</v>
      </c>
      <c r="AY3941" s="106" t="e">
        <v>#N/A</v>
      </c>
      <c r="BD3941" t="s">
        <v>1724</v>
      </c>
      <c r="BE3941" t="e">
        <v>#N/A</v>
      </c>
      <c r="BF3941">
        <v>0</v>
      </c>
      <c r="BH3941" t="str">
        <f t="shared" si="849"/>
        <v/>
      </c>
      <c r="BJ3941" t="str">
        <f t="shared" si="850"/>
        <v>OK</v>
      </c>
      <c r="BK3941" s="130" t="s">
        <v>5302</v>
      </c>
      <c r="BL3941" s="130" t="e">
        <v>#VALUE!</v>
      </c>
      <c r="BM3941" s="131" t="s">
        <v>33</v>
      </c>
      <c r="BN3941" s="131" t="e">
        <v>#VALUE!</v>
      </c>
      <c r="BO3941" t="e">
        <v>#N/A</v>
      </c>
      <c r="BP3941">
        <v>0</v>
      </c>
    </row>
    <row r="3942" spans="1:68" x14ac:dyDescent="0.3">
      <c r="A3942" s="1"/>
      <c r="B3942" s="47">
        <v>3581</v>
      </c>
      <c r="C3942" s="45">
        <v>1068779</v>
      </c>
      <c r="D3942" s="29"/>
      <c r="E3942" s="29"/>
      <c r="F3942" s="31" t="s">
        <v>3152</v>
      </c>
      <c r="G3942" s="29" t="s">
        <v>31</v>
      </c>
      <c r="H3942" s="29"/>
      <c r="I3942" s="148" t="s">
        <v>33</v>
      </c>
      <c r="J3942" s="147" t="s">
        <v>33</v>
      </c>
      <c r="K3942" s="148" t="e">
        <v>#N/A</v>
      </c>
      <c r="L3942" s="148" t="s">
        <v>32</v>
      </c>
      <c r="M3942" s="147" t="s">
        <v>33</v>
      </c>
      <c r="N3942" s="29" t="str">
        <f t="shared" si="846"/>
        <v/>
      </c>
      <c r="O3942" s="29" t="str">
        <f t="shared" si="847"/>
        <v/>
      </c>
      <c r="P3942" s="29" t="str">
        <f t="shared" si="848"/>
        <v/>
      </c>
      <c r="Q3942" s="29" t="str">
        <f t="shared" si="851"/>
        <v/>
      </c>
      <c r="R3942" s="29" t="str">
        <f t="shared" si="852"/>
        <v/>
      </c>
      <c r="S3942" s="29" t="str">
        <f t="shared" si="853"/>
        <v/>
      </c>
      <c r="T3942" s="29" t="str">
        <f t="shared" si="854"/>
        <v/>
      </c>
      <c r="U3942" s="29"/>
      <c r="V3942" s="29"/>
      <c r="W3942" s="38" t="s">
        <v>3150</v>
      </c>
      <c r="X3942" s="29" t="s">
        <v>158</v>
      </c>
      <c r="Y3942" s="146">
        <v>83087</v>
      </c>
      <c r="Z3942" s="33">
        <v>106352</v>
      </c>
      <c r="AA3942" s="34">
        <f t="shared" ref="AA3942:AA4005" si="857">ROUND(Z3942/Y3942-1,3)</f>
        <v>0.28000000000000003</v>
      </c>
      <c r="AB3942" s="33">
        <f t="shared" ref="AB3942:AB4005" si="858">IF(OR(W3942="VLD MLC components",W3942="VLD MLC pipes",W3942="VLD PEX components",W3942="VLD PEX pipes",W3942="VLD PHC components",W3942="VLD PHC pipes"),"По запросу",Z3942)</f>
        <v>106352</v>
      </c>
      <c r="AC3942" s="34">
        <f t="shared" ref="AC3942:AC4005" si="859">(AD3942-AE3942)/AE3942</f>
        <v>0.28000770142136461</v>
      </c>
      <c r="AD3942" s="145">
        <f t="shared" si="856"/>
        <v>88626.667000000001</v>
      </c>
      <c r="AE3942" s="105">
        <v>69239.167000000001</v>
      </c>
      <c r="AF3942" s="34" t="s">
        <v>36</v>
      </c>
      <c r="AG3942" s="34" t="s">
        <v>36</v>
      </c>
      <c r="AH3942" s="34" t="s">
        <v>36</v>
      </c>
      <c r="AI3942" s="29">
        <v>93.54</v>
      </c>
      <c r="AJ3942" s="29">
        <v>1.8819999999999999</v>
      </c>
      <c r="AK3942" s="29">
        <v>0</v>
      </c>
      <c r="AL3942" s="29">
        <v>0</v>
      </c>
      <c r="AM3942" s="29" t="s">
        <v>28</v>
      </c>
      <c r="AN3942" s="44" t="s">
        <v>27</v>
      </c>
      <c r="AO3942" s="29" t="s">
        <v>28</v>
      </c>
      <c r="AP3942" s="29">
        <v>1</v>
      </c>
      <c r="AQ3942" s="29" t="s">
        <v>33</v>
      </c>
      <c r="AR3942" s="29" t="s">
        <v>33</v>
      </c>
      <c r="AS3942" s="29" t="s">
        <v>33</v>
      </c>
      <c r="AT3942" s="29"/>
      <c r="AU3942" s="144"/>
      <c r="AV3942" s="36" t="s">
        <v>28</v>
      </c>
      <c r="AW3942" s="102">
        <v>42551</v>
      </c>
      <c r="AX3942" s="129" t="s">
        <v>33</v>
      </c>
      <c r="AY3942" s="106" t="e">
        <v>#N/A</v>
      </c>
      <c r="BD3942" t="s">
        <v>1724</v>
      </c>
      <c r="BE3942" t="e">
        <v>#N/A</v>
      </c>
      <c r="BF3942">
        <v>0</v>
      </c>
      <c r="BH3942" t="str">
        <f t="shared" si="849"/>
        <v/>
      </c>
      <c r="BJ3942" t="str">
        <f t="shared" si="850"/>
        <v>OK</v>
      </c>
      <c r="BK3942" s="130" t="s">
        <v>5302</v>
      </c>
      <c r="BL3942" s="130" t="e">
        <v>#VALUE!</v>
      </c>
      <c r="BM3942" s="131" t="s">
        <v>33</v>
      </c>
      <c r="BN3942" s="131" t="e">
        <v>#VALUE!</v>
      </c>
      <c r="BO3942" t="e">
        <v>#N/A</v>
      </c>
      <c r="BP3942">
        <v>0</v>
      </c>
    </row>
    <row r="3943" spans="1:68" x14ac:dyDescent="0.3">
      <c r="A3943" s="1"/>
      <c r="B3943" s="47">
        <v>3582</v>
      </c>
      <c r="C3943" s="45">
        <v>1068786</v>
      </c>
      <c r="D3943" s="29"/>
      <c r="E3943" s="29"/>
      <c r="F3943" s="31" t="s">
        <v>3153</v>
      </c>
      <c r="G3943" s="29" t="s">
        <v>31</v>
      </c>
      <c r="H3943" s="29"/>
      <c r="I3943" s="148" t="s">
        <v>33</v>
      </c>
      <c r="J3943" s="147" t="s">
        <v>33</v>
      </c>
      <c r="K3943" s="148" t="e">
        <v>#N/A</v>
      </c>
      <c r="L3943" s="148" t="s">
        <v>32</v>
      </c>
      <c r="M3943" s="147" t="s">
        <v>33</v>
      </c>
      <c r="N3943" s="29" t="str">
        <f t="shared" si="846"/>
        <v/>
      </c>
      <c r="O3943" s="29" t="str">
        <f t="shared" si="847"/>
        <v/>
      </c>
      <c r="P3943" s="29" t="str">
        <f t="shared" si="848"/>
        <v/>
      </c>
      <c r="Q3943" s="29" t="str">
        <f t="shared" si="851"/>
        <v/>
      </c>
      <c r="R3943" s="29" t="str">
        <f t="shared" si="852"/>
        <v/>
      </c>
      <c r="S3943" s="29" t="str">
        <f t="shared" si="853"/>
        <v/>
      </c>
      <c r="T3943" s="29" t="str">
        <f t="shared" si="854"/>
        <v/>
      </c>
      <c r="U3943" s="29"/>
      <c r="V3943" s="29"/>
      <c r="W3943" s="38" t="s">
        <v>3150</v>
      </c>
      <c r="X3943" s="29" t="s">
        <v>158</v>
      </c>
      <c r="Y3943" s="146">
        <v>113772</v>
      </c>
      <c r="Z3943" s="33">
        <v>145628</v>
      </c>
      <c r="AA3943" s="34">
        <f t="shared" si="857"/>
        <v>0.28000000000000003</v>
      </c>
      <c r="AB3943" s="33">
        <f t="shared" si="858"/>
        <v>145628</v>
      </c>
      <c r="AC3943" s="34">
        <f t="shared" si="859"/>
        <v>0.2799985971943888</v>
      </c>
      <c r="AD3943" s="145">
        <f t="shared" si="856"/>
        <v>121356.667</v>
      </c>
      <c r="AE3943" s="105">
        <v>94810</v>
      </c>
      <c r="AF3943" s="34" t="s">
        <v>36</v>
      </c>
      <c r="AG3943" s="34" t="s">
        <v>36</v>
      </c>
      <c r="AH3943" s="34" t="s">
        <v>36</v>
      </c>
      <c r="AI3943" s="29">
        <v>134.69999999999999</v>
      </c>
      <c r="AJ3943" s="29">
        <v>2.734</v>
      </c>
      <c r="AK3943" s="29">
        <v>0</v>
      </c>
      <c r="AL3943" s="29">
        <v>0</v>
      </c>
      <c r="AM3943" s="29" t="s">
        <v>28</v>
      </c>
      <c r="AN3943" s="44" t="s">
        <v>27</v>
      </c>
      <c r="AO3943" s="29" t="s">
        <v>28</v>
      </c>
      <c r="AP3943" s="29">
        <v>1</v>
      </c>
      <c r="AQ3943" s="29" t="s">
        <v>33</v>
      </c>
      <c r="AR3943" s="29" t="s">
        <v>33</v>
      </c>
      <c r="AS3943" s="29" t="s">
        <v>33</v>
      </c>
      <c r="AT3943" s="29"/>
      <c r="AU3943" s="144"/>
      <c r="AV3943" s="36" t="s">
        <v>28</v>
      </c>
      <c r="AW3943" s="102">
        <v>42551</v>
      </c>
      <c r="AX3943" s="129" t="s">
        <v>33</v>
      </c>
      <c r="AY3943" s="106" t="e">
        <v>#N/A</v>
      </c>
      <c r="BD3943" t="s">
        <v>1724</v>
      </c>
      <c r="BE3943" t="e">
        <v>#N/A</v>
      </c>
      <c r="BF3943">
        <v>0</v>
      </c>
      <c r="BH3943" t="str">
        <f t="shared" si="849"/>
        <v/>
      </c>
      <c r="BJ3943" t="str">
        <f t="shared" si="850"/>
        <v>OK</v>
      </c>
      <c r="BK3943" s="130" t="s">
        <v>5302</v>
      </c>
      <c r="BL3943" s="130" t="e">
        <v>#VALUE!</v>
      </c>
      <c r="BM3943" s="131" t="s">
        <v>33</v>
      </c>
      <c r="BN3943" s="131" t="e">
        <v>#VALUE!</v>
      </c>
      <c r="BO3943" t="e">
        <v>#N/A</v>
      </c>
      <c r="BP3943">
        <v>0</v>
      </c>
    </row>
    <row r="3944" spans="1:68" x14ac:dyDescent="0.3">
      <c r="A3944" s="1"/>
      <c r="B3944" s="47">
        <v>3583</v>
      </c>
      <c r="C3944" s="45">
        <v>1068791</v>
      </c>
      <c r="D3944" s="29"/>
      <c r="E3944" s="29"/>
      <c r="F3944" s="31" t="s">
        <v>3154</v>
      </c>
      <c r="G3944" s="29" t="s">
        <v>31</v>
      </c>
      <c r="H3944" s="29"/>
      <c r="I3944" s="148" t="s">
        <v>33</v>
      </c>
      <c r="J3944" s="147" t="s">
        <v>33</v>
      </c>
      <c r="K3944" s="148" t="e">
        <v>#N/A</v>
      </c>
      <c r="L3944" s="148" t="s">
        <v>32</v>
      </c>
      <c r="M3944" s="147" t="s">
        <v>33</v>
      </c>
      <c r="N3944" s="29" t="str">
        <f t="shared" si="846"/>
        <v/>
      </c>
      <c r="O3944" s="29" t="str">
        <f t="shared" si="847"/>
        <v/>
      </c>
      <c r="P3944" s="29" t="str">
        <f t="shared" si="848"/>
        <v/>
      </c>
      <c r="Q3944" s="29" t="str">
        <f t="shared" si="851"/>
        <v/>
      </c>
      <c r="R3944" s="29" t="str">
        <f t="shared" si="852"/>
        <v/>
      </c>
      <c r="S3944" s="29" t="str">
        <f t="shared" si="853"/>
        <v/>
      </c>
      <c r="T3944" s="29" t="str">
        <f t="shared" si="854"/>
        <v/>
      </c>
      <c r="U3944" s="29"/>
      <c r="V3944" s="29"/>
      <c r="W3944" s="38" t="s">
        <v>3150</v>
      </c>
      <c r="X3944" s="29" t="s">
        <v>158</v>
      </c>
      <c r="Y3944" s="146">
        <v>150457</v>
      </c>
      <c r="Z3944" s="33">
        <v>192585</v>
      </c>
      <c r="AA3944" s="34">
        <f t="shared" si="857"/>
        <v>0.28000000000000003</v>
      </c>
      <c r="AB3944" s="33">
        <f t="shared" si="858"/>
        <v>192585</v>
      </c>
      <c r="AC3944" s="34">
        <f t="shared" si="859"/>
        <v>0.28000026925965632</v>
      </c>
      <c r="AD3944" s="145">
        <f t="shared" si="856"/>
        <v>160487.5</v>
      </c>
      <c r="AE3944" s="105">
        <v>125380.833</v>
      </c>
      <c r="AF3944" s="34" t="s">
        <v>36</v>
      </c>
      <c r="AG3944" s="34" t="s">
        <v>36</v>
      </c>
      <c r="AH3944" s="34" t="s">
        <v>36</v>
      </c>
      <c r="AI3944" s="29">
        <v>191.76</v>
      </c>
      <c r="AJ3944" s="29">
        <v>3.726</v>
      </c>
      <c r="AK3944" s="29">
        <v>0</v>
      </c>
      <c r="AL3944" s="29">
        <v>0</v>
      </c>
      <c r="AM3944" s="29" t="s">
        <v>28</v>
      </c>
      <c r="AN3944" s="44" t="s">
        <v>27</v>
      </c>
      <c r="AO3944" s="29" t="s">
        <v>28</v>
      </c>
      <c r="AP3944" s="29">
        <v>1</v>
      </c>
      <c r="AQ3944" s="29" t="s">
        <v>33</v>
      </c>
      <c r="AR3944" s="29" t="s">
        <v>33</v>
      </c>
      <c r="AS3944" s="29" t="s">
        <v>33</v>
      </c>
      <c r="AT3944" s="29"/>
      <c r="AU3944" s="144"/>
      <c r="AV3944" s="36" t="s">
        <v>28</v>
      </c>
      <c r="AW3944" s="102">
        <v>42551</v>
      </c>
      <c r="AX3944" s="129" t="s">
        <v>33</v>
      </c>
      <c r="AY3944" s="106" t="e">
        <v>#N/A</v>
      </c>
      <c r="BD3944" t="s">
        <v>1724</v>
      </c>
      <c r="BE3944" t="e">
        <v>#N/A</v>
      </c>
      <c r="BF3944">
        <v>0</v>
      </c>
      <c r="BH3944" t="str">
        <f t="shared" si="849"/>
        <v/>
      </c>
      <c r="BJ3944" t="str">
        <f t="shared" si="850"/>
        <v>OK</v>
      </c>
      <c r="BK3944" s="130" t="s">
        <v>5302</v>
      </c>
      <c r="BL3944" s="130" t="e">
        <v>#VALUE!</v>
      </c>
      <c r="BM3944" s="131" t="s">
        <v>33</v>
      </c>
      <c r="BN3944" s="131" t="e">
        <v>#VALUE!</v>
      </c>
      <c r="BO3944" t="e">
        <v>#N/A</v>
      </c>
      <c r="BP3944">
        <v>0</v>
      </c>
    </row>
    <row r="3945" spans="1:68" x14ac:dyDescent="0.3">
      <c r="A3945" s="1"/>
      <c r="B3945" s="47">
        <v>3584</v>
      </c>
      <c r="C3945" s="45">
        <v>1068794</v>
      </c>
      <c r="D3945" s="29"/>
      <c r="E3945" s="29"/>
      <c r="F3945" s="31" t="s">
        <v>3155</v>
      </c>
      <c r="G3945" s="29" t="s">
        <v>31</v>
      </c>
      <c r="H3945" s="29"/>
      <c r="I3945" s="148" t="s">
        <v>33</v>
      </c>
      <c r="J3945" s="147" t="s">
        <v>33</v>
      </c>
      <c r="K3945" s="148" t="e">
        <v>#N/A</v>
      </c>
      <c r="L3945" s="148" t="s">
        <v>32</v>
      </c>
      <c r="M3945" s="147" t="s">
        <v>33</v>
      </c>
      <c r="N3945" s="29" t="str">
        <f t="shared" ref="N3945:N4008" si="860">IFERROR(MID($D3945,1,7)+0,"")</f>
        <v/>
      </c>
      <c r="O3945" s="29" t="str">
        <f t="shared" ref="O3945:O4008" si="861">IFERROR(MID($D3945,10,7)+0,"")</f>
        <v/>
      </c>
      <c r="P3945" s="29" t="str">
        <f t="shared" ref="P3945:P4008" si="862">IFERROR(MID($D3945,19,7)+0,"")</f>
        <v/>
      </c>
      <c r="Q3945" s="29" t="str">
        <f t="shared" si="851"/>
        <v/>
      </c>
      <c r="R3945" s="29" t="str">
        <f t="shared" si="852"/>
        <v/>
      </c>
      <c r="S3945" s="29" t="str">
        <f t="shared" si="853"/>
        <v/>
      </c>
      <c r="T3945" s="29" t="str">
        <f t="shared" si="854"/>
        <v/>
      </c>
      <c r="U3945" s="29"/>
      <c r="V3945" s="29"/>
      <c r="W3945" s="38" t="s">
        <v>3150</v>
      </c>
      <c r="X3945" s="29" t="s">
        <v>158</v>
      </c>
      <c r="Y3945" s="146">
        <v>203996</v>
      </c>
      <c r="Z3945" s="33">
        <v>261115</v>
      </c>
      <c r="AA3945" s="34">
        <f t="shared" si="857"/>
        <v>0.28000000000000003</v>
      </c>
      <c r="AB3945" s="33">
        <f t="shared" si="858"/>
        <v>261115</v>
      </c>
      <c r="AC3945" s="34">
        <f t="shared" si="859"/>
        <v>0.2800005837761515</v>
      </c>
      <c r="AD3945" s="145">
        <f t="shared" si="856"/>
        <v>217595.83300000001</v>
      </c>
      <c r="AE3945" s="105">
        <v>169996.66699999999</v>
      </c>
      <c r="AF3945" s="34" t="s">
        <v>36</v>
      </c>
      <c r="AG3945" s="34" t="s">
        <v>36</v>
      </c>
      <c r="AH3945" s="34" t="s">
        <v>36</v>
      </c>
      <c r="AI3945" s="29">
        <v>236.1</v>
      </c>
      <c r="AJ3945" s="29">
        <v>4.8600000000000003</v>
      </c>
      <c r="AK3945" s="29">
        <v>0</v>
      </c>
      <c r="AL3945" s="29">
        <v>0</v>
      </c>
      <c r="AM3945" s="29" t="s">
        <v>28</v>
      </c>
      <c r="AN3945" s="44" t="s">
        <v>27</v>
      </c>
      <c r="AO3945" s="29" t="s">
        <v>28</v>
      </c>
      <c r="AP3945" s="29">
        <v>1</v>
      </c>
      <c r="AQ3945" s="29" t="s">
        <v>33</v>
      </c>
      <c r="AR3945" s="29" t="s">
        <v>33</v>
      </c>
      <c r="AS3945" s="29" t="s">
        <v>33</v>
      </c>
      <c r="AT3945" s="29"/>
      <c r="AU3945" s="144"/>
      <c r="AV3945" s="36" t="s">
        <v>28</v>
      </c>
      <c r="AW3945" s="102">
        <v>42551</v>
      </c>
      <c r="AX3945" s="129" t="s">
        <v>33</v>
      </c>
      <c r="AY3945" s="106" t="e">
        <v>#N/A</v>
      </c>
      <c r="BD3945" t="s">
        <v>1724</v>
      </c>
      <c r="BE3945" t="e">
        <v>#N/A</v>
      </c>
      <c r="BF3945">
        <v>0</v>
      </c>
      <c r="BH3945" t="str">
        <f t="shared" ref="BH3945:BH4008" si="863">IF(OR(H3945="Регулярный ассортимент",AK3945&gt;0,AL3945&gt;0),"AV","")</f>
        <v/>
      </c>
      <c r="BJ3945" t="str">
        <f t="shared" ref="BJ3945:BJ4008" si="864">IF(AB3945-Z3945=0,"OK")</f>
        <v>OK</v>
      </c>
      <c r="BK3945" s="130" t="s">
        <v>5302</v>
      </c>
      <c r="BL3945" s="130" t="e">
        <v>#VALUE!</v>
      </c>
      <c r="BM3945" s="131" t="s">
        <v>33</v>
      </c>
      <c r="BN3945" s="131" t="e">
        <v>#VALUE!</v>
      </c>
      <c r="BO3945" t="e">
        <v>#N/A</v>
      </c>
      <c r="BP3945">
        <v>0</v>
      </c>
    </row>
    <row r="3946" spans="1:68" x14ac:dyDescent="0.3">
      <c r="A3946" s="1"/>
      <c r="B3946" s="47">
        <v>3585</v>
      </c>
      <c r="C3946" s="45">
        <v>1068797</v>
      </c>
      <c r="D3946" s="29"/>
      <c r="E3946" s="29"/>
      <c r="F3946" s="31" t="s">
        <v>3156</v>
      </c>
      <c r="G3946" s="29" t="s">
        <v>31</v>
      </c>
      <c r="H3946" s="29"/>
      <c r="I3946" s="148" t="s">
        <v>33</v>
      </c>
      <c r="J3946" s="147" t="s">
        <v>33</v>
      </c>
      <c r="K3946" s="148" t="e">
        <v>#N/A</v>
      </c>
      <c r="L3946" s="148" t="s">
        <v>32</v>
      </c>
      <c r="M3946" s="147" t="s">
        <v>33</v>
      </c>
      <c r="N3946" s="29" t="str">
        <f t="shared" si="860"/>
        <v/>
      </c>
      <c r="O3946" s="29" t="str">
        <f t="shared" si="861"/>
        <v/>
      </c>
      <c r="P3946" s="29" t="str">
        <f t="shared" si="862"/>
        <v/>
      </c>
      <c r="Q3946" s="29" t="str">
        <f t="shared" si="851"/>
        <v/>
      </c>
      <c r="R3946" s="29" t="str">
        <f t="shared" si="852"/>
        <v/>
      </c>
      <c r="S3946" s="29" t="str">
        <f t="shared" si="853"/>
        <v/>
      </c>
      <c r="T3946" s="29" t="str">
        <f t="shared" si="854"/>
        <v/>
      </c>
      <c r="U3946" s="29"/>
      <c r="V3946" s="29"/>
      <c r="W3946" s="38" t="s">
        <v>3150</v>
      </c>
      <c r="X3946" s="29" t="s">
        <v>158</v>
      </c>
      <c r="Y3946" s="146">
        <v>261465</v>
      </c>
      <c r="Z3946" s="33">
        <v>334676</v>
      </c>
      <c r="AA3946" s="34">
        <f t="shared" si="857"/>
        <v>0.28000000000000003</v>
      </c>
      <c r="AB3946" s="33">
        <f t="shared" si="858"/>
        <v>334676</v>
      </c>
      <c r="AC3946" s="34">
        <f t="shared" si="859"/>
        <v>0.2800030612127819</v>
      </c>
      <c r="AD3946" s="145">
        <f t="shared" si="856"/>
        <v>278896.66700000002</v>
      </c>
      <c r="AE3946" s="105">
        <v>217887.5</v>
      </c>
      <c r="AF3946" s="34" t="s">
        <v>36</v>
      </c>
      <c r="AG3946" s="34" t="s">
        <v>36</v>
      </c>
      <c r="AH3946" s="34" t="s">
        <v>36</v>
      </c>
      <c r="AI3946" s="29">
        <v>373.2</v>
      </c>
      <c r="AJ3946" s="29">
        <v>7.5940000000000003</v>
      </c>
      <c r="AK3946" s="29">
        <v>0</v>
      </c>
      <c r="AL3946" s="29">
        <v>0</v>
      </c>
      <c r="AM3946" s="29" t="s">
        <v>28</v>
      </c>
      <c r="AN3946" s="44" t="s">
        <v>27</v>
      </c>
      <c r="AO3946" s="29" t="s">
        <v>28</v>
      </c>
      <c r="AP3946" s="29">
        <v>1</v>
      </c>
      <c r="AQ3946" s="29" t="s">
        <v>33</v>
      </c>
      <c r="AR3946" s="29" t="s">
        <v>33</v>
      </c>
      <c r="AS3946" s="29" t="s">
        <v>33</v>
      </c>
      <c r="AT3946" s="29"/>
      <c r="AU3946" s="144"/>
      <c r="AV3946" s="36" t="s">
        <v>28</v>
      </c>
      <c r="AW3946" s="102">
        <v>42551</v>
      </c>
      <c r="AX3946" s="129" t="s">
        <v>33</v>
      </c>
      <c r="AY3946" s="106" t="e">
        <v>#N/A</v>
      </c>
      <c r="BD3946" t="s">
        <v>1724</v>
      </c>
      <c r="BE3946" t="e">
        <v>#N/A</v>
      </c>
      <c r="BF3946">
        <v>0</v>
      </c>
      <c r="BH3946" t="str">
        <f t="shared" si="863"/>
        <v/>
      </c>
      <c r="BJ3946" t="str">
        <f t="shared" si="864"/>
        <v>OK</v>
      </c>
      <c r="BK3946" s="130" t="s">
        <v>5302</v>
      </c>
      <c r="BL3946" s="130" t="e">
        <v>#VALUE!</v>
      </c>
      <c r="BM3946" s="131" t="s">
        <v>33</v>
      </c>
      <c r="BN3946" s="131" t="e">
        <v>#VALUE!</v>
      </c>
      <c r="BO3946" t="e">
        <v>#N/A</v>
      </c>
      <c r="BP3946">
        <v>0</v>
      </c>
    </row>
    <row r="3947" spans="1:68" x14ac:dyDescent="0.3">
      <c r="A3947" s="1"/>
      <c r="B3947" s="47">
        <v>3586</v>
      </c>
      <c r="C3947" s="45">
        <v>1066620</v>
      </c>
      <c r="D3947" s="29"/>
      <c r="E3947" s="29"/>
      <c r="F3947" s="31" t="s">
        <v>3157</v>
      </c>
      <c r="G3947" s="29" t="s">
        <v>31</v>
      </c>
      <c r="H3947" s="29"/>
      <c r="I3947" s="148" t="s">
        <v>33</v>
      </c>
      <c r="J3947" s="147" t="s">
        <v>33</v>
      </c>
      <c r="K3947" s="148" t="e">
        <v>#N/A</v>
      </c>
      <c r="L3947" s="148" t="s">
        <v>32</v>
      </c>
      <c r="M3947" s="147" t="s">
        <v>33</v>
      </c>
      <c r="N3947" s="29" t="str">
        <f t="shared" si="860"/>
        <v/>
      </c>
      <c r="O3947" s="29" t="str">
        <f t="shared" si="861"/>
        <v/>
      </c>
      <c r="P3947" s="29" t="str">
        <f t="shared" si="862"/>
        <v/>
      </c>
      <c r="Q3947" s="29" t="str">
        <f t="shared" si="851"/>
        <v/>
      </c>
      <c r="R3947" s="29" t="str">
        <f t="shared" si="852"/>
        <v/>
      </c>
      <c r="S3947" s="29" t="str">
        <f t="shared" si="853"/>
        <v/>
      </c>
      <c r="T3947" s="29" t="str">
        <f t="shared" si="854"/>
        <v/>
      </c>
      <c r="U3947" s="29"/>
      <c r="V3947" s="29"/>
      <c r="W3947" s="38" t="s">
        <v>3150</v>
      </c>
      <c r="X3947" s="29" t="s">
        <v>158</v>
      </c>
      <c r="Y3947" s="146">
        <v>66633</v>
      </c>
      <c r="Z3947" s="33">
        <v>85290</v>
      </c>
      <c r="AA3947" s="34">
        <f t="shared" si="857"/>
        <v>0.28000000000000003</v>
      </c>
      <c r="AB3947" s="33">
        <f t="shared" si="858"/>
        <v>85290</v>
      </c>
      <c r="AC3947" s="34">
        <f t="shared" si="859"/>
        <v>0.27999639818108146</v>
      </c>
      <c r="AD3947" s="145">
        <f t="shared" si="856"/>
        <v>71075</v>
      </c>
      <c r="AE3947" s="105">
        <v>55527.5</v>
      </c>
      <c r="AF3947" s="34" t="s">
        <v>36</v>
      </c>
      <c r="AG3947" s="34" t="s">
        <v>36</v>
      </c>
      <c r="AH3947" s="34" t="s">
        <v>36</v>
      </c>
      <c r="AI3947" s="29">
        <v>72.900000000000006</v>
      </c>
      <c r="AJ3947" s="29">
        <v>1.2757499999999999</v>
      </c>
      <c r="AK3947" s="29">
        <v>0</v>
      </c>
      <c r="AL3947" s="29">
        <v>0</v>
      </c>
      <c r="AM3947" s="29" t="s">
        <v>28</v>
      </c>
      <c r="AN3947" s="44" t="s">
        <v>27</v>
      </c>
      <c r="AO3947" s="29" t="s">
        <v>28</v>
      </c>
      <c r="AP3947" s="29">
        <v>1</v>
      </c>
      <c r="AQ3947" s="29" t="s">
        <v>33</v>
      </c>
      <c r="AR3947" s="29" t="s">
        <v>33</v>
      </c>
      <c r="AS3947" s="29" t="s">
        <v>33</v>
      </c>
      <c r="AT3947" s="29"/>
      <c r="AU3947" s="144"/>
      <c r="AV3947" s="36" t="s">
        <v>28</v>
      </c>
      <c r="AW3947" s="102">
        <v>42551</v>
      </c>
      <c r="AX3947" s="129" t="s">
        <v>33</v>
      </c>
      <c r="AY3947" s="106" t="e">
        <v>#N/A</v>
      </c>
      <c r="BD3947" t="s">
        <v>1608</v>
      </c>
      <c r="BE3947" t="e">
        <v>#N/A</v>
      </c>
      <c r="BF3947">
        <v>0</v>
      </c>
      <c r="BH3947" t="str">
        <f t="shared" si="863"/>
        <v/>
      </c>
      <c r="BJ3947" t="str">
        <f t="shared" si="864"/>
        <v>OK</v>
      </c>
      <c r="BK3947" s="130" t="s">
        <v>5302</v>
      </c>
      <c r="BL3947" s="130" t="e">
        <v>#VALUE!</v>
      </c>
      <c r="BM3947" s="131" t="s">
        <v>33</v>
      </c>
      <c r="BN3947" s="131" t="e">
        <v>#VALUE!</v>
      </c>
      <c r="BO3947" t="e">
        <v>#N/A</v>
      </c>
      <c r="BP3947">
        <v>0</v>
      </c>
    </row>
    <row r="3948" spans="1:68" x14ac:dyDescent="0.3">
      <c r="A3948" s="1"/>
      <c r="B3948" s="47">
        <v>3587</v>
      </c>
      <c r="C3948" s="45">
        <v>1066623</v>
      </c>
      <c r="D3948" s="29"/>
      <c r="E3948" s="29"/>
      <c r="F3948" s="31" t="s">
        <v>3158</v>
      </c>
      <c r="G3948" s="29" t="s">
        <v>31</v>
      </c>
      <c r="H3948" s="29"/>
      <c r="I3948" s="148" t="s">
        <v>33</v>
      </c>
      <c r="J3948" s="147" t="s">
        <v>33</v>
      </c>
      <c r="K3948" s="148" t="e">
        <v>#N/A</v>
      </c>
      <c r="L3948" s="148" t="s">
        <v>32</v>
      </c>
      <c r="M3948" s="147" t="s">
        <v>33</v>
      </c>
      <c r="N3948" s="29" t="str">
        <f t="shared" si="860"/>
        <v/>
      </c>
      <c r="O3948" s="29" t="str">
        <f t="shared" si="861"/>
        <v/>
      </c>
      <c r="P3948" s="29" t="str">
        <f t="shared" si="862"/>
        <v/>
      </c>
      <c r="Q3948" s="29" t="str">
        <f t="shared" si="851"/>
        <v/>
      </c>
      <c r="R3948" s="29" t="str">
        <f t="shared" si="852"/>
        <v/>
      </c>
      <c r="S3948" s="29" t="str">
        <f t="shared" si="853"/>
        <v/>
      </c>
      <c r="T3948" s="29" t="str">
        <f t="shared" si="854"/>
        <v/>
      </c>
      <c r="U3948" s="29"/>
      <c r="V3948" s="29"/>
      <c r="W3948" s="38" t="s">
        <v>3150</v>
      </c>
      <c r="X3948" s="29" t="s">
        <v>158</v>
      </c>
      <c r="Y3948" s="146">
        <v>99128</v>
      </c>
      <c r="Z3948" s="33">
        <v>126884</v>
      </c>
      <c r="AA3948" s="34">
        <f t="shared" si="857"/>
        <v>0.28000000000000003</v>
      </c>
      <c r="AB3948" s="33">
        <f t="shared" si="858"/>
        <v>126884</v>
      </c>
      <c r="AC3948" s="34">
        <f t="shared" si="859"/>
        <v>0.28000161294487286</v>
      </c>
      <c r="AD3948" s="145">
        <f t="shared" si="856"/>
        <v>105736.667</v>
      </c>
      <c r="AE3948" s="105">
        <v>82606.667000000001</v>
      </c>
      <c r="AF3948" s="34" t="s">
        <v>36</v>
      </c>
      <c r="AG3948" s="34" t="s">
        <v>36</v>
      </c>
      <c r="AH3948" s="34" t="s">
        <v>36</v>
      </c>
      <c r="AI3948" s="29">
        <v>126.24</v>
      </c>
      <c r="AJ3948" s="29">
        <v>1.9756800000000001</v>
      </c>
      <c r="AK3948" s="29">
        <v>0</v>
      </c>
      <c r="AL3948" s="29">
        <v>0</v>
      </c>
      <c r="AM3948" s="29" t="s">
        <v>28</v>
      </c>
      <c r="AN3948" s="44" t="s">
        <v>27</v>
      </c>
      <c r="AO3948" s="29" t="s">
        <v>28</v>
      </c>
      <c r="AP3948" s="29">
        <v>1</v>
      </c>
      <c r="AQ3948" s="29" t="s">
        <v>33</v>
      </c>
      <c r="AR3948" s="29" t="s">
        <v>33</v>
      </c>
      <c r="AS3948" s="29" t="s">
        <v>33</v>
      </c>
      <c r="AT3948" s="29"/>
      <c r="AU3948" s="144"/>
      <c r="AV3948" s="36" t="s">
        <v>28</v>
      </c>
      <c r="AW3948" s="102">
        <v>42551</v>
      </c>
      <c r="AX3948" s="129" t="s">
        <v>33</v>
      </c>
      <c r="AY3948" s="106" t="e">
        <v>#N/A</v>
      </c>
      <c r="BD3948" t="s">
        <v>1608</v>
      </c>
      <c r="BE3948" t="e">
        <v>#N/A</v>
      </c>
      <c r="BF3948">
        <v>0</v>
      </c>
      <c r="BH3948" t="str">
        <f t="shared" si="863"/>
        <v/>
      </c>
      <c r="BJ3948" t="str">
        <f t="shared" si="864"/>
        <v>OK</v>
      </c>
      <c r="BK3948" s="130" t="s">
        <v>5302</v>
      </c>
      <c r="BL3948" s="130" t="e">
        <v>#VALUE!</v>
      </c>
      <c r="BM3948" s="131" t="s">
        <v>33</v>
      </c>
      <c r="BN3948" s="131" t="e">
        <v>#VALUE!</v>
      </c>
      <c r="BO3948" t="e">
        <v>#N/A</v>
      </c>
      <c r="BP3948">
        <v>0</v>
      </c>
    </row>
    <row r="3949" spans="1:68" x14ac:dyDescent="0.3">
      <c r="A3949" s="1"/>
      <c r="B3949" s="47">
        <v>3588</v>
      </c>
      <c r="C3949" s="45">
        <v>1066626</v>
      </c>
      <c r="D3949" s="29"/>
      <c r="E3949" s="29"/>
      <c r="F3949" s="31" t="s">
        <v>3159</v>
      </c>
      <c r="G3949" s="29" t="s">
        <v>31</v>
      </c>
      <c r="H3949" s="29"/>
      <c r="I3949" s="148" t="s">
        <v>33</v>
      </c>
      <c r="J3949" s="147" t="s">
        <v>33</v>
      </c>
      <c r="K3949" s="148" t="e">
        <v>#N/A</v>
      </c>
      <c r="L3949" s="148" t="s">
        <v>32</v>
      </c>
      <c r="M3949" s="147">
        <v>42551</v>
      </c>
      <c r="N3949" s="29" t="str">
        <f t="shared" si="860"/>
        <v/>
      </c>
      <c r="O3949" s="29" t="str">
        <f t="shared" si="861"/>
        <v/>
      </c>
      <c r="P3949" s="29" t="str">
        <f t="shared" si="862"/>
        <v/>
      </c>
      <c r="Q3949" s="29" t="str">
        <f t="shared" si="851"/>
        <v/>
      </c>
      <c r="R3949" s="29" t="str">
        <f t="shared" si="852"/>
        <v/>
      </c>
      <c r="S3949" s="29" t="str">
        <f t="shared" si="853"/>
        <v/>
      </c>
      <c r="T3949" s="29" t="str">
        <f t="shared" si="854"/>
        <v/>
      </c>
      <c r="U3949" s="29"/>
      <c r="V3949" s="29"/>
      <c r="W3949" s="38" t="s">
        <v>3150</v>
      </c>
      <c r="X3949" s="29" t="s">
        <v>158</v>
      </c>
      <c r="Y3949" s="146">
        <v>118526</v>
      </c>
      <c r="Z3949" s="33">
        <v>151714</v>
      </c>
      <c r="AA3949" s="34">
        <f t="shared" si="857"/>
        <v>0.28000000000000003</v>
      </c>
      <c r="AB3949" s="33">
        <f t="shared" si="858"/>
        <v>151714</v>
      </c>
      <c r="AC3949" s="34">
        <f t="shared" si="859"/>
        <v>0.28000606692200503</v>
      </c>
      <c r="AD3949" s="145">
        <f t="shared" si="856"/>
        <v>126428.333</v>
      </c>
      <c r="AE3949" s="105">
        <v>98771.667000000001</v>
      </c>
      <c r="AF3949" s="34" t="s">
        <v>36</v>
      </c>
      <c r="AG3949" s="34" t="s">
        <v>36</v>
      </c>
      <c r="AH3949" s="34" t="s">
        <v>36</v>
      </c>
      <c r="AI3949" s="29">
        <v>171</v>
      </c>
      <c r="AJ3949" s="29">
        <v>2.870438</v>
      </c>
      <c r="AK3949" s="29">
        <v>0</v>
      </c>
      <c r="AL3949" s="29">
        <v>0</v>
      </c>
      <c r="AM3949" s="29" t="s">
        <v>28</v>
      </c>
      <c r="AN3949" s="44" t="s">
        <v>27</v>
      </c>
      <c r="AO3949" s="29" t="s">
        <v>28</v>
      </c>
      <c r="AP3949" s="29">
        <v>1</v>
      </c>
      <c r="AQ3949" s="29" t="s">
        <v>33</v>
      </c>
      <c r="AR3949" s="29" t="s">
        <v>33</v>
      </c>
      <c r="AS3949" s="29" t="s">
        <v>33</v>
      </c>
      <c r="AT3949" s="29"/>
      <c r="AU3949" s="144"/>
      <c r="AV3949" s="36" t="s">
        <v>28</v>
      </c>
      <c r="AW3949" s="102">
        <v>42551</v>
      </c>
      <c r="AX3949" s="129" t="s">
        <v>33</v>
      </c>
      <c r="AY3949" s="106" t="e">
        <v>#N/A</v>
      </c>
      <c r="BD3949" t="s">
        <v>1608</v>
      </c>
      <c r="BE3949" t="e">
        <v>#N/A</v>
      </c>
      <c r="BF3949">
        <v>0</v>
      </c>
      <c r="BH3949" t="str">
        <f t="shared" si="863"/>
        <v/>
      </c>
      <c r="BJ3949" t="str">
        <f t="shared" si="864"/>
        <v>OK</v>
      </c>
      <c r="BK3949" s="130" t="s">
        <v>5302</v>
      </c>
      <c r="BL3949" s="130" t="e">
        <v>#VALUE!</v>
      </c>
      <c r="BM3949" s="131" t="s">
        <v>33</v>
      </c>
      <c r="BN3949" s="131" t="e">
        <v>#VALUE!</v>
      </c>
      <c r="BO3949" t="e">
        <v>#N/A</v>
      </c>
      <c r="BP3949">
        <v>0</v>
      </c>
    </row>
    <row r="3950" spans="1:68" x14ac:dyDescent="0.3">
      <c r="A3950" s="1"/>
      <c r="B3950" s="47">
        <v>3589</v>
      </c>
      <c r="C3950" s="45">
        <v>1066720</v>
      </c>
      <c r="D3950" s="29"/>
      <c r="E3950" s="29"/>
      <c r="F3950" s="31" t="s">
        <v>3161</v>
      </c>
      <c r="G3950" s="29" t="s">
        <v>31</v>
      </c>
      <c r="H3950" s="29"/>
      <c r="I3950" s="148" t="s">
        <v>33</v>
      </c>
      <c r="J3950" s="147" t="s">
        <v>33</v>
      </c>
      <c r="K3950" s="148" t="e">
        <v>#N/A</v>
      </c>
      <c r="L3950" s="148" t="s">
        <v>32</v>
      </c>
      <c r="M3950" s="147">
        <v>42551</v>
      </c>
      <c r="N3950" s="29" t="str">
        <f t="shared" si="860"/>
        <v/>
      </c>
      <c r="O3950" s="29" t="str">
        <f t="shared" si="861"/>
        <v/>
      </c>
      <c r="P3950" s="29" t="str">
        <f t="shared" si="862"/>
        <v/>
      </c>
      <c r="Q3950" s="29" t="str">
        <f t="shared" si="851"/>
        <v/>
      </c>
      <c r="R3950" s="29" t="str">
        <f t="shared" si="852"/>
        <v/>
      </c>
      <c r="S3950" s="29" t="str">
        <f t="shared" si="853"/>
        <v/>
      </c>
      <c r="T3950" s="29" t="str">
        <f t="shared" si="854"/>
        <v/>
      </c>
      <c r="U3950" s="29"/>
      <c r="V3950" s="29"/>
      <c r="W3950" s="38" t="s">
        <v>3150</v>
      </c>
      <c r="X3950" s="29" t="s">
        <v>158</v>
      </c>
      <c r="Y3950" s="146">
        <v>3935</v>
      </c>
      <c r="Z3950" s="33">
        <v>5037</v>
      </c>
      <c r="AA3950" s="34">
        <f t="shared" si="857"/>
        <v>0.28000000000000003</v>
      </c>
      <c r="AB3950" s="33">
        <f t="shared" si="858"/>
        <v>5037</v>
      </c>
      <c r="AC3950" s="34">
        <f t="shared" si="859"/>
        <v>0.28005069580170822</v>
      </c>
      <c r="AD3950" s="145">
        <f t="shared" si="856"/>
        <v>4197.5</v>
      </c>
      <c r="AE3950" s="105">
        <v>3279.1669999999999</v>
      </c>
      <c r="AF3950" s="34" t="s">
        <v>36</v>
      </c>
      <c r="AG3950" s="34" t="s">
        <v>36</v>
      </c>
      <c r="AH3950" s="34" t="s">
        <v>36</v>
      </c>
      <c r="AI3950" s="29">
        <v>1.4</v>
      </c>
      <c r="AJ3950" s="29">
        <v>0.01</v>
      </c>
      <c r="AK3950" s="29">
        <v>0</v>
      </c>
      <c r="AL3950" s="29">
        <v>0</v>
      </c>
      <c r="AM3950" s="29" t="s">
        <v>28</v>
      </c>
      <c r="AN3950" s="44" t="s">
        <v>27</v>
      </c>
      <c r="AO3950" s="29" t="s">
        <v>28</v>
      </c>
      <c r="AP3950" s="29">
        <v>1</v>
      </c>
      <c r="AQ3950" s="29" t="s">
        <v>33</v>
      </c>
      <c r="AR3950" s="29" t="s">
        <v>33</v>
      </c>
      <c r="AS3950" s="29" t="s">
        <v>33</v>
      </c>
      <c r="AT3950" s="29"/>
      <c r="AU3950" s="144"/>
      <c r="AV3950" s="36" t="s">
        <v>28</v>
      </c>
      <c r="AW3950" s="102">
        <v>42551</v>
      </c>
      <c r="AX3950" s="129" t="s">
        <v>33</v>
      </c>
      <c r="AY3950" s="106" t="e">
        <v>#N/A</v>
      </c>
      <c r="BD3950" t="s">
        <v>3160</v>
      </c>
      <c r="BE3950" t="e">
        <v>#N/A</v>
      </c>
      <c r="BF3950">
        <v>0</v>
      </c>
      <c r="BH3950" t="str">
        <f t="shared" si="863"/>
        <v/>
      </c>
      <c r="BJ3950" t="str">
        <f t="shared" si="864"/>
        <v>OK</v>
      </c>
      <c r="BK3950" s="130" t="s">
        <v>5302</v>
      </c>
      <c r="BL3950" s="130" t="e">
        <v>#VALUE!</v>
      </c>
      <c r="BM3950" s="131" t="s">
        <v>33</v>
      </c>
      <c r="BN3950" s="131" t="e">
        <v>#VALUE!</v>
      </c>
      <c r="BO3950" t="e">
        <v>#N/A</v>
      </c>
      <c r="BP3950">
        <v>0</v>
      </c>
    </row>
    <row r="3951" spans="1:68" x14ac:dyDescent="0.3">
      <c r="A3951" s="1"/>
      <c r="B3951" s="47">
        <v>3590</v>
      </c>
      <c r="C3951" s="45">
        <v>1066721</v>
      </c>
      <c r="D3951" s="29"/>
      <c r="E3951" s="29"/>
      <c r="F3951" s="31" t="s">
        <v>3162</v>
      </c>
      <c r="G3951" s="29" t="s">
        <v>31</v>
      </c>
      <c r="H3951" s="29"/>
      <c r="I3951" s="148" t="s">
        <v>33</v>
      </c>
      <c r="J3951" s="147" t="s">
        <v>33</v>
      </c>
      <c r="K3951" s="148" t="e">
        <v>#N/A</v>
      </c>
      <c r="L3951" s="148" t="s">
        <v>32</v>
      </c>
      <c r="M3951" s="147">
        <v>42551</v>
      </c>
      <c r="N3951" s="29" t="str">
        <f t="shared" si="860"/>
        <v/>
      </c>
      <c r="O3951" s="29" t="str">
        <f t="shared" si="861"/>
        <v/>
      </c>
      <c r="P3951" s="29" t="str">
        <f t="shared" si="862"/>
        <v/>
      </c>
      <c r="Q3951" s="29" t="str">
        <f t="shared" si="851"/>
        <v/>
      </c>
      <c r="R3951" s="29" t="str">
        <f t="shared" si="852"/>
        <v/>
      </c>
      <c r="S3951" s="29" t="str">
        <f t="shared" si="853"/>
        <v/>
      </c>
      <c r="T3951" s="29" t="str">
        <f t="shared" si="854"/>
        <v/>
      </c>
      <c r="U3951" s="29"/>
      <c r="V3951" s="29"/>
      <c r="W3951" s="38" t="s">
        <v>3150</v>
      </c>
      <c r="X3951" s="29" t="s">
        <v>158</v>
      </c>
      <c r="Y3951" s="146">
        <v>4717</v>
      </c>
      <c r="Z3951" s="33">
        <v>6038</v>
      </c>
      <c r="AA3951" s="34">
        <f t="shared" si="857"/>
        <v>0.28000000000000003</v>
      </c>
      <c r="AB3951" s="33">
        <f t="shared" si="858"/>
        <v>6038</v>
      </c>
      <c r="AC3951" s="34">
        <f t="shared" si="859"/>
        <v>0.28005107314403849</v>
      </c>
      <c r="AD3951" s="145">
        <f t="shared" si="856"/>
        <v>5031.6670000000004</v>
      </c>
      <c r="AE3951" s="105">
        <v>3930.8330000000001</v>
      </c>
      <c r="AF3951" s="34" t="s">
        <v>36</v>
      </c>
      <c r="AG3951" s="34" t="s">
        <v>36</v>
      </c>
      <c r="AH3951" s="34" t="s">
        <v>36</v>
      </c>
      <c r="AI3951" s="29">
        <v>1.8</v>
      </c>
      <c r="AJ3951" s="29">
        <v>0.01</v>
      </c>
      <c r="AK3951" s="29">
        <v>0</v>
      </c>
      <c r="AL3951" s="29">
        <v>0</v>
      </c>
      <c r="AM3951" s="29" t="s">
        <v>28</v>
      </c>
      <c r="AN3951" s="44" t="s">
        <v>27</v>
      </c>
      <c r="AO3951" s="29" t="s">
        <v>28</v>
      </c>
      <c r="AP3951" s="29">
        <v>1</v>
      </c>
      <c r="AQ3951" s="29" t="s">
        <v>33</v>
      </c>
      <c r="AR3951" s="29" t="s">
        <v>33</v>
      </c>
      <c r="AS3951" s="29" t="s">
        <v>33</v>
      </c>
      <c r="AT3951" s="29"/>
      <c r="AU3951" s="144"/>
      <c r="AV3951" s="36" t="s">
        <v>28</v>
      </c>
      <c r="AW3951" s="102">
        <v>42551</v>
      </c>
      <c r="AX3951" s="129" t="s">
        <v>33</v>
      </c>
      <c r="AY3951" s="106" t="e">
        <v>#N/A</v>
      </c>
      <c r="BD3951" t="s">
        <v>3160</v>
      </c>
      <c r="BE3951" t="e">
        <v>#N/A</v>
      </c>
      <c r="BF3951">
        <v>0</v>
      </c>
      <c r="BH3951" t="str">
        <f t="shared" si="863"/>
        <v/>
      </c>
      <c r="BJ3951" t="str">
        <f t="shared" si="864"/>
        <v>OK</v>
      </c>
      <c r="BK3951" s="130" t="s">
        <v>5302</v>
      </c>
      <c r="BL3951" s="130" t="e">
        <v>#VALUE!</v>
      </c>
      <c r="BM3951" s="131" t="s">
        <v>33</v>
      </c>
      <c r="BN3951" s="131" t="e">
        <v>#VALUE!</v>
      </c>
      <c r="BO3951" t="e">
        <v>#N/A</v>
      </c>
      <c r="BP3951">
        <v>0</v>
      </c>
    </row>
    <row r="3952" spans="1:68" x14ac:dyDescent="0.3">
      <c r="A3952" s="1"/>
      <c r="B3952" s="47">
        <v>3591</v>
      </c>
      <c r="C3952" s="45">
        <v>1066722</v>
      </c>
      <c r="D3952" s="29"/>
      <c r="E3952" s="29"/>
      <c r="F3952" s="31" t="s">
        <v>3163</v>
      </c>
      <c r="G3952" s="29" t="s">
        <v>31</v>
      </c>
      <c r="H3952" s="29"/>
      <c r="I3952" s="148" t="s">
        <v>33</v>
      </c>
      <c r="J3952" s="147" t="s">
        <v>33</v>
      </c>
      <c r="K3952" s="148" t="e">
        <v>#N/A</v>
      </c>
      <c r="L3952" s="148" t="s">
        <v>32</v>
      </c>
      <c r="M3952" s="147">
        <v>42551</v>
      </c>
      <c r="N3952" s="29" t="str">
        <f t="shared" si="860"/>
        <v/>
      </c>
      <c r="O3952" s="29" t="str">
        <f t="shared" si="861"/>
        <v/>
      </c>
      <c r="P3952" s="29" t="str">
        <f t="shared" si="862"/>
        <v/>
      </c>
      <c r="Q3952" s="29" t="str">
        <f t="shared" si="851"/>
        <v/>
      </c>
      <c r="R3952" s="29" t="str">
        <f t="shared" si="852"/>
        <v/>
      </c>
      <c r="S3952" s="29" t="str">
        <f t="shared" si="853"/>
        <v/>
      </c>
      <c r="T3952" s="29" t="str">
        <f t="shared" si="854"/>
        <v/>
      </c>
      <c r="U3952" s="29"/>
      <c r="V3952" s="29"/>
      <c r="W3952" s="38" t="s">
        <v>3150</v>
      </c>
      <c r="X3952" s="29" t="s">
        <v>158</v>
      </c>
      <c r="Y3952" s="146">
        <v>5663</v>
      </c>
      <c r="Z3952" s="33">
        <v>7248</v>
      </c>
      <c r="AA3952" s="34">
        <f t="shared" si="857"/>
        <v>0.28000000000000003</v>
      </c>
      <c r="AB3952" s="33">
        <f t="shared" si="858"/>
        <v>7248</v>
      </c>
      <c r="AC3952" s="34">
        <f t="shared" si="859"/>
        <v>0.27988689529317345</v>
      </c>
      <c r="AD3952" s="145">
        <f t="shared" si="856"/>
        <v>6040</v>
      </c>
      <c r="AE3952" s="105">
        <v>4719.1670000000004</v>
      </c>
      <c r="AF3952" s="34" t="s">
        <v>36</v>
      </c>
      <c r="AG3952" s="34" t="s">
        <v>36</v>
      </c>
      <c r="AH3952" s="34" t="s">
        <v>36</v>
      </c>
      <c r="AI3952" s="29">
        <v>1.77</v>
      </c>
      <c r="AJ3952" s="29">
        <v>0</v>
      </c>
      <c r="AK3952" s="29">
        <v>0</v>
      </c>
      <c r="AL3952" s="29">
        <v>0</v>
      </c>
      <c r="AM3952" s="29" t="s">
        <v>28</v>
      </c>
      <c r="AN3952" s="44" t="s">
        <v>27</v>
      </c>
      <c r="AO3952" s="29" t="s">
        <v>28</v>
      </c>
      <c r="AP3952" s="29">
        <v>1</v>
      </c>
      <c r="AQ3952" s="29" t="s">
        <v>33</v>
      </c>
      <c r="AR3952" s="29" t="s">
        <v>33</v>
      </c>
      <c r="AS3952" s="29" t="s">
        <v>33</v>
      </c>
      <c r="AT3952" s="29"/>
      <c r="AU3952" s="144"/>
      <c r="AV3952" s="36" t="s">
        <v>28</v>
      </c>
      <c r="AW3952" s="102">
        <v>42551</v>
      </c>
      <c r="AX3952" s="129" t="s">
        <v>33</v>
      </c>
      <c r="AY3952" s="106" t="e">
        <v>#N/A</v>
      </c>
      <c r="BD3952" t="s">
        <v>3160</v>
      </c>
      <c r="BE3952" t="e">
        <v>#N/A</v>
      </c>
      <c r="BF3952">
        <v>0</v>
      </c>
      <c r="BH3952" t="str">
        <f t="shared" si="863"/>
        <v/>
      </c>
      <c r="BJ3952" t="str">
        <f t="shared" si="864"/>
        <v>OK</v>
      </c>
      <c r="BK3952" s="130" t="s">
        <v>5302</v>
      </c>
      <c r="BL3952" s="130" t="e">
        <v>#VALUE!</v>
      </c>
      <c r="BM3952" s="131" t="s">
        <v>33</v>
      </c>
      <c r="BN3952" s="131" t="e">
        <v>#VALUE!</v>
      </c>
      <c r="BO3952" t="e">
        <v>#N/A</v>
      </c>
      <c r="BP3952">
        <v>0</v>
      </c>
    </row>
    <row r="3953" spans="1:68" x14ac:dyDescent="0.3">
      <c r="A3953" s="1"/>
      <c r="B3953" s="47">
        <v>3592</v>
      </c>
      <c r="C3953" s="45">
        <v>1066723</v>
      </c>
      <c r="D3953" s="29"/>
      <c r="E3953" s="29"/>
      <c r="F3953" s="31" t="s">
        <v>3164</v>
      </c>
      <c r="G3953" s="29" t="s">
        <v>31</v>
      </c>
      <c r="H3953" s="29"/>
      <c r="I3953" s="148" t="s">
        <v>33</v>
      </c>
      <c r="J3953" s="147" t="s">
        <v>33</v>
      </c>
      <c r="K3953" s="148" t="e">
        <v>#N/A</v>
      </c>
      <c r="L3953" s="148" t="s">
        <v>32</v>
      </c>
      <c r="M3953" s="147">
        <v>42551</v>
      </c>
      <c r="N3953" s="29" t="str">
        <f t="shared" si="860"/>
        <v/>
      </c>
      <c r="O3953" s="29" t="str">
        <f t="shared" si="861"/>
        <v/>
      </c>
      <c r="P3953" s="29" t="str">
        <f t="shared" si="862"/>
        <v/>
      </c>
      <c r="Q3953" s="29" t="str">
        <f t="shared" si="851"/>
        <v/>
      </c>
      <c r="R3953" s="29" t="str">
        <f t="shared" si="852"/>
        <v/>
      </c>
      <c r="S3953" s="29" t="str">
        <f t="shared" si="853"/>
        <v/>
      </c>
      <c r="T3953" s="29" t="str">
        <f t="shared" si="854"/>
        <v/>
      </c>
      <c r="U3953" s="29"/>
      <c r="V3953" s="29"/>
      <c r="W3953" s="38" t="s">
        <v>3150</v>
      </c>
      <c r="X3953" s="29" t="s">
        <v>158</v>
      </c>
      <c r="Y3953" s="146">
        <v>6137</v>
      </c>
      <c r="Z3953" s="33">
        <v>7856</v>
      </c>
      <c r="AA3953" s="34">
        <f t="shared" si="857"/>
        <v>0.28000000000000003</v>
      </c>
      <c r="AB3953" s="33">
        <f t="shared" si="858"/>
        <v>7856</v>
      </c>
      <c r="AC3953" s="34">
        <f t="shared" si="859"/>
        <v>0.28010426722475035</v>
      </c>
      <c r="AD3953" s="145">
        <f t="shared" si="856"/>
        <v>6546.6670000000004</v>
      </c>
      <c r="AE3953" s="105">
        <v>5114.1670000000004</v>
      </c>
      <c r="AF3953" s="34" t="s">
        <v>36</v>
      </c>
      <c r="AG3953" s="34" t="s">
        <v>36</v>
      </c>
      <c r="AH3953" s="34" t="s">
        <v>36</v>
      </c>
      <c r="AI3953" s="29">
        <v>3</v>
      </c>
      <c r="AJ3953" s="29">
        <v>0.03</v>
      </c>
      <c r="AK3953" s="29">
        <v>0</v>
      </c>
      <c r="AL3953" s="29">
        <v>0</v>
      </c>
      <c r="AM3953" s="29" t="s">
        <v>28</v>
      </c>
      <c r="AN3953" s="44" t="s">
        <v>27</v>
      </c>
      <c r="AO3953" s="29" t="s">
        <v>28</v>
      </c>
      <c r="AP3953" s="29">
        <v>1</v>
      </c>
      <c r="AQ3953" s="29"/>
      <c r="AR3953" s="29"/>
      <c r="AS3953" s="29"/>
      <c r="AT3953" s="29"/>
      <c r="AU3953" s="144"/>
      <c r="AV3953" s="36" t="s">
        <v>28</v>
      </c>
      <c r="AW3953" s="102">
        <v>42551</v>
      </c>
      <c r="AX3953" s="129" t="s">
        <v>33</v>
      </c>
      <c r="AY3953" s="106" t="e">
        <v>#N/A</v>
      </c>
      <c r="BD3953" t="s">
        <v>3160</v>
      </c>
      <c r="BE3953" t="e">
        <v>#N/A</v>
      </c>
      <c r="BF3953">
        <v>0</v>
      </c>
      <c r="BH3953" t="str">
        <f t="shared" si="863"/>
        <v/>
      </c>
      <c r="BJ3953" t="str">
        <f t="shared" si="864"/>
        <v>OK</v>
      </c>
      <c r="BK3953" s="130" t="s">
        <v>5302</v>
      </c>
      <c r="BL3953" s="130" t="e">
        <v>#VALUE!</v>
      </c>
      <c r="BM3953" s="131" t="s">
        <v>33</v>
      </c>
      <c r="BN3953" s="131" t="e">
        <v>#VALUE!</v>
      </c>
      <c r="BO3953" t="e">
        <v>#N/A</v>
      </c>
      <c r="BP3953">
        <v>0</v>
      </c>
    </row>
    <row r="3954" spans="1:68" x14ac:dyDescent="0.3">
      <c r="A3954" s="1"/>
      <c r="B3954" s="47">
        <v>3593</v>
      </c>
      <c r="C3954" s="45">
        <v>1066724</v>
      </c>
      <c r="D3954" s="29"/>
      <c r="E3954" s="29"/>
      <c r="F3954" s="31" t="s">
        <v>3165</v>
      </c>
      <c r="G3954" s="29" t="s">
        <v>31</v>
      </c>
      <c r="H3954" s="29"/>
      <c r="I3954" s="148" t="s">
        <v>33</v>
      </c>
      <c r="J3954" s="147" t="s">
        <v>33</v>
      </c>
      <c r="K3954" s="148" t="e">
        <v>#N/A</v>
      </c>
      <c r="L3954" s="148" t="s">
        <v>32</v>
      </c>
      <c r="M3954" s="147">
        <v>42551</v>
      </c>
      <c r="N3954" s="29" t="str">
        <f t="shared" si="860"/>
        <v/>
      </c>
      <c r="O3954" s="29" t="str">
        <f t="shared" si="861"/>
        <v/>
      </c>
      <c r="P3954" s="29" t="str">
        <f t="shared" si="862"/>
        <v/>
      </c>
      <c r="Q3954" s="29" t="str">
        <f t="shared" si="851"/>
        <v/>
      </c>
      <c r="R3954" s="29" t="str">
        <f t="shared" si="852"/>
        <v/>
      </c>
      <c r="S3954" s="29" t="str">
        <f t="shared" si="853"/>
        <v/>
      </c>
      <c r="T3954" s="29" t="str">
        <f t="shared" si="854"/>
        <v/>
      </c>
      <c r="U3954" s="29"/>
      <c r="V3954" s="29"/>
      <c r="W3954" s="38" t="s">
        <v>3150</v>
      </c>
      <c r="X3954" s="29" t="s">
        <v>158</v>
      </c>
      <c r="Y3954" s="146">
        <v>9858</v>
      </c>
      <c r="Z3954" s="33">
        <v>12618</v>
      </c>
      <c r="AA3954" s="34">
        <f t="shared" si="857"/>
        <v>0.28000000000000003</v>
      </c>
      <c r="AB3954" s="33">
        <f t="shared" si="858"/>
        <v>12618</v>
      </c>
      <c r="AC3954" s="34">
        <f t="shared" si="859"/>
        <v>0.27997565429093124</v>
      </c>
      <c r="AD3954" s="145">
        <f t="shared" si="856"/>
        <v>10515</v>
      </c>
      <c r="AE3954" s="105">
        <v>8215</v>
      </c>
      <c r="AF3954" s="34" t="s">
        <v>36</v>
      </c>
      <c r="AG3954" s="34" t="s">
        <v>36</v>
      </c>
      <c r="AH3954" s="34" t="s">
        <v>36</v>
      </c>
      <c r="AI3954" s="29">
        <v>2.5</v>
      </c>
      <c r="AJ3954" s="29">
        <v>0</v>
      </c>
      <c r="AK3954" s="29">
        <v>0</v>
      </c>
      <c r="AL3954" s="29">
        <v>0</v>
      </c>
      <c r="AM3954" s="29" t="s">
        <v>28</v>
      </c>
      <c r="AN3954" s="44" t="s">
        <v>27</v>
      </c>
      <c r="AO3954" s="29" t="s">
        <v>28</v>
      </c>
      <c r="AP3954" s="29">
        <v>1</v>
      </c>
      <c r="AQ3954" s="29" t="s">
        <v>33</v>
      </c>
      <c r="AR3954" s="29" t="s">
        <v>33</v>
      </c>
      <c r="AS3954" s="29" t="s">
        <v>33</v>
      </c>
      <c r="AT3954" s="29"/>
      <c r="AU3954" s="144"/>
      <c r="AV3954" s="36" t="s">
        <v>28</v>
      </c>
      <c r="AW3954" s="102">
        <v>42551</v>
      </c>
      <c r="AX3954" s="129" t="s">
        <v>33</v>
      </c>
      <c r="AY3954" s="106" t="e">
        <v>#N/A</v>
      </c>
      <c r="BD3954" t="s">
        <v>3160</v>
      </c>
      <c r="BE3954" t="e">
        <v>#N/A</v>
      </c>
      <c r="BF3954">
        <v>0</v>
      </c>
      <c r="BH3954" t="str">
        <f t="shared" si="863"/>
        <v/>
      </c>
      <c r="BJ3954" t="str">
        <f t="shared" si="864"/>
        <v>OK</v>
      </c>
      <c r="BK3954" s="130" t="s">
        <v>5302</v>
      </c>
      <c r="BL3954" s="130" t="e">
        <v>#VALUE!</v>
      </c>
      <c r="BM3954" s="131" t="s">
        <v>33</v>
      </c>
      <c r="BN3954" s="131" t="e">
        <v>#VALUE!</v>
      </c>
      <c r="BO3954" t="e">
        <v>#N/A</v>
      </c>
      <c r="BP3954">
        <v>0</v>
      </c>
    </row>
    <row r="3955" spans="1:68" x14ac:dyDescent="0.3">
      <c r="A3955" s="1"/>
      <c r="B3955" s="47">
        <v>3594</v>
      </c>
      <c r="C3955" s="45">
        <v>1066726</v>
      </c>
      <c r="D3955" s="29"/>
      <c r="E3955" s="29"/>
      <c r="F3955" s="31" t="s">
        <v>3166</v>
      </c>
      <c r="G3955" s="29" t="s">
        <v>31</v>
      </c>
      <c r="H3955" s="29"/>
      <c r="I3955" s="148" t="s">
        <v>33</v>
      </c>
      <c r="J3955" s="147" t="s">
        <v>33</v>
      </c>
      <c r="K3955" s="148" t="e">
        <v>#N/A</v>
      </c>
      <c r="L3955" s="148" t="s">
        <v>32</v>
      </c>
      <c r="M3955" s="147">
        <v>42551</v>
      </c>
      <c r="N3955" s="29" t="str">
        <f t="shared" si="860"/>
        <v/>
      </c>
      <c r="O3955" s="29" t="str">
        <f t="shared" si="861"/>
        <v/>
      </c>
      <c r="P3955" s="29" t="str">
        <f t="shared" si="862"/>
        <v/>
      </c>
      <c r="Q3955" s="29" t="str">
        <f t="shared" si="851"/>
        <v/>
      </c>
      <c r="R3955" s="29" t="str">
        <f t="shared" si="852"/>
        <v/>
      </c>
      <c r="S3955" s="29" t="str">
        <f t="shared" si="853"/>
        <v/>
      </c>
      <c r="T3955" s="29" t="str">
        <f t="shared" si="854"/>
        <v/>
      </c>
      <c r="U3955" s="29"/>
      <c r="V3955" s="29"/>
      <c r="W3955" s="38" t="s">
        <v>3150</v>
      </c>
      <c r="X3955" s="29" t="s">
        <v>158</v>
      </c>
      <c r="Y3955" s="146">
        <v>12376</v>
      </c>
      <c r="Z3955" s="33">
        <v>15842</v>
      </c>
      <c r="AA3955" s="34">
        <f t="shared" si="857"/>
        <v>0.28000000000000003</v>
      </c>
      <c r="AB3955" s="33">
        <f t="shared" si="858"/>
        <v>15842</v>
      </c>
      <c r="AC3955" s="34">
        <f t="shared" si="859"/>
        <v>0.2800582508098981</v>
      </c>
      <c r="AD3955" s="145">
        <f t="shared" si="856"/>
        <v>13201.666999999999</v>
      </c>
      <c r="AE3955" s="105">
        <v>10313.333000000001</v>
      </c>
      <c r="AF3955" s="34" t="s">
        <v>36</v>
      </c>
      <c r="AG3955" s="34" t="s">
        <v>36</v>
      </c>
      <c r="AH3955" s="34" t="s">
        <v>36</v>
      </c>
      <c r="AI3955" s="29">
        <v>3</v>
      </c>
      <c r="AJ3955" s="29">
        <v>0</v>
      </c>
      <c r="AK3955" s="29">
        <v>0</v>
      </c>
      <c r="AL3955" s="29">
        <v>0</v>
      </c>
      <c r="AM3955" s="29" t="s">
        <v>28</v>
      </c>
      <c r="AN3955" s="44" t="s">
        <v>27</v>
      </c>
      <c r="AO3955" s="29" t="s">
        <v>28</v>
      </c>
      <c r="AP3955" s="29">
        <v>1</v>
      </c>
      <c r="AQ3955" s="29" t="s">
        <v>33</v>
      </c>
      <c r="AR3955" s="29" t="s">
        <v>33</v>
      </c>
      <c r="AS3955" s="29" t="s">
        <v>33</v>
      </c>
      <c r="AT3955" s="29"/>
      <c r="AU3955" s="144"/>
      <c r="AV3955" s="36" t="s">
        <v>28</v>
      </c>
      <c r="AW3955" s="102">
        <v>42551</v>
      </c>
      <c r="AX3955" s="129" t="s">
        <v>33</v>
      </c>
      <c r="AY3955" s="106" t="e">
        <v>#N/A</v>
      </c>
      <c r="BD3955" t="s">
        <v>3160</v>
      </c>
      <c r="BE3955" t="e">
        <v>#N/A</v>
      </c>
      <c r="BF3955">
        <v>0</v>
      </c>
      <c r="BH3955" t="str">
        <f t="shared" si="863"/>
        <v/>
      </c>
      <c r="BJ3955" t="str">
        <f t="shared" si="864"/>
        <v>OK</v>
      </c>
      <c r="BK3955" s="130" t="s">
        <v>5302</v>
      </c>
      <c r="BL3955" s="130" t="e">
        <v>#VALUE!</v>
      </c>
      <c r="BM3955" s="131" t="s">
        <v>33</v>
      </c>
      <c r="BN3955" s="131" t="e">
        <v>#VALUE!</v>
      </c>
      <c r="BO3955" t="e">
        <v>#N/A</v>
      </c>
      <c r="BP3955">
        <v>0</v>
      </c>
    </row>
    <row r="3956" spans="1:68" x14ac:dyDescent="0.3">
      <c r="A3956" s="1"/>
      <c r="B3956" s="47">
        <v>3595</v>
      </c>
      <c r="C3956" s="45">
        <v>1068807</v>
      </c>
      <c r="D3956" s="29"/>
      <c r="E3956" s="29"/>
      <c r="F3956" s="31" t="s">
        <v>3167</v>
      </c>
      <c r="G3956" s="29" t="s">
        <v>31</v>
      </c>
      <c r="H3956" s="29"/>
      <c r="I3956" s="148" t="s">
        <v>33</v>
      </c>
      <c r="J3956" s="147" t="s">
        <v>33</v>
      </c>
      <c r="K3956" s="148" t="e">
        <v>#N/A</v>
      </c>
      <c r="L3956" s="148" t="s">
        <v>32</v>
      </c>
      <c r="M3956" s="147">
        <v>42551</v>
      </c>
      <c r="N3956" s="29" t="str">
        <f t="shared" si="860"/>
        <v/>
      </c>
      <c r="O3956" s="29" t="str">
        <f t="shared" si="861"/>
        <v/>
      </c>
      <c r="P3956" s="29" t="str">
        <f t="shared" si="862"/>
        <v/>
      </c>
      <c r="Q3956" s="29" t="str">
        <f t="shared" si="851"/>
        <v/>
      </c>
      <c r="R3956" s="29" t="str">
        <f t="shared" si="852"/>
        <v/>
      </c>
      <c r="S3956" s="29" t="str">
        <f t="shared" si="853"/>
        <v/>
      </c>
      <c r="T3956" s="29" t="str">
        <f t="shared" si="854"/>
        <v/>
      </c>
      <c r="U3956" s="29"/>
      <c r="V3956" s="29"/>
      <c r="W3956" s="38" t="s">
        <v>3150</v>
      </c>
      <c r="X3956" s="29" t="s">
        <v>158</v>
      </c>
      <c r="Y3956" s="146">
        <v>31006</v>
      </c>
      <c r="Z3956" s="33">
        <v>39688</v>
      </c>
      <c r="AA3956" s="34">
        <f t="shared" si="857"/>
        <v>0.28000000000000003</v>
      </c>
      <c r="AB3956" s="33">
        <f t="shared" si="858"/>
        <v>39688</v>
      </c>
      <c r="AC3956" s="34">
        <f t="shared" si="859"/>
        <v>0.28001032419545024</v>
      </c>
      <c r="AD3956" s="145">
        <f t="shared" si="856"/>
        <v>33073.332999999999</v>
      </c>
      <c r="AE3956" s="105">
        <v>25838.332999999999</v>
      </c>
      <c r="AF3956" s="34" t="s">
        <v>36</v>
      </c>
      <c r="AG3956" s="34" t="s">
        <v>36</v>
      </c>
      <c r="AH3956" s="34" t="s">
        <v>36</v>
      </c>
      <c r="AI3956" s="29">
        <v>7.6</v>
      </c>
      <c r="AJ3956" s="29">
        <v>7.8E-2</v>
      </c>
      <c r="AK3956" s="29">
        <v>0</v>
      </c>
      <c r="AL3956" s="29">
        <v>0</v>
      </c>
      <c r="AM3956" s="29" t="s">
        <v>28</v>
      </c>
      <c r="AN3956" s="44" t="s">
        <v>27</v>
      </c>
      <c r="AO3956" s="29" t="s">
        <v>28</v>
      </c>
      <c r="AP3956" s="29">
        <v>1</v>
      </c>
      <c r="AQ3956" s="29" t="s">
        <v>33</v>
      </c>
      <c r="AR3956" s="29" t="s">
        <v>33</v>
      </c>
      <c r="AS3956" s="29" t="s">
        <v>33</v>
      </c>
      <c r="AT3956" s="29"/>
      <c r="AU3956" s="144"/>
      <c r="AV3956" s="36" t="s">
        <v>28</v>
      </c>
      <c r="AW3956" s="102">
        <v>42551</v>
      </c>
      <c r="AX3956" s="129" t="s">
        <v>33</v>
      </c>
      <c r="AY3956" s="106" t="e">
        <v>#N/A</v>
      </c>
      <c r="BD3956" t="s">
        <v>3168</v>
      </c>
      <c r="BE3956" t="e">
        <v>#N/A</v>
      </c>
      <c r="BF3956">
        <v>0</v>
      </c>
      <c r="BH3956" t="str">
        <f t="shared" si="863"/>
        <v/>
      </c>
      <c r="BJ3956" t="str">
        <f t="shared" si="864"/>
        <v>OK</v>
      </c>
      <c r="BK3956" s="130" t="s">
        <v>5302</v>
      </c>
      <c r="BL3956" s="130" t="e">
        <v>#VALUE!</v>
      </c>
      <c r="BM3956" s="131" t="s">
        <v>33</v>
      </c>
      <c r="BN3956" s="131" t="e">
        <v>#VALUE!</v>
      </c>
      <c r="BO3956" t="e">
        <v>#N/A</v>
      </c>
      <c r="BP3956">
        <v>0</v>
      </c>
    </row>
    <row r="3957" spans="1:68" x14ac:dyDescent="0.3">
      <c r="A3957" s="1"/>
      <c r="B3957" s="47">
        <v>3596</v>
      </c>
      <c r="C3957" s="45">
        <v>1066728</v>
      </c>
      <c r="D3957" s="29"/>
      <c r="E3957" s="29"/>
      <c r="F3957" s="31" t="s">
        <v>3169</v>
      </c>
      <c r="G3957" s="29" t="s">
        <v>31</v>
      </c>
      <c r="H3957" s="29"/>
      <c r="I3957" s="148" t="s">
        <v>33</v>
      </c>
      <c r="J3957" s="147" t="s">
        <v>33</v>
      </c>
      <c r="K3957" s="148" t="e">
        <v>#N/A</v>
      </c>
      <c r="L3957" s="148" t="s">
        <v>32</v>
      </c>
      <c r="M3957" s="147">
        <v>42551</v>
      </c>
      <c r="N3957" s="29" t="str">
        <f t="shared" si="860"/>
        <v/>
      </c>
      <c r="O3957" s="29" t="str">
        <f t="shared" si="861"/>
        <v/>
      </c>
      <c r="P3957" s="29" t="str">
        <f t="shared" si="862"/>
        <v/>
      </c>
      <c r="Q3957" s="29" t="str">
        <f t="shared" si="851"/>
        <v/>
      </c>
      <c r="R3957" s="29" t="str">
        <f t="shared" si="852"/>
        <v/>
      </c>
      <c r="S3957" s="29" t="str">
        <f t="shared" si="853"/>
        <v/>
      </c>
      <c r="T3957" s="29" t="str">
        <f t="shared" si="854"/>
        <v/>
      </c>
      <c r="U3957" s="29"/>
      <c r="V3957" s="29"/>
      <c r="W3957" s="38" t="s">
        <v>3150</v>
      </c>
      <c r="X3957" s="29" t="s">
        <v>158</v>
      </c>
      <c r="Y3957" s="146">
        <v>24311</v>
      </c>
      <c r="Z3957" s="33">
        <v>31118</v>
      </c>
      <c r="AA3957" s="34">
        <f t="shared" si="857"/>
        <v>0.28000000000000003</v>
      </c>
      <c r="AB3957" s="33">
        <f t="shared" si="858"/>
        <v>31118</v>
      </c>
      <c r="AC3957" s="34">
        <f t="shared" si="859"/>
        <v>0.27999670470162963</v>
      </c>
      <c r="AD3957" s="145">
        <f t="shared" si="856"/>
        <v>25931.667000000001</v>
      </c>
      <c r="AE3957" s="105">
        <v>20259.167000000001</v>
      </c>
      <c r="AF3957" s="34" t="s">
        <v>36</v>
      </c>
      <c r="AG3957" s="34" t="s">
        <v>36</v>
      </c>
      <c r="AH3957" s="34" t="s">
        <v>36</v>
      </c>
      <c r="AI3957" s="29">
        <v>10.5</v>
      </c>
      <c r="AJ3957" s="29">
        <v>0.10299999999999999</v>
      </c>
      <c r="AK3957" s="29">
        <v>0</v>
      </c>
      <c r="AL3957" s="29">
        <v>0</v>
      </c>
      <c r="AM3957" s="29" t="s">
        <v>28</v>
      </c>
      <c r="AN3957" s="44" t="s">
        <v>27</v>
      </c>
      <c r="AO3957" s="29" t="s">
        <v>28</v>
      </c>
      <c r="AP3957" s="29">
        <v>1</v>
      </c>
      <c r="AQ3957" s="29" t="s">
        <v>33</v>
      </c>
      <c r="AR3957" s="29" t="s">
        <v>33</v>
      </c>
      <c r="AS3957" s="29" t="s">
        <v>33</v>
      </c>
      <c r="AT3957" s="29"/>
      <c r="AU3957" s="144"/>
      <c r="AV3957" s="36" t="s">
        <v>28</v>
      </c>
      <c r="AW3957" s="102">
        <v>42551</v>
      </c>
      <c r="AX3957" s="129" t="s">
        <v>33</v>
      </c>
      <c r="AY3957" s="106" t="e">
        <v>#N/A</v>
      </c>
      <c r="BD3957" t="s">
        <v>3168</v>
      </c>
      <c r="BE3957" t="e">
        <v>#N/A</v>
      </c>
      <c r="BF3957">
        <v>0</v>
      </c>
      <c r="BH3957" t="str">
        <f t="shared" si="863"/>
        <v/>
      </c>
      <c r="BJ3957" t="str">
        <f t="shared" si="864"/>
        <v>OK</v>
      </c>
      <c r="BK3957" s="130" t="s">
        <v>5302</v>
      </c>
      <c r="BL3957" s="130" t="e">
        <v>#VALUE!</v>
      </c>
      <c r="BM3957" s="131" t="s">
        <v>33</v>
      </c>
      <c r="BN3957" s="131" t="e">
        <v>#VALUE!</v>
      </c>
      <c r="BO3957" t="e">
        <v>#N/A</v>
      </c>
      <c r="BP3957">
        <v>0</v>
      </c>
    </row>
    <row r="3958" spans="1:68" x14ac:dyDescent="0.3">
      <c r="A3958" s="1"/>
      <c r="B3958" s="47">
        <v>3597</v>
      </c>
      <c r="C3958" s="45">
        <v>1066729</v>
      </c>
      <c r="D3958" s="29"/>
      <c r="E3958" s="29"/>
      <c r="F3958" s="31" t="s">
        <v>3170</v>
      </c>
      <c r="G3958" s="29" t="s">
        <v>31</v>
      </c>
      <c r="H3958" s="29"/>
      <c r="I3958" s="148" t="s">
        <v>33</v>
      </c>
      <c r="J3958" s="147" t="s">
        <v>33</v>
      </c>
      <c r="K3958" s="148" t="e">
        <v>#N/A</v>
      </c>
      <c r="L3958" s="148" t="s">
        <v>32</v>
      </c>
      <c r="M3958" s="147">
        <v>42551</v>
      </c>
      <c r="N3958" s="29" t="str">
        <f t="shared" si="860"/>
        <v/>
      </c>
      <c r="O3958" s="29" t="str">
        <f t="shared" si="861"/>
        <v/>
      </c>
      <c r="P3958" s="29" t="str">
        <f t="shared" si="862"/>
        <v/>
      </c>
      <c r="Q3958" s="29" t="str">
        <f t="shared" si="851"/>
        <v/>
      </c>
      <c r="R3958" s="29" t="str">
        <f t="shared" si="852"/>
        <v/>
      </c>
      <c r="S3958" s="29" t="str">
        <f t="shared" si="853"/>
        <v/>
      </c>
      <c r="T3958" s="29" t="str">
        <f t="shared" si="854"/>
        <v/>
      </c>
      <c r="U3958" s="29"/>
      <c r="V3958" s="29"/>
      <c r="W3958" s="38" t="s">
        <v>3150</v>
      </c>
      <c r="X3958" s="29" t="s">
        <v>158</v>
      </c>
      <c r="Y3958" s="146">
        <v>31831</v>
      </c>
      <c r="Z3958" s="33">
        <v>40744</v>
      </c>
      <c r="AA3958" s="34">
        <f t="shared" si="857"/>
        <v>0.28000000000000003</v>
      </c>
      <c r="AB3958" s="33">
        <f t="shared" si="858"/>
        <v>40744</v>
      </c>
      <c r="AC3958" s="34">
        <f t="shared" si="859"/>
        <v>0.28001005661160577</v>
      </c>
      <c r="AD3958" s="145">
        <f t="shared" si="856"/>
        <v>33953.332999999999</v>
      </c>
      <c r="AE3958" s="105">
        <v>26525.832999999999</v>
      </c>
      <c r="AF3958" s="34" t="s">
        <v>36</v>
      </c>
      <c r="AG3958" s="34" t="s">
        <v>36</v>
      </c>
      <c r="AH3958" s="34" t="s">
        <v>36</v>
      </c>
      <c r="AI3958" s="29">
        <v>20</v>
      </c>
      <c r="AJ3958" s="29">
        <v>0.1</v>
      </c>
      <c r="AK3958" s="29">
        <v>0</v>
      </c>
      <c r="AL3958" s="29">
        <v>0</v>
      </c>
      <c r="AM3958" s="29" t="s">
        <v>28</v>
      </c>
      <c r="AN3958" s="44" t="s">
        <v>27</v>
      </c>
      <c r="AO3958" s="29" t="s">
        <v>28</v>
      </c>
      <c r="AP3958" s="29">
        <v>1</v>
      </c>
      <c r="AQ3958" s="29" t="s">
        <v>33</v>
      </c>
      <c r="AR3958" s="29" t="s">
        <v>33</v>
      </c>
      <c r="AS3958" s="29" t="s">
        <v>33</v>
      </c>
      <c r="AT3958" s="29"/>
      <c r="AU3958" s="144"/>
      <c r="AV3958" s="36" t="s">
        <v>28</v>
      </c>
      <c r="AW3958" s="102">
        <v>42551</v>
      </c>
      <c r="AX3958" s="129" t="s">
        <v>33</v>
      </c>
      <c r="AY3958" s="106" t="e">
        <v>#N/A</v>
      </c>
      <c r="BD3958" t="s">
        <v>3168</v>
      </c>
      <c r="BE3958" t="e">
        <v>#N/A</v>
      </c>
      <c r="BF3958">
        <v>0</v>
      </c>
      <c r="BH3958" t="str">
        <f t="shared" si="863"/>
        <v/>
      </c>
      <c r="BJ3958" t="str">
        <f t="shared" si="864"/>
        <v>OK</v>
      </c>
      <c r="BK3958" s="130" t="s">
        <v>5302</v>
      </c>
      <c r="BL3958" s="130" t="e">
        <v>#VALUE!</v>
      </c>
      <c r="BM3958" s="131" t="s">
        <v>33</v>
      </c>
      <c r="BN3958" s="131" t="e">
        <v>#VALUE!</v>
      </c>
      <c r="BO3958" t="e">
        <v>#N/A</v>
      </c>
      <c r="BP3958">
        <v>0</v>
      </c>
    </row>
    <row r="3959" spans="1:68" x14ac:dyDescent="0.3">
      <c r="A3959" s="1"/>
      <c r="B3959" s="47">
        <v>3598</v>
      </c>
      <c r="C3959" s="45">
        <v>1066730</v>
      </c>
      <c r="D3959" s="29"/>
      <c r="E3959" s="29"/>
      <c r="F3959" s="31" t="s">
        <v>3171</v>
      </c>
      <c r="G3959" s="29" t="s">
        <v>31</v>
      </c>
      <c r="H3959" s="29"/>
      <c r="I3959" s="148" t="s">
        <v>33</v>
      </c>
      <c r="J3959" s="147" t="s">
        <v>33</v>
      </c>
      <c r="K3959" s="148" t="e">
        <v>#N/A</v>
      </c>
      <c r="L3959" s="148" t="s">
        <v>32</v>
      </c>
      <c r="M3959" s="147">
        <v>42551</v>
      </c>
      <c r="N3959" s="29" t="str">
        <f t="shared" si="860"/>
        <v/>
      </c>
      <c r="O3959" s="29" t="str">
        <f t="shared" si="861"/>
        <v/>
      </c>
      <c r="P3959" s="29" t="str">
        <f t="shared" si="862"/>
        <v/>
      </c>
      <c r="Q3959" s="29" t="str">
        <f t="shared" si="851"/>
        <v/>
      </c>
      <c r="R3959" s="29" t="str">
        <f t="shared" si="852"/>
        <v/>
      </c>
      <c r="S3959" s="29" t="str">
        <f t="shared" si="853"/>
        <v/>
      </c>
      <c r="T3959" s="29" t="str">
        <f t="shared" si="854"/>
        <v/>
      </c>
      <c r="U3959" s="29"/>
      <c r="V3959" s="29"/>
      <c r="W3959" s="38" t="s">
        <v>3150</v>
      </c>
      <c r="X3959" s="29" t="s">
        <v>158</v>
      </c>
      <c r="Y3959" s="146">
        <v>53415</v>
      </c>
      <c r="Z3959" s="33">
        <v>68372</v>
      </c>
      <c r="AA3959" s="34">
        <f t="shared" si="857"/>
        <v>0.28000000000000003</v>
      </c>
      <c r="AB3959" s="33">
        <f t="shared" si="858"/>
        <v>68372</v>
      </c>
      <c r="AC3959" s="34">
        <f t="shared" si="859"/>
        <v>0.28001498455490031</v>
      </c>
      <c r="AD3959" s="145">
        <f t="shared" si="856"/>
        <v>56976.667000000001</v>
      </c>
      <c r="AE3959" s="105">
        <v>44512.5</v>
      </c>
      <c r="AF3959" s="34" t="s">
        <v>36</v>
      </c>
      <c r="AG3959" s="34" t="s">
        <v>36</v>
      </c>
      <c r="AH3959" s="34" t="s">
        <v>36</v>
      </c>
      <c r="AI3959" s="29">
        <v>26</v>
      </c>
      <c r="AJ3959" s="29">
        <v>0.26900000000000002</v>
      </c>
      <c r="AK3959" s="29">
        <v>0</v>
      </c>
      <c r="AL3959" s="29">
        <v>0</v>
      </c>
      <c r="AM3959" s="29" t="s">
        <v>28</v>
      </c>
      <c r="AN3959" s="44" t="s">
        <v>27</v>
      </c>
      <c r="AO3959" s="29" t="s">
        <v>28</v>
      </c>
      <c r="AP3959" s="29">
        <v>1</v>
      </c>
      <c r="AQ3959" s="29" t="s">
        <v>33</v>
      </c>
      <c r="AR3959" s="29" t="s">
        <v>33</v>
      </c>
      <c r="AS3959" s="29" t="s">
        <v>33</v>
      </c>
      <c r="AT3959" s="29"/>
      <c r="AU3959" s="144"/>
      <c r="AV3959" s="36" t="s">
        <v>28</v>
      </c>
      <c r="AW3959" s="102">
        <v>42551</v>
      </c>
      <c r="AX3959" s="129" t="s">
        <v>33</v>
      </c>
      <c r="AY3959" s="106" t="e">
        <v>#N/A</v>
      </c>
      <c r="BD3959" t="s">
        <v>1608</v>
      </c>
      <c r="BE3959" t="e">
        <v>#N/A</v>
      </c>
      <c r="BF3959">
        <v>0</v>
      </c>
      <c r="BH3959" t="str">
        <f t="shared" si="863"/>
        <v/>
      </c>
      <c r="BJ3959" t="str">
        <f t="shared" si="864"/>
        <v>OK</v>
      </c>
      <c r="BK3959" s="130" t="s">
        <v>5302</v>
      </c>
      <c r="BL3959" s="130" t="e">
        <v>#VALUE!</v>
      </c>
      <c r="BM3959" s="131" t="s">
        <v>33</v>
      </c>
      <c r="BN3959" s="131" t="e">
        <v>#VALUE!</v>
      </c>
      <c r="BO3959" t="e">
        <v>#N/A</v>
      </c>
      <c r="BP3959">
        <v>0</v>
      </c>
    </row>
    <row r="3960" spans="1:68" x14ac:dyDescent="0.3">
      <c r="A3960" s="1"/>
      <c r="B3960" s="47">
        <v>3599</v>
      </c>
      <c r="C3960" s="45">
        <v>1066731</v>
      </c>
      <c r="D3960" s="29"/>
      <c r="E3960" s="29"/>
      <c r="F3960" s="31" t="s">
        <v>3172</v>
      </c>
      <c r="G3960" s="29" t="s">
        <v>31</v>
      </c>
      <c r="H3960" s="29"/>
      <c r="I3960" s="148" t="s">
        <v>33</v>
      </c>
      <c r="J3960" s="147" t="s">
        <v>33</v>
      </c>
      <c r="K3960" s="148" t="e">
        <v>#N/A</v>
      </c>
      <c r="L3960" s="148" t="s">
        <v>32</v>
      </c>
      <c r="M3960" s="147">
        <v>42551</v>
      </c>
      <c r="N3960" s="29" t="str">
        <f t="shared" si="860"/>
        <v/>
      </c>
      <c r="O3960" s="29" t="str">
        <f t="shared" si="861"/>
        <v/>
      </c>
      <c r="P3960" s="29" t="str">
        <f t="shared" si="862"/>
        <v/>
      </c>
      <c r="Q3960" s="29" t="str">
        <f t="shared" si="851"/>
        <v/>
      </c>
      <c r="R3960" s="29" t="str">
        <f t="shared" si="852"/>
        <v/>
      </c>
      <c r="S3960" s="29" t="str">
        <f t="shared" si="853"/>
        <v/>
      </c>
      <c r="T3960" s="29" t="str">
        <f t="shared" si="854"/>
        <v/>
      </c>
      <c r="U3960" s="29"/>
      <c r="V3960" s="29"/>
      <c r="W3960" s="38" t="s">
        <v>3150</v>
      </c>
      <c r="X3960" s="29" t="s">
        <v>158</v>
      </c>
      <c r="Y3960" s="146">
        <v>63150</v>
      </c>
      <c r="Z3960" s="33">
        <v>80832</v>
      </c>
      <c r="AA3960" s="34">
        <f t="shared" si="857"/>
        <v>0.28000000000000003</v>
      </c>
      <c r="AB3960" s="33">
        <f t="shared" si="858"/>
        <v>80832</v>
      </c>
      <c r="AC3960" s="34">
        <f t="shared" si="859"/>
        <v>0.28000000000000003</v>
      </c>
      <c r="AD3960" s="145">
        <f t="shared" si="856"/>
        <v>67360</v>
      </c>
      <c r="AE3960" s="105">
        <v>52625</v>
      </c>
      <c r="AF3960" s="34" t="s">
        <v>36</v>
      </c>
      <c r="AG3960" s="34" t="s">
        <v>36</v>
      </c>
      <c r="AH3960" s="34" t="s">
        <v>36</v>
      </c>
      <c r="AI3960" s="29">
        <v>47.5</v>
      </c>
      <c r="AJ3960" s="29">
        <v>0.373</v>
      </c>
      <c r="AK3960" s="29">
        <v>0</v>
      </c>
      <c r="AL3960" s="29">
        <v>0</v>
      </c>
      <c r="AM3960" s="29" t="s">
        <v>28</v>
      </c>
      <c r="AN3960" s="44" t="s">
        <v>27</v>
      </c>
      <c r="AO3960" s="29" t="s">
        <v>28</v>
      </c>
      <c r="AP3960" s="29">
        <v>1</v>
      </c>
      <c r="AQ3960" s="29" t="s">
        <v>33</v>
      </c>
      <c r="AR3960" s="29" t="s">
        <v>33</v>
      </c>
      <c r="AS3960" s="29" t="s">
        <v>33</v>
      </c>
      <c r="AT3960" s="29"/>
      <c r="AU3960" s="144"/>
      <c r="AV3960" s="36" t="s">
        <v>28</v>
      </c>
      <c r="AW3960" s="102">
        <v>42551</v>
      </c>
      <c r="AX3960" s="129" t="s">
        <v>33</v>
      </c>
      <c r="AY3960" s="106" t="e">
        <v>#N/A</v>
      </c>
      <c r="BD3960" t="s">
        <v>1608</v>
      </c>
      <c r="BE3960" t="e">
        <v>#N/A</v>
      </c>
      <c r="BF3960">
        <v>0</v>
      </c>
      <c r="BH3960" t="str">
        <f t="shared" si="863"/>
        <v/>
      </c>
      <c r="BJ3960" t="str">
        <f t="shared" si="864"/>
        <v>OK</v>
      </c>
      <c r="BK3960" s="130" t="s">
        <v>5302</v>
      </c>
      <c r="BL3960" s="130" t="e">
        <v>#VALUE!</v>
      </c>
      <c r="BM3960" s="131" t="s">
        <v>33</v>
      </c>
      <c r="BN3960" s="131" t="e">
        <v>#VALUE!</v>
      </c>
      <c r="BO3960" t="e">
        <v>#N/A</v>
      </c>
      <c r="BP3960">
        <v>0</v>
      </c>
    </row>
    <row r="3961" spans="1:68" x14ac:dyDescent="0.3">
      <c r="A3961" s="1"/>
      <c r="B3961" s="47">
        <v>3600</v>
      </c>
      <c r="C3961" s="45">
        <v>1066732</v>
      </c>
      <c r="D3961" s="29"/>
      <c r="E3961" s="29"/>
      <c r="F3961" s="31" t="s">
        <v>3173</v>
      </c>
      <c r="G3961" s="29" t="s">
        <v>31</v>
      </c>
      <c r="H3961" s="29"/>
      <c r="I3961" s="148" t="s">
        <v>33</v>
      </c>
      <c r="J3961" s="147" t="s">
        <v>33</v>
      </c>
      <c r="K3961" s="148" t="e">
        <v>#N/A</v>
      </c>
      <c r="L3961" s="148" t="s">
        <v>32</v>
      </c>
      <c r="M3961" s="147">
        <v>42551</v>
      </c>
      <c r="N3961" s="29" t="str">
        <f t="shared" si="860"/>
        <v/>
      </c>
      <c r="O3961" s="29" t="str">
        <f t="shared" si="861"/>
        <v/>
      </c>
      <c r="P3961" s="29" t="str">
        <f t="shared" si="862"/>
        <v/>
      </c>
      <c r="Q3961" s="29" t="str">
        <f t="shared" si="851"/>
        <v/>
      </c>
      <c r="R3961" s="29" t="str">
        <f t="shared" si="852"/>
        <v/>
      </c>
      <c r="S3961" s="29" t="str">
        <f t="shared" si="853"/>
        <v/>
      </c>
      <c r="T3961" s="29" t="str">
        <f t="shared" si="854"/>
        <v/>
      </c>
      <c r="U3961" s="29"/>
      <c r="V3961" s="29"/>
      <c r="W3961" s="38" t="s">
        <v>3150</v>
      </c>
      <c r="X3961" s="29" t="s">
        <v>158</v>
      </c>
      <c r="Y3961" s="146">
        <v>88717</v>
      </c>
      <c r="Z3961" s="33">
        <v>113558</v>
      </c>
      <c r="AA3961" s="34">
        <f t="shared" si="857"/>
        <v>0.28000000000000003</v>
      </c>
      <c r="AB3961" s="33">
        <f t="shared" si="858"/>
        <v>113558</v>
      </c>
      <c r="AC3961" s="34">
        <f t="shared" si="859"/>
        <v>0.28000271551113193</v>
      </c>
      <c r="AD3961" s="145">
        <f t="shared" si="856"/>
        <v>94631.667000000001</v>
      </c>
      <c r="AE3961" s="105">
        <v>73930.832999999999</v>
      </c>
      <c r="AF3961" s="34" t="s">
        <v>36</v>
      </c>
      <c r="AG3961" s="34" t="s">
        <v>36</v>
      </c>
      <c r="AH3961" s="34" t="s">
        <v>36</v>
      </c>
      <c r="AI3961" s="29">
        <v>55.6</v>
      </c>
      <c r="AJ3961" s="29">
        <v>0.51</v>
      </c>
      <c r="AK3961" s="29">
        <v>0</v>
      </c>
      <c r="AL3961" s="29">
        <v>0</v>
      </c>
      <c r="AM3961" s="29" t="s">
        <v>28</v>
      </c>
      <c r="AN3961" s="44" t="s">
        <v>27</v>
      </c>
      <c r="AO3961" s="29" t="s">
        <v>28</v>
      </c>
      <c r="AP3961" s="29">
        <v>1</v>
      </c>
      <c r="AQ3961" s="29" t="s">
        <v>33</v>
      </c>
      <c r="AR3961" s="29" t="s">
        <v>33</v>
      </c>
      <c r="AS3961" s="29" t="s">
        <v>33</v>
      </c>
      <c r="AT3961" s="29"/>
      <c r="AU3961" s="144"/>
      <c r="AV3961" s="36" t="s">
        <v>28</v>
      </c>
      <c r="AW3961" s="102">
        <v>42551</v>
      </c>
      <c r="AX3961" s="129" t="s">
        <v>33</v>
      </c>
      <c r="AY3961" s="106" t="e">
        <v>#N/A</v>
      </c>
      <c r="BD3961" t="s">
        <v>1608</v>
      </c>
      <c r="BE3961" t="e">
        <v>#N/A</v>
      </c>
      <c r="BF3961">
        <v>0</v>
      </c>
      <c r="BH3961" t="str">
        <f t="shared" si="863"/>
        <v/>
      </c>
      <c r="BJ3961" t="str">
        <f t="shared" si="864"/>
        <v>OK</v>
      </c>
      <c r="BK3961" s="130" t="s">
        <v>5302</v>
      </c>
      <c r="BL3961" s="130" t="e">
        <v>#VALUE!</v>
      </c>
      <c r="BM3961" s="131" t="s">
        <v>33</v>
      </c>
      <c r="BN3961" s="131" t="e">
        <v>#VALUE!</v>
      </c>
      <c r="BO3961" t="e">
        <v>#N/A</v>
      </c>
      <c r="BP3961">
        <v>0</v>
      </c>
    </row>
    <row r="3962" spans="1:68" x14ac:dyDescent="0.3">
      <c r="A3962" s="1"/>
      <c r="B3962" s="47">
        <v>3601</v>
      </c>
      <c r="C3962" s="45">
        <v>1066734</v>
      </c>
      <c r="D3962" s="29"/>
      <c r="E3962" s="29"/>
      <c r="F3962" s="31" t="s">
        <v>3174</v>
      </c>
      <c r="G3962" s="29" t="s">
        <v>31</v>
      </c>
      <c r="H3962" s="29"/>
      <c r="I3962" s="148" t="s">
        <v>33</v>
      </c>
      <c r="J3962" s="147" t="s">
        <v>33</v>
      </c>
      <c r="K3962" s="148" t="e">
        <v>#N/A</v>
      </c>
      <c r="L3962" s="148" t="s">
        <v>32</v>
      </c>
      <c r="M3962" s="147">
        <v>42551</v>
      </c>
      <c r="N3962" s="29" t="str">
        <f t="shared" si="860"/>
        <v/>
      </c>
      <c r="O3962" s="29" t="str">
        <f t="shared" si="861"/>
        <v/>
      </c>
      <c r="P3962" s="29" t="str">
        <f t="shared" si="862"/>
        <v/>
      </c>
      <c r="Q3962" s="29" t="str">
        <f t="shared" si="851"/>
        <v/>
      </c>
      <c r="R3962" s="29" t="str">
        <f t="shared" si="852"/>
        <v/>
      </c>
      <c r="S3962" s="29" t="str">
        <f t="shared" si="853"/>
        <v/>
      </c>
      <c r="T3962" s="29" t="str">
        <f t="shared" si="854"/>
        <v/>
      </c>
      <c r="U3962" s="29"/>
      <c r="V3962" s="29"/>
      <c r="W3962" s="38" t="s">
        <v>3150</v>
      </c>
      <c r="X3962" s="29" t="s">
        <v>158</v>
      </c>
      <c r="Y3962" s="146">
        <v>97087</v>
      </c>
      <c r="Z3962" s="33">
        <v>124272</v>
      </c>
      <c r="AA3962" s="34">
        <f t="shared" si="857"/>
        <v>0.28000000000000003</v>
      </c>
      <c r="AB3962" s="33">
        <f t="shared" si="858"/>
        <v>124272</v>
      </c>
      <c r="AC3962" s="34">
        <f t="shared" si="859"/>
        <v>0.28000659729935667</v>
      </c>
      <c r="AD3962" s="145">
        <f t="shared" si="856"/>
        <v>103560</v>
      </c>
      <c r="AE3962" s="105">
        <v>80905.832999999999</v>
      </c>
      <c r="AF3962" s="34" t="s">
        <v>36</v>
      </c>
      <c r="AG3962" s="34" t="s">
        <v>36</v>
      </c>
      <c r="AH3962" s="34" t="s">
        <v>36</v>
      </c>
      <c r="AI3962" s="29">
        <v>0</v>
      </c>
      <c r="AJ3962" s="29">
        <v>0.97499999999999998</v>
      </c>
      <c r="AK3962" s="29">
        <v>0</v>
      </c>
      <c r="AL3962" s="29">
        <v>0</v>
      </c>
      <c r="AM3962" s="29" t="s">
        <v>28</v>
      </c>
      <c r="AN3962" s="44" t="s">
        <v>27</v>
      </c>
      <c r="AO3962" s="29" t="s">
        <v>28</v>
      </c>
      <c r="AP3962" s="29">
        <v>1</v>
      </c>
      <c r="AQ3962" s="29"/>
      <c r="AR3962" s="29"/>
      <c r="AS3962" s="29"/>
      <c r="AT3962" s="29"/>
      <c r="AU3962" s="144"/>
      <c r="AV3962" s="36" t="s">
        <v>28</v>
      </c>
      <c r="AW3962" s="102">
        <v>42551</v>
      </c>
      <c r="AX3962" s="129" t="s">
        <v>33</v>
      </c>
      <c r="AY3962" s="106" t="e">
        <v>#N/A</v>
      </c>
      <c r="BD3962" t="s">
        <v>3168</v>
      </c>
      <c r="BE3962" t="e">
        <v>#N/A</v>
      </c>
      <c r="BF3962">
        <v>0</v>
      </c>
      <c r="BH3962" t="str">
        <f t="shared" si="863"/>
        <v/>
      </c>
      <c r="BJ3962" t="str">
        <f t="shared" si="864"/>
        <v>OK</v>
      </c>
      <c r="BK3962" s="130" t="s">
        <v>5302</v>
      </c>
      <c r="BL3962" s="130" t="e">
        <v>#VALUE!</v>
      </c>
      <c r="BM3962" s="131" t="s">
        <v>33</v>
      </c>
      <c r="BN3962" s="131" t="e">
        <v>#VALUE!</v>
      </c>
      <c r="BO3962" t="e">
        <v>#N/A</v>
      </c>
      <c r="BP3962">
        <v>0</v>
      </c>
    </row>
    <row r="3963" spans="1:68" ht="25.2" x14ac:dyDescent="0.3">
      <c r="A3963" s="1"/>
      <c r="B3963" s="47">
        <v>3602</v>
      </c>
      <c r="C3963" s="45">
        <v>1066744</v>
      </c>
      <c r="D3963" s="29"/>
      <c r="E3963" s="29"/>
      <c r="F3963" s="31" t="s">
        <v>3175</v>
      </c>
      <c r="G3963" s="29" t="s">
        <v>31</v>
      </c>
      <c r="H3963" s="29"/>
      <c r="I3963" s="148" t="s">
        <v>33</v>
      </c>
      <c r="J3963" s="147" t="s">
        <v>33</v>
      </c>
      <c r="K3963" s="148" t="e">
        <v>#N/A</v>
      </c>
      <c r="L3963" s="148" t="s">
        <v>32</v>
      </c>
      <c r="M3963" s="147">
        <v>42551</v>
      </c>
      <c r="N3963" s="29" t="str">
        <f t="shared" si="860"/>
        <v/>
      </c>
      <c r="O3963" s="29" t="str">
        <f t="shared" si="861"/>
        <v/>
      </c>
      <c r="P3963" s="29" t="str">
        <f t="shared" si="862"/>
        <v/>
      </c>
      <c r="Q3963" s="29" t="str">
        <f t="shared" si="851"/>
        <v/>
      </c>
      <c r="R3963" s="29" t="str">
        <f t="shared" si="852"/>
        <v/>
      </c>
      <c r="S3963" s="29" t="str">
        <f t="shared" si="853"/>
        <v/>
      </c>
      <c r="T3963" s="29" t="str">
        <f t="shared" si="854"/>
        <v/>
      </c>
      <c r="U3963" s="29"/>
      <c r="V3963" s="29"/>
      <c r="W3963" s="38" t="s">
        <v>3150</v>
      </c>
      <c r="X3963" s="29" t="s">
        <v>158</v>
      </c>
      <c r="Y3963" s="146">
        <v>108206</v>
      </c>
      <c r="Z3963" s="33">
        <v>138504</v>
      </c>
      <c r="AA3963" s="34">
        <f t="shared" si="857"/>
        <v>0.28000000000000003</v>
      </c>
      <c r="AB3963" s="33">
        <f t="shared" si="858"/>
        <v>138504</v>
      </c>
      <c r="AC3963" s="34">
        <f t="shared" si="859"/>
        <v>0.28000295259041841</v>
      </c>
      <c r="AD3963" s="145">
        <f t="shared" si="856"/>
        <v>115420</v>
      </c>
      <c r="AE3963" s="105">
        <v>90171.667000000001</v>
      </c>
      <c r="AF3963" s="34" t="s">
        <v>36</v>
      </c>
      <c r="AG3963" s="34" t="s">
        <v>36</v>
      </c>
      <c r="AH3963" s="34" t="s">
        <v>36</v>
      </c>
      <c r="AI3963" s="29">
        <v>20</v>
      </c>
      <c r="AJ3963" s="29">
        <v>0</v>
      </c>
      <c r="AK3963" s="29">
        <v>0</v>
      </c>
      <c r="AL3963" s="29">
        <v>0</v>
      </c>
      <c r="AM3963" s="29" t="s">
        <v>28</v>
      </c>
      <c r="AN3963" s="44" t="s">
        <v>27</v>
      </c>
      <c r="AO3963" s="29" t="s">
        <v>28</v>
      </c>
      <c r="AP3963" s="29">
        <v>1</v>
      </c>
      <c r="AQ3963" s="29" t="s">
        <v>33</v>
      </c>
      <c r="AR3963" s="29" t="s">
        <v>33</v>
      </c>
      <c r="AS3963" s="29" t="s">
        <v>33</v>
      </c>
      <c r="AT3963" s="29"/>
      <c r="AU3963" s="144"/>
      <c r="AV3963" s="36" t="s">
        <v>28</v>
      </c>
      <c r="AW3963" s="102">
        <v>42551</v>
      </c>
      <c r="AX3963" s="129" t="s">
        <v>33</v>
      </c>
      <c r="AY3963" s="106" t="e">
        <v>#N/A</v>
      </c>
      <c r="BD3963" t="s">
        <v>3160</v>
      </c>
      <c r="BE3963" t="e">
        <v>#N/A</v>
      </c>
      <c r="BF3963">
        <v>0</v>
      </c>
      <c r="BH3963" t="str">
        <f t="shared" si="863"/>
        <v/>
      </c>
      <c r="BJ3963" t="str">
        <f t="shared" si="864"/>
        <v>OK</v>
      </c>
      <c r="BK3963" s="130" t="s">
        <v>5302</v>
      </c>
      <c r="BL3963" s="130" t="e">
        <v>#VALUE!</v>
      </c>
      <c r="BM3963" s="131" t="s">
        <v>33</v>
      </c>
      <c r="BN3963" s="131" t="e">
        <v>#VALUE!</v>
      </c>
      <c r="BO3963" t="e">
        <v>#N/A</v>
      </c>
      <c r="BP3963">
        <v>0</v>
      </c>
    </row>
    <row r="3964" spans="1:68" ht="25.2" x14ac:dyDescent="0.3">
      <c r="A3964" s="1"/>
      <c r="B3964" s="47">
        <v>3603</v>
      </c>
      <c r="C3964" s="45">
        <v>1066745</v>
      </c>
      <c r="D3964" s="29"/>
      <c r="E3964" s="29"/>
      <c r="F3964" s="31" t="s">
        <v>3176</v>
      </c>
      <c r="G3964" s="29" t="s">
        <v>31</v>
      </c>
      <c r="H3964" s="29"/>
      <c r="I3964" s="148" t="s">
        <v>33</v>
      </c>
      <c r="J3964" s="147" t="s">
        <v>33</v>
      </c>
      <c r="K3964" s="148" t="e">
        <v>#N/A</v>
      </c>
      <c r="L3964" s="148" t="s">
        <v>32</v>
      </c>
      <c r="M3964" s="147">
        <v>42551</v>
      </c>
      <c r="N3964" s="29" t="str">
        <f t="shared" si="860"/>
        <v/>
      </c>
      <c r="O3964" s="29" t="str">
        <f t="shared" si="861"/>
        <v/>
      </c>
      <c r="P3964" s="29" t="str">
        <f t="shared" si="862"/>
        <v/>
      </c>
      <c r="Q3964" s="29" t="str">
        <f t="shared" si="851"/>
        <v/>
      </c>
      <c r="R3964" s="29" t="str">
        <f t="shared" si="852"/>
        <v/>
      </c>
      <c r="S3964" s="29" t="str">
        <f t="shared" si="853"/>
        <v/>
      </c>
      <c r="T3964" s="29" t="str">
        <f t="shared" si="854"/>
        <v/>
      </c>
      <c r="U3964" s="29"/>
      <c r="V3964" s="29"/>
      <c r="W3964" s="38" t="s">
        <v>3150</v>
      </c>
      <c r="X3964" s="29" t="s">
        <v>158</v>
      </c>
      <c r="Y3964" s="146">
        <v>116810</v>
      </c>
      <c r="Z3964" s="33">
        <v>149517</v>
      </c>
      <c r="AA3964" s="34">
        <f t="shared" si="857"/>
        <v>0.28000000000000003</v>
      </c>
      <c r="AB3964" s="33">
        <f t="shared" si="858"/>
        <v>149517</v>
      </c>
      <c r="AC3964" s="34">
        <f t="shared" si="859"/>
        <v>0.28000170779898392</v>
      </c>
      <c r="AD3964" s="145">
        <f t="shared" si="856"/>
        <v>124597.5</v>
      </c>
      <c r="AE3964" s="105">
        <v>97341.667000000001</v>
      </c>
      <c r="AF3964" s="34" t="s">
        <v>36</v>
      </c>
      <c r="AG3964" s="34" t="s">
        <v>36</v>
      </c>
      <c r="AH3964" s="34" t="s">
        <v>36</v>
      </c>
      <c r="AI3964" s="29">
        <v>20</v>
      </c>
      <c r="AJ3964" s="29">
        <v>0</v>
      </c>
      <c r="AK3964" s="29">
        <v>0</v>
      </c>
      <c r="AL3964" s="29">
        <v>0</v>
      </c>
      <c r="AM3964" s="29" t="s">
        <v>28</v>
      </c>
      <c r="AN3964" s="44" t="s">
        <v>27</v>
      </c>
      <c r="AO3964" s="29" t="s">
        <v>28</v>
      </c>
      <c r="AP3964" s="29">
        <v>1</v>
      </c>
      <c r="AQ3964" s="29" t="s">
        <v>33</v>
      </c>
      <c r="AR3964" s="29" t="s">
        <v>33</v>
      </c>
      <c r="AS3964" s="29" t="s">
        <v>33</v>
      </c>
      <c r="AT3964" s="29"/>
      <c r="AU3964" s="144"/>
      <c r="AV3964" s="36" t="s">
        <v>28</v>
      </c>
      <c r="AW3964" s="102">
        <v>42551</v>
      </c>
      <c r="AX3964" s="129" t="s">
        <v>33</v>
      </c>
      <c r="AY3964" s="106" t="e">
        <v>#N/A</v>
      </c>
      <c r="BD3964" t="s">
        <v>3160</v>
      </c>
      <c r="BE3964" t="e">
        <v>#N/A</v>
      </c>
      <c r="BF3964">
        <v>0</v>
      </c>
      <c r="BH3964" t="str">
        <f t="shared" si="863"/>
        <v/>
      </c>
      <c r="BJ3964" t="str">
        <f t="shared" si="864"/>
        <v>OK</v>
      </c>
      <c r="BK3964" s="130" t="s">
        <v>5302</v>
      </c>
      <c r="BL3964" s="130" t="e">
        <v>#VALUE!</v>
      </c>
      <c r="BM3964" s="131" t="s">
        <v>33</v>
      </c>
      <c r="BN3964" s="131" t="e">
        <v>#VALUE!</v>
      </c>
      <c r="BO3964" t="e">
        <v>#N/A</v>
      </c>
      <c r="BP3964">
        <v>0</v>
      </c>
    </row>
    <row r="3965" spans="1:68" ht="25.2" x14ac:dyDescent="0.3">
      <c r="A3965" s="1"/>
      <c r="B3965" s="47">
        <v>3604</v>
      </c>
      <c r="C3965" s="45">
        <v>1066747</v>
      </c>
      <c r="D3965" s="29"/>
      <c r="E3965" s="29"/>
      <c r="F3965" s="31" t="s">
        <v>3177</v>
      </c>
      <c r="G3965" s="29" t="s">
        <v>31</v>
      </c>
      <c r="H3965" s="29"/>
      <c r="I3965" s="148" t="s">
        <v>33</v>
      </c>
      <c r="J3965" s="147" t="s">
        <v>33</v>
      </c>
      <c r="K3965" s="148" t="e">
        <v>#N/A</v>
      </c>
      <c r="L3965" s="148" t="s">
        <v>32</v>
      </c>
      <c r="M3965" s="147">
        <v>42551</v>
      </c>
      <c r="N3965" s="29" t="str">
        <f t="shared" si="860"/>
        <v/>
      </c>
      <c r="O3965" s="29" t="str">
        <f t="shared" si="861"/>
        <v/>
      </c>
      <c r="P3965" s="29" t="str">
        <f t="shared" si="862"/>
        <v/>
      </c>
      <c r="Q3965" s="29" t="str">
        <f t="shared" si="851"/>
        <v/>
      </c>
      <c r="R3965" s="29" t="str">
        <f t="shared" si="852"/>
        <v/>
      </c>
      <c r="S3965" s="29" t="str">
        <f t="shared" si="853"/>
        <v/>
      </c>
      <c r="T3965" s="29" t="str">
        <f t="shared" si="854"/>
        <v/>
      </c>
      <c r="U3965" s="29"/>
      <c r="V3965" s="29"/>
      <c r="W3965" s="38" t="s">
        <v>3150</v>
      </c>
      <c r="X3965" s="29" t="s">
        <v>158</v>
      </c>
      <c r="Y3965" s="146">
        <v>149118</v>
      </c>
      <c r="Z3965" s="33">
        <v>190871</v>
      </c>
      <c r="AA3965" s="34">
        <f t="shared" si="857"/>
        <v>0.28000000000000003</v>
      </c>
      <c r="AB3965" s="33">
        <f t="shared" si="858"/>
        <v>190871</v>
      </c>
      <c r="AC3965" s="34">
        <f t="shared" si="859"/>
        <v>0.27999973443849824</v>
      </c>
      <c r="AD3965" s="145">
        <f t="shared" si="856"/>
        <v>159059.16699999999</v>
      </c>
      <c r="AE3965" s="105">
        <v>124265</v>
      </c>
      <c r="AF3965" s="34" t="s">
        <v>36</v>
      </c>
      <c r="AG3965" s="34" t="s">
        <v>36</v>
      </c>
      <c r="AH3965" s="34" t="s">
        <v>36</v>
      </c>
      <c r="AI3965" s="29">
        <v>20</v>
      </c>
      <c r="AJ3965" s="29">
        <v>0</v>
      </c>
      <c r="AK3965" s="29">
        <v>0</v>
      </c>
      <c r="AL3965" s="29">
        <v>0</v>
      </c>
      <c r="AM3965" s="29" t="s">
        <v>28</v>
      </c>
      <c r="AN3965" s="44" t="s">
        <v>27</v>
      </c>
      <c r="AO3965" s="29" t="s">
        <v>28</v>
      </c>
      <c r="AP3965" s="29">
        <v>1</v>
      </c>
      <c r="AQ3965" s="29" t="s">
        <v>33</v>
      </c>
      <c r="AR3965" s="29" t="s">
        <v>33</v>
      </c>
      <c r="AS3965" s="29" t="s">
        <v>33</v>
      </c>
      <c r="AT3965" s="29"/>
      <c r="AU3965" s="144"/>
      <c r="AV3965" s="36" t="s">
        <v>28</v>
      </c>
      <c r="AW3965" s="102">
        <v>42551</v>
      </c>
      <c r="AX3965" s="129" t="s">
        <v>33</v>
      </c>
      <c r="AY3965" s="106" t="e">
        <v>#N/A</v>
      </c>
      <c r="BD3965" t="s">
        <v>3160</v>
      </c>
      <c r="BE3965" t="e">
        <v>#N/A</v>
      </c>
      <c r="BF3965">
        <v>0</v>
      </c>
      <c r="BH3965" t="str">
        <f t="shared" si="863"/>
        <v/>
      </c>
      <c r="BJ3965" t="str">
        <f t="shared" si="864"/>
        <v>OK</v>
      </c>
      <c r="BK3965" s="130" t="s">
        <v>5302</v>
      </c>
      <c r="BL3965" s="130" t="e">
        <v>#VALUE!</v>
      </c>
      <c r="BM3965" s="131" t="s">
        <v>33</v>
      </c>
      <c r="BN3965" s="131" t="e">
        <v>#VALUE!</v>
      </c>
      <c r="BO3965" t="e">
        <v>#N/A</v>
      </c>
      <c r="BP3965">
        <v>0</v>
      </c>
    </row>
    <row r="3966" spans="1:68" x14ac:dyDescent="0.3">
      <c r="A3966" s="1"/>
      <c r="B3966" s="47">
        <v>3605</v>
      </c>
      <c r="C3966" s="126" t="s">
        <v>3178</v>
      </c>
      <c r="D3966" s="93"/>
      <c r="E3966" s="93"/>
      <c r="F3966" s="39"/>
      <c r="G3966" s="85"/>
      <c r="H3966" s="94"/>
      <c r="I3966" s="148" t="s">
        <v>33</v>
      </c>
      <c r="J3966" s="147" t="s">
        <v>33</v>
      </c>
      <c r="K3966" s="148" t="e">
        <v>#N/A</v>
      </c>
      <c r="L3966" s="148" t="s">
        <v>32</v>
      </c>
      <c r="M3966" s="147" t="s">
        <v>33</v>
      </c>
      <c r="N3966" s="29" t="str">
        <f t="shared" si="860"/>
        <v/>
      </c>
      <c r="O3966" s="29" t="str">
        <f t="shared" si="861"/>
        <v/>
      </c>
      <c r="P3966" s="29" t="str">
        <f t="shared" si="862"/>
        <v/>
      </c>
      <c r="Q3966" s="29" t="str">
        <f t="shared" si="851"/>
        <v/>
      </c>
      <c r="R3966" s="29" t="str">
        <f t="shared" si="852"/>
        <v/>
      </c>
      <c r="S3966" s="29" t="str">
        <f t="shared" si="853"/>
        <v/>
      </c>
      <c r="T3966" s="29" t="str">
        <f t="shared" si="854"/>
        <v/>
      </c>
      <c r="U3966" s="94"/>
      <c r="V3966" s="94"/>
      <c r="W3966" s="95"/>
      <c r="X3966" s="94"/>
      <c r="Y3966" s="146">
        <v>0</v>
      </c>
      <c r="Z3966" s="33"/>
      <c r="AA3966" s="34" t="e">
        <f t="shared" si="857"/>
        <v>#DIV/0!</v>
      </c>
      <c r="AB3966" s="33">
        <f t="shared" si="858"/>
        <v>0</v>
      </c>
      <c r="AC3966" s="34" t="e">
        <f t="shared" si="859"/>
        <v>#DIV/0!</v>
      </c>
      <c r="AD3966" s="145"/>
      <c r="AE3966" s="105">
        <v>0</v>
      </c>
      <c r="AF3966" s="34" t="e">
        <v>#N/A</v>
      </c>
      <c r="AG3966" s="34" t="e">
        <v>#N/A</v>
      </c>
      <c r="AH3966" s="34" t="e">
        <v>#N/A</v>
      </c>
      <c r="AI3966" s="29"/>
      <c r="AJ3966" s="29"/>
      <c r="AK3966" s="29">
        <v>0</v>
      </c>
      <c r="AL3966" s="29">
        <v>0</v>
      </c>
      <c r="AM3966" s="29" t="s">
        <v>27</v>
      </c>
      <c r="AN3966" s="96" t="s">
        <v>28</v>
      </c>
      <c r="AO3966" s="29" t="s">
        <v>28</v>
      </c>
      <c r="AP3966" s="29"/>
      <c r="AQ3966" s="29"/>
      <c r="AR3966" s="29"/>
      <c r="AS3966" s="29"/>
      <c r="AT3966" s="29"/>
      <c r="AU3966" s="144"/>
      <c r="AV3966" s="36" t="s">
        <v>33</v>
      </c>
      <c r="AW3966" s="102" t="s">
        <v>33</v>
      </c>
      <c r="AX3966" s="129" t="s">
        <v>5288</v>
      </c>
      <c r="AY3966" s="106" t="e">
        <v>#N/A</v>
      </c>
      <c r="BD3966" t="e">
        <v>#N/A</v>
      </c>
      <c r="BE3966" t="e">
        <v>#N/A</v>
      </c>
      <c r="BF3966" t="e">
        <v>#N/A</v>
      </c>
      <c r="BH3966" t="str">
        <f t="shared" si="863"/>
        <v/>
      </c>
      <c r="BJ3966" t="str">
        <f t="shared" si="864"/>
        <v>OK</v>
      </c>
      <c r="BK3966" s="130">
        <v>0</v>
      </c>
      <c r="BL3966" s="130" t="s">
        <v>37</v>
      </c>
      <c r="BM3966" s="131" t="s">
        <v>33</v>
      </c>
      <c r="BN3966" s="131" t="s">
        <v>37</v>
      </c>
      <c r="BO3966">
        <v>0</v>
      </c>
      <c r="BP3966">
        <v>0</v>
      </c>
    </row>
    <row r="3967" spans="1:68" ht="25.2" x14ac:dyDescent="0.3">
      <c r="A3967" s="1"/>
      <c r="B3967" s="47">
        <v>3606</v>
      </c>
      <c r="C3967" s="45">
        <v>1067825</v>
      </c>
      <c r="D3967" s="29"/>
      <c r="E3967" s="29"/>
      <c r="F3967" s="31" t="s">
        <v>3179</v>
      </c>
      <c r="G3967" s="29" t="s">
        <v>31</v>
      </c>
      <c r="H3967" s="29"/>
      <c r="I3967" s="148" t="s">
        <v>33</v>
      </c>
      <c r="J3967" s="147" t="s">
        <v>33</v>
      </c>
      <c r="K3967" s="148" t="e">
        <v>#N/A</v>
      </c>
      <c r="L3967" s="148" t="s">
        <v>32</v>
      </c>
      <c r="M3967" s="147">
        <v>42551</v>
      </c>
      <c r="N3967" s="29" t="str">
        <f t="shared" si="860"/>
        <v/>
      </c>
      <c r="O3967" s="29" t="str">
        <f t="shared" si="861"/>
        <v/>
      </c>
      <c r="P3967" s="29" t="str">
        <f t="shared" si="862"/>
        <v/>
      </c>
      <c r="Q3967" s="29" t="str">
        <f t="shared" si="851"/>
        <v/>
      </c>
      <c r="R3967" s="29" t="str">
        <f t="shared" si="852"/>
        <v/>
      </c>
      <c r="S3967" s="29" t="str">
        <f t="shared" si="853"/>
        <v/>
      </c>
      <c r="T3967" s="29" t="str">
        <f t="shared" si="854"/>
        <v/>
      </c>
      <c r="U3967" s="29"/>
      <c r="V3967" s="29"/>
      <c r="W3967" s="38" t="s">
        <v>3180</v>
      </c>
      <c r="X3967" s="29" t="s">
        <v>158</v>
      </c>
      <c r="Y3967" s="146">
        <v>548</v>
      </c>
      <c r="Z3967" s="33">
        <v>702</v>
      </c>
      <c r="AA3967" s="34">
        <f t="shared" si="857"/>
        <v>0.28100000000000003</v>
      </c>
      <c r="AB3967" s="33">
        <f t="shared" si="858"/>
        <v>702</v>
      </c>
      <c r="AC3967" s="34">
        <f t="shared" si="859"/>
        <v>0.28102096275842142</v>
      </c>
      <c r="AD3967" s="145">
        <f t="shared" ref="AD3967:AD4030" si="865">ROUND(Z3967/1.2,3)</f>
        <v>585</v>
      </c>
      <c r="AE3967" s="105">
        <v>456.66699999999997</v>
      </c>
      <c r="AF3967" s="34" t="s">
        <v>36</v>
      </c>
      <c r="AG3967" s="34" t="s">
        <v>36</v>
      </c>
      <c r="AH3967" s="34" t="s">
        <v>36</v>
      </c>
      <c r="AI3967" s="29">
        <v>0.182</v>
      </c>
      <c r="AJ3967" s="29">
        <v>2E-3</v>
      </c>
      <c r="AK3967" s="29">
        <v>0</v>
      </c>
      <c r="AL3967" s="29">
        <v>0</v>
      </c>
      <c r="AM3967" s="29" t="s">
        <v>28</v>
      </c>
      <c r="AN3967" s="44" t="s">
        <v>27</v>
      </c>
      <c r="AO3967" s="29" t="s">
        <v>28</v>
      </c>
      <c r="AP3967" s="29">
        <v>1</v>
      </c>
      <c r="AQ3967" s="29"/>
      <c r="AR3967" s="29"/>
      <c r="AS3967" s="29"/>
      <c r="AT3967" s="29"/>
      <c r="AU3967" s="144"/>
      <c r="AV3967" s="36" t="s">
        <v>28</v>
      </c>
      <c r="AW3967" s="102">
        <v>42551</v>
      </c>
      <c r="AX3967" s="129" t="s">
        <v>33</v>
      </c>
      <c r="AY3967" s="106">
        <v>9</v>
      </c>
      <c r="BD3967" t="s">
        <v>1724</v>
      </c>
      <c r="BE3967" t="s">
        <v>4633</v>
      </c>
      <c r="BF3967">
        <v>0</v>
      </c>
      <c r="BH3967" t="str">
        <f t="shared" si="863"/>
        <v/>
      </c>
      <c r="BJ3967" t="str">
        <f t="shared" si="864"/>
        <v>OK</v>
      </c>
      <c r="BK3967" s="130" t="s">
        <v>5302</v>
      </c>
      <c r="BL3967" s="130" t="e">
        <v>#VALUE!</v>
      </c>
      <c r="BM3967" s="131" t="s">
        <v>33</v>
      </c>
      <c r="BN3967" s="131" t="e">
        <v>#VALUE!</v>
      </c>
      <c r="BO3967" t="e">
        <v>#N/A</v>
      </c>
      <c r="BP3967">
        <v>0</v>
      </c>
    </row>
    <row r="3968" spans="1:68" ht="25.2" x14ac:dyDescent="0.3">
      <c r="A3968" s="1"/>
      <c r="B3968" s="47">
        <v>3607</v>
      </c>
      <c r="C3968" s="45">
        <v>1051128</v>
      </c>
      <c r="D3968" s="29"/>
      <c r="E3968" s="29"/>
      <c r="F3968" s="31" t="s">
        <v>3181</v>
      </c>
      <c r="G3968" s="29" t="s">
        <v>31</v>
      </c>
      <c r="H3968" s="70" t="s">
        <v>4779</v>
      </c>
      <c r="I3968" s="148" t="s">
        <v>33</v>
      </c>
      <c r="J3968" s="147" t="s">
        <v>33</v>
      </c>
      <c r="K3968" s="148" t="e">
        <v>#N/A</v>
      </c>
      <c r="L3968" s="148" t="s">
        <v>32</v>
      </c>
      <c r="M3968" s="147">
        <v>42551</v>
      </c>
      <c r="N3968" s="29" t="str">
        <f t="shared" si="860"/>
        <v/>
      </c>
      <c r="O3968" s="29" t="str">
        <f t="shared" si="861"/>
        <v/>
      </c>
      <c r="P3968" s="29" t="str">
        <f t="shared" si="862"/>
        <v/>
      </c>
      <c r="Q3968" s="29" t="str">
        <f t="shared" si="851"/>
        <v/>
      </c>
      <c r="R3968" s="29" t="str">
        <f t="shared" si="852"/>
        <v/>
      </c>
      <c r="S3968" s="29" t="str">
        <f t="shared" si="853"/>
        <v/>
      </c>
      <c r="T3968" s="29" t="str">
        <f t="shared" si="854"/>
        <v/>
      </c>
      <c r="U3968" s="29"/>
      <c r="V3968" s="29"/>
      <c r="W3968" s="38" t="s">
        <v>3180</v>
      </c>
      <c r="X3968" s="29" t="s">
        <v>158</v>
      </c>
      <c r="Y3968" s="146">
        <v>822</v>
      </c>
      <c r="Z3968" s="33">
        <v>1052</v>
      </c>
      <c r="AA3968" s="34">
        <f t="shared" si="857"/>
        <v>0.28000000000000003</v>
      </c>
      <c r="AB3968" s="33">
        <f t="shared" si="858"/>
        <v>1052</v>
      </c>
      <c r="AC3968" s="34">
        <f t="shared" si="859"/>
        <v>0.27980583941605841</v>
      </c>
      <c r="AD3968" s="145">
        <f t="shared" si="865"/>
        <v>876.66700000000003</v>
      </c>
      <c r="AE3968" s="105">
        <v>685</v>
      </c>
      <c r="AF3968" s="34" t="s">
        <v>36</v>
      </c>
      <c r="AG3968" s="34" t="s">
        <v>36</v>
      </c>
      <c r="AH3968" s="34" t="s">
        <v>36</v>
      </c>
      <c r="AI3968" s="29">
        <v>0.17100000000000001</v>
      </c>
      <c r="AJ3968" s="29">
        <v>1.8400000000000001E-3</v>
      </c>
      <c r="AK3968" s="29">
        <v>44</v>
      </c>
      <c r="AL3968" s="29">
        <v>0</v>
      </c>
      <c r="AM3968" s="29" t="s">
        <v>28</v>
      </c>
      <c r="AN3968" s="158" t="s">
        <v>28</v>
      </c>
      <c r="AO3968" s="29" t="s">
        <v>28</v>
      </c>
      <c r="AP3968" s="29">
        <v>1</v>
      </c>
      <c r="AQ3968" s="29"/>
      <c r="AR3968" s="29"/>
      <c r="AS3968" s="29"/>
      <c r="AT3968" s="29"/>
      <c r="AU3968" s="144"/>
      <c r="AV3968" s="36" t="s">
        <v>28</v>
      </c>
      <c r="AW3968" s="102" t="s">
        <v>33</v>
      </c>
      <c r="AX3968" s="129" t="s">
        <v>33</v>
      </c>
      <c r="AY3968" s="106">
        <v>254</v>
      </c>
      <c r="BD3968" t="s">
        <v>1989</v>
      </c>
      <c r="BE3968" t="s">
        <v>4633</v>
      </c>
      <c r="BF3968" t="s">
        <v>4747</v>
      </c>
      <c r="BH3968" t="str">
        <f t="shared" si="863"/>
        <v>AV</v>
      </c>
      <c r="BJ3968" t="str">
        <f t="shared" si="864"/>
        <v>OK</v>
      </c>
      <c r="BK3968" s="130">
        <v>1052</v>
      </c>
      <c r="BL3968" s="130" t="s">
        <v>37</v>
      </c>
      <c r="BM3968" s="131" t="s">
        <v>33</v>
      </c>
      <c r="BN3968" s="131" t="e">
        <v>#VALUE!</v>
      </c>
      <c r="BO3968">
        <v>1052</v>
      </c>
      <c r="BP3968">
        <v>0</v>
      </c>
    </row>
    <row r="3969" spans="1:68" ht="25.2" x14ac:dyDescent="0.3">
      <c r="A3969" s="1"/>
      <c r="B3969" s="47">
        <v>3608</v>
      </c>
      <c r="C3969" s="45">
        <v>1051131</v>
      </c>
      <c r="D3969" s="29"/>
      <c r="E3969" s="29"/>
      <c r="F3969" s="39" t="s">
        <v>3182</v>
      </c>
      <c r="G3969" s="29" t="s">
        <v>61</v>
      </c>
      <c r="H3969" s="70" t="s">
        <v>4779</v>
      </c>
      <c r="I3969" s="148" t="s">
        <v>33</v>
      </c>
      <c r="J3969" s="147" t="s">
        <v>33</v>
      </c>
      <c r="K3969" s="148" t="e">
        <v>#N/A</v>
      </c>
      <c r="L3969" s="148" t="s">
        <v>32</v>
      </c>
      <c r="M3969" s="147">
        <v>42551</v>
      </c>
      <c r="N3969" s="29" t="str">
        <f t="shared" si="860"/>
        <v/>
      </c>
      <c r="O3969" s="29" t="str">
        <f t="shared" si="861"/>
        <v/>
      </c>
      <c r="P3969" s="29" t="str">
        <f t="shared" si="862"/>
        <v/>
      </c>
      <c r="Q3969" s="29" t="str">
        <f t="shared" si="851"/>
        <v/>
      </c>
      <c r="R3969" s="29" t="str">
        <f t="shared" si="852"/>
        <v/>
      </c>
      <c r="S3969" s="29" t="str">
        <f t="shared" si="853"/>
        <v/>
      </c>
      <c r="T3969" s="29" t="str">
        <f t="shared" si="854"/>
        <v/>
      </c>
      <c r="U3969" s="29"/>
      <c r="V3969" s="29"/>
      <c r="W3969" s="38" t="s">
        <v>3180</v>
      </c>
      <c r="X3969" s="29" t="s">
        <v>158</v>
      </c>
      <c r="Y3969" s="146">
        <v>1274</v>
      </c>
      <c r="Z3969" s="33">
        <v>1630</v>
      </c>
      <c r="AA3969" s="34">
        <f t="shared" si="857"/>
        <v>0.27900000000000003</v>
      </c>
      <c r="AB3969" s="33">
        <f t="shared" si="858"/>
        <v>1630</v>
      </c>
      <c r="AC3969" s="34">
        <f t="shared" si="859"/>
        <v>0.27943413518551502</v>
      </c>
      <c r="AD3969" s="145">
        <f t="shared" si="865"/>
        <v>1358.3330000000001</v>
      </c>
      <c r="AE3969" s="105">
        <v>1061.6669999999999</v>
      </c>
      <c r="AF3969" s="34" t="s">
        <v>70</v>
      </c>
      <c r="AG3969" s="34" t="s">
        <v>70</v>
      </c>
      <c r="AH3969" s="34" t="s">
        <v>70</v>
      </c>
      <c r="AI3969" s="29">
        <v>0.33300000000000002</v>
      </c>
      <c r="AJ3969" s="29">
        <v>3.7299999999999998E-3</v>
      </c>
      <c r="AK3969" s="29">
        <v>16</v>
      </c>
      <c r="AL3969" s="29">
        <v>0</v>
      </c>
      <c r="AM3969" s="29" t="s">
        <v>28</v>
      </c>
      <c r="AN3969" s="158" t="s">
        <v>28</v>
      </c>
      <c r="AO3969" s="29" t="s">
        <v>27</v>
      </c>
      <c r="AP3969" s="29">
        <v>1</v>
      </c>
      <c r="AQ3969" s="29"/>
      <c r="AR3969" s="29"/>
      <c r="AS3969" s="29"/>
      <c r="AT3969" s="29"/>
      <c r="AU3969" s="144"/>
      <c r="AV3969" s="36" t="s">
        <v>28</v>
      </c>
      <c r="AW3969" s="102" t="s">
        <v>33</v>
      </c>
      <c r="AX3969" s="129" t="s">
        <v>33</v>
      </c>
      <c r="AY3969" s="106">
        <v>31</v>
      </c>
      <c r="BD3969" t="s">
        <v>4634</v>
      </c>
      <c r="BE3969" t="s">
        <v>4633</v>
      </c>
      <c r="BF3969">
        <v>0</v>
      </c>
      <c r="BH3969" t="str">
        <f t="shared" si="863"/>
        <v>AV</v>
      </c>
      <c r="BJ3969" t="str">
        <f t="shared" si="864"/>
        <v>OK</v>
      </c>
      <c r="BK3969" s="130">
        <v>1630</v>
      </c>
      <c r="BL3969" s="130" t="s">
        <v>37</v>
      </c>
      <c r="BM3969" s="131" t="s">
        <v>33</v>
      </c>
      <c r="BN3969" s="131" t="e">
        <v>#VALUE!</v>
      </c>
      <c r="BO3969">
        <v>1630</v>
      </c>
      <c r="BP3969">
        <v>24</v>
      </c>
    </row>
    <row r="3970" spans="1:68" ht="25.2" x14ac:dyDescent="0.3">
      <c r="A3970" s="1"/>
      <c r="B3970" s="47">
        <v>3609</v>
      </c>
      <c r="C3970" s="45">
        <v>1053706</v>
      </c>
      <c r="D3970" s="29"/>
      <c r="E3970" s="29"/>
      <c r="F3970" s="31" t="s">
        <v>3183</v>
      </c>
      <c r="G3970" s="29" t="s">
        <v>31</v>
      </c>
      <c r="H3970" s="29"/>
      <c r="I3970" s="148" t="s">
        <v>33</v>
      </c>
      <c r="J3970" s="147" t="s">
        <v>33</v>
      </c>
      <c r="K3970" s="148" t="e">
        <v>#N/A</v>
      </c>
      <c r="L3970" s="148" t="s">
        <v>32</v>
      </c>
      <c r="M3970" s="147">
        <v>42766</v>
      </c>
      <c r="N3970" s="29" t="str">
        <f t="shared" si="860"/>
        <v/>
      </c>
      <c r="O3970" s="29" t="str">
        <f t="shared" si="861"/>
        <v/>
      </c>
      <c r="P3970" s="29" t="str">
        <f t="shared" si="862"/>
        <v/>
      </c>
      <c r="Q3970" s="29" t="str">
        <f t="shared" si="851"/>
        <v/>
      </c>
      <c r="R3970" s="29" t="str">
        <f t="shared" si="852"/>
        <v/>
      </c>
      <c r="S3970" s="29" t="str">
        <f t="shared" si="853"/>
        <v/>
      </c>
      <c r="T3970" s="29" t="str">
        <f t="shared" si="854"/>
        <v/>
      </c>
      <c r="U3970" s="29"/>
      <c r="V3970" s="29"/>
      <c r="W3970" s="38" t="s">
        <v>3180</v>
      </c>
      <c r="X3970" s="29" t="s">
        <v>158</v>
      </c>
      <c r="Y3970" s="146">
        <v>1104</v>
      </c>
      <c r="Z3970" s="33">
        <v>1413</v>
      </c>
      <c r="AA3970" s="34">
        <f t="shared" si="857"/>
        <v>0.28000000000000003</v>
      </c>
      <c r="AB3970" s="33">
        <f t="shared" si="858"/>
        <v>1413</v>
      </c>
      <c r="AC3970" s="34">
        <f t="shared" si="859"/>
        <v>0.27989130434782611</v>
      </c>
      <c r="AD3970" s="145">
        <f t="shared" si="865"/>
        <v>1177.5</v>
      </c>
      <c r="AE3970" s="105">
        <v>920</v>
      </c>
      <c r="AF3970" s="34" t="s">
        <v>36</v>
      </c>
      <c r="AG3970" s="34" t="s">
        <v>36</v>
      </c>
      <c r="AH3970" s="34" t="s">
        <v>36</v>
      </c>
      <c r="AI3970" s="29">
        <v>0.55600000000000005</v>
      </c>
      <c r="AJ3970" s="29">
        <v>3.0000000000000001E-3</v>
      </c>
      <c r="AK3970" s="29">
        <v>0</v>
      </c>
      <c r="AL3970" s="29">
        <v>0</v>
      </c>
      <c r="AM3970" s="29" t="s">
        <v>28</v>
      </c>
      <c r="AN3970" s="44" t="s">
        <v>27</v>
      </c>
      <c r="AO3970" s="29" t="s">
        <v>28</v>
      </c>
      <c r="AP3970" s="29">
        <v>1</v>
      </c>
      <c r="AQ3970" s="29"/>
      <c r="AR3970" s="29"/>
      <c r="AS3970" s="29"/>
      <c r="AT3970" s="29"/>
      <c r="AU3970" s="144"/>
      <c r="AV3970" s="36" t="s">
        <v>28</v>
      </c>
      <c r="AW3970" s="102">
        <v>42551</v>
      </c>
      <c r="AX3970" s="129" t="s">
        <v>33</v>
      </c>
      <c r="AY3970" s="106">
        <v>34</v>
      </c>
      <c r="BD3970" t="s">
        <v>1724</v>
      </c>
      <c r="BE3970" t="s">
        <v>4633</v>
      </c>
      <c r="BF3970" t="s">
        <v>4747</v>
      </c>
      <c r="BH3970" t="str">
        <f t="shared" si="863"/>
        <v/>
      </c>
      <c r="BJ3970" t="str">
        <f t="shared" si="864"/>
        <v>OK</v>
      </c>
      <c r="BK3970" s="130" t="s">
        <v>5302</v>
      </c>
      <c r="BL3970" s="130" t="e">
        <v>#VALUE!</v>
      </c>
      <c r="BM3970" s="131" t="s">
        <v>33</v>
      </c>
      <c r="BN3970" s="131" t="e">
        <v>#VALUE!</v>
      </c>
      <c r="BO3970" t="e">
        <v>#N/A</v>
      </c>
      <c r="BP3970">
        <v>0</v>
      </c>
    </row>
    <row r="3971" spans="1:68" ht="25.2" x14ac:dyDescent="0.3">
      <c r="A3971" s="1"/>
      <c r="B3971" s="47">
        <v>3610</v>
      </c>
      <c r="C3971" s="45">
        <v>1051119</v>
      </c>
      <c r="D3971" s="29"/>
      <c r="E3971" s="29"/>
      <c r="F3971" s="31" t="s">
        <v>3184</v>
      </c>
      <c r="G3971" s="29" t="s">
        <v>31</v>
      </c>
      <c r="H3971" s="29"/>
      <c r="I3971" s="148" t="s">
        <v>33</v>
      </c>
      <c r="J3971" s="147" t="s">
        <v>33</v>
      </c>
      <c r="K3971" s="148" t="e">
        <v>#N/A</v>
      </c>
      <c r="L3971" s="148" t="s">
        <v>32</v>
      </c>
      <c r="M3971" s="147">
        <v>42551</v>
      </c>
      <c r="N3971" s="29" t="str">
        <f t="shared" si="860"/>
        <v/>
      </c>
      <c r="O3971" s="29" t="str">
        <f t="shared" si="861"/>
        <v/>
      </c>
      <c r="P3971" s="29" t="str">
        <f t="shared" si="862"/>
        <v/>
      </c>
      <c r="Q3971" s="29" t="str">
        <f t="shared" si="851"/>
        <v/>
      </c>
      <c r="R3971" s="29" t="str">
        <f t="shared" si="852"/>
        <v/>
      </c>
      <c r="S3971" s="29" t="str">
        <f t="shared" si="853"/>
        <v/>
      </c>
      <c r="T3971" s="29" t="str">
        <f t="shared" si="854"/>
        <v/>
      </c>
      <c r="U3971" s="29"/>
      <c r="V3971" s="29"/>
      <c r="W3971" s="38" t="s">
        <v>3180</v>
      </c>
      <c r="X3971" s="29" t="s">
        <v>158</v>
      </c>
      <c r="Y3971" s="146">
        <v>1594</v>
      </c>
      <c r="Z3971" s="33">
        <v>2040</v>
      </c>
      <c r="AA3971" s="34">
        <f t="shared" si="857"/>
        <v>0.28000000000000003</v>
      </c>
      <c r="AB3971" s="33">
        <f t="shared" si="858"/>
        <v>2040</v>
      </c>
      <c r="AC3971" s="34">
        <f t="shared" si="859"/>
        <v>0.27979956833113373</v>
      </c>
      <c r="AD3971" s="145">
        <f t="shared" si="865"/>
        <v>1700</v>
      </c>
      <c r="AE3971" s="105">
        <v>1328.3330000000001</v>
      </c>
      <c r="AF3971" s="34" t="s">
        <v>36</v>
      </c>
      <c r="AG3971" s="34" t="s">
        <v>36</v>
      </c>
      <c r="AH3971" s="34" t="s">
        <v>36</v>
      </c>
      <c r="AI3971" s="29">
        <v>0.95299999999999996</v>
      </c>
      <c r="AJ3971" s="29">
        <v>8.0000000000000002E-3</v>
      </c>
      <c r="AK3971" s="29">
        <v>0</v>
      </c>
      <c r="AL3971" s="29">
        <v>0</v>
      </c>
      <c r="AM3971" s="29" t="s">
        <v>28</v>
      </c>
      <c r="AN3971" s="44" t="s">
        <v>27</v>
      </c>
      <c r="AO3971" s="29" t="s">
        <v>28</v>
      </c>
      <c r="AP3971" s="29">
        <v>6</v>
      </c>
      <c r="AQ3971" s="29"/>
      <c r="AR3971" s="29"/>
      <c r="AS3971" s="29"/>
      <c r="AT3971" s="29"/>
      <c r="AU3971" s="144"/>
      <c r="AV3971" s="36" t="s">
        <v>28</v>
      </c>
      <c r="AW3971" s="102">
        <v>42551</v>
      </c>
      <c r="AX3971" s="129" t="s">
        <v>33</v>
      </c>
      <c r="AY3971" s="106">
        <v>30</v>
      </c>
      <c r="BD3971" t="s">
        <v>1724</v>
      </c>
      <c r="BE3971" t="s">
        <v>4633</v>
      </c>
      <c r="BF3971" t="s">
        <v>4747</v>
      </c>
      <c r="BH3971" t="str">
        <f t="shared" si="863"/>
        <v/>
      </c>
      <c r="BJ3971" t="str">
        <f t="shared" si="864"/>
        <v>OK</v>
      </c>
      <c r="BK3971" s="130" t="s">
        <v>5302</v>
      </c>
      <c r="BL3971" s="130" t="e">
        <v>#VALUE!</v>
      </c>
      <c r="BM3971" s="131" t="s">
        <v>33</v>
      </c>
      <c r="BN3971" s="131" t="e">
        <v>#VALUE!</v>
      </c>
      <c r="BO3971" t="e">
        <v>#N/A</v>
      </c>
      <c r="BP3971">
        <v>0</v>
      </c>
    </row>
    <row r="3972" spans="1:68" ht="25.2" x14ac:dyDescent="0.3">
      <c r="A3972" s="1"/>
      <c r="B3972" s="47">
        <v>3611</v>
      </c>
      <c r="C3972" s="45">
        <v>1051329</v>
      </c>
      <c r="D3972" s="29"/>
      <c r="E3972" s="29"/>
      <c r="F3972" s="31" t="s">
        <v>3185</v>
      </c>
      <c r="G3972" s="29" t="s">
        <v>31</v>
      </c>
      <c r="H3972" s="29"/>
      <c r="I3972" s="148" t="s">
        <v>33</v>
      </c>
      <c r="J3972" s="147" t="s">
        <v>33</v>
      </c>
      <c r="K3972" s="148" t="e">
        <v>#N/A</v>
      </c>
      <c r="L3972" s="148" t="s">
        <v>32</v>
      </c>
      <c r="M3972" s="147">
        <v>42766</v>
      </c>
      <c r="N3972" s="29" t="str">
        <f t="shared" si="860"/>
        <v/>
      </c>
      <c r="O3972" s="29" t="str">
        <f t="shared" si="861"/>
        <v/>
      </c>
      <c r="P3972" s="29" t="str">
        <f t="shared" si="862"/>
        <v/>
      </c>
      <c r="Q3972" s="29" t="str">
        <f t="shared" si="851"/>
        <v/>
      </c>
      <c r="R3972" s="29" t="str">
        <f t="shared" si="852"/>
        <v/>
      </c>
      <c r="S3972" s="29" t="str">
        <f t="shared" si="853"/>
        <v/>
      </c>
      <c r="T3972" s="29" t="str">
        <f t="shared" si="854"/>
        <v/>
      </c>
      <c r="U3972" s="29"/>
      <c r="V3972" s="29"/>
      <c r="W3972" s="38" t="s">
        <v>3180</v>
      </c>
      <c r="X3972" s="29" t="s">
        <v>158</v>
      </c>
      <c r="Y3972" s="146">
        <v>5534</v>
      </c>
      <c r="Z3972" s="33">
        <v>7083</v>
      </c>
      <c r="AA3972" s="34">
        <f t="shared" si="857"/>
        <v>0.28000000000000003</v>
      </c>
      <c r="AB3972" s="33">
        <f t="shared" si="858"/>
        <v>7083</v>
      </c>
      <c r="AC3972" s="34">
        <f t="shared" si="859"/>
        <v>0.27990594290524434</v>
      </c>
      <c r="AD3972" s="145">
        <f t="shared" si="865"/>
        <v>5902.5</v>
      </c>
      <c r="AE3972" s="105">
        <v>4611.6670000000004</v>
      </c>
      <c r="AF3972" s="34" t="s">
        <v>36</v>
      </c>
      <c r="AG3972" s="34" t="s">
        <v>36</v>
      </c>
      <c r="AH3972" s="34" t="s">
        <v>36</v>
      </c>
      <c r="AI3972" s="29">
        <v>4.0579999999999998</v>
      </c>
      <c r="AJ3972" s="29">
        <v>2.351E-2</v>
      </c>
      <c r="AK3972" s="29">
        <v>0</v>
      </c>
      <c r="AL3972" s="29">
        <v>0</v>
      </c>
      <c r="AM3972" s="29" t="s">
        <v>28</v>
      </c>
      <c r="AN3972" s="44" t="s">
        <v>27</v>
      </c>
      <c r="AO3972" s="29" t="s">
        <v>28</v>
      </c>
      <c r="AP3972" s="29">
        <v>1</v>
      </c>
      <c r="AQ3972" s="29"/>
      <c r="AR3972" s="29"/>
      <c r="AS3972" s="29"/>
      <c r="AT3972" s="29"/>
      <c r="AU3972" s="144"/>
      <c r="AV3972" s="36" t="s">
        <v>28</v>
      </c>
      <c r="AW3972" s="102">
        <v>42551</v>
      </c>
      <c r="AX3972" s="129" t="s">
        <v>33</v>
      </c>
      <c r="AY3972" s="106" t="e">
        <v>#N/A</v>
      </c>
      <c r="BD3972" t="s">
        <v>1724</v>
      </c>
      <c r="BE3972" t="s">
        <v>4633</v>
      </c>
      <c r="BF3972" t="s">
        <v>4747</v>
      </c>
      <c r="BH3972" t="str">
        <f t="shared" si="863"/>
        <v/>
      </c>
      <c r="BJ3972" t="str">
        <f t="shared" si="864"/>
        <v>OK</v>
      </c>
      <c r="BK3972" s="130" t="s">
        <v>5302</v>
      </c>
      <c r="BL3972" s="130" t="e">
        <v>#VALUE!</v>
      </c>
      <c r="BM3972" s="131" t="s">
        <v>33</v>
      </c>
      <c r="BN3972" s="131" t="e">
        <v>#VALUE!</v>
      </c>
      <c r="BO3972" t="e">
        <v>#N/A</v>
      </c>
      <c r="BP3972">
        <v>0</v>
      </c>
    </row>
    <row r="3973" spans="1:68" ht="25.2" x14ac:dyDescent="0.3">
      <c r="A3973" s="1"/>
      <c r="B3973" s="47">
        <v>3612</v>
      </c>
      <c r="C3973" s="45">
        <v>1051104</v>
      </c>
      <c r="D3973" s="29"/>
      <c r="E3973" s="29"/>
      <c r="F3973" s="31" t="s">
        <v>3186</v>
      </c>
      <c r="G3973" s="29" t="s">
        <v>31</v>
      </c>
      <c r="H3973" s="29"/>
      <c r="I3973" s="148" t="s">
        <v>33</v>
      </c>
      <c r="J3973" s="147" t="s">
        <v>33</v>
      </c>
      <c r="K3973" s="148" t="e">
        <v>#N/A</v>
      </c>
      <c r="L3973" s="148" t="s">
        <v>32</v>
      </c>
      <c r="M3973" s="147">
        <v>42766</v>
      </c>
      <c r="N3973" s="29" t="str">
        <f t="shared" si="860"/>
        <v/>
      </c>
      <c r="O3973" s="29" t="str">
        <f t="shared" si="861"/>
        <v/>
      </c>
      <c r="P3973" s="29" t="str">
        <f t="shared" si="862"/>
        <v/>
      </c>
      <c r="Q3973" s="29" t="str">
        <f t="shared" si="851"/>
        <v/>
      </c>
      <c r="R3973" s="29" t="str">
        <f t="shared" si="852"/>
        <v/>
      </c>
      <c r="S3973" s="29" t="str">
        <f t="shared" si="853"/>
        <v/>
      </c>
      <c r="T3973" s="29" t="str">
        <f t="shared" si="854"/>
        <v/>
      </c>
      <c r="U3973" s="29"/>
      <c r="V3973" s="29"/>
      <c r="W3973" s="38" t="s">
        <v>3180</v>
      </c>
      <c r="X3973" s="29" t="s">
        <v>158</v>
      </c>
      <c r="Y3973" s="146">
        <v>3121</v>
      </c>
      <c r="Z3973" s="33">
        <v>3995</v>
      </c>
      <c r="AA3973" s="34">
        <f t="shared" si="857"/>
        <v>0.28000000000000003</v>
      </c>
      <c r="AB3973" s="33">
        <f t="shared" si="858"/>
        <v>3995</v>
      </c>
      <c r="AC3973" s="34">
        <f t="shared" si="859"/>
        <v>0.28003874143399432</v>
      </c>
      <c r="AD3973" s="145">
        <f t="shared" si="865"/>
        <v>3329.1669999999999</v>
      </c>
      <c r="AE3973" s="105">
        <v>2600.8330000000001</v>
      </c>
      <c r="AF3973" s="34" t="s">
        <v>36</v>
      </c>
      <c r="AG3973" s="34" t="s">
        <v>36</v>
      </c>
      <c r="AH3973" s="34" t="s">
        <v>36</v>
      </c>
      <c r="AI3973" s="29">
        <v>2.4500000000000002</v>
      </c>
      <c r="AJ3973" s="29">
        <v>3.5569999999999997E-2</v>
      </c>
      <c r="AK3973" s="29">
        <v>0</v>
      </c>
      <c r="AL3973" s="29">
        <v>0</v>
      </c>
      <c r="AM3973" s="29" t="s">
        <v>28</v>
      </c>
      <c r="AN3973" s="44" t="s">
        <v>27</v>
      </c>
      <c r="AO3973" s="29" t="s">
        <v>28</v>
      </c>
      <c r="AP3973" s="29">
        <v>4</v>
      </c>
      <c r="AQ3973" s="29"/>
      <c r="AR3973" s="29"/>
      <c r="AS3973" s="29"/>
      <c r="AT3973" s="29"/>
      <c r="AU3973" s="144"/>
      <c r="AV3973" s="36" t="s">
        <v>28</v>
      </c>
      <c r="AW3973" s="102">
        <v>42551</v>
      </c>
      <c r="AX3973" s="129" t="s">
        <v>33</v>
      </c>
      <c r="AY3973" s="106" t="e">
        <v>#N/A</v>
      </c>
      <c r="BD3973" t="s">
        <v>1724</v>
      </c>
      <c r="BE3973" t="s">
        <v>4633</v>
      </c>
      <c r="BF3973">
        <v>0</v>
      </c>
      <c r="BH3973" t="str">
        <f t="shared" si="863"/>
        <v/>
      </c>
      <c r="BJ3973" t="str">
        <f t="shared" si="864"/>
        <v>OK</v>
      </c>
      <c r="BK3973" s="130" t="s">
        <v>5302</v>
      </c>
      <c r="BL3973" s="130" t="e">
        <v>#VALUE!</v>
      </c>
      <c r="BM3973" s="131" t="s">
        <v>33</v>
      </c>
      <c r="BN3973" s="131" t="e">
        <v>#VALUE!</v>
      </c>
      <c r="BO3973" t="e">
        <v>#N/A</v>
      </c>
      <c r="BP3973">
        <v>0</v>
      </c>
    </row>
    <row r="3974" spans="1:68" ht="25.2" x14ac:dyDescent="0.3">
      <c r="A3974" s="1"/>
      <c r="B3974" s="47">
        <v>3613</v>
      </c>
      <c r="C3974" s="45">
        <v>1051330</v>
      </c>
      <c r="D3974" s="29"/>
      <c r="E3974" s="29"/>
      <c r="F3974" s="39" t="s">
        <v>3187</v>
      </c>
      <c r="G3974" s="29" t="s">
        <v>61</v>
      </c>
      <c r="H3974" s="70" t="s">
        <v>69</v>
      </c>
      <c r="I3974" s="148" t="s">
        <v>33</v>
      </c>
      <c r="J3974" s="147" t="s">
        <v>33</v>
      </c>
      <c r="K3974" s="148" t="e">
        <v>#N/A</v>
      </c>
      <c r="L3974" s="148" t="s">
        <v>32</v>
      </c>
      <c r="M3974" s="147">
        <v>42766</v>
      </c>
      <c r="N3974" s="29" t="str">
        <f t="shared" si="860"/>
        <v/>
      </c>
      <c r="O3974" s="29" t="str">
        <f t="shared" si="861"/>
        <v/>
      </c>
      <c r="P3974" s="29" t="str">
        <f t="shared" si="862"/>
        <v/>
      </c>
      <c r="Q3974" s="29" t="str">
        <f t="shared" si="851"/>
        <v/>
      </c>
      <c r="R3974" s="29" t="str">
        <f t="shared" si="852"/>
        <v/>
      </c>
      <c r="S3974" s="29" t="str">
        <f t="shared" si="853"/>
        <v/>
      </c>
      <c r="T3974" s="29" t="str">
        <f t="shared" si="854"/>
        <v/>
      </c>
      <c r="U3974" s="29"/>
      <c r="V3974" s="29"/>
      <c r="W3974" s="38" t="s">
        <v>3180</v>
      </c>
      <c r="X3974" s="29" t="s">
        <v>158</v>
      </c>
      <c r="Y3974" s="146">
        <v>7058</v>
      </c>
      <c r="Z3974" s="33">
        <v>7764</v>
      </c>
      <c r="AA3974" s="34">
        <f t="shared" si="857"/>
        <v>0.1</v>
      </c>
      <c r="AB3974" s="33">
        <f t="shared" si="858"/>
        <v>7764</v>
      </c>
      <c r="AC3974" s="34">
        <f t="shared" si="859"/>
        <v>0.10002827429706571</v>
      </c>
      <c r="AD3974" s="145">
        <f t="shared" si="865"/>
        <v>6470</v>
      </c>
      <c r="AE3974" s="105">
        <v>5881.6670000000004</v>
      </c>
      <c r="AF3974" s="34" t="e">
        <v>#N/A</v>
      </c>
      <c r="AG3974" s="34" t="e">
        <v>#N/A</v>
      </c>
      <c r="AH3974" s="34" t="e">
        <v>#N/A</v>
      </c>
      <c r="AI3974" s="29">
        <v>6.2270000000000003</v>
      </c>
      <c r="AJ3974" s="29">
        <v>3.3750000000000002E-2</v>
      </c>
      <c r="AK3974" s="29">
        <v>0</v>
      </c>
      <c r="AL3974" s="29">
        <v>0</v>
      </c>
      <c r="AM3974" s="29" t="s">
        <v>27</v>
      </c>
      <c r="AN3974" s="44" t="s">
        <v>27</v>
      </c>
      <c r="AO3974" s="29" t="s">
        <v>27</v>
      </c>
      <c r="AP3974" s="29">
        <v>1</v>
      </c>
      <c r="AQ3974" s="29"/>
      <c r="AR3974" s="29"/>
      <c r="AS3974" s="29"/>
      <c r="AT3974" s="29"/>
      <c r="AU3974" s="144"/>
      <c r="AV3974" s="36" t="s">
        <v>28</v>
      </c>
      <c r="AW3974" s="102">
        <v>42551</v>
      </c>
      <c r="AX3974" s="129" t="s">
        <v>33</v>
      </c>
      <c r="AY3974" s="106" t="e">
        <v>#N/A</v>
      </c>
      <c r="BD3974" t="s">
        <v>1724</v>
      </c>
      <c r="BE3974" t="e">
        <v>#N/A</v>
      </c>
      <c r="BF3974" t="e">
        <v>#N/A</v>
      </c>
      <c r="BH3974" t="str">
        <f t="shared" si="863"/>
        <v/>
      </c>
      <c r="BJ3974" t="str">
        <f t="shared" si="864"/>
        <v>OK</v>
      </c>
      <c r="BK3974" s="130" t="s">
        <v>5302</v>
      </c>
      <c r="BL3974" s="130" t="e">
        <v>#VALUE!</v>
      </c>
      <c r="BM3974" s="131" t="s">
        <v>33</v>
      </c>
      <c r="BN3974" s="131" t="e">
        <v>#VALUE!</v>
      </c>
      <c r="BO3974" t="e">
        <v>#N/A</v>
      </c>
      <c r="BP3974">
        <v>0</v>
      </c>
    </row>
    <row r="3975" spans="1:68" ht="25.2" x14ac:dyDescent="0.3">
      <c r="A3975" s="1"/>
      <c r="B3975" s="47">
        <v>3614</v>
      </c>
      <c r="C3975" s="45">
        <v>1051105</v>
      </c>
      <c r="D3975" s="29"/>
      <c r="E3975" s="29"/>
      <c r="F3975" s="31" t="s">
        <v>3188</v>
      </c>
      <c r="G3975" s="29" t="s">
        <v>31</v>
      </c>
      <c r="H3975" s="29"/>
      <c r="I3975" s="148" t="s">
        <v>33</v>
      </c>
      <c r="J3975" s="147" t="s">
        <v>33</v>
      </c>
      <c r="K3975" s="148" t="e">
        <v>#N/A</v>
      </c>
      <c r="L3975" s="148" t="s">
        <v>32</v>
      </c>
      <c r="M3975" s="147" t="s">
        <v>33</v>
      </c>
      <c r="N3975" s="29" t="str">
        <f t="shared" si="860"/>
        <v/>
      </c>
      <c r="O3975" s="29" t="str">
        <f t="shared" si="861"/>
        <v/>
      </c>
      <c r="P3975" s="29" t="str">
        <f t="shared" si="862"/>
        <v/>
      </c>
      <c r="Q3975" s="29" t="str">
        <f t="shared" si="851"/>
        <v/>
      </c>
      <c r="R3975" s="29" t="str">
        <f t="shared" si="852"/>
        <v/>
      </c>
      <c r="S3975" s="29" t="str">
        <f t="shared" si="853"/>
        <v/>
      </c>
      <c r="T3975" s="29" t="str">
        <f t="shared" si="854"/>
        <v/>
      </c>
      <c r="U3975" s="29"/>
      <c r="V3975" s="29"/>
      <c r="W3975" s="38" t="s">
        <v>3180</v>
      </c>
      <c r="X3975" s="29" t="s">
        <v>158</v>
      </c>
      <c r="Y3975" s="146">
        <v>4808</v>
      </c>
      <c r="Z3975" s="33">
        <v>6154</v>
      </c>
      <c r="AA3975" s="34">
        <f t="shared" si="857"/>
        <v>0.28000000000000003</v>
      </c>
      <c r="AB3975" s="33">
        <f t="shared" si="858"/>
        <v>6154</v>
      </c>
      <c r="AC3975" s="34">
        <f t="shared" si="859"/>
        <v>0.27994989351498384</v>
      </c>
      <c r="AD3975" s="145">
        <f t="shared" si="865"/>
        <v>5128.3329999999996</v>
      </c>
      <c r="AE3975" s="105">
        <v>4006.6669999999999</v>
      </c>
      <c r="AF3975" s="34" t="s">
        <v>36</v>
      </c>
      <c r="AG3975" s="34" t="s">
        <v>36</v>
      </c>
      <c r="AH3975" s="34" t="s">
        <v>36</v>
      </c>
      <c r="AI3975" s="29">
        <v>5.5110000000000001</v>
      </c>
      <c r="AJ3975" s="29">
        <v>0.08</v>
      </c>
      <c r="AK3975" s="29">
        <v>0</v>
      </c>
      <c r="AL3975" s="29">
        <v>0</v>
      </c>
      <c r="AM3975" s="29" t="s">
        <v>28</v>
      </c>
      <c r="AN3975" s="44" t="s">
        <v>27</v>
      </c>
      <c r="AO3975" s="29" t="s">
        <v>28</v>
      </c>
      <c r="AP3975" s="29">
        <v>4</v>
      </c>
      <c r="AQ3975" s="29"/>
      <c r="AR3975" s="29"/>
      <c r="AS3975" s="29"/>
      <c r="AT3975" s="29"/>
      <c r="AU3975" s="144"/>
      <c r="AV3975" s="36" t="s">
        <v>28</v>
      </c>
      <c r="AW3975" s="102">
        <v>42551</v>
      </c>
      <c r="AX3975" s="129" t="s">
        <v>33</v>
      </c>
      <c r="AY3975" s="106">
        <v>464</v>
      </c>
      <c r="BD3975" t="s">
        <v>1724</v>
      </c>
      <c r="BE3975" t="s">
        <v>4633</v>
      </c>
      <c r="BF3975">
        <v>0</v>
      </c>
      <c r="BH3975" t="str">
        <f t="shared" si="863"/>
        <v/>
      </c>
      <c r="BJ3975" t="str">
        <f t="shared" si="864"/>
        <v>OK</v>
      </c>
      <c r="BK3975" s="130" t="s">
        <v>5302</v>
      </c>
      <c r="BL3975" s="130" t="e">
        <v>#VALUE!</v>
      </c>
      <c r="BM3975" s="131" t="s">
        <v>33</v>
      </c>
      <c r="BN3975" s="131" t="e">
        <v>#VALUE!</v>
      </c>
      <c r="BO3975" t="e">
        <v>#N/A</v>
      </c>
      <c r="BP3975">
        <v>0</v>
      </c>
    </row>
    <row r="3976" spans="1:68" ht="25.2" x14ac:dyDescent="0.3">
      <c r="A3976" s="1"/>
      <c r="B3976" s="47">
        <v>3615</v>
      </c>
      <c r="C3976" s="45">
        <v>1054802</v>
      </c>
      <c r="D3976" s="29"/>
      <c r="E3976" s="29"/>
      <c r="F3976" s="39" t="s">
        <v>3189</v>
      </c>
      <c r="G3976" s="29" t="s">
        <v>61</v>
      </c>
      <c r="H3976" s="70" t="s">
        <v>69</v>
      </c>
      <c r="I3976" s="148" t="s">
        <v>33</v>
      </c>
      <c r="J3976" s="147" t="s">
        <v>33</v>
      </c>
      <c r="K3976" s="148" t="e">
        <v>#N/A</v>
      </c>
      <c r="L3976" s="148" t="s">
        <v>32</v>
      </c>
      <c r="M3976" s="147">
        <v>42551</v>
      </c>
      <c r="N3976" s="29" t="str">
        <f t="shared" si="860"/>
        <v/>
      </c>
      <c r="O3976" s="29" t="str">
        <f t="shared" si="861"/>
        <v/>
      </c>
      <c r="P3976" s="29" t="str">
        <f t="shared" si="862"/>
        <v/>
      </c>
      <c r="Q3976" s="29" t="str">
        <f t="shared" si="851"/>
        <v/>
      </c>
      <c r="R3976" s="29" t="str">
        <f t="shared" si="852"/>
        <v/>
      </c>
      <c r="S3976" s="29" t="str">
        <f t="shared" si="853"/>
        <v/>
      </c>
      <c r="T3976" s="29" t="str">
        <f t="shared" si="854"/>
        <v/>
      </c>
      <c r="U3976" s="29"/>
      <c r="V3976" s="29"/>
      <c r="W3976" s="38" t="s">
        <v>3180</v>
      </c>
      <c r="X3976" s="29" t="s">
        <v>158</v>
      </c>
      <c r="Y3976" s="146">
        <v>8970</v>
      </c>
      <c r="Z3976" s="33">
        <v>9867</v>
      </c>
      <c r="AA3976" s="34">
        <f t="shared" si="857"/>
        <v>0.1</v>
      </c>
      <c r="AB3976" s="33">
        <f t="shared" si="858"/>
        <v>9867</v>
      </c>
      <c r="AC3976" s="34">
        <f t="shared" si="859"/>
        <v>0.1</v>
      </c>
      <c r="AD3976" s="145">
        <f t="shared" si="865"/>
        <v>8222.5</v>
      </c>
      <c r="AE3976" s="105">
        <v>7475</v>
      </c>
      <c r="AF3976" s="34" t="s">
        <v>70</v>
      </c>
      <c r="AG3976" s="34" t="s">
        <v>73</v>
      </c>
      <c r="AH3976" s="34" t="s">
        <v>73</v>
      </c>
      <c r="AI3976" s="29">
        <v>9.6910000000000007</v>
      </c>
      <c r="AJ3976" s="29">
        <v>7.2599999999999998E-2</v>
      </c>
      <c r="AK3976" s="29">
        <v>0</v>
      </c>
      <c r="AL3976" s="29">
        <v>0</v>
      </c>
      <c r="AM3976" s="29" t="s">
        <v>27</v>
      </c>
      <c r="AN3976" s="44" t="s">
        <v>27</v>
      </c>
      <c r="AO3976" s="29" t="s">
        <v>27</v>
      </c>
      <c r="AP3976" s="29">
        <v>1</v>
      </c>
      <c r="AQ3976" s="29"/>
      <c r="AR3976" s="29"/>
      <c r="AS3976" s="29"/>
      <c r="AT3976" s="29"/>
      <c r="AU3976" s="144"/>
      <c r="AV3976" s="36" t="s">
        <v>28</v>
      </c>
      <c r="AW3976" s="102">
        <v>42551</v>
      </c>
      <c r="AX3976" s="129" t="s">
        <v>33</v>
      </c>
      <c r="AY3976" s="106" t="e">
        <v>#N/A</v>
      </c>
      <c r="BD3976" t="s">
        <v>1724</v>
      </c>
      <c r="BE3976" t="s">
        <v>4633</v>
      </c>
      <c r="BF3976" t="s">
        <v>4747</v>
      </c>
      <c r="BH3976" t="str">
        <f t="shared" si="863"/>
        <v/>
      </c>
      <c r="BJ3976" t="str">
        <f t="shared" si="864"/>
        <v>OK</v>
      </c>
      <c r="BK3976" s="130" t="s">
        <v>5302</v>
      </c>
      <c r="BL3976" s="130" t="e">
        <v>#VALUE!</v>
      </c>
      <c r="BM3976" s="131" t="s">
        <v>33</v>
      </c>
      <c r="BN3976" s="131" t="e">
        <v>#VALUE!</v>
      </c>
      <c r="BO3976" t="e">
        <v>#N/A</v>
      </c>
      <c r="BP3976">
        <v>0</v>
      </c>
    </row>
    <row r="3977" spans="1:68" ht="25.2" x14ac:dyDescent="0.3">
      <c r="A3977" s="1"/>
      <c r="B3977" s="47">
        <v>3616</v>
      </c>
      <c r="C3977" s="45">
        <v>1054783</v>
      </c>
      <c r="D3977" s="29"/>
      <c r="E3977" s="29"/>
      <c r="F3977" s="31" t="s">
        <v>3190</v>
      </c>
      <c r="G3977" s="29" t="s">
        <v>31</v>
      </c>
      <c r="H3977" s="29"/>
      <c r="I3977" s="148" t="s">
        <v>33</v>
      </c>
      <c r="J3977" s="147" t="s">
        <v>33</v>
      </c>
      <c r="K3977" s="148" t="e">
        <v>#N/A</v>
      </c>
      <c r="L3977" s="148" t="s">
        <v>32</v>
      </c>
      <c r="M3977" s="147">
        <v>42551</v>
      </c>
      <c r="N3977" s="29" t="str">
        <f t="shared" si="860"/>
        <v/>
      </c>
      <c r="O3977" s="29" t="str">
        <f t="shared" si="861"/>
        <v/>
      </c>
      <c r="P3977" s="29" t="str">
        <f t="shared" si="862"/>
        <v/>
      </c>
      <c r="Q3977" s="29" t="str">
        <f t="shared" si="851"/>
        <v/>
      </c>
      <c r="R3977" s="29" t="str">
        <f t="shared" si="852"/>
        <v/>
      </c>
      <c r="S3977" s="29" t="str">
        <f t="shared" si="853"/>
        <v/>
      </c>
      <c r="T3977" s="29" t="str">
        <f t="shared" si="854"/>
        <v/>
      </c>
      <c r="U3977" s="29"/>
      <c r="V3977" s="29"/>
      <c r="W3977" s="38" t="s">
        <v>3180</v>
      </c>
      <c r="X3977" s="29" t="s">
        <v>158</v>
      </c>
      <c r="Y3977" s="146">
        <v>9413</v>
      </c>
      <c r="Z3977" s="33">
        <v>12048</v>
      </c>
      <c r="AA3977" s="34">
        <f t="shared" si="857"/>
        <v>0.28000000000000003</v>
      </c>
      <c r="AB3977" s="33">
        <f t="shared" si="858"/>
        <v>12048</v>
      </c>
      <c r="AC3977" s="34">
        <f t="shared" si="859"/>
        <v>0.27993195453385933</v>
      </c>
      <c r="AD3977" s="145">
        <f t="shared" si="865"/>
        <v>10040</v>
      </c>
      <c r="AE3977" s="105">
        <v>7844.1670000000004</v>
      </c>
      <c r="AF3977" s="34" t="s">
        <v>36</v>
      </c>
      <c r="AG3977" s="34" t="s">
        <v>36</v>
      </c>
      <c r="AH3977" s="34" t="s">
        <v>36</v>
      </c>
      <c r="AI3977" s="29">
        <v>8.2669999999999995</v>
      </c>
      <c r="AJ3977" s="29">
        <v>0.10065</v>
      </c>
      <c r="AK3977" s="29">
        <v>0</v>
      </c>
      <c r="AL3977" s="29">
        <v>0</v>
      </c>
      <c r="AM3977" s="29" t="s">
        <v>28</v>
      </c>
      <c r="AN3977" s="44" t="s">
        <v>27</v>
      </c>
      <c r="AO3977" s="29" t="s">
        <v>28</v>
      </c>
      <c r="AP3977" s="29">
        <v>1</v>
      </c>
      <c r="AQ3977" s="29"/>
      <c r="AR3977" s="29"/>
      <c r="AS3977" s="29"/>
      <c r="AT3977" s="29"/>
      <c r="AU3977" s="144"/>
      <c r="AV3977" s="36" t="s">
        <v>28</v>
      </c>
      <c r="AW3977" s="102">
        <v>42551</v>
      </c>
      <c r="AX3977" s="129" t="s">
        <v>33</v>
      </c>
      <c r="AY3977" s="106" t="e">
        <v>#N/A</v>
      </c>
      <c r="BD3977" t="s">
        <v>1724</v>
      </c>
      <c r="BE3977" t="s">
        <v>4633</v>
      </c>
      <c r="BF3977" t="s">
        <v>4747</v>
      </c>
      <c r="BH3977" t="str">
        <f t="shared" si="863"/>
        <v/>
      </c>
      <c r="BJ3977" t="str">
        <f t="shared" si="864"/>
        <v>OK</v>
      </c>
      <c r="BK3977" s="130" t="s">
        <v>5302</v>
      </c>
      <c r="BL3977" s="130" t="e">
        <v>#VALUE!</v>
      </c>
      <c r="BM3977" s="131" t="s">
        <v>33</v>
      </c>
      <c r="BN3977" s="131" t="e">
        <v>#VALUE!</v>
      </c>
      <c r="BO3977" t="e">
        <v>#N/A</v>
      </c>
      <c r="BP3977">
        <v>0</v>
      </c>
    </row>
    <row r="3978" spans="1:68" ht="25.2" x14ac:dyDescent="0.3">
      <c r="A3978" s="1"/>
      <c r="B3978" s="47">
        <v>3617</v>
      </c>
      <c r="C3978" s="45">
        <v>1051122</v>
      </c>
      <c r="D3978" s="29"/>
      <c r="E3978" s="29"/>
      <c r="F3978" s="39" t="s">
        <v>3191</v>
      </c>
      <c r="G3978" s="29" t="s">
        <v>61</v>
      </c>
      <c r="H3978" s="70" t="s">
        <v>69</v>
      </c>
      <c r="I3978" s="148" t="s">
        <v>33</v>
      </c>
      <c r="J3978" s="147" t="s">
        <v>33</v>
      </c>
      <c r="K3978" s="148" t="e">
        <v>#N/A</v>
      </c>
      <c r="L3978" s="148" t="s">
        <v>32</v>
      </c>
      <c r="M3978" s="147" t="s">
        <v>33</v>
      </c>
      <c r="N3978" s="29" t="str">
        <f t="shared" si="860"/>
        <v/>
      </c>
      <c r="O3978" s="29" t="str">
        <f t="shared" si="861"/>
        <v/>
      </c>
      <c r="P3978" s="29" t="str">
        <f t="shared" si="862"/>
        <v/>
      </c>
      <c r="Q3978" s="29" t="str">
        <f t="shared" si="851"/>
        <v/>
      </c>
      <c r="R3978" s="29" t="str">
        <f t="shared" si="852"/>
        <v/>
      </c>
      <c r="S3978" s="29" t="str">
        <f t="shared" si="853"/>
        <v/>
      </c>
      <c r="T3978" s="29" t="str">
        <f t="shared" si="854"/>
        <v/>
      </c>
      <c r="U3978" s="29"/>
      <c r="V3978" s="29"/>
      <c r="W3978" s="38" t="s">
        <v>3180</v>
      </c>
      <c r="X3978" s="29" t="s">
        <v>158</v>
      </c>
      <c r="Y3978" s="146">
        <v>407.87</v>
      </c>
      <c r="Z3978" s="33">
        <v>448.66</v>
      </c>
      <c r="AA3978" s="34">
        <f t="shared" si="857"/>
        <v>0.1</v>
      </c>
      <c r="AB3978" s="33">
        <f t="shared" si="858"/>
        <v>448.66</v>
      </c>
      <c r="AC3978" s="34">
        <f t="shared" si="859"/>
        <v>0.10000529579984226</v>
      </c>
      <c r="AD3978" s="145">
        <f t="shared" si="865"/>
        <v>373.88299999999998</v>
      </c>
      <c r="AE3978" s="105">
        <v>339.892</v>
      </c>
      <c r="AF3978" s="34" t="s">
        <v>70</v>
      </c>
      <c r="AG3978" s="34" t="s">
        <v>73</v>
      </c>
      <c r="AH3978" s="34" t="s">
        <v>70</v>
      </c>
      <c r="AI3978" s="29">
        <v>0.05</v>
      </c>
      <c r="AJ3978" s="29">
        <v>1.3500000000000001E-3</v>
      </c>
      <c r="AK3978" s="29">
        <v>0</v>
      </c>
      <c r="AL3978" s="29">
        <v>0</v>
      </c>
      <c r="AM3978" s="29" t="s">
        <v>27</v>
      </c>
      <c r="AN3978" s="44" t="s">
        <v>27</v>
      </c>
      <c r="AO3978" s="29" t="s">
        <v>27</v>
      </c>
      <c r="AP3978" s="29">
        <v>40</v>
      </c>
      <c r="AQ3978" s="29"/>
      <c r="AR3978" s="29"/>
      <c r="AS3978" s="29"/>
      <c r="AT3978" s="29"/>
      <c r="AU3978" s="144"/>
      <c r="AV3978" s="36" t="s">
        <v>28</v>
      </c>
      <c r="AW3978" s="102">
        <v>42551</v>
      </c>
      <c r="AX3978" s="129" t="s">
        <v>33</v>
      </c>
      <c r="AY3978" s="106" t="e">
        <v>#N/A</v>
      </c>
      <c r="BD3978" t="s">
        <v>1989</v>
      </c>
      <c r="BE3978" t="s">
        <v>4633</v>
      </c>
      <c r="BF3978" t="s">
        <v>4747</v>
      </c>
      <c r="BH3978" t="str">
        <f t="shared" si="863"/>
        <v/>
      </c>
      <c r="BJ3978" t="str">
        <f t="shared" si="864"/>
        <v>OK</v>
      </c>
      <c r="BK3978" s="130" t="s">
        <v>5302</v>
      </c>
      <c r="BL3978" s="130" t="e">
        <v>#VALUE!</v>
      </c>
      <c r="BM3978" s="131" t="s">
        <v>33</v>
      </c>
      <c r="BN3978" s="131" t="e">
        <v>#VALUE!</v>
      </c>
      <c r="BO3978" t="e">
        <v>#N/A</v>
      </c>
      <c r="BP3978">
        <v>0</v>
      </c>
    </row>
    <row r="3979" spans="1:68" ht="25.2" x14ac:dyDescent="0.3">
      <c r="A3979" s="1"/>
      <c r="B3979" s="47">
        <v>3618</v>
      </c>
      <c r="C3979" s="45">
        <v>1051125</v>
      </c>
      <c r="D3979" s="29"/>
      <c r="E3979" s="29"/>
      <c r="F3979" s="39" t="s">
        <v>3192</v>
      </c>
      <c r="G3979" s="29" t="s">
        <v>61</v>
      </c>
      <c r="H3979" s="70" t="s">
        <v>69</v>
      </c>
      <c r="I3979" s="148" t="s">
        <v>33</v>
      </c>
      <c r="J3979" s="147" t="s">
        <v>33</v>
      </c>
      <c r="K3979" s="148" t="e">
        <v>#N/A</v>
      </c>
      <c r="L3979" s="148" t="s">
        <v>32</v>
      </c>
      <c r="M3979" s="147" t="s">
        <v>33</v>
      </c>
      <c r="N3979" s="29" t="str">
        <f t="shared" si="860"/>
        <v/>
      </c>
      <c r="O3979" s="29" t="str">
        <f t="shared" si="861"/>
        <v/>
      </c>
      <c r="P3979" s="29" t="str">
        <f t="shared" si="862"/>
        <v/>
      </c>
      <c r="Q3979" s="29" t="str">
        <f t="shared" si="851"/>
        <v/>
      </c>
      <c r="R3979" s="29" t="str">
        <f t="shared" si="852"/>
        <v/>
      </c>
      <c r="S3979" s="29" t="str">
        <f t="shared" si="853"/>
        <v/>
      </c>
      <c r="T3979" s="29" t="str">
        <f t="shared" si="854"/>
        <v/>
      </c>
      <c r="U3979" s="29"/>
      <c r="V3979" s="29"/>
      <c r="W3979" s="38" t="s">
        <v>3180</v>
      </c>
      <c r="X3979" s="29" t="s">
        <v>158</v>
      </c>
      <c r="Y3979" s="146">
        <v>557</v>
      </c>
      <c r="Z3979" s="33">
        <v>613</v>
      </c>
      <c r="AA3979" s="34">
        <f t="shared" si="857"/>
        <v>0.10100000000000001</v>
      </c>
      <c r="AB3979" s="33">
        <f t="shared" si="858"/>
        <v>613</v>
      </c>
      <c r="AC3979" s="34">
        <f t="shared" si="859"/>
        <v>0.10053709117623626</v>
      </c>
      <c r="AD3979" s="145">
        <f t="shared" si="865"/>
        <v>510.83300000000003</v>
      </c>
      <c r="AE3979" s="105">
        <v>464.16699999999997</v>
      </c>
      <c r="AF3979" s="34" t="s">
        <v>70</v>
      </c>
      <c r="AG3979" s="34" t="s">
        <v>73</v>
      </c>
      <c r="AH3979" s="34" t="s">
        <v>73</v>
      </c>
      <c r="AI3979" s="29">
        <v>0.09</v>
      </c>
      <c r="AJ3979" s="29">
        <v>2.16E-3</v>
      </c>
      <c r="AK3979" s="29">
        <v>0</v>
      </c>
      <c r="AL3979" s="29">
        <v>0</v>
      </c>
      <c r="AM3979" s="29" t="s">
        <v>27</v>
      </c>
      <c r="AN3979" s="44" t="s">
        <v>27</v>
      </c>
      <c r="AO3979" s="29" t="s">
        <v>27</v>
      </c>
      <c r="AP3979" s="29">
        <v>50</v>
      </c>
      <c r="AQ3979" s="29"/>
      <c r="AR3979" s="29"/>
      <c r="AS3979" s="29"/>
      <c r="AT3979" s="29"/>
      <c r="AU3979" s="144"/>
      <c r="AV3979" s="36" t="s">
        <v>28</v>
      </c>
      <c r="AW3979" s="102">
        <v>42551</v>
      </c>
      <c r="AX3979" s="129" t="s">
        <v>33</v>
      </c>
      <c r="AY3979" s="106">
        <v>304</v>
      </c>
      <c r="BD3979" t="s">
        <v>1989</v>
      </c>
      <c r="BE3979" t="e">
        <v>#N/A</v>
      </c>
      <c r="BF3979" t="s">
        <v>4747</v>
      </c>
      <c r="BH3979" t="str">
        <f t="shared" si="863"/>
        <v/>
      </c>
      <c r="BJ3979" t="str">
        <f t="shared" si="864"/>
        <v>OK</v>
      </c>
      <c r="BK3979" s="130" t="s">
        <v>5302</v>
      </c>
      <c r="BL3979" s="130" t="e">
        <v>#VALUE!</v>
      </c>
      <c r="BM3979" s="131" t="s">
        <v>33</v>
      </c>
      <c r="BN3979" s="131" t="e">
        <v>#VALUE!</v>
      </c>
      <c r="BO3979" t="e">
        <v>#N/A</v>
      </c>
      <c r="BP3979">
        <v>0</v>
      </c>
    </row>
    <row r="3980" spans="1:68" ht="25.2" x14ac:dyDescent="0.3">
      <c r="A3980" s="1"/>
      <c r="B3980" s="47">
        <v>3619</v>
      </c>
      <c r="C3980" s="45">
        <v>1051112</v>
      </c>
      <c r="D3980" s="29"/>
      <c r="E3980" s="29"/>
      <c r="F3980" s="31" t="s">
        <v>3193</v>
      </c>
      <c r="G3980" s="29" t="s">
        <v>31</v>
      </c>
      <c r="H3980" s="29"/>
      <c r="I3980" s="148" t="s">
        <v>33</v>
      </c>
      <c r="J3980" s="147" t="s">
        <v>33</v>
      </c>
      <c r="K3980" s="148" t="e">
        <v>#N/A</v>
      </c>
      <c r="L3980" s="148" t="s">
        <v>32</v>
      </c>
      <c r="M3980" s="147">
        <v>42551</v>
      </c>
      <c r="N3980" s="29" t="str">
        <f t="shared" si="860"/>
        <v/>
      </c>
      <c r="O3980" s="29" t="str">
        <f t="shared" si="861"/>
        <v/>
      </c>
      <c r="P3980" s="29" t="str">
        <f t="shared" si="862"/>
        <v/>
      </c>
      <c r="Q3980" s="29" t="str">
        <f t="shared" si="851"/>
        <v/>
      </c>
      <c r="R3980" s="29" t="str">
        <f t="shared" si="852"/>
        <v/>
      </c>
      <c r="S3980" s="29" t="str">
        <f t="shared" si="853"/>
        <v/>
      </c>
      <c r="T3980" s="29" t="str">
        <f t="shared" si="854"/>
        <v/>
      </c>
      <c r="U3980" s="29"/>
      <c r="V3980" s="29"/>
      <c r="W3980" s="38" t="s">
        <v>3180</v>
      </c>
      <c r="X3980" s="29" t="s">
        <v>158</v>
      </c>
      <c r="Y3980" s="146">
        <v>387.7</v>
      </c>
      <c r="Z3980" s="33">
        <v>496.26</v>
      </c>
      <c r="AA3980" s="34">
        <f t="shared" si="857"/>
        <v>0.28000000000000003</v>
      </c>
      <c r="AB3980" s="33">
        <f t="shared" si="858"/>
        <v>496.26</v>
      </c>
      <c r="AC3980" s="34">
        <f t="shared" si="859"/>
        <v>0.2800116378763351</v>
      </c>
      <c r="AD3980" s="145">
        <f t="shared" si="865"/>
        <v>413.55</v>
      </c>
      <c r="AE3980" s="105">
        <v>323.08300000000003</v>
      </c>
      <c r="AF3980" s="34" t="s">
        <v>36</v>
      </c>
      <c r="AG3980" s="34" t="s">
        <v>36</v>
      </c>
      <c r="AH3980" s="34" t="s">
        <v>36</v>
      </c>
      <c r="AI3980" s="29">
        <v>0.129</v>
      </c>
      <c r="AJ3980" s="29">
        <v>2.1900000000000001E-3</v>
      </c>
      <c r="AK3980" s="29">
        <v>0</v>
      </c>
      <c r="AL3980" s="29">
        <v>0</v>
      </c>
      <c r="AM3980" s="29" t="s">
        <v>28</v>
      </c>
      <c r="AN3980" s="44" t="s">
        <v>27</v>
      </c>
      <c r="AO3980" s="29" t="s">
        <v>28</v>
      </c>
      <c r="AP3980" s="29">
        <v>20</v>
      </c>
      <c r="AQ3980" s="29"/>
      <c r="AR3980" s="29"/>
      <c r="AS3980" s="29"/>
      <c r="AT3980" s="29"/>
      <c r="AU3980" s="144"/>
      <c r="AV3980" s="36" t="s">
        <v>28</v>
      </c>
      <c r="AW3980" s="102">
        <v>42653</v>
      </c>
      <c r="AX3980" s="129" t="s">
        <v>33</v>
      </c>
      <c r="AY3980" s="106" t="e">
        <v>#N/A</v>
      </c>
      <c r="BD3980" t="s">
        <v>4701</v>
      </c>
      <c r="BE3980" t="s">
        <v>4633</v>
      </c>
      <c r="BF3980">
        <v>0</v>
      </c>
      <c r="BH3980" t="str">
        <f t="shared" si="863"/>
        <v/>
      </c>
      <c r="BJ3980" t="str">
        <f t="shared" si="864"/>
        <v>OK</v>
      </c>
      <c r="BK3980" s="130" t="s">
        <v>5302</v>
      </c>
      <c r="BL3980" s="130" t="e">
        <v>#VALUE!</v>
      </c>
      <c r="BM3980" s="131" t="s">
        <v>33</v>
      </c>
      <c r="BN3980" s="131" t="e">
        <v>#VALUE!</v>
      </c>
      <c r="BO3980" t="e">
        <v>#N/A</v>
      </c>
      <c r="BP3980">
        <v>0</v>
      </c>
    </row>
    <row r="3981" spans="1:68" ht="25.2" x14ac:dyDescent="0.3">
      <c r="A3981" s="1"/>
      <c r="B3981" s="47">
        <v>3620</v>
      </c>
      <c r="C3981" s="45">
        <v>1051113</v>
      </c>
      <c r="D3981" s="29"/>
      <c r="E3981" s="29"/>
      <c r="F3981" s="39" t="s">
        <v>3194</v>
      </c>
      <c r="G3981" s="29" t="s">
        <v>61</v>
      </c>
      <c r="H3981" s="70" t="s">
        <v>69</v>
      </c>
      <c r="I3981" s="148" t="s">
        <v>33</v>
      </c>
      <c r="J3981" s="147" t="s">
        <v>33</v>
      </c>
      <c r="K3981" s="148" t="e">
        <v>#N/A</v>
      </c>
      <c r="L3981" s="148" t="s">
        <v>32</v>
      </c>
      <c r="M3981" s="147">
        <v>42551</v>
      </c>
      <c r="N3981" s="29" t="str">
        <f t="shared" si="860"/>
        <v/>
      </c>
      <c r="O3981" s="29" t="str">
        <f t="shared" si="861"/>
        <v/>
      </c>
      <c r="P3981" s="29" t="str">
        <f t="shared" si="862"/>
        <v/>
      </c>
      <c r="Q3981" s="29" t="str">
        <f t="shared" si="851"/>
        <v/>
      </c>
      <c r="R3981" s="29" t="str">
        <f t="shared" si="852"/>
        <v/>
      </c>
      <c r="S3981" s="29" t="str">
        <f t="shared" si="853"/>
        <v/>
      </c>
      <c r="T3981" s="29" t="str">
        <f t="shared" si="854"/>
        <v/>
      </c>
      <c r="U3981" s="29"/>
      <c r="V3981" s="29"/>
      <c r="W3981" s="38" t="s">
        <v>3180</v>
      </c>
      <c r="X3981" s="29" t="s">
        <v>158</v>
      </c>
      <c r="Y3981" s="146">
        <v>609</v>
      </c>
      <c r="Z3981" s="33">
        <v>670</v>
      </c>
      <c r="AA3981" s="34">
        <f t="shared" si="857"/>
        <v>0.1</v>
      </c>
      <c r="AB3981" s="33">
        <f t="shared" si="858"/>
        <v>670</v>
      </c>
      <c r="AC3981" s="34">
        <f t="shared" si="859"/>
        <v>0.1001635467980295</v>
      </c>
      <c r="AD3981" s="145">
        <f t="shared" si="865"/>
        <v>558.33299999999997</v>
      </c>
      <c r="AE3981" s="105">
        <v>507.5</v>
      </c>
      <c r="AF3981" s="34" t="e">
        <v>#N/A</v>
      </c>
      <c r="AG3981" s="34" t="e">
        <v>#N/A</v>
      </c>
      <c r="AH3981" s="34" t="e">
        <v>#N/A</v>
      </c>
      <c r="AI3981" s="29">
        <v>0.248</v>
      </c>
      <c r="AJ3981" s="29">
        <v>3.0000000000000001E-3</v>
      </c>
      <c r="AK3981" s="29">
        <v>0</v>
      </c>
      <c r="AL3981" s="29">
        <v>0</v>
      </c>
      <c r="AM3981" s="29" t="s">
        <v>27</v>
      </c>
      <c r="AN3981" s="44" t="s">
        <v>27</v>
      </c>
      <c r="AO3981" s="29" t="s">
        <v>27</v>
      </c>
      <c r="AP3981" s="29">
        <v>6</v>
      </c>
      <c r="AQ3981" s="29"/>
      <c r="AR3981" s="29"/>
      <c r="AS3981" s="29"/>
      <c r="AT3981" s="29"/>
      <c r="AU3981" s="144"/>
      <c r="AV3981" s="36" t="s">
        <v>28</v>
      </c>
      <c r="AW3981" s="102">
        <v>42653</v>
      </c>
      <c r="AX3981" s="129" t="s">
        <v>33</v>
      </c>
      <c r="AY3981" s="106">
        <v>1</v>
      </c>
      <c r="BD3981" t="s">
        <v>4702</v>
      </c>
      <c r="BE3981" t="e">
        <v>#N/A</v>
      </c>
      <c r="BF3981" t="e">
        <v>#N/A</v>
      </c>
      <c r="BH3981" t="str">
        <f t="shared" si="863"/>
        <v/>
      </c>
      <c r="BJ3981" t="str">
        <f t="shared" si="864"/>
        <v>OK</v>
      </c>
      <c r="BK3981" s="130" t="s">
        <v>5302</v>
      </c>
      <c r="BL3981" s="130" t="e">
        <v>#VALUE!</v>
      </c>
      <c r="BM3981" s="131" t="s">
        <v>33</v>
      </c>
      <c r="BN3981" s="131" t="e">
        <v>#VALUE!</v>
      </c>
      <c r="BO3981" t="e">
        <v>#N/A</v>
      </c>
      <c r="BP3981">
        <v>0</v>
      </c>
    </row>
    <row r="3982" spans="1:68" ht="25.2" x14ac:dyDescent="0.3">
      <c r="A3982" s="1"/>
      <c r="B3982" s="47">
        <v>3621</v>
      </c>
      <c r="C3982" s="45">
        <v>1051115</v>
      </c>
      <c r="D3982" s="29"/>
      <c r="E3982" s="29"/>
      <c r="F3982" s="31" t="s">
        <v>3195</v>
      </c>
      <c r="G3982" s="29" t="s">
        <v>31</v>
      </c>
      <c r="H3982" s="29"/>
      <c r="I3982" s="148" t="s">
        <v>33</v>
      </c>
      <c r="J3982" s="147" t="s">
        <v>33</v>
      </c>
      <c r="K3982" s="148" t="e">
        <v>#N/A</v>
      </c>
      <c r="L3982" s="148" t="s">
        <v>32</v>
      </c>
      <c r="M3982" s="147">
        <v>42551</v>
      </c>
      <c r="N3982" s="29" t="str">
        <f t="shared" si="860"/>
        <v/>
      </c>
      <c r="O3982" s="29" t="str">
        <f t="shared" si="861"/>
        <v/>
      </c>
      <c r="P3982" s="29" t="str">
        <f t="shared" si="862"/>
        <v/>
      </c>
      <c r="Q3982" s="29" t="str">
        <f t="shared" si="851"/>
        <v/>
      </c>
      <c r="R3982" s="29" t="str">
        <f t="shared" si="852"/>
        <v/>
      </c>
      <c r="S3982" s="29" t="str">
        <f t="shared" si="853"/>
        <v/>
      </c>
      <c r="T3982" s="29" t="str">
        <f t="shared" si="854"/>
        <v/>
      </c>
      <c r="U3982" s="29"/>
      <c r="V3982" s="29"/>
      <c r="W3982" s="38" t="s">
        <v>3180</v>
      </c>
      <c r="X3982" s="29" t="s">
        <v>158</v>
      </c>
      <c r="Y3982" s="146">
        <v>1140</v>
      </c>
      <c r="Z3982" s="33">
        <v>1459</v>
      </c>
      <c r="AA3982" s="34">
        <f t="shared" si="857"/>
        <v>0.28000000000000003</v>
      </c>
      <c r="AB3982" s="33">
        <f t="shared" si="858"/>
        <v>1459</v>
      </c>
      <c r="AC3982" s="34">
        <f t="shared" si="859"/>
        <v>0.2798242105263159</v>
      </c>
      <c r="AD3982" s="145">
        <f t="shared" si="865"/>
        <v>1215.8330000000001</v>
      </c>
      <c r="AE3982" s="105">
        <v>950</v>
      </c>
      <c r="AF3982" s="34" t="s">
        <v>36</v>
      </c>
      <c r="AG3982" s="34" t="s">
        <v>36</v>
      </c>
      <c r="AH3982" s="34" t="s">
        <v>36</v>
      </c>
      <c r="AI3982" s="29">
        <v>0.48499999999999999</v>
      </c>
      <c r="AJ3982" s="29">
        <v>5.2900000000000004E-3</v>
      </c>
      <c r="AK3982" s="29">
        <v>0</v>
      </c>
      <c r="AL3982" s="29">
        <v>0</v>
      </c>
      <c r="AM3982" s="29" t="s">
        <v>28</v>
      </c>
      <c r="AN3982" s="44" t="s">
        <v>27</v>
      </c>
      <c r="AO3982" s="29" t="s">
        <v>28</v>
      </c>
      <c r="AP3982" s="29">
        <v>6</v>
      </c>
      <c r="AQ3982" s="29"/>
      <c r="AR3982" s="29"/>
      <c r="AS3982" s="29"/>
      <c r="AT3982" s="29"/>
      <c r="AU3982" s="144"/>
      <c r="AV3982" s="36" t="s">
        <v>28</v>
      </c>
      <c r="AW3982" s="102">
        <v>42653</v>
      </c>
      <c r="AX3982" s="129" t="s">
        <v>33</v>
      </c>
      <c r="AY3982" s="106">
        <v>1</v>
      </c>
      <c r="BD3982" t="s">
        <v>4702</v>
      </c>
      <c r="BE3982" t="s">
        <v>4633</v>
      </c>
      <c r="BF3982">
        <v>0</v>
      </c>
      <c r="BH3982" t="str">
        <f t="shared" si="863"/>
        <v/>
      </c>
      <c r="BJ3982" t="str">
        <f t="shared" si="864"/>
        <v>OK</v>
      </c>
      <c r="BK3982" s="130" t="s">
        <v>5302</v>
      </c>
      <c r="BL3982" s="130" t="e">
        <v>#VALUE!</v>
      </c>
      <c r="BM3982" s="131" t="s">
        <v>33</v>
      </c>
      <c r="BN3982" s="131" t="e">
        <v>#VALUE!</v>
      </c>
      <c r="BO3982" t="e">
        <v>#N/A</v>
      </c>
      <c r="BP3982">
        <v>0</v>
      </c>
    </row>
    <row r="3983" spans="1:68" ht="25.2" x14ac:dyDescent="0.3">
      <c r="A3983" s="1"/>
      <c r="B3983" s="47">
        <v>3622</v>
      </c>
      <c r="C3983" s="45">
        <v>1051088</v>
      </c>
      <c r="D3983" s="29"/>
      <c r="E3983" s="29"/>
      <c r="F3983" s="31" t="s">
        <v>3196</v>
      </c>
      <c r="G3983" s="29" t="s">
        <v>31</v>
      </c>
      <c r="H3983" s="29"/>
      <c r="I3983" s="148" t="s">
        <v>33</v>
      </c>
      <c r="J3983" s="147" t="s">
        <v>33</v>
      </c>
      <c r="K3983" s="148" t="e">
        <v>#N/A</v>
      </c>
      <c r="L3983" s="148" t="s">
        <v>32</v>
      </c>
      <c r="M3983" s="147">
        <v>42551</v>
      </c>
      <c r="N3983" s="29" t="str">
        <f t="shared" si="860"/>
        <v/>
      </c>
      <c r="O3983" s="29" t="str">
        <f t="shared" si="861"/>
        <v/>
      </c>
      <c r="P3983" s="29" t="str">
        <f t="shared" si="862"/>
        <v/>
      </c>
      <c r="Q3983" s="29" t="str">
        <f t="shared" si="851"/>
        <v/>
      </c>
      <c r="R3983" s="29" t="str">
        <f t="shared" si="852"/>
        <v/>
      </c>
      <c r="S3983" s="29" t="str">
        <f t="shared" si="853"/>
        <v/>
      </c>
      <c r="T3983" s="29" t="str">
        <f t="shared" si="854"/>
        <v/>
      </c>
      <c r="U3983" s="29"/>
      <c r="V3983" s="29"/>
      <c r="W3983" s="38" t="s">
        <v>3180</v>
      </c>
      <c r="X3983" s="29" t="s">
        <v>158</v>
      </c>
      <c r="Y3983" s="146">
        <v>383.11</v>
      </c>
      <c r="Z3983" s="33">
        <v>490.38</v>
      </c>
      <c r="AA3983" s="34">
        <f t="shared" si="857"/>
        <v>0.28000000000000003</v>
      </c>
      <c r="AB3983" s="33">
        <f t="shared" si="858"/>
        <v>490.38</v>
      </c>
      <c r="AC3983" s="34">
        <f t="shared" si="859"/>
        <v>0.27999924825689571</v>
      </c>
      <c r="AD3983" s="145">
        <f t="shared" si="865"/>
        <v>408.65</v>
      </c>
      <c r="AE3983" s="105">
        <v>319.25799999999998</v>
      </c>
      <c r="AF3983" s="34" t="s">
        <v>36</v>
      </c>
      <c r="AG3983" s="34" t="s">
        <v>36</v>
      </c>
      <c r="AH3983" s="34" t="s">
        <v>36</v>
      </c>
      <c r="AI3983" s="29">
        <v>8.8999999999999996E-2</v>
      </c>
      <c r="AJ3983" s="29">
        <v>2.0300000000000001E-3</v>
      </c>
      <c r="AK3983" s="29">
        <v>0</v>
      </c>
      <c r="AL3983" s="29">
        <v>0</v>
      </c>
      <c r="AM3983" s="29" t="s">
        <v>28</v>
      </c>
      <c r="AN3983" s="44" t="s">
        <v>27</v>
      </c>
      <c r="AO3983" s="29" t="s">
        <v>28</v>
      </c>
      <c r="AP3983" s="29">
        <v>20</v>
      </c>
      <c r="AQ3983" s="29"/>
      <c r="AR3983" s="29"/>
      <c r="AS3983" s="29"/>
      <c r="AT3983" s="29"/>
      <c r="AU3983" s="144"/>
      <c r="AV3983" s="36" t="s">
        <v>28</v>
      </c>
      <c r="AW3983" s="102">
        <v>42551</v>
      </c>
      <c r="AX3983" s="129" t="s">
        <v>33</v>
      </c>
      <c r="AY3983" s="106">
        <v>600</v>
      </c>
      <c r="BD3983" t="s">
        <v>1989</v>
      </c>
      <c r="BE3983" t="s">
        <v>4633</v>
      </c>
      <c r="BF3983" t="s">
        <v>4747</v>
      </c>
      <c r="BH3983" t="str">
        <f t="shared" si="863"/>
        <v/>
      </c>
      <c r="BJ3983" t="str">
        <f t="shared" si="864"/>
        <v>OK</v>
      </c>
      <c r="BK3983" s="130" t="s">
        <v>5302</v>
      </c>
      <c r="BL3983" s="130" t="e">
        <v>#VALUE!</v>
      </c>
      <c r="BM3983" s="131" t="s">
        <v>33</v>
      </c>
      <c r="BN3983" s="131" t="e">
        <v>#VALUE!</v>
      </c>
      <c r="BO3983" t="e">
        <v>#N/A</v>
      </c>
      <c r="BP3983">
        <v>0</v>
      </c>
    </row>
    <row r="3984" spans="1:68" ht="25.2" x14ac:dyDescent="0.3">
      <c r="A3984" s="1"/>
      <c r="B3984" s="47">
        <v>3623</v>
      </c>
      <c r="C3984" s="45">
        <v>1051091</v>
      </c>
      <c r="D3984" s="29"/>
      <c r="E3984" s="29"/>
      <c r="F3984" s="31" t="s">
        <v>3197</v>
      </c>
      <c r="G3984" s="29" t="s">
        <v>31</v>
      </c>
      <c r="H3984" s="29"/>
      <c r="I3984" s="148" t="s">
        <v>33</v>
      </c>
      <c r="J3984" s="147" t="s">
        <v>33</v>
      </c>
      <c r="K3984" s="148" t="e">
        <v>#N/A</v>
      </c>
      <c r="L3984" s="148" t="s">
        <v>32</v>
      </c>
      <c r="M3984" s="147">
        <v>42551</v>
      </c>
      <c r="N3984" s="29" t="str">
        <f t="shared" si="860"/>
        <v/>
      </c>
      <c r="O3984" s="29" t="str">
        <f t="shared" si="861"/>
        <v/>
      </c>
      <c r="P3984" s="29" t="str">
        <f t="shared" si="862"/>
        <v/>
      </c>
      <c r="Q3984" s="29" t="str">
        <f t="shared" si="851"/>
        <v/>
      </c>
      <c r="R3984" s="29" t="str">
        <f t="shared" si="852"/>
        <v/>
      </c>
      <c r="S3984" s="29" t="str">
        <f t="shared" si="853"/>
        <v/>
      </c>
      <c r="T3984" s="29" t="str">
        <f t="shared" si="854"/>
        <v/>
      </c>
      <c r="U3984" s="29"/>
      <c r="V3984" s="29"/>
      <c r="W3984" s="38" t="s">
        <v>3180</v>
      </c>
      <c r="X3984" s="29" t="s">
        <v>158</v>
      </c>
      <c r="Y3984" s="146">
        <v>548</v>
      </c>
      <c r="Z3984" s="33">
        <v>702</v>
      </c>
      <c r="AA3984" s="34">
        <f t="shared" si="857"/>
        <v>0.28100000000000003</v>
      </c>
      <c r="AB3984" s="33">
        <f t="shared" si="858"/>
        <v>702</v>
      </c>
      <c r="AC3984" s="34">
        <f t="shared" si="859"/>
        <v>0.28102096275842142</v>
      </c>
      <c r="AD3984" s="145">
        <f t="shared" si="865"/>
        <v>585</v>
      </c>
      <c r="AE3984" s="105">
        <v>456.66699999999997</v>
      </c>
      <c r="AF3984" s="34" t="s">
        <v>36</v>
      </c>
      <c r="AG3984" s="34" t="s">
        <v>36</v>
      </c>
      <c r="AH3984" s="34" t="s">
        <v>36</v>
      </c>
      <c r="AI3984" s="29">
        <v>0.16400000000000001</v>
      </c>
      <c r="AJ3984" s="29">
        <v>4.0600000000000002E-3</v>
      </c>
      <c r="AK3984" s="29">
        <v>0</v>
      </c>
      <c r="AL3984" s="29">
        <v>0</v>
      </c>
      <c r="AM3984" s="29" t="s">
        <v>28</v>
      </c>
      <c r="AN3984" s="44" t="s">
        <v>27</v>
      </c>
      <c r="AO3984" s="29" t="s">
        <v>28</v>
      </c>
      <c r="AP3984" s="29">
        <v>20</v>
      </c>
      <c r="AQ3984" s="29"/>
      <c r="AR3984" s="29"/>
      <c r="AS3984" s="29"/>
      <c r="AT3984" s="29"/>
      <c r="AU3984" s="144"/>
      <c r="AV3984" s="36" t="s">
        <v>28</v>
      </c>
      <c r="AW3984" s="102">
        <v>42551</v>
      </c>
      <c r="AX3984" s="129" t="s">
        <v>33</v>
      </c>
      <c r="AY3984" s="106">
        <v>1140</v>
      </c>
      <c r="BD3984" t="s">
        <v>1989</v>
      </c>
      <c r="BE3984" t="s">
        <v>4633</v>
      </c>
      <c r="BF3984" t="s">
        <v>4747</v>
      </c>
      <c r="BH3984" t="str">
        <f t="shared" si="863"/>
        <v/>
      </c>
      <c r="BJ3984" t="str">
        <f t="shared" si="864"/>
        <v>OK</v>
      </c>
      <c r="BK3984" s="130" t="s">
        <v>5302</v>
      </c>
      <c r="BL3984" s="130" t="e">
        <v>#VALUE!</v>
      </c>
      <c r="BM3984" s="131" t="s">
        <v>33</v>
      </c>
      <c r="BN3984" s="131" t="e">
        <v>#VALUE!</v>
      </c>
      <c r="BO3984" t="e">
        <v>#N/A</v>
      </c>
      <c r="BP3984">
        <v>0</v>
      </c>
    </row>
    <row r="3985" spans="1:68" ht="25.2" x14ac:dyDescent="0.3">
      <c r="A3985" s="1"/>
      <c r="B3985" s="47">
        <v>3624</v>
      </c>
      <c r="C3985" s="45">
        <v>1051095</v>
      </c>
      <c r="D3985" s="29"/>
      <c r="E3985" s="29"/>
      <c r="F3985" s="31" t="s">
        <v>3198</v>
      </c>
      <c r="G3985" s="29" t="s">
        <v>31</v>
      </c>
      <c r="H3985" s="29"/>
      <c r="I3985" s="148" t="s">
        <v>33</v>
      </c>
      <c r="J3985" s="147" t="s">
        <v>33</v>
      </c>
      <c r="K3985" s="148" t="e">
        <v>#N/A</v>
      </c>
      <c r="L3985" s="148" t="s">
        <v>32</v>
      </c>
      <c r="M3985" s="147">
        <v>42551</v>
      </c>
      <c r="N3985" s="29" t="str">
        <f t="shared" si="860"/>
        <v/>
      </c>
      <c r="O3985" s="29" t="str">
        <f t="shared" si="861"/>
        <v/>
      </c>
      <c r="P3985" s="29" t="str">
        <f t="shared" si="862"/>
        <v/>
      </c>
      <c r="Q3985" s="29" t="str">
        <f t="shared" si="851"/>
        <v/>
      </c>
      <c r="R3985" s="29" t="str">
        <f t="shared" si="852"/>
        <v/>
      </c>
      <c r="S3985" s="29" t="str">
        <f t="shared" si="853"/>
        <v/>
      </c>
      <c r="T3985" s="29" t="str">
        <f t="shared" si="854"/>
        <v/>
      </c>
      <c r="U3985" s="29"/>
      <c r="V3985" s="29"/>
      <c r="W3985" s="38" t="s">
        <v>3180</v>
      </c>
      <c r="X3985" s="29" t="s">
        <v>158</v>
      </c>
      <c r="Y3985" s="146">
        <v>816</v>
      </c>
      <c r="Z3985" s="33">
        <v>1045</v>
      </c>
      <c r="AA3985" s="34">
        <f t="shared" si="857"/>
        <v>0.28100000000000003</v>
      </c>
      <c r="AB3985" s="33">
        <f t="shared" si="858"/>
        <v>1045</v>
      </c>
      <c r="AC3985" s="34">
        <f t="shared" si="859"/>
        <v>0.28063676470588234</v>
      </c>
      <c r="AD3985" s="145">
        <f t="shared" si="865"/>
        <v>870.83299999999997</v>
      </c>
      <c r="AE3985" s="105">
        <v>680</v>
      </c>
      <c r="AF3985" s="34" t="s">
        <v>36</v>
      </c>
      <c r="AG3985" s="34" t="s">
        <v>36</v>
      </c>
      <c r="AH3985" s="34" t="s">
        <v>36</v>
      </c>
      <c r="AI3985" s="29">
        <v>0.313</v>
      </c>
      <c r="AJ3985" s="29">
        <v>4.7000000000000002E-3</v>
      </c>
      <c r="AK3985" s="29">
        <v>0</v>
      </c>
      <c r="AL3985" s="29">
        <v>0</v>
      </c>
      <c r="AM3985" s="29" t="s">
        <v>28</v>
      </c>
      <c r="AN3985" s="44" t="s">
        <v>27</v>
      </c>
      <c r="AO3985" s="29" t="s">
        <v>28</v>
      </c>
      <c r="AP3985" s="29">
        <v>6</v>
      </c>
      <c r="AQ3985" s="29"/>
      <c r="AR3985" s="29"/>
      <c r="AS3985" s="29"/>
      <c r="AT3985" s="29"/>
      <c r="AU3985" s="144"/>
      <c r="AV3985" s="36" t="s">
        <v>28</v>
      </c>
      <c r="AW3985" s="102">
        <v>42551</v>
      </c>
      <c r="AX3985" s="129" t="s">
        <v>33</v>
      </c>
      <c r="AY3985" s="106">
        <v>869</v>
      </c>
      <c r="BD3985" t="s">
        <v>1989</v>
      </c>
      <c r="BE3985" t="s">
        <v>4633</v>
      </c>
      <c r="BF3985" t="s">
        <v>4747</v>
      </c>
      <c r="BH3985" t="str">
        <f t="shared" si="863"/>
        <v/>
      </c>
      <c r="BJ3985" t="str">
        <f t="shared" si="864"/>
        <v>OK</v>
      </c>
      <c r="BK3985" s="130" t="s">
        <v>5302</v>
      </c>
      <c r="BL3985" s="130" t="e">
        <v>#VALUE!</v>
      </c>
      <c r="BM3985" s="131" t="s">
        <v>33</v>
      </c>
      <c r="BN3985" s="131" t="e">
        <v>#VALUE!</v>
      </c>
      <c r="BO3985" t="e">
        <v>#N/A</v>
      </c>
      <c r="BP3985">
        <v>0</v>
      </c>
    </row>
    <row r="3986" spans="1:68" ht="25.2" x14ac:dyDescent="0.3">
      <c r="A3986" s="1"/>
      <c r="B3986" s="47">
        <v>3625</v>
      </c>
      <c r="C3986" s="45">
        <v>1051096</v>
      </c>
      <c r="D3986" s="29"/>
      <c r="E3986" s="29"/>
      <c r="F3986" s="31" t="s">
        <v>3199</v>
      </c>
      <c r="G3986" s="29" t="s">
        <v>31</v>
      </c>
      <c r="H3986" s="29"/>
      <c r="I3986" s="148" t="s">
        <v>33</v>
      </c>
      <c r="J3986" s="147" t="s">
        <v>33</v>
      </c>
      <c r="K3986" s="148" t="e">
        <v>#N/A</v>
      </c>
      <c r="L3986" s="148" t="s">
        <v>32</v>
      </c>
      <c r="M3986" s="147">
        <v>42551</v>
      </c>
      <c r="N3986" s="29" t="str">
        <f t="shared" si="860"/>
        <v/>
      </c>
      <c r="O3986" s="29" t="str">
        <f t="shared" si="861"/>
        <v/>
      </c>
      <c r="P3986" s="29" t="str">
        <f t="shared" si="862"/>
        <v/>
      </c>
      <c r="Q3986" s="29" t="str">
        <f t="shared" si="851"/>
        <v/>
      </c>
      <c r="R3986" s="29" t="str">
        <f t="shared" si="852"/>
        <v/>
      </c>
      <c r="S3986" s="29" t="str">
        <f t="shared" si="853"/>
        <v/>
      </c>
      <c r="T3986" s="29" t="str">
        <f t="shared" si="854"/>
        <v/>
      </c>
      <c r="U3986" s="29"/>
      <c r="V3986" s="29"/>
      <c r="W3986" s="38" t="s">
        <v>3180</v>
      </c>
      <c r="X3986" s="29" t="s">
        <v>158</v>
      </c>
      <c r="Y3986" s="146">
        <v>1254</v>
      </c>
      <c r="Z3986" s="33">
        <v>1605</v>
      </c>
      <c r="AA3986" s="34">
        <f t="shared" si="857"/>
        <v>0.28000000000000003</v>
      </c>
      <c r="AB3986" s="33">
        <f t="shared" si="858"/>
        <v>1605</v>
      </c>
      <c r="AC3986" s="34">
        <f t="shared" si="859"/>
        <v>0.27990430622009571</v>
      </c>
      <c r="AD3986" s="145">
        <f t="shared" si="865"/>
        <v>1337.5</v>
      </c>
      <c r="AE3986" s="105">
        <v>1045</v>
      </c>
      <c r="AF3986" s="34" t="s">
        <v>36</v>
      </c>
      <c r="AG3986" s="34" t="s">
        <v>36</v>
      </c>
      <c r="AH3986" s="34" t="s">
        <v>36</v>
      </c>
      <c r="AI3986" s="29">
        <v>0.61199999999999999</v>
      </c>
      <c r="AJ3986" s="29">
        <v>8.2699999999999996E-3</v>
      </c>
      <c r="AK3986" s="29">
        <v>0</v>
      </c>
      <c r="AL3986" s="29">
        <v>0</v>
      </c>
      <c r="AM3986" s="29" t="s">
        <v>28</v>
      </c>
      <c r="AN3986" s="44" t="s">
        <v>27</v>
      </c>
      <c r="AO3986" s="29" t="s">
        <v>28</v>
      </c>
      <c r="AP3986" s="29">
        <v>6</v>
      </c>
      <c r="AQ3986" s="29"/>
      <c r="AR3986" s="29"/>
      <c r="AS3986" s="29"/>
      <c r="AT3986" s="29"/>
      <c r="AU3986" s="144"/>
      <c r="AV3986" s="36" t="s">
        <v>28</v>
      </c>
      <c r="AW3986" s="102">
        <v>42551</v>
      </c>
      <c r="AX3986" s="129" t="s">
        <v>33</v>
      </c>
      <c r="AY3986" s="106">
        <v>469</v>
      </c>
      <c r="BD3986" t="s">
        <v>1989</v>
      </c>
      <c r="BE3986" t="s">
        <v>4633</v>
      </c>
      <c r="BF3986" t="s">
        <v>4747</v>
      </c>
      <c r="BH3986" t="str">
        <f t="shared" si="863"/>
        <v/>
      </c>
      <c r="BJ3986" t="str">
        <f t="shared" si="864"/>
        <v>OK</v>
      </c>
      <c r="BK3986" s="130" t="s">
        <v>5302</v>
      </c>
      <c r="BL3986" s="130" t="e">
        <v>#VALUE!</v>
      </c>
      <c r="BM3986" s="131" t="s">
        <v>33</v>
      </c>
      <c r="BN3986" s="131" t="e">
        <v>#VALUE!</v>
      </c>
      <c r="BO3986" t="e">
        <v>#N/A</v>
      </c>
      <c r="BP3986">
        <v>0</v>
      </c>
    </row>
    <row r="3987" spans="1:68" ht="25.2" x14ac:dyDescent="0.3">
      <c r="A3987" s="1"/>
      <c r="B3987" s="47">
        <v>3626</v>
      </c>
      <c r="C3987" s="45">
        <v>1051100</v>
      </c>
      <c r="D3987" s="29"/>
      <c r="E3987" s="29"/>
      <c r="F3987" s="31" t="s">
        <v>3200</v>
      </c>
      <c r="G3987" s="29" t="s">
        <v>31</v>
      </c>
      <c r="H3987" s="70" t="s">
        <v>4779</v>
      </c>
      <c r="I3987" s="148" t="s">
        <v>33</v>
      </c>
      <c r="J3987" s="147" t="s">
        <v>33</v>
      </c>
      <c r="K3987" s="148" t="e">
        <v>#N/A</v>
      </c>
      <c r="L3987" s="148" t="s">
        <v>32</v>
      </c>
      <c r="M3987" s="147">
        <v>42551</v>
      </c>
      <c r="N3987" s="29" t="str">
        <f t="shared" si="860"/>
        <v/>
      </c>
      <c r="O3987" s="29" t="str">
        <f t="shared" si="861"/>
        <v/>
      </c>
      <c r="P3987" s="29" t="str">
        <f t="shared" si="862"/>
        <v/>
      </c>
      <c r="Q3987" s="29" t="str">
        <f t="shared" ref="Q3987:Q4050" si="866">IF(IFERROR(MID($U3987,1,7)+0,"")&lt;1130000,"",IFERROR(MID($U3987,1,7)+0,""))</f>
        <v/>
      </c>
      <c r="R3987" s="29" t="str">
        <f t="shared" ref="R3987:R4050" si="867">IF(IFERROR(MID($U3987,10,7)+0,"")&lt;1130000,"",IFERROR(MID($U3987,10,7)+0,""))</f>
        <v/>
      </c>
      <c r="S3987" s="29" t="str">
        <f t="shared" ref="S3987:S4050" si="868">IF(IFERROR(MID($U3987,19,7)+0,"")&lt;1130000,"",IFERROR(MID($U3987,19,7)+0,""))</f>
        <v/>
      </c>
      <c r="T3987" s="29" t="str">
        <f t="shared" ref="T3987:T4050" si="869">IF(Q3987="","",IF(R3987="",Q3987,Q3987&amp;", "&amp;R3987))</f>
        <v/>
      </c>
      <c r="U3987" s="29"/>
      <c r="V3987" s="29"/>
      <c r="W3987" s="38" t="s">
        <v>3180</v>
      </c>
      <c r="X3987" s="29" t="s">
        <v>158</v>
      </c>
      <c r="Y3987" s="146">
        <v>1923</v>
      </c>
      <c r="Z3987" s="33">
        <v>2461</v>
      </c>
      <c r="AA3987" s="34">
        <f t="shared" si="857"/>
        <v>0.28000000000000003</v>
      </c>
      <c r="AB3987" s="33">
        <f t="shared" si="858"/>
        <v>2461</v>
      </c>
      <c r="AC3987" s="34">
        <f t="shared" si="859"/>
        <v>0.27977098283931362</v>
      </c>
      <c r="AD3987" s="145">
        <f t="shared" si="865"/>
        <v>2050.8330000000001</v>
      </c>
      <c r="AE3987" s="105">
        <v>1602.5</v>
      </c>
      <c r="AF3987" s="34" t="s">
        <v>36</v>
      </c>
      <c r="AG3987" s="34" t="s">
        <v>36</v>
      </c>
      <c r="AH3987" s="34" t="s">
        <v>36</v>
      </c>
      <c r="AI3987" s="29">
        <v>0.91100000000000003</v>
      </c>
      <c r="AJ3987" s="29">
        <v>1.6E-2</v>
      </c>
      <c r="AK3987" s="29">
        <v>5</v>
      </c>
      <c r="AL3987" s="29">
        <v>0</v>
      </c>
      <c r="AM3987" s="29" t="s">
        <v>28</v>
      </c>
      <c r="AN3987" s="158" t="s">
        <v>28</v>
      </c>
      <c r="AO3987" s="29" t="s">
        <v>28</v>
      </c>
      <c r="AP3987" s="29">
        <v>6</v>
      </c>
      <c r="AQ3987" s="29"/>
      <c r="AR3987" s="29"/>
      <c r="AS3987" s="29"/>
      <c r="AT3987" s="29"/>
      <c r="AU3987" s="144"/>
      <c r="AV3987" s="36" t="s">
        <v>28</v>
      </c>
      <c r="AW3987" s="102">
        <v>42551</v>
      </c>
      <c r="AX3987" s="129" t="s">
        <v>33</v>
      </c>
      <c r="AY3987" s="106">
        <v>393</v>
      </c>
      <c r="BD3987" t="s">
        <v>1989</v>
      </c>
      <c r="BE3987" t="s">
        <v>4633</v>
      </c>
      <c r="BF3987" t="s">
        <v>4747</v>
      </c>
      <c r="BH3987" t="str">
        <f t="shared" si="863"/>
        <v>AV</v>
      </c>
      <c r="BJ3987" t="str">
        <f t="shared" si="864"/>
        <v>OK</v>
      </c>
      <c r="BK3987" s="130">
        <v>2461</v>
      </c>
      <c r="BL3987" s="130" t="s">
        <v>37</v>
      </c>
      <c r="BM3987" s="131" t="s">
        <v>33</v>
      </c>
      <c r="BN3987" s="131" t="e">
        <v>#VALUE!</v>
      </c>
      <c r="BO3987">
        <v>2461</v>
      </c>
      <c r="BP3987">
        <v>12</v>
      </c>
    </row>
    <row r="3988" spans="1:68" ht="25.2" x14ac:dyDescent="0.3">
      <c r="A3988" s="1"/>
      <c r="B3988" s="47">
        <v>3627</v>
      </c>
      <c r="C3988" s="45">
        <v>1051087</v>
      </c>
      <c r="D3988" s="29"/>
      <c r="E3988" s="29"/>
      <c r="F3988" s="31" t="s">
        <v>3201</v>
      </c>
      <c r="G3988" s="29" t="s">
        <v>31</v>
      </c>
      <c r="H3988" s="70" t="s">
        <v>4779</v>
      </c>
      <c r="I3988" s="148" t="s">
        <v>33</v>
      </c>
      <c r="J3988" s="147" t="s">
        <v>33</v>
      </c>
      <c r="K3988" s="148" t="e">
        <v>#N/A</v>
      </c>
      <c r="L3988" s="148" t="s">
        <v>32</v>
      </c>
      <c r="M3988" s="147">
        <v>42551</v>
      </c>
      <c r="N3988" s="29" t="str">
        <f t="shared" si="860"/>
        <v/>
      </c>
      <c r="O3988" s="29" t="str">
        <f t="shared" si="861"/>
        <v/>
      </c>
      <c r="P3988" s="29" t="str">
        <f t="shared" si="862"/>
        <v/>
      </c>
      <c r="Q3988" s="29" t="str">
        <f t="shared" si="866"/>
        <v/>
      </c>
      <c r="R3988" s="29" t="str">
        <f t="shared" si="867"/>
        <v/>
      </c>
      <c r="S3988" s="29" t="str">
        <f t="shared" si="868"/>
        <v/>
      </c>
      <c r="T3988" s="29" t="str">
        <f t="shared" si="869"/>
        <v/>
      </c>
      <c r="U3988" s="29"/>
      <c r="V3988" s="29"/>
      <c r="W3988" s="38" t="s">
        <v>3180</v>
      </c>
      <c r="X3988" s="29" t="s">
        <v>158</v>
      </c>
      <c r="Y3988" s="146">
        <v>466.82</v>
      </c>
      <c r="Z3988" s="33">
        <v>598</v>
      </c>
      <c r="AA3988" s="34">
        <f t="shared" si="857"/>
        <v>0.28100000000000003</v>
      </c>
      <c r="AB3988" s="33">
        <f t="shared" si="858"/>
        <v>598</v>
      </c>
      <c r="AC3988" s="34">
        <f t="shared" si="859"/>
        <v>0.28100571440322669</v>
      </c>
      <c r="AD3988" s="145">
        <f t="shared" si="865"/>
        <v>498.33300000000003</v>
      </c>
      <c r="AE3988" s="105">
        <v>389.017</v>
      </c>
      <c r="AF3988" s="34" t="s">
        <v>36</v>
      </c>
      <c r="AG3988" s="34" t="s">
        <v>36</v>
      </c>
      <c r="AH3988" s="34" t="s">
        <v>36</v>
      </c>
      <c r="AI3988" s="29">
        <v>0.17499999999999999</v>
      </c>
      <c r="AJ3988" s="29">
        <v>5.4099999999999999E-3</v>
      </c>
      <c r="AK3988" s="29">
        <v>20</v>
      </c>
      <c r="AL3988" s="29">
        <v>0</v>
      </c>
      <c r="AM3988" s="29" t="s">
        <v>28</v>
      </c>
      <c r="AN3988" s="158" t="s">
        <v>28</v>
      </c>
      <c r="AO3988" s="29" t="s">
        <v>28</v>
      </c>
      <c r="AP3988" s="29">
        <v>20</v>
      </c>
      <c r="AQ3988" s="29"/>
      <c r="AR3988" s="29"/>
      <c r="AS3988" s="29"/>
      <c r="AT3988" s="29"/>
      <c r="AU3988" s="144"/>
      <c r="AV3988" s="36" t="s">
        <v>28</v>
      </c>
      <c r="AW3988" s="102">
        <v>42551</v>
      </c>
      <c r="AX3988" s="129" t="s">
        <v>33</v>
      </c>
      <c r="AY3988" s="106">
        <v>70</v>
      </c>
      <c r="BD3988" t="s">
        <v>1989</v>
      </c>
      <c r="BE3988" t="s">
        <v>4633</v>
      </c>
      <c r="BF3988" t="s">
        <v>4747</v>
      </c>
      <c r="BH3988" t="str">
        <f t="shared" si="863"/>
        <v>AV</v>
      </c>
      <c r="BJ3988" t="str">
        <f t="shared" si="864"/>
        <v>OK</v>
      </c>
      <c r="BK3988" s="130">
        <v>598</v>
      </c>
      <c r="BL3988" s="130" t="s">
        <v>37</v>
      </c>
      <c r="BM3988" s="131" t="s">
        <v>33</v>
      </c>
      <c r="BN3988" s="131" t="e">
        <v>#VALUE!</v>
      </c>
      <c r="BO3988">
        <v>598</v>
      </c>
      <c r="BP3988">
        <v>0</v>
      </c>
    </row>
    <row r="3989" spans="1:68" ht="25.2" x14ac:dyDescent="0.3">
      <c r="A3989" s="1"/>
      <c r="B3989" s="47">
        <v>3628</v>
      </c>
      <c r="C3989" s="45">
        <v>1051089</v>
      </c>
      <c r="D3989" s="29"/>
      <c r="E3989" s="29"/>
      <c r="F3989" s="31" t="s">
        <v>3202</v>
      </c>
      <c r="G3989" s="29" t="s">
        <v>31</v>
      </c>
      <c r="H3989" s="29"/>
      <c r="I3989" s="148" t="s">
        <v>33</v>
      </c>
      <c r="J3989" s="147" t="s">
        <v>33</v>
      </c>
      <c r="K3989" s="148" t="e">
        <v>#N/A</v>
      </c>
      <c r="L3989" s="148" t="s">
        <v>32</v>
      </c>
      <c r="M3989" s="147" t="s">
        <v>33</v>
      </c>
      <c r="N3989" s="29" t="str">
        <f t="shared" si="860"/>
        <v/>
      </c>
      <c r="O3989" s="29" t="str">
        <f t="shared" si="861"/>
        <v/>
      </c>
      <c r="P3989" s="29" t="str">
        <f t="shared" si="862"/>
        <v/>
      </c>
      <c r="Q3989" s="29" t="str">
        <f t="shared" si="866"/>
        <v/>
      </c>
      <c r="R3989" s="29" t="str">
        <f t="shared" si="867"/>
        <v/>
      </c>
      <c r="S3989" s="29" t="str">
        <f t="shared" si="868"/>
        <v/>
      </c>
      <c r="T3989" s="29" t="str">
        <f t="shared" si="869"/>
        <v/>
      </c>
      <c r="U3989" s="29"/>
      <c r="V3989" s="29"/>
      <c r="W3989" s="38" t="s">
        <v>3180</v>
      </c>
      <c r="X3989" s="29" t="s">
        <v>158</v>
      </c>
      <c r="Y3989" s="146">
        <v>699</v>
      </c>
      <c r="Z3989" s="33">
        <v>895</v>
      </c>
      <c r="AA3989" s="34">
        <f t="shared" si="857"/>
        <v>0.28000000000000003</v>
      </c>
      <c r="AB3989" s="33">
        <f t="shared" si="858"/>
        <v>895</v>
      </c>
      <c r="AC3989" s="34">
        <f t="shared" si="859"/>
        <v>0.28039999999999993</v>
      </c>
      <c r="AD3989" s="145">
        <f t="shared" si="865"/>
        <v>745.83299999999997</v>
      </c>
      <c r="AE3989" s="105">
        <v>582.5</v>
      </c>
      <c r="AF3989" s="34" t="s">
        <v>36</v>
      </c>
      <c r="AG3989" s="34" t="s">
        <v>36</v>
      </c>
      <c r="AH3989" s="34" t="s">
        <v>36</v>
      </c>
      <c r="AI3989" s="29">
        <v>0.31900000000000001</v>
      </c>
      <c r="AJ3989" s="29">
        <v>6.4999999999999997E-3</v>
      </c>
      <c r="AK3989" s="29">
        <v>0</v>
      </c>
      <c r="AL3989" s="29">
        <v>0</v>
      </c>
      <c r="AM3989" s="29" t="s">
        <v>28</v>
      </c>
      <c r="AN3989" s="44" t="s">
        <v>27</v>
      </c>
      <c r="AO3989" s="29" t="s">
        <v>28</v>
      </c>
      <c r="AP3989" s="29">
        <v>25</v>
      </c>
      <c r="AQ3989" s="29"/>
      <c r="AR3989" s="29"/>
      <c r="AS3989" s="29"/>
      <c r="AT3989" s="29"/>
      <c r="AU3989" s="144"/>
      <c r="AV3989" s="36" t="s">
        <v>28</v>
      </c>
      <c r="AW3989" s="102">
        <v>42551</v>
      </c>
      <c r="AX3989" s="129" t="s">
        <v>33</v>
      </c>
      <c r="AY3989" s="106">
        <v>1101</v>
      </c>
      <c r="BD3989" t="s">
        <v>1989</v>
      </c>
      <c r="BE3989" t="s">
        <v>4633</v>
      </c>
      <c r="BF3989" t="s">
        <v>4747</v>
      </c>
      <c r="BH3989" t="str">
        <f t="shared" si="863"/>
        <v/>
      </c>
      <c r="BJ3989" t="str">
        <f t="shared" si="864"/>
        <v>OK</v>
      </c>
      <c r="BK3989" s="130" t="s">
        <v>5302</v>
      </c>
      <c r="BL3989" s="130" t="e">
        <v>#VALUE!</v>
      </c>
      <c r="BM3989" s="131" t="s">
        <v>33</v>
      </c>
      <c r="BN3989" s="131" t="e">
        <v>#VALUE!</v>
      </c>
      <c r="BO3989" t="e">
        <v>#N/A</v>
      </c>
      <c r="BP3989">
        <v>0</v>
      </c>
    </row>
    <row r="3990" spans="1:68" ht="25.2" x14ac:dyDescent="0.3">
      <c r="A3990" s="1"/>
      <c r="B3990" s="47">
        <v>3629</v>
      </c>
      <c r="C3990" s="45">
        <v>1051092</v>
      </c>
      <c r="D3990" s="29"/>
      <c r="E3990" s="29"/>
      <c r="F3990" s="31" t="s">
        <v>3203</v>
      </c>
      <c r="G3990" s="29" t="s">
        <v>31</v>
      </c>
      <c r="H3990" s="70" t="s">
        <v>4779</v>
      </c>
      <c r="I3990" s="148" t="s">
        <v>33</v>
      </c>
      <c r="J3990" s="147" t="s">
        <v>33</v>
      </c>
      <c r="K3990" s="148" t="e">
        <v>#N/A</v>
      </c>
      <c r="L3990" s="148" t="s">
        <v>32</v>
      </c>
      <c r="M3990" s="147" t="s">
        <v>33</v>
      </c>
      <c r="N3990" s="29" t="str">
        <f t="shared" si="860"/>
        <v/>
      </c>
      <c r="O3990" s="29" t="str">
        <f t="shared" si="861"/>
        <v/>
      </c>
      <c r="P3990" s="29" t="str">
        <f t="shared" si="862"/>
        <v/>
      </c>
      <c r="Q3990" s="29" t="str">
        <f t="shared" si="866"/>
        <v/>
      </c>
      <c r="R3990" s="29" t="str">
        <f t="shared" si="867"/>
        <v/>
      </c>
      <c r="S3990" s="29" t="str">
        <f t="shared" si="868"/>
        <v/>
      </c>
      <c r="T3990" s="29" t="str">
        <f t="shared" si="869"/>
        <v/>
      </c>
      <c r="U3990" s="29"/>
      <c r="V3990" s="29"/>
      <c r="W3990" s="38" t="s">
        <v>3180</v>
      </c>
      <c r="X3990" s="29" t="s">
        <v>158</v>
      </c>
      <c r="Y3990" s="146">
        <v>1106</v>
      </c>
      <c r="Z3990" s="33">
        <v>1416</v>
      </c>
      <c r="AA3990" s="34">
        <f t="shared" si="857"/>
        <v>0.28000000000000003</v>
      </c>
      <c r="AB3990" s="33">
        <f t="shared" si="858"/>
        <v>1416</v>
      </c>
      <c r="AC3990" s="34">
        <f t="shared" si="859"/>
        <v>0.28028886788829366</v>
      </c>
      <c r="AD3990" s="145">
        <f t="shared" si="865"/>
        <v>1180</v>
      </c>
      <c r="AE3990" s="105">
        <v>921.66700000000003</v>
      </c>
      <c r="AF3990" s="34" t="s">
        <v>36</v>
      </c>
      <c r="AG3990" s="34" t="s">
        <v>36</v>
      </c>
      <c r="AH3990" s="34" t="s">
        <v>36</v>
      </c>
      <c r="AI3990" s="29">
        <v>0.60699999999999998</v>
      </c>
      <c r="AJ3990" s="29">
        <v>8.0000000000000002E-3</v>
      </c>
      <c r="AK3990" s="29">
        <v>36</v>
      </c>
      <c r="AL3990" s="29">
        <v>0</v>
      </c>
      <c r="AM3990" s="29" t="s">
        <v>28</v>
      </c>
      <c r="AN3990" s="158" t="s">
        <v>28</v>
      </c>
      <c r="AO3990" s="29" t="s">
        <v>28</v>
      </c>
      <c r="AP3990" s="29">
        <v>4</v>
      </c>
      <c r="AQ3990" s="29"/>
      <c r="AR3990" s="29"/>
      <c r="AS3990" s="29"/>
      <c r="AT3990" s="29"/>
      <c r="AU3990" s="144"/>
      <c r="AV3990" s="36" t="s">
        <v>28</v>
      </c>
      <c r="AW3990" s="102">
        <v>42551</v>
      </c>
      <c r="AX3990" s="129" t="s">
        <v>33</v>
      </c>
      <c r="AY3990" s="106">
        <v>110</v>
      </c>
      <c r="BD3990" t="s">
        <v>1989</v>
      </c>
      <c r="BE3990" t="s">
        <v>4633</v>
      </c>
      <c r="BF3990" t="s">
        <v>4747</v>
      </c>
      <c r="BH3990" t="str">
        <f t="shared" si="863"/>
        <v>AV</v>
      </c>
      <c r="BJ3990" t="str">
        <f t="shared" si="864"/>
        <v>OK</v>
      </c>
      <c r="BK3990" s="130">
        <v>1416</v>
      </c>
      <c r="BL3990" s="130" t="s">
        <v>37</v>
      </c>
      <c r="BM3990" s="131" t="s">
        <v>33</v>
      </c>
      <c r="BN3990" s="131" t="e">
        <v>#VALUE!</v>
      </c>
      <c r="BO3990">
        <v>1416</v>
      </c>
      <c r="BP3990">
        <v>0</v>
      </c>
    </row>
    <row r="3991" spans="1:68" ht="25.2" x14ac:dyDescent="0.3">
      <c r="A3991" s="1"/>
      <c r="B3991" s="47">
        <v>3630</v>
      </c>
      <c r="C3991" s="45">
        <v>1051097</v>
      </c>
      <c r="D3991" s="29"/>
      <c r="E3991" s="29"/>
      <c r="F3991" s="31" t="s">
        <v>3204</v>
      </c>
      <c r="G3991" s="29" t="s">
        <v>31</v>
      </c>
      <c r="H3991" s="70" t="s">
        <v>4779</v>
      </c>
      <c r="I3991" s="148" t="s">
        <v>33</v>
      </c>
      <c r="J3991" s="147" t="s">
        <v>33</v>
      </c>
      <c r="K3991" s="148" t="e">
        <v>#N/A</v>
      </c>
      <c r="L3991" s="148" t="s">
        <v>32</v>
      </c>
      <c r="M3991" s="147" t="s">
        <v>33</v>
      </c>
      <c r="N3991" s="29" t="str">
        <f t="shared" si="860"/>
        <v/>
      </c>
      <c r="O3991" s="29" t="str">
        <f t="shared" si="861"/>
        <v/>
      </c>
      <c r="P3991" s="29" t="str">
        <f t="shared" si="862"/>
        <v/>
      </c>
      <c r="Q3991" s="29" t="str">
        <f t="shared" si="866"/>
        <v/>
      </c>
      <c r="R3991" s="29" t="str">
        <f t="shared" si="867"/>
        <v/>
      </c>
      <c r="S3991" s="29" t="str">
        <f t="shared" si="868"/>
        <v/>
      </c>
      <c r="T3991" s="29" t="str">
        <f t="shared" si="869"/>
        <v/>
      </c>
      <c r="U3991" s="29"/>
      <c r="V3991" s="29"/>
      <c r="W3991" s="38" t="s">
        <v>3180</v>
      </c>
      <c r="X3991" s="29" t="s">
        <v>158</v>
      </c>
      <c r="Y3991" s="146">
        <v>1848</v>
      </c>
      <c r="Z3991" s="33">
        <v>2366</v>
      </c>
      <c r="AA3991" s="34">
        <f t="shared" si="857"/>
        <v>0.28000000000000003</v>
      </c>
      <c r="AB3991" s="33">
        <f t="shared" si="858"/>
        <v>2366</v>
      </c>
      <c r="AC3991" s="34">
        <f t="shared" si="859"/>
        <v>0.28030324675324669</v>
      </c>
      <c r="AD3991" s="145">
        <f t="shared" si="865"/>
        <v>1971.6669999999999</v>
      </c>
      <c r="AE3991" s="105">
        <v>1540</v>
      </c>
      <c r="AF3991" s="34" t="s">
        <v>36</v>
      </c>
      <c r="AG3991" s="34" t="s">
        <v>36</v>
      </c>
      <c r="AH3991" s="34" t="s">
        <v>36</v>
      </c>
      <c r="AI3991" s="29">
        <v>1.1819999999999999</v>
      </c>
      <c r="AJ3991" s="29">
        <v>1.9439999999999999E-2</v>
      </c>
      <c r="AK3991" s="29">
        <v>24</v>
      </c>
      <c r="AL3991" s="29">
        <v>0</v>
      </c>
      <c r="AM3991" s="29" t="s">
        <v>28</v>
      </c>
      <c r="AN3991" s="158" t="s">
        <v>28</v>
      </c>
      <c r="AO3991" s="29" t="s">
        <v>28</v>
      </c>
      <c r="AP3991" s="29">
        <v>4</v>
      </c>
      <c r="AQ3991" s="29"/>
      <c r="AR3991" s="29"/>
      <c r="AS3991" s="29"/>
      <c r="AT3991" s="29"/>
      <c r="AU3991" s="144"/>
      <c r="AV3991" s="36" t="s">
        <v>28</v>
      </c>
      <c r="AW3991" s="102">
        <v>42551</v>
      </c>
      <c r="AX3991" s="129" t="s">
        <v>33</v>
      </c>
      <c r="AY3991" s="106">
        <v>36</v>
      </c>
      <c r="BD3991" t="s">
        <v>1989</v>
      </c>
      <c r="BE3991" t="s">
        <v>4633</v>
      </c>
      <c r="BF3991" t="s">
        <v>4747</v>
      </c>
      <c r="BH3991" t="str">
        <f t="shared" si="863"/>
        <v>AV</v>
      </c>
      <c r="BJ3991" t="str">
        <f t="shared" si="864"/>
        <v>OK</v>
      </c>
      <c r="BK3991" s="130">
        <v>2366</v>
      </c>
      <c r="BL3991" s="130" t="s">
        <v>37</v>
      </c>
      <c r="BM3991" s="131" t="s">
        <v>33</v>
      </c>
      <c r="BN3991" s="131" t="e">
        <v>#VALUE!</v>
      </c>
      <c r="BO3991">
        <v>2366</v>
      </c>
      <c r="BP3991">
        <v>0</v>
      </c>
    </row>
    <row r="3992" spans="1:68" ht="25.2" x14ac:dyDescent="0.3">
      <c r="A3992" s="1"/>
      <c r="B3992" s="47">
        <v>3631</v>
      </c>
      <c r="C3992" s="45">
        <v>1053703</v>
      </c>
      <c r="D3992" s="29"/>
      <c r="E3992" s="29"/>
      <c r="F3992" s="31" t="s">
        <v>3205</v>
      </c>
      <c r="G3992" s="29" t="s">
        <v>31</v>
      </c>
      <c r="H3992" s="29"/>
      <c r="I3992" s="148">
        <v>0</v>
      </c>
      <c r="J3992" s="147" t="s">
        <v>33</v>
      </c>
      <c r="K3992" s="148" t="e">
        <v>#N/A</v>
      </c>
      <c r="L3992" s="148" t="s">
        <v>32</v>
      </c>
      <c r="M3992" s="147" t="s">
        <v>33</v>
      </c>
      <c r="N3992" s="29" t="str">
        <f t="shared" si="860"/>
        <v/>
      </c>
      <c r="O3992" s="29" t="str">
        <f t="shared" si="861"/>
        <v/>
      </c>
      <c r="P3992" s="29" t="str">
        <f t="shared" si="862"/>
        <v/>
      </c>
      <c r="Q3992" s="29" t="str">
        <f t="shared" si="866"/>
        <v/>
      </c>
      <c r="R3992" s="29" t="str">
        <f t="shared" si="867"/>
        <v/>
      </c>
      <c r="S3992" s="29" t="str">
        <f t="shared" si="868"/>
        <v/>
      </c>
      <c r="T3992" s="29" t="str">
        <f t="shared" si="869"/>
        <v/>
      </c>
      <c r="U3992" s="7"/>
      <c r="V3992" s="7"/>
      <c r="W3992" s="38" t="s">
        <v>3180</v>
      </c>
      <c r="X3992" s="29" t="s">
        <v>158</v>
      </c>
      <c r="Y3992" s="146">
        <v>2235</v>
      </c>
      <c r="Z3992" s="33">
        <v>2861</v>
      </c>
      <c r="AA3992" s="34">
        <f t="shared" si="857"/>
        <v>0.28000000000000003</v>
      </c>
      <c r="AB3992" s="33">
        <f t="shared" si="858"/>
        <v>2861</v>
      </c>
      <c r="AC3992" s="34">
        <f t="shared" si="859"/>
        <v>0.28008966442953015</v>
      </c>
      <c r="AD3992" s="145">
        <f t="shared" si="865"/>
        <v>2384.1669999999999</v>
      </c>
      <c r="AE3992" s="105">
        <v>1862.5</v>
      </c>
      <c r="AF3992" s="34" t="s">
        <v>36</v>
      </c>
      <c r="AG3992" s="34" t="s">
        <v>36</v>
      </c>
      <c r="AH3992" s="34" t="s">
        <v>36</v>
      </c>
      <c r="AI3992" s="29">
        <v>1.8720000000000001</v>
      </c>
      <c r="AJ3992" s="29">
        <v>2.9100000000000001E-2</v>
      </c>
      <c r="AK3992" s="29">
        <v>0</v>
      </c>
      <c r="AL3992" s="29">
        <v>0</v>
      </c>
      <c r="AM3992" s="29" t="s">
        <v>28</v>
      </c>
      <c r="AN3992" s="44" t="s">
        <v>27</v>
      </c>
      <c r="AO3992" s="29" t="s">
        <v>28</v>
      </c>
      <c r="AP3992" s="29">
        <v>4</v>
      </c>
      <c r="AQ3992" s="29"/>
      <c r="AR3992" s="29"/>
      <c r="AS3992" s="29"/>
      <c r="AT3992" s="29"/>
      <c r="AU3992" s="144"/>
      <c r="AV3992" s="36" t="s">
        <v>33</v>
      </c>
      <c r="AW3992" s="102" t="s">
        <v>33</v>
      </c>
      <c r="AX3992" s="129" t="s">
        <v>33</v>
      </c>
      <c r="AY3992" s="106">
        <v>644</v>
      </c>
      <c r="BD3992" t="s">
        <v>1724</v>
      </c>
      <c r="BE3992" t="s">
        <v>4633</v>
      </c>
      <c r="BF3992" t="s">
        <v>4747</v>
      </c>
      <c r="BH3992" t="str">
        <f t="shared" si="863"/>
        <v/>
      </c>
      <c r="BJ3992" t="str">
        <f t="shared" si="864"/>
        <v>OK</v>
      </c>
      <c r="BK3992" s="130" t="s">
        <v>5302</v>
      </c>
      <c r="BL3992" s="130" t="e">
        <v>#VALUE!</v>
      </c>
      <c r="BM3992" s="131" t="s">
        <v>33</v>
      </c>
      <c r="BN3992" s="131" t="e">
        <v>#VALUE!</v>
      </c>
      <c r="BO3992" t="e">
        <v>#N/A</v>
      </c>
      <c r="BP3992">
        <v>0</v>
      </c>
    </row>
    <row r="3993" spans="1:68" ht="25.2" x14ac:dyDescent="0.3">
      <c r="A3993" s="1"/>
      <c r="B3993" s="47">
        <v>3632</v>
      </c>
      <c r="C3993" s="45">
        <v>1051102</v>
      </c>
      <c r="D3993" s="29"/>
      <c r="E3993" s="29"/>
      <c r="F3993" s="31" t="s">
        <v>3206</v>
      </c>
      <c r="G3993" s="29" t="s">
        <v>31</v>
      </c>
      <c r="H3993" s="29"/>
      <c r="I3993" s="148" t="s">
        <v>33</v>
      </c>
      <c r="J3993" s="147" t="s">
        <v>33</v>
      </c>
      <c r="K3993" s="148" t="e">
        <v>#N/A</v>
      </c>
      <c r="L3993" s="148" t="s">
        <v>32</v>
      </c>
      <c r="M3993" s="147">
        <v>42551</v>
      </c>
      <c r="N3993" s="29" t="str">
        <f t="shared" si="860"/>
        <v/>
      </c>
      <c r="O3993" s="29" t="str">
        <f t="shared" si="861"/>
        <v/>
      </c>
      <c r="P3993" s="29" t="str">
        <f t="shared" si="862"/>
        <v/>
      </c>
      <c r="Q3993" s="29" t="str">
        <f t="shared" si="866"/>
        <v/>
      </c>
      <c r="R3993" s="29" t="str">
        <f t="shared" si="867"/>
        <v/>
      </c>
      <c r="S3993" s="29" t="str">
        <f t="shared" si="868"/>
        <v/>
      </c>
      <c r="T3993" s="29" t="str">
        <f t="shared" si="869"/>
        <v/>
      </c>
      <c r="U3993" s="29"/>
      <c r="V3993" s="29"/>
      <c r="W3993" s="38" t="s">
        <v>3180</v>
      </c>
      <c r="X3993" s="29" t="s">
        <v>158</v>
      </c>
      <c r="Y3993" s="146">
        <v>2413</v>
      </c>
      <c r="Z3993" s="33">
        <v>3088</v>
      </c>
      <c r="AA3993" s="34">
        <f t="shared" si="857"/>
        <v>0.28000000000000003</v>
      </c>
      <c r="AB3993" s="33">
        <f t="shared" si="858"/>
        <v>3088</v>
      </c>
      <c r="AC3993" s="34">
        <f t="shared" si="859"/>
        <v>0.27973481636714731</v>
      </c>
      <c r="AD3993" s="145">
        <f t="shared" si="865"/>
        <v>2573.3330000000001</v>
      </c>
      <c r="AE3993" s="105">
        <v>2010.8330000000001</v>
      </c>
      <c r="AF3993" s="34" t="s">
        <v>36</v>
      </c>
      <c r="AG3993" s="34" t="s">
        <v>36</v>
      </c>
      <c r="AH3993" s="34" t="s">
        <v>36</v>
      </c>
      <c r="AI3993" s="29">
        <v>1.8380000000000001</v>
      </c>
      <c r="AJ3993" s="29">
        <v>1.7000000000000001E-2</v>
      </c>
      <c r="AK3993" s="29">
        <v>0</v>
      </c>
      <c r="AL3993" s="29">
        <v>0</v>
      </c>
      <c r="AM3993" s="29" t="s">
        <v>28</v>
      </c>
      <c r="AN3993" s="44" t="s">
        <v>27</v>
      </c>
      <c r="AO3993" s="29" t="s">
        <v>28</v>
      </c>
      <c r="AP3993" s="29">
        <v>4</v>
      </c>
      <c r="AQ3993" s="29"/>
      <c r="AR3993" s="29"/>
      <c r="AS3993" s="29"/>
      <c r="AT3993" s="29"/>
      <c r="AU3993" s="144"/>
      <c r="AV3993" s="36" t="s">
        <v>28</v>
      </c>
      <c r="AW3993" s="102">
        <v>42551</v>
      </c>
      <c r="AX3993" s="129" t="s">
        <v>33</v>
      </c>
      <c r="AY3993" s="106" t="e">
        <v>#N/A</v>
      </c>
      <c r="BD3993" t="s">
        <v>1724</v>
      </c>
      <c r="BE3993" t="s">
        <v>4633</v>
      </c>
      <c r="BF3993" t="s">
        <v>4747</v>
      </c>
      <c r="BH3993" t="str">
        <f t="shared" si="863"/>
        <v/>
      </c>
      <c r="BJ3993" t="str">
        <f t="shared" si="864"/>
        <v>OK</v>
      </c>
      <c r="BK3993" s="130" t="s">
        <v>5302</v>
      </c>
      <c r="BL3993" s="130" t="e">
        <v>#VALUE!</v>
      </c>
      <c r="BM3993" s="131" t="s">
        <v>33</v>
      </c>
      <c r="BN3993" s="131" t="e">
        <v>#VALUE!</v>
      </c>
      <c r="BO3993" t="e">
        <v>#N/A</v>
      </c>
      <c r="BP3993">
        <v>0</v>
      </c>
    </row>
    <row r="3994" spans="1:68" ht="25.2" x14ac:dyDescent="0.3">
      <c r="A3994" s="1"/>
      <c r="B3994" s="47">
        <v>3633</v>
      </c>
      <c r="C3994" s="45">
        <v>1051107</v>
      </c>
      <c r="D3994" s="29"/>
      <c r="E3994" s="29"/>
      <c r="F3994" s="31" t="s">
        <v>3207</v>
      </c>
      <c r="G3994" s="29" t="s">
        <v>31</v>
      </c>
      <c r="H3994" s="29"/>
      <c r="I3994" s="148" t="s">
        <v>33</v>
      </c>
      <c r="J3994" s="147" t="s">
        <v>33</v>
      </c>
      <c r="K3994" s="148" t="e">
        <v>#N/A</v>
      </c>
      <c r="L3994" s="148" t="s">
        <v>32</v>
      </c>
      <c r="M3994" s="147">
        <v>42551</v>
      </c>
      <c r="N3994" s="29" t="str">
        <f t="shared" si="860"/>
        <v/>
      </c>
      <c r="O3994" s="29" t="str">
        <f t="shared" si="861"/>
        <v/>
      </c>
      <c r="P3994" s="29" t="str">
        <f t="shared" si="862"/>
        <v/>
      </c>
      <c r="Q3994" s="29" t="str">
        <f t="shared" si="866"/>
        <v/>
      </c>
      <c r="R3994" s="29" t="str">
        <f t="shared" si="867"/>
        <v/>
      </c>
      <c r="S3994" s="29" t="str">
        <f t="shared" si="868"/>
        <v/>
      </c>
      <c r="T3994" s="29" t="str">
        <f t="shared" si="869"/>
        <v/>
      </c>
      <c r="U3994" s="29"/>
      <c r="V3994" s="29"/>
      <c r="W3994" s="38" t="s">
        <v>3180</v>
      </c>
      <c r="X3994" s="29" t="s">
        <v>158</v>
      </c>
      <c r="Y3994" s="146">
        <v>4668</v>
      </c>
      <c r="Z3994" s="33">
        <v>5975</v>
      </c>
      <c r="AA3994" s="34">
        <f t="shared" si="857"/>
        <v>0.28000000000000003</v>
      </c>
      <c r="AB3994" s="33">
        <f t="shared" si="858"/>
        <v>5975</v>
      </c>
      <c r="AC3994" s="34">
        <f t="shared" si="859"/>
        <v>0.27999151670951167</v>
      </c>
      <c r="AD3994" s="145">
        <f t="shared" si="865"/>
        <v>4979.1670000000004</v>
      </c>
      <c r="AE3994" s="105">
        <v>3890</v>
      </c>
      <c r="AF3994" s="34" t="s">
        <v>36</v>
      </c>
      <c r="AG3994" s="34" t="s">
        <v>36</v>
      </c>
      <c r="AH3994" s="34" t="s">
        <v>36</v>
      </c>
      <c r="AI3994" s="29">
        <v>3.6749999999999998</v>
      </c>
      <c r="AJ3994" s="29">
        <v>3.4000000000000002E-2</v>
      </c>
      <c r="AK3994" s="29">
        <v>0</v>
      </c>
      <c r="AL3994" s="29">
        <v>0</v>
      </c>
      <c r="AM3994" s="29" t="s">
        <v>28</v>
      </c>
      <c r="AN3994" s="44" t="s">
        <v>27</v>
      </c>
      <c r="AO3994" s="29" t="s">
        <v>28</v>
      </c>
      <c r="AP3994" s="29">
        <v>4</v>
      </c>
      <c r="AQ3994" s="29"/>
      <c r="AR3994" s="29"/>
      <c r="AS3994" s="29"/>
      <c r="AT3994" s="29"/>
      <c r="AU3994" s="144"/>
      <c r="AV3994" s="36" t="s">
        <v>28</v>
      </c>
      <c r="AW3994" s="102">
        <v>42551</v>
      </c>
      <c r="AX3994" s="129" t="s">
        <v>33</v>
      </c>
      <c r="AY3994" s="106" t="e">
        <v>#N/A</v>
      </c>
      <c r="BD3994" t="s">
        <v>1724</v>
      </c>
      <c r="BE3994" t="s">
        <v>4633</v>
      </c>
      <c r="BF3994" t="s">
        <v>4747</v>
      </c>
      <c r="BH3994" t="str">
        <f t="shared" si="863"/>
        <v/>
      </c>
      <c r="BJ3994" t="str">
        <f t="shared" si="864"/>
        <v>OK</v>
      </c>
      <c r="BK3994" s="130" t="s">
        <v>5302</v>
      </c>
      <c r="BL3994" s="130" t="e">
        <v>#VALUE!</v>
      </c>
      <c r="BM3994" s="131" t="s">
        <v>33</v>
      </c>
      <c r="BN3994" s="131" t="e">
        <v>#VALUE!</v>
      </c>
      <c r="BO3994" t="e">
        <v>#N/A</v>
      </c>
      <c r="BP3994">
        <v>0</v>
      </c>
    </row>
    <row r="3995" spans="1:68" ht="25.2" x14ac:dyDescent="0.3">
      <c r="A3995" s="1"/>
      <c r="B3995" s="47">
        <v>3634</v>
      </c>
      <c r="C3995" s="45">
        <v>1051093</v>
      </c>
      <c r="D3995" s="29"/>
      <c r="E3995" s="29"/>
      <c r="F3995" s="52" t="s">
        <v>3208</v>
      </c>
      <c r="G3995" s="29" t="s">
        <v>47</v>
      </c>
      <c r="H3995" s="70" t="s">
        <v>4779</v>
      </c>
      <c r="I3995" s="148" t="s">
        <v>33</v>
      </c>
      <c r="J3995" s="147" t="s">
        <v>33</v>
      </c>
      <c r="K3995" s="148" t="e">
        <v>#N/A</v>
      </c>
      <c r="L3995" s="148" t="s">
        <v>32</v>
      </c>
      <c r="M3995" s="147">
        <v>42551</v>
      </c>
      <c r="N3995" s="29" t="str">
        <f t="shared" si="860"/>
        <v/>
      </c>
      <c r="O3995" s="29" t="str">
        <f t="shared" si="861"/>
        <v/>
      </c>
      <c r="P3995" s="29" t="str">
        <f t="shared" si="862"/>
        <v/>
      </c>
      <c r="Q3995" s="29" t="str">
        <f t="shared" si="866"/>
        <v/>
      </c>
      <c r="R3995" s="29" t="str">
        <f t="shared" si="867"/>
        <v/>
      </c>
      <c r="S3995" s="29" t="str">
        <f t="shared" si="868"/>
        <v/>
      </c>
      <c r="T3995" s="29" t="str">
        <f t="shared" si="869"/>
        <v/>
      </c>
      <c r="U3995" s="29"/>
      <c r="V3995" s="29"/>
      <c r="W3995" s="38" t="s">
        <v>3180</v>
      </c>
      <c r="X3995" s="29" t="s">
        <v>158</v>
      </c>
      <c r="Y3995" s="146">
        <v>1704</v>
      </c>
      <c r="Z3995" s="33">
        <v>2181</v>
      </c>
      <c r="AA3995" s="34">
        <f t="shared" si="857"/>
        <v>0.28000000000000003</v>
      </c>
      <c r="AB3995" s="33">
        <f t="shared" si="858"/>
        <v>2181</v>
      </c>
      <c r="AC3995" s="34">
        <f t="shared" si="859"/>
        <v>0.27992957746478875</v>
      </c>
      <c r="AD3995" s="145">
        <f t="shared" si="865"/>
        <v>1817.5</v>
      </c>
      <c r="AE3995" s="105">
        <v>1420</v>
      </c>
      <c r="AF3995" s="34" t="s">
        <v>36</v>
      </c>
      <c r="AG3995" s="34" t="s">
        <v>36</v>
      </c>
      <c r="AH3995" s="34" t="s">
        <v>36</v>
      </c>
      <c r="AI3995" s="29">
        <v>1.4670000000000001</v>
      </c>
      <c r="AJ3995" s="29">
        <v>2.0660000000000001E-2</v>
      </c>
      <c r="AK3995" s="29">
        <v>28</v>
      </c>
      <c r="AL3995" s="29">
        <v>0</v>
      </c>
      <c r="AM3995" s="29" t="s">
        <v>28</v>
      </c>
      <c r="AN3995" s="158" t="s">
        <v>28</v>
      </c>
      <c r="AO3995" s="29" t="s">
        <v>28</v>
      </c>
      <c r="AP3995" s="29">
        <v>4</v>
      </c>
      <c r="AQ3995" s="29"/>
      <c r="AR3995" s="29"/>
      <c r="AS3995" s="29"/>
      <c r="AT3995" s="29"/>
      <c r="AU3995" s="144"/>
      <c r="AV3995" s="36" t="s">
        <v>28</v>
      </c>
      <c r="AW3995" s="102">
        <v>42551</v>
      </c>
      <c r="AX3995" s="129" t="s">
        <v>33</v>
      </c>
      <c r="AY3995" s="106">
        <v>1288</v>
      </c>
      <c r="BD3995" t="s">
        <v>1724</v>
      </c>
      <c r="BE3995" t="s">
        <v>4633</v>
      </c>
      <c r="BF3995" t="s">
        <v>4747</v>
      </c>
      <c r="BH3995" t="str">
        <f t="shared" si="863"/>
        <v>AV</v>
      </c>
      <c r="BJ3995" t="str">
        <f t="shared" si="864"/>
        <v>OK</v>
      </c>
      <c r="BK3995" s="130">
        <v>2181</v>
      </c>
      <c r="BL3995" s="130" t="s">
        <v>37</v>
      </c>
      <c r="BM3995" s="131" t="s">
        <v>33</v>
      </c>
      <c r="BN3995" s="131" t="e">
        <v>#VALUE!</v>
      </c>
      <c r="BO3995">
        <v>2181</v>
      </c>
      <c r="BP3995">
        <v>0</v>
      </c>
    </row>
    <row r="3996" spans="1:68" ht="25.2" x14ac:dyDescent="0.3">
      <c r="A3996" s="1"/>
      <c r="B3996" s="47">
        <v>3635</v>
      </c>
      <c r="C3996" s="45">
        <v>1051098</v>
      </c>
      <c r="D3996" s="29"/>
      <c r="E3996" s="29"/>
      <c r="F3996" s="31" t="s">
        <v>3209</v>
      </c>
      <c r="G3996" s="29" t="s">
        <v>47</v>
      </c>
      <c r="H3996" s="70" t="s">
        <v>4779</v>
      </c>
      <c r="I3996" s="148" t="s">
        <v>33</v>
      </c>
      <c r="J3996" s="147" t="s">
        <v>33</v>
      </c>
      <c r="K3996" s="148" t="e">
        <v>#N/A</v>
      </c>
      <c r="L3996" s="148" t="s">
        <v>32</v>
      </c>
      <c r="M3996" s="147">
        <v>42551</v>
      </c>
      <c r="N3996" s="29" t="str">
        <f t="shared" si="860"/>
        <v/>
      </c>
      <c r="O3996" s="29" t="str">
        <f t="shared" si="861"/>
        <v/>
      </c>
      <c r="P3996" s="29" t="str">
        <f t="shared" si="862"/>
        <v/>
      </c>
      <c r="Q3996" s="29" t="str">
        <f t="shared" si="866"/>
        <v/>
      </c>
      <c r="R3996" s="29" t="str">
        <f t="shared" si="867"/>
        <v/>
      </c>
      <c r="S3996" s="29" t="str">
        <f t="shared" si="868"/>
        <v/>
      </c>
      <c r="T3996" s="29" t="str">
        <f t="shared" si="869"/>
        <v/>
      </c>
      <c r="U3996" s="29"/>
      <c r="V3996" s="29"/>
      <c r="W3996" s="38" t="s">
        <v>3180</v>
      </c>
      <c r="X3996" s="29" t="s">
        <v>158</v>
      </c>
      <c r="Y3996" s="146">
        <v>2731</v>
      </c>
      <c r="Z3996" s="33">
        <v>3496</v>
      </c>
      <c r="AA3996" s="34">
        <f t="shared" si="857"/>
        <v>0.28000000000000003</v>
      </c>
      <c r="AB3996" s="33">
        <f t="shared" si="858"/>
        <v>3496</v>
      </c>
      <c r="AC3996" s="34">
        <f t="shared" si="859"/>
        <v>0.28011721422441804</v>
      </c>
      <c r="AD3996" s="145">
        <f t="shared" si="865"/>
        <v>2913.3330000000001</v>
      </c>
      <c r="AE3996" s="105">
        <v>2275.8330000000001</v>
      </c>
      <c r="AF3996" s="34" t="s">
        <v>36</v>
      </c>
      <c r="AG3996" s="34" t="s">
        <v>36</v>
      </c>
      <c r="AH3996" s="34" t="s">
        <v>36</v>
      </c>
      <c r="AI3996" s="29">
        <v>2.8450000000000002</v>
      </c>
      <c r="AJ3996" s="29">
        <v>3.6060000000000002E-2</v>
      </c>
      <c r="AK3996" s="29">
        <v>40</v>
      </c>
      <c r="AL3996" s="29">
        <v>0</v>
      </c>
      <c r="AM3996" s="29" t="s">
        <v>28</v>
      </c>
      <c r="AN3996" s="158" t="s">
        <v>28</v>
      </c>
      <c r="AO3996" s="29" t="s">
        <v>28</v>
      </c>
      <c r="AP3996" s="29">
        <v>4</v>
      </c>
      <c r="AQ3996" s="29"/>
      <c r="AR3996" s="29"/>
      <c r="AS3996" s="29"/>
      <c r="AT3996" s="29"/>
      <c r="AU3996" s="144"/>
      <c r="AV3996" s="36" t="s">
        <v>28</v>
      </c>
      <c r="AW3996" s="102">
        <v>42551</v>
      </c>
      <c r="AX3996" s="129" t="s">
        <v>33</v>
      </c>
      <c r="AY3996" s="106">
        <v>1392</v>
      </c>
      <c r="BD3996" t="s">
        <v>1724</v>
      </c>
      <c r="BE3996" t="s">
        <v>4633</v>
      </c>
      <c r="BF3996" t="s">
        <v>4747</v>
      </c>
      <c r="BH3996" t="str">
        <f t="shared" si="863"/>
        <v>AV</v>
      </c>
      <c r="BJ3996" t="str">
        <f t="shared" si="864"/>
        <v>OK</v>
      </c>
      <c r="BK3996" s="130">
        <v>3496</v>
      </c>
      <c r="BL3996" s="130" t="s">
        <v>37</v>
      </c>
      <c r="BM3996" s="131" t="s">
        <v>33</v>
      </c>
      <c r="BN3996" s="131" t="e">
        <v>#VALUE!</v>
      </c>
      <c r="BO3996">
        <v>3496</v>
      </c>
      <c r="BP3996">
        <v>0</v>
      </c>
    </row>
    <row r="3997" spans="1:68" ht="25.2" x14ac:dyDescent="0.3">
      <c r="A3997" s="1"/>
      <c r="B3997" s="47">
        <v>3636</v>
      </c>
      <c r="C3997" s="45">
        <v>1053704</v>
      </c>
      <c r="D3997" s="29"/>
      <c r="E3997" s="29"/>
      <c r="F3997" s="39" t="s">
        <v>3210</v>
      </c>
      <c r="G3997" s="29" t="s">
        <v>47</v>
      </c>
      <c r="H3997" s="70" t="s">
        <v>4779</v>
      </c>
      <c r="I3997" s="148" t="s">
        <v>33</v>
      </c>
      <c r="J3997" s="147" t="s">
        <v>33</v>
      </c>
      <c r="K3997" s="148" t="e">
        <v>#N/A</v>
      </c>
      <c r="L3997" s="148" t="s">
        <v>32</v>
      </c>
      <c r="M3997" s="147">
        <v>42551</v>
      </c>
      <c r="N3997" s="29" t="str">
        <f t="shared" si="860"/>
        <v/>
      </c>
      <c r="O3997" s="29" t="str">
        <f t="shared" si="861"/>
        <v/>
      </c>
      <c r="P3997" s="29" t="str">
        <f t="shared" si="862"/>
        <v/>
      </c>
      <c r="Q3997" s="29" t="str">
        <f t="shared" si="866"/>
        <v/>
      </c>
      <c r="R3997" s="29" t="str">
        <f t="shared" si="867"/>
        <v/>
      </c>
      <c r="S3997" s="29" t="str">
        <f t="shared" si="868"/>
        <v/>
      </c>
      <c r="T3997" s="29" t="str">
        <f t="shared" si="869"/>
        <v/>
      </c>
      <c r="U3997" s="29"/>
      <c r="V3997" s="29"/>
      <c r="W3997" s="38" t="s">
        <v>3180</v>
      </c>
      <c r="X3997" s="29" t="s">
        <v>158</v>
      </c>
      <c r="Y3997" s="146">
        <v>4040</v>
      </c>
      <c r="Z3997" s="33">
        <v>5171</v>
      </c>
      <c r="AA3997" s="34">
        <f t="shared" si="857"/>
        <v>0.28000000000000003</v>
      </c>
      <c r="AB3997" s="33">
        <f t="shared" si="858"/>
        <v>5171</v>
      </c>
      <c r="AC3997" s="34">
        <f t="shared" si="859"/>
        <v>0.27995046733163703</v>
      </c>
      <c r="AD3997" s="145">
        <f t="shared" si="865"/>
        <v>4309.1670000000004</v>
      </c>
      <c r="AE3997" s="105">
        <v>3366.6669999999999</v>
      </c>
      <c r="AF3997" s="34" t="s">
        <v>36</v>
      </c>
      <c r="AG3997" s="34" t="s">
        <v>36</v>
      </c>
      <c r="AH3997" s="34" t="s">
        <v>36</v>
      </c>
      <c r="AI3997" s="29">
        <v>4.2229999999999999</v>
      </c>
      <c r="AJ3997" s="29">
        <v>0.05</v>
      </c>
      <c r="AK3997" s="29">
        <v>30</v>
      </c>
      <c r="AL3997" s="29">
        <v>0</v>
      </c>
      <c r="AM3997" s="29" t="s">
        <v>28</v>
      </c>
      <c r="AN3997" s="158" t="s">
        <v>28</v>
      </c>
      <c r="AO3997" s="29" t="s">
        <v>28</v>
      </c>
      <c r="AP3997" s="29">
        <v>4</v>
      </c>
      <c r="AQ3997" s="29"/>
      <c r="AR3997" s="29"/>
      <c r="AS3997" s="29"/>
      <c r="AT3997" s="29"/>
      <c r="AU3997" s="144"/>
      <c r="AV3997" s="36" t="s">
        <v>28</v>
      </c>
      <c r="AW3997" s="102">
        <v>42551</v>
      </c>
      <c r="AX3997" s="129" t="s">
        <v>33</v>
      </c>
      <c r="AY3997" s="106">
        <v>42022</v>
      </c>
      <c r="BD3997" t="s">
        <v>1724</v>
      </c>
      <c r="BE3997" t="s">
        <v>4633</v>
      </c>
      <c r="BF3997" t="s">
        <v>4747</v>
      </c>
      <c r="BH3997" t="str">
        <f t="shared" si="863"/>
        <v>AV</v>
      </c>
      <c r="BJ3997" t="str">
        <f t="shared" si="864"/>
        <v>OK</v>
      </c>
      <c r="BK3997" s="130">
        <v>5171</v>
      </c>
      <c r="BL3997" s="130" t="s">
        <v>37</v>
      </c>
      <c r="BM3997" s="131" t="s">
        <v>33</v>
      </c>
      <c r="BN3997" s="131" t="e">
        <v>#VALUE!</v>
      </c>
      <c r="BO3997">
        <v>5171</v>
      </c>
      <c r="BP3997">
        <v>1460</v>
      </c>
    </row>
    <row r="3998" spans="1:68" ht="25.2" x14ac:dyDescent="0.3">
      <c r="A3998" s="1"/>
      <c r="B3998" s="47">
        <v>3637</v>
      </c>
      <c r="C3998" s="45">
        <v>1051101</v>
      </c>
      <c r="D3998" s="29"/>
      <c r="E3998" s="29"/>
      <c r="F3998" s="39" t="s">
        <v>3211</v>
      </c>
      <c r="G3998" s="29" t="s">
        <v>31</v>
      </c>
      <c r="H3998" s="29"/>
      <c r="I3998" s="148" t="s">
        <v>33</v>
      </c>
      <c r="J3998" s="147" t="s">
        <v>33</v>
      </c>
      <c r="K3998" s="148" t="e">
        <v>#N/A</v>
      </c>
      <c r="L3998" s="148" t="s">
        <v>32</v>
      </c>
      <c r="M3998" s="147">
        <v>42551</v>
      </c>
      <c r="N3998" s="29" t="str">
        <f t="shared" si="860"/>
        <v/>
      </c>
      <c r="O3998" s="29" t="str">
        <f t="shared" si="861"/>
        <v/>
      </c>
      <c r="P3998" s="29" t="str">
        <f t="shared" si="862"/>
        <v/>
      </c>
      <c r="Q3998" s="29" t="str">
        <f t="shared" si="866"/>
        <v/>
      </c>
      <c r="R3998" s="29" t="str">
        <f t="shared" si="867"/>
        <v/>
      </c>
      <c r="S3998" s="29" t="str">
        <f t="shared" si="868"/>
        <v/>
      </c>
      <c r="T3998" s="29" t="str">
        <f t="shared" si="869"/>
        <v/>
      </c>
      <c r="U3998" s="29"/>
      <c r="V3998" s="29"/>
      <c r="W3998" s="38" t="s">
        <v>3180</v>
      </c>
      <c r="X3998" s="29" t="s">
        <v>158</v>
      </c>
      <c r="Y3998" s="146">
        <v>5198</v>
      </c>
      <c r="Z3998" s="33">
        <v>6654</v>
      </c>
      <c r="AA3998" s="34">
        <f t="shared" si="857"/>
        <v>0.28000000000000003</v>
      </c>
      <c r="AB3998" s="33">
        <f t="shared" si="858"/>
        <v>6654</v>
      </c>
      <c r="AC3998" s="34">
        <f t="shared" si="859"/>
        <v>0.28010763523604182</v>
      </c>
      <c r="AD3998" s="145">
        <f t="shared" si="865"/>
        <v>5545</v>
      </c>
      <c r="AE3998" s="105">
        <v>4331.6670000000004</v>
      </c>
      <c r="AF3998" s="34" t="s">
        <v>36</v>
      </c>
      <c r="AG3998" s="34" t="s">
        <v>36</v>
      </c>
      <c r="AH3998" s="34" t="s">
        <v>36</v>
      </c>
      <c r="AI3998" s="29">
        <v>5.601</v>
      </c>
      <c r="AJ3998" s="29">
        <v>6.9339999999999999E-2</v>
      </c>
      <c r="AK3998" s="29">
        <v>0</v>
      </c>
      <c r="AL3998" s="29">
        <v>0</v>
      </c>
      <c r="AM3998" s="29" t="s">
        <v>28</v>
      </c>
      <c r="AN3998" s="44" t="s">
        <v>27</v>
      </c>
      <c r="AO3998" s="29" t="s">
        <v>28</v>
      </c>
      <c r="AP3998" s="29">
        <v>4</v>
      </c>
      <c r="AQ3998" s="29"/>
      <c r="AR3998" s="29"/>
      <c r="AS3998" s="29"/>
      <c r="AT3998" s="29"/>
      <c r="AU3998" s="144"/>
      <c r="AV3998" s="36" t="s">
        <v>28</v>
      </c>
      <c r="AW3998" s="102">
        <v>42551</v>
      </c>
      <c r="AX3998" s="129" t="s">
        <v>33</v>
      </c>
      <c r="AY3998" s="106">
        <v>10108</v>
      </c>
      <c r="BD3998" t="s">
        <v>1724</v>
      </c>
      <c r="BE3998" t="s">
        <v>4633</v>
      </c>
      <c r="BF3998">
        <v>0</v>
      </c>
      <c r="BH3998" t="str">
        <f t="shared" si="863"/>
        <v/>
      </c>
      <c r="BJ3998" t="str">
        <f t="shared" si="864"/>
        <v>OK</v>
      </c>
      <c r="BK3998" s="130" t="s">
        <v>5302</v>
      </c>
      <c r="BL3998" s="130" t="e">
        <v>#VALUE!</v>
      </c>
      <c r="BM3998" s="131" t="s">
        <v>33</v>
      </c>
      <c r="BN3998" s="131" t="e">
        <v>#VALUE!</v>
      </c>
      <c r="BO3998" t="e">
        <v>#N/A</v>
      </c>
      <c r="BP3998">
        <v>0</v>
      </c>
    </row>
    <row r="3999" spans="1:68" ht="25.2" x14ac:dyDescent="0.3">
      <c r="A3999" s="1"/>
      <c r="B3999" s="47">
        <v>3638</v>
      </c>
      <c r="C3999" s="45">
        <v>1053705</v>
      </c>
      <c r="D3999" s="29"/>
      <c r="E3999" s="29"/>
      <c r="F3999" s="31" t="s">
        <v>3212</v>
      </c>
      <c r="G3999" s="29" t="s">
        <v>31</v>
      </c>
      <c r="H3999" s="29"/>
      <c r="I3999" s="148" t="s">
        <v>33</v>
      </c>
      <c r="J3999" s="147" t="s">
        <v>33</v>
      </c>
      <c r="K3999" s="148" t="e">
        <v>#N/A</v>
      </c>
      <c r="L3999" s="148" t="s">
        <v>32</v>
      </c>
      <c r="M3999" s="147">
        <v>42551</v>
      </c>
      <c r="N3999" s="29" t="str">
        <f t="shared" si="860"/>
        <v/>
      </c>
      <c r="O3999" s="29" t="str">
        <f t="shared" si="861"/>
        <v/>
      </c>
      <c r="P3999" s="29" t="str">
        <f t="shared" si="862"/>
        <v/>
      </c>
      <c r="Q3999" s="29" t="str">
        <f t="shared" si="866"/>
        <v/>
      </c>
      <c r="R3999" s="29" t="str">
        <f t="shared" si="867"/>
        <v/>
      </c>
      <c r="S3999" s="29" t="str">
        <f t="shared" si="868"/>
        <v/>
      </c>
      <c r="T3999" s="29" t="str">
        <f t="shared" si="869"/>
        <v/>
      </c>
      <c r="U3999" s="29"/>
      <c r="V3999" s="29"/>
      <c r="W3999" s="38" t="s">
        <v>3180</v>
      </c>
      <c r="X3999" s="29" t="s">
        <v>158</v>
      </c>
      <c r="Y3999" s="146">
        <v>7721</v>
      </c>
      <c r="Z3999" s="33">
        <v>9883</v>
      </c>
      <c r="AA3999" s="34">
        <f t="shared" si="857"/>
        <v>0.28000000000000003</v>
      </c>
      <c r="AB3999" s="33">
        <f t="shared" si="858"/>
        <v>9883</v>
      </c>
      <c r="AC3999" s="34">
        <f t="shared" si="859"/>
        <v>0.28001542390802103</v>
      </c>
      <c r="AD3999" s="145">
        <f t="shared" si="865"/>
        <v>8235.8330000000005</v>
      </c>
      <c r="AE3999" s="105">
        <v>6434.1670000000004</v>
      </c>
      <c r="AF3999" s="34" t="s">
        <v>36</v>
      </c>
      <c r="AG3999" s="34" t="s">
        <v>36</v>
      </c>
      <c r="AH3999" s="34" t="s">
        <v>36</v>
      </c>
      <c r="AI3999" s="29">
        <v>8.3569999999999993</v>
      </c>
      <c r="AJ3999" s="29">
        <v>0.1045</v>
      </c>
      <c r="AK3999" s="29">
        <v>0</v>
      </c>
      <c r="AL3999" s="29">
        <v>0</v>
      </c>
      <c r="AM3999" s="29" t="s">
        <v>28</v>
      </c>
      <c r="AN3999" s="44" t="s">
        <v>27</v>
      </c>
      <c r="AO3999" s="29" t="s">
        <v>28</v>
      </c>
      <c r="AP3999" s="29">
        <v>4</v>
      </c>
      <c r="AQ3999" s="29"/>
      <c r="AR3999" s="29"/>
      <c r="AS3999" s="29"/>
      <c r="AT3999" s="29"/>
      <c r="AU3999" s="144"/>
      <c r="AV3999" s="36" t="s">
        <v>28</v>
      </c>
      <c r="AW3999" s="102">
        <v>42551</v>
      </c>
      <c r="AX3999" s="129" t="s">
        <v>33</v>
      </c>
      <c r="AY3999" s="106">
        <v>144</v>
      </c>
      <c r="BD3999" t="s">
        <v>1724</v>
      </c>
      <c r="BE3999" t="s">
        <v>4633</v>
      </c>
      <c r="BF3999" t="s">
        <v>4747</v>
      </c>
      <c r="BH3999" t="str">
        <f t="shared" si="863"/>
        <v/>
      </c>
      <c r="BJ3999" t="str">
        <f t="shared" si="864"/>
        <v>OK</v>
      </c>
      <c r="BK3999" s="130" t="s">
        <v>5302</v>
      </c>
      <c r="BL3999" s="130" t="e">
        <v>#VALUE!</v>
      </c>
      <c r="BM3999" s="131" t="s">
        <v>33</v>
      </c>
      <c r="BN3999" s="131" t="e">
        <v>#VALUE!</v>
      </c>
      <c r="BO3999" t="e">
        <v>#N/A</v>
      </c>
      <c r="BP3999">
        <v>0</v>
      </c>
    </row>
    <row r="4000" spans="1:68" ht="25.2" x14ac:dyDescent="0.3">
      <c r="A4000" s="1"/>
      <c r="B4000" s="47">
        <v>3639</v>
      </c>
      <c r="C4000" s="45">
        <v>1051145</v>
      </c>
      <c r="D4000" s="29"/>
      <c r="E4000" s="29"/>
      <c r="F4000" s="31" t="s">
        <v>3213</v>
      </c>
      <c r="G4000" s="29" t="s">
        <v>31</v>
      </c>
      <c r="H4000" s="29"/>
      <c r="I4000" s="148" t="s">
        <v>33</v>
      </c>
      <c r="J4000" s="147" t="s">
        <v>33</v>
      </c>
      <c r="K4000" s="148" t="e">
        <v>#N/A</v>
      </c>
      <c r="L4000" s="148" t="s">
        <v>32</v>
      </c>
      <c r="M4000" s="147">
        <v>42551</v>
      </c>
      <c r="N4000" s="29" t="str">
        <f t="shared" si="860"/>
        <v/>
      </c>
      <c r="O4000" s="29" t="str">
        <f t="shared" si="861"/>
        <v/>
      </c>
      <c r="P4000" s="29" t="str">
        <f t="shared" si="862"/>
        <v/>
      </c>
      <c r="Q4000" s="29" t="str">
        <f t="shared" si="866"/>
        <v/>
      </c>
      <c r="R4000" s="29" t="str">
        <f t="shared" si="867"/>
        <v/>
      </c>
      <c r="S4000" s="29" t="str">
        <f t="shared" si="868"/>
        <v/>
      </c>
      <c r="T4000" s="29" t="str">
        <f t="shared" si="869"/>
        <v/>
      </c>
      <c r="U4000" s="29"/>
      <c r="V4000" s="29"/>
      <c r="W4000" s="38" t="s">
        <v>3180</v>
      </c>
      <c r="X4000" s="29" t="s">
        <v>158</v>
      </c>
      <c r="Y4000" s="146">
        <v>233.18</v>
      </c>
      <c r="Z4000" s="33">
        <v>298.47000000000003</v>
      </c>
      <c r="AA4000" s="34">
        <f t="shared" si="857"/>
        <v>0.28000000000000003</v>
      </c>
      <c r="AB4000" s="33">
        <f t="shared" si="858"/>
        <v>298.47000000000003</v>
      </c>
      <c r="AC4000" s="34">
        <f t="shared" si="859"/>
        <v>0.2799960888651018</v>
      </c>
      <c r="AD4000" s="145">
        <f t="shared" si="865"/>
        <v>248.72499999999999</v>
      </c>
      <c r="AE4000" s="105">
        <v>194.31700000000001</v>
      </c>
      <c r="AF4000" s="34" t="s">
        <v>36</v>
      </c>
      <c r="AG4000" s="34" t="s">
        <v>36</v>
      </c>
      <c r="AH4000" s="34" t="s">
        <v>36</v>
      </c>
      <c r="AI4000" s="29">
        <v>1.7999999999999999E-2</v>
      </c>
      <c r="AJ4000" s="29">
        <v>3.4000000000000002E-4</v>
      </c>
      <c r="AK4000" s="29">
        <v>0</v>
      </c>
      <c r="AL4000" s="29">
        <v>0</v>
      </c>
      <c r="AM4000" s="29" t="s">
        <v>28</v>
      </c>
      <c r="AN4000" s="44" t="s">
        <v>27</v>
      </c>
      <c r="AO4000" s="29" t="s">
        <v>28</v>
      </c>
      <c r="AP4000" s="29">
        <v>1</v>
      </c>
      <c r="AQ4000" s="29"/>
      <c r="AR4000" s="29"/>
      <c r="AS4000" s="29"/>
      <c r="AT4000" s="29"/>
      <c r="AU4000" s="144"/>
      <c r="AV4000" s="36" t="s">
        <v>28</v>
      </c>
      <c r="AW4000" s="102">
        <v>42551</v>
      </c>
      <c r="AX4000" s="129" t="s">
        <v>33</v>
      </c>
      <c r="AY4000" s="106" t="e">
        <v>#N/A</v>
      </c>
      <c r="BD4000" t="s">
        <v>1724</v>
      </c>
      <c r="BE4000" t="s">
        <v>4633</v>
      </c>
      <c r="BF4000" t="s">
        <v>4747</v>
      </c>
      <c r="BH4000" t="str">
        <f t="shared" si="863"/>
        <v/>
      </c>
      <c r="BJ4000" t="str">
        <f t="shared" si="864"/>
        <v>OK</v>
      </c>
      <c r="BK4000" s="130" t="s">
        <v>5302</v>
      </c>
      <c r="BL4000" s="130" t="e">
        <v>#VALUE!</v>
      </c>
      <c r="BM4000" s="131" t="s">
        <v>33</v>
      </c>
      <c r="BN4000" s="131" t="e">
        <v>#VALUE!</v>
      </c>
      <c r="BO4000" t="e">
        <v>#N/A</v>
      </c>
      <c r="BP4000">
        <v>0</v>
      </c>
    </row>
    <row r="4001" spans="1:68" ht="25.2" x14ac:dyDescent="0.3">
      <c r="A4001" s="1"/>
      <c r="B4001" s="47">
        <v>3640</v>
      </c>
      <c r="C4001" s="45">
        <v>1051143</v>
      </c>
      <c r="D4001" s="29"/>
      <c r="E4001" s="29"/>
      <c r="F4001" s="39" t="s">
        <v>3214</v>
      </c>
      <c r="G4001" s="29" t="s">
        <v>61</v>
      </c>
      <c r="H4001" s="70" t="s">
        <v>69</v>
      </c>
      <c r="I4001" s="148" t="s">
        <v>33</v>
      </c>
      <c r="J4001" s="147" t="s">
        <v>33</v>
      </c>
      <c r="K4001" s="148" t="e">
        <v>#N/A</v>
      </c>
      <c r="L4001" s="148" t="s">
        <v>32</v>
      </c>
      <c r="M4001" s="147">
        <v>42551</v>
      </c>
      <c r="N4001" s="29" t="str">
        <f t="shared" si="860"/>
        <v/>
      </c>
      <c r="O4001" s="29" t="str">
        <f t="shared" si="861"/>
        <v/>
      </c>
      <c r="P4001" s="29" t="str">
        <f t="shared" si="862"/>
        <v/>
      </c>
      <c r="Q4001" s="29" t="str">
        <f t="shared" si="866"/>
        <v/>
      </c>
      <c r="R4001" s="29" t="str">
        <f t="shared" si="867"/>
        <v/>
      </c>
      <c r="S4001" s="29" t="str">
        <f t="shared" si="868"/>
        <v/>
      </c>
      <c r="T4001" s="29" t="str">
        <f t="shared" si="869"/>
        <v/>
      </c>
      <c r="U4001" s="29"/>
      <c r="V4001" s="29"/>
      <c r="W4001" s="38" t="s">
        <v>3180</v>
      </c>
      <c r="X4001" s="29" t="s">
        <v>158</v>
      </c>
      <c r="Y4001" s="146">
        <v>272.06</v>
      </c>
      <c r="Z4001" s="33">
        <v>299.27</v>
      </c>
      <c r="AA4001" s="34">
        <f t="shared" si="857"/>
        <v>0.1</v>
      </c>
      <c r="AB4001" s="33">
        <f t="shared" si="858"/>
        <v>299.27</v>
      </c>
      <c r="AC4001" s="34">
        <f t="shared" si="859"/>
        <v>0.10001455559133185</v>
      </c>
      <c r="AD4001" s="145">
        <f t="shared" si="865"/>
        <v>249.392</v>
      </c>
      <c r="AE4001" s="105">
        <v>226.71700000000001</v>
      </c>
      <c r="AF4001" s="34" t="e">
        <v>#N/A</v>
      </c>
      <c r="AG4001" s="34" t="e">
        <v>#N/A</v>
      </c>
      <c r="AH4001" s="34" t="e">
        <v>#N/A</v>
      </c>
      <c r="AI4001" s="29">
        <v>2.5999999999999999E-2</v>
      </c>
      <c r="AJ4001" s="29">
        <v>4.4999999999999999E-4</v>
      </c>
      <c r="AK4001" s="29">
        <v>0</v>
      </c>
      <c r="AL4001" s="29">
        <v>0</v>
      </c>
      <c r="AM4001" s="29" t="s">
        <v>27</v>
      </c>
      <c r="AN4001" s="44" t="s">
        <v>27</v>
      </c>
      <c r="AO4001" s="29" t="s">
        <v>27</v>
      </c>
      <c r="AP4001" s="29">
        <v>60</v>
      </c>
      <c r="AQ4001" s="29"/>
      <c r="AR4001" s="29"/>
      <c r="AS4001" s="29"/>
      <c r="AT4001" s="29"/>
      <c r="AU4001" s="144"/>
      <c r="AV4001" s="36" t="s">
        <v>28</v>
      </c>
      <c r="AW4001" s="102">
        <v>42653</v>
      </c>
      <c r="AX4001" s="129" t="s">
        <v>33</v>
      </c>
      <c r="AY4001" s="106" t="e">
        <v>#N/A</v>
      </c>
      <c r="BD4001" t="s">
        <v>1724</v>
      </c>
      <c r="BE4001" t="e">
        <v>#N/A</v>
      </c>
      <c r="BF4001" t="e">
        <v>#N/A</v>
      </c>
      <c r="BH4001" t="str">
        <f t="shared" si="863"/>
        <v/>
      </c>
      <c r="BJ4001" t="str">
        <f t="shared" si="864"/>
        <v>OK</v>
      </c>
      <c r="BK4001" s="130" t="s">
        <v>5302</v>
      </c>
      <c r="BL4001" s="130" t="e">
        <v>#VALUE!</v>
      </c>
      <c r="BM4001" s="131" t="s">
        <v>33</v>
      </c>
      <c r="BN4001" s="131" t="e">
        <v>#VALUE!</v>
      </c>
      <c r="BO4001" t="e">
        <v>#N/A</v>
      </c>
      <c r="BP4001">
        <v>0</v>
      </c>
    </row>
    <row r="4002" spans="1:68" ht="25.2" x14ac:dyDescent="0.3">
      <c r="A4002" s="1"/>
      <c r="B4002" s="47">
        <v>3641</v>
      </c>
      <c r="C4002" s="45">
        <v>1051147</v>
      </c>
      <c r="D4002" s="29"/>
      <c r="E4002" s="29"/>
      <c r="F4002" s="31" t="s">
        <v>3215</v>
      </c>
      <c r="G4002" s="29" t="s">
        <v>31</v>
      </c>
      <c r="H4002" s="29"/>
      <c r="I4002" s="148" t="s">
        <v>33</v>
      </c>
      <c r="J4002" s="147" t="s">
        <v>33</v>
      </c>
      <c r="K4002" s="148" t="e">
        <v>#N/A</v>
      </c>
      <c r="L4002" s="148" t="s">
        <v>32</v>
      </c>
      <c r="M4002" s="147">
        <v>42551</v>
      </c>
      <c r="N4002" s="29" t="str">
        <f t="shared" si="860"/>
        <v/>
      </c>
      <c r="O4002" s="29" t="str">
        <f t="shared" si="861"/>
        <v/>
      </c>
      <c r="P4002" s="29" t="str">
        <f t="shared" si="862"/>
        <v/>
      </c>
      <c r="Q4002" s="29" t="str">
        <f t="shared" si="866"/>
        <v/>
      </c>
      <c r="R4002" s="29" t="str">
        <f t="shared" si="867"/>
        <v/>
      </c>
      <c r="S4002" s="29" t="str">
        <f t="shared" si="868"/>
        <v/>
      </c>
      <c r="T4002" s="29" t="str">
        <f t="shared" si="869"/>
        <v/>
      </c>
      <c r="U4002" s="29"/>
      <c r="V4002" s="29"/>
      <c r="W4002" s="38" t="s">
        <v>3180</v>
      </c>
      <c r="X4002" s="29" t="s">
        <v>158</v>
      </c>
      <c r="Y4002" s="146">
        <v>288.74</v>
      </c>
      <c r="Z4002" s="33">
        <v>369.58</v>
      </c>
      <c r="AA4002" s="34">
        <f t="shared" si="857"/>
        <v>0.28000000000000003</v>
      </c>
      <c r="AB4002" s="33">
        <f t="shared" si="858"/>
        <v>369.58</v>
      </c>
      <c r="AC4002" s="34">
        <f t="shared" si="859"/>
        <v>0.27997190555945761</v>
      </c>
      <c r="AD4002" s="145">
        <f t="shared" si="865"/>
        <v>307.983</v>
      </c>
      <c r="AE4002" s="105">
        <v>240.61699999999999</v>
      </c>
      <c r="AF4002" s="34" t="s">
        <v>36</v>
      </c>
      <c r="AG4002" s="34" t="s">
        <v>36</v>
      </c>
      <c r="AH4002" s="34" t="s">
        <v>36</v>
      </c>
      <c r="AI4002" s="29">
        <v>0.03</v>
      </c>
      <c r="AJ4002" s="29">
        <v>8.9999999999999998E-4</v>
      </c>
      <c r="AK4002" s="29">
        <v>0</v>
      </c>
      <c r="AL4002" s="29">
        <v>0</v>
      </c>
      <c r="AM4002" s="29" t="s">
        <v>28</v>
      </c>
      <c r="AN4002" s="44" t="s">
        <v>27</v>
      </c>
      <c r="AO4002" s="29" t="s">
        <v>28</v>
      </c>
      <c r="AP4002" s="29">
        <v>30</v>
      </c>
      <c r="AQ4002" s="29"/>
      <c r="AR4002" s="29"/>
      <c r="AS4002" s="29"/>
      <c r="AT4002" s="29"/>
      <c r="AU4002" s="144"/>
      <c r="AV4002" s="36" t="s">
        <v>28</v>
      </c>
      <c r="AW4002" s="102">
        <v>42551</v>
      </c>
      <c r="AX4002" s="129" t="s">
        <v>33</v>
      </c>
      <c r="AY4002" s="106">
        <v>60</v>
      </c>
      <c r="BD4002" t="s">
        <v>1724</v>
      </c>
      <c r="BE4002" t="s">
        <v>4633</v>
      </c>
      <c r="BF4002" t="s">
        <v>4747</v>
      </c>
      <c r="BH4002" t="str">
        <f t="shared" si="863"/>
        <v/>
      </c>
      <c r="BJ4002" t="str">
        <f t="shared" si="864"/>
        <v>OK</v>
      </c>
      <c r="BK4002" s="130" t="s">
        <v>5302</v>
      </c>
      <c r="BL4002" s="130" t="e">
        <v>#VALUE!</v>
      </c>
      <c r="BM4002" s="131" t="s">
        <v>33</v>
      </c>
      <c r="BN4002" s="131" t="e">
        <v>#VALUE!</v>
      </c>
      <c r="BO4002" t="e">
        <v>#N/A</v>
      </c>
      <c r="BP4002">
        <v>0</v>
      </c>
    </row>
    <row r="4003" spans="1:68" ht="25.2" x14ac:dyDescent="0.3">
      <c r="A4003" s="1"/>
      <c r="B4003" s="47">
        <v>3642</v>
      </c>
      <c r="C4003" s="45">
        <v>1053715</v>
      </c>
      <c r="D4003" s="29"/>
      <c r="E4003" s="29"/>
      <c r="F4003" s="31" t="s">
        <v>3216</v>
      </c>
      <c r="G4003" s="29" t="s">
        <v>31</v>
      </c>
      <c r="H4003" s="70" t="s">
        <v>4779</v>
      </c>
      <c r="I4003" s="148" t="s">
        <v>33</v>
      </c>
      <c r="J4003" s="147" t="s">
        <v>33</v>
      </c>
      <c r="K4003" s="148" t="e">
        <v>#N/A</v>
      </c>
      <c r="L4003" s="148" t="s">
        <v>32</v>
      </c>
      <c r="M4003" s="147">
        <v>42551</v>
      </c>
      <c r="N4003" s="29" t="str">
        <f t="shared" si="860"/>
        <v/>
      </c>
      <c r="O4003" s="29" t="str">
        <f t="shared" si="861"/>
        <v/>
      </c>
      <c r="P4003" s="29" t="str">
        <f t="shared" si="862"/>
        <v/>
      </c>
      <c r="Q4003" s="29" t="str">
        <f t="shared" si="866"/>
        <v/>
      </c>
      <c r="R4003" s="29" t="str">
        <f t="shared" si="867"/>
        <v/>
      </c>
      <c r="S4003" s="29" t="str">
        <f t="shared" si="868"/>
        <v/>
      </c>
      <c r="T4003" s="29" t="str">
        <f t="shared" si="869"/>
        <v/>
      </c>
      <c r="U4003" s="29"/>
      <c r="V4003" s="29"/>
      <c r="W4003" s="38" t="s">
        <v>3180</v>
      </c>
      <c r="X4003" s="29" t="s">
        <v>158</v>
      </c>
      <c r="Y4003" s="146">
        <v>309.07</v>
      </c>
      <c r="Z4003" s="33">
        <v>395.61</v>
      </c>
      <c r="AA4003" s="34">
        <f t="shared" si="857"/>
        <v>0.28000000000000003</v>
      </c>
      <c r="AB4003" s="33">
        <f t="shared" si="858"/>
        <v>395.61</v>
      </c>
      <c r="AC4003" s="34">
        <f t="shared" si="859"/>
        <v>0.28000295079166643</v>
      </c>
      <c r="AD4003" s="145">
        <f t="shared" si="865"/>
        <v>329.67500000000001</v>
      </c>
      <c r="AE4003" s="105">
        <v>257.55799999999999</v>
      </c>
      <c r="AF4003" s="34" t="s">
        <v>36</v>
      </c>
      <c r="AG4003" s="34" t="s">
        <v>36</v>
      </c>
      <c r="AH4003" s="34" t="s">
        <v>36</v>
      </c>
      <c r="AI4003" s="29">
        <v>6.7000000000000004E-2</v>
      </c>
      <c r="AJ4003" s="29">
        <v>2.0999999999999999E-3</v>
      </c>
      <c r="AK4003" s="29">
        <v>15</v>
      </c>
      <c r="AL4003" s="29">
        <v>0</v>
      </c>
      <c r="AM4003" s="29" t="s">
        <v>28</v>
      </c>
      <c r="AN4003" s="158" t="s">
        <v>28</v>
      </c>
      <c r="AO4003" s="29" t="s">
        <v>28</v>
      </c>
      <c r="AP4003" s="29">
        <v>25</v>
      </c>
      <c r="AQ4003" s="29"/>
      <c r="AR4003" s="29"/>
      <c r="AS4003" s="29"/>
      <c r="AT4003" s="29"/>
      <c r="AU4003" s="144"/>
      <c r="AV4003" s="36" t="s">
        <v>28</v>
      </c>
      <c r="AW4003" s="102">
        <v>42551</v>
      </c>
      <c r="AX4003" s="129" t="s">
        <v>33</v>
      </c>
      <c r="AY4003" s="106">
        <v>1</v>
      </c>
      <c r="BD4003" t="s">
        <v>1724</v>
      </c>
      <c r="BE4003" t="s">
        <v>4633</v>
      </c>
      <c r="BF4003" t="s">
        <v>4747</v>
      </c>
      <c r="BH4003" t="str">
        <f t="shared" si="863"/>
        <v>AV</v>
      </c>
      <c r="BJ4003" t="str">
        <f t="shared" si="864"/>
        <v>OK</v>
      </c>
      <c r="BK4003" s="130">
        <v>395.61</v>
      </c>
      <c r="BL4003" s="130" t="s">
        <v>37</v>
      </c>
      <c r="BM4003" s="131" t="s">
        <v>33</v>
      </c>
      <c r="BN4003" s="131" t="e">
        <v>#VALUE!</v>
      </c>
      <c r="BO4003">
        <v>395.61</v>
      </c>
      <c r="BP4003">
        <v>0</v>
      </c>
    </row>
    <row r="4004" spans="1:68" ht="25.2" x14ac:dyDescent="0.3">
      <c r="A4004" s="1"/>
      <c r="B4004" s="47">
        <v>3643</v>
      </c>
      <c r="C4004" s="45">
        <v>1122305</v>
      </c>
      <c r="D4004" s="40">
        <v>1051148</v>
      </c>
      <c r="E4004" s="40"/>
      <c r="F4004" s="31" t="s">
        <v>3217</v>
      </c>
      <c r="G4004" s="29" t="s">
        <v>31</v>
      </c>
      <c r="H4004" s="29"/>
      <c r="I4004" s="148"/>
      <c r="J4004" s="147"/>
      <c r="K4004" s="148" t="e">
        <v>#N/A</v>
      </c>
      <c r="L4004" s="148"/>
      <c r="M4004" s="147"/>
      <c r="N4004" s="29">
        <f t="shared" si="860"/>
        <v>1051148</v>
      </c>
      <c r="O4004" s="29" t="str">
        <f t="shared" si="861"/>
        <v/>
      </c>
      <c r="P4004" s="29" t="str">
        <f t="shared" si="862"/>
        <v/>
      </c>
      <c r="Q4004" s="29" t="str">
        <f t="shared" si="866"/>
        <v/>
      </c>
      <c r="R4004" s="29" t="str">
        <f t="shared" si="867"/>
        <v/>
      </c>
      <c r="S4004" s="29" t="str">
        <f t="shared" si="868"/>
        <v/>
      </c>
      <c r="T4004" s="29" t="str">
        <f t="shared" si="869"/>
        <v/>
      </c>
      <c r="U4004" s="29"/>
      <c r="V4004" s="29"/>
      <c r="W4004" s="38" t="s">
        <v>3180</v>
      </c>
      <c r="X4004" s="29" t="s">
        <v>158</v>
      </c>
      <c r="Y4004" s="146">
        <v>423.82</v>
      </c>
      <c r="Z4004" s="33">
        <v>542</v>
      </c>
      <c r="AA4004" s="34">
        <f t="shared" si="857"/>
        <v>0.27900000000000003</v>
      </c>
      <c r="AB4004" s="33">
        <f t="shared" si="858"/>
        <v>542</v>
      </c>
      <c r="AC4004" s="34">
        <f t="shared" si="859"/>
        <v>0.27884694336930144</v>
      </c>
      <c r="AD4004" s="145">
        <f t="shared" si="865"/>
        <v>451.66699999999997</v>
      </c>
      <c r="AE4004" s="105">
        <v>353.18299999999999</v>
      </c>
      <c r="AF4004" s="34" t="s">
        <v>93</v>
      </c>
      <c r="AG4004" s="34" t="s">
        <v>93</v>
      </c>
      <c r="AH4004" s="34" t="s">
        <v>93</v>
      </c>
      <c r="AI4004" s="29">
        <v>0.159</v>
      </c>
      <c r="AJ4004" s="29">
        <v>4.1999999999999997E-3</v>
      </c>
      <c r="AK4004" s="29">
        <v>0</v>
      </c>
      <c r="AL4004" s="29">
        <v>0</v>
      </c>
      <c r="AM4004" s="29" t="s">
        <v>28</v>
      </c>
      <c r="AN4004" s="44" t="s">
        <v>27</v>
      </c>
      <c r="AO4004" s="29" t="s">
        <v>28</v>
      </c>
      <c r="AP4004" s="29">
        <v>25</v>
      </c>
      <c r="AQ4004" s="29"/>
      <c r="AR4004" s="29"/>
      <c r="AS4004" s="29"/>
      <c r="AT4004" s="29"/>
      <c r="AU4004" s="144"/>
      <c r="AV4004" s="36" t="s">
        <v>28</v>
      </c>
      <c r="AW4004" s="102">
        <v>44522</v>
      </c>
      <c r="AX4004" s="129" t="s">
        <v>33</v>
      </c>
      <c r="AY4004" s="106" t="e">
        <v>#N/A</v>
      </c>
      <c r="BD4004" t="s">
        <v>1724</v>
      </c>
      <c r="BE4004">
        <v>0</v>
      </c>
      <c r="BF4004" t="s">
        <v>4747</v>
      </c>
      <c r="BH4004" t="str">
        <f t="shared" si="863"/>
        <v/>
      </c>
      <c r="BJ4004" t="str">
        <f t="shared" si="864"/>
        <v>OK</v>
      </c>
      <c r="BK4004" s="130" t="s">
        <v>5302</v>
      </c>
      <c r="BL4004" s="130" t="e">
        <v>#VALUE!</v>
      </c>
      <c r="BM4004" s="131">
        <v>542</v>
      </c>
      <c r="BN4004" s="131" t="s">
        <v>37</v>
      </c>
      <c r="BO4004" t="e">
        <v>#N/A</v>
      </c>
      <c r="BP4004">
        <v>0</v>
      </c>
    </row>
    <row r="4005" spans="1:68" ht="25.2" x14ac:dyDescent="0.3">
      <c r="A4005" s="1"/>
      <c r="B4005" s="47">
        <v>3644</v>
      </c>
      <c r="C4005" s="45">
        <v>1051148</v>
      </c>
      <c r="D4005" s="29"/>
      <c r="E4005" s="29"/>
      <c r="F4005" s="31" t="s">
        <v>3217</v>
      </c>
      <c r="G4005" s="29" t="s">
        <v>31</v>
      </c>
      <c r="H4005" s="70" t="s">
        <v>4313</v>
      </c>
      <c r="I4005" s="148" t="s">
        <v>33</v>
      </c>
      <c r="J4005" s="147" t="s">
        <v>33</v>
      </c>
      <c r="K4005" s="148" t="e">
        <v>#N/A</v>
      </c>
      <c r="L4005" s="148" t="s">
        <v>32</v>
      </c>
      <c r="M4005" s="147">
        <v>42551</v>
      </c>
      <c r="N4005" s="29" t="str">
        <f t="shared" si="860"/>
        <v/>
      </c>
      <c r="O4005" s="29" t="str">
        <f t="shared" si="861"/>
        <v/>
      </c>
      <c r="P4005" s="29" t="str">
        <f t="shared" si="862"/>
        <v/>
      </c>
      <c r="Q4005" s="29" t="str">
        <f t="shared" si="866"/>
        <v/>
      </c>
      <c r="R4005" s="29" t="str">
        <f t="shared" si="867"/>
        <v/>
      </c>
      <c r="S4005" s="29" t="str">
        <f t="shared" si="868"/>
        <v/>
      </c>
      <c r="T4005" s="29" t="str">
        <f t="shared" si="869"/>
        <v/>
      </c>
      <c r="U4005" s="29">
        <v>1122305</v>
      </c>
      <c r="V4005" s="29"/>
      <c r="W4005" s="38" t="s">
        <v>3180</v>
      </c>
      <c r="X4005" s="29" t="s">
        <v>158</v>
      </c>
      <c r="Y4005" s="146">
        <v>423.82</v>
      </c>
      <c r="Z4005" s="33">
        <v>542</v>
      </c>
      <c r="AA4005" s="34">
        <f t="shared" si="857"/>
        <v>0.27900000000000003</v>
      </c>
      <c r="AB4005" s="33">
        <f t="shared" si="858"/>
        <v>542</v>
      </c>
      <c r="AC4005" s="34">
        <f t="shared" si="859"/>
        <v>0.27884694336930144</v>
      </c>
      <c r="AD4005" s="145">
        <f t="shared" si="865"/>
        <v>451.66699999999997</v>
      </c>
      <c r="AE4005" s="105">
        <v>353.18299999999999</v>
      </c>
      <c r="AF4005" s="34" t="s">
        <v>70</v>
      </c>
      <c r="AG4005" s="34" t="s">
        <v>70</v>
      </c>
      <c r="AH4005" s="34" t="s">
        <v>70</v>
      </c>
      <c r="AI4005" s="29">
        <v>0.159</v>
      </c>
      <c r="AJ4005" s="29">
        <v>4.1999999999999997E-3</v>
      </c>
      <c r="AK4005" s="29">
        <v>0</v>
      </c>
      <c r="AL4005" s="29">
        <v>0</v>
      </c>
      <c r="AM4005" s="29" t="s">
        <v>28</v>
      </c>
      <c r="AN4005" s="44" t="s">
        <v>27</v>
      </c>
      <c r="AO4005" s="29" t="s">
        <v>28</v>
      </c>
      <c r="AP4005" s="29">
        <v>25</v>
      </c>
      <c r="AQ4005" s="29"/>
      <c r="AR4005" s="29"/>
      <c r="AS4005" s="29"/>
      <c r="AT4005" s="29"/>
      <c r="AU4005" s="144"/>
      <c r="AV4005" s="36" t="s">
        <v>28</v>
      </c>
      <c r="AW4005" s="102">
        <v>42551</v>
      </c>
      <c r="AX4005" s="129" t="s">
        <v>33</v>
      </c>
      <c r="AY4005" s="106">
        <v>155</v>
      </c>
      <c r="BD4005" t="s">
        <v>1724</v>
      </c>
      <c r="BE4005" t="s">
        <v>4633</v>
      </c>
      <c r="BF4005" t="s">
        <v>4747</v>
      </c>
      <c r="BH4005" t="str">
        <f t="shared" si="863"/>
        <v/>
      </c>
      <c r="BJ4005" t="str">
        <f t="shared" si="864"/>
        <v>OK</v>
      </c>
      <c r="BK4005" s="130" t="s">
        <v>5302</v>
      </c>
      <c r="BL4005" s="130" t="e">
        <v>#VALUE!</v>
      </c>
      <c r="BM4005" s="131" t="s">
        <v>33</v>
      </c>
      <c r="BN4005" s="131" t="e">
        <v>#VALUE!</v>
      </c>
      <c r="BO4005" t="e">
        <v>#N/A</v>
      </c>
      <c r="BP4005">
        <v>0</v>
      </c>
    </row>
    <row r="4006" spans="1:68" ht="25.2" x14ac:dyDescent="0.3">
      <c r="A4006" s="1"/>
      <c r="B4006" s="47">
        <v>3645</v>
      </c>
      <c r="C4006" s="45">
        <v>1053637</v>
      </c>
      <c r="D4006" s="29"/>
      <c r="E4006" s="29"/>
      <c r="F4006" s="31" t="s">
        <v>3218</v>
      </c>
      <c r="G4006" s="29" t="s">
        <v>31</v>
      </c>
      <c r="H4006" s="29"/>
      <c r="I4006" s="148" t="s">
        <v>33</v>
      </c>
      <c r="J4006" s="147" t="s">
        <v>33</v>
      </c>
      <c r="K4006" s="148" t="e">
        <v>#N/A</v>
      </c>
      <c r="L4006" s="148" t="s">
        <v>32</v>
      </c>
      <c r="M4006" s="147">
        <v>42551</v>
      </c>
      <c r="N4006" s="29" t="str">
        <f t="shared" si="860"/>
        <v/>
      </c>
      <c r="O4006" s="29" t="str">
        <f t="shared" si="861"/>
        <v/>
      </c>
      <c r="P4006" s="29" t="str">
        <f t="shared" si="862"/>
        <v/>
      </c>
      <c r="Q4006" s="29" t="str">
        <f t="shared" si="866"/>
        <v/>
      </c>
      <c r="R4006" s="29" t="str">
        <f t="shared" si="867"/>
        <v/>
      </c>
      <c r="S4006" s="29" t="str">
        <f t="shared" si="868"/>
        <v/>
      </c>
      <c r="T4006" s="29" t="str">
        <f t="shared" si="869"/>
        <v/>
      </c>
      <c r="U4006" s="29"/>
      <c r="V4006" s="29"/>
      <c r="W4006" s="38" t="s">
        <v>3180</v>
      </c>
      <c r="X4006" s="29" t="s">
        <v>158</v>
      </c>
      <c r="Y4006" s="146">
        <v>893</v>
      </c>
      <c r="Z4006" s="33">
        <v>1143</v>
      </c>
      <c r="AA4006" s="34">
        <f t="shared" ref="AA4006:AA4069" si="870">ROUND(Z4006/Y4006-1,3)</f>
        <v>0.28000000000000003</v>
      </c>
      <c r="AB4006" s="33">
        <f t="shared" ref="AB4006:AB4069" si="871">IF(OR(W4006="VLD MLC components",W4006="VLD MLC pipes",W4006="VLD PEX components",W4006="VLD PEX pipes",W4006="VLD PHC components",W4006="VLD PHC pipes"),"По запросу",Z4006)</f>
        <v>1143</v>
      </c>
      <c r="AC4006" s="34">
        <f t="shared" ref="AC4006:AC4069" si="872">(AD4006-AE4006)/AE4006</f>
        <v>0.27995463383890978</v>
      </c>
      <c r="AD4006" s="145">
        <f t="shared" si="865"/>
        <v>952.5</v>
      </c>
      <c r="AE4006" s="105">
        <v>744.16700000000003</v>
      </c>
      <c r="AF4006" s="34" t="s">
        <v>36</v>
      </c>
      <c r="AG4006" s="34" t="s">
        <v>36</v>
      </c>
      <c r="AH4006" s="34" t="s">
        <v>36</v>
      </c>
      <c r="AI4006" s="29">
        <v>0.40600000000000003</v>
      </c>
      <c r="AJ4006" s="29">
        <v>8.8299999999999993E-3</v>
      </c>
      <c r="AK4006" s="29">
        <v>0</v>
      </c>
      <c r="AL4006" s="29">
        <v>0</v>
      </c>
      <c r="AM4006" s="29" t="s">
        <v>28</v>
      </c>
      <c r="AN4006" s="44" t="s">
        <v>27</v>
      </c>
      <c r="AO4006" s="29" t="s">
        <v>28</v>
      </c>
      <c r="AP4006" s="29">
        <v>1</v>
      </c>
      <c r="AQ4006" s="29"/>
      <c r="AR4006" s="29"/>
      <c r="AS4006" s="29"/>
      <c r="AT4006" s="29"/>
      <c r="AU4006" s="144"/>
      <c r="AV4006" s="36" t="s">
        <v>28</v>
      </c>
      <c r="AW4006" s="102">
        <v>42551</v>
      </c>
      <c r="AX4006" s="129" t="s">
        <v>33</v>
      </c>
      <c r="AY4006" s="106">
        <v>32</v>
      </c>
      <c r="BD4006" t="s">
        <v>1724</v>
      </c>
      <c r="BE4006" t="e">
        <v>#N/A</v>
      </c>
      <c r="BF4006">
        <v>0</v>
      </c>
      <c r="BH4006" t="str">
        <f t="shared" si="863"/>
        <v/>
      </c>
      <c r="BJ4006" t="str">
        <f t="shared" si="864"/>
        <v>OK</v>
      </c>
      <c r="BK4006" s="130" t="s">
        <v>5302</v>
      </c>
      <c r="BL4006" s="130" t="e">
        <v>#VALUE!</v>
      </c>
      <c r="BM4006" s="131" t="s">
        <v>33</v>
      </c>
      <c r="BN4006" s="131" t="e">
        <v>#VALUE!</v>
      </c>
      <c r="BO4006" t="e">
        <v>#N/A</v>
      </c>
      <c r="BP4006">
        <v>0</v>
      </c>
    </row>
    <row r="4007" spans="1:68" ht="25.2" x14ac:dyDescent="0.3">
      <c r="A4007" s="1"/>
      <c r="B4007" s="47">
        <v>3646</v>
      </c>
      <c r="C4007" s="45">
        <v>1051140</v>
      </c>
      <c r="D4007" s="29"/>
      <c r="E4007" s="29"/>
      <c r="F4007" s="31" t="s">
        <v>3219</v>
      </c>
      <c r="G4007" s="29" t="s">
        <v>31</v>
      </c>
      <c r="H4007" s="70" t="s">
        <v>4779</v>
      </c>
      <c r="I4007" s="148" t="s">
        <v>33</v>
      </c>
      <c r="J4007" s="147" t="s">
        <v>33</v>
      </c>
      <c r="K4007" s="148" t="e">
        <v>#N/A</v>
      </c>
      <c r="L4007" s="148" t="s">
        <v>32</v>
      </c>
      <c r="M4007" s="147">
        <v>42551</v>
      </c>
      <c r="N4007" s="29" t="str">
        <f t="shared" si="860"/>
        <v/>
      </c>
      <c r="O4007" s="29" t="str">
        <f t="shared" si="861"/>
        <v/>
      </c>
      <c r="P4007" s="29" t="str">
        <f t="shared" si="862"/>
        <v/>
      </c>
      <c r="Q4007" s="29" t="str">
        <f t="shared" si="866"/>
        <v/>
      </c>
      <c r="R4007" s="29" t="str">
        <f t="shared" si="867"/>
        <v/>
      </c>
      <c r="S4007" s="29" t="str">
        <f t="shared" si="868"/>
        <v/>
      </c>
      <c r="T4007" s="29" t="str">
        <f t="shared" si="869"/>
        <v/>
      </c>
      <c r="U4007" s="29"/>
      <c r="V4007" s="29"/>
      <c r="W4007" s="38" t="s">
        <v>3180</v>
      </c>
      <c r="X4007" s="29" t="s">
        <v>158</v>
      </c>
      <c r="Y4007" s="146">
        <v>238.74</v>
      </c>
      <c r="Z4007" s="33">
        <v>305.58</v>
      </c>
      <c r="AA4007" s="34">
        <f t="shared" si="870"/>
        <v>0.28000000000000003</v>
      </c>
      <c r="AB4007" s="33">
        <f t="shared" si="871"/>
        <v>305.58</v>
      </c>
      <c r="AC4007" s="34">
        <f t="shared" si="872"/>
        <v>0.2799698416687611</v>
      </c>
      <c r="AD4007" s="145">
        <f t="shared" si="865"/>
        <v>254.65</v>
      </c>
      <c r="AE4007" s="105">
        <v>198.95</v>
      </c>
      <c r="AF4007" s="34" t="s">
        <v>36</v>
      </c>
      <c r="AG4007" s="34" t="s">
        <v>36</v>
      </c>
      <c r="AH4007" s="34" t="s">
        <v>36</v>
      </c>
      <c r="AI4007" s="29">
        <v>1.7999999999999999E-2</v>
      </c>
      <c r="AJ4007" s="29">
        <v>3.4000000000000002E-4</v>
      </c>
      <c r="AK4007" s="29">
        <v>39</v>
      </c>
      <c r="AL4007" s="29">
        <v>0</v>
      </c>
      <c r="AM4007" s="29" t="s">
        <v>28</v>
      </c>
      <c r="AN4007" s="158" t="s">
        <v>28</v>
      </c>
      <c r="AO4007" s="29" t="s">
        <v>28</v>
      </c>
      <c r="AP4007" s="29">
        <v>1</v>
      </c>
      <c r="AQ4007" s="29"/>
      <c r="AR4007" s="29"/>
      <c r="AS4007" s="29"/>
      <c r="AT4007" s="29"/>
      <c r="AU4007" s="144"/>
      <c r="AV4007" s="36" t="s">
        <v>28</v>
      </c>
      <c r="AW4007" s="102">
        <v>42551</v>
      </c>
      <c r="AX4007" s="129" t="s">
        <v>33</v>
      </c>
      <c r="AY4007" s="106">
        <v>20</v>
      </c>
      <c r="BD4007" t="s">
        <v>1724</v>
      </c>
      <c r="BE4007" t="s">
        <v>4633</v>
      </c>
      <c r="BF4007" t="s">
        <v>4747</v>
      </c>
      <c r="BH4007" t="str">
        <f t="shared" si="863"/>
        <v>AV</v>
      </c>
      <c r="BJ4007" t="str">
        <f t="shared" si="864"/>
        <v>OK</v>
      </c>
      <c r="BK4007" s="130">
        <v>305.58</v>
      </c>
      <c r="BL4007" s="130" t="s">
        <v>37</v>
      </c>
      <c r="BM4007" s="131" t="s">
        <v>33</v>
      </c>
      <c r="BN4007" s="131" t="e">
        <v>#VALUE!</v>
      </c>
      <c r="BO4007">
        <v>305.58</v>
      </c>
      <c r="BP4007">
        <v>0</v>
      </c>
    </row>
    <row r="4008" spans="1:68" ht="25.2" x14ac:dyDescent="0.3">
      <c r="A4008" s="1"/>
      <c r="B4008" s="47">
        <v>3647</v>
      </c>
      <c r="C4008" s="45">
        <v>1053708</v>
      </c>
      <c r="D4008" s="29"/>
      <c r="E4008" s="29"/>
      <c r="F4008" s="31" t="s">
        <v>3220</v>
      </c>
      <c r="G4008" s="29" t="s">
        <v>31</v>
      </c>
      <c r="H4008" s="29"/>
      <c r="I4008" s="148" t="s">
        <v>33</v>
      </c>
      <c r="J4008" s="147" t="s">
        <v>33</v>
      </c>
      <c r="K4008" s="148" t="e">
        <v>#N/A</v>
      </c>
      <c r="L4008" s="148" t="s">
        <v>32</v>
      </c>
      <c r="M4008" s="147">
        <v>42551</v>
      </c>
      <c r="N4008" s="29" t="str">
        <f t="shared" si="860"/>
        <v/>
      </c>
      <c r="O4008" s="29" t="str">
        <f t="shared" si="861"/>
        <v/>
      </c>
      <c r="P4008" s="29" t="str">
        <f t="shared" si="862"/>
        <v/>
      </c>
      <c r="Q4008" s="29" t="str">
        <f t="shared" si="866"/>
        <v/>
      </c>
      <c r="R4008" s="29" t="str">
        <f t="shared" si="867"/>
        <v/>
      </c>
      <c r="S4008" s="29" t="str">
        <f t="shared" si="868"/>
        <v/>
      </c>
      <c r="T4008" s="29" t="str">
        <f t="shared" si="869"/>
        <v/>
      </c>
      <c r="U4008" s="29"/>
      <c r="V4008" s="29"/>
      <c r="W4008" s="38" t="s">
        <v>3180</v>
      </c>
      <c r="X4008" s="29" t="s">
        <v>158</v>
      </c>
      <c r="Y4008" s="146">
        <v>272.06</v>
      </c>
      <c r="Z4008" s="33">
        <v>348.24</v>
      </c>
      <c r="AA4008" s="34">
        <f t="shared" si="870"/>
        <v>0.28000000000000003</v>
      </c>
      <c r="AB4008" s="33">
        <f t="shared" si="871"/>
        <v>348.24</v>
      </c>
      <c r="AC4008" s="34">
        <f t="shared" si="872"/>
        <v>0.28000988015896455</v>
      </c>
      <c r="AD4008" s="145">
        <f t="shared" si="865"/>
        <v>290.2</v>
      </c>
      <c r="AE4008" s="105">
        <v>226.71700000000001</v>
      </c>
      <c r="AF4008" s="34" t="s">
        <v>36</v>
      </c>
      <c r="AG4008" s="34" t="s">
        <v>36</v>
      </c>
      <c r="AH4008" s="34" t="s">
        <v>36</v>
      </c>
      <c r="AI4008" s="29">
        <v>2.5999999999999999E-2</v>
      </c>
      <c r="AJ4008" s="29">
        <v>5.9999999999999995E-4</v>
      </c>
      <c r="AK4008" s="29">
        <v>0</v>
      </c>
      <c r="AL4008" s="29">
        <v>0</v>
      </c>
      <c r="AM4008" s="29" t="s">
        <v>28</v>
      </c>
      <c r="AN4008" s="44" t="s">
        <v>27</v>
      </c>
      <c r="AO4008" s="29" t="s">
        <v>28</v>
      </c>
      <c r="AP4008" s="29">
        <v>45</v>
      </c>
      <c r="AQ4008" s="29"/>
      <c r="AR4008" s="29"/>
      <c r="AS4008" s="29"/>
      <c r="AT4008" s="29"/>
      <c r="AU4008" s="144"/>
      <c r="AV4008" s="36" t="s">
        <v>28</v>
      </c>
      <c r="AW4008" s="102">
        <v>42653</v>
      </c>
      <c r="AX4008" s="129" t="s">
        <v>33</v>
      </c>
      <c r="AY4008" s="106" t="e">
        <v>#N/A</v>
      </c>
      <c r="BD4008" t="s">
        <v>1724</v>
      </c>
      <c r="BE4008" t="s">
        <v>4633</v>
      </c>
      <c r="BF4008" t="s">
        <v>4747</v>
      </c>
      <c r="BH4008" t="str">
        <f t="shared" si="863"/>
        <v/>
      </c>
      <c r="BJ4008" t="str">
        <f t="shared" si="864"/>
        <v>OK</v>
      </c>
      <c r="BK4008" s="130" t="s">
        <v>5302</v>
      </c>
      <c r="BL4008" s="130" t="e">
        <v>#VALUE!</v>
      </c>
      <c r="BM4008" s="131" t="s">
        <v>33</v>
      </c>
      <c r="BN4008" s="131" t="e">
        <v>#VALUE!</v>
      </c>
      <c r="BO4008" t="e">
        <v>#N/A</v>
      </c>
      <c r="BP4008">
        <v>0</v>
      </c>
    </row>
    <row r="4009" spans="1:68" ht="25.2" x14ac:dyDescent="0.3">
      <c r="A4009" s="1"/>
      <c r="B4009" s="47">
        <v>3648</v>
      </c>
      <c r="C4009" s="45">
        <v>1051141</v>
      </c>
      <c r="D4009" s="29"/>
      <c r="E4009" s="29"/>
      <c r="F4009" s="31" t="s">
        <v>3221</v>
      </c>
      <c r="G4009" s="29" t="s">
        <v>31</v>
      </c>
      <c r="H4009" s="29"/>
      <c r="I4009" s="148" t="s">
        <v>33</v>
      </c>
      <c r="J4009" s="147" t="s">
        <v>33</v>
      </c>
      <c r="K4009" s="148" t="e">
        <v>#N/A</v>
      </c>
      <c r="L4009" s="148" t="s">
        <v>32</v>
      </c>
      <c r="M4009" s="147">
        <v>42551</v>
      </c>
      <c r="N4009" s="29" t="str">
        <f t="shared" ref="N4009:N4072" si="873">IFERROR(MID($D4009,1,7)+0,"")</f>
        <v/>
      </c>
      <c r="O4009" s="29" t="str">
        <f t="shared" ref="O4009:O4072" si="874">IFERROR(MID($D4009,10,7)+0,"")</f>
        <v/>
      </c>
      <c r="P4009" s="29" t="str">
        <f t="shared" ref="P4009:P4072" si="875">IFERROR(MID($D4009,19,7)+0,"")</f>
        <v/>
      </c>
      <c r="Q4009" s="29" t="str">
        <f t="shared" si="866"/>
        <v/>
      </c>
      <c r="R4009" s="29" t="str">
        <f t="shared" si="867"/>
        <v/>
      </c>
      <c r="S4009" s="29" t="str">
        <f t="shared" si="868"/>
        <v/>
      </c>
      <c r="T4009" s="29" t="str">
        <f t="shared" si="869"/>
        <v/>
      </c>
      <c r="U4009" s="29"/>
      <c r="V4009" s="29"/>
      <c r="W4009" s="38" t="s">
        <v>3180</v>
      </c>
      <c r="X4009" s="29" t="s">
        <v>158</v>
      </c>
      <c r="Y4009" s="146">
        <v>288.74</v>
      </c>
      <c r="Z4009" s="33">
        <v>369.58</v>
      </c>
      <c r="AA4009" s="34">
        <f t="shared" si="870"/>
        <v>0.28000000000000003</v>
      </c>
      <c r="AB4009" s="33">
        <f t="shared" si="871"/>
        <v>369.58</v>
      </c>
      <c r="AC4009" s="34">
        <f t="shared" si="872"/>
        <v>0.27997190555945761</v>
      </c>
      <c r="AD4009" s="145">
        <f t="shared" si="865"/>
        <v>307.983</v>
      </c>
      <c r="AE4009" s="105">
        <v>240.61699999999999</v>
      </c>
      <c r="AF4009" s="34" t="s">
        <v>36</v>
      </c>
      <c r="AG4009" s="34" t="s">
        <v>36</v>
      </c>
      <c r="AH4009" s="34" t="s">
        <v>36</v>
      </c>
      <c r="AI4009" s="29">
        <v>3.1E-2</v>
      </c>
      <c r="AJ4009" s="29">
        <v>8.9999999999999998E-4</v>
      </c>
      <c r="AK4009" s="29">
        <v>0</v>
      </c>
      <c r="AL4009" s="29">
        <v>0</v>
      </c>
      <c r="AM4009" s="29" t="s">
        <v>28</v>
      </c>
      <c r="AN4009" s="44" t="s">
        <v>27</v>
      </c>
      <c r="AO4009" s="29" t="s">
        <v>28</v>
      </c>
      <c r="AP4009" s="29">
        <v>30</v>
      </c>
      <c r="AQ4009" s="29"/>
      <c r="AR4009" s="29"/>
      <c r="AS4009" s="29"/>
      <c r="AT4009" s="29"/>
      <c r="AU4009" s="144"/>
      <c r="AV4009" s="36" t="s">
        <v>28</v>
      </c>
      <c r="AW4009" s="102">
        <v>42551</v>
      </c>
      <c r="AX4009" s="129" t="s">
        <v>33</v>
      </c>
      <c r="AY4009" s="106">
        <v>422</v>
      </c>
      <c r="BD4009" t="s">
        <v>1724</v>
      </c>
      <c r="BE4009" t="s">
        <v>4633</v>
      </c>
      <c r="BF4009" t="s">
        <v>4747</v>
      </c>
      <c r="BH4009" t="str">
        <f t="shared" ref="BH4009:BH4072" si="876">IF(OR(H4009="Регулярный ассортимент",AK4009&gt;0,AL4009&gt;0),"AV","")</f>
        <v/>
      </c>
      <c r="BJ4009" t="str">
        <f t="shared" ref="BJ4009:BJ4072" si="877">IF(AB4009-Z4009=0,"OK")</f>
        <v>OK</v>
      </c>
      <c r="BK4009" s="130" t="s">
        <v>5302</v>
      </c>
      <c r="BL4009" s="130" t="e">
        <v>#VALUE!</v>
      </c>
      <c r="BM4009" s="131" t="s">
        <v>33</v>
      </c>
      <c r="BN4009" s="131" t="e">
        <v>#VALUE!</v>
      </c>
      <c r="BO4009" t="e">
        <v>#N/A</v>
      </c>
      <c r="BP4009">
        <v>0</v>
      </c>
    </row>
    <row r="4010" spans="1:68" ht="25.2" x14ac:dyDescent="0.3">
      <c r="A4010" s="1"/>
      <c r="B4010" s="47">
        <v>3649</v>
      </c>
      <c r="C4010" s="45">
        <v>1053712</v>
      </c>
      <c r="D4010" s="29"/>
      <c r="E4010" s="29"/>
      <c r="F4010" s="52" t="s">
        <v>3222</v>
      </c>
      <c r="G4010" s="29" t="s">
        <v>31</v>
      </c>
      <c r="H4010" s="29"/>
      <c r="I4010" s="148" t="s">
        <v>33</v>
      </c>
      <c r="J4010" s="147" t="s">
        <v>33</v>
      </c>
      <c r="K4010" s="148" t="e">
        <v>#N/A</v>
      </c>
      <c r="L4010" s="148" t="s">
        <v>32</v>
      </c>
      <c r="M4010" s="147">
        <v>42551</v>
      </c>
      <c r="N4010" s="29" t="str">
        <f t="shared" si="873"/>
        <v/>
      </c>
      <c r="O4010" s="29" t="str">
        <f t="shared" si="874"/>
        <v/>
      </c>
      <c r="P4010" s="29" t="str">
        <f t="shared" si="875"/>
        <v/>
      </c>
      <c r="Q4010" s="29" t="str">
        <f t="shared" si="866"/>
        <v/>
      </c>
      <c r="R4010" s="29" t="str">
        <f t="shared" si="867"/>
        <v/>
      </c>
      <c r="S4010" s="29" t="str">
        <f t="shared" si="868"/>
        <v/>
      </c>
      <c r="T4010" s="29" t="str">
        <f t="shared" si="869"/>
        <v/>
      </c>
      <c r="U4010" s="29"/>
      <c r="V4010" s="29"/>
      <c r="W4010" s="38" t="s">
        <v>3180</v>
      </c>
      <c r="X4010" s="29" t="s">
        <v>158</v>
      </c>
      <c r="Y4010" s="146">
        <v>309.07</v>
      </c>
      <c r="Z4010" s="33">
        <v>395.61</v>
      </c>
      <c r="AA4010" s="34">
        <f t="shared" si="870"/>
        <v>0.28000000000000003</v>
      </c>
      <c r="AB4010" s="33">
        <f t="shared" si="871"/>
        <v>395.61</v>
      </c>
      <c r="AC4010" s="34">
        <f t="shared" si="872"/>
        <v>0.28000295079166643</v>
      </c>
      <c r="AD4010" s="145">
        <f t="shared" si="865"/>
        <v>329.67500000000001</v>
      </c>
      <c r="AE4010" s="105">
        <v>257.55799999999999</v>
      </c>
      <c r="AF4010" s="34" t="s">
        <v>36</v>
      </c>
      <c r="AG4010" s="34" t="s">
        <v>36</v>
      </c>
      <c r="AH4010" s="34" t="s">
        <v>36</v>
      </c>
      <c r="AI4010" s="29">
        <v>6.6000000000000003E-2</v>
      </c>
      <c r="AJ4010" s="29">
        <v>2.0999999999999999E-3</v>
      </c>
      <c r="AK4010" s="29">
        <v>0</v>
      </c>
      <c r="AL4010" s="29">
        <v>0</v>
      </c>
      <c r="AM4010" s="29" t="s">
        <v>28</v>
      </c>
      <c r="AN4010" s="44" t="s">
        <v>27</v>
      </c>
      <c r="AO4010" s="29" t="s">
        <v>28</v>
      </c>
      <c r="AP4010" s="29">
        <v>25</v>
      </c>
      <c r="AQ4010" s="29"/>
      <c r="AR4010" s="29"/>
      <c r="AS4010" s="29"/>
      <c r="AT4010" s="29"/>
      <c r="AU4010" s="144"/>
      <c r="AV4010" s="36" t="s">
        <v>28</v>
      </c>
      <c r="AW4010" s="102">
        <v>42551</v>
      </c>
      <c r="AX4010" s="129" t="s">
        <v>33</v>
      </c>
      <c r="AY4010" s="106">
        <v>4382</v>
      </c>
      <c r="BD4010" t="s">
        <v>1724</v>
      </c>
      <c r="BE4010" t="s">
        <v>4633</v>
      </c>
      <c r="BF4010" t="s">
        <v>4747</v>
      </c>
      <c r="BH4010" t="str">
        <f t="shared" si="876"/>
        <v/>
      </c>
      <c r="BJ4010" t="str">
        <f t="shared" si="877"/>
        <v>OK</v>
      </c>
      <c r="BK4010" s="130" t="s">
        <v>5302</v>
      </c>
      <c r="BL4010" s="130" t="e">
        <v>#VALUE!</v>
      </c>
      <c r="BM4010" s="131" t="s">
        <v>33</v>
      </c>
      <c r="BN4010" s="131" t="e">
        <v>#VALUE!</v>
      </c>
      <c r="BO4010" t="e">
        <v>#N/A</v>
      </c>
      <c r="BP4010">
        <v>0</v>
      </c>
    </row>
    <row r="4011" spans="1:68" ht="25.2" x14ac:dyDescent="0.3">
      <c r="A4011" s="1"/>
      <c r="B4011" s="47">
        <v>3650</v>
      </c>
      <c r="C4011" s="45">
        <v>1122308</v>
      </c>
      <c r="D4011" s="29">
        <v>1053714</v>
      </c>
      <c r="E4011" s="29"/>
      <c r="F4011" s="52" t="s">
        <v>3223</v>
      </c>
      <c r="G4011" s="29" t="s">
        <v>42</v>
      </c>
      <c r="H4011" s="29"/>
      <c r="I4011" s="148"/>
      <c r="J4011" s="147"/>
      <c r="K4011" s="148" t="e">
        <v>#N/A</v>
      </c>
      <c r="L4011" s="148"/>
      <c r="M4011" s="147"/>
      <c r="N4011" s="29">
        <f t="shared" si="873"/>
        <v>1053714</v>
      </c>
      <c r="O4011" s="29" t="str">
        <f t="shared" si="874"/>
        <v/>
      </c>
      <c r="P4011" s="29" t="str">
        <f t="shared" si="875"/>
        <v/>
      </c>
      <c r="Q4011" s="29" t="str">
        <f t="shared" si="866"/>
        <v/>
      </c>
      <c r="R4011" s="29" t="str">
        <f t="shared" si="867"/>
        <v/>
      </c>
      <c r="S4011" s="29" t="str">
        <f t="shared" si="868"/>
        <v/>
      </c>
      <c r="T4011" s="29" t="str">
        <f t="shared" si="869"/>
        <v/>
      </c>
      <c r="U4011" s="29"/>
      <c r="V4011" s="29"/>
      <c r="W4011" s="38" t="s">
        <v>3180</v>
      </c>
      <c r="X4011" s="29" t="s">
        <v>158</v>
      </c>
      <c r="Y4011" s="146">
        <v>423.82</v>
      </c>
      <c r="Z4011" s="33">
        <v>542</v>
      </c>
      <c r="AA4011" s="34">
        <f t="shared" si="870"/>
        <v>0.27900000000000003</v>
      </c>
      <c r="AB4011" s="33">
        <f t="shared" si="871"/>
        <v>542</v>
      </c>
      <c r="AC4011" s="34">
        <f t="shared" si="872"/>
        <v>0.27884694336930144</v>
      </c>
      <c r="AD4011" s="145">
        <f t="shared" si="865"/>
        <v>451.66699999999997</v>
      </c>
      <c r="AE4011" s="105">
        <v>353.18299999999999</v>
      </c>
      <c r="AF4011" s="34" t="s">
        <v>93</v>
      </c>
      <c r="AG4011" s="34" t="s">
        <v>93</v>
      </c>
      <c r="AH4011" s="34" t="s">
        <v>93</v>
      </c>
      <c r="AI4011" s="29">
        <v>0.16</v>
      </c>
      <c r="AJ4011" s="29">
        <v>4.1999999999999997E-3</v>
      </c>
      <c r="AK4011" s="29">
        <v>0</v>
      </c>
      <c r="AL4011" s="29">
        <v>0</v>
      </c>
      <c r="AM4011" s="29" t="s">
        <v>28</v>
      </c>
      <c r="AN4011" s="44" t="s">
        <v>27</v>
      </c>
      <c r="AO4011" s="29" t="s">
        <v>28</v>
      </c>
      <c r="AP4011" s="29">
        <v>25</v>
      </c>
      <c r="AQ4011" s="29"/>
      <c r="AR4011" s="29"/>
      <c r="AS4011" s="29"/>
      <c r="AT4011" s="29"/>
      <c r="AU4011" s="144"/>
      <c r="AV4011" s="36" t="s">
        <v>28</v>
      </c>
      <c r="AW4011" s="102">
        <v>44522</v>
      </c>
      <c r="AX4011" s="129" t="s">
        <v>33</v>
      </c>
      <c r="AY4011" s="106" t="e">
        <v>#N/A</v>
      </c>
      <c r="BD4011" t="s">
        <v>1724</v>
      </c>
      <c r="BE4011">
        <v>0</v>
      </c>
      <c r="BF4011" t="s">
        <v>4747</v>
      </c>
      <c r="BH4011" t="str">
        <f t="shared" si="876"/>
        <v/>
      </c>
      <c r="BJ4011" t="str">
        <f t="shared" si="877"/>
        <v>OK</v>
      </c>
      <c r="BK4011" s="130" t="s">
        <v>5302</v>
      </c>
      <c r="BL4011" s="130" t="e">
        <v>#VALUE!</v>
      </c>
      <c r="BM4011" s="131">
        <v>542</v>
      </c>
      <c r="BN4011" s="131" t="s">
        <v>37</v>
      </c>
      <c r="BO4011" t="e">
        <v>#N/A</v>
      </c>
      <c r="BP4011">
        <v>0</v>
      </c>
    </row>
    <row r="4012" spans="1:68" ht="25.2" x14ac:dyDescent="0.3">
      <c r="A4012" s="1"/>
      <c r="B4012" s="47">
        <v>3651</v>
      </c>
      <c r="C4012" s="45">
        <v>1053714</v>
      </c>
      <c r="D4012" s="29"/>
      <c r="E4012" s="29"/>
      <c r="F4012" s="39" t="s">
        <v>3223</v>
      </c>
      <c r="G4012" s="29" t="s">
        <v>42</v>
      </c>
      <c r="H4012" s="70" t="s">
        <v>4779</v>
      </c>
      <c r="I4012" s="148" t="s">
        <v>33</v>
      </c>
      <c r="J4012" s="147" t="s">
        <v>33</v>
      </c>
      <c r="K4012" s="148" t="e">
        <v>#N/A</v>
      </c>
      <c r="L4012" s="148" t="s">
        <v>32</v>
      </c>
      <c r="M4012" s="147">
        <v>42551</v>
      </c>
      <c r="N4012" s="29" t="str">
        <f t="shared" si="873"/>
        <v/>
      </c>
      <c r="O4012" s="29" t="str">
        <f t="shared" si="874"/>
        <v/>
      </c>
      <c r="P4012" s="29" t="str">
        <f t="shared" si="875"/>
        <v/>
      </c>
      <c r="Q4012" s="29" t="str">
        <f t="shared" si="866"/>
        <v/>
      </c>
      <c r="R4012" s="29" t="str">
        <f t="shared" si="867"/>
        <v/>
      </c>
      <c r="S4012" s="29" t="str">
        <f t="shared" si="868"/>
        <v/>
      </c>
      <c r="T4012" s="29" t="str">
        <f t="shared" si="869"/>
        <v/>
      </c>
      <c r="U4012" s="29">
        <v>1122308</v>
      </c>
      <c r="V4012" s="29"/>
      <c r="W4012" s="38" t="s">
        <v>3180</v>
      </c>
      <c r="X4012" s="29" t="s">
        <v>158</v>
      </c>
      <c r="Y4012" s="146">
        <v>423.82</v>
      </c>
      <c r="Z4012" s="33">
        <v>542</v>
      </c>
      <c r="AA4012" s="34">
        <f t="shared" si="870"/>
        <v>0.27900000000000003</v>
      </c>
      <c r="AB4012" s="33">
        <f t="shared" si="871"/>
        <v>542</v>
      </c>
      <c r="AC4012" s="34">
        <f t="shared" si="872"/>
        <v>0.27884694336930144</v>
      </c>
      <c r="AD4012" s="145">
        <f t="shared" si="865"/>
        <v>451.66699999999997</v>
      </c>
      <c r="AE4012" s="105">
        <v>353.18299999999999</v>
      </c>
      <c r="AF4012" s="34" t="s">
        <v>70</v>
      </c>
      <c r="AG4012" s="34" t="s">
        <v>70</v>
      </c>
      <c r="AH4012" s="34" t="s">
        <v>70</v>
      </c>
      <c r="AI4012" s="29">
        <v>0.16</v>
      </c>
      <c r="AJ4012" s="29">
        <v>4.1999999999999997E-3</v>
      </c>
      <c r="AK4012" s="29">
        <v>1505</v>
      </c>
      <c r="AL4012" s="29">
        <v>0</v>
      </c>
      <c r="AM4012" s="29" t="s">
        <v>28</v>
      </c>
      <c r="AN4012" s="158" t="s">
        <v>28</v>
      </c>
      <c r="AO4012" s="29" t="s">
        <v>28</v>
      </c>
      <c r="AP4012" s="29">
        <v>25</v>
      </c>
      <c r="AQ4012" s="29"/>
      <c r="AR4012" s="29"/>
      <c r="AS4012" s="29"/>
      <c r="AT4012" s="29"/>
      <c r="AU4012" s="144"/>
      <c r="AV4012" s="36" t="s">
        <v>28</v>
      </c>
      <c r="AW4012" s="102">
        <v>42551</v>
      </c>
      <c r="AX4012" s="129" t="s">
        <v>33</v>
      </c>
      <c r="AY4012" s="106">
        <v>69799</v>
      </c>
      <c r="BD4012" t="s">
        <v>1724</v>
      </c>
      <c r="BE4012" t="s">
        <v>4633</v>
      </c>
      <c r="BF4012" t="s">
        <v>4747</v>
      </c>
      <c r="BH4012" t="str">
        <f t="shared" si="876"/>
        <v>AV</v>
      </c>
      <c r="BJ4012" t="str">
        <f t="shared" si="877"/>
        <v>OK</v>
      </c>
      <c r="BK4012" s="130">
        <v>542</v>
      </c>
      <c r="BL4012" s="130" t="s">
        <v>37</v>
      </c>
      <c r="BM4012" s="131" t="s">
        <v>33</v>
      </c>
      <c r="BN4012" s="131" t="e">
        <v>#VALUE!</v>
      </c>
      <c r="BO4012">
        <v>542</v>
      </c>
      <c r="BP4012">
        <v>1500</v>
      </c>
    </row>
    <row r="4013" spans="1:68" ht="25.2" x14ac:dyDescent="0.3">
      <c r="A4013" s="1"/>
      <c r="B4013" s="47">
        <v>3652</v>
      </c>
      <c r="C4013" s="45">
        <v>1051156</v>
      </c>
      <c r="D4013" s="29"/>
      <c r="E4013" s="29"/>
      <c r="F4013" s="39" t="s">
        <v>3224</v>
      </c>
      <c r="G4013" s="29" t="s">
        <v>31</v>
      </c>
      <c r="H4013" s="70" t="s">
        <v>4779</v>
      </c>
      <c r="I4013" s="148" t="s">
        <v>33</v>
      </c>
      <c r="J4013" s="147" t="s">
        <v>33</v>
      </c>
      <c r="K4013" s="148" t="e">
        <v>#N/A</v>
      </c>
      <c r="L4013" s="148" t="s">
        <v>32</v>
      </c>
      <c r="M4013" s="147">
        <v>42551</v>
      </c>
      <c r="N4013" s="29" t="str">
        <f t="shared" si="873"/>
        <v/>
      </c>
      <c r="O4013" s="29" t="str">
        <f t="shared" si="874"/>
        <v/>
      </c>
      <c r="P4013" s="29" t="str">
        <f t="shared" si="875"/>
        <v/>
      </c>
      <c r="Q4013" s="29" t="str">
        <f t="shared" si="866"/>
        <v/>
      </c>
      <c r="R4013" s="29" t="str">
        <f t="shared" si="867"/>
        <v/>
      </c>
      <c r="S4013" s="29" t="str">
        <f t="shared" si="868"/>
        <v/>
      </c>
      <c r="T4013" s="29" t="str">
        <f t="shared" si="869"/>
        <v/>
      </c>
      <c r="U4013" s="29"/>
      <c r="V4013" s="29"/>
      <c r="W4013" s="38" t="s">
        <v>3180</v>
      </c>
      <c r="X4013" s="29" t="s">
        <v>158</v>
      </c>
      <c r="Y4013" s="146">
        <v>260.95999999999998</v>
      </c>
      <c r="Z4013" s="33">
        <v>334.03</v>
      </c>
      <c r="AA4013" s="34">
        <f t="shared" si="870"/>
        <v>0.28000000000000003</v>
      </c>
      <c r="AB4013" s="33">
        <f t="shared" si="871"/>
        <v>334.03</v>
      </c>
      <c r="AC4013" s="34">
        <f t="shared" si="872"/>
        <v>0.28000110361572095</v>
      </c>
      <c r="AD4013" s="145">
        <f t="shared" si="865"/>
        <v>278.358</v>
      </c>
      <c r="AE4013" s="105">
        <v>217.46700000000001</v>
      </c>
      <c r="AF4013" s="34" t="s">
        <v>36</v>
      </c>
      <c r="AG4013" s="34" t="s">
        <v>36</v>
      </c>
      <c r="AH4013" s="34" t="s">
        <v>36</v>
      </c>
      <c r="AI4013" s="29">
        <v>2.5999999999999999E-2</v>
      </c>
      <c r="AJ4013" s="29">
        <v>5.4000000000000001E-4</v>
      </c>
      <c r="AK4013" s="29">
        <v>199</v>
      </c>
      <c r="AL4013" s="29">
        <v>0</v>
      </c>
      <c r="AM4013" s="29" t="s">
        <v>28</v>
      </c>
      <c r="AN4013" s="158" t="s">
        <v>28</v>
      </c>
      <c r="AO4013" s="29" t="s">
        <v>28</v>
      </c>
      <c r="AP4013" s="29">
        <v>50</v>
      </c>
      <c r="AQ4013" s="29"/>
      <c r="AR4013" s="29"/>
      <c r="AS4013" s="29"/>
      <c r="AT4013" s="29"/>
      <c r="AU4013" s="144"/>
      <c r="AV4013" s="36" t="s">
        <v>28</v>
      </c>
      <c r="AW4013" s="102">
        <v>42551</v>
      </c>
      <c r="AX4013" s="129" t="s">
        <v>33</v>
      </c>
      <c r="AY4013" s="106">
        <v>961</v>
      </c>
      <c r="BD4013" t="s">
        <v>1724</v>
      </c>
      <c r="BE4013" t="s">
        <v>4633</v>
      </c>
      <c r="BF4013" t="s">
        <v>4747</v>
      </c>
      <c r="BH4013" t="str">
        <f t="shared" si="876"/>
        <v>AV</v>
      </c>
      <c r="BJ4013" t="str">
        <f t="shared" si="877"/>
        <v>OK</v>
      </c>
      <c r="BK4013" s="130">
        <v>334.03</v>
      </c>
      <c r="BL4013" s="130" t="s">
        <v>37</v>
      </c>
      <c r="BM4013" s="131" t="s">
        <v>33</v>
      </c>
      <c r="BN4013" s="131" t="e">
        <v>#VALUE!</v>
      </c>
      <c r="BO4013">
        <v>334.03</v>
      </c>
      <c r="BP4013">
        <v>0</v>
      </c>
    </row>
    <row r="4014" spans="1:68" ht="25.2" x14ac:dyDescent="0.3">
      <c r="A4014" s="1"/>
      <c r="B4014" s="47">
        <v>3653</v>
      </c>
      <c r="C4014" s="45">
        <v>1051158</v>
      </c>
      <c r="D4014" s="29"/>
      <c r="E4014" s="29"/>
      <c r="F4014" s="31" t="s">
        <v>3225</v>
      </c>
      <c r="G4014" s="29" t="s">
        <v>31</v>
      </c>
      <c r="H4014" s="29"/>
      <c r="I4014" s="148" t="s">
        <v>33</v>
      </c>
      <c r="J4014" s="147" t="s">
        <v>33</v>
      </c>
      <c r="K4014" s="148" t="e">
        <v>#N/A</v>
      </c>
      <c r="L4014" s="148" t="s">
        <v>32</v>
      </c>
      <c r="M4014" s="147">
        <v>42551</v>
      </c>
      <c r="N4014" s="29" t="str">
        <f t="shared" si="873"/>
        <v/>
      </c>
      <c r="O4014" s="29" t="str">
        <f t="shared" si="874"/>
        <v/>
      </c>
      <c r="P4014" s="29" t="str">
        <f t="shared" si="875"/>
        <v/>
      </c>
      <c r="Q4014" s="29" t="str">
        <f t="shared" si="866"/>
        <v/>
      </c>
      <c r="R4014" s="29" t="str">
        <f t="shared" si="867"/>
        <v/>
      </c>
      <c r="S4014" s="29" t="str">
        <f t="shared" si="868"/>
        <v/>
      </c>
      <c r="T4014" s="29" t="str">
        <f t="shared" si="869"/>
        <v/>
      </c>
      <c r="U4014" s="29"/>
      <c r="V4014" s="29"/>
      <c r="W4014" s="38" t="s">
        <v>3180</v>
      </c>
      <c r="X4014" s="29" t="s">
        <v>158</v>
      </c>
      <c r="Y4014" s="146">
        <v>260.95999999999998</v>
      </c>
      <c r="Z4014" s="33">
        <v>334.03</v>
      </c>
      <c r="AA4014" s="34">
        <f t="shared" si="870"/>
        <v>0.28000000000000003</v>
      </c>
      <c r="AB4014" s="33">
        <f t="shared" si="871"/>
        <v>334.03</v>
      </c>
      <c r="AC4014" s="34">
        <f t="shared" si="872"/>
        <v>0.28000110361572095</v>
      </c>
      <c r="AD4014" s="145">
        <f t="shared" si="865"/>
        <v>278.358</v>
      </c>
      <c r="AE4014" s="105">
        <v>217.46700000000001</v>
      </c>
      <c r="AF4014" s="34" t="s">
        <v>36</v>
      </c>
      <c r="AG4014" s="34" t="s">
        <v>36</v>
      </c>
      <c r="AH4014" s="34" t="s">
        <v>36</v>
      </c>
      <c r="AI4014" s="29">
        <v>0.05</v>
      </c>
      <c r="AJ4014" s="29">
        <v>1.08E-3</v>
      </c>
      <c r="AK4014" s="29">
        <v>0</v>
      </c>
      <c r="AL4014" s="29">
        <v>0</v>
      </c>
      <c r="AM4014" s="29" t="s">
        <v>28</v>
      </c>
      <c r="AN4014" s="44" t="s">
        <v>27</v>
      </c>
      <c r="AO4014" s="29" t="s">
        <v>28</v>
      </c>
      <c r="AP4014" s="29">
        <v>25</v>
      </c>
      <c r="AQ4014" s="29"/>
      <c r="AR4014" s="29"/>
      <c r="AS4014" s="29"/>
      <c r="AT4014" s="29"/>
      <c r="AU4014" s="144"/>
      <c r="AV4014" s="36" t="s">
        <v>28</v>
      </c>
      <c r="AW4014" s="102">
        <v>42551</v>
      </c>
      <c r="AX4014" s="129" t="s">
        <v>33</v>
      </c>
      <c r="AY4014" s="106">
        <v>15</v>
      </c>
      <c r="BD4014" t="s">
        <v>1724</v>
      </c>
      <c r="BE4014" t="s">
        <v>4633</v>
      </c>
      <c r="BF4014">
        <v>0</v>
      </c>
      <c r="BH4014" t="str">
        <f t="shared" si="876"/>
        <v/>
      </c>
      <c r="BJ4014" t="str">
        <f t="shared" si="877"/>
        <v>OK</v>
      </c>
      <c r="BK4014" s="130" t="s">
        <v>5302</v>
      </c>
      <c r="BL4014" s="130" t="e">
        <v>#VALUE!</v>
      </c>
      <c r="BM4014" s="131" t="s">
        <v>33</v>
      </c>
      <c r="BN4014" s="131" t="e">
        <v>#VALUE!</v>
      </c>
      <c r="BO4014" t="e">
        <v>#N/A</v>
      </c>
      <c r="BP4014">
        <v>15</v>
      </c>
    </row>
    <row r="4015" spans="1:68" ht="25.2" x14ac:dyDescent="0.3">
      <c r="A4015" s="1"/>
      <c r="B4015" s="47">
        <v>3654</v>
      </c>
      <c r="C4015" s="45">
        <v>1051163</v>
      </c>
      <c r="D4015" s="29"/>
      <c r="E4015" s="29"/>
      <c r="F4015" s="31" t="s">
        <v>3226</v>
      </c>
      <c r="G4015" s="29" t="s">
        <v>31</v>
      </c>
      <c r="H4015" s="29"/>
      <c r="I4015" s="148" t="s">
        <v>33</v>
      </c>
      <c r="J4015" s="147" t="s">
        <v>33</v>
      </c>
      <c r="K4015" s="148" t="e">
        <v>#N/A</v>
      </c>
      <c r="L4015" s="148" t="s">
        <v>32</v>
      </c>
      <c r="M4015" s="147">
        <v>42551</v>
      </c>
      <c r="N4015" s="29" t="str">
        <f t="shared" si="873"/>
        <v/>
      </c>
      <c r="O4015" s="29" t="str">
        <f t="shared" si="874"/>
        <v/>
      </c>
      <c r="P4015" s="29" t="str">
        <f t="shared" si="875"/>
        <v/>
      </c>
      <c r="Q4015" s="29" t="str">
        <f t="shared" si="866"/>
        <v/>
      </c>
      <c r="R4015" s="29" t="str">
        <f t="shared" si="867"/>
        <v/>
      </c>
      <c r="S4015" s="29" t="str">
        <f t="shared" si="868"/>
        <v/>
      </c>
      <c r="T4015" s="29" t="str">
        <f t="shared" si="869"/>
        <v/>
      </c>
      <c r="U4015" s="29"/>
      <c r="V4015" s="29"/>
      <c r="W4015" s="38" t="s">
        <v>3180</v>
      </c>
      <c r="X4015" s="29" t="s">
        <v>158</v>
      </c>
      <c r="Y4015" s="146">
        <v>288.74</v>
      </c>
      <c r="Z4015" s="33">
        <v>369.58</v>
      </c>
      <c r="AA4015" s="34">
        <f t="shared" si="870"/>
        <v>0.28000000000000003</v>
      </c>
      <c r="AB4015" s="33">
        <f t="shared" si="871"/>
        <v>369.58</v>
      </c>
      <c r="AC4015" s="34">
        <f t="shared" si="872"/>
        <v>0.27997190555945761</v>
      </c>
      <c r="AD4015" s="145">
        <f t="shared" si="865"/>
        <v>307.983</v>
      </c>
      <c r="AE4015" s="105">
        <v>240.61699999999999</v>
      </c>
      <c r="AF4015" s="34" t="s">
        <v>36</v>
      </c>
      <c r="AG4015" s="34" t="s">
        <v>36</v>
      </c>
      <c r="AH4015" s="34" t="s">
        <v>36</v>
      </c>
      <c r="AI4015" s="29">
        <v>5.1999999999999998E-2</v>
      </c>
      <c r="AJ4015" s="29">
        <v>1.8E-3</v>
      </c>
      <c r="AK4015" s="29">
        <v>0</v>
      </c>
      <c r="AL4015" s="29">
        <v>0</v>
      </c>
      <c r="AM4015" s="29" t="s">
        <v>28</v>
      </c>
      <c r="AN4015" s="44" t="s">
        <v>27</v>
      </c>
      <c r="AO4015" s="29" t="s">
        <v>28</v>
      </c>
      <c r="AP4015" s="29">
        <v>15</v>
      </c>
      <c r="AQ4015" s="29"/>
      <c r="AR4015" s="29"/>
      <c r="AS4015" s="29"/>
      <c r="AT4015" s="29"/>
      <c r="AU4015" s="144"/>
      <c r="AV4015" s="36" t="s">
        <v>28</v>
      </c>
      <c r="AW4015" s="102">
        <v>42551</v>
      </c>
      <c r="AX4015" s="129" t="s">
        <v>33</v>
      </c>
      <c r="AY4015" s="106">
        <v>165</v>
      </c>
      <c r="BD4015" t="s">
        <v>1724</v>
      </c>
      <c r="BE4015" t="s">
        <v>4633</v>
      </c>
      <c r="BF4015" t="s">
        <v>4747</v>
      </c>
      <c r="BH4015" t="str">
        <f t="shared" si="876"/>
        <v/>
      </c>
      <c r="BJ4015" t="str">
        <f t="shared" si="877"/>
        <v>OK</v>
      </c>
      <c r="BK4015" s="130" t="s">
        <v>5302</v>
      </c>
      <c r="BL4015" s="130" t="e">
        <v>#VALUE!</v>
      </c>
      <c r="BM4015" s="131" t="s">
        <v>33</v>
      </c>
      <c r="BN4015" s="131" t="e">
        <v>#VALUE!</v>
      </c>
      <c r="BO4015" t="e">
        <v>#N/A</v>
      </c>
      <c r="BP4015">
        <v>0</v>
      </c>
    </row>
    <row r="4016" spans="1:68" ht="25.2" x14ac:dyDescent="0.3">
      <c r="A4016" s="1"/>
      <c r="B4016" s="47">
        <v>3655</v>
      </c>
      <c r="C4016" s="45">
        <v>1051164</v>
      </c>
      <c r="D4016" s="29"/>
      <c r="E4016" s="29"/>
      <c r="F4016" s="31" t="s">
        <v>3227</v>
      </c>
      <c r="G4016" s="29" t="s">
        <v>31</v>
      </c>
      <c r="H4016" s="29"/>
      <c r="I4016" s="148" t="s">
        <v>33</v>
      </c>
      <c r="J4016" s="147" t="s">
        <v>33</v>
      </c>
      <c r="K4016" s="148" t="e">
        <v>#N/A</v>
      </c>
      <c r="L4016" s="148" t="s">
        <v>32</v>
      </c>
      <c r="M4016" s="147">
        <v>42551</v>
      </c>
      <c r="N4016" s="29" t="str">
        <f t="shared" si="873"/>
        <v/>
      </c>
      <c r="O4016" s="29" t="str">
        <f t="shared" si="874"/>
        <v/>
      </c>
      <c r="P4016" s="29" t="str">
        <f t="shared" si="875"/>
        <v/>
      </c>
      <c r="Q4016" s="29" t="str">
        <f t="shared" si="866"/>
        <v/>
      </c>
      <c r="R4016" s="29" t="str">
        <f t="shared" si="867"/>
        <v/>
      </c>
      <c r="S4016" s="29" t="str">
        <f t="shared" si="868"/>
        <v/>
      </c>
      <c r="T4016" s="29" t="str">
        <f t="shared" si="869"/>
        <v/>
      </c>
      <c r="U4016" s="29"/>
      <c r="V4016" s="29"/>
      <c r="W4016" s="38" t="s">
        <v>3180</v>
      </c>
      <c r="X4016" s="29" t="s">
        <v>158</v>
      </c>
      <c r="Y4016" s="146">
        <v>420.12</v>
      </c>
      <c r="Z4016" s="33">
        <v>538</v>
      </c>
      <c r="AA4016" s="34">
        <f t="shared" si="870"/>
        <v>0.28100000000000003</v>
      </c>
      <c r="AB4016" s="33">
        <f t="shared" si="871"/>
        <v>538</v>
      </c>
      <c r="AC4016" s="34">
        <f t="shared" si="872"/>
        <v>0.28058554698657528</v>
      </c>
      <c r="AD4016" s="145">
        <f t="shared" si="865"/>
        <v>448.33300000000003</v>
      </c>
      <c r="AE4016" s="105">
        <v>350.1</v>
      </c>
      <c r="AF4016" s="34" t="s">
        <v>36</v>
      </c>
      <c r="AG4016" s="34" t="s">
        <v>36</v>
      </c>
      <c r="AH4016" s="34" t="s">
        <v>36</v>
      </c>
      <c r="AI4016" s="29">
        <v>0.122</v>
      </c>
      <c r="AJ4016" s="29">
        <v>3.6099999999999999E-3</v>
      </c>
      <c r="AK4016" s="29">
        <v>0</v>
      </c>
      <c r="AL4016" s="29">
        <v>0</v>
      </c>
      <c r="AM4016" s="29" t="s">
        <v>28</v>
      </c>
      <c r="AN4016" s="44" t="s">
        <v>27</v>
      </c>
      <c r="AO4016" s="29" t="s">
        <v>28</v>
      </c>
      <c r="AP4016" s="29">
        <v>15</v>
      </c>
      <c r="AQ4016" s="29"/>
      <c r="AR4016" s="29"/>
      <c r="AS4016" s="29"/>
      <c r="AT4016" s="29"/>
      <c r="AU4016" s="144"/>
      <c r="AV4016" s="36" t="s">
        <v>28</v>
      </c>
      <c r="AW4016" s="102">
        <v>42551</v>
      </c>
      <c r="AX4016" s="129" t="s">
        <v>33</v>
      </c>
      <c r="AY4016" s="106">
        <v>823</v>
      </c>
      <c r="BD4016" t="s">
        <v>1724</v>
      </c>
      <c r="BE4016" t="s">
        <v>4633</v>
      </c>
      <c r="BF4016" t="s">
        <v>4747</v>
      </c>
      <c r="BH4016" t="str">
        <f t="shared" si="876"/>
        <v/>
      </c>
      <c r="BJ4016" t="str">
        <f t="shared" si="877"/>
        <v>OK</v>
      </c>
      <c r="BK4016" s="130" t="s">
        <v>5302</v>
      </c>
      <c r="BL4016" s="130" t="e">
        <v>#VALUE!</v>
      </c>
      <c r="BM4016" s="131" t="s">
        <v>33</v>
      </c>
      <c r="BN4016" s="131" t="e">
        <v>#VALUE!</v>
      </c>
      <c r="BO4016" t="e">
        <v>#N/A</v>
      </c>
      <c r="BP4016">
        <v>30</v>
      </c>
    </row>
    <row r="4017" spans="1:68" ht="25.2" x14ac:dyDescent="0.3">
      <c r="A4017" s="1"/>
      <c r="B4017" s="47">
        <v>3656</v>
      </c>
      <c r="C4017" s="45">
        <v>1053716</v>
      </c>
      <c r="D4017" s="29"/>
      <c r="E4017" s="29"/>
      <c r="F4017" s="31" t="s">
        <v>3228</v>
      </c>
      <c r="G4017" s="29" t="s">
        <v>31</v>
      </c>
      <c r="H4017" s="29"/>
      <c r="I4017" s="148" t="s">
        <v>33</v>
      </c>
      <c r="J4017" s="147" t="s">
        <v>33</v>
      </c>
      <c r="K4017" s="148" t="e">
        <v>#N/A</v>
      </c>
      <c r="L4017" s="148" t="s">
        <v>32</v>
      </c>
      <c r="M4017" s="147">
        <v>42551</v>
      </c>
      <c r="N4017" s="29" t="str">
        <f t="shared" si="873"/>
        <v/>
      </c>
      <c r="O4017" s="29" t="str">
        <f t="shared" si="874"/>
        <v/>
      </c>
      <c r="P4017" s="29" t="str">
        <f t="shared" si="875"/>
        <v/>
      </c>
      <c r="Q4017" s="29" t="str">
        <f t="shared" si="866"/>
        <v/>
      </c>
      <c r="R4017" s="29" t="str">
        <f t="shared" si="867"/>
        <v/>
      </c>
      <c r="S4017" s="29" t="str">
        <f t="shared" si="868"/>
        <v/>
      </c>
      <c r="T4017" s="29" t="str">
        <f t="shared" si="869"/>
        <v/>
      </c>
      <c r="U4017" s="29"/>
      <c r="V4017" s="29"/>
      <c r="W4017" s="38" t="s">
        <v>3180</v>
      </c>
      <c r="X4017" s="29" t="s">
        <v>158</v>
      </c>
      <c r="Y4017" s="146">
        <v>494.15</v>
      </c>
      <c r="Z4017" s="33">
        <v>633</v>
      </c>
      <c r="AA4017" s="34">
        <f t="shared" si="870"/>
        <v>0.28100000000000003</v>
      </c>
      <c r="AB4017" s="33">
        <f t="shared" si="871"/>
        <v>633</v>
      </c>
      <c r="AC4017" s="34">
        <f t="shared" si="872"/>
        <v>0.28098651746512809</v>
      </c>
      <c r="AD4017" s="145">
        <f t="shared" si="865"/>
        <v>527.5</v>
      </c>
      <c r="AE4017" s="105">
        <v>411.79199999999997</v>
      </c>
      <c r="AF4017" s="34" t="s">
        <v>36</v>
      </c>
      <c r="AG4017" s="34" t="s">
        <v>36</v>
      </c>
      <c r="AH4017" s="34" t="s">
        <v>36</v>
      </c>
      <c r="AI4017" s="29">
        <v>0.13</v>
      </c>
      <c r="AJ4017" s="29">
        <v>3.6099999999999999E-3</v>
      </c>
      <c r="AK4017" s="29">
        <v>0</v>
      </c>
      <c r="AL4017" s="29">
        <v>0</v>
      </c>
      <c r="AM4017" s="29" t="s">
        <v>28</v>
      </c>
      <c r="AN4017" s="44" t="s">
        <v>27</v>
      </c>
      <c r="AO4017" s="29" t="s">
        <v>28</v>
      </c>
      <c r="AP4017" s="29">
        <v>15</v>
      </c>
      <c r="AQ4017" s="29"/>
      <c r="AR4017" s="29"/>
      <c r="AS4017" s="29"/>
      <c r="AT4017" s="29"/>
      <c r="AU4017" s="144"/>
      <c r="AV4017" s="36" t="s">
        <v>28</v>
      </c>
      <c r="AW4017" s="102">
        <v>42551</v>
      </c>
      <c r="AX4017" s="129" t="s">
        <v>33</v>
      </c>
      <c r="AY4017" s="106">
        <v>322</v>
      </c>
      <c r="BD4017" t="s">
        <v>1724</v>
      </c>
      <c r="BE4017" t="s">
        <v>4633</v>
      </c>
      <c r="BF4017" t="s">
        <v>4747</v>
      </c>
      <c r="BH4017" t="str">
        <f t="shared" si="876"/>
        <v/>
      </c>
      <c r="BJ4017" t="str">
        <f t="shared" si="877"/>
        <v>OK</v>
      </c>
      <c r="BK4017" s="130" t="s">
        <v>5302</v>
      </c>
      <c r="BL4017" s="130" t="e">
        <v>#VALUE!</v>
      </c>
      <c r="BM4017" s="131" t="s">
        <v>33</v>
      </c>
      <c r="BN4017" s="131" t="e">
        <v>#VALUE!</v>
      </c>
      <c r="BO4017" t="e">
        <v>#N/A</v>
      </c>
      <c r="BP4017">
        <v>15</v>
      </c>
    </row>
    <row r="4018" spans="1:68" ht="25.2" x14ac:dyDescent="0.3">
      <c r="A4018" s="1"/>
      <c r="B4018" s="47">
        <v>3657</v>
      </c>
      <c r="C4018" s="45">
        <v>1050078</v>
      </c>
      <c r="D4018" s="29"/>
      <c r="E4018" s="29"/>
      <c r="F4018" s="31" t="s">
        <v>3229</v>
      </c>
      <c r="G4018" s="29" t="s">
        <v>31</v>
      </c>
      <c r="H4018" s="29"/>
      <c r="I4018" s="148" t="s">
        <v>33</v>
      </c>
      <c r="J4018" s="147" t="s">
        <v>33</v>
      </c>
      <c r="K4018" s="148" t="e">
        <v>#N/A</v>
      </c>
      <c r="L4018" s="148" t="s">
        <v>32</v>
      </c>
      <c r="M4018" s="147" t="s">
        <v>33</v>
      </c>
      <c r="N4018" s="29" t="str">
        <f t="shared" si="873"/>
        <v/>
      </c>
      <c r="O4018" s="29" t="str">
        <f t="shared" si="874"/>
        <v/>
      </c>
      <c r="P4018" s="29" t="str">
        <f t="shared" si="875"/>
        <v/>
      </c>
      <c r="Q4018" s="29" t="str">
        <f t="shared" si="866"/>
        <v/>
      </c>
      <c r="R4018" s="29" t="str">
        <f t="shared" si="867"/>
        <v/>
      </c>
      <c r="S4018" s="29" t="str">
        <f t="shared" si="868"/>
        <v/>
      </c>
      <c r="T4018" s="29" t="str">
        <f t="shared" si="869"/>
        <v/>
      </c>
      <c r="U4018" s="29"/>
      <c r="V4018" s="29"/>
      <c r="W4018" s="38" t="s">
        <v>3180</v>
      </c>
      <c r="X4018" s="29" t="s">
        <v>158</v>
      </c>
      <c r="Y4018" s="146">
        <v>1001</v>
      </c>
      <c r="Z4018" s="33">
        <v>1281</v>
      </c>
      <c r="AA4018" s="34">
        <f t="shared" si="870"/>
        <v>0.28000000000000003</v>
      </c>
      <c r="AB4018" s="33">
        <f t="shared" si="871"/>
        <v>1281</v>
      </c>
      <c r="AC4018" s="34">
        <f t="shared" si="872"/>
        <v>0.27971976834374884</v>
      </c>
      <c r="AD4018" s="145">
        <f t="shared" si="865"/>
        <v>1067.5</v>
      </c>
      <c r="AE4018" s="105">
        <v>834.16700000000003</v>
      </c>
      <c r="AF4018" s="34" t="s">
        <v>36</v>
      </c>
      <c r="AG4018" s="34" t="s">
        <v>36</v>
      </c>
      <c r="AH4018" s="34" t="s">
        <v>36</v>
      </c>
      <c r="AI4018" s="29">
        <v>0.35799999999999998</v>
      </c>
      <c r="AJ4018" s="29">
        <v>4.7099999999999998E-3</v>
      </c>
      <c r="AK4018" s="29">
        <v>0</v>
      </c>
      <c r="AL4018" s="29">
        <v>0</v>
      </c>
      <c r="AM4018" s="29" t="s">
        <v>28</v>
      </c>
      <c r="AN4018" s="44" t="s">
        <v>27</v>
      </c>
      <c r="AO4018" s="29" t="s">
        <v>28</v>
      </c>
      <c r="AP4018" s="29">
        <v>1</v>
      </c>
      <c r="AQ4018" s="29"/>
      <c r="AR4018" s="29"/>
      <c r="AS4018" s="29"/>
      <c r="AT4018" s="29"/>
      <c r="AU4018" s="144"/>
      <c r="AV4018" s="36" t="s">
        <v>28</v>
      </c>
      <c r="AW4018" s="102">
        <v>42551</v>
      </c>
      <c r="AX4018" s="129" t="s">
        <v>33</v>
      </c>
      <c r="AY4018" s="106">
        <v>90</v>
      </c>
      <c r="BD4018" t="s">
        <v>1724</v>
      </c>
      <c r="BE4018" t="e">
        <v>#N/A</v>
      </c>
      <c r="BF4018">
        <v>0</v>
      </c>
      <c r="BH4018" t="str">
        <f t="shared" si="876"/>
        <v/>
      </c>
      <c r="BJ4018" t="str">
        <f t="shared" si="877"/>
        <v>OK</v>
      </c>
      <c r="BK4018" s="130" t="s">
        <v>5302</v>
      </c>
      <c r="BL4018" s="130" t="e">
        <v>#VALUE!</v>
      </c>
      <c r="BM4018" s="131" t="s">
        <v>33</v>
      </c>
      <c r="BN4018" s="131" t="e">
        <v>#VALUE!</v>
      </c>
      <c r="BO4018" t="e">
        <v>#N/A</v>
      </c>
      <c r="BP4018">
        <v>0</v>
      </c>
    </row>
    <row r="4019" spans="1:68" ht="25.2" x14ac:dyDescent="0.3">
      <c r="A4019" s="1"/>
      <c r="B4019" s="47">
        <v>3658</v>
      </c>
      <c r="C4019" s="45">
        <v>1051169</v>
      </c>
      <c r="D4019" s="29"/>
      <c r="E4019" s="29"/>
      <c r="F4019" s="31" t="s">
        <v>3230</v>
      </c>
      <c r="G4019" s="29" t="s">
        <v>31</v>
      </c>
      <c r="H4019" s="29"/>
      <c r="I4019" s="148" t="s">
        <v>33</v>
      </c>
      <c r="J4019" s="147" t="s">
        <v>33</v>
      </c>
      <c r="K4019" s="148" t="e">
        <v>#N/A</v>
      </c>
      <c r="L4019" s="148" t="s">
        <v>32</v>
      </c>
      <c r="M4019" s="147">
        <v>42551</v>
      </c>
      <c r="N4019" s="29" t="str">
        <f t="shared" si="873"/>
        <v/>
      </c>
      <c r="O4019" s="29" t="str">
        <f t="shared" si="874"/>
        <v/>
      </c>
      <c r="P4019" s="29" t="str">
        <f t="shared" si="875"/>
        <v/>
      </c>
      <c r="Q4019" s="29" t="str">
        <f t="shared" si="866"/>
        <v/>
      </c>
      <c r="R4019" s="29" t="str">
        <f t="shared" si="867"/>
        <v/>
      </c>
      <c r="S4019" s="29" t="str">
        <f t="shared" si="868"/>
        <v/>
      </c>
      <c r="T4019" s="29" t="str">
        <f t="shared" si="869"/>
        <v/>
      </c>
      <c r="U4019" s="29"/>
      <c r="V4019" s="29"/>
      <c r="W4019" s="38" t="s">
        <v>3180</v>
      </c>
      <c r="X4019" s="29" t="s">
        <v>158</v>
      </c>
      <c r="Y4019" s="146">
        <v>405.32</v>
      </c>
      <c r="Z4019" s="33">
        <v>519</v>
      </c>
      <c r="AA4019" s="34">
        <f t="shared" si="870"/>
        <v>0.28000000000000003</v>
      </c>
      <c r="AB4019" s="33">
        <f t="shared" si="871"/>
        <v>519</v>
      </c>
      <c r="AC4019" s="34">
        <f t="shared" si="872"/>
        <v>0.28046848863269652</v>
      </c>
      <c r="AD4019" s="145">
        <f t="shared" si="865"/>
        <v>432.5</v>
      </c>
      <c r="AE4019" s="105">
        <v>337.767</v>
      </c>
      <c r="AF4019" s="34" t="s">
        <v>36</v>
      </c>
      <c r="AG4019" s="34" t="s">
        <v>36</v>
      </c>
      <c r="AH4019" s="34" t="s">
        <v>36</v>
      </c>
      <c r="AI4019" s="29">
        <v>1.9E-2</v>
      </c>
      <c r="AJ4019" s="29">
        <v>3.4000000000000002E-4</v>
      </c>
      <c r="AK4019" s="29">
        <v>0</v>
      </c>
      <c r="AL4019" s="29">
        <v>0</v>
      </c>
      <c r="AM4019" s="29" t="s">
        <v>28</v>
      </c>
      <c r="AN4019" s="44" t="s">
        <v>27</v>
      </c>
      <c r="AO4019" s="29" t="s">
        <v>28</v>
      </c>
      <c r="AP4019" s="29">
        <v>1</v>
      </c>
      <c r="AQ4019" s="29"/>
      <c r="AR4019" s="29"/>
      <c r="AS4019" s="29"/>
      <c r="AT4019" s="29"/>
      <c r="AU4019" s="144"/>
      <c r="AV4019" s="36" t="s">
        <v>28</v>
      </c>
      <c r="AW4019" s="102">
        <v>42551</v>
      </c>
      <c r="AX4019" s="129" t="s">
        <v>33</v>
      </c>
      <c r="AY4019" s="106">
        <v>10</v>
      </c>
      <c r="BD4019" t="s">
        <v>1724</v>
      </c>
      <c r="BE4019" t="s">
        <v>4633</v>
      </c>
      <c r="BF4019" t="s">
        <v>4747</v>
      </c>
      <c r="BH4019" t="str">
        <f t="shared" si="876"/>
        <v/>
      </c>
      <c r="BJ4019" t="str">
        <f t="shared" si="877"/>
        <v>OK</v>
      </c>
      <c r="BK4019" s="130" t="s">
        <v>5302</v>
      </c>
      <c r="BL4019" s="130" t="e">
        <v>#VALUE!</v>
      </c>
      <c r="BM4019" s="131" t="s">
        <v>33</v>
      </c>
      <c r="BN4019" s="131" t="e">
        <v>#VALUE!</v>
      </c>
      <c r="BO4019" t="e">
        <v>#N/A</v>
      </c>
      <c r="BP4019">
        <v>0</v>
      </c>
    </row>
    <row r="4020" spans="1:68" ht="25.2" x14ac:dyDescent="0.3">
      <c r="A4020" s="1"/>
      <c r="B4020" s="47">
        <v>3659</v>
      </c>
      <c r="C4020" s="45">
        <v>1051171</v>
      </c>
      <c r="D4020" s="29"/>
      <c r="E4020" s="29"/>
      <c r="F4020" s="31" t="s">
        <v>3231</v>
      </c>
      <c r="G4020" s="29" t="s">
        <v>31</v>
      </c>
      <c r="H4020" s="29"/>
      <c r="I4020" s="148" t="s">
        <v>33</v>
      </c>
      <c r="J4020" s="147" t="s">
        <v>33</v>
      </c>
      <c r="K4020" s="148" t="e">
        <v>#N/A</v>
      </c>
      <c r="L4020" s="148" t="s">
        <v>32</v>
      </c>
      <c r="M4020" s="147">
        <v>42551</v>
      </c>
      <c r="N4020" s="29" t="str">
        <f t="shared" si="873"/>
        <v/>
      </c>
      <c r="O4020" s="29" t="str">
        <f t="shared" si="874"/>
        <v/>
      </c>
      <c r="P4020" s="29" t="str">
        <f t="shared" si="875"/>
        <v/>
      </c>
      <c r="Q4020" s="29" t="str">
        <f t="shared" si="866"/>
        <v/>
      </c>
      <c r="R4020" s="29" t="str">
        <f t="shared" si="867"/>
        <v/>
      </c>
      <c r="S4020" s="29" t="str">
        <f t="shared" si="868"/>
        <v/>
      </c>
      <c r="T4020" s="29" t="str">
        <f t="shared" si="869"/>
        <v/>
      </c>
      <c r="U4020" s="29"/>
      <c r="V4020" s="29"/>
      <c r="W4020" s="38" t="s">
        <v>3180</v>
      </c>
      <c r="X4020" s="29" t="s">
        <v>158</v>
      </c>
      <c r="Y4020" s="146">
        <v>251.72</v>
      </c>
      <c r="Z4020" s="33">
        <v>322.2</v>
      </c>
      <c r="AA4020" s="34">
        <f t="shared" si="870"/>
        <v>0.28000000000000003</v>
      </c>
      <c r="AB4020" s="33">
        <f t="shared" si="871"/>
        <v>322.2</v>
      </c>
      <c r="AC4020" s="34">
        <f t="shared" si="872"/>
        <v>0.27999160973842407</v>
      </c>
      <c r="AD4020" s="145">
        <f t="shared" si="865"/>
        <v>268.5</v>
      </c>
      <c r="AE4020" s="105">
        <v>209.767</v>
      </c>
      <c r="AF4020" s="34" t="s">
        <v>36</v>
      </c>
      <c r="AG4020" s="34" t="s">
        <v>36</v>
      </c>
      <c r="AH4020" s="34" t="s">
        <v>36</v>
      </c>
      <c r="AI4020" s="29">
        <v>3.1E-2</v>
      </c>
      <c r="AJ4020" s="29">
        <v>8.9999999999999998E-4</v>
      </c>
      <c r="AK4020" s="29">
        <v>0</v>
      </c>
      <c r="AL4020" s="29">
        <v>0</v>
      </c>
      <c r="AM4020" s="29" t="s">
        <v>28</v>
      </c>
      <c r="AN4020" s="44" t="s">
        <v>27</v>
      </c>
      <c r="AO4020" s="29" t="s">
        <v>28</v>
      </c>
      <c r="AP4020" s="29">
        <v>30</v>
      </c>
      <c r="AQ4020" s="29"/>
      <c r="AR4020" s="29"/>
      <c r="AS4020" s="29"/>
      <c r="AT4020" s="29"/>
      <c r="AU4020" s="144"/>
      <c r="AV4020" s="36" t="s">
        <v>28</v>
      </c>
      <c r="AW4020" s="102">
        <v>42551</v>
      </c>
      <c r="AX4020" s="129" t="s">
        <v>33</v>
      </c>
      <c r="AY4020" s="106">
        <v>30</v>
      </c>
      <c r="BD4020" t="s">
        <v>1724</v>
      </c>
      <c r="BE4020" t="s">
        <v>4633</v>
      </c>
      <c r="BF4020" t="s">
        <v>4747</v>
      </c>
      <c r="BH4020" t="str">
        <f t="shared" si="876"/>
        <v/>
      </c>
      <c r="BJ4020" t="str">
        <f t="shared" si="877"/>
        <v>OK</v>
      </c>
      <c r="BK4020" s="130" t="s">
        <v>5302</v>
      </c>
      <c r="BL4020" s="130" t="e">
        <v>#VALUE!</v>
      </c>
      <c r="BM4020" s="131" t="s">
        <v>33</v>
      </c>
      <c r="BN4020" s="131" t="e">
        <v>#VALUE!</v>
      </c>
      <c r="BO4020" t="e">
        <v>#N/A</v>
      </c>
      <c r="BP4020">
        <v>0</v>
      </c>
    </row>
    <row r="4021" spans="1:68" ht="25.2" x14ac:dyDescent="0.3">
      <c r="A4021" s="1"/>
      <c r="B4021" s="47">
        <v>3660</v>
      </c>
      <c r="C4021" s="45">
        <v>1053717</v>
      </c>
      <c r="D4021" s="29"/>
      <c r="E4021" s="29"/>
      <c r="F4021" s="31" t="s">
        <v>3232</v>
      </c>
      <c r="G4021" s="29" t="s">
        <v>31</v>
      </c>
      <c r="H4021" s="29"/>
      <c r="I4021" s="148" t="s">
        <v>33</v>
      </c>
      <c r="J4021" s="147" t="s">
        <v>33</v>
      </c>
      <c r="K4021" s="148" t="e">
        <v>#N/A</v>
      </c>
      <c r="L4021" s="148" t="s">
        <v>32</v>
      </c>
      <c r="M4021" s="147">
        <v>42551</v>
      </c>
      <c r="N4021" s="29" t="str">
        <f t="shared" si="873"/>
        <v/>
      </c>
      <c r="O4021" s="29" t="str">
        <f t="shared" si="874"/>
        <v/>
      </c>
      <c r="P4021" s="29" t="str">
        <f t="shared" si="875"/>
        <v/>
      </c>
      <c r="Q4021" s="29" t="str">
        <f t="shared" si="866"/>
        <v/>
      </c>
      <c r="R4021" s="29" t="str">
        <f t="shared" si="867"/>
        <v/>
      </c>
      <c r="S4021" s="29" t="str">
        <f t="shared" si="868"/>
        <v/>
      </c>
      <c r="T4021" s="29" t="str">
        <f t="shared" si="869"/>
        <v/>
      </c>
      <c r="U4021" s="29"/>
      <c r="V4021" s="29"/>
      <c r="W4021" s="38" t="s">
        <v>3180</v>
      </c>
      <c r="X4021" s="29" t="s">
        <v>158</v>
      </c>
      <c r="Y4021" s="146">
        <v>312.79000000000002</v>
      </c>
      <c r="Z4021" s="33">
        <v>400.37</v>
      </c>
      <c r="AA4021" s="34">
        <f t="shared" si="870"/>
        <v>0.28000000000000003</v>
      </c>
      <c r="AB4021" s="33">
        <f t="shared" si="871"/>
        <v>400.37</v>
      </c>
      <c r="AC4021" s="34">
        <f t="shared" si="872"/>
        <v>0.27999907925327433</v>
      </c>
      <c r="AD4021" s="145">
        <f t="shared" si="865"/>
        <v>333.642</v>
      </c>
      <c r="AE4021" s="105">
        <v>260.65800000000002</v>
      </c>
      <c r="AF4021" s="34" t="s">
        <v>36</v>
      </c>
      <c r="AG4021" s="34" t="s">
        <v>36</v>
      </c>
      <c r="AH4021" s="34" t="s">
        <v>36</v>
      </c>
      <c r="AI4021" s="29">
        <v>6.8000000000000005E-2</v>
      </c>
      <c r="AJ4021" s="29">
        <v>2.0999999999999999E-3</v>
      </c>
      <c r="AK4021" s="29">
        <v>0</v>
      </c>
      <c r="AL4021" s="29">
        <v>0</v>
      </c>
      <c r="AM4021" s="29" t="s">
        <v>28</v>
      </c>
      <c r="AN4021" s="44" t="s">
        <v>27</v>
      </c>
      <c r="AO4021" s="29" t="s">
        <v>28</v>
      </c>
      <c r="AP4021" s="29">
        <v>25</v>
      </c>
      <c r="AQ4021" s="29"/>
      <c r="AR4021" s="29"/>
      <c r="AS4021" s="29"/>
      <c r="AT4021" s="29"/>
      <c r="AU4021" s="144"/>
      <c r="AV4021" s="36" t="s">
        <v>28</v>
      </c>
      <c r="AW4021" s="102">
        <v>42551</v>
      </c>
      <c r="AX4021" s="129" t="s">
        <v>33</v>
      </c>
      <c r="AY4021" s="106">
        <v>225</v>
      </c>
      <c r="BD4021" t="s">
        <v>1724</v>
      </c>
      <c r="BE4021" t="s">
        <v>4633</v>
      </c>
      <c r="BF4021" t="s">
        <v>4747</v>
      </c>
      <c r="BH4021" t="str">
        <f t="shared" si="876"/>
        <v/>
      </c>
      <c r="BJ4021" t="str">
        <f t="shared" si="877"/>
        <v>OK</v>
      </c>
      <c r="BK4021" s="130" t="s">
        <v>5302</v>
      </c>
      <c r="BL4021" s="130" t="e">
        <v>#VALUE!</v>
      </c>
      <c r="BM4021" s="131" t="s">
        <v>33</v>
      </c>
      <c r="BN4021" s="131" t="e">
        <v>#VALUE!</v>
      </c>
      <c r="BO4021" t="e">
        <v>#N/A</v>
      </c>
      <c r="BP4021">
        <v>0</v>
      </c>
    </row>
    <row r="4022" spans="1:68" ht="25.2" x14ac:dyDescent="0.3">
      <c r="A4022" s="1"/>
      <c r="B4022" s="47">
        <v>3661</v>
      </c>
      <c r="C4022" s="45">
        <v>1122309</v>
      </c>
      <c r="D4022" s="29">
        <v>1053718</v>
      </c>
      <c r="E4022" s="29"/>
      <c r="F4022" s="31" t="s">
        <v>3233</v>
      </c>
      <c r="G4022" s="29" t="s">
        <v>31</v>
      </c>
      <c r="H4022" s="29"/>
      <c r="I4022" s="148"/>
      <c r="J4022" s="147"/>
      <c r="K4022" s="148" t="e">
        <v>#N/A</v>
      </c>
      <c r="L4022" s="148"/>
      <c r="M4022" s="147"/>
      <c r="N4022" s="29">
        <f t="shared" si="873"/>
        <v>1053718</v>
      </c>
      <c r="O4022" s="29" t="str">
        <f t="shared" si="874"/>
        <v/>
      </c>
      <c r="P4022" s="29" t="str">
        <f t="shared" si="875"/>
        <v/>
      </c>
      <c r="Q4022" s="29" t="str">
        <f t="shared" si="866"/>
        <v/>
      </c>
      <c r="R4022" s="29" t="str">
        <f t="shared" si="867"/>
        <v/>
      </c>
      <c r="S4022" s="29" t="str">
        <f t="shared" si="868"/>
        <v/>
      </c>
      <c r="T4022" s="29" t="str">
        <f t="shared" si="869"/>
        <v/>
      </c>
      <c r="U4022" s="29"/>
      <c r="V4022" s="29"/>
      <c r="W4022" s="38" t="s">
        <v>3180</v>
      </c>
      <c r="X4022" s="29" t="s">
        <v>158</v>
      </c>
      <c r="Y4022" s="146">
        <v>405.32</v>
      </c>
      <c r="Z4022" s="33">
        <v>519</v>
      </c>
      <c r="AA4022" s="34">
        <f t="shared" si="870"/>
        <v>0.28000000000000003</v>
      </c>
      <c r="AB4022" s="33">
        <f t="shared" si="871"/>
        <v>519</v>
      </c>
      <c r="AC4022" s="34">
        <f t="shared" si="872"/>
        <v>0.28046848863269652</v>
      </c>
      <c r="AD4022" s="145">
        <f t="shared" si="865"/>
        <v>432.5</v>
      </c>
      <c r="AE4022" s="105">
        <v>337.767</v>
      </c>
      <c r="AF4022" s="34" t="s">
        <v>93</v>
      </c>
      <c r="AG4022" s="34" t="s">
        <v>93</v>
      </c>
      <c r="AH4022" s="34" t="s">
        <v>93</v>
      </c>
      <c r="AI4022" s="29">
        <v>0.17</v>
      </c>
      <c r="AJ4022" s="29">
        <v>5.4099999999999999E-3</v>
      </c>
      <c r="AK4022" s="29">
        <v>0</v>
      </c>
      <c r="AL4022" s="29">
        <v>0</v>
      </c>
      <c r="AM4022" s="29" t="s">
        <v>28</v>
      </c>
      <c r="AN4022" s="44" t="s">
        <v>27</v>
      </c>
      <c r="AO4022" s="29" t="s">
        <v>28</v>
      </c>
      <c r="AP4022" s="29">
        <v>20</v>
      </c>
      <c r="AQ4022" s="29"/>
      <c r="AR4022" s="29"/>
      <c r="AS4022" s="29"/>
      <c r="AT4022" s="29"/>
      <c r="AU4022" s="144"/>
      <c r="AV4022" s="36"/>
      <c r="AW4022" s="102">
        <v>44522</v>
      </c>
      <c r="AX4022" s="129" t="s">
        <v>33</v>
      </c>
      <c r="AY4022" s="106" t="e">
        <v>#N/A</v>
      </c>
      <c r="BD4022" t="s">
        <v>1724</v>
      </c>
      <c r="BE4022">
        <v>0</v>
      </c>
      <c r="BF4022" t="s">
        <v>4747</v>
      </c>
      <c r="BH4022" t="str">
        <f t="shared" si="876"/>
        <v/>
      </c>
      <c r="BJ4022" t="str">
        <f t="shared" si="877"/>
        <v>OK</v>
      </c>
      <c r="BK4022" s="130" t="s">
        <v>5302</v>
      </c>
      <c r="BL4022" s="130" t="e">
        <v>#VALUE!</v>
      </c>
      <c r="BM4022" s="131">
        <v>519</v>
      </c>
      <c r="BN4022" s="131" t="s">
        <v>37</v>
      </c>
      <c r="BO4022" t="e">
        <v>#N/A</v>
      </c>
      <c r="BP4022">
        <v>0</v>
      </c>
    </row>
    <row r="4023" spans="1:68" ht="25.2" x14ac:dyDescent="0.3">
      <c r="A4023" s="1"/>
      <c r="B4023" s="47">
        <v>3662</v>
      </c>
      <c r="C4023" s="45">
        <v>1053718</v>
      </c>
      <c r="D4023" s="29"/>
      <c r="E4023" s="29"/>
      <c r="F4023" s="31" t="s">
        <v>3233</v>
      </c>
      <c r="G4023" s="29" t="s">
        <v>31</v>
      </c>
      <c r="H4023" s="70" t="s">
        <v>4313</v>
      </c>
      <c r="I4023" s="148" t="s">
        <v>33</v>
      </c>
      <c r="J4023" s="147" t="s">
        <v>33</v>
      </c>
      <c r="K4023" s="148" t="e">
        <v>#N/A</v>
      </c>
      <c r="L4023" s="148" t="s">
        <v>32</v>
      </c>
      <c r="M4023" s="147">
        <v>42551</v>
      </c>
      <c r="N4023" s="29" t="str">
        <f t="shared" si="873"/>
        <v/>
      </c>
      <c r="O4023" s="29" t="str">
        <f t="shared" si="874"/>
        <v/>
      </c>
      <c r="P4023" s="29" t="str">
        <f t="shared" si="875"/>
        <v/>
      </c>
      <c r="Q4023" s="29" t="str">
        <f t="shared" si="866"/>
        <v/>
      </c>
      <c r="R4023" s="29" t="str">
        <f t="shared" si="867"/>
        <v/>
      </c>
      <c r="S4023" s="29" t="str">
        <f t="shared" si="868"/>
        <v/>
      </c>
      <c r="T4023" s="29" t="str">
        <f t="shared" si="869"/>
        <v/>
      </c>
      <c r="U4023" s="29">
        <v>1122309</v>
      </c>
      <c r="V4023" s="29"/>
      <c r="W4023" s="38" t="s">
        <v>3180</v>
      </c>
      <c r="X4023" s="29" t="s">
        <v>158</v>
      </c>
      <c r="Y4023" s="146">
        <v>405.32</v>
      </c>
      <c r="Z4023" s="33">
        <v>519</v>
      </c>
      <c r="AA4023" s="34">
        <f t="shared" si="870"/>
        <v>0.28000000000000003</v>
      </c>
      <c r="AB4023" s="33">
        <f t="shared" si="871"/>
        <v>519</v>
      </c>
      <c r="AC4023" s="34">
        <f t="shared" si="872"/>
        <v>0.28046848863269652</v>
      </c>
      <c r="AD4023" s="145">
        <f t="shared" si="865"/>
        <v>432.5</v>
      </c>
      <c r="AE4023" s="105">
        <v>337.767</v>
      </c>
      <c r="AF4023" s="34" t="s">
        <v>138</v>
      </c>
      <c r="AG4023" s="34" t="s">
        <v>70</v>
      </c>
      <c r="AH4023" s="34" t="s">
        <v>70</v>
      </c>
      <c r="AI4023" s="29">
        <v>0.17</v>
      </c>
      <c r="AJ4023" s="29">
        <v>5.4099999999999999E-3</v>
      </c>
      <c r="AK4023" s="29">
        <v>0</v>
      </c>
      <c r="AL4023" s="29">
        <v>0</v>
      </c>
      <c r="AM4023" s="29" t="s">
        <v>28</v>
      </c>
      <c r="AN4023" s="44" t="s">
        <v>27</v>
      </c>
      <c r="AO4023" s="29" t="s">
        <v>28</v>
      </c>
      <c r="AP4023" s="29">
        <v>20</v>
      </c>
      <c r="AQ4023" s="29"/>
      <c r="AR4023" s="29"/>
      <c r="AS4023" s="29"/>
      <c r="AT4023" s="29"/>
      <c r="AU4023" s="144"/>
      <c r="AV4023" s="36" t="s">
        <v>28</v>
      </c>
      <c r="AW4023" s="102">
        <v>42551</v>
      </c>
      <c r="AX4023" s="129" t="s">
        <v>33</v>
      </c>
      <c r="AY4023" s="106">
        <v>160</v>
      </c>
      <c r="BD4023" t="s">
        <v>1724</v>
      </c>
      <c r="BE4023" t="s">
        <v>4633</v>
      </c>
      <c r="BF4023" t="s">
        <v>4747</v>
      </c>
      <c r="BH4023" t="str">
        <f t="shared" si="876"/>
        <v/>
      </c>
      <c r="BJ4023" t="str">
        <f t="shared" si="877"/>
        <v>OK</v>
      </c>
      <c r="BK4023" s="130" t="s">
        <v>5302</v>
      </c>
      <c r="BL4023" s="130" t="e">
        <v>#VALUE!</v>
      </c>
      <c r="BM4023" s="131" t="s">
        <v>33</v>
      </c>
      <c r="BN4023" s="131" t="e">
        <v>#VALUE!</v>
      </c>
      <c r="BO4023" t="e">
        <v>#N/A</v>
      </c>
      <c r="BP4023">
        <v>0</v>
      </c>
    </row>
    <row r="4024" spans="1:68" ht="25.2" x14ac:dyDescent="0.3">
      <c r="A4024" s="1"/>
      <c r="B4024" s="47">
        <v>3663</v>
      </c>
      <c r="C4024" s="45">
        <v>1050065</v>
      </c>
      <c r="D4024" s="29"/>
      <c r="E4024" s="29"/>
      <c r="F4024" s="31" t="s">
        <v>3234</v>
      </c>
      <c r="G4024" s="29" t="s">
        <v>31</v>
      </c>
      <c r="H4024" s="29"/>
      <c r="I4024" s="148" t="s">
        <v>33</v>
      </c>
      <c r="J4024" s="147" t="s">
        <v>33</v>
      </c>
      <c r="K4024" s="148" t="e">
        <v>#N/A</v>
      </c>
      <c r="L4024" s="148" t="s">
        <v>32</v>
      </c>
      <c r="M4024" s="147">
        <v>42551</v>
      </c>
      <c r="N4024" s="29" t="str">
        <f t="shared" si="873"/>
        <v/>
      </c>
      <c r="O4024" s="29" t="str">
        <f t="shared" si="874"/>
        <v/>
      </c>
      <c r="P4024" s="29" t="str">
        <f t="shared" si="875"/>
        <v/>
      </c>
      <c r="Q4024" s="29" t="str">
        <f t="shared" si="866"/>
        <v/>
      </c>
      <c r="R4024" s="29" t="str">
        <f t="shared" si="867"/>
        <v/>
      </c>
      <c r="S4024" s="29" t="str">
        <f t="shared" si="868"/>
        <v/>
      </c>
      <c r="T4024" s="29" t="str">
        <f t="shared" si="869"/>
        <v/>
      </c>
      <c r="U4024" s="29"/>
      <c r="V4024" s="29"/>
      <c r="W4024" s="38" t="s">
        <v>3180</v>
      </c>
      <c r="X4024" s="29" t="s">
        <v>158</v>
      </c>
      <c r="Y4024" s="146">
        <v>1403</v>
      </c>
      <c r="Z4024" s="33">
        <v>1795</v>
      </c>
      <c r="AA4024" s="34">
        <f t="shared" si="870"/>
        <v>0.27900000000000003</v>
      </c>
      <c r="AB4024" s="33">
        <f t="shared" si="871"/>
        <v>1795</v>
      </c>
      <c r="AC4024" s="34">
        <f t="shared" si="872"/>
        <v>0.2794006331003186</v>
      </c>
      <c r="AD4024" s="145">
        <f t="shared" si="865"/>
        <v>1495.8330000000001</v>
      </c>
      <c r="AE4024" s="105">
        <v>1169.1669999999999</v>
      </c>
      <c r="AF4024" s="34" t="s">
        <v>36</v>
      </c>
      <c r="AG4024" s="34" t="s">
        <v>36</v>
      </c>
      <c r="AH4024" s="34" t="s">
        <v>36</v>
      </c>
      <c r="AI4024" s="29">
        <v>0.60799999999999998</v>
      </c>
      <c r="AJ4024" s="29">
        <v>1.375E-2</v>
      </c>
      <c r="AK4024" s="29">
        <v>0</v>
      </c>
      <c r="AL4024" s="29">
        <v>0</v>
      </c>
      <c r="AM4024" s="29" t="s">
        <v>28</v>
      </c>
      <c r="AN4024" s="44" t="s">
        <v>27</v>
      </c>
      <c r="AO4024" s="29" t="s">
        <v>28</v>
      </c>
      <c r="AP4024" s="29">
        <v>1</v>
      </c>
      <c r="AQ4024" s="29"/>
      <c r="AR4024" s="29"/>
      <c r="AS4024" s="29"/>
      <c r="AT4024" s="29"/>
      <c r="AU4024" s="144"/>
      <c r="AV4024" s="36" t="s">
        <v>28</v>
      </c>
      <c r="AW4024" s="102">
        <v>42551</v>
      </c>
      <c r="AX4024" s="129" t="s">
        <v>33</v>
      </c>
      <c r="AY4024" s="106" t="e">
        <v>#N/A</v>
      </c>
      <c r="BD4024" t="s">
        <v>1724</v>
      </c>
      <c r="BE4024" t="e">
        <v>#N/A</v>
      </c>
      <c r="BF4024">
        <v>0</v>
      </c>
      <c r="BH4024" t="str">
        <f t="shared" si="876"/>
        <v/>
      </c>
      <c r="BJ4024" t="str">
        <f t="shared" si="877"/>
        <v>OK</v>
      </c>
      <c r="BK4024" s="130" t="s">
        <v>5302</v>
      </c>
      <c r="BL4024" s="130" t="e">
        <v>#VALUE!</v>
      </c>
      <c r="BM4024" s="131" t="s">
        <v>33</v>
      </c>
      <c r="BN4024" s="131" t="e">
        <v>#VALUE!</v>
      </c>
      <c r="BO4024" t="e">
        <v>#N/A</v>
      </c>
      <c r="BP4024">
        <v>0</v>
      </c>
    </row>
    <row r="4025" spans="1:68" ht="25.2" x14ac:dyDescent="0.3">
      <c r="A4025" s="1"/>
      <c r="B4025" s="47">
        <v>3664</v>
      </c>
      <c r="C4025" s="45">
        <v>1051174</v>
      </c>
      <c r="D4025" s="29"/>
      <c r="E4025" s="29"/>
      <c r="F4025" s="31" t="s">
        <v>3235</v>
      </c>
      <c r="G4025" s="29" t="s">
        <v>31</v>
      </c>
      <c r="H4025" s="29"/>
      <c r="I4025" s="148" t="s">
        <v>33</v>
      </c>
      <c r="J4025" s="147" t="s">
        <v>33</v>
      </c>
      <c r="K4025" s="148" t="e">
        <v>#N/A</v>
      </c>
      <c r="L4025" s="148" t="s">
        <v>32</v>
      </c>
      <c r="M4025" s="147">
        <v>42551</v>
      </c>
      <c r="N4025" s="29" t="str">
        <f t="shared" si="873"/>
        <v/>
      </c>
      <c r="O4025" s="29" t="str">
        <f t="shared" si="874"/>
        <v/>
      </c>
      <c r="P4025" s="29" t="str">
        <f t="shared" si="875"/>
        <v/>
      </c>
      <c r="Q4025" s="29" t="str">
        <f t="shared" si="866"/>
        <v/>
      </c>
      <c r="R4025" s="29" t="str">
        <f t="shared" si="867"/>
        <v/>
      </c>
      <c r="S4025" s="29" t="str">
        <f t="shared" si="868"/>
        <v/>
      </c>
      <c r="T4025" s="29" t="str">
        <f t="shared" si="869"/>
        <v/>
      </c>
      <c r="U4025" s="29"/>
      <c r="V4025" s="29"/>
      <c r="W4025" s="38" t="s">
        <v>3180</v>
      </c>
      <c r="X4025" s="29" t="s">
        <v>158</v>
      </c>
      <c r="Y4025" s="146">
        <v>418.27</v>
      </c>
      <c r="Z4025" s="33">
        <v>535</v>
      </c>
      <c r="AA4025" s="34">
        <f t="shared" si="870"/>
        <v>0.27900000000000003</v>
      </c>
      <c r="AB4025" s="33">
        <f t="shared" si="871"/>
        <v>535</v>
      </c>
      <c r="AC4025" s="34">
        <f t="shared" si="872"/>
        <v>0.2790783743308145</v>
      </c>
      <c r="AD4025" s="145">
        <f t="shared" si="865"/>
        <v>445.83300000000003</v>
      </c>
      <c r="AE4025" s="105">
        <v>348.55799999999999</v>
      </c>
      <c r="AF4025" s="34" t="s">
        <v>36</v>
      </c>
      <c r="AG4025" s="34" t="s">
        <v>36</v>
      </c>
      <c r="AH4025" s="34" t="s">
        <v>36</v>
      </c>
      <c r="AI4025" s="29">
        <v>0.02</v>
      </c>
      <c r="AJ4025" s="29">
        <v>3.3E-4</v>
      </c>
      <c r="AK4025" s="29">
        <v>0</v>
      </c>
      <c r="AL4025" s="29">
        <v>0</v>
      </c>
      <c r="AM4025" s="29" t="s">
        <v>28</v>
      </c>
      <c r="AN4025" s="44" t="s">
        <v>27</v>
      </c>
      <c r="AO4025" s="29" t="s">
        <v>28</v>
      </c>
      <c r="AP4025" s="29">
        <v>1</v>
      </c>
      <c r="AQ4025" s="29"/>
      <c r="AR4025" s="29"/>
      <c r="AS4025" s="29"/>
      <c r="AT4025" s="29"/>
      <c r="AU4025" s="144"/>
      <c r="AV4025" s="36" t="s">
        <v>28</v>
      </c>
      <c r="AW4025" s="102">
        <v>42551</v>
      </c>
      <c r="AX4025" s="129" t="s">
        <v>33</v>
      </c>
      <c r="AY4025" s="106">
        <v>12</v>
      </c>
      <c r="BD4025" t="s">
        <v>1724</v>
      </c>
      <c r="BE4025" t="s">
        <v>4633</v>
      </c>
      <c r="BF4025">
        <v>0</v>
      </c>
      <c r="BH4025" t="str">
        <f t="shared" si="876"/>
        <v/>
      </c>
      <c r="BJ4025" t="str">
        <f t="shared" si="877"/>
        <v>OK</v>
      </c>
      <c r="BK4025" s="130" t="s">
        <v>5302</v>
      </c>
      <c r="BL4025" s="130" t="e">
        <v>#VALUE!</v>
      </c>
      <c r="BM4025" s="131" t="s">
        <v>33</v>
      </c>
      <c r="BN4025" s="131" t="e">
        <v>#VALUE!</v>
      </c>
      <c r="BO4025" t="e">
        <v>#N/A</v>
      </c>
      <c r="BP4025">
        <v>0</v>
      </c>
    </row>
    <row r="4026" spans="1:68" ht="25.2" x14ac:dyDescent="0.3">
      <c r="A4026" s="1"/>
      <c r="B4026" s="47">
        <v>3665</v>
      </c>
      <c r="C4026" s="45">
        <v>1051176</v>
      </c>
      <c r="D4026" s="29"/>
      <c r="E4026" s="29"/>
      <c r="F4026" s="31" t="s">
        <v>3236</v>
      </c>
      <c r="G4026" s="29" t="s">
        <v>31</v>
      </c>
      <c r="H4026" s="29"/>
      <c r="I4026" s="148" t="s">
        <v>33</v>
      </c>
      <c r="J4026" s="147" t="s">
        <v>33</v>
      </c>
      <c r="K4026" s="148" t="e">
        <v>#N/A</v>
      </c>
      <c r="L4026" s="148" t="s">
        <v>32</v>
      </c>
      <c r="M4026" s="147">
        <v>42551</v>
      </c>
      <c r="N4026" s="29" t="str">
        <f t="shared" si="873"/>
        <v/>
      </c>
      <c r="O4026" s="29" t="str">
        <f t="shared" si="874"/>
        <v/>
      </c>
      <c r="P4026" s="29" t="str">
        <f t="shared" si="875"/>
        <v/>
      </c>
      <c r="Q4026" s="29" t="str">
        <f t="shared" si="866"/>
        <v/>
      </c>
      <c r="R4026" s="29" t="str">
        <f t="shared" si="867"/>
        <v/>
      </c>
      <c r="S4026" s="29" t="str">
        <f t="shared" si="868"/>
        <v/>
      </c>
      <c r="T4026" s="29" t="str">
        <f t="shared" si="869"/>
        <v/>
      </c>
      <c r="U4026" s="29"/>
      <c r="V4026" s="29"/>
      <c r="W4026" s="38" t="s">
        <v>3180</v>
      </c>
      <c r="X4026" s="29" t="s">
        <v>158</v>
      </c>
      <c r="Y4026" s="146">
        <v>251.72</v>
      </c>
      <c r="Z4026" s="33">
        <v>322.2</v>
      </c>
      <c r="AA4026" s="34">
        <f t="shared" si="870"/>
        <v>0.28000000000000003</v>
      </c>
      <c r="AB4026" s="33">
        <f t="shared" si="871"/>
        <v>322.2</v>
      </c>
      <c r="AC4026" s="34">
        <f t="shared" si="872"/>
        <v>0.27999160973842407</v>
      </c>
      <c r="AD4026" s="145">
        <f t="shared" si="865"/>
        <v>268.5</v>
      </c>
      <c r="AE4026" s="105">
        <v>209.767</v>
      </c>
      <c r="AF4026" s="34" t="s">
        <v>36</v>
      </c>
      <c r="AG4026" s="34" t="s">
        <v>36</v>
      </c>
      <c r="AH4026" s="34" t="s">
        <v>36</v>
      </c>
      <c r="AI4026" s="29">
        <v>3.3000000000000002E-2</v>
      </c>
      <c r="AJ4026" s="29">
        <v>1.08E-3</v>
      </c>
      <c r="AK4026" s="29">
        <v>0</v>
      </c>
      <c r="AL4026" s="29">
        <v>0</v>
      </c>
      <c r="AM4026" s="29" t="s">
        <v>28</v>
      </c>
      <c r="AN4026" s="44" t="s">
        <v>27</v>
      </c>
      <c r="AO4026" s="29" t="s">
        <v>28</v>
      </c>
      <c r="AP4026" s="29">
        <v>25</v>
      </c>
      <c r="AQ4026" s="29"/>
      <c r="AR4026" s="29"/>
      <c r="AS4026" s="29"/>
      <c r="AT4026" s="29"/>
      <c r="AU4026" s="144"/>
      <c r="AV4026" s="36" t="s">
        <v>28</v>
      </c>
      <c r="AW4026" s="102">
        <v>42551</v>
      </c>
      <c r="AX4026" s="129" t="s">
        <v>33</v>
      </c>
      <c r="AY4026" s="106">
        <v>100</v>
      </c>
      <c r="BD4026" t="s">
        <v>1724</v>
      </c>
      <c r="BE4026" t="s">
        <v>4633</v>
      </c>
      <c r="BF4026" t="s">
        <v>4747</v>
      </c>
      <c r="BH4026" t="str">
        <f t="shared" si="876"/>
        <v/>
      </c>
      <c r="BJ4026" t="str">
        <f t="shared" si="877"/>
        <v>OK</v>
      </c>
      <c r="BK4026" s="130" t="s">
        <v>5302</v>
      </c>
      <c r="BL4026" s="130" t="e">
        <v>#VALUE!</v>
      </c>
      <c r="BM4026" s="131" t="s">
        <v>33</v>
      </c>
      <c r="BN4026" s="131" t="e">
        <v>#VALUE!</v>
      </c>
      <c r="BO4026" t="e">
        <v>#N/A</v>
      </c>
      <c r="BP4026">
        <v>0</v>
      </c>
    </row>
    <row r="4027" spans="1:68" ht="25.2" x14ac:dyDescent="0.3">
      <c r="A4027" s="1"/>
      <c r="B4027" s="47">
        <v>3666</v>
      </c>
      <c r="C4027" s="45">
        <v>1051177</v>
      </c>
      <c r="D4027" s="29"/>
      <c r="E4027" s="29"/>
      <c r="F4027" s="31" t="s">
        <v>3237</v>
      </c>
      <c r="G4027" s="29" t="s">
        <v>31</v>
      </c>
      <c r="H4027" s="29"/>
      <c r="I4027" s="148" t="s">
        <v>33</v>
      </c>
      <c r="J4027" s="147" t="s">
        <v>33</v>
      </c>
      <c r="K4027" s="148" t="e">
        <v>#N/A</v>
      </c>
      <c r="L4027" s="148" t="s">
        <v>32</v>
      </c>
      <c r="M4027" s="147">
        <v>42551</v>
      </c>
      <c r="N4027" s="29" t="str">
        <f t="shared" si="873"/>
        <v/>
      </c>
      <c r="O4027" s="29" t="str">
        <f t="shared" si="874"/>
        <v/>
      </c>
      <c r="P4027" s="29" t="str">
        <f t="shared" si="875"/>
        <v/>
      </c>
      <c r="Q4027" s="29" t="str">
        <f t="shared" si="866"/>
        <v/>
      </c>
      <c r="R4027" s="29" t="str">
        <f t="shared" si="867"/>
        <v/>
      </c>
      <c r="S4027" s="29" t="str">
        <f t="shared" si="868"/>
        <v/>
      </c>
      <c r="T4027" s="29" t="str">
        <f t="shared" si="869"/>
        <v/>
      </c>
      <c r="U4027" s="29"/>
      <c r="V4027" s="29"/>
      <c r="W4027" s="38" t="s">
        <v>3180</v>
      </c>
      <c r="X4027" s="29" t="s">
        <v>158</v>
      </c>
      <c r="Y4027" s="146">
        <v>312.79000000000002</v>
      </c>
      <c r="Z4027" s="33">
        <v>400.37</v>
      </c>
      <c r="AA4027" s="34">
        <f t="shared" si="870"/>
        <v>0.28000000000000003</v>
      </c>
      <c r="AB4027" s="33">
        <f t="shared" si="871"/>
        <v>400.37</v>
      </c>
      <c r="AC4027" s="34">
        <f t="shared" si="872"/>
        <v>0.27999907925327433</v>
      </c>
      <c r="AD4027" s="145">
        <f t="shared" si="865"/>
        <v>333.642</v>
      </c>
      <c r="AE4027" s="105">
        <v>260.65800000000002</v>
      </c>
      <c r="AF4027" s="34" t="s">
        <v>36</v>
      </c>
      <c r="AG4027" s="34" t="s">
        <v>36</v>
      </c>
      <c r="AH4027" s="34" t="s">
        <v>36</v>
      </c>
      <c r="AI4027" s="29">
        <v>7.3999999999999996E-2</v>
      </c>
      <c r="AJ4027" s="29">
        <v>2.7000000000000001E-3</v>
      </c>
      <c r="AK4027" s="29">
        <v>0</v>
      </c>
      <c r="AL4027" s="29">
        <v>0</v>
      </c>
      <c r="AM4027" s="29" t="s">
        <v>28</v>
      </c>
      <c r="AN4027" s="44" t="s">
        <v>27</v>
      </c>
      <c r="AO4027" s="29" t="s">
        <v>28</v>
      </c>
      <c r="AP4027" s="29">
        <v>20</v>
      </c>
      <c r="AQ4027" s="29"/>
      <c r="AR4027" s="29"/>
      <c r="AS4027" s="29"/>
      <c r="AT4027" s="29"/>
      <c r="AU4027" s="144"/>
      <c r="AV4027" s="36" t="s">
        <v>28</v>
      </c>
      <c r="AW4027" s="102">
        <v>42551</v>
      </c>
      <c r="AX4027" s="129" t="s">
        <v>33</v>
      </c>
      <c r="AY4027" s="106">
        <v>140</v>
      </c>
      <c r="BD4027" t="s">
        <v>1724</v>
      </c>
      <c r="BE4027" t="s">
        <v>4633</v>
      </c>
      <c r="BF4027" t="s">
        <v>4747</v>
      </c>
      <c r="BH4027" t="str">
        <f t="shared" si="876"/>
        <v/>
      </c>
      <c r="BJ4027" t="str">
        <f t="shared" si="877"/>
        <v>OK</v>
      </c>
      <c r="BK4027" s="130" t="s">
        <v>5302</v>
      </c>
      <c r="BL4027" s="130" t="e">
        <v>#VALUE!</v>
      </c>
      <c r="BM4027" s="131" t="s">
        <v>33</v>
      </c>
      <c r="BN4027" s="131" t="e">
        <v>#VALUE!</v>
      </c>
      <c r="BO4027" t="e">
        <v>#N/A</v>
      </c>
      <c r="BP4027">
        <v>0</v>
      </c>
    </row>
    <row r="4028" spans="1:68" ht="25.2" x14ac:dyDescent="0.3">
      <c r="A4028" s="1"/>
      <c r="B4028" s="47">
        <v>3667</v>
      </c>
      <c r="C4028" s="45">
        <v>1122310</v>
      </c>
      <c r="D4028" s="29">
        <v>1053719</v>
      </c>
      <c r="E4028" s="29"/>
      <c r="F4028" s="31" t="s">
        <v>3238</v>
      </c>
      <c r="G4028" s="29" t="s">
        <v>31</v>
      </c>
      <c r="H4028" s="29"/>
      <c r="I4028" s="148"/>
      <c r="J4028" s="147"/>
      <c r="K4028" s="148" t="e">
        <v>#N/A</v>
      </c>
      <c r="L4028" s="148"/>
      <c r="M4028" s="147"/>
      <c r="N4028" s="29">
        <f t="shared" si="873"/>
        <v>1053719</v>
      </c>
      <c r="O4028" s="29" t="str">
        <f t="shared" si="874"/>
        <v/>
      </c>
      <c r="P4028" s="29" t="str">
        <f t="shared" si="875"/>
        <v/>
      </c>
      <c r="Q4028" s="29" t="str">
        <f t="shared" si="866"/>
        <v/>
      </c>
      <c r="R4028" s="29" t="str">
        <f t="shared" si="867"/>
        <v/>
      </c>
      <c r="S4028" s="29" t="str">
        <f t="shared" si="868"/>
        <v/>
      </c>
      <c r="T4028" s="29" t="str">
        <f t="shared" si="869"/>
        <v/>
      </c>
      <c r="U4028" s="29"/>
      <c r="V4028" s="29"/>
      <c r="W4028" s="38" t="s">
        <v>3180</v>
      </c>
      <c r="X4028" s="29" t="s">
        <v>158</v>
      </c>
      <c r="Y4028" s="146">
        <v>405.32</v>
      </c>
      <c r="Z4028" s="33">
        <v>519</v>
      </c>
      <c r="AA4028" s="34">
        <f t="shared" si="870"/>
        <v>0.28000000000000003</v>
      </c>
      <c r="AB4028" s="33">
        <f t="shared" si="871"/>
        <v>519</v>
      </c>
      <c r="AC4028" s="34">
        <f t="shared" si="872"/>
        <v>0.28046848863269652</v>
      </c>
      <c r="AD4028" s="145">
        <f t="shared" si="865"/>
        <v>432.5</v>
      </c>
      <c r="AE4028" s="105">
        <v>337.767</v>
      </c>
      <c r="AF4028" s="34" t="s">
        <v>93</v>
      </c>
      <c r="AG4028" s="34" t="s">
        <v>93</v>
      </c>
      <c r="AH4028" s="34" t="s">
        <v>93</v>
      </c>
      <c r="AI4028" s="29">
        <v>0.18099999999999999</v>
      </c>
      <c r="AJ4028" s="29">
        <v>5.4099999999999999E-3</v>
      </c>
      <c r="AK4028" s="29">
        <v>0</v>
      </c>
      <c r="AL4028" s="29">
        <v>0</v>
      </c>
      <c r="AM4028" s="29" t="s">
        <v>28</v>
      </c>
      <c r="AN4028" s="44" t="s">
        <v>27</v>
      </c>
      <c r="AO4028" s="29" t="s">
        <v>28</v>
      </c>
      <c r="AP4028" s="29">
        <v>20</v>
      </c>
      <c r="AQ4028" s="29"/>
      <c r="AR4028" s="29"/>
      <c r="AS4028" s="29"/>
      <c r="AT4028" s="29"/>
      <c r="AU4028" s="144"/>
      <c r="AV4028" s="36"/>
      <c r="AW4028" s="102">
        <v>44522</v>
      </c>
      <c r="AX4028" s="129" t="s">
        <v>33</v>
      </c>
      <c r="AY4028" s="106" t="e">
        <v>#N/A</v>
      </c>
      <c r="BD4028" t="s">
        <v>1724</v>
      </c>
      <c r="BE4028">
        <v>0</v>
      </c>
      <c r="BF4028" t="s">
        <v>4747</v>
      </c>
      <c r="BH4028" t="str">
        <f t="shared" si="876"/>
        <v/>
      </c>
      <c r="BJ4028" t="str">
        <f t="shared" si="877"/>
        <v>OK</v>
      </c>
      <c r="BK4028" s="130" t="s">
        <v>5302</v>
      </c>
      <c r="BL4028" s="130" t="e">
        <v>#VALUE!</v>
      </c>
      <c r="BM4028" s="131">
        <v>519</v>
      </c>
      <c r="BN4028" s="131" t="s">
        <v>37</v>
      </c>
      <c r="BO4028" t="e">
        <v>#N/A</v>
      </c>
      <c r="BP4028">
        <v>0</v>
      </c>
    </row>
    <row r="4029" spans="1:68" ht="25.2" x14ac:dyDescent="0.3">
      <c r="A4029" s="1"/>
      <c r="B4029" s="47">
        <v>3668</v>
      </c>
      <c r="C4029" s="45">
        <v>1053719</v>
      </c>
      <c r="D4029" s="29"/>
      <c r="E4029" s="29"/>
      <c r="F4029" s="31" t="s">
        <v>3238</v>
      </c>
      <c r="G4029" s="29" t="s">
        <v>31</v>
      </c>
      <c r="H4029" s="70" t="s">
        <v>4313</v>
      </c>
      <c r="I4029" s="148" t="s">
        <v>33</v>
      </c>
      <c r="J4029" s="147" t="s">
        <v>33</v>
      </c>
      <c r="K4029" s="148" t="e">
        <v>#N/A</v>
      </c>
      <c r="L4029" s="148" t="s">
        <v>32</v>
      </c>
      <c r="M4029" s="147">
        <v>42551</v>
      </c>
      <c r="N4029" s="29" t="str">
        <f t="shared" si="873"/>
        <v/>
      </c>
      <c r="O4029" s="29" t="str">
        <f t="shared" si="874"/>
        <v/>
      </c>
      <c r="P4029" s="29" t="str">
        <f t="shared" si="875"/>
        <v/>
      </c>
      <c r="Q4029" s="29" t="str">
        <f t="shared" si="866"/>
        <v/>
      </c>
      <c r="R4029" s="29" t="str">
        <f t="shared" si="867"/>
        <v/>
      </c>
      <c r="S4029" s="29" t="str">
        <f t="shared" si="868"/>
        <v/>
      </c>
      <c r="T4029" s="29" t="str">
        <f t="shared" si="869"/>
        <v/>
      </c>
      <c r="U4029" s="29">
        <v>1122310</v>
      </c>
      <c r="V4029" s="29"/>
      <c r="W4029" s="38" t="s">
        <v>3180</v>
      </c>
      <c r="X4029" s="29" t="s">
        <v>158</v>
      </c>
      <c r="Y4029" s="146">
        <v>405.32</v>
      </c>
      <c r="Z4029" s="33">
        <v>519</v>
      </c>
      <c r="AA4029" s="34">
        <f t="shared" si="870"/>
        <v>0.28000000000000003</v>
      </c>
      <c r="AB4029" s="33">
        <f t="shared" si="871"/>
        <v>519</v>
      </c>
      <c r="AC4029" s="34">
        <f t="shared" si="872"/>
        <v>0.28046848863269652</v>
      </c>
      <c r="AD4029" s="145">
        <f t="shared" si="865"/>
        <v>432.5</v>
      </c>
      <c r="AE4029" s="105">
        <v>337.767</v>
      </c>
      <c r="AF4029" s="34" t="s">
        <v>70</v>
      </c>
      <c r="AG4029" s="34" t="s">
        <v>70</v>
      </c>
      <c r="AH4029" s="34" t="s">
        <v>70</v>
      </c>
      <c r="AI4029" s="29">
        <v>0.18099999999999999</v>
      </c>
      <c r="AJ4029" s="29">
        <v>5.4099999999999999E-3</v>
      </c>
      <c r="AK4029" s="29">
        <v>0</v>
      </c>
      <c r="AL4029" s="29">
        <v>0</v>
      </c>
      <c r="AM4029" s="29" t="s">
        <v>28</v>
      </c>
      <c r="AN4029" s="44" t="s">
        <v>27</v>
      </c>
      <c r="AO4029" s="29" t="s">
        <v>28</v>
      </c>
      <c r="AP4029" s="29">
        <v>20</v>
      </c>
      <c r="AQ4029" s="29"/>
      <c r="AR4029" s="29"/>
      <c r="AS4029" s="29"/>
      <c r="AT4029" s="29"/>
      <c r="AU4029" s="144"/>
      <c r="AV4029" s="36" t="s">
        <v>28</v>
      </c>
      <c r="AW4029" s="102">
        <v>42551</v>
      </c>
      <c r="AX4029" s="129" t="s">
        <v>33</v>
      </c>
      <c r="AY4029" s="106">
        <v>1080</v>
      </c>
      <c r="BD4029" t="s">
        <v>1724</v>
      </c>
      <c r="BE4029" t="s">
        <v>4633</v>
      </c>
      <c r="BF4029" t="s">
        <v>4747</v>
      </c>
      <c r="BH4029" t="str">
        <f t="shared" si="876"/>
        <v/>
      </c>
      <c r="BJ4029" t="str">
        <f t="shared" si="877"/>
        <v>OK</v>
      </c>
      <c r="BK4029" s="130" t="s">
        <v>5302</v>
      </c>
      <c r="BL4029" s="130" t="e">
        <v>#VALUE!</v>
      </c>
      <c r="BM4029" s="131" t="s">
        <v>33</v>
      </c>
      <c r="BN4029" s="131" t="e">
        <v>#VALUE!</v>
      </c>
      <c r="BO4029" t="e">
        <v>#N/A</v>
      </c>
      <c r="BP4029">
        <v>0</v>
      </c>
    </row>
    <row r="4030" spans="1:68" ht="25.2" x14ac:dyDescent="0.3">
      <c r="A4030" s="1"/>
      <c r="B4030" s="47">
        <v>3669</v>
      </c>
      <c r="C4030" s="45">
        <v>1050061</v>
      </c>
      <c r="D4030" s="29"/>
      <c r="E4030" s="29"/>
      <c r="F4030" s="31" t="s">
        <v>3239</v>
      </c>
      <c r="G4030" s="29" t="s">
        <v>31</v>
      </c>
      <c r="H4030" s="29"/>
      <c r="I4030" s="148" t="s">
        <v>33</v>
      </c>
      <c r="J4030" s="147" t="s">
        <v>33</v>
      </c>
      <c r="K4030" s="148" t="e">
        <v>#N/A</v>
      </c>
      <c r="L4030" s="148" t="s">
        <v>32</v>
      </c>
      <c r="M4030" s="147">
        <v>42551</v>
      </c>
      <c r="N4030" s="29" t="str">
        <f t="shared" si="873"/>
        <v/>
      </c>
      <c r="O4030" s="29" t="str">
        <f t="shared" si="874"/>
        <v/>
      </c>
      <c r="P4030" s="29" t="str">
        <f t="shared" si="875"/>
        <v/>
      </c>
      <c r="Q4030" s="29" t="str">
        <f t="shared" si="866"/>
        <v/>
      </c>
      <c r="R4030" s="29" t="str">
        <f t="shared" si="867"/>
        <v/>
      </c>
      <c r="S4030" s="29" t="str">
        <f t="shared" si="868"/>
        <v/>
      </c>
      <c r="T4030" s="29" t="str">
        <f t="shared" si="869"/>
        <v/>
      </c>
      <c r="U4030" s="29"/>
      <c r="V4030" s="29"/>
      <c r="W4030" s="38" t="s">
        <v>3180</v>
      </c>
      <c r="X4030" s="29" t="s">
        <v>158</v>
      </c>
      <c r="Y4030" s="146">
        <v>1807</v>
      </c>
      <c r="Z4030" s="33">
        <v>2313</v>
      </c>
      <c r="AA4030" s="34">
        <f t="shared" si="870"/>
        <v>0.28000000000000003</v>
      </c>
      <c r="AB4030" s="33">
        <f t="shared" si="871"/>
        <v>2313</v>
      </c>
      <c r="AC4030" s="34">
        <f t="shared" si="872"/>
        <v>0.28002241948476353</v>
      </c>
      <c r="AD4030" s="145">
        <f t="shared" si="865"/>
        <v>1927.5</v>
      </c>
      <c r="AE4030" s="105">
        <v>1505.8330000000001</v>
      </c>
      <c r="AF4030" s="34" t="s">
        <v>36</v>
      </c>
      <c r="AG4030" s="34" t="s">
        <v>36</v>
      </c>
      <c r="AH4030" s="34" t="s">
        <v>36</v>
      </c>
      <c r="AI4030" s="29">
        <v>0.59499999999999997</v>
      </c>
      <c r="AJ4030" s="29">
        <v>1.6250000000000001E-2</v>
      </c>
      <c r="AK4030" s="29">
        <v>0</v>
      </c>
      <c r="AL4030" s="29">
        <v>0</v>
      </c>
      <c r="AM4030" s="29" t="s">
        <v>28</v>
      </c>
      <c r="AN4030" s="44" t="s">
        <v>27</v>
      </c>
      <c r="AO4030" s="29" t="s">
        <v>28</v>
      </c>
      <c r="AP4030" s="29">
        <v>1</v>
      </c>
      <c r="AQ4030" s="29"/>
      <c r="AR4030" s="29"/>
      <c r="AS4030" s="29"/>
      <c r="AT4030" s="29"/>
      <c r="AU4030" s="144"/>
      <c r="AV4030" s="36" t="s">
        <v>28</v>
      </c>
      <c r="AW4030" s="102">
        <v>42551</v>
      </c>
      <c r="AX4030" s="129" t="s">
        <v>33</v>
      </c>
      <c r="AY4030" s="106" t="e">
        <v>#N/A</v>
      </c>
      <c r="BD4030" t="s">
        <v>1724</v>
      </c>
      <c r="BE4030" t="e">
        <v>#N/A</v>
      </c>
      <c r="BF4030">
        <v>0</v>
      </c>
      <c r="BH4030" t="str">
        <f t="shared" si="876"/>
        <v/>
      </c>
      <c r="BJ4030" t="str">
        <f t="shared" si="877"/>
        <v>OK</v>
      </c>
      <c r="BK4030" s="130" t="s">
        <v>5302</v>
      </c>
      <c r="BL4030" s="130" t="e">
        <v>#VALUE!</v>
      </c>
      <c r="BM4030" s="131" t="s">
        <v>33</v>
      </c>
      <c r="BN4030" s="131" t="e">
        <v>#VALUE!</v>
      </c>
      <c r="BO4030" t="e">
        <v>#N/A</v>
      </c>
      <c r="BP4030">
        <v>0</v>
      </c>
    </row>
    <row r="4031" spans="1:68" ht="25.2" x14ac:dyDescent="0.3">
      <c r="A4031" s="1"/>
      <c r="B4031" s="47">
        <v>3670</v>
      </c>
      <c r="C4031" s="45">
        <v>1051181</v>
      </c>
      <c r="D4031" s="29"/>
      <c r="E4031" s="29"/>
      <c r="F4031" s="39" t="s">
        <v>3240</v>
      </c>
      <c r="G4031" s="29" t="s">
        <v>31</v>
      </c>
      <c r="H4031" s="70" t="s">
        <v>4779</v>
      </c>
      <c r="I4031" s="148" t="s">
        <v>33</v>
      </c>
      <c r="J4031" s="147" t="s">
        <v>33</v>
      </c>
      <c r="K4031" s="148" t="e">
        <v>#N/A</v>
      </c>
      <c r="L4031" s="148" t="s">
        <v>32</v>
      </c>
      <c r="M4031" s="147">
        <v>42551</v>
      </c>
      <c r="N4031" s="29" t="str">
        <f t="shared" si="873"/>
        <v/>
      </c>
      <c r="O4031" s="29" t="str">
        <f t="shared" si="874"/>
        <v/>
      </c>
      <c r="P4031" s="29" t="str">
        <f t="shared" si="875"/>
        <v/>
      </c>
      <c r="Q4031" s="29" t="str">
        <f t="shared" si="866"/>
        <v/>
      </c>
      <c r="R4031" s="29" t="str">
        <f t="shared" si="867"/>
        <v/>
      </c>
      <c r="S4031" s="29" t="str">
        <f t="shared" si="868"/>
        <v/>
      </c>
      <c r="T4031" s="29" t="str">
        <f t="shared" si="869"/>
        <v/>
      </c>
      <c r="U4031" s="29"/>
      <c r="V4031" s="29"/>
      <c r="W4031" s="38" t="s">
        <v>3180</v>
      </c>
      <c r="X4031" s="29" t="s">
        <v>158</v>
      </c>
      <c r="Y4031" s="146">
        <v>201.73</v>
      </c>
      <c r="Z4031" s="33">
        <v>258.20999999999998</v>
      </c>
      <c r="AA4031" s="34">
        <f t="shared" si="870"/>
        <v>0.28000000000000003</v>
      </c>
      <c r="AB4031" s="33">
        <f t="shared" si="871"/>
        <v>258.20999999999998</v>
      </c>
      <c r="AC4031" s="34">
        <f t="shared" si="872"/>
        <v>0.2799807266757085</v>
      </c>
      <c r="AD4031" s="145">
        <f t="shared" ref="AD4031:AD4094" si="878">ROUND(Z4031/1.2,3)</f>
        <v>215.17500000000001</v>
      </c>
      <c r="AE4031" s="105">
        <v>168.108</v>
      </c>
      <c r="AF4031" s="34" t="s">
        <v>36</v>
      </c>
      <c r="AG4031" s="34" t="s">
        <v>36</v>
      </c>
      <c r="AH4031" s="34" t="s">
        <v>36</v>
      </c>
      <c r="AI4031" s="29">
        <v>0.02</v>
      </c>
      <c r="AJ4031" s="29">
        <v>3.6000000000000002E-4</v>
      </c>
      <c r="AK4031" s="29">
        <v>185</v>
      </c>
      <c r="AL4031" s="29">
        <v>0</v>
      </c>
      <c r="AM4031" s="29" t="s">
        <v>28</v>
      </c>
      <c r="AN4031" s="158" t="s">
        <v>28</v>
      </c>
      <c r="AO4031" s="29" t="s">
        <v>28</v>
      </c>
      <c r="AP4031" s="29">
        <v>1</v>
      </c>
      <c r="AQ4031" s="29"/>
      <c r="AR4031" s="29"/>
      <c r="AS4031" s="29"/>
      <c r="AT4031" s="29"/>
      <c r="AU4031" s="144"/>
      <c r="AV4031" s="36" t="s">
        <v>28</v>
      </c>
      <c r="AW4031" s="102">
        <v>42551</v>
      </c>
      <c r="AX4031" s="129" t="s">
        <v>33</v>
      </c>
      <c r="AY4031" s="106">
        <v>794</v>
      </c>
      <c r="BD4031" t="s">
        <v>1724</v>
      </c>
      <c r="BE4031" t="s">
        <v>4633</v>
      </c>
      <c r="BF4031" t="s">
        <v>4747</v>
      </c>
      <c r="BH4031" t="str">
        <f t="shared" si="876"/>
        <v>AV</v>
      </c>
      <c r="BJ4031" t="str">
        <f t="shared" si="877"/>
        <v>OK</v>
      </c>
      <c r="BK4031" s="130">
        <v>258.20999999999998</v>
      </c>
      <c r="BL4031" s="130" t="s">
        <v>37</v>
      </c>
      <c r="BM4031" s="131" t="s">
        <v>33</v>
      </c>
      <c r="BN4031" s="131" t="e">
        <v>#VALUE!</v>
      </c>
      <c r="BO4031">
        <v>258.20999999999998</v>
      </c>
      <c r="BP4031">
        <v>12</v>
      </c>
    </row>
    <row r="4032" spans="1:68" ht="25.2" x14ac:dyDescent="0.3">
      <c r="A4032" s="1"/>
      <c r="B4032" s="47">
        <v>3671</v>
      </c>
      <c r="C4032" s="45">
        <v>1051179</v>
      </c>
      <c r="D4032" s="29"/>
      <c r="E4032" s="29"/>
      <c r="F4032" s="31" t="s">
        <v>3241</v>
      </c>
      <c r="G4032" s="29" t="s">
        <v>31</v>
      </c>
      <c r="H4032" s="29"/>
      <c r="I4032" s="148" t="s">
        <v>33</v>
      </c>
      <c r="J4032" s="147" t="s">
        <v>33</v>
      </c>
      <c r="K4032" s="148" t="e">
        <v>#N/A</v>
      </c>
      <c r="L4032" s="148" t="s">
        <v>32</v>
      </c>
      <c r="M4032" s="147">
        <v>42551</v>
      </c>
      <c r="N4032" s="29" t="str">
        <f t="shared" si="873"/>
        <v/>
      </c>
      <c r="O4032" s="29" t="str">
        <f t="shared" si="874"/>
        <v/>
      </c>
      <c r="P4032" s="29" t="str">
        <f t="shared" si="875"/>
        <v/>
      </c>
      <c r="Q4032" s="29" t="str">
        <f t="shared" si="866"/>
        <v/>
      </c>
      <c r="R4032" s="29" t="str">
        <f t="shared" si="867"/>
        <v/>
      </c>
      <c r="S4032" s="29" t="str">
        <f t="shared" si="868"/>
        <v/>
      </c>
      <c r="T4032" s="29" t="str">
        <f t="shared" si="869"/>
        <v/>
      </c>
      <c r="U4032" s="29"/>
      <c r="V4032" s="29"/>
      <c r="W4032" s="38" t="s">
        <v>3180</v>
      </c>
      <c r="X4032" s="29" t="s">
        <v>158</v>
      </c>
      <c r="Y4032" s="146">
        <v>204.7</v>
      </c>
      <c r="Z4032" s="33">
        <v>262.02</v>
      </c>
      <c r="AA4032" s="34">
        <f t="shared" si="870"/>
        <v>0.28000000000000003</v>
      </c>
      <c r="AB4032" s="33">
        <f t="shared" si="871"/>
        <v>262.02</v>
      </c>
      <c r="AC4032" s="34">
        <f t="shared" si="872"/>
        <v>0.28002204205577341</v>
      </c>
      <c r="AD4032" s="145">
        <f t="shared" si="878"/>
        <v>218.35</v>
      </c>
      <c r="AE4032" s="105">
        <v>170.583</v>
      </c>
      <c r="AF4032" s="34" t="s">
        <v>36</v>
      </c>
      <c r="AG4032" s="34" t="s">
        <v>36</v>
      </c>
      <c r="AH4032" s="34" t="s">
        <v>36</v>
      </c>
      <c r="AI4032" s="29">
        <v>2.8000000000000001E-2</v>
      </c>
      <c r="AJ4032" s="29">
        <v>5.4000000000000001E-4</v>
      </c>
      <c r="AK4032" s="29">
        <v>0</v>
      </c>
      <c r="AL4032" s="29">
        <v>0</v>
      </c>
      <c r="AM4032" s="29" t="s">
        <v>28</v>
      </c>
      <c r="AN4032" s="44" t="s">
        <v>27</v>
      </c>
      <c r="AO4032" s="29" t="s">
        <v>28</v>
      </c>
      <c r="AP4032" s="29">
        <v>50</v>
      </c>
      <c r="AQ4032" s="29"/>
      <c r="AR4032" s="29"/>
      <c r="AS4032" s="29"/>
      <c r="AT4032" s="29"/>
      <c r="AU4032" s="144"/>
      <c r="AV4032" s="36" t="s">
        <v>28</v>
      </c>
      <c r="AW4032" s="102">
        <v>42653</v>
      </c>
      <c r="AX4032" s="129" t="s">
        <v>33</v>
      </c>
      <c r="AY4032" s="106" t="e">
        <v>#N/A</v>
      </c>
      <c r="BD4032" t="s">
        <v>1724</v>
      </c>
      <c r="BE4032" t="s">
        <v>4633</v>
      </c>
      <c r="BF4032" t="s">
        <v>4747</v>
      </c>
      <c r="BH4032" t="str">
        <f t="shared" si="876"/>
        <v/>
      </c>
      <c r="BJ4032" t="str">
        <f t="shared" si="877"/>
        <v>OK</v>
      </c>
      <c r="BK4032" s="130" t="s">
        <v>5302</v>
      </c>
      <c r="BL4032" s="130" t="e">
        <v>#VALUE!</v>
      </c>
      <c r="BM4032" s="131" t="s">
        <v>33</v>
      </c>
      <c r="BN4032" s="131" t="e">
        <v>#VALUE!</v>
      </c>
      <c r="BO4032" t="e">
        <v>#N/A</v>
      </c>
      <c r="BP4032">
        <v>0</v>
      </c>
    </row>
    <row r="4033" spans="1:68" ht="25.2" x14ac:dyDescent="0.3">
      <c r="A4033" s="1"/>
      <c r="B4033" s="47">
        <v>3672</v>
      </c>
      <c r="C4033" s="45">
        <v>1051183</v>
      </c>
      <c r="D4033" s="29"/>
      <c r="E4033" s="29"/>
      <c r="F4033" s="39" t="s">
        <v>3242</v>
      </c>
      <c r="G4033" s="29" t="s">
        <v>39</v>
      </c>
      <c r="H4033" s="70" t="s">
        <v>4779</v>
      </c>
      <c r="I4033" s="148" t="s">
        <v>33</v>
      </c>
      <c r="J4033" s="147" t="s">
        <v>33</v>
      </c>
      <c r="K4033" s="148" t="e">
        <v>#N/A</v>
      </c>
      <c r="L4033" s="148" t="s">
        <v>32</v>
      </c>
      <c r="M4033" s="147">
        <v>42551</v>
      </c>
      <c r="N4033" s="29" t="str">
        <f t="shared" si="873"/>
        <v/>
      </c>
      <c r="O4033" s="29" t="str">
        <f t="shared" si="874"/>
        <v/>
      </c>
      <c r="P4033" s="29" t="str">
        <f t="shared" si="875"/>
        <v/>
      </c>
      <c r="Q4033" s="29" t="str">
        <f t="shared" si="866"/>
        <v/>
      </c>
      <c r="R4033" s="29" t="str">
        <f t="shared" si="867"/>
        <v/>
      </c>
      <c r="S4033" s="29" t="str">
        <f t="shared" si="868"/>
        <v/>
      </c>
      <c r="T4033" s="29" t="str">
        <f t="shared" si="869"/>
        <v/>
      </c>
      <c r="U4033" s="29"/>
      <c r="V4033" s="29"/>
      <c r="W4033" s="38" t="s">
        <v>3180</v>
      </c>
      <c r="X4033" s="29" t="s">
        <v>158</v>
      </c>
      <c r="Y4033" s="146">
        <v>251.72</v>
      </c>
      <c r="Z4033" s="33">
        <v>322.2</v>
      </c>
      <c r="AA4033" s="34">
        <f t="shared" si="870"/>
        <v>0.28000000000000003</v>
      </c>
      <c r="AB4033" s="33">
        <f t="shared" si="871"/>
        <v>322.2</v>
      </c>
      <c r="AC4033" s="34">
        <f t="shared" si="872"/>
        <v>0.27999160973842407</v>
      </c>
      <c r="AD4033" s="145">
        <f t="shared" si="878"/>
        <v>268.5</v>
      </c>
      <c r="AE4033" s="105">
        <v>209.767</v>
      </c>
      <c r="AF4033" s="34" t="s">
        <v>36</v>
      </c>
      <c r="AG4033" s="34" t="s">
        <v>36</v>
      </c>
      <c r="AH4033" s="34" t="s">
        <v>36</v>
      </c>
      <c r="AI4033" s="29">
        <v>3.4000000000000002E-2</v>
      </c>
      <c r="AJ4033" s="29">
        <v>1.3500000000000001E-3</v>
      </c>
      <c r="AK4033" s="29">
        <v>183</v>
      </c>
      <c r="AL4033" s="29">
        <v>0</v>
      </c>
      <c r="AM4033" s="29" t="s">
        <v>28</v>
      </c>
      <c r="AN4033" s="158" t="s">
        <v>28</v>
      </c>
      <c r="AO4033" s="29" t="s">
        <v>28</v>
      </c>
      <c r="AP4033" s="29">
        <v>20</v>
      </c>
      <c r="AQ4033" s="29"/>
      <c r="AR4033" s="29"/>
      <c r="AS4033" s="29"/>
      <c r="AT4033" s="29"/>
      <c r="AU4033" s="144"/>
      <c r="AV4033" s="36" t="s">
        <v>28</v>
      </c>
      <c r="AW4033" s="102">
        <v>42551</v>
      </c>
      <c r="AX4033" s="129" t="s">
        <v>33</v>
      </c>
      <c r="AY4033" s="106">
        <v>1946</v>
      </c>
      <c r="BD4033" t="s">
        <v>1724</v>
      </c>
      <c r="BE4033" t="s">
        <v>4633</v>
      </c>
      <c r="BF4033" t="s">
        <v>4747</v>
      </c>
      <c r="BH4033" t="str">
        <f t="shared" si="876"/>
        <v>AV</v>
      </c>
      <c r="BJ4033" t="str">
        <f t="shared" si="877"/>
        <v>OK</v>
      </c>
      <c r="BK4033" s="130">
        <v>322.2</v>
      </c>
      <c r="BL4033" s="130" t="s">
        <v>37</v>
      </c>
      <c r="BM4033" s="131" t="s">
        <v>33</v>
      </c>
      <c r="BN4033" s="131" t="e">
        <v>#VALUE!</v>
      </c>
      <c r="BO4033">
        <v>322.2</v>
      </c>
      <c r="BP4033">
        <v>20</v>
      </c>
    </row>
    <row r="4034" spans="1:68" ht="25.2" x14ac:dyDescent="0.3">
      <c r="A4034" s="1"/>
      <c r="B4034" s="47">
        <v>3673</v>
      </c>
      <c r="C4034" s="45">
        <v>1053720</v>
      </c>
      <c r="D4034" s="29"/>
      <c r="E4034" s="29"/>
      <c r="F4034" s="31" t="s">
        <v>3243</v>
      </c>
      <c r="G4034" s="29" t="s">
        <v>31</v>
      </c>
      <c r="H4034" s="70" t="s">
        <v>4779</v>
      </c>
      <c r="I4034" s="148" t="s">
        <v>33</v>
      </c>
      <c r="J4034" s="147" t="s">
        <v>33</v>
      </c>
      <c r="K4034" s="148" t="e">
        <v>#N/A</v>
      </c>
      <c r="L4034" s="148" t="s">
        <v>32</v>
      </c>
      <c r="M4034" s="147">
        <v>42551</v>
      </c>
      <c r="N4034" s="29" t="str">
        <f t="shared" si="873"/>
        <v/>
      </c>
      <c r="O4034" s="29" t="str">
        <f t="shared" si="874"/>
        <v/>
      </c>
      <c r="P4034" s="29" t="str">
        <f t="shared" si="875"/>
        <v/>
      </c>
      <c r="Q4034" s="29" t="str">
        <f t="shared" si="866"/>
        <v/>
      </c>
      <c r="R4034" s="29" t="str">
        <f t="shared" si="867"/>
        <v/>
      </c>
      <c r="S4034" s="29" t="str">
        <f t="shared" si="868"/>
        <v/>
      </c>
      <c r="T4034" s="29" t="str">
        <f t="shared" si="869"/>
        <v/>
      </c>
      <c r="U4034" s="29"/>
      <c r="V4034" s="29"/>
      <c r="W4034" s="38" t="s">
        <v>3180</v>
      </c>
      <c r="X4034" s="29" t="s">
        <v>158</v>
      </c>
      <c r="Y4034" s="146">
        <v>251.72</v>
      </c>
      <c r="Z4034" s="33">
        <v>322.2</v>
      </c>
      <c r="AA4034" s="34">
        <f t="shared" si="870"/>
        <v>0.28000000000000003</v>
      </c>
      <c r="AB4034" s="33">
        <f t="shared" si="871"/>
        <v>322.2</v>
      </c>
      <c r="AC4034" s="34">
        <f t="shared" si="872"/>
        <v>0.27999160973842407</v>
      </c>
      <c r="AD4034" s="145">
        <f t="shared" si="878"/>
        <v>268.5</v>
      </c>
      <c r="AE4034" s="105">
        <v>209.767</v>
      </c>
      <c r="AF4034" s="34" t="s">
        <v>36</v>
      </c>
      <c r="AG4034" s="34" t="s">
        <v>36</v>
      </c>
      <c r="AH4034" s="34" t="s">
        <v>36</v>
      </c>
      <c r="AI4034" s="29">
        <v>8.2000000000000003E-2</v>
      </c>
      <c r="AJ4034" s="29">
        <v>2.7000000000000001E-3</v>
      </c>
      <c r="AK4034" s="29">
        <v>120</v>
      </c>
      <c r="AL4034" s="29">
        <v>0</v>
      </c>
      <c r="AM4034" s="29" t="s">
        <v>28</v>
      </c>
      <c r="AN4034" s="158" t="s">
        <v>28</v>
      </c>
      <c r="AO4034" s="29" t="s">
        <v>28</v>
      </c>
      <c r="AP4034" s="29">
        <v>20</v>
      </c>
      <c r="AQ4034" s="29"/>
      <c r="AR4034" s="29"/>
      <c r="AS4034" s="29"/>
      <c r="AT4034" s="29"/>
      <c r="AU4034" s="144"/>
      <c r="AV4034" s="36" t="s">
        <v>28</v>
      </c>
      <c r="AW4034" s="102">
        <v>42551</v>
      </c>
      <c r="AX4034" s="129" t="s">
        <v>33</v>
      </c>
      <c r="AY4034" s="106">
        <v>220</v>
      </c>
      <c r="BD4034" t="s">
        <v>1724</v>
      </c>
      <c r="BE4034" t="s">
        <v>4633</v>
      </c>
      <c r="BF4034" t="s">
        <v>4747</v>
      </c>
      <c r="BH4034" t="str">
        <f t="shared" si="876"/>
        <v>AV</v>
      </c>
      <c r="BJ4034" t="str">
        <f t="shared" si="877"/>
        <v>OK</v>
      </c>
      <c r="BK4034" s="130">
        <v>322.2</v>
      </c>
      <c r="BL4034" s="130" t="s">
        <v>37</v>
      </c>
      <c r="BM4034" s="131" t="s">
        <v>33</v>
      </c>
      <c r="BN4034" s="131" t="e">
        <v>#VALUE!</v>
      </c>
      <c r="BO4034">
        <v>322.2</v>
      </c>
      <c r="BP4034">
        <v>0</v>
      </c>
    </row>
    <row r="4035" spans="1:68" ht="25.2" x14ac:dyDescent="0.3">
      <c r="A4035" s="1"/>
      <c r="B4035" s="47">
        <v>3674</v>
      </c>
      <c r="C4035" s="45">
        <v>1053721</v>
      </c>
      <c r="D4035" s="29"/>
      <c r="E4035" s="29"/>
      <c r="F4035" s="31" t="s">
        <v>3244</v>
      </c>
      <c r="G4035" s="37" t="s">
        <v>47</v>
      </c>
      <c r="H4035" s="70" t="s">
        <v>4779</v>
      </c>
      <c r="I4035" s="148" t="s">
        <v>33</v>
      </c>
      <c r="J4035" s="147" t="s">
        <v>33</v>
      </c>
      <c r="K4035" s="148" t="e">
        <v>#N/A</v>
      </c>
      <c r="L4035" s="148" t="s">
        <v>32</v>
      </c>
      <c r="M4035" s="147">
        <v>42551</v>
      </c>
      <c r="N4035" s="29" t="str">
        <f t="shared" si="873"/>
        <v/>
      </c>
      <c r="O4035" s="29" t="str">
        <f t="shared" si="874"/>
        <v/>
      </c>
      <c r="P4035" s="29" t="str">
        <f t="shared" si="875"/>
        <v/>
      </c>
      <c r="Q4035" s="29" t="str">
        <f t="shared" si="866"/>
        <v/>
      </c>
      <c r="R4035" s="29" t="str">
        <f t="shared" si="867"/>
        <v/>
      </c>
      <c r="S4035" s="29" t="str">
        <f t="shared" si="868"/>
        <v/>
      </c>
      <c r="T4035" s="29" t="str">
        <f t="shared" si="869"/>
        <v/>
      </c>
      <c r="U4035" s="29"/>
      <c r="V4035" s="29"/>
      <c r="W4035" s="38" t="s">
        <v>3180</v>
      </c>
      <c r="X4035" s="29" t="s">
        <v>158</v>
      </c>
      <c r="Y4035" s="146">
        <v>405.32</v>
      </c>
      <c r="Z4035" s="33">
        <v>519</v>
      </c>
      <c r="AA4035" s="34">
        <f t="shared" si="870"/>
        <v>0.28000000000000003</v>
      </c>
      <c r="AB4035" s="33">
        <f t="shared" si="871"/>
        <v>519</v>
      </c>
      <c r="AC4035" s="34">
        <f t="shared" si="872"/>
        <v>0.28046848863269652</v>
      </c>
      <c r="AD4035" s="145">
        <f t="shared" si="878"/>
        <v>432.5</v>
      </c>
      <c r="AE4035" s="105">
        <v>337.767</v>
      </c>
      <c r="AF4035" s="34" t="s">
        <v>36</v>
      </c>
      <c r="AG4035" s="34" t="s">
        <v>36</v>
      </c>
      <c r="AH4035" s="34" t="s">
        <v>36</v>
      </c>
      <c r="AI4035" s="29">
        <v>0.20200000000000001</v>
      </c>
      <c r="AJ4035" s="29">
        <v>6.0099999999999997E-3</v>
      </c>
      <c r="AK4035" s="29">
        <v>82</v>
      </c>
      <c r="AL4035" s="29">
        <v>0</v>
      </c>
      <c r="AM4035" s="29" t="s">
        <v>28</v>
      </c>
      <c r="AN4035" s="158" t="s">
        <v>28</v>
      </c>
      <c r="AO4035" s="29" t="s">
        <v>28</v>
      </c>
      <c r="AP4035" s="29">
        <v>18</v>
      </c>
      <c r="AQ4035" s="29"/>
      <c r="AR4035" s="29"/>
      <c r="AS4035" s="29"/>
      <c r="AT4035" s="29"/>
      <c r="AU4035" s="144"/>
      <c r="AV4035" s="36" t="s">
        <v>28</v>
      </c>
      <c r="AW4035" s="102">
        <v>42551</v>
      </c>
      <c r="AX4035" s="129" t="s">
        <v>33</v>
      </c>
      <c r="AY4035" s="106">
        <v>2240</v>
      </c>
      <c r="BD4035" t="s">
        <v>1724</v>
      </c>
      <c r="BE4035" t="s">
        <v>4633</v>
      </c>
      <c r="BF4035" t="s">
        <v>4747</v>
      </c>
      <c r="BH4035" t="str">
        <f t="shared" si="876"/>
        <v>AV</v>
      </c>
      <c r="BJ4035" t="str">
        <f t="shared" si="877"/>
        <v>OK</v>
      </c>
      <c r="BK4035" s="130">
        <v>519</v>
      </c>
      <c r="BL4035" s="130" t="s">
        <v>37</v>
      </c>
      <c r="BM4035" s="131" t="s">
        <v>33</v>
      </c>
      <c r="BN4035" s="131" t="e">
        <v>#VALUE!</v>
      </c>
      <c r="BO4035">
        <v>519</v>
      </c>
      <c r="BP4035">
        <v>0</v>
      </c>
    </row>
    <row r="4036" spans="1:68" ht="25.2" x14ac:dyDescent="0.3">
      <c r="A4036" s="1"/>
      <c r="B4036" s="47">
        <v>3675</v>
      </c>
      <c r="C4036" s="45">
        <v>1051186</v>
      </c>
      <c r="D4036" s="29"/>
      <c r="E4036" s="29"/>
      <c r="F4036" s="39" t="s">
        <v>3869</v>
      </c>
      <c r="G4036" s="29" t="s">
        <v>31</v>
      </c>
      <c r="H4036" s="70" t="s">
        <v>4779</v>
      </c>
      <c r="I4036" s="148" t="s">
        <v>33</v>
      </c>
      <c r="J4036" s="147" t="s">
        <v>33</v>
      </c>
      <c r="K4036" s="148" t="e">
        <v>#N/A</v>
      </c>
      <c r="L4036" s="148" t="s">
        <v>32</v>
      </c>
      <c r="M4036" s="147">
        <v>42551</v>
      </c>
      <c r="N4036" s="29" t="str">
        <f t="shared" si="873"/>
        <v/>
      </c>
      <c r="O4036" s="29" t="str">
        <f t="shared" si="874"/>
        <v/>
      </c>
      <c r="P4036" s="29" t="str">
        <f t="shared" si="875"/>
        <v/>
      </c>
      <c r="Q4036" s="29" t="str">
        <f t="shared" si="866"/>
        <v/>
      </c>
      <c r="R4036" s="29" t="str">
        <f t="shared" si="867"/>
        <v/>
      </c>
      <c r="S4036" s="29" t="str">
        <f t="shared" si="868"/>
        <v/>
      </c>
      <c r="T4036" s="29" t="str">
        <f t="shared" si="869"/>
        <v/>
      </c>
      <c r="U4036" s="29"/>
      <c r="V4036" s="29"/>
      <c r="W4036" s="38" t="s">
        <v>3180</v>
      </c>
      <c r="X4036" s="29" t="s">
        <v>158</v>
      </c>
      <c r="Y4036" s="146">
        <v>201.73</v>
      </c>
      <c r="Z4036" s="33">
        <v>258.20999999999998</v>
      </c>
      <c r="AA4036" s="34">
        <f t="shared" si="870"/>
        <v>0.28000000000000003</v>
      </c>
      <c r="AB4036" s="33">
        <f t="shared" si="871"/>
        <v>258.20999999999998</v>
      </c>
      <c r="AC4036" s="34">
        <f t="shared" si="872"/>
        <v>0.2799807266757085</v>
      </c>
      <c r="AD4036" s="145">
        <f t="shared" si="878"/>
        <v>215.17500000000001</v>
      </c>
      <c r="AE4036" s="105">
        <v>168.108</v>
      </c>
      <c r="AF4036" s="34" t="s">
        <v>36</v>
      </c>
      <c r="AG4036" s="34" t="s">
        <v>36</v>
      </c>
      <c r="AH4036" s="34" t="s">
        <v>36</v>
      </c>
      <c r="AI4036" s="29">
        <v>2.4E-2</v>
      </c>
      <c r="AJ4036" s="29">
        <v>5.4000000000000001E-4</v>
      </c>
      <c r="AK4036" s="29">
        <v>98</v>
      </c>
      <c r="AL4036" s="29">
        <v>0</v>
      </c>
      <c r="AM4036" s="29" t="s">
        <v>28</v>
      </c>
      <c r="AN4036" s="158" t="s">
        <v>28</v>
      </c>
      <c r="AO4036" s="29" t="s">
        <v>28</v>
      </c>
      <c r="AP4036" s="29">
        <v>1</v>
      </c>
      <c r="AQ4036" s="29"/>
      <c r="AR4036" s="29"/>
      <c r="AS4036" s="29"/>
      <c r="AT4036" s="29"/>
      <c r="AU4036" s="144"/>
      <c r="AV4036" s="36" t="s">
        <v>28</v>
      </c>
      <c r="AW4036" s="102">
        <v>42551</v>
      </c>
      <c r="AX4036" s="129" t="s">
        <v>33</v>
      </c>
      <c r="AY4036" s="106">
        <v>449</v>
      </c>
      <c r="BD4036" t="s">
        <v>1724</v>
      </c>
      <c r="BE4036" t="s">
        <v>4633</v>
      </c>
      <c r="BF4036" t="s">
        <v>4747</v>
      </c>
      <c r="BH4036" t="str">
        <f t="shared" si="876"/>
        <v>AV</v>
      </c>
      <c r="BJ4036" t="str">
        <f t="shared" si="877"/>
        <v>OK</v>
      </c>
      <c r="BK4036" s="130">
        <v>258.20999999999998</v>
      </c>
      <c r="BL4036" s="130" t="s">
        <v>37</v>
      </c>
      <c r="BM4036" s="131" t="s">
        <v>33</v>
      </c>
      <c r="BN4036" s="131" t="e">
        <v>#VALUE!</v>
      </c>
      <c r="BO4036">
        <v>258.20999999999998</v>
      </c>
      <c r="BP4036">
        <v>0</v>
      </c>
    </row>
    <row r="4037" spans="1:68" ht="25.2" x14ac:dyDescent="0.3">
      <c r="A4037" s="1"/>
      <c r="B4037" s="47">
        <v>3676</v>
      </c>
      <c r="C4037" s="45">
        <v>1051185</v>
      </c>
      <c r="D4037" s="29"/>
      <c r="E4037" s="29"/>
      <c r="F4037" s="31" t="s">
        <v>3245</v>
      </c>
      <c r="G4037" s="29" t="s">
        <v>31</v>
      </c>
      <c r="H4037" s="29"/>
      <c r="I4037" s="148" t="s">
        <v>33</v>
      </c>
      <c r="J4037" s="147" t="s">
        <v>33</v>
      </c>
      <c r="K4037" s="148" t="e">
        <v>#N/A</v>
      </c>
      <c r="L4037" s="148" t="s">
        <v>32</v>
      </c>
      <c r="M4037" s="147">
        <v>42551</v>
      </c>
      <c r="N4037" s="29" t="str">
        <f t="shared" si="873"/>
        <v/>
      </c>
      <c r="O4037" s="29" t="str">
        <f t="shared" si="874"/>
        <v/>
      </c>
      <c r="P4037" s="29" t="str">
        <f t="shared" si="875"/>
        <v/>
      </c>
      <c r="Q4037" s="29" t="str">
        <f t="shared" si="866"/>
        <v/>
      </c>
      <c r="R4037" s="29" t="str">
        <f t="shared" si="867"/>
        <v/>
      </c>
      <c r="S4037" s="29" t="str">
        <f t="shared" si="868"/>
        <v/>
      </c>
      <c r="T4037" s="29" t="str">
        <f t="shared" si="869"/>
        <v/>
      </c>
      <c r="U4037" s="29"/>
      <c r="V4037" s="29"/>
      <c r="W4037" s="38" t="s">
        <v>3180</v>
      </c>
      <c r="X4037" s="29" t="s">
        <v>158</v>
      </c>
      <c r="Y4037" s="146">
        <v>204.7</v>
      </c>
      <c r="Z4037" s="33">
        <v>262.02</v>
      </c>
      <c r="AA4037" s="34">
        <f t="shared" si="870"/>
        <v>0.28000000000000003</v>
      </c>
      <c r="AB4037" s="33">
        <f t="shared" si="871"/>
        <v>262.02</v>
      </c>
      <c r="AC4037" s="34">
        <f t="shared" si="872"/>
        <v>0.28002204205577341</v>
      </c>
      <c r="AD4037" s="145">
        <f t="shared" si="878"/>
        <v>218.35</v>
      </c>
      <c r="AE4037" s="105">
        <v>170.583</v>
      </c>
      <c r="AF4037" s="34" t="s">
        <v>36</v>
      </c>
      <c r="AG4037" s="34" t="s">
        <v>36</v>
      </c>
      <c r="AH4037" s="34" t="s">
        <v>36</v>
      </c>
      <c r="AI4037" s="29">
        <v>3.2000000000000001E-2</v>
      </c>
      <c r="AJ4037" s="29">
        <v>6.7000000000000002E-4</v>
      </c>
      <c r="AK4037" s="29">
        <v>0</v>
      </c>
      <c r="AL4037" s="29">
        <v>0</v>
      </c>
      <c r="AM4037" s="29" t="s">
        <v>28</v>
      </c>
      <c r="AN4037" s="44" t="s">
        <v>27</v>
      </c>
      <c r="AO4037" s="29" t="s">
        <v>28</v>
      </c>
      <c r="AP4037" s="29">
        <v>40</v>
      </c>
      <c r="AQ4037" s="29"/>
      <c r="AR4037" s="29"/>
      <c r="AS4037" s="29"/>
      <c r="AT4037" s="29"/>
      <c r="AU4037" s="144"/>
      <c r="AV4037" s="36" t="s">
        <v>28</v>
      </c>
      <c r="AW4037" s="102">
        <v>42653</v>
      </c>
      <c r="AX4037" s="129" t="s">
        <v>33</v>
      </c>
      <c r="AY4037" s="106">
        <v>2</v>
      </c>
      <c r="BD4037" t="s">
        <v>1724</v>
      </c>
      <c r="BE4037" t="s">
        <v>4633</v>
      </c>
      <c r="BF4037">
        <v>0</v>
      </c>
      <c r="BH4037" t="str">
        <f t="shared" si="876"/>
        <v/>
      </c>
      <c r="BJ4037" t="str">
        <f t="shared" si="877"/>
        <v>OK</v>
      </c>
      <c r="BK4037" s="130" t="s">
        <v>5302</v>
      </c>
      <c r="BL4037" s="130" t="e">
        <v>#VALUE!</v>
      </c>
      <c r="BM4037" s="131" t="s">
        <v>33</v>
      </c>
      <c r="BN4037" s="131" t="e">
        <v>#VALUE!</v>
      </c>
      <c r="BO4037" t="e">
        <v>#N/A</v>
      </c>
      <c r="BP4037">
        <v>0</v>
      </c>
    </row>
    <row r="4038" spans="1:68" ht="25.2" x14ac:dyDescent="0.3">
      <c r="A4038" s="1"/>
      <c r="B4038" s="47">
        <v>3677</v>
      </c>
      <c r="C4038" s="45">
        <v>1051188</v>
      </c>
      <c r="D4038" s="29"/>
      <c r="E4038" s="29"/>
      <c r="F4038" s="39" t="s">
        <v>3246</v>
      </c>
      <c r="G4038" s="29" t="s">
        <v>39</v>
      </c>
      <c r="H4038" s="70" t="s">
        <v>4779</v>
      </c>
      <c r="I4038" s="148" t="s">
        <v>33</v>
      </c>
      <c r="J4038" s="147" t="s">
        <v>33</v>
      </c>
      <c r="K4038" s="148" t="e">
        <v>#N/A</v>
      </c>
      <c r="L4038" s="148" t="s">
        <v>32</v>
      </c>
      <c r="M4038" s="147">
        <v>42551</v>
      </c>
      <c r="N4038" s="29" t="str">
        <f t="shared" si="873"/>
        <v/>
      </c>
      <c r="O4038" s="29" t="str">
        <f t="shared" si="874"/>
        <v/>
      </c>
      <c r="P4038" s="29" t="str">
        <f t="shared" si="875"/>
        <v/>
      </c>
      <c r="Q4038" s="29" t="str">
        <f t="shared" si="866"/>
        <v/>
      </c>
      <c r="R4038" s="29" t="str">
        <f t="shared" si="867"/>
        <v/>
      </c>
      <c r="S4038" s="29" t="str">
        <f t="shared" si="868"/>
        <v/>
      </c>
      <c r="T4038" s="29" t="str">
        <f t="shared" si="869"/>
        <v/>
      </c>
      <c r="U4038" s="29"/>
      <c r="V4038" s="29"/>
      <c r="W4038" s="38" t="s">
        <v>3180</v>
      </c>
      <c r="X4038" s="29" t="s">
        <v>158</v>
      </c>
      <c r="Y4038" s="146">
        <v>217.84</v>
      </c>
      <c r="Z4038" s="33">
        <v>278.83</v>
      </c>
      <c r="AA4038" s="34">
        <f t="shared" si="870"/>
        <v>0.28000000000000003</v>
      </c>
      <c r="AB4038" s="33">
        <f t="shared" si="871"/>
        <v>278.83</v>
      </c>
      <c r="AC4038" s="34">
        <f t="shared" si="872"/>
        <v>0.27997664336511829</v>
      </c>
      <c r="AD4038" s="145">
        <f t="shared" si="878"/>
        <v>232.358</v>
      </c>
      <c r="AE4038" s="105">
        <v>181.53299999999999</v>
      </c>
      <c r="AF4038" s="34" t="s">
        <v>36</v>
      </c>
      <c r="AG4038" s="34" t="s">
        <v>36</v>
      </c>
      <c r="AH4038" s="34" t="s">
        <v>36</v>
      </c>
      <c r="AI4038" s="29">
        <v>4.2000000000000003E-2</v>
      </c>
      <c r="AJ4038" s="29">
        <v>1.3500000000000001E-3</v>
      </c>
      <c r="AK4038" s="29">
        <v>100</v>
      </c>
      <c r="AL4038" s="29">
        <v>0</v>
      </c>
      <c r="AM4038" s="29" t="s">
        <v>28</v>
      </c>
      <c r="AN4038" s="158" t="s">
        <v>28</v>
      </c>
      <c r="AO4038" s="29" t="s">
        <v>28</v>
      </c>
      <c r="AP4038" s="29">
        <v>20</v>
      </c>
      <c r="AQ4038" s="29"/>
      <c r="AR4038" s="29"/>
      <c r="AS4038" s="29"/>
      <c r="AT4038" s="29"/>
      <c r="AU4038" s="144"/>
      <c r="AV4038" s="36" t="s">
        <v>28</v>
      </c>
      <c r="AW4038" s="102">
        <v>42551</v>
      </c>
      <c r="AX4038" s="129" t="s">
        <v>33</v>
      </c>
      <c r="AY4038" s="106">
        <v>1722</v>
      </c>
      <c r="BD4038" t="s">
        <v>1724</v>
      </c>
      <c r="BE4038" t="s">
        <v>4633</v>
      </c>
      <c r="BF4038" t="s">
        <v>4747</v>
      </c>
      <c r="BH4038" t="str">
        <f t="shared" si="876"/>
        <v>AV</v>
      </c>
      <c r="BJ4038" t="str">
        <f t="shared" si="877"/>
        <v>OK</v>
      </c>
      <c r="BK4038" s="130">
        <v>278.83</v>
      </c>
      <c r="BL4038" s="130" t="s">
        <v>37</v>
      </c>
      <c r="BM4038" s="131" t="s">
        <v>33</v>
      </c>
      <c r="BN4038" s="131" t="e">
        <v>#VALUE!</v>
      </c>
      <c r="BO4038">
        <v>278.83</v>
      </c>
      <c r="BP4038">
        <v>0</v>
      </c>
    </row>
    <row r="4039" spans="1:68" ht="25.2" x14ac:dyDescent="0.3">
      <c r="A4039" s="1"/>
      <c r="B4039" s="47">
        <v>3678</v>
      </c>
      <c r="C4039" s="45">
        <v>1051189</v>
      </c>
      <c r="D4039" s="29"/>
      <c r="E4039" s="29"/>
      <c r="F4039" s="31" t="s">
        <v>3247</v>
      </c>
      <c r="G4039" s="29" t="s">
        <v>31</v>
      </c>
      <c r="H4039" s="70" t="s">
        <v>4779</v>
      </c>
      <c r="I4039" s="148" t="s">
        <v>33</v>
      </c>
      <c r="J4039" s="147" t="s">
        <v>33</v>
      </c>
      <c r="K4039" s="148" t="e">
        <v>#N/A</v>
      </c>
      <c r="L4039" s="148" t="s">
        <v>32</v>
      </c>
      <c r="M4039" s="147">
        <v>42551</v>
      </c>
      <c r="N4039" s="29" t="str">
        <f t="shared" si="873"/>
        <v/>
      </c>
      <c r="O4039" s="29" t="str">
        <f t="shared" si="874"/>
        <v/>
      </c>
      <c r="P4039" s="29" t="str">
        <f t="shared" si="875"/>
        <v/>
      </c>
      <c r="Q4039" s="29" t="str">
        <f t="shared" si="866"/>
        <v/>
      </c>
      <c r="R4039" s="29" t="str">
        <f t="shared" si="867"/>
        <v/>
      </c>
      <c r="S4039" s="29" t="str">
        <f t="shared" si="868"/>
        <v/>
      </c>
      <c r="T4039" s="29" t="str">
        <f t="shared" si="869"/>
        <v/>
      </c>
      <c r="U4039" s="29"/>
      <c r="V4039" s="29"/>
      <c r="W4039" s="38" t="s">
        <v>3180</v>
      </c>
      <c r="X4039" s="29" t="s">
        <v>158</v>
      </c>
      <c r="Y4039" s="146">
        <v>271.89999999999998</v>
      </c>
      <c r="Z4039" s="33">
        <v>348.03</v>
      </c>
      <c r="AA4039" s="34">
        <f t="shared" si="870"/>
        <v>0.28000000000000003</v>
      </c>
      <c r="AB4039" s="33">
        <f t="shared" si="871"/>
        <v>348.03</v>
      </c>
      <c r="AC4039" s="34">
        <f t="shared" si="872"/>
        <v>0.27999452739172831</v>
      </c>
      <c r="AD4039" s="145">
        <f t="shared" si="878"/>
        <v>290.02499999999998</v>
      </c>
      <c r="AE4039" s="105">
        <v>226.583</v>
      </c>
      <c r="AF4039" s="34" t="s">
        <v>36</v>
      </c>
      <c r="AG4039" s="34" t="s">
        <v>36</v>
      </c>
      <c r="AH4039" s="34" t="s">
        <v>36</v>
      </c>
      <c r="AI4039" s="29">
        <v>0.1</v>
      </c>
      <c r="AJ4039" s="29">
        <v>2.7000000000000001E-3</v>
      </c>
      <c r="AK4039" s="29">
        <v>40</v>
      </c>
      <c r="AL4039" s="29">
        <v>0</v>
      </c>
      <c r="AM4039" s="29" t="s">
        <v>28</v>
      </c>
      <c r="AN4039" s="158" t="s">
        <v>28</v>
      </c>
      <c r="AO4039" s="29" t="s">
        <v>28</v>
      </c>
      <c r="AP4039" s="29">
        <v>20</v>
      </c>
      <c r="AQ4039" s="29"/>
      <c r="AR4039" s="29"/>
      <c r="AS4039" s="29"/>
      <c r="AT4039" s="29"/>
      <c r="AU4039" s="144"/>
      <c r="AV4039" s="36" t="s">
        <v>28</v>
      </c>
      <c r="AW4039" s="102">
        <v>42551</v>
      </c>
      <c r="AX4039" s="129" t="s">
        <v>33</v>
      </c>
      <c r="AY4039" s="106">
        <v>726</v>
      </c>
      <c r="BD4039" t="s">
        <v>1724</v>
      </c>
      <c r="BE4039" t="s">
        <v>4633</v>
      </c>
      <c r="BF4039" t="s">
        <v>4747</v>
      </c>
      <c r="BH4039" t="str">
        <f t="shared" si="876"/>
        <v>AV</v>
      </c>
      <c r="BJ4039" t="str">
        <f t="shared" si="877"/>
        <v>OK</v>
      </c>
      <c r="BK4039" s="130">
        <v>348.03</v>
      </c>
      <c r="BL4039" s="130" t="s">
        <v>37</v>
      </c>
      <c r="BM4039" s="131" t="s">
        <v>33</v>
      </c>
      <c r="BN4039" s="131" t="e">
        <v>#VALUE!</v>
      </c>
      <c r="BO4039">
        <v>348.03</v>
      </c>
      <c r="BP4039">
        <v>0</v>
      </c>
    </row>
    <row r="4040" spans="1:68" ht="25.2" x14ac:dyDescent="0.3">
      <c r="A4040" s="1"/>
      <c r="B4040" s="47">
        <v>3679</v>
      </c>
      <c r="C4040" s="45">
        <v>1051190</v>
      </c>
      <c r="D4040" s="29"/>
      <c r="E4040" s="29"/>
      <c r="F4040" s="31" t="s">
        <v>3248</v>
      </c>
      <c r="G4040" s="29" t="s">
        <v>47</v>
      </c>
      <c r="H4040" s="70" t="s">
        <v>4779</v>
      </c>
      <c r="I4040" s="148" t="s">
        <v>33</v>
      </c>
      <c r="J4040" s="147" t="s">
        <v>33</v>
      </c>
      <c r="K4040" s="148" t="e">
        <v>#N/A</v>
      </c>
      <c r="L4040" s="148" t="s">
        <v>32</v>
      </c>
      <c r="M4040" s="147">
        <v>42551</v>
      </c>
      <c r="N4040" s="29" t="str">
        <f t="shared" si="873"/>
        <v/>
      </c>
      <c r="O4040" s="29" t="str">
        <f t="shared" si="874"/>
        <v/>
      </c>
      <c r="P4040" s="29" t="str">
        <f t="shared" si="875"/>
        <v/>
      </c>
      <c r="Q4040" s="29" t="str">
        <f t="shared" si="866"/>
        <v/>
      </c>
      <c r="R4040" s="29" t="str">
        <f t="shared" si="867"/>
        <v/>
      </c>
      <c r="S4040" s="29" t="str">
        <f t="shared" si="868"/>
        <v/>
      </c>
      <c r="T4040" s="29" t="str">
        <f t="shared" si="869"/>
        <v/>
      </c>
      <c r="U4040" s="29"/>
      <c r="V4040" s="29"/>
      <c r="W4040" s="38" t="s">
        <v>3180</v>
      </c>
      <c r="X4040" s="29" t="s">
        <v>158</v>
      </c>
      <c r="Y4040" s="146">
        <v>526</v>
      </c>
      <c r="Z4040" s="33">
        <v>674</v>
      </c>
      <c r="AA4040" s="34">
        <f t="shared" si="870"/>
        <v>0.28100000000000003</v>
      </c>
      <c r="AB4040" s="33">
        <f t="shared" si="871"/>
        <v>674</v>
      </c>
      <c r="AC4040" s="34">
        <f t="shared" si="872"/>
        <v>0.28137055617532786</v>
      </c>
      <c r="AD4040" s="145">
        <f t="shared" si="878"/>
        <v>561.66700000000003</v>
      </c>
      <c r="AE4040" s="105">
        <v>438.33300000000003</v>
      </c>
      <c r="AF4040" s="34" t="s">
        <v>36</v>
      </c>
      <c r="AG4040" s="34" t="s">
        <v>36</v>
      </c>
      <c r="AH4040" s="34" t="s">
        <v>36</v>
      </c>
      <c r="AI4040" s="29">
        <v>0.26</v>
      </c>
      <c r="AJ4040" s="29">
        <v>1.0800000000000001E-2</v>
      </c>
      <c r="AK4040" s="29">
        <v>49</v>
      </c>
      <c r="AL4040" s="29">
        <v>0</v>
      </c>
      <c r="AM4040" s="29" t="s">
        <v>28</v>
      </c>
      <c r="AN4040" s="158" t="s">
        <v>28</v>
      </c>
      <c r="AO4040" s="29" t="s">
        <v>28</v>
      </c>
      <c r="AP4040" s="29">
        <v>10</v>
      </c>
      <c r="AQ4040" s="29"/>
      <c r="AR4040" s="29"/>
      <c r="AS4040" s="29"/>
      <c r="AT4040" s="29"/>
      <c r="AU4040" s="144"/>
      <c r="AV4040" s="36" t="s">
        <v>28</v>
      </c>
      <c r="AW4040" s="102">
        <v>42551</v>
      </c>
      <c r="AX4040" s="129" t="s">
        <v>33</v>
      </c>
      <c r="AY4040" s="106">
        <v>1020</v>
      </c>
      <c r="BD4040" t="s">
        <v>1724</v>
      </c>
      <c r="BE4040" t="s">
        <v>4633</v>
      </c>
      <c r="BF4040" t="s">
        <v>4747</v>
      </c>
      <c r="BH4040" t="str">
        <f t="shared" si="876"/>
        <v>AV</v>
      </c>
      <c r="BJ4040" t="str">
        <f t="shared" si="877"/>
        <v>OK</v>
      </c>
      <c r="BK4040" s="130">
        <v>674</v>
      </c>
      <c r="BL4040" s="130" t="s">
        <v>37</v>
      </c>
      <c r="BM4040" s="131" t="s">
        <v>33</v>
      </c>
      <c r="BN4040" s="131" t="e">
        <v>#VALUE!</v>
      </c>
      <c r="BO4040">
        <v>674</v>
      </c>
      <c r="BP4040">
        <v>0</v>
      </c>
    </row>
    <row r="4041" spans="1:68" ht="25.2" x14ac:dyDescent="0.3">
      <c r="A4041" s="1"/>
      <c r="B4041" s="47">
        <v>3680</v>
      </c>
      <c r="C4041" s="45">
        <v>1053722</v>
      </c>
      <c r="D4041" s="29"/>
      <c r="E4041" s="29"/>
      <c r="F4041" s="31" t="s">
        <v>3249</v>
      </c>
      <c r="G4041" s="29" t="s">
        <v>31</v>
      </c>
      <c r="H4041" s="29"/>
      <c r="I4041" s="148" t="s">
        <v>33</v>
      </c>
      <c r="J4041" s="147" t="s">
        <v>33</v>
      </c>
      <c r="K4041" s="148" t="e">
        <v>#N/A</v>
      </c>
      <c r="L4041" s="148" t="s">
        <v>32</v>
      </c>
      <c r="M4041" s="147" t="s">
        <v>33</v>
      </c>
      <c r="N4041" s="29" t="str">
        <f t="shared" si="873"/>
        <v/>
      </c>
      <c r="O4041" s="29" t="str">
        <f t="shared" si="874"/>
        <v/>
      </c>
      <c r="P4041" s="29" t="str">
        <f t="shared" si="875"/>
        <v/>
      </c>
      <c r="Q4041" s="29" t="str">
        <f t="shared" si="866"/>
        <v/>
      </c>
      <c r="R4041" s="29" t="str">
        <f t="shared" si="867"/>
        <v/>
      </c>
      <c r="S4041" s="29" t="str">
        <f t="shared" si="868"/>
        <v/>
      </c>
      <c r="T4041" s="29" t="str">
        <f t="shared" si="869"/>
        <v/>
      </c>
      <c r="U4041" s="29"/>
      <c r="V4041" s="29"/>
      <c r="W4041" s="38" t="s">
        <v>3180</v>
      </c>
      <c r="X4041" s="29" t="s">
        <v>158</v>
      </c>
      <c r="Y4041" s="146">
        <v>423.82</v>
      </c>
      <c r="Z4041" s="33">
        <v>542</v>
      </c>
      <c r="AA4041" s="34">
        <f t="shared" si="870"/>
        <v>0.27900000000000003</v>
      </c>
      <c r="AB4041" s="33">
        <f t="shared" si="871"/>
        <v>542</v>
      </c>
      <c r="AC4041" s="34">
        <f t="shared" si="872"/>
        <v>0.27884694336930144</v>
      </c>
      <c r="AD4041" s="145">
        <f t="shared" si="878"/>
        <v>451.66699999999997</v>
      </c>
      <c r="AE4041" s="105">
        <v>353.18299999999999</v>
      </c>
      <c r="AF4041" s="34" t="s">
        <v>36</v>
      </c>
      <c r="AG4041" s="34" t="s">
        <v>36</v>
      </c>
      <c r="AH4041" s="34" t="s">
        <v>36</v>
      </c>
      <c r="AI4041" s="29">
        <v>0.129</v>
      </c>
      <c r="AJ4041" s="29">
        <v>4.3299999999999996E-3</v>
      </c>
      <c r="AK4041" s="29">
        <v>0</v>
      </c>
      <c r="AL4041" s="29">
        <v>0</v>
      </c>
      <c r="AM4041" s="29" t="s">
        <v>28</v>
      </c>
      <c r="AN4041" s="44" t="s">
        <v>27</v>
      </c>
      <c r="AO4041" s="29" t="s">
        <v>28</v>
      </c>
      <c r="AP4041" s="29">
        <v>25</v>
      </c>
      <c r="AQ4041" s="29"/>
      <c r="AR4041" s="29"/>
      <c r="AS4041" s="29"/>
      <c r="AT4041" s="29"/>
      <c r="AU4041" s="144"/>
      <c r="AV4041" s="36" t="s">
        <v>28</v>
      </c>
      <c r="AW4041" s="102" t="s">
        <v>33</v>
      </c>
      <c r="AX4041" s="129" t="s">
        <v>33</v>
      </c>
      <c r="AY4041" s="106">
        <v>175</v>
      </c>
      <c r="BD4041" t="s">
        <v>1724</v>
      </c>
      <c r="BE4041" t="s">
        <v>4633</v>
      </c>
      <c r="BF4041" t="s">
        <v>4747</v>
      </c>
      <c r="BH4041" t="str">
        <f t="shared" si="876"/>
        <v/>
      </c>
      <c r="BJ4041" t="str">
        <f t="shared" si="877"/>
        <v>OK</v>
      </c>
      <c r="BK4041" s="130" t="s">
        <v>5302</v>
      </c>
      <c r="BL4041" s="130" t="e">
        <v>#VALUE!</v>
      </c>
      <c r="BM4041" s="131" t="s">
        <v>33</v>
      </c>
      <c r="BN4041" s="131" t="e">
        <v>#VALUE!</v>
      </c>
      <c r="BO4041" t="e">
        <v>#N/A</v>
      </c>
      <c r="BP4041">
        <v>0</v>
      </c>
    </row>
    <row r="4042" spans="1:68" ht="25.2" x14ac:dyDescent="0.3">
      <c r="A4042" s="1"/>
      <c r="B4042" s="47">
        <v>3681</v>
      </c>
      <c r="C4042" s="45">
        <v>1051191</v>
      </c>
      <c r="D4042" s="29"/>
      <c r="E4042" s="29"/>
      <c r="F4042" s="31" t="s">
        <v>3250</v>
      </c>
      <c r="G4042" s="29" t="s">
        <v>31</v>
      </c>
      <c r="H4042" s="29"/>
      <c r="I4042" s="148" t="s">
        <v>33</v>
      </c>
      <c r="J4042" s="147" t="s">
        <v>33</v>
      </c>
      <c r="K4042" s="148" t="e">
        <v>#N/A</v>
      </c>
      <c r="L4042" s="148" t="s">
        <v>32</v>
      </c>
      <c r="M4042" s="147">
        <v>42551</v>
      </c>
      <c r="N4042" s="29" t="str">
        <f t="shared" si="873"/>
        <v/>
      </c>
      <c r="O4042" s="29" t="str">
        <f t="shared" si="874"/>
        <v/>
      </c>
      <c r="P4042" s="29" t="str">
        <f t="shared" si="875"/>
        <v/>
      </c>
      <c r="Q4042" s="29" t="str">
        <f t="shared" si="866"/>
        <v/>
      </c>
      <c r="R4042" s="29" t="str">
        <f t="shared" si="867"/>
        <v/>
      </c>
      <c r="S4042" s="29" t="str">
        <f t="shared" si="868"/>
        <v/>
      </c>
      <c r="T4042" s="29" t="str">
        <f t="shared" si="869"/>
        <v/>
      </c>
      <c r="U4042" s="29"/>
      <c r="V4042" s="29"/>
      <c r="W4042" s="38" t="s">
        <v>3180</v>
      </c>
      <c r="X4042" s="29" t="s">
        <v>158</v>
      </c>
      <c r="Y4042" s="146">
        <v>605</v>
      </c>
      <c r="Z4042" s="33">
        <v>775</v>
      </c>
      <c r="AA4042" s="34">
        <f t="shared" si="870"/>
        <v>0.28100000000000003</v>
      </c>
      <c r="AB4042" s="33">
        <f t="shared" si="871"/>
        <v>775</v>
      </c>
      <c r="AC4042" s="34">
        <f t="shared" si="872"/>
        <v>0.28099022744447771</v>
      </c>
      <c r="AD4042" s="145">
        <f t="shared" si="878"/>
        <v>645.83299999999997</v>
      </c>
      <c r="AE4042" s="105">
        <v>504.16699999999997</v>
      </c>
      <c r="AF4042" s="34" t="s">
        <v>36</v>
      </c>
      <c r="AG4042" s="34" t="s">
        <v>36</v>
      </c>
      <c r="AH4042" s="34" t="s">
        <v>36</v>
      </c>
      <c r="AI4042" s="29">
        <v>0.33</v>
      </c>
      <c r="AJ4042" s="29">
        <v>1.0800000000000001E-2</v>
      </c>
      <c r="AK4042" s="29">
        <v>0</v>
      </c>
      <c r="AL4042" s="29">
        <v>0</v>
      </c>
      <c r="AM4042" s="29" t="s">
        <v>28</v>
      </c>
      <c r="AN4042" s="44" t="s">
        <v>27</v>
      </c>
      <c r="AO4042" s="29" t="s">
        <v>28</v>
      </c>
      <c r="AP4042" s="29">
        <v>1</v>
      </c>
      <c r="AQ4042" s="29"/>
      <c r="AR4042" s="29"/>
      <c r="AS4042" s="29"/>
      <c r="AT4042" s="29"/>
      <c r="AU4042" s="144"/>
      <c r="AV4042" s="36" t="s">
        <v>28</v>
      </c>
      <c r="AW4042" s="102" t="s">
        <v>33</v>
      </c>
      <c r="AX4042" s="129" t="s">
        <v>33</v>
      </c>
      <c r="AY4042" s="106">
        <v>231</v>
      </c>
      <c r="BD4042" t="s">
        <v>1724</v>
      </c>
      <c r="BE4042" t="s">
        <v>4633</v>
      </c>
      <c r="BF4042" t="s">
        <v>4747</v>
      </c>
      <c r="BH4042" t="str">
        <f t="shared" si="876"/>
        <v/>
      </c>
      <c r="BJ4042" t="str">
        <f t="shared" si="877"/>
        <v>OK</v>
      </c>
      <c r="BK4042" s="130" t="s">
        <v>5302</v>
      </c>
      <c r="BL4042" s="130" t="e">
        <v>#VALUE!</v>
      </c>
      <c r="BM4042" s="131" t="s">
        <v>33</v>
      </c>
      <c r="BN4042" s="131" t="e">
        <v>#VALUE!</v>
      </c>
      <c r="BO4042" t="e">
        <v>#N/A</v>
      </c>
      <c r="BP4042">
        <v>0</v>
      </c>
    </row>
    <row r="4043" spans="1:68" ht="25.2" x14ac:dyDescent="0.3">
      <c r="A4043" s="1"/>
      <c r="B4043" s="47">
        <v>3682</v>
      </c>
      <c r="C4043" s="45">
        <v>1051192</v>
      </c>
      <c r="D4043" s="29"/>
      <c r="E4043" s="29"/>
      <c r="F4043" s="31" t="s">
        <v>3251</v>
      </c>
      <c r="G4043" s="29" t="s">
        <v>31</v>
      </c>
      <c r="H4043" s="29"/>
      <c r="I4043" s="148" t="s">
        <v>33</v>
      </c>
      <c r="J4043" s="147" t="s">
        <v>33</v>
      </c>
      <c r="K4043" s="148" t="e">
        <v>#N/A</v>
      </c>
      <c r="L4043" s="148" t="s">
        <v>32</v>
      </c>
      <c r="M4043" s="147">
        <v>42551</v>
      </c>
      <c r="N4043" s="29" t="str">
        <f t="shared" si="873"/>
        <v/>
      </c>
      <c r="O4043" s="29" t="str">
        <f t="shared" si="874"/>
        <v/>
      </c>
      <c r="P4043" s="29" t="str">
        <f t="shared" si="875"/>
        <v/>
      </c>
      <c r="Q4043" s="29" t="str">
        <f t="shared" si="866"/>
        <v/>
      </c>
      <c r="R4043" s="29" t="str">
        <f t="shared" si="867"/>
        <v/>
      </c>
      <c r="S4043" s="29" t="str">
        <f t="shared" si="868"/>
        <v/>
      </c>
      <c r="T4043" s="29" t="str">
        <f t="shared" si="869"/>
        <v/>
      </c>
      <c r="U4043" s="29"/>
      <c r="V4043" s="29"/>
      <c r="W4043" s="38" t="s">
        <v>3180</v>
      </c>
      <c r="X4043" s="29" t="s">
        <v>158</v>
      </c>
      <c r="Y4043" s="146">
        <v>185.09</v>
      </c>
      <c r="Z4043" s="33">
        <v>236.92</v>
      </c>
      <c r="AA4043" s="34">
        <f t="shared" si="870"/>
        <v>0.28000000000000003</v>
      </c>
      <c r="AB4043" s="33">
        <f t="shared" si="871"/>
        <v>236.92</v>
      </c>
      <c r="AC4043" s="34">
        <f t="shared" si="872"/>
        <v>0.28002100595168633</v>
      </c>
      <c r="AD4043" s="145">
        <f t="shared" si="878"/>
        <v>197.43299999999999</v>
      </c>
      <c r="AE4043" s="105">
        <v>154.24199999999999</v>
      </c>
      <c r="AF4043" s="34" t="s">
        <v>36</v>
      </c>
      <c r="AG4043" s="34" t="s">
        <v>36</v>
      </c>
      <c r="AH4043" s="34" t="s">
        <v>36</v>
      </c>
      <c r="AI4043" s="29">
        <v>0.02</v>
      </c>
      <c r="AJ4043" s="29">
        <v>3.3E-4</v>
      </c>
      <c r="AK4043" s="29">
        <v>0</v>
      </c>
      <c r="AL4043" s="29">
        <v>0</v>
      </c>
      <c r="AM4043" s="29" t="s">
        <v>28</v>
      </c>
      <c r="AN4043" s="44" t="s">
        <v>27</v>
      </c>
      <c r="AO4043" s="29" t="s">
        <v>28</v>
      </c>
      <c r="AP4043" s="29">
        <v>1</v>
      </c>
      <c r="AQ4043" s="29"/>
      <c r="AR4043" s="29"/>
      <c r="AS4043" s="29"/>
      <c r="AT4043" s="29"/>
      <c r="AU4043" s="144"/>
      <c r="AV4043" s="36" t="s">
        <v>28</v>
      </c>
      <c r="AW4043" s="102">
        <v>42551</v>
      </c>
      <c r="AX4043" s="129" t="s">
        <v>33</v>
      </c>
      <c r="AY4043" s="106">
        <v>80</v>
      </c>
      <c r="BD4043" t="s">
        <v>1724</v>
      </c>
      <c r="BE4043" t="s">
        <v>4633</v>
      </c>
      <c r="BF4043">
        <v>0</v>
      </c>
      <c r="BH4043" t="str">
        <f t="shared" si="876"/>
        <v/>
      </c>
      <c r="BJ4043" t="str">
        <f t="shared" si="877"/>
        <v>OK</v>
      </c>
      <c r="BK4043" s="130" t="s">
        <v>5302</v>
      </c>
      <c r="BL4043" s="130" t="e">
        <v>#VALUE!</v>
      </c>
      <c r="BM4043" s="131" t="s">
        <v>33</v>
      </c>
      <c r="BN4043" s="131" t="e">
        <v>#VALUE!</v>
      </c>
      <c r="BO4043" t="e">
        <v>#N/A</v>
      </c>
      <c r="BP4043">
        <v>0</v>
      </c>
    </row>
    <row r="4044" spans="1:68" ht="25.2" x14ac:dyDescent="0.3">
      <c r="A4044" s="1"/>
      <c r="B4044" s="47">
        <v>3683</v>
      </c>
      <c r="C4044" s="45">
        <v>1051194</v>
      </c>
      <c r="D4044" s="29"/>
      <c r="E4044" s="29"/>
      <c r="F4044" s="31" t="s">
        <v>3252</v>
      </c>
      <c r="G4044" s="29" t="s">
        <v>31</v>
      </c>
      <c r="H4044" s="29"/>
      <c r="I4044" s="148" t="s">
        <v>33</v>
      </c>
      <c r="J4044" s="147" t="s">
        <v>33</v>
      </c>
      <c r="K4044" s="148" t="e">
        <v>#N/A</v>
      </c>
      <c r="L4044" s="148" t="s">
        <v>32</v>
      </c>
      <c r="M4044" s="147">
        <v>42551</v>
      </c>
      <c r="N4044" s="29" t="str">
        <f t="shared" si="873"/>
        <v/>
      </c>
      <c r="O4044" s="29" t="str">
        <f t="shared" si="874"/>
        <v/>
      </c>
      <c r="P4044" s="29" t="str">
        <f t="shared" si="875"/>
        <v/>
      </c>
      <c r="Q4044" s="29" t="str">
        <f t="shared" si="866"/>
        <v/>
      </c>
      <c r="R4044" s="29" t="str">
        <f t="shared" si="867"/>
        <v/>
      </c>
      <c r="S4044" s="29" t="str">
        <f t="shared" si="868"/>
        <v/>
      </c>
      <c r="T4044" s="29" t="str">
        <f t="shared" si="869"/>
        <v/>
      </c>
      <c r="U4044" s="29"/>
      <c r="V4044" s="29"/>
      <c r="W4044" s="38" t="s">
        <v>3180</v>
      </c>
      <c r="X4044" s="29" t="s">
        <v>158</v>
      </c>
      <c r="Y4044" s="146">
        <v>239.17</v>
      </c>
      <c r="Z4044" s="33">
        <v>306.14</v>
      </c>
      <c r="AA4044" s="34">
        <f t="shared" si="870"/>
        <v>0.28000000000000003</v>
      </c>
      <c r="AB4044" s="33">
        <f t="shared" si="871"/>
        <v>306.14</v>
      </c>
      <c r="AC4044" s="34">
        <f t="shared" si="872"/>
        <v>0.2800138479137817</v>
      </c>
      <c r="AD4044" s="145">
        <f t="shared" si="878"/>
        <v>255.11699999999999</v>
      </c>
      <c r="AE4044" s="105">
        <v>199.30799999999999</v>
      </c>
      <c r="AF4044" s="34" t="s">
        <v>36</v>
      </c>
      <c r="AG4044" s="34" t="s">
        <v>36</v>
      </c>
      <c r="AH4044" s="34" t="s">
        <v>36</v>
      </c>
      <c r="AI4044" s="29">
        <v>3.5000000000000003E-2</v>
      </c>
      <c r="AJ4044" s="29">
        <v>8.9999999999999998E-4</v>
      </c>
      <c r="AK4044" s="29">
        <v>0</v>
      </c>
      <c r="AL4044" s="29">
        <v>0</v>
      </c>
      <c r="AM4044" s="29" t="s">
        <v>28</v>
      </c>
      <c r="AN4044" s="44" t="s">
        <v>27</v>
      </c>
      <c r="AO4044" s="29" t="s">
        <v>28</v>
      </c>
      <c r="AP4044" s="29">
        <v>30</v>
      </c>
      <c r="AQ4044" s="29"/>
      <c r="AR4044" s="29"/>
      <c r="AS4044" s="29"/>
      <c r="AT4044" s="29"/>
      <c r="AU4044" s="144"/>
      <c r="AV4044" s="36" t="s">
        <v>28</v>
      </c>
      <c r="AW4044" s="102">
        <v>42551</v>
      </c>
      <c r="AX4044" s="129" t="s">
        <v>33</v>
      </c>
      <c r="AY4044" s="106">
        <v>30</v>
      </c>
      <c r="BD4044" t="s">
        <v>1724</v>
      </c>
      <c r="BE4044" t="s">
        <v>4633</v>
      </c>
      <c r="BF4044" t="s">
        <v>4747</v>
      </c>
      <c r="BH4044" t="str">
        <f t="shared" si="876"/>
        <v/>
      </c>
      <c r="BJ4044" t="str">
        <f t="shared" si="877"/>
        <v>OK</v>
      </c>
      <c r="BK4044" s="130" t="s">
        <v>5302</v>
      </c>
      <c r="BL4044" s="130" t="e">
        <v>#VALUE!</v>
      </c>
      <c r="BM4044" s="131" t="s">
        <v>33</v>
      </c>
      <c r="BN4044" s="131" t="e">
        <v>#VALUE!</v>
      </c>
      <c r="BO4044" t="e">
        <v>#N/A</v>
      </c>
      <c r="BP4044">
        <v>0</v>
      </c>
    </row>
    <row r="4045" spans="1:68" ht="25.2" x14ac:dyDescent="0.3">
      <c r="A4045" s="1"/>
      <c r="B4045" s="47">
        <v>3684</v>
      </c>
      <c r="C4045" s="45">
        <v>1051195</v>
      </c>
      <c r="D4045" s="29"/>
      <c r="E4045" s="29"/>
      <c r="F4045" s="31" t="s">
        <v>3253</v>
      </c>
      <c r="G4045" s="29" t="s">
        <v>31</v>
      </c>
      <c r="H4045" s="29"/>
      <c r="I4045" s="148" t="s">
        <v>33</v>
      </c>
      <c r="J4045" s="147" t="s">
        <v>33</v>
      </c>
      <c r="K4045" s="148" t="e">
        <v>#N/A</v>
      </c>
      <c r="L4045" s="148" t="s">
        <v>32</v>
      </c>
      <c r="M4045" s="147">
        <v>42551</v>
      </c>
      <c r="N4045" s="29" t="str">
        <f t="shared" si="873"/>
        <v/>
      </c>
      <c r="O4045" s="29" t="str">
        <f t="shared" si="874"/>
        <v/>
      </c>
      <c r="P4045" s="29" t="str">
        <f t="shared" si="875"/>
        <v/>
      </c>
      <c r="Q4045" s="29" t="str">
        <f t="shared" si="866"/>
        <v/>
      </c>
      <c r="R4045" s="29" t="str">
        <f t="shared" si="867"/>
        <v/>
      </c>
      <c r="S4045" s="29" t="str">
        <f t="shared" si="868"/>
        <v/>
      </c>
      <c r="T4045" s="29" t="str">
        <f t="shared" si="869"/>
        <v/>
      </c>
      <c r="U4045" s="29"/>
      <c r="V4045" s="29"/>
      <c r="W4045" s="38" t="s">
        <v>3180</v>
      </c>
      <c r="X4045" s="29" t="s">
        <v>158</v>
      </c>
      <c r="Y4045" s="146">
        <v>303.04000000000002</v>
      </c>
      <c r="Z4045" s="33">
        <v>387.89</v>
      </c>
      <c r="AA4045" s="34">
        <f t="shared" si="870"/>
        <v>0.28000000000000003</v>
      </c>
      <c r="AB4045" s="33">
        <f t="shared" si="871"/>
        <v>387.89</v>
      </c>
      <c r="AC4045" s="34">
        <f t="shared" si="872"/>
        <v>0.2799990496291575</v>
      </c>
      <c r="AD4045" s="145">
        <f t="shared" si="878"/>
        <v>323.24200000000002</v>
      </c>
      <c r="AE4045" s="105">
        <v>252.53299999999999</v>
      </c>
      <c r="AF4045" s="34" t="s">
        <v>36</v>
      </c>
      <c r="AG4045" s="34" t="s">
        <v>36</v>
      </c>
      <c r="AH4045" s="34" t="s">
        <v>36</v>
      </c>
      <c r="AI4045" s="29">
        <v>7.3999999999999996E-2</v>
      </c>
      <c r="AJ4045" s="29">
        <v>2.16E-3</v>
      </c>
      <c r="AK4045" s="29">
        <v>0</v>
      </c>
      <c r="AL4045" s="29">
        <v>0</v>
      </c>
      <c r="AM4045" s="29" t="s">
        <v>28</v>
      </c>
      <c r="AN4045" s="44" t="s">
        <v>27</v>
      </c>
      <c r="AO4045" s="29" t="s">
        <v>28</v>
      </c>
      <c r="AP4045" s="29">
        <v>25</v>
      </c>
      <c r="AQ4045" s="29"/>
      <c r="AR4045" s="29"/>
      <c r="AS4045" s="29"/>
      <c r="AT4045" s="29"/>
      <c r="AU4045" s="144"/>
      <c r="AV4045" s="36" t="s">
        <v>28</v>
      </c>
      <c r="AW4045" s="102">
        <v>42551</v>
      </c>
      <c r="AX4045" s="129" t="s">
        <v>33</v>
      </c>
      <c r="AY4045" s="106">
        <v>250</v>
      </c>
      <c r="BD4045" t="s">
        <v>1724</v>
      </c>
      <c r="BE4045" t="s">
        <v>4633</v>
      </c>
      <c r="BF4045" t="s">
        <v>4747</v>
      </c>
      <c r="BH4045" t="str">
        <f t="shared" si="876"/>
        <v/>
      </c>
      <c r="BJ4045" t="str">
        <f t="shared" si="877"/>
        <v>OK</v>
      </c>
      <c r="BK4045" s="130" t="s">
        <v>5302</v>
      </c>
      <c r="BL4045" s="130" t="e">
        <v>#VALUE!</v>
      </c>
      <c r="BM4045" s="131" t="s">
        <v>33</v>
      </c>
      <c r="BN4045" s="131" t="e">
        <v>#VALUE!</v>
      </c>
      <c r="BO4045" t="e">
        <v>#N/A</v>
      </c>
      <c r="BP4045">
        <v>0</v>
      </c>
    </row>
    <row r="4046" spans="1:68" ht="25.2" x14ac:dyDescent="0.3">
      <c r="A4046" s="1"/>
      <c r="B4046" s="47">
        <v>3685</v>
      </c>
      <c r="C4046" s="45">
        <v>1122306</v>
      </c>
      <c r="D4046" s="29">
        <v>1051196</v>
      </c>
      <c r="E4046" s="29"/>
      <c r="F4046" s="31" t="s">
        <v>3254</v>
      </c>
      <c r="G4046" s="29" t="s">
        <v>31</v>
      </c>
      <c r="H4046" s="29"/>
      <c r="I4046" s="148"/>
      <c r="J4046" s="147"/>
      <c r="K4046" s="148" t="e">
        <v>#N/A</v>
      </c>
      <c r="L4046" s="148"/>
      <c r="M4046" s="147"/>
      <c r="N4046" s="29">
        <f t="shared" si="873"/>
        <v>1051196</v>
      </c>
      <c r="O4046" s="29" t="str">
        <f t="shared" si="874"/>
        <v/>
      </c>
      <c r="P4046" s="29" t="str">
        <f t="shared" si="875"/>
        <v/>
      </c>
      <c r="Q4046" s="29" t="str">
        <f t="shared" si="866"/>
        <v/>
      </c>
      <c r="R4046" s="29" t="str">
        <f t="shared" si="867"/>
        <v/>
      </c>
      <c r="S4046" s="29" t="str">
        <f t="shared" si="868"/>
        <v/>
      </c>
      <c r="T4046" s="29" t="str">
        <f t="shared" si="869"/>
        <v/>
      </c>
      <c r="U4046" s="29"/>
      <c r="V4046" s="29"/>
      <c r="W4046" s="38" t="s">
        <v>3180</v>
      </c>
      <c r="X4046" s="29" t="s">
        <v>158</v>
      </c>
      <c r="Y4046" s="146">
        <v>460.85</v>
      </c>
      <c r="Z4046" s="33">
        <v>590</v>
      </c>
      <c r="AA4046" s="34">
        <f t="shared" si="870"/>
        <v>0.28000000000000003</v>
      </c>
      <c r="AB4046" s="33">
        <f t="shared" si="871"/>
        <v>590</v>
      </c>
      <c r="AC4046" s="34">
        <f t="shared" si="872"/>
        <v>0.28024278594528723</v>
      </c>
      <c r="AD4046" s="145">
        <f t="shared" si="878"/>
        <v>491.66699999999997</v>
      </c>
      <c r="AE4046" s="105">
        <v>384.04199999999997</v>
      </c>
      <c r="AF4046" s="34" t="s">
        <v>93</v>
      </c>
      <c r="AG4046" s="34" t="s">
        <v>93</v>
      </c>
      <c r="AH4046" s="34" t="s">
        <v>93</v>
      </c>
      <c r="AI4046" s="29">
        <v>0.188</v>
      </c>
      <c r="AJ4046" s="29">
        <v>5.4099999999999999E-3</v>
      </c>
      <c r="AK4046" s="29">
        <v>0</v>
      </c>
      <c r="AL4046" s="29">
        <v>0</v>
      </c>
      <c r="AM4046" s="29" t="s">
        <v>28</v>
      </c>
      <c r="AN4046" s="44" t="s">
        <v>27</v>
      </c>
      <c r="AO4046" s="29" t="s">
        <v>28</v>
      </c>
      <c r="AP4046" s="29">
        <v>20</v>
      </c>
      <c r="AQ4046" s="29"/>
      <c r="AR4046" s="29"/>
      <c r="AS4046" s="29"/>
      <c r="AT4046" s="29"/>
      <c r="AU4046" s="144"/>
      <c r="AV4046" s="36"/>
      <c r="AW4046" s="102">
        <v>44522</v>
      </c>
      <c r="AX4046" s="129" t="s">
        <v>33</v>
      </c>
      <c r="AY4046" s="106" t="e">
        <v>#N/A</v>
      </c>
      <c r="BD4046" t="s">
        <v>1724</v>
      </c>
      <c r="BE4046">
        <v>0</v>
      </c>
      <c r="BF4046" t="s">
        <v>4747</v>
      </c>
      <c r="BH4046" t="str">
        <f t="shared" si="876"/>
        <v/>
      </c>
      <c r="BJ4046" t="str">
        <f t="shared" si="877"/>
        <v>OK</v>
      </c>
      <c r="BK4046" s="130" t="s">
        <v>5302</v>
      </c>
      <c r="BL4046" s="130" t="e">
        <v>#VALUE!</v>
      </c>
      <c r="BM4046" s="131">
        <v>590</v>
      </c>
      <c r="BN4046" s="131" t="s">
        <v>37</v>
      </c>
      <c r="BO4046" t="e">
        <v>#N/A</v>
      </c>
      <c r="BP4046">
        <v>0</v>
      </c>
    </row>
    <row r="4047" spans="1:68" ht="25.2" x14ac:dyDescent="0.3">
      <c r="A4047" s="1"/>
      <c r="B4047" s="47">
        <v>3686</v>
      </c>
      <c r="C4047" s="45">
        <v>1051196</v>
      </c>
      <c r="D4047" s="29"/>
      <c r="E4047" s="29"/>
      <c r="F4047" s="31" t="s">
        <v>3254</v>
      </c>
      <c r="G4047" s="29" t="s">
        <v>31</v>
      </c>
      <c r="H4047" s="70" t="s">
        <v>4313</v>
      </c>
      <c r="I4047" s="148" t="s">
        <v>33</v>
      </c>
      <c r="J4047" s="147" t="s">
        <v>33</v>
      </c>
      <c r="K4047" s="148" t="e">
        <v>#N/A</v>
      </c>
      <c r="L4047" s="148" t="s">
        <v>32</v>
      </c>
      <c r="M4047" s="147">
        <v>42551</v>
      </c>
      <c r="N4047" s="29" t="str">
        <f t="shared" si="873"/>
        <v/>
      </c>
      <c r="O4047" s="29" t="str">
        <f t="shared" si="874"/>
        <v/>
      </c>
      <c r="P4047" s="29" t="str">
        <f t="shared" si="875"/>
        <v/>
      </c>
      <c r="Q4047" s="29" t="str">
        <f t="shared" si="866"/>
        <v/>
      </c>
      <c r="R4047" s="29" t="str">
        <f t="shared" si="867"/>
        <v/>
      </c>
      <c r="S4047" s="29" t="str">
        <f t="shared" si="868"/>
        <v/>
      </c>
      <c r="T4047" s="29" t="str">
        <f t="shared" si="869"/>
        <v/>
      </c>
      <c r="U4047" s="29">
        <v>1122306</v>
      </c>
      <c r="V4047" s="29"/>
      <c r="W4047" s="38" t="s">
        <v>3180</v>
      </c>
      <c r="X4047" s="29" t="s">
        <v>158</v>
      </c>
      <c r="Y4047" s="146">
        <v>460.85</v>
      </c>
      <c r="Z4047" s="33">
        <v>590</v>
      </c>
      <c r="AA4047" s="34">
        <f t="shared" si="870"/>
        <v>0.28000000000000003</v>
      </c>
      <c r="AB4047" s="33">
        <f t="shared" si="871"/>
        <v>590</v>
      </c>
      <c r="AC4047" s="34">
        <f t="shared" si="872"/>
        <v>0.28024278594528723</v>
      </c>
      <c r="AD4047" s="145">
        <f t="shared" si="878"/>
        <v>491.66699999999997</v>
      </c>
      <c r="AE4047" s="105">
        <v>384.04199999999997</v>
      </c>
      <c r="AF4047" s="34" t="s">
        <v>70</v>
      </c>
      <c r="AG4047" s="34" t="s">
        <v>70</v>
      </c>
      <c r="AH4047" s="34" t="s">
        <v>70</v>
      </c>
      <c r="AI4047" s="29">
        <v>0.188</v>
      </c>
      <c r="AJ4047" s="29">
        <v>5.4099999999999999E-3</v>
      </c>
      <c r="AK4047" s="29">
        <v>0</v>
      </c>
      <c r="AL4047" s="29">
        <v>0</v>
      </c>
      <c r="AM4047" s="29" t="s">
        <v>28</v>
      </c>
      <c r="AN4047" s="44" t="s">
        <v>27</v>
      </c>
      <c r="AO4047" s="29" t="s">
        <v>28</v>
      </c>
      <c r="AP4047" s="29">
        <v>20</v>
      </c>
      <c r="AQ4047" s="29"/>
      <c r="AR4047" s="29"/>
      <c r="AS4047" s="29"/>
      <c r="AT4047" s="29"/>
      <c r="AU4047" s="144"/>
      <c r="AV4047" s="36" t="s">
        <v>28</v>
      </c>
      <c r="AW4047" s="102">
        <v>42551</v>
      </c>
      <c r="AX4047" s="129" t="s">
        <v>33</v>
      </c>
      <c r="AY4047" s="106">
        <v>140</v>
      </c>
      <c r="BD4047" t="s">
        <v>1724</v>
      </c>
      <c r="BE4047" t="s">
        <v>4633</v>
      </c>
      <c r="BF4047" t="s">
        <v>4747</v>
      </c>
      <c r="BH4047" t="str">
        <f t="shared" si="876"/>
        <v/>
      </c>
      <c r="BJ4047" t="str">
        <f t="shared" si="877"/>
        <v>OK</v>
      </c>
      <c r="BK4047" s="130" t="s">
        <v>5302</v>
      </c>
      <c r="BL4047" s="130" t="e">
        <v>#VALUE!</v>
      </c>
      <c r="BM4047" s="131" t="s">
        <v>33</v>
      </c>
      <c r="BN4047" s="131" t="e">
        <v>#VALUE!</v>
      </c>
      <c r="BO4047" t="e">
        <v>#N/A</v>
      </c>
      <c r="BP4047">
        <v>0</v>
      </c>
    </row>
    <row r="4048" spans="1:68" ht="25.2" x14ac:dyDescent="0.3">
      <c r="A4048" s="1"/>
      <c r="B4048" s="47">
        <v>3687</v>
      </c>
      <c r="C4048" s="45">
        <v>1051197</v>
      </c>
      <c r="D4048" s="29"/>
      <c r="E4048" s="29"/>
      <c r="F4048" s="31" t="s">
        <v>3255</v>
      </c>
      <c r="G4048" s="29" t="s">
        <v>31</v>
      </c>
      <c r="H4048" s="29"/>
      <c r="I4048" s="148" t="s">
        <v>33</v>
      </c>
      <c r="J4048" s="147" t="s">
        <v>33</v>
      </c>
      <c r="K4048" s="148" t="e">
        <v>#N/A</v>
      </c>
      <c r="L4048" s="148" t="s">
        <v>32</v>
      </c>
      <c r="M4048" s="147" t="s">
        <v>33</v>
      </c>
      <c r="N4048" s="29" t="str">
        <f t="shared" si="873"/>
        <v/>
      </c>
      <c r="O4048" s="29" t="str">
        <f t="shared" si="874"/>
        <v/>
      </c>
      <c r="P4048" s="29" t="str">
        <f t="shared" si="875"/>
        <v/>
      </c>
      <c r="Q4048" s="29" t="str">
        <f t="shared" si="866"/>
        <v/>
      </c>
      <c r="R4048" s="29" t="str">
        <f t="shared" si="867"/>
        <v/>
      </c>
      <c r="S4048" s="29" t="str">
        <f t="shared" si="868"/>
        <v/>
      </c>
      <c r="T4048" s="29" t="str">
        <f t="shared" si="869"/>
        <v/>
      </c>
      <c r="U4048" s="29"/>
      <c r="V4048" s="29"/>
      <c r="W4048" s="38" t="s">
        <v>3180</v>
      </c>
      <c r="X4048" s="29" t="s">
        <v>158</v>
      </c>
      <c r="Y4048" s="146">
        <v>436.81</v>
      </c>
      <c r="Z4048" s="33">
        <v>559</v>
      </c>
      <c r="AA4048" s="34">
        <f t="shared" si="870"/>
        <v>0.28000000000000003</v>
      </c>
      <c r="AB4048" s="33">
        <f t="shared" si="871"/>
        <v>559</v>
      </c>
      <c r="AC4048" s="34">
        <f t="shared" si="872"/>
        <v>0.27973286301399986</v>
      </c>
      <c r="AD4048" s="145">
        <f t="shared" si="878"/>
        <v>465.83300000000003</v>
      </c>
      <c r="AE4048" s="105">
        <v>364.00799999999998</v>
      </c>
      <c r="AF4048" s="34" t="s">
        <v>36</v>
      </c>
      <c r="AG4048" s="34" t="s">
        <v>36</v>
      </c>
      <c r="AH4048" s="34" t="s">
        <v>36</v>
      </c>
      <c r="AI4048" s="29">
        <v>0.02</v>
      </c>
      <c r="AJ4048" s="29">
        <v>3.3E-4</v>
      </c>
      <c r="AK4048" s="29">
        <v>0</v>
      </c>
      <c r="AL4048" s="29">
        <v>0</v>
      </c>
      <c r="AM4048" s="29" t="s">
        <v>28</v>
      </c>
      <c r="AN4048" s="44" t="s">
        <v>27</v>
      </c>
      <c r="AO4048" s="29" t="s">
        <v>28</v>
      </c>
      <c r="AP4048" s="29">
        <v>1</v>
      </c>
      <c r="AQ4048" s="29"/>
      <c r="AR4048" s="29"/>
      <c r="AS4048" s="29"/>
      <c r="AT4048" s="29"/>
      <c r="AU4048" s="144"/>
      <c r="AV4048" s="36" t="s">
        <v>28</v>
      </c>
      <c r="AW4048" s="102">
        <v>42551</v>
      </c>
      <c r="AX4048" s="129" t="s">
        <v>33</v>
      </c>
      <c r="AY4048" s="106">
        <v>10</v>
      </c>
      <c r="BD4048" t="s">
        <v>1724</v>
      </c>
      <c r="BE4048" t="s">
        <v>4633</v>
      </c>
      <c r="BF4048">
        <v>0</v>
      </c>
      <c r="BH4048" t="str">
        <f t="shared" si="876"/>
        <v/>
      </c>
      <c r="BJ4048" t="str">
        <f t="shared" si="877"/>
        <v>OK</v>
      </c>
      <c r="BK4048" s="130" t="s">
        <v>5302</v>
      </c>
      <c r="BL4048" s="130" t="e">
        <v>#VALUE!</v>
      </c>
      <c r="BM4048" s="131" t="s">
        <v>33</v>
      </c>
      <c r="BN4048" s="131" t="e">
        <v>#VALUE!</v>
      </c>
      <c r="BO4048" t="e">
        <v>#N/A</v>
      </c>
      <c r="BP4048">
        <v>0</v>
      </c>
    </row>
    <row r="4049" spans="1:68" ht="25.2" x14ac:dyDescent="0.3">
      <c r="A4049" s="1"/>
      <c r="B4049" s="47">
        <v>3688</v>
      </c>
      <c r="C4049" s="45">
        <v>1051198</v>
      </c>
      <c r="D4049" s="29"/>
      <c r="E4049" s="29"/>
      <c r="F4049" s="31" t="s">
        <v>3256</v>
      </c>
      <c r="G4049" s="29" t="s">
        <v>31</v>
      </c>
      <c r="H4049" s="29"/>
      <c r="I4049" s="148" t="s">
        <v>33</v>
      </c>
      <c r="J4049" s="147" t="s">
        <v>33</v>
      </c>
      <c r="K4049" s="148" t="e">
        <v>#N/A</v>
      </c>
      <c r="L4049" s="148" t="s">
        <v>32</v>
      </c>
      <c r="M4049" s="147">
        <v>42551</v>
      </c>
      <c r="N4049" s="29" t="str">
        <f t="shared" si="873"/>
        <v/>
      </c>
      <c r="O4049" s="29" t="str">
        <f t="shared" si="874"/>
        <v/>
      </c>
      <c r="P4049" s="29" t="str">
        <f t="shared" si="875"/>
        <v/>
      </c>
      <c r="Q4049" s="29" t="str">
        <f t="shared" si="866"/>
        <v/>
      </c>
      <c r="R4049" s="29" t="str">
        <f t="shared" si="867"/>
        <v/>
      </c>
      <c r="S4049" s="29" t="str">
        <f t="shared" si="868"/>
        <v/>
      </c>
      <c r="T4049" s="29" t="str">
        <f t="shared" si="869"/>
        <v/>
      </c>
      <c r="U4049" s="29"/>
      <c r="V4049" s="29"/>
      <c r="W4049" s="38" t="s">
        <v>3180</v>
      </c>
      <c r="X4049" s="29" t="s">
        <v>158</v>
      </c>
      <c r="Y4049" s="146">
        <v>288.74</v>
      </c>
      <c r="Z4049" s="33">
        <v>369.58</v>
      </c>
      <c r="AA4049" s="34">
        <f t="shared" si="870"/>
        <v>0.28000000000000003</v>
      </c>
      <c r="AB4049" s="33">
        <f t="shared" si="871"/>
        <v>369.58</v>
      </c>
      <c r="AC4049" s="34">
        <f t="shared" si="872"/>
        <v>0.27997190555945761</v>
      </c>
      <c r="AD4049" s="145">
        <f t="shared" si="878"/>
        <v>307.983</v>
      </c>
      <c r="AE4049" s="105">
        <v>240.61699999999999</v>
      </c>
      <c r="AF4049" s="34" t="s">
        <v>36</v>
      </c>
      <c r="AG4049" s="34" t="s">
        <v>36</v>
      </c>
      <c r="AH4049" s="34" t="s">
        <v>36</v>
      </c>
      <c r="AI4049" s="29">
        <v>3.5999999999999997E-2</v>
      </c>
      <c r="AJ4049" s="29">
        <v>1.08E-3</v>
      </c>
      <c r="AK4049" s="29">
        <v>0</v>
      </c>
      <c r="AL4049" s="29">
        <v>0</v>
      </c>
      <c r="AM4049" s="29" t="s">
        <v>28</v>
      </c>
      <c r="AN4049" s="44" t="s">
        <v>27</v>
      </c>
      <c r="AO4049" s="29" t="s">
        <v>28</v>
      </c>
      <c r="AP4049" s="29">
        <v>25</v>
      </c>
      <c r="AQ4049" s="29"/>
      <c r="AR4049" s="29"/>
      <c r="AS4049" s="29"/>
      <c r="AT4049" s="29"/>
      <c r="AU4049" s="144"/>
      <c r="AV4049" s="36" t="s">
        <v>28</v>
      </c>
      <c r="AW4049" s="102">
        <v>42551</v>
      </c>
      <c r="AX4049" s="129" t="s">
        <v>33</v>
      </c>
      <c r="AY4049" s="106">
        <v>25</v>
      </c>
      <c r="BD4049" t="s">
        <v>1724</v>
      </c>
      <c r="BE4049" t="s">
        <v>4633</v>
      </c>
      <c r="BF4049" t="s">
        <v>4747</v>
      </c>
      <c r="BH4049" t="str">
        <f t="shared" si="876"/>
        <v/>
      </c>
      <c r="BJ4049" t="str">
        <f t="shared" si="877"/>
        <v>OK</v>
      </c>
      <c r="BK4049" s="130" t="s">
        <v>5302</v>
      </c>
      <c r="BL4049" s="130" t="e">
        <v>#VALUE!</v>
      </c>
      <c r="BM4049" s="131" t="s">
        <v>33</v>
      </c>
      <c r="BN4049" s="131" t="e">
        <v>#VALUE!</v>
      </c>
      <c r="BO4049" t="e">
        <v>#N/A</v>
      </c>
      <c r="BP4049">
        <v>0</v>
      </c>
    </row>
    <row r="4050" spans="1:68" ht="25.2" x14ac:dyDescent="0.3">
      <c r="A4050" s="1"/>
      <c r="B4050" s="47">
        <v>3689</v>
      </c>
      <c r="C4050" s="45">
        <v>1051199</v>
      </c>
      <c r="D4050" s="29"/>
      <c r="E4050" s="29"/>
      <c r="F4050" s="31" t="s">
        <v>3257</v>
      </c>
      <c r="G4050" s="29" t="s">
        <v>31</v>
      </c>
      <c r="H4050" s="29"/>
      <c r="I4050" s="148" t="s">
        <v>33</v>
      </c>
      <c r="J4050" s="147" t="s">
        <v>33</v>
      </c>
      <c r="K4050" s="148" t="e">
        <v>#N/A</v>
      </c>
      <c r="L4050" s="148" t="s">
        <v>32</v>
      </c>
      <c r="M4050" s="147">
        <v>42551</v>
      </c>
      <c r="N4050" s="29" t="str">
        <f t="shared" si="873"/>
        <v/>
      </c>
      <c r="O4050" s="29" t="str">
        <f t="shared" si="874"/>
        <v/>
      </c>
      <c r="P4050" s="29" t="str">
        <f t="shared" si="875"/>
        <v/>
      </c>
      <c r="Q4050" s="29" t="str">
        <f t="shared" si="866"/>
        <v/>
      </c>
      <c r="R4050" s="29" t="str">
        <f t="shared" si="867"/>
        <v/>
      </c>
      <c r="S4050" s="29" t="str">
        <f t="shared" si="868"/>
        <v/>
      </c>
      <c r="T4050" s="29" t="str">
        <f t="shared" si="869"/>
        <v/>
      </c>
      <c r="U4050" s="29"/>
      <c r="V4050" s="29"/>
      <c r="W4050" s="38" t="s">
        <v>3180</v>
      </c>
      <c r="X4050" s="29" t="s">
        <v>158</v>
      </c>
      <c r="Y4050" s="146">
        <v>362.76</v>
      </c>
      <c r="Z4050" s="33">
        <v>464.34</v>
      </c>
      <c r="AA4050" s="34">
        <f t="shared" si="870"/>
        <v>0.28000000000000003</v>
      </c>
      <c r="AB4050" s="33">
        <f t="shared" si="871"/>
        <v>464.34</v>
      </c>
      <c r="AC4050" s="34">
        <f t="shared" si="872"/>
        <v>0.2800198478332781</v>
      </c>
      <c r="AD4050" s="145">
        <f t="shared" si="878"/>
        <v>386.95</v>
      </c>
      <c r="AE4050" s="105">
        <v>302.3</v>
      </c>
      <c r="AF4050" s="34" t="s">
        <v>36</v>
      </c>
      <c r="AG4050" s="34" t="s">
        <v>36</v>
      </c>
      <c r="AH4050" s="34" t="s">
        <v>36</v>
      </c>
      <c r="AI4050" s="29">
        <v>8.2000000000000003E-2</v>
      </c>
      <c r="AJ4050" s="29">
        <v>2.7000000000000001E-3</v>
      </c>
      <c r="AK4050" s="29">
        <v>0</v>
      </c>
      <c r="AL4050" s="29">
        <v>0</v>
      </c>
      <c r="AM4050" s="29" t="s">
        <v>28</v>
      </c>
      <c r="AN4050" s="44" t="s">
        <v>27</v>
      </c>
      <c r="AO4050" s="29" t="s">
        <v>28</v>
      </c>
      <c r="AP4050" s="29">
        <v>20</v>
      </c>
      <c r="AQ4050" s="29"/>
      <c r="AR4050" s="29"/>
      <c r="AS4050" s="29"/>
      <c r="AT4050" s="29"/>
      <c r="AU4050" s="144"/>
      <c r="AV4050" s="36" t="s">
        <v>28</v>
      </c>
      <c r="AW4050" s="102">
        <v>42551</v>
      </c>
      <c r="AX4050" s="129" t="s">
        <v>33</v>
      </c>
      <c r="AY4050" s="106">
        <v>160</v>
      </c>
      <c r="BD4050" t="s">
        <v>1724</v>
      </c>
      <c r="BE4050" t="s">
        <v>4633</v>
      </c>
      <c r="BF4050" t="s">
        <v>4747</v>
      </c>
      <c r="BH4050" t="str">
        <f t="shared" si="876"/>
        <v/>
      </c>
      <c r="BJ4050" t="str">
        <f t="shared" si="877"/>
        <v>OK</v>
      </c>
      <c r="BK4050" s="130" t="s">
        <v>5302</v>
      </c>
      <c r="BL4050" s="130" t="e">
        <v>#VALUE!</v>
      </c>
      <c r="BM4050" s="131" t="s">
        <v>33</v>
      </c>
      <c r="BN4050" s="131" t="e">
        <v>#VALUE!</v>
      </c>
      <c r="BO4050" t="e">
        <v>#N/A</v>
      </c>
      <c r="BP4050">
        <v>0</v>
      </c>
    </row>
    <row r="4051" spans="1:68" ht="25.2" x14ac:dyDescent="0.3">
      <c r="A4051" s="1"/>
      <c r="B4051" s="47">
        <v>3690</v>
      </c>
      <c r="C4051" s="45">
        <v>1122307</v>
      </c>
      <c r="D4051" s="29">
        <v>1051200</v>
      </c>
      <c r="E4051" s="29"/>
      <c r="F4051" s="31" t="s">
        <v>3258</v>
      </c>
      <c r="G4051" s="29" t="s">
        <v>31</v>
      </c>
      <c r="H4051" s="29"/>
      <c r="I4051" s="148"/>
      <c r="J4051" s="147"/>
      <c r="K4051" s="148" t="e">
        <v>#N/A</v>
      </c>
      <c r="L4051" s="148"/>
      <c r="M4051" s="147"/>
      <c r="N4051" s="29">
        <f t="shared" si="873"/>
        <v>1051200</v>
      </c>
      <c r="O4051" s="29" t="str">
        <f t="shared" si="874"/>
        <v/>
      </c>
      <c r="P4051" s="29" t="str">
        <f t="shared" si="875"/>
        <v/>
      </c>
      <c r="Q4051" s="29" t="str">
        <f t="shared" ref="Q4051:Q4114" si="879">IF(IFERROR(MID($U4051,1,7)+0,"")&lt;1130000,"",IFERROR(MID($U4051,1,7)+0,""))</f>
        <v/>
      </c>
      <c r="R4051" s="29" t="str">
        <f t="shared" ref="R4051:R4114" si="880">IF(IFERROR(MID($U4051,10,7)+0,"")&lt;1130000,"",IFERROR(MID($U4051,10,7)+0,""))</f>
        <v/>
      </c>
      <c r="S4051" s="29" t="str">
        <f t="shared" ref="S4051:S4114" si="881">IF(IFERROR(MID($U4051,19,7)+0,"")&lt;1130000,"",IFERROR(MID($U4051,19,7)+0,""))</f>
        <v/>
      </c>
      <c r="T4051" s="29" t="str">
        <f t="shared" ref="T4051:T4114" si="882">IF(Q4051="","",IF(R4051="",Q4051,Q4051&amp;", "&amp;R4051))</f>
        <v/>
      </c>
      <c r="U4051" s="29"/>
      <c r="V4051" s="29"/>
      <c r="W4051" s="38" t="s">
        <v>3180</v>
      </c>
      <c r="X4051" s="29" t="s">
        <v>158</v>
      </c>
      <c r="Y4051" s="146">
        <v>455.28</v>
      </c>
      <c r="Z4051" s="33">
        <v>583</v>
      </c>
      <c r="AA4051" s="34">
        <f t="shared" si="870"/>
        <v>0.28100000000000003</v>
      </c>
      <c r="AB4051" s="33">
        <f t="shared" si="871"/>
        <v>583</v>
      </c>
      <c r="AC4051" s="34">
        <f t="shared" si="872"/>
        <v>0.28052978386926741</v>
      </c>
      <c r="AD4051" s="145">
        <f t="shared" si="878"/>
        <v>485.83300000000003</v>
      </c>
      <c r="AE4051" s="105">
        <v>379.4</v>
      </c>
      <c r="AF4051" s="34" t="s">
        <v>93</v>
      </c>
      <c r="AG4051" s="34" t="s">
        <v>93</v>
      </c>
      <c r="AH4051" s="34" t="s">
        <v>93</v>
      </c>
      <c r="AI4051" s="29">
        <v>0.2</v>
      </c>
      <c r="AJ4051" s="29">
        <v>5.4099999999999999E-3</v>
      </c>
      <c r="AK4051" s="29">
        <v>0</v>
      </c>
      <c r="AL4051" s="29">
        <v>0</v>
      </c>
      <c r="AM4051" s="29" t="s">
        <v>28</v>
      </c>
      <c r="AN4051" s="44" t="s">
        <v>27</v>
      </c>
      <c r="AO4051" s="29" t="s">
        <v>28</v>
      </c>
      <c r="AP4051" s="29">
        <v>20</v>
      </c>
      <c r="AQ4051" s="29"/>
      <c r="AR4051" s="29"/>
      <c r="AS4051" s="29"/>
      <c r="AT4051" s="29"/>
      <c r="AU4051" s="144"/>
      <c r="AV4051" s="36"/>
      <c r="AW4051" s="102">
        <v>44522</v>
      </c>
      <c r="AX4051" s="129" t="s">
        <v>33</v>
      </c>
      <c r="AY4051" s="106" t="e">
        <v>#N/A</v>
      </c>
      <c r="BD4051" t="s">
        <v>1724</v>
      </c>
      <c r="BE4051">
        <v>0</v>
      </c>
      <c r="BF4051" t="s">
        <v>4747</v>
      </c>
      <c r="BH4051" t="str">
        <f t="shared" si="876"/>
        <v/>
      </c>
      <c r="BJ4051" t="str">
        <f t="shared" si="877"/>
        <v>OK</v>
      </c>
      <c r="BK4051" s="130" t="s">
        <v>5302</v>
      </c>
      <c r="BL4051" s="130" t="e">
        <v>#VALUE!</v>
      </c>
      <c r="BM4051" s="131">
        <v>583</v>
      </c>
      <c r="BN4051" s="131" t="s">
        <v>37</v>
      </c>
      <c r="BO4051" t="e">
        <v>#N/A</v>
      </c>
      <c r="BP4051">
        <v>0</v>
      </c>
    </row>
    <row r="4052" spans="1:68" ht="25.2" x14ac:dyDescent="0.3">
      <c r="A4052" s="1"/>
      <c r="B4052" s="47">
        <v>3691</v>
      </c>
      <c r="C4052" s="45">
        <v>1051200</v>
      </c>
      <c r="D4052" s="29"/>
      <c r="E4052" s="29"/>
      <c r="F4052" s="31" t="s">
        <v>3258</v>
      </c>
      <c r="G4052" s="29" t="s">
        <v>31</v>
      </c>
      <c r="H4052" s="70" t="s">
        <v>4313</v>
      </c>
      <c r="I4052" s="148" t="s">
        <v>33</v>
      </c>
      <c r="J4052" s="147" t="s">
        <v>33</v>
      </c>
      <c r="K4052" s="148" t="e">
        <v>#N/A</v>
      </c>
      <c r="L4052" s="148" t="s">
        <v>32</v>
      </c>
      <c r="M4052" s="147">
        <v>42551</v>
      </c>
      <c r="N4052" s="29" t="str">
        <f t="shared" si="873"/>
        <v/>
      </c>
      <c r="O4052" s="29" t="str">
        <f t="shared" si="874"/>
        <v/>
      </c>
      <c r="P4052" s="29" t="str">
        <f t="shared" si="875"/>
        <v/>
      </c>
      <c r="Q4052" s="29" t="str">
        <f t="shared" si="879"/>
        <v/>
      </c>
      <c r="R4052" s="29" t="str">
        <f t="shared" si="880"/>
        <v/>
      </c>
      <c r="S4052" s="29" t="str">
        <f t="shared" si="881"/>
        <v/>
      </c>
      <c r="T4052" s="29" t="str">
        <f t="shared" si="882"/>
        <v/>
      </c>
      <c r="U4052" s="29">
        <v>1122307</v>
      </c>
      <c r="V4052" s="29"/>
      <c r="W4052" s="38" t="s">
        <v>3180</v>
      </c>
      <c r="X4052" s="29" t="s">
        <v>158</v>
      </c>
      <c r="Y4052" s="146">
        <v>455.28</v>
      </c>
      <c r="Z4052" s="33">
        <v>583</v>
      </c>
      <c r="AA4052" s="34">
        <f t="shared" si="870"/>
        <v>0.28100000000000003</v>
      </c>
      <c r="AB4052" s="33">
        <f t="shared" si="871"/>
        <v>583</v>
      </c>
      <c r="AC4052" s="34">
        <f t="shared" si="872"/>
        <v>0.28052978386926741</v>
      </c>
      <c r="AD4052" s="145">
        <f t="shared" si="878"/>
        <v>485.83300000000003</v>
      </c>
      <c r="AE4052" s="105">
        <v>379.4</v>
      </c>
      <c r="AF4052" s="34" t="s">
        <v>70</v>
      </c>
      <c r="AG4052" s="34" t="s">
        <v>70</v>
      </c>
      <c r="AH4052" s="34" t="s">
        <v>70</v>
      </c>
      <c r="AI4052" s="29">
        <v>0.2</v>
      </c>
      <c r="AJ4052" s="29">
        <v>5.4099999999999999E-3</v>
      </c>
      <c r="AK4052" s="29">
        <v>0</v>
      </c>
      <c r="AL4052" s="29">
        <v>0</v>
      </c>
      <c r="AM4052" s="29" t="s">
        <v>28</v>
      </c>
      <c r="AN4052" s="44" t="s">
        <v>27</v>
      </c>
      <c r="AO4052" s="29" t="s">
        <v>28</v>
      </c>
      <c r="AP4052" s="29">
        <v>20</v>
      </c>
      <c r="AQ4052" s="29"/>
      <c r="AR4052" s="29"/>
      <c r="AS4052" s="29"/>
      <c r="AT4052" s="29"/>
      <c r="AU4052" s="144"/>
      <c r="AV4052" s="36" t="s">
        <v>28</v>
      </c>
      <c r="AW4052" s="102">
        <v>42551</v>
      </c>
      <c r="AX4052" s="129" t="s">
        <v>33</v>
      </c>
      <c r="AY4052" s="106">
        <v>740</v>
      </c>
      <c r="BD4052" t="s">
        <v>1724</v>
      </c>
      <c r="BE4052" t="s">
        <v>4633</v>
      </c>
      <c r="BF4052" t="s">
        <v>4747</v>
      </c>
      <c r="BH4052" t="str">
        <f t="shared" si="876"/>
        <v/>
      </c>
      <c r="BJ4052" t="str">
        <f t="shared" si="877"/>
        <v>OK</v>
      </c>
      <c r="BK4052" s="130" t="s">
        <v>5302</v>
      </c>
      <c r="BL4052" s="130" t="e">
        <v>#VALUE!</v>
      </c>
      <c r="BM4052" s="131" t="s">
        <v>33</v>
      </c>
      <c r="BN4052" s="131" t="e">
        <v>#VALUE!</v>
      </c>
      <c r="BO4052" t="e">
        <v>#N/A</v>
      </c>
      <c r="BP4052">
        <v>0</v>
      </c>
    </row>
    <row r="4053" spans="1:68" ht="25.2" x14ac:dyDescent="0.3">
      <c r="A4053" s="1"/>
      <c r="B4053" s="47">
        <v>3692</v>
      </c>
      <c r="C4053" s="45">
        <v>1053723</v>
      </c>
      <c r="D4053" s="29"/>
      <c r="E4053" s="29"/>
      <c r="F4053" s="31" t="s">
        <v>3259</v>
      </c>
      <c r="G4053" s="37" t="s">
        <v>31</v>
      </c>
      <c r="H4053" s="70" t="s">
        <v>4779</v>
      </c>
      <c r="I4053" s="148" t="s">
        <v>33</v>
      </c>
      <c r="J4053" s="147" t="s">
        <v>33</v>
      </c>
      <c r="K4053" s="148" t="e">
        <v>#N/A</v>
      </c>
      <c r="L4053" s="148" t="s">
        <v>32</v>
      </c>
      <c r="M4053" s="147" t="s">
        <v>33</v>
      </c>
      <c r="N4053" s="29" t="str">
        <f t="shared" si="873"/>
        <v/>
      </c>
      <c r="O4053" s="29" t="str">
        <f t="shared" si="874"/>
        <v/>
      </c>
      <c r="P4053" s="29" t="str">
        <f t="shared" si="875"/>
        <v/>
      </c>
      <c r="Q4053" s="29" t="str">
        <f t="shared" si="879"/>
        <v/>
      </c>
      <c r="R4053" s="29" t="str">
        <f t="shared" si="880"/>
        <v/>
      </c>
      <c r="S4053" s="29" t="str">
        <f t="shared" si="881"/>
        <v/>
      </c>
      <c r="T4053" s="29" t="str">
        <f t="shared" si="882"/>
        <v/>
      </c>
      <c r="U4053" s="29"/>
      <c r="V4053" s="29"/>
      <c r="W4053" s="38" t="s">
        <v>3180</v>
      </c>
      <c r="X4053" s="29" t="s">
        <v>158</v>
      </c>
      <c r="Y4053" s="146">
        <v>251.72</v>
      </c>
      <c r="Z4053" s="33">
        <v>322.2</v>
      </c>
      <c r="AA4053" s="34">
        <f t="shared" si="870"/>
        <v>0.28000000000000003</v>
      </c>
      <c r="AB4053" s="33">
        <f t="shared" si="871"/>
        <v>322.2</v>
      </c>
      <c r="AC4053" s="34">
        <f t="shared" si="872"/>
        <v>0.27999160973842407</v>
      </c>
      <c r="AD4053" s="145">
        <f t="shared" si="878"/>
        <v>268.5</v>
      </c>
      <c r="AE4053" s="105">
        <v>209.767</v>
      </c>
      <c r="AF4053" s="34" t="s">
        <v>36</v>
      </c>
      <c r="AG4053" s="34" t="s">
        <v>36</v>
      </c>
      <c r="AH4053" s="34" t="s">
        <v>36</v>
      </c>
      <c r="AI4053" s="29">
        <v>2.1999999999999999E-2</v>
      </c>
      <c r="AJ4053" s="29">
        <v>3.6000000000000002E-4</v>
      </c>
      <c r="AK4053" s="29">
        <v>70</v>
      </c>
      <c r="AL4053" s="29">
        <v>0</v>
      </c>
      <c r="AM4053" s="29" t="s">
        <v>28</v>
      </c>
      <c r="AN4053" s="158" t="s">
        <v>28</v>
      </c>
      <c r="AO4053" s="29" t="s">
        <v>28</v>
      </c>
      <c r="AP4053" s="29">
        <v>1</v>
      </c>
      <c r="AQ4053" s="29"/>
      <c r="AR4053" s="29"/>
      <c r="AS4053" s="29"/>
      <c r="AT4053" s="29"/>
      <c r="AU4053" s="144"/>
      <c r="AV4053" s="36" t="s">
        <v>28</v>
      </c>
      <c r="AW4053" s="102">
        <v>42551</v>
      </c>
      <c r="AX4053" s="129" t="s">
        <v>33</v>
      </c>
      <c r="AY4053" s="106">
        <v>360</v>
      </c>
      <c r="BD4053" t="s">
        <v>1724</v>
      </c>
      <c r="BE4053" t="s">
        <v>4633</v>
      </c>
      <c r="BF4053" t="s">
        <v>4747</v>
      </c>
      <c r="BH4053" t="str">
        <f t="shared" si="876"/>
        <v>AV</v>
      </c>
      <c r="BJ4053" t="str">
        <f t="shared" si="877"/>
        <v>OK</v>
      </c>
      <c r="BK4053" s="130">
        <v>322.2</v>
      </c>
      <c r="BL4053" s="130" t="s">
        <v>37</v>
      </c>
      <c r="BM4053" s="131" t="s">
        <v>33</v>
      </c>
      <c r="BN4053" s="131" t="e">
        <v>#VALUE!</v>
      </c>
      <c r="BO4053">
        <v>322.2</v>
      </c>
      <c r="BP4053">
        <v>0</v>
      </c>
    </row>
    <row r="4054" spans="1:68" ht="25.2" x14ac:dyDescent="0.3">
      <c r="A4054" s="1"/>
      <c r="B4054" s="47">
        <v>3693</v>
      </c>
      <c r="C4054" s="45">
        <v>1051202</v>
      </c>
      <c r="D4054" s="29"/>
      <c r="E4054" s="29"/>
      <c r="F4054" s="31" t="s">
        <v>3260</v>
      </c>
      <c r="G4054" s="29" t="s">
        <v>31</v>
      </c>
      <c r="H4054" s="29"/>
      <c r="I4054" s="148" t="s">
        <v>33</v>
      </c>
      <c r="J4054" s="147" t="s">
        <v>33</v>
      </c>
      <c r="K4054" s="148" t="e">
        <v>#N/A</v>
      </c>
      <c r="L4054" s="148" t="s">
        <v>32</v>
      </c>
      <c r="M4054" s="147" t="s">
        <v>33</v>
      </c>
      <c r="N4054" s="29" t="str">
        <f t="shared" si="873"/>
        <v/>
      </c>
      <c r="O4054" s="29" t="str">
        <f t="shared" si="874"/>
        <v/>
      </c>
      <c r="P4054" s="29" t="str">
        <f t="shared" si="875"/>
        <v/>
      </c>
      <c r="Q4054" s="29" t="str">
        <f t="shared" si="879"/>
        <v/>
      </c>
      <c r="R4054" s="29" t="str">
        <f t="shared" si="880"/>
        <v/>
      </c>
      <c r="S4054" s="29" t="str">
        <f t="shared" si="881"/>
        <v/>
      </c>
      <c r="T4054" s="29" t="str">
        <f t="shared" si="882"/>
        <v/>
      </c>
      <c r="U4054" s="29"/>
      <c r="V4054" s="29"/>
      <c r="W4054" s="38" t="s">
        <v>3180</v>
      </c>
      <c r="X4054" s="29" t="s">
        <v>158</v>
      </c>
      <c r="Y4054" s="146">
        <v>288.74</v>
      </c>
      <c r="Z4054" s="33">
        <v>369.58</v>
      </c>
      <c r="AA4054" s="34">
        <f t="shared" si="870"/>
        <v>0.28000000000000003</v>
      </c>
      <c r="AB4054" s="33">
        <f t="shared" si="871"/>
        <v>369.58</v>
      </c>
      <c r="AC4054" s="34">
        <f t="shared" si="872"/>
        <v>0.27997190555945761</v>
      </c>
      <c r="AD4054" s="145">
        <f t="shared" si="878"/>
        <v>307.983</v>
      </c>
      <c r="AE4054" s="105">
        <v>240.61699999999999</v>
      </c>
      <c r="AF4054" s="34" t="s">
        <v>36</v>
      </c>
      <c r="AG4054" s="34" t="s">
        <v>36</v>
      </c>
      <c r="AH4054" s="34" t="s">
        <v>36</v>
      </c>
      <c r="AI4054" s="29">
        <v>3.7999999999999999E-2</v>
      </c>
      <c r="AJ4054" s="29">
        <v>1.3500000000000001E-3</v>
      </c>
      <c r="AK4054" s="29">
        <v>0</v>
      </c>
      <c r="AL4054" s="29">
        <v>0</v>
      </c>
      <c r="AM4054" s="29" t="s">
        <v>28</v>
      </c>
      <c r="AN4054" s="44" t="s">
        <v>27</v>
      </c>
      <c r="AO4054" s="29" t="s">
        <v>28</v>
      </c>
      <c r="AP4054" s="29">
        <v>20</v>
      </c>
      <c r="AQ4054" s="29"/>
      <c r="AR4054" s="29"/>
      <c r="AS4054" s="29"/>
      <c r="AT4054" s="29"/>
      <c r="AU4054" s="144"/>
      <c r="AV4054" s="36" t="s">
        <v>28</v>
      </c>
      <c r="AW4054" s="102">
        <v>42551</v>
      </c>
      <c r="AX4054" s="129" t="s">
        <v>33</v>
      </c>
      <c r="AY4054" s="106">
        <v>313</v>
      </c>
      <c r="BD4054" t="s">
        <v>1724</v>
      </c>
      <c r="BE4054" t="s">
        <v>4633</v>
      </c>
      <c r="BF4054" t="s">
        <v>4747</v>
      </c>
      <c r="BH4054" t="str">
        <f t="shared" si="876"/>
        <v/>
      </c>
      <c r="BJ4054" t="str">
        <f t="shared" si="877"/>
        <v>OK</v>
      </c>
      <c r="BK4054" s="130" t="s">
        <v>5302</v>
      </c>
      <c r="BL4054" s="130" t="e">
        <v>#VALUE!</v>
      </c>
      <c r="BM4054" s="131" t="s">
        <v>33</v>
      </c>
      <c r="BN4054" s="131" t="e">
        <v>#VALUE!</v>
      </c>
      <c r="BO4054" t="e">
        <v>#N/A</v>
      </c>
      <c r="BP4054">
        <v>0</v>
      </c>
    </row>
    <row r="4055" spans="1:68" ht="25.2" x14ac:dyDescent="0.3">
      <c r="A4055" s="1"/>
      <c r="B4055" s="47">
        <v>3694</v>
      </c>
      <c r="C4055" s="45">
        <v>1053724</v>
      </c>
      <c r="D4055" s="29"/>
      <c r="E4055" s="29"/>
      <c r="F4055" s="31" t="s">
        <v>3261</v>
      </c>
      <c r="G4055" s="29" t="s">
        <v>31</v>
      </c>
      <c r="H4055" s="29"/>
      <c r="I4055" s="148" t="s">
        <v>33</v>
      </c>
      <c r="J4055" s="147" t="s">
        <v>33</v>
      </c>
      <c r="K4055" s="148" t="e">
        <v>#N/A</v>
      </c>
      <c r="L4055" s="148" t="s">
        <v>32</v>
      </c>
      <c r="M4055" s="147">
        <v>42551</v>
      </c>
      <c r="N4055" s="29" t="str">
        <f t="shared" si="873"/>
        <v/>
      </c>
      <c r="O4055" s="29" t="str">
        <f t="shared" si="874"/>
        <v/>
      </c>
      <c r="P4055" s="29" t="str">
        <f t="shared" si="875"/>
        <v/>
      </c>
      <c r="Q4055" s="29" t="str">
        <f t="shared" si="879"/>
        <v/>
      </c>
      <c r="R4055" s="29" t="str">
        <f t="shared" si="880"/>
        <v/>
      </c>
      <c r="S4055" s="29" t="str">
        <f t="shared" si="881"/>
        <v/>
      </c>
      <c r="T4055" s="29" t="str">
        <f t="shared" si="882"/>
        <v/>
      </c>
      <c r="U4055" s="29"/>
      <c r="V4055" s="29"/>
      <c r="W4055" s="38" t="s">
        <v>3180</v>
      </c>
      <c r="X4055" s="29" t="s">
        <v>158</v>
      </c>
      <c r="Y4055" s="146">
        <v>238.74</v>
      </c>
      <c r="Z4055" s="33">
        <v>305.58</v>
      </c>
      <c r="AA4055" s="34">
        <f t="shared" si="870"/>
        <v>0.28000000000000003</v>
      </c>
      <c r="AB4055" s="33">
        <f t="shared" si="871"/>
        <v>305.58</v>
      </c>
      <c r="AC4055" s="34">
        <f t="shared" si="872"/>
        <v>0.2799698416687611</v>
      </c>
      <c r="AD4055" s="145">
        <f t="shared" si="878"/>
        <v>254.65</v>
      </c>
      <c r="AE4055" s="105">
        <v>198.95</v>
      </c>
      <c r="AF4055" s="34" t="s">
        <v>36</v>
      </c>
      <c r="AG4055" s="34" t="s">
        <v>36</v>
      </c>
      <c r="AH4055" s="34" t="s">
        <v>36</v>
      </c>
      <c r="AI4055" s="29">
        <v>0.09</v>
      </c>
      <c r="AJ4055" s="29">
        <v>2.7000000000000001E-3</v>
      </c>
      <c r="AK4055" s="29">
        <v>0</v>
      </c>
      <c r="AL4055" s="29">
        <v>0</v>
      </c>
      <c r="AM4055" s="29" t="s">
        <v>28</v>
      </c>
      <c r="AN4055" s="44" t="s">
        <v>27</v>
      </c>
      <c r="AO4055" s="29" t="s">
        <v>28</v>
      </c>
      <c r="AP4055" s="29">
        <v>20</v>
      </c>
      <c r="AQ4055" s="29"/>
      <c r="AR4055" s="29"/>
      <c r="AS4055" s="29"/>
      <c r="AT4055" s="29"/>
      <c r="AU4055" s="144"/>
      <c r="AV4055" s="36" t="s">
        <v>28</v>
      </c>
      <c r="AW4055" s="102">
        <v>42551</v>
      </c>
      <c r="AX4055" s="129" t="s">
        <v>33</v>
      </c>
      <c r="AY4055" s="106">
        <v>160</v>
      </c>
      <c r="BD4055" t="s">
        <v>1724</v>
      </c>
      <c r="BE4055" t="s">
        <v>4633</v>
      </c>
      <c r="BF4055" t="s">
        <v>4747</v>
      </c>
      <c r="BH4055" t="str">
        <f t="shared" si="876"/>
        <v/>
      </c>
      <c r="BJ4055" t="str">
        <f t="shared" si="877"/>
        <v>OK</v>
      </c>
      <c r="BK4055" s="130" t="s">
        <v>5302</v>
      </c>
      <c r="BL4055" s="130" t="e">
        <v>#VALUE!</v>
      </c>
      <c r="BM4055" s="131" t="s">
        <v>33</v>
      </c>
      <c r="BN4055" s="131" t="e">
        <v>#VALUE!</v>
      </c>
      <c r="BO4055" t="e">
        <v>#N/A</v>
      </c>
      <c r="BP4055">
        <v>0</v>
      </c>
    </row>
    <row r="4056" spans="1:68" ht="25.2" x14ac:dyDescent="0.3">
      <c r="A4056" s="1"/>
      <c r="B4056" s="47">
        <v>3695</v>
      </c>
      <c r="C4056" s="45">
        <v>1053725</v>
      </c>
      <c r="D4056" s="29"/>
      <c r="E4056" s="29"/>
      <c r="F4056" s="39" t="s">
        <v>3262</v>
      </c>
      <c r="G4056" s="29" t="s">
        <v>31</v>
      </c>
      <c r="H4056" s="29"/>
      <c r="I4056" s="148" t="s">
        <v>33</v>
      </c>
      <c r="J4056" s="147" t="s">
        <v>33</v>
      </c>
      <c r="K4056" s="148" t="e">
        <v>#N/A</v>
      </c>
      <c r="L4056" s="148" t="s">
        <v>32</v>
      </c>
      <c r="M4056" s="147">
        <v>42551</v>
      </c>
      <c r="N4056" s="29" t="str">
        <f t="shared" si="873"/>
        <v/>
      </c>
      <c r="O4056" s="29" t="str">
        <f t="shared" si="874"/>
        <v/>
      </c>
      <c r="P4056" s="29" t="str">
        <f t="shared" si="875"/>
        <v/>
      </c>
      <c r="Q4056" s="29" t="str">
        <f t="shared" si="879"/>
        <v/>
      </c>
      <c r="R4056" s="29" t="str">
        <f t="shared" si="880"/>
        <v/>
      </c>
      <c r="S4056" s="29" t="str">
        <f t="shared" si="881"/>
        <v/>
      </c>
      <c r="T4056" s="29" t="str">
        <f t="shared" si="882"/>
        <v/>
      </c>
      <c r="U4056" s="29"/>
      <c r="V4056" s="29"/>
      <c r="W4056" s="38" t="s">
        <v>3180</v>
      </c>
      <c r="X4056" s="29" t="s">
        <v>158</v>
      </c>
      <c r="Y4056" s="146">
        <v>473.8</v>
      </c>
      <c r="Z4056" s="33">
        <v>606</v>
      </c>
      <c r="AA4056" s="34">
        <f t="shared" si="870"/>
        <v>0.27900000000000003</v>
      </c>
      <c r="AB4056" s="33">
        <f t="shared" si="871"/>
        <v>606</v>
      </c>
      <c r="AC4056" s="34">
        <f t="shared" si="872"/>
        <v>0.27902176363171255</v>
      </c>
      <c r="AD4056" s="145">
        <f t="shared" si="878"/>
        <v>505</v>
      </c>
      <c r="AE4056" s="105">
        <v>394.83300000000003</v>
      </c>
      <c r="AF4056" s="34" t="s">
        <v>36</v>
      </c>
      <c r="AG4056" s="34" t="s">
        <v>36</v>
      </c>
      <c r="AH4056" s="34" t="s">
        <v>36</v>
      </c>
      <c r="AI4056" s="29">
        <v>0.221</v>
      </c>
      <c r="AJ4056" s="29">
        <v>6.0099999999999997E-3</v>
      </c>
      <c r="AK4056" s="29">
        <v>0</v>
      </c>
      <c r="AL4056" s="29">
        <v>0</v>
      </c>
      <c r="AM4056" s="29" t="s">
        <v>28</v>
      </c>
      <c r="AN4056" s="44" t="s">
        <v>27</v>
      </c>
      <c r="AO4056" s="29" t="s">
        <v>28</v>
      </c>
      <c r="AP4056" s="29">
        <v>18</v>
      </c>
      <c r="AQ4056" s="29"/>
      <c r="AR4056" s="29"/>
      <c r="AS4056" s="29"/>
      <c r="AT4056" s="29"/>
      <c r="AU4056" s="144"/>
      <c r="AV4056" s="36" t="s">
        <v>28</v>
      </c>
      <c r="AW4056" s="102">
        <v>42551</v>
      </c>
      <c r="AX4056" s="129" t="s">
        <v>33</v>
      </c>
      <c r="AY4056" s="106">
        <v>877</v>
      </c>
      <c r="BD4056" t="s">
        <v>1724</v>
      </c>
      <c r="BE4056" t="s">
        <v>4633</v>
      </c>
      <c r="BF4056" t="s">
        <v>4747</v>
      </c>
      <c r="BH4056" t="str">
        <f t="shared" si="876"/>
        <v/>
      </c>
      <c r="BJ4056" t="str">
        <f t="shared" si="877"/>
        <v>OK</v>
      </c>
      <c r="BK4056" s="130" t="s">
        <v>5302</v>
      </c>
      <c r="BL4056" s="130" t="e">
        <v>#VALUE!</v>
      </c>
      <c r="BM4056" s="131" t="s">
        <v>33</v>
      </c>
      <c r="BN4056" s="131" t="e">
        <v>#VALUE!</v>
      </c>
      <c r="BO4056" t="e">
        <v>#N/A</v>
      </c>
      <c r="BP4056">
        <v>54</v>
      </c>
    </row>
    <row r="4057" spans="1:68" ht="25.2" x14ac:dyDescent="0.3">
      <c r="A4057" s="1"/>
      <c r="B4057" s="47">
        <v>3696</v>
      </c>
      <c r="C4057" s="45">
        <v>1051203</v>
      </c>
      <c r="D4057" s="29"/>
      <c r="E4057" s="29"/>
      <c r="F4057" s="31" t="s">
        <v>3263</v>
      </c>
      <c r="G4057" s="29" t="s">
        <v>31</v>
      </c>
      <c r="H4057" s="29"/>
      <c r="I4057" s="148" t="s">
        <v>33</v>
      </c>
      <c r="J4057" s="147" t="s">
        <v>33</v>
      </c>
      <c r="K4057" s="148" t="e">
        <v>#N/A</v>
      </c>
      <c r="L4057" s="148" t="s">
        <v>32</v>
      </c>
      <c r="M4057" s="147">
        <v>42551</v>
      </c>
      <c r="N4057" s="29" t="str">
        <f t="shared" si="873"/>
        <v/>
      </c>
      <c r="O4057" s="29" t="str">
        <f t="shared" si="874"/>
        <v/>
      </c>
      <c r="P4057" s="29" t="str">
        <f t="shared" si="875"/>
        <v/>
      </c>
      <c r="Q4057" s="29" t="str">
        <f t="shared" si="879"/>
        <v/>
      </c>
      <c r="R4057" s="29" t="str">
        <f t="shared" si="880"/>
        <v/>
      </c>
      <c r="S4057" s="29" t="str">
        <f t="shared" si="881"/>
        <v/>
      </c>
      <c r="T4057" s="29" t="str">
        <f t="shared" si="882"/>
        <v/>
      </c>
      <c r="U4057" s="29"/>
      <c r="V4057" s="29"/>
      <c r="W4057" s="38" t="s">
        <v>3180</v>
      </c>
      <c r="X4057" s="29" t="s">
        <v>158</v>
      </c>
      <c r="Y4057" s="146">
        <v>262.8</v>
      </c>
      <c r="Z4057" s="33">
        <v>336.38</v>
      </c>
      <c r="AA4057" s="34">
        <f t="shared" si="870"/>
        <v>0.28000000000000003</v>
      </c>
      <c r="AB4057" s="33">
        <f t="shared" si="871"/>
        <v>336.38</v>
      </c>
      <c r="AC4057" s="34">
        <f t="shared" si="872"/>
        <v>0.27998630136986302</v>
      </c>
      <c r="AD4057" s="145">
        <f t="shared" si="878"/>
        <v>280.31700000000001</v>
      </c>
      <c r="AE4057" s="105">
        <v>219</v>
      </c>
      <c r="AF4057" s="34" t="s">
        <v>36</v>
      </c>
      <c r="AG4057" s="34" t="s">
        <v>36</v>
      </c>
      <c r="AH4057" s="34" t="s">
        <v>36</v>
      </c>
      <c r="AI4057" s="29">
        <v>5.0999999999999997E-2</v>
      </c>
      <c r="AJ4057" s="29">
        <v>5.4000000000000001E-4</v>
      </c>
      <c r="AK4057" s="29">
        <v>0</v>
      </c>
      <c r="AL4057" s="29">
        <v>0</v>
      </c>
      <c r="AM4057" s="29" t="s">
        <v>28</v>
      </c>
      <c r="AN4057" s="44" t="s">
        <v>27</v>
      </c>
      <c r="AO4057" s="29" t="s">
        <v>28</v>
      </c>
      <c r="AP4057" s="29">
        <v>1</v>
      </c>
      <c r="AQ4057" s="29"/>
      <c r="AR4057" s="29"/>
      <c r="AS4057" s="29"/>
      <c r="AT4057" s="29"/>
      <c r="AU4057" s="144"/>
      <c r="AV4057" s="36" t="s">
        <v>28</v>
      </c>
      <c r="AW4057" s="102">
        <v>42551</v>
      </c>
      <c r="AX4057" s="129" t="s">
        <v>33</v>
      </c>
      <c r="AY4057" s="106">
        <v>407</v>
      </c>
      <c r="BD4057" t="s">
        <v>1724</v>
      </c>
      <c r="BE4057" t="s">
        <v>4633</v>
      </c>
      <c r="BF4057" t="s">
        <v>4747</v>
      </c>
      <c r="BH4057" t="str">
        <f t="shared" si="876"/>
        <v/>
      </c>
      <c r="BJ4057" t="str">
        <f t="shared" si="877"/>
        <v>OK</v>
      </c>
      <c r="BK4057" s="130" t="s">
        <v>5302</v>
      </c>
      <c r="BL4057" s="130" t="e">
        <v>#VALUE!</v>
      </c>
      <c r="BM4057" s="131" t="s">
        <v>33</v>
      </c>
      <c r="BN4057" s="131" t="e">
        <v>#VALUE!</v>
      </c>
      <c r="BO4057" t="e">
        <v>#N/A</v>
      </c>
      <c r="BP4057">
        <v>0</v>
      </c>
    </row>
    <row r="4058" spans="1:68" ht="25.2" x14ac:dyDescent="0.3">
      <c r="A4058" s="1"/>
      <c r="B4058" s="47">
        <v>3697</v>
      </c>
      <c r="C4058" s="45">
        <v>1051205</v>
      </c>
      <c r="D4058" s="29"/>
      <c r="E4058" s="29"/>
      <c r="F4058" s="31" t="s">
        <v>3264</v>
      </c>
      <c r="G4058" s="29" t="s">
        <v>31</v>
      </c>
      <c r="H4058" s="29"/>
      <c r="I4058" s="148" t="s">
        <v>33</v>
      </c>
      <c r="J4058" s="147" t="s">
        <v>33</v>
      </c>
      <c r="K4058" s="148" t="e">
        <v>#N/A</v>
      </c>
      <c r="L4058" s="148" t="s">
        <v>32</v>
      </c>
      <c r="M4058" s="147">
        <v>42551</v>
      </c>
      <c r="N4058" s="29" t="str">
        <f t="shared" si="873"/>
        <v/>
      </c>
      <c r="O4058" s="29" t="str">
        <f t="shared" si="874"/>
        <v/>
      </c>
      <c r="P4058" s="29" t="str">
        <f t="shared" si="875"/>
        <v/>
      </c>
      <c r="Q4058" s="29" t="str">
        <f t="shared" si="879"/>
        <v/>
      </c>
      <c r="R4058" s="29" t="str">
        <f t="shared" si="880"/>
        <v/>
      </c>
      <c r="S4058" s="29" t="str">
        <f t="shared" si="881"/>
        <v/>
      </c>
      <c r="T4058" s="29" t="str">
        <f t="shared" si="882"/>
        <v/>
      </c>
      <c r="U4058" s="29"/>
      <c r="V4058" s="29"/>
      <c r="W4058" s="38" t="s">
        <v>3180</v>
      </c>
      <c r="X4058" s="29" t="s">
        <v>158</v>
      </c>
      <c r="Y4058" s="146">
        <v>223.95</v>
      </c>
      <c r="Z4058" s="33">
        <v>286.66000000000003</v>
      </c>
      <c r="AA4058" s="34">
        <f t="shared" si="870"/>
        <v>0.28000000000000003</v>
      </c>
      <c r="AB4058" s="33">
        <f t="shared" si="871"/>
        <v>286.66000000000003</v>
      </c>
      <c r="AC4058" s="34">
        <f t="shared" si="872"/>
        <v>0.28001607501674486</v>
      </c>
      <c r="AD4058" s="145">
        <f t="shared" si="878"/>
        <v>238.88300000000001</v>
      </c>
      <c r="AE4058" s="105">
        <v>186.625</v>
      </c>
      <c r="AF4058" s="34" t="s">
        <v>36</v>
      </c>
      <c r="AG4058" s="34" t="s">
        <v>36</v>
      </c>
      <c r="AH4058" s="34" t="s">
        <v>36</v>
      </c>
      <c r="AI4058" s="29">
        <v>5.2999999999999999E-2</v>
      </c>
      <c r="AJ4058" s="29">
        <v>1.3500000000000001E-3</v>
      </c>
      <c r="AK4058" s="29">
        <v>0</v>
      </c>
      <c r="AL4058" s="29">
        <v>0</v>
      </c>
      <c r="AM4058" s="29" t="s">
        <v>28</v>
      </c>
      <c r="AN4058" s="44" t="s">
        <v>27</v>
      </c>
      <c r="AO4058" s="29" t="s">
        <v>28</v>
      </c>
      <c r="AP4058" s="29">
        <v>20</v>
      </c>
      <c r="AQ4058" s="29"/>
      <c r="AR4058" s="29"/>
      <c r="AS4058" s="29"/>
      <c r="AT4058" s="29"/>
      <c r="AU4058" s="144"/>
      <c r="AV4058" s="36" t="s">
        <v>28</v>
      </c>
      <c r="AW4058" s="102">
        <v>42551</v>
      </c>
      <c r="AX4058" s="129" t="s">
        <v>33</v>
      </c>
      <c r="AY4058" s="106">
        <v>837</v>
      </c>
      <c r="BD4058" t="s">
        <v>1724</v>
      </c>
      <c r="BE4058" t="s">
        <v>4633</v>
      </c>
      <c r="BF4058" t="s">
        <v>4747</v>
      </c>
      <c r="BH4058" t="str">
        <f t="shared" si="876"/>
        <v/>
      </c>
      <c r="BJ4058" t="str">
        <f t="shared" si="877"/>
        <v>OK</v>
      </c>
      <c r="BK4058" s="130" t="s">
        <v>5302</v>
      </c>
      <c r="BL4058" s="130" t="e">
        <v>#VALUE!</v>
      </c>
      <c r="BM4058" s="131" t="s">
        <v>33</v>
      </c>
      <c r="BN4058" s="131" t="e">
        <v>#VALUE!</v>
      </c>
      <c r="BO4058" t="e">
        <v>#N/A</v>
      </c>
      <c r="BP4058">
        <v>0</v>
      </c>
    </row>
    <row r="4059" spans="1:68" ht="25.2" x14ac:dyDescent="0.3">
      <c r="A4059" s="1"/>
      <c r="B4059" s="47">
        <v>3698</v>
      </c>
      <c r="C4059" s="45">
        <v>1053726</v>
      </c>
      <c r="D4059" s="29"/>
      <c r="E4059" s="29"/>
      <c r="F4059" s="31" t="s">
        <v>3265</v>
      </c>
      <c r="G4059" s="29" t="s">
        <v>31</v>
      </c>
      <c r="H4059" s="29"/>
      <c r="I4059" s="148" t="s">
        <v>33</v>
      </c>
      <c r="J4059" s="147" t="s">
        <v>33</v>
      </c>
      <c r="K4059" s="148" t="e">
        <v>#N/A</v>
      </c>
      <c r="L4059" s="148" t="s">
        <v>32</v>
      </c>
      <c r="M4059" s="147">
        <v>42551</v>
      </c>
      <c r="N4059" s="29" t="str">
        <f t="shared" si="873"/>
        <v/>
      </c>
      <c r="O4059" s="29" t="str">
        <f t="shared" si="874"/>
        <v/>
      </c>
      <c r="P4059" s="29" t="str">
        <f t="shared" si="875"/>
        <v/>
      </c>
      <c r="Q4059" s="29" t="str">
        <f t="shared" si="879"/>
        <v/>
      </c>
      <c r="R4059" s="29" t="str">
        <f t="shared" si="880"/>
        <v/>
      </c>
      <c r="S4059" s="29" t="str">
        <f t="shared" si="881"/>
        <v/>
      </c>
      <c r="T4059" s="29" t="str">
        <f t="shared" si="882"/>
        <v/>
      </c>
      <c r="U4059" s="29"/>
      <c r="V4059" s="29"/>
      <c r="W4059" s="38" t="s">
        <v>3180</v>
      </c>
      <c r="X4059" s="29" t="s">
        <v>158</v>
      </c>
      <c r="Y4059" s="146">
        <v>397.94</v>
      </c>
      <c r="Z4059" s="33">
        <v>509</v>
      </c>
      <c r="AA4059" s="34">
        <f t="shared" si="870"/>
        <v>0.27900000000000003</v>
      </c>
      <c r="AB4059" s="33">
        <f t="shared" si="871"/>
        <v>509</v>
      </c>
      <c r="AC4059" s="34">
        <f t="shared" si="872"/>
        <v>0.27908701906114569</v>
      </c>
      <c r="AD4059" s="145">
        <f t="shared" si="878"/>
        <v>424.16699999999997</v>
      </c>
      <c r="AE4059" s="105">
        <v>331.61700000000002</v>
      </c>
      <c r="AF4059" s="34" t="s">
        <v>36</v>
      </c>
      <c r="AG4059" s="34" t="s">
        <v>36</v>
      </c>
      <c r="AH4059" s="34" t="s">
        <v>36</v>
      </c>
      <c r="AI4059" s="29">
        <v>0.13300000000000001</v>
      </c>
      <c r="AJ4059" s="29">
        <v>4.3299999999999996E-3</v>
      </c>
      <c r="AK4059" s="29">
        <v>0</v>
      </c>
      <c r="AL4059" s="29">
        <v>0</v>
      </c>
      <c r="AM4059" s="29" t="s">
        <v>28</v>
      </c>
      <c r="AN4059" s="44" t="s">
        <v>27</v>
      </c>
      <c r="AO4059" s="29" t="s">
        <v>28</v>
      </c>
      <c r="AP4059" s="29">
        <v>25</v>
      </c>
      <c r="AQ4059" s="29"/>
      <c r="AR4059" s="29"/>
      <c r="AS4059" s="29"/>
      <c r="AT4059" s="29"/>
      <c r="AU4059" s="144"/>
      <c r="AV4059" s="36" t="s">
        <v>28</v>
      </c>
      <c r="AW4059" s="102">
        <v>42551</v>
      </c>
      <c r="AX4059" s="129" t="s">
        <v>33</v>
      </c>
      <c r="AY4059" s="106">
        <v>278</v>
      </c>
      <c r="BD4059" t="s">
        <v>1724</v>
      </c>
      <c r="BE4059" t="s">
        <v>4633</v>
      </c>
      <c r="BF4059" t="s">
        <v>4747</v>
      </c>
      <c r="BH4059" t="str">
        <f t="shared" si="876"/>
        <v/>
      </c>
      <c r="BJ4059" t="str">
        <f t="shared" si="877"/>
        <v>OK</v>
      </c>
      <c r="BK4059" s="130" t="s">
        <v>5302</v>
      </c>
      <c r="BL4059" s="130" t="e">
        <v>#VALUE!</v>
      </c>
      <c r="BM4059" s="131" t="s">
        <v>33</v>
      </c>
      <c r="BN4059" s="131" t="e">
        <v>#VALUE!</v>
      </c>
      <c r="BO4059" t="e">
        <v>#N/A</v>
      </c>
      <c r="BP4059">
        <v>0</v>
      </c>
    </row>
    <row r="4060" spans="1:68" ht="25.2" x14ac:dyDescent="0.3">
      <c r="A4060" s="1"/>
      <c r="B4060" s="47">
        <v>3699</v>
      </c>
      <c r="C4060" s="45">
        <v>1057720</v>
      </c>
      <c r="D4060" s="29"/>
      <c r="E4060" s="29"/>
      <c r="F4060" s="31" t="s">
        <v>3266</v>
      </c>
      <c r="G4060" s="29" t="s">
        <v>31</v>
      </c>
      <c r="H4060" s="29"/>
      <c r="I4060" s="148" t="s">
        <v>33</v>
      </c>
      <c r="J4060" s="147" t="s">
        <v>33</v>
      </c>
      <c r="K4060" s="148" t="e">
        <v>#N/A</v>
      </c>
      <c r="L4060" s="148" t="s">
        <v>32</v>
      </c>
      <c r="M4060" s="147">
        <v>42551</v>
      </c>
      <c r="N4060" s="29" t="str">
        <f t="shared" si="873"/>
        <v/>
      </c>
      <c r="O4060" s="29" t="str">
        <f t="shared" si="874"/>
        <v/>
      </c>
      <c r="P4060" s="29" t="str">
        <f t="shared" si="875"/>
        <v/>
      </c>
      <c r="Q4060" s="29" t="str">
        <f t="shared" si="879"/>
        <v/>
      </c>
      <c r="R4060" s="29" t="str">
        <f t="shared" si="880"/>
        <v/>
      </c>
      <c r="S4060" s="29" t="str">
        <f t="shared" si="881"/>
        <v/>
      </c>
      <c r="T4060" s="29" t="str">
        <f t="shared" si="882"/>
        <v/>
      </c>
      <c r="U4060" s="29"/>
      <c r="V4060" s="29"/>
      <c r="W4060" s="38" t="s">
        <v>3180</v>
      </c>
      <c r="X4060" s="29" t="s">
        <v>158</v>
      </c>
      <c r="Y4060" s="146">
        <v>327.58999999999997</v>
      </c>
      <c r="Z4060" s="33">
        <v>419.32</v>
      </c>
      <c r="AA4060" s="34">
        <f t="shared" si="870"/>
        <v>0.28000000000000003</v>
      </c>
      <c r="AB4060" s="33">
        <f t="shared" si="871"/>
        <v>419.32</v>
      </c>
      <c r="AC4060" s="34">
        <f t="shared" si="872"/>
        <v>0.28001186847966231</v>
      </c>
      <c r="AD4060" s="145">
        <f t="shared" si="878"/>
        <v>349.43299999999999</v>
      </c>
      <c r="AE4060" s="105">
        <v>272.99200000000002</v>
      </c>
      <c r="AF4060" s="34" t="s">
        <v>36</v>
      </c>
      <c r="AG4060" s="34" t="s">
        <v>36</v>
      </c>
      <c r="AH4060" s="34" t="s">
        <v>36</v>
      </c>
      <c r="AI4060" s="29">
        <v>0.107</v>
      </c>
      <c r="AJ4060" s="29">
        <v>2.7000000000000001E-3</v>
      </c>
      <c r="AK4060" s="29">
        <v>0</v>
      </c>
      <c r="AL4060" s="29">
        <v>0</v>
      </c>
      <c r="AM4060" s="29" t="s">
        <v>28</v>
      </c>
      <c r="AN4060" s="44" t="s">
        <v>27</v>
      </c>
      <c r="AO4060" s="29" t="s">
        <v>28</v>
      </c>
      <c r="AP4060" s="29">
        <v>18</v>
      </c>
      <c r="AQ4060" s="29"/>
      <c r="AR4060" s="29"/>
      <c r="AS4060" s="29"/>
      <c r="AT4060" s="29"/>
      <c r="AU4060" s="144"/>
      <c r="AV4060" s="36" t="s">
        <v>28</v>
      </c>
      <c r="AW4060" s="102">
        <v>42551</v>
      </c>
      <c r="AX4060" s="129" t="s">
        <v>33</v>
      </c>
      <c r="AY4060" s="106">
        <v>36</v>
      </c>
      <c r="BD4060" t="s">
        <v>1724</v>
      </c>
      <c r="BE4060" t="s">
        <v>4633</v>
      </c>
      <c r="BF4060" t="s">
        <v>4747</v>
      </c>
      <c r="BH4060" t="str">
        <f t="shared" si="876"/>
        <v/>
      </c>
      <c r="BJ4060" t="str">
        <f t="shared" si="877"/>
        <v>OK</v>
      </c>
      <c r="BK4060" s="130" t="s">
        <v>5302</v>
      </c>
      <c r="BL4060" s="130" t="e">
        <v>#VALUE!</v>
      </c>
      <c r="BM4060" s="131" t="s">
        <v>33</v>
      </c>
      <c r="BN4060" s="131" t="e">
        <v>#VALUE!</v>
      </c>
      <c r="BO4060" t="e">
        <v>#N/A</v>
      </c>
      <c r="BP4060">
        <v>0</v>
      </c>
    </row>
    <row r="4061" spans="1:68" ht="25.2" x14ac:dyDescent="0.3">
      <c r="A4061" s="1"/>
      <c r="B4061" s="47">
        <v>3700</v>
      </c>
      <c r="C4061" s="45">
        <v>1053727</v>
      </c>
      <c r="D4061" s="29"/>
      <c r="E4061" s="29"/>
      <c r="F4061" s="31" t="s">
        <v>3267</v>
      </c>
      <c r="G4061" s="29" t="s">
        <v>31</v>
      </c>
      <c r="H4061" s="29"/>
      <c r="I4061" s="148" t="s">
        <v>33</v>
      </c>
      <c r="J4061" s="147" t="s">
        <v>33</v>
      </c>
      <c r="K4061" s="148" t="e">
        <v>#N/A</v>
      </c>
      <c r="L4061" s="148" t="s">
        <v>32</v>
      </c>
      <c r="M4061" s="147">
        <v>42551</v>
      </c>
      <c r="N4061" s="29" t="str">
        <f t="shared" si="873"/>
        <v/>
      </c>
      <c r="O4061" s="29" t="str">
        <f t="shared" si="874"/>
        <v/>
      </c>
      <c r="P4061" s="29" t="str">
        <f t="shared" si="875"/>
        <v/>
      </c>
      <c r="Q4061" s="29" t="str">
        <f t="shared" si="879"/>
        <v/>
      </c>
      <c r="R4061" s="29" t="str">
        <f t="shared" si="880"/>
        <v/>
      </c>
      <c r="S4061" s="29" t="str">
        <f t="shared" si="881"/>
        <v/>
      </c>
      <c r="T4061" s="29" t="str">
        <f t="shared" si="882"/>
        <v/>
      </c>
      <c r="U4061" s="29"/>
      <c r="V4061" s="29"/>
      <c r="W4061" s="38" t="s">
        <v>3180</v>
      </c>
      <c r="X4061" s="29" t="s">
        <v>158</v>
      </c>
      <c r="Y4061" s="146">
        <v>623</v>
      </c>
      <c r="Z4061" s="33">
        <v>797</v>
      </c>
      <c r="AA4061" s="34">
        <f t="shared" si="870"/>
        <v>0.27900000000000003</v>
      </c>
      <c r="AB4061" s="33">
        <f t="shared" si="871"/>
        <v>797</v>
      </c>
      <c r="AC4061" s="34">
        <f t="shared" si="872"/>
        <v>0.27929356064618899</v>
      </c>
      <c r="AD4061" s="145">
        <f t="shared" si="878"/>
        <v>664.16700000000003</v>
      </c>
      <c r="AE4061" s="105">
        <v>519.16700000000003</v>
      </c>
      <c r="AF4061" s="34" t="s">
        <v>36</v>
      </c>
      <c r="AG4061" s="34" t="s">
        <v>36</v>
      </c>
      <c r="AH4061" s="34" t="s">
        <v>36</v>
      </c>
      <c r="AI4061" s="29">
        <v>0.34499999999999997</v>
      </c>
      <c r="AJ4061" s="29">
        <v>1.0829999999999999E-2</v>
      </c>
      <c r="AK4061" s="29">
        <v>0</v>
      </c>
      <c r="AL4061" s="29">
        <v>0</v>
      </c>
      <c r="AM4061" s="29" t="s">
        <v>28</v>
      </c>
      <c r="AN4061" s="44" t="s">
        <v>27</v>
      </c>
      <c r="AO4061" s="29" t="s">
        <v>28</v>
      </c>
      <c r="AP4061" s="29">
        <v>15</v>
      </c>
      <c r="AQ4061" s="29"/>
      <c r="AR4061" s="29"/>
      <c r="AS4061" s="29"/>
      <c r="AT4061" s="29"/>
      <c r="AU4061" s="144"/>
      <c r="AV4061" s="36" t="s">
        <v>28</v>
      </c>
      <c r="AW4061" s="102">
        <v>42551</v>
      </c>
      <c r="AX4061" s="129" t="s">
        <v>33</v>
      </c>
      <c r="AY4061" s="106">
        <v>471</v>
      </c>
      <c r="BD4061" t="s">
        <v>1724</v>
      </c>
      <c r="BE4061" t="s">
        <v>4633</v>
      </c>
      <c r="BF4061" t="s">
        <v>4747</v>
      </c>
      <c r="BH4061" t="str">
        <f t="shared" si="876"/>
        <v/>
      </c>
      <c r="BJ4061" t="str">
        <f t="shared" si="877"/>
        <v>OK</v>
      </c>
      <c r="BK4061" s="130" t="s">
        <v>5302</v>
      </c>
      <c r="BL4061" s="130" t="e">
        <v>#VALUE!</v>
      </c>
      <c r="BM4061" s="131" t="s">
        <v>33</v>
      </c>
      <c r="BN4061" s="131" t="e">
        <v>#VALUE!</v>
      </c>
      <c r="BO4061" t="e">
        <v>#N/A</v>
      </c>
      <c r="BP4061">
        <v>0</v>
      </c>
    </row>
    <row r="4062" spans="1:68" ht="25.2" x14ac:dyDescent="0.3">
      <c r="A4062" s="1"/>
      <c r="B4062" s="47">
        <v>3701</v>
      </c>
      <c r="C4062" s="45">
        <v>1057721</v>
      </c>
      <c r="D4062" s="29"/>
      <c r="E4062" s="29"/>
      <c r="F4062" s="31" t="s">
        <v>3268</v>
      </c>
      <c r="G4062" s="29" t="s">
        <v>31</v>
      </c>
      <c r="H4062" s="70" t="s">
        <v>4779</v>
      </c>
      <c r="I4062" s="148" t="s">
        <v>33</v>
      </c>
      <c r="J4062" s="147" t="s">
        <v>33</v>
      </c>
      <c r="K4062" s="148" t="e">
        <v>#N/A</v>
      </c>
      <c r="L4062" s="148" t="s">
        <v>32</v>
      </c>
      <c r="M4062" s="147">
        <v>42551</v>
      </c>
      <c r="N4062" s="29" t="str">
        <f t="shared" si="873"/>
        <v/>
      </c>
      <c r="O4062" s="29" t="str">
        <f t="shared" si="874"/>
        <v/>
      </c>
      <c r="P4062" s="29" t="str">
        <f t="shared" si="875"/>
        <v/>
      </c>
      <c r="Q4062" s="29" t="str">
        <f t="shared" si="879"/>
        <v/>
      </c>
      <c r="R4062" s="29" t="str">
        <f t="shared" si="880"/>
        <v/>
      </c>
      <c r="S4062" s="29" t="str">
        <f t="shared" si="881"/>
        <v/>
      </c>
      <c r="T4062" s="29" t="str">
        <f t="shared" si="882"/>
        <v/>
      </c>
      <c r="U4062" s="29"/>
      <c r="V4062" s="29"/>
      <c r="W4062" s="38" t="s">
        <v>3180</v>
      </c>
      <c r="X4062" s="29" t="s">
        <v>158</v>
      </c>
      <c r="Y4062" s="146">
        <v>838</v>
      </c>
      <c r="Z4062" s="33">
        <v>1073</v>
      </c>
      <c r="AA4062" s="34">
        <f t="shared" si="870"/>
        <v>0.28000000000000003</v>
      </c>
      <c r="AB4062" s="33">
        <f t="shared" si="871"/>
        <v>1073</v>
      </c>
      <c r="AC4062" s="34">
        <f t="shared" si="872"/>
        <v>0.28043068278314226</v>
      </c>
      <c r="AD4062" s="145">
        <f t="shared" si="878"/>
        <v>894.16700000000003</v>
      </c>
      <c r="AE4062" s="105">
        <v>698.33299999999997</v>
      </c>
      <c r="AF4062" s="34" t="s">
        <v>36</v>
      </c>
      <c r="AG4062" s="34" t="s">
        <v>36</v>
      </c>
      <c r="AH4062" s="34" t="s">
        <v>36</v>
      </c>
      <c r="AI4062" s="29">
        <v>0.34100000000000003</v>
      </c>
      <c r="AJ4062" s="29">
        <v>2.7000000000000001E-3</v>
      </c>
      <c r="AK4062" s="29">
        <v>10</v>
      </c>
      <c r="AL4062" s="29">
        <v>0</v>
      </c>
      <c r="AM4062" s="29" t="s">
        <v>28</v>
      </c>
      <c r="AN4062" s="158" t="s">
        <v>28</v>
      </c>
      <c r="AO4062" s="29" t="s">
        <v>28</v>
      </c>
      <c r="AP4062" s="29">
        <v>10</v>
      </c>
      <c r="AQ4062" s="29"/>
      <c r="AR4062" s="29"/>
      <c r="AS4062" s="29"/>
      <c r="AT4062" s="29"/>
      <c r="AU4062" s="144"/>
      <c r="AV4062" s="36" t="s">
        <v>28</v>
      </c>
      <c r="AW4062" s="102">
        <v>42551</v>
      </c>
      <c r="AX4062" s="129" t="s">
        <v>33</v>
      </c>
      <c r="AY4062" s="106">
        <v>88</v>
      </c>
      <c r="BD4062" t="s">
        <v>1724</v>
      </c>
      <c r="BE4062" t="s">
        <v>4633</v>
      </c>
      <c r="BF4062" t="s">
        <v>4747</v>
      </c>
      <c r="BH4062" t="str">
        <f t="shared" si="876"/>
        <v>AV</v>
      </c>
      <c r="BJ4062" t="str">
        <f t="shared" si="877"/>
        <v>OK</v>
      </c>
      <c r="BK4062" s="130">
        <v>1073</v>
      </c>
      <c r="BL4062" s="130" t="s">
        <v>37</v>
      </c>
      <c r="BM4062" s="131" t="s">
        <v>33</v>
      </c>
      <c r="BN4062" s="131" t="e">
        <v>#VALUE!</v>
      </c>
      <c r="BO4062">
        <v>1073</v>
      </c>
      <c r="BP4062">
        <v>4</v>
      </c>
    </row>
    <row r="4063" spans="1:68" ht="25.2" x14ac:dyDescent="0.3">
      <c r="A4063" s="1"/>
      <c r="B4063" s="47">
        <v>3702</v>
      </c>
      <c r="C4063" s="45">
        <v>1051271</v>
      </c>
      <c r="D4063" s="29"/>
      <c r="E4063" s="29"/>
      <c r="F4063" s="31" t="s">
        <v>3269</v>
      </c>
      <c r="G4063" s="29" t="s">
        <v>31</v>
      </c>
      <c r="H4063" s="29"/>
      <c r="I4063" s="148" t="s">
        <v>33</v>
      </c>
      <c r="J4063" s="147" t="s">
        <v>33</v>
      </c>
      <c r="K4063" s="148" t="e">
        <v>#N/A</v>
      </c>
      <c r="L4063" s="148" t="s">
        <v>32</v>
      </c>
      <c r="M4063" s="147">
        <v>42551</v>
      </c>
      <c r="N4063" s="29" t="str">
        <f t="shared" si="873"/>
        <v/>
      </c>
      <c r="O4063" s="29" t="str">
        <f t="shared" si="874"/>
        <v/>
      </c>
      <c r="P4063" s="29" t="str">
        <f t="shared" si="875"/>
        <v/>
      </c>
      <c r="Q4063" s="29" t="str">
        <f t="shared" si="879"/>
        <v/>
      </c>
      <c r="R4063" s="29" t="str">
        <f t="shared" si="880"/>
        <v/>
      </c>
      <c r="S4063" s="29" t="str">
        <f t="shared" si="881"/>
        <v/>
      </c>
      <c r="T4063" s="29" t="str">
        <f t="shared" si="882"/>
        <v/>
      </c>
      <c r="U4063" s="29"/>
      <c r="V4063" s="29"/>
      <c r="W4063" s="38" t="s">
        <v>3180</v>
      </c>
      <c r="X4063" s="29" t="s">
        <v>158</v>
      </c>
      <c r="Y4063" s="146">
        <v>440.5</v>
      </c>
      <c r="Z4063" s="33">
        <v>564</v>
      </c>
      <c r="AA4063" s="34">
        <f t="shared" si="870"/>
        <v>0.28000000000000003</v>
      </c>
      <c r="AB4063" s="33">
        <f t="shared" si="871"/>
        <v>564</v>
      </c>
      <c r="AC4063" s="34">
        <f t="shared" si="872"/>
        <v>0.28036438625596927</v>
      </c>
      <c r="AD4063" s="145">
        <f t="shared" si="878"/>
        <v>470</v>
      </c>
      <c r="AE4063" s="105">
        <v>367.08300000000003</v>
      </c>
      <c r="AF4063" s="34" t="s">
        <v>36</v>
      </c>
      <c r="AG4063" s="34" t="s">
        <v>36</v>
      </c>
      <c r="AH4063" s="34" t="s">
        <v>36</v>
      </c>
      <c r="AI4063" s="29">
        <v>5.8999999999999997E-2</v>
      </c>
      <c r="AJ4063" s="29">
        <v>2.0300000000000001E-3</v>
      </c>
      <c r="AK4063" s="29">
        <v>0</v>
      </c>
      <c r="AL4063" s="29">
        <v>0</v>
      </c>
      <c r="AM4063" s="29" t="s">
        <v>28</v>
      </c>
      <c r="AN4063" s="44" t="s">
        <v>27</v>
      </c>
      <c r="AO4063" s="29" t="s">
        <v>28</v>
      </c>
      <c r="AP4063" s="29">
        <v>1</v>
      </c>
      <c r="AQ4063" s="29"/>
      <c r="AR4063" s="29"/>
      <c r="AS4063" s="29"/>
      <c r="AT4063" s="29"/>
      <c r="AU4063" s="144"/>
      <c r="AV4063" s="36" t="s">
        <v>28</v>
      </c>
      <c r="AW4063" s="102" t="s">
        <v>33</v>
      </c>
      <c r="AX4063" s="129" t="s">
        <v>33</v>
      </c>
      <c r="AY4063" s="106" t="e">
        <v>#N/A</v>
      </c>
      <c r="BD4063" t="s">
        <v>4634</v>
      </c>
      <c r="BE4063" t="s">
        <v>4633</v>
      </c>
      <c r="BF4063" t="s">
        <v>4747</v>
      </c>
      <c r="BH4063" t="str">
        <f t="shared" si="876"/>
        <v/>
      </c>
      <c r="BJ4063" t="str">
        <f t="shared" si="877"/>
        <v>OK</v>
      </c>
      <c r="BK4063" s="130" t="s">
        <v>5302</v>
      </c>
      <c r="BL4063" s="130" t="e">
        <v>#VALUE!</v>
      </c>
      <c r="BM4063" s="131" t="s">
        <v>33</v>
      </c>
      <c r="BN4063" s="131" t="e">
        <v>#VALUE!</v>
      </c>
      <c r="BO4063" t="e">
        <v>#N/A</v>
      </c>
      <c r="BP4063">
        <v>0</v>
      </c>
    </row>
    <row r="4064" spans="1:68" ht="25.2" x14ac:dyDescent="0.3">
      <c r="A4064" s="1"/>
      <c r="B4064" s="47">
        <v>3703</v>
      </c>
      <c r="C4064" s="45">
        <v>1051272</v>
      </c>
      <c r="D4064" s="29"/>
      <c r="E4064" s="29"/>
      <c r="F4064" s="31" t="s">
        <v>3270</v>
      </c>
      <c r="G4064" s="29" t="s">
        <v>31</v>
      </c>
      <c r="H4064" s="29"/>
      <c r="I4064" s="148" t="s">
        <v>33</v>
      </c>
      <c r="J4064" s="147" t="s">
        <v>33</v>
      </c>
      <c r="K4064" s="148" t="e">
        <v>#N/A</v>
      </c>
      <c r="L4064" s="148" t="s">
        <v>32</v>
      </c>
      <c r="M4064" s="147">
        <v>42551</v>
      </c>
      <c r="N4064" s="29" t="str">
        <f t="shared" si="873"/>
        <v/>
      </c>
      <c r="O4064" s="29" t="str">
        <f t="shared" si="874"/>
        <v/>
      </c>
      <c r="P4064" s="29" t="str">
        <f t="shared" si="875"/>
        <v/>
      </c>
      <c r="Q4064" s="29" t="str">
        <f t="shared" si="879"/>
        <v/>
      </c>
      <c r="R4064" s="29" t="str">
        <f t="shared" si="880"/>
        <v/>
      </c>
      <c r="S4064" s="29" t="str">
        <f t="shared" si="881"/>
        <v/>
      </c>
      <c r="T4064" s="29" t="str">
        <f t="shared" si="882"/>
        <v/>
      </c>
      <c r="U4064" s="29"/>
      <c r="V4064" s="29"/>
      <c r="W4064" s="38" t="s">
        <v>3180</v>
      </c>
      <c r="X4064" s="29" t="s">
        <v>158</v>
      </c>
      <c r="Y4064" s="146">
        <v>244.32</v>
      </c>
      <c r="Z4064" s="33">
        <v>312.73</v>
      </c>
      <c r="AA4064" s="34">
        <f t="shared" si="870"/>
        <v>0.28000000000000003</v>
      </c>
      <c r="AB4064" s="33">
        <f t="shared" si="871"/>
        <v>312.73</v>
      </c>
      <c r="AC4064" s="34">
        <f t="shared" si="872"/>
        <v>0.28000000000000008</v>
      </c>
      <c r="AD4064" s="145">
        <f t="shared" si="878"/>
        <v>260.608</v>
      </c>
      <c r="AE4064" s="105">
        <v>203.6</v>
      </c>
      <c r="AF4064" s="34" t="s">
        <v>36</v>
      </c>
      <c r="AG4064" s="34" t="s">
        <v>36</v>
      </c>
      <c r="AH4064" s="34" t="s">
        <v>36</v>
      </c>
      <c r="AI4064" s="29">
        <v>5.5E-2</v>
      </c>
      <c r="AJ4064" s="29">
        <v>1.3500000000000001E-3</v>
      </c>
      <c r="AK4064" s="29">
        <v>0</v>
      </c>
      <c r="AL4064" s="29">
        <v>0</v>
      </c>
      <c r="AM4064" s="29" t="s">
        <v>28</v>
      </c>
      <c r="AN4064" s="44" t="s">
        <v>27</v>
      </c>
      <c r="AO4064" s="29" t="s">
        <v>28</v>
      </c>
      <c r="AP4064" s="29">
        <v>1</v>
      </c>
      <c r="AQ4064" s="29"/>
      <c r="AR4064" s="29"/>
      <c r="AS4064" s="29"/>
      <c r="AT4064" s="29"/>
      <c r="AU4064" s="144"/>
      <c r="AV4064" s="36" t="s">
        <v>28</v>
      </c>
      <c r="AW4064" s="102" t="s">
        <v>33</v>
      </c>
      <c r="AX4064" s="129" t="s">
        <v>33</v>
      </c>
      <c r="AY4064" s="106" t="e">
        <v>#N/A</v>
      </c>
      <c r="BD4064" t="s">
        <v>4634</v>
      </c>
      <c r="BE4064" t="s">
        <v>4633</v>
      </c>
      <c r="BF4064" t="s">
        <v>4747</v>
      </c>
      <c r="BH4064" t="str">
        <f t="shared" si="876"/>
        <v/>
      </c>
      <c r="BJ4064" t="str">
        <f t="shared" si="877"/>
        <v>OK</v>
      </c>
      <c r="BK4064" s="130" t="s">
        <v>5302</v>
      </c>
      <c r="BL4064" s="130" t="e">
        <v>#VALUE!</v>
      </c>
      <c r="BM4064" s="131" t="s">
        <v>33</v>
      </c>
      <c r="BN4064" s="131" t="e">
        <v>#VALUE!</v>
      </c>
      <c r="BO4064" t="e">
        <v>#N/A</v>
      </c>
      <c r="BP4064">
        <v>0</v>
      </c>
    </row>
    <row r="4065" spans="1:68" ht="25.2" x14ac:dyDescent="0.3">
      <c r="A4065" s="1"/>
      <c r="B4065" s="47">
        <v>3704</v>
      </c>
      <c r="C4065" s="45">
        <v>1051270</v>
      </c>
      <c r="D4065" s="29"/>
      <c r="E4065" s="29"/>
      <c r="F4065" s="31" t="s">
        <v>3271</v>
      </c>
      <c r="G4065" s="29" t="s">
        <v>31</v>
      </c>
      <c r="H4065" s="29"/>
      <c r="I4065" s="148" t="s">
        <v>33</v>
      </c>
      <c r="J4065" s="147" t="s">
        <v>33</v>
      </c>
      <c r="K4065" s="148" t="e">
        <v>#N/A</v>
      </c>
      <c r="L4065" s="148" t="s">
        <v>32</v>
      </c>
      <c r="M4065" s="147">
        <v>42551</v>
      </c>
      <c r="N4065" s="29" t="str">
        <f t="shared" si="873"/>
        <v/>
      </c>
      <c r="O4065" s="29" t="str">
        <f t="shared" si="874"/>
        <v/>
      </c>
      <c r="P4065" s="29" t="str">
        <f t="shared" si="875"/>
        <v/>
      </c>
      <c r="Q4065" s="29" t="str">
        <f t="shared" si="879"/>
        <v/>
      </c>
      <c r="R4065" s="29" t="str">
        <f t="shared" si="880"/>
        <v/>
      </c>
      <c r="S4065" s="29" t="str">
        <f t="shared" si="881"/>
        <v/>
      </c>
      <c r="T4065" s="29" t="str">
        <f t="shared" si="882"/>
        <v/>
      </c>
      <c r="U4065" s="29"/>
      <c r="V4065" s="29"/>
      <c r="W4065" s="38" t="s">
        <v>3180</v>
      </c>
      <c r="X4065" s="29" t="s">
        <v>158</v>
      </c>
      <c r="Y4065" s="146">
        <v>1474</v>
      </c>
      <c r="Z4065" s="33">
        <v>1886</v>
      </c>
      <c r="AA4065" s="34">
        <f t="shared" si="870"/>
        <v>0.28000000000000003</v>
      </c>
      <c r="AB4065" s="33">
        <f t="shared" si="871"/>
        <v>1886</v>
      </c>
      <c r="AC4065" s="34">
        <f t="shared" si="872"/>
        <v>0.27951215183504785</v>
      </c>
      <c r="AD4065" s="145">
        <f t="shared" si="878"/>
        <v>1571.6669999999999</v>
      </c>
      <c r="AE4065" s="105">
        <v>1228.3330000000001</v>
      </c>
      <c r="AF4065" s="34" t="s">
        <v>36</v>
      </c>
      <c r="AG4065" s="34" t="s">
        <v>36</v>
      </c>
      <c r="AH4065" s="34" t="s">
        <v>36</v>
      </c>
      <c r="AI4065" s="29">
        <v>0.38</v>
      </c>
      <c r="AJ4065" s="29">
        <v>1.0829999999999999E-2</v>
      </c>
      <c r="AK4065" s="29">
        <v>0</v>
      </c>
      <c r="AL4065" s="29">
        <v>0</v>
      </c>
      <c r="AM4065" s="29" t="s">
        <v>28</v>
      </c>
      <c r="AN4065" s="44" t="s">
        <v>27</v>
      </c>
      <c r="AO4065" s="29" t="s">
        <v>28</v>
      </c>
      <c r="AP4065" s="29">
        <v>10</v>
      </c>
      <c r="AQ4065" s="29"/>
      <c r="AR4065" s="29"/>
      <c r="AS4065" s="29"/>
      <c r="AT4065" s="29"/>
      <c r="AU4065" s="144"/>
      <c r="AV4065" s="36" t="s">
        <v>28</v>
      </c>
      <c r="AW4065" s="102">
        <v>42551</v>
      </c>
      <c r="AX4065" s="129" t="s">
        <v>33</v>
      </c>
      <c r="AY4065" s="106">
        <v>30</v>
      </c>
      <c r="BD4065" t="s">
        <v>1989</v>
      </c>
      <c r="BE4065" t="s">
        <v>4633</v>
      </c>
      <c r="BF4065" t="s">
        <v>4747</v>
      </c>
      <c r="BH4065" t="str">
        <f t="shared" si="876"/>
        <v/>
      </c>
      <c r="BJ4065" t="str">
        <f t="shared" si="877"/>
        <v>OK</v>
      </c>
      <c r="BK4065" s="130" t="s">
        <v>5302</v>
      </c>
      <c r="BL4065" s="130" t="e">
        <v>#VALUE!</v>
      </c>
      <c r="BM4065" s="131" t="s">
        <v>33</v>
      </c>
      <c r="BN4065" s="131" t="e">
        <v>#VALUE!</v>
      </c>
      <c r="BO4065" t="e">
        <v>#N/A</v>
      </c>
      <c r="BP4065">
        <v>0</v>
      </c>
    </row>
    <row r="4066" spans="1:68" ht="25.2" x14ac:dyDescent="0.3">
      <c r="A4066" s="1"/>
      <c r="B4066" s="47">
        <v>3705</v>
      </c>
      <c r="C4066" s="45">
        <v>1051227</v>
      </c>
      <c r="D4066" s="29"/>
      <c r="E4066" s="29"/>
      <c r="F4066" s="31" t="s">
        <v>3272</v>
      </c>
      <c r="G4066" s="29" t="s">
        <v>31</v>
      </c>
      <c r="H4066" s="29"/>
      <c r="I4066" s="148" t="s">
        <v>33</v>
      </c>
      <c r="J4066" s="147" t="s">
        <v>33</v>
      </c>
      <c r="K4066" s="148" t="e">
        <v>#N/A</v>
      </c>
      <c r="L4066" s="148" t="s">
        <v>32</v>
      </c>
      <c r="M4066" s="147">
        <v>42551</v>
      </c>
      <c r="N4066" s="29" t="str">
        <f t="shared" si="873"/>
        <v/>
      </c>
      <c r="O4066" s="29" t="str">
        <f t="shared" si="874"/>
        <v/>
      </c>
      <c r="P4066" s="29" t="str">
        <f t="shared" si="875"/>
        <v/>
      </c>
      <c r="Q4066" s="29" t="str">
        <f t="shared" si="879"/>
        <v/>
      </c>
      <c r="R4066" s="29" t="str">
        <f t="shared" si="880"/>
        <v/>
      </c>
      <c r="S4066" s="29" t="str">
        <f t="shared" si="881"/>
        <v/>
      </c>
      <c r="T4066" s="29" t="str">
        <f t="shared" si="882"/>
        <v/>
      </c>
      <c r="U4066" s="29"/>
      <c r="V4066" s="29"/>
      <c r="W4066" s="38" t="s">
        <v>3180</v>
      </c>
      <c r="X4066" s="29" t="s">
        <v>158</v>
      </c>
      <c r="Y4066" s="146">
        <v>442.35</v>
      </c>
      <c r="Z4066" s="33">
        <v>566</v>
      </c>
      <c r="AA4066" s="34">
        <f t="shared" si="870"/>
        <v>0.28000000000000003</v>
      </c>
      <c r="AB4066" s="33">
        <f t="shared" si="871"/>
        <v>566</v>
      </c>
      <c r="AC4066" s="34">
        <f t="shared" si="872"/>
        <v>0.27953068836893857</v>
      </c>
      <c r="AD4066" s="145">
        <f t="shared" si="878"/>
        <v>471.66699999999997</v>
      </c>
      <c r="AE4066" s="105">
        <v>368.625</v>
      </c>
      <c r="AF4066" s="34" t="s">
        <v>36</v>
      </c>
      <c r="AG4066" s="34" t="s">
        <v>36</v>
      </c>
      <c r="AH4066" s="34" t="s">
        <v>36</v>
      </c>
      <c r="AI4066" s="29">
        <v>3.9E-2</v>
      </c>
      <c r="AJ4066" s="29">
        <v>7.6999999999999996E-4</v>
      </c>
      <c r="AK4066" s="29">
        <v>0</v>
      </c>
      <c r="AL4066" s="29">
        <v>0</v>
      </c>
      <c r="AM4066" s="29" t="s">
        <v>28</v>
      </c>
      <c r="AN4066" s="44" t="s">
        <v>27</v>
      </c>
      <c r="AO4066" s="29" t="s">
        <v>28</v>
      </c>
      <c r="AP4066" s="29">
        <v>1</v>
      </c>
      <c r="AQ4066" s="29"/>
      <c r="AR4066" s="29"/>
      <c r="AS4066" s="29"/>
      <c r="AT4066" s="29"/>
      <c r="AU4066" s="144"/>
      <c r="AV4066" s="36" t="s">
        <v>28</v>
      </c>
      <c r="AW4066" s="102">
        <v>42551</v>
      </c>
      <c r="AX4066" s="129" t="s">
        <v>33</v>
      </c>
      <c r="AY4066" s="106">
        <v>2</v>
      </c>
      <c r="BD4066" t="s">
        <v>1724</v>
      </c>
      <c r="BE4066" t="s">
        <v>4633</v>
      </c>
      <c r="BF4066" t="s">
        <v>4747</v>
      </c>
      <c r="BH4066" t="str">
        <f t="shared" si="876"/>
        <v/>
      </c>
      <c r="BJ4066" t="str">
        <f t="shared" si="877"/>
        <v>OK</v>
      </c>
      <c r="BK4066" s="130" t="s">
        <v>5302</v>
      </c>
      <c r="BL4066" s="130" t="e">
        <v>#VALUE!</v>
      </c>
      <c r="BM4066" s="131" t="s">
        <v>33</v>
      </c>
      <c r="BN4066" s="131" t="e">
        <v>#VALUE!</v>
      </c>
      <c r="BO4066" t="e">
        <v>#N/A</v>
      </c>
      <c r="BP4066">
        <v>0</v>
      </c>
    </row>
    <row r="4067" spans="1:68" ht="25.2" x14ac:dyDescent="0.3">
      <c r="A4067" s="1"/>
      <c r="B4067" s="47">
        <v>3706</v>
      </c>
      <c r="C4067" s="45">
        <v>1051229</v>
      </c>
      <c r="D4067" s="29"/>
      <c r="E4067" s="29"/>
      <c r="F4067" s="31" t="s">
        <v>3273</v>
      </c>
      <c r="G4067" s="29" t="s">
        <v>31</v>
      </c>
      <c r="H4067" s="29"/>
      <c r="I4067" s="148" t="s">
        <v>33</v>
      </c>
      <c r="J4067" s="147" t="s">
        <v>33</v>
      </c>
      <c r="K4067" s="148" t="e">
        <v>#N/A</v>
      </c>
      <c r="L4067" s="148" t="s">
        <v>32</v>
      </c>
      <c r="M4067" s="147">
        <v>42551</v>
      </c>
      <c r="N4067" s="29" t="str">
        <f t="shared" si="873"/>
        <v/>
      </c>
      <c r="O4067" s="29" t="str">
        <f t="shared" si="874"/>
        <v/>
      </c>
      <c r="P4067" s="29" t="str">
        <f t="shared" si="875"/>
        <v/>
      </c>
      <c r="Q4067" s="29" t="str">
        <f t="shared" si="879"/>
        <v/>
      </c>
      <c r="R4067" s="29" t="str">
        <f t="shared" si="880"/>
        <v/>
      </c>
      <c r="S4067" s="29" t="str">
        <f t="shared" si="881"/>
        <v/>
      </c>
      <c r="T4067" s="29" t="str">
        <f t="shared" si="882"/>
        <v/>
      </c>
      <c r="U4067" s="29"/>
      <c r="V4067" s="29"/>
      <c r="W4067" s="38" t="s">
        <v>3180</v>
      </c>
      <c r="X4067" s="29" t="s">
        <v>158</v>
      </c>
      <c r="Y4067" s="146">
        <v>362.76</v>
      </c>
      <c r="Z4067" s="33">
        <v>464.34</v>
      </c>
      <c r="AA4067" s="34">
        <f t="shared" si="870"/>
        <v>0.28000000000000003</v>
      </c>
      <c r="AB4067" s="33">
        <f t="shared" si="871"/>
        <v>464.34</v>
      </c>
      <c r="AC4067" s="34">
        <f t="shared" si="872"/>
        <v>0.2800198478332781</v>
      </c>
      <c r="AD4067" s="145">
        <f t="shared" si="878"/>
        <v>386.95</v>
      </c>
      <c r="AE4067" s="105">
        <v>302.3</v>
      </c>
      <c r="AF4067" s="34" t="s">
        <v>36</v>
      </c>
      <c r="AG4067" s="34" t="s">
        <v>36</v>
      </c>
      <c r="AH4067" s="34" t="s">
        <v>36</v>
      </c>
      <c r="AI4067" s="29">
        <v>7.2999999999999995E-2</v>
      </c>
      <c r="AJ4067" s="29">
        <v>2.7000000000000001E-3</v>
      </c>
      <c r="AK4067" s="29">
        <v>0</v>
      </c>
      <c r="AL4067" s="29">
        <v>0</v>
      </c>
      <c r="AM4067" s="29" t="s">
        <v>28</v>
      </c>
      <c r="AN4067" s="44" t="s">
        <v>27</v>
      </c>
      <c r="AO4067" s="29" t="s">
        <v>28</v>
      </c>
      <c r="AP4067" s="29">
        <v>10</v>
      </c>
      <c r="AQ4067" s="29"/>
      <c r="AR4067" s="29"/>
      <c r="AS4067" s="29"/>
      <c r="AT4067" s="29"/>
      <c r="AU4067" s="144"/>
      <c r="AV4067" s="36" t="s">
        <v>28</v>
      </c>
      <c r="AW4067" s="102">
        <v>42551</v>
      </c>
      <c r="AX4067" s="129" t="s">
        <v>33</v>
      </c>
      <c r="AY4067" s="106">
        <v>600</v>
      </c>
      <c r="BD4067" t="s">
        <v>1724</v>
      </c>
      <c r="BE4067" t="s">
        <v>4633</v>
      </c>
      <c r="BF4067" t="s">
        <v>4747</v>
      </c>
      <c r="BH4067" t="str">
        <f t="shared" si="876"/>
        <v/>
      </c>
      <c r="BJ4067" t="str">
        <f t="shared" si="877"/>
        <v>OK</v>
      </c>
      <c r="BK4067" s="130" t="s">
        <v>5302</v>
      </c>
      <c r="BL4067" s="130" t="e">
        <v>#VALUE!</v>
      </c>
      <c r="BM4067" s="131" t="s">
        <v>33</v>
      </c>
      <c r="BN4067" s="131" t="e">
        <v>#VALUE!</v>
      </c>
      <c r="BO4067" t="e">
        <v>#N/A</v>
      </c>
      <c r="BP4067">
        <v>10</v>
      </c>
    </row>
    <row r="4068" spans="1:68" ht="25.2" x14ac:dyDescent="0.3">
      <c r="A4068" s="1"/>
      <c r="B4068" s="47">
        <v>3707</v>
      </c>
      <c r="C4068" s="45">
        <v>1051230</v>
      </c>
      <c r="D4068" s="29"/>
      <c r="E4068" s="29"/>
      <c r="F4068" s="31" t="s">
        <v>3274</v>
      </c>
      <c r="G4068" s="29" t="s">
        <v>31</v>
      </c>
      <c r="H4068" s="29"/>
      <c r="I4068" s="148" t="s">
        <v>33</v>
      </c>
      <c r="J4068" s="147" t="s">
        <v>33</v>
      </c>
      <c r="K4068" s="148" t="e">
        <v>#N/A</v>
      </c>
      <c r="L4068" s="148" t="s">
        <v>32</v>
      </c>
      <c r="M4068" s="147">
        <v>42551</v>
      </c>
      <c r="N4068" s="29" t="str">
        <f t="shared" si="873"/>
        <v/>
      </c>
      <c r="O4068" s="29" t="str">
        <f t="shared" si="874"/>
        <v/>
      </c>
      <c r="P4068" s="29" t="str">
        <f t="shared" si="875"/>
        <v/>
      </c>
      <c r="Q4068" s="29" t="str">
        <f t="shared" si="879"/>
        <v/>
      </c>
      <c r="R4068" s="29" t="str">
        <f t="shared" si="880"/>
        <v/>
      </c>
      <c r="S4068" s="29" t="str">
        <f t="shared" si="881"/>
        <v/>
      </c>
      <c r="T4068" s="29" t="str">
        <f t="shared" si="882"/>
        <v/>
      </c>
      <c r="U4068" s="29"/>
      <c r="V4068" s="29"/>
      <c r="W4068" s="38" t="s">
        <v>3180</v>
      </c>
      <c r="X4068" s="29" t="s">
        <v>158</v>
      </c>
      <c r="Y4068" s="146">
        <v>572</v>
      </c>
      <c r="Z4068" s="33">
        <v>732</v>
      </c>
      <c r="AA4068" s="34">
        <f t="shared" si="870"/>
        <v>0.28000000000000003</v>
      </c>
      <c r="AB4068" s="33">
        <f t="shared" si="871"/>
        <v>732</v>
      </c>
      <c r="AC4068" s="34">
        <f t="shared" si="872"/>
        <v>0.27971938481161907</v>
      </c>
      <c r="AD4068" s="145">
        <f t="shared" si="878"/>
        <v>610</v>
      </c>
      <c r="AE4068" s="105">
        <v>476.66699999999997</v>
      </c>
      <c r="AF4068" s="34" t="s">
        <v>36</v>
      </c>
      <c r="AG4068" s="34" t="s">
        <v>36</v>
      </c>
      <c r="AH4068" s="34" t="s">
        <v>36</v>
      </c>
      <c r="AI4068" s="29">
        <v>0.12</v>
      </c>
      <c r="AJ4068" s="29">
        <v>3.6099999999999999E-3</v>
      </c>
      <c r="AK4068" s="29">
        <v>0</v>
      </c>
      <c r="AL4068" s="29">
        <v>0</v>
      </c>
      <c r="AM4068" s="29" t="s">
        <v>28</v>
      </c>
      <c r="AN4068" s="44" t="s">
        <v>27</v>
      </c>
      <c r="AO4068" s="29" t="s">
        <v>28</v>
      </c>
      <c r="AP4068" s="29">
        <v>15</v>
      </c>
      <c r="AQ4068" s="29"/>
      <c r="AR4068" s="29"/>
      <c r="AS4068" s="29"/>
      <c r="AT4068" s="29"/>
      <c r="AU4068" s="144"/>
      <c r="AV4068" s="36" t="s">
        <v>28</v>
      </c>
      <c r="AW4068" s="102">
        <v>42551</v>
      </c>
      <c r="AX4068" s="129" t="s">
        <v>33</v>
      </c>
      <c r="AY4068" s="106">
        <v>30</v>
      </c>
      <c r="BD4068" t="s">
        <v>1724</v>
      </c>
      <c r="BE4068" t="s">
        <v>4633</v>
      </c>
      <c r="BF4068" t="s">
        <v>4747</v>
      </c>
      <c r="BH4068" t="str">
        <f t="shared" si="876"/>
        <v/>
      </c>
      <c r="BJ4068" t="str">
        <f t="shared" si="877"/>
        <v>OK</v>
      </c>
      <c r="BK4068" s="130" t="s">
        <v>5302</v>
      </c>
      <c r="BL4068" s="130" t="e">
        <v>#VALUE!</v>
      </c>
      <c r="BM4068" s="131" t="s">
        <v>33</v>
      </c>
      <c r="BN4068" s="131" t="e">
        <v>#VALUE!</v>
      </c>
      <c r="BO4068" t="e">
        <v>#N/A</v>
      </c>
      <c r="BP4068">
        <v>0</v>
      </c>
    </row>
    <row r="4069" spans="1:68" ht="25.2" x14ac:dyDescent="0.3">
      <c r="A4069" s="1"/>
      <c r="B4069" s="47">
        <v>3708</v>
      </c>
      <c r="C4069" s="45">
        <v>1051232</v>
      </c>
      <c r="D4069" s="29"/>
      <c r="E4069" s="29"/>
      <c r="F4069" s="31" t="s">
        <v>3275</v>
      </c>
      <c r="G4069" s="29" t="s">
        <v>31</v>
      </c>
      <c r="H4069" s="29"/>
      <c r="I4069" s="148" t="s">
        <v>33</v>
      </c>
      <c r="J4069" s="147" t="s">
        <v>33</v>
      </c>
      <c r="K4069" s="148" t="e">
        <v>#N/A</v>
      </c>
      <c r="L4069" s="148" t="s">
        <v>32</v>
      </c>
      <c r="M4069" s="147">
        <v>42551</v>
      </c>
      <c r="N4069" s="29" t="str">
        <f t="shared" si="873"/>
        <v/>
      </c>
      <c r="O4069" s="29" t="str">
        <f t="shared" si="874"/>
        <v/>
      </c>
      <c r="P4069" s="29" t="str">
        <f t="shared" si="875"/>
        <v/>
      </c>
      <c r="Q4069" s="29" t="str">
        <f t="shared" si="879"/>
        <v/>
      </c>
      <c r="R4069" s="29" t="str">
        <f t="shared" si="880"/>
        <v/>
      </c>
      <c r="S4069" s="29" t="str">
        <f t="shared" si="881"/>
        <v/>
      </c>
      <c r="T4069" s="29" t="str">
        <f t="shared" si="882"/>
        <v/>
      </c>
      <c r="U4069" s="29"/>
      <c r="V4069" s="29"/>
      <c r="W4069" s="38" t="s">
        <v>3180</v>
      </c>
      <c r="X4069" s="29" t="s">
        <v>158</v>
      </c>
      <c r="Y4069" s="146">
        <v>473.8</v>
      </c>
      <c r="Z4069" s="33">
        <v>606</v>
      </c>
      <c r="AA4069" s="34">
        <f t="shared" si="870"/>
        <v>0.27900000000000003</v>
      </c>
      <c r="AB4069" s="33">
        <f t="shared" si="871"/>
        <v>606</v>
      </c>
      <c r="AC4069" s="34">
        <f t="shared" si="872"/>
        <v>0.27902176363171255</v>
      </c>
      <c r="AD4069" s="145">
        <f t="shared" si="878"/>
        <v>505</v>
      </c>
      <c r="AE4069" s="105">
        <v>394.83300000000003</v>
      </c>
      <c r="AF4069" s="34" t="s">
        <v>36</v>
      </c>
      <c r="AG4069" s="34" t="s">
        <v>36</v>
      </c>
      <c r="AH4069" s="34" t="s">
        <v>36</v>
      </c>
      <c r="AI4069" s="29">
        <v>0.16900000000000001</v>
      </c>
      <c r="AJ4069" s="29">
        <v>5.4099999999999999E-3</v>
      </c>
      <c r="AK4069" s="29">
        <v>0</v>
      </c>
      <c r="AL4069" s="29">
        <v>0</v>
      </c>
      <c r="AM4069" s="29" t="s">
        <v>28</v>
      </c>
      <c r="AN4069" s="44" t="s">
        <v>27</v>
      </c>
      <c r="AO4069" s="29" t="s">
        <v>28</v>
      </c>
      <c r="AP4069" s="29">
        <v>20</v>
      </c>
      <c r="AQ4069" s="29"/>
      <c r="AR4069" s="29"/>
      <c r="AS4069" s="29"/>
      <c r="AT4069" s="29"/>
      <c r="AU4069" s="144"/>
      <c r="AV4069" s="36" t="s">
        <v>28</v>
      </c>
      <c r="AW4069" s="102">
        <v>42551</v>
      </c>
      <c r="AX4069" s="129" t="s">
        <v>33</v>
      </c>
      <c r="AY4069" s="106">
        <v>300</v>
      </c>
      <c r="BD4069" t="s">
        <v>1724</v>
      </c>
      <c r="BE4069" t="s">
        <v>4633</v>
      </c>
      <c r="BF4069" t="s">
        <v>4747</v>
      </c>
      <c r="BH4069" t="str">
        <f t="shared" si="876"/>
        <v/>
      </c>
      <c r="BJ4069" t="str">
        <f t="shared" si="877"/>
        <v>OK</v>
      </c>
      <c r="BK4069" s="130" t="s">
        <v>5302</v>
      </c>
      <c r="BL4069" s="130" t="e">
        <v>#VALUE!</v>
      </c>
      <c r="BM4069" s="131">
        <v>0</v>
      </c>
      <c r="BN4069" s="131" t="e">
        <v>#DIV/0!</v>
      </c>
      <c r="BO4069" t="e">
        <v>#N/A</v>
      </c>
      <c r="BP4069">
        <v>20</v>
      </c>
    </row>
    <row r="4070" spans="1:68" ht="25.2" x14ac:dyDescent="0.3">
      <c r="A4070" s="1"/>
      <c r="B4070" s="47">
        <v>3709</v>
      </c>
      <c r="C4070" s="45">
        <v>1051231</v>
      </c>
      <c r="D4070" s="29"/>
      <c r="E4070" s="29"/>
      <c r="F4070" s="31" t="s">
        <v>3276</v>
      </c>
      <c r="G4070" s="29" t="s">
        <v>31</v>
      </c>
      <c r="H4070" s="29"/>
      <c r="I4070" s="148" t="s">
        <v>33</v>
      </c>
      <c r="J4070" s="147" t="s">
        <v>33</v>
      </c>
      <c r="K4070" s="148" t="e">
        <v>#N/A</v>
      </c>
      <c r="L4070" s="148" t="s">
        <v>32</v>
      </c>
      <c r="M4070" s="147">
        <v>42551</v>
      </c>
      <c r="N4070" s="29" t="str">
        <f t="shared" si="873"/>
        <v/>
      </c>
      <c r="O4070" s="29" t="str">
        <f t="shared" si="874"/>
        <v/>
      </c>
      <c r="P4070" s="29" t="str">
        <f t="shared" si="875"/>
        <v/>
      </c>
      <c r="Q4070" s="29" t="str">
        <f t="shared" si="879"/>
        <v/>
      </c>
      <c r="R4070" s="29" t="str">
        <f t="shared" si="880"/>
        <v/>
      </c>
      <c r="S4070" s="29" t="str">
        <f t="shared" si="881"/>
        <v/>
      </c>
      <c r="T4070" s="29" t="str">
        <f t="shared" si="882"/>
        <v/>
      </c>
      <c r="U4070" s="29"/>
      <c r="V4070" s="29"/>
      <c r="W4070" s="38" t="s">
        <v>3180</v>
      </c>
      <c r="X4070" s="29" t="s">
        <v>158</v>
      </c>
      <c r="Y4070" s="146">
        <v>973</v>
      </c>
      <c r="Z4070" s="33">
        <v>1245</v>
      </c>
      <c r="AA4070" s="34">
        <f t="shared" ref="AA4070:AA4133" si="883">ROUND(Z4070/Y4070-1,3)</f>
        <v>0.28000000000000003</v>
      </c>
      <c r="AB4070" s="33">
        <f t="shared" ref="AB4070:AB4133" si="884">IF(OR(W4070="VLD MLC components",W4070="VLD MLC pipes",W4070="VLD PEX components",W4070="VLD PEX pipes",W4070="VLD PHC components",W4070="VLD PHC pipes"),"По запросу",Z4070)</f>
        <v>1245</v>
      </c>
      <c r="AC4070" s="34">
        <f t="shared" ref="AC4070:AC4133" si="885">(AD4070-AE4070)/AE4070</f>
        <v>0.27954831636107563</v>
      </c>
      <c r="AD4070" s="145">
        <f t="shared" si="878"/>
        <v>1037.5</v>
      </c>
      <c r="AE4070" s="105">
        <v>810.83299999999997</v>
      </c>
      <c r="AF4070" s="34" t="s">
        <v>36</v>
      </c>
      <c r="AG4070" s="34" t="s">
        <v>36</v>
      </c>
      <c r="AH4070" s="34" t="s">
        <v>36</v>
      </c>
      <c r="AI4070" s="29">
        <v>0.251</v>
      </c>
      <c r="AJ4070" s="29">
        <v>7.2199999999999999E-3</v>
      </c>
      <c r="AK4070" s="29">
        <v>0</v>
      </c>
      <c r="AL4070" s="29">
        <v>0</v>
      </c>
      <c r="AM4070" s="29" t="s">
        <v>28</v>
      </c>
      <c r="AN4070" s="44" t="s">
        <v>27</v>
      </c>
      <c r="AO4070" s="29" t="s">
        <v>28</v>
      </c>
      <c r="AP4070" s="29">
        <v>15</v>
      </c>
      <c r="AQ4070" s="29"/>
      <c r="AR4070" s="29"/>
      <c r="AS4070" s="29"/>
      <c r="AT4070" s="29"/>
      <c r="AU4070" s="144"/>
      <c r="AV4070" s="36" t="s">
        <v>28</v>
      </c>
      <c r="AW4070" s="102">
        <v>42551</v>
      </c>
      <c r="AX4070" s="129" t="s">
        <v>33</v>
      </c>
      <c r="AY4070" s="106">
        <v>355</v>
      </c>
      <c r="BD4070" t="s">
        <v>1724</v>
      </c>
      <c r="BE4070" t="s">
        <v>4633</v>
      </c>
      <c r="BF4070" t="s">
        <v>4747</v>
      </c>
      <c r="BH4070" t="str">
        <f t="shared" si="876"/>
        <v/>
      </c>
      <c r="BJ4070" t="str">
        <f t="shared" si="877"/>
        <v>OK</v>
      </c>
      <c r="BK4070" s="130" t="s">
        <v>5302</v>
      </c>
      <c r="BL4070" s="130" t="e">
        <v>#VALUE!</v>
      </c>
      <c r="BM4070" s="131" t="s">
        <v>33</v>
      </c>
      <c r="BN4070" s="131" t="e">
        <v>#VALUE!</v>
      </c>
      <c r="BO4070" t="e">
        <v>#N/A</v>
      </c>
      <c r="BP4070">
        <v>10</v>
      </c>
    </row>
    <row r="4071" spans="1:68" ht="25.2" x14ac:dyDescent="0.3">
      <c r="A4071" s="1"/>
      <c r="B4071" s="47">
        <v>3710</v>
      </c>
      <c r="C4071" s="45">
        <v>1051233</v>
      </c>
      <c r="D4071" s="29"/>
      <c r="E4071" s="29"/>
      <c r="F4071" s="31" t="s">
        <v>3277</v>
      </c>
      <c r="G4071" s="29" t="s">
        <v>31</v>
      </c>
      <c r="H4071" s="29"/>
      <c r="I4071" s="148" t="s">
        <v>33</v>
      </c>
      <c r="J4071" s="147" t="s">
        <v>33</v>
      </c>
      <c r="K4071" s="148" t="e">
        <v>#N/A</v>
      </c>
      <c r="L4071" s="148" t="s">
        <v>32</v>
      </c>
      <c r="M4071" s="147">
        <v>42551</v>
      </c>
      <c r="N4071" s="29" t="str">
        <f t="shared" si="873"/>
        <v/>
      </c>
      <c r="O4071" s="29" t="str">
        <f t="shared" si="874"/>
        <v/>
      </c>
      <c r="P4071" s="29" t="str">
        <f t="shared" si="875"/>
        <v/>
      </c>
      <c r="Q4071" s="29" t="str">
        <f t="shared" si="879"/>
        <v/>
      </c>
      <c r="R4071" s="29" t="str">
        <f t="shared" si="880"/>
        <v/>
      </c>
      <c r="S4071" s="29" t="str">
        <f t="shared" si="881"/>
        <v/>
      </c>
      <c r="T4071" s="29" t="str">
        <f t="shared" si="882"/>
        <v/>
      </c>
      <c r="U4071" s="29"/>
      <c r="V4071" s="29"/>
      <c r="W4071" s="38" t="s">
        <v>3180</v>
      </c>
      <c r="X4071" s="29" t="s">
        <v>158</v>
      </c>
      <c r="Y4071" s="146">
        <v>586</v>
      </c>
      <c r="Z4071" s="33">
        <v>751</v>
      </c>
      <c r="AA4071" s="34">
        <f t="shared" si="883"/>
        <v>0.28199999999999997</v>
      </c>
      <c r="AB4071" s="33">
        <f t="shared" si="884"/>
        <v>751</v>
      </c>
      <c r="AC4071" s="34">
        <f t="shared" si="885"/>
        <v>0.28157015806836716</v>
      </c>
      <c r="AD4071" s="145">
        <f t="shared" si="878"/>
        <v>625.83299999999997</v>
      </c>
      <c r="AE4071" s="105">
        <v>488.33300000000003</v>
      </c>
      <c r="AF4071" s="34" t="s">
        <v>36</v>
      </c>
      <c r="AG4071" s="34" t="s">
        <v>36</v>
      </c>
      <c r="AH4071" s="34" t="s">
        <v>36</v>
      </c>
      <c r="AI4071" s="29">
        <v>0.315</v>
      </c>
      <c r="AJ4071" s="29">
        <v>1.0829999999999999E-2</v>
      </c>
      <c r="AK4071" s="29">
        <v>0</v>
      </c>
      <c r="AL4071" s="29">
        <v>0</v>
      </c>
      <c r="AM4071" s="29" t="s">
        <v>28</v>
      </c>
      <c r="AN4071" s="44" t="s">
        <v>27</v>
      </c>
      <c r="AO4071" s="29" t="s">
        <v>28</v>
      </c>
      <c r="AP4071" s="29">
        <v>15</v>
      </c>
      <c r="AQ4071" s="29"/>
      <c r="AR4071" s="29"/>
      <c r="AS4071" s="29"/>
      <c r="AT4071" s="29"/>
      <c r="AU4071" s="144"/>
      <c r="AV4071" s="36" t="s">
        <v>28</v>
      </c>
      <c r="AW4071" s="102">
        <v>42551</v>
      </c>
      <c r="AX4071" s="129" t="s">
        <v>33</v>
      </c>
      <c r="AY4071" s="106">
        <v>3555</v>
      </c>
      <c r="BD4071" t="s">
        <v>1724</v>
      </c>
      <c r="BE4071" t="s">
        <v>4633</v>
      </c>
      <c r="BF4071" t="s">
        <v>4747</v>
      </c>
      <c r="BH4071" t="str">
        <f t="shared" si="876"/>
        <v/>
      </c>
      <c r="BJ4071" t="str">
        <f t="shared" si="877"/>
        <v>OK</v>
      </c>
      <c r="BK4071" s="130" t="s">
        <v>5302</v>
      </c>
      <c r="BL4071" s="130" t="e">
        <v>#VALUE!</v>
      </c>
      <c r="BM4071" s="131" t="s">
        <v>33</v>
      </c>
      <c r="BN4071" s="131" t="e">
        <v>#VALUE!</v>
      </c>
      <c r="BO4071" t="e">
        <v>#N/A</v>
      </c>
      <c r="BP4071">
        <v>120</v>
      </c>
    </row>
    <row r="4072" spans="1:68" ht="25.2" x14ac:dyDescent="0.3">
      <c r="A4072" s="1"/>
      <c r="B4072" s="47">
        <v>3711</v>
      </c>
      <c r="C4072" s="45">
        <v>1051235</v>
      </c>
      <c r="D4072" s="29"/>
      <c r="E4072" s="29"/>
      <c r="F4072" s="31" t="s">
        <v>3278</v>
      </c>
      <c r="G4072" s="29" t="s">
        <v>31</v>
      </c>
      <c r="H4072" s="70" t="s">
        <v>4779</v>
      </c>
      <c r="I4072" s="148" t="s">
        <v>33</v>
      </c>
      <c r="J4072" s="147" t="s">
        <v>33</v>
      </c>
      <c r="K4072" s="148" t="e">
        <v>#N/A</v>
      </c>
      <c r="L4072" s="148" t="s">
        <v>32</v>
      </c>
      <c r="M4072" s="147">
        <v>42551</v>
      </c>
      <c r="N4072" s="29" t="str">
        <f t="shared" si="873"/>
        <v/>
      </c>
      <c r="O4072" s="29" t="str">
        <f t="shared" si="874"/>
        <v/>
      </c>
      <c r="P4072" s="29" t="str">
        <f t="shared" si="875"/>
        <v/>
      </c>
      <c r="Q4072" s="29" t="str">
        <f t="shared" si="879"/>
        <v/>
      </c>
      <c r="R4072" s="29" t="str">
        <f t="shared" si="880"/>
        <v/>
      </c>
      <c r="S4072" s="29" t="str">
        <f t="shared" si="881"/>
        <v/>
      </c>
      <c r="T4072" s="29" t="str">
        <f t="shared" si="882"/>
        <v/>
      </c>
      <c r="U4072" s="29"/>
      <c r="V4072" s="29"/>
      <c r="W4072" s="38" t="s">
        <v>3180</v>
      </c>
      <c r="X4072" s="29" t="s">
        <v>158</v>
      </c>
      <c r="Y4072" s="146">
        <v>811</v>
      </c>
      <c r="Z4072" s="33">
        <v>1038</v>
      </c>
      <c r="AA4072" s="34">
        <f t="shared" si="883"/>
        <v>0.28000000000000003</v>
      </c>
      <c r="AB4072" s="33">
        <f t="shared" si="884"/>
        <v>1038</v>
      </c>
      <c r="AC4072" s="34">
        <f t="shared" si="885"/>
        <v>0.27990198762120233</v>
      </c>
      <c r="AD4072" s="145">
        <f t="shared" si="878"/>
        <v>865</v>
      </c>
      <c r="AE4072" s="105">
        <v>675.83299999999997</v>
      </c>
      <c r="AF4072" s="34" t="s">
        <v>36</v>
      </c>
      <c r="AG4072" s="34" t="s">
        <v>36</v>
      </c>
      <c r="AH4072" s="34" t="s">
        <v>36</v>
      </c>
      <c r="AI4072" s="29">
        <v>0.46300000000000002</v>
      </c>
      <c r="AJ4072" s="29">
        <v>1.6250000000000001E-2</v>
      </c>
      <c r="AK4072" s="29">
        <v>80</v>
      </c>
      <c r="AL4072" s="29">
        <v>0</v>
      </c>
      <c r="AM4072" s="29" t="s">
        <v>28</v>
      </c>
      <c r="AN4072" s="158" t="s">
        <v>28</v>
      </c>
      <c r="AO4072" s="29" t="s">
        <v>28</v>
      </c>
      <c r="AP4072" s="29">
        <v>10</v>
      </c>
      <c r="AQ4072" s="29"/>
      <c r="AR4072" s="29"/>
      <c r="AS4072" s="29"/>
      <c r="AT4072" s="29"/>
      <c r="AU4072" s="144"/>
      <c r="AV4072" s="36" t="s">
        <v>28</v>
      </c>
      <c r="AW4072" s="102">
        <v>42551</v>
      </c>
      <c r="AX4072" s="129" t="s">
        <v>33</v>
      </c>
      <c r="AY4072" s="106">
        <v>801</v>
      </c>
      <c r="BD4072" t="s">
        <v>1724</v>
      </c>
      <c r="BE4072" t="s">
        <v>4633</v>
      </c>
      <c r="BF4072" t="s">
        <v>4747</v>
      </c>
      <c r="BH4072" t="str">
        <f t="shared" si="876"/>
        <v>AV</v>
      </c>
      <c r="BJ4072" t="str">
        <f t="shared" si="877"/>
        <v>OK</v>
      </c>
      <c r="BK4072" s="130">
        <v>1038</v>
      </c>
      <c r="BL4072" s="130" t="s">
        <v>37</v>
      </c>
      <c r="BM4072" s="131" t="s">
        <v>33</v>
      </c>
      <c r="BN4072" s="131" t="e">
        <v>#VALUE!</v>
      </c>
      <c r="BO4072">
        <v>1038</v>
      </c>
      <c r="BP4072">
        <v>0</v>
      </c>
    </row>
    <row r="4073" spans="1:68" ht="25.2" x14ac:dyDescent="0.3">
      <c r="A4073" s="1"/>
      <c r="B4073" s="47">
        <v>3712</v>
      </c>
      <c r="C4073" s="45">
        <v>1051236</v>
      </c>
      <c r="D4073" s="29"/>
      <c r="E4073" s="29"/>
      <c r="F4073" s="31" t="s">
        <v>3279</v>
      </c>
      <c r="G4073" s="29" t="s">
        <v>31</v>
      </c>
      <c r="H4073" s="29"/>
      <c r="I4073" s="148" t="s">
        <v>33</v>
      </c>
      <c r="J4073" s="147" t="s">
        <v>33</v>
      </c>
      <c r="K4073" s="148" t="e">
        <v>#N/A</v>
      </c>
      <c r="L4073" s="148" t="s">
        <v>32</v>
      </c>
      <c r="M4073" s="147" t="s">
        <v>33</v>
      </c>
      <c r="N4073" s="29" t="str">
        <f t="shared" ref="N4073:N4136" si="886">IFERROR(MID($D4073,1,7)+0,"")</f>
        <v/>
      </c>
      <c r="O4073" s="29" t="str">
        <f t="shared" ref="O4073:O4136" si="887">IFERROR(MID($D4073,10,7)+0,"")</f>
        <v/>
      </c>
      <c r="P4073" s="29" t="str">
        <f t="shared" ref="P4073:P4136" si="888">IFERROR(MID($D4073,19,7)+0,"")</f>
        <v/>
      </c>
      <c r="Q4073" s="29" t="str">
        <f t="shared" si="879"/>
        <v/>
      </c>
      <c r="R4073" s="29" t="str">
        <f t="shared" si="880"/>
        <v/>
      </c>
      <c r="S4073" s="29" t="str">
        <f t="shared" si="881"/>
        <v/>
      </c>
      <c r="T4073" s="29" t="str">
        <f t="shared" si="882"/>
        <v/>
      </c>
      <c r="U4073" s="29"/>
      <c r="V4073" s="29"/>
      <c r="W4073" s="38" t="s">
        <v>3180</v>
      </c>
      <c r="X4073" s="29" t="s">
        <v>158</v>
      </c>
      <c r="Y4073" s="146">
        <v>288.74</v>
      </c>
      <c r="Z4073" s="33">
        <v>369.58</v>
      </c>
      <c r="AA4073" s="34">
        <f t="shared" si="883"/>
        <v>0.28000000000000003</v>
      </c>
      <c r="AB4073" s="33">
        <f t="shared" si="884"/>
        <v>369.58</v>
      </c>
      <c r="AC4073" s="34">
        <f t="shared" si="885"/>
        <v>0.27997190555945761</v>
      </c>
      <c r="AD4073" s="145">
        <f t="shared" si="878"/>
        <v>307.983</v>
      </c>
      <c r="AE4073" s="105">
        <v>240.61699999999999</v>
      </c>
      <c r="AF4073" s="34" t="s">
        <v>36</v>
      </c>
      <c r="AG4073" s="34" t="s">
        <v>36</v>
      </c>
      <c r="AH4073" s="34" t="s">
        <v>36</v>
      </c>
      <c r="AI4073" s="29">
        <v>3.4000000000000002E-2</v>
      </c>
      <c r="AJ4073" s="29">
        <v>6.7000000000000002E-4</v>
      </c>
      <c r="AK4073" s="29">
        <v>0</v>
      </c>
      <c r="AL4073" s="29">
        <v>0</v>
      </c>
      <c r="AM4073" s="29" t="s">
        <v>28</v>
      </c>
      <c r="AN4073" s="44" t="s">
        <v>27</v>
      </c>
      <c r="AO4073" s="29" t="s">
        <v>28</v>
      </c>
      <c r="AP4073" s="29">
        <v>1</v>
      </c>
      <c r="AQ4073" s="29"/>
      <c r="AR4073" s="29"/>
      <c r="AS4073" s="29"/>
      <c r="AT4073" s="29"/>
      <c r="AU4073" s="144"/>
      <c r="AV4073" s="36" t="s">
        <v>28</v>
      </c>
      <c r="AW4073" s="102">
        <v>42551</v>
      </c>
      <c r="AX4073" s="129" t="s">
        <v>33</v>
      </c>
      <c r="AY4073" s="106">
        <v>42</v>
      </c>
      <c r="BD4073" t="s">
        <v>1724</v>
      </c>
      <c r="BE4073" t="s">
        <v>4633</v>
      </c>
      <c r="BF4073" t="s">
        <v>4747</v>
      </c>
      <c r="BH4073" t="str">
        <f t="shared" ref="BH4073:BH4136" si="889">IF(OR(H4073="Регулярный ассортимент",AK4073&gt;0,AL4073&gt;0),"AV","")</f>
        <v/>
      </c>
      <c r="BJ4073" t="str">
        <f t="shared" ref="BJ4073:BJ4136" si="890">IF(AB4073-Z4073=0,"OK")</f>
        <v>OK</v>
      </c>
      <c r="BK4073" s="130" t="s">
        <v>5302</v>
      </c>
      <c r="BL4073" s="130" t="e">
        <v>#VALUE!</v>
      </c>
      <c r="BM4073" s="131" t="s">
        <v>33</v>
      </c>
      <c r="BN4073" s="131" t="e">
        <v>#VALUE!</v>
      </c>
      <c r="BO4073" t="e">
        <v>#N/A</v>
      </c>
      <c r="BP4073">
        <v>0</v>
      </c>
    </row>
    <row r="4074" spans="1:68" ht="25.2" x14ac:dyDescent="0.3">
      <c r="A4074" s="1"/>
      <c r="B4074" s="47">
        <v>3713</v>
      </c>
      <c r="C4074" s="45">
        <v>1051238</v>
      </c>
      <c r="D4074" s="29"/>
      <c r="E4074" s="29"/>
      <c r="F4074" s="31" t="s">
        <v>3280</v>
      </c>
      <c r="G4074" s="29" t="s">
        <v>31</v>
      </c>
      <c r="H4074" s="29"/>
      <c r="I4074" s="148" t="s">
        <v>33</v>
      </c>
      <c r="J4074" s="147" t="s">
        <v>33</v>
      </c>
      <c r="K4074" s="148" t="e">
        <v>#N/A</v>
      </c>
      <c r="L4074" s="148" t="s">
        <v>32</v>
      </c>
      <c r="M4074" s="147" t="s">
        <v>33</v>
      </c>
      <c r="N4074" s="29" t="str">
        <f t="shared" si="886"/>
        <v/>
      </c>
      <c r="O4074" s="29" t="str">
        <f t="shared" si="887"/>
        <v/>
      </c>
      <c r="P4074" s="29" t="str">
        <f t="shared" si="888"/>
        <v/>
      </c>
      <c r="Q4074" s="29" t="str">
        <f t="shared" si="879"/>
        <v/>
      </c>
      <c r="R4074" s="29" t="str">
        <f t="shared" si="880"/>
        <v/>
      </c>
      <c r="S4074" s="29" t="str">
        <f t="shared" si="881"/>
        <v/>
      </c>
      <c r="T4074" s="29" t="str">
        <f t="shared" si="882"/>
        <v/>
      </c>
      <c r="U4074" s="29"/>
      <c r="V4074" s="29"/>
      <c r="W4074" s="38" t="s">
        <v>3180</v>
      </c>
      <c r="X4074" s="29" t="s">
        <v>158</v>
      </c>
      <c r="Y4074" s="146">
        <v>401.62</v>
      </c>
      <c r="Z4074" s="33">
        <v>514</v>
      </c>
      <c r="AA4074" s="34">
        <f t="shared" si="883"/>
        <v>0.28000000000000003</v>
      </c>
      <c r="AB4074" s="33">
        <f t="shared" si="884"/>
        <v>514</v>
      </c>
      <c r="AC4074" s="34">
        <f t="shared" si="885"/>
        <v>0.27981702088244709</v>
      </c>
      <c r="AD4074" s="145">
        <f t="shared" si="878"/>
        <v>428.33300000000003</v>
      </c>
      <c r="AE4074" s="105">
        <v>334.68299999999999</v>
      </c>
      <c r="AF4074" s="34" t="s">
        <v>36</v>
      </c>
      <c r="AG4074" s="34" t="s">
        <v>36</v>
      </c>
      <c r="AH4074" s="34" t="s">
        <v>36</v>
      </c>
      <c r="AI4074" s="29">
        <v>6.2E-2</v>
      </c>
      <c r="AJ4074" s="29">
        <v>1.8E-3</v>
      </c>
      <c r="AK4074" s="29">
        <v>0</v>
      </c>
      <c r="AL4074" s="29">
        <v>0</v>
      </c>
      <c r="AM4074" s="29" t="s">
        <v>28</v>
      </c>
      <c r="AN4074" s="44" t="s">
        <v>27</v>
      </c>
      <c r="AO4074" s="29" t="s">
        <v>28</v>
      </c>
      <c r="AP4074" s="29">
        <v>15</v>
      </c>
      <c r="AQ4074" s="29"/>
      <c r="AR4074" s="29"/>
      <c r="AS4074" s="29"/>
      <c r="AT4074" s="29"/>
      <c r="AU4074" s="144"/>
      <c r="AV4074" s="36" t="s">
        <v>28</v>
      </c>
      <c r="AW4074" s="102">
        <v>42551</v>
      </c>
      <c r="AX4074" s="129" t="s">
        <v>33</v>
      </c>
      <c r="AY4074" s="106">
        <v>405</v>
      </c>
      <c r="BD4074" t="s">
        <v>1724</v>
      </c>
      <c r="BE4074" t="s">
        <v>4633</v>
      </c>
      <c r="BF4074" t="s">
        <v>4747</v>
      </c>
      <c r="BH4074" t="str">
        <f t="shared" si="889"/>
        <v/>
      </c>
      <c r="BJ4074" t="str">
        <f t="shared" si="890"/>
        <v>OK</v>
      </c>
      <c r="BK4074" s="130" t="s">
        <v>5302</v>
      </c>
      <c r="BL4074" s="130" t="e">
        <v>#VALUE!</v>
      </c>
      <c r="BM4074" s="131" t="s">
        <v>33</v>
      </c>
      <c r="BN4074" s="131" t="e">
        <v>#VALUE!</v>
      </c>
      <c r="BO4074" t="e">
        <v>#N/A</v>
      </c>
      <c r="BP4074">
        <v>15</v>
      </c>
    </row>
    <row r="4075" spans="1:68" ht="25.2" x14ac:dyDescent="0.3">
      <c r="A4075" s="1"/>
      <c r="B4075" s="47">
        <v>3714</v>
      </c>
      <c r="C4075" s="45">
        <v>1051239</v>
      </c>
      <c r="D4075" s="29"/>
      <c r="E4075" s="29"/>
      <c r="F4075" s="31" t="s">
        <v>3281</v>
      </c>
      <c r="G4075" s="29" t="s">
        <v>31</v>
      </c>
      <c r="H4075" s="29"/>
      <c r="I4075" s="148" t="s">
        <v>33</v>
      </c>
      <c r="J4075" s="147" t="s">
        <v>33</v>
      </c>
      <c r="K4075" s="148" t="e">
        <v>#N/A</v>
      </c>
      <c r="L4075" s="148" t="s">
        <v>32</v>
      </c>
      <c r="M4075" s="147">
        <v>42551</v>
      </c>
      <c r="N4075" s="29" t="str">
        <f t="shared" si="886"/>
        <v/>
      </c>
      <c r="O4075" s="29" t="str">
        <f t="shared" si="887"/>
        <v/>
      </c>
      <c r="P4075" s="29" t="str">
        <f t="shared" si="888"/>
        <v/>
      </c>
      <c r="Q4075" s="29" t="str">
        <f t="shared" si="879"/>
        <v/>
      </c>
      <c r="R4075" s="29" t="str">
        <f t="shared" si="880"/>
        <v/>
      </c>
      <c r="S4075" s="29" t="str">
        <f t="shared" si="881"/>
        <v/>
      </c>
      <c r="T4075" s="29" t="str">
        <f t="shared" si="882"/>
        <v/>
      </c>
      <c r="U4075" s="29"/>
      <c r="V4075" s="29"/>
      <c r="W4075" s="38" t="s">
        <v>3180</v>
      </c>
      <c r="X4075" s="29" t="s">
        <v>158</v>
      </c>
      <c r="Y4075" s="146">
        <v>586</v>
      </c>
      <c r="Z4075" s="33">
        <v>751</v>
      </c>
      <c r="AA4075" s="34">
        <f t="shared" si="883"/>
        <v>0.28199999999999997</v>
      </c>
      <c r="AB4075" s="33">
        <f t="shared" si="884"/>
        <v>751</v>
      </c>
      <c r="AC4075" s="34">
        <f t="shared" si="885"/>
        <v>0.28157015806836716</v>
      </c>
      <c r="AD4075" s="145">
        <f t="shared" si="878"/>
        <v>625.83299999999997</v>
      </c>
      <c r="AE4075" s="105">
        <v>488.33300000000003</v>
      </c>
      <c r="AF4075" s="34" t="s">
        <v>36</v>
      </c>
      <c r="AG4075" s="34" t="s">
        <v>36</v>
      </c>
      <c r="AH4075" s="34" t="s">
        <v>36</v>
      </c>
      <c r="AI4075" s="29">
        <v>0.108</v>
      </c>
      <c r="AJ4075" s="29">
        <v>3.6099999999999999E-3</v>
      </c>
      <c r="AK4075" s="29">
        <v>0</v>
      </c>
      <c r="AL4075" s="29">
        <v>0</v>
      </c>
      <c r="AM4075" s="29" t="s">
        <v>28</v>
      </c>
      <c r="AN4075" s="44" t="s">
        <v>27</v>
      </c>
      <c r="AO4075" s="29" t="s">
        <v>28</v>
      </c>
      <c r="AP4075" s="29">
        <v>15</v>
      </c>
      <c r="AQ4075" s="29"/>
      <c r="AR4075" s="29"/>
      <c r="AS4075" s="29"/>
      <c r="AT4075" s="29"/>
      <c r="AU4075" s="144"/>
      <c r="AV4075" s="36" t="s">
        <v>28</v>
      </c>
      <c r="AW4075" s="102">
        <v>42551</v>
      </c>
      <c r="AX4075" s="129" t="s">
        <v>33</v>
      </c>
      <c r="AY4075" s="106">
        <v>165</v>
      </c>
      <c r="BD4075" t="s">
        <v>1724</v>
      </c>
      <c r="BE4075" t="s">
        <v>4633</v>
      </c>
      <c r="BF4075" t="s">
        <v>4747</v>
      </c>
      <c r="BH4075" t="str">
        <f t="shared" si="889"/>
        <v/>
      </c>
      <c r="BJ4075" t="str">
        <f t="shared" si="890"/>
        <v>OK</v>
      </c>
      <c r="BK4075" s="130" t="s">
        <v>5302</v>
      </c>
      <c r="BL4075" s="130" t="e">
        <v>#VALUE!</v>
      </c>
      <c r="BM4075" s="131" t="s">
        <v>33</v>
      </c>
      <c r="BN4075" s="131" t="e">
        <v>#VALUE!</v>
      </c>
      <c r="BO4075" t="e">
        <v>#N/A</v>
      </c>
      <c r="BP4075">
        <v>0</v>
      </c>
    </row>
    <row r="4076" spans="1:68" ht="25.2" x14ac:dyDescent="0.3">
      <c r="A4076" s="1"/>
      <c r="B4076" s="47">
        <v>3715</v>
      </c>
      <c r="C4076" s="45">
        <v>1051240</v>
      </c>
      <c r="D4076" s="29"/>
      <c r="E4076" s="29"/>
      <c r="F4076" s="39" t="s">
        <v>3282</v>
      </c>
      <c r="G4076" s="29" t="s">
        <v>47</v>
      </c>
      <c r="H4076" s="70" t="s">
        <v>4779</v>
      </c>
      <c r="I4076" s="148" t="s">
        <v>33</v>
      </c>
      <c r="J4076" s="147" t="s">
        <v>33</v>
      </c>
      <c r="K4076" s="148" t="e">
        <v>#N/A</v>
      </c>
      <c r="L4076" s="148" t="s">
        <v>32</v>
      </c>
      <c r="M4076" s="147">
        <v>42551</v>
      </c>
      <c r="N4076" s="29" t="str">
        <f t="shared" si="886"/>
        <v/>
      </c>
      <c r="O4076" s="29" t="str">
        <f t="shared" si="887"/>
        <v/>
      </c>
      <c r="P4076" s="29" t="str">
        <f t="shared" si="888"/>
        <v/>
      </c>
      <c r="Q4076" s="29" t="str">
        <f t="shared" si="879"/>
        <v/>
      </c>
      <c r="R4076" s="29" t="str">
        <f t="shared" si="880"/>
        <v/>
      </c>
      <c r="S4076" s="29" t="str">
        <f t="shared" si="881"/>
        <v/>
      </c>
      <c r="T4076" s="29" t="str">
        <f t="shared" si="882"/>
        <v/>
      </c>
      <c r="U4076" s="29"/>
      <c r="V4076" s="29"/>
      <c r="W4076" s="38" t="s">
        <v>3180</v>
      </c>
      <c r="X4076" s="29" t="s">
        <v>158</v>
      </c>
      <c r="Y4076" s="146">
        <v>943</v>
      </c>
      <c r="Z4076" s="33">
        <v>1207</v>
      </c>
      <c r="AA4076" s="34">
        <f t="shared" si="883"/>
        <v>0.28000000000000003</v>
      </c>
      <c r="AB4076" s="33">
        <f t="shared" si="884"/>
        <v>1207</v>
      </c>
      <c r="AC4076" s="34">
        <f t="shared" si="885"/>
        <v>0.2799577009364585</v>
      </c>
      <c r="AD4076" s="145">
        <f t="shared" si="878"/>
        <v>1005.833</v>
      </c>
      <c r="AE4076" s="105">
        <v>785.83299999999997</v>
      </c>
      <c r="AF4076" s="34" t="s">
        <v>36</v>
      </c>
      <c r="AG4076" s="34" t="s">
        <v>36</v>
      </c>
      <c r="AH4076" s="34" t="s">
        <v>36</v>
      </c>
      <c r="AI4076" s="29">
        <v>0.22500000000000001</v>
      </c>
      <c r="AJ4076" s="29">
        <v>7.2199999999999999E-3</v>
      </c>
      <c r="AK4076" s="29">
        <v>38</v>
      </c>
      <c r="AL4076" s="29">
        <v>0</v>
      </c>
      <c r="AM4076" s="29" t="s">
        <v>28</v>
      </c>
      <c r="AN4076" s="158" t="s">
        <v>28</v>
      </c>
      <c r="AO4076" s="29" t="s">
        <v>28</v>
      </c>
      <c r="AP4076" s="29">
        <v>15</v>
      </c>
      <c r="AQ4076" s="29"/>
      <c r="AR4076" s="29"/>
      <c r="AS4076" s="29"/>
      <c r="AT4076" s="29"/>
      <c r="AU4076" s="144"/>
      <c r="AV4076" s="36" t="s">
        <v>28</v>
      </c>
      <c r="AW4076" s="102">
        <v>42551</v>
      </c>
      <c r="AX4076" s="129" t="s">
        <v>33</v>
      </c>
      <c r="AY4076" s="106">
        <v>2807</v>
      </c>
      <c r="BD4076" t="s">
        <v>1724</v>
      </c>
      <c r="BE4076" t="s">
        <v>4633</v>
      </c>
      <c r="BF4076" t="s">
        <v>4747</v>
      </c>
      <c r="BH4076" t="str">
        <f t="shared" si="889"/>
        <v>AV</v>
      </c>
      <c r="BJ4076" t="str">
        <f t="shared" si="890"/>
        <v>OK</v>
      </c>
      <c r="BK4076" s="130">
        <v>1207</v>
      </c>
      <c r="BL4076" s="130" t="s">
        <v>37</v>
      </c>
      <c r="BM4076" s="131" t="s">
        <v>33</v>
      </c>
      <c r="BN4076" s="131" t="e">
        <v>#VALUE!</v>
      </c>
      <c r="BO4076">
        <v>1207</v>
      </c>
      <c r="BP4076">
        <v>15</v>
      </c>
    </row>
    <row r="4077" spans="1:68" ht="25.2" x14ac:dyDescent="0.3">
      <c r="A4077" s="1"/>
      <c r="B4077" s="47">
        <v>3716</v>
      </c>
      <c r="C4077" s="45">
        <v>1051241</v>
      </c>
      <c r="D4077" s="29"/>
      <c r="E4077" s="29"/>
      <c r="F4077" s="31" t="s">
        <v>3283</v>
      </c>
      <c r="G4077" s="29" t="s">
        <v>31</v>
      </c>
      <c r="H4077" s="29"/>
      <c r="I4077" s="148" t="s">
        <v>33</v>
      </c>
      <c r="J4077" s="147" t="s">
        <v>33</v>
      </c>
      <c r="K4077" s="148" t="e">
        <v>#N/A</v>
      </c>
      <c r="L4077" s="148" t="s">
        <v>32</v>
      </c>
      <c r="M4077" s="147">
        <v>42551</v>
      </c>
      <c r="N4077" s="29" t="str">
        <f t="shared" si="886"/>
        <v/>
      </c>
      <c r="O4077" s="29" t="str">
        <f t="shared" si="887"/>
        <v/>
      </c>
      <c r="P4077" s="29" t="str">
        <f t="shared" si="888"/>
        <v/>
      </c>
      <c r="Q4077" s="29" t="str">
        <f t="shared" si="879"/>
        <v/>
      </c>
      <c r="R4077" s="29" t="str">
        <f t="shared" si="880"/>
        <v/>
      </c>
      <c r="S4077" s="29" t="str">
        <f t="shared" si="881"/>
        <v/>
      </c>
      <c r="T4077" s="29" t="str">
        <f t="shared" si="882"/>
        <v/>
      </c>
      <c r="U4077" s="29"/>
      <c r="V4077" s="29"/>
      <c r="W4077" s="38" t="s">
        <v>3180</v>
      </c>
      <c r="X4077" s="29" t="s">
        <v>158</v>
      </c>
      <c r="Y4077" s="146">
        <v>810</v>
      </c>
      <c r="Z4077" s="33">
        <v>1037</v>
      </c>
      <c r="AA4077" s="34">
        <f t="shared" si="883"/>
        <v>0.28000000000000003</v>
      </c>
      <c r="AB4077" s="33">
        <f t="shared" si="884"/>
        <v>1037</v>
      </c>
      <c r="AC4077" s="34">
        <f t="shared" si="885"/>
        <v>0.28024740740740745</v>
      </c>
      <c r="AD4077" s="145">
        <f t="shared" si="878"/>
        <v>864.16700000000003</v>
      </c>
      <c r="AE4077" s="105">
        <v>675</v>
      </c>
      <c r="AF4077" s="34" t="s">
        <v>36</v>
      </c>
      <c r="AG4077" s="34" t="s">
        <v>36</v>
      </c>
      <c r="AH4077" s="34" t="s">
        <v>36</v>
      </c>
      <c r="AI4077" s="29">
        <v>0.191</v>
      </c>
      <c r="AJ4077" s="29">
        <v>5.4099999999999999E-3</v>
      </c>
      <c r="AK4077" s="29">
        <v>0</v>
      </c>
      <c r="AL4077" s="29">
        <v>0</v>
      </c>
      <c r="AM4077" s="29" t="s">
        <v>28</v>
      </c>
      <c r="AN4077" s="44" t="s">
        <v>27</v>
      </c>
      <c r="AO4077" s="29" t="s">
        <v>28</v>
      </c>
      <c r="AP4077" s="29">
        <v>10</v>
      </c>
      <c r="AQ4077" s="29"/>
      <c r="AR4077" s="29"/>
      <c r="AS4077" s="29"/>
      <c r="AT4077" s="29"/>
      <c r="AU4077" s="144"/>
      <c r="AV4077" s="36" t="s">
        <v>28</v>
      </c>
      <c r="AW4077" s="102">
        <v>42551</v>
      </c>
      <c r="AX4077" s="129" t="s">
        <v>33</v>
      </c>
      <c r="AY4077" s="106">
        <v>340</v>
      </c>
      <c r="BD4077" t="s">
        <v>1724</v>
      </c>
      <c r="BE4077" t="s">
        <v>4633</v>
      </c>
      <c r="BF4077" t="s">
        <v>4747</v>
      </c>
      <c r="BH4077" t="str">
        <f t="shared" si="889"/>
        <v/>
      </c>
      <c r="BJ4077" t="str">
        <f t="shared" si="890"/>
        <v>OK</v>
      </c>
      <c r="BK4077" s="130" t="s">
        <v>5302</v>
      </c>
      <c r="BL4077" s="130" t="e">
        <v>#VALUE!</v>
      </c>
      <c r="BM4077" s="131" t="s">
        <v>33</v>
      </c>
      <c r="BN4077" s="131" t="e">
        <v>#VALUE!</v>
      </c>
      <c r="BO4077" t="e">
        <v>#N/A</v>
      </c>
      <c r="BP4077">
        <v>0</v>
      </c>
    </row>
    <row r="4078" spans="1:68" ht="25.2" x14ac:dyDescent="0.3">
      <c r="A4078" s="1"/>
      <c r="B4078" s="47">
        <v>3717</v>
      </c>
      <c r="C4078" s="45">
        <v>1051242</v>
      </c>
      <c r="D4078" s="29"/>
      <c r="E4078" s="29"/>
      <c r="F4078" s="52" t="s">
        <v>3284</v>
      </c>
      <c r="G4078" s="29" t="s">
        <v>39</v>
      </c>
      <c r="H4078" s="70" t="s">
        <v>4779</v>
      </c>
      <c r="I4078" s="148" t="s">
        <v>33</v>
      </c>
      <c r="J4078" s="147" t="s">
        <v>33</v>
      </c>
      <c r="K4078" s="148" t="e">
        <v>#N/A</v>
      </c>
      <c r="L4078" s="148" t="s">
        <v>32</v>
      </c>
      <c r="M4078" s="147">
        <v>42551</v>
      </c>
      <c r="N4078" s="29" t="str">
        <f t="shared" si="886"/>
        <v/>
      </c>
      <c r="O4078" s="29" t="str">
        <f t="shared" si="887"/>
        <v/>
      </c>
      <c r="P4078" s="29" t="str">
        <f t="shared" si="888"/>
        <v/>
      </c>
      <c r="Q4078" s="29" t="str">
        <f t="shared" si="879"/>
        <v/>
      </c>
      <c r="R4078" s="29" t="str">
        <f t="shared" si="880"/>
        <v/>
      </c>
      <c r="S4078" s="29" t="str">
        <f t="shared" si="881"/>
        <v/>
      </c>
      <c r="T4078" s="29" t="str">
        <f t="shared" si="882"/>
        <v/>
      </c>
      <c r="U4078" s="29"/>
      <c r="V4078" s="29"/>
      <c r="W4078" s="38" t="s">
        <v>3180</v>
      </c>
      <c r="X4078" s="29" t="s">
        <v>158</v>
      </c>
      <c r="Y4078" s="146">
        <v>897</v>
      </c>
      <c r="Z4078" s="33">
        <v>1149</v>
      </c>
      <c r="AA4078" s="34">
        <f t="shared" si="883"/>
        <v>0.28100000000000003</v>
      </c>
      <c r="AB4078" s="33">
        <f t="shared" si="884"/>
        <v>1149</v>
      </c>
      <c r="AC4078" s="34">
        <f t="shared" si="885"/>
        <v>0.28093645484949831</v>
      </c>
      <c r="AD4078" s="145">
        <f t="shared" si="878"/>
        <v>957.5</v>
      </c>
      <c r="AE4078" s="105">
        <v>747.5</v>
      </c>
      <c r="AF4078" s="34" t="s">
        <v>36</v>
      </c>
      <c r="AG4078" s="34" t="s">
        <v>36</v>
      </c>
      <c r="AH4078" s="34" t="s">
        <v>36</v>
      </c>
      <c r="AI4078" s="29">
        <v>0.316</v>
      </c>
      <c r="AJ4078" s="29">
        <v>1.0829999999999999E-2</v>
      </c>
      <c r="AK4078" s="29">
        <v>150</v>
      </c>
      <c r="AL4078" s="29">
        <v>0</v>
      </c>
      <c r="AM4078" s="29" t="s">
        <v>28</v>
      </c>
      <c r="AN4078" s="158" t="s">
        <v>28</v>
      </c>
      <c r="AO4078" s="29" t="s">
        <v>28</v>
      </c>
      <c r="AP4078" s="29">
        <v>15</v>
      </c>
      <c r="AQ4078" s="29"/>
      <c r="AR4078" s="29"/>
      <c r="AS4078" s="29"/>
      <c r="AT4078" s="29"/>
      <c r="AU4078" s="144"/>
      <c r="AV4078" s="36" t="s">
        <v>28</v>
      </c>
      <c r="AW4078" s="102">
        <v>42551</v>
      </c>
      <c r="AX4078" s="129" t="s">
        <v>33</v>
      </c>
      <c r="AY4078" s="106">
        <v>5595</v>
      </c>
      <c r="BD4078" t="s">
        <v>1724</v>
      </c>
      <c r="BE4078" t="s">
        <v>4633</v>
      </c>
      <c r="BF4078" t="s">
        <v>4747</v>
      </c>
      <c r="BH4078" t="str">
        <f t="shared" si="889"/>
        <v>AV</v>
      </c>
      <c r="BJ4078" t="str">
        <f t="shared" si="890"/>
        <v>OK</v>
      </c>
      <c r="BK4078" s="130">
        <v>1149</v>
      </c>
      <c r="BL4078" s="130" t="s">
        <v>37</v>
      </c>
      <c r="BM4078" s="131" t="s">
        <v>33</v>
      </c>
      <c r="BN4078" s="131" t="e">
        <v>#VALUE!</v>
      </c>
      <c r="BO4078">
        <v>1149</v>
      </c>
      <c r="BP4078">
        <v>0</v>
      </c>
    </row>
    <row r="4079" spans="1:68" ht="25.2" x14ac:dyDescent="0.3">
      <c r="A4079" s="1"/>
      <c r="B4079" s="47">
        <v>3718</v>
      </c>
      <c r="C4079" s="45">
        <v>1051243</v>
      </c>
      <c r="D4079" s="29"/>
      <c r="E4079" s="29"/>
      <c r="F4079" s="31" t="s">
        <v>3285</v>
      </c>
      <c r="G4079" s="37" t="s">
        <v>47</v>
      </c>
      <c r="H4079" s="70" t="s">
        <v>4779</v>
      </c>
      <c r="I4079" s="148" t="s">
        <v>33</v>
      </c>
      <c r="J4079" s="147" t="s">
        <v>33</v>
      </c>
      <c r="K4079" s="148" t="e">
        <v>#N/A</v>
      </c>
      <c r="L4079" s="148" t="s">
        <v>32</v>
      </c>
      <c r="M4079" s="147">
        <v>42551</v>
      </c>
      <c r="N4079" s="29" t="str">
        <f t="shared" si="886"/>
        <v/>
      </c>
      <c r="O4079" s="29" t="str">
        <f t="shared" si="887"/>
        <v/>
      </c>
      <c r="P4079" s="29" t="str">
        <f t="shared" si="888"/>
        <v/>
      </c>
      <c r="Q4079" s="29" t="str">
        <f t="shared" si="879"/>
        <v/>
      </c>
      <c r="R4079" s="29" t="str">
        <f t="shared" si="880"/>
        <v/>
      </c>
      <c r="S4079" s="29" t="str">
        <f t="shared" si="881"/>
        <v/>
      </c>
      <c r="T4079" s="29" t="str">
        <f t="shared" si="882"/>
        <v/>
      </c>
      <c r="U4079" s="29"/>
      <c r="V4079" s="29"/>
      <c r="W4079" s="38" t="s">
        <v>3180</v>
      </c>
      <c r="X4079" s="29" t="s">
        <v>158</v>
      </c>
      <c r="Y4079" s="146">
        <v>792</v>
      </c>
      <c r="Z4079" s="33">
        <v>1014</v>
      </c>
      <c r="AA4079" s="34">
        <f t="shared" si="883"/>
        <v>0.28000000000000003</v>
      </c>
      <c r="AB4079" s="33">
        <f t="shared" si="884"/>
        <v>1014</v>
      </c>
      <c r="AC4079" s="34">
        <f t="shared" si="885"/>
        <v>0.28030303030303028</v>
      </c>
      <c r="AD4079" s="145">
        <f t="shared" si="878"/>
        <v>845</v>
      </c>
      <c r="AE4079" s="105">
        <v>660</v>
      </c>
      <c r="AF4079" s="34" t="s">
        <v>36</v>
      </c>
      <c r="AG4079" s="34" t="s">
        <v>36</v>
      </c>
      <c r="AH4079" s="34" t="s">
        <v>36</v>
      </c>
      <c r="AI4079" s="29">
        <v>0.42599999999999999</v>
      </c>
      <c r="AJ4079" s="29">
        <v>1.6250000000000001E-2</v>
      </c>
      <c r="AK4079" s="29">
        <v>400</v>
      </c>
      <c r="AL4079" s="29">
        <v>0</v>
      </c>
      <c r="AM4079" s="29" t="s">
        <v>28</v>
      </c>
      <c r="AN4079" s="158" t="s">
        <v>28</v>
      </c>
      <c r="AO4079" s="29" t="s">
        <v>28</v>
      </c>
      <c r="AP4079" s="29">
        <v>10</v>
      </c>
      <c r="AQ4079" s="29"/>
      <c r="AR4079" s="29"/>
      <c r="AS4079" s="29"/>
      <c r="AT4079" s="29"/>
      <c r="AU4079" s="144"/>
      <c r="AV4079" s="36" t="s">
        <v>28</v>
      </c>
      <c r="AW4079" s="102">
        <v>42551</v>
      </c>
      <c r="AX4079" s="129" t="s">
        <v>33</v>
      </c>
      <c r="AY4079" s="106">
        <v>16240</v>
      </c>
      <c r="BD4079" t="s">
        <v>1724</v>
      </c>
      <c r="BE4079" t="s">
        <v>4633</v>
      </c>
      <c r="BF4079" t="s">
        <v>4747</v>
      </c>
      <c r="BH4079" t="str">
        <f t="shared" si="889"/>
        <v>AV</v>
      </c>
      <c r="BJ4079" t="str">
        <f t="shared" si="890"/>
        <v>OK</v>
      </c>
      <c r="BK4079" s="130">
        <v>1014</v>
      </c>
      <c r="BL4079" s="130" t="s">
        <v>37</v>
      </c>
      <c r="BM4079" s="131" t="s">
        <v>33</v>
      </c>
      <c r="BN4079" s="131" t="e">
        <v>#VALUE!</v>
      </c>
      <c r="BO4079">
        <v>1014</v>
      </c>
      <c r="BP4079">
        <v>430</v>
      </c>
    </row>
    <row r="4080" spans="1:68" ht="25.2" x14ac:dyDescent="0.3">
      <c r="A4080" s="1"/>
      <c r="B4080" s="47">
        <v>3719</v>
      </c>
      <c r="C4080" s="45">
        <v>1051206</v>
      </c>
      <c r="D4080" s="29"/>
      <c r="E4080" s="29"/>
      <c r="F4080" s="39" t="s">
        <v>3286</v>
      </c>
      <c r="G4080" s="29" t="s">
        <v>31</v>
      </c>
      <c r="H4080" s="70" t="s">
        <v>4779</v>
      </c>
      <c r="I4080" s="148" t="s">
        <v>33</v>
      </c>
      <c r="J4080" s="147" t="s">
        <v>33</v>
      </c>
      <c r="K4080" s="148" t="e">
        <v>#N/A</v>
      </c>
      <c r="L4080" s="148" t="s">
        <v>32</v>
      </c>
      <c r="M4080" s="147">
        <v>42551</v>
      </c>
      <c r="N4080" s="29" t="str">
        <f t="shared" si="886"/>
        <v/>
      </c>
      <c r="O4080" s="29" t="str">
        <f t="shared" si="887"/>
        <v/>
      </c>
      <c r="P4080" s="29" t="str">
        <f t="shared" si="888"/>
        <v/>
      </c>
      <c r="Q4080" s="29" t="str">
        <f t="shared" si="879"/>
        <v/>
      </c>
      <c r="R4080" s="29" t="str">
        <f t="shared" si="880"/>
        <v/>
      </c>
      <c r="S4080" s="29" t="str">
        <f t="shared" si="881"/>
        <v/>
      </c>
      <c r="T4080" s="29" t="str">
        <f t="shared" si="882"/>
        <v/>
      </c>
      <c r="U4080" s="29"/>
      <c r="V4080" s="29"/>
      <c r="W4080" s="38" t="s">
        <v>3180</v>
      </c>
      <c r="X4080" s="29" t="s">
        <v>158</v>
      </c>
      <c r="Y4080" s="146">
        <v>405.32</v>
      </c>
      <c r="Z4080" s="33">
        <v>519</v>
      </c>
      <c r="AA4080" s="34">
        <f t="shared" si="883"/>
        <v>0.28000000000000003</v>
      </c>
      <c r="AB4080" s="33">
        <f t="shared" si="884"/>
        <v>519</v>
      </c>
      <c r="AC4080" s="34">
        <f t="shared" si="885"/>
        <v>0.28046848863269652</v>
      </c>
      <c r="AD4080" s="145">
        <f t="shared" si="878"/>
        <v>432.5</v>
      </c>
      <c r="AE4080" s="105">
        <v>337.767</v>
      </c>
      <c r="AF4080" s="34" t="s">
        <v>36</v>
      </c>
      <c r="AG4080" s="34" t="s">
        <v>36</v>
      </c>
      <c r="AH4080" s="34" t="s">
        <v>36</v>
      </c>
      <c r="AI4080" s="29">
        <v>3.6999999999999998E-2</v>
      </c>
      <c r="AJ4080" s="29">
        <v>7.6999999999999996E-4</v>
      </c>
      <c r="AK4080" s="29">
        <v>7</v>
      </c>
      <c r="AL4080" s="29">
        <v>0</v>
      </c>
      <c r="AM4080" s="29" t="s">
        <v>28</v>
      </c>
      <c r="AN4080" s="158" t="s">
        <v>28</v>
      </c>
      <c r="AO4080" s="29" t="s">
        <v>28</v>
      </c>
      <c r="AP4080" s="29">
        <v>1</v>
      </c>
      <c r="AQ4080" s="29"/>
      <c r="AR4080" s="29"/>
      <c r="AS4080" s="29"/>
      <c r="AT4080" s="29"/>
      <c r="AU4080" s="144"/>
      <c r="AV4080" s="36" t="s">
        <v>28</v>
      </c>
      <c r="AW4080" s="102">
        <v>42551</v>
      </c>
      <c r="AX4080" s="129" t="s">
        <v>33</v>
      </c>
      <c r="AY4080" s="106">
        <v>139</v>
      </c>
      <c r="BD4080" t="s">
        <v>1724</v>
      </c>
      <c r="BE4080" t="s">
        <v>4633</v>
      </c>
      <c r="BF4080">
        <v>0</v>
      </c>
      <c r="BH4080" t="str">
        <f t="shared" si="889"/>
        <v>AV</v>
      </c>
      <c r="BJ4080" t="str">
        <f t="shared" si="890"/>
        <v>OK</v>
      </c>
      <c r="BK4080" s="130">
        <v>519</v>
      </c>
      <c r="BL4080" s="130" t="s">
        <v>37</v>
      </c>
      <c r="BM4080" s="131" t="s">
        <v>33</v>
      </c>
      <c r="BN4080" s="131" t="e">
        <v>#VALUE!</v>
      </c>
      <c r="BO4080">
        <v>519</v>
      </c>
      <c r="BP4080">
        <v>13</v>
      </c>
    </row>
    <row r="4081" spans="1:68" ht="25.2" x14ac:dyDescent="0.3">
      <c r="A4081" s="1"/>
      <c r="B4081" s="47">
        <v>3720</v>
      </c>
      <c r="C4081" s="45">
        <v>1051214</v>
      </c>
      <c r="D4081" s="29"/>
      <c r="E4081" s="29"/>
      <c r="F4081" s="31" t="s">
        <v>3287</v>
      </c>
      <c r="G4081" s="29" t="s">
        <v>31</v>
      </c>
      <c r="H4081" s="29"/>
      <c r="I4081" s="148" t="s">
        <v>33</v>
      </c>
      <c r="J4081" s="147" t="s">
        <v>33</v>
      </c>
      <c r="K4081" s="148" t="e">
        <v>#N/A</v>
      </c>
      <c r="L4081" s="148" t="s">
        <v>32</v>
      </c>
      <c r="M4081" s="147">
        <v>42551</v>
      </c>
      <c r="N4081" s="29" t="str">
        <f t="shared" si="886"/>
        <v/>
      </c>
      <c r="O4081" s="29" t="str">
        <f t="shared" si="887"/>
        <v/>
      </c>
      <c r="P4081" s="29" t="str">
        <f t="shared" si="888"/>
        <v/>
      </c>
      <c r="Q4081" s="29" t="str">
        <f t="shared" si="879"/>
        <v/>
      </c>
      <c r="R4081" s="29" t="str">
        <f t="shared" si="880"/>
        <v/>
      </c>
      <c r="S4081" s="29" t="str">
        <f t="shared" si="881"/>
        <v/>
      </c>
      <c r="T4081" s="29" t="str">
        <f t="shared" si="882"/>
        <v/>
      </c>
      <c r="U4081" s="29"/>
      <c r="V4081" s="29"/>
      <c r="W4081" s="38" t="s">
        <v>3180</v>
      </c>
      <c r="X4081" s="29" t="s">
        <v>158</v>
      </c>
      <c r="Y4081" s="146">
        <v>260.95999999999998</v>
      </c>
      <c r="Z4081" s="33">
        <v>334.03</v>
      </c>
      <c r="AA4081" s="34">
        <f t="shared" si="883"/>
        <v>0.28000000000000003</v>
      </c>
      <c r="AB4081" s="33">
        <f t="shared" si="884"/>
        <v>334.03</v>
      </c>
      <c r="AC4081" s="34">
        <f t="shared" si="885"/>
        <v>0.28000110361572095</v>
      </c>
      <c r="AD4081" s="145">
        <f t="shared" si="878"/>
        <v>278.358</v>
      </c>
      <c r="AE4081" s="105">
        <v>217.46700000000001</v>
      </c>
      <c r="AF4081" s="34" t="s">
        <v>36</v>
      </c>
      <c r="AG4081" s="34" t="s">
        <v>36</v>
      </c>
      <c r="AH4081" s="34" t="s">
        <v>36</v>
      </c>
      <c r="AI4081" s="29">
        <v>3.2000000000000001E-2</v>
      </c>
      <c r="AJ4081" s="29">
        <v>6.7000000000000002E-4</v>
      </c>
      <c r="AK4081" s="29">
        <v>0</v>
      </c>
      <c r="AL4081" s="29">
        <v>0</v>
      </c>
      <c r="AM4081" s="29" t="s">
        <v>28</v>
      </c>
      <c r="AN4081" s="44" t="s">
        <v>27</v>
      </c>
      <c r="AO4081" s="29" t="s">
        <v>28</v>
      </c>
      <c r="AP4081" s="29">
        <v>1</v>
      </c>
      <c r="AQ4081" s="29"/>
      <c r="AR4081" s="29"/>
      <c r="AS4081" s="29"/>
      <c r="AT4081" s="29"/>
      <c r="AU4081" s="144"/>
      <c r="AV4081" s="36" t="s">
        <v>28</v>
      </c>
      <c r="AW4081" s="102">
        <v>42551</v>
      </c>
      <c r="AX4081" s="129" t="s">
        <v>33</v>
      </c>
      <c r="AY4081" s="106" t="e">
        <v>#N/A</v>
      </c>
      <c r="BD4081" t="s">
        <v>1724</v>
      </c>
      <c r="BE4081" t="s">
        <v>4633</v>
      </c>
      <c r="BF4081">
        <v>0</v>
      </c>
      <c r="BH4081" t="str">
        <f t="shared" si="889"/>
        <v/>
      </c>
      <c r="BJ4081" t="str">
        <f t="shared" si="890"/>
        <v>OK</v>
      </c>
      <c r="BK4081" s="130" t="s">
        <v>5302</v>
      </c>
      <c r="BL4081" s="130" t="e">
        <v>#VALUE!</v>
      </c>
      <c r="BM4081" s="131" t="s">
        <v>33</v>
      </c>
      <c r="BN4081" s="131" t="e">
        <v>#VALUE!</v>
      </c>
      <c r="BO4081" t="e">
        <v>#N/A</v>
      </c>
      <c r="BP4081">
        <v>0</v>
      </c>
    </row>
    <row r="4082" spans="1:68" ht="25.2" x14ac:dyDescent="0.3">
      <c r="A4082" s="1"/>
      <c r="B4082" s="47">
        <v>3721</v>
      </c>
      <c r="C4082" s="45">
        <v>1051211</v>
      </c>
      <c r="D4082" s="29"/>
      <c r="E4082" s="29"/>
      <c r="F4082" s="31" t="s">
        <v>3288</v>
      </c>
      <c r="G4082" s="29" t="s">
        <v>31</v>
      </c>
      <c r="H4082" s="70" t="s">
        <v>4779</v>
      </c>
      <c r="I4082" s="148" t="s">
        <v>33</v>
      </c>
      <c r="J4082" s="147" t="s">
        <v>33</v>
      </c>
      <c r="K4082" s="148" t="e">
        <v>#N/A</v>
      </c>
      <c r="L4082" s="148" t="s">
        <v>32</v>
      </c>
      <c r="M4082" s="147">
        <v>42551</v>
      </c>
      <c r="N4082" s="29" t="str">
        <f t="shared" si="886"/>
        <v/>
      </c>
      <c r="O4082" s="29" t="str">
        <f t="shared" si="887"/>
        <v/>
      </c>
      <c r="P4082" s="29" t="str">
        <f t="shared" si="888"/>
        <v/>
      </c>
      <c r="Q4082" s="29" t="str">
        <f t="shared" si="879"/>
        <v/>
      </c>
      <c r="R4082" s="29" t="str">
        <f t="shared" si="880"/>
        <v/>
      </c>
      <c r="S4082" s="29" t="str">
        <f t="shared" si="881"/>
        <v/>
      </c>
      <c r="T4082" s="29" t="str">
        <f t="shared" si="882"/>
        <v/>
      </c>
      <c r="U4082" s="29"/>
      <c r="V4082" s="29"/>
      <c r="W4082" s="38" t="s">
        <v>3180</v>
      </c>
      <c r="X4082" s="29" t="s">
        <v>158</v>
      </c>
      <c r="Y4082" s="146">
        <v>335.01</v>
      </c>
      <c r="Z4082" s="33">
        <v>428.81</v>
      </c>
      <c r="AA4082" s="34">
        <f t="shared" si="883"/>
        <v>0.28000000000000003</v>
      </c>
      <c r="AB4082" s="33">
        <f t="shared" si="884"/>
        <v>428.81</v>
      </c>
      <c r="AC4082" s="34">
        <f t="shared" si="885"/>
        <v>0.27999283603474512</v>
      </c>
      <c r="AD4082" s="145">
        <f t="shared" si="878"/>
        <v>357.34199999999998</v>
      </c>
      <c r="AE4082" s="105">
        <v>279.17500000000001</v>
      </c>
      <c r="AF4082" s="34" t="s">
        <v>36</v>
      </c>
      <c r="AG4082" s="34" t="s">
        <v>36</v>
      </c>
      <c r="AH4082" s="34" t="s">
        <v>36</v>
      </c>
      <c r="AI4082" s="29">
        <v>7.0000000000000007E-2</v>
      </c>
      <c r="AJ4082" s="29">
        <v>2.7000000000000001E-3</v>
      </c>
      <c r="AK4082" s="29">
        <v>45</v>
      </c>
      <c r="AL4082" s="29">
        <v>0</v>
      </c>
      <c r="AM4082" s="29" t="s">
        <v>28</v>
      </c>
      <c r="AN4082" s="158" t="s">
        <v>28</v>
      </c>
      <c r="AO4082" s="29" t="s">
        <v>28</v>
      </c>
      <c r="AP4082" s="29">
        <v>10</v>
      </c>
      <c r="AQ4082" s="29"/>
      <c r="AR4082" s="29"/>
      <c r="AS4082" s="29"/>
      <c r="AT4082" s="29"/>
      <c r="AU4082" s="144"/>
      <c r="AV4082" s="36" t="s">
        <v>28</v>
      </c>
      <c r="AW4082" s="102">
        <v>42551</v>
      </c>
      <c r="AX4082" s="129" t="s">
        <v>33</v>
      </c>
      <c r="AY4082" s="106">
        <v>362</v>
      </c>
      <c r="BD4082" t="s">
        <v>1724</v>
      </c>
      <c r="BE4082" t="s">
        <v>4633</v>
      </c>
      <c r="BF4082" t="s">
        <v>4747</v>
      </c>
      <c r="BH4082" t="str">
        <f t="shared" si="889"/>
        <v>AV</v>
      </c>
      <c r="BJ4082" t="str">
        <f t="shared" si="890"/>
        <v>OK</v>
      </c>
      <c r="BK4082" s="130">
        <v>428.81</v>
      </c>
      <c r="BL4082" s="130" t="s">
        <v>37</v>
      </c>
      <c r="BM4082" s="131" t="s">
        <v>33</v>
      </c>
      <c r="BN4082" s="131" t="e">
        <v>#VALUE!</v>
      </c>
      <c r="BO4082">
        <v>428.81</v>
      </c>
      <c r="BP4082">
        <v>0</v>
      </c>
    </row>
    <row r="4083" spans="1:68" ht="25.2" x14ac:dyDescent="0.3">
      <c r="A4083" s="1"/>
      <c r="B4083" s="47">
        <v>3722</v>
      </c>
      <c r="C4083" s="45">
        <v>1051212</v>
      </c>
      <c r="D4083" s="29"/>
      <c r="E4083" s="29"/>
      <c r="F4083" s="31" t="s">
        <v>3289</v>
      </c>
      <c r="G4083" s="29" t="s">
        <v>31</v>
      </c>
      <c r="H4083" s="29"/>
      <c r="I4083" s="148" t="s">
        <v>33</v>
      </c>
      <c r="J4083" s="147" t="s">
        <v>33</v>
      </c>
      <c r="K4083" s="148" t="e">
        <v>#N/A</v>
      </c>
      <c r="L4083" s="148" t="s">
        <v>32</v>
      </c>
      <c r="M4083" s="147">
        <v>42551</v>
      </c>
      <c r="N4083" s="29" t="str">
        <f t="shared" si="886"/>
        <v/>
      </c>
      <c r="O4083" s="29" t="str">
        <f t="shared" si="887"/>
        <v/>
      </c>
      <c r="P4083" s="29" t="str">
        <f t="shared" si="888"/>
        <v/>
      </c>
      <c r="Q4083" s="29" t="str">
        <f t="shared" si="879"/>
        <v/>
      </c>
      <c r="R4083" s="29" t="str">
        <f t="shared" si="880"/>
        <v/>
      </c>
      <c r="S4083" s="29" t="str">
        <f t="shared" si="881"/>
        <v/>
      </c>
      <c r="T4083" s="29" t="str">
        <f t="shared" si="882"/>
        <v/>
      </c>
      <c r="U4083" s="29"/>
      <c r="V4083" s="29"/>
      <c r="W4083" s="38" t="s">
        <v>3180</v>
      </c>
      <c r="X4083" s="29" t="s">
        <v>158</v>
      </c>
      <c r="Y4083" s="146">
        <v>548</v>
      </c>
      <c r="Z4083" s="33">
        <v>702</v>
      </c>
      <c r="AA4083" s="34">
        <f t="shared" si="883"/>
        <v>0.28100000000000003</v>
      </c>
      <c r="AB4083" s="33">
        <f t="shared" si="884"/>
        <v>702</v>
      </c>
      <c r="AC4083" s="34">
        <f t="shared" si="885"/>
        <v>0.28102096275842142</v>
      </c>
      <c r="AD4083" s="145">
        <f t="shared" si="878"/>
        <v>585</v>
      </c>
      <c r="AE4083" s="105">
        <v>456.66699999999997</v>
      </c>
      <c r="AF4083" s="34" t="s">
        <v>36</v>
      </c>
      <c r="AG4083" s="34" t="s">
        <v>36</v>
      </c>
      <c r="AH4083" s="34" t="s">
        <v>36</v>
      </c>
      <c r="AI4083" s="29">
        <v>0.114</v>
      </c>
      <c r="AJ4083" s="29">
        <v>3.6099999999999999E-3</v>
      </c>
      <c r="AK4083" s="29">
        <v>0</v>
      </c>
      <c r="AL4083" s="29">
        <v>0</v>
      </c>
      <c r="AM4083" s="29" t="s">
        <v>28</v>
      </c>
      <c r="AN4083" s="44" t="s">
        <v>27</v>
      </c>
      <c r="AO4083" s="29" t="s">
        <v>28</v>
      </c>
      <c r="AP4083" s="29">
        <v>15</v>
      </c>
      <c r="AQ4083" s="29"/>
      <c r="AR4083" s="29"/>
      <c r="AS4083" s="29"/>
      <c r="AT4083" s="29"/>
      <c r="AU4083" s="144"/>
      <c r="AV4083" s="36" t="s">
        <v>28</v>
      </c>
      <c r="AW4083" s="102">
        <v>42551</v>
      </c>
      <c r="AX4083" s="129" t="s">
        <v>33</v>
      </c>
      <c r="AY4083" s="106">
        <v>60</v>
      </c>
      <c r="BD4083" t="s">
        <v>1724</v>
      </c>
      <c r="BE4083" t="s">
        <v>4633</v>
      </c>
      <c r="BF4083" t="s">
        <v>4747</v>
      </c>
      <c r="BH4083" t="str">
        <f t="shared" si="889"/>
        <v/>
      </c>
      <c r="BJ4083" t="str">
        <f t="shared" si="890"/>
        <v>OK</v>
      </c>
      <c r="BK4083" s="130" t="s">
        <v>5302</v>
      </c>
      <c r="BL4083" s="130" t="e">
        <v>#VALUE!</v>
      </c>
      <c r="BM4083" s="131" t="s">
        <v>33</v>
      </c>
      <c r="BN4083" s="131" t="e">
        <v>#VALUE!</v>
      </c>
      <c r="BO4083" t="e">
        <v>#N/A</v>
      </c>
      <c r="BP4083">
        <v>0</v>
      </c>
    </row>
    <row r="4084" spans="1:68" ht="25.2" x14ac:dyDescent="0.3">
      <c r="A4084" s="1"/>
      <c r="B4084" s="47">
        <v>3723</v>
      </c>
      <c r="C4084" s="45">
        <v>1053728</v>
      </c>
      <c r="D4084" s="29"/>
      <c r="E4084" s="29"/>
      <c r="F4084" s="31" t="s">
        <v>3290</v>
      </c>
      <c r="G4084" s="29" t="s">
        <v>31</v>
      </c>
      <c r="H4084" s="70" t="s">
        <v>4779</v>
      </c>
      <c r="I4084" s="148" t="s">
        <v>33</v>
      </c>
      <c r="J4084" s="147" t="s">
        <v>33</v>
      </c>
      <c r="K4084" s="148" t="e">
        <v>#N/A</v>
      </c>
      <c r="L4084" s="148" t="s">
        <v>32</v>
      </c>
      <c r="M4084" s="147">
        <v>42551</v>
      </c>
      <c r="N4084" s="29" t="str">
        <f t="shared" si="886"/>
        <v/>
      </c>
      <c r="O4084" s="29" t="str">
        <f t="shared" si="887"/>
        <v/>
      </c>
      <c r="P4084" s="29" t="str">
        <f t="shared" si="888"/>
        <v/>
      </c>
      <c r="Q4084" s="29" t="str">
        <f t="shared" si="879"/>
        <v/>
      </c>
      <c r="R4084" s="29" t="str">
        <f t="shared" si="880"/>
        <v/>
      </c>
      <c r="S4084" s="29" t="str">
        <f t="shared" si="881"/>
        <v/>
      </c>
      <c r="T4084" s="29" t="str">
        <f t="shared" si="882"/>
        <v/>
      </c>
      <c r="U4084" s="29"/>
      <c r="V4084" s="29"/>
      <c r="W4084" s="38" t="s">
        <v>3180</v>
      </c>
      <c r="X4084" s="29" t="s">
        <v>158</v>
      </c>
      <c r="Y4084" s="146">
        <v>418.27</v>
      </c>
      <c r="Z4084" s="33">
        <v>535</v>
      </c>
      <c r="AA4084" s="34">
        <f t="shared" si="883"/>
        <v>0.27900000000000003</v>
      </c>
      <c r="AB4084" s="33">
        <f t="shared" si="884"/>
        <v>535</v>
      </c>
      <c r="AC4084" s="34">
        <f t="shared" si="885"/>
        <v>0.2790783743308145</v>
      </c>
      <c r="AD4084" s="145">
        <f t="shared" si="878"/>
        <v>445.83300000000003</v>
      </c>
      <c r="AE4084" s="105">
        <v>348.55799999999999</v>
      </c>
      <c r="AF4084" s="34" t="s">
        <v>36</v>
      </c>
      <c r="AG4084" s="34" t="s">
        <v>36</v>
      </c>
      <c r="AH4084" s="34" t="s">
        <v>36</v>
      </c>
      <c r="AI4084" s="29">
        <v>0.16500000000000001</v>
      </c>
      <c r="AJ4084" s="29">
        <v>5.4099999999999999E-3</v>
      </c>
      <c r="AK4084" s="29">
        <v>60</v>
      </c>
      <c r="AL4084" s="29">
        <v>0</v>
      </c>
      <c r="AM4084" s="29" t="s">
        <v>28</v>
      </c>
      <c r="AN4084" s="158" t="s">
        <v>28</v>
      </c>
      <c r="AO4084" s="29" t="s">
        <v>28</v>
      </c>
      <c r="AP4084" s="29">
        <v>20</v>
      </c>
      <c r="AQ4084" s="29"/>
      <c r="AR4084" s="29"/>
      <c r="AS4084" s="29"/>
      <c r="AT4084" s="29"/>
      <c r="AU4084" s="144"/>
      <c r="AV4084" s="36" t="s">
        <v>28</v>
      </c>
      <c r="AW4084" s="102">
        <v>42551</v>
      </c>
      <c r="AX4084" s="129" t="s">
        <v>33</v>
      </c>
      <c r="AY4084" s="106">
        <v>40</v>
      </c>
      <c r="BD4084" t="s">
        <v>1724</v>
      </c>
      <c r="BE4084" t="s">
        <v>4633</v>
      </c>
      <c r="BF4084" t="s">
        <v>4747</v>
      </c>
      <c r="BH4084" t="str">
        <f t="shared" si="889"/>
        <v>AV</v>
      </c>
      <c r="BJ4084" t="str">
        <f t="shared" si="890"/>
        <v>OK</v>
      </c>
      <c r="BK4084" s="130">
        <v>535</v>
      </c>
      <c r="BL4084" s="130" t="s">
        <v>37</v>
      </c>
      <c r="BM4084" s="131" t="s">
        <v>33</v>
      </c>
      <c r="BN4084" s="131" t="e">
        <v>#VALUE!</v>
      </c>
      <c r="BO4084">
        <v>535</v>
      </c>
      <c r="BP4084">
        <v>0</v>
      </c>
    </row>
    <row r="4085" spans="1:68" ht="25.2" x14ac:dyDescent="0.3">
      <c r="A4085" s="1"/>
      <c r="B4085" s="47">
        <v>3724</v>
      </c>
      <c r="C4085" s="45">
        <v>1051213</v>
      </c>
      <c r="D4085" s="29"/>
      <c r="E4085" s="29"/>
      <c r="F4085" s="31" t="s">
        <v>3291</v>
      </c>
      <c r="G4085" s="29" t="s">
        <v>31</v>
      </c>
      <c r="H4085" s="29"/>
      <c r="I4085" s="148" t="s">
        <v>33</v>
      </c>
      <c r="J4085" s="147" t="s">
        <v>33</v>
      </c>
      <c r="K4085" s="148" t="e">
        <v>#N/A</v>
      </c>
      <c r="L4085" s="148" t="s">
        <v>32</v>
      </c>
      <c r="M4085" s="147">
        <v>42551</v>
      </c>
      <c r="N4085" s="29" t="str">
        <f t="shared" si="886"/>
        <v/>
      </c>
      <c r="O4085" s="29" t="str">
        <f t="shared" si="887"/>
        <v/>
      </c>
      <c r="P4085" s="29" t="str">
        <f t="shared" si="888"/>
        <v/>
      </c>
      <c r="Q4085" s="29" t="str">
        <f t="shared" si="879"/>
        <v/>
      </c>
      <c r="R4085" s="29" t="str">
        <f t="shared" si="880"/>
        <v/>
      </c>
      <c r="S4085" s="29" t="str">
        <f t="shared" si="881"/>
        <v/>
      </c>
      <c r="T4085" s="29" t="str">
        <f t="shared" si="882"/>
        <v/>
      </c>
      <c r="U4085" s="29"/>
      <c r="V4085" s="29"/>
      <c r="W4085" s="38" t="s">
        <v>3180</v>
      </c>
      <c r="X4085" s="29" t="s">
        <v>158</v>
      </c>
      <c r="Y4085" s="146">
        <v>943</v>
      </c>
      <c r="Z4085" s="33">
        <v>1207</v>
      </c>
      <c r="AA4085" s="34">
        <f t="shared" si="883"/>
        <v>0.28000000000000003</v>
      </c>
      <c r="AB4085" s="33">
        <f t="shared" si="884"/>
        <v>1207</v>
      </c>
      <c r="AC4085" s="34">
        <f t="shared" si="885"/>
        <v>0.2799577009364585</v>
      </c>
      <c r="AD4085" s="145">
        <f t="shared" si="878"/>
        <v>1005.833</v>
      </c>
      <c r="AE4085" s="105">
        <v>785.83299999999997</v>
      </c>
      <c r="AF4085" s="34" t="s">
        <v>36</v>
      </c>
      <c r="AG4085" s="34" t="s">
        <v>36</v>
      </c>
      <c r="AH4085" s="34" t="s">
        <v>36</v>
      </c>
      <c r="AI4085" s="29">
        <v>0.24099999999999999</v>
      </c>
      <c r="AJ4085" s="29">
        <v>7.2199999999999999E-3</v>
      </c>
      <c r="AK4085" s="29">
        <v>0</v>
      </c>
      <c r="AL4085" s="29">
        <v>0</v>
      </c>
      <c r="AM4085" s="29" t="s">
        <v>28</v>
      </c>
      <c r="AN4085" s="44" t="s">
        <v>27</v>
      </c>
      <c r="AO4085" s="29" t="s">
        <v>28</v>
      </c>
      <c r="AP4085" s="29">
        <v>15</v>
      </c>
      <c r="AQ4085" s="29"/>
      <c r="AR4085" s="29"/>
      <c r="AS4085" s="29"/>
      <c r="AT4085" s="29"/>
      <c r="AU4085" s="144"/>
      <c r="AV4085" s="36" t="s">
        <v>28</v>
      </c>
      <c r="AW4085" s="102">
        <v>42551</v>
      </c>
      <c r="AX4085" s="129" t="s">
        <v>33</v>
      </c>
      <c r="AY4085" s="106">
        <v>362</v>
      </c>
      <c r="BD4085" t="s">
        <v>1724</v>
      </c>
      <c r="BE4085" t="s">
        <v>4633</v>
      </c>
      <c r="BF4085" t="s">
        <v>4747</v>
      </c>
      <c r="BH4085" t="str">
        <f t="shared" si="889"/>
        <v/>
      </c>
      <c r="BJ4085" t="str">
        <f t="shared" si="890"/>
        <v>OK</v>
      </c>
      <c r="BK4085" s="130" t="s">
        <v>5302</v>
      </c>
      <c r="BL4085" s="130" t="e">
        <v>#VALUE!</v>
      </c>
      <c r="BM4085" s="131">
        <v>0</v>
      </c>
      <c r="BN4085" s="131" t="e">
        <v>#DIV/0!</v>
      </c>
      <c r="BO4085" t="e">
        <v>#N/A</v>
      </c>
      <c r="BP4085">
        <v>0</v>
      </c>
    </row>
    <row r="4086" spans="1:68" ht="25.2" x14ac:dyDescent="0.3">
      <c r="A4086" s="1"/>
      <c r="B4086" s="47">
        <v>3725</v>
      </c>
      <c r="C4086" s="45">
        <v>1053729</v>
      </c>
      <c r="D4086" s="29"/>
      <c r="E4086" s="29"/>
      <c r="F4086" s="31" t="s">
        <v>3292</v>
      </c>
      <c r="G4086" s="29" t="s">
        <v>31</v>
      </c>
      <c r="H4086" s="29"/>
      <c r="I4086" s="148" t="s">
        <v>33</v>
      </c>
      <c r="J4086" s="147" t="s">
        <v>33</v>
      </c>
      <c r="K4086" s="148" t="e">
        <v>#N/A</v>
      </c>
      <c r="L4086" s="148" t="s">
        <v>32</v>
      </c>
      <c r="M4086" s="147">
        <v>42551</v>
      </c>
      <c r="N4086" s="29" t="str">
        <f t="shared" si="886"/>
        <v/>
      </c>
      <c r="O4086" s="29" t="str">
        <f t="shared" si="887"/>
        <v/>
      </c>
      <c r="P4086" s="29" t="str">
        <f t="shared" si="888"/>
        <v/>
      </c>
      <c r="Q4086" s="29" t="str">
        <f t="shared" si="879"/>
        <v/>
      </c>
      <c r="R4086" s="29" t="str">
        <f t="shared" si="880"/>
        <v/>
      </c>
      <c r="S4086" s="29" t="str">
        <f t="shared" si="881"/>
        <v/>
      </c>
      <c r="T4086" s="29" t="str">
        <f t="shared" si="882"/>
        <v/>
      </c>
      <c r="U4086" s="29"/>
      <c r="V4086" s="29"/>
      <c r="W4086" s="38" t="s">
        <v>3180</v>
      </c>
      <c r="X4086" s="29" t="s">
        <v>158</v>
      </c>
      <c r="Y4086" s="146">
        <v>553</v>
      </c>
      <c r="Z4086" s="33">
        <v>707</v>
      </c>
      <c r="AA4086" s="34">
        <f t="shared" si="883"/>
        <v>0.27800000000000002</v>
      </c>
      <c r="AB4086" s="33">
        <f t="shared" si="884"/>
        <v>707</v>
      </c>
      <c r="AC4086" s="34">
        <f t="shared" si="885"/>
        <v>0.27848266074695172</v>
      </c>
      <c r="AD4086" s="145">
        <f t="shared" si="878"/>
        <v>589.16700000000003</v>
      </c>
      <c r="AE4086" s="105">
        <v>460.83300000000003</v>
      </c>
      <c r="AF4086" s="34" t="s">
        <v>36</v>
      </c>
      <c r="AG4086" s="34" t="s">
        <v>36</v>
      </c>
      <c r="AH4086" s="34" t="s">
        <v>36</v>
      </c>
      <c r="AI4086" s="29">
        <v>0.29899999999999999</v>
      </c>
      <c r="AJ4086" s="29">
        <v>1.0829999999999999E-2</v>
      </c>
      <c r="AK4086" s="29">
        <v>0</v>
      </c>
      <c r="AL4086" s="29">
        <v>0</v>
      </c>
      <c r="AM4086" s="29" t="s">
        <v>28</v>
      </c>
      <c r="AN4086" s="44" t="s">
        <v>27</v>
      </c>
      <c r="AO4086" s="29" t="s">
        <v>28</v>
      </c>
      <c r="AP4086" s="29">
        <v>15</v>
      </c>
      <c r="AQ4086" s="29"/>
      <c r="AR4086" s="29"/>
      <c r="AS4086" s="29"/>
      <c r="AT4086" s="29"/>
      <c r="AU4086" s="144"/>
      <c r="AV4086" s="36" t="s">
        <v>28</v>
      </c>
      <c r="AW4086" s="102">
        <v>42551</v>
      </c>
      <c r="AX4086" s="129" t="s">
        <v>33</v>
      </c>
      <c r="AY4086" s="106">
        <v>390</v>
      </c>
      <c r="BD4086" t="s">
        <v>1724</v>
      </c>
      <c r="BE4086" t="s">
        <v>4633</v>
      </c>
      <c r="BF4086" t="s">
        <v>4747</v>
      </c>
      <c r="BH4086" t="str">
        <f t="shared" si="889"/>
        <v/>
      </c>
      <c r="BJ4086" t="str">
        <f t="shared" si="890"/>
        <v>OK</v>
      </c>
      <c r="BK4086" s="130" t="s">
        <v>5302</v>
      </c>
      <c r="BL4086" s="130" t="e">
        <v>#VALUE!</v>
      </c>
      <c r="BM4086" s="131" t="s">
        <v>33</v>
      </c>
      <c r="BN4086" s="131" t="e">
        <v>#VALUE!</v>
      </c>
      <c r="BO4086" t="e">
        <v>#N/A</v>
      </c>
      <c r="BP4086">
        <v>0</v>
      </c>
    </row>
    <row r="4087" spans="1:68" ht="25.2" x14ac:dyDescent="0.3">
      <c r="A4087" s="1"/>
      <c r="B4087" s="47">
        <v>3726</v>
      </c>
      <c r="C4087" s="45">
        <v>1053730</v>
      </c>
      <c r="D4087" s="29"/>
      <c r="E4087" s="29"/>
      <c r="F4087" s="31" t="s">
        <v>3293</v>
      </c>
      <c r="G4087" s="29" t="s">
        <v>31</v>
      </c>
      <c r="H4087" s="70" t="s">
        <v>4779</v>
      </c>
      <c r="I4087" s="148" t="s">
        <v>33</v>
      </c>
      <c r="J4087" s="147" t="s">
        <v>33</v>
      </c>
      <c r="K4087" s="148" t="e">
        <v>#N/A</v>
      </c>
      <c r="L4087" s="148" t="s">
        <v>32</v>
      </c>
      <c r="M4087" s="147">
        <v>42551</v>
      </c>
      <c r="N4087" s="29" t="str">
        <f t="shared" si="886"/>
        <v/>
      </c>
      <c r="O4087" s="29" t="str">
        <f t="shared" si="887"/>
        <v/>
      </c>
      <c r="P4087" s="29" t="str">
        <f t="shared" si="888"/>
        <v/>
      </c>
      <c r="Q4087" s="29" t="str">
        <f t="shared" si="879"/>
        <v/>
      </c>
      <c r="R4087" s="29" t="str">
        <f t="shared" si="880"/>
        <v/>
      </c>
      <c r="S4087" s="29" t="str">
        <f t="shared" si="881"/>
        <v/>
      </c>
      <c r="T4087" s="29" t="str">
        <f t="shared" si="882"/>
        <v/>
      </c>
      <c r="U4087" s="29"/>
      <c r="V4087" s="29"/>
      <c r="W4087" s="38" t="s">
        <v>3180</v>
      </c>
      <c r="X4087" s="29" t="s">
        <v>158</v>
      </c>
      <c r="Y4087" s="146">
        <v>758</v>
      </c>
      <c r="Z4087" s="33">
        <v>970</v>
      </c>
      <c r="AA4087" s="34">
        <f t="shared" si="883"/>
        <v>0.28000000000000003</v>
      </c>
      <c r="AB4087" s="33">
        <f t="shared" si="884"/>
        <v>970</v>
      </c>
      <c r="AC4087" s="34">
        <f t="shared" si="885"/>
        <v>0.27968217431019815</v>
      </c>
      <c r="AD4087" s="145">
        <f t="shared" si="878"/>
        <v>808.33299999999997</v>
      </c>
      <c r="AE4087" s="105">
        <v>631.66700000000003</v>
      </c>
      <c r="AF4087" s="34" t="s">
        <v>36</v>
      </c>
      <c r="AG4087" s="34" t="s">
        <v>36</v>
      </c>
      <c r="AH4087" s="34" t="s">
        <v>36</v>
      </c>
      <c r="AI4087" s="29">
        <v>0.44</v>
      </c>
      <c r="AJ4087" s="29">
        <v>1.6250000000000001E-2</v>
      </c>
      <c r="AK4087" s="29">
        <v>4</v>
      </c>
      <c r="AL4087" s="29">
        <v>0</v>
      </c>
      <c r="AM4087" s="29" t="s">
        <v>28</v>
      </c>
      <c r="AN4087" s="158" t="s">
        <v>28</v>
      </c>
      <c r="AO4087" s="29" t="s">
        <v>28</v>
      </c>
      <c r="AP4087" s="29">
        <v>10</v>
      </c>
      <c r="AQ4087" s="29"/>
      <c r="AR4087" s="29"/>
      <c r="AS4087" s="29"/>
      <c r="AT4087" s="29"/>
      <c r="AU4087" s="144"/>
      <c r="AV4087" s="36" t="s">
        <v>28</v>
      </c>
      <c r="AW4087" s="102">
        <v>42551</v>
      </c>
      <c r="AX4087" s="129" t="s">
        <v>33</v>
      </c>
      <c r="AY4087" s="106">
        <v>971</v>
      </c>
      <c r="BD4087" t="s">
        <v>1724</v>
      </c>
      <c r="BE4087" t="s">
        <v>4633</v>
      </c>
      <c r="BF4087" t="s">
        <v>4747</v>
      </c>
      <c r="BH4087" t="str">
        <f t="shared" si="889"/>
        <v>AV</v>
      </c>
      <c r="BJ4087" t="str">
        <f t="shared" si="890"/>
        <v>OK</v>
      </c>
      <c r="BK4087" s="130">
        <v>970</v>
      </c>
      <c r="BL4087" s="130" t="s">
        <v>37</v>
      </c>
      <c r="BM4087" s="131" t="s">
        <v>33</v>
      </c>
      <c r="BN4087" s="131" t="e">
        <v>#VALUE!</v>
      </c>
      <c r="BO4087">
        <v>970</v>
      </c>
      <c r="BP4087">
        <v>0</v>
      </c>
    </row>
    <row r="4088" spans="1:68" ht="25.2" x14ac:dyDescent="0.3">
      <c r="A4088" s="1"/>
      <c r="B4088" s="47">
        <v>3727</v>
      </c>
      <c r="C4088" s="45">
        <v>1050068</v>
      </c>
      <c r="D4088" s="29"/>
      <c r="E4088" s="29"/>
      <c r="F4088" s="31" t="s">
        <v>3294</v>
      </c>
      <c r="G4088" s="29" t="s">
        <v>31</v>
      </c>
      <c r="H4088" s="70" t="s">
        <v>4779</v>
      </c>
      <c r="I4088" s="148" t="s">
        <v>33</v>
      </c>
      <c r="J4088" s="147" t="s">
        <v>33</v>
      </c>
      <c r="K4088" s="148" t="e">
        <v>#N/A</v>
      </c>
      <c r="L4088" s="148" t="s">
        <v>32</v>
      </c>
      <c r="M4088" s="147">
        <v>42551</v>
      </c>
      <c r="N4088" s="29" t="str">
        <f t="shared" si="886"/>
        <v/>
      </c>
      <c r="O4088" s="29" t="str">
        <f t="shared" si="887"/>
        <v/>
      </c>
      <c r="P4088" s="29" t="str">
        <f t="shared" si="888"/>
        <v/>
      </c>
      <c r="Q4088" s="29" t="str">
        <f t="shared" si="879"/>
        <v/>
      </c>
      <c r="R4088" s="29" t="str">
        <f t="shared" si="880"/>
        <v/>
      </c>
      <c r="S4088" s="29" t="str">
        <f t="shared" si="881"/>
        <v/>
      </c>
      <c r="T4088" s="29" t="str">
        <f t="shared" si="882"/>
        <v/>
      </c>
      <c r="U4088" s="29"/>
      <c r="V4088" s="29"/>
      <c r="W4088" s="38" t="s">
        <v>3180</v>
      </c>
      <c r="X4088" s="29" t="s">
        <v>158</v>
      </c>
      <c r="Y4088" s="146">
        <v>2888</v>
      </c>
      <c r="Z4088" s="33">
        <v>3697</v>
      </c>
      <c r="AA4088" s="34">
        <f t="shared" si="883"/>
        <v>0.28000000000000003</v>
      </c>
      <c r="AB4088" s="33">
        <f t="shared" si="884"/>
        <v>3697</v>
      </c>
      <c r="AC4088" s="34">
        <f t="shared" si="885"/>
        <v>0.28012433793291724</v>
      </c>
      <c r="AD4088" s="145">
        <f t="shared" si="878"/>
        <v>3080.8330000000001</v>
      </c>
      <c r="AE4088" s="105">
        <v>2406.6669999999999</v>
      </c>
      <c r="AF4088" s="34" t="s">
        <v>36</v>
      </c>
      <c r="AG4088" s="34" t="s">
        <v>36</v>
      </c>
      <c r="AH4088" s="34" t="s">
        <v>36</v>
      </c>
      <c r="AI4088" s="29">
        <v>1.1100000000000001</v>
      </c>
      <c r="AJ4088" s="29">
        <v>2.2919999999999999E-2</v>
      </c>
      <c r="AK4088" s="29">
        <v>4</v>
      </c>
      <c r="AL4088" s="29">
        <v>0</v>
      </c>
      <c r="AM4088" s="29" t="s">
        <v>28</v>
      </c>
      <c r="AN4088" s="158" t="s">
        <v>28</v>
      </c>
      <c r="AO4088" s="29" t="s">
        <v>28</v>
      </c>
      <c r="AP4088" s="29">
        <v>1</v>
      </c>
      <c r="AQ4088" s="29"/>
      <c r="AR4088" s="29"/>
      <c r="AS4088" s="29"/>
      <c r="AT4088" s="29"/>
      <c r="AU4088" s="144"/>
      <c r="AV4088" s="36" t="s">
        <v>28</v>
      </c>
      <c r="AW4088" s="102">
        <v>42551</v>
      </c>
      <c r="AX4088" s="129" t="s">
        <v>33</v>
      </c>
      <c r="AY4088" s="106">
        <v>39</v>
      </c>
      <c r="BD4088" t="s">
        <v>1724</v>
      </c>
      <c r="BE4088" t="e">
        <v>#N/A</v>
      </c>
      <c r="BF4088">
        <v>0</v>
      </c>
      <c r="BH4088" t="str">
        <f t="shared" si="889"/>
        <v>AV</v>
      </c>
      <c r="BJ4088" t="str">
        <f t="shared" si="890"/>
        <v>OK</v>
      </c>
      <c r="BK4088" s="130">
        <v>3697</v>
      </c>
      <c r="BL4088" s="130" t="s">
        <v>37</v>
      </c>
      <c r="BM4088" s="131" t="s">
        <v>33</v>
      </c>
      <c r="BN4088" s="131" t="e">
        <v>#VALUE!</v>
      </c>
      <c r="BO4088">
        <v>3697</v>
      </c>
      <c r="BP4088">
        <v>0</v>
      </c>
    </row>
    <row r="4089" spans="1:68" ht="25.2" x14ac:dyDescent="0.3">
      <c r="A4089" s="1"/>
      <c r="B4089" s="47">
        <v>3728</v>
      </c>
      <c r="C4089" s="45">
        <v>1050069</v>
      </c>
      <c r="D4089" s="29"/>
      <c r="E4089" s="29"/>
      <c r="F4089" s="31" t="s">
        <v>3295</v>
      </c>
      <c r="G4089" s="29" t="s">
        <v>31</v>
      </c>
      <c r="H4089" s="29"/>
      <c r="I4089" s="148" t="s">
        <v>33</v>
      </c>
      <c r="J4089" s="147" t="s">
        <v>33</v>
      </c>
      <c r="K4089" s="148" t="e">
        <v>#N/A</v>
      </c>
      <c r="L4089" s="148" t="s">
        <v>32</v>
      </c>
      <c r="M4089" s="147">
        <v>42551</v>
      </c>
      <c r="N4089" s="29" t="str">
        <f t="shared" si="886"/>
        <v/>
      </c>
      <c r="O4089" s="29" t="str">
        <f t="shared" si="887"/>
        <v/>
      </c>
      <c r="P4089" s="29" t="str">
        <f t="shared" si="888"/>
        <v/>
      </c>
      <c r="Q4089" s="29" t="str">
        <f t="shared" si="879"/>
        <v/>
      </c>
      <c r="R4089" s="29" t="str">
        <f t="shared" si="880"/>
        <v/>
      </c>
      <c r="S4089" s="29" t="str">
        <f t="shared" si="881"/>
        <v/>
      </c>
      <c r="T4089" s="29" t="str">
        <f t="shared" si="882"/>
        <v/>
      </c>
      <c r="U4089" s="29"/>
      <c r="V4089" s="29"/>
      <c r="W4089" s="38" t="s">
        <v>3180</v>
      </c>
      <c r="X4089" s="29" t="s">
        <v>158</v>
      </c>
      <c r="Y4089" s="146">
        <v>3294</v>
      </c>
      <c r="Z4089" s="33">
        <v>4216</v>
      </c>
      <c r="AA4089" s="34">
        <f t="shared" si="883"/>
        <v>0.28000000000000003</v>
      </c>
      <c r="AB4089" s="33">
        <f t="shared" si="884"/>
        <v>4216</v>
      </c>
      <c r="AC4089" s="34">
        <f t="shared" si="885"/>
        <v>0.27990273224043721</v>
      </c>
      <c r="AD4089" s="145">
        <f t="shared" si="878"/>
        <v>3513.3330000000001</v>
      </c>
      <c r="AE4089" s="105">
        <v>2745</v>
      </c>
      <c r="AF4089" s="34" t="s">
        <v>36</v>
      </c>
      <c r="AG4089" s="34" t="s">
        <v>36</v>
      </c>
      <c r="AH4089" s="34" t="s">
        <v>36</v>
      </c>
      <c r="AI4089" s="29">
        <v>1.379</v>
      </c>
      <c r="AJ4089" s="29">
        <v>3.6670000000000001E-2</v>
      </c>
      <c r="AK4089" s="29">
        <v>0</v>
      </c>
      <c r="AL4089" s="29">
        <v>0</v>
      </c>
      <c r="AM4089" s="29" t="s">
        <v>28</v>
      </c>
      <c r="AN4089" s="44" t="s">
        <v>27</v>
      </c>
      <c r="AO4089" s="29" t="s">
        <v>28</v>
      </c>
      <c r="AP4089" s="29">
        <v>1</v>
      </c>
      <c r="AQ4089" s="29"/>
      <c r="AR4089" s="29"/>
      <c r="AS4089" s="29"/>
      <c r="AT4089" s="29"/>
      <c r="AU4089" s="144"/>
      <c r="AV4089" s="36" t="s">
        <v>28</v>
      </c>
      <c r="AW4089" s="102">
        <v>42551</v>
      </c>
      <c r="AX4089" s="129" t="s">
        <v>33</v>
      </c>
      <c r="AY4089" s="106">
        <v>325</v>
      </c>
      <c r="BD4089" t="s">
        <v>1724</v>
      </c>
      <c r="BE4089" t="e">
        <v>#N/A</v>
      </c>
      <c r="BF4089">
        <v>0</v>
      </c>
      <c r="BH4089" t="str">
        <f t="shared" si="889"/>
        <v/>
      </c>
      <c r="BJ4089" t="str">
        <f t="shared" si="890"/>
        <v>OK</v>
      </c>
      <c r="BK4089" s="130" t="s">
        <v>5302</v>
      </c>
      <c r="BL4089" s="130" t="e">
        <v>#VALUE!</v>
      </c>
      <c r="BM4089" s="131" t="s">
        <v>33</v>
      </c>
      <c r="BN4089" s="131" t="e">
        <v>#VALUE!</v>
      </c>
      <c r="BO4089" t="e">
        <v>#N/A</v>
      </c>
      <c r="BP4089">
        <v>0</v>
      </c>
    </row>
    <row r="4090" spans="1:68" ht="25.2" x14ac:dyDescent="0.3">
      <c r="A4090" s="1"/>
      <c r="B4090" s="47">
        <v>3729</v>
      </c>
      <c r="C4090" s="45">
        <v>1051217</v>
      </c>
      <c r="D4090" s="29"/>
      <c r="E4090" s="29"/>
      <c r="F4090" s="31" t="s">
        <v>3296</v>
      </c>
      <c r="G4090" s="29" t="s">
        <v>31</v>
      </c>
      <c r="H4090" s="29"/>
      <c r="I4090" s="148" t="s">
        <v>33</v>
      </c>
      <c r="J4090" s="147" t="s">
        <v>33</v>
      </c>
      <c r="K4090" s="148" t="e">
        <v>#N/A</v>
      </c>
      <c r="L4090" s="148" t="s">
        <v>32</v>
      </c>
      <c r="M4090" s="147">
        <v>42551</v>
      </c>
      <c r="N4090" s="29" t="str">
        <f t="shared" si="886"/>
        <v/>
      </c>
      <c r="O4090" s="29" t="str">
        <f t="shared" si="887"/>
        <v/>
      </c>
      <c r="P4090" s="29" t="str">
        <f t="shared" si="888"/>
        <v/>
      </c>
      <c r="Q4090" s="29" t="str">
        <f t="shared" si="879"/>
        <v/>
      </c>
      <c r="R4090" s="29" t="str">
        <f t="shared" si="880"/>
        <v/>
      </c>
      <c r="S4090" s="29" t="str">
        <f t="shared" si="881"/>
        <v/>
      </c>
      <c r="T4090" s="29" t="str">
        <f t="shared" si="882"/>
        <v/>
      </c>
      <c r="U4090" s="29"/>
      <c r="V4090" s="29"/>
      <c r="W4090" s="38" t="s">
        <v>3180</v>
      </c>
      <c r="X4090" s="29" t="s">
        <v>158</v>
      </c>
      <c r="Y4090" s="146">
        <v>399.23</v>
      </c>
      <c r="Z4090" s="33">
        <v>511</v>
      </c>
      <c r="AA4090" s="34">
        <f t="shared" si="883"/>
        <v>0.28000000000000003</v>
      </c>
      <c r="AB4090" s="33">
        <f t="shared" si="884"/>
        <v>511</v>
      </c>
      <c r="AC4090" s="34">
        <f t="shared" si="885"/>
        <v>0.27996164620730291</v>
      </c>
      <c r="AD4090" s="145">
        <f t="shared" si="878"/>
        <v>425.83300000000003</v>
      </c>
      <c r="AE4090" s="105">
        <v>332.69200000000001</v>
      </c>
      <c r="AF4090" s="34" t="s">
        <v>36</v>
      </c>
      <c r="AG4090" s="34" t="s">
        <v>36</v>
      </c>
      <c r="AH4090" s="34" t="s">
        <v>36</v>
      </c>
      <c r="AI4090" s="29">
        <v>5.8000000000000003E-2</v>
      </c>
      <c r="AJ4090" s="29">
        <v>1.3500000000000001E-3</v>
      </c>
      <c r="AK4090" s="29">
        <v>0</v>
      </c>
      <c r="AL4090" s="29">
        <v>0</v>
      </c>
      <c r="AM4090" s="29" t="s">
        <v>28</v>
      </c>
      <c r="AN4090" s="44" t="s">
        <v>27</v>
      </c>
      <c r="AO4090" s="29" t="s">
        <v>28</v>
      </c>
      <c r="AP4090" s="29">
        <v>20</v>
      </c>
      <c r="AQ4090" s="29"/>
      <c r="AR4090" s="29"/>
      <c r="AS4090" s="29"/>
      <c r="AT4090" s="29"/>
      <c r="AU4090" s="144"/>
      <c r="AV4090" s="36" t="s">
        <v>28</v>
      </c>
      <c r="AW4090" s="102">
        <v>42653</v>
      </c>
      <c r="AX4090" s="129" t="s">
        <v>33</v>
      </c>
      <c r="AY4090" s="106" t="e">
        <v>#N/A</v>
      </c>
      <c r="BD4090" t="s">
        <v>1724</v>
      </c>
      <c r="BE4090" t="s">
        <v>4633</v>
      </c>
      <c r="BF4090">
        <v>0</v>
      </c>
      <c r="BH4090" t="str">
        <f t="shared" si="889"/>
        <v/>
      </c>
      <c r="BJ4090" t="str">
        <f t="shared" si="890"/>
        <v>OK</v>
      </c>
      <c r="BK4090" s="130" t="s">
        <v>5302</v>
      </c>
      <c r="BL4090" s="130" t="e">
        <v>#VALUE!</v>
      </c>
      <c r="BM4090" s="131" t="s">
        <v>33</v>
      </c>
      <c r="BN4090" s="131" t="e">
        <v>#VALUE!</v>
      </c>
      <c r="BO4090" t="e">
        <v>#N/A</v>
      </c>
      <c r="BP4090">
        <v>0</v>
      </c>
    </row>
    <row r="4091" spans="1:68" ht="25.2" x14ac:dyDescent="0.3">
      <c r="A4091" s="1"/>
      <c r="B4091" s="47">
        <v>3730</v>
      </c>
      <c r="C4091" s="45">
        <v>1051219</v>
      </c>
      <c r="D4091" s="29"/>
      <c r="E4091" s="29"/>
      <c r="F4091" s="31" t="s">
        <v>3297</v>
      </c>
      <c r="G4091" s="29" t="s">
        <v>31</v>
      </c>
      <c r="H4091" s="29"/>
      <c r="I4091" s="148" t="s">
        <v>33</v>
      </c>
      <c r="J4091" s="147" t="s">
        <v>33</v>
      </c>
      <c r="K4091" s="148" t="e">
        <v>#N/A</v>
      </c>
      <c r="L4091" s="148" t="s">
        <v>32</v>
      </c>
      <c r="M4091" s="147" t="s">
        <v>33</v>
      </c>
      <c r="N4091" s="29" t="str">
        <f t="shared" si="886"/>
        <v/>
      </c>
      <c r="O4091" s="29" t="str">
        <f t="shared" si="887"/>
        <v/>
      </c>
      <c r="P4091" s="29" t="str">
        <f t="shared" si="888"/>
        <v/>
      </c>
      <c r="Q4091" s="29" t="str">
        <f t="shared" si="879"/>
        <v/>
      </c>
      <c r="R4091" s="29" t="str">
        <f t="shared" si="880"/>
        <v/>
      </c>
      <c r="S4091" s="29" t="str">
        <f t="shared" si="881"/>
        <v/>
      </c>
      <c r="T4091" s="29" t="str">
        <f t="shared" si="882"/>
        <v/>
      </c>
      <c r="U4091" s="29"/>
      <c r="V4091" s="29"/>
      <c r="W4091" s="38" t="s">
        <v>3180</v>
      </c>
      <c r="X4091" s="29" t="s">
        <v>158</v>
      </c>
      <c r="Y4091" s="146">
        <v>362.76</v>
      </c>
      <c r="Z4091" s="33">
        <v>464.34</v>
      </c>
      <c r="AA4091" s="34">
        <f t="shared" si="883"/>
        <v>0.28000000000000003</v>
      </c>
      <c r="AB4091" s="33">
        <f t="shared" si="884"/>
        <v>464.34</v>
      </c>
      <c r="AC4091" s="34">
        <f t="shared" si="885"/>
        <v>0.2800198478332781</v>
      </c>
      <c r="AD4091" s="145">
        <f t="shared" si="878"/>
        <v>386.95</v>
      </c>
      <c r="AE4091" s="105">
        <v>302.3</v>
      </c>
      <c r="AF4091" s="34" t="s">
        <v>36</v>
      </c>
      <c r="AG4091" s="34" t="s">
        <v>36</v>
      </c>
      <c r="AH4091" s="34" t="s">
        <v>36</v>
      </c>
      <c r="AI4091" s="29">
        <v>5.8999999999999997E-2</v>
      </c>
      <c r="AJ4091" s="29">
        <v>1.8E-3</v>
      </c>
      <c r="AK4091" s="29">
        <v>0</v>
      </c>
      <c r="AL4091" s="29">
        <v>0</v>
      </c>
      <c r="AM4091" s="29" t="s">
        <v>28</v>
      </c>
      <c r="AN4091" s="44" t="s">
        <v>27</v>
      </c>
      <c r="AO4091" s="29" t="s">
        <v>28</v>
      </c>
      <c r="AP4091" s="29">
        <v>15</v>
      </c>
      <c r="AQ4091" s="29"/>
      <c r="AR4091" s="29"/>
      <c r="AS4091" s="29"/>
      <c r="AT4091" s="29"/>
      <c r="AU4091" s="144"/>
      <c r="AV4091" s="36" t="s">
        <v>28</v>
      </c>
      <c r="AW4091" s="102">
        <v>42551</v>
      </c>
      <c r="AX4091" s="129" t="s">
        <v>33</v>
      </c>
      <c r="AY4091" s="106">
        <v>346</v>
      </c>
      <c r="BD4091" t="s">
        <v>1724</v>
      </c>
      <c r="BE4091" t="s">
        <v>4633</v>
      </c>
      <c r="BF4091" t="s">
        <v>4747</v>
      </c>
      <c r="BH4091" t="str">
        <f t="shared" si="889"/>
        <v/>
      </c>
      <c r="BJ4091" t="str">
        <f t="shared" si="890"/>
        <v>OK</v>
      </c>
      <c r="BK4091" s="130" t="s">
        <v>5302</v>
      </c>
      <c r="BL4091" s="130" t="e">
        <v>#VALUE!</v>
      </c>
      <c r="BM4091" s="131" t="s">
        <v>33</v>
      </c>
      <c r="BN4091" s="131" t="e">
        <v>#VALUE!</v>
      </c>
      <c r="BO4091" t="e">
        <v>#N/A</v>
      </c>
      <c r="BP4091">
        <v>0</v>
      </c>
    </row>
    <row r="4092" spans="1:68" ht="25.2" x14ac:dyDescent="0.3">
      <c r="A4092" s="1"/>
      <c r="B4092" s="47">
        <v>3731</v>
      </c>
      <c r="C4092" s="45">
        <v>1051220</v>
      </c>
      <c r="D4092" s="29"/>
      <c r="E4092" s="29"/>
      <c r="F4092" s="31" t="s">
        <v>3298</v>
      </c>
      <c r="G4092" s="29" t="s">
        <v>31</v>
      </c>
      <c r="H4092" s="29"/>
      <c r="I4092" s="148" t="s">
        <v>33</v>
      </c>
      <c r="J4092" s="147" t="s">
        <v>33</v>
      </c>
      <c r="K4092" s="148" t="e">
        <v>#N/A</v>
      </c>
      <c r="L4092" s="148" t="s">
        <v>32</v>
      </c>
      <c r="M4092" s="147">
        <v>42551</v>
      </c>
      <c r="N4092" s="29" t="str">
        <f t="shared" si="886"/>
        <v/>
      </c>
      <c r="O4092" s="29" t="str">
        <f t="shared" si="887"/>
        <v/>
      </c>
      <c r="P4092" s="29" t="str">
        <f t="shared" si="888"/>
        <v/>
      </c>
      <c r="Q4092" s="29" t="str">
        <f t="shared" si="879"/>
        <v/>
      </c>
      <c r="R4092" s="29" t="str">
        <f t="shared" si="880"/>
        <v/>
      </c>
      <c r="S4092" s="29" t="str">
        <f t="shared" si="881"/>
        <v/>
      </c>
      <c r="T4092" s="29" t="str">
        <f t="shared" si="882"/>
        <v/>
      </c>
      <c r="U4092" s="29"/>
      <c r="V4092" s="29"/>
      <c r="W4092" s="38" t="s">
        <v>3180</v>
      </c>
      <c r="X4092" s="29" t="s">
        <v>158</v>
      </c>
      <c r="Y4092" s="146">
        <v>548</v>
      </c>
      <c r="Z4092" s="33">
        <v>702</v>
      </c>
      <c r="AA4092" s="34">
        <f t="shared" si="883"/>
        <v>0.28100000000000003</v>
      </c>
      <c r="AB4092" s="33">
        <f t="shared" si="884"/>
        <v>702</v>
      </c>
      <c r="AC4092" s="34">
        <f t="shared" si="885"/>
        <v>0.28102096275842142</v>
      </c>
      <c r="AD4092" s="145">
        <f t="shared" si="878"/>
        <v>585</v>
      </c>
      <c r="AE4092" s="105">
        <v>456.66699999999997</v>
      </c>
      <c r="AF4092" s="34" t="s">
        <v>36</v>
      </c>
      <c r="AG4092" s="34" t="s">
        <v>36</v>
      </c>
      <c r="AH4092" s="34" t="s">
        <v>36</v>
      </c>
      <c r="AI4092" s="29">
        <v>0.10199999999999999</v>
      </c>
      <c r="AJ4092" s="29">
        <v>3.6099999999999999E-3</v>
      </c>
      <c r="AK4092" s="29">
        <v>0</v>
      </c>
      <c r="AL4092" s="29">
        <v>0</v>
      </c>
      <c r="AM4092" s="29" t="s">
        <v>28</v>
      </c>
      <c r="AN4092" s="44" t="s">
        <v>27</v>
      </c>
      <c r="AO4092" s="29" t="s">
        <v>28</v>
      </c>
      <c r="AP4092" s="29">
        <v>15</v>
      </c>
      <c r="AQ4092" s="29"/>
      <c r="AR4092" s="29"/>
      <c r="AS4092" s="29"/>
      <c r="AT4092" s="29"/>
      <c r="AU4092" s="144"/>
      <c r="AV4092" s="36" t="s">
        <v>28</v>
      </c>
      <c r="AW4092" s="102">
        <v>42551</v>
      </c>
      <c r="AX4092" s="129" t="s">
        <v>33</v>
      </c>
      <c r="AY4092" s="106">
        <v>60</v>
      </c>
      <c r="BD4092" t="s">
        <v>1724</v>
      </c>
      <c r="BE4092" t="s">
        <v>4633</v>
      </c>
      <c r="BF4092" t="s">
        <v>4747</v>
      </c>
      <c r="BH4092" t="str">
        <f t="shared" si="889"/>
        <v/>
      </c>
      <c r="BJ4092" t="str">
        <f t="shared" si="890"/>
        <v>OK</v>
      </c>
      <c r="BK4092" s="130" t="s">
        <v>5302</v>
      </c>
      <c r="BL4092" s="130" t="e">
        <v>#VALUE!</v>
      </c>
      <c r="BM4092" s="131" t="s">
        <v>33</v>
      </c>
      <c r="BN4092" s="131" t="e">
        <v>#VALUE!</v>
      </c>
      <c r="BO4092" t="e">
        <v>#N/A</v>
      </c>
      <c r="BP4092">
        <v>0</v>
      </c>
    </row>
    <row r="4093" spans="1:68" ht="25.2" x14ac:dyDescent="0.3">
      <c r="A4093" s="1"/>
      <c r="B4093" s="47">
        <v>3732</v>
      </c>
      <c r="C4093" s="45">
        <v>1053731</v>
      </c>
      <c r="D4093" s="29"/>
      <c r="E4093" s="29"/>
      <c r="F4093" s="31" t="s">
        <v>3299</v>
      </c>
      <c r="G4093" s="29" t="s">
        <v>31</v>
      </c>
      <c r="H4093" s="70" t="s">
        <v>4779</v>
      </c>
      <c r="I4093" s="148" t="s">
        <v>33</v>
      </c>
      <c r="J4093" s="147" t="s">
        <v>33</v>
      </c>
      <c r="K4093" s="148" t="e">
        <v>#N/A</v>
      </c>
      <c r="L4093" s="148" t="s">
        <v>32</v>
      </c>
      <c r="M4093" s="147">
        <v>42551</v>
      </c>
      <c r="N4093" s="29" t="str">
        <f t="shared" si="886"/>
        <v/>
      </c>
      <c r="O4093" s="29" t="str">
        <f t="shared" si="887"/>
        <v/>
      </c>
      <c r="P4093" s="29" t="str">
        <f t="shared" si="888"/>
        <v/>
      </c>
      <c r="Q4093" s="29" t="str">
        <f t="shared" si="879"/>
        <v/>
      </c>
      <c r="R4093" s="29" t="str">
        <f t="shared" si="880"/>
        <v/>
      </c>
      <c r="S4093" s="29" t="str">
        <f t="shared" si="881"/>
        <v/>
      </c>
      <c r="T4093" s="29" t="str">
        <f t="shared" si="882"/>
        <v/>
      </c>
      <c r="U4093" s="29"/>
      <c r="V4093" s="29"/>
      <c r="W4093" s="38" t="s">
        <v>3180</v>
      </c>
      <c r="X4093" s="29" t="s">
        <v>158</v>
      </c>
      <c r="Y4093" s="146">
        <v>548</v>
      </c>
      <c r="Z4093" s="33">
        <v>702</v>
      </c>
      <c r="AA4093" s="34">
        <f t="shared" si="883"/>
        <v>0.28100000000000003</v>
      </c>
      <c r="AB4093" s="33">
        <f t="shared" si="884"/>
        <v>702</v>
      </c>
      <c r="AC4093" s="34">
        <f t="shared" si="885"/>
        <v>0.28102096275842142</v>
      </c>
      <c r="AD4093" s="145">
        <f t="shared" si="878"/>
        <v>585</v>
      </c>
      <c r="AE4093" s="105">
        <v>456.66699999999997</v>
      </c>
      <c r="AF4093" s="34" t="s">
        <v>36</v>
      </c>
      <c r="AG4093" s="34" t="s">
        <v>36</v>
      </c>
      <c r="AH4093" s="34" t="s">
        <v>36</v>
      </c>
      <c r="AI4093" s="29">
        <v>0.13800000000000001</v>
      </c>
      <c r="AJ4093" s="29">
        <v>5.4099999999999999E-3</v>
      </c>
      <c r="AK4093" s="29">
        <v>30</v>
      </c>
      <c r="AL4093" s="29">
        <v>0</v>
      </c>
      <c r="AM4093" s="29" t="s">
        <v>28</v>
      </c>
      <c r="AN4093" s="158" t="s">
        <v>28</v>
      </c>
      <c r="AO4093" s="29" t="s">
        <v>28</v>
      </c>
      <c r="AP4093" s="29">
        <v>10</v>
      </c>
      <c r="AQ4093" s="29"/>
      <c r="AR4093" s="29"/>
      <c r="AS4093" s="29"/>
      <c r="AT4093" s="29"/>
      <c r="AU4093" s="144"/>
      <c r="AV4093" s="36" t="s">
        <v>28</v>
      </c>
      <c r="AW4093" s="102">
        <v>42551</v>
      </c>
      <c r="AX4093" s="129" t="s">
        <v>33</v>
      </c>
      <c r="AY4093" s="106">
        <v>270</v>
      </c>
      <c r="BD4093" t="s">
        <v>1724</v>
      </c>
      <c r="BE4093" t="s">
        <v>4633</v>
      </c>
      <c r="BF4093" t="s">
        <v>4747</v>
      </c>
      <c r="BH4093" t="str">
        <f t="shared" si="889"/>
        <v>AV</v>
      </c>
      <c r="BJ4093" t="str">
        <f t="shared" si="890"/>
        <v>OK</v>
      </c>
      <c r="BK4093" s="130">
        <v>702</v>
      </c>
      <c r="BL4093" s="130" t="s">
        <v>37</v>
      </c>
      <c r="BM4093" s="131" t="s">
        <v>33</v>
      </c>
      <c r="BN4093" s="131" t="e">
        <v>#VALUE!</v>
      </c>
      <c r="BO4093">
        <v>702</v>
      </c>
      <c r="BP4093">
        <v>0</v>
      </c>
    </row>
    <row r="4094" spans="1:68" ht="25.2" x14ac:dyDescent="0.3">
      <c r="A4094" s="1"/>
      <c r="B4094" s="47">
        <v>3733</v>
      </c>
      <c r="C4094" s="45">
        <v>1051221</v>
      </c>
      <c r="D4094" s="29"/>
      <c r="E4094" s="29"/>
      <c r="F4094" s="31" t="s">
        <v>3300</v>
      </c>
      <c r="G4094" s="29" t="s">
        <v>31</v>
      </c>
      <c r="H4094" s="29"/>
      <c r="I4094" s="148" t="s">
        <v>33</v>
      </c>
      <c r="J4094" s="147" t="s">
        <v>33</v>
      </c>
      <c r="K4094" s="148" t="e">
        <v>#N/A</v>
      </c>
      <c r="L4094" s="148" t="s">
        <v>32</v>
      </c>
      <c r="M4094" s="147">
        <v>42551</v>
      </c>
      <c r="N4094" s="29" t="str">
        <f t="shared" si="886"/>
        <v/>
      </c>
      <c r="O4094" s="29" t="str">
        <f t="shared" si="887"/>
        <v/>
      </c>
      <c r="P4094" s="29" t="str">
        <f t="shared" si="888"/>
        <v/>
      </c>
      <c r="Q4094" s="29" t="str">
        <f t="shared" si="879"/>
        <v/>
      </c>
      <c r="R4094" s="29" t="str">
        <f t="shared" si="880"/>
        <v/>
      </c>
      <c r="S4094" s="29" t="str">
        <f t="shared" si="881"/>
        <v/>
      </c>
      <c r="T4094" s="29" t="str">
        <f t="shared" si="882"/>
        <v/>
      </c>
      <c r="U4094" s="29"/>
      <c r="V4094" s="29"/>
      <c r="W4094" s="38" t="s">
        <v>3180</v>
      </c>
      <c r="X4094" s="29" t="s">
        <v>158</v>
      </c>
      <c r="Y4094" s="146">
        <v>919</v>
      </c>
      <c r="Z4094" s="33">
        <v>1176</v>
      </c>
      <c r="AA4094" s="34">
        <f t="shared" si="883"/>
        <v>0.28000000000000003</v>
      </c>
      <c r="AB4094" s="33">
        <f t="shared" si="884"/>
        <v>1176</v>
      </c>
      <c r="AC4094" s="34">
        <f t="shared" si="885"/>
        <v>0.27965235240581177</v>
      </c>
      <c r="AD4094" s="145">
        <f t="shared" si="878"/>
        <v>980</v>
      </c>
      <c r="AE4094" s="105">
        <v>765.83299999999997</v>
      </c>
      <c r="AF4094" s="34" t="s">
        <v>36</v>
      </c>
      <c r="AG4094" s="34" t="s">
        <v>36</v>
      </c>
      <c r="AH4094" s="34" t="s">
        <v>36</v>
      </c>
      <c r="AI4094" s="29">
        <v>0.22</v>
      </c>
      <c r="AJ4094" s="29">
        <v>7.2199999999999999E-3</v>
      </c>
      <c r="AK4094" s="29">
        <v>0</v>
      </c>
      <c r="AL4094" s="29">
        <v>0</v>
      </c>
      <c r="AM4094" s="29" t="s">
        <v>28</v>
      </c>
      <c r="AN4094" s="44" t="s">
        <v>27</v>
      </c>
      <c r="AO4094" s="29" t="s">
        <v>28</v>
      </c>
      <c r="AP4094" s="29">
        <v>15</v>
      </c>
      <c r="AQ4094" s="29"/>
      <c r="AR4094" s="29"/>
      <c r="AS4094" s="29"/>
      <c r="AT4094" s="29"/>
      <c r="AU4094" s="144"/>
      <c r="AV4094" s="36" t="s">
        <v>28</v>
      </c>
      <c r="AW4094" s="102">
        <v>42551</v>
      </c>
      <c r="AX4094" s="129" t="s">
        <v>33</v>
      </c>
      <c r="AY4094" s="106">
        <v>351</v>
      </c>
      <c r="BD4094" t="s">
        <v>1724</v>
      </c>
      <c r="BE4094" t="s">
        <v>4633</v>
      </c>
      <c r="BF4094" t="s">
        <v>4747</v>
      </c>
      <c r="BH4094" t="str">
        <f t="shared" si="889"/>
        <v/>
      </c>
      <c r="BJ4094" t="str">
        <f t="shared" si="890"/>
        <v>OK</v>
      </c>
      <c r="BK4094" s="130" t="s">
        <v>5302</v>
      </c>
      <c r="BL4094" s="130" t="e">
        <v>#VALUE!</v>
      </c>
      <c r="BM4094" s="131" t="s">
        <v>33</v>
      </c>
      <c r="BN4094" s="131" t="e">
        <v>#VALUE!</v>
      </c>
      <c r="BO4094" t="e">
        <v>#N/A</v>
      </c>
      <c r="BP4094">
        <v>135</v>
      </c>
    </row>
    <row r="4095" spans="1:68" ht="25.2" x14ac:dyDescent="0.3">
      <c r="A4095" s="1"/>
      <c r="B4095" s="47">
        <v>3734</v>
      </c>
      <c r="C4095" s="45">
        <v>1051222</v>
      </c>
      <c r="D4095" s="29"/>
      <c r="E4095" s="29"/>
      <c r="F4095" s="31" t="s">
        <v>3301</v>
      </c>
      <c r="G4095" s="29" t="s">
        <v>31</v>
      </c>
      <c r="H4095" s="29"/>
      <c r="I4095" s="148" t="s">
        <v>33</v>
      </c>
      <c r="J4095" s="147" t="s">
        <v>33</v>
      </c>
      <c r="K4095" s="148" t="e">
        <v>#N/A</v>
      </c>
      <c r="L4095" s="148" t="s">
        <v>32</v>
      </c>
      <c r="M4095" s="147">
        <v>42551</v>
      </c>
      <c r="N4095" s="29" t="str">
        <f t="shared" si="886"/>
        <v/>
      </c>
      <c r="O4095" s="29" t="str">
        <f t="shared" si="887"/>
        <v/>
      </c>
      <c r="P4095" s="29" t="str">
        <f t="shared" si="888"/>
        <v/>
      </c>
      <c r="Q4095" s="29" t="str">
        <f t="shared" si="879"/>
        <v/>
      </c>
      <c r="R4095" s="29" t="str">
        <f t="shared" si="880"/>
        <v/>
      </c>
      <c r="S4095" s="29" t="str">
        <f t="shared" si="881"/>
        <v/>
      </c>
      <c r="T4095" s="29" t="str">
        <f t="shared" si="882"/>
        <v/>
      </c>
      <c r="U4095" s="29"/>
      <c r="V4095" s="29"/>
      <c r="W4095" s="38" t="s">
        <v>3180</v>
      </c>
      <c r="X4095" s="29" t="s">
        <v>158</v>
      </c>
      <c r="Y4095" s="146">
        <v>684</v>
      </c>
      <c r="Z4095" s="33">
        <v>875</v>
      </c>
      <c r="AA4095" s="34">
        <f t="shared" si="883"/>
        <v>0.27900000000000003</v>
      </c>
      <c r="AB4095" s="33">
        <f t="shared" si="884"/>
        <v>875</v>
      </c>
      <c r="AC4095" s="34">
        <f t="shared" si="885"/>
        <v>0.27924035087719301</v>
      </c>
      <c r="AD4095" s="145">
        <f t="shared" ref="AD4095:AD4158" si="891">ROUND(Z4095/1.2,3)</f>
        <v>729.16700000000003</v>
      </c>
      <c r="AE4095" s="105">
        <v>570</v>
      </c>
      <c r="AF4095" s="34" t="s">
        <v>36</v>
      </c>
      <c r="AG4095" s="34" t="s">
        <v>36</v>
      </c>
      <c r="AH4095" s="34" t="s">
        <v>36</v>
      </c>
      <c r="AI4095" s="29">
        <v>0.26100000000000001</v>
      </c>
      <c r="AJ4095" s="29">
        <v>7.2199999999999999E-3</v>
      </c>
      <c r="AK4095" s="29">
        <v>0</v>
      </c>
      <c r="AL4095" s="29">
        <v>0</v>
      </c>
      <c r="AM4095" s="29" t="s">
        <v>28</v>
      </c>
      <c r="AN4095" s="44" t="s">
        <v>27</v>
      </c>
      <c r="AO4095" s="29" t="s">
        <v>28</v>
      </c>
      <c r="AP4095" s="29">
        <v>15</v>
      </c>
      <c r="AQ4095" s="29"/>
      <c r="AR4095" s="29"/>
      <c r="AS4095" s="29"/>
      <c r="AT4095" s="29"/>
      <c r="AU4095" s="144"/>
      <c r="AV4095" s="36" t="s">
        <v>28</v>
      </c>
      <c r="AW4095" s="102">
        <v>42551</v>
      </c>
      <c r="AX4095" s="129" t="s">
        <v>33</v>
      </c>
      <c r="AY4095" s="106">
        <v>240</v>
      </c>
      <c r="BD4095" t="s">
        <v>1724</v>
      </c>
      <c r="BE4095" t="s">
        <v>4633</v>
      </c>
      <c r="BF4095" t="s">
        <v>4747</v>
      </c>
      <c r="BH4095" t="str">
        <f t="shared" si="889"/>
        <v/>
      </c>
      <c r="BJ4095" t="str">
        <f t="shared" si="890"/>
        <v>OK</v>
      </c>
      <c r="BK4095" s="130" t="s">
        <v>5302</v>
      </c>
      <c r="BL4095" s="130" t="e">
        <v>#VALUE!</v>
      </c>
      <c r="BM4095" s="131" t="s">
        <v>33</v>
      </c>
      <c r="BN4095" s="131" t="e">
        <v>#VALUE!</v>
      </c>
      <c r="BO4095" t="e">
        <v>#N/A</v>
      </c>
      <c r="BP4095">
        <v>0</v>
      </c>
    </row>
    <row r="4096" spans="1:68" ht="25.2" x14ac:dyDescent="0.3">
      <c r="A4096" s="1"/>
      <c r="B4096" s="47">
        <v>3735</v>
      </c>
      <c r="C4096" s="45">
        <v>1051226</v>
      </c>
      <c r="D4096" s="29"/>
      <c r="E4096" s="29"/>
      <c r="F4096" s="31" t="s">
        <v>3302</v>
      </c>
      <c r="G4096" s="29" t="s">
        <v>31</v>
      </c>
      <c r="H4096" s="29"/>
      <c r="I4096" s="148" t="s">
        <v>33</v>
      </c>
      <c r="J4096" s="147" t="s">
        <v>33</v>
      </c>
      <c r="K4096" s="148" t="e">
        <v>#N/A</v>
      </c>
      <c r="L4096" s="148" t="s">
        <v>32</v>
      </c>
      <c r="M4096" s="147">
        <v>42551</v>
      </c>
      <c r="N4096" s="29" t="str">
        <f t="shared" si="886"/>
        <v/>
      </c>
      <c r="O4096" s="29" t="str">
        <f t="shared" si="887"/>
        <v/>
      </c>
      <c r="P4096" s="29" t="str">
        <f t="shared" si="888"/>
        <v/>
      </c>
      <c r="Q4096" s="29" t="str">
        <f t="shared" si="879"/>
        <v/>
      </c>
      <c r="R4096" s="29" t="str">
        <f t="shared" si="880"/>
        <v/>
      </c>
      <c r="S4096" s="29" t="str">
        <f t="shared" si="881"/>
        <v/>
      </c>
      <c r="T4096" s="29" t="str">
        <f t="shared" si="882"/>
        <v/>
      </c>
      <c r="U4096" s="29"/>
      <c r="V4096" s="29"/>
      <c r="W4096" s="38" t="s">
        <v>3180</v>
      </c>
      <c r="X4096" s="29" t="s">
        <v>158</v>
      </c>
      <c r="Y4096" s="146">
        <v>629</v>
      </c>
      <c r="Z4096" s="33">
        <v>805</v>
      </c>
      <c r="AA4096" s="34">
        <f t="shared" si="883"/>
        <v>0.28000000000000003</v>
      </c>
      <c r="AB4096" s="33">
        <f t="shared" si="884"/>
        <v>805</v>
      </c>
      <c r="AC4096" s="34">
        <f t="shared" si="885"/>
        <v>0.27980777118742678</v>
      </c>
      <c r="AD4096" s="145">
        <f t="shared" si="891"/>
        <v>670.83299999999997</v>
      </c>
      <c r="AE4096" s="105">
        <v>524.16700000000003</v>
      </c>
      <c r="AF4096" s="34" t="s">
        <v>36</v>
      </c>
      <c r="AG4096" s="34" t="s">
        <v>36</v>
      </c>
      <c r="AH4096" s="34" t="s">
        <v>36</v>
      </c>
      <c r="AI4096" s="29">
        <v>0.33800000000000002</v>
      </c>
      <c r="AJ4096" s="29">
        <v>1.0829999999999999E-2</v>
      </c>
      <c r="AK4096" s="29">
        <v>0</v>
      </c>
      <c r="AL4096" s="29">
        <v>0</v>
      </c>
      <c r="AM4096" s="29" t="s">
        <v>28</v>
      </c>
      <c r="AN4096" s="44" t="s">
        <v>27</v>
      </c>
      <c r="AO4096" s="29" t="s">
        <v>28</v>
      </c>
      <c r="AP4096" s="29">
        <v>15</v>
      </c>
      <c r="AQ4096" s="29"/>
      <c r="AR4096" s="29"/>
      <c r="AS4096" s="29"/>
      <c r="AT4096" s="29"/>
      <c r="AU4096" s="144"/>
      <c r="AV4096" s="36" t="s">
        <v>28</v>
      </c>
      <c r="AW4096" s="102">
        <v>42551</v>
      </c>
      <c r="AX4096" s="129" t="s">
        <v>33</v>
      </c>
      <c r="AY4096" s="106">
        <v>1202</v>
      </c>
      <c r="BD4096" t="s">
        <v>1724</v>
      </c>
      <c r="BE4096" t="s">
        <v>4633</v>
      </c>
      <c r="BF4096" t="s">
        <v>4747</v>
      </c>
      <c r="BH4096" t="str">
        <f t="shared" si="889"/>
        <v/>
      </c>
      <c r="BJ4096" t="str">
        <f t="shared" si="890"/>
        <v>OK</v>
      </c>
      <c r="BK4096" s="130" t="s">
        <v>5302</v>
      </c>
      <c r="BL4096" s="130" t="e">
        <v>#VALUE!</v>
      </c>
      <c r="BM4096" s="131" t="s">
        <v>33</v>
      </c>
      <c r="BN4096" s="131" t="e">
        <v>#VALUE!</v>
      </c>
      <c r="BO4096" t="e">
        <v>#N/A</v>
      </c>
      <c r="BP4096">
        <v>255</v>
      </c>
    </row>
    <row r="4097" spans="1:68" ht="25.2" x14ac:dyDescent="0.3">
      <c r="A4097" s="1"/>
      <c r="B4097" s="47">
        <v>3736</v>
      </c>
      <c r="C4097" s="45">
        <v>1051224</v>
      </c>
      <c r="D4097" s="29"/>
      <c r="E4097" s="29"/>
      <c r="F4097" s="31" t="s">
        <v>3303</v>
      </c>
      <c r="G4097" s="29" t="s">
        <v>31</v>
      </c>
      <c r="H4097" s="29"/>
      <c r="I4097" s="148" t="s">
        <v>33</v>
      </c>
      <c r="J4097" s="147" t="s">
        <v>33</v>
      </c>
      <c r="K4097" s="148" t="e">
        <v>#N/A</v>
      </c>
      <c r="L4097" s="148" t="s">
        <v>32</v>
      </c>
      <c r="M4097" s="147">
        <v>42551</v>
      </c>
      <c r="N4097" s="29" t="str">
        <f t="shared" si="886"/>
        <v/>
      </c>
      <c r="O4097" s="29" t="str">
        <f t="shared" si="887"/>
        <v/>
      </c>
      <c r="P4097" s="29" t="str">
        <f t="shared" si="888"/>
        <v/>
      </c>
      <c r="Q4097" s="29" t="str">
        <f t="shared" si="879"/>
        <v/>
      </c>
      <c r="R4097" s="29" t="str">
        <f t="shared" si="880"/>
        <v/>
      </c>
      <c r="S4097" s="29" t="str">
        <f t="shared" si="881"/>
        <v/>
      </c>
      <c r="T4097" s="29" t="str">
        <f t="shared" si="882"/>
        <v/>
      </c>
      <c r="U4097" s="29"/>
      <c r="V4097" s="29"/>
      <c r="W4097" s="38" t="s">
        <v>3180</v>
      </c>
      <c r="X4097" s="29" t="s">
        <v>158</v>
      </c>
      <c r="Y4097" s="146">
        <v>853</v>
      </c>
      <c r="Z4097" s="33">
        <v>1091</v>
      </c>
      <c r="AA4097" s="34">
        <f t="shared" si="883"/>
        <v>0.27900000000000003</v>
      </c>
      <c r="AB4097" s="33">
        <f t="shared" si="884"/>
        <v>1091</v>
      </c>
      <c r="AC4097" s="34">
        <f t="shared" si="885"/>
        <v>0.27901630903461161</v>
      </c>
      <c r="AD4097" s="145">
        <f t="shared" si="891"/>
        <v>909.16700000000003</v>
      </c>
      <c r="AE4097" s="105">
        <v>710.83299999999997</v>
      </c>
      <c r="AF4097" s="34" t="s">
        <v>36</v>
      </c>
      <c r="AG4097" s="34" t="s">
        <v>36</v>
      </c>
      <c r="AH4097" s="34" t="s">
        <v>36</v>
      </c>
      <c r="AI4097" s="29">
        <v>0.186</v>
      </c>
      <c r="AJ4097" s="29">
        <v>5.4099999999999999E-3</v>
      </c>
      <c r="AK4097" s="29">
        <v>0</v>
      </c>
      <c r="AL4097" s="29">
        <v>0</v>
      </c>
      <c r="AM4097" s="29" t="s">
        <v>28</v>
      </c>
      <c r="AN4097" s="44" t="s">
        <v>27</v>
      </c>
      <c r="AO4097" s="29" t="s">
        <v>28</v>
      </c>
      <c r="AP4097" s="29">
        <v>10</v>
      </c>
      <c r="AQ4097" s="29"/>
      <c r="AR4097" s="29"/>
      <c r="AS4097" s="29"/>
      <c r="AT4097" s="29"/>
      <c r="AU4097" s="144"/>
      <c r="AV4097" s="36" t="s">
        <v>28</v>
      </c>
      <c r="AW4097" s="102">
        <v>42551</v>
      </c>
      <c r="AX4097" s="129" t="s">
        <v>33</v>
      </c>
      <c r="AY4097" s="106">
        <v>10</v>
      </c>
      <c r="BD4097" t="s">
        <v>1724</v>
      </c>
      <c r="BE4097" t="s">
        <v>4633</v>
      </c>
      <c r="BF4097" t="s">
        <v>4747</v>
      </c>
      <c r="BH4097" t="str">
        <f t="shared" si="889"/>
        <v/>
      </c>
      <c r="BJ4097" t="str">
        <f t="shared" si="890"/>
        <v>OK</v>
      </c>
      <c r="BK4097" s="130" t="s">
        <v>5302</v>
      </c>
      <c r="BL4097" s="130" t="e">
        <v>#VALUE!</v>
      </c>
      <c r="BM4097" s="131" t="s">
        <v>33</v>
      </c>
      <c r="BN4097" s="131" t="e">
        <v>#VALUE!</v>
      </c>
      <c r="BO4097" t="e">
        <v>#N/A</v>
      </c>
      <c r="BP4097">
        <v>0</v>
      </c>
    </row>
    <row r="4098" spans="1:68" ht="25.2" x14ac:dyDescent="0.3">
      <c r="A4098" s="1"/>
      <c r="B4098" s="47">
        <v>3737</v>
      </c>
      <c r="C4098" s="45">
        <v>1051225</v>
      </c>
      <c r="D4098" s="29"/>
      <c r="E4098" s="29"/>
      <c r="F4098" s="31" t="s">
        <v>3304</v>
      </c>
      <c r="G4098" s="29" t="s">
        <v>31</v>
      </c>
      <c r="H4098" s="29"/>
      <c r="I4098" s="148" t="s">
        <v>33</v>
      </c>
      <c r="J4098" s="147" t="s">
        <v>33</v>
      </c>
      <c r="K4098" s="148" t="e">
        <v>#N/A</v>
      </c>
      <c r="L4098" s="148" t="s">
        <v>32</v>
      </c>
      <c r="M4098" s="147">
        <v>42551</v>
      </c>
      <c r="N4098" s="29" t="str">
        <f t="shared" si="886"/>
        <v/>
      </c>
      <c r="O4098" s="29" t="str">
        <f t="shared" si="887"/>
        <v/>
      </c>
      <c r="P4098" s="29" t="str">
        <f t="shared" si="888"/>
        <v/>
      </c>
      <c r="Q4098" s="29" t="str">
        <f t="shared" si="879"/>
        <v/>
      </c>
      <c r="R4098" s="29" t="str">
        <f t="shared" si="880"/>
        <v/>
      </c>
      <c r="S4098" s="29" t="str">
        <f t="shared" si="881"/>
        <v/>
      </c>
      <c r="T4098" s="29" t="str">
        <f t="shared" si="882"/>
        <v/>
      </c>
      <c r="U4098" s="29"/>
      <c r="V4098" s="29"/>
      <c r="W4098" s="38" t="s">
        <v>3180</v>
      </c>
      <c r="X4098" s="29" t="s">
        <v>158</v>
      </c>
      <c r="Y4098" s="146">
        <v>792</v>
      </c>
      <c r="Z4098" s="33">
        <v>1014</v>
      </c>
      <c r="AA4098" s="34">
        <f t="shared" si="883"/>
        <v>0.28000000000000003</v>
      </c>
      <c r="AB4098" s="33">
        <f t="shared" si="884"/>
        <v>1014</v>
      </c>
      <c r="AC4098" s="34">
        <f t="shared" si="885"/>
        <v>0.28030303030303028</v>
      </c>
      <c r="AD4098" s="145">
        <f t="shared" si="891"/>
        <v>845</v>
      </c>
      <c r="AE4098" s="105">
        <v>660</v>
      </c>
      <c r="AF4098" s="34" t="s">
        <v>36</v>
      </c>
      <c r="AG4098" s="34" t="s">
        <v>36</v>
      </c>
      <c r="AH4098" s="34" t="s">
        <v>36</v>
      </c>
      <c r="AI4098" s="29">
        <v>0.311</v>
      </c>
      <c r="AJ4098" s="29">
        <v>1.0829999999999999E-2</v>
      </c>
      <c r="AK4098" s="29">
        <v>0</v>
      </c>
      <c r="AL4098" s="29">
        <v>0</v>
      </c>
      <c r="AM4098" s="29" t="s">
        <v>28</v>
      </c>
      <c r="AN4098" s="44" t="s">
        <v>27</v>
      </c>
      <c r="AO4098" s="29" t="s">
        <v>28</v>
      </c>
      <c r="AP4098" s="29">
        <v>15</v>
      </c>
      <c r="AQ4098" s="29"/>
      <c r="AR4098" s="29"/>
      <c r="AS4098" s="29"/>
      <c r="AT4098" s="29"/>
      <c r="AU4098" s="144"/>
      <c r="AV4098" s="36" t="s">
        <v>28</v>
      </c>
      <c r="AW4098" s="102">
        <v>42551</v>
      </c>
      <c r="AX4098" s="129" t="s">
        <v>33</v>
      </c>
      <c r="AY4098" s="106">
        <v>60</v>
      </c>
      <c r="BD4098" t="s">
        <v>1724</v>
      </c>
      <c r="BE4098" t="s">
        <v>4633</v>
      </c>
      <c r="BF4098" t="s">
        <v>4747</v>
      </c>
      <c r="BH4098" t="str">
        <f t="shared" si="889"/>
        <v/>
      </c>
      <c r="BJ4098" t="str">
        <f t="shared" si="890"/>
        <v>OK</v>
      </c>
      <c r="BK4098" s="130" t="s">
        <v>5302</v>
      </c>
      <c r="BL4098" s="130" t="e">
        <v>#VALUE!</v>
      </c>
      <c r="BM4098" s="131" t="s">
        <v>33</v>
      </c>
      <c r="BN4098" s="131" t="e">
        <v>#VALUE!</v>
      </c>
      <c r="BO4098" t="e">
        <v>#N/A</v>
      </c>
      <c r="BP4098">
        <v>0</v>
      </c>
    </row>
    <row r="4099" spans="1:68" ht="25.2" x14ac:dyDescent="0.3">
      <c r="A4099" s="1"/>
      <c r="B4099" s="47">
        <v>3738</v>
      </c>
      <c r="C4099" s="45">
        <v>1003581</v>
      </c>
      <c r="D4099" s="29"/>
      <c r="E4099" s="29"/>
      <c r="F4099" s="31" t="s">
        <v>3305</v>
      </c>
      <c r="G4099" s="29" t="s">
        <v>47</v>
      </c>
      <c r="H4099" s="70" t="s">
        <v>4779</v>
      </c>
      <c r="I4099" s="148" t="s">
        <v>33</v>
      </c>
      <c r="J4099" s="147" t="s">
        <v>33</v>
      </c>
      <c r="K4099" s="148" t="e">
        <v>#N/A</v>
      </c>
      <c r="L4099" s="148" t="s">
        <v>32</v>
      </c>
      <c r="M4099" s="147">
        <v>42551</v>
      </c>
      <c r="N4099" s="29" t="str">
        <f t="shared" si="886"/>
        <v/>
      </c>
      <c r="O4099" s="29" t="str">
        <f t="shared" si="887"/>
        <v/>
      </c>
      <c r="P4099" s="29" t="str">
        <f t="shared" si="888"/>
        <v/>
      </c>
      <c r="Q4099" s="29" t="str">
        <f t="shared" si="879"/>
        <v/>
      </c>
      <c r="R4099" s="29" t="str">
        <f t="shared" si="880"/>
        <v/>
      </c>
      <c r="S4099" s="29" t="str">
        <f t="shared" si="881"/>
        <v/>
      </c>
      <c r="T4099" s="29" t="str">
        <f t="shared" si="882"/>
        <v/>
      </c>
      <c r="U4099" s="29"/>
      <c r="V4099" s="29"/>
      <c r="W4099" s="38" t="s">
        <v>3180</v>
      </c>
      <c r="X4099" s="29" t="s">
        <v>158</v>
      </c>
      <c r="Y4099" s="146">
        <v>713</v>
      </c>
      <c r="Z4099" s="33">
        <v>912</v>
      </c>
      <c r="AA4099" s="34">
        <f t="shared" si="883"/>
        <v>0.27900000000000003</v>
      </c>
      <c r="AB4099" s="33">
        <f t="shared" si="884"/>
        <v>912</v>
      </c>
      <c r="AC4099" s="34">
        <f t="shared" si="885"/>
        <v>0.27910166670313225</v>
      </c>
      <c r="AD4099" s="145">
        <f t="shared" si="891"/>
        <v>760</v>
      </c>
      <c r="AE4099" s="105">
        <v>594.16700000000003</v>
      </c>
      <c r="AF4099" s="34" t="s">
        <v>36</v>
      </c>
      <c r="AG4099" s="34" t="s">
        <v>36</v>
      </c>
      <c r="AH4099" s="34" t="s">
        <v>36</v>
      </c>
      <c r="AI4099" s="29">
        <v>0.41</v>
      </c>
      <c r="AJ4099" s="29">
        <v>1.0829999999999999E-2</v>
      </c>
      <c r="AK4099" s="29">
        <v>69</v>
      </c>
      <c r="AL4099" s="29">
        <v>0</v>
      </c>
      <c r="AM4099" s="29" t="s">
        <v>28</v>
      </c>
      <c r="AN4099" s="158" t="s">
        <v>28</v>
      </c>
      <c r="AO4099" s="29" t="s">
        <v>28</v>
      </c>
      <c r="AP4099" s="29">
        <v>10</v>
      </c>
      <c r="AQ4099" s="29"/>
      <c r="AR4099" s="29"/>
      <c r="AS4099" s="29"/>
      <c r="AT4099" s="29"/>
      <c r="AU4099" s="144"/>
      <c r="AV4099" s="36" t="s">
        <v>28</v>
      </c>
      <c r="AW4099" s="102">
        <v>42551</v>
      </c>
      <c r="AX4099" s="129" t="s">
        <v>33</v>
      </c>
      <c r="AY4099" s="106">
        <v>2228</v>
      </c>
      <c r="BD4099" t="s">
        <v>1724</v>
      </c>
      <c r="BE4099" t="s">
        <v>4633</v>
      </c>
      <c r="BF4099" t="s">
        <v>4747</v>
      </c>
      <c r="BH4099" t="str">
        <f t="shared" si="889"/>
        <v>AV</v>
      </c>
      <c r="BJ4099" t="str">
        <f t="shared" si="890"/>
        <v>OK</v>
      </c>
      <c r="BK4099" s="130">
        <v>912</v>
      </c>
      <c r="BL4099" s="130" t="s">
        <v>37</v>
      </c>
      <c r="BM4099" s="131" t="s">
        <v>33</v>
      </c>
      <c r="BN4099" s="131" t="e">
        <v>#VALUE!</v>
      </c>
      <c r="BO4099">
        <v>912</v>
      </c>
      <c r="BP4099">
        <v>30</v>
      </c>
    </row>
    <row r="4100" spans="1:68" ht="25.2" x14ac:dyDescent="0.3">
      <c r="A4100" s="1"/>
      <c r="B4100" s="47">
        <v>3739</v>
      </c>
      <c r="C4100" s="45">
        <v>1054801</v>
      </c>
      <c r="D4100" s="29"/>
      <c r="E4100" s="29"/>
      <c r="F4100" s="31" t="s">
        <v>3306</v>
      </c>
      <c r="G4100" s="29" t="s">
        <v>31</v>
      </c>
      <c r="H4100" s="29"/>
      <c r="I4100" s="148" t="s">
        <v>33</v>
      </c>
      <c r="J4100" s="147" t="s">
        <v>33</v>
      </c>
      <c r="K4100" s="148" t="e">
        <v>#N/A</v>
      </c>
      <c r="L4100" s="148" t="s">
        <v>32</v>
      </c>
      <c r="M4100" s="147" t="s">
        <v>33</v>
      </c>
      <c r="N4100" s="29" t="str">
        <f t="shared" si="886"/>
        <v/>
      </c>
      <c r="O4100" s="29" t="str">
        <f t="shared" si="887"/>
        <v/>
      </c>
      <c r="P4100" s="29" t="str">
        <f t="shared" si="888"/>
        <v/>
      </c>
      <c r="Q4100" s="29" t="str">
        <f t="shared" si="879"/>
        <v/>
      </c>
      <c r="R4100" s="29" t="str">
        <f t="shared" si="880"/>
        <v/>
      </c>
      <c r="S4100" s="29" t="str">
        <f t="shared" si="881"/>
        <v/>
      </c>
      <c r="T4100" s="29" t="str">
        <f t="shared" si="882"/>
        <v/>
      </c>
      <c r="U4100" s="29"/>
      <c r="V4100" s="29"/>
      <c r="W4100" s="38" t="s">
        <v>3180</v>
      </c>
      <c r="X4100" s="29" t="s">
        <v>158</v>
      </c>
      <c r="Y4100" s="146">
        <v>5478</v>
      </c>
      <c r="Z4100" s="33">
        <v>7012</v>
      </c>
      <c r="AA4100" s="34">
        <f t="shared" si="883"/>
        <v>0.28000000000000003</v>
      </c>
      <c r="AB4100" s="33">
        <f t="shared" si="884"/>
        <v>7012</v>
      </c>
      <c r="AC4100" s="34">
        <f t="shared" si="885"/>
        <v>0.2800291347207009</v>
      </c>
      <c r="AD4100" s="145">
        <f t="shared" si="891"/>
        <v>5843.3329999999996</v>
      </c>
      <c r="AE4100" s="105">
        <v>4565</v>
      </c>
      <c r="AF4100" s="34" t="s">
        <v>36</v>
      </c>
      <c r="AG4100" s="34" t="s">
        <v>36</v>
      </c>
      <c r="AH4100" s="34" t="s">
        <v>36</v>
      </c>
      <c r="AI4100" s="29">
        <v>0.66900000000000004</v>
      </c>
      <c r="AJ4100" s="29">
        <v>1.2500000000000001E-2</v>
      </c>
      <c r="AK4100" s="29">
        <v>0</v>
      </c>
      <c r="AL4100" s="29">
        <v>0</v>
      </c>
      <c r="AM4100" s="29" t="s">
        <v>28</v>
      </c>
      <c r="AN4100" s="44" t="s">
        <v>27</v>
      </c>
      <c r="AO4100" s="29" t="s">
        <v>28</v>
      </c>
      <c r="AP4100" s="29">
        <v>10</v>
      </c>
      <c r="AQ4100" s="29"/>
      <c r="AR4100" s="29"/>
      <c r="AS4100" s="29"/>
      <c r="AT4100" s="29"/>
      <c r="AU4100" s="144"/>
      <c r="AV4100" s="36" t="s">
        <v>28</v>
      </c>
      <c r="AW4100" s="102">
        <v>42551</v>
      </c>
      <c r="AX4100" s="129" t="s">
        <v>33</v>
      </c>
      <c r="AY4100" s="106" t="e">
        <v>#N/A</v>
      </c>
      <c r="BD4100" t="s">
        <v>1724</v>
      </c>
      <c r="BE4100" t="s">
        <v>4633</v>
      </c>
      <c r="BF4100" t="s">
        <v>4747</v>
      </c>
      <c r="BH4100" t="str">
        <f t="shared" si="889"/>
        <v/>
      </c>
      <c r="BJ4100" t="str">
        <f t="shared" si="890"/>
        <v>OK</v>
      </c>
      <c r="BK4100" s="130" t="s">
        <v>5302</v>
      </c>
      <c r="BL4100" s="130" t="e">
        <v>#VALUE!</v>
      </c>
      <c r="BM4100" s="131" t="s">
        <v>33</v>
      </c>
      <c r="BN4100" s="131" t="e">
        <v>#VALUE!</v>
      </c>
      <c r="BO4100" t="e">
        <v>#N/A</v>
      </c>
      <c r="BP4100">
        <v>0</v>
      </c>
    </row>
    <row r="4101" spans="1:68" ht="25.2" x14ac:dyDescent="0.3">
      <c r="A4101" s="1"/>
      <c r="B4101" s="47">
        <v>3740</v>
      </c>
      <c r="C4101" s="45">
        <v>1051244</v>
      </c>
      <c r="D4101" s="29"/>
      <c r="E4101" s="29"/>
      <c r="F4101" s="31" t="s">
        <v>3307</v>
      </c>
      <c r="G4101" s="37" t="s">
        <v>47</v>
      </c>
      <c r="H4101" s="70" t="s">
        <v>4779</v>
      </c>
      <c r="I4101" s="148" t="s">
        <v>33</v>
      </c>
      <c r="J4101" s="147" t="s">
        <v>33</v>
      </c>
      <c r="K4101" s="148" t="e">
        <v>#N/A</v>
      </c>
      <c r="L4101" s="148" t="s">
        <v>32</v>
      </c>
      <c r="M4101" s="147">
        <v>42551</v>
      </c>
      <c r="N4101" s="29" t="str">
        <f t="shared" si="886"/>
        <v/>
      </c>
      <c r="O4101" s="29" t="str">
        <f t="shared" si="887"/>
        <v/>
      </c>
      <c r="P4101" s="29" t="str">
        <f t="shared" si="888"/>
        <v/>
      </c>
      <c r="Q4101" s="29" t="str">
        <f t="shared" si="879"/>
        <v/>
      </c>
      <c r="R4101" s="29" t="str">
        <f t="shared" si="880"/>
        <v/>
      </c>
      <c r="S4101" s="29" t="str">
        <f t="shared" si="881"/>
        <v/>
      </c>
      <c r="T4101" s="29" t="str">
        <f t="shared" si="882"/>
        <v/>
      </c>
      <c r="U4101" s="29"/>
      <c r="V4101" s="29"/>
      <c r="W4101" s="38" t="s">
        <v>3180</v>
      </c>
      <c r="X4101" s="29" t="s">
        <v>158</v>
      </c>
      <c r="Y4101" s="146">
        <v>1848</v>
      </c>
      <c r="Z4101" s="33">
        <v>2366</v>
      </c>
      <c r="AA4101" s="34">
        <f t="shared" si="883"/>
        <v>0.28000000000000003</v>
      </c>
      <c r="AB4101" s="33">
        <f t="shared" si="884"/>
        <v>2366</v>
      </c>
      <c r="AC4101" s="34">
        <f t="shared" si="885"/>
        <v>0.28030324675324669</v>
      </c>
      <c r="AD4101" s="145">
        <f t="shared" si="891"/>
        <v>1971.6669999999999</v>
      </c>
      <c r="AE4101" s="105">
        <v>1540</v>
      </c>
      <c r="AF4101" s="34" t="s">
        <v>36</v>
      </c>
      <c r="AG4101" s="34" t="s">
        <v>36</v>
      </c>
      <c r="AH4101" s="34" t="s">
        <v>36</v>
      </c>
      <c r="AI4101" s="29">
        <v>0.52</v>
      </c>
      <c r="AJ4101" s="29">
        <v>3.2500000000000001E-2</v>
      </c>
      <c r="AK4101" s="29">
        <v>17</v>
      </c>
      <c r="AL4101" s="29">
        <v>0</v>
      </c>
      <c r="AM4101" s="29" t="s">
        <v>28</v>
      </c>
      <c r="AN4101" s="158" t="s">
        <v>28</v>
      </c>
      <c r="AO4101" s="29" t="s">
        <v>28</v>
      </c>
      <c r="AP4101" s="29">
        <v>5</v>
      </c>
      <c r="AQ4101" s="29"/>
      <c r="AR4101" s="29"/>
      <c r="AS4101" s="29"/>
      <c r="AT4101" s="29"/>
      <c r="AU4101" s="144"/>
      <c r="AV4101" s="36" t="s">
        <v>28</v>
      </c>
      <c r="AW4101" s="102">
        <v>42551</v>
      </c>
      <c r="AX4101" s="129" t="s">
        <v>33</v>
      </c>
      <c r="AY4101" s="106">
        <v>1967</v>
      </c>
      <c r="BD4101" t="s">
        <v>1724</v>
      </c>
      <c r="BE4101" t="s">
        <v>4633</v>
      </c>
      <c r="BF4101" t="s">
        <v>4747</v>
      </c>
      <c r="BH4101" t="str">
        <f t="shared" si="889"/>
        <v>AV</v>
      </c>
      <c r="BJ4101" t="str">
        <f t="shared" si="890"/>
        <v>OK</v>
      </c>
      <c r="BK4101" s="130">
        <v>2366</v>
      </c>
      <c r="BL4101" s="130" t="s">
        <v>37</v>
      </c>
      <c r="BM4101" s="131">
        <v>0</v>
      </c>
      <c r="BN4101" s="131" t="e">
        <v>#DIV/0!</v>
      </c>
      <c r="BO4101">
        <v>2366</v>
      </c>
      <c r="BP4101">
        <v>100</v>
      </c>
    </row>
    <row r="4102" spans="1:68" ht="25.2" x14ac:dyDescent="0.3">
      <c r="A4102" s="1"/>
      <c r="B4102" s="47">
        <v>3741</v>
      </c>
      <c r="C4102" s="45">
        <v>1051254</v>
      </c>
      <c r="D4102" s="29"/>
      <c r="E4102" s="29"/>
      <c r="F4102" s="31" t="s">
        <v>3308</v>
      </c>
      <c r="G4102" s="29" t="s">
        <v>31</v>
      </c>
      <c r="H4102" s="29"/>
      <c r="I4102" s="148" t="s">
        <v>33</v>
      </c>
      <c r="J4102" s="147" t="s">
        <v>33</v>
      </c>
      <c r="K4102" s="148" t="e">
        <v>#N/A</v>
      </c>
      <c r="L4102" s="148" t="s">
        <v>32</v>
      </c>
      <c r="M4102" s="147">
        <v>42551</v>
      </c>
      <c r="N4102" s="29" t="str">
        <f t="shared" si="886"/>
        <v/>
      </c>
      <c r="O4102" s="29" t="str">
        <f t="shared" si="887"/>
        <v/>
      </c>
      <c r="P4102" s="29" t="str">
        <f t="shared" si="888"/>
        <v/>
      </c>
      <c r="Q4102" s="29" t="str">
        <f t="shared" si="879"/>
        <v/>
      </c>
      <c r="R4102" s="29" t="str">
        <f t="shared" si="880"/>
        <v/>
      </c>
      <c r="S4102" s="29" t="str">
        <f t="shared" si="881"/>
        <v/>
      </c>
      <c r="T4102" s="29" t="str">
        <f t="shared" si="882"/>
        <v/>
      </c>
      <c r="U4102" s="29"/>
      <c r="V4102" s="29"/>
      <c r="W4102" s="38" t="s">
        <v>3180</v>
      </c>
      <c r="X4102" s="29" t="s">
        <v>158</v>
      </c>
      <c r="Y4102" s="146">
        <v>858</v>
      </c>
      <c r="Z4102" s="33">
        <v>1098</v>
      </c>
      <c r="AA4102" s="34">
        <f t="shared" si="883"/>
        <v>0.28000000000000003</v>
      </c>
      <c r="AB4102" s="33">
        <f t="shared" si="884"/>
        <v>1098</v>
      </c>
      <c r="AC4102" s="34">
        <f t="shared" si="885"/>
        <v>0.27972027972027974</v>
      </c>
      <c r="AD4102" s="145">
        <f t="shared" si="891"/>
        <v>915</v>
      </c>
      <c r="AE4102" s="105">
        <v>715</v>
      </c>
      <c r="AF4102" s="34" t="s">
        <v>36</v>
      </c>
      <c r="AG4102" s="34" t="s">
        <v>36</v>
      </c>
      <c r="AH4102" s="34" t="s">
        <v>36</v>
      </c>
      <c r="AI4102" s="29">
        <v>0.159</v>
      </c>
      <c r="AJ4102" s="29">
        <v>3.6099999999999999E-3</v>
      </c>
      <c r="AK4102" s="29">
        <v>0</v>
      </c>
      <c r="AL4102" s="29">
        <v>0</v>
      </c>
      <c r="AM4102" s="29" t="s">
        <v>28</v>
      </c>
      <c r="AN4102" s="44" t="s">
        <v>27</v>
      </c>
      <c r="AO4102" s="29" t="s">
        <v>28</v>
      </c>
      <c r="AP4102" s="29">
        <v>15</v>
      </c>
      <c r="AQ4102" s="29"/>
      <c r="AR4102" s="29"/>
      <c r="AS4102" s="29"/>
      <c r="AT4102" s="29"/>
      <c r="AU4102" s="144"/>
      <c r="AV4102" s="36" t="s">
        <v>28</v>
      </c>
      <c r="AW4102" s="102">
        <v>42551</v>
      </c>
      <c r="AX4102" s="129" t="s">
        <v>33</v>
      </c>
      <c r="AY4102" s="106">
        <v>1080</v>
      </c>
      <c r="BD4102" t="s">
        <v>1989</v>
      </c>
      <c r="BE4102" t="s">
        <v>4633</v>
      </c>
      <c r="BF4102" t="s">
        <v>4747</v>
      </c>
      <c r="BH4102" t="str">
        <f t="shared" si="889"/>
        <v/>
      </c>
      <c r="BJ4102" t="str">
        <f t="shared" si="890"/>
        <v>OK</v>
      </c>
      <c r="BK4102" s="130" t="s">
        <v>5302</v>
      </c>
      <c r="BL4102" s="130" t="e">
        <v>#VALUE!</v>
      </c>
      <c r="BM4102" s="131" t="s">
        <v>33</v>
      </c>
      <c r="BN4102" s="131" t="e">
        <v>#VALUE!</v>
      </c>
      <c r="BO4102" t="e">
        <v>#N/A</v>
      </c>
      <c r="BP4102">
        <v>0</v>
      </c>
    </row>
    <row r="4103" spans="1:68" ht="25.2" x14ac:dyDescent="0.3">
      <c r="A4103" s="1"/>
      <c r="B4103" s="47">
        <v>3742</v>
      </c>
      <c r="C4103" s="45">
        <v>1051252</v>
      </c>
      <c r="D4103" s="29"/>
      <c r="E4103" s="29"/>
      <c r="F4103" s="31" t="s">
        <v>3309</v>
      </c>
      <c r="G4103" s="29" t="s">
        <v>31</v>
      </c>
      <c r="H4103" s="29"/>
      <c r="I4103" s="148" t="s">
        <v>33</v>
      </c>
      <c r="J4103" s="147" t="s">
        <v>33</v>
      </c>
      <c r="K4103" s="148" t="e">
        <v>#N/A</v>
      </c>
      <c r="L4103" s="148" t="s">
        <v>32</v>
      </c>
      <c r="M4103" s="147">
        <v>42551</v>
      </c>
      <c r="N4103" s="29" t="str">
        <f t="shared" si="886"/>
        <v/>
      </c>
      <c r="O4103" s="29" t="str">
        <f t="shared" si="887"/>
        <v/>
      </c>
      <c r="P4103" s="29" t="str">
        <f t="shared" si="888"/>
        <v/>
      </c>
      <c r="Q4103" s="29" t="str">
        <f t="shared" si="879"/>
        <v/>
      </c>
      <c r="R4103" s="29" t="str">
        <f t="shared" si="880"/>
        <v/>
      </c>
      <c r="S4103" s="29" t="str">
        <f t="shared" si="881"/>
        <v/>
      </c>
      <c r="T4103" s="29" t="str">
        <f t="shared" si="882"/>
        <v/>
      </c>
      <c r="U4103" s="29"/>
      <c r="V4103" s="29"/>
      <c r="W4103" s="38" t="s">
        <v>3180</v>
      </c>
      <c r="X4103" s="29" t="s">
        <v>158</v>
      </c>
      <c r="Y4103" s="146">
        <v>856</v>
      </c>
      <c r="Z4103" s="33">
        <v>1096</v>
      </c>
      <c r="AA4103" s="34">
        <f t="shared" si="883"/>
        <v>0.28000000000000003</v>
      </c>
      <c r="AB4103" s="33">
        <f t="shared" si="884"/>
        <v>1096</v>
      </c>
      <c r="AC4103" s="34">
        <f t="shared" si="885"/>
        <v>0.2803739627915714</v>
      </c>
      <c r="AD4103" s="145">
        <f t="shared" si="891"/>
        <v>913.33299999999997</v>
      </c>
      <c r="AE4103" s="105">
        <v>713.33299999999997</v>
      </c>
      <c r="AF4103" s="34" t="s">
        <v>36</v>
      </c>
      <c r="AG4103" s="34" t="s">
        <v>36</v>
      </c>
      <c r="AH4103" s="34" t="s">
        <v>36</v>
      </c>
      <c r="AI4103" s="29">
        <v>0.155</v>
      </c>
      <c r="AJ4103" s="29">
        <v>3.6099999999999999E-3</v>
      </c>
      <c r="AK4103" s="29">
        <v>0</v>
      </c>
      <c r="AL4103" s="29">
        <v>0</v>
      </c>
      <c r="AM4103" s="29" t="s">
        <v>28</v>
      </c>
      <c r="AN4103" s="44" t="s">
        <v>27</v>
      </c>
      <c r="AO4103" s="29" t="s">
        <v>28</v>
      </c>
      <c r="AP4103" s="29">
        <v>15</v>
      </c>
      <c r="AQ4103" s="29"/>
      <c r="AR4103" s="29"/>
      <c r="AS4103" s="29"/>
      <c r="AT4103" s="29"/>
      <c r="AU4103" s="144"/>
      <c r="AV4103" s="36" t="s">
        <v>28</v>
      </c>
      <c r="AW4103" s="102">
        <v>42551</v>
      </c>
      <c r="AX4103" s="129" t="s">
        <v>33</v>
      </c>
      <c r="AY4103" s="106" t="e">
        <v>#N/A</v>
      </c>
      <c r="BD4103" t="s">
        <v>1989</v>
      </c>
      <c r="BE4103" t="s">
        <v>4633</v>
      </c>
      <c r="BF4103" t="s">
        <v>4747</v>
      </c>
      <c r="BH4103" t="str">
        <f t="shared" si="889"/>
        <v/>
      </c>
      <c r="BJ4103" t="str">
        <f t="shared" si="890"/>
        <v>OK</v>
      </c>
      <c r="BK4103" s="130" t="s">
        <v>5302</v>
      </c>
      <c r="BL4103" s="130" t="e">
        <v>#VALUE!</v>
      </c>
      <c r="BM4103" s="131" t="s">
        <v>33</v>
      </c>
      <c r="BN4103" s="131" t="e">
        <v>#VALUE!</v>
      </c>
      <c r="BO4103" t="e">
        <v>#N/A</v>
      </c>
      <c r="BP4103">
        <v>0</v>
      </c>
    </row>
    <row r="4104" spans="1:68" ht="25.2" x14ac:dyDescent="0.3">
      <c r="A4104" s="1"/>
      <c r="B4104" s="47">
        <v>3743</v>
      </c>
      <c r="C4104" s="45">
        <v>1118180</v>
      </c>
      <c r="D4104" s="29">
        <v>1053737</v>
      </c>
      <c r="E4104" s="29"/>
      <c r="F4104" s="39" t="s">
        <v>3310</v>
      </c>
      <c r="G4104" s="29" t="s">
        <v>47</v>
      </c>
      <c r="H4104" s="148"/>
      <c r="I4104" s="148" t="s">
        <v>33</v>
      </c>
      <c r="J4104" s="147" t="s">
        <v>33</v>
      </c>
      <c r="K4104" s="148" t="e">
        <v>#N/A</v>
      </c>
      <c r="L4104" s="148" t="s">
        <v>32</v>
      </c>
      <c r="M4104" s="147" t="s">
        <v>33</v>
      </c>
      <c r="N4104" s="29">
        <f t="shared" si="886"/>
        <v>1053737</v>
      </c>
      <c r="O4104" s="29" t="str">
        <f t="shared" si="887"/>
        <v/>
      </c>
      <c r="P4104" s="29" t="str">
        <f t="shared" si="888"/>
        <v/>
      </c>
      <c r="Q4104" s="29" t="str">
        <f t="shared" si="879"/>
        <v/>
      </c>
      <c r="R4104" s="29" t="str">
        <f t="shared" si="880"/>
        <v/>
      </c>
      <c r="S4104" s="29" t="str">
        <f t="shared" si="881"/>
        <v/>
      </c>
      <c r="T4104" s="29" t="str">
        <f t="shared" si="882"/>
        <v/>
      </c>
      <c r="U4104" s="29"/>
      <c r="V4104" s="29"/>
      <c r="W4104" s="38" t="s">
        <v>3180</v>
      </c>
      <c r="X4104" s="29" t="s">
        <v>158</v>
      </c>
      <c r="Y4104" s="146">
        <v>1474</v>
      </c>
      <c r="Z4104" s="33">
        <v>1886</v>
      </c>
      <c r="AA4104" s="34">
        <f t="shared" si="883"/>
        <v>0.28000000000000003</v>
      </c>
      <c r="AB4104" s="33">
        <f t="shared" si="884"/>
        <v>1886</v>
      </c>
      <c r="AC4104" s="34">
        <f t="shared" si="885"/>
        <v>0.27951215183504785</v>
      </c>
      <c r="AD4104" s="145">
        <f t="shared" si="891"/>
        <v>1571.6669999999999</v>
      </c>
      <c r="AE4104" s="105">
        <v>1228.3330000000001</v>
      </c>
      <c r="AF4104" s="34" t="s">
        <v>36</v>
      </c>
      <c r="AG4104" s="34" t="s">
        <v>36</v>
      </c>
      <c r="AH4104" s="34" t="s">
        <v>36</v>
      </c>
      <c r="AI4104" s="29">
        <v>0.52200000000000002</v>
      </c>
      <c r="AJ4104" s="29">
        <v>5.0899999999999999E-3</v>
      </c>
      <c r="AK4104" s="29">
        <v>0</v>
      </c>
      <c r="AL4104" s="29">
        <v>0</v>
      </c>
      <c r="AM4104" s="29" t="s">
        <v>28</v>
      </c>
      <c r="AN4104" s="44" t="s">
        <v>27</v>
      </c>
      <c r="AO4104" s="29" t="s">
        <v>28</v>
      </c>
      <c r="AP4104" s="29">
        <v>10</v>
      </c>
      <c r="AQ4104" s="29"/>
      <c r="AR4104" s="29"/>
      <c r="AS4104" s="29"/>
      <c r="AT4104" s="29"/>
      <c r="AU4104" s="144"/>
      <c r="AV4104" s="36" t="s">
        <v>28</v>
      </c>
      <c r="AW4104" s="102">
        <v>44123</v>
      </c>
      <c r="AX4104" s="129" t="s">
        <v>33</v>
      </c>
      <c r="AY4104" s="106" t="e">
        <v>#N/A</v>
      </c>
      <c r="BD4104" t="s">
        <v>1724</v>
      </c>
      <c r="BE4104" t="s">
        <v>4633</v>
      </c>
      <c r="BF4104" t="s">
        <v>4747</v>
      </c>
      <c r="BH4104" t="str">
        <f t="shared" si="889"/>
        <v/>
      </c>
      <c r="BJ4104" t="str">
        <f t="shared" si="890"/>
        <v>OK</v>
      </c>
      <c r="BK4104" s="130" t="s">
        <v>5302</v>
      </c>
      <c r="BL4104" s="130" t="e">
        <v>#VALUE!</v>
      </c>
      <c r="BM4104" s="131">
        <v>1886</v>
      </c>
      <c r="BN4104" s="131" t="s">
        <v>37</v>
      </c>
      <c r="BO4104" t="e">
        <v>#N/A</v>
      </c>
      <c r="BP4104">
        <v>0</v>
      </c>
    </row>
    <row r="4105" spans="1:68" ht="25.2" x14ac:dyDescent="0.3">
      <c r="A4105" s="1"/>
      <c r="B4105" s="47">
        <v>3744</v>
      </c>
      <c r="C4105" s="45">
        <v>1118179</v>
      </c>
      <c r="D4105" s="29">
        <v>1051253</v>
      </c>
      <c r="E4105" s="29"/>
      <c r="F4105" s="39" t="s">
        <v>3311</v>
      </c>
      <c r="G4105" s="29" t="s">
        <v>31</v>
      </c>
      <c r="H4105" s="148"/>
      <c r="I4105" s="148" t="s">
        <v>33</v>
      </c>
      <c r="J4105" s="147" t="s">
        <v>33</v>
      </c>
      <c r="K4105" s="148" t="e">
        <v>#N/A</v>
      </c>
      <c r="L4105" s="148" t="s">
        <v>32</v>
      </c>
      <c r="M4105" s="147" t="s">
        <v>33</v>
      </c>
      <c r="N4105" s="29">
        <f t="shared" si="886"/>
        <v>1051253</v>
      </c>
      <c r="O4105" s="29" t="str">
        <f t="shared" si="887"/>
        <v/>
      </c>
      <c r="P4105" s="29" t="str">
        <f t="shared" si="888"/>
        <v/>
      </c>
      <c r="Q4105" s="29" t="str">
        <f t="shared" si="879"/>
        <v/>
      </c>
      <c r="R4105" s="29" t="str">
        <f t="shared" si="880"/>
        <v/>
      </c>
      <c r="S4105" s="29" t="str">
        <f t="shared" si="881"/>
        <v/>
      </c>
      <c r="T4105" s="29" t="str">
        <f t="shared" si="882"/>
        <v/>
      </c>
      <c r="U4105" s="29"/>
      <c r="V4105" s="29"/>
      <c r="W4105" s="38" t="s">
        <v>3180</v>
      </c>
      <c r="X4105" s="29" t="s">
        <v>158</v>
      </c>
      <c r="Y4105" s="146">
        <v>1351</v>
      </c>
      <c r="Z4105" s="33">
        <v>1729</v>
      </c>
      <c r="AA4105" s="34">
        <f t="shared" si="883"/>
        <v>0.28000000000000003</v>
      </c>
      <c r="AB4105" s="33">
        <f t="shared" si="884"/>
        <v>1729</v>
      </c>
      <c r="AC4105" s="34">
        <f t="shared" si="885"/>
        <v>0.27979282895420543</v>
      </c>
      <c r="AD4105" s="145">
        <f t="shared" si="891"/>
        <v>1440.8330000000001</v>
      </c>
      <c r="AE4105" s="105">
        <v>1125.8330000000001</v>
      </c>
      <c r="AF4105" s="34" t="s">
        <v>36</v>
      </c>
      <c r="AG4105" s="34" t="s">
        <v>36</v>
      </c>
      <c r="AH4105" s="34" t="s">
        <v>36</v>
      </c>
      <c r="AI4105" s="29">
        <v>0.5</v>
      </c>
      <c r="AJ4105" s="29">
        <v>5.0899999999999999E-3</v>
      </c>
      <c r="AK4105" s="29">
        <v>0</v>
      </c>
      <c r="AL4105" s="29">
        <v>0</v>
      </c>
      <c r="AM4105" s="29" t="s">
        <v>28</v>
      </c>
      <c r="AN4105" s="44" t="s">
        <v>27</v>
      </c>
      <c r="AO4105" s="29" t="s">
        <v>28</v>
      </c>
      <c r="AP4105" s="29">
        <v>10</v>
      </c>
      <c r="AQ4105" s="29"/>
      <c r="AR4105" s="29"/>
      <c r="AS4105" s="29"/>
      <c r="AT4105" s="29"/>
      <c r="AU4105" s="144"/>
      <c r="AV4105" s="36" t="s">
        <v>28</v>
      </c>
      <c r="AW4105" s="102">
        <v>42551</v>
      </c>
      <c r="AX4105" s="129" t="s">
        <v>33</v>
      </c>
      <c r="AY4105" s="106">
        <v>20</v>
      </c>
      <c r="BD4105" t="s">
        <v>1724</v>
      </c>
      <c r="BE4105" t="s">
        <v>4633</v>
      </c>
      <c r="BF4105" t="s">
        <v>4747</v>
      </c>
      <c r="BH4105" t="str">
        <f t="shared" si="889"/>
        <v/>
      </c>
      <c r="BJ4105" t="str">
        <f t="shared" si="890"/>
        <v>OK</v>
      </c>
      <c r="BK4105" s="130" t="s">
        <v>5302</v>
      </c>
      <c r="BL4105" s="130" t="e">
        <v>#VALUE!</v>
      </c>
      <c r="BM4105" s="131">
        <v>1486</v>
      </c>
      <c r="BN4105" s="131">
        <v>1.1635262449528936</v>
      </c>
      <c r="BO4105" t="e">
        <v>#N/A</v>
      </c>
      <c r="BP4105">
        <v>0</v>
      </c>
    </row>
    <row r="4106" spans="1:68" ht="25.2" x14ac:dyDescent="0.3">
      <c r="A4106" s="1"/>
      <c r="B4106" s="47">
        <v>3745</v>
      </c>
      <c r="C4106" s="45">
        <v>1053737</v>
      </c>
      <c r="D4106" s="29"/>
      <c r="E4106" s="29"/>
      <c r="F4106" s="39" t="s">
        <v>3312</v>
      </c>
      <c r="G4106" s="29" t="s">
        <v>61</v>
      </c>
      <c r="H4106" s="70" t="s">
        <v>4779</v>
      </c>
      <c r="I4106" s="148" t="s">
        <v>33</v>
      </c>
      <c r="J4106" s="147" t="s">
        <v>33</v>
      </c>
      <c r="K4106" s="148" t="e">
        <v>#N/A</v>
      </c>
      <c r="L4106" s="148" t="s">
        <v>4028</v>
      </c>
      <c r="M4106" s="147">
        <v>42551</v>
      </c>
      <c r="N4106" s="29" t="str">
        <f t="shared" si="886"/>
        <v/>
      </c>
      <c r="O4106" s="29" t="str">
        <f t="shared" si="887"/>
        <v/>
      </c>
      <c r="P4106" s="29" t="str">
        <f t="shared" si="888"/>
        <v/>
      </c>
      <c r="Q4106" s="29" t="str">
        <f t="shared" si="879"/>
        <v/>
      </c>
      <c r="R4106" s="29" t="str">
        <f t="shared" si="880"/>
        <v/>
      </c>
      <c r="S4106" s="29" t="str">
        <f t="shared" si="881"/>
        <v/>
      </c>
      <c r="T4106" s="29" t="str">
        <f t="shared" si="882"/>
        <v/>
      </c>
      <c r="U4106" s="29">
        <v>1118180</v>
      </c>
      <c r="V4106" s="29"/>
      <c r="W4106" s="38" t="s">
        <v>3180</v>
      </c>
      <c r="X4106" s="29" t="s">
        <v>158</v>
      </c>
      <c r="Y4106" s="146">
        <v>1474</v>
      </c>
      <c r="Z4106" s="33">
        <v>1886</v>
      </c>
      <c r="AA4106" s="34">
        <f t="shared" si="883"/>
        <v>0.28000000000000003</v>
      </c>
      <c r="AB4106" s="33">
        <f t="shared" si="884"/>
        <v>1886</v>
      </c>
      <c r="AC4106" s="34">
        <f t="shared" si="885"/>
        <v>0.27951215183504785</v>
      </c>
      <c r="AD4106" s="145">
        <f t="shared" si="891"/>
        <v>1571.6669999999999</v>
      </c>
      <c r="AE4106" s="105">
        <v>1228.3330000000001</v>
      </c>
      <c r="AF4106" s="34" t="s">
        <v>70</v>
      </c>
      <c r="AG4106" s="34" t="s">
        <v>70</v>
      </c>
      <c r="AH4106" s="34" t="s">
        <v>70</v>
      </c>
      <c r="AI4106" s="29">
        <v>0.39300000000000002</v>
      </c>
      <c r="AJ4106" s="29">
        <v>1.0829999999999999E-2</v>
      </c>
      <c r="AK4106" s="29">
        <v>278</v>
      </c>
      <c r="AL4106" s="29">
        <v>0</v>
      </c>
      <c r="AM4106" s="29" t="s">
        <v>28</v>
      </c>
      <c r="AN4106" s="158" t="s">
        <v>28</v>
      </c>
      <c r="AO4106" s="29" t="s">
        <v>28</v>
      </c>
      <c r="AP4106" s="29">
        <v>10</v>
      </c>
      <c r="AQ4106" s="29"/>
      <c r="AR4106" s="29"/>
      <c r="AS4106" s="29"/>
      <c r="AT4106" s="29"/>
      <c r="AU4106" s="144"/>
      <c r="AV4106" s="36" t="s">
        <v>28</v>
      </c>
      <c r="AW4106" s="102">
        <v>42551</v>
      </c>
      <c r="AX4106" s="129" t="s">
        <v>33</v>
      </c>
      <c r="AY4106" s="106">
        <v>4651</v>
      </c>
      <c r="BD4106" t="s">
        <v>1989</v>
      </c>
      <c r="BE4106" t="e">
        <v>#N/A</v>
      </c>
      <c r="BF4106" t="s">
        <v>4747</v>
      </c>
      <c r="BH4106" t="str">
        <f t="shared" si="889"/>
        <v>AV</v>
      </c>
      <c r="BJ4106" t="str">
        <f t="shared" si="890"/>
        <v>OK</v>
      </c>
      <c r="BK4106" s="130">
        <v>1886</v>
      </c>
      <c r="BL4106" s="130" t="s">
        <v>37</v>
      </c>
      <c r="BM4106" s="131" t="s">
        <v>33</v>
      </c>
      <c r="BN4106" s="131" t="e">
        <v>#VALUE!</v>
      </c>
      <c r="BO4106">
        <v>1886</v>
      </c>
      <c r="BP4106">
        <v>0</v>
      </c>
    </row>
    <row r="4107" spans="1:68" ht="25.2" x14ac:dyDescent="0.3">
      <c r="A4107" s="1"/>
      <c r="B4107" s="47">
        <v>3746</v>
      </c>
      <c r="C4107" s="45">
        <v>1051253</v>
      </c>
      <c r="D4107" s="29"/>
      <c r="E4107" s="29"/>
      <c r="F4107" s="39" t="s">
        <v>3313</v>
      </c>
      <c r="G4107" s="29" t="s">
        <v>61</v>
      </c>
      <c r="H4107" s="70" t="s">
        <v>59</v>
      </c>
      <c r="I4107" s="148" t="s">
        <v>33</v>
      </c>
      <c r="J4107" s="147" t="s">
        <v>33</v>
      </c>
      <c r="K4107" s="148" t="e">
        <v>#N/A</v>
      </c>
      <c r="L4107" s="148" t="s">
        <v>4029</v>
      </c>
      <c r="M4107" s="147">
        <v>42551</v>
      </c>
      <c r="N4107" s="29" t="str">
        <f t="shared" si="886"/>
        <v/>
      </c>
      <c r="O4107" s="29" t="str">
        <f t="shared" si="887"/>
        <v/>
      </c>
      <c r="P4107" s="29" t="str">
        <f t="shared" si="888"/>
        <v/>
      </c>
      <c r="Q4107" s="29" t="str">
        <f t="shared" si="879"/>
        <v/>
      </c>
      <c r="R4107" s="29" t="str">
        <f t="shared" si="880"/>
        <v/>
      </c>
      <c r="S4107" s="29" t="str">
        <f t="shared" si="881"/>
        <v/>
      </c>
      <c r="T4107" s="29" t="str">
        <f t="shared" si="882"/>
        <v/>
      </c>
      <c r="U4107" s="29">
        <v>1118179</v>
      </c>
      <c r="V4107" s="29"/>
      <c r="W4107" s="38" t="s">
        <v>3180</v>
      </c>
      <c r="X4107" s="29" t="s">
        <v>158</v>
      </c>
      <c r="Y4107" s="146">
        <v>1351</v>
      </c>
      <c r="Z4107" s="33">
        <v>1486</v>
      </c>
      <c r="AA4107" s="34">
        <f t="shared" si="883"/>
        <v>0.1</v>
      </c>
      <c r="AB4107" s="33">
        <f t="shared" si="884"/>
        <v>1486</v>
      </c>
      <c r="AC4107" s="34">
        <f t="shared" si="885"/>
        <v>9.9926010340787658E-2</v>
      </c>
      <c r="AD4107" s="145">
        <f t="shared" si="891"/>
        <v>1238.3330000000001</v>
      </c>
      <c r="AE4107" s="105">
        <v>1125.8330000000001</v>
      </c>
      <c r="AF4107" s="34" t="s">
        <v>70</v>
      </c>
      <c r="AG4107" s="34" t="s">
        <v>73</v>
      </c>
      <c r="AH4107" s="34" t="s">
        <v>73</v>
      </c>
      <c r="AI4107" s="29">
        <v>0.378</v>
      </c>
      <c r="AJ4107" s="29">
        <v>1.0829999999999999E-2</v>
      </c>
      <c r="AK4107" s="29">
        <v>0</v>
      </c>
      <c r="AL4107" s="29">
        <v>0</v>
      </c>
      <c r="AM4107" s="29" t="s">
        <v>27</v>
      </c>
      <c r="AN4107" s="44" t="s">
        <v>27</v>
      </c>
      <c r="AO4107" s="29" t="s">
        <v>27</v>
      </c>
      <c r="AP4107" s="29">
        <v>10</v>
      </c>
      <c r="AQ4107" s="29"/>
      <c r="AR4107" s="29"/>
      <c r="AS4107" s="29"/>
      <c r="AT4107" s="29"/>
      <c r="AU4107" s="144"/>
      <c r="AV4107" s="36" t="s">
        <v>28</v>
      </c>
      <c r="AW4107" s="102">
        <v>42551</v>
      </c>
      <c r="AX4107" s="129" t="s">
        <v>33</v>
      </c>
      <c r="AY4107" s="106">
        <v>230</v>
      </c>
      <c r="BD4107" t="s">
        <v>1989</v>
      </c>
      <c r="BE4107" t="e">
        <v>#N/A</v>
      </c>
      <c r="BF4107" t="s">
        <v>4747</v>
      </c>
      <c r="BH4107" t="str">
        <f t="shared" si="889"/>
        <v/>
      </c>
      <c r="BJ4107" t="str">
        <f t="shared" si="890"/>
        <v>OK</v>
      </c>
      <c r="BK4107" s="130" t="s">
        <v>5302</v>
      </c>
      <c r="BL4107" s="130" t="e">
        <v>#VALUE!</v>
      </c>
      <c r="BM4107" s="131" t="s">
        <v>33</v>
      </c>
      <c r="BN4107" s="131" t="e">
        <v>#VALUE!</v>
      </c>
      <c r="BO4107" t="e">
        <v>#N/A</v>
      </c>
      <c r="BP4107">
        <v>0</v>
      </c>
    </row>
    <row r="4108" spans="1:68" ht="25.2" x14ac:dyDescent="0.3">
      <c r="A4108" s="1"/>
      <c r="B4108" s="47">
        <v>3747</v>
      </c>
      <c r="C4108" s="45">
        <v>1050072</v>
      </c>
      <c r="D4108" s="29"/>
      <c r="E4108" s="29"/>
      <c r="F4108" s="31" t="s">
        <v>3314</v>
      </c>
      <c r="G4108" s="29" t="s">
        <v>31</v>
      </c>
      <c r="H4108" s="29"/>
      <c r="I4108" s="148" t="s">
        <v>33</v>
      </c>
      <c r="J4108" s="147" t="s">
        <v>33</v>
      </c>
      <c r="K4108" s="148" t="e">
        <v>#N/A</v>
      </c>
      <c r="L4108" s="148" t="s">
        <v>32</v>
      </c>
      <c r="M4108" s="147">
        <v>42551</v>
      </c>
      <c r="N4108" s="29" t="str">
        <f t="shared" si="886"/>
        <v/>
      </c>
      <c r="O4108" s="29" t="str">
        <f t="shared" si="887"/>
        <v/>
      </c>
      <c r="P4108" s="29" t="str">
        <f t="shared" si="888"/>
        <v/>
      </c>
      <c r="Q4108" s="29" t="str">
        <f t="shared" si="879"/>
        <v/>
      </c>
      <c r="R4108" s="29" t="str">
        <f t="shared" si="880"/>
        <v/>
      </c>
      <c r="S4108" s="29" t="str">
        <f t="shared" si="881"/>
        <v/>
      </c>
      <c r="T4108" s="29" t="str">
        <f t="shared" si="882"/>
        <v/>
      </c>
      <c r="U4108" s="29"/>
      <c r="V4108" s="29"/>
      <c r="W4108" s="38" t="s">
        <v>3180</v>
      </c>
      <c r="X4108" s="29" t="s">
        <v>158</v>
      </c>
      <c r="Y4108" s="146">
        <v>2271</v>
      </c>
      <c r="Z4108" s="33">
        <v>2907</v>
      </c>
      <c r="AA4108" s="34">
        <f t="shared" si="883"/>
        <v>0.28000000000000003</v>
      </c>
      <c r="AB4108" s="33">
        <f t="shared" si="884"/>
        <v>2907</v>
      </c>
      <c r="AC4108" s="34">
        <f t="shared" si="885"/>
        <v>0.2800528401585205</v>
      </c>
      <c r="AD4108" s="145">
        <f t="shared" si="891"/>
        <v>2422.5</v>
      </c>
      <c r="AE4108" s="105">
        <v>1892.5</v>
      </c>
      <c r="AF4108" s="34" t="s">
        <v>36</v>
      </c>
      <c r="AG4108" s="34" t="s">
        <v>36</v>
      </c>
      <c r="AH4108" s="34" t="s">
        <v>36</v>
      </c>
      <c r="AI4108" s="29">
        <v>0.71</v>
      </c>
      <c r="AJ4108" s="29">
        <v>2.35E-2</v>
      </c>
      <c r="AK4108" s="29">
        <v>0</v>
      </c>
      <c r="AL4108" s="29">
        <v>0</v>
      </c>
      <c r="AM4108" s="29" t="s">
        <v>28</v>
      </c>
      <c r="AN4108" s="44" t="s">
        <v>27</v>
      </c>
      <c r="AO4108" s="29" t="s">
        <v>28</v>
      </c>
      <c r="AP4108" s="29">
        <v>1</v>
      </c>
      <c r="AQ4108" s="29"/>
      <c r="AR4108" s="29"/>
      <c r="AS4108" s="29"/>
      <c r="AT4108" s="29"/>
      <c r="AU4108" s="144"/>
      <c r="AV4108" s="36" t="s">
        <v>28</v>
      </c>
      <c r="AW4108" s="102">
        <v>42551</v>
      </c>
      <c r="AX4108" s="129" t="s">
        <v>33</v>
      </c>
      <c r="AY4108" s="106">
        <v>592</v>
      </c>
      <c r="BD4108" t="s">
        <v>1724</v>
      </c>
      <c r="BE4108" t="e">
        <v>#N/A</v>
      </c>
      <c r="BF4108">
        <v>0</v>
      </c>
      <c r="BH4108" t="str">
        <f t="shared" si="889"/>
        <v/>
      </c>
      <c r="BJ4108" t="str">
        <f t="shared" si="890"/>
        <v>OK</v>
      </c>
      <c r="BK4108" s="130" t="s">
        <v>5302</v>
      </c>
      <c r="BL4108" s="130" t="e">
        <v>#VALUE!</v>
      </c>
      <c r="BM4108" s="131" t="s">
        <v>33</v>
      </c>
      <c r="BN4108" s="131" t="e">
        <v>#VALUE!</v>
      </c>
      <c r="BO4108" t="e">
        <v>#N/A</v>
      </c>
      <c r="BP4108">
        <v>0</v>
      </c>
    </row>
    <row r="4109" spans="1:68" ht="25.2" x14ac:dyDescent="0.3">
      <c r="A4109" s="1"/>
      <c r="B4109" s="47">
        <v>3748</v>
      </c>
      <c r="C4109" s="45">
        <v>1051257</v>
      </c>
      <c r="D4109" s="29"/>
      <c r="E4109" s="29"/>
      <c r="F4109" s="31" t="s">
        <v>3315</v>
      </c>
      <c r="G4109" s="29" t="s">
        <v>31</v>
      </c>
      <c r="H4109" s="29"/>
      <c r="I4109" s="148" t="s">
        <v>33</v>
      </c>
      <c r="J4109" s="147" t="s">
        <v>33</v>
      </c>
      <c r="K4109" s="148" t="e">
        <v>#N/A</v>
      </c>
      <c r="L4109" s="148" t="s">
        <v>32</v>
      </c>
      <c r="M4109" s="147">
        <v>42551</v>
      </c>
      <c r="N4109" s="29" t="str">
        <f t="shared" si="886"/>
        <v/>
      </c>
      <c r="O4109" s="29" t="str">
        <f t="shared" si="887"/>
        <v/>
      </c>
      <c r="P4109" s="29" t="str">
        <f t="shared" si="888"/>
        <v/>
      </c>
      <c r="Q4109" s="29" t="str">
        <f t="shared" si="879"/>
        <v/>
      </c>
      <c r="R4109" s="29" t="str">
        <f t="shared" si="880"/>
        <v/>
      </c>
      <c r="S4109" s="29" t="str">
        <f t="shared" si="881"/>
        <v/>
      </c>
      <c r="T4109" s="29" t="str">
        <f t="shared" si="882"/>
        <v/>
      </c>
      <c r="U4109" s="29"/>
      <c r="V4109" s="29"/>
      <c r="W4109" s="38" t="s">
        <v>3180</v>
      </c>
      <c r="X4109" s="29" t="s">
        <v>158</v>
      </c>
      <c r="Y4109" s="146">
        <v>647</v>
      </c>
      <c r="Z4109" s="33">
        <v>829</v>
      </c>
      <c r="AA4109" s="34">
        <f t="shared" si="883"/>
        <v>0.28100000000000003</v>
      </c>
      <c r="AB4109" s="33">
        <f t="shared" si="884"/>
        <v>829</v>
      </c>
      <c r="AC4109" s="34">
        <f t="shared" si="885"/>
        <v>0.28129688946096465</v>
      </c>
      <c r="AD4109" s="145">
        <f t="shared" si="891"/>
        <v>690.83299999999997</v>
      </c>
      <c r="AE4109" s="105">
        <v>539.16700000000003</v>
      </c>
      <c r="AF4109" s="34" t="s">
        <v>36</v>
      </c>
      <c r="AG4109" s="34" t="s">
        <v>36</v>
      </c>
      <c r="AH4109" s="34" t="s">
        <v>36</v>
      </c>
      <c r="AI4109" s="29">
        <v>0.158</v>
      </c>
      <c r="AJ4109" s="29">
        <v>3.6099999999999999E-3</v>
      </c>
      <c r="AK4109" s="29">
        <v>0</v>
      </c>
      <c r="AL4109" s="29">
        <v>0</v>
      </c>
      <c r="AM4109" s="29" t="s">
        <v>28</v>
      </c>
      <c r="AN4109" s="44" t="s">
        <v>27</v>
      </c>
      <c r="AO4109" s="29" t="s">
        <v>28</v>
      </c>
      <c r="AP4109" s="29">
        <v>15</v>
      </c>
      <c r="AQ4109" s="29"/>
      <c r="AR4109" s="29"/>
      <c r="AS4109" s="29"/>
      <c r="AT4109" s="29"/>
      <c r="AU4109" s="144"/>
      <c r="AV4109" s="36" t="s">
        <v>28</v>
      </c>
      <c r="AW4109" s="102">
        <v>42551</v>
      </c>
      <c r="AX4109" s="129" t="s">
        <v>33</v>
      </c>
      <c r="AY4109" s="106">
        <v>15</v>
      </c>
      <c r="BD4109" t="s">
        <v>1989</v>
      </c>
      <c r="BE4109" t="s">
        <v>4633</v>
      </c>
      <c r="BF4109" t="s">
        <v>4747</v>
      </c>
      <c r="BH4109" t="str">
        <f t="shared" si="889"/>
        <v/>
      </c>
      <c r="BJ4109" t="str">
        <f t="shared" si="890"/>
        <v>OK</v>
      </c>
      <c r="BK4109" s="130" t="s">
        <v>5302</v>
      </c>
      <c r="BL4109" s="130" t="e">
        <v>#VALUE!</v>
      </c>
      <c r="BM4109" s="131">
        <v>0</v>
      </c>
      <c r="BN4109" s="131" t="e">
        <v>#DIV/0!</v>
      </c>
      <c r="BO4109" t="e">
        <v>#N/A</v>
      </c>
      <c r="BP4109">
        <v>0</v>
      </c>
    </row>
    <row r="4110" spans="1:68" ht="25.2" x14ac:dyDescent="0.3">
      <c r="A4110" s="1"/>
      <c r="B4110" s="47">
        <v>3749</v>
      </c>
      <c r="C4110" s="45">
        <v>1051258</v>
      </c>
      <c r="D4110" s="29"/>
      <c r="E4110" s="29"/>
      <c r="F4110" s="31" t="s">
        <v>3316</v>
      </c>
      <c r="G4110" s="29" t="s">
        <v>31</v>
      </c>
      <c r="H4110" s="29"/>
      <c r="I4110" s="148" t="s">
        <v>33</v>
      </c>
      <c r="J4110" s="147" t="s">
        <v>33</v>
      </c>
      <c r="K4110" s="148" t="e">
        <v>#N/A</v>
      </c>
      <c r="L4110" s="148" t="s">
        <v>32</v>
      </c>
      <c r="M4110" s="147">
        <v>42551</v>
      </c>
      <c r="N4110" s="29" t="str">
        <f t="shared" si="886"/>
        <v/>
      </c>
      <c r="O4110" s="29" t="str">
        <f t="shared" si="887"/>
        <v/>
      </c>
      <c r="P4110" s="29" t="str">
        <f t="shared" si="888"/>
        <v/>
      </c>
      <c r="Q4110" s="29" t="str">
        <f t="shared" si="879"/>
        <v/>
      </c>
      <c r="R4110" s="29" t="str">
        <f t="shared" si="880"/>
        <v/>
      </c>
      <c r="S4110" s="29" t="str">
        <f t="shared" si="881"/>
        <v/>
      </c>
      <c r="T4110" s="29" t="str">
        <f t="shared" si="882"/>
        <v/>
      </c>
      <c r="U4110" s="29"/>
      <c r="V4110" s="29"/>
      <c r="W4110" s="38" t="s">
        <v>3180</v>
      </c>
      <c r="X4110" s="29" t="s">
        <v>158</v>
      </c>
      <c r="Y4110" s="146">
        <v>687</v>
      </c>
      <c r="Z4110" s="33">
        <v>880</v>
      </c>
      <c r="AA4110" s="34">
        <f t="shared" si="883"/>
        <v>0.28100000000000003</v>
      </c>
      <c r="AB4110" s="33">
        <f t="shared" si="884"/>
        <v>880</v>
      </c>
      <c r="AC4110" s="34">
        <f t="shared" si="885"/>
        <v>0.28093100436681218</v>
      </c>
      <c r="AD4110" s="145">
        <f t="shared" si="891"/>
        <v>733.33299999999997</v>
      </c>
      <c r="AE4110" s="105">
        <v>572.5</v>
      </c>
      <c r="AF4110" s="34" t="s">
        <v>36</v>
      </c>
      <c r="AG4110" s="34" t="s">
        <v>36</v>
      </c>
      <c r="AH4110" s="34" t="s">
        <v>36</v>
      </c>
      <c r="AI4110" s="29">
        <v>0.30399999999999999</v>
      </c>
      <c r="AJ4110" s="29">
        <v>1.0829999999999999E-2</v>
      </c>
      <c r="AK4110" s="29">
        <v>0</v>
      </c>
      <c r="AL4110" s="29">
        <v>0</v>
      </c>
      <c r="AM4110" s="29" t="s">
        <v>28</v>
      </c>
      <c r="AN4110" s="44" t="s">
        <v>27</v>
      </c>
      <c r="AO4110" s="29" t="s">
        <v>28</v>
      </c>
      <c r="AP4110" s="29">
        <v>10</v>
      </c>
      <c r="AQ4110" s="29"/>
      <c r="AR4110" s="29"/>
      <c r="AS4110" s="29"/>
      <c r="AT4110" s="29"/>
      <c r="AU4110" s="144"/>
      <c r="AV4110" s="36" t="s">
        <v>28</v>
      </c>
      <c r="AW4110" s="102">
        <v>42551</v>
      </c>
      <c r="AX4110" s="129" t="s">
        <v>33</v>
      </c>
      <c r="AY4110" s="106">
        <v>55</v>
      </c>
      <c r="BD4110" t="s">
        <v>1989</v>
      </c>
      <c r="BE4110" t="s">
        <v>4633</v>
      </c>
      <c r="BF4110" t="s">
        <v>4747</v>
      </c>
      <c r="BH4110" t="str">
        <f t="shared" si="889"/>
        <v/>
      </c>
      <c r="BJ4110" t="str">
        <f t="shared" si="890"/>
        <v>OK</v>
      </c>
      <c r="BK4110" s="130" t="s">
        <v>5302</v>
      </c>
      <c r="BL4110" s="130" t="e">
        <v>#VALUE!</v>
      </c>
      <c r="BM4110" s="131" t="s">
        <v>33</v>
      </c>
      <c r="BN4110" s="131" t="e">
        <v>#VALUE!</v>
      </c>
      <c r="BO4110" t="e">
        <v>#N/A</v>
      </c>
      <c r="BP4110">
        <v>0</v>
      </c>
    </row>
    <row r="4111" spans="1:68" ht="25.2" x14ac:dyDescent="0.3">
      <c r="A4111" s="1"/>
      <c r="B4111" s="47">
        <v>3750</v>
      </c>
      <c r="C4111" s="45">
        <v>1053738</v>
      </c>
      <c r="D4111" s="29"/>
      <c r="E4111" s="29"/>
      <c r="F4111" s="31" t="s">
        <v>3317</v>
      </c>
      <c r="G4111" s="29" t="s">
        <v>31</v>
      </c>
      <c r="H4111" s="29"/>
      <c r="I4111" s="148" t="s">
        <v>33</v>
      </c>
      <c r="J4111" s="147" t="s">
        <v>33</v>
      </c>
      <c r="K4111" s="148" t="e">
        <v>#N/A</v>
      </c>
      <c r="L4111" s="148" t="s">
        <v>32</v>
      </c>
      <c r="M4111" s="147">
        <v>42551</v>
      </c>
      <c r="N4111" s="29" t="str">
        <f t="shared" si="886"/>
        <v/>
      </c>
      <c r="O4111" s="29" t="str">
        <f t="shared" si="887"/>
        <v/>
      </c>
      <c r="P4111" s="29" t="str">
        <f t="shared" si="888"/>
        <v/>
      </c>
      <c r="Q4111" s="29" t="str">
        <f t="shared" si="879"/>
        <v/>
      </c>
      <c r="R4111" s="29" t="str">
        <f t="shared" si="880"/>
        <v/>
      </c>
      <c r="S4111" s="29" t="str">
        <f t="shared" si="881"/>
        <v/>
      </c>
      <c r="T4111" s="29" t="str">
        <f t="shared" si="882"/>
        <v/>
      </c>
      <c r="U4111" s="29"/>
      <c r="V4111" s="29"/>
      <c r="W4111" s="38" t="s">
        <v>3180</v>
      </c>
      <c r="X4111" s="29" t="s">
        <v>158</v>
      </c>
      <c r="Y4111" s="146">
        <v>513</v>
      </c>
      <c r="Z4111" s="33">
        <v>656</v>
      </c>
      <c r="AA4111" s="34">
        <f t="shared" si="883"/>
        <v>0.27900000000000003</v>
      </c>
      <c r="AB4111" s="33">
        <f t="shared" si="884"/>
        <v>656</v>
      </c>
      <c r="AC4111" s="34">
        <f t="shared" si="885"/>
        <v>0.27875321637426909</v>
      </c>
      <c r="AD4111" s="145">
        <f t="shared" si="891"/>
        <v>546.66700000000003</v>
      </c>
      <c r="AE4111" s="105">
        <v>427.5</v>
      </c>
      <c r="AF4111" s="34" t="s">
        <v>36</v>
      </c>
      <c r="AG4111" s="34" t="s">
        <v>36</v>
      </c>
      <c r="AH4111" s="34" t="s">
        <v>36</v>
      </c>
      <c r="AI4111" s="29">
        <v>8.1000000000000003E-2</v>
      </c>
      <c r="AJ4111" s="29">
        <v>1.3500000000000001E-3</v>
      </c>
      <c r="AK4111" s="29">
        <v>0</v>
      </c>
      <c r="AL4111" s="29">
        <v>0</v>
      </c>
      <c r="AM4111" s="29" t="s">
        <v>28</v>
      </c>
      <c r="AN4111" s="44" t="s">
        <v>27</v>
      </c>
      <c r="AO4111" s="29" t="s">
        <v>28</v>
      </c>
      <c r="AP4111" s="29">
        <v>20</v>
      </c>
      <c r="AQ4111" s="29"/>
      <c r="AR4111" s="29"/>
      <c r="AS4111" s="29"/>
      <c r="AT4111" s="29"/>
      <c r="AU4111" s="144"/>
      <c r="AV4111" s="36" t="s">
        <v>28</v>
      </c>
      <c r="AW4111" s="102">
        <v>42551</v>
      </c>
      <c r="AX4111" s="129" t="s">
        <v>33</v>
      </c>
      <c r="AY4111" s="106">
        <v>60</v>
      </c>
      <c r="BD4111" t="s">
        <v>1989</v>
      </c>
      <c r="BE4111" t="s">
        <v>4633</v>
      </c>
      <c r="BF4111" t="s">
        <v>4747</v>
      </c>
      <c r="BH4111" t="str">
        <f t="shared" si="889"/>
        <v/>
      </c>
      <c r="BJ4111" t="str">
        <f t="shared" si="890"/>
        <v>OK</v>
      </c>
      <c r="BK4111" s="130" t="s">
        <v>5302</v>
      </c>
      <c r="BL4111" s="130" t="e">
        <v>#VALUE!</v>
      </c>
      <c r="BM4111" s="131" t="s">
        <v>33</v>
      </c>
      <c r="BN4111" s="131" t="e">
        <v>#VALUE!</v>
      </c>
      <c r="BO4111" t="e">
        <v>#N/A</v>
      </c>
      <c r="BP4111">
        <v>40</v>
      </c>
    </row>
    <row r="4112" spans="1:68" ht="25.2" x14ac:dyDescent="0.3">
      <c r="A4112" s="1"/>
      <c r="B4112" s="47">
        <v>3751</v>
      </c>
      <c r="C4112" s="45">
        <v>1051255</v>
      </c>
      <c r="D4112" s="29"/>
      <c r="E4112" s="29"/>
      <c r="F4112" s="31" t="s">
        <v>3318</v>
      </c>
      <c r="G4112" s="37" t="s">
        <v>47</v>
      </c>
      <c r="H4112" s="29"/>
      <c r="I4112" s="148" t="s">
        <v>33</v>
      </c>
      <c r="J4112" s="147" t="s">
        <v>33</v>
      </c>
      <c r="K4112" s="148" t="e">
        <v>#N/A</v>
      </c>
      <c r="L4112" s="148" t="s">
        <v>32</v>
      </c>
      <c r="M4112" s="147">
        <v>42551</v>
      </c>
      <c r="N4112" s="29" t="str">
        <f t="shared" si="886"/>
        <v/>
      </c>
      <c r="O4112" s="29" t="str">
        <f t="shared" si="887"/>
        <v/>
      </c>
      <c r="P4112" s="29" t="str">
        <f t="shared" si="888"/>
        <v/>
      </c>
      <c r="Q4112" s="29" t="str">
        <f t="shared" si="879"/>
        <v/>
      </c>
      <c r="R4112" s="29" t="str">
        <f t="shared" si="880"/>
        <v/>
      </c>
      <c r="S4112" s="29" t="str">
        <f t="shared" si="881"/>
        <v/>
      </c>
      <c r="T4112" s="29" t="str">
        <f t="shared" si="882"/>
        <v/>
      </c>
      <c r="U4112" s="29"/>
      <c r="V4112" s="29"/>
      <c r="W4112" s="38" t="s">
        <v>3180</v>
      </c>
      <c r="X4112" s="29" t="s">
        <v>158</v>
      </c>
      <c r="Y4112" s="146">
        <v>1004</v>
      </c>
      <c r="Z4112" s="33">
        <v>1285</v>
      </c>
      <c r="AA4112" s="34">
        <f t="shared" si="883"/>
        <v>0.28000000000000003</v>
      </c>
      <c r="AB4112" s="33">
        <f t="shared" si="884"/>
        <v>1285</v>
      </c>
      <c r="AC4112" s="34">
        <f t="shared" si="885"/>
        <v>0.27987956976909578</v>
      </c>
      <c r="AD4112" s="145">
        <f t="shared" si="891"/>
        <v>1070.8330000000001</v>
      </c>
      <c r="AE4112" s="105">
        <v>836.66700000000003</v>
      </c>
      <c r="AF4112" s="34" t="s">
        <v>36</v>
      </c>
      <c r="AG4112" s="34" t="s">
        <v>36</v>
      </c>
      <c r="AH4112" s="34" t="s">
        <v>36</v>
      </c>
      <c r="AI4112" s="29">
        <v>0.19600000000000001</v>
      </c>
      <c r="AJ4112" s="29">
        <v>3.6099999999999999E-3</v>
      </c>
      <c r="AK4112" s="29">
        <v>0</v>
      </c>
      <c r="AL4112" s="29">
        <v>0</v>
      </c>
      <c r="AM4112" s="29" t="s">
        <v>28</v>
      </c>
      <c r="AN4112" s="44" t="s">
        <v>27</v>
      </c>
      <c r="AO4112" s="29" t="s">
        <v>28</v>
      </c>
      <c r="AP4112" s="29">
        <v>15</v>
      </c>
      <c r="AQ4112" s="29"/>
      <c r="AR4112" s="29"/>
      <c r="AS4112" s="29"/>
      <c r="AT4112" s="29"/>
      <c r="AU4112" s="144"/>
      <c r="AV4112" s="36" t="s">
        <v>28</v>
      </c>
      <c r="AW4112" s="102">
        <v>42551</v>
      </c>
      <c r="AX4112" s="129" t="s">
        <v>33</v>
      </c>
      <c r="AY4112" s="106">
        <v>2244</v>
      </c>
      <c r="BD4112" t="s">
        <v>1989</v>
      </c>
      <c r="BE4112" t="s">
        <v>4633</v>
      </c>
      <c r="BF4112" t="s">
        <v>4747</v>
      </c>
      <c r="BH4112" t="str">
        <f t="shared" si="889"/>
        <v/>
      </c>
      <c r="BJ4112" t="str">
        <f t="shared" si="890"/>
        <v>OK</v>
      </c>
      <c r="BK4112" s="130" t="s">
        <v>5302</v>
      </c>
      <c r="BL4112" s="130" t="e">
        <v>#VALUE!</v>
      </c>
      <c r="BM4112" s="131" t="s">
        <v>33</v>
      </c>
      <c r="BN4112" s="131" t="e">
        <v>#VALUE!</v>
      </c>
      <c r="BO4112" t="e">
        <v>#N/A</v>
      </c>
      <c r="BP4112">
        <v>224</v>
      </c>
    </row>
    <row r="4113" spans="1:68" ht="25.2" x14ac:dyDescent="0.3">
      <c r="A4113" s="1"/>
      <c r="B4113" s="47">
        <v>3752</v>
      </c>
      <c r="C4113" s="45">
        <v>1050590</v>
      </c>
      <c r="D4113" s="29"/>
      <c r="E4113" s="29"/>
      <c r="F4113" s="31" t="s">
        <v>3319</v>
      </c>
      <c r="G4113" s="29" t="s">
        <v>31</v>
      </c>
      <c r="H4113" s="29"/>
      <c r="I4113" s="148" t="s">
        <v>33</v>
      </c>
      <c r="J4113" s="147" t="s">
        <v>33</v>
      </c>
      <c r="K4113" s="148" t="e">
        <v>#N/A</v>
      </c>
      <c r="L4113" s="148" t="s">
        <v>32</v>
      </c>
      <c r="M4113" s="147">
        <v>42551</v>
      </c>
      <c r="N4113" s="29" t="str">
        <f t="shared" si="886"/>
        <v/>
      </c>
      <c r="O4113" s="29" t="str">
        <f t="shared" si="887"/>
        <v/>
      </c>
      <c r="P4113" s="29" t="str">
        <f t="shared" si="888"/>
        <v/>
      </c>
      <c r="Q4113" s="29" t="str">
        <f t="shared" si="879"/>
        <v/>
      </c>
      <c r="R4113" s="29" t="str">
        <f t="shared" si="880"/>
        <v/>
      </c>
      <c r="S4113" s="29" t="str">
        <f t="shared" si="881"/>
        <v/>
      </c>
      <c r="T4113" s="29" t="str">
        <f t="shared" si="882"/>
        <v/>
      </c>
      <c r="U4113" s="29"/>
      <c r="V4113" s="29"/>
      <c r="W4113" s="38" t="s">
        <v>3180</v>
      </c>
      <c r="X4113" s="29" t="s">
        <v>158</v>
      </c>
      <c r="Y4113" s="146">
        <v>2743</v>
      </c>
      <c r="Z4113" s="33">
        <v>3511</v>
      </c>
      <c r="AA4113" s="34">
        <f t="shared" si="883"/>
        <v>0.28000000000000003</v>
      </c>
      <c r="AB4113" s="33">
        <f t="shared" si="884"/>
        <v>3511</v>
      </c>
      <c r="AC4113" s="34">
        <f t="shared" si="885"/>
        <v>0.27998545825526183</v>
      </c>
      <c r="AD4113" s="145">
        <f t="shared" si="891"/>
        <v>2925.8330000000001</v>
      </c>
      <c r="AE4113" s="105">
        <v>2285.8330000000001</v>
      </c>
      <c r="AF4113" s="34" t="s">
        <v>36</v>
      </c>
      <c r="AG4113" s="34" t="s">
        <v>36</v>
      </c>
      <c r="AH4113" s="34" t="s">
        <v>36</v>
      </c>
      <c r="AI4113" s="29">
        <v>0.7</v>
      </c>
      <c r="AJ4113" s="29">
        <v>7.7799999999999996E-3</v>
      </c>
      <c r="AK4113" s="29">
        <v>0</v>
      </c>
      <c r="AL4113" s="29">
        <v>0</v>
      </c>
      <c r="AM4113" s="29" t="s">
        <v>28</v>
      </c>
      <c r="AN4113" s="44" t="s">
        <v>27</v>
      </c>
      <c r="AO4113" s="29" t="s">
        <v>28</v>
      </c>
      <c r="AP4113" s="29">
        <v>1</v>
      </c>
      <c r="AQ4113" s="29"/>
      <c r="AR4113" s="29"/>
      <c r="AS4113" s="29"/>
      <c r="AT4113" s="29"/>
      <c r="AU4113" s="144"/>
      <c r="AV4113" s="36" t="s">
        <v>28</v>
      </c>
      <c r="AW4113" s="102">
        <v>42551</v>
      </c>
      <c r="AX4113" s="129" t="s">
        <v>33</v>
      </c>
      <c r="AY4113" s="106">
        <v>81</v>
      </c>
      <c r="BD4113" t="s">
        <v>1724</v>
      </c>
      <c r="BE4113" t="e">
        <v>#N/A</v>
      </c>
      <c r="BF4113">
        <v>0</v>
      </c>
      <c r="BH4113" t="str">
        <f t="shared" si="889"/>
        <v/>
      </c>
      <c r="BJ4113" t="str">
        <f t="shared" si="890"/>
        <v>OK</v>
      </c>
      <c r="BK4113" s="130" t="s">
        <v>5302</v>
      </c>
      <c r="BL4113" s="130" t="e">
        <v>#VALUE!</v>
      </c>
      <c r="BM4113" s="131" t="s">
        <v>33</v>
      </c>
      <c r="BN4113" s="131" t="e">
        <v>#VALUE!</v>
      </c>
      <c r="BO4113" t="e">
        <v>#N/A</v>
      </c>
      <c r="BP4113">
        <v>0</v>
      </c>
    </row>
    <row r="4114" spans="1:68" ht="25.2" x14ac:dyDescent="0.3">
      <c r="A4114" s="1"/>
      <c r="B4114" s="47">
        <v>3753</v>
      </c>
      <c r="C4114" s="45">
        <v>1051248</v>
      </c>
      <c r="D4114" s="29"/>
      <c r="E4114" s="29"/>
      <c r="F4114" s="31" t="s">
        <v>3320</v>
      </c>
      <c r="G4114" s="29" t="s">
        <v>31</v>
      </c>
      <c r="H4114" s="29"/>
      <c r="I4114" s="148" t="s">
        <v>33</v>
      </c>
      <c r="J4114" s="147" t="s">
        <v>33</v>
      </c>
      <c r="K4114" s="148" t="e">
        <v>#N/A</v>
      </c>
      <c r="L4114" s="148" t="s">
        <v>32</v>
      </c>
      <c r="M4114" s="147">
        <v>42551</v>
      </c>
      <c r="N4114" s="29" t="str">
        <f t="shared" si="886"/>
        <v/>
      </c>
      <c r="O4114" s="29" t="str">
        <f t="shared" si="887"/>
        <v/>
      </c>
      <c r="P4114" s="29" t="str">
        <f t="shared" si="888"/>
        <v/>
      </c>
      <c r="Q4114" s="29" t="str">
        <f t="shared" si="879"/>
        <v/>
      </c>
      <c r="R4114" s="29" t="str">
        <f t="shared" si="880"/>
        <v/>
      </c>
      <c r="S4114" s="29" t="str">
        <f t="shared" si="881"/>
        <v/>
      </c>
      <c r="T4114" s="29" t="str">
        <f t="shared" si="882"/>
        <v/>
      </c>
      <c r="U4114" s="29"/>
      <c r="V4114" s="29"/>
      <c r="W4114" s="38" t="s">
        <v>3180</v>
      </c>
      <c r="X4114" s="29" t="s">
        <v>158</v>
      </c>
      <c r="Y4114" s="146">
        <v>181.38</v>
      </c>
      <c r="Z4114" s="33">
        <v>232.17</v>
      </c>
      <c r="AA4114" s="34">
        <f t="shared" si="883"/>
        <v>0.28000000000000003</v>
      </c>
      <c r="AB4114" s="33">
        <f t="shared" si="884"/>
        <v>232.17</v>
      </c>
      <c r="AC4114" s="34">
        <f t="shared" si="885"/>
        <v>0.2800198478332781</v>
      </c>
      <c r="AD4114" s="145">
        <f t="shared" si="891"/>
        <v>193.47499999999999</v>
      </c>
      <c r="AE4114" s="105">
        <v>151.15</v>
      </c>
      <c r="AF4114" s="34" t="s">
        <v>36</v>
      </c>
      <c r="AG4114" s="34" t="s">
        <v>36</v>
      </c>
      <c r="AH4114" s="34" t="s">
        <v>36</v>
      </c>
      <c r="AI4114" s="29">
        <v>1.0999999999999999E-2</v>
      </c>
      <c r="AJ4114" s="29">
        <v>1.2999999999999999E-4</v>
      </c>
      <c r="AK4114" s="29">
        <v>0</v>
      </c>
      <c r="AL4114" s="29">
        <v>0</v>
      </c>
      <c r="AM4114" s="29" t="s">
        <v>28</v>
      </c>
      <c r="AN4114" s="44" t="s">
        <v>27</v>
      </c>
      <c r="AO4114" s="29" t="s">
        <v>28</v>
      </c>
      <c r="AP4114" s="29">
        <v>1</v>
      </c>
      <c r="AQ4114" s="29"/>
      <c r="AR4114" s="29"/>
      <c r="AS4114" s="29"/>
      <c r="AT4114" s="29"/>
      <c r="AU4114" s="144"/>
      <c r="AV4114" s="36" t="s">
        <v>28</v>
      </c>
      <c r="AW4114" s="102">
        <v>42551</v>
      </c>
      <c r="AX4114" s="129" t="s">
        <v>33</v>
      </c>
      <c r="AY4114" s="106" t="e">
        <v>#N/A</v>
      </c>
      <c r="BD4114" t="s">
        <v>1724</v>
      </c>
      <c r="BE4114" t="s">
        <v>4633</v>
      </c>
      <c r="BF4114" t="s">
        <v>4747</v>
      </c>
      <c r="BH4114" t="str">
        <f t="shared" si="889"/>
        <v/>
      </c>
      <c r="BJ4114" t="str">
        <f t="shared" si="890"/>
        <v>OK</v>
      </c>
      <c r="BK4114" s="130" t="s">
        <v>5302</v>
      </c>
      <c r="BL4114" s="130" t="e">
        <v>#VALUE!</v>
      </c>
      <c r="BM4114" s="131" t="s">
        <v>33</v>
      </c>
      <c r="BN4114" s="131" t="e">
        <v>#VALUE!</v>
      </c>
      <c r="BO4114" t="e">
        <v>#N/A</v>
      </c>
      <c r="BP4114">
        <v>0</v>
      </c>
    </row>
    <row r="4115" spans="1:68" ht="25.2" x14ac:dyDescent="0.3">
      <c r="A4115" s="1"/>
      <c r="B4115" s="47">
        <v>3754</v>
      </c>
      <c r="C4115" s="45">
        <v>1051250</v>
      </c>
      <c r="D4115" s="29"/>
      <c r="E4115" s="29"/>
      <c r="F4115" s="39" t="s">
        <v>3321</v>
      </c>
      <c r="G4115" s="29" t="s">
        <v>47</v>
      </c>
      <c r="H4115" s="70" t="s">
        <v>4779</v>
      </c>
      <c r="I4115" s="148" t="s">
        <v>33</v>
      </c>
      <c r="J4115" s="147" t="s">
        <v>33</v>
      </c>
      <c r="K4115" s="148" t="e">
        <v>#N/A</v>
      </c>
      <c r="L4115" s="148" t="s">
        <v>32</v>
      </c>
      <c r="M4115" s="147">
        <v>42551</v>
      </c>
      <c r="N4115" s="29" t="str">
        <f t="shared" si="886"/>
        <v/>
      </c>
      <c r="O4115" s="29" t="str">
        <f t="shared" si="887"/>
        <v/>
      </c>
      <c r="P4115" s="29" t="str">
        <f t="shared" si="888"/>
        <v/>
      </c>
      <c r="Q4115" s="29" t="str">
        <f t="shared" ref="Q4115:Q4178" si="892">IF(IFERROR(MID($U4115,1,7)+0,"")&lt;1130000,"",IFERROR(MID($U4115,1,7)+0,""))</f>
        <v/>
      </c>
      <c r="R4115" s="29" t="str">
        <f t="shared" ref="R4115:R4178" si="893">IF(IFERROR(MID($U4115,10,7)+0,"")&lt;1130000,"",IFERROR(MID($U4115,10,7)+0,""))</f>
        <v/>
      </c>
      <c r="S4115" s="29" t="str">
        <f t="shared" ref="S4115:S4178" si="894">IF(IFERROR(MID($U4115,19,7)+0,"")&lt;1130000,"",IFERROR(MID($U4115,19,7)+0,""))</f>
        <v/>
      </c>
      <c r="T4115" s="29" t="str">
        <f t="shared" ref="T4115:T4178" si="895">IF(Q4115="","",IF(R4115="",Q4115,Q4115&amp;", "&amp;R4115))</f>
        <v/>
      </c>
      <c r="U4115" s="29"/>
      <c r="V4115" s="29"/>
      <c r="W4115" s="38" t="s">
        <v>3180</v>
      </c>
      <c r="X4115" s="29" t="s">
        <v>158</v>
      </c>
      <c r="Y4115" s="146">
        <v>133.27000000000001</v>
      </c>
      <c r="Z4115" s="33">
        <v>170.59</v>
      </c>
      <c r="AA4115" s="34">
        <f t="shared" si="883"/>
        <v>0.28000000000000003</v>
      </c>
      <c r="AB4115" s="33">
        <f t="shared" si="884"/>
        <v>170.59</v>
      </c>
      <c r="AC4115" s="34">
        <f t="shared" si="885"/>
        <v>0.28003385618325538</v>
      </c>
      <c r="AD4115" s="145">
        <f t="shared" si="891"/>
        <v>142.15799999999999</v>
      </c>
      <c r="AE4115" s="105">
        <v>111.05800000000001</v>
      </c>
      <c r="AF4115" s="34" t="s">
        <v>36</v>
      </c>
      <c r="AG4115" s="34" t="s">
        <v>36</v>
      </c>
      <c r="AH4115" s="34" t="s">
        <v>36</v>
      </c>
      <c r="AI4115" s="29">
        <v>0.02</v>
      </c>
      <c r="AJ4115" s="29">
        <v>3.8000000000000002E-4</v>
      </c>
      <c r="AK4115" s="29">
        <v>31</v>
      </c>
      <c r="AL4115" s="29">
        <v>0</v>
      </c>
      <c r="AM4115" s="29" t="s">
        <v>28</v>
      </c>
      <c r="AN4115" s="158" t="s">
        <v>28</v>
      </c>
      <c r="AO4115" s="29" t="s">
        <v>28</v>
      </c>
      <c r="AP4115" s="29">
        <v>1</v>
      </c>
      <c r="AQ4115" s="29"/>
      <c r="AR4115" s="29"/>
      <c r="AS4115" s="29"/>
      <c r="AT4115" s="29"/>
      <c r="AU4115" s="144"/>
      <c r="AV4115" s="36" t="s">
        <v>28</v>
      </c>
      <c r="AW4115" s="102">
        <v>42551</v>
      </c>
      <c r="AX4115" s="129" t="s">
        <v>33</v>
      </c>
      <c r="AY4115" s="106">
        <v>3117</v>
      </c>
      <c r="BD4115" t="s">
        <v>1724</v>
      </c>
      <c r="BE4115" t="s">
        <v>4633</v>
      </c>
      <c r="BF4115" t="s">
        <v>4747</v>
      </c>
      <c r="BH4115" t="str">
        <f t="shared" si="889"/>
        <v>AV</v>
      </c>
      <c r="BJ4115" t="str">
        <f t="shared" si="890"/>
        <v>OK</v>
      </c>
      <c r="BK4115" s="130">
        <v>170.59</v>
      </c>
      <c r="BL4115" s="130" t="s">
        <v>37</v>
      </c>
      <c r="BM4115" s="131" t="s">
        <v>33</v>
      </c>
      <c r="BN4115" s="131" t="e">
        <v>#VALUE!</v>
      </c>
      <c r="BO4115">
        <v>170.59</v>
      </c>
      <c r="BP4115">
        <v>140</v>
      </c>
    </row>
    <row r="4116" spans="1:68" ht="25.2" x14ac:dyDescent="0.3">
      <c r="A4116" s="1"/>
      <c r="B4116" s="47">
        <v>3755</v>
      </c>
      <c r="C4116" s="45">
        <v>1051251</v>
      </c>
      <c r="D4116" s="29"/>
      <c r="E4116" s="29"/>
      <c r="F4116" s="31" t="s">
        <v>3322</v>
      </c>
      <c r="G4116" s="29" t="s">
        <v>31</v>
      </c>
      <c r="H4116" s="29"/>
      <c r="I4116" s="148" t="s">
        <v>33</v>
      </c>
      <c r="J4116" s="147" t="s">
        <v>33</v>
      </c>
      <c r="K4116" s="148" t="e">
        <v>#N/A</v>
      </c>
      <c r="L4116" s="148" t="s">
        <v>32</v>
      </c>
      <c r="M4116" s="147">
        <v>42551</v>
      </c>
      <c r="N4116" s="29" t="str">
        <f t="shared" si="886"/>
        <v/>
      </c>
      <c r="O4116" s="29" t="str">
        <f t="shared" si="887"/>
        <v/>
      </c>
      <c r="P4116" s="29" t="str">
        <f t="shared" si="888"/>
        <v/>
      </c>
      <c r="Q4116" s="29" t="str">
        <f t="shared" si="892"/>
        <v/>
      </c>
      <c r="R4116" s="29" t="str">
        <f t="shared" si="893"/>
        <v/>
      </c>
      <c r="S4116" s="29" t="str">
        <f t="shared" si="894"/>
        <v/>
      </c>
      <c r="T4116" s="29" t="str">
        <f t="shared" si="895"/>
        <v/>
      </c>
      <c r="U4116" s="29"/>
      <c r="V4116" s="29"/>
      <c r="W4116" s="38" t="s">
        <v>3180</v>
      </c>
      <c r="X4116" s="29" t="s">
        <v>158</v>
      </c>
      <c r="Y4116" s="146">
        <v>312.79000000000002</v>
      </c>
      <c r="Z4116" s="33">
        <v>400.37</v>
      </c>
      <c r="AA4116" s="34">
        <f t="shared" si="883"/>
        <v>0.28000000000000003</v>
      </c>
      <c r="AB4116" s="33">
        <f t="shared" si="884"/>
        <v>400.37</v>
      </c>
      <c r="AC4116" s="34">
        <f t="shared" si="885"/>
        <v>0.27999907925327433</v>
      </c>
      <c r="AD4116" s="145">
        <f t="shared" si="891"/>
        <v>333.642</v>
      </c>
      <c r="AE4116" s="105">
        <v>260.65800000000002</v>
      </c>
      <c r="AF4116" s="34" t="s">
        <v>36</v>
      </c>
      <c r="AG4116" s="34" t="s">
        <v>36</v>
      </c>
      <c r="AH4116" s="34" t="s">
        <v>36</v>
      </c>
      <c r="AI4116" s="29">
        <v>4.3999999999999997E-2</v>
      </c>
      <c r="AJ4116" s="29">
        <v>8.9999999999999998E-4</v>
      </c>
      <c r="AK4116" s="29">
        <v>0</v>
      </c>
      <c r="AL4116" s="29">
        <v>0</v>
      </c>
      <c r="AM4116" s="29" t="s">
        <v>28</v>
      </c>
      <c r="AN4116" s="44" t="s">
        <v>27</v>
      </c>
      <c r="AO4116" s="29" t="s">
        <v>28</v>
      </c>
      <c r="AP4116" s="29">
        <v>30</v>
      </c>
      <c r="AQ4116" s="29"/>
      <c r="AR4116" s="29"/>
      <c r="AS4116" s="29"/>
      <c r="AT4116" s="29"/>
      <c r="AU4116" s="144"/>
      <c r="AV4116" s="36" t="s">
        <v>28</v>
      </c>
      <c r="AW4116" s="102">
        <v>42551</v>
      </c>
      <c r="AX4116" s="129" t="s">
        <v>33</v>
      </c>
      <c r="AY4116" s="106">
        <v>270</v>
      </c>
      <c r="BD4116" t="s">
        <v>1724</v>
      </c>
      <c r="BE4116" t="s">
        <v>4633</v>
      </c>
      <c r="BF4116" t="s">
        <v>4747</v>
      </c>
      <c r="BH4116" t="str">
        <f t="shared" si="889"/>
        <v/>
      </c>
      <c r="BJ4116" t="str">
        <f t="shared" si="890"/>
        <v>OK</v>
      </c>
      <c r="BK4116" s="130" t="s">
        <v>5302</v>
      </c>
      <c r="BL4116" s="130" t="e">
        <v>#VALUE!</v>
      </c>
      <c r="BM4116" s="131" t="s">
        <v>33</v>
      </c>
      <c r="BN4116" s="131" t="e">
        <v>#VALUE!</v>
      </c>
      <c r="BO4116" t="e">
        <v>#N/A</v>
      </c>
      <c r="BP4116">
        <v>0</v>
      </c>
    </row>
    <row r="4117" spans="1:68" ht="25.2" x14ac:dyDescent="0.3">
      <c r="A4117" s="1"/>
      <c r="B4117" s="47">
        <v>3756</v>
      </c>
      <c r="C4117" s="45">
        <v>1053736</v>
      </c>
      <c r="D4117" s="29"/>
      <c r="E4117" s="29"/>
      <c r="F4117" s="39" t="s">
        <v>3323</v>
      </c>
      <c r="G4117" s="29" t="s">
        <v>47</v>
      </c>
      <c r="H4117" s="70" t="s">
        <v>4779</v>
      </c>
      <c r="I4117" s="148" t="s">
        <v>33</v>
      </c>
      <c r="J4117" s="147" t="s">
        <v>33</v>
      </c>
      <c r="K4117" s="148" t="e">
        <v>#N/A</v>
      </c>
      <c r="L4117" s="148" t="s">
        <v>32</v>
      </c>
      <c r="M4117" s="147">
        <v>42551</v>
      </c>
      <c r="N4117" s="29" t="str">
        <f t="shared" si="886"/>
        <v/>
      </c>
      <c r="O4117" s="29" t="str">
        <f t="shared" si="887"/>
        <v/>
      </c>
      <c r="P4117" s="29" t="str">
        <f t="shared" si="888"/>
        <v/>
      </c>
      <c r="Q4117" s="29" t="str">
        <f t="shared" si="892"/>
        <v/>
      </c>
      <c r="R4117" s="29" t="str">
        <f t="shared" si="893"/>
        <v/>
      </c>
      <c r="S4117" s="29" t="str">
        <f t="shared" si="894"/>
        <v/>
      </c>
      <c r="T4117" s="29" t="str">
        <f t="shared" si="895"/>
        <v/>
      </c>
      <c r="U4117" s="29"/>
      <c r="V4117" s="29"/>
      <c r="W4117" s="38" t="s">
        <v>3180</v>
      </c>
      <c r="X4117" s="29" t="s">
        <v>158</v>
      </c>
      <c r="Y4117" s="146">
        <v>473.8</v>
      </c>
      <c r="Z4117" s="33">
        <v>606</v>
      </c>
      <c r="AA4117" s="34">
        <f t="shared" si="883"/>
        <v>0.27900000000000003</v>
      </c>
      <c r="AB4117" s="33">
        <f t="shared" si="884"/>
        <v>606</v>
      </c>
      <c r="AC4117" s="34">
        <f t="shared" si="885"/>
        <v>0.27902176363171255</v>
      </c>
      <c r="AD4117" s="145">
        <f t="shared" si="891"/>
        <v>505</v>
      </c>
      <c r="AE4117" s="105">
        <v>394.83300000000003</v>
      </c>
      <c r="AF4117" s="34" t="s">
        <v>36</v>
      </c>
      <c r="AG4117" s="34" t="s">
        <v>36</v>
      </c>
      <c r="AH4117" s="34" t="s">
        <v>36</v>
      </c>
      <c r="AI4117" s="29">
        <v>0.10299999999999999</v>
      </c>
      <c r="AJ4117" s="29">
        <v>2.7000000000000001E-3</v>
      </c>
      <c r="AK4117" s="29">
        <v>28</v>
      </c>
      <c r="AL4117" s="29">
        <v>0</v>
      </c>
      <c r="AM4117" s="29" t="s">
        <v>28</v>
      </c>
      <c r="AN4117" s="158" t="s">
        <v>28</v>
      </c>
      <c r="AO4117" s="29" t="s">
        <v>28</v>
      </c>
      <c r="AP4117" s="29">
        <v>1</v>
      </c>
      <c r="AQ4117" s="29"/>
      <c r="AR4117" s="29"/>
      <c r="AS4117" s="29"/>
      <c r="AT4117" s="29"/>
      <c r="AU4117" s="144"/>
      <c r="AV4117" s="36" t="s">
        <v>28</v>
      </c>
      <c r="AW4117" s="102">
        <v>42551</v>
      </c>
      <c r="AX4117" s="129" t="s">
        <v>33</v>
      </c>
      <c r="AY4117" s="106">
        <v>3332</v>
      </c>
      <c r="BD4117" t="s">
        <v>1724</v>
      </c>
      <c r="BE4117" t="s">
        <v>4633</v>
      </c>
      <c r="BF4117" t="s">
        <v>4747</v>
      </c>
      <c r="BH4117" t="str">
        <f t="shared" si="889"/>
        <v>AV</v>
      </c>
      <c r="BJ4117" t="str">
        <f t="shared" si="890"/>
        <v>OK</v>
      </c>
      <c r="BK4117" s="130">
        <v>606</v>
      </c>
      <c r="BL4117" s="130" t="s">
        <v>37</v>
      </c>
      <c r="BM4117" s="131">
        <v>0</v>
      </c>
      <c r="BN4117" s="131" t="e">
        <v>#DIV/0!</v>
      </c>
      <c r="BO4117">
        <v>606</v>
      </c>
      <c r="BP4117">
        <v>420</v>
      </c>
    </row>
    <row r="4118" spans="1:68" ht="25.2" x14ac:dyDescent="0.3">
      <c r="A4118" s="1"/>
      <c r="B4118" s="47">
        <v>3757</v>
      </c>
      <c r="C4118" s="45">
        <v>1050075</v>
      </c>
      <c r="D4118" s="29"/>
      <c r="E4118" s="29"/>
      <c r="F4118" s="31" t="s">
        <v>3324</v>
      </c>
      <c r="G4118" s="29" t="s">
        <v>31</v>
      </c>
      <c r="H4118" s="29"/>
      <c r="I4118" s="148" t="s">
        <v>33</v>
      </c>
      <c r="J4118" s="147" t="s">
        <v>33</v>
      </c>
      <c r="K4118" s="148" t="e">
        <v>#N/A</v>
      </c>
      <c r="L4118" s="148" t="s">
        <v>32</v>
      </c>
      <c r="M4118" s="147">
        <v>42551</v>
      </c>
      <c r="N4118" s="29" t="str">
        <f t="shared" si="886"/>
        <v/>
      </c>
      <c r="O4118" s="29" t="str">
        <f t="shared" si="887"/>
        <v/>
      </c>
      <c r="P4118" s="29" t="str">
        <f t="shared" si="888"/>
        <v/>
      </c>
      <c r="Q4118" s="29" t="str">
        <f t="shared" si="892"/>
        <v/>
      </c>
      <c r="R4118" s="29" t="str">
        <f t="shared" si="893"/>
        <v/>
      </c>
      <c r="S4118" s="29" t="str">
        <f t="shared" si="894"/>
        <v/>
      </c>
      <c r="T4118" s="29" t="str">
        <f t="shared" si="895"/>
        <v/>
      </c>
      <c r="U4118" s="29"/>
      <c r="V4118" s="29"/>
      <c r="W4118" s="38" t="s">
        <v>3180</v>
      </c>
      <c r="X4118" s="29" t="s">
        <v>158</v>
      </c>
      <c r="Y4118" s="146">
        <v>758</v>
      </c>
      <c r="Z4118" s="33">
        <v>970</v>
      </c>
      <c r="AA4118" s="34">
        <f t="shared" si="883"/>
        <v>0.28000000000000003</v>
      </c>
      <c r="AB4118" s="33">
        <f t="shared" si="884"/>
        <v>970</v>
      </c>
      <c r="AC4118" s="34">
        <f t="shared" si="885"/>
        <v>0.27968217431019815</v>
      </c>
      <c r="AD4118" s="145">
        <f t="shared" si="891"/>
        <v>808.33299999999997</v>
      </c>
      <c r="AE4118" s="105">
        <v>631.66700000000003</v>
      </c>
      <c r="AF4118" s="34" t="s">
        <v>36</v>
      </c>
      <c r="AG4118" s="34" t="s">
        <v>36</v>
      </c>
      <c r="AH4118" s="34" t="s">
        <v>36</v>
      </c>
      <c r="AI4118" s="29">
        <v>0.21</v>
      </c>
      <c r="AJ4118" s="29">
        <v>5.4099999999999999E-3</v>
      </c>
      <c r="AK4118" s="29">
        <v>0</v>
      </c>
      <c r="AL4118" s="29">
        <v>0</v>
      </c>
      <c r="AM4118" s="29" t="s">
        <v>28</v>
      </c>
      <c r="AN4118" s="44" t="s">
        <v>27</v>
      </c>
      <c r="AO4118" s="29" t="s">
        <v>28</v>
      </c>
      <c r="AP4118" s="29">
        <v>1</v>
      </c>
      <c r="AQ4118" s="29"/>
      <c r="AR4118" s="29"/>
      <c r="AS4118" s="29"/>
      <c r="AT4118" s="29"/>
      <c r="AU4118" s="144"/>
      <c r="AV4118" s="36" t="s">
        <v>28</v>
      </c>
      <c r="AW4118" s="102">
        <v>42551</v>
      </c>
      <c r="AX4118" s="129" t="s">
        <v>33</v>
      </c>
      <c r="AY4118" s="106">
        <v>239</v>
      </c>
      <c r="BD4118" t="s">
        <v>1724</v>
      </c>
      <c r="BE4118" t="e">
        <v>#N/A</v>
      </c>
      <c r="BF4118">
        <v>0</v>
      </c>
      <c r="BH4118" t="str">
        <f t="shared" si="889"/>
        <v/>
      </c>
      <c r="BJ4118" t="str">
        <f t="shared" si="890"/>
        <v>OK</v>
      </c>
      <c r="BK4118" s="130" t="s">
        <v>5302</v>
      </c>
      <c r="BL4118" s="130" t="e">
        <v>#VALUE!</v>
      </c>
      <c r="BM4118" s="131" t="s">
        <v>33</v>
      </c>
      <c r="BN4118" s="131" t="e">
        <v>#VALUE!</v>
      </c>
      <c r="BO4118" t="e">
        <v>#N/A</v>
      </c>
      <c r="BP4118">
        <v>50</v>
      </c>
    </row>
    <row r="4119" spans="1:68" ht="25.2" x14ac:dyDescent="0.3">
      <c r="A4119" s="1"/>
      <c r="B4119" s="47">
        <v>3758</v>
      </c>
      <c r="C4119" s="45">
        <v>1051427</v>
      </c>
      <c r="D4119" s="29"/>
      <c r="E4119" s="29"/>
      <c r="F4119" s="31" t="s">
        <v>3325</v>
      </c>
      <c r="G4119" s="29" t="s">
        <v>31</v>
      </c>
      <c r="H4119" s="29"/>
      <c r="I4119" s="148" t="s">
        <v>33</v>
      </c>
      <c r="J4119" s="147" t="s">
        <v>33</v>
      </c>
      <c r="K4119" s="148" t="e">
        <v>#N/A</v>
      </c>
      <c r="L4119" s="148" t="s">
        <v>32</v>
      </c>
      <c r="M4119" s="147">
        <v>42551</v>
      </c>
      <c r="N4119" s="29" t="str">
        <f t="shared" si="886"/>
        <v/>
      </c>
      <c r="O4119" s="29" t="str">
        <f t="shared" si="887"/>
        <v/>
      </c>
      <c r="P4119" s="29" t="str">
        <f t="shared" si="888"/>
        <v/>
      </c>
      <c r="Q4119" s="29" t="str">
        <f t="shared" si="892"/>
        <v/>
      </c>
      <c r="R4119" s="29" t="str">
        <f t="shared" si="893"/>
        <v/>
      </c>
      <c r="S4119" s="29" t="str">
        <f t="shared" si="894"/>
        <v/>
      </c>
      <c r="T4119" s="29" t="str">
        <f t="shared" si="895"/>
        <v/>
      </c>
      <c r="U4119" s="29"/>
      <c r="V4119" s="29"/>
      <c r="W4119" s="38" t="s">
        <v>3180</v>
      </c>
      <c r="X4119" s="29" t="s">
        <v>158</v>
      </c>
      <c r="Y4119" s="146">
        <v>3277</v>
      </c>
      <c r="Z4119" s="33">
        <v>4195</v>
      </c>
      <c r="AA4119" s="34">
        <f t="shared" si="883"/>
        <v>0.28000000000000003</v>
      </c>
      <c r="AB4119" s="33">
        <f t="shared" si="884"/>
        <v>4195</v>
      </c>
      <c r="AC4119" s="34">
        <f t="shared" si="885"/>
        <v>0.28013430334260642</v>
      </c>
      <c r="AD4119" s="145">
        <f t="shared" si="891"/>
        <v>3495.8330000000001</v>
      </c>
      <c r="AE4119" s="105">
        <v>2730.8330000000001</v>
      </c>
      <c r="AF4119" s="34" t="s">
        <v>36</v>
      </c>
      <c r="AG4119" s="34" t="s">
        <v>36</v>
      </c>
      <c r="AH4119" s="34" t="s">
        <v>36</v>
      </c>
      <c r="AI4119" s="29">
        <v>0.79</v>
      </c>
      <c r="AJ4119" s="29">
        <v>5.64E-3</v>
      </c>
      <c r="AK4119" s="29">
        <v>0</v>
      </c>
      <c r="AL4119" s="29">
        <v>0</v>
      </c>
      <c r="AM4119" s="29" t="s">
        <v>28</v>
      </c>
      <c r="AN4119" s="44" t="s">
        <v>27</v>
      </c>
      <c r="AO4119" s="29" t="s">
        <v>28</v>
      </c>
      <c r="AP4119" s="29">
        <v>1</v>
      </c>
      <c r="AQ4119" s="29"/>
      <c r="AR4119" s="29"/>
      <c r="AS4119" s="29"/>
      <c r="AT4119" s="29"/>
      <c r="AU4119" s="144"/>
      <c r="AV4119" s="36" t="s">
        <v>28</v>
      </c>
      <c r="AW4119" s="102">
        <v>42551</v>
      </c>
      <c r="AX4119" s="129" t="s">
        <v>33</v>
      </c>
      <c r="AY4119" s="106">
        <v>28</v>
      </c>
      <c r="BD4119" t="s">
        <v>1724</v>
      </c>
      <c r="BE4119" t="e">
        <v>#N/A</v>
      </c>
      <c r="BF4119">
        <v>0</v>
      </c>
      <c r="BH4119" t="str">
        <f t="shared" si="889"/>
        <v/>
      </c>
      <c r="BJ4119" t="str">
        <f t="shared" si="890"/>
        <v>OK</v>
      </c>
      <c r="BK4119" s="130" t="s">
        <v>5302</v>
      </c>
      <c r="BL4119" s="130" t="e">
        <v>#VALUE!</v>
      </c>
      <c r="BM4119" s="131" t="s">
        <v>33</v>
      </c>
      <c r="BN4119" s="131" t="e">
        <v>#VALUE!</v>
      </c>
      <c r="BO4119" t="e">
        <v>#N/A</v>
      </c>
      <c r="BP4119">
        <v>0</v>
      </c>
    </row>
    <row r="4120" spans="1:68" ht="25.2" x14ac:dyDescent="0.3">
      <c r="A4120" s="1"/>
      <c r="B4120" s="47">
        <v>3759</v>
      </c>
      <c r="C4120" s="45">
        <v>1051259</v>
      </c>
      <c r="D4120" s="29">
        <v>1051261</v>
      </c>
      <c r="E4120" s="29"/>
      <c r="F4120" s="31" t="s">
        <v>3326</v>
      </c>
      <c r="G4120" s="29" t="s">
        <v>31</v>
      </c>
      <c r="H4120" s="70" t="s">
        <v>4779</v>
      </c>
      <c r="I4120" s="148" t="s">
        <v>33</v>
      </c>
      <c r="J4120" s="147" t="s">
        <v>33</v>
      </c>
      <c r="K4120" s="148" t="e">
        <v>#N/A</v>
      </c>
      <c r="L4120" s="148" t="s">
        <v>32</v>
      </c>
      <c r="M4120" s="147">
        <v>42551</v>
      </c>
      <c r="N4120" s="29">
        <f t="shared" si="886"/>
        <v>1051261</v>
      </c>
      <c r="O4120" s="29" t="str">
        <f t="shared" si="887"/>
        <v/>
      </c>
      <c r="P4120" s="29" t="str">
        <f t="shared" si="888"/>
        <v/>
      </c>
      <c r="Q4120" s="29" t="str">
        <f t="shared" si="892"/>
        <v/>
      </c>
      <c r="R4120" s="29" t="str">
        <f t="shared" si="893"/>
        <v/>
      </c>
      <c r="S4120" s="29" t="str">
        <f t="shared" si="894"/>
        <v/>
      </c>
      <c r="T4120" s="29" t="str">
        <f t="shared" si="895"/>
        <v/>
      </c>
      <c r="U4120" s="29"/>
      <c r="V4120" s="29"/>
      <c r="W4120" s="38" t="s">
        <v>3180</v>
      </c>
      <c r="X4120" s="29" t="s">
        <v>158</v>
      </c>
      <c r="Y4120" s="146">
        <v>497.87</v>
      </c>
      <c r="Z4120" s="33">
        <v>638</v>
      </c>
      <c r="AA4120" s="34">
        <f t="shared" si="883"/>
        <v>0.28100000000000003</v>
      </c>
      <c r="AB4120" s="33">
        <f t="shared" si="884"/>
        <v>638</v>
      </c>
      <c r="AC4120" s="34">
        <f t="shared" si="885"/>
        <v>0.28145878927528134</v>
      </c>
      <c r="AD4120" s="145">
        <f t="shared" si="891"/>
        <v>531.66700000000003</v>
      </c>
      <c r="AE4120" s="105">
        <v>414.892</v>
      </c>
      <c r="AF4120" s="34" t="s">
        <v>36</v>
      </c>
      <c r="AG4120" s="34" t="s">
        <v>36</v>
      </c>
      <c r="AH4120" s="34" t="s">
        <v>36</v>
      </c>
      <c r="AI4120" s="29">
        <v>7.2999999999999995E-2</v>
      </c>
      <c r="AJ4120" s="29">
        <v>1.5399999999999999E-3</v>
      </c>
      <c r="AK4120" s="29">
        <v>105</v>
      </c>
      <c r="AL4120" s="29">
        <v>0</v>
      </c>
      <c r="AM4120" s="29" t="s">
        <v>28</v>
      </c>
      <c r="AN4120" s="158" t="s">
        <v>28</v>
      </c>
      <c r="AO4120" s="29" t="s">
        <v>28</v>
      </c>
      <c r="AP4120" s="29">
        <v>35</v>
      </c>
      <c r="AQ4120" s="29"/>
      <c r="AR4120" s="29"/>
      <c r="AS4120" s="29"/>
      <c r="AT4120" s="29"/>
      <c r="AU4120" s="144"/>
      <c r="AV4120" s="36" t="s">
        <v>28</v>
      </c>
      <c r="AW4120" s="102">
        <v>42551</v>
      </c>
      <c r="AX4120" s="129" t="s">
        <v>33</v>
      </c>
      <c r="AY4120" s="106">
        <v>0</v>
      </c>
      <c r="BD4120" t="s">
        <v>1989</v>
      </c>
      <c r="BE4120" t="s">
        <v>4634</v>
      </c>
      <c r="BF4120" t="s">
        <v>4747</v>
      </c>
      <c r="BH4120" t="str">
        <f t="shared" si="889"/>
        <v>AV</v>
      </c>
      <c r="BJ4120" t="str">
        <f t="shared" si="890"/>
        <v>OK</v>
      </c>
      <c r="BK4120" s="130">
        <v>638</v>
      </c>
      <c r="BL4120" s="130" t="s">
        <v>37</v>
      </c>
      <c r="BM4120" s="131" t="s">
        <v>33</v>
      </c>
      <c r="BN4120" s="131" t="e">
        <v>#VALUE!</v>
      </c>
      <c r="BO4120">
        <v>638</v>
      </c>
      <c r="BP4120">
        <v>-105</v>
      </c>
    </row>
    <row r="4121" spans="1:68" ht="25.2" x14ac:dyDescent="0.3">
      <c r="A4121" s="1"/>
      <c r="B4121" s="47">
        <v>3760</v>
      </c>
      <c r="C4121" s="45">
        <v>1051260</v>
      </c>
      <c r="D4121" s="29"/>
      <c r="E4121" s="29"/>
      <c r="F4121" s="31" t="s">
        <v>3327</v>
      </c>
      <c r="G4121" s="29" t="s">
        <v>31</v>
      </c>
      <c r="H4121" s="70" t="s">
        <v>4779</v>
      </c>
      <c r="I4121" s="148" t="s">
        <v>33</v>
      </c>
      <c r="J4121" s="147" t="s">
        <v>33</v>
      </c>
      <c r="K4121" s="148" t="e">
        <v>#N/A</v>
      </c>
      <c r="L4121" s="148" t="s">
        <v>32</v>
      </c>
      <c r="M4121" s="147">
        <v>42551</v>
      </c>
      <c r="N4121" s="29" t="str">
        <f t="shared" si="886"/>
        <v/>
      </c>
      <c r="O4121" s="29" t="str">
        <f t="shared" si="887"/>
        <v/>
      </c>
      <c r="P4121" s="29" t="str">
        <f t="shared" si="888"/>
        <v/>
      </c>
      <c r="Q4121" s="29" t="str">
        <f t="shared" si="892"/>
        <v/>
      </c>
      <c r="R4121" s="29" t="str">
        <f t="shared" si="893"/>
        <v/>
      </c>
      <c r="S4121" s="29" t="str">
        <f t="shared" si="894"/>
        <v/>
      </c>
      <c r="T4121" s="29" t="str">
        <f t="shared" si="895"/>
        <v/>
      </c>
      <c r="U4121" s="29"/>
      <c r="V4121" s="29"/>
      <c r="W4121" s="38" t="s">
        <v>3180</v>
      </c>
      <c r="X4121" s="29" t="s">
        <v>158</v>
      </c>
      <c r="Y4121" s="146">
        <v>622</v>
      </c>
      <c r="Z4121" s="33">
        <v>796</v>
      </c>
      <c r="AA4121" s="34">
        <f t="shared" si="883"/>
        <v>0.28000000000000003</v>
      </c>
      <c r="AB4121" s="33">
        <f t="shared" si="884"/>
        <v>796</v>
      </c>
      <c r="AC4121" s="34">
        <f t="shared" si="885"/>
        <v>0.27974294517231202</v>
      </c>
      <c r="AD4121" s="145">
        <f t="shared" si="891"/>
        <v>663.33299999999997</v>
      </c>
      <c r="AE4121" s="105">
        <v>518.33299999999997</v>
      </c>
      <c r="AF4121" s="34" t="s">
        <v>36</v>
      </c>
      <c r="AG4121" s="34" t="s">
        <v>36</v>
      </c>
      <c r="AH4121" s="34" t="s">
        <v>36</v>
      </c>
      <c r="AI4121" s="29">
        <v>0.13500000000000001</v>
      </c>
      <c r="AJ4121" s="29">
        <v>3.6099999999999999E-3</v>
      </c>
      <c r="AK4121" s="29">
        <v>30</v>
      </c>
      <c r="AL4121" s="29">
        <v>0</v>
      </c>
      <c r="AM4121" s="29" t="s">
        <v>28</v>
      </c>
      <c r="AN4121" s="158" t="s">
        <v>28</v>
      </c>
      <c r="AO4121" s="29" t="s">
        <v>28</v>
      </c>
      <c r="AP4121" s="29">
        <v>15</v>
      </c>
      <c r="AQ4121" s="29"/>
      <c r="AR4121" s="29"/>
      <c r="AS4121" s="29"/>
      <c r="AT4121" s="29"/>
      <c r="AU4121" s="144"/>
      <c r="AV4121" s="36" t="s">
        <v>28</v>
      </c>
      <c r="AW4121" s="102">
        <v>42551</v>
      </c>
      <c r="AX4121" s="129" t="s">
        <v>33</v>
      </c>
      <c r="AY4121" s="106">
        <v>429</v>
      </c>
      <c r="BD4121" t="s">
        <v>1989</v>
      </c>
      <c r="BE4121" t="s">
        <v>4633</v>
      </c>
      <c r="BF4121" t="s">
        <v>4747</v>
      </c>
      <c r="BH4121" t="str">
        <f t="shared" si="889"/>
        <v>AV</v>
      </c>
      <c r="BJ4121" t="str">
        <f t="shared" si="890"/>
        <v>OK</v>
      </c>
      <c r="BK4121" s="130">
        <v>796</v>
      </c>
      <c r="BL4121" s="130" t="s">
        <v>37</v>
      </c>
      <c r="BM4121" s="131" t="s">
        <v>33</v>
      </c>
      <c r="BN4121" s="131" t="e">
        <v>#VALUE!</v>
      </c>
      <c r="BO4121">
        <v>796</v>
      </c>
      <c r="BP4121">
        <v>-30</v>
      </c>
    </row>
    <row r="4122" spans="1:68" ht="25.2" x14ac:dyDescent="0.3">
      <c r="A4122" s="1"/>
      <c r="B4122" s="47">
        <v>3761</v>
      </c>
      <c r="C4122" s="45">
        <v>1051353</v>
      </c>
      <c r="D4122" s="29"/>
      <c r="E4122" s="29"/>
      <c r="F4122" s="31" t="s">
        <v>3328</v>
      </c>
      <c r="G4122" s="29" t="s">
        <v>31</v>
      </c>
      <c r="H4122" s="29"/>
      <c r="I4122" s="148" t="s">
        <v>33</v>
      </c>
      <c r="J4122" s="147" t="s">
        <v>33</v>
      </c>
      <c r="K4122" s="148" t="e">
        <v>#N/A</v>
      </c>
      <c r="L4122" s="148" t="s">
        <v>32</v>
      </c>
      <c r="M4122" s="147">
        <v>42551</v>
      </c>
      <c r="N4122" s="29" t="str">
        <f t="shared" si="886"/>
        <v/>
      </c>
      <c r="O4122" s="29" t="str">
        <f t="shared" si="887"/>
        <v/>
      </c>
      <c r="P4122" s="29" t="str">
        <f t="shared" si="888"/>
        <v/>
      </c>
      <c r="Q4122" s="29" t="str">
        <f t="shared" si="892"/>
        <v/>
      </c>
      <c r="R4122" s="29" t="str">
        <f t="shared" si="893"/>
        <v/>
      </c>
      <c r="S4122" s="29" t="str">
        <f t="shared" si="894"/>
        <v/>
      </c>
      <c r="T4122" s="29" t="str">
        <f t="shared" si="895"/>
        <v/>
      </c>
      <c r="U4122" s="29"/>
      <c r="V4122" s="29"/>
      <c r="W4122" s="38" t="s">
        <v>3180</v>
      </c>
      <c r="X4122" s="29" t="s">
        <v>158</v>
      </c>
      <c r="Y4122" s="146">
        <v>233.18</v>
      </c>
      <c r="Z4122" s="33">
        <v>298.47000000000003</v>
      </c>
      <c r="AA4122" s="34">
        <f t="shared" si="883"/>
        <v>0.28000000000000003</v>
      </c>
      <c r="AB4122" s="33">
        <f t="shared" si="884"/>
        <v>298.47000000000003</v>
      </c>
      <c r="AC4122" s="34">
        <f t="shared" si="885"/>
        <v>0.2799960888651018</v>
      </c>
      <c r="AD4122" s="145">
        <f t="shared" si="891"/>
        <v>248.72499999999999</v>
      </c>
      <c r="AE4122" s="105">
        <v>194.31700000000001</v>
      </c>
      <c r="AF4122" s="34" t="s">
        <v>36</v>
      </c>
      <c r="AG4122" s="34" t="s">
        <v>36</v>
      </c>
      <c r="AH4122" s="34" t="s">
        <v>36</v>
      </c>
      <c r="AI4122" s="29">
        <v>0.04</v>
      </c>
      <c r="AJ4122" s="29">
        <v>1.7000000000000001E-4</v>
      </c>
      <c r="AK4122" s="29">
        <v>0</v>
      </c>
      <c r="AL4122" s="29">
        <v>0</v>
      </c>
      <c r="AM4122" s="29" t="s">
        <v>28</v>
      </c>
      <c r="AN4122" s="44" t="s">
        <v>27</v>
      </c>
      <c r="AO4122" s="29" t="s">
        <v>28</v>
      </c>
      <c r="AP4122" s="29">
        <v>50</v>
      </c>
      <c r="AQ4122" s="29"/>
      <c r="AR4122" s="29"/>
      <c r="AS4122" s="29"/>
      <c r="AT4122" s="29"/>
      <c r="AU4122" s="144"/>
      <c r="AV4122" s="36" t="s">
        <v>28</v>
      </c>
      <c r="AW4122" s="102">
        <v>42551</v>
      </c>
      <c r="AX4122" s="129" t="s">
        <v>33</v>
      </c>
      <c r="AY4122" s="106" t="e">
        <v>#N/A</v>
      </c>
      <c r="BD4122" t="s">
        <v>2602</v>
      </c>
      <c r="BE4122" t="s">
        <v>4633</v>
      </c>
      <c r="BF4122" t="s">
        <v>4740</v>
      </c>
      <c r="BH4122" t="str">
        <f t="shared" si="889"/>
        <v/>
      </c>
      <c r="BJ4122" t="str">
        <f t="shared" si="890"/>
        <v>OK</v>
      </c>
      <c r="BK4122" s="130" t="s">
        <v>5302</v>
      </c>
      <c r="BL4122" s="130" t="e">
        <v>#VALUE!</v>
      </c>
      <c r="BM4122" s="131" t="s">
        <v>33</v>
      </c>
      <c r="BN4122" s="131" t="e">
        <v>#VALUE!</v>
      </c>
      <c r="BO4122" t="e">
        <v>#N/A</v>
      </c>
      <c r="BP4122">
        <v>0</v>
      </c>
    </row>
    <row r="4123" spans="1:68" ht="25.2" x14ac:dyDescent="0.3">
      <c r="A4123" s="1"/>
      <c r="B4123" s="47">
        <v>3762</v>
      </c>
      <c r="C4123" s="45">
        <v>1051354</v>
      </c>
      <c r="D4123" s="29"/>
      <c r="E4123" s="29"/>
      <c r="F4123" s="31" t="s">
        <v>3329</v>
      </c>
      <c r="G4123" s="29" t="s">
        <v>31</v>
      </c>
      <c r="H4123" s="29"/>
      <c r="I4123" s="148" t="s">
        <v>33</v>
      </c>
      <c r="J4123" s="147" t="s">
        <v>33</v>
      </c>
      <c r="K4123" s="148" t="e">
        <v>#N/A</v>
      </c>
      <c r="L4123" s="148" t="s">
        <v>32</v>
      </c>
      <c r="M4123" s="147">
        <v>42551</v>
      </c>
      <c r="N4123" s="29" t="str">
        <f t="shared" si="886"/>
        <v/>
      </c>
      <c r="O4123" s="29" t="str">
        <f t="shared" si="887"/>
        <v/>
      </c>
      <c r="P4123" s="29" t="str">
        <f t="shared" si="888"/>
        <v/>
      </c>
      <c r="Q4123" s="29" t="str">
        <f t="shared" si="892"/>
        <v/>
      </c>
      <c r="R4123" s="29" t="str">
        <f t="shared" si="893"/>
        <v/>
      </c>
      <c r="S4123" s="29" t="str">
        <f t="shared" si="894"/>
        <v/>
      </c>
      <c r="T4123" s="29" t="str">
        <f t="shared" si="895"/>
        <v/>
      </c>
      <c r="U4123" s="29"/>
      <c r="V4123" s="29"/>
      <c r="W4123" s="38" t="s">
        <v>3180</v>
      </c>
      <c r="X4123" s="29" t="s">
        <v>158</v>
      </c>
      <c r="Y4123" s="146">
        <v>251.72</v>
      </c>
      <c r="Z4123" s="33">
        <v>322.2</v>
      </c>
      <c r="AA4123" s="34">
        <f t="shared" si="883"/>
        <v>0.28000000000000003</v>
      </c>
      <c r="AB4123" s="33">
        <f t="shared" si="884"/>
        <v>322.2</v>
      </c>
      <c r="AC4123" s="34">
        <f t="shared" si="885"/>
        <v>0.27999160973842407</v>
      </c>
      <c r="AD4123" s="145">
        <f t="shared" si="891"/>
        <v>268.5</v>
      </c>
      <c r="AE4123" s="105">
        <v>209.767</v>
      </c>
      <c r="AF4123" s="34" t="s">
        <v>36</v>
      </c>
      <c r="AG4123" s="34" t="s">
        <v>36</v>
      </c>
      <c r="AH4123" s="34" t="s">
        <v>36</v>
      </c>
      <c r="AI4123" s="29">
        <v>2.1999999999999999E-2</v>
      </c>
      <c r="AJ4123" s="29">
        <v>9.0000000000000006E-5</v>
      </c>
      <c r="AK4123" s="29">
        <v>0</v>
      </c>
      <c r="AL4123" s="29">
        <v>0</v>
      </c>
      <c r="AM4123" s="29" t="s">
        <v>28</v>
      </c>
      <c r="AN4123" s="44" t="s">
        <v>27</v>
      </c>
      <c r="AO4123" s="29" t="s">
        <v>28</v>
      </c>
      <c r="AP4123" s="29">
        <v>10</v>
      </c>
      <c r="AQ4123" s="29"/>
      <c r="AR4123" s="29"/>
      <c r="AS4123" s="29"/>
      <c r="AT4123" s="29"/>
      <c r="AU4123" s="144"/>
      <c r="AV4123" s="36" t="s">
        <v>28</v>
      </c>
      <c r="AW4123" s="102">
        <v>42551</v>
      </c>
      <c r="AX4123" s="129" t="s">
        <v>33</v>
      </c>
      <c r="AY4123" s="106">
        <v>10</v>
      </c>
      <c r="BD4123" t="s">
        <v>2602</v>
      </c>
      <c r="BE4123" t="s">
        <v>2602</v>
      </c>
      <c r="BF4123" t="s">
        <v>4740</v>
      </c>
      <c r="BH4123" t="str">
        <f t="shared" si="889"/>
        <v/>
      </c>
      <c r="BJ4123" t="str">
        <f t="shared" si="890"/>
        <v>OK</v>
      </c>
      <c r="BK4123" s="130" t="s">
        <v>5302</v>
      </c>
      <c r="BL4123" s="130" t="e">
        <v>#VALUE!</v>
      </c>
      <c r="BM4123" s="131" t="s">
        <v>33</v>
      </c>
      <c r="BN4123" s="131" t="e">
        <v>#VALUE!</v>
      </c>
      <c r="BO4123" t="e">
        <v>#N/A</v>
      </c>
      <c r="BP4123">
        <v>0</v>
      </c>
    </row>
    <row r="4124" spans="1:68" ht="25.2" x14ac:dyDescent="0.3">
      <c r="A4124" s="1"/>
      <c r="B4124" s="47">
        <v>3763</v>
      </c>
      <c r="C4124" s="45">
        <v>1051355</v>
      </c>
      <c r="D4124" s="29"/>
      <c r="E4124" s="29"/>
      <c r="F4124" s="31" t="s">
        <v>3330</v>
      </c>
      <c r="G4124" s="29" t="s">
        <v>31</v>
      </c>
      <c r="H4124" s="29"/>
      <c r="I4124" s="148" t="s">
        <v>33</v>
      </c>
      <c r="J4124" s="147" t="s">
        <v>33</v>
      </c>
      <c r="K4124" s="148" t="e">
        <v>#N/A</v>
      </c>
      <c r="L4124" s="148" t="s">
        <v>32</v>
      </c>
      <c r="M4124" s="147">
        <v>42551</v>
      </c>
      <c r="N4124" s="29" t="str">
        <f t="shared" si="886"/>
        <v/>
      </c>
      <c r="O4124" s="29" t="str">
        <f t="shared" si="887"/>
        <v/>
      </c>
      <c r="P4124" s="29" t="str">
        <f t="shared" si="888"/>
        <v/>
      </c>
      <c r="Q4124" s="29" t="str">
        <f t="shared" si="892"/>
        <v/>
      </c>
      <c r="R4124" s="29" t="str">
        <f t="shared" si="893"/>
        <v/>
      </c>
      <c r="S4124" s="29" t="str">
        <f t="shared" si="894"/>
        <v/>
      </c>
      <c r="T4124" s="29" t="str">
        <f t="shared" si="895"/>
        <v/>
      </c>
      <c r="U4124" s="29"/>
      <c r="V4124" s="29"/>
      <c r="W4124" s="38" t="s">
        <v>3180</v>
      </c>
      <c r="X4124" s="29" t="s">
        <v>158</v>
      </c>
      <c r="Y4124" s="146">
        <v>270.20999999999998</v>
      </c>
      <c r="Z4124" s="33">
        <v>345.87</v>
      </c>
      <c r="AA4124" s="34">
        <f t="shared" si="883"/>
        <v>0.28000000000000003</v>
      </c>
      <c r="AB4124" s="33">
        <f t="shared" si="884"/>
        <v>345.87</v>
      </c>
      <c r="AC4124" s="34">
        <f t="shared" si="885"/>
        <v>0.28000444099034089</v>
      </c>
      <c r="AD4124" s="145">
        <f t="shared" si="891"/>
        <v>288.22500000000002</v>
      </c>
      <c r="AE4124" s="105">
        <v>225.17500000000001</v>
      </c>
      <c r="AF4124" s="34" t="s">
        <v>36</v>
      </c>
      <c r="AG4124" s="34" t="s">
        <v>36</v>
      </c>
      <c r="AH4124" s="34" t="s">
        <v>36</v>
      </c>
      <c r="AI4124" s="29">
        <v>3.2000000000000001E-2</v>
      </c>
      <c r="AJ4124" s="29">
        <v>1.2999999999999999E-4</v>
      </c>
      <c r="AK4124" s="29">
        <v>0</v>
      </c>
      <c r="AL4124" s="29">
        <v>0</v>
      </c>
      <c r="AM4124" s="29" t="s">
        <v>28</v>
      </c>
      <c r="AN4124" s="44" t="s">
        <v>27</v>
      </c>
      <c r="AO4124" s="29" t="s">
        <v>28</v>
      </c>
      <c r="AP4124" s="29">
        <v>10</v>
      </c>
      <c r="AQ4124" s="29"/>
      <c r="AR4124" s="29"/>
      <c r="AS4124" s="29"/>
      <c r="AT4124" s="29"/>
      <c r="AU4124" s="144"/>
      <c r="AV4124" s="36" t="s">
        <v>28</v>
      </c>
      <c r="AW4124" s="102">
        <v>42551</v>
      </c>
      <c r="AX4124" s="129" t="s">
        <v>33</v>
      </c>
      <c r="AY4124" s="106">
        <v>31</v>
      </c>
      <c r="BD4124" t="s">
        <v>2602</v>
      </c>
      <c r="BE4124" t="s">
        <v>4633</v>
      </c>
      <c r="BF4124" t="s">
        <v>4740</v>
      </c>
      <c r="BH4124" t="str">
        <f t="shared" si="889"/>
        <v/>
      </c>
      <c r="BJ4124" t="str">
        <f t="shared" si="890"/>
        <v>OK</v>
      </c>
      <c r="BK4124" s="130" t="s">
        <v>5302</v>
      </c>
      <c r="BL4124" s="130" t="e">
        <v>#VALUE!</v>
      </c>
      <c r="BM4124" s="131" t="s">
        <v>33</v>
      </c>
      <c r="BN4124" s="131" t="e">
        <v>#VALUE!</v>
      </c>
      <c r="BO4124" t="e">
        <v>#N/A</v>
      </c>
      <c r="BP4124">
        <v>0</v>
      </c>
    </row>
    <row r="4125" spans="1:68" ht="25.2" x14ac:dyDescent="0.3">
      <c r="A4125" s="1"/>
      <c r="B4125" s="47">
        <v>3764</v>
      </c>
      <c r="C4125" s="45">
        <v>1051359</v>
      </c>
      <c r="D4125" s="29"/>
      <c r="E4125" s="29"/>
      <c r="F4125" s="31" t="s">
        <v>3331</v>
      </c>
      <c r="G4125" s="29" t="s">
        <v>31</v>
      </c>
      <c r="H4125" s="29"/>
      <c r="I4125" s="148" t="s">
        <v>33</v>
      </c>
      <c r="J4125" s="147" t="s">
        <v>33</v>
      </c>
      <c r="K4125" s="148" t="e">
        <v>#N/A</v>
      </c>
      <c r="L4125" s="148" t="s">
        <v>32</v>
      </c>
      <c r="M4125" s="147">
        <v>42551</v>
      </c>
      <c r="N4125" s="29" t="str">
        <f t="shared" si="886"/>
        <v/>
      </c>
      <c r="O4125" s="29" t="str">
        <f t="shared" si="887"/>
        <v/>
      </c>
      <c r="P4125" s="29" t="str">
        <f t="shared" si="888"/>
        <v/>
      </c>
      <c r="Q4125" s="29" t="str">
        <f t="shared" si="892"/>
        <v/>
      </c>
      <c r="R4125" s="29" t="str">
        <f t="shared" si="893"/>
        <v/>
      </c>
      <c r="S4125" s="29" t="str">
        <f t="shared" si="894"/>
        <v/>
      </c>
      <c r="T4125" s="29" t="str">
        <f t="shared" si="895"/>
        <v/>
      </c>
      <c r="U4125" s="29"/>
      <c r="V4125" s="29"/>
      <c r="W4125" s="38" t="s">
        <v>3180</v>
      </c>
      <c r="X4125" s="29" t="s">
        <v>158</v>
      </c>
      <c r="Y4125" s="146">
        <v>149.91</v>
      </c>
      <c r="Z4125" s="33">
        <v>191.88</v>
      </c>
      <c r="AA4125" s="34">
        <f t="shared" si="883"/>
        <v>0.28000000000000003</v>
      </c>
      <c r="AB4125" s="33">
        <f t="shared" si="884"/>
        <v>191.88</v>
      </c>
      <c r="AC4125" s="34">
        <f t="shared" si="885"/>
        <v>0.27996798078847318</v>
      </c>
      <c r="AD4125" s="145">
        <f t="shared" si="891"/>
        <v>159.9</v>
      </c>
      <c r="AE4125" s="105">
        <v>124.925</v>
      </c>
      <c r="AF4125" s="34" t="s">
        <v>36</v>
      </c>
      <c r="AG4125" s="34" t="s">
        <v>36</v>
      </c>
      <c r="AH4125" s="34" t="s">
        <v>36</v>
      </c>
      <c r="AI4125" s="29">
        <v>0.02</v>
      </c>
      <c r="AJ4125" s="29">
        <v>3.4000000000000002E-4</v>
      </c>
      <c r="AK4125" s="29">
        <v>0</v>
      </c>
      <c r="AL4125" s="29">
        <v>0</v>
      </c>
      <c r="AM4125" s="29" t="s">
        <v>28</v>
      </c>
      <c r="AN4125" s="44" t="s">
        <v>27</v>
      </c>
      <c r="AO4125" s="29" t="s">
        <v>28</v>
      </c>
      <c r="AP4125" s="29">
        <v>50</v>
      </c>
      <c r="AQ4125" s="29"/>
      <c r="AR4125" s="29"/>
      <c r="AS4125" s="29"/>
      <c r="AT4125" s="29"/>
      <c r="AU4125" s="144"/>
      <c r="AV4125" s="36" t="s">
        <v>28</v>
      </c>
      <c r="AW4125" s="102">
        <v>42551</v>
      </c>
      <c r="AX4125" s="129" t="s">
        <v>33</v>
      </c>
      <c r="AY4125" s="106" t="e">
        <v>#N/A</v>
      </c>
      <c r="BD4125" t="s">
        <v>2602</v>
      </c>
      <c r="BE4125" t="s">
        <v>4633</v>
      </c>
      <c r="BF4125" t="s">
        <v>4740</v>
      </c>
      <c r="BH4125" t="str">
        <f t="shared" si="889"/>
        <v/>
      </c>
      <c r="BJ4125" t="str">
        <f t="shared" si="890"/>
        <v>OK</v>
      </c>
      <c r="BK4125" s="130" t="s">
        <v>5302</v>
      </c>
      <c r="BL4125" s="130" t="e">
        <v>#VALUE!</v>
      </c>
      <c r="BM4125" s="131" t="s">
        <v>33</v>
      </c>
      <c r="BN4125" s="131" t="e">
        <v>#VALUE!</v>
      </c>
      <c r="BO4125" t="e">
        <v>#N/A</v>
      </c>
      <c r="BP4125">
        <v>0</v>
      </c>
    </row>
    <row r="4126" spans="1:68" ht="25.2" x14ac:dyDescent="0.3">
      <c r="A4126" s="1"/>
      <c r="B4126" s="47">
        <v>3765</v>
      </c>
      <c r="C4126" s="45">
        <v>1051360</v>
      </c>
      <c r="D4126" s="29"/>
      <c r="E4126" s="29"/>
      <c r="F4126" s="31" t="s">
        <v>3332</v>
      </c>
      <c r="G4126" s="29" t="s">
        <v>31</v>
      </c>
      <c r="H4126" s="29"/>
      <c r="I4126" s="148" t="s">
        <v>33</v>
      </c>
      <c r="J4126" s="147" t="s">
        <v>33</v>
      </c>
      <c r="K4126" s="148" t="e">
        <v>#N/A</v>
      </c>
      <c r="L4126" s="148" t="s">
        <v>32</v>
      </c>
      <c r="M4126" s="147">
        <v>42551</v>
      </c>
      <c r="N4126" s="29" t="str">
        <f t="shared" si="886"/>
        <v/>
      </c>
      <c r="O4126" s="29" t="str">
        <f t="shared" si="887"/>
        <v/>
      </c>
      <c r="P4126" s="29" t="str">
        <f t="shared" si="888"/>
        <v/>
      </c>
      <c r="Q4126" s="29" t="str">
        <f t="shared" si="892"/>
        <v/>
      </c>
      <c r="R4126" s="29" t="str">
        <f t="shared" si="893"/>
        <v/>
      </c>
      <c r="S4126" s="29" t="str">
        <f t="shared" si="894"/>
        <v/>
      </c>
      <c r="T4126" s="29" t="str">
        <f t="shared" si="895"/>
        <v/>
      </c>
      <c r="U4126" s="29"/>
      <c r="V4126" s="29"/>
      <c r="W4126" s="38" t="s">
        <v>3180</v>
      </c>
      <c r="X4126" s="29" t="s">
        <v>158</v>
      </c>
      <c r="Y4126" s="146">
        <v>168.42</v>
      </c>
      <c r="Z4126" s="33">
        <v>215.57</v>
      </c>
      <c r="AA4126" s="34">
        <f t="shared" si="883"/>
        <v>0.28000000000000003</v>
      </c>
      <c r="AB4126" s="33">
        <f t="shared" si="884"/>
        <v>215.57</v>
      </c>
      <c r="AC4126" s="34">
        <f t="shared" si="885"/>
        <v>0.27995724973281083</v>
      </c>
      <c r="AD4126" s="145">
        <f t="shared" si="891"/>
        <v>179.642</v>
      </c>
      <c r="AE4126" s="105">
        <v>140.35</v>
      </c>
      <c r="AF4126" s="34" t="s">
        <v>36</v>
      </c>
      <c r="AG4126" s="34" t="s">
        <v>36</v>
      </c>
      <c r="AH4126" s="34" t="s">
        <v>36</v>
      </c>
      <c r="AI4126" s="29">
        <v>2.1000000000000001E-2</v>
      </c>
      <c r="AJ4126" s="29">
        <v>2.0000000000000001E-4</v>
      </c>
      <c r="AK4126" s="29">
        <v>0</v>
      </c>
      <c r="AL4126" s="29">
        <v>0</v>
      </c>
      <c r="AM4126" s="29" t="s">
        <v>28</v>
      </c>
      <c r="AN4126" s="44" t="s">
        <v>27</v>
      </c>
      <c r="AO4126" s="29" t="s">
        <v>28</v>
      </c>
      <c r="AP4126" s="29">
        <v>100</v>
      </c>
      <c r="AQ4126" s="29"/>
      <c r="AR4126" s="29"/>
      <c r="AS4126" s="29"/>
      <c r="AT4126" s="29"/>
      <c r="AU4126" s="144"/>
      <c r="AV4126" s="36" t="s">
        <v>28</v>
      </c>
      <c r="AW4126" s="102">
        <v>42551</v>
      </c>
      <c r="AX4126" s="129" t="s">
        <v>33</v>
      </c>
      <c r="AY4126" s="106" t="e">
        <v>#N/A</v>
      </c>
      <c r="BD4126" t="s">
        <v>2602</v>
      </c>
      <c r="BE4126" t="s">
        <v>2602</v>
      </c>
      <c r="BF4126" t="s">
        <v>4740</v>
      </c>
      <c r="BH4126" t="str">
        <f t="shared" si="889"/>
        <v/>
      </c>
      <c r="BJ4126" t="str">
        <f t="shared" si="890"/>
        <v>OK</v>
      </c>
      <c r="BK4126" s="130" t="s">
        <v>5302</v>
      </c>
      <c r="BL4126" s="130" t="e">
        <v>#VALUE!</v>
      </c>
      <c r="BM4126" s="131" t="s">
        <v>33</v>
      </c>
      <c r="BN4126" s="131" t="e">
        <v>#VALUE!</v>
      </c>
      <c r="BO4126" t="e">
        <v>#N/A</v>
      </c>
      <c r="BP4126">
        <v>0</v>
      </c>
    </row>
    <row r="4127" spans="1:68" ht="25.2" x14ac:dyDescent="0.3">
      <c r="A4127" s="1"/>
      <c r="B4127" s="47">
        <v>3766</v>
      </c>
      <c r="C4127" s="45">
        <v>1051361</v>
      </c>
      <c r="D4127" s="29"/>
      <c r="E4127" s="29"/>
      <c r="F4127" s="31" t="s">
        <v>3333</v>
      </c>
      <c r="G4127" s="29" t="s">
        <v>31</v>
      </c>
      <c r="H4127" s="29"/>
      <c r="I4127" s="148" t="s">
        <v>33</v>
      </c>
      <c r="J4127" s="147" t="s">
        <v>33</v>
      </c>
      <c r="K4127" s="148" t="e">
        <v>#N/A</v>
      </c>
      <c r="L4127" s="148" t="s">
        <v>32</v>
      </c>
      <c r="M4127" s="147">
        <v>42551</v>
      </c>
      <c r="N4127" s="29" t="str">
        <f t="shared" si="886"/>
        <v/>
      </c>
      <c r="O4127" s="29" t="str">
        <f t="shared" si="887"/>
        <v/>
      </c>
      <c r="P4127" s="29" t="str">
        <f t="shared" si="888"/>
        <v/>
      </c>
      <c r="Q4127" s="29" t="str">
        <f t="shared" si="892"/>
        <v/>
      </c>
      <c r="R4127" s="29" t="str">
        <f t="shared" si="893"/>
        <v/>
      </c>
      <c r="S4127" s="29" t="str">
        <f t="shared" si="894"/>
        <v/>
      </c>
      <c r="T4127" s="29" t="str">
        <f t="shared" si="895"/>
        <v/>
      </c>
      <c r="U4127" s="29"/>
      <c r="V4127" s="29"/>
      <c r="W4127" s="38" t="s">
        <v>3180</v>
      </c>
      <c r="X4127" s="29" t="s">
        <v>158</v>
      </c>
      <c r="Y4127" s="146">
        <v>238.74</v>
      </c>
      <c r="Z4127" s="33">
        <v>305.58</v>
      </c>
      <c r="AA4127" s="34">
        <f t="shared" si="883"/>
        <v>0.28000000000000003</v>
      </c>
      <c r="AB4127" s="33">
        <f t="shared" si="884"/>
        <v>305.58</v>
      </c>
      <c r="AC4127" s="34">
        <f t="shared" si="885"/>
        <v>0.2799698416687611</v>
      </c>
      <c r="AD4127" s="145">
        <f t="shared" si="891"/>
        <v>254.65</v>
      </c>
      <c r="AE4127" s="105">
        <v>198.95</v>
      </c>
      <c r="AF4127" s="34" t="s">
        <v>36</v>
      </c>
      <c r="AG4127" s="34" t="s">
        <v>36</v>
      </c>
      <c r="AH4127" s="34" t="s">
        <v>36</v>
      </c>
      <c r="AI4127" s="29">
        <v>0.04</v>
      </c>
      <c r="AJ4127" s="29">
        <v>1.6000000000000001E-4</v>
      </c>
      <c r="AK4127" s="29">
        <v>0</v>
      </c>
      <c r="AL4127" s="29">
        <v>0</v>
      </c>
      <c r="AM4127" s="29" t="s">
        <v>28</v>
      </c>
      <c r="AN4127" s="44" t="s">
        <v>27</v>
      </c>
      <c r="AO4127" s="29" t="s">
        <v>28</v>
      </c>
      <c r="AP4127" s="29">
        <v>100</v>
      </c>
      <c r="AQ4127" s="29"/>
      <c r="AR4127" s="29"/>
      <c r="AS4127" s="29"/>
      <c r="AT4127" s="29"/>
      <c r="AU4127" s="144"/>
      <c r="AV4127" s="36" t="s">
        <v>28</v>
      </c>
      <c r="AW4127" s="102">
        <v>42551</v>
      </c>
      <c r="AX4127" s="129" t="s">
        <v>33</v>
      </c>
      <c r="AY4127" s="106">
        <v>405</v>
      </c>
      <c r="BD4127" t="s">
        <v>2602</v>
      </c>
      <c r="BE4127" t="s">
        <v>4633</v>
      </c>
      <c r="BF4127" t="s">
        <v>4740</v>
      </c>
      <c r="BH4127" t="str">
        <f t="shared" si="889"/>
        <v/>
      </c>
      <c r="BJ4127" t="str">
        <f t="shared" si="890"/>
        <v>OK</v>
      </c>
      <c r="BK4127" s="130" t="s">
        <v>5302</v>
      </c>
      <c r="BL4127" s="130" t="e">
        <v>#VALUE!</v>
      </c>
      <c r="BM4127" s="131" t="s">
        <v>33</v>
      </c>
      <c r="BN4127" s="131" t="e">
        <v>#VALUE!</v>
      </c>
      <c r="BO4127" t="e">
        <v>#N/A</v>
      </c>
      <c r="BP4127">
        <v>0</v>
      </c>
    </row>
    <row r="4128" spans="1:68" ht="25.2" x14ac:dyDescent="0.3">
      <c r="A4128" s="1"/>
      <c r="B4128" s="47">
        <v>3767</v>
      </c>
      <c r="C4128" s="45">
        <v>1051364</v>
      </c>
      <c r="D4128" s="29"/>
      <c r="E4128" s="29"/>
      <c r="F4128" s="31" t="s">
        <v>3334</v>
      </c>
      <c r="G4128" s="29" t="s">
        <v>31</v>
      </c>
      <c r="H4128" s="29"/>
      <c r="I4128" s="148" t="s">
        <v>33</v>
      </c>
      <c r="J4128" s="147" t="s">
        <v>33</v>
      </c>
      <c r="K4128" s="148" t="e">
        <v>#N/A</v>
      </c>
      <c r="L4128" s="148" t="s">
        <v>32</v>
      </c>
      <c r="M4128" s="147">
        <v>42551</v>
      </c>
      <c r="N4128" s="29" t="str">
        <f t="shared" si="886"/>
        <v/>
      </c>
      <c r="O4128" s="29" t="str">
        <f t="shared" si="887"/>
        <v/>
      </c>
      <c r="P4128" s="29" t="str">
        <f t="shared" si="888"/>
        <v/>
      </c>
      <c r="Q4128" s="29" t="str">
        <f t="shared" si="892"/>
        <v/>
      </c>
      <c r="R4128" s="29" t="str">
        <f t="shared" si="893"/>
        <v/>
      </c>
      <c r="S4128" s="29" t="str">
        <f t="shared" si="894"/>
        <v/>
      </c>
      <c r="T4128" s="29" t="str">
        <f t="shared" si="895"/>
        <v/>
      </c>
      <c r="U4128" s="29"/>
      <c r="V4128" s="29"/>
      <c r="W4128" s="38" t="s">
        <v>3180</v>
      </c>
      <c r="X4128" s="29" t="s">
        <v>158</v>
      </c>
      <c r="Y4128" s="146">
        <v>220.26</v>
      </c>
      <c r="Z4128" s="33">
        <v>281.94</v>
      </c>
      <c r="AA4128" s="34">
        <f t="shared" si="883"/>
        <v>0.28000000000000003</v>
      </c>
      <c r="AB4128" s="33">
        <f t="shared" si="884"/>
        <v>281.94</v>
      </c>
      <c r="AC4128" s="34">
        <f t="shared" si="885"/>
        <v>0.28003268864069719</v>
      </c>
      <c r="AD4128" s="145">
        <f t="shared" si="891"/>
        <v>234.95</v>
      </c>
      <c r="AE4128" s="105">
        <v>183.55</v>
      </c>
      <c r="AF4128" s="34" t="s">
        <v>36</v>
      </c>
      <c r="AG4128" s="34" t="s">
        <v>36</v>
      </c>
      <c r="AH4128" s="34" t="s">
        <v>36</v>
      </c>
      <c r="AI4128" s="29">
        <v>0.01</v>
      </c>
      <c r="AJ4128" s="29">
        <v>9.0000000000000006E-5</v>
      </c>
      <c r="AK4128" s="29">
        <v>0</v>
      </c>
      <c r="AL4128" s="29">
        <v>0</v>
      </c>
      <c r="AM4128" s="29" t="s">
        <v>28</v>
      </c>
      <c r="AN4128" s="44" t="s">
        <v>27</v>
      </c>
      <c r="AO4128" s="29" t="s">
        <v>28</v>
      </c>
      <c r="AP4128" s="29">
        <v>1</v>
      </c>
      <c r="AQ4128" s="29"/>
      <c r="AR4128" s="29"/>
      <c r="AS4128" s="29"/>
      <c r="AT4128" s="29"/>
      <c r="AU4128" s="144"/>
      <c r="AV4128" s="36" t="s">
        <v>28</v>
      </c>
      <c r="AW4128" s="102">
        <v>42551</v>
      </c>
      <c r="AX4128" s="129" t="s">
        <v>33</v>
      </c>
      <c r="AY4128" s="106">
        <v>3</v>
      </c>
      <c r="BD4128" t="s">
        <v>4703</v>
      </c>
      <c r="BE4128" t="s">
        <v>4633</v>
      </c>
      <c r="BF4128" t="s">
        <v>551</v>
      </c>
      <c r="BH4128" t="str">
        <f t="shared" si="889"/>
        <v/>
      </c>
      <c r="BJ4128" t="str">
        <f t="shared" si="890"/>
        <v>OK</v>
      </c>
      <c r="BK4128" s="130" t="s">
        <v>5302</v>
      </c>
      <c r="BL4128" s="130" t="e">
        <v>#VALUE!</v>
      </c>
      <c r="BM4128" s="131" t="s">
        <v>33</v>
      </c>
      <c r="BN4128" s="131" t="e">
        <v>#VALUE!</v>
      </c>
      <c r="BO4128" t="e">
        <v>#N/A</v>
      </c>
      <c r="BP4128">
        <v>0</v>
      </c>
    </row>
    <row r="4129" spans="1:68" ht="25.2" x14ac:dyDescent="0.3">
      <c r="A4129" s="1"/>
      <c r="B4129" s="47">
        <v>3768</v>
      </c>
      <c r="C4129" s="45">
        <v>1051365</v>
      </c>
      <c r="D4129" s="29"/>
      <c r="E4129" s="29"/>
      <c r="F4129" s="31" t="s">
        <v>3335</v>
      </c>
      <c r="G4129" s="29" t="s">
        <v>31</v>
      </c>
      <c r="H4129" s="70" t="s">
        <v>4779</v>
      </c>
      <c r="I4129" s="148" t="s">
        <v>33</v>
      </c>
      <c r="J4129" s="147" t="s">
        <v>33</v>
      </c>
      <c r="K4129" s="148" t="e">
        <v>#N/A</v>
      </c>
      <c r="L4129" s="148" t="s">
        <v>32</v>
      </c>
      <c r="M4129" s="147">
        <v>42551</v>
      </c>
      <c r="N4129" s="29" t="str">
        <f t="shared" si="886"/>
        <v/>
      </c>
      <c r="O4129" s="29" t="str">
        <f t="shared" si="887"/>
        <v/>
      </c>
      <c r="P4129" s="29" t="str">
        <f t="shared" si="888"/>
        <v/>
      </c>
      <c r="Q4129" s="29" t="str">
        <f t="shared" si="892"/>
        <v/>
      </c>
      <c r="R4129" s="29" t="str">
        <f t="shared" si="893"/>
        <v/>
      </c>
      <c r="S4129" s="29" t="str">
        <f t="shared" si="894"/>
        <v/>
      </c>
      <c r="T4129" s="29" t="str">
        <f t="shared" si="895"/>
        <v/>
      </c>
      <c r="U4129" s="29"/>
      <c r="V4129" s="29"/>
      <c r="W4129" s="38" t="s">
        <v>3180</v>
      </c>
      <c r="X4129" s="29" t="s">
        <v>158</v>
      </c>
      <c r="Y4129" s="146">
        <v>220.26</v>
      </c>
      <c r="Z4129" s="33">
        <v>281.94</v>
      </c>
      <c r="AA4129" s="34">
        <f t="shared" si="883"/>
        <v>0.28000000000000003</v>
      </c>
      <c r="AB4129" s="33">
        <f t="shared" si="884"/>
        <v>281.94</v>
      </c>
      <c r="AC4129" s="34">
        <f t="shared" si="885"/>
        <v>0.28003268864069719</v>
      </c>
      <c r="AD4129" s="145">
        <f t="shared" si="891"/>
        <v>234.95</v>
      </c>
      <c r="AE4129" s="105">
        <v>183.55</v>
      </c>
      <c r="AF4129" s="34" t="s">
        <v>36</v>
      </c>
      <c r="AG4129" s="34" t="s">
        <v>36</v>
      </c>
      <c r="AH4129" s="34" t="s">
        <v>36</v>
      </c>
      <c r="AI4129" s="29">
        <v>0.01</v>
      </c>
      <c r="AJ4129" s="29">
        <v>6.0000000000000002E-5</v>
      </c>
      <c r="AK4129" s="29">
        <v>80</v>
      </c>
      <c r="AL4129" s="29">
        <v>0</v>
      </c>
      <c r="AM4129" s="29" t="s">
        <v>28</v>
      </c>
      <c r="AN4129" s="158" t="s">
        <v>28</v>
      </c>
      <c r="AO4129" s="29" t="s">
        <v>28</v>
      </c>
      <c r="AP4129" s="29">
        <v>1</v>
      </c>
      <c r="AQ4129" s="29"/>
      <c r="AR4129" s="29"/>
      <c r="AS4129" s="29"/>
      <c r="AT4129" s="29"/>
      <c r="AU4129" s="144"/>
      <c r="AV4129" s="36" t="s">
        <v>28</v>
      </c>
      <c r="AW4129" s="102">
        <v>42551</v>
      </c>
      <c r="AX4129" s="129" t="s">
        <v>33</v>
      </c>
      <c r="AY4129" s="106" t="e">
        <v>#N/A</v>
      </c>
      <c r="BD4129" t="s">
        <v>4703</v>
      </c>
      <c r="BE4129" t="s">
        <v>4633</v>
      </c>
      <c r="BF4129" t="s">
        <v>551</v>
      </c>
      <c r="BH4129" t="str">
        <f t="shared" si="889"/>
        <v>AV</v>
      </c>
      <c r="BJ4129" t="str">
        <f t="shared" si="890"/>
        <v>OK</v>
      </c>
      <c r="BK4129" s="130">
        <v>281.94</v>
      </c>
      <c r="BL4129" s="130" t="s">
        <v>37</v>
      </c>
      <c r="BM4129" s="131">
        <v>0</v>
      </c>
      <c r="BN4129" s="131" t="e">
        <v>#DIV/0!</v>
      </c>
      <c r="BO4129">
        <v>281.94</v>
      </c>
      <c r="BP4129">
        <v>0</v>
      </c>
    </row>
    <row r="4130" spans="1:68" ht="25.2" x14ac:dyDescent="0.3">
      <c r="A4130" s="1"/>
      <c r="B4130" s="47">
        <v>3769</v>
      </c>
      <c r="C4130" s="45">
        <v>1051366</v>
      </c>
      <c r="D4130" s="29"/>
      <c r="E4130" s="29"/>
      <c r="F4130" s="31" t="s">
        <v>3336</v>
      </c>
      <c r="G4130" s="29" t="s">
        <v>31</v>
      </c>
      <c r="H4130" s="29"/>
      <c r="I4130" s="148" t="s">
        <v>33</v>
      </c>
      <c r="J4130" s="147" t="s">
        <v>33</v>
      </c>
      <c r="K4130" s="148" t="e">
        <v>#N/A</v>
      </c>
      <c r="L4130" s="148" t="s">
        <v>32</v>
      </c>
      <c r="M4130" s="147">
        <v>42551</v>
      </c>
      <c r="N4130" s="29" t="str">
        <f t="shared" si="886"/>
        <v/>
      </c>
      <c r="O4130" s="29" t="str">
        <f t="shared" si="887"/>
        <v/>
      </c>
      <c r="P4130" s="29" t="str">
        <f t="shared" si="888"/>
        <v/>
      </c>
      <c r="Q4130" s="29" t="str">
        <f t="shared" si="892"/>
        <v/>
      </c>
      <c r="R4130" s="29" t="str">
        <f t="shared" si="893"/>
        <v/>
      </c>
      <c r="S4130" s="29" t="str">
        <f t="shared" si="894"/>
        <v/>
      </c>
      <c r="T4130" s="29" t="str">
        <f t="shared" si="895"/>
        <v/>
      </c>
      <c r="U4130" s="29"/>
      <c r="V4130" s="29"/>
      <c r="W4130" s="38" t="s">
        <v>3180</v>
      </c>
      <c r="X4130" s="29" t="s">
        <v>158</v>
      </c>
      <c r="Y4130" s="146">
        <v>405.32</v>
      </c>
      <c r="Z4130" s="33">
        <v>519</v>
      </c>
      <c r="AA4130" s="34">
        <f t="shared" si="883"/>
        <v>0.28000000000000003</v>
      </c>
      <c r="AB4130" s="33">
        <f t="shared" si="884"/>
        <v>519</v>
      </c>
      <c r="AC4130" s="34">
        <f t="shared" si="885"/>
        <v>0.28046848863269652</v>
      </c>
      <c r="AD4130" s="145">
        <f t="shared" si="891"/>
        <v>432.5</v>
      </c>
      <c r="AE4130" s="105">
        <v>337.767</v>
      </c>
      <c r="AF4130" s="34" t="s">
        <v>36</v>
      </c>
      <c r="AG4130" s="34" t="s">
        <v>36</v>
      </c>
      <c r="AH4130" s="34" t="s">
        <v>36</v>
      </c>
      <c r="AI4130" s="29">
        <v>1.4999999999999999E-2</v>
      </c>
      <c r="AJ4130" s="29">
        <v>2.0000000000000002E-5</v>
      </c>
      <c r="AK4130" s="29">
        <v>0</v>
      </c>
      <c r="AL4130" s="29">
        <v>0</v>
      </c>
      <c r="AM4130" s="29" t="s">
        <v>28</v>
      </c>
      <c r="AN4130" s="44" t="s">
        <v>27</v>
      </c>
      <c r="AO4130" s="29" t="s">
        <v>28</v>
      </c>
      <c r="AP4130" s="29">
        <v>200</v>
      </c>
      <c r="AQ4130" s="29"/>
      <c r="AR4130" s="29"/>
      <c r="AS4130" s="29"/>
      <c r="AT4130" s="29"/>
      <c r="AU4130" s="144"/>
      <c r="AV4130" s="36" t="s">
        <v>28</v>
      </c>
      <c r="AW4130" s="102">
        <v>42551</v>
      </c>
      <c r="AX4130" s="129" t="s">
        <v>33</v>
      </c>
      <c r="AY4130" s="106" t="e">
        <v>#N/A</v>
      </c>
      <c r="BD4130" t="s">
        <v>4703</v>
      </c>
      <c r="BE4130" t="s">
        <v>4633</v>
      </c>
      <c r="BF4130" t="s">
        <v>551</v>
      </c>
      <c r="BH4130" t="str">
        <f t="shared" si="889"/>
        <v/>
      </c>
      <c r="BJ4130" t="str">
        <f t="shared" si="890"/>
        <v>OK</v>
      </c>
      <c r="BK4130" s="130" t="s">
        <v>5302</v>
      </c>
      <c r="BL4130" s="130" t="e">
        <v>#VALUE!</v>
      </c>
      <c r="BM4130" s="131" t="s">
        <v>33</v>
      </c>
      <c r="BN4130" s="131" t="e">
        <v>#VALUE!</v>
      </c>
      <c r="BO4130" t="e">
        <v>#N/A</v>
      </c>
      <c r="BP4130">
        <v>0</v>
      </c>
    </row>
    <row r="4131" spans="1:68" ht="25.2" x14ac:dyDescent="0.3">
      <c r="A4131" s="1"/>
      <c r="B4131" s="47">
        <v>3770</v>
      </c>
      <c r="C4131" s="45">
        <v>1051367</v>
      </c>
      <c r="D4131" s="29"/>
      <c r="E4131" s="29"/>
      <c r="F4131" s="31" t="s">
        <v>3337</v>
      </c>
      <c r="G4131" s="29" t="s">
        <v>31</v>
      </c>
      <c r="H4131" s="29"/>
      <c r="I4131" s="148" t="s">
        <v>33</v>
      </c>
      <c r="J4131" s="147" t="s">
        <v>33</v>
      </c>
      <c r="K4131" s="148" t="e">
        <v>#N/A</v>
      </c>
      <c r="L4131" s="148" t="s">
        <v>32</v>
      </c>
      <c r="M4131" s="147">
        <v>42551</v>
      </c>
      <c r="N4131" s="29" t="str">
        <f t="shared" si="886"/>
        <v/>
      </c>
      <c r="O4131" s="29" t="str">
        <f t="shared" si="887"/>
        <v/>
      </c>
      <c r="P4131" s="29" t="str">
        <f t="shared" si="888"/>
        <v/>
      </c>
      <c r="Q4131" s="29" t="str">
        <f t="shared" si="892"/>
        <v/>
      </c>
      <c r="R4131" s="29" t="str">
        <f t="shared" si="893"/>
        <v/>
      </c>
      <c r="S4131" s="29" t="str">
        <f t="shared" si="894"/>
        <v/>
      </c>
      <c r="T4131" s="29" t="str">
        <f t="shared" si="895"/>
        <v/>
      </c>
      <c r="U4131" s="29"/>
      <c r="V4131" s="29"/>
      <c r="W4131" s="38" t="s">
        <v>3180</v>
      </c>
      <c r="X4131" s="29" t="s">
        <v>158</v>
      </c>
      <c r="Y4131" s="146">
        <v>405.32</v>
      </c>
      <c r="Z4131" s="33">
        <v>519</v>
      </c>
      <c r="AA4131" s="34">
        <f t="shared" si="883"/>
        <v>0.28000000000000003</v>
      </c>
      <c r="AB4131" s="33">
        <f t="shared" si="884"/>
        <v>519</v>
      </c>
      <c r="AC4131" s="34">
        <f t="shared" si="885"/>
        <v>0.28046848863269652</v>
      </c>
      <c r="AD4131" s="145">
        <f t="shared" si="891"/>
        <v>432.5</v>
      </c>
      <c r="AE4131" s="105">
        <v>337.767</v>
      </c>
      <c r="AF4131" s="34" t="s">
        <v>36</v>
      </c>
      <c r="AG4131" s="34" t="s">
        <v>36</v>
      </c>
      <c r="AH4131" s="34" t="s">
        <v>36</v>
      </c>
      <c r="AI4131" s="29">
        <v>1.4999999999999999E-2</v>
      </c>
      <c r="AJ4131" s="29">
        <v>1.0000000000000001E-5</v>
      </c>
      <c r="AK4131" s="29">
        <v>0</v>
      </c>
      <c r="AL4131" s="29">
        <v>0</v>
      </c>
      <c r="AM4131" s="29" t="s">
        <v>28</v>
      </c>
      <c r="AN4131" s="44" t="s">
        <v>27</v>
      </c>
      <c r="AO4131" s="29" t="s">
        <v>28</v>
      </c>
      <c r="AP4131" s="29">
        <v>200</v>
      </c>
      <c r="AQ4131" s="29"/>
      <c r="AR4131" s="29"/>
      <c r="AS4131" s="29"/>
      <c r="AT4131" s="29"/>
      <c r="AU4131" s="144"/>
      <c r="AV4131" s="36" t="s">
        <v>28</v>
      </c>
      <c r="AW4131" s="102">
        <v>42551</v>
      </c>
      <c r="AX4131" s="129" t="s">
        <v>33</v>
      </c>
      <c r="AY4131" s="106" t="e">
        <v>#N/A</v>
      </c>
      <c r="BD4131" t="s">
        <v>4703</v>
      </c>
      <c r="BE4131" t="s">
        <v>4633</v>
      </c>
      <c r="BF4131" t="s">
        <v>551</v>
      </c>
      <c r="BH4131" t="str">
        <f t="shared" si="889"/>
        <v/>
      </c>
      <c r="BJ4131" t="str">
        <f t="shared" si="890"/>
        <v>OK</v>
      </c>
      <c r="BK4131" s="130" t="s">
        <v>5302</v>
      </c>
      <c r="BL4131" s="130" t="e">
        <v>#VALUE!</v>
      </c>
      <c r="BM4131" s="131" t="s">
        <v>33</v>
      </c>
      <c r="BN4131" s="131" t="e">
        <v>#VALUE!</v>
      </c>
      <c r="BO4131" t="e">
        <v>#N/A</v>
      </c>
      <c r="BP4131">
        <v>0</v>
      </c>
    </row>
    <row r="4132" spans="1:68" ht="25.2" x14ac:dyDescent="0.3">
      <c r="A4132" s="1"/>
      <c r="B4132" s="47">
        <v>3771</v>
      </c>
      <c r="C4132" s="45">
        <v>1051369</v>
      </c>
      <c r="D4132" s="29"/>
      <c r="E4132" s="29"/>
      <c r="F4132" s="31" t="s">
        <v>3338</v>
      </c>
      <c r="G4132" s="29" t="s">
        <v>31</v>
      </c>
      <c r="H4132" s="70" t="s">
        <v>4779</v>
      </c>
      <c r="I4132" s="148" t="s">
        <v>33</v>
      </c>
      <c r="J4132" s="147" t="s">
        <v>33</v>
      </c>
      <c r="K4132" s="148" t="e">
        <v>#N/A</v>
      </c>
      <c r="L4132" s="148" t="s">
        <v>32</v>
      </c>
      <c r="M4132" s="147">
        <v>42551</v>
      </c>
      <c r="N4132" s="29" t="str">
        <f t="shared" si="886"/>
        <v/>
      </c>
      <c r="O4132" s="29" t="str">
        <f t="shared" si="887"/>
        <v/>
      </c>
      <c r="P4132" s="29" t="str">
        <f t="shared" si="888"/>
        <v/>
      </c>
      <c r="Q4132" s="29" t="str">
        <f t="shared" si="892"/>
        <v/>
      </c>
      <c r="R4132" s="29" t="str">
        <f t="shared" si="893"/>
        <v/>
      </c>
      <c r="S4132" s="29" t="str">
        <f t="shared" si="894"/>
        <v/>
      </c>
      <c r="T4132" s="29" t="str">
        <f t="shared" si="895"/>
        <v/>
      </c>
      <c r="U4132" s="29"/>
      <c r="V4132" s="29"/>
      <c r="W4132" s="38" t="s">
        <v>3180</v>
      </c>
      <c r="X4132" s="29" t="s">
        <v>158</v>
      </c>
      <c r="Y4132" s="146">
        <v>418.27</v>
      </c>
      <c r="Z4132" s="33">
        <v>535</v>
      </c>
      <c r="AA4132" s="34">
        <f t="shared" si="883"/>
        <v>0.27900000000000003</v>
      </c>
      <c r="AB4132" s="33">
        <f t="shared" si="884"/>
        <v>535</v>
      </c>
      <c r="AC4132" s="34">
        <f t="shared" si="885"/>
        <v>0.2790783743308145</v>
      </c>
      <c r="AD4132" s="145">
        <f t="shared" si="891"/>
        <v>445.83300000000003</v>
      </c>
      <c r="AE4132" s="105">
        <v>348.55799999999999</v>
      </c>
      <c r="AF4132" s="34" t="s">
        <v>36</v>
      </c>
      <c r="AG4132" s="34" t="s">
        <v>36</v>
      </c>
      <c r="AH4132" s="34" t="s">
        <v>36</v>
      </c>
      <c r="AI4132" s="29">
        <v>0.02</v>
      </c>
      <c r="AJ4132" s="29">
        <v>1.2999999999999999E-4</v>
      </c>
      <c r="AK4132" s="29">
        <v>187</v>
      </c>
      <c r="AL4132" s="29">
        <v>0</v>
      </c>
      <c r="AM4132" s="29" t="s">
        <v>28</v>
      </c>
      <c r="AN4132" s="158" t="s">
        <v>28</v>
      </c>
      <c r="AO4132" s="29" t="s">
        <v>28</v>
      </c>
      <c r="AP4132" s="29">
        <v>100</v>
      </c>
      <c r="AQ4132" s="29"/>
      <c r="AR4132" s="29"/>
      <c r="AS4132" s="29"/>
      <c r="AT4132" s="29"/>
      <c r="AU4132" s="144"/>
      <c r="AV4132" s="36" t="s">
        <v>28</v>
      </c>
      <c r="AW4132" s="102">
        <v>42551</v>
      </c>
      <c r="AX4132" s="129" t="s">
        <v>33</v>
      </c>
      <c r="AY4132" s="106">
        <v>300</v>
      </c>
      <c r="BD4132" t="s">
        <v>4704</v>
      </c>
      <c r="BE4132" t="s">
        <v>4633</v>
      </c>
      <c r="BF4132" t="s">
        <v>551</v>
      </c>
      <c r="BH4132" t="str">
        <f t="shared" si="889"/>
        <v>AV</v>
      </c>
      <c r="BJ4132" t="str">
        <f t="shared" si="890"/>
        <v>OK</v>
      </c>
      <c r="BK4132" s="130">
        <v>535</v>
      </c>
      <c r="BL4132" s="130" t="s">
        <v>37</v>
      </c>
      <c r="BM4132" s="131" t="s">
        <v>33</v>
      </c>
      <c r="BN4132" s="131" t="e">
        <v>#VALUE!</v>
      </c>
      <c r="BO4132">
        <v>535</v>
      </c>
      <c r="BP4132">
        <v>0</v>
      </c>
    </row>
    <row r="4133" spans="1:68" ht="25.2" x14ac:dyDescent="0.3">
      <c r="A4133" s="1"/>
      <c r="B4133" s="47">
        <v>3772</v>
      </c>
      <c r="C4133" s="45">
        <v>1051368</v>
      </c>
      <c r="D4133" s="29"/>
      <c r="E4133" s="29"/>
      <c r="F4133" s="31" t="s">
        <v>3339</v>
      </c>
      <c r="G4133" s="29" t="s">
        <v>31</v>
      </c>
      <c r="H4133" s="29"/>
      <c r="I4133" s="148" t="s">
        <v>33</v>
      </c>
      <c r="J4133" s="147" t="s">
        <v>33</v>
      </c>
      <c r="K4133" s="148" t="e">
        <v>#N/A</v>
      </c>
      <c r="L4133" s="148" t="s">
        <v>32</v>
      </c>
      <c r="M4133" s="147">
        <v>42551</v>
      </c>
      <c r="N4133" s="29" t="str">
        <f t="shared" si="886"/>
        <v/>
      </c>
      <c r="O4133" s="29" t="str">
        <f t="shared" si="887"/>
        <v/>
      </c>
      <c r="P4133" s="29" t="str">
        <f t="shared" si="888"/>
        <v/>
      </c>
      <c r="Q4133" s="29" t="str">
        <f t="shared" si="892"/>
        <v/>
      </c>
      <c r="R4133" s="29" t="str">
        <f t="shared" si="893"/>
        <v/>
      </c>
      <c r="S4133" s="29" t="str">
        <f t="shared" si="894"/>
        <v/>
      </c>
      <c r="T4133" s="29" t="str">
        <f t="shared" si="895"/>
        <v/>
      </c>
      <c r="U4133" s="29"/>
      <c r="V4133" s="29"/>
      <c r="W4133" s="38" t="s">
        <v>3180</v>
      </c>
      <c r="X4133" s="29" t="s">
        <v>158</v>
      </c>
      <c r="Y4133" s="146">
        <v>418.27</v>
      </c>
      <c r="Z4133" s="33">
        <v>535</v>
      </c>
      <c r="AA4133" s="34">
        <f t="shared" si="883"/>
        <v>0.27900000000000003</v>
      </c>
      <c r="AB4133" s="33">
        <f t="shared" si="884"/>
        <v>535</v>
      </c>
      <c r="AC4133" s="34">
        <f t="shared" si="885"/>
        <v>0.2790783743308145</v>
      </c>
      <c r="AD4133" s="145">
        <f t="shared" si="891"/>
        <v>445.83300000000003</v>
      </c>
      <c r="AE4133" s="105">
        <v>348.55799999999999</v>
      </c>
      <c r="AF4133" s="34" t="s">
        <v>36</v>
      </c>
      <c r="AG4133" s="34" t="s">
        <v>36</v>
      </c>
      <c r="AH4133" s="34" t="s">
        <v>36</v>
      </c>
      <c r="AI4133" s="29">
        <v>0.02</v>
      </c>
      <c r="AJ4133" s="29">
        <v>1.2999999999999999E-4</v>
      </c>
      <c r="AK4133" s="29">
        <v>0</v>
      </c>
      <c r="AL4133" s="29">
        <v>0</v>
      </c>
      <c r="AM4133" s="29" t="s">
        <v>28</v>
      </c>
      <c r="AN4133" s="44" t="s">
        <v>27</v>
      </c>
      <c r="AO4133" s="29" t="s">
        <v>28</v>
      </c>
      <c r="AP4133" s="29">
        <v>100</v>
      </c>
      <c r="AQ4133" s="29"/>
      <c r="AR4133" s="29"/>
      <c r="AS4133" s="29"/>
      <c r="AT4133" s="29"/>
      <c r="AU4133" s="144"/>
      <c r="AV4133" s="36" t="s">
        <v>28</v>
      </c>
      <c r="AW4133" s="102">
        <v>42551</v>
      </c>
      <c r="AX4133" s="129" t="s">
        <v>33</v>
      </c>
      <c r="AY4133" s="106">
        <v>320</v>
      </c>
      <c r="BD4133" t="s">
        <v>4703</v>
      </c>
      <c r="BE4133" t="s">
        <v>4633</v>
      </c>
      <c r="BF4133" t="s">
        <v>551</v>
      </c>
      <c r="BH4133" t="str">
        <f t="shared" si="889"/>
        <v/>
      </c>
      <c r="BJ4133" t="str">
        <f t="shared" si="890"/>
        <v>OK</v>
      </c>
      <c r="BK4133" s="130" t="s">
        <v>5302</v>
      </c>
      <c r="BL4133" s="130" t="e">
        <v>#VALUE!</v>
      </c>
      <c r="BM4133" s="131">
        <v>0</v>
      </c>
      <c r="BN4133" s="131" t="e">
        <v>#DIV/0!</v>
      </c>
      <c r="BO4133" t="e">
        <v>#N/A</v>
      </c>
      <c r="BP4133">
        <v>0</v>
      </c>
    </row>
    <row r="4134" spans="1:68" ht="25.2" x14ac:dyDescent="0.3">
      <c r="A4134" s="1"/>
      <c r="B4134" s="47">
        <v>3773</v>
      </c>
      <c r="C4134" s="45">
        <v>1051370</v>
      </c>
      <c r="D4134" s="29"/>
      <c r="E4134" s="29"/>
      <c r="F4134" s="31" t="s">
        <v>3340</v>
      </c>
      <c r="G4134" s="29" t="s">
        <v>31</v>
      </c>
      <c r="H4134" s="70" t="s">
        <v>4779</v>
      </c>
      <c r="I4134" s="148" t="s">
        <v>33</v>
      </c>
      <c r="J4134" s="147" t="s">
        <v>33</v>
      </c>
      <c r="K4134" s="148" t="e">
        <v>#N/A</v>
      </c>
      <c r="L4134" s="148" t="s">
        <v>32</v>
      </c>
      <c r="M4134" s="147">
        <v>42551</v>
      </c>
      <c r="N4134" s="29" t="str">
        <f t="shared" si="886"/>
        <v/>
      </c>
      <c r="O4134" s="29" t="str">
        <f t="shared" si="887"/>
        <v/>
      </c>
      <c r="P4134" s="29" t="str">
        <f t="shared" si="888"/>
        <v/>
      </c>
      <c r="Q4134" s="29" t="str">
        <f t="shared" si="892"/>
        <v/>
      </c>
      <c r="R4134" s="29" t="str">
        <f t="shared" si="893"/>
        <v/>
      </c>
      <c r="S4134" s="29" t="str">
        <f t="shared" si="894"/>
        <v/>
      </c>
      <c r="T4134" s="29" t="str">
        <f t="shared" si="895"/>
        <v/>
      </c>
      <c r="U4134" s="29"/>
      <c r="V4134" s="29"/>
      <c r="W4134" s="38" t="s">
        <v>3180</v>
      </c>
      <c r="X4134" s="29" t="s">
        <v>158</v>
      </c>
      <c r="Y4134" s="146">
        <v>427.53</v>
      </c>
      <c r="Z4134" s="33">
        <v>547</v>
      </c>
      <c r="AA4134" s="34">
        <f t="shared" ref="AA4134:AA4197" si="896">ROUND(Z4134/Y4134-1,3)</f>
        <v>0.27900000000000003</v>
      </c>
      <c r="AB4134" s="33">
        <f t="shared" ref="AB4134:AB4197" si="897">IF(OR(W4134="VLD MLC components",W4134="VLD MLC pipes",W4134="VLD PEX components",W4134="VLD PEX pipes",W4134="VLD PHC components",W4134="VLD PHC pipes"),"По запросу",Z4134)</f>
        <v>547</v>
      </c>
      <c r="AC4134" s="34">
        <f t="shared" ref="AC4134:AC4197" si="898">(AD4134-AE4134)/AE4134</f>
        <v>0.2794414427057752</v>
      </c>
      <c r="AD4134" s="145">
        <f t="shared" si="891"/>
        <v>455.83300000000003</v>
      </c>
      <c r="AE4134" s="105">
        <v>356.27499999999998</v>
      </c>
      <c r="AF4134" s="34" t="s">
        <v>36</v>
      </c>
      <c r="AG4134" s="34" t="s">
        <v>36</v>
      </c>
      <c r="AH4134" s="34" t="s">
        <v>36</v>
      </c>
      <c r="AI4134" s="29">
        <v>0.03</v>
      </c>
      <c r="AJ4134" s="29">
        <v>5.4000000000000001E-4</v>
      </c>
      <c r="AK4134" s="29">
        <v>300</v>
      </c>
      <c r="AL4134" s="29">
        <v>0</v>
      </c>
      <c r="AM4134" s="29" t="s">
        <v>28</v>
      </c>
      <c r="AN4134" s="158" t="s">
        <v>28</v>
      </c>
      <c r="AO4134" s="29" t="s">
        <v>28</v>
      </c>
      <c r="AP4134" s="29">
        <v>100</v>
      </c>
      <c r="AQ4134" s="29"/>
      <c r="AR4134" s="29"/>
      <c r="AS4134" s="29"/>
      <c r="AT4134" s="29"/>
      <c r="AU4134" s="144"/>
      <c r="AV4134" s="36" t="s">
        <v>28</v>
      </c>
      <c r="AW4134" s="102">
        <v>42551</v>
      </c>
      <c r="AX4134" s="129" t="s">
        <v>33</v>
      </c>
      <c r="AY4134" s="106">
        <v>100</v>
      </c>
      <c r="BD4134" t="s">
        <v>4703</v>
      </c>
      <c r="BE4134" t="s">
        <v>4633</v>
      </c>
      <c r="BF4134" t="s">
        <v>551</v>
      </c>
      <c r="BH4134" t="str">
        <f t="shared" si="889"/>
        <v>AV</v>
      </c>
      <c r="BJ4134" t="str">
        <f t="shared" si="890"/>
        <v>OK</v>
      </c>
      <c r="BK4134" s="130">
        <v>547</v>
      </c>
      <c r="BL4134" s="130" t="s">
        <v>37</v>
      </c>
      <c r="BM4134" s="131" t="s">
        <v>33</v>
      </c>
      <c r="BN4134" s="131" t="e">
        <v>#VALUE!</v>
      </c>
      <c r="BO4134">
        <v>547</v>
      </c>
      <c r="BP4134">
        <v>0</v>
      </c>
    </row>
    <row r="4135" spans="1:68" ht="25.2" x14ac:dyDescent="0.3">
      <c r="A4135" s="1"/>
      <c r="B4135" s="47">
        <v>3774</v>
      </c>
      <c r="C4135" s="45">
        <v>1051371</v>
      </c>
      <c r="D4135" s="29"/>
      <c r="E4135" s="29"/>
      <c r="F4135" s="31" t="s">
        <v>3341</v>
      </c>
      <c r="G4135" s="29" t="s">
        <v>31</v>
      </c>
      <c r="H4135" s="70" t="s">
        <v>4779</v>
      </c>
      <c r="I4135" s="148" t="s">
        <v>33</v>
      </c>
      <c r="J4135" s="147" t="s">
        <v>33</v>
      </c>
      <c r="K4135" s="148" t="e">
        <v>#N/A</v>
      </c>
      <c r="L4135" s="148" t="s">
        <v>32</v>
      </c>
      <c r="M4135" s="147">
        <v>42551</v>
      </c>
      <c r="N4135" s="29" t="str">
        <f t="shared" si="886"/>
        <v/>
      </c>
      <c r="O4135" s="29" t="str">
        <f t="shared" si="887"/>
        <v/>
      </c>
      <c r="P4135" s="29" t="str">
        <f t="shared" si="888"/>
        <v/>
      </c>
      <c r="Q4135" s="29" t="str">
        <f t="shared" si="892"/>
        <v/>
      </c>
      <c r="R4135" s="29" t="str">
        <f t="shared" si="893"/>
        <v/>
      </c>
      <c r="S4135" s="29" t="str">
        <f t="shared" si="894"/>
        <v/>
      </c>
      <c r="T4135" s="29" t="str">
        <f t="shared" si="895"/>
        <v/>
      </c>
      <c r="U4135" s="29"/>
      <c r="V4135" s="29"/>
      <c r="W4135" s="38" t="s">
        <v>3180</v>
      </c>
      <c r="X4135" s="29" t="s">
        <v>158</v>
      </c>
      <c r="Y4135" s="146">
        <v>457.14</v>
      </c>
      <c r="Z4135" s="33">
        <v>585</v>
      </c>
      <c r="AA4135" s="34">
        <f t="shared" si="896"/>
        <v>0.28000000000000003</v>
      </c>
      <c r="AB4135" s="33">
        <f t="shared" si="897"/>
        <v>585</v>
      </c>
      <c r="AC4135" s="34">
        <f t="shared" si="898"/>
        <v>0.27969549809686317</v>
      </c>
      <c r="AD4135" s="145">
        <f t="shared" si="891"/>
        <v>487.5</v>
      </c>
      <c r="AE4135" s="105">
        <v>380.95</v>
      </c>
      <c r="AF4135" s="34" t="s">
        <v>36</v>
      </c>
      <c r="AG4135" s="34" t="s">
        <v>36</v>
      </c>
      <c r="AH4135" s="34" t="s">
        <v>36</v>
      </c>
      <c r="AI4135" s="29">
        <v>0.05</v>
      </c>
      <c r="AJ4135" s="29">
        <v>7.2000000000000005E-4</v>
      </c>
      <c r="AK4135" s="29">
        <v>52</v>
      </c>
      <c r="AL4135" s="29">
        <v>0</v>
      </c>
      <c r="AM4135" s="29" t="s">
        <v>28</v>
      </c>
      <c r="AN4135" s="158" t="s">
        <v>28</v>
      </c>
      <c r="AO4135" s="29" t="s">
        <v>28</v>
      </c>
      <c r="AP4135" s="29">
        <v>1</v>
      </c>
      <c r="AQ4135" s="29"/>
      <c r="AR4135" s="29"/>
      <c r="AS4135" s="29"/>
      <c r="AT4135" s="29"/>
      <c r="AU4135" s="144"/>
      <c r="AV4135" s="36" t="s">
        <v>28</v>
      </c>
      <c r="AW4135" s="102" t="s">
        <v>33</v>
      </c>
      <c r="AX4135" s="129" t="s">
        <v>33</v>
      </c>
      <c r="AY4135" s="106">
        <v>621</v>
      </c>
      <c r="BD4135" t="s">
        <v>4705</v>
      </c>
      <c r="BE4135" t="s">
        <v>4633</v>
      </c>
      <c r="BF4135" t="s">
        <v>551</v>
      </c>
      <c r="BH4135" t="str">
        <f t="shared" si="889"/>
        <v>AV</v>
      </c>
      <c r="BJ4135" t="str">
        <f t="shared" si="890"/>
        <v>OK</v>
      </c>
      <c r="BK4135" s="130">
        <v>585</v>
      </c>
      <c r="BL4135" s="130" t="s">
        <v>37</v>
      </c>
      <c r="BM4135" s="131" t="s">
        <v>33</v>
      </c>
      <c r="BN4135" s="131" t="e">
        <v>#VALUE!</v>
      </c>
      <c r="BO4135">
        <v>585</v>
      </c>
      <c r="BP4135">
        <v>0</v>
      </c>
    </row>
    <row r="4136" spans="1:68" ht="25.2" x14ac:dyDescent="0.3">
      <c r="A4136" s="1"/>
      <c r="B4136" s="47">
        <v>3775</v>
      </c>
      <c r="C4136" s="45">
        <v>1051363</v>
      </c>
      <c r="D4136" s="29"/>
      <c r="E4136" s="29"/>
      <c r="F4136" s="31" t="s">
        <v>3342</v>
      </c>
      <c r="G4136" s="29" t="s">
        <v>31</v>
      </c>
      <c r="H4136" s="70" t="s">
        <v>4779</v>
      </c>
      <c r="I4136" s="148" t="s">
        <v>33</v>
      </c>
      <c r="J4136" s="147" t="s">
        <v>33</v>
      </c>
      <c r="K4136" s="148" t="e">
        <v>#N/A</v>
      </c>
      <c r="L4136" s="148" t="s">
        <v>32</v>
      </c>
      <c r="M4136" s="147">
        <v>42551</v>
      </c>
      <c r="N4136" s="29" t="str">
        <f t="shared" si="886"/>
        <v/>
      </c>
      <c r="O4136" s="29" t="str">
        <f t="shared" si="887"/>
        <v/>
      </c>
      <c r="P4136" s="29" t="str">
        <f t="shared" si="888"/>
        <v/>
      </c>
      <c r="Q4136" s="29" t="str">
        <f t="shared" si="892"/>
        <v/>
      </c>
      <c r="R4136" s="29" t="str">
        <f t="shared" si="893"/>
        <v/>
      </c>
      <c r="S4136" s="29" t="str">
        <f t="shared" si="894"/>
        <v/>
      </c>
      <c r="T4136" s="29" t="str">
        <f t="shared" si="895"/>
        <v/>
      </c>
      <c r="U4136" s="29"/>
      <c r="V4136" s="29"/>
      <c r="W4136" s="38" t="s">
        <v>3180</v>
      </c>
      <c r="X4136" s="29" t="s">
        <v>158</v>
      </c>
      <c r="Y4136" s="146">
        <v>238.74</v>
      </c>
      <c r="Z4136" s="33">
        <v>305.58</v>
      </c>
      <c r="AA4136" s="34">
        <f t="shared" si="896"/>
        <v>0.28000000000000003</v>
      </c>
      <c r="AB4136" s="33">
        <f t="shared" si="897"/>
        <v>305.58</v>
      </c>
      <c r="AC4136" s="34">
        <f t="shared" si="898"/>
        <v>0.2799698416687611</v>
      </c>
      <c r="AD4136" s="145">
        <f t="shared" si="891"/>
        <v>254.65</v>
      </c>
      <c r="AE4136" s="105">
        <v>198.95</v>
      </c>
      <c r="AF4136" s="34" t="s">
        <v>36</v>
      </c>
      <c r="AG4136" s="34" t="s">
        <v>36</v>
      </c>
      <c r="AH4136" s="34" t="s">
        <v>36</v>
      </c>
      <c r="AI4136" s="29">
        <v>0.05</v>
      </c>
      <c r="AJ4136" s="29">
        <v>1.08E-3</v>
      </c>
      <c r="AK4136" s="29">
        <v>2</v>
      </c>
      <c r="AL4136" s="29">
        <v>0</v>
      </c>
      <c r="AM4136" s="29" t="s">
        <v>28</v>
      </c>
      <c r="AN4136" s="158" t="s">
        <v>28</v>
      </c>
      <c r="AO4136" s="29" t="s">
        <v>28</v>
      </c>
      <c r="AP4136" s="29">
        <v>1</v>
      </c>
      <c r="AQ4136" s="29"/>
      <c r="AR4136" s="29"/>
      <c r="AS4136" s="29"/>
      <c r="AT4136" s="29"/>
      <c r="AU4136" s="144"/>
      <c r="AV4136" s="36" t="s">
        <v>28</v>
      </c>
      <c r="AW4136" s="102">
        <v>42551</v>
      </c>
      <c r="AX4136" s="129" t="s">
        <v>33</v>
      </c>
      <c r="AY4136" s="106">
        <v>34</v>
      </c>
      <c r="BD4136" t="s">
        <v>1989</v>
      </c>
      <c r="BE4136" t="s">
        <v>4633</v>
      </c>
      <c r="BF4136" t="s">
        <v>4747</v>
      </c>
      <c r="BH4136" t="str">
        <f t="shared" si="889"/>
        <v>AV</v>
      </c>
      <c r="BJ4136" t="str">
        <f t="shared" si="890"/>
        <v>OK</v>
      </c>
      <c r="BK4136" s="130">
        <v>305.58</v>
      </c>
      <c r="BL4136" s="130" t="s">
        <v>37</v>
      </c>
      <c r="BM4136" s="131" t="s">
        <v>33</v>
      </c>
      <c r="BN4136" s="131" t="e">
        <v>#VALUE!</v>
      </c>
      <c r="BO4136">
        <v>305.58</v>
      </c>
      <c r="BP4136">
        <v>0</v>
      </c>
    </row>
    <row r="4137" spans="1:68" ht="25.2" x14ac:dyDescent="0.3">
      <c r="A4137" s="1"/>
      <c r="B4137" s="47">
        <v>3776</v>
      </c>
      <c r="C4137" s="45">
        <v>1051269</v>
      </c>
      <c r="D4137" s="29"/>
      <c r="E4137" s="29"/>
      <c r="F4137" s="31" t="s">
        <v>3343</v>
      </c>
      <c r="G4137" s="29" t="s">
        <v>31</v>
      </c>
      <c r="H4137" s="29"/>
      <c r="I4137" s="148" t="s">
        <v>33</v>
      </c>
      <c r="J4137" s="147" t="s">
        <v>33</v>
      </c>
      <c r="K4137" s="148" t="e">
        <v>#N/A</v>
      </c>
      <c r="L4137" s="148" t="s">
        <v>32</v>
      </c>
      <c r="M4137" s="147">
        <v>42551</v>
      </c>
      <c r="N4137" s="29" t="str">
        <f t="shared" ref="N4137:N4200" si="899">IFERROR(MID($D4137,1,7)+0,"")</f>
        <v/>
      </c>
      <c r="O4137" s="29" t="str">
        <f t="shared" ref="O4137:O4200" si="900">IFERROR(MID($D4137,10,7)+0,"")</f>
        <v/>
      </c>
      <c r="P4137" s="29" t="str">
        <f t="shared" ref="P4137:P4200" si="901">IFERROR(MID($D4137,19,7)+0,"")</f>
        <v/>
      </c>
      <c r="Q4137" s="29" t="str">
        <f t="shared" si="892"/>
        <v/>
      </c>
      <c r="R4137" s="29" t="str">
        <f t="shared" si="893"/>
        <v/>
      </c>
      <c r="S4137" s="29" t="str">
        <f t="shared" si="894"/>
        <v/>
      </c>
      <c r="T4137" s="29" t="str">
        <f t="shared" si="895"/>
        <v/>
      </c>
      <c r="U4137" s="29"/>
      <c r="V4137" s="29"/>
      <c r="W4137" s="38" t="s">
        <v>3180</v>
      </c>
      <c r="X4137" s="29" t="s">
        <v>158</v>
      </c>
      <c r="Y4137" s="146">
        <v>921</v>
      </c>
      <c r="Z4137" s="33">
        <v>1179</v>
      </c>
      <c r="AA4137" s="34">
        <f t="shared" si="896"/>
        <v>0.28000000000000003</v>
      </c>
      <c r="AB4137" s="33">
        <f t="shared" si="897"/>
        <v>1179</v>
      </c>
      <c r="AC4137" s="34">
        <f t="shared" si="898"/>
        <v>0.28013029315960913</v>
      </c>
      <c r="AD4137" s="145">
        <f t="shared" si="891"/>
        <v>982.5</v>
      </c>
      <c r="AE4137" s="105">
        <v>767.5</v>
      </c>
      <c r="AF4137" s="34" t="s">
        <v>36</v>
      </c>
      <c r="AG4137" s="34" t="s">
        <v>36</v>
      </c>
      <c r="AH4137" s="34" t="s">
        <v>36</v>
      </c>
      <c r="AI4137" s="29">
        <v>0.26800000000000002</v>
      </c>
      <c r="AJ4137" s="29">
        <v>7.2199999999999999E-3</v>
      </c>
      <c r="AK4137" s="29">
        <v>0</v>
      </c>
      <c r="AL4137" s="29">
        <v>0</v>
      </c>
      <c r="AM4137" s="29" t="s">
        <v>28</v>
      </c>
      <c r="AN4137" s="44" t="s">
        <v>27</v>
      </c>
      <c r="AO4137" s="29" t="s">
        <v>28</v>
      </c>
      <c r="AP4137" s="29">
        <v>15</v>
      </c>
      <c r="AQ4137" s="29"/>
      <c r="AR4137" s="29"/>
      <c r="AS4137" s="29"/>
      <c r="AT4137" s="29"/>
      <c r="AU4137" s="144"/>
      <c r="AV4137" s="36" t="s">
        <v>28</v>
      </c>
      <c r="AW4137" s="102">
        <v>42551</v>
      </c>
      <c r="AX4137" s="129" t="s">
        <v>33</v>
      </c>
      <c r="AY4137" s="106">
        <v>1</v>
      </c>
      <c r="BD4137" t="s">
        <v>1989</v>
      </c>
      <c r="BE4137" t="s">
        <v>4633</v>
      </c>
      <c r="BF4137" t="s">
        <v>4747</v>
      </c>
      <c r="BH4137" t="str">
        <f t="shared" ref="BH4137:BH4200" si="902">IF(OR(H4137="Регулярный ассортимент",AK4137&gt;0,AL4137&gt;0),"AV","")</f>
        <v/>
      </c>
      <c r="BJ4137" t="str">
        <f t="shared" ref="BJ4137:BJ4200" si="903">IF(AB4137-Z4137=0,"OK")</f>
        <v>OK</v>
      </c>
      <c r="BK4137" s="130" t="s">
        <v>5302</v>
      </c>
      <c r="BL4137" s="130" t="e">
        <v>#VALUE!</v>
      </c>
      <c r="BM4137" s="131" t="s">
        <v>33</v>
      </c>
      <c r="BN4137" s="131" t="e">
        <v>#VALUE!</v>
      </c>
      <c r="BO4137" t="e">
        <v>#N/A</v>
      </c>
      <c r="BP4137">
        <v>0</v>
      </c>
    </row>
    <row r="4138" spans="1:68" ht="25.2" x14ac:dyDescent="0.3">
      <c r="A4138" s="1"/>
      <c r="B4138" s="47">
        <v>3777</v>
      </c>
      <c r="C4138" s="45">
        <v>1051268</v>
      </c>
      <c r="D4138" s="29"/>
      <c r="E4138" s="29"/>
      <c r="F4138" s="31" t="s">
        <v>3344</v>
      </c>
      <c r="G4138" s="29" t="s">
        <v>31</v>
      </c>
      <c r="H4138" s="29"/>
      <c r="I4138" s="148" t="s">
        <v>33</v>
      </c>
      <c r="J4138" s="147" t="s">
        <v>33</v>
      </c>
      <c r="K4138" s="148" t="e">
        <v>#N/A</v>
      </c>
      <c r="L4138" s="148" t="s">
        <v>32</v>
      </c>
      <c r="M4138" s="147">
        <v>42551</v>
      </c>
      <c r="N4138" s="29" t="str">
        <f t="shared" si="899"/>
        <v/>
      </c>
      <c r="O4138" s="29" t="str">
        <f t="shared" si="900"/>
        <v/>
      </c>
      <c r="P4138" s="29" t="str">
        <f t="shared" si="901"/>
        <v/>
      </c>
      <c r="Q4138" s="29" t="str">
        <f t="shared" si="892"/>
        <v/>
      </c>
      <c r="R4138" s="29" t="str">
        <f t="shared" si="893"/>
        <v/>
      </c>
      <c r="S4138" s="29" t="str">
        <f t="shared" si="894"/>
        <v/>
      </c>
      <c r="T4138" s="29" t="str">
        <f t="shared" si="895"/>
        <v/>
      </c>
      <c r="U4138" s="29"/>
      <c r="V4138" s="29"/>
      <c r="W4138" s="38" t="s">
        <v>3180</v>
      </c>
      <c r="X4138" s="29" t="s">
        <v>158</v>
      </c>
      <c r="Y4138" s="146">
        <v>697</v>
      </c>
      <c r="Z4138" s="33">
        <v>893</v>
      </c>
      <c r="AA4138" s="34">
        <f t="shared" si="896"/>
        <v>0.28100000000000003</v>
      </c>
      <c r="AB4138" s="33">
        <f t="shared" si="897"/>
        <v>893</v>
      </c>
      <c r="AC4138" s="34">
        <f t="shared" si="898"/>
        <v>0.28120647415005701</v>
      </c>
      <c r="AD4138" s="145">
        <f t="shared" si="891"/>
        <v>744.16700000000003</v>
      </c>
      <c r="AE4138" s="105">
        <v>580.83299999999997</v>
      </c>
      <c r="AF4138" s="34" t="s">
        <v>36</v>
      </c>
      <c r="AG4138" s="34" t="s">
        <v>36</v>
      </c>
      <c r="AH4138" s="34" t="s">
        <v>36</v>
      </c>
      <c r="AI4138" s="29">
        <v>0.13800000000000001</v>
      </c>
      <c r="AJ4138" s="29">
        <v>4.3299999999999996E-3</v>
      </c>
      <c r="AK4138" s="29">
        <v>0</v>
      </c>
      <c r="AL4138" s="29">
        <v>0</v>
      </c>
      <c r="AM4138" s="29" t="s">
        <v>28</v>
      </c>
      <c r="AN4138" s="44" t="s">
        <v>27</v>
      </c>
      <c r="AO4138" s="29" t="s">
        <v>28</v>
      </c>
      <c r="AP4138" s="29">
        <v>25</v>
      </c>
      <c r="AQ4138" s="29"/>
      <c r="AR4138" s="29"/>
      <c r="AS4138" s="29"/>
      <c r="AT4138" s="29"/>
      <c r="AU4138" s="144"/>
      <c r="AV4138" s="36" t="s">
        <v>28</v>
      </c>
      <c r="AW4138" s="102">
        <v>42551</v>
      </c>
      <c r="AX4138" s="129" t="s">
        <v>33</v>
      </c>
      <c r="AY4138" s="106">
        <v>76</v>
      </c>
      <c r="BD4138" t="s">
        <v>1989</v>
      </c>
      <c r="BE4138" t="s">
        <v>4633</v>
      </c>
      <c r="BF4138" t="s">
        <v>4747</v>
      </c>
      <c r="BH4138" t="str">
        <f t="shared" si="902"/>
        <v/>
      </c>
      <c r="BJ4138" t="str">
        <f t="shared" si="903"/>
        <v>OK</v>
      </c>
      <c r="BK4138" s="130" t="s">
        <v>5302</v>
      </c>
      <c r="BL4138" s="130" t="e">
        <v>#VALUE!</v>
      </c>
      <c r="BM4138" s="131" t="s">
        <v>33</v>
      </c>
      <c r="BN4138" s="131" t="e">
        <v>#VALUE!</v>
      </c>
      <c r="BO4138" t="e">
        <v>#N/A</v>
      </c>
      <c r="BP4138">
        <v>0</v>
      </c>
    </row>
    <row r="4139" spans="1:68" ht="25.2" x14ac:dyDescent="0.3">
      <c r="A4139" s="1"/>
      <c r="B4139" s="47">
        <v>3778</v>
      </c>
      <c r="C4139" s="45">
        <v>1051266</v>
      </c>
      <c r="D4139" s="29"/>
      <c r="E4139" s="29"/>
      <c r="F4139" s="39" t="s">
        <v>3345</v>
      </c>
      <c r="G4139" s="29" t="s">
        <v>39</v>
      </c>
      <c r="H4139" s="70" t="s">
        <v>4779</v>
      </c>
      <c r="I4139" s="148" t="s">
        <v>33</v>
      </c>
      <c r="J4139" s="147" t="s">
        <v>33</v>
      </c>
      <c r="K4139" s="148" t="e">
        <v>#N/A</v>
      </c>
      <c r="L4139" s="148" t="s">
        <v>32</v>
      </c>
      <c r="M4139" s="147">
        <v>42551</v>
      </c>
      <c r="N4139" s="29" t="str">
        <f t="shared" si="899"/>
        <v/>
      </c>
      <c r="O4139" s="29" t="str">
        <f t="shared" si="900"/>
        <v/>
      </c>
      <c r="P4139" s="29" t="str">
        <f t="shared" si="901"/>
        <v/>
      </c>
      <c r="Q4139" s="29" t="str">
        <f t="shared" si="892"/>
        <v/>
      </c>
      <c r="R4139" s="29" t="str">
        <f t="shared" si="893"/>
        <v/>
      </c>
      <c r="S4139" s="29" t="str">
        <f t="shared" si="894"/>
        <v/>
      </c>
      <c r="T4139" s="29" t="str">
        <f t="shared" si="895"/>
        <v/>
      </c>
      <c r="U4139" s="29"/>
      <c r="V4139" s="29"/>
      <c r="W4139" s="38" t="s">
        <v>3180</v>
      </c>
      <c r="X4139" s="29" t="s">
        <v>158</v>
      </c>
      <c r="Y4139" s="146">
        <v>609</v>
      </c>
      <c r="Z4139" s="33">
        <v>780</v>
      </c>
      <c r="AA4139" s="34">
        <f t="shared" si="896"/>
        <v>0.28100000000000003</v>
      </c>
      <c r="AB4139" s="33">
        <f t="shared" si="897"/>
        <v>780</v>
      </c>
      <c r="AC4139" s="34">
        <f t="shared" si="898"/>
        <v>0.28078817733990147</v>
      </c>
      <c r="AD4139" s="145">
        <f t="shared" si="891"/>
        <v>650</v>
      </c>
      <c r="AE4139" s="105">
        <v>507.5</v>
      </c>
      <c r="AF4139" s="34" t="s">
        <v>36</v>
      </c>
      <c r="AG4139" s="34" t="s">
        <v>36</v>
      </c>
      <c r="AH4139" s="34" t="s">
        <v>36</v>
      </c>
      <c r="AI4139" s="29">
        <v>0.24199999999999999</v>
      </c>
      <c r="AJ4139" s="29">
        <v>7.2199999999999999E-3</v>
      </c>
      <c r="AK4139" s="29">
        <v>60</v>
      </c>
      <c r="AL4139" s="29">
        <v>0</v>
      </c>
      <c r="AM4139" s="29" t="s">
        <v>28</v>
      </c>
      <c r="AN4139" s="158" t="s">
        <v>28</v>
      </c>
      <c r="AO4139" s="29" t="s">
        <v>28</v>
      </c>
      <c r="AP4139" s="29">
        <v>15</v>
      </c>
      <c r="AQ4139" s="29"/>
      <c r="AR4139" s="29"/>
      <c r="AS4139" s="29"/>
      <c r="AT4139" s="29"/>
      <c r="AU4139" s="144"/>
      <c r="AV4139" s="36" t="s">
        <v>28</v>
      </c>
      <c r="AW4139" s="102">
        <v>42551</v>
      </c>
      <c r="AX4139" s="129" t="s">
        <v>33</v>
      </c>
      <c r="AY4139" s="106">
        <v>5430</v>
      </c>
      <c r="BD4139" t="s">
        <v>1989</v>
      </c>
      <c r="BE4139" t="s">
        <v>4633</v>
      </c>
      <c r="BF4139" t="s">
        <v>4747</v>
      </c>
      <c r="BH4139" t="str">
        <f t="shared" si="902"/>
        <v>AV</v>
      </c>
      <c r="BJ4139" t="str">
        <f t="shared" si="903"/>
        <v>OK</v>
      </c>
      <c r="BK4139" s="130">
        <v>780</v>
      </c>
      <c r="BL4139" s="130" t="s">
        <v>37</v>
      </c>
      <c r="BM4139" s="131" t="s">
        <v>33</v>
      </c>
      <c r="BN4139" s="131" t="e">
        <v>#VALUE!</v>
      </c>
      <c r="BO4139">
        <v>780</v>
      </c>
      <c r="BP4139">
        <v>0</v>
      </c>
    </row>
    <row r="4140" spans="1:68" ht="25.2" x14ac:dyDescent="0.3">
      <c r="A4140" s="1"/>
      <c r="B4140" s="47">
        <v>3779</v>
      </c>
      <c r="C4140" s="45">
        <v>1050083</v>
      </c>
      <c r="D4140" s="29"/>
      <c r="E4140" s="29"/>
      <c r="F4140" s="31" t="s">
        <v>3346</v>
      </c>
      <c r="G4140" s="29" t="s">
        <v>31</v>
      </c>
      <c r="H4140" s="29"/>
      <c r="I4140" s="148" t="s">
        <v>33</v>
      </c>
      <c r="J4140" s="147" t="s">
        <v>33</v>
      </c>
      <c r="K4140" s="148" t="e">
        <v>#N/A</v>
      </c>
      <c r="L4140" s="148" t="s">
        <v>32</v>
      </c>
      <c r="M4140" s="147">
        <v>42551</v>
      </c>
      <c r="N4140" s="29" t="str">
        <f t="shared" si="899"/>
        <v/>
      </c>
      <c r="O4140" s="29" t="str">
        <f t="shared" si="900"/>
        <v/>
      </c>
      <c r="P4140" s="29" t="str">
        <f t="shared" si="901"/>
        <v/>
      </c>
      <c r="Q4140" s="29" t="str">
        <f t="shared" si="892"/>
        <v/>
      </c>
      <c r="R4140" s="29" t="str">
        <f t="shared" si="893"/>
        <v/>
      </c>
      <c r="S4140" s="29" t="str">
        <f t="shared" si="894"/>
        <v/>
      </c>
      <c r="T4140" s="29" t="str">
        <f t="shared" si="895"/>
        <v/>
      </c>
      <c r="U4140" s="29"/>
      <c r="V4140" s="29"/>
      <c r="W4140" s="38" t="s">
        <v>3180</v>
      </c>
      <c r="X4140" s="29" t="s">
        <v>158</v>
      </c>
      <c r="Y4140" s="146">
        <v>3440</v>
      </c>
      <c r="Z4140" s="33">
        <v>4403</v>
      </c>
      <c r="AA4140" s="34">
        <f t="shared" si="896"/>
        <v>0.28000000000000003</v>
      </c>
      <c r="AB4140" s="33">
        <f t="shared" si="897"/>
        <v>4403</v>
      </c>
      <c r="AC4140" s="34">
        <f t="shared" si="898"/>
        <v>0.27994182791374095</v>
      </c>
      <c r="AD4140" s="145">
        <f t="shared" si="891"/>
        <v>3669.1669999999999</v>
      </c>
      <c r="AE4140" s="105">
        <v>2866.6669999999999</v>
      </c>
      <c r="AF4140" s="34" t="s">
        <v>36</v>
      </c>
      <c r="AG4140" s="34" t="s">
        <v>36</v>
      </c>
      <c r="AH4140" s="34" t="s">
        <v>36</v>
      </c>
      <c r="AI4140" s="29">
        <v>0.56399999999999995</v>
      </c>
      <c r="AJ4140" s="29">
        <v>1.375E-2</v>
      </c>
      <c r="AK4140" s="29">
        <v>0</v>
      </c>
      <c r="AL4140" s="29">
        <v>0</v>
      </c>
      <c r="AM4140" s="29" t="s">
        <v>28</v>
      </c>
      <c r="AN4140" s="44" t="s">
        <v>27</v>
      </c>
      <c r="AO4140" s="29" t="s">
        <v>28</v>
      </c>
      <c r="AP4140" s="29">
        <v>1</v>
      </c>
      <c r="AQ4140" s="29"/>
      <c r="AR4140" s="29"/>
      <c r="AS4140" s="29"/>
      <c r="AT4140" s="29"/>
      <c r="AU4140" s="144"/>
      <c r="AV4140" s="36" t="s">
        <v>28</v>
      </c>
      <c r="AW4140" s="102">
        <v>42551</v>
      </c>
      <c r="AX4140" s="129" t="s">
        <v>33</v>
      </c>
      <c r="AY4140" s="106">
        <v>7</v>
      </c>
      <c r="BD4140" t="s">
        <v>1724</v>
      </c>
      <c r="BE4140" t="e">
        <v>#N/A</v>
      </c>
      <c r="BF4140">
        <v>0</v>
      </c>
      <c r="BH4140" t="str">
        <f t="shared" si="902"/>
        <v/>
      </c>
      <c r="BJ4140" t="str">
        <f t="shared" si="903"/>
        <v>OK</v>
      </c>
      <c r="BK4140" s="130" t="s">
        <v>5302</v>
      </c>
      <c r="BL4140" s="130" t="e">
        <v>#VALUE!</v>
      </c>
      <c r="BM4140" s="131" t="s">
        <v>33</v>
      </c>
      <c r="BN4140" s="131" t="e">
        <v>#VALUE!</v>
      </c>
      <c r="BO4140" t="e">
        <v>#N/A</v>
      </c>
      <c r="BP4140">
        <v>0</v>
      </c>
    </row>
    <row r="4141" spans="1:68" ht="25.2" x14ac:dyDescent="0.3">
      <c r="A4141" s="1"/>
      <c r="B4141" s="47">
        <v>3780</v>
      </c>
      <c r="C4141" s="45">
        <v>1051373</v>
      </c>
      <c r="D4141" s="29"/>
      <c r="E4141" s="29"/>
      <c r="F4141" s="31" t="s">
        <v>3347</v>
      </c>
      <c r="G4141" s="29" t="s">
        <v>31</v>
      </c>
      <c r="H4141" s="29"/>
      <c r="I4141" s="148" t="s">
        <v>33</v>
      </c>
      <c r="J4141" s="147" t="s">
        <v>33</v>
      </c>
      <c r="K4141" s="148" t="e">
        <v>#N/A</v>
      </c>
      <c r="L4141" s="148" t="s">
        <v>32</v>
      </c>
      <c r="M4141" s="147">
        <v>42551</v>
      </c>
      <c r="N4141" s="29" t="str">
        <f t="shared" si="899"/>
        <v/>
      </c>
      <c r="O4141" s="29" t="str">
        <f t="shared" si="900"/>
        <v/>
      </c>
      <c r="P4141" s="29" t="str">
        <f t="shared" si="901"/>
        <v/>
      </c>
      <c r="Q4141" s="29" t="str">
        <f t="shared" si="892"/>
        <v/>
      </c>
      <c r="R4141" s="29" t="str">
        <f t="shared" si="893"/>
        <v/>
      </c>
      <c r="S4141" s="29" t="str">
        <f t="shared" si="894"/>
        <v/>
      </c>
      <c r="T4141" s="29" t="str">
        <f t="shared" si="895"/>
        <v/>
      </c>
      <c r="U4141" s="29"/>
      <c r="V4141" s="29"/>
      <c r="W4141" s="38" t="s">
        <v>3180</v>
      </c>
      <c r="X4141" s="29" t="s">
        <v>158</v>
      </c>
      <c r="Y4141" s="146">
        <v>3858</v>
      </c>
      <c r="Z4141" s="33">
        <v>4938</v>
      </c>
      <c r="AA4141" s="34">
        <f t="shared" si="896"/>
        <v>0.28000000000000003</v>
      </c>
      <c r="AB4141" s="33">
        <f t="shared" si="897"/>
        <v>4938</v>
      </c>
      <c r="AC4141" s="34">
        <f t="shared" si="898"/>
        <v>0.27993779160186627</v>
      </c>
      <c r="AD4141" s="145">
        <f t="shared" si="891"/>
        <v>4115</v>
      </c>
      <c r="AE4141" s="105">
        <v>3215</v>
      </c>
      <c r="AF4141" s="34" t="s">
        <v>36</v>
      </c>
      <c r="AG4141" s="34" t="s">
        <v>36</v>
      </c>
      <c r="AH4141" s="34" t="s">
        <v>36</v>
      </c>
      <c r="AI4141" s="29">
        <v>2.6</v>
      </c>
      <c r="AJ4141" s="29">
        <v>2.742E-2</v>
      </c>
      <c r="AK4141" s="29">
        <v>0</v>
      </c>
      <c r="AL4141" s="29">
        <v>0</v>
      </c>
      <c r="AM4141" s="29" t="s">
        <v>28</v>
      </c>
      <c r="AN4141" s="44" t="s">
        <v>27</v>
      </c>
      <c r="AO4141" s="29" t="s">
        <v>28</v>
      </c>
      <c r="AP4141" s="29">
        <v>35</v>
      </c>
      <c r="AQ4141" s="29"/>
      <c r="AR4141" s="29"/>
      <c r="AS4141" s="29"/>
      <c r="AT4141" s="29"/>
      <c r="AU4141" s="144"/>
      <c r="AV4141" s="36" t="s">
        <v>28</v>
      </c>
      <c r="AW4141" s="102">
        <v>42551</v>
      </c>
      <c r="AX4141" s="129" t="s">
        <v>33</v>
      </c>
      <c r="AY4141" s="106">
        <v>35</v>
      </c>
      <c r="BD4141" t="s">
        <v>1724</v>
      </c>
      <c r="BE4141" t="s">
        <v>4633</v>
      </c>
      <c r="BF4141" t="s">
        <v>4747</v>
      </c>
      <c r="BH4141" t="str">
        <f t="shared" si="902"/>
        <v/>
      </c>
      <c r="BJ4141" t="str">
        <f t="shared" si="903"/>
        <v>OK</v>
      </c>
      <c r="BK4141" s="130" t="s">
        <v>5302</v>
      </c>
      <c r="BL4141" s="130" t="e">
        <v>#VALUE!</v>
      </c>
      <c r="BM4141" s="131" t="s">
        <v>33</v>
      </c>
      <c r="BN4141" s="131" t="e">
        <v>#VALUE!</v>
      </c>
      <c r="BO4141" t="e">
        <v>#N/A</v>
      </c>
      <c r="BP4141">
        <v>0</v>
      </c>
    </row>
    <row r="4142" spans="1:68" ht="25.2" x14ac:dyDescent="0.3">
      <c r="A4142" s="1"/>
      <c r="B4142" s="47">
        <v>3781</v>
      </c>
      <c r="C4142" s="45">
        <v>1051425</v>
      </c>
      <c r="D4142" s="29"/>
      <c r="E4142" s="29"/>
      <c r="F4142" s="31" t="s">
        <v>3348</v>
      </c>
      <c r="G4142" s="29" t="s">
        <v>31</v>
      </c>
      <c r="H4142" s="29"/>
      <c r="I4142" s="148" t="s">
        <v>33</v>
      </c>
      <c r="J4142" s="147" t="s">
        <v>33</v>
      </c>
      <c r="K4142" s="148" t="e">
        <v>#N/A</v>
      </c>
      <c r="L4142" s="148" t="s">
        <v>32</v>
      </c>
      <c r="M4142" s="147">
        <v>42551</v>
      </c>
      <c r="N4142" s="29" t="str">
        <f t="shared" si="899"/>
        <v/>
      </c>
      <c r="O4142" s="29" t="str">
        <f t="shared" si="900"/>
        <v/>
      </c>
      <c r="P4142" s="29" t="str">
        <f t="shared" si="901"/>
        <v/>
      </c>
      <c r="Q4142" s="29" t="str">
        <f t="shared" si="892"/>
        <v/>
      </c>
      <c r="R4142" s="29" t="str">
        <f t="shared" si="893"/>
        <v/>
      </c>
      <c r="S4142" s="29" t="str">
        <f t="shared" si="894"/>
        <v/>
      </c>
      <c r="T4142" s="29" t="str">
        <f t="shared" si="895"/>
        <v/>
      </c>
      <c r="U4142" s="29"/>
      <c r="V4142" s="29"/>
      <c r="W4142" s="38" t="s">
        <v>3180</v>
      </c>
      <c r="X4142" s="29" t="s">
        <v>158</v>
      </c>
      <c r="Y4142" s="146">
        <v>1848</v>
      </c>
      <c r="Z4142" s="33">
        <v>2366</v>
      </c>
      <c r="AA4142" s="34">
        <f t="shared" si="896"/>
        <v>0.28000000000000003</v>
      </c>
      <c r="AB4142" s="33">
        <f t="shared" si="897"/>
        <v>2366</v>
      </c>
      <c r="AC4142" s="34">
        <f t="shared" si="898"/>
        <v>0.28030324675324669</v>
      </c>
      <c r="AD4142" s="145">
        <f t="shared" si="891"/>
        <v>1971.6669999999999</v>
      </c>
      <c r="AE4142" s="105">
        <v>1540</v>
      </c>
      <c r="AF4142" s="34" t="s">
        <v>36</v>
      </c>
      <c r="AG4142" s="34" t="s">
        <v>36</v>
      </c>
      <c r="AH4142" s="34" t="s">
        <v>36</v>
      </c>
      <c r="AI4142" s="29">
        <v>0.45</v>
      </c>
      <c r="AJ4142" s="29">
        <v>1E-4</v>
      </c>
      <c r="AK4142" s="29">
        <v>0</v>
      </c>
      <c r="AL4142" s="29">
        <v>0</v>
      </c>
      <c r="AM4142" s="29" t="s">
        <v>28</v>
      </c>
      <c r="AN4142" s="44" t="s">
        <v>27</v>
      </c>
      <c r="AO4142" s="29" t="s">
        <v>28</v>
      </c>
      <c r="AP4142" s="29">
        <v>1</v>
      </c>
      <c r="AQ4142" s="29"/>
      <c r="AR4142" s="29"/>
      <c r="AS4142" s="29"/>
      <c r="AT4142" s="29"/>
      <c r="AU4142" s="144"/>
      <c r="AV4142" s="36" t="s">
        <v>28</v>
      </c>
      <c r="AW4142" s="102">
        <v>42551</v>
      </c>
      <c r="AX4142" s="129" t="s">
        <v>33</v>
      </c>
      <c r="AY4142" s="106">
        <v>32</v>
      </c>
      <c r="BD4142" t="s">
        <v>4706</v>
      </c>
      <c r="BE4142" t="s">
        <v>4706</v>
      </c>
      <c r="BF4142" t="s">
        <v>4747</v>
      </c>
      <c r="BH4142" t="str">
        <f t="shared" si="902"/>
        <v/>
      </c>
      <c r="BJ4142" t="str">
        <f t="shared" si="903"/>
        <v>OK</v>
      </c>
      <c r="BK4142" s="130" t="s">
        <v>5302</v>
      </c>
      <c r="BL4142" s="130" t="e">
        <v>#VALUE!</v>
      </c>
      <c r="BM4142" s="131" t="s">
        <v>33</v>
      </c>
      <c r="BN4142" s="131" t="e">
        <v>#VALUE!</v>
      </c>
      <c r="BO4142" t="e">
        <v>#N/A</v>
      </c>
      <c r="BP4142">
        <v>0</v>
      </c>
    </row>
    <row r="4143" spans="1:68" ht="25.2" x14ac:dyDescent="0.3">
      <c r="A4143" s="1"/>
      <c r="B4143" s="47">
        <v>3782</v>
      </c>
      <c r="C4143" s="45">
        <v>1051362</v>
      </c>
      <c r="D4143" s="29"/>
      <c r="E4143" s="29"/>
      <c r="F4143" s="31" t="s">
        <v>3349</v>
      </c>
      <c r="G4143" s="29" t="s">
        <v>31</v>
      </c>
      <c r="H4143" s="29"/>
      <c r="I4143" s="148" t="s">
        <v>33</v>
      </c>
      <c r="J4143" s="147" t="s">
        <v>33</v>
      </c>
      <c r="K4143" s="148" t="e">
        <v>#N/A</v>
      </c>
      <c r="L4143" s="148" t="s">
        <v>32</v>
      </c>
      <c r="M4143" s="147">
        <v>42551</v>
      </c>
      <c r="N4143" s="29" t="str">
        <f t="shared" si="899"/>
        <v/>
      </c>
      <c r="O4143" s="29" t="str">
        <f t="shared" si="900"/>
        <v/>
      </c>
      <c r="P4143" s="29" t="str">
        <f t="shared" si="901"/>
        <v/>
      </c>
      <c r="Q4143" s="29" t="str">
        <f t="shared" si="892"/>
        <v/>
      </c>
      <c r="R4143" s="29" t="str">
        <f t="shared" si="893"/>
        <v/>
      </c>
      <c r="S4143" s="29" t="str">
        <f t="shared" si="894"/>
        <v/>
      </c>
      <c r="T4143" s="29" t="str">
        <f t="shared" si="895"/>
        <v/>
      </c>
      <c r="U4143" s="29"/>
      <c r="V4143" s="29"/>
      <c r="W4143" s="38" t="s">
        <v>3180</v>
      </c>
      <c r="X4143" s="29" t="s">
        <v>158</v>
      </c>
      <c r="Y4143" s="146">
        <v>838</v>
      </c>
      <c r="Z4143" s="33">
        <v>1073</v>
      </c>
      <c r="AA4143" s="34">
        <f t="shared" si="896"/>
        <v>0.28000000000000003</v>
      </c>
      <c r="AB4143" s="33">
        <f t="shared" si="897"/>
        <v>1073</v>
      </c>
      <c r="AC4143" s="34">
        <f t="shared" si="898"/>
        <v>0.28043068278314226</v>
      </c>
      <c r="AD4143" s="145">
        <f t="shared" si="891"/>
        <v>894.16700000000003</v>
      </c>
      <c r="AE4143" s="105">
        <v>698.33299999999997</v>
      </c>
      <c r="AF4143" s="34" t="s">
        <v>36</v>
      </c>
      <c r="AG4143" s="34" t="s">
        <v>36</v>
      </c>
      <c r="AH4143" s="34" t="s">
        <v>36</v>
      </c>
      <c r="AI4143" s="29">
        <v>0.02</v>
      </c>
      <c r="AJ4143" s="29">
        <v>3.5E-4</v>
      </c>
      <c r="AK4143" s="29">
        <v>0</v>
      </c>
      <c r="AL4143" s="29">
        <v>0</v>
      </c>
      <c r="AM4143" s="29" t="s">
        <v>28</v>
      </c>
      <c r="AN4143" s="44" t="s">
        <v>27</v>
      </c>
      <c r="AO4143" s="29" t="s">
        <v>28</v>
      </c>
      <c r="AP4143" s="29">
        <v>1</v>
      </c>
      <c r="AQ4143" s="29"/>
      <c r="AR4143" s="29"/>
      <c r="AS4143" s="29"/>
      <c r="AT4143" s="29"/>
      <c r="AU4143" s="144"/>
      <c r="AV4143" s="36" t="s">
        <v>28</v>
      </c>
      <c r="AW4143" s="102">
        <v>42551</v>
      </c>
      <c r="AX4143" s="129" t="s">
        <v>33</v>
      </c>
      <c r="AY4143" s="106">
        <v>2</v>
      </c>
      <c r="BD4143" t="s">
        <v>4707</v>
      </c>
      <c r="BE4143" t="s">
        <v>4707</v>
      </c>
      <c r="BF4143">
        <v>0</v>
      </c>
      <c r="BH4143" t="str">
        <f t="shared" si="902"/>
        <v/>
      </c>
      <c r="BJ4143" t="str">
        <f t="shared" si="903"/>
        <v>OK</v>
      </c>
      <c r="BK4143" s="130" t="s">
        <v>5302</v>
      </c>
      <c r="BL4143" s="130" t="e">
        <v>#VALUE!</v>
      </c>
      <c r="BM4143" s="131" t="s">
        <v>33</v>
      </c>
      <c r="BN4143" s="131" t="e">
        <v>#VALUE!</v>
      </c>
      <c r="BO4143" t="e">
        <v>#N/A</v>
      </c>
      <c r="BP4143">
        <v>0</v>
      </c>
    </row>
    <row r="4144" spans="1:68" ht="25.2" x14ac:dyDescent="0.3">
      <c r="A4144" s="1"/>
      <c r="B4144" s="47">
        <v>3783</v>
      </c>
      <c r="C4144" s="45">
        <v>1051294</v>
      </c>
      <c r="D4144" s="29"/>
      <c r="E4144" s="29"/>
      <c r="F4144" s="39" t="s">
        <v>3350</v>
      </c>
      <c r="G4144" s="29" t="s">
        <v>61</v>
      </c>
      <c r="H4144" s="70" t="s">
        <v>69</v>
      </c>
      <c r="I4144" s="148" t="s">
        <v>33</v>
      </c>
      <c r="J4144" s="147" t="s">
        <v>33</v>
      </c>
      <c r="K4144" s="148" t="e">
        <v>#N/A</v>
      </c>
      <c r="L4144" s="148" t="s">
        <v>32</v>
      </c>
      <c r="M4144" s="147">
        <v>44047</v>
      </c>
      <c r="N4144" s="29" t="str">
        <f t="shared" si="899"/>
        <v/>
      </c>
      <c r="O4144" s="29" t="str">
        <f t="shared" si="900"/>
        <v/>
      </c>
      <c r="P4144" s="29" t="str">
        <f t="shared" si="901"/>
        <v/>
      </c>
      <c r="Q4144" s="29" t="str">
        <f t="shared" si="892"/>
        <v/>
      </c>
      <c r="R4144" s="29" t="str">
        <f t="shared" si="893"/>
        <v/>
      </c>
      <c r="S4144" s="29" t="str">
        <f t="shared" si="894"/>
        <v/>
      </c>
      <c r="T4144" s="29" t="str">
        <f t="shared" si="895"/>
        <v/>
      </c>
      <c r="U4144" s="29"/>
      <c r="V4144" s="29"/>
      <c r="W4144" s="38" t="s">
        <v>3180</v>
      </c>
      <c r="X4144" s="29" t="s">
        <v>158</v>
      </c>
      <c r="Y4144" s="146">
        <v>7701</v>
      </c>
      <c r="Z4144" s="33">
        <v>8471</v>
      </c>
      <c r="AA4144" s="34">
        <f t="shared" si="896"/>
        <v>0.1</v>
      </c>
      <c r="AB4144" s="33">
        <f t="shared" si="897"/>
        <v>8471</v>
      </c>
      <c r="AC4144" s="34">
        <f t="shared" si="898"/>
        <v>9.9987066614725423E-2</v>
      </c>
      <c r="AD4144" s="145">
        <f t="shared" si="891"/>
        <v>7059.1670000000004</v>
      </c>
      <c r="AE4144" s="105">
        <v>6417.5</v>
      </c>
      <c r="AF4144" s="34" t="s">
        <v>70</v>
      </c>
      <c r="AG4144" s="34" t="s">
        <v>73</v>
      </c>
      <c r="AH4144" s="34" t="s">
        <v>73</v>
      </c>
      <c r="AI4144" s="29">
        <v>9.5000000000000001E-2</v>
      </c>
      <c r="AJ4144" s="29">
        <v>2.2000000000000001E-3</v>
      </c>
      <c r="AK4144" s="29">
        <v>0</v>
      </c>
      <c r="AL4144" s="29">
        <v>0</v>
      </c>
      <c r="AM4144" s="29" t="s">
        <v>27</v>
      </c>
      <c r="AN4144" s="44" t="s">
        <v>27</v>
      </c>
      <c r="AO4144" s="29" t="s">
        <v>27</v>
      </c>
      <c r="AP4144" s="29">
        <v>5</v>
      </c>
      <c r="AQ4144" s="29"/>
      <c r="AR4144" s="29"/>
      <c r="AS4144" s="29"/>
      <c r="AT4144" s="29"/>
      <c r="AU4144" s="144"/>
      <c r="AV4144" s="36" t="s">
        <v>28</v>
      </c>
      <c r="AW4144" s="102">
        <v>42551</v>
      </c>
      <c r="AX4144" s="129" t="s">
        <v>33</v>
      </c>
      <c r="AY4144" s="106">
        <v>82</v>
      </c>
      <c r="BD4144" t="s">
        <v>4708</v>
      </c>
      <c r="BE4144" t="s">
        <v>4709</v>
      </c>
      <c r="BF4144" t="s">
        <v>4759</v>
      </c>
      <c r="BH4144" t="str">
        <f t="shared" si="902"/>
        <v/>
      </c>
      <c r="BJ4144" t="str">
        <f t="shared" si="903"/>
        <v>OK</v>
      </c>
      <c r="BK4144" s="130" t="s">
        <v>5302</v>
      </c>
      <c r="BL4144" s="130" t="e">
        <v>#VALUE!</v>
      </c>
      <c r="BM4144" s="131" t="s">
        <v>33</v>
      </c>
      <c r="BN4144" s="131" t="e">
        <v>#VALUE!</v>
      </c>
      <c r="BO4144" t="e">
        <v>#N/A</v>
      </c>
      <c r="BP4144">
        <v>0</v>
      </c>
    </row>
    <row r="4145" spans="1:68" ht="25.2" x14ac:dyDescent="0.3">
      <c r="A4145" s="1"/>
      <c r="B4145" s="47">
        <v>3784</v>
      </c>
      <c r="C4145" s="45">
        <v>1051295</v>
      </c>
      <c r="D4145" s="29"/>
      <c r="E4145" s="29"/>
      <c r="F4145" s="39" t="s">
        <v>3351</v>
      </c>
      <c r="G4145" s="29" t="s">
        <v>61</v>
      </c>
      <c r="H4145" s="70" t="s">
        <v>69</v>
      </c>
      <c r="I4145" s="148" t="s">
        <v>33</v>
      </c>
      <c r="J4145" s="147" t="s">
        <v>33</v>
      </c>
      <c r="K4145" s="148" t="e">
        <v>#N/A</v>
      </c>
      <c r="L4145" s="148" t="s">
        <v>32</v>
      </c>
      <c r="M4145" s="147">
        <v>44047</v>
      </c>
      <c r="N4145" s="29" t="str">
        <f t="shared" si="899"/>
        <v/>
      </c>
      <c r="O4145" s="29" t="str">
        <f t="shared" si="900"/>
        <v/>
      </c>
      <c r="P4145" s="29" t="str">
        <f t="shared" si="901"/>
        <v/>
      </c>
      <c r="Q4145" s="29" t="str">
        <f t="shared" si="892"/>
        <v/>
      </c>
      <c r="R4145" s="29" t="str">
        <f t="shared" si="893"/>
        <v/>
      </c>
      <c r="S4145" s="29" t="str">
        <f t="shared" si="894"/>
        <v/>
      </c>
      <c r="T4145" s="29" t="str">
        <f t="shared" si="895"/>
        <v/>
      </c>
      <c r="U4145" s="29"/>
      <c r="V4145" s="29"/>
      <c r="W4145" s="38" t="s">
        <v>3180</v>
      </c>
      <c r="X4145" s="29" t="s">
        <v>158</v>
      </c>
      <c r="Y4145" s="146">
        <v>9344</v>
      </c>
      <c r="Z4145" s="33">
        <v>10278</v>
      </c>
      <c r="AA4145" s="34">
        <f t="shared" si="896"/>
        <v>0.1</v>
      </c>
      <c r="AB4145" s="33">
        <f t="shared" si="897"/>
        <v>10278</v>
      </c>
      <c r="AC4145" s="34">
        <f t="shared" si="898"/>
        <v>9.995714469361533E-2</v>
      </c>
      <c r="AD4145" s="145">
        <f t="shared" si="891"/>
        <v>8565</v>
      </c>
      <c r="AE4145" s="105">
        <v>7786.6670000000004</v>
      </c>
      <c r="AF4145" s="34" t="s">
        <v>70</v>
      </c>
      <c r="AG4145" s="34" t="s">
        <v>73</v>
      </c>
      <c r="AH4145" s="34" t="s">
        <v>73</v>
      </c>
      <c r="AI4145" s="29">
        <v>0.154</v>
      </c>
      <c r="AJ4145" s="29">
        <v>2.9999999999999997E-4</v>
      </c>
      <c r="AK4145" s="29">
        <v>0</v>
      </c>
      <c r="AL4145" s="29">
        <v>0</v>
      </c>
      <c r="AM4145" s="29" t="s">
        <v>27</v>
      </c>
      <c r="AN4145" s="44" t="s">
        <v>27</v>
      </c>
      <c r="AO4145" s="29" t="s">
        <v>27</v>
      </c>
      <c r="AP4145" s="29">
        <v>5</v>
      </c>
      <c r="AQ4145" s="29"/>
      <c r="AR4145" s="29"/>
      <c r="AS4145" s="29"/>
      <c r="AT4145" s="29"/>
      <c r="AU4145" s="144"/>
      <c r="AV4145" s="36" t="s">
        <v>28</v>
      </c>
      <c r="AW4145" s="102">
        <v>42551</v>
      </c>
      <c r="AX4145" s="129" t="s">
        <v>33</v>
      </c>
      <c r="AY4145" s="106" t="e">
        <v>#N/A</v>
      </c>
      <c r="BD4145" t="s">
        <v>4708</v>
      </c>
      <c r="BE4145" t="s">
        <v>4709</v>
      </c>
      <c r="BF4145" t="s">
        <v>4759</v>
      </c>
      <c r="BH4145" t="str">
        <f t="shared" si="902"/>
        <v/>
      </c>
      <c r="BJ4145" t="str">
        <f t="shared" si="903"/>
        <v>OK</v>
      </c>
      <c r="BK4145" s="130" t="s">
        <v>5302</v>
      </c>
      <c r="BL4145" s="130" t="e">
        <v>#VALUE!</v>
      </c>
      <c r="BM4145" s="131">
        <v>0</v>
      </c>
      <c r="BN4145" s="131" t="e">
        <v>#DIV/0!</v>
      </c>
      <c r="BO4145" t="e">
        <v>#N/A</v>
      </c>
      <c r="BP4145">
        <v>0</v>
      </c>
    </row>
    <row r="4146" spans="1:68" ht="25.2" x14ac:dyDescent="0.3">
      <c r="A4146" s="1"/>
      <c r="B4146" s="47">
        <v>3785</v>
      </c>
      <c r="C4146" s="45">
        <v>1051296</v>
      </c>
      <c r="D4146" s="29"/>
      <c r="E4146" s="29"/>
      <c r="F4146" s="39" t="s">
        <v>3352</v>
      </c>
      <c r="G4146" s="29" t="s">
        <v>61</v>
      </c>
      <c r="H4146" s="70" t="s">
        <v>69</v>
      </c>
      <c r="I4146" s="148" t="s">
        <v>33</v>
      </c>
      <c r="J4146" s="147" t="s">
        <v>33</v>
      </c>
      <c r="K4146" s="148" t="e">
        <v>#N/A</v>
      </c>
      <c r="L4146" s="148" t="s">
        <v>32</v>
      </c>
      <c r="M4146" s="147">
        <v>44047</v>
      </c>
      <c r="N4146" s="29" t="str">
        <f t="shared" si="899"/>
        <v/>
      </c>
      <c r="O4146" s="29" t="str">
        <f t="shared" si="900"/>
        <v/>
      </c>
      <c r="P4146" s="29" t="str">
        <f t="shared" si="901"/>
        <v/>
      </c>
      <c r="Q4146" s="29" t="str">
        <f t="shared" si="892"/>
        <v/>
      </c>
      <c r="R4146" s="29" t="str">
        <f t="shared" si="893"/>
        <v/>
      </c>
      <c r="S4146" s="29" t="str">
        <f t="shared" si="894"/>
        <v/>
      </c>
      <c r="T4146" s="29" t="str">
        <f t="shared" si="895"/>
        <v/>
      </c>
      <c r="U4146" s="29"/>
      <c r="V4146" s="29"/>
      <c r="W4146" s="38" t="s">
        <v>3180</v>
      </c>
      <c r="X4146" s="29" t="s">
        <v>158</v>
      </c>
      <c r="Y4146" s="146">
        <v>12622</v>
      </c>
      <c r="Z4146" s="33">
        <v>13884</v>
      </c>
      <c r="AA4146" s="34">
        <f t="shared" si="896"/>
        <v>0.1</v>
      </c>
      <c r="AB4146" s="33">
        <f t="shared" si="897"/>
        <v>13884</v>
      </c>
      <c r="AC4146" s="34">
        <f t="shared" si="898"/>
        <v>9.99841895098776E-2</v>
      </c>
      <c r="AD4146" s="145">
        <f t="shared" si="891"/>
        <v>11570</v>
      </c>
      <c r="AE4146" s="105">
        <v>10518.333000000001</v>
      </c>
      <c r="AF4146" s="34" t="s">
        <v>70</v>
      </c>
      <c r="AG4146" s="34" t="s">
        <v>73</v>
      </c>
      <c r="AH4146" s="34" t="s">
        <v>73</v>
      </c>
      <c r="AI4146" s="29">
        <v>0.246</v>
      </c>
      <c r="AJ4146" s="29">
        <v>4.0000000000000002E-4</v>
      </c>
      <c r="AK4146" s="29">
        <v>0</v>
      </c>
      <c r="AL4146" s="29">
        <v>0</v>
      </c>
      <c r="AM4146" s="29" t="s">
        <v>27</v>
      </c>
      <c r="AN4146" s="44" t="s">
        <v>27</v>
      </c>
      <c r="AO4146" s="29" t="s">
        <v>27</v>
      </c>
      <c r="AP4146" s="29">
        <v>10</v>
      </c>
      <c r="AQ4146" s="29"/>
      <c r="AR4146" s="29"/>
      <c r="AS4146" s="29"/>
      <c r="AT4146" s="29"/>
      <c r="AU4146" s="144"/>
      <c r="AV4146" s="36" t="s">
        <v>28</v>
      </c>
      <c r="AW4146" s="102">
        <v>42551</v>
      </c>
      <c r="AX4146" s="129" t="s">
        <v>33</v>
      </c>
      <c r="AY4146" s="106">
        <v>102</v>
      </c>
      <c r="BD4146" t="s">
        <v>4708</v>
      </c>
      <c r="BE4146" t="s">
        <v>4709</v>
      </c>
      <c r="BF4146" t="s">
        <v>4747</v>
      </c>
      <c r="BH4146" t="str">
        <f t="shared" si="902"/>
        <v/>
      </c>
      <c r="BJ4146" t="str">
        <f t="shared" si="903"/>
        <v>OK</v>
      </c>
      <c r="BK4146" s="130" t="s">
        <v>5302</v>
      </c>
      <c r="BL4146" s="130" t="e">
        <v>#VALUE!</v>
      </c>
      <c r="BM4146" s="131" t="s">
        <v>33</v>
      </c>
      <c r="BN4146" s="131" t="e">
        <v>#VALUE!</v>
      </c>
      <c r="BO4146" t="e">
        <v>#N/A</v>
      </c>
      <c r="BP4146">
        <v>0</v>
      </c>
    </row>
    <row r="4147" spans="1:68" ht="25.2" x14ac:dyDescent="0.3">
      <c r="A4147" s="1"/>
      <c r="B4147" s="47">
        <v>3786</v>
      </c>
      <c r="C4147" s="45">
        <v>1051297</v>
      </c>
      <c r="D4147" s="29"/>
      <c r="E4147" s="29"/>
      <c r="F4147" s="39" t="s">
        <v>3353</v>
      </c>
      <c r="G4147" s="29" t="s">
        <v>61</v>
      </c>
      <c r="H4147" s="70" t="s">
        <v>69</v>
      </c>
      <c r="I4147" s="148" t="s">
        <v>33</v>
      </c>
      <c r="J4147" s="147" t="s">
        <v>33</v>
      </c>
      <c r="K4147" s="148" t="e">
        <v>#N/A</v>
      </c>
      <c r="L4147" s="148" t="s">
        <v>32</v>
      </c>
      <c r="M4147" s="147">
        <v>44047</v>
      </c>
      <c r="N4147" s="29" t="str">
        <f t="shared" si="899"/>
        <v/>
      </c>
      <c r="O4147" s="29" t="str">
        <f t="shared" si="900"/>
        <v/>
      </c>
      <c r="P4147" s="29" t="str">
        <f t="shared" si="901"/>
        <v/>
      </c>
      <c r="Q4147" s="29" t="str">
        <f t="shared" si="892"/>
        <v/>
      </c>
      <c r="R4147" s="29" t="str">
        <f t="shared" si="893"/>
        <v/>
      </c>
      <c r="S4147" s="29" t="str">
        <f t="shared" si="894"/>
        <v/>
      </c>
      <c r="T4147" s="29" t="str">
        <f t="shared" si="895"/>
        <v/>
      </c>
      <c r="U4147" s="29"/>
      <c r="V4147" s="29"/>
      <c r="W4147" s="38" t="s">
        <v>3180</v>
      </c>
      <c r="X4147" s="29" t="s">
        <v>158</v>
      </c>
      <c r="Y4147" s="146">
        <v>20840</v>
      </c>
      <c r="Z4147" s="33">
        <v>22924</v>
      </c>
      <c r="AA4147" s="34">
        <f t="shared" si="896"/>
        <v>0.1</v>
      </c>
      <c r="AB4147" s="33">
        <f t="shared" si="897"/>
        <v>22924</v>
      </c>
      <c r="AC4147" s="34">
        <f t="shared" si="898"/>
        <v>9.999995969289889E-2</v>
      </c>
      <c r="AD4147" s="145">
        <f t="shared" si="891"/>
        <v>19103.332999999999</v>
      </c>
      <c r="AE4147" s="105">
        <v>17366.667000000001</v>
      </c>
      <c r="AF4147" s="34" t="s">
        <v>70</v>
      </c>
      <c r="AG4147" s="34" t="s">
        <v>73</v>
      </c>
      <c r="AH4147" s="34" t="s">
        <v>73</v>
      </c>
      <c r="AI4147" s="29">
        <v>0.71</v>
      </c>
      <c r="AJ4147" s="29">
        <v>5.0000000000000001E-4</v>
      </c>
      <c r="AK4147" s="29">
        <v>0</v>
      </c>
      <c r="AL4147" s="29">
        <v>0</v>
      </c>
      <c r="AM4147" s="29" t="s">
        <v>27</v>
      </c>
      <c r="AN4147" s="44" t="s">
        <v>27</v>
      </c>
      <c r="AO4147" s="29" t="s">
        <v>27</v>
      </c>
      <c r="AP4147" s="29">
        <v>5</v>
      </c>
      <c r="AQ4147" s="29"/>
      <c r="AR4147" s="29"/>
      <c r="AS4147" s="29"/>
      <c r="AT4147" s="29"/>
      <c r="AU4147" s="144"/>
      <c r="AV4147" s="36" t="s">
        <v>28</v>
      </c>
      <c r="AW4147" s="102">
        <v>42551</v>
      </c>
      <c r="AX4147" s="129" t="s">
        <v>33</v>
      </c>
      <c r="AY4147" s="106">
        <v>145</v>
      </c>
      <c r="BD4147" t="s">
        <v>4708</v>
      </c>
      <c r="BE4147" t="s">
        <v>4709</v>
      </c>
      <c r="BF4147" t="s">
        <v>4759</v>
      </c>
      <c r="BH4147" t="str">
        <f t="shared" si="902"/>
        <v/>
      </c>
      <c r="BJ4147" t="str">
        <f t="shared" si="903"/>
        <v>OK</v>
      </c>
      <c r="BK4147" s="130" t="s">
        <v>5302</v>
      </c>
      <c r="BL4147" s="130" t="e">
        <v>#VALUE!</v>
      </c>
      <c r="BM4147" s="131" t="s">
        <v>33</v>
      </c>
      <c r="BN4147" s="131" t="e">
        <v>#VALUE!</v>
      </c>
      <c r="BO4147" t="e">
        <v>#N/A</v>
      </c>
      <c r="BP4147">
        <v>0</v>
      </c>
    </row>
    <row r="4148" spans="1:68" ht="25.2" x14ac:dyDescent="0.3">
      <c r="A4148" s="1"/>
      <c r="B4148" s="47">
        <v>3787</v>
      </c>
      <c r="C4148" s="45">
        <v>1053740</v>
      </c>
      <c r="D4148" s="29"/>
      <c r="E4148" s="29"/>
      <c r="F4148" s="31" t="s">
        <v>3354</v>
      </c>
      <c r="G4148" s="29" t="s">
        <v>31</v>
      </c>
      <c r="H4148" s="29"/>
      <c r="I4148" s="148" t="s">
        <v>33</v>
      </c>
      <c r="J4148" s="147" t="s">
        <v>33</v>
      </c>
      <c r="K4148" s="148" t="e">
        <v>#N/A</v>
      </c>
      <c r="L4148" s="148" t="s">
        <v>32</v>
      </c>
      <c r="M4148" s="147">
        <v>42551</v>
      </c>
      <c r="N4148" s="29" t="str">
        <f t="shared" si="899"/>
        <v/>
      </c>
      <c r="O4148" s="29" t="str">
        <f t="shared" si="900"/>
        <v/>
      </c>
      <c r="P4148" s="29" t="str">
        <f t="shared" si="901"/>
        <v/>
      </c>
      <c r="Q4148" s="29" t="str">
        <f t="shared" si="892"/>
        <v/>
      </c>
      <c r="R4148" s="29" t="str">
        <f t="shared" si="893"/>
        <v/>
      </c>
      <c r="S4148" s="29" t="str">
        <f t="shared" si="894"/>
        <v/>
      </c>
      <c r="T4148" s="29" t="str">
        <f t="shared" si="895"/>
        <v/>
      </c>
      <c r="U4148" s="29"/>
      <c r="V4148" s="29"/>
      <c r="W4148" s="38" t="s">
        <v>3180</v>
      </c>
      <c r="X4148" s="29" t="s">
        <v>158</v>
      </c>
      <c r="Y4148" s="146">
        <v>29.61</v>
      </c>
      <c r="Z4148" s="33">
        <v>37.9</v>
      </c>
      <c r="AA4148" s="34">
        <f t="shared" si="896"/>
        <v>0.28000000000000003</v>
      </c>
      <c r="AB4148" s="33">
        <f t="shared" si="897"/>
        <v>37.9</v>
      </c>
      <c r="AC4148" s="34">
        <f t="shared" si="898"/>
        <v>0.27995947315096242</v>
      </c>
      <c r="AD4148" s="145">
        <f t="shared" si="891"/>
        <v>31.582999999999998</v>
      </c>
      <c r="AE4148" s="105">
        <v>24.675000000000001</v>
      </c>
      <c r="AF4148" s="34" t="s">
        <v>36</v>
      </c>
      <c r="AG4148" s="34" t="s">
        <v>36</v>
      </c>
      <c r="AH4148" s="34" t="s">
        <v>36</v>
      </c>
      <c r="AI4148" s="29">
        <v>3.0000000000000001E-3</v>
      </c>
      <c r="AJ4148" s="29">
        <v>1.0000000000000001E-5</v>
      </c>
      <c r="AK4148" s="29">
        <v>0</v>
      </c>
      <c r="AL4148" s="29">
        <v>0</v>
      </c>
      <c r="AM4148" s="29" t="s">
        <v>28</v>
      </c>
      <c r="AN4148" s="44" t="s">
        <v>27</v>
      </c>
      <c r="AO4148" s="29" t="s">
        <v>28</v>
      </c>
      <c r="AP4148" s="29">
        <v>1</v>
      </c>
      <c r="AQ4148" s="29"/>
      <c r="AR4148" s="29"/>
      <c r="AS4148" s="29"/>
      <c r="AT4148" s="29"/>
      <c r="AU4148" s="144"/>
      <c r="AV4148" s="36" t="s">
        <v>28</v>
      </c>
      <c r="AW4148" s="102">
        <v>42551</v>
      </c>
      <c r="AX4148" s="129" t="s">
        <v>33</v>
      </c>
      <c r="AY4148" s="106">
        <v>20</v>
      </c>
      <c r="BD4148" t="s">
        <v>2602</v>
      </c>
      <c r="BE4148" t="s">
        <v>4633</v>
      </c>
      <c r="BF4148" t="s">
        <v>4741</v>
      </c>
      <c r="BH4148" t="str">
        <f t="shared" si="902"/>
        <v/>
      </c>
      <c r="BJ4148" t="str">
        <f t="shared" si="903"/>
        <v>OK</v>
      </c>
      <c r="BK4148" s="130" t="s">
        <v>5302</v>
      </c>
      <c r="BL4148" s="130" t="e">
        <v>#VALUE!</v>
      </c>
      <c r="BM4148" s="131" t="s">
        <v>33</v>
      </c>
      <c r="BN4148" s="131" t="e">
        <v>#VALUE!</v>
      </c>
      <c r="BO4148" t="e">
        <v>#N/A</v>
      </c>
      <c r="BP4148">
        <v>0</v>
      </c>
    </row>
    <row r="4149" spans="1:68" ht="25.2" x14ac:dyDescent="0.3">
      <c r="A4149" s="1"/>
      <c r="B4149" s="47">
        <v>3788</v>
      </c>
      <c r="C4149" s="45">
        <v>1053742</v>
      </c>
      <c r="D4149" s="29"/>
      <c r="E4149" s="29"/>
      <c r="F4149" s="31" t="s">
        <v>3355</v>
      </c>
      <c r="G4149" s="29" t="s">
        <v>31</v>
      </c>
      <c r="H4149" s="29"/>
      <c r="I4149" s="148" t="s">
        <v>33</v>
      </c>
      <c r="J4149" s="147" t="s">
        <v>33</v>
      </c>
      <c r="K4149" s="148" t="e">
        <v>#N/A</v>
      </c>
      <c r="L4149" s="148" t="s">
        <v>32</v>
      </c>
      <c r="M4149" s="147">
        <v>42551</v>
      </c>
      <c r="N4149" s="29" t="str">
        <f t="shared" si="899"/>
        <v/>
      </c>
      <c r="O4149" s="29" t="str">
        <f t="shared" si="900"/>
        <v/>
      </c>
      <c r="P4149" s="29" t="str">
        <f t="shared" si="901"/>
        <v/>
      </c>
      <c r="Q4149" s="29" t="str">
        <f t="shared" si="892"/>
        <v/>
      </c>
      <c r="R4149" s="29" t="str">
        <f t="shared" si="893"/>
        <v/>
      </c>
      <c r="S4149" s="29" t="str">
        <f t="shared" si="894"/>
        <v/>
      </c>
      <c r="T4149" s="29" t="str">
        <f t="shared" si="895"/>
        <v/>
      </c>
      <c r="U4149" s="29"/>
      <c r="V4149" s="29"/>
      <c r="W4149" s="38" t="s">
        <v>3180</v>
      </c>
      <c r="X4149" s="29" t="s">
        <v>158</v>
      </c>
      <c r="Y4149" s="146">
        <v>25.9</v>
      </c>
      <c r="Z4149" s="33">
        <v>33.15</v>
      </c>
      <c r="AA4149" s="34">
        <f t="shared" si="896"/>
        <v>0.28000000000000003</v>
      </c>
      <c r="AB4149" s="33">
        <f t="shared" si="897"/>
        <v>33.15</v>
      </c>
      <c r="AC4149" s="34">
        <f t="shared" si="898"/>
        <v>0.27994254737524915</v>
      </c>
      <c r="AD4149" s="145">
        <f t="shared" si="891"/>
        <v>27.625</v>
      </c>
      <c r="AE4149" s="105">
        <v>21.582999999999998</v>
      </c>
      <c r="AF4149" s="34" t="s">
        <v>36</v>
      </c>
      <c r="AG4149" s="34" t="s">
        <v>36</v>
      </c>
      <c r="AH4149" s="34" t="s">
        <v>36</v>
      </c>
      <c r="AI4149" s="29">
        <v>7.0000000000000001E-3</v>
      </c>
      <c r="AJ4149" s="29">
        <v>1.0000000000000001E-5</v>
      </c>
      <c r="AK4149" s="29">
        <v>0</v>
      </c>
      <c r="AL4149" s="29">
        <v>0</v>
      </c>
      <c r="AM4149" s="29" t="s">
        <v>28</v>
      </c>
      <c r="AN4149" s="44" t="s">
        <v>27</v>
      </c>
      <c r="AO4149" s="29" t="s">
        <v>28</v>
      </c>
      <c r="AP4149" s="29">
        <v>35</v>
      </c>
      <c r="AQ4149" s="29"/>
      <c r="AR4149" s="29"/>
      <c r="AS4149" s="29"/>
      <c r="AT4149" s="29"/>
      <c r="AU4149" s="144"/>
      <c r="AV4149" s="36" t="s">
        <v>28</v>
      </c>
      <c r="AW4149" s="102">
        <v>42551</v>
      </c>
      <c r="AX4149" s="129" t="s">
        <v>33</v>
      </c>
      <c r="AY4149" s="106">
        <v>35</v>
      </c>
      <c r="BD4149" t="s">
        <v>2602</v>
      </c>
      <c r="BE4149" t="s">
        <v>4633</v>
      </c>
      <c r="BF4149" t="s">
        <v>4741</v>
      </c>
      <c r="BH4149" t="str">
        <f t="shared" si="902"/>
        <v/>
      </c>
      <c r="BJ4149" t="str">
        <f t="shared" si="903"/>
        <v>OK</v>
      </c>
      <c r="BK4149" s="130" t="s">
        <v>5302</v>
      </c>
      <c r="BL4149" s="130" t="e">
        <v>#VALUE!</v>
      </c>
      <c r="BM4149" s="131">
        <v>0</v>
      </c>
      <c r="BN4149" s="131" t="e">
        <v>#DIV/0!</v>
      </c>
      <c r="BO4149" t="e">
        <v>#N/A</v>
      </c>
      <c r="BP4149">
        <v>35</v>
      </c>
    </row>
    <row r="4150" spans="1:68" ht="25.2" x14ac:dyDescent="0.3">
      <c r="A4150" s="1"/>
      <c r="B4150" s="47">
        <v>3789</v>
      </c>
      <c r="C4150" s="45">
        <v>1051285</v>
      </c>
      <c r="D4150" s="29"/>
      <c r="E4150" s="29"/>
      <c r="F4150" s="39" t="s">
        <v>3356</v>
      </c>
      <c r="G4150" s="29" t="s">
        <v>61</v>
      </c>
      <c r="H4150" s="70" t="s">
        <v>69</v>
      </c>
      <c r="I4150" s="148" t="s">
        <v>33</v>
      </c>
      <c r="J4150" s="147" t="s">
        <v>33</v>
      </c>
      <c r="K4150" s="148" t="e">
        <v>#N/A</v>
      </c>
      <c r="L4150" s="148" t="s">
        <v>32</v>
      </c>
      <c r="M4150" s="147">
        <v>42551</v>
      </c>
      <c r="N4150" s="29" t="str">
        <f t="shared" si="899"/>
        <v/>
      </c>
      <c r="O4150" s="29" t="str">
        <f t="shared" si="900"/>
        <v/>
      </c>
      <c r="P4150" s="29" t="str">
        <f t="shared" si="901"/>
        <v/>
      </c>
      <c r="Q4150" s="29" t="str">
        <f t="shared" si="892"/>
        <v/>
      </c>
      <c r="R4150" s="29" t="str">
        <f t="shared" si="893"/>
        <v/>
      </c>
      <c r="S4150" s="29" t="str">
        <f t="shared" si="894"/>
        <v/>
      </c>
      <c r="T4150" s="29" t="str">
        <f t="shared" si="895"/>
        <v/>
      </c>
      <c r="U4150" s="29"/>
      <c r="V4150" s="29"/>
      <c r="W4150" s="38" t="s">
        <v>3180</v>
      </c>
      <c r="X4150" s="29" t="s">
        <v>158</v>
      </c>
      <c r="Y4150" s="146">
        <v>85.13</v>
      </c>
      <c r="Z4150" s="33">
        <v>93.64</v>
      </c>
      <c r="AA4150" s="34">
        <f t="shared" si="896"/>
        <v>0.1</v>
      </c>
      <c r="AB4150" s="33">
        <f t="shared" si="897"/>
        <v>93.64</v>
      </c>
      <c r="AC4150" s="34">
        <f t="shared" si="898"/>
        <v>9.9954892729271924E-2</v>
      </c>
      <c r="AD4150" s="145">
        <f t="shared" si="891"/>
        <v>78.033000000000001</v>
      </c>
      <c r="AE4150" s="105">
        <v>70.941999999999993</v>
      </c>
      <c r="AF4150" s="34" t="s">
        <v>70</v>
      </c>
      <c r="AG4150" s="34" t="s">
        <v>73</v>
      </c>
      <c r="AH4150" s="34" t="s">
        <v>73</v>
      </c>
      <c r="AI4150" s="29">
        <v>1.4E-2</v>
      </c>
      <c r="AJ4150" s="29">
        <v>2.0000000000000002E-5</v>
      </c>
      <c r="AK4150" s="29">
        <v>0</v>
      </c>
      <c r="AL4150" s="29">
        <v>0</v>
      </c>
      <c r="AM4150" s="29" t="s">
        <v>27</v>
      </c>
      <c r="AN4150" s="44" t="s">
        <v>27</v>
      </c>
      <c r="AO4150" s="29" t="s">
        <v>27</v>
      </c>
      <c r="AP4150" s="29">
        <v>1</v>
      </c>
      <c r="AQ4150" s="29"/>
      <c r="AR4150" s="29"/>
      <c r="AS4150" s="29"/>
      <c r="AT4150" s="29"/>
      <c r="AU4150" s="144"/>
      <c r="AV4150" s="36" t="s">
        <v>28</v>
      </c>
      <c r="AW4150" s="102">
        <v>42551</v>
      </c>
      <c r="AX4150" s="129" t="s">
        <v>33</v>
      </c>
      <c r="AY4150" s="106" t="e">
        <v>#N/A</v>
      </c>
      <c r="BD4150" t="s">
        <v>1724</v>
      </c>
      <c r="BE4150" t="e">
        <v>#N/A</v>
      </c>
      <c r="BF4150">
        <v>0</v>
      </c>
      <c r="BH4150" t="str">
        <f t="shared" si="902"/>
        <v/>
      </c>
      <c r="BJ4150" t="str">
        <f t="shared" si="903"/>
        <v>OK</v>
      </c>
      <c r="BK4150" s="130" t="s">
        <v>5302</v>
      </c>
      <c r="BL4150" s="130" t="e">
        <v>#VALUE!</v>
      </c>
      <c r="BM4150" s="131" t="s">
        <v>33</v>
      </c>
      <c r="BN4150" s="131" t="e">
        <v>#VALUE!</v>
      </c>
      <c r="BO4150" t="e">
        <v>#N/A</v>
      </c>
      <c r="BP4150">
        <v>0</v>
      </c>
    </row>
    <row r="4151" spans="1:68" ht="25.2" x14ac:dyDescent="0.3">
      <c r="A4151" s="1"/>
      <c r="B4151" s="47">
        <v>3790</v>
      </c>
      <c r="C4151" s="45">
        <v>1053743</v>
      </c>
      <c r="D4151" s="29"/>
      <c r="E4151" s="29"/>
      <c r="F4151" s="31" t="s">
        <v>3357</v>
      </c>
      <c r="G4151" s="29" t="s">
        <v>31</v>
      </c>
      <c r="H4151" s="70" t="s">
        <v>4779</v>
      </c>
      <c r="I4151" s="148" t="s">
        <v>33</v>
      </c>
      <c r="J4151" s="147" t="s">
        <v>33</v>
      </c>
      <c r="K4151" s="148" t="e">
        <v>#N/A</v>
      </c>
      <c r="L4151" s="148" t="s">
        <v>32</v>
      </c>
      <c r="M4151" s="147">
        <v>42551</v>
      </c>
      <c r="N4151" s="29" t="str">
        <f t="shared" si="899"/>
        <v/>
      </c>
      <c r="O4151" s="29" t="str">
        <f t="shared" si="900"/>
        <v/>
      </c>
      <c r="P4151" s="29" t="str">
        <f t="shared" si="901"/>
        <v/>
      </c>
      <c r="Q4151" s="29" t="str">
        <f t="shared" si="892"/>
        <v/>
      </c>
      <c r="R4151" s="29" t="str">
        <f t="shared" si="893"/>
        <v/>
      </c>
      <c r="S4151" s="29" t="str">
        <f t="shared" si="894"/>
        <v/>
      </c>
      <c r="T4151" s="29" t="str">
        <f t="shared" si="895"/>
        <v/>
      </c>
      <c r="U4151" s="29"/>
      <c r="V4151" s="29"/>
      <c r="W4151" s="38" t="s">
        <v>3180</v>
      </c>
      <c r="X4151" s="29" t="s">
        <v>158</v>
      </c>
      <c r="Y4151" s="146">
        <v>33.31</v>
      </c>
      <c r="Z4151" s="33">
        <v>42.64</v>
      </c>
      <c r="AA4151" s="34">
        <f t="shared" si="896"/>
        <v>0.28000000000000003</v>
      </c>
      <c r="AB4151" s="33">
        <f t="shared" si="897"/>
        <v>42.64</v>
      </c>
      <c r="AC4151" s="34">
        <f t="shared" si="898"/>
        <v>0.28009943079472593</v>
      </c>
      <c r="AD4151" s="145">
        <f t="shared" si="891"/>
        <v>35.533000000000001</v>
      </c>
      <c r="AE4151" s="105">
        <v>27.757999999999999</v>
      </c>
      <c r="AF4151" s="34" t="s">
        <v>36</v>
      </c>
      <c r="AG4151" s="34" t="s">
        <v>36</v>
      </c>
      <c r="AH4151" s="34" t="s">
        <v>36</v>
      </c>
      <c r="AI4151" s="29">
        <v>8.9999999999999993E-3</v>
      </c>
      <c r="AJ4151" s="29">
        <v>1.0000000000000001E-5</v>
      </c>
      <c r="AK4151" s="29">
        <v>20</v>
      </c>
      <c r="AL4151" s="29">
        <v>0</v>
      </c>
      <c r="AM4151" s="29" t="s">
        <v>28</v>
      </c>
      <c r="AN4151" s="158" t="s">
        <v>28</v>
      </c>
      <c r="AO4151" s="29" t="s">
        <v>28</v>
      </c>
      <c r="AP4151" s="29">
        <v>35</v>
      </c>
      <c r="AQ4151" s="29"/>
      <c r="AR4151" s="29"/>
      <c r="AS4151" s="29"/>
      <c r="AT4151" s="29"/>
      <c r="AU4151" s="144"/>
      <c r="AV4151" s="36" t="s">
        <v>28</v>
      </c>
      <c r="AW4151" s="102">
        <v>42551</v>
      </c>
      <c r="AX4151" s="129" t="s">
        <v>33</v>
      </c>
      <c r="AY4151" s="106" t="e">
        <v>#N/A</v>
      </c>
      <c r="BD4151" t="s">
        <v>2602</v>
      </c>
      <c r="BE4151" t="s">
        <v>4633</v>
      </c>
      <c r="BF4151" t="s">
        <v>4740</v>
      </c>
      <c r="BH4151" t="str">
        <f t="shared" si="902"/>
        <v>AV</v>
      </c>
      <c r="BJ4151" t="str">
        <f t="shared" si="903"/>
        <v>OK</v>
      </c>
      <c r="BK4151" s="130">
        <v>42.64</v>
      </c>
      <c r="BL4151" s="130" t="s">
        <v>37</v>
      </c>
      <c r="BM4151" s="131" t="s">
        <v>33</v>
      </c>
      <c r="BN4151" s="131" t="e">
        <v>#VALUE!</v>
      </c>
      <c r="BO4151">
        <v>42.64</v>
      </c>
      <c r="BP4151">
        <v>0</v>
      </c>
    </row>
    <row r="4152" spans="1:68" ht="25.2" x14ac:dyDescent="0.3">
      <c r="A4152" s="1"/>
      <c r="B4152" s="47">
        <v>3791</v>
      </c>
      <c r="C4152" s="45">
        <v>1051286</v>
      </c>
      <c r="D4152" s="29"/>
      <c r="E4152" s="29"/>
      <c r="F4152" s="39" t="s">
        <v>3358</v>
      </c>
      <c r="G4152" s="29" t="s">
        <v>61</v>
      </c>
      <c r="H4152" s="70" t="s">
        <v>69</v>
      </c>
      <c r="I4152" s="148" t="s">
        <v>33</v>
      </c>
      <c r="J4152" s="147" t="s">
        <v>33</v>
      </c>
      <c r="K4152" s="148" t="e">
        <v>#N/A</v>
      </c>
      <c r="L4152" s="148" t="s">
        <v>32</v>
      </c>
      <c r="M4152" s="147">
        <v>42551</v>
      </c>
      <c r="N4152" s="29" t="str">
        <f t="shared" si="899"/>
        <v/>
      </c>
      <c r="O4152" s="29" t="str">
        <f t="shared" si="900"/>
        <v/>
      </c>
      <c r="P4152" s="29" t="str">
        <f t="shared" si="901"/>
        <v/>
      </c>
      <c r="Q4152" s="29" t="str">
        <f t="shared" si="892"/>
        <v/>
      </c>
      <c r="R4152" s="29" t="str">
        <f t="shared" si="893"/>
        <v/>
      </c>
      <c r="S4152" s="29" t="str">
        <f t="shared" si="894"/>
        <v/>
      </c>
      <c r="T4152" s="29" t="str">
        <f t="shared" si="895"/>
        <v/>
      </c>
      <c r="U4152" s="29"/>
      <c r="V4152" s="29"/>
      <c r="W4152" s="38" t="s">
        <v>3180</v>
      </c>
      <c r="X4152" s="29" t="s">
        <v>158</v>
      </c>
      <c r="Y4152" s="146">
        <v>122.15</v>
      </c>
      <c r="Z4152" s="33">
        <v>134.37</v>
      </c>
      <c r="AA4152" s="34">
        <f t="shared" si="896"/>
        <v>0.1</v>
      </c>
      <c r="AB4152" s="33">
        <f t="shared" si="897"/>
        <v>134.37</v>
      </c>
      <c r="AC4152" s="34">
        <f t="shared" si="898"/>
        <v>0.10003733102797854</v>
      </c>
      <c r="AD4152" s="145">
        <f t="shared" si="891"/>
        <v>111.97499999999999</v>
      </c>
      <c r="AE4152" s="105">
        <v>101.792</v>
      </c>
      <c r="AF4152" s="34" t="s">
        <v>70</v>
      </c>
      <c r="AG4152" s="34" t="s">
        <v>73</v>
      </c>
      <c r="AH4152" s="34" t="s">
        <v>73</v>
      </c>
      <c r="AI4152" s="29">
        <v>1.7999999999999999E-2</v>
      </c>
      <c r="AJ4152" s="29">
        <v>2.0000000000000002E-5</v>
      </c>
      <c r="AK4152" s="29">
        <v>0</v>
      </c>
      <c r="AL4152" s="29">
        <v>0</v>
      </c>
      <c r="AM4152" s="29" t="s">
        <v>27</v>
      </c>
      <c r="AN4152" s="44" t="s">
        <v>27</v>
      </c>
      <c r="AO4152" s="29" t="s">
        <v>27</v>
      </c>
      <c r="AP4152" s="29">
        <v>1</v>
      </c>
      <c r="AQ4152" s="29"/>
      <c r="AR4152" s="29"/>
      <c r="AS4152" s="29"/>
      <c r="AT4152" s="29"/>
      <c r="AU4152" s="144"/>
      <c r="AV4152" s="36" t="s">
        <v>28</v>
      </c>
      <c r="AW4152" s="102">
        <v>42551</v>
      </c>
      <c r="AX4152" s="129" t="s">
        <v>33</v>
      </c>
      <c r="AY4152" s="106" t="e">
        <v>#N/A</v>
      </c>
      <c r="BD4152" t="s">
        <v>1724</v>
      </c>
      <c r="BE4152" t="e">
        <v>#N/A</v>
      </c>
      <c r="BF4152">
        <v>0</v>
      </c>
      <c r="BH4152" t="str">
        <f t="shared" si="902"/>
        <v/>
      </c>
      <c r="BJ4152" t="str">
        <f t="shared" si="903"/>
        <v>OK</v>
      </c>
      <c r="BK4152" s="130" t="s">
        <v>5302</v>
      </c>
      <c r="BL4152" s="130" t="e">
        <v>#VALUE!</v>
      </c>
      <c r="BM4152" s="131" t="s">
        <v>33</v>
      </c>
      <c r="BN4152" s="131" t="e">
        <v>#VALUE!</v>
      </c>
      <c r="BO4152" t="e">
        <v>#N/A</v>
      </c>
      <c r="BP4152">
        <v>0</v>
      </c>
    </row>
    <row r="4153" spans="1:68" ht="25.2" x14ac:dyDescent="0.3">
      <c r="A4153" s="1"/>
      <c r="B4153" s="47">
        <v>3792</v>
      </c>
      <c r="C4153" s="45">
        <v>1053673</v>
      </c>
      <c r="D4153" s="29"/>
      <c r="E4153" s="29"/>
      <c r="F4153" s="31" t="s">
        <v>3359</v>
      </c>
      <c r="G4153" s="29" t="s">
        <v>31</v>
      </c>
      <c r="H4153" s="29"/>
      <c r="I4153" s="148" t="s">
        <v>33</v>
      </c>
      <c r="J4153" s="147" t="s">
        <v>33</v>
      </c>
      <c r="K4153" s="148" t="e">
        <v>#N/A</v>
      </c>
      <c r="L4153" s="148" t="s">
        <v>32</v>
      </c>
      <c r="M4153" s="147">
        <v>42551</v>
      </c>
      <c r="N4153" s="29" t="str">
        <f t="shared" si="899"/>
        <v/>
      </c>
      <c r="O4153" s="29" t="str">
        <f t="shared" si="900"/>
        <v/>
      </c>
      <c r="P4153" s="29" t="str">
        <f t="shared" si="901"/>
        <v/>
      </c>
      <c r="Q4153" s="29" t="str">
        <f t="shared" si="892"/>
        <v/>
      </c>
      <c r="R4153" s="29" t="str">
        <f t="shared" si="893"/>
        <v/>
      </c>
      <c r="S4153" s="29" t="str">
        <f t="shared" si="894"/>
        <v/>
      </c>
      <c r="T4153" s="29" t="str">
        <f t="shared" si="895"/>
        <v/>
      </c>
      <c r="U4153" s="29"/>
      <c r="V4153" s="29"/>
      <c r="W4153" s="38" t="s">
        <v>3180</v>
      </c>
      <c r="X4153" s="29" t="s">
        <v>158</v>
      </c>
      <c r="Y4153" s="146">
        <v>90.68</v>
      </c>
      <c r="Z4153" s="33">
        <v>116.07</v>
      </c>
      <c r="AA4153" s="34">
        <f t="shared" si="896"/>
        <v>0.28000000000000003</v>
      </c>
      <c r="AB4153" s="33">
        <f t="shared" si="897"/>
        <v>116.07</v>
      </c>
      <c r="AC4153" s="34">
        <f t="shared" si="898"/>
        <v>0.27998994269985578</v>
      </c>
      <c r="AD4153" s="145">
        <f t="shared" si="891"/>
        <v>96.724999999999994</v>
      </c>
      <c r="AE4153" s="105">
        <v>75.566999999999993</v>
      </c>
      <c r="AF4153" s="34" t="s">
        <v>36</v>
      </c>
      <c r="AG4153" s="34" t="s">
        <v>36</v>
      </c>
      <c r="AH4153" s="34" t="s">
        <v>36</v>
      </c>
      <c r="AI4153" s="29">
        <v>4.9000000000000002E-2</v>
      </c>
      <c r="AJ4153" s="29">
        <v>5.9999999999999995E-4</v>
      </c>
      <c r="AK4153" s="29">
        <v>0</v>
      </c>
      <c r="AL4153" s="29">
        <v>0</v>
      </c>
      <c r="AM4153" s="29" t="s">
        <v>28</v>
      </c>
      <c r="AN4153" s="44" t="s">
        <v>27</v>
      </c>
      <c r="AO4153" s="29" t="s">
        <v>28</v>
      </c>
      <c r="AP4153" s="29">
        <v>1</v>
      </c>
      <c r="AQ4153" s="29"/>
      <c r="AR4153" s="29"/>
      <c r="AS4153" s="29"/>
      <c r="AT4153" s="29"/>
      <c r="AU4153" s="144"/>
      <c r="AV4153" s="36" t="s">
        <v>28</v>
      </c>
      <c r="AW4153" s="102">
        <v>42551</v>
      </c>
      <c r="AX4153" s="129" t="s">
        <v>33</v>
      </c>
      <c r="AY4153" s="106">
        <v>59</v>
      </c>
      <c r="BD4153" t="s">
        <v>2602</v>
      </c>
      <c r="BE4153" t="s">
        <v>2602</v>
      </c>
      <c r="BF4153" t="s">
        <v>4741</v>
      </c>
      <c r="BH4153" t="str">
        <f t="shared" si="902"/>
        <v/>
      </c>
      <c r="BJ4153" t="str">
        <f t="shared" si="903"/>
        <v>OK</v>
      </c>
      <c r="BK4153" s="130" t="s">
        <v>5302</v>
      </c>
      <c r="BL4153" s="130" t="e">
        <v>#VALUE!</v>
      </c>
      <c r="BM4153" s="131" t="s">
        <v>33</v>
      </c>
      <c r="BN4153" s="131" t="e">
        <v>#VALUE!</v>
      </c>
      <c r="BO4153" t="e">
        <v>#N/A</v>
      </c>
      <c r="BP4153">
        <v>0</v>
      </c>
    </row>
    <row r="4154" spans="1:68" ht="25.2" x14ac:dyDescent="0.3">
      <c r="A4154" s="1"/>
      <c r="B4154" s="47">
        <v>3793</v>
      </c>
      <c r="C4154" s="45">
        <v>1051283</v>
      </c>
      <c r="D4154" s="29"/>
      <c r="E4154" s="29"/>
      <c r="F4154" s="31" t="s">
        <v>3360</v>
      </c>
      <c r="G4154" s="29" t="s">
        <v>31</v>
      </c>
      <c r="H4154" s="29"/>
      <c r="I4154" s="148" t="s">
        <v>33</v>
      </c>
      <c r="J4154" s="147" t="s">
        <v>33</v>
      </c>
      <c r="K4154" s="148" t="e">
        <v>#N/A</v>
      </c>
      <c r="L4154" s="148" t="s">
        <v>32</v>
      </c>
      <c r="M4154" s="147">
        <v>42551</v>
      </c>
      <c r="N4154" s="29" t="str">
        <f t="shared" si="899"/>
        <v/>
      </c>
      <c r="O4154" s="29" t="str">
        <f t="shared" si="900"/>
        <v/>
      </c>
      <c r="P4154" s="29" t="str">
        <f t="shared" si="901"/>
        <v/>
      </c>
      <c r="Q4154" s="29" t="str">
        <f t="shared" si="892"/>
        <v/>
      </c>
      <c r="R4154" s="29" t="str">
        <f t="shared" si="893"/>
        <v/>
      </c>
      <c r="S4154" s="29" t="str">
        <f t="shared" si="894"/>
        <v/>
      </c>
      <c r="T4154" s="29" t="str">
        <f t="shared" si="895"/>
        <v/>
      </c>
      <c r="U4154" s="29"/>
      <c r="V4154" s="29"/>
      <c r="W4154" s="38" t="s">
        <v>3180</v>
      </c>
      <c r="X4154" s="29" t="s">
        <v>158</v>
      </c>
      <c r="Y4154" s="146">
        <v>120.3</v>
      </c>
      <c r="Z4154" s="33">
        <v>153.97999999999999</v>
      </c>
      <c r="AA4154" s="34">
        <f t="shared" si="896"/>
        <v>0.28000000000000003</v>
      </c>
      <c r="AB4154" s="33">
        <f t="shared" si="897"/>
        <v>153.97999999999999</v>
      </c>
      <c r="AC4154" s="34">
        <f t="shared" si="898"/>
        <v>0.27997007481296765</v>
      </c>
      <c r="AD4154" s="145">
        <f t="shared" si="891"/>
        <v>128.31700000000001</v>
      </c>
      <c r="AE4154" s="105">
        <v>100.25</v>
      </c>
      <c r="AF4154" s="34" t="s">
        <v>36</v>
      </c>
      <c r="AG4154" s="34" t="s">
        <v>36</v>
      </c>
      <c r="AH4154" s="34" t="s">
        <v>36</v>
      </c>
      <c r="AI4154" s="29">
        <v>1.7999999999999999E-2</v>
      </c>
      <c r="AJ4154" s="29">
        <v>1.0000000000000001E-5</v>
      </c>
      <c r="AK4154" s="29">
        <v>0</v>
      </c>
      <c r="AL4154" s="29">
        <v>0</v>
      </c>
      <c r="AM4154" s="29" t="s">
        <v>28</v>
      </c>
      <c r="AN4154" s="44" t="s">
        <v>27</v>
      </c>
      <c r="AO4154" s="29" t="s">
        <v>28</v>
      </c>
      <c r="AP4154" s="29">
        <v>10</v>
      </c>
      <c r="AQ4154" s="29"/>
      <c r="AR4154" s="29"/>
      <c r="AS4154" s="29"/>
      <c r="AT4154" s="29"/>
      <c r="AU4154" s="144"/>
      <c r="AV4154" s="36" t="s">
        <v>28</v>
      </c>
      <c r="AW4154" s="102">
        <v>42551</v>
      </c>
      <c r="AX4154" s="129" t="s">
        <v>33</v>
      </c>
      <c r="AY4154" s="106">
        <v>560</v>
      </c>
      <c r="BD4154" t="s">
        <v>2602</v>
      </c>
      <c r="BE4154" t="s">
        <v>4633</v>
      </c>
      <c r="BF4154" t="s">
        <v>4740</v>
      </c>
      <c r="BH4154" t="str">
        <f t="shared" si="902"/>
        <v/>
      </c>
      <c r="BJ4154" t="str">
        <f t="shared" si="903"/>
        <v>OK</v>
      </c>
      <c r="BK4154" s="130" t="s">
        <v>5302</v>
      </c>
      <c r="BL4154" s="130" t="e">
        <v>#VALUE!</v>
      </c>
      <c r="BM4154" s="131" t="s">
        <v>33</v>
      </c>
      <c r="BN4154" s="131" t="e">
        <v>#VALUE!</v>
      </c>
      <c r="BO4154" t="e">
        <v>#N/A</v>
      </c>
      <c r="BP4154">
        <v>20</v>
      </c>
    </row>
    <row r="4155" spans="1:68" ht="25.2" x14ac:dyDescent="0.3">
      <c r="A4155" s="1"/>
      <c r="B4155" s="47">
        <v>3794</v>
      </c>
      <c r="C4155" s="45">
        <v>1051284</v>
      </c>
      <c r="D4155" s="29"/>
      <c r="E4155" s="29"/>
      <c r="F4155" s="31" t="s">
        <v>3361</v>
      </c>
      <c r="G4155" s="29" t="s">
        <v>31</v>
      </c>
      <c r="H4155" s="29"/>
      <c r="I4155" s="148" t="s">
        <v>33</v>
      </c>
      <c r="J4155" s="147" t="s">
        <v>33</v>
      </c>
      <c r="K4155" s="148" t="e">
        <v>#N/A</v>
      </c>
      <c r="L4155" s="148" t="s">
        <v>32</v>
      </c>
      <c r="M4155" s="147">
        <v>42551</v>
      </c>
      <c r="N4155" s="29" t="str">
        <f t="shared" si="899"/>
        <v/>
      </c>
      <c r="O4155" s="29" t="str">
        <f t="shared" si="900"/>
        <v/>
      </c>
      <c r="P4155" s="29" t="str">
        <f t="shared" si="901"/>
        <v/>
      </c>
      <c r="Q4155" s="29" t="str">
        <f t="shared" si="892"/>
        <v/>
      </c>
      <c r="R4155" s="29" t="str">
        <f t="shared" si="893"/>
        <v/>
      </c>
      <c r="S4155" s="29" t="str">
        <f t="shared" si="894"/>
        <v/>
      </c>
      <c r="T4155" s="29" t="str">
        <f t="shared" si="895"/>
        <v/>
      </c>
      <c r="U4155" s="29"/>
      <c r="V4155" s="29"/>
      <c r="W4155" s="38" t="s">
        <v>3180</v>
      </c>
      <c r="X4155" s="29" t="s">
        <v>158</v>
      </c>
      <c r="Y4155" s="146">
        <v>257.25</v>
      </c>
      <c r="Z4155" s="33">
        <v>329.29</v>
      </c>
      <c r="AA4155" s="34">
        <f t="shared" si="896"/>
        <v>0.28000000000000003</v>
      </c>
      <c r="AB4155" s="33">
        <f t="shared" si="897"/>
        <v>329.29</v>
      </c>
      <c r="AC4155" s="34">
        <f t="shared" si="898"/>
        <v>0.28003731778425661</v>
      </c>
      <c r="AD4155" s="145">
        <f t="shared" si="891"/>
        <v>274.40800000000002</v>
      </c>
      <c r="AE4155" s="105">
        <v>214.375</v>
      </c>
      <c r="AF4155" s="34" t="s">
        <v>36</v>
      </c>
      <c r="AG4155" s="34" t="s">
        <v>36</v>
      </c>
      <c r="AH4155" s="34" t="s">
        <v>36</v>
      </c>
      <c r="AI4155" s="29">
        <v>4.5999999999999999E-2</v>
      </c>
      <c r="AJ4155" s="29">
        <v>1.0000000000000001E-5</v>
      </c>
      <c r="AK4155" s="29">
        <v>0</v>
      </c>
      <c r="AL4155" s="29">
        <v>0</v>
      </c>
      <c r="AM4155" s="29" t="s">
        <v>28</v>
      </c>
      <c r="AN4155" s="44" t="s">
        <v>27</v>
      </c>
      <c r="AO4155" s="29" t="s">
        <v>28</v>
      </c>
      <c r="AP4155" s="29">
        <v>10</v>
      </c>
      <c r="AQ4155" s="29"/>
      <c r="AR4155" s="29"/>
      <c r="AS4155" s="29"/>
      <c r="AT4155" s="29"/>
      <c r="AU4155" s="144"/>
      <c r="AV4155" s="36" t="s">
        <v>28</v>
      </c>
      <c r="AW4155" s="102">
        <v>42551</v>
      </c>
      <c r="AX4155" s="129" t="s">
        <v>33</v>
      </c>
      <c r="AY4155" s="106" t="e">
        <v>#N/A</v>
      </c>
      <c r="BD4155" t="s">
        <v>2602</v>
      </c>
      <c r="BE4155" t="s">
        <v>4633</v>
      </c>
      <c r="BF4155" t="s">
        <v>4741</v>
      </c>
      <c r="BH4155" t="str">
        <f t="shared" si="902"/>
        <v/>
      </c>
      <c r="BJ4155" t="str">
        <f t="shared" si="903"/>
        <v>OK</v>
      </c>
      <c r="BK4155" s="130" t="s">
        <v>5302</v>
      </c>
      <c r="BL4155" s="130" t="e">
        <v>#VALUE!</v>
      </c>
      <c r="BM4155" s="131" t="s">
        <v>33</v>
      </c>
      <c r="BN4155" s="131" t="e">
        <v>#VALUE!</v>
      </c>
      <c r="BO4155" t="e">
        <v>#N/A</v>
      </c>
      <c r="BP4155">
        <v>0</v>
      </c>
    </row>
    <row r="4156" spans="1:68" ht="25.2" x14ac:dyDescent="0.3">
      <c r="A4156" s="1"/>
      <c r="B4156" s="47">
        <v>3795</v>
      </c>
      <c r="C4156" s="45">
        <v>1051287</v>
      </c>
      <c r="D4156" s="29"/>
      <c r="E4156" s="29"/>
      <c r="F4156" s="31" t="s">
        <v>3362</v>
      </c>
      <c r="G4156" s="29" t="s">
        <v>31</v>
      </c>
      <c r="H4156" s="29"/>
      <c r="I4156" s="148" t="s">
        <v>33</v>
      </c>
      <c r="J4156" s="147" t="s">
        <v>33</v>
      </c>
      <c r="K4156" s="148" t="e">
        <v>#N/A</v>
      </c>
      <c r="L4156" s="148" t="s">
        <v>32</v>
      </c>
      <c r="M4156" s="147">
        <v>42551</v>
      </c>
      <c r="N4156" s="29" t="str">
        <f t="shared" si="899"/>
        <v/>
      </c>
      <c r="O4156" s="29" t="str">
        <f t="shared" si="900"/>
        <v/>
      </c>
      <c r="P4156" s="29" t="str">
        <f t="shared" si="901"/>
        <v/>
      </c>
      <c r="Q4156" s="29" t="str">
        <f t="shared" si="892"/>
        <v/>
      </c>
      <c r="R4156" s="29" t="str">
        <f t="shared" si="893"/>
        <v/>
      </c>
      <c r="S4156" s="29" t="str">
        <f t="shared" si="894"/>
        <v/>
      </c>
      <c r="T4156" s="29" t="str">
        <f t="shared" si="895"/>
        <v/>
      </c>
      <c r="U4156" s="29"/>
      <c r="V4156" s="29"/>
      <c r="W4156" s="38" t="s">
        <v>3180</v>
      </c>
      <c r="X4156" s="29" t="s">
        <v>158</v>
      </c>
      <c r="Y4156" s="146">
        <v>460.85</v>
      </c>
      <c r="Z4156" s="33">
        <v>590</v>
      </c>
      <c r="AA4156" s="34">
        <f t="shared" si="896"/>
        <v>0.28000000000000003</v>
      </c>
      <c r="AB4156" s="33">
        <f t="shared" si="897"/>
        <v>590</v>
      </c>
      <c r="AC4156" s="34">
        <f t="shared" si="898"/>
        <v>0.28024278594528723</v>
      </c>
      <c r="AD4156" s="145">
        <f t="shared" si="891"/>
        <v>491.66699999999997</v>
      </c>
      <c r="AE4156" s="105">
        <v>384.04199999999997</v>
      </c>
      <c r="AF4156" s="34" t="s">
        <v>36</v>
      </c>
      <c r="AG4156" s="34" t="s">
        <v>36</v>
      </c>
      <c r="AH4156" s="34" t="s">
        <v>36</v>
      </c>
      <c r="AI4156" s="29">
        <v>0.03</v>
      </c>
      <c r="AJ4156" s="29">
        <v>5.9999999999999995E-4</v>
      </c>
      <c r="AK4156" s="29">
        <v>0</v>
      </c>
      <c r="AL4156" s="29">
        <v>0</v>
      </c>
      <c r="AM4156" s="29" t="s">
        <v>28</v>
      </c>
      <c r="AN4156" s="44" t="s">
        <v>27</v>
      </c>
      <c r="AO4156" s="29" t="s">
        <v>28</v>
      </c>
      <c r="AP4156" s="29">
        <v>1</v>
      </c>
      <c r="AQ4156" s="29"/>
      <c r="AR4156" s="29"/>
      <c r="AS4156" s="29"/>
      <c r="AT4156" s="29"/>
      <c r="AU4156" s="144"/>
      <c r="AV4156" s="36" t="s">
        <v>28</v>
      </c>
      <c r="AW4156" s="102">
        <v>42551</v>
      </c>
      <c r="AX4156" s="129" t="s">
        <v>33</v>
      </c>
      <c r="AY4156" s="106" t="e">
        <v>#N/A</v>
      </c>
      <c r="BD4156" t="s">
        <v>2051</v>
      </c>
      <c r="BE4156" t="s">
        <v>4637</v>
      </c>
      <c r="BF4156">
        <v>0</v>
      </c>
      <c r="BH4156" t="str">
        <f t="shared" si="902"/>
        <v/>
      </c>
      <c r="BJ4156" t="str">
        <f t="shared" si="903"/>
        <v>OK</v>
      </c>
      <c r="BK4156" s="130" t="s">
        <v>5302</v>
      </c>
      <c r="BL4156" s="130" t="e">
        <v>#VALUE!</v>
      </c>
      <c r="BM4156" s="131" t="s">
        <v>33</v>
      </c>
      <c r="BN4156" s="131" t="e">
        <v>#VALUE!</v>
      </c>
      <c r="BO4156" t="e">
        <v>#N/A</v>
      </c>
      <c r="BP4156">
        <v>0</v>
      </c>
    </row>
    <row r="4157" spans="1:68" ht="25.2" x14ac:dyDescent="0.3">
      <c r="A4157" s="1"/>
      <c r="B4157" s="47">
        <v>3796</v>
      </c>
      <c r="C4157" s="45">
        <v>1067838</v>
      </c>
      <c r="D4157" s="29"/>
      <c r="E4157" s="29"/>
      <c r="F4157" s="31" t="s">
        <v>3363</v>
      </c>
      <c r="G4157" s="29" t="s">
        <v>31</v>
      </c>
      <c r="H4157" s="29"/>
      <c r="I4157" s="148" t="s">
        <v>33</v>
      </c>
      <c r="J4157" s="147" t="s">
        <v>33</v>
      </c>
      <c r="K4157" s="148" t="e">
        <v>#N/A</v>
      </c>
      <c r="L4157" s="148" t="s">
        <v>32</v>
      </c>
      <c r="M4157" s="147">
        <v>42551</v>
      </c>
      <c r="N4157" s="29" t="str">
        <f t="shared" si="899"/>
        <v/>
      </c>
      <c r="O4157" s="29" t="str">
        <f t="shared" si="900"/>
        <v/>
      </c>
      <c r="P4157" s="29" t="str">
        <f t="shared" si="901"/>
        <v/>
      </c>
      <c r="Q4157" s="29" t="str">
        <f t="shared" si="892"/>
        <v/>
      </c>
      <c r="R4157" s="29" t="str">
        <f t="shared" si="893"/>
        <v/>
      </c>
      <c r="S4157" s="29" t="str">
        <f t="shared" si="894"/>
        <v/>
      </c>
      <c r="T4157" s="29" t="str">
        <f t="shared" si="895"/>
        <v/>
      </c>
      <c r="U4157" s="29"/>
      <c r="V4157" s="29"/>
      <c r="W4157" s="38" t="s">
        <v>3180</v>
      </c>
      <c r="X4157" s="29" t="s">
        <v>158</v>
      </c>
      <c r="Y4157" s="146">
        <v>45418</v>
      </c>
      <c r="Z4157" s="33">
        <v>58135</v>
      </c>
      <c r="AA4157" s="34">
        <f t="shared" si="896"/>
        <v>0.28000000000000003</v>
      </c>
      <c r="AB4157" s="33">
        <f t="shared" si="897"/>
        <v>58135</v>
      </c>
      <c r="AC4157" s="34">
        <f t="shared" si="898"/>
        <v>0.27999912175788561</v>
      </c>
      <c r="AD4157" s="145">
        <f t="shared" si="891"/>
        <v>48445.832999999999</v>
      </c>
      <c r="AE4157" s="105">
        <v>37848.332999999999</v>
      </c>
      <c r="AF4157" s="34" t="s">
        <v>36</v>
      </c>
      <c r="AG4157" s="34" t="s">
        <v>36</v>
      </c>
      <c r="AH4157" s="34" t="s">
        <v>36</v>
      </c>
      <c r="AI4157" s="29">
        <v>52</v>
      </c>
      <c r="AJ4157" s="29">
        <v>0.23</v>
      </c>
      <c r="AK4157" s="29">
        <v>0</v>
      </c>
      <c r="AL4157" s="29">
        <v>0</v>
      </c>
      <c r="AM4157" s="29" t="s">
        <v>28</v>
      </c>
      <c r="AN4157" s="44" t="s">
        <v>27</v>
      </c>
      <c r="AO4157" s="29" t="s">
        <v>28</v>
      </c>
      <c r="AP4157" s="29">
        <v>1</v>
      </c>
      <c r="AQ4157" s="29"/>
      <c r="AR4157" s="29"/>
      <c r="AS4157" s="29"/>
      <c r="AT4157" s="29"/>
      <c r="AU4157" s="144"/>
      <c r="AV4157" s="36" t="s">
        <v>28</v>
      </c>
      <c r="AW4157" s="102">
        <v>42551</v>
      </c>
      <c r="AX4157" s="129" t="s">
        <v>33</v>
      </c>
      <c r="AY4157" s="106">
        <v>2</v>
      </c>
      <c r="BD4157" t="s">
        <v>1724</v>
      </c>
      <c r="BE4157" t="s">
        <v>4633</v>
      </c>
      <c r="BF4157" t="s">
        <v>4740</v>
      </c>
      <c r="BH4157" t="str">
        <f t="shared" si="902"/>
        <v/>
      </c>
      <c r="BJ4157" t="str">
        <f t="shared" si="903"/>
        <v>OK</v>
      </c>
      <c r="BK4157" s="130" t="s">
        <v>5302</v>
      </c>
      <c r="BL4157" s="130" t="e">
        <v>#VALUE!</v>
      </c>
      <c r="BM4157" s="131" t="s">
        <v>33</v>
      </c>
      <c r="BN4157" s="131" t="e">
        <v>#VALUE!</v>
      </c>
      <c r="BO4157" t="e">
        <v>#N/A</v>
      </c>
      <c r="BP4157">
        <v>0</v>
      </c>
    </row>
    <row r="4158" spans="1:68" ht="25.2" x14ac:dyDescent="0.3">
      <c r="A4158" s="1"/>
      <c r="B4158" s="47">
        <v>3797</v>
      </c>
      <c r="C4158" s="45">
        <v>1051154</v>
      </c>
      <c r="D4158" s="29"/>
      <c r="E4158" s="29"/>
      <c r="F4158" s="31" t="s">
        <v>3364</v>
      </c>
      <c r="G4158" s="29" t="s">
        <v>31</v>
      </c>
      <c r="H4158" s="29"/>
      <c r="I4158" s="148" t="s">
        <v>33</v>
      </c>
      <c r="J4158" s="147" t="s">
        <v>33</v>
      </c>
      <c r="K4158" s="148" t="e">
        <v>#N/A</v>
      </c>
      <c r="L4158" s="148" t="s">
        <v>32</v>
      </c>
      <c r="M4158" s="147">
        <v>42551</v>
      </c>
      <c r="N4158" s="29" t="str">
        <f t="shared" si="899"/>
        <v/>
      </c>
      <c r="O4158" s="29" t="str">
        <f t="shared" si="900"/>
        <v/>
      </c>
      <c r="P4158" s="29" t="str">
        <f t="shared" si="901"/>
        <v/>
      </c>
      <c r="Q4158" s="29" t="str">
        <f t="shared" si="892"/>
        <v/>
      </c>
      <c r="R4158" s="29" t="str">
        <f t="shared" si="893"/>
        <v/>
      </c>
      <c r="S4158" s="29" t="str">
        <f t="shared" si="894"/>
        <v/>
      </c>
      <c r="T4158" s="29" t="str">
        <f t="shared" si="895"/>
        <v/>
      </c>
      <c r="U4158" s="29"/>
      <c r="V4158" s="29"/>
      <c r="W4158" s="38" t="s">
        <v>3180</v>
      </c>
      <c r="X4158" s="29" t="s">
        <v>158</v>
      </c>
      <c r="Y4158" s="146">
        <v>233.18</v>
      </c>
      <c r="Z4158" s="33">
        <v>298.47000000000003</v>
      </c>
      <c r="AA4158" s="34">
        <f t="shared" si="896"/>
        <v>0.28000000000000003</v>
      </c>
      <c r="AB4158" s="33">
        <f t="shared" si="897"/>
        <v>298.47000000000003</v>
      </c>
      <c r="AC4158" s="34">
        <f t="shared" si="898"/>
        <v>0.2799960888651018</v>
      </c>
      <c r="AD4158" s="145">
        <f t="shared" si="891"/>
        <v>248.72499999999999</v>
      </c>
      <c r="AE4158" s="105">
        <v>194.31700000000001</v>
      </c>
      <c r="AF4158" s="34" t="s">
        <v>36</v>
      </c>
      <c r="AG4158" s="34" t="s">
        <v>36</v>
      </c>
      <c r="AH4158" s="34" t="s">
        <v>36</v>
      </c>
      <c r="AI4158" s="29">
        <v>2.1000000000000001E-2</v>
      </c>
      <c r="AJ4158" s="29">
        <v>3.6000000000000002E-4</v>
      </c>
      <c r="AK4158" s="29">
        <v>0</v>
      </c>
      <c r="AL4158" s="29">
        <v>0</v>
      </c>
      <c r="AM4158" s="29" t="s">
        <v>28</v>
      </c>
      <c r="AN4158" s="44" t="s">
        <v>27</v>
      </c>
      <c r="AO4158" s="29" t="s">
        <v>28</v>
      </c>
      <c r="AP4158" s="29">
        <v>1</v>
      </c>
      <c r="AQ4158" s="29"/>
      <c r="AR4158" s="29"/>
      <c r="AS4158" s="29"/>
      <c r="AT4158" s="29"/>
      <c r="AU4158" s="144"/>
      <c r="AV4158" s="36" t="s">
        <v>28</v>
      </c>
      <c r="AW4158" s="102">
        <v>42551</v>
      </c>
      <c r="AX4158" s="129" t="s">
        <v>33</v>
      </c>
      <c r="AY4158" s="106">
        <v>12</v>
      </c>
      <c r="BD4158" t="s">
        <v>1724</v>
      </c>
      <c r="BE4158" t="s">
        <v>4633</v>
      </c>
      <c r="BF4158" t="s">
        <v>4747</v>
      </c>
      <c r="BH4158" t="str">
        <f t="shared" si="902"/>
        <v/>
      </c>
      <c r="BJ4158" t="str">
        <f t="shared" si="903"/>
        <v>OK</v>
      </c>
      <c r="BK4158" s="130" t="s">
        <v>5302</v>
      </c>
      <c r="BL4158" s="130" t="e">
        <v>#VALUE!</v>
      </c>
      <c r="BM4158" s="131" t="s">
        <v>33</v>
      </c>
      <c r="BN4158" s="131" t="e">
        <v>#VALUE!</v>
      </c>
      <c r="BO4158" t="e">
        <v>#N/A</v>
      </c>
      <c r="BP4158">
        <v>0</v>
      </c>
    </row>
    <row r="4159" spans="1:68" ht="25.2" x14ac:dyDescent="0.3">
      <c r="A4159" s="1"/>
      <c r="B4159" s="47">
        <v>3798</v>
      </c>
      <c r="C4159" s="45">
        <v>1051157</v>
      </c>
      <c r="D4159" s="29"/>
      <c r="E4159" s="29"/>
      <c r="F4159" s="31" t="s">
        <v>3365</v>
      </c>
      <c r="G4159" s="37" t="s">
        <v>31</v>
      </c>
      <c r="H4159" s="70" t="s">
        <v>4779</v>
      </c>
      <c r="I4159" s="148" t="s">
        <v>33</v>
      </c>
      <c r="J4159" s="147" t="s">
        <v>33</v>
      </c>
      <c r="K4159" s="148" t="e">
        <v>#N/A</v>
      </c>
      <c r="L4159" s="148" t="s">
        <v>32</v>
      </c>
      <c r="M4159" s="147">
        <v>42551</v>
      </c>
      <c r="N4159" s="29" t="str">
        <f t="shared" si="899"/>
        <v/>
      </c>
      <c r="O4159" s="29" t="str">
        <f t="shared" si="900"/>
        <v/>
      </c>
      <c r="P4159" s="29" t="str">
        <f t="shared" si="901"/>
        <v/>
      </c>
      <c r="Q4159" s="29" t="str">
        <f t="shared" si="892"/>
        <v/>
      </c>
      <c r="R4159" s="29" t="str">
        <f t="shared" si="893"/>
        <v/>
      </c>
      <c r="S4159" s="29" t="str">
        <f t="shared" si="894"/>
        <v/>
      </c>
      <c r="T4159" s="29" t="str">
        <f t="shared" si="895"/>
        <v/>
      </c>
      <c r="U4159" s="29"/>
      <c r="V4159" s="29"/>
      <c r="W4159" s="38" t="s">
        <v>3180</v>
      </c>
      <c r="X4159" s="29" t="s">
        <v>158</v>
      </c>
      <c r="Y4159" s="146">
        <v>233.18</v>
      </c>
      <c r="Z4159" s="33">
        <v>298.47000000000003</v>
      </c>
      <c r="AA4159" s="34">
        <f t="shared" si="896"/>
        <v>0.28000000000000003</v>
      </c>
      <c r="AB4159" s="33">
        <f t="shared" si="897"/>
        <v>298.47000000000003</v>
      </c>
      <c r="AC4159" s="34">
        <f t="shared" si="898"/>
        <v>0.2799960888651018</v>
      </c>
      <c r="AD4159" s="145">
        <f t="shared" ref="AD4159:AD4220" si="904">ROUND(Z4159/1.2,3)</f>
        <v>248.72499999999999</v>
      </c>
      <c r="AE4159" s="105">
        <v>194.31700000000001</v>
      </c>
      <c r="AF4159" s="34" t="s">
        <v>36</v>
      </c>
      <c r="AG4159" s="34" t="s">
        <v>36</v>
      </c>
      <c r="AH4159" s="34" t="s">
        <v>36</v>
      </c>
      <c r="AI4159" s="29">
        <v>2.5999999999999999E-2</v>
      </c>
      <c r="AJ4159" s="29">
        <v>5.4000000000000001E-4</v>
      </c>
      <c r="AK4159" s="29">
        <v>24</v>
      </c>
      <c r="AL4159" s="29">
        <v>0</v>
      </c>
      <c r="AM4159" s="29" t="s">
        <v>28</v>
      </c>
      <c r="AN4159" s="158" t="s">
        <v>28</v>
      </c>
      <c r="AO4159" s="29" t="s">
        <v>28</v>
      </c>
      <c r="AP4159" s="29">
        <v>50</v>
      </c>
      <c r="AQ4159" s="29"/>
      <c r="AR4159" s="29"/>
      <c r="AS4159" s="29"/>
      <c r="AT4159" s="29"/>
      <c r="AU4159" s="144"/>
      <c r="AV4159" s="36" t="s">
        <v>28</v>
      </c>
      <c r="AW4159" s="102">
        <v>42551</v>
      </c>
      <c r="AX4159" s="129" t="s">
        <v>33</v>
      </c>
      <c r="AY4159" s="106">
        <v>51</v>
      </c>
      <c r="BD4159" t="s">
        <v>1724</v>
      </c>
      <c r="BE4159" t="s">
        <v>4633</v>
      </c>
      <c r="BF4159" t="s">
        <v>4747</v>
      </c>
      <c r="BH4159" t="str">
        <f t="shared" si="902"/>
        <v>AV</v>
      </c>
      <c r="BJ4159" t="str">
        <f t="shared" si="903"/>
        <v>OK</v>
      </c>
      <c r="BK4159" s="130">
        <v>298.47000000000003</v>
      </c>
      <c r="BL4159" s="130" t="s">
        <v>37</v>
      </c>
      <c r="BM4159" s="131" t="s">
        <v>33</v>
      </c>
      <c r="BN4159" s="131" t="e">
        <v>#VALUE!</v>
      </c>
      <c r="BO4159">
        <v>298.47000000000003</v>
      </c>
      <c r="BP4159">
        <v>0</v>
      </c>
    </row>
    <row r="4160" spans="1:68" ht="25.2" x14ac:dyDescent="0.3">
      <c r="A4160" s="1"/>
      <c r="B4160" s="47">
        <v>3799</v>
      </c>
      <c r="C4160" s="45">
        <v>1051161</v>
      </c>
      <c r="D4160" s="29"/>
      <c r="E4160" s="29"/>
      <c r="F4160" s="31" t="s">
        <v>3366</v>
      </c>
      <c r="G4160" s="29" t="s">
        <v>31</v>
      </c>
      <c r="H4160" s="29"/>
      <c r="I4160" s="148" t="s">
        <v>33</v>
      </c>
      <c r="J4160" s="147" t="s">
        <v>33</v>
      </c>
      <c r="K4160" s="148" t="e">
        <v>#N/A</v>
      </c>
      <c r="L4160" s="148" t="s">
        <v>32</v>
      </c>
      <c r="M4160" s="147">
        <v>42551</v>
      </c>
      <c r="N4160" s="29" t="str">
        <f t="shared" si="899"/>
        <v/>
      </c>
      <c r="O4160" s="29" t="str">
        <f t="shared" si="900"/>
        <v/>
      </c>
      <c r="P4160" s="29" t="str">
        <f t="shared" si="901"/>
        <v/>
      </c>
      <c r="Q4160" s="29" t="str">
        <f t="shared" si="892"/>
        <v/>
      </c>
      <c r="R4160" s="29" t="str">
        <f t="shared" si="893"/>
        <v/>
      </c>
      <c r="S4160" s="29" t="str">
        <f t="shared" si="894"/>
        <v/>
      </c>
      <c r="T4160" s="29" t="str">
        <f t="shared" si="895"/>
        <v/>
      </c>
      <c r="U4160" s="29"/>
      <c r="V4160" s="29"/>
      <c r="W4160" s="38" t="s">
        <v>3180</v>
      </c>
      <c r="X4160" s="29" t="s">
        <v>158</v>
      </c>
      <c r="Y4160" s="146">
        <v>233.18</v>
      </c>
      <c r="Z4160" s="33">
        <v>298.47000000000003</v>
      </c>
      <c r="AA4160" s="34">
        <f t="shared" si="896"/>
        <v>0.28000000000000003</v>
      </c>
      <c r="AB4160" s="33">
        <f t="shared" si="897"/>
        <v>298.47000000000003</v>
      </c>
      <c r="AC4160" s="34">
        <f t="shared" si="898"/>
        <v>0.2799960888651018</v>
      </c>
      <c r="AD4160" s="145">
        <f t="shared" si="904"/>
        <v>248.72499999999999</v>
      </c>
      <c r="AE4160" s="105">
        <v>194.31700000000001</v>
      </c>
      <c r="AF4160" s="34" t="s">
        <v>36</v>
      </c>
      <c r="AG4160" s="34" t="s">
        <v>36</v>
      </c>
      <c r="AH4160" s="34" t="s">
        <v>36</v>
      </c>
      <c r="AI4160" s="29">
        <v>2.8000000000000001E-2</v>
      </c>
      <c r="AJ4160" s="29">
        <v>5.4000000000000001E-4</v>
      </c>
      <c r="AK4160" s="29">
        <v>0</v>
      </c>
      <c r="AL4160" s="29">
        <v>0</v>
      </c>
      <c r="AM4160" s="29" t="s">
        <v>28</v>
      </c>
      <c r="AN4160" s="44" t="s">
        <v>27</v>
      </c>
      <c r="AO4160" s="29" t="s">
        <v>28</v>
      </c>
      <c r="AP4160" s="29">
        <v>1</v>
      </c>
      <c r="AQ4160" s="29"/>
      <c r="AR4160" s="29"/>
      <c r="AS4160" s="29"/>
      <c r="AT4160" s="29"/>
      <c r="AU4160" s="144"/>
      <c r="AV4160" s="36" t="s">
        <v>28</v>
      </c>
      <c r="AW4160" s="102">
        <v>42551</v>
      </c>
      <c r="AX4160" s="129" t="s">
        <v>33</v>
      </c>
      <c r="AY4160" s="106">
        <v>24</v>
      </c>
      <c r="BD4160" t="s">
        <v>4710</v>
      </c>
      <c r="BE4160" t="s">
        <v>4633</v>
      </c>
      <c r="BF4160">
        <v>0</v>
      </c>
      <c r="BH4160" t="str">
        <f t="shared" si="902"/>
        <v/>
      </c>
      <c r="BJ4160" t="str">
        <f t="shared" si="903"/>
        <v>OK</v>
      </c>
      <c r="BK4160" s="130" t="s">
        <v>5302</v>
      </c>
      <c r="BL4160" s="130" t="e">
        <v>#VALUE!</v>
      </c>
      <c r="BM4160" s="131" t="s">
        <v>33</v>
      </c>
      <c r="BN4160" s="131" t="e">
        <v>#VALUE!</v>
      </c>
      <c r="BO4160" t="e">
        <v>#N/A</v>
      </c>
      <c r="BP4160">
        <v>0</v>
      </c>
    </row>
    <row r="4161" spans="1:68" ht="25.2" x14ac:dyDescent="0.3">
      <c r="A4161" s="1"/>
      <c r="B4161" s="47">
        <v>3800</v>
      </c>
      <c r="C4161" s="45">
        <v>1057724</v>
      </c>
      <c r="D4161" s="29"/>
      <c r="E4161" s="29"/>
      <c r="F4161" s="31" t="s">
        <v>3367</v>
      </c>
      <c r="G4161" s="29" t="s">
        <v>31</v>
      </c>
      <c r="H4161" s="70"/>
      <c r="I4161" s="148" t="s">
        <v>33</v>
      </c>
      <c r="J4161" s="147" t="s">
        <v>33</v>
      </c>
      <c r="K4161" s="148" t="e">
        <v>#N/A</v>
      </c>
      <c r="L4161" s="148" t="s">
        <v>32</v>
      </c>
      <c r="M4161" s="147">
        <v>42551</v>
      </c>
      <c r="N4161" s="29" t="str">
        <f t="shared" si="899"/>
        <v/>
      </c>
      <c r="O4161" s="29" t="str">
        <f t="shared" si="900"/>
        <v/>
      </c>
      <c r="P4161" s="29" t="str">
        <f t="shared" si="901"/>
        <v/>
      </c>
      <c r="Q4161" s="29" t="str">
        <f t="shared" si="892"/>
        <v/>
      </c>
      <c r="R4161" s="29" t="str">
        <f t="shared" si="893"/>
        <v/>
      </c>
      <c r="S4161" s="29" t="str">
        <f t="shared" si="894"/>
        <v/>
      </c>
      <c r="T4161" s="29" t="str">
        <f t="shared" si="895"/>
        <v/>
      </c>
      <c r="U4161" s="29"/>
      <c r="V4161" s="29"/>
      <c r="W4161" s="38" t="s">
        <v>3180</v>
      </c>
      <c r="X4161" s="29" t="s">
        <v>158</v>
      </c>
      <c r="Y4161" s="146">
        <v>797</v>
      </c>
      <c r="Z4161" s="33">
        <v>877</v>
      </c>
      <c r="AA4161" s="34">
        <f t="shared" si="896"/>
        <v>0.1</v>
      </c>
      <c r="AB4161" s="33">
        <f t="shared" si="897"/>
        <v>877</v>
      </c>
      <c r="AC4161" s="34">
        <f t="shared" si="898"/>
        <v>0.10037535740258088</v>
      </c>
      <c r="AD4161" s="145">
        <f t="shared" si="904"/>
        <v>730.83299999999997</v>
      </c>
      <c r="AE4161" s="105">
        <v>664.16700000000003</v>
      </c>
      <c r="AF4161" s="34" t="s">
        <v>36</v>
      </c>
      <c r="AG4161" s="34" t="s">
        <v>36</v>
      </c>
      <c r="AH4161" s="34" t="s">
        <v>36</v>
      </c>
      <c r="AI4161" s="29">
        <v>6.2E-2</v>
      </c>
      <c r="AJ4161" s="29">
        <v>7.2999999999999999E-5</v>
      </c>
      <c r="AK4161" s="29">
        <v>0</v>
      </c>
      <c r="AL4161" s="29">
        <v>0</v>
      </c>
      <c r="AM4161" s="44" t="s">
        <v>27</v>
      </c>
      <c r="AN4161" s="44" t="s">
        <v>27</v>
      </c>
      <c r="AO4161" s="29" t="s">
        <v>27</v>
      </c>
      <c r="AP4161" s="29">
        <v>34</v>
      </c>
      <c r="AQ4161" s="29"/>
      <c r="AR4161" s="29"/>
      <c r="AS4161" s="29"/>
      <c r="AT4161" s="29"/>
      <c r="AU4161" s="144"/>
      <c r="AV4161" s="36" t="s">
        <v>28</v>
      </c>
      <c r="AW4161" s="102">
        <v>42551</v>
      </c>
      <c r="AX4161" s="129" t="s">
        <v>33</v>
      </c>
      <c r="AY4161" s="106" t="e">
        <v>#N/A</v>
      </c>
      <c r="BD4161" t="s">
        <v>1989</v>
      </c>
      <c r="BE4161" t="s">
        <v>4633</v>
      </c>
      <c r="BF4161" t="s">
        <v>4747</v>
      </c>
      <c r="BH4161" t="str">
        <f t="shared" si="902"/>
        <v/>
      </c>
      <c r="BJ4161" t="str">
        <f t="shared" si="903"/>
        <v>OK</v>
      </c>
      <c r="BK4161" s="130" t="s">
        <v>5302</v>
      </c>
      <c r="BL4161" s="130" t="e">
        <v>#VALUE!</v>
      </c>
      <c r="BM4161" s="131">
        <v>0</v>
      </c>
      <c r="BN4161" s="131" t="e">
        <v>#DIV/0!</v>
      </c>
      <c r="BO4161" t="e">
        <v>#N/A</v>
      </c>
      <c r="BP4161">
        <v>0</v>
      </c>
    </row>
    <row r="4162" spans="1:68" ht="25.2" x14ac:dyDescent="0.3">
      <c r="A4162" s="1"/>
      <c r="B4162" s="47">
        <v>3801</v>
      </c>
      <c r="C4162" s="45">
        <v>1057725</v>
      </c>
      <c r="D4162" s="29"/>
      <c r="E4162" s="29"/>
      <c r="F4162" s="31" t="s">
        <v>3368</v>
      </c>
      <c r="G4162" s="29" t="s">
        <v>31</v>
      </c>
      <c r="H4162" s="70" t="s">
        <v>4779</v>
      </c>
      <c r="I4162" s="148" t="s">
        <v>33</v>
      </c>
      <c r="J4162" s="147" t="s">
        <v>33</v>
      </c>
      <c r="K4162" s="148" t="e">
        <v>#N/A</v>
      </c>
      <c r="L4162" s="148" t="s">
        <v>32</v>
      </c>
      <c r="M4162" s="147">
        <v>42551</v>
      </c>
      <c r="N4162" s="29" t="str">
        <f t="shared" si="899"/>
        <v/>
      </c>
      <c r="O4162" s="29" t="str">
        <f t="shared" si="900"/>
        <v/>
      </c>
      <c r="P4162" s="29" t="str">
        <f t="shared" si="901"/>
        <v/>
      </c>
      <c r="Q4162" s="29" t="str">
        <f t="shared" si="892"/>
        <v/>
      </c>
      <c r="R4162" s="29" t="str">
        <f t="shared" si="893"/>
        <v/>
      </c>
      <c r="S4162" s="29" t="str">
        <f t="shared" si="894"/>
        <v/>
      </c>
      <c r="T4162" s="29" t="str">
        <f t="shared" si="895"/>
        <v/>
      </c>
      <c r="U4162" s="29"/>
      <c r="V4162" s="29"/>
      <c r="W4162" s="38" t="s">
        <v>3180</v>
      </c>
      <c r="X4162" s="29" t="s">
        <v>158</v>
      </c>
      <c r="Y4162" s="146">
        <v>906</v>
      </c>
      <c r="Z4162" s="33">
        <v>1160</v>
      </c>
      <c r="AA4162" s="34">
        <f t="shared" si="896"/>
        <v>0.28000000000000003</v>
      </c>
      <c r="AB4162" s="33">
        <f t="shared" si="897"/>
        <v>1160</v>
      </c>
      <c r="AC4162" s="34">
        <f t="shared" si="898"/>
        <v>0.28035364238410598</v>
      </c>
      <c r="AD4162" s="145">
        <f t="shared" si="904"/>
        <v>966.66700000000003</v>
      </c>
      <c r="AE4162" s="105">
        <v>755</v>
      </c>
      <c r="AF4162" s="34" t="s">
        <v>36</v>
      </c>
      <c r="AG4162" s="34" t="s">
        <v>36</v>
      </c>
      <c r="AH4162" s="34" t="s">
        <v>36</v>
      </c>
      <c r="AI4162" s="29">
        <v>9.5000000000000001E-2</v>
      </c>
      <c r="AJ4162" s="29">
        <v>1.8E-3</v>
      </c>
      <c r="AK4162" s="29">
        <v>25</v>
      </c>
      <c r="AL4162" s="29">
        <v>0</v>
      </c>
      <c r="AM4162" s="44" t="s">
        <v>27</v>
      </c>
      <c r="AN4162" s="158" t="s">
        <v>28</v>
      </c>
      <c r="AO4162" s="29" t="s">
        <v>28</v>
      </c>
      <c r="AP4162" s="29">
        <v>15</v>
      </c>
      <c r="AQ4162" s="29"/>
      <c r="AR4162" s="29"/>
      <c r="AS4162" s="29"/>
      <c r="AT4162" s="29"/>
      <c r="AU4162" s="144"/>
      <c r="AV4162" s="36" t="s">
        <v>28</v>
      </c>
      <c r="AW4162" s="102">
        <v>42551</v>
      </c>
      <c r="AX4162" s="129" t="s">
        <v>33</v>
      </c>
      <c r="AY4162" s="106">
        <v>121</v>
      </c>
      <c r="BD4162" t="s">
        <v>1989</v>
      </c>
      <c r="BE4162" t="s">
        <v>4633</v>
      </c>
      <c r="BF4162" t="s">
        <v>4747</v>
      </c>
      <c r="BH4162" t="str">
        <f t="shared" si="902"/>
        <v>AV</v>
      </c>
      <c r="BJ4162" t="str">
        <f t="shared" si="903"/>
        <v>OK</v>
      </c>
      <c r="BK4162" s="130">
        <v>1160</v>
      </c>
      <c r="BL4162" s="130" t="s">
        <v>37</v>
      </c>
      <c r="BM4162" s="131" t="s">
        <v>33</v>
      </c>
      <c r="BN4162" s="131" t="e">
        <v>#VALUE!</v>
      </c>
      <c r="BO4162">
        <v>1160</v>
      </c>
      <c r="BP4162">
        <v>0</v>
      </c>
    </row>
    <row r="4163" spans="1:68" ht="25.2" x14ac:dyDescent="0.3">
      <c r="A4163" s="1"/>
      <c r="B4163" s="47">
        <v>3802</v>
      </c>
      <c r="C4163" s="45">
        <v>1057726</v>
      </c>
      <c r="D4163" s="29"/>
      <c r="E4163" s="29"/>
      <c r="F4163" s="31" t="s">
        <v>3369</v>
      </c>
      <c r="G4163" s="29" t="s">
        <v>31</v>
      </c>
      <c r="H4163" s="70"/>
      <c r="I4163" s="148" t="s">
        <v>33</v>
      </c>
      <c r="J4163" s="147" t="s">
        <v>33</v>
      </c>
      <c r="K4163" s="148" t="e">
        <v>#N/A</v>
      </c>
      <c r="L4163" s="148" t="s">
        <v>32</v>
      </c>
      <c r="M4163" s="147">
        <v>42551</v>
      </c>
      <c r="N4163" s="29" t="str">
        <f t="shared" si="899"/>
        <v/>
      </c>
      <c r="O4163" s="29" t="str">
        <f t="shared" si="900"/>
        <v/>
      </c>
      <c r="P4163" s="29" t="str">
        <f t="shared" si="901"/>
        <v/>
      </c>
      <c r="Q4163" s="29" t="str">
        <f t="shared" si="892"/>
        <v/>
      </c>
      <c r="R4163" s="29" t="str">
        <f t="shared" si="893"/>
        <v/>
      </c>
      <c r="S4163" s="29" t="str">
        <f t="shared" si="894"/>
        <v/>
      </c>
      <c r="T4163" s="29" t="str">
        <f t="shared" si="895"/>
        <v/>
      </c>
      <c r="U4163" s="29"/>
      <c r="V4163" s="29"/>
      <c r="W4163" s="38" t="s">
        <v>3180</v>
      </c>
      <c r="X4163" s="29" t="s">
        <v>158</v>
      </c>
      <c r="Y4163" s="146">
        <v>916</v>
      </c>
      <c r="Z4163" s="33">
        <v>1008</v>
      </c>
      <c r="AA4163" s="34">
        <f t="shared" si="896"/>
        <v>0.1</v>
      </c>
      <c r="AB4163" s="33">
        <f t="shared" si="897"/>
        <v>1008</v>
      </c>
      <c r="AC4163" s="34">
        <f t="shared" si="898"/>
        <v>0.10043716176295278</v>
      </c>
      <c r="AD4163" s="145">
        <f t="shared" si="904"/>
        <v>840</v>
      </c>
      <c r="AE4163" s="105">
        <v>763.33299999999997</v>
      </c>
      <c r="AF4163" s="34" t="s">
        <v>36</v>
      </c>
      <c r="AG4163" s="34" t="s">
        <v>36</v>
      </c>
      <c r="AH4163" s="34" t="s">
        <v>36</v>
      </c>
      <c r="AI4163" s="29">
        <v>0.12</v>
      </c>
      <c r="AJ4163" s="29">
        <v>1.8E-3</v>
      </c>
      <c r="AK4163" s="29">
        <v>0</v>
      </c>
      <c r="AL4163" s="29">
        <v>0</v>
      </c>
      <c r="AM4163" s="44" t="s">
        <v>27</v>
      </c>
      <c r="AN4163" s="44" t="s">
        <v>27</v>
      </c>
      <c r="AO4163" s="29" t="s">
        <v>27</v>
      </c>
      <c r="AP4163" s="29">
        <v>15</v>
      </c>
      <c r="AQ4163" s="29"/>
      <c r="AR4163" s="29"/>
      <c r="AS4163" s="29"/>
      <c r="AT4163" s="29"/>
      <c r="AU4163" s="144"/>
      <c r="AV4163" s="36" t="s">
        <v>28</v>
      </c>
      <c r="AW4163" s="102">
        <v>42551</v>
      </c>
      <c r="AX4163" s="129" t="s">
        <v>33</v>
      </c>
      <c r="AY4163" s="106" t="e">
        <v>#N/A</v>
      </c>
      <c r="BD4163" t="s">
        <v>1989</v>
      </c>
      <c r="BE4163" t="s">
        <v>4633</v>
      </c>
      <c r="BF4163" t="s">
        <v>4747</v>
      </c>
      <c r="BH4163" t="str">
        <f t="shared" si="902"/>
        <v/>
      </c>
      <c r="BJ4163" t="str">
        <f t="shared" si="903"/>
        <v>OK</v>
      </c>
      <c r="BK4163" s="130" t="s">
        <v>5302</v>
      </c>
      <c r="BL4163" s="130" t="e">
        <v>#VALUE!</v>
      </c>
      <c r="BM4163" s="131" t="s">
        <v>33</v>
      </c>
      <c r="BN4163" s="131" t="e">
        <v>#VALUE!</v>
      </c>
      <c r="BO4163" t="e">
        <v>#N/A</v>
      </c>
      <c r="BP4163">
        <v>0</v>
      </c>
    </row>
    <row r="4164" spans="1:68" ht="25.2" x14ac:dyDescent="0.3">
      <c r="A4164" s="1"/>
      <c r="B4164" s="47">
        <v>3803</v>
      </c>
      <c r="C4164" s="45">
        <v>1051277</v>
      </c>
      <c r="D4164" s="29"/>
      <c r="E4164" s="29"/>
      <c r="F4164" s="31" t="s">
        <v>3370</v>
      </c>
      <c r="G4164" s="29" t="s">
        <v>31</v>
      </c>
      <c r="H4164" s="70"/>
      <c r="I4164" s="148" t="s">
        <v>33</v>
      </c>
      <c r="J4164" s="147" t="s">
        <v>33</v>
      </c>
      <c r="K4164" s="148" t="e">
        <v>#N/A</v>
      </c>
      <c r="L4164" s="148" t="s">
        <v>32</v>
      </c>
      <c r="M4164" s="147">
        <v>42551</v>
      </c>
      <c r="N4164" s="29" t="str">
        <f t="shared" si="899"/>
        <v/>
      </c>
      <c r="O4164" s="29" t="str">
        <f t="shared" si="900"/>
        <v/>
      </c>
      <c r="P4164" s="29" t="str">
        <f t="shared" si="901"/>
        <v/>
      </c>
      <c r="Q4164" s="29" t="str">
        <f t="shared" si="892"/>
        <v/>
      </c>
      <c r="R4164" s="29" t="str">
        <f t="shared" si="893"/>
        <v/>
      </c>
      <c r="S4164" s="29" t="str">
        <f t="shared" si="894"/>
        <v/>
      </c>
      <c r="T4164" s="29" t="str">
        <f t="shared" si="895"/>
        <v/>
      </c>
      <c r="U4164" s="29"/>
      <c r="V4164" s="29"/>
      <c r="W4164" s="38" t="s">
        <v>3180</v>
      </c>
      <c r="X4164" s="29" t="s">
        <v>158</v>
      </c>
      <c r="Y4164" s="146">
        <v>239.17</v>
      </c>
      <c r="Z4164" s="33">
        <v>263.08999999999997</v>
      </c>
      <c r="AA4164" s="34">
        <f t="shared" si="896"/>
        <v>0.1</v>
      </c>
      <c r="AB4164" s="33">
        <f t="shared" si="897"/>
        <v>263.08999999999997</v>
      </c>
      <c r="AC4164" s="34">
        <f t="shared" si="898"/>
        <v>0.10001605555221064</v>
      </c>
      <c r="AD4164" s="145">
        <f t="shared" si="904"/>
        <v>219.24199999999999</v>
      </c>
      <c r="AE4164" s="105">
        <v>199.30799999999999</v>
      </c>
      <c r="AF4164" s="34" t="s">
        <v>36</v>
      </c>
      <c r="AG4164" s="34" t="s">
        <v>36</v>
      </c>
      <c r="AH4164" s="34" t="s">
        <v>36</v>
      </c>
      <c r="AI4164" s="29">
        <v>0.112</v>
      </c>
      <c r="AJ4164" s="29">
        <v>2.7000000000000001E-3</v>
      </c>
      <c r="AK4164" s="29">
        <v>0</v>
      </c>
      <c r="AL4164" s="29">
        <v>0</v>
      </c>
      <c r="AM4164" s="44" t="s">
        <v>27</v>
      </c>
      <c r="AN4164" s="44" t="s">
        <v>27</v>
      </c>
      <c r="AO4164" s="29" t="s">
        <v>27</v>
      </c>
      <c r="AP4164" s="29">
        <v>20</v>
      </c>
      <c r="AQ4164" s="29"/>
      <c r="AR4164" s="29"/>
      <c r="AS4164" s="29"/>
      <c r="AT4164" s="29"/>
      <c r="AU4164" s="144"/>
      <c r="AV4164" s="36" t="s">
        <v>28</v>
      </c>
      <c r="AW4164" s="102">
        <v>42551</v>
      </c>
      <c r="AX4164" s="129" t="s">
        <v>33</v>
      </c>
      <c r="AY4164" s="106">
        <v>110</v>
      </c>
      <c r="BD4164" t="s">
        <v>4701</v>
      </c>
      <c r="BE4164" t="s">
        <v>4633</v>
      </c>
      <c r="BF4164" t="s">
        <v>4740</v>
      </c>
      <c r="BH4164" t="str">
        <f t="shared" si="902"/>
        <v/>
      </c>
      <c r="BJ4164" t="str">
        <f t="shared" si="903"/>
        <v>OK</v>
      </c>
      <c r="BK4164" s="130" t="s">
        <v>5302</v>
      </c>
      <c r="BL4164" s="130" t="e">
        <v>#VALUE!</v>
      </c>
      <c r="BM4164" s="131" t="s">
        <v>33</v>
      </c>
      <c r="BN4164" s="131" t="e">
        <v>#VALUE!</v>
      </c>
      <c r="BO4164" t="e">
        <v>#N/A</v>
      </c>
      <c r="BP4164">
        <v>0</v>
      </c>
    </row>
    <row r="4165" spans="1:68" ht="25.2" x14ac:dyDescent="0.3">
      <c r="A4165" s="1"/>
      <c r="B4165" s="47">
        <v>3804</v>
      </c>
      <c r="C4165" s="45">
        <v>1051279</v>
      </c>
      <c r="D4165" s="29"/>
      <c r="E4165" s="29"/>
      <c r="F4165" s="31" t="s">
        <v>3371</v>
      </c>
      <c r="G4165" s="29" t="s">
        <v>31</v>
      </c>
      <c r="H4165" s="29"/>
      <c r="I4165" s="148" t="s">
        <v>33</v>
      </c>
      <c r="J4165" s="147" t="s">
        <v>33</v>
      </c>
      <c r="K4165" s="148" t="e">
        <v>#N/A</v>
      </c>
      <c r="L4165" s="148" t="s">
        <v>32</v>
      </c>
      <c r="M4165" s="147">
        <v>42551</v>
      </c>
      <c r="N4165" s="29" t="str">
        <f t="shared" si="899"/>
        <v/>
      </c>
      <c r="O4165" s="29" t="str">
        <f t="shared" si="900"/>
        <v/>
      </c>
      <c r="P4165" s="29" t="str">
        <f t="shared" si="901"/>
        <v/>
      </c>
      <c r="Q4165" s="29" t="str">
        <f t="shared" si="892"/>
        <v/>
      </c>
      <c r="R4165" s="29" t="str">
        <f t="shared" si="893"/>
        <v/>
      </c>
      <c r="S4165" s="29" t="str">
        <f t="shared" si="894"/>
        <v/>
      </c>
      <c r="T4165" s="29" t="str">
        <f t="shared" si="895"/>
        <v/>
      </c>
      <c r="U4165" s="29"/>
      <c r="V4165" s="29"/>
      <c r="W4165" s="38" t="s">
        <v>3180</v>
      </c>
      <c r="X4165" s="29" t="s">
        <v>158</v>
      </c>
      <c r="Y4165" s="146">
        <v>258.8</v>
      </c>
      <c r="Z4165" s="33">
        <v>331.26</v>
      </c>
      <c r="AA4165" s="34">
        <f t="shared" si="896"/>
        <v>0.28000000000000003</v>
      </c>
      <c r="AB4165" s="33">
        <f t="shared" si="897"/>
        <v>331.26</v>
      </c>
      <c r="AC4165" s="34">
        <f t="shared" si="898"/>
        <v>0.27998256571473618</v>
      </c>
      <c r="AD4165" s="145">
        <f t="shared" si="904"/>
        <v>276.05</v>
      </c>
      <c r="AE4165" s="105">
        <v>215.667</v>
      </c>
      <c r="AF4165" s="34" t="s">
        <v>36</v>
      </c>
      <c r="AG4165" s="34" t="s">
        <v>36</v>
      </c>
      <c r="AH4165" s="34" t="s">
        <v>36</v>
      </c>
      <c r="AI4165" s="29">
        <v>0.11600000000000001</v>
      </c>
      <c r="AJ4165" s="29">
        <v>2.7000000000000001E-3</v>
      </c>
      <c r="AK4165" s="29">
        <v>0</v>
      </c>
      <c r="AL4165" s="29">
        <v>0</v>
      </c>
      <c r="AM4165" s="29" t="s">
        <v>28</v>
      </c>
      <c r="AN4165" s="44" t="s">
        <v>27</v>
      </c>
      <c r="AO4165" s="29" t="s">
        <v>28</v>
      </c>
      <c r="AP4165" s="29">
        <v>20</v>
      </c>
      <c r="AQ4165" s="29"/>
      <c r="AR4165" s="29"/>
      <c r="AS4165" s="29"/>
      <c r="AT4165" s="29"/>
      <c r="AU4165" s="144"/>
      <c r="AV4165" s="36" t="s">
        <v>28</v>
      </c>
      <c r="AW4165" s="102">
        <v>42551</v>
      </c>
      <c r="AX4165" s="129" t="s">
        <v>33</v>
      </c>
      <c r="AY4165" s="106" t="e">
        <v>#N/A</v>
      </c>
      <c r="BD4165" t="s">
        <v>4701</v>
      </c>
      <c r="BE4165" t="s">
        <v>4633</v>
      </c>
      <c r="BF4165" t="s">
        <v>4747</v>
      </c>
      <c r="BH4165" t="str">
        <f t="shared" si="902"/>
        <v/>
      </c>
      <c r="BJ4165" t="str">
        <f t="shared" si="903"/>
        <v>OK</v>
      </c>
      <c r="BK4165" s="130" t="s">
        <v>5302</v>
      </c>
      <c r="BL4165" s="130" t="e">
        <v>#VALUE!</v>
      </c>
      <c r="BM4165" s="131">
        <v>0</v>
      </c>
      <c r="BN4165" s="131" t="e">
        <v>#DIV/0!</v>
      </c>
      <c r="BO4165" t="e">
        <v>#N/A</v>
      </c>
      <c r="BP4165">
        <v>0</v>
      </c>
    </row>
    <row r="4166" spans="1:68" ht="25.2" x14ac:dyDescent="0.3">
      <c r="A4166" s="1"/>
      <c r="B4166" s="47">
        <v>3805</v>
      </c>
      <c r="C4166" s="45">
        <v>1051149</v>
      </c>
      <c r="D4166" s="29"/>
      <c r="E4166" s="29"/>
      <c r="F4166" s="31" t="s">
        <v>3372</v>
      </c>
      <c r="G4166" s="29" t="s">
        <v>31</v>
      </c>
      <c r="H4166" s="29"/>
      <c r="I4166" s="148" t="s">
        <v>33</v>
      </c>
      <c r="J4166" s="147" t="s">
        <v>33</v>
      </c>
      <c r="K4166" s="148" t="e">
        <v>#N/A</v>
      </c>
      <c r="L4166" s="148" t="s">
        <v>32</v>
      </c>
      <c r="M4166" s="147">
        <v>42551</v>
      </c>
      <c r="N4166" s="29" t="str">
        <f t="shared" si="899"/>
        <v/>
      </c>
      <c r="O4166" s="29" t="str">
        <f t="shared" si="900"/>
        <v/>
      </c>
      <c r="P4166" s="29" t="str">
        <f t="shared" si="901"/>
        <v/>
      </c>
      <c r="Q4166" s="29" t="str">
        <f t="shared" si="892"/>
        <v/>
      </c>
      <c r="R4166" s="29" t="str">
        <f t="shared" si="893"/>
        <v/>
      </c>
      <c r="S4166" s="29" t="str">
        <f t="shared" si="894"/>
        <v/>
      </c>
      <c r="T4166" s="29" t="str">
        <f t="shared" si="895"/>
        <v/>
      </c>
      <c r="U4166" s="29"/>
      <c r="V4166" s="29"/>
      <c r="W4166" s="38" t="s">
        <v>3180</v>
      </c>
      <c r="X4166" s="29" t="s">
        <v>158</v>
      </c>
      <c r="Y4166" s="146">
        <v>702</v>
      </c>
      <c r="Z4166" s="33">
        <v>898</v>
      </c>
      <c r="AA4166" s="34">
        <f t="shared" si="896"/>
        <v>0.27900000000000003</v>
      </c>
      <c r="AB4166" s="33">
        <f t="shared" si="897"/>
        <v>898</v>
      </c>
      <c r="AC4166" s="34">
        <f t="shared" si="898"/>
        <v>0.27920170940170935</v>
      </c>
      <c r="AD4166" s="145">
        <f t="shared" si="904"/>
        <v>748.33299999999997</v>
      </c>
      <c r="AE4166" s="105">
        <v>585</v>
      </c>
      <c r="AF4166" s="34" t="s">
        <v>36</v>
      </c>
      <c r="AG4166" s="34" t="s">
        <v>36</v>
      </c>
      <c r="AH4166" s="34" t="s">
        <v>36</v>
      </c>
      <c r="AI4166" s="29">
        <v>3.7999999999999999E-2</v>
      </c>
      <c r="AJ4166" s="29">
        <v>6.8000000000000005E-4</v>
      </c>
      <c r="AK4166" s="29">
        <v>0</v>
      </c>
      <c r="AL4166" s="29">
        <v>0</v>
      </c>
      <c r="AM4166" s="29" t="s">
        <v>28</v>
      </c>
      <c r="AN4166" s="44" t="s">
        <v>27</v>
      </c>
      <c r="AO4166" s="29" t="s">
        <v>28</v>
      </c>
      <c r="AP4166" s="29">
        <v>40</v>
      </c>
      <c r="AQ4166" s="29"/>
      <c r="AR4166" s="29"/>
      <c r="AS4166" s="29"/>
      <c r="AT4166" s="29"/>
      <c r="AU4166" s="144"/>
      <c r="AV4166" s="36" t="s">
        <v>28</v>
      </c>
      <c r="AW4166" s="102">
        <v>42551</v>
      </c>
      <c r="AX4166" s="129" t="s">
        <v>33</v>
      </c>
      <c r="AY4166" s="106">
        <v>500</v>
      </c>
      <c r="BD4166" t="s">
        <v>2547</v>
      </c>
      <c r="BE4166" t="s">
        <v>4633</v>
      </c>
      <c r="BF4166" t="s">
        <v>4739</v>
      </c>
      <c r="BH4166" t="str">
        <f t="shared" si="902"/>
        <v/>
      </c>
      <c r="BJ4166" t="str">
        <f t="shared" si="903"/>
        <v>OK</v>
      </c>
      <c r="BK4166" s="130" t="s">
        <v>5302</v>
      </c>
      <c r="BL4166" s="130" t="e">
        <v>#VALUE!</v>
      </c>
      <c r="BM4166" s="131" t="s">
        <v>33</v>
      </c>
      <c r="BN4166" s="131" t="e">
        <v>#VALUE!</v>
      </c>
      <c r="BO4166" t="e">
        <v>#N/A</v>
      </c>
      <c r="BP4166">
        <v>0</v>
      </c>
    </row>
    <row r="4167" spans="1:68" ht="25.2" x14ac:dyDescent="0.3">
      <c r="A4167" s="1"/>
      <c r="B4167" s="47">
        <v>3806</v>
      </c>
      <c r="C4167" s="45">
        <v>1057727</v>
      </c>
      <c r="D4167" s="29"/>
      <c r="E4167" s="29"/>
      <c r="F4167" s="31" t="s">
        <v>3373</v>
      </c>
      <c r="G4167" s="29" t="s">
        <v>31</v>
      </c>
      <c r="H4167" s="29"/>
      <c r="I4167" s="148" t="s">
        <v>33</v>
      </c>
      <c r="J4167" s="147" t="s">
        <v>33</v>
      </c>
      <c r="K4167" s="148" t="e">
        <v>#N/A</v>
      </c>
      <c r="L4167" s="148" t="s">
        <v>32</v>
      </c>
      <c r="M4167" s="147">
        <v>42551</v>
      </c>
      <c r="N4167" s="29" t="str">
        <f t="shared" si="899"/>
        <v/>
      </c>
      <c r="O4167" s="29" t="str">
        <f t="shared" si="900"/>
        <v/>
      </c>
      <c r="P4167" s="29" t="str">
        <f t="shared" si="901"/>
        <v/>
      </c>
      <c r="Q4167" s="29" t="str">
        <f t="shared" si="892"/>
        <v/>
      </c>
      <c r="R4167" s="29" t="str">
        <f t="shared" si="893"/>
        <v/>
      </c>
      <c r="S4167" s="29" t="str">
        <f t="shared" si="894"/>
        <v/>
      </c>
      <c r="T4167" s="29" t="str">
        <f t="shared" si="895"/>
        <v/>
      </c>
      <c r="U4167" s="29"/>
      <c r="V4167" s="29"/>
      <c r="W4167" s="38" t="s">
        <v>3180</v>
      </c>
      <c r="X4167" s="29" t="s">
        <v>158</v>
      </c>
      <c r="Y4167" s="146">
        <v>858</v>
      </c>
      <c r="Z4167" s="33">
        <v>1098</v>
      </c>
      <c r="AA4167" s="34">
        <f t="shared" si="896"/>
        <v>0.28000000000000003</v>
      </c>
      <c r="AB4167" s="33">
        <f t="shared" si="897"/>
        <v>1098</v>
      </c>
      <c r="AC4167" s="34">
        <f t="shared" si="898"/>
        <v>0.27972027972027974</v>
      </c>
      <c r="AD4167" s="145">
        <f t="shared" si="904"/>
        <v>915</v>
      </c>
      <c r="AE4167" s="105">
        <v>715</v>
      </c>
      <c r="AF4167" s="34" t="s">
        <v>36</v>
      </c>
      <c r="AG4167" s="34" t="s">
        <v>36</v>
      </c>
      <c r="AH4167" s="34" t="s">
        <v>36</v>
      </c>
      <c r="AI4167" s="29">
        <v>7.6999999999999999E-2</v>
      </c>
      <c r="AJ4167" s="29">
        <v>8.9999999999999998E-4</v>
      </c>
      <c r="AK4167" s="29">
        <v>0</v>
      </c>
      <c r="AL4167" s="29">
        <v>0</v>
      </c>
      <c r="AM4167" s="29" t="s">
        <v>28</v>
      </c>
      <c r="AN4167" s="44" t="s">
        <v>27</v>
      </c>
      <c r="AO4167" s="29" t="s">
        <v>28</v>
      </c>
      <c r="AP4167" s="29">
        <v>30</v>
      </c>
      <c r="AQ4167" s="29"/>
      <c r="AR4167" s="29"/>
      <c r="AS4167" s="29"/>
      <c r="AT4167" s="29"/>
      <c r="AU4167" s="144"/>
      <c r="AV4167" s="36" t="s">
        <v>28</v>
      </c>
      <c r="AW4167" s="102">
        <v>42551</v>
      </c>
      <c r="AX4167" s="129" t="s">
        <v>33</v>
      </c>
      <c r="AY4167" s="106" t="e">
        <v>#N/A</v>
      </c>
      <c r="BD4167" t="s">
        <v>1989</v>
      </c>
      <c r="BE4167" t="s">
        <v>4633</v>
      </c>
      <c r="BF4167" t="s">
        <v>4747</v>
      </c>
      <c r="BH4167" t="str">
        <f t="shared" si="902"/>
        <v/>
      </c>
      <c r="BJ4167" t="str">
        <f t="shared" si="903"/>
        <v>OK</v>
      </c>
      <c r="BK4167" s="130" t="s">
        <v>5302</v>
      </c>
      <c r="BL4167" s="130" t="e">
        <v>#VALUE!</v>
      </c>
      <c r="BM4167" s="131" t="s">
        <v>33</v>
      </c>
      <c r="BN4167" s="131" t="e">
        <v>#VALUE!</v>
      </c>
      <c r="BO4167" t="e">
        <v>#N/A</v>
      </c>
      <c r="BP4167">
        <v>0</v>
      </c>
    </row>
    <row r="4168" spans="1:68" ht="25.2" x14ac:dyDescent="0.3">
      <c r="A4168" s="1"/>
      <c r="B4168" s="47">
        <v>3807</v>
      </c>
      <c r="C4168" s="45">
        <v>1057728</v>
      </c>
      <c r="D4168" s="29"/>
      <c r="E4168" s="29"/>
      <c r="F4168" s="31" t="s">
        <v>3374</v>
      </c>
      <c r="G4168" s="29" t="s">
        <v>31</v>
      </c>
      <c r="H4168" s="29"/>
      <c r="I4168" s="148" t="s">
        <v>33</v>
      </c>
      <c r="J4168" s="147" t="s">
        <v>33</v>
      </c>
      <c r="K4168" s="148" t="e">
        <v>#N/A</v>
      </c>
      <c r="L4168" s="148" t="s">
        <v>32</v>
      </c>
      <c r="M4168" s="147">
        <v>42551</v>
      </c>
      <c r="N4168" s="29" t="str">
        <f t="shared" si="899"/>
        <v/>
      </c>
      <c r="O4168" s="29" t="str">
        <f t="shared" si="900"/>
        <v/>
      </c>
      <c r="P4168" s="29" t="str">
        <f t="shared" si="901"/>
        <v/>
      </c>
      <c r="Q4168" s="29" t="str">
        <f t="shared" si="892"/>
        <v/>
      </c>
      <c r="R4168" s="29" t="str">
        <f t="shared" si="893"/>
        <v/>
      </c>
      <c r="S4168" s="29" t="str">
        <f t="shared" si="894"/>
        <v/>
      </c>
      <c r="T4168" s="29" t="str">
        <f t="shared" si="895"/>
        <v/>
      </c>
      <c r="U4168" s="29"/>
      <c r="V4168" s="29"/>
      <c r="W4168" s="38" t="s">
        <v>3180</v>
      </c>
      <c r="X4168" s="29" t="s">
        <v>158</v>
      </c>
      <c r="Y4168" s="146">
        <v>1143</v>
      </c>
      <c r="Z4168" s="33">
        <v>1463</v>
      </c>
      <c r="AA4168" s="34">
        <f t="shared" si="896"/>
        <v>0.28000000000000003</v>
      </c>
      <c r="AB4168" s="33">
        <f t="shared" si="897"/>
        <v>1463</v>
      </c>
      <c r="AC4168" s="34">
        <f t="shared" si="898"/>
        <v>0.27996535433070857</v>
      </c>
      <c r="AD4168" s="145">
        <f t="shared" si="904"/>
        <v>1219.1669999999999</v>
      </c>
      <c r="AE4168" s="105">
        <v>952.5</v>
      </c>
      <c r="AF4168" s="34" t="s">
        <v>36</v>
      </c>
      <c r="AG4168" s="34" t="s">
        <v>36</v>
      </c>
      <c r="AH4168" s="34" t="s">
        <v>36</v>
      </c>
      <c r="AI4168" s="29">
        <v>0.155</v>
      </c>
      <c r="AJ4168" s="29">
        <v>2.7000000000000001E-3</v>
      </c>
      <c r="AK4168" s="29">
        <v>0</v>
      </c>
      <c r="AL4168" s="29">
        <v>0</v>
      </c>
      <c r="AM4168" s="29" t="s">
        <v>28</v>
      </c>
      <c r="AN4168" s="44" t="s">
        <v>27</v>
      </c>
      <c r="AO4168" s="29" t="s">
        <v>28</v>
      </c>
      <c r="AP4168" s="29">
        <v>1</v>
      </c>
      <c r="AQ4168" s="29"/>
      <c r="AR4168" s="29"/>
      <c r="AS4168" s="29"/>
      <c r="AT4168" s="29"/>
      <c r="AU4168" s="144"/>
      <c r="AV4168" s="36" t="s">
        <v>28</v>
      </c>
      <c r="AW4168" s="102">
        <v>42551</v>
      </c>
      <c r="AX4168" s="129" t="s">
        <v>33</v>
      </c>
      <c r="AY4168" s="106">
        <v>80</v>
      </c>
      <c r="BD4168" t="s">
        <v>1989</v>
      </c>
      <c r="BE4168" t="s">
        <v>4633</v>
      </c>
      <c r="BF4168" t="s">
        <v>4747</v>
      </c>
      <c r="BH4168" t="str">
        <f t="shared" si="902"/>
        <v/>
      </c>
      <c r="BJ4168" t="str">
        <f t="shared" si="903"/>
        <v>OK</v>
      </c>
      <c r="BK4168" s="130" t="s">
        <v>5302</v>
      </c>
      <c r="BL4168" s="130" t="e">
        <v>#VALUE!</v>
      </c>
      <c r="BM4168" s="131" t="s">
        <v>33</v>
      </c>
      <c r="BN4168" s="131" t="e">
        <v>#VALUE!</v>
      </c>
      <c r="BO4168" t="e">
        <v>#N/A</v>
      </c>
      <c r="BP4168">
        <v>2</v>
      </c>
    </row>
    <row r="4169" spans="1:68" ht="25.2" x14ac:dyDescent="0.3">
      <c r="A4169" s="1"/>
      <c r="B4169" s="47">
        <v>3808</v>
      </c>
      <c r="C4169" s="45">
        <v>1051281</v>
      </c>
      <c r="D4169" s="29"/>
      <c r="E4169" s="29"/>
      <c r="F4169" s="31" t="s">
        <v>3375</v>
      </c>
      <c r="G4169" s="29" t="s">
        <v>31</v>
      </c>
      <c r="H4169" s="29"/>
      <c r="I4169" s="148" t="s">
        <v>33</v>
      </c>
      <c r="J4169" s="147" t="s">
        <v>33</v>
      </c>
      <c r="K4169" s="148" t="e">
        <v>#N/A</v>
      </c>
      <c r="L4169" s="148" t="s">
        <v>32</v>
      </c>
      <c r="M4169" s="147">
        <v>42551</v>
      </c>
      <c r="N4169" s="29" t="str">
        <f t="shared" si="899"/>
        <v/>
      </c>
      <c r="O4169" s="29" t="str">
        <f t="shared" si="900"/>
        <v/>
      </c>
      <c r="P4169" s="29" t="str">
        <f t="shared" si="901"/>
        <v/>
      </c>
      <c r="Q4169" s="29" t="str">
        <f t="shared" si="892"/>
        <v/>
      </c>
      <c r="R4169" s="29" t="str">
        <f t="shared" si="893"/>
        <v/>
      </c>
      <c r="S4169" s="29" t="str">
        <f t="shared" si="894"/>
        <v/>
      </c>
      <c r="T4169" s="29" t="str">
        <f t="shared" si="895"/>
        <v/>
      </c>
      <c r="U4169" s="29"/>
      <c r="V4169" s="29"/>
      <c r="W4169" s="38" t="s">
        <v>3180</v>
      </c>
      <c r="X4169" s="29" t="s">
        <v>158</v>
      </c>
      <c r="Y4169" s="146">
        <v>204.76</v>
      </c>
      <c r="Z4169" s="33">
        <v>262.10000000000002</v>
      </c>
      <c r="AA4169" s="34">
        <f t="shared" si="896"/>
        <v>0.28000000000000003</v>
      </c>
      <c r="AB4169" s="33">
        <f t="shared" si="897"/>
        <v>262.10000000000002</v>
      </c>
      <c r="AC4169" s="34">
        <f t="shared" si="898"/>
        <v>0.28003961719010972</v>
      </c>
      <c r="AD4169" s="145">
        <f t="shared" si="904"/>
        <v>218.417</v>
      </c>
      <c r="AE4169" s="105">
        <v>170.63300000000001</v>
      </c>
      <c r="AF4169" s="34" t="s">
        <v>36</v>
      </c>
      <c r="AG4169" s="34" t="s">
        <v>36</v>
      </c>
      <c r="AH4169" s="34" t="s">
        <v>36</v>
      </c>
      <c r="AI4169" s="29">
        <v>2.5000000000000001E-2</v>
      </c>
      <c r="AJ4169" s="29">
        <v>3.3E-4</v>
      </c>
      <c r="AK4169" s="29">
        <v>0</v>
      </c>
      <c r="AL4169" s="29">
        <v>0</v>
      </c>
      <c r="AM4169" s="29" t="s">
        <v>28</v>
      </c>
      <c r="AN4169" s="44" t="s">
        <v>27</v>
      </c>
      <c r="AO4169" s="29" t="s">
        <v>28</v>
      </c>
      <c r="AP4169" s="29">
        <v>80</v>
      </c>
      <c r="AQ4169" s="29"/>
      <c r="AR4169" s="29"/>
      <c r="AS4169" s="29"/>
      <c r="AT4169" s="29"/>
      <c r="AU4169" s="144"/>
      <c r="AV4169" s="36" t="s">
        <v>28</v>
      </c>
      <c r="AW4169" s="102">
        <v>42551</v>
      </c>
      <c r="AX4169" s="129" t="s">
        <v>33</v>
      </c>
      <c r="AY4169" s="106">
        <v>1738</v>
      </c>
      <c r="BD4169" t="s">
        <v>1989</v>
      </c>
      <c r="BE4169" t="s">
        <v>4633</v>
      </c>
      <c r="BF4169" t="s">
        <v>4747</v>
      </c>
      <c r="BH4169" t="str">
        <f t="shared" si="902"/>
        <v/>
      </c>
      <c r="BJ4169" t="str">
        <f t="shared" si="903"/>
        <v>OK</v>
      </c>
      <c r="BK4169" s="130" t="s">
        <v>5302</v>
      </c>
      <c r="BL4169" s="130" t="e">
        <v>#VALUE!</v>
      </c>
      <c r="BM4169" s="131" t="s">
        <v>33</v>
      </c>
      <c r="BN4169" s="131" t="e">
        <v>#VALUE!</v>
      </c>
      <c r="BO4169" t="e">
        <v>#N/A</v>
      </c>
      <c r="BP4169">
        <v>0</v>
      </c>
    </row>
    <row r="4170" spans="1:68" ht="25.2" x14ac:dyDescent="0.3">
      <c r="A4170" s="1"/>
      <c r="B4170" s="47">
        <v>3809</v>
      </c>
      <c r="C4170" s="45">
        <v>1051282</v>
      </c>
      <c r="D4170" s="29"/>
      <c r="E4170" s="29"/>
      <c r="F4170" s="31" t="s">
        <v>3376</v>
      </c>
      <c r="G4170" s="29" t="s">
        <v>31</v>
      </c>
      <c r="H4170" s="29"/>
      <c r="I4170" s="148" t="s">
        <v>33</v>
      </c>
      <c r="J4170" s="147" t="s">
        <v>33</v>
      </c>
      <c r="K4170" s="148" t="e">
        <v>#N/A</v>
      </c>
      <c r="L4170" s="148" t="s">
        <v>32</v>
      </c>
      <c r="M4170" s="147">
        <v>42551</v>
      </c>
      <c r="N4170" s="29" t="str">
        <f t="shared" si="899"/>
        <v/>
      </c>
      <c r="O4170" s="29" t="str">
        <f t="shared" si="900"/>
        <v/>
      </c>
      <c r="P4170" s="29" t="str">
        <f t="shared" si="901"/>
        <v/>
      </c>
      <c r="Q4170" s="29" t="str">
        <f t="shared" si="892"/>
        <v/>
      </c>
      <c r="R4170" s="29" t="str">
        <f t="shared" si="893"/>
        <v/>
      </c>
      <c r="S4170" s="29" t="str">
        <f t="shared" si="894"/>
        <v/>
      </c>
      <c r="T4170" s="29" t="str">
        <f t="shared" si="895"/>
        <v/>
      </c>
      <c r="U4170" s="29"/>
      <c r="V4170" s="29"/>
      <c r="W4170" s="38" t="s">
        <v>3180</v>
      </c>
      <c r="X4170" s="29" t="s">
        <v>158</v>
      </c>
      <c r="Y4170" s="146">
        <v>407.87</v>
      </c>
      <c r="Z4170" s="33">
        <v>522</v>
      </c>
      <c r="AA4170" s="34">
        <f t="shared" si="896"/>
        <v>0.28000000000000003</v>
      </c>
      <c r="AB4170" s="33">
        <f t="shared" si="897"/>
        <v>522</v>
      </c>
      <c r="AC4170" s="34">
        <f t="shared" si="898"/>
        <v>0.27981829522318857</v>
      </c>
      <c r="AD4170" s="145">
        <f t="shared" si="904"/>
        <v>435</v>
      </c>
      <c r="AE4170" s="105">
        <v>339.892</v>
      </c>
      <c r="AF4170" s="34" t="s">
        <v>36</v>
      </c>
      <c r="AG4170" s="34" t="s">
        <v>36</v>
      </c>
      <c r="AH4170" s="34" t="s">
        <v>36</v>
      </c>
      <c r="AI4170" s="29">
        <v>4.8000000000000001E-2</v>
      </c>
      <c r="AJ4170" s="29">
        <v>7.9000000000000001E-4</v>
      </c>
      <c r="AK4170" s="29">
        <v>0</v>
      </c>
      <c r="AL4170" s="29">
        <v>0</v>
      </c>
      <c r="AM4170" s="29" t="s">
        <v>28</v>
      </c>
      <c r="AN4170" s="44" t="s">
        <v>27</v>
      </c>
      <c r="AO4170" s="29" t="s">
        <v>28</v>
      </c>
      <c r="AP4170" s="29">
        <v>34</v>
      </c>
      <c r="AQ4170" s="29"/>
      <c r="AR4170" s="29"/>
      <c r="AS4170" s="29"/>
      <c r="AT4170" s="29"/>
      <c r="AU4170" s="144"/>
      <c r="AV4170" s="36" t="s">
        <v>28</v>
      </c>
      <c r="AW4170" s="102">
        <v>42551</v>
      </c>
      <c r="AX4170" s="129" t="s">
        <v>33</v>
      </c>
      <c r="AY4170" s="106" t="e">
        <v>#N/A</v>
      </c>
      <c r="BD4170" t="s">
        <v>1989</v>
      </c>
      <c r="BE4170" t="s">
        <v>4633</v>
      </c>
      <c r="BF4170" t="s">
        <v>4747</v>
      </c>
      <c r="BH4170" t="str">
        <f t="shared" si="902"/>
        <v/>
      </c>
      <c r="BJ4170" t="str">
        <f t="shared" si="903"/>
        <v>OK</v>
      </c>
      <c r="BK4170" s="130" t="s">
        <v>5302</v>
      </c>
      <c r="BL4170" s="130" t="e">
        <v>#VALUE!</v>
      </c>
      <c r="BM4170" s="131" t="s">
        <v>33</v>
      </c>
      <c r="BN4170" s="131" t="e">
        <v>#VALUE!</v>
      </c>
      <c r="BO4170" t="e">
        <v>#N/A</v>
      </c>
      <c r="BP4170">
        <v>0</v>
      </c>
    </row>
    <row r="4171" spans="1:68" ht="25.2" x14ac:dyDescent="0.3">
      <c r="A4171" s="1"/>
      <c r="B4171" s="47">
        <v>3810</v>
      </c>
      <c r="C4171" s="45">
        <v>1053739</v>
      </c>
      <c r="D4171" s="29"/>
      <c r="E4171" s="29"/>
      <c r="F4171" s="31" t="s">
        <v>3377</v>
      </c>
      <c r="G4171" s="29" t="s">
        <v>31</v>
      </c>
      <c r="H4171" s="70" t="s">
        <v>4779</v>
      </c>
      <c r="I4171" s="148" t="s">
        <v>33</v>
      </c>
      <c r="J4171" s="147" t="s">
        <v>33</v>
      </c>
      <c r="K4171" s="148" t="e">
        <v>#N/A</v>
      </c>
      <c r="L4171" s="148" t="s">
        <v>32</v>
      </c>
      <c r="M4171" s="147">
        <v>42551</v>
      </c>
      <c r="N4171" s="29" t="str">
        <f t="shared" si="899"/>
        <v/>
      </c>
      <c r="O4171" s="29" t="str">
        <f t="shared" si="900"/>
        <v/>
      </c>
      <c r="P4171" s="29" t="str">
        <f t="shared" si="901"/>
        <v/>
      </c>
      <c r="Q4171" s="29" t="str">
        <f t="shared" si="892"/>
        <v/>
      </c>
      <c r="R4171" s="29" t="str">
        <f t="shared" si="893"/>
        <v/>
      </c>
      <c r="S4171" s="29" t="str">
        <f t="shared" si="894"/>
        <v/>
      </c>
      <c r="T4171" s="29" t="str">
        <f t="shared" si="895"/>
        <v/>
      </c>
      <c r="U4171" s="29"/>
      <c r="V4171" s="29"/>
      <c r="W4171" s="38" t="s">
        <v>3180</v>
      </c>
      <c r="X4171" s="29" t="s">
        <v>158</v>
      </c>
      <c r="Y4171" s="146">
        <v>406.21</v>
      </c>
      <c r="Z4171" s="33">
        <v>520</v>
      </c>
      <c r="AA4171" s="34">
        <f t="shared" si="896"/>
        <v>0.28000000000000003</v>
      </c>
      <c r="AB4171" s="33">
        <f t="shared" si="897"/>
        <v>520</v>
      </c>
      <c r="AC4171" s="34">
        <f t="shared" si="898"/>
        <v>0.28012631902347968</v>
      </c>
      <c r="AD4171" s="145">
        <f t="shared" si="904"/>
        <v>433.33300000000003</v>
      </c>
      <c r="AE4171" s="105">
        <v>338.50799999999998</v>
      </c>
      <c r="AF4171" s="34" t="s">
        <v>36</v>
      </c>
      <c r="AG4171" s="34" t="s">
        <v>36</v>
      </c>
      <c r="AH4171" s="34" t="s">
        <v>36</v>
      </c>
      <c r="AI4171" s="29">
        <v>8.3000000000000004E-2</v>
      </c>
      <c r="AJ4171" s="29">
        <v>2.7000000000000001E-3</v>
      </c>
      <c r="AK4171" s="29">
        <v>260</v>
      </c>
      <c r="AL4171" s="29">
        <v>0</v>
      </c>
      <c r="AM4171" s="29" t="s">
        <v>28</v>
      </c>
      <c r="AN4171" s="158" t="s">
        <v>28</v>
      </c>
      <c r="AO4171" s="29" t="s">
        <v>28</v>
      </c>
      <c r="AP4171" s="29">
        <v>10</v>
      </c>
      <c r="AQ4171" s="29"/>
      <c r="AR4171" s="29"/>
      <c r="AS4171" s="29"/>
      <c r="AT4171" s="29"/>
      <c r="AU4171" s="144"/>
      <c r="AV4171" s="36" t="s">
        <v>28</v>
      </c>
      <c r="AW4171" s="102">
        <v>42551</v>
      </c>
      <c r="AX4171" s="129" t="s">
        <v>33</v>
      </c>
      <c r="AY4171" s="106">
        <v>1170</v>
      </c>
      <c r="BD4171" t="s">
        <v>1989</v>
      </c>
      <c r="BE4171" t="s">
        <v>4633</v>
      </c>
      <c r="BF4171" t="s">
        <v>4747</v>
      </c>
      <c r="BH4171" t="str">
        <f t="shared" si="902"/>
        <v>AV</v>
      </c>
      <c r="BJ4171" t="str">
        <f t="shared" si="903"/>
        <v>OK</v>
      </c>
      <c r="BK4171" s="130">
        <v>520</v>
      </c>
      <c r="BL4171" s="130" t="s">
        <v>37</v>
      </c>
      <c r="BM4171" s="131" t="s">
        <v>33</v>
      </c>
      <c r="BN4171" s="131" t="e">
        <v>#VALUE!</v>
      </c>
      <c r="BO4171">
        <v>520</v>
      </c>
      <c r="BP4171">
        <v>0</v>
      </c>
    </row>
    <row r="4172" spans="1:68" ht="25.2" x14ac:dyDescent="0.3">
      <c r="A4172" s="1"/>
      <c r="B4172" s="47">
        <v>3811</v>
      </c>
      <c r="C4172" s="45">
        <v>1051350</v>
      </c>
      <c r="D4172" s="29"/>
      <c r="E4172" s="29"/>
      <c r="F4172" s="31" t="s">
        <v>3378</v>
      </c>
      <c r="G4172" s="29" t="s">
        <v>31</v>
      </c>
      <c r="H4172" s="70" t="s">
        <v>4779</v>
      </c>
      <c r="I4172" s="148" t="s">
        <v>33</v>
      </c>
      <c r="J4172" s="147" t="s">
        <v>33</v>
      </c>
      <c r="K4172" s="148" t="e">
        <v>#N/A</v>
      </c>
      <c r="L4172" s="148" t="s">
        <v>32</v>
      </c>
      <c r="M4172" s="147">
        <v>42551</v>
      </c>
      <c r="N4172" s="29" t="str">
        <f t="shared" si="899"/>
        <v/>
      </c>
      <c r="O4172" s="29" t="str">
        <f t="shared" si="900"/>
        <v/>
      </c>
      <c r="P4172" s="29" t="str">
        <f t="shared" si="901"/>
        <v/>
      </c>
      <c r="Q4172" s="29" t="str">
        <f t="shared" si="892"/>
        <v/>
      </c>
      <c r="R4172" s="29" t="str">
        <f t="shared" si="893"/>
        <v/>
      </c>
      <c r="S4172" s="29" t="str">
        <f t="shared" si="894"/>
        <v/>
      </c>
      <c r="T4172" s="29" t="str">
        <f t="shared" si="895"/>
        <v/>
      </c>
      <c r="U4172" s="29"/>
      <c r="V4172" s="29"/>
      <c r="W4172" s="38" t="s">
        <v>3180</v>
      </c>
      <c r="X4172" s="29" t="s">
        <v>158</v>
      </c>
      <c r="Y4172" s="146">
        <v>11986</v>
      </c>
      <c r="Z4172" s="33">
        <v>15343</v>
      </c>
      <c r="AA4172" s="34">
        <f t="shared" si="896"/>
        <v>0.28000000000000003</v>
      </c>
      <c r="AB4172" s="33">
        <f t="shared" si="897"/>
        <v>15343</v>
      </c>
      <c r="AC4172" s="34">
        <f t="shared" si="898"/>
        <v>0.28007676556238159</v>
      </c>
      <c r="AD4172" s="145">
        <f t="shared" si="904"/>
        <v>12785.833000000001</v>
      </c>
      <c r="AE4172" s="105">
        <v>9988.3330000000005</v>
      </c>
      <c r="AF4172" s="34" t="s">
        <v>36</v>
      </c>
      <c r="AG4172" s="34" t="s">
        <v>36</v>
      </c>
      <c r="AH4172" s="34" t="s">
        <v>36</v>
      </c>
      <c r="AI4172" s="29">
        <v>0.72</v>
      </c>
      <c r="AJ4172" s="29">
        <v>1.5469999999999999E-2</v>
      </c>
      <c r="AK4172" s="29">
        <v>9</v>
      </c>
      <c r="AL4172" s="29">
        <v>0</v>
      </c>
      <c r="AM4172" s="29" t="s">
        <v>28</v>
      </c>
      <c r="AN4172" s="158" t="s">
        <v>28</v>
      </c>
      <c r="AO4172" s="29" t="s">
        <v>28</v>
      </c>
      <c r="AP4172" s="29">
        <v>1</v>
      </c>
      <c r="AQ4172" s="29"/>
      <c r="AR4172" s="29"/>
      <c r="AS4172" s="29"/>
      <c r="AT4172" s="29"/>
      <c r="AU4172" s="144"/>
      <c r="AV4172" s="36" t="s">
        <v>28</v>
      </c>
      <c r="AW4172" s="102">
        <v>42551</v>
      </c>
      <c r="AX4172" s="129" t="s">
        <v>33</v>
      </c>
      <c r="AY4172" s="106">
        <v>2521</v>
      </c>
      <c r="BD4172" t="s">
        <v>4692</v>
      </c>
      <c r="BE4172" t="s">
        <v>4633</v>
      </c>
      <c r="BF4172">
        <v>0</v>
      </c>
      <c r="BH4172" t="str">
        <f t="shared" si="902"/>
        <v>AV</v>
      </c>
      <c r="BJ4172" t="str">
        <f t="shared" si="903"/>
        <v>OK</v>
      </c>
      <c r="BK4172" s="130">
        <v>15343</v>
      </c>
      <c r="BL4172" s="130" t="s">
        <v>37</v>
      </c>
      <c r="BM4172" s="131" t="s">
        <v>33</v>
      </c>
      <c r="BN4172" s="131" t="e">
        <v>#VALUE!</v>
      </c>
      <c r="BO4172">
        <v>15343</v>
      </c>
      <c r="BP4172">
        <v>66</v>
      </c>
    </row>
    <row r="4173" spans="1:68" ht="25.2" x14ac:dyDescent="0.3">
      <c r="A4173" s="1"/>
      <c r="B4173" s="47">
        <v>3812</v>
      </c>
      <c r="C4173" s="45">
        <v>1093057</v>
      </c>
      <c r="D4173" s="37" t="s">
        <v>3379</v>
      </c>
      <c r="E4173" s="37"/>
      <c r="F4173" s="32" t="s">
        <v>3380</v>
      </c>
      <c r="G4173" s="29" t="s">
        <v>47</v>
      </c>
      <c r="H4173" s="70" t="s">
        <v>4779</v>
      </c>
      <c r="I4173" s="148" t="s">
        <v>33</v>
      </c>
      <c r="J4173" s="147" t="s">
        <v>33</v>
      </c>
      <c r="K4173" s="148" t="e">
        <v>#N/A</v>
      </c>
      <c r="L4173" s="148" t="s">
        <v>32</v>
      </c>
      <c r="M4173" s="147" t="s">
        <v>33</v>
      </c>
      <c r="N4173" s="29">
        <f t="shared" si="899"/>
        <v>1087240</v>
      </c>
      <c r="O4173" s="29" t="str">
        <f t="shared" si="900"/>
        <v/>
      </c>
      <c r="P4173" s="29" t="str">
        <f t="shared" si="901"/>
        <v/>
      </c>
      <c r="Q4173" s="29" t="str">
        <f t="shared" si="892"/>
        <v/>
      </c>
      <c r="R4173" s="29" t="str">
        <f t="shared" si="893"/>
        <v/>
      </c>
      <c r="S4173" s="29" t="str">
        <f t="shared" si="894"/>
        <v/>
      </c>
      <c r="T4173" s="29" t="str">
        <f t="shared" si="895"/>
        <v/>
      </c>
      <c r="U4173" s="29"/>
      <c r="V4173" s="29"/>
      <c r="W4173" s="55" t="s">
        <v>3381</v>
      </c>
      <c r="X4173" s="29" t="s">
        <v>158</v>
      </c>
      <c r="Y4173" s="146">
        <v>4294</v>
      </c>
      <c r="Z4173" s="33">
        <v>5496</v>
      </c>
      <c r="AA4173" s="34">
        <f t="shared" si="896"/>
        <v>0.28000000000000003</v>
      </c>
      <c r="AB4173" s="33">
        <f t="shared" si="897"/>
        <v>5496</v>
      </c>
      <c r="AC4173" s="34">
        <f t="shared" si="898"/>
        <v>0.27992559663955252</v>
      </c>
      <c r="AD4173" s="145">
        <f t="shared" si="904"/>
        <v>4580</v>
      </c>
      <c r="AE4173" s="105">
        <v>3578.3330000000001</v>
      </c>
      <c r="AF4173" s="34" t="s">
        <v>36</v>
      </c>
      <c r="AG4173" s="34" t="s">
        <v>36</v>
      </c>
      <c r="AH4173" s="34" t="s">
        <v>36</v>
      </c>
      <c r="AI4173" s="29">
        <v>0.72</v>
      </c>
      <c r="AJ4173" s="29">
        <v>7.2630000000000004E-3</v>
      </c>
      <c r="AK4173" s="29">
        <v>79</v>
      </c>
      <c r="AL4173" s="29">
        <v>0</v>
      </c>
      <c r="AM4173" s="29" t="s">
        <v>28</v>
      </c>
      <c r="AN4173" s="158" t="s">
        <v>28</v>
      </c>
      <c r="AO4173" s="29" t="s">
        <v>28</v>
      </c>
      <c r="AP4173" s="29">
        <v>1</v>
      </c>
      <c r="AQ4173" s="29"/>
      <c r="AR4173" s="29"/>
      <c r="AS4173" s="29"/>
      <c r="AT4173" s="29"/>
      <c r="AU4173" s="144"/>
      <c r="AV4173" s="36" t="s">
        <v>28</v>
      </c>
      <c r="AW4173" s="102" t="s">
        <v>33</v>
      </c>
      <c r="AX4173" s="129" t="s">
        <v>33</v>
      </c>
      <c r="AY4173" s="106">
        <v>753</v>
      </c>
      <c r="BD4173" t="s">
        <v>4711</v>
      </c>
      <c r="BE4173" t="e">
        <v>#N/A</v>
      </c>
      <c r="BF4173" t="s">
        <v>4739</v>
      </c>
      <c r="BH4173" t="str">
        <f t="shared" si="902"/>
        <v>AV</v>
      </c>
      <c r="BJ4173" t="str">
        <f t="shared" si="903"/>
        <v>OK</v>
      </c>
      <c r="BK4173" s="130">
        <v>5496</v>
      </c>
      <c r="BL4173" s="130" t="s">
        <v>37</v>
      </c>
      <c r="BM4173" s="131" t="s">
        <v>33</v>
      </c>
      <c r="BN4173" s="131" t="e">
        <v>#VALUE!</v>
      </c>
      <c r="BO4173">
        <v>5496</v>
      </c>
      <c r="BP4173">
        <v>4</v>
      </c>
    </row>
    <row r="4174" spans="1:68" ht="25.2" x14ac:dyDescent="0.3">
      <c r="A4174" s="1"/>
      <c r="B4174" s="47">
        <v>3813</v>
      </c>
      <c r="C4174" s="45">
        <v>1093058</v>
      </c>
      <c r="D4174" s="37" t="s">
        <v>3382</v>
      </c>
      <c r="E4174" s="37"/>
      <c r="F4174" s="32" t="s">
        <v>3383</v>
      </c>
      <c r="G4174" s="29" t="s">
        <v>47</v>
      </c>
      <c r="H4174" s="70" t="s">
        <v>4779</v>
      </c>
      <c r="I4174" s="148" t="s">
        <v>33</v>
      </c>
      <c r="J4174" s="147" t="s">
        <v>33</v>
      </c>
      <c r="K4174" s="148" t="e">
        <v>#N/A</v>
      </c>
      <c r="L4174" s="148" t="s">
        <v>32</v>
      </c>
      <c r="M4174" s="147" t="s">
        <v>33</v>
      </c>
      <c r="N4174" s="29">
        <f t="shared" si="899"/>
        <v>1051376</v>
      </c>
      <c r="O4174" s="29" t="str">
        <f t="shared" si="900"/>
        <v/>
      </c>
      <c r="P4174" s="29" t="str">
        <f t="shared" si="901"/>
        <v/>
      </c>
      <c r="Q4174" s="29" t="str">
        <f t="shared" si="892"/>
        <v/>
      </c>
      <c r="R4174" s="29" t="str">
        <f t="shared" si="893"/>
        <v/>
      </c>
      <c r="S4174" s="29" t="str">
        <f t="shared" si="894"/>
        <v/>
      </c>
      <c r="T4174" s="29" t="str">
        <f t="shared" si="895"/>
        <v/>
      </c>
      <c r="U4174" s="29"/>
      <c r="V4174" s="29"/>
      <c r="W4174" s="55" t="s">
        <v>3381</v>
      </c>
      <c r="X4174" s="29" t="s">
        <v>158</v>
      </c>
      <c r="Y4174" s="146">
        <v>2141</v>
      </c>
      <c r="Z4174" s="33">
        <v>2740</v>
      </c>
      <c r="AA4174" s="34">
        <f t="shared" si="896"/>
        <v>0.28000000000000003</v>
      </c>
      <c r="AB4174" s="33">
        <f t="shared" si="897"/>
        <v>2740</v>
      </c>
      <c r="AC4174" s="34">
        <f t="shared" si="898"/>
        <v>0.27977537977106415</v>
      </c>
      <c r="AD4174" s="145">
        <f t="shared" si="904"/>
        <v>2283.3330000000001</v>
      </c>
      <c r="AE4174" s="105">
        <v>1784.1669999999999</v>
      </c>
      <c r="AF4174" s="34" t="s">
        <v>36</v>
      </c>
      <c r="AG4174" s="34" t="s">
        <v>36</v>
      </c>
      <c r="AH4174" s="34" t="s">
        <v>36</v>
      </c>
      <c r="AI4174" s="29">
        <v>0.5</v>
      </c>
      <c r="AJ4174" s="29">
        <v>5.5760000000000002E-3</v>
      </c>
      <c r="AK4174" s="29">
        <v>7</v>
      </c>
      <c r="AL4174" s="29">
        <v>0</v>
      </c>
      <c r="AM4174" s="29" t="s">
        <v>28</v>
      </c>
      <c r="AN4174" s="158" t="s">
        <v>28</v>
      </c>
      <c r="AO4174" s="29" t="s">
        <v>28</v>
      </c>
      <c r="AP4174" s="29">
        <v>1</v>
      </c>
      <c r="AQ4174" s="29"/>
      <c r="AR4174" s="29"/>
      <c r="AS4174" s="29"/>
      <c r="AT4174" s="29"/>
      <c r="AU4174" s="144"/>
      <c r="AV4174" s="36" t="s">
        <v>28</v>
      </c>
      <c r="AW4174" s="102" t="s">
        <v>33</v>
      </c>
      <c r="AX4174" s="129" t="s">
        <v>33</v>
      </c>
      <c r="AY4174" s="106">
        <v>2737</v>
      </c>
      <c r="BD4174" t="s">
        <v>4711</v>
      </c>
      <c r="BE4174" t="e">
        <v>#N/A</v>
      </c>
      <c r="BF4174" t="s">
        <v>4739</v>
      </c>
      <c r="BH4174" t="str">
        <f t="shared" si="902"/>
        <v>AV</v>
      </c>
      <c r="BJ4174" t="str">
        <f t="shared" si="903"/>
        <v>OK</v>
      </c>
      <c r="BK4174" s="130">
        <v>2740</v>
      </c>
      <c r="BL4174" s="130" t="s">
        <v>37</v>
      </c>
      <c r="BM4174" s="131" t="s">
        <v>33</v>
      </c>
      <c r="BN4174" s="131" t="e">
        <v>#VALUE!</v>
      </c>
      <c r="BO4174">
        <v>2740</v>
      </c>
      <c r="BP4174">
        <v>49</v>
      </c>
    </row>
    <row r="4175" spans="1:68" ht="25.2" x14ac:dyDescent="0.3">
      <c r="A4175" s="1"/>
      <c r="B4175" s="47">
        <v>3814</v>
      </c>
      <c r="C4175" s="45">
        <v>1093059</v>
      </c>
      <c r="D4175" s="37" t="s">
        <v>3384</v>
      </c>
      <c r="E4175" s="37"/>
      <c r="F4175" s="32" t="s">
        <v>3385</v>
      </c>
      <c r="G4175" s="29" t="s">
        <v>47</v>
      </c>
      <c r="H4175" s="70" t="s">
        <v>4779</v>
      </c>
      <c r="I4175" s="148" t="s">
        <v>33</v>
      </c>
      <c r="J4175" s="147" t="s">
        <v>33</v>
      </c>
      <c r="K4175" s="148" t="e">
        <v>#N/A</v>
      </c>
      <c r="L4175" s="148" t="s">
        <v>32</v>
      </c>
      <c r="M4175" s="147" t="s">
        <v>33</v>
      </c>
      <c r="N4175" s="29">
        <f t="shared" si="899"/>
        <v>1051377</v>
      </c>
      <c r="O4175" s="29" t="str">
        <f t="shared" si="900"/>
        <v/>
      </c>
      <c r="P4175" s="29" t="str">
        <f t="shared" si="901"/>
        <v/>
      </c>
      <c r="Q4175" s="29" t="str">
        <f t="shared" si="892"/>
        <v/>
      </c>
      <c r="R4175" s="29" t="str">
        <f t="shared" si="893"/>
        <v/>
      </c>
      <c r="S4175" s="29" t="str">
        <f t="shared" si="894"/>
        <v/>
      </c>
      <c r="T4175" s="29" t="str">
        <f t="shared" si="895"/>
        <v/>
      </c>
      <c r="U4175" s="29"/>
      <c r="V4175" s="29"/>
      <c r="W4175" s="55" t="s">
        <v>3381</v>
      </c>
      <c r="X4175" s="29" t="s">
        <v>158</v>
      </c>
      <c r="Y4175" s="146">
        <v>2312</v>
      </c>
      <c r="Z4175" s="33">
        <v>2959</v>
      </c>
      <c r="AA4175" s="34">
        <f t="shared" si="896"/>
        <v>0.28000000000000003</v>
      </c>
      <c r="AB4175" s="33">
        <f t="shared" si="897"/>
        <v>2959</v>
      </c>
      <c r="AC4175" s="34">
        <f t="shared" si="898"/>
        <v>0.27984389622077932</v>
      </c>
      <c r="AD4175" s="145">
        <f t="shared" si="904"/>
        <v>2465.8330000000001</v>
      </c>
      <c r="AE4175" s="105">
        <v>1926.6669999999999</v>
      </c>
      <c r="AF4175" s="34" t="s">
        <v>36</v>
      </c>
      <c r="AG4175" s="34" t="s">
        <v>36</v>
      </c>
      <c r="AH4175" s="34" t="s">
        <v>36</v>
      </c>
      <c r="AI4175" s="29">
        <v>0.876</v>
      </c>
      <c r="AJ4175" s="29">
        <v>6.2449999999999997E-3</v>
      </c>
      <c r="AK4175" s="29">
        <v>48</v>
      </c>
      <c r="AL4175" s="29">
        <v>0</v>
      </c>
      <c r="AM4175" s="29" t="s">
        <v>28</v>
      </c>
      <c r="AN4175" s="158" t="s">
        <v>28</v>
      </c>
      <c r="AO4175" s="29" t="s">
        <v>28</v>
      </c>
      <c r="AP4175" s="29">
        <v>1</v>
      </c>
      <c r="AQ4175" s="29"/>
      <c r="AR4175" s="29"/>
      <c r="AS4175" s="29"/>
      <c r="AT4175" s="29"/>
      <c r="AU4175" s="144"/>
      <c r="AV4175" s="36" t="s">
        <v>28</v>
      </c>
      <c r="AW4175" s="102" t="s">
        <v>33</v>
      </c>
      <c r="AX4175" s="129" t="s">
        <v>33</v>
      </c>
      <c r="AY4175" s="106">
        <v>2153</v>
      </c>
      <c r="BD4175" t="s">
        <v>4711</v>
      </c>
      <c r="BE4175" t="e">
        <v>#N/A</v>
      </c>
      <c r="BF4175" t="s">
        <v>4739</v>
      </c>
      <c r="BH4175" t="str">
        <f t="shared" si="902"/>
        <v>AV</v>
      </c>
      <c r="BJ4175" t="str">
        <f t="shared" si="903"/>
        <v>OK</v>
      </c>
      <c r="BK4175" s="130">
        <v>2959</v>
      </c>
      <c r="BL4175" s="130" t="s">
        <v>37</v>
      </c>
      <c r="BM4175" s="131" t="s">
        <v>33</v>
      </c>
      <c r="BN4175" s="131" t="e">
        <v>#VALUE!</v>
      </c>
      <c r="BO4175">
        <v>2959</v>
      </c>
      <c r="BP4175">
        <v>50</v>
      </c>
    </row>
    <row r="4176" spans="1:68" ht="25.2" x14ac:dyDescent="0.3">
      <c r="A4176" s="1"/>
      <c r="B4176" s="47">
        <v>3815</v>
      </c>
      <c r="C4176" s="45">
        <v>1093060</v>
      </c>
      <c r="D4176" s="29">
        <v>1051374</v>
      </c>
      <c r="E4176" s="29"/>
      <c r="F4176" s="32" t="s">
        <v>3386</v>
      </c>
      <c r="G4176" s="29" t="s">
        <v>47</v>
      </c>
      <c r="H4176" s="70" t="s">
        <v>4779</v>
      </c>
      <c r="I4176" s="148" t="s">
        <v>33</v>
      </c>
      <c r="J4176" s="147" t="s">
        <v>33</v>
      </c>
      <c r="K4176" s="148" t="e">
        <v>#N/A</v>
      </c>
      <c r="L4176" s="148" t="s">
        <v>32</v>
      </c>
      <c r="M4176" s="147" t="s">
        <v>33</v>
      </c>
      <c r="N4176" s="29">
        <f t="shared" si="899"/>
        <v>1051374</v>
      </c>
      <c r="O4176" s="29" t="str">
        <f t="shared" si="900"/>
        <v/>
      </c>
      <c r="P4176" s="29" t="str">
        <f t="shared" si="901"/>
        <v/>
      </c>
      <c r="Q4176" s="29" t="str">
        <f t="shared" si="892"/>
        <v/>
      </c>
      <c r="R4176" s="29" t="str">
        <f t="shared" si="893"/>
        <v/>
      </c>
      <c r="S4176" s="29" t="str">
        <f t="shared" si="894"/>
        <v/>
      </c>
      <c r="T4176" s="29" t="str">
        <f t="shared" si="895"/>
        <v/>
      </c>
      <c r="U4176" s="29"/>
      <c r="V4176" s="29"/>
      <c r="W4176" s="55" t="s">
        <v>3381</v>
      </c>
      <c r="X4176" s="29" t="s">
        <v>158</v>
      </c>
      <c r="Y4176" s="146">
        <v>2650</v>
      </c>
      <c r="Z4176" s="33">
        <v>3392</v>
      </c>
      <c r="AA4176" s="34">
        <f t="shared" si="896"/>
        <v>0.28000000000000003</v>
      </c>
      <c r="AB4176" s="33">
        <f t="shared" si="897"/>
        <v>3392</v>
      </c>
      <c r="AC4176" s="34">
        <f t="shared" si="898"/>
        <v>0.28000034415099528</v>
      </c>
      <c r="AD4176" s="145">
        <f t="shared" si="904"/>
        <v>2826.6669999999999</v>
      </c>
      <c r="AE4176" s="105">
        <v>2208.3330000000001</v>
      </c>
      <c r="AF4176" s="34" t="s">
        <v>36</v>
      </c>
      <c r="AG4176" s="34" t="s">
        <v>36</v>
      </c>
      <c r="AH4176" s="34" t="s">
        <v>36</v>
      </c>
      <c r="AI4176" s="29">
        <v>0.5</v>
      </c>
      <c r="AJ4176" s="29">
        <v>4.6950000000000004E-3</v>
      </c>
      <c r="AK4176" s="29">
        <v>22</v>
      </c>
      <c r="AL4176" s="29">
        <v>0</v>
      </c>
      <c r="AM4176" s="29" t="s">
        <v>28</v>
      </c>
      <c r="AN4176" s="158" t="s">
        <v>28</v>
      </c>
      <c r="AO4176" s="29" t="s">
        <v>28</v>
      </c>
      <c r="AP4176" s="29">
        <v>1</v>
      </c>
      <c r="AQ4176" s="29"/>
      <c r="AR4176" s="29"/>
      <c r="AS4176" s="29"/>
      <c r="AT4176" s="29"/>
      <c r="AU4176" s="144"/>
      <c r="AV4176" s="36" t="s">
        <v>28</v>
      </c>
      <c r="AW4176" s="102" t="s">
        <v>33</v>
      </c>
      <c r="AX4176" s="129" t="s">
        <v>33</v>
      </c>
      <c r="AY4176" s="106">
        <v>117</v>
      </c>
      <c r="BD4176" t="s">
        <v>4711</v>
      </c>
      <c r="BE4176" t="e">
        <v>#N/A</v>
      </c>
      <c r="BF4176" t="s">
        <v>4739</v>
      </c>
      <c r="BH4176" t="str">
        <f t="shared" si="902"/>
        <v>AV</v>
      </c>
      <c r="BJ4176" t="str">
        <f t="shared" si="903"/>
        <v>OK</v>
      </c>
      <c r="BK4176" s="130">
        <v>3392</v>
      </c>
      <c r="BL4176" s="130" t="s">
        <v>37</v>
      </c>
      <c r="BM4176" s="131" t="s">
        <v>33</v>
      </c>
      <c r="BN4176" s="131" t="e">
        <v>#VALUE!</v>
      </c>
      <c r="BO4176">
        <v>3392</v>
      </c>
      <c r="BP4176">
        <v>8</v>
      </c>
    </row>
    <row r="4177" spans="1:68" ht="25.2" x14ac:dyDescent="0.3">
      <c r="A4177" s="1"/>
      <c r="B4177" s="47">
        <v>3816</v>
      </c>
      <c r="C4177" s="45">
        <v>1093061</v>
      </c>
      <c r="D4177" s="29">
        <v>1060727</v>
      </c>
      <c r="E4177" s="29"/>
      <c r="F4177" s="32" t="s">
        <v>3387</v>
      </c>
      <c r="G4177" s="29" t="s">
        <v>47</v>
      </c>
      <c r="H4177" s="70" t="s">
        <v>4779</v>
      </c>
      <c r="I4177" s="148" t="s">
        <v>33</v>
      </c>
      <c r="J4177" s="147" t="s">
        <v>33</v>
      </c>
      <c r="K4177" s="148" t="e">
        <v>#N/A</v>
      </c>
      <c r="L4177" s="148" t="s">
        <v>32</v>
      </c>
      <c r="M4177" s="147" t="s">
        <v>33</v>
      </c>
      <c r="N4177" s="29">
        <f t="shared" si="899"/>
        <v>1060727</v>
      </c>
      <c r="O4177" s="29" t="str">
        <f t="shared" si="900"/>
        <v/>
      </c>
      <c r="P4177" s="29" t="str">
        <f t="shared" si="901"/>
        <v/>
      </c>
      <c r="Q4177" s="29" t="str">
        <f t="shared" si="892"/>
        <v/>
      </c>
      <c r="R4177" s="29" t="str">
        <f t="shared" si="893"/>
        <v/>
      </c>
      <c r="S4177" s="29" t="str">
        <f t="shared" si="894"/>
        <v/>
      </c>
      <c r="T4177" s="29" t="str">
        <f t="shared" si="895"/>
        <v/>
      </c>
      <c r="U4177" s="29"/>
      <c r="V4177" s="29"/>
      <c r="W4177" s="55" t="s">
        <v>3381</v>
      </c>
      <c r="X4177" s="29" t="s">
        <v>158</v>
      </c>
      <c r="Y4177" s="146">
        <v>5502</v>
      </c>
      <c r="Z4177" s="33">
        <v>7042</v>
      </c>
      <c r="AA4177" s="34">
        <f t="shared" si="896"/>
        <v>0.28000000000000003</v>
      </c>
      <c r="AB4177" s="33">
        <f t="shared" si="897"/>
        <v>7042</v>
      </c>
      <c r="AC4177" s="34">
        <f t="shared" si="898"/>
        <v>0.27989814612868041</v>
      </c>
      <c r="AD4177" s="145">
        <f t="shared" si="904"/>
        <v>5868.3329999999996</v>
      </c>
      <c r="AE4177" s="105">
        <v>4585</v>
      </c>
      <c r="AF4177" s="34" t="s">
        <v>36</v>
      </c>
      <c r="AG4177" s="34" t="s">
        <v>36</v>
      </c>
      <c r="AH4177" s="34" t="s">
        <v>36</v>
      </c>
      <c r="AI4177" s="29">
        <v>0.85</v>
      </c>
      <c r="AJ4177" s="29">
        <v>1.1712999999999999E-2</v>
      </c>
      <c r="AK4177" s="29">
        <v>49</v>
      </c>
      <c r="AL4177" s="29">
        <v>0</v>
      </c>
      <c r="AM4177" s="29" t="s">
        <v>28</v>
      </c>
      <c r="AN4177" s="158" t="s">
        <v>28</v>
      </c>
      <c r="AO4177" s="29" t="s">
        <v>28</v>
      </c>
      <c r="AP4177" s="29">
        <v>1</v>
      </c>
      <c r="AQ4177" s="29"/>
      <c r="AR4177" s="29"/>
      <c r="AS4177" s="29"/>
      <c r="AT4177" s="29"/>
      <c r="AU4177" s="144"/>
      <c r="AV4177" s="36" t="s">
        <v>28</v>
      </c>
      <c r="AW4177" s="102" t="s">
        <v>33</v>
      </c>
      <c r="AX4177" s="129" t="s">
        <v>33</v>
      </c>
      <c r="AY4177" s="106">
        <v>530</v>
      </c>
      <c r="BD4177" t="s">
        <v>4711</v>
      </c>
      <c r="BE4177" t="e">
        <v>#N/A</v>
      </c>
      <c r="BF4177" t="s">
        <v>4739</v>
      </c>
      <c r="BH4177" t="str">
        <f t="shared" si="902"/>
        <v>AV</v>
      </c>
      <c r="BJ4177" t="str">
        <f t="shared" si="903"/>
        <v>OK</v>
      </c>
      <c r="BK4177" s="130">
        <v>7042</v>
      </c>
      <c r="BL4177" s="130" t="s">
        <v>37</v>
      </c>
      <c r="BM4177" s="131">
        <v>7138</v>
      </c>
      <c r="BN4177" s="131">
        <v>0.98655085458111513</v>
      </c>
      <c r="BO4177">
        <v>7042</v>
      </c>
      <c r="BP4177">
        <v>20</v>
      </c>
    </row>
    <row r="4178" spans="1:68" ht="37.799999999999997" x14ac:dyDescent="0.3">
      <c r="A4178" s="1"/>
      <c r="B4178" s="47">
        <v>3817</v>
      </c>
      <c r="C4178" s="45">
        <v>1093062</v>
      </c>
      <c r="D4178" s="37" t="s">
        <v>3388</v>
      </c>
      <c r="E4178" s="37"/>
      <c r="F4178" s="39" t="s">
        <v>3389</v>
      </c>
      <c r="G4178" s="29" t="s">
        <v>61</v>
      </c>
      <c r="H4178" s="70" t="s">
        <v>4779</v>
      </c>
      <c r="I4178" s="148" t="s">
        <v>33</v>
      </c>
      <c r="J4178" s="147" t="s">
        <v>33</v>
      </c>
      <c r="K4178" s="148" t="e">
        <v>#N/A</v>
      </c>
      <c r="L4178" s="148" t="s">
        <v>32</v>
      </c>
      <c r="M4178" s="147" t="s">
        <v>33</v>
      </c>
      <c r="N4178" s="29">
        <f t="shared" si="899"/>
        <v>1053745</v>
      </c>
      <c r="O4178" s="29" t="str">
        <f t="shared" si="900"/>
        <v/>
      </c>
      <c r="P4178" s="29" t="str">
        <f t="shared" si="901"/>
        <v/>
      </c>
      <c r="Q4178" s="29" t="str">
        <f t="shared" si="892"/>
        <v/>
      </c>
      <c r="R4178" s="29" t="str">
        <f t="shared" si="893"/>
        <v/>
      </c>
      <c r="S4178" s="29" t="str">
        <f t="shared" si="894"/>
        <v/>
      </c>
      <c r="T4178" s="29" t="str">
        <f t="shared" si="895"/>
        <v/>
      </c>
      <c r="U4178" s="29"/>
      <c r="V4178" s="29"/>
      <c r="W4178" s="55" t="s">
        <v>3381</v>
      </c>
      <c r="X4178" s="29" t="s">
        <v>158</v>
      </c>
      <c r="Y4178" s="146">
        <v>1873</v>
      </c>
      <c r="Z4178" s="33">
        <v>2397</v>
      </c>
      <c r="AA4178" s="34">
        <f t="shared" si="896"/>
        <v>0.28000000000000003</v>
      </c>
      <c r="AB4178" s="33">
        <f t="shared" si="897"/>
        <v>2397</v>
      </c>
      <c r="AC4178" s="34">
        <f t="shared" si="898"/>
        <v>0.27976535606307651</v>
      </c>
      <c r="AD4178" s="145">
        <f t="shared" si="904"/>
        <v>1997.5</v>
      </c>
      <c r="AE4178" s="105">
        <v>1560.8330000000001</v>
      </c>
      <c r="AF4178" s="34" t="s">
        <v>70</v>
      </c>
      <c r="AG4178" s="34" t="s">
        <v>70</v>
      </c>
      <c r="AH4178" s="34" t="s">
        <v>70</v>
      </c>
      <c r="AI4178" s="29">
        <v>0.27</v>
      </c>
      <c r="AJ4178" s="29">
        <v>3.503E-3</v>
      </c>
      <c r="AK4178" s="29">
        <v>14</v>
      </c>
      <c r="AL4178" s="29">
        <v>0</v>
      </c>
      <c r="AM4178" s="29" t="s">
        <v>28</v>
      </c>
      <c r="AN4178" s="158" t="s">
        <v>28</v>
      </c>
      <c r="AO4178" s="29" t="s">
        <v>28</v>
      </c>
      <c r="AP4178" s="29">
        <v>1</v>
      </c>
      <c r="AQ4178" s="29"/>
      <c r="AR4178" s="29"/>
      <c r="AS4178" s="29"/>
      <c r="AT4178" s="29"/>
      <c r="AU4178" s="144"/>
      <c r="AV4178" s="36" t="s">
        <v>28</v>
      </c>
      <c r="AW4178" s="102" t="s">
        <v>33</v>
      </c>
      <c r="AX4178" s="129" t="s">
        <v>33</v>
      </c>
      <c r="AY4178" s="106">
        <v>28</v>
      </c>
      <c r="BD4178" t="s">
        <v>4711</v>
      </c>
      <c r="BE4178" t="e">
        <v>#N/A</v>
      </c>
      <c r="BF4178" t="s">
        <v>4739</v>
      </c>
      <c r="BH4178" t="str">
        <f t="shared" si="902"/>
        <v>AV</v>
      </c>
      <c r="BJ4178" t="str">
        <f t="shared" si="903"/>
        <v>OK</v>
      </c>
      <c r="BK4178" s="130">
        <v>2397</v>
      </c>
      <c r="BL4178" s="130" t="s">
        <v>37</v>
      </c>
      <c r="BM4178" s="131" t="s">
        <v>33</v>
      </c>
      <c r="BN4178" s="131" t="e">
        <v>#VALUE!</v>
      </c>
      <c r="BO4178">
        <v>2397</v>
      </c>
      <c r="BP4178">
        <v>1</v>
      </c>
    </row>
    <row r="4179" spans="1:68" ht="25.2" x14ac:dyDescent="0.3">
      <c r="A4179" s="1"/>
      <c r="B4179" s="47">
        <v>3818</v>
      </c>
      <c r="C4179" s="45">
        <v>1093063</v>
      </c>
      <c r="D4179" s="29"/>
      <c r="E4179" s="29"/>
      <c r="F4179" s="32" t="s">
        <v>3390</v>
      </c>
      <c r="G4179" s="29" t="s">
        <v>92</v>
      </c>
      <c r="H4179" s="70" t="s">
        <v>4779</v>
      </c>
      <c r="I4179" s="148" t="s">
        <v>33</v>
      </c>
      <c r="J4179" s="147" t="s">
        <v>33</v>
      </c>
      <c r="K4179" s="148" t="e">
        <v>#N/A</v>
      </c>
      <c r="L4179" s="148" t="s">
        <v>32</v>
      </c>
      <c r="M4179" s="147" t="s">
        <v>33</v>
      </c>
      <c r="N4179" s="29" t="str">
        <f t="shared" si="899"/>
        <v/>
      </c>
      <c r="O4179" s="29" t="str">
        <f t="shared" si="900"/>
        <v/>
      </c>
      <c r="P4179" s="29" t="str">
        <f t="shared" si="901"/>
        <v/>
      </c>
      <c r="Q4179" s="29" t="str">
        <f t="shared" ref="Q4179:Q4242" si="905">IF(IFERROR(MID($U4179,1,7)+0,"")&lt;1130000,"",IFERROR(MID($U4179,1,7)+0,""))</f>
        <v/>
      </c>
      <c r="R4179" s="29" t="str">
        <f t="shared" ref="R4179:R4242" si="906">IF(IFERROR(MID($U4179,10,7)+0,"")&lt;1130000,"",IFERROR(MID($U4179,10,7)+0,""))</f>
        <v/>
      </c>
      <c r="S4179" s="29" t="str">
        <f t="shared" ref="S4179:S4242" si="907">IF(IFERROR(MID($U4179,19,7)+0,"")&lt;1130000,"",IFERROR(MID($U4179,19,7)+0,""))</f>
        <v/>
      </c>
      <c r="T4179" s="29" t="str">
        <f t="shared" ref="T4179:T4242" si="908">IF(Q4179="","",IF(R4179="",Q4179,Q4179&amp;", "&amp;R4179))</f>
        <v/>
      </c>
      <c r="U4179" s="29"/>
      <c r="V4179" s="29"/>
      <c r="W4179" s="55" t="s">
        <v>3381</v>
      </c>
      <c r="X4179" s="29" t="s">
        <v>158</v>
      </c>
      <c r="Y4179" s="146">
        <v>2511</v>
      </c>
      <c r="Z4179" s="33">
        <v>3214</v>
      </c>
      <c r="AA4179" s="34">
        <f t="shared" si="896"/>
        <v>0.28000000000000003</v>
      </c>
      <c r="AB4179" s="33">
        <f t="shared" si="897"/>
        <v>3214</v>
      </c>
      <c r="AC4179" s="34">
        <f t="shared" si="898"/>
        <v>0.27996798088410996</v>
      </c>
      <c r="AD4179" s="145">
        <f t="shared" si="904"/>
        <v>2678.3330000000001</v>
      </c>
      <c r="AE4179" s="105">
        <v>2092.5</v>
      </c>
      <c r="AF4179" s="34" t="s">
        <v>36</v>
      </c>
      <c r="AG4179" s="34" t="s">
        <v>36</v>
      </c>
      <c r="AH4179" s="34" t="s">
        <v>36</v>
      </c>
      <c r="AI4179" s="29">
        <v>0.35</v>
      </c>
      <c r="AJ4179" s="29">
        <v>3.503E-3</v>
      </c>
      <c r="AK4179" s="29">
        <v>0</v>
      </c>
      <c r="AL4179" s="29">
        <v>0</v>
      </c>
      <c r="AM4179" s="29" t="s">
        <v>28</v>
      </c>
      <c r="AN4179" s="159" t="s">
        <v>27</v>
      </c>
      <c r="AO4179" s="29" t="s">
        <v>28</v>
      </c>
      <c r="AP4179" s="29">
        <v>1</v>
      </c>
      <c r="AQ4179" s="29"/>
      <c r="AR4179" s="29"/>
      <c r="AS4179" s="29"/>
      <c r="AT4179" s="29"/>
      <c r="AU4179" s="144"/>
      <c r="AV4179" s="36" t="s">
        <v>28</v>
      </c>
      <c r="AW4179" s="102" t="s">
        <v>33</v>
      </c>
      <c r="AX4179" s="129" t="s">
        <v>33</v>
      </c>
      <c r="AY4179" s="106">
        <v>321</v>
      </c>
      <c r="BD4179" t="s">
        <v>4711</v>
      </c>
      <c r="BE4179" t="e">
        <v>#N/A</v>
      </c>
      <c r="BF4179" t="s">
        <v>4739</v>
      </c>
      <c r="BH4179" t="str">
        <f t="shared" si="902"/>
        <v/>
      </c>
      <c r="BJ4179" t="str">
        <f t="shared" si="903"/>
        <v>OK</v>
      </c>
      <c r="BK4179" s="130" t="s">
        <v>5302</v>
      </c>
      <c r="BL4179" s="130" t="e">
        <v>#VALUE!</v>
      </c>
      <c r="BM4179" s="131" t="s">
        <v>33</v>
      </c>
      <c r="BN4179" s="131" t="e">
        <v>#VALUE!</v>
      </c>
      <c r="BO4179">
        <v>3214</v>
      </c>
      <c r="BP4179">
        <v>16</v>
      </c>
    </row>
    <row r="4180" spans="1:68" ht="25.2" x14ac:dyDescent="0.3">
      <c r="A4180" s="1"/>
      <c r="B4180" s="47">
        <v>3819</v>
      </c>
      <c r="C4180" s="45">
        <v>1093064</v>
      </c>
      <c r="D4180" s="29" t="s">
        <v>3391</v>
      </c>
      <c r="E4180" s="29"/>
      <c r="F4180" s="39" t="s">
        <v>3392</v>
      </c>
      <c r="G4180" s="29" t="s">
        <v>39</v>
      </c>
      <c r="H4180" s="29"/>
      <c r="I4180" s="148" t="s">
        <v>33</v>
      </c>
      <c r="J4180" s="147" t="s">
        <v>33</v>
      </c>
      <c r="K4180" s="148" t="e">
        <v>#N/A</v>
      </c>
      <c r="L4180" s="148" t="s">
        <v>32</v>
      </c>
      <c r="M4180" s="147" t="s">
        <v>33</v>
      </c>
      <c r="N4180" s="29">
        <f t="shared" si="899"/>
        <v>1087235</v>
      </c>
      <c r="O4180" s="29">
        <f t="shared" si="900"/>
        <v>1087236</v>
      </c>
      <c r="P4180" s="29">
        <f t="shared" si="901"/>
        <v>1087237</v>
      </c>
      <c r="Q4180" s="29" t="str">
        <f t="shared" si="905"/>
        <v/>
      </c>
      <c r="R4180" s="29" t="str">
        <f t="shared" si="906"/>
        <v/>
      </c>
      <c r="S4180" s="29" t="str">
        <f t="shared" si="907"/>
        <v/>
      </c>
      <c r="T4180" s="29" t="str">
        <f t="shared" si="908"/>
        <v/>
      </c>
      <c r="U4180" s="29"/>
      <c r="V4180" s="29"/>
      <c r="W4180" s="55" t="s">
        <v>3381</v>
      </c>
      <c r="X4180" s="29" t="s">
        <v>158</v>
      </c>
      <c r="Y4180" s="146">
        <v>6698</v>
      </c>
      <c r="Z4180" s="33">
        <v>8574</v>
      </c>
      <c r="AA4180" s="34">
        <f t="shared" si="896"/>
        <v>0.28000000000000003</v>
      </c>
      <c r="AB4180" s="33">
        <f t="shared" si="897"/>
        <v>8574</v>
      </c>
      <c r="AC4180" s="34">
        <f t="shared" si="898"/>
        <v>0.28008353060116259</v>
      </c>
      <c r="AD4180" s="145">
        <f t="shared" si="904"/>
        <v>7145</v>
      </c>
      <c r="AE4180" s="105">
        <v>5581.6670000000004</v>
      </c>
      <c r="AF4180" s="34" t="s">
        <v>36</v>
      </c>
      <c r="AG4180" s="34" t="s">
        <v>36</v>
      </c>
      <c r="AH4180" s="34" t="s">
        <v>36</v>
      </c>
      <c r="AI4180" s="29">
        <v>0.5</v>
      </c>
      <c r="AJ4180" s="29">
        <v>2.33E-4</v>
      </c>
      <c r="AK4180" s="29">
        <v>0</v>
      </c>
      <c r="AL4180" s="29">
        <v>0</v>
      </c>
      <c r="AM4180" s="29" t="s">
        <v>28</v>
      </c>
      <c r="AN4180" s="44" t="s">
        <v>27</v>
      </c>
      <c r="AO4180" s="29" t="s">
        <v>28</v>
      </c>
      <c r="AP4180" s="29">
        <v>1</v>
      </c>
      <c r="AQ4180" s="29"/>
      <c r="AR4180" s="29"/>
      <c r="AS4180" s="29"/>
      <c r="AT4180" s="29"/>
      <c r="AU4180" s="144"/>
      <c r="AV4180" s="36" t="s">
        <v>28</v>
      </c>
      <c r="AW4180" s="102" t="s">
        <v>33</v>
      </c>
      <c r="AX4180" s="129" t="s">
        <v>33</v>
      </c>
      <c r="AY4180" s="106">
        <v>2789</v>
      </c>
      <c r="BD4180" t="s">
        <v>4711</v>
      </c>
      <c r="BE4180" t="e">
        <v>#N/A</v>
      </c>
      <c r="BF4180" t="s">
        <v>4739</v>
      </c>
      <c r="BH4180" t="str">
        <f t="shared" si="902"/>
        <v/>
      </c>
      <c r="BJ4180" t="str">
        <f t="shared" si="903"/>
        <v>OK</v>
      </c>
      <c r="BK4180" s="130" t="s">
        <v>5302</v>
      </c>
      <c r="BL4180" s="130" t="e">
        <v>#VALUE!</v>
      </c>
      <c r="BM4180" s="131" t="s">
        <v>33</v>
      </c>
      <c r="BN4180" s="131" t="e">
        <v>#VALUE!</v>
      </c>
      <c r="BO4180" t="e">
        <v>#N/A</v>
      </c>
      <c r="BP4180">
        <v>100</v>
      </c>
    </row>
    <row r="4181" spans="1:68" ht="25.2" x14ac:dyDescent="0.3">
      <c r="A4181" s="1"/>
      <c r="B4181" s="47">
        <v>3820</v>
      </c>
      <c r="C4181" s="45">
        <v>1093065</v>
      </c>
      <c r="D4181" s="29"/>
      <c r="E4181" s="29"/>
      <c r="F4181" s="39" t="s">
        <v>3393</v>
      </c>
      <c r="G4181" s="29" t="s">
        <v>31</v>
      </c>
      <c r="H4181" s="29"/>
      <c r="I4181" s="148" t="s">
        <v>33</v>
      </c>
      <c r="J4181" s="147" t="s">
        <v>33</v>
      </c>
      <c r="K4181" s="148" t="e">
        <v>#N/A</v>
      </c>
      <c r="L4181" s="148" t="s">
        <v>32</v>
      </c>
      <c r="M4181" s="147" t="s">
        <v>33</v>
      </c>
      <c r="N4181" s="29" t="str">
        <f t="shared" si="899"/>
        <v/>
      </c>
      <c r="O4181" s="29" t="str">
        <f t="shared" si="900"/>
        <v/>
      </c>
      <c r="P4181" s="29" t="str">
        <f t="shared" si="901"/>
        <v/>
      </c>
      <c r="Q4181" s="29" t="str">
        <f t="shared" si="905"/>
        <v/>
      </c>
      <c r="R4181" s="29" t="str">
        <f t="shared" si="906"/>
        <v/>
      </c>
      <c r="S4181" s="29" t="str">
        <f t="shared" si="907"/>
        <v/>
      </c>
      <c r="T4181" s="29" t="str">
        <f t="shared" si="908"/>
        <v/>
      </c>
      <c r="U4181" s="29"/>
      <c r="V4181" s="29"/>
      <c r="W4181" s="30" t="s">
        <v>3381</v>
      </c>
      <c r="X4181" s="29" t="s">
        <v>158</v>
      </c>
      <c r="Y4181" s="146">
        <v>6698</v>
      </c>
      <c r="Z4181" s="33">
        <v>8574</v>
      </c>
      <c r="AA4181" s="34">
        <f t="shared" si="896"/>
        <v>0.28000000000000003</v>
      </c>
      <c r="AB4181" s="33">
        <f t="shared" si="897"/>
        <v>8574</v>
      </c>
      <c r="AC4181" s="34">
        <f t="shared" si="898"/>
        <v>0.28008353060116259</v>
      </c>
      <c r="AD4181" s="145">
        <f t="shared" si="904"/>
        <v>7145</v>
      </c>
      <c r="AE4181" s="105">
        <v>5581.6670000000004</v>
      </c>
      <c r="AF4181" s="34" t="s">
        <v>36</v>
      </c>
      <c r="AG4181" s="34" t="s">
        <v>36</v>
      </c>
      <c r="AH4181" s="34" t="s">
        <v>36</v>
      </c>
      <c r="AI4181" s="29">
        <v>0.5</v>
      </c>
      <c r="AJ4181" s="29">
        <v>2.33E-4</v>
      </c>
      <c r="AK4181" s="29">
        <v>0</v>
      </c>
      <c r="AL4181" s="29">
        <v>0</v>
      </c>
      <c r="AM4181" s="29" t="s">
        <v>28</v>
      </c>
      <c r="AN4181" s="44" t="s">
        <v>27</v>
      </c>
      <c r="AO4181" s="29" t="s">
        <v>28</v>
      </c>
      <c r="AP4181" s="29">
        <v>1</v>
      </c>
      <c r="AQ4181" s="29"/>
      <c r="AR4181" s="29"/>
      <c r="AS4181" s="29"/>
      <c r="AT4181" s="29"/>
      <c r="AU4181" s="144"/>
      <c r="AV4181" s="36" t="s">
        <v>28</v>
      </c>
      <c r="AW4181" s="102">
        <v>43633</v>
      </c>
      <c r="AX4181" s="129" t="s">
        <v>33</v>
      </c>
      <c r="AY4181" s="106">
        <v>421</v>
      </c>
      <c r="BD4181" t="s">
        <v>4711</v>
      </c>
      <c r="BE4181" t="e">
        <v>#N/A</v>
      </c>
      <c r="BF4181" t="s">
        <v>4739</v>
      </c>
      <c r="BH4181" t="str">
        <f t="shared" si="902"/>
        <v/>
      </c>
      <c r="BJ4181" t="str">
        <f t="shared" si="903"/>
        <v>OK</v>
      </c>
      <c r="BK4181" s="130" t="s">
        <v>5302</v>
      </c>
      <c r="BL4181" s="130" t="e">
        <v>#VALUE!</v>
      </c>
      <c r="BM4181" s="131">
        <v>0</v>
      </c>
      <c r="BN4181" s="131" t="e">
        <v>#DIV/0!</v>
      </c>
      <c r="BO4181" t="e">
        <v>#N/A</v>
      </c>
      <c r="BP4181">
        <v>0</v>
      </c>
    </row>
    <row r="4182" spans="1:68" ht="25.2" x14ac:dyDescent="0.3">
      <c r="A4182" s="1"/>
      <c r="B4182" s="47">
        <v>3821</v>
      </c>
      <c r="C4182" s="45">
        <v>1093066</v>
      </c>
      <c r="D4182" s="29" t="s">
        <v>3394</v>
      </c>
      <c r="E4182" s="29"/>
      <c r="F4182" s="39" t="s">
        <v>3395</v>
      </c>
      <c r="G4182" s="29" t="s">
        <v>39</v>
      </c>
      <c r="H4182" s="70" t="s">
        <v>4779</v>
      </c>
      <c r="I4182" s="148" t="s">
        <v>33</v>
      </c>
      <c r="J4182" s="147" t="s">
        <v>33</v>
      </c>
      <c r="K4182" s="148" t="e">
        <v>#N/A</v>
      </c>
      <c r="L4182" s="148" t="s">
        <v>32</v>
      </c>
      <c r="M4182" s="147" t="s">
        <v>33</v>
      </c>
      <c r="N4182" s="29">
        <f t="shared" si="899"/>
        <v>1051402</v>
      </c>
      <c r="O4182" s="29">
        <f t="shared" si="900"/>
        <v>1051401</v>
      </c>
      <c r="P4182" s="29">
        <f t="shared" si="901"/>
        <v>1051404</v>
      </c>
      <c r="Q4182" s="29" t="str">
        <f t="shared" si="905"/>
        <v/>
      </c>
      <c r="R4182" s="29" t="str">
        <f t="shared" si="906"/>
        <v/>
      </c>
      <c r="S4182" s="29" t="str">
        <f t="shared" si="907"/>
        <v/>
      </c>
      <c r="T4182" s="29" t="str">
        <f t="shared" si="908"/>
        <v/>
      </c>
      <c r="U4182" s="29"/>
      <c r="V4182" s="29"/>
      <c r="W4182" s="55" t="s">
        <v>3381</v>
      </c>
      <c r="X4182" s="29" t="s">
        <v>158</v>
      </c>
      <c r="Y4182" s="146">
        <v>4974</v>
      </c>
      <c r="Z4182" s="33">
        <v>6366</v>
      </c>
      <c r="AA4182" s="34">
        <f t="shared" si="896"/>
        <v>0.28000000000000003</v>
      </c>
      <c r="AB4182" s="33">
        <f t="shared" si="897"/>
        <v>6366</v>
      </c>
      <c r="AC4182" s="34">
        <f t="shared" si="898"/>
        <v>0.27985524728588662</v>
      </c>
      <c r="AD4182" s="145">
        <f t="shared" si="904"/>
        <v>5305</v>
      </c>
      <c r="AE4182" s="105">
        <v>4145</v>
      </c>
      <c r="AF4182" s="34" t="s">
        <v>36</v>
      </c>
      <c r="AG4182" s="34" t="s">
        <v>36</v>
      </c>
      <c r="AH4182" s="34" t="s">
        <v>36</v>
      </c>
      <c r="AI4182" s="29">
        <v>0.3</v>
      </c>
      <c r="AJ4182" s="29">
        <v>1.44E-4</v>
      </c>
      <c r="AK4182" s="29">
        <v>34</v>
      </c>
      <c r="AL4182" s="29">
        <v>0</v>
      </c>
      <c r="AM4182" s="29" t="s">
        <v>28</v>
      </c>
      <c r="AN4182" s="158" t="s">
        <v>28</v>
      </c>
      <c r="AO4182" s="29" t="s">
        <v>28</v>
      </c>
      <c r="AP4182" s="29">
        <v>1</v>
      </c>
      <c r="AQ4182" s="29"/>
      <c r="AR4182" s="29"/>
      <c r="AS4182" s="29"/>
      <c r="AT4182" s="29"/>
      <c r="AU4182" s="144"/>
      <c r="AV4182" s="36" t="s">
        <v>28</v>
      </c>
      <c r="AW4182" s="102" t="s">
        <v>33</v>
      </c>
      <c r="AX4182" s="129" t="s">
        <v>33</v>
      </c>
      <c r="AY4182" s="106">
        <v>173</v>
      </c>
      <c r="BD4182" t="s">
        <v>4711</v>
      </c>
      <c r="BE4182" t="e">
        <v>#N/A</v>
      </c>
      <c r="BF4182" t="s">
        <v>4739</v>
      </c>
      <c r="BH4182" t="str">
        <f t="shared" si="902"/>
        <v>AV</v>
      </c>
      <c r="BJ4182" t="str">
        <f t="shared" si="903"/>
        <v>OK</v>
      </c>
      <c r="BK4182" s="130">
        <v>6366</v>
      </c>
      <c r="BL4182" s="130" t="s">
        <v>37</v>
      </c>
      <c r="BM4182" s="131" t="s">
        <v>33</v>
      </c>
      <c r="BN4182" s="131" t="e">
        <v>#VALUE!</v>
      </c>
      <c r="BO4182">
        <v>6366</v>
      </c>
      <c r="BP4182">
        <v>5</v>
      </c>
    </row>
    <row r="4183" spans="1:68" ht="25.2" x14ac:dyDescent="0.3">
      <c r="A4183" s="1"/>
      <c r="B4183" s="47">
        <v>3822</v>
      </c>
      <c r="C4183" s="45">
        <v>1093068</v>
      </c>
      <c r="D4183" s="29" t="s">
        <v>3396</v>
      </c>
      <c r="E4183" s="29"/>
      <c r="F4183" s="52" t="s">
        <v>3397</v>
      </c>
      <c r="G4183" s="29" t="s">
        <v>47</v>
      </c>
      <c r="H4183" s="29"/>
      <c r="I4183" s="148" t="s">
        <v>33</v>
      </c>
      <c r="J4183" s="147" t="s">
        <v>33</v>
      </c>
      <c r="K4183" s="148" t="e">
        <v>#N/A</v>
      </c>
      <c r="L4183" s="148" t="s">
        <v>32</v>
      </c>
      <c r="M4183" s="147" t="s">
        <v>33</v>
      </c>
      <c r="N4183" s="29">
        <f t="shared" si="899"/>
        <v>1087235</v>
      </c>
      <c r="O4183" s="29">
        <f t="shared" si="900"/>
        <v>1087236</v>
      </c>
      <c r="P4183" s="29">
        <f t="shared" si="901"/>
        <v>1087237</v>
      </c>
      <c r="Q4183" s="29" t="str">
        <f t="shared" si="905"/>
        <v/>
      </c>
      <c r="R4183" s="29" t="str">
        <f t="shared" si="906"/>
        <v/>
      </c>
      <c r="S4183" s="29" t="str">
        <f t="shared" si="907"/>
        <v/>
      </c>
      <c r="T4183" s="29" t="str">
        <f t="shared" si="908"/>
        <v/>
      </c>
      <c r="U4183" s="29"/>
      <c r="V4183" s="29"/>
      <c r="W4183" s="55" t="s">
        <v>3381</v>
      </c>
      <c r="X4183" s="29" t="s">
        <v>158</v>
      </c>
      <c r="Y4183" s="146">
        <v>7586</v>
      </c>
      <c r="Z4183" s="33">
        <v>9711</v>
      </c>
      <c r="AA4183" s="34">
        <f t="shared" si="896"/>
        <v>0.28000000000000003</v>
      </c>
      <c r="AB4183" s="33">
        <f t="shared" si="897"/>
        <v>9711</v>
      </c>
      <c r="AC4183" s="34">
        <f t="shared" si="898"/>
        <v>0.28012120853565992</v>
      </c>
      <c r="AD4183" s="145">
        <f t="shared" si="904"/>
        <v>8092.5</v>
      </c>
      <c r="AE4183" s="105">
        <v>6321.6670000000004</v>
      </c>
      <c r="AF4183" s="34" t="s">
        <v>36</v>
      </c>
      <c r="AG4183" s="34" t="s">
        <v>36</v>
      </c>
      <c r="AH4183" s="34" t="s">
        <v>36</v>
      </c>
      <c r="AI4183" s="29">
        <v>0.5</v>
      </c>
      <c r="AJ4183" s="29">
        <v>2.33E-4</v>
      </c>
      <c r="AK4183" s="29">
        <v>0</v>
      </c>
      <c r="AL4183" s="29">
        <v>0</v>
      </c>
      <c r="AM4183" s="29" t="s">
        <v>28</v>
      </c>
      <c r="AN4183" s="44" t="s">
        <v>27</v>
      </c>
      <c r="AO4183" s="29" t="s">
        <v>28</v>
      </c>
      <c r="AP4183" s="29">
        <v>1</v>
      </c>
      <c r="AQ4183" s="29"/>
      <c r="AR4183" s="29"/>
      <c r="AS4183" s="29"/>
      <c r="AT4183" s="29"/>
      <c r="AU4183" s="144"/>
      <c r="AV4183" s="36" t="s">
        <v>28</v>
      </c>
      <c r="AW4183" s="102" t="s">
        <v>33</v>
      </c>
      <c r="AX4183" s="129" t="s">
        <v>33</v>
      </c>
      <c r="AY4183" s="106">
        <v>2122</v>
      </c>
      <c r="BD4183" t="s">
        <v>4711</v>
      </c>
      <c r="BE4183" t="e">
        <v>#N/A</v>
      </c>
      <c r="BF4183" t="s">
        <v>4739</v>
      </c>
      <c r="BH4183" t="str">
        <f t="shared" si="902"/>
        <v/>
      </c>
      <c r="BJ4183" t="str">
        <f t="shared" si="903"/>
        <v>OK</v>
      </c>
      <c r="BK4183" s="130" t="s">
        <v>5302</v>
      </c>
      <c r="BL4183" s="130" t="e">
        <v>#VALUE!</v>
      </c>
      <c r="BM4183" s="131" t="s">
        <v>33</v>
      </c>
      <c r="BN4183" s="131" t="e">
        <v>#VALUE!</v>
      </c>
      <c r="BO4183" t="e">
        <v>#N/A</v>
      </c>
      <c r="BP4183">
        <v>125</v>
      </c>
    </row>
    <row r="4184" spans="1:68" ht="25.2" x14ac:dyDescent="0.3">
      <c r="A4184" s="1"/>
      <c r="B4184" s="47">
        <v>3823</v>
      </c>
      <c r="C4184" s="45">
        <v>1093069</v>
      </c>
      <c r="D4184" s="29" t="s">
        <v>3394</v>
      </c>
      <c r="E4184" s="29"/>
      <c r="F4184" s="39" t="s">
        <v>3398</v>
      </c>
      <c r="G4184" s="29" t="s">
        <v>39</v>
      </c>
      <c r="H4184" s="70" t="s">
        <v>4779</v>
      </c>
      <c r="I4184" s="148" t="s">
        <v>33</v>
      </c>
      <c r="J4184" s="147" t="s">
        <v>33</v>
      </c>
      <c r="K4184" s="148" t="e">
        <v>#N/A</v>
      </c>
      <c r="L4184" s="148" t="s">
        <v>32</v>
      </c>
      <c r="M4184" s="147" t="s">
        <v>33</v>
      </c>
      <c r="N4184" s="29">
        <f t="shared" si="899"/>
        <v>1051402</v>
      </c>
      <c r="O4184" s="29">
        <f t="shared" si="900"/>
        <v>1051401</v>
      </c>
      <c r="P4184" s="29">
        <f t="shared" si="901"/>
        <v>1051404</v>
      </c>
      <c r="Q4184" s="29" t="str">
        <f t="shared" si="905"/>
        <v/>
      </c>
      <c r="R4184" s="29" t="str">
        <f t="shared" si="906"/>
        <v/>
      </c>
      <c r="S4184" s="29" t="str">
        <f t="shared" si="907"/>
        <v/>
      </c>
      <c r="T4184" s="29" t="str">
        <f t="shared" si="908"/>
        <v/>
      </c>
      <c r="U4184" s="29"/>
      <c r="V4184" s="29"/>
      <c r="W4184" s="55" t="s">
        <v>3381</v>
      </c>
      <c r="X4184" s="29" t="s">
        <v>158</v>
      </c>
      <c r="Y4184" s="146">
        <v>4544</v>
      </c>
      <c r="Z4184" s="33">
        <v>5816</v>
      </c>
      <c r="AA4184" s="34">
        <f t="shared" si="896"/>
        <v>0.28000000000000003</v>
      </c>
      <c r="AB4184" s="33">
        <f t="shared" si="897"/>
        <v>5816</v>
      </c>
      <c r="AC4184" s="34">
        <f t="shared" si="898"/>
        <v>0.27992955282310289</v>
      </c>
      <c r="AD4184" s="145">
        <f t="shared" si="904"/>
        <v>4846.6670000000004</v>
      </c>
      <c r="AE4184" s="105">
        <v>3786.6669999999999</v>
      </c>
      <c r="AF4184" s="34" t="s">
        <v>36</v>
      </c>
      <c r="AG4184" s="34" t="s">
        <v>36</v>
      </c>
      <c r="AH4184" s="34" t="s">
        <v>36</v>
      </c>
      <c r="AI4184" s="29">
        <v>0.4</v>
      </c>
      <c r="AJ4184" s="29">
        <v>2.81E-4</v>
      </c>
      <c r="AK4184" s="29">
        <v>4</v>
      </c>
      <c r="AL4184" s="29">
        <v>0</v>
      </c>
      <c r="AM4184" s="29" t="s">
        <v>28</v>
      </c>
      <c r="AN4184" s="158" t="s">
        <v>28</v>
      </c>
      <c r="AO4184" s="29" t="s">
        <v>28</v>
      </c>
      <c r="AP4184" s="29">
        <v>1</v>
      </c>
      <c r="AQ4184" s="29"/>
      <c r="AR4184" s="29"/>
      <c r="AS4184" s="29"/>
      <c r="AT4184" s="29"/>
      <c r="AU4184" s="144"/>
      <c r="AV4184" s="36" t="s">
        <v>28</v>
      </c>
      <c r="AW4184" s="102" t="s">
        <v>33</v>
      </c>
      <c r="AX4184" s="129" t="s">
        <v>33</v>
      </c>
      <c r="AY4184" s="106">
        <v>83</v>
      </c>
      <c r="BD4184" t="s">
        <v>4711</v>
      </c>
      <c r="BE4184" t="e">
        <v>#N/A</v>
      </c>
      <c r="BF4184" t="s">
        <v>4739</v>
      </c>
      <c r="BH4184" t="str">
        <f t="shared" si="902"/>
        <v>AV</v>
      </c>
      <c r="BJ4184" t="str">
        <f t="shared" si="903"/>
        <v>OK</v>
      </c>
      <c r="BK4184" s="130">
        <v>5816</v>
      </c>
      <c r="BL4184" s="130" t="s">
        <v>37</v>
      </c>
      <c r="BM4184" s="131" t="s">
        <v>33</v>
      </c>
      <c r="BN4184" s="131" t="e">
        <v>#VALUE!</v>
      </c>
      <c r="BO4184">
        <v>5816</v>
      </c>
      <c r="BP4184">
        <v>1</v>
      </c>
    </row>
    <row r="4185" spans="1:68" ht="25.2" x14ac:dyDescent="0.3">
      <c r="A4185" s="1"/>
      <c r="B4185" s="47">
        <v>3824</v>
      </c>
      <c r="C4185" s="45">
        <v>1093070</v>
      </c>
      <c r="D4185" s="29"/>
      <c r="E4185" s="29"/>
      <c r="F4185" s="32" t="s">
        <v>3399</v>
      </c>
      <c r="G4185" s="29" t="s">
        <v>92</v>
      </c>
      <c r="H4185" s="29"/>
      <c r="I4185" s="148" t="s">
        <v>33</v>
      </c>
      <c r="J4185" s="147" t="s">
        <v>33</v>
      </c>
      <c r="K4185" s="148" t="e">
        <v>#N/A</v>
      </c>
      <c r="L4185" s="148" t="s">
        <v>32</v>
      </c>
      <c r="M4185" s="147" t="s">
        <v>33</v>
      </c>
      <c r="N4185" s="29" t="str">
        <f t="shared" si="899"/>
        <v/>
      </c>
      <c r="O4185" s="29" t="str">
        <f t="shared" si="900"/>
        <v/>
      </c>
      <c r="P4185" s="29" t="str">
        <f t="shared" si="901"/>
        <v/>
      </c>
      <c r="Q4185" s="29" t="str">
        <f t="shared" si="905"/>
        <v/>
      </c>
      <c r="R4185" s="29" t="str">
        <f t="shared" si="906"/>
        <v/>
      </c>
      <c r="S4185" s="29" t="str">
        <f t="shared" si="907"/>
        <v/>
      </c>
      <c r="T4185" s="29" t="str">
        <f t="shared" si="908"/>
        <v/>
      </c>
      <c r="U4185" s="29"/>
      <c r="V4185" s="29"/>
      <c r="W4185" s="55" t="s">
        <v>3381</v>
      </c>
      <c r="X4185" s="29" t="s">
        <v>158</v>
      </c>
      <c r="Y4185" s="146">
        <v>6550</v>
      </c>
      <c r="Z4185" s="33">
        <v>8384</v>
      </c>
      <c r="AA4185" s="34">
        <f t="shared" si="896"/>
        <v>0.28000000000000003</v>
      </c>
      <c r="AB4185" s="33">
        <f t="shared" si="897"/>
        <v>8384</v>
      </c>
      <c r="AC4185" s="34">
        <f t="shared" si="898"/>
        <v>0.2800001392366499</v>
      </c>
      <c r="AD4185" s="145">
        <f t="shared" si="904"/>
        <v>6986.6670000000004</v>
      </c>
      <c r="AE4185" s="105">
        <v>5458.3329999999996</v>
      </c>
      <c r="AF4185" s="34" t="s">
        <v>36</v>
      </c>
      <c r="AG4185" s="34" t="s">
        <v>36</v>
      </c>
      <c r="AH4185" s="34" t="s">
        <v>36</v>
      </c>
      <c r="AI4185" s="29">
        <v>0.5</v>
      </c>
      <c r="AJ4185" s="29">
        <v>2.33E-4</v>
      </c>
      <c r="AK4185" s="29">
        <v>0</v>
      </c>
      <c r="AL4185" s="29">
        <v>0</v>
      </c>
      <c r="AM4185" s="29" t="s">
        <v>28</v>
      </c>
      <c r="AN4185" s="44" t="s">
        <v>27</v>
      </c>
      <c r="AO4185" s="29" t="s">
        <v>28</v>
      </c>
      <c r="AP4185" s="29">
        <v>20</v>
      </c>
      <c r="AQ4185" s="29"/>
      <c r="AR4185" s="29"/>
      <c r="AS4185" s="29"/>
      <c r="AT4185" s="29"/>
      <c r="AU4185" s="144"/>
      <c r="AV4185" s="36" t="s">
        <v>28</v>
      </c>
      <c r="AW4185" s="102" t="s">
        <v>33</v>
      </c>
      <c r="AX4185" s="129" t="s">
        <v>33</v>
      </c>
      <c r="AY4185" s="106">
        <v>3</v>
      </c>
      <c r="BD4185" t="s">
        <v>4711</v>
      </c>
      <c r="BE4185" t="e">
        <v>#N/A</v>
      </c>
      <c r="BF4185" t="s">
        <v>4739</v>
      </c>
      <c r="BH4185" t="str">
        <f t="shared" si="902"/>
        <v/>
      </c>
      <c r="BJ4185" t="str">
        <f t="shared" si="903"/>
        <v>OK</v>
      </c>
      <c r="BK4185" s="130" t="s">
        <v>5302</v>
      </c>
      <c r="BL4185" s="130" t="e">
        <v>#VALUE!</v>
      </c>
      <c r="BM4185" s="131" t="s">
        <v>33</v>
      </c>
      <c r="BN4185" s="131" t="e">
        <v>#VALUE!</v>
      </c>
      <c r="BO4185" t="e">
        <v>#N/A</v>
      </c>
      <c r="BP4185">
        <v>0</v>
      </c>
    </row>
    <row r="4186" spans="1:68" ht="25.2" x14ac:dyDescent="0.3">
      <c r="A4186" s="1"/>
      <c r="B4186" s="47">
        <v>3825</v>
      </c>
      <c r="C4186" s="45">
        <v>1093071</v>
      </c>
      <c r="D4186" s="37" t="s">
        <v>3400</v>
      </c>
      <c r="E4186" s="37"/>
      <c r="F4186" s="32" t="s">
        <v>3401</v>
      </c>
      <c r="G4186" s="29" t="s">
        <v>31</v>
      </c>
      <c r="H4186" s="29"/>
      <c r="I4186" s="148" t="s">
        <v>33</v>
      </c>
      <c r="J4186" s="147" t="s">
        <v>33</v>
      </c>
      <c r="K4186" s="148" t="e">
        <v>#N/A</v>
      </c>
      <c r="L4186" s="148" t="s">
        <v>32</v>
      </c>
      <c r="M4186" s="147" t="s">
        <v>33</v>
      </c>
      <c r="N4186" s="29">
        <f t="shared" si="899"/>
        <v>1051384</v>
      </c>
      <c r="O4186" s="29" t="str">
        <f t="shared" si="900"/>
        <v/>
      </c>
      <c r="P4186" s="29" t="str">
        <f t="shared" si="901"/>
        <v/>
      </c>
      <c r="Q4186" s="29" t="str">
        <f t="shared" si="905"/>
        <v/>
      </c>
      <c r="R4186" s="29" t="str">
        <f t="shared" si="906"/>
        <v/>
      </c>
      <c r="S4186" s="29" t="str">
        <f t="shared" si="907"/>
        <v/>
      </c>
      <c r="T4186" s="29" t="str">
        <f t="shared" si="908"/>
        <v/>
      </c>
      <c r="U4186" s="29"/>
      <c r="V4186" s="29"/>
      <c r="W4186" s="55" t="s">
        <v>3381</v>
      </c>
      <c r="X4186" s="29" t="s">
        <v>158</v>
      </c>
      <c r="Y4186" s="146">
        <v>2198</v>
      </c>
      <c r="Z4186" s="33">
        <v>2814</v>
      </c>
      <c r="AA4186" s="34">
        <f t="shared" si="896"/>
        <v>0.28000000000000003</v>
      </c>
      <c r="AB4186" s="33">
        <f t="shared" si="897"/>
        <v>2814</v>
      </c>
      <c r="AC4186" s="34">
        <f t="shared" si="898"/>
        <v>0.2802545440847054</v>
      </c>
      <c r="AD4186" s="145">
        <f t="shared" si="904"/>
        <v>2345</v>
      </c>
      <c r="AE4186" s="105">
        <v>1831.6669999999999</v>
      </c>
      <c r="AF4186" s="34" t="s">
        <v>36</v>
      </c>
      <c r="AG4186" s="34" t="s">
        <v>36</v>
      </c>
      <c r="AH4186" s="34" t="s">
        <v>36</v>
      </c>
      <c r="AI4186" s="29">
        <v>0.2</v>
      </c>
      <c r="AJ4186" s="29">
        <v>1.35E-4</v>
      </c>
      <c r="AK4186" s="29">
        <v>0</v>
      </c>
      <c r="AL4186" s="29">
        <v>0</v>
      </c>
      <c r="AM4186" s="29" t="s">
        <v>28</v>
      </c>
      <c r="AN4186" s="44" t="s">
        <v>27</v>
      </c>
      <c r="AO4186" s="29" t="s">
        <v>28</v>
      </c>
      <c r="AP4186" s="29">
        <v>25</v>
      </c>
      <c r="AQ4186" s="29"/>
      <c r="AR4186" s="29"/>
      <c r="AS4186" s="29"/>
      <c r="AT4186" s="29"/>
      <c r="AU4186" s="144"/>
      <c r="AV4186" s="36" t="s">
        <v>28</v>
      </c>
      <c r="AW4186" s="102" t="s">
        <v>33</v>
      </c>
      <c r="AX4186" s="129" t="s">
        <v>33</v>
      </c>
      <c r="AY4186" s="106">
        <v>129</v>
      </c>
      <c r="BD4186" t="s">
        <v>4711</v>
      </c>
      <c r="BE4186" t="e">
        <v>#N/A</v>
      </c>
      <c r="BF4186" t="s">
        <v>4739</v>
      </c>
      <c r="BH4186" t="str">
        <f t="shared" si="902"/>
        <v/>
      </c>
      <c r="BJ4186" t="str">
        <f t="shared" si="903"/>
        <v>OK</v>
      </c>
      <c r="BK4186" s="130" t="s">
        <v>5302</v>
      </c>
      <c r="BL4186" s="130" t="e">
        <v>#VALUE!</v>
      </c>
      <c r="BM4186" s="131" t="s">
        <v>33</v>
      </c>
      <c r="BN4186" s="131" t="e">
        <v>#VALUE!</v>
      </c>
      <c r="BO4186" t="e">
        <v>#N/A</v>
      </c>
      <c r="BP4186">
        <v>0</v>
      </c>
    </row>
    <row r="4187" spans="1:68" ht="25.2" x14ac:dyDescent="0.3">
      <c r="A4187" s="1"/>
      <c r="B4187" s="47">
        <v>3826</v>
      </c>
      <c r="C4187" s="45">
        <v>1093072</v>
      </c>
      <c r="D4187" s="29">
        <v>1051395</v>
      </c>
      <c r="E4187" s="29"/>
      <c r="F4187" s="39" t="s">
        <v>3402</v>
      </c>
      <c r="G4187" s="29" t="s">
        <v>39</v>
      </c>
      <c r="H4187" s="70" t="s">
        <v>4779</v>
      </c>
      <c r="I4187" s="148" t="s">
        <v>33</v>
      </c>
      <c r="J4187" s="147" t="s">
        <v>33</v>
      </c>
      <c r="K4187" s="148" t="e">
        <v>#N/A</v>
      </c>
      <c r="L4187" s="148" t="s">
        <v>32</v>
      </c>
      <c r="M4187" s="147" t="s">
        <v>33</v>
      </c>
      <c r="N4187" s="29">
        <f t="shared" si="899"/>
        <v>1051395</v>
      </c>
      <c r="O4187" s="29" t="str">
        <f t="shared" si="900"/>
        <v/>
      </c>
      <c r="P4187" s="29" t="str">
        <f t="shared" si="901"/>
        <v/>
      </c>
      <c r="Q4187" s="29" t="str">
        <f t="shared" si="905"/>
        <v/>
      </c>
      <c r="R4187" s="29" t="str">
        <f t="shared" si="906"/>
        <v/>
      </c>
      <c r="S4187" s="29" t="str">
        <f t="shared" si="907"/>
        <v/>
      </c>
      <c r="T4187" s="29" t="str">
        <f t="shared" si="908"/>
        <v/>
      </c>
      <c r="U4187" s="29"/>
      <c r="V4187" s="29"/>
      <c r="W4187" s="55" t="s">
        <v>3381</v>
      </c>
      <c r="X4187" s="29" t="s">
        <v>158</v>
      </c>
      <c r="Y4187" s="146">
        <v>417.7</v>
      </c>
      <c r="Z4187" s="33">
        <v>535</v>
      </c>
      <c r="AA4187" s="34">
        <f t="shared" si="896"/>
        <v>0.28100000000000003</v>
      </c>
      <c r="AB4187" s="33">
        <f t="shared" si="897"/>
        <v>535</v>
      </c>
      <c r="AC4187" s="34">
        <f t="shared" si="898"/>
        <v>0.28082382650115056</v>
      </c>
      <c r="AD4187" s="145">
        <f t="shared" si="904"/>
        <v>445.83300000000003</v>
      </c>
      <c r="AE4187" s="105">
        <v>348.08300000000003</v>
      </c>
      <c r="AF4187" s="34" t="s">
        <v>36</v>
      </c>
      <c r="AG4187" s="34" t="s">
        <v>36</v>
      </c>
      <c r="AH4187" s="34" t="s">
        <v>36</v>
      </c>
      <c r="AI4187" s="29">
        <v>0.1</v>
      </c>
      <c r="AJ4187" s="29">
        <v>1.35E-4</v>
      </c>
      <c r="AK4187" s="29">
        <v>0</v>
      </c>
      <c r="AL4187" s="29">
        <v>0</v>
      </c>
      <c r="AM4187" s="29" t="s">
        <v>28</v>
      </c>
      <c r="AN4187" s="158" t="s">
        <v>28</v>
      </c>
      <c r="AO4187" s="29" t="s">
        <v>28</v>
      </c>
      <c r="AP4187" s="29">
        <v>1</v>
      </c>
      <c r="AQ4187" s="29"/>
      <c r="AR4187" s="29"/>
      <c r="AS4187" s="29"/>
      <c r="AT4187" s="29"/>
      <c r="AU4187" s="144"/>
      <c r="AV4187" s="36" t="s">
        <v>28</v>
      </c>
      <c r="AW4187" s="102" t="s">
        <v>33</v>
      </c>
      <c r="AX4187" s="129" t="s">
        <v>33</v>
      </c>
      <c r="AY4187" s="106">
        <v>946</v>
      </c>
      <c r="BD4187" t="s">
        <v>4711</v>
      </c>
      <c r="BE4187" t="e">
        <v>#N/A</v>
      </c>
      <c r="BF4187" t="s">
        <v>4739</v>
      </c>
      <c r="BH4187" t="str">
        <f t="shared" si="902"/>
        <v/>
      </c>
      <c r="BJ4187" t="str">
        <f t="shared" si="903"/>
        <v>OK</v>
      </c>
      <c r="BK4187" s="130">
        <v>535</v>
      </c>
      <c r="BL4187" s="130" t="s">
        <v>37</v>
      </c>
      <c r="BM4187" s="131" t="s">
        <v>33</v>
      </c>
      <c r="BN4187" s="131" t="e">
        <v>#VALUE!</v>
      </c>
      <c r="BO4187">
        <v>535</v>
      </c>
      <c r="BP4187">
        <v>30</v>
      </c>
    </row>
    <row r="4188" spans="1:68" ht="25.2" x14ac:dyDescent="0.3">
      <c r="A4188" s="1"/>
      <c r="B4188" s="47">
        <v>3827</v>
      </c>
      <c r="C4188" s="45">
        <v>1093089</v>
      </c>
      <c r="D4188" s="29"/>
      <c r="E4188" s="29"/>
      <c r="F4188" s="32" t="s">
        <v>3403</v>
      </c>
      <c r="G4188" s="29" t="s">
        <v>92</v>
      </c>
      <c r="H4188" s="70" t="s">
        <v>4779</v>
      </c>
      <c r="I4188" s="148" t="s">
        <v>33</v>
      </c>
      <c r="J4188" s="147" t="s">
        <v>33</v>
      </c>
      <c r="K4188" s="148" t="e">
        <v>#N/A</v>
      </c>
      <c r="L4188" s="148" t="s">
        <v>32</v>
      </c>
      <c r="M4188" s="147" t="s">
        <v>33</v>
      </c>
      <c r="N4188" s="29" t="str">
        <f t="shared" si="899"/>
        <v/>
      </c>
      <c r="O4188" s="29" t="str">
        <f t="shared" si="900"/>
        <v/>
      </c>
      <c r="P4188" s="29" t="str">
        <f t="shared" si="901"/>
        <v/>
      </c>
      <c r="Q4188" s="29" t="str">
        <f t="shared" si="905"/>
        <v/>
      </c>
      <c r="R4188" s="29" t="str">
        <f t="shared" si="906"/>
        <v/>
      </c>
      <c r="S4188" s="29" t="str">
        <f t="shared" si="907"/>
        <v/>
      </c>
      <c r="T4188" s="29" t="str">
        <f t="shared" si="908"/>
        <v/>
      </c>
      <c r="U4188" s="29"/>
      <c r="V4188" s="29"/>
      <c r="W4188" s="55" t="s">
        <v>3381</v>
      </c>
      <c r="X4188" s="29" t="s">
        <v>158</v>
      </c>
      <c r="Y4188" s="146">
        <v>902</v>
      </c>
      <c r="Z4188" s="33">
        <v>1154</v>
      </c>
      <c r="AA4188" s="34">
        <f t="shared" si="896"/>
        <v>0.27900000000000003</v>
      </c>
      <c r="AB4188" s="33">
        <f t="shared" si="897"/>
        <v>1154</v>
      </c>
      <c r="AC4188" s="34">
        <f t="shared" si="898"/>
        <v>0.27937903353479665</v>
      </c>
      <c r="AD4188" s="145">
        <f t="shared" si="904"/>
        <v>961.66700000000003</v>
      </c>
      <c r="AE4188" s="105">
        <v>751.66700000000003</v>
      </c>
      <c r="AF4188" s="34" t="s">
        <v>36</v>
      </c>
      <c r="AG4188" s="34" t="s">
        <v>36</v>
      </c>
      <c r="AH4188" s="34" t="s">
        <v>36</v>
      </c>
      <c r="AI4188" s="29">
        <v>0.51</v>
      </c>
      <c r="AJ4188" s="29">
        <v>1.936E-3</v>
      </c>
      <c r="AK4188" s="29">
        <v>26</v>
      </c>
      <c r="AL4188" s="29">
        <v>0</v>
      </c>
      <c r="AM4188" s="29" t="s">
        <v>28</v>
      </c>
      <c r="AN4188" s="158" t="s">
        <v>28</v>
      </c>
      <c r="AO4188" s="29" t="s">
        <v>28</v>
      </c>
      <c r="AP4188" s="29">
        <v>1</v>
      </c>
      <c r="AQ4188" s="29"/>
      <c r="AR4188" s="29"/>
      <c r="AS4188" s="29"/>
      <c r="AT4188" s="29"/>
      <c r="AU4188" s="144"/>
      <c r="AV4188" s="36" t="s">
        <v>28</v>
      </c>
      <c r="AW4188" s="102" t="s">
        <v>33</v>
      </c>
      <c r="AX4188" s="129" t="s">
        <v>33</v>
      </c>
      <c r="AY4188" s="106">
        <v>51</v>
      </c>
      <c r="BD4188" t="s">
        <v>4711</v>
      </c>
      <c r="BE4188" t="e">
        <v>#N/A</v>
      </c>
      <c r="BF4188" t="s">
        <v>4739</v>
      </c>
      <c r="BH4188" t="str">
        <f t="shared" si="902"/>
        <v>AV</v>
      </c>
      <c r="BJ4188" t="str">
        <f t="shared" si="903"/>
        <v>OK</v>
      </c>
      <c r="BK4188" s="130">
        <v>1154</v>
      </c>
      <c r="BL4188" s="130" t="s">
        <v>37</v>
      </c>
      <c r="BM4188" s="131" t="s">
        <v>33</v>
      </c>
      <c r="BN4188" s="131" t="e">
        <v>#VALUE!</v>
      </c>
      <c r="BO4188">
        <v>1154</v>
      </c>
      <c r="BP4188">
        <v>4</v>
      </c>
    </row>
    <row r="4189" spans="1:68" ht="25.2" x14ac:dyDescent="0.3">
      <c r="A4189" s="1"/>
      <c r="B4189" s="47">
        <v>3828</v>
      </c>
      <c r="C4189" s="45">
        <v>1093090</v>
      </c>
      <c r="D4189" s="29"/>
      <c r="E4189" s="29"/>
      <c r="F4189" s="32" t="s">
        <v>3404</v>
      </c>
      <c r="G4189" s="29" t="s">
        <v>92</v>
      </c>
      <c r="H4189" s="70" t="s">
        <v>4779</v>
      </c>
      <c r="I4189" s="148" t="s">
        <v>33</v>
      </c>
      <c r="J4189" s="147" t="s">
        <v>33</v>
      </c>
      <c r="K4189" s="148" t="e">
        <v>#N/A</v>
      </c>
      <c r="L4189" s="148" t="s">
        <v>32</v>
      </c>
      <c r="M4189" s="147" t="s">
        <v>33</v>
      </c>
      <c r="N4189" s="29" t="str">
        <f t="shared" si="899"/>
        <v/>
      </c>
      <c r="O4189" s="29" t="str">
        <f t="shared" si="900"/>
        <v/>
      </c>
      <c r="P4189" s="29" t="str">
        <f t="shared" si="901"/>
        <v/>
      </c>
      <c r="Q4189" s="29" t="str">
        <f t="shared" si="905"/>
        <v/>
      </c>
      <c r="R4189" s="29" t="str">
        <f t="shared" si="906"/>
        <v/>
      </c>
      <c r="S4189" s="29" t="str">
        <f t="shared" si="907"/>
        <v/>
      </c>
      <c r="T4189" s="29" t="str">
        <f t="shared" si="908"/>
        <v/>
      </c>
      <c r="U4189" s="29"/>
      <c r="V4189" s="29"/>
      <c r="W4189" s="55" t="s">
        <v>3381</v>
      </c>
      <c r="X4189" s="29" t="s">
        <v>158</v>
      </c>
      <c r="Y4189" s="146">
        <v>1173</v>
      </c>
      <c r="Z4189" s="33">
        <v>1501</v>
      </c>
      <c r="AA4189" s="34">
        <f t="shared" si="896"/>
        <v>0.28000000000000003</v>
      </c>
      <c r="AB4189" s="33">
        <f t="shared" si="897"/>
        <v>1501</v>
      </c>
      <c r="AC4189" s="34">
        <f t="shared" si="898"/>
        <v>0.27962455242966761</v>
      </c>
      <c r="AD4189" s="145">
        <f t="shared" si="904"/>
        <v>1250.8330000000001</v>
      </c>
      <c r="AE4189" s="105">
        <v>977.5</v>
      </c>
      <c r="AF4189" s="34" t="s">
        <v>36</v>
      </c>
      <c r="AG4189" s="34" t="s">
        <v>36</v>
      </c>
      <c r="AH4189" s="34" t="s">
        <v>36</v>
      </c>
      <c r="AI4189" s="29">
        <v>0.2</v>
      </c>
      <c r="AJ4189" s="29">
        <v>2.4199999999999998E-3</v>
      </c>
      <c r="AK4189" s="29">
        <v>43</v>
      </c>
      <c r="AL4189" s="29">
        <v>0</v>
      </c>
      <c r="AM4189" s="29" t="s">
        <v>28</v>
      </c>
      <c r="AN4189" s="158" t="s">
        <v>28</v>
      </c>
      <c r="AO4189" s="29" t="s">
        <v>28</v>
      </c>
      <c r="AP4189" s="29">
        <v>1</v>
      </c>
      <c r="AQ4189" s="29"/>
      <c r="AR4189" s="29"/>
      <c r="AS4189" s="29"/>
      <c r="AT4189" s="29"/>
      <c r="AU4189" s="144"/>
      <c r="AV4189" s="36" t="s">
        <v>28</v>
      </c>
      <c r="AW4189" s="102" t="s">
        <v>33</v>
      </c>
      <c r="AX4189" s="129" t="s">
        <v>33</v>
      </c>
      <c r="AY4189" s="106">
        <v>31</v>
      </c>
      <c r="BD4189" t="s">
        <v>4711</v>
      </c>
      <c r="BE4189" t="e">
        <v>#N/A</v>
      </c>
      <c r="BF4189" t="s">
        <v>4739</v>
      </c>
      <c r="BH4189" t="str">
        <f t="shared" si="902"/>
        <v>AV</v>
      </c>
      <c r="BJ4189" t="str">
        <f t="shared" si="903"/>
        <v>OK</v>
      </c>
      <c r="BK4189" s="130">
        <v>1501</v>
      </c>
      <c r="BL4189" s="130" t="s">
        <v>37</v>
      </c>
      <c r="BM4189" s="131">
        <v>0</v>
      </c>
      <c r="BN4189" s="131" t="e">
        <v>#DIV/0!</v>
      </c>
      <c r="BO4189">
        <v>1501</v>
      </c>
      <c r="BP4189">
        <v>0</v>
      </c>
    </row>
    <row r="4190" spans="1:68" ht="25.2" x14ac:dyDescent="0.3">
      <c r="A4190" s="1"/>
      <c r="B4190" s="47">
        <v>3829</v>
      </c>
      <c r="C4190" s="45">
        <v>1093091</v>
      </c>
      <c r="D4190" s="29"/>
      <c r="E4190" s="29"/>
      <c r="F4190" s="32" t="s">
        <v>3405</v>
      </c>
      <c r="G4190" s="29" t="s">
        <v>92</v>
      </c>
      <c r="H4190" s="70" t="s">
        <v>4779</v>
      </c>
      <c r="I4190" s="148" t="s">
        <v>33</v>
      </c>
      <c r="J4190" s="147" t="s">
        <v>33</v>
      </c>
      <c r="K4190" s="148" t="e">
        <v>#N/A</v>
      </c>
      <c r="L4190" s="148" t="s">
        <v>32</v>
      </c>
      <c r="M4190" s="147" t="s">
        <v>33</v>
      </c>
      <c r="N4190" s="29" t="str">
        <f t="shared" si="899"/>
        <v/>
      </c>
      <c r="O4190" s="29" t="str">
        <f t="shared" si="900"/>
        <v/>
      </c>
      <c r="P4190" s="29" t="str">
        <f t="shared" si="901"/>
        <v/>
      </c>
      <c r="Q4190" s="29" t="str">
        <f t="shared" si="905"/>
        <v/>
      </c>
      <c r="R4190" s="29" t="str">
        <f t="shared" si="906"/>
        <v/>
      </c>
      <c r="S4190" s="29" t="str">
        <f t="shared" si="907"/>
        <v/>
      </c>
      <c r="T4190" s="29" t="str">
        <f t="shared" si="908"/>
        <v/>
      </c>
      <c r="U4190" s="29"/>
      <c r="V4190" s="29"/>
      <c r="W4190" s="55" t="s">
        <v>3381</v>
      </c>
      <c r="X4190" s="29" t="s">
        <v>158</v>
      </c>
      <c r="Y4190" s="146">
        <v>2685</v>
      </c>
      <c r="Z4190" s="33">
        <v>3437</v>
      </c>
      <c r="AA4190" s="34">
        <f t="shared" si="896"/>
        <v>0.28000000000000003</v>
      </c>
      <c r="AB4190" s="33">
        <f t="shared" si="897"/>
        <v>3437</v>
      </c>
      <c r="AC4190" s="34">
        <f t="shared" si="898"/>
        <v>0.28007463687150835</v>
      </c>
      <c r="AD4190" s="145">
        <f t="shared" si="904"/>
        <v>2864.1669999999999</v>
      </c>
      <c r="AE4190" s="105">
        <v>2237.5</v>
      </c>
      <c r="AF4190" s="34" t="s">
        <v>36</v>
      </c>
      <c r="AG4190" s="34" t="s">
        <v>36</v>
      </c>
      <c r="AH4190" s="34" t="s">
        <v>36</v>
      </c>
      <c r="AI4190" s="29">
        <v>0.46</v>
      </c>
      <c r="AJ4190" s="29">
        <v>7.26E-3</v>
      </c>
      <c r="AK4190" s="29">
        <v>6</v>
      </c>
      <c r="AL4190" s="29">
        <v>0</v>
      </c>
      <c r="AM4190" s="29" t="s">
        <v>28</v>
      </c>
      <c r="AN4190" s="158" t="s">
        <v>28</v>
      </c>
      <c r="AO4190" s="29" t="s">
        <v>28</v>
      </c>
      <c r="AP4190" s="29">
        <v>1</v>
      </c>
      <c r="AQ4190" s="29"/>
      <c r="AR4190" s="29"/>
      <c r="AS4190" s="29"/>
      <c r="AT4190" s="29"/>
      <c r="AU4190" s="144"/>
      <c r="AV4190" s="36" t="s">
        <v>28</v>
      </c>
      <c r="AW4190" s="102" t="s">
        <v>33</v>
      </c>
      <c r="AX4190" s="129" t="s">
        <v>33</v>
      </c>
      <c r="AY4190" s="106">
        <v>1986</v>
      </c>
      <c r="BD4190" t="s">
        <v>4711</v>
      </c>
      <c r="BE4190" t="e">
        <v>#N/A</v>
      </c>
      <c r="BF4190" t="s">
        <v>4739</v>
      </c>
      <c r="BH4190" t="str">
        <f t="shared" si="902"/>
        <v>AV</v>
      </c>
      <c r="BJ4190" t="str">
        <f t="shared" si="903"/>
        <v>OK</v>
      </c>
      <c r="BK4190" s="130">
        <v>3437</v>
      </c>
      <c r="BL4190" s="130" t="s">
        <v>37</v>
      </c>
      <c r="BM4190" s="131">
        <v>0</v>
      </c>
      <c r="BN4190" s="131" t="e">
        <v>#DIV/0!</v>
      </c>
      <c r="BO4190">
        <v>3437</v>
      </c>
      <c r="BP4190">
        <v>23</v>
      </c>
    </row>
    <row r="4191" spans="1:68" ht="25.2" x14ac:dyDescent="0.3">
      <c r="A4191" s="1"/>
      <c r="B4191" s="47">
        <v>3830</v>
      </c>
      <c r="C4191" s="45">
        <v>1093094</v>
      </c>
      <c r="D4191" s="29"/>
      <c r="E4191" s="29"/>
      <c r="F4191" s="32" t="s">
        <v>3406</v>
      </c>
      <c r="G4191" s="29" t="s">
        <v>92</v>
      </c>
      <c r="H4191" s="70" t="s">
        <v>4779</v>
      </c>
      <c r="I4191" s="148" t="s">
        <v>33</v>
      </c>
      <c r="J4191" s="147" t="s">
        <v>33</v>
      </c>
      <c r="K4191" s="148" t="e">
        <v>#N/A</v>
      </c>
      <c r="L4191" s="148" t="s">
        <v>32</v>
      </c>
      <c r="M4191" s="147" t="s">
        <v>33</v>
      </c>
      <c r="N4191" s="29" t="str">
        <f t="shared" si="899"/>
        <v/>
      </c>
      <c r="O4191" s="29" t="str">
        <f t="shared" si="900"/>
        <v/>
      </c>
      <c r="P4191" s="29" t="str">
        <f t="shared" si="901"/>
        <v/>
      </c>
      <c r="Q4191" s="29" t="str">
        <f t="shared" si="905"/>
        <v/>
      </c>
      <c r="R4191" s="29" t="str">
        <f t="shared" si="906"/>
        <v/>
      </c>
      <c r="S4191" s="29" t="str">
        <f t="shared" si="907"/>
        <v/>
      </c>
      <c r="T4191" s="29" t="str">
        <f t="shared" si="908"/>
        <v/>
      </c>
      <c r="U4191" s="29"/>
      <c r="V4191" s="29"/>
      <c r="W4191" s="55" t="s">
        <v>3381</v>
      </c>
      <c r="X4191" s="29" t="s">
        <v>158</v>
      </c>
      <c r="Y4191" s="146">
        <v>1452</v>
      </c>
      <c r="Z4191" s="33">
        <v>1858</v>
      </c>
      <c r="AA4191" s="34">
        <f t="shared" si="896"/>
        <v>0.28000000000000003</v>
      </c>
      <c r="AB4191" s="33">
        <f t="shared" si="897"/>
        <v>1858</v>
      </c>
      <c r="AC4191" s="34">
        <f t="shared" si="898"/>
        <v>0.27961404958677694</v>
      </c>
      <c r="AD4191" s="145">
        <f t="shared" si="904"/>
        <v>1548.3330000000001</v>
      </c>
      <c r="AE4191" s="105">
        <v>1210</v>
      </c>
      <c r="AF4191" s="34" t="s">
        <v>36</v>
      </c>
      <c r="AG4191" s="34" t="s">
        <v>36</v>
      </c>
      <c r="AH4191" s="34" t="s">
        <v>36</v>
      </c>
      <c r="AI4191" s="29">
        <v>0.14000000000000001</v>
      </c>
      <c r="AJ4191" s="29">
        <v>1.936E-3</v>
      </c>
      <c r="AK4191" s="29">
        <v>3</v>
      </c>
      <c r="AL4191" s="29">
        <v>0</v>
      </c>
      <c r="AM4191" s="29" t="s">
        <v>28</v>
      </c>
      <c r="AN4191" s="158" t="s">
        <v>28</v>
      </c>
      <c r="AO4191" s="29" t="s">
        <v>28</v>
      </c>
      <c r="AP4191" s="29">
        <v>1</v>
      </c>
      <c r="AQ4191" s="29"/>
      <c r="AR4191" s="29"/>
      <c r="AS4191" s="29"/>
      <c r="AT4191" s="29"/>
      <c r="AU4191" s="144"/>
      <c r="AV4191" s="36" t="s">
        <v>28</v>
      </c>
      <c r="AW4191" s="102" t="s">
        <v>33</v>
      </c>
      <c r="AX4191" s="129" t="s">
        <v>33</v>
      </c>
      <c r="AY4191" s="106">
        <v>10</v>
      </c>
      <c r="BD4191" t="s">
        <v>4711</v>
      </c>
      <c r="BE4191" t="e">
        <v>#N/A</v>
      </c>
      <c r="BF4191" t="s">
        <v>4739</v>
      </c>
      <c r="BH4191" t="str">
        <f t="shared" si="902"/>
        <v>AV</v>
      </c>
      <c r="BJ4191" t="str">
        <f t="shared" si="903"/>
        <v>OK</v>
      </c>
      <c r="BK4191" s="130">
        <v>1858</v>
      </c>
      <c r="BL4191" s="130" t="s">
        <v>37</v>
      </c>
      <c r="BM4191" s="131" t="s">
        <v>33</v>
      </c>
      <c r="BN4191" s="131" t="e">
        <v>#VALUE!</v>
      </c>
      <c r="BO4191">
        <v>1858</v>
      </c>
      <c r="BP4191">
        <v>3</v>
      </c>
    </row>
    <row r="4192" spans="1:68" ht="25.2" x14ac:dyDescent="0.3">
      <c r="A4192" s="1"/>
      <c r="B4192" s="47">
        <v>3831</v>
      </c>
      <c r="C4192" s="45">
        <v>1093095</v>
      </c>
      <c r="D4192" s="29"/>
      <c r="E4192" s="29"/>
      <c r="F4192" s="32" t="s">
        <v>4064</v>
      </c>
      <c r="G4192" s="29" t="s">
        <v>92</v>
      </c>
      <c r="H4192" s="70" t="s">
        <v>4779</v>
      </c>
      <c r="I4192" s="148" t="s">
        <v>33</v>
      </c>
      <c r="J4192" s="147" t="s">
        <v>33</v>
      </c>
      <c r="K4192" s="148" t="e">
        <v>#N/A</v>
      </c>
      <c r="L4192" s="148" t="s">
        <v>32</v>
      </c>
      <c r="M4192" s="147" t="s">
        <v>33</v>
      </c>
      <c r="N4192" s="29" t="str">
        <f t="shared" si="899"/>
        <v/>
      </c>
      <c r="O4192" s="29" t="str">
        <f t="shared" si="900"/>
        <v/>
      </c>
      <c r="P4192" s="29" t="str">
        <f t="shared" si="901"/>
        <v/>
      </c>
      <c r="Q4192" s="29" t="str">
        <f t="shared" si="905"/>
        <v/>
      </c>
      <c r="R4192" s="29" t="str">
        <f t="shared" si="906"/>
        <v/>
      </c>
      <c r="S4192" s="29" t="str">
        <f t="shared" si="907"/>
        <v/>
      </c>
      <c r="T4192" s="29" t="str">
        <f t="shared" si="908"/>
        <v/>
      </c>
      <c r="U4192" s="29"/>
      <c r="V4192" s="29"/>
      <c r="W4192" s="55" t="s">
        <v>3381</v>
      </c>
      <c r="X4192" s="29" t="s">
        <v>158</v>
      </c>
      <c r="Y4192" s="146">
        <v>1543</v>
      </c>
      <c r="Z4192" s="33">
        <v>1975</v>
      </c>
      <c r="AA4192" s="34">
        <f t="shared" si="896"/>
        <v>0.28000000000000003</v>
      </c>
      <c r="AB4192" s="33">
        <f t="shared" si="897"/>
        <v>1975</v>
      </c>
      <c r="AC4192" s="34">
        <f t="shared" si="898"/>
        <v>0.27997414905357071</v>
      </c>
      <c r="AD4192" s="145">
        <f t="shared" si="904"/>
        <v>1645.8330000000001</v>
      </c>
      <c r="AE4192" s="105">
        <v>1285.8330000000001</v>
      </c>
      <c r="AF4192" s="34" t="s">
        <v>36</v>
      </c>
      <c r="AG4192" s="34" t="s">
        <v>36</v>
      </c>
      <c r="AH4192" s="34" t="s">
        <v>36</v>
      </c>
      <c r="AI4192" s="29">
        <v>0.17</v>
      </c>
      <c r="AJ4192" s="29">
        <v>2E-3</v>
      </c>
      <c r="AK4192" s="29">
        <v>2</v>
      </c>
      <c r="AL4192" s="29">
        <v>0</v>
      </c>
      <c r="AM4192" s="29" t="s">
        <v>28</v>
      </c>
      <c r="AN4192" s="158" t="s">
        <v>28</v>
      </c>
      <c r="AO4192" s="29" t="s">
        <v>28</v>
      </c>
      <c r="AP4192" s="29">
        <v>1</v>
      </c>
      <c r="AQ4192" s="29"/>
      <c r="AR4192" s="29"/>
      <c r="AS4192" s="29"/>
      <c r="AT4192" s="29"/>
      <c r="AU4192" s="144"/>
      <c r="AV4192" s="36" t="s">
        <v>28</v>
      </c>
      <c r="AW4192" s="102" t="s">
        <v>33</v>
      </c>
      <c r="AX4192" s="129" t="s">
        <v>33</v>
      </c>
      <c r="AY4192" s="106">
        <v>58</v>
      </c>
      <c r="BD4192" t="s">
        <v>4711</v>
      </c>
      <c r="BE4192" t="e">
        <v>#N/A</v>
      </c>
      <c r="BF4192" t="s">
        <v>4739</v>
      </c>
      <c r="BH4192" t="str">
        <f t="shared" si="902"/>
        <v>AV</v>
      </c>
      <c r="BJ4192" t="str">
        <f t="shared" si="903"/>
        <v>OK</v>
      </c>
      <c r="BK4192" s="130">
        <v>1975</v>
      </c>
      <c r="BL4192" s="130" t="s">
        <v>37</v>
      </c>
      <c r="BM4192" s="131" t="s">
        <v>33</v>
      </c>
      <c r="BN4192" s="131" t="e">
        <v>#VALUE!</v>
      </c>
      <c r="BO4192">
        <v>1975</v>
      </c>
      <c r="BP4192">
        <v>0</v>
      </c>
    </row>
    <row r="4193" spans="1:68" ht="25.2" x14ac:dyDescent="0.3">
      <c r="A4193" s="1"/>
      <c r="B4193" s="47">
        <v>3832</v>
      </c>
      <c r="C4193" s="45">
        <v>1093096</v>
      </c>
      <c r="D4193" s="29"/>
      <c r="E4193" s="29"/>
      <c r="F4193" s="32" t="s">
        <v>3407</v>
      </c>
      <c r="G4193" s="29" t="s">
        <v>92</v>
      </c>
      <c r="H4193" s="70" t="s">
        <v>4779</v>
      </c>
      <c r="I4193" s="148" t="s">
        <v>33</v>
      </c>
      <c r="J4193" s="147" t="s">
        <v>33</v>
      </c>
      <c r="K4193" s="148" t="e">
        <v>#N/A</v>
      </c>
      <c r="L4193" s="148" t="s">
        <v>32</v>
      </c>
      <c r="M4193" s="147" t="s">
        <v>33</v>
      </c>
      <c r="N4193" s="29" t="str">
        <f t="shared" si="899"/>
        <v/>
      </c>
      <c r="O4193" s="29" t="str">
        <f t="shared" si="900"/>
        <v/>
      </c>
      <c r="P4193" s="29" t="str">
        <f t="shared" si="901"/>
        <v/>
      </c>
      <c r="Q4193" s="29" t="str">
        <f t="shared" si="905"/>
        <v/>
      </c>
      <c r="R4193" s="29" t="str">
        <f t="shared" si="906"/>
        <v/>
      </c>
      <c r="S4193" s="29" t="str">
        <f t="shared" si="907"/>
        <v/>
      </c>
      <c r="T4193" s="29" t="str">
        <f t="shared" si="908"/>
        <v/>
      </c>
      <c r="U4193" s="29"/>
      <c r="V4193" s="29"/>
      <c r="W4193" s="55" t="s">
        <v>3381</v>
      </c>
      <c r="X4193" s="29" t="s">
        <v>158</v>
      </c>
      <c r="Y4193" s="146">
        <v>1754</v>
      </c>
      <c r="Z4193" s="33">
        <v>2245</v>
      </c>
      <c r="AA4193" s="34">
        <f t="shared" si="896"/>
        <v>0.28000000000000003</v>
      </c>
      <c r="AB4193" s="33">
        <f t="shared" si="897"/>
        <v>2245</v>
      </c>
      <c r="AC4193" s="34">
        <f t="shared" si="898"/>
        <v>0.27993106501001952</v>
      </c>
      <c r="AD4193" s="145">
        <f t="shared" si="904"/>
        <v>1870.8330000000001</v>
      </c>
      <c r="AE4193" s="105">
        <v>1461.6669999999999</v>
      </c>
      <c r="AF4193" s="34" t="s">
        <v>36</v>
      </c>
      <c r="AG4193" s="34" t="s">
        <v>36</v>
      </c>
      <c r="AH4193" s="34" t="s">
        <v>36</v>
      </c>
      <c r="AI4193" s="29">
        <v>0.22</v>
      </c>
      <c r="AJ4193" s="29">
        <v>2.0799999999999998E-3</v>
      </c>
      <c r="AK4193" s="29">
        <v>18</v>
      </c>
      <c r="AL4193" s="29">
        <v>0</v>
      </c>
      <c r="AM4193" s="29" t="s">
        <v>28</v>
      </c>
      <c r="AN4193" s="158" t="s">
        <v>28</v>
      </c>
      <c r="AO4193" s="29" t="s">
        <v>28</v>
      </c>
      <c r="AP4193" s="29">
        <v>1</v>
      </c>
      <c r="AQ4193" s="29"/>
      <c r="AR4193" s="29"/>
      <c r="AS4193" s="29"/>
      <c r="AT4193" s="29"/>
      <c r="AU4193" s="144"/>
      <c r="AV4193" s="36" t="s">
        <v>28</v>
      </c>
      <c r="AW4193" s="102" t="s">
        <v>33</v>
      </c>
      <c r="AX4193" s="129" t="s">
        <v>33</v>
      </c>
      <c r="AY4193" s="106">
        <v>81</v>
      </c>
      <c r="BD4193" t="s">
        <v>4711</v>
      </c>
      <c r="BE4193" t="e">
        <v>#N/A</v>
      </c>
      <c r="BF4193" t="s">
        <v>4739</v>
      </c>
      <c r="BH4193" t="str">
        <f t="shared" si="902"/>
        <v>AV</v>
      </c>
      <c r="BJ4193" t="str">
        <f t="shared" si="903"/>
        <v>OK</v>
      </c>
      <c r="BK4193" s="130">
        <v>2245</v>
      </c>
      <c r="BL4193" s="130" t="s">
        <v>37</v>
      </c>
      <c r="BM4193" s="131">
        <v>0</v>
      </c>
      <c r="BN4193" s="131" t="e">
        <v>#DIV/0!</v>
      </c>
      <c r="BO4193">
        <v>2245</v>
      </c>
      <c r="BP4193">
        <v>7</v>
      </c>
    </row>
    <row r="4194" spans="1:68" x14ac:dyDescent="0.3">
      <c r="A4194" s="1"/>
      <c r="B4194" s="47">
        <v>3833</v>
      </c>
      <c r="C4194" s="45">
        <v>1093097</v>
      </c>
      <c r="D4194" s="29"/>
      <c r="E4194" s="29"/>
      <c r="F4194" s="39" t="s">
        <v>3408</v>
      </c>
      <c r="G4194" s="29" t="s">
        <v>92</v>
      </c>
      <c r="H4194" s="29"/>
      <c r="I4194" s="148" t="s">
        <v>33</v>
      </c>
      <c r="J4194" s="147" t="s">
        <v>33</v>
      </c>
      <c r="K4194" s="148" t="e">
        <v>#N/A</v>
      </c>
      <c r="L4194" s="148" t="s">
        <v>32</v>
      </c>
      <c r="M4194" s="147" t="s">
        <v>33</v>
      </c>
      <c r="N4194" s="29" t="str">
        <f t="shared" si="899"/>
        <v/>
      </c>
      <c r="O4194" s="29" t="str">
        <f t="shared" si="900"/>
        <v/>
      </c>
      <c r="P4194" s="29" t="str">
        <f t="shared" si="901"/>
        <v/>
      </c>
      <c r="Q4194" s="29" t="str">
        <f t="shared" si="905"/>
        <v/>
      </c>
      <c r="R4194" s="29" t="str">
        <f t="shared" si="906"/>
        <v/>
      </c>
      <c r="S4194" s="29" t="str">
        <f t="shared" si="907"/>
        <v/>
      </c>
      <c r="T4194" s="29" t="str">
        <f t="shared" si="908"/>
        <v/>
      </c>
      <c r="U4194" s="29"/>
      <c r="V4194" s="29"/>
      <c r="W4194" s="55" t="s">
        <v>3381</v>
      </c>
      <c r="X4194" s="29" t="s">
        <v>158</v>
      </c>
      <c r="Y4194" s="146">
        <v>769</v>
      </c>
      <c r="Z4194" s="33">
        <v>984</v>
      </c>
      <c r="AA4194" s="34">
        <f t="shared" si="896"/>
        <v>0.28000000000000003</v>
      </c>
      <c r="AB4194" s="33">
        <f t="shared" si="897"/>
        <v>984</v>
      </c>
      <c r="AC4194" s="34">
        <f t="shared" si="898"/>
        <v>0.27958454074618511</v>
      </c>
      <c r="AD4194" s="145">
        <f t="shared" si="904"/>
        <v>820</v>
      </c>
      <c r="AE4194" s="105">
        <v>640.83299999999997</v>
      </c>
      <c r="AF4194" s="34" t="s">
        <v>36</v>
      </c>
      <c r="AG4194" s="34" t="s">
        <v>36</v>
      </c>
      <c r="AH4194" s="34" t="s">
        <v>36</v>
      </c>
      <c r="AI4194" s="29">
        <v>0.15</v>
      </c>
      <c r="AJ4194" s="29">
        <v>1.521E-3</v>
      </c>
      <c r="AK4194" s="29">
        <v>0</v>
      </c>
      <c r="AL4194" s="29">
        <v>0</v>
      </c>
      <c r="AM4194" s="29" t="s">
        <v>28</v>
      </c>
      <c r="AN4194" s="44" t="s">
        <v>27</v>
      </c>
      <c r="AO4194" s="29" t="s">
        <v>28</v>
      </c>
      <c r="AP4194" s="29">
        <v>1</v>
      </c>
      <c r="AQ4194" s="29"/>
      <c r="AR4194" s="29"/>
      <c r="AS4194" s="29"/>
      <c r="AT4194" s="29"/>
      <c r="AU4194" s="144"/>
      <c r="AV4194" s="36" t="s">
        <v>28</v>
      </c>
      <c r="AW4194" s="102" t="s">
        <v>33</v>
      </c>
      <c r="AX4194" s="129" t="s">
        <v>33</v>
      </c>
      <c r="AY4194" s="106">
        <v>43</v>
      </c>
      <c r="BD4194" t="s">
        <v>4711</v>
      </c>
      <c r="BE4194" t="e">
        <v>#N/A</v>
      </c>
      <c r="BF4194" t="s">
        <v>4739</v>
      </c>
      <c r="BH4194" t="str">
        <f t="shared" si="902"/>
        <v/>
      </c>
      <c r="BJ4194" t="str">
        <f t="shared" si="903"/>
        <v>OK</v>
      </c>
      <c r="BK4194" s="130" t="s">
        <v>5302</v>
      </c>
      <c r="BL4194" s="130" t="e">
        <v>#VALUE!</v>
      </c>
      <c r="BM4194" s="131">
        <v>0</v>
      </c>
      <c r="BN4194" s="131" t="e">
        <v>#DIV/0!</v>
      </c>
      <c r="BO4194" t="e">
        <v>#N/A</v>
      </c>
      <c r="BP4194">
        <v>9</v>
      </c>
    </row>
    <row r="4195" spans="1:68" ht="25.2" x14ac:dyDescent="0.3">
      <c r="A4195" s="1"/>
      <c r="B4195" s="47">
        <v>3834</v>
      </c>
      <c r="C4195" s="45">
        <v>1093098</v>
      </c>
      <c r="D4195" s="29"/>
      <c r="E4195" s="29"/>
      <c r="F4195" s="39" t="s">
        <v>3409</v>
      </c>
      <c r="G4195" s="29" t="s">
        <v>92</v>
      </c>
      <c r="H4195" s="70" t="s">
        <v>4779</v>
      </c>
      <c r="I4195" s="148" t="s">
        <v>33</v>
      </c>
      <c r="J4195" s="147" t="s">
        <v>33</v>
      </c>
      <c r="K4195" s="148" t="e">
        <v>#N/A</v>
      </c>
      <c r="L4195" s="148" t="s">
        <v>32</v>
      </c>
      <c r="M4195" s="147" t="s">
        <v>33</v>
      </c>
      <c r="N4195" s="29" t="str">
        <f t="shared" si="899"/>
        <v/>
      </c>
      <c r="O4195" s="29" t="str">
        <f t="shared" si="900"/>
        <v/>
      </c>
      <c r="P4195" s="29" t="str">
        <f t="shared" si="901"/>
        <v/>
      </c>
      <c r="Q4195" s="29" t="str">
        <f t="shared" si="905"/>
        <v/>
      </c>
      <c r="R4195" s="29" t="str">
        <f t="shared" si="906"/>
        <v/>
      </c>
      <c r="S4195" s="29" t="str">
        <f t="shared" si="907"/>
        <v/>
      </c>
      <c r="T4195" s="29" t="str">
        <f t="shared" si="908"/>
        <v/>
      </c>
      <c r="U4195" s="29"/>
      <c r="V4195" s="29"/>
      <c r="W4195" s="55" t="s">
        <v>3381</v>
      </c>
      <c r="X4195" s="29" t="s">
        <v>158</v>
      </c>
      <c r="Y4195" s="146">
        <v>2142</v>
      </c>
      <c r="Z4195" s="33">
        <v>2742</v>
      </c>
      <c r="AA4195" s="34">
        <f t="shared" si="896"/>
        <v>0.28000000000000003</v>
      </c>
      <c r="AB4195" s="33">
        <f t="shared" si="897"/>
        <v>2742</v>
      </c>
      <c r="AC4195" s="34">
        <f t="shared" si="898"/>
        <v>0.28011204481792717</v>
      </c>
      <c r="AD4195" s="145">
        <f t="shared" si="904"/>
        <v>2285</v>
      </c>
      <c r="AE4195" s="105">
        <v>1785</v>
      </c>
      <c r="AF4195" s="34" t="s">
        <v>36</v>
      </c>
      <c r="AG4195" s="34" t="s">
        <v>36</v>
      </c>
      <c r="AH4195" s="34" t="s">
        <v>36</v>
      </c>
      <c r="AI4195" s="29">
        <v>0.3</v>
      </c>
      <c r="AJ4195" s="29">
        <v>3.7499999999999999E-3</v>
      </c>
      <c r="AK4195" s="29">
        <v>12</v>
      </c>
      <c r="AL4195" s="29">
        <v>0</v>
      </c>
      <c r="AM4195" s="29" t="s">
        <v>28</v>
      </c>
      <c r="AN4195" s="158" t="s">
        <v>28</v>
      </c>
      <c r="AO4195" s="29" t="s">
        <v>28</v>
      </c>
      <c r="AP4195" s="29">
        <v>4</v>
      </c>
      <c r="AQ4195" s="29"/>
      <c r="AR4195" s="29"/>
      <c r="AS4195" s="29"/>
      <c r="AT4195" s="29"/>
      <c r="AU4195" s="144"/>
      <c r="AV4195" s="36" t="s">
        <v>28</v>
      </c>
      <c r="AW4195" s="102" t="s">
        <v>33</v>
      </c>
      <c r="AX4195" s="129" t="s">
        <v>33</v>
      </c>
      <c r="AY4195" s="106">
        <v>363</v>
      </c>
      <c r="BD4195" t="s">
        <v>4711</v>
      </c>
      <c r="BE4195" t="e">
        <v>#N/A</v>
      </c>
      <c r="BF4195" t="s">
        <v>4739</v>
      </c>
      <c r="BH4195" t="str">
        <f t="shared" si="902"/>
        <v>AV</v>
      </c>
      <c r="BJ4195" t="str">
        <f t="shared" si="903"/>
        <v>OK</v>
      </c>
      <c r="BK4195" s="130">
        <v>2742</v>
      </c>
      <c r="BL4195" s="130" t="s">
        <v>37</v>
      </c>
      <c r="BM4195" s="131">
        <v>0</v>
      </c>
      <c r="BN4195" s="131" t="e">
        <v>#DIV/0!</v>
      </c>
      <c r="BO4195">
        <v>2742</v>
      </c>
      <c r="BP4195">
        <v>36</v>
      </c>
    </row>
    <row r="4196" spans="1:68" x14ac:dyDescent="0.3">
      <c r="A4196" s="1"/>
      <c r="B4196" s="47">
        <v>3835</v>
      </c>
      <c r="C4196" s="45">
        <v>1093099</v>
      </c>
      <c r="D4196" s="29"/>
      <c r="E4196" s="29"/>
      <c r="F4196" s="39" t="s">
        <v>3410</v>
      </c>
      <c r="G4196" s="29" t="s">
        <v>92</v>
      </c>
      <c r="H4196" s="29"/>
      <c r="I4196" s="148" t="s">
        <v>33</v>
      </c>
      <c r="J4196" s="147" t="s">
        <v>33</v>
      </c>
      <c r="K4196" s="148" t="e">
        <v>#N/A</v>
      </c>
      <c r="L4196" s="148" t="s">
        <v>32</v>
      </c>
      <c r="M4196" s="147" t="s">
        <v>33</v>
      </c>
      <c r="N4196" s="29" t="str">
        <f t="shared" si="899"/>
        <v/>
      </c>
      <c r="O4196" s="29" t="str">
        <f t="shared" si="900"/>
        <v/>
      </c>
      <c r="P4196" s="29" t="str">
        <f t="shared" si="901"/>
        <v/>
      </c>
      <c r="Q4196" s="29" t="str">
        <f t="shared" si="905"/>
        <v/>
      </c>
      <c r="R4196" s="29" t="str">
        <f t="shared" si="906"/>
        <v/>
      </c>
      <c r="S4196" s="29" t="str">
        <f t="shared" si="907"/>
        <v/>
      </c>
      <c r="T4196" s="29" t="str">
        <f t="shared" si="908"/>
        <v/>
      </c>
      <c r="U4196" s="29"/>
      <c r="V4196" s="29"/>
      <c r="W4196" s="55" t="s">
        <v>3381</v>
      </c>
      <c r="X4196" s="29" t="s">
        <v>158</v>
      </c>
      <c r="Y4196" s="146">
        <v>1178</v>
      </c>
      <c r="Z4196" s="33">
        <v>1508</v>
      </c>
      <c r="AA4196" s="34">
        <f t="shared" si="896"/>
        <v>0.28000000000000003</v>
      </c>
      <c r="AB4196" s="33">
        <f t="shared" si="897"/>
        <v>1508</v>
      </c>
      <c r="AC4196" s="34">
        <f t="shared" si="898"/>
        <v>0.28013572830705308</v>
      </c>
      <c r="AD4196" s="145">
        <f t="shared" si="904"/>
        <v>1256.6669999999999</v>
      </c>
      <c r="AE4196" s="105">
        <v>981.66700000000003</v>
      </c>
      <c r="AF4196" s="34" t="s">
        <v>36</v>
      </c>
      <c r="AG4196" s="34" t="s">
        <v>36</v>
      </c>
      <c r="AH4196" s="34" t="s">
        <v>36</v>
      </c>
      <c r="AI4196" s="29">
        <v>0.16</v>
      </c>
      <c r="AJ4196" s="29">
        <v>1.8E-3</v>
      </c>
      <c r="AK4196" s="29">
        <v>0</v>
      </c>
      <c r="AL4196" s="29">
        <v>0</v>
      </c>
      <c r="AM4196" s="29" t="s">
        <v>28</v>
      </c>
      <c r="AN4196" s="44" t="s">
        <v>27</v>
      </c>
      <c r="AO4196" s="29" t="s">
        <v>28</v>
      </c>
      <c r="AP4196" s="29">
        <v>8</v>
      </c>
      <c r="AQ4196" s="29"/>
      <c r="AR4196" s="29"/>
      <c r="AS4196" s="29"/>
      <c r="AT4196" s="29"/>
      <c r="AU4196" s="144"/>
      <c r="AV4196" s="36" t="s">
        <v>28</v>
      </c>
      <c r="AW4196" s="102" t="s">
        <v>33</v>
      </c>
      <c r="AX4196" s="129" t="s">
        <v>33</v>
      </c>
      <c r="AY4196" s="106">
        <v>1</v>
      </c>
      <c r="BD4196" t="s">
        <v>4711</v>
      </c>
      <c r="BE4196" t="e">
        <v>#N/A</v>
      </c>
      <c r="BF4196" t="s">
        <v>4739</v>
      </c>
      <c r="BH4196" t="str">
        <f t="shared" si="902"/>
        <v/>
      </c>
      <c r="BJ4196" t="str">
        <f t="shared" si="903"/>
        <v>OK</v>
      </c>
      <c r="BK4196" s="130" t="s">
        <v>5302</v>
      </c>
      <c r="BL4196" s="130" t="e">
        <v>#VALUE!</v>
      </c>
      <c r="BM4196" s="131" t="s">
        <v>33</v>
      </c>
      <c r="BN4196" s="131" t="e">
        <v>#VALUE!</v>
      </c>
      <c r="BO4196" t="e">
        <v>#N/A</v>
      </c>
      <c r="BP4196">
        <v>0</v>
      </c>
    </row>
    <row r="4197" spans="1:68" ht="25.2" x14ac:dyDescent="0.3">
      <c r="A4197" s="1"/>
      <c r="B4197" s="47">
        <v>3836</v>
      </c>
      <c r="C4197" s="45">
        <v>1093100</v>
      </c>
      <c r="D4197" s="29"/>
      <c r="E4197" s="29"/>
      <c r="F4197" s="39" t="s">
        <v>3411</v>
      </c>
      <c r="G4197" s="29" t="s">
        <v>92</v>
      </c>
      <c r="H4197" s="70" t="s">
        <v>4779</v>
      </c>
      <c r="I4197" s="148" t="s">
        <v>33</v>
      </c>
      <c r="J4197" s="147" t="s">
        <v>33</v>
      </c>
      <c r="K4197" s="148" t="e">
        <v>#N/A</v>
      </c>
      <c r="L4197" s="148" t="s">
        <v>32</v>
      </c>
      <c r="M4197" s="147" t="s">
        <v>33</v>
      </c>
      <c r="N4197" s="29" t="str">
        <f t="shared" si="899"/>
        <v/>
      </c>
      <c r="O4197" s="29" t="str">
        <f t="shared" si="900"/>
        <v/>
      </c>
      <c r="P4197" s="29" t="str">
        <f t="shared" si="901"/>
        <v/>
      </c>
      <c r="Q4197" s="29" t="str">
        <f t="shared" si="905"/>
        <v/>
      </c>
      <c r="R4197" s="29" t="str">
        <f t="shared" si="906"/>
        <v/>
      </c>
      <c r="S4197" s="29" t="str">
        <f t="shared" si="907"/>
        <v/>
      </c>
      <c r="T4197" s="29" t="str">
        <f t="shared" si="908"/>
        <v/>
      </c>
      <c r="U4197" s="29"/>
      <c r="V4197" s="29"/>
      <c r="W4197" s="55" t="s">
        <v>3381</v>
      </c>
      <c r="X4197" s="29" t="s">
        <v>158</v>
      </c>
      <c r="Y4197" s="146">
        <v>5610</v>
      </c>
      <c r="Z4197" s="33">
        <v>7181</v>
      </c>
      <c r="AA4197" s="34">
        <f t="shared" si="896"/>
        <v>0.28000000000000003</v>
      </c>
      <c r="AB4197" s="33">
        <f t="shared" si="897"/>
        <v>7181</v>
      </c>
      <c r="AC4197" s="34">
        <f t="shared" si="898"/>
        <v>0.28003572192513376</v>
      </c>
      <c r="AD4197" s="145">
        <f t="shared" si="904"/>
        <v>5984.1670000000004</v>
      </c>
      <c r="AE4197" s="105">
        <v>4675</v>
      </c>
      <c r="AF4197" s="34" t="s">
        <v>36</v>
      </c>
      <c r="AG4197" s="34" t="s">
        <v>36</v>
      </c>
      <c r="AH4197" s="34" t="s">
        <v>36</v>
      </c>
      <c r="AI4197" s="29">
        <v>0.08</v>
      </c>
      <c r="AJ4197" s="29">
        <v>7.6800000000000002E-4</v>
      </c>
      <c r="AK4197" s="29">
        <v>1</v>
      </c>
      <c r="AL4197" s="29">
        <v>0</v>
      </c>
      <c r="AM4197" s="29" t="s">
        <v>28</v>
      </c>
      <c r="AN4197" s="158" t="s">
        <v>28</v>
      </c>
      <c r="AO4197" s="29" t="s">
        <v>28</v>
      </c>
      <c r="AP4197" s="29">
        <v>1</v>
      </c>
      <c r="AQ4197" s="29"/>
      <c r="AR4197" s="29"/>
      <c r="AS4197" s="29"/>
      <c r="AT4197" s="29"/>
      <c r="AU4197" s="144"/>
      <c r="AV4197" s="36" t="s">
        <v>28</v>
      </c>
      <c r="AW4197" s="102" t="s">
        <v>33</v>
      </c>
      <c r="AX4197" s="129" t="s">
        <v>33</v>
      </c>
      <c r="AY4197" s="106">
        <v>1</v>
      </c>
      <c r="BD4197" t="s">
        <v>4711</v>
      </c>
      <c r="BE4197" t="e">
        <v>#N/A</v>
      </c>
      <c r="BF4197" t="s">
        <v>4739</v>
      </c>
      <c r="BH4197" t="str">
        <f t="shared" si="902"/>
        <v>AV</v>
      </c>
      <c r="BJ4197" t="str">
        <f t="shared" si="903"/>
        <v>OK</v>
      </c>
      <c r="BK4197" s="130">
        <v>7181</v>
      </c>
      <c r="BL4197" s="130" t="s">
        <v>37</v>
      </c>
      <c r="BM4197" s="131">
        <v>0</v>
      </c>
      <c r="BN4197" s="131" t="e">
        <v>#DIV/0!</v>
      </c>
      <c r="BO4197">
        <v>7181</v>
      </c>
      <c r="BP4197">
        <v>0</v>
      </c>
    </row>
    <row r="4198" spans="1:68" ht="25.2" x14ac:dyDescent="0.3">
      <c r="A4198" s="1"/>
      <c r="B4198" s="47">
        <v>3837</v>
      </c>
      <c r="C4198" s="45">
        <v>1093101</v>
      </c>
      <c r="D4198" s="29"/>
      <c r="E4198" s="29"/>
      <c r="F4198" s="32" t="s">
        <v>3412</v>
      </c>
      <c r="G4198" s="29" t="s">
        <v>92</v>
      </c>
      <c r="H4198" s="70" t="s">
        <v>4779</v>
      </c>
      <c r="I4198" s="148" t="s">
        <v>33</v>
      </c>
      <c r="J4198" s="147" t="s">
        <v>33</v>
      </c>
      <c r="K4198" s="148" t="e">
        <v>#N/A</v>
      </c>
      <c r="L4198" s="148" t="s">
        <v>32</v>
      </c>
      <c r="M4198" s="147" t="s">
        <v>33</v>
      </c>
      <c r="N4198" s="29" t="str">
        <f t="shared" si="899"/>
        <v/>
      </c>
      <c r="O4198" s="29" t="str">
        <f t="shared" si="900"/>
        <v/>
      </c>
      <c r="P4198" s="29" t="str">
        <f t="shared" si="901"/>
        <v/>
      </c>
      <c r="Q4198" s="29" t="str">
        <f t="shared" si="905"/>
        <v/>
      </c>
      <c r="R4198" s="29" t="str">
        <f t="shared" si="906"/>
        <v/>
      </c>
      <c r="S4198" s="29" t="str">
        <f t="shared" si="907"/>
        <v/>
      </c>
      <c r="T4198" s="29" t="str">
        <f t="shared" si="908"/>
        <v/>
      </c>
      <c r="U4198" s="29"/>
      <c r="V4198" s="29"/>
      <c r="W4198" s="55" t="s">
        <v>3381</v>
      </c>
      <c r="X4198" s="29" t="s">
        <v>158</v>
      </c>
      <c r="Y4198" s="146">
        <v>1508</v>
      </c>
      <c r="Z4198" s="33">
        <v>1930</v>
      </c>
      <c r="AA4198" s="34">
        <f t="shared" ref="AA4198:AA4261" si="909">ROUND(Z4198/Y4198-1,3)</f>
        <v>0.28000000000000003</v>
      </c>
      <c r="AB4198" s="33">
        <f t="shared" ref="AB4198:AB4261" si="910">IF(OR(W4198="VLD MLC components",W4198="VLD MLC pipes",W4198="VLD PEX components",W4198="VLD PEX pipes",W4198="VLD PHC components",W4198="VLD PHC pipes"),"По запросу",Z4198)</f>
        <v>1930</v>
      </c>
      <c r="AC4198" s="34">
        <f t="shared" ref="AC4198:AC4261" si="911">(AD4198-AE4198)/AE4198</f>
        <v>0.27984024407420599</v>
      </c>
      <c r="AD4198" s="145">
        <f t="shared" si="904"/>
        <v>1608.3330000000001</v>
      </c>
      <c r="AE4198" s="105">
        <v>1256.6669999999999</v>
      </c>
      <c r="AF4198" s="34" t="s">
        <v>36</v>
      </c>
      <c r="AG4198" s="34" t="s">
        <v>36</v>
      </c>
      <c r="AH4198" s="34" t="s">
        <v>36</v>
      </c>
      <c r="AI4198" s="29">
        <v>0.06</v>
      </c>
      <c r="AJ4198" s="29">
        <v>1.1249999999999999E-3</v>
      </c>
      <c r="AK4198" s="29">
        <v>19</v>
      </c>
      <c r="AL4198" s="29">
        <v>0</v>
      </c>
      <c r="AM4198" s="29" t="s">
        <v>28</v>
      </c>
      <c r="AN4198" s="158" t="s">
        <v>28</v>
      </c>
      <c r="AO4198" s="29" t="s">
        <v>28</v>
      </c>
      <c r="AP4198" s="29">
        <v>1</v>
      </c>
      <c r="AQ4198" s="29"/>
      <c r="AR4198" s="29"/>
      <c r="AS4198" s="29"/>
      <c r="AT4198" s="29"/>
      <c r="AU4198" s="144"/>
      <c r="AV4198" s="36" t="s">
        <v>28</v>
      </c>
      <c r="AW4198" s="102" t="s">
        <v>33</v>
      </c>
      <c r="AX4198" s="129" t="s">
        <v>33</v>
      </c>
      <c r="AY4198" s="106" t="e">
        <v>#N/A</v>
      </c>
      <c r="BD4198" t="s">
        <v>4711</v>
      </c>
      <c r="BE4198" t="e">
        <v>#N/A</v>
      </c>
      <c r="BF4198" t="s">
        <v>4739</v>
      </c>
      <c r="BH4198" t="str">
        <f t="shared" si="902"/>
        <v>AV</v>
      </c>
      <c r="BJ4198" t="str">
        <f t="shared" si="903"/>
        <v>OK</v>
      </c>
      <c r="BK4198" s="130">
        <v>1930</v>
      </c>
      <c r="BL4198" s="130" t="s">
        <v>37</v>
      </c>
      <c r="BM4198" s="131" t="s">
        <v>33</v>
      </c>
      <c r="BN4198" s="131" t="e">
        <v>#VALUE!</v>
      </c>
      <c r="BO4198">
        <v>1930</v>
      </c>
      <c r="BP4198">
        <v>0</v>
      </c>
    </row>
    <row r="4199" spans="1:68" ht="25.2" x14ac:dyDescent="0.3">
      <c r="A4199" s="1"/>
      <c r="B4199" s="47">
        <v>3838</v>
      </c>
      <c r="C4199" s="45">
        <v>1093102</v>
      </c>
      <c r="D4199" s="29"/>
      <c r="E4199" s="29"/>
      <c r="F4199" s="32" t="s">
        <v>3413</v>
      </c>
      <c r="G4199" s="29" t="s">
        <v>92</v>
      </c>
      <c r="H4199" s="70" t="s">
        <v>4779</v>
      </c>
      <c r="I4199" s="148" t="s">
        <v>33</v>
      </c>
      <c r="J4199" s="147" t="s">
        <v>33</v>
      </c>
      <c r="K4199" s="148" t="e">
        <v>#N/A</v>
      </c>
      <c r="L4199" s="148" t="s">
        <v>32</v>
      </c>
      <c r="M4199" s="147" t="s">
        <v>33</v>
      </c>
      <c r="N4199" s="29" t="str">
        <f t="shared" si="899"/>
        <v/>
      </c>
      <c r="O4199" s="29" t="str">
        <f t="shared" si="900"/>
        <v/>
      </c>
      <c r="P4199" s="29" t="str">
        <f t="shared" si="901"/>
        <v/>
      </c>
      <c r="Q4199" s="29" t="str">
        <f t="shared" si="905"/>
        <v/>
      </c>
      <c r="R4199" s="29" t="str">
        <f t="shared" si="906"/>
        <v/>
      </c>
      <c r="S4199" s="29" t="str">
        <f t="shared" si="907"/>
        <v/>
      </c>
      <c r="T4199" s="29" t="str">
        <f t="shared" si="908"/>
        <v/>
      </c>
      <c r="U4199" s="29"/>
      <c r="V4199" s="29"/>
      <c r="W4199" s="55" t="s">
        <v>3381</v>
      </c>
      <c r="X4199" s="29" t="s">
        <v>158</v>
      </c>
      <c r="Y4199" s="146">
        <v>2098</v>
      </c>
      <c r="Z4199" s="33">
        <v>2686</v>
      </c>
      <c r="AA4199" s="34">
        <f t="shared" si="909"/>
        <v>0.28000000000000003</v>
      </c>
      <c r="AB4199" s="33">
        <f t="shared" si="910"/>
        <v>2686</v>
      </c>
      <c r="AC4199" s="34">
        <f t="shared" si="911"/>
        <v>0.28026697431210185</v>
      </c>
      <c r="AD4199" s="145">
        <f t="shared" si="904"/>
        <v>2238.3330000000001</v>
      </c>
      <c r="AE4199" s="105">
        <v>1748.3330000000001</v>
      </c>
      <c r="AF4199" s="34" t="s">
        <v>36</v>
      </c>
      <c r="AG4199" s="34" t="s">
        <v>36</v>
      </c>
      <c r="AH4199" s="34" t="s">
        <v>36</v>
      </c>
      <c r="AI4199" s="29">
        <v>0.05</v>
      </c>
      <c r="AJ4199" s="29">
        <v>6.7599999999999995E-4</v>
      </c>
      <c r="AK4199" s="29">
        <v>22</v>
      </c>
      <c r="AL4199" s="29">
        <v>0</v>
      </c>
      <c r="AM4199" s="29" t="s">
        <v>28</v>
      </c>
      <c r="AN4199" s="158" t="s">
        <v>28</v>
      </c>
      <c r="AO4199" s="29" t="s">
        <v>28</v>
      </c>
      <c r="AP4199" s="29">
        <v>1</v>
      </c>
      <c r="AQ4199" s="29"/>
      <c r="AR4199" s="29"/>
      <c r="AS4199" s="29"/>
      <c r="AT4199" s="29"/>
      <c r="AU4199" s="144"/>
      <c r="AV4199" s="36" t="s">
        <v>28</v>
      </c>
      <c r="AW4199" s="102" t="s">
        <v>33</v>
      </c>
      <c r="AX4199" s="129" t="s">
        <v>33</v>
      </c>
      <c r="AY4199" s="106">
        <v>3</v>
      </c>
      <c r="BD4199" t="s">
        <v>4711</v>
      </c>
      <c r="BE4199" t="e">
        <v>#N/A</v>
      </c>
      <c r="BF4199" t="s">
        <v>4739</v>
      </c>
      <c r="BH4199" t="str">
        <f t="shared" si="902"/>
        <v>AV</v>
      </c>
      <c r="BJ4199" t="str">
        <f t="shared" si="903"/>
        <v>OK</v>
      </c>
      <c r="BK4199" s="130">
        <v>2686</v>
      </c>
      <c r="BL4199" s="130" t="s">
        <v>37</v>
      </c>
      <c r="BM4199" s="131" t="s">
        <v>33</v>
      </c>
      <c r="BN4199" s="131" t="e">
        <v>#VALUE!</v>
      </c>
      <c r="BO4199">
        <v>2686</v>
      </c>
      <c r="BP4199">
        <v>0</v>
      </c>
    </row>
    <row r="4200" spans="1:68" x14ac:dyDescent="0.3">
      <c r="A4200" s="1"/>
      <c r="B4200" s="47">
        <v>3839</v>
      </c>
      <c r="C4200" s="45">
        <v>1093103</v>
      </c>
      <c r="D4200" s="29"/>
      <c r="E4200" s="29"/>
      <c r="F4200" s="39" t="s">
        <v>3414</v>
      </c>
      <c r="G4200" s="29" t="s">
        <v>92</v>
      </c>
      <c r="H4200" s="29"/>
      <c r="I4200" s="148" t="s">
        <v>33</v>
      </c>
      <c r="J4200" s="147" t="s">
        <v>33</v>
      </c>
      <c r="K4200" s="148" t="e">
        <v>#N/A</v>
      </c>
      <c r="L4200" s="148" t="s">
        <v>32</v>
      </c>
      <c r="M4200" s="147" t="s">
        <v>33</v>
      </c>
      <c r="N4200" s="29" t="str">
        <f t="shared" si="899"/>
        <v/>
      </c>
      <c r="O4200" s="29" t="str">
        <f t="shared" si="900"/>
        <v/>
      </c>
      <c r="P4200" s="29" t="str">
        <f t="shared" si="901"/>
        <v/>
      </c>
      <c r="Q4200" s="29" t="str">
        <f t="shared" si="905"/>
        <v/>
      </c>
      <c r="R4200" s="29" t="str">
        <f t="shared" si="906"/>
        <v/>
      </c>
      <c r="S4200" s="29" t="str">
        <f t="shared" si="907"/>
        <v/>
      </c>
      <c r="T4200" s="29" t="str">
        <f t="shared" si="908"/>
        <v/>
      </c>
      <c r="U4200" s="29"/>
      <c r="V4200" s="29"/>
      <c r="W4200" s="55" t="s">
        <v>3381</v>
      </c>
      <c r="X4200" s="29" t="s">
        <v>158</v>
      </c>
      <c r="Y4200" s="146">
        <v>409.35</v>
      </c>
      <c r="Z4200" s="33">
        <v>524</v>
      </c>
      <c r="AA4200" s="34">
        <f t="shared" si="909"/>
        <v>0.28000000000000003</v>
      </c>
      <c r="AB4200" s="33">
        <f t="shared" si="910"/>
        <v>524</v>
      </c>
      <c r="AC4200" s="34">
        <f t="shared" si="911"/>
        <v>0.28007914987174781</v>
      </c>
      <c r="AD4200" s="145">
        <f t="shared" si="904"/>
        <v>436.66699999999997</v>
      </c>
      <c r="AE4200" s="105">
        <v>341.125</v>
      </c>
      <c r="AF4200" s="34" t="s">
        <v>36</v>
      </c>
      <c r="AG4200" s="34" t="s">
        <v>36</v>
      </c>
      <c r="AH4200" s="34" t="s">
        <v>36</v>
      </c>
      <c r="AI4200" s="29">
        <v>0.03</v>
      </c>
      <c r="AJ4200" s="29">
        <v>2.5599999999999999E-4</v>
      </c>
      <c r="AK4200" s="29">
        <v>0</v>
      </c>
      <c r="AL4200" s="29">
        <v>0</v>
      </c>
      <c r="AM4200" s="29" t="s">
        <v>28</v>
      </c>
      <c r="AN4200" s="44" t="s">
        <v>27</v>
      </c>
      <c r="AO4200" s="29" t="s">
        <v>28</v>
      </c>
      <c r="AP4200" s="29">
        <v>25</v>
      </c>
      <c r="AQ4200" s="29"/>
      <c r="AR4200" s="29"/>
      <c r="AS4200" s="29"/>
      <c r="AT4200" s="29"/>
      <c r="AU4200" s="144"/>
      <c r="AV4200" s="36" t="s">
        <v>28</v>
      </c>
      <c r="AW4200" s="102" t="s">
        <v>33</v>
      </c>
      <c r="AX4200" s="129" t="s">
        <v>33</v>
      </c>
      <c r="AY4200" s="106">
        <v>25</v>
      </c>
      <c r="BD4200" t="s">
        <v>4711</v>
      </c>
      <c r="BE4200" t="e">
        <v>#N/A</v>
      </c>
      <c r="BF4200" t="s">
        <v>4739</v>
      </c>
      <c r="BH4200" t="str">
        <f t="shared" si="902"/>
        <v/>
      </c>
      <c r="BJ4200" t="str">
        <f t="shared" si="903"/>
        <v>OK</v>
      </c>
      <c r="BK4200" s="130" t="s">
        <v>5302</v>
      </c>
      <c r="BL4200" s="130" t="e">
        <v>#VALUE!</v>
      </c>
      <c r="BM4200" s="131" t="s">
        <v>33</v>
      </c>
      <c r="BN4200" s="131" t="e">
        <v>#VALUE!</v>
      </c>
      <c r="BO4200" t="e">
        <v>#N/A</v>
      </c>
      <c r="BP4200">
        <v>0</v>
      </c>
    </row>
    <row r="4201" spans="1:68" x14ac:dyDescent="0.3">
      <c r="A4201" s="1"/>
      <c r="B4201" s="47">
        <v>3840</v>
      </c>
      <c r="C4201" s="45">
        <v>1093104</v>
      </c>
      <c r="D4201" s="29"/>
      <c r="E4201" s="29"/>
      <c r="F4201" s="39" t="s">
        <v>3415</v>
      </c>
      <c r="G4201" s="29" t="s">
        <v>92</v>
      </c>
      <c r="H4201" s="29"/>
      <c r="I4201" s="148" t="s">
        <v>33</v>
      </c>
      <c r="J4201" s="147" t="s">
        <v>33</v>
      </c>
      <c r="K4201" s="148" t="e">
        <v>#N/A</v>
      </c>
      <c r="L4201" s="148" t="s">
        <v>32</v>
      </c>
      <c r="M4201" s="147" t="s">
        <v>33</v>
      </c>
      <c r="N4201" s="29" t="str">
        <f t="shared" ref="N4201:N4264" si="912">IFERROR(MID($D4201,1,7)+0,"")</f>
        <v/>
      </c>
      <c r="O4201" s="29" t="str">
        <f t="shared" ref="O4201:O4264" si="913">IFERROR(MID($D4201,10,7)+0,"")</f>
        <v/>
      </c>
      <c r="P4201" s="29" t="str">
        <f t="shared" ref="P4201:P4264" si="914">IFERROR(MID($D4201,19,7)+0,"")</f>
        <v/>
      </c>
      <c r="Q4201" s="29" t="str">
        <f t="shared" si="905"/>
        <v/>
      </c>
      <c r="R4201" s="29" t="str">
        <f t="shared" si="906"/>
        <v/>
      </c>
      <c r="S4201" s="29" t="str">
        <f t="shared" si="907"/>
        <v/>
      </c>
      <c r="T4201" s="29" t="str">
        <f t="shared" si="908"/>
        <v/>
      </c>
      <c r="U4201" s="29"/>
      <c r="V4201" s="29"/>
      <c r="W4201" s="55" t="s">
        <v>3381</v>
      </c>
      <c r="X4201" s="29" t="s">
        <v>158</v>
      </c>
      <c r="Y4201" s="146">
        <v>300.74</v>
      </c>
      <c r="Z4201" s="33">
        <v>384.94</v>
      </c>
      <c r="AA4201" s="34">
        <f t="shared" si="909"/>
        <v>0.28000000000000003</v>
      </c>
      <c r="AB4201" s="33">
        <f t="shared" si="910"/>
        <v>384.94</v>
      </c>
      <c r="AC4201" s="34">
        <f t="shared" si="911"/>
        <v>0.27997302657042428</v>
      </c>
      <c r="AD4201" s="145">
        <f t="shared" si="904"/>
        <v>320.78300000000002</v>
      </c>
      <c r="AE4201" s="105">
        <v>250.61699999999999</v>
      </c>
      <c r="AF4201" s="34" t="s">
        <v>36</v>
      </c>
      <c r="AG4201" s="34" t="s">
        <v>36</v>
      </c>
      <c r="AH4201" s="34" t="s">
        <v>36</v>
      </c>
      <c r="AI4201" s="29">
        <v>0.03</v>
      </c>
      <c r="AJ4201" s="29">
        <v>1.6899999999999999E-4</v>
      </c>
      <c r="AK4201" s="29">
        <v>0</v>
      </c>
      <c r="AL4201" s="29">
        <v>0</v>
      </c>
      <c r="AM4201" s="29" t="s">
        <v>28</v>
      </c>
      <c r="AN4201" s="44" t="s">
        <v>27</v>
      </c>
      <c r="AO4201" s="29" t="s">
        <v>28</v>
      </c>
      <c r="AP4201" s="29">
        <v>25</v>
      </c>
      <c r="AQ4201" s="29"/>
      <c r="AR4201" s="29"/>
      <c r="AS4201" s="29"/>
      <c r="AT4201" s="29"/>
      <c r="AU4201" s="144"/>
      <c r="AV4201" s="36" t="s">
        <v>28</v>
      </c>
      <c r="AW4201" s="102" t="s">
        <v>33</v>
      </c>
      <c r="AX4201" s="129" t="s">
        <v>33</v>
      </c>
      <c r="AY4201" s="106">
        <v>1</v>
      </c>
      <c r="BD4201" t="s">
        <v>4711</v>
      </c>
      <c r="BE4201" t="e">
        <v>#N/A</v>
      </c>
      <c r="BF4201" t="s">
        <v>4739</v>
      </c>
      <c r="BH4201" t="str">
        <f t="shared" ref="BH4201:BH4264" si="915">IF(OR(H4201="Регулярный ассортимент",AK4201&gt;0,AL4201&gt;0),"AV","")</f>
        <v/>
      </c>
      <c r="BJ4201" t="str">
        <f t="shared" ref="BJ4201:BJ4264" si="916">IF(AB4201-Z4201=0,"OK")</f>
        <v>OK</v>
      </c>
      <c r="BK4201" s="130" t="s">
        <v>5302</v>
      </c>
      <c r="BL4201" s="130" t="e">
        <v>#VALUE!</v>
      </c>
      <c r="BM4201" s="131">
        <v>0</v>
      </c>
      <c r="BN4201" s="131" t="e">
        <v>#DIV/0!</v>
      </c>
      <c r="BO4201" t="e">
        <v>#N/A</v>
      </c>
      <c r="BP4201">
        <v>0</v>
      </c>
    </row>
    <row r="4202" spans="1:68" x14ac:dyDescent="0.3">
      <c r="A4202" s="1"/>
      <c r="B4202" s="47">
        <v>3841</v>
      </c>
      <c r="C4202" s="45">
        <v>1093105</v>
      </c>
      <c r="D4202" s="29"/>
      <c r="E4202" s="29"/>
      <c r="F4202" s="39" t="s">
        <v>3416</v>
      </c>
      <c r="G4202" s="29" t="s">
        <v>92</v>
      </c>
      <c r="H4202" s="29"/>
      <c r="I4202" s="148" t="s">
        <v>33</v>
      </c>
      <c r="J4202" s="147" t="s">
        <v>33</v>
      </c>
      <c r="K4202" s="148" t="e">
        <v>#N/A</v>
      </c>
      <c r="L4202" s="148" t="s">
        <v>32</v>
      </c>
      <c r="M4202" s="147" t="s">
        <v>33</v>
      </c>
      <c r="N4202" s="29" t="str">
        <f t="shared" si="912"/>
        <v/>
      </c>
      <c r="O4202" s="29" t="str">
        <f t="shared" si="913"/>
        <v/>
      </c>
      <c r="P4202" s="29" t="str">
        <f t="shared" si="914"/>
        <v/>
      </c>
      <c r="Q4202" s="29" t="str">
        <f t="shared" si="905"/>
        <v/>
      </c>
      <c r="R4202" s="29" t="str">
        <f t="shared" si="906"/>
        <v/>
      </c>
      <c r="S4202" s="29" t="str">
        <f t="shared" si="907"/>
        <v/>
      </c>
      <c r="T4202" s="29" t="str">
        <f t="shared" si="908"/>
        <v/>
      </c>
      <c r="U4202" s="29"/>
      <c r="V4202" s="29"/>
      <c r="W4202" s="55" t="s">
        <v>3381</v>
      </c>
      <c r="X4202" s="29" t="s">
        <v>158</v>
      </c>
      <c r="Y4202" s="146">
        <v>417.7</v>
      </c>
      <c r="Z4202" s="33">
        <v>535</v>
      </c>
      <c r="AA4202" s="34">
        <f t="shared" si="909"/>
        <v>0.28100000000000003</v>
      </c>
      <c r="AB4202" s="33">
        <f t="shared" si="910"/>
        <v>535</v>
      </c>
      <c r="AC4202" s="34">
        <f t="shared" si="911"/>
        <v>0.28082382650115056</v>
      </c>
      <c r="AD4202" s="145">
        <f t="shared" si="904"/>
        <v>445.83300000000003</v>
      </c>
      <c r="AE4202" s="105">
        <v>348.08300000000003</v>
      </c>
      <c r="AF4202" s="34" t="s">
        <v>36</v>
      </c>
      <c r="AG4202" s="34" t="s">
        <v>36</v>
      </c>
      <c r="AH4202" s="34" t="s">
        <v>36</v>
      </c>
      <c r="AI4202" s="29">
        <v>0.02</v>
      </c>
      <c r="AJ4202" s="29">
        <v>1.12E-4</v>
      </c>
      <c r="AK4202" s="29">
        <v>0</v>
      </c>
      <c r="AL4202" s="29">
        <v>0</v>
      </c>
      <c r="AM4202" s="29" t="s">
        <v>28</v>
      </c>
      <c r="AN4202" s="44" t="s">
        <v>27</v>
      </c>
      <c r="AO4202" s="29" t="s">
        <v>28</v>
      </c>
      <c r="AP4202" s="29">
        <v>50</v>
      </c>
      <c r="AQ4202" s="29"/>
      <c r="AR4202" s="29"/>
      <c r="AS4202" s="29"/>
      <c r="AT4202" s="29"/>
      <c r="AU4202" s="144"/>
      <c r="AV4202" s="36" t="s">
        <v>28</v>
      </c>
      <c r="AW4202" s="102" t="s">
        <v>33</v>
      </c>
      <c r="AX4202" s="129" t="s">
        <v>33</v>
      </c>
      <c r="AY4202" s="106" t="e">
        <v>#N/A</v>
      </c>
      <c r="BD4202" t="s">
        <v>4711</v>
      </c>
      <c r="BE4202" t="e">
        <v>#N/A</v>
      </c>
      <c r="BF4202" t="s">
        <v>4739</v>
      </c>
      <c r="BH4202" t="str">
        <f t="shared" si="915"/>
        <v/>
      </c>
      <c r="BJ4202" t="str">
        <f t="shared" si="916"/>
        <v>OK</v>
      </c>
      <c r="BK4202" s="130" t="s">
        <v>5302</v>
      </c>
      <c r="BL4202" s="130" t="e">
        <v>#VALUE!</v>
      </c>
      <c r="BM4202" s="131">
        <v>0</v>
      </c>
      <c r="BN4202" s="131" t="e">
        <v>#DIV/0!</v>
      </c>
      <c r="BO4202" t="e">
        <v>#N/A</v>
      </c>
      <c r="BP4202">
        <v>0</v>
      </c>
    </row>
    <row r="4203" spans="1:68" x14ac:dyDescent="0.3">
      <c r="A4203" s="1"/>
      <c r="B4203" s="47">
        <v>3842</v>
      </c>
      <c r="C4203" s="45">
        <v>1093106</v>
      </c>
      <c r="D4203" s="29"/>
      <c r="E4203" s="29"/>
      <c r="F4203" s="39" t="s">
        <v>3417</v>
      </c>
      <c r="G4203" s="29" t="s">
        <v>92</v>
      </c>
      <c r="H4203" s="29"/>
      <c r="I4203" s="148" t="s">
        <v>33</v>
      </c>
      <c r="J4203" s="147" t="s">
        <v>33</v>
      </c>
      <c r="K4203" s="148" t="e">
        <v>#N/A</v>
      </c>
      <c r="L4203" s="148" t="s">
        <v>32</v>
      </c>
      <c r="M4203" s="147" t="s">
        <v>33</v>
      </c>
      <c r="N4203" s="29" t="str">
        <f t="shared" si="912"/>
        <v/>
      </c>
      <c r="O4203" s="29" t="str">
        <f t="shared" si="913"/>
        <v/>
      </c>
      <c r="P4203" s="29" t="str">
        <f t="shared" si="914"/>
        <v/>
      </c>
      <c r="Q4203" s="29" t="str">
        <f t="shared" si="905"/>
        <v/>
      </c>
      <c r="R4203" s="29" t="str">
        <f t="shared" si="906"/>
        <v/>
      </c>
      <c r="S4203" s="29" t="str">
        <f t="shared" si="907"/>
        <v/>
      </c>
      <c r="T4203" s="29" t="str">
        <f t="shared" si="908"/>
        <v/>
      </c>
      <c r="U4203" s="29"/>
      <c r="V4203" s="29"/>
      <c r="W4203" s="55" t="s">
        <v>3381</v>
      </c>
      <c r="X4203" s="29" t="s">
        <v>158</v>
      </c>
      <c r="Y4203" s="146">
        <v>5622</v>
      </c>
      <c r="Z4203" s="33">
        <v>7196</v>
      </c>
      <c r="AA4203" s="34">
        <f t="shared" si="909"/>
        <v>0.28000000000000003</v>
      </c>
      <c r="AB4203" s="33">
        <f t="shared" si="910"/>
        <v>7196</v>
      </c>
      <c r="AC4203" s="34">
        <f t="shared" si="911"/>
        <v>0.27997161152614736</v>
      </c>
      <c r="AD4203" s="145">
        <f t="shared" si="904"/>
        <v>5996.6670000000004</v>
      </c>
      <c r="AE4203" s="105">
        <v>4685</v>
      </c>
      <c r="AF4203" s="34" t="s">
        <v>36</v>
      </c>
      <c r="AG4203" s="34" t="s">
        <v>168</v>
      </c>
      <c r="AH4203" s="34" t="s">
        <v>168</v>
      </c>
      <c r="AI4203" s="29">
        <v>0.96</v>
      </c>
      <c r="AJ4203" s="29">
        <v>1.8E-3</v>
      </c>
      <c r="AK4203" s="29">
        <v>0</v>
      </c>
      <c r="AL4203" s="29">
        <v>0</v>
      </c>
      <c r="AM4203" s="29" t="s">
        <v>28</v>
      </c>
      <c r="AN4203" s="44" t="s">
        <v>27</v>
      </c>
      <c r="AO4203" s="29" t="s">
        <v>28</v>
      </c>
      <c r="AP4203" s="29">
        <v>20</v>
      </c>
      <c r="AQ4203" s="29"/>
      <c r="AR4203" s="29"/>
      <c r="AS4203" s="29"/>
      <c r="AT4203" s="29"/>
      <c r="AU4203" s="144"/>
      <c r="AV4203" s="36" t="s">
        <v>28</v>
      </c>
      <c r="AW4203" s="102" t="s">
        <v>33</v>
      </c>
      <c r="AX4203" s="129" t="s">
        <v>33</v>
      </c>
      <c r="AY4203" s="106" t="e">
        <v>#N/A</v>
      </c>
      <c r="BD4203" t="s">
        <v>4711</v>
      </c>
      <c r="BE4203" t="e">
        <v>#N/A</v>
      </c>
      <c r="BF4203" t="s">
        <v>4739</v>
      </c>
      <c r="BH4203" t="str">
        <f t="shared" si="915"/>
        <v/>
      </c>
      <c r="BJ4203" t="str">
        <f t="shared" si="916"/>
        <v>OK</v>
      </c>
      <c r="BK4203" s="130" t="s">
        <v>5302</v>
      </c>
      <c r="BL4203" s="130" t="e">
        <v>#VALUE!</v>
      </c>
      <c r="BM4203" s="131" t="s">
        <v>33</v>
      </c>
      <c r="BN4203" s="131" t="e">
        <v>#VALUE!</v>
      </c>
      <c r="BO4203" t="e">
        <v>#N/A</v>
      </c>
      <c r="BP4203">
        <v>0</v>
      </c>
    </row>
    <row r="4204" spans="1:68" ht="25.2" x14ac:dyDescent="0.3">
      <c r="A4204" s="1"/>
      <c r="B4204" s="47">
        <v>3843</v>
      </c>
      <c r="C4204" s="45">
        <v>1094253</v>
      </c>
      <c r="D4204" s="29" t="s">
        <v>3418</v>
      </c>
      <c r="E4204" s="29"/>
      <c r="F4204" s="32" t="s">
        <v>3419</v>
      </c>
      <c r="G4204" s="29" t="s">
        <v>92</v>
      </c>
      <c r="H4204" s="70" t="s">
        <v>4779</v>
      </c>
      <c r="I4204" s="148" t="s">
        <v>33</v>
      </c>
      <c r="J4204" s="147" t="s">
        <v>33</v>
      </c>
      <c r="K4204" s="148" t="e">
        <v>#N/A</v>
      </c>
      <c r="L4204" s="148" t="s">
        <v>32</v>
      </c>
      <c r="M4204" s="147" t="s">
        <v>33</v>
      </c>
      <c r="N4204" s="29" t="str">
        <f t="shared" si="912"/>
        <v/>
      </c>
      <c r="O4204" s="29" t="str">
        <f t="shared" si="913"/>
        <v/>
      </c>
      <c r="P4204" s="29" t="str">
        <f t="shared" si="914"/>
        <v/>
      </c>
      <c r="Q4204" s="29" t="str">
        <f t="shared" si="905"/>
        <v/>
      </c>
      <c r="R4204" s="29" t="str">
        <f t="shared" si="906"/>
        <v/>
      </c>
      <c r="S4204" s="29" t="str">
        <f t="shared" si="907"/>
        <v/>
      </c>
      <c r="T4204" s="29" t="str">
        <f t="shared" si="908"/>
        <v/>
      </c>
      <c r="U4204" s="29"/>
      <c r="V4204" s="29"/>
      <c r="W4204" s="55" t="s">
        <v>3381</v>
      </c>
      <c r="X4204" s="29" t="s">
        <v>158</v>
      </c>
      <c r="Y4204" s="146">
        <v>2322</v>
      </c>
      <c r="Z4204" s="33">
        <v>2972</v>
      </c>
      <c r="AA4204" s="34">
        <f t="shared" si="909"/>
        <v>0.28000000000000003</v>
      </c>
      <c r="AB4204" s="33">
        <f t="shared" si="910"/>
        <v>2972</v>
      </c>
      <c r="AC4204" s="34">
        <f t="shared" si="911"/>
        <v>0.27993126614987074</v>
      </c>
      <c r="AD4204" s="145">
        <f t="shared" si="904"/>
        <v>2476.6669999999999</v>
      </c>
      <c r="AE4204" s="105">
        <v>1935</v>
      </c>
      <c r="AF4204" s="34" t="s">
        <v>36</v>
      </c>
      <c r="AG4204" s="34" t="s">
        <v>36</v>
      </c>
      <c r="AH4204" s="34" t="s">
        <v>36</v>
      </c>
      <c r="AI4204" s="29">
        <v>0.67</v>
      </c>
      <c r="AJ4204" s="29">
        <v>1.3988E-2</v>
      </c>
      <c r="AK4204" s="29">
        <v>34</v>
      </c>
      <c r="AL4204" s="29">
        <v>0</v>
      </c>
      <c r="AM4204" s="29" t="s">
        <v>28</v>
      </c>
      <c r="AN4204" s="158" t="s">
        <v>28</v>
      </c>
      <c r="AO4204" s="29" t="s">
        <v>28</v>
      </c>
      <c r="AP4204" s="29">
        <v>1</v>
      </c>
      <c r="AQ4204" s="29"/>
      <c r="AR4204" s="29"/>
      <c r="AS4204" s="29"/>
      <c r="AT4204" s="29"/>
      <c r="AU4204" s="144"/>
      <c r="AV4204" s="36" t="s">
        <v>28</v>
      </c>
      <c r="AW4204" s="102" t="s">
        <v>33</v>
      </c>
      <c r="AX4204" s="129" t="s">
        <v>33</v>
      </c>
      <c r="AY4204" s="106">
        <v>701</v>
      </c>
      <c r="BD4204" t="s">
        <v>4711</v>
      </c>
      <c r="BE4204" t="e">
        <v>#N/A</v>
      </c>
      <c r="BF4204" t="s">
        <v>4747</v>
      </c>
      <c r="BH4204" t="str">
        <f t="shared" si="915"/>
        <v>AV</v>
      </c>
      <c r="BJ4204" t="str">
        <f t="shared" si="916"/>
        <v>OK</v>
      </c>
      <c r="BK4204" s="130">
        <v>2972</v>
      </c>
      <c r="BL4204" s="130" t="s">
        <v>37</v>
      </c>
      <c r="BM4204" s="131" t="s">
        <v>33</v>
      </c>
      <c r="BN4204" s="131" t="e">
        <v>#VALUE!</v>
      </c>
      <c r="BO4204">
        <v>2972</v>
      </c>
      <c r="BP4204">
        <v>0</v>
      </c>
    </row>
    <row r="4205" spans="1:68" ht="25.2" x14ac:dyDescent="0.3">
      <c r="A4205" s="1"/>
      <c r="B4205" s="47">
        <v>3844</v>
      </c>
      <c r="C4205" s="45">
        <v>1094254</v>
      </c>
      <c r="D4205" s="29" t="s">
        <v>3418</v>
      </c>
      <c r="E4205" s="29"/>
      <c r="F4205" s="32" t="s">
        <v>3420</v>
      </c>
      <c r="G4205" s="29" t="s">
        <v>92</v>
      </c>
      <c r="H4205" s="70" t="s">
        <v>4779</v>
      </c>
      <c r="I4205" s="148" t="s">
        <v>33</v>
      </c>
      <c r="J4205" s="147" t="s">
        <v>33</v>
      </c>
      <c r="K4205" s="148" t="e">
        <v>#N/A</v>
      </c>
      <c r="L4205" s="148" t="s">
        <v>32</v>
      </c>
      <c r="M4205" s="147" t="s">
        <v>33</v>
      </c>
      <c r="N4205" s="29" t="str">
        <f t="shared" si="912"/>
        <v/>
      </c>
      <c r="O4205" s="29" t="str">
        <f t="shared" si="913"/>
        <v/>
      </c>
      <c r="P4205" s="29" t="str">
        <f t="shared" si="914"/>
        <v/>
      </c>
      <c r="Q4205" s="29" t="str">
        <f t="shared" si="905"/>
        <v/>
      </c>
      <c r="R4205" s="29" t="str">
        <f t="shared" si="906"/>
        <v/>
      </c>
      <c r="S4205" s="29" t="str">
        <f t="shared" si="907"/>
        <v/>
      </c>
      <c r="T4205" s="29" t="str">
        <f t="shared" si="908"/>
        <v/>
      </c>
      <c r="U4205" s="29"/>
      <c r="V4205" s="29"/>
      <c r="W4205" s="55" t="s">
        <v>3381</v>
      </c>
      <c r="X4205" s="29" t="s">
        <v>158</v>
      </c>
      <c r="Y4205" s="146">
        <v>2787</v>
      </c>
      <c r="Z4205" s="33">
        <v>3568</v>
      </c>
      <c r="AA4205" s="34">
        <f t="shared" si="909"/>
        <v>0.28000000000000003</v>
      </c>
      <c r="AB4205" s="33">
        <f t="shared" si="910"/>
        <v>3568</v>
      </c>
      <c r="AC4205" s="34">
        <f t="shared" si="911"/>
        <v>0.28022949407965558</v>
      </c>
      <c r="AD4205" s="145">
        <f t="shared" si="904"/>
        <v>2973.3330000000001</v>
      </c>
      <c r="AE4205" s="105">
        <v>2322.5</v>
      </c>
      <c r="AF4205" s="34" t="s">
        <v>36</v>
      </c>
      <c r="AG4205" s="34" t="s">
        <v>36</v>
      </c>
      <c r="AH4205" s="34" t="s">
        <v>36</v>
      </c>
      <c r="AI4205" s="29">
        <v>0.56000000000000005</v>
      </c>
      <c r="AJ4205" s="29">
        <v>8.7119999999999993E-3</v>
      </c>
      <c r="AK4205" s="29">
        <v>2</v>
      </c>
      <c r="AL4205" s="29">
        <v>0</v>
      </c>
      <c r="AM4205" s="29" t="s">
        <v>28</v>
      </c>
      <c r="AN4205" s="158" t="s">
        <v>28</v>
      </c>
      <c r="AO4205" s="29" t="s">
        <v>28</v>
      </c>
      <c r="AP4205" s="29">
        <v>1</v>
      </c>
      <c r="AQ4205" s="29"/>
      <c r="AR4205" s="29"/>
      <c r="AS4205" s="29"/>
      <c r="AT4205" s="29"/>
      <c r="AU4205" s="144"/>
      <c r="AV4205" s="36" t="s">
        <v>28</v>
      </c>
      <c r="AW4205" s="102" t="s">
        <v>33</v>
      </c>
      <c r="AX4205" s="129" t="s">
        <v>33</v>
      </c>
      <c r="AY4205" s="106">
        <v>70</v>
      </c>
      <c r="BD4205" t="s">
        <v>4711</v>
      </c>
      <c r="BE4205" t="e">
        <v>#N/A</v>
      </c>
      <c r="BF4205" t="s">
        <v>4739</v>
      </c>
      <c r="BH4205" t="str">
        <f t="shared" si="915"/>
        <v>AV</v>
      </c>
      <c r="BJ4205" t="str">
        <f t="shared" si="916"/>
        <v>OK</v>
      </c>
      <c r="BK4205" s="130">
        <v>3568</v>
      </c>
      <c r="BL4205" s="130" t="s">
        <v>37</v>
      </c>
      <c r="BM4205" s="131" t="s">
        <v>33</v>
      </c>
      <c r="BN4205" s="131" t="e">
        <v>#VALUE!</v>
      </c>
      <c r="BO4205">
        <v>3568</v>
      </c>
      <c r="BP4205">
        <v>5</v>
      </c>
    </row>
    <row r="4206" spans="1:68" ht="25.2" x14ac:dyDescent="0.3">
      <c r="A4206" s="1"/>
      <c r="B4206" s="47">
        <v>3845</v>
      </c>
      <c r="C4206" s="45">
        <v>1094257</v>
      </c>
      <c r="D4206" s="29" t="s">
        <v>3418</v>
      </c>
      <c r="E4206" s="29"/>
      <c r="F4206" s="32" t="s">
        <v>3421</v>
      </c>
      <c r="G4206" s="29" t="s">
        <v>92</v>
      </c>
      <c r="H4206" s="70" t="s">
        <v>4779</v>
      </c>
      <c r="I4206" s="148" t="s">
        <v>33</v>
      </c>
      <c r="J4206" s="147" t="s">
        <v>33</v>
      </c>
      <c r="K4206" s="148" t="e">
        <v>#N/A</v>
      </c>
      <c r="L4206" s="148" t="s">
        <v>32</v>
      </c>
      <c r="M4206" s="147" t="s">
        <v>33</v>
      </c>
      <c r="N4206" s="29" t="str">
        <f t="shared" si="912"/>
        <v/>
      </c>
      <c r="O4206" s="29" t="str">
        <f t="shared" si="913"/>
        <v/>
      </c>
      <c r="P4206" s="29" t="str">
        <f t="shared" si="914"/>
        <v/>
      </c>
      <c r="Q4206" s="29" t="str">
        <f t="shared" si="905"/>
        <v/>
      </c>
      <c r="R4206" s="29" t="str">
        <f t="shared" si="906"/>
        <v/>
      </c>
      <c r="S4206" s="29" t="str">
        <f t="shared" si="907"/>
        <v/>
      </c>
      <c r="T4206" s="29" t="str">
        <f t="shared" si="908"/>
        <v/>
      </c>
      <c r="U4206" s="29"/>
      <c r="V4206" s="29"/>
      <c r="W4206" s="55" t="s">
        <v>3381</v>
      </c>
      <c r="X4206" s="29" t="s">
        <v>158</v>
      </c>
      <c r="Y4206" s="146">
        <v>4344</v>
      </c>
      <c r="Z4206" s="33">
        <v>5560</v>
      </c>
      <c r="AA4206" s="34">
        <f t="shared" si="909"/>
        <v>0.28000000000000003</v>
      </c>
      <c r="AB4206" s="33">
        <f t="shared" si="910"/>
        <v>5560</v>
      </c>
      <c r="AC4206" s="34">
        <f t="shared" si="911"/>
        <v>0.27992624309392256</v>
      </c>
      <c r="AD4206" s="145">
        <f t="shared" si="904"/>
        <v>4633.3329999999996</v>
      </c>
      <c r="AE4206" s="105">
        <v>3620</v>
      </c>
      <c r="AF4206" s="34" t="s">
        <v>36</v>
      </c>
      <c r="AG4206" s="34" t="s">
        <v>36</v>
      </c>
      <c r="AH4206" s="34" t="s">
        <v>36</v>
      </c>
      <c r="AI4206" s="29">
        <v>0.51</v>
      </c>
      <c r="AJ4206" s="29">
        <v>2.6259999999999999E-3</v>
      </c>
      <c r="AK4206" s="29">
        <v>8</v>
      </c>
      <c r="AL4206" s="29">
        <v>0</v>
      </c>
      <c r="AM4206" s="29" t="s">
        <v>28</v>
      </c>
      <c r="AN4206" s="158" t="s">
        <v>28</v>
      </c>
      <c r="AO4206" s="29" t="s">
        <v>28</v>
      </c>
      <c r="AP4206" s="29">
        <v>1</v>
      </c>
      <c r="AQ4206" s="29"/>
      <c r="AR4206" s="29"/>
      <c r="AS4206" s="29"/>
      <c r="AT4206" s="29"/>
      <c r="AU4206" s="144"/>
      <c r="AV4206" s="36" t="s">
        <v>28</v>
      </c>
      <c r="AW4206" s="102" t="s">
        <v>33</v>
      </c>
      <c r="AX4206" s="129" t="s">
        <v>33</v>
      </c>
      <c r="AY4206" s="106">
        <v>43</v>
      </c>
      <c r="BD4206" t="s">
        <v>4711</v>
      </c>
      <c r="BE4206" t="e">
        <v>#N/A</v>
      </c>
      <c r="BF4206" t="s">
        <v>4739</v>
      </c>
      <c r="BH4206" t="str">
        <f t="shared" si="915"/>
        <v>AV</v>
      </c>
      <c r="BJ4206" t="str">
        <f t="shared" si="916"/>
        <v>OK</v>
      </c>
      <c r="BK4206" s="130">
        <v>5560</v>
      </c>
      <c r="BL4206" s="130" t="s">
        <v>37</v>
      </c>
      <c r="BM4206" s="131" t="s">
        <v>33</v>
      </c>
      <c r="BN4206" s="131" t="e">
        <v>#VALUE!</v>
      </c>
      <c r="BO4206">
        <v>5560</v>
      </c>
      <c r="BP4206">
        <v>1</v>
      </c>
    </row>
    <row r="4207" spans="1:68" x14ac:dyDescent="0.3">
      <c r="A4207" s="1"/>
      <c r="B4207" s="47">
        <v>3846</v>
      </c>
      <c r="C4207" s="45">
        <v>1094258</v>
      </c>
      <c r="D4207" s="29" t="s">
        <v>3418</v>
      </c>
      <c r="E4207" s="29"/>
      <c r="F4207" s="32" t="s">
        <v>3422</v>
      </c>
      <c r="G4207" s="29" t="s">
        <v>31</v>
      </c>
      <c r="H4207" s="29"/>
      <c r="I4207" s="148" t="s">
        <v>33</v>
      </c>
      <c r="J4207" s="147" t="s">
        <v>33</v>
      </c>
      <c r="K4207" s="148" t="e">
        <v>#N/A</v>
      </c>
      <c r="L4207" s="148" t="s">
        <v>32</v>
      </c>
      <c r="M4207" s="147" t="s">
        <v>33</v>
      </c>
      <c r="N4207" s="29" t="str">
        <f t="shared" si="912"/>
        <v/>
      </c>
      <c r="O4207" s="29" t="str">
        <f t="shared" si="913"/>
        <v/>
      </c>
      <c r="P4207" s="29" t="str">
        <f t="shared" si="914"/>
        <v/>
      </c>
      <c r="Q4207" s="29" t="str">
        <f t="shared" si="905"/>
        <v/>
      </c>
      <c r="R4207" s="29" t="str">
        <f t="shared" si="906"/>
        <v/>
      </c>
      <c r="S4207" s="29" t="str">
        <f t="shared" si="907"/>
        <v/>
      </c>
      <c r="T4207" s="29" t="str">
        <f t="shared" si="908"/>
        <v/>
      </c>
      <c r="U4207" s="29"/>
      <c r="V4207" s="29"/>
      <c r="W4207" s="55" t="s">
        <v>3381</v>
      </c>
      <c r="X4207" s="29" t="s">
        <v>158</v>
      </c>
      <c r="Y4207" s="146">
        <v>584</v>
      </c>
      <c r="Z4207" s="33">
        <v>747</v>
      </c>
      <c r="AA4207" s="34">
        <f t="shared" si="909"/>
        <v>0.27900000000000003</v>
      </c>
      <c r="AB4207" s="33">
        <f t="shared" si="910"/>
        <v>747</v>
      </c>
      <c r="AC4207" s="34">
        <f t="shared" si="911"/>
        <v>0.27910871293923778</v>
      </c>
      <c r="AD4207" s="145">
        <f t="shared" si="904"/>
        <v>622.5</v>
      </c>
      <c r="AE4207" s="105">
        <v>486.66699999999997</v>
      </c>
      <c r="AF4207" s="34" t="s">
        <v>36</v>
      </c>
      <c r="AG4207" s="34" t="s">
        <v>36</v>
      </c>
      <c r="AH4207" s="34" t="s">
        <v>36</v>
      </c>
      <c r="AI4207" s="29">
        <v>0.01</v>
      </c>
      <c r="AJ4207" s="29">
        <v>3.9999999999999998E-6</v>
      </c>
      <c r="AK4207" s="29">
        <v>0</v>
      </c>
      <c r="AL4207" s="29">
        <v>0</v>
      </c>
      <c r="AM4207" s="29" t="s">
        <v>28</v>
      </c>
      <c r="AN4207" s="44" t="s">
        <v>27</v>
      </c>
      <c r="AO4207" s="29" t="s">
        <v>28</v>
      </c>
      <c r="AP4207" s="29">
        <v>50</v>
      </c>
      <c r="AQ4207" s="29"/>
      <c r="AR4207" s="29"/>
      <c r="AS4207" s="29"/>
      <c r="AT4207" s="29"/>
      <c r="AU4207" s="144"/>
      <c r="AV4207" s="36" t="s">
        <v>28</v>
      </c>
      <c r="AW4207" s="102" t="s">
        <v>33</v>
      </c>
      <c r="AX4207" s="129" t="s">
        <v>33</v>
      </c>
      <c r="AY4207" s="106" t="e">
        <v>#N/A</v>
      </c>
      <c r="BD4207" t="s">
        <v>4711</v>
      </c>
      <c r="BE4207" t="e">
        <v>#N/A</v>
      </c>
      <c r="BF4207" t="s">
        <v>4739</v>
      </c>
      <c r="BH4207" t="str">
        <f t="shared" si="915"/>
        <v/>
      </c>
      <c r="BJ4207" t="str">
        <f t="shared" si="916"/>
        <v>OK</v>
      </c>
      <c r="BK4207" s="130" t="s">
        <v>5302</v>
      </c>
      <c r="BL4207" s="130" t="e">
        <v>#VALUE!</v>
      </c>
      <c r="BM4207" s="131" t="s">
        <v>33</v>
      </c>
      <c r="BN4207" s="131" t="e">
        <v>#VALUE!</v>
      </c>
      <c r="BO4207" t="e">
        <v>#N/A</v>
      </c>
      <c r="BP4207">
        <v>0</v>
      </c>
    </row>
    <row r="4208" spans="1:68" ht="25.2" x14ac:dyDescent="0.3">
      <c r="A4208" s="1"/>
      <c r="B4208" s="47">
        <v>3847</v>
      </c>
      <c r="C4208" s="45">
        <v>1003501</v>
      </c>
      <c r="D4208" s="29"/>
      <c r="E4208" s="29"/>
      <c r="F4208" s="31" t="s">
        <v>3423</v>
      </c>
      <c r="G4208" s="29" t="s">
        <v>31</v>
      </c>
      <c r="H4208" s="70" t="s">
        <v>69</v>
      </c>
      <c r="I4208" s="148" t="s">
        <v>33</v>
      </c>
      <c r="J4208" s="147" t="s">
        <v>33</v>
      </c>
      <c r="K4208" s="148" t="e">
        <v>#N/A</v>
      </c>
      <c r="L4208" s="148" t="s">
        <v>32</v>
      </c>
      <c r="M4208" s="147">
        <v>42551</v>
      </c>
      <c r="N4208" s="29" t="str">
        <f t="shared" si="912"/>
        <v/>
      </c>
      <c r="O4208" s="29" t="str">
        <f t="shared" si="913"/>
        <v/>
      </c>
      <c r="P4208" s="29" t="str">
        <f t="shared" si="914"/>
        <v/>
      </c>
      <c r="Q4208" s="29" t="str">
        <f t="shared" si="905"/>
        <v/>
      </c>
      <c r="R4208" s="29" t="str">
        <f t="shared" si="906"/>
        <v/>
      </c>
      <c r="S4208" s="29" t="str">
        <f t="shared" si="907"/>
        <v/>
      </c>
      <c r="T4208" s="29" t="str">
        <f t="shared" si="908"/>
        <v/>
      </c>
      <c r="U4208" s="29"/>
      <c r="V4208" s="29"/>
      <c r="W4208" s="38" t="s">
        <v>3180</v>
      </c>
      <c r="X4208" s="29" t="s">
        <v>158</v>
      </c>
      <c r="Y4208" s="146">
        <v>2775</v>
      </c>
      <c r="Z4208" s="33">
        <v>3053</v>
      </c>
      <c r="AA4208" s="34">
        <f t="shared" si="909"/>
        <v>0.1</v>
      </c>
      <c r="AB4208" s="33">
        <f t="shared" si="910"/>
        <v>3053</v>
      </c>
      <c r="AC4208" s="34">
        <f t="shared" si="911"/>
        <v>0.10018032432432429</v>
      </c>
      <c r="AD4208" s="145">
        <f t="shared" si="904"/>
        <v>2544.1669999999999</v>
      </c>
      <c r="AE4208" s="105">
        <v>2312.5</v>
      </c>
      <c r="AF4208" s="34" t="s">
        <v>36</v>
      </c>
      <c r="AG4208" s="34" t="s">
        <v>36</v>
      </c>
      <c r="AH4208" s="34" t="s">
        <v>36</v>
      </c>
      <c r="AI4208" s="29">
        <v>0.22500000000000001</v>
      </c>
      <c r="AJ4208" s="29">
        <v>3.5E-4</v>
      </c>
      <c r="AK4208" s="29">
        <v>0</v>
      </c>
      <c r="AL4208" s="29">
        <v>0</v>
      </c>
      <c r="AM4208" s="29" t="s">
        <v>27</v>
      </c>
      <c r="AN4208" s="44" t="s">
        <v>27</v>
      </c>
      <c r="AO4208" s="29" t="s">
        <v>27</v>
      </c>
      <c r="AP4208" s="29">
        <v>20</v>
      </c>
      <c r="AQ4208" s="29"/>
      <c r="AR4208" s="29"/>
      <c r="AS4208" s="29"/>
      <c r="AT4208" s="29"/>
      <c r="AU4208" s="144"/>
      <c r="AV4208" s="36" t="s">
        <v>28</v>
      </c>
      <c r="AW4208" s="102">
        <v>42551</v>
      </c>
      <c r="AX4208" s="129" t="s">
        <v>33</v>
      </c>
      <c r="AY4208" s="106" t="e">
        <v>#N/A</v>
      </c>
      <c r="BD4208" t="s">
        <v>3424</v>
      </c>
      <c r="BE4208" t="s">
        <v>4633</v>
      </c>
      <c r="BF4208" t="s">
        <v>4739</v>
      </c>
      <c r="BH4208" t="str">
        <f t="shared" si="915"/>
        <v/>
      </c>
      <c r="BJ4208" t="str">
        <f t="shared" si="916"/>
        <v>OK</v>
      </c>
      <c r="BK4208" s="130" t="s">
        <v>5302</v>
      </c>
      <c r="BL4208" s="130" t="e">
        <v>#VALUE!</v>
      </c>
      <c r="BM4208" s="131">
        <v>0</v>
      </c>
      <c r="BN4208" s="131" t="e">
        <v>#DIV/0!</v>
      </c>
      <c r="BO4208" t="e">
        <v>#N/A</v>
      </c>
      <c r="BP4208">
        <v>0</v>
      </c>
    </row>
    <row r="4209" spans="1:68" ht="25.2" x14ac:dyDescent="0.3">
      <c r="A4209" s="1"/>
      <c r="B4209" s="47">
        <v>3848</v>
      </c>
      <c r="C4209" s="45">
        <v>1003502</v>
      </c>
      <c r="D4209" s="29"/>
      <c r="E4209" s="29"/>
      <c r="F4209" s="31" t="s">
        <v>3425</v>
      </c>
      <c r="G4209" s="29" t="s">
        <v>31</v>
      </c>
      <c r="H4209" s="70" t="s">
        <v>69</v>
      </c>
      <c r="I4209" s="148" t="s">
        <v>33</v>
      </c>
      <c r="J4209" s="147" t="s">
        <v>33</v>
      </c>
      <c r="K4209" s="148" t="e">
        <v>#N/A</v>
      </c>
      <c r="L4209" s="148" t="s">
        <v>32</v>
      </c>
      <c r="M4209" s="147">
        <v>42551</v>
      </c>
      <c r="N4209" s="29" t="str">
        <f t="shared" si="912"/>
        <v/>
      </c>
      <c r="O4209" s="29" t="str">
        <f t="shared" si="913"/>
        <v/>
      </c>
      <c r="P4209" s="29" t="str">
        <f t="shared" si="914"/>
        <v/>
      </c>
      <c r="Q4209" s="29" t="str">
        <f t="shared" si="905"/>
        <v/>
      </c>
      <c r="R4209" s="29" t="str">
        <f t="shared" si="906"/>
        <v/>
      </c>
      <c r="S4209" s="29" t="str">
        <f t="shared" si="907"/>
        <v/>
      </c>
      <c r="T4209" s="29" t="str">
        <f t="shared" si="908"/>
        <v/>
      </c>
      <c r="U4209" s="29"/>
      <c r="V4209" s="29"/>
      <c r="W4209" s="38" t="s">
        <v>3180</v>
      </c>
      <c r="X4209" s="29" t="s">
        <v>158</v>
      </c>
      <c r="Y4209" s="146">
        <v>5862</v>
      </c>
      <c r="Z4209" s="33">
        <v>7503</v>
      </c>
      <c r="AA4209" s="34">
        <f t="shared" si="909"/>
        <v>0.28000000000000003</v>
      </c>
      <c r="AB4209" s="33">
        <f t="shared" si="910"/>
        <v>7503</v>
      </c>
      <c r="AC4209" s="34">
        <f t="shared" si="911"/>
        <v>0.27993858751279427</v>
      </c>
      <c r="AD4209" s="145">
        <f t="shared" si="904"/>
        <v>6252.5</v>
      </c>
      <c r="AE4209" s="105">
        <v>4885</v>
      </c>
      <c r="AF4209" s="34" t="s">
        <v>36</v>
      </c>
      <c r="AG4209" s="34" t="s">
        <v>36</v>
      </c>
      <c r="AH4209" s="34" t="s">
        <v>36</v>
      </c>
      <c r="AI4209" s="29">
        <v>1</v>
      </c>
      <c r="AJ4209" s="29">
        <v>3.042E-3</v>
      </c>
      <c r="AK4209" s="29">
        <v>0</v>
      </c>
      <c r="AL4209" s="29">
        <v>0</v>
      </c>
      <c r="AM4209" s="44" t="s">
        <v>27</v>
      </c>
      <c r="AN4209" s="44" t="s">
        <v>27</v>
      </c>
      <c r="AO4209" s="29" t="s">
        <v>28</v>
      </c>
      <c r="AP4209" s="29">
        <v>12</v>
      </c>
      <c r="AQ4209" s="29"/>
      <c r="AR4209" s="29"/>
      <c r="AS4209" s="29"/>
      <c r="AT4209" s="29"/>
      <c r="AU4209" s="144"/>
      <c r="AV4209" s="36" t="s">
        <v>28</v>
      </c>
      <c r="AW4209" s="102">
        <v>42551</v>
      </c>
      <c r="AX4209" s="129" t="s">
        <v>33</v>
      </c>
      <c r="AY4209" s="106">
        <v>224</v>
      </c>
      <c r="BD4209" t="s">
        <v>3424</v>
      </c>
      <c r="BE4209" t="s">
        <v>4712</v>
      </c>
      <c r="BF4209" t="s">
        <v>4739</v>
      </c>
      <c r="BH4209" t="str">
        <f t="shared" si="915"/>
        <v/>
      </c>
      <c r="BJ4209" t="str">
        <f t="shared" si="916"/>
        <v>OK</v>
      </c>
      <c r="BK4209" s="130" t="s">
        <v>5302</v>
      </c>
      <c r="BL4209" s="130" t="e">
        <v>#VALUE!</v>
      </c>
      <c r="BM4209" s="131">
        <v>0</v>
      </c>
      <c r="BN4209" s="131" t="e">
        <v>#DIV/0!</v>
      </c>
      <c r="BO4209" t="e">
        <v>#N/A</v>
      </c>
      <c r="BP4209">
        <v>0</v>
      </c>
    </row>
    <row r="4210" spans="1:68" ht="25.2" x14ac:dyDescent="0.3">
      <c r="A4210" s="1"/>
      <c r="B4210" s="47">
        <v>3849</v>
      </c>
      <c r="C4210" s="45">
        <v>1087241</v>
      </c>
      <c r="D4210" s="45">
        <v>1051375</v>
      </c>
      <c r="E4210" s="45"/>
      <c r="F4210" s="39" t="s">
        <v>3427</v>
      </c>
      <c r="G4210" s="29" t="s">
        <v>61</v>
      </c>
      <c r="H4210" s="70" t="s">
        <v>4779</v>
      </c>
      <c r="I4210" s="148" t="s">
        <v>33</v>
      </c>
      <c r="J4210" s="147" t="s">
        <v>33</v>
      </c>
      <c r="K4210" s="148" t="e">
        <v>#N/A</v>
      </c>
      <c r="L4210" s="148" t="s">
        <v>32</v>
      </c>
      <c r="M4210" s="147">
        <v>43482</v>
      </c>
      <c r="N4210" s="29">
        <f t="shared" si="912"/>
        <v>1051375</v>
      </c>
      <c r="O4210" s="29" t="str">
        <f t="shared" si="913"/>
        <v/>
      </c>
      <c r="P4210" s="29" t="str">
        <f t="shared" si="914"/>
        <v/>
      </c>
      <c r="Q4210" s="29" t="str">
        <f t="shared" si="905"/>
        <v/>
      </c>
      <c r="R4210" s="29" t="str">
        <f t="shared" si="906"/>
        <v/>
      </c>
      <c r="S4210" s="29" t="str">
        <f t="shared" si="907"/>
        <v/>
      </c>
      <c r="T4210" s="29" t="str">
        <f t="shared" si="908"/>
        <v/>
      </c>
      <c r="U4210" s="29"/>
      <c r="V4210" s="29"/>
      <c r="W4210" s="38" t="s">
        <v>3180</v>
      </c>
      <c r="X4210" s="29" t="s">
        <v>158</v>
      </c>
      <c r="Y4210" s="146">
        <v>6218</v>
      </c>
      <c r="Z4210" s="33">
        <v>7959</v>
      </c>
      <c r="AA4210" s="34">
        <f t="shared" si="909"/>
        <v>0.28000000000000003</v>
      </c>
      <c r="AB4210" s="33">
        <f t="shared" si="910"/>
        <v>7959</v>
      </c>
      <c r="AC4210" s="34">
        <f t="shared" si="911"/>
        <v>0.27999348472219454</v>
      </c>
      <c r="AD4210" s="145">
        <f t="shared" si="904"/>
        <v>6632.5</v>
      </c>
      <c r="AE4210" s="105">
        <v>5181.6670000000004</v>
      </c>
      <c r="AF4210" s="34" t="s">
        <v>70</v>
      </c>
      <c r="AG4210" s="34" t="s">
        <v>70</v>
      </c>
      <c r="AH4210" s="34" t="s">
        <v>70</v>
      </c>
      <c r="AI4210" s="29">
        <v>0.9</v>
      </c>
      <c r="AJ4210" s="29">
        <v>8.0000000000000002E-3</v>
      </c>
      <c r="AK4210" s="29">
        <v>261</v>
      </c>
      <c r="AL4210" s="29">
        <v>0</v>
      </c>
      <c r="AM4210" s="29" t="s">
        <v>28</v>
      </c>
      <c r="AN4210" s="158" t="s">
        <v>28</v>
      </c>
      <c r="AO4210" s="29" t="s">
        <v>28</v>
      </c>
      <c r="AP4210" s="29">
        <v>1</v>
      </c>
      <c r="AQ4210" s="29"/>
      <c r="AR4210" s="29"/>
      <c r="AS4210" s="29"/>
      <c r="AT4210" s="29"/>
      <c r="AU4210" s="144"/>
      <c r="AV4210" s="36" t="s">
        <v>28</v>
      </c>
      <c r="AW4210" s="102">
        <v>42615</v>
      </c>
      <c r="AX4210" s="129" t="s">
        <v>33</v>
      </c>
      <c r="AY4210" s="106">
        <v>470</v>
      </c>
      <c r="BD4210" t="s">
        <v>3426</v>
      </c>
      <c r="BE4210" t="e">
        <v>#N/A</v>
      </c>
      <c r="BF4210" t="s">
        <v>4747</v>
      </c>
      <c r="BH4210" t="str">
        <f t="shared" si="915"/>
        <v>AV</v>
      </c>
      <c r="BJ4210" t="str">
        <f t="shared" si="916"/>
        <v>OK</v>
      </c>
      <c r="BK4210" s="130">
        <v>7959</v>
      </c>
      <c r="BL4210" s="130" t="s">
        <v>37</v>
      </c>
      <c r="BM4210" s="131" t="s">
        <v>33</v>
      </c>
      <c r="BN4210" s="131" t="e">
        <v>#VALUE!</v>
      </c>
      <c r="BO4210">
        <v>7959</v>
      </c>
      <c r="BP4210">
        <v>0</v>
      </c>
    </row>
    <row r="4211" spans="1:68" ht="25.2" x14ac:dyDescent="0.3">
      <c r="A4211" s="1"/>
      <c r="B4211" s="47">
        <v>3850</v>
      </c>
      <c r="C4211" s="45">
        <v>1051377</v>
      </c>
      <c r="D4211" s="44"/>
      <c r="E4211" s="44"/>
      <c r="F4211" s="39" t="s">
        <v>3428</v>
      </c>
      <c r="G4211" s="29" t="s">
        <v>61</v>
      </c>
      <c r="H4211" s="70" t="s">
        <v>59</v>
      </c>
      <c r="I4211" s="148" t="s">
        <v>33</v>
      </c>
      <c r="J4211" s="147" t="s">
        <v>33</v>
      </c>
      <c r="K4211" s="148" t="e">
        <v>#N/A</v>
      </c>
      <c r="L4211" s="148" t="s">
        <v>32</v>
      </c>
      <c r="M4211" s="147">
        <v>43482</v>
      </c>
      <c r="N4211" s="29" t="str">
        <f t="shared" si="912"/>
        <v/>
      </c>
      <c r="O4211" s="29" t="str">
        <f t="shared" si="913"/>
        <v/>
      </c>
      <c r="P4211" s="29" t="str">
        <f t="shared" si="914"/>
        <v/>
      </c>
      <c r="Q4211" s="29" t="str">
        <f t="shared" si="905"/>
        <v/>
      </c>
      <c r="R4211" s="29" t="str">
        <f t="shared" si="906"/>
        <v/>
      </c>
      <c r="S4211" s="29" t="str">
        <f t="shared" si="907"/>
        <v/>
      </c>
      <c r="T4211" s="29" t="str">
        <f t="shared" si="908"/>
        <v/>
      </c>
      <c r="U4211" s="29">
        <v>1093059</v>
      </c>
      <c r="V4211" s="29"/>
      <c r="W4211" s="38" t="s">
        <v>3180</v>
      </c>
      <c r="X4211" s="29" t="s">
        <v>158</v>
      </c>
      <c r="Y4211" s="146">
        <v>2313</v>
      </c>
      <c r="Z4211" s="33">
        <v>2961</v>
      </c>
      <c r="AA4211" s="34">
        <f t="shared" si="909"/>
        <v>0.28000000000000003</v>
      </c>
      <c r="AB4211" s="33">
        <f t="shared" si="910"/>
        <v>2961</v>
      </c>
      <c r="AC4211" s="34">
        <f t="shared" si="911"/>
        <v>0.28015564202334631</v>
      </c>
      <c r="AD4211" s="145">
        <f t="shared" si="904"/>
        <v>2467.5</v>
      </c>
      <c r="AE4211" s="105">
        <v>1927.5</v>
      </c>
      <c r="AF4211" s="34" t="s">
        <v>70</v>
      </c>
      <c r="AG4211" s="34" t="s">
        <v>70</v>
      </c>
      <c r="AH4211" s="34" t="s">
        <v>73</v>
      </c>
      <c r="AI4211" s="29">
        <v>0.56000000000000005</v>
      </c>
      <c r="AJ4211" s="29">
        <v>5.94E-3</v>
      </c>
      <c r="AK4211" s="29">
        <v>0</v>
      </c>
      <c r="AL4211" s="29">
        <v>0</v>
      </c>
      <c r="AM4211" s="29" t="s">
        <v>27</v>
      </c>
      <c r="AN4211" s="44" t="s">
        <v>27</v>
      </c>
      <c r="AO4211" s="29" t="s">
        <v>27</v>
      </c>
      <c r="AP4211" s="29">
        <v>1</v>
      </c>
      <c r="AQ4211" s="29"/>
      <c r="AR4211" s="29"/>
      <c r="AS4211" s="29"/>
      <c r="AT4211" s="29"/>
      <c r="AU4211" s="144"/>
      <c r="AV4211" s="36" t="s">
        <v>28</v>
      </c>
      <c r="AW4211" s="102">
        <v>42551</v>
      </c>
      <c r="AX4211" s="129" t="s">
        <v>33</v>
      </c>
      <c r="AY4211" s="106">
        <v>409</v>
      </c>
      <c r="BD4211" t="s">
        <v>3426</v>
      </c>
      <c r="BE4211" t="e">
        <v>#N/A</v>
      </c>
      <c r="BF4211">
        <v>0</v>
      </c>
      <c r="BH4211" t="str">
        <f t="shared" si="915"/>
        <v/>
      </c>
      <c r="BJ4211" t="str">
        <f t="shared" si="916"/>
        <v>OK</v>
      </c>
      <c r="BK4211" s="130" t="s">
        <v>5302</v>
      </c>
      <c r="BL4211" s="130" t="e">
        <v>#VALUE!</v>
      </c>
      <c r="BM4211" s="131">
        <v>0</v>
      </c>
      <c r="BN4211" s="131" t="e">
        <v>#DIV/0!</v>
      </c>
      <c r="BO4211" t="e">
        <v>#N/A</v>
      </c>
      <c r="BP4211">
        <v>0</v>
      </c>
    </row>
    <row r="4212" spans="1:68" ht="25.2" x14ac:dyDescent="0.3">
      <c r="A4212" s="1"/>
      <c r="B4212" s="47">
        <v>3851</v>
      </c>
      <c r="C4212" s="45">
        <v>1051420</v>
      </c>
      <c r="D4212" s="29"/>
      <c r="E4212" s="29"/>
      <c r="F4212" s="39" t="s">
        <v>3429</v>
      </c>
      <c r="G4212" s="29" t="s">
        <v>61</v>
      </c>
      <c r="H4212" s="70" t="s">
        <v>69</v>
      </c>
      <c r="I4212" s="148" t="s">
        <v>33</v>
      </c>
      <c r="J4212" s="147" t="s">
        <v>33</v>
      </c>
      <c r="K4212" s="148" t="e">
        <v>#N/A</v>
      </c>
      <c r="L4212" s="148" t="s">
        <v>32</v>
      </c>
      <c r="M4212" s="147">
        <v>43482</v>
      </c>
      <c r="N4212" s="29" t="str">
        <f t="shared" si="912"/>
        <v/>
      </c>
      <c r="O4212" s="29" t="str">
        <f t="shared" si="913"/>
        <v/>
      </c>
      <c r="P4212" s="29" t="str">
        <f t="shared" si="914"/>
        <v/>
      </c>
      <c r="Q4212" s="29" t="str">
        <f t="shared" si="905"/>
        <v/>
      </c>
      <c r="R4212" s="29" t="str">
        <f t="shared" si="906"/>
        <v/>
      </c>
      <c r="S4212" s="29" t="str">
        <f t="shared" si="907"/>
        <v/>
      </c>
      <c r="T4212" s="29" t="str">
        <f t="shared" si="908"/>
        <v/>
      </c>
      <c r="U4212" s="29"/>
      <c r="V4212" s="29"/>
      <c r="W4212" s="38" t="s">
        <v>3180</v>
      </c>
      <c r="X4212" s="29" t="s">
        <v>158</v>
      </c>
      <c r="Y4212" s="146">
        <v>2582</v>
      </c>
      <c r="Z4212" s="33">
        <v>2840</v>
      </c>
      <c r="AA4212" s="34">
        <f t="shared" si="909"/>
        <v>0.1</v>
      </c>
      <c r="AB4212" s="33">
        <f t="shared" si="910"/>
        <v>2840</v>
      </c>
      <c r="AC4212" s="34">
        <f t="shared" si="911"/>
        <v>9.9922525186285804E-2</v>
      </c>
      <c r="AD4212" s="145">
        <f t="shared" si="904"/>
        <v>2366.6669999999999</v>
      </c>
      <c r="AE4212" s="105">
        <v>2151.6669999999999</v>
      </c>
      <c r="AF4212" s="34" t="s">
        <v>70</v>
      </c>
      <c r="AG4212" s="34" t="s">
        <v>73</v>
      </c>
      <c r="AH4212" s="34" t="s">
        <v>73</v>
      </c>
      <c r="AI4212" s="29">
        <v>0.16</v>
      </c>
      <c r="AJ4212" s="29">
        <v>1.58E-3</v>
      </c>
      <c r="AK4212" s="29">
        <v>0</v>
      </c>
      <c r="AL4212" s="29">
        <v>0</v>
      </c>
      <c r="AM4212" s="29" t="s">
        <v>27</v>
      </c>
      <c r="AN4212" s="44" t="s">
        <v>27</v>
      </c>
      <c r="AO4212" s="29" t="s">
        <v>27</v>
      </c>
      <c r="AP4212" s="29">
        <v>1</v>
      </c>
      <c r="AQ4212" s="29"/>
      <c r="AR4212" s="29"/>
      <c r="AS4212" s="29"/>
      <c r="AT4212" s="29"/>
      <c r="AU4212" s="144"/>
      <c r="AV4212" s="36" t="s">
        <v>28</v>
      </c>
      <c r="AW4212" s="102">
        <v>42551</v>
      </c>
      <c r="AX4212" s="129" t="s">
        <v>33</v>
      </c>
      <c r="AY4212" s="106">
        <v>122</v>
      </c>
      <c r="BD4212" t="s">
        <v>3426</v>
      </c>
      <c r="BE4212" t="e">
        <v>#N/A</v>
      </c>
      <c r="BF4212">
        <v>0</v>
      </c>
      <c r="BH4212" t="str">
        <f t="shared" si="915"/>
        <v/>
      </c>
      <c r="BJ4212" t="str">
        <f t="shared" si="916"/>
        <v>OK</v>
      </c>
      <c r="BK4212" s="130" t="s">
        <v>5302</v>
      </c>
      <c r="BL4212" s="130" t="e">
        <v>#VALUE!</v>
      </c>
      <c r="BM4212" s="131">
        <v>0</v>
      </c>
      <c r="BN4212" s="131" t="e">
        <v>#DIV/0!</v>
      </c>
      <c r="BO4212" t="e">
        <v>#N/A</v>
      </c>
      <c r="BP4212">
        <v>0</v>
      </c>
    </row>
    <row r="4213" spans="1:68" ht="25.2" x14ac:dyDescent="0.3">
      <c r="A4213" s="1"/>
      <c r="B4213" s="47">
        <v>3852</v>
      </c>
      <c r="C4213" s="45">
        <v>1051381</v>
      </c>
      <c r="D4213" s="29"/>
      <c r="E4213" s="29"/>
      <c r="F4213" s="39" t="s">
        <v>3430</v>
      </c>
      <c r="G4213" s="29" t="s">
        <v>61</v>
      </c>
      <c r="H4213" s="70" t="s">
        <v>4779</v>
      </c>
      <c r="I4213" s="148" t="s">
        <v>33</v>
      </c>
      <c r="J4213" s="147" t="s">
        <v>33</v>
      </c>
      <c r="K4213" s="148" t="e">
        <v>#N/A</v>
      </c>
      <c r="L4213" s="148" t="s">
        <v>32</v>
      </c>
      <c r="M4213" s="147">
        <v>43482</v>
      </c>
      <c r="N4213" s="29" t="str">
        <f t="shared" si="912"/>
        <v/>
      </c>
      <c r="O4213" s="29" t="str">
        <f t="shared" si="913"/>
        <v/>
      </c>
      <c r="P4213" s="29" t="str">
        <f t="shared" si="914"/>
        <v/>
      </c>
      <c r="Q4213" s="29" t="str">
        <f t="shared" si="905"/>
        <v/>
      </c>
      <c r="R4213" s="29" t="str">
        <f t="shared" si="906"/>
        <v/>
      </c>
      <c r="S4213" s="29" t="str">
        <f t="shared" si="907"/>
        <v/>
      </c>
      <c r="T4213" s="29" t="str">
        <f t="shared" si="908"/>
        <v/>
      </c>
      <c r="U4213" s="29" t="s">
        <v>3431</v>
      </c>
      <c r="V4213" s="29"/>
      <c r="W4213" s="38" t="s">
        <v>3180</v>
      </c>
      <c r="X4213" s="29" t="s">
        <v>158</v>
      </c>
      <c r="Y4213" s="146">
        <v>2692</v>
      </c>
      <c r="Z4213" s="33">
        <v>3446</v>
      </c>
      <c r="AA4213" s="34">
        <f t="shared" si="909"/>
        <v>0.28000000000000003</v>
      </c>
      <c r="AB4213" s="33">
        <f t="shared" si="910"/>
        <v>3446</v>
      </c>
      <c r="AC4213" s="34">
        <f t="shared" si="911"/>
        <v>0.28008949184093479</v>
      </c>
      <c r="AD4213" s="145">
        <f t="shared" si="904"/>
        <v>2871.6669999999999</v>
      </c>
      <c r="AE4213" s="105">
        <v>2243.3330000000001</v>
      </c>
      <c r="AF4213" s="34" t="s">
        <v>70</v>
      </c>
      <c r="AG4213" s="34" t="s">
        <v>70</v>
      </c>
      <c r="AH4213" s="34" t="s">
        <v>70</v>
      </c>
      <c r="AI4213" s="29">
        <v>0.32</v>
      </c>
      <c r="AJ4213" s="29">
        <v>2E-3</v>
      </c>
      <c r="AK4213" s="29">
        <v>1</v>
      </c>
      <c r="AL4213" s="29">
        <v>0</v>
      </c>
      <c r="AM4213" s="29" t="s">
        <v>28</v>
      </c>
      <c r="AN4213" s="158" t="s">
        <v>28</v>
      </c>
      <c r="AO4213" s="29" t="s">
        <v>27</v>
      </c>
      <c r="AP4213" s="29">
        <v>1</v>
      </c>
      <c r="AQ4213" s="29"/>
      <c r="AR4213" s="29"/>
      <c r="AS4213" s="29"/>
      <c r="AT4213" s="29"/>
      <c r="AU4213" s="144"/>
      <c r="AV4213" s="36" t="s">
        <v>28</v>
      </c>
      <c r="AW4213" s="102">
        <v>42551</v>
      </c>
      <c r="AX4213" s="129" t="s">
        <v>33</v>
      </c>
      <c r="AY4213" s="106">
        <v>319</v>
      </c>
      <c r="BD4213" t="s">
        <v>3426</v>
      </c>
      <c r="BE4213" t="e">
        <v>#N/A</v>
      </c>
      <c r="BF4213">
        <v>0</v>
      </c>
      <c r="BH4213" t="str">
        <f t="shared" si="915"/>
        <v>AV</v>
      </c>
      <c r="BJ4213" t="str">
        <f t="shared" si="916"/>
        <v>OK</v>
      </c>
      <c r="BK4213" s="130">
        <v>3446</v>
      </c>
      <c r="BL4213" s="130" t="s">
        <v>37</v>
      </c>
      <c r="BM4213" s="131">
        <v>0</v>
      </c>
      <c r="BN4213" s="131" t="e">
        <v>#DIV/0!</v>
      </c>
      <c r="BO4213">
        <v>3446</v>
      </c>
      <c r="BP4213">
        <v>0</v>
      </c>
    </row>
    <row r="4214" spans="1:68" ht="25.2" x14ac:dyDescent="0.3">
      <c r="A4214" s="1"/>
      <c r="B4214" s="47">
        <v>3853</v>
      </c>
      <c r="C4214" s="45">
        <v>1060727</v>
      </c>
      <c r="D4214" s="29"/>
      <c r="E4214" s="29"/>
      <c r="F4214" s="39" t="s">
        <v>3432</v>
      </c>
      <c r="G4214" s="29" t="s">
        <v>61</v>
      </c>
      <c r="H4214" s="70" t="s">
        <v>59</v>
      </c>
      <c r="I4214" s="148" t="s">
        <v>33</v>
      </c>
      <c r="J4214" s="147" t="s">
        <v>33</v>
      </c>
      <c r="K4214" s="148" t="e">
        <v>#N/A</v>
      </c>
      <c r="L4214" s="148" t="s">
        <v>32</v>
      </c>
      <c r="M4214" s="147">
        <v>43482</v>
      </c>
      <c r="N4214" s="29" t="str">
        <f t="shared" si="912"/>
        <v/>
      </c>
      <c r="O4214" s="29" t="str">
        <f t="shared" si="913"/>
        <v/>
      </c>
      <c r="P4214" s="29" t="str">
        <f t="shared" si="914"/>
        <v/>
      </c>
      <c r="Q4214" s="29" t="str">
        <f t="shared" si="905"/>
        <v/>
      </c>
      <c r="R4214" s="29" t="str">
        <f t="shared" si="906"/>
        <v/>
      </c>
      <c r="S4214" s="29" t="str">
        <f t="shared" si="907"/>
        <v/>
      </c>
      <c r="T4214" s="29" t="str">
        <f t="shared" si="908"/>
        <v/>
      </c>
      <c r="U4214" s="29">
        <v>1093061</v>
      </c>
      <c r="V4214" s="29"/>
      <c r="W4214" s="38" t="s">
        <v>3180</v>
      </c>
      <c r="X4214" s="29" t="s">
        <v>158</v>
      </c>
      <c r="Y4214" s="146">
        <v>6489</v>
      </c>
      <c r="Z4214" s="33">
        <v>7138</v>
      </c>
      <c r="AA4214" s="34">
        <f t="shared" si="909"/>
        <v>0.1</v>
      </c>
      <c r="AB4214" s="33">
        <f t="shared" si="910"/>
        <v>7138</v>
      </c>
      <c r="AC4214" s="34">
        <f t="shared" si="911"/>
        <v>0.10001534905224219</v>
      </c>
      <c r="AD4214" s="145">
        <f t="shared" si="904"/>
        <v>5948.3329999999996</v>
      </c>
      <c r="AE4214" s="105">
        <v>5407.5</v>
      </c>
      <c r="AF4214" s="34" t="s">
        <v>70</v>
      </c>
      <c r="AG4214" s="34" t="s">
        <v>73</v>
      </c>
      <c r="AH4214" s="34" t="s">
        <v>73</v>
      </c>
      <c r="AI4214" s="29">
        <v>0.64</v>
      </c>
      <c r="AJ4214" s="29">
        <v>3.2000000000000002E-3</v>
      </c>
      <c r="AK4214" s="29">
        <v>0</v>
      </c>
      <c r="AL4214" s="29">
        <v>0</v>
      </c>
      <c r="AM4214" s="29" t="s">
        <v>27</v>
      </c>
      <c r="AN4214" s="44" t="s">
        <v>27</v>
      </c>
      <c r="AO4214" s="29" t="s">
        <v>27</v>
      </c>
      <c r="AP4214" s="29">
        <v>1</v>
      </c>
      <c r="AQ4214" s="29"/>
      <c r="AR4214" s="29"/>
      <c r="AS4214" s="29"/>
      <c r="AT4214" s="29"/>
      <c r="AU4214" s="144"/>
      <c r="AV4214" s="36" t="s">
        <v>28</v>
      </c>
      <c r="AW4214" s="102">
        <v>42551</v>
      </c>
      <c r="AX4214" s="129" t="s">
        <v>33</v>
      </c>
      <c r="AY4214" s="106">
        <v>782</v>
      </c>
      <c r="BD4214" t="s">
        <v>3426</v>
      </c>
      <c r="BE4214" t="e">
        <v>#N/A</v>
      </c>
      <c r="BF4214" t="s">
        <v>4747</v>
      </c>
      <c r="BH4214" t="str">
        <f t="shared" si="915"/>
        <v/>
      </c>
      <c r="BJ4214" t="str">
        <f t="shared" si="916"/>
        <v>OK</v>
      </c>
      <c r="BK4214" s="130" t="s">
        <v>5302</v>
      </c>
      <c r="BL4214" s="130" t="e">
        <v>#VALUE!</v>
      </c>
      <c r="BM4214" s="131" t="s">
        <v>33</v>
      </c>
      <c r="BN4214" s="131" t="e">
        <v>#VALUE!</v>
      </c>
      <c r="BO4214" t="e">
        <v>#N/A</v>
      </c>
      <c r="BP4214">
        <v>0</v>
      </c>
    </row>
    <row r="4215" spans="1:68" ht="25.2" x14ac:dyDescent="0.3">
      <c r="A4215" s="1"/>
      <c r="B4215" s="47">
        <v>3854</v>
      </c>
      <c r="C4215" s="45">
        <v>1060729</v>
      </c>
      <c r="D4215" s="29"/>
      <c r="E4215" s="29"/>
      <c r="F4215" s="39" t="s">
        <v>3433</v>
      </c>
      <c r="G4215" s="29" t="s">
        <v>61</v>
      </c>
      <c r="H4215" s="70" t="s">
        <v>4779</v>
      </c>
      <c r="I4215" s="148" t="s">
        <v>33</v>
      </c>
      <c r="J4215" s="147" t="s">
        <v>33</v>
      </c>
      <c r="K4215" s="148" t="e">
        <v>#N/A</v>
      </c>
      <c r="L4215" s="148" t="s">
        <v>32</v>
      </c>
      <c r="M4215" s="147">
        <v>43482</v>
      </c>
      <c r="N4215" s="29" t="str">
        <f t="shared" si="912"/>
        <v/>
      </c>
      <c r="O4215" s="29" t="str">
        <f t="shared" si="913"/>
        <v/>
      </c>
      <c r="P4215" s="29" t="str">
        <f t="shared" si="914"/>
        <v/>
      </c>
      <c r="Q4215" s="29" t="str">
        <f t="shared" si="905"/>
        <v/>
      </c>
      <c r="R4215" s="29" t="str">
        <f t="shared" si="906"/>
        <v/>
      </c>
      <c r="S4215" s="29" t="str">
        <f t="shared" si="907"/>
        <v/>
      </c>
      <c r="T4215" s="29" t="str">
        <f t="shared" si="908"/>
        <v/>
      </c>
      <c r="U4215" s="29"/>
      <c r="V4215" s="29"/>
      <c r="W4215" s="38" t="s">
        <v>3180</v>
      </c>
      <c r="X4215" s="29" t="s">
        <v>158</v>
      </c>
      <c r="Y4215" s="146">
        <v>8373</v>
      </c>
      <c r="Z4215" s="33">
        <v>10717</v>
      </c>
      <c r="AA4215" s="34">
        <f t="shared" si="909"/>
        <v>0.28000000000000003</v>
      </c>
      <c r="AB4215" s="33">
        <f t="shared" si="910"/>
        <v>10717</v>
      </c>
      <c r="AC4215" s="34">
        <f t="shared" si="911"/>
        <v>0.27994740236474391</v>
      </c>
      <c r="AD4215" s="145">
        <f t="shared" si="904"/>
        <v>8930.8330000000005</v>
      </c>
      <c r="AE4215" s="105">
        <v>6977.5</v>
      </c>
      <c r="AF4215" s="34" t="s">
        <v>70</v>
      </c>
      <c r="AG4215" s="34" t="s">
        <v>70</v>
      </c>
      <c r="AH4215" s="34" t="s">
        <v>70</v>
      </c>
      <c r="AI4215" s="29">
        <v>0.1</v>
      </c>
      <c r="AJ4215" s="29">
        <v>7.2899999999999996E-3</v>
      </c>
      <c r="AK4215" s="29">
        <v>261</v>
      </c>
      <c r="AL4215" s="29">
        <v>0</v>
      </c>
      <c r="AM4215" s="29" t="s">
        <v>28</v>
      </c>
      <c r="AN4215" s="158" t="s">
        <v>28</v>
      </c>
      <c r="AO4215" s="29" t="s">
        <v>28</v>
      </c>
      <c r="AP4215" s="29">
        <v>1</v>
      </c>
      <c r="AQ4215" s="29"/>
      <c r="AR4215" s="29"/>
      <c r="AS4215" s="29"/>
      <c r="AT4215" s="29"/>
      <c r="AU4215" s="144"/>
      <c r="AV4215" s="36" t="s">
        <v>28</v>
      </c>
      <c r="AW4215" s="102">
        <v>42551</v>
      </c>
      <c r="AX4215" s="129" t="s">
        <v>33</v>
      </c>
      <c r="AY4215" s="106">
        <v>74</v>
      </c>
      <c r="BD4215" t="s">
        <v>3426</v>
      </c>
      <c r="BE4215" t="e">
        <v>#N/A</v>
      </c>
      <c r="BF4215" t="s">
        <v>4747</v>
      </c>
      <c r="BH4215" t="str">
        <f t="shared" si="915"/>
        <v>AV</v>
      </c>
      <c r="BJ4215" t="str">
        <f t="shared" si="916"/>
        <v>OK</v>
      </c>
      <c r="BK4215" s="130">
        <v>10717</v>
      </c>
      <c r="BL4215" s="130" t="s">
        <v>37</v>
      </c>
      <c r="BM4215" s="131">
        <v>0</v>
      </c>
      <c r="BN4215" s="131" t="e">
        <v>#DIV/0!</v>
      </c>
      <c r="BO4215">
        <v>10717</v>
      </c>
      <c r="BP4215">
        <v>0</v>
      </c>
    </row>
    <row r="4216" spans="1:68" ht="25.2" x14ac:dyDescent="0.3">
      <c r="A4216" s="1"/>
      <c r="B4216" s="47">
        <v>3855</v>
      </c>
      <c r="C4216" s="45">
        <v>1051090</v>
      </c>
      <c r="D4216" s="29"/>
      <c r="E4216" s="29"/>
      <c r="F4216" s="31" t="s">
        <v>3434</v>
      </c>
      <c r="G4216" s="37" t="s">
        <v>47</v>
      </c>
      <c r="H4216" s="70" t="s">
        <v>4779</v>
      </c>
      <c r="I4216" s="148" t="s">
        <v>33</v>
      </c>
      <c r="J4216" s="147" t="s">
        <v>33</v>
      </c>
      <c r="K4216" s="148" t="e">
        <v>#N/A</v>
      </c>
      <c r="L4216" s="148" t="s">
        <v>32</v>
      </c>
      <c r="M4216" s="147" t="s">
        <v>33</v>
      </c>
      <c r="N4216" s="29" t="str">
        <f t="shared" si="912"/>
        <v/>
      </c>
      <c r="O4216" s="29" t="str">
        <f t="shared" si="913"/>
        <v/>
      </c>
      <c r="P4216" s="29" t="str">
        <f t="shared" si="914"/>
        <v/>
      </c>
      <c r="Q4216" s="29" t="str">
        <f t="shared" si="905"/>
        <v/>
      </c>
      <c r="R4216" s="29" t="str">
        <f t="shared" si="906"/>
        <v/>
      </c>
      <c r="S4216" s="29" t="str">
        <f t="shared" si="907"/>
        <v/>
      </c>
      <c r="T4216" s="29" t="str">
        <f t="shared" si="908"/>
        <v/>
      </c>
      <c r="U4216" s="29"/>
      <c r="V4216" s="29"/>
      <c r="W4216" s="38" t="s">
        <v>3180</v>
      </c>
      <c r="X4216" s="29" t="s">
        <v>158</v>
      </c>
      <c r="Y4216" s="146">
        <v>1334</v>
      </c>
      <c r="Z4216" s="33">
        <v>1707</v>
      </c>
      <c r="AA4216" s="34">
        <f t="shared" si="909"/>
        <v>0.28000000000000003</v>
      </c>
      <c r="AB4216" s="33">
        <f t="shared" si="910"/>
        <v>1707</v>
      </c>
      <c r="AC4216" s="34">
        <f t="shared" si="911"/>
        <v>0.27960981121145101</v>
      </c>
      <c r="AD4216" s="145">
        <f t="shared" si="904"/>
        <v>1422.5</v>
      </c>
      <c r="AE4216" s="105">
        <v>1111.6669999999999</v>
      </c>
      <c r="AF4216" s="34" t="s">
        <v>36</v>
      </c>
      <c r="AG4216" s="34" t="s">
        <v>36</v>
      </c>
      <c r="AH4216" s="34" t="s">
        <v>36</v>
      </c>
      <c r="AI4216" s="29">
        <v>0.77800000000000002</v>
      </c>
      <c r="AJ4216" s="29">
        <v>1.6250000000000001E-2</v>
      </c>
      <c r="AK4216" s="29">
        <v>69</v>
      </c>
      <c r="AL4216" s="29">
        <v>0</v>
      </c>
      <c r="AM4216" s="29" t="s">
        <v>28</v>
      </c>
      <c r="AN4216" s="158" t="s">
        <v>28</v>
      </c>
      <c r="AO4216" s="29" t="s">
        <v>28</v>
      </c>
      <c r="AP4216" s="29">
        <v>10</v>
      </c>
      <c r="AQ4216" s="29"/>
      <c r="AR4216" s="29"/>
      <c r="AS4216" s="29"/>
      <c r="AT4216" s="29"/>
      <c r="AU4216" s="144"/>
      <c r="AV4216" s="36" t="s">
        <v>28</v>
      </c>
      <c r="AW4216" s="102" t="s">
        <v>33</v>
      </c>
      <c r="AX4216" s="129" t="s">
        <v>33</v>
      </c>
      <c r="AY4216" s="106">
        <v>6817</v>
      </c>
      <c r="BD4216" t="s">
        <v>1724</v>
      </c>
      <c r="BE4216" t="s">
        <v>4633</v>
      </c>
      <c r="BF4216" t="s">
        <v>4747</v>
      </c>
      <c r="BH4216" t="str">
        <f t="shared" si="915"/>
        <v>AV</v>
      </c>
      <c r="BJ4216" t="str">
        <f t="shared" si="916"/>
        <v>OK</v>
      </c>
      <c r="BK4216" s="130">
        <v>1707</v>
      </c>
      <c r="BL4216" s="130" t="s">
        <v>37</v>
      </c>
      <c r="BM4216" s="131">
        <v>0</v>
      </c>
      <c r="BN4216" s="131" t="e">
        <v>#DIV/0!</v>
      </c>
      <c r="BO4216">
        <v>1707</v>
      </c>
      <c r="BP4216">
        <v>0</v>
      </c>
    </row>
    <row r="4217" spans="1:68" ht="25.2" x14ac:dyDescent="0.3">
      <c r="A4217" s="1"/>
      <c r="B4217" s="47">
        <v>3856</v>
      </c>
      <c r="C4217" s="45">
        <v>1053702</v>
      </c>
      <c r="D4217" s="29"/>
      <c r="E4217" s="29"/>
      <c r="F4217" s="39" t="s">
        <v>3435</v>
      </c>
      <c r="G4217" s="29" t="s">
        <v>31</v>
      </c>
      <c r="H4217" s="70" t="s">
        <v>4779</v>
      </c>
      <c r="I4217" s="148" t="s">
        <v>33</v>
      </c>
      <c r="J4217" s="147" t="s">
        <v>33</v>
      </c>
      <c r="K4217" s="148" t="e">
        <v>#N/A</v>
      </c>
      <c r="L4217" s="148" t="s">
        <v>32</v>
      </c>
      <c r="M4217" s="147" t="s">
        <v>33</v>
      </c>
      <c r="N4217" s="29" t="str">
        <f t="shared" si="912"/>
        <v/>
      </c>
      <c r="O4217" s="29" t="str">
        <f t="shared" si="913"/>
        <v/>
      </c>
      <c r="P4217" s="29" t="str">
        <f t="shared" si="914"/>
        <v/>
      </c>
      <c r="Q4217" s="29" t="str">
        <f t="shared" si="905"/>
        <v/>
      </c>
      <c r="R4217" s="29" t="str">
        <f t="shared" si="906"/>
        <v/>
      </c>
      <c r="S4217" s="29" t="str">
        <f t="shared" si="907"/>
        <v/>
      </c>
      <c r="T4217" s="29" t="str">
        <f t="shared" si="908"/>
        <v/>
      </c>
      <c r="U4217" s="29"/>
      <c r="V4217" s="29"/>
      <c r="W4217" s="38" t="s">
        <v>3180</v>
      </c>
      <c r="X4217" s="29" t="s">
        <v>158</v>
      </c>
      <c r="Y4217" s="146">
        <v>879</v>
      </c>
      <c r="Z4217" s="33">
        <v>1125</v>
      </c>
      <c r="AA4217" s="34">
        <f t="shared" si="909"/>
        <v>0.28000000000000003</v>
      </c>
      <c r="AB4217" s="33">
        <f t="shared" si="910"/>
        <v>1125</v>
      </c>
      <c r="AC4217" s="34">
        <f t="shared" si="911"/>
        <v>0.27986348122866894</v>
      </c>
      <c r="AD4217" s="145">
        <f t="shared" si="904"/>
        <v>937.5</v>
      </c>
      <c r="AE4217" s="105">
        <v>732.5</v>
      </c>
      <c r="AF4217" s="34" t="s">
        <v>36</v>
      </c>
      <c r="AG4217" s="34" t="s">
        <v>36</v>
      </c>
      <c r="AH4217" s="34" t="s">
        <v>36</v>
      </c>
      <c r="AI4217" s="29">
        <v>0.438</v>
      </c>
      <c r="AJ4217" s="29">
        <v>1.0829999999999999E-2</v>
      </c>
      <c r="AK4217" s="29">
        <v>960</v>
      </c>
      <c r="AL4217" s="29">
        <v>0</v>
      </c>
      <c r="AM4217" s="29" t="s">
        <v>28</v>
      </c>
      <c r="AN4217" s="158" t="s">
        <v>28</v>
      </c>
      <c r="AO4217" s="29" t="s">
        <v>28</v>
      </c>
      <c r="AP4217" s="29">
        <v>10</v>
      </c>
      <c r="AQ4217" s="29"/>
      <c r="AR4217" s="29"/>
      <c r="AS4217" s="29"/>
      <c r="AT4217" s="29"/>
      <c r="AU4217" s="144"/>
      <c r="AV4217" s="36" t="s">
        <v>28</v>
      </c>
      <c r="AW4217" s="102" t="s">
        <v>33</v>
      </c>
      <c r="AX4217" s="129" t="s">
        <v>33</v>
      </c>
      <c r="AY4217" s="106">
        <v>12650</v>
      </c>
      <c r="BD4217" t="s">
        <v>1724</v>
      </c>
      <c r="BE4217" t="s">
        <v>4633</v>
      </c>
      <c r="BF4217" t="s">
        <v>4747</v>
      </c>
      <c r="BH4217" t="str">
        <f t="shared" si="915"/>
        <v>AV</v>
      </c>
      <c r="BJ4217" t="str">
        <f t="shared" si="916"/>
        <v>OK</v>
      </c>
      <c r="BK4217" s="130">
        <v>1125</v>
      </c>
      <c r="BL4217" s="130" t="s">
        <v>37</v>
      </c>
      <c r="BM4217" s="131">
        <v>0</v>
      </c>
      <c r="BN4217" s="131" t="e">
        <v>#DIV/0!</v>
      </c>
      <c r="BO4217">
        <v>1125</v>
      </c>
      <c r="BP4217">
        <v>120</v>
      </c>
    </row>
    <row r="4218" spans="1:68" ht="25.2" x14ac:dyDescent="0.3">
      <c r="A4218" s="1"/>
      <c r="B4218" s="47">
        <v>3857</v>
      </c>
      <c r="C4218" s="45">
        <v>1069158</v>
      </c>
      <c r="D4218" s="29"/>
      <c r="E4218" s="29"/>
      <c r="F4218" s="31" t="s">
        <v>3436</v>
      </c>
      <c r="G4218" s="37" t="s">
        <v>31</v>
      </c>
      <c r="H4218" s="29"/>
      <c r="I4218" s="148" t="s">
        <v>33</v>
      </c>
      <c r="J4218" s="147" t="s">
        <v>33</v>
      </c>
      <c r="K4218" s="148" t="e">
        <v>#N/A</v>
      </c>
      <c r="L4218" s="148" t="s">
        <v>32</v>
      </c>
      <c r="M4218" s="147" t="s">
        <v>33</v>
      </c>
      <c r="N4218" s="29" t="str">
        <f t="shared" si="912"/>
        <v/>
      </c>
      <c r="O4218" s="29" t="str">
        <f t="shared" si="913"/>
        <v/>
      </c>
      <c r="P4218" s="29" t="str">
        <f t="shared" si="914"/>
        <v/>
      </c>
      <c r="Q4218" s="29" t="str">
        <f t="shared" si="905"/>
        <v/>
      </c>
      <c r="R4218" s="29" t="str">
        <f t="shared" si="906"/>
        <v/>
      </c>
      <c r="S4218" s="29" t="str">
        <f t="shared" si="907"/>
        <v/>
      </c>
      <c r="T4218" s="29" t="str">
        <f t="shared" si="908"/>
        <v/>
      </c>
      <c r="U4218" s="29"/>
      <c r="V4218" s="29"/>
      <c r="W4218" s="38" t="s">
        <v>3180</v>
      </c>
      <c r="X4218" s="29" t="s">
        <v>158</v>
      </c>
      <c r="Y4218" s="146">
        <v>2063</v>
      </c>
      <c r="Z4218" s="33">
        <v>2640</v>
      </c>
      <c r="AA4218" s="34">
        <f t="shared" si="909"/>
        <v>0.28000000000000003</v>
      </c>
      <c r="AB4218" s="33">
        <f t="shared" si="910"/>
        <v>2640</v>
      </c>
      <c r="AC4218" s="34">
        <f t="shared" si="911"/>
        <v>0.27968952405438219</v>
      </c>
      <c r="AD4218" s="145">
        <f t="shared" si="904"/>
        <v>2200</v>
      </c>
      <c r="AE4218" s="105">
        <v>1719.1669999999999</v>
      </c>
      <c r="AF4218" s="34" t="s">
        <v>36</v>
      </c>
      <c r="AG4218" s="34" t="s">
        <v>36</v>
      </c>
      <c r="AH4218" s="34" t="s">
        <v>36</v>
      </c>
      <c r="AI4218" s="29">
        <v>0.86</v>
      </c>
      <c r="AJ4218" s="29">
        <v>1.375E-2</v>
      </c>
      <c r="AK4218" s="29">
        <v>0</v>
      </c>
      <c r="AL4218" s="29">
        <v>0</v>
      </c>
      <c r="AM4218" s="29" t="s">
        <v>28</v>
      </c>
      <c r="AN4218" s="44" t="s">
        <v>27</v>
      </c>
      <c r="AO4218" s="29" t="s">
        <v>28</v>
      </c>
      <c r="AP4218" s="29">
        <v>1</v>
      </c>
      <c r="AQ4218" s="29"/>
      <c r="AR4218" s="29"/>
      <c r="AS4218" s="29"/>
      <c r="AT4218" s="29"/>
      <c r="AU4218" s="144"/>
      <c r="AV4218" s="36" t="s">
        <v>28</v>
      </c>
      <c r="AW4218" s="102">
        <v>42615</v>
      </c>
      <c r="AX4218" s="129" t="s">
        <v>33</v>
      </c>
      <c r="AY4218" s="106">
        <v>185</v>
      </c>
      <c r="BD4218" t="s">
        <v>1724</v>
      </c>
      <c r="BE4218" t="e">
        <v>#N/A</v>
      </c>
      <c r="BF4218">
        <v>0</v>
      </c>
      <c r="BH4218" t="str">
        <f t="shared" si="915"/>
        <v/>
      </c>
      <c r="BJ4218" t="str">
        <f t="shared" si="916"/>
        <v>OK</v>
      </c>
      <c r="BK4218" s="130" t="s">
        <v>5302</v>
      </c>
      <c r="BL4218" s="130" t="e">
        <v>#VALUE!</v>
      </c>
      <c r="BM4218" s="131">
        <v>0</v>
      </c>
      <c r="BN4218" s="131" t="e">
        <v>#DIV/0!</v>
      </c>
      <c r="BO4218" t="e">
        <v>#N/A</v>
      </c>
      <c r="BP4218">
        <v>0</v>
      </c>
    </row>
    <row r="4219" spans="1:68" ht="25.2" x14ac:dyDescent="0.3">
      <c r="A4219" s="1"/>
      <c r="B4219" s="47">
        <v>3858</v>
      </c>
      <c r="C4219" s="45">
        <v>1051262</v>
      </c>
      <c r="D4219" s="29"/>
      <c r="E4219" s="29"/>
      <c r="F4219" s="39" t="s">
        <v>3437</v>
      </c>
      <c r="G4219" s="29" t="s">
        <v>61</v>
      </c>
      <c r="H4219" s="70" t="s">
        <v>69</v>
      </c>
      <c r="I4219" s="148" t="s">
        <v>33</v>
      </c>
      <c r="J4219" s="147" t="s">
        <v>33</v>
      </c>
      <c r="K4219" s="148" t="e">
        <v>#N/A</v>
      </c>
      <c r="L4219" s="148" t="s">
        <v>32</v>
      </c>
      <c r="M4219" s="147">
        <v>42551</v>
      </c>
      <c r="N4219" s="29" t="str">
        <f t="shared" si="912"/>
        <v/>
      </c>
      <c r="O4219" s="29" t="str">
        <f t="shared" si="913"/>
        <v/>
      </c>
      <c r="P4219" s="29" t="str">
        <f t="shared" si="914"/>
        <v/>
      </c>
      <c r="Q4219" s="29" t="str">
        <f t="shared" si="905"/>
        <v/>
      </c>
      <c r="R4219" s="29" t="str">
        <f t="shared" si="906"/>
        <v/>
      </c>
      <c r="S4219" s="29" t="str">
        <f t="shared" si="907"/>
        <v/>
      </c>
      <c r="T4219" s="29" t="str">
        <f t="shared" si="908"/>
        <v/>
      </c>
      <c r="U4219" s="29"/>
      <c r="V4219" s="29"/>
      <c r="W4219" s="38" t="s">
        <v>3180</v>
      </c>
      <c r="X4219" s="29" t="s">
        <v>158</v>
      </c>
      <c r="Y4219" s="146">
        <v>2727</v>
      </c>
      <c r="Z4219" s="33">
        <v>3000</v>
      </c>
      <c r="AA4219" s="34">
        <f t="shared" si="909"/>
        <v>0.1</v>
      </c>
      <c r="AB4219" s="33">
        <f t="shared" si="910"/>
        <v>3000</v>
      </c>
      <c r="AC4219" s="34">
        <f t="shared" si="911"/>
        <v>0.1001100110011001</v>
      </c>
      <c r="AD4219" s="145">
        <f t="shared" si="904"/>
        <v>2500</v>
      </c>
      <c r="AE4219" s="105">
        <v>2272.5</v>
      </c>
      <c r="AF4219" s="34" t="s">
        <v>70</v>
      </c>
      <c r="AG4219" s="34" t="s">
        <v>73</v>
      </c>
      <c r="AH4219" s="34" t="s">
        <v>73</v>
      </c>
      <c r="AI4219" s="29">
        <v>0.22</v>
      </c>
      <c r="AJ4219" s="29">
        <v>3.0000000000000001E-3</v>
      </c>
      <c r="AK4219" s="29">
        <v>0</v>
      </c>
      <c r="AL4219" s="29">
        <v>0</v>
      </c>
      <c r="AM4219" s="29" t="s">
        <v>27</v>
      </c>
      <c r="AN4219" s="44" t="s">
        <v>27</v>
      </c>
      <c r="AO4219" s="29" t="s">
        <v>27</v>
      </c>
      <c r="AP4219" s="29">
        <v>1</v>
      </c>
      <c r="AQ4219" s="29"/>
      <c r="AR4219" s="29"/>
      <c r="AS4219" s="29"/>
      <c r="AT4219" s="29"/>
      <c r="AU4219" s="144"/>
      <c r="AV4219" s="36" t="s">
        <v>28</v>
      </c>
      <c r="AW4219" s="102" t="s">
        <v>33</v>
      </c>
      <c r="AX4219" s="129" t="s">
        <v>33</v>
      </c>
      <c r="AY4219" s="106" t="e">
        <v>#N/A</v>
      </c>
      <c r="BD4219" t="s">
        <v>1608</v>
      </c>
      <c r="BE4219" t="e">
        <v>#N/A</v>
      </c>
      <c r="BF4219" t="s">
        <v>4747</v>
      </c>
      <c r="BH4219" t="str">
        <f t="shared" si="915"/>
        <v/>
      </c>
      <c r="BJ4219" t="str">
        <f t="shared" si="916"/>
        <v>OK</v>
      </c>
      <c r="BK4219" s="130" t="s">
        <v>5302</v>
      </c>
      <c r="BL4219" s="130" t="e">
        <v>#VALUE!</v>
      </c>
      <c r="BM4219" s="131">
        <v>0</v>
      </c>
      <c r="BN4219" s="131" t="e">
        <v>#DIV/0!</v>
      </c>
      <c r="BO4219" t="e">
        <v>#N/A</v>
      </c>
      <c r="BP4219">
        <v>0</v>
      </c>
    </row>
    <row r="4220" spans="1:68" ht="25.2" x14ac:dyDescent="0.3">
      <c r="A4220" s="1"/>
      <c r="B4220" s="47">
        <v>3859</v>
      </c>
      <c r="C4220" s="45">
        <v>1051288</v>
      </c>
      <c r="D4220" s="29"/>
      <c r="E4220" s="29"/>
      <c r="F4220" s="31" t="s">
        <v>3438</v>
      </c>
      <c r="G4220" s="29" t="s">
        <v>31</v>
      </c>
      <c r="H4220" s="29"/>
      <c r="I4220" s="148" t="s">
        <v>33</v>
      </c>
      <c r="J4220" s="147" t="s">
        <v>33</v>
      </c>
      <c r="K4220" s="148" t="e">
        <v>#N/A</v>
      </c>
      <c r="L4220" s="148" t="s">
        <v>32</v>
      </c>
      <c r="M4220" s="147">
        <v>42551</v>
      </c>
      <c r="N4220" s="29" t="str">
        <f t="shared" si="912"/>
        <v/>
      </c>
      <c r="O4220" s="29" t="str">
        <f t="shared" si="913"/>
        <v/>
      </c>
      <c r="P4220" s="29" t="str">
        <f t="shared" si="914"/>
        <v/>
      </c>
      <c r="Q4220" s="29" t="str">
        <f t="shared" si="905"/>
        <v/>
      </c>
      <c r="R4220" s="29" t="str">
        <f t="shared" si="906"/>
        <v/>
      </c>
      <c r="S4220" s="29" t="str">
        <f t="shared" si="907"/>
        <v/>
      </c>
      <c r="T4220" s="29" t="str">
        <f t="shared" si="908"/>
        <v/>
      </c>
      <c r="U4220" s="29"/>
      <c r="V4220" s="29"/>
      <c r="W4220" s="38" t="s">
        <v>3180</v>
      </c>
      <c r="X4220" s="29" t="s">
        <v>158</v>
      </c>
      <c r="Y4220" s="146">
        <v>77.72</v>
      </c>
      <c r="Z4220" s="33">
        <v>99.48</v>
      </c>
      <c r="AA4220" s="34">
        <f t="shared" si="909"/>
        <v>0.28000000000000003</v>
      </c>
      <c r="AB4220" s="33">
        <f t="shared" si="910"/>
        <v>99.48</v>
      </c>
      <c r="AC4220" s="34">
        <f t="shared" si="911"/>
        <v>0.27997282566739251</v>
      </c>
      <c r="AD4220" s="145">
        <f t="shared" si="904"/>
        <v>82.9</v>
      </c>
      <c r="AE4220" s="105">
        <v>64.766999999999996</v>
      </c>
      <c r="AF4220" s="34" t="s">
        <v>36</v>
      </c>
      <c r="AG4220" s="34" t="s">
        <v>36</v>
      </c>
      <c r="AH4220" s="34" t="s">
        <v>36</v>
      </c>
      <c r="AI4220" s="29">
        <v>8.9999999999999993E-3</v>
      </c>
      <c r="AJ4220" s="29">
        <v>1.0000000000000001E-5</v>
      </c>
      <c r="AK4220" s="29">
        <v>0</v>
      </c>
      <c r="AL4220" s="29">
        <v>0</v>
      </c>
      <c r="AM4220" s="29" t="s">
        <v>28</v>
      </c>
      <c r="AN4220" s="44" t="s">
        <v>27</v>
      </c>
      <c r="AO4220" s="29" t="s">
        <v>28</v>
      </c>
      <c r="AP4220" s="29">
        <v>1</v>
      </c>
      <c r="AQ4220" s="29"/>
      <c r="AR4220" s="29"/>
      <c r="AS4220" s="29"/>
      <c r="AT4220" s="29"/>
      <c r="AU4220" s="144"/>
      <c r="AV4220" s="36" t="s">
        <v>28</v>
      </c>
      <c r="AW4220" s="102" t="s">
        <v>33</v>
      </c>
      <c r="AX4220" s="129" t="s">
        <v>33</v>
      </c>
      <c r="AY4220" s="106" t="e">
        <v>#N/A</v>
      </c>
      <c r="BD4220" t="s">
        <v>2602</v>
      </c>
      <c r="BE4220" t="s">
        <v>4633</v>
      </c>
      <c r="BF4220" t="s">
        <v>4740</v>
      </c>
      <c r="BH4220" t="str">
        <f t="shared" si="915"/>
        <v/>
      </c>
      <c r="BJ4220" t="str">
        <f t="shared" si="916"/>
        <v>OK</v>
      </c>
      <c r="BK4220" s="130" t="s">
        <v>5302</v>
      </c>
      <c r="BL4220" s="130" t="e">
        <v>#VALUE!</v>
      </c>
      <c r="BM4220" s="131">
        <v>0</v>
      </c>
      <c r="BN4220" s="131" t="e">
        <v>#DIV/0!</v>
      </c>
      <c r="BO4220" t="e">
        <v>#N/A</v>
      </c>
      <c r="BP4220">
        <v>0</v>
      </c>
    </row>
    <row r="4221" spans="1:68" x14ac:dyDescent="0.3">
      <c r="A4221" s="1"/>
      <c r="B4221" s="47">
        <v>3860</v>
      </c>
      <c r="C4221" s="126" t="s">
        <v>3439</v>
      </c>
      <c r="D4221" s="93"/>
      <c r="E4221" s="93"/>
      <c r="F4221" s="39"/>
      <c r="G4221" s="85"/>
      <c r="H4221" s="94"/>
      <c r="I4221" s="148" t="s">
        <v>33</v>
      </c>
      <c r="J4221" s="147" t="s">
        <v>33</v>
      </c>
      <c r="K4221" s="148" t="e">
        <v>#N/A</v>
      </c>
      <c r="L4221" s="148" t="s">
        <v>32</v>
      </c>
      <c r="M4221" s="147" t="s">
        <v>33</v>
      </c>
      <c r="N4221" s="29" t="str">
        <f t="shared" si="912"/>
        <v/>
      </c>
      <c r="O4221" s="29" t="str">
        <f t="shared" si="913"/>
        <v/>
      </c>
      <c r="P4221" s="29" t="str">
        <f t="shared" si="914"/>
        <v/>
      </c>
      <c r="Q4221" s="29" t="str">
        <f t="shared" si="905"/>
        <v/>
      </c>
      <c r="R4221" s="29" t="str">
        <f t="shared" si="906"/>
        <v/>
      </c>
      <c r="S4221" s="29" t="str">
        <f t="shared" si="907"/>
        <v/>
      </c>
      <c r="T4221" s="29" t="str">
        <f t="shared" si="908"/>
        <v/>
      </c>
      <c r="U4221" s="94"/>
      <c r="V4221" s="94"/>
      <c r="W4221" s="95"/>
      <c r="X4221" s="94"/>
      <c r="Y4221" s="146">
        <v>0</v>
      </c>
      <c r="Z4221" s="33"/>
      <c r="AA4221" s="34" t="e">
        <f t="shared" si="909"/>
        <v>#DIV/0!</v>
      </c>
      <c r="AB4221" s="33">
        <f t="shared" si="910"/>
        <v>0</v>
      </c>
      <c r="AC4221" s="34" t="e">
        <f t="shared" si="911"/>
        <v>#DIV/0!</v>
      </c>
      <c r="AD4221" s="145"/>
      <c r="AE4221" s="105">
        <v>0</v>
      </c>
      <c r="AF4221" s="34" t="e">
        <v>#N/A</v>
      </c>
      <c r="AG4221" s="34" t="e">
        <v>#N/A</v>
      </c>
      <c r="AH4221" s="34" t="e">
        <v>#N/A</v>
      </c>
      <c r="AI4221" s="29"/>
      <c r="AJ4221" s="29"/>
      <c r="AK4221" s="29">
        <v>0</v>
      </c>
      <c r="AL4221" s="29">
        <v>0</v>
      </c>
      <c r="AM4221" s="29" t="s">
        <v>27</v>
      </c>
      <c r="AN4221" s="96" t="s">
        <v>28</v>
      </c>
      <c r="AO4221" s="29" t="s">
        <v>28</v>
      </c>
      <c r="AP4221" s="29"/>
      <c r="AQ4221" s="29"/>
      <c r="AR4221" s="29"/>
      <c r="AS4221" s="29"/>
      <c r="AT4221" s="29"/>
      <c r="AU4221" s="144"/>
      <c r="AV4221" s="36" t="s">
        <v>33</v>
      </c>
      <c r="AW4221" s="102" t="s">
        <v>33</v>
      </c>
      <c r="AX4221" s="129" t="s">
        <v>5288</v>
      </c>
      <c r="AY4221" s="106" t="e">
        <v>#N/A</v>
      </c>
      <c r="BD4221" t="e">
        <v>#N/A</v>
      </c>
      <c r="BE4221" t="e">
        <v>#N/A</v>
      </c>
      <c r="BF4221" t="e">
        <v>#N/A</v>
      </c>
      <c r="BH4221" t="str">
        <f t="shared" si="915"/>
        <v/>
      </c>
      <c r="BJ4221" t="str">
        <f t="shared" si="916"/>
        <v>OK</v>
      </c>
      <c r="BK4221" s="130">
        <v>0</v>
      </c>
      <c r="BL4221" s="130" t="s">
        <v>37</v>
      </c>
      <c r="BM4221" s="131">
        <v>0</v>
      </c>
      <c r="BN4221" s="131" t="s">
        <v>37</v>
      </c>
      <c r="BO4221">
        <v>0</v>
      </c>
      <c r="BP4221">
        <v>0</v>
      </c>
    </row>
    <row r="4222" spans="1:68" ht="25.2" x14ac:dyDescent="0.3">
      <c r="A4222" s="1"/>
      <c r="B4222" s="47">
        <v>3861</v>
      </c>
      <c r="C4222" s="45">
        <v>1088228</v>
      </c>
      <c r="D4222" s="37"/>
      <c r="E4222" s="37"/>
      <c r="F4222" s="31" t="s">
        <v>3440</v>
      </c>
      <c r="G4222" s="37" t="s">
        <v>47</v>
      </c>
      <c r="H4222" s="29"/>
      <c r="I4222" s="148" t="s">
        <v>33</v>
      </c>
      <c r="J4222" s="147" t="s">
        <v>33</v>
      </c>
      <c r="K4222" s="148" t="e">
        <v>#N/A</v>
      </c>
      <c r="L4222" s="148" t="s">
        <v>32</v>
      </c>
      <c r="M4222" s="147">
        <v>42583</v>
      </c>
      <c r="N4222" s="29" t="str">
        <f t="shared" si="912"/>
        <v/>
      </c>
      <c r="O4222" s="29" t="str">
        <f t="shared" si="913"/>
        <v/>
      </c>
      <c r="P4222" s="29" t="str">
        <f t="shared" si="914"/>
        <v/>
      </c>
      <c r="Q4222" s="29" t="str">
        <f t="shared" si="905"/>
        <v/>
      </c>
      <c r="R4222" s="29" t="str">
        <f t="shared" si="906"/>
        <v/>
      </c>
      <c r="S4222" s="29" t="str">
        <f t="shared" si="907"/>
        <v/>
      </c>
      <c r="T4222" s="29" t="str">
        <f t="shared" si="908"/>
        <v/>
      </c>
      <c r="U4222" s="29"/>
      <c r="V4222" s="29"/>
      <c r="W4222" s="38" t="s">
        <v>3441</v>
      </c>
      <c r="X4222" s="37" t="s">
        <v>158</v>
      </c>
      <c r="Y4222" s="146">
        <v>483.28</v>
      </c>
      <c r="Z4222" s="33">
        <v>619</v>
      </c>
      <c r="AA4222" s="34">
        <f t="shared" si="909"/>
        <v>0.28100000000000003</v>
      </c>
      <c r="AB4222" s="33">
        <f t="shared" si="910"/>
        <v>619</v>
      </c>
      <c r="AC4222" s="34">
        <f t="shared" si="911"/>
        <v>0.28083122068467187</v>
      </c>
      <c r="AD4222" s="145">
        <f t="shared" ref="AD4222:AD4253" si="917">ROUND(Z4222/1.2,3)</f>
        <v>515.83299999999997</v>
      </c>
      <c r="AE4222" s="105">
        <v>402.733</v>
      </c>
      <c r="AF4222" s="34" t="s">
        <v>36</v>
      </c>
      <c r="AG4222" s="34" t="s">
        <v>36</v>
      </c>
      <c r="AH4222" s="34" t="s">
        <v>36</v>
      </c>
      <c r="AI4222" s="29">
        <v>0.247</v>
      </c>
      <c r="AJ4222" s="29">
        <v>4.0600000000000002E-3</v>
      </c>
      <c r="AK4222" s="29">
        <v>0</v>
      </c>
      <c r="AL4222" s="29">
        <v>0</v>
      </c>
      <c r="AM4222" s="29" t="s">
        <v>28</v>
      </c>
      <c r="AN4222" s="44" t="s">
        <v>27</v>
      </c>
      <c r="AO4222" s="29" t="s">
        <v>28</v>
      </c>
      <c r="AP4222" s="29">
        <v>20</v>
      </c>
      <c r="AQ4222" s="29">
        <v>600</v>
      </c>
      <c r="AR4222" s="29">
        <v>390</v>
      </c>
      <c r="AS4222" s="29">
        <v>227</v>
      </c>
      <c r="AT4222" s="29">
        <v>4.9400000000000004</v>
      </c>
      <c r="AU4222" s="144">
        <v>5.3117999999999999E-2</v>
      </c>
      <c r="AV4222" s="36" t="s">
        <v>28</v>
      </c>
      <c r="AW4222" s="102">
        <v>42786</v>
      </c>
      <c r="AX4222" s="129" t="s">
        <v>33</v>
      </c>
      <c r="AY4222" s="106">
        <v>24227</v>
      </c>
      <c r="BD4222" t="s">
        <v>1724</v>
      </c>
      <c r="BE4222" t="s">
        <v>4633</v>
      </c>
      <c r="BF4222" t="s">
        <v>4747</v>
      </c>
      <c r="BH4222" t="str">
        <f t="shared" si="915"/>
        <v/>
      </c>
      <c r="BJ4222" t="str">
        <f t="shared" si="916"/>
        <v>OK</v>
      </c>
      <c r="BK4222" s="130" t="s">
        <v>5302</v>
      </c>
      <c r="BL4222" s="130" t="e">
        <v>#VALUE!</v>
      </c>
      <c r="BM4222" s="131">
        <v>0</v>
      </c>
      <c r="BN4222" s="131" t="e">
        <v>#DIV/0!</v>
      </c>
      <c r="BO4222" t="e">
        <v>#N/A</v>
      </c>
      <c r="BP4222">
        <v>1340</v>
      </c>
    </row>
    <row r="4223" spans="1:68" ht="25.2" x14ac:dyDescent="0.3">
      <c r="A4223" s="1"/>
      <c r="B4223" s="47">
        <v>3862</v>
      </c>
      <c r="C4223" s="45">
        <v>1000196</v>
      </c>
      <c r="D4223" s="29"/>
      <c r="E4223" s="29"/>
      <c r="F4223" s="31" t="s">
        <v>3442</v>
      </c>
      <c r="G4223" s="29" t="s">
        <v>47</v>
      </c>
      <c r="H4223" s="70"/>
      <c r="I4223" s="148" t="s">
        <v>33</v>
      </c>
      <c r="J4223" s="147" t="s">
        <v>33</v>
      </c>
      <c r="K4223" s="148" t="e">
        <v>#N/A</v>
      </c>
      <c r="L4223" s="148" t="s">
        <v>32</v>
      </c>
      <c r="M4223" s="147" t="s">
        <v>33</v>
      </c>
      <c r="N4223" s="29" t="str">
        <f t="shared" si="912"/>
        <v/>
      </c>
      <c r="O4223" s="29" t="str">
        <f t="shared" si="913"/>
        <v/>
      </c>
      <c r="P4223" s="29" t="str">
        <f t="shared" si="914"/>
        <v/>
      </c>
      <c r="Q4223" s="29" t="str">
        <f t="shared" si="905"/>
        <v/>
      </c>
      <c r="R4223" s="29" t="str">
        <f t="shared" si="906"/>
        <v/>
      </c>
      <c r="S4223" s="29" t="str">
        <f t="shared" si="907"/>
        <v/>
      </c>
      <c r="T4223" s="29" t="str">
        <f t="shared" si="908"/>
        <v/>
      </c>
      <c r="U4223" s="29"/>
      <c r="V4223" s="29"/>
      <c r="W4223" s="38" t="s">
        <v>3441</v>
      </c>
      <c r="X4223" s="29" t="s">
        <v>158</v>
      </c>
      <c r="Y4223" s="146">
        <v>711</v>
      </c>
      <c r="Z4223" s="33">
        <v>910</v>
      </c>
      <c r="AA4223" s="34">
        <f t="shared" si="909"/>
        <v>0.28000000000000003</v>
      </c>
      <c r="AB4223" s="33">
        <f t="shared" si="910"/>
        <v>910</v>
      </c>
      <c r="AC4223" s="34">
        <f t="shared" si="911"/>
        <v>0.2798869198312236</v>
      </c>
      <c r="AD4223" s="145">
        <f t="shared" si="917"/>
        <v>758.33299999999997</v>
      </c>
      <c r="AE4223" s="105">
        <v>592.5</v>
      </c>
      <c r="AF4223" s="34" t="s">
        <v>36</v>
      </c>
      <c r="AG4223" s="34" t="s">
        <v>36</v>
      </c>
      <c r="AH4223" s="34" t="s">
        <v>36</v>
      </c>
      <c r="AI4223" s="29">
        <v>0.46600000000000003</v>
      </c>
      <c r="AJ4223" s="29">
        <v>4.0000000000000001E-3</v>
      </c>
      <c r="AK4223" s="29">
        <v>0</v>
      </c>
      <c r="AL4223" s="29">
        <v>0</v>
      </c>
      <c r="AM4223" s="29" t="s">
        <v>28</v>
      </c>
      <c r="AN4223" s="44" t="s">
        <v>27</v>
      </c>
      <c r="AO4223" s="29" t="s">
        <v>28</v>
      </c>
      <c r="AP4223" s="29">
        <v>6</v>
      </c>
      <c r="AQ4223" s="29">
        <v>1110</v>
      </c>
      <c r="AR4223" s="29">
        <v>110</v>
      </c>
      <c r="AS4223" s="29">
        <v>150</v>
      </c>
      <c r="AT4223" s="29">
        <v>2.7959999999999998</v>
      </c>
      <c r="AU4223" s="144">
        <v>1.8315000000000001E-2</v>
      </c>
      <c r="AV4223" s="36" t="s">
        <v>28</v>
      </c>
      <c r="AW4223" s="102">
        <v>42551</v>
      </c>
      <c r="AX4223" s="129" t="s">
        <v>33</v>
      </c>
      <c r="AY4223" s="106">
        <v>23110</v>
      </c>
      <c r="BD4223" t="s">
        <v>1724</v>
      </c>
      <c r="BE4223" t="s">
        <v>4633</v>
      </c>
      <c r="BF4223" t="s">
        <v>4747</v>
      </c>
      <c r="BH4223" t="str">
        <f t="shared" si="915"/>
        <v/>
      </c>
      <c r="BJ4223" t="str">
        <f t="shared" si="916"/>
        <v>OK</v>
      </c>
      <c r="BK4223" s="130" t="s">
        <v>5302</v>
      </c>
      <c r="BL4223" s="130" t="e">
        <v>#VALUE!</v>
      </c>
      <c r="BM4223" s="131">
        <v>0</v>
      </c>
      <c r="BN4223" s="131" t="e">
        <v>#DIV/0!</v>
      </c>
      <c r="BO4223" t="e">
        <v>#N/A</v>
      </c>
      <c r="BP4223">
        <v>1670</v>
      </c>
    </row>
    <row r="4224" spans="1:68" ht="25.2" x14ac:dyDescent="0.3">
      <c r="A4224" s="1"/>
      <c r="B4224" s="47">
        <v>3863</v>
      </c>
      <c r="C4224" s="45">
        <v>1092380</v>
      </c>
      <c r="D4224" s="29"/>
      <c r="E4224" s="29"/>
      <c r="F4224" s="52" t="s">
        <v>3443</v>
      </c>
      <c r="G4224" s="29" t="s">
        <v>47</v>
      </c>
      <c r="H4224" s="70" t="s">
        <v>4779</v>
      </c>
      <c r="I4224" s="148" t="s">
        <v>33</v>
      </c>
      <c r="J4224" s="147" t="s">
        <v>33</v>
      </c>
      <c r="K4224" s="148" t="e">
        <v>#N/A</v>
      </c>
      <c r="L4224" s="148" t="s">
        <v>32</v>
      </c>
      <c r="M4224" s="147" t="s">
        <v>33</v>
      </c>
      <c r="N4224" s="29" t="str">
        <f t="shared" si="912"/>
        <v/>
      </c>
      <c r="O4224" s="29" t="str">
        <f t="shared" si="913"/>
        <v/>
      </c>
      <c r="P4224" s="29" t="str">
        <f t="shared" si="914"/>
        <v/>
      </c>
      <c r="Q4224" s="29" t="str">
        <f t="shared" si="905"/>
        <v/>
      </c>
      <c r="R4224" s="29" t="str">
        <f t="shared" si="906"/>
        <v/>
      </c>
      <c r="S4224" s="29" t="str">
        <f t="shared" si="907"/>
        <v/>
      </c>
      <c r="T4224" s="29" t="str">
        <f t="shared" si="908"/>
        <v/>
      </c>
      <c r="U4224" s="29"/>
      <c r="V4224" s="29"/>
      <c r="W4224" s="55" t="s">
        <v>3441</v>
      </c>
      <c r="X4224" s="29" t="s">
        <v>158</v>
      </c>
      <c r="Y4224" s="146">
        <v>1351</v>
      </c>
      <c r="Z4224" s="33">
        <v>1729</v>
      </c>
      <c r="AA4224" s="34">
        <f t="shared" si="909"/>
        <v>0.28000000000000003</v>
      </c>
      <c r="AB4224" s="33">
        <f t="shared" si="910"/>
        <v>1729</v>
      </c>
      <c r="AC4224" s="34">
        <f t="shared" si="911"/>
        <v>0.27979282895420543</v>
      </c>
      <c r="AD4224" s="145">
        <f t="shared" si="917"/>
        <v>1440.8330000000001</v>
      </c>
      <c r="AE4224" s="105">
        <v>1125.8330000000001</v>
      </c>
      <c r="AF4224" s="34" t="s">
        <v>36</v>
      </c>
      <c r="AG4224" s="34" t="s">
        <v>36</v>
      </c>
      <c r="AH4224" s="34" t="s">
        <v>36</v>
      </c>
      <c r="AI4224" s="29">
        <v>0.91600000000000004</v>
      </c>
      <c r="AJ4224" s="29">
        <v>8.2699999999999996E-3</v>
      </c>
      <c r="AK4224" s="29">
        <v>0</v>
      </c>
      <c r="AL4224" s="29">
        <v>0</v>
      </c>
      <c r="AM4224" s="29" t="s">
        <v>28</v>
      </c>
      <c r="AN4224" s="44" t="s">
        <v>27</v>
      </c>
      <c r="AO4224" s="29" t="s">
        <v>28</v>
      </c>
      <c r="AP4224" s="29">
        <v>6</v>
      </c>
      <c r="AQ4224" s="29">
        <v>2150</v>
      </c>
      <c r="AR4224" s="29">
        <v>155</v>
      </c>
      <c r="AS4224" s="29">
        <v>105</v>
      </c>
      <c r="AT4224" s="29">
        <v>5.4960000000000004</v>
      </c>
      <c r="AU4224" s="144">
        <v>3.4991250000000002E-2</v>
      </c>
      <c r="AV4224" s="36" t="s">
        <v>28</v>
      </c>
      <c r="AW4224" s="102">
        <v>43214</v>
      </c>
      <c r="AX4224" s="129" t="s">
        <v>33</v>
      </c>
      <c r="AY4224" s="106">
        <v>7896</v>
      </c>
      <c r="BD4224" t="s">
        <v>1724</v>
      </c>
      <c r="BE4224" t="s">
        <v>4633</v>
      </c>
      <c r="BF4224" t="s">
        <v>4747</v>
      </c>
      <c r="BH4224" t="str">
        <f t="shared" si="915"/>
        <v/>
      </c>
      <c r="BJ4224" t="str">
        <f t="shared" si="916"/>
        <v>OK</v>
      </c>
      <c r="BK4224" s="130" t="s">
        <v>5302</v>
      </c>
      <c r="BL4224" s="130" t="e">
        <v>#VALUE!</v>
      </c>
      <c r="BM4224" s="131">
        <v>0</v>
      </c>
      <c r="BN4224" s="131" t="e">
        <v>#DIV/0!</v>
      </c>
      <c r="BO4224">
        <v>1729</v>
      </c>
      <c r="BP4224">
        <v>809</v>
      </c>
    </row>
    <row r="4225" spans="1:68" ht="25.2" x14ac:dyDescent="0.3">
      <c r="A4225" s="1"/>
      <c r="B4225" s="47">
        <v>3864</v>
      </c>
      <c r="C4225" s="45">
        <v>1000193</v>
      </c>
      <c r="D4225" s="29"/>
      <c r="E4225" s="29"/>
      <c r="F4225" s="31" t="s">
        <v>3444</v>
      </c>
      <c r="G4225" s="29" t="s">
        <v>47</v>
      </c>
      <c r="H4225" s="70" t="s">
        <v>4779</v>
      </c>
      <c r="I4225" s="148" t="s">
        <v>33</v>
      </c>
      <c r="J4225" s="147" t="s">
        <v>33</v>
      </c>
      <c r="K4225" s="148" t="e">
        <v>#N/A</v>
      </c>
      <c r="L4225" s="148" t="s">
        <v>32</v>
      </c>
      <c r="M4225" s="147">
        <v>42583</v>
      </c>
      <c r="N4225" s="29" t="str">
        <f t="shared" si="912"/>
        <v/>
      </c>
      <c r="O4225" s="29" t="str">
        <f t="shared" si="913"/>
        <v/>
      </c>
      <c r="P4225" s="29" t="str">
        <f t="shared" si="914"/>
        <v/>
      </c>
      <c r="Q4225" s="29" t="str">
        <f t="shared" si="905"/>
        <v/>
      </c>
      <c r="R4225" s="29" t="str">
        <f t="shared" si="906"/>
        <v/>
      </c>
      <c r="S4225" s="29" t="str">
        <f t="shared" si="907"/>
        <v/>
      </c>
      <c r="T4225" s="29" t="str">
        <f t="shared" si="908"/>
        <v/>
      </c>
      <c r="U4225" s="29"/>
      <c r="V4225" s="29"/>
      <c r="W4225" s="38" t="s">
        <v>3441</v>
      </c>
      <c r="X4225" s="29" t="s">
        <v>158</v>
      </c>
      <c r="Y4225" s="146">
        <v>2052</v>
      </c>
      <c r="Z4225" s="33">
        <v>2626</v>
      </c>
      <c r="AA4225" s="34">
        <f t="shared" si="909"/>
        <v>0.28000000000000003</v>
      </c>
      <c r="AB4225" s="33">
        <f t="shared" si="910"/>
        <v>2626</v>
      </c>
      <c r="AC4225" s="34">
        <f t="shared" si="911"/>
        <v>0.27972690058479538</v>
      </c>
      <c r="AD4225" s="145">
        <f t="shared" si="917"/>
        <v>2188.3330000000001</v>
      </c>
      <c r="AE4225" s="105">
        <v>1710</v>
      </c>
      <c r="AF4225" s="34" t="s">
        <v>36</v>
      </c>
      <c r="AG4225" s="34" t="s">
        <v>36</v>
      </c>
      <c r="AH4225" s="34" t="s">
        <v>36</v>
      </c>
      <c r="AI4225" s="29">
        <v>1.3460000000000001</v>
      </c>
      <c r="AJ4225" s="29">
        <v>1.299E-2</v>
      </c>
      <c r="AK4225" s="29">
        <v>111</v>
      </c>
      <c r="AL4225" s="29">
        <v>0</v>
      </c>
      <c r="AM4225" s="29" t="s">
        <v>28</v>
      </c>
      <c r="AN4225" s="158" t="s">
        <v>28</v>
      </c>
      <c r="AO4225" s="29" t="s">
        <v>28</v>
      </c>
      <c r="AP4225" s="29">
        <v>6</v>
      </c>
      <c r="AQ4225" s="29">
        <v>3110</v>
      </c>
      <c r="AR4225" s="29">
        <v>110</v>
      </c>
      <c r="AS4225" s="29">
        <v>150</v>
      </c>
      <c r="AT4225" s="29">
        <v>8.0760000000000005</v>
      </c>
      <c r="AU4225" s="144">
        <v>5.1315E-2</v>
      </c>
      <c r="AV4225" s="36" t="s">
        <v>28</v>
      </c>
      <c r="AW4225" s="102">
        <v>42551</v>
      </c>
      <c r="AX4225" s="129" t="s">
        <v>33</v>
      </c>
      <c r="AY4225" s="106">
        <v>2719</v>
      </c>
      <c r="BD4225" t="s">
        <v>1724</v>
      </c>
      <c r="BE4225" t="s">
        <v>4633</v>
      </c>
      <c r="BF4225" t="s">
        <v>4747</v>
      </c>
      <c r="BH4225" t="str">
        <f t="shared" si="915"/>
        <v>AV</v>
      </c>
      <c r="BJ4225" t="str">
        <f t="shared" si="916"/>
        <v>OK</v>
      </c>
      <c r="BK4225" s="130">
        <v>2626</v>
      </c>
      <c r="BL4225" s="130" t="s">
        <v>37</v>
      </c>
      <c r="BM4225" s="131">
        <v>0</v>
      </c>
      <c r="BN4225" s="131" t="e">
        <v>#DIV/0!</v>
      </c>
      <c r="BO4225">
        <v>2626</v>
      </c>
      <c r="BP4225">
        <v>230</v>
      </c>
    </row>
    <row r="4226" spans="1:68" ht="25.2" x14ac:dyDescent="0.3">
      <c r="A4226" s="1"/>
      <c r="B4226" s="47">
        <v>3865</v>
      </c>
      <c r="C4226" s="45">
        <v>1088229</v>
      </c>
      <c r="D4226" s="29"/>
      <c r="E4226" s="29"/>
      <c r="F4226" s="31" t="s">
        <v>3445</v>
      </c>
      <c r="G4226" s="29" t="s">
        <v>31</v>
      </c>
      <c r="H4226" s="148"/>
      <c r="I4226" s="148" t="s">
        <v>33</v>
      </c>
      <c r="J4226" s="147" t="s">
        <v>33</v>
      </c>
      <c r="K4226" s="148" t="e">
        <v>#N/A</v>
      </c>
      <c r="L4226" s="148" t="s">
        <v>32</v>
      </c>
      <c r="M4226" s="147" t="s">
        <v>33</v>
      </c>
      <c r="N4226" s="29" t="str">
        <f t="shared" si="912"/>
        <v/>
      </c>
      <c r="O4226" s="29" t="str">
        <f t="shared" si="913"/>
        <v/>
      </c>
      <c r="P4226" s="29" t="str">
        <f t="shared" si="914"/>
        <v/>
      </c>
      <c r="Q4226" s="29" t="str">
        <f t="shared" si="905"/>
        <v/>
      </c>
      <c r="R4226" s="29" t="str">
        <f t="shared" si="906"/>
        <v/>
      </c>
      <c r="S4226" s="29" t="str">
        <f t="shared" si="907"/>
        <v/>
      </c>
      <c r="T4226" s="29" t="str">
        <f t="shared" si="908"/>
        <v/>
      </c>
      <c r="U4226" s="29"/>
      <c r="V4226" s="29"/>
      <c r="W4226" s="30" t="s">
        <v>3441</v>
      </c>
      <c r="X4226" s="37" t="s">
        <v>158</v>
      </c>
      <c r="Y4226" s="146">
        <v>715</v>
      </c>
      <c r="Z4226" s="33">
        <v>916</v>
      </c>
      <c r="AA4226" s="34">
        <f t="shared" si="909"/>
        <v>0.28100000000000003</v>
      </c>
      <c r="AB4226" s="33">
        <f t="shared" si="910"/>
        <v>916</v>
      </c>
      <c r="AC4226" s="34">
        <f t="shared" si="911"/>
        <v>0.28111903838827323</v>
      </c>
      <c r="AD4226" s="145">
        <f t="shared" si="917"/>
        <v>763.33299999999997</v>
      </c>
      <c r="AE4226" s="105">
        <v>595.83299999999997</v>
      </c>
      <c r="AF4226" s="34" t="s">
        <v>36</v>
      </c>
      <c r="AG4226" s="34" t="s">
        <v>36</v>
      </c>
      <c r="AH4226" s="34" t="s">
        <v>36</v>
      </c>
      <c r="AI4226" s="29">
        <v>0.49099999999999999</v>
      </c>
      <c r="AJ4226" s="29">
        <v>6.4999999999999997E-3</v>
      </c>
      <c r="AK4226" s="29">
        <v>0</v>
      </c>
      <c r="AL4226" s="29">
        <v>0</v>
      </c>
      <c r="AM4226" s="29" t="s">
        <v>28</v>
      </c>
      <c r="AN4226" s="44" t="s">
        <v>27</v>
      </c>
      <c r="AO4226" s="29" t="s">
        <v>28</v>
      </c>
      <c r="AP4226" s="29">
        <v>25</v>
      </c>
      <c r="AQ4226" s="29">
        <v>600</v>
      </c>
      <c r="AR4226" s="29">
        <v>385</v>
      </c>
      <c r="AS4226" s="29">
        <v>482</v>
      </c>
      <c r="AT4226" s="29">
        <v>12.275</v>
      </c>
      <c r="AU4226" s="144">
        <v>0.111342</v>
      </c>
      <c r="AV4226" s="36" t="s">
        <v>28</v>
      </c>
      <c r="AW4226" s="102">
        <v>42846</v>
      </c>
      <c r="AX4226" s="129" t="s">
        <v>33</v>
      </c>
      <c r="AY4226" s="106">
        <v>275</v>
      </c>
      <c r="BD4226" t="s">
        <v>1724</v>
      </c>
      <c r="BE4226" t="s">
        <v>4633</v>
      </c>
      <c r="BF4226" t="s">
        <v>4747</v>
      </c>
      <c r="BH4226" t="str">
        <f t="shared" si="915"/>
        <v/>
      </c>
      <c r="BJ4226" t="str">
        <f t="shared" si="916"/>
        <v>OK</v>
      </c>
      <c r="BK4226" s="130" t="s">
        <v>5302</v>
      </c>
      <c r="BL4226" s="130" t="e">
        <v>#VALUE!</v>
      </c>
      <c r="BM4226" s="131">
        <v>0</v>
      </c>
      <c r="BN4226" s="131" t="e">
        <v>#DIV/0!</v>
      </c>
      <c r="BO4226" t="e">
        <v>#N/A</v>
      </c>
      <c r="BP4226">
        <v>0</v>
      </c>
    </row>
    <row r="4227" spans="1:68" ht="25.2" x14ac:dyDescent="0.3">
      <c r="A4227" s="1"/>
      <c r="B4227" s="47">
        <v>3866</v>
      </c>
      <c r="C4227" s="45">
        <v>1000197</v>
      </c>
      <c r="D4227" s="29"/>
      <c r="E4227" s="29"/>
      <c r="F4227" s="31" t="s">
        <v>3446</v>
      </c>
      <c r="G4227" s="29" t="s">
        <v>31</v>
      </c>
      <c r="H4227" s="70" t="s">
        <v>4779</v>
      </c>
      <c r="I4227" s="148" t="s">
        <v>33</v>
      </c>
      <c r="J4227" s="147" t="s">
        <v>33</v>
      </c>
      <c r="K4227" s="148" t="e">
        <v>#N/A</v>
      </c>
      <c r="L4227" s="148" t="s">
        <v>32</v>
      </c>
      <c r="M4227" s="147" t="s">
        <v>33</v>
      </c>
      <c r="N4227" s="29" t="str">
        <f t="shared" si="912"/>
        <v/>
      </c>
      <c r="O4227" s="29" t="str">
        <f t="shared" si="913"/>
        <v/>
      </c>
      <c r="P4227" s="29" t="str">
        <f t="shared" si="914"/>
        <v/>
      </c>
      <c r="Q4227" s="29" t="str">
        <f t="shared" si="905"/>
        <v/>
      </c>
      <c r="R4227" s="29" t="str">
        <f t="shared" si="906"/>
        <v/>
      </c>
      <c r="S4227" s="29" t="str">
        <f t="shared" si="907"/>
        <v/>
      </c>
      <c r="T4227" s="29" t="str">
        <f t="shared" si="908"/>
        <v/>
      </c>
      <c r="U4227" s="29"/>
      <c r="V4227" s="29"/>
      <c r="W4227" s="38" t="s">
        <v>3441</v>
      </c>
      <c r="X4227" s="29" t="s">
        <v>158</v>
      </c>
      <c r="Y4227" s="146">
        <v>1132</v>
      </c>
      <c r="Z4227" s="33">
        <v>1449</v>
      </c>
      <c r="AA4227" s="34">
        <f t="shared" si="909"/>
        <v>0.28000000000000003</v>
      </c>
      <c r="AB4227" s="33">
        <f t="shared" si="910"/>
        <v>1449</v>
      </c>
      <c r="AC4227" s="34">
        <f t="shared" si="911"/>
        <v>0.2800357879985117</v>
      </c>
      <c r="AD4227" s="145">
        <f t="shared" si="917"/>
        <v>1207.5</v>
      </c>
      <c r="AE4227" s="105">
        <v>943.33299999999997</v>
      </c>
      <c r="AF4227" s="34" t="s">
        <v>36</v>
      </c>
      <c r="AG4227" s="34" t="s">
        <v>36</v>
      </c>
      <c r="AH4227" s="34" t="s">
        <v>36</v>
      </c>
      <c r="AI4227" s="29">
        <v>0.97099999999999997</v>
      </c>
      <c r="AJ4227" s="29">
        <v>8.9999999999999993E-3</v>
      </c>
      <c r="AK4227" s="29">
        <v>56</v>
      </c>
      <c r="AL4227" s="29">
        <v>0</v>
      </c>
      <c r="AM4227" s="29" t="s">
        <v>28</v>
      </c>
      <c r="AN4227" s="158" t="s">
        <v>28</v>
      </c>
      <c r="AO4227" s="29" t="s">
        <v>28</v>
      </c>
      <c r="AP4227" s="29">
        <v>4</v>
      </c>
      <c r="AQ4227" s="29">
        <v>1120</v>
      </c>
      <c r="AR4227" s="29">
        <v>160</v>
      </c>
      <c r="AS4227" s="29">
        <v>150</v>
      </c>
      <c r="AT4227" s="29">
        <v>3.8839999999999999</v>
      </c>
      <c r="AU4227" s="144">
        <v>2.6880000000000001E-2</v>
      </c>
      <c r="AV4227" s="36" t="s">
        <v>28</v>
      </c>
      <c r="AW4227" s="102">
        <v>42551</v>
      </c>
      <c r="AX4227" s="129" t="s">
        <v>33</v>
      </c>
      <c r="AY4227" s="106">
        <v>196</v>
      </c>
      <c r="BD4227" t="s">
        <v>1724</v>
      </c>
      <c r="BE4227" t="s">
        <v>4633</v>
      </c>
      <c r="BF4227" t="s">
        <v>4747</v>
      </c>
      <c r="BH4227" t="str">
        <f t="shared" si="915"/>
        <v>AV</v>
      </c>
      <c r="BJ4227" t="str">
        <f t="shared" si="916"/>
        <v>OK</v>
      </c>
      <c r="BK4227" s="130">
        <v>1449</v>
      </c>
      <c r="BL4227" s="130" t="s">
        <v>37</v>
      </c>
      <c r="BM4227" s="131" t="s">
        <v>33</v>
      </c>
      <c r="BN4227" s="131" t="e">
        <v>#VALUE!</v>
      </c>
      <c r="BO4227">
        <v>1449</v>
      </c>
      <c r="BP4227">
        <v>0</v>
      </c>
    </row>
    <row r="4228" spans="1:68" ht="25.2" x14ac:dyDescent="0.3">
      <c r="A4228" s="1"/>
      <c r="B4228" s="47">
        <v>3867</v>
      </c>
      <c r="C4228" s="45">
        <v>1092431</v>
      </c>
      <c r="D4228" s="29"/>
      <c r="E4228" s="29"/>
      <c r="F4228" s="32" t="s">
        <v>3447</v>
      </c>
      <c r="G4228" s="29" t="s">
        <v>92</v>
      </c>
      <c r="H4228" s="148"/>
      <c r="I4228" s="148" t="s">
        <v>33</v>
      </c>
      <c r="J4228" s="147" t="s">
        <v>33</v>
      </c>
      <c r="K4228" s="148" t="e">
        <v>#N/A</v>
      </c>
      <c r="L4228" s="148" t="s">
        <v>32</v>
      </c>
      <c r="M4228" s="147" t="s">
        <v>33</v>
      </c>
      <c r="N4228" s="29" t="str">
        <f t="shared" si="912"/>
        <v/>
      </c>
      <c r="O4228" s="29" t="str">
        <f t="shared" si="913"/>
        <v/>
      </c>
      <c r="P4228" s="29" t="str">
        <f t="shared" si="914"/>
        <v/>
      </c>
      <c r="Q4228" s="29" t="str">
        <f t="shared" si="905"/>
        <v/>
      </c>
      <c r="R4228" s="29" t="str">
        <f t="shared" si="906"/>
        <v/>
      </c>
      <c r="S4228" s="29" t="str">
        <f t="shared" si="907"/>
        <v/>
      </c>
      <c r="T4228" s="29" t="str">
        <f t="shared" si="908"/>
        <v/>
      </c>
      <c r="U4228" s="29"/>
      <c r="V4228" s="29"/>
      <c r="W4228" s="55" t="s">
        <v>3441</v>
      </c>
      <c r="X4228" s="29" t="s">
        <v>158</v>
      </c>
      <c r="Y4228" s="146">
        <v>2000</v>
      </c>
      <c r="Z4228" s="33">
        <v>2560</v>
      </c>
      <c r="AA4228" s="34">
        <f t="shared" si="909"/>
        <v>0.28000000000000003</v>
      </c>
      <c r="AB4228" s="33">
        <f t="shared" si="910"/>
        <v>2560</v>
      </c>
      <c r="AC4228" s="34">
        <f t="shared" si="911"/>
        <v>0.2799995440000913</v>
      </c>
      <c r="AD4228" s="145">
        <f t="shared" si="917"/>
        <v>2133.3330000000001</v>
      </c>
      <c r="AE4228" s="105">
        <v>1666.6669999999999</v>
      </c>
      <c r="AF4228" s="34" t="s">
        <v>36</v>
      </c>
      <c r="AG4228" s="34" t="s">
        <v>36</v>
      </c>
      <c r="AH4228" s="34" t="s">
        <v>36</v>
      </c>
      <c r="AI4228" s="29">
        <v>1.891</v>
      </c>
      <c r="AJ4228" s="29">
        <v>1.9439999999999999E-2</v>
      </c>
      <c r="AK4228" s="29">
        <v>0</v>
      </c>
      <c r="AL4228" s="29">
        <v>0</v>
      </c>
      <c r="AM4228" s="29" t="s">
        <v>28</v>
      </c>
      <c r="AN4228" s="44" t="s">
        <v>27</v>
      </c>
      <c r="AO4228" s="29" t="s">
        <v>28</v>
      </c>
      <c r="AP4228" s="29">
        <v>4</v>
      </c>
      <c r="AQ4228" s="29">
        <v>2120</v>
      </c>
      <c r="AR4228" s="29">
        <v>160</v>
      </c>
      <c r="AS4228" s="29">
        <v>150</v>
      </c>
      <c r="AT4228" s="29">
        <v>7.5640000000000001</v>
      </c>
      <c r="AU4228" s="144">
        <v>5.0880000000000002E-2</v>
      </c>
      <c r="AV4228" s="36" t="s">
        <v>28</v>
      </c>
      <c r="AW4228" s="102">
        <v>43214</v>
      </c>
      <c r="AX4228" s="129" t="s">
        <v>33</v>
      </c>
      <c r="AY4228" s="106">
        <v>124</v>
      </c>
      <c r="BD4228" t="s">
        <v>1724</v>
      </c>
      <c r="BE4228" t="s">
        <v>4633</v>
      </c>
      <c r="BF4228" t="s">
        <v>4747</v>
      </c>
      <c r="BH4228" t="str">
        <f t="shared" si="915"/>
        <v/>
      </c>
      <c r="BJ4228" t="str">
        <f t="shared" si="916"/>
        <v>OK</v>
      </c>
      <c r="BK4228" s="130" t="s">
        <v>5302</v>
      </c>
      <c r="BL4228" s="130" t="e">
        <v>#VALUE!</v>
      </c>
      <c r="BM4228" s="131">
        <v>0</v>
      </c>
      <c r="BN4228" s="131" t="e">
        <v>#DIV/0!</v>
      </c>
      <c r="BO4228" t="e">
        <v>#N/A</v>
      </c>
      <c r="BP4228">
        <v>0</v>
      </c>
    </row>
    <row r="4229" spans="1:68" ht="25.2" x14ac:dyDescent="0.3">
      <c r="A4229" s="1"/>
      <c r="B4229" s="47">
        <v>3868</v>
      </c>
      <c r="C4229" s="45">
        <v>1000194</v>
      </c>
      <c r="D4229" s="29"/>
      <c r="E4229" s="29"/>
      <c r="F4229" s="31" t="s">
        <v>3448</v>
      </c>
      <c r="G4229" s="29" t="s">
        <v>31</v>
      </c>
      <c r="H4229" s="70" t="s">
        <v>4779</v>
      </c>
      <c r="I4229" s="148" t="s">
        <v>33</v>
      </c>
      <c r="J4229" s="147" t="s">
        <v>33</v>
      </c>
      <c r="K4229" s="148" t="e">
        <v>#N/A</v>
      </c>
      <c r="L4229" s="148" t="s">
        <v>32</v>
      </c>
      <c r="M4229" s="147" t="s">
        <v>33</v>
      </c>
      <c r="N4229" s="29" t="str">
        <f t="shared" si="912"/>
        <v/>
      </c>
      <c r="O4229" s="29" t="str">
        <f t="shared" si="913"/>
        <v/>
      </c>
      <c r="P4229" s="29" t="str">
        <f t="shared" si="914"/>
        <v/>
      </c>
      <c r="Q4229" s="29" t="str">
        <f t="shared" si="905"/>
        <v/>
      </c>
      <c r="R4229" s="29" t="str">
        <f t="shared" si="906"/>
        <v/>
      </c>
      <c r="S4229" s="29" t="str">
        <f t="shared" si="907"/>
        <v/>
      </c>
      <c r="T4229" s="29" t="str">
        <f t="shared" si="908"/>
        <v/>
      </c>
      <c r="U4229" s="29"/>
      <c r="V4229" s="29"/>
      <c r="W4229" s="38" t="s">
        <v>3441</v>
      </c>
      <c r="X4229" s="29" t="s">
        <v>158</v>
      </c>
      <c r="Y4229" s="146">
        <v>2877</v>
      </c>
      <c r="Z4229" s="33">
        <v>3683</v>
      </c>
      <c r="AA4229" s="34">
        <f t="shared" si="909"/>
        <v>0.28000000000000003</v>
      </c>
      <c r="AB4229" s="33">
        <f t="shared" si="910"/>
        <v>3683</v>
      </c>
      <c r="AC4229" s="34">
        <f t="shared" si="911"/>
        <v>0.2801530761209593</v>
      </c>
      <c r="AD4229" s="145">
        <f t="shared" si="917"/>
        <v>3069.1669999999999</v>
      </c>
      <c r="AE4229" s="105">
        <v>2397.5</v>
      </c>
      <c r="AF4229" s="34" t="s">
        <v>36</v>
      </c>
      <c r="AG4229" s="34" t="s">
        <v>36</v>
      </c>
      <c r="AH4229" s="34" t="s">
        <v>36</v>
      </c>
      <c r="AI4229" s="29">
        <v>2.6920000000000002</v>
      </c>
      <c r="AJ4229" s="29">
        <v>2.5000000000000001E-2</v>
      </c>
      <c r="AK4229" s="29">
        <v>56</v>
      </c>
      <c r="AL4229" s="29">
        <v>0</v>
      </c>
      <c r="AM4229" s="29" t="s">
        <v>28</v>
      </c>
      <c r="AN4229" s="158" t="s">
        <v>28</v>
      </c>
      <c r="AO4229" s="29" t="s">
        <v>28</v>
      </c>
      <c r="AP4229" s="29">
        <v>4</v>
      </c>
      <c r="AQ4229" s="29">
        <v>3120</v>
      </c>
      <c r="AR4229" s="29">
        <v>160</v>
      </c>
      <c r="AS4229" s="29">
        <v>150</v>
      </c>
      <c r="AT4229" s="29">
        <v>10.768000000000001</v>
      </c>
      <c r="AU4229" s="144">
        <v>7.4880000000000002E-2</v>
      </c>
      <c r="AV4229" s="36" t="s">
        <v>28</v>
      </c>
      <c r="AW4229" s="102">
        <v>42551</v>
      </c>
      <c r="AX4229" s="129" t="s">
        <v>33</v>
      </c>
      <c r="AY4229" s="106">
        <v>103</v>
      </c>
      <c r="BD4229" t="s">
        <v>1724</v>
      </c>
      <c r="BE4229" t="s">
        <v>4633</v>
      </c>
      <c r="BF4229" t="s">
        <v>4747</v>
      </c>
      <c r="BH4229" t="str">
        <f t="shared" si="915"/>
        <v>AV</v>
      </c>
      <c r="BJ4229" t="str">
        <f t="shared" si="916"/>
        <v>OK</v>
      </c>
      <c r="BK4229" s="130">
        <v>3683</v>
      </c>
      <c r="BL4229" s="130" t="s">
        <v>37</v>
      </c>
      <c r="BM4229" s="131">
        <v>0</v>
      </c>
      <c r="BN4229" s="131" t="e">
        <v>#DIV/0!</v>
      </c>
      <c r="BO4229">
        <v>3683</v>
      </c>
      <c r="BP4229">
        <v>0</v>
      </c>
    </row>
    <row r="4230" spans="1:68" ht="25.2" x14ac:dyDescent="0.3">
      <c r="A4230" s="1"/>
      <c r="B4230" s="47">
        <v>3869</v>
      </c>
      <c r="C4230" s="45">
        <v>1096448</v>
      </c>
      <c r="D4230" s="29"/>
      <c r="E4230" s="29"/>
      <c r="F4230" s="39" t="s">
        <v>3449</v>
      </c>
      <c r="G4230" s="37" t="s">
        <v>39</v>
      </c>
      <c r="H4230" s="148"/>
      <c r="I4230" s="148" t="s">
        <v>33</v>
      </c>
      <c r="J4230" s="147" t="s">
        <v>33</v>
      </c>
      <c r="K4230" s="148" t="e">
        <v>#N/A</v>
      </c>
      <c r="L4230" s="148" t="s">
        <v>32</v>
      </c>
      <c r="M4230" s="147" t="s">
        <v>33</v>
      </c>
      <c r="N4230" s="29" t="str">
        <f t="shared" si="912"/>
        <v/>
      </c>
      <c r="O4230" s="29" t="str">
        <f t="shared" si="913"/>
        <v/>
      </c>
      <c r="P4230" s="29" t="str">
        <f t="shared" si="914"/>
        <v/>
      </c>
      <c r="Q4230" s="29" t="str">
        <f t="shared" si="905"/>
        <v/>
      </c>
      <c r="R4230" s="29" t="str">
        <f t="shared" si="906"/>
        <v/>
      </c>
      <c r="S4230" s="29" t="str">
        <f t="shared" si="907"/>
        <v/>
      </c>
      <c r="T4230" s="29" t="str">
        <f t="shared" si="908"/>
        <v/>
      </c>
      <c r="U4230" s="29"/>
      <c r="V4230" s="29"/>
      <c r="W4230" s="38" t="s">
        <v>3441</v>
      </c>
      <c r="X4230" s="37" t="s">
        <v>158</v>
      </c>
      <c r="Y4230" s="146">
        <v>660</v>
      </c>
      <c r="Z4230" s="33">
        <v>845</v>
      </c>
      <c r="AA4230" s="34">
        <f t="shared" si="909"/>
        <v>0.28000000000000003</v>
      </c>
      <c r="AB4230" s="33">
        <f t="shared" si="910"/>
        <v>845</v>
      </c>
      <c r="AC4230" s="34">
        <f t="shared" si="911"/>
        <v>0.28030363636363642</v>
      </c>
      <c r="AD4230" s="145">
        <f t="shared" si="917"/>
        <v>704.16700000000003</v>
      </c>
      <c r="AE4230" s="105">
        <v>550</v>
      </c>
      <c r="AF4230" s="34" t="s">
        <v>36</v>
      </c>
      <c r="AG4230" s="34" t="s">
        <v>36</v>
      </c>
      <c r="AH4230" s="34" t="s">
        <v>36</v>
      </c>
      <c r="AI4230" s="29">
        <v>0.621</v>
      </c>
      <c r="AJ4230" s="29">
        <v>1.0829999999999999E-2</v>
      </c>
      <c r="AK4230" s="29">
        <v>0</v>
      </c>
      <c r="AL4230" s="29">
        <v>0</v>
      </c>
      <c r="AM4230" s="29" t="s">
        <v>28</v>
      </c>
      <c r="AN4230" s="44" t="s">
        <v>27</v>
      </c>
      <c r="AO4230" s="29" t="s">
        <v>28</v>
      </c>
      <c r="AP4230" s="29">
        <v>10</v>
      </c>
      <c r="AQ4230" s="29">
        <v>600</v>
      </c>
      <c r="AR4230" s="29">
        <v>400</v>
      </c>
      <c r="AS4230" s="29">
        <v>320</v>
      </c>
      <c r="AT4230" s="29">
        <v>0.621</v>
      </c>
      <c r="AU4230" s="144">
        <v>7.6799999999999993E-2</v>
      </c>
      <c r="AV4230" s="36" t="s">
        <v>28</v>
      </c>
      <c r="AW4230" s="102">
        <v>43738</v>
      </c>
      <c r="AX4230" s="129" t="s">
        <v>33</v>
      </c>
      <c r="AY4230" s="106">
        <v>2384</v>
      </c>
      <c r="BD4230" t="s">
        <v>1724</v>
      </c>
      <c r="BE4230" t="s">
        <v>4633</v>
      </c>
      <c r="BF4230" t="s">
        <v>4747</v>
      </c>
      <c r="BH4230" t="str">
        <f t="shared" si="915"/>
        <v/>
      </c>
      <c r="BJ4230" t="str">
        <f t="shared" si="916"/>
        <v>OK</v>
      </c>
      <c r="BK4230" s="130" t="s">
        <v>5302</v>
      </c>
      <c r="BL4230" s="130" t="e">
        <v>#VALUE!</v>
      </c>
      <c r="BM4230" s="131">
        <v>0</v>
      </c>
      <c r="BN4230" s="131" t="e">
        <v>#DIV/0!</v>
      </c>
      <c r="BO4230" t="e">
        <v>#N/A</v>
      </c>
      <c r="BP4230">
        <v>245</v>
      </c>
    </row>
    <row r="4231" spans="1:68" ht="25.2" x14ac:dyDescent="0.3">
      <c r="A4231" s="1"/>
      <c r="B4231" s="47">
        <v>3870</v>
      </c>
      <c r="C4231" s="45">
        <v>1088230</v>
      </c>
      <c r="D4231" s="29"/>
      <c r="E4231" s="29"/>
      <c r="F4231" s="31" t="s">
        <v>3450</v>
      </c>
      <c r="G4231" s="29" t="s">
        <v>47</v>
      </c>
      <c r="H4231" s="148"/>
      <c r="I4231" s="148" t="s">
        <v>33</v>
      </c>
      <c r="J4231" s="147" t="s">
        <v>33</v>
      </c>
      <c r="K4231" s="148" t="e">
        <v>#N/A</v>
      </c>
      <c r="L4231" s="148" t="s">
        <v>32</v>
      </c>
      <c r="M4231" s="147" t="s">
        <v>33</v>
      </c>
      <c r="N4231" s="29" t="str">
        <f t="shared" si="912"/>
        <v/>
      </c>
      <c r="O4231" s="29" t="str">
        <f t="shared" si="913"/>
        <v/>
      </c>
      <c r="P4231" s="29" t="str">
        <f t="shared" si="914"/>
        <v/>
      </c>
      <c r="Q4231" s="29" t="str">
        <f t="shared" si="905"/>
        <v/>
      </c>
      <c r="R4231" s="29" t="str">
        <f t="shared" si="906"/>
        <v/>
      </c>
      <c r="S4231" s="29" t="str">
        <f t="shared" si="907"/>
        <v/>
      </c>
      <c r="T4231" s="29" t="str">
        <f t="shared" si="908"/>
        <v/>
      </c>
      <c r="U4231" s="29"/>
      <c r="V4231" s="29"/>
      <c r="W4231" s="30" t="s">
        <v>3441</v>
      </c>
      <c r="X4231" s="37" t="s">
        <v>158</v>
      </c>
      <c r="Y4231" s="146">
        <v>981</v>
      </c>
      <c r="Z4231" s="33">
        <v>1256</v>
      </c>
      <c r="AA4231" s="34">
        <f t="shared" si="909"/>
        <v>0.28000000000000003</v>
      </c>
      <c r="AB4231" s="33">
        <f t="shared" si="910"/>
        <v>1256</v>
      </c>
      <c r="AC4231" s="34">
        <f t="shared" si="911"/>
        <v>0.28032660550458705</v>
      </c>
      <c r="AD4231" s="145">
        <f t="shared" si="917"/>
        <v>1046.6669999999999</v>
      </c>
      <c r="AE4231" s="105">
        <v>817.5</v>
      </c>
      <c r="AF4231" s="34" t="s">
        <v>36</v>
      </c>
      <c r="AG4231" s="34" t="s">
        <v>36</v>
      </c>
      <c r="AH4231" s="34" t="s">
        <v>36</v>
      </c>
      <c r="AI4231" s="29">
        <v>1.085</v>
      </c>
      <c r="AJ4231" s="29">
        <v>1.6250000000000001E-2</v>
      </c>
      <c r="AK4231" s="29">
        <v>0</v>
      </c>
      <c r="AL4231" s="29">
        <v>0</v>
      </c>
      <c r="AM4231" s="29" t="s">
        <v>28</v>
      </c>
      <c r="AN4231" s="44" t="s">
        <v>27</v>
      </c>
      <c r="AO4231" s="29" t="s">
        <v>28</v>
      </c>
      <c r="AP4231" s="29">
        <v>10</v>
      </c>
      <c r="AQ4231" s="29">
        <v>600</v>
      </c>
      <c r="AR4231" s="29">
        <v>385</v>
      </c>
      <c r="AS4231" s="29">
        <v>482</v>
      </c>
      <c r="AT4231" s="29">
        <v>10.85</v>
      </c>
      <c r="AU4231" s="144">
        <v>0.111342</v>
      </c>
      <c r="AV4231" s="36" t="s">
        <v>28</v>
      </c>
      <c r="AW4231" s="102">
        <v>42846</v>
      </c>
      <c r="AX4231" s="129" t="s">
        <v>33</v>
      </c>
      <c r="AY4231" s="106">
        <v>20498</v>
      </c>
      <c r="BD4231" t="s">
        <v>1724</v>
      </c>
      <c r="BE4231" t="s">
        <v>4633</v>
      </c>
      <c r="BF4231" t="s">
        <v>4747</v>
      </c>
      <c r="BH4231" t="str">
        <f t="shared" si="915"/>
        <v/>
      </c>
      <c r="BJ4231" t="str">
        <f t="shared" si="916"/>
        <v>OK</v>
      </c>
      <c r="BK4231" s="130" t="s">
        <v>5302</v>
      </c>
      <c r="BL4231" s="130" t="e">
        <v>#VALUE!</v>
      </c>
      <c r="BM4231" s="131" t="s">
        <v>33</v>
      </c>
      <c r="BN4231" s="131" t="e">
        <v>#VALUE!</v>
      </c>
      <c r="BO4231" t="e">
        <v>#N/A</v>
      </c>
      <c r="BP4231">
        <v>985</v>
      </c>
    </row>
    <row r="4232" spans="1:68" ht="25.2" x14ac:dyDescent="0.3">
      <c r="A4232" s="1"/>
      <c r="B4232" s="47">
        <v>3871</v>
      </c>
      <c r="C4232" s="45">
        <v>1000198</v>
      </c>
      <c r="D4232" s="29"/>
      <c r="E4232" s="29"/>
      <c r="F4232" s="31" t="s">
        <v>3451</v>
      </c>
      <c r="G4232" s="29" t="s">
        <v>47</v>
      </c>
      <c r="H4232" s="29"/>
      <c r="I4232" s="148" t="s">
        <v>33</v>
      </c>
      <c r="J4232" s="147" t="s">
        <v>33</v>
      </c>
      <c r="K4232" s="148" t="e">
        <v>#N/A</v>
      </c>
      <c r="L4232" s="148" t="s">
        <v>32</v>
      </c>
      <c r="M4232" s="147" t="s">
        <v>33</v>
      </c>
      <c r="N4232" s="29" t="str">
        <f t="shared" si="912"/>
        <v/>
      </c>
      <c r="O4232" s="29" t="str">
        <f t="shared" si="913"/>
        <v/>
      </c>
      <c r="P4232" s="29" t="str">
        <f t="shared" si="914"/>
        <v/>
      </c>
      <c r="Q4232" s="29" t="str">
        <f t="shared" si="905"/>
        <v/>
      </c>
      <c r="R4232" s="29" t="str">
        <f t="shared" si="906"/>
        <v/>
      </c>
      <c r="S4232" s="29" t="str">
        <f t="shared" si="907"/>
        <v/>
      </c>
      <c r="T4232" s="29" t="str">
        <f t="shared" si="908"/>
        <v/>
      </c>
      <c r="U4232" s="29"/>
      <c r="V4232" s="29"/>
      <c r="W4232" s="38" t="s">
        <v>3441</v>
      </c>
      <c r="X4232" s="29" t="s">
        <v>158</v>
      </c>
      <c r="Y4232" s="146">
        <v>1527</v>
      </c>
      <c r="Z4232" s="33">
        <v>1955</v>
      </c>
      <c r="AA4232" s="34">
        <f t="shared" si="909"/>
        <v>0.28000000000000003</v>
      </c>
      <c r="AB4232" s="33">
        <f t="shared" si="910"/>
        <v>1955</v>
      </c>
      <c r="AC4232" s="34">
        <f t="shared" si="911"/>
        <v>0.28028840864440074</v>
      </c>
      <c r="AD4232" s="145">
        <f t="shared" si="917"/>
        <v>1629.1669999999999</v>
      </c>
      <c r="AE4232" s="105">
        <v>1272.5</v>
      </c>
      <c r="AF4232" s="34" t="s">
        <v>36</v>
      </c>
      <c r="AG4232" s="34" t="s">
        <v>36</v>
      </c>
      <c r="AH4232" s="34" t="s">
        <v>36</v>
      </c>
      <c r="AI4232" s="29">
        <v>2.0369999999999999</v>
      </c>
      <c r="AJ4232" s="29">
        <v>1.7999999999999999E-2</v>
      </c>
      <c r="AK4232" s="29">
        <v>0</v>
      </c>
      <c r="AL4232" s="29">
        <v>0</v>
      </c>
      <c r="AM4232" s="29" t="s">
        <v>28</v>
      </c>
      <c r="AN4232" s="44" t="s">
        <v>27</v>
      </c>
      <c r="AO4232" s="29" t="s">
        <v>28</v>
      </c>
      <c r="AP4232" s="29">
        <v>4</v>
      </c>
      <c r="AQ4232" s="29">
        <v>1160</v>
      </c>
      <c r="AR4232" s="29">
        <v>220</v>
      </c>
      <c r="AS4232" s="29">
        <v>230</v>
      </c>
      <c r="AT4232" s="29">
        <v>8.1479999999999997</v>
      </c>
      <c r="AU4232" s="144">
        <v>5.8695999999999998E-2</v>
      </c>
      <c r="AV4232" s="36" t="s">
        <v>28</v>
      </c>
      <c r="AW4232" s="102">
        <v>42551</v>
      </c>
      <c r="AX4232" s="129" t="s">
        <v>33</v>
      </c>
      <c r="AY4232" s="106">
        <v>26219</v>
      </c>
      <c r="BD4232" t="s">
        <v>1724</v>
      </c>
      <c r="BE4232" t="s">
        <v>4633</v>
      </c>
      <c r="BF4232" t="s">
        <v>4747</v>
      </c>
      <c r="BH4232" t="str">
        <f t="shared" si="915"/>
        <v/>
      </c>
      <c r="BJ4232" t="str">
        <f t="shared" si="916"/>
        <v>OK</v>
      </c>
      <c r="BK4232" s="130" t="s">
        <v>5302</v>
      </c>
      <c r="BL4232" s="130" t="e">
        <v>#VALUE!</v>
      </c>
      <c r="BM4232" s="131">
        <v>0</v>
      </c>
      <c r="BN4232" s="131" t="e">
        <v>#DIV/0!</v>
      </c>
      <c r="BO4232" t="e">
        <v>#N/A</v>
      </c>
      <c r="BP4232">
        <v>1498</v>
      </c>
    </row>
    <row r="4233" spans="1:68" ht="25.2" x14ac:dyDescent="0.3">
      <c r="A4233" s="1"/>
      <c r="B4233" s="47">
        <v>3872</v>
      </c>
      <c r="C4233" s="45">
        <v>1092381</v>
      </c>
      <c r="D4233" s="29"/>
      <c r="E4233" s="29"/>
      <c r="F4233" s="39" t="s">
        <v>3452</v>
      </c>
      <c r="G4233" s="29" t="s">
        <v>47</v>
      </c>
      <c r="H4233" s="148"/>
      <c r="I4233" s="148" t="s">
        <v>33</v>
      </c>
      <c r="J4233" s="147" t="s">
        <v>33</v>
      </c>
      <c r="K4233" s="148" t="e">
        <v>#N/A</v>
      </c>
      <c r="L4233" s="148" t="s">
        <v>32</v>
      </c>
      <c r="M4233" s="147" t="s">
        <v>33</v>
      </c>
      <c r="N4233" s="29" t="str">
        <f t="shared" si="912"/>
        <v/>
      </c>
      <c r="O4233" s="29" t="str">
        <f t="shared" si="913"/>
        <v/>
      </c>
      <c r="P4233" s="29" t="str">
        <f t="shared" si="914"/>
        <v/>
      </c>
      <c r="Q4233" s="29" t="str">
        <f t="shared" si="905"/>
        <v/>
      </c>
      <c r="R4233" s="29" t="str">
        <f t="shared" si="906"/>
        <v/>
      </c>
      <c r="S4233" s="29" t="str">
        <f t="shared" si="907"/>
        <v/>
      </c>
      <c r="T4233" s="29" t="str">
        <f t="shared" si="908"/>
        <v/>
      </c>
      <c r="U4233" s="29"/>
      <c r="V4233" s="29"/>
      <c r="W4233" s="55" t="s">
        <v>3441</v>
      </c>
      <c r="X4233" s="29" t="s">
        <v>158</v>
      </c>
      <c r="Y4233" s="146">
        <v>3016</v>
      </c>
      <c r="Z4233" s="33">
        <v>3861</v>
      </c>
      <c r="AA4233" s="34">
        <f t="shared" si="909"/>
        <v>0.28000000000000003</v>
      </c>
      <c r="AB4233" s="33">
        <f t="shared" si="910"/>
        <v>3861</v>
      </c>
      <c r="AC4233" s="34">
        <f t="shared" si="911"/>
        <v>0.28017258357726571</v>
      </c>
      <c r="AD4233" s="145">
        <f t="shared" si="917"/>
        <v>3217.5</v>
      </c>
      <c r="AE4233" s="105">
        <v>2513.3330000000001</v>
      </c>
      <c r="AF4233" s="34" t="s">
        <v>36</v>
      </c>
      <c r="AG4233" s="34" t="s">
        <v>36</v>
      </c>
      <c r="AH4233" s="34" t="s">
        <v>36</v>
      </c>
      <c r="AI4233" s="29">
        <v>3.9609999999999999</v>
      </c>
      <c r="AJ4233" s="29">
        <v>3.6060000000000002E-2</v>
      </c>
      <c r="AK4233" s="29">
        <v>0</v>
      </c>
      <c r="AL4233" s="29">
        <v>0</v>
      </c>
      <c r="AM4233" s="29" t="s">
        <v>28</v>
      </c>
      <c r="AN4233" s="44" t="s">
        <v>27</v>
      </c>
      <c r="AO4233" s="29" t="s">
        <v>28</v>
      </c>
      <c r="AP4233" s="29">
        <v>4</v>
      </c>
      <c r="AQ4233" s="29">
        <v>2180</v>
      </c>
      <c r="AR4233" s="29">
        <v>230</v>
      </c>
      <c r="AS4233" s="29">
        <v>240</v>
      </c>
      <c r="AT4233" s="29">
        <v>15.843999999999999</v>
      </c>
      <c r="AU4233" s="144">
        <v>0.120336</v>
      </c>
      <c r="AV4233" s="36" t="s">
        <v>28</v>
      </c>
      <c r="AW4233" s="102">
        <v>43214</v>
      </c>
      <c r="AX4233" s="129" t="s">
        <v>33</v>
      </c>
      <c r="AY4233" s="106">
        <v>16293</v>
      </c>
      <c r="BD4233" t="s">
        <v>1724</v>
      </c>
      <c r="BE4233" t="s">
        <v>4633</v>
      </c>
      <c r="BF4233" t="s">
        <v>4747</v>
      </c>
      <c r="BH4233" t="str">
        <f t="shared" si="915"/>
        <v/>
      </c>
      <c r="BJ4233" t="str">
        <f t="shared" si="916"/>
        <v>OK</v>
      </c>
      <c r="BK4233" s="130" t="s">
        <v>5302</v>
      </c>
      <c r="BL4233" s="130" t="e">
        <v>#VALUE!</v>
      </c>
      <c r="BM4233" s="131">
        <v>0</v>
      </c>
      <c r="BN4233" s="131" t="e">
        <v>#DIV/0!</v>
      </c>
      <c r="BO4233" t="e">
        <v>#N/A</v>
      </c>
      <c r="BP4233">
        <v>988</v>
      </c>
    </row>
    <row r="4234" spans="1:68" ht="25.2" x14ac:dyDescent="0.3">
      <c r="A4234" s="1"/>
      <c r="B4234" s="47">
        <v>3873</v>
      </c>
      <c r="C4234" s="45">
        <v>1000195</v>
      </c>
      <c r="D4234" s="29"/>
      <c r="E4234" s="29"/>
      <c r="F4234" s="39" t="s">
        <v>3453</v>
      </c>
      <c r="G4234" s="29" t="s">
        <v>42</v>
      </c>
      <c r="H4234" s="70" t="s">
        <v>4779</v>
      </c>
      <c r="I4234" s="148" t="s">
        <v>33</v>
      </c>
      <c r="J4234" s="147" t="s">
        <v>33</v>
      </c>
      <c r="K4234" s="148" t="e">
        <v>#N/A</v>
      </c>
      <c r="L4234" s="148" t="s">
        <v>32</v>
      </c>
      <c r="M4234" s="147" t="s">
        <v>33</v>
      </c>
      <c r="N4234" s="29" t="str">
        <f t="shared" si="912"/>
        <v/>
      </c>
      <c r="O4234" s="29" t="str">
        <f t="shared" si="913"/>
        <v/>
      </c>
      <c r="P4234" s="29" t="str">
        <f t="shared" si="914"/>
        <v/>
      </c>
      <c r="Q4234" s="29" t="str">
        <f t="shared" si="905"/>
        <v/>
      </c>
      <c r="R4234" s="29" t="str">
        <f t="shared" si="906"/>
        <v/>
      </c>
      <c r="S4234" s="29" t="str">
        <f t="shared" si="907"/>
        <v/>
      </c>
      <c r="T4234" s="29" t="str">
        <f t="shared" si="908"/>
        <v/>
      </c>
      <c r="U4234" s="29"/>
      <c r="V4234" s="29"/>
      <c r="W4234" s="38" t="s">
        <v>3441</v>
      </c>
      <c r="X4234" s="29" t="s">
        <v>158</v>
      </c>
      <c r="Y4234" s="146">
        <v>4075</v>
      </c>
      <c r="Z4234" s="33">
        <v>5217</v>
      </c>
      <c r="AA4234" s="34">
        <f t="shared" si="909"/>
        <v>0.28000000000000003</v>
      </c>
      <c r="AB4234" s="33">
        <f t="shared" si="910"/>
        <v>5217</v>
      </c>
      <c r="AC4234" s="34">
        <f t="shared" si="911"/>
        <v>0.28024552444127843</v>
      </c>
      <c r="AD4234" s="145">
        <f t="shared" si="917"/>
        <v>4347.5</v>
      </c>
      <c r="AE4234" s="105">
        <v>3395.8330000000001</v>
      </c>
      <c r="AF4234" s="34" t="s">
        <v>36</v>
      </c>
      <c r="AG4234" s="34" t="s">
        <v>36</v>
      </c>
      <c r="AH4234" s="34" t="s">
        <v>36</v>
      </c>
      <c r="AI4234" s="29">
        <v>5.79</v>
      </c>
      <c r="AJ4234" s="29">
        <v>5.1999999999999998E-2</v>
      </c>
      <c r="AK4234" s="29">
        <v>171</v>
      </c>
      <c r="AL4234" s="29">
        <v>0</v>
      </c>
      <c r="AM4234" s="29" t="s">
        <v>28</v>
      </c>
      <c r="AN4234" s="158" t="s">
        <v>28</v>
      </c>
      <c r="AO4234" s="29" t="s">
        <v>28</v>
      </c>
      <c r="AP4234" s="29">
        <v>4</v>
      </c>
      <c r="AQ4234" s="29">
        <v>3160</v>
      </c>
      <c r="AR4234" s="29">
        <v>220</v>
      </c>
      <c r="AS4234" s="29">
        <v>230</v>
      </c>
      <c r="AT4234" s="29">
        <v>23.16</v>
      </c>
      <c r="AU4234" s="144">
        <v>0.15989600000000001</v>
      </c>
      <c r="AV4234" s="36" t="s">
        <v>28</v>
      </c>
      <c r="AW4234" s="102">
        <v>42551</v>
      </c>
      <c r="AX4234" s="129" t="s">
        <v>33</v>
      </c>
      <c r="AY4234" s="106">
        <v>18068</v>
      </c>
      <c r="BD4234" t="s">
        <v>1724</v>
      </c>
      <c r="BE4234" t="s">
        <v>4633</v>
      </c>
      <c r="BF4234" t="s">
        <v>4747</v>
      </c>
      <c r="BH4234" t="str">
        <f t="shared" si="915"/>
        <v>AV</v>
      </c>
      <c r="BJ4234" t="str">
        <f t="shared" si="916"/>
        <v>OK</v>
      </c>
      <c r="BK4234" s="130">
        <v>5217</v>
      </c>
      <c r="BL4234" s="130" t="s">
        <v>37</v>
      </c>
      <c r="BM4234" s="131">
        <v>0</v>
      </c>
      <c r="BN4234" s="131" t="e">
        <v>#DIV/0!</v>
      </c>
      <c r="BO4234">
        <v>5217</v>
      </c>
      <c r="BP4234">
        <v>451</v>
      </c>
    </row>
    <row r="4235" spans="1:68" ht="25.2" x14ac:dyDescent="0.3">
      <c r="A4235" s="1"/>
      <c r="B4235" s="47">
        <v>3874</v>
      </c>
      <c r="C4235" s="45">
        <v>1087215</v>
      </c>
      <c r="D4235" s="29"/>
      <c r="E4235" s="29"/>
      <c r="F4235" s="32" t="s">
        <v>3454</v>
      </c>
      <c r="G4235" s="29" t="s">
        <v>39</v>
      </c>
      <c r="H4235" s="70" t="s">
        <v>4779</v>
      </c>
      <c r="I4235" s="148" t="s">
        <v>33</v>
      </c>
      <c r="J4235" s="147" t="s">
        <v>33</v>
      </c>
      <c r="K4235" s="148" t="e">
        <v>#N/A</v>
      </c>
      <c r="L4235" s="148" t="s">
        <v>32</v>
      </c>
      <c r="M4235" s="147" t="s">
        <v>33</v>
      </c>
      <c r="N4235" s="29" t="str">
        <f t="shared" si="912"/>
        <v/>
      </c>
      <c r="O4235" s="29" t="str">
        <f t="shared" si="913"/>
        <v/>
      </c>
      <c r="P4235" s="29" t="str">
        <f t="shared" si="914"/>
        <v/>
      </c>
      <c r="Q4235" s="29" t="str">
        <f t="shared" si="905"/>
        <v/>
      </c>
      <c r="R4235" s="29" t="str">
        <f t="shared" si="906"/>
        <v/>
      </c>
      <c r="S4235" s="29" t="str">
        <f t="shared" si="907"/>
        <v/>
      </c>
      <c r="T4235" s="29" t="str">
        <f t="shared" si="908"/>
        <v/>
      </c>
      <c r="U4235" s="29"/>
      <c r="V4235" s="29"/>
      <c r="W4235" s="38" t="s">
        <v>3441</v>
      </c>
      <c r="X4235" s="37" t="s">
        <v>158</v>
      </c>
      <c r="Y4235" s="146">
        <v>4581</v>
      </c>
      <c r="Z4235" s="33">
        <v>5864</v>
      </c>
      <c r="AA4235" s="34">
        <f t="shared" si="909"/>
        <v>0.28000000000000003</v>
      </c>
      <c r="AB4235" s="33">
        <f t="shared" si="910"/>
        <v>5864</v>
      </c>
      <c r="AC4235" s="34">
        <f t="shared" si="911"/>
        <v>0.28006994106090383</v>
      </c>
      <c r="AD4235" s="145">
        <f t="shared" si="917"/>
        <v>4886.6670000000004</v>
      </c>
      <c r="AE4235" s="105">
        <v>3817.5</v>
      </c>
      <c r="AF4235" s="34" t="s">
        <v>36</v>
      </c>
      <c r="AG4235" s="34" t="s">
        <v>36</v>
      </c>
      <c r="AH4235" s="34" t="s">
        <v>36</v>
      </c>
      <c r="AI4235" s="29">
        <v>4.32</v>
      </c>
      <c r="AJ4235" s="29">
        <v>3.6999999999999998E-2</v>
      </c>
      <c r="AK4235" s="29">
        <v>0</v>
      </c>
      <c r="AL4235" s="29">
        <v>0</v>
      </c>
      <c r="AM4235" s="29" t="s">
        <v>28</v>
      </c>
      <c r="AN4235" s="158" t="s">
        <v>28</v>
      </c>
      <c r="AO4235" s="29" t="s">
        <v>28</v>
      </c>
      <c r="AP4235" s="29">
        <v>28</v>
      </c>
      <c r="AQ4235" s="29">
        <v>1190</v>
      </c>
      <c r="AR4235" s="29">
        <v>740</v>
      </c>
      <c r="AS4235" s="29">
        <v>1250</v>
      </c>
      <c r="AT4235" s="29">
        <v>120.96</v>
      </c>
      <c r="AU4235" s="144">
        <v>1.1007499999999999</v>
      </c>
      <c r="AV4235" s="36" t="s">
        <v>28</v>
      </c>
      <c r="AW4235" s="102" t="s">
        <v>33</v>
      </c>
      <c r="AX4235" s="129" t="s">
        <v>33</v>
      </c>
      <c r="AY4235" s="106">
        <v>4046</v>
      </c>
      <c r="BD4235" t="s">
        <v>1724</v>
      </c>
      <c r="BE4235" t="s">
        <v>4633</v>
      </c>
      <c r="BF4235" t="s">
        <v>4747</v>
      </c>
      <c r="BH4235" t="str">
        <f t="shared" si="915"/>
        <v/>
      </c>
      <c r="BJ4235" t="str">
        <f t="shared" si="916"/>
        <v>OK</v>
      </c>
      <c r="BK4235" s="130">
        <v>5864</v>
      </c>
      <c r="BL4235" s="130" t="s">
        <v>37</v>
      </c>
      <c r="BM4235" s="131">
        <v>0</v>
      </c>
      <c r="BN4235" s="131" t="e">
        <v>#DIV/0!</v>
      </c>
      <c r="BO4235">
        <v>5864</v>
      </c>
      <c r="BP4235">
        <v>141</v>
      </c>
    </row>
    <row r="4236" spans="1:68" ht="25.2" x14ac:dyDescent="0.3">
      <c r="A4236" s="1"/>
      <c r="B4236" s="47">
        <v>3875</v>
      </c>
      <c r="C4236" s="45">
        <v>1087214</v>
      </c>
      <c r="D4236" s="29"/>
      <c r="E4236" s="29"/>
      <c r="F4236" s="48" t="s">
        <v>3455</v>
      </c>
      <c r="G4236" s="29" t="s">
        <v>39</v>
      </c>
      <c r="H4236" s="70" t="s">
        <v>4779</v>
      </c>
      <c r="I4236" s="148" t="s">
        <v>33</v>
      </c>
      <c r="J4236" s="147" t="s">
        <v>33</v>
      </c>
      <c r="K4236" s="148" t="e">
        <v>#N/A</v>
      </c>
      <c r="L4236" s="148" t="s">
        <v>32</v>
      </c>
      <c r="M4236" s="147" t="s">
        <v>33</v>
      </c>
      <c r="N4236" s="29" t="str">
        <f t="shared" si="912"/>
        <v/>
      </c>
      <c r="O4236" s="29" t="str">
        <f t="shared" si="913"/>
        <v/>
      </c>
      <c r="P4236" s="29" t="str">
        <f t="shared" si="914"/>
        <v/>
      </c>
      <c r="Q4236" s="29" t="str">
        <f t="shared" si="905"/>
        <v/>
      </c>
      <c r="R4236" s="29" t="str">
        <f t="shared" si="906"/>
        <v/>
      </c>
      <c r="S4236" s="29" t="str">
        <f t="shared" si="907"/>
        <v/>
      </c>
      <c r="T4236" s="29" t="str">
        <f t="shared" si="908"/>
        <v/>
      </c>
      <c r="U4236" s="29"/>
      <c r="V4236" s="29"/>
      <c r="W4236" s="38" t="s">
        <v>3441</v>
      </c>
      <c r="X4236" s="37" t="s">
        <v>158</v>
      </c>
      <c r="Y4236" s="146">
        <v>11592</v>
      </c>
      <c r="Z4236" s="33">
        <v>14838</v>
      </c>
      <c r="AA4236" s="34">
        <f t="shared" si="909"/>
        <v>0.28000000000000003</v>
      </c>
      <c r="AB4236" s="33">
        <f t="shared" si="910"/>
        <v>14838</v>
      </c>
      <c r="AC4236" s="34">
        <f t="shared" si="911"/>
        <v>0.28002070393374739</v>
      </c>
      <c r="AD4236" s="145">
        <f t="shared" si="917"/>
        <v>12365</v>
      </c>
      <c r="AE4236" s="105">
        <v>9660</v>
      </c>
      <c r="AF4236" s="34" t="s">
        <v>36</v>
      </c>
      <c r="AG4236" s="34" t="s">
        <v>36</v>
      </c>
      <c r="AH4236" s="34" t="s">
        <v>36</v>
      </c>
      <c r="AI4236" s="29">
        <v>12.32</v>
      </c>
      <c r="AJ4236" s="29">
        <v>0.106</v>
      </c>
      <c r="AK4236" s="29">
        <v>0</v>
      </c>
      <c r="AL4236" s="29">
        <v>0</v>
      </c>
      <c r="AM4236" s="29" t="s">
        <v>28</v>
      </c>
      <c r="AN4236" s="158" t="s">
        <v>28</v>
      </c>
      <c r="AO4236" s="29" t="s">
        <v>28</v>
      </c>
      <c r="AP4236" s="29">
        <v>28</v>
      </c>
      <c r="AQ4236" s="29">
        <v>3190</v>
      </c>
      <c r="AR4236" s="29">
        <v>740</v>
      </c>
      <c r="AS4236" s="29">
        <v>1250</v>
      </c>
      <c r="AT4236" s="29">
        <v>344.96</v>
      </c>
      <c r="AU4236" s="144">
        <v>2.9507500000000002</v>
      </c>
      <c r="AV4236" s="36" t="s">
        <v>28</v>
      </c>
      <c r="AW4236" s="102" t="s">
        <v>33</v>
      </c>
      <c r="AX4236" s="129" t="s">
        <v>33</v>
      </c>
      <c r="AY4236" s="106">
        <v>2464</v>
      </c>
      <c r="BD4236" t="s">
        <v>1724</v>
      </c>
      <c r="BE4236" t="s">
        <v>4633</v>
      </c>
      <c r="BF4236" t="s">
        <v>4747</v>
      </c>
      <c r="BH4236" t="str">
        <f t="shared" si="915"/>
        <v/>
      </c>
      <c r="BJ4236" t="str">
        <f t="shared" si="916"/>
        <v>OK</v>
      </c>
      <c r="BK4236" s="130">
        <v>14838</v>
      </c>
      <c r="BL4236" s="130" t="s">
        <v>37</v>
      </c>
      <c r="BM4236" s="131">
        <v>0</v>
      </c>
      <c r="BN4236" s="131" t="e">
        <v>#DIV/0!</v>
      </c>
      <c r="BO4236">
        <v>14838</v>
      </c>
      <c r="BP4236">
        <v>196</v>
      </c>
    </row>
    <row r="4237" spans="1:68" ht="25.2" x14ac:dyDescent="0.3">
      <c r="A4237" s="1"/>
      <c r="B4237" s="47">
        <v>3876</v>
      </c>
      <c r="C4237" s="45">
        <v>1000232</v>
      </c>
      <c r="D4237" s="29"/>
      <c r="E4237" s="29"/>
      <c r="F4237" s="31" t="s">
        <v>3456</v>
      </c>
      <c r="G4237" s="29" t="s">
        <v>31</v>
      </c>
      <c r="H4237" s="29"/>
      <c r="I4237" s="148" t="s">
        <v>33</v>
      </c>
      <c r="J4237" s="147" t="s">
        <v>33</v>
      </c>
      <c r="K4237" s="148" t="e">
        <v>#N/A</v>
      </c>
      <c r="L4237" s="148" t="s">
        <v>32</v>
      </c>
      <c r="M4237" s="147" t="s">
        <v>33</v>
      </c>
      <c r="N4237" s="29" t="str">
        <f t="shared" si="912"/>
        <v/>
      </c>
      <c r="O4237" s="29" t="str">
        <f t="shared" si="913"/>
        <v/>
      </c>
      <c r="P4237" s="29" t="str">
        <f t="shared" si="914"/>
        <v/>
      </c>
      <c r="Q4237" s="29" t="str">
        <f t="shared" si="905"/>
        <v/>
      </c>
      <c r="R4237" s="29" t="str">
        <f t="shared" si="906"/>
        <v/>
      </c>
      <c r="S4237" s="29" t="str">
        <f t="shared" si="907"/>
        <v/>
      </c>
      <c r="T4237" s="29" t="str">
        <f t="shared" si="908"/>
        <v/>
      </c>
      <c r="U4237" s="29"/>
      <c r="V4237" s="29"/>
      <c r="W4237" s="38" t="s">
        <v>3441</v>
      </c>
      <c r="X4237" s="29" t="s">
        <v>158</v>
      </c>
      <c r="Y4237" s="146">
        <v>240.02</v>
      </c>
      <c r="Z4237" s="33">
        <v>307.22000000000003</v>
      </c>
      <c r="AA4237" s="34">
        <f t="shared" si="909"/>
        <v>0.28000000000000003</v>
      </c>
      <c r="AB4237" s="33">
        <f t="shared" si="910"/>
        <v>307.22000000000003</v>
      </c>
      <c r="AC4237" s="34">
        <f t="shared" si="911"/>
        <v>0.27997620202282808</v>
      </c>
      <c r="AD4237" s="145">
        <f t="shared" si="917"/>
        <v>256.017</v>
      </c>
      <c r="AE4237" s="105">
        <v>200.017</v>
      </c>
      <c r="AF4237" s="34" t="s">
        <v>36</v>
      </c>
      <c r="AG4237" s="34" t="s">
        <v>36</v>
      </c>
      <c r="AH4237" s="34" t="s">
        <v>36</v>
      </c>
      <c r="AI4237" s="29">
        <v>9.2999999999999999E-2</v>
      </c>
      <c r="AJ4237" s="29">
        <v>1.8E-3</v>
      </c>
      <c r="AK4237" s="29">
        <v>0</v>
      </c>
      <c r="AL4237" s="29">
        <v>0</v>
      </c>
      <c r="AM4237" s="29" t="s">
        <v>28</v>
      </c>
      <c r="AN4237" s="44" t="s">
        <v>27</v>
      </c>
      <c r="AO4237" s="29" t="s">
        <v>28</v>
      </c>
      <c r="AP4237" s="29">
        <v>1</v>
      </c>
      <c r="AQ4237" s="29"/>
      <c r="AR4237" s="29"/>
      <c r="AS4237" s="29"/>
      <c r="AT4237" s="29"/>
      <c r="AU4237" s="144"/>
      <c r="AV4237" s="36" t="s">
        <v>28</v>
      </c>
      <c r="AW4237" s="102">
        <v>42551</v>
      </c>
      <c r="AX4237" s="129" t="s">
        <v>33</v>
      </c>
      <c r="AY4237" s="106">
        <v>91</v>
      </c>
      <c r="BD4237" t="s">
        <v>1724</v>
      </c>
      <c r="BE4237" t="s">
        <v>4633</v>
      </c>
      <c r="BF4237" t="s">
        <v>4747</v>
      </c>
      <c r="BH4237" t="str">
        <f t="shared" si="915"/>
        <v/>
      </c>
      <c r="BJ4237" t="str">
        <f t="shared" si="916"/>
        <v>OK</v>
      </c>
      <c r="BK4237" s="130" t="s">
        <v>5302</v>
      </c>
      <c r="BL4237" s="130" t="e">
        <v>#VALUE!</v>
      </c>
      <c r="BM4237" s="131">
        <v>0</v>
      </c>
      <c r="BN4237" s="131" t="e">
        <v>#DIV/0!</v>
      </c>
      <c r="BO4237" t="e">
        <v>#N/A</v>
      </c>
      <c r="BP4237">
        <v>15</v>
      </c>
    </row>
    <row r="4238" spans="1:68" ht="25.2" x14ac:dyDescent="0.3">
      <c r="A4238" s="1"/>
      <c r="B4238" s="47">
        <v>3877</v>
      </c>
      <c r="C4238" s="45">
        <v>1000233</v>
      </c>
      <c r="D4238" s="29"/>
      <c r="E4238" s="29"/>
      <c r="F4238" s="31" t="s">
        <v>3457</v>
      </c>
      <c r="G4238" s="29" t="s">
        <v>47</v>
      </c>
      <c r="H4238" s="29"/>
      <c r="I4238" s="148" t="s">
        <v>33</v>
      </c>
      <c r="J4238" s="147" t="s">
        <v>33</v>
      </c>
      <c r="K4238" s="148" t="e">
        <v>#N/A</v>
      </c>
      <c r="L4238" s="148" t="s">
        <v>32</v>
      </c>
      <c r="M4238" s="147">
        <v>42551</v>
      </c>
      <c r="N4238" s="29" t="str">
        <f t="shared" si="912"/>
        <v/>
      </c>
      <c r="O4238" s="29" t="str">
        <f t="shared" si="913"/>
        <v/>
      </c>
      <c r="P4238" s="29" t="str">
        <f t="shared" si="914"/>
        <v/>
      </c>
      <c r="Q4238" s="29" t="str">
        <f t="shared" si="905"/>
        <v/>
      </c>
      <c r="R4238" s="29" t="str">
        <f t="shared" si="906"/>
        <v/>
      </c>
      <c r="S4238" s="29" t="str">
        <f t="shared" si="907"/>
        <v/>
      </c>
      <c r="T4238" s="29" t="str">
        <f t="shared" si="908"/>
        <v/>
      </c>
      <c r="U4238" s="29"/>
      <c r="V4238" s="29"/>
      <c r="W4238" s="38" t="s">
        <v>3441</v>
      </c>
      <c r="X4238" s="29" t="s">
        <v>158</v>
      </c>
      <c r="Y4238" s="146">
        <v>393.02</v>
      </c>
      <c r="Z4238" s="33">
        <v>503</v>
      </c>
      <c r="AA4238" s="34">
        <f t="shared" si="909"/>
        <v>0.28000000000000003</v>
      </c>
      <c r="AB4238" s="33">
        <f t="shared" si="910"/>
        <v>503</v>
      </c>
      <c r="AC4238" s="34">
        <f t="shared" si="911"/>
        <v>0.27983280257208015</v>
      </c>
      <c r="AD4238" s="145">
        <f t="shared" si="917"/>
        <v>419.16699999999997</v>
      </c>
      <c r="AE4238" s="105">
        <v>327.517</v>
      </c>
      <c r="AF4238" s="34" t="s">
        <v>36</v>
      </c>
      <c r="AG4238" s="34" t="s">
        <v>36</v>
      </c>
      <c r="AH4238" s="34" t="s">
        <v>36</v>
      </c>
      <c r="AI4238" s="29">
        <v>0.217</v>
      </c>
      <c r="AJ4238" s="29">
        <v>3.6099999999999999E-3</v>
      </c>
      <c r="AK4238" s="29">
        <v>0</v>
      </c>
      <c r="AL4238" s="29">
        <v>0</v>
      </c>
      <c r="AM4238" s="29" t="s">
        <v>28</v>
      </c>
      <c r="AN4238" s="44" t="s">
        <v>27</v>
      </c>
      <c r="AO4238" s="29" t="s">
        <v>28</v>
      </c>
      <c r="AP4238" s="29">
        <v>1</v>
      </c>
      <c r="AQ4238" s="29"/>
      <c r="AR4238" s="29"/>
      <c r="AS4238" s="29"/>
      <c r="AT4238" s="29"/>
      <c r="AU4238" s="144"/>
      <c r="AV4238" s="36" t="s">
        <v>28</v>
      </c>
      <c r="AW4238" s="102">
        <v>42551</v>
      </c>
      <c r="AX4238" s="129" t="s">
        <v>33</v>
      </c>
      <c r="AY4238" s="106">
        <v>10610</v>
      </c>
      <c r="BD4238" t="s">
        <v>1724</v>
      </c>
      <c r="BE4238" t="s">
        <v>4633</v>
      </c>
      <c r="BF4238" t="s">
        <v>4747</v>
      </c>
      <c r="BH4238" t="str">
        <f t="shared" si="915"/>
        <v/>
      </c>
      <c r="BJ4238" t="str">
        <f t="shared" si="916"/>
        <v>OK</v>
      </c>
      <c r="BK4238" s="130" t="s">
        <v>5302</v>
      </c>
      <c r="BL4238" s="130" t="e">
        <v>#VALUE!</v>
      </c>
      <c r="BM4238" s="131" t="s">
        <v>33</v>
      </c>
      <c r="BN4238" s="131" t="e">
        <v>#VALUE!</v>
      </c>
      <c r="BO4238" t="e">
        <v>#N/A</v>
      </c>
      <c r="BP4238">
        <v>436</v>
      </c>
    </row>
    <row r="4239" spans="1:68" ht="25.2" x14ac:dyDescent="0.3">
      <c r="A4239" s="1"/>
      <c r="B4239" s="47">
        <v>3878</v>
      </c>
      <c r="C4239" s="45">
        <v>1000234</v>
      </c>
      <c r="D4239" s="29"/>
      <c r="E4239" s="29"/>
      <c r="F4239" s="31" t="s">
        <v>3458</v>
      </c>
      <c r="G4239" s="29" t="s">
        <v>31</v>
      </c>
      <c r="H4239" s="29"/>
      <c r="I4239" s="148" t="s">
        <v>33</v>
      </c>
      <c r="J4239" s="147" t="s">
        <v>33</v>
      </c>
      <c r="K4239" s="148" t="e">
        <v>#N/A</v>
      </c>
      <c r="L4239" s="148" t="s">
        <v>32</v>
      </c>
      <c r="M4239" s="147">
        <v>42551</v>
      </c>
      <c r="N4239" s="29" t="str">
        <f t="shared" si="912"/>
        <v/>
      </c>
      <c r="O4239" s="29" t="str">
        <f t="shared" si="913"/>
        <v/>
      </c>
      <c r="P4239" s="29" t="str">
        <f t="shared" si="914"/>
        <v/>
      </c>
      <c r="Q4239" s="29" t="str">
        <f t="shared" si="905"/>
        <v/>
      </c>
      <c r="R4239" s="29" t="str">
        <f t="shared" si="906"/>
        <v/>
      </c>
      <c r="S4239" s="29" t="str">
        <f t="shared" si="907"/>
        <v/>
      </c>
      <c r="T4239" s="29" t="str">
        <f t="shared" si="908"/>
        <v/>
      </c>
      <c r="U4239" s="29"/>
      <c r="V4239" s="29"/>
      <c r="W4239" s="38" t="s">
        <v>3441</v>
      </c>
      <c r="X4239" s="29" t="s">
        <v>158</v>
      </c>
      <c r="Y4239" s="146">
        <v>517</v>
      </c>
      <c r="Z4239" s="33">
        <v>662</v>
      </c>
      <c r="AA4239" s="34">
        <f t="shared" si="909"/>
        <v>0.28000000000000003</v>
      </c>
      <c r="AB4239" s="33">
        <f t="shared" si="910"/>
        <v>662</v>
      </c>
      <c r="AC4239" s="34">
        <f t="shared" si="911"/>
        <v>0.28046598101816711</v>
      </c>
      <c r="AD4239" s="145">
        <f t="shared" si="917"/>
        <v>551.66700000000003</v>
      </c>
      <c r="AE4239" s="105">
        <v>430.83300000000003</v>
      </c>
      <c r="AF4239" s="34" t="s">
        <v>36</v>
      </c>
      <c r="AG4239" s="34" t="s">
        <v>36</v>
      </c>
      <c r="AH4239" s="34" t="s">
        <v>36</v>
      </c>
      <c r="AI4239" s="29">
        <v>0.23100000000000001</v>
      </c>
      <c r="AJ4239" s="29">
        <v>3.6099999999999999E-3</v>
      </c>
      <c r="AK4239" s="29">
        <v>0</v>
      </c>
      <c r="AL4239" s="29">
        <v>0</v>
      </c>
      <c r="AM4239" s="29" t="s">
        <v>28</v>
      </c>
      <c r="AN4239" s="44" t="s">
        <v>27</v>
      </c>
      <c r="AO4239" s="29" t="s">
        <v>28</v>
      </c>
      <c r="AP4239" s="29">
        <v>1</v>
      </c>
      <c r="AQ4239" s="29"/>
      <c r="AR4239" s="29"/>
      <c r="AS4239" s="29"/>
      <c r="AT4239" s="29"/>
      <c r="AU4239" s="144"/>
      <c r="AV4239" s="36" t="s">
        <v>28</v>
      </c>
      <c r="AW4239" s="102">
        <v>42551</v>
      </c>
      <c r="AX4239" s="129" t="s">
        <v>33</v>
      </c>
      <c r="AY4239" s="106">
        <v>233</v>
      </c>
      <c r="BD4239" t="s">
        <v>1724</v>
      </c>
      <c r="BE4239" t="s">
        <v>4633</v>
      </c>
      <c r="BF4239" t="s">
        <v>4747</v>
      </c>
      <c r="BH4239" t="str">
        <f t="shared" si="915"/>
        <v/>
      </c>
      <c r="BJ4239" t="str">
        <f t="shared" si="916"/>
        <v>OK</v>
      </c>
      <c r="BK4239" s="130" t="s">
        <v>5302</v>
      </c>
      <c r="BL4239" s="130" t="e">
        <v>#VALUE!</v>
      </c>
      <c r="BM4239" s="131">
        <v>0</v>
      </c>
      <c r="BN4239" s="131" t="e">
        <v>#DIV/0!</v>
      </c>
      <c r="BO4239" t="e">
        <v>#N/A</v>
      </c>
      <c r="BP4239">
        <v>0</v>
      </c>
    </row>
    <row r="4240" spans="1:68" ht="25.2" x14ac:dyDescent="0.3">
      <c r="A4240" s="1"/>
      <c r="B4240" s="47">
        <v>3879</v>
      </c>
      <c r="C4240" s="45">
        <v>1087224</v>
      </c>
      <c r="D4240" s="29"/>
      <c r="E4240" s="29"/>
      <c r="F4240" s="32" t="s">
        <v>3459</v>
      </c>
      <c r="G4240" s="29" t="s">
        <v>31</v>
      </c>
      <c r="H4240" s="29"/>
      <c r="I4240" s="148" t="s">
        <v>33</v>
      </c>
      <c r="J4240" s="147" t="s">
        <v>33</v>
      </c>
      <c r="K4240" s="148" t="e">
        <v>#N/A</v>
      </c>
      <c r="L4240" s="148" t="s">
        <v>32</v>
      </c>
      <c r="M4240" s="147">
        <v>42551</v>
      </c>
      <c r="N4240" s="29" t="str">
        <f t="shared" si="912"/>
        <v/>
      </c>
      <c r="O4240" s="29" t="str">
        <f t="shared" si="913"/>
        <v/>
      </c>
      <c r="P4240" s="29" t="str">
        <f t="shared" si="914"/>
        <v/>
      </c>
      <c r="Q4240" s="29" t="str">
        <f t="shared" si="905"/>
        <v/>
      </c>
      <c r="R4240" s="29" t="str">
        <f t="shared" si="906"/>
        <v/>
      </c>
      <c r="S4240" s="29" t="str">
        <f t="shared" si="907"/>
        <v/>
      </c>
      <c r="T4240" s="29" t="str">
        <f t="shared" si="908"/>
        <v/>
      </c>
      <c r="U4240" s="29"/>
      <c r="V4240" s="29"/>
      <c r="W4240" s="38" t="s">
        <v>3441</v>
      </c>
      <c r="X4240" s="37" t="s">
        <v>158</v>
      </c>
      <c r="Y4240" s="146">
        <v>1743</v>
      </c>
      <c r="Z4240" s="33">
        <v>2231</v>
      </c>
      <c r="AA4240" s="34">
        <f t="shared" si="909"/>
        <v>0.28000000000000003</v>
      </c>
      <c r="AB4240" s="33">
        <f t="shared" si="910"/>
        <v>2231</v>
      </c>
      <c r="AC4240" s="34">
        <f t="shared" si="911"/>
        <v>0.27997728055077448</v>
      </c>
      <c r="AD4240" s="145">
        <f t="shared" si="917"/>
        <v>1859.1669999999999</v>
      </c>
      <c r="AE4240" s="105">
        <v>1452.5</v>
      </c>
      <c r="AF4240" s="34" t="s">
        <v>36</v>
      </c>
      <c r="AG4240" s="34" t="s">
        <v>36</v>
      </c>
      <c r="AH4240" s="34" t="s">
        <v>36</v>
      </c>
      <c r="AI4240" s="29">
        <v>0.752</v>
      </c>
      <c r="AJ4240" s="29">
        <v>4.7099999999999998E-3</v>
      </c>
      <c r="AK4240" s="29">
        <v>0</v>
      </c>
      <c r="AL4240" s="29">
        <v>0</v>
      </c>
      <c r="AM4240" s="29" t="s">
        <v>28</v>
      </c>
      <c r="AN4240" s="44" t="s">
        <v>27</v>
      </c>
      <c r="AO4240" s="29" t="s">
        <v>28</v>
      </c>
      <c r="AP4240" s="29">
        <v>1</v>
      </c>
      <c r="AQ4240" s="29"/>
      <c r="AR4240" s="29"/>
      <c r="AS4240" s="29"/>
      <c r="AT4240" s="29"/>
      <c r="AU4240" s="144"/>
      <c r="AV4240" s="36" t="s">
        <v>28</v>
      </c>
      <c r="AW4240" s="102" t="s">
        <v>33</v>
      </c>
      <c r="AX4240" s="129" t="s">
        <v>33</v>
      </c>
      <c r="AY4240" s="106">
        <v>199</v>
      </c>
      <c r="BD4240" t="s">
        <v>1724</v>
      </c>
      <c r="BE4240" t="s">
        <v>4633</v>
      </c>
      <c r="BF4240" t="s">
        <v>4747</v>
      </c>
      <c r="BH4240" t="str">
        <f t="shared" si="915"/>
        <v/>
      </c>
      <c r="BJ4240" t="str">
        <f t="shared" si="916"/>
        <v>OK</v>
      </c>
      <c r="BK4240" s="130" t="s">
        <v>5302</v>
      </c>
      <c r="BL4240" s="130" t="e">
        <v>#VALUE!</v>
      </c>
      <c r="BM4240" s="131">
        <v>0</v>
      </c>
      <c r="BN4240" s="131" t="e">
        <v>#DIV/0!</v>
      </c>
      <c r="BO4240" t="e">
        <v>#N/A</v>
      </c>
      <c r="BP4240">
        <v>30</v>
      </c>
    </row>
    <row r="4241" spans="1:68" ht="25.2" x14ac:dyDescent="0.3">
      <c r="A4241" s="1"/>
      <c r="B4241" s="47">
        <v>3880</v>
      </c>
      <c r="C4241" s="45">
        <v>1000226</v>
      </c>
      <c r="D4241" s="29"/>
      <c r="E4241" s="29"/>
      <c r="F4241" s="31" t="s">
        <v>3460</v>
      </c>
      <c r="G4241" s="29" t="s">
        <v>47</v>
      </c>
      <c r="H4241" s="29"/>
      <c r="I4241" s="148" t="s">
        <v>33</v>
      </c>
      <c r="J4241" s="147" t="s">
        <v>33</v>
      </c>
      <c r="K4241" s="148" t="e">
        <v>#N/A</v>
      </c>
      <c r="L4241" s="148" t="s">
        <v>32</v>
      </c>
      <c r="M4241" s="147">
        <v>42551</v>
      </c>
      <c r="N4241" s="29" t="str">
        <f t="shared" si="912"/>
        <v/>
      </c>
      <c r="O4241" s="29" t="str">
        <f t="shared" si="913"/>
        <v/>
      </c>
      <c r="P4241" s="29" t="str">
        <f t="shared" si="914"/>
        <v/>
      </c>
      <c r="Q4241" s="29" t="str">
        <f t="shared" si="905"/>
        <v/>
      </c>
      <c r="R4241" s="29" t="str">
        <f t="shared" si="906"/>
        <v/>
      </c>
      <c r="S4241" s="29" t="str">
        <f t="shared" si="907"/>
        <v/>
      </c>
      <c r="T4241" s="29" t="str">
        <f t="shared" si="908"/>
        <v/>
      </c>
      <c r="U4241" s="29"/>
      <c r="V4241" s="29"/>
      <c r="W4241" s="38" t="s">
        <v>3441</v>
      </c>
      <c r="X4241" s="29" t="s">
        <v>158</v>
      </c>
      <c r="Y4241" s="146">
        <v>258.18</v>
      </c>
      <c r="Z4241" s="33">
        <v>330.47</v>
      </c>
      <c r="AA4241" s="34">
        <f t="shared" si="909"/>
        <v>0.28000000000000003</v>
      </c>
      <c r="AB4241" s="33">
        <f t="shared" si="910"/>
        <v>330.47</v>
      </c>
      <c r="AC4241" s="34">
        <f t="shared" si="911"/>
        <v>0.27999999999999997</v>
      </c>
      <c r="AD4241" s="145">
        <f t="shared" si="917"/>
        <v>275.392</v>
      </c>
      <c r="AE4241" s="105">
        <v>215.15</v>
      </c>
      <c r="AF4241" s="34" t="s">
        <v>36</v>
      </c>
      <c r="AG4241" s="34" t="s">
        <v>36</v>
      </c>
      <c r="AH4241" s="34" t="s">
        <v>36</v>
      </c>
      <c r="AI4241" s="29">
        <v>5.5E-2</v>
      </c>
      <c r="AJ4241" s="29">
        <v>8.9999999999999998E-4</v>
      </c>
      <c r="AK4241" s="29">
        <v>0</v>
      </c>
      <c r="AL4241" s="29">
        <v>0</v>
      </c>
      <c r="AM4241" s="29" t="s">
        <v>28</v>
      </c>
      <c r="AN4241" s="44" t="s">
        <v>27</v>
      </c>
      <c r="AO4241" s="29" t="s">
        <v>28</v>
      </c>
      <c r="AP4241" s="29">
        <v>1</v>
      </c>
      <c r="AQ4241" s="29"/>
      <c r="AR4241" s="29"/>
      <c r="AS4241" s="29"/>
      <c r="AT4241" s="29"/>
      <c r="AU4241" s="144"/>
      <c r="AV4241" s="36" t="s">
        <v>28</v>
      </c>
      <c r="AW4241" s="102">
        <v>42551</v>
      </c>
      <c r="AX4241" s="129" t="s">
        <v>33</v>
      </c>
      <c r="AY4241" s="106">
        <v>1561</v>
      </c>
      <c r="BD4241" t="s">
        <v>1724</v>
      </c>
      <c r="BE4241" t="s">
        <v>4633</v>
      </c>
      <c r="BF4241" t="s">
        <v>4747</v>
      </c>
      <c r="BH4241" t="str">
        <f t="shared" si="915"/>
        <v/>
      </c>
      <c r="BJ4241" t="str">
        <f t="shared" si="916"/>
        <v>OK</v>
      </c>
      <c r="BK4241" s="130" t="s">
        <v>5302</v>
      </c>
      <c r="BL4241" s="130" t="e">
        <v>#VALUE!</v>
      </c>
      <c r="BM4241" s="131">
        <v>0</v>
      </c>
      <c r="BN4241" s="131" t="e">
        <v>#DIV/0!</v>
      </c>
      <c r="BO4241" t="e">
        <v>#N/A</v>
      </c>
      <c r="BP4241">
        <v>178</v>
      </c>
    </row>
    <row r="4242" spans="1:68" ht="25.2" x14ac:dyDescent="0.3">
      <c r="A4242" s="1"/>
      <c r="B4242" s="47">
        <v>3881</v>
      </c>
      <c r="C4242" s="45">
        <v>1000227</v>
      </c>
      <c r="D4242" s="29"/>
      <c r="E4242" s="29"/>
      <c r="F4242" s="31" t="s">
        <v>3461</v>
      </c>
      <c r="G4242" s="29" t="s">
        <v>31</v>
      </c>
      <c r="H4242" s="29"/>
      <c r="I4242" s="148" t="s">
        <v>33</v>
      </c>
      <c r="J4242" s="147" t="s">
        <v>33</v>
      </c>
      <c r="K4242" s="148" t="e">
        <v>#N/A</v>
      </c>
      <c r="L4242" s="148" t="s">
        <v>32</v>
      </c>
      <c r="M4242" s="147">
        <v>42551</v>
      </c>
      <c r="N4242" s="29" t="str">
        <f t="shared" si="912"/>
        <v/>
      </c>
      <c r="O4242" s="29" t="str">
        <f t="shared" si="913"/>
        <v/>
      </c>
      <c r="P4242" s="29" t="str">
        <f t="shared" si="914"/>
        <v/>
      </c>
      <c r="Q4242" s="29" t="str">
        <f t="shared" si="905"/>
        <v/>
      </c>
      <c r="R4242" s="29" t="str">
        <f t="shared" si="906"/>
        <v/>
      </c>
      <c r="S4242" s="29" t="str">
        <f t="shared" si="907"/>
        <v/>
      </c>
      <c r="T4242" s="29" t="str">
        <f t="shared" si="908"/>
        <v/>
      </c>
      <c r="U4242" s="29"/>
      <c r="V4242" s="29"/>
      <c r="W4242" s="38" t="s">
        <v>3441</v>
      </c>
      <c r="X4242" s="29" t="s">
        <v>158</v>
      </c>
      <c r="Y4242" s="146">
        <v>721</v>
      </c>
      <c r="Z4242" s="33">
        <v>923</v>
      </c>
      <c r="AA4242" s="34">
        <f t="shared" si="909"/>
        <v>0.28000000000000003</v>
      </c>
      <c r="AB4242" s="33">
        <f t="shared" si="910"/>
        <v>923</v>
      </c>
      <c r="AC4242" s="34">
        <f t="shared" si="911"/>
        <v>0.28016770050912659</v>
      </c>
      <c r="AD4242" s="145">
        <f t="shared" si="917"/>
        <v>769.16700000000003</v>
      </c>
      <c r="AE4242" s="105">
        <v>600.83299999999997</v>
      </c>
      <c r="AF4242" s="34" t="s">
        <v>36</v>
      </c>
      <c r="AG4242" s="34" t="s">
        <v>36</v>
      </c>
      <c r="AH4242" s="34" t="s">
        <v>36</v>
      </c>
      <c r="AI4242" s="29">
        <v>0.11700000000000001</v>
      </c>
      <c r="AJ4242" s="29">
        <v>2.0999999999999999E-3</v>
      </c>
      <c r="AK4242" s="29">
        <v>0</v>
      </c>
      <c r="AL4242" s="29">
        <v>0</v>
      </c>
      <c r="AM4242" s="29" t="s">
        <v>28</v>
      </c>
      <c r="AN4242" s="44" t="s">
        <v>27</v>
      </c>
      <c r="AO4242" s="29" t="s">
        <v>28</v>
      </c>
      <c r="AP4242" s="29">
        <v>1</v>
      </c>
      <c r="AQ4242" s="29"/>
      <c r="AR4242" s="29"/>
      <c r="AS4242" s="29"/>
      <c r="AT4242" s="29"/>
      <c r="AU4242" s="144"/>
      <c r="AV4242" s="36" t="s">
        <v>28</v>
      </c>
      <c r="AW4242" s="102">
        <v>42551</v>
      </c>
      <c r="AX4242" s="129" t="s">
        <v>33</v>
      </c>
      <c r="AY4242" s="106">
        <v>32</v>
      </c>
      <c r="BD4242" t="s">
        <v>1724</v>
      </c>
      <c r="BE4242" t="s">
        <v>4633</v>
      </c>
      <c r="BF4242" t="s">
        <v>4747</v>
      </c>
      <c r="BH4242" t="str">
        <f t="shared" si="915"/>
        <v/>
      </c>
      <c r="BJ4242" t="str">
        <f t="shared" si="916"/>
        <v>OK</v>
      </c>
      <c r="BK4242" s="130" t="s">
        <v>5302</v>
      </c>
      <c r="BL4242" s="130" t="e">
        <v>#VALUE!</v>
      </c>
      <c r="BM4242" s="131">
        <v>0</v>
      </c>
      <c r="BN4242" s="131" t="e">
        <v>#DIV/0!</v>
      </c>
      <c r="BO4242" t="e">
        <v>#N/A</v>
      </c>
      <c r="BP4242">
        <v>0</v>
      </c>
    </row>
    <row r="4243" spans="1:68" ht="25.2" x14ac:dyDescent="0.3">
      <c r="A4243" s="1"/>
      <c r="B4243" s="47">
        <v>3882</v>
      </c>
      <c r="C4243" s="45">
        <v>1122299</v>
      </c>
      <c r="D4243" s="29">
        <v>1000228</v>
      </c>
      <c r="E4243" s="29"/>
      <c r="F4243" s="31" t="s">
        <v>3462</v>
      </c>
      <c r="G4243" s="29" t="s">
        <v>47</v>
      </c>
      <c r="H4243" s="70" t="s">
        <v>4779</v>
      </c>
      <c r="I4243" s="148"/>
      <c r="J4243" s="147"/>
      <c r="K4243" s="148" t="e">
        <v>#N/A</v>
      </c>
      <c r="L4243" s="148"/>
      <c r="M4243" s="147"/>
      <c r="N4243" s="29">
        <f t="shared" si="912"/>
        <v>1000228</v>
      </c>
      <c r="O4243" s="29" t="str">
        <f t="shared" si="913"/>
        <v/>
      </c>
      <c r="P4243" s="29" t="str">
        <f t="shared" si="914"/>
        <v/>
      </c>
      <c r="Q4243" s="29" t="str">
        <f t="shared" ref="Q4243:Q4306" si="918">IF(IFERROR(MID($U4243,1,7)+0,"")&lt;1130000,"",IFERROR(MID($U4243,1,7)+0,""))</f>
        <v/>
      </c>
      <c r="R4243" s="29" t="str">
        <f t="shared" ref="R4243:R4306" si="919">IF(IFERROR(MID($U4243,10,7)+0,"")&lt;1130000,"",IFERROR(MID($U4243,10,7)+0,""))</f>
        <v/>
      </c>
      <c r="S4243" s="29" t="str">
        <f t="shared" ref="S4243:S4306" si="920">IF(IFERROR(MID($U4243,19,7)+0,"")&lt;1130000,"",IFERROR(MID($U4243,19,7)+0,""))</f>
        <v/>
      </c>
      <c r="T4243" s="29" t="str">
        <f t="shared" ref="T4243:T4306" si="921">IF(Q4243="","",IF(R4243="",Q4243,Q4243&amp;", "&amp;R4243))</f>
        <v/>
      </c>
      <c r="U4243" s="29"/>
      <c r="V4243" s="29"/>
      <c r="W4243" s="38" t="s">
        <v>3441</v>
      </c>
      <c r="X4243" s="29" t="s">
        <v>158</v>
      </c>
      <c r="Y4243" s="146">
        <v>721</v>
      </c>
      <c r="Z4243" s="33">
        <v>923</v>
      </c>
      <c r="AA4243" s="34">
        <f t="shared" si="909"/>
        <v>0.28000000000000003</v>
      </c>
      <c r="AB4243" s="33">
        <f t="shared" si="910"/>
        <v>923</v>
      </c>
      <c r="AC4243" s="34">
        <f t="shared" si="911"/>
        <v>0.28016770050912659</v>
      </c>
      <c r="AD4243" s="145">
        <f t="shared" si="917"/>
        <v>769.16700000000003</v>
      </c>
      <c r="AE4243" s="105">
        <v>600.83299999999997</v>
      </c>
      <c r="AF4243" s="34" t="s">
        <v>93</v>
      </c>
      <c r="AG4243" s="34" t="s">
        <v>93</v>
      </c>
      <c r="AH4243" s="34" t="s">
        <v>93</v>
      </c>
      <c r="AI4243" s="29">
        <v>0.28499999999999998</v>
      </c>
      <c r="AJ4243" s="29">
        <v>4.1999999999999997E-3</v>
      </c>
      <c r="AK4243" s="29">
        <v>48</v>
      </c>
      <c r="AL4243" s="29">
        <v>0</v>
      </c>
      <c r="AM4243" s="29" t="s">
        <v>28</v>
      </c>
      <c r="AN4243" s="158" t="s">
        <v>28</v>
      </c>
      <c r="AO4243" s="29" t="s">
        <v>28</v>
      </c>
      <c r="AP4243" s="29">
        <v>1</v>
      </c>
      <c r="AQ4243" s="29"/>
      <c r="AR4243" s="29"/>
      <c r="AS4243" s="29"/>
      <c r="AT4243" s="29"/>
      <c r="AU4243" s="144"/>
      <c r="AV4243" s="36" t="s">
        <v>28</v>
      </c>
      <c r="AW4243" s="102">
        <v>44522</v>
      </c>
      <c r="AX4243" s="129" t="s">
        <v>33</v>
      </c>
      <c r="AY4243" s="106">
        <v>2</v>
      </c>
      <c r="BD4243" t="s">
        <v>1724</v>
      </c>
      <c r="BE4243">
        <v>0</v>
      </c>
      <c r="BF4243" t="s">
        <v>4747</v>
      </c>
      <c r="BH4243" t="str">
        <f t="shared" si="915"/>
        <v>AV</v>
      </c>
      <c r="BJ4243" t="str">
        <f t="shared" si="916"/>
        <v>OK</v>
      </c>
      <c r="BK4243" s="130">
        <v>923</v>
      </c>
      <c r="BL4243" s="130" t="s">
        <v>37</v>
      </c>
      <c r="BM4243" s="131">
        <v>923</v>
      </c>
      <c r="BN4243" s="131" t="s">
        <v>37</v>
      </c>
      <c r="BO4243">
        <v>923</v>
      </c>
      <c r="BP4243">
        <v>2</v>
      </c>
    </row>
    <row r="4244" spans="1:68" ht="25.2" x14ac:dyDescent="0.3">
      <c r="A4244" s="1"/>
      <c r="B4244" s="47">
        <v>3883</v>
      </c>
      <c r="C4244" s="45">
        <v>1000228</v>
      </c>
      <c r="D4244" s="29"/>
      <c r="E4244" s="29"/>
      <c r="F4244" s="31" t="s">
        <v>4320</v>
      </c>
      <c r="G4244" s="29" t="s">
        <v>58</v>
      </c>
      <c r="H4244" s="70" t="s">
        <v>4313</v>
      </c>
      <c r="I4244" s="148" t="s">
        <v>33</v>
      </c>
      <c r="J4244" s="147" t="s">
        <v>33</v>
      </c>
      <c r="K4244" s="148" t="e">
        <v>#N/A</v>
      </c>
      <c r="L4244" s="148" t="s">
        <v>32</v>
      </c>
      <c r="M4244" s="147">
        <v>42551</v>
      </c>
      <c r="N4244" s="29" t="str">
        <f t="shared" si="912"/>
        <v/>
      </c>
      <c r="O4244" s="29" t="str">
        <f t="shared" si="913"/>
        <v/>
      </c>
      <c r="P4244" s="29" t="str">
        <f t="shared" si="914"/>
        <v/>
      </c>
      <c r="Q4244" s="29" t="str">
        <f t="shared" si="918"/>
        <v/>
      </c>
      <c r="R4244" s="29" t="str">
        <f t="shared" si="919"/>
        <v/>
      </c>
      <c r="S4244" s="29" t="str">
        <f t="shared" si="920"/>
        <v/>
      </c>
      <c r="T4244" s="29" t="str">
        <f t="shared" si="921"/>
        <v/>
      </c>
      <c r="U4244" s="29">
        <v>1122299</v>
      </c>
      <c r="V4244" s="29"/>
      <c r="W4244" s="38" t="s">
        <v>3441</v>
      </c>
      <c r="X4244" s="29" t="s">
        <v>158</v>
      </c>
      <c r="Y4244" s="146">
        <v>721</v>
      </c>
      <c r="Z4244" s="33">
        <v>923</v>
      </c>
      <c r="AA4244" s="34">
        <f t="shared" si="909"/>
        <v>0.28000000000000003</v>
      </c>
      <c r="AB4244" s="33">
        <f t="shared" si="910"/>
        <v>923</v>
      </c>
      <c r="AC4244" s="34">
        <f t="shared" si="911"/>
        <v>0.28016770050912659</v>
      </c>
      <c r="AD4244" s="145">
        <f t="shared" si="917"/>
        <v>769.16700000000003</v>
      </c>
      <c r="AE4244" s="105">
        <v>600.83299999999997</v>
      </c>
      <c r="AF4244" s="34" t="s">
        <v>70</v>
      </c>
      <c r="AG4244" s="34" t="s">
        <v>70</v>
      </c>
      <c r="AH4244" s="34" t="s">
        <v>70</v>
      </c>
      <c r="AI4244" s="29">
        <v>0.28499999999999998</v>
      </c>
      <c r="AJ4244" s="29">
        <v>4.1999999999999997E-3</v>
      </c>
      <c r="AK4244" s="29">
        <v>0</v>
      </c>
      <c r="AL4244" s="29">
        <v>0</v>
      </c>
      <c r="AM4244" s="29" t="s">
        <v>28</v>
      </c>
      <c r="AN4244" s="44" t="s">
        <v>27</v>
      </c>
      <c r="AO4244" s="29" t="s">
        <v>28</v>
      </c>
      <c r="AP4244" s="29">
        <v>1</v>
      </c>
      <c r="AQ4244" s="29"/>
      <c r="AR4244" s="29"/>
      <c r="AS4244" s="29"/>
      <c r="AT4244" s="29"/>
      <c r="AU4244" s="144"/>
      <c r="AV4244" s="36" t="s">
        <v>28</v>
      </c>
      <c r="AW4244" s="102">
        <v>42551</v>
      </c>
      <c r="AX4244" s="129" t="s">
        <v>33</v>
      </c>
      <c r="AY4244" s="106">
        <v>3989</v>
      </c>
      <c r="BD4244" t="s">
        <v>1724</v>
      </c>
      <c r="BE4244" t="s">
        <v>4633</v>
      </c>
      <c r="BF4244" t="s">
        <v>4747</v>
      </c>
      <c r="BH4244" t="str">
        <f t="shared" si="915"/>
        <v/>
      </c>
      <c r="BJ4244" t="str">
        <f t="shared" si="916"/>
        <v>OK</v>
      </c>
      <c r="BK4244" s="130" t="s">
        <v>5302</v>
      </c>
      <c r="BL4244" s="130" t="e">
        <v>#VALUE!</v>
      </c>
      <c r="BM4244" s="131">
        <v>0</v>
      </c>
      <c r="BN4244" s="131" t="e">
        <v>#DIV/0!</v>
      </c>
      <c r="BO4244" t="e">
        <v>#N/A</v>
      </c>
      <c r="BP4244">
        <v>121</v>
      </c>
    </row>
    <row r="4245" spans="1:68" ht="25.2" x14ac:dyDescent="0.3">
      <c r="A4245" s="1"/>
      <c r="B4245" s="47">
        <v>3884</v>
      </c>
      <c r="C4245" s="45">
        <v>1000229</v>
      </c>
      <c r="D4245" s="29"/>
      <c r="E4245" s="29"/>
      <c r="F4245" s="31" t="s">
        <v>3463</v>
      </c>
      <c r="G4245" s="29" t="s">
        <v>58</v>
      </c>
      <c r="H4245" s="70" t="s">
        <v>4779</v>
      </c>
      <c r="I4245" s="148" t="s">
        <v>33</v>
      </c>
      <c r="J4245" s="147" t="s">
        <v>33</v>
      </c>
      <c r="K4245" s="148" t="e">
        <v>#N/A</v>
      </c>
      <c r="L4245" s="148" t="s">
        <v>32</v>
      </c>
      <c r="M4245" s="147">
        <v>42551</v>
      </c>
      <c r="N4245" s="29" t="str">
        <f t="shared" si="912"/>
        <v/>
      </c>
      <c r="O4245" s="29" t="str">
        <f t="shared" si="913"/>
        <v/>
      </c>
      <c r="P4245" s="29" t="str">
        <f t="shared" si="914"/>
        <v/>
      </c>
      <c r="Q4245" s="29" t="str">
        <f t="shared" si="918"/>
        <v/>
      </c>
      <c r="R4245" s="29" t="str">
        <f t="shared" si="919"/>
        <v/>
      </c>
      <c r="S4245" s="29" t="str">
        <f t="shared" si="920"/>
        <v/>
      </c>
      <c r="T4245" s="29" t="str">
        <f t="shared" si="921"/>
        <v/>
      </c>
      <c r="U4245" s="29"/>
      <c r="V4245" s="29"/>
      <c r="W4245" s="38" t="s">
        <v>3441</v>
      </c>
      <c r="X4245" s="29" t="s">
        <v>158</v>
      </c>
      <c r="Y4245" s="146">
        <v>258.18</v>
      </c>
      <c r="Z4245" s="33">
        <v>330.47</v>
      </c>
      <c r="AA4245" s="34">
        <f t="shared" si="909"/>
        <v>0.28000000000000003</v>
      </c>
      <c r="AB4245" s="33">
        <f t="shared" si="910"/>
        <v>330.47</v>
      </c>
      <c r="AC4245" s="34">
        <f t="shared" si="911"/>
        <v>0.27999999999999997</v>
      </c>
      <c r="AD4245" s="145">
        <f t="shared" si="917"/>
        <v>275.392</v>
      </c>
      <c r="AE4245" s="105">
        <v>215.15</v>
      </c>
      <c r="AF4245" s="34" t="s">
        <v>36</v>
      </c>
      <c r="AG4245" s="34" t="s">
        <v>36</v>
      </c>
      <c r="AH4245" s="34" t="s">
        <v>36</v>
      </c>
      <c r="AI4245" s="29">
        <v>5.2999999999999999E-2</v>
      </c>
      <c r="AJ4245" s="29">
        <v>8.9999999999999998E-4</v>
      </c>
      <c r="AK4245" s="29">
        <v>7</v>
      </c>
      <c r="AL4245" s="29">
        <v>0</v>
      </c>
      <c r="AM4245" s="29" t="s">
        <v>28</v>
      </c>
      <c r="AN4245" s="158" t="s">
        <v>28</v>
      </c>
      <c r="AO4245" s="29" t="s">
        <v>28</v>
      </c>
      <c r="AP4245" s="29">
        <v>1</v>
      </c>
      <c r="AQ4245" s="29"/>
      <c r="AR4245" s="29"/>
      <c r="AS4245" s="29"/>
      <c r="AT4245" s="29"/>
      <c r="AU4245" s="144"/>
      <c r="AV4245" s="36" t="s">
        <v>28</v>
      </c>
      <c r="AW4245" s="102">
        <v>42551</v>
      </c>
      <c r="AX4245" s="129" t="s">
        <v>33</v>
      </c>
      <c r="AY4245" s="106">
        <v>593</v>
      </c>
      <c r="BD4245" t="s">
        <v>1724</v>
      </c>
      <c r="BE4245" t="s">
        <v>4633</v>
      </c>
      <c r="BF4245" t="s">
        <v>4747</v>
      </c>
      <c r="BH4245" t="str">
        <f t="shared" si="915"/>
        <v>AV</v>
      </c>
      <c r="BJ4245" t="str">
        <f t="shared" si="916"/>
        <v>OK</v>
      </c>
      <c r="BK4245" s="130">
        <v>330.47</v>
      </c>
      <c r="BL4245" s="130" t="s">
        <v>37</v>
      </c>
      <c r="BM4245" s="131">
        <v>0</v>
      </c>
      <c r="BN4245" s="131" t="e">
        <v>#DIV/0!</v>
      </c>
      <c r="BO4245">
        <v>330.47</v>
      </c>
      <c r="BP4245">
        <v>6</v>
      </c>
    </row>
    <row r="4246" spans="1:68" ht="25.2" x14ac:dyDescent="0.3">
      <c r="A4246" s="1"/>
      <c r="B4246" s="47">
        <v>3885</v>
      </c>
      <c r="C4246" s="45">
        <v>1000230</v>
      </c>
      <c r="D4246" s="29"/>
      <c r="E4246" s="29"/>
      <c r="F4246" s="31" t="s">
        <v>3464</v>
      </c>
      <c r="G4246" s="29" t="s">
        <v>58</v>
      </c>
      <c r="H4246" s="29"/>
      <c r="I4246" s="148" t="s">
        <v>33</v>
      </c>
      <c r="J4246" s="147" t="s">
        <v>33</v>
      </c>
      <c r="K4246" s="148" t="e">
        <v>#N/A</v>
      </c>
      <c r="L4246" s="148" t="s">
        <v>32</v>
      </c>
      <c r="M4246" s="147">
        <v>42551</v>
      </c>
      <c r="N4246" s="29" t="str">
        <f t="shared" si="912"/>
        <v/>
      </c>
      <c r="O4246" s="29" t="str">
        <f t="shared" si="913"/>
        <v/>
      </c>
      <c r="P4246" s="29" t="str">
        <f t="shared" si="914"/>
        <v/>
      </c>
      <c r="Q4246" s="29" t="str">
        <f t="shared" si="918"/>
        <v/>
      </c>
      <c r="R4246" s="29" t="str">
        <f t="shared" si="919"/>
        <v/>
      </c>
      <c r="S4246" s="29" t="str">
        <f t="shared" si="920"/>
        <v/>
      </c>
      <c r="T4246" s="29" t="str">
        <f t="shared" si="921"/>
        <v/>
      </c>
      <c r="U4246" s="29"/>
      <c r="V4246" s="29"/>
      <c r="W4246" s="38" t="s">
        <v>3441</v>
      </c>
      <c r="X4246" s="29" t="s">
        <v>158</v>
      </c>
      <c r="Y4246" s="146">
        <v>583</v>
      </c>
      <c r="Z4246" s="33">
        <v>746</v>
      </c>
      <c r="AA4246" s="34">
        <f t="shared" si="909"/>
        <v>0.28000000000000003</v>
      </c>
      <c r="AB4246" s="33">
        <f t="shared" si="910"/>
        <v>746</v>
      </c>
      <c r="AC4246" s="34">
        <f t="shared" si="911"/>
        <v>0.27958990023320768</v>
      </c>
      <c r="AD4246" s="145">
        <f t="shared" si="917"/>
        <v>621.66700000000003</v>
      </c>
      <c r="AE4246" s="105">
        <v>485.83300000000003</v>
      </c>
      <c r="AF4246" s="34" t="s">
        <v>36</v>
      </c>
      <c r="AG4246" s="34" t="s">
        <v>36</v>
      </c>
      <c r="AH4246" s="34" t="s">
        <v>36</v>
      </c>
      <c r="AI4246" s="29">
        <v>0.11899999999999999</v>
      </c>
      <c r="AJ4246" s="29">
        <v>2.0999999999999999E-3</v>
      </c>
      <c r="AK4246" s="29">
        <v>0</v>
      </c>
      <c r="AL4246" s="29">
        <v>0</v>
      </c>
      <c r="AM4246" s="29" t="s">
        <v>28</v>
      </c>
      <c r="AN4246" s="44" t="s">
        <v>27</v>
      </c>
      <c r="AO4246" s="29" t="s">
        <v>28</v>
      </c>
      <c r="AP4246" s="29">
        <v>1</v>
      </c>
      <c r="AQ4246" s="29"/>
      <c r="AR4246" s="29"/>
      <c r="AS4246" s="29"/>
      <c r="AT4246" s="29"/>
      <c r="AU4246" s="144"/>
      <c r="AV4246" s="36" t="s">
        <v>28</v>
      </c>
      <c r="AW4246" s="102">
        <v>42551</v>
      </c>
      <c r="AX4246" s="129" t="s">
        <v>33</v>
      </c>
      <c r="AY4246" s="106">
        <v>28</v>
      </c>
      <c r="BD4246" t="s">
        <v>1724</v>
      </c>
      <c r="BE4246" t="s">
        <v>4633</v>
      </c>
      <c r="BF4246" t="s">
        <v>4747</v>
      </c>
      <c r="BH4246" t="str">
        <f t="shared" si="915"/>
        <v/>
      </c>
      <c r="BJ4246" t="str">
        <f t="shared" si="916"/>
        <v>OK</v>
      </c>
      <c r="BK4246" s="130" t="s">
        <v>5302</v>
      </c>
      <c r="BL4246" s="130" t="e">
        <v>#VALUE!</v>
      </c>
      <c r="BM4246" s="131">
        <v>0</v>
      </c>
      <c r="BN4246" s="131" t="e">
        <v>#DIV/0!</v>
      </c>
      <c r="BO4246" t="e">
        <v>#N/A</v>
      </c>
      <c r="BP4246">
        <v>0</v>
      </c>
    </row>
    <row r="4247" spans="1:68" ht="25.2" x14ac:dyDescent="0.3">
      <c r="A4247" s="1"/>
      <c r="B4247" s="47">
        <v>3886</v>
      </c>
      <c r="C4247" s="45">
        <v>1122302</v>
      </c>
      <c r="D4247" s="29">
        <v>1000231</v>
      </c>
      <c r="E4247" s="29"/>
      <c r="F4247" s="31" t="s">
        <v>3465</v>
      </c>
      <c r="G4247" s="29" t="s">
        <v>58</v>
      </c>
      <c r="H4247" s="70" t="s">
        <v>4779</v>
      </c>
      <c r="I4247" s="148"/>
      <c r="J4247" s="147"/>
      <c r="K4247" s="148" t="e">
        <v>#N/A</v>
      </c>
      <c r="L4247" s="148"/>
      <c r="M4247" s="147"/>
      <c r="N4247" s="29">
        <f t="shared" si="912"/>
        <v>1000231</v>
      </c>
      <c r="O4247" s="29" t="str">
        <f t="shared" si="913"/>
        <v/>
      </c>
      <c r="P4247" s="29" t="str">
        <f t="shared" si="914"/>
        <v/>
      </c>
      <c r="Q4247" s="29" t="str">
        <f t="shared" si="918"/>
        <v/>
      </c>
      <c r="R4247" s="29" t="str">
        <f t="shared" si="919"/>
        <v/>
      </c>
      <c r="S4247" s="29" t="str">
        <f t="shared" si="920"/>
        <v/>
      </c>
      <c r="T4247" s="29" t="str">
        <f t="shared" si="921"/>
        <v/>
      </c>
      <c r="U4247" s="29"/>
      <c r="V4247" s="29"/>
      <c r="W4247" s="38" t="s">
        <v>3441</v>
      </c>
      <c r="X4247" s="29" t="s">
        <v>158</v>
      </c>
      <c r="Y4247" s="146">
        <v>721</v>
      </c>
      <c r="Z4247" s="33">
        <v>923</v>
      </c>
      <c r="AA4247" s="34">
        <f t="shared" si="909"/>
        <v>0.28000000000000003</v>
      </c>
      <c r="AB4247" s="33">
        <f t="shared" si="910"/>
        <v>923</v>
      </c>
      <c r="AC4247" s="34">
        <f t="shared" si="911"/>
        <v>0.28016770050912659</v>
      </c>
      <c r="AD4247" s="145">
        <f t="shared" si="917"/>
        <v>769.16700000000003</v>
      </c>
      <c r="AE4247" s="105">
        <v>600.83299999999997</v>
      </c>
      <c r="AF4247" s="34" t="s">
        <v>93</v>
      </c>
      <c r="AG4247" s="34" t="s">
        <v>93</v>
      </c>
      <c r="AH4247" s="34" t="s">
        <v>93</v>
      </c>
      <c r="AI4247" s="29">
        <v>0.28299999999999997</v>
      </c>
      <c r="AJ4247" s="29">
        <v>4.1999999999999997E-3</v>
      </c>
      <c r="AK4247" s="29">
        <v>22</v>
      </c>
      <c r="AL4247" s="29">
        <v>0</v>
      </c>
      <c r="AM4247" s="29" t="s">
        <v>28</v>
      </c>
      <c r="AN4247" s="158" t="s">
        <v>28</v>
      </c>
      <c r="AO4247" s="29" t="s">
        <v>28</v>
      </c>
      <c r="AP4247" s="29">
        <v>1</v>
      </c>
      <c r="AQ4247" s="29"/>
      <c r="AR4247" s="29"/>
      <c r="AS4247" s="29"/>
      <c r="AT4247" s="29"/>
      <c r="AU4247" s="144"/>
      <c r="AV4247" s="36" t="s">
        <v>28</v>
      </c>
      <c r="AW4247" s="102">
        <v>44522</v>
      </c>
      <c r="AX4247" s="129" t="s">
        <v>33</v>
      </c>
      <c r="AY4247" s="106" t="e">
        <v>#N/A</v>
      </c>
      <c r="BD4247" t="s">
        <v>1724</v>
      </c>
      <c r="BE4247">
        <v>0</v>
      </c>
      <c r="BF4247" t="s">
        <v>4747</v>
      </c>
      <c r="BH4247" t="str">
        <f t="shared" si="915"/>
        <v>AV</v>
      </c>
      <c r="BJ4247" t="str">
        <f t="shared" si="916"/>
        <v>OK</v>
      </c>
      <c r="BK4247" s="130">
        <v>923</v>
      </c>
      <c r="BL4247" s="130" t="s">
        <v>37</v>
      </c>
      <c r="BM4247" s="131">
        <v>923</v>
      </c>
      <c r="BN4247" s="131" t="s">
        <v>37</v>
      </c>
      <c r="BO4247">
        <v>923</v>
      </c>
      <c r="BP4247">
        <v>0</v>
      </c>
    </row>
    <row r="4248" spans="1:68" ht="37.799999999999997" x14ac:dyDescent="0.3">
      <c r="A4248" s="1"/>
      <c r="B4248" s="47">
        <v>3887</v>
      </c>
      <c r="C4248" s="45">
        <v>1000231</v>
      </c>
      <c r="D4248" s="29"/>
      <c r="E4248" s="29"/>
      <c r="F4248" s="31" t="s">
        <v>4321</v>
      </c>
      <c r="G4248" s="29" t="s">
        <v>58</v>
      </c>
      <c r="H4248" s="70" t="s">
        <v>62</v>
      </c>
      <c r="I4248" s="148" t="s">
        <v>33</v>
      </c>
      <c r="J4248" s="147" t="s">
        <v>33</v>
      </c>
      <c r="K4248" s="148" t="e">
        <v>#N/A</v>
      </c>
      <c r="L4248" s="148" t="s">
        <v>32</v>
      </c>
      <c r="M4248" s="147">
        <v>42551</v>
      </c>
      <c r="N4248" s="29" t="str">
        <f t="shared" si="912"/>
        <v/>
      </c>
      <c r="O4248" s="29" t="str">
        <f t="shared" si="913"/>
        <v/>
      </c>
      <c r="P4248" s="29" t="str">
        <f t="shared" si="914"/>
        <v/>
      </c>
      <c r="Q4248" s="29" t="str">
        <f t="shared" si="918"/>
        <v/>
      </c>
      <c r="R4248" s="29" t="str">
        <f t="shared" si="919"/>
        <v/>
      </c>
      <c r="S4248" s="29" t="str">
        <f t="shared" si="920"/>
        <v/>
      </c>
      <c r="T4248" s="29" t="str">
        <f t="shared" si="921"/>
        <v/>
      </c>
      <c r="U4248" s="29">
        <v>1122302</v>
      </c>
      <c r="V4248" s="29"/>
      <c r="W4248" s="38" t="s">
        <v>3441</v>
      </c>
      <c r="X4248" s="29" t="s">
        <v>158</v>
      </c>
      <c r="Y4248" s="146">
        <v>721</v>
      </c>
      <c r="Z4248" s="33">
        <v>923</v>
      </c>
      <c r="AA4248" s="34">
        <f t="shared" si="909"/>
        <v>0.28000000000000003</v>
      </c>
      <c r="AB4248" s="33">
        <f t="shared" si="910"/>
        <v>923</v>
      </c>
      <c r="AC4248" s="34">
        <f t="shared" si="911"/>
        <v>0.28016770050912659</v>
      </c>
      <c r="AD4248" s="145">
        <f t="shared" si="917"/>
        <v>769.16700000000003</v>
      </c>
      <c r="AE4248" s="105">
        <v>600.83299999999997</v>
      </c>
      <c r="AF4248" s="34" t="s">
        <v>70</v>
      </c>
      <c r="AG4248" s="34" t="s">
        <v>70</v>
      </c>
      <c r="AH4248" s="34" t="s">
        <v>70</v>
      </c>
      <c r="AI4248" s="29">
        <v>0.28299999999999997</v>
      </c>
      <c r="AJ4248" s="29">
        <v>4.1999999999999997E-3</v>
      </c>
      <c r="AK4248" s="29">
        <v>0</v>
      </c>
      <c r="AL4248" s="29">
        <v>0</v>
      </c>
      <c r="AM4248" s="29" t="s">
        <v>28</v>
      </c>
      <c r="AN4248" s="44" t="s">
        <v>27</v>
      </c>
      <c r="AO4248" s="29" t="s">
        <v>28</v>
      </c>
      <c r="AP4248" s="29">
        <v>1</v>
      </c>
      <c r="AQ4248" s="29"/>
      <c r="AR4248" s="29"/>
      <c r="AS4248" s="29"/>
      <c r="AT4248" s="29"/>
      <c r="AU4248" s="144"/>
      <c r="AV4248" s="36" t="s">
        <v>28</v>
      </c>
      <c r="AW4248" s="102">
        <v>42551</v>
      </c>
      <c r="AX4248" s="129" t="s">
        <v>33</v>
      </c>
      <c r="AY4248" s="106">
        <v>1243</v>
      </c>
      <c r="BD4248" t="s">
        <v>1724</v>
      </c>
      <c r="BE4248" t="s">
        <v>4633</v>
      </c>
      <c r="BF4248" t="s">
        <v>4747</v>
      </c>
      <c r="BH4248" t="str">
        <f t="shared" si="915"/>
        <v/>
      </c>
      <c r="BJ4248" t="str">
        <f t="shared" si="916"/>
        <v>OK</v>
      </c>
      <c r="BK4248" s="130" t="s">
        <v>5302</v>
      </c>
      <c r="BL4248" s="130" t="e">
        <v>#VALUE!</v>
      </c>
      <c r="BM4248" s="131">
        <v>0</v>
      </c>
      <c r="BN4248" s="131" t="e">
        <v>#DIV/0!</v>
      </c>
      <c r="BO4248" t="e">
        <v>#N/A</v>
      </c>
      <c r="BP4248">
        <v>66</v>
      </c>
    </row>
    <row r="4249" spans="1:68" ht="25.2" x14ac:dyDescent="0.3">
      <c r="A4249" s="1"/>
      <c r="B4249" s="47">
        <v>3888</v>
      </c>
      <c r="C4249" s="45">
        <v>1087222</v>
      </c>
      <c r="D4249" s="29"/>
      <c r="E4249" s="29"/>
      <c r="F4249" s="32" t="s">
        <v>3466</v>
      </c>
      <c r="G4249" s="29" t="s">
        <v>58</v>
      </c>
      <c r="H4249" s="70" t="s">
        <v>4779</v>
      </c>
      <c r="I4249" s="148" t="s">
        <v>33</v>
      </c>
      <c r="J4249" s="147" t="s">
        <v>33</v>
      </c>
      <c r="K4249" s="148" t="e">
        <v>#N/A</v>
      </c>
      <c r="L4249" s="148" t="s">
        <v>32</v>
      </c>
      <c r="M4249" s="147">
        <v>42551</v>
      </c>
      <c r="N4249" s="29" t="str">
        <f t="shared" si="912"/>
        <v/>
      </c>
      <c r="O4249" s="29" t="str">
        <f t="shared" si="913"/>
        <v/>
      </c>
      <c r="P4249" s="29" t="str">
        <f t="shared" si="914"/>
        <v/>
      </c>
      <c r="Q4249" s="29" t="str">
        <f t="shared" si="918"/>
        <v/>
      </c>
      <c r="R4249" s="29" t="str">
        <f t="shared" si="919"/>
        <v/>
      </c>
      <c r="S4249" s="29" t="str">
        <f t="shared" si="920"/>
        <v/>
      </c>
      <c r="T4249" s="29" t="str">
        <f t="shared" si="921"/>
        <v/>
      </c>
      <c r="U4249" s="29"/>
      <c r="V4249" s="29"/>
      <c r="W4249" s="38" t="s">
        <v>3441</v>
      </c>
      <c r="X4249" s="37" t="s">
        <v>158</v>
      </c>
      <c r="Y4249" s="146">
        <v>1652</v>
      </c>
      <c r="Z4249" s="33">
        <v>2114</v>
      </c>
      <c r="AA4249" s="34">
        <f t="shared" si="909"/>
        <v>0.28000000000000003</v>
      </c>
      <c r="AB4249" s="33">
        <f t="shared" si="910"/>
        <v>2114</v>
      </c>
      <c r="AC4249" s="34">
        <f t="shared" si="911"/>
        <v>0.27966094923463702</v>
      </c>
      <c r="AD4249" s="145">
        <f t="shared" si="917"/>
        <v>1761.6669999999999</v>
      </c>
      <c r="AE4249" s="105">
        <v>1376.6669999999999</v>
      </c>
      <c r="AF4249" s="34" t="s">
        <v>36</v>
      </c>
      <c r="AG4249" s="34" t="s">
        <v>36</v>
      </c>
      <c r="AH4249" s="34" t="s">
        <v>36</v>
      </c>
      <c r="AI4249" s="29">
        <v>0.73199999999999998</v>
      </c>
      <c r="AJ4249" s="29">
        <v>1.146E-2</v>
      </c>
      <c r="AK4249" s="29">
        <v>24</v>
      </c>
      <c r="AL4249" s="29">
        <v>0</v>
      </c>
      <c r="AM4249" s="29" t="s">
        <v>28</v>
      </c>
      <c r="AN4249" s="158" t="s">
        <v>28</v>
      </c>
      <c r="AO4249" s="29" t="s">
        <v>28</v>
      </c>
      <c r="AP4249" s="29">
        <v>1</v>
      </c>
      <c r="AQ4249" s="29"/>
      <c r="AR4249" s="29"/>
      <c r="AS4249" s="29"/>
      <c r="AT4249" s="29"/>
      <c r="AU4249" s="144"/>
      <c r="AV4249" s="36" t="s">
        <v>28</v>
      </c>
      <c r="AW4249" s="102" t="s">
        <v>33</v>
      </c>
      <c r="AX4249" s="129" t="s">
        <v>33</v>
      </c>
      <c r="AY4249" s="106">
        <v>90</v>
      </c>
      <c r="BD4249" t="s">
        <v>1724</v>
      </c>
      <c r="BE4249" t="s">
        <v>4633</v>
      </c>
      <c r="BF4249" t="s">
        <v>4747</v>
      </c>
      <c r="BH4249" t="str">
        <f t="shared" si="915"/>
        <v>AV</v>
      </c>
      <c r="BJ4249" t="str">
        <f t="shared" si="916"/>
        <v>OK</v>
      </c>
      <c r="BK4249" s="130">
        <v>2114</v>
      </c>
      <c r="BL4249" s="130" t="s">
        <v>37</v>
      </c>
      <c r="BM4249" s="131">
        <v>0</v>
      </c>
      <c r="BN4249" s="131" t="e">
        <v>#DIV/0!</v>
      </c>
      <c r="BO4249">
        <v>2114</v>
      </c>
      <c r="BP4249">
        <v>0</v>
      </c>
    </row>
    <row r="4250" spans="1:68" ht="25.2" x14ac:dyDescent="0.3">
      <c r="A4250" s="1"/>
      <c r="B4250" s="47">
        <v>3889</v>
      </c>
      <c r="C4250" s="45">
        <v>1087223</v>
      </c>
      <c r="D4250" s="29"/>
      <c r="E4250" s="29"/>
      <c r="F4250" s="32" t="s">
        <v>3467</v>
      </c>
      <c r="G4250" s="29" t="s">
        <v>58</v>
      </c>
      <c r="H4250" s="29"/>
      <c r="I4250" s="148" t="s">
        <v>33</v>
      </c>
      <c r="J4250" s="147" t="s">
        <v>33</v>
      </c>
      <c r="K4250" s="148" t="e">
        <v>#N/A</v>
      </c>
      <c r="L4250" s="148" t="s">
        <v>32</v>
      </c>
      <c r="M4250" s="147" t="s">
        <v>33</v>
      </c>
      <c r="N4250" s="29" t="str">
        <f t="shared" si="912"/>
        <v/>
      </c>
      <c r="O4250" s="29" t="str">
        <f t="shared" si="913"/>
        <v/>
      </c>
      <c r="P4250" s="29" t="str">
        <f t="shared" si="914"/>
        <v/>
      </c>
      <c r="Q4250" s="29" t="str">
        <f t="shared" si="918"/>
        <v/>
      </c>
      <c r="R4250" s="29" t="str">
        <f t="shared" si="919"/>
        <v/>
      </c>
      <c r="S4250" s="29" t="str">
        <f t="shared" si="920"/>
        <v/>
      </c>
      <c r="T4250" s="29" t="str">
        <f t="shared" si="921"/>
        <v/>
      </c>
      <c r="U4250" s="29"/>
      <c r="V4250" s="29"/>
      <c r="W4250" s="38" t="s">
        <v>3441</v>
      </c>
      <c r="X4250" s="37" t="s">
        <v>158</v>
      </c>
      <c r="Y4250" s="146">
        <v>1652</v>
      </c>
      <c r="Z4250" s="33">
        <v>2114</v>
      </c>
      <c r="AA4250" s="34">
        <f t="shared" si="909"/>
        <v>0.28000000000000003</v>
      </c>
      <c r="AB4250" s="33">
        <f t="shared" si="910"/>
        <v>2114</v>
      </c>
      <c r="AC4250" s="34">
        <f t="shared" si="911"/>
        <v>0.27966094923463702</v>
      </c>
      <c r="AD4250" s="145">
        <f t="shared" si="917"/>
        <v>1761.6669999999999</v>
      </c>
      <c r="AE4250" s="105">
        <v>1376.6669999999999</v>
      </c>
      <c r="AF4250" s="34" t="s">
        <v>36</v>
      </c>
      <c r="AG4250" s="34" t="s">
        <v>36</v>
      </c>
      <c r="AH4250" s="34" t="s">
        <v>36</v>
      </c>
      <c r="AI4250" s="29">
        <v>0.73799999999999999</v>
      </c>
      <c r="AJ4250" s="29">
        <v>8.8299999999999993E-3</v>
      </c>
      <c r="AK4250" s="29">
        <v>0</v>
      </c>
      <c r="AL4250" s="29">
        <v>0</v>
      </c>
      <c r="AM4250" s="29" t="s">
        <v>28</v>
      </c>
      <c r="AN4250" s="44" t="s">
        <v>27</v>
      </c>
      <c r="AO4250" s="29" t="s">
        <v>28</v>
      </c>
      <c r="AP4250" s="29">
        <v>1</v>
      </c>
      <c r="AQ4250" s="29"/>
      <c r="AR4250" s="29"/>
      <c r="AS4250" s="29"/>
      <c r="AT4250" s="29"/>
      <c r="AU4250" s="144"/>
      <c r="AV4250" s="36" t="s">
        <v>28</v>
      </c>
      <c r="AW4250" s="102" t="s">
        <v>33</v>
      </c>
      <c r="AX4250" s="129" t="s">
        <v>33</v>
      </c>
      <c r="AY4250" s="106">
        <v>350</v>
      </c>
      <c r="BD4250" t="s">
        <v>1724</v>
      </c>
      <c r="BE4250" t="s">
        <v>4633</v>
      </c>
      <c r="BF4250" t="s">
        <v>4747</v>
      </c>
      <c r="BH4250" t="str">
        <f t="shared" si="915"/>
        <v/>
      </c>
      <c r="BJ4250" t="str">
        <f t="shared" si="916"/>
        <v>OK</v>
      </c>
      <c r="BK4250" s="130" t="s">
        <v>5302</v>
      </c>
      <c r="BL4250" s="130" t="e">
        <v>#VALUE!</v>
      </c>
      <c r="BM4250" s="131">
        <v>0</v>
      </c>
      <c r="BN4250" s="131" t="e">
        <v>#DIV/0!</v>
      </c>
      <c r="BO4250" t="e">
        <v>#N/A</v>
      </c>
      <c r="BP4250">
        <v>50</v>
      </c>
    </row>
    <row r="4251" spans="1:68" ht="25.2" x14ac:dyDescent="0.3">
      <c r="A4251" s="1"/>
      <c r="B4251" s="47">
        <v>3890</v>
      </c>
      <c r="C4251" s="45">
        <v>1105764</v>
      </c>
      <c r="D4251" s="29"/>
      <c r="E4251" s="29"/>
      <c r="F4251" s="31" t="s">
        <v>3468</v>
      </c>
      <c r="G4251" s="37" t="s">
        <v>58</v>
      </c>
      <c r="H4251" s="148"/>
      <c r="I4251" s="148" t="s">
        <v>33</v>
      </c>
      <c r="J4251" s="147" t="s">
        <v>33</v>
      </c>
      <c r="K4251" s="148" t="e">
        <v>#N/A</v>
      </c>
      <c r="L4251" s="148" t="s">
        <v>32</v>
      </c>
      <c r="M4251" s="147" t="s">
        <v>33</v>
      </c>
      <c r="N4251" s="29" t="str">
        <f t="shared" si="912"/>
        <v/>
      </c>
      <c r="O4251" s="29" t="str">
        <f t="shared" si="913"/>
        <v/>
      </c>
      <c r="P4251" s="29" t="str">
        <f t="shared" si="914"/>
        <v/>
      </c>
      <c r="Q4251" s="29" t="str">
        <f t="shared" si="918"/>
        <v/>
      </c>
      <c r="R4251" s="29" t="str">
        <f t="shared" si="919"/>
        <v/>
      </c>
      <c r="S4251" s="29" t="str">
        <f t="shared" si="920"/>
        <v/>
      </c>
      <c r="T4251" s="29" t="str">
        <f t="shared" si="921"/>
        <v/>
      </c>
      <c r="U4251" s="29"/>
      <c r="V4251" s="29"/>
      <c r="W4251" s="30" t="s">
        <v>3441</v>
      </c>
      <c r="X4251" s="37" t="s">
        <v>158</v>
      </c>
      <c r="Y4251" s="146">
        <v>194.1</v>
      </c>
      <c r="Z4251" s="33">
        <v>248.45</v>
      </c>
      <c r="AA4251" s="34">
        <f t="shared" si="909"/>
        <v>0.28000000000000003</v>
      </c>
      <c r="AB4251" s="33">
        <f t="shared" si="910"/>
        <v>248.45</v>
      </c>
      <c r="AC4251" s="34">
        <f t="shared" si="911"/>
        <v>0.28001236476043279</v>
      </c>
      <c r="AD4251" s="145">
        <f t="shared" si="917"/>
        <v>207.042</v>
      </c>
      <c r="AE4251" s="105">
        <v>161.75</v>
      </c>
      <c r="AF4251" s="34" t="s">
        <v>36</v>
      </c>
      <c r="AG4251" s="34" t="s">
        <v>36</v>
      </c>
      <c r="AH4251" s="34" t="s">
        <v>36</v>
      </c>
      <c r="AI4251" s="29">
        <v>6.0999999999999999E-2</v>
      </c>
      <c r="AJ4251" s="29">
        <v>8.9999999999999998E-4</v>
      </c>
      <c r="AK4251" s="29">
        <v>0</v>
      </c>
      <c r="AL4251" s="29">
        <v>0</v>
      </c>
      <c r="AM4251" s="29" t="s">
        <v>28</v>
      </c>
      <c r="AN4251" s="44" t="s">
        <v>27</v>
      </c>
      <c r="AO4251" s="29" t="s">
        <v>28</v>
      </c>
      <c r="AP4251" s="29">
        <v>1</v>
      </c>
      <c r="AQ4251" s="29"/>
      <c r="AR4251" s="29"/>
      <c r="AS4251" s="29"/>
      <c r="AT4251" s="29"/>
      <c r="AU4251" s="144"/>
      <c r="AV4251" s="36" t="s">
        <v>28</v>
      </c>
      <c r="AW4251" s="102">
        <v>43894</v>
      </c>
      <c r="AX4251" s="129" t="s">
        <v>33</v>
      </c>
      <c r="AY4251" s="106">
        <v>80</v>
      </c>
      <c r="BD4251" t="s">
        <v>1724</v>
      </c>
      <c r="BE4251" t="s">
        <v>4633</v>
      </c>
      <c r="BF4251" t="s">
        <v>4747</v>
      </c>
      <c r="BH4251" t="str">
        <f t="shared" si="915"/>
        <v/>
      </c>
      <c r="BJ4251" t="str">
        <f t="shared" si="916"/>
        <v>OK</v>
      </c>
      <c r="BK4251" s="130" t="s">
        <v>5302</v>
      </c>
      <c r="BL4251" s="130" t="e">
        <v>#VALUE!</v>
      </c>
      <c r="BM4251" s="131">
        <v>0</v>
      </c>
      <c r="BN4251" s="131" t="e">
        <v>#DIV/0!</v>
      </c>
      <c r="BO4251" t="e">
        <v>#N/A</v>
      </c>
      <c r="BP4251">
        <v>0</v>
      </c>
    </row>
    <row r="4252" spans="1:68" ht="25.2" x14ac:dyDescent="0.3">
      <c r="A4252" s="1"/>
      <c r="B4252" s="47">
        <v>3891</v>
      </c>
      <c r="C4252" s="45">
        <v>1105765</v>
      </c>
      <c r="D4252" s="29"/>
      <c r="E4252" s="29"/>
      <c r="F4252" s="31" t="s">
        <v>3469</v>
      </c>
      <c r="G4252" s="37" t="s">
        <v>58</v>
      </c>
      <c r="H4252" s="148"/>
      <c r="I4252" s="148" t="s">
        <v>33</v>
      </c>
      <c r="J4252" s="147" t="s">
        <v>33</v>
      </c>
      <c r="K4252" s="148" t="e">
        <v>#N/A</v>
      </c>
      <c r="L4252" s="148" t="s">
        <v>32</v>
      </c>
      <c r="M4252" s="147" t="s">
        <v>33</v>
      </c>
      <c r="N4252" s="29" t="str">
        <f t="shared" si="912"/>
        <v/>
      </c>
      <c r="O4252" s="29" t="str">
        <f t="shared" si="913"/>
        <v/>
      </c>
      <c r="P4252" s="29" t="str">
        <f t="shared" si="914"/>
        <v/>
      </c>
      <c r="Q4252" s="29" t="str">
        <f t="shared" si="918"/>
        <v/>
      </c>
      <c r="R4252" s="29" t="str">
        <f t="shared" si="919"/>
        <v/>
      </c>
      <c r="S4252" s="29" t="str">
        <f t="shared" si="920"/>
        <v/>
      </c>
      <c r="T4252" s="29" t="str">
        <f t="shared" si="921"/>
        <v/>
      </c>
      <c r="U4252" s="29"/>
      <c r="V4252" s="29"/>
      <c r="W4252" s="30" t="s">
        <v>3441</v>
      </c>
      <c r="X4252" s="37" t="s">
        <v>158</v>
      </c>
      <c r="Y4252" s="146">
        <v>299.3</v>
      </c>
      <c r="Z4252" s="33">
        <v>383.1</v>
      </c>
      <c r="AA4252" s="34">
        <f t="shared" si="909"/>
        <v>0.28000000000000003</v>
      </c>
      <c r="AB4252" s="33">
        <f t="shared" si="910"/>
        <v>383.1</v>
      </c>
      <c r="AC4252" s="34">
        <f t="shared" si="911"/>
        <v>0.27998492484473791</v>
      </c>
      <c r="AD4252" s="145">
        <f t="shared" si="917"/>
        <v>319.25</v>
      </c>
      <c r="AE4252" s="105">
        <v>249.417</v>
      </c>
      <c r="AF4252" s="34" t="s">
        <v>36</v>
      </c>
      <c r="AG4252" s="34" t="s">
        <v>36</v>
      </c>
      <c r="AH4252" s="34" t="s">
        <v>36</v>
      </c>
      <c r="AI4252" s="29">
        <v>0.15</v>
      </c>
      <c r="AJ4252" s="29">
        <v>2.2000000000000001E-3</v>
      </c>
      <c r="AK4252" s="29">
        <v>0</v>
      </c>
      <c r="AL4252" s="29">
        <v>0</v>
      </c>
      <c r="AM4252" s="29" t="s">
        <v>28</v>
      </c>
      <c r="AN4252" s="44" t="s">
        <v>27</v>
      </c>
      <c r="AO4252" s="29" t="s">
        <v>28</v>
      </c>
      <c r="AP4252" s="29">
        <v>1</v>
      </c>
      <c r="AQ4252" s="29"/>
      <c r="AR4252" s="29"/>
      <c r="AS4252" s="29"/>
      <c r="AT4252" s="29"/>
      <c r="AU4252" s="144"/>
      <c r="AV4252" s="36" t="s">
        <v>28</v>
      </c>
      <c r="AW4252" s="102">
        <v>43894</v>
      </c>
      <c r="AX4252" s="129" t="s">
        <v>33</v>
      </c>
      <c r="AY4252" s="106">
        <v>50</v>
      </c>
      <c r="BD4252" t="s">
        <v>1724</v>
      </c>
      <c r="BE4252" t="s">
        <v>4633</v>
      </c>
      <c r="BF4252" t="s">
        <v>4747</v>
      </c>
      <c r="BH4252" t="str">
        <f t="shared" si="915"/>
        <v/>
      </c>
      <c r="BJ4252" t="str">
        <f t="shared" si="916"/>
        <v>OK</v>
      </c>
      <c r="BK4252" s="130" t="s">
        <v>5302</v>
      </c>
      <c r="BL4252" s="130" t="e">
        <v>#VALUE!</v>
      </c>
      <c r="BM4252" s="131">
        <v>0</v>
      </c>
      <c r="BN4252" s="131" t="e">
        <v>#DIV/0!</v>
      </c>
      <c r="BO4252" t="e">
        <v>#N/A</v>
      </c>
      <c r="BP4252">
        <v>0</v>
      </c>
    </row>
    <row r="4253" spans="1:68" ht="25.2" x14ac:dyDescent="0.3">
      <c r="A4253" s="1"/>
      <c r="B4253" s="47">
        <v>3892</v>
      </c>
      <c r="C4253" s="45">
        <v>1122304</v>
      </c>
      <c r="D4253" s="29">
        <v>1105766</v>
      </c>
      <c r="E4253" s="29"/>
      <c r="F4253" s="31" t="s">
        <v>3470</v>
      </c>
      <c r="G4253" s="37" t="s">
        <v>58</v>
      </c>
      <c r="H4253" s="148"/>
      <c r="I4253" s="148"/>
      <c r="J4253" s="147"/>
      <c r="K4253" s="148" t="e">
        <v>#N/A</v>
      </c>
      <c r="L4253" s="148"/>
      <c r="M4253" s="147"/>
      <c r="N4253" s="29">
        <f t="shared" si="912"/>
        <v>1105766</v>
      </c>
      <c r="O4253" s="29" t="str">
        <f t="shared" si="913"/>
        <v/>
      </c>
      <c r="P4253" s="29" t="str">
        <f t="shared" si="914"/>
        <v/>
      </c>
      <c r="Q4253" s="29" t="str">
        <f t="shared" si="918"/>
        <v/>
      </c>
      <c r="R4253" s="29" t="str">
        <f t="shared" si="919"/>
        <v/>
      </c>
      <c r="S4253" s="29" t="str">
        <f t="shared" si="920"/>
        <v/>
      </c>
      <c r="T4253" s="29" t="str">
        <f t="shared" si="921"/>
        <v/>
      </c>
      <c r="U4253" s="29"/>
      <c r="V4253" s="29"/>
      <c r="W4253" s="30" t="s">
        <v>3441</v>
      </c>
      <c r="X4253" s="37" t="s">
        <v>158</v>
      </c>
      <c r="Y4253" s="146">
        <v>705</v>
      </c>
      <c r="Z4253" s="33">
        <v>903</v>
      </c>
      <c r="AA4253" s="34">
        <f t="shared" si="909"/>
        <v>0.28100000000000003</v>
      </c>
      <c r="AB4253" s="33">
        <f t="shared" si="910"/>
        <v>903</v>
      </c>
      <c r="AC4253" s="34">
        <f t="shared" si="911"/>
        <v>0.28085106382978725</v>
      </c>
      <c r="AD4253" s="145">
        <f t="shared" si="917"/>
        <v>752.5</v>
      </c>
      <c r="AE4253" s="105">
        <v>587.5</v>
      </c>
      <c r="AF4253" s="34" t="s">
        <v>93</v>
      </c>
      <c r="AG4253" s="34" t="s">
        <v>93</v>
      </c>
      <c r="AH4253" s="34" t="s">
        <v>93</v>
      </c>
      <c r="AI4253" s="29">
        <v>0.41</v>
      </c>
      <c r="AJ4253" s="29">
        <v>5.4000000000000003E-3</v>
      </c>
      <c r="AK4253" s="29">
        <v>0</v>
      </c>
      <c r="AL4253" s="29">
        <v>0</v>
      </c>
      <c r="AM4253" s="29" t="s">
        <v>28</v>
      </c>
      <c r="AN4253" s="44" t="s">
        <v>27</v>
      </c>
      <c r="AO4253" s="29" t="s">
        <v>28</v>
      </c>
      <c r="AP4253" s="29">
        <v>1</v>
      </c>
      <c r="AQ4253" s="29"/>
      <c r="AR4253" s="29"/>
      <c r="AS4253" s="29"/>
      <c r="AT4253" s="29"/>
      <c r="AU4253" s="144"/>
      <c r="AV4253" s="36" t="s">
        <v>28</v>
      </c>
      <c r="AW4253" s="102">
        <v>44522</v>
      </c>
      <c r="AX4253" s="129" t="s">
        <v>33</v>
      </c>
      <c r="AY4253" s="106" t="e">
        <v>#N/A</v>
      </c>
      <c r="BD4253" t="s">
        <v>1724</v>
      </c>
      <c r="BE4253">
        <v>0</v>
      </c>
      <c r="BF4253" t="s">
        <v>4747</v>
      </c>
      <c r="BH4253" t="str">
        <f t="shared" si="915"/>
        <v/>
      </c>
      <c r="BJ4253" t="str">
        <f t="shared" si="916"/>
        <v>OK</v>
      </c>
      <c r="BK4253" s="130" t="s">
        <v>5302</v>
      </c>
      <c r="BL4253" s="130" t="e">
        <v>#VALUE!</v>
      </c>
      <c r="BM4253" s="131">
        <v>903</v>
      </c>
      <c r="BN4253" s="131" t="s">
        <v>37</v>
      </c>
      <c r="BO4253" t="e">
        <v>#N/A</v>
      </c>
      <c r="BP4253">
        <v>0</v>
      </c>
    </row>
    <row r="4254" spans="1:68" ht="25.2" x14ac:dyDescent="0.3">
      <c r="A4254" s="1"/>
      <c r="B4254" s="47">
        <v>3893</v>
      </c>
      <c r="C4254" s="45">
        <v>1105766</v>
      </c>
      <c r="D4254" s="29"/>
      <c r="E4254" s="29"/>
      <c r="F4254" s="31" t="s">
        <v>3470</v>
      </c>
      <c r="G4254" s="37" t="s">
        <v>58</v>
      </c>
      <c r="H4254" s="70" t="s">
        <v>4313</v>
      </c>
      <c r="I4254" s="148" t="s">
        <v>33</v>
      </c>
      <c r="J4254" s="147" t="s">
        <v>33</v>
      </c>
      <c r="K4254" s="148" t="e">
        <v>#N/A</v>
      </c>
      <c r="L4254" s="148" t="s">
        <v>32</v>
      </c>
      <c r="M4254" s="147" t="s">
        <v>33</v>
      </c>
      <c r="N4254" s="29" t="str">
        <f t="shared" si="912"/>
        <v/>
      </c>
      <c r="O4254" s="29" t="str">
        <f t="shared" si="913"/>
        <v/>
      </c>
      <c r="P4254" s="29" t="str">
        <f t="shared" si="914"/>
        <v/>
      </c>
      <c r="Q4254" s="29" t="str">
        <f t="shared" si="918"/>
        <v/>
      </c>
      <c r="R4254" s="29" t="str">
        <f t="shared" si="919"/>
        <v/>
      </c>
      <c r="S4254" s="29" t="str">
        <f t="shared" si="920"/>
        <v/>
      </c>
      <c r="T4254" s="29" t="str">
        <f t="shared" si="921"/>
        <v/>
      </c>
      <c r="U4254" s="29">
        <v>1122304</v>
      </c>
      <c r="V4254" s="29"/>
      <c r="W4254" s="30" t="s">
        <v>3441</v>
      </c>
      <c r="X4254" s="37" t="s">
        <v>158</v>
      </c>
      <c r="Y4254" s="146">
        <v>705</v>
      </c>
      <c r="Z4254" s="33">
        <v>903</v>
      </c>
      <c r="AA4254" s="34">
        <f t="shared" si="909"/>
        <v>0.28100000000000003</v>
      </c>
      <c r="AB4254" s="33">
        <f t="shared" si="910"/>
        <v>903</v>
      </c>
      <c r="AC4254" s="34">
        <f t="shared" si="911"/>
        <v>0.28085106382978725</v>
      </c>
      <c r="AD4254" s="145">
        <f t="shared" ref="AD4254:AD4285" si="922">ROUND(Z4254/1.2,3)</f>
        <v>752.5</v>
      </c>
      <c r="AE4254" s="105">
        <v>587.5</v>
      </c>
      <c r="AF4254" s="34" t="s">
        <v>70</v>
      </c>
      <c r="AG4254" s="34" t="s">
        <v>70</v>
      </c>
      <c r="AH4254" s="34" t="s">
        <v>70</v>
      </c>
      <c r="AI4254" s="29">
        <v>0.41</v>
      </c>
      <c r="AJ4254" s="29">
        <v>5.4000000000000003E-3</v>
      </c>
      <c r="AK4254" s="29">
        <v>0</v>
      </c>
      <c r="AL4254" s="29">
        <v>0</v>
      </c>
      <c r="AM4254" s="29" t="s">
        <v>28</v>
      </c>
      <c r="AN4254" s="44" t="s">
        <v>27</v>
      </c>
      <c r="AO4254" s="29" t="s">
        <v>28</v>
      </c>
      <c r="AP4254" s="29">
        <v>1</v>
      </c>
      <c r="AQ4254" s="29"/>
      <c r="AR4254" s="29"/>
      <c r="AS4254" s="29"/>
      <c r="AT4254" s="29"/>
      <c r="AU4254" s="144"/>
      <c r="AV4254" s="36" t="s">
        <v>28</v>
      </c>
      <c r="AW4254" s="102">
        <v>43894</v>
      </c>
      <c r="AX4254" s="129" t="s">
        <v>33</v>
      </c>
      <c r="AY4254" s="106">
        <v>130</v>
      </c>
      <c r="BD4254" t="s">
        <v>1724</v>
      </c>
      <c r="BE4254" t="s">
        <v>4633</v>
      </c>
      <c r="BF4254" t="s">
        <v>4747</v>
      </c>
      <c r="BH4254" t="str">
        <f t="shared" si="915"/>
        <v/>
      </c>
      <c r="BJ4254" t="str">
        <f t="shared" si="916"/>
        <v>OK</v>
      </c>
      <c r="BK4254" s="130" t="s">
        <v>5302</v>
      </c>
      <c r="BL4254" s="130" t="e">
        <v>#VALUE!</v>
      </c>
      <c r="BM4254" s="131">
        <v>0</v>
      </c>
      <c r="BN4254" s="131" t="e">
        <v>#DIV/0!</v>
      </c>
      <c r="BO4254" t="e">
        <v>#N/A</v>
      </c>
      <c r="BP4254">
        <v>0</v>
      </c>
    </row>
    <row r="4255" spans="1:68" ht="25.2" x14ac:dyDescent="0.3">
      <c r="A4255" s="1"/>
      <c r="B4255" s="47">
        <v>3894</v>
      </c>
      <c r="C4255" s="45">
        <v>1105767</v>
      </c>
      <c r="D4255" s="29"/>
      <c r="E4255" s="29"/>
      <c r="F4255" s="31" t="s">
        <v>3471</v>
      </c>
      <c r="G4255" s="37" t="s">
        <v>58</v>
      </c>
      <c r="H4255" s="70" t="s">
        <v>4779</v>
      </c>
      <c r="I4255" s="148" t="s">
        <v>33</v>
      </c>
      <c r="J4255" s="147" t="s">
        <v>33</v>
      </c>
      <c r="K4255" s="148" t="e">
        <v>#N/A</v>
      </c>
      <c r="L4255" s="148" t="s">
        <v>32</v>
      </c>
      <c r="M4255" s="147" t="s">
        <v>33</v>
      </c>
      <c r="N4255" s="29" t="str">
        <f t="shared" si="912"/>
        <v/>
      </c>
      <c r="O4255" s="29" t="str">
        <f t="shared" si="913"/>
        <v/>
      </c>
      <c r="P4255" s="29" t="str">
        <f t="shared" si="914"/>
        <v/>
      </c>
      <c r="Q4255" s="29" t="str">
        <f t="shared" si="918"/>
        <v/>
      </c>
      <c r="R4255" s="29" t="str">
        <f t="shared" si="919"/>
        <v/>
      </c>
      <c r="S4255" s="29" t="str">
        <f t="shared" si="920"/>
        <v/>
      </c>
      <c r="T4255" s="29" t="str">
        <f t="shared" si="921"/>
        <v/>
      </c>
      <c r="U4255" s="29"/>
      <c r="V4255" s="29"/>
      <c r="W4255" s="30" t="s">
        <v>3441</v>
      </c>
      <c r="X4255" s="37" t="s">
        <v>158</v>
      </c>
      <c r="Y4255" s="146">
        <v>416.31</v>
      </c>
      <c r="Z4255" s="33">
        <v>533</v>
      </c>
      <c r="AA4255" s="34">
        <f t="shared" si="909"/>
        <v>0.28000000000000003</v>
      </c>
      <c r="AB4255" s="33">
        <f t="shared" si="910"/>
        <v>533</v>
      </c>
      <c r="AC4255" s="34">
        <f t="shared" si="911"/>
        <v>0.28029689414138492</v>
      </c>
      <c r="AD4255" s="145">
        <f t="shared" si="922"/>
        <v>444.16699999999997</v>
      </c>
      <c r="AE4255" s="105">
        <v>346.92500000000001</v>
      </c>
      <c r="AF4255" s="34" t="s">
        <v>36</v>
      </c>
      <c r="AG4255" s="34" t="s">
        <v>36</v>
      </c>
      <c r="AH4255" s="34" t="s">
        <v>36</v>
      </c>
      <c r="AI4255" s="29">
        <v>6.3E-2</v>
      </c>
      <c r="AJ4255" s="29">
        <v>1.08E-3</v>
      </c>
      <c r="AK4255" s="29">
        <v>4</v>
      </c>
      <c r="AL4255" s="29">
        <v>0</v>
      </c>
      <c r="AM4255" s="29" t="s">
        <v>28</v>
      </c>
      <c r="AN4255" s="158" t="s">
        <v>28</v>
      </c>
      <c r="AO4255" s="29" t="s">
        <v>28</v>
      </c>
      <c r="AP4255" s="29">
        <v>1</v>
      </c>
      <c r="AQ4255" s="29"/>
      <c r="AR4255" s="29"/>
      <c r="AS4255" s="29"/>
      <c r="AT4255" s="29"/>
      <c r="AU4255" s="144"/>
      <c r="AV4255" s="36" t="s">
        <v>28</v>
      </c>
      <c r="AW4255" s="102">
        <v>43894</v>
      </c>
      <c r="AX4255" s="129" t="s">
        <v>33</v>
      </c>
      <c r="AY4255" s="106">
        <v>30</v>
      </c>
      <c r="BD4255" t="s">
        <v>1724</v>
      </c>
      <c r="BE4255" t="s">
        <v>4633</v>
      </c>
      <c r="BF4255" t="s">
        <v>4747</v>
      </c>
      <c r="BH4255" t="str">
        <f t="shared" si="915"/>
        <v>AV</v>
      </c>
      <c r="BJ4255" t="str">
        <f t="shared" si="916"/>
        <v>OK</v>
      </c>
      <c r="BK4255" s="130">
        <v>533</v>
      </c>
      <c r="BL4255" s="130" t="s">
        <v>37</v>
      </c>
      <c r="BM4255" s="131">
        <v>0</v>
      </c>
      <c r="BN4255" s="131" t="e">
        <v>#DIV/0!</v>
      </c>
      <c r="BO4255">
        <v>533</v>
      </c>
      <c r="BP4255">
        <v>0</v>
      </c>
    </row>
    <row r="4256" spans="1:68" ht="25.2" x14ac:dyDescent="0.3">
      <c r="A4256" s="1"/>
      <c r="B4256" s="47">
        <v>3895</v>
      </c>
      <c r="C4256" s="45">
        <v>1089600</v>
      </c>
      <c r="D4256" s="29"/>
      <c r="E4256" s="29"/>
      <c r="F4256" s="31" t="s">
        <v>3472</v>
      </c>
      <c r="G4256" s="29" t="s">
        <v>58</v>
      </c>
      <c r="H4256" s="70" t="s">
        <v>4779</v>
      </c>
      <c r="I4256" s="148" t="s">
        <v>33</v>
      </c>
      <c r="J4256" s="147" t="s">
        <v>33</v>
      </c>
      <c r="K4256" s="148" t="e">
        <v>#N/A</v>
      </c>
      <c r="L4256" s="148" t="s">
        <v>32</v>
      </c>
      <c r="M4256" s="147" t="s">
        <v>33</v>
      </c>
      <c r="N4256" s="29" t="str">
        <f t="shared" si="912"/>
        <v/>
      </c>
      <c r="O4256" s="29" t="str">
        <f t="shared" si="913"/>
        <v/>
      </c>
      <c r="P4256" s="29" t="str">
        <f t="shared" si="914"/>
        <v/>
      </c>
      <c r="Q4256" s="29" t="str">
        <f t="shared" si="918"/>
        <v/>
      </c>
      <c r="R4256" s="29" t="str">
        <f t="shared" si="919"/>
        <v/>
      </c>
      <c r="S4256" s="29" t="str">
        <f t="shared" si="920"/>
        <v/>
      </c>
      <c r="T4256" s="29" t="str">
        <f t="shared" si="921"/>
        <v/>
      </c>
      <c r="U4256" s="29"/>
      <c r="V4256" s="29"/>
      <c r="W4256" s="38" t="s">
        <v>3441</v>
      </c>
      <c r="X4256" s="37" t="s">
        <v>158</v>
      </c>
      <c r="Y4256" s="146">
        <v>335.89</v>
      </c>
      <c r="Z4256" s="33">
        <v>429.94</v>
      </c>
      <c r="AA4256" s="34">
        <f t="shared" si="909"/>
        <v>0.28000000000000003</v>
      </c>
      <c r="AB4256" s="33">
        <f t="shared" si="910"/>
        <v>429.94</v>
      </c>
      <c r="AC4256" s="34">
        <f t="shared" si="911"/>
        <v>0.28000271517784414</v>
      </c>
      <c r="AD4256" s="145">
        <f t="shared" si="922"/>
        <v>358.28300000000002</v>
      </c>
      <c r="AE4256" s="105">
        <v>279.90800000000002</v>
      </c>
      <c r="AF4256" s="34" t="s">
        <v>36</v>
      </c>
      <c r="AG4256" s="34" t="s">
        <v>36</v>
      </c>
      <c r="AH4256" s="34" t="s">
        <v>36</v>
      </c>
      <c r="AI4256" s="29">
        <v>6.6000000000000003E-2</v>
      </c>
      <c r="AJ4256" s="29">
        <v>1.3500000000000001E-3</v>
      </c>
      <c r="AK4256" s="29">
        <v>0</v>
      </c>
      <c r="AL4256" s="29">
        <v>0</v>
      </c>
      <c r="AM4256" s="29" t="s">
        <v>28</v>
      </c>
      <c r="AN4256" s="159" t="s">
        <v>27</v>
      </c>
      <c r="AO4256" s="29" t="s">
        <v>28</v>
      </c>
      <c r="AP4256" s="29">
        <v>1</v>
      </c>
      <c r="AQ4256" s="29"/>
      <c r="AR4256" s="29"/>
      <c r="AS4256" s="29"/>
      <c r="AT4256" s="29"/>
      <c r="AU4256" s="144"/>
      <c r="AV4256" s="36" t="s">
        <v>28</v>
      </c>
      <c r="AW4256" s="102">
        <v>42942</v>
      </c>
      <c r="AX4256" s="129" t="s">
        <v>33</v>
      </c>
      <c r="AY4256" s="106">
        <v>896</v>
      </c>
      <c r="BD4256" t="s">
        <v>1724</v>
      </c>
      <c r="BE4256" t="s">
        <v>4633</v>
      </c>
      <c r="BF4256" t="s">
        <v>4747</v>
      </c>
      <c r="BH4256" t="str">
        <f t="shared" si="915"/>
        <v/>
      </c>
      <c r="BJ4256" t="str">
        <f t="shared" si="916"/>
        <v>OK</v>
      </c>
      <c r="BK4256" s="130" t="s">
        <v>5302</v>
      </c>
      <c r="BL4256" s="130" t="e">
        <v>#VALUE!</v>
      </c>
      <c r="BM4256" s="131">
        <v>0</v>
      </c>
      <c r="BN4256" s="131" t="e">
        <v>#DIV/0!</v>
      </c>
      <c r="BO4256">
        <v>429.94</v>
      </c>
      <c r="BP4256">
        <v>16</v>
      </c>
    </row>
    <row r="4257" spans="1:68" ht="25.2" x14ac:dyDescent="0.3">
      <c r="A4257" s="1"/>
      <c r="B4257" s="47">
        <v>3896</v>
      </c>
      <c r="C4257" s="45">
        <v>1089595</v>
      </c>
      <c r="D4257" s="29"/>
      <c r="E4257" s="29"/>
      <c r="F4257" s="31" t="s">
        <v>3473</v>
      </c>
      <c r="G4257" s="29" t="s">
        <v>58</v>
      </c>
      <c r="H4257" s="70" t="s">
        <v>4779</v>
      </c>
      <c r="I4257" s="148" t="s">
        <v>33</v>
      </c>
      <c r="J4257" s="147" t="s">
        <v>33</v>
      </c>
      <c r="K4257" s="148" t="e">
        <v>#N/A</v>
      </c>
      <c r="L4257" s="148" t="s">
        <v>32</v>
      </c>
      <c r="M4257" s="147" t="s">
        <v>33</v>
      </c>
      <c r="N4257" s="29" t="str">
        <f t="shared" si="912"/>
        <v/>
      </c>
      <c r="O4257" s="29" t="str">
        <f t="shared" si="913"/>
        <v/>
      </c>
      <c r="P4257" s="29" t="str">
        <f t="shared" si="914"/>
        <v/>
      </c>
      <c r="Q4257" s="29" t="str">
        <f t="shared" si="918"/>
        <v/>
      </c>
      <c r="R4257" s="29" t="str">
        <f t="shared" si="919"/>
        <v/>
      </c>
      <c r="S4257" s="29" t="str">
        <f t="shared" si="920"/>
        <v/>
      </c>
      <c r="T4257" s="29" t="str">
        <f t="shared" si="921"/>
        <v/>
      </c>
      <c r="U4257" s="29"/>
      <c r="V4257" s="29"/>
      <c r="W4257" s="38" t="s">
        <v>3441</v>
      </c>
      <c r="X4257" s="37" t="s">
        <v>158</v>
      </c>
      <c r="Y4257" s="146">
        <v>299.3</v>
      </c>
      <c r="Z4257" s="33">
        <v>383.1</v>
      </c>
      <c r="AA4257" s="34">
        <f t="shared" si="909"/>
        <v>0.28000000000000003</v>
      </c>
      <c r="AB4257" s="33">
        <f t="shared" si="910"/>
        <v>383.1</v>
      </c>
      <c r="AC4257" s="34">
        <f t="shared" si="911"/>
        <v>0.27998492484473791</v>
      </c>
      <c r="AD4257" s="145">
        <f t="shared" si="922"/>
        <v>319.25</v>
      </c>
      <c r="AE4257" s="105">
        <v>249.417</v>
      </c>
      <c r="AF4257" s="34" t="s">
        <v>36</v>
      </c>
      <c r="AG4257" s="34" t="s">
        <v>36</v>
      </c>
      <c r="AH4257" s="34" t="s">
        <v>36</v>
      </c>
      <c r="AI4257" s="29">
        <v>0.157</v>
      </c>
      <c r="AJ4257" s="29">
        <v>2.7000000000000001E-3</v>
      </c>
      <c r="AK4257" s="29">
        <v>30</v>
      </c>
      <c r="AL4257" s="29">
        <v>0</v>
      </c>
      <c r="AM4257" s="29" t="s">
        <v>28</v>
      </c>
      <c r="AN4257" s="158" t="s">
        <v>28</v>
      </c>
      <c r="AO4257" s="29" t="s">
        <v>28</v>
      </c>
      <c r="AP4257" s="29">
        <v>1</v>
      </c>
      <c r="AQ4257" s="29"/>
      <c r="AR4257" s="29"/>
      <c r="AS4257" s="29"/>
      <c r="AT4257" s="29"/>
      <c r="AU4257" s="144"/>
      <c r="AV4257" s="36" t="s">
        <v>28</v>
      </c>
      <c r="AW4257" s="102">
        <v>42942</v>
      </c>
      <c r="AX4257" s="129" t="s">
        <v>33</v>
      </c>
      <c r="AY4257" s="106">
        <v>40</v>
      </c>
      <c r="BD4257" t="s">
        <v>1724</v>
      </c>
      <c r="BE4257" t="s">
        <v>4633</v>
      </c>
      <c r="BF4257" t="s">
        <v>4747</v>
      </c>
      <c r="BH4257" t="str">
        <f t="shared" si="915"/>
        <v>AV</v>
      </c>
      <c r="BJ4257" t="str">
        <f t="shared" si="916"/>
        <v>OK</v>
      </c>
      <c r="BK4257" s="130">
        <v>383.1</v>
      </c>
      <c r="BL4257" s="130" t="s">
        <v>37</v>
      </c>
      <c r="BM4257" s="131">
        <v>0</v>
      </c>
      <c r="BN4257" s="131" t="e">
        <v>#DIV/0!</v>
      </c>
      <c r="BO4257">
        <v>383.1</v>
      </c>
      <c r="BP4257">
        <v>0</v>
      </c>
    </row>
    <row r="4258" spans="1:68" ht="25.2" x14ac:dyDescent="0.3">
      <c r="A4258" s="1"/>
      <c r="B4258" s="47">
        <v>3897</v>
      </c>
      <c r="C4258" s="45">
        <v>1089596</v>
      </c>
      <c r="D4258" s="29"/>
      <c r="E4258" s="29"/>
      <c r="F4258" s="31" t="s">
        <v>3474</v>
      </c>
      <c r="G4258" s="29" t="s">
        <v>58</v>
      </c>
      <c r="H4258" s="148"/>
      <c r="I4258" s="148" t="s">
        <v>33</v>
      </c>
      <c r="J4258" s="147" t="s">
        <v>33</v>
      </c>
      <c r="K4258" s="148" t="e">
        <v>#N/A</v>
      </c>
      <c r="L4258" s="148" t="s">
        <v>32</v>
      </c>
      <c r="M4258" s="147" t="s">
        <v>33</v>
      </c>
      <c r="N4258" s="29" t="str">
        <f t="shared" si="912"/>
        <v/>
      </c>
      <c r="O4258" s="29" t="str">
        <f t="shared" si="913"/>
        <v/>
      </c>
      <c r="P4258" s="29" t="str">
        <f t="shared" si="914"/>
        <v/>
      </c>
      <c r="Q4258" s="29" t="str">
        <f t="shared" si="918"/>
        <v/>
      </c>
      <c r="R4258" s="29" t="str">
        <f t="shared" si="919"/>
        <v/>
      </c>
      <c r="S4258" s="29" t="str">
        <f t="shared" si="920"/>
        <v/>
      </c>
      <c r="T4258" s="29" t="str">
        <f t="shared" si="921"/>
        <v/>
      </c>
      <c r="U4258" s="29"/>
      <c r="V4258" s="29"/>
      <c r="W4258" s="38" t="s">
        <v>3441</v>
      </c>
      <c r="X4258" s="37" t="s">
        <v>158</v>
      </c>
      <c r="Y4258" s="146">
        <v>705</v>
      </c>
      <c r="Z4258" s="33">
        <v>903</v>
      </c>
      <c r="AA4258" s="34">
        <f t="shared" si="909"/>
        <v>0.28100000000000003</v>
      </c>
      <c r="AB4258" s="33">
        <f t="shared" si="910"/>
        <v>903</v>
      </c>
      <c r="AC4258" s="34">
        <f t="shared" si="911"/>
        <v>0.28085106382978725</v>
      </c>
      <c r="AD4258" s="145">
        <f t="shared" si="922"/>
        <v>752.5</v>
      </c>
      <c r="AE4258" s="105">
        <v>587.5</v>
      </c>
      <c r="AF4258" s="34" t="s">
        <v>36</v>
      </c>
      <c r="AG4258" s="34" t="s">
        <v>36</v>
      </c>
      <c r="AH4258" s="34" t="s">
        <v>36</v>
      </c>
      <c r="AI4258" s="29">
        <v>0.40200000000000002</v>
      </c>
      <c r="AJ4258" s="29">
        <v>6.0099999999999997E-3</v>
      </c>
      <c r="AK4258" s="29">
        <v>0</v>
      </c>
      <c r="AL4258" s="29">
        <v>0</v>
      </c>
      <c r="AM4258" s="29" t="s">
        <v>28</v>
      </c>
      <c r="AN4258" s="44" t="s">
        <v>27</v>
      </c>
      <c r="AO4258" s="29" t="s">
        <v>28</v>
      </c>
      <c r="AP4258" s="29">
        <v>1</v>
      </c>
      <c r="AQ4258" s="29"/>
      <c r="AR4258" s="29"/>
      <c r="AS4258" s="29"/>
      <c r="AT4258" s="29"/>
      <c r="AU4258" s="144"/>
      <c r="AV4258" s="36" t="s">
        <v>28</v>
      </c>
      <c r="AW4258" s="102">
        <v>42942</v>
      </c>
      <c r="AX4258" s="129" t="s">
        <v>33</v>
      </c>
      <c r="AY4258" s="106">
        <v>523</v>
      </c>
      <c r="BD4258" t="s">
        <v>1724</v>
      </c>
      <c r="BE4258" t="s">
        <v>4633</v>
      </c>
      <c r="BF4258" t="s">
        <v>4747</v>
      </c>
      <c r="BH4258" t="str">
        <f t="shared" si="915"/>
        <v/>
      </c>
      <c r="BJ4258" t="str">
        <f t="shared" si="916"/>
        <v>OK</v>
      </c>
      <c r="BK4258" s="130" t="s">
        <v>5302</v>
      </c>
      <c r="BL4258" s="130" t="e">
        <v>#VALUE!</v>
      </c>
      <c r="BM4258" s="131">
        <v>0</v>
      </c>
      <c r="BN4258" s="131" t="e">
        <v>#DIV/0!</v>
      </c>
      <c r="BO4258" t="e">
        <v>#N/A</v>
      </c>
      <c r="BP4258">
        <v>0</v>
      </c>
    </row>
    <row r="4259" spans="1:68" ht="25.2" x14ac:dyDescent="0.3">
      <c r="A4259" s="1"/>
      <c r="B4259" s="47">
        <v>3898</v>
      </c>
      <c r="C4259" s="45">
        <v>1105768</v>
      </c>
      <c r="D4259" s="29"/>
      <c r="E4259" s="29"/>
      <c r="F4259" s="31" t="s">
        <v>3475</v>
      </c>
      <c r="G4259" s="37" t="s">
        <v>58</v>
      </c>
      <c r="H4259" s="148"/>
      <c r="I4259" s="148" t="s">
        <v>33</v>
      </c>
      <c r="J4259" s="147" t="s">
        <v>33</v>
      </c>
      <c r="K4259" s="148" t="e">
        <v>#N/A</v>
      </c>
      <c r="L4259" s="148" t="s">
        <v>32</v>
      </c>
      <c r="M4259" s="147" t="s">
        <v>33</v>
      </c>
      <c r="N4259" s="29" t="str">
        <f t="shared" si="912"/>
        <v/>
      </c>
      <c r="O4259" s="29" t="str">
        <f t="shared" si="913"/>
        <v/>
      </c>
      <c r="P4259" s="29" t="str">
        <f t="shared" si="914"/>
        <v/>
      </c>
      <c r="Q4259" s="29" t="str">
        <f t="shared" si="918"/>
        <v/>
      </c>
      <c r="R4259" s="29" t="str">
        <f t="shared" si="919"/>
        <v/>
      </c>
      <c r="S4259" s="29" t="str">
        <f t="shared" si="920"/>
        <v/>
      </c>
      <c r="T4259" s="29" t="str">
        <f t="shared" si="921"/>
        <v/>
      </c>
      <c r="U4259" s="29"/>
      <c r="V4259" s="29"/>
      <c r="W4259" s="30" t="s">
        <v>3441</v>
      </c>
      <c r="X4259" s="37" t="s">
        <v>158</v>
      </c>
      <c r="Y4259" s="146">
        <v>2601</v>
      </c>
      <c r="Z4259" s="33">
        <v>3329</v>
      </c>
      <c r="AA4259" s="34">
        <f t="shared" si="909"/>
        <v>0.28000000000000003</v>
      </c>
      <c r="AB4259" s="33">
        <f t="shared" si="910"/>
        <v>3329</v>
      </c>
      <c r="AC4259" s="34">
        <f t="shared" si="911"/>
        <v>0.27989250288350631</v>
      </c>
      <c r="AD4259" s="145">
        <f t="shared" si="922"/>
        <v>2774.1669999999999</v>
      </c>
      <c r="AE4259" s="105">
        <v>2167.5</v>
      </c>
      <c r="AF4259" s="34" t="s">
        <v>36</v>
      </c>
      <c r="AG4259" s="34" t="s">
        <v>36</v>
      </c>
      <c r="AH4259" s="34" t="s">
        <v>36</v>
      </c>
      <c r="AI4259" s="29">
        <v>1.0149999999999999</v>
      </c>
      <c r="AJ4259" s="29">
        <v>1.6250000000000001E-2</v>
      </c>
      <c r="AK4259" s="29">
        <v>0</v>
      </c>
      <c r="AL4259" s="29">
        <v>0</v>
      </c>
      <c r="AM4259" s="29" t="s">
        <v>28</v>
      </c>
      <c r="AN4259" s="44" t="s">
        <v>27</v>
      </c>
      <c r="AO4259" s="29" t="s">
        <v>28</v>
      </c>
      <c r="AP4259" s="29">
        <v>1</v>
      </c>
      <c r="AQ4259" s="29"/>
      <c r="AR4259" s="29"/>
      <c r="AS4259" s="29"/>
      <c r="AT4259" s="29"/>
      <c r="AU4259" s="144"/>
      <c r="AV4259" s="36" t="s">
        <v>28</v>
      </c>
      <c r="AW4259" s="102">
        <v>43894</v>
      </c>
      <c r="AX4259" s="129" t="s">
        <v>33</v>
      </c>
      <c r="AY4259" s="106">
        <v>42</v>
      </c>
      <c r="BD4259" t="s">
        <v>1724</v>
      </c>
      <c r="BE4259" t="s">
        <v>4633</v>
      </c>
      <c r="BF4259" t="s">
        <v>4747</v>
      </c>
      <c r="BH4259" t="str">
        <f t="shared" si="915"/>
        <v/>
      </c>
      <c r="BJ4259" t="str">
        <f t="shared" si="916"/>
        <v>OK</v>
      </c>
      <c r="BK4259" s="130" t="s">
        <v>5302</v>
      </c>
      <c r="BL4259" s="130" t="e">
        <v>#VALUE!</v>
      </c>
      <c r="BM4259" s="131">
        <v>0</v>
      </c>
      <c r="BN4259" s="131" t="e">
        <v>#DIV/0!</v>
      </c>
      <c r="BO4259" t="e">
        <v>#N/A</v>
      </c>
      <c r="BP4259">
        <v>0</v>
      </c>
    </row>
    <row r="4260" spans="1:68" ht="25.2" x14ac:dyDescent="0.3">
      <c r="A4260" s="1"/>
      <c r="B4260" s="47">
        <v>3899</v>
      </c>
      <c r="C4260" s="45">
        <v>1067832</v>
      </c>
      <c r="D4260" s="29"/>
      <c r="E4260" s="29"/>
      <c r="F4260" s="31" t="s">
        <v>3476</v>
      </c>
      <c r="G4260" s="37" t="s">
        <v>58</v>
      </c>
      <c r="H4260" s="148"/>
      <c r="I4260" s="148" t="s">
        <v>33</v>
      </c>
      <c r="J4260" s="147" t="s">
        <v>33</v>
      </c>
      <c r="K4260" s="148" t="e">
        <v>#N/A</v>
      </c>
      <c r="L4260" s="148" t="s">
        <v>32</v>
      </c>
      <c r="M4260" s="147" t="s">
        <v>33</v>
      </c>
      <c r="N4260" s="29" t="str">
        <f t="shared" si="912"/>
        <v/>
      </c>
      <c r="O4260" s="29" t="str">
        <f t="shared" si="913"/>
        <v/>
      </c>
      <c r="P4260" s="29" t="str">
        <f t="shared" si="914"/>
        <v/>
      </c>
      <c r="Q4260" s="29" t="str">
        <f t="shared" si="918"/>
        <v/>
      </c>
      <c r="R4260" s="29" t="str">
        <f t="shared" si="919"/>
        <v/>
      </c>
      <c r="S4260" s="29" t="str">
        <f t="shared" si="920"/>
        <v/>
      </c>
      <c r="T4260" s="29" t="str">
        <f t="shared" si="921"/>
        <v/>
      </c>
      <c r="U4260" s="29"/>
      <c r="V4260" s="29"/>
      <c r="W4260" s="38" t="s">
        <v>3477</v>
      </c>
      <c r="X4260" s="37" t="s">
        <v>158</v>
      </c>
      <c r="Y4260" s="146">
        <v>410.72</v>
      </c>
      <c r="Z4260" s="33">
        <v>526</v>
      </c>
      <c r="AA4260" s="34">
        <f t="shared" si="909"/>
        <v>0.28100000000000003</v>
      </c>
      <c r="AB4260" s="33">
        <f t="shared" si="910"/>
        <v>526</v>
      </c>
      <c r="AC4260" s="34">
        <f t="shared" si="911"/>
        <v>0.28067561289870196</v>
      </c>
      <c r="AD4260" s="145">
        <f t="shared" si="922"/>
        <v>438.33300000000003</v>
      </c>
      <c r="AE4260" s="105">
        <v>342.267</v>
      </c>
      <c r="AF4260" s="34" t="s">
        <v>36</v>
      </c>
      <c r="AG4260" s="34" t="s">
        <v>36</v>
      </c>
      <c r="AH4260" s="34" t="s">
        <v>36</v>
      </c>
      <c r="AI4260" s="29">
        <v>6.8000000000000005E-2</v>
      </c>
      <c r="AJ4260" s="29">
        <v>1E-3</v>
      </c>
      <c r="AK4260" s="29">
        <v>0</v>
      </c>
      <c r="AL4260" s="29">
        <v>0</v>
      </c>
      <c r="AM4260" s="29" t="s">
        <v>28</v>
      </c>
      <c r="AN4260" s="44" t="s">
        <v>27</v>
      </c>
      <c r="AO4260" s="29" t="s">
        <v>28</v>
      </c>
      <c r="AP4260" s="29">
        <v>40</v>
      </c>
      <c r="AQ4260" s="29"/>
      <c r="AR4260" s="29"/>
      <c r="AS4260" s="29"/>
      <c r="AT4260" s="29"/>
      <c r="AU4260" s="144"/>
      <c r="AV4260" s="36" t="s">
        <v>28</v>
      </c>
      <c r="AW4260" s="102">
        <v>42879</v>
      </c>
      <c r="AX4260" s="129" t="s">
        <v>33</v>
      </c>
      <c r="AY4260" s="106">
        <v>46</v>
      </c>
      <c r="BD4260" t="s">
        <v>1724</v>
      </c>
      <c r="BE4260" t="s">
        <v>4633</v>
      </c>
      <c r="BF4260" t="s">
        <v>4747</v>
      </c>
      <c r="BH4260" t="str">
        <f t="shared" si="915"/>
        <v/>
      </c>
      <c r="BJ4260" t="str">
        <f t="shared" si="916"/>
        <v>OK</v>
      </c>
      <c r="BK4260" s="130" t="s">
        <v>5302</v>
      </c>
      <c r="BL4260" s="130" t="e">
        <v>#VALUE!</v>
      </c>
      <c r="BM4260" s="131">
        <v>0</v>
      </c>
      <c r="BN4260" s="131" t="e">
        <v>#DIV/0!</v>
      </c>
      <c r="BO4260" t="e">
        <v>#N/A</v>
      </c>
      <c r="BP4260">
        <v>0</v>
      </c>
    </row>
    <row r="4261" spans="1:68" ht="25.2" x14ac:dyDescent="0.3">
      <c r="A4261" s="1"/>
      <c r="B4261" s="47">
        <v>3900</v>
      </c>
      <c r="C4261" s="45">
        <v>1089593</v>
      </c>
      <c r="D4261" s="29"/>
      <c r="E4261" s="29"/>
      <c r="F4261" s="31" t="s">
        <v>3478</v>
      </c>
      <c r="G4261" s="29" t="s">
        <v>58</v>
      </c>
      <c r="H4261" s="148"/>
      <c r="I4261" s="148" t="s">
        <v>33</v>
      </c>
      <c r="J4261" s="147" t="s">
        <v>33</v>
      </c>
      <c r="K4261" s="148" t="e">
        <v>#N/A</v>
      </c>
      <c r="L4261" s="148" t="s">
        <v>32</v>
      </c>
      <c r="M4261" s="147" t="s">
        <v>33</v>
      </c>
      <c r="N4261" s="29" t="str">
        <f t="shared" si="912"/>
        <v/>
      </c>
      <c r="O4261" s="29" t="str">
        <f t="shared" si="913"/>
        <v/>
      </c>
      <c r="P4261" s="29" t="str">
        <f t="shared" si="914"/>
        <v/>
      </c>
      <c r="Q4261" s="29" t="str">
        <f t="shared" si="918"/>
        <v/>
      </c>
      <c r="R4261" s="29" t="str">
        <f t="shared" si="919"/>
        <v/>
      </c>
      <c r="S4261" s="29" t="str">
        <f t="shared" si="920"/>
        <v/>
      </c>
      <c r="T4261" s="29" t="str">
        <f t="shared" si="921"/>
        <v/>
      </c>
      <c r="U4261" s="29"/>
      <c r="V4261" s="29"/>
      <c r="W4261" s="38" t="s">
        <v>3441</v>
      </c>
      <c r="X4261" s="37" t="s">
        <v>158</v>
      </c>
      <c r="Y4261" s="146">
        <v>421.57</v>
      </c>
      <c r="Z4261" s="33">
        <v>540</v>
      </c>
      <c r="AA4261" s="34">
        <f t="shared" si="909"/>
        <v>0.28100000000000003</v>
      </c>
      <c r="AB4261" s="33">
        <f t="shared" si="910"/>
        <v>540</v>
      </c>
      <c r="AC4261" s="34">
        <f t="shared" si="911"/>
        <v>0.28092727748869939</v>
      </c>
      <c r="AD4261" s="145">
        <f t="shared" si="922"/>
        <v>450</v>
      </c>
      <c r="AE4261" s="105">
        <v>351.30799999999999</v>
      </c>
      <c r="AF4261" s="34" t="s">
        <v>36</v>
      </c>
      <c r="AG4261" s="34" t="s">
        <v>36</v>
      </c>
      <c r="AH4261" s="34" t="s">
        <v>36</v>
      </c>
      <c r="AI4261" s="29">
        <v>0.254</v>
      </c>
      <c r="AJ4261" s="29">
        <v>4.3299999999999996E-3</v>
      </c>
      <c r="AK4261" s="29">
        <v>0</v>
      </c>
      <c r="AL4261" s="29">
        <v>0</v>
      </c>
      <c r="AM4261" s="29" t="s">
        <v>28</v>
      </c>
      <c r="AN4261" s="44" t="s">
        <v>27</v>
      </c>
      <c r="AO4261" s="29" t="s">
        <v>28</v>
      </c>
      <c r="AP4261" s="29">
        <v>1</v>
      </c>
      <c r="AQ4261" s="29"/>
      <c r="AR4261" s="29"/>
      <c r="AS4261" s="29"/>
      <c r="AT4261" s="29"/>
      <c r="AU4261" s="144"/>
      <c r="AV4261" s="36" t="s">
        <v>28</v>
      </c>
      <c r="AW4261" s="102">
        <v>42942</v>
      </c>
      <c r="AX4261" s="129" t="s">
        <v>33</v>
      </c>
      <c r="AY4261" s="106">
        <v>25</v>
      </c>
      <c r="BD4261" t="s">
        <v>1724</v>
      </c>
      <c r="BE4261" t="s">
        <v>4633</v>
      </c>
      <c r="BF4261" t="s">
        <v>4747</v>
      </c>
      <c r="BH4261" t="str">
        <f t="shared" si="915"/>
        <v/>
      </c>
      <c r="BJ4261" t="str">
        <f t="shared" si="916"/>
        <v>OK</v>
      </c>
      <c r="BK4261" s="130" t="s">
        <v>5302</v>
      </c>
      <c r="BL4261" s="130" t="e">
        <v>#VALUE!</v>
      </c>
      <c r="BM4261" s="131">
        <v>0</v>
      </c>
      <c r="BN4261" s="131" t="e">
        <v>#DIV/0!</v>
      </c>
      <c r="BO4261" t="e">
        <v>#N/A</v>
      </c>
      <c r="BP4261">
        <v>0</v>
      </c>
    </row>
    <row r="4262" spans="1:68" ht="25.2" x14ac:dyDescent="0.3">
      <c r="A4262" s="1"/>
      <c r="B4262" s="47">
        <v>3901</v>
      </c>
      <c r="C4262" s="45">
        <v>1089594</v>
      </c>
      <c r="D4262" s="29"/>
      <c r="E4262" s="29"/>
      <c r="F4262" s="31" t="s">
        <v>3479</v>
      </c>
      <c r="G4262" s="29" t="s">
        <v>58</v>
      </c>
      <c r="H4262" s="70" t="s">
        <v>4779</v>
      </c>
      <c r="I4262" s="148" t="s">
        <v>33</v>
      </c>
      <c r="J4262" s="147" t="s">
        <v>33</v>
      </c>
      <c r="K4262" s="148" t="e">
        <v>#N/A</v>
      </c>
      <c r="L4262" s="148" t="s">
        <v>32</v>
      </c>
      <c r="M4262" s="147" t="s">
        <v>33</v>
      </c>
      <c r="N4262" s="29" t="str">
        <f t="shared" si="912"/>
        <v/>
      </c>
      <c r="O4262" s="29" t="str">
        <f t="shared" si="913"/>
        <v/>
      </c>
      <c r="P4262" s="29" t="str">
        <f t="shared" si="914"/>
        <v/>
      </c>
      <c r="Q4262" s="29" t="str">
        <f t="shared" si="918"/>
        <v/>
      </c>
      <c r="R4262" s="29" t="str">
        <f t="shared" si="919"/>
        <v/>
      </c>
      <c r="S4262" s="29" t="str">
        <f t="shared" si="920"/>
        <v/>
      </c>
      <c r="T4262" s="29" t="str">
        <f t="shared" si="921"/>
        <v/>
      </c>
      <c r="U4262" s="29"/>
      <c r="V4262" s="29"/>
      <c r="W4262" s="38" t="s">
        <v>3441</v>
      </c>
      <c r="X4262" s="37" t="s">
        <v>158</v>
      </c>
      <c r="Y4262" s="146">
        <v>815</v>
      </c>
      <c r="Z4262" s="33">
        <v>1044</v>
      </c>
      <c r="AA4262" s="34">
        <f t="shared" ref="AA4262:AA4325" si="923">ROUND(Z4262/Y4262-1,3)</f>
        <v>0.28100000000000003</v>
      </c>
      <c r="AB4262" s="33">
        <f t="shared" ref="AB4262:AB4325" si="924">IF(OR(W4262="VLD MLC components",W4262="VLD MLC pipes",W4262="VLD PEX components",W4262="VLD PEX pipes",W4262="VLD PHC components",W4262="VLD PHC pipes"),"По запросу",Z4262)</f>
        <v>1044</v>
      </c>
      <c r="AC4262" s="34">
        <f t="shared" ref="AC4262:AC4325" si="925">(AD4262-AE4262)/AE4262</f>
        <v>0.28098096638970971</v>
      </c>
      <c r="AD4262" s="145">
        <f t="shared" si="922"/>
        <v>870</v>
      </c>
      <c r="AE4262" s="105">
        <v>679.16700000000003</v>
      </c>
      <c r="AF4262" s="34" t="s">
        <v>36</v>
      </c>
      <c r="AG4262" s="34" t="s">
        <v>36</v>
      </c>
      <c r="AH4262" s="34" t="s">
        <v>36</v>
      </c>
      <c r="AI4262" s="29">
        <v>0.62</v>
      </c>
      <c r="AJ4262" s="29">
        <v>1.0829999999999999E-2</v>
      </c>
      <c r="AK4262" s="29">
        <v>12</v>
      </c>
      <c r="AL4262" s="29">
        <v>0</v>
      </c>
      <c r="AM4262" s="29" t="s">
        <v>28</v>
      </c>
      <c r="AN4262" s="158" t="s">
        <v>28</v>
      </c>
      <c r="AO4262" s="29" t="s">
        <v>28</v>
      </c>
      <c r="AP4262" s="29">
        <v>1</v>
      </c>
      <c r="AQ4262" s="29"/>
      <c r="AR4262" s="29"/>
      <c r="AS4262" s="29"/>
      <c r="AT4262" s="29"/>
      <c r="AU4262" s="144"/>
      <c r="AV4262" s="36" t="s">
        <v>28</v>
      </c>
      <c r="AW4262" s="102">
        <v>42942</v>
      </c>
      <c r="AX4262" s="129" t="s">
        <v>33</v>
      </c>
      <c r="AY4262" s="106">
        <v>138</v>
      </c>
      <c r="BD4262" t="s">
        <v>1724</v>
      </c>
      <c r="BE4262" t="s">
        <v>4633</v>
      </c>
      <c r="BF4262" t="s">
        <v>4747</v>
      </c>
      <c r="BH4262" t="str">
        <f t="shared" si="915"/>
        <v>AV</v>
      </c>
      <c r="BJ4262" t="str">
        <f t="shared" si="916"/>
        <v>OK</v>
      </c>
      <c r="BK4262" s="130">
        <v>1044</v>
      </c>
      <c r="BL4262" s="130" t="s">
        <v>37</v>
      </c>
      <c r="BM4262" s="131">
        <v>0</v>
      </c>
      <c r="BN4262" s="131" t="e">
        <v>#DIV/0!</v>
      </c>
      <c r="BO4262">
        <v>1044</v>
      </c>
      <c r="BP4262">
        <v>10</v>
      </c>
    </row>
    <row r="4263" spans="1:68" ht="25.2" x14ac:dyDescent="0.3">
      <c r="A4263" s="1"/>
      <c r="B4263" s="47">
        <v>3902</v>
      </c>
      <c r="C4263" s="45">
        <v>1105769</v>
      </c>
      <c r="D4263" s="29"/>
      <c r="E4263" s="29"/>
      <c r="F4263" s="31" t="s">
        <v>3480</v>
      </c>
      <c r="G4263" s="37" t="s">
        <v>58</v>
      </c>
      <c r="H4263" s="148"/>
      <c r="I4263" s="148" t="s">
        <v>33</v>
      </c>
      <c r="J4263" s="147" t="s">
        <v>33</v>
      </c>
      <c r="K4263" s="148" t="e">
        <v>#N/A</v>
      </c>
      <c r="L4263" s="148" t="s">
        <v>32</v>
      </c>
      <c r="M4263" s="147" t="s">
        <v>33</v>
      </c>
      <c r="N4263" s="29" t="str">
        <f t="shared" si="912"/>
        <v/>
      </c>
      <c r="O4263" s="29" t="str">
        <f t="shared" si="913"/>
        <v/>
      </c>
      <c r="P4263" s="29" t="str">
        <f t="shared" si="914"/>
        <v/>
      </c>
      <c r="Q4263" s="29" t="str">
        <f t="shared" si="918"/>
        <v/>
      </c>
      <c r="R4263" s="29" t="str">
        <f t="shared" si="919"/>
        <v/>
      </c>
      <c r="S4263" s="29" t="str">
        <f t="shared" si="920"/>
        <v/>
      </c>
      <c r="T4263" s="29" t="str">
        <f t="shared" si="921"/>
        <v/>
      </c>
      <c r="U4263" s="29"/>
      <c r="V4263" s="29"/>
      <c r="W4263" s="30" t="s">
        <v>3441</v>
      </c>
      <c r="X4263" s="37" t="s">
        <v>158</v>
      </c>
      <c r="Y4263" s="146">
        <v>3285</v>
      </c>
      <c r="Z4263" s="33">
        <v>4205</v>
      </c>
      <c r="AA4263" s="34">
        <f t="shared" si="923"/>
        <v>0.28000000000000003</v>
      </c>
      <c r="AB4263" s="33">
        <f t="shared" si="924"/>
        <v>4205</v>
      </c>
      <c r="AC4263" s="34">
        <f t="shared" si="925"/>
        <v>0.28006100456621003</v>
      </c>
      <c r="AD4263" s="145">
        <f t="shared" si="922"/>
        <v>3504.1669999999999</v>
      </c>
      <c r="AE4263" s="105">
        <v>2737.5</v>
      </c>
      <c r="AF4263" s="34" t="s">
        <v>36</v>
      </c>
      <c r="AG4263" s="34" t="s">
        <v>36</v>
      </c>
      <c r="AH4263" s="34" t="s">
        <v>36</v>
      </c>
      <c r="AI4263" s="29">
        <v>1.845</v>
      </c>
      <c r="AJ4263" s="29">
        <v>2.708E-2</v>
      </c>
      <c r="AK4263" s="29">
        <v>0</v>
      </c>
      <c r="AL4263" s="29">
        <v>0</v>
      </c>
      <c r="AM4263" s="29" t="s">
        <v>28</v>
      </c>
      <c r="AN4263" s="44" t="s">
        <v>27</v>
      </c>
      <c r="AO4263" s="29" t="s">
        <v>28</v>
      </c>
      <c r="AP4263" s="29">
        <v>1</v>
      </c>
      <c r="AQ4263" s="29"/>
      <c r="AR4263" s="29"/>
      <c r="AS4263" s="29"/>
      <c r="AT4263" s="29"/>
      <c r="AU4263" s="144"/>
      <c r="AV4263" s="36" t="s">
        <v>28</v>
      </c>
      <c r="AW4263" s="102">
        <v>43894</v>
      </c>
      <c r="AX4263" s="129" t="s">
        <v>33</v>
      </c>
      <c r="AY4263" s="106">
        <v>1</v>
      </c>
      <c r="BD4263" t="s">
        <v>1724</v>
      </c>
      <c r="BE4263" t="s">
        <v>4633</v>
      </c>
      <c r="BF4263" t="s">
        <v>4747</v>
      </c>
      <c r="BH4263" t="str">
        <f t="shared" si="915"/>
        <v/>
      </c>
      <c r="BJ4263" t="str">
        <f t="shared" si="916"/>
        <v>OK</v>
      </c>
      <c r="BK4263" s="130" t="s">
        <v>5302</v>
      </c>
      <c r="BL4263" s="130" t="e">
        <v>#VALUE!</v>
      </c>
      <c r="BM4263" s="131">
        <v>0</v>
      </c>
      <c r="BN4263" s="131" t="e">
        <v>#DIV/0!</v>
      </c>
      <c r="BO4263" t="e">
        <v>#N/A</v>
      </c>
      <c r="BP4263">
        <v>0</v>
      </c>
    </row>
    <row r="4264" spans="1:68" ht="25.2" x14ac:dyDescent="0.3">
      <c r="A4264" s="1"/>
      <c r="B4264" s="47">
        <v>3903</v>
      </c>
      <c r="C4264" s="45">
        <v>1000199</v>
      </c>
      <c r="D4264" s="29"/>
      <c r="E4264" s="29"/>
      <c r="F4264" s="31" t="s">
        <v>3481</v>
      </c>
      <c r="G4264" s="29" t="s">
        <v>58</v>
      </c>
      <c r="H4264" s="158"/>
      <c r="I4264" s="148" t="s">
        <v>33</v>
      </c>
      <c r="J4264" s="147" t="s">
        <v>33</v>
      </c>
      <c r="K4264" s="148" t="e">
        <v>#N/A</v>
      </c>
      <c r="L4264" s="148" t="s">
        <v>32</v>
      </c>
      <c r="M4264" s="147" t="s">
        <v>33</v>
      </c>
      <c r="N4264" s="29" t="str">
        <f t="shared" si="912"/>
        <v/>
      </c>
      <c r="O4264" s="29" t="str">
        <f t="shared" si="913"/>
        <v/>
      </c>
      <c r="P4264" s="29" t="str">
        <f t="shared" si="914"/>
        <v/>
      </c>
      <c r="Q4264" s="29" t="str">
        <f t="shared" si="918"/>
        <v/>
      </c>
      <c r="R4264" s="29" t="str">
        <f t="shared" si="919"/>
        <v/>
      </c>
      <c r="S4264" s="29" t="str">
        <f t="shared" si="920"/>
        <v/>
      </c>
      <c r="T4264" s="29" t="str">
        <f t="shared" si="921"/>
        <v/>
      </c>
      <c r="U4264" s="29"/>
      <c r="V4264" s="29"/>
      <c r="W4264" s="38" t="s">
        <v>3441</v>
      </c>
      <c r="X4264" s="29" t="s">
        <v>158</v>
      </c>
      <c r="Y4264" s="146">
        <v>194.1</v>
      </c>
      <c r="Z4264" s="33">
        <v>248.45</v>
      </c>
      <c r="AA4264" s="34">
        <f t="shared" si="923"/>
        <v>0.28000000000000003</v>
      </c>
      <c r="AB4264" s="33">
        <f t="shared" si="924"/>
        <v>248.45</v>
      </c>
      <c r="AC4264" s="34">
        <f t="shared" si="925"/>
        <v>0.28001236476043279</v>
      </c>
      <c r="AD4264" s="145">
        <f t="shared" si="922"/>
        <v>207.042</v>
      </c>
      <c r="AE4264" s="105">
        <v>161.75</v>
      </c>
      <c r="AF4264" s="34" t="s">
        <v>36</v>
      </c>
      <c r="AG4264" s="34" t="s">
        <v>36</v>
      </c>
      <c r="AH4264" s="34" t="s">
        <v>36</v>
      </c>
      <c r="AI4264" s="29">
        <v>5.5E-2</v>
      </c>
      <c r="AJ4264" s="29">
        <v>8.9999999999999998E-4</v>
      </c>
      <c r="AK4264" s="29">
        <v>0</v>
      </c>
      <c r="AL4264" s="29">
        <v>0</v>
      </c>
      <c r="AM4264" s="29" t="s">
        <v>28</v>
      </c>
      <c r="AN4264" s="44" t="s">
        <v>27</v>
      </c>
      <c r="AO4264" s="29" t="s">
        <v>28</v>
      </c>
      <c r="AP4264" s="29">
        <v>1</v>
      </c>
      <c r="AQ4264" s="29"/>
      <c r="AR4264" s="29"/>
      <c r="AS4264" s="29"/>
      <c r="AT4264" s="29"/>
      <c r="AU4264" s="144"/>
      <c r="AV4264" s="36" t="s">
        <v>28</v>
      </c>
      <c r="AW4264" s="102">
        <v>42551</v>
      </c>
      <c r="AX4264" s="129" t="s">
        <v>33</v>
      </c>
      <c r="AY4264" s="106">
        <v>1469</v>
      </c>
      <c r="BD4264" t="s">
        <v>1724</v>
      </c>
      <c r="BE4264" t="s">
        <v>4633</v>
      </c>
      <c r="BF4264" t="s">
        <v>4747</v>
      </c>
      <c r="BH4264" t="str">
        <f t="shared" si="915"/>
        <v/>
      </c>
      <c r="BJ4264" t="str">
        <f t="shared" si="916"/>
        <v>OK</v>
      </c>
      <c r="BK4264" s="130" t="s">
        <v>5302</v>
      </c>
      <c r="BL4264" s="130" t="e">
        <v>#VALUE!</v>
      </c>
      <c r="BM4264" s="131">
        <v>0</v>
      </c>
      <c r="BN4264" s="131" t="e">
        <v>#DIV/0!</v>
      </c>
      <c r="BO4264" t="e">
        <v>#N/A</v>
      </c>
      <c r="BP4264">
        <v>152</v>
      </c>
    </row>
    <row r="4265" spans="1:68" ht="25.2" x14ac:dyDescent="0.3">
      <c r="A4265" s="1"/>
      <c r="B4265" s="47">
        <v>3904</v>
      </c>
      <c r="C4265" s="45">
        <v>1000203</v>
      </c>
      <c r="D4265" s="29"/>
      <c r="E4265" s="29"/>
      <c r="F4265" s="31" t="s">
        <v>3482</v>
      </c>
      <c r="G4265" s="29" t="s">
        <v>58</v>
      </c>
      <c r="H4265" s="158"/>
      <c r="I4265" s="148" t="s">
        <v>33</v>
      </c>
      <c r="J4265" s="147" t="s">
        <v>33</v>
      </c>
      <c r="K4265" s="148" t="e">
        <v>#N/A</v>
      </c>
      <c r="L4265" s="148" t="s">
        <v>32</v>
      </c>
      <c r="M4265" s="147">
        <v>42551</v>
      </c>
      <c r="N4265" s="29" t="str">
        <f t="shared" ref="N4265:N4328" si="926">IFERROR(MID($D4265,1,7)+0,"")</f>
        <v/>
      </c>
      <c r="O4265" s="29" t="str">
        <f t="shared" ref="O4265:O4328" si="927">IFERROR(MID($D4265,10,7)+0,"")</f>
        <v/>
      </c>
      <c r="P4265" s="29" t="str">
        <f t="shared" ref="P4265:P4328" si="928">IFERROR(MID($D4265,19,7)+0,"")</f>
        <v/>
      </c>
      <c r="Q4265" s="29" t="str">
        <f t="shared" si="918"/>
        <v/>
      </c>
      <c r="R4265" s="29" t="str">
        <f t="shared" si="919"/>
        <v/>
      </c>
      <c r="S4265" s="29" t="str">
        <f t="shared" si="920"/>
        <v/>
      </c>
      <c r="T4265" s="29" t="str">
        <f t="shared" si="921"/>
        <v/>
      </c>
      <c r="U4265" s="29"/>
      <c r="V4265" s="29"/>
      <c r="W4265" s="38" t="s">
        <v>3441</v>
      </c>
      <c r="X4265" s="29" t="s">
        <v>158</v>
      </c>
      <c r="Y4265" s="146">
        <v>299.3</v>
      </c>
      <c r="Z4265" s="33">
        <v>383.1</v>
      </c>
      <c r="AA4265" s="34">
        <f t="shared" si="923"/>
        <v>0.28000000000000003</v>
      </c>
      <c r="AB4265" s="33">
        <f t="shared" si="924"/>
        <v>383.1</v>
      </c>
      <c r="AC4265" s="34">
        <f t="shared" si="925"/>
        <v>0.27998492484473791</v>
      </c>
      <c r="AD4265" s="145">
        <f t="shared" si="922"/>
        <v>319.25</v>
      </c>
      <c r="AE4265" s="105">
        <v>249.417</v>
      </c>
      <c r="AF4265" s="34" t="s">
        <v>36</v>
      </c>
      <c r="AG4265" s="34" t="s">
        <v>36</v>
      </c>
      <c r="AH4265" s="34" t="s">
        <v>36</v>
      </c>
      <c r="AI4265" s="29">
        <v>0.121</v>
      </c>
      <c r="AJ4265" s="29">
        <v>2.0999999999999999E-3</v>
      </c>
      <c r="AK4265" s="29">
        <v>0</v>
      </c>
      <c r="AL4265" s="29">
        <v>0</v>
      </c>
      <c r="AM4265" s="29" t="s">
        <v>28</v>
      </c>
      <c r="AN4265" s="44" t="s">
        <v>27</v>
      </c>
      <c r="AO4265" s="29" t="s">
        <v>28</v>
      </c>
      <c r="AP4265" s="29">
        <v>1</v>
      </c>
      <c r="AQ4265" s="29"/>
      <c r="AR4265" s="29"/>
      <c r="AS4265" s="29"/>
      <c r="AT4265" s="29"/>
      <c r="AU4265" s="144"/>
      <c r="AV4265" s="36" t="s">
        <v>28</v>
      </c>
      <c r="AW4265" s="102">
        <v>42551</v>
      </c>
      <c r="AX4265" s="129" t="s">
        <v>33</v>
      </c>
      <c r="AY4265" s="106">
        <v>34</v>
      </c>
      <c r="BD4265" t="s">
        <v>1724</v>
      </c>
      <c r="BE4265" t="s">
        <v>4633</v>
      </c>
      <c r="BF4265" t="s">
        <v>4747</v>
      </c>
      <c r="BH4265" t="str">
        <f t="shared" ref="BH4265:BH4328" si="929">IF(OR(H4265="Регулярный ассортимент",AK4265&gt;0,AL4265&gt;0),"AV","")</f>
        <v/>
      </c>
      <c r="BJ4265" t="str">
        <f t="shared" ref="BJ4265:BJ4328" si="930">IF(AB4265-Z4265=0,"OK")</f>
        <v>OK</v>
      </c>
      <c r="BK4265" s="130" t="s">
        <v>5302</v>
      </c>
      <c r="BL4265" s="130" t="e">
        <v>#VALUE!</v>
      </c>
      <c r="BM4265" s="131">
        <v>0</v>
      </c>
      <c r="BN4265" s="131" t="e">
        <v>#DIV/0!</v>
      </c>
      <c r="BO4265" t="e">
        <v>#N/A</v>
      </c>
      <c r="BP4265">
        <v>0</v>
      </c>
    </row>
    <row r="4266" spans="1:68" ht="25.2" x14ac:dyDescent="0.3">
      <c r="A4266" s="1"/>
      <c r="B4266" s="47">
        <v>3905</v>
      </c>
      <c r="C4266" s="45">
        <v>1122297</v>
      </c>
      <c r="D4266" s="29">
        <v>1000207</v>
      </c>
      <c r="E4266" s="29"/>
      <c r="F4266" s="31" t="s">
        <v>3483</v>
      </c>
      <c r="G4266" s="29" t="s">
        <v>58</v>
      </c>
      <c r="H4266" s="70" t="s">
        <v>4779</v>
      </c>
      <c r="I4266" s="148"/>
      <c r="J4266" s="147"/>
      <c r="K4266" s="148" t="e">
        <v>#N/A</v>
      </c>
      <c r="L4266" s="148"/>
      <c r="M4266" s="147"/>
      <c r="N4266" s="29">
        <f t="shared" si="926"/>
        <v>1000207</v>
      </c>
      <c r="O4266" s="29" t="str">
        <f t="shared" si="927"/>
        <v/>
      </c>
      <c r="P4266" s="29" t="str">
        <f t="shared" si="928"/>
        <v/>
      </c>
      <c r="Q4266" s="29" t="str">
        <f t="shared" si="918"/>
        <v/>
      </c>
      <c r="R4266" s="29" t="str">
        <f t="shared" si="919"/>
        <v/>
      </c>
      <c r="S4266" s="29" t="str">
        <f t="shared" si="920"/>
        <v/>
      </c>
      <c r="T4266" s="29" t="str">
        <f t="shared" si="921"/>
        <v/>
      </c>
      <c r="U4266" s="29"/>
      <c r="V4266" s="29"/>
      <c r="W4266" s="38" t="s">
        <v>3441</v>
      </c>
      <c r="X4266" s="29" t="s">
        <v>158</v>
      </c>
      <c r="Y4266" s="146">
        <v>705</v>
      </c>
      <c r="Z4266" s="33">
        <v>903</v>
      </c>
      <c r="AA4266" s="34">
        <f t="shared" si="923"/>
        <v>0.28100000000000003</v>
      </c>
      <c r="AB4266" s="33">
        <f t="shared" si="924"/>
        <v>903</v>
      </c>
      <c r="AC4266" s="34">
        <f t="shared" si="925"/>
        <v>0.28085106382978725</v>
      </c>
      <c r="AD4266" s="145">
        <f t="shared" si="922"/>
        <v>752.5</v>
      </c>
      <c r="AE4266" s="105">
        <v>587.5</v>
      </c>
      <c r="AF4266" s="34" t="s">
        <v>93</v>
      </c>
      <c r="AG4266" s="34" t="s">
        <v>93</v>
      </c>
      <c r="AH4266" s="34" t="s">
        <v>93</v>
      </c>
      <c r="AI4266" s="29">
        <v>0.30299999999999999</v>
      </c>
      <c r="AJ4266" s="29">
        <v>5.4099999999999999E-3</v>
      </c>
      <c r="AK4266" s="29">
        <v>20</v>
      </c>
      <c r="AL4266" s="29">
        <v>0</v>
      </c>
      <c r="AM4266" s="29" t="s">
        <v>28</v>
      </c>
      <c r="AN4266" s="158" t="s">
        <v>28</v>
      </c>
      <c r="AO4266" s="29" t="s">
        <v>28</v>
      </c>
      <c r="AP4266" s="29">
        <v>1</v>
      </c>
      <c r="AQ4266" s="29"/>
      <c r="AR4266" s="29"/>
      <c r="AS4266" s="29"/>
      <c r="AT4266" s="29"/>
      <c r="AU4266" s="144"/>
      <c r="AV4266" s="36" t="s">
        <v>28</v>
      </c>
      <c r="AW4266" s="102">
        <v>44522</v>
      </c>
      <c r="AX4266" s="129" t="s">
        <v>33</v>
      </c>
      <c r="AY4266" s="106" t="e">
        <v>#N/A</v>
      </c>
      <c r="BD4266" t="s">
        <v>1724</v>
      </c>
      <c r="BE4266">
        <v>0</v>
      </c>
      <c r="BF4266" t="s">
        <v>4747</v>
      </c>
      <c r="BH4266" t="str">
        <f t="shared" si="929"/>
        <v>AV</v>
      </c>
      <c r="BJ4266" t="str">
        <f t="shared" si="930"/>
        <v>OK</v>
      </c>
      <c r="BK4266" s="130">
        <v>903</v>
      </c>
      <c r="BL4266" s="130" t="s">
        <v>37</v>
      </c>
      <c r="BM4266" s="131">
        <v>903</v>
      </c>
      <c r="BN4266" s="131" t="s">
        <v>37</v>
      </c>
      <c r="BO4266">
        <v>903</v>
      </c>
      <c r="BP4266">
        <v>0</v>
      </c>
    </row>
    <row r="4267" spans="1:68" ht="37.799999999999997" x14ac:dyDescent="0.3">
      <c r="A4267" s="1"/>
      <c r="B4267" s="47">
        <v>3906</v>
      </c>
      <c r="C4267" s="45">
        <v>1000207</v>
      </c>
      <c r="D4267" s="29"/>
      <c r="E4267" s="29"/>
      <c r="F4267" s="31" t="s">
        <v>4322</v>
      </c>
      <c r="G4267" s="29" t="s">
        <v>58</v>
      </c>
      <c r="H4267" s="70" t="s">
        <v>62</v>
      </c>
      <c r="I4267" s="148" t="s">
        <v>33</v>
      </c>
      <c r="J4267" s="147" t="s">
        <v>33</v>
      </c>
      <c r="K4267" s="148" t="e">
        <v>#N/A</v>
      </c>
      <c r="L4267" s="148" t="s">
        <v>32</v>
      </c>
      <c r="M4267" s="147" t="s">
        <v>33</v>
      </c>
      <c r="N4267" s="29" t="str">
        <f t="shared" si="926"/>
        <v/>
      </c>
      <c r="O4267" s="29" t="str">
        <f t="shared" si="927"/>
        <v/>
      </c>
      <c r="P4267" s="29" t="str">
        <f t="shared" si="928"/>
        <v/>
      </c>
      <c r="Q4267" s="29" t="str">
        <f t="shared" si="918"/>
        <v/>
      </c>
      <c r="R4267" s="29" t="str">
        <f t="shared" si="919"/>
        <v/>
      </c>
      <c r="S4267" s="29" t="str">
        <f t="shared" si="920"/>
        <v/>
      </c>
      <c r="T4267" s="29" t="str">
        <f t="shared" si="921"/>
        <v/>
      </c>
      <c r="U4267" s="29">
        <v>1122297</v>
      </c>
      <c r="V4267" s="29"/>
      <c r="W4267" s="38" t="s">
        <v>3441</v>
      </c>
      <c r="X4267" s="29" t="s">
        <v>158</v>
      </c>
      <c r="Y4267" s="146">
        <v>705</v>
      </c>
      <c r="Z4267" s="33">
        <v>903</v>
      </c>
      <c r="AA4267" s="34">
        <f t="shared" si="923"/>
        <v>0.28100000000000003</v>
      </c>
      <c r="AB4267" s="33">
        <f t="shared" si="924"/>
        <v>903</v>
      </c>
      <c r="AC4267" s="34">
        <f t="shared" si="925"/>
        <v>0.28085106382978725</v>
      </c>
      <c r="AD4267" s="145">
        <f t="shared" si="922"/>
        <v>752.5</v>
      </c>
      <c r="AE4267" s="105">
        <v>587.5</v>
      </c>
      <c r="AF4267" s="34" t="s">
        <v>70</v>
      </c>
      <c r="AG4267" s="34" t="s">
        <v>70</v>
      </c>
      <c r="AH4267" s="34" t="s">
        <v>70</v>
      </c>
      <c r="AI4267" s="29">
        <v>0.30299999999999999</v>
      </c>
      <c r="AJ4267" s="29">
        <v>5.4099999999999999E-3</v>
      </c>
      <c r="AK4267" s="29">
        <v>0</v>
      </c>
      <c r="AL4267" s="29">
        <v>0</v>
      </c>
      <c r="AM4267" s="29" t="s">
        <v>28</v>
      </c>
      <c r="AN4267" s="44" t="s">
        <v>27</v>
      </c>
      <c r="AO4267" s="29" t="s">
        <v>28</v>
      </c>
      <c r="AP4267" s="29">
        <v>1</v>
      </c>
      <c r="AQ4267" s="29"/>
      <c r="AR4267" s="29"/>
      <c r="AS4267" s="29"/>
      <c r="AT4267" s="29"/>
      <c r="AU4267" s="144"/>
      <c r="AV4267" s="36" t="s">
        <v>28</v>
      </c>
      <c r="AW4267" s="102">
        <v>42551</v>
      </c>
      <c r="AX4267" s="129" t="s">
        <v>33</v>
      </c>
      <c r="AY4267" s="106">
        <v>1349</v>
      </c>
      <c r="BD4267" t="s">
        <v>1724</v>
      </c>
      <c r="BE4267" t="s">
        <v>4633</v>
      </c>
      <c r="BF4267" t="s">
        <v>4747</v>
      </c>
      <c r="BH4267" t="str">
        <f t="shared" si="929"/>
        <v/>
      </c>
      <c r="BJ4267" t="str">
        <f t="shared" si="930"/>
        <v>OK</v>
      </c>
      <c r="BK4267" s="130" t="s">
        <v>5302</v>
      </c>
      <c r="BL4267" s="130" t="e">
        <v>#VALUE!</v>
      </c>
      <c r="BM4267" s="131">
        <v>0</v>
      </c>
      <c r="BN4267" s="131" t="e">
        <v>#DIV/0!</v>
      </c>
      <c r="BO4267" t="e">
        <v>#N/A</v>
      </c>
      <c r="BP4267">
        <v>113</v>
      </c>
    </row>
    <row r="4268" spans="1:68" ht="25.2" x14ac:dyDescent="0.3">
      <c r="A4268" s="1"/>
      <c r="B4268" s="47">
        <v>3907</v>
      </c>
      <c r="C4268" s="45">
        <v>1087216</v>
      </c>
      <c r="D4268" s="29"/>
      <c r="E4268" s="29"/>
      <c r="F4268" s="32" t="s">
        <v>3484</v>
      </c>
      <c r="G4268" s="29" t="s">
        <v>31</v>
      </c>
      <c r="H4268" s="70" t="s">
        <v>4779</v>
      </c>
      <c r="I4268" s="148" t="s">
        <v>33</v>
      </c>
      <c r="J4268" s="147" t="s">
        <v>33</v>
      </c>
      <c r="K4268" s="148" t="e">
        <v>#N/A</v>
      </c>
      <c r="L4268" s="148" t="s">
        <v>32</v>
      </c>
      <c r="M4268" s="147">
        <v>42551</v>
      </c>
      <c r="N4268" s="29" t="str">
        <f t="shared" si="926"/>
        <v/>
      </c>
      <c r="O4268" s="29" t="str">
        <f t="shared" si="927"/>
        <v/>
      </c>
      <c r="P4268" s="29" t="str">
        <f t="shared" si="928"/>
        <v/>
      </c>
      <c r="Q4268" s="29" t="str">
        <f t="shared" si="918"/>
        <v/>
      </c>
      <c r="R4268" s="29" t="str">
        <f t="shared" si="919"/>
        <v/>
      </c>
      <c r="S4268" s="29" t="str">
        <f t="shared" si="920"/>
        <v/>
      </c>
      <c r="T4268" s="29" t="str">
        <f t="shared" si="921"/>
        <v/>
      </c>
      <c r="U4268" s="29"/>
      <c r="V4268" s="29"/>
      <c r="W4268" s="38" t="s">
        <v>3441</v>
      </c>
      <c r="X4268" s="37" t="s">
        <v>158</v>
      </c>
      <c r="Y4268" s="146">
        <v>2414</v>
      </c>
      <c r="Z4268" s="33">
        <v>3089</v>
      </c>
      <c r="AA4268" s="34">
        <f t="shared" si="923"/>
        <v>0.28000000000000003</v>
      </c>
      <c r="AB4268" s="33">
        <f t="shared" si="924"/>
        <v>3089</v>
      </c>
      <c r="AC4268" s="34">
        <f t="shared" si="925"/>
        <v>0.27961884347657939</v>
      </c>
      <c r="AD4268" s="145">
        <f t="shared" si="922"/>
        <v>2574.1669999999999</v>
      </c>
      <c r="AE4268" s="105">
        <v>2011.6669999999999</v>
      </c>
      <c r="AF4268" s="34" t="s">
        <v>36</v>
      </c>
      <c r="AG4268" s="34" t="s">
        <v>36</v>
      </c>
      <c r="AH4268" s="34" t="s">
        <v>36</v>
      </c>
      <c r="AI4268" s="29">
        <v>1.08</v>
      </c>
      <c r="AJ4268" s="29">
        <v>1.375E-2</v>
      </c>
      <c r="AK4268" s="29">
        <v>10</v>
      </c>
      <c r="AL4268" s="29">
        <v>0</v>
      </c>
      <c r="AM4268" s="29" t="s">
        <v>28</v>
      </c>
      <c r="AN4268" s="158" t="s">
        <v>28</v>
      </c>
      <c r="AO4268" s="29" t="s">
        <v>28</v>
      </c>
      <c r="AP4268" s="29">
        <v>1</v>
      </c>
      <c r="AQ4268" s="29"/>
      <c r="AR4268" s="29"/>
      <c r="AS4268" s="29"/>
      <c r="AT4268" s="29"/>
      <c r="AU4268" s="144"/>
      <c r="AV4268" s="36" t="s">
        <v>28</v>
      </c>
      <c r="AW4268" s="102" t="s">
        <v>33</v>
      </c>
      <c r="AX4268" s="129" t="s">
        <v>33</v>
      </c>
      <c r="AY4268" s="106">
        <v>266</v>
      </c>
      <c r="BD4268" t="s">
        <v>1724</v>
      </c>
      <c r="BE4268" t="s">
        <v>4633</v>
      </c>
      <c r="BF4268" t="s">
        <v>4747</v>
      </c>
      <c r="BH4268" t="str">
        <f t="shared" si="929"/>
        <v>AV</v>
      </c>
      <c r="BJ4268" t="str">
        <f t="shared" si="930"/>
        <v>OK</v>
      </c>
      <c r="BK4268" s="130">
        <v>3089</v>
      </c>
      <c r="BL4268" s="130" t="s">
        <v>37</v>
      </c>
      <c r="BM4268" s="131">
        <v>0</v>
      </c>
      <c r="BN4268" s="131" t="e">
        <v>#DIV/0!</v>
      </c>
      <c r="BO4268">
        <v>3089</v>
      </c>
      <c r="BP4268">
        <v>0</v>
      </c>
    </row>
    <row r="4269" spans="1:68" ht="25.2" x14ac:dyDescent="0.3">
      <c r="A4269" s="1"/>
      <c r="B4269" s="47">
        <v>3908</v>
      </c>
      <c r="C4269" s="45">
        <v>1000200</v>
      </c>
      <c r="D4269" s="29"/>
      <c r="E4269" s="29"/>
      <c r="F4269" s="52" t="s">
        <v>3485</v>
      </c>
      <c r="G4269" s="29" t="s">
        <v>47</v>
      </c>
      <c r="H4269" s="158"/>
      <c r="I4269" s="148" t="s">
        <v>33</v>
      </c>
      <c r="J4269" s="147" t="s">
        <v>33</v>
      </c>
      <c r="K4269" s="148" t="e">
        <v>#N/A</v>
      </c>
      <c r="L4269" s="148" t="s">
        <v>32</v>
      </c>
      <c r="M4269" s="147">
        <v>42823</v>
      </c>
      <c r="N4269" s="29" t="str">
        <f t="shared" si="926"/>
        <v/>
      </c>
      <c r="O4269" s="29" t="str">
        <f t="shared" si="927"/>
        <v/>
      </c>
      <c r="P4269" s="29" t="str">
        <f t="shared" si="928"/>
        <v/>
      </c>
      <c r="Q4269" s="29" t="str">
        <f t="shared" si="918"/>
        <v/>
      </c>
      <c r="R4269" s="29" t="str">
        <f t="shared" si="919"/>
        <v/>
      </c>
      <c r="S4269" s="29" t="str">
        <f t="shared" si="920"/>
        <v/>
      </c>
      <c r="T4269" s="29" t="str">
        <f t="shared" si="921"/>
        <v/>
      </c>
      <c r="U4269" s="29"/>
      <c r="V4269" s="29"/>
      <c r="W4269" s="38" t="s">
        <v>3441</v>
      </c>
      <c r="X4269" s="29" t="s">
        <v>158</v>
      </c>
      <c r="Y4269" s="146">
        <v>194.1</v>
      </c>
      <c r="Z4269" s="33">
        <v>248.45</v>
      </c>
      <c r="AA4269" s="34">
        <f t="shared" si="923"/>
        <v>0.28000000000000003</v>
      </c>
      <c r="AB4269" s="33">
        <f t="shared" si="924"/>
        <v>248.45</v>
      </c>
      <c r="AC4269" s="34">
        <f t="shared" si="925"/>
        <v>0.28001236476043279</v>
      </c>
      <c r="AD4269" s="145">
        <f t="shared" si="922"/>
        <v>207.042</v>
      </c>
      <c r="AE4269" s="105">
        <v>161.75</v>
      </c>
      <c r="AF4269" s="34" t="s">
        <v>36</v>
      </c>
      <c r="AG4269" s="34" t="s">
        <v>36</v>
      </c>
      <c r="AH4269" s="34" t="s">
        <v>36</v>
      </c>
      <c r="AI4269" s="29">
        <v>5.8999999999999997E-2</v>
      </c>
      <c r="AJ4269" s="29">
        <v>1.08E-3</v>
      </c>
      <c r="AK4269" s="29">
        <v>0</v>
      </c>
      <c r="AL4269" s="29">
        <v>0</v>
      </c>
      <c r="AM4269" s="29" t="s">
        <v>28</v>
      </c>
      <c r="AN4269" s="44" t="s">
        <v>27</v>
      </c>
      <c r="AO4269" s="29" t="s">
        <v>28</v>
      </c>
      <c r="AP4269" s="29">
        <v>1</v>
      </c>
      <c r="AQ4269" s="29"/>
      <c r="AR4269" s="29"/>
      <c r="AS4269" s="29"/>
      <c r="AT4269" s="29"/>
      <c r="AU4269" s="144"/>
      <c r="AV4269" s="36" t="s">
        <v>28</v>
      </c>
      <c r="AW4269" s="102">
        <v>42551</v>
      </c>
      <c r="AX4269" s="129" t="s">
        <v>33</v>
      </c>
      <c r="AY4269" s="106">
        <v>1652</v>
      </c>
      <c r="BD4269" t="s">
        <v>1724</v>
      </c>
      <c r="BE4269" t="s">
        <v>4633</v>
      </c>
      <c r="BF4269" t="s">
        <v>4747</v>
      </c>
      <c r="BH4269" t="str">
        <f t="shared" si="929"/>
        <v/>
      </c>
      <c r="BJ4269" t="str">
        <f t="shared" si="930"/>
        <v>OK</v>
      </c>
      <c r="BK4269" s="130" t="s">
        <v>5302</v>
      </c>
      <c r="BL4269" s="130" t="e">
        <v>#VALUE!</v>
      </c>
      <c r="BM4269" s="131">
        <v>0</v>
      </c>
      <c r="BN4269" s="131" t="e">
        <v>#DIV/0!</v>
      </c>
      <c r="BO4269" t="e">
        <v>#N/A</v>
      </c>
      <c r="BP4269">
        <v>157</v>
      </c>
    </row>
    <row r="4270" spans="1:68" ht="25.2" x14ac:dyDescent="0.3">
      <c r="A4270" s="1"/>
      <c r="B4270" s="47">
        <v>3909</v>
      </c>
      <c r="C4270" s="45">
        <v>1000204</v>
      </c>
      <c r="D4270" s="29"/>
      <c r="E4270" s="29"/>
      <c r="F4270" s="31" t="s">
        <v>3486</v>
      </c>
      <c r="G4270" s="29" t="s">
        <v>31</v>
      </c>
      <c r="H4270" s="158"/>
      <c r="I4270" s="148" t="s">
        <v>33</v>
      </c>
      <c r="J4270" s="147" t="s">
        <v>33</v>
      </c>
      <c r="K4270" s="148" t="e">
        <v>#N/A</v>
      </c>
      <c r="L4270" s="148" t="s">
        <v>32</v>
      </c>
      <c r="M4270" s="147">
        <v>42551</v>
      </c>
      <c r="N4270" s="29" t="str">
        <f t="shared" si="926"/>
        <v/>
      </c>
      <c r="O4270" s="29" t="str">
        <f t="shared" si="927"/>
        <v/>
      </c>
      <c r="P4270" s="29" t="str">
        <f t="shared" si="928"/>
        <v/>
      </c>
      <c r="Q4270" s="29" t="str">
        <f t="shared" si="918"/>
        <v/>
      </c>
      <c r="R4270" s="29" t="str">
        <f t="shared" si="919"/>
        <v/>
      </c>
      <c r="S4270" s="29" t="str">
        <f t="shared" si="920"/>
        <v/>
      </c>
      <c r="T4270" s="29" t="str">
        <f t="shared" si="921"/>
        <v/>
      </c>
      <c r="U4270" s="29"/>
      <c r="V4270" s="29"/>
      <c r="W4270" s="38" t="s">
        <v>3441</v>
      </c>
      <c r="X4270" s="29" t="s">
        <v>158</v>
      </c>
      <c r="Y4270" s="146">
        <v>299.3</v>
      </c>
      <c r="Z4270" s="33">
        <v>383.1</v>
      </c>
      <c r="AA4270" s="34">
        <f t="shared" si="923"/>
        <v>0.28000000000000003</v>
      </c>
      <c r="AB4270" s="33">
        <f t="shared" si="924"/>
        <v>383.1</v>
      </c>
      <c r="AC4270" s="34">
        <f t="shared" si="925"/>
        <v>0.27998492484473791</v>
      </c>
      <c r="AD4270" s="145">
        <f t="shared" si="922"/>
        <v>319.25</v>
      </c>
      <c r="AE4270" s="105">
        <v>249.417</v>
      </c>
      <c r="AF4270" s="34" t="s">
        <v>36</v>
      </c>
      <c r="AG4270" s="34" t="s">
        <v>36</v>
      </c>
      <c r="AH4270" s="34" t="s">
        <v>36</v>
      </c>
      <c r="AI4270" s="29">
        <v>0.13200000000000001</v>
      </c>
      <c r="AJ4270" s="29">
        <v>2.7000000000000001E-3</v>
      </c>
      <c r="AK4270" s="29">
        <v>0</v>
      </c>
      <c r="AL4270" s="29">
        <v>0</v>
      </c>
      <c r="AM4270" s="29" t="s">
        <v>28</v>
      </c>
      <c r="AN4270" s="44" t="s">
        <v>27</v>
      </c>
      <c r="AO4270" s="29" t="s">
        <v>28</v>
      </c>
      <c r="AP4270" s="29">
        <v>1</v>
      </c>
      <c r="AQ4270" s="29"/>
      <c r="AR4270" s="29"/>
      <c r="AS4270" s="29"/>
      <c r="AT4270" s="29"/>
      <c r="AU4270" s="144"/>
      <c r="AV4270" s="36" t="s">
        <v>28</v>
      </c>
      <c r="AW4270" s="102">
        <v>42551</v>
      </c>
      <c r="AX4270" s="129" t="s">
        <v>33</v>
      </c>
      <c r="AY4270" s="106">
        <v>48</v>
      </c>
      <c r="BD4270" t="s">
        <v>1724</v>
      </c>
      <c r="BE4270" t="s">
        <v>4633</v>
      </c>
      <c r="BF4270" t="s">
        <v>4747</v>
      </c>
      <c r="BH4270" t="str">
        <f t="shared" si="929"/>
        <v/>
      </c>
      <c r="BJ4270" t="str">
        <f t="shared" si="930"/>
        <v>OK</v>
      </c>
      <c r="BK4270" s="130" t="s">
        <v>5302</v>
      </c>
      <c r="BL4270" s="130" t="e">
        <v>#VALUE!</v>
      </c>
      <c r="BM4270" s="131">
        <v>0</v>
      </c>
      <c r="BN4270" s="131" t="e">
        <v>#DIV/0!</v>
      </c>
      <c r="BO4270" t="e">
        <v>#N/A</v>
      </c>
      <c r="BP4270">
        <v>0</v>
      </c>
    </row>
    <row r="4271" spans="1:68" ht="25.2" x14ac:dyDescent="0.3">
      <c r="A4271" s="1"/>
      <c r="B4271" s="47">
        <v>3910</v>
      </c>
      <c r="C4271" s="45">
        <v>1122298</v>
      </c>
      <c r="D4271" s="29">
        <v>1000208</v>
      </c>
      <c r="E4271" s="29"/>
      <c r="F4271" s="31" t="s">
        <v>3487</v>
      </c>
      <c r="G4271" s="29" t="s">
        <v>47</v>
      </c>
      <c r="H4271" s="70" t="s">
        <v>4779</v>
      </c>
      <c r="I4271" s="148"/>
      <c r="J4271" s="147"/>
      <c r="K4271" s="148" t="e">
        <v>#N/A</v>
      </c>
      <c r="L4271" s="148"/>
      <c r="M4271" s="147"/>
      <c r="N4271" s="29">
        <f t="shared" si="926"/>
        <v>1000208</v>
      </c>
      <c r="O4271" s="29" t="str">
        <f t="shared" si="927"/>
        <v/>
      </c>
      <c r="P4271" s="29" t="str">
        <f t="shared" si="928"/>
        <v/>
      </c>
      <c r="Q4271" s="29" t="str">
        <f t="shared" si="918"/>
        <v/>
      </c>
      <c r="R4271" s="29" t="str">
        <f t="shared" si="919"/>
        <v/>
      </c>
      <c r="S4271" s="29" t="str">
        <f t="shared" si="920"/>
        <v/>
      </c>
      <c r="T4271" s="29" t="str">
        <f t="shared" si="921"/>
        <v/>
      </c>
      <c r="U4271" s="29"/>
      <c r="V4271" s="29"/>
      <c r="W4271" s="38" t="s">
        <v>3441</v>
      </c>
      <c r="X4271" s="29" t="s">
        <v>158</v>
      </c>
      <c r="Y4271" s="146">
        <v>705</v>
      </c>
      <c r="Z4271" s="33">
        <v>903</v>
      </c>
      <c r="AA4271" s="34">
        <f t="shared" si="923"/>
        <v>0.28100000000000003</v>
      </c>
      <c r="AB4271" s="33">
        <f t="shared" si="924"/>
        <v>903</v>
      </c>
      <c r="AC4271" s="34">
        <f t="shared" si="925"/>
        <v>0.28085106382978725</v>
      </c>
      <c r="AD4271" s="145">
        <f t="shared" si="922"/>
        <v>752.5</v>
      </c>
      <c r="AE4271" s="105">
        <v>587.5</v>
      </c>
      <c r="AF4271" s="34" t="s">
        <v>93</v>
      </c>
      <c r="AG4271" s="34" t="s">
        <v>93</v>
      </c>
      <c r="AH4271" s="34" t="s">
        <v>93</v>
      </c>
      <c r="AI4271" s="29">
        <v>0.32200000000000001</v>
      </c>
      <c r="AJ4271" s="29">
        <v>5.4099999999999999E-3</v>
      </c>
      <c r="AK4271" s="29">
        <v>55</v>
      </c>
      <c r="AL4271" s="29">
        <v>0</v>
      </c>
      <c r="AM4271" s="29" t="s">
        <v>28</v>
      </c>
      <c r="AN4271" s="158" t="s">
        <v>28</v>
      </c>
      <c r="AO4271" s="29" t="s">
        <v>28</v>
      </c>
      <c r="AP4271" s="29">
        <v>1</v>
      </c>
      <c r="AQ4271" s="29"/>
      <c r="AR4271" s="29"/>
      <c r="AS4271" s="29"/>
      <c r="AT4271" s="29"/>
      <c r="AU4271" s="144"/>
      <c r="AV4271" s="36" t="s">
        <v>28</v>
      </c>
      <c r="AW4271" s="102">
        <v>44522</v>
      </c>
      <c r="AX4271" s="129" t="s">
        <v>33</v>
      </c>
      <c r="AY4271" s="106">
        <v>5</v>
      </c>
      <c r="BD4271" t="s">
        <v>1724</v>
      </c>
      <c r="BE4271">
        <v>0</v>
      </c>
      <c r="BF4271" t="s">
        <v>4747</v>
      </c>
      <c r="BH4271" t="str">
        <f t="shared" si="929"/>
        <v>AV</v>
      </c>
      <c r="BJ4271" t="str">
        <f t="shared" si="930"/>
        <v>OK</v>
      </c>
      <c r="BK4271" s="130">
        <v>903</v>
      </c>
      <c r="BL4271" s="130" t="s">
        <v>37</v>
      </c>
      <c r="BM4271" s="131">
        <v>903</v>
      </c>
      <c r="BN4271" s="131" t="s">
        <v>37</v>
      </c>
      <c r="BO4271">
        <v>903</v>
      </c>
      <c r="BP4271">
        <v>5</v>
      </c>
    </row>
    <row r="4272" spans="1:68" ht="37.799999999999997" x14ac:dyDescent="0.3">
      <c r="A4272" s="1"/>
      <c r="B4272" s="47">
        <v>3911</v>
      </c>
      <c r="C4272" s="45">
        <v>1000208</v>
      </c>
      <c r="D4272" s="29"/>
      <c r="E4272" s="29"/>
      <c r="F4272" s="31" t="s">
        <v>3487</v>
      </c>
      <c r="G4272" s="29" t="s">
        <v>47</v>
      </c>
      <c r="H4272" s="70" t="s">
        <v>62</v>
      </c>
      <c r="I4272" s="148" t="s">
        <v>33</v>
      </c>
      <c r="J4272" s="147" t="s">
        <v>33</v>
      </c>
      <c r="K4272" s="148" t="e">
        <v>#N/A</v>
      </c>
      <c r="L4272" s="148" t="s">
        <v>32</v>
      </c>
      <c r="M4272" s="147" t="s">
        <v>33</v>
      </c>
      <c r="N4272" s="29" t="str">
        <f t="shared" si="926"/>
        <v/>
      </c>
      <c r="O4272" s="29" t="str">
        <f t="shared" si="927"/>
        <v/>
      </c>
      <c r="P4272" s="29" t="str">
        <f t="shared" si="928"/>
        <v/>
      </c>
      <c r="Q4272" s="29" t="str">
        <f t="shared" si="918"/>
        <v/>
      </c>
      <c r="R4272" s="29" t="str">
        <f t="shared" si="919"/>
        <v/>
      </c>
      <c r="S4272" s="29" t="str">
        <f t="shared" si="920"/>
        <v/>
      </c>
      <c r="T4272" s="29" t="str">
        <f t="shared" si="921"/>
        <v/>
      </c>
      <c r="U4272" s="29">
        <v>1122298</v>
      </c>
      <c r="V4272" s="29"/>
      <c r="W4272" s="38" t="s">
        <v>3441</v>
      </c>
      <c r="X4272" s="29" t="s">
        <v>158</v>
      </c>
      <c r="Y4272" s="146">
        <v>705</v>
      </c>
      <c r="Z4272" s="33">
        <v>903</v>
      </c>
      <c r="AA4272" s="34">
        <f t="shared" si="923"/>
        <v>0.28100000000000003</v>
      </c>
      <c r="AB4272" s="33">
        <f t="shared" si="924"/>
        <v>903</v>
      </c>
      <c r="AC4272" s="34">
        <f t="shared" si="925"/>
        <v>0.28085106382978725</v>
      </c>
      <c r="AD4272" s="145">
        <f t="shared" si="922"/>
        <v>752.5</v>
      </c>
      <c r="AE4272" s="105">
        <v>587.5</v>
      </c>
      <c r="AF4272" s="34" t="s">
        <v>70</v>
      </c>
      <c r="AG4272" s="34" t="s">
        <v>70</v>
      </c>
      <c r="AH4272" s="34" t="s">
        <v>70</v>
      </c>
      <c r="AI4272" s="29">
        <v>0.32200000000000001</v>
      </c>
      <c r="AJ4272" s="29">
        <v>5.4099999999999999E-3</v>
      </c>
      <c r="AK4272" s="29">
        <v>0</v>
      </c>
      <c r="AL4272" s="29">
        <v>0</v>
      </c>
      <c r="AM4272" s="29" t="s">
        <v>28</v>
      </c>
      <c r="AN4272" s="44" t="s">
        <v>27</v>
      </c>
      <c r="AO4272" s="29" t="s">
        <v>28</v>
      </c>
      <c r="AP4272" s="29">
        <v>1</v>
      </c>
      <c r="AQ4272" s="29"/>
      <c r="AR4272" s="29"/>
      <c r="AS4272" s="29"/>
      <c r="AT4272" s="29"/>
      <c r="AU4272" s="144"/>
      <c r="AV4272" s="36" t="s">
        <v>28</v>
      </c>
      <c r="AW4272" s="102">
        <v>42551</v>
      </c>
      <c r="AX4272" s="129" t="s">
        <v>33</v>
      </c>
      <c r="AY4272" s="106">
        <v>1560</v>
      </c>
      <c r="BD4272" t="s">
        <v>1724</v>
      </c>
      <c r="BE4272" t="s">
        <v>4633</v>
      </c>
      <c r="BF4272" t="s">
        <v>4747</v>
      </c>
      <c r="BH4272" t="str">
        <f t="shared" si="929"/>
        <v/>
      </c>
      <c r="BJ4272" t="str">
        <f t="shared" si="930"/>
        <v>OK</v>
      </c>
      <c r="BK4272" s="130" t="s">
        <v>5302</v>
      </c>
      <c r="BL4272" s="130" t="e">
        <v>#VALUE!</v>
      </c>
      <c r="BM4272" s="131">
        <v>0</v>
      </c>
      <c r="BN4272" s="131" t="e">
        <v>#DIV/0!</v>
      </c>
      <c r="BO4272" t="e">
        <v>#N/A</v>
      </c>
      <c r="BP4272">
        <v>95</v>
      </c>
    </row>
    <row r="4273" spans="1:68" ht="25.2" x14ac:dyDescent="0.3">
      <c r="A4273" s="1"/>
      <c r="B4273" s="47">
        <v>3912</v>
      </c>
      <c r="C4273" s="45">
        <v>1087217</v>
      </c>
      <c r="D4273" s="29"/>
      <c r="E4273" s="29"/>
      <c r="F4273" s="32" t="s">
        <v>3488</v>
      </c>
      <c r="G4273" s="29" t="s">
        <v>31</v>
      </c>
      <c r="H4273" s="70" t="s">
        <v>4779</v>
      </c>
      <c r="I4273" s="148" t="s">
        <v>33</v>
      </c>
      <c r="J4273" s="147" t="s">
        <v>33</v>
      </c>
      <c r="K4273" s="148" t="e">
        <v>#N/A</v>
      </c>
      <c r="L4273" s="148" t="s">
        <v>32</v>
      </c>
      <c r="M4273" s="147">
        <v>42551</v>
      </c>
      <c r="N4273" s="29" t="str">
        <f t="shared" si="926"/>
        <v/>
      </c>
      <c r="O4273" s="29" t="str">
        <f t="shared" si="927"/>
        <v/>
      </c>
      <c r="P4273" s="29" t="str">
        <f t="shared" si="928"/>
        <v/>
      </c>
      <c r="Q4273" s="29" t="str">
        <f t="shared" si="918"/>
        <v/>
      </c>
      <c r="R4273" s="29" t="str">
        <f t="shared" si="919"/>
        <v/>
      </c>
      <c r="S4273" s="29" t="str">
        <f t="shared" si="920"/>
        <v/>
      </c>
      <c r="T4273" s="29" t="str">
        <f t="shared" si="921"/>
        <v/>
      </c>
      <c r="U4273" s="29"/>
      <c r="V4273" s="29"/>
      <c r="W4273" s="38" t="s">
        <v>3441</v>
      </c>
      <c r="X4273" s="37" t="s">
        <v>158</v>
      </c>
      <c r="Y4273" s="146">
        <v>2499</v>
      </c>
      <c r="Z4273" s="33">
        <v>3199</v>
      </c>
      <c r="AA4273" s="34">
        <f t="shared" si="923"/>
        <v>0.28000000000000003</v>
      </c>
      <c r="AB4273" s="33">
        <f t="shared" si="924"/>
        <v>3199</v>
      </c>
      <c r="AC4273" s="34">
        <f t="shared" si="925"/>
        <v>0.28011188475390159</v>
      </c>
      <c r="AD4273" s="145">
        <f t="shared" si="922"/>
        <v>2665.8330000000001</v>
      </c>
      <c r="AE4273" s="105">
        <v>2082.5</v>
      </c>
      <c r="AF4273" s="34" t="s">
        <v>36</v>
      </c>
      <c r="AG4273" s="34" t="s">
        <v>36</v>
      </c>
      <c r="AH4273" s="34" t="s">
        <v>36</v>
      </c>
      <c r="AI4273" s="29">
        <v>1.157</v>
      </c>
      <c r="AJ4273" s="29">
        <v>1.6250000000000001E-2</v>
      </c>
      <c r="AK4273" s="29">
        <v>10</v>
      </c>
      <c r="AL4273" s="29">
        <v>0</v>
      </c>
      <c r="AM4273" s="29" t="s">
        <v>28</v>
      </c>
      <c r="AN4273" s="158" t="s">
        <v>28</v>
      </c>
      <c r="AO4273" s="29" t="s">
        <v>28</v>
      </c>
      <c r="AP4273" s="29">
        <v>1</v>
      </c>
      <c r="AQ4273" s="29"/>
      <c r="AR4273" s="29"/>
      <c r="AS4273" s="29"/>
      <c r="AT4273" s="29"/>
      <c r="AU4273" s="144"/>
      <c r="AV4273" s="36" t="s">
        <v>28</v>
      </c>
      <c r="AW4273" s="102" t="s">
        <v>33</v>
      </c>
      <c r="AX4273" s="129" t="s">
        <v>33</v>
      </c>
      <c r="AY4273" s="106" t="e">
        <v>#N/A</v>
      </c>
      <c r="BD4273" t="s">
        <v>1724</v>
      </c>
      <c r="BE4273" t="s">
        <v>4633</v>
      </c>
      <c r="BF4273" t="s">
        <v>4747</v>
      </c>
      <c r="BH4273" t="str">
        <f t="shared" si="929"/>
        <v>AV</v>
      </c>
      <c r="BJ4273" t="str">
        <f t="shared" si="930"/>
        <v>OK</v>
      </c>
      <c r="BK4273" s="130">
        <v>3199</v>
      </c>
      <c r="BL4273" s="130" t="s">
        <v>37</v>
      </c>
      <c r="BM4273" s="131">
        <v>0</v>
      </c>
      <c r="BN4273" s="131" t="e">
        <v>#DIV/0!</v>
      </c>
      <c r="BO4273">
        <v>3199</v>
      </c>
      <c r="BP4273">
        <v>0</v>
      </c>
    </row>
    <row r="4274" spans="1:68" ht="25.2" x14ac:dyDescent="0.3">
      <c r="A4274" s="1"/>
      <c r="B4274" s="47">
        <v>3913</v>
      </c>
      <c r="C4274" s="45">
        <v>1000201</v>
      </c>
      <c r="D4274" s="29"/>
      <c r="E4274" s="29"/>
      <c r="F4274" s="31" t="s">
        <v>3489</v>
      </c>
      <c r="G4274" s="29" t="s">
        <v>47</v>
      </c>
      <c r="H4274" s="158"/>
      <c r="I4274" s="148" t="s">
        <v>33</v>
      </c>
      <c r="J4274" s="147" t="s">
        <v>33</v>
      </c>
      <c r="K4274" s="148" t="e">
        <v>#N/A</v>
      </c>
      <c r="L4274" s="148" t="s">
        <v>32</v>
      </c>
      <c r="M4274" s="147">
        <v>42551</v>
      </c>
      <c r="N4274" s="29" t="str">
        <f t="shared" si="926"/>
        <v/>
      </c>
      <c r="O4274" s="29" t="str">
        <f t="shared" si="927"/>
        <v/>
      </c>
      <c r="P4274" s="29" t="str">
        <f t="shared" si="928"/>
        <v/>
      </c>
      <c r="Q4274" s="29" t="str">
        <f t="shared" si="918"/>
        <v/>
      </c>
      <c r="R4274" s="29" t="str">
        <f t="shared" si="919"/>
        <v/>
      </c>
      <c r="S4274" s="29" t="str">
        <f t="shared" si="920"/>
        <v/>
      </c>
      <c r="T4274" s="29" t="str">
        <f t="shared" si="921"/>
        <v/>
      </c>
      <c r="U4274" s="29"/>
      <c r="V4274" s="29"/>
      <c r="W4274" s="38" t="s">
        <v>3441</v>
      </c>
      <c r="X4274" s="29" t="s">
        <v>158</v>
      </c>
      <c r="Y4274" s="146">
        <v>194.1</v>
      </c>
      <c r="Z4274" s="33">
        <v>248.45</v>
      </c>
      <c r="AA4274" s="34">
        <f t="shared" si="923"/>
        <v>0.28000000000000003</v>
      </c>
      <c r="AB4274" s="33">
        <f t="shared" si="924"/>
        <v>248.45</v>
      </c>
      <c r="AC4274" s="34">
        <f t="shared" si="925"/>
        <v>0.28001236476043279</v>
      </c>
      <c r="AD4274" s="145">
        <f t="shared" si="922"/>
        <v>207.042</v>
      </c>
      <c r="AE4274" s="105">
        <v>161.75</v>
      </c>
      <c r="AF4274" s="34" t="s">
        <v>36</v>
      </c>
      <c r="AG4274" s="34" t="s">
        <v>36</v>
      </c>
      <c r="AH4274" s="34" t="s">
        <v>36</v>
      </c>
      <c r="AI4274" s="29">
        <v>6.0999999999999999E-2</v>
      </c>
      <c r="AJ4274" s="29">
        <v>1.3500000000000001E-3</v>
      </c>
      <c r="AK4274" s="29">
        <v>0</v>
      </c>
      <c r="AL4274" s="29">
        <v>0</v>
      </c>
      <c r="AM4274" s="29" t="s">
        <v>28</v>
      </c>
      <c r="AN4274" s="44" t="s">
        <v>27</v>
      </c>
      <c r="AO4274" s="29" t="s">
        <v>28</v>
      </c>
      <c r="AP4274" s="29">
        <v>1</v>
      </c>
      <c r="AQ4274" s="29"/>
      <c r="AR4274" s="29"/>
      <c r="AS4274" s="29"/>
      <c r="AT4274" s="29"/>
      <c r="AU4274" s="144"/>
      <c r="AV4274" s="36" t="s">
        <v>28</v>
      </c>
      <c r="AW4274" s="102">
        <v>42551</v>
      </c>
      <c r="AX4274" s="129" t="s">
        <v>33</v>
      </c>
      <c r="AY4274" s="106">
        <v>46912</v>
      </c>
      <c r="BD4274" t="s">
        <v>1724</v>
      </c>
      <c r="BE4274" t="s">
        <v>4633</v>
      </c>
      <c r="BF4274" t="s">
        <v>4747</v>
      </c>
      <c r="BH4274" t="str">
        <f t="shared" si="929"/>
        <v/>
      </c>
      <c r="BJ4274" t="str">
        <f t="shared" si="930"/>
        <v>OK</v>
      </c>
      <c r="BK4274" s="130" t="s">
        <v>5302</v>
      </c>
      <c r="BL4274" s="130" t="e">
        <v>#VALUE!</v>
      </c>
      <c r="BM4274" s="131">
        <v>0</v>
      </c>
      <c r="BN4274" s="131" t="e">
        <v>#DIV/0!</v>
      </c>
      <c r="BO4274" t="e">
        <v>#N/A</v>
      </c>
      <c r="BP4274">
        <v>3312</v>
      </c>
    </row>
    <row r="4275" spans="1:68" ht="25.2" x14ac:dyDescent="0.3">
      <c r="A4275" s="1"/>
      <c r="B4275" s="47">
        <v>3914</v>
      </c>
      <c r="C4275" s="45">
        <v>1000205</v>
      </c>
      <c r="D4275" s="29"/>
      <c r="E4275" s="29"/>
      <c r="F4275" s="31" t="s">
        <v>3490</v>
      </c>
      <c r="G4275" s="29" t="s">
        <v>31</v>
      </c>
      <c r="H4275" s="158"/>
      <c r="I4275" s="148" t="s">
        <v>33</v>
      </c>
      <c r="J4275" s="147" t="s">
        <v>33</v>
      </c>
      <c r="K4275" s="148" t="e">
        <v>#N/A</v>
      </c>
      <c r="L4275" s="148" t="s">
        <v>32</v>
      </c>
      <c r="M4275" s="147">
        <v>42551</v>
      </c>
      <c r="N4275" s="29" t="str">
        <f t="shared" si="926"/>
        <v/>
      </c>
      <c r="O4275" s="29" t="str">
        <f t="shared" si="927"/>
        <v/>
      </c>
      <c r="P4275" s="29" t="str">
        <f t="shared" si="928"/>
        <v/>
      </c>
      <c r="Q4275" s="29" t="str">
        <f t="shared" si="918"/>
        <v/>
      </c>
      <c r="R4275" s="29" t="str">
        <f t="shared" si="919"/>
        <v/>
      </c>
      <c r="S4275" s="29" t="str">
        <f t="shared" si="920"/>
        <v/>
      </c>
      <c r="T4275" s="29" t="str">
        <f t="shared" si="921"/>
        <v/>
      </c>
      <c r="U4275" s="29"/>
      <c r="V4275" s="29"/>
      <c r="W4275" s="38" t="s">
        <v>3441</v>
      </c>
      <c r="X4275" s="29" t="s">
        <v>158</v>
      </c>
      <c r="Y4275" s="146">
        <v>299.3</v>
      </c>
      <c r="Z4275" s="33">
        <v>383.1</v>
      </c>
      <c r="AA4275" s="34">
        <f t="shared" si="923"/>
        <v>0.28000000000000003</v>
      </c>
      <c r="AB4275" s="33">
        <f t="shared" si="924"/>
        <v>383.1</v>
      </c>
      <c r="AC4275" s="34">
        <f t="shared" si="925"/>
        <v>0.27998492484473791</v>
      </c>
      <c r="AD4275" s="145">
        <f t="shared" si="922"/>
        <v>319.25</v>
      </c>
      <c r="AE4275" s="105">
        <v>249.417</v>
      </c>
      <c r="AF4275" s="34" t="s">
        <v>36</v>
      </c>
      <c r="AG4275" s="34" t="s">
        <v>36</v>
      </c>
      <c r="AH4275" s="34" t="s">
        <v>36</v>
      </c>
      <c r="AI4275" s="29">
        <v>0.14599999999999999</v>
      </c>
      <c r="AJ4275" s="29">
        <v>2.7000000000000001E-3</v>
      </c>
      <c r="AK4275" s="29">
        <v>0</v>
      </c>
      <c r="AL4275" s="29">
        <v>0</v>
      </c>
      <c r="AM4275" s="29" t="s">
        <v>28</v>
      </c>
      <c r="AN4275" s="44" t="s">
        <v>27</v>
      </c>
      <c r="AO4275" s="29" t="s">
        <v>28</v>
      </c>
      <c r="AP4275" s="29">
        <v>1</v>
      </c>
      <c r="AQ4275" s="29"/>
      <c r="AR4275" s="29"/>
      <c r="AS4275" s="29"/>
      <c r="AT4275" s="29"/>
      <c r="AU4275" s="144"/>
      <c r="AV4275" s="36" t="s">
        <v>28</v>
      </c>
      <c r="AW4275" s="102">
        <v>42551</v>
      </c>
      <c r="AX4275" s="129" t="s">
        <v>33</v>
      </c>
      <c r="AY4275" s="106">
        <v>299</v>
      </c>
      <c r="BD4275" t="s">
        <v>1724</v>
      </c>
      <c r="BE4275" t="s">
        <v>4633</v>
      </c>
      <c r="BF4275" t="s">
        <v>4747</v>
      </c>
      <c r="BH4275" t="str">
        <f t="shared" si="929"/>
        <v/>
      </c>
      <c r="BJ4275" t="str">
        <f t="shared" si="930"/>
        <v>OK</v>
      </c>
      <c r="BK4275" s="130" t="s">
        <v>5302</v>
      </c>
      <c r="BL4275" s="130" t="e">
        <v>#VALUE!</v>
      </c>
      <c r="BM4275" s="131">
        <v>0</v>
      </c>
      <c r="BN4275" s="131" t="e">
        <v>#DIV/0!</v>
      </c>
      <c r="BO4275" t="e">
        <v>#N/A</v>
      </c>
      <c r="BP4275">
        <v>0</v>
      </c>
    </row>
    <row r="4276" spans="1:68" ht="25.2" x14ac:dyDescent="0.3">
      <c r="A4276" s="1"/>
      <c r="B4276" s="47">
        <v>3915</v>
      </c>
      <c r="C4276" s="45">
        <v>1000209</v>
      </c>
      <c r="D4276" s="29"/>
      <c r="E4276" s="29"/>
      <c r="F4276" s="31" t="s">
        <v>3491</v>
      </c>
      <c r="G4276" s="29" t="s">
        <v>47</v>
      </c>
      <c r="H4276" s="158"/>
      <c r="I4276" s="148" t="s">
        <v>33</v>
      </c>
      <c r="J4276" s="147" t="s">
        <v>33</v>
      </c>
      <c r="K4276" s="148" t="e">
        <v>#N/A</v>
      </c>
      <c r="L4276" s="148" t="s">
        <v>32</v>
      </c>
      <c r="M4276" s="147">
        <v>42551</v>
      </c>
      <c r="N4276" s="29" t="str">
        <f t="shared" si="926"/>
        <v/>
      </c>
      <c r="O4276" s="29" t="str">
        <f t="shared" si="927"/>
        <v/>
      </c>
      <c r="P4276" s="29" t="str">
        <f t="shared" si="928"/>
        <v/>
      </c>
      <c r="Q4276" s="29" t="str">
        <f t="shared" si="918"/>
        <v/>
      </c>
      <c r="R4276" s="29" t="str">
        <f t="shared" si="919"/>
        <v/>
      </c>
      <c r="S4276" s="29" t="str">
        <f t="shared" si="920"/>
        <v/>
      </c>
      <c r="T4276" s="29" t="str">
        <f t="shared" si="921"/>
        <v/>
      </c>
      <c r="U4276" s="29"/>
      <c r="V4276" s="29"/>
      <c r="W4276" s="38" t="s">
        <v>3441</v>
      </c>
      <c r="X4276" s="29" t="s">
        <v>158</v>
      </c>
      <c r="Y4276" s="146">
        <v>705</v>
      </c>
      <c r="Z4276" s="33">
        <v>903</v>
      </c>
      <c r="AA4276" s="34">
        <f t="shared" si="923"/>
        <v>0.28100000000000003</v>
      </c>
      <c r="AB4276" s="33">
        <f t="shared" si="924"/>
        <v>903</v>
      </c>
      <c r="AC4276" s="34">
        <f t="shared" si="925"/>
        <v>0.28085106382978725</v>
      </c>
      <c r="AD4276" s="145">
        <f t="shared" si="922"/>
        <v>752.5</v>
      </c>
      <c r="AE4276" s="105">
        <v>587.5</v>
      </c>
      <c r="AF4276" s="34" t="s">
        <v>36</v>
      </c>
      <c r="AG4276" s="34" t="s">
        <v>36</v>
      </c>
      <c r="AH4276" s="34" t="s">
        <v>36</v>
      </c>
      <c r="AI4276" s="29">
        <v>0.36</v>
      </c>
      <c r="AJ4276" s="29">
        <v>6.0099999999999997E-3</v>
      </c>
      <c r="AK4276" s="29">
        <v>0</v>
      </c>
      <c r="AL4276" s="29">
        <v>0</v>
      </c>
      <c r="AM4276" s="29" t="s">
        <v>28</v>
      </c>
      <c r="AN4276" s="44" t="s">
        <v>27</v>
      </c>
      <c r="AO4276" s="29" t="s">
        <v>28</v>
      </c>
      <c r="AP4276" s="29">
        <v>1</v>
      </c>
      <c r="AQ4276" s="29"/>
      <c r="AR4276" s="29"/>
      <c r="AS4276" s="29"/>
      <c r="AT4276" s="29"/>
      <c r="AU4276" s="144"/>
      <c r="AV4276" s="36" t="s">
        <v>28</v>
      </c>
      <c r="AW4276" s="102">
        <v>42551</v>
      </c>
      <c r="AX4276" s="129" t="s">
        <v>33</v>
      </c>
      <c r="AY4276" s="106">
        <v>33133</v>
      </c>
      <c r="BD4276" t="s">
        <v>1724</v>
      </c>
      <c r="BE4276" t="s">
        <v>4633</v>
      </c>
      <c r="BF4276" t="s">
        <v>4747</v>
      </c>
      <c r="BH4276" t="str">
        <f t="shared" si="929"/>
        <v/>
      </c>
      <c r="BJ4276" t="str">
        <f t="shared" si="930"/>
        <v>OK</v>
      </c>
      <c r="BK4276" s="130" t="s">
        <v>5302</v>
      </c>
      <c r="BL4276" s="130" t="e">
        <v>#VALUE!</v>
      </c>
      <c r="BM4276" s="131">
        <v>0</v>
      </c>
      <c r="BN4276" s="131" t="e">
        <v>#DIV/0!</v>
      </c>
      <c r="BO4276" t="e">
        <v>#N/A</v>
      </c>
      <c r="BP4276">
        <v>1747</v>
      </c>
    </row>
    <row r="4277" spans="1:68" ht="25.2" x14ac:dyDescent="0.3">
      <c r="A4277" s="1"/>
      <c r="B4277" s="47">
        <v>3916</v>
      </c>
      <c r="C4277" s="45">
        <v>1087218</v>
      </c>
      <c r="D4277" s="29"/>
      <c r="E4277" s="29"/>
      <c r="F4277" s="32" t="s">
        <v>3492</v>
      </c>
      <c r="G4277" s="29" t="s">
        <v>31</v>
      </c>
      <c r="H4277" s="70" t="s">
        <v>4779</v>
      </c>
      <c r="I4277" s="148" t="s">
        <v>33</v>
      </c>
      <c r="J4277" s="147" t="s">
        <v>33</v>
      </c>
      <c r="K4277" s="148" t="e">
        <v>#N/A</v>
      </c>
      <c r="L4277" s="148" t="s">
        <v>32</v>
      </c>
      <c r="M4277" s="147">
        <v>42551</v>
      </c>
      <c r="N4277" s="29" t="str">
        <f t="shared" si="926"/>
        <v/>
      </c>
      <c r="O4277" s="29" t="str">
        <f t="shared" si="927"/>
        <v/>
      </c>
      <c r="P4277" s="29" t="str">
        <f t="shared" si="928"/>
        <v/>
      </c>
      <c r="Q4277" s="29" t="str">
        <f t="shared" si="918"/>
        <v/>
      </c>
      <c r="R4277" s="29" t="str">
        <f t="shared" si="919"/>
        <v/>
      </c>
      <c r="S4277" s="29" t="str">
        <f t="shared" si="920"/>
        <v/>
      </c>
      <c r="T4277" s="29" t="str">
        <f t="shared" si="921"/>
        <v/>
      </c>
      <c r="U4277" s="29"/>
      <c r="V4277" s="29"/>
      <c r="W4277" s="38" t="s">
        <v>3441</v>
      </c>
      <c r="X4277" s="37" t="s">
        <v>158</v>
      </c>
      <c r="Y4277" s="146">
        <v>2601</v>
      </c>
      <c r="Z4277" s="33">
        <v>3329</v>
      </c>
      <c r="AA4277" s="34">
        <f t="shared" si="923"/>
        <v>0.28000000000000003</v>
      </c>
      <c r="AB4277" s="33">
        <f t="shared" si="924"/>
        <v>3329</v>
      </c>
      <c r="AC4277" s="34">
        <f t="shared" si="925"/>
        <v>0.27989250288350631</v>
      </c>
      <c r="AD4277" s="145">
        <f t="shared" si="922"/>
        <v>2774.1669999999999</v>
      </c>
      <c r="AE4277" s="105">
        <v>2167.5</v>
      </c>
      <c r="AF4277" s="34" t="s">
        <v>36</v>
      </c>
      <c r="AG4277" s="34" t="s">
        <v>36</v>
      </c>
      <c r="AH4277" s="34" t="s">
        <v>36</v>
      </c>
      <c r="AI4277" s="29">
        <v>1.1539999999999999</v>
      </c>
      <c r="AJ4277" s="29">
        <v>1.72E-2</v>
      </c>
      <c r="AK4277" s="29">
        <v>2</v>
      </c>
      <c r="AL4277" s="29">
        <v>0</v>
      </c>
      <c r="AM4277" s="29" t="s">
        <v>28</v>
      </c>
      <c r="AN4277" s="158" t="s">
        <v>28</v>
      </c>
      <c r="AO4277" s="29" t="s">
        <v>28</v>
      </c>
      <c r="AP4277" s="29">
        <v>1</v>
      </c>
      <c r="AQ4277" s="29"/>
      <c r="AR4277" s="29"/>
      <c r="AS4277" s="29"/>
      <c r="AT4277" s="29"/>
      <c r="AU4277" s="144"/>
      <c r="AV4277" s="36" t="s">
        <v>28</v>
      </c>
      <c r="AW4277" s="102" t="s">
        <v>33</v>
      </c>
      <c r="AX4277" s="129" t="s">
        <v>33</v>
      </c>
      <c r="AY4277" s="106">
        <v>578</v>
      </c>
      <c r="BD4277" t="s">
        <v>1724</v>
      </c>
      <c r="BE4277" t="s">
        <v>4633</v>
      </c>
      <c r="BF4277" t="s">
        <v>4747</v>
      </c>
      <c r="BH4277" t="str">
        <f t="shared" si="929"/>
        <v>AV</v>
      </c>
      <c r="BJ4277" t="str">
        <f t="shared" si="930"/>
        <v>OK</v>
      </c>
      <c r="BK4277" s="130">
        <v>3329</v>
      </c>
      <c r="BL4277" s="130" t="s">
        <v>37</v>
      </c>
      <c r="BM4277" s="131">
        <v>0</v>
      </c>
      <c r="BN4277" s="131" t="e">
        <v>#DIV/0!</v>
      </c>
      <c r="BO4277">
        <v>3329</v>
      </c>
      <c r="BP4277">
        <v>90</v>
      </c>
    </row>
    <row r="4278" spans="1:68" ht="25.2" x14ac:dyDescent="0.3">
      <c r="A4278" s="1"/>
      <c r="B4278" s="47">
        <v>3917</v>
      </c>
      <c r="C4278" s="45">
        <v>1000202</v>
      </c>
      <c r="D4278" s="29"/>
      <c r="E4278" s="29"/>
      <c r="F4278" s="31" t="s">
        <v>3493</v>
      </c>
      <c r="G4278" s="29" t="s">
        <v>47</v>
      </c>
      <c r="H4278" s="158"/>
      <c r="I4278" s="148" t="s">
        <v>33</v>
      </c>
      <c r="J4278" s="147" t="s">
        <v>33</v>
      </c>
      <c r="K4278" s="148" t="e">
        <v>#N/A</v>
      </c>
      <c r="L4278" s="148" t="s">
        <v>32</v>
      </c>
      <c r="M4278" s="147">
        <v>42551</v>
      </c>
      <c r="N4278" s="29" t="str">
        <f t="shared" si="926"/>
        <v/>
      </c>
      <c r="O4278" s="29" t="str">
        <f t="shared" si="927"/>
        <v/>
      </c>
      <c r="P4278" s="29" t="str">
        <f t="shared" si="928"/>
        <v/>
      </c>
      <c r="Q4278" s="29" t="str">
        <f t="shared" si="918"/>
        <v/>
      </c>
      <c r="R4278" s="29" t="str">
        <f t="shared" si="919"/>
        <v/>
      </c>
      <c r="S4278" s="29" t="str">
        <f t="shared" si="920"/>
        <v/>
      </c>
      <c r="T4278" s="29" t="str">
        <f t="shared" si="921"/>
        <v/>
      </c>
      <c r="U4278" s="29"/>
      <c r="V4278" s="29"/>
      <c r="W4278" s="38" t="s">
        <v>3441</v>
      </c>
      <c r="X4278" s="29" t="s">
        <v>158</v>
      </c>
      <c r="Y4278" s="146">
        <v>194.1</v>
      </c>
      <c r="Z4278" s="33">
        <v>248.45</v>
      </c>
      <c r="AA4278" s="34">
        <f t="shared" si="923"/>
        <v>0.28000000000000003</v>
      </c>
      <c r="AB4278" s="33">
        <f t="shared" si="924"/>
        <v>248.45</v>
      </c>
      <c r="AC4278" s="34">
        <f t="shared" si="925"/>
        <v>0.28001236476043279</v>
      </c>
      <c r="AD4278" s="145">
        <f t="shared" si="922"/>
        <v>207.042</v>
      </c>
      <c r="AE4278" s="105">
        <v>161.75</v>
      </c>
      <c r="AF4278" s="34" t="s">
        <v>36</v>
      </c>
      <c r="AG4278" s="34" t="s">
        <v>36</v>
      </c>
      <c r="AH4278" s="34" t="s">
        <v>36</v>
      </c>
      <c r="AI4278" s="29">
        <v>7.4999999999999997E-2</v>
      </c>
      <c r="AJ4278" s="29">
        <v>1.3500000000000001E-3</v>
      </c>
      <c r="AK4278" s="29">
        <v>0</v>
      </c>
      <c r="AL4278" s="29">
        <v>0</v>
      </c>
      <c r="AM4278" s="29" t="s">
        <v>28</v>
      </c>
      <c r="AN4278" s="44" t="s">
        <v>27</v>
      </c>
      <c r="AO4278" s="29" t="s">
        <v>28</v>
      </c>
      <c r="AP4278" s="29">
        <v>1</v>
      </c>
      <c r="AQ4278" s="29"/>
      <c r="AR4278" s="29"/>
      <c r="AS4278" s="29"/>
      <c r="AT4278" s="29"/>
      <c r="AU4278" s="144"/>
      <c r="AV4278" s="36" t="s">
        <v>28</v>
      </c>
      <c r="AW4278" s="102">
        <v>42551</v>
      </c>
      <c r="AX4278" s="129" t="s">
        <v>33</v>
      </c>
      <c r="AY4278" s="106">
        <v>18032</v>
      </c>
      <c r="BD4278" t="s">
        <v>1724</v>
      </c>
      <c r="BE4278" t="s">
        <v>4633</v>
      </c>
      <c r="BF4278" t="s">
        <v>4747</v>
      </c>
      <c r="BH4278" t="str">
        <f t="shared" si="929"/>
        <v/>
      </c>
      <c r="BJ4278" t="str">
        <f t="shared" si="930"/>
        <v>OK</v>
      </c>
      <c r="BK4278" s="130" t="s">
        <v>5302</v>
      </c>
      <c r="BL4278" s="130" t="e">
        <v>#VALUE!</v>
      </c>
      <c r="BM4278" s="131">
        <v>0</v>
      </c>
      <c r="BN4278" s="131" t="e">
        <v>#DIV/0!</v>
      </c>
      <c r="BO4278" t="e">
        <v>#N/A</v>
      </c>
      <c r="BP4278">
        <v>932</v>
      </c>
    </row>
    <row r="4279" spans="1:68" ht="25.2" x14ac:dyDescent="0.3">
      <c r="A4279" s="1"/>
      <c r="B4279" s="47">
        <v>3918</v>
      </c>
      <c r="C4279" s="45">
        <v>1000206</v>
      </c>
      <c r="D4279" s="29"/>
      <c r="E4279" s="29"/>
      <c r="F4279" s="31" t="s">
        <v>3494</v>
      </c>
      <c r="G4279" s="29" t="s">
        <v>31</v>
      </c>
      <c r="H4279" s="158"/>
      <c r="I4279" s="148" t="s">
        <v>33</v>
      </c>
      <c r="J4279" s="147" t="s">
        <v>33</v>
      </c>
      <c r="K4279" s="148" t="e">
        <v>#N/A</v>
      </c>
      <c r="L4279" s="148" t="s">
        <v>32</v>
      </c>
      <c r="M4279" s="147">
        <v>42551</v>
      </c>
      <c r="N4279" s="29" t="str">
        <f t="shared" si="926"/>
        <v/>
      </c>
      <c r="O4279" s="29" t="str">
        <f t="shared" si="927"/>
        <v/>
      </c>
      <c r="P4279" s="29" t="str">
        <f t="shared" si="928"/>
        <v/>
      </c>
      <c r="Q4279" s="29" t="str">
        <f t="shared" si="918"/>
        <v/>
      </c>
      <c r="R4279" s="29" t="str">
        <f t="shared" si="919"/>
        <v/>
      </c>
      <c r="S4279" s="29" t="str">
        <f t="shared" si="920"/>
        <v/>
      </c>
      <c r="T4279" s="29" t="str">
        <f t="shared" si="921"/>
        <v/>
      </c>
      <c r="U4279" s="29"/>
      <c r="V4279" s="29"/>
      <c r="W4279" s="38" t="s">
        <v>3441</v>
      </c>
      <c r="X4279" s="29" t="s">
        <v>158</v>
      </c>
      <c r="Y4279" s="146">
        <v>299.3</v>
      </c>
      <c r="Z4279" s="33">
        <v>383.1</v>
      </c>
      <c r="AA4279" s="34">
        <f t="shared" si="923"/>
        <v>0.28000000000000003</v>
      </c>
      <c r="AB4279" s="33">
        <f t="shared" si="924"/>
        <v>383.1</v>
      </c>
      <c r="AC4279" s="34">
        <f t="shared" si="925"/>
        <v>0.27998492484473791</v>
      </c>
      <c r="AD4279" s="145">
        <f t="shared" si="922"/>
        <v>319.25</v>
      </c>
      <c r="AE4279" s="105">
        <v>249.417</v>
      </c>
      <c r="AF4279" s="34" t="s">
        <v>36</v>
      </c>
      <c r="AG4279" s="34" t="s">
        <v>36</v>
      </c>
      <c r="AH4279" s="34" t="s">
        <v>36</v>
      </c>
      <c r="AI4279" s="29">
        <v>0.17799999999999999</v>
      </c>
      <c r="AJ4279" s="29">
        <v>2.7000000000000001E-3</v>
      </c>
      <c r="AK4279" s="29">
        <v>0</v>
      </c>
      <c r="AL4279" s="29">
        <v>0</v>
      </c>
      <c r="AM4279" s="29" t="s">
        <v>28</v>
      </c>
      <c r="AN4279" s="44" t="s">
        <v>27</v>
      </c>
      <c r="AO4279" s="29" t="s">
        <v>28</v>
      </c>
      <c r="AP4279" s="29">
        <v>1</v>
      </c>
      <c r="AQ4279" s="29"/>
      <c r="AR4279" s="29"/>
      <c r="AS4279" s="29"/>
      <c r="AT4279" s="29"/>
      <c r="AU4279" s="144"/>
      <c r="AV4279" s="36" t="s">
        <v>28</v>
      </c>
      <c r="AW4279" s="102">
        <v>42551</v>
      </c>
      <c r="AX4279" s="129" t="s">
        <v>33</v>
      </c>
      <c r="AY4279" s="106">
        <v>95</v>
      </c>
      <c r="BD4279" t="s">
        <v>1724</v>
      </c>
      <c r="BE4279" t="s">
        <v>4633</v>
      </c>
      <c r="BF4279" t="s">
        <v>4747</v>
      </c>
      <c r="BH4279" t="str">
        <f t="shared" si="929"/>
        <v/>
      </c>
      <c r="BJ4279" t="str">
        <f t="shared" si="930"/>
        <v>OK</v>
      </c>
      <c r="BK4279" s="130" t="s">
        <v>5302</v>
      </c>
      <c r="BL4279" s="130" t="e">
        <v>#VALUE!</v>
      </c>
      <c r="BM4279" s="131" t="s">
        <v>33</v>
      </c>
      <c r="BN4279" s="131" t="e">
        <v>#VALUE!</v>
      </c>
      <c r="BO4279" t="e">
        <v>#N/A</v>
      </c>
      <c r="BP4279">
        <v>0</v>
      </c>
    </row>
    <row r="4280" spans="1:68" ht="25.2" x14ac:dyDescent="0.3">
      <c r="A4280" s="1"/>
      <c r="B4280" s="47">
        <v>3919</v>
      </c>
      <c r="C4280" s="45">
        <v>1000210</v>
      </c>
      <c r="D4280" s="29"/>
      <c r="E4280" s="29"/>
      <c r="F4280" s="31" t="s">
        <v>3495</v>
      </c>
      <c r="G4280" s="29" t="s">
        <v>47</v>
      </c>
      <c r="H4280" s="158"/>
      <c r="I4280" s="148" t="s">
        <v>33</v>
      </c>
      <c r="J4280" s="147" t="s">
        <v>33</v>
      </c>
      <c r="K4280" s="148" t="e">
        <v>#N/A</v>
      </c>
      <c r="L4280" s="148" t="s">
        <v>32</v>
      </c>
      <c r="M4280" s="147">
        <v>42551</v>
      </c>
      <c r="N4280" s="29" t="str">
        <f t="shared" si="926"/>
        <v/>
      </c>
      <c r="O4280" s="29" t="str">
        <f t="shared" si="927"/>
        <v/>
      </c>
      <c r="P4280" s="29" t="str">
        <f t="shared" si="928"/>
        <v/>
      </c>
      <c r="Q4280" s="29" t="str">
        <f t="shared" si="918"/>
        <v/>
      </c>
      <c r="R4280" s="29" t="str">
        <f t="shared" si="919"/>
        <v/>
      </c>
      <c r="S4280" s="29" t="str">
        <f t="shared" si="920"/>
        <v/>
      </c>
      <c r="T4280" s="29" t="str">
        <f t="shared" si="921"/>
        <v/>
      </c>
      <c r="U4280" s="29"/>
      <c r="V4280" s="29"/>
      <c r="W4280" s="38" t="s">
        <v>3441</v>
      </c>
      <c r="X4280" s="29" t="s">
        <v>158</v>
      </c>
      <c r="Y4280" s="146">
        <v>705</v>
      </c>
      <c r="Z4280" s="33">
        <v>903</v>
      </c>
      <c r="AA4280" s="34">
        <f t="shared" si="923"/>
        <v>0.28100000000000003</v>
      </c>
      <c r="AB4280" s="33">
        <f t="shared" si="924"/>
        <v>903</v>
      </c>
      <c r="AC4280" s="34">
        <f t="shared" si="925"/>
        <v>0.28085106382978725</v>
      </c>
      <c r="AD4280" s="145">
        <f t="shared" si="922"/>
        <v>752.5</v>
      </c>
      <c r="AE4280" s="105">
        <v>587.5</v>
      </c>
      <c r="AF4280" s="34" t="s">
        <v>36</v>
      </c>
      <c r="AG4280" s="34" t="s">
        <v>36</v>
      </c>
      <c r="AH4280" s="34" t="s">
        <v>36</v>
      </c>
      <c r="AI4280" s="29">
        <v>0.46300000000000002</v>
      </c>
      <c r="AJ4280" s="29">
        <v>1.0800000000000001E-2</v>
      </c>
      <c r="AK4280" s="29">
        <v>0</v>
      </c>
      <c r="AL4280" s="29">
        <v>0</v>
      </c>
      <c r="AM4280" s="29" t="s">
        <v>28</v>
      </c>
      <c r="AN4280" s="44" t="s">
        <v>27</v>
      </c>
      <c r="AO4280" s="29" t="s">
        <v>28</v>
      </c>
      <c r="AP4280" s="29">
        <v>1</v>
      </c>
      <c r="AQ4280" s="29"/>
      <c r="AR4280" s="29"/>
      <c r="AS4280" s="29"/>
      <c r="AT4280" s="29"/>
      <c r="AU4280" s="144"/>
      <c r="AV4280" s="36" t="s">
        <v>28</v>
      </c>
      <c r="AW4280" s="102">
        <v>42551</v>
      </c>
      <c r="AX4280" s="129" t="s">
        <v>33</v>
      </c>
      <c r="AY4280" s="106">
        <v>6860</v>
      </c>
      <c r="BD4280" t="s">
        <v>1724</v>
      </c>
      <c r="BE4280" t="s">
        <v>4633</v>
      </c>
      <c r="BF4280" t="s">
        <v>4747</v>
      </c>
      <c r="BH4280" t="str">
        <f t="shared" si="929"/>
        <v/>
      </c>
      <c r="BJ4280" t="str">
        <f t="shared" si="930"/>
        <v>OK</v>
      </c>
      <c r="BK4280" s="130" t="s">
        <v>5302</v>
      </c>
      <c r="BL4280" s="130" t="e">
        <v>#VALUE!</v>
      </c>
      <c r="BM4280" s="131">
        <v>0</v>
      </c>
      <c r="BN4280" s="131" t="e">
        <v>#DIV/0!</v>
      </c>
      <c r="BO4280" t="e">
        <v>#N/A</v>
      </c>
      <c r="BP4280">
        <v>380</v>
      </c>
    </row>
    <row r="4281" spans="1:68" ht="25.2" x14ac:dyDescent="0.3">
      <c r="A4281" s="1"/>
      <c r="B4281" s="47">
        <v>3920</v>
      </c>
      <c r="C4281" s="45">
        <v>1089592</v>
      </c>
      <c r="D4281" s="29"/>
      <c r="E4281" s="29"/>
      <c r="F4281" s="31" t="s">
        <v>3496</v>
      </c>
      <c r="G4281" s="29" t="s">
        <v>31</v>
      </c>
      <c r="H4281" s="148"/>
      <c r="I4281" s="148" t="s">
        <v>33</v>
      </c>
      <c r="J4281" s="147" t="s">
        <v>33</v>
      </c>
      <c r="K4281" s="148" t="e">
        <v>#N/A</v>
      </c>
      <c r="L4281" s="148" t="s">
        <v>32</v>
      </c>
      <c r="M4281" s="147" t="s">
        <v>33</v>
      </c>
      <c r="N4281" s="29" t="str">
        <f t="shared" si="926"/>
        <v/>
      </c>
      <c r="O4281" s="29" t="str">
        <f t="shared" si="927"/>
        <v/>
      </c>
      <c r="P4281" s="29" t="str">
        <f t="shared" si="928"/>
        <v/>
      </c>
      <c r="Q4281" s="29" t="str">
        <f t="shared" si="918"/>
        <v/>
      </c>
      <c r="R4281" s="29" t="str">
        <f t="shared" si="919"/>
        <v/>
      </c>
      <c r="S4281" s="29" t="str">
        <f t="shared" si="920"/>
        <v/>
      </c>
      <c r="T4281" s="29" t="str">
        <f t="shared" si="921"/>
        <v/>
      </c>
      <c r="U4281" s="29"/>
      <c r="V4281" s="29"/>
      <c r="W4281" s="38" t="s">
        <v>3441</v>
      </c>
      <c r="X4281" s="37" t="s">
        <v>158</v>
      </c>
      <c r="Y4281" s="146">
        <v>421.57</v>
      </c>
      <c r="Z4281" s="33">
        <v>540</v>
      </c>
      <c r="AA4281" s="34">
        <f t="shared" si="923"/>
        <v>0.28100000000000003</v>
      </c>
      <c r="AB4281" s="33">
        <f t="shared" si="924"/>
        <v>540</v>
      </c>
      <c r="AC4281" s="34">
        <f t="shared" si="925"/>
        <v>0.28092727748869939</v>
      </c>
      <c r="AD4281" s="145">
        <f t="shared" si="922"/>
        <v>450</v>
      </c>
      <c r="AE4281" s="105">
        <v>351.30799999999999</v>
      </c>
      <c r="AF4281" s="34" t="s">
        <v>36</v>
      </c>
      <c r="AG4281" s="34" t="s">
        <v>36</v>
      </c>
      <c r="AH4281" s="34" t="s">
        <v>36</v>
      </c>
      <c r="AI4281" s="29">
        <v>0.23</v>
      </c>
      <c r="AJ4281" s="29">
        <v>4.3299999999999996E-3</v>
      </c>
      <c r="AK4281" s="29">
        <v>0</v>
      </c>
      <c r="AL4281" s="29">
        <v>0</v>
      </c>
      <c r="AM4281" s="29" t="s">
        <v>28</v>
      </c>
      <c r="AN4281" s="44" t="s">
        <v>27</v>
      </c>
      <c r="AO4281" s="29" t="s">
        <v>28</v>
      </c>
      <c r="AP4281" s="29">
        <v>1</v>
      </c>
      <c r="AQ4281" s="29"/>
      <c r="AR4281" s="29"/>
      <c r="AS4281" s="29"/>
      <c r="AT4281" s="29"/>
      <c r="AU4281" s="144"/>
      <c r="AV4281" s="36" t="s">
        <v>28</v>
      </c>
      <c r="AW4281" s="102">
        <v>42942</v>
      </c>
      <c r="AX4281" s="129" t="s">
        <v>33</v>
      </c>
      <c r="AY4281" s="106">
        <v>50</v>
      </c>
      <c r="BD4281" t="s">
        <v>1724</v>
      </c>
      <c r="BE4281" t="s">
        <v>4633</v>
      </c>
      <c r="BF4281" t="s">
        <v>4747</v>
      </c>
      <c r="BH4281" t="str">
        <f t="shared" si="929"/>
        <v/>
      </c>
      <c r="BJ4281" t="str">
        <f t="shared" si="930"/>
        <v>OK</v>
      </c>
      <c r="BK4281" s="130" t="s">
        <v>5302</v>
      </c>
      <c r="BL4281" s="130" t="e">
        <v>#VALUE!</v>
      </c>
      <c r="BM4281" s="131">
        <v>0</v>
      </c>
      <c r="BN4281" s="131" t="e">
        <v>#DIV/0!</v>
      </c>
      <c r="BO4281" t="e">
        <v>#N/A</v>
      </c>
      <c r="BP4281">
        <v>0</v>
      </c>
    </row>
    <row r="4282" spans="1:68" ht="25.2" x14ac:dyDescent="0.3">
      <c r="A4282" s="1"/>
      <c r="B4282" s="47">
        <v>3921</v>
      </c>
      <c r="C4282" s="45">
        <v>1000211</v>
      </c>
      <c r="D4282" s="29"/>
      <c r="E4282" s="29"/>
      <c r="F4282" s="31" t="s">
        <v>3497</v>
      </c>
      <c r="G4282" s="29" t="s">
        <v>47</v>
      </c>
      <c r="H4282" s="70" t="s">
        <v>4779</v>
      </c>
      <c r="I4282" s="148" t="s">
        <v>33</v>
      </c>
      <c r="J4282" s="147" t="s">
        <v>33</v>
      </c>
      <c r="K4282" s="148" t="e">
        <v>#N/A</v>
      </c>
      <c r="L4282" s="148" t="s">
        <v>32</v>
      </c>
      <c r="M4282" s="147">
        <v>42551</v>
      </c>
      <c r="N4282" s="29" t="str">
        <f t="shared" si="926"/>
        <v/>
      </c>
      <c r="O4282" s="29" t="str">
        <f t="shared" si="927"/>
        <v/>
      </c>
      <c r="P4282" s="29" t="str">
        <f t="shared" si="928"/>
        <v/>
      </c>
      <c r="Q4282" s="29" t="str">
        <f t="shared" si="918"/>
        <v/>
      </c>
      <c r="R4282" s="29" t="str">
        <f t="shared" si="919"/>
        <v/>
      </c>
      <c r="S4282" s="29" t="str">
        <f t="shared" si="920"/>
        <v/>
      </c>
      <c r="T4282" s="29" t="str">
        <f t="shared" si="921"/>
        <v/>
      </c>
      <c r="U4282" s="29"/>
      <c r="V4282" s="29"/>
      <c r="W4282" s="38" t="s">
        <v>3441</v>
      </c>
      <c r="X4282" s="29" t="s">
        <v>158</v>
      </c>
      <c r="Y4282" s="146">
        <v>815</v>
      </c>
      <c r="Z4282" s="33">
        <v>1044</v>
      </c>
      <c r="AA4282" s="34">
        <f t="shared" si="923"/>
        <v>0.28100000000000003</v>
      </c>
      <c r="AB4282" s="33">
        <f t="shared" si="924"/>
        <v>1044</v>
      </c>
      <c r="AC4282" s="34">
        <f t="shared" si="925"/>
        <v>0.28098096638970971</v>
      </c>
      <c r="AD4282" s="145">
        <f t="shared" si="922"/>
        <v>870</v>
      </c>
      <c r="AE4282" s="105">
        <v>679.16700000000003</v>
      </c>
      <c r="AF4282" s="34" t="s">
        <v>36</v>
      </c>
      <c r="AG4282" s="34" t="s">
        <v>36</v>
      </c>
      <c r="AH4282" s="34" t="s">
        <v>36</v>
      </c>
      <c r="AI4282" s="29">
        <v>0.58699999999999997</v>
      </c>
      <c r="AJ4282" s="29">
        <v>1.0800000000000001E-2</v>
      </c>
      <c r="AK4282" s="29">
        <v>0</v>
      </c>
      <c r="AL4282" s="29">
        <v>0</v>
      </c>
      <c r="AM4282" s="29" t="s">
        <v>28</v>
      </c>
      <c r="AN4282" s="159" t="s">
        <v>27</v>
      </c>
      <c r="AO4282" s="29" t="s">
        <v>28</v>
      </c>
      <c r="AP4282" s="29">
        <v>1</v>
      </c>
      <c r="AQ4282" s="29"/>
      <c r="AR4282" s="29"/>
      <c r="AS4282" s="29"/>
      <c r="AT4282" s="29"/>
      <c r="AU4282" s="144"/>
      <c r="AV4282" s="36" t="s">
        <v>28</v>
      </c>
      <c r="AW4282" s="102">
        <v>42551</v>
      </c>
      <c r="AX4282" s="129" t="s">
        <v>33</v>
      </c>
      <c r="AY4282" s="106">
        <v>603</v>
      </c>
      <c r="BD4282" t="s">
        <v>1724</v>
      </c>
      <c r="BE4282" t="s">
        <v>4633</v>
      </c>
      <c r="BF4282" t="s">
        <v>4747</v>
      </c>
      <c r="BH4282" t="str">
        <f t="shared" si="929"/>
        <v/>
      </c>
      <c r="BJ4282" t="str">
        <f t="shared" si="930"/>
        <v>OK</v>
      </c>
      <c r="BK4282" s="130" t="s">
        <v>5302</v>
      </c>
      <c r="BL4282" s="130" t="e">
        <v>#VALUE!</v>
      </c>
      <c r="BM4282" s="131">
        <v>0</v>
      </c>
      <c r="BN4282" s="131" t="e">
        <v>#DIV/0!</v>
      </c>
      <c r="BO4282">
        <v>1044</v>
      </c>
      <c r="BP4282">
        <v>29</v>
      </c>
    </row>
    <row r="4283" spans="1:68" ht="25.2" x14ac:dyDescent="0.3">
      <c r="A4283" s="1"/>
      <c r="B4283" s="47">
        <v>3922</v>
      </c>
      <c r="C4283" s="45">
        <v>1087219</v>
      </c>
      <c r="D4283" s="29"/>
      <c r="E4283" s="29"/>
      <c r="F4283" s="32" t="s">
        <v>3498</v>
      </c>
      <c r="G4283" s="29" t="s">
        <v>31</v>
      </c>
      <c r="H4283" s="70" t="s">
        <v>4779</v>
      </c>
      <c r="I4283" s="148" t="s">
        <v>33</v>
      </c>
      <c r="J4283" s="147" t="s">
        <v>33</v>
      </c>
      <c r="K4283" s="148" t="e">
        <v>#N/A</v>
      </c>
      <c r="L4283" s="148" t="s">
        <v>32</v>
      </c>
      <c r="M4283" s="147">
        <v>42551</v>
      </c>
      <c r="N4283" s="29" t="str">
        <f t="shared" si="926"/>
        <v/>
      </c>
      <c r="O4283" s="29" t="str">
        <f t="shared" si="927"/>
        <v/>
      </c>
      <c r="P4283" s="29" t="str">
        <f t="shared" si="928"/>
        <v/>
      </c>
      <c r="Q4283" s="29" t="str">
        <f t="shared" si="918"/>
        <v/>
      </c>
      <c r="R4283" s="29" t="str">
        <f t="shared" si="919"/>
        <v/>
      </c>
      <c r="S4283" s="29" t="str">
        <f t="shared" si="920"/>
        <v/>
      </c>
      <c r="T4283" s="29" t="str">
        <f t="shared" si="921"/>
        <v/>
      </c>
      <c r="U4283" s="29"/>
      <c r="V4283" s="29"/>
      <c r="W4283" s="38" t="s">
        <v>3441</v>
      </c>
      <c r="X4283" s="37" t="s">
        <v>158</v>
      </c>
      <c r="Y4283" s="146">
        <v>3285</v>
      </c>
      <c r="Z4283" s="33">
        <v>4205</v>
      </c>
      <c r="AA4283" s="34">
        <f t="shared" si="923"/>
        <v>0.28000000000000003</v>
      </c>
      <c r="AB4283" s="33">
        <f t="shared" si="924"/>
        <v>4205</v>
      </c>
      <c r="AC4283" s="34">
        <f t="shared" si="925"/>
        <v>0.28006100456621003</v>
      </c>
      <c r="AD4283" s="145">
        <f t="shared" si="922"/>
        <v>3504.1669999999999</v>
      </c>
      <c r="AE4283" s="105">
        <v>2737.5</v>
      </c>
      <c r="AF4283" s="34" t="s">
        <v>36</v>
      </c>
      <c r="AG4283" s="34" t="s">
        <v>36</v>
      </c>
      <c r="AH4283" s="34" t="s">
        <v>36</v>
      </c>
      <c r="AI4283" s="29">
        <v>1.742</v>
      </c>
      <c r="AJ4283" s="29">
        <v>2.35E-2</v>
      </c>
      <c r="AK4283" s="29">
        <v>6</v>
      </c>
      <c r="AL4283" s="29">
        <v>0</v>
      </c>
      <c r="AM4283" s="29" t="s">
        <v>28</v>
      </c>
      <c r="AN4283" s="158" t="s">
        <v>28</v>
      </c>
      <c r="AO4283" s="29" t="s">
        <v>28</v>
      </c>
      <c r="AP4283" s="29">
        <v>1</v>
      </c>
      <c r="AQ4283" s="29"/>
      <c r="AR4283" s="29"/>
      <c r="AS4283" s="29"/>
      <c r="AT4283" s="29"/>
      <c r="AU4283" s="144"/>
      <c r="AV4283" s="36" t="s">
        <v>28</v>
      </c>
      <c r="AW4283" s="102" t="s">
        <v>33</v>
      </c>
      <c r="AX4283" s="129" t="s">
        <v>33</v>
      </c>
      <c r="AY4283" s="106">
        <v>3</v>
      </c>
      <c r="BD4283" t="s">
        <v>1724</v>
      </c>
      <c r="BE4283" t="s">
        <v>4633</v>
      </c>
      <c r="BF4283" t="s">
        <v>4747</v>
      </c>
      <c r="BH4283" t="str">
        <f t="shared" si="929"/>
        <v>AV</v>
      </c>
      <c r="BJ4283" t="str">
        <f t="shared" si="930"/>
        <v>OK</v>
      </c>
      <c r="BK4283" s="130">
        <v>4205</v>
      </c>
      <c r="BL4283" s="130" t="s">
        <v>37</v>
      </c>
      <c r="BM4283" s="131">
        <v>0</v>
      </c>
      <c r="BN4283" s="131" t="e">
        <v>#DIV/0!</v>
      </c>
      <c r="BO4283">
        <v>4205</v>
      </c>
      <c r="BP4283">
        <v>0</v>
      </c>
    </row>
    <row r="4284" spans="1:68" ht="25.2" x14ac:dyDescent="0.3">
      <c r="A4284" s="1"/>
      <c r="B4284" s="47">
        <v>3923</v>
      </c>
      <c r="C4284" s="45">
        <v>1089597</v>
      </c>
      <c r="D4284" s="29"/>
      <c r="E4284" s="29"/>
      <c r="F4284" s="31" t="s">
        <v>3499</v>
      </c>
      <c r="G4284" s="29" t="s">
        <v>31</v>
      </c>
      <c r="H4284" s="148"/>
      <c r="I4284" s="148" t="s">
        <v>33</v>
      </c>
      <c r="J4284" s="147" t="s">
        <v>33</v>
      </c>
      <c r="K4284" s="148" t="e">
        <v>#N/A</v>
      </c>
      <c r="L4284" s="148" t="s">
        <v>32</v>
      </c>
      <c r="M4284" s="147" t="s">
        <v>33</v>
      </c>
      <c r="N4284" s="29" t="str">
        <f t="shared" si="926"/>
        <v/>
      </c>
      <c r="O4284" s="29" t="str">
        <f t="shared" si="927"/>
        <v/>
      </c>
      <c r="P4284" s="29" t="str">
        <f t="shared" si="928"/>
        <v/>
      </c>
      <c r="Q4284" s="29" t="str">
        <f t="shared" si="918"/>
        <v/>
      </c>
      <c r="R4284" s="29" t="str">
        <f t="shared" si="919"/>
        <v/>
      </c>
      <c r="S4284" s="29" t="str">
        <f t="shared" si="920"/>
        <v/>
      </c>
      <c r="T4284" s="29" t="str">
        <f t="shared" si="921"/>
        <v/>
      </c>
      <c r="U4284" s="29"/>
      <c r="V4284" s="29"/>
      <c r="W4284" s="38" t="s">
        <v>3441</v>
      </c>
      <c r="X4284" s="37" t="s">
        <v>158</v>
      </c>
      <c r="Y4284" s="146">
        <v>787</v>
      </c>
      <c r="Z4284" s="33">
        <v>1008</v>
      </c>
      <c r="AA4284" s="34">
        <f t="shared" si="923"/>
        <v>0.28100000000000003</v>
      </c>
      <c r="AB4284" s="33">
        <f t="shared" si="924"/>
        <v>1008</v>
      </c>
      <c r="AC4284" s="34">
        <f t="shared" si="925"/>
        <v>0.28081386572496359</v>
      </c>
      <c r="AD4284" s="145">
        <f t="shared" si="922"/>
        <v>840</v>
      </c>
      <c r="AE4284" s="105">
        <v>655.83299999999997</v>
      </c>
      <c r="AF4284" s="34" t="s">
        <v>36</v>
      </c>
      <c r="AG4284" s="34" t="s">
        <v>36</v>
      </c>
      <c r="AH4284" s="34" t="s">
        <v>36</v>
      </c>
      <c r="AI4284" s="29">
        <v>0.309</v>
      </c>
      <c r="AJ4284" s="29">
        <v>5.4099999999999999E-3</v>
      </c>
      <c r="AK4284" s="29">
        <v>0</v>
      </c>
      <c r="AL4284" s="29">
        <v>0</v>
      </c>
      <c r="AM4284" s="29" t="s">
        <v>28</v>
      </c>
      <c r="AN4284" s="44" t="s">
        <v>27</v>
      </c>
      <c r="AO4284" s="29" t="s">
        <v>28</v>
      </c>
      <c r="AP4284" s="29">
        <v>1</v>
      </c>
      <c r="AQ4284" s="29"/>
      <c r="AR4284" s="29"/>
      <c r="AS4284" s="29"/>
      <c r="AT4284" s="29"/>
      <c r="AU4284" s="144"/>
      <c r="AV4284" s="36" t="s">
        <v>28</v>
      </c>
      <c r="AW4284" s="102">
        <v>42942</v>
      </c>
      <c r="AX4284" s="129" t="s">
        <v>33</v>
      </c>
      <c r="AY4284" s="106">
        <v>20</v>
      </c>
      <c r="BD4284" t="s">
        <v>1724</v>
      </c>
      <c r="BE4284" t="s">
        <v>4633</v>
      </c>
      <c r="BF4284" t="s">
        <v>4747</v>
      </c>
      <c r="BH4284" t="str">
        <f t="shared" si="929"/>
        <v/>
      </c>
      <c r="BJ4284" t="str">
        <f t="shared" si="930"/>
        <v>OK</v>
      </c>
      <c r="BK4284" s="130" t="s">
        <v>5302</v>
      </c>
      <c r="BL4284" s="130" t="e">
        <v>#VALUE!</v>
      </c>
      <c r="BM4284" s="131">
        <v>0</v>
      </c>
      <c r="BN4284" s="131" t="e">
        <v>#DIV/0!</v>
      </c>
      <c r="BO4284" t="e">
        <v>#N/A</v>
      </c>
      <c r="BP4284">
        <v>0</v>
      </c>
    </row>
    <row r="4285" spans="1:68" ht="25.2" x14ac:dyDescent="0.3">
      <c r="A4285" s="1"/>
      <c r="B4285" s="47">
        <v>3924</v>
      </c>
      <c r="C4285" s="45">
        <v>1089598</v>
      </c>
      <c r="D4285" s="29"/>
      <c r="E4285" s="29"/>
      <c r="F4285" s="31" t="s">
        <v>3500</v>
      </c>
      <c r="G4285" s="29" t="s">
        <v>31</v>
      </c>
      <c r="H4285" s="148"/>
      <c r="I4285" s="148" t="s">
        <v>33</v>
      </c>
      <c r="J4285" s="147" t="s">
        <v>33</v>
      </c>
      <c r="K4285" s="148" t="e">
        <v>#N/A</v>
      </c>
      <c r="L4285" s="148" t="s">
        <v>32</v>
      </c>
      <c r="M4285" s="147" t="s">
        <v>33</v>
      </c>
      <c r="N4285" s="29" t="str">
        <f t="shared" si="926"/>
        <v/>
      </c>
      <c r="O4285" s="29" t="str">
        <f t="shared" si="927"/>
        <v/>
      </c>
      <c r="P4285" s="29" t="str">
        <f t="shared" si="928"/>
        <v/>
      </c>
      <c r="Q4285" s="29" t="str">
        <f t="shared" si="918"/>
        <v/>
      </c>
      <c r="R4285" s="29" t="str">
        <f t="shared" si="919"/>
        <v/>
      </c>
      <c r="S4285" s="29" t="str">
        <f t="shared" si="920"/>
        <v/>
      </c>
      <c r="T4285" s="29" t="str">
        <f t="shared" si="921"/>
        <v/>
      </c>
      <c r="U4285" s="29"/>
      <c r="V4285" s="29"/>
      <c r="W4285" s="38" t="s">
        <v>3441</v>
      </c>
      <c r="X4285" s="37" t="s">
        <v>158</v>
      </c>
      <c r="Y4285" s="146">
        <v>1074</v>
      </c>
      <c r="Z4285" s="33">
        <v>1374</v>
      </c>
      <c r="AA4285" s="34">
        <f t="shared" si="923"/>
        <v>0.27900000000000003</v>
      </c>
      <c r="AB4285" s="33">
        <f t="shared" si="924"/>
        <v>1374</v>
      </c>
      <c r="AC4285" s="34">
        <f t="shared" si="925"/>
        <v>0.27932960893854747</v>
      </c>
      <c r="AD4285" s="145">
        <f t="shared" si="922"/>
        <v>1145</v>
      </c>
      <c r="AE4285" s="105">
        <v>895</v>
      </c>
      <c r="AF4285" s="34" t="s">
        <v>36</v>
      </c>
      <c r="AG4285" s="34" t="s">
        <v>36</v>
      </c>
      <c r="AH4285" s="34" t="s">
        <v>36</v>
      </c>
      <c r="AI4285" s="29">
        <v>0.57699999999999996</v>
      </c>
      <c r="AJ4285" s="29">
        <v>1.0829999999999999E-2</v>
      </c>
      <c r="AK4285" s="29">
        <v>0</v>
      </c>
      <c r="AL4285" s="29">
        <v>0</v>
      </c>
      <c r="AM4285" s="29" t="s">
        <v>28</v>
      </c>
      <c r="AN4285" s="44" t="s">
        <v>27</v>
      </c>
      <c r="AO4285" s="29" t="s">
        <v>28</v>
      </c>
      <c r="AP4285" s="29">
        <v>1</v>
      </c>
      <c r="AQ4285" s="29"/>
      <c r="AR4285" s="29"/>
      <c r="AS4285" s="29"/>
      <c r="AT4285" s="29"/>
      <c r="AU4285" s="144"/>
      <c r="AV4285" s="36" t="s">
        <v>28</v>
      </c>
      <c r="AW4285" s="102">
        <v>42942</v>
      </c>
      <c r="AX4285" s="129" t="s">
        <v>33</v>
      </c>
      <c r="AY4285" s="106">
        <v>30</v>
      </c>
      <c r="BD4285" t="s">
        <v>1724</v>
      </c>
      <c r="BE4285" t="s">
        <v>4633</v>
      </c>
      <c r="BF4285" t="s">
        <v>4747</v>
      </c>
      <c r="BH4285" t="str">
        <f t="shared" si="929"/>
        <v/>
      </c>
      <c r="BJ4285" t="str">
        <f t="shared" si="930"/>
        <v>OK</v>
      </c>
      <c r="BK4285" s="130" t="s">
        <v>5302</v>
      </c>
      <c r="BL4285" s="130" t="e">
        <v>#VALUE!</v>
      </c>
      <c r="BM4285" s="131">
        <v>0</v>
      </c>
      <c r="BN4285" s="131" t="e">
        <v>#DIV/0!</v>
      </c>
      <c r="BO4285" t="e">
        <v>#N/A</v>
      </c>
      <c r="BP4285">
        <v>0</v>
      </c>
    </row>
    <row r="4286" spans="1:68" ht="25.2" x14ac:dyDescent="0.3">
      <c r="A4286" s="1"/>
      <c r="B4286" s="47">
        <v>3925</v>
      </c>
      <c r="C4286" s="45">
        <v>1089599</v>
      </c>
      <c r="D4286" s="29"/>
      <c r="E4286" s="29"/>
      <c r="F4286" s="31" t="s">
        <v>3501</v>
      </c>
      <c r="G4286" s="29" t="s">
        <v>31</v>
      </c>
      <c r="H4286" s="148"/>
      <c r="I4286" s="148" t="s">
        <v>33</v>
      </c>
      <c r="J4286" s="147" t="s">
        <v>33</v>
      </c>
      <c r="K4286" s="148" t="e">
        <v>#N/A</v>
      </c>
      <c r="L4286" s="148" t="s">
        <v>32</v>
      </c>
      <c r="M4286" s="147" t="s">
        <v>33</v>
      </c>
      <c r="N4286" s="29" t="str">
        <f t="shared" si="926"/>
        <v/>
      </c>
      <c r="O4286" s="29" t="str">
        <f t="shared" si="927"/>
        <v/>
      </c>
      <c r="P4286" s="29" t="str">
        <f t="shared" si="928"/>
        <v/>
      </c>
      <c r="Q4286" s="29" t="str">
        <f t="shared" si="918"/>
        <v/>
      </c>
      <c r="R4286" s="29" t="str">
        <f t="shared" si="919"/>
        <v/>
      </c>
      <c r="S4286" s="29" t="str">
        <f t="shared" si="920"/>
        <v/>
      </c>
      <c r="T4286" s="29" t="str">
        <f t="shared" si="921"/>
        <v/>
      </c>
      <c r="U4286" s="29"/>
      <c r="V4286" s="29"/>
      <c r="W4286" s="38" t="s">
        <v>3441</v>
      </c>
      <c r="X4286" s="37" t="s">
        <v>158</v>
      </c>
      <c r="Y4286" s="146">
        <v>1291</v>
      </c>
      <c r="Z4286" s="33">
        <v>1652</v>
      </c>
      <c r="AA4286" s="34">
        <f t="shared" si="923"/>
        <v>0.28000000000000003</v>
      </c>
      <c r="AB4286" s="33">
        <f t="shared" si="924"/>
        <v>1652</v>
      </c>
      <c r="AC4286" s="34">
        <f t="shared" si="925"/>
        <v>0.27962890151166564</v>
      </c>
      <c r="AD4286" s="145">
        <f t="shared" ref="AD4286:AD4321" si="931">ROUND(Z4286/1.2,3)</f>
        <v>1376.6669999999999</v>
      </c>
      <c r="AE4286" s="105">
        <v>1075.8330000000001</v>
      </c>
      <c r="AF4286" s="34" t="s">
        <v>36</v>
      </c>
      <c r="AG4286" s="34" t="s">
        <v>36</v>
      </c>
      <c r="AH4286" s="34" t="s">
        <v>36</v>
      </c>
      <c r="AI4286" s="29">
        <v>0.8</v>
      </c>
      <c r="AJ4286" s="29">
        <v>1.6250000000000001E-2</v>
      </c>
      <c r="AK4286" s="29">
        <v>0</v>
      </c>
      <c r="AL4286" s="29">
        <v>0</v>
      </c>
      <c r="AM4286" s="29" t="s">
        <v>28</v>
      </c>
      <c r="AN4286" s="44" t="s">
        <v>27</v>
      </c>
      <c r="AO4286" s="29" t="s">
        <v>28</v>
      </c>
      <c r="AP4286" s="29">
        <v>1</v>
      </c>
      <c r="AQ4286" s="29"/>
      <c r="AR4286" s="29"/>
      <c r="AS4286" s="29"/>
      <c r="AT4286" s="29"/>
      <c r="AU4286" s="144"/>
      <c r="AV4286" s="36" t="s">
        <v>28</v>
      </c>
      <c r="AW4286" s="102">
        <v>42942</v>
      </c>
      <c r="AX4286" s="129" t="s">
        <v>33</v>
      </c>
      <c r="AY4286" s="106">
        <v>174</v>
      </c>
      <c r="BD4286" t="s">
        <v>1724</v>
      </c>
      <c r="BE4286" t="s">
        <v>4633</v>
      </c>
      <c r="BF4286" t="s">
        <v>4747</v>
      </c>
      <c r="BH4286" t="str">
        <f t="shared" si="929"/>
        <v/>
      </c>
      <c r="BJ4286" t="str">
        <f t="shared" si="930"/>
        <v>OK</v>
      </c>
      <c r="BK4286" s="130" t="s">
        <v>5302</v>
      </c>
      <c r="BL4286" s="130" t="e">
        <v>#VALUE!</v>
      </c>
      <c r="BM4286" s="131">
        <v>0</v>
      </c>
      <c r="BN4286" s="131" t="e">
        <v>#DIV/0!</v>
      </c>
      <c r="BO4286" t="e">
        <v>#N/A</v>
      </c>
      <c r="BP4286">
        <v>0</v>
      </c>
    </row>
    <row r="4287" spans="1:68" ht="25.2" x14ac:dyDescent="0.3">
      <c r="A4287" s="1"/>
      <c r="B4287" s="47">
        <v>3926</v>
      </c>
      <c r="C4287" s="45">
        <v>1105770</v>
      </c>
      <c r="D4287" s="29"/>
      <c r="E4287" s="29"/>
      <c r="F4287" s="31" t="s">
        <v>3502</v>
      </c>
      <c r="G4287" s="37" t="s">
        <v>31</v>
      </c>
      <c r="H4287" s="148"/>
      <c r="I4287" s="148" t="s">
        <v>33</v>
      </c>
      <c r="J4287" s="147" t="s">
        <v>33</v>
      </c>
      <c r="K4287" s="148" t="e">
        <v>#N/A</v>
      </c>
      <c r="L4287" s="148" t="s">
        <v>32</v>
      </c>
      <c r="M4287" s="147" t="s">
        <v>33</v>
      </c>
      <c r="N4287" s="29" t="str">
        <f t="shared" si="926"/>
        <v/>
      </c>
      <c r="O4287" s="29" t="str">
        <f t="shared" si="927"/>
        <v/>
      </c>
      <c r="P4287" s="29" t="str">
        <f t="shared" si="928"/>
        <v/>
      </c>
      <c r="Q4287" s="29" t="str">
        <f t="shared" si="918"/>
        <v/>
      </c>
      <c r="R4287" s="29" t="str">
        <f t="shared" si="919"/>
        <v/>
      </c>
      <c r="S4287" s="29" t="str">
        <f t="shared" si="920"/>
        <v/>
      </c>
      <c r="T4287" s="29" t="str">
        <f t="shared" si="921"/>
        <v/>
      </c>
      <c r="U4287" s="29"/>
      <c r="V4287" s="29"/>
      <c r="W4287" s="30" t="s">
        <v>3441</v>
      </c>
      <c r="X4287" s="37" t="s">
        <v>158</v>
      </c>
      <c r="Y4287" s="146">
        <v>3629</v>
      </c>
      <c r="Z4287" s="33">
        <v>4645</v>
      </c>
      <c r="AA4287" s="34">
        <f t="shared" si="923"/>
        <v>0.28000000000000003</v>
      </c>
      <c r="AB4287" s="33">
        <f t="shared" si="924"/>
        <v>4645</v>
      </c>
      <c r="AC4287" s="34">
        <f t="shared" si="925"/>
        <v>0.27996668173417677</v>
      </c>
      <c r="AD4287" s="145">
        <f t="shared" si="931"/>
        <v>3870.8330000000001</v>
      </c>
      <c r="AE4287" s="105">
        <v>3024.1669999999999</v>
      </c>
      <c r="AF4287" s="34" t="s">
        <v>36</v>
      </c>
      <c r="AG4287" s="34" t="s">
        <v>36</v>
      </c>
      <c r="AH4287" s="34" t="s">
        <v>36</v>
      </c>
      <c r="AI4287" s="29">
        <v>2.04</v>
      </c>
      <c r="AJ4287" s="29">
        <v>2.35E-2</v>
      </c>
      <c r="AK4287" s="29">
        <v>0</v>
      </c>
      <c r="AL4287" s="29">
        <v>0</v>
      </c>
      <c r="AM4287" s="29" t="s">
        <v>28</v>
      </c>
      <c r="AN4287" s="44" t="s">
        <v>27</v>
      </c>
      <c r="AO4287" s="29" t="s">
        <v>28</v>
      </c>
      <c r="AP4287" s="29">
        <v>1</v>
      </c>
      <c r="AQ4287" s="29"/>
      <c r="AR4287" s="29"/>
      <c r="AS4287" s="29"/>
      <c r="AT4287" s="29"/>
      <c r="AU4287" s="144"/>
      <c r="AV4287" s="36" t="s">
        <v>28</v>
      </c>
      <c r="AW4287" s="102">
        <v>43894</v>
      </c>
      <c r="AX4287" s="129" t="s">
        <v>33</v>
      </c>
      <c r="AY4287" s="106" t="e">
        <v>#N/A</v>
      </c>
      <c r="BD4287" t="s">
        <v>1724</v>
      </c>
      <c r="BE4287" t="s">
        <v>4633</v>
      </c>
      <c r="BF4287" t="s">
        <v>4747</v>
      </c>
      <c r="BH4287" t="str">
        <f t="shared" si="929"/>
        <v/>
      </c>
      <c r="BJ4287" t="str">
        <f t="shared" si="930"/>
        <v>OK</v>
      </c>
      <c r="BK4287" s="130" t="s">
        <v>5302</v>
      </c>
      <c r="BL4287" s="130" t="e">
        <v>#VALUE!</v>
      </c>
      <c r="BM4287" s="131">
        <v>0</v>
      </c>
      <c r="BN4287" s="131" t="e">
        <v>#DIV/0!</v>
      </c>
      <c r="BO4287" t="e">
        <v>#N/A</v>
      </c>
      <c r="BP4287">
        <v>0</v>
      </c>
    </row>
    <row r="4288" spans="1:68" ht="25.2" x14ac:dyDescent="0.3">
      <c r="A4288" s="1"/>
      <c r="B4288" s="47">
        <v>3927</v>
      </c>
      <c r="C4288" s="45">
        <v>1105771</v>
      </c>
      <c r="D4288" s="29"/>
      <c r="E4288" s="29"/>
      <c r="F4288" s="31" t="s">
        <v>3503</v>
      </c>
      <c r="G4288" s="37" t="s">
        <v>31</v>
      </c>
      <c r="H4288" s="148"/>
      <c r="I4288" s="148" t="s">
        <v>33</v>
      </c>
      <c r="J4288" s="147" t="s">
        <v>33</v>
      </c>
      <c r="K4288" s="148" t="e">
        <v>#N/A</v>
      </c>
      <c r="L4288" s="148" t="s">
        <v>32</v>
      </c>
      <c r="M4288" s="147" t="s">
        <v>33</v>
      </c>
      <c r="N4288" s="29" t="str">
        <f t="shared" si="926"/>
        <v/>
      </c>
      <c r="O4288" s="29" t="str">
        <f t="shared" si="927"/>
        <v/>
      </c>
      <c r="P4288" s="29" t="str">
        <f t="shared" si="928"/>
        <v/>
      </c>
      <c r="Q4288" s="29" t="str">
        <f t="shared" si="918"/>
        <v/>
      </c>
      <c r="R4288" s="29" t="str">
        <f t="shared" si="919"/>
        <v/>
      </c>
      <c r="S4288" s="29" t="str">
        <f t="shared" si="920"/>
        <v/>
      </c>
      <c r="T4288" s="29" t="str">
        <f t="shared" si="921"/>
        <v/>
      </c>
      <c r="U4288" s="29"/>
      <c r="V4288" s="29"/>
      <c r="W4288" s="30" t="s">
        <v>3441</v>
      </c>
      <c r="X4288" s="37" t="s">
        <v>158</v>
      </c>
      <c r="Y4288" s="146">
        <v>4428</v>
      </c>
      <c r="Z4288" s="33">
        <v>5668</v>
      </c>
      <c r="AA4288" s="34">
        <f t="shared" si="923"/>
        <v>0.28000000000000003</v>
      </c>
      <c r="AB4288" s="33">
        <f t="shared" si="924"/>
        <v>5668</v>
      </c>
      <c r="AC4288" s="34">
        <f t="shared" si="925"/>
        <v>0.28003604336043353</v>
      </c>
      <c r="AD4288" s="145">
        <f t="shared" si="931"/>
        <v>4723.3329999999996</v>
      </c>
      <c r="AE4288" s="105">
        <v>3690</v>
      </c>
      <c r="AF4288" s="34" t="s">
        <v>36</v>
      </c>
      <c r="AG4288" s="34" t="s">
        <v>36</v>
      </c>
      <c r="AH4288" s="34" t="s">
        <v>36</v>
      </c>
      <c r="AI4288" s="29">
        <v>2.4830000000000001</v>
      </c>
      <c r="AJ4288" s="29">
        <v>3.5299999999999998E-2</v>
      </c>
      <c r="AK4288" s="29">
        <v>0</v>
      </c>
      <c r="AL4288" s="29">
        <v>0</v>
      </c>
      <c r="AM4288" s="29" t="s">
        <v>28</v>
      </c>
      <c r="AN4288" s="44" t="s">
        <v>27</v>
      </c>
      <c r="AO4288" s="29" t="s">
        <v>28</v>
      </c>
      <c r="AP4288" s="29">
        <v>1</v>
      </c>
      <c r="AQ4288" s="29"/>
      <c r="AR4288" s="29"/>
      <c r="AS4288" s="29"/>
      <c r="AT4288" s="29"/>
      <c r="AU4288" s="144"/>
      <c r="AV4288" s="36" t="s">
        <v>28</v>
      </c>
      <c r="AW4288" s="102">
        <v>43894</v>
      </c>
      <c r="AX4288" s="129" t="s">
        <v>33</v>
      </c>
      <c r="AY4288" s="106" t="e">
        <v>#N/A</v>
      </c>
      <c r="BD4288" t="s">
        <v>1724</v>
      </c>
      <c r="BE4288" t="s">
        <v>4633</v>
      </c>
      <c r="BF4288" t="s">
        <v>4747</v>
      </c>
      <c r="BH4288" t="str">
        <f t="shared" si="929"/>
        <v/>
      </c>
      <c r="BJ4288" t="str">
        <f t="shared" si="930"/>
        <v>OK</v>
      </c>
      <c r="BK4288" s="130" t="s">
        <v>5302</v>
      </c>
      <c r="BL4288" s="130" t="e">
        <v>#VALUE!</v>
      </c>
      <c r="BM4288" s="131">
        <v>0</v>
      </c>
      <c r="BN4288" s="131" t="e">
        <v>#DIV/0!</v>
      </c>
      <c r="BO4288" t="e">
        <v>#N/A</v>
      </c>
      <c r="BP4288">
        <v>0</v>
      </c>
    </row>
    <row r="4289" spans="1:68" ht="25.2" x14ac:dyDescent="0.3">
      <c r="A4289" s="1"/>
      <c r="B4289" s="47">
        <v>3928</v>
      </c>
      <c r="C4289" s="45">
        <v>1089601</v>
      </c>
      <c r="D4289" s="29"/>
      <c r="E4289" s="29"/>
      <c r="F4289" s="31" t="s">
        <v>3504</v>
      </c>
      <c r="G4289" s="29" t="s">
        <v>31</v>
      </c>
      <c r="H4289" s="148"/>
      <c r="I4289" s="148" t="s">
        <v>33</v>
      </c>
      <c r="J4289" s="147" t="s">
        <v>33</v>
      </c>
      <c r="K4289" s="148" t="e">
        <v>#N/A</v>
      </c>
      <c r="L4289" s="148" t="s">
        <v>32</v>
      </c>
      <c r="M4289" s="147" t="s">
        <v>33</v>
      </c>
      <c r="N4289" s="29" t="str">
        <f t="shared" si="926"/>
        <v/>
      </c>
      <c r="O4289" s="29" t="str">
        <f t="shared" si="927"/>
        <v/>
      </c>
      <c r="P4289" s="29" t="str">
        <f t="shared" si="928"/>
        <v/>
      </c>
      <c r="Q4289" s="29" t="str">
        <f t="shared" si="918"/>
        <v/>
      </c>
      <c r="R4289" s="29" t="str">
        <f t="shared" si="919"/>
        <v/>
      </c>
      <c r="S4289" s="29" t="str">
        <f t="shared" si="920"/>
        <v/>
      </c>
      <c r="T4289" s="29" t="str">
        <f t="shared" si="921"/>
        <v/>
      </c>
      <c r="U4289" s="29"/>
      <c r="V4289" s="29"/>
      <c r="W4289" s="38" t="s">
        <v>3441</v>
      </c>
      <c r="X4289" s="37" t="s">
        <v>158</v>
      </c>
      <c r="Y4289" s="146">
        <v>1237</v>
      </c>
      <c r="Z4289" s="33">
        <v>1584</v>
      </c>
      <c r="AA4289" s="34">
        <f t="shared" si="923"/>
        <v>0.28100000000000003</v>
      </c>
      <c r="AB4289" s="33">
        <f t="shared" si="924"/>
        <v>1584</v>
      </c>
      <c r="AC4289" s="34">
        <f t="shared" si="925"/>
        <v>0.2805177948319465</v>
      </c>
      <c r="AD4289" s="145">
        <f t="shared" si="931"/>
        <v>1320</v>
      </c>
      <c r="AE4289" s="105">
        <v>1030.8330000000001</v>
      </c>
      <c r="AF4289" s="34" t="s">
        <v>36</v>
      </c>
      <c r="AG4289" s="34" t="s">
        <v>36</v>
      </c>
      <c r="AH4289" s="34" t="s">
        <v>36</v>
      </c>
      <c r="AI4289" s="29">
        <v>0.79200000000000004</v>
      </c>
      <c r="AJ4289" s="29">
        <v>1.6250000000000001E-2</v>
      </c>
      <c r="AK4289" s="29">
        <v>0</v>
      </c>
      <c r="AL4289" s="29">
        <v>0</v>
      </c>
      <c r="AM4289" s="29" t="s">
        <v>28</v>
      </c>
      <c r="AN4289" s="44" t="s">
        <v>27</v>
      </c>
      <c r="AO4289" s="29" t="s">
        <v>28</v>
      </c>
      <c r="AP4289" s="29">
        <v>1</v>
      </c>
      <c r="AQ4289" s="29"/>
      <c r="AR4289" s="29"/>
      <c r="AS4289" s="29"/>
      <c r="AT4289" s="29"/>
      <c r="AU4289" s="144"/>
      <c r="AV4289" s="36" t="s">
        <v>28</v>
      </c>
      <c r="AW4289" s="102">
        <v>42942</v>
      </c>
      <c r="AX4289" s="129" t="s">
        <v>33</v>
      </c>
      <c r="AY4289" s="106">
        <v>147</v>
      </c>
      <c r="BD4289" t="s">
        <v>1724</v>
      </c>
      <c r="BE4289" t="s">
        <v>4633</v>
      </c>
      <c r="BF4289" t="s">
        <v>4747</v>
      </c>
      <c r="BH4289" t="str">
        <f t="shared" si="929"/>
        <v/>
      </c>
      <c r="BJ4289" t="str">
        <f t="shared" si="930"/>
        <v>OK</v>
      </c>
      <c r="BK4289" s="130" t="s">
        <v>5302</v>
      </c>
      <c r="BL4289" s="130" t="e">
        <v>#VALUE!</v>
      </c>
      <c r="BM4289" s="131">
        <v>0</v>
      </c>
      <c r="BN4289" s="131" t="e">
        <v>#DIV/0!</v>
      </c>
      <c r="BO4289" t="e">
        <v>#N/A</v>
      </c>
      <c r="BP4289">
        <v>1</v>
      </c>
    </row>
    <row r="4290" spans="1:68" ht="25.2" x14ac:dyDescent="0.3">
      <c r="A4290" s="1"/>
      <c r="B4290" s="47">
        <v>3929</v>
      </c>
      <c r="C4290" s="45">
        <v>1000212</v>
      </c>
      <c r="D4290" s="29"/>
      <c r="E4290" s="29"/>
      <c r="F4290" s="31" t="s">
        <v>3505</v>
      </c>
      <c r="G4290" s="29" t="s">
        <v>47</v>
      </c>
      <c r="H4290" s="29"/>
      <c r="I4290" s="148" t="s">
        <v>33</v>
      </c>
      <c r="J4290" s="147" t="s">
        <v>33</v>
      </c>
      <c r="K4290" s="148" t="e">
        <v>#N/A</v>
      </c>
      <c r="L4290" s="148" t="s">
        <v>32</v>
      </c>
      <c r="M4290" s="147">
        <v>42551</v>
      </c>
      <c r="N4290" s="29" t="str">
        <f t="shared" si="926"/>
        <v/>
      </c>
      <c r="O4290" s="29" t="str">
        <f t="shared" si="927"/>
        <v/>
      </c>
      <c r="P4290" s="29" t="str">
        <f t="shared" si="928"/>
        <v/>
      </c>
      <c r="Q4290" s="29" t="str">
        <f t="shared" si="918"/>
        <v/>
      </c>
      <c r="R4290" s="29" t="str">
        <f t="shared" si="919"/>
        <v/>
      </c>
      <c r="S4290" s="29" t="str">
        <f t="shared" si="920"/>
        <v/>
      </c>
      <c r="T4290" s="29" t="str">
        <f t="shared" si="921"/>
        <v/>
      </c>
      <c r="U4290" s="29"/>
      <c r="V4290" s="29"/>
      <c r="W4290" s="38" t="s">
        <v>3441</v>
      </c>
      <c r="X4290" s="29" t="s">
        <v>158</v>
      </c>
      <c r="Y4290" s="146">
        <v>357.64</v>
      </c>
      <c r="Z4290" s="33">
        <v>457.77</v>
      </c>
      <c r="AA4290" s="34">
        <f t="shared" si="923"/>
        <v>0.28000000000000003</v>
      </c>
      <c r="AB4290" s="33">
        <f t="shared" si="924"/>
        <v>457.77</v>
      </c>
      <c r="AC4290" s="34">
        <f t="shared" si="925"/>
        <v>0.27997570738810806</v>
      </c>
      <c r="AD4290" s="145">
        <f t="shared" si="931"/>
        <v>381.47500000000002</v>
      </c>
      <c r="AE4290" s="105">
        <v>298.03300000000002</v>
      </c>
      <c r="AF4290" s="34" t="s">
        <v>36</v>
      </c>
      <c r="AG4290" s="34" t="s">
        <v>36</v>
      </c>
      <c r="AH4290" s="34" t="s">
        <v>36</v>
      </c>
      <c r="AI4290" s="29">
        <v>0.125</v>
      </c>
      <c r="AJ4290" s="29">
        <v>2.7000000000000001E-3</v>
      </c>
      <c r="AK4290" s="29">
        <v>0</v>
      </c>
      <c r="AL4290" s="29">
        <v>0</v>
      </c>
      <c r="AM4290" s="29" t="s">
        <v>28</v>
      </c>
      <c r="AN4290" s="44" t="s">
        <v>27</v>
      </c>
      <c r="AO4290" s="29" t="s">
        <v>28</v>
      </c>
      <c r="AP4290" s="29">
        <v>1</v>
      </c>
      <c r="AQ4290" s="29"/>
      <c r="AR4290" s="29"/>
      <c r="AS4290" s="29"/>
      <c r="AT4290" s="29"/>
      <c r="AU4290" s="144"/>
      <c r="AV4290" s="36" t="s">
        <v>28</v>
      </c>
      <c r="AW4290" s="102">
        <v>42551</v>
      </c>
      <c r="AX4290" s="129" t="s">
        <v>33</v>
      </c>
      <c r="AY4290" s="106">
        <v>10906</v>
      </c>
      <c r="BD4290" t="s">
        <v>1724</v>
      </c>
      <c r="BE4290" t="s">
        <v>4633</v>
      </c>
      <c r="BF4290" t="s">
        <v>4747</v>
      </c>
      <c r="BH4290" t="str">
        <f t="shared" si="929"/>
        <v/>
      </c>
      <c r="BJ4290" t="str">
        <f t="shared" si="930"/>
        <v>OK</v>
      </c>
      <c r="BK4290" s="130" t="s">
        <v>5302</v>
      </c>
      <c r="BL4290" s="130" t="e">
        <v>#VALUE!</v>
      </c>
      <c r="BM4290" s="131">
        <v>0</v>
      </c>
      <c r="BN4290" s="131" t="e">
        <v>#DIV/0!</v>
      </c>
      <c r="BO4290" t="e">
        <v>#N/A</v>
      </c>
      <c r="BP4290">
        <v>487</v>
      </c>
    </row>
    <row r="4291" spans="1:68" ht="25.2" x14ac:dyDescent="0.3">
      <c r="A4291" s="1"/>
      <c r="B4291" s="47">
        <v>3930</v>
      </c>
      <c r="C4291" s="45">
        <v>1000213</v>
      </c>
      <c r="D4291" s="29"/>
      <c r="E4291" s="29"/>
      <c r="F4291" s="31" t="s">
        <v>3506</v>
      </c>
      <c r="G4291" s="29" t="s">
        <v>31</v>
      </c>
      <c r="H4291" s="29"/>
      <c r="I4291" s="148" t="s">
        <v>33</v>
      </c>
      <c r="J4291" s="147" t="s">
        <v>33</v>
      </c>
      <c r="K4291" s="148" t="e">
        <v>#N/A</v>
      </c>
      <c r="L4291" s="148" t="s">
        <v>32</v>
      </c>
      <c r="M4291" s="147">
        <v>42551</v>
      </c>
      <c r="N4291" s="29" t="str">
        <f t="shared" si="926"/>
        <v/>
      </c>
      <c r="O4291" s="29" t="str">
        <f t="shared" si="927"/>
        <v/>
      </c>
      <c r="P4291" s="29" t="str">
        <f t="shared" si="928"/>
        <v/>
      </c>
      <c r="Q4291" s="29" t="str">
        <f t="shared" si="918"/>
        <v/>
      </c>
      <c r="R4291" s="29" t="str">
        <f t="shared" si="919"/>
        <v/>
      </c>
      <c r="S4291" s="29" t="str">
        <f t="shared" si="920"/>
        <v/>
      </c>
      <c r="T4291" s="29" t="str">
        <f t="shared" si="921"/>
        <v/>
      </c>
      <c r="U4291" s="29"/>
      <c r="V4291" s="29"/>
      <c r="W4291" s="38" t="s">
        <v>3441</v>
      </c>
      <c r="X4291" s="29" t="s">
        <v>158</v>
      </c>
      <c r="Y4291" s="146">
        <v>493.43</v>
      </c>
      <c r="Z4291" s="33">
        <v>632</v>
      </c>
      <c r="AA4291" s="34">
        <f t="shared" si="923"/>
        <v>0.28100000000000003</v>
      </c>
      <c r="AB4291" s="33">
        <f t="shared" si="924"/>
        <v>632</v>
      </c>
      <c r="AC4291" s="34">
        <f t="shared" si="925"/>
        <v>0.28082987995875414</v>
      </c>
      <c r="AD4291" s="145">
        <f t="shared" si="931"/>
        <v>526.66700000000003</v>
      </c>
      <c r="AE4291" s="105">
        <v>411.19200000000001</v>
      </c>
      <c r="AF4291" s="34" t="s">
        <v>36</v>
      </c>
      <c r="AG4291" s="34" t="s">
        <v>36</v>
      </c>
      <c r="AH4291" s="34" t="s">
        <v>36</v>
      </c>
      <c r="AI4291" s="29">
        <v>0.20300000000000001</v>
      </c>
      <c r="AJ4291" s="29">
        <v>3.6099999999999999E-3</v>
      </c>
      <c r="AK4291" s="29">
        <v>0</v>
      </c>
      <c r="AL4291" s="29">
        <v>0</v>
      </c>
      <c r="AM4291" s="29" t="s">
        <v>28</v>
      </c>
      <c r="AN4291" s="44" t="s">
        <v>27</v>
      </c>
      <c r="AO4291" s="29" t="s">
        <v>28</v>
      </c>
      <c r="AP4291" s="29">
        <v>1</v>
      </c>
      <c r="AQ4291" s="29"/>
      <c r="AR4291" s="29"/>
      <c r="AS4291" s="29"/>
      <c r="AT4291" s="29"/>
      <c r="AU4291" s="144"/>
      <c r="AV4291" s="36" t="s">
        <v>28</v>
      </c>
      <c r="AW4291" s="102">
        <v>42551</v>
      </c>
      <c r="AX4291" s="129" t="s">
        <v>33</v>
      </c>
      <c r="AY4291" s="106">
        <v>35</v>
      </c>
      <c r="BD4291" t="s">
        <v>1724</v>
      </c>
      <c r="BE4291" t="s">
        <v>4633</v>
      </c>
      <c r="BF4291" t="s">
        <v>4747</v>
      </c>
      <c r="BH4291" t="str">
        <f t="shared" si="929"/>
        <v/>
      </c>
      <c r="BJ4291" t="str">
        <f t="shared" si="930"/>
        <v>OK</v>
      </c>
      <c r="BK4291" s="130" t="s">
        <v>5302</v>
      </c>
      <c r="BL4291" s="130" t="e">
        <v>#VALUE!</v>
      </c>
      <c r="BM4291" s="131">
        <v>0</v>
      </c>
      <c r="BN4291" s="131" t="e">
        <v>#DIV/0!</v>
      </c>
      <c r="BO4291" t="e">
        <v>#N/A</v>
      </c>
      <c r="BP4291">
        <v>0</v>
      </c>
    </row>
    <row r="4292" spans="1:68" ht="25.2" x14ac:dyDescent="0.3">
      <c r="A4292" s="1"/>
      <c r="B4292" s="47">
        <v>3931</v>
      </c>
      <c r="C4292" s="45">
        <v>1000214</v>
      </c>
      <c r="D4292" s="29"/>
      <c r="E4292" s="29"/>
      <c r="F4292" s="31" t="s">
        <v>3507</v>
      </c>
      <c r="G4292" s="29" t="s">
        <v>31</v>
      </c>
      <c r="H4292" s="29"/>
      <c r="I4292" s="148" t="s">
        <v>33</v>
      </c>
      <c r="J4292" s="147" t="s">
        <v>33</v>
      </c>
      <c r="K4292" s="148" t="e">
        <v>#N/A</v>
      </c>
      <c r="L4292" s="148" t="s">
        <v>32</v>
      </c>
      <c r="M4292" s="147">
        <v>42551</v>
      </c>
      <c r="N4292" s="29" t="str">
        <f t="shared" si="926"/>
        <v/>
      </c>
      <c r="O4292" s="29" t="str">
        <f t="shared" si="927"/>
        <v/>
      </c>
      <c r="P4292" s="29" t="str">
        <f t="shared" si="928"/>
        <v/>
      </c>
      <c r="Q4292" s="29" t="str">
        <f t="shared" si="918"/>
        <v/>
      </c>
      <c r="R4292" s="29" t="str">
        <f t="shared" si="919"/>
        <v/>
      </c>
      <c r="S4292" s="29" t="str">
        <f t="shared" si="920"/>
        <v/>
      </c>
      <c r="T4292" s="29" t="str">
        <f t="shared" si="921"/>
        <v/>
      </c>
      <c r="U4292" s="29"/>
      <c r="V4292" s="29"/>
      <c r="W4292" s="38" t="s">
        <v>3441</v>
      </c>
      <c r="X4292" s="29" t="s">
        <v>158</v>
      </c>
      <c r="Y4292" s="146">
        <v>787</v>
      </c>
      <c r="Z4292" s="33">
        <v>1008</v>
      </c>
      <c r="AA4292" s="34">
        <f t="shared" si="923"/>
        <v>0.28100000000000003</v>
      </c>
      <c r="AB4292" s="33">
        <f t="shared" si="924"/>
        <v>1008</v>
      </c>
      <c r="AC4292" s="34">
        <f t="shared" si="925"/>
        <v>0.28081386572496359</v>
      </c>
      <c r="AD4292" s="145">
        <f t="shared" si="931"/>
        <v>840</v>
      </c>
      <c r="AE4292" s="105">
        <v>655.83299999999997</v>
      </c>
      <c r="AF4292" s="34" t="s">
        <v>36</v>
      </c>
      <c r="AG4292" s="34" t="s">
        <v>36</v>
      </c>
      <c r="AH4292" s="34" t="s">
        <v>36</v>
      </c>
      <c r="AI4292" s="29">
        <v>0.29399999999999998</v>
      </c>
      <c r="AJ4292" s="29">
        <v>5.4099999999999999E-3</v>
      </c>
      <c r="AK4292" s="29">
        <v>0</v>
      </c>
      <c r="AL4292" s="29">
        <v>0</v>
      </c>
      <c r="AM4292" s="29" t="s">
        <v>28</v>
      </c>
      <c r="AN4292" s="44" t="s">
        <v>27</v>
      </c>
      <c r="AO4292" s="29" t="s">
        <v>28</v>
      </c>
      <c r="AP4292" s="29">
        <v>1</v>
      </c>
      <c r="AQ4292" s="29"/>
      <c r="AR4292" s="29"/>
      <c r="AS4292" s="29"/>
      <c r="AT4292" s="29"/>
      <c r="AU4292" s="144"/>
      <c r="AV4292" s="36" t="s">
        <v>28</v>
      </c>
      <c r="AW4292" s="102">
        <v>42551</v>
      </c>
      <c r="AX4292" s="129" t="s">
        <v>33</v>
      </c>
      <c r="AY4292" s="106">
        <v>91</v>
      </c>
      <c r="BD4292" t="s">
        <v>1724</v>
      </c>
      <c r="BE4292" t="s">
        <v>4633</v>
      </c>
      <c r="BF4292" t="s">
        <v>4747</v>
      </c>
      <c r="BH4292" t="str">
        <f t="shared" si="929"/>
        <v/>
      </c>
      <c r="BJ4292" t="str">
        <f t="shared" si="930"/>
        <v>OK</v>
      </c>
      <c r="BK4292" s="130" t="s">
        <v>5302</v>
      </c>
      <c r="BL4292" s="130" t="e">
        <v>#VALUE!</v>
      </c>
      <c r="BM4292" s="131">
        <v>0</v>
      </c>
      <c r="BN4292" s="131" t="e">
        <v>#DIV/0!</v>
      </c>
      <c r="BO4292" t="e">
        <v>#N/A</v>
      </c>
      <c r="BP4292">
        <v>0</v>
      </c>
    </row>
    <row r="4293" spans="1:68" ht="25.2" x14ac:dyDescent="0.3">
      <c r="A4293" s="1"/>
      <c r="B4293" s="47">
        <v>3932</v>
      </c>
      <c r="C4293" s="45">
        <v>1000215</v>
      </c>
      <c r="D4293" s="29"/>
      <c r="E4293" s="29"/>
      <c r="F4293" s="31" t="s">
        <v>3508</v>
      </c>
      <c r="G4293" s="29" t="s">
        <v>47</v>
      </c>
      <c r="H4293" s="29"/>
      <c r="I4293" s="148" t="s">
        <v>33</v>
      </c>
      <c r="J4293" s="147" t="s">
        <v>33</v>
      </c>
      <c r="K4293" s="148" t="e">
        <v>#N/A</v>
      </c>
      <c r="L4293" s="148" t="s">
        <v>32</v>
      </c>
      <c r="M4293" s="147">
        <v>42551</v>
      </c>
      <c r="N4293" s="29" t="str">
        <f t="shared" si="926"/>
        <v/>
      </c>
      <c r="O4293" s="29" t="str">
        <f t="shared" si="927"/>
        <v/>
      </c>
      <c r="P4293" s="29" t="str">
        <f t="shared" si="928"/>
        <v/>
      </c>
      <c r="Q4293" s="29" t="str">
        <f t="shared" si="918"/>
        <v/>
      </c>
      <c r="R4293" s="29" t="str">
        <f t="shared" si="919"/>
        <v/>
      </c>
      <c r="S4293" s="29" t="str">
        <f t="shared" si="920"/>
        <v/>
      </c>
      <c r="T4293" s="29" t="str">
        <f t="shared" si="921"/>
        <v/>
      </c>
      <c r="U4293" s="29"/>
      <c r="V4293" s="29"/>
      <c r="W4293" s="38" t="s">
        <v>3441</v>
      </c>
      <c r="X4293" s="29" t="s">
        <v>158</v>
      </c>
      <c r="Y4293" s="146">
        <v>839</v>
      </c>
      <c r="Z4293" s="33">
        <v>1074</v>
      </c>
      <c r="AA4293" s="34">
        <f t="shared" si="923"/>
        <v>0.28000000000000003</v>
      </c>
      <c r="AB4293" s="33">
        <f t="shared" si="924"/>
        <v>1074</v>
      </c>
      <c r="AC4293" s="34">
        <f t="shared" si="925"/>
        <v>0.28009474131359169</v>
      </c>
      <c r="AD4293" s="145">
        <f t="shared" si="931"/>
        <v>895</v>
      </c>
      <c r="AE4293" s="105">
        <v>699.16700000000003</v>
      </c>
      <c r="AF4293" s="34" t="s">
        <v>36</v>
      </c>
      <c r="AG4293" s="34" t="s">
        <v>36</v>
      </c>
      <c r="AH4293" s="34" t="s">
        <v>36</v>
      </c>
      <c r="AI4293" s="29">
        <v>0.42899999999999999</v>
      </c>
      <c r="AJ4293" s="29">
        <v>7.2199999999999999E-3</v>
      </c>
      <c r="AK4293" s="29">
        <v>0</v>
      </c>
      <c r="AL4293" s="29">
        <v>0</v>
      </c>
      <c r="AM4293" s="29" t="s">
        <v>28</v>
      </c>
      <c r="AN4293" s="44" t="s">
        <v>27</v>
      </c>
      <c r="AO4293" s="29" t="s">
        <v>28</v>
      </c>
      <c r="AP4293" s="29">
        <v>1</v>
      </c>
      <c r="AQ4293" s="29"/>
      <c r="AR4293" s="29"/>
      <c r="AS4293" s="29"/>
      <c r="AT4293" s="29"/>
      <c r="AU4293" s="144"/>
      <c r="AV4293" s="36" t="s">
        <v>28</v>
      </c>
      <c r="AW4293" s="102">
        <v>42551</v>
      </c>
      <c r="AX4293" s="129" t="s">
        <v>33</v>
      </c>
      <c r="AY4293" s="106">
        <v>12386</v>
      </c>
      <c r="BD4293" t="s">
        <v>1724</v>
      </c>
      <c r="BE4293" t="s">
        <v>4633</v>
      </c>
      <c r="BF4293" t="s">
        <v>4747</v>
      </c>
      <c r="BH4293" t="str">
        <f t="shared" si="929"/>
        <v/>
      </c>
      <c r="BJ4293" t="str">
        <f t="shared" si="930"/>
        <v>OK</v>
      </c>
      <c r="BK4293" s="130" t="s">
        <v>5302</v>
      </c>
      <c r="BL4293" s="130" t="e">
        <v>#VALUE!</v>
      </c>
      <c r="BM4293" s="131" t="s">
        <v>33</v>
      </c>
      <c r="BN4293" s="131" t="e">
        <v>#VALUE!</v>
      </c>
      <c r="BO4293" t="e">
        <v>#N/A</v>
      </c>
      <c r="BP4293">
        <v>583</v>
      </c>
    </row>
    <row r="4294" spans="1:68" ht="25.2" x14ac:dyDescent="0.3">
      <c r="A4294" s="1"/>
      <c r="B4294" s="47">
        <v>3933</v>
      </c>
      <c r="C4294" s="45">
        <v>1000216</v>
      </c>
      <c r="D4294" s="29"/>
      <c r="E4294" s="29"/>
      <c r="F4294" s="31" t="s">
        <v>3509</v>
      </c>
      <c r="G4294" s="29" t="s">
        <v>31</v>
      </c>
      <c r="H4294" s="70" t="s">
        <v>4779</v>
      </c>
      <c r="I4294" s="148" t="s">
        <v>33</v>
      </c>
      <c r="J4294" s="147" t="s">
        <v>33</v>
      </c>
      <c r="K4294" s="148" t="e">
        <v>#N/A</v>
      </c>
      <c r="L4294" s="148" t="s">
        <v>32</v>
      </c>
      <c r="M4294" s="147">
        <v>42551</v>
      </c>
      <c r="N4294" s="29" t="str">
        <f t="shared" si="926"/>
        <v/>
      </c>
      <c r="O4294" s="29" t="str">
        <f t="shared" si="927"/>
        <v/>
      </c>
      <c r="P4294" s="29" t="str">
        <f t="shared" si="928"/>
        <v/>
      </c>
      <c r="Q4294" s="29" t="str">
        <f t="shared" si="918"/>
        <v/>
      </c>
      <c r="R4294" s="29" t="str">
        <f t="shared" si="919"/>
        <v/>
      </c>
      <c r="S4294" s="29" t="str">
        <f t="shared" si="920"/>
        <v/>
      </c>
      <c r="T4294" s="29" t="str">
        <f t="shared" si="921"/>
        <v/>
      </c>
      <c r="U4294" s="29"/>
      <c r="V4294" s="29"/>
      <c r="W4294" s="38" t="s">
        <v>3441</v>
      </c>
      <c r="X4294" s="29" t="s">
        <v>158</v>
      </c>
      <c r="Y4294" s="146">
        <v>1074</v>
      </c>
      <c r="Z4294" s="33">
        <v>1374</v>
      </c>
      <c r="AA4294" s="34">
        <f t="shared" si="923"/>
        <v>0.27900000000000003</v>
      </c>
      <c r="AB4294" s="33">
        <f t="shared" si="924"/>
        <v>1374</v>
      </c>
      <c r="AC4294" s="34">
        <f t="shared" si="925"/>
        <v>0.27932960893854747</v>
      </c>
      <c r="AD4294" s="145">
        <f t="shared" si="931"/>
        <v>1145</v>
      </c>
      <c r="AE4294" s="105">
        <v>895</v>
      </c>
      <c r="AF4294" s="34" t="s">
        <v>36</v>
      </c>
      <c r="AG4294" s="34" t="s">
        <v>36</v>
      </c>
      <c r="AH4294" s="34" t="s">
        <v>36</v>
      </c>
      <c r="AI4294" s="29">
        <v>0.53200000000000003</v>
      </c>
      <c r="AJ4294" s="29">
        <v>1.0829999999999999E-2</v>
      </c>
      <c r="AK4294" s="29">
        <v>8</v>
      </c>
      <c r="AL4294" s="29">
        <v>0</v>
      </c>
      <c r="AM4294" s="29" t="s">
        <v>28</v>
      </c>
      <c r="AN4294" s="158" t="s">
        <v>28</v>
      </c>
      <c r="AO4294" s="29" t="s">
        <v>28</v>
      </c>
      <c r="AP4294" s="29">
        <v>1</v>
      </c>
      <c r="AQ4294" s="29"/>
      <c r="AR4294" s="29"/>
      <c r="AS4294" s="29"/>
      <c r="AT4294" s="29"/>
      <c r="AU4294" s="144"/>
      <c r="AV4294" s="36" t="s">
        <v>28</v>
      </c>
      <c r="AW4294" s="102">
        <v>42551</v>
      </c>
      <c r="AX4294" s="129" t="s">
        <v>33</v>
      </c>
      <c r="AY4294" s="106">
        <v>67</v>
      </c>
      <c r="BD4294" t="s">
        <v>1724</v>
      </c>
      <c r="BE4294" t="s">
        <v>4633</v>
      </c>
      <c r="BF4294" t="s">
        <v>4747</v>
      </c>
      <c r="BH4294" t="str">
        <f t="shared" si="929"/>
        <v>AV</v>
      </c>
      <c r="BJ4294" t="str">
        <f t="shared" si="930"/>
        <v>OK</v>
      </c>
      <c r="BK4294" s="130">
        <v>1374</v>
      </c>
      <c r="BL4294" s="130" t="s">
        <v>37</v>
      </c>
      <c r="BM4294" s="131">
        <v>0</v>
      </c>
      <c r="BN4294" s="131" t="e">
        <v>#DIV/0!</v>
      </c>
      <c r="BO4294">
        <v>1374</v>
      </c>
      <c r="BP4294">
        <v>0</v>
      </c>
    </row>
    <row r="4295" spans="1:68" ht="25.2" x14ac:dyDescent="0.3">
      <c r="A4295" s="1"/>
      <c r="B4295" s="47">
        <v>3934</v>
      </c>
      <c r="C4295" s="45">
        <v>1000217</v>
      </c>
      <c r="D4295" s="29"/>
      <c r="E4295" s="29"/>
      <c r="F4295" s="31" t="s">
        <v>3510</v>
      </c>
      <c r="G4295" s="29" t="s">
        <v>47</v>
      </c>
      <c r="H4295" s="29"/>
      <c r="I4295" s="148" t="s">
        <v>33</v>
      </c>
      <c r="J4295" s="147" t="s">
        <v>33</v>
      </c>
      <c r="K4295" s="148" t="e">
        <v>#N/A</v>
      </c>
      <c r="L4295" s="148" t="s">
        <v>32</v>
      </c>
      <c r="M4295" s="147">
        <v>42551</v>
      </c>
      <c r="N4295" s="29" t="str">
        <f t="shared" si="926"/>
        <v/>
      </c>
      <c r="O4295" s="29" t="str">
        <f t="shared" si="927"/>
        <v/>
      </c>
      <c r="P4295" s="29" t="str">
        <f t="shared" si="928"/>
        <v/>
      </c>
      <c r="Q4295" s="29" t="str">
        <f t="shared" si="918"/>
        <v/>
      </c>
      <c r="R4295" s="29" t="str">
        <f t="shared" si="919"/>
        <v/>
      </c>
      <c r="S4295" s="29" t="str">
        <f t="shared" si="920"/>
        <v/>
      </c>
      <c r="T4295" s="29" t="str">
        <f t="shared" si="921"/>
        <v/>
      </c>
      <c r="U4295" s="29"/>
      <c r="V4295" s="29"/>
      <c r="W4295" s="38" t="s">
        <v>3441</v>
      </c>
      <c r="X4295" s="29" t="s">
        <v>158</v>
      </c>
      <c r="Y4295" s="146">
        <v>1291</v>
      </c>
      <c r="Z4295" s="33">
        <v>1652</v>
      </c>
      <c r="AA4295" s="34">
        <f t="shared" si="923"/>
        <v>0.28000000000000003</v>
      </c>
      <c r="AB4295" s="33">
        <f t="shared" si="924"/>
        <v>1652</v>
      </c>
      <c r="AC4295" s="34">
        <f t="shared" si="925"/>
        <v>0.27962890151166564</v>
      </c>
      <c r="AD4295" s="145">
        <f t="shared" si="931"/>
        <v>1376.6669999999999</v>
      </c>
      <c r="AE4295" s="105">
        <v>1075.8330000000001</v>
      </c>
      <c r="AF4295" s="34" t="s">
        <v>36</v>
      </c>
      <c r="AG4295" s="34" t="s">
        <v>36</v>
      </c>
      <c r="AH4295" s="34" t="s">
        <v>36</v>
      </c>
      <c r="AI4295" s="29">
        <v>0.78300000000000003</v>
      </c>
      <c r="AJ4295" s="29">
        <v>1.6250000000000001E-2</v>
      </c>
      <c r="AK4295" s="29">
        <v>0</v>
      </c>
      <c r="AL4295" s="29">
        <v>0</v>
      </c>
      <c r="AM4295" s="29" t="s">
        <v>28</v>
      </c>
      <c r="AN4295" s="44" t="s">
        <v>27</v>
      </c>
      <c r="AO4295" s="29" t="s">
        <v>28</v>
      </c>
      <c r="AP4295" s="29">
        <v>1</v>
      </c>
      <c r="AQ4295" s="29"/>
      <c r="AR4295" s="29"/>
      <c r="AS4295" s="29"/>
      <c r="AT4295" s="29"/>
      <c r="AU4295" s="144"/>
      <c r="AV4295" s="36" t="s">
        <v>28</v>
      </c>
      <c r="AW4295" s="102">
        <v>42551</v>
      </c>
      <c r="AX4295" s="129" t="s">
        <v>33</v>
      </c>
      <c r="AY4295" s="106">
        <v>11580</v>
      </c>
      <c r="BD4295" t="s">
        <v>1724</v>
      </c>
      <c r="BE4295" t="s">
        <v>4633</v>
      </c>
      <c r="BF4295" t="s">
        <v>4747</v>
      </c>
      <c r="BH4295" t="str">
        <f t="shared" si="929"/>
        <v/>
      </c>
      <c r="BJ4295" t="str">
        <f t="shared" si="930"/>
        <v>OK</v>
      </c>
      <c r="BK4295" s="130" t="s">
        <v>5302</v>
      </c>
      <c r="BL4295" s="130" t="e">
        <v>#VALUE!</v>
      </c>
      <c r="BM4295" s="131">
        <v>0</v>
      </c>
      <c r="BN4295" s="131" t="e">
        <v>#DIV/0!</v>
      </c>
      <c r="BO4295" t="e">
        <v>#N/A</v>
      </c>
      <c r="BP4295">
        <v>410</v>
      </c>
    </row>
    <row r="4296" spans="1:68" ht="25.2" x14ac:dyDescent="0.3">
      <c r="A4296" s="1"/>
      <c r="B4296" s="47">
        <v>3935</v>
      </c>
      <c r="C4296" s="45">
        <v>1087220</v>
      </c>
      <c r="D4296" s="29"/>
      <c r="E4296" s="29"/>
      <c r="F4296" s="32" t="s">
        <v>3511</v>
      </c>
      <c r="G4296" s="29" t="s">
        <v>31</v>
      </c>
      <c r="H4296" s="29"/>
      <c r="I4296" s="148" t="s">
        <v>33</v>
      </c>
      <c r="J4296" s="147" t="s">
        <v>33</v>
      </c>
      <c r="K4296" s="148" t="e">
        <v>#N/A</v>
      </c>
      <c r="L4296" s="148" t="s">
        <v>32</v>
      </c>
      <c r="M4296" s="147">
        <v>42551</v>
      </c>
      <c r="N4296" s="29" t="str">
        <f t="shared" si="926"/>
        <v/>
      </c>
      <c r="O4296" s="29" t="str">
        <f t="shared" si="927"/>
        <v/>
      </c>
      <c r="P4296" s="29" t="str">
        <f t="shared" si="928"/>
        <v/>
      </c>
      <c r="Q4296" s="29" t="str">
        <f t="shared" si="918"/>
        <v/>
      </c>
      <c r="R4296" s="29" t="str">
        <f t="shared" si="919"/>
        <v/>
      </c>
      <c r="S4296" s="29" t="str">
        <f t="shared" si="920"/>
        <v/>
      </c>
      <c r="T4296" s="29" t="str">
        <f t="shared" si="921"/>
        <v/>
      </c>
      <c r="U4296" s="29"/>
      <c r="V4296" s="29"/>
      <c r="W4296" s="38" t="s">
        <v>3441</v>
      </c>
      <c r="X4296" s="37" t="s">
        <v>158</v>
      </c>
      <c r="Y4296" s="146">
        <v>3629</v>
      </c>
      <c r="Z4296" s="33">
        <v>4645</v>
      </c>
      <c r="AA4296" s="34">
        <f t="shared" si="923"/>
        <v>0.28000000000000003</v>
      </c>
      <c r="AB4296" s="33">
        <f t="shared" si="924"/>
        <v>4645</v>
      </c>
      <c r="AC4296" s="34">
        <f t="shared" si="925"/>
        <v>0.27996668173417677</v>
      </c>
      <c r="AD4296" s="145">
        <f t="shared" si="931"/>
        <v>3870.8330000000001</v>
      </c>
      <c r="AE4296" s="105">
        <v>3024.1669999999999</v>
      </c>
      <c r="AF4296" s="34" t="s">
        <v>36</v>
      </c>
      <c r="AG4296" s="34" t="s">
        <v>36</v>
      </c>
      <c r="AH4296" s="34" t="s">
        <v>36</v>
      </c>
      <c r="AI4296" s="29">
        <v>2.0739999999999998</v>
      </c>
      <c r="AJ4296" s="29">
        <v>2.2919999999999999E-2</v>
      </c>
      <c r="AK4296" s="29">
        <v>0</v>
      </c>
      <c r="AL4296" s="29">
        <v>0</v>
      </c>
      <c r="AM4296" s="29" t="s">
        <v>28</v>
      </c>
      <c r="AN4296" s="44" t="s">
        <v>27</v>
      </c>
      <c r="AO4296" s="29" t="s">
        <v>28</v>
      </c>
      <c r="AP4296" s="29">
        <v>1</v>
      </c>
      <c r="AQ4296" s="29"/>
      <c r="AR4296" s="29"/>
      <c r="AS4296" s="29"/>
      <c r="AT4296" s="29"/>
      <c r="AU4296" s="144"/>
      <c r="AV4296" s="36" t="s">
        <v>28</v>
      </c>
      <c r="AW4296" s="102" t="s">
        <v>33</v>
      </c>
      <c r="AX4296" s="129" t="s">
        <v>33</v>
      </c>
      <c r="AY4296" s="106">
        <v>2381</v>
      </c>
      <c r="BD4296" t="s">
        <v>1724</v>
      </c>
      <c r="BE4296" t="s">
        <v>4633</v>
      </c>
      <c r="BF4296" t="s">
        <v>4747</v>
      </c>
      <c r="BH4296" t="str">
        <f t="shared" si="929"/>
        <v/>
      </c>
      <c r="BJ4296" t="str">
        <f t="shared" si="930"/>
        <v>OK</v>
      </c>
      <c r="BK4296" s="130" t="s">
        <v>5302</v>
      </c>
      <c r="BL4296" s="130" t="e">
        <v>#VALUE!</v>
      </c>
      <c r="BM4296" s="131">
        <v>0</v>
      </c>
      <c r="BN4296" s="131" t="e">
        <v>#DIV/0!</v>
      </c>
      <c r="BO4296" t="e">
        <v>#N/A</v>
      </c>
      <c r="BP4296">
        <v>95</v>
      </c>
    </row>
    <row r="4297" spans="1:68" ht="25.2" x14ac:dyDescent="0.3">
      <c r="A4297" s="1"/>
      <c r="B4297" s="47">
        <v>3936</v>
      </c>
      <c r="C4297" s="45">
        <v>1087221</v>
      </c>
      <c r="D4297" s="29"/>
      <c r="E4297" s="29"/>
      <c r="F4297" s="32" t="s">
        <v>3512</v>
      </c>
      <c r="G4297" s="29" t="s">
        <v>31</v>
      </c>
      <c r="H4297" s="29"/>
      <c r="I4297" s="148" t="s">
        <v>33</v>
      </c>
      <c r="J4297" s="147" t="s">
        <v>33</v>
      </c>
      <c r="K4297" s="148" t="e">
        <v>#N/A</v>
      </c>
      <c r="L4297" s="148" t="s">
        <v>32</v>
      </c>
      <c r="M4297" s="147">
        <v>42551</v>
      </c>
      <c r="N4297" s="29" t="str">
        <f t="shared" si="926"/>
        <v/>
      </c>
      <c r="O4297" s="29" t="str">
        <f t="shared" si="927"/>
        <v/>
      </c>
      <c r="P4297" s="29" t="str">
        <f t="shared" si="928"/>
        <v/>
      </c>
      <c r="Q4297" s="29" t="str">
        <f t="shared" si="918"/>
        <v/>
      </c>
      <c r="R4297" s="29" t="str">
        <f t="shared" si="919"/>
        <v/>
      </c>
      <c r="S4297" s="29" t="str">
        <f t="shared" si="920"/>
        <v/>
      </c>
      <c r="T4297" s="29" t="str">
        <f t="shared" si="921"/>
        <v/>
      </c>
      <c r="U4297" s="29"/>
      <c r="V4297" s="29"/>
      <c r="W4297" s="38" t="s">
        <v>3441</v>
      </c>
      <c r="X4297" s="37" t="s">
        <v>158</v>
      </c>
      <c r="Y4297" s="146">
        <v>4428</v>
      </c>
      <c r="Z4297" s="33">
        <v>5668</v>
      </c>
      <c r="AA4297" s="34">
        <f t="shared" si="923"/>
        <v>0.28000000000000003</v>
      </c>
      <c r="AB4297" s="33">
        <f t="shared" si="924"/>
        <v>5668</v>
      </c>
      <c r="AC4297" s="34">
        <f t="shared" si="925"/>
        <v>0.28003604336043353</v>
      </c>
      <c r="AD4297" s="145">
        <f t="shared" si="931"/>
        <v>4723.3329999999996</v>
      </c>
      <c r="AE4297" s="105">
        <v>3690</v>
      </c>
      <c r="AF4297" s="34" t="s">
        <v>36</v>
      </c>
      <c r="AG4297" s="34" t="s">
        <v>36</v>
      </c>
      <c r="AH4297" s="34" t="s">
        <v>36</v>
      </c>
      <c r="AI4297" s="29">
        <v>2.5110000000000001</v>
      </c>
      <c r="AJ4297" s="29">
        <v>3.6670000000000001E-2</v>
      </c>
      <c r="AK4297" s="29">
        <v>0</v>
      </c>
      <c r="AL4297" s="29">
        <v>0</v>
      </c>
      <c r="AM4297" s="29" t="s">
        <v>28</v>
      </c>
      <c r="AN4297" s="44" t="s">
        <v>27</v>
      </c>
      <c r="AO4297" s="29" t="s">
        <v>28</v>
      </c>
      <c r="AP4297" s="29">
        <v>1</v>
      </c>
      <c r="AQ4297" s="29"/>
      <c r="AR4297" s="29"/>
      <c r="AS4297" s="29"/>
      <c r="AT4297" s="29"/>
      <c r="AU4297" s="144"/>
      <c r="AV4297" s="36" t="s">
        <v>28</v>
      </c>
      <c r="AW4297" s="102" t="s">
        <v>33</v>
      </c>
      <c r="AX4297" s="129" t="s">
        <v>33</v>
      </c>
      <c r="AY4297" s="106">
        <v>256</v>
      </c>
      <c r="BD4297" t="s">
        <v>1724</v>
      </c>
      <c r="BE4297" t="s">
        <v>4633</v>
      </c>
      <c r="BF4297" t="s">
        <v>4747</v>
      </c>
      <c r="BH4297" t="str">
        <f t="shared" si="929"/>
        <v/>
      </c>
      <c r="BJ4297" t="str">
        <f t="shared" si="930"/>
        <v>OK</v>
      </c>
      <c r="BK4297" s="130" t="s">
        <v>5302</v>
      </c>
      <c r="BL4297" s="130" t="e">
        <v>#VALUE!</v>
      </c>
      <c r="BM4297" s="131">
        <v>0</v>
      </c>
      <c r="BN4297" s="131" t="e">
        <v>#DIV/0!</v>
      </c>
      <c r="BO4297" t="e">
        <v>#N/A</v>
      </c>
      <c r="BP4297">
        <v>30</v>
      </c>
    </row>
    <row r="4298" spans="1:68" ht="25.2" x14ac:dyDescent="0.3">
      <c r="A4298" s="1"/>
      <c r="B4298" s="47">
        <v>3937</v>
      </c>
      <c r="C4298" s="45">
        <v>1000218</v>
      </c>
      <c r="D4298" s="29"/>
      <c r="E4298" s="29"/>
      <c r="F4298" s="31" t="s">
        <v>3513</v>
      </c>
      <c r="G4298" s="29" t="s">
        <v>47</v>
      </c>
      <c r="H4298" s="29"/>
      <c r="I4298" s="148" t="s">
        <v>33</v>
      </c>
      <c r="J4298" s="147" t="s">
        <v>33</v>
      </c>
      <c r="K4298" s="148" t="e">
        <v>#N/A</v>
      </c>
      <c r="L4298" s="148" t="s">
        <v>32</v>
      </c>
      <c r="M4298" s="147" t="s">
        <v>33</v>
      </c>
      <c r="N4298" s="29" t="str">
        <f t="shared" si="926"/>
        <v/>
      </c>
      <c r="O4298" s="29" t="str">
        <f t="shared" si="927"/>
        <v/>
      </c>
      <c r="P4298" s="29" t="str">
        <f t="shared" si="928"/>
        <v/>
      </c>
      <c r="Q4298" s="29" t="str">
        <f t="shared" si="918"/>
        <v/>
      </c>
      <c r="R4298" s="29" t="str">
        <f t="shared" si="919"/>
        <v/>
      </c>
      <c r="S4298" s="29" t="str">
        <f t="shared" si="920"/>
        <v/>
      </c>
      <c r="T4298" s="29" t="str">
        <f t="shared" si="921"/>
        <v/>
      </c>
      <c r="U4298" s="29"/>
      <c r="V4298" s="29"/>
      <c r="W4298" s="38" t="s">
        <v>3441</v>
      </c>
      <c r="X4298" s="29" t="s">
        <v>158</v>
      </c>
      <c r="Y4298" s="146">
        <v>357.64</v>
      </c>
      <c r="Z4298" s="33">
        <v>457.77</v>
      </c>
      <c r="AA4298" s="34">
        <f t="shared" si="923"/>
        <v>0.28000000000000003</v>
      </c>
      <c r="AB4298" s="33">
        <f t="shared" si="924"/>
        <v>457.77</v>
      </c>
      <c r="AC4298" s="34">
        <f t="shared" si="925"/>
        <v>0.27997570738810806</v>
      </c>
      <c r="AD4298" s="145">
        <f t="shared" si="931"/>
        <v>381.47500000000002</v>
      </c>
      <c r="AE4298" s="105">
        <v>298.03300000000002</v>
      </c>
      <c r="AF4298" s="34" t="s">
        <v>36</v>
      </c>
      <c r="AG4298" s="34" t="s">
        <v>36</v>
      </c>
      <c r="AH4298" s="34" t="s">
        <v>36</v>
      </c>
      <c r="AI4298" s="29">
        <v>0.105</v>
      </c>
      <c r="AJ4298" s="29">
        <v>1.8E-3</v>
      </c>
      <c r="AK4298" s="29">
        <v>0</v>
      </c>
      <c r="AL4298" s="29">
        <v>0</v>
      </c>
      <c r="AM4298" s="29" t="s">
        <v>28</v>
      </c>
      <c r="AN4298" s="44" t="s">
        <v>27</v>
      </c>
      <c r="AO4298" s="29" t="s">
        <v>28</v>
      </c>
      <c r="AP4298" s="29">
        <v>1</v>
      </c>
      <c r="AQ4298" s="29"/>
      <c r="AR4298" s="29"/>
      <c r="AS4298" s="29"/>
      <c r="AT4298" s="29"/>
      <c r="AU4298" s="144"/>
      <c r="AV4298" s="36" t="s">
        <v>28</v>
      </c>
      <c r="AW4298" s="102">
        <v>42551</v>
      </c>
      <c r="AX4298" s="129" t="s">
        <v>33</v>
      </c>
      <c r="AY4298" s="106">
        <v>5810</v>
      </c>
      <c r="BD4298" t="s">
        <v>1724</v>
      </c>
      <c r="BE4298" t="s">
        <v>4633</v>
      </c>
      <c r="BF4298" t="s">
        <v>4747</v>
      </c>
      <c r="BH4298" t="str">
        <f t="shared" si="929"/>
        <v/>
      </c>
      <c r="BJ4298" t="str">
        <f t="shared" si="930"/>
        <v>OK</v>
      </c>
      <c r="BK4298" s="130" t="s">
        <v>5302</v>
      </c>
      <c r="BL4298" s="130" t="e">
        <v>#VALUE!</v>
      </c>
      <c r="BM4298" s="131">
        <v>0</v>
      </c>
      <c r="BN4298" s="131" t="e">
        <v>#DIV/0!</v>
      </c>
      <c r="BO4298" t="e">
        <v>#N/A</v>
      </c>
      <c r="BP4298">
        <v>339</v>
      </c>
    </row>
    <row r="4299" spans="1:68" ht="25.2" x14ac:dyDescent="0.3">
      <c r="A4299" s="1"/>
      <c r="B4299" s="47">
        <v>3938</v>
      </c>
      <c r="C4299" s="45">
        <v>1000219</v>
      </c>
      <c r="D4299" s="29"/>
      <c r="E4299" s="29"/>
      <c r="F4299" s="31" t="s">
        <v>3514</v>
      </c>
      <c r="G4299" s="29" t="s">
        <v>31</v>
      </c>
      <c r="H4299" s="29"/>
      <c r="I4299" s="148" t="s">
        <v>33</v>
      </c>
      <c r="J4299" s="147" t="s">
        <v>33</v>
      </c>
      <c r="K4299" s="148" t="e">
        <v>#N/A</v>
      </c>
      <c r="L4299" s="148" t="s">
        <v>32</v>
      </c>
      <c r="M4299" s="147" t="s">
        <v>33</v>
      </c>
      <c r="N4299" s="29" t="str">
        <f t="shared" si="926"/>
        <v/>
      </c>
      <c r="O4299" s="29" t="str">
        <f t="shared" si="927"/>
        <v/>
      </c>
      <c r="P4299" s="29" t="str">
        <f t="shared" si="928"/>
        <v/>
      </c>
      <c r="Q4299" s="29" t="str">
        <f t="shared" si="918"/>
        <v/>
      </c>
      <c r="R4299" s="29" t="str">
        <f t="shared" si="919"/>
        <v/>
      </c>
      <c r="S4299" s="29" t="str">
        <f t="shared" si="920"/>
        <v/>
      </c>
      <c r="T4299" s="29" t="str">
        <f t="shared" si="921"/>
        <v/>
      </c>
      <c r="U4299" s="29"/>
      <c r="V4299" s="29"/>
      <c r="W4299" s="38" t="s">
        <v>3441</v>
      </c>
      <c r="X4299" s="29" t="s">
        <v>158</v>
      </c>
      <c r="Y4299" s="146">
        <v>493.43</v>
      </c>
      <c r="Z4299" s="33">
        <v>632</v>
      </c>
      <c r="AA4299" s="34">
        <f t="shared" si="923"/>
        <v>0.28100000000000003</v>
      </c>
      <c r="AB4299" s="33">
        <f t="shared" si="924"/>
        <v>632</v>
      </c>
      <c r="AC4299" s="34">
        <f t="shared" si="925"/>
        <v>0.28082987995875414</v>
      </c>
      <c r="AD4299" s="145">
        <f t="shared" si="931"/>
        <v>526.66700000000003</v>
      </c>
      <c r="AE4299" s="105">
        <v>411.19200000000001</v>
      </c>
      <c r="AF4299" s="34" t="s">
        <v>36</v>
      </c>
      <c r="AG4299" s="34" t="s">
        <v>36</v>
      </c>
      <c r="AH4299" s="34" t="s">
        <v>36</v>
      </c>
      <c r="AI4299" s="29">
        <v>0.182</v>
      </c>
      <c r="AJ4299" s="29">
        <v>3.6099999999999999E-3</v>
      </c>
      <c r="AK4299" s="29">
        <v>0</v>
      </c>
      <c r="AL4299" s="29">
        <v>0</v>
      </c>
      <c r="AM4299" s="29" t="s">
        <v>28</v>
      </c>
      <c r="AN4299" s="44" t="s">
        <v>27</v>
      </c>
      <c r="AO4299" s="29" t="s">
        <v>28</v>
      </c>
      <c r="AP4299" s="29">
        <v>1</v>
      </c>
      <c r="AQ4299" s="29"/>
      <c r="AR4299" s="29"/>
      <c r="AS4299" s="29"/>
      <c r="AT4299" s="29"/>
      <c r="AU4299" s="144"/>
      <c r="AV4299" s="36" t="s">
        <v>28</v>
      </c>
      <c r="AW4299" s="102">
        <v>42551</v>
      </c>
      <c r="AX4299" s="129" t="s">
        <v>33</v>
      </c>
      <c r="AY4299" s="106">
        <v>10</v>
      </c>
      <c r="BD4299" t="s">
        <v>1724</v>
      </c>
      <c r="BE4299" t="s">
        <v>4633</v>
      </c>
      <c r="BF4299" t="s">
        <v>4747</v>
      </c>
      <c r="BH4299" t="str">
        <f t="shared" si="929"/>
        <v/>
      </c>
      <c r="BJ4299" t="str">
        <f t="shared" si="930"/>
        <v>OK</v>
      </c>
      <c r="BK4299" s="130" t="s">
        <v>5302</v>
      </c>
      <c r="BL4299" s="130" t="e">
        <v>#VALUE!</v>
      </c>
      <c r="BM4299" s="131">
        <v>0</v>
      </c>
      <c r="BN4299" s="131" t="e">
        <v>#DIV/0!</v>
      </c>
      <c r="BO4299" t="e">
        <v>#N/A</v>
      </c>
      <c r="BP4299">
        <v>0</v>
      </c>
    </row>
    <row r="4300" spans="1:68" ht="25.2" x14ac:dyDescent="0.3">
      <c r="A4300" s="1"/>
      <c r="B4300" s="47">
        <v>3939</v>
      </c>
      <c r="C4300" s="45">
        <v>1000220</v>
      </c>
      <c r="D4300" s="29"/>
      <c r="E4300" s="29"/>
      <c r="F4300" s="31" t="s">
        <v>3515</v>
      </c>
      <c r="G4300" s="29" t="s">
        <v>31</v>
      </c>
      <c r="H4300" s="29"/>
      <c r="I4300" s="148" t="s">
        <v>33</v>
      </c>
      <c r="J4300" s="147" t="s">
        <v>33</v>
      </c>
      <c r="K4300" s="148" t="e">
        <v>#N/A</v>
      </c>
      <c r="L4300" s="148" t="s">
        <v>32</v>
      </c>
      <c r="M4300" s="147" t="s">
        <v>33</v>
      </c>
      <c r="N4300" s="29" t="str">
        <f t="shared" si="926"/>
        <v/>
      </c>
      <c r="O4300" s="29" t="str">
        <f t="shared" si="927"/>
        <v/>
      </c>
      <c r="P4300" s="29" t="str">
        <f t="shared" si="928"/>
        <v/>
      </c>
      <c r="Q4300" s="29" t="str">
        <f t="shared" si="918"/>
        <v/>
      </c>
      <c r="R4300" s="29" t="str">
        <f t="shared" si="919"/>
        <v/>
      </c>
      <c r="S4300" s="29" t="str">
        <f t="shared" si="920"/>
        <v/>
      </c>
      <c r="T4300" s="29" t="str">
        <f t="shared" si="921"/>
        <v/>
      </c>
      <c r="U4300" s="29"/>
      <c r="V4300" s="29"/>
      <c r="W4300" s="38" t="s">
        <v>3441</v>
      </c>
      <c r="X4300" s="29" t="s">
        <v>158</v>
      </c>
      <c r="Y4300" s="146">
        <v>787</v>
      </c>
      <c r="Z4300" s="33">
        <v>1008</v>
      </c>
      <c r="AA4300" s="34">
        <f t="shared" si="923"/>
        <v>0.28100000000000003</v>
      </c>
      <c r="AB4300" s="33">
        <f t="shared" si="924"/>
        <v>1008</v>
      </c>
      <c r="AC4300" s="34">
        <f t="shared" si="925"/>
        <v>0.28081386572496359</v>
      </c>
      <c r="AD4300" s="145">
        <f t="shared" si="931"/>
        <v>840</v>
      </c>
      <c r="AE4300" s="105">
        <v>655.83299999999997</v>
      </c>
      <c r="AF4300" s="34" t="s">
        <v>36</v>
      </c>
      <c r="AG4300" s="34" t="s">
        <v>36</v>
      </c>
      <c r="AH4300" s="34" t="s">
        <v>36</v>
      </c>
      <c r="AI4300" s="29">
        <v>0.33100000000000002</v>
      </c>
      <c r="AJ4300" s="29">
        <v>5.4099999999999999E-3</v>
      </c>
      <c r="AK4300" s="29">
        <v>0</v>
      </c>
      <c r="AL4300" s="29">
        <v>0</v>
      </c>
      <c r="AM4300" s="29" t="s">
        <v>28</v>
      </c>
      <c r="AN4300" s="44" t="s">
        <v>27</v>
      </c>
      <c r="AO4300" s="29" t="s">
        <v>28</v>
      </c>
      <c r="AP4300" s="29">
        <v>1</v>
      </c>
      <c r="AQ4300" s="29"/>
      <c r="AR4300" s="29"/>
      <c r="AS4300" s="29"/>
      <c r="AT4300" s="29"/>
      <c r="AU4300" s="144"/>
      <c r="AV4300" s="36" t="s">
        <v>28</v>
      </c>
      <c r="AW4300" s="102">
        <v>42551</v>
      </c>
      <c r="AX4300" s="129" t="s">
        <v>33</v>
      </c>
      <c r="AY4300" s="106">
        <v>23</v>
      </c>
      <c r="BD4300" t="s">
        <v>1724</v>
      </c>
      <c r="BE4300" t="s">
        <v>4633</v>
      </c>
      <c r="BF4300" t="s">
        <v>4747</v>
      </c>
      <c r="BH4300" t="str">
        <f t="shared" si="929"/>
        <v/>
      </c>
      <c r="BJ4300" t="str">
        <f t="shared" si="930"/>
        <v>OK</v>
      </c>
      <c r="BK4300" s="130" t="s">
        <v>5302</v>
      </c>
      <c r="BL4300" s="130" t="e">
        <v>#VALUE!</v>
      </c>
      <c r="BM4300" s="131">
        <v>0</v>
      </c>
      <c r="BN4300" s="131" t="e">
        <v>#DIV/0!</v>
      </c>
      <c r="BO4300" t="e">
        <v>#N/A</v>
      </c>
      <c r="BP4300">
        <v>0</v>
      </c>
    </row>
    <row r="4301" spans="1:68" ht="25.2" x14ac:dyDescent="0.3">
      <c r="A4301" s="1"/>
      <c r="B4301" s="47">
        <v>3940</v>
      </c>
      <c r="C4301" s="45">
        <v>1000221</v>
      </c>
      <c r="D4301" s="29"/>
      <c r="E4301" s="29"/>
      <c r="F4301" s="31" t="s">
        <v>3516</v>
      </c>
      <c r="G4301" s="29" t="s">
        <v>47</v>
      </c>
      <c r="H4301" s="70" t="s">
        <v>4779</v>
      </c>
      <c r="I4301" s="148" t="s">
        <v>33</v>
      </c>
      <c r="J4301" s="147" t="s">
        <v>33</v>
      </c>
      <c r="K4301" s="148" t="e">
        <v>#N/A</v>
      </c>
      <c r="L4301" s="148" t="s">
        <v>32</v>
      </c>
      <c r="M4301" s="147" t="s">
        <v>33</v>
      </c>
      <c r="N4301" s="29" t="str">
        <f t="shared" si="926"/>
        <v/>
      </c>
      <c r="O4301" s="29" t="str">
        <f t="shared" si="927"/>
        <v/>
      </c>
      <c r="P4301" s="29" t="str">
        <f t="shared" si="928"/>
        <v/>
      </c>
      <c r="Q4301" s="29" t="str">
        <f t="shared" si="918"/>
        <v/>
      </c>
      <c r="R4301" s="29" t="str">
        <f t="shared" si="919"/>
        <v/>
      </c>
      <c r="S4301" s="29" t="str">
        <f t="shared" si="920"/>
        <v/>
      </c>
      <c r="T4301" s="29" t="str">
        <f t="shared" si="921"/>
        <v/>
      </c>
      <c r="U4301" s="29"/>
      <c r="V4301" s="29"/>
      <c r="W4301" s="38" t="s">
        <v>3441</v>
      </c>
      <c r="X4301" s="29" t="s">
        <v>158</v>
      </c>
      <c r="Y4301" s="146">
        <v>839</v>
      </c>
      <c r="Z4301" s="33">
        <v>1074</v>
      </c>
      <c r="AA4301" s="34">
        <f t="shared" si="923"/>
        <v>0.28000000000000003</v>
      </c>
      <c r="AB4301" s="33">
        <f t="shared" si="924"/>
        <v>1074</v>
      </c>
      <c r="AC4301" s="34">
        <f t="shared" si="925"/>
        <v>0.28009474131359169</v>
      </c>
      <c r="AD4301" s="145">
        <f t="shared" si="931"/>
        <v>895</v>
      </c>
      <c r="AE4301" s="105">
        <v>699.16700000000003</v>
      </c>
      <c r="AF4301" s="34" t="s">
        <v>36</v>
      </c>
      <c r="AG4301" s="34" t="s">
        <v>36</v>
      </c>
      <c r="AH4301" s="34" t="s">
        <v>36</v>
      </c>
      <c r="AI4301" s="29">
        <v>0.39200000000000002</v>
      </c>
      <c r="AJ4301" s="29">
        <v>7.2199999999999999E-3</v>
      </c>
      <c r="AK4301" s="29">
        <v>205</v>
      </c>
      <c r="AL4301" s="29">
        <v>0</v>
      </c>
      <c r="AM4301" s="29" t="s">
        <v>28</v>
      </c>
      <c r="AN4301" s="158" t="s">
        <v>28</v>
      </c>
      <c r="AO4301" s="29" t="s">
        <v>28</v>
      </c>
      <c r="AP4301" s="29">
        <v>1</v>
      </c>
      <c r="AQ4301" s="29"/>
      <c r="AR4301" s="29"/>
      <c r="AS4301" s="29"/>
      <c r="AT4301" s="29"/>
      <c r="AU4301" s="144"/>
      <c r="AV4301" s="36" t="s">
        <v>28</v>
      </c>
      <c r="AW4301" s="102">
        <v>42551</v>
      </c>
      <c r="AX4301" s="129" t="s">
        <v>33</v>
      </c>
      <c r="AY4301" s="106">
        <v>8424</v>
      </c>
      <c r="BD4301" t="s">
        <v>1724</v>
      </c>
      <c r="BE4301" t="s">
        <v>4633</v>
      </c>
      <c r="BF4301" t="s">
        <v>4747</v>
      </c>
      <c r="BH4301" t="str">
        <f t="shared" si="929"/>
        <v>AV</v>
      </c>
      <c r="BJ4301" t="str">
        <f t="shared" si="930"/>
        <v>OK</v>
      </c>
      <c r="BK4301" s="130">
        <v>1074</v>
      </c>
      <c r="BL4301" s="130" t="s">
        <v>37</v>
      </c>
      <c r="BM4301" s="131">
        <v>0</v>
      </c>
      <c r="BN4301" s="131" t="e">
        <v>#DIV/0!</v>
      </c>
      <c r="BO4301">
        <v>1074</v>
      </c>
      <c r="BP4301">
        <v>188</v>
      </c>
    </row>
    <row r="4302" spans="1:68" ht="25.2" x14ac:dyDescent="0.3">
      <c r="A4302" s="1"/>
      <c r="B4302" s="47">
        <v>3941</v>
      </c>
      <c r="C4302" s="45">
        <v>1000222</v>
      </c>
      <c r="D4302" s="29"/>
      <c r="E4302" s="29"/>
      <c r="F4302" s="31" t="s">
        <v>3517</v>
      </c>
      <c r="G4302" s="29" t="s">
        <v>31</v>
      </c>
      <c r="H4302" s="70" t="s">
        <v>4779</v>
      </c>
      <c r="I4302" s="148" t="s">
        <v>33</v>
      </c>
      <c r="J4302" s="147" t="s">
        <v>33</v>
      </c>
      <c r="K4302" s="148" t="e">
        <v>#N/A</v>
      </c>
      <c r="L4302" s="148" t="s">
        <v>32</v>
      </c>
      <c r="M4302" s="147">
        <v>42551</v>
      </c>
      <c r="N4302" s="29" t="str">
        <f t="shared" si="926"/>
        <v/>
      </c>
      <c r="O4302" s="29" t="str">
        <f t="shared" si="927"/>
        <v/>
      </c>
      <c r="P4302" s="29" t="str">
        <f t="shared" si="928"/>
        <v/>
      </c>
      <c r="Q4302" s="29" t="str">
        <f t="shared" si="918"/>
        <v/>
      </c>
      <c r="R4302" s="29" t="str">
        <f t="shared" si="919"/>
        <v/>
      </c>
      <c r="S4302" s="29" t="str">
        <f t="shared" si="920"/>
        <v/>
      </c>
      <c r="T4302" s="29" t="str">
        <f t="shared" si="921"/>
        <v/>
      </c>
      <c r="U4302" s="29"/>
      <c r="V4302" s="29"/>
      <c r="W4302" s="38" t="s">
        <v>3441</v>
      </c>
      <c r="X4302" s="29" t="s">
        <v>158</v>
      </c>
      <c r="Y4302" s="146">
        <v>1074</v>
      </c>
      <c r="Z4302" s="33">
        <v>1374</v>
      </c>
      <c r="AA4302" s="34">
        <f t="shared" si="923"/>
        <v>0.27900000000000003</v>
      </c>
      <c r="AB4302" s="33">
        <f t="shared" si="924"/>
        <v>1374</v>
      </c>
      <c r="AC4302" s="34">
        <f t="shared" si="925"/>
        <v>0.27932960893854747</v>
      </c>
      <c r="AD4302" s="145">
        <f t="shared" si="931"/>
        <v>1145</v>
      </c>
      <c r="AE4302" s="105">
        <v>895</v>
      </c>
      <c r="AF4302" s="34" t="s">
        <v>36</v>
      </c>
      <c r="AG4302" s="34" t="s">
        <v>36</v>
      </c>
      <c r="AH4302" s="34" t="s">
        <v>36</v>
      </c>
      <c r="AI4302" s="29">
        <v>0.46500000000000002</v>
      </c>
      <c r="AJ4302" s="29">
        <v>7.2199999999999999E-3</v>
      </c>
      <c r="AK4302" s="29">
        <v>18</v>
      </c>
      <c r="AL4302" s="29">
        <v>0</v>
      </c>
      <c r="AM4302" s="29" t="s">
        <v>28</v>
      </c>
      <c r="AN4302" s="158" t="s">
        <v>28</v>
      </c>
      <c r="AO4302" s="29" t="s">
        <v>28</v>
      </c>
      <c r="AP4302" s="29">
        <v>1</v>
      </c>
      <c r="AQ4302" s="29"/>
      <c r="AR4302" s="29"/>
      <c r="AS4302" s="29"/>
      <c r="AT4302" s="29"/>
      <c r="AU4302" s="144"/>
      <c r="AV4302" s="36" t="s">
        <v>28</v>
      </c>
      <c r="AW4302" s="102">
        <v>42551</v>
      </c>
      <c r="AX4302" s="129" t="s">
        <v>33</v>
      </c>
      <c r="AY4302" s="106">
        <v>36</v>
      </c>
      <c r="BD4302" t="s">
        <v>1724</v>
      </c>
      <c r="BE4302" t="s">
        <v>4633</v>
      </c>
      <c r="BF4302" t="s">
        <v>4747</v>
      </c>
      <c r="BH4302" t="str">
        <f t="shared" si="929"/>
        <v>AV</v>
      </c>
      <c r="BJ4302" t="str">
        <f t="shared" si="930"/>
        <v>OK</v>
      </c>
      <c r="BK4302" s="130">
        <v>1374</v>
      </c>
      <c r="BL4302" s="130" t="s">
        <v>37</v>
      </c>
      <c r="BM4302" s="131">
        <v>0</v>
      </c>
      <c r="BN4302" s="131" t="e">
        <v>#DIV/0!</v>
      </c>
      <c r="BO4302">
        <v>1374</v>
      </c>
      <c r="BP4302">
        <v>1</v>
      </c>
    </row>
    <row r="4303" spans="1:68" ht="25.2" x14ac:dyDescent="0.3">
      <c r="A4303" s="1"/>
      <c r="B4303" s="47">
        <v>3942</v>
      </c>
      <c r="C4303" s="45">
        <v>1000223</v>
      </c>
      <c r="D4303" s="29"/>
      <c r="E4303" s="29"/>
      <c r="F4303" s="31" t="s">
        <v>3518</v>
      </c>
      <c r="G4303" s="29" t="s">
        <v>47</v>
      </c>
      <c r="H4303" s="70" t="s">
        <v>4779</v>
      </c>
      <c r="I4303" s="148" t="s">
        <v>33</v>
      </c>
      <c r="J4303" s="147" t="s">
        <v>33</v>
      </c>
      <c r="K4303" s="148" t="e">
        <v>#N/A</v>
      </c>
      <c r="L4303" s="148" t="s">
        <v>32</v>
      </c>
      <c r="M4303" s="147">
        <v>42551</v>
      </c>
      <c r="N4303" s="29" t="str">
        <f t="shared" si="926"/>
        <v/>
      </c>
      <c r="O4303" s="29" t="str">
        <f t="shared" si="927"/>
        <v/>
      </c>
      <c r="P4303" s="29" t="str">
        <f t="shared" si="928"/>
        <v/>
      </c>
      <c r="Q4303" s="29" t="str">
        <f t="shared" si="918"/>
        <v/>
      </c>
      <c r="R4303" s="29" t="str">
        <f t="shared" si="919"/>
        <v/>
      </c>
      <c r="S4303" s="29" t="str">
        <f t="shared" si="920"/>
        <v/>
      </c>
      <c r="T4303" s="29" t="str">
        <f t="shared" si="921"/>
        <v/>
      </c>
      <c r="U4303" s="29"/>
      <c r="V4303" s="29"/>
      <c r="W4303" s="38" t="s">
        <v>3441</v>
      </c>
      <c r="X4303" s="29" t="s">
        <v>158</v>
      </c>
      <c r="Y4303" s="146">
        <v>1291</v>
      </c>
      <c r="Z4303" s="33">
        <v>1652</v>
      </c>
      <c r="AA4303" s="34">
        <f t="shared" si="923"/>
        <v>0.28000000000000003</v>
      </c>
      <c r="AB4303" s="33">
        <f t="shared" si="924"/>
        <v>1652</v>
      </c>
      <c r="AC4303" s="34">
        <f t="shared" si="925"/>
        <v>0.27962890151166564</v>
      </c>
      <c r="AD4303" s="145">
        <f t="shared" si="931"/>
        <v>1376.6669999999999</v>
      </c>
      <c r="AE4303" s="105">
        <v>1075.8330000000001</v>
      </c>
      <c r="AF4303" s="34" t="s">
        <v>36</v>
      </c>
      <c r="AG4303" s="34" t="s">
        <v>36</v>
      </c>
      <c r="AH4303" s="34" t="s">
        <v>36</v>
      </c>
      <c r="AI4303" s="29">
        <v>0.60199999999999998</v>
      </c>
      <c r="AJ4303" s="29">
        <v>1.0829999999999999E-2</v>
      </c>
      <c r="AK4303" s="29">
        <v>40</v>
      </c>
      <c r="AL4303" s="29">
        <v>0</v>
      </c>
      <c r="AM4303" s="29" t="s">
        <v>28</v>
      </c>
      <c r="AN4303" s="158" t="s">
        <v>28</v>
      </c>
      <c r="AO4303" s="29" t="s">
        <v>28</v>
      </c>
      <c r="AP4303" s="29">
        <v>1</v>
      </c>
      <c r="AQ4303" s="29"/>
      <c r="AR4303" s="29"/>
      <c r="AS4303" s="29"/>
      <c r="AT4303" s="29"/>
      <c r="AU4303" s="144"/>
      <c r="AV4303" s="36" t="s">
        <v>28</v>
      </c>
      <c r="AW4303" s="102">
        <v>42551</v>
      </c>
      <c r="AX4303" s="129" t="s">
        <v>33</v>
      </c>
      <c r="AY4303" s="106">
        <v>9106</v>
      </c>
      <c r="BD4303" t="s">
        <v>1724</v>
      </c>
      <c r="BE4303" t="s">
        <v>4633</v>
      </c>
      <c r="BF4303" t="s">
        <v>4747</v>
      </c>
      <c r="BH4303" t="str">
        <f t="shared" si="929"/>
        <v>AV</v>
      </c>
      <c r="BJ4303" t="str">
        <f t="shared" si="930"/>
        <v>OK</v>
      </c>
      <c r="BK4303" s="130">
        <v>1652</v>
      </c>
      <c r="BL4303" s="130" t="s">
        <v>37</v>
      </c>
      <c r="BM4303" s="131">
        <v>0</v>
      </c>
      <c r="BN4303" s="131" t="e">
        <v>#DIV/0!</v>
      </c>
      <c r="BO4303">
        <v>1652</v>
      </c>
      <c r="BP4303">
        <v>431</v>
      </c>
    </row>
    <row r="4304" spans="1:68" ht="25.2" x14ac:dyDescent="0.3">
      <c r="A4304" s="1"/>
      <c r="B4304" s="47">
        <v>3943</v>
      </c>
      <c r="C4304" s="45">
        <v>1000224</v>
      </c>
      <c r="D4304" s="29"/>
      <c r="E4304" s="29"/>
      <c r="F4304" s="31" t="s">
        <v>3519</v>
      </c>
      <c r="G4304" s="29" t="s">
        <v>47</v>
      </c>
      <c r="H4304" s="70" t="s">
        <v>4779</v>
      </c>
      <c r="I4304" s="148" t="s">
        <v>33</v>
      </c>
      <c r="J4304" s="147" t="s">
        <v>33</v>
      </c>
      <c r="K4304" s="148" t="e">
        <v>#N/A</v>
      </c>
      <c r="L4304" s="148" t="s">
        <v>32</v>
      </c>
      <c r="M4304" s="147">
        <v>42551</v>
      </c>
      <c r="N4304" s="29" t="str">
        <f t="shared" si="926"/>
        <v/>
      </c>
      <c r="O4304" s="29" t="str">
        <f t="shared" si="927"/>
        <v/>
      </c>
      <c r="P4304" s="29" t="str">
        <f t="shared" si="928"/>
        <v/>
      </c>
      <c r="Q4304" s="29" t="str">
        <f t="shared" si="918"/>
        <v/>
      </c>
      <c r="R4304" s="29" t="str">
        <f t="shared" si="919"/>
        <v/>
      </c>
      <c r="S4304" s="29" t="str">
        <f t="shared" si="920"/>
        <v/>
      </c>
      <c r="T4304" s="29" t="str">
        <f t="shared" si="921"/>
        <v/>
      </c>
      <c r="U4304" s="29"/>
      <c r="V4304" s="29"/>
      <c r="W4304" s="38" t="s">
        <v>3441</v>
      </c>
      <c r="X4304" s="29" t="s">
        <v>158</v>
      </c>
      <c r="Y4304" s="146">
        <v>1409</v>
      </c>
      <c r="Z4304" s="33">
        <v>1804</v>
      </c>
      <c r="AA4304" s="34">
        <f t="shared" si="923"/>
        <v>0.28000000000000003</v>
      </c>
      <c r="AB4304" s="33">
        <f t="shared" si="924"/>
        <v>1804</v>
      </c>
      <c r="AC4304" s="34">
        <f t="shared" si="925"/>
        <v>0.28034001977572204</v>
      </c>
      <c r="AD4304" s="145">
        <f t="shared" si="931"/>
        <v>1503.3330000000001</v>
      </c>
      <c r="AE4304" s="105">
        <v>1174.1669999999999</v>
      </c>
      <c r="AF4304" s="34" t="s">
        <v>36</v>
      </c>
      <c r="AG4304" s="34" t="s">
        <v>36</v>
      </c>
      <c r="AH4304" s="34" t="s">
        <v>36</v>
      </c>
      <c r="AI4304" s="29">
        <v>0.73</v>
      </c>
      <c r="AJ4304" s="29">
        <v>1.0829999999999999E-2</v>
      </c>
      <c r="AK4304" s="29">
        <v>245</v>
      </c>
      <c r="AL4304" s="29">
        <v>0</v>
      </c>
      <c r="AM4304" s="29" t="s">
        <v>28</v>
      </c>
      <c r="AN4304" s="158" t="s">
        <v>28</v>
      </c>
      <c r="AO4304" s="29" t="s">
        <v>28</v>
      </c>
      <c r="AP4304" s="29">
        <v>1</v>
      </c>
      <c r="AQ4304" s="29"/>
      <c r="AR4304" s="29"/>
      <c r="AS4304" s="29"/>
      <c r="AT4304" s="29"/>
      <c r="AU4304" s="144"/>
      <c r="AV4304" s="36" t="s">
        <v>28</v>
      </c>
      <c r="AW4304" s="102">
        <v>42551</v>
      </c>
      <c r="AX4304" s="129" t="s">
        <v>33</v>
      </c>
      <c r="AY4304" s="106">
        <v>3443</v>
      </c>
      <c r="BD4304" t="s">
        <v>1724</v>
      </c>
      <c r="BE4304" t="s">
        <v>4633</v>
      </c>
      <c r="BF4304" t="s">
        <v>4747</v>
      </c>
      <c r="BH4304" t="str">
        <f t="shared" si="929"/>
        <v>AV</v>
      </c>
      <c r="BJ4304" t="str">
        <f t="shared" si="930"/>
        <v>OK</v>
      </c>
      <c r="BK4304" s="130">
        <v>1804</v>
      </c>
      <c r="BL4304" s="130" t="s">
        <v>37</v>
      </c>
      <c r="BM4304" s="131">
        <v>0</v>
      </c>
      <c r="BN4304" s="131" t="e">
        <v>#DIV/0!</v>
      </c>
      <c r="BO4304">
        <v>1804</v>
      </c>
      <c r="BP4304">
        <v>67</v>
      </c>
    </row>
    <row r="4305" spans="1:68" ht="25.2" x14ac:dyDescent="0.3">
      <c r="A4305" s="1"/>
      <c r="B4305" s="47">
        <v>3944</v>
      </c>
      <c r="C4305" s="45">
        <v>1000225</v>
      </c>
      <c r="D4305" s="29"/>
      <c r="E4305" s="29"/>
      <c r="F4305" s="31" t="s">
        <v>3520</v>
      </c>
      <c r="G4305" s="29" t="s">
        <v>47</v>
      </c>
      <c r="H4305" s="29"/>
      <c r="I4305" s="148" t="s">
        <v>33</v>
      </c>
      <c r="J4305" s="147" t="s">
        <v>33</v>
      </c>
      <c r="K4305" s="148" t="e">
        <v>#N/A</v>
      </c>
      <c r="L4305" s="148" t="s">
        <v>32</v>
      </c>
      <c r="M4305" s="147">
        <v>42551</v>
      </c>
      <c r="N4305" s="29" t="str">
        <f t="shared" si="926"/>
        <v/>
      </c>
      <c r="O4305" s="29" t="str">
        <f t="shared" si="927"/>
        <v/>
      </c>
      <c r="P4305" s="29" t="str">
        <f t="shared" si="928"/>
        <v/>
      </c>
      <c r="Q4305" s="29" t="str">
        <f t="shared" si="918"/>
        <v/>
      </c>
      <c r="R4305" s="29" t="str">
        <f t="shared" si="919"/>
        <v/>
      </c>
      <c r="S4305" s="29" t="str">
        <f t="shared" si="920"/>
        <v/>
      </c>
      <c r="T4305" s="29" t="str">
        <f t="shared" si="921"/>
        <v/>
      </c>
      <c r="U4305" s="29"/>
      <c r="V4305" s="29"/>
      <c r="W4305" s="38" t="s">
        <v>3441</v>
      </c>
      <c r="X4305" s="29" t="s">
        <v>158</v>
      </c>
      <c r="Y4305" s="146">
        <v>1644</v>
      </c>
      <c r="Z4305" s="33">
        <v>2104</v>
      </c>
      <c r="AA4305" s="34">
        <f t="shared" si="923"/>
        <v>0.28000000000000003</v>
      </c>
      <c r="AB4305" s="33">
        <f t="shared" si="924"/>
        <v>2104</v>
      </c>
      <c r="AC4305" s="34">
        <f t="shared" si="925"/>
        <v>0.27980510948905113</v>
      </c>
      <c r="AD4305" s="145">
        <f t="shared" si="931"/>
        <v>1753.3330000000001</v>
      </c>
      <c r="AE4305" s="105">
        <v>1370</v>
      </c>
      <c r="AF4305" s="34" t="s">
        <v>36</v>
      </c>
      <c r="AG4305" s="34" t="s">
        <v>36</v>
      </c>
      <c r="AH4305" s="34" t="s">
        <v>36</v>
      </c>
      <c r="AI4305" s="29">
        <v>1.282</v>
      </c>
      <c r="AJ4305" s="29">
        <v>3.2500000000000001E-2</v>
      </c>
      <c r="AK4305" s="29">
        <v>0</v>
      </c>
      <c r="AL4305" s="29">
        <v>0</v>
      </c>
      <c r="AM4305" s="29" t="s">
        <v>28</v>
      </c>
      <c r="AN4305" s="44" t="s">
        <v>27</v>
      </c>
      <c r="AO4305" s="29" t="s">
        <v>28</v>
      </c>
      <c r="AP4305" s="29">
        <v>1</v>
      </c>
      <c r="AQ4305" s="29"/>
      <c r="AR4305" s="29"/>
      <c r="AS4305" s="29"/>
      <c r="AT4305" s="29"/>
      <c r="AU4305" s="144"/>
      <c r="AV4305" s="36" t="s">
        <v>28</v>
      </c>
      <c r="AW4305" s="102">
        <v>42551</v>
      </c>
      <c r="AX4305" s="129" t="s">
        <v>33</v>
      </c>
      <c r="AY4305" s="106">
        <v>2462</v>
      </c>
      <c r="BD4305" t="s">
        <v>1724</v>
      </c>
      <c r="BE4305" t="s">
        <v>4633</v>
      </c>
      <c r="BF4305" t="s">
        <v>4747</v>
      </c>
      <c r="BH4305" t="str">
        <f t="shared" si="929"/>
        <v/>
      </c>
      <c r="BJ4305" t="str">
        <f t="shared" si="930"/>
        <v>OK</v>
      </c>
      <c r="BK4305" s="130" t="s">
        <v>5302</v>
      </c>
      <c r="BL4305" s="130" t="e">
        <v>#VALUE!</v>
      </c>
      <c r="BM4305" s="131">
        <v>0</v>
      </c>
      <c r="BN4305" s="131" t="e">
        <v>#DIV/0!</v>
      </c>
      <c r="BO4305" t="e">
        <v>#N/A</v>
      </c>
      <c r="BP4305">
        <v>88</v>
      </c>
    </row>
    <row r="4306" spans="1:68" ht="25.2" x14ac:dyDescent="0.3">
      <c r="A4306" s="1"/>
      <c r="B4306" s="47">
        <v>3945</v>
      </c>
      <c r="C4306" s="45">
        <v>1120164</v>
      </c>
      <c r="D4306" s="29"/>
      <c r="E4306" s="29"/>
      <c r="F4306" s="31" t="s">
        <v>3521</v>
      </c>
      <c r="G4306" s="29" t="s">
        <v>31</v>
      </c>
      <c r="H4306" s="70" t="s">
        <v>4779</v>
      </c>
      <c r="I4306" s="148">
        <v>0</v>
      </c>
      <c r="J4306" s="147" t="s">
        <v>33</v>
      </c>
      <c r="K4306" s="148" t="e">
        <v>#N/A</v>
      </c>
      <c r="L4306" s="148" t="s">
        <v>32</v>
      </c>
      <c r="M4306" s="147" t="s">
        <v>33</v>
      </c>
      <c r="N4306" s="29" t="str">
        <f t="shared" si="926"/>
        <v/>
      </c>
      <c r="O4306" s="29" t="str">
        <f t="shared" si="927"/>
        <v/>
      </c>
      <c r="P4306" s="29" t="str">
        <f t="shared" si="928"/>
        <v/>
      </c>
      <c r="Q4306" s="29" t="str">
        <f t="shared" si="918"/>
        <v/>
      </c>
      <c r="R4306" s="29" t="str">
        <f t="shared" si="919"/>
        <v/>
      </c>
      <c r="S4306" s="29" t="str">
        <f t="shared" si="920"/>
        <v/>
      </c>
      <c r="T4306" s="29" t="str">
        <f t="shared" si="921"/>
        <v/>
      </c>
      <c r="U4306" s="29"/>
      <c r="V4306" s="29"/>
      <c r="W4306" s="38" t="s">
        <v>3441</v>
      </c>
      <c r="X4306" s="29" t="s">
        <v>158</v>
      </c>
      <c r="Y4306" s="146">
        <v>10762</v>
      </c>
      <c r="Z4306" s="33">
        <v>13775</v>
      </c>
      <c r="AA4306" s="34">
        <f t="shared" si="923"/>
        <v>0.28000000000000003</v>
      </c>
      <c r="AB4306" s="33">
        <f t="shared" si="924"/>
        <v>13775</v>
      </c>
      <c r="AC4306" s="34">
        <f t="shared" si="925"/>
        <v>0.27996663370996583</v>
      </c>
      <c r="AD4306" s="145">
        <f t="shared" si="931"/>
        <v>11479.166999999999</v>
      </c>
      <c r="AE4306" s="105">
        <v>8968.3330000000005</v>
      </c>
      <c r="AF4306" s="34" t="s">
        <v>36</v>
      </c>
      <c r="AG4306" s="34" t="s">
        <v>36</v>
      </c>
      <c r="AH4306" s="34" t="s">
        <v>36</v>
      </c>
      <c r="AI4306" s="29">
        <v>0.73799999999999999</v>
      </c>
      <c r="AJ4306" s="29">
        <v>8.0000000000000002E-3</v>
      </c>
      <c r="AK4306" s="29">
        <v>160</v>
      </c>
      <c r="AL4306" s="29">
        <v>0</v>
      </c>
      <c r="AM4306" s="29" t="s">
        <v>28</v>
      </c>
      <c r="AN4306" s="158" t="s">
        <v>28</v>
      </c>
      <c r="AO4306" s="29" t="s">
        <v>28</v>
      </c>
      <c r="AP4306" s="29">
        <v>1</v>
      </c>
      <c r="AQ4306" s="29"/>
      <c r="AR4306" s="29"/>
      <c r="AS4306" s="29"/>
      <c r="AT4306" s="29"/>
      <c r="AU4306" s="144"/>
      <c r="AV4306" s="36" t="s">
        <v>28</v>
      </c>
      <c r="AW4306" s="102">
        <v>44169</v>
      </c>
      <c r="AX4306" s="129" t="s">
        <v>33</v>
      </c>
      <c r="AY4306" s="106">
        <v>189</v>
      </c>
      <c r="BD4306" t="s">
        <v>4713</v>
      </c>
      <c r="BE4306" t="e">
        <v>#N/A</v>
      </c>
      <c r="BF4306" t="s">
        <v>4749</v>
      </c>
      <c r="BH4306" t="str">
        <f t="shared" si="929"/>
        <v>AV</v>
      </c>
      <c r="BJ4306" t="str">
        <f t="shared" si="930"/>
        <v>OK</v>
      </c>
      <c r="BK4306" s="130">
        <v>13775</v>
      </c>
      <c r="BL4306" s="130" t="s">
        <v>37</v>
      </c>
      <c r="BM4306" s="131">
        <v>0</v>
      </c>
      <c r="BN4306" s="131" t="e">
        <v>#DIV/0!</v>
      </c>
      <c r="BO4306">
        <v>13775</v>
      </c>
      <c r="BP4306">
        <v>0</v>
      </c>
    </row>
    <row r="4307" spans="1:68" ht="25.2" x14ac:dyDescent="0.3">
      <c r="A4307" s="1"/>
      <c r="B4307" s="47">
        <v>3946</v>
      </c>
      <c r="C4307" s="45">
        <v>1120165</v>
      </c>
      <c r="D4307" s="29"/>
      <c r="E4307" s="29"/>
      <c r="F4307" s="31" t="s">
        <v>3522</v>
      </c>
      <c r="G4307" s="29" t="s">
        <v>31</v>
      </c>
      <c r="H4307" s="70" t="s">
        <v>4779</v>
      </c>
      <c r="I4307" s="148">
        <v>0</v>
      </c>
      <c r="J4307" s="147" t="s">
        <v>33</v>
      </c>
      <c r="K4307" s="148" t="e">
        <v>#N/A</v>
      </c>
      <c r="L4307" s="148" t="s">
        <v>32</v>
      </c>
      <c r="M4307" s="147" t="s">
        <v>33</v>
      </c>
      <c r="N4307" s="29" t="str">
        <f t="shared" si="926"/>
        <v/>
      </c>
      <c r="O4307" s="29" t="str">
        <f t="shared" si="927"/>
        <v/>
      </c>
      <c r="P4307" s="29" t="str">
        <f t="shared" si="928"/>
        <v/>
      </c>
      <c r="Q4307" s="29" t="str">
        <f t="shared" ref="Q4307:Q4370" si="932">IF(IFERROR(MID($U4307,1,7)+0,"")&lt;1130000,"",IFERROR(MID($U4307,1,7)+0,""))</f>
        <v/>
      </c>
      <c r="R4307" s="29" t="str">
        <f t="shared" ref="R4307:R4370" si="933">IF(IFERROR(MID($U4307,10,7)+0,"")&lt;1130000,"",IFERROR(MID($U4307,10,7)+0,""))</f>
        <v/>
      </c>
      <c r="S4307" s="29" t="str">
        <f t="shared" ref="S4307:S4370" si="934">IF(IFERROR(MID($U4307,19,7)+0,"")&lt;1130000,"",IFERROR(MID($U4307,19,7)+0,""))</f>
        <v/>
      </c>
      <c r="T4307" s="29" t="str">
        <f t="shared" ref="T4307:T4370" si="935">IF(Q4307="","",IF(R4307="",Q4307,Q4307&amp;", "&amp;R4307))</f>
        <v/>
      </c>
      <c r="U4307" s="29"/>
      <c r="V4307" s="29"/>
      <c r="W4307" s="38" t="s">
        <v>3441</v>
      </c>
      <c r="X4307" s="29" t="s">
        <v>158</v>
      </c>
      <c r="Y4307" s="146">
        <v>10762</v>
      </c>
      <c r="Z4307" s="33">
        <v>13775</v>
      </c>
      <c r="AA4307" s="34">
        <f t="shared" si="923"/>
        <v>0.28000000000000003</v>
      </c>
      <c r="AB4307" s="33">
        <f t="shared" si="924"/>
        <v>13775</v>
      </c>
      <c r="AC4307" s="34">
        <f t="shared" si="925"/>
        <v>0.27996663370996583</v>
      </c>
      <c r="AD4307" s="145">
        <f t="shared" si="931"/>
        <v>11479.166999999999</v>
      </c>
      <c r="AE4307" s="105">
        <v>8968.3330000000005</v>
      </c>
      <c r="AF4307" s="34" t="s">
        <v>36</v>
      </c>
      <c r="AG4307" s="34" t="s">
        <v>36</v>
      </c>
      <c r="AH4307" s="34" t="s">
        <v>36</v>
      </c>
      <c r="AI4307" s="29">
        <v>0.40300000000000002</v>
      </c>
      <c r="AJ4307" s="29">
        <v>5.0000000000000001E-3</v>
      </c>
      <c r="AK4307" s="29">
        <v>49</v>
      </c>
      <c r="AL4307" s="29">
        <v>0</v>
      </c>
      <c r="AM4307" s="29" t="s">
        <v>28</v>
      </c>
      <c r="AN4307" s="158" t="s">
        <v>28</v>
      </c>
      <c r="AO4307" s="29" t="s">
        <v>28</v>
      </c>
      <c r="AP4307" s="29">
        <v>1</v>
      </c>
      <c r="AQ4307" s="29"/>
      <c r="AR4307" s="29"/>
      <c r="AS4307" s="29"/>
      <c r="AT4307" s="29"/>
      <c r="AU4307" s="144"/>
      <c r="AV4307" s="36" t="s">
        <v>28</v>
      </c>
      <c r="AW4307" s="102">
        <v>44169</v>
      </c>
      <c r="AX4307" s="129" t="s">
        <v>33</v>
      </c>
      <c r="AY4307" s="106" t="e">
        <v>#N/A</v>
      </c>
      <c r="BD4307" t="s">
        <v>4713</v>
      </c>
      <c r="BE4307" t="e">
        <v>#N/A</v>
      </c>
      <c r="BF4307" t="s">
        <v>4749</v>
      </c>
      <c r="BH4307" t="str">
        <f t="shared" si="929"/>
        <v>AV</v>
      </c>
      <c r="BJ4307" t="str">
        <f t="shared" si="930"/>
        <v>OK</v>
      </c>
      <c r="BK4307" s="130">
        <v>13775</v>
      </c>
      <c r="BL4307" s="130" t="s">
        <v>37</v>
      </c>
      <c r="BM4307" s="131">
        <v>0</v>
      </c>
      <c r="BN4307" s="131" t="e">
        <v>#DIV/0!</v>
      </c>
      <c r="BO4307">
        <v>13775</v>
      </c>
      <c r="BP4307">
        <v>0</v>
      </c>
    </row>
    <row r="4308" spans="1:68" ht="25.2" x14ac:dyDescent="0.3">
      <c r="A4308" s="1"/>
      <c r="B4308" s="47">
        <v>3947</v>
      </c>
      <c r="C4308" s="45">
        <v>1120166</v>
      </c>
      <c r="D4308" s="29"/>
      <c r="E4308" s="29"/>
      <c r="F4308" s="31" t="s">
        <v>3523</v>
      </c>
      <c r="G4308" s="29" t="s">
        <v>31</v>
      </c>
      <c r="H4308" s="148"/>
      <c r="I4308" s="148">
        <v>0</v>
      </c>
      <c r="J4308" s="147" t="s">
        <v>33</v>
      </c>
      <c r="K4308" s="148" t="e">
        <v>#N/A</v>
      </c>
      <c r="L4308" s="148" t="s">
        <v>32</v>
      </c>
      <c r="M4308" s="147" t="s">
        <v>33</v>
      </c>
      <c r="N4308" s="29" t="str">
        <f t="shared" si="926"/>
        <v/>
      </c>
      <c r="O4308" s="29" t="str">
        <f t="shared" si="927"/>
        <v/>
      </c>
      <c r="P4308" s="29" t="str">
        <f t="shared" si="928"/>
        <v/>
      </c>
      <c r="Q4308" s="29" t="str">
        <f t="shared" si="932"/>
        <v/>
      </c>
      <c r="R4308" s="29" t="str">
        <f t="shared" si="933"/>
        <v/>
      </c>
      <c r="S4308" s="29" t="str">
        <f t="shared" si="934"/>
        <v/>
      </c>
      <c r="T4308" s="29" t="str">
        <f t="shared" si="935"/>
        <v/>
      </c>
      <c r="U4308" s="29"/>
      <c r="V4308" s="29"/>
      <c r="W4308" s="38" t="s">
        <v>3441</v>
      </c>
      <c r="X4308" s="29" t="s">
        <v>158</v>
      </c>
      <c r="Y4308" s="146">
        <v>11098</v>
      </c>
      <c r="Z4308" s="33">
        <v>14206</v>
      </c>
      <c r="AA4308" s="34">
        <f t="shared" si="923"/>
        <v>0.28000000000000003</v>
      </c>
      <c r="AB4308" s="33">
        <f t="shared" si="924"/>
        <v>14206</v>
      </c>
      <c r="AC4308" s="34">
        <f t="shared" si="925"/>
        <v>0.28005046963598734</v>
      </c>
      <c r="AD4308" s="145">
        <f t="shared" si="931"/>
        <v>11838.333000000001</v>
      </c>
      <c r="AE4308" s="105">
        <v>9248.3330000000005</v>
      </c>
      <c r="AF4308" s="34" t="s">
        <v>36</v>
      </c>
      <c r="AG4308" s="34" t="s">
        <v>36</v>
      </c>
      <c r="AH4308" s="34" t="s">
        <v>36</v>
      </c>
      <c r="AI4308" s="29">
        <v>0.72799999999999998</v>
      </c>
      <c r="AJ4308" s="29">
        <v>8.0000000000000002E-3</v>
      </c>
      <c r="AK4308" s="29">
        <v>0</v>
      </c>
      <c r="AL4308" s="29">
        <v>0</v>
      </c>
      <c r="AM4308" s="29" t="s">
        <v>28</v>
      </c>
      <c r="AN4308" s="44" t="s">
        <v>27</v>
      </c>
      <c r="AO4308" s="29" t="s">
        <v>28</v>
      </c>
      <c r="AP4308" s="29">
        <v>1</v>
      </c>
      <c r="AQ4308" s="29"/>
      <c r="AR4308" s="29"/>
      <c r="AS4308" s="29"/>
      <c r="AT4308" s="29"/>
      <c r="AU4308" s="144"/>
      <c r="AV4308" s="36" t="s">
        <v>28</v>
      </c>
      <c r="AW4308" s="102">
        <v>44169</v>
      </c>
      <c r="AX4308" s="129" t="s">
        <v>33</v>
      </c>
      <c r="AY4308" s="106">
        <v>100</v>
      </c>
      <c r="BD4308" t="s">
        <v>4713</v>
      </c>
      <c r="BE4308" t="e">
        <v>#N/A</v>
      </c>
      <c r="BF4308" t="s">
        <v>4749</v>
      </c>
      <c r="BH4308" t="str">
        <f t="shared" si="929"/>
        <v/>
      </c>
      <c r="BJ4308" t="str">
        <f t="shared" si="930"/>
        <v>OK</v>
      </c>
      <c r="BK4308" s="130" t="s">
        <v>5302</v>
      </c>
      <c r="BL4308" s="130" t="e">
        <v>#VALUE!</v>
      </c>
      <c r="BM4308" s="131">
        <v>0</v>
      </c>
      <c r="BN4308" s="131" t="e">
        <v>#DIV/0!</v>
      </c>
      <c r="BO4308" t="e">
        <v>#N/A</v>
      </c>
      <c r="BP4308">
        <v>0</v>
      </c>
    </row>
    <row r="4309" spans="1:68" ht="25.2" x14ac:dyDescent="0.3">
      <c r="A4309" s="1"/>
      <c r="B4309" s="47">
        <v>3948</v>
      </c>
      <c r="C4309" s="45">
        <v>1000235</v>
      </c>
      <c r="D4309" s="29"/>
      <c r="E4309" s="29"/>
      <c r="F4309" s="31" t="s">
        <v>3524</v>
      </c>
      <c r="G4309" s="29" t="s">
        <v>31</v>
      </c>
      <c r="H4309" s="29"/>
      <c r="I4309" s="148" t="s">
        <v>33</v>
      </c>
      <c r="J4309" s="147" t="s">
        <v>33</v>
      </c>
      <c r="K4309" s="148" t="e">
        <v>#N/A</v>
      </c>
      <c r="L4309" s="148" t="s">
        <v>32</v>
      </c>
      <c r="M4309" s="147">
        <v>42551</v>
      </c>
      <c r="N4309" s="29" t="str">
        <f t="shared" si="926"/>
        <v/>
      </c>
      <c r="O4309" s="29" t="str">
        <f t="shared" si="927"/>
        <v/>
      </c>
      <c r="P4309" s="29" t="str">
        <f t="shared" si="928"/>
        <v/>
      </c>
      <c r="Q4309" s="29" t="str">
        <f t="shared" si="932"/>
        <v/>
      </c>
      <c r="R4309" s="29" t="str">
        <f t="shared" si="933"/>
        <v/>
      </c>
      <c r="S4309" s="29" t="str">
        <f t="shared" si="934"/>
        <v/>
      </c>
      <c r="T4309" s="29" t="str">
        <f t="shared" si="935"/>
        <v/>
      </c>
      <c r="U4309" s="29"/>
      <c r="V4309" s="29"/>
      <c r="W4309" s="38" t="s">
        <v>3441</v>
      </c>
      <c r="X4309" s="29" t="s">
        <v>158</v>
      </c>
      <c r="Y4309" s="146">
        <v>953</v>
      </c>
      <c r="Z4309" s="33">
        <v>1219</v>
      </c>
      <c r="AA4309" s="34">
        <f t="shared" si="923"/>
        <v>0.27900000000000003</v>
      </c>
      <c r="AB4309" s="33">
        <f t="shared" si="924"/>
        <v>1219</v>
      </c>
      <c r="AC4309" s="34">
        <f t="shared" si="925"/>
        <v>0.27911761631999304</v>
      </c>
      <c r="AD4309" s="145">
        <f t="shared" si="931"/>
        <v>1015.833</v>
      </c>
      <c r="AE4309" s="105">
        <v>794.16700000000003</v>
      </c>
      <c r="AF4309" s="34" t="s">
        <v>36</v>
      </c>
      <c r="AG4309" s="34" t="s">
        <v>36</v>
      </c>
      <c r="AH4309" s="34" t="s">
        <v>36</v>
      </c>
      <c r="AI4309" s="29">
        <v>0.27600000000000002</v>
      </c>
      <c r="AJ4309" s="29">
        <v>3.6099999999999999E-3</v>
      </c>
      <c r="AK4309" s="29">
        <v>0</v>
      </c>
      <c r="AL4309" s="29">
        <v>0</v>
      </c>
      <c r="AM4309" s="29" t="s">
        <v>28</v>
      </c>
      <c r="AN4309" s="44" t="s">
        <v>27</v>
      </c>
      <c r="AO4309" s="29" t="s">
        <v>28</v>
      </c>
      <c r="AP4309" s="29">
        <v>1</v>
      </c>
      <c r="AQ4309" s="29"/>
      <c r="AR4309" s="29"/>
      <c r="AS4309" s="29"/>
      <c r="AT4309" s="29"/>
      <c r="AU4309" s="144"/>
      <c r="AV4309" s="36" t="s">
        <v>28</v>
      </c>
      <c r="AW4309" s="102">
        <v>42551</v>
      </c>
      <c r="AX4309" s="129" t="s">
        <v>33</v>
      </c>
      <c r="AY4309" s="106">
        <v>21</v>
      </c>
      <c r="BD4309" t="s">
        <v>1724</v>
      </c>
      <c r="BE4309" t="s">
        <v>4634</v>
      </c>
      <c r="BF4309" t="s">
        <v>4747</v>
      </c>
      <c r="BH4309" t="str">
        <f t="shared" si="929"/>
        <v/>
      </c>
      <c r="BJ4309" t="str">
        <f t="shared" si="930"/>
        <v>OK</v>
      </c>
      <c r="BK4309" s="130" t="s">
        <v>5302</v>
      </c>
      <c r="BL4309" s="130" t="e">
        <v>#VALUE!</v>
      </c>
      <c r="BM4309" s="131">
        <v>0</v>
      </c>
      <c r="BN4309" s="131" t="e">
        <v>#DIV/0!</v>
      </c>
      <c r="BO4309" t="e">
        <v>#N/A</v>
      </c>
      <c r="BP4309">
        <v>1</v>
      </c>
    </row>
    <row r="4310" spans="1:68" ht="25.2" x14ac:dyDescent="0.3">
      <c r="A4310" s="1"/>
      <c r="B4310" s="47">
        <v>3949</v>
      </c>
      <c r="C4310" s="45">
        <v>1118177</v>
      </c>
      <c r="D4310" s="29">
        <v>1000236</v>
      </c>
      <c r="E4310" s="29"/>
      <c r="F4310" s="31" t="s">
        <v>3525</v>
      </c>
      <c r="G4310" s="29" t="s">
        <v>47</v>
      </c>
      <c r="H4310" s="148"/>
      <c r="I4310" s="148" t="s">
        <v>33</v>
      </c>
      <c r="J4310" s="147" t="s">
        <v>33</v>
      </c>
      <c r="K4310" s="148" t="e">
        <v>#N/A</v>
      </c>
      <c r="L4310" s="148" t="s">
        <v>32</v>
      </c>
      <c r="M4310" s="147" t="s">
        <v>33</v>
      </c>
      <c r="N4310" s="29">
        <f t="shared" si="926"/>
        <v>1000236</v>
      </c>
      <c r="O4310" s="29" t="str">
        <f t="shared" si="927"/>
        <v/>
      </c>
      <c r="P4310" s="29" t="str">
        <f t="shared" si="928"/>
        <v/>
      </c>
      <c r="Q4310" s="29" t="str">
        <f t="shared" si="932"/>
        <v/>
      </c>
      <c r="R4310" s="29" t="str">
        <f t="shared" si="933"/>
        <v/>
      </c>
      <c r="S4310" s="29" t="str">
        <f t="shared" si="934"/>
        <v/>
      </c>
      <c r="T4310" s="29" t="str">
        <f t="shared" si="935"/>
        <v/>
      </c>
      <c r="U4310" s="29"/>
      <c r="V4310" s="29"/>
      <c r="W4310" s="38" t="s">
        <v>3441</v>
      </c>
      <c r="X4310" s="29" t="s">
        <v>158</v>
      </c>
      <c r="Y4310" s="146">
        <v>1322</v>
      </c>
      <c r="Z4310" s="33">
        <v>1692</v>
      </c>
      <c r="AA4310" s="34">
        <f t="shared" si="923"/>
        <v>0.28000000000000003</v>
      </c>
      <c r="AB4310" s="33">
        <f t="shared" si="924"/>
        <v>1692</v>
      </c>
      <c r="AC4310" s="34">
        <f t="shared" si="925"/>
        <v>0.27987858400042853</v>
      </c>
      <c r="AD4310" s="145">
        <f t="shared" si="931"/>
        <v>1410</v>
      </c>
      <c r="AE4310" s="105">
        <v>1101.6669999999999</v>
      </c>
      <c r="AF4310" s="34" t="s">
        <v>36</v>
      </c>
      <c r="AG4310" s="34" t="s">
        <v>36</v>
      </c>
      <c r="AH4310" s="34" t="s">
        <v>36</v>
      </c>
      <c r="AI4310" s="29">
        <v>0.90700000000000003</v>
      </c>
      <c r="AJ4310" s="29">
        <v>5.0899999999999999E-3</v>
      </c>
      <c r="AK4310" s="29">
        <v>0</v>
      </c>
      <c r="AL4310" s="29">
        <v>0</v>
      </c>
      <c r="AM4310" s="29" t="s">
        <v>28</v>
      </c>
      <c r="AN4310" s="44" t="s">
        <v>27</v>
      </c>
      <c r="AO4310" s="29" t="s">
        <v>28</v>
      </c>
      <c r="AP4310" s="29">
        <v>1</v>
      </c>
      <c r="AQ4310" s="29"/>
      <c r="AR4310" s="29"/>
      <c r="AS4310" s="29"/>
      <c r="AT4310" s="29"/>
      <c r="AU4310" s="144"/>
      <c r="AV4310" s="36" t="s">
        <v>33</v>
      </c>
      <c r="AW4310" s="102">
        <v>44123</v>
      </c>
      <c r="AX4310" s="129" t="s">
        <v>33</v>
      </c>
      <c r="AY4310" s="106">
        <v>1040</v>
      </c>
      <c r="BD4310" t="s">
        <v>1724</v>
      </c>
      <c r="BE4310" t="s">
        <v>4634</v>
      </c>
      <c r="BF4310" t="s">
        <v>4747</v>
      </c>
      <c r="BH4310" t="str">
        <f t="shared" si="929"/>
        <v/>
      </c>
      <c r="BJ4310" t="str">
        <f t="shared" si="930"/>
        <v>OK</v>
      </c>
      <c r="BK4310" s="130" t="s">
        <v>5302</v>
      </c>
      <c r="BL4310" s="130" t="e">
        <v>#VALUE!</v>
      </c>
      <c r="BM4310" s="131">
        <v>1454</v>
      </c>
      <c r="BN4310" s="131">
        <v>1.1636863823933976</v>
      </c>
      <c r="BO4310" t="e">
        <v>#N/A</v>
      </c>
      <c r="BP4310">
        <v>237</v>
      </c>
    </row>
    <row r="4311" spans="1:68" ht="25.2" x14ac:dyDescent="0.3">
      <c r="A4311" s="1"/>
      <c r="B4311" s="47">
        <v>3950</v>
      </c>
      <c r="C4311" s="45">
        <v>1118178</v>
      </c>
      <c r="D4311" s="29">
        <v>1092187</v>
      </c>
      <c r="E4311" s="29"/>
      <c r="F4311" s="31" t="s">
        <v>3526</v>
      </c>
      <c r="G4311" s="29" t="s">
        <v>92</v>
      </c>
      <c r="H4311" s="70" t="s">
        <v>4779</v>
      </c>
      <c r="I4311" s="148" t="s">
        <v>33</v>
      </c>
      <c r="J4311" s="147" t="s">
        <v>33</v>
      </c>
      <c r="K4311" s="148" t="e">
        <v>#N/A</v>
      </c>
      <c r="L4311" s="148" t="s">
        <v>32</v>
      </c>
      <c r="M4311" s="147" t="s">
        <v>33</v>
      </c>
      <c r="N4311" s="29">
        <f t="shared" si="926"/>
        <v>1092187</v>
      </c>
      <c r="O4311" s="29" t="str">
        <f t="shared" si="927"/>
        <v/>
      </c>
      <c r="P4311" s="29" t="str">
        <f t="shared" si="928"/>
        <v/>
      </c>
      <c r="Q4311" s="29" t="str">
        <f t="shared" si="932"/>
        <v/>
      </c>
      <c r="R4311" s="29" t="str">
        <f t="shared" si="933"/>
        <v/>
      </c>
      <c r="S4311" s="29" t="str">
        <f t="shared" si="934"/>
        <v/>
      </c>
      <c r="T4311" s="29" t="str">
        <f t="shared" si="935"/>
        <v/>
      </c>
      <c r="U4311" s="29"/>
      <c r="V4311" s="29"/>
      <c r="W4311" s="38" t="s">
        <v>3441</v>
      </c>
      <c r="X4311" s="29" t="s">
        <v>158</v>
      </c>
      <c r="Y4311" s="146">
        <v>1322</v>
      </c>
      <c r="Z4311" s="33">
        <v>1692</v>
      </c>
      <c r="AA4311" s="34">
        <f t="shared" si="923"/>
        <v>0.28000000000000003</v>
      </c>
      <c r="AB4311" s="33">
        <f t="shared" si="924"/>
        <v>1692</v>
      </c>
      <c r="AC4311" s="34">
        <f t="shared" si="925"/>
        <v>0.27987858400042853</v>
      </c>
      <c r="AD4311" s="145">
        <f t="shared" si="931"/>
        <v>1410</v>
      </c>
      <c r="AE4311" s="105">
        <v>1101.6669999999999</v>
      </c>
      <c r="AF4311" s="34" t="s">
        <v>36</v>
      </c>
      <c r="AG4311" s="34" t="s">
        <v>36</v>
      </c>
      <c r="AH4311" s="34" t="s">
        <v>36</v>
      </c>
      <c r="AI4311" s="29">
        <v>0.86199999999999999</v>
      </c>
      <c r="AJ4311" s="29">
        <v>5.0899999999999999E-3</v>
      </c>
      <c r="AK4311" s="29">
        <v>24</v>
      </c>
      <c r="AL4311" s="29">
        <v>0</v>
      </c>
      <c r="AM4311" s="29" t="s">
        <v>28</v>
      </c>
      <c r="AN4311" s="44" t="s">
        <v>28</v>
      </c>
      <c r="AO4311" s="29" t="s">
        <v>28</v>
      </c>
      <c r="AP4311" s="29">
        <v>1</v>
      </c>
      <c r="AQ4311" s="29"/>
      <c r="AR4311" s="29"/>
      <c r="AS4311" s="29"/>
      <c r="AT4311" s="29"/>
      <c r="AU4311" s="144"/>
      <c r="AV4311" s="36" t="s">
        <v>33</v>
      </c>
      <c r="AW4311" s="102">
        <v>44123</v>
      </c>
      <c r="AX4311" s="129" t="s">
        <v>33</v>
      </c>
      <c r="AY4311" s="106">
        <v>3112</v>
      </c>
      <c r="BD4311" t="s">
        <v>1724</v>
      </c>
      <c r="BE4311" t="s">
        <v>4633</v>
      </c>
      <c r="BF4311" t="s">
        <v>4747</v>
      </c>
      <c r="BH4311" t="str">
        <f t="shared" si="929"/>
        <v>AV</v>
      </c>
      <c r="BJ4311" t="str">
        <f t="shared" si="930"/>
        <v>OK</v>
      </c>
      <c r="BK4311" s="130">
        <v>1692</v>
      </c>
      <c r="BL4311" s="130" t="s">
        <v>37</v>
      </c>
      <c r="BM4311" s="131">
        <v>1454</v>
      </c>
      <c r="BN4311" s="131">
        <v>1.1636863823933976</v>
      </c>
      <c r="BO4311" t="e">
        <v>#N/A</v>
      </c>
      <c r="BP4311">
        <v>186</v>
      </c>
    </row>
    <row r="4312" spans="1:68" ht="25.2" x14ac:dyDescent="0.3">
      <c r="A4312" s="1"/>
      <c r="B4312" s="47">
        <v>3951</v>
      </c>
      <c r="C4312" s="45">
        <v>1000236</v>
      </c>
      <c r="D4312" s="29"/>
      <c r="E4312" s="29"/>
      <c r="F4312" s="39" t="s">
        <v>3527</v>
      </c>
      <c r="G4312" s="29" t="s">
        <v>61</v>
      </c>
      <c r="H4312" s="70" t="s">
        <v>59</v>
      </c>
      <c r="I4312" s="148" t="s">
        <v>33</v>
      </c>
      <c r="J4312" s="147" t="s">
        <v>33</v>
      </c>
      <c r="K4312" s="148" t="e">
        <v>#N/A</v>
      </c>
      <c r="L4312" s="148" t="s">
        <v>4030</v>
      </c>
      <c r="M4312" s="147">
        <v>42551</v>
      </c>
      <c r="N4312" s="29" t="str">
        <f t="shared" si="926"/>
        <v/>
      </c>
      <c r="O4312" s="29" t="str">
        <f t="shared" si="927"/>
        <v/>
      </c>
      <c r="P4312" s="29" t="str">
        <f t="shared" si="928"/>
        <v/>
      </c>
      <c r="Q4312" s="29" t="str">
        <f t="shared" si="932"/>
        <v/>
      </c>
      <c r="R4312" s="29" t="str">
        <f t="shared" si="933"/>
        <v/>
      </c>
      <c r="S4312" s="29" t="str">
        <f t="shared" si="934"/>
        <v/>
      </c>
      <c r="T4312" s="29" t="str">
        <f t="shared" si="935"/>
        <v/>
      </c>
      <c r="U4312" s="29">
        <v>1118177</v>
      </c>
      <c r="V4312" s="29"/>
      <c r="W4312" s="38" t="s">
        <v>3441</v>
      </c>
      <c r="X4312" s="29" t="s">
        <v>158</v>
      </c>
      <c r="Y4312" s="146">
        <v>1322</v>
      </c>
      <c r="Z4312" s="33">
        <v>1454</v>
      </c>
      <c r="AA4312" s="34">
        <f t="shared" si="923"/>
        <v>0.1</v>
      </c>
      <c r="AB4312" s="33">
        <f t="shared" si="924"/>
        <v>1454</v>
      </c>
      <c r="AC4312" s="34">
        <f t="shared" si="925"/>
        <v>9.9848683858189458E-2</v>
      </c>
      <c r="AD4312" s="145">
        <f t="shared" si="931"/>
        <v>1211.6669999999999</v>
      </c>
      <c r="AE4312" s="105">
        <v>1101.6669999999999</v>
      </c>
      <c r="AF4312" s="34" t="s">
        <v>70</v>
      </c>
      <c r="AG4312" s="34" t="s">
        <v>73</v>
      </c>
      <c r="AH4312" s="34" t="s">
        <v>73</v>
      </c>
      <c r="AI4312" s="29">
        <v>0.67300000000000004</v>
      </c>
      <c r="AJ4312" s="29">
        <v>1.0829999999999999E-2</v>
      </c>
      <c r="AK4312" s="29">
        <v>0</v>
      </c>
      <c r="AL4312" s="29">
        <v>0</v>
      </c>
      <c r="AM4312" s="29" t="s">
        <v>27</v>
      </c>
      <c r="AN4312" s="44" t="s">
        <v>27</v>
      </c>
      <c r="AO4312" s="29" t="s">
        <v>27</v>
      </c>
      <c r="AP4312" s="29">
        <v>1</v>
      </c>
      <c r="AQ4312" s="29"/>
      <c r="AR4312" s="29"/>
      <c r="AS4312" s="29"/>
      <c r="AT4312" s="29"/>
      <c r="AU4312" s="144"/>
      <c r="AV4312" s="36" t="s">
        <v>28</v>
      </c>
      <c r="AW4312" s="102">
        <v>42551</v>
      </c>
      <c r="AX4312" s="129" t="s">
        <v>33</v>
      </c>
      <c r="AY4312" s="106">
        <v>1542</v>
      </c>
      <c r="BD4312" t="s">
        <v>1724</v>
      </c>
      <c r="BE4312" t="s">
        <v>4351</v>
      </c>
      <c r="BF4312" t="s">
        <v>4747</v>
      </c>
      <c r="BH4312" t="str">
        <f t="shared" si="929"/>
        <v/>
      </c>
      <c r="BJ4312" t="str">
        <f t="shared" si="930"/>
        <v>OK</v>
      </c>
      <c r="BK4312" s="130" t="s">
        <v>5302</v>
      </c>
      <c r="BL4312" s="130" t="e">
        <v>#VALUE!</v>
      </c>
      <c r="BM4312" s="131">
        <v>0</v>
      </c>
      <c r="BN4312" s="131" t="e">
        <v>#DIV/0!</v>
      </c>
      <c r="BO4312" t="e">
        <v>#N/A</v>
      </c>
      <c r="BP4312">
        <v>0</v>
      </c>
    </row>
    <row r="4313" spans="1:68" ht="25.2" x14ac:dyDescent="0.3">
      <c r="A4313" s="1"/>
      <c r="B4313" s="47">
        <v>3952</v>
      </c>
      <c r="C4313" s="45">
        <v>1092187</v>
      </c>
      <c r="D4313" s="29"/>
      <c r="E4313" s="29"/>
      <c r="F4313" s="39" t="s">
        <v>3528</v>
      </c>
      <c r="G4313" s="29" t="s">
        <v>61</v>
      </c>
      <c r="H4313" s="70" t="s">
        <v>59</v>
      </c>
      <c r="I4313" s="148" t="s">
        <v>33</v>
      </c>
      <c r="J4313" s="147" t="s">
        <v>33</v>
      </c>
      <c r="K4313" s="148" t="e">
        <v>#N/A</v>
      </c>
      <c r="L4313" s="148" t="s">
        <v>4031</v>
      </c>
      <c r="M4313" s="147" t="s">
        <v>33</v>
      </c>
      <c r="N4313" s="29" t="str">
        <f t="shared" si="926"/>
        <v/>
      </c>
      <c r="O4313" s="29" t="str">
        <f t="shared" si="927"/>
        <v/>
      </c>
      <c r="P4313" s="29" t="str">
        <f t="shared" si="928"/>
        <v/>
      </c>
      <c r="Q4313" s="29" t="str">
        <f t="shared" si="932"/>
        <v/>
      </c>
      <c r="R4313" s="29" t="str">
        <f t="shared" si="933"/>
        <v/>
      </c>
      <c r="S4313" s="29" t="str">
        <f t="shared" si="934"/>
        <v/>
      </c>
      <c r="T4313" s="29" t="str">
        <f t="shared" si="935"/>
        <v/>
      </c>
      <c r="U4313" s="29">
        <v>1118178</v>
      </c>
      <c r="V4313" s="29"/>
      <c r="W4313" s="55" t="s">
        <v>3441</v>
      </c>
      <c r="X4313" s="29" t="s">
        <v>158</v>
      </c>
      <c r="Y4313" s="146">
        <v>1322</v>
      </c>
      <c r="Z4313" s="33">
        <v>1454</v>
      </c>
      <c r="AA4313" s="34">
        <f t="shared" si="923"/>
        <v>0.1</v>
      </c>
      <c r="AB4313" s="33">
        <f t="shared" si="924"/>
        <v>1454</v>
      </c>
      <c r="AC4313" s="34">
        <f t="shared" si="925"/>
        <v>9.9848683858189458E-2</v>
      </c>
      <c r="AD4313" s="145">
        <f t="shared" si="931"/>
        <v>1211.6669999999999</v>
      </c>
      <c r="AE4313" s="105">
        <v>1101.6669999999999</v>
      </c>
      <c r="AF4313" s="34" t="s">
        <v>70</v>
      </c>
      <c r="AG4313" s="34" t="s">
        <v>73</v>
      </c>
      <c r="AH4313" s="34" t="s">
        <v>73</v>
      </c>
      <c r="AI4313" s="29">
        <v>0.67300000000000004</v>
      </c>
      <c r="AJ4313" s="29">
        <v>1.0829999999999999E-2</v>
      </c>
      <c r="AK4313" s="29">
        <v>0</v>
      </c>
      <c r="AL4313" s="29">
        <v>0</v>
      </c>
      <c r="AM4313" s="29" t="s">
        <v>27</v>
      </c>
      <c r="AN4313" s="44" t="s">
        <v>27</v>
      </c>
      <c r="AO4313" s="29" t="s">
        <v>27</v>
      </c>
      <c r="AP4313" s="29">
        <v>1</v>
      </c>
      <c r="AQ4313" s="29"/>
      <c r="AR4313" s="29"/>
      <c r="AS4313" s="29"/>
      <c r="AT4313" s="29"/>
      <c r="AU4313" s="144"/>
      <c r="AV4313" s="36" t="s">
        <v>28</v>
      </c>
      <c r="AW4313" s="102">
        <v>43214</v>
      </c>
      <c r="AX4313" s="129" t="s">
        <v>33</v>
      </c>
      <c r="AY4313" s="106">
        <v>3518</v>
      </c>
      <c r="BD4313" t="s">
        <v>1724</v>
      </c>
      <c r="BE4313" t="e">
        <v>#N/A</v>
      </c>
      <c r="BF4313" t="s">
        <v>4747</v>
      </c>
      <c r="BH4313" t="str">
        <f t="shared" si="929"/>
        <v/>
      </c>
      <c r="BJ4313" t="str">
        <f t="shared" si="930"/>
        <v>OK</v>
      </c>
      <c r="BK4313" s="130" t="s">
        <v>5302</v>
      </c>
      <c r="BL4313" s="130" t="e">
        <v>#VALUE!</v>
      </c>
      <c r="BM4313" s="131">
        <v>0</v>
      </c>
      <c r="BN4313" s="131" t="e">
        <v>#DIV/0!</v>
      </c>
      <c r="BO4313" t="e">
        <v>#N/A</v>
      </c>
      <c r="BP4313">
        <v>0</v>
      </c>
    </row>
    <row r="4314" spans="1:68" ht="25.2" x14ac:dyDescent="0.3">
      <c r="A4314" s="1"/>
      <c r="B4314" s="47">
        <v>3953</v>
      </c>
      <c r="C4314" s="45">
        <v>1087225</v>
      </c>
      <c r="D4314" s="29"/>
      <c r="E4314" s="29"/>
      <c r="F4314" s="31" t="s">
        <v>3529</v>
      </c>
      <c r="G4314" s="37" t="s">
        <v>31</v>
      </c>
      <c r="H4314" s="70" t="s">
        <v>4779</v>
      </c>
      <c r="I4314" s="148" t="s">
        <v>33</v>
      </c>
      <c r="J4314" s="147" t="s">
        <v>33</v>
      </c>
      <c r="K4314" s="148" t="e">
        <v>#N/A</v>
      </c>
      <c r="L4314" s="148" t="s">
        <v>32</v>
      </c>
      <c r="M4314" s="147">
        <v>42884</v>
      </c>
      <c r="N4314" s="29" t="str">
        <f t="shared" si="926"/>
        <v/>
      </c>
      <c r="O4314" s="29" t="str">
        <f t="shared" si="927"/>
        <v/>
      </c>
      <c r="P4314" s="29" t="str">
        <f t="shared" si="928"/>
        <v/>
      </c>
      <c r="Q4314" s="29" t="str">
        <f t="shared" si="932"/>
        <v/>
      </c>
      <c r="R4314" s="29" t="str">
        <f t="shared" si="933"/>
        <v/>
      </c>
      <c r="S4314" s="29" t="str">
        <f t="shared" si="934"/>
        <v/>
      </c>
      <c r="T4314" s="29" t="str">
        <f t="shared" si="935"/>
        <v/>
      </c>
      <c r="U4314" s="29"/>
      <c r="V4314" s="29"/>
      <c r="W4314" s="30" t="s">
        <v>3441</v>
      </c>
      <c r="X4314" s="37" t="s">
        <v>158</v>
      </c>
      <c r="Y4314" s="146">
        <v>2953</v>
      </c>
      <c r="Z4314" s="33">
        <v>3779</v>
      </c>
      <c r="AA4314" s="34">
        <f t="shared" si="923"/>
        <v>0.28000000000000003</v>
      </c>
      <c r="AB4314" s="33">
        <f t="shared" si="924"/>
        <v>3779</v>
      </c>
      <c r="AC4314" s="34">
        <f t="shared" si="925"/>
        <v>0.27971585231504936</v>
      </c>
      <c r="AD4314" s="145">
        <f t="shared" si="931"/>
        <v>3149.1669999999999</v>
      </c>
      <c r="AE4314" s="105">
        <v>2460.8330000000001</v>
      </c>
      <c r="AF4314" s="34" t="s">
        <v>36</v>
      </c>
      <c r="AG4314" s="34" t="s">
        <v>36</v>
      </c>
      <c r="AH4314" s="34" t="s">
        <v>36</v>
      </c>
      <c r="AI4314" s="29">
        <v>1.1339999999999999</v>
      </c>
      <c r="AJ4314" s="29">
        <v>2.35E-2</v>
      </c>
      <c r="AK4314" s="29">
        <v>49</v>
      </c>
      <c r="AL4314" s="29">
        <v>0</v>
      </c>
      <c r="AM4314" s="29" t="s">
        <v>28</v>
      </c>
      <c r="AN4314" s="158" t="s">
        <v>28</v>
      </c>
      <c r="AO4314" s="29" t="s">
        <v>28</v>
      </c>
      <c r="AP4314" s="29">
        <v>1</v>
      </c>
      <c r="AQ4314" s="29"/>
      <c r="AR4314" s="29"/>
      <c r="AS4314" s="29"/>
      <c r="AT4314" s="29"/>
      <c r="AU4314" s="144"/>
      <c r="AV4314" s="36" t="s">
        <v>28</v>
      </c>
      <c r="AW4314" s="102">
        <v>42879</v>
      </c>
      <c r="AX4314" s="129" t="s">
        <v>33</v>
      </c>
      <c r="AY4314" s="106">
        <v>635</v>
      </c>
      <c r="BD4314" t="s">
        <v>1724</v>
      </c>
      <c r="BE4314" t="s">
        <v>4633</v>
      </c>
      <c r="BF4314" t="s">
        <v>4747</v>
      </c>
      <c r="BH4314" t="str">
        <f t="shared" si="929"/>
        <v>AV</v>
      </c>
      <c r="BJ4314" t="str">
        <f t="shared" si="930"/>
        <v>OK</v>
      </c>
      <c r="BK4314" s="130">
        <v>3779</v>
      </c>
      <c r="BL4314" s="130" t="s">
        <v>37</v>
      </c>
      <c r="BM4314" s="131">
        <v>0</v>
      </c>
      <c r="BN4314" s="131" t="e">
        <v>#DIV/0!</v>
      </c>
      <c r="BO4314">
        <v>3779</v>
      </c>
      <c r="BP4314">
        <v>20</v>
      </c>
    </row>
    <row r="4315" spans="1:68" ht="25.2" x14ac:dyDescent="0.3">
      <c r="A4315" s="1"/>
      <c r="B4315" s="47">
        <v>3954</v>
      </c>
      <c r="C4315" s="45">
        <v>1105772</v>
      </c>
      <c r="D4315" s="29"/>
      <c r="E4315" s="29"/>
      <c r="F4315" s="39" t="s">
        <v>3530</v>
      </c>
      <c r="G4315" s="29" t="s">
        <v>42</v>
      </c>
      <c r="H4315" s="70" t="s">
        <v>4779</v>
      </c>
      <c r="I4315" s="148" t="s">
        <v>33</v>
      </c>
      <c r="J4315" s="147" t="s">
        <v>33</v>
      </c>
      <c r="K4315" s="148" t="e">
        <v>#N/A</v>
      </c>
      <c r="L4315" s="148" t="s">
        <v>32</v>
      </c>
      <c r="M4315" s="147" t="s">
        <v>33</v>
      </c>
      <c r="N4315" s="29" t="str">
        <f t="shared" si="926"/>
        <v/>
      </c>
      <c r="O4315" s="29" t="str">
        <f t="shared" si="927"/>
        <v/>
      </c>
      <c r="P4315" s="29" t="str">
        <f t="shared" si="928"/>
        <v/>
      </c>
      <c r="Q4315" s="29" t="str">
        <f t="shared" si="932"/>
        <v/>
      </c>
      <c r="R4315" s="29" t="str">
        <f t="shared" si="933"/>
        <v/>
      </c>
      <c r="S4315" s="29" t="str">
        <f t="shared" si="934"/>
        <v/>
      </c>
      <c r="T4315" s="29" t="str">
        <f t="shared" si="935"/>
        <v/>
      </c>
      <c r="U4315" s="29"/>
      <c r="V4315" s="29"/>
      <c r="W4315" s="30" t="s">
        <v>3441</v>
      </c>
      <c r="X4315" s="37" t="s">
        <v>158</v>
      </c>
      <c r="Y4315" s="146">
        <v>931</v>
      </c>
      <c r="Z4315" s="33">
        <v>1192</v>
      </c>
      <c r="AA4315" s="34">
        <f t="shared" si="923"/>
        <v>0.28000000000000003</v>
      </c>
      <c r="AB4315" s="33">
        <f t="shared" si="924"/>
        <v>1192</v>
      </c>
      <c r="AC4315" s="34">
        <f t="shared" si="925"/>
        <v>0.28034383688242187</v>
      </c>
      <c r="AD4315" s="145">
        <f t="shared" si="931"/>
        <v>993.33299999999997</v>
      </c>
      <c r="AE4315" s="105">
        <v>775.83299999999997</v>
      </c>
      <c r="AF4315" s="34" t="s">
        <v>36</v>
      </c>
      <c r="AG4315" s="34" t="s">
        <v>36</v>
      </c>
      <c r="AH4315" s="34" t="s">
        <v>36</v>
      </c>
      <c r="AI4315" s="29">
        <v>0.31</v>
      </c>
      <c r="AJ4315" s="29">
        <v>3.6099999999999999E-3</v>
      </c>
      <c r="AK4315" s="29">
        <v>11</v>
      </c>
      <c r="AL4315" s="29">
        <v>0</v>
      </c>
      <c r="AM4315" s="29" t="s">
        <v>28</v>
      </c>
      <c r="AN4315" s="158" t="s">
        <v>28</v>
      </c>
      <c r="AO4315" s="29" t="s">
        <v>28</v>
      </c>
      <c r="AP4315" s="29">
        <v>1</v>
      </c>
      <c r="AQ4315" s="29"/>
      <c r="AR4315" s="29"/>
      <c r="AS4315" s="29"/>
      <c r="AT4315" s="29"/>
      <c r="AU4315" s="144"/>
      <c r="AV4315" s="36" t="s">
        <v>28</v>
      </c>
      <c r="AW4315" s="102">
        <v>43894</v>
      </c>
      <c r="AX4315" s="129" t="s">
        <v>33</v>
      </c>
      <c r="AY4315" s="106">
        <v>71</v>
      </c>
      <c r="BD4315" t="s">
        <v>1724</v>
      </c>
      <c r="BE4315" t="s">
        <v>4633</v>
      </c>
      <c r="BF4315" t="s">
        <v>4747</v>
      </c>
      <c r="BH4315" t="str">
        <f t="shared" si="929"/>
        <v>AV</v>
      </c>
      <c r="BJ4315" t="str">
        <f t="shared" si="930"/>
        <v>OK</v>
      </c>
      <c r="BK4315" s="130">
        <v>1192</v>
      </c>
      <c r="BL4315" s="130" t="s">
        <v>37</v>
      </c>
      <c r="BM4315" s="131">
        <v>0</v>
      </c>
      <c r="BN4315" s="131" t="e">
        <v>#DIV/0!</v>
      </c>
      <c r="BO4315">
        <v>1192</v>
      </c>
      <c r="BP4315">
        <v>9</v>
      </c>
    </row>
    <row r="4316" spans="1:68" ht="25.2" x14ac:dyDescent="0.3">
      <c r="A4316" s="1"/>
      <c r="B4316" s="47">
        <v>3955</v>
      </c>
      <c r="C4316" s="45">
        <v>1105793</v>
      </c>
      <c r="D4316" s="29"/>
      <c r="E4316" s="29"/>
      <c r="F4316" s="31" t="s">
        <v>3531</v>
      </c>
      <c r="G4316" s="37" t="s">
        <v>42</v>
      </c>
      <c r="H4316" s="70" t="s">
        <v>4779</v>
      </c>
      <c r="I4316" s="148" t="s">
        <v>33</v>
      </c>
      <c r="J4316" s="147" t="s">
        <v>33</v>
      </c>
      <c r="K4316" s="148" t="e">
        <v>#N/A</v>
      </c>
      <c r="L4316" s="148" t="s">
        <v>32</v>
      </c>
      <c r="M4316" s="147" t="s">
        <v>33</v>
      </c>
      <c r="N4316" s="29" t="str">
        <f t="shared" si="926"/>
        <v/>
      </c>
      <c r="O4316" s="29" t="str">
        <f t="shared" si="927"/>
        <v/>
      </c>
      <c r="P4316" s="29" t="str">
        <f t="shared" si="928"/>
        <v/>
      </c>
      <c r="Q4316" s="29" t="str">
        <f t="shared" si="932"/>
        <v/>
      </c>
      <c r="R4316" s="29" t="str">
        <f t="shared" si="933"/>
        <v/>
      </c>
      <c r="S4316" s="29" t="str">
        <f t="shared" si="934"/>
        <v/>
      </c>
      <c r="T4316" s="29" t="str">
        <f t="shared" si="935"/>
        <v/>
      </c>
      <c r="U4316" s="29"/>
      <c r="V4316" s="29"/>
      <c r="W4316" s="30" t="s">
        <v>3441</v>
      </c>
      <c r="X4316" s="37" t="s">
        <v>158</v>
      </c>
      <c r="Y4316" s="146">
        <v>123.39</v>
      </c>
      <c r="Z4316" s="33">
        <v>157.94</v>
      </c>
      <c r="AA4316" s="34">
        <f t="shared" si="923"/>
        <v>0.28000000000000003</v>
      </c>
      <c r="AB4316" s="33">
        <f t="shared" si="924"/>
        <v>157.94</v>
      </c>
      <c r="AC4316" s="34">
        <f t="shared" si="925"/>
        <v>0.28000972526136625</v>
      </c>
      <c r="AD4316" s="145">
        <f t="shared" si="931"/>
        <v>131.61699999999999</v>
      </c>
      <c r="AE4316" s="105">
        <v>102.825</v>
      </c>
      <c r="AF4316" s="34" t="s">
        <v>36</v>
      </c>
      <c r="AG4316" s="34" t="s">
        <v>36</v>
      </c>
      <c r="AH4316" s="34" t="s">
        <v>36</v>
      </c>
      <c r="AI4316" s="29">
        <v>7.4999999999999997E-2</v>
      </c>
      <c r="AJ4316" s="29">
        <v>3.8000000000000002E-4</v>
      </c>
      <c r="AK4316" s="29">
        <v>114</v>
      </c>
      <c r="AL4316" s="29">
        <v>0</v>
      </c>
      <c r="AM4316" s="29" t="s">
        <v>28</v>
      </c>
      <c r="AN4316" s="158" t="s">
        <v>28</v>
      </c>
      <c r="AO4316" s="29" t="s">
        <v>28</v>
      </c>
      <c r="AP4316" s="29">
        <v>1</v>
      </c>
      <c r="AQ4316" s="29"/>
      <c r="AR4316" s="29"/>
      <c r="AS4316" s="29"/>
      <c r="AT4316" s="29"/>
      <c r="AU4316" s="144"/>
      <c r="AV4316" s="36" t="s">
        <v>28</v>
      </c>
      <c r="AW4316" s="102">
        <v>43894</v>
      </c>
      <c r="AX4316" s="129" t="s">
        <v>33</v>
      </c>
      <c r="AY4316" s="106">
        <v>5173</v>
      </c>
      <c r="BD4316" t="s">
        <v>1724</v>
      </c>
      <c r="BE4316" t="s">
        <v>4633</v>
      </c>
      <c r="BF4316" t="s">
        <v>4747</v>
      </c>
      <c r="BH4316" t="str">
        <f t="shared" si="929"/>
        <v>AV</v>
      </c>
      <c r="BJ4316" t="str">
        <f t="shared" si="930"/>
        <v>OK</v>
      </c>
      <c r="BK4316" s="130">
        <v>157.94</v>
      </c>
      <c r="BL4316" s="130" t="s">
        <v>37</v>
      </c>
      <c r="BM4316" s="131">
        <v>0</v>
      </c>
      <c r="BN4316" s="131" t="e">
        <v>#DIV/0!</v>
      </c>
      <c r="BO4316">
        <v>157.94</v>
      </c>
      <c r="BP4316">
        <v>285</v>
      </c>
    </row>
    <row r="4317" spans="1:68" x14ac:dyDescent="0.3">
      <c r="A4317" s="1"/>
      <c r="B4317" s="47">
        <v>3956</v>
      </c>
      <c r="C4317" s="45">
        <v>1104793</v>
      </c>
      <c r="D4317" s="29"/>
      <c r="E4317" s="29"/>
      <c r="F4317" s="31" t="s">
        <v>3532</v>
      </c>
      <c r="G4317" s="37" t="s">
        <v>31</v>
      </c>
      <c r="H4317" s="148"/>
      <c r="I4317" s="148" t="s">
        <v>33</v>
      </c>
      <c r="J4317" s="147" t="s">
        <v>33</v>
      </c>
      <c r="K4317" s="148" t="e">
        <v>#N/A</v>
      </c>
      <c r="L4317" s="148" t="s">
        <v>32</v>
      </c>
      <c r="M4317" s="147" t="s">
        <v>33</v>
      </c>
      <c r="N4317" s="29" t="str">
        <f t="shared" si="926"/>
        <v/>
      </c>
      <c r="O4317" s="29" t="str">
        <f t="shared" si="927"/>
        <v/>
      </c>
      <c r="P4317" s="29" t="str">
        <f t="shared" si="928"/>
        <v/>
      </c>
      <c r="Q4317" s="29" t="str">
        <f t="shared" si="932"/>
        <v/>
      </c>
      <c r="R4317" s="29" t="str">
        <f t="shared" si="933"/>
        <v/>
      </c>
      <c r="S4317" s="29" t="str">
        <f t="shared" si="934"/>
        <v/>
      </c>
      <c r="T4317" s="29" t="str">
        <f t="shared" si="935"/>
        <v/>
      </c>
      <c r="U4317" s="29"/>
      <c r="V4317" s="29"/>
      <c r="W4317" s="30" t="s">
        <v>3441</v>
      </c>
      <c r="X4317" s="37" t="s">
        <v>158</v>
      </c>
      <c r="Y4317" s="146">
        <v>289.62</v>
      </c>
      <c r="Z4317" s="33">
        <v>370.71</v>
      </c>
      <c r="AA4317" s="34">
        <f t="shared" si="923"/>
        <v>0.28000000000000003</v>
      </c>
      <c r="AB4317" s="33">
        <f t="shared" si="924"/>
        <v>370.71</v>
      </c>
      <c r="AC4317" s="34">
        <f t="shared" si="925"/>
        <v>0.27998756991920454</v>
      </c>
      <c r="AD4317" s="145">
        <f t="shared" si="931"/>
        <v>308.92500000000001</v>
      </c>
      <c r="AE4317" s="105">
        <v>241.35</v>
      </c>
      <c r="AF4317" s="34" t="s">
        <v>36</v>
      </c>
      <c r="AG4317" s="34" t="s">
        <v>36</v>
      </c>
      <c r="AH4317" s="34" t="s">
        <v>36</v>
      </c>
      <c r="AI4317" s="29">
        <v>7.5999999999999998E-2</v>
      </c>
      <c r="AJ4317" s="29">
        <v>8.9999999999999998E-4</v>
      </c>
      <c r="AK4317" s="29">
        <v>0</v>
      </c>
      <c r="AL4317" s="29">
        <v>0</v>
      </c>
      <c r="AM4317" s="29" t="s">
        <v>28</v>
      </c>
      <c r="AN4317" s="44" t="s">
        <v>27</v>
      </c>
      <c r="AO4317" s="29" t="s">
        <v>28</v>
      </c>
      <c r="AP4317" s="29">
        <v>1</v>
      </c>
      <c r="AQ4317" s="29"/>
      <c r="AR4317" s="29"/>
      <c r="AS4317" s="29"/>
      <c r="AT4317" s="29"/>
      <c r="AU4317" s="144"/>
      <c r="AV4317" s="36" t="s">
        <v>28</v>
      </c>
      <c r="AW4317" s="102">
        <v>43894</v>
      </c>
      <c r="AX4317" s="129" t="s">
        <v>33</v>
      </c>
      <c r="AY4317" s="106">
        <v>2</v>
      </c>
      <c r="BD4317" t="s">
        <v>1724</v>
      </c>
      <c r="BE4317" t="s">
        <v>4633</v>
      </c>
      <c r="BF4317" t="s">
        <v>4747</v>
      </c>
      <c r="BH4317" t="str">
        <f t="shared" si="929"/>
        <v/>
      </c>
      <c r="BJ4317" t="str">
        <f t="shared" si="930"/>
        <v>OK</v>
      </c>
      <c r="BK4317" s="130" t="s">
        <v>5302</v>
      </c>
      <c r="BL4317" s="130" t="e">
        <v>#VALUE!</v>
      </c>
      <c r="BM4317" s="131">
        <v>0</v>
      </c>
      <c r="BN4317" s="131" t="e">
        <v>#DIV/0!</v>
      </c>
      <c r="BO4317" t="e">
        <v>#N/A</v>
      </c>
      <c r="BP4317">
        <v>0</v>
      </c>
    </row>
    <row r="4318" spans="1:68" ht="25.2" x14ac:dyDescent="0.3">
      <c r="A4318" s="1"/>
      <c r="B4318" s="47">
        <v>3957</v>
      </c>
      <c r="C4318" s="45">
        <v>1104794</v>
      </c>
      <c r="D4318" s="29"/>
      <c r="E4318" s="29"/>
      <c r="F4318" s="39" t="s">
        <v>3533</v>
      </c>
      <c r="G4318" s="29" t="s">
        <v>42</v>
      </c>
      <c r="H4318" s="70" t="s">
        <v>4779</v>
      </c>
      <c r="I4318" s="148" t="s">
        <v>33</v>
      </c>
      <c r="J4318" s="147" t="s">
        <v>33</v>
      </c>
      <c r="K4318" s="148" t="e">
        <v>#N/A</v>
      </c>
      <c r="L4318" s="148" t="s">
        <v>32</v>
      </c>
      <c r="M4318" s="147" t="s">
        <v>33</v>
      </c>
      <c r="N4318" s="29" t="str">
        <f t="shared" si="926"/>
        <v/>
      </c>
      <c r="O4318" s="29" t="str">
        <f t="shared" si="927"/>
        <v/>
      </c>
      <c r="P4318" s="29" t="str">
        <f t="shared" si="928"/>
        <v/>
      </c>
      <c r="Q4318" s="29" t="str">
        <f t="shared" si="932"/>
        <v/>
      </c>
      <c r="R4318" s="29" t="str">
        <f t="shared" si="933"/>
        <v/>
      </c>
      <c r="S4318" s="29" t="str">
        <f t="shared" si="934"/>
        <v/>
      </c>
      <c r="T4318" s="29" t="str">
        <f t="shared" si="935"/>
        <v/>
      </c>
      <c r="U4318" s="29"/>
      <c r="V4318" s="29"/>
      <c r="W4318" s="30" t="s">
        <v>3441</v>
      </c>
      <c r="X4318" s="37" t="s">
        <v>158</v>
      </c>
      <c r="Y4318" s="146">
        <v>438.7</v>
      </c>
      <c r="Z4318" s="33">
        <v>562</v>
      </c>
      <c r="AA4318" s="34">
        <f t="shared" si="923"/>
        <v>0.28100000000000003</v>
      </c>
      <c r="AB4318" s="33">
        <f t="shared" si="924"/>
        <v>562</v>
      </c>
      <c r="AC4318" s="34">
        <f t="shared" si="925"/>
        <v>0.2810579266541387</v>
      </c>
      <c r="AD4318" s="145">
        <f t="shared" si="931"/>
        <v>468.33300000000003</v>
      </c>
      <c r="AE4318" s="105">
        <v>365.58300000000003</v>
      </c>
      <c r="AF4318" s="34" t="s">
        <v>36</v>
      </c>
      <c r="AG4318" s="34" t="s">
        <v>36</v>
      </c>
      <c r="AH4318" s="34" t="s">
        <v>36</v>
      </c>
      <c r="AI4318" s="29">
        <v>0.187</v>
      </c>
      <c r="AJ4318" s="29">
        <v>2.7000000000000001E-3</v>
      </c>
      <c r="AK4318" s="29">
        <v>16</v>
      </c>
      <c r="AL4318" s="29">
        <v>0</v>
      </c>
      <c r="AM4318" s="29" t="s">
        <v>28</v>
      </c>
      <c r="AN4318" s="158" t="s">
        <v>28</v>
      </c>
      <c r="AO4318" s="29" t="s">
        <v>28</v>
      </c>
      <c r="AP4318" s="29">
        <v>1</v>
      </c>
      <c r="AQ4318" s="29"/>
      <c r="AR4318" s="29"/>
      <c r="AS4318" s="29"/>
      <c r="AT4318" s="29"/>
      <c r="AU4318" s="144"/>
      <c r="AV4318" s="36" t="s">
        <v>28</v>
      </c>
      <c r="AW4318" s="102">
        <v>43894</v>
      </c>
      <c r="AX4318" s="129" t="s">
        <v>33</v>
      </c>
      <c r="AY4318" s="106">
        <v>4946</v>
      </c>
      <c r="BD4318" t="s">
        <v>1724</v>
      </c>
      <c r="BE4318" t="s">
        <v>4633</v>
      </c>
      <c r="BF4318" t="s">
        <v>4747</v>
      </c>
      <c r="BH4318" t="str">
        <f t="shared" si="929"/>
        <v>AV</v>
      </c>
      <c r="BJ4318" t="str">
        <f t="shared" si="930"/>
        <v>OK</v>
      </c>
      <c r="BK4318" s="130">
        <v>562</v>
      </c>
      <c r="BL4318" s="130" t="s">
        <v>37</v>
      </c>
      <c r="BM4318" s="131">
        <v>0</v>
      </c>
      <c r="BN4318" s="131" t="e">
        <v>#DIV/0!</v>
      </c>
      <c r="BO4318">
        <v>562</v>
      </c>
      <c r="BP4318">
        <v>131</v>
      </c>
    </row>
    <row r="4319" spans="1:68" ht="25.2" x14ac:dyDescent="0.3">
      <c r="A4319" s="1"/>
      <c r="B4319" s="47">
        <v>3958</v>
      </c>
      <c r="C4319" s="45">
        <v>1000237</v>
      </c>
      <c r="D4319" s="29"/>
      <c r="E4319" s="29"/>
      <c r="F4319" s="39" t="s">
        <v>3534</v>
      </c>
      <c r="G4319" s="29" t="s">
        <v>47</v>
      </c>
      <c r="H4319" s="29"/>
      <c r="I4319" s="148" t="s">
        <v>33</v>
      </c>
      <c r="J4319" s="147" t="s">
        <v>33</v>
      </c>
      <c r="K4319" s="148" t="e">
        <v>#N/A</v>
      </c>
      <c r="L4319" s="148" t="s">
        <v>32</v>
      </c>
      <c r="M4319" s="147">
        <v>42551</v>
      </c>
      <c r="N4319" s="29" t="str">
        <f t="shared" si="926"/>
        <v/>
      </c>
      <c r="O4319" s="29" t="str">
        <f t="shared" si="927"/>
        <v/>
      </c>
      <c r="P4319" s="29" t="str">
        <f t="shared" si="928"/>
        <v/>
      </c>
      <c r="Q4319" s="29" t="str">
        <f t="shared" si="932"/>
        <v/>
      </c>
      <c r="R4319" s="29" t="str">
        <f t="shared" si="933"/>
        <v/>
      </c>
      <c r="S4319" s="29" t="str">
        <f t="shared" si="934"/>
        <v/>
      </c>
      <c r="T4319" s="29" t="str">
        <f t="shared" si="935"/>
        <v/>
      </c>
      <c r="U4319" s="29"/>
      <c r="V4319" s="29"/>
      <c r="W4319" s="38" t="s">
        <v>3441</v>
      </c>
      <c r="X4319" s="29" t="s">
        <v>158</v>
      </c>
      <c r="Y4319" s="146">
        <v>1385</v>
      </c>
      <c r="Z4319" s="33">
        <v>1773</v>
      </c>
      <c r="AA4319" s="34">
        <f t="shared" si="923"/>
        <v>0.28000000000000003</v>
      </c>
      <c r="AB4319" s="33">
        <f t="shared" si="924"/>
        <v>1773</v>
      </c>
      <c r="AC4319" s="34">
        <f t="shared" si="925"/>
        <v>0.28014403461544135</v>
      </c>
      <c r="AD4319" s="145">
        <f t="shared" si="931"/>
        <v>1477.5</v>
      </c>
      <c r="AE4319" s="105">
        <v>1154.1669999999999</v>
      </c>
      <c r="AF4319" s="34" t="s">
        <v>36</v>
      </c>
      <c r="AG4319" s="34" t="s">
        <v>36</v>
      </c>
      <c r="AH4319" s="34" t="s">
        <v>36</v>
      </c>
      <c r="AI4319" s="29">
        <v>0.54100000000000004</v>
      </c>
      <c r="AJ4319" s="29">
        <v>1.0829999999999999E-2</v>
      </c>
      <c r="AK4319" s="29">
        <v>0</v>
      </c>
      <c r="AL4319" s="29">
        <v>0</v>
      </c>
      <c r="AM4319" s="29" t="s">
        <v>28</v>
      </c>
      <c r="AN4319" s="44" t="s">
        <v>27</v>
      </c>
      <c r="AO4319" s="29" t="s">
        <v>28</v>
      </c>
      <c r="AP4319" s="29">
        <v>1</v>
      </c>
      <c r="AQ4319" s="29"/>
      <c r="AR4319" s="29"/>
      <c r="AS4319" s="29"/>
      <c r="AT4319" s="29"/>
      <c r="AU4319" s="144"/>
      <c r="AV4319" s="36" t="s">
        <v>28</v>
      </c>
      <c r="AW4319" s="102">
        <v>42551</v>
      </c>
      <c r="AX4319" s="129" t="s">
        <v>33</v>
      </c>
      <c r="AY4319" s="106">
        <v>6890</v>
      </c>
      <c r="BD4319" t="s">
        <v>1724</v>
      </c>
      <c r="BE4319" t="s">
        <v>4634</v>
      </c>
      <c r="BF4319" t="s">
        <v>4747</v>
      </c>
      <c r="BH4319" t="str">
        <f t="shared" si="929"/>
        <v/>
      </c>
      <c r="BJ4319" t="str">
        <f t="shared" si="930"/>
        <v>OK</v>
      </c>
      <c r="BK4319" s="130" t="s">
        <v>5302</v>
      </c>
      <c r="BL4319" s="130" t="e">
        <v>#VALUE!</v>
      </c>
      <c r="BM4319" s="131">
        <v>0</v>
      </c>
      <c r="BN4319" s="131" t="e">
        <v>#DIV/0!</v>
      </c>
      <c r="BO4319" t="e">
        <v>#N/A</v>
      </c>
      <c r="BP4319">
        <v>230</v>
      </c>
    </row>
    <row r="4320" spans="1:68" ht="25.2" x14ac:dyDescent="0.3">
      <c r="A4320" s="1"/>
      <c r="B4320" s="47">
        <v>3959</v>
      </c>
      <c r="C4320" s="45">
        <v>1088143</v>
      </c>
      <c r="D4320" s="29"/>
      <c r="E4320" s="29"/>
      <c r="F4320" s="31" t="s">
        <v>3535</v>
      </c>
      <c r="G4320" s="37" t="s">
        <v>31</v>
      </c>
      <c r="H4320" s="29"/>
      <c r="I4320" s="148" t="s">
        <v>33</v>
      </c>
      <c r="J4320" s="147" t="s">
        <v>33</v>
      </c>
      <c r="K4320" s="148" t="e">
        <v>#N/A</v>
      </c>
      <c r="L4320" s="148" t="s">
        <v>32</v>
      </c>
      <c r="M4320" s="147">
        <v>42884</v>
      </c>
      <c r="N4320" s="29" t="str">
        <f t="shared" si="926"/>
        <v/>
      </c>
      <c r="O4320" s="29" t="str">
        <f t="shared" si="927"/>
        <v/>
      </c>
      <c r="P4320" s="29" t="str">
        <f t="shared" si="928"/>
        <v/>
      </c>
      <c r="Q4320" s="29" t="str">
        <f t="shared" si="932"/>
        <v/>
      </c>
      <c r="R4320" s="29" t="str">
        <f t="shared" si="933"/>
        <v/>
      </c>
      <c r="S4320" s="29" t="str">
        <f t="shared" si="934"/>
        <v/>
      </c>
      <c r="T4320" s="29" t="str">
        <f t="shared" si="935"/>
        <v/>
      </c>
      <c r="U4320" s="29"/>
      <c r="V4320" s="29"/>
      <c r="W4320" s="30" t="s">
        <v>3441</v>
      </c>
      <c r="X4320" s="37" t="s">
        <v>158</v>
      </c>
      <c r="Y4320" s="146">
        <v>5089</v>
      </c>
      <c r="Z4320" s="33">
        <v>6514</v>
      </c>
      <c r="AA4320" s="34">
        <f t="shared" si="923"/>
        <v>0.28000000000000003</v>
      </c>
      <c r="AB4320" s="33">
        <f t="shared" si="924"/>
        <v>6514</v>
      </c>
      <c r="AC4320" s="34">
        <f t="shared" si="925"/>
        <v>0.28001574219027253</v>
      </c>
      <c r="AD4320" s="145">
        <f t="shared" si="931"/>
        <v>5428.3329999999996</v>
      </c>
      <c r="AE4320" s="105">
        <v>4240.8329999999996</v>
      </c>
      <c r="AF4320" s="34" t="s">
        <v>36</v>
      </c>
      <c r="AG4320" s="34" t="s">
        <v>36</v>
      </c>
      <c r="AH4320" s="34" t="s">
        <v>36</v>
      </c>
      <c r="AI4320" s="29">
        <v>1.9</v>
      </c>
      <c r="AJ4320" s="29">
        <v>4.0000000000000001E-3</v>
      </c>
      <c r="AK4320" s="29">
        <v>0</v>
      </c>
      <c r="AL4320" s="29">
        <v>0</v>
      </c>
      <c r="AM4320" s="29" t="s">
        <v>28</v>
      </c>
      <c r="AN4320" s="44" t="s">
        <v>27</v>
      </c>
      <c r="AO4320" s="29" t="s">
        <v>28</v>
      </c>
      <c r="AP4320" s="29">
        <v>1</v>
      </c>
      <c r="AQ4320" s="29"/>
      <c r="AR4320" s="29"/>
      <c r="AS4320" s="29"/>
      <c r="AT4320" s="29"/>
      <c r="AU4320" s="144"/>
      <c r="AV4320" s="36" t="s">
        <v>28</v>
      </c>
      <c r="AW4320" s="102">
        <v>42879</v>
      </c>
      <c r="AX4320" s="129" t="s">
        <v>33</v>
      </c>
      <c r="AY4320" s="106">
        <v>1</v>
      </c>
      <c r="BD4320" t="s">
        <v>4714</v>
      </c>
      <c r="BE4320" t="s">
        <v>4715</v>
      </c>
      <c r="BF4320" t="s">
        <v>4747</v>
      </c>
      <c r="BH4320" t="str">
        <f t="shared" si="929"/>
        <v/>
      </c>
      <c r="BJ4320" t="str">
        <f t="shared" si="930"/>
        <v>OK</v>
      </c>
      <c r="BK4320" s="130" t="s">
        <v>5302</v>
      </c>
      <c r="BL4320" s="130" t="e">
        <v>#VALUE!</v>
      </c>
      <c r="BM4320" s="131">
        <v>0</v>
      </c>
      <c r="BN4320" s="131" t="e">
        <v>#DIV/0!</v>
      </c>
      <c r="BO4320" t="e">
        <v>#N/A</v>
      </c>
      <c r="BP4320">
        <v>0</v>
      </c>
    </row>
    <row r="4321" spans="1:68" ht="25.2" x14ac:dyDescent="0.3">
      <c r="A4321" s="1"/>
      <c r="B4321" s="47">
        <v>3960</v>
      </c>
      <c r="C4321" s="45">
        <v>1088144</v>
      </c>
      <c r="D4321" s="29"/>
      <c r="E4321" s="29"/>
      <c r="F4321" s="31" t="s">
        <v>3536</v>
      </c>
      <c r="G4321" s="37" t="s">
        <v>31</v>
      </c>
      <c r="H4321" s="29"/>
      <c r="I4321" s="148" t="s">
        <v>33</v>
      </c>
      <c r="J4321" s="147" t="s">
        <v>33</v>
      </c>
      <c r="K4321" s="148" t="e">
        <v>#N/A</v>
      </c>
      <c r="L4321" s="148" t="s">
        <v>32</v>
      </c>
      <c r="M4321" s="147">
        <v>42884</v>
      </c>
      <c r="N4321" s="29" t="str">
        <f t="shared" si="926"/>
        <v/>
      </c>
      <c r="O4321" s="29" t="str">
        <f t="shared" si="927"/>
        <v/>
      </c>
      <c r="P4321" s="29" t="str">
        <f t="shared" si="928"/>
        <v/>
      </c>
      <c r="Q4321" s="29" t="str">
        <f t="shared" si="932"/>
        <v/>
      </c>
      <c r="R4321" s="29" t="str">
        <f t="shared" si="933"/>
        <v/>
      </c>
      <c r="S4321" s="29" t="str">
        <f t="shared" si="934"/>
        <v/>
      </c>
      <c r="T4321" s="29" t="str">
        <f t="shared" si="935"/>
        <v/>
      </c>
      <c r="U4321" s="29"/>
      <c r="V4321" s="29"/>
      <c r="W4321" s="30" t="s">
        <v>3441</v>
      </c>
      <c r="X4321" s="37" t="s">
        <v>158</v>
      </c>
      <c r="Y4321" s="146">
        <v>7368</v>
      </c>
      <c r="Z4321" s="33">
        <v>9431</v>
      </c>
      <c r="AA4321" s="34">
        <f t="shared" si="923"/>
        <v>0.28000000000000003</v>
      </c>
      <c r="AB4321" s="33">
        <f t="shared" si="924"/>
        <v>9431</v>
      </c>
      <c r="AC4321" s="34">
        <f t="shared" si="925"/>
        <v>0.27999462540716619</v>
      </c>
      <c r="AD4321" s="145">
        <f t="shared" si="931"/>
        <v>7859.1670000000004</v>
      </c>
      <c r="AE4321" s="105">
        <v>6140</v>
      </c>
      <c r="AF4321" s="34" t="s">
        <v>36</v>
      </c>
      <c r="AG4321" s="34" t="s">
        <v>36</v>
      </c>
      <c r="AH4321" s="34" t="s">
        <v>36</v>
      </c>
      <c r="AI4321" s="29">
        <v>0.9</v>
      </c>
      <c r="AJ4321" s="29">
        <v>6.1250000000000002E-3</v>
      </c>
      <c r="AK4321" s="29">
        <v>0</v>
      </c>
      <c r="AL4321" s="29">
        <v>0</v>
      </c>
      <c r="AM4321" s="29" t="s">
        <v>28</v>
      </c>
      <c r="AN4321" s="44" t="s">
        <v>27</v>
      </c>
      <c r="AO4321" s="29" t="s">
        <v>28</v>
      </c>
      <c r="AP4321" s="29">
        <v>1</v>
      </c>
      <c r="AQ4321" s="29"/>
      <c r="AR4321" s="29"/>
      <c r="AS4321" s="29"/>
      <c r="AT4321" s="29"/>
      <c r="AU4321" s="144"/>
      <c r="AV4321" s="36" t="s">
        <v>28</v>
      </c>
      <c r="AW4321" s="102">
        <v>42879</v>
      </c>
      <c r="AX4321" s="129" t="s">
        <v>33</v>
      </c>
      <c r="AY4321" s="106" t="e">
        <v>#N/A</v>
      </c>
      <c r="BD4321" t="s">
        <v>4714</v>
      </c>
      <c r="BE4321" t="s">
        <v>4633</v>
      </c>
      <c r="BF4321" t="s">
        <v>4747</v>
      </c>
      <c r="BH4321" t="str">
        <f t="shared" si="929"/>
        <v/>
      </c>
      <c r="BJ4321" t="str">
        <f t="shared" si="930"/>
        <v>OK</v>
      </c>
      <c r="BK4321" s="130" t="s">
        <v>5302</v>
      </c>
      <c r="BL4321" s="130" t="e">
        <v>#VALUE!</v>
      </c>
      <c r="BM4321" s="131">
        <v>0</v>
      </c>
      <c r="BN4321" s="131" t="e">
        <v>#DIV/0!</v>
      </c>
      <c r="BO4321" t="e">
        <v>#N/A</v>
      </c>
      <c r="BP4321">
        <v>0</v>
      </c>
    </row>
    <row r="4322" spans="1:68" x14ac:dyDescent="0.3">
      <c r="A4322" s="1"/>
      <c r="B4322" s="47">
        <v>3961</v>
      </c>
      <c r="C4322" s="124" t="s">
        <v>3805</v>
      </c>
      <c r="D4322" s="20"/>
      <c r="E4322" s="20"/>
      <c r="F4322" s="21"/>
      <c r="G4322" s="21"/>
      <c r="H4322" s="20"/>
      <c r="I4322" s="20"/>
      <c r="J4322" s="147" t="s">
        <v>33</v>
      </c>
      <c r="K4322" s="148" t="e">
        <v>#N/A</v>
      </c>
      <c r="L4322" s="148" t="s">
        <v>32</v>
      </c>
      <c r="M4322" s="147" t="s">
        <v>33</v>
      </c>
      <c r="N4322" s="29" t="str">
        <f t="shared" si="926"/>
        <v/>
      </c>
      <c r="O4322" s="29" t="str">
        <f t="shared" si="927"/>
        <v/>
      </c>
      <c r="P4322" s="29" t="str">
        <f t="shared" si="928"/>
        <v/>
      </c>
      <c r="Q4322" s="29" t="str">
        <f t="shared" si="932"/>
        <v/>
      </c>
      <c r="R4322" s="29" t="str">
        <f t="shared" si="933"/>
        <v/>
      </c>
      <c r="S4322" s="29" t="str">
        <f t="shared" si="934"/>
        <v/>
      </c>
      <c r="T4322" s="29" t="str">
        <f t="shared" si="935"/>
        <v/>
      </c>
      <c r="U4322" s="22"/>
      <c r="V4322" s="22"/>
      <c r="W4322" s="23"/>
      <c r="X4322" s="24"/>
      <c r="Y4322" s="146">
        <v>0</v>
      </c>
      <c r="Z4322" s="33"/>
      <c r="AA4322" s="34" t="e">
        <f t="shared" si="923"/>
        <v>#DIV/0!</v>
      </c>
      <c r="AB4322" s="33">
        <f t="shared" si="924"/>
        <v>0</v>
      </c>
      <c r="AC4322" s="34" t="e">
        <f t="shared" si="925"/>
        <v>#DIV/0!</v>
      </c>
      <c r="AD4322" s="25"/>
      <c r="AE4322" s="105">
        <v>0</v>
      </c>
      <c r="AF4322" s="34" t="e">
        <v>#N/A</v>
      </c>
      <c r="AG4322" s="34" t="e">
        <v>#N/A</v>
      </c>
      <c r="AH4322" s="34" t="e">
        <v>#N/A</v>
      </c>
      <c r="AI4322" s="29"/>
      <c r="AJ4322" s="29"/>
      <c r="AK4322" s="29">
        <v>0</v>
      </c>
      <c r="AL4322" s="29">
        <v>0</v>
      </c>
      <c r="AM4322" s="22" t="s">
        <v>27</v>
      </c>
      <c r="AN4322" s="189" t="s">
        <v>27</v>
      </c>
      <c r="AO4322" s="26"/>
      <c r="AP4322" s="22"/>
      <c r="AQ4322" s="22"/>
      <c r="AR4322" s="22"/>
      <c r="AS4322" s="22"/>
      <c r="AT4322" s="22"/>
      <c r="AU4322" s="22"/>
      <c r="AV4322" s="36" t="s">
        <v>33</v>
      </c>
      <c r="AW4322" s="102" t="s">
        <v>33</v>
      </c>
      <c r="AX4322" s="129" t="s">
        <v>5288</v>
      </c>
      <c r="AY4322" s="106" t="e">
        <v>#N/A</v>
      </c>
      <c r="BD4322" t="e">
        <v>#N/A</v>
      </c>
      <c r="BE4322" t="e">
        <v>#N/A</v>
      </c>
      <c r="BF4322" t="e">
        <v>#N/A</v>
      </c>
      <c r="BH4322" t="str">
        <f t="shared" si="929"/>
        <v/>
      </c>
      <c r="BJ4322" t="str">
        <f t="shared" si="930"/>
        <v>OK</v>
      </c>
      <c r="BK4322" s="130" t="s">
        <v>5302</v>
      </c>
      <c r="BL4322" s="130" t="e">
        <v>#VALUE!</v>
      </c>
      <c r="BM4322" s="131">
        <v>0</v>
      </c>
      <c r="BN4322" s="131" t="s">
        <v>37</v>
      </c>
      <c r="BO4322" t="e">
        <v>#N/A</v>
      </c>
      <c r="BP4322">
        <v>0</v>
      </c>
    </row>
    <row r="4323" spans="1:68" ht="25.2" x14ac:dyDescent="0.3">
      <c r="A4323" s="1"/>
      <c r="B4323" s="47">
        <v>3962</v>
      </c>
      <c r="C4323" s="45">
        <v>1094137</v>
      </c>
      <c r="D4323" s="29"/>
      <c r="E4323" s="29"/>
      <c r="F4323" s="31" t="s">
        <v>3807</v>
      </c>
      <c r="G4323" s="37" t="s">
        <v>31</v>
      </c>
      <c r="H4323" s="148"/>
      <c r="I4323" s="148"/>
      <c r="J4323" s="147" t="s">
        <v>33</v>
      </c>
      <c r="K4323" s="148" t="e">
        <v>#N/A</v>
      </c>
      <c r="L4323" s="148" t="s">
        <v>32</v>
      </c>
      <c r="M4323" s="147" t="s">
        <v>33</v>
      </c>
      <c r="N4323" s="29" t="str">
        <f t="shared" si="926"/>
        <v/>
      </c>
      <c r="O4323" s="29" t="str">
        <f t="shared" si="927"/>
        <v/>
      </c>
      <c r="P4323" s="29" t="str">
        <f t="shared" si="928"/>
        <v/>
      </c>
      <c r="Q4323" s="29" t="str">
        <f t="shared" si="932"/>
        <v/>
      </c>
      <c r="R4323" s="29" t="str">
        <f t="shared" si="933"/>
        <v/>
      </c>
      <c r="S4323" s="29" t="str">
        <f t="shared" si="934"/>
        <v/>
      </c>
      <c r="T4323" s="29" t="str">
        <f t="shared" si="935"/>
        <v/>
      </c>
      <c r="U4323" s="29"/>
      <c r="V4323" s="29"/>
      <c r="W4323" s="30" t="s">
        <v>3806</v>
      </c>
      <c r="X4323" s="37" t="s">
        <v>158</v>
      </c>
      <c r="Y4323" s="146">
        <v>53965</v>
      </c>
      <c r="Z4323" s="33">
        <v>69075</v>
      </c>
      <c r="AA4323" s="34">
        <f t="shared" si="923"/>
        <v>0.28000000000000003</v>
      </c>
      <c r="AB4323" s="33">
        <f t="shared" si="924"/>
        <v>69075</v>
      </c>
      <c r="AC4323" s="34">
        <f t="shared" si="925"/>
        <v>0.27999630338179421</v>
      </c>
      <c r="AD4323" s="145">
        <f t="shared" ref="AD4323:AD4358" si="936">ROUND(Z4323/1.2,3)</f>
        <v>57562.5</v>
      </c>
      <c r="AE4323" s="105">
        <v>44970.832999999999</v>
      </c>
      <c r="AF4323" s="34" t="s">
        <v>36</v>
      </c>
      <c r="AG4323" s="34" t="s">
        <v>36</v>
      </c>
      <c r="AH4323" s="34" t="s">
        <v>73</v>
      </c>
      <c r="AI4323" s="29">
        <v>0</v>
      </c>
      <c r="AJ4323" s="29" t="s">
        <v>33</v>
      </c>
      <c r="AK4323" s="29">
        <v>0</v>
      </c>
      <c r="AL4323" s="29">
        <v>0</v>
      </c>
      <c r="AM4323" s="29" t="s">
        <v>28</v>
      </c>
      <c r="AN4323" s="44" t="s">
        <v>27</v>
      </c>
      <c r="AO4323" s="29" t="s">
        <v>28</v>
      </c>
      <c r="AP4323" s="29">
        <v>1</v>
      </c>
      <c r="AQ4323" s="29"/>
      <c r="AR4323" s="29"/>
      <c r="AS4323" s="29"/>
      <c r="AT4323" s="29"/>
      <c r="AU4323" s="144"/>
      <c r="AV4323" s="36" t="s">
        <v>28</v>
      </c>
      <c r="AW4323" s="102">
        <v>44447</v>
      </c>
      <c r="AX4323" s="129" t="s">
        <v>33</v>
      </c>
      <c r="AY4323" s="106" t="e">
        <v>#N/A</v>
      </c>
      <c r="BD4323" t="s">
        <v>4716</v>
      </c>
      <c r="BE4323" t="e">
        <v>#N/A</v>
      </c>
      <c r="BF4323">
        <v>0</v>
      </c>
      <c r="BH4323" t="str">
        <f t="shared" si="929"/>
        <v/>
      </c>
      <c r="BJ4323" t="str">
        <f t="shared" si="930"/>
        <v>OK</v>
      </c>
      <c r="BK4323" s="130" t="s">
        <v>5302</v>
      </c>
      <c r="BL4323" s="130" t="e">
        <v>#VALUE!</v>
      </c>
      <c r="BM4323" s="131">
        <v>0</v>
      </c>
      <c r="BN4323" s="131" t="e">
        <v>#DIV/0!</v>
      </c>
      <c r="BO4323" t="e">
        <v>#N/A</v>
      </c>
      <c r="BP4323">
        <v>0</v>
      </c>
    </row>
    <row r="4324" spans="1:68" ht="25.2" x14ac:dyDescent="0.3">
      <c r="A4324" s="1"/>
      <c r="B4324" s="47">
        <v>3963</v>
      </c>
      <c r="C4324" s="45">
        <v>1094138</v>
      </c>
      <c r="D4324" s="29"/>
      <c r="E4324" s="29"/>
      <c r="F4324" s="31" t="s">
        <v>3808</v>
      </c>
      <c r="G4324" s="37" t="s">
        <v>31</v>
      </c>
      <c r="H4324" s="148"/>
      <c r="I4324" s="148"/>
      <c r="J4324" s="147" t="s">
        <v>33</v>
      </c>
      <c r="K4324" s="148" t="e">
        <v>#N/A</v>
      </c>
      <c r="L4324" s="148" t="s">
        <v>32</v>
      </c>
      <c r="M4324" s="147" t="s">
        <v>33</v>
      </c>
      <c r="N4324" s="29" t="str">
        <f t="shared" si="926"/>
        <v/>
      </c>
      <c r="O4324" s="29" t="str">
        <f t="shared" si="927"/>
        <v/>
      </c>
      <c r="P4324" s="29" t="str">
        <f t="shared" si="928"/>
        <v/>
      </c>
      <c r="Q4324" s="29" t="str">
        <f t="shared" si="932"/>
        <v/>
      </c>
      <c r="R4324" s="29" t="str">
        <f t="shared" si="933"/>
        <v/>
      </c>
      <c r="S4324" s="29" t="str">
        <f t="shared" si="934"/>
        <v/>
      </c>
      <c r="T4324" s="29" t="str">
        <f t="shared" si="935"/>
        <v/>
      </c>
      <c r="U4324" s="29"/>
      <c r="V4324" s="29"/>
      <c r="W4324" s="30" t="s">
        <v>3806</v>
      </c>
      <c r="X4324" s="37" t="s">
        <v>158</v>
      </c>
      <c r="Y4324" s="146">
        <v>47134</v>
      </c>
      <c r="Z4324" s="33">
        <v>60332</v>
      </c>
      <c r="AA4324" s="34">
        <f t="shared" si="923"/>
        <v>0.28000000000000003</v>
      </c>
      <c r="AB4324" s="33">
        <f t="shared" si="924"/>
        <v>60332</v>
      </c>
      <c r="AC4324" s="34">
        <f t="shared" si="925"/>
        <v>0.28001020308066543</v>
      </c>
      <c r="AD4324" s="145">
        <f t="shared" si="936"/>
        <v>50276.667000000001</v>
      </c>
      <c r="AE4324" s="105">
        <v>39278.332999999999</v>
      </c>
      <c r="AF4324" s="34" t="s">
        <v>36</v>
      </c>
      <c r="AG4324" s="34" t="s">
        <v>36</v>
      </c>
      <c r="AH4324" s="34" t="s">
        <v>73</v>
      </c>
      <c r="AI4324" s="29">
        <v>0</v>
      </c>
      <c r="AJ4324" s="29" t="s">
        <v>33</v>
      </c>
      <c r="AK4324" s="29">
        <v>0</v>
      </c>
      <c r="AL4324" s="29">
        <v>0</v>
      </c>
      <c r="AM4324" s="29" t="s">
        <v>28</v>
      </c>
      <c r="AN4324" s="44" t="s">
        <v>27</v>
      </c>
      <c r="AO4324" s="29" t="s">
        <v>28</v>
      </c>
      <c r="AP4324" s="29">
        <v>1</v>
      </c>
      <c r="AQ4324" s="29"/>
      <c r="AR4324" s="29"/>
      <c r="AS4324" s="29"/>
      <c r="AT4324" s="29"/>
      <c r="AU4324" s="144"/>
      <c r="AV4324" s="36" t="s">
        <v>28</v>
      </c>
      <c r="AW4324" s="102">
        <v>44447</v>
      </c>
      <c r="AX4324" s="129" t="s">
        <v>33</v>
      </c>
      <c r="AY4324" s="106">
        <v>2</v>
      </c>
      <c r="BD4324" t="s">
        <v>4716</v>
      </c>
      <c r="BE4324" t="e">
        <v>#N/A</v>
      </c>
      <c r="BF4324">
        <v>0</v>
      </c>
      <c r="BH4324" t="str">
        <f t="shared" si="929"/>
        <v/>
      </c>
      <c r="BJ4324" t="str">
        <f t="shared" si="930"/>
        <v>OK</v>
      </c>
      <c r="BK4324" s="130" t="s">
        <v>5302</v>
      </c>
      <c r="BL4324" s="130" t="e">
        <v>#VALUE!</v>
      </c>
      <c r="BM4324" s="131">
        <v>0</v>
      </c>
      <c r="BN4324" s="131" t="e">
        <v>#DIV/0!</v>
      </c>
      <c r="BO4324" t="e">
        <v>#N/A</v>
      </c>
      <c r="BP4324">
        <v>0</v>
      </c>
    </row>
    <row r="4325" spans="1:68" ht="25.2" x14ac:dyDescent="0.3">
      <c r="A4325" s="1"/>
      <c r="B4325" s="47">
        <v>3964</v>
      </c>
      <c r="C4325" s="45">
        <v>1094139</v>
      </c>
      <c r="D4325" s="29"/>
      <c r="E4325" s="29"/>
      <c r="F4325" s="31" t="s">
        <v>3809</v>
      </c>
      <c r="G4325" s="37" t="s">
        <v>31</v>
      </c>
      <c r="H4325" s="148"/>
      <c r="I4325" s="148"/>
      <c r="J4325" s="147" t="s">
        <v>33</v>
      </c>
      <c r="K4325" s="148" t="e">
        <v>#N/A</v>
      </c>
      <c r="L4325" s="148" t="s">
        <v>32</v>
      </c>
      <c r="M4325" s="147" t="s">
        <v>33</v>
      </c>
      <c r="N4325" s="29" t="str">
        <f t="shared" si="926"/>
        <v/>
      </c>
      <c r="O4325" s="29" t="str">
        <f t="shared" si="927"/>
        <v/>
      </c>
      <c r="P4325" s="29" t="str">
        <f t="shared" si="928"/>
        <v/>
      </c>
      <c r="Q4325" s="29" t="str">
        <f t="shared" si="932"/>
        <v/>
      </c>
      <c r="R4325" s="29" t="str">
        <f t="shared" si="933"/>
        <v/>
      </c>
      <c r="S4325" s="29" t="str">
        <f t="shared" si="934"/>
        <v/>
      </c>
      <c r="T4325" s="29" t="str">
        <f t="shared" si="935"/>
        <v/>
      </c>
      <c r="U4325" s="29"/>
      <c r="V4325" s="29"/>
      <c r="W4325" s="30" t="s">
        <v>3806</v>
      </c>
      <c r="X4325" s="37" t="s">
        <v>158</v>
      </c>
      <c r="Y4325" s="146">
        <v>19127</v>
      </c>
      <c r="Z4325" s="33">
        <v>24483</v>
      </c>
      <c r="AA4325" s="34">
        <f t="shared" si="923"/>
        <v>0.28000000000000003</v>
      </c>
      <c r="AB4325" s="33">
        <f t="shared" si="924"/>
        <v>24483</v>
      </c>
      <c r="AC4325" s="34">
        <f t="shared" si="925"/>
        <v>0.28002297736136406</v>
      </c>
      <c r="AD4325" s="145">
        <f t="shared" si="936"/>
        <v>20402.5</v>
      </c>
      <c r="AE4325" s="105">
        <v>15939.166999999999</v>
      </c>
      <c r="AF4325" s="34" t="s">
        <v>36</v>
      </c>
      <c r="AG4325" s="34" t="s">
        <v>36</v>
      </c>
      <c r="AH4325" s="34" t="s">
        <v>73</v>
      </c>
      <c r="AI4325" s="29">
        <v>0</v>
      </c>
      <c r="AJ4325" s="29" t="s">
        <v>33</v>
      </c>
      <c r="AK4325" s="29">
        <v>0</v>
      </c>
      <c r="AL4325" s="29">
        <v>0</v>
      </c>
      <c r="AM4325" s="29" t="s">
        <v>28</v>
      </c>
      <c r="AN4325" s="44" t="s">
        <v>27</v>
      </c>
      <c r="AO4325" s="29" t="s">
        <v>28</v>
      </c>
      <c r="AP4325" s="29">
        <v>1</v>
      </c>
      <c r="AQ4325" s="29"/>
      <c r="AR4325" s="29"/>
      <c r="AS4325" s="29"/>
      <c r="AT4325" s="29"/>
      <c r="AU4325" s="144"/>
      <c r="AV4325" s="36" t="s">
        <v>28</v>
      </c>
      <c r="AW4325" s="102">
        <v>44447</v>
      </c>
      <c r="AX4325" s="129" t="s">
        <v>33</v>
      </c>
      <c r="AY4325" s="106">
        <v>1</v>
      </c>
      <c r="BD4325" t="s">
        <v>4716</v>
      </c>
      <c r="BE4325" t="e">
        <v>#N/A</v>
      </c>
      <c r="BF4325">
        <v>0</v>
      </c>
      <c r="BH4325" t="str">
        <f t="shared" si="929"/>
        <v/>
      </c>
      <c r="BJ4325" t="str">
        <f t="shared" si="930"/>
        <v>OK</v>
      </c>
      <c r="BK4325" s="130" t="s">
        <v>5302</v>
      </c>
      <c r="BL4325" s="130" t="e">
        <v>#VALUE!</v>
      </c>
      <c r="BM4325" s="131">
        <v>0</v>
      </c>
      <c r="BN4325" s="131" t="e">
        <v>#DIV/0!</v>
      </c>
      <c r="BO4325" t="e">
        <v>#N/A</v>
      </c>
      <c r="BP4325">
        <v>1</v>
      </c>
    </row>
    <row r="4326" spans="1:68" ht="25.2" x14ac:dyDescent="0.3">
      <c r="A4326" s="1"/>
      <c r="B4326" s="47">
        <v>3965</v>
      </c>
      <c r="C4326" s="45">
        <v>1094140</v>
      </c>
      <c r="D4326" s="29"/>
      <c r="E4326" s="29"/>
      <c r="F4326" s="31" t="s">
        <v>3810</v>
      </c>
      <c r="G4326" s="37" t="s">
        <v>31</v>
      </c>
      <c r="H4326" s="148"/>
      <c r="I4326" s="148"/>
      <c r="J4326" s="147" t="s">
        <v>33</v>
      </c>
      <c r="K4326" s="148" t="e">
        <v>#N/A</v>
      </c>
      <c r="L4326" s="148" t="s">
        <v>32</v>
      </c>
      <c r="M4326" s="147" t="s">
        <v>33</v>
      </c>
      <c r="N4326" s="29" t="str">
        <f t="shared" si="926"/>
        <v/>
      </c>
      <c r="O4326" s="29" t="str">
        <f t="shared" si="927"/>
        <v/>
      </c>
      <c r="P4326" s="29" t="str">
        <f t="shared" si="928"/>
        <v/>
      </c>
      <c r="Q4326" s="29" t="str">
        <f t="shared" si="932"/>
        <v/>
      </c>
      <c r="R4326" s="29" t="str">
        <f t="shared" si="933"/>
        <v/>
      </c>
      <c r="S4326" s="29" t="str">
        <f t="shared" si="934"/>
        <v/>
      </c>
      <c r="T4326" s="29" t="str">
        <f t="shared" si="935"/>
        <v/>
      </c>
      <c r="U4326" s="29"/>
      <c r="V4326" s="29"/>
      <c r="W4326" s="30" t="s">
        <v>3806</v>
      </c>
      <c r="X4326" s="37" t="s">
        <v>158</v>
      </c>
      <c r="Y4326" s="146">
        <v>40303</v>
      </c>
      <c r="Z4326" s="33">
        <v>51588</v>
      </c>
      <c r="AA4326" s="34">
        <f t="shared" ref="AA4326:AA4389" si="937">ROUND(Z4326/Y4326-1,3)</f>
        <v>0.28000000000000003</v>
      </c>
      <c r="AB4326" s="33">
        <f t="shared" ref="AB4326:AB4389" si="938">IF(OR(W4326="VLD MLC components",W4326="VLD MLC pipes",W4326="VLD PEX components",W4326="VLD PEX pipes",W4326="VLD PHC components",W4326="VLD PHC pipes"),"По запросу",Z4326)</f>
        <v>51588</v>
      </c>
      <c r="AC4326" s="34">
        <f t="shared" ref="AC4326:AC4389" si="939">(AD4326-AE4326)/AE4326</f>
        <v>0.28000398263160547</v>
      </c>
      <c r="AD4326" s="145">
        <f t="shared" si="936"/>
        <v>42990</v>
      </c>
      <c r="AE4326" s="105">
        <v>33585.832999999999</v>
      </c>
      <c r="AF4326" s="34" t="s">
        <v>36</v>
      </c>
      <c r="AG4326" s="34" t="s">
        <v>36</v>
      </c>
      <c r="AH4326" s="34" t="s">
        <v>73</v>
      </c>
      <c r="AI4326" s="29">
        <v>0</v>
      </c>
      <c r="AJ4326" s="29" t="s">
        <v>33</v>
      </c>
      <c r="AK4326" s="29">
        <v>0</v>
      </c>
      <c r="AL4326" s="29">
        <v>0</v>
      </c>
      <c r="AM4326" s="29" t="s">
        <v>28</v>
      </c>
      <c r="AN4326" s="44" t="s">
        <v>27</v>
      </c>
      <c r="AO4326" s="29" t="s">
        <v>28</v>
      </c>
      <c r="AP4326" s="29">
        <v>1</v>
      </c>
      <c r="AQ4326" s="29"/>
      <c r="AR4326" s="29"/>
      <c r="AS4326" s="29"/>
      <c r="AT4326" s="29"/>
      <c r="AU4326" s="144"/>
      <c r="AV4326" s="36" t="s">
        <v>28</v>
      </c>
      <c r="AW4326" s="102">
        <v>44447</v>
      </c>
      <c r="AX4326" s="129" t="s">
        <v>33</v>
      </c>
      <c r="AY4326" s="106" t="e">
        <v>#N/A</v>
      </c>
      <c r="BD4326" t="s">
        <v>4716</v>
      </c>
      <c r="BE4326" t="e">
        <v>#N/A</v>
      </c>
      <c r="BF4326">
        <v>0</v>
      </c>
      <c r="BH4326" t="str">
        <f t="shared" si="929"/>
        <v/>
      </c>
      <c r="BJ4326" t="str">
        <f t="shared" si="930"/>
        <v>OK</v>
      </c>
      <c r="BK4326" s="130" t="s">
        <v>5302</v>
      </c>
      <c r="BL4326" s="130" t="e">
        <v>#VALUE!</v>
      </c>
      <c r="BM4326" s="131">
        <v>0</v>
      </c>
      <c r="BN4326" s="131" t="e">
        <v>#DIV/0!</v>
      </c>
      <c r="BO4326" t="e">
        <v>#N/A</v>
      </c>
      <c r="BP4326">
        <v>0</v>
      </c>
    </row>
    <row r="4327" spans="1:68" ht="25.2" x14ac:dyDescent="0.3">
      <c r="A4327" s="1"/>
      <c r="B4327" s="47">
        <v>3966</v>
      </c>
      <c r="C4327" s="45">
        <v>1094141</v>
      </c>
      <c r="D4327" s="29"/>
      <c r="E4327" s="29"/>
      <c r="F4327" s="31" t="s">
        <v>3811</v>
      </c>
      <c r="G4327" s="37" t="s">
        <v>31</v>
      </c>
      <c r="H4327" s="157"/>
      <c r="I4327" s="148"/>
      <c r="J4327" s="147" t="s">
        <v>33</v>
      </c>
      <c r="K4327" s="148" t="e">
        <v>#N/A</v>
      </c>
      <c r="L4327" s="148" t="s">
        <v>32</v>
      </c>
      <c r="M4327" s="147" t="s">
        <v>33</v>
      </c>
      <c r="N4327" s="29" t="str">
        <f t="shared" si="926"/>
        <v/>
      </c>
      <c r="O4327" s="29" t="str">
        <f t="shared" si="927"/>
        <v/>
      </c>
      <c r="P4327" s="29" t="str">
        <f t="shared" si="928"/>
        <v/>
      </c>
      <c r="Q4327" s="29" t="str">
        <f t="shared" si="932"/>
        <v/>
      </c>
      <c r="R4327" s="29" t="str">
        <f t="shared" si="933"/>
        <v/>
      </c>
      <c r="S4327" s="29" t="str">
        <f t="shared" si="934"/>
        <v/>
      </c>
      <c r="T4327" s="29" t="str">
        <f t="shared" si="935"/>
        <v/>
      </c>
      <c r="U4327" s="29"/>
      <c r="V4327" s="29"/>
      <c r="W4327" s="30" t="s">
        <v>3806</v>
      </c>
      <c r="X4327" s="37" t="s">
        <v>158</v>
      </c>
      <c r="Y4327" s="146">
        <v>0</v>
      </c>
      <c r="Z4327" s="33">
        <v>0</v>
      </c>
      <c r="AA4327" s="34" t="e">
        <f t="shared" si="937"/>
        <v>#DIV/0!</v>
      </c>
      <c r="AB4327" s="33">
        <f t="shared" si="938"/>
        <v>0</v>
      </c>
      <c r="AC4327" s="34" t="e">
        <f t="shared" si="939"/>
        <v>#DIV/0!</v>
      </c>
      <c r="AD4327" s="145">
        <f t="shared" si="936"/>
        <v>0</v>
      </c>
      <c r="AE4327" s="105">
        <v>0</v>
      </c>
      <c r="AF4327" s="34" t="s">
        <v>36</v>
      </c>
      <c r="AG4327" s="34" t="s">
        <v>36</v>
      </c>
      <c r="AH4327" s="34" t="s">
        <v>73</v>
      </c>
      <c r="AI4327" s="29">
        <v>0</v>
      </c>
      <c r="AJ4327" s="29" t="s">
        <v>33</v>
      </c>
      <c r="AK4327" s="29">
        <v>0</v>
      </c>
      <c r="AL4327" s="29">
        <v>0</v>
      </c>
      <c r="AM4327" s="29" t="s">
        <v>28</v>
      </c>
      <c r="AN4327" s="44" t="s">
        <v>27</v>
      </c>
      <c r="AO4327" s="29" t="s">
        <v>27</v>
      </c>
      <c r="AP4327" s="29">
        <v>1</v>
      </c>
      <c r="AQ4327" s="29"/>
      <c r="AR4327" s="29"/>
      <c r="AS4327" s="29"/>
      <c r="AT4327" s="29"/>
      <c r="AU4327" s="144"/>
      <c r="AV4327" s="36" t="s">
        <v>28</v>
      </c>
      <c r="AW4327" s="102">
        <v>44447</v>
      </c>
      <c r="AX4327" s="129" t="s">
        <v>33</v>
      </c>
      <c r="AY4327" s="106" t="e">
        <v>#N/A</v>
      </c>
      <c r="BD4327" t="s">
        <v>4716</v>
      </c>
      <c r="BE4327" t="e">
        <v>#N/A</v>
      </c>
      <c r="BF4327">
        <v>0</v>
      </c>
      <c r="BH4327" t="str">
        <f t="shared" si="929"/>
        <v/>
      </c>
      <c r="BJ4327" t="str">
        <f t="shared" si="930"/>
        <v>OK</v>
      </c>
      <c r="BK4327" s="130" t="s">
        <v>5302</v>
      </c>
      <c r="BL4327" s="130" t="e">
        <v>#VALUE!</v>
      </c>
      <c r="BM4327" s="131">
        <v>0</v>
      </c>
      <c r="BN4327" s="131" t="s">
        <v>37</v>
      </c>
      <c r="BO4327" t="e">
        <v>#N/A</v>
      </c>
      <c r="BP4327">
        <v>0</v>
      </c>
    </row>
    <row r="4328" spans="1:68" x14ac:dyDescent="0.3">
      <c r="A4328" s="1"/>
      <c r="B4328" s="47">
        <v>3967</v>
      </c>
      <c r="C4328" s="45">
        <v>1094142</v>
      </c>
      <c r="D4328" s="29"/>
      <c r="E4328" s="29"/>
      <c r="F4328" s="31" t="s">
        <v>3812</v>
      </c>
      <c r="G4328" s="37" t="s">
        <v>31</v>
      </c>
      <c r="H4328" s="148"/>
      <c r="I4328" s="148"/>
      <c r="J4328" s="147" t="s">
        <v>33</v>
      </c>
      <c r="K4328" s="148" t="e">
        <v>#N/A</v>
      </c>
      <c r="L4328" s="148" t="s">
        <v>32</v>
      </c>
      <c r="M4328" s="147" t="s">
        <v>33</v>
      </c>
      <c r="N4328" s="29" t="str">
        <f t="shared" si="926"/>
        <v/>
      </c>
      <c r="O4328" s="29" t="str">
        <f t="shared" si="927"/>
        <v/>
      </c>
      <c r="P4328" s="29" t="str">
        <f t="shared" si="928"/>
        <v/>
      </c>
      <c r="Q4328" s="29" t="str">
        <f t="shared" si="932"/>
        <v/>
      </c>
      <c r="R4328" s="29" t="str">
        <f t="shared" si="933"/>
        <v/>
      </c>
      <c r="S4328" s="29" t="str">
        <f t="shared" si="934"/>
        <v/>
      </c>
      <c r="T4328" s="29" t="str">
        <f t="shared" si="935"/>
        <v/>
      </c>
      <c r="U4328" s="29"/>
      <c r="V4328" s="29"/>
      <c r="W4328" s="30" t="s">
        <v>3806</v>
      </c>
      <c r="X4328" s="37" t="s">
        <v>158</v>
      </c>
      <c r="Y4328" s="146">
        <v>0</v>
      </c>
      <c r="Z4328" s="33">
        <v>0</v>
      </c>
      <c r="AA4328" s="34" t="e">
        <f t="shared" si="937"/>
        <v>#DIV/0!</v>
      </c>
      <c r="AB4328" s="33">
        <f t="shared" si="938"/>
        <v>0</v>
      </c>
      <c r="AC4328" s="34" t="e">
        <f t="shared" si="939"/>
        <v>#DIV/0!</v>
      </c>
      <c r="AD4328" s="145">
        <f t="shared" si="936"/>
        <v>0</v>
      </c>
      <c r="AE4328" s="105">
        <v>0</v>
      </c>
      <c r="AF4328" s="34" t="s">
        <v>36</v>
      </c>
      <c r="AG4328" s="34" t="s">
        <v>36</v>
      </c>
      <c r="AH4328" s="34" t="s">
        <v>73</v>
      </c>
      <c r="AI4328" s="29">
        <v>0</v>
      </c>
      <c r="AJ4328" s="29" t="s">
        <v>33</v>
      </c>
      <c r="AK4328" s="29">
        <v>0</v>
      </c>
      <c r="AL4328" s="29">
        <v>0</v>
      </c>
      <c r="AM4328" s="29" t="s">
        <v>28</v>
      </c>
      <c r="AN4328" s="44" t="s">
        <v>27</v>
      </c>
      <c r="AO4328" s="29" t="s">
        <v>27</v>
      </c>
      <c r="AP4328" s="29">
        <v>1</v>
      </c>
      <c r="AQ4328" s="29"/>
      <c r="AR4328" s="29"/>
      <c r="AS4328" s="29"/>
      <c r="AT4328" s="29"/>
      <c r="AU4328" s="144"/>
      <c r="AV4328" s="36" t="s">
        <v>28</v>
      </c>
      <c r="AW4328" s="102">
        <v>44447</v>
      </c>
      <c r="AX4328" s="129" t="s">
        <v>33</v>
      </c>
      <c r="AY4328" s="106" t="e">
        <v>#N/A</v>
      </c>
      <c r="BD4328" t="s">
        <v>4716</v>
      </c>
      <c r="BE4328" t="e">
        <v>#N/A</v>
      </c>
      <c r="BF4328">
        <v>0</v>
      </c>
      <c r="BH4328" t="str">
        <f t="shared" si="929"/>
        <v/>
      </c>
      <c r="BJ4328" t="str">
        <f t="shared" si="930"/>
        <v>OK</v>
      </c>
      <c r="BK4328" s="130" t="s">
        <v>5302</v>
      </c>
      <c r="BL4328" s="130" t="e">
        <v>#VALUE!</v>
      </c>
      <c r="BM4328" s="131">
        <v>0</v>
      </c>
      <c r="BN4328" s="131" t="s">
        <v>37</v>
      </c>
      <c r="BO4328" t="e">
        <v>#N/A</v>
      </c>
      <c r="BP4328">
        <v>0</v>
      </c>
    </row>
    <row r="4329" spans="1:68" x14ac:dyDescent="0.3">
      <c r="A4329" s="1"/>
      <c r="B4329" s="47">
        <v>3968</v>
      </c>
      <c r="C4329" s="45">
        <v>1094143</v>
      </c>
      <c r="D4329" s="29"/>
      <c r="E4329" s="29"/>
      <c r="F4329" s="31" t="s">
        <v>3813</v>
      </c>
      <c r="G4329" s="37" t="s">
        <v>31</v>
      </c>
      <c r="H4329" s="148"/>
      <c r="I4329" s="148"/>
      <c r="J4329" s="147" t="s">
        <v>33</v>
      </c>
      <c r="K4329" s="148" t="e">
        <v>#N/A</v>
      </c>
      <c r="L4329" s="148" t="s">
        <v>32</v>
      </c>
      <c r="M4329" s="147" t="s">
        <v>33</v>
      </c>
      <c r="N4329" s="29" t="str">
        <f t="shared" ref="N4329:N4392" si="940">IFERROR(MID($D4329,1,7)+0,"")</f>
        <v/>
      </c>
      <c r="O4329" s="29" t="str">
        <f t="shared" ref="O4329:O4392" si="941">IFERROR(MID($D4329,10,7)+0,"")</f>
        <v/>
      </c>
      <c r="P4329" s="29" t="str">
        <f t="shared" ref="P4329:P4392" si="942">IFERROR(MID($D4329,19,7)+0,"")</f>
        <v/>
      </c>
      <c r="Q4329" s="29" t="str">
        <f t="shared" si="932"/>
        <v/>
      </c>
      <c r="R4329" s="29" t="str">
        <f t="shared" si="933"/>
        <v/>
      </c>
      <c r="S4329" s="29" t="str">
        <f t="shared" si="934"/>
        <v/>
      </c>
      <c r="T4329" s="29" t="str">
        <f t="shared" si="935"/>
        <v/>
      </c>
      <c r="U4329" s="29"/>
      <c r="V4329" s="29"/>
      <c r="W4329" s="30" t="s">
        <v>3806</v>
      </c>
      <c r="X4329" s="37" t="s">
        <v>158</v>
      </c>
      <c r="Y4329" s="146">
        <v>0</v>
      </c>
      <c r="Z4329" s="33">
        <v>0</v>
      </c>
      <c r="AA4329" s="34" t="e">
        <f t="shared" si="937"/>
        <v>#DIV/0!</v>
      </c>
      <c r="AB4329" s="33">
        <f t="shared" si="938"/>
        <v>0</v>
      </c>
      <c r="AC4329" s="34" t="e">
        <f t="shared" si="939"/>
        <v>#DIV/0!</v>
      </c>
      <c r="AD4329" s="145">
        <f t="shared" si="936"/>
        <v>0</v>
      </c>
      <c r="AE4329" s="105">
        <v>0</v>
      </c>
      <c r="AF4329" s="34" t="s">
        <v>36</v>
      </c>
      <c r="AG4329" s="34" t="s">
        <v>36</v>
      </c>
      <c r="AH4329" s="34" t="s">
        <v>73</v>
      </c>
      <c r="AI4329" s="29">
        <v>0</v>
      </c>
      <c r="AJ4329" s="29" t="s">
        <v>33</v>
      </c>
      <c r="AK4329" s="29">
        <v>0</v>
      </c>
      <c r="AL4329" s="29">
        <v>0</v>
      </c>
      <c r="AM4329" s="29" t="s">
        <v>28</v>
      </c>
      <c r="AN4329" s="44" t="s">
        <v>27</v>
      </c>
      <c r="AO4329" s="29" t="s">
        <v>27</v>
      </c>
      <c r="AP4329" s="29">
        <v>1</v>
      </c>
      <c r="AQ4329" s="29"/>
      <c r="AR4329" s="29"/>
      <c r="AS4329" s="29"/>
      <c r="AT4329" s="29"/>
      <c r="AU4329" s="144"/>
      <c r="AV4329" s="36" t="s">
        <v>28</v>
      </c>
      <c r="AW4329" s="102">
        <v>44447</v>
      </c>
      <c r="AX4329" s="129" t="s">
        <v>33</v>
      </c>
      <c r="AY4329" s="106" t="e">
        <v>#N/A</v>
      </c>
      <c r="BD4329" t="s">
        <v>4716</v>
      </c>
      <c r="BE4329" t="e">
        <v>#N/A</v>
      </c>
      <c r="BF4329">
        <v>0</v>
      </c>
      <c r="BH4329" t="str">
        <f t="shared" ref="BH4329:BH4392" si="943">IF(OR(H4329="Регулярный ассортимент",AK4329&gt;0,AL4329&gt;0),"AV","")</f>
        <v/>
      </c>
      <c r="BJ4329" t="str">
        <f t="shared" ref="BJ4329:BJ4392" si="944">IF(AB4329-Z4329=0,"OK")</f>
        <v>OK</v>
      </c>
      <c r="BK4329" s="130" t="s">
        <v>5302</v>
      </c>
      <c r="BL4329" s="130" t="e">
        <v>#VALUE!</v>
      </c>
      <c r="BM4329" s="131">
        <v>0</v>
      </c>
      <c r="BN4329" s="131" t="s">
        <v>37</v>
      </c>
      <c r="BO4329" t="e">
        <v>#N/A</v>
      </c>
      <c r="BP4329">
        <v>0</v>
      </c>
    </row>
    <row r="4330" spans="1:68" ht="25.2" x14ac:dyDescent="0.3">
      <c r="A4330" s="1"/>
      <c r="B4330" s="47">
        <v>3969</v>
      </c>
      <c r="C4330" s="45">
        <v>1094144</v>
      </c>
      <c r="D4330" s="29"/>
      <c r="E4330" s="29"/>
      <c r="F4330" s="31" t="s">
        <v>3814</v>
      </c>
      <c r="G4330" s="37" t="s">
        <v>31</v>
      </c>
      <c r="H4330" s="148"/>
      <c r="I4330" s="148"/>
      <c r="J4330" s="147" t="s">
        <v>33</v>
      </c>
      <c r="K4330" s="148" t="e">
        <v>#N/A</v>
      </c>
      <c r="L4330" s="148" t="s">
        <v>32</v>
      </c>
      <c r="M4330" s="147" t="s">
        <v>33</v>
      </c>
      <c r="N4330" s="29" t="str">
        <f t="shared" si="940"/>
        <v/>
      </c>
      <c r="O4330" s="29" t="str">
        <f t="shared" si="941"/>
        <v/>
      </c>
      <c r="P4330" s="29" t="str">
        <f t="shared" si="942"/>
        <v/>
      </c>
      <c r="Q4330" s="29" t="str">
        <f t="shared" si="932"/>
        <v/>
      </c>
      <c r="R4330" s="29" t="str">
        <f t="shared" si="933"/>
        <v/>
      </c>
      <c r="S4330" s="29" t="str">
        <f t="shared" si="934"/>
        <v/>
      </c>
      <c r="T4330" s="29" t="str">
        <f t="shared" si="935"/>
        <v/>
      </c>
      <c r="U4330" s="29"/>
      <c r="V4330" s="29"/>
      <c r="W4330" s="30" t="s">
        <v>3806</v>
      </c>
      <c r="X4330" s="37" t="s">
        <v>158</v>
      </c>
      <c r="Y4330" s="146">
        <v>0</v>
      </c>
      <c r="Z4330" s="33">
        <v>0</v>
      </c>
      <c r="AA4330" s="34" t="e">
        <f t="shared" si="937"/>
        <v>#DIV/0!</v>
      </c>
      <c r="AB4330" s="33">
        <f t="shared" si="938"/>
        <v>0</v>
      </c>
      <c r="AC4330" s="34" t="e">
        <f t="shared" si="939"/>
        <v>#DIV/0!</v>
      </c>
      <c r="AD4330" s="145">
        <f t="shared" si="936"/>
        <v>0</v>
      </c>
      <c r="AE4330" s="105">
        <v>0</v>
      </c>
      <c r="AF4330" s="34" t="s">
        <v>36</v>
      </c>
      <c r="AG4330" s="34" t="s">
        <v>36</v>
      </c>
      <c r="AH4330" s="34" t="s">
        <v>73</v>
      </c>
      <c r="AI4330" s="29">
        <v>0</v>
      </c>
      <c r="AJ4330" s="29" t="s">
        <v>33</v>
      </c>
      <c r="AK4330" s="29">
        <v>0</v>
      </c>
      <c r="AL4330" s="29">
        <v>0</v>
      </c>
      <c r="AM4330" s="29" t="s">
        <v>28</v>
      </c>
      <c r="AN4330" s="44" t="s">
        <v>27</v>
      </c>
      <c r="AO4330" s="29" t="s">
        <v>27</v>
      </c>
      <c r="AP4330" s="29">
        <v>1</v>
      </c>
      <c r="AQ4330" s="29"/>
      <c r="AR4330" s="29"/>
      <c r="AS4330" s="29"/>
      <c r="AT4330" s="29"/>
      <c r="AU4330" s="144"/>
      <c r="AV4330" s="36" t="s">
        <v>28</v>
      </c>
      <c r="AW4330" s="102">
        <v>44447</v>
      </c>
      <c r="AX4330" s="129" t="s">
        <v>33</v>
      </c>
      <c r="AY4330" s="106" t="e">
        <v>#N/A</v>
      </c>
      <c r="BD4330" t="s">
        <v>4716</v>
      </c>
      <c r="BE4330" t="e">
        <v>#N/A</v>
      </c>
      <c r="BF4330">
        <v>0</v>
      </c>
      <c r="BH4330" t="str">
        <f t="shared" si="943"/>
        <v/>
      </c>
      <c r="BJ4330" t="str">
        <f t="shared" si="944"/>
        <v>OK</v>
      </c>
      <c r="BK4330" s="130" t="s">
        <v>5302</v>
      </c>
      <c r="BL4330" s="130" t="e">
        <v>#VALUE!</v>
      </c>
      <c r="BM4330" s="131">
        <v>0</v>
      </c>
      <c r="BN4330" s="131" t="s">
        <v>37</v>
      </c>
      <c r="BO4330" t="e">
        <v>#N/A</v>
      </c>
      <c r="BP4330">
        <v>0</v>
      </c>
    </row>
    <row r="4331" spans="1:68" x14ac:dyDescent="0.3">
      <c r="A4331" s="1"/>
      <c r="B4331" s="47">
        <v>3970</v>
      </c>
      <c r="C4331" s="45">
        <v>1095006</v>
      </c>
      <c r="D4331" s="29"/>
      <c r="E4331" s="29"/>
      <c r="F4331" s="31" t="s">
        <v>3815</v>
      </c>
      <c r="G4331" s="37" t="s">
        <v>31</v>
      </c>
      <c r="H4331" s="157"/>
      <c r="I4331" s="148"/>
      <c r="J4331" s="147" t="s">
        <v>33</v>
      </c>
      <c r="K4331" s="148" t="e">
        <v>#N/A</v>
      </c>
      <c r="L4331" s="148" t="s">
        <v>32</v>
      </c>
      <c r="M4331" s="147" t="s">
        <v>33</v>
      </c>
      <c r="N4331" s="29" t="str">
        <f t="shared" si="940"/>
        <v/>
      </c>
      <c r="O4331" s="29" t="str">
        <f t="shared" si="941"/>
        <v/>
      </c>
      <c r="P4331" s="29" t="str">
        <f t="shared" si="942"/>
        <v/>
      </c>
      <c r="Q4331" s="29" t="str">
        <f t="shared" si="932"/>
        <v/>
      </c>
      <c r="R4331" s="29" t="str">
        <f t="shared" si="933"/>
        <v/>
      </c>
      <c r="S4331" s="29" t="str">
        <f t="shared" si="934"/>
        <v/>
      </c>
      <c r="T4331" s="29" t="str">
        <f t="shared" si="935"/>
        <v/>
      </c>
      <c r="U4331" s="29"/>
      <c r="V4331" s="29"/>
      <c r="W4331" s="30" t="s">
        <v>3806</v>
      </c>
      <c r="X4331" s="37" t="s">
        <v>158</v>
      </c>
      <c r="Y4331" s="146">
        <v>0</v>
      </c>
      <c r="Z4331" s="33">
        <v>0</v>
      </c>
      <c r="AA4331" s="34" t="e">
        <f t="shared" si="937"/>
        <v>#DIV/0!</v>
      </c>
      <c r="AB4331" s="33">
        <f t="shared" si="938"/>
        <v>0</v>
      </c>
      <c r="AC4331" s="34" t="e">
        <f t="shared" si="939"/>
        <v>#DIV/0!</v>
      </c>
      <c r="AD4331" s="145">
        <f t="shared" si="936"/>
        <v>0</v>
      </c>
      <c r="AE4331" s="105">
        <v>0</v>
      </c>
      <c r="AF4331" s="34" t="s">
        <v>36</v>
      </c>
      <c r="AG4331" s="34" t="s">
        <v>36</v>
      </c>
      <c r="AH4331" s="34" t="s">
        <v>36</v>
      </c>
      <c r="AI4331" s="29">
        <v>0</v>
      </c>
      <c r="AJ4331" s="29" t="s">
        <v>33</v>
      </c>
      <c r="AK4331" s="29">
        <v>0</v>
      </c>
      <c r="AL4331" s="29">
        <v>0</v>
      </c>
      <c r="AM4331" s="29" t="s">
        <v>28</v>
      </c>
      <c r="AN4331" s="44" t="s">
        <v>27</v>
      </c>
      <c r="AO4331" s="29" t="s">
        <v>27</v>
      </c>
      <c r="AP4331" s="29">
        <v>1</v>
      </c>
      <c r="AQ4331" s="29"/>
      <c r="AR4331" s="29"/>
      <c r="AS4331" s="29"/>
      <c r="AT4331" s="29"/>
      <c r="AU4331" s="144"/>
      <c r="AV4331" s="36" t="s">
        <v>28</v>
      </c>
      <c r="AW4331" s="102">
        <v>44447</v>
      </c>
      <c r="AX4331" s="129" t="s">
        <v>33</v>
      </c>
      <c r="AY4331" s="106" t="e">
        <v>#N/A</v>
      </c>
      <c r="BD4331" t="s">
        <v>4716</v>
      </c>
      <c r="BE4331" t="e">
        <v>#N/A</v>
      </c>
      <c r="BF4331">
        <v>0</v>
      </c>
      <c r="BH4331" t="str">
        <f t="shared" si="943"/>
        <v/>
      </c>
      <c r="BJ4331" t="str">
        <f t="shared" si="944"/>
        <v>OK</v>
      </c>
      <c r="BK4331" s="130" t="s">
        <v>5302</v>
      </c>
      <c r="BL4331" s="130" t="e">
        <v>#VALUE!</v>
      </c>
      <c r="BM4331" s="131">
        <v>0</v>
      </c>
      <c r="BN4331" s="131" t="s">
        <v>37</v>
      </c>
      <c r="BO4331" t="e">
        <v>#N/A</v>
      </c>
      <c r="BP4331">
        <v>0</v>
      </c>
    </row>
    <row r="4332" spans="1:68" x14ac:dyDescent="0.3">
      <c r="A4332" s="1"/>
      <c r="B4332" s="47">
        <v>3971</v>
      </c>
      <c r="C4332" s="45">
        <v>1094145</v>
      </c>
      <c r="D4332" s="29"/>
      <c r="E4332" s="29"/>
      <c r="F4332" s="31" t="s">
        <v>3816</v>
      </c>
      <c r="G4332" s="37" t="s">
        <v>31</v>
      </c>
      <c r="H4332" s="148"/>
      <c r="I4332" s="148"/>
      <c r="J4332" s="147" t="s">
        <v>33</v>
      </c>
      <c r="K4332" s="148" t="e">
        <v>#N/A</v>
      </c>
      <c r="L4332" s="148" t="s">
        <v>32</v>
      </c>
      <c r="M4332" s="147" t="s">
        <v>33</v>
      </c>
      <c r="N4332" s="29" t="str">
        <f t="shared" si="940"/>
        <v/>
      </c>
      <c r="O4332" s="29" t="str">
        <f t="shared" si="941"/>
        <v/>
      </c>
      <c r="P4332" s="29" t="str">
        <f t="shared" si="942"/>
        <v/>
      </c>
      <c r="Q4332" s="29" t="str">
        <f t="shared" si="932"/>
        <v/>
      </c>
      <c r="R4332" s="29" t="str">
        <f t="shared" si="933"/>
        <v/>
      </c>
      <c r="S4332" s="29" t="str">
        <f t="shared" si="934"/>
        <v/>
      </c>
      <c r="T4332" s="29" t="str">
        <f t="shared" si="935"/>
        <v/>
      </c>
      <c r="U4332" s="29"/>
      <c r="V4332" s="29"/>
      <c r="W4332" s="30" t="s">
        <v>3806</v>
      </c>
      <c r="X4332" s="37" t="s">
        <v>158</v>
      </c>
      <c r="Y4332" s="146">
        <v>42352</v>
      </c>
      <c r="Z4332" s="33">
        <v>54211</v>
      </c>
      <c r="AA4332" s="34">
        <f t="shared" si="937"/>
        <v>0.28000000000000003</v>
      </c>
      <c r="AB4332" s="33">
        <f t="shared" si="938"/>
        <v>54211</v>
      </c>
      <c r="AC4332" s="34">
        <f t="shared" si="939"/>
        <v>0.2800103917643596</v>
      </c>
      <c r="AD4332" s="145">
        <f t="shared" si="936"/>
        <v>45175.832999999999</v>
      </c>
      <c r="AE4332" s="105">
        <v>35293.332999999999</v>
      </c>
      <c r="AF4332" s="34" t="s">
        <v>36</v>
      </c>
      <c r="AG4332" s="34" t="s">
        <v>36</v>
      </c>
      <c r="AH4332" s="34" t="s">
        <v>73</v>
      </c>
      <c r="AI4332" s="29">
        <v>0</v>
      </c>
      <c r="AJ4332" s="29" t="s">
        <v>33</v>
      </c>
      <c r="AK4332" s="29">
        <v>0</v>
      </c>
      <c r="AL4332" s="29">
        <v>0</v>
      </c>
      <c r="AM4332" s="29" t="s">
        <v>28</v>
      </c>
      <c r="AN4332" s="44" t="s">
        <v>27</v>
      </c>
      <c r="AO4332" s="29" t="s">
        <v>28</v>
      </c>
      <c r="AP4332" s="29">
        <v>1</v>
      </c>
      <c r="AQ4332" s="29"/>
      <c r="AR4332" s="29"/>
      <c r="AS4332" s="29"/>
      <c r="AT4332" s="29"/>
      <c r="AU4332" s="144"/>
      <c r="AV4332" s="36" t="s">
        <v>28</v>
      </c>
      <c r="AW4332" s="102">
        <v>44447</v>
      </c>
      <c r="AX4332" s="129" t="s">
        <v>33</v>
      </c>
      <c r="AY4332" s="106">
        <v>1</v>
      </c>
      <c r="BD4332" t="s">
        <v>4716</v>
      </c>
      <c r="BE4332" t="e">
        <v>#N/A</v>
      </c>
      <c r="BF4332">
        <v>0</v>
      </c>
      <c r="BH4332" t="str">
        <f t="shared" si="943"/>
        <v/>
      </c>
      <c r="BJ4332" t="str">
        <f t="shared" si="944"/>
        <v>OK</v>
      </c>
      <c r="BK4332" s="130" t="s">
        <v>5302</v>
      </c>
      <c r="BL4332" s="130" t="e">
        <v>#VALUE!</v>
      </c>
      <c r="BM4332" s="131">
        <v>0</v>
      </c>
      <c r="BN4332" s="131" t="e">
        <v>#DIV/0!</v>
      </c>
      <c r="BO4332" t="e">
        <v>#N/A</v>
      </c>
      <c r="BP4332">
        <v>0</v>
      </c>
    </row>
    <row r="4333" spans="1:68" ht="25.2" x14ac:dyDescent="0.3">
      <c r="A4333" s="1"/>
      <c r="B4333" s="47">
        <v>3972</v>
      </c>
      <c r="C4333" s="45">
        <v>1094146</v>
      </c>
      <c r="D4333" s="29"/>
      <c r="E4333" s="29"/>
      <c r="F4333" s="31" t="s">
        <v>3817</v>
      </c>
      <c r="G4333" s="37" t="s">
        <v>31</v>
      </c>
      <c r="H4333" s="148"/>
      <c r="I4333" s="148"/>
      <c r="J4333" s="147" t="s">
        <v>33</v>
      </c>
      <c r="K4333" s="148" t="e">
        <v>#N/A</v>
      </c>
      <c r="L4333" s="148" t="s">
        <v>32</v>
      </c>
      <c r="M4333" s="147" t="s">
        <v>33</v>
      </c>
      <c r="N4333" s="29" t="str">
        <f t="shared" si="940"/>
        <v/>
      </c>
      <c r="O4333" s="29" t="str">
        <f t="shared" si="941"/>
        <v/>
      </c>
      <c r="P4333" s="29" t="str">
        <f t="shared" si="942"/>
        <v/>
      </c>
      <c r="Q4333" s="29" t="str">
        <f t="shared" si="932"/>
        <v/>
      </c>
      <c r="R4333" s="29" t="str">
        <f t="shared" si="933"/>
        <v/>
      </c>
      <c r="S4333" s="29" t="str">
        <f t="shared" si="934"/>
        <v/>
      </c>
      <c r="T4333" s="29" t="str">
        <f t="shared" si="935"/>
        <v/>
      </c>
      <c r="U4333" s="29"/>
      <c r="V4333" s="29"/>
      <c r="W4333" s="30" t="s">
        <v>3806</v>
      </c>
      <c r="X4333" s="37" t="s">
        <v>158</v>
      </c>
      <c r="Y4333" s="146">
        <v>34155</v>
      </c>
      <c r="Z4333" s="33">
        <v>43718</v>
      </c>
      <c r="AA4333" s="34">
        <f t="shared" si="937"/>
        <v>0.28000000000000003</v>
      </c>
      <c r="AB4333" s="33">
        <f t="shared" si="938"/>
        <v>43718</v>
      </c>
      <c r="AC4333" s="34">
        <f t="shared" si="939"/>
        <v>0.27998830039525696</v>
      </c>
      <c r="AD4333" s="145">
        <f t="shared" si="936"/>
        <v>36431.667000000001</v>
      </c>
      <c r="AE4333" s="105">
        <v>28462.5</v>
      </c>
      <c r="AF4333" s="34" t="s">
        <v>36</v>
      </c>
      <c r="AG4333" s="34" t="s">
        <v>36</v>
      </c>
      <c r="AH4333" s="34" t="s">
        <v>73</v>
      </c>
      <c r="AI4333" s="29">
        <v>0</v>
      </c>
      <c r="AJ4333" s="29" t="s">
        <v>33</v>
      </c>
      <c r="AK4333" s="29">
        <v>0</v>
      </c>
      <c r="AL4333" s="29">
        <v>0</v>
      </c>
      <c r="AM4333" s="29" t="s">
        <v>28</v>
      </c>
      <c r="AN4333" s="44" t="s">
        <v>27</v>
      </c>
      <c r="AO4333" s="29" t="s">
        <v>28</v>
      </c>
      <c r="AP4333" s="29">
        <v>1</v>
      </c>
      <c r="AQ4333" s="29"/>
      <c r="AR4333" s="29"/>
      <c r="AS4333" s="29"/>
      <c r="AT4333" s="29"/>
      <c r="AU4333" s="144"/>
      <c r="AV4333" s="36" t="s">
        <v>28</v>
      </c>
      <c r="AW4333" s="102">
        <v>44447</v>
      </c>
      <c r="AX4333" s="129" t="s">
        <v>33</v>
      </c>
      <c r="AY4333" s="106">
        <v>1</v>
      </c>
      <c r="BD4333" t="s">
        <v>4716</v>
      </c>
      <c r="BE4333" t="e">
        <v>#N/A</v>
      </c>
      <c r="BF4333">
        <v>0</v>
      </c>
      <c r="BH4333" t="str">
        <f t="shared" si="943"/>
        <v/>
      </c>
      <c r="BJ4333" t="str">
        <f t="shared" si="944"/>
        <v>OK</v>
      </c>
      <c r="BK4333" s="130" t="s">
        <v>5302</v>
      </c>
      <c r="BL4333" s="130" t="e">
        <v>#VALUE!</v>
      </c>
      <c r="BM4333" s="131">
        <v>0</v>
      </c>
      <c r="BN4333" s="131" t="e">
        <v>#DIV/0!</v>
      </c>
      <c r="BO4333" t="e">
        <v>#N/A</v>
      </c>
      <c r="BP4333">
        <v>1</v>
      </c>
    </row>
    <row r="4334" spans="1:68" x14ac:dyDescent="0.3">
      <c r="A4334" s="1"/>
      <c r="B4334" s="47">
        <v>3973</v>
      </c>
      <c r="C4334" s="45">
        <v>1094294</v>
      </c>
      <c r="D4334" s="29"/>
      <c r="E4334" s="29"/>
      <c r="F4334" s="31" t="s">
        <v>3818</v>
      </c>
      <c r="G4334" s="37" t="s">
        <v>31</v>
      </c>
      <c r="H4334" s="148"/>
      <c r="I4334" s="148"/>
      <c r="J4334" s="147" t="s">
        <v>33</v>
      </c>
      <c r="K4334" s="148" t="e">
        <v>#N/A</v>
      </c>
      <c r="L4334" s="148" t="s">
        <v>32</v>
      </c>
      <c r="M4334" s="147" t="s">
        <v>33</v>
      </c>
      <c r="N4334" s="29" t="str">
        <f t="shared" si="940"/>
        <v/>
      </c>
      <c r="O4334" s="29" t="str">
        <f t="shared" si="941"/>
        <v/>
      </c>
      <c r="P4334" s="29" t="str">
        <f t="shared" si="942"/>
        <v/>
      </c>
      <c r="Q4334" s="29" t="str">
        <f t="shared" si="932"/>
        <v/>
      </c>
      <c r="R4334" s="29" t="str">
        <f t="shared" si="933"/>
        <v/>
      </c>
      <c r="S4334" s="29" t="str">
        <f t="shared" si="934"/>
        <v/>
      </c>
      <c r="T4334" s="29" t="str">
        <f t="shared" si="935"/>
        <v/>
      </c>
      <c r="U4334" s="29"/>
      <c r="V4334" s="29"/>
      <c r="W4334" s="30" t="s">
        <v>3806</v>
      </c>
      <c r="X4334" s="37" t="s">
        <v>158</v>
      </c>
      <c r="Y4334" s="146">
        <v>15028</v>
      </c>
      <c r="Z4334" s="33">
        <v>19236</v>
      </c>
      <c r="AA4334" s="34">
        <f t="shared" si="937"/>
        <v>0.28000000000000003</v>
      </c>
      <c r="AB4334" s="33">
        <f t="shared" si="938"/>
        <v>19236</v>
      </c>
      <c r="AC4334" s="34">
        <f t="shared" si="939"/>
        <v>0.28001068086267444</v>
      </c>
      <c r="AD4334" s="145">
        <f t="shared" si="936"/>
        <v>16030</v>
      </c>
      <c r="AE4334" s="105">
        <v>12523.333000000001</v>
      </c>
      <c r="AF4334" s="34" t="s">
        <v>36</v>
      </c>
      <c r="AG4334" s="34" t="s">
        <v>36</v>
      </c>
      <c r="AH4334" s="34" t="s">
        <v>73</v>
      </c>
      <c r="AI4334" s="29">
        <v>0</v>
      </c>
      <c r="AJ4334" s="29" t="s">
        <v>33</v>
      </c>
      <c r="AK4334" s="29">
        <v>0</v>
      </c>
      <c r="AL4334" s="29">
        <v>0</v>
      </c>
      <c r="AM4334" s="29" t="s">
        <v>28</v>
      </c>
      <c r="AN4334" s="44" t="s">
        <v>27</v>
      </c>
      <c r="AO4334" s="29" t="s">
        <v>28</v>
      </c>
      <c r="AP4334" s="29">
        <v>1</v>
      </c>
      <c r="AQ4334" s="29"/>
      <c r="AR4334" s="29"/>
      <c r="AS4334" s="29"/>
      <c r="AT4334" s="29"/>
      <c r="AU4334" s="144"/>
      <c r="AV4334" s="36" t="s">
        <v>28</v>
      </c>
      <c r="AW4334" s="102">
        <v>44447</v>
      </c>
      <c r="AX4334" s="129" t="s">
        <v>33</v>
      </c>
      <c r="AY4334" s="106" t="e">
        <v>#N/A</v>
      </c>
      <c r="BD4334" t="s">
        <v>4716</v>
      </c>
      <c r="BE4334" t="e">
        <v>#N/A</v>
      </c>
      <c r="BF4334">
        <v>0</v>
      </c>
      <c r="BH4334" t="str">
        <f t="shared" si="943"/>
        <v/>
      </c>
      <c r="BJ4334" t="str">
        <f t="shared" si="944"/>
        <v>OK</v>
      </c>
      <c r="BK4334" s="130" t="s">
        <v>5302</v>
      </c>
      <c r="BL4334" s="130" t="e">
        <v>#VALUE!</v>
      </c>
      <c r="BM4334" s="131">
        <v>0</v>
      </c>
      <c r="BN4334" s="131" t="e">
        <v>#DIV/0!</v>
      </c>
      <c r="BO4334" t="e">
        <v>#N/A</v>
      </c>
      <c r="BP4334">
        <v>0</v>
      </c>
    </row>
    <row r="4335" spans="1:68" ht="25.2" x14ac:dyDescent="0.3">
      <c r="A4335" s="1"/>
      <c r="B4335" s="47">
        <v>3974</v>
      </c>
      <c r="C4335" s="45">
        <v>1094298</v>
      </c>
      <c r="D4335" s="29"/>
      <c r="E4335" s="29"/>
      <c r="F4335" s="31" t="s">
        <v>3819</v>
      </c>
      <c r="G4335" s="37" t="s">
        <v>31</v>
      </c>
      <c r="H4335" s="148"/>
      <c r="I4335" s="148"/>
      <c r="J4335" s="147" t="s">
        <v>33</v>
      </c>
      <c r="K4335" s="148" t="e">
        <v>#N/A</v>
      </c>
      <c r="L4335" s="148" t="s">
        <v>32</v>
      </c>
      <c r="M4335" s="147" t="s">
        <v>33</v>
      </c>
      <c r="N4335" s="29" t="str">
        <f t="shared" si="940"/>
        <v/>
      </c>
      <c r="O4335" s="29" t="str">
        <f t="shared" si="941"/>
        <v/>
      </c>
      <c r="P4335" s="29" t="str">
        <f t="shared" si="942"/>
        <v/>
      </c>
      <c r="Q4335" s="29" t="str">
        <f t="shared" si="932"/>
        <v/>
      </c>
      <c r="R4335" s="29" t="str">
        <f t="shared" si="933"/>
        <v/>
      </c>
      <c r="S4335" s="29" t="str">
        <f t="shared" si="934"/>
        <v/>
      </c>
      <c r="T4335" s="29" t="str">
        <f t="shared" si="935"/>
        <v/>
      </c>
      <c r="U4335" s="29"/>
      <c r="V4335" s="29"/>
      <c r="W4335" s="30" t="s">
        <v>3806</v>
      </c>
      <c r="X4335" s="37" t="s">
        <v>158</v>
      </c>
      <c r="Y4335" s="146">
        <v>32106</v>
      </c>
      <c r="Z4335" s="33">
        <v>41096</v>
      </c>
      <c r="AA4335" s="34">
        <f t="shared" si="937"/>
        <v>0.28000000000000003</v>
      </c>
      <c r="AB4335" s="33">
        <f t="shared" si="938"/>
        <v>41096</v>
      </c>
      <c r="AC4335" s="34">
        <f t="shared" si="939"/>
        <v>0.2800099794430948</v>
      </c>
      <c r="AD4335" s="145">
        <f t="shared" si="936"/>
        <v>34246.667000000001</v>
      </c>
      <c r="AE4335" s="105">
        <v>26755</v>
      </c>
      <c r="AF4335" s="34" t="s">
        <v>36</v>
      </c>
      <c r="AG4335" s="34" t="s">
        <v>36</v>
      </c>
      <c r="AH4335" s="34" t="s">
        <v>73</v>
      </c>
      <c r="AI4335" s="29">
        <v>0</v>
      </c>
      <c r="AJ4335" s="29" t="s">
        <v>33</v>
      </c>
      <c r="AK4335" s="29">
        <v>0</v>
      </c>
      <c r="AL4335" s="29">
        <v>0</v>
      </c>
      <c r="AM4335" s="29" t="s">
        <v>28</v>
      </c>
      <c r="AN4335" s="44" t="s">
        <v>27</v>
      </c>
      <c r="AO4335" s="29" t="s">
        <v>28</v>
      </c>
      <c r="AP4335" s="29">
        <v>1</v>
      </c>
      <c r="AQ4335" s="29"/>
      <c r="AR4335" s="29"/>
      <c r="AS4335" s="29"/>
      <c r="AT4335" s="29"/>
      <c r="AU4335" s="144"/>
      <c r="AV4335" s="36" t="s">
        <v>28</v>
      </c>
      <c r="AW4335" s="102">
        <v>44447</v>
      </c>
      <c r="AX4335" s="129" t="s">
        <v>33</v>
      </c>
      <c r="AY4335" s="106" t="e">
        <v>#N/A</v>
      </c>
      <c r="BD4335" t="s">
        <v>4716</v>
      </c>
      <c r="BE4335" t="e">
        <v>#N/A</v>
      </c>
      <c r="BF4335">
        <v>0</v>
      </c>
      <c r="BH4335" t="str">
        <f t="shared" si="943"/>
        <v/>
      </c>
      <c r="BJ4335" t="str">
        <f t="shared" si="944"/>
        <v>OK</v>
      </c>
      <c r="BK4335" s="130" t="s">
        <v>5302</v>
      </c>
      <c r="BL4335" s="130" t="e">
        <v>#VALUE!</v>
      </c>
      <c r="BM4335" s="131">
        <v>0</v>
      </c>
      <c r="BN4335" s="131" t="e">
        <v>#DIV/0!</v>
      </c>
      <c r="BO4335" t="e">
        <v>#N/A</v>
      </c>
      <c r="BP4335">
        <v>0</v>
      </c>
    </row>
    <row r="4336" spans="1:68" ht="25.2" x14ac:dyDescent="0.3">
      <c r="A4336" s="1"/>
      <c r="B4336" s="47">
        <v>3975</v>
      </c>
      <c r="C4336" s="45">
        <v>1094147</v>
      </c>
      <c r="D4336" s="29"/>
      <c r="E4336" s="29"/>
      <c r="F4336" s="31" t="s">
        <v>3820</v>
      </c>
      <c r="G4336" s="37" t="s">
        <v>31</v>
      </c>
      <c r="H4336" s="148"/>
      <c r="I4336" s="148"/>
      <c r="J4336" s="147" t="s">
        <v>33</v>
      </c>
      <c r="K4336" s="148" t="e">
        <v>#N/A</v>
      </c>
      <c r="L4336" s="148" t="s">
        <v>32</v>
      </c>
      <c r="M4336" s="147" t="s">
        <v>33</v>
      </c>
      <c r="N4336" s="29" t="str">
        <f t="shared" si="940"/>
        <v/>
      </c>
      <c r="O4336" s="29" t="str">
        <f t="shared" si="941"/>
        <v/>
      </c>
      <c r="P4336" s="29" t="str">
        <f t="shared" si="942"/>
        <v/>
      </c>
      <c r="Q4336" s="29" t="str">
        <f t="shared" si="932"/>
        <v/>
      </c>
      <c r="R4336" s="29" t="str">
        <f t="shared" si="933"/>
        <v/>
      </c>
      <c r="S4336" s="29" t="str">
        <f t="shared" si="934"/>
        <v/>
      </c>
      <c r="T4336" s="29" t="str">
        <f t="shared" si="935"/>
        <v/>
      </c>
      <c r="U4336" s="29"/>
      <c r="V4336" s="29"/>
      <c r="W4336" s="30" t="s">
        <v>3806</v>
      </c>
      <c r="X4336" s="37" t="s">
        <v>158</v>
      </c>
      <c r="Y4336" s="146">
        <v>12979</v>
      </c>
      <c r="Z4336" s="33">
        <v>16613</v>
      </c>
      <c r="AA4336" s="34">
        <f t="shared" si="937"/>
        <v>0.28000000000000003</v>
      </c>
      <c r="AB4336" s="33">
        <f t="shared" si="938"/>
        <v>16613</v>
      </c>
      <c r="AC4336" s="34">
        <f t="shared" si="939"/>
        <v>0.27999082456247232</v>
      </c>
      <c r="AD4336" s="145">
        <f t="shared" si="936"/>
        <v>13844.166999999999</v>
      </c>
      <c r="AE4336" s="105">
        <v>10815.833000000001</v>
      </c>
      <c r="AF4336" s="34" t="s">
        <v>36</v>
      </c>
      <c r="AG4336" s="34" t="s">
        <v>36</v>
      </c>
      <c r="AH4336" s="34" t="s">
        <v>73</v>
      </c>
      <c r="AI4336" s="29">
        <v>0</v>
      </c>
      <c r="AJ4336" s="29" t="s">
        <v>33</v>
      </c>
      <c r="AK4336" s="29">
        <v>0</v>
      </c>
      <c r="AL4336" s="29">
        <v>0</v>
      </c>
      <c r="AM4336" s="29" t="s">
        <v>28</v>
      </c>
      <c r="AN4336" s="44" t="s">
        <v>27</v>
      </c>
      <c r="AO4336" s="29" t="s">
        <v>28</v>
      </c>
      <c r="AP4336" s="29">
        <v>1</v>
      </c>
      <c r="AQ4336" s="29"/>
      <c r="AR4336" s="29"/>
      <c r="AS4336" s="29"/>
      <c r="AT4336" s="29"/>
      <c r="AU4336" s="144"/>
      <c r="AV4336" s="36" t="s">
        <v>28</v>
      </c>
      <c r="AW4336" s="102">
        <v>44447</v>
      </c>
      <c r="AX4336" s="129" t="s">
        <v>33</v>
      </c>
      <c r="AY4336" s="106" t="e">
        <v>#N/A</v>
      </c>
      <c r="BD4336" t="s">
        <v>4716</v>
      </c>
      <c r="BE4336" t="e">
        <v>#N/A</v>
      </c>
      <c r="BF4336">
        <v>0</v>
      </c>
      <c r="BH4336" t="str">
        <f t="shared" si="943"/>
        <v/>
      </c>
      <c r="BJ4336" t="str">
        <f t="shared" si="944"/>
        <v>OK</v>
      </c>
      <c r="BK4336" s="130" t="s">
        <v>5302</v>
      </c>
      <c r="BL4336" s="130" t="e">
        <v>#VALUE!</v>
      </c>
      <c r="BM4336" s="131">
        <v>0</v>
      </c>
      <c r="BN4336" s="131" t="e">
        <v>#DIV/0!</v>
      </c>
      <c r="BO4336" t="e">
        <v>#N/A</v>
      </c>
      <c r="BP4336">
        <v>0</v>
      </c>
    </row>
    <row r="4337" spans="1:68" x14ac:dyDescent="0.3">
      <c r="A4337" s="1"/>
      <c r="B4337" s="47">
        <v>3976</v>
      </c>
      <c r="C4337" s="45">
        <v>1094585</v>
      </c>
      <c r="D4337" s="29"/>
      <c r="E4337" s="29"/>
      <c r="F4337" s="31" t="s">
        <v>3821</v>
      </c>
      <c r="G4337" s="37" t="s">
        <v>31</v>
      </c>
      <c r="H4337" s="157"/>
      <c r="I4337" s="148"/>
      <c r="J4337" s="147" t="s">
        <v>33</v>
      </c>
      <c r="K4337" s="148" t="e">
        <v>#N/A</v>
      </c>
      <c r="L4337" s="148" t="s">
        <v>32</v>
      </c>
      <c r="M4337" s="147" t="s">
        <v>33</v>
      </c>
      <c r="N4337" s="29" t="str">
        <f t="shared" si="940"/>
        <v/>
      </c>
      <c r="O4337" s="29" t="str">
        <f t="shared" si="941"/>
        <v/>
      </c>
      <c r="P4337" s="29" t="str">
        <f t="shared" si="942"/>
        <v/>
      </c>
      <c r="Q4337" s="29" t="str">
        <f t="shared" si="932"/>
        <v/>
      </c>
      <c r="R4337" s="29" t="str">
        <f t="shared" si="933"/>
        <v/>
      </c>
      <c r="S4337" s="29" t="str">
        <f t="shared" si="934"/>
        <v/>
      </c>
      <c r="T4337" s="29" t="str">
        <f t="shared" si="935"/>
        <v/>
      </c>
      <c r="U4337" s="29"/>
      <c r="V4337" s="29"/>
      <c r="W4337" s="30" t="s">
        <v>3806</v>
      </c>
      <c r="X4337" s="37" t="s">
        <v>158</v>
      </c>
      <c r="Y4337" s="146">
        <v>0</v>
      </c>
      <c r="Z4337" s="33">
        <v>0</v>
      </c>
      <c r="AA4337" s="34" t="e">
        <f t="shared" si="937"/>
        <v>#DIV/0!</v>
      </c>
      <c r="AB4337" s="33">
        <f t="shared" si="938"/>
        <v>0</v>
      </c>
      <c r="AC4337" s="34" t="e">
        <f t="shared" si="939"/>
        <v>#DIV/0!</v>
      </c>
      <c r="AD4337" s="145">
        <f t="shared" si="936"/>
        <v>0</v>
      </c>
      <c r="AE4337" s="105">
        <v>0</v>
      </c>
      <c r="AF4337" s="34" t="s">
        <v>36</v>
      </c>
      <c r="AG4337" s="34" t="s">
        <v>36</v>
      </c>
      <c r="AH4337" s="34" t="s">
        <v>36</v>
      </c>
      <c r="AI4337" s="29">
        <v>0</v>
      </c>
      <c r="AJ4337" s="29" t="s">
        <v>33</v>
      </c>
      <c r="AK4337" s="29">
        <v>0</v>
      </c>
      <c r="AL4337" s="29">
        <v>0</v>
      </c>
      <c r="AM4337" s="29" t="s">
        <v>28</v>
      </c>
      <c r="AN4337" s="44" t="s">
        <v>27</v>
      </c>
      <c r="AO4337" s="29" t="s">
        <v>27</v>
      </c>
      <c r="AP4337" s="29">
        <v>1</v>
      </c>
      <c r="AQ4337" s="29"/>
      <c r="AR4337" s="29"/>
      <c r="AS4337" s="29"/>
      <c r="AT4337" s="29"/>
      <c r="AU4337" s="144"/>
      <c r="AV4337" s="36" t="s">
        <v>28</v>
      </c>
      <c r="AW4337" s="102">
        <v>44447</v>
      </c>
      <c r="AX4337" s="129" t="s">
        <v>33</v>
      </c>
      <c r="AY4337" s="106" t="e">
        <v>#N/A</v>
      </c>
      <c r="BD4337" t="s">
        <v>4716</v>
      </c>
      <c r="BE4337" t="e">
        <v>#N/A</v>
      </c>
      <c r="BF4337">
        <v>0</v>
      </c>
      <c r="BH4337" t="str">
        <f t="shared" si="943"/>
        <v/>
      </c>
      <c r="BJ4337" t="str">
        <f t="shared" si="944"/>
        <v>OK</v>
      </c>
      <c r="BK4337" s="130" t="s">
        <v>5302</v>
      </c>
      <c r="BL4337" s="130" t="e">
        <v>#VALUE!</v>
      </c>
      <c r="BM4337" s="131">
        <v>0</v>
      </c>
      <c r="BN4337" s="131" t="s">
        <v>37</v>
      </c>
      <c r="BO4337" t="e">
        <v>#N/A</v>
      </c>
      <c r="BP4337">
        <v>0</v>
      </c>
    </row>
    <row r="4338" spans="1:68" ht="25.2" x14ac:dyDescent="0.3">
      <c r="A4338" s="1"/>
      <c r="B4338" s="47">
        <v>3977</v>
      </c>
      <c r="C4338" s="45">
        <v>1122128</v>
      </c>
      <c r="D4338" s="29"/>
      <c r="E4338" s="29"/>
      <c r="F4338" s="31" t="s">
        <v>4072</v>
      </c>
      <c r="G4338" s="37" t="s">
        <v>31</v>
      </c>
      <c r="H4338" s="148"/>
      <c r="I4338" s="148"/>
      <c r="J4338" s="147"/>
      <c r="K4338" s="148" t="e">
        <v>#N/A</v>
      </c>
      <c r="L4338" s="148"/>
      <c r="M4338" s="147"/>
      <c r="N4338" s="29" t="str">
        <f t="shared" si="940"/>
        <v/>
      </c>
      <c r="O4338" s="29" t="str">
        <f t="shared" si="941"/>
        <v/>
      </c>
      <c r="P4338" s="29" t="str">
        <f t="shared" si="942"/>
        <v/>
      </c>
      <c r="Q4338" s="29" t="str">
        <f t="shared" si="932"/>
        <v/>
      </c>
      <c r="R4338" s="29" t="str">
        <f t="shared" si="933"/>
        <v/>
      </c>
      <c r="S4338" s="29" t="str">
        <f t="shared" si="934"/>
        <v/>
      </c>
      <c r="T4338" s="29" t="str">
        <f t="shared" si="935"/>
        <v/>
      </c>
      <c r="U4338" s="29"/>
      <c r="V4338" s="29"/>
      <c r="W4338" s="30" t="s">
        <v>3806</v>
      </c>
      <c r="X4338" s="37" t="s">
        <v>158</v>
      </c>
      <c r="Y4338" s="146">
        <v>68925</v>
      </c>
      <c r="Z4338" s="33">
        <v>88224</v>
      </c>
      <c r="AA4338" s="34">
        <f t="shared" si="937"/>
        <v>0.28000000000000003</v>
      </c>
      <c r="AB4338" s="33">
        <f t="shared" si="938"/>
        <v>88224</v>
      </c>
      <c r="AC4338" s="34">
        <f t="shared" si="939"/>
        <v>0.28000000000000003</v>
      </c>
      <c r="AD4338" s="145">
        <f t="shared" si="936"/>
        <v>73520</v>
      </c>
      <c r="AE4338" s="105">
        <v>57437.5</v>
      </c>
      <c r="AF4338" s="34" t="s">
        <v>36</v>
      </c>
      <c r="AG4338" s="34" t="s">
        <v>36</v>
      </c>
      <c r="AH4338" s="34" t="s">
        <v>36</v>
      </c>
      <c r="AI4338" s="29">
        <v>0</v>
      </c>
      <c r="AJ4338" s="29" t="s">
        <v>33</v>
      </c>
      <c r="AK4338" s="29">
        <v>0</v>
      </c>
      <c r="AL4338" s="29">
        <v>0</v>
      </c>
      <c r="AM4338" s="29" t="s">
        <v>28</v>
      </c>
      <c r="AN4338" s="44" t="s">
        <v>27</v>
      </c>
      <c r="AO4338" s="158" t="s">
        <v>28</v>
      </c>
      <c r="AP4338" s="29">
        <v>1</v>
      </c>
      <c r="AQ4338" s="29"/>
      <c r="AR4338" s="29"/>
      <c r="AS4338" s="29"/>
      <c r="AT4338" s="29"/>
      <c r="AU4338" s="144"/>
      <c r="AV4338" s="36" t="s">
        <v>28</v>
      </c>
      <c r="AW4338" s="102">
        <v>44447</v>
      </c>
      <c r="AX4338" s="129" t="s">
        <v>33</v>
      </c>
      <c r="AY4338" s="106">
        <v>1</v>
      </c>
      <c r="BD4338" t="s">
        <v>4717</v>
      </c>
      <c r="BE4338" t="e">
        <v>#N/A</v>
      </c>
      <c r="BF4338">
        <v>0</v>
      </c>
      <c r="BH4338" t="str">
        <f t="shared" si="943"/>
        <v/>
      </c>
      <c r="BJ4338" t="str">
        <f t="shared" si="944"/>
        <v>OK</v>
      </c>
      <c r="BK4338" s="130" t="s">
        <v>5302</v>
      </c>
      <c r="BL4338" s="130" t="e">
        <v>#VALUE!</v>
      </c>
      <c r="BM4338" s="131">
        <v>0</v>
      </c>
      <c r="BN4338" s="131" t="e">
        <v>#DIV/0!</v>
      </c>
      <c r="BO4338" t="e">
        <v>#N/A</v>
      </c>
      <c r="BP4338">
        <v>0</v>
      </c>
    </row>
    <row r="4339" spans="1:68" ht="25.2" x14ac:dyDescent="0.3">
      <c r="A4339" s="1"/>
      <c r="B4339" s="47">
        <v>3978</v>
      </c>
      <c r="C4339" s="45">
        <v>1122129</v>
      </c>
      <c r="D4339" s="29"/>
      <c r="E4339" s="29"/>
      <c r="F4339" s="31" t="s">
        <v>4073</v>
      </c>
      <c r="G4339" s="37" t="s">
        <v>31</v>
      </c>
      <c r="H4339" s="148"/>
      <c r="I4339" s="148"/>
      <c r="J4339" s="147"/>
      <c r="K4339" s="148" t="e">
        <v>#N/A</v>
      </c>
      <c r="L4339" s="148"/>
      <c r="M4339" s="147"/>
      <c r="N4339" s="29" t="str">
        <f t="shared" si="940"/>
        <v/>
      </c>
      <c r="O4339" s="29" t="str">
        <f t="shared" si="941"/>
        <v/>
      </c>
      <c r="P4339" s="29" t="str">
        <f t="shared" si="942"/>
        <v/>
      </c>
      <c r="Q4339" s="29" t="str">
        <f t="shared" si="932"/>
        <v/>
      </c>
      <c r="R4339" s="29" t="str">
        <f t="shared" si="933"/>
        <v/>
      </c>
      <c r="S4339" s="29" t="str">
        <f t="shared" si="934"/>
        <v/>
      </c>
      <c r="T4339" s="29" t="str">
        <f t="shared" si="935"/>
        <v/>
      </c>
      <c r="U4339" s="29"/>
      <c r="V4339" s="29"/>
      <c r="W4339" s="30" t="s">
        <v>3806</v>
      </c>
      <c r="X4339" s="37" t="s">
        <v>158</v>
      </c>
      <c r="Y4339" s="146">
        <v>19299</v>
      </c>
      <c r="Z4339" s="33">
        <v>24703</v>
      </c>
      <c r="AA4339" s="34">
        <f t="shared" si="937"/>
        <v>0.28000000000000003</v>
      </c>
      <c r="AB4339" s="33">
        <f t="shared" si="938"/>
        <v>24703</v>
      </c>
      <c r="AC4339" s="34">
        <f t="shared" si="939"/>
        <v>0.2800144877972951</v>
      </c>
      <c r="AD4339" s="145">
        <f t="shared" si="936"/>
        <v>20585.832999999999</v>
      </c>
      <c r="AE4339" s="105">
        <v>16082.5</v>
      </c>
      <c r="AF4339" s="34" t="s">
        <v>36</v>
      </c>
      <c r="AG4339" s="34" t="s">
        <v>36</v>
      </c>
      <c r="AH4339" s="34" t="s">
        <v>36</v>
      </c>
      <c r="AI4339" s="29">
        <v>0</v>
      </c>
      <c r="AJ4339" s="29" t="s">
        <v>33</v>
      </c>
      <c r="AK4339" s="29">
        <v>0</v>
      </c>
      <c r="AL4339" s="29">
        <v>0</v>
      </c>
      <c r="AM4339" s="29" t="s">
        <v>28</v>
      </c>
      <c r="AN4339" s="44" t="s">
        <v>27</v>
      </c>
      <c r="AO4339" s="29" t="s">
        <v>27</v>
      </c>
      <c r="AP4339" s="29">
        <v>1</v>
      </c>
      <c r="AQ4339" s="29"/>
      <c r="AR4339" s="29"/>
      <c r="AS4339" s="29"/>
      <c r="AT4339" s="29"/>
      <c r="AU4339" s="144"/>
      <c r="AV4339" s="36" t="s">
        <v>28</v>
      </c>
      <c r="AW4339" s="102">
        <v>44447</v>
      </c>
      <c r="AX4339" s="129" t="s">
        <v>33</v>
      </c>
      <c r="AY4339" s="106" t="e">
        <v>#N/A</v>
      </c>
      <c r="BD4339" t="s">
        <v>4717</v>
      </c>
      <c r="BE4339" t="e">
        <v>#N/A</v>
      </c>
      <c r="BF4339">
        <v>0</v>
      </c>
      <c r="BH4339" t="str">
        <f t="shared" si="943"/>
        <v/>
      </c>
      <c r="BJ4339" t="str">
        <f t="shared" si="944"/>
        <v>OK</v>
      </c>
      <c r="BK4339" s="130" t="s">
        <v>5302</v>
      </c>
      <c r="BL4339" s="130" t="e">
        <v>#VALUE!</v>
      </c>
      <c r="BM4339" s="131">
        <v>0</v>
      </c>
      <c r="BN4339" s="131" t="e">
        <v>#DIV/0!</v>
      </c>
      <c r="BO4339" t="e">
        <v>#N/A</v>
      </c>
      <c r="BP4339">
        <v>0</v>
      </c>
    </row>
    <row r="4340" spans="1:68" ht="37.799999999999997" x14ac:dyDescent="0.3">
      <c r="A4340" s="1"/>
      <c r="B4340" s="47">
        <v>3979</v>
      </c>
      <c r="C4340" s="45">
        <v>1122130</v>
      </c>
      <c r="D4340" s="29"/>
      <c r="E4340" s="29"/>
      <c r="F4340" s="31" t="s">
        <v>4074</v>
      </c>
      <c r="G4340" s="37" t="s">
        <v>31</v>
      </c>
      <c r="H4340" s="148"/>
      <c r="I4340" s="148"/>
      <c r="J4340" s="147"/>
      <c r="K4340" s="148" t="e">
        <v>#N/A</v>
      </c>
      <c r="L4340" s="148"/>
      <c r="M4340" s="147"/>
      <c r="N4340" s="29" t="str">
        <f t="shared" si="940"/>
        <v/>
      </c>
      <c r="O4340" s="29" t="str">
        <f t="shared" si="941"/>
        <v/>
      </c>
      <c r="P4340" s="29" t="str">
        <f t="shared" si="942"/>
        <v/>
      </c>
      <c r="Q4340" s="29" t="str">
        <f t="shared" si="932"/>
        <v/>
      </c>
      <c r="R4340" s="29" t="str">
        <f t="shared" si="933"/>
        <v/>
      </c>
      <c r="S4340" s="29" t="str">
        <f t="shared" si="934"/>
        <v/>
      </c>
      <c r="T4340" s="29" t="str">
        <f t="shared" si="935"/>
        <v/>
      </c>
      <c r="U4340" s="29"/>
      <c r="V4340" s="29"/>
      <c r="W4340" s="30" t="s">
        <v>3806</v>
      </c>
      <c r="X4340" s="37" t="s">
        <v>158</v>
      </c>
      <c r="Y4340" s="146">
        <v>15853</v>
      </c>
      <c r="Z4340" s="33">
        <v>20292</v>
      </c>
      <c r="AA4340" s="34">
        <f t="shared" si="937"/>
        <v>0.28000000000000003</v>
      </c>
      <c r="AB4340" s="33">
        <f t="shared" si="938"/>
        <v>20292</v>
      </c>
      <c r="AC4340" s="34">
        <f t="shared" si="939"/>
        <v>0.28001012502391026</v>
      </c>
      <c r="AD4340" s="145">
        <f t="shared" si="936"/>
        <v>16910</v>
      </c>
      <c r="AE4340" s="105">
        <v>13210.833000000001</v>
      </c>
      <c r="AF4340" s="34" t="s">
        <v>36</v>
      </c>
      <c r="AG4340" s="34" t="s">
        <v>36</v>
      </c>
      <c r="AH4340" s="34" t="s">
        <v>36</v>
      </c>
      <c r="AI4340" s="29">
        <v>0</v>
      </c>
      <c r="AJ4340" s="29" t="s">
        <v>33</v>
      </c>
      <c r="AK4340" s="29">
        <v>0</v>
      </c>
      <c r="AL4340" s="29">
        <v>0</v>
      </c>
      <c r="AM4340" s="29" t="s">
        <v>28</v>
      </c>
      <c r="AN4340" s="44" t="s">
        <v>27</v>
      </c>
      <c r="AO4340" s="29" t="s">
        <v>27</v>
      </c>
      <c r="AP4340" s="29">
        <v>1</v>
      </c>
      <c r="AQ4340" s="29"/>
      <c r="AR4340" s="29"/>
      <c r="AS4340" s="29"/>
      <c r="AT4340" s="29"/>
      <c r="AU4340" s="144"/>
      <c r="AV4340" s="36" t="s">
        <v>28</v>
      </c>
      <c r="AW4340" s="102">
        <v>44447</v>
      </c>
      <c r="AX4340" s="129" t="s">
        <v>33</v>
      </c>
      <c r="AY4340" s="106" t="e">
        <v>#N/A</v>
      </c>
      <c r="BD4340" t="s">
        <v>4717</v>
      </c>
      <c r="BE4340" t="e">
        <v>#N/A</v>
      </c>
      <c r="BF4340">
        <v>0</v>
      </c>
      <c r="BH4340" t="str">
        <f t="shared" si="943"/>
        <v/>
      </c>
      <c r="BJ4340" t="str">
        <f t="shared" si="944"/>
        <v>OK</v>
      </c>
      <c r="BK4340" s="130" t="s">
        <v>5302</v>
      </c>
      <c r="BL4340" s="130" t="e">
        <v>#VALUE!</v>
      </c>
      <c r="BM4340" s="131">
        <v>0</v>
      </c>
      <c r="BN4340" s="131" t="e">
        <v>#DIV/0!</v>
      </c>
      <c r="BO4340" t="e">
        <v>#N/A</v>
      </c>
      <c r="BP4340">
        <v>0</v>
      </c>
    </row>
    <row r="4341" spans="1:68" ht="25.2" x14ac:dyDescent="0.3">
      <c r="A4341" s="1"/>
      <c r="B4341" s="47">
        <v>3980</v>
      </c>
      <c r="C4341" s="45">
        <v>1122131</v>
      </c>
      <c r="D4341" s="29"/>
      <c r="E4341" s="29"/>
      <c r="F4341" s="31" t="s">
        <v>4075</v>
      </c>
      <c r="G4341" s="37" t="s">
        <v>31</v>
      </c>
      <c r="H4341" s="148"/>
      <c r="I4341" s="148"/>
      <c r="J4341" s="147"/>
      <c r="K4341" s="148" t="e">
        <v>#N/A</v>
      </c>
      <c r="L4341" s="148"/>
      <c r="M4341" s="147"/>
      <c r="N4341" s="29" t="str">
        <f t="shared" si="940"/>
        <v/>
      </c>
      <c r="O4341" s="29" t="str">
        <f t="shared" si="941"/>
        <v/>
      </c>
      <c r="P4341" s="29" t="str">
        <f t="shared" si="942"/>
        <v/>
      </c>
      <c r="Q4341" s="29" t="str">
        <f t="shared" si="932"/>
        <v/>
      </c>
      <c r="R4341" s="29" t="str">
        <f t="shared" si="933"/>
        <v/>
      </c>
      <c r="S4341" s="29" t="str">
        <f t="shared" si="934"/>
        <v/>
      </c>
      <c r="T4341" s="29" t="str">
        <f t="shared" si="935"/>
        <v/>
      </c>
      <c r="U4341" s="29"/>
      <c r="V4341" s="29"/>
      <c r="W4341" s="30" t="s">
        <v>3806</v>
      </c>
      <c r="X4341" s="37" t="s">
        <v>158</v>
      </c>
      <c r="Y4341" s="146">
        <v>62032</v>
      </c>
      <c r="Z4341" s="33">
        <v>79401</v>
      </c>
      <c r="AA4341" s="34">
        <f t="shared" si="937"/>
        <v>0.28000000000000003</v>
      </c>
      <c r="AB4341" s="33">
        <f t="shared" si="938"/>
        <v>79401</v>
      </c>
      <c r="AC4341" s="34">
        <f t="shared" si="939"/>
        <v>0.28000065308228433</v>
      </c>
      <c r="AD4341" s="145">
        <f t="shared" si="936"/>
        <v>66167.5</v>
      </c>
      <c r="AE4341" s="105">
        <v>51693.332999999999</v>
      </c>
      <c r="AF4341" s="34" t="s">
        <v>36</v>
      </c>
      <c r="AG4341" s="34" t="s">
        <v>36</v>
      </c>
      <c r="AH4341" s="34" t="s">
        <v>36</v>
      </c>
      <c r="AI4341" s="29">
        <v>0</v>
      </c>
      <c r="AJ4341" s="29" t="s">
        <v>33</v>
      </c>
      <c r="AK4341" s="29">
        <v>0</v>
      </c>
      <c r="AL4341" s="29">
        <v>0</v>
      </c>
      <c r="AM4341" s="29" t="s">
        <v>28</v>
      </c>
      <c r="AN4341" s="44" t="s">
        <v>27</v>
      </c>
      <c r="AO4341" s="158" t="s">
        <v>28</v>
      </c>
      <c r="AP4341" s="29">
        <v>1</v>
      </c>
      <c r="AQ4341" s="29"/>
      <c r="AR4341" s="29"/>
      <c r="AS4341" s="29"/>
      <c r="AT4341" s="29"/>
      <c r="AU4341" s="144"/>
      <c r="AV4341" s="36" t="s">
        <v>28</v>
      </c>
      <c r="AW4341" s="102">
        <v>44447</v>
      </c>
      <c r="AX4341" s="129" t="s">
        <v>33</v>
      </c>
      <c r="AY4341" s="106" t="e">
        <v>#N/A</v>
      </c>
      <c r="BD4341" t="s">
        <v>4717</v>
      </c>
      <c r="BE4341" t="e">
        <v>#N/A</v>
      </c>
      <c r="BF4341">
        <v>0</v>
      </c>
      <c r="BH4341" t="str">
        <f t="shared" si="943"/>
        <v/>
      </c>
      <c r="BJ4341" t="str">
        <f t="shared" si="944"/>
        <v>OK</v>
      </c>
      <c r="BK4341" s="130" t="s">
        <v>5302</v>
      </c>
      <c r="BL4341" s="130" t="e">
        <v>#VALUE!</v>
      </c>
      <c r="BM4341" s="131">
        <v>0</v>
      </c>
      <c r="BN4341" s="131" t="e">
        <v>#DIV/0!</v>
      </c>
      <c r="BO4341" t="e">
        <v>#N/A</v>
      </c>
      <c r="BP4341">
        <v>0</v>
      </c>
    </row>
    <row r="4342" spans="1:68" ht="25.2" x14ac:dyDescent="0.3">
      <c r="A4342" s="1"/>
      <c r="B4342" s="47">
        <v>3981</v>
      </c>
      <c r="C4342" s="45">
        <v>1122132</v>
      </c>
      <c r="D4342" s="29"/>
      <c r="E4342" s="29"/>
      <c r="F4342" s="31" t="s">
        <v>4076</v>
      </c>
      <c r="G4342" s="37" t="s">
        <v>31</v>
      </c>
      <c r="H4342" s="148"/>
      <c r="I4342" s="148"/>
      <c r="J4342" s="147"/>
      <c r="K4342" s="148" t="e">
        <v>#N/A</v>
      </c>
      <c r="L4342" s="148"/>
      <c r="M4342" s="147"/>
      <c r="N4342" s="29" t="str">
        <f t="shared" si="940"/>
        <v/>
      </c>
      <c r="O4342" s="29" t="str">
        <f t="shared" si="941"/>
        <v/>
      </c>
      <c r="P4342" s="29" t="str">
        <f t="shared" si="942"/>
        <v/>
      </c>
      <c r="Q4342" s="29" t="str">
        <f t="shared" si="932"/>
        <v/>
      </c>
      <c r="R4342" s="29" t="str">
        <f t="shared" si="933"/>
        <v/>
      </c>
      <c r="S4342" s="29" t="str">
        <f t="shared" si="934"/>
        <v/>
      </c>
      <c r="T4342" s="29" t="str">
        <f t="shared" si="935"/>
        <v/>
      </c>
      <c r="U4342" s="29"/>
      <c r="V4342" s="29"/>
      <c r="W4342" s="30" t="s">
        <v>3806</v>
      </c>
      <c r="X4342" s="37" t="s">
        <v>158</v>
      </c>
      <c r="Y4342" s="146">
        <v>24124</v>
      </c>
      <c r="Z4342" s="33">
        <v>30879</v>
      </c>
      <c r="AA4342" s="34">
        <f t="shared" si="937"/>
        <v>0.28000000000000003</v>
      </c>
      <c r="AB4342" s="33">
        <f t="shared" si="938"/>
        <v>30879</v>
      </c>
      <c r="AC4342" s="34">
        <f t="shared" si="939"/>
        <v>0.28001162792259382</v>
      </c>
      <c r="AD4342" s="145">
        <f t="shared" si="936"/>
        <v>25732.5</v>
      </c>
      <c r="AE4342" s="105">
        <v>20103.332999999999</v>
      </c>
      <c r="AF4342" s="34" t="s">
        <v>36</v>
      </c>
      <c r="AG4342" s="34" t="s">
        <v>36</v>
      </c>
      <c r="AH4342" s="34" t="s">
        <v>36</v>
      </c>
      <c r="AI4342" s="29">
        <v>0</v>
      </c>
      <c r="AJ4342" s="29" t="s">
        <v>33</v>
      </c>
      <c r="AK4342" s="29">
        <v>0</v>
      </c>
      <c r="AL4342" s="29">
        <v>0</v>
      </c>
      <c r="AM4342" s="29" t="s">
        <v>28</v>
      </c>
      <c r="AN4342" s="44" t="s">
        <v>27</v>
      </c>
      <c r="AO4342" s="158" t="s">
        <v>28</v>
      </c>
      <c r="AP4342" s="29">
        <v>1</v>
      </c>
      <c r="AQ4342" s="29"/>
      <c r="AR4342" s="29"/>
      <c r="AS4342" s="29"/>
      <c r="AT4342" s="29"/>
      <c r="AU4342" s="144"/>
      <c r="AV4342" s="36" t="s">
        <v>28</v>
      </c>
      <c r="AW4342" s="102">
        <v>44447</v>
      </c>
      <c r="AX4342" s="129" t="s">
        <v>33</v>
      </c>
      <c r="AY4342" s="106">
        <v>2</v>
      </c>
      <c r="BD4342" t="s">
        <v>4717</v>
      </c>
      <c r="BE4342" t="e">
        <v>#N/A</v>
      </c>
      <c r="BF4342">
        <v>0</v>
      </c>
      <c r="BH4342" t="str">
        <f t="shared" si="943"/>
        <v/>
      </c>
      <c r="BJ4342" t="str">
        <f t="shared" si="944"/>
        <v>OK</v>
      </c>
      <c r="BK4342" s="130" t="s">
        <v>5302</v>
      </c>
      <c r="BL4342" s="130" t="e">
        <v>#VALUE!</v>
      </c>
      <c r="BM4342" s="131">
        <v>0</v>
      </c>
      <c r="BN4342" s="131" t="e">
        <v>#DIV/0!</v>
      </c>
      <c r="BO4342" t="e">
        <v>#N/A</v>
      </c>
      <c r="BP4342">
        <v>2</v>
      </c>
    </row>
    <row r="4343" spans="1:68" ht="37.799999999999997" x14ac:dyDescent="0.3">
      <c r="A4343" s="1"/>
      <c r="B4343" s="47">
        <v>3982</v>
      </c>
      <c r="C4343" s="45">
        <v>1122133</v>
      </c>
      <c r="D4343" s="29"/>
      <c r="E4343" s="29"/>
      <c r="F4343" s="31" t="s">
        <v>4077</v>
      </c>
      <c r="G4343" s="37" t="s">
        <v>31</v>
      </c>
      <c r="H4343" s="148"/>
      <c r="I4343" s="148"/>
      <c r="J4343" s="147"/>
      <c r="K4343" s="148" t="e">
        <v>#N/A</v>
      </c>
      <c r="L4343" s="148"/>
      <c r="M4343" s="147"/>
      <c r="N4343" s="29" t="str">
        <f t="shared" si="940"/>
        <v/>
      </c>
      <c r="O4343" s="29" t="str">
        <f t="shared" si="941"/>
        <v/>
      </c>
      <c r="P4343" s="29" t="str">
        <f t="shared" si="942"/>
        <v/>
      </c>
      <c r="Q4343" s="29" t="str">
        <f t="shared" si="932"/>
        <v/>
      </c>
      <c r="R4343" s="29" t="str">
        <f t="shared" si="933"/>
        <v/>
      </c>
      <c r="S4343" s="29" t="str">
        <f t="shared" si="934"/>
        <v/>
      </c>
      <c r="T4343" s="29" t="str">
        <f t="shared" si="935"/>
        <v/>
      </c>
      <c r="U4343" s="29"/>
      <c r="V4343" s="29"/>
      <c r="W4343" s="30" t="s">
        <v>3806</v>
      </c>
      <c r="X4343" s="37" t="s">
        <v>158</v>
      </c>
      <c r="Y4343" s="146">
        <v>5514</v>
      </c>
      <c r="Z4343" s="33">
        <v>7058</v>
      </c>
      <c r="AA4343" s="34">
        <f t="shared" si="937"/>
        <v>0.28000000000000003</v>
      </c>
      <c r="AB4343" s="33">
        <f t="shared" si="938"/>
        <v>7058</v>
      </c>
      <c r="AC4343" s="34">
        <f t="shared" si="939"/>
        <v>0.28001458106637656</v>
      </c>
      <c r="AD4343" s="145">
        <f t="shared" si="936"/>
        <v>5881.6670000000004</v>
      </c>
      <c r="AE4343" s="105">
        <v>4595</v>
      </c>
      <c r="AF4343" s="34" t="s">
        <v>36</v>
      </c>
      <c r="AG4343" s="34" t="s">
        <v>36</v>
      </c>
      <c r="AH4343" s="34" t="s">
        <v>36</v>
      </c>
      <c r="AI4343" s="29">
        <v>0</v>
      </c>
      <c r="AJ4343" s="29" t="s">
        <v>33</v>
      </c>
      <c r="AK4343" s="29">
        <v>0</v>
      </c>
      <c r="AL4343" s="29">
        <v>0</v>
      </c>
      <c r="AM4343" s="29" t="s">
        <v>28</v>
      </c>
      <c r="AN4343" s="44" t="s">
        <v>27</v>
      </c>
      <c r="AO4343" s="29" t="s">
        <v>27</v>
      </c>
      <c r="AP4343" s="29">
        <v>1</v>
      </c>
      <c r="AQ4343" s="29"/>
      <c r="AR4343" s="29"/>
      <c r="AS4343" s="29"/>
      <c r="AT4343" s="29"/>
      <c r="AU4343" s="144"/>
      <c r="AV4343" s="36" t="s">
        <v>28</v>
      </c>
      <c r="AW4343" s="102">
        <v>44447</v>
      </c>
      <c r="AX4343" s="129" t="s">
        <v>33</v>
      </c>
      <c r="AY4343" s="106" t="e">
        <v>#N/A</v>
      </c>
      <c r="BD4343" t="s">
        <v>4717</v>
      </c>
      <c r="BE4343" t="e">
        <v>#N/A</v>
      </c>
      <c r="BF4343">
        <v>0</v>
      </c>
      <c r="BH4343" t="str">
        <f t="shared" si="943"/>
        <v/>
      </c>
      <c r="BJ4343" t="str">
        <f t="shared" si="944"/>
        <v>OK</v>
      </c>
      <c r="BK4343" s="130" t="s">
        <v>5302</v>
      </c>
      <c r="BL4343" s="130" t="e">
        <v>#VALUE!</v>
      </c>
      <c r="BM4343" s="131">
        <v>0</v>
      </c>
      <c r="BN4343" s="131" t="e">
        <v>#DIV/0!</v>
      </c>
      <c r="BO4343" t="e">
        <v>#N/A</v>
      </c>
      <c r="BP4343">
        <v>0</v>
      </c>
    </row>
    <row r="4344" spans="1:68" ht="37.799999999999997" x14ac:dyDescent="0.3">
      <c r="A4344" s="1"/>
      <c r="B4344" s="47">
        <v>3983</v>
      </c>
      <c r="C4344" s="45">
        <v>1122134</v>
      </c>
      <c r="D4344" s="29"/>
      <c r="E4344" s="29"/>
      <c r="F4344" s="31" t="s">
        <v>4078</v>
      </c>
      <c r="G4344" s="37" t="s">
        <v>31</v>
      </c>
      <c r="H4344" s="148"/>
      <c r="I4344" s="148"/>
      <c r="J4344" s="147"/>
      <c r="K4344" s="148" t="e">
        <v>#N/A</v>
      </c>
      <c r="L4344" s="148"/>
      <c r="M4344" s="147"/>
      <c r="N4344" s="29" t="str">
        <f t="shared" si="940"/>
        <v/>
      </c>
      <c r="O4344" s="29" t="str">
        <f t="shared" si="941"/>
        <v/>
      </c>
      <c r="P4344" s="29" t="str">
        <f t="shared" si="942"/>
        <v/>
      </c>
      <c r="Q4344" s="29" t="str">
        <f t="shared" si="932"/>
        <v/>
      </c>
      <c r="R4344" s="29" t="str">
        <f t="shared" si="933"/>
        <v/>
      </c>
      <c r="S4344" s="29" t="str">
        <f t="shared" si="934"/>
        <v/>
      </c>
      <c r="T4344" s="29" t="str">
        <f t="shared" si="935"/>
        <v/>
      </c>
      <c r="U4344" s="29"/>
      <c r="V4344" s="29"/>
      <c r="W4344" s="30" t="s">
        <v>3806</v>
      </c>
      <c r="X4344" s="37" t="s">
        <v>158</v>
      </c>
      <c r="Y4344" s="146">
        <v>6892</v>
      </c>
      <c r="Z4344" s="33">
        <v>8822</v>
      </c>
      <c r="AA4344" s="34">
        <f t="shared" si="937"/>
        <v>0.28000000000000003</v>
      </c>
      <c r="AB4344" s="33">
        <f t="shared" si="938"/>
        <v>8822</v>
      </c>
      <c r="AC4344" s="34">
        <f t="shared" si="939"/>
        <v>0.28003495531253381</v>
      </c>
      <c r="AD4344" s="145">
        <f t="shared" si="936"/>
        <v>7351.6670000000004</v>
      </c>
      <c r="AE4344" s="105">
        <v>5743.3329999999996</v>
      </c>
      <c r="AF4344" s="34" t="s">
        <v>36</v>
      </c>
      <c r="AG4344" s="34" t="s">
        <v>36</v>
      </c>
      <c r="AH4344" s="34" t="s">
        <v>36</v>
      </c>
      <c r="AI4344" s="29">
        <v>0</v>
      </c>
      <c r="AJ4344" s="29" t="s">
        <v>33</v>
      </c>
      <c r="AK4344" s="29">
        <v>0</v>
      </c>
      <c r="AL4344" s="29">
        <v>0</v>
      </c>
      <c r="AM4344" s="29" t="s">
        <v>28</v>
      </c>
      <c r="AN4344" s="44" t="s">
        <v>27</v>
      </c>
      <c r="AO4344" s="29" t="s">
        <v>27</v>
      </c>
      <c r="AP4344" s="29">
        <v>1</v>
      </c>
      <c r="AQ4344" s="29"/>
      <c r="AR4344" s="29"/>
      <c r="AS4344" s="29"/>
      <c r="AT4344" s="29"/>
      <c r="AU4344" s="144"/>
      <c r="AV4344" s="36" t="s">
        <v>28</v>
      </c>
      <c r="AW4344" s="102">
        <v>44447</v>
      </c>
      <c r="AX4344" s="129" t="s">
        <v>33</v>
      </c>
      <c r="AY4344" s="106" t="e">
        <v>#N/A</v>
      </c>
      <c r="BD4344" t="s">
        <v>4717</v>
      </c>
      <c r="BE4344" t="e">
        <v>#N/A</v>
      </c>
      <c r="BF4344">
        <v>0</v>
      </c>
      <c r="BH4344" t="str">
        <f t="shared" si="943"/>
        <v/>
      </c>
      <c r="BJ4344" t="str">
        <f t="shared" si="944"/>
        <v>OK</v>
      </c>
      <c r="BK4344" s="130" t="s">
        <v>5302</v>
      </c>
      <c r="BL4344" s="130" t="e">
        <v>#VALUE!</v>
      </c>
      <c r="BM4344" s="131">
        <v>0</v>
      </c>
      <c r="BN4344" s="131" t="e">
        <v>#DIV/0!</v>
      </c>
      <c r="BO4344" t="e">
        <v>#N/A</v>
      </c>
      <c r="BP4344">
        <v>0</v>
      </c>
    </row>
    <row r="4345" spans="1:68" ht="25.2" x14ac:dyDescent="0.3">
      <c r="A4345" s="1"/>
      <c r="B4345" s="47">
        <v>3984</v>
      </c>
      <c r="C4345" s="45">
        <v>1122135</v>
      </c>
      <c r="D4345" s="29"/>
      <c r="E4345" s="29"/>
      <c r="F4345" s="31" t="s">
        <v>4079</v>
      </c>
      <c r="G4345" s="37" t="s">
        <v>31</v>
      </c>
      <c r="H4345" s="148"/>
      <c r="I4345" s="148"/>
      <c r="J4345" s="147"/>
      <c r="K4345" s="148" t="e">
        <v>#N/A</v>
      </c>
      <c r="L4345" s="148"/>
      <c r="M4345" s="147"/>
      <c r="N4345" s="29" t="str">
        <f t="shared" si="940"/>
        <v/>
      </c>
      <c r="O4345" s="29" t="str">
        <f t="shared" si="941"/>
        <v/>
      </c>
      <c r="P4345" s="29" t="str">
        <f t="shared" si="942"/>
        <v/>
      </c>
      <c r="Q4345" s="29" t="str">
        <f t="shared" si="932"/>
        <v/>
      </c>
      <c r="R4345" s="29" t="str">
        <f t="shared" si="933"/>
        <v/>
      </c>
      <c r="S4345" s="29" t="str">
        <f t="shared" si="934"/>
        <v/>
      </c>
      <c r="T4345" s="29" t="str">
        <f t="shared" si="935"/>
        <v/>
      </c>
      <c r="U4345" s="29"/>
      <c r="V4345" s="29"/>
      <c r="W4345" s="30" t="s">
        <v>3806</v>
      </c>
      <c r="X4345" s="37" t="s">
        <v>158</v>
      </c>
      <c r="Y4345" s="146">
        <v>4825</v>
      </c>
      <c r="Z4345" s="33">
        <v>6176</v>
      </c>
      <c r="AA4345" s="34">
        <f t="shared" si="937"/>
        <v>0.28000000000000003</v>
      </c>
      <c r="AB4345" s="33">
        <f t="shared" si="938"/>
        <v>6176</v>
      </c>
      <c r="AC4345" s="34">
        <f t="shared" si="939"/>
        <v>0.28000018901555979</v>
      </c>
      <c r="AD4345" s="145">
        <f t="shared" si="936"/>
        <v>5146.6670000000004</v>
      </c>
      <c r="AE4345" s="105">
        <v>4020.8330000000001</v>
      </c>
      <c r="AF4345" s="34" t="s">
        <v>36</v>
      </c>
      <c r="AG4345" s="34" t="s">
        <v>36</v>
      </c>
      <c r="AH4345" s="34" t="s">
        <v>36</v>
      </c>
      <c r="AI4345" s="29">
        <v>0</v>
      </c>
      <c r="AJ4345" s="29" t="s">
        <v>33</v>
      </c>
      <c r="AK4345" s="29">
        <v>0</v>
      </c>
      <c r="AL4345" s="29">
        <v>0</v>
      </c>
      <c r="AM4345" s="29" t="s">
        <v>28</v>
      </c>
      <c r="AN4345" s="44" t="s">
        <v>27</v>
      </c>
      <c r="AO4345" s="29" t="s">
        <v>27</v>
      </c>
      <c r="AP4345" s="29">
        <v>1</v>
      </c>
      <c r="AQ4345" s="29"/>
      <c r="AR4345" s="29"/>
      <c r="AS4345" s="29"/>
      <c r="AT4345" s="29"/>
      <c r="AU4345" s="144"/>
      <c r="AV4345" s="36" t="s">
        <v>28</v>
      </c>
      <c r="AW4345" s="102">
        <v>44447</v>
      </c>
      <c r="AX4345" s="129" t="s">
        <v>33</v>
      </c>
      <c r="AY4345" s="106" t="e">
        <v>#N/A</v>
      </c>
      <c r="BD4345" t="s">
        <v>4717</v>
      </c>
      <c r="BE4345" t="e">
        <v>#N/A</v>
      </c>
      <c r="BF4345">
        <v>0</v>
      </c>
      <c r="BH4345" t="str">
        <f t="shared" si="943"/>
        <v/>
      </c>
      <c r="BJ4345" t="str">
        <f t="shared" si="944"/>
        <v>OK</v>
      </c>
      <c r="BK4345" s="130" t="s">
        <v>5302</v>
      </c>
      <c r="BL4345" s="130" t="e">
        <v>#VALUE!</v>
      </c>
      <c r="BM4345" s="131">
        <v>0</v>
      </c>
      <c r="BN4345" s="131" t="e">
        <v>#DIV/0!</v>
      </c>
      <c r="BO4345" t="e">
        <v>#N/A</v>
      </c>
      <c r="BP4345">
        <v>0</v>
      </c>
    </row>
    <row r="4346" spans="1:68" ht="25.2" x14ac:dyDescent="0.3">
      <c r="A4346" s="1"/>
      <c r="B4346" s="47">
        <v>3985</v>
      </c>
      <c r="C4346" s="45">
        <v>1122136</v>
      </c>
      <c r="D4346" s="29"/>
      <c r="E4346" s="29"/>
      <c r="F4346" s="31" t="s">
        <v>4080</v>
      </c>
      <c r="G4346" s="37" t="s">
        <v>31</v>
      </c>
      <c r="H4346" s="148"/>
      <c r="I4346" s="148"/>
      <c r="J4346" s="147"/>
      <c r="K4346" s="148" t="e">
        <v>#N/A</v>
      </c>
      <c r="L4346" s="148"/>
      <c r="M4346" s="147"/>
      <c r="N4346" s="29" t="str">
        <f t="shared" si="940"/>
        <v/>
      </c>
      <c r="O4346" s="29" t="str">
        <f t="shared" si="941"/>
        <v/>
      </c>
      <c r="P4346" s="29" t="str">
        <f t="shared" si="942"/>
        <v/>
      </c>
      <c r="Q4346" s="29" t="str">
        <f t="shared" si="932"/>
        <v/>
      </c>
      <c r="R4346" s="29" t="str">
        <f t="shared" si="933"/>
        <v/>
      </c>
      <c r="S4346" s="29" t="str">
        <f t="shared" si="934"/>
        <v/>
      </c>
      <c r="T4346" s="29" t="str">
        <f t="shared" si="935"/>
        <v/>
      </c>
      <c r="U4346" s="29"/>
      <c r="V4346" s="29"/>
      <c r="W4346" s="30" t="s">
        <v>3806</v>
      </c>
      <c r="X4346" s="37" t="s">
        <v>158</v>
      </c>
      <c r="Y4346" s="146">
        <v>12406</v>
      </c>
      <c r="Z4346" s="33">
        <v>15880</v>
      </c>
      <c r="AA4346" s="34">
        <f t="shared" si="937"/>
        <v>0.28000000000000003</v>
      </c>
      <c r="AB4346" s="33">
        <f t="shared" si="938"/>
        <v>15880</v>
      </c>
      <c r="AC4346" s="34">
        <f t="shared" si="939"/>
        <v>0.28002580299938101</v>
      </c>
      <c r="AD4346" s="145">
        <f t="shared" si="936"/>
        <v>13233.333000000001</v>
      </c>
      <c r="AE4346" s="105">
        <v>10338.333000000001</v>
      </c>
      <c r="AF4346" s="34" t="s">
        <v>36</v>
      </c>
      <c r="AG4346" s="34" t="s">
        <v>36</v>
      </c>
      <c r="AH4346" s="34" t="s">
        <v>36</v>
      </c>
      <c r="AI4346" s="29">
        <v>0</v>
      </c>
      <c r="AJ4346" s="29" t="s">
        <v>33</v>
      </c>
      <c r="AK4346" s="29">
        <v>0</v>
      </c>
      <c r="AL4346" s="29">
        <v>0</v>
      </c>
      <c r="AM4346" s="29" t="s">
        <v>28</v>
      </c>
      <c r="AN4346" s="44" t="s">
        <v>27</v>
      </c>
      <c r="AO4346" s="158" t="s">
        <v>28</v>
      </c>
      <c r="AP4346" s="29">
        <v>1</v>
      </c>
      <c r="AQ4346" s="29"/>
      <c r="AR4346" s="29"/>
      <c r="AS4346" s="29"/>
      <c r="AT4346" s="29"/>
      <c r="AU4346" s="144"/>
      <c r="AV4346" s="36" t="s">
        <v>28</v>
      </c>
      <c r="AW4346" s="102">
        <v>44447</v>
      </c>
      <c r="AX4346" s="129" t="s">
        <v>33</v>
      </c>
      <c r="AY4346" s="106" t="e">
        <v>#N/A</v>
      </c>
      <c r="BD4346" t="s">
        <v>4717</v>
      </c>
      <c r="BE4346" t="e">
        <v>#N/A</v>
      </c>
      <c r="BF4346">
        <v>0</v>
      </c>
      <c r="BH4346" t="str">
        <f t="shared" si="943"/>
        <v/>
      </c>
      <c r="BJ4346" t="str">
        <f t="shared" si="944"/>
        <v>OK</v>
      </c>
      <c r="BK4346" s="130" t="s">
        <v>5302</v>
      </c>
      <c r="BL4346" s="130" t="e">
        <v>#VALUE!</v>
      </c>
      <c r="BM4346" s="131">
        <v>0</v>
      </c>
      <c r="BN4346" s="131" t="e">
        <v>#DIV/0!</v>
      </c>
      <c r="BO4346" t="e">
        <v>#N/A</v>
      </c>
      <c r="BP4346">
        <v>0</v>
      </c>
    </row>
    <row r="4347" spans="1:68" ht="25.2" x14ac:dyDescent="0.3">
      <c r="A4347" s="1"/>
      <c r="B4347" s="47">
        <v>3986</v>
      </c>
      <c r="C4347" s="45">
        <v>1122137</v>
      </c>
      <c r="D4347" s="29"/>
      <c r="E4347" s="29"/>
      <c r="F4347" s="31" t="s">
        <v>4099</v>
      </c>
      <c r="G4347" s="37" t="s">
        <v>31</v>
      </c>
      <c r="H4347" s="148"/>
      <c r="I4347" s="148"/>
      <c r="J4347" s="147"/>
      <c r="K4347" s="148" t="e">
        <v>#N/A</v>
      </c>
      <c r="L4347" s="148"/>
      <c r="M4347" s="147"/>
      <c r="N4347" s="29" t="str">
        <f t="shared" si="940"/>
        <v/>
      </c>
      <c r="O4347" s="29" t="str">
        <f t="shared" si="941"/>
        <v/>
      </c>
      <c r="P4347" s="29" t="str">
        <f t="shared" si="942"/>
        <v/>
      </c>
      <c r="Q4347" s="29" t="str">
        <f t="shared" si="932"/>
        <v/>
      </c>
      <c r="R4347" s="29" t="str">
        <f t="shared" si="933"/>
        <v/>
      </c>
      <c r="S4347" s="29" t="str">
        <f t="shared" si="934"/>
        <v/>
      </c>
      <c r="T4347" s="29" t="str">
        <f t="shared" si="935"/>
        <v/>
      </c>
      <c r="U4347" s="29"/>
      <c r="V4347" s="29"/>
      <c r="W4347" s="30" t="s">
        <v>3806</v>
      </c>
      <c r="X4347" s="37" t="s">
        <v>158</v>
      </c>
      <c r="Y4347" s="146">
        <v>15853</v>
      </c>
      <c r="Z4347" s="33">
        <v>20292</v>
      </c>
      <c r="AA4347" s="34">
        <f t="shared" si="937"/>
        <v>0.28000000000000003</v>
      </c>
      <c r="AB4347" s="33">
        <f t="shared" si="938"/>
        <v>20292</v>
      </c>
      <c r="AC4347" s="34">
        <f t="shared" si="939"/>
        <v>0.28001012502391026</v>
      </c>
      <c r="AD4347" s="145">
        <f t="shared" si="936"/>
        <v>16910</v>
      </c>
      <c r="AE4347" s="105">
        <v>13210.833000000001</v>
      </c>
      <c r="AF4347" s="34" t="s">
        <v>36</v>
      </c>
      <c r="AG4347" s="34" t="s">
        <v>36</v>
      </c>
      <c r="AH4347" s="34" t="s">
        <v>36</v>
      </c>
      <c r="AI4347" s="29">
        <v>0</v>
      </c>
      <c r="AJ4347" s="29" t="s">
        <v>33</v>
      </c>
      <c r="AK4347" s="29">
        <v>0</v>
      </c>
      <c r="AL4347" s="29">
        <v>0</v>
      </c>
      <c r="AM4347" s="29" t="s">
        <v>28</v>
      </c>
      <c r="AN4347" s="44" t="s">
        <v>27</v>
      </c>
      <c r="AO4347" s="29" t="s">
        <v>27</v>
      </c>
      <c r="AP4347" s="29">
        <v>1</v>
      </c>
      <c r="AQ4347" s="29"/>
      <c r="AR4347" s="29"/>
      <c r="AS4347" s="29"/>
      <c r="AT4347" s="29"/>
      <c r="AU4347" s="144"/>
      <c r="AV4347" s="36" t="s">
        <v>28</v>
      </c>
      <c r="AW4347" s="102">
        <v>44447</v>
      </c>
      <c r="AX4347" s="129" t="s">
        <v>33</v>
      </c>
      <c r="AY4347" s="106" t="e">
        <v>#N/A</v>
      </c>
      <c r="BD4347" t="s">
        <v>4717</v>
      </c>
      <c r="BE4347" t="e">
        <v>#N/A</v>
      </c>
      <c r="BF4347">
        <v>0</v>
      </c>
      <c r="BH4347" t="str">
        <f t="shared" si="943"/>
        <v/>
      </c>
      <c r="BJ4347" t="str">
        <f t="shared" si="944"/>
        <v>OK</v>
      </c>
      <c r="BK4347" s="130" t="s">
        <v>5302</v>
      </c>
      <c r="BL4347" s="130" t="e">
        <v>#VALUE!</v>
      </c>
      <c r="BM4347" s="131">
        <v>0</v>
      </c>
      <c r="BN4347" s="131" t="e">
        <v>#DIV/0!</v>
      </c>
      <c r="BO4347" t="e">
        <v>#N/A</v>
      </c>
      <c r="BP4347">
        <v>0</v>
      </c>
    </row>
    <row r="4348" spans="1:68" ht="25.2" x14ac:dyDescent="0.3">
      <c r="A4348" s="1"/>
      <c r="B4348" s="47">
        <v>3987</v>
      </c>
      <c r="C4348" s="45">
        <v>1122138</v>
      </c>
      <c r="D4348" s="29"/>
      <c r="E4348" s="29"/>
      <c r="F4348" s="31" t="s">
        <v>4081</v>
      </c>
      <c r="G4348" s="37" t="s">
        <v>31</v>
      </c>
      <c r="H4348" s="148"/>
      <c r="I4348" s="148"/>
      <c r="J4348" s="147"/>
      <c r="K4348" s="148" t="e">
        <v>#N/A</v>
      </c>
      <c r="L4348" s="148"/>
      <c r="M4348" s="147"/>
      <c r="N4348" s="29" t="str">
        <f t="shared" si="940"/>
        <v/>
      </c>
      <c r="O4348" s="29" t="str">
        <f t="shared" si="941"/>
        <v/>
      </c>
      <c r="P4348" s="29" t="str">
        <f t="shared" si="942"/>
        <v/>
      </c>
      <c r="Q4348" s="29" t="str">
        <f t="shared" si="932"/>
        <v/>
      </c>
      <c r="R4348" s="29" t="str">
        <f t="shared" si="933"/>
        <v/>
      </c>
      <c r="S4348" s="29" t="str">
        <f t="shared" si="934"/>
        <v/>
      </c>
      <c r="T4348" s="29" t="str">
        <f t="shared" si="935"/>
        <v/>
      </c>
      <c r="U4348" s="29"/>
      <c r="V4348" s="29"/>
      <c r="W4348" s="30" t="s">
        <v>3806</v>
      </c>
      <c r="X4348" s="37" t="s">
        <v>158</v>
      </c>
      <c r="Y4348" s="146">
        <v>52383</v>
      </c>
      <c r="Z4348" s="33">
        <v>67050</v>
      </c>
      <c r="AA4348" s="34">
        <f t="shared" si="937"/>
        <v>0.28000000000000003</v>
      </c>
      <c r="AB4348" s="33">
        <f t="shared" si="938"/>
        <v>67050</v>
      </c>
      <c r="AC4348" s="34">
        <f t="shared" si="939"/>
        <v>0.27999541836091862</v>
      </c>
      <c r="AD4348" s="145">
        <f t="shared" si="936"/>
        <v>55875</v>
      </c>
      <c r="AE4348" s="105">
        <v>43652.5</v>
      </c>
      <c r="AF4348" s="34" t="s">
        <v>36</v>
      </c>
      <c r="AG4348" s="34" t="s">
        <v>36</v>
      </c>
      <c r="AH4348" s="34" t="s">
        <v>36</v>
      </c>
      <c r="AI4348" s="29">
        <v>0</v>
      </c>
      <c r="AJ4348" s="29" t="s">
        <v>33</v>
      </c>
      <c r="AK4348" s="29">
        <v>0</v>
      </c>
      <c r="AL4348" s="29">
        <v>0</v>
      </c>
      <c r="AM4348" s="29" t="s">
        <v>28</v>
      </c>
      <c r="AN4348" s="44" t="s">
        <v>27</v>
      </c>
      <c r="AO4348" s="29" t="s">
        <v>27</v>
      </c>
      <c r="AP4348" s="29">
        <v>1</v>
      </c>
      <c r="AQ4348" s="29"/>
      <c r="AR4348" s="29"/>
      <c r="AS4348" s="29"/>
      <c r="AT4348" s="29"/>
      <c r="AU4348" s="144"/>
      <c r="AV4348" s="36" t="s">
        <v>28</v>
      </c>
      <c r="AW4348" s="102">
        <v>44447</v>
      </c>
      <c r="AX4348" s="129" t="s">
        <v>33</v>
      </c>
      <c r="AY4348" s="106" t="e">
        <v>#N/A</v>
      </c>
      <c r="BD4348" t="s">
        <v>4717</v>
      </c>
      <c r="BE4348" t="e">
        <v>#N/A</v>
      </c>
      <c r="BF4348">
        <v>0</v>
      </c>
      <c r="BH4348" t="str">
        <f t="shared" si="943"/>
        <v/>
      </c>
      <c r="BJ4348" t="str">
        <f t="shared" si="944"/>
        <v>OK</v>
      </c>
      <c r="BK4348" s="130" t="s">
        <v>5302</v>
      </c>
      <c r="BL4348" s="130" t="e">
        <v>#VALUE!</v>
      </c>
      <c r="BM4348" s="131">
        <v>0</v>
      </c>
      <c r="BN4348" s="131" t="e">
        <v>#DIV/0!</v>
      </c>
      <c r="BO4348" t="e">
        <v>#N/A</v>
      </c>
      <c r="BP4348">
        <v>0</v>
      </c>
    </row>
    <row r="4349" spans="1:68" ht="25.2" x14ac:dyDescent="0.3">
      <c r="A4349" s="1"/>
      <c r="B4349" s="47">
        <v>3988</v>
      </c>
      <c r="C4349" s="45">
        <v>1122139</v>
      </c>
      <c r="D4349" s="29"/>
      <c r="E4349" s="29"/>
      <c r="F4349" s="31" t="s">
        <v>4082</v>
      </c>
      <c r="G4349" s="37" t="s">
        <v>31</v>
      </c>
      <c r="H4349" s="148"/>
      <c r="I4349" s="148"/>
      <c r="J4349" s="147"/>
      <c r="K4349" s="148" t="e">
        <v>#N/A</v>
      </c>
      <c r="L4349" s="148"/>
      <c r="M4349" s="147"/>
      <c r="N4349" s="29" t="str">
        <f t="shared" si="940"/>
        <v/>
      </c>
      <c r="O4349" s="29" t="str">
        <f t="shared" si="941"/>
        <v/>
      </c>
      <c r="P4349" s="29" t="str">
        <f t="shared" si="942"/>
        <v/>
      </c>
      <c r="Q4349" s="29" t="str">
        <f t="shared" si="932"/>
        <v/>
      </c>
      <c r="R4349" s="29" t="str">
        <f t="shared" si="933"/>
        <v/>
      </c>
      <c r="S4349" s="29" t="str">
        <f t="shared" si="934"/>
        <v/>
      </c>
      <c r="T4349" s="29" t="str">
        <f t="shared" si="935"/>
        <v/>
      </c>
      <c r="U4349" s="29"/>
      <c r="V4349" s="29"/>
      <c r="W4349" s="30" t="s">
        <v>3806</v>
      </c>
      <c r="X4349" s="37" t="s">
        <v>158</v>
      </c>
      <c r="Y4349" s="146">
        <v>104076</v>
      </c>
      <c r="Z4349" s="33">
        <v>133217</v>
      </c>
      <c r="AA4349" s="34">
        <f t="shared" si="937"/>
        <v>0.28000000000000003</v>
      </c>
      <c r="AB4349" s="33">
        <f t="shared" si="938"/>
        <v>133217</v>
      </c>
      <c r="AC4349" s="34">
        <f t="shared" si="939"/>
        <v>0.2799973135016719</v>
      </c>
      <c r="AD4349" s="145">
        <f t="shared" si="936"/>
        <v>111014.167</v>
      </c>
      <c r="AE4349" s="105">
        <v>86730</v>
      </c>
      <c r="AF4349" s="34" t="s">
        <v>36</v>
      </c>
      <c r="AG4349" s="34" t="s">
        <v>36</v>
      </c>
      <c r="AH4349" s="34" t="s">
        <v>36</v>
      </c>
      <c r="AI4349" s="29">
        <v>0</v>
      </c>
      <c r="AJ4349" s="29" t="s">
        <v>33</v>
      </c>
      <c r="AK4349" s="29">
        <v>0</v>
      </c>
      <c r="AL4349" s="29">
        <v>0</v>
      </c>
      <c r="AM4349" s="29" t="s">
        <v>28</v>
      </c>
      <c r="AN4349" s="44" t="s">
        <v>27</v>
      </c>
      <c r="AO4349" s="29" t="s">
        <v>27</v>
      </c>
      <c r="AP4349" s="29">
        <v>1</v>
      </c>
      <c r="AQ4349" s="29"/>
      <c r="AR4349" s="29"/>
      <c r="AS4349" s="29"/>
      <c r="AT4349" s="29"/>
      <c r="AU4349" s="144"/>
      <c r="AV4349" s="36" t="s">
        <v>28</v>
      </c>
      <c r="AW4349" s="102">
        <v>44447</v>
      </c>
      <c r="AX4349" s="129" t="s">
        <v>33</v>
      </c>
      <c r="AY4349" s="106" t="e">
        <v>#N/A</v>
      </c>
      <c r="BD4349" t="s">
        <v>4717</v>
      </c>
      <c r="BE4349" t="e">
        <v>#N/A</v>
      </c>
      <c r="BF4349">
        <v>0</v>
      </c>
      <c r="BH4349" t="str">
        <f t="shared" si="943"/>
        <v/>
      </c>
      <c r="BJ4349" t="str">
        <f t="shared" si="944"/>
        <v>OK</v>
      </c>
      <c r="BK4349" s="130" t="s">
        <v>5302</v>
      </c>
      <c r="BL4349" s="130" t="e">
        <v>#VALUE!</v>
      </c>
      <c r="BM4349" s="131">
        <v>0</v>
      </c>
      <c r="BN4349" s="131" t="e">
        <v>#DIV/0!</v>
      </c>
      <c r="BO4349" t="e">
        <v>#N/A</v>
      </c>
      <c r="BP4349">
        <v>0</v>
      </c>
    </row>
    <row r="4350" spans="1:68" ht="25.2" x14ac:dyDescent="0.3">
      <c r="A4350" s="1"/>
      <c r="B4350" s="47">
        <v>3989</v>
      </c>
      <c r="C4350" s="45">
        <v>1122140</v>
      </c>
      <c r="D4350" s="29"/>
      <c r="E4350" s="29"/>
      <c r="F4350" s="31" t="s">
        <v>4083</v>
      </c>
      <c r="G4350" s="37" t="s">
        <v>31</v>
      </c>
      <c r="H4350" s="148"/>
      <c r="I4350" s="148"/>
      <c r="J4350" s="147"/>
      <c r="K4350" s="148" t="e">
        <v>#N/A</v>
      </c>
      <c r="L4350" s="148"/>
      <c r="M4350" s="147"/>
      <c r="N4350" s="29" t="str">
        <f t="shared" si="940"/>
        <v/>
      </c>
      <c r="O4350" s="29" t="str">
        <f t="shared" si="941"/>
        <v/>
      </c>
      <c r="P4350" s="29" t="str">
        <f t="shared" si="942"/>
        <v/>
      </c>
      <c r="Q4350" s="29" t="str">
        <f t="shared" si="932"/>
        <v/>
      </c>
      <c r="R4350" s="29" t="str">
        <f t="shared" si="933"/>
        <v/>
      </c>
      <c r="S4350" s="29" t="str">
        <f t="shared" si="934"/>
        <v/>
      </c>
      <c r="T4350" s="29" t="str">
        <f t="shared" si="935"/>
        <v/>
      </c>
      <c r="U4350" s="29"/>
      <c r="V4350" s="29"/>
      <c r="W4350" s="30" t="s">
        <v>3806</v>
      </c>
      <c r="X4350" s="37" t="s">
        <v>158</v>
      </c>
      <c r="Y4350" s="146">
        <v>3446</v>
      </c>
      <c r="Z4350" s="33">
        <v>4411</v>
      </c>
      <c r="AA4350" s="34">
        <f t="shared" si="937"/>
        <v>0.28000000000000003</v>
      </c>
      <c r="AB4350" s="33">
        <f t="shared" si="938"/>
        <v>4411</v>
      </c>
      <c r="AC4350" s="34">
        <f t="shared" si="939"/>
        <v>0.28003455832448548</v>
      </c>
      <c r="AD4350" s="145">
        <f t="shared" si="936"/>
        <v>3675.8330000000001</v>
      </c>
      <c r="AE4350" s="105">
        <v>2871.6669999999999</v>
      </c>
      <c r="AF4350" s="34" t="s">
        <v>36</v>
      </c>
      <c r="AG4350" s="34" t="s">
        <v>36</v>
      </c>
      <c r="AH4350" s="34" t="s">
        <v>36</v>
      </c>
      <c r="AI4350" s="29">
        <v>0</v>
      </c>
      <c r="AJ4350" s="29" t="s">
        <v>33</v>
      </c>
      <c r="AK4350" s="29">
        <v>0</v>
      </c>
      <c r="AL4350" s="29">
        <v>0</v>
      </c>
      <c r="AM4350" s="29" t="s">
        <v>28</v>
      </c>
      <c r="AN4350" s="44" t="s">
        <v>27</v>
      </c>
      <c r="AO4350" s="29" t="s">
        <v>27</v>
      </c>
      <c r="AP4350" s="29">
        <v>1</v>
      </c>
      <c r="AQ4350" s="29"/>
      <c r="AR4350" s="29"/>
      <c r="AS4350" s="29"/>
      <c r="AT4350" s="29"/>
      <c r="AU4350" s="144"/>
      <c r="AV4350" s="36" t="s">
        <v>28</v>
      </c>
      <c r="AW4350" s="102">
        <v>44447</v>
      </c>
      <c r="AX4350" s="129" t="s">
        <v>33</v>
      </c>
      <c r="AY4350" s="106" t="e">
        <v>#N/A</v>
      </c>
      <c r="BD4350" t="s">
        <v>4717</v>
      </c>
      <c r="BE4350" t="e">
        <v>#N/A</v>
      </c>
      <c r="BF4350">
        <v>0</v>
      </c>
      <c r="BH4350" t="str">
        <f t="shared" si="943"/>
        <v/>
      </c>
      <c r="BJ4350" t="str">
        <f t="shared" si="944"/>
        <v>OK</v>
      </c>
      <c r="BK4350" s="130" t="s">
        <v>5302</v>
      </c>
      <c r="BL4350" s="130" t="e">
        <v>#VALUE!</v>
      </c>
      <c r="BM4350" s="131">
        <v>0</v>
      </c>
      <c r="BN4350" s="131" t="e">
        <v>#DIV/0!</v>
      </c>
      <c r="BO4350" t="e">
        <v>#N/A</v>
      </c>
      <c r="BP4350">
        <v>0</v>
      </c>
    </row>
    <row r="4351" spans="1:68" ht="25.2" x14ac:dyDescent="0.3">
      <c r="A4351" s="1"/>
      <c r="B4351" s="47">
        <v>3990</v>
      </c>
      <c r="C4351" s="45">
        <v>1122141</v>
      </c>
      <c r="D4351" s="29"/>
      <c r="E4351" s="29"/>
      <c r="F4351" s="31" t="s">
        <v>4084</v>
      </c>
      <c r="G4351" s="37" t="s">
        <v>31</v>
      </c>
      <c r="H4351" s="148"/>
      <c r="I4351" s="148"/>
      <c r="J4351" s="147"/>
      <c r="K4351" s="148" t="e">
        <v>#N/A</v>
      </c>
      <c r="L4351" s="148"/>
      <c r="M4351" s="147"/>
      <c r="N4351" s="29" t="str">
        <f t="shared" si="940"/>
        <v/>
      </c>
      <c r="O4351" s="29" t="str">
        <f t="shared" si="941"/>
        <v/>
      </c>
      <c r="P4351" s="29" t="str">
        <f t="shared" si="942"/>
        <v/>
      </c>
      <c r="Q4351" s="29" t="str">
        <f t="shared" si="932"/>
        <v/>
      </c>
      <c r="R4351" s="29" t="str">
        <f t="shared" si="933"/>
        <v/>
      </c>
      <c r="S4351" s="29" t="str">
        <f t="shared" si="934"/>
        <v/>
      </c>
      <c r="T4351" s="29" t="str">
        <f t="shared" si="935"/>
        <v/>
      </c>
      <c r="U4351" s="29"/>
      <c r="V4351" s="29"/>
      <c r="W4351" s="30" t="s">
        <v>3806</v>
      </c>
      <c r="X4351" s="37" t="s">
        <v>158</v>
      </c>
      <c r="Y4351" s="146">
        <v>51004</v>
      </c>
      <c r="Z4351" s="33">
        <v>65285</v>
      </c>
      <c r="AA4351" s="34">
        <f t="shared" si="937"/>
        <v>0.28000000000000003</v>
      </c>
      <c r="AB4351" s="33">
        <f t="shared" si="938"/>
        <v>65285</v>
      </c>
      <c r="AC4351" s="34">
        <f t="shared" si="939"/>
        <v>0.27999766512428576</v>
      </c>
      <c r="AD4351" s="145">
        <f t="shared" si="936"/>
        <v>54404.167000000001</v>
      </c>
      <c r="AE4351" s="105">
        <v>42503.332999999999</v>
      </c>
      <c r="AF4351" s="34" t="s">
        <v>36</v>
      </c>
      <c r="AG4351" s="34" t="s">
        <v>36</v>
      </c>
      <c r="AH4351" s="34" t="s">
        <v>36</v>
      </c>
      <c r="AI4351" s="29">
        <v>0</v>
      </c>
      <c r="AJ4351" s="29" t="s">
        <v>33</v>
      </c>
      <c r="AK4351" s="29">
        <v>0</v>
      </c>
      <c r="AL4351" s="29">
        <v>0</v>
      </c>
      <c r="AM4351" s="29" t="s">
        <v>28</v>
      </c>
      <c r="AN4351" s="44" t="s">
        <v>27</v>
      </c>
      <c r="AO4351" s="158" t="s">
        <v>28</v>
      </c>
      <c r="AP4351" s="29">
        <v>1</v>
      </c>
      <c r="AQ4351" s="29"/>
      <c r="AR4351" s="29"/>
      <c r="AS4351" s="29"/>
      <c r="AT4351" s="29"/>
      <c r="AU4351" s="144"/>
      <c r="AV4351" s="36" t="s">
        <v>28</v>
      </c>
      <c r="AW4351" s="102">
        <v>44447</v>
      </c>
      <c r="AX4351" s="129" t="s">
        <v>33</v>
      </c>
      <c r="AY4351" s="106" t="e">
        <v>#N/A</v>
      </c>
      <c r="BD4351" t="s">
        <v>4717</v>
      </c>
      <c r="BE4351" t="e">
        <v>#N/A</v>
      </c>
      <c r="BF4351">
        <v>0</v>
      </c>
      <c r="BH4351" t="str">
        <f t="shared" si="943"/>
        <v/>
      </c>
      <c r="BJ4351" t="str">
        <f t="shared" si="944"/>
        <v>OK</v>
      </c>
      <c r="BK4351" s="130" t="s">
        <v>5302</v>
      </c>
      <c r="BL4351" s="130" t="e">
        <v>#VALUE!</v>
      </c>
      <c r="BM4351" s="131">
        <v>0</v>
      </c>
      <c r="BN4351" s="131" t="e">
        <v>#DIV/0!</v>
      </c>
      <c r="BO4351" t="e">
        <v>#N/A</v>
      </c>
      <c r="BP4351">
        <v>0</v>
      </c>
    </row>
    <row r="4352" spans="1:68" ht="25.2" x14ac:dyDescent="0.3">
      <c r="A4352" s="1"/>
      <c r="B4352" s="47">
        <v>3991</v>
      </c>
      <c r="C4352" s="45">
        <v>1122142</v>
      </c>
      <c r="D4352" s="29"/>
      <c r="E4352" s="29"/>
      <c r="F4352" s="31" t="s">
        <v>4085</v>
      </c>
      <c r="G4352" s="37" t="s">
        <v>31</v>
      </c>
      <c r="H4352" s="148"/>
      <c r="I4352" s="148"/>
      <c r="J4352" s="147"/>
      <c r="K4352" s="148" t="e">
        <v>#N/A</v>
      </c>
      <c r="L4352" s="148"/>
      <c r="M4352" s="147"/>
      <c r="N4352" s="29" t="str">
        <f t="shared" si="940"/>
        <v/>
      </c>
      <c r="O4352" s="29" t="str">
        <f t="shared" si="941"/>
        <v/>
      </c>
      <c r="P4352" s="29" t="str">
        <f t="shared" si="942"/>
        <v/>
      </c>
      <c r="Q4352" s="29" t="str">
        <f t="shared" si="932"/>
        <v/>
      </c>
      <c r="R4352" s="29" t="str">
        <f t="shared" si="933"/>
        <v/>
      </c>
      <c r="S4352" s="29" t="str">
        <f t="shared" si="934"/>
        <v/>
      </c>
      <c r="T4352" s="29" t="str">
        <f t="shared" si="935"/>
        <v/>
      </c>
      <c r="U4352" s="29"/>
      <c r="V4352" s="29"/>
      <c r="W4352" s="30" t="s">
        <v>3806</v>
      </c>
      <c r="X4352" s="37" t="s">
        <v>158</v>
      </c>
      <c r="Y4352" s="146">
        <v>8960</v>
      </c>
      <c r="Z4352" s="33">
        <v>11469</v>
      </c>
      <c r="AA4352" s="34">
        <f t="shared" si="937"/>
        <v>0.28000000000000003</v>
      </c>
      <c r="AB4352" s="33">
        <f t="shared" si="938"/>
        <v>11469</v>
      </c>
      <c r="AC4352" s="34">
        <f t="shared" si="939"/>
        <v>0.28002226428472027</v>
      </c>
      <c r="AD4352" s="145">
        <f t="shared" si="936"/>
        <v>9557.5</v>
      </c>
      <c r="AE4352" s="105">
        <v>7466.6670000000004</v>
      </c>
      <c r="AF4352" s="34" t="s">
        <v>36</v>
      </c>
      <c r="AG4352" s="34" t="s">
        <v>36</v>
      </c>
      <c r="AH4352" s="34" t="s">
        <v>36</v>
      </c>
      <c r="AI4352" s="29">
        <v>0</v>
      </c>
      <c r="AJ4352" s="29" t="s">
        <v>33</v>
      </c>
      <c r="AK4352" s="29">
        <v>0</v>
      </c>
      <c r="AL4352" s="29">
        <v>0</v>
      </c>
      <c r="AM4352" s="29" t="s">
        <v>28</v>
      </c>
      <c r="AN4352" s="44" t="s">
        <v>27</v>
      </c>
      <c r="AO4352" s="29" t="s">
        <v>27</v>
      </c>
      <c r="AP4352" s="29">
        <v>1</v>
      </c>
      <c r="AQ4352" s="29"/>
      <c r="AR4352" s="29"/>
      <c r="AS4352" s="29"/>
      <c r="AT4352" s="29"/>
      <c r="AU4352" s="144"/>
      <c r="AV4352" s="36" t="s">
        <v>28</v>
      </c>
      <c r="AW4352" s="102">
        <v>44447</v>
      </c>
      <c r="AX4352" s="129" t="s">
        <v>33</v>
      </c>
      <c r="AY4352" s="106" t="e">
        <v>#N/A</v>
      </c>
      <c r="BD4352" t="s">
        <v>4717</v>
      </c>
      <c r="BE4352" t="e">
        <v>#N/A</v>
      </c>
      <c r="BF4352">
        <v>0</v>
      </c>
      <c r="BH4352" t="str">
        <f t="shared" si="943"/>
        <v/>
      </c>
      <c r="BJ4352" t="str">
        <f t="shared" si="944"/>
        <v>OK</v>
      </c>
      <c r="BK4352" s="130" t="s">
        <v>5302</v>
      </c>
      <c r="BL4352" s="130" t="e">
        <v>#VALUE!</v>
      </c>
      <c r="BM4352" s="131">
        <v>0</v>
      </c>
      <c r="BN4352" s="131" t="e">
        <v>#DIV/0!</v>
      </c>
      <c r="BO4352" t="e">
        <v>#N/A</v>
      </c>
      <c r="BP4352">
        <v>0</v>
      </c>
    </row>
    <row r="4353" spans="1:68" ht="25.2" x14ac:dyDescent="0.3">
      <c r="A4353" s="1"/>
      <c r="B4353" s="47">
        <v>3992</v>
      </c>
      <c r="C4353" s="45">
        <v>1122143</v>
      </c>
      <c r="D4353" s="29"/>
      <c r="E4353" s="29"/>
      <c r="F4353" s="31" t="s">
        <v>4086</v>
      </c>
      <c r="G4353" s="37" t="s">
        <v>31</v>
      </c>
      <c r="H4353" s="148"/>
      <c r="I4353" s="148"/>
      <c r="J4353" s="147"/>
      <c r="K4353" s="148" t="e">
        <v>#N/A</v>
      </c>
      <c r="L4353" s="148"/>
      <c r="M4353" s="147"/>
      <c r="N4353" s="29" t="str">
        <f t="shared" si="940"/>
        <v/>
      </c>
      <c r="O4353" s="29" t="str">
        <f t="shared" si="941"/>
        <v/>
      </c>
      <c r="P4353" s="29" t="str">
        <f t="shared" si="942"/>
        <v/>
      </c>
      <c r="Q4353" s="29" t="str">
        <f t="shared" si="932"/>
        <v/>
      </c>
      <c r="R4353" s="29" t="str">
        <f t="shared" si="933"/>
        <v/>
      </c>
      <c r="S4353" s="29" t="str">
        <f t="shared" si="934"/>
        <v/>
      </c>
      <c r="T4353" s="29" t="str">
        <f t="shared" si="935"/>
        <v/>
      </c>
      <c r="U4353" s="29"/>
      <c r="V4353" s="29"/>
      <c r="W4353" s="30" t="s">
        <v>3806</v>
      </c>
      <c r="X4353" s="37" t="s">
        <v>158</v>
      </c>
      <c r="Y4353" s="146">
        <v>44112</v>
      </c>
      <c r="Z4353" s="33">
        <v>56463</v>
      </c>
      <c r="AA4353" s="34">
        <f t="shared" si="937"/>
        <v>0.28000000000000003</v>
      </c>
      <c r="AB4353" s="33">
        <f t="shared" si="938"/>
        <v>56463</v>
      </c>
      <c r="AC4353" s="34">
        <f t="shared" si="939"/>
        <v>0.27999183895538626</v>
      </c>
      <c r="AD4353" s="145">
        <f t="shared" si="936"/>
        <v>47052.5</v>
      </c>
      <c r="AE4353" s="105">
        <v>36760</v>
      </c>
      <c r="AF4353" s="34" t="s">
        <v>36</v>
      </c>
      <c r="AG4353" s="34" t="s">
        <v>36</v>
      </c>
      <c r="AH4353" s="34" t="s">
        <v>36</v>
      </c>
      <c r="AI4353" s="29">
        <v>0</v>
      </c>
      <c r="AJ4353" s="29" t="s">
        <v>33</v>
      </c>
      <c r="AK4353" s="29">
        <v>0</v>
      </c>
      <c r="AL4353" s="29">
        <v>0</v>
      </c>
      <c r="AM4353" s="29" t="s">
        <v>28</v>
      </c>
      <c r="AN4353" s="44" t="s">
        <v>27</v>
      </c>
      <c r="AO4353" s="158" t="s">
        <v>28</v>
      </c>
      <c r="AP4353" s="29">
        <v>1</v>
      </c>
      <c r="AQ4353" s="29"/>
      <c r="AR4353" s="29"/>
      <c r="AS4353" s="29"/>
      <c r="AT4353" s="29"/>
      <c r="AU4353" s="144"/>
      <c r="AV4353" s="36" t="s">
        <v>28</v>
      </c>
      <c r="AW4353" s="102">
        <v>44447</v>
      </c>
      <c r="AX4353" s="129" t="s">
        <v>33</v>
      </c>
      <c r="AY4353" s="106" t="e">
        <v>#N/A</v>
      </c>
      <c r="BD4353" t="s">
        <v>4717</v>
      </c>
      <c r="BE4353" t="e">
        <v>#N/A</v>
      </c>
      <c r="BF4353">
        <v>0</v>
      </c>
      <c r="BH4353" t="str">
        <f t="shared" si="943"/>
        <v/>
      </c>
      <c r="BJ4353" t="str">
        <f t="shared" si="944"/>
        <v>OK</v>
      </c>
      <c r="BK4353" s="130" t="s">
        <v>5302</v>
      </c>
      <c r="BL4353" s="130" t="e">
        <v>#VALUE!</v>
      </c>
      <c r="BM4353" s="131">
        <v>0</v>
      </c>
      <c r="BN4353" s="131" t="e">
        <v>#DIV/0!</v>
      </c>
      <c r="BO4353" t="e">
        <v>#N/A</v>
      </c>
      <c r="BP4353">
        <v>0</v>
      </c>
    </row>
    <row r="4354" spans="1:68" x14ac:dyDescent="0.3">
      <c r="A4354" s="1"/>
      <c r="B4354" s="47">
        <v>3993</v>
      </c>
      <c r="C4354" s="45">
        <v>1122144</v>
      </c>
      <c r="D4354" s="29"/>
      <c r="E4354" s="29"/>
      <c r="F4354" s="31" t="s">
        <v>4087</v>
      </c>
      <c r="G4354" s="37" t="s">
        <v>31</v>
      </c>
      <c r="H4354" s="148"/>
      <c r="I4354" s="148"/>
      <c r="J4354" s="147"/>
      <c r="K4354" s="148" t="e">
        <v>#N/A</v>
      </c>
      <c r="L4354" s="148"/>
      <c r="M4354" s="147"/>
      <c r="N4354" s="29" t="str">
        <f t="shared" si="940"/>
        <v/>
      </c>
      <c r="O4354" s="29" t="str">
        <f t="shared" si="941"/>
        <v/>
      </c>
      <c r="P4354" s="29" t="str">
        <f t="shared" si="942"/>
        <v/>
      </c>
      <c r="Q4354" s="29" t="str">
        <f t="shared" si="932"/>
        <v/>
      </c>
      <c r="R4354" s="29" t="str">
        <f t="shared" si="933"/>
        <v/>
      </c>
      <c r="S4354" s="29" t="str">
        <f t="shared" si="934"/>
        <v/>
      </c>
      <c r="T4354" s="29" t="str">
        <f t="shared" si="935"/>
        <v/>
      </c>
      <c r="U4354" s="29"/>
      <c r="V4354" s="29"/>
      <c r="W4354" s="30" t="s">
        <v>3806</v>
      </c>
      <c r="X4354" s="37" t="s">
        <v>158</v>
      </c>
      <c r="Y4354" s="146">
        <v>17920</v>
      </c>
      <c r="Z4354" s="33">
        <v>22938</v>
      </c>
      <c r="AA4354" s="34">
        <f t="shared" si="937"/>
        <v>0.28000000000000003</v>
      </c>
      <c r="AB4354" s="33">
        <f t="shared" si="938"/>
        <v>22938</v>
      </c>
      <c r="AC4354" s="34">
        <f t="shared" si="939"/>
        <v>0.28002235000049885</v>
      </c>
      <c r="AD4354" s="145">
        <f t="shared" si="936"/>
        <v>19115</v>
      </c>
      <c r="AE4354" s="105">
        <v>14933.333000000001</v>
      </c>
      <c r="AF4354" s="34" t="s">
        <v>36</v>
      </c>
      <c r="AG4354" s="34" t="s">
        <v>36</v>
      </c>
      <c r="AH4354" s="34" t="s">
        <v>36</v>
      </c>
      <c r="AI4354" s="29">
        <v>0</v>
      </c>
      <c r="AJ4354" s="29" t="s">
        <v>33</v>
      </c>
      <c r="AK4354" s="29">
        <v>0</v>
      </c>
      <c r="AL4354" s="29">
        <v>0</v>
      </c>
      <c r="AM4354" s="29" t="s">
        <v>28</v>
      </c>
      <c r="AN4354" s="44" t="s">
        <v>27</v>
      </c>
      <c r="AO4354" s="158" t="s">
        <v>28</v>
      </c>
      <c r="AP4354" s="29">
        <v>1</v>
      </c>
      <c r="AQ4354" s="29"/>
      <c r="AR4354" s="29"/>
      <c r="AS4354" s="29"/>
      <c r="AT4354" s="29"/>
      <c r="AU4354" s="144"/>
      <c r="AV4354" s="36" t="s">
        <v>28</v>
      </c>
      <c r="AW4354" s="102">
        <v>44447</v>
      </c>
      <c r="AX4354" s="129" t="s">
        <v>33</v>
      </c>
      <c r="AY4354" s="106" t="e">
        <v>#N/A</v>
      </c>
      <c r="BD4354" t="s">
        <v>4717</v>
      </c>
      <c r="BE4354" t="e">
        <v>#N/A</v>
      </c>
      <c r="BF4354">
        <v>0</v>
      </c>
      <c r="BH4354" t="str">
        <f t="shared" si="943"/>
        <v/>
      </c>
      <c r="BJ4354" t="str">
        <f t="shared" si="944"/>
        <v>OK</v>
      </c>
      <c r="BK4354" s="130" t="s">
        <v>5302</v>
      </c>
      <c r="BL4354" s="130" t="e">
        <v>#VALUE!</v>
      </c>
      <c r="BM4354" s="131">
        <v>0</v>
      </c>
      <c r="BN4354" s="131" t="e">
        <v>#DIV/0!</v>
      </c>
      <c r="BO4354" t="e">
        <v>#N/A</v>
      </c>
      <c r="BP4354">
        <v>0</v>
      </c>
    </row>
    <row r="4355" spans="1:68" ht="25.2" x14ac:dyDescent="0.3">
      <c r="A4355" s="1"/>
      <c r="B4355" s="47">
        <v>3994</v>
      </c>
      <c r="C4355" s="45">
        <v>1122145</v>
      </c>
      <c r="D4355" s="29"/>
      <c r="E4355" s="29"/>
      <c r="F4355" s="31" t="s">
        <v>4088</v>
      </c>
      <c r="G4355" s="37" t="s">
        <v>31</v>
      </c>
      <c r="H4355" s="148"/>
      <c r="I4355" s="148"/>
      <c r="J4355" s="147"/>
      <c r="K4355" s="148" t="e">
        <v>#N/A</v>
      </c>
      <c r="L4355" s="148"/>
      <c r="M4355" s="147"/>
      <c r="N4355" s="29" t="str">
        <f t="shared" si="940"/>
        <v/>
      </c>
      <c r="O4355" s="29" t="str">
        <f t="shared" si="941"/>
        <v/>
      </c>
      <c r="P4355" s="29" t="str">
        <f t="shared" si="942"/>
        <v/>
      </c>
      <c r="Q4355" s="29" t="str">
        <f t="shared" si="932"/>
        <v/>
      </c>
      <c r="R4355" s="29" t="str">
        <f t="shared" si="933"/>
        <v/>
      </c>
      <c r="S4355" s="29" t="str">
        <f t="shared" si="934"/>
        <v/>
      </c>
      <c r="T4355" s="29" t="str">
        <f t="shared" si="935"/>
        <v/>
      </c>
      <c r="U4355" s="29"/>
      <c r="V4355" s="29"/>
      <c r="W4355" s="30" t="s">
        <v>3806</v>
      </c>
      <c r="X4355" s="37" t="s">
        <v>158</v>
      </c>
      <c r="Y4355" s="146">
        <v>3446</v>
      </c>
      <c r="Z4355" s="33">
        <v>4411</v>
      </c>
      <c r="AA4355" s="34">
        <f t="shared" si="937"/>
        <v>0.28000000000000003</v>
      </c>
      <c r="AB4355" s="33">
        <f t="shared" si="938"/>
        <v>4411</v>
      </c>
      <c r="AC4355" s="34">
        <f t="shared" si="939"/>
        <v>0.28003455832448548</v>
      </c>
      <c r="AD4355" s="145">
        <f t="shared" si="936"/>
        <v>3675.8330000000001</v>
      </c>
      <c r="AE4355" s="105">
        <v>2871.6669999999999</v>
      </c>
      <c r="AF4355" s="34" t="s">
        <v>36</v>
      </c>
      <c r="AG4355" s="34" t="s">
        <v>36</v>
      </c>
      <c r="AH4355" s="34" t="s">
        <v>36</v>
      </c>
      <c r="AI4355" s="29">
        <v>0</v>
      </c>
      <c r="AJ4355" s="29" t="s">
        <v>33</v>
      </c>
      <c r="AK4355" s="29">
        <v>0</v>
      </c>
      <c r="AL4355" s="29">
        <v>0</v>
      </c>
      <c r="AM4355" s="29" t="s">
        <v>28</v>
      </c>
      <c r="AN4355" s="44" t="s">
        <v>27</v>
      </c>
      <c r="AO4355" s="29" t="s">
        <v>27</v>
      </c>
      <c r="AP4355" s="29">
        <v>1</v>
      </c>
      <c r="AQ4355" s="29"/>
      <c r="AR4355" s="29"/>
      <c r="AS4355" s="29"/>
      <c r="AT4355" s="29"/>
      <c r="AU4355" s="144"/>
      <c r="AV4355" s="36" t="s">
        <v>28</v>
      </c>
      <c r="AW4355" s="102">
        <v>44447</v>
      </c>
      <c r="AX4355" s="129" t="s">
        <v>33</v>
      </c>
      <c r="AY4355" s="106" t="e">
        <v>#N/A</v>
      </c>
      <c r="BD4355" t="s">
        <v>4717</v>
      </c>
      <c r="BE4355" t="e">
        <v>#N/A</v>
      </c>
      <c r="BF4355">
        <v>0</v>
      </c>
      <c r="BH4355" t="str">
        <f t="shared" si="943"/>
        <v/>
      </c>
      <c r="BJ4355" t="str">
        <f t="shared" si="944"/>
        <v>OK</v>
      </c>
      <c r="BK4355" s="130" t="s">
        <v>5302</v>
      </c>
      <c r="BL4355" s="130" t="e">
        <v>#VALUE!</v>
      </c>
      <c r="BM4355" s="131">
        <v>0</v>
      </c>
      <c r="BN4355" s="131" t="e">
        <v>#DIV/0!</v>
      </c>
      <c r="BO4355" t="e">
        <v>#N/A</v>
      </c>
      <c r="BP4355">
        <v>0</v>
      </c>
    </row>
    <row r="4356" spans="1:68" ht="25.2" x14ac:dyDescent="0.3">
      <c r="A4356" s="1"/>
      <c r="B4356" s="47">
        <v>3995</v>
      </c>
      <c r="C4356" s="45">
        <v>1122146</v>
      </c>
      <c r="D4356" s="29"/>
      <c r="E4356" s="29"/>
      <c r="F4356" s="31" t="s">
        <v>4089</v>
      </c>
      <c r="G4356" s="37" t="s">
        <v>31</v>
      </c>
      <c r="H4356" s="148"/>
      <c r="I4356" s="148"/>
      <c r="J4356" s="147"/>
      <c r="K4356" s="148" t="e">
        <v>#N/A</v>
      </c>
      <c r="L4356" s="148"/>
      <c r="M4356" s="147"/>
      <c r="N4356" s="29" t="str">
        <f t="shared" si="940"/>
        <v/>
      </c>
      <c r="O4356" s="29" t="str">
        <f t="shared" si="941"/>
        <v/>
      </c>
      <c r="P4356" s="29" t="str">
        <f t="shared" si="942"/>
        <v/>
      </c>
      <c r="Q4356" s="29" t="str">
        <f t="shared" si="932"/>
        <v/>
      </c>
      <c r="R4356" s="29" t="str">
        <f t="shared" si="933"/>
        <v/>
      </c>
      <c r="S4356" s="29" t="str">
        <f t="shared" si="934"/>
        <v/>
      </c>
      <c r="T4356" s="29" t="str">
        <f t="shared" si="935"/>
        <v/>
      </c>
      <c r="U4356" s="29"/>
      <c r="V4356" s="29"/>
      <c r="W4356" s="30" t="s">
        <v>3806</v>
      </c>
      <c r="X4356" s="37" t="s">
        <v>158</v>
      </c>
      <c r="Y4356" s="146">
        <v>9649</v>
      </c>
      <c r="Z4356" s="33">
        <v>12351</v>
      </c>
      <c r="AA4356" s="34">
        <f t="shared" si="937"/>
        <v>0.28000000000000003</v>
      </c>
      <c r="AB4356" s="33">
        <f t="shared" si="938"/>
        <v>12351</v>
      </c>
      <c r="AC4356" s="34">
        <f t="shared" si="939"/>
        <v>0.28002907161484392</v>
      </c>
      <c r="AD4356" s="145">
        <f t="shared" si="936"/>
        <v>10292.5</v>
      </c>
      <c r="AE4356" s="105">
        <v>8040.8329999999996</v>
      </c>
      <c r="AF4356" s="34" t="s">
        <v>36</v>
      </c>
      <c r="AG4356" s="34" t="s">
        <v>36</v>
      </c>
      <c r="AH4356" s="34" t="s">
        <v>36</v>
      </c>
      <c r="AI4356" s="29">
        <v>0</v>
      </c>
      <c r="AJ4356" s="29" t="s">
        <v>33</v>
      </c>
      <c r="AK4356" s="29">
        <v>0</v>
      </c>
      <c r="AL4356" s="29">
        <v>0</v>
      </c>
      <c r="AM4356" s="29" t="s">
        <v>28</v>
      </c>
      <c r="AN4356" s="44" t="s">
        <v>27</v>
      </c>
      <c r="AO4356" s="158" t="s">
        <v>28</v>
      </c>
      <c r="AP4356" s="29">
        <v>1</v>
      </c>
      <c r="AQ4356" s="29"/>
      <c r="AR4356" s="29"/>
      <c r="AS4356" s="29"/>
      <c r="AT4356" s="29"/>
      <c r="AU4356" s="144"/>
      <c r="AV4356" s="36" t="s">
        <v>28</v>
      </c>
      <c r="AW4356" s="102">
        <v>44447</v>
      </c>
      <c r="AX4356" s="129" t="s">
        <v>33</v>
      </c>
      <c r="AY4356" s="106" t="e">
        <v>#N/A</v>
      </c>
      <c r="BD4356" t="s">
        <v>4717</v>
      </c>
      <c r="BE4356" t="e">
        <v>#N/A</v>
      </c>
      <c r="BF4356">
        <v>0</v>
      </c>
      <c r="BH4356" t="str">
        <f t="shared" si="943"/>
        <v/>
      </c>
      <c r="BJ4356" t="str">
        <f t="shared" si="944"/>
        <v>OK</v>
      </c>
      <c r="BK4356" s="130" t="s">
        <v>5302</v>
      </c>
      <c r="BL4356" s="130" t="e">
        <v>#VALUE!</v>
      </c>
      <c r="BM4356" s="131">
        <v>0</v>
      </c>
      <c r="BN4356" s="131" t="e">
        <v>#DIV/0!</v>
      </c>
      <c r="BO4356" t="e">
        <v>#N/A</v>
      </c>
      <c r="BP4356">
        <v>0</v>
      </c>
    </row>
    <row r="4357" spans="1:68" ht="25.2" x14ac:dyDescent="0.3">
      <c r="A4357" s="1"/>
      <c r="B4357" s="47">
        <v>3996</v>
      </c>
      <c r="C4357" s="45">
        <v>1122147</v>
      </c>
      <c r="D4357" s="29"/>
      <c r="E4357" s="29"/>
      <c r="F4357" s="31" t="s">
        <v>4090</v>
      </c>
      <c r="G4357" s="37" t="s">
        <v>31</v>
      </c>
      <c r="H4357" s="148"/>
      <c r="I4357" s="148"/>
      <c r="J4357" s="147"/>
      <c r="K4357" s="148" t="e">
        <v>#N/A</v>
      </c>
      <c r="L4357" s="148"/>
      <c r="M4357" s="147"/>
      <c r="N4357" s="29" t="str">
        <f t="shared" si="940"/>
        <v/>
      </c>
      <c r="O4357" s="29" t="str">
        <f t="shared" si="941"/>
        <v/>
      </c>
      <c r="P4357" s="29" t="str">
        <f t="shared" si="942"/>
        <v/>
      </c>
      <c r="Q4357" s="29" t="str">
        <f t="shared" si="932"/>
        <v/>
      </c>
      <c r="R4357" s="29" t="str">
        <f t="shared" si="933"/>
        <v/>
      </c>
      <c r="S4357" s="29" t="str">
        <f t="shared" si="934"/>
        <v/>
      </c>
      <c r="T4357" s="29" t="str">
        <f t="shared" si="935"/>
        <v/>
      </c>
      <c r="U4357" s="29"/>
      <c r="V4357" s="29"/>
      <c r="W4357" s="30" t="s">
        <v>3806</v>
      </c>
      <c r="X4357" s="37" t="s">
        <v>158</v>
      </c>
      <c r="Y4357" s="146">
        <v>11028</v>
      </c>
      <c r="Z4357" s="33">
        <v>14116</v>
      </c>
      <c r="AA4357" s="34">
        <f t="shared" si="937"/>
        <v>0.28000000000000003</v>
      </c>
      <c r="AB4357" s="33">
        <f t="shared" si="938"/>
        <v>14116</v>
      </c>
      <c r="AC4357" s="34">
        <f t="shared" si="939"/>
        <v>0.28001447225244835</v>
      </c>
      <c r="AD4357" s="145">
        <f t="shared" si="936"/>
        <v>11763.333000000001</v>
      </c>
      <c r="AE4357" s="105">
        <v>9190</v>
      </c>
      <c r="AF4357" s="34" t="s">
        <v>36</v>
      </c>
      <c r="AG4357" s="34" t="s">
        <v>36</v>
      </c>
      <c r="AH4357" s="34" t="s">
        <v>36</v>
      </c>
      <c r="AI4357" s="29">
        <v>0</v>
      </c>
      <c r="AJ4357" s="29" t="s">
        <v>33</v>
      </c>
      <c r="AK4357" s="29">
        <v>0</v>
      </c>
      <c r="AL4357" s="29">
        <v>0</v>
      </c>
      <c r="AM4357" s="29" t="s">
        <v>28</v>
      </c>
      <c r="AN4357" s="44" t="s">
        <v>27</v>
      </c>
      <c r="AO4357" s="158" t="s">
        <v>28</v>
      </c>
      <c r="AP4357" s="29">
        <v>1</v>
      </c>
      <c r="AQ4357" s="29"/>
      <c r="AR4357" s="29"/>
      <c r="AS4357" s="29"/>
      <c r="AT4357" s="29"/>
      <c r="AU4357" s="144"/>
      <c r="AV4357" s="36" t="s">
        <v>28</v>
      </c>
      <c r="AW4357" s="102">
        <v>44447</v>
      </c>
      <c r="AX4357" s="129" t="s">
        <v>33</v>
      </c>
      <c r="AY4357" s="106" t="e">
        <v>#N/A</v>
      </c>
      <c r="BD4357" t="s">
        <v>4717</v>
      </c>
      <c r="BE4357" t="e">
        <v>#N/A</v>
      </c>
      <c r="BF4357">
        <v>0</v>
      </c>
      <c r="BH4357" t="str">
        <f t="shared" si="943"/>
        <v/>
      </c>
      <c r="BJ4357" t="str">
        <f t="shared" si="944"/>
        <v>OK</v>
      </c>
      <c r="BK4357" s="130" t="s">
        <v>5302</v>
      </c>
      <c r="BL4357" s="130" t="e">
        <v>#VALUE!</v>
      </c>
      <c r="BM4357" s="131">
        <v>0</v>
      </c>
      <c r="BN4357" s="131" t="e">
        <v>#DIV/0!</v>
      </c>
      <c r="BO4357" t="e">
        <v>#N/A</v>
      </c>
      <c r="BP4357">
        <v>0</v>
      </c>
    </row>
    <row r="4358" spans="1:68" ht="25.2" x14ac:dyDescent="0.3">
      <c r="A4358" s="1"/>
      <c r="B4358" s="47">
        <v>3997</v>
      </c>
      <c r="C4358" s="45">
        <v>1122148</v>
      </c>
      <c r="D4358" s="29"/>
      <c r="E4358" s="29"/>
      <c r="F4358" s="31" t="s">
        <v>4091</v>
      </c>
      <c r="G4358" s="37" t="s">
        <v>31</v>
      </c>
      <c r="H4358" s="148"/>
      <c r="I4358" s="148"/>
      <c r="J4358" s="147"/>
      <c r="K4358" s="148" t="e">
        <v>#N/A</v>
      </c>
      <c r="L4358" s="148"/>
      <c r="M4358" s="147"/>
      <c r="N4358" s="29" t="str">
        <f t="shared" si="940"/>
        <v/>
      </c>
      <c r="O4358" s="29" t="str">
        <f t="shared" si="941"/>
        <v/>
      </c>
      <c r="P4358" s="29" t="str">
        <f t="shared" si="942"/>
        <v/>
      </c>
      <c r="Q4358" s="29" t="str">
        <f t="shared" si="932"/>
        <v/>
      </c>
      <c r="R4358" s="29" t="str">
        <f t="shared" si="933"/>
        <v/>
      </c>
      <c r="S4358" s="29" t="str">
        <f t="shared" si="934"/>
        <v/>
      </c>
      <c r="T4358" s="29" t="str">
        <f t="shared" si="935"/>
        <v/>
      </c>
      <c r="U4358" s="29"/>
      <c r="V4358" s="29"/>
      <c r="W4358" s="30" t="s">
        <v>3806</v>
      </c>
      <c r="X4358" s="37" t="s">
        <v>158</v>
      </c>
      <c r="Y4358" s="146">
        <v>37909</v>
      </c>
      <c r="Z4358" s="33">
        <v>48524</v>
      </c>
      <c r="AA4358" s="34">
        <f t="shared" si="937"/>
        <v>0.28000000000000003</v>
      </c>
      <c r="AB4358" s="33">
        <f t="shared" si="938"/>
        <v>48524</v>
      </c>
      <c r="AC4358" s="34">
        <f t="shared" si="939"/>
        <v>0.28001268595861345</v>
      </c>
      <c r="AD4358" s="145">
        <f t="shared" si="936"/>
        <v>40436.667000000001</v>
      </c>
      <c r="AE4358" s="105">
        <v>31590.832999999999</v>
      </c>
      <c r="AF4358" s="34" t="s">
        <v>36</v>
      </c>
      <c r="AG4358" s="34" t="s">
        <v>36</v>
      </c>
      <c r="AH4358" s="34" t="s">
        <v>36</v>
      </c>
      <c r="AI4358" s="29">
        <v>0</v>
      </c>
      <c r="AJ4358" s="29" t="s">
        <v>33</v>
      </c>
      <c r="AK4358" s="29">
        <v>0</v>
      </c>
      <c r="AL4358" s="29">
        <v>0</v>
      </c>
      <c r="AM4358" s="29" t="s">
        <v>28</v>
      </c>
      <c r="AN4358" s="44" t="s">
        <v>27</v>
      </c>
      <c r="AO4358" s="29" t="s">
        <v>27</v>
      </c>
      <c r="AP4358" s="29">
        <v>1</v>
      </c>
      <c r="AQ4358" s="29"/>
      <c r="AR4358" s="29"/>
      <c r="AS4358" s="29"/>
      <c r="AT4358" s="29"/>
      <c r="AU4358" s="144"/>
      <c r="AV4358" s="36" t="s">
        <v>28</v>
      </c>
      <c r="AW4358" s="102">
        <v>44447</v>
      </c>
      <c r="AX4358" s="129" t="s">
        <v>33</v>
      </c>
      <c r="AY4358" s="106" t="e">
        <v>#N/A</v>
      </c>
      <c r="BD4358" t="s">
        <v>4717</v>
      </c>
      <c r="BE4358" t="e">
        <v>#N/A</v>
      </c>
      <c r="BF4358">
        <v>0</v>
      </c>
      <c r="BH4358" t="str">
        <f t="shared" si="943"/>
        <v/>
      </c>
      <c r="BJ4358" t="str">
        <f t="shared" si="944"/>
        <v>OK</v>
      </c>
      <c r="BK4358" s="130" t="s">
        <v>5302</v>
      </c>
      <c r="BL4358" s="130" t="e">
        <v>#VALUE!</v>
      </c>
      <c r="BM4358" s="131">
        <v>0</v>
      </c>
      <c r="BN4358" s="131" t="e">
        <v>#DIV/0!</v>
      </c>
      <c r="BO4358" t="e">
        <v>#N/A</v>
      </c>
      <c r="BP4358">
        <v>0</v>
      </c>
    </row>
    <row r="4359" spans="1:68" x14ac:dyDescent="0.3">
      <c r="A4359" s="1"/>
      <c r="B4359" s="47">
        <v>3998</v>
      </c>
      <c r="C4359" s="126" t="s">
        <v>3537</v>
      </c>
      <c r="D4359" s="97"/>
      <c r="E4359" s="97"/>
      <c r="F4359" s="39"/>
      <c r="G4359" s="97"/>
      <c r="H4359" s="97"/>
      <c r="I4359" s="148" t="s">
        <v>33</v>
      </c>
      <c r="J4359" s="147" t="s">
        <v>33</v>
      </c>
      <c r="K4359" s="148" t="e">
        <v>#N/A</v>
      </c>
      <c r="L4359" s="148" t="s">
        <v>32</v>
      </c>
      <c r="M4359" s="147" t="s">
        <v>33</v>
      </c>
      <c r="N4359" s="29" t="str">
        <f t="shared" si="940"/>
        <v/>
      </c>
      <c r="O4359" s="29" t="str">
        <f t="shared" si="941"/>
        <v/>
      </c>
      <c r="P4359" s="29" t="str">
        <f t="shared" si="942"/>
        <v/>
      </c>
      <c r="Q4359" s="29" t="str">
        <f t="shared" si="932"/>
        <v/>
      </c>
      <c r="R4359" s="29" t="str">
        <f t="shared" si="933"/>
        <v/>
      </c>
      <c r="S4359" s="29" t="str">
        <f t="shared" si="934"/>
        <v/>
      </c>
      <c r="T4359" s="29" t="str">
        <f t="shared" si="935"/>
        <v/>
      </c>
      <c r="U4359" s="97"/>
      <c r="V4359" s="97"/>
      <c r="W4359" s="98"/>
      <c r="X4359" s="97"/>
      <c r="Y4359" s="146">
        <v>0</v>
      </c>
      <c r="Z4359" s="33">
        <v>0</v>
      </c>
      <c r="AA4359" s="34" t="e">
        <f t="shared" si="937"/>
        <v>#DIV/0!</v>
      </c>
      <c r="AB4359" s="33">
        <f t="shared" si="938"/>
        <v>0</v>
      </c>
      <c r="AC4359" s="34" t="e">
        <f t="shared" si="939"/>
        <v>#DIV/0!</v>
      </c>
      <c r="AD4359" s="145"/>
      <c r="AE4359" s="105">
        <v>0</v>
      </c>
      <c r="AF4359" s="34" t="e">
        <v>#N/A</v>
      </c>
      <c r="AG4359" s="34" t="e">
        <v>#N/A</v>
      </c>
      <c r="AH4359" s="34" t="e">
        <v>#N/A</v>
      </c>
      <c r="AI4359" s="29"/>
      <c r="AJ4359" s="29"/>
      <c r="AK4359" s="29">
        <v>0</v>
      </c>
      <c r="AL4359" s="29">
        <v>0</v>
      </c>
      <c r="AM4359" s="29" t="s">
        <v>27</v>
      </c>
      <c r="AN4359" s="99" t="s">
        <v>28</v>
      </c>
      <c r="AO4359" s="29" t="s">
        <v>27</v>
      </c>
      <c r="AP4359" s="29"/>
      <c r="AQ4359" s="29"/>
      <c r="AR4359" s="29"/>
      <c r="AS4359" s="29"/>
      <c r="AT4359" s="29"/>
      <c r="AU4359" s="144"/>
      <c r="AV4359" s="36" t="s">
        <v>33</v>
      </c>
      <c r="AW4359" s="102" t="s">
        <v>33</v>
      </c>
      <c r="AX4359" s="129" t="s">
        <v>5288</v>
      </c>
      <c r="AY4359" s="106" t="e">
        <v>#N/A</v>
      </c>
      <c r="BD4359" t="e">
        <v>#N/A</v>
      </c>
      <c r="BE4359" t="e">
        <v>#N/A</v>
      </c>
      <c r="BF4359" t="e">
        <v>#N/A</v>
      </c>
      <c r="BH4359" t="str">
        <f t="shared" si="943"/>
        <v/>
      </c>
      <c r="BJ4359" t="str">
        <f t="shared" si="944"/>
        <v>OK</v>
      </c>
      <c r="BK4359" s="130">
        <v>0</v>
      </c>
      <c r="BL4359" s="130" t="s">
        <v>37</v>
      </c>
      <c r="BM4359" s="131">
        <v>0</v>
      </c>
      <c r="BN4359" s="131" t="s">
        <v>37</v>
      </c>
      <c r="BO4359">
        <v>0</v>
      </c>
      <c r="BP4359">
        <v>0</v>
      </c>
    </row>
    <row r="4360" spans="1:68" ht="25.2" x14ac:dyDescent="0.3">
      <c r="A4360" s="1"/>
      <c r="B4360" s="47">
        <v>3999</v>
      </c>
      <c r="C4360" s="45">
        <v>1004081</v>
      </c>
      <c r="D4360" s="29"/>
      <c r="E4360" s="29"/>
      <c r="F4360" s="39" t="s">
        <v>3538</v>
      </c>
      <c r="G4360" s="29" t="s">
        <v>31</v>
      </c>
      <c r="H4360" s="70" t="s">
        <v>4779</v>
      </c>
      <c r="I4360" s="148" t="s">
        <v>33</v>
      </c>
      <c r="J4360" s="147" t="s">
        <v>33</v>
      </c>
      <c r="K4360" s="148" t="e">
        <v>#N/A</v>
      </c>
      <c r="L4360" s="148" t="s">
        <v>32</v>
      </c>
      <c r="M4360" s="147" t="s">
        <v>33</v>
      </c>
      <c r="N4360" s="29" t="str">
        <f t="shared" si="940"/>
        <v/>
      </c>
      <c r="O4360" s="29" t="str">
        <f t="shared" si="941"/>
        <v/>
      </c>
      <c r="P4360" s="29" t="str">
        <f t="shared" si="942"/>
        <v/>
      </c>
      <c r="Q4360" s="29" t="str">
        <f t="shared" si="932"/>
        <v/>
      </c>
      <c r="R4360" s="29" t="str">
        <f t="shared" si="933"/>
        <v/>
      </c>
      <c r="S4360" s="29" t="str">
        <f t="shared" si="934"/>
        <v/>
      </c>
      <c r="T4360" s="29" t="str">
        <f t="shared" si="935"/>
        <v/>
      </c>
      <c r="U4360" s="29"/>
      <c r="V4360" s="29"/>
      <c r="W4360" s="38" t="s">
        <v>2178</v>
      </c>
      <c r="X4360" s="37" t="s">
        <v>158</v>
      </c>
      <c r="Y4360" s="146">
        <v>293725</v>
      </c>
      <c r="Z4360" s="33">
        <v>375969</v>
      </c>
      <c r="AA4360" s="34">
        <f t="shared" si="937"/>
        <v>0.28000000000000003</v>
      </c>
      <c r="AB4360" s="33">
        <f t="shared" si="938"/>
        <v>375969</v>
      </c>
      <c r="AC4360" s="34">
        <f t="shared" si="939"/>
        <v>0.28000340628819931</v>
      </c>
      <c r="AD4360" s="145">
        <f t="shared" ref="AD4360:AD4384" si="945">ROUND(Z4360/1.2,3)</f>
        <v>313307.5</v>
      </c>
      <c r="AE4360" s="105">
        <v>244770.83300000001</v>
      </c>
      <c r="AF4360" s="34" t="s">
        <v>70</v>
      </c>
      <c r="AG4360" s="34" t="s">
        <v>70</v>
      </c>
      <c r="AH4360" s="34" t="s">
        <v>70</v>
      </c>
      <c r="AI4360" s="29">
        <v>0</v>
      </c>
      <c r="AJ4360" s="29" t="s">
        <v>33</v>
      </c>
      <c r="AK4360" s="29">
        <v>1</v>
      </c>
      <c r="AL4360" s="29">
        <v>0</v>
      </c>
      <c r="AM4360" s="29" t="s">
        <v>28</v>
      </c>
      <c r="AN4360" s="158" t="s">
        <v>28</v>
      </c>
      <c r="AO4360" s="29" t="s">
        <v>27</v>
      </c>
      <c r="AP4360" s="29">
        <v>1</v>
      </c>
      <c r="AQ4360" s="29"/>
      <c r="AR4360" s="29"/>
      <c r="AS4360" s="29"/>
      <c r="AT4360" s="29"/>
      <c r="AU4360" s="144"/>
      <c r="AV4360" s="36" t="s">
        <v>28</v>
      </c>
      <c r="AW4360" s="102" t="s">
        <v>33</v>
      </c>
      <c r="AX4360" s="129" t="s">
        <v>33</v>
      </c>
      <c r="AY4360" s="106">
        <v>0</v>
      </c>
      <c r="BD4360" t="e">
        <v>#N/A</v>
      </c>
      <c r="BE4360" t="e">
        <v>#N/A</v>
      </c>
      <c r="BF4360">
        <v>0</v>
      </c>
      <c r="BH4360" t="str">
        <f t="shared" si="943"/>
        <v>AV</v>
      </c>
      <c r="BJ4360" t="str">
        <f t="shared" si="944"/>
        <v>OK</v>
      </c>
      <c r="BK4360" s="130">
        <v>375969</v>
      </c>
      <c r="BL4360" s="130" t="s">
        <v>37</v>
      </c>
      <c r="BM4360" s="131">
        <v>0</v>
      </c>
      <c r="BN4360" s="131" t="e">
        <v>#DIV/0!</v>
      </c>
      <c r="BO4360">
        <v>375969</v>
      </c>
      <c r="BP4360">
        <v>0</v>
      </c>
    </row>
    <row r="4361" spans="1:68" ht="25.2" x14ac:dyDescent="0.3">
      <c r="A4361" s="1"/>
      <c r="B4361" s="47">
        <v>4000</v>
      </c>
      <c r="C4361" s="45">
        <v>1004111</v>
      </c>
      <c r="D4361" s="29"/>
      <c r="E4361" s="29"/>
      <c r="F4361" s="39" t="s">
        <v>3539</v>
      </c>
      <c r="G4361" s="29" t="s">
        <v>31</v>
      </c>
      <c r="H4361" s="70" t="s">
        <v>4779</v>
      </c>
      <c r="I4361" s="148" t="s">
        <v>33</v>
      </c>
      <c r="J4361" s="147" t="s">
        <v>33</v>
      </c>
      <c r="K4361" s="148" t="e">
        <v>#N/A</v>
      </c>
      <c r="L4361" s="148" t="s">
        <v>32</v>
      </c>
      <c r="M4361" s="147" t="s">
        <v>33</v>
      </c>
      <c r="N4361" s="29" t="str">
        <f t="shared" si="940"/>
        <v/>
      </c>
      <c r="O4361" s="29" t="str">
        <f t="shared" si="941"/>
        <v/>
      </c>
      <c r="P4361" s="29" t="str">
        <f t="shared" si="942"/>
        <v/>
      </c>
      <c r="Q4361" s="29" t="str">
        <f t="shared" si="932"/>
        <v/>
      </c>
      <c r="R4361" s="29" t="str">
        <f t="shared" si="933"/>
        <v/>
      </c>
      <c r="S4361" s="29" t="str">
        <f t="shared" si="934"/>
        <v/>
      </c>
      <c r="T4361" s="29" t="str">
        <f t="shared" si="935"/>
        <v/>
      </c>
      <c r="U4361" s="29"/>
      <c r="V4361" s="29"/>
      <c r="W4361" s="38" t="s">
        <v>2178</v>
      </c>
      <c r="X4361" s="37" t="s">
        <v>158</v>
      </c>
      <c r="Y4361" s="146">
        <v>122958</v>
      </c>
      <c r="Z4361" s="33">
        <v>157386</v>
      </c>
      <c r="AA4361" s="34">
        <f t="shared" si="937"/>
        <v>0.28000000000000003</v>
      </c>
      <c r="AB4361" s="33">
        <f t="shared" si="938"/>
        <v>157386</v>
      </c>
      <c r="AC4361" s="34">
        <f t="shared" si="939"/>
        <v>0.27999804811399015</v>
      </c>
      <c r="AD4361" s="145">
        <f t="shared" si="945"/>
        <v>131155</v>
      </c>
      <c r="AE4361" s="105">
        <v>102465</v>
      </c>
      <c r="AF4361" s="34" t="s">
        <v>70</v>
      </c>
      <c r="AG4361" s="34" t="s">
        <v>70</v>
      </c>
      <c r="AH4361" s="34" t="s">
        <v>70</v>
      </c>
      <c r="AI4361" s="29">
        <v>0</v>
      </c>
      <c r="AJ4361" s="29" t="s">
        <v>33</v>
      </c>
      <c r="AK4361" s="29">
        <v>2</v>
      </c>
      <c r="AL4361" s="29">
        <v>0</v>
      </c>
      <c r="AM4361" s="29" t="s">
        <v>28</v>
      </c>
      <c r="AN4361" s="158" t="s">
        <v>28</v>
      </c>
      <c r="AO4361" s="29" t="s">
        <v>27</v>
      </c>
      <c r="AP4361" s="29">
        <v>1</v>
      </c>
      <c r="AQ4361" s="29"/>
      <c r="AR4361" s="29"/>
      <c r="AS4361" s="29"/>
      <c r="AT4361" s="29"/>
      <c r="AU4361" s="144"/>
      <c r="AV4361" s="36" t="s">
        <v>28</v>
      </c>
      <c r="AW4361" s="102" t="s">
        <v>33</v>
      </c>
      <c r="AX4361" s="129" t="s">
        <v>33</v>
      </c>
      <c r="AY4361" s="106" t="e">
        <v>#N/A</v>
      </c>
      <c r="BD4361" t="e">
        <v>#N/A</v>
      </c>
      <c r="BE4361" t="e">
        <v>#N/A</v>
      </c>
      <c r="BF4361">
        <v>0</v>
      </c>
      <c r="BH4361" t="str">
        <f t="shared" si="943"/>
        <v>AV</v>
      </c>
      <c r="BJ4361" t="str">
        <f t="shared" si="944"/>
        <v>OK</v>
      </c>
      <c r="BK4361" s="130">
        <v>157386</v>
      </c>
      <c r="BL4361" s="130" t="s">
        <v>37</v>
      </c>
      <c r="BM4361" s="131">
        <v>0</v>
      </c>
      <c r="BN4361" s="131" t="e">
        <v>#DIV/0!</v>
      </c>
      <c r="BO4361">
        <v>157386</v>
      </c>
      <c r="BP4361">
        <v>0</v>
      </c>
    </row>
    <row r="4362" spans="1:68" x14ac:dyDescent="0.3">
      <c r="A4362" s="1"/>
      <c r="B4362" s="47">
        <v>4001</v>
      </c>
      <c r="C4362" s="45">
        <v>1004114</v>
      </c>
      <c r="D4362" s="29"/>
      <c r="E4362" s="29"/>
      <c r="F4362" s="39" t="s">
        <v>3540</v>
      </c>
      <c r="G4362" s="29" t="s">
        <v>31</v>
      </c>
      <c r="H4362" s="70" t="s">
        <v>69</v>
      </c>
      <c r="I4362" s="148" t="s">
        <v>33</v>
      </c>
      <c r="J4362" s="147" t="s">
        <v>33</v>
      </c>
      <c r="K4362" s="148" t="e">
        <v>#N/A</v>
      </c>
      <c r="L4362" s="148" t="s">
        <v>32</v>
      </c>
      <c r="M4362" s="147" t="s">
        <v>33</v>
      </c>
      <c r="N4362" s="29" t="str">
        <f t="shared" si="940"/>
        <v/>
      </c>
      <c r="O4362" s="29" t="str">
        <f t="shared" si="941"/>
        <v/>
      </c>
      <c r="P4362" s="29" t="str">
        <f t="shared" si="942"/>
        <v/>
      </c>
      <c r="Q4362" s="29" t="str">
        <f t="shared" si="932"/>
        <v/>
      </c>
      <c r="R4362" s="29" t="str">
        <f t="shared" si="933"/>
        <v/>
      </c>
      <c r="S4362" s="29" t="str">
        <f t="shared" si="934"/>
        <v/>
      </c>
      <c r="T4362" s="29" t="str">
        <f t="shared" si="935"/>
        <v/>
      </c>
      <c r="U4362" s="29"/>
      <c r="V4362" s="29"/>
      <c r="W4362" s="38" t="s">
        <v>2178</v>
      </c>
      <c r="X4362" s="37" t="s">
        <v>158</v>
      </c>
      <c r="Y4362" s="146">
        <v>435452</v>
      </c>
      <c r="Z4362" s="33">
        <v>478997</v>
      </c>
      <c r="AA4362" s="34">
        <f t="shared" si="937"/>
        <v>0.1</v>
      </c>
      <c r="AB4362" s="33">
        <f t="shared" si="938"/>
        <v>478997</v>
      </c>
      <c r="AC4362" s="34">
        <f t="shared" si="939"/>
        <v>9.9999540615269153E-2</v>
      </c>
      <c r="AD4362" s="145">
        <f t="shared" si="945"/>
        <v>399164.16700000002</v>
      </c>
      <c r="AE4362" s="105">
        <v>362876.66700000002</v>
      </c>
      <c r="AF4362" s="34" t="e">
        <v>#N/A</v>
      </c>
      <c r="AG4362" s="34" t="e">
        <v>#N/A</v>
      </c>
      <c r="AH4362" s="34" t="e">
        <v>#N/A</v>
      </c>
      <c r="AI4362" s="29">
        <v>0</v>
      </c>
      <c r="AJ4362" s="29" t="s">
        <v>33</v>
      </c>
      <c r="AK4362" s="29">
        <v>0</v>
      </c>
      <c r="AL4362" s="29">
        <v>0</v>
      </c>
      <c r="AM4362" s="44" t="s">
        <v>27</v>
      </c>
      <c r="AN4362" s="44" t="s">
        <v>27</v>
      </c>
      <c r="AO4362" s="29" t="s">
        <v>27</v>
      </c>
      <c r="AP4362" s="29">
        <v>1</v>
      </c>
      <c r="AQ4362" s="29"/>
      <c r="AR4362" s="29"/>
      <c r="AS4362" s="29"/>
      <c r="AT4362" s="29"/>
      <c r="AU4362" s="144"/>
      <c r="AV4362" s="36" t="s">
        <v>28</v>
      </c>
      <c r="AW4362" s="102" t="s">
        <v>33</v>
      </c>
      <c r="AX4362" s="129" t="s">
        <v>33</v>
      </c>
      <c r="AY4362" s="106">
        <v>1</v>
      </c>
      <c r="BD4362" t="e">
        <v>#N/A</v>
      </c>
      <c r="BE4362" t="e">
        <v>#N/A</v>
      </c>
      <c r="BF4362" t="e">
        <v>#N/A</v>
      </c>
      <c r="BH4362" t="str">
        <f t="shared" si="943"/>
        <v/>
      </c>
      <c r="BJ4362" t="str">
        <f t="shared" si="944"/>
        <v>OK</v>
      </c>
      <c r="BK4362" s="130" t="s">
        <v>5302</v>
      </c>
      <c r="BL4362" s="130" t="e">
        <v>#VALUE!</v>
      </c>
      <c r="BM4362" s="131">
        <v>0</v>
      </c>
      <c r="BN4362" s="131" t="e">
        <v>#DIV/0!</v>
      </c>
      <c r="BO4362" t="e">
        <v>#N/A</v>
      </c>
      <c r="BP4362">
        <v>0</v>
      </c>
    </row>
    <row r="4363" spans="1:68" ht="25.2" x14ac:dyDescent="0.3">
      <c r="A4363" s="1"/>
      <c r="B4363" s="47">
        <v>4002</v>
      </c>
      <c r="C4363" s="45">
        <v>1004115</v>
      </c>
      <c r="D4363" s="29"/>
      <c r="E4363" s="29"/>
      <c r="F4363" s="39" t="s">
        <v>3541</v>
      </c>
      <c r="G4363" s="29" t="s">
        <v>31</v>
      </c>
      <c r="H4363" s="70" t="s">
        <v>4779</v>
      </c>
      <c r="I4363" s="148" t="s">
        <v>33</v>
      </c>
      <c r="J4363" s="147" t="s">
        <v>33</v>
      </c>
      <c r="K4363" s="148" t="e">
        <v>#N/A</v>
      </c>
      <c r="L4363" s="148" t="s">
        <v>32</v>
      </c>
      <c r="M4363" s="147" t="s">
        <v>33</v>
      </c>
      <c r="N4363" s="29" t="str">
        <f t="shared" si="940"/>
        <v/>
      </c>
      <c r="O4363" s="29" t="str">
        <f t="shared" si="941"/>
        <v/>
      </c>
      <c r="P4363" s="29" t="str">
        <f t="shared" si="942"/>
        <v/>
      </c>
      <c r="Q4363" s="29" t="str">
        <f t="shared" si="932"/>
        <v/>
      </c>
      <c r="R4363" s="29" t="str">
        <f t="shared" si="933"/>
        <v/>
      </c>
      <c r="S4363" s="29" t="str">
        <f t="shared" si="934"/>
        <v/>
      </c>
      <c r="T4363" s="29" t="str">
        <f t="shared" si="935"/>
        <v/>
      </c>
      <c r="U4363" s="29"/>
      <c r="V4363" s="29"/>
      <c r="W4363" s="38" t="s">
        <v>2178</v>
      </c>
      <c r="X4363" s="37" t="s">
        <v>158</v>
      </c>
      <c r="Y4363" s="146">
        <v>477971</v>
      </c>
      <c r="Z4363" s="33">
        <v>611803</v>
      </c>
      <c r="AA4363" s="34">
        <f t="shared" si="937"/>
        <v>0.28000000000000003</v>
      </c>
      <c r="AB4363" s="33">
        <f t="shared" si="938"/>
        <v>611803</v>
      </c>
      <c r="AC4363" s="34">
        <f t="shared" si="939"/>
        <v>0.28000024915319099</v>
      </c>
      <c r="AD4363" s="145">
        <f t="shared" si="945"/>
        <v>509835.83299999998</v>
      </c>
      <c r="AE4363" s="105">
        <v>398309.16700000002</v>
      </c>
      <c r="AF4363" s="34" t="s">
        <v>70</v>
      </c>
      <c r="AG4363" s="34" t="s">
        <v>70</v>
      </c>
      <c r="AH4363" s="34" t="s">
        <v>70</v>
      </c>
      <c r="AI4363" s="29">
        <v>0</v>
      </c>
      <c r="AJ4363" s="29" t="s">
        <v>33</v>
      </c>
      <c r="AK4363" s="29">
        <v>1</v>
      </c>
      <c r="AL4363" s="29">
        <v>0</v>
      </c>
      <c r="AM4363" s="29" t="s">
        <v>28</v>
      </c>
      <c r="AN4363" s="158" t="s">
        <v>28</v>
      </c>
      <c r="AO4363" s="29" t="s">
        <v>27</v>
      </c>
      <c r="AP4363" s="29">
        <v>1</v>
      </c>
      <c r="AQ4363" s="29"/>
      <c r="AR4363" s="29"/>
      <c r="AS4363" s="29"/>
      <c r="AT4363" s="29"/>
      <c r="AU4363" s="144"/>
      <c r="AV4363" s="36" t="s">
        <v>28</v>
      </c>
      <c r="AW4363" s="102" t="s">
        <v>33</v>
      </c>
      <c r="AX4363" s="129" t="s">
        <v>33</v>
      </c>
      <c r="AY4363" s="106" t="e">
        <v>#N/A</v>
      </c>
      <c r="BD4363" t="e">
        <v>#N/A</v>
      </c>
      <c r="BE4363" t="e">
        <v>#N/A</v>
      </c>
      <c r="BF4363">
        <v>0</v>
      </c>
      <c r="BH4363" t="str">
        <f t="shared" si="943"/>
        <v>AV</v>
      </c>
      <c r="BJ4363" t="str">
        <f t="shared" si="944"/>
        <v>OK</v>
      </c>
      <c r="BK4363" s="130">
        <v>611803</v>
      </c>
      <c r="BL4363" s="130" t="s">
        <v>37</v>
      </c>
      <c r="BM4363" s="131">
        <v>0</v>
      </c>
      <c r="BN4363" s="131" t="e">
        <v>#DIV/0!</v>
      </c>
      <c r="BO4363">
        <v>611803</v>
      </c>
      <c r="BP4363">
        <v>0</v>
      </c>
    </row>
    <row r="4364" spans="1:68" ht="25.2" x14ac:dyDescent="0.3">
      <c r="A4364" s="1"/>
      <c r="B4364" s="47">
        <v>4003</v>
      </c>
      <c r="C4364" s="45">
        <v>1004116</v>
      </c>
      <c r="D4364" s="29"/>
      <c r="E4364" s="29"/>
      <c r="F4364" s="39" t="s">
        <v>3542</v>
      </c>
      <c r="G4364" s="29" t="s">
        <v>31</v>
      </c>
      <c r="H4364" s="70" t="s">
        <v>4779</v>
      </c>
      <c r="I4364" s="148" t="s">
        <v>33</v>
      </c>
      <c r="J4364" s="147" t="s">
        <v>33</v>
      </c>
      <c r="K4364" s="148" t="e">
        <v>#N/A</v>
      </c>
      <c r="L4364" s="148" t="s">
        <v>32</v>
      </c>
      <c r="M4364" s="147" t="s">
        <v>33</v>
      </c>
      <c r="N4364" s="29" t="str">
        <f t="shared" si="940"/>
        <v/>
      </c>
      <c r="O4364" s="29" t="str">
        <f t="shared" si="941"/>
        <v/>
      </c>
      <c r="P4364" s="29" t="str">
        <f t="shared" si="942"/>
        <v/>
      </c>
      <c r="Q4364" s="29" t="str">
        <f t="shared" si="932"/>
        <v/>
      </c>
      <c r="R4364" s="29" t="str">
        <f t="shared" si="933"/>
        <v/>
      </c>
      <c r="S4364" s="29" t="str">
        <f t="shared" si="934"/>
        <v/>
      </c>
      <c r="T4364" s="29" t="str">
        <f t="shared" si="935"/>
        <v/>
      </c>
      <c r="U4364" s="29"/>
      <c r="V4364" s="29"/>
      <c r="W4364" s="38" t="s">
        <v>2178</v>
      </c>
      <c r="X4364" s="37" t="s">
        <v>158</v>
      </c>
      <c r="Y4364" s="146">
        <v>100110</v>
      </c>
      <c r="Z4364" s="33">
        <v>128141</v>
      </c>
      <c r="AA4364" s="34">
        <f t="shared" si="937"/>
        <v>0.28000000000000003</v>
      </c>
      <c r="AB4364" s="33">
        <f t="shared" si="938"/>
        <v>128141</v>
      </c>
      <c r="AC4364" s="34">
        <f t="shared" si="939"/>
        <v>0.2800020017980222</v>
      </c>
      <c r="AD4364" s="145">
        <f t="shared" si="945"/>
        <v>106784.167</v>
      </c>
      <c r="AE4364" s="105">
        <v>83425</v>
      </c>
      <c r="AF4364" s="34" t="s">
        <v>70</v>
      </c>
      <c r="AG4364" s="34" t="s">
        <v>70</v>
      </c>
      <c r="AH4364" s="34" t="s">
        <v>70</v>
      </c>
      <c r="AI4364" s="29">
        <v>0</v>
      </c>
      <c r="AJ4364" s="29" t="s">
        <v>33</v>
      </c>
      <c r="AK4364" s="29">
        <v>1</v>
      </c>
      <c r="AL4364" s="29">
        <v>0</v>
      </c>
      <c r="AM4364" s="29" t="s">
        <v>28</v>
      </c>
      <c r="AN4364" s="158" t="s">
        <v>28</v>
      </c>
      <c r="AO4364" s="29" t="s">
        <v>27</v>
      </c>
      <c r="AP4364" s="29">
        <v>1</v>
      </c>
      <c r="AQ4364" s="29"/>
      <c r="AR4364" s="29"/>
      <c r="AS4364" s="29"/>
      <c r="AT4364" s="29"/>
      <c r="AU4364" s="144"/>
      <c r="AV4364" s="36" t="s">
        <v>28</v>
      </c>
      <c r="AW4364" s="102" t="s">
        <v>33</v>
      </c>
      <c r="AX4364" s="129" t="s">
        <v>33</v>
      </c>
      <c r="AY4364" s="106" t="e">
        <v>#N/A</v>
      </c>
      <c r="BD4364" t="e">
        <v>#N/A</v>
      </c>
      <c r="BE4364" t="e">
        <v>#N/A</v>
      </c>
      <c r="BF4364">
        <v>0</v>
      </c>
      <c r="BH4364" t="str">
        <f t="shared" si="943"/>
        <v>AV</v>
      </c>
      <c r="BJ4364" t="str">
        <f t="shared" si="944"/>
        <v>OK</v>
      </c>
      <c r="BK4364" s="130">
        <v>128141</v>
      </c>
      <c r="BL4364" s="130" t="s">
        <v>37</v>
      </c>
      <c r="BM4364" s="131">
        <v>0</v>
      </c>
      <c r="BN4364" s="131" t="e">
        <v>#DIV/0!</v>
      </c>
      <c r="BO4364">
        <v>128141</v>
      </c>
      <c r="BP4364">
        <v>0</v>
      </c>
    </row>
    <row r="4365" spans="1:68" ht="25.2" x14ac:dyDescent="0.3">
      <c r="A4365" s="1"/>
      <c r="B4365" s="47">
        <v>4004</v>
      </c>
      <c r="C4365" s="45">
        <v>1004154</v>
      </c>
      <c r="D4365" s="29"/>
      <c r="E4365" s="29"/>
      <c r="F4365" s="39" t="s">
        <v>3543</v>
      </c>
      <c r="G4365" s="29" t="s">
        <v>31</v>
      </c>
      <c r="H4365" s="70" t="s">
        <v>4779</v>
      </c>
      <c r="I4365" s="148" t="s">
        <v>33</v>
      </c>
      <c r="J4365" s="147" t="s">
        <v>33</v>
      </c>
      <c r="K4365" s="148" t="e">
        <v>#N/A</v>
      </c>
      <c r="L4365" s="148" t="s">
        <v>32</v>
      </c>
      <c r="M4365" s="147" t="s">
        <v>33</v>
      </c>
      <c r="N4365" s="29" t="str">
        <f t="shared" si="940"/>
        <v/>
      </c>
      <c r="O4365" s="29" t="str">
        <f t="shared" si="941"/>
        <v/>
      </c>
      <c r="P4365" s="29" t="str">
        <f t="shared" si="942"/>
        <v/>
      </c>
      <c r="Q4365" s="29" t="str">
        <f t="shared" si="932"/>
        <v/>
      </c>
      <c r="R4365" s="29" t="str">
        <f t="shared" si="933"/>
        <v/>
      </c>
      <c r="S4365" s="29" t="str">
        <f t="shared" si="934"/>
        <v/>
      </c>
      <c r="T4365" s="29" t="str">
        <f t="shared" si="935"/>
        <v/>
      </c>
      <c r="U4365" s="29"/>
      <c r="V4365" s="29"/>
      <c r="W4365" s="38" t="s">
        <v>2178</v>
      </c>
      <c r="X4365" s="37" t="s">
        <v>366</v>
      </c>
      <c r="Y4365" s="146">
        <v>43724</v>
      </c>
      <c r="Z4365" s="33">
        <v>55966</v>
      </c>
      <c r="AA4365" s="34">
        <f t="shared" si="937"/>
        <v>0.28000000000000003</v>
      </c>
      <c r="AB4365" s="33">
        <f t="shared" si="938"/>
        <v>55966</v>
      </c>
      <c r="AC4365" s="34">
        <f t="shared" si="939"/>
        <v>0.27998351221312301</v>
      </c>
      <c r="AD4365" s="145">
        <f t="shared" si="945"/>
        <v>46638.332999999999</v>
      </c>
      <c r="AE4365" s="105">
        <v>36436.667000000001</v>
      </c>
      <c r="AF4365" s="34" t="s">
        <v>70</v>
      </c>
      <c r="AG4365" s="34" t="s">
        <v>70</v>
      </c>
      <c r="AH4365" s="34" t="s">
        <v>70</v>
      </c>
      <c r="AI4365" s="29">
        <v>0</v>
      </c>
      <c r="AJ4365" s="29" t="s">
        <v>33</v>
      </c>
      <c r="AK4365" s="29">
        <v>1</v>
      </c>
      <c r="AL4365" s="29">
        <v>0</v>
      </c>
      <c r="AM4365" s="29" t="s">
        <v>28</v>
      </c>
      <c r="AN4365" s="158" t="s">
        <v>28</v>
      </c>
      <c r="AO4365" s="29" t="s">
        <v>27</v>
      </c>
      <c r="AP4365" s="29">
        <v>1</v>
      </c>
      <c r="AQ4365" s="29"/>
      <c r="AR4365" s="29"/>
      <c r="AS4365" s="29"/>
      <c r="AT4365" s="29"/>
      <c r="AU4365" s="144"/>
      <c r="AV4365" s="36" t="s">
        <v>28</v>
      </c>
      <c r="AW4365" s="102" t="s">
        <v>33</v>
      </c>
      <c r="AX4365" s="129" t="s">
        <v>33</v>
      </c>
      <c r="AY4365" s="106" t="e">
        <v>#N/A</v>
      </c>
      <c r="BD4365" t="e">
        <v>#N/A</v>
      </c>
      <c r="BE4365" t="e">
        <v>#N/A</v>
      </c>
      <c r="BF4365">
        <v>0</v>
      </c>
      <c r="BH4365" t="str">
        <f t="shared" si="943"/>
        <v>AV</v>
      </c>
      <c r="BJ4365" t="str">
        <f t="shared" si="944"/>
        <v>OK</v>
      </c>
      <c r="BK4365" s="130">
        <v>55966</v>
      </c>
      <c r="BL4365" s="130" t="s">
        <v>37</v>
      </c>
      <c r="BM4365" s="131">
        <v>0</v>
      </c>
      <c r="BN4365" s="131" t="e">
        <v>#DIV/0!</v>
      </c>
      <c r="BO4365">
        <v>55966</v>
      </c>
      <c r="BP4365">
        <v>0</v>
      </c>
    </row>
    <row r="4366" spans="1:68" ht="25.2" x14ac:dyDescent="0.3">
      <c r="A4366" s="1"/>
      <c r="B4366" s="47">
        <v>4005</v>
      </c>
      <c r="C4366" s="45">
        <v>1004155</v>
      </c>
      <c r="D4366" s="29"/>
      <c r="E4366" s="29"/>
      <c r="F4366" s="39" t="s">
        <v>3544</v>
      </c>
      <c r="G4366" s="29" t="s">
        <v>31</v>
      </c>
      <c r="H4366" s="70" t="s">
        <v>4779</v>
      </c>
      <c r="I4366" s="148" t="s">
        <v>33</v>
      </c>
      <c r="J4366" s="147" t="s">
        <v>33</v>
      </c>
      <c r="K4366" s="148" t="e">
        <v>#N/A</v>
      </c>
      <c r="L4366" s="148" t="s">
        <v>32</v>
      </c>
      <c r="M4366" s="147" t="s">
        <v>33</v>
      </c>
      <c r="N4366" s="29" t="str">
        <f t="shared" si="940"/>
        <v/>
      </c>
      <c r="O4366" s="29" t="str">
        <f t="shared" si="941"/>
        <v/>
      </c>
      <c r="P4366" s="29" t="str">
        <f t="shared" si="942"/>
        <v/>
      </c>
      <c r="Q4366" s="29" t="str">
        <f t="shared" si="932"/>
        <v/>
      </c>
      <c r="R4366" s="29" t="str">
        <f t="shared" si="933"/>
        <v/>
      </c>
      <c r="S4366" s="29" t="str">
        <f t="shared" si="934"/>
        <v/>
      </c>
      <c r="T4366" s="29" t="str">
        <f t="shared" si="935"/>
        <v/>
      </c>
      <c r="U4366" s="29"/>
      <c r="V4366" s="29"/>
      <c r="W4366" s="38" t="s">
        <v>2178</v>
      </c>
      <c r="X4366" s="37" t="s">
        <v>366</v>
      </c>
      <c r="Y4366" s="146">
        <v>9298</v>
      </c>
      <c r="Z4366" s="33">
        <v>11902</v>
      </c>
      <c r="AA4366" s="34">
        <f t="shared" si="937"/>
        <v>0.28000000000000003</v>
      </c>
      <c r="AB4366" s="33">
        <f t="shared" si="938"/>
        <v>11902</v>
      </c>
      <c r="AC4366" s="34">
        <f t="shared" si="939"/>
        <v>0.28006024005421565</v>
      </c>
      <c r="AD4366" s="145">
        <f t="shared" si="945"/>
        <v>9918.3330000000005</v>
      </c>
      <c r="AE4366" s="105">
        <v>7748.3329999999996</v>
      </c>
      <c r="AF4366" s="34" t="s">
        <v>70</v>
      </c>
      <c r="AG4366" s="34" t="s">
        <v>70</v>
      </c>
      <c r="AH4366" s="34" t="s">
        <v>70</v>
      </c>
      <c r="AI4366" s="29">
        <v>0</v>
      </c>
      <c r="AJ4366" s="29" t="s">
        <v>33</v>
      </c>
      <c r="AK4366" s="29">
        <v>1</v>
      </c>
      <c r="AL4366" s="29">
        <v>0</v>
      </c>
      <c r="AM4366" s="29" t="s">
        <v>28</v>
      </c>
      <c r="AN4366" s="158" t="s">
        <v>28</v>
      </c>
      <c r="AO4366" s="29" t="s">
        <v>27</v>
      </c>
      <c r="AP4366" s="29">
        <v>1</v>
      </c>
      <c r="AQ4366" s="29"/>
      <c r="AR4366" s="29"/>
      <c r="AS4366" s="29"/>
      <c r="AT4366" s="29"/>
      <c r="AU4366" s="144"/>
      <c r="AV4366" s="36" t="s">
        <v>28</v>
      </c>
      <c r="AW4366" s="102" t="s">
        <v>33</v>
      </c>
      <c r="AX4366" s="129" t="s">
        <v>33</v>
      </c>
      <c r="AY4366" s="106" t="e">
        <v>#N/A</v>
      </c>
      <c r="BD4366" t="e">
        <v>#N/A</v>
      </c>
      <c r="BE4366" t="e">
        <v>#N/A</v>
      </c>
      <c r="BF4366">
        <v>0</v>
      </c>
      <c r="BH4366" t="str">
        <f t="shared" si="943"/>
        <v>AV</v>
      </c>
      <c r="BJ4366" t="str">
        <f t="shared" si="944"/>
        <v>OK</v>
      </c>
      <c r="BK4366" s="130">
        <v>11902</v>
      </c>
      <c r="BL4366" s="130" t="s">
        <v>37</v>
      </c>
      <c r="BM4366" s="131">
        <v>0</v>
      </c>
      <c r="BN4366" s="131" t="e">
        <v>#DIV/0!</v>
      </c>
      <c r="BO4366">
        <v>11902</v>
      </c>
      <c r="BP4366">
        <v>0</v>
      </c>
    </row>
    <row r="4367" spans="1:68" ht="25.2" x14ac:dyDescent="0.3">
      <c r="A4367" s="1"/>
      <c r="B4367" s="47">
        <v>4006</v>
      </c>
      <c r="C4367" s="45">
        <v>1004157</v>
      </c>
      <c r="D4367" s="29"/>
      <c r="E4367" s="29"/>
      <c r="F4367" s="39" t="s">
        <v>3545</v>
      </c>
      <c r="G4367" s="29" t="s">
        <v>31</v>
      </c>
      <c r="H4367" s="70" t="s">
        <v>4779</v>
      </c>
      <c r="I4367" s="148" t="s">
        <v>33</v>
      </c>
      <c r="J4367" s="147" t="s">
        <v>33</v>
      </c>
      <c r="K4367" s="148" t="e">
        <v>#N/A</v>
      </c>
      <c r="L4367" s="148" t="s">
        <v>32</v>
      </c>
      <c r="M4367" s="147" t="s">
        <v>33</v>
      </c>
      <c r="N4367" s="29" t="str">
        <f t="shared" si="940"/>
        <v/>
      </c>
      <c r="O4367" s="29" t="str">
        <f t="shared" si="941"/>
        <v/>
      </c>
      <c r="P4367" s="29" t="str">
        <f t="shared" si="942"/>
        <v/>
      </c>
      <c r="Q4367" s="29" t="str">
        <f t="shared" si="932"/>
        <v/>
      </c>
      <c r="R4367" s="29" t="str">
        <f t="shared" si="933"/>
        <v/>
      </c>
      <c r="S4367" s="29" t="str">
        <f t="shared" si="934"/>
        <v/>
      </c>
      <c r="T4367" s="29" t="str">
        <f t="shared" si="935"/>
        <v/>
      </c>
      <c r="U4367" s="29"/>
      <c r="V4367" s="29"/>
      <c r="W4367" s="38" t="s">
        <v>2178</v>
      </c>
      <c r="X4367" s="37" t="s">
        <v>366</v>
      </c>
      <c r="Y4367" s="146">
        <v>27351</v>
      </c>
      <c r="Z4367" s="33">
        <v>35009</v>
      </c>
      <c r="AA4367" s="34">
        <f t="shared" si="937"/>
        <v>0.28000000000000003</v>
      </c>
      <c r="AB4367" s="33">
        <f t="shared" si="938"/>
        <v>35009</v>
      </c>
      <c r="AC4367" s="34">
        <f t="shared" si="939"/>
        <v>0.27998977733903702</v>
      </c>
      <c r="AD4367" s="145">
        <f t="shared" si="945"/>
        <v>29174.167000000001</v>
      </c>
      <c r="AE4367" s="105">
        <v>22792.5</v>
      </c>
      <c r="AF4367" s="34" t="s">
        <v>70</v>
      </c>
      <c r="AG4367" s="34" t="s">
        <v>70</v>
      </c>
      <c r="AH4367" s="34" t="s">
        <v>70</v>
      </c>
      <c r="AI4367" s="29">
        <v>0</v>
      </c>
      <c r="AJ4367" s="29" t="s">
        <v>33</v>
      </c>
      <c r="AK4367" s="29">
        <v>2</v>
      </c>
      <c r="AL4367" s="29">
        <v>0</v>
      </c>
      <c r="AM4367" s="29" t="s">
        <v>28</v>
      </c>
      <c r="AN4367" s="158" t="s">
        <v>28</v>
      </c>
      <c r="AO4367" s="29" t="s">
        <v>27</v>
      </c>
      <c r="AP4367" s="29">
        <v>1</v>
      </c>
      <c r="AQ4367" s="29"/>
      <c r="AR4367" s="29"/>
      <c r="AS4367" s="29"/>
      <c r="AT4367" s="29"/>
      <c r="AU4367" s="144"/>
      <c r="AV4367" s="36" t="s">
        <v>28</v>
      </c>
      <c r="AW4367" s="102" t="s">
        <v>33</v>
      </c>
      <c r="AX4367" s="129" t="s">
        <v>33</v>
      </c>
      <c r="AY4367" s="106" t="e">
        <v>#N/A</v>
      </c>
      <c r="BD4367" t="e">
        <v>#N/A</v>
      </c>
      <c r="BE4367" t="e">
        <v>#N/A</v>
      </c>
      <c r="BF4367">
        <v>0</v>
      </c>
      <c r="BH4367" t="str">
        <f t="shared" si="943"/>
        <v>AV</v>
      </c>
      <c r="BJ4367" t="str">
        <f t="shared" si="944"/>
        <v>OK</v>
      </c>
      <c r="BK4367" s="130">
        <v>35009</v>
      </c>
      <c r="BL4367" s="130" t="s">
        <v>37</v>
      </c>
      <c r="BM4367" s="131">
        <v>0</v>
      </c>
      <c r="BN4367" s="131" t="e">
        <v>#DIV/0!</v>
      </c>
      <c r="BO4367">
        <v>35009</v>
      </c>
      <c r="BP4367">
        <v>0</v>
      </c>
    </row>
    <row r="4368" spans="1:68" x14ac:dyDescent="0.3">
      <c r="A4368" s="1"/>
      <c r="B4368" s="47">
        <v>4007</v>
      </c>
      <c r="C4368" s="45">
        <v>1004158</v>
      </c>
      <c r="D4368" s="29"/>
      <c r="E4368" s="29"/>
      <c r="F4368" s="39" t="s">
        <v>3546</v>
      </c>
      <c r="G4368" s="29" t="s">
        <v>31</v>
      </c>
      <c r="H4368" s="70" t="s">
        <v>69</v>
      </c>
      <c r="I4368" s="148" t="s">
        <v>33</v>
      </c>
      <c r="J4368" s="147" t="s">
        <v>33</v>
      </c>
      <c r="K4368" s="148" t="e">
        <v>#N/A</v>
      </c>
      <c r="L4368" s="148" t="s">
        <v>32</v>
      </c>
      <c r="M4368" s="147" t="s">
        <v>33</v>
      </c>
      <c r="N4368" s="29" t="str">
        <f t="shared" si="940"/>
        <v/>
      </c>
      <c r="O4368" s="29" t="str">
        <f t="shared" si="941"/>
        <v/>
      </c>
      <c r="P4368" s="29" t="str">
        <f t="shared" si="942"/>
        <v/>
      </c>
      <c r="Q4368" s="29" t="str">
        <f t="shared" si="932"/>
        <v/>
      </c>
      <c r="R4368" s="29" t="str">
        <f t="shared" si="933"/>
        <v/>
      </c>
      <c r="S4368" s="29" t="str">
        <f t="shared" si="934"/>
        <v/>
      </c>
      <c r="T4368" s="29" t="str">
        <f t="shared" si="935"/>
        <v/>
      </c>
      <c r="U4368" s="29"/>
      <c r="V4368" s="29"/>
      <c r="W4368" s="38" t="s">
        <v>2178</v>
      </c>
      <c r="X4368" s="37" t="s">
        <v>366</v>
      </c>
      <c r="Y4368" s="146">
        <v>99566</v>
      </c>
      <c r="Z4368" s="33">
        <v>109523</v>
      </c>
      <c r="AA4368" s="34">
        <f t="shared" si="937"/>
        <v>0.1</v>
      </c>
      <c r="AB4368" s="33">
        <f t="shared" si="938"/>
        <v>109523</v>
      </c>
      <c r="AC4368" s="34">
        <f t="shared" si="939"/>
        <v>0.10000401703391111</v>
      </c>
      <c r="AD4368" s="145">
        <f t="shared" si="945"/>
        <v>91269.167000000001</v>
      </c>
      <c r="AE4368" s="105">
        <v>82971.667000000001</v>
      </c>
      <c r="AF4368" s="34" t="e">
        <v>#N/A</v>
      </c>
      <c r="AG4368" s="34" t="e">
        <v>#N/A</v>
      </c>
      <c r="AH4368" s="34" t="e">
        <v>#N/A</v>
      </c>
      <c r="AI4368" s="29">
        <v>0</v>
      </c>
      <c r="AJ4368" s="29" t="s">
        <v>33</v>
      </c>
      <c r="AK4368" s="29">
        <v>0</v>
      </c>
      <c r="AL4368" s="29">
        <v>0</v>
      </c>
      <c r="AM4368" s="29" t="s">
        <v>27</v>
      </c>
      <c r="AN4368" s="44" t="s">
        <v>27</v>
      </c>
      <c r="AO4368" s="29" t="s">
        <v>27</v>
      </c>
      <c r="AP4368" s="29">
        <v>1</v>
      </c>
      <c r="AQ4368" s="29"/>
      <c r="AR4368" s="29"/>
      <c r="AS4368" s="29"/>
      <c r="AT4368" s="29"/>
      <c r="AU4368" s="144"/>
      <c r="AV4368" s="36" t="s">
        <v>28</v>
      </c>
      <c r="AW4368" s="102" t="s">
        <v>33</v>
      </c>
      <c r="AX4368" s="129" t="s">
        <v>33</v>
      </c>
      <c r="AY4368" s="106">
        <v>2</v>
      </c>
      <c r="BD4368" t="e">
        <v>#N/A</v>
      </c>
      <c r="BE4368" t="e">
        <v>#N/A</v>
      </c>
      <c r="BF4368" t="e">
        <v>#N/A</v>
      </c>
      <c r="BH4368" t="str">
        <f t="shared" si="943"/>
        <v/>
      </c>
      <c r="BJ4368" t="str">
        <f t="shared" si="944"/>
        <v>OK</v>
      </c>
      <c r="BK4368" s="130" t="s">
        <v>5302</v>
      </c>
      <c r="BL4368" s="130" t="e">
        <v>#VALUE!</v>
      </c>
      <c r="BM4368" s="131">
        <v>0</v>
      </c>
      <c r="BN4368" s="131" t="e">
        <v>#DIV/0!</v>
      </c>
      <c r="BO4368" t="e">
        <v>#N/A</v>
      </c>
      <c r="BP4368">
        <v>0</v>
      </c>
    </row>
    <row r="4369" spans="1:68" x14ac:dyDescent="0.3">
      <c r="A4369" s="1"/>
      <c r="B4369" s="47">
        <v>4008</v>
      </c>
      <c r="C4369" s="45">
        <v>1004159</v>
      </c>
      <c r="D4369" s="29"/>
      <c r="E4369" s="29"/>
      <c r="F4369" s="39" t="s">
        <v>3547</v>
      </c>
      <c r="G4369" s="29" t="s">
        <v>31</v>
      </c>
      <c r="H4369" s="70" t="s">
        <v>69</v>
      </c>
      <c r="I4369" s="148" t="s">
        <v>33</v>
      </c>
      <c r="J4369" s="147" t="s">
        <v>33</v>
      </c>
      <c r="K4369" s="148" t="e">
        <v>#N/A</v>
      </c>
      <c r="L4369" s="148" t="s">
        <v>32</v>
      </c>
      <c r="M4369" s="147" t="s">
        <v>33</v>
      </c>
      <c r="N4369" s="29" t="str">
        <f t="shared" si="940"/>
        <v/>
      </c>
      <c r="O4369" s="29" t="str">
        <f t="shared" si="941"/>
        <v/>
      </c>
      <c r="P4369" s="29" t="str">
        <f t="shared" si="942"/>
        <v/>
      </c>
      <c r="Q4369" s="29" t="str">
        <f t="shared" si="932"/>
        <v/>
      </c>
      <c r="R4369" s="29" t="str">
        <f t="shared" si="933"/>
        <v/>
      </c>
      <c r="S4369" s="29" t="str">
        <f t="shared" si="934"/>
        <v/>
      </c>
      <c r="T4369" s="29" t="str">
        <f t="shared" si="935"/>
        <v/>
      </c>
      <c r="U4369" s="29"/>
      <c r="V4369" s="29"/>
      <c r="W4369" s="38" t="s">
        <v>2178</v>
      </c>
      <c r="X4369" s="37" t="s">
        <v>366</v>
      </c>
      <c r="Y4369" s="146">
        <v>12116</v>
      </c>
      <c r="Z4369" s="33">
        <v>13328</v>
      </c>
      <c r="AA4369" s="34">
        <f t="shared" si="937"/>
        <v>0.1</v>
      </c>
      <c r="AB4369" s="33">
        <f t="shared" si="938"/>
        <v>13328</v>
      </c>
      <c r="AC4369" s="34">
        <f t="shared" si="939"/>
        <v>0.1000330108935949</v>
      </c>
      <c r="AD4369" s="145">
        <f t="shared" si="945"/>
        <v>11106.666999999999</v>
      </c>
      <c r="AE4369" s="105">
        <v>10096.666999999999</v>
      </c>
      <c r="AF4369" s="34" t="e">
        <v>#N/A</v>
      </c>
      <c r="AG4369" s="34" t="e">
        <v>#N/A</v>
      </c>
      <c r="AH4369" s="34" t="e">
        <v>#N/A</v>
      </c>
      <c r="AI4369" s="29">
        <v>0</v>
      </c>
      <c r="AJ4369" s="29" t="s">
        <v>33</v>
      </c>
      <c r="AK4369" s="29">
        <v>0</v>
      </c>
      <c r="AL4369" s="29">
        <v>0</v>
      </c>
      <c r="AM4369" s="44" t="s">
        <v>27</v>
      </c>
      <c r="AN4369" s="44" t="s">
        <v>27</v>
      </c>
      <c r="AO4369" s="29" t="s">
        <v>27</v>
      </c>
      <c r="AP4369" s="29">
        <v>1</v>
      </c>
      <c r="AQ4369" s="29"/>
      <c r="AR4369" s="29"/>
      <c r="AS4369" s="29"/>
      <c r="AT4369" s="29"/>
      <c r="AU4369" s="144"/>
      <c r="AV4369" s="36" t="s">
        <v>28</v>
      </c>
      <c r="AW4369" s="102" t="s">
        <v>33</v>
      </c>
      <c r="AX4369" s="129" t="s">
        <v>33</v>
      </c>
      <c r="AY4369" s="106">
        <v>1</v>
      </c>
      <c r="BD4369" t="e">
        <v>#N/A</v>
      </c>
      <c r="BE4369" t="e">
        <v>#N/A</v>
      </c>
      <c r="BF4369" t="e">
        <v>#N/A</v>
      </c>
      <c r="BH4369" t="str">
        <f t="shared" si="943"/>
        <v/>
      </c>
      <c r="BJ4369" t="str">
        <f t="shared" si="944"/>
        <v>OK</v>
      </c>
      <c r="BK4369" s="130" t="s">
        <v>5302</v>
      </c>
      <c r="BL4369" s="130" t="e">
        <v>#VALUE!</v>
      </c>
      <c r="BM4369" s="131">
        <v>0</v>
      </c>
      <c r="BN4369" s="131" t="e">
        <v>#DIV/0!</v>
      </c>
      <c r="BO4369" t="e">
        <v>#N/A</v>
      </c>
      <c r="BP4369">
        <v>0</v>
      </c>
    </row>
    <row r="4370" spans="1:68" x14ac:dyDescent="0.3">
      <c r="A4370" s="1"/>
      <c r="B4370" s="47">
        <v>4009</v>
      </c>
      <c r="C4370" s="45">
        <v>1004160</v>
      </c>
      <c r="D4370" s="29"/>
      <c r="E4370" s="29"/>
      <c r="F4370" s="39" t="s">
        <v>3548</v>
      </c>
      <c r="G4370" s="29" t="s">
        <v>31</v>
      </c>
      <c r="H4370" s="70" t="s">
        <v>69</v>
      </c>
      <c r="I4370" s="148" t="s">
        <v>33</v>
      </c>
      <c r="J4370" s="147" t="s">
        <v>33</v>
      </c>
      <c r="K4370" s="148" t="e">
        <v>#N/A</v>
      </c>
      <c r="L4370" s="148" t="s">
        <v>32</v>
      </c>
      <c r="M4370" s="147" t="s">
        <v>33</v>
      </c>
      <c r="N4370" s="29" t="str">
        <f t="shared" si="940"/>
        <v/>
      </c>
      <c r="O4370" s="29" t="str">
        <f t="shared" si="941"/>
        <v/>
      </c>
      <c r="P4370" s="29" t="str">
        <f t="shared" si="942"/>
        <v/>
      </c>
      <c r="Q4370" s="29" t="str">
        <f t="shared" si="932"/>
        <v/>
      </c>
      <c r="R4370" s="29" t="str">
        <f t="shared" si="933"/>
        <v/>
      </c>
      <c r="S4370" s="29" t="str">
        <f t="shared" si="934"/>
        <v/>
      </c>
      <c r="T4370" s="29" t="str">
        <f t="shared" si="935"/>
        <v/>
      </c>
      <c r="U4370" s="29"/>
      <c r="V4370" s="29"/>
      <c r="W4370" s="38" t="s">
        <v>2178</v>
      </c>
      <c r="X4370" s="37" t="s">
        <v>366</v>
      </c>
      <c r="Y4370" s="146">
        <v>11335</v>
      </c>
      <c r="Z4370" s="33">
        <v>12469</v>
      </c>
      <c r="AA4370" s="34">
        <f t="shared" si="937"/>
        <v>0.1</v>
      </c>
      <c r="AB4370" s="33">
        <f t="shared" si="938"/>
        <v>12469</v>
      </c>
      <c r="AC4370" s="34">
        <f t="shared" si="939"/>
        <v>0.10004411469057307</v>
      </c>
      <c r="AD4370" s="145">
        <f t="shared" si="945"/>
        <v>10390.833000000001</v>
      </c>
      <c r="AE4370" s="105">
        <v>9445.8330000000005</v>
      </c>
      <c r="AF4370" s="34" t="e">
        <v>#N/A</v>
      </c>
      <c r="AG4370" s="34" t="e">
        <v>#N/A</v>
      </c>
      <c r="AH4370" s="34" t="e">
        <v>#N/A</v>
      </c>
      <c r="AI4370" s="29">
        <v>0</v>
      </c>
      <c r="AJ4370" s="29" t="s">
        <v>33</v>
      </c>
      <c r="AK4370" s="29">
        <v>0</v>
      </c>
      <c r="AL4370" s="29">
        <v>0</v>
      </c>
      <c r="AM4370" s="44" t="s">
        <v>27</v>
      </c>
      <c r="AN4370" s="44" t="s">
        <v>27</v>
      </c>
      <c r="AO4370" s="29" t="s">
        <v>27</v>
      </c>
      <c r="AP4370" s="29">
        <v>1</v>
      </c>
      <c r="AQ4370" s="29"/>
      <c r="AR4370" s="29"/>
      <c r="AS4370" s="29"/>
      <c r="AT4370" s="29"/>
      <c r="AU4370" s="144"/>
      <c r="AV4370" s="36" t="s">
        <v>28</v>
      </c>
      <c r="AW4370" s="102" t="s">
        <v>33</v>
      </c>
      <c r="AX4370" s="129" t="s">
        <v>33</v>
      </c>
      <c r="AY4370" s="106">
        <v>1</v>
      </c>
      <c r="BD4370" t="e">
        <v>#N/A</v>
      </c>
      <c r="BE4370" t="e">
        <v>#N/A</v>
      </c>
      <c r="BF4370" t="e">
        <v>#N/A</v>
      </c>
      <c r="BH4370" t="str">
        <f t="shared" si="943"/>
        <v/>
      </c>
      <c r="BJ4370" t="str">
        <f t="shared" si="944"/>
        <v>OK</v>
      </c>
      <c r="BK4370" s="130" t="s">
        <v>5302</v>
      </c>
      <c r="BL4370" s="130" t="e">
        <v>#VALUE!</v>
      </c>
      <c r="BM4370" s="131">
        <v>0</v>
      </c>
      <c r="BN4370" s="131" t="e">
        <v>#DIV/0!</v>
      </c>
      <c r="BO4370" t="e">
        <v>#N/A</v>
      </c>
      <c r="BP4370">
        <v>0</v>
      </c>
    </row>
    <row r="4371" spans="1:68" x14ac:dyDescent="0.3">
      <c r="A4371" s="1"/>
      <c r="B4371" s="47">
        <v>4010</v>
      </c>
      <c r="C4371" s="45">
        <v>1004161</v>
      </c>
      <c r="D4371" s="29"/>
      <c r="E4371" s="29"/>
      <c r="F4371" s="39" t="s">
        <v>3549</v>
      </c>
      <c r="G4371" s="29" t="s">
        <v>31</v>
      </c>
      <c r="H4371" s="70" t="s">
        <v>69</v>
      </c>
      <c r="I4371" s="148" t="s">
        <v>33</v>
      </c>
      <c r="J4371" s="147" t="s">
        <v>33</v>
      </c>
      <c r="K4371" s="148" t="e">
        <v>#N/A</v>
      </c>
      <c r="L4371" s="148" t="s">
        <v>32</v>
      </c>
      <c r="M4371" s="147" t="s">
        <v>33</v>
      </c>
      <c r="N4371" s="29" t="str">
        <f t="shared" si="940"/>
        <v/>
      </c>
      <c r="O4371" s="29" t="str">
        <f t="shared" si="941"/>
        <v/>
      </c>
      <c r="P4371" s="29" t="str">
        <f t="shared" si="942"/>
        <v/>
      </c>
      <c r="Q4371" s="29" t="str">
        <f t="shared" ref="Q4371:Q4434" si="946">IF(IFERROR(MID($U4371,1,7)+0,"")&lt;1130000,"",IFERROR(MID($U4371,1,7)+0,""))</f>
        <v/>
      </c>
      <c r="R4371" s="29" t="str">
        <f t="shared" ref="R4371:R4434" si="947">IF(IFERROR(MID($U4371,10,7)+0,"")&lt;1130000,"",IFERROR(MID($U4371,10,7)+0,""))</f>
        <v/>
      </c>
      <c r="S4371" s="29" t="str">
        <f t="shared" ref="S4371:S4434" si="948">IF(IFERROR(MID($U4371,19,7)+0,"")&lt;1130000,"",IFERROR(MID($U4371,19,7)+0,""))</f>
        <v/>
      </c>
      <c r="T4371" s="29" t="str">
        <f t="shared" ref="T4371:T4434" si="949">IF(Q4371="","",IF(R4371="",Q4371,Q4371&amp;", "&amp;R4371))</f>
        <v/>
      </c>
      <c r="U4371" s="29"/>
      <c r="V4371" s="29"/>
      <c r="W4371" s="38" t="s">
        <v>2178</v>
      </c>
      <c r="X4371" s="37" t="s">
        <v>366</v>
      </c>
      <c r="Y4371" s="146">
        <v>11275</v>
      </c>
      <c r="Z4371" s="33">
        <v>12403</v>
      </c>
      <c r="AA4371" s="34">
        <f t="shared" si="937"/>
        <v>0.1</v>
      </c>
      <c r="AB4371" s="33">
        <f t="shared" si="938"/>
        <v>12403</v>
      </c>
      <c r="AC4371" s="34">
        <f t="shared" si="939"/>
        <v>0.10004434944724964</v>
      </c>
      <c r="AD4371" s="145">
        <f t="shared" si="945"/>
        <v>10335.833000000001</v>
      </c>
      <c r="AE4371" s="105">
        <v>9395.8330000000005</v>
      </c>
      <c r="AF4371" s="34" t="e">
        <v>#N/A</v>
      </c>
      <c r="AG4371" s="34" t="e">
        <v>#N/A</v>
      </c>
      <c r="AH4371" s="34" t="e">
        <v>#N/A</v>
      </c>
      <c r="AI4371" s="29">
        <v>0</v>
      </c>
      <c r="AJ4371" s="29" t="s">
        <v>33</v>
      </c>
      <c r="AK4371" s="29">
        <v>0</v>
      </c>
      <c r="AL4371" s="29">
        <v>0</v>
      </c>
      <c r="AM4371" s="44" t="s">
        <v>27</v>
      </c>
      <c r="AN4371" s="44" t="s">
        <v>27</v>
      </c>
      <c r="AO4371" s="29" t="s">
        <v>27</v>
      </c>
      <c r="AP4371" s="29">
        <v>1</v>
      </c>
      <c r="AQ4371" s="29"/>
      <c r="AR4371" s="29"/>
      <c r="AS4371" s="29"/>
      <c r="AT4371" s="29"/>
      <c r="AU4371" s="144"/>
      <c r="AV4371" s="36" t="s">
        <v>28</v>
      </c>
      <c r="AW4371" s="102" t="s">
        <v>33</v>
      </c>
      <c r="AX4371" s="129" t="s">
        <v>33</v>
      </c>
      <c r="AY4371" s="106">
        <v>1</v>
      </c>
      <c r="BD4371" t="e">
        <v>#N/A</v>
      </c>
      <c r="BE4371" t="e">
        <v>#N/A</v>
      </c>
      <c r="BF4371" t="e">
        <v>#N/A</v>
      </c>
      <c r="BH4371" t="str">
        <f t="shared" si="943"/>
        <v/>
      </c>
      <c r="BJ4371" t="str">
        <f t="shared" si="944"/>
        <v>OK</v>
      </c>
      <c r="BK4371" s="130" t="s">
        <v>5302</v>
      </c>
      <c r="BL4371" s="130" t="e">
        <v>#VALUE!</v>
      </c>
      <c r="BM4371" s="131">
        <v>0</v>
      </c>
      <c r="BN4371" s="131" t="e">
        <v>#DIV/0!</v>
      </c>
      <c r="BO4371" t="e">
        <v>#N/A</v>
      </c>
      <c r="BP4371">
        <v>0</v>
      </c>
    </row>
    <row r="4372" spans="1:68" ht="25.2" x14ac:dyDescent="0.3">
      <c r="A4372" s="1"/>
      <c r="B4372" s="47">
        <v>4011</v>
      </c>
      <c r="C4372" s="45">
        <v>1004163</v>
      </c>
      <c r="D4372" s="29"/>
      <c r="E4372" s="29"/>
      <c r="F4372" s="39" t="s">
        <v>3550</v>
      </c>
      <c r="G4372" s="29" t="s">
        <v>31</v>
      </c>
      <c r="H4372" s="70" t="s">
        <v>4779</v>
      </c>
      <c r="I4372" s="148" t="s">
        <v>33</v>
      </c>
      <c r="J4372" s="147" t="s">
        <v>33</v>
      </c>
      <c r="K4372" s="148" t="e">
        <v>#N/A</v>
      </c>
      <c r="L4372" s="148" t="s">
        <v>32</v>
      </c>
      <c r="M4372" s="147" t="s">
        <v>33</v>
      </c>
      <c r="N4372" s="29" t="str">
        <f t="shared" si="940"/>
        <v/>
      </c>
      <c r="O4372" s="29" t="str">
        <f t="shared" si="941"/>
        <v/>
      </c>
      <c r="P4372" s="29" t="str">
        <f t="shared" si="942"/>
        <v/>
      </c>
      <c r="Q4372" s="29" t="str">
        <f t="shared" si="946"/>
        <v/>
      </c>
      <c r="R4372" s="29" t="str">
        <f t="shared" si="947"/>
        <v/>
      </c>
      <c r="S4372" s="29" t="str">
        <f t="shared" si="948"/>
        <v/>
      </c>
      <c r="T4372" s="29" t="str">
        <f t="shared" si="949"/>
        <v/>
      </c>
      <c r="U4372" s="29"/>
      <c r="V4372" s="29"/>
      <c r="W4372" s="38" t="s">
        <v>2178</v>
      </c>
      <c r="X4372" s="37" t="s">
        <v>366</v>
      </c>
      <c r="Y4372" s="146">
        <v>7078</v>
      </c>
      <c r="Z4372" s="33">
        <v>9060</v>
      </c>
      <c r="AA4372" s="34">
        <f t="shared" si="937"/>
        <v>0.28000000000000003</v>
      </c>
      <c r="AB4372" s="33">
        <f t="shared" si="938"/>
        <v>9060</v>
      </c>
      <c r="AC4372" s="34">
        <f t="shared" si="939"/>
        <v>0.28002267759382193</v>
      </c>
      <c r="AD4372" s="145">
        <f t="shared" si="945"/>
        <v>7550</v>
      </c>
      <c r="AE4372" s="105">
        <v>5898.3329999999996</v>
      </c>
      <c r="AF4372" s="34" t="s">
        <v>70</v>
      </c>
      <c r="AG4372" s="34" t="s">
        <v>70</v>
      </c>
      <c r="AH4372" s="34" t="s">
        <v>70</v>
      </c>
      <c r="AI4372" s="29">
        <v>0</v>
      </c>
      <c r="AJ4372" s="29" t="s">
        <v>33</v>
      </c>
      <c r="AK4372" s="29">
        <v>5</v>
      </c>
      <c r="AL4372" s="29">
        <v>0</v>
      </c>
      <c r="AM4372" s="29" t="s">
        <v>28</v>
      </c>
      <c r="AN4372" s="158" t="s">
        <v>28</v>
      </c>
      <c r="AO4372" s="29" t="s">
        <v>27</v>
      </c>
      <c r="AP4372" s="29">
        <v>1</v>
      </c>
      <c r="AQ4372" s="29"/>
      <c r="AR4372" s="29"/>
      <c r="AS4372" s="29"/>
      <c r="AT4372" s="29"/>
      <c r="AU4372" s="144"/>
      <c r="AV4372" s="36" t="s">
        <v>28</v>
      </c>
      <c r="AW4372" s="102" t="s">
        <v>33</v>
      </c>
      <c r="AX4372" s="129" t="s">
        <v>33</v>
      </c>
      <c r="AY4372" s="106">
        <v>0</v>
      </c>
      <c r="BD4372" t="e">
        <v>#N/A</v>
      </c>
      <c r="BE4372" t="e">
        <v>#N/A</v>
      </c>
      <c r="BF4372">
        <v>0</v>
      </c>
      <c r="BH4372" t="str">
        <f t="shared" si="943"/>
        <v>AV</v>
      </c>
      <c r="BJ4372" t="str">
        <f t="shared" si="944"/>
        <v>OK</v>
      </c>
      <c r="BK4372" s="130">
        <v>9060</v>
      </c>
      <c r="BL4372" s="130" t="s">
        <v>37</v>
      </c>
      <c r="BM4372" s="131">
        <v>0</v>
      </c>
      <c r="BN4372" s="131" t="e">
        <v>#DIV/0!</v>
      </c>
      <c r="BO4372">
        <v>9060</v>
      </c>
      <c r="BP4372">
        <v>0</v>
      </c>
    </row>
    <row r="4373" spans="1:68" ht="25.2" x14ac:dyDescent="0.3">
      <c r="A4373" s="1"/>
      <c r="B4373" s="47">
        <v>4012</v>
      </c>
      <c r="C4373" s="45">
        <v>1004164</v>
      </c>
      <c r="D4373" s="29"/>
      <c r="E4373" s="29"/>
      <c r="F4373" s="39" t="s">
        <v>3551</v>
      </c>
      <c r="G4373" s="29" t="s">
        <v>31</v>
      </c>
      <c r="H4373" s="70" t="s">
        <v>4779</v>
      </c>
      <c r="I4373" s="148" t="s">
        <v>33</v>
      </c>
      <c r="J4373" s="147" t="s">
        <v>33</v>
      </c>
      <c r="K4373" s="148" t="e">
        <v>#N/A</v>
      </c>
      <c r="L4373" s="148" t="s">
        <v>32</v>
      </c>
      <c r="M4373" s="147" t="s">
        <v>33</v>
      </c>
      <c r="N4373" s="29" t="str">
        <f t="shared" si="940"/>
        <v/>
      </c>
      <c r="O4373" s="29" t="str">
        <f t="shared" si="941"/>
        <v/>
      </c>
      <c r="P4373" s="29" t="str">
        <f t="shared" si="942"/>
        <v/>
      </c>
      <c r="Q4373" s="29" t="str">
        <f t="shared" si="946"/>
        <v/>
      </c>
      <c r="R4373" s="29" t="str">
        <f t="shared" si="947"/>
        <v/>
      </c>
      <c r="S4373" s="29" t="str">
        <f t="shared" si="948"/>
        <v/>
      </c>
      <c r="T4373" s="29" t="str">
        <f t="shared" si="949"/>
        <v/>
      </c>
      <c r="U4373" s="29"/>
      <c r="V4373" s="29"/>
      <c r="W4373" s="38" t="s">
        <v>2178</v>
      </c>
      <c r="X4373" s="37" t="s">
        <v>366</v>
      </c>
      <c r="Y4373" s="146">
        <v>13015</v>
      </c>
      <c r="Z4373" s="33">
        <v>16660</v>
      </c>
      <c r="AA4373" s="34">
        <f t="shared" si="937"/>
        <v>0.28000000000000003</v>
      </c>
      <c r="AB4373" s="33">
        <f t="shared" si="938"/>
        <v>16660</v>
      </c>
      <c r="AC4373" s="34">
        <f t="shared" si="939"/>
        <v>0.28006147614480142</v>
      </c>
      <c r="AD4373" s="145">
        <f t="shared" si="945"/>
        <v>13883.333000000001</v>
      </c>
      <c r="AE4373" s="105">
        <v>10845.833000000001</v>
      </c>
      <c r="AF4373" s="34" t="s">
        <v>70</v>
      </c>
      <c r="AG4373" s="34" t="s">
        <v>70</v>
      </c>
      <c r="AH4373" s="34" t="s">
        <v>70</v>
      </c>
      <c r="AI4373" s="29">
        <v>0</v>
      </c>
      <c r="AJ4373" s="29" t="s">
        <v>33</v>
      </c>
      <c r="AK4373" s="29">
        <v>3</v>
      </c>
      <c r="AL4373" s="29">
        <v>0</v>
      </c>
      <c r="AM4373" s="29" t="s">
        <v>28</v>
      </c>
      <c r="AN4373" s="158" t="s">
        <v>28</v>
      </c>
      <c r="AO4373" s="29" t="s">
        <v>27</v>
      </c>
      <c r="AP4373" s="29">
        <v>1</v>
      </c>
      <c r="AQ4373" s="29"/>
      <c r="AR4373" s="29"/>
      <c r="AS4373" s="29"/>
      <c r="AT4373" s="29"/>
      <c r="AU4373" s="144"/>
      <c r="AV4373" s="36" t="s">
        <v>28</v>
      </c>
      <c r="AW4373" s="102" t="s">
        <v>33</v>
      </c>
      <c r="AX4373" s="129" t="s">
        <v>33</v>
      </c>
      <c r="AY4373" s="106">
        <v>3</v>
      </c>
      <c r="BD4373" t="e">
        <v>#N/A</v>
      </c>
      <c r="BE4373" t="e">
        <v>#N/A</v>
      </c>
      <c r="BF4373">
        <v>0</v>
      </c>
      <c r="BH4373" t="str">
        <f t="shared" si="943"/>
        <v>AV</v>
      </c>
      <c r="BJ4373" t="str">
        <f t="shared" si="944"/>
        <v>OK</v>
      </c>
      <c r="BK4373" s="130">
        <v>16660</v>
      </c>
      <c r="BL4373" s="130" t="s">
        <v>37</v>
      </c>
      <c r="BM4373" s="131">
        <v>0</v>
      </c>
      <c r="BN4373" s="131" t="e">
        <v>#DIV/0!</v>
      </c>
      <c r="BO4373">
        <v>16660</v>
      </c>
      <c r="BP4373">
        <v>0</v>
      </c>
    </row>
    <row r="4374" spans="1:68" x14ac:dyDescent="0.3">
      <c r="A4374" s="1"/>
      <c r="B4374" s="47">
        <v>4013</v>
      </c>
      <c r="C4374" s="45">
        <v>1004167</v>
      </c>
      <c r="D4374" s="29"/>
      <c r="E4374" s="29"/>
      <c r="F4374" s="39" t="s">
        <v>3552</v>
      </c>
      <c r="G4374" s="29" t="s">
        <v>31</v>
      </c>
      <c r="H4374" s="29"/>
      <c r="I4374" s="148" t="s">
        <v>33</v>
      </c>
      <c r="J4374" s="147" t="s">
        <v>33</v>
      </c>
      <c r="K4374" s="148" t="e">
        <v>#N/A</v>
      </c>
      <c r="L4374" s="148" t="s">
        <v>32</v>
      </c>
      <c r="M4374" s="147" t="s">
        <v>33</v>
      </c>
      <c r="N4374" s="29" t="str">
        <f t="shared" si="940"/>
        <v/>
      </c>
      <c r="O4374" s="29" t="str">
        <f t="shared" si="941"/>
        <v/>
      </c>
      <c r="P4374" s="29" t="str">
        <f t="shared" si="942"/>
        <v/>
      </c>
      <c r="Q4374" s="29" t="str">
        <f t="shared" si="946"/>
        <v/>
      </c>
      <c r="R4374" s="29" t="str">
        <f t="shared" si="947"/>
        <v/>
      </c>
      <c r="S4374" s="29" t="str">
        <f t="shared" si="948"/>
        <v/>
      </c>
      <c r="T4374" s="29" t="str">
        <f t="shared" si="949"/>
        <v/>
      </c>
      <c r="U4374" s="29"/>
      <c r="V4374" s="29"/>
      <c r="W4374" s="38" t="s">
        <v>2178</v>
      </c>
      <c r="X4374" s="37" t="s">
        <v>366</v>
      </c>
      <c r="Y4374" s="146">
        <v>11876</v>
      </c>
      <c r="Z4374" s="33">
        <v>15202</v>
      </c>
      <c r="AA4374" s="34">
        <f t="shared" si="937"/>
        <v>0.28000000000000003</v>
      </c>
      <c r="AB4374" s="33">
        <f t="shared" si="938"/>
        <v>15202</v>
      </c>
      <c r="AC4374" s="34">
        <f t="shared" si="939"/>
        <v>0.28006054967798766</v>
      </c>
      <c r="AD4374" s="145">
        <f t="shared" si="945"/>
        <v>12668.333000000001</v>
      </c>
      <c r="AE4374" s="105">
        <v>9896.6669999999995</v>
      </c>
      <c r="AF4374" s="34" t="s">
        <v>70</v>
      </c>
      <c r="AG4374" s="34" t="s">
        <v>70</v>
      </c>
      <c r="AH4374" s="34" t="s">
        <v>70</v>
      </c>
      <c r="AI4374" s="29">
        <v>0</v>
      </c>
      <c r="AJ4374" s="29" t="s">
        <v>33</v>
      </c>
      <c r="AK4374" s="29">
        <v>0</v>
      </c>
      <c r="AL4374" s="29">
        <v>0</v>
      </c>
      <c r="AM4374" s="29" t="s">
        <v>28</v>
      </c>
      <c r="AN4374" s="44" t="s">
        <v>27</v>
      </c>
      <c r="AO4374" s="29" t="s">
        <v>27</v>
      </c>
      <c r="AP4374" s="29">
        <v>1</v>
      </c>
      <c r="AQ4374" s="29"/>
      <c r="AR4374" s="29"/>
      <c r="AS4374" s="29"/>
      <c r="AT4374" s="29"/>
      <c r="AU4374" s="144"/>
      <c r="AV4374" s="36" t="s">
        <v>28</v>
      </c>
      <c r="AW4374" s="102" t="s">
        <v>33</v>
      </c>
      <c r="AX4374" s="129" t="s">
        <v>33</v>
      </c>
      <c r="AY4374" s="106">
        <v>6</v>
      </c>
      <c r="BD4374" t="e">
        <v>#N/A</v>
      </c>
      <c r="BE4374" t="e">
        <v>#N/A</v>
      </c>
      <c r="BF4374">
        <v>0</v>
      </c>
      <c r="BH4374" t="str">
        <f t="shared" si="943"/>
        <v/>
      </c>
      <c r="BJ4374" t="str">
        <f t="shared" si="944"/>
        <v>OK</v>
      </c>
      <c r="BK4374" s="130" t="s">
        <v>5302</v>
      </c>
      <c r="BL4374" s="130" t="e">
        <v>#VALUE!</v>
      </c>
      <c r="BM4374" s="131">
        <v>0</v>
      </c>
      <c r="BN4374" s="131" t="e">
        <v>#DIV/0!</v>
      </c>
      <c r="BO4374" t="e">
        <v>#N/A</v>
      </c>
      <c r="BP4374">
        <v>2</v>
      </c>
    </row>
    <row r="4375" spans="1:68" x14ac:dyDescent="0.3">
      <c r="A4375" s="1"/>
      <c r="B4375" s="47">
        <v>4014</v>
      </c>
      <c r="C4375" s="45">
        <v>1004168</v>
      </c>
      <c r="D4375" s="29"/>
      <c r="E4375" s="29"/>
      <c r="F4375" s="39" t="s">
        <v>3553</v>
      </c>
      <c r="G4375" s="29" t="s">
        <v>61</v>
      </c>
      <c r="H4375" s="29"/>
      <c r="I4375" s="148" t="s">
        <v>33</v>
      </c>
      <c r="J4375" s="147" t="s">
        <v>33</v>
      </c>
      <c r="K4375" s="148" t="e">
        <v>#N/A</v>
      </c>
      <c r="L4375" s="148" t="s">
        <v>32</v>
      </c>
      <c r="M4375" s="147" t="s">
        <v>33</v>
      </c>
      <c r="N4375" s="29" t="str">
        <f t="shared" si="940"/>
        <v/>
      </c>
      <c r="O4375" s="29" t="str">
        <f t="shared" si="941"/>
        <v/>
      </c>
      <c r="P4375" s="29" t="str">
        <f t="shared" si="942"/>
        <v/>
      </c>
      <c r="Q4375" s="29" t="str">
        <f t="shared" si="946"/>
        <v/>
      </c>
      <c r="R4375" s="29" t="str">
        <f t="shared" si="947"/>
        <v/>
      </c>
      <c r="S4375" s="29" t="str">
        <f t="shared" si="948"/>
        <v/>
      </c>
      <c r="T4375" s="29" t="str">
        <f t="shared" si="949"/>
        <v/>
      </c>
      <c r="U4375" s="29"/>
      <c r="V4375" s="29"/>
      <c r="W4375" s="38" t="s">
        <v>2178</v>
      </c>
      <c r="X4375" s="37" t="s">
        <v>366</v>
      </c>
      <c r="Y4375" s="146">
        <v>23392</v>
      </c>
      <c r="Z4375" s="33">
        <v>25731</v>
      </c>
      <c r="AA4375" s="34">
        <f t="shared" si="937"/>
        <v>0.1</v>
      </c>
      <c r="AB4375" s="33">
        <f t="shared" si="938"/>
        <v>25731</v>
      </c>
      <c r="AC4375" s="34">
        <f t="shared" si="939"/>
        <v>9.999146887810316E-2</v>
      </c>
      <c r="AD4375" s="145">
        <f t="shared" si="945"/>
        <v>21442.5</v>
      </c>
      <c r="AE4375" s="105">
        <v>19493.332999999999</v>
      </c>
      <c r="AF4375" s="34" t="e">
        <v>#N/A</v>
      </c>
      <c r="AG4375" s="34" t="e">
        <v>#N/A</v>
      </c>
      <c r="AH4375" s="34" t="e">
        <v>#N/A</v>
      </c>
      <c r="AI4375" s="29">
        <v>0</v>
      </c>
      <c r="AJ4375" s="29" t="s">
        <v>33</v>
      </c>
      <c r="AK4375" s="29">
        <v>0</v>
      </c>
      <c r="AL4375" s="29">
        <v>0</v>
      </c>
      <c r="AM4375" s="29" t="s">
        <v>27</v>
      </c>
      <c r="AN4375" s="44" t="s">
        <v>27</v>
      </c>
      <c r="AO4375" s="29" t="s">
        <v>27</v>
      </c>
      <c r="AP4375" s="29">
        <v>1</v>
      </c>
      <c r="AQ4375" s="29"/>
      <c r="AR4375" s="29"/>
      <c r="AS4375" s="29"/>
      <c r="AT4375" s="29"/>
      <c r="AU4375" s="144"/>
      <c r="AV4375" s="36" t="s">
        <v>28</v>
      </c>
      <c r="AW4375" s="102" t="s">
        <v>33</v>
      </c>
      <c r="AX4375" s="129" t="s">
        <v>33</v>
      </c>
      <c r="AY4375" s="106">
        <v>7</v>
      </c>
      <c r="BD4375" t="s">
        <v>4718</v>
      </c>
      <c r="BE4375" t="e">
        <v>#N/A</v>
      </c>
      <c r="BF4375" t="e">
        <v>#N/A</v>
      </c>
      <c r="BH4375" t="str">
        <f t="shared" si="943"/>
        <v/>
      </c>
      <c r="BJ4375" t="str">
        <f t="shared" si="944"/>
        <v>OK</v>
      </c>
      <c r="BK4375" s="130" t="s">
        <v>5302</v>
      </c>
      <c r="BL4375" s="130" t="e">
        <v>#VALUE!</v>
      </c>
      <c r="BM4375" s="131">
        <v>0</v>
      </c>
      <c r="BN4375" s="131" t="e">
        <v>#DIV/0!</v>
      </c>
      <c r="BO4375" t="e">
        <v>#N/A</v>
      </c>
      <c r="BP4375">
        <v>0</v>
      </c>
    </row>
    <row r="4376" spans="1:68" ht="25.2" x14ac:dyDescent="0.3">
      <c r="A4376" s="1"/>
      <c r="B4376" s="47">
        <v>4015</v>
      </c>
      <c r="C4376" s="45">
        <v>1004170</v>
      </c>
      <c r="D4376" s="29"/>
      <c r="E4376" s="29"/>
      <c r="F4376" s="39" t="s">
        <v>3554</v>
      </c>
      <c r="G4376" s="29" t="s">
        <v>31</v>
      </c>
      <c r="H4376" s="70" t="s">
        <v>4779</v>
      </c>
      <c r="I4376" s="148" t="s">
        <v>33</v>
      </c>
      <c r="J4376" s="147" t="s">
        <v>33</v>
      </c>
      <c r="K4376" s="148" t="e">
        <v>#N/A</v>
      </c>
      <c r="L4376" s="148" t="s">
        <v>32</v>
      </c>
      <c r="M4376" s="147" t="s">
        <v>33</v>
      </c>
      <c r="N4376" s="29" t="str">
        <f t="shared" si="940"/>
        <v/>
      </c>
      <c r="O4376" s="29" t="str">
        <f t="shared" si="941"/>
        <v/>
      </c>
      <c r="P4376" s="29" t="str">
        <f t="shared" si="942"/>
        <v/>
      </c>
      <c r="Q4376" s="29" t="str">
        <f t="shared" si="946"/>
        <v/>
      </c>
      <c r="R4376" s="29" t="str">
        <f t="shared" si="947"/>
        <v/>
      </c>
      <c r="S4376" s="29" t="str">
        <f t="shared" si="948"/>
        <v/>
      </c>
      <c r="T4376" s="29" t="str">
        <f t="shared" si="949"/>
        <v/>
      </c>
      <c r="U4376" s="29"/>
      <c r="V4376" s="29"/>
      <c r="W4376" s="38" t="s">
        <v>2178</v>
      </c>
      <c r="X4376" s="37" t="s">
        <v>366</v>
      </c>
      <c r="Y4376" s="146">
        <v>15596</v>
      </c>
      <c r="Z4376" s="33">
        <v>19963</v>
      </c>
      <c r="AA4376" s="34">
        <f t="shared" si="937"/>
        <v>0.28000000000000003</v>
      </c>
      <c r="AB4376" s="33">
        <f t="shared" si="938"/>
        <v>19963</v>
      </c>
      <c r="AC4376" s="34">
        <f t="shared" si="939"/>
        <v>0.28000763580385646</v>
      </c>
      <c r="AD4376" s="145">
        <f t="shared" si="945"/>
        <v>16635.832999999999</v>
      </c>
      <c r="AE4376" s="105">
        <v>12996.666999999999</v>
      </c>
      <c r="AF4376" s="34" t="s">
        <v>70</v>
      </c>
      <c r="AG4376" s="34" t="s">
        <v>70</v>
      </c>
      <c r="AH4376" s="34" t="s">
        <v>70</v>
      </c>
      <c r="AI4376" s="29">
        <v>0</v>
      </c>
      <c r="AJ4376" s="29" t="s">
        <v>33</v>
      </c>
      <c r="AK4376" s="29">
        <v>5</v>
      </c>
      <c r="AL4376" s="29">
        <v>0</v>
      </c>
      <c r="AM4376" s="29" t="s">
        <v>28</v>
      </c>
      <c r="AN4376" s="158" t="s">
        <v>28</v>
      </c>
      <c r="AO4376" s="29" t="s">
        <v>27</v>
      </c>
      <c r="AP4376" s="29">
        <v>1</v>
      </c>
      <c r="AQ4376" s="29"/>
      <c r="AR4376" s="29"/>
      <c r="AS4376" s="29"/>
      <c r="AT4376" s="29"/>
      <c r="AU4376" s="144"/>
      <c r="AV4376" s="36" t="s">
        <v>28</v>
      </c>
      <c r="AW4376" s="102" t="s">
        <v>33</v>
      </c>
      <c r="AX4376" s="129" t="s">
        <v>33</v>
      </c>
      <c r="AY4376" s="106">
        <v>1</v>
      </c>
      <c r="BD4376" t="e">
        <v>#N/A</v>
      </c>
      <c r="BE4376" t="e">
        <v>#N/A</v>
      </c>
      <c r="BF4376">
        <v>0</v>
      </c>
      <c r="BH4376" t="str">
        <f t="shared" si="943"/>
        <v>AV</v>
      </c>
      <c r="BJ4376" t="str">
        <f t="shared" si="944"/>
        <v>OK</v>
      </c>
      <c r="BK4376" s="130">
        <v>19963</v>
      </c>
      <c r="BL4376" s="130" t="s">
        <v>37</v>
      </c>
      <c r="BM4376" s="131">
        <v>0</v>
      </c>
      <c r="BN4376" s="131" t="e">
        <v>#DIV/0!</v>
      </c>
      <c r="BO4376">
        <v>19963</v>
      </c>
      <c r="BP4376">
        <v>0</v>
      </c>
    </row>
    <row r="4377" spans="1:68" ht="25.2" x14ac:dyDescent="0.3">
      <c r="A4377" s="1"/>
      <c r="B4377" s="47">
        <v>4016</v>
      </c>
      <c r="C4377" s="45">
        <v>1004171</v>
      </c>
      <c r="D4377" s="29"/>
      <c r="E4377" s="29"/>
      <c r="F4377" s="39" t="s">
        <v>3555</v>
      </c>
      <c r="G4377" s="29" t="s">
        <v>31</v>
      </c>
      <c r="H4377" s="70" t="s">
        <v>4779</v>
      </c>
      <c r="I4377" s="148" t="s">
        <v>33</v>
      </c>
      <c r="J4377" s="147" t="s">
        <v>33</v>
      </c>
      <c r="K4377" s="148" t="e">
        <v>#N/A</v>
      </c>
      <c r="L4377" s="148" t="s">
        <v>32</v>
      </c>
      <c r="M4377" s="147" t="s">
        <v>33</v>
      </c>
      <c r="N4377" s="29" t="str">
        <f t="shared" si="940"/>
        <v/>
      </c>
      <c r="O4377" s="29" t="str">
        <f t="shared" si="941"/>
        <v/>
      </c>
      <c r="P4377" s="29" t="str">
        <f t="shared" si="942"/>
        <v/>
      </c>
      <c r="Q4377" s="29" t="str">
        <f t="shared" si="946"/>
        <v/>
      </c>
      <c r="R4377" s="29" t="str">
        <f t="shared" si="947"/>
        <v/>
      </c>
      <c r="S4377" s="29" t="str">
        <f t="shared" si="948"/>
        <v/>
      </c>
      <c r="T4377" s="29" t="str">
        <f t="shared" si="949"/>
        <v/>
      </c>
      <c r="U4377" s="29"/>
      <c r="V4377" s="29"/>
      <c r="W4377" s="38" t="s">
        <v>2178</v>
      </c>
      <c r="X4377" s="37" t="s">
        <v>366</v>
      </c>
      <c r="Y4377" s="146">
        <v>15474</v>
      </c>
      <c r="Z4377" s="33">
        <v>19806</v>
      </c>
      <c r="AA4377" s="34">
        <f t="shared" si="937"/>
        <v>0.28000000000000003</v>
      </c>
      <c r="AB4377" s="33">
        <f t="shared" si="938"/>
        <v>19806</v>
      </c>
      <c r="AC4377" s="34">
        <f t="shared" si="939"/>
        <v>0.27995347033734003</v>
      </c>
      <c r="AD4377" s="145">
        <f t="shared" si="945"/>
        <v>16505</v>
      </c>
      <c r="AE4377" s="105">
        <v>12895</v>
      </c>
      <c r="AF4377" s="34" t="s">
        <v>70</v>
      </c>
      <c r="AG4377" s="34" t="s">
        <v>70</v>
      </c>
      <c r="AH4377" s="34" t="s">
        <v>70</v>
      </c>
      <c r="AI4377" s="29">
        <v>0</v>
      </c>
      <c r="AJ4377" s="29" t="s">
        <v>33</v>
      </c>
      <c r="AK4377" s="29">
        <v>7</v>
      </c>
      <c r="AL4377" s="29">
        <v>0</v>
      </c>
      <c r="AM4377" s="29" t="s">
        <v>28</v>
      </c>
      <c r="AN4377" s="158" t="s">
        <v>28</v>
      </c>
      <c r="AO4377" s="29" t="s">
        <v>27</v>
      </c>
      <c r="AP4377" s="29">
        <v>1</v>
      </c>
      <c r="AQ4377" s="29"/>
      <c r="AR4377" s="29"/>
      <c r="AS4377" s="29"/>
      <c r="AT4377" s="29"/>
      <c r="AU4377" s="144"/>
      <c r="AV4377" s="36" t="s">
        <v>28</v>
      </c>
      <c r="AW4377" s="102" t="s">
        <v>33</v>
      </c>
      <c r="AX4377" s="129" t="s">
        <v>33</v>
      </c>
      <c r="AY4377" s="106" t="e">
        <v>#N/A</v>
      </c>
      <c r="BD4377" t="e">
        <v>#N/A</v>
      </c>
      <c r="BE4377" t="e">
        <v>#N/A</v>
      </c>
      <c r="BF4377">
        <v>0</v>
      </c>
      <c r="BH4377" t="str">
        <f t="shared" si="943"/>
        <v>AV</v>
      </c>
      <c r="BJ4377" t="str">
        <f t="shared" si="944"/>
        <v>OK</v>
      </c>
      <c r="BK4377" s="130">
        <v>19806</v>
      </c>
      <c r="BL4377" s="130" t="s">
        <v>37</v>
      </c>
      <c r="BM4377" s="131">
        <v>0</v>
      </c>
      <c r="BN4377" s="131" t="e">
        <v>#DIV/0!</v>
      </c>
      <c r="BO4377">
        <v>19806</v>
      </c>
      <c r="BP4377">
        <v>0</v>
      </c>
    </row>
    <row r="4378" spans="1:68" ht="25.2" x14ac:dyDescent="0.3">
      <c r="A4378" s="1"/>
      <c r="B4378" s="47">
        <v>4017</v>
      </c>
      <c r="C4378" s="45">
        <v>1004173</v>
      </c>
      <c r="D4378" s="29"/>
      <c r="E4378" s="29"/>
      <c r="F4378" s="39" t="s">
        <v>3556</v>
      </c>
      <c r="G4378" s="29" t="s">
        <v>31</v>
      </c>
      <c r="H4378" s="70" t="s">
        <v>4779</v>
      </c>
      <c r="I4378" s="148" t="s">
        <v>33</v>
      </c>
      <c r="J4378" s="147" t="s">
        <v>33</v>
      </c>
      <c r="K4378" s="148" t="e">
        <v>#N/A</v>
      </c>
      <c r="L4378" s="148" t="s">
        <v>32</v>
      </c>
      <c r="M4378" s="147" t="s">
        <v>33</v>
      </c>
      <c r="N4378" s="29" t="str">
        <f t="shared" si="940"/>
        <v/>
      </c>
      <c r="O4378" s="29" t="str">
        <f t="shared" si="941"/>
        <v/>
      </c>
      <c r="P4378" s="29" t="str">
        <f t="shared" si="942"/>
        <v/>
      </c>
      <c r="Q4378" s="29" t="str">
        <f t="shared" si="946"/>
        <v/>
      </c>
      <c r="R4378" s="29" t="str">
        <f t="shared" si="947"/>
        <v/>
      </c>
      <c r="S4378" s="29" t="str">
        <f t="shared" si="948"/>
        <v/>
      </c>
      <c r="T4378" s="29" t="str">
        <f t="shared" si="949"/>
        <v/>
      </c>
      <c r="U4378" s="29"/>
      <c r="V4378" s="29"/>
      <c r="W4378" s="38" t="s">
        <v>2178</v>
      </c>
      <c r="X4378" s="37" t="s">
        <v>366</v>
      </c>
      <c r="Y4378" s="146">
        <v>14696</v>
      </c>
      <c r="Z4378" s="33">
        <v>18811</v>
      </c>
      <c r="AA4378" s="34">
        <f t="shared" si="937"/>
        <v>0.28000000000000003</v>
      </c>
      <c r="AB4378" s="33">
        <f t="shared" si="938"/>
        <v>18811</v>
      </c>
      <c r="AC4378" s="34">
        <f t="shared" si="939"/>
        <v>0.28000810342928417</v>
      </c>
      <c r="AD4378" s="145">
        <f t="shared" si="945"/>
        <v>15675.833000000001</v>
      </c>
      <c r="AE4378" s="105">
        <v>12246.666999999999</v>
      </c>
      <c r="AF4378" s="34" t="s">
        <v>70</v>
      </c>
      <c r="AG4378" s="34" t="s">
        <v>70</v>
      </c>
      <c r="AH4378" s="34" t="s">
        <v>70</v>
      </c>
      <c r="AI4378" s="29">
        <v>0</v>
      </c>
      <c r="AJ4378" s="29" t="s">
        <v>33</v>
      </c>
      <c r="AK4378" s="29">
        <v>11</v>
      </c>
      <c r="AL4378" s="29">
        <v>0</v>
      </c>
      <c r="AM4378" s="29" t="s">
        <v>28</v>
      </c>
      <c r="AN4378" s="158" t="s">
        <v>28</v>
      </c>
      <c r="AO4378" s="29" t="s">
        <v>27</v>
      </c>
      <c r="AP4378" s="29">
        <v>1</v>
      </c>
      <c r="AQ4378" s="29"/>
      <c r="AR4378" s="29"/>
      <c r="AS4378" s="29"/>
      <c r="AT4378" s="29"/>
      <c r="AU4378" s="144"/>
      <c r="AV4378" s="36" t="s">
        <v>28</v>
      </c>
      <c r="AW4378" s="102" t="s">
        <v>33</v>
      </c>
      <c r="AX4378" s="129" t="s">
        <v>33</v>
      </c>
      <c r="AY4378" s="106">
        <v>4</v>
      </c>
      <c r="BD4378" t="e">
        <v>#N/A</v>
      </c>
      <c r="BE4378" t="e">
        <v>#N/A</v>
      </c>
      <c r="BF4378">
        <v>0</v>
      </c>
      <c r="BH4378" t="str">
        <f t="shared" si="943"/>
        <v>AV</v>
      </c>
      <c r="BJ4378" t="str">
        <f t="shared" si="944"/>
        <v>OK</v>
      </c>
      <c r="BK4378" s="130">
        <v>18811</v>
      </c>
      <c r="BL4378" s="130" t="s">
        <v>37</v>
      </c>
      <c r="BM4378" s="131">
        <v>0</v>
      </c>
      <c r="BN4378" s="131" t="e">
        <v>#DIV/0!</v>
      </c>
      <c r="BO4378">
        <v>18811</v>
      </c>
      <c r="BP4378">
        <v>0</v>
      </c>
    </row>
    <row r="4379" spans="1:68" x14ac:dyDescent="0.3">
      <c r="A4379" s="1"/>
      <c r="B4379" s="47">
        <v>4018</v>
      </c>
      <c r="C4379" s="45">
        <v>1004175</v>
      </c>
      <c r="D4379" s="29"/>
      <c r="E4379" s="29"/>
      <c r="F4379" s="39" t="s">
        <v>3557</v>
      </c>
      <c r="G4379" s="29" t="s">
        <v>31</v>
      </c>
      <c r="H4379" s="70" t="s">
        <v>69</v>
      </c>
      <c r="I4379" s="148" t="s">
        <v>33</v>
      </c>
      <c r="J4379" s="147" t="s">
        <v>33</v>
      </c>
      <c r="K4379" s="148" t="e">
        <v>#N/A</v>
      </c>
      <c r="L4379" s="148" t="s">
        <v>32</v>
      </c>
      <c r="M4379" s="147" t="s">
        <v>33</v>
      </c>
      <c r="N4379" s="29" t="str">
        <f t="shared" si="940"/>
        <v/>
      </c>
      <c r="O4379" s="29" t="str">
        <f t="shared" si="941"/>
        <v/>
      </c>
      <c r="P4379" s="29" t="str">
        <f t="shared" si="942"/>
        <v/>
      </c>
      <c r="Q4379" s="29" t="str">
        <f t="shared" si="946"/>
        <v/>
      </c>
      <c r="R4379" s="29" t="str">
        <f t="shared" si="947"/>
        <v/>
      </c>
      <c r="S4379" s="29" t="str">
        <f t="shared" si="948"/>
        <v/>
      </c>
      <c r="T4379" s="29" t="str">
        <f t="shared" si="949"/>
        <v/>
      </c>
      <c r="U4379" s="29"/>
      <c r="V4379" s="29"/>
      <c r="W4379" s="38" t="s">
        <v>2178</v>
      </c>
      <c r="X4379" s="37" t="s">
        <v>366</v>
      </c>
      <c r="Y4379" s="146">
        <v>12176</v>
      </c>
      <c r="Z4379" s="33">
        <v>13394</v>
      </c>
      <c r="AA4379" s="34">
        <f t="shared" si="937"/>
        <v>0.1</v>
      </c>
      <c r="AB4379" s="33">
        <f t="shared" si="938"/>
        <v>13394</v>
      </c>
      <c r="AC4379" s="34">
        <f t="shared" si="939"/>
        <v>0.10003284822493928</v>
      </c>
      <c r="AD4379" s="145">
        <f t="shared" si="945"/>
        <v>11161.666999999999</v>
      </c>
      <c r="AE4379" s="105">
        <v>10146.666999999999</v>
      </c>
      <c r="AF4379" s="34" t="e">
        <v>#N/A</v>
      </c>
      <c r="AG4379" s="34" t="e">
        <v>#N/A</v>
      </c>
      <c r="AH4379" s="34" t="e">
        <v>#N/A</v>
      </c>
      <c r="AI4379" s="29"/>
      <c r="AJ4379" s="29" t="s">
        <v>33</v>
      </c>
      <c r="AK4379" s="29">
        <v>0</v>
      </c>
      <c r="AL4379" s="29">
        <v>0</v>
      </c>
      <c r="AM4379" s="44" t="s">
        <v>27</v>
      </c>
      <c r="AN4379" s="44" t="s">
        <v>27</v>
      </c>
      <c r="AO4379" s="29" t="s">
        <v>27</v>
      </c>
      <c r="AP4379" s="29">
        <v>1</v>
      </c>
      <c r="AQ4379" s="29"/>
      <c r="AR4379" s="29"/>
      <c r="AS4379" s="29"/>
      <c r="AT4379" s="29"/>
      <c r="AU4379" s="144"/>
      <c r="AV4379" s="36" t="s">
        <v>28</v>
      </c>
      <c r="AW4379" s="102" t="s">
        <v>33</v>
      </c>
      <c r="AX4379" s="129" t="s">
        <v>33</v>
      </c>
      <c r="AY4379" s="106">
        <v>1</v>
      </c>
      <c r="BD4379" t="e">
        <v>#N/A</v>
      </c>
      <c r="BE4379" t="e">
        <v>#N/A</v>
      </c>
      <c r="BF4379" t="e">
        <v>#N/A</v>
      </c>
      <c r="BH4379" t="str">
        <f t="shared" si="943"/>
        <v/>
      </c>
      <c r="BJ4379" t="str">
        <f t="shared" si="944"/>
        <v>OK</v>
      </c>
      <c r="BK4379" s="130" t="s">
        <v>5302</v>
      </c>
      <c r="BL4379" s="130" t="e">
        <v>#VALUE!</v>
      </c>
      <c r="BM4379" s="131" t="s">
        <v>33</v>
      </c>
      <c r="BN4379" s="131" t="e">
        <v>#VALUE!</v>
      </c>
      <c r="BO4379" t="e">
        <v>#N/A</v>
      </c>
      <c r="BP4379">
        <v>0</v>
      </c>
    </row>
    <row r="4380" spans="1:68" ht="25.2" x14ac:dyDescent="0.3">
      <c r="A4380" s="1"/>
      <c r="B4380" s="47">
        <v>4019</v>
      </c>
      <c r="C4380" s="45">
        <v>1004184</v>
      </c>
      <c r="D4380" s="29"/>
      <c r="E4380" s="29"/>
      <c r="F4380" s="39" t="s">
        <v>3558</v>
      </c>
      <c r="G4380" s="29" t="s">
        <v>31</v>
      </c>
      <c r="H4380" s="70" t="s">
        <v>4779</v>
      </c>
      <c r="I4380" s="148" t="s">
        <v>33</v>
      </c>
      <c r="J4380" s="147" t="s">
        <v>33</v>
      </c>
      <c r="K4380" s="148" t="e">
        <v>#N/A</v>
      </c>
      <c r="L4380" s="148" t="s">
        <v>32</v>
      </c>
      <c r="M4380" s="147" t="s">
        <v>33</v>
      </c>
      <c r="N4380" s="29" t="str">
        <f t="shared" si="940"/>
        <v/>
      </c>
      <c r="O4380" s="29" t="str">
        <f t="shared" si="941"/>
        <v/>
      </c>
      <c r="P4380" s="29" t="str">
        <f t="shared" si="942"/>
        <v/>
      </c>
      <c r="Q4380" s="29" t="str">
        <f t="shared" si="946"/>
        <v/>
      </c>
      <c r="R4380" s="29" t="str">
        <f t="shared" si="947"/>
        <v/>
      </c>
      <c r="S4380" s="29" t="str">
        <f t="shared" si="948"/>
        <v/>
      </c>
      <c r="T4380" s="29" t="str">
        <f t="shared" si="949"/>
        <v/>
      </c>
      <c r="U4380" s="29"/>
      <c r="V4380" s="29"/>
      <c r="W4380" s="38" t="s">
        <v>2178</v>
      </c>
      <c r="X4380" s="37" t="s">
        <v>158</v>
      </c>
      <c r="Y4380" s="146">
        <v>47744</v>
      </c>
      <c r="Z4380" s="33">
        <v>61112</v>
      </c>
      <c r="AA4380" s="34">
        <f t="shared" si="937"/>
        <v>0.28000000000000003</v>
      </c>
      <c r="AB4380" s="33">
        <f t="shared" si="938"/>
        <v>61112</v>
      </c>
      <c r="AC4380" s="34">
        <f t="shared" si="939"/>
        <v>0.27999329524134303</v>
      </c>
      <c r="AD4380" s="145">
        <f t="shared" si="945"/>
        <v>50926.667000000001</v>
      </c>
      <c r="AE4380" s="105">
        <v>39786.667000000001</v>
      </c>
      <c r="AF4380" s="34" t="s">
        <v>70</v>
      </c>
      <c r="AG4380" s="34" t="s">
        <v>70</v>
      </c>
      <c r="AH4380" s="34" t="s">
        <v>70</v>
      </c>
      <c r="AI4380" s="29">
        <v>0</v>
      </c>
      <c r="AJ4380" s="29" t="s">
        <v>33</v>
      </c>
      <c r="AK4380" s="29">
        <v>2</v>
      </c>
      <c r="AL4380" s="29">
        <v>0</v>
      </c>
      <c r="AM4380" s="29" t="s">
        <v>28</v>
      </c>
      <c r="AN4380" s="158" t="s">
        <v>28</v>
      </c>
      <c r="AO4380" s="29" t="s">
        <v>27</v>
      </c>
      <c r="AP4380" s="29">
        <v>1</v>
      </c>
      <c r="AQ4380" s="29"/>
      <c r="AR4380" s="29"/>
      <c r="AS4380" s="29"/>
      <c r="AT4380" s="29"/>
      <c r="AU4380" s="144"/>
      <c r="AV4380" s="36" t="s">
        <v>28</v>
      </c>
      <c r="AW4380" s="102" t="s">
        <v>33</v>
      </c>
      <c r="AX4380" s="129" t="s">
        <v>33</v>
      </c>
      <c r="AY4380" s="106" t="e">
        <v>#N/A</v>
      </c>
      <c r="BD4380" t="e">
        <v>#N/A</v>
      </c>
      <c r="BE4380" t="e">
        <v>#N/A</v>
      </c>
      <c r="BF4380">
        <v>0</v>
      </c>
      <c r="BH4380" t="str">
        <f t="shared" si="943"/>
        <v>AV</v>
      </c>
      <c r="BJ4380" t="str">
        <f t="shared" si="944"/>
        <v>OK</v>
      </c>
      <c r="BK4380" s="130">
        <v>61112</v>
      </c>
      <c r="BL4380" s="130" t="s">
        <v>37</v>
      </c>
      <c r="BM4380" s="131">
        <v>0</v>
      </c>
      <c r="BN4380" s="131" t="e">
        <v>#DIV/0!</v>
      </c>
      <c r="BO4380">
        <v>61112</v>
      </c>
      <c r="BP4380">
        <v>0</v>
      </c>
    </row>
    <row r="4381" spans="1:68" ht="25.2" x14ac:dyDescent="0.3">
      <c r="A4381" s="1"/>
      <c r="B4381" s="47">
        <v>4020</v>
      </c>
      <c r="C4381" s="45">
        <v>1004185</v>
      </c>
      <c r="D4381" s="29"/>
      <c r="E4381" s="29"/>
      <c r="F4381" s="39" t="s">
        <v>3559</v>
      </c>
      <c r="G4381" s="29" t="s">
        <v>31</v>
      </c>
      <c r="H4381" s="70" t="s">
        <v>4779</v>
      </c>
      <c r="I4381" s="148" t="s">
        <v>33</v>
      </c>
      <c r="J4381" s="147" t="s">
        <v>33</v>
      </c>
      <c r="K4381" s="148" t="e">
        <v>#N/A</v>
      </c>
      <c r="L4381" s="148" t="s">
        <v>32</v>
      </c>
      <c r="M4381" s="147" t="s">
        <v>33</v>
      </c>
      <c r="N4381" s="29" t="str">
        <f t="shared" si="940"/>
        <v/>
      </c>
      <c r="O4381" s="29" t="str">
        <f t="shared" si="941"/>
        <v/>
      </c>
      <c r="P4381" s="29" t="str">
        <f t="shared" si="942"/>
        <v/>
      </c>
      <c r="Q4381" s="29" t="str">
        <f t="shared" si="946"/>
        <v/>
      </c>
      <c r="R4381" s="29" t="str">
        <f t="shared" si="947"/>
        <v/>
      </c>
      <c r="S4381" s="29" t="str">
        <f t="shared" si="948"/>
        <v/>
      </c>
      <c r="T4381" s="29" t="str">
        <f t="shared" si="949"/>
        <v/>
      </c>
      <c r="U4381" s="29"/>
      <c r="V4381" s="29"/>
      <c r="W4381" s="38" t="s">
        <v>2178</v>
      </c>
      <c r="X4381" s="37" t="s">
        <v>158</v>
      </c>
      <c r="Y4381" s="146">
        <v>66577</v>
      </c>
      <c r="Z4381" s="33">
        <v>85219</v>
      </c>
      <c r="AA4381" s="34">
        <f t="shared" si="937"/>
        <v>0.28000000000000003</v>
      </c>
      <c r="AB4381" s="33">
        <f t="shared" si="938"/>
        <v>85219</v>
      </c>
      <c r="AC4381" s="34">
        <f t="shared" si="939"/>
        <v>0.28000661057125803</v>
      </c>
      <c r="AD4381" s="145">
        <f t="shared" si="945"/>
        <v>71015.832999999999</v>
      </c>
      <c r="AE4381" s="105">
        <v>55480.832999999999</v>
      </c>
      <c r="AF4381" s="34" t="s">
        <v>70</v>
      </c>
      <c r="AG4381" s="34" t="s">
        <v>70</v>
      </c>
      <c r="AH4381" s="34" t="s">
        <v>70</v>
      </c>
      <c r="AI4381" s="29">
        <v>0</v>
      </c>
      <c r="AJ4381" s="29" t="s">
        <v>33</v>
      </c>
      <c r="AK4381" s="29">
        <v>1</v>
      </c>
      <c r="AL4381" s="29">
        <v>0</v>
      </c>
      <c r="AM4381" s="29" t="s">
        <v>28</v>
      </c>
      <c r="AN4381" s="158" t="s">
        <v>28</v>
      </c>
      <c r="AO4381" s="29" t="s">
        <v>27</v>
      </c>
      <c r="AP4381" s="29">
        <v>1</v>
      </c>
      <c r="AQ4381" s="29"/>
      <c r="AR4381" s="29"/>
      <c r="AS4381" s="29"/>
      <c r="AT4381" s="29"/>
      <c r="AU4381" s="144"/>
      <c r="AV4381" s="36" t="s">
        <v>28</v>
      </c>
      <c r="AW4381" s="102" t="s">
        <v>33</v>
      </c>
      <c r="AX4381" s="129" t="s">
        <v>33</v>
      </c>
      <c r="AY4381" s="106" t="e">
        <v>#N/A</v>
      </c>
      <c r="BD4381" t="e">
        <v>#N/A</v>
      </c>
      <c r="BE4381" t="e">
        <v>#N/A</v>
      </c>
      <c r="BF4381">
        <v>0</v>
      </c>
      <c r="BH4381" t="str">
        <f t="shared" si="943"/>
        <v>AV</v>
      </c>
      <c r="BJ4381" t="str">
        <f t="shared" si="944"/>
        <v>OK</v>
      </c>
      <c r="BK4381" s="130">
        <v>85219</v>
      </c>
      <c r="BL4381" s="130" t="s">
        <v>37</v>
      </c>
      <c r="BM4381" s="131">
        <v>0</v>
      </c>
      <c r="BN4381" s="131" t="e">
        <v>#DIV/0!</v>
      </c>
      <c r="BO4381">
        <v>85219</v>
      </c>
      <c r="BP4381">
        <v>0</v>
      </c>
    </row>
    <row r="4382" spans="1:68" ht="25.2" x14ac:dyDescent="0.3">
      <c r="A4382" s="1"/>
      <c r="B4382" s="47">
        <v>4021</v>
      </c>
      <c r="C4382" s="45">
        <v>1004186</v>
      </c>
      <c r="D4382" s="29"/>
      <c r="E4382" s="29"/>
      <c r="F4382" s="39" t="s">
        <v>3560</v>
      </c>
      <c r="G4382" s="29" t="s">
        <v>31</v>
      </c>
      <c r="H4382" s="70" t="s">
        <v>4779</v>
      </c>
      <c r="I4382" s="148" t="s">
        <v>33</v>
      </c>
      <c r="J4382" s="147" t="s">
        <v>33</v>
      </c>
      <c r="K4382" s="148" t="e">
        <v>#N/A</v>
      </c>
      <c r="L4382" s="148" t="s">
        <v>32</v>
      </c>
      <c r="M4382" s="147" t="s">
        <v>33</v>
      </c>
      <c r="N4382" s="29" t="str">
        <f t="shared" si="940"/>
        <v/>
      </c>
      <c r="O4382" s="29" t="str">
        <f t="shared" si="941"/>
        <v/>
      </c>
      <c r="P4382" s="29" t="str">
        <f t="shared" si="942"/>
        <v/>
      </c>
      <c r="Q4382" s="29" t="str">
        <f t="shared" si="946"/>
        <v/>
      </c>
      <c r="R4382" s="29" t="str">
        <f t="shared" si="947"/>
        <v/>
      </c>
      <c r="S4382" s="29" t="str">
        <f t="shared" si="948"/>
        <v/>
      </c>
      <c r="T4382" s="29" t="str">
        <f t="shared" si="949"/>
        <v/>
      </c>
      <c r="U4382" s="29"/>
      <c r="V4382" s="29"/>
      <c r="W4382" s="38" t="s">
        <v>2178</v>
      </c>
      <c r="X4382" s="37" t="s">
        <v>158</v>
      </c>
      <c r="Y4382" s="146">
        <v>35327</v>
      </c>
      <c r="Z4382" s="33">
        <v>45219</v>
      </c>
      <c r="AA4382" s="34">
        <f t="shared" si="937"/>
        <v>0.28000000000000003</v>
      </c>
      <c r="AB4382" s="33">
        <f t="shared" si="938"/>
        <v>45219</v>
      </c>
      <c r="AC4382" s="34">
        <f t="shared" si="939"/>
        <v>0.28001244056939512</v>
      </c>
      <c r="AD4382" s="145">
        <f t="shared" si="945"/>
        <v>37682.5</v>
      </c>
      <c r="AE4382" s="105">
        <v>29439.167000000001</v>
      </c>
      <c r="AF4382" s="34" t="s">
        <v>70</v>
      </c>
      <c r="AG4382" s="34" t="s">
        <v>70</v>
      </c>
      <c r="AH4382" s="34" t="s">
        <v>70</v>
      </c>
      <c r="AI4382" s="29">
        <v>0</v>
      </c>
      <c r="AJ4382" s="29" t="s">
        <v>33</v>
      </c>
      <c r="AK4382" s="29">
        <v>5</v>
      </c>
      <c r="AL4382" s="29">
        <v>0</v>
      </c>
      <c r="AM4382" s="29" t="s">
        <v>28</v>
      </c>
      <c r="AN4382" s="158" t="s">
        <v>28</v>
      </c>
      <c r="AO4382" s="29" t="s">
        <v>27</v>
      </c>
      <c r="AP4382" s="29">
        <v>1</v>
      </c>
      <c r="AQ4382" s="29"/>
      <c r="AR4382" s="29"/>
      <c r="AS4382" s="29"/>
      <c r="AT4382" s="29"/>
      <c r="AU4382" s="144"/>
      <c r="AV4382" s="36" t="s">
        <v>28</v>
      </c>
      <c r="AW4382" s="102" t="s">
        <v>33</v>
      </c>
      <c r="AX4382" s="129" t="s">
        <v>33</v>
      </c>
      <c r="AY4382" s="106" t="e">
        <v>#N/A</v>
      </c>
      <c r="BD4382" t="e">
        <v>#N/A</v>
      </c>
      <c r="BE4382" t="e">
        <v>#N/A</v>
      </c>
      <c r="BF4382">
        <v>0</v>
      </c>
      <c r="BH4382" t="str">
        <f t="shared" si="943"/>
        <v>AV</v>
      </c>
      <c r="BJ4382" t="str">
        <f t="shared" si="944"/>
        <v>OK</v>
      </c>
      <c r="BK4382" s="130">
        <v>45219</v>
      </c>
      <c r="BL4382" s="130" t="s">
        <v>37</v>
      </c>
      <c r="BM4382" s="131">
        <v>0</v>
      </c>
      <c r="BN4382" s="131" t="e">
        <v>#DIV/0!</v>
      </c>
      <c r="BO4382">
        <v>45219</v>
      </c>
      <c r="BP4382">
        <v>0</v>
      </c>
    </row>
    <row r="4383" spans="1:68" x14ac:dyDescent="0.3">
      <c r="A4383" s="1"/>
      <c r="B4383" s="47">
        <v>4022</v>
      </c>
      <c r="C4383" s="45">
        <v>1004187</v>
      </c>
      <c r="D4383" s="29"/>
      <c r="E4383" s="29"/>
      <c r="F4383" s="39" t="s">
        <v>3561</v>
      </c>
      <c r="G4383" s="29" t="s">
        <v>31</v>
      </c>
      <c r="H4383" s="70" t="s">
        <v>69</v>
      </c>
      <c r="I4383" s="148" t="s">
        <v>33</v>
      </c>
      <c r="J4383" s="147" t="s">
        <v>33</v>
      </c>
      <c r="K4383" s="148" t="e">
        <v>#N/A</v>
      </c>
      <c r="L4383" s="148" t="s">
        <v>32</v>
      </c>
      <c r="M4383" s="147" t="s">
        <v>33</v>
      </c>
      <c r="N4383" s="29" t="str">
        <f t="shared" si="940"/>
        <v/>
      </c>
      <c r="O4383" s="29" t="str">
        <f t="shared" si="941"/>
        <v/>
      </c>
      <c r="P4383" s="29" t="str">
        <f t="shared" si="942"/>
        <v/>
      </c>
      <c r="Q4383" s="29" t="str">
        <f t="shared" si="946"/>
        <v/>
      </c>
      <c r="R4383" s="29" t="str">
        <f t="shared" si="947"/>
        <v/>
      </c>
      <c r="S4383" s="29" t="str">
        <f t="shared" si="948"/>
        <v/>
      </c>
      <c r="T4383" s="29" t="str">
        <f t="shared" si="949"/>
        <v/>
      </c>
      <c r="U4383" s="29"/>
      <c r="V4383" s="29"/>
      <c r="W4383" s="38" t="s">
        <v>2178</v>
      </c>
      <c r="X4383" s="37" t="s">
        <v>158</v>
      </c>
      <c r="Y4383" s="146">
        <v>20573</v>
      </c>
      <c r="Z4383" s="33">
        <v>22630</v>
      </c>
      <c r="AA4383" s="34">
        <f t="shared" si="937"/>
        <v>0.1</v>
      </c>
      <c r="AB4383" s="33">
        <f t="shared" si="938"/>
        <v>22630</v>
      </c>
      <c r="AC4383" s="34">
        <f t="shared" si="939"/>
        <v>9.9985376950655999E-2</v>
      </c>
      <c r="AD4383" s="145">
        <f t="shared" si="945"/>
        <v>18858.332999999999</v>
      </c>
      <c r="AE4383" s="105">
        <v>17144.167000000001</v>
      </c>
      <c r="AF4383" s="34" t="e">
        <v>#N/A</v>
      </c>
      <c r="AG4383" s="34" t="e">
        <v>#N/A</v>
      </c>
      <c r="AH4383" s="34" t="e">
        <v>#N/A</v>
      </c>
      <c r="AI4383" s="29">
        <v>0</v>
      </c>
      <c r="AJ4383" s="29" t="s">
        <v>33</v>
      </c>
      <c r="AK4383" s="29">
        <v>0</v>
      </c>
      <c r="AL4383" s="29">
        <v>0</v>
      </c>
      <c r="AM4383" s="44" t="s">
        <v>27</v>
      </c>
      <c r="AN4383" s="44" t="s">
        <v>27</v>
      </c>
      <c r="AO4383" s="29" t="s">
        <v>27</v>
      </c>
      <c r="AP4383" s="29">
        <v>1</v>
      </c>
      <c r="AQ4383" s="29"/>
      <c r="AR4383" s="29"/>
      <c r="AS4383" s="29"/>
      <c r="AT4383" s="29"/>
      <c r="AU4383" s="144"/>
      <c r="AV4383" s="36" t="s">
        <v>28</v>
      </c>
      <c r="AW4383" s="102" t="s">
        <v>33</v>
      </c>
      <c r="AX4383" s="129" t="s">
        <v>33</v>
      </c>
      <c r="AY4383" s="106">
        <v>1</v>
      </c>
      <c r="BD4383" t="e">
        <v>#N/A</v>
      </c>
      <c r="BE4383" t="e">
        <v>#N/A</v>
      </c>
      <c r="BF4383" t="e">
        <v>#N/A</v>
      </c>
      <c r="BH4383" t="str">
        <f t="shared" si="943"/>
        <v/>
      </c>
      <c r="BJ4383" t="str">
        <f t="shared" si="944"/>
        <v>OK</v>
      </c>
      <c r="BK4383" s="130" t="s">
        <v>5302</v>
      </c>
      <c r="BL4383" s="130" t="e">
        <v>#VALUE!</v>
      </c>
      <c r="BM4383" s="131">
        <v>0</v>
      </c>
      <c r="BN4383" s="131" t="e">
        <v>#DIV/0!</v>
      </c>
      <c r="BO4383" t="e">
        <v>#N/A</v>
      </c>
      <c r="BP4383">
        <v>0</v>
      </c>
    </row>
    <row r="4384" spans="1:68" ht="25.2" x14ac:dyDescent="0.3">
      <c r="A4384" s="1"/>
      <c r="B4384" s="47">
        <v>4023</v>
      </c>
      <c r="C4384" s="45">
        <v>1004188</v>
      </c>
      <c r="D4384" s="29"/>
      <c r="E4384" s="29"/>
      <c r="F4384" s="39" t="s">
        <v>3562</v>
      </c>
      <c r="G4384" s="29" t="s">
        <v>31</v>
      </c>
      <c r="H4384" s="70" t="s">
        <v>4779</v>
      </c>
      <c r="I4384" s="148" t="s">
        <v>33</v>
      </c>
      <c r="J4384" s="147" t="s">
        <v>33</v>
      </c>
      <c r="K4384" s="148" t="e">
        <v>#N/A</v>
      </c>
      <c r="L4384" s="148" t="s">
        <v>32</v>
      </c>
      <c r="M4384" s="147" t="s">
        <v>33</v>
      </c>
      <c r="N4384" s="29" t="str">
        <f t="shared" si="940"/>
        <v/>
      </c>
      <c r="O4384" s="29" t="str">
        <f t="shared" si="941"/>
        <v/>
      </c>
      <c r="P4384" s="29" t="str">
        <f t="shared" si="942"/>
        <v/>
      </c>
      <c r="Q4384" s="29" t="str">
        <f t="shared" si="946"/>
        <v/>
      </c>
      <c r="R4384" s="29" t="str">
        <f t="shared" si="947"/>
        <v/>
      </c>
      <c r="S4384" s="29" t="str">
        <f t="shared" si="948"/>
        <v/>
      </c>
      <c r="T4384" s="29" t="str">
        <f t="shared" si="949"/>
        <v/>
      </c>
      <c r="U4384" s="29"/>
      <c r="V4384" s="29"/>
      <c r="W4384" s="38" t="s">
        <v>2178</v>
      </c>
      <c r="X4384" s="37" t="s">
        <v>158</v>
      </c>
      <c r="Y4384" s="146">
        <v>23753</v>
      </c>
      <c r="Z4384" s="33">
        <v>30403</v>
      </c>
      <c r="AA4384" s="34">
        <f t="shared" si="937"/>
        <v>0.28000000000000003</v>
      </c>
      <c r="AB4384" s="33">
        <f t="shared" si="938"/>
        <v>30403</v>
      </c>
      <c r="AC4384" s="34">
        <f t="shared" si="939"/>
        <v>0.27996459765141907</v>
      </c>
      <c r="AD4384" s="145">
        <f t="shared" si="945"/>
        <v>25335.832999999999</v>
      </c>
      <c r="AE4384" s="105">
        <v>19794.167000000001</v>
      </c>
      <c r="AF4384" s="34" t="s">
        <v>70</v>
      </c>
      <c r="AG4384" s="34" t="s">
        <v>70</v>
      </c>
      <c r="AH4384" s="34" t="s">
        <v>70</v>
      </c>
      <c r="AI4384" s="29">
        <v>0</v>
      </c>
      <c r="AJ4384" s="29" t="s">
        <v>33</v>
      </c>
      <c r="AK4384" s="29">
        <v>2</v>
      </c>
      <c r="AL4384" s="29">
        <v>0</v>
      </c>
      <c r="AM4384" s="29" t="s">
        <v>28</v>
      </c>
      <c r="AN4384" s="158" t="s">
        <v>28</v>
      </c>
      <c r="AO4384" s="29" t="s">
        <v>27</v>
      </c>
      <c r="AP4384" s="29">
        <v>1</v>
      </c>
      <c r="AQ4384" s="29"/>
      <c r="AR4384" s="29"/>
      <c r="AS4384" s="29"/>
      <c r="AT4384" s="29"/>
      <c r="AU4384" s="144"/>
      <c r="AV4384" s="36" t="s">
        <v>28</v>
      </c>
      <c r="AW4384" s="102" t="s">
        <v>33</v>
      </c>
      <c r="AX4384" s="129" t="s">
        <v>33</v>
      </c>
      <c r="AY4384" s="106" t="e">
        <v>#N/A</v>
      </c>
      <c r="BD4384" t="e">
        <v>#N/A</v>
      </c>
      <c r="BE4384" t="e">
        <v>#N/A</v>
      </c>
      <c r="BF4384">
        <v>0</v>
      </c>
      <c r="BH4384" t="str">
        <f t="shared" si="943"/>
        <v>AV</v>
      </c>
      <c r="BJ4384" t="str">
        <f t="shared" si="944"/>
        <v>OK</v>
      </c>
      <c r="BK4384" s="130">
        <v>30403</v>
      </c>
      <c r="BL4384" s="130" t="s">
        <v>37</v>
      </c>
      <c r="BM4384" s="131">
        <v>0</v>
      </c>
      <c r="BN4384" s="131" t="e">
        <v>#DIV/0!</v>
      </c>
      <c r="BO4384">
        <v>30403</v>
      </c>
      <c r="BP4384">
        <v>0</v>
      </c>
    </row>
    <row r="4385" spans="1:68" x14ac:dyDescent="0.3">
      <c r="A4385" s="1"/>
      <c r="B4385" s="47">
        <v>4024</v>
      </c>
      <c r="C4385" s="126" t="s">
        <v>3563</v>
      </c>
      <c r="D4385" s="100"/>
      <c r="E4385" s="100"/>
      <c r="F4385" s="39"/>
      <c r="G4385" s="100"/>
      <c r="H4385" s="100"/>
      <c r="I4385" s="148" t="s">
        <v>33</v>
      </c>
      <c r="J4385" s="147" t="s">
        <v>33</v>
      </c>
      <c r="K4385" s="148" t="e">
        <v>#N/A</v>
      </c>
      <c r="L4385" s="148" t="s">
        <v>32</v>
      </c>
      <c r="M4385" s="147" t="s">
        <v>33</v>
      </c>
      <c r="N4385" s="29" t="str">
        <f t="shared" si="940"/>
        <v/>
      </c>
      <c r="O4385" s="29" t="str">
        <f t="shared" si="941"/>
        <v/>
      </c>
      <c r="P4385" s="29" t="str">
        <f t="shared" si="942"/>
        <v/>
      </c>
      <c r="Q4385" s="29" t="str">
        <f t="shared" si="946"/>
        <v/>
      </c>
      <c r="R4385" s="29" t="str">
        <f t="shared" si="947"/>
        <v/>
      </c>
      <c r="S4385" s="29" t="str">
        <f t="shared" si="948"/>
        <v/>
      </c>
      <c r="T4385" s="29" t="str">
        <f t="shared" si="949"/>
        <v/>
      </c>
      <c r="U4385" s="29"/>
      <c r="V4385" s="29"/>
      <c r="W4385" s="38"/>
      <c r="X4385" s="37"/>
      <c r="Y4385" s="146">
        <v>0</v>
      </c>
      <c r="Z4385" s="33">
        <v>0</v>
      </c>
      <c r="AA4385" s="34" t="e">
        <f t="shared" si="937"/>
        <v>#DIV/0!</v>
      </c>
      <c r="AB4385" s="33">
        <f t="shared" si="938"/>
        <v>0</v>
      </c>
      <c r="AC4385" s="34" t="e">
        <f t="shared" si="939"/>
        <v>#DIV/0!</v>
      </c>
      <c r="AD4385" s="145"/>
      <c r="AE4385" s="105">
        <v>0</v>
      </c>
      <c r="AF4385" s="34" t="e">
        <v>#N/A</v>
      </c>
      <c r="AG4385" s="34" t="e">
        <v>#N/A</v>
      </c>
      <c r="AH4385" s="34" t="e">
        <v>#N/A</v>
      </c>
      <c r="AI4385" s="29"/>
      <c r="AJ4385" s="29"/>
      <c r="AK4385" s="29">
        <v>0</v>
      </c>
      <c r="AL4385" s="29">
        <v>0</v>
      </c>
      <c r="AM4385" s="29" t="s">
        <v>27</v>
      </c>
      <c r="AN4385" s="44" t="s">
        <v>27</v>
      </c>
      <c r="AO4385" s="29" t="s">
        <v>28</v>
      </c>
      <c r="AP4385" s="29"/>
      <c r="AQ4385" s="29"/>
      <c r="AR4385" s="29"/>
      <c r="AS4385" s="29"/>
      <c r="AT4385" s="29"/>
      <c r="AU4385" s="144"/>
      <c r="AV4385" s="36" t="s">
        <v>33</v>
      </c>
      <c r="AW4385" s="102" t="s">
        <v>33</v>
      </c>
      <c r="AX4385" s="129" t="s">
        <v>5288</v>
      </c>
      <c r="AY4385" s="106" t="e">
        <v>#N/A</v>
      </c>
      <c r="BD4385" t="e">
        <v>#N/A</v>
      </c>
      <c r="BE4385" t="e">
        <v>#N/A</v>
      </c>
      <c r="BF4385" t="e">
        <v>#N/A</v>
      </c>
      <c r="BH4385" t="str">
        <f t="shared" si="943"/>
        <v/>
      </c>
      <c r="BJ4385" t="str">
        <f t="shared" si="944"/>
        <v>OK</v>
      </c>
      <c r="BK4385" s="130" t="s">
        <v>5302</v>
      </c>
      <c r="BL4385" s="130" t="e">
        <v>#VALUE!</v>
      </c>
      <c r="BM4385" s="131">
        <v>0</v>
      </c>
      <c r="BN4385" s="131" t="s">
        <v>37</v>
      </c>
      <c r="BO4385">
        <v>0</v>
      </c>
      <c r="BP4385">
        <v>0</v>
      </c>
    </row>
    <row r="4386" spans="1:68" ht="25.2" x14ac:dyDescent="0.3">
      <c r="A4386" s="1"/>
      <c r="B4386" s="47">
        <v>4025</v>
      </c>
      <c r="C4386" s="45">
        <v>1089905</v>
      </c>
      <c r="D4386" s="29"/>
      <c r="E4386" s="29"/>
      <c r="F4386" s="31" t="s">
        <v>3564</v>
      </c>
      <c r="G4386" s="29" t="s">
        <v>35</v>
      </c>
      <c r="H4386" s="157">
        <v>1</v>
      </c>
      <c r="I4386" s="148" t="s">
        <v>33</v>
      </c>
      <c r="J4386" s="147" t="s">
        <v>33</v>
      </c>
      <c r="K4386" s="148" t="e">
        <v>#N/A</v>
      </c>
      <c r="L4386" s="148" t="s">
        <v>32</v>
      </c>
      <c r="M4386" s="147" t="s">
        <v>33</v>
      </c>
      <c r="N4386" s="29" t="str">
        <f t="shared" si="940"/>
        <v/>
      </c>
      <c r="O4386" s="29" t="str">
        <f t="shared" si="941"/>
        <v/>
      </c>
      <c r="P4386" s="29" t="str">
        <f t="shared" si="942"/>
        <v/>
      </c>
      <c r="Q4386" s="29" t="str">
        <f t="shared" si="946"/>
        <v/>
      </c>
      <c r="R4386" s="29" t="str">
        <f t="shared" si="947"/>
        <v/>
      </c>
      <c r="S4386" s="29" t="str">
        <f t="shared" si="948"/>
        <v/>
      </c>
      <c r="T4386" s="29" t="str">
        <f t="shared" si="949"/>
        <v/>
      </c>
      <c r="U4386" s="29"/>
      <c r="V4386" s="29"/>
      <c r="W4386" s="38" t="s">
        <v>3565</v>
      </c>
      <c r="X4386" s="37" t="s">
        <v>158</v>
      </c>
      <c r="Y4386" s="146">
        <v>3589.92</v>
      </c>
      <c r="Z4386" s="33">
        <v>4595</v>
      </c>
      <c r="AA4386" s="34">
        <f t="shared" si="937"/>
        <v>0.28000000000000003</v>
      </c>
      <c r="AB4386" s="33">
        <f t="shared" si="938"/>
        <v>4595</v>
      </c>
      <c r="AC4386" s="34">
        <f t="shared" si="939"/>
        <v>0.27997292418772562</v>
      </c>
      <c r="AD4386" s="145">
        <f t="shared" ref="AD4386:AD4417" si="950">ROUND(Z4386/1.2,3)</f>
        <v>3829.1669999999999</v>
      </c>
      <c r="AE4386" s="105">
        <v>2991.6</v>
      </c>
      <c r="AF4386" s="34" t="s">
        <v>36</v>
      </c>
      <c r="AG4386" s="34" t="s">
        <v>36</v>
      </c>
      <c r="AH4386" s="34">
        <v>0</v>
      </c>
      <c r="AI4386" s="29">
        <v>0.5</v>
      </c>
      <c r="AJ4386" s="29">
        <v>1E-3</v>
      </c>
      <c r="AK4386" s="29">
        <v>87</v>
      </c>
      <c r="AL4386" s="29">
        <v>0</v>
      </c>
      <c r="AM4386" s="29" t="s">
        <v>28</v>
      </c>
      <c r="AN4386" s="44" t="s">
        <v>27</v>
      </c>
      <c r="AO4386" s="29" t="s">
        <v>28</v>
      </c>
      <c r="AP4386" s="29">
        <v>1</v>
      </c>
      <c r="AQ4386" s="29" t="s">
        <v>33</v>
      </c>
      <c r="AR4386" s="29" t="s">
        <v>33</v>
      </c>
      <c r="AS4386" s="29" t="s">
        <v>33</v>
      </c>
      <c r="AT4386" s="29"/>
      <c r="AU4386" s="144"/>
      <c r="AV4386" s="36" t="s">
        <v>33</v>
      </c>
      <c r="AW4386" s="102" t="s">
        <v>33</v>
      </c>
      <c r="AX4386" s="129" t="s">
        <v>33</v>
      </c>
      <c r="AY4386" s="106" t="e">
        <v>#N/A</v>
      </c>
      <c r="BD4386" t="s">
        <v>4719</v>
      </c>
      <c r="BE4386" t="e">
        <v>#N/A</v>
      </c>
      <c r="BF4386">
        <v>0</v>
      </c>
      <c r="BH4386" t="str">
        <f t="shared" si="943"/>
        <v>AV</v>
      </c>
      <c r="BJ4386" t="str">
        <f t="shared" si="944"/>
        <v>OK</v>
      </c>
      <c r="BK4386" s="130" t="s">
        <v>5302</v>
      </c>
      <c r="BL4386" s="130" t="e">
        <v>#VALUE!</v>
      </c>
      <c r="BM4386" s="131">
        <v>0</v>
      </c>
      <c r="BN4386" s="131" t="e">
        <v>#DIV/0!</v>
      </c>
      <c r="BO4386">
        <v>4595</v>
      </c>
      <c r="BP4386">
        <v>1</v>
      </c>
    </row>
    <row r="4387" spans="1:68" ht="25.2" x14ac:dyDescent="0.3">
      <c r="A4387" s="1"/>
      <c r="B4387" s="47">
        <v>4026</v>
      </c>
      <c r="C4387" s="45">
        <v>1008796</v>
      </c>
      <c r="D4387" s="29"/>
      <c r="E4387" s="29"/>
      <c r="F4387" s="31" t="s">
        <v>3566</v>
      </c>
      <c r="G4387" s="29" t="s">
        <v>35</v>
      </c>
      <c r="H4387" s="157">
        <v>1</v>
      </c>
      <c r="I4387" s="148" t="s">
        <v>33</v>
      </c>
      <c r="J4387" s="147" t="s">
        <v>33</v>
      </c>
      <c r="K4387" s="148" t="e">
        <v>#N/A</v>
      </c>
      <c r="L4387" s="148" t="s">
        <v>32</v>
      </c>
      <c r="M4387" s="147" t="s">
        <v>33</v>
      </c>
      <c r="N4387" s="29" t="str">
        <f t="shared" si="940"/>
        <v/>
      </c>
      <c r="O4387" s="29" t="str">
        <f t="shared" si="941"/>
        <v/>
      </c>
      <c r="P4387" s="29" t="str">
        <f t="shared" si="942"/>
        <v/>
      </c>
      <c r="Q4387" s="29" t="str">
        <f t="shared" si="946"/>
        <v/>
      </c>
      <c r="R4387" s="29" t="str">
        <f t="shared" si="947"/>
        <v/>
      </c>
      <c r="S4387" s="29" t="str">
        <f t="shared" si="948"/>
        <v/>
      </c>
      <c r="T4387" s="29" t="str">
        <f t="shared" si="949"/>
        <v/>
      </c>
      <c r="U4387" s="29"/>
      <c r="V4387" s="29"/>
      <c r="W4387" s="38" t="s">
        <v>3565</v>
      </c>
      <c r="X4387" s="37" t="s">
        <v>158</v>
      </c>
      <c r="Y4387" s="146">
        <v>3589.92</v>
      </c>
      <c r="Z4387" s="33">
        <v>4595</v>
      </c>
      <c r="AA4387" s="34">
        <f t="shared" si="937"/>
        <v>0.28000000000000003</v>
      </c>
      <c r="AB4387" s="33">
        <f t="shared" si="938"/>
        <v>4595</v>
      </c>
      <c r="AC4387" s="34">
        <f t="shared" si="939"/>
        <v>0.27997292418772562</v>
      </c>
      <c r="AD4387" s="145">
        <f t="shared" si="950"/>
        <v>3829.1669999999999</v>
      </c>
      <c r="AE4387" s="105">
        <v>2991.6</v>
      </c>
      <c r="AF4387" s="34" t="s">
        <v>36</v>
      </c>
      <c r="AG4387" s="34" t="s">
        <v>36</v>
      </c>
      <c r="AH4387" s="34">
        <v>0</v>
      </c>
      <c r="AI4387" s="29">
        <v>0.5</v>
      </c>
      <c r="AJ4387" s="29">
        <v>1E-3</v>
      </c>
      <c r="AK4387" s="29">
        <v>122</v>
      </c>
      <c r="AL4387" s="29">
        <v>0</v>
      </c>
      <c r="AM4387" s="29" t="s">
        <v>28</v>
      </c>
      <c r="AN4387" s="44" t="s">
        <v>27</v>
      </c>
      <c r="AO4387" s="29" t="s">
        <v>28</v>
      </c>
      <c r="AP4387" s="29">
        <v>1</v>
      </c>
      <c r="AQ4387" s="29" t="s">
        <v>33</v>
      </c>
      <c r="AR4387" s="29" t="s">
        <v>33</v>
      </c>
      <c r="AS4387" s="29" t="s">
        <v>33</v>
      </c>
      <c r="AT4387" s="29"/>
      <c r="AU4387" s="144"/>
      <c r="AV4387" s="36" t="s">
        <v>33</v>
      </c>
      <c r="AW4387" s="102" t="s">
        <v>33</v>
      </c>
      <c r="AX4387" s="129" t="s">
        <v>33</v>
      </c>
      <c r="AY4387" s="106" t="e">
        <v>#N/A</v>
      </c>
      <c r="BD4387" t="s">
        <v>4719</v>
      </c>
      <c r="BE4387" t="e">
        <v>#N/A</v>
      </c>
      <c r="BF4387">
        <v>0</v>
      </c>
      <c r="BH4387" t="str">
        <f t="shared" si="943"/>
        <v>AV</v>
      </c>
      <c r="BJ4387" t="str">
        <f t="shared" si="944"/>
        <v>OK</v>
      </c>
      <c r="BK4387" s="130" t="s">
        <v>5302</v>
      </c>
      <c r="BL4387" s="130" t="e">
        <v>#VALUE!</v>
      </c>
      <c r="BM4387" s="131">
        <v>0</v>
      </c>
      <c r="BN4387" s="131" t="e">
        <v>#DIV/0!</v>
      </c>
      <c r="BO4387">
        <v>4595</v>
      </c>
      <c r="BP4387">
        <v>0</v>
      </c>
    </row>
    <row r="4388" spans="1:68" ht="25.2" x14ac:dyDescent="0.3">
      <c r="A4388" s="1"/>
      <c r="B4388" s="47">
        <v>4027</v>
      </c>
      <c r="C4388" s="45">
        <v>1008797</v>
      </c>
      <c r="D4388" s="29"/>
      <c r="E4388" s="29"/>
      <c r="F4388" s="31" t="s">
        <v>3567</v>
      </c>
      <c r="G4388" s="29" t="s">
        <v>35</v>
      </c>
      <c r="H4388" s="157">
        <v>1</v>
      </c>
      <c r="I4388" s="148" t="s">
        <v>33</v>
      </c>
      <c r="J4388" s="147" t="s">
        <v>33</v>
      </c>
      <c r="K4388" s="148" t="e">
        <v>#N/A</v>
      </c>
      <c r="L4388" s="148" t="s">
        <v>32</v>
      </c>
      <c r="M4388" s="147" t="s">
        <v>33</v>
      </c>
      <c r="N4388" s="29" t="str">
        <f t="shared" si="940"/>
        <v/>
      </c>
      <c r="O4388" s="29" t="str">
        <f t="shared" si="941"/>
        <v/>
      </c>
      <c r="P4388" s="29" t="str">
        <f t="shared" si="942"/>
        <v/>
      </c>
      <c r="Q4388" s="29" t="str">
        <f t="shared" si="946"/>
        <v/>
      </c>
      <c r="R4388" s="29" t="str">
        <f t="shared" si="947"/>
        <v/>
      </c>
      <c r="S4388" s="29" t="str">
        <f t="shared" si="948"/>
        <v/>
      </c>
      <c r="T4388" s="29" t="str">
        <f t="shared" si="949"/>
        <v/>
      </c>
      <c r="U4388" s="29"/>
      <c r="V4388" s="29"/>
      <c r="W4388" s="38" t="s">
        <v>3565</v>
      </c>
      <c r="X4388" s="37" t="s">
        <v>158</v>
      </c>
      <c r="Y4388" s="146">
        <v>3589.92</v>
      </c>
      <c r="Z4388" s="33">
        <v>4595</v>
      </c>
      <c r="AA4388" s="34">
        <f t="shared" si="937"/>
        <v>0.28000000000000003</v>
      </c>
      <c r="AB4388" s="33">
        <f t="shared" si="938"/>
        <v>4595</v>
      </c>
      <c r="AC4388" s="34">
        <f t="shared" si="939"/>
        <v>0.27997292418772562</v>
      </c>
      <c r="AD4388" s="145">
        <f t="shared" si="950"/>
        <v>3829.1669999999999</v>
      </c>
      <c r="AE4388" s="105">
        <v>2991.6</v>
      </c>
      <c r="AF4388" s="34" t="s">
        <v>36</v>
      </c>
      <c r="AG4388" s="34" t="s">
        <v>36</v>
      </c>
      <c r="AH4388" s="34">
        <v>0</v>
      </c>
      <c r="AI4388" s="29">
        <v>0.5</v>
      </c>
      <c r="AJ4388" s="29">
        <v>1E-3</v>
      </c>
      <c r="AK4388" s="29">
        <v>68</v>
      </c>
      <c r="AL4388" s="29">
        <v>0</v>
      </c>
      <c r="AM4388" s="29" t="s">
        <v>28</v>
      </c>
      <c r="AN4388" s="44" t="s">
        <v>27</v>
      </c>
      <c r="AO4388" s="29" t="s">
        <v>28</v>
      </c>
      <c r="AP4388" s="29">
        <v>1</v>
      </c>
      <c r="AQ4388" s="29" t="s">
        <v>33</v>
      </c>
      <c r="AR4388" s="29" t="s">
        <v>33</v>
      </c>
      <c r="AS4388" s="29" t="s">
        <v>33</v>
      </c>
      <c r="AT4388" s="29"/>
      <c r="AU4388" s="144"/>
      <c r="AV4388" s="36" t="s">
        <v>33</v>
      </c>
      <c r="AW4388" s="102" t="s">
        <v>33</v>
      </c>
      <c r="AX4388" s="129" t="s">
        <v>33</v>
      </c>
      <c r="AY4388" s="106" t="e">
        <v>#N/A</v>
      </c>
      <c r="BD4388" t="s">
        <v>4719</v>
      </c>
      <c r="BE4388" t="e">
        <v>#N/A</v>
      </c>
      <c r="BF4388">
        <v>0</v>
      </c>
      <c r="BH4388" t="str">
        <f t="shared" si="943"/>
        <v>AV</v>
      </c>
      <c r="BJ4388" t="str">
        <f t="shared" si="944"/>
        <v>OK</v>
      </c>
      <c r="BK4388" s="130" t="s">
        <v>5302</v>
      </c>
      <c r="BL4388" s="130" t="e">
        <v>#VALUE!</v>
      </c>
      <c r="BM4388" s="131">
        <v>0</v>
      </c>
      <c r="BN4388" s="131" t="e">
        <v>#DIV/0!</v>
      </c>
      <c r="BO4388">
        <v>4595</v>
      </c>
      <c r="BP4388">
        <v>0</v>
      </c>
    </row>
    <row r="4389" spans="1:68" ht="25.2" x14ac:dyDescent="0.3">
      <c r="A4389" s="1"/>
      <c r="B4389" s="47">
        <v>4028</v>
      </c>
      <c r="C4389" s="45">
        <v>1008798</v>
      </c>
      <c r="D4389" s="29"/>
      <c r="E4389" s="29"/>
      <c r="F4389" s="31" t="s">
        <v>3568</v>
      </c>
      <c r="G4389" s="29" t="s">
        <v>35</v>
      </c>
      <c r="H4389" s="157">
        <v>1</v>
      </c>
      <c r="I4389" s="148" t="s">
        <v>33</v>
      </c>
      <c r="J4389" s="147" t="s">
        <v>33</v>
      </c>
      <c r="K4389" s="148" t="e">
        <v>#N/A</v>
      </c>
      <c r="L4389" s="148" t="s">
        <v>32</v>
      </c>
      <c r="M4389" s="147" t="s">
        <v>33</v>
      </c>
      <c r="N4389" s="29" t="str">
        <f t="shared" si="940"/>
        <v/>
      </c>
      <c r="O4389" s="29" t="str">
        <f t="shared" si="941"/>
        <v/>
      </c>
      <c r="P4389" s="29" t="str">
        <f t="shared" si="942"/>
        <v/>
      </c>
      <c r="Q4389" s="29" t="str">
        <f t="shared" si="946"/>
        <v/>
      </c>
      <c r="R4389" s="29" t="str">
        <f t="shared" si="947"/>
        <v/>
      </c>
      <c r="S4389" s="29" t="str">
        <f t="shared" si="948"/>
        <v/>
      </c>
      <c r="T4389" s="29" t="str">
        <f t="shared" si="949"/>
        <v/>
      </c>
      <c r="U4389" s="29"/>
      <c r="V4389" s="29"/>
      <c r="W4389" s="38" t="s">
        <v>3565</v>
      </c>
      <c r="X4389" s="37" t="s">
        <v>158</v>
      </c>
      <c r="Y4389" s="146">
        <v>3589.92</v>
      </c>
      <c r="Z4389" s="33">
        <v>4595</v>
      </c>
      <c r="AA4389" s="34">
        <f t="shared" si="937"/>
        <v>0.28000000000000003</v>
      </c>
      <c r="AB4389" s="33">
        <f t="shared" si="938"/>
        <v>4595</v>
      </c>
      <c r="AC4389" s="34">
        <f t="shared" si="939"/>
        <v>0.27997292418772562</v>
      </c>
      <c r="AD4389" s="145">
        <f t="shared" si="950"/>
        <v>3829.1669999999999</v>
      </c>
      <c r="AE4389" s="105">
        <v>2991.6</v>
      </c>
      <c r="AF4389" s="34" t="s">
        <v>36</v>
      </c>
      <c r="AG4389" s="34" t="s">
        <v>36</v>
      </c>
      <c r="AH4389" s="34">
        <v>0</v>
      </c>
      <c r="AI4389" s="29">
        <v>0.5</v>
      </c>
      <c r="AJ4389" s="29">
        <v>1E-3</v>
      </c>
      <c r="AK4389" s="29">
        <v>51</v>
      </c>
      <c r="AL4389" s="29">
        <v>0</v>
      </c>
      <c r="AM4389" s="29" t="s">
        <v>28</v>
      </c>
      <c r="AN4389" s="44" t="s">
        <v>27</v>
      </c>
      <c r="AO4389" s="29" t="s">
        <v>28</v>
      </c>
      <c r="AP4389" s="29">
        <v>1</v>
      </c>
      <c r="AQ4389" s="29" t="s">
        <v>33</v>
      </c>
      <c r="AR4389" s="29" t="s">
        <v>33</v>
      </c>
      <c r="AS4389" s="29" t="s">
        <v>33</v>
      </c>
      <c r="AT4389" s="29"/>
      <c r="AU4389" s="144"/>
      <c r="AV4389" s="36" t="s">
        <v>33</v>
      </c>
      <c r="AW4389" s="102" t="s">
        <v>33</v>
      </c>
      <c r="AX4389" s="129" t="s">
        <v>33</v>
      </c>
      <c r="AY4389" s="106" t="e">
        <v>#N/A</v>
      </c>
      <c r="BD4389" t="s">
        <v>4719</v>
      </c>
      <c r="BE4389" t="e">
        <v>#N/A</v>
      </c>
      <c r="BF4389">
        <v>0</v>
      </c>
      <c r="BH4389" t="str">
        <f t="shared" si="943"/>
        <v>AV</v>
      </c>
      <c r="BJ4389" t="str">
        <f t="shared" si="944"/>
        <v>OK</v>
      </c>
      <c r="BK4389" s="130" t="s">
        <v>5302</v>
      </c>
      <c r="BL4389" s="130" t="e">
        <v>#VALUE!</v>
      </c>
      <c r="BM4389" s="131">
        <v>0</v>
      </c>
      <c r="BN4389" s="131" t="e">
        <v>#DIV/0!</v>
      </c>
      <c r="BO4389">
        <v>4595</v>
      </c>
      <c r="BP4389">
        <v>0</v>
      </c>
    </row>
    <row r="4390" spans="1:68" ht="25.2" x14ac:dyDescent="0.3">
      <c r="A4390" s="1"/>
      <c r="B4390" s="47">
        <v>4029</v>
      </c>
      <c r="C4390" s="45">
        <v>1008799</v>
      </c>
      <c r="D4390" s="29"/>
      <c r="E4390" s="29"/>
      <c r="F4390" s="31" t="s">
        <v>3569</v>
      </c>
      <c r="G4390" s="29" t="s">
        <v>35</v>
      </c>
      <c r="H4390" s="157">
        <v>1</v>
      </c>
      <c r="I4390" s="148" t="s">
        <v>33</v>
      </c>
      <c r="J4390" s="147" t="s">
        <v>33</v>
      </c>
      <c r="K4390" s="148" t="e">
        <v>#N/A</v>
      </c>
      <c r="L4390" s="148" t="s">
        <v>32</v>
      </c>
      <c r="M4390" s="147" t="s">
        <v>33</v>
      </c>
      <c r="N4390" s="29" t="str">
        <f t="shared" si="940"/>
        <v/>
      </c>
      <c r="O4390" s="29" t="str">
        <f t="shared" si="941"/>
        <v/>
      </c>
      <c r="P4390" s="29" t="str">
        <f t="shared" si="942"/>
        <v/>
      </c>
      <c r="Q4390" s="29" t="str">
        <f t="shared" si="946"/>
        <v/>
      </c>
      <c r="R4390" s="29" t="str">
        <f t="shared" si="947"/>
        <v/>
      </c>
      <c r="S4390" s="29" t="str">
        <f t="shared" si="948"/>
        <v/>
      </c>
      <c r="T4390" s="29" t="str">
        <f t="shared" si="949"/>
        <v/>
      </c>
      <c r="U4390" s="29"/>
      <c r="V4390" s="29"/>
      <c r="W4390" s="38" t="s">
        <v>3565</v>
      </c>
      <c r="X4390" s="37" t="s">
        <v>158</v>
      </c>
      <c r="Y4390" s="146">
        <v>3589.92</v>
      </c>
      <c r="Z4390" s="33">
        <v>4595</v>
      </c>
      <c r="AA4390" s="34">
        <f t="shared" ref="AA4390:AA4453" si="951">ROUND(Z4390/Y4390-1,3)</f>
        <v>0.28000000000000003</v>
      </c>
      <c r="AB4390" s="33">
        <f t="shared" ref="AB4390:AB4453" si="952">IF(OR(W4390="VLD MLC components",W4390="VLD MLC pipes",W4390="VLD PEX components",W4390="VLD PEX pipes",W4390="VLD PHC components",W4390="VLD PHC pipes"),"По запросу",Z4390)</f>
        <v>4595</v>
      </c>
      <c r="AC4390" s="34">
        <f t="shared" ref="AC4390:AC4453" si="953">(AD4390-AE4390)/AE4390</f>
        <v>0.27997292418772562</v>
      </c>
      <c r="AD4390" s="145">
        <f t="shared" si="950"/>
        <v>3829.1669999999999</v>
      </c>
      <c r="AE4390" s="105">
        <v>2991.6</v>
      </c>
      <c r="AF4390" s="34" t="s">
        <v>36</v>
      </c>
      <c r="AG4390" s="34" t="s">
        <v>36</v>
      </c>
      <c r="AH4390" s="34">
        <v>0</v>
      </c>
      <c r="AI4390" s="29">
        <v>0.5</v>
      </c>
      <c r="AJ4390" s="29">
        <v>1E-3</v>
      </c>
      <c r="AK4390" s="29">
        <v>26</v>
      </c>
      <c r="AL4390" s="29">
        <v>0</v>
      </c>
      <c r="AM4390" s="29" t="s">
        <v>28</v>
      </c>
      <c r="AN4390" s="44" t="s">
        <v>27</v>
      </c>
      <c r="AO4390" s="29" t="s">
        <v>28</v>
      </c>
      <c r="AP4390" s="29">
        <v>1</v>
      </c>
      <c r="AQ4390" s="29" t="s">
        <v>33</v>
      </c>
      <c r="AR4390" s="29" t="s">
        <v>33</v>
      </c>
      <c r="AS4390" s="29" t="s">
        <v>33</v>
      </c>
      <c r="AT4390" s="29"/>
      <c r="AU4390" s="144"/>
      <c r="AV4390" s="36" t="s">
        <v>33</v>
      </c>
      <c r="AW4390" s="102" t="s">
        <v>33</v>
      </c>
      <c r="AX4390" s="129" t="s">
        <v>33</v>
      </c>
      <c r="AY4390" s="106" t="e">
        <v>#N/A</v>
      </c>
      <c r="BD4390" t="s">
        <v>4719</v>
      </c>
      <c r="BE4390" t="e">
        <v>#N/A</v>
      </c>
      <c r="BF4390">
        <v>0</v>
      </c>
      <c r="BH4390" t="str">
        <f t="shared" si="943"/>
        <v>AV</v>
      </c>
      <c r="BJ4390" t="str">
        <f t="shared" si="944"/>
        <v>OK</v>
      </c>
      <c r="BK4390" s="130" t="s">
        <v>5302</v>
      </c>
      <c r="BL4390" s="130" t="e">
        <v>#VALUE!</v>
      </c>
      <c r="BM4390" s="131">
        <v>0</v>
      </c>
      <c r="BN4390" s="131" t="e">
        <v>#DIV/0!</v>
      </c>
      <c r="BO4390">
        <v>4595</v>
      </c>
      <c r="BP4390">
        <v>1</v>
      </c>
    </row>
    <row r="4391" spans="1:68" ht="25.2" x14ac:dyDescent="0.3">
      <c r="A4391" s="1"/>
      <c r="B4391" s="47">
        <v>4030</v>
      </c>
      <c r="C4391" s="45">
        <v>1008800</v>
      </c>
      <c r="D4391" s="29"/>
      <c r="E4391" s="29"/>
      <c r="F4391" s="31" t="s">
        <v>3570</v>
      </c>
      <c r="G4391" s="29" t="s">
        <v>35</v>
      </c>
      <c r="H4391" s="157">
        <v>1</v>
      </c>
      <c r="I4391" s="148" t="s">
        <v>33</v>
      </c>
      <c r="J4391" s="147" t="s">
        <v>33</v>
      </c>
      <c r="K4391" s="148" t="e">
        <v>#N/A</v>
      </c>
      <c r="L4391" s="148" t="s">
        <v>32</v>
      </c>
      <c r="M4391" s="147" t="s">
        <v>33</v>
      </c>
      <c r="N4391" s="29" t="str">
        <f t="shared" si="940"/>
        <v/>
      </c>
      <c r="O4391" s="29" t="str">
        <f t="shared" si="941"/>
        <v/>
      </c>
      <c r="P4391" s="29" t="str">
        <f t="shared" si="942"/>
        <v/>
      </c>
      <c r="Q4391" s="29" t="str">
        <f t="shared" si="946"/>
        <v/>
      </c>
      <c r="R4391" s="29" t="str">
        <f t="shared" si="947"/>
        <v/>
      </c>
      <c r="S4391" s="29" t="str">
        <f t="shared" si="948"/>
        <v/>
      </c>
      <c r="T4391" s="29" t="str">
        <f t="shared" si="949"/>
        <v/>
      </c>
      <c r="U4391" s="29"/>
      <c r="V4391" s="29"/>
      <c r="W4391" s="38" t="s">
        <v>3565</v>
      </c>
      <c r="X4391" s="37" t="s">
        <v>158</v>
      </c>
      <c r="Y4391" s="146">
        <v>3589.92</v>
      </c>
      <c r="Z4391" s="33">
        <v>4595</v>
      </c>
      <c r="AA4391" s="34">
        <f t="shared" si="951"/>
        <v>0.28000000000000003</v>
      </c>
      <c r="AB4391" s="33">
        <f t="shared" si="952"/>
        <v>4595</v>
      </c>
      <c r="AC4391" s="34">
        <f t="shared" si="953"/>
        <v>0.27997292418772562</v>
      </c>
      <c r="AD4391" s="145">
        <f t="shared" si="950"/>
        <v>3829.1669999999999</v>
      </c>
      <c r="AE4391" s="105">
        <v>2991.6</v>
      </c>
      <c r="AF4391" s="34" t="s">
        <v>36</v>
      </c>
      <c r="AG4391" s="34" t="s">
        <v>36</v>
      </c>
      <c r="AH4391" s="34">
        <v>0</v>
      </c>
      <c r="AI4391" s="29">
        <v>0.5</v>
      </c>
      <c r="AJ4391" s="29">
        <v>1E-3</v>
      </c>
      <c r="AK4391" s="29">
        <v>6</v>
      </c>
      <c r="AL4391" s="29">
        <v>0</v>
      </c>
      <c r="AM4391" s="29" t="s">
        <v>28</v>
      </c>
      <c r="AN4391" s="44" t="s">
        <v>27</v>
      </c>
      <c r="AO4391" s="29" t="s">
        <v>28</v>
      </c>
      <c r="AP4391" s="29">
        <v>1</v>
      </c>
      <c r="AQ4391" s="29" t="s">
        <v>33</v>
      </c>
      <c r="AR4391" s="29" t="s">
        <v>33</v>
      </c>
      <c r="AS4391" s="29" t="s">
        <v>33</v>
      </c>
      <c r="AT4391" s="29"/>
      <c r="AU4391" s="144"/>
      <c r="AV4391" s="36" t="s">
        <v>33</v>
      </c>
      <c r="AW4391" s="102" t="s">
        <v>33</v>
      </c>
      <c r="AX4391" s="129" t="s">
        <v>33</v>
      </c>
      <c r="AY4391" s="106" t="e">
        <v>#N/A</v>
      </c>
      <c r="BD4391" t="s">
        <v>4719</v>
      </c>
      <c r="BE4391" t="e">
        <v>#N/A</v>
      </c>
      <c r="BF4391">
        <v>0</v>
      </c>
      <c r="BH4391" t="str">
        <f t="shared" si="943"/>
        <v>AV</v>
      </c>
      <c r="BJ4391" t="str">
        <f t="shared" si="944"/>
        <v>OK</v>
      </c>
      <c r="BK4391" s="130" t="s">
        <v>5302</v>
      </c>
      <c r="BL4391" s="130" t="e">
        <v>#VALUE!</v>
      </c>
      <c r="BM4391" s="131">
        <v>0</v>
      </c>
      <c r="BN4391" s="131" t="e">
        <v>#DIV/0!</v>
      </c>
      <c r="BO4391">
        <v>4595</v>
      </c>
      <c r="BP4391">
        <v>0</v>
      </c>
    </row>
    <row r="4392" spans="1:68" ht="25.2" x14ac:dyDescent="0.3">
      <c r="A4392" s="1"/>
      <c r="B4392" s="47">
        <v>4031</v>
      </c>
      <c r="C4392" s="45">
        <v>1008801</v>
      </c>
      <c r="D4392" s="29"/>
      <c r="E4392" s="29"/>
      <c r="F4392" s="31" t="s">
        <v>3571</v>
      </c>
      <c r="G4392" s="29" t="s">
        <v>35</v>
      </c>
      <c r="H4392" s="157">
        <v>1</v>
      </c>
      <c r="I4392" s="148" t="s">
        <v>33</v>
      </c>
      <c r="J4392" s="147" t="s">
        <v>33</v>
      </c>
      <c r="K4392" s="148" t="e">
        <v>#N/A</v>
      </c>
      <c r="L4392" s="148" t="s">
        <v>32</v>
      </c>
      <c r="M4392" s="147" t="s">
        <v>33</v>
      </c>
      <c r="N4392" s="29" t="str">
        <f t="shared" si="940"/>
        <v/>
      </c>
      <c r="O4392" s="29" t="str">
        <f t="shared" si="941"/>
        <v/>
      </c>
      <c r="P4392" s="29" t="str">
        <f t="shared" si="942"/>
        <v/>
      </c>
      <c r="Q4392" s="29" t="str">
        <f t="shared" si="946"/>
        <v/>
      </c>
      <c r="R4392" s="29" t="str">
        <f t="shared" si="947"/>
        <v/>
      </c>
      <c r="S4392" s="29" t="str">
        <f t="shared" si="948"/>
        <v/>
      </c>
      <c r="T4392" s="29" t="str">
        <f t="shared" si="949"/>
        <v/>
      </c>
      <c r="U4392" s="29"/>
      <c r="V4392" s="29"/>
      <c r="W4392" s="38" t="s">
        <v>3565</v>
      </c>
      <c r="X4392" s="37" t="s">
        <v>158</v>
      </c>
      <c r="Y4392" s="146">
        <v>3589.92</v>
      </c>
      <c r="Z4392" s="33">
        <v>4595</v>
      </c>
      <c r="AA4392" s="34">
        <f t="shared" si="951"/>
        <v>0.28000000000000003</v>
      </c>
      <c r="AB4392" s="33">
        <f t="shared" si="952"/>
        <v>4595</v>
      </c>
      <c r="AC4392" s="34">
        <f t="shared" si="953"/>
        <v>0.27997292418772562</v>
      </c>
      <c r="AD4392" s="145">
        <f t="shared" si="950"/>
        <v>3829.1669999999999</v>
      </c>
      <c r="AE4392" s="105">
        <v>2991.6</v>
      </c>
      <c r="AF4392" s="34" t="s">
        <v>36</v>
      </c>
      <c r="AG4392" s="34" t="s">
        <v>36</v>
      </c>
      <c r="AH4392" s="34">
        <v>0</v>
      </c>
      <c r="AI4392" s="29">
        <v>0.5</v>
      </c>
      <c r="AJ4392" s="29">
        <v>1E-3</v>
      </c>
      <c r="AK4392" s="29">
        <v>1</v>
      </c>
      <c r="AL4392" s="29">
        <v>0</v>
      </c>
      <c r="AM4392" s="29" t="s">
        <v>28</v>
      </c>
      <c r="AN4392" s="44" t="s">
        <v>27</v>
      </c>
      <c r="AO4392" s="29" t="s">
        <v>28</v>
      </c>
      <c r="AP4392" s="29">
        <v>1</v>
      </c>
      <c r="AQ4392" s="29" t="s">
        <v>33</v>
      </c>
      <c r="AR4392" s="29" t="s">
        <v>33</v>
      </c>
      <c r="AS4392" s="29" t="s">
        <v>33</v>
      </c>
      <c r="AT4392" s="29"/>
      <c r="AU4392" s="144"/>
      <c r="AV4392" s="36" t="s">
        <v>33</v>
      </c>
      <c r="AW4392" s="102" t="s">
        <v>33</v>
      </c>
      <c r="AX4392" s="129" t="s">
        <v>33</v>
      </c>
      <c r="AY4392" s="106" t="e">
        <v>#N/A</v>
      </c>
      <c r="BD4392" t="s">
        <v>4719</v>
      </c>
      <c r="BE4392" t="e">
        <v>#N/A</v>
      </c>
      <c r="BF4392">
        <v>0</v>
      </c>
      <c r="BH4392" t="str">
        <f t="shared" si="943"/>
        <v>AV</v>
      </c>
      <c r="BJ4392" t="str">
        <f t="shared" si="944"/>
        <v>OK</v>
      </c>
      <c r="BK4392" s="130" t="s">
        <v>5302</v>
      </c>
      <c r="BL4392" s="130" t="e">
        <v>#VALUE!</v>
      </c>
      <c r="BM4392" s="131">
        <v>0</v>
      </c>
      <c r="BN4392" s="131" t="e">
        <v>#DIV/0!</v>
      </c>
      <c r="BO4392">
        <v>4595</v>
      </c>
      <c r="BP4392">
        <v>1</v>
      </c>
    </row>
    <row r="4393" spans="1:68" ht="25.2" x14ac:dyDescent="0.3">
      <c r="A4393" s="1"/>
      <c r="B4393" s="47">
        <v>4032</v>
      </c>
      <c r="C4393" s="45">
        <v>1008802</v>
      </c>
      <c r="D4393" s="29"/>
      <c r="E4393" s="29"/>
      <c r="F4393" s="31" t="s">
        <v>3572</v>
      </c>
      <c r="G4393" s="29" t="s">
        <v>35</v>
      </c>
      <c r="H4393" s="157">
        <v>1</v>
      </c>
      <c r="I4393" s="148" t="s">
        <v>33</v>
      </c>
      <c r="J4393" s="147" t="s">
        <v>33</v>
      </c>
      <c r="K4393" s="148" t="e">
        <v>#N/A</v>
      </c>
      <c r="L4393" s="148" t="s">
        <v>32</v>
      </c>
      <c r="M4393" s="147" t="s">
        <v>33</v>
      </c>
      <c r="N4393" s="29" t="str">
        <f t="shared" ref="N4393:N4456" si="954">IFERROR(MID($D4393,1,7)+0,"")</f>
        <v/>
      </c>
      <c r="O4393" s="29" t="str">
        <f t="shared" ref="O4393:O4456" si="955">IFERROR(MID($D4393,10,7)+0,"")</f>
        <v/>
      </c>
      <c r="P4393" s="29" t="str">
        <f t="shared" ref="P4393:P4456" si="956">IFERROR(MID($D4393,19,7)+0,"")</f>
        <v/>
      </c>
      <c r="Q4393" s="29" t="str">
        <f t="shared" si="946"/>
        <v/>
      </c>
      <c r="R4393" s="29" t="str">
        <f t="shared" si="947"/>
        <v/>
      </c>
      <c r="S4393" s="29" t="str">
        <f t="shared" si="948"/>
        <v/>
      </c>
      <c r="T4393" s="29" t="str">
        <f t="shared" si="949"/>
        <v/>
      </c>
      <c r="U4393" s="29"/>
      <c r="V4393" s="29"/>
      <c r="W4393" s="38" t="s">
        <v>3565</v>
      </c>
      <c r="X4393" s="37" t="s">
        <v>158</v>
      </c>
      <c r="Y4393" s="146">
        <v>3589.92</v>
      </c>
      <c r="Z4393" s="33">
        <v>4595</v>
      </c>
      <c r="AA4393" s="34">
        <f t="shared" si="951"/>
        <v>0.28000000000000003</v>
      </c>
      <c r="AB4393" s="33">
        <f t="shared" si="952"/>
        <v>4595</v>
      </c>
      <c r="AC4393" s="34">
        <f t="shared" si="953"/>
        <v>0.27997292418772562</v>
      </c>
      <c r="AD4393" s="145">
        <f t="shared" si="950"/>
        <v>3829.1669999999999</v>
      </c>
      <c r="AE4393" s="105">
        <v>2991.6</v>
      </c>
      <c r="AF4393" s="34" t="s">
        <v>36</v>
      </c>
      <c r="AG4393" s="34" t="s">
        <v>36</v>
      </c>
      <c r="AH4393" s="34">
        <v>0</v>
      </c>
      <c r="AI4393" s="29">
        <v>0.5</v>
      </c>
      <c r="AJ4393" s="29">
        <v>1E-3</v>
      </c>
      <c r="AK4393" s="29">
        <v>5</v>
      </c>
      <c r="AL4393" s="29">
        <v>0</v>
      </c>
      <c r="AM4393" s="29" t="s">
        <v>28</v>
      </c>
      <c r="AN4393" s="44" t="s">
        <v>27</v>
      </c>
      <c r="AO4393" s="29" t="s">
        <v>28</v>
      </c>
      <c r="AP4393" s="29">
        <v>1</v>
      </c>
      <c r="AQ4393" s="29" t="s">
        <v>33</v>
      </c>
      <c r="AR4393" s="29" t="s">
        <v>33</v>
      </c>
      <c r="AS4393" s="29" t="s">
        <v>33</v>
      </c>
      <c r="AT4393" s="29"/>
      <c r="AU4393" s="144"/>
      <c r="AV4393" s="36" t="s">
        <v>33</v>
      </c>
      <c r="AW4393" s="102" t="s">
        <v>33</v>
      </c>
      <c r="AX4393" s="129" t="s">
        <v>33</v>
      </c>
      <c r="AY4393" s="106" t="e">
        <v>#N/A</v>
      </c>
      <c r="BD4393" t="s">
        <v>4719</v>
      </c>
      <c r="BE4393" t="e">
        <v>#N/A</v>
      </c>
      <c r="BF4393">
        <v>0</v>
      </c>
      <c r="BH4393" t="str">
        <f t="shared" ref="BH4393:BH4456" si="957">IF(OR(H4393="Регулярный ассортимент",AK4393&gt;0,AL4393&gt;0),"AV","")</f>
        <v>AV</v>
      </c>
      <c r="BJ4393" t="str">
        <f t="shared" ref="BJ4393:BJ4456" si="958">IF(AB4393-Z4393=0,"OK")</f>
        <v>OK</v>
      </c>
      <c r="BK4393" s="130" t="s">
        <v>5302</v>
      </c>
      <c r="BL4393" s="130" t="e">
        <v>#VALUE!</v>
      </c>
      <c r="BM4393" s="131">
        <v>0</v>
      </c>
      <c r="BN4393" s="131" t="e">
        <v>#DIV/0!</v>
      </c>
      <c r="BO4393">
        <v>4595</v>
      </c>
      <c r="BP4393">
        <v>0</v>
      </c>
    </row>
    <row r="4394" spans="1:68" ht="25.2" x14ac:dyDescent="0.3">
      <c r="A4394" s="1"/>
      <c r="B4394" s="47">
        <v>4033</v>
      </c>
      <c r="C4394" s="45">
        <v>1008803</v>
      </c>
      <c r="D4394" s="29"/>
      <c r="E4394" s="29"/>
      <c r="F4394" s="31" t="s">
        <v>3573</v>
      </c>
      <c r="G4394" s="29" t="s">
        <v>35</v>
      </c>
      <c r="H4394" s="157">
        <v>1</v>
      </c>
      <c r="I4394" s="148" t="s">
        <v>33</v>
      </c>
      <c r="J4394" s="147" t="s">
        <v>33</v>
      </c>
      <c r="K4394" s="148" t="e">
        <v>#N/A</v>
      </c>
      <c r="L4394" s="148" t="s">
        <v>32</v>
      </c>
      <c r="M4394" s="147" t="s">
        <v>33</v>
      </c>
      <c r="N4394" s="29" t="str">
        <f t="shared" si="954"/>
        <v/>
      </c>
      <c r="O4394" s="29" t="str">
        <f t="shared" si="955"/>
        <v/>
      </c>
      <c r="P4394" s="29" t="str">
        <f t="shared" si="956"/>
        <v/>
      </c>
      <c r="Q4394" s="29" t="str">
        <f t="shared" si="946"/>
        <v/>
      </c>
      <c r="R4394" s="29" t="str">
        <f t="shared" si="947"/>
        <v/>
      </c>
      <c r="S4394" s="29" t="str">
        <f t="shared" si="948"/>
        <v/>
      </c>
      <c r="T4394" s="29" t="str">
        <f t="shared" si="949"/>
        <v/>
      </c>
      <c r="U4394" s="29"/>
      <c r="V4394" s="29"/>
      <c r="W4394" s="38" t="s">
        <v>3565</v>
      </c>
      <c r="X4394" s="37" t="s">
        <v>158</v>
      </c>
      <c r="Y4394" s="146">
        <v>3589.92</v>
      </c>
      <c r="Z4394" s="33">
        <v>4595</v>
      </c>
      <c r="AA4394" s="34">
        <f t="shared" si="951"/>
        <v>0.28000000000000003</v>
      </c>
      <c r="AB4394" s="33">
        <f t="shared" si="952"/>
        <v>4595</v>
      </c>
      <c r="AC4394" s="34">
        <f t="shared" si="953"/>
        <v>0.27997292418772562</v>
      </c>
      <c r="AD4394" s="145">
        <f t="shared" si="950"/>
        <v>3829.1669999999999</v>
      </c>
      <c r="AE4394" s="105">
        <v>2991.6</v>
      </c>
      <c r="AF4394" s="34" t="s">
        <v>36</v>
      </c>
      <c r="AG4394" s="34" t="s">
        <v>36</v>
      </c>
      <c r="AH4394" s="34">
        <v>0</v>
      </c>
      <c r="AI4394" s="29">
        <v>0.5</v>
      </c>
      <c r="AJ4394" s="29">
        <v>1E-3</v>
      </c>
      <c r="AK4394" s="29">
        <v>0</v>
      </c>
      <c r="AL4394" s="29">
        <v>0</v>
      </c>
      <c r="AM4394" s="29" t="s">
        <v>28</v>
      </c>
      <c r="AN4394" s="44" t="s">
        <v>27</v>
      </c>
      <c r="AO4394" s="29" t="s">
        <v>28</v>
      </c>
      <c r="AP4394" s="29">
        <v>1</v>
      </c>
      <c r="AQ4394" s="29" t="s">
        <v>33</v>
      </c>
      <c r="AR4394" s="29" t="s">
        <v>33</v>
      </c>
      <c r="AS4394" s="29" t="s">
        <v>33</v>
      </c>
      <c r="AT4394" s="29"/>
      <c r="AU4394" s="144"/>
      <c r="AV4394" s="36" t="s">
        <v>33</v>
      </c>
      <c r="AW4394" s="102" t="s">
        <v>33</v>
      </c>
      <c r="AX4394" s="129" t="s">
        <v>33</v>
      </c>
      <c r="AY4394" s="106" t="e">
        <v>#N/A</v>
      </c>
      <c r="BD4394" t="s">
        <v>4719</v>
      </c>
      <c r="BE4394" t="e">
        <v>#N/A</v>
      </c>
      <c r="BF4394">
        <v>0</v>
      </c>
      <c r="BH4394" t="str">
        <f t="shared" si="957"/>
        <v/>
      </c>
      <c r="BJ4394" t="str">
        <f t="shared" si="958"/>
        <v>OK</v>
      </c>
      <c r="BK4394" s="130" t="s">
        <v>5302</v>
      </c>
      <c r="BL4394" s="130" t="e">
        <v>#VALUE!</v>
      </c>
      <c r="BM4394" s="131">
        <v>0</v>
      </c>
      <c r="BN4394" s="131" t="e">
        <v>#DIV/0!</v>
      </c>
      <c r="BO4394">
        <v>4595</v>
      </c>
      <c r="BP4394">
        <v>2</v>
      </c>
    </row>
    <row r="4395" spans="1:68" ht="25.2" x14ac:dyDescent="0.3">
      <c r="A4395" s="1"/>
      <c r="B4395" s="47">
        <v>4034</v>
      </c>
      <c r="C4395" s="45">
        <v>1008804</v>
      </c>
      <c r="D4395" s="29"/>
      <c r="E4395" s="29"/>
      <c r="F4395" s="39" t="s">
        <v>3574</v>
      </c>
      <c r="G4395" s="29" t="s">
        <v>35</v>
      </c>
      <c r="H4395" s="157">
        <v>1</v>
      </c>
      <c r="I4395" s="148" t="s">
        <v>33</v>
      </c>
      <c r="J4395" s="147" t="s">
        <v>33</v>
      </c>
      <c r="K4395" s="148" t="e">
        <v>#N/A</v>
      </c>
      <c r="L4395" s="148" t="s">
        <v>32</v>
      </c>
      <c r="M4395" s="147" t="s">
        <v>33</v>
      </c>
      <c r="N4395" s="29" t="str">
        <f t="shared" si="954"/>
        <v/>
      </c>
      <c r="O4395" s="29" t="str">
        <f t="shared" si="955"/>
        <v/>
      </c>
      <c r="P4395" s="29" t="str">
        <f t="shared" si="956"/>
        <v/>
      </c>
      <c r="Q4395" s="29" t="str">
        <f t="shared" si="946"/>
        <v/>
      </c>
      <c r="R4395" s="29" t="str">
        <f t="shared" si="947"/>
        <v/>
      </c>
      <c r="S4395" s="29" t="str">
        <f t="shared" si="948"/>
        <v/>
      </c>
      <c r="T4395" s="29" t="str">
        <f t="shared" si="949"/>
        <v/>
      </c>
      <c r="U4395" s="29"/>
      <c r="V4395" s="29"/>
      <c r="W4395" s="38" t="s">
        <v>3565</v>
      </c>
      <c r="X4395" s="37" t="s">
        <v>158</v>
      </c>
      <c r="Y4395" s="146">
        <v>3589.92</v>
      </c>
      <c r="Z4395" s="33">
        <v>4595</v>
      </c>
      <c r="AA4395" s="34">
        <f t="shared" si="951"/>
        <v>0.28000000000000003</v>
      </c>
      <c r="AB4395" s="33">
        <f t="shared" si="952"/>
        <v>4595</v>
      </c>
      <c r="AC4395" s="34">
        <f t="shared" si="953"/>
        <v>0.27997292418772562</v>
      </c>
      <c r="AD4395" s="145">
        <f t="shared" si="950"/>
        <v>3829.1669999999999</v>
      </c>
      <c r="AE4395" s="105">
        <v>2991.6</v>
      </c>
      <c r="AF4395" s="34" t="s">
        <v>36</v>
      </c>
      <c r="AG4395" s="34" t="s">
        <v>36</v>
      </c>
      <c r="AH4395" s="34">
        <v>0</v>
      </c>
      <c r="AI4395" s="29">
        <v>0.5</v>
      </c>
      <c r="AJ4395" s="29">
        <v>1E-3</v>
      </c>
      <c r="AK4395" s="29">
        <v>1</v>
      </c>
      <c r="AL4395" s="29">
        <v>0</v>
      </c>
      <c r="AM4395" s="29" t="s">
        <v>28</v>
      </c>
      <c r="AN4395" s="44" t="s">
        <v>27</v>
      </c>
      <c r="AO4395" s="29" t="s">
        <v>28</v>
      </c>
      <c r="AP4395" s="29">
        <v>1</v>
      </c>
      <c r="AQ4395" s="29" t="s">
        <v>33</v>
      </c>
      <c r="AR4395" s="29" t="s">
        <v>33</v>
      </c>
      <c r="AS4395" s="29" t="s">
        <v>33</v>
      </c>
      <c r="AT4395" s="29"/>
      <c r="AU4395" s="144"/>
      <c r="AV4395" s="36" t="s">
        <v>33</v>
      </c>
      <c r="AW4395" s="102" t="s">
        <v>33</v>
      </c>
      <c r="AX4395" s="129" t="s">
        <v>33</v>
      </c>
      <c r="AY4395" s="106" t="e">
        <v>#N/A</v>
      </c>
      <c r="BD4395" t="e">
        <v>#N/A</v>
      </c>
      <c r="BE4395" t="e">
        <v>#N/A</v>
      </c>
      <c r="BF4395">
        <v>0</v>
      </c>
      <c r="BH4395" t="str">
        <f t="shared" si="957"/>
        <v>AV</v>
      </c>
      <c r="BJ4395" t="str">
        <f t="shared" si="958"/>
        <v>OK</v>
      </c>
      <c r="BK4395" s="130" t="s">
        <v>5302</v>
      </c>
      <c r="BL4395" s="130" t="e">
        <v>#VALUE!</v>
      </c>
      <c r="BM4395" s="131">
        <v>0</v>
      </c>
      <c r="BN4395" s="131" t="e">
        <v>#DIV/0!</v>
      </c>
      <c r="BO4395">
        <v>4595</v>
      </c>
      <c r="BP4395">
        <v>0</v>
      </c>
    </row>
    <row r="4396" spans="1:68" ht="25.2" x14ac:dyDescent="0.3">
      <c r="A4396" s="1"/>
      <c r="B4396" s="47">
        <v>4035</v>
      </c>
      <c r="C4396" s="45">
        <v>1089907</v>
      </c>
      <c r="D4396" s="29"/>
      <c r="E4396" s="29"/>
      <c r="F4396" s="39" t="s">
        <v>3575</v>
      </c>
      <c r="G4396" s="29" t="s">
        <v>35</v>
      </c>
      <c r="H4396" s="157">
        <v>1</v>
      </c>
      <c r="I4396" s="148" t="s">
        <v>33</v>
      </c>
      <c r="J4396" s="147" t="s">
        <v>33</v>
      </c>
      <c r="K4396" s="148" t="e">
        <v>#N/A</v>
      </c>
      <c r="L4396" s="148" t="s">
        <v>32</v>
      </c>
      <c r="M4396" s="147" t="s">
        <v>33</v>
      </c>
      <c r="N4396" s="29" t="str">
        <f t="shared" si="954"/>
        <v/>
      </c>
      <c r="O4396" s="29" t="str">
        <f t="shared" si="955"/>
        <v/>
      </c>
      <c r="P4396" s="29" t="str">
        <f t="shared" si="956"/>
        <v/>
      </c>
      <c r="Q4396" s="29" t="str">
        <f t="shared" si="946"/>
        <v/>
      </c>
      <c r="R4396" s="29" t="str">
        <f t="shared" si="947"/>
        <v/>
      </c>
      <c r="S4396" s="29" t="str">
        <f t="shared" si="948"/>
        <v/>
      </c>
      <c r="T4396" s="29" t="str">
        <f t="shared" si="949"/>
        <v/>
      </c>
      <c r="U4396" s="29"/>
      <c r="V4396" s="29"/>
      <c r="W4396" s="38" t="s">
        <v>3565</v>
      </c>
      <c r="X4396" s="37" t="s">
        <v>158</v>
      </c>
      <c r="Y4396" s="146">
        <v>2856.6</v>
      </c>
      <c r="Z4396" s="33">
        <v>3656</v>
      </c>
      <c r="AA4396" s="34">
        <f t="shared" si="951"/>
        <v>0.28000000000000003</v>
      </c>
      <c r="AB4396" s="33">
        <f t="shared" si="952"/>
        <v>3656</v>
      </c>
      <c r="AC4396" s="34">
        <f t="shared" si="953"/>
        <v>0.27984331022894349</v>
      </c>
      <c r="AD4396" s="145">
        <f t="shared" si="950"/>
        <v>3046.6669999999999</v>
      </c>
      <c r="AE4396" s="105">
        <v>2380.5</v>
      </c>
      <c r="AF4396" s="34" t="s">
        <v>36</v>
      </c>
      <c r="AG4396" s="34" t="s">
        <v>36</v>
      </c>
      <c r="AH4396" s="34">
        <v>0</v>
      </c>
      <c r="AI4396" s="29">
        <v>0.5</v>
      </c>
      <c r="AJ4396" s="29">
        <v>1E-3</v>
      </c>
      <c r="AK4396" s="29">
        <v>11</v>
      </c>
      <c r="AL4396" s="29">
        <v>0</v>
      </c>
      <c r="AM4396" s="29" t="s">
        <v>28</v>
      </c>
      <c r="AN4396" s="44" t="s">
        <v>27</v>
      </c>
      <c r="AO4396" s="29" t="s">
        <v>28</v>
      </c>
      <c r="AP4396" s="29">
        <v>1</v>
      </c>
      <c r="AQ4396" s="29" t="s">
        <v>33</v>
      </c>
      <c r="AR4396" s="29" t="s">
        <v>33</v>
      </c>
      <c r="AS4396" s="29" t="s">
        <v>33</v>
      </c>
      <c r="AT4396" s="29"/>
      <c r="AU4396" s="144"/>
      <c r="AV4396" s="36" t="s">
        <v>33</v>
      </c>
      <c r="AW4396" s="102" t="s">
        <v>33</v>
      </c>
      <c r="AX4396" s="129" t="s">
        <v>33</v>
      </c>
      <c r="AY4396" s="106" t="e">
        <v>#N/A</v>
      </c>
      <c r="BD4396" t="e">
        <v>#N/A</v>
      </c>
      <c r="BE4396" t="e">
        <v>#N/A</v>
      </c>
      <c r="BF4396">
        <v>0</v>
      </c>
      <c r="BH4396" t="str">
        <f t="shared" si="957"/>
        <v>AV</v>
      </c>
      <c r="BJ4396" t="str">
        <f t="shared" si="958"/>
        <v>OK</v>
      </c>
      <c r="BK4396" s="130" t="s">
        <v>5302</v>
      </c>
      <c r="BL4396" s="130" t="e">
        <v>#VALUE!</v>
      </c>
      <c r="BM4396" s="131">
        <v>0</v>
      </c>
      <c r="BN4396" s="131" t="e">
        <v>#DIV/0!</v>
      </c>
      <c r="BO4396">
        <v>3656</v>
      </c>
      <c r="BP4396">
        <v>0</v>
      </c>
    </row>
    <row r="4397" spans="1:68" ht="25.2" x14ac:dyDescent="0.3">
      <c r="A4397" s="1"/>
      <c r="B4397" s="47">
        <v>4036</v>
      </c>
      <c r="C4397" s="45">
        <v>1008805</v>
      </c>
      <c r="D4397" s="29"/>
      <c r="E4397" s="29"/>
      <c r="F4397" s="39" t="s">
        <v>3576</v>
      </c>
      <c r="G4397" s="29" t="s">
        <v>35</v>
      </c>
      <c r="H4397" s="157">
        <v>1</v>
      </c>
      <c r="I4397" s="148" t="s">
        <v>33</v>
      </c>
      <c r="J4397" s="147" t="s">
        <v>33</v>
      </c>
      <c r="K4397" s="148" t="e">
        <v>#N/A</v>
      </c>
      <c r="L4397" s="148" t="s">
        <v>32</v>
      </c>
      <c r="M4397" s="147" t="s">
        <v>33</v>
      </c>
      <c r="N4397" s="29" t="str">
        <f t="shared" si="954"/>
        <v/>
      </c>
      <c r="O4397" s="29" t="str">
        <f t="shared" si="955"/>
        <v/>
      </c>
      <c r="P4397" s="29" t="str">
        <f t="shared" si="956"/>
        <v/>
      </c>
      <c r="Q4397" s="29" t="str">
        <f t="shared" si="946"/>
        <v/>
      </c>
      <c r="R4397" s="29" t="str">
        <f t="shared" si="947"/>
        <v/>
      </c>
      <c r="S4397" s="29" t="str">
        <f t="shared" si="948"/>
        <v/>
      </c>
      <c r="T4397" s="29" t="str">
        <f t="shared" si="949"/>
        <v/>
      </c>
      <c r="U4397" s="29"/>
      <c r="V4397" s="29"/>
      <c r="W4397" s="38" t="s">
        <v>3565</v>
      </c>
      <c r="X4397" s="37" t="s">
        <v>158</v>
      </c>
      <c r="Y4397" s="146">
        <v>2856.6</v>
      </c>
      <c r="Z4397" s="33">
        <v>3656</v>
      </c>
      <c r="AA4397" s="34">
        <f t="shared" si="951"/>
        <v>0.28000000000000003</v>
      </c>
      <c r="AB4397" s="33">
        <f t="shared" si="952"/>
        <v>3656</v>
      </c>
      <c r="AC4397" s="34">
        <f t="shared" si="953"/>
        <v>0.27984331022894349</v>
      </c>
      <c r="AD4397" s="145">
        <f t="shared" si="950"/>
        <v>3046.6669999999999</v>
      </c>
      <c r="AE4397" s="105">
        <v>2380.5</v>
      </c>
      <c r="AF4397" s="34" t="s">
        <v>36</v>
      </c>
      <c r="AG4397" s="34" t="s">
        <v>36</v>
      </c>
      <c r="AH4397" s="34">
        <v>0</v>
      </c>
      <c r="AI4397" s="29">
        <v>0.5</v>
      </c>
      <c r="AJ4397" s="29">
        <v>1E-3</v>
      </c>
      <c r="AK4397" s="29">
        <v>6</v>
      </c>
      <c r="AL4397" s="29">
        <v>0</v>
      </c>
      <c r="AM4397" s="29" t="s">
        <v>28</v>
      </c>
      <c r="AN4397" s="44" t="s">
        <v>27</v>
      </c>
      <c r="AO4397" s="29" t="s">
        <v>28</v>
      </c>
      <c r="AP4397" s="29">
        <v>1</v>
      </c>
      <c r="AQ4397" s="29" t="s">
        <v>33</v>
      </c>
      <c r="AR4397" s="29" t="s">
        <v>33</v>
      </c>
      <c r="AS4397" s="29" t="s">
        <v>33</v>
      </c>
      <c r="AT4397" s="29"/>
      <c r="AU4397" s="144"/>
      <c r="AV4397" s="36" t="s">
        <v>33</v>
      </c>
      <c r="AW4397" s="102" t="s">
        <v>33</v>
      </c>
      <c r="AX4397" s="129" t="s">
        <v>33</v>
      </c>
      <c r="AY4397" s="106" t="e">
        <v>#N/A</v>
      </c>
      <c r="BD4397" t="e">
        <v>#N/A</v>
      </c>
      <c r="BE4397" t="e">
        <v>#N/A</v>
      </c>
      <c r="BF4397">
        <v>0</v>
      </c>
      <c r="BH4397" t="str">
        <f t="shared" si="957"/>
        <v>AV</v>
      </c>
      <c r="BJ4397" t="str">
        <f t="shared" si="958"/>
        <v>OK</v>
      </c>
      <c r="BK4397" s="130" t="s">
        <v>5302</v>
      </c>
      <c r="BL4397" s="130" t="e">
        <v>#VALUE!</v>
      </c>
      <c r="BM4397" s="131">
        <v>0</v>
      </c>
      <c r="BN4397" s="131" t="e">
        <v>#DIV/0!</v>
      </c>
      <c r="BO4397">
        <v>3656</v>
      </c>
      <c r="BP4397">
        <v>0</v>
      </c>
    </row>
    <row r="4398" spans="1:68" ht="25.2" x14ac:dyDescent="0.3">
      <c r="A4398" s="1"/>
      <c r="B4398" s="47">
        <v>4037</v>
      </c>
      <c r="C4398" s="45">
        <v>1008806</v>
      </c>
      <c r="D4398" s="29"/>
      <c r="E4398" s="29"/>
      <c r="F4398" s="39" t="s">
        <v>3577</v>
      </c>
      <c r="G4398" s="29" t="s">
        <v>35</v>
      </c>
      <c r="H4398" s="157">
        <v>1</v>
      </c>
      <c r="I4398" s="148" t="s">
        <v>33</v>
      </c>
      <c r="J4398" s="147" t="s">
        <v>33</v>
      </c>
      <c r="K4398" s="148" t="e">
        <v>#N/A</v>
      </c>
      <c r="L4398" s="148" t="s">
        <v>32</v>
      </c>
      <c r="M4398" s="147" t="s">
        <v>33</v>
      </c>
      <c r="N4398" s="29" t="str">
        <f t="shared" si="954"/>
        <v/>
      </c>
      <c r="O4398" s="29" t="str">
        <f t="shared" si="955"/>
        <v/>
      </c>
      <c r="P4398" s="29" t="str">
        <f t="shared" si="956"/>
        <v/>
      </c>
      <c r="Q4398" s="29" t="str">
        <f t="shared" si="946"/>
        <v/>
      </c>
      <c r="R4398" s="29" t="str">
        <f t="shared" si="947"/>
        <v/>
      </c>
      <c r="S4398" s="29" t="str">
        <f t="shared" si="948"/>
        <v/>
      </c>
      <c r="T4398" s="29" t="str">
        <f t="shared" si="949"/>
        <v/>
      </c>
      <c r="U4398" s="29"/>
      <c r="V4398" s="29"/>
      <c r="W4398" s="38" t="s">
        <v>3565</v>
      </c>
      <c r="X4398" s="37" t="s">
        <v>158</v>
      </c>
      <c r="Y4398" s="146">
        <v>2856.6</v>
      </c>
      <c r="Z4398" s="33">
        <v>3656</v>
      </c>
      <c r="AA4398" s="34">
        <f t="shared" si="951"/>
        <v>0.28000000000000003</v>
      </c>
      <c r="AB4398" s="33">
        <f t="shared" si="952"/>
        <v>3656</v>
      </c>
      <c r="AC4398" s="34">
        <f t="shared" si="953"/>
        <v>0.27984331022894349</v>
      </c>
      <c r="AD4398" s="145">
        <f t="shared" si="950"/>
        <v>3046.6669999999999</v>
      </c>
      <c r="AE4398" s="105">
        <v>2380.5</v>
      </c>
      <c r="AF4398" s="34" t="s">
        <v>36</v>
      </c>
      <c r="AG4398" s="34" t="s">
        <v>36</v>
      </c>
      <c r="AH4398" s="34">
        <v>0</v>
      </c>
      <c r="AI4398" s="29">
        <v>0.5</v>
      </c>
      <c r="AJ4398" s="29">
        <v>1E-3</v>
      </c>
      <c r="AK4398" s="29">
        <v>54</v>
      </c>
      <c r="AL4398" s="29">
        <v>0</v>
      </c>
      <c r="AM4398" s="29" t="s">
        <v>28</v>
      </c>
      <c r="AN4398" s="44" t="s">
        <v>27</v>
      </c>
      <c r="AO4398" s="29" t="s">
        <v>28</v>
      </c>
      <c r="AP4398" s="29">
        <v>1</v>
      </c>
      <c r="AQ4398" s="29" t="s">
        <v>33</v>
      </c>
      <c r="AR4398" s="29" t="s">
        <v>33</v>
      </c>
      <c r="AS4398" s="29" t="s">
        <v>33</v>
      </c>
      <c r="AT4398" s="29"/>
      <c r="AU4398" s="144"/>
      <c r="AV4398" s="36" t="s">
        <v>33</v>
      </c>
      <c r="AW4398" s="102" t="s">
        <v>33</v>
      </c>
      <c r="AX4398" s="129" t="s">
        <v>33</v>
      </c>
      <c r="AY4398" s="106" t="e">
        <v>#N/A</v>
      </c>
      <c r="BD4398" t="e">
        <v>#N/A</v>
      </c>
      <c r="BE4398" t="e">
        <v>#N/A</v>
      </c>
      <c r="BF4398">
        <v>0</v>
      </c>
      <c r="BH4398" t="str">
        <f t="shared" si="957"/>
        <v>AV</v>
      </c>
      <c r="BJ4398" t="str">
        <f t="shared" si="958"/>
        <v>OK</v>
      </c>
      <c r="BK4398" s="130" t="s">
        <v>5302</v>
      </c>
      <c r="BL4398" s="130" t="e">
        <v>#VALUE!</v>
      </c>
      <c r="BM4398" s="131">
        <v>0</v>
      </c>
      <c r="BN4398" s="131" t="e">
        <v>#DIV/0!</v>
      </c>
      <c r="BO4398">
        <v>3656</v>
      </c>
      <c r="BP4398">
        <v>1</v>
      </c>
    </row>
    <row r="4399" spans="1:68" ht="25.2" x14ac:dyDescent="0.3">
      <c r="A4399" s="1"/>
      <c r="B4399" s="47">
        <v>4038</v>
      </c>
      <c r="C4399" s="45">
        <v>1008807</v>
      </c>
      <c r="D4399" s="29"/>
      <c r="E4399" s="29"/>
      <c r="F4399" s="39" t="s">
        <v>3578</v>
      </c>
      <c r="G4399" s="29" t="s">
        <v>35</v>
      </c>
      <c r="H4399" s="157">
        <v>1</v>
      </c>
      <c r="I4399" s="148" t="s">
        <v>33</v>
      </c>
      <c r="J4399" s="147" t="s">
        <v>33</v>
      </c>
      <c r="K4399" s="148" t="e">
        <v>#N/A</v>
      </c>
      <c r="L4399" s="148" t="s">
        <v>32</v>
      </c>
      <c r="M4399" s="147" t="s">
        <v>33</v>
      </c>
      <c r="N4399" s="29" t="str">
        <f t="shared" si="954"/>
        <v/>
      </c>
      <c r="O4399" s="29" t="str">
        <f t="shared" si="955"/>
        <v/>
      </c>
      <c r="P4399" s="29" t="str">
        <f t="shared" si="956"/>
        <v/>
      </c>
      <c r="Q4399" s="29" t="str">
        <f t="shared" si="946"/>
        <v/>
      </c>
      <c r="R4399" s="29" t="str">
        <f t="shared" si="947"/>
        <v/>
      </c>
      <c r="S4399" s="29" t="str">
        <f t="shared" si="948"/>
        <v/>
      </c>
      <c r="T4399" s="29" t="str">
        <f t="shared" si="949"/>
        <v/>
      </c>
      <c r="U4399" s="29"/>
      <c r="V4399" s="29"/>
      <c r="W4399" s="38" t="s">
        <v>3565</v>
      </c>
      <c r="X4399" s="37" t="s">
        <v>158</v>
      </c>
      <c r="Y4399" s="146">
        <v>2856.6</v>
      </c>
      <c r="Z4399" s="33">
        <v>3656</v>
      </c>
      <c r="AA4399" s="34">
        <f t="shared" si="951"/>
        <v>0.28000000000000003</v>
      </c>
      <c r="AB4399" s="33">
        <f t="shared" si="952"/>
        <v>3656</v>
      </c>
      <c r="AC4399" s="34">
        <f t="shared" si="953"/>
        <v>0.27984331022894349</v>
      </c>
      <c r="AD4399" s="145">
        <f t="shared" si="950"/>
        <v>3046.6669999999999</v>
      </c>
      <c r="AE4399" s="105">
        <v>2380.5</v>
      </c>
      <c r="AF4399" s="34" t="s">
        <v>36</v>
      </c>
      <c r="AG4399" s="34" t="s">
        <v>36</v>
      </c>
      <c r="AH4399" s="34">
        <v>0</v>
      </c>
      <c r="AI4399" s="29">
        <v>0.5</v>
      </c>
      <c r="AJ4399" s="29">
        <v>1E-3</v>
      </c>
      <c r="AK4399" s="29">
        <v>39</v>
      </c>
      <c r="AL4399" s="29">
        <v>0</v>
      </c>
      <c r="AM4399" s="29" t="s">
        <v>28</v>
      </c>
      <c r="AN4399" s="44" t="s">
        <v>27</v>
      </c>
      <c r="AO4399" s="29" t="s">
        <v>28</v>
      </c>
      <c r="AP4399" s="29">
        <v>1</v>
      </c>
      <c r="AQ4399" s="29" t="s">
        <v>33</v>
      </c>
      <c r="AR4399" s="29" t="s">
        <v>33</v>
      </c>
      <c r="AS4399" s="29" t="s">
        <v>33</v>
      </c>
      <c r="AT4399" s="29"/>
      <c r="AU4399" s="144"/>
      <c r="AV4399" s="36" t="s">
        <v>33</v>
      </c>
      <c r="AW4399" s="102" t="s">
        <v>33</v>
      </c>
      <c r="AX4399" s="129" t="s">
        <v>33</v>
      </c>
      <c r="AY4399" s="106" t="e">
        <v>#N/A</v>
      </c>
      <c r="BD4399" t="e">
        <v>#N/A</v>
      </c>
      <c r="BE4399" t="e">
        <v>#N/A</v>
      </c>
      <c r="BF4399">
        <v>0</v>
      </c>
      <c r="BH4399" t="str">
        <f t="shared" si="957"/>
        <v>AV</v>
      </c>
      <c r="BJ4399" t="str">
        <f t="shared" si="958"/>
        <v>OK</v>
      </c>
      <c r="BK4399" s="130" t="s">
        <v>5302</v>
      </c>
      <c r="BL4399" s="130" t="e">
        <v>#VALUE!</v>
      </c>
      <c r="BM4399" s="131">
        <v>0</v>
      </c>
      <c r="BN4399" s="131" t="e">
        <v>#DIV/0!</v>
      </c>
      <c r="BO4399">
        <v>3656</v>
      </c>
      <c r="BP4399">
        <v>0</v>
      </c>
    </row>
    <row r="4400" spans="1:68" ht="25.2" x14ac:dyDescent="0.3">
      <c r="A4400" s="1"/>
      <c r="B4400" s="47">
        <v>4039</v>
      </c>
      <c r="C4400" s="45">
        <v>1008808</v>
      </c>
      <c r="D4400" s="29"/>
      <c r="E4400" s="29"/>
      <c r="F4400" s="31" t="s">
        <v>3579</v>
      </c>
      <c r="G4400" s="29" t="s">
        <v>35</v>
      </c>
      <c r="H4400" s="157">
        <v>1</v>
      </c>
      <c r="I4400" s="148" t="s">
        <v>33</v>
      </c>
      <c r="J4400" s="147" t="s">
        <v>33</v>
      </c>
      <c r="K4400" s="148" t="e">
        <v>#N/A</v>
      </c>
      <c r="L4400" s="148" t="s">
        <v>32</v>
      </c>
      <c r="M4400" s="147" t="s">
        <v>33</v>
      </c>
      <c r="N4400" s="29" t="str">
        <f t="shared" si="954"/>
        <v/>
      </c>
      <c r="O4400" s="29" t="str">
        <f t="shared" si="955"/>
        <v/>
      </c>
      <c r="P4400" s="29" t="str">
        <f t="shared" si="956"/>
        <v/>
      </c>
      <c r="Q4400" s="29" t="str">
        <f t="shared" si="946"/>
        <v/>
      </c>
      <c r="R4400" s="29" t="str">
        <f t="shared" si="947"/>
        <v/>
      </c>
      <c r="S4400" s="29" t="str">
        <f t="shared" si="948"/>
        <v/>
      </c>
      <c r="T4400" s="29" t="str">
        <f t="shared" si="949"/>
        <v/>
      </c>
      <c r="U4400" s="29"/>
      <c r="V4400" s="29"/>
      <c r="W4400" s="38" t="s">
        <v>3565</v>
      </c>
      <c r="X4400" s="37" t="s">
        <v>158</v>
      </c>
      <c r="Y4400" s="146">
        <v>2856.6</v>
      </c>
      <c r="Z4400" s="33">
        <v>3656</v>
      </c>
      <c r="AA4400" s="34">
        <f t="shared" si="951"/>
        <v>0.28000000000000003</v>
      </c>
      <c r="AB4400" s="33">
        <f t="shared" si="952"/>
        <v>3656</v>
      </c>
      <c r="AC4400" s="34">
        <f t="shared" si="953"/>
        <v>0.27984331022894349</v>
      </c>
      <c r="AD4400" s="145">
        <f t="shared" si="950"/>
        <v>3046.6669999999999</v>
      </c>
      <c r="AE4400" s="105">
        <v>2380.5</v>
      </c>
      <c r="AF4400" s="34" t="s">
        <v>36</v>
      </c>
      <c r="AG4400" s="34" t="s">
        <v>36</v>
      </c>
      <c r="AH4400" s="34">
        <v>0</v>
      </c>
      <c r="AI4400" s="29">
        <v>0.5</v>
      </c>
      <c r="AJ4400" s="29">
        <v>1E-3</v>
      </c>
      <c r="AK4400" s="29">
        <v>0</v>
      </c>
      <c r="AL4400" s="29">
        <v>0</v>
      </c>
      <c r="AM4400" s="29" t="s">
        <v>28</v>
      </c>
      <c r="AN4400" s="44" t="s">
        <v>27</v>
      </c>
      <c r="AO4400" s="29" t="s">
        <v>28</v>
      </c>
      <c r="AP4400" s="29">
        <v>1</v>
      </c>
      <c r="AQ4400" s="29" t="s">
        <v>33</v>
      </c>
      <c r="AR4400" s="29" t="s">
        <v>33</v>
      </c>
      <c r="AS4400" s="29" t="s">
        <v>33</v>
      </c>
      <c r="AT4400" s="29"/>
      <c r="AU4400" s="144"/>
      <c r="AV4400" s="36" t="s">
        <v>33</v>
      </c>
      <c r="AW4400" s="102" t="s">
        <v>33</v>
      </c>
      <c r="AX4400" s="129" t="s">
        <v>33</v>
      </c>
      <c r="AY4400" s="106" t="e">
        <v>#N/A</v>
      </c>
      <c r="BD4400" t="s">
        <v>4719</v>
      </c>
      <c r="BE4400" t="e">
        <v>#N/A</v>
      </c>
      <c r="BF4400">
        <v>0</v>
      </c>
      <c r="BH4400" t="str">
        <f t="shared" si="957"/>
        <v/>
      </c>
      <c r="BJ4400" t="str">
        <f t="shared" si="958"/>
        <v>OK</v>
      </c>
      <c r="BK4400" s="130" t="s">
        <v>5302</v>
      </c>
      <c r="BL4400" s="130" t="e">
        <v>#VALUE!</v>
      </c>
      <c r="BM4400" s="131">
        <v>0</v>
      </c>
      <c r="BN4400" s="131" t="e">
        <v>#DIV/0!</v>
      </c>
      <c r="BO4400">
        <v>3656</v>
      </c>
      <c r="BP4400">
        <v>0</v>
      </c>
    </row>
    <row r="4401" spans="1:68" ht="25.2" x14ac:dyDescent="0.3">
      <c r="A4401" s="1"/>
      <c r="B4401" s="47">
        <v>4040</v>
      </c>
      <c r="C4401" s="45">
        <v>1089908</v>
      </c>
      <c r="D4401" s="29"/>
      <c r="E4401" s="29"/>
      <c r="F4401" s="39" t="s">
        <v>3580</v>
      </c>
      <c r="G4401" s="29" t="s">
        <v>35</v>
      </c>
      <c r="H4401" s="157">
        <v>1</v>
      </c>
      <c r="I4401" s="148" t="s">
        <v>33</v>
      </c>
      <c r="J4401" s="147" t="s">
        <v>33</v>
      </c>
      <c r="K4401" s="148" t="e">
        <v>#N/A</v>
      </c>
      <c r="L4401" s="148" t="s">
        <v>32</v>
      </c>
      <c r="M4401" s="147" t="s">
        <v>33</v>
      </c>
      <c r="N4401" s="29" t="str">
        <f t="shared" si="954"/>
        <v/>
      </c>
      <c r="O4401" s="29" t="str">
        <f t="shared" si="955"/>
        <v/>
      </c>
      <c r="P4401" s="29" t="str">
        <f t="shared" si="956"/>
        <v/>
      </c>
      <c r="Q4401" s="29" t="str">
        <f t="shared" si="946"/>
        <v/>
      </c>
      <c r="R4401" s="29" t="str">
        <f t="shared" si="947"/>
        <v/>
      </c>
      <c r="S4401" s="29" t="str">
        <f t="shared" si="948"/>
        <v/>
      </c>
      <c r="T4401" s="29" t="str">
        <f t="shared" si="949"/>
        <v/>
      </c>
      <c r="U4401" s="29"/>
      <c r="V4401" s="29"/>
      <c r="W4401" s="38" t="s">
        <v>3565</v>
      </c>
      <c r="X4401" s="37" t="s">
        <v>158</v>
      </c>
      <c r="Y4401" s="146">
        <v>2484</v>
      </c>
      <c r="Z4401" s="33">
        <v>3180</v>
      </c>
      <c r="AA4401" s="34">
        <f t="shared" si="951"/>
        <v>0.28000000000000003</v>
      </c>
      <c r="AB4401" s="33">
        <f t="shared" si="952"/>
        <v>3180</v>
      </c>
      <c r="AC4401" s="34">
        <f t="shared" si="953"/>
        <v>0.28019323671497587</v>
      </c>
      <c r="AD4401" s="145">
        <f t="shared" si="950"/>
        <v>2650</v>
      </c>
      <c r="AE4401" s="105">
        <v>2070</v>
      </c>
      <c r="AF4401" s="34" t="s">
        <v>36</v>
      </c>
      <c r="AG4401" s="34" t="s">
        <v>36</v>
      </c>
      <c r="AH4401" s="34">
        <v>0</v>
      </c>
      <c r="AI4401" s="29">
        <v>0.5</v>
      </c>
      <c r="AJ4401" s="29">
        <v>1E-3</v>
      </c>
      <c r="AK4401" s="29">
        <v>1</v>
      </c>
      <c r="AL4401" s="29">
        <v>0</v>
      </c>
      <c r="AM4401" s="29" t="s">
        <v>28</v>
      </c>
      <c r="AN4401" s="44" t="s">
        <v>27</v>
      </c>
      <c r="AO4401" s="29" t="s">
        <v>28</v>
      </c>
      <c r="AP4401" s="29">
        <v>1</v>
      </c>
      <c r="AQ4401" s="29" t="s">
        <v>33</v>
      </c>
      <c r="AR4401" s="29" t="s">
        <v>33</v>
      </c>
      <c r="AS4401" s="29" t="s">
        <v>33</v>
      </c>
      <c r="AT4401" s="29"/>
      <c r="AU4401" s="144"/>
      <c r="AV4401" s="36" t="s">
        <v>33</v>
      </c>
      <c r="AW4401" s="102" t="s">
        <v>33</v>
      </c>
      <c r="AX4401" s="129" t="s">
        <v>33</v>
      </c>
      <c r="AY4401" s="106" t="e">
        <v>#N/A</v>
      </c>
      <c r="BD4401" t="e">
        <v>#N/A</v>
      </c>
      <c r="BE4401" t="e">
        <v>#N/A</v>
      </c>
      <c r="BF4401">
        <v>0</v>
      </c>
      <c r="BH4401" t="str">
        <f t="shared" si="957"/>
        <v>AV</v>
      </c>
      <c r="BJ4401" t="str">
        <f t="shared" si="958"/>
        <v>OK</v>
      </c>
      <c r="BK4401" s="130" t="s">
        <v>5302</v>
      </c>
      <c r="BL4401" s="130" t="e">
        <v>#VALUE!</v>
      </c>
      <c r="BM4401" s="131">
        <v>0</v>
      </c>
      <c r="BN4401" s="131" t="e">
        <v>#DIV/0!</v>
      </c>
      <c r="BO4401">
        <v>3180</v>
      </c>
      <c r="BP4401">
        <v>0</v>
      </c>
    </row>
    <row r="4402" spans="1:68" ht="25.2" x14ac:dyDescent="0.3">
      <c r="A4402" s="1"/>
      <c r="B4402" s="47">
        <v>4041</v>
      </c>
      <c r="C4402" s="45">
        <v>1008809</v>
      </c>
      <c r="D4402" s="29"/>
      <c r="E4402" s="29"/>
      <c r="F4402" s="31" t="s">
        <v>3581</v>
      </c>
      <c r="G4402" s="29" t="s">
        <v>35</v>
      </c>
      <c r="H4402" s="157">
        <v>1</v>
      </c>
      <c r="I4402" s="148" t="s">
        <v>33</v>
      </c>
      <c r="J4402" s="147" t="s">
        <v>33</v>
      </c>
      <c r="K4402" s="148" t="e">
        <v>#N/A</v>
      </c>
      <c r="L4402" s="148" t="s">
        <v>32</v>
      </c>
      <c r="M4402" s="147" t="s">
        <v>33</v>
      </c>
      <c r="N4402" s="29" t="str">
        <f t="shared" si="954"/>
        <v/>
      </c>
      <c r="O4402" s="29" t="str">
        <f t="shared" si="955"/>
        <v/>
      </c>
      <c r="P4402" s="29" t="str">
        <f t="shared" si="956"/>
        <v/>
      </c>
      <c r="Q4402" s="29" t="str">
        <f t="shared" si="946"/>
        <v/>
      </c>
      <c r="R4402" s="29" t="str">
        <f t="shared" si="947"/>
        <v/>
      </c>
      <c r="S4402" s="29" t="str">
        <f t="shared" si="948"/>
        <v/>
      </c>
      <c r="T4402" s="29" t="str">
        <f t="shared" si="949"/>
        <v/>
      </c>
      <c r="U4402" s="29"/>
      <c r="V4402" s="29"/>
      <c r="W4402" s="38" t="s">
        <v>3565</v>
      </c>
      <c r="X4402" s="37" t="s">
        <v>158</v>
      </c>
      <c r="Y4402" s="146">
        <v>2484</v>
      </c>
      <c r="Z4402" s="33">
        <v>3180</v>
      </c>
      <c r="AA4402" s="34">
        <f t="shared" si="951"/>
        <v>0.28000000000000003</v>
      </c>
      <c r="AB4402" s="33">
        <f t="shared" si="952"/>
        <v>3180</v>
      </c>
      <c r="AC4402" s="34">
        <f t="shared" si="953"/>
        <v>0.28019323671497587</v>
      </c>
      <c r="AD4402" s="145">
        <f t="shared" si="950"/>
        <v>2650</v>
      </c>
      <c r="AE4402" s="105">
        <v>2070</v>
      </c>
      <c r="AF4402" s="34" t="s">
        <v>36</v>
      </c>
      <c r="AG4402" s="34" t="s">
        <v>36</v>
      </c>
      <c r="AH4402" s="34">
        <v>0</v>
      </c>
      <c r="AI4402" s="29">
        <v>0.5</v>
      </c>
      <c r="AJ4402" s="29">
        <v>1E-3</v>
      </c>
      <c r="AK4402" s="29">
        <v>0</v>
      </c>
      <c r="AL4402" s="29">
        <v>0</v>
      </c>
      <c r="AM4402" s="29" t="s">
        <v>28</v>
      </c>
      <c r="AN4402" s="44" t="s">
        <v>27</v>
      </c>
      <c r="AO4402" s="29" t="s">
        <v>28</v>
      </c>
      <c r="AP4402" s="29">
        <v>1</v>
      </c>
      <c r="AQ4402" s="29" t="s">
        <v>33</v>
      </c>
      <c r="AR4402" s="29" t="s">
        <v>33</v>
      </c>
      <c r="AS4402" s="29" t="s">
        <v>33</v>
      </c>
      <c r="AT4402" s="29"/>
      <c r="AU4402" s="144"/>
      <c r="AV4402" s="36" t="s">
        <v>33</v>
      </c>
      <c r="AW4402" s="102" t="s">
        <v>33</v>
      </c>
      <c r="AX4402" s="129" t="s">
        <v>33</v>
      </c>
      <c r="AY4402" s="106" t="e">
        <v>#N/A</v>
      </c>
      <c r="BD4402" t="s">
        <v>4719</v>
      </c>
      <c r="BE4402" t="e">
        <v>#N/A</v>
      </c>
      <c r="BF4402">
        <v>0</v>
      </c>
      <c r="BH4402" t="str">
        <f t="shared" si="957"/>
        <v/>
      </c>
      <c r="BJ4402" t="str">
        <f t="shared" si="958"/>
        <v>OK</v>
      </c>
      <c r="BK4402" s="130" t="s">
        <v>5302</v>
      </c>
      <c r="BL4402" s="130" t="e">
        <v>#VALUE!</v>
      </c>
      <c r="BM4402" s="131">
        <v>0</v>
      </c>
      <c r="BN4402" s="131" t="e">
        <v>#DIV/0!</v>
      </c>
      <c r="BO4402">
        <v>3180</v>
      </c>
      <c r="BP4402">
        <v>0</v>
      </c>
    </row>
    <row r="4403" spans="1:68" ht="25.2" x14ac:dyDescent="0.3">
      <c r="A4403" s="1"/>
      <c r="B4403" s="47">
        <v>4042</v>
      </c>
      <c r="C4403" s="45">
        <v>1008810</v>
      </c>
      <c r="D4403" s="29"/>
      <c r="E4403" s="29"/>
      <c r="F4403" s="31" t="s">
        <v>3582</v>
      </c>
      <c r="G4403" s="29" t="s">
        <v>35</v>
      </c>
      <c r="H4403" s="157">
        <v>1</v>
      </c>
      <c r="I4403" s="148" t="s">
        <v>33</v>
      </c>
      <c r="J4403" s="147" t="s">
        <v>33</v>
      </c>
      <c r="K4403" s="148" t="e">
        <v>#N/A</v>
      </c>
      <c r="L4403" s="148" t="s">
        <v>32</v>
      </c>
      <c r="M4403" s="147" t="s">
        <v>33</v>
      </c>
      <c r="N4403" s="29" t="str">
        <f t="shared" si="954"/>
        <v/>
      </c>
      <c r="O4403" s="29" t="str">
        <f t="shared" si="955"/>
        <v/>
      </c>
      <c r="P4403" s="29" t="str">
        <f t="shared" si="956"/>
        <v/>
      </c>
      <c r="Q4403" s="29" t="str">
        <f t="shared" si="946"/>
        <v/>
      </c>
      <c r="R4403" s="29" t="str">
        <f t="shared" si="947"/>
        <v/>
      </c>
      <c r="S4403" s="29" t="str">
        <f t="shared" si="948"/>
        <v/>
      </c>
      <c r="T4403" s="29" t="str">
        <f t="shared" si="949"/>
        <v/>
      </c>
      <c r="U4403" s="29"/>
      <c r="V4403" s="29"/>
      <c r="W4403" s="38" t="s">
        <v>3565</v>
      </c>
      <c r="X4403" s="37" t="s">
        <v>158</v>
      </c>
      <c r="Y4403" s="146">
        <v>2484</v>
      </c>
      <c r="Z4403" s="33">
        <v>3180</v>
      </c>
      <c r="AA4403" s="34">
        <f t="shared" si="951"/>
        <v>0.28000000000000003</v>
      </c>
      <c r="AB4403" s="33">
        <f t="shared" si="952"/>
        <v>3180</v>
      </c>
      <c r="AC4403" s="34">
        <f t="shared" si="953"/>
        <v>0.28019323671497587</v>
      </c>
      <c r="AD4403" s="145">
        <f t="shared" si="950"/>
        <v>2650</v>
      </c>
      <c r="AE4403" s="105">
        <v>2070</v>
      </c>
      <c r="AF4403" s="34" t="s">
        <v>36</v>
      </c>
      <c r="AG4403" s="34" t="s">
        <v>36</v>
      </c>
      <c r="AH4403" s="34">
        <v>0</v>
      </c>
      <c r="AI4403" s="29">
        <v>0.5</v>
      </c>
      <c r="AJ4403" s="29">
        <v>1E-3</v>
      </c>
      <c r="AK4403" s="29">
        <v>55</v>
      </c>
      <c r="AL4403" s="29">
        <v>0</v>
      </c>
      <c r="AM4403" s="29" t="s">
        <v>28</v>
      </c>
      <c r="AN4403" s="44" t="s">
        <v>27</v>
      </c>
      <c r="AO4403" s="29" t="s">
        <v>28</v>
      </c>
      <c r="AP4403" s="29">
        <v>1</v>
      </c>
      <c r="AQ4403" s="29" t="s">
        <v>33</v>
      </c>
      <c r="AR4403" s="29" t="s">
        <v>33</v>
      </c>
      <c r="AS4403" s="29" t="s">
        <v>33</v>
      </c>
      <c r="AT4403" s="29"/>
      <c r="AU4403" s="144"/>
      <c r="AV4403" s="36" t="s">
        <v>33</v>
      </c>
      <c r="AW4403" s="102" t="s">
        <v>33</v>
      </c>
      <c r="AX4403" s="129" t="s">
        <v>33</v>
      </c>
      <c r="AY4403" s="106" t="e">
        <v>#N/A</v>
      </c>
      <c r="BD4403" t="s">
        <v>4719</v>
      </c>
      <c r="BE4403" t="e">
        <v>#N/A</v>
      </c>
      <c r="BF4403">
        <v>0</v>
      </c>
      <c r="BH4403" t="str">
        <f t="shared" si="957"/>
        <v>AV</v>
      </c>
      <c r="BJ4403" t="str">
        <f t="shared" si="958"/>
        <v>OK</v>
      </c>
      <c r="BK4403" s="130" t="s">
        <v>5302</v>
      </c>
      <c r="BL4403" s="130" t="e">
        <v>#VALUE!</v>
      </c>
      <c r="BM4403" s="131">
        <v>0</v>
      </c>
      <c r="BN4403" s="131" t="e">
        <v>#DIV/0!</v>
      </c>
      <c r="BO4403">
        <v>3180</v>
      </c>
      <c r="BP4403">
        <v>0</v>
      </c>
    </row>
    <row r="4404" spans="1:68" ht="25.2" x14ac:dyDescent="0.3">
      <c r="A4404" s="1"/>
      <c r="B4404" s="47">
        <v>4043</v>
      </c>
      <c r="C4404" s="45">
        <v>1008811</v>
      </c>
      <c r="D4404" s="29"/>
      <c r="E4404" s="29"/>
      <c r="F4404" s="31" t="s">
        <v>3583</v>
      </c>
      <c r="G4404" s="29" t="s">
        <v>35</v>
      </c>
      <c r="H4404" s="157">
        <v>1</v>
      </c>
      <c r="I4404" s="148" t="s">
        <v>33</v>
      </c>
      <c r="J4404" s="147" t="s">
        <v>33</v>
      </c>
      <c r="K4404" s="148" t="e">
        <v>#N/A</v>
      </c>
      <c r="L4404" s="148" t="s">
        <v>32</v>
      </c>
      <c r="M4404" s="147" t="s">
        <v>33</v>
      </c>
      <c r="N4404" s="29" t="str">
        <f t="shared" si="954"/>
        <v/>
      </c>
      <c r="O4404" s="29" t="str">
        <f t="shared" si="955"/>
        <v/>
      </c>
      <c r="P4404" s="29" t="str">
        <f t="shared" si="956"/>
        <v/>
      </c>
      <c r="Q4404" s="29" t="str">
        <f t="shared" si="946"/>
        <v/>
      </c>
      <c r="R4404" s="29" t="str">
        <f t="shared" si="947"/>
        <v/>
      </c>
      <c r="S4404" s="29" t="str">
        <f t="shared" si="948"/>
        <v/>
      </c>
      <c r="T4404" s="29" t="str">
        <f t="shared" si="949"/>
        <v/>
      </c>
      <c r="U4404" s="29"/>
      <c r="V4404" s="29"/>
      <c r="W4404" s="38" t="s">
        <v>3565</v>
      </c>
      <c r="X4404" s="37" t="s">
        <v>158</v>
      </c>
      <c r="Y4404" s="146">
        <v>2484</v>
      </c>
      <c r="Z4404" s="33">
        <v>3180</v>
      </c>
      <c r="AA4404" s="34">
        <f t="shared" si="951"/>
        <v>0.28000000000000003</v>
      </c>
      <c r="AB4404" s="33">
        <f t="shared" si="952"/>
        <v>3180</v>
      </c>
      <c r="AC4404" s="34">
        <f t="shared" si="953"/>
        <v>0.28019323671497587</v>
      </c>
      <c r="AD4404" s="145">
        <f t="shared" si="950"/>
        <v>2650</v>
      </c>
      <c r="AE4404" s="105">
        <v>2070</v>
      </c>
      <c r="AF4404" s="34" t="s">
        <v>36</v>
      </c>
      <c r="AG4404" s="34" t="s">
        <v>36</v>
      </c>
      <c r="AH4404" s="34">
        <v>0</v>
      </c>
      <c r="AI4404" s="29">
        <v>0.5</v>
      </c>
      <c r="AJ4404" s="29">
        <v>1E-3</v>
      </c>
      <c r="AK4404" s="29">
        <v>0</v>
      </c>
      <c r="AL4404" s="29">
        <v>0</v>
      </c>
      <c r="AM4404" s="29" t="s">
        <v>28</v>
      </c>
      <c r="AN4404" s="44" t="s">
        <v>27</v>
      </c>
      <c r="AO4404" s="29" t="s">
        <v>28</v>
      </c>
      <c r="AP4404" s="29">
        <v>1</v>
      </c>
      <c r="AQ4404" s="29" t="s">
        <v>33</v>
      </c>
      <c r="AR4404" s="29" t="s">
        <v>33</v>
      </c>
      <c r="AS4404" s="29" t="s">
        <v>33</v>
      </c>
      <c r="AT4404" s="29"/>
      <c r="AU4404" s="144"/>
      <c r="AV4404" s="36" t="s">
        <v>33</v>
      </c>
      <c r="AW4404" s="102" t="s">
        <v>33</v>
      </c>
      <c r="AX4404" s="129" t="s">
        <v>33</v>
      </c>
      <c r="AY4404" s="106" t="e">
        <v>#N/A</v>
      </c>
      <c r="BD4404" t="s">
        <v>4719</v>
      </c>
      <c r="BE4404" t="e">
        <v>#N/A</v>
      </c>
      <c r="BF4404">
        <v>0</v>
      </c>
      <c r="BH4404" t="str">
        <f t="shared" si="957"/>
        <v/>
      </c>
      <c r="BJ4404" t="str">
        <f t="shared" si="958"/>
        <v>OK</v>
      </c>
      <c r="BK4404" s="130" t="s">
        <v>5302</v>
      </c>
      <c r="BL4404" s="130" t="e">
        <v>#VALUE!</v>
      </c>
      <c r="BM4404" s="131">
        <v>0</v>
      </c>
      <c r="BN4404" s="131" t="e">
        <v>#DIV/0!</v>
      </c>
      <c r="BO4404">
        <v>3180</v>
      </c>
      <c r="BP4404">
        <v>0</v>
      </c>
    </row>
    <row r="4405" spans="1:68" ht="25.2" x14ac:dyDescent="0.3">
      <c r="A4405" s="1"/>
      <c r="B4405" s="47">
        <v>4044</v>
      </c>
      <c r="C4405" s="45">
        <v>1008812</v>
      </c>
      <c r="D4405" s="29"/>
      <c r="E4405" s="29"/>
      <c r="F4405" s="31" t="s">
        <v>3584</v>
      </c>
      <c r="G4405" s="29" t="s">
        <v>35</v>
      </c>
      <c r="H4405" s="157">
        <v>1</v>
      </c>
      <c r="I4405" s="148" t="s">
        <v>33</v>
      </c>
      <c r="J4405" s="147" t="s">
        <v>33</v>
      </c>
      <c r="K4405" s="148" t="e">
        <v>#N/A</v>
      </c>
      <c r="L4405" s="148" t="s">
        <v>32</v>
      </c>
      <c r="M4405" s="147" t="s">
        <v>33</v>
      </c>
      <c r="N4405" s="29" t="str">
        <f t="shared" si="954"/>
        <v/>
      </c>
      <c r="O4405" s="29" t="str">
        <f t="shared" si="955"/>
        <v/>
      </c>
      <c r="P4405" s="29" t="str">
        <f t="shared" si="956"/>
        <v/>
      </c>
      <c r="Q4405" s="29" t="str">
        <f t="shared" si="946"/>
        <v/>
      </c>
      <c r="R4405" s="29" t="str">
        <f t="shared" si="947"/>
        <v/>
      </c>
      <c r="S4405" s="29" t="str">
        <f t="shared" si="948"/>
        <v/>
      </c>
      <c r="T4405" s="29" t="str">
        <f t="shared" si="949"/>
        <v/>
      </c>
      <c r="U4405" s="29"/>
      <c r="V4405" s="29"/>
      <c r="W4405" s="38" t="s">
        <v>3565</v>
      </c>
      <c r="X4405" s="37" t="s">
        <v>158</v>
      </c>
      <c r="Y4405" s="146">
        <v>2484</v>
      </c>
      <c r="Z4405" s="33">
        <v>3180</v>
      </c>
      <c r="AA4405" s="34">
        <f t="shared" si="951"/>
        <v>0.28000000000000003</v>
      </c>
      <c r="AB4405" s="33">
        <f t="shared" si="952"/>
        <v>3180</v>
      </c>
      <c r="AC4405" s="34">
        <f t="shared" si="953"/>
        <v>0.28019323671497587</v>
      </c>
      <c r="AD4405" s="145">
        <f t="shared" si="950"/>
        <v>2650</v>
      </c>
      <c r="AE4405" s="105">
        <v>2070</v>
      </c>
      <c r="AF4405" s="34" t="s">
        <v>36</v>
      </c>
      <c r="AG4405" s="34" t="s">
        <v>36</v>
      </c>
      <c r="AH4405" s="34">
        <v>0</v>
      </c>
      <c r="AI4405" s="29">
        <v>0.5</v>
      </c>
      <c r="AJ4405" s="29">
        <v>1E-3</v>
      </c>
      <c r="AK4405" s="29">
        <v>0</v>
      </c>
      <c r="AL4405" s="29">
        <v>0</v>
      </c>
      <c r="AM4405" s="29" t="s">
        <v>28</v>
      </c>
      <c r="AN4405" s="44" t="s">
        <v>27</v>
      </c>
      <c r="AO4405" s="29" t="s">
        <v>28</v>
      </c>
      <c r="AP4405" s="29">
        <v>1</v>
      </c>
      <c r="AQ4405" s="29" t="s">
        <v>33</v>
      </c>
      <c r="AR4405" s="29" t="s">
        <v>33</v>
      </c>
      <c r="AS4405" s="29" t="s">
        <v>33</v>
      </c>
      <c r="AT4405" s="29"/>
      <c r="AU4405" s="144"/>
      <c r="AV4405" s="36" t="s">
        <v>33</v>
      </c>
      <c r="AW4405" s="102" t="s">
        <v>33</v>
      </c>
      <c r="AX4405" s="129" t="s">
        <v>33</v>
      </c>
      <c r="AY4405" s="106" t="e">
        <v>#N/A</v>
      </c>
      <c r="BD4405" t="s">
        <v>4719</v>
      </c>
      <c r="BE4405" t="e">
        <v>#N/A</v>
      </c>
      <c r="BF4405">
        <v>0</v>
      </c>
      <c r="BH4405" t="str">
        <f t="shared" si="957"/>
        <v/>
      </c>
      <c r="BJ4405" t="str">
        <f t="shared" si="958"/>
        <v>OK</v>
      </c>
      <c r="BK4405" s="130" t="s">
        <v>5302</v>
      </c>
      <c r="BL4405" s="130" t="e">
        <v>#VALUE!</v>
      </c>
      <c r="BM4405" s="131">
        <v>0</v>
      </c>
      <c r="BN4405" s="131" t="e">
        <v>#DIV/0!</v>
      </c>
      <c r="BO4405">
        <v>3180</v>
      </c>
      <c r="BP4405">
        <v>0</v>
      </c>
    </row>
    <row r="4406" spans="1:68" ht="25.2" x14ac:dyDescent="0.3">
      <c r="A4406" s="1"/>
      <c r="B4406" s="47">
        <v>4045</v>
      </c>
      <c r="C4406" s="45">
        <v>1089911</v>
      </c>
      <c r="D4406" s="29"/>
      <c r="E4406" s="29"/>
      <c r="F4406" s="31" t="s">
        <v>3585</v>
      </c>
      <c r="G4406" s="29" t="s">
        <v>35</v>
      </c>
      <c r="H4406" s="157">
        <v>1</v>
      </c>
      <c r="I4406" s="148" t="s">
        <v>33</v>
      </c>
      <c r="J4406" s="147" t="s">
        <v>33</v>
      </c>
      <c r="K4406" s="148" t="e">
        <v>#N/A</v>
      </c>
      <c r="L4406" s="148" t="s">
        <v>32</v>
      </c>
      <c r="M4406" s="147" t="s">
        <v>33</v>
      </c>
      <c r="N4406" s="29" t="str">
        <f t="shared" si="954"/>
        <v/>
      </c>
      <c r="O4406" s="29" t="str">
        <f t="shared" si="955"/>
        <v/>
      </c>
      <c r="P4406" s="29" t="str">
        <f t="shared" si="956"/>
        <v/>
      </c>
      <c r="Q4406" s="29" t="str">
        <f t="shared" si="946"/>
        <v/>
      </c>
      <c r="R4406" s="29" t="str">
        <f t="shared" si="947"/>
        <v/>
      </c>
      <c r="S4406" s="29" t="str">
        <f t="shared" si="948"/>
        <v/>
      </c>
      <c r="T4406" s="29" t="str">
        <f t="shared" si="949"/>
        <v/>
      </c>
      <c r="U4406" s="29"/>
      <c r="V4406" s="29"/>
      <c r="W4406" s="38" t="s">
        <v>3565</v>
      </c>
      <c r="X4406" s="37" t="s">
        <v>158</v>
      </c>
      <c r="Y4406" s="146">
        <v>745.2</v>
      </c>
      <c r="Z4406" s="33">
        <v>954</v>
      </c>
      <c r="AA4406" s="34">
        <f t="shared" si="951"/>
        <v>0.28000000000000003</v>
      </c>
      <c r="AB4406" s="33">
        <f t="shared" si="952"/>
        <v>954</v>
      </c>
      <c r="AC4406" s="34">
        <f t="shared" si="953"/>
        <v>0.28019323671497587</v>
      </c>
      <c r="AD4406" s="145">
        <f t="shared" si="950"/>
        <v>795</v>
      </c>
      <c r="AE4406" s="105">
        <v>621</v>
      </c>
      <c r="AF4406" s="34" t="s">
        <v>36</v>
      </c>
      <c r="AG4406" s="34" t="s">
        <v>36</v>
      </c>
      <c r="AH4406" s="34">
        <v>0</v>
      </c>
      <c r="AI4406" s="29">
        <v>0.5</v>
      </c>
      <c r="AJ4406" s="29">
        <v>1E-3</v>
      </c>
      <c r="AK4406" s="29">
        <v>78</v>
      </c>
      <c r="AL4406" s="29">
        <v>0</v>
      </c>
      <c r="AM4406" s="29" t="s">
        <v>28</v>
      </c>
      <c r="AN4406" s="44" t="s">
        <v>27</v>
      </c>
      <c r="AO4406" s="29" t="s">
        <v>28</v>
      </c>
      <c r="AP4406" s="29">
        <v>1</v>
      </c>
      <c r="AQ4406" s="29" t="s">
        <v>33</v>
      </c>
      <c r="AR4406" s="29" t="s">
        <v>33</v>
      </c>
      <c r="AS4406" s="29" t="s">
        <v>33</v>
      </c>
      <c r="AT4406" s="29"/>
      <c r="AU4406" s="144"/>
      <c r="AV4406" s="36" t="s">
        <v>33</v>
      </c>
      <c r="AW4406" s="102" t="s">
        <v>33</v>
      </c>
      <c r="AX4406" s="129" t="s">
        <v>33</v>
      </c>
      <c r="AY4406" s="106" t="e">
        <v>#N/A</v>
      </c>
      <c r="BD4406" t="s">
        <v>4719</v>
      </c>
      <c r="BE4406" t="e">
        <v>#N/A</v>
      </c>
      <c r="BF4406">
        <v>0</v>
      </c>
      <c r="BH4406" t="str">
        <f t="shared" si="957"/>
        <v>AV</v>
      </c>
      <c r="BJ4406" t="str">
        <f t="shared" si="958"/>
        <v>OK</v>
      </c>
      <c r="BK4406" s="130" t="s">
        <v>5302</v>
      </c>
      <c r="BL4406" s="130" t="e">
        <v>#VALUE!</v>
      </c>
      <c r="BM4406" s="131">
        <v>0</v>
      </c>
      <c r="BN4406" s="131" t="e">
        <v>#DIV/0!</v>
      </c>
      <c r="BO4406">
        <v>954</v>
      </c>
      <c r="BP4406">
        <v>0</v>
      </c>
    </row>
    <row r="4407" spans="1:68" ht="25.2" x14ac:dyDescent="0.3">
      <c r="A4407" s="1"/>
      <c r="B4407" s="47">
        <v>4046</v>
      </c>
      <c r="C4407" s="45">
        <v>1008813</v>
      </c>
      <c r="D4407" s="29"/>
      <c r="E4407" s="29"/>
      <c r="F4407" s="31" t="s">
        <v>3586</v>
      </c>
      <c r="G4407" s="29" t="s">
        <v>35</v>
      </c>
      <c r="H4407" s="157">
        <v>1</v>
      </c>
      <c r="I4407" s="148" t="s">
        <v>33</v>
      </c>
      <c r="J4407" s="147" t="s">
        <v>33</v>
      </c>
      <c r="K4407" s="148" t="e">
        <v>#N/A</v>
      </c>
      <c r="L4407" s="148" t="s">
        <v>32</v>
      </c>
      <c r="M4407" s="147" t="s">
        <v>33</v>
      </c>
      <c r="N4407" s="29" t="str">
        <f t="shared" si="954"/>
        <v/>
      </c>
      <c r="O4407" s="29" t="str">
        <f t="shared" si="955"/>
        <v/>
      </c>
      <c r="P4407" s="29" t="str">
        <f t="shared" si="956"/>
        <v/>
      </c>
      <c r="Q4407" s="29" t="str">
        <f t="shared" si="946"/>
        <v/>
      </c>
      <c r="R4407" s="29" t="str">
        <f t="shared" si="947"/>
        <v/>
      </c>
      <c r="S4407" s="29" t="str">
        <f t="shared" si="948"/>
        <v/>
      </c>
      <c r="T4407" s="29" t="str">
        <f t="shared" si="949"/>
        <v/>
      </c>
      <c r="U4407" s="29"/>
      <c r="V4407" s="29"/>
      <c r="W4407" s="38" t="s">
        <v>3565</v>
      </c>
      <c r="X4407" s="37" t="s">
        <v>158</v>
      </c>
      <c r="Y4407" s="146">
        <v>745.2</v>
      </c>
      <c r="Z4407" s="33">
        <v>954</v>
      </c>
      <c r="AA4407" s="34">
        <f t="shared" si="951"/>
        <v>0.28000000000000003</v>
      </c>
      <c r="AB4407" s="33">
        <f t="shared" si="952"/>
        <v>954</v>
      </c>
      <c r="AC4407" s="34">
        <f t="shared" si="953"/>
        <v>0.28019323671497587</v>
      </c>
      <c r="AD4407" s="145">
        <f t="shared" si="950"/>
        <v>795</v>
      </c>
      <c r="AE4407" s="105">
        <v>621</v>
      </c>
      <c r="AF4407" s="34" t="s">
        <v>36</v>
      </c>
      <c r="AG4407" s="34" t="s">
        <v>36</v>
      </c>
      <c r="AH4407" s="34">
        <v>0</v>
      </c>
      <c r="AI4407" s="29">
        <v>0.5</v>
      </c>
      <c r="AJ4407" s="29">
        <v>1E-3</v>
      </c>
      <c r="AK4407" s="29">
        <v>0</v>
      </c>
      <c r="AL4407" s="29">
        <v>0</v>
      </c>
      <c r="AM4407" s="29" t="s">
        <v>28</v>
      </c>
      <c r="AN4407" s="44" t="s">
        <v>27</v>
      </c>
      <c r="AO4407" s="29" t="s">
        <v>28</v>
      </c>
      <c r="AP4407" s="29">
        <v>1</v>
      </c>
      <c r="AQ4407" s="29" t="s">
        <v>33</v>
      </c>
      <c r="AR4407" s="29" t="s">
        <v>33</v>
      </c>
      <c r="AS4407" s="29" t="s">
        <v>33</v>
      </c>
      <c r="AT4407" s="29"/>
      <c r="AU4407" s="144"/>
      <c r="AV4407" s="36" t="s">
        <v>33</v>
      </c>
      <c r="AW4407" s="102" t="s">
        <v>33</v>
      </c>
      <c r="AX4407" s="129" t="s">
        <v>33</v>
      </c>
      <c r="AY4407" s="106" t="e">
        <v>#N/A</v>
      </c>
      <c r="BD4407" t="s">
        <v>4719</v>
      </c>
      <c r="BE4407" t="e">
        <v>#N/A</v>
      </c>
      <c r="BF4407">
        <v>0</v>
      </c>
      <c r="BH4407" t="str">
        <f t="shared" si="957"/>
        <v/>
      </c>
      <c r="BJ4407" t="str">
        <f t="shared" si="958"/>
        <v>OK</v>
      </c>
      <c r="BK4407" s="130" t="s">
        <v>5302</v>
      </c>
      <c r="BL4407" s="130" t="e">
        <v>#VALUE!</v>
      </c>
      <c r="BM4407" s="131">
        <v>0</v>
      </c>
      <c r="BN4407" s="131" t="e">
        <v>#DIV/0!</v>
      </c>
      <c r="BO4407">
        <v>954</v>
      </c>
      <c r="BP4407">
        <v>0</v>
      </c>
    </row>
    <row r="4408" spans="1:68" ht="25.2" x14ac:dyDescent="0.3">
      <c r="A4408" s="1"/>
      <c r="B4408" s="47">
        <v>4047</v>
      </c>
      <c r="C4408" s="45">
        <v>1008814</v>
      </c>
      <c r="D4408" s="29"/>
      <c r="E4408" s="29"/>
      <c r="F4408" s="31" t="s">
        <v>3587</v>
      </c>
      <c r="G4408" s="29" t="s">
        <v>35</v>
      </c>
      <c r="H4408" s="157">
        <v>1</v>
      </c>
      <c r="I4408" s="148" t="s">
        <v>33</v>
      </c>
      <c r="J4408" s="147" t="s">
        <v>33</v>
      </c>
      <c r="K4408" s="148" t="e">
        <v>#N/A</v>
      </c>
      <c r="L4408" s="148" t="s">
        <v>32</v>
      </c>
      <c r="M4408" s="147" t="s">
        <v>33</v>
      </c>
      <c r="N4408" s="29" t="str">
        <f t="shared" si="954"/>
        <v/>
      </c>
      <c r="O4408" s="29" t="str">
        <f t="shared" si="955"/>
        <v/>
      </c>
      <c r="P4408" s="29" t="str">
        <f t="shared" si="956"/>
        <v/>
      </c>
      <c r="Q4408" s="29" t="str">
        <f t="shared" si="946"/>
        <v/>
      </c>
      <c r="R4408" s="29" t="str">
        <f t="shared" si="947"/>
        <v/>
      </c>
      <c r="S4408" s="29" t="str">
        <f t="shared" si="948"/>
        <v/>
      </c>
      <c r="T4408" s="29" t="str">
        <f t="shared" si="949"/>
        <v/>
      </c>
      <c r="U4408" s="29"/>
      <c r="V4408" s="29"/>
      <c r="W4408" s="38" t="s">
        <v>3565</v>
      </c>
      <c r="X4408" s="37" t="s">
        <v>158</v>
      </c>
      <c r="Y4408" s="146">
        <v>908.16</v>
      </c>
      <c r="Z4408" s="33">
        <v>1162</v>
      </c>
      <c r="AA4408" s="34">
        <f t="shared" si="951"/>
        <v>0.28000000000000003</v>
      </c>
      <c r="AB4408" s="33">
        <f t="shared" si="952"/>
        <v>1162</v>
      </c>
      <c r="AC4408" s="34">
        <f t="shared" si="953"/>
        <v>0.27950977801268501</v>
      </c>
      <c r="AD4408" s="145">
        <f t="shared" si="950"/>
        <v>968.33299999999997</v>
      </c>
      <c r="AE4408" s="105">
        <v>756.8</v>
      </c>
      <c r="AF4408" s="34" t="s">
        <v>36</v>
      </c>
      <c r="AG4408" s="34" t="s">
        <v>36</v>
      </c>
      <c r="AH4408" s="34">
        <v>0</v>
      </c>
      <c r="AI4408" s="29">
        <v>0.5</v>
      </c>
      <c r="AJ4408" s="29">
        <v>1E-3</v>
      </c>
      <c r="AK4408" s="29">
        <v>0</v>
      </c>
      <c r="AL4408" s="29">
        <v>0</v>
      </c>
      <c r="AM4408" s="29" t="s">
        <v>28</v>
      </c>
      <c r="AN4408" s="44" t="s">
        <v>27</v>
      </c>
      <c r="AO4408" s="29" t="s">
        <v>28</v>
      </c>
      <c r="AP4408" s="29">
        <v>1</v>
      </c>
      <c r="AQ4408" s="29" t="s">
        <v>33</v>
      </c>
      <c r="AR4408" s="29" t="s">
        <v>33</v>
      </c>
      <c r="AS4408" s="29" t="s">
        <v>33</v>
      </c>
      <c r="AT4408" s="29"/>
      <c r="AU4408" s="144"/>
      <c r="AV4408" s="36" t="s">
        <v>33</v>
      </c>
      <c r="AW4408" s="102" t="s">
        <v>33</v>
      </c>
      <c r="AX4408" s="129" t="s">
        <v>33</v>
      </c>
      <c r="AY4408" s="106" t="e">
        <v>#N/A</v>
      </c>
      <c r="BD4408" t="s">
        <v>4719</v>
      </c>
      <c r="BE4408" t="e">
        <v>#N/A</v>
      </c>
      <c r="BF4408">
        <v>0</v>
      </c>
      <c r="BH4408" t="str">
        <f t="shared" si="957"/>
        <v/>
      </c>
      <c r="BJ4408" t="str">
        <f t="shared" si="958"/>
        <v>OK</v>
      </c>
      <c r="BK4408" s="130" t="s">
        <v>5302</v>
      </c>
      <c r="BL4408" s="130" t="e">
        <v>#VALUE!</v>
      </c>
      <c r="BM4408" s="131">
        <v>0</v>
      </c>
      <c r="BN4408" s="131" t="e">
        <v>#DIV/0!</v>
      </c>
      <c r="BO4408">
        <v>1162</v>
      </c>
      <c r="BP4408">
        <v>0</v>
      </c>
    </row>
    <row r="4409" spans="1:68" ht="25.2" x14ac:dyDescent="0.3">
      <c r="A4409" s="1"/>
      <c r="B4409" s="47">
        <v>4048</v>
      </c>
      <c r="C4409" s="45">
        <v>1008815</v>
      </c>
      <c r="D4409" s="29"/>
      <c r="E4409" s="29"/>
      <c r="F4409" s="31" t="s">
        <v>3588</v>
      </c>
      <c r="G4409" s="29" t="s">
        <v>35</v>
      </c>
      <c r="H4409" s="157">
        <v>1</v>
      </c>
      <c r="I4409" s="148" t="s">
        <v>33</v>
      </c>
      <c r="J4409" s="147" t="s">
        <v>33</v>
      </c>
      <c r="K4409" s="148" t="e">
        <v>#N/A</v>
      </c>
      <c r="L4409" s="148" t="s">
        <v>32</v>
      </c>
      <c r="M4409" s="147" t="s">
        <v>33</v>
      </c>
      <c r="N4409" s="29" t="str">
        <f t="shared" si="954"/>
        <v/>
      </c>
      <c r="O4409" s="29" t="str">
        <f t="shared" si="955"/>
        <v/>
      </c>
      <c r="P4409" s="29" t="str">
        <f t="shared" si="956"/>
        <v/>
      </c>
      <c r="Q4409" s="29" t="str">
        <f t="shared" si="946"/>
        <v/>
      </c>
      <c r="R4409" s="29" t="str">
        <f t="shared" si="947"/>
        <v/>
      </c>
      <c r="S4409" s="29" t="str">
        <f t="shared" si="948"/>
        <v/>
      </c>
      <c r="T4409" s="29" t="str">
        <f t="shared" si="949"/>
        <v/>
      </c>
      <c r="U4409" s="29"/>
      <c r="V4409" s="29"/>
      <c r="W4409" s="38" t="s">
        <v>3565</v>
      </c>
      <c r="X4409" s="37" t="s">
        <v>158</v>
      </c>
      <c r="Y4409" s="146">
        <v>908.16</v>
      </c>
      <c r="Z4409" s="33">
        <v>1162</v>
      </c>
      <c r="AA4409" s="34">
        <f t="shared" si="951"/>
        <v>0.28000000000000003</v>
      </c>
      <c r="AB4409" s="33">
        <f t="shared" si="952"/>
        <v>1162</v>
      </c>
      <c r="AC4409" s="34">
        <f t="shared" si="953"/>
        <v>0.27950977801268501</v>
      </c>
      <c r="AD4409" s="145">
        <f t="shared" si="950"/>
        <v>968.33299999999997</v>
      </c>
      <c r="AE4409" s="105">
        <v>756.8</v>
      </c>
      <c r="AF4409" s="34" t="s">
        <v>36</v>
      </c>
      <c r="AG4409" s="34" t="s">
        <v>36</v>
      </c>
      <c r="AH4409" s="34">
        <v>0</v>
      </c>
      <c r="AI4409" s="29">
        <v>0.5</v>
      </c>
      <c r="AJ4409" s="29">
        <v>1E-3</v>
      </c>
      <c r="AK4409" s="29">
        <v>0</v>
      </c>
      <c r="AL4409" s="29">
        <v>0</v>
      </c>
      <c r="AM4409" s="29" t="s">
        <v>28</v>
      </c>
      <c r="AN4409" s="44" t="s">
        <v>27</v>
      </c>
      <c r="AO4409" s="29" t="s">
        <v>28</v>
      </c>
      <c r="AP4409" s="29">
        <v>1</v>
      </c>
      <c r="AQ4409" s="29" t="s">
        <v>33</v>
      </c>
      <c r="AR4409" s="29" t="s">
        <v>33</v>
      </c>
      <c r="AS4409" s="29" t="s">
        <v>33</v>
      </c>
      <c r="AT4409" s="29"/>
      <c r="AU4409" s="144"/>
      <c r="AV4409" s="36" t="s">
        <v>33</v>
      </c>
      <c r="AW4409" s="102" t="s">
        <v>33</v>
      </c>
      <c r="AX4409" s="129" t="s">
        <v>33</v>
      </c>
      <c r="AY4409" s="106" t="e">
        <v>#N/A</v>
      </c>
      <c r="BD4409" t="s">
        <v>4719</v>
      </c>
      <c r="BE4409" t="e">
        <v>#N/A</v>
      </c>
      <c r="BF4409">
        <v>0</v>
      </c>
      <c r="BH4409" t="str">
        <f t="shared" si="957"/>
        <v/>
      </c>
      <c r="BJ4409" t="str">
        <f t="shared" si="958"/>
        <v>OK</v>
      </c>
      <c r="BK4409" s="130" t="s">
        <v>5302</v>
      </c>
      <c r="BL4409" s="130" t="e">
        <v>#VALUE!</v>
      </c>
      <c r="BM4409" s="131">
        <v>0</v>
      </c>
      <c r="BN4409" s="131" t="e">
        <v>#DIV/0!</v>
      </c>
      <c r="BO4409">
        <v>1162</v>
      </c>
      <c r="BP4409">
        <v>0</v>
      </c>
    </row>
    <row r="4410" spans="1:68" ht="25.2" x14ac:dyDescent="0.3">
      <c r="A4410" s="1"/>
      <c r="B4410" s="47">
        <v>4049</v>
      </c>
      <c r="C4410" s="45">
        <v>1008816</v>
      </c>
      <c r="D4410" s="29"/>
      <c r="E4410" s="29"/>
      <c r="F4410" s="31" t="s">
        <v>3589</v>
      </c>
      <c r="G4410" s="29" t="s">
        <v>35</v>
      </c>
      <c r="H4410" s="157">
        <v>1</v>
      </c>
      <c r="I4410" s="148" t="s">
        <v>33</v>
      </c>
      <c r="J4410" s="147" t="s">
        <v>33</v>
      </c>
      <c r="K4410" s="148" t="e">
        <v>#N/A</v>
      </c>
      <c r="L4410" s="148" t="s">
        <v>32</v>
      </c>
      <c r="M4410" s="147" t="s">
        <v>33</v>
      </c>
      <c r="N4410" s="29" t="str">
        <f t="shared" si="954"/>
        <v/>
      </c>
      <c r="O4410" s="29" t="str">
        <f t="shared" si="955"/>
        <v/>
      </c>
      <c r="P4410" s="29" t="str">
        <f t="shared" si="956"/>
        <v/>
      </c>
      <c r="Q4410" s="29" t="str">
        <f t="shared" si="946"/>
        <v/>
      </c>
      <c r="R4410" s="29" t="str">
        <f t="shared" si="947"/>
        <v/>
      </c>
      <c r="S4410" s="29" t="str">
        <f t="shared" si="948"/>
        <v/>
      </c>
      <c r="T4410" s="29" t="str">
        <f t="shared" si="949"/>
        <v/>
      </c>
      <c r="U4410" s="29"/>
      <c r="V4410" s="29"/>
      <c r="W4410" s="38" t="s">
        <v>3565</v>
      </c>
      <c r="X4410" s="37" t="s">
        <v>158</v>
      </c>
      <c r="Y4410" s="146">
        <v>908.16</v>
      </c>
      <c r="Z4410" s="33">
        <v>1162</v>
      </c>
      <c r="AA4410" s="34">
        <f t="shared" si="951"/>
        <v>0.28000000000000003</v>
      </c>
      <c r="AB4410" s="33">
        <f t="shared" si="952"/>
        <v>1162</v>
      </c>
      <c r="AC4410" s="34">
        <f t="shared" si="953"/>
        <v>0.27950977801268501</v>
      </c>
      <c r="AD4410" s="145">
        <f t="shared" si="950"/>
        <v>968.33299999999997</v>
      </c>
      <c r="AE4410" s="105">
        <v>756.8</v>
      </c>
      <c r="AF4410" s="34" t="s">
        <v>36</v>
      </c>
      <c r="AG4410" s="34" t="s">
        <v>36</v>
      </c>
      <c r="AH4410" s="34">
        <v>0</v>
      </c>
      <c r="AI4410" s="29">
        <v>0.5</v>
      </c>
      <c r="AJ4410" s="29">
        <v>1E-3</v>
      </c>
      <c r="AK4410" s="29">
        <v>0</v>
      </c>
      <c r="AL4410" s="29">
        <v>0</v>
      </c>
      <c r="AM4410" s="29" t="s">
        <v>28</v>
      </c>
      <c r="AN4410" s="44" t="s">
        <v>27</v>
      </c>
      <c r="AO4410" s="29" t="s">
        <v>28</v>
      </c>
      <c r="AP4410" s="29">
        <v>1</v>
      </c>
      <c r="AQ4410" s="29" t="s">
        <v>33</v>
      </c>
      <c r="AR4410" s="29" t="s">
        <v>33</v>
      </c>
      <c r="AS4410" s="29" t="s">
        <v>33</v>
      </c>
      <c r="AT4410" s="29"/>
      <c r="AU4410" s="144"/>
      <c r="AV4410" s="36" t="s">
        <v>33</v>
      </c>
      <c r="AW4410" s="102" t="s">
        <v>33</v>
      </c>
      <c r="AX4410" s="129" t="s">
        <v>33</v>
      </c>
      <c r="AY4410" s="106" t="e">
        <v>#N/A</v>
      </c>
      <c r="BD4410" t="s">
        <v>4719</v>
      </c>
      <c r="BE4410" t="e">
        <v>#N/A</v>
      </c>
      <c r="BF4410">
        <v>0</v>
      </c>
      <c r="BH4410" t="str">
        <f t="shared" si="957"/>
        <v/>
      </c>
      <c r="BJ4410" t="str">
        <f t="shared" si="958"/>
        <v>OK</v>
      </c>
      <c r="BK4410" s="130" t="s">
        <v>5302</v>
      </c>
      <c r="BL4410" s="130" t="e">
        <v>#VALUE!</v>
      </c>
      <c r="BM4410" s="131">
        <v>0</v>
      </c>
      <c r="BN4410" s="131" t="e">
        <v>#DIV/0!</v>
      </c>
      <c r="BO4410">
        <v>1162</v>
      </c>
      <c r="BP4410">
        <v>0</v>
      </c>
    </row>
    <row r="4411" spans="1:68" ht="25.2" x14ac:dyDescent="0.3">
      <c r="A4411" s="1"/>
      <c r="B4411" s="47">
        <v>4050</v>
      </c>
      <c r="C4411" s="45">
        <v>1004004</v>
      </c>
      <c r="D4411" s="29"/>
      <c r="E4411" s="29"/>
      <c r="F4411" s="31" t="s">
        <v>3590</v>
      </c>
      <c r="G4411" s="29" t="s">
        <v>35</v>
      </c>
      <c r="H4411" s="157">
        <v>1</v>
      </c>
      <c r="I4411" s="148" t="s">
        <v>33</v>
      </c>
      <c r="J4411" s="147" t="s">
        <v>33</v>
      </c>
      <c r="K4411" s="148" t="e">
        <v>#N/A</v>
      </c>
      <c r="L4411" s="148" t="s">
        <v>32</v>
      </c>
      <c r="M4411" s="147" t="s">
        <v>33</v>
      </c>
      <c r="N4411" s="29" t="str">
        <f t="shared" si="954"/>
        <v/>
      </c>
      <c r="O4411" s="29" t="str">
        <f t="shared" si="955"/>
        <v/>
      </c>
      <c r="P4411" s="29" t="str">
        <f t="shared" si="956"/>
        <v/>
      </c>
      <c r="Q4411" s="29" t="str">
        <f t="shared" si="946"/>
        <v/>
      </c>
      <c r="R4411" s="29" t="str">
        <f t="shared" si="947"/>
        <v/>
      </c>
      <c r="S4411" s="29" t="str">
        <f t="shared" si="948"/>
        <v/>
      </c>
      <c r="T4411" s="29" t="str">
        <f t="shared" si="949"/>
        <v/>
      </c>
      <c r="U4411" s="29"/>
      <c r="V4411" s="29"/>
      <c r="W4411" s="38" t="s">
        <v>3565</v>
      </c>
      <c r="X4411" s="37" t="s">
        <v>158</v>
      </c>
      <c r="Y4411" s="146">
        <v>3576</v>
      </c>
      <c r="Z4411" s="33">
        <v>4577</v>
      </c>
      <c r="AA4411" s="34">
        <f t="shared" si="951"/>
        <v>0.28000000000000003</v>
      </c>
      <c r="AB4411" s="33">
        <f t="shared" si="952"/>
        <v>4577</v>
      </c>
      <c r="AC4411" s="34">
        <f t="shared" si="953"/>
        <v>0.2799218120805369</v>
      </c>
      <c r="AD4411" s="145">
        <f t="shared" si="950"/>
        <v>3814.1669999999999</v>
      </c>
      <c r="AE4411" s="105">
        <v>2980</v>
      </c>
      <c r="AF4411" s="34" t="s">
        <v>36</v>
      </c>
      <c r="AG4411" s="34" t="s">
        <v>36</v>
      </c>
      <c r="AH4411" s="34">
        <v>0</v>
      </c>
      <c r="AI4411" s="29" t="e">
        <v>#VALUE!</v>
      </c>
      <c r="AJ4411" s="29">
        <v>0</v>
      </c>
      <c r="AK4411" s="29">
        <v>0</v>
      </c>
      <c r="AL4411" s="29">
        <v>0</v>
      </c>
      <c r="AM4411" s="29" t="s">
        <v>28</v>
      </c>
      <c r="AN4411" s="44" t="s">
        <v>27</v>
      </c>
      <c r="AO4411" s="29" t="s">
        <v>28</v>
      </c>
      <c r="AP4411" s="29">
        <v>1</v>
      </c>
      <c r="AQ4411" s="29"/>
      <c r="AR4411" s="29"/>
      <c r="AS4411" s="29"/>
      <c r="AT4411" s="29"/>
      <c r="AU4411" s="144"/>
      <c r="AV4411" s="36" t="s">
        <v>33</v>
      </c>
      <c r="AW4411" s="102" t="s">
        <v>33</v>
      </c>
      <c r="AX4411" s="129" t="s">
        <v>33</v>
      </c>
      <c r="AY4411" s="106" t="e">
        <v>#N/A</v>
      </c>
      <c r="BD4411" t="s">
        <v>4720</v>
      </c>
      <c r="BE4411" t="e">
        <v>#N/A</v>
      </c>
      <c r="BF4411">
        <v>0</v>
      </c>
      <c r="BH4411" t="str">
        <f t="shared" si="957"/>
        <v/>
      </c>
      <c r="BJ4411" t="str">
        <f t="shared" si="958"/>
        <v>OK</v>
      </c>
      <c r="BK4411" s="130" t="s">
        <v>5302</v>
      </c>
      <c r="BL4411" s="130" t="e">
        <v>#VALUE!</v>
      </c>
      <c r="BM4411" s="131">
        <v>0</v>
      </c>
      <c r="BN4411" s="131" t="e">
        <v>#DIV/0!</v>
      </c>
      <c r="BO4411">
        <v>4577</v>
      </c>
      <c r="BP4411">
        <v>0</v>
      </c>
    </row>
    <row r="4412" spans="1:68" ht="25.2" x14ac:dyDescent="0.3">
      <c r="A4412" s="1"/>
      <c r="B4412" s="47">
        <v>4051</v>
      </c>
      <c r="C4412" s="45">
        <v>1004001</v>
      </c>
      <c r="D4412" s="29"/>
      <c r="E4412" s="29"/>
      <c r="F4412" s="31" t="s">
        <v>3591</v>
      </c>
      <c r="G4412" s="29" t="s">
        <v>35</v>
      </c>
      <c r="H4412" s="157">
        <v>1</v>
      </c>
      <c r="I4412" s="148" t="s">
        <v>33</v>
      </c>
      <c r="J4412" s="147" t="s">
        <v>33</v>
      </c>
      <c r="K4412" s="148" t="e">
        <v>#N/A</v>
      </c>
      <c r="L4412" s="148" t="s">
        <v>32</v>
      </c>
      <c r="M4412" s="147" t="s">
        <v>33</v>
      </c>
      <c r="N4412" s="29" t="str">
        <f t="shared" si="954"/>
        <v/>
      </c>
      <c r="O4412" s="29" t="str">
        <f t="shared" si="955"/>
        <v/>
      </c>
      <c r="P4412" s="29" t="str">
        <f t="shared" si="956"/>
        <v/>
      </c>
      <c r="Q4412" s="29" t="str">
        <f t="shared" si="946"/>
        <v/>
      </c>
      <c r="R4412" s="29" t="str">
        <f t="shared" si="947"/>
        <v/>
      </c>
      <c r="S4412" s="29" t="str">
        <f t="shared" si="948"/>
        <v/>
      </c>
      <c r="T4412" s="29" t="str">
        <f t="shared" si="949"/>
        <v/>
      </c>
      <c r="U4412" s="29"/>
      <c r="V4412" s="29"/>
      <c r="W4412" s="38" t="s">
        <v>3565</v>
      </c>
      <c r="X4412" s="37" t="s">
        <v>158</v>
      </c>
      <c r="Y4412" s="146">
        <v>382.54</v>
      </c>
      <c r="Z4412" s="33">
        <v>489.65</v>
      </c>
      <c r="AA4412" s="34">
        <f t="shared" si="951"/>
        <v>0.28000000000000003</v>
      </c>
      <c r="AB4412" s="33">
        <f t="shared" si="952"/>
        <v>489.65</v>
      </c>
      <c r="AC4412" s="34">
        <f t="shared" si="953"/>
        <v>0.27999924713676688</v>
      </c>
      <c r="AD4412" s="145">
        <f t="shared" si="950"/>
        <v>408.04199999999997</v>
      </c>
      <c r="AE4412" s="105">
        <v>318.78300000000002</v>
      </c>
      <c r="AF4412" s="34" t="s">
        <v>36</v>
      </c>
      <c r="AG4412" s="34" t="s">
        <v>36</v>
      </c>
      <c r="AH4412" s="34">
        <v>0</v>
      </c>
      <c r="AI4412" s="29" t="e">
        <v>#VALUE!</v>
      </c>
      <c r="AJ4412" s="29">
        <v>0</v>
      </c>
      <c r="AK4412" s="29">
        <v>0</v>
      </c>
      <c r="AL4412" s="29">
        <v>0</v>
      </c>
      <c r="AM4412" s="29" t="s">
        <v>28</v>
      </c>
      <c r="AN4412" s="44" t="s">
        <v>27</v>
      </c>
      <c r="AO4412" s="29" t="s">
        <v>28</v>
      </c>
      <c r="AP4412" s="29">
        <v>1</v>
      </c>
      <c r="AQ4412" s="29"/>
      <c r="AR4412" s="29"/>
      <c r="AS4412" s="29"/>
      <c r="AT4412" s="29"/>
      <c r="AU4412" s="144"/>
      <c r="AV4412" s="36" t="s">
        <v>33</v>
      </c>
      <c r="AW4412" s="102" t="s">
        <v>33</v>
      </c>
      <c r="AX4412" s="129" t="s">
        <v>33</v>
      </c>
      <c r="AY4412" s="106" t="e">
        <v>#N/A</v>
      </c>
      <c r="BD4412" t="s">
        <v>4720</v>
      </c>
      <c r="BE4412" t="e">
        <v>#N/A</v>
      </c>
      <c r="BF4412" t="s">
        <v>4770</v>
      </c>
      <c r="BH4412" t="str">
        <f t="shared" si="957"/>
        <v/>
      </c>
      <c r="BJ4412" t="str">
        <f t="shared" si="958"/>
        <v>OK</v>
      </c>
      <c r="BK4412" s="130" t="s">
        <v>5302</v>
      </c>
      <c r="BL4412" s="130" t="e">
        <v>#VALUE!</v>
      </c>
      <c r="BM4412" s="131">
        <v>0</v>
      </c>
      <c r="BN4412" s="131" t="e">
        <v>#DIV/0!</v>
      </c>
      <c r="BO4412">
        <v>489.65</v>
      </c>
      <c r="BP4412">
        <v>0</v>
      </c>
    </row>
    <row r="4413" spans="1:68" ht="25.2" x14ac:dyDescent="0.3">
      <c r="A4413" s="1"/>
      <c r="B4413" s="47">
        <v>4052</v>
      </c>
      <c r="C4413" s="45">
        <v>1121128</v>
      </c>
      <c r="D4413" s="29"/>
      <c r="E4413" s="29"/>
      <c r="F4413" s="31" t="s">
        <v>4270</v>
      </c>
      <c r="G4413" s="29" t="s">
        <v>35</v>
      </c>
      <c r="H4413" s="148">
        <v>1</v>
      </c>
      <c r="I4413" s="148"/>
      <c r="J4413" s="147"/>
      <c r="K4413" s="148" t="e">
        <v>#N/A</v>
      </c>
      <c r="L4413" s="148"/>
      <c r="M4413" s="147"/>
      <c r="N4413" s="29" t="str">
        <f t="shared" si="954"/>
        <v/>
      </c>
      <c r="O4413" s="29" t="str">
        <f t="shared" si="955"/>
        <v/>
      </c>
      <c r="P4413" s="29" t="str">
        <f t="shared" si="956"/>
        <v/>
      </c>
      <c r="Q4413" s="29" t="str">
        <f t="shared" si="946"/>
        <v/>
      </c>
      <c r="R4413" s="29" t="str">
        <f t="shared" si="947"/>
        <v/>
      </c>
      <c r="S4413" s="29" t="str">
        <f t="shared" si="948"/>
        <v/>
      </c>
      <c r="T4413" s="29" t="str">
        <f t="shared" si="949"/>
        <v/>
      </c>
      <c r="U4413" s="29"/>
      <c r="V4413" s="29"/>
      <c r="W4413" s="38" t="s">
        <v>3565</v>
      </c>
      <c r="X4413" s="37" t="s">
        <v>158</v>
      </c>
      <c r="Y4413" s="146">
        <v>3265.2</v>
      </c>
      <c r="Z4413" s="33">
        <v>4179</v>
      </c>
      <c r="AA4413" s="34">
        <f t="shared" si="951"/>
        <v>0.28000000000000003</v>
      </c>
      <c r="AB4413" s="33">
        <f t="shared" si="952"/>
        <v>4179</v>
      </c>
      <c r="AC4413" s="34">
        <f t="shared" si="953"/>
        <v>0.27986034546122751</v>
      </c>
      <c r="AD4413" s="145">
        <f t="shared" si="950"/>
        <v>3482.5</v>
      </c>
      <c r="AE4413" s="105">
        <v>2721</v>
      </c>
      <c r="AF4413" s="34" t="s">
        <v>36</v>
      </c>
      <c r="AG4413" s="34" t="s">
        <v>36</v>
      </c>
      <c r="AH4413" s="34">
        <v>0</v>
      </c>
      <c r="AI4413" s="29">
        <v>0.72</v>
      </c>
      <c r="AJ4413" s="29">
        <v>2.128E-2</v>
      </c>
      <c r="AK4413" s="29">
        <v>56</v>
      </c>
      <c r="AL4413" s="29">
        <v>0</v>
      </c>
      <c r="AM4413" s="29" t="s">
        <v>28</v>
      </c>
      <c r="AN4413" s="44" t="s">
        <v>27</v>
      </c>
      <c r="AO4413" s="29" t="s">
        <v>28</v>
      </c>
      <c r="AP4413" s="29">
        <v>1</v>
      </c>
      <c r="AQ4413" s="29"/>
      <c r="AR4413" s="29"/>
      <c r="AS4413" s="29"/>
      <c r="AT4413" s="29"/>
      <c r="AU4413" s="144"/>
      <c r="AV4413" s="36" t="s">
        <v>28</v>
      </c>
      <c r="AW4413" s="102">
        <v>44510</v>
      </c>
      <c r="AX4413" s="129" t="s">
        <v>33</v>
      </c>
      <c r="AY4413" s="106" t="e">
        <v>#N/A</v>
      </c>
      <c r="BD4413" t="s">
        <v>4721</v>
      </c>
      <c r="BE4413" t="e">
        <v>#N/A</v>
      </c>
      <c r="BF4413">
        <v>0</v>
      </c>
      <c r="BH4413" t="str">
        <f t="shared" si="957"/>
        <v>AV</v>
      </c>
      <c r="BJ4413" t="str">
        <f t="shared" si="958"/>
        <v>OK</v>
      </c>
      <c r="BK4413" s="130" t="s">
        <v>5302</v>
      </c>
      <c r="BL4413" s="130" t="e">
        <v>#VALUE!</v>
      </c>
      <c r="BM4413" s="131">
        <v>0</v>
      </c>
      <c r="BN4413" s="131" t="e">
        <v>#DIV/0!</v>
      </c>
      <c r="BO4413">
        <v>4179</v>
      </c>
      <c r="BP4413">
        <v>0</v>
      </c>
    </row>
    <row r="4414" spans="1:68" x14ac:dyDescent="0.3">
      <c r="A4414" s="1"/>
      <c r="B4414" s="47">
        <v>4053</v>
      </c>
      <c r="C4414" s="45">
        <v>1089021</v>
      </c>
      <c r="D4414" s="37"/>
      <c r="E4414" s="37"/>
      <c r="F4414" s="39" t="s">
        <v>3592</v>
      </c>
      <c r="G4414" s="29" t="s">
        <v>61</v>
      </c>
      <c r="H4414" s="70" t="s">
        <v>412</v>
      </c>
      <c r="I4414" s="148" t="s">
        <v>3798</v>
      </c>
      <c r="J4414" s="147" t="s">
        <v>33</v>
      </c>
      <c r="K4414" s="148" t="e">
        <v>#N/A</v>
      </c>
      <c r="L4414" s="148" t="s">
        <v>32</v>
      </c>
      <c r="M4414" s="147" t="s">
        <v>33</v>
      </c>
      <c r="N4414" s="29" t="str">
        <f t="shared" si="954"/>
        <v/>
      </c>
      <c r="O4414" s="29" t="str">
        <f t="shared" si="955"/>
        <v/>
      </c>
      <c r="P4414" s="29" t="str">
        <f t="shared" si="956"/>
        <v/>
      </c>
      <c r="Q4414" s="29" t="str">
        <f t="shared" si="946"/>
        <v/>
      </c>
      <c r="R4414" s="29" t="str">
        <f t="shared" si="947"/>
        <v/>
      </c>
      <c r="S4414" s="29" t="str">
        <f t="shared" si="948"/>
        <v/>
      </c>
      <c r="T4414" s="29" t="str">
        <f t="shared" si="949"/>
        <v/>
      </c>
      <c r="U4414" s="29"/>
      <c r="V4414" s="29"/>
      <c r="W4414" s="38" t="s">
        <v>34</v>
      </c>
      <c r="X4414" s="37" t="s">
        <v>35</v>
      </c>
      <c r="Y4414" s="146">
        <v>216.23</v>
      </c>
      <c r="Z4414" s="33">
        <v>216.23</v>
      </c>
      <c r="AA4414" s="34">
        <f t="shared" si="951"/>
        <v>0</v>
      </c>
      <c r="AB4414" s="33">
        <f t="shared" si="952"/>
        <v>216.23</v>
      </c>
      <c r="AC4414" s="34">
        <f t="shared" si="953"/>
        <v>0</v>
      </c>
      <c r="AD4414" s="145">
        <f t="shared" si="950"/>
        <v>180.19200000000001</v>
      </c>
      <c r="AE4414" s="105">
        <v>180.19200000000001</v>
      </c>
      <c r="AF4414" s="34" t="e">
        <v>#N/A</v>
      </c>
      <c r="AG4414" s="34" t="e">
        <v>#N/A</v>
      </c>
      <c r="AH4414" s="34" t="e">
        <v>#N/A</v>
      </c>
      <c r="AI4414" s="29">
        <v>9.7000000000000003E-2</v>
      </c>
      <c r="AJ4414" s="29">
        <v>5.8399999999999999E-4</v>
      </c>
      <c r="AK4414" s="29">
        <v>0</v>
      </c>
      <c r="AL4414" s="29">
        <v>0</v>
      </c>
      <c r="AM4414" s="29" t="s">
        <v>27</v>
      </c>
      <c r="AN4414" s="44" t="s">
        <v>27</v>
      </c>
      <c r="AO4414" s="29" t="s">
        <v>27</v>
      </c>
      <c r="AP4414" s="29">
        <v>200</v>
      </c>
      <c r="AQ4414" s="29"/>
      <c r="AR4414" s="29"/>
      <c r="AS4414" s="29"/>
      <c r="AT4414" s="29"/>
      <c r="AU4414" s="144"/>
      <c r="AV4414" s="36" t="s">
        <v>28</v>
      </c>
      <c r="AW4414" s="102">
        <v>42769</v>
      </c>
      <c r="AX4414" s="129" t="s">
        <v>33</v>
      </c>
      <c r="AY4414" s="106">
        <v>61200</v>
      </c>
      <c r="BD4414" t="s">
        <v>85</v>
      </c>
      <c r="BE4414" t="e">
        <v>#N/A</v>
      </c>
      <c r="BF4414" t="e">
        <v>#N/A</v>
      </c>
      <c r="BH4414" t="str">
        <f t="shared" si="957"/>
        <v/>
      </c>
      <c r="BJ4414" t="str">
        <f t="shared" si="958"/>
        <v>OK</v>
      </c>
      <c r="BK4414" s="130" t="s">
        <v>5302</v>
      </c>
      <c r="BL4414" s="130" t="e">
        <v>#VALUE!</v>
      </c>
      <c r="BM4414" s="131">
        <v>0</v>
      </c>
      <c r="BN4414" s="131" t="e">
        <v>#DIV/0!</v>
      </c>
      <c r="BO4414" t="e">
        <v>#N/A</v>
      </c>
      <c r="BP4414">
        <v>0</v>
      </c>
    </row>
    <row r="4415" spans="1:68" x14ac:dyDescent="0.3">
      <c r="A4415" s="1"/>
      <c r="B4415" s="47">
        <v>4054</v>
      </c>
      <c r="C4415" s="45">
        <v>1072622</v>
      </c>
      <c r="D4415" s="29"/>
      <c r="E4415" s="29"/>
      <c r="F4415" s="31" t="s">
        <v>3593</v>
      </c>
      <c r="G4415" s="29" t="s">
        <v>31</v>
      </c>
      <c r="H4415" s="70" t="s">
        <v>412</v>
      </c>
      <c r="I4415" s="148" t="s">
        <v>33</v>
      </c>
      <c r="J4415" s="147" t="s">
        <v>33</v>
      </c>
      <c r="K4415" s="148" t="e">
        <v>#N/A</v>
      </c>
      <c r="L4415" s="148" t="s">
        <v>32</v>
      </c>
      <c r="M4415" s="147">
        <v>42823</v>
      </c>
      <c r="N4415" s="29" t="str">
        <f t="shared" si="954"/>
        <v/>
      </c>
      <c r="O4415" s="29" t="str">
        <f t="shared" si="955"/>
        <v/>
      </c>
      <c r="P4415" s="29" t="str">
        <f t="shared" si="956"/>
        <v/>
      </c>
      <c r="Q4415" s="29" t="str">
        <f t="shared" si="946"/>
        <v/>
      </c>
      <c r="R4415" s="29" t="str">
        <f t="shared" si="947"/>
        <v/>
      </c>
      <c r="S4415" s="29" t="str">
        <f t="shared" si="948"/>
        <v/>
      </c>
      <c r="T4415" s="29" t="str">
        <f t="shared" si="949"/>
        <v/>
      </c>
      <c r="U4415" s="29"/>
      <c r="V4415" s="29"/>
      <c r="W4415" s="38" t="s">
        <v>2241</v>
      </c>
      <c r="X4415" s="29" t="s">
        <v>158</v>
      </c>
      <c r="Y4415" s="146">
        <v>4668</v>
      </c>
      <c r="Z4415" s="33">
        <v>5975</v>
      </c>
      <c r="AA4415" s="34">
        <f t="shared" si="951"/>
        <v>0.28000000000000003</v>
      </c>
      <c r="AB4415" s="33">
        <f t="shared" si="952"/>
        <v>5975</v>
      </c>
      <c r="AC4415" s="34">
        <f t="shared" si="953"/>
        <v>0.27999151670951167</v>
      </c>
      <c r="AD4415" s="145">
        <f t="shared" si="950"/>
        <v>4979.1670000000004</v>
      </c>
      <c r="AE4415" s="105">
        <v>3890</v>
      </c>
      <c r="AF4415" s="34" t="s">
        <v>36</v>
      </c>
      <c r="AG4415" s="34" t="s">
        <v>36</v>
      </c>
      <c r="AH4415" s="34" t="s">
        <v>36</v>
      </c>
      <c r="AI4415" s="29">
        <v>1.92</v>
      </c>
      <c r="AJ4415" s="29">
        <v>1.5086E-2</v>
      </c>
      <c r="AK4415" s="29">
        <v>0</v>
      </c>
      <c r="AL4415" s="29">
        <v>0</v>
      </c>
      <c r="AM4415" s="29" t="s">
        <v>28</v>
      </c>
      <c r="AN4415" s="44" t="s">
        <v>27</v>
      </c>
      <c r="AO4415" s="29" t="s">
        <v>27</v>
      </c>
      <c r="AP4415" s="29">
        <v>1</v>
      </c>
      <c r="AQ4415" s="29"/>
      <c r="AR4415" s="29"/>
      <c r="AS4415" s="29"/>
      <c r="AT4415" s="29"/>
      <c r="AU4415" s="144"/>
      <c r="AV4415" s="36" t="s">
        <v>28</v>
      </c>
      <c r="AW4415" s="102">
        <v>42592</v>
      </c>
      <c r="AX4415" s="129" t="s">
        <v>33</v>
      </c>
      <c r="AY4415" s="106" t="e">
        <v>#N/A</v>
      </c>
      <c r="BD4415" t="s">
        <v>4722</v>
      </c>
      <c r="BE4415" t="e">
        <v>#N/A</v>
      </c>
      <c r="BF4415">
        <v>0</v>
      </c>
      <c r="BH4415" t="str">
        <f t="shared" si="957"/>
        <v/>
      </c>
      <c r="BJ4415" t="str">
        <f t="shared" si="958"/>
        <v>OK</v>
      </c>
      <c r="BK4415" s="130" t="s">
        <v>5302</v>
      </c>
      <c r="BL4415" s="130" t="e">
        <v>#VALUE!</v>
      </c>
      <c r="BM4415" s="131">
        <v>0</v>
      </c>
      <c r="BN4415" s="131" t="e">
        <v>#DIV/0!</v>
      </c>
      <c r="BO4415" t="e">
        <v>#N/A</v>
      </c>
      <c r="BP4415">
        <v>0</v>
      </c>
    </row>
    <row r="4416" spans="1:68" ht="25.2" x14ac:dyDescent="0.3">
      <c r="A4416" s="1"/>
      <c r="B4416" s="47">
        <v>4055</v>
      </c>
      <c r="C4416" s="45">
        <v>1052125</v>
      </c>
      <c r="D4416" s="29"/>
      <c r="E4416" s="29"/>
      <c r="F4416" s="31" t="s">
        <v>3594</v>
      </c>
      <c r="G4416" s="29" t="s">
        <v>31</v>
      </c>
      <c r="H4416" s="70" t="s">
        <v>412</v>
      </c>
      <c r="I4416" s="148" t="s">
        <v>33</v>
      </c>
      <c r="J4416" s="147" t="s">
        <v>33</v>
      </c>
      <c r="K4416" s="148" t="e">
        <v>#N/A</v>
      </c>
      <c r="L4416" s="148" t="s">
        <v>32</v>
      </c>
      <c r="M4416" s="147">
        <v>42597</v>
      </c>
      <c r="N4416" s="29" t="str">
        <f t="shared" si="954"/>
        <v/>
      </c>
      <c r="O4416" s="29" t="str">
        <f t="shared" si="955"/>
        <v/>
      </c>
      <c r="P4416" s="29" t="str">
        <f t="shared" si="956"/>
        <v/>
      </c>
      <c r="Q4416" s="29" t="str">
        <f t="shared" si="946"/>
        <v/>
      </c>
      <c r="R4416" s="29" t="str">
        <f t="shared" si="947"/>
        <v/>
      </c>
      <c r="S4416" s="29" t="str">
        <f t="shared" si="948"/>
        <v/>
      </c>
      <c r="T4416" s="29" t="str">
        <f t="shared" si="949"/>
        <v/>
      </c>
      <c r="U4416" s="29"/>
      <c r="V4416" s="29"/>
      <c r="W4416" s="38" t="s">
        <v>2241</v>
      </c>
      <c r="X4416" s="29" t="s">
        <v>158</v>
      </c>
      <c r="Y4416" s="146">
        <v>3908</v>
      </c>
      <c r="Z4416" s="33">
        <v>5002</v>
      </c>
      <c r="AA4416" s="34">
        <f t="shared" si="951"/>
        <v>0.28000000000000003</v>
      </c>
      <c r="AB4416" s="33">
        <f t="shared" si="952"/>
        <v>5002</v>
      </c>
      <c r="AC4416" s="34">
        <f t="shared" si="953"/>
        <v>0.27993835415165252</v>
      </c>
      <c r="AD4416" s="145">
        <f t="shared" si="950"/>
        <v>4168.3329999999996</v>
      </c>
      <c r="AE4416" s="105">
        <v>3256.6669999999999</v>
      </c>
      <c r="AF4416" s="34" t="s">
        <v>36</v>
      </c>
      <c r="AG4416" s="34" t="s">
        <v>36</v>
      </c>
      <c r="AH4416" s="34" t="s">
        <v>36</v>
      </c>
      <c r="AI4416" s="29">
        <v>2.19</v>
      </c>
      <c r="AJ4416" s="29">
        <v>1.4999999999999999E-2</v>
      </c>
      <c r="AK4416" s="29">
        <v>0</v>
      </c>
      <c r="AL4416" s="29">
        <v>0</v>
      </c>
      <c r="AM4416" s="29" t="s">
        <v>28</v>
      </c>
      <c r="AN4416" s="44" t="s">
        <v>27</v>
      </c>
      <c r="AO4416" s="29" t="s">
        <v>27</v>
      </c>
      <c r="AP4416" s="29">
        <v>1</v>
      </c>
      <c r="AQ4416" s="29"/>
      <c r="AR4416" s="29"/>
      <c r="AS4416" s="29"/>
      <c r="AT4416" s="29"/>
      <c r="AU4416" s="144"/>
      <c r="AV4416" s="36" t="s">
        <v>28</v>
      </c>
      <c r="AW4416" s="102">
        <v>42592</v>
      </c>
      <c r="AX4416" s="129" t="s">
        <v>33</v>
      </c>
      <c r="AY4416" s="106" t="e">
        <v>#N/A</v>
      </c>
      <c r="BD4416" t="s">
        <v>4722</v>
      </c>
      <c r="BE4416" t="e">
        <v>#N/A</v>
      </c>
      <c r="BF4416">
        <v>0</v>
      </c>
      <c r="BH4416" t="str">
        <f t="shared" si="957"/>
        <v/>
      </c>
      <c r="BJ4416" t="str">
        <f t="shared" si="958"/>
        <v>OK</v>
      </c>
      <c r="BK4416" s="130" t="s">
        <v>5302</v>
      </c>
      <c r="BL4416" s="130" t="e">
        <v>#VALUE!</v>
      </c>
      <c r="BM4416" s="131">
        <v>0</v>
      </c>
      <c r="BN4416" s="131" t="e">
        <v>#DIV/0!</v>
      </c>
      <c r="BO4416" t="e">
        <v>#N/A</v>
      </c>
      <c r="BP4416">
        <v>0</v>
      </c>
    </row>
    <row r="4417" spans="1:68" ht="25.2" x14ac:dyDescent="0.3">
      <c r="A4417" s="1"/>
      <c r="B4417" s="47">
        <v>4056</v>
      </c>
      <c r="C4417" s="45">
        <v>1068665</v>
      </c>
      <c r="D4417" s="29"/>
      <c r="E4417" s="29"/>
      <c r="F4417" s="31" t="s">
        <v>3595</v>
      </c>
      <c r="G4417" s="29" t="s">
        <v>31</v>
      </c>
      <c r="H4417" s="70" t="s">
        <v>412</v>
      </c>
      <c r="I4417" s="148" t="s">
        <v>33</v>
      </c>
      <c r="J4417" s="147" t="s">
        <v>33</v>
      </c>
      <c r="K4417" s="148" t="e">
        <v>#N/A</v>
      </c>
      <c r="L4417" s="148" t="s">
        <v>32</v>
      </c>
      <c r="M4417" s="147">
        <v>42597</v>
      </c>
      <c r="N4417" s="29" t="str">
        <f t="shared" si="954"/>
        <v/>
      </c>
      <c r="O4417" s="29" t="str">
        <f t="shared" si="955"/>
        <v/>
      </c>
      <c r="P4417" s="29" t="str">
        <f t="shared" si="956"/>
        <v/>
      </c>
      <c r="Q4417" s="29" t="str">
        <f t="shared" si="946"/>
        <v/>
      </c>
      <c r="R4417" s="29" t="str">
        <f t="shared" si="947"/>
        <v/>
      </c>
      <c r="S4417" s="29" t="str">
        <f t="shared" si="948"/>
        <v/>
      </c>
      <c r="T4417" s="29" t="str">
        <f t="shared" si="949"/>
        <v/>
      </c>
      <c r="U4417" s="29"/>
      <c r="V4417" s="29"/>
      <c r="W4417" s="38" t="s">
        <v>2241</v>
      </c>
      <c r="X4417" s="29" t="s">
        <v>158</v>
      </c>
      <c r="Y4417" s="146">
        <v>4202</v>
      </c>
      <c r="Z4417" s="33">
        <v>5379</v>
      </c>
      <c r="AA4417" s="34">
        <f t="shared" si="951"/>
        <v>0.28000000000000003</v>
      </c>
      <c r="AB4417" s="33">
        <f t="shared" si="952"/>
        <v>5379</v>
      </c>
      <c r="AC4417" s="34">
        <f t="shared" si="953"/>
        <v>0.28010459018518896</v>
      </c>
      <c r="AD4417" s="145">
        <f t="shared" si="950"/>
        <v>4482.5</v>
      </c>
      <c r="AE4417" s="105">
        <v>3501.6669999999999</v>
      </c>
      <c r="AF4417" s="34" t="s">
        <v>36</v>
      </c>
      <c r="AG4417" s="34" t="s">
        <v>36</v>
      </c>
      <c r="AH4417" s="34" t="s">
        <v>36</v>
      </c>
      <c r="AI4417" s="29">
        <v>3.68</v>
      </c>
      <c r="AJ4417" s="29">
        <v>2E-3</v>
      </c>
      <c r="AK4417" s="29">
        <v>0</v>
      </c>
      <c r="AL4417" s="29">
        <v>0</v>
      </c>
      <c r="AM4417" s="29" t="s">
        <v>28</v>
      </c>
      <c r="AN4417" s="44" t="s">
        <v>27</v>
      </c>
      <c r="AO4417" s="29" t="s">
        <v>27</v>
      </c>
      <c r="AP4417" s="29">
        <v>1</v>
      </c>
      <c r="AQ4417" s="29"/>
      <c r="AR4417" s="29"/>
      <c r="AS4417" s="29"/>
      <c r="AT4417" s="29"/>
      <c r="AU4417" s="144"/>
      <c r="AV4417" s="36" t="s">
        <v>28</v>
      </c>
      <c r="AW4417" s="102">
        <v>42592</v>
      </c>
      <c r="AX4417" s="129" t="s">
        <v>33</v>
      </c>
      <c r="AY4417" s="106" t="e">
        <v>#N/A</v>
      </c>
      <c r="BD4417" t="s">
        <v>4723</v>
      </c>
      <c r="BE4417" t="e">
        <v>#N/A</v>
      </c>
      <c r="BF4417">
        <v>0</v>
      </c>
      <c r="BH4417" t="str">
        <f t="shared" si="957"/>
        <v/>
      </c>
      <c r="BJ4417" t="str">
        <f t="shared" si="958"/>
        <v>OK</v>
      </c>
      <c r="BK4417" s="130" t="s">
        <v>5302</v>
      </c>
      <c r="BL4417" s="130" t="e">
        <v>#VALUE!</v>
      </c>
      <c r="BM4417" s="131">
        <v>0</v>
      </c>
      <c r="BN4417" s="131" t="e">
        <v>#DIV/0!</v>
      </c>
      <c r="BO4417" t="e">
        <v>#N/A</v>
      </c>
      <c r="BP4417">
        <v>0</v>
      </c>
    </row>
    <row r="4418" spans="1:68" x14ac:dyDescent="0.3">
      <c r="A4418" s="1"/>
      <c r="B4418" s="47">
        <v>4057</v>
      </c>
      <c r="C4418" s="45">
        <v>1066855</v>
      </c>
      <c r="D4418" s="29"/>
      <c r="E4418" s="29"/>
      <c r="F4418" s="32" t="s">
        <v>3596</v>
      </c>
      <c r="G4418" s="29" t="s">
        <v>31</v>
      </c>
      <c r="H4418" s="70" t="s">
        <v>412</v>
      </c>
      <c r="I4418" s="148" t="s">
        <v>33</v>
      </c>
      <c r="J4418" s="147" t="s">
        <v>33</v>
      </c>
      <c r="K4418" s="148" t="e">
        <v>#N/A</v>
      </c>
      <c r="L4418" s="148" t="s">
        <v>32</v>
      </c>
      <c r="M4418" s="147" t="s">
        <v>33</v>
      </c>
      <c r="N4418" s="29" t="str">
        <f t="shared" si="954"/>
        <v/>
      </c>
      <c r="O4418" s="29" t="str">
        <f t="shared" si="955"/>
        <v/>
      </c>
      <c r="P4418" s="29" t="str">
        <f t="shared" si="956"/>
        <v/>
      </c>
      <c r="Q4418" s="29" t="str">
        <f t="shared" si="946"/>
        <v/>
      </c>
      <c r="R4418" s="29" t="str">
        <f t="shared" si="947"/>
        <v/>
      </c>
      <c r="S4418" s="29" t="str">
        <f t="shared" si="948"/>
        <v/>
      </c>
      <c r="T4418" s="29" t="str">
        <f t="shared" si="949"/>
        <v/>
      </c>
      <c r="U4418" s="29"/>
      <c r="V4418" s="29"/>
      <c r="W4418" s="38" t="s">
        <v>3150</v>
      </c>
      <c r="X4418" s="37" t="s">
        <v>35</v>
      </c>
      <c r="Y4418" s="146">
        <v>46157</v>
      </c>
      <c r="Z4418" s="33">
        <v>59081</v>
      </c>
      <c r="AA4418" s="34">
        <f t="shared" si="951"/>
        <v>0.28000000000000003</v>
      </c>
      <c r="AB4418" s="33">
        <f t="shared" si="952"/>
        <v>59081</v>
      </c>
      <c r="AC4418" s="34">
        <f t="shared" si="953"/>
        <v>0.28000086418094011</v>
      </c>
      <c r="AD4418" s="145">
        <f t="shared" ref="AD4418:AD4449" si="959">ROUND(Z4418/1.2,3)</f>
        <v>49234.167000000001</v>
      </c>
      <c r="AE4418" s="105">
        <v>38464.167000000001</v>
      </c>
      <c r="AF4418" s="34" t="s">
        <v>36</v>
      </c>
      <c r="AG4418" s="34" t="s">
        <v>36</v>
      </c>
      <c r="AH4418" s="34" t="s">
        <v>36</v>
      </c>
      <c r="AI4418" s="29">
        <v>72</v>
      </c>
      <c r="AJ4418" s="29">
        <v>1.755625</v>
      </c>
      <c r="AK4418" s="29">
        <v>0</v>
      </c>
      <c r="AL4418" s="29">
        <v>0</v>
      </c>
      <c r="AM4418" s="29" t="s">
        <v>28</v>
      </c>
      <c r="AN4418" s="44" t="s">
        <v>27</v>
      </c>
      <c r="AO4418" s="29" t="s">
        <v>27</v>
      </c>
      <c r="AP4418" s="29">
        <v>1</v>
      </c>
      <c r="AQ4418" s="29"/>
      <c r="AR4418" s="29"/>
      <c r="AS4418" s="29"/>
      <c r="AT4418" s="29"/>
      <c r="AU4418" s="144"/>
      <c r="AV4418" s="36" t="s">
        <v>28</v>
      </c>
      <c r="AW4418" s="102" t="s">
        <v>33</v>
      </c>
      <c r="AX4418" s="129" t="s">
        <v>33</v>
      </c>
      <c r="AY4418" s="106" t="e">
        <v>#N/A</v>
      </c>
      <c r="BD4418" t="s">
        <v>1608</v>
      </c>
      <c r="BE4418" t="e">
        <v>#N/A</v>
      </c>
      <c r="BF4418">
        <v>0</v>
      </c>
      <c r="BH4418" t="str">
        <f t="shared" si="957"/>
        <v/>
      </c>
      <c r="BJ4418" t="str">
        <f t="shared" si="958"/>
        <v>OK</v>
      </c>
      <c r="BK4418" s="130" t="s">
        <v>5302</v>
      </c>
      <c r="BL4418" s="130" t="e">
        <v>#VALUE!</v>
      </c>
      <c r="BM4418" s="131">
        <v>0</v>
      </c>
      <c r="BN4418" s="131" t="e">
        <v>#DIV/0!</v>
      </c>
      <c r="BO4418" t="e">
        <v>#N/A</v>
      </c>
      <c r="BP4418">
        <v>0</v>
      </c>
    </row>
    <row r="4419" spans="1:68" x14ac:dyDescent="0.3">
      <c r="A4419" s="1"/>
      <c r="B4419" s="47">
        <v>4058</v>
      </c>
      <c r="C4419" s="45">
        <v>1066862</v>
      </c>
      <c r="D4419" s="29"/>
      <c r="E4419" s="29"/>
      <c r="F4419" s="32" t="s">
        <v>3597</v>
      </c>
      <c r="G4419" s="29" t="s">
        <v>31</v>
      </c>
      <c r="H4419" s="70" t="s">
        <v>412</v>
      </c>
      <c r="I4419" s="148" t="s">
        <v>33</v>
      </c>
      <c r="J4419" s="147" t="s">
        <v>33</v>
      </c>
      <c r="K4419" s="148" t="e">
        <v>#N/A</v>
      </c>
      <c r="L4419" s="148" t="s">
        <v>32</v>
      </c>
      <c r="M4419" s="147" t="s">
        <v>33</v>
      </c>
      <c r="N4419" s="29" t="str">
        <f t="shared" si="954"/>
        <v/>
      </c>
      <c r="O4419" s="29" t="str">
        <f t="shared" si="955"/>
        <v/>
      </c>
      <c r="P4419" s="29" t="str">
        <f t="shared" si="956"/>
        <v/>
      </c>
      <c r="Q4419" s="29" t="str">
        <f t="shared" si="946"/>
        <v/>
      </c>
      <c r="R4419" s="29" t="str">
        <f t="shared" si="947"/>
        <v/>
      </c>
      <c r="S4419" s="29" t="str">
        <f t="shared" si="948"/>
        <v/>
      </c>
      <c r="T4419" s="29" t="str">
        <f t="shared" si="949"/>
        <v/>
      </c>
      <c r="U4419" s="29"/>
      <c r="V4419" s="29"/>
      <c r="W4419" s="38" t="s">
        <v>3150</v>
      </c>
      <c r="X4419" s="37" t="s">
        <v>35</v>
      </c>
      <c r="Y4419" s="146">
        <v>63959</v>
      </c>
      <c r="Z4419" s="33">
        <v>81868</v>
      </c>
      <c r="AA4419" s="34">
        <f t="shared" si="951"/>
        <v>0.28000000000000003</v>
      </c>
      <c r="AB4419" s="33">
        <f t="shared" si="952"/>
        <v>81868</v>
      </c>
      <c r="AC4419" s="34">
        <f t="shared" si="953"/>
        <v>0.28000749054858581</v>
      </c>
      <c r="AD4419" s="145">
        <f t="shared" si="959"/>
        <v>68223.332999999999</v>
      </c>
      <c r="AE4419" s="105">
        <v>53299.167000000001</v>
      </c>
      <c r="AF4419" s="34" t="s">
        <v>36</v>
      </c>
      <c r="AG4419" s="34" t="s">
        <v>36</v>
      </c>
      <c r="AH4419" s="34" t="s">
        <v>36</v>
      </c>
      <c r="AI4419" s="29">
        <v>98</v>
      </c>
      <c r="AJ4419" s="29">
        <v>2.4024999999999999</v>
      </c>
      <c r="AK4419" s="29">
        <v>0</v>
      </c>
      <c r="AL4419" s="29">
        <v>0</v>
      </c>
      <c r="AM4419" s="29" t="s">
        <v>28</v>
      </c>
      <c r="AN4419" s="44" t="s">
        <v>27</v>
      </c>
      <c r="AO4419" s="29" t="s">
        <v>27</v>
      </c>
      <c r="AP4419" s="29">
        <v>1</v>
      </c>
      <c r="AQ4419" s="29"/>
      <c r="AR4419" s="29"/>
      <c r="AS4419" s="29"/>
      <c r="AT4419" s="29"/>
      <c r="AU4419" s="144"/>
      <c r="AV4419" s="36" t="s">
        <v>28</v>
      </c>
      <c r="AW4419" s="102" t="s">
        <v>33</v>
      </c>
      <c r="AX4419" s="129" t="s">
        <v>33</v>
      </c>
      <c r="AY4419" s="106">
        <v>13</v>
      </c>
      <c r="BD4419" t="s">
        <v>1608</v>
      </c>
      <c r="BE4419" t="e">
        <v>#N/A</v>
      </c>
      <c r="BF4419">
        <v>0</v>
      </c>
      <c r="BH4419" t="str">
        <f t="shared" si="957"/>
        <v/>
      </c>
      <c r="BJ4419" t="str">
        <f t="shared" si="958"/>
        <v>OK</v>
      </c>
      <c r="BK4419" s="130" t="s">
        <v>5302</v>
      </c>
      <c r="BL4419" s="130" t="e">
        <v>#VALUE!</v>
      </c>
      <c r="BM4419" s="131">
        <v>0</v>
      </c>
      <c r="BN4419" s="131" t="e">
        <v>#DIV/0!</v>
      </c>
      <c r="BO4419" t="e">
        <v>#N/A</v>
      </c>
      <c r="BP4419">
        <v>0</v>
      </c>
    </row>
    <row r="4420" spans="1:68" ht="25.2" x14ac:dyDescent="0.3">
      <c r="A4420" s="1"/>
      <c r="B4420" s="47">
        <v>4059</v>
      </c>
      <c r="C4420" s="45">
        <v>1053648</v>
      </c>
      <c r="D4420" s="37"/>
      <c r="E4420" s="37"/>
      <c r="F4420" s="31" t="s">
        <v>3598</v>
      </c>
      <c r="G4420" s="37" t="s">
        <v>31</v>
      </c>
      <c r="H4420" s="70" t="s">
        <v>412</v>
      </c>
      <c r="I4420" s="148" t="s">
        <v>33</v>
      </c>
      <c r="J4420" s="147" t="s">
        <v>33</v>
      </c>
      <c r="K4420" s="148" t="e">
        <v>#N/A</v>
      </c>
      <c r="L4420" s="148" t="s">
        <v>32</v>
      </c>
      <c r="M4420" s="147" t="s">
        <v>33</v>
      </c>
      <c r="N4420" s="29" t="str">
        <f t="shared" si="954"/>
        <v/>
      </c>
      <c r="O4420" s="29" t="str">
        <f t="shared" si="955"/>
        <v/>
      </c>
      <c r="P4420" s="29" t="str">
        <f t="shared" si="956"/>
        <v/>
      </c>
      <c r="Q4420" s="29" t="str">
        <f t="shared" si="946"/>
        <v/>
      </c>
      <c r="R4420" s="29" t="str">
        <f t="shared" si="947"/>
        <v/>
      </c>
      <c r="S4420" s="29" t="str">
        <f t="shared" si="948"/>
        <v/>
      </c>
      <c r="T4420" s="29" t="str">
        <f t="shared" si="949"/>
        <v/>
      </c>
      <c r="U4420" s="29"/>
      <c r="V4420" s="29"/>
      <c r="W4420" s="38" t="s">
        <v>3599</v>
      </c>
      <c r="X4420" s="37" t="s">
        <v>158</v>
      </c>
      <c r="Y4420" s="146">
        <v>105.97</v>
      </c>
      <c r="Z4420" s="33">
        <v>135.63999999999999</v>
      </c>
      <c r="AA4420" s="34">
        <f t="shared" si="951"/>
        <v>0.28000000000000003</v>
      </c>
      <c r="AB4420" s="33">
        <f t="shared" si="952"/>
        <v>135.63999999999999</v>
      </c>
      <c r="AC4420" s="34">
        <f t="shared" si="953"/>
        <v>0.27998595823707922</v>
      </c>
      <c r="AD4420" s="145">
        <f t="shared" si="959"/>
        <v>113.033</v>
      </c>
      <c r="AE4420" s="105">
        <v>88.308000000000007</v>
      </c>
      <c r="AF4420" s="34" t="s">
        <v>36</v>
      </c>
      <c r="AG4420" s="34" t="s">
        <v>36</v>
      </c>
      <c r="AH4420" s="34" t="s">
        <v>36</v>
      </c>
      <c r="AI4420" s="29">
        <v>7.1999999999999995E-2</v>
      </c>
      <c r="AJ4420" s="29">
        <v>3.0000000000000001E-5</v>
      </c>
      <c r="AK4420" s="29">
        <v>0</v>
      </c>
      <c r="AL4420" s="29">
        <v>0</v>
      </c>
      <c r="AM4420" s="29" t="s">
        <v>28</v>
      </c>
      <c r="AN4420" s="44" t="s">
        <v>27</v>
      </c>
      <c r="AO4420" s="29" t="s">
        <v>27</v>
      </c>
      <c r="AP4420" s="29">
        <v>1</v>
      </c>
      <c r="AQ4420" s="29"/>
      <c r="AR4420" s="29"/>
      <c r="AS4420" s="29"/>
      <c r="AT4420" s="29"/>
      <c r="AU4420" s="144"/>
      <c r="AV4420" s="36" t="s">
        <v>28</v>
      </c>
      <c r="AW4420" s="102">
        <v>42769</v>
      </c>
      <c r="AX4420" s="129" t="s">
        <v>33</v>
      </c>
      <c r="AY4420" s="106">
        <v>50</v>
      </c>
      <c r="BD4420" t="s">
        <v>2043</v>
      </c>
      <c r="BE4420" t="e">
        <v>#N/A</v>
      </c>
      <c r="BF4420">
        <v>0</v>
      </c>
      <c r="BH4420" t="str">
        <f t="shared" si="957"/>
        <v/>
      </c>
      <c r="BJ4420" t="str">
        <f t="shared" si="958"/>
        <v>OK</v>
      </c>
      <c r="BK4420" s="130" t="s">
        <v>5302</v>
      </c>
      <c r="BL4420" s="130" t="e">
        <v>#VALUE!</v>
      </c>
      <c r="BM4420" s="131">
        <v>0</v>
      </c>
      <c r="BN4420" s="131" t="e">
        <v>#DIV/0!</v>
      </c>
      <c r="BO4420" t="e">
        <v>#N/A</v>
      </c>
      <c r="BP4420">
        <v>0</v>
      </c>
    </row>
    <row r="4421" spans="1:68" ht="25.2" x14ac:dyDescent="0.3">
      <c r="A4421" s="1"/>
      <c r="B4421" s="47">
        <v>4060</v>
      </c>
      <c r="C4421" s="45">
        <v>1023569</v>
      </c>
      <c r="D4421" s="37"/>
      <c r="E4421" s="37"/>
      <c r="F4421" s="31" t="s">
        <v>3600</v>
      </c>
      <c r="G4421" s="37" t="s">
        <v>31</v>
      </c>
      <c r="H4421" s="44" t="s">
        <v>412</v>
      </c>
      <c r="I4421" s="148" t="s">
        <v>33</v>
      </c>
      <c r="J4421" s="147" t="s">
        <v>33</v>
      </c>
      <c r="K4421" s="148" t="e">
        <v>#N/A</v>
      </c>
      <c r="L4421" s="148" t="s">
        <v>32</v>
      </c>
      <c r="M4421" s="147" t="s">
        <v>33</v>
      </c>
      <c r="N4421" s="29" t="str">
        <f t="shared" si="954"/>
        <v/>
      </c>
      <c r="O4421" s="29" t="str">
        <f t="shared" si="955"/>
        <v/>
      </c>
      <c r="P4421" s="29" t="str">
        <f t="shared" si="956"/>
        <v/>
      </c>
      <c r="Q4421" s="29" t="str">
        <f t="shared" si="946"/>
        <v/>
      </c>
      <c r="R4421" s="29" t="str">
        <f t="shared" si="947"/>
        <v/>
      </c>
      <c r="S4421" s="29" t="str">
        <f t="shared" si="948"/>
        <v/>
      </c>
      <c r="T4421" s="29" t="str">
        <f t="shared" si="949"/>
        <v/>
      </c>
      <c r="U4421" s="29"/>
      <c r="V4421" s="29"/>
      <c r="W4421" s="38" t="s">
        <v>3601</v>
      </c>
      <c r="X4421" s="37" t="s">
        <v>158</v>
      </c>
      <c r="Y4421" s="146">
        <v>202559</v>
      </c>
      <c r="Z4421" s="33">
        <v>259276</v>
      </c>
      <c r="AA4421" s="34">
        <f t="shared" si="951"/>
        <v>0.28000000000000003</v>
      </c>
      <c r="AB4421" s="33">
        <f t="shared" si="952"/>
        <v>259276</v>
      </c>
      <c r="AC4421" s="34">
        <f t="shared" si="953"/>
        <v>0.28000236517754873</v>
      </c>
      <c r="AD4421" s="145">
        <f t="shared" si="959"/>
        <v>216063.33300000001</v>
      </c>
      <c r="AE4421" s="105">
        <v>168799.16699999999</v>
      </c>
      <c r="AF4421" s="34" t="s">
        <v>36</v>
      </c>
      <c r="AG4421" s="34" t="s">
        <v>36</v>
      </c>
      <c r="AH4421" s="34" t="s">
        <v>36</v>
      </c>
      <c r="AI4421" s="29">
        <v>312.95999999999998</v>
      </c>
      <c r="AJ4421" s="29">
        <v>1.1907000000000001</v>
      </c>
      <c r="AK4421" s="29">
        <v>0</v>
      </c>
      <c r="AL4421" s="29">
        <v>0</v>
      </c>
      <c r="AM4421" s="29" t="s">
        <v>28</v>
      </c>
      <c r="AN4421" s="44" t="s">
        <v>27</v>
      </c>
      <c r="AO4421" s="29" t="s">
        <v>27</v>
      </c>
      <c r="AP4421" s="29">
        <v>1</v>
      </c>
      <c r="AQ4421" s="29"/>
      <c r="AR4421" s="29"/>
      <c r="AS4421" s="29"/>
      <c r="AT4421" s="29"/>
      <c r="AU4421" s="144"/>
      <c r="AV4421" s="36" t="s">
        <v>28</v>
      </c>
      <c r="AW4421" s="102">
        <v>42811</v>
      </c>
      <c r="AX4421" s="129" t="s">
        <v>33</v>
      </c>
      <c r="AY4421" s="106">
        <v>46</v>
      </c>
      <c r="BD4421" t="s">
        <v>1724</v>
      </c>
      <c r="BE4421" t="e">
        <v>#N/A</v>
      </c>
      <c r="BF4421">
        <v>0</v>
      </c>
      <c r="BH4421" t="str">
        <f t="shared" si="957"/>
        <v/>
      </c>
      <c r="BJ4421" t="str">
        <f t="shared" si="958"/>
        <v>OK</v>
      </c>
      <c r="BK4421" s="130" t="s">
        <v>5302</v>
      </c>
      <c r="BL4421" s="130" t="e">
        <v>#VALUE!</v>
      </c>
      <c r="BM4421" s="131" t="s">
        <v>33</v>
      </c>
      <c r="BN4421" s="131" t="e">
        <v>#VALUE!</v>
      </c>
      <c r="BO4421" t="e">
        <v>#N/A</v>
      </c>
      <c r="BP4421">
        <v>0</v>
      </c>
    </row>
    <row r="4422" spans="1:68" ht="25.2" x14ac:dyDescent="0.3">
      <c r="A4422" s="1"/>
      <c r="B4422" s="47">
        <v>4061</v>
      </c>
      <c r="C4422" s="45">
        <v>1057328</v>
      </c>
      <c r="D4422" s="37"/>
      <c r="E4422" s="37"/>
      <c r="F4422" s="31" t="s">
        <v>3602</v>
      </c>
      <c r="G4422" s="37" t="s">
        <v>31</v>
      </c>
      <c r="H4422" s="44" t="s">
        <v>412</v>
      </c>
      <c r="I4422" s="148" t="s">
        <v>33</v>
      </c>
      <c r="J4422" s="147" t="s">
        <v>33</v>
      </c>
      <c r="K4422" s="148" t="e">
        <v>#N/A</v>
      </c>
      <c r="L4422" s="148" t="s">
        <v>32</v>
      </c>
      <c r="M4422" s="147" t="s">
        <v>33</v>
      </c>
      <c r="N4422" s="29" t="str">
        <f t="shared" si="954"/>
        <v/>
      </c>
      <c r="O4422" s="29" t="str">
        <f t="shared" si="955"/>
        <v/>
      </c>
      <c r="P4422" s="29" t="str">
        <f t="shared" si="956"/>
        <v/>
      </c>
      <c r="Q4422" s="29" t="str">
        <f t="shared" si="946"/>
        <v/>
      </c>
      <c r="R4422" s="29" t="str">
        <f t="shared" si="947"/>
        <v/>
      </c>
      <c r="S4422" s="29" t="str">
        <f t="shared" si="948"/>
        <v/>
      </c>
      <c r="T4422" s="29" t="str">
        <f t="shared" si="949"/>
        <v/>
      </c>
      <c r="U4422" s="29"/>
      <c r="V4422" s="29"/>
      <c r="W4422" s="38" t="s">
        <v>3601</v>
      </c>
      <c r="X4422" s="37" t="s">
        <v>158</v>
      </c>
      <c r="Y4422" s="146">
        <v>115024</v>
      </c>
      <c r="Z4422" s="33">
        <v>147231</v>
      </c>
      <c r="AA4422" s="34">
        <f t="shared" si="951"/>
        <v>0.28000000000000003</v>
      </c>
      <c r="AB4422" s="33">
        <f t="shared" si="952"/>
        <v>147231</v>
      </c>
      <c r="AC4422" s="34">
        <f t="shared" si="953"/>
        <v>0.28000243872583963</v>
      </c>
      <c r="AD4422" s="145">
        <f t="shared" si="959"/>
        <v>122692.5</v>
      </c>
      <c r="AE4422" s="105">
        <v>95853.332999999999</v>
      </c>
      <c r="AF4422" s="34" t="s">
        <v>36</v>
      </c>
      <c r="AG4422" s="34" t="s">
        <v>36</v>
      </c>
      <c r="AH4422" s="34" t="s">
        <v>36</v>
      </c>
      <c r="AI4422" s="29">
        <v>162</v>
      </c>
      <c r="AJ4422" s="29">
        <v>0.60750000000000004</v>
      </c>
      <c r="AK4422" s="29">
        <v>0</v>
      </c>
      <c r="AL4422" s="29">
        <v>0</v>
      </c>
      <c r="AM4422" s="29" t="s">
        <v>28</v>
      </c>
      <c r="AN4422" s="44" t="s">
        <v>27</v>
      </c>
      <c r="AO4422" s="29" t="s">
        <v>27</v>
      </c>
      <c r="AP4422" s="29">
        <v>1</v>
      </c>
      <c r="AQ4422" s="29"/>
      <c r="AR4422" s="29"/>
      <c r="AS4422" s="29"/>
      <c r="AT4422" s="29"/>
      <c r="AU4422" s="144"/>
      <c r="AV4422" s="36" t="s">
        <v>28</v>
      </c>
      <c r="AW4422" s="102">
        <v>42811</v>
      </c>
      <c r="AX4422" s="129" t="s">
        <v>33</v>
      </c>
      <c r="AY4422" s="106">
        <v>2</v>
      </c>
      <c r="BD4422" t="s">
        <v>1724</v>
      </c>
      <c r="BE4422" t="e">
        <v>#N/A</v>
      </c>
      <c r="BF4422">
        <v>0</v>
      </c>
      <c r="BH4422" t="str">
        <f t="shared" si="957"/>
        <v/>
      </c>
      <c r="BJ4422" t="str">
        <f t="shared" si="958"/>
        <v>OK</v>
      </c>
      <c r="BK4422" s="130" t="s">
        <v>5302</v>
      </c>
      <c r="BL4422" s="130" t="e">
        <v>#VALUE!</v>
      </c>
      <c r="BM4422" s="131">
        <v>0</v>
      </c>
      <c r="BN4422" s="131" t="e">
        <v>#DIV/0!</v>
      </c>
      <c r="BO4422" t="e">
        <v>#N/A</v>
      </c>
      <c r="BP4422">
        <v>0</v>
      </c>
    </row>
    <row r="4423" spans="1:68" ht="25.2" x14ac:dyDescent="0.3">
      <c r="A4423" s="1"/>
      <c r="B4423" s="47">
        <v>4062</v>
      </c>
      <c r="C4423" s="45">
        <v>1057324</v>
      </c>
      <c r="D4423" s="37"/>
      <c r="E4423" s="37"/>
      <c r="F4423" s="31" t="s">
        <v>3603</v>
      </c>
      <c r="G4423" s="37" t="s">
        <v>31</v>
      </c>
      <c r="H4423" s="44" t="s">
        <v>412</v>
      </c>
      <c r="I4423" s="148" t="s">
        <v>33</v>
      </c>
      <c r="J4423" s="147" t="s">
        <v>33</v>
      </c>
      <c r="K4423" s="148" t="e">
        <v>#N/A</v>
      </c>
      <c r="L4423" s="148" t="s">
        <v>32</v>
      </c>
      <c r="M4423" s="147" t="s">
        <v>33</v>
      </c>
      <c r="N4423" s="29" t="str">
        <f t="shared" si="954"/>
        <v/>
      </c>
      <c r="O4423" s="29" t="str">
        <f t="shared" si="955"/>
        <v/>
      </c>
      <c r="P4423" s="29" t="str">
        <f t="shared" si="956"/>
        <v/>
      </c>
      <c r="Q4423" s="29" t="str">
        <f t="shared" si="946"/>
        <v/>
      </c>
      <c r="R4423" s="29" t="str">
        <f t="shared" si="947"/>
        <v/>
      </c>
      <c r="S4423" s="29" t="str">
        <f t="shared" si="948"/>
        <v/>
      </c>
      <c r="T4423" s="29" t="str">
        <f t="shared" si="949"/>
        <v/>
      </c>
      <c r="U4423" s="29"/>
      <c r="V4423" s="29"/>
      <c r="W4423" s="38" t="s">
        <v>3601</v>
      </c>
      <c r="X4423" s="37" t="s">
        <v>158</v>
      </c>
      <c r="Y4423" s="146">
        <v>54136</v>
      </c>
      <c r="Z4423" s="33">
        <v>69294</v>
      </c>
      <c r="AA4423" s="34">
        <f t="shared" si="951"/>
        <v>0.28000000000000003</v>
      </c>
      <c r="AB4423" s="33">
        <f t="shared" si="952"/>
        <v>69294</v>
      </c>
      <c r="AC4423" s="34">
        <f t="shared" si="953"/>
        <v>0.27999853169793509</v>
      </c>
      <c r="AD4423" s="145">
        <f t="shared" si="959"/>
        <v>57745</v>
      </c>
      <c r="AE4423" s="105">
        <v>45113.332999999999</v>
      </c>
      <c r="AF4423" s="34" t="s">
        <v>36</v>
      </c>
      <c r="AG4423" s="34" t="s">
        <v>36</v>
      </c>
      <c r="AH4423" s="34" t="s">
        <v>36</v>
      </c>
      <c r="AI4423" s="29">
        <v>82</v>
      </c>
      <c r="AJ4423" s="29">
        <v>0.30719999999999997</v>
      </c>
      <c r="AK4423" s="29">
        <v>0</v>
      </c>
      <c r="AL4423" s="29">
        <v>0</v>
      </c>
      <c r="AM4423" s="29" t="s">
        <v>28</v>
      </c>
      <c r="AN4423" s="44" t="s">
        <v>27</v>
      </c>
      <c r="AO4423" s="29" t="s">
        <v>27</v>
      </c>
      <c r="AP4423" s="29">
        <v>1</v>
      </c>
      <c r="AQ4423" s="29"/>
      <c r="AR4423" s="29"/>
      <c r="AS4423" s="29"/>
      <c r="AT4423" s="29"/>
      <c r="AU4423" s="144"/>
      <c r="AV4423" s="36" t="s">
        <v>28</v>
      </c>
      <c r="AW4423" s="102">
        <v>42811</v>
      </c>
      <c r="AX4423" s="129" t="s">
        <v>33</v>
      </c>
      <c r="AY4423" s="106">
        <v>1</v>
      </c>
      <c r="BD4423" t="s">
        <v>1724</v>
      </c>
      <c r="BE4423" t="e">
        <v>#N/A</v>
      </c>
      <c r="BF4423">
        <v>0</v>
      </c>
      <c r="BH4423" t="str">
        <f t="shared" si="957"/>
        <v/>
      </c>
      <c r="BJ4423" t="str">
        <f t="shared" si="958"/>
        <v>OK</v>
      </c>
      <c r="BK4423" s="130" t="s">
        <v>5302</v>
      </c>
      <c r="BL4423" s="130" t="e">
        <v>#VALUE!</v>
      </c>
      <c r="BM4423" s="131">
        <v>0</v>
      </c>
      <c r="BN4423" s="131" t="e">
        <v>#DIV/0!</v>
      </c>
      <c r="BO4423" t="e">
        <v>#N/A</v>
      </c>
      <c r="BP4423">
        <v>0</v>
      </c>
    </row>
    <row r="4424" spans="1:68" ht="25.2" x14ac:dyDescent="0.3">
      <c r="A4424" s="1"/>
      <c r="B4424" s="47">
        <v>4063</v>
      </c>
      <c r="C4424" s="45">
        <v>1057319</v>
      </c>
      <c r="D4424" s="37"/>
      <c r="E4424" s="37"/>
      <c r="F4424" s="31" t="s">
        <v>3604</v>
      </c>
      <c r="G4424" s="37" t="s">
        <v>31</v>
      </c>
      <c r="H4424" s="44" t="s">
        <v>412</v>
      </c>
      <c r="I4424" s="148" t="s">
        <v>33</v>
      </c>
      <c r="J4424" s="147" t="s">
        <v>33</v>
      </c>
      <c r="K4424" s="148" t="e">
        <v>#N/A</v>
      </c>
      <c r="L4424" s="148" t="s">
        <v>32</v>
      </c>
      <c r="M4424" s="147" t="s">
        <v>33</v>
      </c>
      <c r="N4424" s="29" t="str">
        <f t="shared" si="954"/>
        <v/>
      </c>
      <c r="O4424" s="29" t="str">
        <f t="shared" si="955"/>
        <v/>
      </c>
      <c r="P4424" s="29" t="str">
        <f t="shared" si="956"/>
        <v/>
      </c>
      <c r="Q4424" s="29" t="str">
        <f t="shared" si="946"/>
        <v/>
      </c>
      <c r="R4424" s="29" t="str">
        <f t="shared" si="947"/>
        <v/>
      </c>
      <c r="S4424" s="29" t="str">
        <f t="shared" si="948"/>
        <v/>
      </c>
      <c r="T4424" s="29" t="str">
        <f t="shared" si="949"/>
        <v/>
      </c>
      <c r="U4424" s="29"/>
      <c r="V4424" s="29"/>
      <c r="W4424" s="38" t="s">
        <v>3601</v>
      </c>
      <c r="X4424" s="37" t="s">
        <v>158</v>
      </c>
      <c r="Y4424" s="146">
        <v>27400</v>
      </c>
      <c r="Z4424" s="33">
        <v>35072</v>
      </c>
      <c r="AA4424" s="34">
        <f t="shared" si="951"/>
        <v>0.28000000000000003</v>
      </c>
      <c r="AB4424" s="33">
        <f t="shared" si="952"/>
        <v>35072</v>
      </c>
      <c r="AC4424" s="34">
        <f t="shared" si="953"/>
        <v>0.28000003328467216</v>
      </c>
      <c r="AD4424" s="145">
        <f t="shared" si="959"/>
        <v>29226.667000000001</v>
      </c>
      <c r="AE4424" s="105">
        <v>22833.332999999999</v>
      </c>
      <c r="AF4424" s="34" t="s">
        <v>36</v>
      </c>
      <c r="AG4424" s="34" t="s">
        <v>36</v>
      </c>
      <c r="AH4424" s="34" t="s">
        <v>36</v>
      </c>
      <c r="AI4424" s="29">
        <v>39</v>
      </c>
      <c r="AJ4424" s="29">
        <v>0.14399999999999999</v>
      </c>
      <c r="AK4424" s="29">
        <v>0</v>
      </c>
      <c r="AL4424" s="29">
        <v>0</v>
      </c>
      <c r="AM4424" s="29" t="s">
        <v>28</v>
      </c>
      <c r="AN4424" s="44" t="s">
        <v>27</v>
      </c>
      <c r="AO4424" s="29" t="s">
        <v>27</v>
      </c>
      <c r="AP4424" s="29">
        <v>1</v>
      </c>
      <c r="AQ4424" s="29"/>
      <c r="AR4424" s="29"/>
      <c r="AS4424" s="29"/>
      <c r="AT4424" s="29"/>
      <c r="AU4424" s="144"/>
      <c r="AV4424" s="36" t="s">
        <v>28</v>
      </c>
      <c r="AW4424" s="102">
        <v>42811</v>
      </c>
      <c r="AX4424" s="129" t="s">
        <v>33</v>
      </c>
      <c r="AY4424" s="106">
        <v>1</v>
      </c>
      <c r="BD4424" t="s">
        <v>1724</v>
      </c>
      <c r="BE4424" t="e">
        <v>#N/A</v>
      </c>
      <c r="BF4424">
        <v>0</v>
      </c>
      <c r="BH4424" t="str">
        <f t="shared" si="957"/>
        <v/>
      </c>
      <c r="BJ4424" t="str">
        <f t="shared" si="958"/>
        <v>OK</v>
      </c>
      <c r="BK4424" s="130" t="s">
        <v>5302</v>
      </c>
      <c r="BL4424" s="130" t="e">
        <v>#VALUE!</v>
      </c>
      <c r="BM4424" s="131">
        <v>0</v>
      </c>
      <c r="BN4424" s="131" t="e">
        <v>#DIV/0!</v>
      </c>
      <c r="BO4424" t="e">
        <v>#N/A</v>
      </c>
      <c r="BP4424">
        <v>0</v>
      </c>
    </row>
    <row r="4425" spans="1:68" ht="25.2" x14ac:dyDescent="0.3">
      <c r="A4425" s="1"/>
      <c r="B4425" s="47">
        <v>4064</v>
      </c>
      <c r="C4425" s="45">
        <v>1052298</v>
      </c>
      <c r="D4425" s="37"/>
      <c r="E4425" s="37"/>
      <c r="F4425" s="31" t="s">
        <v>3605</v>
      </c>
      <c r="G4425" s="37" t="s">
        <v>31</v>
      </c>
      <c r="H4425" s="44" t="s">
        <v>412</v>
      </c>
      <c r="I4425" s="148" t="s">
        <v>33</v>
      </c>
      <c r="J4425" s="147" t="s">
        <v>33</v>
      </c>
      <c r="K4425" s="148" t="e">
        <v>#N/A</v>
      </c>
      <c r="L4425" s="148" t="s">
        <v>32</v>
      </c>
      <c r="M4425" s="147" t="s">
        <v>33</v>
      </c>
      <c r="N4425" s="29" t="str">
        <f t="shared" si="954"/>
        <v/>
      </c>
      <c r="O4425" s="29" t="str">
        <f t="shared" si="955"/>
        <v/>
      </c>
      <c r="P4425" s="29" t="str">
        <f t="shared" si="956"/>
        <v/>
      </c>
      <c r="Q4425" s="29" t="str">
        <f t="shared" si="946"/>
        <v/>
      </c>
      <c r="R4425" s="29" t="str">
        <f t="shared" si="947"/>
        <v/>
      </c>
      <c r="S4425" s="29" t="str">
        <f t="shared" si="948"/>
        <v/>
      </c>
      <c r="T4425" s="29" t="str">
        <f t="shared" si="949"/>
        <v/>
      </c>
      <c r="U4425" s="29"/>
      <c r="V4425" s="29"/>
      <c r="W4425" s="38" t="s">
        <v>3601</v>
      </c>
      <c r="X4425" s="37" t="s">
        <v>158</v>
      </c>
      <c r="Y4425" s="146">
        <v>36331</v>
      </c>
      <c r="Z4425" s="33">
        <v>46504</v>
      </c>
      <c r="AA4425" s="34">
        <f t="shared" si="951"/>
        <v>0.28000000000000003</v>
      </c>
      <c r="AB4425" s="33">
        <f t="shared" si="952"/>
        <v>46504</v>
      </c>
      <c r="AC4425" s="34">
        <f t="shared" si="953"/>
        <v>0.2800088109879586</v>
      </c>
      <c r="AD4425" s="145">
        <f t="shared" si="959"/>
        <v>38753.332999999999</v>
      </c>
      <c r="AE4425" s="105">
        <v>30275.832999999999</v>
      </c>
      <c r="AF4425" s="34" t="s">
        <v>36</v>
      </c>
      <c r="AG4425" s="34" t="s">
        <v>36</v>
      </c>
      <c r="AH4425" s="34" t="s">
        <v>36</v>
      </c>
      <c r="AI4425" s="29">
        <v>16.59</v>
      </c>
      <c r="AJ4425" s="29">
        <v>6.9000000000000006E-2</v>
      </c>
      <c r="AK4425" s="29">
        <v>0</v>
      </c>
      <c r="AL4425" s="29">
        <v>0</v>
      </c>
      <c r="AM4425" s="29" t="s">
        <v>28</v>
      </c>
      <c r="AN4425" s="44" t="s">
        <v>27</v>
      </c>
      <c r="AO4425" s="29" t="s">
        <v>27</v>
      </c>
      <c r="AP4425" s="29">
        <v>1</v>
      </c>
      <c r="AQ4425" s="29"/>
      <c r="AR4425" s="29"/>
      <c r="AS4425" s="29"/>
      <c r="AT4425" s="29"/>
      <c r="AU4425" s="144"/>
      <c r="AV4425" s="36" t="s">
        <v>28</v>
      </c>
      <c r="AW4425" s="102">
        <v>42811</v>
      </c>
      <c r="AX4425" s="129" t="s">
        <v>33</v>
      </c>
      <c r="AY4425" s="106" t="e">
        <v>#N/A</v>
      </c>
      <c r="BD4425" t="s">
        <v>4672</v>
      </c>
      <c r="BE4425" t="e">
        <v>#N/A</v>
      </c>
      <c r="BF4425">
        <v>0</v>
      </c>
      <c r="BH4425" t="str">
        <f t="shared" si="957"/>
        <v/>
      </c>
      <c r="BJ4425" t="str">
        <f t="shared" si="958"/>
        <v>OK</v>
      </c>
      <c r="BK4425" s="130" t="s">
        <v>5302</v>
      </c>
      <c r="BL4425" s="130" t="e">
        <v>#VALUE!</v>
      </c>
      <c r="BM4425" s="131">
        <v>0</v>
      </c>
      <c r="BN4425" s="131" t="e">
        <v>#DIV/0!</v>
      </c>
      <c r="BO4425" t="e">
        <v>#N/A</v>
      </c>
      <c r="BP4425">
        <v>0</v>
      </c>
    </row>
    <row r="4426" spans="1:68" ht="25.2" x14ac:dyDescent="0.3">
      <c r="A4426" s="1"/>
      <c r="B4426" s="47">
        <v>4065</v>
      </c>
      <c r="C4426" s="45">
        <v>1087001</v>
      </c>
      <c r="D4426" s="37"/>
      <c r="E4426" s="37"/>
      <c r="F4426" s="31" t="s">
        <v>3606</v>
      </c>
      <c r="G4426" s="37" t="s">
        <v>31</v>
      </c>
      <c r="H4426" s="44" t="s">
        <v>412</v>
      </c>
      <c r="I4426" s="148" t="s">
        <v>33</v>
      </c>
      <c r="J4426" s="147" t="s">
        <v>33</v>
      </c>
      <c r="K4426" s="148" t="e">
        <v>#N/A</v>
      </c>
      <c r="L4426" s="148" t="s">
        <v>32</v>
      </c>
      <c r="M4426" s="147" t="s">
        <v>33</v>
      </c>
      <c r="N4426" s="29" t="str">
        <f t="shared" si="954"/>
        <v/>
      </c>
      <c r="O4426" s="29" t="str">
        <f t="shared" si="955"/>
        <v/>
      </c>
      <c r="P4426" s="29" t="str">
        <f t="shared" si="956"/>
        <v/>
      </c>
      <c r="Q4426" s="29" t="str">
        <f t="shared" si="946"/>
        <v/>
      </c>
      <c r="R4426" s="29" t="str">
        <f t="shared" si="947"/>
        <v/>
      </c>
      <c r="S4426" s="29" t="str">
        <f t="shared" si="948"/>
        <v/>
      </c>
      <c r="T4426" s="29" t="str">
        <f t="shared" si="949"/>
        <v/>
      </c>
      <c r="U4426" s="29"/>
      <c r="V4426" s="29"/>
      <c r="W4426" s="38" t="s">
        <v>3601</v>
      </c>
      <c r="X4426" s="37" t="s">
        <v>158</v>
      </c>
      <c r="Y4426" s="146">
        <v>16897</v>
      </c>
      <c r="Z4426" s="33">
        <v>21628</v>
      </c>
      <c r="AA4426" s="34">
        <f t="shared" si="951"/>
        <v>0.28000000000000003</v>
      </c>
      <c r="AB4426" s="33">
        <f t="shared" si="952"/>
        <v>21628</v>
      </c>
      <c r="AC4426" s="34">
        <f t="shared" si="953"/>
        <v>0.27999053749163832</v>
      </c>
      <c r="AD4426" s="145">
        <f t="shared" si="959"/>
        <v>18023.332999999999</v>
      </c>
      <c r="AE4426" s="105">
        <v>14080.833000000001</v>
      </c>
      <c r="AF4426" s="34" t="s">
        <v>36</v>
      </c>
      <c r="AG4426" s="34" t="s">
        <v>36</v>
      </c>
      <c r="AH4426" s="34" t="s">
        <v>36</v>
      </c>
      <c r="AI4426" s="29">
        <v>7.48</v>
      </c>
      <c r="AJ4426" s="29">
        <v>3.85E-2</v>
      </c>
      <c r="AK4426" s="29">
        <v>0</v>
      </c>
      <c r="AL4426" s="29">
        <v>0</v>
      </c>
      <c r="AM4426" s="29" t="s">
        <v>28</v>
      </c>
      <c r="AN4426" s="44" t="s">
        <v>27</v>
      </c>
      <c r="AO4426" s="29" t="s">
        <v>27</v>
      </c>
      <c r="AP4426" s="29">
        <v>1</v>
      </c>
      <c r="AQ4426" s="29"/>
      <c r="AR4426" s="29"/>
      <c r="AS4426" s="29"/>
      <c r="AT4426" s="29"/>
      <c r="AU4426" s="144"/>
      <c r="AV4426" s="36" t="s">
        <v>28</v>
      </c>
      <c r="AW4426" s="102">
        <v>42811</v>
      </c>
      <c r="AX4426" s="129" t="s">
        <v>33</v>
      </c>
      <c r="AY4426" s="106" t="e">
        <v>#N/A</v>
      </c>
      <c r="BD4426" t="s">
        <v>4672</v>
      </c>
      <c r="BE4426" t="e">
        <v>#N/A</v>
      </c>
      <c r="BF4426" t="s">
        <v>4749</v>
      </c>
      <c r="BH4426" t="str">
        <f t="shared" si="957"/>
        <v/>
      </c>
      <c r="BJ4426" t="str">
        <f t="shared" si="958"/>
        <v>OK</v>
      </c>
      <c r="BK4426" s="130" t="s">
        <v>5302</v>
      </c>
      <c r="BL4426" s="130" t="e">
        <v>#VALUE!</v>
      </c>
      <c r="BM4426" s="131">
        <v>0</v>
      </c>
      <c r="BN4426" s="131" t="e">
        <v>#DIV/0!</v>
      </c>
      <c r="BO4426" t="e">
        <v>#N/A</v>
      </c>
      <c r="BP4426">
        <v>0</v>
      </c>
    </row>
    <row r="4427" spans="1:68" ht="25.2" x14ac:dyDescent="0.3">
      <c r="A4427" s="1"/>
      <c r="B4427" s="47">
        <v>4066</v>
      </c>
      <c r="C4427" s="45">
        <v>1086998</v>
      </c>
      <c r="D4427" s="37"/>
      <c r="E4427" s="37"/>
      <c r="F4427" s="31" t="s">
        <v>3607</v>
      </c>
      <c r="G4427" s="37" t="s">
        <v>31</v>
      </c>
      <c r="H4427" s="44" t="s">
        <v>412</v>
      </c>
      <c r="I4427" s="148" t="s">
        <v>33</v>
      </c>
      <c r="J4427" s="147" t="s">
        <v>33</v>
      </c>
      <c r="K4427" s="148" t="e">
        <v>#N/A</v>
      </c>
      <c r="L4427" s="148" t="s">
        <v>32</v>
      </c>
      <c r="M4427" s="147" t="s">
        <v>33</v>
      </c>
      <c r="N4427" s="29" t="str">
        <f t="shared" si="954"/>
        <v/>
      </c>
      <c r="O4427" s="29" t="str">
        <f t="shared" si="955"/>
        <v/>
      </c>
      <c r="P4427" s="29" t="str">
        <f t="shared" si="956"/>
        <v/>
      </c>
      <c r="Q4427" s="29" t="str">
        <f t="shared" si="946"/>
        <v/>
      </c>
      <c r="R4427" s="29" t="str">
        <f t="shared" si="947"/>
        <v/>
      </c>
      <c r="S4427" s="29" t="str">
        <f t="shared" si="948"/>
        <v/>
      </c>
      <c r="T4427" s="29" t="str">
        <f t="shared" si="949"/>
        <v/>
      </c>
      <c r="U4427" s="29"/>
      <c r="V4427" s="29"/>
      <c r="W4427" s="38" t="s">
        <v>3601</v>
      </c>
      <c r="X4427" s="37" t="s">
        <v>158</v>
      </c>
      <c r="Y4427" s="146">
        <v>9249</v>
      </c>
      <c r="Z4427" s="33">
        <v>11839</v>
      </c>
      <c r="AA4427" s="34">
        <f t="shared" si="951"/>
        <v>0.28000000000000003</v>
      </c>
      <c r="AB4427" s="33">
        <f t="shared" si="952"/>
        <v>11839</v>
      </c>
      <c r="AC4427" s="34">
        <f t="shared" si="953"/>
        <v>0.2800302302951671</v>
      </c>
      <c r="AD4427" s="145">
        <f t="shared" si="959"/>
        <v>9865.8330000000005</v>
      </c>
      <c r="AE4427" s="105">
        <v>7707.5</v>
      </c>
      <c r="AF4427" s="34" t="s">
        <v>36</v>
      </c>
      <c r="AG4427" s="34" t="s">
        <v>36</v>
      </c>
      <c r="AH4427" s="34" t="s">
        <v>36</v>
      </c>
      <c r="AI4427" s="29">
        <v>3.42</v>
      </c>
      <c r="AJ4427" s="29">
        <v>3.2500000000000001E-2</v>
      </c>
      <c r="AK4427" s="29">
        <v>0</v>
      </c>
      <c r="AL4427" s="29">
        <v>0</v>
      </c>
      <c r="AM4427" s="29" t="s">
        <v>28</v>
      </c>
      <c r="AN4427" s="44" t="s">
        <v>27</v>
      </c>
      <c r="AO4427" s="29" t="s">
        <v>27</v>
      </c>
      <c r="AP4427" s="29">
        <v>1</v>
      </c>
      <c r="AQ4427" s="29"/>
      <c r="AR4427" s="29"/>
      <c r="AS4427" s="29"/>
      <c r="AT4427" s="29"/>
      <c r="AU4427" s="144"/>
      <c r="AV4427" s="36" t="s">
        <v>28</v>
      </c>
      <c r="AW4427" s="102">
        <v>42811</v>
      </c>
      <c r="AX4427" s="129" t="s">
        <v>33</v>
      </c>
      <c r="AY4427" s="106" t="e">
        <v>#N/A</v>
      </c>
      <c r="BD4427" t="s">
        <v>4672</v>
      </c>
      <c r="BE4427" t="e">
        <v>#N/A</v>
      </c>
      <c r="BF4427" t="s">
        <v>4749</v>
      </c>
      <c r="BH4427" t="str">
        <f t="shared" si="957"/>
        <v/>
      </c>
      <c r="BJ4427" t="str">
        <f t="shared" si="958"/>
        <v>OK</v>
      </c>
      <c r="BK4427" s="130" t="s">
        <v>5302</v>
      </c>
      <c r="BL4427" s="130" t="e">
        <v>#VALUE!</v>
      </c>
      <c r="BM4427" s="131">
        <v>0</v>
      </c>
      <c r="BN4427" s="131" t="e">
        <v>#DIV/0!</v>
      </c>
      <c r="BO4427" t="e">
        <v>#N/A</v>
      </c>
      <c r="BP4427">
        <v>0</v>
      </c>
    </row>
    <row r="4428" spans="1:68" x14ac:dyDescent="0.3">
      <c r="A4428" s="1"/>
      <c r="B4428" s="47">
        <v>4067</v>
      </c>
      <c r="C4428" s="45">
        <v>1086995</v>
      </c>
      <c r="D4428" s="37"/>
      <c r="E4428" s="37"/>
      <c r="F4428" s="31" t="s">
        <v>3608</v>
      </c>
      <c r="G4428" s="37" t="s">
        <v>31</v>
      </c>
      <c r="H4428" s="44" t="s">
        <v>412</v>
      </c>
      <c r="I4428" s="148" t="s">
        <v>33</v>
      </c>
      <c r="J4428" s="147" t="s">
        <v>33</v>
      </c>
      <c r="K4428" s="148" t="e">
        <v>#N/A</v>
      </c>
      <c r="L4428" s="148" t="s">
        <v>32</v>
      </c>
      <c r="M4428" s="147" t="s">
        <v>33</v>
      </c>
      <c r="N4428" s="29" t="str">
        <f t="shared" si="954"/>
        <v/>
      </c>
      <c r="O4428" s="29" t="str">
        <f t="shared" si="955"/>
        <v/>
      </c>
      <c r="P4428" s="29" t="str">
        <f t="shared" si="956"/>
        <v/>
      </c>
      <c r="Q4428" s="29" t="str">
        <f t="shared" si="946"/>
        <v/>
      </c>
      <c r="R4428" s="29" t="str">
        <f t="shared" si="947"/>
        <v/>
      </c>
      <c r="S4428" s="29" t="str">
        <f t="shared" si="948"/>
        <v/>
      </c>
      <c r="T4428" s="29" t="str">
        <f t="shared" si="949"/>
        <v/>
      </c>
      <c r="U4428" s="29"/>
      <c r="V4428" s="29"/>
      <c r="W4428" s="38" t="s">
        <v>3601</v>
      </c>
      <c r="X4428" s="37" t="s">
        <v>158</v>
      </c>
      <c r="Y4428" s="146">
        <v>5605</v>
      </c>
      <c r="Z4428" s="33">
        <v>7174</v>
      </c>
      <c r="AA4428" s="34">
        <f t="shared" si="951"/>
        <v>0.28000000000000003</v>
      </c>
      <c r="AB4428" s="33">
        <f t="shared" si="952"/>
        <v>7174</v>
      </c>
      <c r="AC4428" s="34">
        <f t="shared" si="953"/>
        <v>0.2799286551242573</v>
      </c>
      <c r="AD4428" s="145">
        <f t="shared" si="959"/>
        <v>5978.3329999999996</v>
      </c>
      <c r="AE4428" s="105">
        <v>4670.8329999999996</v>
      </c>
      <c r="AF4428" s="34" t="s">
        <v>36</v>
      </c>
      <c r="AG4428" s="34" t="s">
        <v>36</v>
      </c>
      <c r="AH4428" s="34" t="s">
        <v>36</v>
      </c>
      <c r="AI4428" s="29">
        <v>1.63</v>
      </c>
      <c r="AJ4428" s="29">
        <v>6.8589999999999996E-3</v>
      </c>
      <c r="AK4428" s="29">
        <v>0</v>
      </c>
      <c r="AL4428" s="29">
        <v>0</v>
      </c>
      <c r="AM4428" s="29" t="s">
        <v>28</v>
      </c>
      <c r="AN4428" s="44" t="s">
        <v>27</v>
      </c>
      <c r="AO4428" s="29" t="s">
        <v>27</v>
      </c>
      <c r="AP4428" s="29">
        <v>1</v>
      </c>
      <c r="AQ4428" s="29"/>
      <c r="AR4428" s="29"/>
      <c r="AS4428" s="29"/>
      <c r="AT4428" s="29"/>
      <c r="AU4428" s="144"/>
      <c r="AV4428" s="36" t="s">
        <v>28</v>
      </c>
      <c r="AW4428" s="102">
        <v>42811</v>
      </c>
      <c r="AX4428" s="129" t="s">
        <v>33</v>
      </c>
      <c r="AY4428" s="106" t="e">
        <v>#N/A</v>
      </c>
      <c r="BD4428" t="s">
        <v>4672</v>
      </c>
      <c r="BE4428" t="e">
        <v>#N/A</v>
      </c>
      <c r="BF4428" t="s">
        <v>4749</v>
      </c>
      <c r="BH4428" t="str">
        <f t="shared" si="957"/>
        <v/>
      </c>
      <c r="BJ4428" t="str">
        <f t="shared" si="958"/>
        <v>OK</v>
      </c>
      <c r="BK4428" s="130" t="s">
        <v>5302</v>
      </c>
      <c r="BL4428" s="130" t="e">
        <v>#VALUE!</v>
      </c>
      <c r="BM4428" s="131">
        <v>0</v>
      </c>
      <c r="BN4428" s="131" t="e">
        <v>#DIV/0!</v>
      </c>
      <c r="BO4428" t="e">
        <v>#N/A</v>
      </c>
      <c r="BP4428">
        <v>0</v>
      </c>
    </row>
    <row r="4429" spans="1:68" x14ac:dyDescent="0.3">
      <c r="A4429" s="1"/>
      <c r="B4429" s="47">
        <v>4068</v>
      </c>
      <c r="C4429" s="45">
        <v>1086992</v>
      </c>
      <c r="D4429" s="37"/>
      <c r="E4429" s="37"/>
      <c r="F4429" s="31" t="s">
        <v>3609</v>
      </c>
      <c r="G4429" s="37" t="s">
        <v>31</v>
      </c>
      <c r="H4429" s="44" t="s">
        <v>412</v>
      </c>
      <c r="I4429" s="148" t="s">
        <v>33</v>
      </c>
      <c r="J4429" s="147" t="s">
        <v>33</v>
      </c>
      <c r="K4429" s="148" t="e">
        <v>#N/A</v>
      </c>
      <c r="L4429" s="148" t="s">
        <v>32</v>
      </c>
      <c r="M4429" s="147" t="s">
        <v>33</v>
      </c>
      <c r="N4429" s="29" t="str">
        <f t="shared" si="954"/>
        <v/>
      </c>
      <c r="O4429" s="29" t="str">
        <f t="shared" si="955"/>
        <v/>
      </c>
      <c r="P4429" s="29" t="str">
        <f t="shared" si="956"/>
        <v/>
      </c>
      <c r="Q4429" s="29" t="str">
        <f t="shared" si="946"/>
        <v/>
      </c>
      <c r="R4429" s="29" t="str">
        <f t="shared" si="947"/>
        <v/>
      </c>
      <c r="S4429" s="29" t="str">
        <f t="shared" si="948"/>
        <v/>
      </c>
      <c r="T4429" s="29" t="str">
        <f t="shared" si="949"/>
        <v/>
      </c>
      <c r="U4429" s="29"/>
      <c r="V4429" s="29"/>
      <c r="W4429" s="38" t="s">
        <v>3601</v>
      </c>
      <c r="X4429" s="37" t="s">
        <v>158</v>
      </c>
      <c r="Y4429" s="146">
        <v>3634</v>
      </c>
      <c r="Z4429" s="33">
        <v>4652</v>
      </c>
      <c r="AA4429" s="34">
        <f t="shared" si="951"/>
        <v>0.28000000000000003</v>
      </c>
      <c r="AB4429" s="33">
        <f t="shared" si="952"/>
        <v>4652</v>
      </c>
      <c r="AC4429" s="34">
        <f t="shared" si="953"/>
        <v>0.28013233683349875</v>
      </c>
      <c r="AD4429" s="145">
        <f t="shared" si="959"/>
        <v>3876.6669999999999</v>
      </c>
      <c r="AE4429" s="105">
        <v>3028.3330000000001</v>
      </c>
      <c r="AF4429" s="34" t="s">
        <v>36</v>
      </c>
      <c r="AG4429" s="34" t="s">
        <v>36</v>
      </c>
      <c r="AH4429" s="34" t="s">
        <v>36</v>
      </c>
      <c r="AI4429" s="29">
        <v>0.66</v>
      </c>
      <c r="AJ4429" s="29">
        <v>3.8400000000000001E-3</v>
      </c>
      <c r="AK4429" s="29">
        <v>0</v>
      </c>
      <c r="AL4429" s="29">
        <v>0</v>
      </c>
      <c r="AM4429" s="29" t="s">
        <v>28</v>
      </c>
      <c r="AN4429" s="44" t="s">
        <v>27</v>
      </c>
      <c r="AO4429" s="29" t="s">
        <v>27</v>
      </c>
      <c r="AP4429" s="29">
        <v>1</v>
      </c>
      <c r="AQ4429" s="29"/>
      <c r="AR4429" s="29"/>
      <c r="AS4429" s="29"/>
      <c r="AT4429" s="29"/>
      <c r="AU4429" s="144"/>
      <c r="AV4429" s="36" t="s">
        <v>28</v>
      </c>
      <c r="AW4429" s="102">
        <v>42811</v>
      </c>
      <c r="AX4429" s="129" t="s">
        <v>33</v>
      </c>
      <c r="AY4429" s="106" t="e">
        <v>#N/A</v>
      </c>
      <c r="BD4429" t="s">
        <v>4672</v>
      </c>
      <c r="BE4429" t="e">
        <v>#N/A</v>
      </c>
      <c r="BF4429" t="s">
        <v>4749</v>
      </c>
      <c r="BH4429" t="str">
        <f t="shared" si="957"/>
        <v/>
      </c>
      <c r="BJ4429" t="str">
        <f t="shared" si="958"/>
        <v>OK</v>
      </c>
      <c r="BK4429" s="130" t="s">
        <v>5302</v>
      </c>
      <c r="BL4429" s="130" t="e">
        <v>#VALUE!</v>
      </c>
      <c r="BM4429" s="131">
        <v>0</v>
      </c>
      <c r="BN4429" s="131" t="e">
        <v>#DIV/0!</v>
      </c>
      <c r="BO4429" t="e">
        <v>#N/A</v>
      </c>
      <c r="BP4429">
        <v>0</v>
      </c>
    </row>
    <row r="4430" spans="1:68" x14ac:dyDescent="0.3">
      <c r="A4430" s="1"/>
      <c r="B4430" s="47">
        <v>4069</v>
      </c>
      <c r="C4430" s="45">
        <v>1067099</v>
      </c>
      <c r="D4430" s="29"/>
      <c r="E4430" s="29"/>
      <c r="F4430" s="31" t="s">
        <v>3610</v>
      </c>
      <c r="G4430" s="37" t="s">
        <v>31</v>
      </c>
      <c r="H4430" s="44" t="s">
        <v>412</v>
      </c>
      <c r="I4430" s="148" t="s">
        <v>33</v>
      </c>
      <c r="J4430" s="147" t="s">
        <v>33</v>
      </c>
      <c r="K4430" s="148" t="e">
        <v>#N/A</v>
      </c>
      <c r="L4430" s="148" t="s">
        <v>32</v>
      </c>
      <c r="M4430" s="147" t="s">
        <v>33</v>
      </c>
      <c r="N4430" s="29" t="str">
        <f t="shared" si="954"/>
        <v/>
      </c>
      <c r="O4430" s="29" t="str">
        <f t="shared" si="955"/>
        <v/>
      </c>
      <c r="P4430" s="29" t="str">
        <f t="shared" si="956"/>
        <v/>
      </c>
      <c r="Q4430" s="29" t="str">
        <f t="shared" si="946"/>
        <v/>
      </c>
      <c r="R4430" s="29" t="str">
        <f t="shared" si="947"/>
        <v/>
      </c>
      <c r="S4430" s="29" t="str">
        <f t="shared" si="948"/>
        <v/>
      </c>
      <c r="T4430" s="29" t="str">
        <f t="shared" si="949"/>
        <v/>
      </c>
      <c r="U4430" s="29"/>
      <c r="V4430" s="29"/>
      <c r="W4430" s="38" t="s">
        <v>3150</v>
      </c>
      <c r="X4430" s="37" t="s">
        <v>35</v>
      </c>
      <c r="Y4430" s="146">
        <v>31703</v>
      </c>
      <c r="Z4430" s="33">
        <v>40580</v>
      </c>
      <c r="AA4430" s="34">
        <f t="shared" si="951"/>
        <v>0.28000000000000003</v>
      </c>
      <c r="AB4430" s="33">
        <f t="shared" si="952"/>
        <v>40580</v>
      </c>
      <c r="AC4430" s="34">
        <f t="shared" si="953"/>
        <v>0.28000504330814063</v>
      </c>
      <c r="AD4430" s="145">
        <f t="shared" si="959"/>
        <v>33816.667000000001</v>
      </c>
      <c r="AE4430" s="105">
        <v>26419.167000000001</v>
      </c>
      <c r="AF4430" s="34" t="s">
        <v>36</v>
      </c>
      <c r="AG4430" s="34" t="s">
        <v>36</v>
      </c>
      <c r="AH4430" s="34" t="s">
        <v>36</v>
      </c>
      <c r="AI4430" s="29">
        <v>55.2</v>
      </c>
      <c r="AJ4430" s="29">
        <v>1.69</v>
      </c>
      <c r="AK4430" s="29">
        <v>0</v>
      </c>
      <c r="AL4430" s="29">
        <v>0</v>
      </c>
      <c r="AM4430" s="29" t="s">
        <v>28</v>
      </c>
      <c r="AN4430" s="44" t="s">
        <v>27</v>
      </c>
      <c r="AO4430" s="29" t="s">
        <v>27</v>
      </c>
      <c r="AP4430" s="29">
        <v>1</v>
      </c>
      <c r="AQ4430" s="29"/>
      <c r="AR4430" s="29"/>
      <c r="AS4430" s="29"/>
      <c r="AT4430" s="29"/>
      <c r="AU4430" s="144"/>
      <c r="AV4430" s="36" t="s">
        <v>28</v>
      </c>
      <c r="AW4430" s="102">
        <v>42849</v>
      </c>
      <c r="AX4430" s="129" t="s">
        <v>33</v>
      </c>
      <c r="AY4430" s="106" t="e">
        <v>#N/A</v>
      </c>
      <c r="BD4430" t="s">
        <v>1608</v>
      </c>
      <c r="BE4430" t="e">
        <v>#N/A</v>
      </c>
      <c r="BF4430">
        <v>0</v>
      </c>
      <c r="BH4430" t="str">
        <f t="shared" si="957"/>
        <v/>
      </c>
      <c r="BJ4430" t="str">
        <f t="shared" si="958"/>
        <v>OK</v>
      </c>
      <c r="BK4430" s="130" t="s">
        <v>5302</v>
      </c>
      <c r="BL4430" s="130" t="e">
        <v>#VALUE!</v>
      </c>
      <c r="BM4430" s="131">
        <v>0</v>
      </c>
      <c r="BN4430" s="131" t="e">
        <v>#DIV/0!</v>
      </c>
      <c r="BO4430" t="e">
        <v>#N/A</v>
      </c>
      <c r="BP4430">
        <v>0</v>
      </c>
    </row>
    <row r="4431" spans="1:68" x14ac:dyDescent="0.3">
      <c r="A4431" s="1"/>
      <c r="B4431" s="47">
        <v>4070</v>
      </c>
      <c r="C4431" s="45">
        <v>1067101</v>
      </c>
      <c r="D4431" s="29"/>
      <c r="E4431" s="29"/>
      <c r="F4431" s="31" t="s">
        <v>3611</v>
      </c>
      <c r="G4431" s="37" t="s">
        <v>31</v>
      </c>
      <c r="H4431" s="44" t="s">
        <v>412</v>
      </c>
      <c r="I4431" s="148" t="s">
        <v>33</v>
      </c>
      <c r="J4431" s="147" t="s">
        <v>33</v>
      </c>
      <c r="K4431" s="148" t="e">
        <v>#N/A</v>
      </c>
      <c r="L4431" s="148" t="s">
        <v>32</v>
      </c>
      <c r="M4431" s="147" t="s">
        <v>33</v>
      </c>
      <c r="N4431" s="29" t="str">
        <f t="shared" si="954"/>
        <v/>
      </c>
      <c r="O4431" s="29" t="str">
        <f t="shared" si="955"/>
        <v/>
      </c>
      <c r="P4431" s="29" t="str">
        <f t="shared" si="956"/>
        <v/>
      </c>
      <c r="Q4431" s="29" t="str">
        <f t="shared" si="946"/>
        <v/>
      </c>
      <c r="R4431" s="29" t="str">
        <f t="shared" si="947"/>
        <v/>
      </c>
      <c r="S4431" s="29" t="str">
        <f t="shared" si="948"/>
        <v/>
      </c>
      <c r="T4431" s="29" t="str">
        <f t="shared" si="949"/>
        <v/>
      </c>
      <c r="U4431" s="29"/>
      <c r="V4431" s="29"/>
      <c r="W4431" s="38" t="s">
        <v>3150</v>
      </c>
      <c r="X4431" s="37" t="s">
        <v>35</v>
      </c>
      <c r="Y4431" s="146">
        <v>42841</v>
      </c>
      <c r="Z4431" s="33">
        <v>54836</v>
      </c>
      <c r="AA4431" s="34">
        <f t="shared" si="951"/>
        <v>0.28000000000000003</v>
      </c>
      <c r="AB4431" s="33">
        <f t="shared" si="952"/>
        <v>54836</v>
      </c>
      <c r="AC4431" s="34">
        <f t="shared" si="953"/>
        <v>0.27998881706765788</v>
      </c>
      <c r="AD4431" s="145">
        <f t="shared" si="959"/>
        <v>45696.667000000001</v>
      </c>
      <c r="AE4431" s="105">
        <v>35700.832999999999</v>
      </c>
      <c r="AF4431" s="34" t="s">
        <v>36</v>
      </c>
      <c r="AG4431" s="34" t="s">
        <v>36</v>
      </c>
      <c r="AH4431" s="34" t="s">
        <v>36</v>
      </c>
      <c r="AI4431" s="29">
        <v>75.33</v>
      </c>
      <c r="AJ4431" s="29">
        <v>2.3256250000000001</v>
      </c>
      <c r="AK4431" s="29">
        <v>0</v>
      </c>
      <c r="AL4431" s="29">
        <v>0</v>
      </c>
      <c r="AM4431" s="29" t="s">
        <v>28</v>
      </c>
      <c r="AN4431" s="44" t="s">
        <v>27</v>
      </c>
      <c r="AO4431" s="29" t="s">
        <v>27</v>
      </c>
      <c r="AP4431" s="29">
        <v>1</v>
      </c>
      <c r="AQ4431" s="29"/>
      <c r="AR4431" s="29"/>
      <c r="AS4431" s="29"/>
      <c r="AT4431" s="29"/>
      <c r="AU4431" s="144"/>
      <c r="AV4431" s="36" t="s">
        <v>28</v>
      </c>
      <c r="AW4431" s="102">
        <v>42849</v>
      </c>
      <c r="AX4431" s="129" t="s">
        <v>33</v>
      </c>
      <c r="AY4431" s="106" t="e">
        <v>#N/A</v>
      </c>
      <c r="BD4431" t="s">
        <v>1608</v>
      </c>
      <c r="BE4431" t="e">
        <v>#N/A</v>
      </c>
      <c r="BF4431">
        <v>0</v>
      </c>
      <c r="BH4431" t="str">
        <f t="shared" si="957"/>
        <v/>
      </c>
      <c r="BJ4431" t="str">
        <f t="shared" si="958"/>
        <v>OK</v>
      </c>
      <c r="BK4431" s="130" t="s">
        <v>5302</v>
      </c>
      <c r="BL4431" s="130" t="e">
        <v>#VALUE!</v>
      </c>
      <c r="BM4431" s="131">
        <v>0</v>
      </c>
      <c r="BN4431" s="131" t="e">
        <v>#DIV/0!</v>
      </c>
      <c r="BO4431" t="e">
        <v>#N/A</v>
      </c>
      <c r="BP4431">
        <v>0</v>
      </c>
    </row>
    <row r="4432" spans="1:68" x14ac:dyDescent="0.3">
      <c r="A4432" s="1"/>
      <c r="B4432" s="47">
        <v>4071</v>
      </c>
      <c r="C4432" s="45">
        <v>1067109</v>
      </c>
      <c r="D4432" s="29"/>
      <c r="E4432" s="29"/>
      <c r="F4432" s="31" t="s">
        <v>3612</v>
      </c>
      <c r="G4432" s="37" t="s">
        <v>31</v>
      </c>
      <c r="H4432" s="44" t="s">
        <v>412</v>
      </c>
      <c r="I4432" s="148" t="s">
        <v>33</v>
      </c>
      <c r="J4432" s="147" t="s">
        <v>33</v>
      </c>
      <c r="K4432" s="148" t="e">
        <v>#N/A</v>
      </c>
      <c r="L4432" s="148" t="s">
        <v>32</v>
      </c>
      <c r="M4432" s="147" t="s">
        <v>33</v>
      </c>
      <c r="N4432" s="29" t="str">
        <f t="shared" si="954"/>
        <v/>
      </c>
      <c r="O4432" s="29" t="str">
        <f t="shared" si="955"/>
        <v/>
      </c>
      <c r="P4432" s="29" t="str">
        <f t="shared" si="956"/>
        <v/>
      </c>
      <c r="Q4432" s="29" t="str">
        <f t="shared" si="946"/>
        <v/>
      </c>
      <c r="R4432" s="29" t="str">
        <f t="shared" si="947"/>
        <v/>
      </c>
      <c r="S4432" s="29" t="str">
        <f t="shared" si="948"/>
        <v/>
      </c>
      <c r="T4432" s="29" t="str">
        <f t="shared" si="949"/>
        <v/>
      </c>
      <c r="U4432" s="29"/>
      <c r="V4432" s="29"/>
      <c r="W4432" s="38" t="s">
        <v>3150</v>
      </c>
      <c r="X4432" s="37" t="s">
        <v>35</v>
      </c>
      <c r="Y4432" s="146">
        <v>87399</v>
      </c>
      <c r="Z4432" s="33">
        <v>111871</v>
      </c>
      <c r="AA4432" s="34">
        <f t="shared" si="951"/>
        <v>0.28000000000000003</v>
      </c>
      <c r="AB4432" s="33">
        <f t="shared" si="952"/>
        <v>111871</v>
      </c>
      <c r="AC4432" s="34">
        <f t="shared" si="953"/>
        <v>0.28000319912127142</v>
      </c>
      <c r="AD4432" s="145">
        <f t="shared" si="959"/>
        <v>93225.832999999999</v>
      </c>
      <c r="AE4432" s="105">
        <v>72832.5</v>
      </c>
      <c r="AF4432" s="34" t="s">
        <v>36</v>
      </c>
      <c r="AG4432" s="34" t="s">
        <v>36</v>
      </c>
      <c r="AH4432" s="34" t="s">
        <v>36</v>
      </c>
      <c r="AI4432" s="29">
        <v>162.84</v>
      </c>
      <c r="AJ4432" s="29">
        <v>4.7306249999999999</v>
      </c>
      <c r="AK4432" s="29">
        <v>0</v>
      </c>
      <c r="AL4432" s="29">
        <v>0</v>
      </c>
      <c r="AM4432" s="29" t="s">
        <v>28</v>
      </c>
      <c r="AN4432" s="44" t="s">
        <v>27</v>
      </c>
      <c r="AO4432" s="29" t="s">
        <v>27</v>
      </c>
      <c r="AP4432" s="29">
        <v>1</v>
      </c>
      <c r="AQ4432" s="29"/>
      <c r="AR4432" s="29"/>
      <c r="AS4432" s="29"/>
      <c r="AT4432" s="29"/>
      <c r="AU4432" s="144"/>
      <c r="AV4432" s="36" t="s">
        <v>28</v>
      </c>
      <c r="AW4432" s="102">
        <v>42849</v>
      </c>
      <c r="AX4432" s="129" t="s">
        <v>33</v>
      </c>
      <c r="AY4432" s="106" t="e">
        <v>#N/A</v>
      </c>
      <c r="BD4432" t="s">
        <v>1608</v>
      </c>
      <c r="BE4432" t="e">
        <v>#N/A</v>
      </c>
      <c r="BF4432">
        <v>0</v>
      </c>
      <c r="BH4432" t="str">
        <f t="shared" si="957"/>
        <v/>
      </c>
      <c r="BJ4432" t="str">
        <f t="shared" si="958"/>
        <v>OK</v>
      </c>
      <c r="BK4432" s="130" t="s">
        <v>5302</v>
      </c>
      <c r="BL4432" s="130" t="e">
        <v>#VALUE!</v>
      </c>
      <c r="BM4432" s="131">
        <v>0</v>
      </c>
      <c r="BN4432" s="131" t="e">
        <v>#DIV/0!</v>
      </c>
      <c r="BO4432" t="e">
        <v>#N/A</v>
      </c>
      <c r="BP4432">
        <v>0</v>
      </c>
    </row>
    <row r="4433" spans="1:68" x14ac:dyDescent="0.3">
      <c r="A4433" s="1"/>
      <c r="B4433" s="47">
        <v>4072</v>
      </c>
      <c r="C4433" s="45">
        <v>1067110</v>
      </c>
      <c r="D4433" s="29"/>
      <c r="E4433" s="29"/>
      <c r="F4433" s="31" t="s">
        <v>3613</v>
      </c>
      <c r="G4433" s="37" t="s">
        <v>31</v>
      </c>
      <c r="H4433" s="44" t="s">
        <v>412</v>
      </c>
      <c r="I4433" s="148" t="s">
        <v>33</v>
      </c>
      <c r="J4433" s="147" t="s">
        <v>33</v>
      </c>
      <c r="K4433" s="148" t="e">
        <v>#N/A</v>
      </c>
      <c r="L4433" s="148" t="s">
        <v>32</v>
      </c>
      <c r="M4433" s="147" t="s">
        <v>33</v>
      </c>
      <c r="N4433" s="29" t="str">
        <f t="shared" si="954"/>
        <v/>
      </c>
      <c r="O4433" s="29" t="str">
        <f t="shared" si="955"/>
        <v/>
      </c>
      <c r="P4433" s="29" t="str">
        <f t="shared" si="956"/>
        <v/>
      </c>
      <c r="Q4433" s="29" t="str">
        <f t="shared" si="946"/>
        <v/>
      </c>
      <c r="R4433" s="29" t="str">
        <f t="shared" si="947"/>
        <v/>
      </c>
      <c r="S4433" s="29" t="str">
        <f t="shared" si="948"/>
        <v/>
      </c>
      <c r="T4433" s="29" t="str">
        <f t="shared" si="949"/>
        <v/>
      </c>
      <c r="U4433" s="29"/>
      <c r="V4433" s="29"/>
      <c r="W4433" s="38" t="s">
        <v>3150</v>
      </c>
      <c r="X4433" s="37" t="s">
        <v>35</v>
      </c>
      <c r="Y4433" s="146">
        <v>111390</v>
      </c>
      <c r="Z4433" s="33">
        <v>142579</v>
      </c>
      <c r="AA4433" s="34">
        <f t="shared" si="951"/>
        <v>0.28000000000000003</v>
      </c>
      <c r="AB4433" s="33">
        <f t="shared" si="952"/>
        <v>142579</v>
      </c>
      <c r="AC4433" s="34">
        <f t="shared" si="953"/>
        <v>0.2799982009157016</v>
      </c>
      <c r="AD4433" s="145">
        <f t="shared" si="959"/>
        <v>118815.833</v>
      </c>
      <c r="AE4433" s="105">
        <v>92825</v>
      </c>
      <c r="AF4433" s="34" t="s">
        <v>36</v>
      </c>
      <c r="AG4433" s="34" t="s">
        <v>36</v>
      </c>
      <c r="AH4433" s="34" t="s">
        <v>36</v>
      </c>
      <c r="AI4433" s="29">
        <v>209</v>
      </c>
      <c r="AJ4433" s="29">
        <v>4.9109999999999996</v>
      </c>
      <c r="AK4433" s="29">
        <v>0</v>
      </c>
      <c r="AL4433" s="29">
        <v>0</v>
      </c>
      <c r="AM4433" s="29" t="s">
        <v>28</v>
      </c>
      <c r="AN4433" s="44" t="s">
        <v>27</v>
      </c>
      <c r="AO4433" s="29" t="s">
        <v>27</v>
      </c>
      <c r="AP4433" s="29">
        <v>1</v>
      </c>
      <c r="AQ4433" s="29"/>
      <c r="AR4433" s="29"/>
      <c r="AS4433" s="29"/>
      <c r="AT4433" s="29"/>
      <c r="AU4433" s="144"/>
      <c r="AV4433" s="36" t="s">
        <v>28</v>
      </c>
      <c r="AW4433" s="102">
        <v>42849</v>
      </c>
      <c r="AX4433" s="129" t="s">
        <v>33</v>
      </c>
      <c r="AY4433" s="106" t="e">
        <v>#N/A</v>
      </c>
      <c r="BD4433" t="s">
        <v>1608</v>
      </c>
      <c r="BE4433" t="e">
        <v>#N/A</v>
      </c>
      <c r="BF4433">
        <v>0</v>
      </c>
      <c r="BH4433" t="str">
        <f t="shared" si="957"/>
        <v/>
      </c>
      <c r="BJ4433" t="str">
        <f t="shared" si="958"/>
        <v>OK</v>
      </c>
      <c r="BK4433" s="130" t="s">
        <v>5302</v>
      </c>
      <c r="BL4433" s="130" t="e">
        <v>#VALUE!</v>
      </c>
      <c r="BM4433" s="131">
        <v>0</v>
      </c>
      <c r="BN4433" s="131" t="e">
        <v>#DIV/0!</v>
      </c>
      <c r="BO4433" t="e">
        <v>#N/A</v>
      </c>
      <c r="BP4433">
        <v>0</v>
      </c>
    </row>
    <row r="4434" spans="1:68" x14ac:dyDescent="0.3">
      <c r="A4434" s="1"/>
      <c r="B4434" s="47">
        <v>4073</v>
      </c>
      <c r="C4434" s="45">
        <v>1000535</v>
      </c>
      <c r="D4434" s="29"/>
      <c r="E4434" s="29"/>
      <c r="F4434" s="31" t="s">
        <v>3615</v>
      </c>
      <c r="G4434" s="37" t="s">
        <v>31</v>
      </c>
      <c r="H4434" s="44" t="s">
        <v>412</v>
      </c>
      <c r="I4434" s="148" t="s">
        <v>32</v>
      </c>
      <c r="J4434" s="147" t="s">
        <v>4055</v>
      </c>
      <c r="K4434" s="148">
        <v>0</v>
      </c>
      <c r="L4434" s="148" t="s">
        <v>32</v>
      </c>
      <c r="M4434" s="147" t="s">
        <v>33</v>
      </c>
      <c r="N4434" s="29" t="str">
        <f t="shared" si="954"/>
        <v/>
      </c>
      <c r="O4434" s="29" t="str">
        <f t="shared" si="955"/>
        <v/>
      </c>
      <c r="P4434" s="29" t="str">
        <f t="shared" si="956"/>
        <v/>
      </c>
      <c r="Q4434" s="29" t="str">
        <f t="shared" si="946"/>
        <v/>
      </c>
      <c r="R4434" s="29" t="str">
        <f t="shared" si="947"/>
        <v/>
      </c>
      <c r="S4434" s="29" t="str">
        <f t="shared" si="948"/>
        <v/>
      </c>
      <c r="T4434" s="29" t="str">
        <f t="shared" si="949"/>
        <v/>
      </c>
      <c r="U4434" s="29"/>
      <c r="V4434" s="29"/>
      <c r="W4434" s="30" t="s">
        <v>1447</v>
      </c>
      <c r="X4434" s="37" t="s">
        <v>158</v>
      </c>
      <c r="Y4434" s="146">
        <v>3316</v>
      </c>
      <c r="Z4434" s="33">
        <v>3316</v>
      </c>
      <c r="AA4434" s="34">
        <f t="shared" si="951"/>
        <v>0</v>
      </c>
      <c r="AB4434" s="33">
        <f t="shared" si="952"/>
        <v>3316</v>
      </c>
      <c r="AC4434" s="34">
        <f t="shared" si="953"/>
        <v>0</v>
      </c>
      <c r="AD4434" s="145">
        <f t="shared" si="959"/>
        <v>2763.3330000000001</v>
      </c>
      <c r="AE4434" s="105">
        <v>2763.3330000000001</v>
      </c>
      <c r="AF4434" s="34" t="s">
        <v>138</v>
      </c>
      <c r="AG4434" s="34" t="s">
        <v>138</v>
      </c>
      <c r="AH4434" s="34" t="s">
        <v>138</v>
      </c>
      <c r="AI4434" s="29">
        <v>5.8999999999999997E-2</v>
      </c>
      <c r="AJ4434" s="29">
        <v>3.5100000000000002E-4</v>
      </c>
      <c r="AK4434" s="29">
        <v>0</v>
      </c>
      <c r="AL4434" s="29">
        <v>0</v>
      </c>
      <c r="AM4434" s="44" t="s">
        <v>27</v>
      </c>
      <c r="AN4434" s="44" t="s">
        <v>27</v>
      </c>
      <c r="AO4434" s="29" t="s">
        <v>27</v>
      </c>
      <c r="AP4434" s="29">
        <v>1</v>
      </c>
      <c r="AQ4434" s="29"/>
      <c r="AR4434" s="29"/>
      <c r="AS4434" s="29"/>
      <c r="AT4434" s="29"/>
      <c r="AU4434" s="144"/>
      <c r="AV4434" s="36" t="s">
        <v>28</v>
      </c>
      <c r="AW4434" s="102">
        <v>42846</v>
      </c>
      <c r="AX4434" s="129" t="s">
        <v>33</v>
      </c>
      <c r="AY4434" s="106" t="e">
        <v>#N/A</v>
      </c>
      <c r="BD4434" t="s">
        <v>3614</v>
      </c>
      <c r="BE4434" t="s">
        <v>4547</v>
      </c>
      <c r="BF4434" t="s">
        <v>4761</v>
      </c>
      <c r="BH4434" t="str">
        <f t="shared" si="957"/>
        <v/>
      </c>
      <c r="BJ4434" t="str">
        <f t="shared" si="958"/>
        <v>OK</v>
      </c>
      <c r="BK4434" s="130" t="s">
        <v>5302</v>
      </c>
      <c r="BL4434" s="130" t="e">
        <v>#VALUE!</v>
      </c>
      <c r="BM4434" s="131">
        <v>0</v>
      </c>
      <c r="BN4434" s="131" t="e">
        <v>#DIV/0!</v>
      </c>
      <c r="BO4434" t="e">
        <v>#N/A</v>
      </c>
      <c r="BP4434">
        <v>0</v>
      </c>
    </row>
    <row r="4435" spans="1:68" x14ac:dyDescent="0.3">
      <c r="A4435" s="1"/>
      <c r="B4435" s="47">
        <v>4074</v>
      </c>
      <c r="C4435" s="45">
        <v>1058387</v>
      </c>
      <c r="D4435" s="29"/>
      <c r="E4435" s="29"/>
      <c r="F4435" s="31" t="s">
        <v>3616</v>
      </c>
      <c r="G4435" s="37" t="s">
        <v>31</v>
      </c>
      <c r="H4435" s="44" t="s">
        <v>412</v>
      </c>
      <c r="I4435" s="148" t="s">
        <v>32</v>
      </c>
      <c r="J4435" s="147" t="s">
        <v>4055</v>
      </c>
      <c r="K4435" s="148">
        <v>0</v>
      </c>
      <c r="L4435" s="148" t="s">
        <v>32</v>
      </c>
      <c r="M4435" s="147" t="s">
        <v>33</v>
      </c>
      <c r="N4435" s="29" t="str">
        <f t="shared" si="954"/>
        <v/>
      </c>
      <c r="O4435" s="29" t="str">
        <f t="shared" si="955"/>
        <v/>
      </c>
      <c r="P4435" s="29" t="str">
        <f t="shared" si="956"/>
        <v/>
      </c>
      <c r="Q4435" s="29" t="str">
        <f t="shared" ref="Q4435:Q4498" si="960">IF(IFERROR(MID($U4435,1,7)+0,"")&lt;1130000,"",IFERROR(MID($U4435,1,7)+0,""))</f>
        <v/>
      </c>
      <c r="R4435" s="29" t="str">
        <f t="shared" ref="R4435:R4498" si="961">IF(IFERROR(MID($U4435,10,7)+0,"")&lt;1130000,"",IFERROR(MID($U4435,10,7)+0,""))</f>
        <v/>
      </c>
      <c r="S4435" s="29" t="str">
        <f t="shared" ref="S4435:S4498" si="962">IF(IFERROR(MID($U4435,19,7)+0,"")&lt;1130000,"",IFERROR(MID($U4435,19,7)+0,""))</f>
        <v/>
      </c>
      <c r="T4435" s="29" t="str">
        <f t="shared" ref="T4435:T4498" si="963">IF(Q4435="","",IF(R4435="",Q4435,Q4435&amp;", "&amp;R4435))</f>
        <v/>
      </c>
      <c r="U4435" s="29"/>
      <c r="V4435" s="29"/>
      <c r="W4435" s="30" t="s">
        <v>1447</v>
      </c>
      <c r="X4435" s="37" t="s">
        <v>158</v>
      </c>
      <c r="Y4435" s="146">
        <v>3488</v>
      </c>
      <c r="Z4435" s="33">
        <v>4465</v>
      </c>
      <c r="AA4435" s="34">
        <f t="shared" si="951"/>
        <v>0.28000000000000003</v>
      </c>
      <c r="AB4435" s="33">
        <f t="shared" si="952"/>
        <v>4465</v>
      </c>
      <c r="AC4435" s="34">
        <f t="shared" si="953"/>
        <v>0.28010294952947834</v>
      </c>
      <c r="AD4435" s="145">
        <f t="shared" si="959"/>
        <v>3720.8330000000001</v>
      </c>
      <c r="AE4435" s="105">
        <v>2906.6669999999999</v>
      </c>
      <c r="AF4435" s="34" t="s">
        <v>138</v>
      </c>
      <c r="AG4435" s="34" t="s">
        <v>138</v>
      </c>
      <c r="AH4435" s="34" t="s">
        <v>138</v>
      </c>
      <c r="AI4435" s="29">
        <v>6.2E-2</v>
      </c>
      <c r="AJ4435" s="29">
        <v>4.2000000000000002E-4</v>
      </c>
      <c r="AK4435" s="29">
        <v>0</v>
      </c>
      <c r="AL4435" s="29">
        <v>0</v>
      </c>
      <c r="AM4435" s="29" t="s">
        <v>28</v>
      </c>
      <c r="AN4435" s="44" t="s">
        <v>27</v>
      </c>
      <c r="AO4435" s="29" t="s">
        <v>27</v>
      </c>
      <c r="AP4435" s="29">
        <v>1</v>
      </c>
      <c r="AQ4435" s="29"/>
      <c r="AR4435" s="29"/>
      <c r="AS4435" s="29"/>
      <c r="AT4435" s="29"/>
      <c r="AU4435" s="144"/>
      <c r="AV4435" s="36" t="s">
        <v>28</v>
      </c>
      <c r="AW4435" s="102">
        <v>42846</v>
      </c>
      <c r="AX4435" s="129" t="s">
        <v>33</v>
      </c>
      <c r="AY4435" s="106">
        <v>46</v>
      </c>
      <c r="BD4435" t="s">
        <v>3614</v>
      </c>
      <c r="BE4435" t="s">
        <v>4547</v>
      </c>
      <c r="BF4435" t="s">
        <v>4761</v>
      </c>
      <c r="BH4435" t="str">
        <f t="shared" si="957"/>
        <v/>
      </c>
      <c r="BJ4435" t="str">
        <f t="shared" si="958"/>
        <v>OK</v>
      </c>
      <c r="BK4435" s="130" t="s">
        <v>5302</v>
      </c>
      <c r="BL4435" s="130" t="e">
        <v>#VALUE!</v>
      </c>
      <c r="BM4435" s="131">
        <v>0</v>
      </c>
      <c r="BN4435" s="131" t="e">
        <v>#DIV/0!</v>
      </c>
      <c r="BO4435" t="e">
        <v>#N/A</v>
      </c>
      <c r="BP4435">
        <v>0</v>
      </c>
    </row>
    <row r="4436" spans="1:68" x14ac:dyDescent="0.3">
      <c r="A4436" s="1"/>
      <c r="B4436" s="47">
        <v>4075</v>
      </c>
      <c r="C4436" s="45">
        <v>1066935</v>
      </c>
      <c r="D4436" s="29"/>
      <c r="E4436" s="29"/>
      <c r="F4436" s="31"/>
      <c r="G4436" s="37"/>
      <c r="H4436" s="44"/>
      <c r="I4436" s="148">
        <v>0</v>
      </c>
      <c r="J4436" s="147" t="s">
        <v>33</v>
      </c>
      <c r="K4436" s="148" t="e">
        <v>#N/A</v>
      </c>
      <c r="L4436" s="148" t="s">
        <v>32</v>
      </c>
      <c r="M4436" s="147" t="s">
        <v>33</v>
      </c>
      <c r="N4436" s="29" t="str">
        <f t="shared" si="954"/>
        <v/>
      </c>
      <c r="O4436" s="29" t="str">
        <f t="shared" si="955"/>
        <v/>
      </c>
      <c r="P4436" s="29" t="str">
        <f t="shared" si="956"/>
        <v/>
      </c>
      <c r="Q4436" s="29" t="str">
        <f t="shared" si="960"/>
        <v/>
      </c>
      <c r="R4436" s="29" t="str">
        <f t="shared" si="961"/>
        <v/>
      </c>
      <c r="S4436" s="29" t="str">
        <f t="shared" si="962"/>
        <v/>
      </c>
      <c r="T4436" s="29" t="str">
        <f t="shared" si="963"/>
        <v/>
      </c>
      <c r="U4436" s="29"/>
      <c r="V4436" s="29"/>
      <c r="W4436" s="30"/>
      <c r="X4436" s="37"/>
      <c r="Y4436" s="146">
        <v>0</v>
      </c>
      <c r="Z4436" s="33">
        <v>0</v>
      </c>
      <c r="AA4436" s="34" t="e">
        <f t="shared" si="951"/>
        <v>#DIV/0!</v>
      </c>
      <c r="AB4436" s="33">
        <f t="shared" si="952"/>
        <v>0</v>
      </c>
      <c r="AC4436" s="34" t="e">
        <f t="shared" si="953"/>
        <v>#DIV/0!</v>
      </c>
      <c r="AD4436" s="145">
        <f t="shared" si="959"/>
        <v>0</v>
      </c>
      <c r="AE4436" s="105">
        <v>0</v>
      </c>
      <c r="AF4436" s="34" t="e">
        <v>#N/A</v>
      </c>
      <c r="AG4436" s="34" t="e">
        <v>#N/A</v>
      </c>
      <c r="AH4436" s="34" t="e">
        <v>#N/A</v>
      </c>
      <c r="AI4436" s="29" t="e">
        <v>#N/A</v>
      </c>
      <c r="AJ4436" s="29" t="e">
        <v>#N/A</v>
      </c>
      <c r="AK4436" s="29">
        <v>0</v>
      </c>
      <c r="AL4436" s="29">
        <v>0</v>
      </c>
      <c r="AM4436" s="29">
        <v>0</v>
      </c>
      <c r="AN4436" s="44" t="s">
        <v>27</v>
      </c>
      <c r="AO4436" s="29">
        <v>0</v>
      </c>
      <c r="AP4436" s="29"/>
      <c r="AQ4436" s="29"/>
      <c r="AR4436" s="29"/>
      <c r="AS4436" s="29"/>
      <c r="AT4436" s="29"/>
      <c r="AU4436" s="144"/>
      <c r="AV4436" s="36" t="s">
        <v>33</v>
      </c>
      <c r="AW4436" s="102" t="s">
        <v>33</v>
      </c>
      <c r="AX4436" s="129" t="s">
        <v>33</v>
      </c>
      <c r="AY4436" s="106" t="e">
        <v>#N/A</v>
      </c>
      <c r="BD4436" t="e">
        <v>#N/A</v>
      </c>
      <c r="BE4436" t="e">
        <v>#N/A</v>
      </c>
      <c r="BF4436" t="e">
        <v>#N/A</v>
      </c>
      <c r="BH4436" t="str">
        <f t="shared" si="957"/>
        <v/>
      </c>
      <c r="BJ4436" t="str">
        <f t="shared" si="958"/>
        <v>OK</v>
      </c>
      <c r="BK4436" s="130" t="s">
        <v>5302</v>
      </c>
      <c r="BL4436" s="130" t="e">
        <v>#VALUE!</v>
      </c>
      <c r="BM4436" s="131">
        <v>0</v>
      </c>
      <c r="BN4436" s="131" t="s">
        <v>37</v>
      </c>
      <c r="BO4436" t="e">
        <v>#N/A</v>
      </c>
      <c r="BP4436">
        <v>0</v>
      </c>
    </row>
    <row r="4437" spans="1:68" x14ac:dyDescent="0.3">
      <c r="A4437" s="1"/>
      <c r="B4437" s="47">
        <v>4076</v>
      </c>
      <c r="C4437" s="45">
        <v>1066936</v>
      </c>
      <c r="D4437" s="29"/>
      <c r="E4437" s="29"/>
      <c r="F4437" s="31"/>
      <c r="G4437" s="37"/>
      <c r="H4437" s="44"/>
      <c r="I4437" s="148">
        <v>0</v>
      </c>
      <c r="J4437" s="147" t="s">
        <v>33</v>
      </c>
      <c r="K4437" s="148" t="e">
        <v>#N/A</v>
      </c>
      <c r="L4437" s="148" t="s">
        <v>32</v>
      </c>
      <c r="M4437" s="147" t="s">
        <v>33</v>
      </c>
      <c r="N4437" s="29" t="str">
        <f t="shared" si="954"/>
        <v/>
      </c>
      <c r="O4437" s="29" t="str">
        <f t="shared" si="955"/>
        <v/>
      </c>
      <c r="P4437" s="29" t="str">
        <f t="shared" si="956"/>
        <v/>
      </c>
      <c r="Q4437" s="29" t="str">
        <f t="shared" si="960"/>
        <v/>
      </c>
      <c r="R4437" s="29" t="str">
        <f t="shared" si="961"/>
        <v/>
      </c>
      <c r="S4437" s="29" t="str">
        <f t="shared" si="962"/>
        <v/>
      </c>
      <c r="T4437" s="29" t="str">
        <f t="shared" si="963"/>
        <v/>
      </c>
      <c r="U4437" s="29"/>
      <c r="V4437" s="29"/>
      <c r="W4437" s="30"/>
      <c r="X4437" s="37"/>
      <c r="Y4437" s="146">
        <v>0</v>
      </c>
      <c r="Z4437" s="33">
        <v>0</v>
      </c>
      <c r="AA4437" s="34" t="e">
        <f t="shared" si="951"/>
        <v>#DIV/0!</v>
      </c>
      <c r="AB4437" s="33">
        <f t="shared" si="952"/>
        <v>0</v>
      </c>
      <c r="AC4437" s="34" t="e">
        <f t="shared" si="953"/>
        <v>#DIV/0!</v>
      </c>
      <c r="AD4437" s="145">
        <f t="shared" si="959"/>
        <v>0</v>
      </c>
      <c r="AE4437" s="105">
        <v>0</v>
      </c>
      <c r="AF4437" s="34" t="e">
        <v>#N/A</v>
      </c>
      <c r="AG4437" s="34" t="e">
        <v>#N/A</v>
      </c>
      <c r="AH4437" s="34" t="e">
        <v>#N/A</v>
      </c>
      <c r="AI4437" s="29" t="e">
        <v>#N/A</v>
      </c>
      <c r="AJ4437" s="29" t="e">
        <v>#N/A</v>
      </c>
      <c r="AK4437" s="29">
        <v>0</v>
      </c>
      <c r="AL4437" s="29">
        <v>0</v>
      </c>
      <c r="AM4437" s="29">
        <v>0</v>
      </c>
      <c r="AN4437" s="44" t="s">
        <v>27</v>
      </c>
      <c r="AO4437" s="29">
        <v>0</v>
      </c>
      <c r="AP4437" s="29"/>
      <c r="AQ4437" s="29"/>
      <c r="AR4437" s="29"/>
      <c r="AS4437" s="29"/>
      <c r="AT4437" s="29"/>
      <c r="AU4437" s="144"/>
      <c r="AV4437" s="36" t="s">
        <v>33</v>
      </c>
      <c r="AW4437" s="102" t="s">
        <v>33</v>
      </c>
      <c r="AX4437" s="129" t="s">
        <v>33</v>
      </c>
      <c r="AY4437" s="106" t="e">
        <v>#N/A</v>
      </c>
      <c r="BD4437" t="e">
        <v>#N/A</v>
      </c>
      <c r="BE4437" t="e">
        <v>#N/A</v>
      </c>
      <c r="BF4437" t="e">
        <v>#N/A</v>
      </c>
      <c r="BH4437" t="str">
        <f t="shared" si="957"/>
        <v/>
      </c>
      <c r="BJ4437" t="str">
        <f t="shared" si="958"/>
        <v>OK</v>
      </c>
      <c r="BK4437" s="130" t="s">
        <v>5302</v>
      </c>
      <c r="BL4437" s="130" t="e">
        <v>#VALUE!</v>
      </c>
      <c r="BM4437" s="131">
        <v>0</v>
      </c>
      <c r="BN4437" s="131" t="s">
        <v>37</v>
      </c>
      <c r="BO4437" t="e">
        <v>#N/A</v>
      </c>
      <c r="BP4437">
        <v>0</v>
      </c>
    </row>
    <row r="4438" spans="1:68" ht="25.2" x14ac:dyDescent="0.3">
      <c r="A4438" s="1"/>
      <c r="B4438" s="47">
        <v>4077</v>
      </c>
      <c r="C4438" s="45">
        <v>1066937</v>
      </c>
      <c r="D4438" s="29"/>
      <c r="E4438" s="29"/>
      <c r="F4438" s="31" t="s">
        <v>3617</v>
      </c>
      <c r="G4438" s="37" t="s">
        <v>31</v>
      </c>
      <c r="H4438" s="44" t="s">
        <v>412</v>
      </c>
      <c r="I4438" s="148" t="s">
        <v>33</v>
      </c>
      <c r="J4438" s="147" t="s">
        <v>33</v>
      </c>
      <c r="K4438" s="148" t="e">
        <v>#N/A</v>
      </c>
      <c r="L4438" s="148" t="s">
        <v>32</v>
      </c>
      <c r="M4438" s="147" t="s">
        <v>33</v>
      </c>
      <c r="N4438" s="29" t="str">
        <f t="shared" si="954"/>
        <v/>
      </c>
      <c r="O4438" s="29" t="str">
        <f t="shared" si="955"/>
        <v/>
      </c>
      <c r="P4438" s="29" t="str">
        <f t="shared" si="956"/>
        <v/>
      </c>
      <c r="Q4438" s="29" t="str">
        <f t="shared" si="960"/>
        <v/>
      </c>
      <c r="R4438" s="29" t="str">
        <f t="shared" si="961"/>
        <v/>
      </c>
      <c r="S4438" s="29" t="str">
        <f t="shared" si="962"/>
        <v/>
      </c>
      <c r="T4438" s="29" t="str">
        <f t="shared" si="963"/>
        <v/>
      </c>
      <c r="U4438" s="29"/>
      <c r="V4438" s="29"/>
      <c r="W4438" s="30" t="s">
        <v>2122</v>
      </c>
      <c r="X4438" s="37" t="s">
        <v>158</v>
      </c>
      <c r="Y4438" s="146">
        <v>6137779</v>
      </c>
      <c r="Z4438" s="33">
        <v>7856357</v>
      </c>
      <c r="AA4438" s="34">
        <f t="shared" si="951"/>
        <v>0.28000000000000003</v>
      </c>
      <c r="AB4438" s="33">
        <f t="shared" si="952"/>
        <v>7856357</v>
      </c>
      <c r="AC4438" s="34">
        <f t="shared" si="953"/>
        <v>0.27999998059754205</v>
      </c>
      <c r="AD4438" s="145">
        <f t="shared" si="959"/>
        <v>6546964.1670000004</v>
      </c>
      <c r="AE4438" s="105">
        <v>5114815.8329999996</v>
      </c>
      <c r="AF4438" s="34" t="s">
        <v>36</v>
      </c>
      <c r="AG4438" s="34" t="s">
        <v>36</v>
      </c>
      <c r="AH4438" s="34" t="s">
        <v>36</v>
      </c>
      <c r="AI4438" s="29">
        <v>1450</v>
      </c>
      <c r="AJ4438" s="29">
        <v>63.5</v>
      </c>
      <c r="AK4438" s="29">
        <v>0</v>
      </c>
      <c r="AL4438" s="29">
        <v>0</v>
      </c>
      <c r="AM4438" s="29" t="s">
        <v>28</v>
      </c>
      <c r="AN4438" s="44" t="s">
        <v>27</v>
      </c>
      <c r="AO4438" s="29" t="s">
        <v>27</v>
      </c>
      <c r="AP4438" s="29">
        <v>1</v>
      </c>
      <c r="AQ4438" s="29"/>
      <c r="AR4438" s="29"/>
      <c r="AS4438" s="29"/>
      <c r="AT4438" s="29"/>
      <c r="AU4438" s="144"/>
      <c r="AV4438" s="36" t="s">
        <v>28</v>
      </c>
      <c r="AW4438" s="102">
        <v>42838</v>
      </c>
      <c r="AX4438" s="129" t="s">
        <v>33</v>
      </c>
      <c r="AY4438" s="106">
        <v>1</v>
      </c>
      <c r="BD4438" t="s">
        <v>4639</v>
      </c>
      <c r="BE4438" t="e">
        <v>#N/A</v>
      </c>
      <c r="BF4438">
        <v>0</v>
      </c>
      <c r="BH4438" t="str">
        <f t="shared" si="957"/>
        <v/>
      </c>
      <c r="BJ4438" t="str">
        <f t="shared" si="958"/>
        <v>OK</v>
      </c>
      <c r="BK4438" s="130" t="s">
        <v>5302</v>
      </c>
      <c r="BL4438" s="130" t="e">
        <v>#VALUE!</v>
      </c>
      <c r="BM4438" s="131">
        <v>0</v>
      </c>
      <c r="BN4438" s="131" t="e">
        <v>#DIV/0!</v>
      </c>
      <c r="BO4438" t="e">
        <v>#N/A</v>
      </c>
      <c r="BP4438">
        <v>0</v>
      </c>
    </row>
    <row r="4439" spans="1:68" x14ac:dyDescent="0.3">
      <c r="A4439" s="1"/>
      <c r="B4439" s="47">
        <v>4078</v>
      </c>
      <c r="C4439" s="45">
        <v>1066938</v>
      </c>
      <c r="D4439" s="29"/>
      <c r="E4439" s="29"/>
      <c r="F4439" s="31"/>
      <c r="G4439" s="37"/>
      <c r="H4439" s="44"/>
      <c r="I4439" s="148">
        <v>0</v>
      </c>
      <c r="J4439" s="147" t="s">
        <v>33</v>
      </c>
      <c r="K4439" s="148" t="e">
        <v>#N/A</v>
      </c>
      <c r="L4439" s="148" t="s">
        <v>32</v>
      </c>
      <c r="M4439" s="147" t="s">
        <v>33</v>
      </c>
      <c r="N4439" s="29" t="str">
        <f t="shared" si="954"/>
        <v/>
      </c>
      <c r="O4439" s="29" t="str">
        <f t="shared" si="955"/>
        <v/>
      </c>
      <c r="P4439" s="29" t="str">
        <f t="shared" si="956"/>
        <v/>
      </c>
      <c r="Q4439" s="29" t="str">
        <f t="shared" si="960"/>
        <v/>
      </c>
      <c r="R4439" s="29" t="str">
        <f t="shared" si="961"/>
        <v/>
      </c>
      <c r="S4439" s="29" t="str">
        <f t="shared" si="962"/>
        <v/>
      </c>
      <c r="T4439" s="29" t="str">
        <f t="shared" si="963"/>
        <v/>
      </c>
      <c r="U4439" s="29"/>
      <c r="V4439" s="29"/>
      <c r="W4439" s="30"/>
      <c r="X4439" s="37"/>
      <c r="Y4439" s="146">
        <v>0</v>
      </c>
      <c r="Z4439" s="33">
        <v>0</v>
      </c>
      <c r="AA4439" s="34" t="e">
        <f t="shared" si="951"/>
        <v>#DIV/0!</v>
      </c>
      <c r="AB4439" s="33">
        <f t="shared" si="952"/>
        <v>0</v>
      </c>
      <c r="AC4439" s="34" t="e">
        <f t="shared" si="953"/>
        <v>#DIV/0!</v>
      </c>
      <c r="AD4439" s="145">
        <f t="shared" si="959"/>
        <v>0</v>
      </c>
      <c r="AE4439" s="105">
        <v>0</v>
      </c>
      <c r="AF4439" s="34" t="e">
        <v>#N/A</v>
      </c>
      <c r="AG4439" s="34" t="e">
        <v>#N/A</v>
      </c>
      <c r="AH4439" s="34" t="e">
        <v>#N/A</v>
      </c>
      <c r="AI4439" s="29" t="e">
        <v>#N/A</v>
      </c>
      <c r="AJ4439" s="29" t="e">
        <v>#N/A</v>
      </c>
      <c r="AK4439" s="29">
        <v>0</v>
      </c>
      <c r="AL4439" s="29">
        <v>0</v>
      </c>
      <c r="AM4439" s="29">
        <v>0</v>
      </c>
      <c r="AN4439" s="44" t="s">
        <v>27</v>
      </c>
      <c r="AO4439" s="29">
        <v>0</v>
      </c>
      <c r="AP4439" s="29"/>
      <c r="AQ4439" s="29"/>
      <c r="AR4439" s="29"/>
      <c r="AS4439" s="29"/>
      <c r="AT4439" s="29"/>
      <c r="AU4439" s="144"/>
      <c r="AV4439" s="36" t="s">
        <v>33</v>
      </c>
      <c r="AW4439" s="102" t="s">
        <v>33</v>
      </c>
      <c r="AX4439" s="129" t="s">
        <v>33</v>
      </c>
      <c r="AY4439" s="106" t="e">
        <v>#N/A</v>
      </c>
      <c r="BD4439" t="e">
        <v>#N/A</v>
      </c>
      <c r="BE4439" t="e">
        <v>#N/A</v>
      </c>
      <c r="BF4439" t="e">
        <v>#N/A</v>
      </c>
      <c r="BH4439" t="str">
        <f t="shared" si="957"/>
        <v/>
      </c>
      <c r="BJ4439" t="str">
        <f t="shared" si="958"/>
        <v>OK</v>
      </c>
      <c r="BK4439" s="130" t="s">
        <v>5302</v>
      </c>
      <c r="BL4439" s="130" t="e">
        <v>#VALUE!</v>
      </c>
      <c r="BM4439" s="131">
        <v>0</v>
      </c>
      <c r="BN4439" s="131" t="s">
        <v>37</v>
      </c>
      <c r="BO4439" t="e">
        <v>#N/A</v>
      </c>
      <c r="BP4439">
        <v>0</v>
      </c>
    </row>
    <row r="4440" spans="1:68" x14ac:dyDescent="0.3">
      <c r="A4440" s="1"/>
      <c r="B4440" s="47">
        <v>4079</v>
      </c>
      <c r="C4440" s="45">
        <v>1066940</v>
      </c>
      <c r="D4440" s="29"/>
      <c r="E4440" s="29"/>
      <c r="F4440" s="31"/>
      <c r="G4440" s="37"/>
      <c r="H4440" s="44"/>
      <c r="I4440" s="148">
        <v>0</v>
      </c>
      <c r="J4440" s="147" t="s">
        <v>33</v>
      </c>
      <c r="K4440" s="148" t="e">
        <v>#N/A</v>
      </c>
      <c r="L4440" s="148" t="s">
        <v>32</v>
      </c>
      <c r="M4440" s="147" t="s">
        <v>33</v>
      </c>
      <c r="N4440" s="29" t="str">
        <f t="shared" si="954"/>
        <v/>
      </c>
      <c r="O4440" s="29" t="str">
        <f t="shared" si="955"/>
        <v/>
      </c>
      <c r="P4440" s="29" t="str">
        <f t="shared" si="956"/>
        <v/>
      </c>
      <c r="Q4440" s="29" t="str">
        <f t="shared" si="960"/>
        <v/>
      </c>
      <c r="R4440" s="29" t="str">
        <f t="shared" si="961"/>
        <v/>
      </c>
      <c r="S4440" s="29" t="str">
        <f t="shared" si="962"/>
        <v/>
      </c>
      <c r="T4440" s="29" t="str">
        <f t="shared" si="963"/>
        <v/>
      </c>
      <c r="U4440" s="29"/>
      <c r="V4440" s="29"/>
      <c r="W4440" s="30"/>
      <c r="X4440" s="37"/>
      <c r="Y4440" s="146">
        <v>0</v>
      </c>
      <c r="Z4440" s="33">
        <v>0</v>
      </c>
      <c r="AA4440" s="34" t="e">
        <f t="shared" si="951"/>
        <v>#DIV/0!</v>
      </c>
      <c r="AB4440" s="33">
        <f t="shared" si="952"/>
        <v>0</v>
      </c>
      <c r="AC4440" s="34" t="e">
        <f t="shared" si="953"/>
        <v>#DIV/0!</v>
      </c>
      <c r="AD4440" s="145">
        <f t="shared" si="959"/>
        <v>0</v>
      </c>
      <c r="AE4440" s="105">
        <v>0</v>
      </c>
      <c r="AF4440" s="34" t="e">
        <v>#N/A</v>
      </c>
      <c r="AG4440" s="34" t="e">
        <v>#N/A</v>
      </c>
      <c r="AH4440" s="34" t="e">
        <v>#N/A</v>
      </c>
      <c r="AI4440" s="29" t="e">
        <v>#N/A</v>
      </c>
      <c r="AJ4440" s="29" t="e">
        <v>#N/A</v>
      </c>
      <c r="AK4440" s="29">
        <v>0</v>
      </c>
      <c r="AL4440" s="29">
        <v>0</v>
      </c>
      <c r="AM4440" s="29">
        <v>0</v>
      </c>
      <c r="AN4440" s="44" t="s">
        <v>27</v>
      </c>
      <c r="AO4440" s="29">
        <v>0</v>
      </c>
      <c r="AP4440" s="29"/>
      <c r="AQ4440" s="29"/>
      <c r="AR4440" s="29"/>
      <c r="AS4440" s="29"/>
      <c r="AT4440" s="29"/>
      <c r="AU4440" s="144"/>
      <c r="AV4440" s="36" t="s">
        <v>33</v>
      </c>
      <c r="AW4440" s="102" t="s">
        <v>33</v>
      </c>
      <c r="AX4440" s="129" t="s">
        <v>33</v>
      </c>
      <c r="AY4440" s="106" t="e">
        <v>#N/A</v>
      </c>
      <c r="BD4440" t="e">
        <v>#N/A</v>
      </c>
      <c r="BE4440" t="e">
        <v>#N/A</v>
      </c>
      <c r="BF4440" t="e">
        <v>#N/A</v>
      </c>
      <c r="BH4440" t="str">
        <f t="shared" si="957"/>
        <v/>
      </c>
      <c r="BJ4440" t="str">
        <f t="shared" si="958"/>
        <v>OK</v>
      </c>
      <c r="BK4440" s="130" t="s">
        <v>5302</v>
      </c>
      <c r="BL4440" s="130" t="e">
        <v>#VALUE!</v>
      </c>
      <c r="BM4440" s="131">
        <v>0</v>
      </c>
      <c r="BN4440" s="131" t="s">
        <v>37</v>
      </c>
      <c r="BO4440" t="e">
        <v>#N/A</v>
      </c>
      <c r="BP4440">
        <v>0</v>
      </c>
    </row>
    <row r="4441" spans="1:68" x14ac:dyDescent="0.3">
      <c r="A4441" s="1"/>
      <c r="B4441" s="47">
        <v>4080</v>
      </c>
      <c r="C4441" s="45">
        <v>1066941</v>
      </c>
      <c r="D4441" s="29"/>
      <c r="E4441" s="29"/>
      <c r="F4441" s="31"/>
      <c r="G4441" s="37"/>
      <c r="H4441" s="44"/>
      <c r="I4441" s="148">
        <v>0</v>
      </c>
      <c r="J4441" s="147" t="s">
        <v>33</v>
      </c>
      <c r="K4441" s="148" t="e">
        <v>#N/A</v>
      </c>
      <c r="L4441" s="148" t="s">
        <v>32</v>
      </c>
      <c r="M4441" s="147" t="s">
        <v>33</v>
      </c>
      <c r="N4441" s="29" t="str">
        <f t="shared" si="954"/>
        <v/>
      </c>
      <c r="O4441" s="29" t="str">
        <f t="shared" si="955"/>
        <v/>
      </c>
      <c r="P4441" s="29" t="str">
        <f t="shared" si="956"/>
        <v/>
      </c>
      <c r="Q4441" s="29" t="str">
        <f t="shared" si="960"/>
        <v/>
      </c>
      <c r="R4441" s="29" t="str">
        <f t="shared" si="961"/>
        <v/>
      </c>
      <c r="S4441" s="29" t="str">
        <f t="shared" si="962"/>
        <v/>
      </c>
      <c r="T4441" s="29" t="str">
        <f t="shared" si="963"/>
        <v/>
      </c>
      <c r="U4441" s="29"/>
      <c r="V4441" s="29"/>
      <c r="W4441" s="30"/>
      <c r="X4441" s="37"/>
      <c r="Y4441" s="146">
        <v>0</v>
      </c>
      <c r="Z4441" s="33">
        <v>0</v>
      </c>
      <c r="AA4441" s="34" t="e">
        <f t="shared" si="951"/>
        <v>#DIV/0!</v>
      </c>
      <c r="AB4441" s="33">
        <f t="shared" si="952"/>
        <v>0</v>
      </c>
      <c r="AC4441" s="34" t="e">
        <f t="shared" si="953"/>
        <v>#DIV/0!</v>
      </c>
      <c r="AD4441" s="145">
        <f t="shared" si="959"/>
        <v>0</v>
      </c>
      <c r="AE4441" s="105">
        <v>0</v>
      </c>
      <c r="AF4441" s="34" t="e">
        <v>#N/A</v>
      </c>
      <c r="AG4441" s="34" t="e">
        <v>#N/A</v>
      </c>
      <c r="AH4441" s="34" t="e">
        <v>#N/A</v>
      </c>
      <c r="AI4441" s="29" t="e">
        <v>#N/A</v>
      </c>
      <c r="AJ4441" s="29" t="e">
        <v>#N/A</v>
      </c>
      <c r="AK4441" s="29">
        <v>0</v>
      </c>
      <c r="AL4441" s="29">
        <v>0</v>
      </c>
      <c r="AM4441" s="29">
        <v>0</v>
      </c>
      <c r="AN4441" s="44" t="s">
        <v>27</v>
      </c>
      <c r="AO4441" s="29">
        <v>0</v>
      </c>
      <c r="AP4441" s="29"/>
      <c r="AQ4441" s="29"/>
      <c r="AR4441" s="29"/>
      <c r="AS4441" s="29"/>
      <c r="AT4441" s="29"/>
      <c r="AU4441" s="144"/>
      <c r="AV4441" s="36" t="s">
        <v>33</v>
      </c>
      <c r="AW4441" s="102" t="s">
        <v>33</v>
      </c>
      <c r="AX4441" s="129" t="s">
        <v>33</v>
      </c>
      <c r="AY4441" s="106" t="e">
        <v>#N/A</v>
      </c>
      <c r="BD4441" t="e">
        <v>#N/A</v>
      </c>
      <c r="BE4441" t="e">
        <v>#N/A</v>
      </c>
      <c r="BF4441" t="e">
        <v>#N/A</v>
      </c>
      <c r="BH4441" t="str">
        <f t="shared" si="957"/>
        <v/>
      </c>
      <c r="BJ4441" t="str">
        <f t="shared" si="958"/>
        <v>OK</v>
      </c>
      <c r="BK4441" s="130" t="s">
        <v>5302</v>
      </c>
      <c r="BL4441" s="130" t="e">
        <v>#VALUE!</v>
      </c>
      <c r="BM4441" s="131">
        <v>0</v>
      </c>
      <c r="BN4441" s="131" t="s">
        <v>37</v>
      </c>
      <c r="BO4441" t="e">
        <v>#N/A</v>
      </c>
      <c r="BP4441">
        <v>0</v>
      </c>
    </row>
    <row r="4442" spans="1:68" x14ac:dyDescent="0.3">
      <c r="A4442" s="1"/>
      <c r="B4442" s="47">
        <v>4081</v>
      </c>
      <c r="C4442" s="45">
        <v>1066942</v>
      </c>
      <c r="D4442" s="29"/>
      <c r="E4442" s="29"/>
      <c r="F4442" s="31"/>
      <c r="G4442" s="37"/>
      <c r="H4442" s="44"/>
      <c r="I4442" s="148">
        <v>0</v>
      </c>
      <c r="J4442" s="147" t="s">
        <v>33</v>
      </c>
      <c r="K4442" s="148" t="e">
        <v>#N/A</v>
      </c>
      <c r="L4442" s="148" t="s">
        <v>32</v>
      </c>
      <c r="M4442" s="147" t="s">
        <v>33</v>
      </c>
      <c r="N4442" s="29" t="str">
        <f t="shared" si="954"/>
        <v/>
      </c>
      <c r="O4442" s="29" t="str">
        <f t="shared" si="955"/>
        <v/>
      </c>
      <c r="P4442" s="29" t="str">
        <f t="shared" si="956"/>
        <v/>
      </c>
      <c r="Q4442" s="29" t="str">
        <f t="shared" si="960"/>
        <v/>
      </c>
      <c r="R4442" s="29" t="str">
        <f t="shared" si="961"/>
        <v/>
      </c>
      <c r="S4442" s="29" t="str">
        <f t="shared" si="962"/>
        <v/>
      </c>
      <c r="T4442" s="29" t="str">
        <f t="shared" si="963"/>
        <v/>
      </c>
      <c r="U4442" s="29"/>
      <c r="V4442" s="29"/>
      <c r="W4442" s="30"/>
      <c r="X4442" s="37"/>
      <c r="Y4442" s="146">
        <v>0</v>
      </c>
      <c r="Z4442" s="33">
        <v>0</v>
      </c>
      <c r="AA4442" s="34" t="e">
        <f t="shared" si="951"/>
        <v>#DIV/0!</v>
      </c>
      <c r="AB4442" s="33">
        <f t="shared" si="952"/>
        <v>0</v>
      </c>
      <c r="AC4442" s="34" t="e">
        <f t="shared" si="953"/>
        <v>#DIV/0!</v>
      </c>
      <c r="AD4442" s="145">
        <f t="shared" si="959"/>
        <v>0</v>
      </c>
      <c r="AE4442" s="105">
        <v>0</v>
      </c>
      <c r="AF4442" s="34" t="e">
        <v>#N/A</v>
      </c>
      <c r="AG4442" s="34" t="e">
        <v>#N/A</v>
      </c>
      <c r="AH4442" s="34" t="e">
        <v>#N/A</v>
      </c>
      <c r="AI4442" s="29" t="e">
        <v>#N/A</v>
      </c>
      <c r="AJ4442" s="29" t="e">
        <v>#N/A</v>
      </c>
      <c r="AK4442" s="29">
        <v>0</v>
      </c>
      <c r="AL4442" s="29">
        <v>0</v>
      </c>
      <c r="AM4442" s="29">
        <v>0</v>
      </c>
      <c r="AN4442" s="44" t="s">
        <v>27</v>
      </c>
      <c r="AO4442" s="29">
        <v>0</v>
      </c>
      <c r="AP4442" s="29"/>
      <c r="AQ4442" s="29"/>
      <c r="AR4442" s="29"/>
      <c r="AS4442" s="29"/>
      <c r="AT4442" s="29"/>
      <c r="AU4442" s="144"/>
      <c r="AV4442" s="36" t="s">
        <v>33</v>
      </c>
      <c r="AW4442" s="102" t="s">
        <v>33</v>
      </c>
      <c r="AX4442" s="129" t="s">
        <v>33</v>
      </c>
      <c r="AY4442" s="106" t="e">
        <v>#N/A</v>
      </c>
      <c r="BD4442" t="e">
        <v>#N/A</v>
      </c>
      <c r="BE4442" t="e">
        <v>#N/A</v>
      </c>
      <c r="BF4442" t="e">
        <v>#N/A</v>
      </c>
      <c r="BH4442" t="str">
        <f t="shared" si="957"/>
        <v/>
      </c>
      <c r="BJ4442" t="str">
        <f t="shared" si="958"/>
        <v>OK</v>
      </c>
      <c r="BK4442" s="130" t="s">
        <v>5302</v>
      </c>
      <c r="BL4442" s="130" t="e">
        <v>#VALUE!</v>
      </c>
      <c r="BM4442" s="131">
        <v>0</v>
      </c>
      <c r="BN4442" s="131" t="s">
        <v>37</v>
      </c>
      <c r="BO4442" t="e">
        <v>#N/A</v>
      </c>
      <c r="BP4442">
        <v>0</v>
      </c>
    </row>
    <row r="4443" spans="1:68" ht="25.2" x14ac:dyDescent="0.3">
      <c r="A4443" s="1"/>
      <c r="B4443" s="47">
        <v>4082</v>
      </c>
      <c r="C4443" s="45">
        <v>1067824</v>
      </c>
      <c r="D4443" s="29"/>
      <c r="E4443" s="29"/>
      <c r="F4443" s="31" t="s">
        <v>3618</v>
      </c>
      <c r="G4443" s="37" t="s">
        <v>31</v>
      </c>
      <c r="H4443" s="44" t="s">
        <v>412</v>
      </c>
      <c r="I4443" s="148" t="s">
        <v>33</v>
      </c>
      <c r="J4443" s="147" t="s">
        <v>33</v>
      </c>
      <c r="K4443" s="148" t="e">
        <v>#N/A</v>
      </c>
      <c r="L4443" s="148" t="s">
        <v>32</v>
      </c>
      <c r="M4443" s="147" t="s">
        <v>33</v>
      </c>
      <c r="N4443" s="29" t="str">
        <f t="shared" si="954"/>
        <v/>
      </c>
      <c r="O4443" s="29" t="str">
        <f t="shared" si="955"/>
        <v/>
      </c>
      <c r="P4443" s="29" t="str">
        <f t="shared" si="956"/>
        <v/>
      </c>
      <c r="Q4443" s="29" t="str">
        <f t="shared" si="960"/>
        <v/>
      </c>
      <c r="R4443" s="29" t="str">
        <f t="shared" si="961"/>
        <v/>
      </c>
      <c r="S4443" s="29" t="str">
        <f t="shared" si="962"/>
        <v/>
      </c>
      <c r="T4443" s="29" t="str">
        <f t="shared" si="963"/>
        <v/>
      </c>
      <c r="U4443" s="29"/>
      <c r="V4443" s="29"/>
      <c r="W4443" s="30" t="s">
        <v>2462</v>
      </c>
      <c r="X4443" s="37" t="s">
        <v>158</v>
      </c>
      <c r="Y4443" s="146">
        <v>1025</v>
      </c>
      <c r="Z4443" s="33">
        <v>1312</v>
      </c>
      <c r="AA4443" s="34">
        <f t="shared" si="951"/>
        <v>0.28000000000000003</v>
      </c>
      <c r="AB4443" s="33">
        <f t="shared" si="952"/>
        <v>1312</v>
      </c>
      <c r="AC4443" s="34">
        <f t="shared" si="953"/>
        <v>0.27999911024424973</v>
      </c>
      <c r="AD4443" s="145">
        <f t="shared" si="959"/>
        <v>1093.3330000000001</v>
      </c>
      <c r="AE4443" s="105">
        <v>854.16700000000003</v>
      </c>
      <c r="AF4443" s="34" t="s">
        <v>36</v>
      </c>
      <c r="AG4443" s="34" t="s">
        <v>36</v>
      </c>
      <c r="AH4443" s="34" t="s">
        <v>36</v>
      </c>
      <c r="AI4443" s="29">
        <v>0.248</v>
      </c>
      <c r="AJ4443" s="29">
        <v>0.01</v>
      </c>
      <c r="AK4443" s="29">
        <v>0</v>
      </c>
      <c r="AL4443" s="29">
        <v>0</v>
      </c>
      <c r="AM4443" s="29" t="s">
        <v>28</v>
      </c>
      <c r="AN4443" s="44" t="s">
        <v>27</v>
      </c>
      <c r="AO4443" s="29" t="s">
        <v>27</v>
      </c>
      <c r="AP4443" s="29">
        <v>1</v>
      </c>
      <c r="AQ4443" s="29"/>
      <c r="AR4443" s="29"/>
      <c r="AS4443" s="29"/>
      <c r="AT4443" s="29"/>
      <c r="AU4443" s="144"/>
      <c r="AV4443" s="36" t="s">
        <v>28</v>
      </c>
      <c r="AW4443" s="102">
        <v>42860</v>
      </c>
      <c r="AX4443" s="129" t="s">
        <v>33</v>
      </c>
      <c r="AY4443" s="106" t="e">
        <v>#N/A</v>
      </c>
      <c r="BD4443" t="s">
        <v>4636</v>
      </c>
      <c r="BE4443" t="e">
        <v>#N/A</v>
      </c>
      <c r="BF4443">
        <v>0</v>
      </c>
      <c r="BH4443" t="str">
        <f t="shared" si="957"/>
        <v/>
      </c>
      <c r="BJ4443" t="str">
        <f t="shared" si="958"/>
        <v>OK</v>
      </c>
      <c r="BK4443" s="130" t="s">
        <v>5302</v>
      </c>
      <c r="BL4443" s="130" t="e">
        <v>#VALUE!</v>
      </c>
      <c r="BM4443" s="131">
        <v>0</v>
      </c>
      <c r="BN4443" s="131" t="e">
        <v>#DIV/0!</v>
      </c>
      <c r="BO4443" t="e">
        <v>#N/A</v>
      </c>
      <c r="BP4443">
        <v>0</v>
      </c>
    </row>
    <row r="4444" spans="1:68" ht="25.2" x14ac:dyDescent="0.3">
      <c r="A4444" s="1"/>
      <c r="B4444" s="47">
        <v>4083</v>
      </c>
      <c r="C4444" s="45">
        <v>1057307</v>
      </c>
      <c r="D4444" s="29"/>
      <c r="E4444" s="29"/>
      <c r="F4444" s="31" t="s">
        <v>3619</v>
      </c>
      <c r="G4444" s="37" t="s">
        <v>31</v>
      </c>
      <c r="H4444" s="44" t="s">
        <v>412</v>
      </c>
      <c r="I4444" s="148" t="s">
        <v>33</v>
      </c>
      <c r="J4444" s="147" t="s">
        <v>33</v>
      </c>
      <c r="K4444" s="148" t="e">
        <v>#N/A</v>
      </c>
      <c r="L4444" s="148" t="s">
        <v>32</v>
      </c>
      <c r="M4444" s="147" t="s">
        <v>33</v>
      </c>
      <c r="N4444" s="29" t="str">
        <f t="shared" si="954"/>
        <v/>
      </c>
      <c r="O4444" s="29" t="str">
        <f t="shared" si="955"/>
        <v/>
      </c>
      <c r="P4444" s="29" t="str">
        <f t="shared" si="956"/>
        <v/>
      </c>
      <c r="Q4444" s="29" t="str">
        <f t="shared" si="960"/>
        <v/>
      </c>
      <c r="R4444" s="29" t="str">
        <f t="shared" si="961"/>
        <v/>
      </c>
      <c r="S4444" s="29" t="str">
        <f t="shared" si="962"/>
        <v/>
      </c>
      <c r="T4444" s="29" t="str">
        <f t="shared" si="963"/>
        <v/>
      </c>
      <c r="U4444" s="29"/>
      <c r="V4444" s="29"/>
      <c r="W4444" s="38" t="s">
        <v>2241</v>
      </c>
      <c r="X4444" s="37" t="s">
        <v>158</v>
      </c>
      <c r="Y4444" s="146">
        <v>236962</v>
      </c>
      <c r="Z4444" s="33">
        <v>303311</v>
      </c>
      <c r="AA4444" s="34">
        <f t="shared" si="951"/>
        <v>0.28000000000000003</v>
      </c>
      <c r="AB4444" s="33">
        <f t="shared" si="952"/>
        <v>303311</v>
      </c>
      <c r="AC4444" s="34">
        <f t="shared" si="953"/>
        <v>0.27999848461778409</v>
      </c>
      <c r="AD4444" s="145">
        <f t="shared" si="959"/>
        <v>252759.16699999999</v>
      </c>
      <c r="AE4444" s="105">
        <v>197468.33300000001</v>
      </c>
      <c r="AF4444" s="34" t="s">
        <v>70</v>
      </c>
      <c r="AG4444" s="34" t="s">
        <v>73</v>
      </c>
      <c r="AH4444" s="34" t="s">
        <v>73</v>
      </c>
      <c r="AI4444" s="29">
        <v>354</v>
      </c>
      <c r="AJ4444" s="29">
        <v>3</v>
      </c>
      <c r="AK4444" s="29">
        <v>0</v>
      </c>
      <c r="AL4444" s="29">
        <v>0</v>
      </c>
      <c r="AM4444" s="29" t="s">
        <v>28</v>
      </c>
      <c r="AN4444" s="44" t="s">
        <v>27</v>
      </c>
      <c r="AO4444" s="29" t="s">
        <v>27</v>
      </c>
      <c r="AP4444" s="29">
        <v>1</v>
      </c>
      <c r="AQ4444" s="29"/>
      <c r="AR4444" s="29"/>
      <c r="AS4444" s="29"/>
      <c r="AT4444" s="29"/>
      <c r="AU4444" s="144"/>
      <c r="AV4444" s="36" t="s">
        <v>28</v>
      </c>
      <c r="AW4444" s="102">
        <v>42901</v>
      </c>
      <c r="AX4444" s="129" t="s">
        <v>33</v>
      </c>
      <c r="AY4444" s="106">
        <v>1</v>
      </c>
      <c r="BD4444" t="s">
        <v>1724</v>
      </c>
      <c r="BE4444" t="e">
        <v>#N/A</v>
      </c>
      <c r="BF4444">
        <v>0</v>
      </c>
      <c r="BH4444" t="str">
        <f t="shared" si="957"/>
        <v/>
      </c>
      <c r="BJ4444" t="str">
        <f t="shared" si="958"/>
        <v>OK</v>
      </c>
      <c r="BK4444" s="130" t="s">
        <v>5302</v>
      </c>
      <c r="BL4444" s="130" t="e">
        <v>#VALUE!</v>
      </c>
      <c r="BM4444" s="131">
        <v>0</v>
      </c>
      <c r="BN4444" s="131" t="e">
        <v>#DIV/0!</v>
      </c>
      <c r="BO4444" t="e">
        <v>#N/A</v>
      </c>
      <c r="BP4444">
        <v>0</v>
      </c>
    </row>
    <row r="4445" spans="1:68" x14ac:dyDescent="0.3">
      <c r="A4445" s="1"/>
      <c r="B4445" s="47">
        <v>4084</v>
      </c>
      <c r="C4445" s="45">
        <v>1067022</v>
      </c>
      <c r="D4445" s="29"/>
      <c r="E4445" s="29"/>
      <c r="F4445" s="31" t="s">
        <v>3620</v>
      </c>
      <c r="G4445" s="37" t="s">
        <v>31</v>
      </c>
      <c r="H4445" s="44" t="s">
        <v>412</v>
      </c>
      <c r="I4445" s="148" t="s">
        <v>33</v>
      </c>
      <c r="J4445" s="147" t="s">
        <v>33</v>
      </c>
      <c r="K4445" s="148" t="e">
        <v>#N/A</v>
      </c>
      <c r="L4445" s="148" t="s">
        <v>32</v>
      </c>
      <c r="M4445" s="147" t="s">
        <v>33</v>
      </c>
      <c r="N4445" s="29" t="str">
        <f t="shared" si="954"/>
        <v/>
      </c>
      <c r="O4445" s="29" t="str">
        <f t="shared" si="955"/>
        <v/>
      </c>
      <c r="P4445" s="29" t="str">
        <f t="shared" si="956"/>
        <v/>
      </c>
      <c r="Q4445" s="29" t="str">
        <f t="shared" si="960"/>
        <v/>
      </c>
      <c r="R4445" s="29" t="str">
        <f t="shared" si="961"/>
        <v/>
      </c>
      <c r="S4445" s="29" t="str">
        <f t="shared" si="962"/>
        <v/>
      </c>
      <c r="T4445" s="29" t="str">
        <f t="shared" si="963"/>
        <v/>
      </c>
      <c r="U4445" s="29"/>
      <c r="V4445" s="29"/>
      <c r="W4445" s="38" t="s">
        <v>2178</v>
      </c>
      <c r="X4445" s="37" t="s">
        <v>158</v>
      </c>
      <c r="Y4445" s="146">
        <v>41129</v>
      </c>
      <c r="Z4445" s="33">
        <v>52645</v>
      </c>
      <c r="AA4445" s="34">
        <f t="shared" si="951"/>
        <v>0.28000000000000003</v>
      </c>
      <c r="AB4445" s="33">
        <f t="shared" si="952"/>
        <v>52645</v>
      </c>
      <c r="AC4445" s="34">
        <f t="shared" si="953"/>
        <v>0.2799970601765463</v>
      </c>
      <c r="AD4445" s="145">
        <f t="shared" si="959"/>
        <v>43870.832999999999</v>
      </c>
      <c r="AE4445" s="105">
        <v>34274.167000000001</v>
      </c>
      <c r="AF4445" s="34" t="s">
        <v>36</v>
      </c>
      <c r="AG4445" s="34" t="s">
        <v>36</v>
      </c>
      <c r="AH4445" s="34" t="s">
        <v>36</v>
      </c>
      <c r="AI4445" s="29">
        <v>30</v>
      </c>
      <c r="AJ4445" s="29">
        <v>0</v>
      </c>
      <c r="AK4445" s="29">
        <v>0</v>
      </c>
      <c r="AL4445" s="29">
        <v>0</v>
      </c>
      <c r="AM4445" s="29" t="s">
        <v>28</v>
      </c>
      <c r="AN4445" s="44" t="s">
        <v>27</v>
      </c>
      <c r="AO4445" s="29" t="s">
        <v>27</v>
      </c>
      <c r="AP4445" s="29">
        <v>1</v>
      </c>
      <c r="AQ4445" s="29"/>
      <c r="AR4445" s="29"/>
      <c r="AS4445" s="29"/>
      <c r="AT4445" s="29"/>
      <c r="AU4445" s="144"/>
      <c r="AV4445" s="36" t="s">
        <v>28</v>
      </c>
      <c r="AW4445" s="102">
        <v>42901</v>
      </c>
      <c r="AX4445" s="129" t="s">
        <v>33</v>
      </c>
      <c r="AY4445" s="106">
        <v>1</v>
      </c>
      <c r="BD4445" t="s">
        <v>1608</v>
      </c>
      <c r="BE4445" t="e">
        <v>#N/A</v>
      </c>
      <c r="BF4445">
        <v>0</v>
      </c>
      <c r="BH4445" t="str">
        <f t="shared" si="957"/>
        <v/>
      </c>
      <c r="BJ4445" t="str">
        <f t="shared" si="958"/>
        <v>OK</v>
      </c>
      <c r="BK4445" s="130" t="s">
        <v>5302</v>
      </c>
      <c r="BL4445" s="130" t="e">
        <v>#VALUE!</v>
      </c>
      <c r="BM4445" s="131">
        <v>0</v>
      </c>
      <c r="BN4445" s="131" t="e">
        <v>#DIV/0!</v>
      </c>
      <c r="BO4445" t="e">
        <v>#N/A</v>
      </c>
      <c r="BP4445">
        <v>0</v>
      </c>
    </row>
    <row r="4446" spans="1:68" x14ac:dyDescent="0.3">
      <c r="A4446" s="1"/>
      <c r="B4446" s="47">
        <v>4085</v>
      </c>
      <c r="C4446" s="45">
        <v>1057065</v>
      </c>
      <c r="D4446" s="29"/>
      <c r="E4446" s="29"/>
      <c r="F4446" s="31" t="s">
        <v>3621</v>
      </c>
      <c r="G4446" s="37" t="s">
        <v>31</v>
      </c>
      <c r="H4446" s="44" t="s">
        <v>412</v>
      </c>
      <c r="I4446" s="148" t="s">
        <v>33</v>
      </c>
      <c r="J4446" s="147" t="s">
        <v>33</v>
      </c>
      <c r="K4446" s="148" t="e">
        <v>#N/A</v>
      </c>
      <c r="L4446" s="148" t="s">
        <v>32</v>
      </c>
      <c r="M4446" s="147" t="s">
        <v>33</v>
      </c>
      <c r="N4446" s="29" t="str">
        <f t="shared" si="954"/>
        <v/>
      </c>
      <c r="O4446" s="29" t="str">
        <f t="shared" si="955"/>
        <v/>
      </c>
      <c r="P4446" s="29" t="str">
        <f t="shared" si="956"/>
        <v/>
      </c>
      <c r="Q4446" s="29" t="str">
        <f t="shared" si="960"/>
        <v/>
      </c>
      <c r="R4446" s="29" t="str">
        <f t="shared" si="961"/>
        <v/>
      </c>
      <c r="S4446" s="29" t="str">
        <f t="shared" si="962"/>
        <v/>
      </c>
      <c r="T4446" s="29" t="str">
        <f t="shared" si="963"/>
        <v/>
      </c>
      <c r="U4446" s="29"/>
      <c r="V4446" s="29"/>
      <c r="W4446" s="38" t="s">
        <v>2241</v>
      </c>
      <c r="X4446" s="37" t="s">
        <v>158</v>
      </c>
      <c r="Y4446" s="146">
        <v>457950</v>
      </c>
      <c r="Z4446" s="33">
        <v>586176</v>
      </c>
      <c r="AA4446" s="34">
        <f t="shared" si="951"/>
        <v>0.28000000000000003</v>
      </c>
      <c r="AB4446" s="33">
        <f t="shared" si="952"/>
        <v>586176</v>
      </c>
      <c r="AC4446" s="34">
        <f t="shared" si="953"/>
        <v>0.28000000000000003</v>
      </c>
      <c r="AD4446" s="145">
        <f t="shared" si="959"/>
        <v>488480</v>
      </c>
      <c r="AE4446" s="105">
        <v>381625</v>
      </c>
      <c r="AF4446" s="34" t="s">
        <v>36</v>
      </c>
      <c r="AG4446" s="34" t="s">
        <v>36</v>
      </c>
      <c r="AH4446" s="34" t="s">
        <v>36</v>
      </c>
      <c r="AI4446" s="29">
        <v>1</v>
      </c>
      <c r="AJ4446" s="29">
        <v>1E-3</v>
      </c>
      <c r="AK4446" s="29">
        <v>0</v>
      </c>
      <c r="AL4446" s="29">
        <v>0</v>
      </c>
      <c r="AM4446" s="29" t="s">
        <v>28</v>
      </c>
      <c r="AN4446" s="44" t="s">
        <v>27</v>
      </c>
      <c r="AO4446" s="29" t="s">
        <v>27</v>
      </c>
      <c r="AP4446" s="29">
        <v>1</v>
      </c>
      <c r="AQ4446" s="29"/>
      <c r="AR4446" s="29"/>
      <c r="AS4446" s="29"/>
      <c r="AT4446" s="29"/>
      <c r="AU4446" s="144"/>
      <c r="AV4446" s="36" t="s">
        <v>28</v>
      </c>
      <c r="AW4446" s="102">
        <v>42901</v>
      </c>
      <c r="AX4446" s="129" t="s">
        <v>33</v>
      </c>
      <c r="AY4446" s="106">
        <v>1</v>
      </c>
      <c r="BD4446" t="s">
        <v>1608</v>
      </c>
      <c r="BE4446" t="e">
        <v>#N/A</v>
      </c>
      <c r="BF4446">
        <v>0</v>
      </c>
      <c r="BH4446" t="str">
        <f t="shared" si="957"/>
        <v/>
      </c>
      <c r="BJ4446" t="str">
        <f t="shared" si="958"/>
        <v>OK</v>
      </c>
      <c r="BK4446" s="130" t="s">
        <v>5302</v>
      </c>
      <c r="BL4446" s="130" t="e">
        <v>#VALUE!</v>
      </c>
      <c r="BM4446" s="131">
        <v>0</v>
      </c>
      <c r="BN4446" s="131" t="e">
        <v>#DIV/0!</v>
      </c>
      <c r="BO4446" t="e">
        <v>#N/A</v>
      </c>
      <c r="BP4446">
        <v>0</v>
      </c>
    </row>
    <row r="4447" spans="1:68" x14ac:dyDescent="0.3">
      <c r="A4447" s="1"/>
      <c r="B4447" s="47">
        <v>4086</v>
      </c>
      <c r="C4447" s="45">
        <v>1057063</v>
      </c>
      <c r="D4447" s="29"/>
      <c r="E4447" s="29"/>
      <c r="F4447" s="31" t="s">
        <v>3622</v>
      </c>
      <c r="G4447" s="37" t="s">
        <v>31</v>
      </c>
      <c r="H4447" s="44" t="s">
        <v>412</v>
      </c>
      <c r="I4447" s="148" t="s">
        <v>33</v>
      </c>
      <c r="J4447" s="147" t="s">
        <v>33</v>
      </c>
      <c r="K4447" s="148" t="e">
        <v>#N/A</v>
      </c>
      <c r="L4447" s="148" t="s">
        <v>32</v>
      </c>
      <c r="M4447" s="147" t="s">
        <v>33</v>
      </c>
      <c r="N4447" s="29" t="str">
        <f t="shared" si="954"/>
        <v/>
      </c>
      <c r="O4447" s="29" t="str">
        <f t="shared" si="955"/>
        <v/>
      </c>
      <c r="P4447" s="29" t="str">
        <f t="shared" si="956"/>
        <v/>
      </c>
      <c r="Q4447" s="29" t="str">
        <f t="shared" si="960"/>
        <v/>
      </c>
      <c r="R4447" s="29" t="str">
        <f t="shared" si="961"/>
        <v/>
      </c>
      <c r="S4447" s="29" t="str">
        <f t="shared" si="962"/>
        <v/>
      </c>
      <c r="T4447" s="29" t="str">
        <f t="shared" si="963"/>
        <v/>
      </c>
      <c r="U4447" s="29"/>
      <c r="V4447" s="29"/>
      <c r="W4447" s="38" t="s">
        <v>2241</v>
      </c>
      <c r="X4447" s="37" t="s">
        <v>158</v>
      </c>
      <c r="Y4447" s="146">
        <v>307352</v>
      </c>
      <c r="Z4447" s="33">
        <v>393411</v>
      </c>
      <c r="AA4447" s="34">
        <f t="shared" si="951"/>
        <v>0.28000000000000003</v>
      </c>
      <c r="AB4447" s="33">
        <f t="shared" si="952"/>
        <v>393411</v>
      </c>
      <c r="AC4447" s="34">
        <f t="shared" si="953"/>
        <v>0.28000142991748694</v>
      </c>
      <c r="AD4447" s="145">
        <f t="shared" si="959"/>
        <v>327842.5</v>
      </c>
      <c r="AE4447" s="105">
        <v>256126.66699999999</v>
      </c>
      <c r="AF4447" s="34" t="s">
        <v>36</v>
      </c>
      <c r="AG4447" s="34" t="s">
        <v>36</v>
      </c>
      <c r="AH4447" s="34" t="s">
        <v>36</v>
      </c>
      <c r="AI4447" s="29">
        <v>1</v>
      </c>
      <c r="AJ4447" s="29">
        <v>1E-3</v>
      </c>
      <c r="AK4447" s="29">
        <v>0</v>
      </c>
      <c r="AL4447" s="29">
        <v>0</v>
      </c>
      <c r="AM4447" s="29" t="s">
        <v>28</v>
      </c>
      <c r="AN4447" s="44" t="s">
        <v>27</v>
      </c>
      <c r="AO4447" s="29" t="s">
        <v>27</v>
      </c>
      <c r="AP4447" s="29">
        <v>1</v>
      </c>
      <c r="AQ4447" s="29"/>
      <c r="AR4447" s="29"/>
      <c r="AS4447" s="29"/>
      <c r="AT4447" s="29"/>
      <c r="AU4447" s="144"/>
      <c r="AV4447" s="36" t="s">
        <v>28</v>
      </c>
      <c r="AW4447" s="102">
        <v>42901</v>
      </c>
      <c r="AX4447" s="129" t="s">
        <v>33</v>
      </c>
      <c r="AY4447" s="106">
        <v>2</v>
      </c>
      <c r="BD4447" t="s">
        <v>1608</v>
      </c>
      <c r="BE4447" t="e">
        <v>#N/A</v>
      </c>
      <c r="BF4447">
        <v>0</v>
      </c>
      <c r="BH4447" t="str">
        <f t="shared" si="957"/>
        <v/>
      </c>
      <c r="BJ4447" t="str">
        <f t="shared" si="958"/>
        <v>OK</v>
      </c>
      <c r="BK4447" s="130" t="s">
        <v>5302</v>
      </c>
      <c r="BL4447" s="130" t="e">
        <v>#VALUE!</v>
      </c>
      <c r="BM4447" s="131">
        <v>0</v>
      </c>
      <c r="BN4447" s="131" t="e">
        <v>#DIV/0!</v>
      </c>
      <c r="BO4447" t="e">
        <v>#N/A</v>
      </c>
      <c r="BP4447">
        <v>0</v>
      </c>
    </row>
    <row r="4448" spans="1:68" ht="25.2" x14ac:dyDescent="0.3">
      <c r="A4448" s="1"/>
      <c r="B4448" s="47">
        <v>4087</v>
      </c>
      <c r="C4448" s="45">
        <v>1046824</v>
      </c>
      <c r="D4448" s="29"/>
      <c r="E4448" s="29"/>
      <c r="F4448" s="31" t="s">
        <v>3623</v>
      </c>
      <c r="G4448" s="37" t="s">
        <v>31</v>
      </c>
      <c r="H4448" s="44" t="s">
        <v>412</v>
      </c>
      <c r="I4448" s="148" t="s">
        <v>33</v>
      </c>
      <c r="J4448" s="147" t="s">
        <v>33</v>
      </c>
      <c r="K4448" s="148" t="e">
        <v>#N/A</v>
      </c>
      <c r="L4448" s="148" t="s">
        <v>32</v>
      </c>
      <c r="M4448" s="147" t="s">
        <v>33</v>
      </c>
      <c r="N4448" s="29" t="str">
        <f t="shared" si="954"/>
        <v/>
      </c>
      <c r="O4448" s="29" t="str">
        <f t="shared" si="955"/>
        <v/>
      </c>
      <c r="P4448" s="29" t="str">
        <f t="shared" si="956"/>
        <v/>
      </c>
      <c r="Q4448" s="29" t="str">
        <f t="shared" si="960"/>
        <v/>
      </c>
      <c r="R4448" s="29" t="str">
        <f t="shared" si="961"/>
        <v/>
      </c>
      <c r="S4448" s="29" t="str">
        <f t="shared" si="962"/>
        <v/>
      </c>
      <c r="T4448" s="29" t="str">
        <f t="shared" si="963"/>
        <v/>
      </c>
      <c r="U4448" s="29"/>
      <c r="V4448" s="29"/>
      <c r="W4448" s="38" t="s">
        <v>2241</v>
      </c>
      <c r="X4448" s="37" t="s">
        <v>158</v>
      </c>
      <c r="Y4448" s="146">
        <v>72153</v>
      </c>
      <c r="Z4448" s="33">
        <v>92356</v>
      </c>
      <c r="AA4448" s="34">
        <f t="shared" si="951"/>
        <v>0.28000000000000003</v>
      </c>
      <c r="AB4448" s="33">
        <f t="shared" si="952"/>
        <v>92356</v>
      </c>
      <c r="AC4448" s="34">
        <f t="shared" si="953"/>
        <v>0.28000221196623837</v>
      </c>
      <c r="AD4448" s="145">
        <f t="shared" si="959"/>
        <v>76963.332999999999</v>
      </c>
      <c r="AE4448" s="105">
        <v>60127.5</v>
      </c>
      <c r="AF4448" s="34" t="s">
        <v>36</v>
      </c>
      <c r="AG4448" s="34" t="s">
        <v>36</v>
      </c>
      <c r="AH4448" s="34" t="s">
        <v>36</v>
      </c>
      <c r="AI4448" s="29">
        <v>85.68</v>
      </c>
      <c r="AJ4448" s="29">
        <v>0.48</v>
      </c>
      <c r="AK4448" s="29">
        <v>0</v>
      </c>
      <c r="AL4448" s="29">
        <v>0</v>
      </c>
      <c r="AM4448" s="29" t="s">
        <v>28</v>
      </c>
      <c r="AN4448" s="44" t="s">
        <v>27</v>
      </c>
      <c r="AO4448" s="29" t="s">
        <v>27</v>
      </c>
      <c r="AP4448" s="29">
        <v>1</v>
      </c>
      <c r="AQ4448" s="29"/>
      <c r="AR4448" s="29"/>
      <c r="AS4448" s="29"/>
      <c r="AT4448" s="29"/>
      <c r="AU4448" s="144"/>
      <c r="AV4448" s="36" t="s">
        <v>28</v>
      </c>
      <c r="AW4448" s="102">
        <v>42942</v>
      </c>
      <c r="AX4448" s="129" t="s">
        <v>33</v>
      </c>
      <c r="AY4448" s="106" t="e">
        <v>#N/A</v>
      </c>
      <c r="BD4448" t="s">
        <v>1724</v>
      </c>
      <c r="BE4448" t="e">
        <v>#N/A</v>
      </c>
      <c r="BF4448">
        <v>0</v>
      </c>
      <c r="BH4448" t="str">
        <f t="shared" si="957"/>
        <v/>
      </c>
      <c r="BJ4448" t="str">
        <f t="shared" si="958"/>
        <v>OK</v>
      </c>
      <c r="BK4448" s="130" t="s">
        <v>5302</v>
      </c>
      <c r="BL4448" s="130" t="e">
        <v>#VALUE!</v>
      </c>
      <c r="BM4448" s="131">
        <v>0</v>
      </c>
      <c r="BN4448" s="131" t="e">
        <v>#DIV/0!</v>
      </c>
      <c r="BO4448" t="e">
        <v>#N/A</v>
      </c>
      <c r="BP4448">
        <v>0</v>
      </c>
    </row>
    <row r="4449" spans="1:68" x14ac:dyDescent="0.3">
      <c r="A4449" s="1"/>
      <c r="B4449" s="47">
        <v>4088</v>
      </c>
      <c r="C4449" s="45">
        <v>1069390</v>
      </c>
      <c r="D4449" s="29"/>
      <c r="E4449" s="29"/>
      <c r="F4449" s="31" t="s">
        <v>3624</v>
      </c>
      <c r="G4449" s="37" t="s">
        <v>31</v>
      </c>
      <c r="H4449" s="44" t="s">
        <v>412</v>
      </c>
      <c r="I4449" s="148" t="s">
        <v>33</v>
      </c>
      <c r="J4449" s="147" t="s">
        <v>33</v>
      </c>
      <c r="K4449" s="148" t="e">
        <v>#N/A</v>
      </c>
      <c r="L4449" s="148" t="s">
        <v>32</v>
      </c>
      <c r="M4449" s="147" t="s">
        <v>33</v>
      </c>
      <c r="N4449" s="29" t="str">
        <f t="shared" si="954"/>
        <v/>
      </c>
      <c r="O4449" s="29" t="str">
        <f t="shared" si="955"/>
        <v/>
      </c>
      <c r="P4449" s="29" t="str">
        <f t="shared" si="956"/>
        <v/>
      </c>
      <c r="Q4449" s="29" t="str">
        <f t="shared" si="960"/>
        <v/>
      </c>
      <c r="R4449" s="29" t="str">
        <f t="shared" si="961"/>
        <v/>
      </c>
      <c r="S4449" s="29" t="str">
        <f t="shared" si="962"/>
        <v/>
      </c>
      <c r="T4449" s="29" t="str">
        <f t="shared" si="963"/>
        <v/>
      </c>
      <c r="U4449" s="29"/>
      <c r="V4449" s="29"/>
      <c r="W4449" s="38" t="s">
        <v>3150</v>
      </c>
      <c r="X4449" s="37" t="s">
        <v>35</v>
      </c>
      <c r="Y4449" s="146">
        <v>9600</v>
      </c>
      <c r="Z4449" s="33">
        <v>12288</v>
      </c>
      <c r="AA4449" s="34">
        <f t="shared" si="951"/>
        <v>0.28000000000000003</v>
      </c>
      <c r="AB4449" s="33">
        <f t="shared" si="952"/>
        <v>12288</v>
      </c>
      <c r="AC4449" s="34">
        <f t="shared" si="953"/>
        <v>0.28000000000000003</v>
      </c>
      <c r="AD4449" s="145">
        <f t="shared" si="959"/>
        <v>10240</v>
      </c>
      <c r="AE4449" s="105">
        <v>8000</v>
      </c>
      <c r="AF4449" s="34" t="s">
        <v>36</v>
      </c>
      <c r="AG4449" s="34" t="s">
        <v>36</v>
      </c>
      <c r="AH4449" s="34" t="s">
        <v>36</v>
      </c>
      <c r="AI4449" s="29">
        <v>18.256</v>
      </c>
      <c r="AJ4449" s="29">
        <v>0.42249999999999999</v>
      </c>
      <c r="AK4449" s="29">
        <v>0</v>
      </c>
      <c r="AL4449" s="29">
        <v>0</v>
      </c>
      <c r="AM4449" s="29" t="s">
        <v>28</v>
      </c>
      <c r="AN4449" s="44" t="s">
        <v>27</v>
      </c>
      <c r="AO4449" s="29" t="s">
        <v>27</v>
      </c>
      <c r="AP4449" s="29">
        <v>1</v>
      </c>
      <c r="AQ4449" s="29"/>
      <c r="AR4449" s="29"/>
      <c r="AS4449" s="29"/>
      <c r="AT4449" s="29"/>
      <c r="AU4449" s="144"/>
      <c r="AV4449" s="36" t="s">
        <v>28</v>
      </c>
      <c r="AW4449" s="102">
        <v>43004</v>
      </c>
      <c r="AX4449" s="129" t="s">
        <v>33</v>
      </c>
      <c r="AY4449" s="106" t="e">
        <v>#N/A</v>
      </c>
      <c r="BD4449" t="s">
        <v>1724</v>
      </c>
      <c r="BE4449" t="e">
        <v>#N/A</v>
      </c>
      <c r="BF4449">
        <v>0</v>
      </c>
      <c r="BH4449" t="str">
        <f t="shared" si="957"/>
        <v/>
      </c>
      <c r="BJ4449" t="str">
        <f t="shared" si="958"/>
        <v>OK</v>
      </c>
      <c r="BK4449" s="130" t="s">
        <v>5302</v>
      </c>
      <c r="BL4449" s="130" t="e">
        <v>#VALUE!</v>
      </c>
      <c r="BM4449" s="131">
        <v>0</v>
      </c>
      <c r="BN4449" s="131" t="e">
        <v>#DIV/0!</v>
      </c>
      <c r="BO4449" t="e">
        <v>#N/A</v>
      </c>
      <c r="BP4449">
        <v>0</v>
      </c>
    </row>
    <row r="4450" spans="1:68" x14ac:dyDescent="0.3">
      <c r="A4450" s="1"/>
      <c r="B4450" s="47">
        <v>4089</v>
      </c>
      <c r="C4450" s="45">
        <v>1067102</v>
      </c>
      <c r="D4450" s="29"/>
      <c r="E4450" s="29"/>
      <c r="F4450" s="31" t="s">
        <v>3625</v>
      </c>
      <c r="G4450" s="37" t="s">
        <v>31</v>
      </c>
      <c r="H4450" s="44" t="s">
        <v>412</v>
      </c>
      <c r="I4450" s="148" t="s">
        <v>33</v>
      </c>
      <c r="J4450" s="147" t="s">
        <v>33</v>
      </c>
      <c r="K4450" s="148" t="e">
        <v>#N/A</v>
      </c>
      <c r="L4450" s="148" t="s">
        <v>32</v>
      </c>
      <c r="M4450" s="147" t="s">
        <v>33</v>
      </c>
      <c r="N4450" s="29" t="str">
        <f t="shared" si="954"/>
        <v/>
      </c>
      <c r="O4450" s="29" t="str">
        <f t="shared" si="955"/>
        <v/>
      </c>
      <c r="P4450" s="29" t="str">
        <f t="shared" si="956"/>
        <v/>
      </c>
      <c r="Q4450" s="29" t="str">
        <f t="shared" si="960"/>
        <v/>
      </c>
      <c r="R4450" s="29" t="str">
        <f t="shared" si="961"/>
        <v/>
      </c>
      <c r="S4450" s="29" t="str">
        <f t="shared" si="962"/>
        <v/>
      </c>
      <c r="T4450" s="29" t="str">
        <f t="shared" si="963"/>
        <v/>
      </c>
      <c r="U4450" s="29"/>
      <c r="V4450" s="29"/>
      <c r="W4450" s="38" t="s">
        <v>3150</v>
      </c>
      <c r="X4450" s="37" t="s">
        <v>35</v>
      </c>
      <c r="Y4450" s="146">
        <v>56489</v>
      </c>
      <c r="Z4450" s="33">
        <v>72306</v>
      </c>
      <c r="AA4450" s="34">
        <f t="shared" si="951"/>
        <v>0.28000000000000003</v>
      </c>
      <c r="AB4450" s="33">
        <f t="shared" si="952"/>
        <v>72306</v>
      </c>
      <c r="AC4450" s="34">
        <f t="shared" si="953"/>
        <v>0.28000140714120336</v>
      </c>
      <c r="AD4450" s="145">
        <f t="shared" ref="AD4450:AD4481" si="964">ROUND(Z4450/1.2,3)</f>
        <v>60255</v>
      </c>
      <c r="AE4450" s="105">
        <v>47074.167000000001</v>
      </c>
      <c r="AF4450" s="34" t="s">
        <v>36</v>
      </c>
      <c r="AG4450" s="34" t="s">
        <v>36</v>
      </c>
      <c r="AH4450" s="34" t="s">
        <v>36</v>
      </c>
      <c r="AI4450" s="29">
        <v>98</v>
      </c>
      <c r="AJ4450" s="29">
        <v>2.403</v>
      </c>
      <c r="AK4450" s="29">
        <v>0</v>
      </c>
      <c r="AL4450" s="29">
        <v>0</v>
      </c>
      <c r="AM4450" s="29" t="s">
        <v>28</v>
      </c>
      <c r="AN4450" s="44" t="s">
        <v>27</v>
      </c>
      <c r="AO4450" s="29" t="s">
        <v>27</v>
      </c>
      <c r="AP4450" s="29">
        <v>1</v>
      </c>
      <c r="AQ4450" s="29"/>
      <c r="AR4450" s="29"/>
      <c r="AS4450" s="29"/>
      <c r="AT4450" s="29"/>
      <c r="AU4450" s="144"/>
      <c r="AV4450" s="36" t="s">
        <v>28</v>
      </c>
      <c r="AW4450" s="102">
        <v>43004</v>
      </c>
      <c r="AX4450" s="129" t="s">
        <v>33</v>
      </c>
      <c r="AY4450" s="106">
        <v>149.1</v>
      </c>
      <c r="BD4450" t="s">
        <v>1608</v>
      </c>
      <c r="BE4450" t="e">
        <v>#N/A</v>
      </c>
      <c r="BF4450">
        <v>0</v>
      </c>
      <c r="BH4450" t="str">
        <f t="shared" si="957"/>
        <v/>
      </c>
      <c r="BJ4450" t="str">
        <f t="shared" si="958"/>
        <v>OK</v>
      </c>
      <c r="BK4450" s="130" t="s">
        <v>5302</v>
      </c>
      <c r="BL4450" s="130" t="e">
        <v>#VALUE!</v>
      </c>
      <c r="BM4450" s="131">
        <v>0</v>
      </c>
      <c r="BN4450" s="131" t="e">
        <v>#DIV/0!</v>
      </c>
      <c r="BO4450" t="e">
        <v>#N/A</v>
      </c>
      <c r="BP4450">
        <v>0</v>
      </c>
    </row>
    <row r="4451" spans="1:68" x14ac:dyDescent="0.3">
      <c r="A4451" s="1"/>
      <c r="B4451" s="47">
        <v>4090</v>
      </c>
      <c r="C4451" s="45">
        <v>1067100</v>
      </c>
      <c r="D4451" s="29"/>
      <c r="E4451" s="29"/>
      <c r="F4451" s="31" t="s">
        <v>3626</v>
      </c>
      <c r="G4451" s="37" t="s">
        <v>31</v>
      </c>
      <c r="H4451" s="44" t="s">
        <v>412</v>
      </c>
      <c r="I4451" s="148" t="s">
        <v>33</v>
      </c>
      <c r="J4451" s="147" t="s">
        <v>33</v>
      </c>
      <c r="K4451" s="148" t="e">
        <v>#N/A</v>
      </c>
      <c r="L4451" s="148" t="s">
        <v>32</v>
      </c>
      <c r="M4451" s="147" t="s">
        <v>33</v>
      </c>
      <c r="N4451" s="29" t="str">
        <f t="shared" si="954"/>
        <v/>
      </c>
      <c r="O4451" s="29" t="str">
        <f t="shared" si="955"/>
        <v/>
      </c>
      <c r="P4451" s="29" t="str">
        <f t="shared" si="956"/>
        <v/>
      </c>
      <c r="Q4451" s="29" t="str">
        <f t="shared" si="960"/>
        <v/>
      </c>
      <c r="R4451" s="29" t="str">
        <f t="shared" si="961"/>
        <v/>
      </c>
      <c r="S4451" s="29" t="str">
        <f t="shared" si="962"/>
        <v/>
      </c>
      <c r="T4451" s="29" t="str">
        <f t="shared" si="963"/>
        <v/>
      </c>
      <c r="U4451" s="29"/>
      <c r="V4451" s="29"/>
      <c r="W4451" s="30" t="s">
        <v>3150</v>
      </c>
      <c r="X4451" s="37" t="s">
        <v>35</v>
      </c>
      <c r="Y4451" s="146">
        <v>42735</v>
      </c>
      <c r="Z4451" s="33">
        <v>54701</v>
      </c>
      <c r="AA4451" s="34">
        <f t="shared" si="951"/>
        <v>0.28000000000000003</v>
      </c>
      <c r="AB4451" s="33">
        <f t="shared" si="952"/>
        <v>54701</v>
      </c>
      <c r="AC4451" s="34">
        <f t="shared" si="953"/>
        <v>0.28000468936468942</v>
      </c>
      <c r="AD4451" s="145">
        <f t="shared" si="964"/>
        <v>45584.167000000001</v>
      </c>
      <c r="AE4451" s="105">
        <v>35612.5</v>
      </c>
      <c r="AF4451" s="34" t="s">
        <v>36</v>
      </c>
      <c r="AG4451" s="34" t="s">
        <v>36</v>
      </c>
      <c r="AH4451" s="34" t="s">
        <v>36</v>
      </c>
      <c r="AI4451" s="29">
        <v>72</v>
      </c>
      <c r="AJ4451" s="29">
        <v>1.756</v>
      </c>
      <c r="AK4451" s="29">
        <v>0</v>
      </c>
      <c r="AL4451" s="29">
        <v>0</v>
      </c>
      <c r="AM4451" s="29" t="s">
        <v>28</v>
      </c>
      <c r="AN4451" s="44" t="s">
        <v>27</v>
      </c>
      <c r="AO4451" s="29" t="s">
        <v>27</v>
      </c>
      <c r="AP4451" s="29">
        <v>1</v>
      </c>
      <c r="AQ4451" s="29"/>
      <c r="AR4451" s="29"/>
      <c r="AS4451" s="29"/>
      <c r="AT4451" s="29"/>
      <c r="AU4451" s="144"/>
      <c r="AV4451" s="36" t="s">
        <v>28</v>
      </c>
      <c r="AW4451" s="102">
        <v>42675</v>
      </c>
      <c r="AX4451" s="129" t="s">
        <v>33</v>
      </c>
      <c r="AY4451" s="106" t="e">
        <v>#N/A</v>
      </c>
      <c r="BD4451" t="s">
        <v>1608</v>
      </c>
      <c r="BE4451" t="e">
        <v>#N/A</v>
      </c>
      <c r="BF4451">
        <v>0</v>
      </c>
      <c r="BH4451" t="str">
        <f t="shared" si="957"/>
        <v/>
      </c>
      <c r="BJ4451" t="str">
        <f t="shared" si="958"/>
        <v>OK</v>
      </c>
      <c r="BK4451" s="130" t="s">
        <v>5302</v>
      </c>
      <c r="BL4451" s="130" t="e">
        <v>#VALUE!</v>
      </c>
      <c r="BM4451" s="131">
        <v>0</v>
      </c>
      <c r="BN4451" s="131" t="e">
        <v>#DIV/0!</v>
      </c>
      <c r="BO4451" t="e">
        <v>#N/A</v>
      </c>
      <c r="BP4451">
        <v>0</v>
      </c>
    </row>
    <row r="4452" spans="1:68" x14ac:dyDescent="0.3">
      <c r="A4452" s="1"/>
      <c r="B4452" s="47">
        <v>4091</v>
      </c>
      <c r="C4452" s="45">
        <v>1067095</v>
      </c>
      <c r="D4452" s="29"/>
      <c r="E4452" s="29"/>
      <c r="F4452" s="31" t="s">
        <v>3627</v>
      </c>
      <c r="G4452" s="37" t="s">
        <v>31</v>
      </c>
      <c r="H4452" s="44" t="s">
        <v>412</v>
      </c>
      <c r="I4452" s="148" t="s">
        <v>33</v>
      </c>
      <c r="J4452" s="147" t="s">
        <v>33</v>
      </c>
      <c r="K4452" s="148" t="e">
        <v>#N/A</v>
      </c>
      <c r="L4452" s="148" t="s">
        <v>32</v>
      </c>
      <c r="M4452" s="147" t="s">
        <v>33</v>
      </c>
      <c r="N4452" s="29" t="str">
        <f t="shared" si="954"/>
        <v/>
      </c>
      <c r="O4452" s="29" t="str">
        <f t="shared" si="955"/>
        <v/>
      </c>
      <c r="P4452" s="29" t="str">
        <f t="shared" si="956"/>
        <v/>
      </c>
      <c r="Q4452" s="29" t="str">
        <f t="shared" si="960"/>
        <v/>
      </c>
      <c r="R4452" s="29" t="str">
        <f t="shared" si="961"/>
        <v/>
      </c>
      <c r="S4452" s="29" t="str">
        <f t="shared" si="962"/>
        <v/>
      </c>
      <c r="T4452" s="29" t="str">
        <f t="shared" si="963"/>
        <v/>
      </c>
      <c r="U4452" s="29"/>
      <c r="V4452" s="29"/>
      <c r="W4452" s="30" t="s">
        <v>3150</v>
      </c>
      <c r="X4452" s="29" t="s">
        <v>35</v>
      </c>
      <c r="Y4452" s="146">
        <v>16215</v>
      </c>
      <c r="Z4452" s="33">
        <v>20755</v>
      </c>
      <c r="AA4452" s="34">
        <f t="shared" si="951"/>
        <v>0.28000000000000003</v>
      </c>
      <c r="AB4452" s="33">
        <f t="shared" si="952"/>
        <v>20755</v>
      </c>
      <c r="AC4452" s="34">
        <f t="shared" si="953"/>
        <v>0.27998764107308038</v>
      </c>
      <c r="AD4452" s="145">
        <f t="shared" si="964"/>
        <v>17295.832999999999</v>
      </c>
      <c r="AE4452" s="105">
        <v>13512.5</v>
      </c>
      <c r="AF4452" s="34" t="s">
        <v>36</v>
      </c>
      <c r="AG4452" s="34" t="s">
        <v>36</v>
      </c>
      <c r="AH4452" s="34" t="s">
        <v>36</v>
      </c>
      <c r="AI4452" s="29">
        <v>25.2</v>
      </c>
      <c r="AJ4452" s="29">
        <v>0.74995599999999996</v>
      </c>
      <c r="AK4452" s="29">
        <v>0</v>
      </c>
      <c r="AL4452" s="29">
        <v>0</v>
      </c>
      <c r="AM4452" s="29" t="s">
        <v>28</v>
      </c>
      <c r="AN4452" s="44" t="s">
        <v>27</v>
      </c>
      <c r="AO4452" s="29" t="s">
        <v>27</v>
      </c>
      <c r="AP4452" s="29">
        <v>1</v>
      </c>
      <c r="AQ4452" s="29"/>
      <c r="AR4452" s="29"/>
      <c r="AS4452" s="29"/>
      <c r="AT4452" s="29"/>
      <c r="AU4452" s="144"/>
      <c r="AV4452" s="36" t="s">
        <v>28</v>
      </c>
      <c r="AW4452" s="102">
        <v>42978</v>
      </c>
      <c r="AX4452" s="129" t="s">
        <v>33</v>
      </c>
      <c r="AY4452" s="106">
        <v>12</v>
      </c>
      <c r="BD4452" t="s">
        <v>1608</v>
      </c>
      <c r="BE4452" t="e">
        <v>#N/A</v>
      </c>
      <c r="BF4452">
        <v>0</v>
      </c>
      <c r="BH4452" t="str">
        <f t="shared" si="957"/>
        <v/>
      </c>
      <c r="BJ4452" t="str">
        <f t="shared" si="958"/>
        <v>OK</v>
      </c>
      <c r="BK4452" s="130" t="s">
        <v>5302</v>
      </c>
      <c r="BL4452" s="130" t="e">
        <v>#VALUE!</v>
      </c>
      <c r="BM4452" s="131">
        <v>0</v>
      </c>
      <c r="BN4452" s="131" t="e">
        <v>#DIV/0!</v>
      </c>
      <c r="BO4452" t="e">
        <v>#N/A</v>
      </c>
      <c r="BP4452">
        <v>0</v>
      </c>
    </row>
    <row r="4453" spans="1:68" ht="25.2" x14ac:dyDescent="0.3">
      <c r="A4453" s="1"/>
      <c r="B4453" s="47">
        <v>4092</v>
      </c>
      <c r="C4453" s="45">
        <v>1000786</v>
      </c>
      <c r="D4453" s="29"/>
      <c r="E4453" s="29"/>
      <c r="F4453" s="31" t="s">
        <v>3628</v>
      </c>
      <c r="G4453" s="37" t="s">
        <v>31</v>
      </c>
      <c r="H4453" s="44" t="s">
        <v>412</v>
      </c>
      <c r="I4453" s="148" t="s">
        <v>33</v>
      </c>
      <c r="J4453" s="147" t="s">
        <v>33</v>
      </c>
      <c r="K4453" s="148" t="e">
        <v>#N/A</v>
      </c>
      <c r="L4453" s="148" t="s">
        <v>32</v>
      </c>
      <c r="M4453" s="147" t="s">
        <v>33</v>
      </c>
      <c r="N4453" s="29" t="str">
        <f t="shared" si="954"/>
        <v/>
      </c>
      <c r="O4453" s="29" t="str">
        <f t="shared" si="955"/>
        <v/>
      </c>
      <c r="P4453" s="29" t="str">
        <f t="shared" si="956"/>
        <v/>
      </c>
      <c r="Q4453" s="29" t="str">
        <f t="shared" si="960"/>
        <v/>
      </c>
      <c r="R4453" s="29" t="str">
        <f t="shared" si="961"/>
        <v/>
      </c>
      <c r="S4453" s="29" t="str">
        <f t="shared" si="962"/>
        <v/>
      </c>
      <c r="T4453" s="29" t="str">
        <f t="shared" si="963"/>
        <v/>
      </c>
      <c r="U4453" s="29"/>
      <c r="V4453" s="29"/>
      <c r="W4453" s="38" t="s">
        <v>3629</v>
      </c>
      <c r="X4453" s="37" t="s">
        <v>35</v>
      </c>
      <c r="Y4453" s="146">
        <v>73224</v>
      </c>
      <c r="Z4453" s="33">
        <v>93727</v>
      </c>
      <c r="AA4453" s="34">
        <f t="shared" si="951"/>
        <v>0.28000000000000003</v>
      </c>
      <c r="AB4453" s="33">
        <f t="shared" si="952"/>
        <v>93727</v>
      </c>
      <c r="AC4453" s="34">
        <f t="shared" si="953"/>
        <v>0.28000381842019006</v>
      </c>
      <c r="AD4453" s="145">
        <f t="shared" si="964"/>
        <v>78105.832999999999</v>
      </c>
      <c r="AE4453" s="105">
        <v>61020</v>
      </c>
      <c r="AF4453" s="34" t="s">
        <v>36</v>
      </c>
      <c r="AG4453" s="34" t="s">
        <v>36</v>
      </c>
      <c r="AH4453" s="34" t="s">
        <v>36</v>
      </c>
      <c r="AI4453" s="29">
        <v>53.83</v>
      </c>
      <c r="AJ4453" s="29">
        <v>0.99351599999999995</v>
      </c>
      <c r="AK4453" s="29">
        <v>0</v>
      </c>
      <c r="AL4453" s="29">
        <v>0</v>
      </c>
      <c r="AM4453" s="29" t="s">
        <v>28</v>
      </c>
      <c r="AN4453" s="44" t="s">
        <v>27</v>
      </c>
      <c r="AO4453" s="29" t="s">
        <v>27</v>
      </c>
      <c r="AP4453" s="29">
        <v>1</v>
      </c>
      <c r="AQ4453" s="29"/>
      <c r="AR4453" s="29"/>
      <c r="AS4453" s="29"/>
      <c r="AT4453" s="29"/>
      <c r="AU4453" s="144"/>
      <c r="AV4453" s="36" t="s">
        <v>28</v>
      </c>
      <c r="AW4453" s="102">
        <v>43056</v>
      </c>
      <c r="AX4453" s="129" t="s">
        <v>33</v>
      </c>
      <c r="AY4453" s="106" t="e">
        <v>#N/A</v>
      </c>
      <c r="BD4453" t="s">
        <v>4724</v>
      </c>
      <c r="BE4453" t="e">
        <v>#N/A</v>
      </c>
      <c r="BF4453">
        <v>0</v>
      </c>
      <c r="BH4453" t="str">
        <f t="shared" si="957"/>
        <v/>
      </c>
      <c r="BJ4453" t="str">
        <f t="shared" si="958"/>
        <v>OK</v>
      </c>
      <c r="BK4453" s="130" t="s">
        <v>5302</v>
      </c>
      <c r="BL4453" s="130" t="e">
        <v>#VALUE!</v>
      </c>
      <c r="BM4453" s="131">
        <v>0</v>
      </c>
      <c r="BN4453" s="131" t="e">
        <v>#DIV/0!</v>
      </c>
      <c r="BO4453" t="e">
        <v>#N/A</v>
      </c>
      <c r="BP4453">
        <v>0</v>
      </c>
    </row>
    <row r="4454" spans="1:68" x14ac:dyDescent="0.3">
      <c r="A4454" s="1"/>
      <c r="B4454" s="47">
        <v>4093</v>
      </c>
      <c r="C4454" s="45">
        <v>1000787</v>
      </c>
      <c r="D4454" s="29"/>
      <c r="E4454" s="29"/>
      <c r="F4454" s="31" t="s">
        <v>3630</v>
      </c>
      <c r="G4454" s="37" t="s">
        <v>31</v>
      </c>
      <c r="H4454" s="44" t="s">
        <v>412</v>
      </c>
      <c r="I4454" s="148" t="s">
        <v>33</v>
      </c>
      <c r="J4454" s="147" t="s">
        <v>33</v>
      </c>
      <c r="K4454" s="148" t="e">
        <v>#N/A</v>
      </c>
      <c r="L4454" s="148" t="s">
        <v>32</v>
      </c>
      <c r="M4454" s="147" t="s">
        <v>33</v>
      </c>
      <c r="N4454" s="29" t="str">
        <f t="shared" si="954"/>
        <v/>
      </c>
      <c r="O4454" s="29" t="str">
        <f t="shared" si="955"/>
        <v/>
      </c>
      <c r="P4454" s="29" t="str">
        <f t="shared" si="956"/>
        <v/>
      </c>
      <c r="Q4454" s="29" t="str">
        <f t="shared" si="960"/>
        <v/>
      </c>
      <c r="R4454" s="29" t="str">
        <f t="shared" si="961"/>
        <v/>
      </c>
      <c r="S4454" s="29" t="str">
        <f t="shared" si="962"/>
        <v/>
      </c>
      <c r="T4454" s="29" t="str">
        <f t="shared" si="963"/>
        <v/>
      </c>
      <c r="U4454" s="29"/>
      <c r="V4454" s="29"/>
      <c r="W4454" s="38" t="s">
        <v>3629</v>
      </c>
      <c r="X4454" s="37" t="s">
        <v>158</v>
      </c>
      <c r="Y4454" s="146">
        <v>300454</v>
      </c>
      <c r="Z4454" s="33">
        <v>384581</v>
      </c>
      <c r="AA4454" s="34">
        <f t="shared" ref="AA4454:AA4512" si="965">ROUND(Z4454/Y4454-1,3)</f>
        <v>0.28000000000000003</v>
      </c>
      <c r="AB4454" s="33">
        <f t="shared" ref="AB4454:AB4512" si="966">IF(OR(W4454="VLD MLC components",W4454="VLD MLC pipes",W4454="VLD PEX components",W4454="VLD PEX pipes",W4454="VLD PHC components",W4454="VLD PHC pipes"),"По запросу",Z4454)</f>
        <v>384581</v>
      </c>
      <c r="AC4454" s="34">
        <f t="shared" ref="AC4454:AC4512" si="967">(AD4454-AE4454)/AE4454</f>
        <v>0.27999960363982451</v>
      </c>
      <c r="AD4454" s="145">
        <f t="shared" si="964"/>
        <v>320484.16700000002</v>
      </c>
      <c r="AE4454" s="105">
        <v>250378.33300000001</v>
      </c>
      <c r="AF4454" s="34" t="s">
        <v>36</v>
      </c>
      <c r="AG4454" s="34" t="s">
        <v>36</v>
      </c>
      <c r="AH4454" s="34" t="s">
        <v>36</v>
      </c>
      <c r="AI4454" s="29">
        <v>323</v>
      </c>
      <c r="AJ4454" s="29">
        <v>5.9610940000000001</v>
      </c>
      <c r="AK4454" s="29">
        <v>0</v>
      </c>
      <c r="AL4454" s="29">
        <v>0</v>
      </c>
      <c r="AM4454" s="29" t="s">
        <v>28</v>
      </c>
      <c r="AN4454" s="44" t="s">
        <v>27</v>
      </c>
      <c r="AO4454" s="29" t="s">
        <v>27</v>
      </c>
      <c r="AP4454" s="29">
        <v>1</v>
      </c>
      <c r="AQ4454" s="29"/>
      <c r="AR4454" s="29"/>
      <c r="AS4454" s="29"/>
      <c r="AT4454" s="29"/>
      <c r="AU4454" s="144"/>
      <c r="AV4454" s="36" t="s">
        <v>28</v>
      </c>
      <c r="AW4454" s="102">
        <v>43056</v>
      </c>
      <c r="AX4454" s="129" t="s">
        <v>33</v>
      </c>
      <c r="AY4454" s="106">
        <v>4</v>
      </c>
      <c r="BD4454" t="s">
        <v>4724</v>
      </c>
      <c r="BE4454" t="e">
        <v>#N/A</v>
      </c>
      <c r="BF4454">
        <v>0</v>
      </c>
      <c r="BH4454" t="str">
        <f t="shared" si="957"/>
        <v/>
      </c>
      <c r="BJ4454" t="str">
        <f t="shared" si="958"/>
        <v>OK</v>
      </c>
      <c r="BK4454" s="130" t="s">
        <v>5302</v>
      </c>
      <c r="BL4454" s="130" t="e">
        <v>#VALUE!</v>
      </c>
      <c r="BM4454" s="131">
        <v>0</v>
      </c>
      <c r="BN4454" s="131" t="e">
        <v>#DIV/0!</v>
      </c>
      <c r="BO4454" t="e">
        <v>#N/A</v>
      </c>
      <c r="BP4454">
        <v>0</v>
      </c>
    </row>
    <row r="4455" spans="1:68" x14ac:dyDescent="0.3">
      <c r="A4455" s="1"/>
      <c r="B4455" s="47">
        <v>4094</v>
      </c>
      <c r="C4455" s="45">
        <v>1000788</v>
      </c>
      <c r="D4455" s="29"/>
      <c r="E4455" s="29"/>
      <c r="F4455" s="31" t="s">
        <v>3631</v>
      </c>
      <c r="G4455" s="37" t="s">
        <v>31</v>
      </c>
      <c r="H4455" s="44" t="s">
        <v>412</v>
      </c>
      <c r="I4455" s="148" t="s">
        <v>33</v>
      </c>
      <c r="J4455" s="147" t="s">
        <v>33</v>
      </c>
      <c r="K4455" s="148" t="e">
        <v>#N/A</v>
      </c>
      <c r="L4455" s="148" t="s">
        <v>32</v>
      </c>
      <c r="M4455" s="147" t="s">
        <v>33</v>
      </c>
      <c r="N4455" s="29" t="str">
        <f t="shared" si="954"/>
        <v/>
      </c>
      <c r="O4455" s="29" t="str">
        <f t="shared" si="955"/>
        <v/>
      </c>
      <c r="P4455" s="29" t="str">
        <f t="shared" si="956"/>
        <v/>
      </c>
      <c r="Q4455" s="29" t="str">
        <f t="shared" si="960"/>
        <v/>
      </c>
      <c r="R4455" s="29" t="str">
        <f t="shared" si="961"/>
        <v/>
      </c>
      <c r="S4455" s="29" t="str">
        <f t="shared" si="962"/>
        <v/>
      </c>
      <c r="T4455" s="29" t="str">
        <f t="shared" si="963"/>
        <v/>
      </c>
      <c r="U4455" s="29"/>
      <c r="V4455" s="29"/>
      <c r="W4455" s="38" t="s">
        <v>3629</v>
      </c>
      <c r="X4455" s="37" t="s">
        <v>158</v>
      </c>
      <c r="Y4455" s="146">
        <v>321417</v>
      </c>
      <c r="Z4455" s="33">
        <v>411414</v>
      </c>
      <c r="AA4455" s="34">
        <f t="shared" si="965"/>
        <v>0.28000000000000003</v>
      </c>
      <c r="AB4455" s="33">
        <f t="shared" si="966"/>
        <v>411414</v>
      </c>
      <c r="AC4455" s="34">
        <f t="shared" si="967"/>
        <v>0.28000074669354763</v>
      </c>
      <c r="AD4455" s="145">
        <f t="shared" si="964"/>
        <v>342845</v>
      </c>
      <c r="AE4455" s="105">
        <v>267847.5</v>
      </c>
      <c r="AF4455" s="34" t="s">
        <v>36</v>
      </c>
      <c r="AG4455" s="34" t="s">
        <v>36</v>
      </c>
      <c r="AH4455" s="34" t="s">
        <v>36</v>
      </c>
      <c r="AI4455" s="29">
        <v>200</v>
      </c>
      <c r="AJ4455" s="29">
        <v>5.79</v>
      </c>
      <c r="AK4455" s="29">
        <v>0</v>
      </c>
      <c r="AL4455" s="29">
        <v>0</v>
      </c>
      <c r="AM4455" s="29" t="s">
        <v>28</v>
      </c>
      <c r="AN4455" s="44" t="s">
        <v>27</v>
      </c>
      <c r="AO4455" s="29" t="s">
        <v>27</v>
      </c>
      <c r="AP4455" s="29">
        <v>1</v>
      </c>
      <c r="AQ4455" s="29"/>
      <c r="AR4455" s="29"/>
      <c r="AS4455" s="29"/>
      <c r="AT4455" s="29"/>
      <c r="AU4455" s="144"/>
      <c r="AV4455" s="36" t="s">
        <v>28</v>
      </c>
      <c r="AW4455" s="102">
        <v>43056</v>
      </c>
      <c r="AX4455" s="129" t="s">
        <v>33</v>
      </c>
      <c r="AY4455" s="106" t="e">
        <v>#N/A</v>
      </c>
      <c r="BD4455" t="s">
        <v>4724</v>
      </c>
      <c r="BE4455" t="e">
        <v>#N/A</v>
      </c>
      <c r="BF4455">
        <v>0</v>
      </c>
      <c r="BH4455" t="str">
        <f t="shared" si="957"/>
        <v/>
      </c>
      <c r="BJ4455" t="str">
        <f t="shared" si="958"/>
        <v>OK</v>
      </c>
      <c r="BK4455" s="130" t="s">
        <v>5302</v>
      </c>
      <c r="BL4455" s="130" t="e">
        <v>#VALUE!</v>
      </c>
      <c r="BM4455" s="131">
        <v>0</v>
      </c>
      <c r="BN4455" s="131" t="e">
        <v>#DIV/0!</v>
      </c>
      <c r="BO4455" t="e">
        <v>#N/A</v>
      </c>
      <c r="BP4455">
        <v>0</v>
      </c>
    </row>
    <row r="4456" spans="1:68" x14ac:dyDescent="0.3">
      <c r="A4456" s="1"/>
      <c r="B4456" s="47">
        <v>4095</v>
      </c>
      <c r="C4456" s="45">
        <v>1000789</v>
      </c>
      <c r="D4456" s="29"/>
      <c r="E4456" s="29"/>
      <c r="F4456" s="31" t="s">
        <v>3632</v>
      </c>
      <c r="G4456" s="37" t="s">
        <v>31</v>
      </c>
      <c r="H4456" s="44" t="s">
        <v>412</v>
      </c>
      <c r="I4456" s="148" t="s">
        <v>33</v>
      </c>
      <c r="J4456" s="147" t="s">
        <v>33</v>
      </c>
      <c r="K4456" s="148" t="e">
        <v>#N/A</v>
      </c>
      <c r="L4456" s="148" t="s">
        <v>32</v>
      </c>
      <c r="M4456" s="147" t="s">
        <v>33</v>
      </c>
      <c r="N4456" s="29" t="str">
        <f t="shared" si="954"/>
        <v/>
      </c>
      <c r="O4456" s="29" t="str">
        <f t="shared" si="955"/>
        <v/>
      </c>
      <c r="P4456" s="29" t="str">
        <f t="shared" si="956"/>
        <v/>
      </c>
      <c r="Q4456" s="29" t="str">
        <f t="shared" si="960"/>
        <v/>
      </c>
      <c r="R4456" s="29" t="str">
        <f t="shared" si="961"/>
        <v/>
      </c>
      <c r="S4456" s="29" t="str">
        <f t="shared" si="962"/>
        <v/>
      </c>
      <c r="T4456" s="29" t="str">
        <f t="shared" si="963"/>
        <v/>
      </c>
      <c r="U4456" s="29"/>
      <c r="V4456" s="29"/>
      <c r="W4456" s="38" t="s">
        <v>3629</v>
      </c>
      <c r="X4456" s="37" t="s">
        <v>158</v>
      </c>
      <c r="Y4456" s="146">
        <v>231654</v>
      </c>
      <c r="Z4456" s="33">
        <v>296517</v>
      </c>
      <c r="AA4456" s="34">
        <f t="shared" si="965"/>
        <v>0.28000000000000003</v>
      </c>
      <c r="AB4456" s="33">
        <f t="shared" si="966"/>
        <v>296517</v>
      </c>
      <c r="AC4456" s="34">
        <f t="shared" si="967"/>
        <v>0.27999948198606545</v>
      </c>
      <c r="AD4456" s="145">
        <f t="shared" si="964"/>
        <v>247097.5</v>
      </c>
      <c r="AE4456" s="105">
        <v>193045</v>
      </c>
      <c r="AF4456" s="34" t="s">
        <v>36</v>
      </c>
      <c r="AG4456" s="34" t="s">
        <v>36</v>
      </c>
      <c r="AH4456" s="34" t="s">
        <v>36</v>
      </c>
      <c r="AI4456" s="29">
        <v>131.80000000000001</v>
      </c>
      <c r="AJ4456" s="29">
        <v>0</v>
      </c>
      <c r="AK4456" s="29">
        <v>0</v>
      </c>
      <c r="AL4456" s="29">
        <v>0</v>
      </c>
      <c r="AM4456" s="29" t="s">
        <v>28</v>
      </c>
      <c r="AN4456" s="44" t="s">
        <v>27</v>
      </c>
      <c r="AO4456" s="29" t="s">
        <v>27</v>
      </c>
      <c r="AP4456" s="29">
        <v>1</v>
      </c>
      <c r="AQ4456" s="29"/>
      <c r="AR4456" s="29"/>
      <c r="AS4456" s="29"/>
      <c r="AT4456" s="29"/>
      <c r="AU4456" s="144"/>
      <c r="AV4456" s="36" t="s">
        <v>28</v>
      </c>
      <c r="AW4456" s="102">
        <v>43056</v>
      </c>
      <c r="AX4456" s="129" t="s">
        <v>33</v>
      </c>
      <c r="AY4456" s="106" t="e">
        <v>#N/A</v>
      </c>
      <c r="BD4456" t="s">
        <v>4724</v>
      </c>
      <c r="BE4456" t="e">
        <v>#N/A</v>
      </c>
      <c r="BF4456">
        <v>0</v>
      </c>
      <c r="BH4456" t="str">
        <f t="shared" si="957"/>
        <v/>
      </c>
      <c r="BJ4456" t="str">
        <f t="shared" si="958"/>
        <v>OK</v>
      </c>
      <c r="BK4456" s="130" t="s">
        <v>5302</v>
      </c>
      <c r="BL4456" s="130" t="e">
        <v>#VALUE!</v>
      </c>
      <c r="BM4456" s="131">
        <v>0</v>
      </c>
      <c r="BN4456" s="131" t="e">
        <v>#DIV/0!</v>
      </c>
      <c r="BO4456" t="e">
        <v>#N/A</v>
      </c>
      <c r="BP4456">
        <v>0</v>
      </c>
    </row>
    <row r="4457" spans="1:68" x14ac:dyDescent="0.3">
      <c r="A4457" s="1"/>
      <c r="B4457" s="47">
        <v>4096</v>
      </c>
      <c r="C4457" s="45">
        <v>1000797</v>
      </c>
      <c r="D4457" s="29"/>
      <c r="E4457" s="29"/>
      <c r="F4457" s="31" t="s">
        <v>3633</v>
      </c>
      <c r="G4457" s="37" t="s">
        <v>31</v>
      </c>
      <c r="H4457" s="44" t="s">
        <v>412</v>
      </c>
      <c r="I4457" s="148" t="s">
        <v>33</v>
      </c>
      <c r="J4457" s="147" t="s">
        <v>33</v>
      </c>
      <c r="K4457" s="148" t="e">
        <v>#N/A</v>
      </c>
      <c r="L4457" s="148" t="s">
        <v>32</v>
      </c>
      <c r="M4457" s="147" t="s">
        <v>33</v>
      </c>
      <c r="N4457" s="29" t="str">
        <f t="shared" ref="N4457:N4520" si="968">IFERROR(MID($D4457,1,7)+0,"")</f>
        <v/>
      </c>
      <c r="O4457" s="29" t="str">
        <f t="shared" ref="O4457:O4520" si="969">IFERROR(MID($D4457,10,7)+0,"")</f>
        <v/>
      </c>
      <c r="P4457" s="29" t="str">
        <f t="shared" ref="P4457:P4520" si="970">IFERROR(MID($D4457,19,7)+0,"")</f>
        <v/>
      </c>
      <c r="Q4457" s="29" t="str">
        <f t="shared" si="960"/>
        <v/>
      </c>
      <c r="R4457" s="29" t="str">
        <f t="shared" si="961"/>
        <v/>
      </c>
      <c r="S4457" s="29" t="str">
        <f t="shared" si="962"/>
        <v/>
      </c>
      <c r="T4457" s="29" t="str">
        <f t="shared" si="963"/>
        <v/>
      </c>
      <c r="U4457" s="29"/>
      <c r="V4457" s="29"/>
      <c r="W4457" s="38" t="s">
        <v>3629</v>
      </c>
      <c r="X4457" s="37" t="s">
        <v>158</v>
      </c>
      <c r="Y4457" s="146">
        <v>169959</v>
      </c>
      <c r="Z4457" s="33">
        <v>217548</v>
      </c>
      <c r="AA4457" s="34">
        <f t="shared" si="965"/>
        <v>0.28000000000000003</v>
      </c>
      <c r="AB4457" s="33">
        <f t="shared" si="966"/>
        <v>217548</v>
      </c>
      <c r="AC4457" s="34">
        <f t="shared" si="967"/>
        <v>0.2800028242105449</v>
      </c>
      <c r="AD4457" s="145">
        <f t="shared" si="964"/>
        <v>181290</v>
      </c>
      <c r="AE4457" s="105">
        <v>141632.5</v>
      </c>
      <c r="AF4457" s="34" t="s">
        <v>36</v>
      </c>
      <c r="AG4457" s="34" t="s">
        <v>36</v>
      </c>
      <c r="AH4457" s="34" t="s">
        <v>36</v>
      </c>
      <c r="AI4457" s="29">
        <v>98.5</v>
      </c>
      <c r="AJ4457" s="29">
        <v>0</v>
      </c>
      <c r="AK4457" s="29">
        <v>0</v>
      </c>
      <c r="AL4457" s="29">
        <v>0</v>
      </c>
      <c r="AM4457" s="29" t="s">
        <v>28</v>
      </c>
      <c r="AN4457" s="44" t="s">
        <v>27</v>
      </c>
      <c r="AO4457" s="29" t="s">
        <v>27</v>
      </c>
      <c r="AP4457" s="29">
        <v>1</v>
      </c>
      <c r="AQ4457" s="29"/>
      <c r="AR4457" s="29"/>
      <c r="AS4457" s="29"/>
      <c r="AT4457" s="29"/>
      <c r="AU4457" s="144"/>
      <c r="AV4457" s="36" t="s">
        <v>28</v>
      </c>
      <c r="AW4457" s="102">
        <v>43056</v>
      </c>
      <c r="AX4457" s="129" t="s">
        <v>33</v>
      </c>
      <c r="AY4457" s="106" t="e">
        <v>#N/A</v>
      </c>
      <c r="BD4457" t="s">
        <v>4724</v>
      </c>
      <c r="BE4457" t="e">
        <v>#N/A</v>
      </c>
      <c r="BF4457">
        <v>0</v>
      </c>
      <c r="BH4457" t="str">
        <f t="shared" ref="BH4457:BH4520" si="971">IF(OR(H4457="Регулярный ассортимент",AK4457&gt;0,AL4457&gt;0),"AV","")</f>
        <v/>
      </c>
      <c r="BJ4457" t="str">
        <f t="shared" ref="BJ4457:BJ4520" si="972">IF(AB4457-Z4457=0,"OK")</f>
        <v>OK</v>
      </c>
      <c r="BK4457" s="130" t="s">
        <v>5302</v>
      </c>
      <c r="BL4457" s="130" t="e">
        <v>#VALUE!</v>
      </c>
      <c r="BM4457" s="131">
        <v>0</v>
      </c>
      <c r="BN4457" s="131" t="e">
        <v>#DIV/0!</v>
      </c>
      <c r="BO4457" t="e">
        <v>#N/A</v>
      </c>
      <c r="BP4457">
        <v>0</v>
      </c>
    </row>
    <row r="4458" spans="1:68" x14ac:dyDescent="0.3">
      <c r="A4458" s="1"/>
      <c r="B4458" s="47">
        <v>4097</v>
      </c>
      <c r="C4458" s="45">
        <v>1051436</v>
      </c>
      <c r="D4458" s="29"/>
      <c r="E4458" s="29"/>
      <c r="F4458" s="31" t="s">
        <v>3634</v>
      </c>
      <c r="G4458" s="37" t="s">
        <v>31</v>
      </c>
      <c r="H4458" s="44" t="s">
        <v>412</v>
      </c>
      <c r="I4458" s="148" t="s">
        <v>33</v>
      </c>
      <c r="J4458" s="147" t="s">
        <v>33</v>
      </c>
      <c r="K4458" s="148" t="e">
        <v>#N/A</v>
      </c>
      <c r="L4458" s="148" t="s">
        <v>32</v>
      </c>
      <c r="M4458" s="147" t="s">
        <v>33</v>
      </c>
      <c r="N4458" s="29" t="str">
        <f t="shared" si="968"/>
        <v/>
      </c>
      <c r="O4458" s="29" t="str">
        <f t="shared" si="969"/>
        <v/>
      </c>
      <c r="P4458" s="29" t="str">
        <f t="shared" si="970"/>
        <v/>
      </c>
      <c r="Q4458" s="29" t="str">
        <f t="shared" si="960"/>
        <v/>
      </c>
      <c r="R4458" s="29" t="str">
        <f t="shared" si="961"/>
        <v/>
      </c>
      <c r="S4458" s="29" t="str">
        <f t="shared" si="962"/>
        <v/>
      </c>
      <c r="T4458" s="29" t="str">
        <f t="shared" si="963"/>
        <v/>
      </c>
      <c r="U4458" s="29"/>
      <c r="V4458" s="29"/>
      <c r="W4458" s="38" t="s">
        <v>3629</v>
      </c>
      <c r="X4458" s="37" t="s">
        <v>158</v>
      </c>
      <c r="Y4458" s="146">
        <v>170061</v>
      </c>
      <c r="Z4458" s="33">
        <v>217678</v>
      </c>
      <c r="AA4458" s="34">
        <f t="shared" si="965"/>
        <v>0.28000000000000003</v>
      </c>
      <c r="AB4458" s="33">
        <f t="shared" si="966"/>
        <v>217678</v>
      </c>
      <c r="AC4458" s="34">
        <f t="shared" si="967"/>
        <v>0.27999952722846516</v>
      </c>
      <c r="AD4458" s="145">
        <f t="shared" si="964"/>
        <v>181398.33300000001</v>
      </c>
      <c r="AE4458" s="105">
        <v>141717.5</v>
      </c>
      <c r="AF4458" s="34" t="s">
        <v>36</v>
      </c>
      <c r="AG4458" s="34" t="s">
        <v>36</v>
      </c>
      <c r="AH4458" s="34" t="s">
        <v>36</v>
      </c>
      <c r="AI4458" s="29">
        <v>120</v>
      </c>
      <c r="AJ4458" s="29">
        <v>3.4</v>
      </c>
      <c r="AK4458" s="29">
        <v>0</v>
      </c>
      <c r="AL4458" s="29">
        <v>0</v>
      </c>
      <c r="AM4458" s="29" t="s">
        <v>28</v>
      </c>
      <c r="AN4458" s="44" t="s">
        <v>27</v>
      </c>
      <c r="AO4458" s="29" t="s">
        <v>27</v>
      </c>
      <c r="AP4458" s="29">
        <v>1</v>
      </c>
      <c r="AQ4458" s="29"/>
      <c r="AR4458" s="29"/>
      <c r="AS4458" s="29"/>
      <c r="AT4458" s="29"/>
      <c r="AU4458" s="144"/>
      <c r="AV4458" s="36" t="s">
        <v>28</v>
      </c>
      <c r="AW4458" s="102">
        <v>43056</v>
      </c>
      <c r="AX4458" s="129" t="s">
        <v>33</v>
      </c>
      <c r="AY4458" s="106">
        <v>2</v>
      </c>
      <c r="BD4458" t="s">
        <v>1724</v>
      </c>
      <c r="BE4458" t="e">
        <v>#N/A</v>
      </c>
      <c r="BF4458">
        <v>0</v>
      </c>
      <c r="BH4458" t="str">
        <f t="shared" si="971"/>
        <v/>
      </c>
      <c r="BJ4458" t="str">
        <f t="shared" si="972"/>
        <v>OK</v>
      </c>
      <c r="BK4458" s="130" t="s">
        <v>5302</v>
      </c>
      <c r="BL4458" s="130" t="e">
        <v>#VALUE!</v>
      </c>
      <c r="BM4458" s="131">
        <v>0</v>
      </c>
      <c r="BN4458" s="131" t="e">
        <v>#DIV/0!</v>
      </c>
      <c r="BO4458" t="e">
        <v>#N/A</v>
      </c>
      <c r="BP4458">
        <v>0</v>
      </c>
    </row>
    <row r="4459" spans="1:68" x14ac:dyDescent="0.3">
      <c r="A4459" s="1"/>
      <c r="B4459" s="47">
        <v>4098</v>
      </c>
      <c r="C4459" s="45">
        <v>1051442</v>
      </c>
      <c r="D4459" s="29"/>
      <c r="E4459" s="29"/>
      <c r="F4459" s="31" t="s">
        <v>3635</v>
      </c>
      <c r="G4459" s="37" t="s">
        <v>31</v>
      </c>
      <c r="H4459" s="44" t="s">
        <v>412</v>
      </c>
      <c r="I4459" s="148" t="s">
        <v>33</v>
      </c>
      <c r="J4459" s="147" t="s">
        <v>33</v>
      </c>
      <c r="K4459" s="148" t="e">
        <v>#N/A</v>
      </c>
      <c r="L4459" s="148" t="s">
        <v>32</v>
      </c>
      <c r="M4459" s="147" t="s">
        <v>33</v>
      </c>
      <c r="N4459" s="29" t="str">
        <f t="shared" si="968"/>
        <v/>
      </c>
      <c r="O4459" s="29" t="str">
        <f t="shared" si="969"/>
        <v/>
      </c>
      <c r="P4459" s="29" t="str">
        <f t="shared" si="970"/>
        <v/>
      </c>
      <c r="Q4459" s="29" t="str">
        <f t="shared" si="960"/>
        <v/>
      </c>
      <c r="R4459" s="29" t="str">
        <f t="shared" si="961"/>
        <v/>
      </c>
      <c r="S4459" s="29" t="str">
        <f t="shared" si="962"/>
        <v/>
      </c>
      <c r="T4459" s="29" t="str">
        <f t="shared" si="963"/>
        <v/>
      </c>
      <c r="U4459" s="29"/>
      <c r="V4459" s="29"/>
      <c r="W4459" s="38" t="s">
        <v>3629</v>
      </c>
      <c r="X4459" s="37" t="s">
        <v>158</v>
      </c>
      <c r="Y4459" s="146">
        <v>230016</v>
      </c>
      <c r="Z4459" s="33">
        <v>294420</v>
      </c>
      <c r="AA4459" s="34">
        <f t="shared" si="965"/>
        <v>0.28000000000000003</v>
      </c>
      <c r="AB4459" s="33">
        <f t="shared" si="966"/>
        <v>294420</v>
      </c>
      <c r="AC4459" s="34">
        <f t="shared" si="967"/>
        <v>0.27999791318864775</v>
      </c>
      <c r="AD4459" s="145">
        <f t="shared" si="964"/>
        <v>245350</v>
      </c>
      <c r="AE4459" s="105">
        <v>191680</v>
      </c>
      <c r="AF4459" s="34" t="s">
        <v>36</v>
      </c>
      <c r="AG4459" s="34" t="s">
        <v>36</v>
      </c>
      <c r="AH4459" s="34" t="s">
        <v>36</v>
      </c>
      <c r="AI4459" s="29">
        <v>241</v>
      </c>
      <c r="AJ4459" s="29">
        <v>6.76</v>
      </c>
      <c r="AK4459" s="29">
        <v>0</v>
      </c>
      <c r="AL4459" s="29">
        <v>0</v>
      </c>
      <c r="AM4459" s="29" t="s">
        <v>28</v>
      </c>
      <c r="AN4459" s="44" t="s">
        <v>27</v>
      </c>
      <c r="AO4459" s="29" t="s">
        <v>27</v>
      </c>
      <c r="AP4459" s="29">
        <v>1</v>
      </c>
      <c r="AQ4459" s="29"/>
      <c r="AR4459" s="29"/>
      <c r="AS4459" s="29"/>
      <c r="AT4459" s="29"/>
      <c r="AU4459" s="144"/>
      <c r="AV4459" s="36" t="s">
        <v>28</v>
      </c>
      <c r="AW4459" s="102">
        <v>43056</v>
      </c>
      <c r="AX4459" s="129" t="s">
        <v>33</v>
      </c>
      <c r="AY4459" s="106" t="e">
        <v>#N/A</v>
      </c>
      <c r="BD4459" t="s">
        <v>1724</v>
      </c>
      <c r="BE4459" t="e">
        <v>#N/A</v>
      </c>
      <c r="BF4459">
        <v>0</v>
      </c>
      <c r="BH4459" t="str">
        <f t="shared" si="971"/>
        <v/>
      </c>
      <c r="BJ4459" t="str">
        <f t="shared" si="972"/>
        <v>OK</v>
      </c>
      <c r="BK4459" s="130" t="s">
        <v>5302</v>
      </c>
      <c r="BL4459" s="130" t="e">
        <v>#VALUE!</v>
      </c>
      <c r="BM4459" s="131">
        <v>0</v>
      </c>
      <c r="BN4459" s="131" t="e">
        <v>#DIV/0!</v>
      </c>
      <c r="BO4459" t="e">
        <v>#N/A</v>
      </c>
      <c r="BP4459">
        <v>0</v>
      </c>
    </row>
    <row r="4460" spans="1:68" x14ac:dyDescent="0.3">
      <c r="A4460" s="1"/>
      <c r="B4460" s="47">
        <v>4099</v>
      </c>
      <c r="C4460" s="45">
        <v>1051453</v>
      </c>
      <c r="D4460" s="29"/>
      <c r="E4460" s="29"/>
      <c r="F4460" s="31" t="s">
        <v>3636</v>
      </c>
      <c r="G4460" s="37" t="s">
        <v>31</v>
      </c>
      <c r="H4460" s="44" t="s">
        <v>412</v>
      </c>
      <c r="I4460" s="148" t="s">
        <v>33</v>
      </c>
      <c r="J4460" s="147" t="s">
        <v>33</v>
      </c>
      <c r="K4460" s="148" t="e">
        <v>#N/A</v>
      </c>
      <c r="L4460" s="148" t="s">
        <v>32</v>
      </c>
      <c r="M4460" s="147" t="s">
        <v>33</v>
      </c>
      <c r="N4460" s="29" t="str">
        <f t="shared" si="968"/>
        <v/>
      </c>
      <c r="O4460" s="29" t="str">
        <f t="shared" si="969"/>
        <v/>
      </c>
      <c r="P4460" s="29" t="str">
        <f t="shared" si="970"/>
        <v/>
      </c>
      <c r="Q4460" s="29" t="str">
        <f t="shared" si="960"/>
        <v/>
      </c>
      <c r="R4460" s="29" t="str">
        <f t="shared" si="961"/>
        <v/>
      </c>
      <c r="S4460" s="29" t="str">
        <f t="shared" si="962"/>
        <v/>
      </c>
      <c r="T4460" s="29" t="str">
        <f t="shared" si="963"/>
        <v/>
      </c>
      <c r="U4460" s="29"/>
      <c r="V4460" s="29"/>
      <c r="W4460" s="38" t="s">
        <v>3629</v>
      </c>
      <c r="X4460" s="37" t="s">
        <v>158</v>
      </c>
      <c r="Y4460" s="146">
        <v>312412</v>
      </c>
      <c r="Z4460" s="33">
        <v>399887</v>
      </c>
      <c r="AA4460" s="34">
        <f t="shared" si="965"/>
        <v>0.28000000000000003</v>
      </c>
      <c r="AB4460" s="33">
        <f t="shared" si="966"/>
        <v>399887</v>
      </c>
      <c r="AC4460" s="34">
        <f t="shared" si="967"/>
        <v>0.27999885059472601</v>
      </c>
      <c r="AD4460" s="145">
        <f t="shared" si="964"/>
        <v>333239.16700000002</v>
      </c>
      <c r="AE4460" s="105">
        <v>260343.33300000001</v>
      </c>
      <c r="AF4460" s="34" t="s">
        <v>36</v>
      </c>
      <c r="AG4460" s="34" t="s">
        <v>36</v>
      </c>
      <c r="AH4460" s="34" t="s">
        <v>36</v>
      </c>
      <c r="AI4460" s="29">
        <v>350</v>
      </c>
      <c r="AJ4460" s="29">
        <v>10.14</v>
      </c>
      <c r="AK4460" s="29">
        <v>0</v>
      </c>
      <c r="AL4460" s="29">
        <v>0</v>
      </c>
      <c r="AM4460" s="29" t="s">
        <v>28</v>
      </c>
      <c r="AN4460" s="44" t="s">
        <v>27</v>
      </c>
      <c r="AO4460" s="29" t="s">
        <v>27</v>
      </c>
      <c r="AP4460" s="29">
        <v>1</v>
      </c>
      <c r="AQ4460" s="29"/>
      <c r="AR4460" s="29"/>
      <c r="AS4460" s="29"/>
      <c r="AT4460" s="29"/>
      <c r="AU4460" s="144"/>
      <c r="AV4460" s="36" t="s">
        <v>28</v>
      </c>
      <c r="AW4460" s="102">
        <v>43056</v>
      </c>
      <c r="AX4460" s="129" t="s">
        <v>33</v>
      </c>
      <c r="AY4460" s="106">
        <v>10</v>
      </c>
      <c r="BD4460" t="s">
        <v>4724</v>
      </c>
      <c r="BE4460" t="e">
        <v>#N/A</v>
      </c>
      <c r="BF4460">
        <v>0</v>
      </c>
      <c r="BH4460" t="str">
        <f t="shared" si="971"/>
        <v/>
      </c>
      <c r="BJ4460" t="str">
        <f t="shared" si="972"/>
        <v>OK</v>
      </c>
      <c r="BK4460" s="130" t="s">
        <v>5302</v>
      </c>
      <c r="BL4460" s="130" t="e">
        <v>#VALUE!</v>
      </c>
      <c r="BM4460" s="131">
        <v>0</v>
      </c>
      <c r="BN4460" s="131" t="e">
        <v>#DIV/0!</v>
      </c>
      <c r="BO4460" t="e">
        <v>#N/A</v>
      </c>
      <c r="BP4460">
        <v>0</v>
      </c>
    </row>
    <row r="4461" spans="1:68" x14ac:dyDescent="0.3">
      <c r="A4461" s="1"/>
      <c r="B4461" s="47">
        <v>4100</v>
      </c>
      <c r="C4461" s="45">
        <v>1051507</v>
      </c>
      <c r="D4461" s="29"/>
      <c r="E4461" s="29"/>
      <c r="F4461" s="31" t="s">
        <v>3637</v>
      </c>
      <c r="G4461" s="37" t="s">
        <v>31</v>
      </c>
      <c r="H4461" s="44" t="s">
        <v>412</v>
      </c>
      <c r="I4461" s="148" t="s">
        <v>33</v>
      </c>
      <c r="J4461" s="147" t="s">
        <v>33</v>
      </c>
      <c r="K4461" s="148" t="e">
        <v>#N/A</v>
      </c>
      <c r="L4461" s="148" t="s">
        <v>32</v>
      </c>
      <c r="M4461" s="147" t="s">
        <v>33</v>
      </c>
      <c r="N4461" s="29" t="str">
        <f t="shared" si="968"/>
        <v/>
      </c>
      <c r="O4461" s="29" t="str">
        <f t="shared" si="969"/>
        <v/>
      </c>
      <c r="P4461" s="29" t="str">
        <f t="shared" si="970"/>
        <v/>
      </c>
      <c r="Q4461" s="29" t="str">
        <f t="shared" si="960"/>
        <v/>
      </c>
      <c r="R4461" s="29" t="str">
        <f t="shared" si="961"/>
        <v/>
      </c>
      <c r="S4461" s="29" t="str">
        <f t="shared" si="962"/>
        <v/>
      </c>
      <c r="T4461" s="29" t="str">
        <f t="shared" si="963"/>
        <v/>
      </c>
      <c r="U4461" s="29"/>
      <c r="V4461" s="29"/>
      <c r="W4461" s="38" t="s">
        <v>3629</v>
      </c>
      <c r="X4461" s="37" t="s">
        <v>158</v>
      </c>
      <c r="Y4461" s="146">
        <v>545612</v>
      </c>
      <c r="Z4461" s="33">
        <v>698383</v>
      </c>
      <c r="AA4461" s="34">
        <f t="shared" si="965"/>
        <v>0.28000000000000003</v>
      </c>
      <c r="AB4461" s="33">
        <f t="shared" si="966"/>
        <v>698383</v>
      </c>
      <c r="AC4461" s="34">
        <f t="shared" si="967"/>
        <v>0.27999933851894793</v>
      </c>
      <c r="AD4461" s="145">
        <f t="shared" si="964"/>
        <v>581985.83299999998</v>
      </c>
      <c r="AE4461" s="105">
        <v>454676.66700000002</v>
      </c>
      <c r="AF4461" s="34" t="s">
        <v>36</v>
      </c>
      <c r="AG4461" s="34" t="s">
        <v>36</v>
      </c>
      <c r="AH4461" s="34" t="s">
        <v>36</v>
      </c>
      <c r="AI4461" s="29">
        <v>316</v>
      </c>
      <c r="AJ4461" s="29">
        <v>7.07</v>
      </c>
      <c r="AK4461" s="29">
        <v>0</v>
      </c>
      <c r="AL4461" s="29">
        <v>0</v>
      </c>
      <c r="AM4461" s="29" t="s">
        <v>28</v>
      </c>
      <c r="AN4461" s="44" t="s">
        <v>27</v>
      </c>
      <c r="AO4461" s="29" t="s">
        <v>27</v>
      </c>
      <c r="AP4461" s="29">
        <v>1</v>
      </c>
      <c r="AQ4461" s="29"/>
      <c r="AR4461" s="29"/>
      <c r="AS4461" s="29"/>
      <c r="AT4461" s="29"/>
      <c r="AU4461" s="144"/>
      <c r="AV4461" s="36" t="s">
        <v>28</v>
      </c>
      <c r="AW4461" s="102">
        <v>43056</v>
      </c>
      <c r="AX4461" s="129" t="s">
        <v>33</v>
      </c>
      <c r="AY4461" s="106">
        <v>4</v>
      </c>
      <c r="BD4461" t="s">
        <v>1724</v>
      </c>
      <c r="BE4461" t="e">
        <v>#N/A</v>
      </c>
      <c r="BF4461">
        <v>0</v>
      </c>
      <c r="BH4461" t="str">
        <f t="shared" si="971"/>
        <v/>
      </c>
      <c r="BJ4461" t="str">
        <f t="shared" si="972"/>
        <v>OK</v>
      </c>
      <c r="BK4461" s="130" t="s">
        <v>5302</v>
      </c>
      <c r="BL4461" s="130" t="e">
        <v>#VALUE!</v>
      </c>
      <c r="BM4461" s="131">
        <v>0</v>
      </c>
      <c r="BN4461" s="131" t="e">
        <v>#DIV/0!</v>
      </c>
      <c r="BO4461" t="e">
        <v>#N/A</v>
      </c>
      <c r="BP4461">
        <v>0</v>
      </c>
    </row>
    <row r="4462" spans="1:68" x14ac:dyDescent="0.3">
      <c r="A4462" s="1"/>
      <c r="B4462" s="47">
        <v>4101</v>
      </c>
      <c r="C4462" s="45">
        <v>1051503</v>
      </c>
      <c r="D4462" s="29"/>
      <c r="E4462" s="29"/>
      <c r="F4462" s="31" t="s">
        <v>3638</v>
      </c>
      <c r="G4462" s="37" t="s">
        <v>31</v>
      </c>
      <c r="H4462" s="44" t="s">
        <v>412</v>
      </c>
      <c r="I4462" s="148" t="s">
        <v>33</v>
      </c>
      <c r="J4462" s="147" t="s">
        <v>33</v>
      </c>
      <c r="K4462" s="148" t="e">
        <v>#N/A</v>
      </c>
      <c r="L4462" s="148" t="s">
        <v>32</v>
      </c>
      <c r="M4462" s="147" t="s">
        <v>33</v>
      </c>
      <c r="N4462" s="29" t="str">
        <f t="shared" si="968"/>
        <v/>
      </c>
      <c r="O4462" s="29" t="str">
        <f t="shared" si="969"/>
        <v/>
      </c>
      <c r="P4462" s="29" t="str">
        <f t="shared" si="970"/>
        <v/>
      </c>
      <c r="Q4462" s="29" t="str">
        <f t="shared" si="960"/>
        <v/>
      </c>
      <c r="R4462" s="29" t="str">
        <f t="shared" si="961"/>
        <v/>
      </c>
      <c r="S4462" s="29" t="str">
        <f t="shared" si="962"/>
        <v/>
      </c>
      <c r="T4462" s="29" t="str">
        <f t="shared" si="963"/>
        <v/>
      </c>
      <c r="U4462" s="29"/>
      <c r="V4462" s="29"/>
      <c r="W4462" s="38" t="s">
        <v>3629</v>
      </c>
      <c r="X4462" s="37" t="s">
        <v>158</v>
      </c>
      <c r="Y4462" s="146">
        <v>387045</v>
      </c>
      <c r="Z4462" s="33">
        <v>495418</v>
      </c>
      <c r="AA4462" s="34">
        <f t="shared" si="965"/>
        <v>0.28000000000000003</v>
      </c>
      <c r="AB4462" s="33">
        <f t="shared" si="966"/>
        <v>495418</v>
      </c>
      <c r="AC4462" s="34">
        <f t="shared" si="967"/>
        <v>0.28000103243808855</v>
      </c>
      <c r="AD4462" s="145">
        <f t="shared" si="964"/>
        <v>412848.33299999998</v>
      </c>
      <c r="AE4462" s="105">
        <v>322537.5</v>
      </c>
      <c r="AF4462" s="34" t="s">
        <v>36</v>
      </c>
      <c r="AG4462" s="34" t="s">
        <v>36</v>
      </c>
      <c r="AH4462" s="34" t="s">
        <v>36</v>
      </c>
      <c r="AI4462" s="29">
        <v>238</v>
      </c>
      <c r="AJ4462" s="29">
        <v>4.0999999999999996</v>
      </c>
      <c r="AK4462" s="29">
        <v>0</v>
      </c>
      <c r="AL4462" s="29">
        <v>0</v>
      </c>
      <c r="AM4462" s="29" t="s">
        <v>28</v>
      </c>
      <c r="AN4462" s="44" t="s">
        <v>27</v>
      </c>
      <c r="AO4462" s="29" t="s">
        <v>27</v>
      </c>
      <c r="AP4462" s="29">
        <v>1</v>
      </c>
      <c r="AQ4462" s="29"/>
      <c r="AR4462" s="29"/>
      <c r="AS4462" s="29"/>
      <c r="AT4462" s="29"/>
      <c r="AU4462" s="144"/>
      <c r="AV4462" s="36" t="s">
        <v>28</v>
      </c>
      <c r="AW4462" s="102">
        <v>43056</v>
      </c>
      <c r="AX4462" s="129" t="s">
        <v>33</v>
      </c>
      <c r="AY4462" s="106" t="e">
        <v>#N/A</v>
      </c>
      <c r="BD4462" t="s">
        <v>4724</v>
      </c>
      <c r="BE4462" t="e">
        <v>#N/A</v>
      </c>
      <c r="BF4462">
        <v>0</v>
      </c>
      <c r="BH4462" t="str">
        <f t="shared" si="971"/>
        <v/>
      </c>
      <c r="BJ4462" t="str">
        <f t="shared" si="972"/>
        <v>OK</v>
      </c>
      <c r="BK4462" s="130" t="s">
        <v>5302</v>
      </c>
      <c r="BL4462" s="130" t="e">
        <v>#VALUE!</v>
      </c>
      <c r="BM4462" s="131">
        <v>0</v>
      </c>
      <c r="BN4462" s="131" t="e">
        <v>#DIV/0!</v>
      </c>
      <c r="BO4462" t="e">
        <v>#N/A</v>
      </c>
      <c r="BP4462">
        <v>0</v>
      </c>
    </row>
    <row r="4463" spans="1:68" x14ac:dyDescent="0.3">
      <c r="A4463" s="1"/>
      <c r="B4463" s="47">
        <v>4102</v>
      </c>
      <c r="C4463" s="45">
        <v>1051499</v>
      </c>
      <c r="D4463" s="29"/>
      <c r="E4463" s="29"/>
      <c r="F4463" s="31" t="s">
        <v>3639</v>
      </c>
      <c r="G4463" s="37" t="s">
        <v>31</v>
      </c>
      <c r="H4463" s="44" t="s">
        <v>412</v>
      </c>
      <c r="I4463" s="148" t="s">
        <v>33</v>
      </c>
      <c r="J4463" s="147" t="s">
        <v>33</v>
      </c>
      <c r="K4463" s="148" t="e">
        <v>#N/A</v>
      </c>
      <c r="L4463" s="148" t="s">
        <v>32</v>
      </c>
      <c r="M4463" s="147" t="s">
        <v>33</v>
      </c>
      <c r="N4463" s="29" t="str">
        <f t="shared" si="968"/>
        <v/>
      </c>
      <c r="O4463" s="29" t="str">
        <f t="shared" si="969"/>
        <v/>
      </c>
      <c r="P4463" s="29" t="str">
        <f t="shared" si="970"/>
        <v/>
      </c>
      <c r="Q4463" s="29" t="str">
        <f t="shared" si="960"/>
        <v/>
      </c>
      <c r="R4463" s="29" t="str">
        <f t="shared" si="961"/>
        <v/>
      </c>
      <c r="S4463" s="29" t="str">
        <f t="shared" si="962"/>
        <v/>
      </c>
      <c r="T4463" s="29" t="str">
        <f t="shared" si="963"/>
        <v/>
      </c>
      <c r="U4463" s="29"/>
      <c r="V4463" s="29"/>
      <c r="W4463" s="38" t="s">
        <v>3629</v>
      </c>
      <c r="X4463" s="37" t="s">
        <v>158</v>
      </c>
      <c r="Y4463" s="146">
        <v>279057</v>
      </c>
      <c r="Z4463" s="33">
        <v>357193</v>
      </c>
      <c r="AA4463" s="34">
        <f t="shared" si="965"/>
        <v>0.28000000000000003</v>
      </c>
      <c r="AB4463" s="33">
        <f t="shared" si="966"/>
        <v>357193</v>
      </c>
      <c r="AC4463" s="34">
        <f t="shared" si="967"/>
        <v>0.28000014190649214</v>
      </c>
      <c r="AD4463" s="145">
        <f t="shared" si="964"/>
        <v>297660.83299999998</v>
      </c>
      <c r="AE4463" s="105">
        <v>232547.5</v>
      </c>
      <c r="AF4463" s="34" t="s">
        <v>36</v>
      </c>
      <c r="AG4463" s="34" t="s">
        <v>36</v>
      </c>
      <c r="AH4463" s="34" t="s">
        <v>36</v>
      </c>
      <c r="AI4463" s="29">
        <v>178</v>
      </c>
      <c r="AJ4463" s="29">
        <v>3.47</v>
      </c>
      <c r="AK4463" s="29">
        <v>0</v>
      </c>
      <c r="AL4463" s="29">
        <v>0</v>
      </c>
      <c r="AM4463" s="29" t="s">
        <v>28</v>
      </c>
      <c r="AN4463" s="44" t="s">
        <v>27</v>
      </c>
      <c r="AO4463" s="29" t="s">
        <v>27</v>
      </c>
      <c r="AP4463" s="29">
        <v>1</v>
      </c>
      <c r="AQ4463" s="29"/>
      <c r="AR4463" s="29"/>
      <c r="AS4463" s="29"/>
      <c r="AT4463" s="29"/>
      <c r="AU4463" s="144"/>
      <c r="AV4463" s="36" t="s">
        <v>28</v>
      </c>
      <c r="AW4463" s="102">
        <v>43056</v>
      </c>
      <c r="AX4463" s="129" t="s">
        <v>33</v>
      </c>
      <c r="AY4463" s="106" t="e">
        <v>#N/A</v>
      </c>
      <c r="BD4463" t="s">
        <v>4724</v>
      </c>
      <c r="BE4463" t="e">
        <v>#N/A</v>
      </c>
      <c r="BF4463">
        <v>0</v>
      </c>
      <c r="BH4463" t="str">
        <f t="shared" si="971"/>
        <v/>
      </c>
      <c r="BJ4463" t="str">
        <f t="shared" si="972"/>
        <v>OK</v>
      </c>
      <c r="BK4463" s="130" t="s">
        <v>5302</v>
      </c>
      <c r="BL4463" s="130" t="e">
        <v>#VALUE!</v>
      </c>
      <c r="BM4463" s="131">
        <v>0</v>
      </c>
      <c r="BN4463" s="131" t="e">
        <v>#DIV/0!</v>
      </c>
      <c r="BO4463" t="e">
        <v>#N/A</v>
      </c>
      <c r="BP4463">
        <v>0</v>
      </c>
    </row>
    <row r="4464" spans="1:68" x14ac:dyDescent="0.3">
      <c r="A4464" s="1"/>
      <c r="B4464" s="47">
        <v>4103</v>
      </c>
      <c r="C4464" s="45">
        <v>1054909</v>
      </c>
      <c r="D4464" s="29"/>
      <c r="E4464" s="29"/>
      <c r="F4464" s="31" t="s">
        <v>3640</v>
      </c>
      <c r="G4464" s="37" t="s">
        <v>31</v>
      </c>
      <c r="H4464" s="44" t="s">
        <v>412</v>
      </c>
      <c r="I4464" s="148" t="s">
        <v>33</v>
      </c>
      <c r="J4464" s="147" t="s">
        <v>33</v>
      </c>
      <c r="K4464" s="148" t="e">
        <v>#N/A</v>
      </c>
      <c r="L4464" s="148" t="s">
        <v>32</v>
      </c>
      <c r="M4464" s="147" t="s">
        <v>33</v>
      </c>
      <c r="N4464" s="29" t="str">
        <f t="shared" si="968"/>
        <v/>
      </c>
      <c r="O4464" s="29" t="str">
        <f t="shared" si="969"/>
        <v/>
      </c>
      <c r="P4464" s="29" t="str">
        <f t="shared" si="970"/>
        <v/>
      </c>
      <c r="Q4464" s="29" t="str">
        <f t="shared" si="960"/>
        <v/>
      </c>
      <c r="R4464" s="29" t="str">
        <f t="shared" si="961"/>
        <v/>
      </c>
      <c r="S4464" s="29" t="str">
        <f t="shared" si="962"/>
        <v/>
      </c>
      <c r="T4464" s="29" t="str">
        <f t="shared" si="963"/>
        <v/>
      </c>
      <c r="U4464" s="29"/>
      <c r="V4464" s="29"/>
      <c r="W4464" s="38" t="s">
        <v>3629</v>
      </c>
      <c r="X4464" s="37" t="s">
        <v>158</v>
      </c>
      <c r="Y4464" s="146">
        <v>175656</v>
      </c>
      <c r="Z4464" s="33">
        <v>224840</v>
      </c>
      <c r="AA4464" s="34">
        <f t="shared" si="965"/>
        <v>0.28000000000000003</v>
      </c>
      <c r="AB4464" s="33">
        <f t="shared" si="966"/>
        <v>224840</v>
      </c>
      <c r="AC4464" s="34">
        <f t="shared" si="967"/>
        <v>0.28000182401967472</v>
      </c>
      <c r="AD4464" s="145">
        <f t="shared" si="964"/>
        <v>187366.66699999999</v>
      </c>
      <c r="AE4464" s="105">
        <v>146380</v>
      </c>
      <c r="AF4464" s="34" t="s">
        <v>36</v>
      </c>
      <c r="AG4464" s="34" t="s">
        <v>36</v>
      </c>
      <c r="AH4464" s="34" t="s">
        <v>36</v>
      </c>
      <c r="AI4464" s="29">
        <v>54</v>
      </c>
      <c r="AJ4464" s="29">
        <v>0.39</v>
      </c>
      <c r="AK4464" s="29">
        <v>0</v>
      </c>
      <c r="AL4464" s="29">
        <v>0</v>
      </c>
      <c r="AM4464" s="29" t="s">
        <v>28</v>
      </c>
      <c r="AN4464" s="44" t="s">
        <v>27</v>
      </c>
      <c r="AO4464" s="29" t="s">
        <v>27</v>
      </c>
      <c r="AP4464" s="29">
        <v>1</v>
      </c>
      <c r="AQ4464" s="29"/>
      <c r="AR4464" s="29"/>
      <c r="AS4464" s="29"/>
      <c r="AT4464" s="29"/>
      <c r="AU4464" s="144"/>
      <c r="AV4464" s="36" t="s">
        <v>28</v>
      </c>
      <c r="AW4464" s="102">
        <v>43056</v>
      </c>
      <c r="AX4464" s="129" t="s">
        <v>33</v>
      </c>
      <c r="AY4464" s="106" t="e">
        <v>#N/A</v>
      </c>
      <c r="BD4464" t="s">
        <v>4724</v>
      </c>
      <c r="BE4464" t="e">
        <v>#N/A</v>
      </c>
      <c r="BF4464" t="s">
        <v>4740</v>
      </c>
      <c r="BH4464" t="str">
        <f t="shared" si="971"/>
        <v/>
      </c>
      <c r="BJ4464" t="str">
        <f t="shared" si="972"/>
        <v>OK</v>
      </c>
      <c r="BK4464" s="130" t="s">
        <v>5302</v>
      </c>
      <c r="BL4464" s="130" t="e">
        <v>#VALUE!</v>
      </c>
      <c r="BM4464" s="131">
        <v>0</v>
      </c>
      <c r="BN4464" s="131" t="e">
        <v>#DIV/0!</v>
      </c>
      <c r="BO4464" t="e">
        <v>#N/A</v>
      </c>
      <c r="BP4464">
        <v>0</v>
      </c>
    </row>
    <row r="4465" spans="1:68" x14ac:dyDescent="0.3">
      <c r="A4465" s="1"/>
      <c r="B4465" s="47">
        <v>4104</v>
      </c>
      <c r="C4465" s="45">
        <v>1054910</v>
      </c>
      <c r="D4465" s="29"/>
      <c r="E4465" s="29"/>
      <c r="F4465" s="31" t="s">
        <v>3641</v>
      </c>
      <c r="G4465" s="37" t="s">
        <v>31</v>
      </c>
      <c r="H4465" s="44" t="s">
        <v>412</v>
      </c>
      <c r="I4465" s="148" t="s">
        <v>33</v>
      </c>
      <c r="J4465" s="147" t="s">
        <v>33</v>
      </c>
      <c r="K4465" s="148" t="e">
        <v>#N/A</v>
      </c>
      <c r="L4465" s="148" t="s">
        <v>32</v>
      </c>
      <c r="M4465" s="147" t="s">
        <v>33</v>
      </c>
      <c r="N4465" s="29" t="str">
        <f t="shared" si="968"/>
        <v/>
      </c>
      <c r="O4465" s="29" t="str">
        <f t="shared" si="969"/>
        <v/>
      </c>
      <c r="P4465" s="29" t="str">
        <f t="shared" si="970"/>
        <v/>
      </c>
      <c r="Q4465" s="29" t="str">
        <f t="shared" si="960"/>
        <v/>
      </c>
      <c r="R4465" s="29" t="str">
        <f t="shared" si="961"/>
        <v/>
      </c>
      <c r="S4465" s="29" t="str">
        <f t="shared" si="962"/>
        <v/>
      </c>
      <c r="T4465" s="29" t="str">
        <f t="shared" si="963"/>
        <v/>
      </c>
      <c r="U4465" s="29"/>
      <c r="V4465" s="29"/>
      <c r="W4465" s="38" t="s">
        <v>3629</v>
      </c>
      <c r="X4465" s="37" t="s">
        <v>158</v>
      </c>
      <c r="Y4465" s="146">
        <v>210316</v>
      </c>
      <c r="Z4465" s="33">
        <v>269204</v>
      </c>
      <c r="AA4465" s="34">
        <f t="shared" si="965"/>
        <v>0.28000000000000003</v>
      </c>
      <c r="AB4465" s="33">
        <f t="shared" si="966"/>
        <v>269204</v>
      </c>
      <c r="AC4465" s="34">
        <f t="shared" si="967"/>
        <v>0.27999772205632978</v>
      </c>
      <c r="AD4465" s="145">
        <f t="shared" si="964"/>
        <v>224336.66699999999</v>
      </c>
      <c r="AE4465" s="105">
        <v>175263.33300000001</v>
      </c>
      <c r="AF4465" s="34" t="s">
        <v>36</v>
      </c>
      <c r="AG4465" s="34" t="s">
        <v>36</v>
      </c>
      <c r="AH4465" s="34" t="s">
        <v>36</v>
      </c>
      <c r="AI4465" s="29">
        <v>60</v>
      </c>
      <c r="AJ4465" s="29">
        <v>0.56499999999999995</v>
      </c>
      <c r="AK4465" s="29">
        <v>0</v>
      </c>
      <c r="AL4465" s="29">
        <v>0</v>
      </c>
      <c r="AM4465" s="29" t="s">
        <v>28</v>
      </c>
      <c r="AN4465" s="44" t="s">
        <v>27</v>
      </c>
      <c r="AO4465" s="29" t="s">
        <v>27</v>
      </c>
      <c r="AP4465" s="29">
        <v>1</v>
      </c>
      <c r="AQ4465" s="29"/>
      <c r="AR4465" s="29"/>
      <c r="AS4465" s="29"/>
      <c r="AT4465" s="29"/>
      <c r="AU4465" s="144"/>
      <c r="AV4465" s="36" t="s">
        <v>28</v>
      </c>
      <c r="AW4465" s="102">
        <v>43056</v>
      </c>
      <c r="AX4465" s="129" t="s">
        <v>33</v>
      </c>
      <c r="AY4465" s="106" t="e">
        <v>#N/A</v>
      </c>
      <c r="BD4465" t="s">
        <v>4724</v>
      </c>
      <c r="BE4465" t="e">
        <v>#N/A</v>
      </c>
      <c r="BF4465" t="s">
        <v>4740</v>
      </c>
      <c r="BH4465" t="str">
        <f t="shared" si="971"/>
        <v/>
      </c>
      <c r="BJ4465" t="str">
        <f t="shared" si="972"/>
        <v>OK</v>
      </c>
      <c r="BK4465" s="130" t="s">
        <v>5302</v>
      </c>
      <c r="BL4465" s="130" t="e">
        <v>#VALUE!</v>
      </c>
      <c r="BM4465" s="131">
        <v>0</v>
      </c>
      <c r="BN4465" s="131" t="e">
        <v>#DIV/0!</v>
      </c>
      <c r="BO4465" t="e">
        <v>#N/A</v>
      </c>
      <c r="BP4465">
        <v>0</v>
      </c>
    </row>
    <row r="4466" spans="1:68" x14ac:dyDescent="0.3">
      <c r="A4466" s="1"/>
      <c r="B4466" s="47">
        <v>4105</v>
      </c>
      <c r="C4466" s="45">
        <v>1104803</v>
      </c>
      <c r="F4466" s="30" t="s">
        <v>3840</v>
      </c>
      <c r="G4466" s="101" t="s">
        <v>31</v>
      </c>
      <c r="H4466" s="44" t="s">
        <v>136</v>
      </c>
      <c r="J4466" s="147" t="s">
        <v>33</v>
      </c>
      <c r="K4466" s="148" t="e">
        <v>#N/A</v>
      </c>
      <c r="L4466" s="148" t="s">
        <v>32</v>
      </c>
      <c r="M4466" s="147" t="s">
        <v>33</v>
      </c>
      <c r="N4466" s="29" t="str">
        <f t="shared" si="968"/>
        <v/>
      </c>
      <c r="O4466" s="29" t="str">
        <f t="shared" si="969"/>
        <v/>
      </c>
      <c r="P4466" s="29" t="str">
        <f t="shared" si="970"/>
        <v/>
      </c>
      <c r="Q4466" s="29" t="str">
        <f t="shared" si="960"/>
        <v/>
      </c>
      <c r="R4466" s="29" t="str">
        <f t="shared" si="961"/>
        <v/>
      </c>
      <c r="S4466" s="29" t="str">
        <f t="shared" si="962"/>
        <v/>
      </c>
      <c r="T4466" s="29" t="str">
        <f t="shared" si="963"/>
        <v/>
      </c>
      <c r="U4466" s="27"/>
      <c r="V4466" s="27"/>
      <c r="W4466" s="38" t="s">
        <v>3629</v>
      </c>
      <c r="X4466" s="37" t="s">
        <v>158</v>
      </c>
      <c r="Y4466" s="146">
        <v>67774.559999999998</v>
      </c>
      <c r="Z4466" s="33">
        <v>86751</v>
      </c>
      <c r="AA4466" s="34">
        <f t="shared" si="965"/>
        <v>0.28000000000000003</v>
      </c>
      <c r="AB4466" s="33">
        <f t="shared" si="966"/>
        <v>86751</v>
      </c>
      <c r="AC4466" s="34">
        <f t="shared" si="967"/>
        <v>0.27999355510386192</v>
      </c>
      <c r="AD4466" s="145">
        <f t="shared" si="964"/>
        <v>72292.5</v>
      </c>
      <c r="AE4466" s="105">
        <v>56478.8</v>
      </c>
      <c r="AF4466" s="34" t="s">
        <v>36</v>
      </c>
      <c r="AG4466" s="34" t="s">
        <v>36</v>
      </c>
      <c r="AH4466" s="34" t="s">
        <v>36</v>
      </c>
      <c r="AI4466" s="29">
        <v>109.31</v>
      </c>
      <c r="AJ4466" s="29">
        <v>2.0139999999999998</v>
      </c>
      <c r="AK4466" s="29">
        <v>0</v>
      </c>
      <c r="AL4466" s="29">
        <v>0</v>
      </c>
      <c r="AM4466" s="29" t="s">
        <v>28</v>
      </c>
      <c r="AN4466" s="44" t="s">
        <v>27</v>
      </c>
      <c r="AO4466" s="29" t="s">
        <v>27</v>
      </c>
      <c r="AP4466" s="29">
        <v>1</v>
      </c>
      <c r="AQ4466" s="29"/>
      <c r="AR4466" s="29"/>
      <c r="AS4466" s="29"/>
      <c r="AT4466" s="29"/>
      <c r="AU4466" s="144"/>
      <c r="AV4466" s="36" t="s">
        <v>33</v>
      </c>
      <c r="AW4466" s="102" t="s">
        <v>33</v>
      </c>
      <c r="AX4466" s="129" t="s">
        <v>33</v>
      </c>
      <c r="AY4466" s="106" t="e">
        <v>#N/A</v>
      </c>
      <c r="BD4466" t="s">
        <v>1608</v>
      </c>
      <c r="BE4466" t="e">
        <v>#N/A</v>
      </c>
      <c r="BF4466" t="s">
        <v>4739</v>
      </c>
      <c r="BH4466" t="str">
        <f t="shared" si="971"/>
        <v/>
      </c>
      <c r="BJ4466" t="str">
        <f t="shared" si="972"/>
        <v>OK</v>
      </c>
      <c r="BK4466" s="130" t="s">
        <v>5302</v>
      </c>
      <c r="BL4466" s="130" t="e">
        <v>#VALUE!</v>
      </c>
      <c r="BM4466" s="131">
        <v>0</v>
      </c>
      <c r="BN4466" s="131" t="e">
        <v>#DIV/0!</v>
      </c>
      <c r="BO4466" t="e">
        <v>#N/A</v>
      </c>
      <c r="BP4466">
        <v>0</v>
      </c>
    </row>
    <row r="4467" spans="1:68" x14ac:dyDescent="0.3">
      <c r="A4467" s="1"/>
      <c r="B4467" s="47">
        <v>4106</v>
      </c>
      <c r="C4467" s="45">
        <v>1051471</v>
      </c>
      <c r="F4467" s="30" t="s">
        <v>3841</v>
      </c>
      <c r="G4467" s="101" t="s">
        <v>31</v>
      </c>
      <c r="H4467" s="44" t="s">
        <v>136</v>
      </c>
      <c r="J4467" s="147" t="s">
        <v>33</v>
      </c>
      <c r="K4467" s="148" t="e">
        <v>#N/A</v>
      </c>
      <c r="L4467" s="148" t="s">
        <v>32</v>
      </c>
      <c r="M4467" s="147" t="s">
        <v>33</v>
      </c>
      <c r="N4467" s="29" t="str">
        <f t="shared" si="968"/>
        <v/>
      </c>
      <c r="O4467" s="29" t="str">
        <f t="shared" si="969"/>
        <v/>
      </c>
      <c r="P4467" s="29" t="str">
        <f t="shared" si="970"/>
        <v/>
      </c>
      <c r="Q4467" s="29" t="str">
        <f t="shared" si="960"/>
        <v/>
      </c>
      <c r="R4467" s="29" t="str">
        <f t="shared" si="961"/>
        <v/>
      </c>
      <c r="S4467" s="29" t="str">
        <f t="shared" si="962"/>
        <v/>
      </c>
      <c r="T4467" s="29" t="str">
        <f t="shared" si="963"/>
        <v/>
      </c>
      <c r="U4467" s="27"/>
      <c r="V4467" s="27"/>
      <c r="W4467" s="38" t="s">
        <v>3629</v>
      </c>
      <c r="X4467" s="37" t="s">
        <v>158</v>
      </c>
      <c r="Y4467" s="146">
        <v>30694.081605942865</v>
      </c>
      <c r="Z4467" s="33">
        <v>39288</v>
      </c>
      <c r="AA4467" s="34">
        <f t="shared" si="965"/>
        <v>0.28000000000000003</v>
      </c>
      <c r="AB4467" s="33">
        <f t="shared" si="966"/>
        <v>39288</v>
      </c>
      <c r="AC4467" s="34">
        <f t="shared" si="967"/>
        <v>0.27998618834695715</v>
      </c>
      <c r="AD4467" s="145">
        <f t="shared" si="964"/>
        <v>32740</v>
      </c>
      <c r="AE4467" s="105">
        <v>25578.401000000002</v>
      </c>
      <c r="AF4467" s="34" t="s">
        <v>36</v>
      </c>
      <c r="AG4467" s="34" t="s">
        <v>36</v>
      </c>
      <c r="AH4467" s="34" t="s">
        <v>36</v>
      </c>
      <c r="AI4467" s="29">
        <v>12.4</v>
      </c>
      <c r="AJ4467" s="29">
        <v>0.441</v>
      </c>
      <c r="AK4467" s="29">
        <v>0</v>
      </c>
      <c r="AL4467" s="29">
        <v>0</v>
      </c>
      <c r="AM4467" s="29" t="s">
        <v>28</v>
      </c>
      <c r="AN4467" s="44" t="s">
        <v>27</v>
      </c>
      <c r="AO4467" s="29" t="s">
        <v>27</v>
      </c>
      <c r="AP4467" s="29">
        <v>1</v>
      </c>
      <c r="AQ4467" s="29"/>
      <c r="AR4467" s="29"/>
      <c r="AS4467" s="29"/>
      <c r="AT4467" s="29"/>
      <c r="AU4467" s="144"/>
      <c r="AV4467" s="36" t="s">
        <v>33</v>
      </c>
      <c r="AW4467" s="102" t="s">
        <v>33</v>
      </c>
      <c r="AX4467" s="129" t="s">
        <v>33</v>
      </c>
      <c r="AY4467" s="106" t="e">
        <v>#N/A</v>
      </c>
      <c r="BD4467" t="s">
        <v>1608</v>
      </c>
      <c r="BE4467" t="e">
        <v>#N/A</v>
      </c>
      <c r="BF4467">
        <v>0</v>
      </c>
      <c r="BH4467" t="str">
        <f t="shared" si="971"/>
        <v/>
      </c>
      <c r="BJ4467" t="str">
        <f t="shared" si="972"/>
        <v>OK</v>
      </c>
      <c r="BK4467" s="130" t="s">
        <v>5302</v>
      </c>
      <c r="BL4467" s="130" t="e">
        <v>#VALUE!</v>
      </c>
      <c r="BM4467" s="131">
        <v>0</v>
      </c>
      <c r="BN4467" s="131" t="e">
        <v>#DIV/0!</v>
      </c>
      <c r="BO4467" t="e">
        <v>#N/A</v>
      </c>
      <c r="BP4467">
        <v>0</v>
      </c>
    </row>
    <row r="4468" spans="1:68" ht="25.2" x14ac:dyDescent="0.3">
      <c r="A4468" s="1"/>
      <c r="B4468" s="47">
        <v>4107</v>
      </c>
      <c r="C4468" s="45">
        <v>1095223</v>
      </c>
      <c r="F4468" s="30" t="s">
        <v>3842</v>
      </c>
      <c r="G4468" s="101" t="s">
        <v>31</v>
      </c>
      <c r="H4468" s="44" t="s">
        <v>136</v>
      </c>
      <c r="J4468" s="147" t="s">
        <v>33</v>
      </c>
      <c r="K4468" s="148" t="e">
        <v>#N/A</v>
      </c>
      <c r="L4468" s="148" t="s">
        <v>32</v>
      </c>
      <c r="M4468" s="147" t="s">
        <v>33</v>
      </c>
      <c r="N4468" s="29" t="str">
        <f t="shared" si="968"/>
        <v/>
      </c>
      <c r="O4468" s="29" t="str">
        <f t="shared" si="969"/>
        <v/>
      </c>
      <c r="P4468" s="29" t="str">
        <f t="shared" si="970"/>
        <v/>
      </c>
      <c r="Q4468" s="29" t="str">
        <f t="shared" si="960"/>
        <v/>
      </c>
      <c r="R4468" s="29" t="str">
        <f t="shared" si="961"/>
        <v/>
      </c>
      <c r="S4468" s="29" t="str">
        <f t="shared" si="962"/>
        <v/>
      </c>
      <c r="T4468" s="29" t="str">
        <f t="shared" si="963"/>
        <v/>
      </c>
      <c r="U4468" s="27"/>
      <c r="V4468" s="27"/>
      <c r="W4468" s="38" t="s">
        <v>3629</v>
      </c>
      <c r="X4468" s="37" t="s">
        <v>158</v>
      </c>
      <c r="Y4468" s="146">
        <v>451108.02702034294</v>
      </c>
      <c r="Z4468" s="33">
        <v>577418</v>
      </c>
      <c r="AA4468" s="34">
        <f t="shared" si="965"/>
        <v>0.28000000000000003</v>
      </c>
      <c r="AB4468" s="33">
        <f t="shared" si="966"/>
        <v>577418</v>
      </c>
      <c r="AC4468" s="34">
        <f t="shared" si="967"/>
        <v>0.27999939168451127</v>
      </c>
      <c r="AD4468" s="145">
        <f t="shared" si="964"/>
        <v>481181.66700000002</v>
      </c>
      <c r="AE4468" s="105">
        <v>375923.35600000003</v>
      </c>
      <c r="AF4468" s="34" t="s">
        <v>36</v>
      </c>
      <c r="AG4468" s="34" t="s">
        <v>36</v>
      </c>
      <c r="AH4468" s="34" t="s">
        <v>36</v>
      </c>
      <c r="AI4468" s="29">
        <v>52</v>
      </c>
      <c r="AJ4468" s="29">
        <v>1.1379999999999999</v>
      </c>
      <c r="AK4468" s="29">
        <v>0</v>
      </c>
      <c r="AL4468" s="29">
        <v>0</v>
      </c>
      <c r="AM4468" s="29" t="s">
        <v>28</v>
      </c>
      <c r="AN4468" s="44" t="s">
        <v>27</v>
      </c>
      <c r="AO4468" s="29" t="s">
        <v>27</v>
      </c>
      <c r="AP4468" s="29">
        <v>1</v>
      </c>
      <c r="AQ4468" s="29"/>
      <c r="AR4468" s="29"/>
      <c r="AS4468" s="29"/>
      <c r="AT4468" s="29"/>
      <c r="AU4468" s="144"/>
      <c r="AV4468" s="36" t="s">
        <v>33</v>
      </c>
      <c r="AW4468" s="102" t="s">
        <v>33</v>
      </c>
      <c r="AX4468" s="129" t="s">
        <v>33</v>
      </c>
      <c r="AY4468" s="106" t="e">
        <v>#N/A</v>
      </c>
      <c r="BD4468" t="s">
        <v>1608</v>
      </c>
      <c r="BE4468" t="e">
        <v>#N/A</v>
      </c>
      <c r="BF4468" t="s">
        <v>4739</v>
      </c>
      <c r="BH4468" t="str">
        <f t="shared" si="971"/>
        <v/>
      </c>
      <c r="BJ4468" t="str">
        <f t="shared" si="972"/>
        <v>OK</v>
      </c>
      <c r="BK4468" s="130" t="s">
        <v>5302</v>
      </c>
      <c r="BL4468" s="130" t="e">
        <v>#VALUE!</v>
      </c>
      <c r="BM4468" s="131">
        <v>0</v>
      </c>
      <c r="BN4468" s="131" t="e">
        <v>#DIV/0!</v>
      </c>
      <c r="BO4468" t="e">
        <v>#N/A</v>
      </c>
      <c r="BP4468">
        <v>0</v>
      </c>
    </row>
    <row r="4469" spans="1:68" x14ac:dyDescent="0.3">
      <c r="A4469" s="1"/>
      <c r="B4469" s="47">
        <v>4108</v>
      </c>
      <c r="C4469" s="45">
        <v>1057650</v>
      </c>
      <c r="F4469" s="30" t="s">
        <v>3843</v>
      </c>
      <c r="G4469" s="101" t="s">
        <v>31</v>
      </c>
      <c r="H4469" s="44" t="s">
        <v>136</v>
      </c>
      <c r="J4469" s="147" t="s">
        <v>33</v>
      </c>
      <c r="K4469" s="148" t="e">
        <v>#N/A</v>
      </c>
      <c r="L4469" s="148" t="s">
        <v>32</v>
      </c>
      <c r="M4469" s="147" t="s">
        <v>33</v>
      </c>
      <c r="N4469" s="29" t="str">
        <f t="shared" si="968"/>
        <v/>
      </c>
      <c r="O4469" s="29" t="str">
        <f t="shared" si="969"/>
        <v/>
      </c>
      <c r="P4469" s="29" t="str">
        <f t="shared" si="970"/>
        <v/>
      </c>
      <c r="Q4469" s="29" t="str">
        <f t="shared" si="960"/>
        <v/>
      </c>
      <c r="R4469" s="29" t="str">
        <f t="shared" si="961"/>
        <v/>
      </c>
      <c r="S4469" s="29" t="str">
        <f t="shared" si="962"/>
        <v/>
      </c>
      <c r="T4469" s="29" t="str">
        <f t="shared" si="963"/>
        <v/>
      </c>
      <c r="U4469" s="27"/>
      <c r="V4469" s="27"/>
      <c r="W4469" s="38" t="s">
        <v>3629</v>
      </c>
      <c r="X4469" s="37" t="s">
        <v>158</v>
      </c>
      <c r="Y4469" s="146">
        <v>625995.78253714321</v>
      </c>
      <c r="Z4469" s="33">
        <v>801275</v>
      </c>
      <c r="AA4469" s="34">
        <f t="shared" si="965"/>
        <v>0.28000000000000003</v>
      </c>
      <c r="AB4469" s="33">
        <f t="shared" si="966"/>
        <v>801275</v>
      </c>
      <c r="AC4469" s="34">
        <f t="shared" si="967"/>
        <v>0.28000063726946928</v>
      </c>
      <c r="AD4469" s="145">
        <f t="shared" si="964"/>
        <v>667729.16700000002</v>
      </c>
      <c r="AE4469" s="105">
        <v>521663.152</v>
      </c>
      <c r="AF4469" s="34" t="s">
        <v>36</v>
      </c>
      <c r="AG4469" s="34" t="s">
        <v>36</v>
      </c>
      <c r="AH4469" s="34" t="s">
        <v>36</v>
      </c>
      <c r="AI4469" s="29">
        <v>1</v>
      </c>
      <c r="AJ4469" s="29">
        <v>1E-3</v>
      </c>
      <c r="AK4469" s="29">
        <v>0</v>
      </c>
      <c r="AL4469" s="29">
        <v>0</v>
      </c>
      <c r="AM4469" s="29" t="s">
        <v>28</v>
      </c>
      <c r="AN4469" s="44" t="s">
        <v>27</v>
      </c>
      <c r="AO4469" s="29" t="s">
        <v>27</v>
      </c>
      <c r="AP4469" s="29">
        <v>1</v>
      </c>
      <c r="AQ4469" s="29"/>
      <c r="AR4469" s="29"/>
      <c r="AS4469" s="29"/>
      <c r="AT4469" s="29"/>
      <c r="AU4469" s="144"/>
      <c r="AV4469" s="36" t="s">
        <v>33</v>
      </c>
      <c r="AW4469" s="102" t="s">
        <v>33</v>
      </c>
      <c r="AX4469" s="129" t="s">
        <v>33</v>
      </c>
      <c r="AY4469" s="106" t="e">
        <v>#N/A</v>
      </c>
      <c r="BD4469" t="s">
        <v>1608</v>
      </c>
      <c r="BE4469" t="e">
        <v>#N/A</v>
      </c>
      <c r="BF4469" t="s">
        <v>4740</v>
      </c>
      <c r="BH4469" t="str">
        <f t="shared" si="971"/>
        <v/>
      </c>
      <c r="BJ4469" t="str">
        <f t="shared" si="972"/>
        <v>OK</v>
      </c>
      <c r="BK4469" s="130" t="s">
        <v>5302</v>
      </c>
      <c r="BL4469" s="130" t="e">
        <v>#VALUE!</v>
      </c>
      <c r="BM4469" s="131">
        <v>0</v>
      </c>
      <c r="BN4469" s="131" t="e">
        <v>#DIV/0!</v>
      </c>
      <c r="BO4469" t="e">
        <v>#N/A</v>
      </c>
      <c r="BP4469">
        <v>0</v>
      </c>
    </row>
    <row r="4470" spans="1:68" x14ac:dyDescent="0.3">
      <c r="A4470" s="1"/>
      <c r="B4470" s="47">
        <v>4109</v>
      </c>
      <c r="C4470" s="45">
        <v>1052856</v>
      </c>
      <c r="F4470" s="30" t="s">
        <v>3844</v>
      </c>
      <c r="G4470" s="101" t="s">
        <v>31</v>
      </c>
      <c r="H4470" s="44" t="s">
        <v>136</v>
      </c>
      <c r="J4470" s="147" t="s">
        <v>33</v>
      </c>
      <c r="K4470" s="148" t="e">
        <v>#N/A</v>
      </c>
      <c r="L4470" s="148" t="s">
        <v>32</v>
      </c>
      <c r="M4470" s="147" t="s">
        <v>33</v>
      </c>
      <c r="N4470" s="29" t="str">
        <f t="shared" si="968"/>
        <v/>
      </c>
      <c r="O4470" s="29" t="str">
        <f t="shared" si="969"/>
        <v/>
      </c>
      <c r="P4470" s="29" t="str">
        <f t="shared" si="970"/>
        <v/>
      </c>
      <c r="Q4470" s="29" t="str">
        <f t="shared" si="960"/>
        <v/>
      </c>
      <c r="R4470" s="29" t="str">
        <f t="shared" si="961"/>
        <v/>
      </c>
      <c r="S4470" s="29" t="str">
        <f t="shared" si="962"/>
        <v/>
      </c>
      <c r="T4470" s="29" t="str">
        <f t="shared" si="963"/>
        <v/>
      </c>
      <c r="U4470" s="27"/>
      <c r="V4470" s="27"/>
      <c r="W4470" s="38" t="s">
        <v>3629</v>
      </c>
      <c r="X4470" s="37" t="s">
        <v>158</v>
      </c>
      <c r="Y4470" s="146">
        <v>1977</v>
      </c>
      <c r="Z4470" s="33">
        <v>2531</v>
      </c>
      <c r="AA4470" s="34">
        <f t="shared" si="965"/>
        <v>0.28000000000000003</v>
      </c>
      <c r="AB4470" s="33">
        <f t="shared" si="966"/>
        <v>2531</v>
      </c>
      <c r="AC4470" s="34">
        <f t="shared" si="967"/>
        <v>0.28022276176024274</v>
      </c>
      <c r="AD4470" s="145">
        <f t="shared" si="964"/>
        <v>2109.1669999999999</v>
      </c>
      <c r="AE4470" s="105">
        <v>1647.5</v>
      </c>
      <c r="AF4470" s="34" t="s">
        <v>36</v>
      </c>
      <c r="AG4470" s="34" t="s">
        <v>36</v>
      </c>
      <c r="AH4470" s="34" t="s">
        <v>36</v>
      </c>
      <c r="AI4470" s="29">
        <v>0.32</v>
      </c>
      <c r="AJ4470" s="29">
        <v>3.0000000000000001E-3</v>
      </c>
      <c r="AK4470" s="29">
        <v>0</v>
      </c>
      <c r="AL4470" s="29">
        <v>0</v>
      </c>
      <c r="AM4470" s="29" t="s">
        <v>28</v>
      </c>
      <c r="AN4470" s="44" t="s">
        <v>27</v>
      </c>
      <c r="AO4470" s="29" t="s">
        <v>27</v>
      </c>
      <c r="AP4470" s="29">
        <v>1</v>
      </c>
      <c r="AQ4470" s="29"/>
      <c r="AR4470" s="29"/>
      <c r="AS4470" s="29"/>
      <c r="AT4470" s="29"/>
      <c r="AU4470" s="144"/>
      <c r="AV4470" s="36" t="s">
        <v>33</v>
      </c>
      <c r="AW4470" s="102" t="s">
        <v>33</v>
      </c>
      <c r="AX4470" s="129" t="s">
        <v>33</v>
      </c>
      <c r="AY4470" s="106">
        <v>12</v>
      </c>
      <c r="BD4470" t="s">
        <v>1608</v>
      </c>
      <c r="BE4470" t="e">
        <v>#N/A</v>
      </c>
      <c r="BF4470">
        <v>0</v>
      </c>
      <c r="BH4470" t="str">
        <f t="shared" si="971"/>
        <v/>
      </c>
      <c r="BJ4470" t="str">
        <f t="shared" si="972"/>
        <v>OK</v>
      </c>
      <c r="BK4470" s="130" t="s">
        <v>5302</v>
      </c>
      <c r="BL4470" s="130" t="e">
        <v>#VALUE!</v>
      </c>
      <c r="BM4470" s="131">
        <v>0</v>
      </c>
      <c r="BN4470" s="131" t="e">
        <v>#DIV/0!</v>
      </c>
      <c r="BO4470" t="e">
        <v>#N/A</v>
      </c>
      <c r="BP4470">
        <v>0</v>
      </c>
    </row>
    <row r="4471" spans="1:68" ht="25.2" x14ac:dyDescent="0.3">
      <c r="A4471" s="1"/>
      <c r="B4471" s="47">
        <v>4110</v>
      </c>
      <c r="C4471" s="45">
        <v>1050364</v>
      </c>
      <c r="F4471" s="30" t="s">
        <v>3845</v>
      </c>
      <c r="G4471" s="101" t="s">
        <v>31</v>
      </c>
      <c r="H4471" s="44" t="s">
        <v>136</v>
      </c>
      <c r="J4471" s="147" t="s">
        <v>33</v>
      </c>
      <c r="K4471" s="148" t="e">
        <v>#N/A</v>
      </c>
      <c r="L4471" s="148" t="s">
        <v>32</v>
      </c>
      <c r="M4471" s="147" t="s">
        <v>33</v>
      </c>
      <c r="N4471" s="29" t="str">
        <f t="shared" si="968"/>
        <v/>
      </c>
      <c r="O4471" s="29" t="str">
        <f t="shared" si="969"/>
        <v/>
      </c>
      <c r="P4471" s="29" t="str">
        <f t="shared" si="970"/>
        <v/>
      </c>
      <c r="Q4471" s="29" t="str">
        <f t="shared" si="960"/>
        <v/>
      </c>
      <c r="R4471" s="29" t="str">
        <f t="shared" si="961"/>
        <v/>
      </c>
      <c r="S4471" s="29" t="str">
        <f t="shared" si="962"/>
        <v/>
      </c>
      <c r="T4471" s="29" t="str">
        <f t="shared" si="963"/>
        <v/>
      </c>
      <c r="U4471" s="27"/>
      <c r="V4471" s="27"/>
      <c r="W4471" s="38" t="s">
        <v>2614</v>
      </c>
      <c r="X4471" s="37" t="s">
        <v>158</v>
      </c>
      <c r="Y4471" s="146">
        <v>1627.9038226285716</v>
      </c>
      <c r="Z4471" s="33">
        <v>2084</v>
      </c>
      <c r="AA4471" s="34">
        <f t="shared" si="965"/>
        <v>0.28000000000000003</v>
      </c>
      <c r="AB4471" s="33">
        <f t="shared" si="966"/>
        <v>2084</v>
      </c>
      <c r="AC4471" s="34">
        <f t="shared" si="967"/>
        <v>0.28017370061780034</v>
      </c>
      <c r="AD4471" s="145">
        <f t="shared" si="964"/>
        <v>1736.6669999999999</v>
      </c>
      <c r="AE4471" s="105">
        <v>1356.587</v>
      </c>
      <c r="AF4471" s="34" t="s">
        <v>36</v>
      </c>
      <c r="AG4471" s="34" t="s">
        <v>36</v>
      </c>
      <c r="AH4471" s="34" t="s">
        <v>36</v>
      </c>
      <c r="AI4471" s="29">
        <v>1.1180000000000001</v>
      </c>
      <c r="AJ4471" s="29">
        <v>7.0000000000000001E-3</v>
      </c>
      <c r="AK4471" s="29">
        <v>0</v>
      </c>
      <c r="AL4471" s="29">
        <v>0</v>
      </c>
      <c r="AM4471" s="29" t="s">
        <v>28</v>
      </c>
      <c r="AN4471" s="44" t="s">
        <v>27</v>
      </c>
      <c r="AO4471" s="29" t="s">
        <v>27</v>
      </c>
      <c r="AP4471" s="29">
        <v>1</v>
      </c>
      <c r="AQ4471" s="29"/>
      <c r="AR4471" s="29"/>
      <c r="AS4471" s="29"/>
      <c r="AT4471" s="29"/>
      <c r="AU4471" s="144"/>
      <c r="AV4471" s="36" t="s">
        <v>33</v>
      </c>
      <c r="AW4471" s="102" t="s">
        <v>33</v>
      </c>
      <c r="AX4471" s="129" t="s">
        <v>33</v>
      </c>
      <c r="AY4471" s="106" t="e">
        <v>#N/A</v>
      </c>
      <c r="BD4471" t="s">
        <v>2602</v>
      </c>
      <c r="BE4471" t="e">
        <v>#N/A</v>
      </c>
      <c r="BF4471">
        <v>0</v>
      </c>
      <c r="BH4471" t="str">
        <f t="shared" si="971"/>
        <v/>
      </c>
      <c r="BJ4471" t="str">
        <f t="shared" si="972"/>
        <v>OK</v>
      </c>
      <c r="BK4471" s="130" t="s">
        <v>5302</v>
      </c>
      <c r="BL4471" s="130" t="e">
        <v>#VALUE!</v>
      </c>
      <c r="BM4471" s="131">
        <v>0</v>
      </c>
      <c r="BN4471" s="131" t="e">
        <v>#DIV/0!</v>
      </c>
      <c r="BO4471" t="e">
        <v>#N/A</v>
      </c>
      <c r="BP4471">
        <v>0</v>
      </c>
    </row>
    <row r="4472" spans="1:68" x14ac:dyDescent="0.3">
      <c r="A4472" s="1"/>
      <c r="B4472" s="47">
        <v>4111</v>
      </c>
      <c r="C4472" s="45">
        <v>1051486</v>
      </c>
      <c r="F4472" s="30" t="s">
        <v>3846</v>
      </c>
      <c r="G4472" s="101" t="s">
        <v>31</v>
      </c>
      <c r="H4472" s="44" t="s">
        <v>136</v>
      </c>
      <c r="J4472" s="147" t="s">
        <v>33</v>
      </c>
      <c r="K4472" s="148" t="e">
        <v>#N/A</v>
      </c>
      <c r="L4472" s="148" t="s">
        <v>32</v>
      </c>
      <c r="M4472" s="147" t="s">
        <v>33</v>
      </c>
      <c r="N4472" s="29" t="str">
        <f t="shared" si="968"/>
        <v/>
      </c>
      <c r="O4472" s="29" t="str">
        <f t="shared" si="969"/>
        <v/>
      </c>
      <c r="P4472" s="29" t="str">
        <f t="shared" si="970"/>
        <v/>
      </c>
      <c r="Q4472" s="29" t="str">
        <f t="shared" si="960"/>
        <v/>
      </c>
      <c r="R4472" s="29" t="str">
        <f t="shared" si="961"/>
        <v/>
      </c>
      <c r="S4472" s="29" t="str">
        <f t="shared" si="962"/>
        <v/>
      </c>
      <c r="T4472" s="29" t="str">
        <f t="shared" si="963"/>
        <v/>
      </c>
      <c r="U4472" s="27"/>
      <c r="V4472" s="27"/>
      <c r="W4472" s="38" t="s">
        <v>3629</v>
      </c>
      <c r="X4472" s="37" t="s">
        <v>158</v>
      </c>
      <c r="Y4472" s="146">
        <v>23000</v>
      </c>
      <c r="Z4472" s="33">
        <v>29440</v>
      </c>
      <c r="AA4472" s="34">
        <f t="shared" si="965"/>
        <v>0.28000000000000003</v>
      </c>
      <c r="AB4472" s="33">
        <f t="shared" si="966"/>
        <v>29440</v>
      </c>
      <c r="AC4472" s="34">
        <f t="shared" si="967"/>
        <v>0.27999996034782665</v>
      </c>
      <c r="AD4472" s="145">
        <f t="shared" si="964"/>
        <v>24533.332999999999</v>
      </c>
      <c r="AE4472" s="105">
        <v>19166.667000000001</v>
      </c>
      <c r="AF4472" s="34" t="s">
        <v>36</v>
      </c>
      <c r="AG4472" s="34" t="s">
        <v>36</v>
      </c>
      <c r="AH4472" s="34" t="s">
        <v>36</v>
      </c>
      <c r="AI4472" s="29">
        <v>7.45</v>
      </c>
      <c r="AJ4472" s="29">
        <v>8.5000000000000006E-2</v>
      </c>
      <c r="AK4472" s="29">
        <v>0</v>
      </c>
      <c r="AL4472" s="29">
        <v>0</v>
      </c>
      <c r="AM4472" s="29" t="s">
        <v>28</v>
      </c>
      <c r="AN4472" s="44" t="s">
        <v>27</v>
      </c>
      <c r="AO4472" s="29" t="s">
        <v>27</v>
      </c>
      <c r="AP4472" s="29">
        <v>1</v>
      </c>
      <c r="AQ4472" s="29"/>
      <c r="AR4472" s="29"/>
      <c r="AS4472" s="29"/>
      <c r="AT4472" s="29"/>
      <c r="AU4472" s="144"/>
      <c r="AV4472" s="36" t="s">
        <v>33</v>
      </c>
      <c r="AW4472" s="102" t="s">
        <v>33</v>
      </c>
      <c r="AX4472" s="129" t="s">
        <v>33</v>
      </c>
      <c r="AY4472" s="106" t="e">
        <v>#N/A</v>
      </c>
      <c r="BD4472" t="s">
        <v>1608</v>
      </c>
      <c r="BE4472" t="e">
        <v>#N/A</v>
      </c>
      <c r="BF4472">
        <v>0</v>
      </c>
      <c r="BH4472" t="str">
        <f t="shared" si="971"/>
        <v/>
      </c>
      <c r="BJ4472" t="str">
        <f t="shared" si="972"/>
        <v>OK</v>
      </c>
      <c r="BK4472" s="130" t="s">
        <v>5302</v>
      </c>
      <c r="BL4472" s="130" t="e">
        <v>#VALUE!</v>
      </c>
      <c r="BM4472" s="131">
        <v>0</v>
      </c>
      <c r="BN4472" s="131" t="e">
        <v>#DIV/0!</v>
      </c>
      <c r="BO4472" t="e">
        <v>#N/A</v>
      </c>
      <c r="BP4472">
        <v>0</v>
      </c>
    </row>
    <row r="4473" spans="1:68" ht="25.2" x14ac:dyDescent="0.3">
      <c r="A4473" s="1"/>
      <c r="B4473" s="47">
        <v>4112</v>
      </c>
      <c r="C4473" s="45">
        <v>1084569</v>
      </c>
      <c r="D4473" s="37"/>
      <c r="E4473" s="37"/>
      <c r="F4473" s="39" t="s">
        <v>3642</v>
      </c>
      <c r="G4473" s="29" t="s">
        <v>61</v>
      </c>
      <c r="H4473" s="44" t="s">
        <v>412</v>
      </c>
      <c r="I4473" s="148" t="s">
        <v>32</v>
      </c>
      <c r="J4473" s="147" t="s">
        <v>33</v>
      </c>
      <c r="K4473" s="148" t="e">
        <v>#N/A</v>
      </c>
      <c r="L4473" s="148" t="s">
        <v>32</v>
      </c>
      <c r="M4473" s="147" t="s">
        <v>33</v>
      </c>
      <c r="N4473" s="29" t="str">
        <f t="shared" si="968"/>
        <v/>
      </c>
      <c r="O4473" s="29" t="str">
        <f t="shared" si="969"/>
        <v/>
      </c>
      <c r="P4473" s="29" t="str">
        <f t="shared" si="970"/>
        <v/>
      </c>
      <c r="Q4473" s="29" t="str">
        <f t="shared" si="960"/>
        <v/>
      </c>
      <c r="R4473" s="29" t="str">
        <f t="shared" si="961"/>
        <v/>
      </c>
      <c r="S4473" s="29" t="str">
        <f t="shared" si="962"/>
        <v/>
      </c>
      <c r="T4473" s="29" t="str">
        <f t="shared" si="963"/>
        <v/>
      </c>
      <c r="U4473" s="29"/>
      <c r="V4473" s="29"/>
      <c r="W4473" s="38" t="s">
        <v>512</v>
      </c>
      <c r="X4473" s="37" t="s">
        <v>366</v>
      </c>
      <c r="Y4473" s="146">
        <v>33164</v>
      </c>
      <c r="Z4473" s="33">
        <v>33164</v>
      </c>
      <c r="AA4473" s="34">
        <f t="shared" si="965"/>
        <v>0</v>
      </c>
      <c r="AB4473" s="33">
        <f t="shared" si="966"/>
        <v>33164</v>
      </c>
      <c r="AC4473" s="34">
        <f t="shared" si="967"/>
        <v>0</v>
      </c>
      <c r="AD4473" s="145">
        <f t="shared" si="964"/>
        <v>27636.667000000001</v>
      </c>
      <c r="AE4473" s="105">
        <v>27636.667000000001</v>
      </c>
      <c r="AF4473" s="34" t="e">
        <v>#N/A</v>
      </c>
      <c r="AG4473" s="34" t="e">
        <v>#N/A</v>
      </c>
      <c r="AH4473" s="34" t="e">
        <v>#N/A</v>
      </c>
      <c r="AI4473" s="29">
        <v>1.4</v>
      </c>
      <c r="AJ4473" s="29">
        <v>6.7799999999999996E-3</v>
      </c>
      <c r="AK4473" s="29">
        <v>0</v>
      </c>
      <c r="AL4473" s="29">
        <v>0</v>
      </c>
      <c r="AM4473" s="29" t="s">
        <v>27</v>
      </c>
      <c r="AN4473" s="44" t="s">
        <v>27</v>
      </c>
      <c r="AO4473" s="29" t="s">
        <v>27</v>
      </c>
      <c r="AP4473" s="29">
        <v>1</v>
      </c>
      <c r="AQ4473" s="29"/>
      <c r="AR4473" s="29"/>
      <c r="AS4473" s="29"/>
      <c r="AT4473" s="29"/>
      <c r="AU4473" s="144"/>
      <c r="AV4473" s="36" t="s">
        <v>28</v>
      </c>
      <c r="AW4473" s="102">
        <v>43056</v>
      </c>
      <c r="AX4473" s="129" t="s">
        <v>33</v>
      </c>
      <c r="AY4473" s="106">
        <v>40</v>
      </c>
      <c r="BD4473" t="s">
        <v>461</v>
      </c>
      <c r="BE4473" t="e">
        <v>#N/A</v>
      </c>
      <c r="BF4473" t="e">
        <v>#N/A</v>
      </c>
      <c r="BH4473" t="str">
        <f t="shared" si="971"/>
        <v/>
      </c>
      <c r="BJ4473" t="str">
        <f t="shared" si="972"/>
        <v>OK</v>
      </c>
      <c r="BK4473" s="130" t="s">
        <v>5302</v>
      </c>
      <c r="BL4473" s="130" t="e">
        <v>#VALUE!</v>
      </c>
      <c r="BM4473" s="131">
        <v>0</v>
      </c>
      <c r="BN4473" s="131" t="e">
        <v>#DIV/0!</v>
      </c>
      <c r="BO4473" t="e">
        <v>#N/A</v>
      </c>
      <c r="BP4473">
        <v>0</v>
      </c>
    </row>
    <row r="4474" spans="1:68" x14ac:dyDescent="0.3">
      <c r="A4474" s="1"/>
      <c r="B4474" s="47">
        <v>4113</v>
      </c>
      <c r="C4474" s="45">
        <v>1067005</v>
      </c>
      <c r="D4474" s="29"/>
      <c r="E4474" s="29"/>
      <c r="F4474" s="39" t="s">
        <v>3643</v>
      </c>
      <c r="G4474" s="29" t="s">
        <v>31</v>
      </c>
      <c r="H4474" s="44" t="s">
        <v>412</v>
      </c>
      <c r="I4474" s="148" t="s">
        <v>33</v>
      </c>
      <c r="J4474" s="147" t="s">
        <v>33</v>
      </c>
      <c r="K4474" s="148" t="e">
        <v>#N/A</v>
      </c>
      <c r="L4474" s="148" t="s">
        <v>32</v>
      </c>
      <c r="M4474" s="147" t="s">
        <v>33</v>
      </c>
      <c r="N4474" s="29" t="str">
        <f t="shared" si="968"/>
        <v/>
      </c>
      <c r="O4474" s="29" t="str">
        <f t="shared" si="969"/>
        <v/>
      </c>
      <c r="P4474" s="29" t="str">
        <f t="shared" si="970"/>
        <v/>
      </c>
      <c r="Q4474" s="29" t="str">
        <f t="shared" si="960"/>
        <v/>
      </c>
      <c r="R4474" s="29" t="str">
        <f t="shared" si="961"/>
        <v/>
      </c>
      <c r="S4474" s="29" t="str">
        <f t="shared" si="962"/>
        <v/>
      </c>
      <c r="T4474" s="29" t="str">
        <f t="shared" si="963"/>
        <v/>
      </c>
      <c r="U4474" s="29"/>
      <c r="V4474" s="29"/>
      <c r="W4474" s="30" t="s">
        <v>2178</v>
      </c>
      <c r="X4474" s="37" t="s">
        <v>158</v>
      </c>
      <c r="Y4474" s="146">
        <v>9428</v>
      </c>
      <c r="Z4474" s="33">
        <v>12068</v>
      </c>
      <c r="AA4474" s="34">
        <f t="shared" si="965"/>
        <v>0.28000000000000003</v>
      </c>
      <c r="AB4474" s="33">
        <f t="shared" si="966"/>
        <v>12068</v>
      </c>
      <c r="AC4474" s="34">
        <f t="shared" si="967"/>
        <v>0.280016958845271</v>
      </c>
      <c r="AD4474" s="145">
        <f t="shared" si="964"/>
        <v>10056.666999999999</v>
      </c>
      <c r="AE4474" s="105">
        <v>7856.6670000000004</v>
      </c>
      <c r="AF4474" s="34" t="s">
        <v>36</v>
      </c>
      <c r="AG4474" s="34" t="s">
        <v>36</v>
      </c>
      <c r="AH4474" s="34" t="s">
        <v>36</v>
      </c>
      <c r="AI4474" s="29">
        <v>0.35</v>
      </c>
      <c r="AJ4474" s="29">
        <v>8.9999999999999993E-3</v>
      </c>
      <c r="AK4474" s="29">
        <v>0</v>
      </c>
      <c r="AL4474" s="29">
        <v>0</v>
      </c>
      <c r="AM4474" s="29" t="s">
        <v>28</v>
      </c>
      <c r="AN4474" s="44" t="s">
        <v>27</v>
      </c>
      <c r="AO4474" s="29" t="s">
        <v>27</v>
      </c>
      <c r="AP4474" s="29">
        <v>1</v>
      </c>
      <c r="AQ4474" s="29"/>
      <c r="AR4474" s="29"/>
      <c r="AS4474" s="29"/>
      <c r="AT4474" s="29"/>
      <c r="AU4474" s="144"/>
      <c r="AV4474" s="36" t="s">
        <v>28</v>
      </c>
      <c r="AW4474" s="102">
        <v>43250</v>
      </c>
      <c r="AX4474" s="129" t="s">
        <v>33</v>
      </c>
      <c r="AY4474" s="106">
        <v>1</v>
      </c>
      <c r="BD4474" t="s">
        <v>4725</v>
      </c>
      <c r="BE4474" t="e">
        <v>#N/A</v>
      </c>
      <c r="BF4474">
        <v>0</v>
      </c>
      <c r="BH4474" t="str">
        <f t="shared" si="971"/>
        <v/>
      </c>
      <c r="BJ4474" t="str">
        <f t="shared" si="972"/>
        <v>OK</v>
      </c>
      <c r="BK4474" s="130" t="s">
        <v>5302</v>
      </c>
      <c r="BL4474" s="130" t="e">
        <v>#VALUE!</v>
      </c>
      <c r="BM4474" s="131">
        <v>0</v>
      </c>
      <c r="BN4474" s="131" t="e">
        <v>#DIV/0!</v>
      </c>
      <c r="BO4474" t="e">
        <v>#N/A</v>
      </c>
      <c r="BP4474">
        <v>0</v>
      </c>
    </row>
    <row r="4475" spans="1:68" ht="25.2" x14ac:dyDescent="0.3">
      <c r="A4475" s="1"/>
      <c r="B4475" s="47">
        <v>4114</v>
      </c>
      <c r="C4475" s="45">
        <v>1023574</v>
      </c>
      <c r="D4475" s="29"/>
      <c r="E4475" s="29"/>
      <c r="F4475" s="39" t="s">
        <v>3644</v>
      </c>
      <c r="G4475" s="29" t="s">
        <v>61</v>
      </c>
      <c r="H4475" s="44" t="s">
        <v>412</v>
      </c>
      <c r="I4475" s="148" t="s">
        <v>33</v>
      </c>
      <c r="J4475" s="147" t="s">
        <v>33</v>
      </c>
      <c r="K4475" s="148" t="e">
        <v>#N/A</v>
      </c>
      <c r="L4475" s="148" t="s">
        <v>32</v>
      </c>
      <c r="M4475" s="147" t="s">
        <v>33</v>
      </c>
      <c r="N4475" s="29" t="str">
        <f t="shared" si="968"/>
        <v/>
      </c>
      <c r="O4475" s="29" t="str">
        <f t="shared" si="969"/>
        <v/>
      </c>
      <c r="P4475" s="29" t="str">
        <f t="shared" si="970"/>
        <v/>
      </c>
      <c r="Q4475" s="29" t="str">
        <f t="shared" si="960"/>
        <v/>
      </c>
      <c r="R4475" s="29" t="str">
        <f t="shared" si="961"/>
        <v/>
      </c>
      <c r="S4475" s="29" t="str">
        <f t="shared" si="962"/>
        <v/>
      </c>
      <c r="T4475" s="29" t="str">
        <f t="shared" si="963"/>
        <v/>
      </c>
      <c r="U4475" s="29"/>
      <c r="V4475" s="29"/>
      <c r="W4475" s="38" t="s">
        <v>2241</v>
      </c>
      <c r="X4475" s="37" t="s">
        <v>35</v>
      </c>
      <c r="Y4475" s="146">
        <v>29849</v>
      </c>
      <c r="Z4475" s="33">
        <v>29849</v>
      </c>
      <c r="AA4475" s="34">
        <f t="shared" si="965"/>
        <v>0</v>
      </c>
      <c r="AB4475" s="33">
        <f t="shared" si="966"/>
        <v>29849</v>
      </c>
      <c r="AC4475" s="34">
        <f t="shared" si="967"/>
        <v>0</v>
      </c>
      <c r="AD4475" s="145">
        <f t="shared" si="964"/>
        <v>24874.167000000001</v>
      </c>
      <c r="AE4475" s="105">
        <v>24874.167000000001</v>
      </c>
      <c r="AF4475" s="34" t="s">
        <v>36</v>
      </c>
      <c r="AG4475" s="34" t="s">
        <v>70</v>
      </c>
      <c r="AH4475" s="34" t="s">
        <v>70</v>
      </c>
      <c r="AI4475" s="29">
        <v>42.04</v>
      </c>
      <c r="AJ4475" s="29">
        <v>0.16</v>
      </c>
      <c r="AK4475" s="29">
        <v>0</v>
      </c>
      <c r="AL4475" s="29">
        <v>0</v>
      </c>
      <c r="AM4475" s="29" t="s">
        <v>27</v>
      </c>
      <c r="AN4475" s="44" t="s">
        <v>27</v>
      </c>
      <c r="AO4475" s="29" t="s">
        <v>27</v>
      </c>
      <c r="AP4475" s="29">
        <v>1</v>
      </c>
      <c r="AQ4475" s="29"/>
      <c r="AR4475" s="29"/>
      <c r="AS4475" s="29"/>
      <c r="AT4475" s="29"/>
      <c r="AU4475" s="144"/>
      <c r="AV4475" s="36" t="s">
        <v>28</v>
      </c>
      <c r="AW4475" s="102">
        <v>43292</v>
      </c>
      <c r="AX4475" s="129" t="s">
        <v>33</v>
      </c>
      <c r="AY4475" s="106" t="e">
        <v>#N/A</v>
      </c>
      <c r="BD4475" t="s">
        <v>1724</v>
      </c>
      <c r="BE4475" t="e">
        <v>#N/A</v>
      </c>
      <c r="BF4475">
        <v>0</v>
      </c>
      <c r="BH4475" t="str">
        <f t="shared" si="971"/>
        <v/>
      </c>
      <c r="BJ4475" t="str">
        <f t="shared" si="972"/>
        <v>OK</v>
      </c>
      <c r="BK4475" s="130" t="s">
        <v>5302</v>
      </c>
      <c r="BL4475" s="130" t="e">
        <v>#VALUE!</v>
      </c>
      <c r="BM4475" s="131">
        <v>0</v>
      </c>
      <c r="BN4475" s="131" t="e">
        <v>#DIV/0!</v>
      </c>
      <c r="BO4475" t="e">
        <v>#N/A</v>
      </c>
      <c r="BP4475">
        <v>0</v>
      </c>
    </row>
    <row r="4476" spans="1:68" ht="25.2" x14ac:dyDescent="0.3">
      <c r="A4476" s="1"/>
      <c r="B4476" s="47">
        <v>4115</v>
      </c>
      <c r="C4476" s="45">
        <v>1023563</v>
      </c>
      <c r="D4476" s="29"/>
      <c r="E4476" s="29"/>
      <c r="F4476" s="31" t="s">
        <v>3645</v>
      </c>
      <c r="G4476" s="37" t="s">
        <v>31</v>
      </c>
      <c r="H4476" s="44" t="s">
        <v>412</v>
      </c>
      <c r="I4476" s="148" t="s">
        <v>33</v>
      </c>
      <c r="J4476" s="147" t="s">
        <v>33</v>
      </c>
      <c r="K4476" s="148" t="e">
        <v>#N/A</v>
      </c>
      <c r="L4476" s="148" t="s">
        <v>32</v>
      </c>
      <c r="M4476" s="147" t="s">
        <v>33</v>
      </c>
      <c r="N4476" s="29" t="str">
        <f t="shared" si="968"/>
        <v/>
      </c>
      <c r="O4476" s="29" t="str">
        <f t="shared" si="969"/>
        <v/>
      </c>
      <c r="P4476" s="29" t="str">
        <f t="shared" si="970"/>
        <v/>
      </c>
      <c r="Q4476" s="29" t="str">
        <f t="shared" si="960"/>
        <v/>
      </c>
      <c r="R4476" s="29" t="str">
        <f t="shared" si="961"/>
        <v/>
      </c>
      <c r="S4476" s="29" t="str">
        <f t="shared" si="962"/>
        <v/>
      </c>
      <c r="T4476" s="29" t="str">
        <f t="shared" si="963"/>
        <v/>
      </c>
      <c r="U4476" s="29"/>
      <c r="V4476" s="29"/>
      <c r="W4476" s="38" t="s">
        <v>2241</v>
      </c>
      <c r="X4476" s="37" t="s">
        <v>35</v>
      </c>
      <c r="Y4476" s="146">
        <v>5541</v>
      </c>
      <c r="Z4476" s="33">
        <v>7092</v>
      </c>
      <c r="AA4476" s="34">
        <f t="shared" si="965"/>
        <v>0.28000000000000003</v>
      </c>
      <c r="AB4476" s="33">
        <f t="shared" si="966"/>
        <v>7092</v>
      </c>
      <c r="AC4476" s="34">
        <f t="shared" si="967"/>
        <v>0.27991337303735786</v>
      </c>
      <c r="AD4476" s="145">
        <f t="shared" si="964"/>
        <v>5910</v>
      </c>
      <c r="AE4476" s="105">
        <v>4617.5</v>
      </c>
      <c r="AF4476" s="34" t="s">
        <v>36</v>
      </c>
      <c r="AG4476" s="34" t="s">
        <v>36</v>
      </c>
      <c r="AH4476" s="34" t="s">
        <v>36</v>
      </c>
      <c r="AI4476" s="29">
        <v>6.77</v>
      </c>
      <c r="AJ4476" s="29">
        <v>2.5600000000000001E-2</v>
      </c>
      <c r="AK4476" s="29">
        <v>0</v>
      </c>
      <c r="AL4476" s="29">
        <v>0</v>
      </c>
      <c r="AM4476" s="29" t="s">
        <v>28</v>
      </c>
      <c r="AN4476" s="44" t="s">
        <v>27</v>
      </c>
      <c r="AO4476" s="29" t="s">
        <v>27</v>
      </c>
      <c r="AP4476" s="29">
        <v>1</v>
      </c>
      <c r="AQ4476" s="29"/>
      <c r="AR4476" s="29"/>
      <c r="AS4476" s="29"/>
      <c r="AT4476" s="29"/>
      <c r="AU4476" s="144"/>
      <c r="AV4476" s="36" t="s">
        <v>28</v>
      </c>
      <c r="AW4476" s="102">
        <v>43292</v>
      </c>
      <c r="AX4476" s="129" t="s">
        <v>33</v>
      </c>
      <c r="AY4476" s="106" t="e">
        <v>#N/A</v>
      </c>
      <c r="BD4476" t="s">
        <v>1724</v>
      </c>
      <c r="BE4476" t="e">
        <v>#N/A</v>
      </c>
      <c r="BF4476">
        <v>0</v>
      </c>
      <c r="BH4476" t="str">
        <f t="shared" si="971"/>
        <v/>
      </c>
      <c r="BJ4476" t="str">
        <f t="shared" si="972"/>
        <v>OK</v>
      </c>
      <c r="BK4476" s="130" t="s">
        <v>5302</v>
      </c>
      <c r="BL4476" s="130" t="e">
        <v>#VALUE!</v>
      </c>
      <c r="BM4476" s="131">
        <v>0</v>
      </c>
      <c r="BN4476" s="131" t="e">
        <v>#DIV/0!</v>
      </c>
      <c r="BO4476" t="e">
        <v>#N/A</v>
      </c>
      <c r="BP4476">
        <v>0</v>
      </c>
    </row>
    <row r="4477" spans="1:68" ht="25.2" x14ac:dyDescent="0.3">
      <c r="A4477" s="1"/>
      <c r="B4477" s="47">
        <v>4116</v>
      </c>
      <c r="C4477" s="45">
        <v>1072592</v>
      </c>
      <c r="D4477" s="29"/>
      <c r="E4477" s="29"/>
      <c r="F4477" s="31" t="s">
        <v>3646</v>
      </c>
      <c r="G4477" s="37" t="s">
        <v>31</v>
      </c>
      <c r="H4477" s="44" t="s">
        <v>412</v>
      </c>
      <c r="I4477" s="148" t="s">
        <v>33</v>
      </c>
      <c r="J4477" s="147" t="s">
        <v>33</v>
      </c>
      <c r="K4477" s="148" t="e">
        <v>#N/A</v>
      </c>
      <c r="L4477" s="148" t="s">
        <v>32</v>
      </c>
      <c r="M4477" s="147" t="s">
        <v>33</v>
      </c>
      <c r="N4477" s="29" t="str">
        <f t="shared" si="968"/>
        <v/>
      </c>
      <c r="O4477" s="29" t="str">
        <f t="shared" si="969"/>
        <v/>
      </c>
      <c r="P4477" s="29" t="str">
        <f t="shared" si="970"/>
        <v/>
      </c>
      <c r="Q4477" s="29" t="str">
        <f t="shared" si="960"/>
        <v/>
      </c>
      <c r="R4477" s="29" t="str">
        <f t="shared" si="961"/>
        <v/>
      </c>
      <c r="S4477" s="29" t="str">
        <f t="shared" si="962"/>
        <v/>
      </c>
      <c r="T4477" s="29" t="str">
        <f t="shared" si="963"/>
        <v/>
      </c>
      <c r="U4477" s="29"/>
      <c r="V4477" s="29"/>
      <c r="W4477" s="38" t="s">
        <v>2241</v>
      </c>
      <c r="X4477" s="29" t="s">
        <v>158</v>
      </c>
      <c r="Y4477" s="146">
        <v>47064</v>
      </c>
      <c r="Z4477" s="33">
        <v>60242</v>
      </c>
      <c r="AA4477" s="34">
        <f t="shared" si="965"/>
        <v>0.28000000000000003</v>
      </c>
      <c r="AB4477" s="33">
        <f t="shared" si="966"/>
        <v>60242</v>
      </c>
      <c r="AC4477" s="34">
        <f t="shared" si="967"/>
        <v>0.28000170831208571</v>
      </c>
      <c r="AD4477" s="145">
        <f t="shared" si="964"/>
        <v>50201.667000000001</v>
      </c>
      <c r="AE4477" s="105">
        <v>39220</v>
      </c>
      <c r="AF4477" s="34" t="s">
        <v>36</v>
      </c>
      <c r="AG4477" s="34" t="s">
        <v>36</v>
      </c>
      <c r="AH4477" s="34" t="s">
        <v>36</v>
      </c>
      <c r="AI4477" s="29">
        <v>14</v>
      </c>
      <c r="AJ4477" s="29">
        <v>6.4000000000000001E-2</v>
      </c>
      <c r="AK4477" s="29">
        <v>0</v>
      </c>
      <c r="AL4477" s="29">
        <v>0</v>
      </c>
      <c r="AM4477" s="29" t="s">
        <v>28</v>
      </c>
      <c r="AN4477" s="44" t="s">
        <v>27</v>
      </c>
      <c r="AO4477" s="29" t="s">
        <v>27</v>
      </c>
      <c r="AP4477" s="29">
        <v>1</v>
      </c>
      <c r="AQ4477" s="29"/>
      <c r="AR4477" s="29"/>
      <c r="AS4477" s="29"/>
      <c r="AT4477" s="29"/>
      <c r="AU4477" s="144"/>
      <c r="AV4477" s="36" t="s">
        <v>28</v>
      </c>
      <c r="AW4477" s="102">
        <v>43292</v>
      </c>
      <c r="AX4477" s="129" t="s">
        <v>33</v>
      </c>
      <c r="AY4477" s="106" t="e">
        <v>#N/A</v>
      </c>
      <c r="BD4477" t="s">
        <v>4726</v>
      </c>
      <c r="BE4477" t="e">
        <v>#N/A</v>
      </c>
      <c r="BF4477">
        <v>0</v>
      </c>
      <c r="BH4477" t="str">
        <f t="shared" si="971"/>
        <v/>
      </c>
      <c r="BJ4477" t="str">
        <f t="shared" si="972"/>
        <v>OK</v>
      </c>
      <c r="BK4477" s="130" t="s">
        <v>5302</v>
      </c>
      <c r="BL4477" s="130" t="e">
        <v>#VALUE!</v>
      </c>
      <c r="BM4477" s="131">
        <v>0</v>
      </c>
      <c r="BN4477" s="131" t="e">
        <v>#DIV/0!</v>
      </c>
      <c r="BO4477" t="e">
        <v>#N/A</v>
      </c>
      <c r="BP4477">
        <v>0</v>
      </c>
    </row>
    <row r="4478" spans="1:68" ht="25.2" x14ac:dyDescent="0.3">
      <c r="A4478" s="1"/>
      <c r="B4478" s="47">
        <v>4117</v>
      </c>
      <c r="C4478" s="45">
        <v>1052213</v>
      </c>
      <c r="D4478" s="29"/>
      <c r="E4478" s="29"/>
      <c r="F4478" s="31" t="s">
        <v>3647</v>
      </c>
      <c r="G4478" s="37" t="s">
        <v>31</v>
      </c>
      <c r="H4478" s="44" t="s">
        <v>412</v>
      </c>
      <c r="I4478" s="148" t="s">
        <v>33</v>
      </c>
      <c r="J4478" s="147" t="s">
        <v>33</v>
      </c>
      <c r="K4478" s="148" t="e">
        <v>#N/A</v>
      </c>
      <c r="L4478" s="148" t="s">
        <v>32</v>
      </c>
      <c r="M4478" s="147" t="s">
        <v>33</v>
      </c>
      <c r="N4478" s="29" t="str">
        <f t="shared" si="968"/>
        <v/>
      </c>
      <c r="O4478" s="29" t="str">
        <f t="shared" si="969"/>
        <v/>
      </c>
      <c r="P4478" s="29" t="str">
        <f t="shared" si="970"/>
        <v/>
      </c>
      <c r="Q4478" s="29" t="str">
        <f t="shared" si="960"/>
        <v/>
      </c>
      <c r="R4478" s="29" t="str">
        <f t="shared" si="961"/>
        <v/>
      </c>
      <c r="S4478" s="29" t="str">
        <f t="shared" si="962"/>
        <v/>
      </c>
      <c r="T4478" s="29" t="str">
        <f t="shared" si="963"/>
        <v/>
      </c>
      <c r="U4478" s="29"/>
      <c r="V4478" s="29"/>
      <c r="W4478" s="38" t="s">
        <v>2241</v>
      </c>
      <c r="X4478" s="29" t="s">
        <v>158</v>
      </c>
      <c r="Y4478" s="146">
        <v>13448</v>
      </c>
      <c r="Z4478" s="33">
        <v>17213</v>
      </c>
      <c r="AA4478" s="34">
        <f t="shared" si="965"/>
        <v>0.28000000000000003</v>
      </c>
      <c r="AB4478" s="33">
        <f t="shared" si="966"/>
        <v>17213</v>
      </c>
      <c r="AC4478" s="34">
        <f t="shared" si="967"/>
        <v>0.27996727305272834</v>
      </c>
      <c r="AD4478" s="145">
        <f t="shared" si="964"/>
        <v>14344.166999999999</v>
      </c>
      <c r="AE4478" s="105">
        <v>11206.666999999999</v>
      </c>
      <c r="AF4478" s="34" t="s">
        <v>36</v>
      </c>
      <c r="AG4478" s="34" t="s">
        <v>36</v>
      </c>
      <c r="AH4478" s="34" t="s">
        <v>36</v>
      </c>
      <c r="AI4478" s="29">
        <v>7.37</v>
      </c>
      <c r="AJ4478" s="29">
        <v>5.2999999999999999E-2</v>
      </c>
      <c r="AK4478" s="29">
        <v>0</v>
      </c>
      <c r="AL4478" s="29">
        <v>0</v>
      </c>
      <c r="AM4478" s="29" t="s">
        <v>28</v>
      </c>
      <c r="AN4478" s="44" t="s">
        <v>27</v>
      </c>
      <c r="AO4478" s="29" t="s">
        <v>27</v>
      </c>
      <c r="AP4478" s="29">
        <v>1</v>
      </c>
      <c r="AQ4478" s="29"/>
      <c r="AR4478" s="29"/>
      <c r="AS4478" s="29"/>
      <c r="AT4478" s="29"/>
      <c r="AU4478" s="144"/>
      <c r="AV4478" s="36" t="s">
        <v>28</v>
      </c>
      <c r="AW4478" s="102">
        <v>43292</v>
      </c>
      <c r="AX4478" s="129" t="s">
        <v>33</v>
      </c>
      <c r="AY4478" s="106" t="e">
        <v>#N/A</v>
      </c>
      <c r="BD4478" t="s">
        <v>4726</v>
      </c>
      <c r="BE4478" t="e">
        <v>#N/A</v>
      </c>
      <c r="BF4478">
        <v>0</v>
      </c>
      <c r="BH4478" t="str">
        <f t="shared" si="971"/>
        <v/>
      </c>
      <c r="BJ4478" t="str">
        <f t="shared" si="972"/>
        <v>OK</v>
      </c>
      <c r="BK4478" s="130" t="s">
        <v>5302</v>
      </c>
      <c r="BL4478" s="130" t="e">
        <v>#VALUE!</v>
      </c>
      <c r="BM4478" s="131">
        <v>0</v>
      </c>
      <c r="BN4478" s="131" t="e">
        <v>#DIV/0!</v>
      </c>
      <c r="BO4478" t="e">
        <v>#N/A</v>
      </c>
      <c r="BP4478">
        <v>0</v>
      </c>
    </row>
    <row r="4479" spans="1:68" ht="25.2" x14ac:dyDescent="0.3">
      <c r="A4479" s="1"/>
      <c r="B4479" s="47">
        <v>4118</v>
      </c>
      <c r="C4479" s="45">
        <v>1052210</v>
      </c>
      <c r="D4479" s="29"/>
      <c r="E4479" s="29"/>
      <c r="F4479" s="31" t="s">
        <v>3648</v>
      </c>
      <c r="G4479" s="37" t="s">
        <v>31</v>
      </c>
      <c r="H4479" s="44" t="s">
        <v>412</v>
      </c>
      <c r="I4479" s="148" t="s">
        <v>33</v>
      </c>
      <c r="J4479" s="147" t="s">
        <v>33</v>
      </c>
      <c r="K4479" s="148" t="e">
        <v>#N/A</v>
      </c>
      <c r="L4479" s="148" t="s">
        <v>32</v>
      </c>
      <c r="M4479" s="147" t="s">
        <v>33</v>
      </c>
      <c r="N4479" s="29" t="str">
        <f t="shared" si="968"/>
        <v/>
      </c>
      <c r="O4479" s="29" t="str">
        <f t="shared" si="969"/>
        <v/>
      </c>
      <c r="P4479" s="29" t="str">
        <f t="shared" si="970"/>
        <v/>
      </c>
      <c r="Q4479" s="29" t="str">
        <f t="shared" si="960"/>
        <v/>
      </c>
      <c r="R4479" s="29" t="str">
        <f t="shared" si="961"/>
        <v/>
      </c>
      <c r="S4479" s="29" t="str">
        <f t="shared" si="962"/>
        <v/>
      </c>
      <c r="T4479" s="29" t="str">
        <f t="shared" si="963"/>
        <v/>
      </c>
      <c r="U4479" s="29"/>
      <c r="V4479" s="29"/>
      <c r="W4479" s="38" t="s">
        <v>2241</v>
      </c>
      <c r="X4479" s="29" t="s">
        <v>158</v>
      </c>
      <c r="Y4479" s="146">
        <v>5378</v>
      </c>
      <c r="Z4479" s="33">
        <v>6884</v>
      </c>
      <c r="AA4479" s="34">
        <f t="shared" si="965"/>
        <v>0.28000000000000003</v>
      </c>
      <c r="AB4479" s="33">
        <f t="shared" si="966"/>
        <v>6884</v>
      </c>
      <c r="AC4479" s="34">
        <f t="shared" si="967"/>
        <v>0.28002973000894532</v>
      </c>
      <c r="AD4479" s="145">
        <f t="shared" si="964"/>
        <v>5736.6670000000004</v>
      </c>
      <c r="AE4479" s="105">
        <v>4481.6670000000004</v>
      </c>
      <c r="AF4479" s="34" t="s">
        <v>36</v>
      </c>
      <c r="AG4479" s="34" t="s">
        <v>36</v>
      </c>
      <c r="AH4479" s="34" t="s">
        <v>36</v>
      </c>
      <c r="AI4479" s="29">
        <v>3.14</v>
      </c>
      <c r="AJ4479" s="29">
        <v>2.5520000000000001E-2</v>
      </c>
      <c r="AK4479" s="29">
        <v>0</v>
      </c>
      <c r="AL4479" s="29">
        <v>0</v>
      </c>
      <c r="AM4479" s="29" t="s">
        <v>28</v>
      </c>
      <c r="AN4479" s="44" t="s">
        <v>27</v>
      </c>
      <c r="AO4479" s="29" t="s">
        <v>27</v>
      </c>
      <c r="AP4479" s="29">
        <v>1</v>
      </c>
      <c r="AQ4479" s="29"/>
      <c r="AR4479" s="29"/>
      <c r="AS4479" s="29"/>
      <c r="AT4479" s="29"/>
      <c r="AU4479" s="144"/>
      <c r="AV4479" s="36" t="s">
        <v>28</v>
      </c>
      <c r="AW4479" s="102">
        <v>43292</v>
      </c>
      <c r="AX4479" s="129" t="s">
        <v>33</v>
      </c>
      <c r="AY4479" s="106" t="e">
        <v>#N/A</v>
      </c>
      <c r="BD4479" t="s">
        <v>4726</v>
      </c>
      <c r="BE4479" t="e">
        <v>#N/A</v>
      </c>
      <c r="BF4479">
        <v>0</v>
      </c>
      <c r="BH4479" t="str">
        <f t="shared" si="971"/>
        <v/>
      </c>
      <c r="BJ4479" t="str">
        <f t="shared" si="972"/>
        <v>OK</v>
      </c>
      <c r="BK4479" s="130" t="s">
        <v>5302</v>
      </c>
      <c r="BL4479" s="130" t="e">
        <v>#VALUE!</v>
      </c>
      <c r="BM4479" s="131">
        <v>0</v>
      </c>
      <c r="BN4479" s="131" t="e">
        <v>#DIV/0!</v>
      </c>
      <c r="BO4479" t="e">
        <v>#N/A</v>
      </c>
      <c r="BP4479">
        <v>0</v>
      </c>
    </row>
    <row r="4480" spans="1:68" ht="25.2" x14ac:dyDescent="0.3">
      <c r="A4480" s="1"/>
      <c r="B4480" s="47">
        <v>4119</v>
      </c>
      <c r="C4480" s="45">
        <v>1068686</v>
      </c>
      <c r="D4480" s="29"/>
      <c r="E4480" s="29"/>
      <c r="F4480" s="31" t="s">
        <v>3649</v>
      </c>
      <c r="G4480" s="37" t="s">
        <v>31</v>
      </c>
      <c r="H4480" s="44" t="s">
        <v>412</v>
      </c>
      <c r="I4480" s="148" t="s">
        <v>33</v>
      </c>
      <c r="J4480" s="147" t="s">
        <v>33</v>
      </c>
      <c r="K4480" s="148" t="e">
        <v>#N/A</v>
      </c>
      <c r="L4480" s="148" t="s">
        <v>32</v>
      </c>
      <c r="M4480" s="147" t="s">
        <v>33</v>
      </c>
      <c r="N4480" s="29" t="str">
        <f t="shared" si="968"/>
        <v/>
      </c>
      <c r="O4480" s="29" t="str">
        <f t="shared" si="969"/>
        <v/>
      </c>
      <c r="P4480" s="29" t="str">
        <f t="shared" si="970"/>
        <v/>
      </c>
      <c r="Q4480" s="29" t="str">
        <f t="shared" si="960"/>
        <v/>
      </c>
      <c r="R4480" s="29" t="str">
        <f t="shared" si="961"/>
        <v/>
      </c>
      <c r="S4480" s="29" t="str">
        <f t="shared" si="962"/>
        <v/>
      </c>
      <c r="T4480" s="29" t="str">
        <f t="shared" si="963"/>
        <v/>
      </c>
      <c r="U4480" s="29"/>
      <c r="V4480" s="29"/>
      <c r="W4480" s="38" t="s">
        <v>2241</v>
      </c>
      <c r="X4480" s="29" t="s">
        <v>158</v>
      </c>
      <c r="Y4480" s="146">
        <v>30992</v>
      </c>
      <c r="Z4480" s="33">
        <v>39670</v>
      </c>
      <c r="AA4480" s="34">
        <f t="shared" si="965"/>
        <v>0.28000000000000003</v>
      </c>
      <c r="AB4480" s="33">
        <f t="shared" si="966"/>
        <v>39670</v>
      </c>
      <c r="AC4480" s="34">
        <f t="shared" si="967"/>
        <v>0.28000771450686984</v>
      </c>
      <c r="AD4480" s="145">
        <f t="shared" si="964"/>
        <v>33058.332999999999</v>
      </c>
      <c r="AE4480" s="105">
        <v>25826.667000000001</v>
      </c>
      <c r="AF4480" s="34" t="s">
        <v>36</v>
      </c>
      <c r="AG4480" s="34" t="s">
        <v>36</v>
      </c>
      <c r="AH4480" s="34" t="s">
        <v>36</v>
      </c>
      <c r="AI4480" s="29">
        <v>17</v>
      </c>
      <c r="AJ4480" s="29">
        <v>1.4E-2</v>
      </c>
      <c r="AK4480" s="29">
        <v>0</v>
      </c>
      <c r="AL4480" s="29">
        <v>0</v>
      </c>
      <c r="AM4480" s="29" t="s">
        <v>28</v>
      </c>
      <c r="AN4480" s="44" t="s">
        <v>27</v>
      </c>
      <c r="AO4480" s="29" t="s">
        <v>27</v>
      </c>
      <c r="AP4480" s="29">
        <v>1</v>
      </c>
      <c r="AQ4480" s="29"/>
      <c r="AR4480" s="29"/>
      <c r="AS4480" s="29"/>
      <c r="AT4480" s="29"/>
      <c r="AU4480" s="144"/>
      <c r="AV4480" s="36" t="s">
        <v>28</v>
      </c>
      <c r="AW4480" s="102">
        <v>43292</v>
      </c>
      <c r="AX4480" s="129" t="s">
        <v>33</v>
      </c>
      <c r="AY4480" s="106" t="e">
        <v>#N/A</v>
      </c>
      <c r="BD4480" t="s">
        <v>4515</v>
      </c>
      <c r="BE4480" t="e">
        <v>#N/A</v>
      </c>
      <c r="BF4480">
        <v>0</v>
      </c>
      <c r="BH4480" t="str">
        <f t="shared" si="971"/>
        <v/>
      </c>
      <c r="BJ4480" t="str">
        <f t="shared" si="972"/>
        <v>OK</v>
      </c>
      <c r="BK4480" s="130" t="s">
        <v>5302</v>
      </c>
      <c r="BL4480" s="130" t="e">
        <v>#VALUE!</v>
      </c>
      <c r="BM4480" s="131">
        <v>0</v>
      </c>
      <c r="BN4480" s="131" t="e">
        <v>#DIV/0!</v>
      </c>
      <c r="BO4480" t="e">
        <v>#N/A</v>
      </c>
      <c r="BP4480">
        <v>0</v>
      </c>
    </row>
    <row r="4481" spans="1:68" ht="25.2" x14ac:dyDescent="0.3">
      <c r="A4481" s="1"/>
      <c r="B4481" s="47">
        <v>4120</v>
      </c>
      <c r="C4481" s="45">
        <v>1068684</v>
      </c>
      <c r="D4481" s="29"/>
      <c r="E4481" s="29"/>
      <c r="F4481" s="31" t="s">
        <v>3650</v>
      </c>
      <c r="G4481" s="37" t="s">
        <v>31</v>
      </c>
      <c r="H4481" s="44" t="s">
        <v>412</v>
      </c>
      <c r="I4481" s="148" t="s">
        <v>33</v>
      </c>
      <c r="J4481" s="147" t="s">
        <v>33</v>
      </c>
      <c r="K4481" s="148" t="e">
        <v>#N/A</v>
      </c>
      <c r="L4481" s="148" t="s">
        <v>32</v>
      </c>
      <c r="M4481" s="147" t="s">
        <v>33</v>
      </c>
      <c r="N4481" s="29" t="str">
        <f t="shared" si="968"/>
        <v/>
      </c>
      <c r="O4481" s="29" t="str">
        <f t="shared" si="969"/>
        <v/>
      </c>
      <c r="P4481" s="29" t="str">
        <f t="shared" si="970"/>
        <v/>
      </c>
      <c r="Q4481" s="29" t="str">
        <f t="shared" si="960"/>
        <v/>
      </c>
      <c r="R4481" s="29" t="str">
        <f t="shared" si="961"/>
        <v/>
      </c>
      <c r="S4481" s="29" t="str">
        <f t="shared" si="962"/>
        <v/>
      </c>
      <c r="T4481" s="29" t="str">
        <f t="shared" si="963"/>
        <v/>
      </c>
      <c r="U4481" s="29"/>
      <c r="V4481" s="29"/>
      <c r="W4481" s="38" t="s">
        <v>2241</v>
      </c>
      <c r="X4481" s="29" t="s">
        <v>158</v>
      </c>
      <c r="Y4481" s="146">
        <v>15251</v>
      </c>
      <c r="Z4481" s="33">
        <v>19521</v>
      </c>
      <c r="AA4481" s="34">
        <f t="shared" si="965"/>
        <v>0.28000000000000003</v>
      </c>
      <c r="AB4481" s="33">
        <f t="shared" si="966"/>
        <v>19521</v>
      </c>
      <c r="AC4481" s="34">
        <f t="shared" si="967"/>
        <v>0.27998160697707414</v>
      </c>
      <c r="AD4481" s="145">
        <f t="shared" si="964"/>
        <v>16267.5</v>
      </c>
      <c r="AE4481" s="105">
        <v>12709.166999999999</v>
      </c>
      <c r="AF4481" s="34" t="s">
        <v>36</v>
      </c>
      <c r="AG4481" s="34" t="s">
        <v>36</v>
      </c>
      <c r="AH4481" s="34" t="s">
        <v>36</v>
      </c>
      <c r="AI4481" s="29">
        <v>8.6</v>
      </c>
      <c r="AJ4481" s="29">
        <v>7.0000000000000001E-3</v>
      </c>
      <c r="AK4481" s="29">
        <v>0</v>
      </c>
      <c r="AL4481" s="29">
        <v>0</v>
      </c>
      <c r="AM4481" s="29" t="s">
        <v>28</v>
      </c>
      <c r="AN4481" s="44" t="s">
        <v>27</v>
      </c>
      <c r="AO4481" s="29" t="s">
        <v>27</v>
      </c>
      <c r="AP4481" s="29">
        <v>1</v>
      </c>
      <c r="AQ4481" s="29"/>
      <c r="AR4481" s="29"/>
      <c r="AS4481" s="29"/>
      <c r="AT4481" s="29"/>
      <c r="AU4481" s="144"/>
      <c r="AV4481" s="36" t="s">
        <v>28</v>
      </c>
      <c r="AW4481" s="102">
        <v>43292</v>
      </c>
      <c r="AX4481" s="129" t="s">
        <v>33</v>
      </c>
      <c r="AY4481" s="106" t="e">
        <v>#N/A</v>
      </c>
      <c r="BD4481" t="s">
        <v>4515</v>
      </c>
      <c r="BE4481" t="e">
        <v>#N/A</v>
      </c>
      <c r="BF4481">
        <v>0</v>
      </c>
      <c r="BH4481" t="str">
        <f t="shared" si="971"/>
        <v/>
      </c>
      <c r="BJ4481" t="str">
        <f t="shared" si="972"/>
        <v>OK</v>
      </c>
      <c r="BK4481" s="130" t="s">
        <v>5302</v>
      </c>
      <c r="BL4481" s="130" t="e">
        <v>#VALUE!</v>
      </c>
      <c r="BM4481" s="131">
        <v>0</v>
      </c>
      <c r="BN4481" s="131" t="e">
        <v>#DIV/0!</v>
      </c>
      <c r="BO4481" t="e">
        <v>#N/A</v>
      </c>
      <c r="BP4481">
        <v>0</v>
      </c>
    </row>
    <row r="4482" spans="1:68" ht="25.2" x14ac:dyDescent="0.3">
      <c r="A4482" s="1"/>
      <c r="B4482" s="47">
        <v>4121</v>
      </c>
      <c r="C4482" s="45">
        <v>1068681</v>
      </c>
      <c r="D4482" s="29"/>
      <c r="E4482" s="29"/>
      <c r="F4482" s="31" t="s">
        <v>3651</v>
      </c>
      <c r="G4482" s="37" t="s">
        <v>31</v>
      </c>
      <c r="H4482" s="44" t="s">
        <v>412</v>
      </c>
      <c r="I4482" s="148" t="s">
        <v>33</v>
      </c>
      <c r="J4482" s="147" t="s">
        <v>33</v>
      </c>
      <c r="K4482" s="148" t="e">
        <v>#N/A</v>
      </c>
      <c r="L4482" s="148" t="s">
        <v>32</v>
      </c>
      <c r="M4482" s="147" t="s">
        <v>33</v>
      </c>
      <c r="N4482" s="29" t="str">
        <f t="shared" si="968"/>
        <v/>
      </c>
      <c r="O4482" s="29" t="str">
        <f t="shared" si="969"/>
        <v/>
      </c>
      <c r="P4482" s="29" t="str">
        <f t="shared" si="970"/>
        <v/>
      </c>
      <c r="Q4482" s="29" t="str">
        <f t="shared" si="960"/>
        <v/>
      </c>
      <c r="R4482" s="29" t="str">
        <f t="shared" si="961"/>
        <v/>
      </c>
      <c r="S4482" s="29" t="str">
        <f t="shared" si="962"/>
        <v/>
      </c>
      <c r="T4482" s="29" t="str">
        <f t="shared" si="963"/>
        <v/>
      </c>
      <c r="U4482" s="29"/>
      <c r="V4482" s="29"/>
      <c r="W4482" s="38" t="s">
        <v>2241</v>
      </c>
      <c r="X4482" s="29" t="s">
        <v>158</v>
      </c>
      <c r="Y4482" s="146">
        <v>7265</v>
      </c>
      <c r="Z4482" s="33">
        <v>9299</v>
      </c>
      <c r="AA4482" s="34">
        <f t="shared" si="965"/>
        <v>0.28000000000000003</v>
      </c>
      <c r="AB4482" s="33">
        <f t="shared" si="966"/>
        <v>9299</v>
      </c>
      <c r="AC4482" s="34">
        <f t="shared" si="967"/>
        <v>0.27997245533530868</v>
      </c>
      <c r="AD4482" s="145">
        <f t="shared" ref="AD4482:AD4512" si="973">ROUND(Z4482/1.2,3)</f>
        <v>7749.1670000000004</v>
      </c>
      <c r="AE4482" s="105">
        <v>6054.1670000000004</v>
      </c>
      <c r="AF4482" s="34" t="s">
        <v>36</v>
      </c>
      <c r="AG4482" s="34" t="s">
        <v>36</v>
      </c>
      <c r="AH4482" s="34" t="s">
        <v>36</v>
      </c>
      <c r="AI4482" s="29">
        <v>3.9</v>
      </c>
      <c r="AJ4482" s="29">
        <v>3.0000000000000001E-3</v>
      </c>
      <c r="AK4482" s="29">
        <v>0</v>
      </c>
      <c r="AL4482" s="29">
        <v>0</v>
      </c>
      <c r="AM4482" s="29" t="s">
        <v>28</v>
      </c>
      <c r="AN4482" s="44" t="s">
        <v>27</v>
      </c>
      <c r="AO4482" s="29" t="s">
        <v>27</v>
      </c>
      <c r="AP4482" s="29">
        <v>1</v>
      </c>
      <c r="AQ4482" s="29"/>
      <c r="AR4482" s="29"/>
      <c r="AS4482" s="29"/>
      <c r="AT4482" s="29"/>
      <c r="AU4482" s="144"/>
      <c r="AV4482" s="36" t="s">
        <v>28</v>
      </c>
      <c r="AW4482" s="102">
        <v>43292</v>
      </c>
      <c r="AX4482" s="129" t="s">
        <v>33</v>
      </c>
      <c r="AY4482" s="106" t="e">
        <v>#N/A</v>
      </c>
      <c r="BD4482" t="s">
        <v>4515</v>
      </c>
      <c r="BE4482" t="e">
        <v>#N/A</v>
      </c>
      <c r="BF4482">
        <v>0</v>
      </c>
      <c r="BH4482" t="str">
        <f t="shared" si="971"/>
        <v/>
      </c>
      <c r="BJ4482" t="str">
        <f t="shared" si="972"/>
        <v>OK</v>
      </c>
      <c r="BK4482" s="130" t="s">
        <v>5302</v>
      </c>
      <c r="BL4482" s="130" t="e">
        <v>#VALUE!</v>
      </c>
      <c r="BM4482" s="131">
        <v>0</v>
      </c>
      <c r="BN4482" s="131" t="e">
        <v>#DIV/0!</v>
      </c>
      <c r="BO4482" t="e">
        <v>#N/A</v>
      </c>
      <c r="BP4482">
        <v>0</v>
      </c>
    </row>
    <row r="4483" spans="1:68" ht="25.2" x14ac:dyDescent="0.3">
      <c r="A4483" s="1"/>
      <c r="B4483" s="47">
        <v>4122</v>
      </c>
      <c r="C4483" s="45">
        <v>1069894</v>
      </c>
      <c r="D4483" s="29"/>
      <c r="E4483" s="29"/>
      <c r="F4483" s="39" t="s">
        <v>3652</v>
      </c>
      <c r="G4483" s="29" t="s">
        <v>31</v>
      </c>
      <c r="H4483" s="44" t="s">
        <v>412</v>
      </c>
      <c r="I4483" s="148" t="s">
        <v>33</v>
      </c>
      <c r="J4483" s="147" t="s">
        <v>33</v>
      </c>
      <c r="K4483" s="148" t="e">
        <v>#N/A</v>
      </c>
      <c r="L4483" s="148" t="s">
        <v>32</v>
      </c>
      <c r="M4483" s="147" t="s">
        <v>33</v>
      </c>
      <c r="N4483" s="29" t="str">
        <f t="shared" si="968"/>
        <v/>
      </c>
      <c r="O4483" s="29" t="str">
        <f t="shared" si="969"/>
        <v/>
      </c>
      <c r="P4483" s="29" t="str">
        <f t="shared" si="970"/>
        <v/>
      </c>
      <c r="Q4483" s="29" t="str">
        <f t="shared" si="960"/>
        <v/>
      </c>
      <c r="R4483" s="29" t="str">
        <f t="shared" si="961"/>
        <v/>
      </c>
      <c r="S4483" s="29" t="str">
        <f t="shared" si="962"/>
        <v/>
      </c>
      <c r="T4483" s="29" t="str">
        <f t="shared" si="963"/>
        <v/>
      </c>
      <c r="U4483" s="29"/>
      <c r="V4483" s="29"/>
      <c r="W4483" s="38" t="s">
        <v>2178</v>
      </c>
      <c r="X4483" s="29" t="s">
        <v>158</v>
      </c>
      <c r="Y4483" s="146">
        <v>462.16</v>
      </c>
      <c r="Z4483" s="33">
        <v>592</v>
      </c>
      <c r="AA4483" s="34">
        <f t="shared" si="965"/>
        <v>0.28100000000000003</v>
      </c>
      <c r="AB4483" s="33">
        <f t="shared" si="966"/>
        <v>592</v>
      </c>
      <c r="AC4483" s="34">
        <f t="shared" si="967"/>
        <v>0.28094190837970273</v>
      </c>
      <c r="AD4483" s="145">
        <f t="shared" si="973"/>
        <v>493.33300000000003</v>
      </c>
      <c r="AE4483" s="105">
        <v>385.13299999999998</v>
      </c>
      <c r="AF4483" s="34" t="s">
        <v>36</v>
      </c>
      <c r="AG4483" s="34" t="s">
        <v>36</v>
      </c>
      <c r="AH4483" s="34" t="s">
        <v>36</v>
      </c>
      <c r="AI4483" s="29">
        <v>1</v>
      </c>
      <c r="AJ4483" s="29" t="e">
        <v>#VALUE!</v>
      </c>
      <c r="AK4483" s="29">
        <v>0</v>
      </c>
      <c r="AL4483" s="29">
        <v>0</v>
      </c>
      <c r="AM4483" s="29" t="s">
        <v>28</v>
      </c>
      <c r="AN4483" s="44" t="s">
        <v>27</v>
      </c>
      <c r="AO4483" s="29" t="s">
        <v>27</v>
      </c>
      <c r="AP4483" s="29">
        <v>1</v>
      </c>
      <c r="AQ4483" s="29"/>
      <c r="AR4483" s="29"/>
      <c r="AS4483" s="29"/>
      <c r="AT4483" s="29"/>
      <c r="AU4483" s="144"/>
      <c r="AV4483" s="36" t="s">
        <v>28</v>
      </c>
      <c r="AW4483" s="102">
        <v>43292</v>
      </c>
      <c r="AX4483" s="129" t="s">
        <v>33</v>
      </c>
      <c r="AY4483" s="106" t="e">
        <v>#N/A</v>
      </c>
      <c r="BD4483" t="s">
        <v>1724</v>
      </c>
      <c r="BE4483" t="e">
        <v>#N/A</v>
      </c>
      <c r="BF4483">
        <v>0</v>
      </c>
      <c r="BH4483" t="str">
        <f t="shared" si="971"/>
        <v/>
      </c>
      <c r="BJ4483" t="str">
        <f t="shared" si="972"/>
        <v>OK</v>
      </c>
      <c r="BK4483" s="130" t="s">
        <v>5302</v>
      </c>
      <c r="BL4483" s="130" t="e">
        <v>#VALUE!</v>
      </c>
      <c r="BM4483" s="131">
        <v>0</v>
      </c>
      <c r="BN4483" s="131" t="e">
        <v>#DIV/0!</v>
      </c>
      <c r="BO4483" t="e">
        <v>#N/A</v>
      </c>
      <c r="BP4483">
        <v>0</v>
      </c>
    </row>
    <row r="4484" spans="1:68" ht="25.2" x14ac:dyDescent="0.3">
      <c r="A4484" s="1"/>
      <c r="B4484" s="47">
        <v>4123</v>
      </c>
      <c r="C4484" s="45">
        <v>1071841</v>
      </c>
      <c r="D4484" s="29"/>
      <c r="E4484" s="29"/>
      <c r="F4484" s="31" t="s">
        <v>3653</v>
      </c>
      <c r="G4484" s="37" t="s">
        <v>503</v>
      </c>
      <c r="H4484" s="44" t="s">
        <v>412</v>
      </c>
      <c r="I4484" s="148" t="s">
        <v>33</v>
      </c>
      <c r="J4484" s="147" t="s">
        <v>33</v>
      </c>
      <c r="K4484" s="148" t="e">
        <v>#N/A</v>
      </c>
      <c r="L4484" s="148" t="s">
        <v>32</v>
      </c>
      <c r="M4484" s="147" t="s">
        <v>33</v>
      </c>
      <c r="N4484" s="29" t="str">
        <f t="shared" si="968"/>
        <v/>
      </c>
      <c r="O4484" s="29" t="str">
        <f t="shared" si="969"/>
        <v/>
      </c>
      <c r="P4484" s="29" t="str">
        <f t="shared" si="970"/>
        <v/>
      </c>
      <c r="Q4484" s="29" t="str">
        <f t="shared" si="960"/>
        <v/>
      </c>
      <c r="R4484" s="29" t="str">
        <f t="shared" si="961"/>
        <v/>
      </c>
      <c r="S4484" s="29" t="str">
        <f t="shared" si="962"/>
        <v/>
      </c>
      <c r="T4484" s="29" t="str">
        <f t="shared" si="963"/>
        <v/>
      </c>
      <c r="U4484" s="29"/>
      <c r="V4484" s="29"/>
      <c r="W4484" s="38" t="s">
        <v>2178</v>
      </c>
      <c r="X4484" s="29" t="s">
        <v>158</v>
      </c>
      <c r="Y4484" s="146">
        <v>1003</v>
      </c>
      <c r="Z4484" s="33">
        <v>1284</v>
      </c>
      <c r="AA4484" s="34">
        <f t="shared" si="965"/>
        <v>0.28000000000000003</v>
      </c>
      <c r="AB4484" s="33">
        <f t="shared" si="966"/>
        <v>1284</v>
      </c>
      <c r="AC4484" s="34">
        <f t="shared" si="967"/>
        <v>0.28016003196810851</v>
      </c>
      <c r="AD4484" s="145">
        <f t="shared" si="973"/>
        <v>1070</v>
      </c>
      <c r="AE4484" s="105">
        <v>835.83299999999997</v>
      </c>
      <c r="AF4484" s="34" t="s">
        <v>36</v>
      </c>
      <c r="AG4484" s="34" t="s">
        <v>36</v>
      </c>
      <c r="AH4484" s="34" t="s">
        <v>36</v>
      </c>
      <c r="AI4484" s="29">
        <v>1.337</v>
      </c>
      <c r="AJ4484" s="29">
        <v>0.02</v>
      </c>
      <c r="AK4484" s="29">
        <v>0</v>
      </c>
      <c r="AL4484" s="29">
        <v>0</v>
      </c>
      <c r="AM4484" s="29" t="s">
        <v>28</v>
      </c>
      <c r="AN4484" s="44" t="s">
        <v>27</v>
      </c>
      <c r="AO4484" s="29" t="s">
        <v>27</v>
      </c>
      <c r="AP4484" s="29">
        <v>1</v>
      </c>
      <c r="AQ4484" s="29"/>
      <c r="AR4484" s="29"/>
      <c r="AS4484" s="29"/>
      <c r="AT4484" s="29"/>
      <c r="AU4484" s="144"/>
      <c r="AV4484" s="36" t="s">
        <v>28</v>
      </c>
      <c r="AW4484" s="102">
        <v>43292</v>
      </c>
      <c r="AX4484" s="129" t="s">
        <v>33</v>
      </c>
      <c r="AY4484" s="106" t="e">
        <v>#N/A</v>
      </c>
      <c r="BD4484" t="s">
        <v>1724</v>
      </c>
      <c r="BE4484" t="e">
        <v>#N/A</v>
      </c>
      <c r="BF4484" t="s">
        <v>4747</v>
      </c>
      <c r="BH4484" t="str">
        <f t="shared" si="971"/>
        <v/>
      </c>
      <c r="BJ4484" t="str">
        <f t="shared" si="972"/>
        <v>OK</v>
      </c>
      <c r="BK4484" s="130" t="s">
        <v>5302</v>
      </c>
      <c r="BL4484" s="130" t="e">
        <v>#VALUE!</v>
      </c>
      <c r="BM4484" s="131">
        <v>0</v>
      </c>
      <c r="BN4484" s="131" t="e">
        <v>#DIV/0!</v>
      </c>
      <c r="BO4484" t="e">
        <v>#N/A</v>
      </c>
      <c r="BP4484">
        <v>0</v>
      </c>
    </row>
    <row r="4485" spans="1:68" x14ac:dyDescent="0.3">
      <c r="A4485" s="1"/>
      <c r="B4485" s="47">
        <v>4124</v>
      </c>
      <c r="C4485" s="45">
        <v>1054144</v>
      </c>
      <c r="D4485" s="29"/>
      <c r="E4485" s="29"/>
      <c r="F4485" s="39" t="s">
        <v>3654</v>
      </c>
      <c r="G4485" s="29" t="s">
        <v>31</v>
      </c>
      <c r="H4485" s="44" t="s">
        <v>412</v>
      </c>
      <c r="I4485" s="148" t="s">
        <v>33</v>
      </c>
      <c r="J4485" s="147" t="s">
        <v>33</v>
      </c>
      <c r="K4485" s="148" t="e">
        <v>#N/A</v>
      </c>
      <c r="L4485" s="148" t="s">
        <v>32</v>
      </c>
      <c r="M4485" s="147" t="s">
        <v>33</v>
      </c>
      <c r="N4485" s="29" t="str">
        <f t="shared" si="968"/>
        <v/>
      </c>
      <c r="O4485" s="29" t="str">
        <f t="shared" si="969"/>
        <v/>
      </c>
      <c r="P4485" s="29" t="str">
        <f t="shared" si="970"/>
        <v/>
      </c>
      <c r="Q4485" s="29" t="str">
        <f t="shared" si="960"/>
        <v/>
      </c>
      <c r="R4485" s="29" t="str">
        <f t="shared" si="961"/>
        <v/>
      </c>
      <c r="S4485" s="29" t="str">
        <f t="shared" si="962"/>
        <v/>
      </c>
      <c r="T4485" s="29" t="str">
        <f t="shared" si="963"/>
        <v/>
      </c>
      <c r="U4485" s="29"/>
      <c r="V4485" s="29"/>
      <c r="W4485" s="38" t="s">
        <v>2178</v>
      </c>
      <c r="X4485" s="29" t="s">
        <v>158</v>
      </c>
      <c r="Y4485" s="146">
        <v>77.03</v>
      </c>
      <c r="Z4485" s="33">
        <v>77.03</v>
      </c>
      <c r="AA4485" s="34">
        <f t="shared" si="965"/>
        <v>0</v>
      </c>
      <c r="AB4485" s="33">
        <f t="shared" si="966"/>
        <v>77.03</v>
      </c>
      <c r="AC4485" s="34">
        <f t="shared" si="967"/>
        <v>0</v>
      </c>
      <c r="AD4485" s="145">
        <f t="shared" si="973"/>
        <v>64.191999999999993</v>
      </c>
      <c r="AE4485" s="105">
        <v>64.191999999999993</v>
      </c>
      <c r="AF4485" s="34" t="s">
        <v>3803</v>
      </c>
      <c r="AG4485" s="34" t="s">
        <v>3803</v>
      </c>
      <c r="AH4485" s="34" t="s">
        <v>3803</v>
      </c>
      <c r="AI4485" s="29">
        <v>0</v>
      </c>
      <c r="AJ4485" s="29" t="e">
        <v>#VALUE!</v>
      </c>
      <c r="AK4485" s="29">
        <v>0</v>
      </c>
      <c r="AL4485" s="29">
        <v>0</v>
      </c>
      <c r="AM4485" s="29" t="s">
        <v>27</v>
      </c>
      <c r="AN4485" s="44" t="s">
        <v>27</v>
      </c>
      <c r="AO4485" s="29" t="s">
        <v>27</v>
      </c>
      <c r="AP4485" s="29">
        <v>1</v>
      </c>
      <c r="AQ4485" s="29"/>
      <c r="AR4485" s="29"/>
      <c r="AS4485" s="29"/>
      <c r="AT4485" s="29"/>
      <c r="AU4485" s="144"/>
      <c r="AV4485" s="36" t="s">
        <v>28</v>
      </c>
      <c r="AW4485" s="102">
        <v>43292</v>
      </c>
      <c r="AX4485" s="129" t="s">
        <v>33</v>
      </c>
      <c r="AY4485" s="106" t="e">
        <v>#N/A</v>
      </c>
      <c r="BD4485" t="s">
        <v>4727</v>
      </c>
      <c r="BE4485" t="e">
        <v>#N/A</v>
      </c>
      <c r="BF4485">
        <v>0</v>
      </c>
      <c r="BH4485" t="str">
        <f t="shared" si="971"/>
        <v/>
      </c>
      <c r="BJ4485" t="str">
        <f t="shared" si="972"/>
        <v>OK</v>
      </c>
      <c r="BK4485" s="130" t="s">
        <v>5302</v>
      </c>
      <c r="BL4485" s="130" t="e">
        <v>#VALUE!</v>
      </c>
      <c r="BM4485" s="131">
        <v>0</v>
      </c>
      <c r="BN4485" s="131" t="e">
        <v>#DIV/0!</v>
      </c>
      <c r="BO4485" t="e">
        <v>#N/A</v>
      </c>
      <c r="BP4485">
        <v>0</v>
      </c>
    </row>
    <row r="4486" spans="1:68" x14ac:dyDescent="0.3">
      <c r="A4486" s="1"/>
      <c r="B4486" s="47">
        <v>4125</v>
      </c>
      <c r="C4486" s="45">
        <v>1066964</v>
      </c>
      <c r="D4486" s="29"/>
      <c r="E4486" s="29"/>
      <c r="F4486" s="31" t="s">
        <v>3655</v>
      </c>
      <c r="G4486" s="37" t="s">
        <v>503</v>
      </c>
      <c r="H4486" s="44" t="s">
        <v>412</v>
      </c>
      <c r="I4486" s="148" t="s">
        <v>33</v>
      </c>
      <c r="J4486" s="147" t="s">
        <v>33</v>
      </c>
      <c r="K4486" s="148" t="e">
        <v>#N/A</v>
      </c>
      <c r="L4486" s="148" t="s">
        <v>32</v>
      </c>
      <c r="M4486" s="147" t="s">
        <v>33</v>
      </c>
      <c r="N4486" s="29" t="str">
        <f t="shared" si="968"/>
        <v/>
      </c>
      <c r="O4486" s="29" t="str">
        <f t="shared" si="969"/>
        <v/>
      </c>
      <c r="P4486" s="29" t="str">
        <f t="shared" si="970"/>
        <v/>
      </c>
      <c r="Q4486" s="29" t="str">
        <f t="shared" si="960"/>
        <v/>
      </c>
      <c r="R4486" s="29" t="str">
        <f t="shared" si="961"/>
        <v/>
      </c>
      <c r="S4486" s="29" t="str">
        <f t="shared" si="962"/>
        <v/>
      </c>
      <c r="T4486" s="29" t="str">
        <f t="shared" si="963"/>
        <v/>
      </c>
      <c r="U4486" s="29"/>
      <c r="V4486" s="29"/>
      <c r="W4486" s="30" t="s">
        <v>2178</v>
      </c>
      <c r="X4486" s="29" t="s">
        <v>158</v>
      </c>
      <c r="Y4486" s="146">
        <v>9244</v>
      </c>
      <c r="Z4486" s="33">
        <v>11832</v>
      </c>
      <c r="AA4486" s="34">
        <f t="shared" si="965"/>
        <v>0.28000000000000003</v>
      </c>
      <c r="AB4486" s="33">
        <f t="shared" si="966"/>
        <v>11832</v>
      </c>
      <c r="AC4486" s="34">
        <f t="shared" si="967"/>
        <v>0.2799654383368862</v>
      </c>
      <c r="AD4486" s="145">
        <f t="shared" si="973"/>
        <v>9860</v>
      </c>
      <c r="AE4486" s="105">
        <v>7703.3329999999996</v>
      </c>
      <c r="AF4486" s="34" t="s">
        <v>36</v>
      </c>
      <c r="AG4486" s="34" t="s">
        <v>36</v>
      </c>
      <c r="AH4486" s="34" t="s">
        <v>36</v>
      </c>
      <c r="AI4486" s="29">
        <v>1</v>
      </c>
      <c r="AJ4486" s="29">
        <v>0.01</v>
      </c>
      <c r="AK4486" s="29">
        <v>0</v>
      </c>
      <c r="AL4486" s="29">
        <v>0</v>
      </c>
      <c r="AM4486" s="29" t="s">
        <v>28</v>
      </c>
      <c r="AN4486" s="44" t="s">
        <v>27</v>
      </c>
      <c r="AO4486" s="29" t="s">
        <v>27</v>
      </c>
      <c r="AP4486" s="29">
        <v>1</v>
      </c>
      <c r="AQ4486" s="29"/>
      <c r="AR4486" s="29"/>
      <c r="AS4486" s="29"/>
      <c r="AT4486" s="29"/>
      <c r="AU4486" s="144"/>
      <c r="AV4486" s="36" t="s">
        <v>28</v>
      </c>
      <c r="AW4486" s="102">
        <v>43313</v>
      </c>
      <c r="AX4486" s="129" t="s">
        <v>33</v>
      </c>
      <c r="AY4486" s="106">
        <v>2</v>
      </c>
      <c r="BD4486" t="s">
        <v>4728</v>
      </c>
      <c r="BE4486" t="e">
        <v>#N/A</v>
      </c>
      <c r="BF4486">
        <v>0</v>
      </c>
      <c r="BH4486" t="str">
        <f t="shared" si="971"/>
        <v/>
      </c>
      <c r="BJ4486" t="str">
        <f t="shared" si="972"/>
        <v>OK</v>
      </c>
      <c r="BK4486" s="130" t="s">
        <v>5302</v>
      </c>
      <c r="BL4486" s="130" t="e">
        <v>#VALUE!</v>
      </c>
      <c r="BM4486" s="131">
        <v>0</v>
      </c>
      <c r="BN4486" s="131" t="e">
        <v>#DIV/0!</v>
      </c>
      <c r="BO4486" t="e">
        <v>#N/A</v>
      </c>
      <c r="BP4486">
        <v>0</v>
      </c>
    </row>
    <row r="4487" spans="1:68" x14ac:dyDescent="0.3">
      <c r="A4487" s="1"/>
      <c r="B4487" s="47">
        <v>4126</v>
      </c>
      <c r="C4487" s="45">
        <v>1067098</v>
      </c>
      <c r="D4487" s="29"/>
      <c r="E4487" s="29"/>
      <c r="F4487" s="31" t="s">
        <v>3656</v>
      </c>
      <c r="G4487" s="37" t="s">
        <v>31</v>
      </c>
      <c r="H4487" s="44" t="s">
        <v>412</v>
      </c>
      <c r="I4487" s="148" t="s">
        <v>33</v>
      </c>
      <c r="J4487" s="147" t="s">
        <v>33</v>
      </c>
      <c r="K4487" s="148" t="e">
        <v>#N/A</v>
      </c>
      <c r="L4487" s="148" t="s">
        <v>32</v>
      </c>
      <c r="M4487" s="147" t="s">
        <v>33</v>
      </c>
      <c r="N4487" s="29" t="str">
        <f t="shared" si="968"/>
        <v/>
      </c>
      <c r="O4487" s="29" t="str">
        <f t="shared" si="969"/>
        <v/>
      </c>
      <c r="P4487" s="29" t="str">
        <f t="shared" si="970"/>
        <v/>
      </c>
      <c r="Q4487" s="29" t="str">
        <f t="shared" si="960"/>
        <v/>
      </c>
      <c r="R4487" s="29" t="str">
        <f t="shared" si="961"/>
        <v/>
      </c>
      <c r="S4487" s="29" t="str">
        <f t="shared" si="962"/>
        <v/>
      </c>
      <c r="T4487" s="29" t="str">
        <f t="shared" si="963"/>
        <v/>
      </c>
      <c r="U4487" s="29"/>
      <c r="V4487" s="29"/>
      <c r="W4487" s="30" t="s">
        <v>3150</v>
      </c>
      <c r="X4487" s="37" t="s">
        <v>35</v>
      </c>
      <c r="Y4487" s="146">
        <v>36579</v>
      </c>
      <c r="Z4487" s="33">
        <v>46821</v>
      </c>
      <c r="AA4487" s="34">
        <f t="shared" si="965"/>
        <v>0.28000000000000003</v>
      </c>
      <c r="AB4487" s="33">
        <f t="shared" si="966"/>
        <v>46821</v>
      </c>
      <c r="AC4487" s="34">
        <f t="shared" si="967"/>
        <v>0.2799967194291807</v>
      </c>
      <c r="AD4487" s="145">
        <f t="shared" si="973"/>
        <v>39017.5</v>
      </c>
      <c r="AE4487" s="105">
        <v>30482.5</v>
      </c>
      <c r="AF4487" s="34" t="s">
        <v>36</v>
      </c>
      <c r="AG4487" s="34" t="s">
        <v>36</v>
      </c>
      <c r="AH4487" s="34" t="s">
        <v>36</v>
      </c>
      <c r="AI4487" s="29">
        <v>60</v>
      </c>
      <c r="AJ4487" s="29">
        <v>1.265625</v>
      </c>
      <c r="AK4487" s="29">
        <v>0</v>
      </c>
      <c r="AL4487" s="29">
        <v>0</v>
      </c>
      <c r="AM4487" s="29" t="s">
        <v>28</v>
      </c>
      <c r="AN4487" s="44" t="s">
        <v>27</v>
      </c>
      <c r="AO4487" s="29" t="s">
        <v>27</v>
      </c>
      <c r="AP4487" s="29">
        <v>1</v>
      </c>
      <c r="AQ4487" s="29"/>
      <c r="AR4487" s="29"/>
      <c r="AS4487" s="29"/>
      <c r="AT4487" s="29"/>
      <c r="AU4487" s="144"/>
      <c r="AV4487" s="36" t="s">
        <v>28</v>
      </c>
      <c r="AW4487" s="102">
        <v>43398</v>
      </c>
      <c r="AX4487" s="129" t="s">
        <v>33</v>
      </c>
      <c r="AY4487" s="106">
        <v>37</v>
      </c>
      <c r="BD4487" t="s">
        <v>1608</v>
      </c>
      <c r="BE4487" t="e">
        <v>#N/A</v>
      </c>
      <c r="BF4487">
        <v>0</v>
      </c>
      <c r="BH4487" t="str">
        <f t="shared" si="971"/>
        <v/>
      </c>
      <c r="BJ4487" t="str">
        <f t="shared" si="972"/>
        <v>OK</v>
      </c>
      <c r="BK4487" s="130" t="s">
        <v>5302</v>
      </c>
      <c r="BL4487" s="130" t="e">
        <v>#VALUE!</v>
      </c>
      <c r="BM4487" s="131">
        <v>0</v>
      </c>
      <c r="BN4487" s="131" t="e">
        <v>#DIV/0!</v>
      </c>
      <c r="BO4487" t="e">
        <v>#N/A</v>
      </c>
      <c r="BP4487">
        <v>0</v>
      </c>
    </row>
    <row r="4488" spans="1:68" x14ac:dyDescent="0.3">
      <c r="A4488" s="1"/>
      <c r="B4488" s="47">
        <v>4127</v>
      </c>
      <c r="C4488" s="45">
        <v>1067097</v>
      </c>
      <c r="D4488" s="29"/>
      <c r="E4488" s="29"/>
      <c r="F4488" s="31" t="s">
        <v>3657</v>
      </c>
      <c r="G4488" s="37" t="s">
        <v>31</v>
      </c>
      <c r="H4488" s="44" t="s">
        <v>412</v>
      </c>
      <c r="I4488" s="148" t="s">
        <v>33</v>
      </c>
      <c r="J4488" s="147" t="s">
        <v>33</v>
      </c>
      <c r="K4488" s="148" t="e">
        <v>#N/A</v>
      </c>
      <c r="L4488" s="148" t="s">
        <v>32</v>
      </c>
      <c r="M4488" s="147" t="s">
        <v>33</v>
      </c>
      <c r="N4488" s="29" t="str">
        <f t="shared" si="968"/>
        <v/>
      </c>
      <c r="O4488" s="29" t="str">
        <f t="shared" si="969"/>
        <v/>
      </c>
      <c r="P4488" s="29" t="str">
        <f t="shared" si="970"/>
        <v/>
      </c>
      <c r="Q4488" s="29" t="str">
        <f t="shared" si="960"/>
        <v/>
      </c>
      <c r="R4488" s="29" t="str">
        <f t="shared" si="961"/>
        <v/>
      </c>
      <c r="S4488" s="29" t="str">
        <f t="shared" si="962"/>
        <v/>
      </c>
      <c r="T4488" s="29" t="str">
        <f t="shared" si="963"/>
        <v/>
      </c>
      <c r="U4488" s="29"/>
      <c r="V4488" s="29"/>
      <c r="W4488" s="30" t="s">
        <v>3150</v>
      </c>
      <c r="X4488" s="37" t="s">
        <v>35</v>
      </c>
      <c r="Y4488" s="146">
        <v>28330</v>
      </c>
      <c r="Z4488" s="33">
        <v>36262</v>
      </c>
      <c r="AA4488" s="34">
        <f t="shared" si="965"/>
        <v>0.28000000000000003</v>
      </c>
      <c r="AB4488" s="33">
        <f t="shared" si="966"/>
        <v>36262</v>
      </c>
      <c r="AC4488" s="34">
        <f t="shared" si="967"/>
        <v>0.27998588464505308</v>
      </c>
      <c r="AD4488" s="145">
        <f t="shared" si="973"/>
        <v>30218.332999999999</v>
      </c>
      <c r="AE4488" s="105">
        <v>23608.332999999999</v>
      </c>
      <c r="AF4488" s="34" t="s">
        <v>36</v>
      </c>
      <c r="AG4488" s="34" t="s">
        <v>36</v>
      </c>
      <c r="AH4488" s="34" t="s">
        <v>36</v>
      </c>
      <c r="AI4488" s="29">
        <v>40.6</v>
      </c>
      <c r="AJ4488" s="29">
        <v>1.1837439999999999</v>
      </c>
      <c r="AK4488" s="29">
        <v>0</v>
      </c>
      <c r="AL4488" s="29">
        <v>0</v>
      </c>
      <c r="AM4488" s="29" t="s">
        <v>28</v>
      </c>
      <c r="AN4488" s="44" t="s">
        <v>27</v>
      </c>
      <c r="AO4488" s="29" t="s">
        <v>27</v>
      </c>
      <c r="AP4488" s="29">
        <v>1</v>
      </c>
      <c r="AQ4488" s="29"/>
      <c r="AR4488" s="29"/>
      <c r="AS4488" s="29"/>
      <c r="AT4488" s="29"/>
      <c r="AU4488" s="144"/>
      <c r="AV4488" s="36" t="s">
        <v>28</v>
      </c>
      <c r="AW4488" s="102">
        <v>43398</v>
      </c>
      <c r="AX4488" s="129" t="s">
        <v>33</v>
      </c>
      <c r="AY4488" s="106" t="e">
        <v>#N/A</v>
      </c>
      <c r="BD4488" t="s">
        <v>1608</v>
      </c>
      <c r="BE4488" t="e">
        <v>#N/A</v>
      </c>
      <c r="BF4488">
        <v>0</v>
      </c>
      <c r="BH4488" t="str">
        <f t="shared" si="971"/>
        <v/>
      </c>
      <c r="BJ4488" t="str">
        <f t="shared" si="972"/>
        <v>OK</v>
      </c>
      <c r="BK4488" s="130" t="s">
        <v>5302</v>
      </c>
      <c r="BL4488" s="130" t="e">
        <v>#VALUE!</v>
      </c>
      <c r="BM4488" s="131">
        <v>0</v>
      </c>
      <c r="BN4488" s="131" t="e">
        <v>#DIV/0!</v>
      </c>
      <c r="BO4488" t="e">
        <v>#N/A</v>
      </c>
      <c r="BP4488">
        <v>0</v>
      </c>
    </row>
    <row r="4489" spans="1:68" x14ac:dyDescent="0.3">
      <c r="A4489" s="1"/>
      <c r="B4489" s="47">
        <v>4128</v>
      </c>
      <c r="C4489" s="45">
        <v>1051437</v>
      </c>
      <c r="D4489" s="29"/>
      <c r="E4489" s="29"/>
      <c r="F4489" s="60" t="s">
        <v>3658</v>
      </c>
      <c r="G4489" s="29" t="s">
        <v>31</v>
      </c>
      <c r="H4489" s="44" t="s">
        <v>136</v>
      </c>
      <c r="I4489" s="148" t="s">
        <v>33</v>
      </c>
      <c r="J4489" s="147" t="s">
        <v>33</v>
      </c>
      <c r="K4489" s="148" t="e">
        <v>#N/A</v>
      </c>
      <c r="L4489" s="148" t="s">
        <v>32</v>
      </c>
      <c r="M4489" s="147" t="s">
        <v>33</v>
      </c>
      <c r="N4489" s="29" t="str">
        <f t="shared" si="968"/>
        <v/>
      </c>
      <c r="O4489" s="29" t="str">
        <f t="shared" si="969"/>
        <v/>
      </c>
      <c r="P4489" s="29" t="str">
        <f t="shared" si="970"/>
        <v/>
      </c>
      <c r="Q4489" s="29" t="str">
        <f t="shared" si="960"/>
        <v/>
      </c>
      <c r="R4489" s="29" t="str">
        <f t="shared" si="961"/>
        <v/>
      </c>
      <c r="S4489" s="29" t="str">
        <f t="shared" si="962"/>
        <v/>
      </c>
      <c r="T4489" s="29" t="str">
        <f t="shared" si="963"/>
        <v/>
      </c>
      <c r="U4489" s="29"/>
      <c r="V4489" s="29"/>
      <c r="W4489" s="55" t="s">
        <v>3629</v>
      </c>
      <c r="X4489" s="29" t="s">
        <v>158</v>
      </c>
      <c r="Y4489" s="146">
        <v>510204</v>
      </c>
      <c r="Z4489" s="33">
        <v>653061</v>
      </c>
      <c r="AA4489" s="34">
        <f t="shared" si="965"/>
        <v>0.28000000000000003</v>
      </c>
      <c r="AB4489" s="33">
        <f t="shared" si="966"/>
        <v>653061</v>
      </c>
      <c r="AC4489" s="34">
        <f t="shared" si="967"/>
        <v>0.27999976479996236</v>
      </c>
      <c r="AD4489" s="145">
        <f t="shared" si="973"/>
        <v>544217.5</v>
      </c>
      <c r="AE4489" s="105">
        <v>425170</v>
      </c>
      <c r="AF4489" s="34" t="s">
        <v>36</v>
      </c>
      <c r="AG4489" s="34" t="s">
        <v>36</v>
      </c>
      <c r="AH4489" s="34" t="s">
        <v>36</v>
      </c>
      <c r="AI4489" s="29">
        <v>265</v>
      </c>
      <c r="AJ4489" s="29">
        <v>5.8</v>
      </c>
      <c r="AK4489" s="29">
        <v>0</v>
      </c>
      <c r="AL4489" s="29">
        <v>0</v>
      </c>
      <c r="AM4489" s="29" t="s">
        <v>28</v>
      </c>
      <c r="AN4489" s="44" t="s">
        <v>27</v>
      </c>
      <c r="AO4489" s="29" t="s">
        <v>27</v>
      </c>
      <c r="AP4489" s="29">
        <v>1</v>
      </c>
      <c r="AQ4489" s="29"/>
      <c r="AR4489" s="29"/>
      <c r="AS4489" s="29"/>
      <c r="AT4489" s="29"/>
      <c r="AU4489" s="144"/>
      <c r="AV4489" s="36" t="s">
        <v>28</v>
      </c>
      <c r="AW4489" s="102">
        <v>43578</v>
      </c>
      <c r="AX4489" s="129" t="s">
        <v>33</v>
      </c>
      <c r="AY4489" s="106" t="e">
        <v>#N/A</v>
      </c>
      <c r="BD4489" t="s">
        <v>1608</v>
      </c>
      <c r="BE4489" t="e">
        <v>#N/A</v>
      </c>
      <c r="BF4489">
        <v>0</v>
      </c>
      <c r="BH4489" t="str">
        <f t="shared" si="971"/>
        <v/>
      </c>
      <c r="BJ4489" t="str">
        <f t="shared" si="972"/>
        <v>OK</v>
      </c>
      <c r="BK4489" s="130" t="s">
        <v>5302</v>
      </c>
      <c r="BL4489" s="130" t="e">
        <v>#VALUE!</v>
      </c>
      <c r="BM4489" s="131">
        <v>0</v>
      </c>
      <c r="BN4489" s="131" t="e">
        <v>#DIV/0!</v>
      </c>
      <c r="BO4489" t="e">
        <v>#N/A</v>
      </c>
      <c r="BP4489">
        <v>0</v>
      </c>
    </row>
    <row r="4490" spans="1:68" x14ac:dyDescent="0.3">
      <c r="A4490" s="1"/>
      <c r="B4490" s="47">
        <v>4129</v>
      </c>
      <c r="C4490" s="45">
        <v>1055000</v>
      </c>
      <c r="D4490" s="29"/>
      <c r="E4490" s="29"/>
      <c r="F4490" s="60" t="s">
        <v>3659</v>
      </c>
      <c r="G4490" s="29" t="s">
        <v>31</v>
      </c>
      <c r="H4490" s="44" t="s">
        <v>136</v>
      </c>
      <c r="I4490" s="148" t="s">
        <v>33</v>
      </c>
      <c r="J4490" s="147" t="s">
        <v>33</v>
      </c>
      <c r="K4490" s="148" t="e">
        <v>#N/A</v>
      </c>
      <c r="L4490" s="148" t="s">
        <v>32</v>
      </c>
      <c r="M4490" s="147" t="s">
        <v>33</v>
      </c>
      <c r="N4490" s="29" t="str">
        <f t="shared" si="968"/>
        <v/>
      </c>
      <c r="O4490" s="29" t="str">
        <f t="shared" si="969"/>
        <v/>
      </c>
      <c r="P4490" s="29" t="str">
        <f t="shared" si="970"/>
        <v/>
      </c>
      <c r="Q4490" s="29" t="str">
        <f t="shared" si="960"/>
        <v/>
      </c>
      <c r="R4490" s="29" t="str">
        <f t="shared" si="961"/>
        <v/>
      </c>
      <c r="S4490" s="29" t="str">
        <f t="shared" si="962"/>
        <v/>
      </c>
      <c r="T4490" s="29" t="str">
        <f t="shared" si="963"/>
        <v/>
      </c>
      <c r="U4490" s="29"/>
      <c r="V4490" s="29"/>
      <c r="W4490" s="55" t="s">
        <v>3629</v>
      </c>
      <c r="X4490" s="29" t="s">
        <v>158</v>
      </c>
      <c r="Y4490" s="146">
        <v>1515698</v>
      </c>
      <c r="Z4490" s="33">
        <v>1940093</v>
      </c>
      <c r="AA4490" s="34">
        <f t="shared" si="965"/>
        <v>0.28000000000000003</v>
      </c>
      <c r="AB4490" s="33">
        <f t="shared" si="966"/>
        <v>1940093</v>
      </c>
      <c r="AC4490" s="34">
        <f t="shared" si="967"/>
        <v>0.27999970963081044</v>
      </c>
      <c r="AD4490" s="145">
        <f t="shared" si="973"/>
        <v>1616744.1669999999</v>
      </c>
      <c r="AE4490" s="105">
        <v>1263081.6669999999</v>
      </c>
      <c r="AF4490" s="34" t="s">
        <v>36</v>
      </c>
      <c r="AG4490" s="34" t="s">
        <v>36</v>
      </c>
      <c r="AH4490" s="34" t="s">
        <v>36</v>
      </c>
      <c r="AI4490" s="29">
        <v>370</v>
      </c>
      <c r="AJ4490" s="29">
        <v>4</v>
      </c>
      <c r="AK4490" s="29">
        <v>0</v>
      </c>
      <c r="AL4490" s="29">
        <v>0</v>
      </c>
      <c r="AM4490" s="29" t="s">
        <v>28</v>
      </c>
      <c r="AN4490" s="44" t="s">
        <v>27</v>
      </c>
      <c r="AO4490" s="29" t="s">
        <v>27</v>
      </c>
      <c r="AP4490" s="29">
        <v>1</v>
      </c>
      <c r="AQ4490" s="29"/>
      <c r="AR4490" s="29"/>
      <c r="AS4490" s="29"/>
      <c r="AT4490" s="29"/>
      <c r="AU4490" s="144"/>
      <c r="AV4490" s="36" t="s">
        <v>28</v>
      </c>
      <c r="AW4490" s="102">
        <v>43578</v>
      </c>
      <c r="AX4490" s="129" t="s">
        <v>33</v>
      </c>
      <c r="AY4490" s="106" t="e">
        <v>#N/A</v>
      </c>
      <c r="BD4490" t="s">
        <v>1608</v>
      </c>
      <c r="BE4490" t="e">
        <v>#N/A</v>
      </c>
      <c r="BF4490">
        <v>0</v>
      </c>
      <c r="BH4490" t="str">
        <f t="shared" si="971"/>
        <v/>
      </c>
      <c r="BJ4490" t="str">
        <f t="shared" si="972"/>
        <v>OK</v>
      </c>
      <c r="BK4490" s="130" t="s">
        <v>5302</v>
      </c>
      <c r="BL4490" s="130" t="e">
        <v>#VALUE!</v>
      </c>
      <c r="BM4490" s="131">
        <v>0</v>
      </c>
      <c r="BN4490" s="131" t="e">
        <v>#DIV/0!</v>
      </c>
      <c r="BO4490" t="e">
        <v>#N/A</v>
      </c>
      <c r="BP4490">
        <v>0</v>
      </c>
    </row>
    <row r="4491" spans="1:68" x14ac:dyDescent="0.3">
      <c r="A4491" s="1"/>
      <c r="B4491" s="47">
        <v>4130</v>
      </c>
      <c r="C4491" s="45">
        <v>1057654</v>
      </c>
      <c r="D4491" s="29"/>
      <c r="E4491" s="29"/>
      <c r="F4491" s="60" t="s">
        <v>3660</v>
      </c>
      <c r="G4491" s="29" t="s">
        <v>31</v>
      </c>
      <c r="H4491" s="44" t="s">
        <v>136</v>
      </c>
      <c r="I4491" s="148" t="s">
        <v>33</v>
      </c>
      <c r="J4491" s="147" t="s">
        <v>33</v>
      </c>
      <c r="K4491" s="148" t="e">
        <v>#N/A</v>
      </c>
      <c r="L4491" s="148" t="s">
        <v>32</v>
      </c>
      <c r="M4491" s="147" t="s">
        <v>33</v>
      </c>
      <c r="N4491" s="29" t="str">
        <f t="shared" si="968"/>
        <v/>
      </c>
      <c r="O4491" s="29" t="str">
        <f t="shared" si="969"/>
        <v/>
      </c>
      <c r="P4491" s="29" t="str">
        <f t="shared" si="970"/>
        <v/>
      </c>
      <c r="Q4491" s="29" t="str">
        <f t="shared" si="960"/>
        <v/>
      </c>
      <c r="R4491" s="29" t="str">
        <f t="shared" si="961"/>
        <v/>
      </c>
      <c r="S4491" s="29" t="str">
        <f t="shared" si="962"/>
        <v/>
      </c>
      <c r="T4491" s="29" t="str">
        <f t="shared" si="963"/>
        <v/>
      </c>
      <c r="U4491" s="29"/>
      <c r="V4491" s="29"/>
      <c r="W4491" s="55" t="s">
        <v>3629</v>
      </c>
      <c r="X4491" s="29" t="s">
        <v>158</v>
      </c>
      <c r="Y4491" s="146">
        <v>2925567</v>
      </c>
      <c r="Z4491" s="33">
        <v>3744726</v>
      </c>
      <c r="AA4491" s="34">
        <f t="shared" si="965"/>
        <v>0.28000000000000003</v>
      </c>
      <c r="AB4491" s="33">
        <f t="shared" si="966"/>
        <v>3744726</v>
      </c>
      <c r="AC4491" s="34">
        <f t="shared" si="967"/>
        <v>0.28000008203537979</v>
      </c>
      <c r="AD4491" s="145">
        <f t="shared" si="973"/>
        <v>3120605</v>
      </c>
      <c r="AE4491" s="105">
        <v>2437972.5</v>
      </c>
      <c r="AF4491" s="34" t="s">
        <v>36</v>
      </c>
      <c r="AG4491" s="34" t="s">
        <v>36</v>
      </c>
      <c r="AH4491" s="34" t="s">
        <v>36</v>
      </c>
      <c r="AI4491" s="29">
        <v>1</v>
      </c>
      <c r="AJ4491" s="29">
        <v>1E-3</v>
      </c>
      <c r="AK4491" s="29">
        <v>0</v>
      </c>
      <c r="AL4491" s="29">
        <v>0</v>
      </c>
      <c r="AM4491" s="29" t="s">
        <v>28</v>
      </c>
      <c r="AN4491" s="44" t="s">
        <v>27</v>
      </c>
      <c r="AO4491" s="29" t="s">
        <v>27</v>
      </c>
      <c r="AP4491" s="29">
        <v>1</v>
      </c>
      <c r="AQ4491" s="29"/>
      <c r="AR4491" s="29"/>
      <c r="AS4491" s="29"/>
      <c r="AT4491" s="29"/>
      <c r="AU4491" s="144"/>
      <c r="AV4491" s="36" t="s">
        <v>28</v>
      </c>
      <c r="AW4491" s="102">
        <v>43578</v>
      </c>
      <c r="AX4491" s="129" t="s">
        <v>33</v>
      </c>
      <c r="AY4491" s="106" t="e">
        <v>#N/A</v>
      </c>
      <c r="BD4491" t="s">
        <v>1608</v>
      </c>
      <c r="BE4491" t="e">
        <v>#N/A</v>
      </c>
      <c r="BF4491" t="s">
        <v>4740</v>
      </c>
      <c r="BH4491" t="str">
        <f t="shared" si="971"/>
        <v/>
      </c>
      <c r="BJ4491" t="str">
        <f t="shared" si="972"/>
        <v>OK</v>
      </c>
      <c r="BK4491" s="130" t="s">
        <v>5302</v>
      </c>
      <c r="BL4491" s="130" t="e">
        <v>#VALUE!</v>
      </c>
      <c r="BM4491" s="131">
        <v>0</v>
      </c>
      <c r="BN4491" s="131" t="e">
        <v>#DIV/0!</v>
      </c>
      <c r="BO4491" t="e">
        <v>#N/A</v>
      </c>
      <c r="BP4491">
        <v>0</v>
      </c>
    </row>
    <row r="4492" spans="1:68" x14ac:dyDescent="0.3">
      <c r="A4492" s="1"/>
      <c r="B4492" s="47">
        <v>4131</v>
      </c>
      <c r="C4492" s="45">
        <v>1050593</v>
      </c>
      <c r="D4492" s="29"/>
      <c r="E4492" s="29"/>
      <c r="F4492" s="39" t="s">
        <v>3661</v>
      </c>
      <c r="G4492" s="29" t="s">
        <v>31</v>
      </c>
      <c r="H4492" s="44" t="s">
        <v>136</v>
      </c>
      <c r="I4492" s="148" t="s">
        <v>33</v>
      </c>
      <c r="J4492" s="147" t="s">
        <v>33</v>
      </c>
      <c r="K4492" s="148" t="e">
        <v>#N/A</v>
      </c>
      <c r="L4492" s="148" t="s">
        <v>32</v>
      </c>
      <c r="M4492" s="147" t="s">
        <v>33</v>
      </c>
      <c r="N4492" s="29" t="str">
        <f t="shared" si="968"/>
        <v/>
      </c>
      <c r="O4492" s="29" t="str">
        <f t="shared" si="969"/>
        <v/>
      </c>
      <c r="P4492" s="29" t="str">
        <f t="shared" si="970"/>
        <v/>
      </c>
      <c r="Q4492" s="29" t="str">
        <f t="shared" si="960"/>
        <v/>
      </c>
      <c r="R4492" s="29" t="str">
        <f t="shared" si="961"/>
        <v/>
      </c>
      <c r="S4492" s="29" t="str">
        <f t="shared" si="962"/>
        <v/>
      </c>
      <c r="T4492" s="29" t="str">
        <f t="shared" si="963"/>
        <v/>
      </c>
      <c r="U4492" s="29"/>
      <c r="V4492" s="29"/>
      <c r="W4492" s="55" t="s">
        <v>3629</v>
      </c>
      <c r="X4492" s="29" t="s">
        <v>158</v>
      </c>
      <c r="Y4492" s="146">
        <v>1656</v>
      </c>
      <c r="Z4492" s="33">
        <v>2120</v>
      </c>
      <c r="AA4492" s="34">
        <f t="shared" si="965"/>
        <v>0.28000000000000003</v>
      </c>
      <c r="AB4492" s="33">
        <f t="shared" si="966"/>
        <v>2120</v>
      </c>
      <c r="AC4492" s="34">
        <f t="shared" si="967"/>
        <v>0.28019347826086949</v>
      </c>
      <c r="AD4492" s="145">
        <f t="shared" si="973"/>
        <v>1766.6669999999999</v>
      </c>
      <c r="AE4492" s="105">
        <v>1380</v>
      </c>
      <c r="AF4492" s="34" t="s">
        <v>36</v>
      </c>
      <c r="AG4492" s="34" t="s">
        <v>36</v>
      </c>
      <c r="AH4492" s="34" t="s">
        <v>36</v>
      </c>
      <c r="AI4492" s="29">
        <v>1.163</v>
      </c>
      <c r="AJ4492" s="29">
        <v>2.1659999999999999E-2</v>
      </c>
      <c r="AK4492" s="29">
        <v>0</v>
      </c>
      <c r="AL4492" s="29">
        <v>0</v>
      </c>
      <c r="AM4492" s="29" t="s">
        <v>28</v>
      </c>
      <c r="AN4492" s="44" t="s">
        <v>27</v>
      </c>
      <c r="AO4492" s="29" t="s">
        <v>27</v>
      </c>
      <c r="AP4492" s="29">
        <v>1</v>
      </c>
      <c r="AQ4492" s="29"/>
      <c r="AR4492" s="29"/>
      <c r="AS4492" s="29"/>
      <c r="AT4492" s="29"/>
      <c r="AU4492" s="144"/>
      <c r="AV4492" s="36" t="s">
        <v>28</v>
      </c>
      <c r="AW4492" s="102">
        <v>43578</v>
      </c>
      <c r="AX4492" s="129" t="s">
        <v>33</v>
      </c>
      <c r="AY4492" s="106" t="e">
        <v>#N/A</v>
      </c>
      <c r="BD4492" t="s">
        <v>4729</v>
      </c>
      <c r="BE4492" t="e">
        <v>#N/A</v>
      </c>
      <c r="BF4492">
        <v>0</v>
      </c>
      <c r="BH4492" t="str">
        <f t="shared" si="971"/>
        <v/>
      </c>
      <c r="BJ4492" t="str">
        <f t="shared" si="972"/>
        <v>OK</v>
      </c>
      <c r="BK4492" s="130" t="s">
        <v>5302</v>
      </c>
      <c r="BL4492" s="130" t="e">
        <v>#VALUE!</v>
      </c>
      <c r="BM4492" s="131">
        <v>0</v>
      </c>
      <c r="BN4492" s="131" t="e">
        <v>#DIV/0!</v>
      </c>
      <c r="BO4492" t="e">
        <v>#N/A</v>
      </c>
      <c r="BP4492">
        <v>0</v>
      </c>
    </row>
    <row r="4493" spans="1:68" x14ac:dyDescent="0.3">
      <c r="A4493" s="1"/>
      <c r="B4493" s="47">
        <v>4132</v>
      </c>
      <c r="C4493" s="45">
        <v>1051454</v>
      </c>
      <c r="D4493" s="40"/>
      <c r="E4493" s="40"/>
      <c r="F4493" s="60" t="s">
        <v>3662</v>
      </c>
      <c r="G4493" s="29" t="s">
        <v>31</v>
      </c>
      <c r="H4493" s="44" t="s">
        <v>136</v>
      </c>
      <c r="I4493" s="148" t="s">
        <v>33</v>
      </c>
      <c r="J4493" s="147" t="s">
        <v>33</v>
      </c>
      <c r="K4493" s="148" t="e">
        <v>#N/A</v>
      </c>
      <c r="L4493" s="148" t="s">
        <v>32</v>
      </c>
      <c r="M4493" s="147" t="s">
        <v>33</v>
      </c>
      <c r="N4493" s="29" t="str">
        <f t="shared" si="968"/>
        <v/>
      </c>
      <c r="O4493" s="29" t="str">
        <f t="shared" si="969"/>
        <v/>
      </c>
      <c r="P4493" s="29" t="str">
        <f t="shared" si="970"/>
        <v/>
      </c>
      <c r="Q4493" s="29" t="str">
        <f t="shared" si="960"/>
        <v/>
      </c>
      <c r="R4493" s="29" t="str">
        <f t="shared" si="961"/>
        <v/>
      </c>
      <c r="S4493" s="29" t="str">
        <f t="shared" si="962"/>
        <v/>
      </c>
      <c r="T4493" s="29" t="str">
        <f t="shared" si="963"/>
        <v/>
      </c>
      <c r="U4493" s="29"/>
      <c r="V4493" s="29"/>
      <c r="W4493" s="55" t="s">
        <v>3629</v>
      </c>
      <c r="X4493" s="29" t="s">
        <v>158</v>
      </c>
      <c r="Y4493" s="146">
        <v>1152533</v>
      </c>
      <c r="Z4493" s="33">
        <v>1475242</v>
      </c>
      <c r="AA4493" s="34">
        <f t="shared" si="965"/>
        <v>0.28000000000000003</v>
      </c>
      <c r="AB4493" s="33">
        <f t="shared" si="966"/>
        <v>1475242</v>
      </c>
      <c r="AC4493" s="34">
        <f t="shared" si="967"/>
        <v>0.27999979097171201</v>
      </c>
      <c r="AD4493" s="145">
        <f t="shared" si="973"/>
        <v>1229368.3330000001</v>
      </c>
      <c r="AE4493" s="105">
        <v>960444.16700000002</v>
      </c>
      <c r="AF4493" s="34" t="s">
        <v>36</v>
      </c>
      <c r="AG4493" s="34" t="s">
        <v>36</v>
      </c>
      <c r="AH4493" s="34" t="s">
        <v>36</v>
      </c>
      <c r="AI4493" s="29">
        <v>770</v>
      </c>
      <c r="AJ4493" s="29">
        <v>17.34</v>
      </c>
      <c r="AK4493" s="29">
        <v>0</v>
      </c>
      <c r="AL4493" s="29">
        <v>0</v>
      </c>
      <c r="AM4493" s="29" t="s">
        <v>28</v>
      </c>
      <c r="AN4493" s="44" t="s">
        <v>27</v>
      </c>
      <c r="AO4493" s="29" t="s">
        <v>27</v>
      </c>
      <c r="AP4493" s="29">
        <v>1</v>
      </c>
      <c r="AQ4493" s="29"/>
      <c r="AR4493" s="29"/>
      <c r="AS4493" s="29"/>
      <c r="AT4493" s="29"/>
      <c r="AU4493" s="144"/>
      <c r="AV4493" s="36" t="s">
        <v>28</v>
      </c>
      <c r="AW4493" s="102">
        <v>43546</v>
      </c>
      <c r="AX4493" s="129" t="s">
        <v>33</v>
      </c>
      <c r="AY4493" s="106" t="e">
        <v>#N/A</v>
      </c>
      <c r="BD4493" t="s">
        <v>1608</v>
      </c>
      <c r="BE4493" t="e">
        <v>#N/A</v>
      </c>
      <c r="BF4493">
        <v>0</v>
      </c>
      <c r="BH4493" t="str">
        <f t="shared" si="971"/>
        <v/>
      </c>
      <c r="BJ4493" t="str">
        <f t="shared" si="972"/>
        <v>OK</v>
      </c>
      <c r="BK4493" s="130" t="s">
        <v>5302</v>
      </c>
      <c r="BL4493" s="130" t="e">
        <v>#VALUE!</v>
      </c>
      <c r="BM4493" s="131">
        <v>0</v>
      </c>
      <c r="BN4493" s="131" t="e">
        <v>#DIV/0!</v>
      </c>
      <c r="BO4493" t="e">
        <v>#N/A</v>
      </c>
      <c r="BP4493">
        <v>0</v>
      </c>
    </row>
    <row r="4494" spans="1:68" x14ac:dyDescent="0.3">
      <c r="A4494" s="1"/>
      <c r="B4494" s="47">
        <v>4133</v>
      </c>
      <c r="C4494" s="45">
        <v>1051508</v>
      </c>
      <c r="D4494" s="40"/>
      <c r="E4494" s="40"/>
      <c r="F4494" s="60" t="s">
        <v>3663</v>
      </c>
      <c r="G4494" s="29" t="s">
        <v>31</v>
      </c>
      <c r="H4494" s="44" t="s">
        <v>136</v>
      </c>
      <c r="I4494" s="148" t="s">
        <v>33</v>
      </c>
      <c r="J4494" s="147" t="s">
        <v>33</v>
      </c>
      <c r="K4494" s="148" t="e">
        <v>#N/A</v>
      </c>
      <c r="L4494" s="148" t="s">
        <v>32</v>
      </c>
      <c r="M4494" s="147" t="s">
        <v>33</v>
      </c>
      <c r="N4494" s="29" t="str">
        <f t="shared" si="968"/>
        <v/>
      </c>
      <c r="O4494" s="29" t="str">
        <f t="shared" si="969"/>
        <v/>
      </c>
      <c r="P4494" s="29" t="str">
        <f t="shared" si="970"/>
        <v/>
      </c>
      <c r="Q4494" s="29" t="str">
        <f t="shared" si="960"/>
        <v/>
      </c>
      <c r="R4494" s="29" t="str">
        <f t="shared" si="961"/>
        <v/>
      </c>
      <c r="S4494" s="29" t="str">
        <f t="shared" si="962"/>
        <v/>
      </c>
      <c r="T4494" s="29" t="str">
        <f t="shared" si="963"/>
        <v/>
      </c>
      <c r="U4494" s="29"/>
      <c r="V4494" s="29"/>
      <c r="W4494" s="55" t="s">
        <v>3629</v>
      </c>
      <c r="X4494" s="29" t="s">
        <v>158</v>
      </c>
      <c r="Y4494" s="146">
        <v>1412450</v>
      </c>
      <c r="Z4494" s="33">
        <v>1807936</v>
      </c>
      <c r="AA4494" s="34">
        <f t="shared" si="965"/>
        <v>0.28000000000000003</v>
      </c>
      <c r="AB4494" s="33">
        <f t="shared" si="966"/>
        <v>1807936</v>
      </c>
      <c r="AC4494" s="34">
        <f t="shared" si="967"/>
        <v>0.27999999935431363</v>
      </c>
      <c r="AD4494" s="145">
        <f t="shared" si="973"/>
        <v>1506613.3330000001</v>
      </c>
      <c r="AE4494" s="105">
        <v>1177041.6669999999</v>
      </c>
      <c r="AF4494" s="34" t="s">
        <v>36</v>
      </c>
      <c r="AG4494" s="34" t="s">
        <v>36</v>
      </c>
      <c r="AH4494" s="34" t="s">
        <v>36</v>
      </c>
      <c r="AI4494" s="29">
        <v>1273</v>
      </c>
      <c r="AJ4494" s="29">
        <v>12.167999999999999</v>
      </c>
      <c r="AK4494" s="29">
        <v>0</v>
      </c>
      <c r="AL4494" s="29">
        <v>0</v>
      </c>
      <c r="AM4494" s="29" t="s">
        <v>28</v>
      </c>
      <c r="AN4494" s="44" t="s">
        <v>27</v>
      </c>
      <c r="AO4494" s="29" t="s">
        <v>27</v>
      </c>
      <c r="AP4494" s="29">
        <v>1</v>
      </c>
      <c r="AQ4494" s="29"/>
      <c r="AR4494" s="29"/>
      <c r="AS4494" s="29"/>
      <c r="AT4494" s="29"/>
      <c r="AU4494" s="144"/>
      <c r="AV4494" s="36" t="s">
        <v>28</v>
      </c>
      <c r="AW4494" s="102">
        <v>43546</v>
      </c>
      <c r="AX4494" s="129" t="s">
        <v>33</v>
      </c>
      <c r="AY4494" s="106" t="e">
        <v>#N/A</v>
      </c>
      <c r="BD4494" t="s">
        <v>1608</v>
      </c>
      <c r="BE4494" t="e">
        <v>#N/A</v>
      </c>
      <c r="BF4494">
        <v>0</v>
      </c>
      <c r="BH4494" t="str">
        <f t="shared" si="971"/>
        <v/>
      </c>
      <c r="BJ4494" t="str">
        <f t="shared" si="972"/>
        <v>OK</v>
      </c>
      <c r="BK4494" s="130" t="s">
        <v>5302</v>
      </c>
      <c r="BL4494" s="130" t="e">
        <v>#VALUE!</v>
      </c>
      <c r="BM4494" s="131">
        <v>0</v>
      </c>
      <c r="BN4494" s="131" t="e">
        <v>#DIV/0!</v>
      </c>
      <c r="BO4494" t="e">
        <v>#N/A</v>
      </c>
      <c r="BP4494">
        <v>0</v>
      </c>
    </row>
    <row r="4495" spans="1:68" x14ac:dyDescent="0.3">
      <c r="A4495" s="1"/>
      <c r="B4495" s="47">
        <v>4134</v>
      </c>
      <c r="C4495" s="156">
        <v>1005395</v>
      </c>
      <c r="D4495" s="40"/>
      <c r="E4495" s="40"/>
      <c r="F4495" s="39" t="s">
        <v>3664</v>
      </c>
      <c r="G4495" s="29" t="s">
        <v>61</v>
      </c>
      <c r="H4495" s="151" t="s">
        <v>136</v>
      </c>
      <c r="I4495" s="148" t="s">
        <v>33</v>
      </c>
      <c r="J4495" s="147" t="s">
        <v>33</v>
      </c>
      <c r="K4495" s="148" t="e">
        <v>#N/A</v>
      </c>
      <c r="L4495" s="148" t="s">
        <v>32</v>
      </c>
      <c r="M4495" s="147" t="s">
        <v>33</v>
      </c>
      <c r="N4495" s="29" t="str">
        <f t="shared" si="968"/>
        <v/>
      </c>
      <c r="O4495" s="29" t="str">
        <f t="shared" si="969"/>
        <v/>
      </c>
      <c r="P4495" s="29" t="str">
        <f t="shared" si="970"/>
        <v/>
      </c>
      <c r="Q4495" s="29" t="str">
        <f t="shared" si="960"/>
        <v/>
      </c>
      <c r="R4495" s="29" t="str">
        <f t="shared" si="961"/>
        <v/>
      </c>
      <c r="S4495" s="29" t="str">
        <f t="shared" si="962"/>
        <v/>
      </c>
      <c r="T4495" s="29" t="str">
        <f t="shared" si="963"/>
        <v/>
      </c>
      <c r="U4495" s="153"/>
      <c r="V4495" s="153"/>
      <c r="W4495" s="155" t="s">
        <v>157</v>
      </c>
      <c r="X4495" s="153" t="s">
        <v>158</v>
      </c>
      <c r="Y4495" s="146">
        <v>7.35</v>
      </c>
      <c r="Z4495" s="33">
        <v>7.35</v>
      </c>
      <c r="AA4495" s="34">
        <f t="shared" si="965"/>
        <v>0</v>
      </c>
      <c r="AB4495" s="33">
        <f t="shared" si="966"/>
        <v>7.35</v>
      </c>
      <c r="AC4495" s="34">
        <f t="shared" si="967"/>
        <v>0</v>
      </c>
      <c r="AD4495" s="145">
        <f t="shared" si="973"/>
        <v>6.125</v>
      </c>
      <c r="AE4495" s="105">
        <v>6.125</v>
      </c>
      <c r="AF4495" s="34" t="s">
        <v>36</v>
      </c>
      <c r="AG4495" s="34" t="s">
        <v>73</v>
      </c>
      <c r="AH4495" s="34" t="s">
        <v>70</v>
      </c>
      <c r="AI4495" s="29">
        <v>1E-3</v>
      </c>
      <c r="AJ4495" s="29">
        <v>2.6999999999999999E-5</v>
      </c>
      <c r="AK4495" s="29">
        <v>0</v>
      </c>
      <c r="AL4495" s="29">
        <v>0</v>
      </c>
      <c r="AM4495" s="29" t="s">
        <v>27</v>
      </c>
      <c r="AN4495" s="151" t="s">
        <v>27</v>
      </c>
      <c r="AO4495" s="29" t="s">
        <v>27</v>
      </c>
      <c r="AP4495" s="153">
        <v>1</v>
      </c>
      <c r="AQ4495" s="29"/>
      <c r="AR4495" s="29"/>
      <c r="AS4495" s="29"/>
      <c r="AT4495" s="29"/>
      <c r="AU4495" s="144"/>
      <c r="AV4495" s="36" t="s">
        <v>28</v>
      </c>
      <c r="AW4495" s="102">
        <v>43784</v>
      </c>
      <c r="AX4495" s="129" t="s">
        <v>33</v>
      </c>
      <c r="AY4495" s="106" t="e">
        <v>#N/A</v>
      </c>
      <c r="BD4495" t="s">
        <v>4395</v>
      </c>
      <c r="BE4495" t="s">
        <v>4337</v>
      </c>
      <c r="BF4495" t="s">
        <v>4739</v>
      </c>
      <c r="BH4495" t="str">
        <f t="shared" si="971"/>
        <v/>
      </c>
      <c r="BJ4495" t="str">
        <f t="shared" si="972"/>
        <v>OK</v>
      </c>
      <c r="BK4495" s="130" t="s">
        <v>5302</v>
      </c>
      <c r="BL4495" s="130" t="e">
        <v>#VALUE!</v>
      </c>
      <c r="BM4495" s="131">
        <v>0</v>
      </c>
      <c r="BN4495" s="131" t="e">
        <v>#DIV/0!</v>
      </c>
      <c r="BO4495" t="e">
        <v>#N/A</v>
      </c>
      <c r="BP4495">
        <v>0</v>
      </c>
    </row>
    <row r="4496" spans="1:68" x14ac:dyDescent="0.3">
      <c r="A4496" s="1"/>
      <c r="B4496" s="47">
        <v>4135</v>
      </c>
      <c r="C4496" s="125">
        <v>1005405</v>
      </c>
      <c r="D4496" s="40"/>
      <c r="E4496" s="40"/>
      <c r="F4496" s="39" t="s">
        <v>3667</v>
      </c>
      <c r="G4496" s="29" t="s">
        <v>31</v>
      </c>
      <c r="H4496" s="151" t="s">
        <v>136</v>
      </c>
      <c r="I4496" s="148" t="s">
        <v>32</v>
      </c>
      <c r="J4496" s="147" t="s">
        <v>33</v>
      </c>
      <c r="K4496" s="148">
        <v>0</v>
      </c>
      <c r="L4496" s="148" t="s">
        <v>32</v>
      </c>
      <c r="M4496" s="147" t="s">
        <v>33</v>
      </c>
      <c r="N4496" s="29" t="str">
        <f t="shared" si="968"/>
        <v/>
      </c>
      <c r="O4496" s="29" t="str">
        <f t="shared" si="969"/>
        <v/>
      </c>
      <c r="P4496" s="29" t="str">
        <f t="shared" si="970"/>
        <v/>
      </c>
      <c r="Q4496" s="29" t="str">
        <f t="shared" si="960"/>
        <v/>
      </c>
      <c r="R4496" s="29" t="str">
        <f t="shared" si="961"/>
        <v/>
      </c>
      <c r="S4496" s="29" t="str">
        <f t="shared" si="962"/>
        <v/>
      </c>
      <c r="T4496" s="29" t="str">
        <f t="shared" si="963"/>
        <v/>
      </c>
      <c r="U4496" s="29"/>
      <c r="V4496" s="29"/>
      <c r="W4496" s="38" t="s">
        <v>1613</v>
      </c>
      <c r="X4496" s="37" t="s">
        <v>1221</v>
      </c>
      <c r="Y4496" s="146">
        <v>6188</v>
      </c>
      <c r="Z4496" s="33">
        <v>7921</v>
      </c>
      <c r="AA4496" s="34">
        <f t="shared" si="965"/>
        <v>0.28000000000000003</v>
      </c>
      <c r="AB4496" s="33">
        <f t="shared" si="966"/>
        <v>7921</v>
      </c>
      <c r="AC4496" s="34">
        <f t="shared" si="967"/>
        <v>0.28005802973121963</v>
      </c>
      <c r="AD4496" s="145">
        <f t="shared" si="973"/>
        <v>6600.8329999999996</v>
      </c>
      <c r="AE4496" s="105">
        <v>5156.6670000000004</v>
      </c>
      <c r="AF4496" s="34" t="s">
        <v>36</v>
      </c>
      <c r="AG4496" s="34" t="s">
        <v>36</v>
      </c>
      <c r="AH4496" s="34" t="s">
        <v>36</v>
      </c>
      <c r="AI4496" s="29">
        <v>0.90200000000000002</v>
      </c>
      <c r="AJ4496" s="29">
        <v>0.03</v>
      </c>
      <c r="AK4496" s="29">
        <v>0</v>
      </c>
      <c r="AL4496" s="29">
        <v>0</v>
      </c>
      <c r="AM4496" s="29" t="s">
        <v>28</v>
      </c>
      <c r="AN4496" s="44" t="s">
        <v>27</v>
      </c>
      <c r="AO4496" s="29" t="s">
        <v>27</v>
      </c>
      <c r="AP4496" s="29">
        <v>40</v>
      </c>
      <c r="AQ4496" s="29"/>
      <c r="AR4496" s="29"/>
      <c r="AS4496" s="29"/>
      <c r="AT4496" s="29"/>
      <c r="AU4496" s="144"/>
      <c r="AV4496" s="36" t="s">
        <v>28</v>
      </c>
      <c r="AW4496" s="102">
        <v>43985</v>
      </c>
      <c r="AX4496" s="129" t="s">
        <v>33</v>
      </c>
      <c r="AY4496" s="106" t="e">
        <v>#N/A</v>
      </c>
      <c r="BD4496" t="s">
        <v>4730</v>
      </c>
      <c r="BE4496" t="s">
        <v>4731</v>
      </c>
      <c r="BF4496" t="s">
        <v>4740</v>
      </c>
      <c r="BH4496" t="str">
        <f t="shared" si="971"/>
        <v/>
      </c>
      <c r="BJ4496" t="str">
        <f t="shared" si="972"/>
        <v>OK</v>
      </c>
      <c r="BK4496" s="130" t="s">
        <v>5302</v>
      </c>
      <c r="BL4496" s="130" t="e">
        <v>#VALUE!</v>
      </c>
      <c r="BM4496" s="131">
        <v>0</v>
      </c>
      <c r="BN4496" s="131" t="e">
        <v>#DIV/0!</v>
      </c>
      <c r="BO4496" t="e">
        <v>#N/A</v>
      </c>
      <c r="BP4496">
        <v>0</v>
      </c>
    </row>
    <row r="4497" spans="1:68" x14ac:dyDescent="0.3">
      <c r="A4497" s="1"/>
      <c r="B4497" s="47">
        <v>4136</v>
      </c>
      <c r="C4497" s="125">
        <v>1007049</v>
      </c>
      <c r="D4497" s="40"/>
      <c r="E4497" s="40"/>
      <c r="F4497" s="39" t="s">
        <v>3668</v>
      </c>
      <c r="G4497" s="29" t="s">
        <v>31</v>
      </c>
      <c r="H4497" s="151" t="s">
        <v>136</v>
      </c>
      <c r="I4497" s="148" t="s">
        <v>32</v>
      </c>
      <c r="J4497" s="147" t="s">
        <v>33</v>
      </c>
      <c r="K4497" s="148">
        <v>0</v>
      </c>
      <c r="L4497" s="148" t="s">
        <v>32</v>
      </c>
      <c r="M4497" s="147" t="s">
        <v>33</v>
      </c>
      <c r="N4497" s="29" t="str">
        <f t="shared" si="968"/>
        <v/>
      </c>
      <c r="O4497" s="29" t="str">
        <f t="shared" si="969"/>
        <v/>
      </c>
      <c r="P4497" s="29" t="str">
        <f t="shared" si="970"/>
        <v/>
      </c>
      <c r="Q4497" s="29" t="str">
        <f t="shared" si="960"/>
        <v/>
      </c>
      <c r="R4497" s="29" t="str">
        <f t="shared" si="961"/>
        <v/>
      </c>
      <c r="S4497" s="29" t="str">
        <f t="shared" si="962"/>
        <v/>
      </c>
      <c r="T4497" s="29" t="str">
        <f t="shared" si="963"/>
        <v/>
      </c>
      <c r="U4497" s="29"/>
      <c r="V4497" s="29"/>
      <c r="W4497" s="38" t="s">
        <v>1613</v>
      </c>
      <c r="X4497" s="37" t="s">
        <v>158</v>
      </c>
      <c r="Y4497" s="146">
        <v>169.75</v>
      </c>
      <c r="Z4497" s="33">
        <v>217.28</v>
      </c>
      <c r="AA4497" s="34">
        <f t="shared" si="965"/>
        <v>0.28000000000000003</v>
      </c>
      <c r="AB4497" s="33">
        <f t="shared" si="966"/>
        <v>217.28</v>
      </c>
      <c r="AC4497" s="34">
        <f t="shared" si="967"/>
        <v>0.28000537261943481</v>
      </c>
      <c r="AD4497" s="145">
        <f t="shared" si="973"/>
        <v>181.06700000000001</v>
      </c>
      <c r="AE4497" s="105">
        <v>141.458</v>
      </c>
      <c r="AF4497" s="34" t="s">
        <v>36</v>
      </c>
      <c r="AG4497" s="34" t="s">
        <v>36</v>
      </c>
      <c r="AH4497" s="34" t="s">
        <v>36</v>
      </c>
      <c r="AI4497" s="29">
        <v>6.0000000000000001E-3</v>
      </c>
      <c r="AJ4497" s="29">
        <v>3.0000000000000001E-6</v>
      </c>
      <c r="AK4497" s="29">
        <v>0</v>
      </c>
      <c r="AL4497" s="29">
        <v>0</v>
      </c>
      <c r="AM4497" s="29" t="s">
        <v>28</v>
      </c>
      <c r="AN4497" s="44" t="s">
        <v>27</v>
      </c>
      <c r="AO4497" s="29" t="s">
        <v>27</v>
      </c>
      <c r="AP4497" s="29">
        <v>1000</v>
      </c>
      <c r="AQ4497" s="29"/>
      <c r="AR4497" s="29"/>
      <c r="AS4497" s="29"/>
      <c r="AT4497" s="29"/>
      <c r="AU4497" s="144"/>
      <c r="AV4497" s="36" t="s">
        <v>28</v>
      </c>
      <c r="AW4497" s="102">
        <v>43985</v>
      </c>
      <c r="AX4497" s="129" t="s">
        <v>33</v>
      </c>
      <c r="AY4497" s="106" t="e">
        <v>#N/A</v>
      </c>
      <c r="BD4497" t="s">
        <v>4732</v>
      </c>
      <c r="BE4497" t="s">
        <v>4733</v>
      </c>
      <c r="BF4497" t="s">
        <v>4740</v>
      </c>
      <c r="BH4497" t="str">
        <f t="shared" si="971"/>
        <v/>
      </c>
      <c r="BJ4497" t="str">
        <f t="shared" si="972"/>
        <v>OK</v>
      </c>
      <c r="BK4497" s="130" t="s">
        <v>5302</v>
      </c>
      <c r="BL4497" s="130" t="e">
        <v>#VALUE!</v>
      </c>
      <c r="BM4497" s="131">
        <v>0</v>
      </c>
      <c r="BN4497" s="131" t="e">
        <v>#DIV/0!</v>
      </c>
      <c r="BO4497" t="e">
        <v>#N/A</v>
      </c>
      <c r="BP4497">
        <v>0</v>
      </c>
    </row>
    <row r="4498" spans="1:68" ht="25.2" x14ac:dyDescent="0.3">
      <c r="A4498" s="1"/>
      <c r="B4498" s="47">
        <v>4137</v>
      </c>
      <c r="C4498" s="143">
        <v>1055555</v>
      </c>
      <c r="D4498" s="142"/>
      <c r="E4498" s="142"/>
      <c r="F4498" s="154" t="s">
        <v>3669</v>
      </c>
      <c r="G4498" s="153" t="s">
        <v>31</v>
      </c>
      <c r="H4498" s="151" t="s">
        <v>136</v>
      </c>
      <c r="I4498" s="148" t="s">
        <v>33</v>
      </c>
      <c r="J4498" s="147" t="s">
        <v>33</v>
      </c>
      <c r="K4498" s="148" t="e">
        <v>#N/A</v>
      </c>
      <c r="L4498" s="148" t="s">
        <v>32</v>
      </c>
      <c r="M4498" s="147" t="s">
        <v>33</v>
      </c>
      <c r="N4498" s="29" t="str">
        <f t="shared" si="968"/>
        <v/>
      </c>
      <c r="O4498" s="29" t="str">
        <f t="shared" si="969"/>
        <v/>
      </c>
      <c r="P4498" s="29" t="str">
        <f t="shared" si="970"/>
        <v/>
      </c>
      <c r="Q4498" s="29" t="str">
        <f t="shared" si="960"/>
        <v/>
      </c>
      <c r="R4498" s="29" t="str">
        <f t="shared" si="961"/>
        <v/>
      </c>
      <c r="S4498" s="29" t="str">
        <f t="shared" si="962"/>
        <v/>
      </c>
      <c r="T4498" s="29" t="str">
        <f t="shared" si="963"/>
        <v/>
      </c>
      <c r="U4498" s="153"/>
      <c r="V4498" s="153"/>
      <c r="W4498" s="38" t="s">
        <v>2488</v>
      </c>
      <c r="X4498" s="152" t="s">
        <v>158</v>
      </c>
      <c r="Y4498" s="146">
        <v>1962</v>
      </c>
      <c r="Z4498" s="33">
        <v>2511</v>
      </c>
      <c r="AA4498" s="34">
        <f t="shared" si="965"/>
        <v>0.28000000000000003</v>
      </c>
      <c r="AB4498" s="33">
        <f t="shared" si="966"/>
        <v>2511</v>
      </c>
      <c r="AC4498" s="34">
        <f t="shared" si="967"/>
        <v>0.27981651376146788</v>
      </c>
      <c r="AD4498" s="145">
        <f t="shared" si="973"/>
        <v>2092.5</v>
      </c>
      <c r="AE4498" s="105">
        <v>1635</v>
      </c>
      <c r="AF4498" s="34" t="s">
        <v>36</v>
      </c>
      <c r="AG4498" s="34" t="s">
        <v>36</v>
      </c>
      <c r="AH4498" s="34" t="s">
        <v>36</v>
      </c>
      <c r="AI4498" s="29">
        <v>0.3</v>
      </c>
      <c r="AJ4498" s="29">
        <v>5.4609999999999997E-3</v>
      </c>
      <c r="AK4498" s="29">
        <v>0</v>
      </c>
      <c r="AL4498" s="29">
        <v>0</v>
      </c>
      <c r="AM4498" s="29" t="s">
        <v>28</v>
      </c>
      <c r="AN4498" s="44" t="s">
        <v>27</v>
      </c>
      <c r="AO4498" s="29" t="s">
        <v>27</v>
      </c>
      <c r="AP4498" s="29">
        <v>1</v>
      </c>
      <c r="AQ4498" s="29"/>
      <c r="AR4498" s="29"/>
      <c r="AS4498" s="29"/>
      <c r="AT4498" s="29"/>
      <c r="AU4498" s="144"/>
      <c r="AV4498" s="36" t="s">
        <v>28</v>
      </c>
      <c r="AW4498" s="102">
        <v>43985</v>
      </c>
      <c r="AX4498" s="129" t="s">
        <v>33</v>
      </c>
      <c r="AY4498" s="106" t="e">
        <v>#N/A</v>
      </c>
      <c r="BD4498" t="s">
        <v>1608</v>
      </c>
      <c r="BE4498" t="e">
        <v>#N/A</v>
      </c>
      <c r="BF4498">
        <v>0</v>
      </c>
      <c r="BH4498" t="str">
        <f t="shared" si="971"/>
        <v/>
      </c>
      <c r="BJ4498" t="str">
        <f t="shared" si="972"/>
        <v>OK</v>
      </c>
      <c r="BK4498" s="130" t="s">
        <v>5302</v>
      </c>
      <c r="BL4498" s="130" t="e">
        <v>#VALUE!</v>
      </c>
      <c r="BM4498" s="131">
        <v>0</v>
      </c>
      <c r="BN4498" s="131" t="e">
        <v>#DIV/0!</v>
      </c>
      <c r="BO4498" t="e">
        <v>#N/A</v>
      </c>
      <c r="BP4498">
        <v>0</v>
      </c>
    </row>
    <row r="4499" spans="1:68" ht="25.2" x14ac:dyDescent="0.3">
      <c r="A4499" s="1"/>
      <c r="B4499" s="47">
        <v>4138</v>
      </c>
      <c r="C4499" s="125">
        <v>1090730</v>
      </c>
      <c r="D4499" s="40"/>
      <c r="E4499" s="40"/>
      <c r="F4499" s="39" t="s">
        <v>3674</v>
      </c>
      <c r="G4499" s="29" t="s">
        <v>31</v>
      </c>
      <c r="H4499" s="151" t="s">
        <v>136</v>
      </c>
      <c r="I4499" s="148" t="s">
        <v>32</v>
      </c>
      <c r="J4499" s="147" t="s">
        <v>33</v>
      </c>
      <c r="K4499" s="148">
        <v>0</v>
      </c>
      <c r="L4499" s="148" t="s">
        <v>32</v>
      </c>
      <c r="M4499" s="147" t="s">
        <v>33</v>
      </c>
      <c r="N4499" s="29" t="str">
        <f t="shared" si="968"/>
        <v/>
      </c>
      <c r="O4499" s="29" t="str">
        <f t="shared" si="969"/>
        <v/>
      </c>
      <c r="P4499" s="29" t="str">
        <f t="shared" si="970"/>
        <v/>
      </c>
      <c r="Q4499" s="29" t="str">
        <f t="shared" ref="Q4499:Q4562" si="974">IF(IFERROR(MID($U4499,1,7)+0,"")&lt;1130000,"",IFERROR(MID($U4499,1,7)+0,""))</f>
        <v/>
      </c>
      <c r="R4499" s="29" t="str">
        <f t="shared" ref="R4499:R4562" si="975">IF(IFERROR(MID($U4499,10,7)+0,"")&lt;1130000,"",IFERROR(MID($U4499,10,7)+0,""))</f>
        <v/>
      </c>
      <c r="S4499" s="29" t="str">
        <f t="shared" ref="S4499:S4562" si="976">IF(IFERROR(MID($U4499,19,7)+0,"")&lt;1130000,"",IFERROR(MID($U4499,19,7)+0,""))</f>
        <v/>
      </c>
      <c r="T4499" s="29" t="str">
        <f t="shared" ref="T4499:T4562" si="977">IF(Q4499="","",IF(R4499="",Q4499,Q4499&amp;", "&amp;R4499))</f>
        <v/>
      </c>
      <c r="U4499" s="29"/>
      <c r="V4499" s="29"/>
      <c r="W4499" s="38" t="s">
        <v>157</v>
      </c>
      <c r="X4499" s="37" t="s">
        <v>366</v>
      </c>
      <c r="Y4499" s="146">
        <v>8071</v>
      </c>
      <c r="Z4499" s="33">
        <v>10331</v>
      </c>
      <c r="AA4499" s="34">
        <f t="shared" si="965"/>
        <v>0.28000000000000003</v>
      </c>
      <c r="AB4499" s="33">
        <f t="shared" si="966"/>
        <v>10331</v>
      </c>
      <c r="AC4499" s="34">
        <f t="shared" si="967"/>
        <v>0.2800149810439837</v>
      </c>
      <c r="AD4499" s="145">
        <f t="shared" si="973"/>
        <v>8609.1669999999995</v>
      </c>
      <c r="AE4499" s="105">
        <v>6725.8329999999996</v>
      </c>
      <c r="AF4499" s="34" t="s">
        <v>36</v>
      </c>
      <c r="AG4499" s="34" t="s">
        <v>36</v>
      </c>
      <c r="AH4499" s="34" t="s">
        <v>36</v>
      </c>
      <c r="AI4499" s="29">
        <v>0.4</v>
      </c>
      <c r="AJ4499" s="29">
        <v>2.3999999999999998E-3</v>
      </c>
      <c r="AK4499" s="29">
        <v>0</v>
      </c>
      <c r="AL4499" s="29">
        <v>0</v>
      </c>
      <c r="AM4499" s="29" t="s">
        <v>28</v>
      </c>
      <c r="AN4499" s="44" t="s">
        <v>27</v>
      </c>
      <c r="AO4499" s="29" t="s">
        <v>27</v>
      </c>
      <c r="AP4499" s="29">
        <v>1</v>
      </c>
      <c r="AQ4499" s="29"/>
      <c r="AR4499" s="29"/>
      <c r="AS4499" s="29"/>
      <c r="AT4499" s="29"/>
      <c r="AU4499" s="144"/>
      <c r="AV4499" s="36" t="s">
        <v>28</v>
      </c>
      <c r="AW4499" s="102">
        <v>44103</v>
      </c>
      <c r="AX4499" s="129" t="s">
        <v>33</v>
      </c>
      <c r="AY4499" s="106">
        <v>1</v>
      </c>
      <c r="BD4499" t="s">
        <v>4496</v>
      </c>
      <c r="BE4499" t="s">
        <v>4390</v>
      </c>
      <c r="BF4499" t="s">
        <v>4740</v>
      </c>
      <c r="BH4499" t="str">
        <f t="shared" si="971"/>
        <v/>
      </c>
      <c r="BJ4499" t="str">
        <f t="shared" si="972"/>
        <v>OK</v>
      </c>
      <c r="BK4499" s="130" t="s">
        <v>5302</v>
      </c>
      <c r="BL4499" s="130" t="e">
        <v>#VALUE!</v>
      </c>
      <c r="BM4499" s="131">
        <v>0</v>
      </c>
      <c r="BN4499" s="131" t="e">
        <v>#DIV/0!</v>
      </c>
      <c r="BO4499" t="e">
        <v>#N/A</v>
      </c>
      <c r="BP4499">
        <v>0</v>
      </c>
    </row>
    <row r="4500" spans="1:68" ht="25.2" x14ac:dyDescent="0.3">
      <c r="A4500" s="1"/>
      <c r="B4500" s="47">
        <v>4139</v>
      </c>
      <c r="C4500" s="125">
        <v>1072152</v>
      </c>
      <c r="D4500" s="40"/>
      <c r="E4500" s="40"/>
      <c r="F4500" s="39" t="s">
        <v>3675</v>
      </c>
      <c r="G4500" s="101" t="s">
        <v>141</v>
      </c>
      <c r="H4500" s="151" t="s">
        <v>136</v>
      </c>
      <c r="I4500" s="148">
        <v>0</v>
      </c>
      <c r="J4500" s="147" t="s">
        <v>33</v>
      </c>
      <c r="K4500" s="148">
        <v>0</v>
      </c>
      <c r="L4500" s="148" t="s">
        <v>32</v>
      </c>
      <c r="M4500" s="147" t="s">
        <v>33</v>
      </c>
      <c r="N4500" s="29" t="str">
        <f t="shared" si="968"/>
        <v/>
      </c>
      <c r="O4500" s="29" t="str">
        <f t="shared" si="969"/>
        <v/>
      </c>
      <c r="P4500" s="29" t="str">
        <f t="shared" si="970"/>
        <v/>
      </c>
      <c r="Q4500" s="29" t="str">
        <f t="shared" si="974"/>
        <v/>
      </c>
      <c r="R4500" s="29" t="str">
        <f t="shared" si="975"/>
        <v/>
      </c>
      <c r="S4500" s="29" t="str">
        <f t="shared" si="976"/>
        <v/>
      </c>
      <c r="T4500" s="29" t="str">
        <f t="shared" si="977"/>
        <v/>
      </c>
      <c r="U4500" s="29"/>
      <c r="V4500" s="29"/>
      <c r="W4500" s="150" t="s">
        <v>157</v>
      </c>
      <c r="X4500" s="101" t="s">
        <v>35</v>
      </c>
      <c r="Y4500" s="146">
        <v>477.48</v>
      </c>
      <c r="Z4500" s="33">
        <v>611</v>
      </c>
      <c r="AA4500" s="34">
        <f t="shared" si="965"/>
        <v>0.28000000000000003</v>
      </c>
      <c r="AB4500" s="33">
        <f t="shared" si="966"/>
        <v>611</v>
      </c>
      <c r="AC4500" s="34">
        <f t="shared" si="967"/>
        <v>0.27963558683086204</v>
      </c>
      <c r="AD4500" s="145">
        <f t="shared" si="973"/>
        <v>509.16699999999997</v>
      </c>
      <c r="AE4500" s="105">
        <v>397.9</v>
      </c>
      <c r="AF4500" s="34" t="s">
        <v>36</v>
      </c>
      <c r="AG4500" s="34" t="s">
        <v>36</v>
      </c>
      <c r="AH4500" s="34" t="s">
        <v>36</v>
      </c>
      <c r="AI4500" s="29">
        <v>0.2</v>
      </c>
      <c r="AJ4500" s="29">
        <v>1.792E-3</v>
      </c>
      <c r="AK4500" s="29">
        <v>0</v>
      </c>
      <c r="AL4500" s="29">
        <v>0</v>
      </c>
      <c r="AM4500" s="29" t="s">
        <v>28</v>
      </c>
      <c r="AN4500" s="44" t="s">
        <v>27</v>
      </c>
      <c r="AO4500" s="29" t="s">
        <v>27</v>
      </c>
      <c r="AP4500" s="29">
        <v>50</v>
      </c>
      <c r="AQ4500" s="29"/>
      <c r="AR4500" s="29"/>
      <c r="AS4500" s="29"/>
      <c r="AT4500" s="29"/>
      <c r="AU4500" s="144"/>
      <c r="AV4500" s="36" t="s">
        <v>28</v>
      </c>
      <c r="AW4500" s="102">
        <v>44181</v>
      </c>
      <c r="AX4500" s="129" t="s">
        <v>33</v>
      </c>
      <c r="AY4500" s="106" t="e">
        <v>#N/A</v>
      </c>
      <c r="BD4500" t="s">
        <v>29</v>
      </c>
      <c r="BE4500" t="s">
        <v>4338</v>
      </c>
      <c r="BF4500" t="s">
        <v>4739</v>
      </c>
      <c r="BH4500" t="str">
        <f t="shared" si="971"/>
        <v/>
      </c>
      <c r="BJ4500" t="str">
        <f t="shared" si="972"/>
        <v>OK</v>
      </c>
      <c r="BK4500" s="130" t="s">
        <v>5302</v>
      </c>
      <c r="BL4500" s="130" t="e">
        <v>#VALUE!</v>
      </c>
      <c r="BM4500" s="131">
        <v>0</v>
      </c>
      <c r="BN4500" s="131" t="e">
        <v>#DIV/0!</v>
      </c>
      <c r="BO4500" t="e">
        <v>#N/A</v>
      </c>
      <c r="BP4500">
        <v>0</v>
      </c>
    </row>
    <row r="4501" spans="1:68" ht="25.2" x14ac:dyDescent="0.3">
      <c r="A4501" s="1"/>
      <c r="B4501" s="47">
        <v>4140</v>
      </c>
      <c r="C4501" s="125">
        <v>1072153</v>
      </c>
      <c r="D4501" s="40"/>
      <c r="E4501" s="40"/>
      <c r="F4501" s="39" t="s">
        <v>3676</v>
      </c>
      <c r="G4501" s="101" t="s">
        <v>141</v>
      </c>
      <c r="H4501" s="151" t="s">
        <v>136</v>
      </c>
      <c r="I4501" s="148">
        <v>0</v>
      </c>
      <c r="J4501" s="147" t="s">
        <v>33</v>
      </c>
      <c r="K4501" s="148">
        <v>0</v>
      </c>
      <c r="L4501" s="148" t="s">
        <v>32</v>
      </c>
      <c r="M4501" s="147" t="s">
        <v>33</v>
      </c>
      <c r="N4501" s="29" t="str">
        <f t="shared" si="968"/>
        <v/>
      </c>
      <c r="O4501" s="29" t="str">
        <f t="shared" si="969"/>
        <v/>
      </c>
      <c r="P4501" s="29" t="str">
        <f t="shared" si="970"/>
        <v/>
      </c>
      <c r="Q4501" s="29" t="str">
        <f t="shared" si="974"/>
        <v/>
      </c>
      <c r="R4501" s="29" t="str">
        <f t="shared" si="975"/>
        <v/>
      </c>
      <c r="S4501" s="29" t="str">
        <f t="shared" si="976"/>
        <v/>
      </c>
      <c r="T4501" s="29" t="str">
        <f t="shared" si="977"/>
        <v/>
      </c>
      <c r="U4501" s="29"/>
      <c r="V4501" s="29"/>
      <c r="W4501" s="150" t="s">
        <v>157</v>
      </c>
      <c r="X4501" s="101" t="s">
        <v>35</v>
      </c>
      <c r="Y4501" s="146">
        <v>477.48</v>
      </c>
      <c r="Z4501" s="33">
        <v>611</v>
      </c>
      <c r="AA4501" s="34">
        <f t="shared" si="965"/>
        <v>0.28000000000000003</v>
      </c>
      <c r="AB4501" s="33">
        <f t="shared" si="966"/>
        <v>611</v>
      </c>
      <c r="AC4501" s="34">
        <f t="shared" si="967"/>
        <v>0.27963558683086204</v>
      </c>
      <c r="AD4501" s="145">
        <f t="shared" si="973"/>
        <v>509.16699999999997</v>
      </c>
      <c r="AE4501" s="105">
        <v>397.9</v>
      </c>
      <c r="AF4501" s="34" t="s">
        <v>36</v>
      </c>
      <c r="AG4501" s="34" t="s">
        <v>36</v>
      </c>
      <c r="AH4501" s="34" t="s">
        <v>36</v>
      </c>
      <c r="AI4501" s="29">
        <v>0.19</v>
      </c>
      <c r="AJ4501" s="29">
        <v>1.7279999999999999E-3</v>
      </c>
      <c r="AK4501" s="29">
        <v>0</v>
      </c>
      <c r="AL4501" s="29">
        <v>0</v>
      </c>
      <c r="AM4501" s="29" t="s">
        <v>28</v>
      </c>
      <c r="AN4501" s="44" t="s">
        <v>27</v>
      </c>
      <c r="AO4501" s="29" t="s">
        <v>27</v>
      </c>
      <c r="AP4501" s="29">
        <v>50</v>
      </c>
      <c r="AQ4501" s="29"/>
      <c r="AR4501" s="29"/>
      <c r="AS4501" s="29"/>
      <c r="AT4501" s="29"/>
      <c r="AU4501" s="144"/>
      <c r="AV4501" s="36" t="s">
        <v>28</v>
      </c>
      <c r="AW4501" s="102">
        <v>44181</v>
      </c>
      <c r="AX4501" s="129" t="s">
        <v>33</v>
      </c>
      <c r="AY4501" s="106">
        <v>600</v>
      </c>
      <c r="BD4501" t="s">
        <v>29</v>
      </c>
      <c r="BE4501" t="s">
        <v>4337</v>
      </c>
      <c r="BF4501" t="s">
        <v>4739</v>
      </c>
      <c r="BH4501" t="str">
        <f t="shared" si="971"/>
        <v/>
      </c>
      <c r="BJ4501" t="str">
        <f t="shared" si="972"/>
        <v>OK</v>
      </c>
      <c r="BK4501" s="130" t="s">
        <v>5302</v>
      </c>
      <c r="BL4501" s="130" t="e">
        <v>#VALUE!</v>
      </c>
      <c r="BM4501" s="131">
        <v>0</v>
      </c>
      <c r="BN4501" s="131" t="e">
        <v>#DIV/0!</v>
      </c>
      <c r="BO4501" t="e">
        <v>#N/A</v>
      </c>
      <c r="BP4501">
        <v>0</v>
      </c>
    </row>
    <row r="4502" spans="1:68" ht="25.2" x14ac:dyDescent="0.3">
      <c r="A4502" s="1"/>
      <c r="B4502" s="47">
        <v>4141</v>
      </c>
      <c r="C4502" s="125">
        <v>1086212</v>
      </c>
      <c r="D4502" s="40"/>
      <c r="E4502" s="40"/>
      <c r="F4502" s="39" t="s">
        <v>3677</v>
      </c>
      <c r="G4502" s="101" t="s">
        <v>141</v>
      </c>
      <c r="H4502" s="151" t="s">
        <v>136</v>
      </c>
      <c r="I4502" s="148">
        <v>0</v>
      </c>
      <c r="J4502" s="147" t="s">
        <v>33</v>
      </c>
      <c r="K4502" s="148">
        <v>0</v>
      </c>
      <c r="L4502" s="148" t="s">
        <v>32</v>
      </c>
      <c r="M4502" s="147" t="s">
        <v>33</v>
      </c>
      <c r="N4502" s="29" t="str">
        <f t="shared" si="968"/>
        <v/>
      </c>
      <c r="O4502" s="29" t="str">
        <f t="shared" si="969"/>
        <v/>
      </c>
      <c r="P4502" s="29" t="str">
        <f t="shared" si="970"/>
        <v/>
      </c>
      <c r="Q4502" s="29" t="str">
        <f t="shared" si="974"/>
        <v/>
      </c>
      <c r="R4502" s="29" t="str">
        <f t="shared" si="975"/>
        <v/>
      </c>
      <c r="S4502" s="29" t="str">
        <f t="shared" si="976"/>
        <v/>
      </c>
      <c r="T4502" s="29" t="str">
        <f t="shared" si="977"/>
        <v/>
      </c>
      <c r="U4502" s="29"/>
      <c r="V4502" s="29"/>
      <c r="W4502" s="150" t="s">
        <v>157</v>
      </c>
      <c r="X4502" s="101" t="s">
        <v>158</v>
      </c>
      <c r="Y4502" s="146">
        <v>3010</v>
      </c>
      <c r="Z4502" s="33">
        <v>3853</v>
      </c>
      <c r="AA4502" s="34">
        <f t="shared" si="965"/>
        <v>0.28000000000000003</v>
      </c>
      <c r="AB4502" s="33">
        <f t="shared" si="966"/>
        <v>3853</v>
      </c>
      <c r="AC4502" s="34">
        <f t="shared" si="967"/>
        <v>0.28006648240086146</v>
      </c>
      <c r="AD4502" s="145">
        <f t="shared" si="973"/>
        <v>3210.8330000000001</v>
      </c>
      <c r="AE4502" s="105">
        <v>2508.3330000000001</v>
      </c>
      <c r="AF4502" s="34" t="s">
        <v>36</v>
      </c>
      <c r="AG4502" s="34" t="s">
        <v>36</v>
      </c>
      <c r="AH4502" s="34" t="s">
        <v>36</v>
      </c>
      <c r="AI4502" s="29">
        <v>0.32</v>
      </c>
      <c r="AJ4502" s="29">
        <v>5.4000000000000001E-4</v>
      </c>
      <c r="AK4502" s="29">
        <v>0</v>
      </c>
      <c r="AL4502" s="29">
        <v>0</v>
      </c>
      <c r="AM4502" s="29" t="s">
        <v>28</v>
      </c>
      <c r="AN4502" s="44" t="s">
        <v>27</v>
      </c>
      <c r="AO4502" s="29" t="s">
        <v>27</v>
      </c>
      <c r="AP4502" s="29">
        <v>50</v>
      </c>
      <c r="AQ4502" s="29"/>
      <c r="AR4502" s="29"/>
      <c r="AS4502" s="29"/>
      <c r="AT4502" s="29"/>
      <c r="AU4502" s="144"/>
      <c r="AV4502" s="36" t="s">
        <v>28</v>
      </c>
      <c r="AW4502" s="102">
        <v>44181</v>
      </c>
      <c r="AX4502" s="129" t="s">
        <v>33</v>
      </c>
      <c r="AY4502" s="106" t="e">
        <v>#N/A</v>
      </c>
      <c r="BD4502" t="e">
        <v>#N/A</v>
      </c>
      <c r="BE4502" t="s">
        <v>4360</v>
      </c>
      <c r="BF4502" t="s">
        <v>4739</v>
      </c>
      <c r="BH4502" t="str">
        <f t="shared" si="971"/>
        <v/>
      </c>
      <c r="BJ4502" t="str">
        <f t="shared" si="972"/>
        <v>OK</v>
      </c>
      <c r="BK4502" s="130" t="s">
        <v>5302</v>
      </c>
      <c r="BL4502" s="130" t="e">
        <v>#VALUE!</v>
      </c>
      <c r="BM4502" s="131">
        <v>0</v>
      </c>
      <c r="BN4502" s="131" t="e">
        <v>#DIV/0!</v>
      </c>
      <c r="BO4502" t="e">
        <v>#N/A</v>
      </c>
      <c r="BP4502">
        <v>0</v>
      </c>
    </row>
    <row r="4503" spans="1:68" ht="25.2" x14ac:dyDescent="0.3">
      <c r="A4503" s="1"/>
      <c r="B4503" s="47">
        <v>4142</v>
      </c>
      <c r="C4503" s="125">
        <v>1034001</v>
      </c>
      <c r="D4503" s="40"/>
      <c r="E4503" s="40"/>
      <c r="F4503" s="39" t="s">
        <v>3678</v>
      </c>
      <c r="G4503" s="101" t="s">
        <v>141</v>
      </c>
      <c r="H4503" s="151" t="s">
        <v>136</v>
      </c>
      <c r="I4503" s="148">
        <v>0</v>
      </c>
      <c r="J4503" s="147" t="s">
        <v>33</v>
      </c>
      <c r="K4503" s="148">
        <v>0</v>
      </c>
      <c r="L4503" s="148" t="s">
        <v>32</v>
      </c>
      <c r="M4503" s="147" t="s">
        <v>33</v>
      </c>
      <c r="N4503" s="29" t="str">
        <f t="shared" si="968"/>
        <v/>
      </c>
      <c r="O4503" s="29" t="str">
        <f t="shared" si="969"/>
        <v/>
      </c>
      <c r="P4503" s="29" t="str">
        <f t="shared" si="970"/>
        <v/>
      </c>
      <c r="Q4503" s="29" t="str">
        <f t="shared" si="974"/>
        <v/>
      </c>
      <c r="R4503" s="29" t="str">
        <f t="shared" si="975"/>
        <v/>
      </c>
      <c r="S4503" s="29" t="str">
        <f t="shared" si="976"/>
        <v/>
      </c>
      <c r="T4503" s="29" t="str">
        <f t="shared" si="977"/>
        <v/>
      </c>
      <c r="U4503" s="29"/>
      <c r="V4503" s="29"/>
      <c r="W4503" s="150" t="s">
        <v>157</v>
      </c>
      <c r="X4503" s="101" t="s">
        <v>158</v>
      </c>
      <c r="Y4503" s="146">
        <v>3010</v>
      </c>
      <c r="Z4503" s="33">
        <v>3853</v>
      </c>
      <c r="AA4503" s="34">
        <f t="shared" si="965"/>
        <v>0.28000000000000003</v>
      </c>
      <c r="AB4503" s="33">
        <f t="shared" si="966"/>
        <v>3853</v>
      </c>
      <c r="AC4503" s="34">
        <f t="shared" si="967"/>
        <v>0.28006648240086146</v>
      </c>
      <c r="AD4503" s="145">
        <f t="shared" si="973"/>
        <v>3210.8330000000001</v>
      </c>
      <c r="AE4503" s="105">
        <v>2508.3330000000001</v>
      </c>
      <c r="AF4503" s="34" t="s">
        <v>36</v>
      </c>
      <c r="AG4503" s="34" t="s">
        <v>36</v>
      </c>
      <c r="AH4503" s="34" t="s">
        <v>36</v>
      </c>
      <c r="AI4503" s="29">
        <v>0.22</v>
      </c>
      <c r="AJ4503" s="29">
        <v>1.2E-4</v>
      </c>
      <c r="AK4503" s="29">
        <v>0</v>
      </c>
      <c r="AL4503" s="29">
        <v>0</v>
      </c>
      <c r="AM4503" s="29" t="s">
        <v>28</v>
      </c>
      <c r="AN4503" s="44" t="s">
        <v>27</v>
      </c>
      <c r="AO4503" s="29" t="s">
        <v>27</v>
      </c>
      <c r="AP4503" s="29">
        <v>25</v>
      </c>
      <c r="AQ4503" s="29"/>
      <c r="AR4503" s="29"/>
      <c r="AS4503" s="29"/>
      <c r="AT4503" s="29"/>
      <c r="AU4503" s="144"/>
      <c r="AV4503" s="36" t="s">
        <v>28</v>
      </c>
      <c r="AW4503" s="102">
        <v>44181</v>
      </c>
      <c r="AX4503" s="129" t="s">
        <v>33</v>
      </c>
      <c r="AY4503" s="106" t="e">
        <v>#N/A</v>
      </c>
      <c r="BD4503" t="e">
        <v>#N/A</v>
      </c>
      <c r="BE4503" t="s">
        <v>4369</v>
      </c>
      <c r="BF4503" t="s">
        <v>4739</v>
      </c>
      <c r="BH4503" t="str">
        <f t="shared" si="971"/>
        <v/>
      </c>
      <c r="BJ4503" t="str">
        <f t="shared" si="972"/>
        <v>OK</v>
      </c>
      <c r="BK4503" s="130" t="s">
        <v>5302</v>
      </c>
      <c r="BL4503" s="130" t="e">
        <v>#VALUE!</v>
      </c>
      <c r="BM4503" s="131">
        <v>0</v>
      </c>
      <c r="BN4503" s="131" t="e">
        <v>#DIV/0!</v>
      </c>
      <c r="BO4503" t="e">
        <v>#N/A</v>
      </c>
      <c r="BP4503">
        <v>0</v>
      </c>
    </row>
    <row r="4504" spans="1:68" ht="25.2" x14ac:dyDescent="0.3">
      <c r="A4504" s="1"/>
      <c r="B4504" s="47">
        <v>4143</v>
      </c>
      <c r="C4504" s="125">
        <v>1034002</v>
      </c>
      <c r="D4504" s="40"/>
      <c r="E4504" s="40"/>
      <c r="F4504" s="39" t="s">
        <v>3679</v>
      </c>
      <c r="G4504" s="101" t="s">
        <v>141</v>
      </c>
      <c r="H4504" s="151" t="s">
        <v>136</v>
      </c>
      <c r="I4504" s="148">
        <v>0</v>
      </c>
      <c r="J4504" s="147" t="s">
        <v>33</v>
      </c>
      <c r="K4504" s="148">
        <v>0</v>
      </c>
      <c r="L4504" s="148" t="s">
        <v>32</v>
      </c>
      <c r="M4504" s="147" t="s">
        <v>33</v>
      </c>
      <c r="N4504" s="29" t="str">
        <f t="shared" si="968"/>
        <v/>
      </c>
      <c r="O4504" s="29" t="str">
        <f t="shared" si="969"/>
        <v/>
      </c>
      <c r="P4504" s="29" t="str">
        <f t="shared" si="970"/>
        <v/>
      </c>
      <c r="Q4504" s="29" t="str">
        <f t="shared" si="974"/>
        <v/>
      </c>
      <c r="R4504" s="29" t="str">
        <f t="shared" si="975"/>
        <v/>
      </c>
      <c r="S4504" s="29" t="str">
        <f t="shared" si="976"/>
        <v/>
      </c>
      <c r="T4504" s="29" t="str">
        <f t="shared" si="977"/>
        <v/>
      </c>
      <c r="U4504" s="29"/>
      <c r="V4504" s="29"/>
      <c r="W4504" s="150" t="s">
        <v>157</v>
      </c>
      <c r="X4504" s="101" t="s">
        <v>158</v>
      </c>
      <c r="Y4504" s="146">
        <v>3529</v>
      </c>
      <c r="Z4504" s="33">
        <v>4517</v>
      </c>
      <c r="AA4504" s="34">
        <f t="shared" si="965"/>
        <v>0.28000000000000003</v>
      </c>
      <c r="AB4504" s="33">
        <f t="shared" si="966"/>
        <v>4517</v>
      </c>
      <c r="AC4504" s="34">
        <f t="shared" si="967"/>
        <v>0.27996625445919571</v>
      </c>
      <c r="AD4504" s="145">
        <f t="shared" si="973"/>
        <v>3764.1669999999999</v>
      </c>
      <c r="AE4504" s="105">
        <v>2940.8330000000001</v>
      </c>
      <c r="AF4504" s="34" t="s">
        <v>36</v>
      </c>
      <c r="AG4504" s="34" t="s">
        <v>36</v>
      </c>
      <c r="AH4504" s="34" t="s">
        <v>36</v>
      </c>
      <c r="AI4504" s="29">
        <v>0.3</v>
      </c>
      <c r="AJ4504" s="29">
        <v>2.4000000000000001E-4</v>
      </c>
      <c r="AK4504" s="29">
        <v>0</v>
      </c>
      <c r="AL4504" s="29">
        <v>0</v>
      </c>
      <c r="AM4504" s="29" t="s">
        <v>28</v>
      </c>
      <c r="AN4504" s="44" t="s">
        <v>27</v>
      </c>
      <c r="AO4504" s="29" t="s">
        <v>27</v>
      </c>
      <c r="AP4504" s="29">
        <v>20</v>
      </c>
      <c r="AQ4504" s="29"/>
      <c r="AR4504" s="29"/>
      <c r="AS4504" s="29"/>
      <c r="AT4504" s="29"/>
      <c r="AU4504" s="144"/>
      <c r="AV4504" s="36" t="s">
        <v>28</v>
      </c>
      <c r="AW4504" s="102">
        <v>44181</v>
      </c>
      <c r="AX4504" s="129" t="s">
        <v>33</v>
      </c>
      <c r="AY4504" s="106" t="e">
        <v>#N/A</v>
      </c>
      <c r="BD4504" t="e">
        <v>#N/A</v>
      </c>
      <c r="BE4504" t="s">
        <v>4369</v>
      </c>
      <c r="BF4504" t="s">
        <v>4739</v>
      </c>
      <c r="BH4504" t="str">
        <f t="shared" si="971"/>
        <v/>
      </c>
      <c r="BJ4504" t="str">
        <f t="shared" si="972"/>
        <v>OK</v>
      </c>
      <c r="BK4504" s="130" t="s">
        <v>5302</v>
      </c>
      <c r="BL4504" s="130" t="e">
        <v>#VALUE!</v>
      </c>
      <c r="BM4504" s="131">
        <v>0</v>
      </c>
      <c r="BN4504" s="131" t="e">
        <v>#DIV/0!</v>
      </c>
      <c r="BO4504" t="e">
        <v>#N/A</v>
      </c>
      <c r="BP4504">
        <v>0</v>
      </c>
    </row>
    <row r="4505" spans="1:68" ht="25.2" x14ac:dyDescent="0.3">
      <c r="A4505" s="1"/>
      <c r="B4505" s="47">
        <v>4144</v>
      </c>
      <c r="C4505" s="125">
        <v>1067731</v>
      </c>
      <c r="D4505" s="40"/>
      <c r="E4505" s="40"/>
      <c r="F4505" s="39" t="s">
        <v>3680</v>
      </c>
      <c r="G4505" s="101" t="s">
        <v>141</v>
      </c>
      <c r="H4505" s="151" t="s">
        <v>136</v>
      </c>
      <c r="I4505" s="148">
        <v>0</v>
      </c>
      <c r="J4505" s="147" t="s">
        <v>33</v>
      </c>
      <c r="K4505" s="148">
        <v>0</v>
      </c>
      <c r="L4505" s="148" t="s">
        <v>32</v>
      </c>
      <c r="M4505" s="147" t="s">
        <v>33</v>
      </c>
      <c r="N4505" s="29" t="str">
        <f t="shared" si="968"/>
        <v/>
      </c>
      <c r="O4505" s="29" t="str">
        <f t="shared" si="969"/>
        <v/>
      </c>
      <c r="P4505" s="29" t="str">
        <f t="shared" si="970"/>
        <v/>
      </c>
      <c r="Q4505" s="29" t="str">
        <f t="shared" si="974"/>
        <v/>
      </c>
      <c r="R4505" s="29" t="str">
        <f t="shared" si="975"/>
        <v/>
      </c>
      <c r="S4505" s="29" t="str">
        <f t="shared" si="976"/>
        <v/>
      </c>
      <c r="T4505" s="29" t="str">
        <f t="shared" si="977"/>
        <v/>
      </c>
      <c r="U4505" s="29"/>
      <c r="V4505" s="29"/>
      <c r="W4505" s="150" t="s">
        <v>157</v>
      </c>
      <c r="X4505" s="101" t="s">
        <v>158</v>
      </c>
      <c r="Y4505" s="146">
        <v>965</v>
      </c>
      <c r="Z4505" s="33">
        <v>1235</v>
      </c>
      <c r="AA4505" s="34">
        <f t="shared" si="965"/>
        <v>0.28000000000000003</v>
      </c>
      <c r="AB4505" s="33">
        <f t="shared" si="966"/>
        <v>1235</v>
      </c>
      <c r="AC4505" s="34">
        <f t="shared" si="967"/>
        <v>0.27979263013776973</v>
      </c>
      <c r="AD4505" s="145">
        <f t="shared" si="973"/>
        <v>1029.1669999999999</v>
      </c>
      <c r="AE4505" s="105">
        <v>804.16700000000003</v>
      </c>
      <c r="AF4505" s="34" t="s">
        <v>36</v>
      </c>
      <c r="AG4505" s="34" t="s">
        <v>36</v>
      </c>
      <c r="AH4505" s="34" t="s">
        <v>36</v>
      </c>
      <c r="AI4505" s="29">
        <v>0.05</v>
      </c>
      <c r="AJ4505" s="29">
        <v>3.1999999999999999E-5</v>
      </c>
      <c r="AK4505" s="29">
        <v>0</v>
      </c>
      <c r="AL4505" s="29">
        <v>0</v>
      </c>
      <c r="AM4505" s="29" t="s">
        <v>28</v>
      </c>
      <c r="AN4505" s="44" t="s">
        <v>27</v>
      </c>
      <c r="AO4505" s="29" t="s">
        <v>27</v>
      </c>
      <c r="AP4505" s="29">
        <v>10</v>
      </c>
      <c r="AQ4505" s="29"/>
      <c r="AR4505" s="29"/>
      <c r="AS4505" s="29"/>
      <c r="AT4505" s="29"/>
      <c r="AU4505" s="144"/>
      <c r="AV4505" s="36" t="s">
        <v>28</v>
      </c>
      <c r="AW4505" s="102">
        <v>44181</v>
      </c>
      <c r="AX4505" s="129" t="s">
        <v>33</v>
      </c>
      <c r="AY4505" s="106" t="e">
        <v>#N/A</v>
      </c>
      <c r="BD4505" t="e">
        <v>#N/A</v>
      </c>
      <c r="BE4505" t="s">
        <v>4369</v>
      </c>
      <c r="BF4505" t="s">
        <v>4739</v>
      </c>
      <c r="BH4505" t="str">
        <f t="shared" si="971"/>
        <v/>
      </c>
      <c r="BJ4505" t="str">
        <f t="shared" si="972"/>
        <v>OK</v>
      </c>
      <c r="BK4505" s="130" t="s">
        <v>5302</v>
      </c>
      <c r="BL4505" s="130" t="e">
        <v>#VALUE!</v>
      </c>
      <c r="BM4505" s="131">
        <v>0</v>
      </c>
      <c r="BN4505" s="131" t="e">
        <v>#DIV/0!</v>
      </c>
      <c r="BO4505" t="e">
        <v>#N/A</v>
      </c>
      <c r="BP4505">
        <v>0</v>
      </c>
    </row>
    <row r="4506" spans="1:68" x14ac:dyDescent="0.3">
      <c r="A4506" s="1"/>
      <c r="B4506" s="47">
        <v>4145</v>
      </c>
      <c r="C4506" s="125">
        <v>1026916</v>
      </c>
      <c r="F4506" s="30" t="s">
        <v>3857</v>
      </c>
      <c r="G4506" s="101" t="s">
        <v>503</v>
      </c>
      <c r="H4506" s="44" t="s">
        <v>136</v>
      </c>
      <c r="J4506" s="147" t="s">
        <v>33</v>
      </c>
      <c r="K4506" s="148" t="e">
        <v>#N/A</v>
      </c>
      <c r="L4506" s="148" t="s">
        <v>32</v>
      </c>
      <c r="M4506" s="147" t="s">
        <v>33</v>
      </c>
      <c r="N4506" s="29" t="str">
        <f t="shared" si="968"/>
        <v/>
      </c>
      <c r="O4506" s="29" t="str">
        <f t="shared" si="969"/>
        <v/>
      </c>
      <c r="P4506" s="29" t="str">
        <f t="shared" si="970"/>
        <v/>
      </c>
      <c r="Q4506" s="29" t="str">
        <f t="shared" si="974"/>
        <v/>
      </c>
      <c r="R4506" s="29" t="str">
        <f t="shared" si="975"/>
        <v/>
      </c>
      <c r="S4506" s="29" t="str">
        <f t="shared" si="976"/>
        <v/>
      </c>
      <c r="T4506" s="29" t="str">
        <f t="shared" si="977"/>
        <v/>
      </c>
      <c r="U4506" s="27"/>
      <c r="V4506" s="27"/>
      <c r="W4506" s="38" t="s">
        <v>463</v>
      </c>
      <c r="X4506" s="37" t="s">
        <v>158</v>
      </c>
      <c r="Y4506" s="146">
        <v>210</v>
      </c>
      <c r="Z4506" s="33">
        <v>268.8</v>
      </c>
      <c r="AA4506" s="34">
        <f t="shared" si="965"/>
        <v>0.28000000000000003</v>
      </c>
      <c r="AB4506" s="33">
        <f t="shared" si="966"/>
        <v>268.8</v>
      </c>
      <c r="AC4506" s="34">
        <f t="shared" si="967"/>
        <v>0.28000000000000003</v>
      </c>
      <c r="AD4506" s="145">
        <f t="shared" si="973"/>
        <v>224</v>
      </c>
      <c r="AE4506" s="105">
        <v>175</v>
      </c>
      <c r="AF4506" s="34" t="s">
        <v>36</v>
      </c>
      <c r="AG4506" s="34" t="s">
        <v>36</v>
      </c>
      <c r="AH4506" s="34">
        <v>0</v>
      </c>
      <c r="AI4506" s="29">
        <v>3.0000000000000001E-3</v>
      </c>
      <c r="AJ4506" s="29" t="s">
        <v>33</v>
      </c>
      <c r="AK4506" s="29">
        <v>0</v>
      </c>
      <c r="AL4506" s="29">
        <v>0</v>
      </c>
      <c r="AM4506" s="29" t="s">
        <v>28</v>
      </c>
      <c r="AN4506" s="44" t="s">
        <v>27</v>
      </c>
      <c r="AO4506" s="29" t="s">
        <v>27</v>
      </c>
      <c r="AP4506" s="29">
        <v>100</v>
      </c>
      <c r="AQ4506" s="27"/>
      <c r="AR4506" s="27"/>
      <c r="AS4506" s="27"/>
      <c r="AT4506" s="27"/>
      <c r="AU4506" s="27"/>
      <c r="AV4506" s="36" t="s">
        <v>33</v>
      </c>
      <c r="AW4506" s="102" t="s">
        <v>33</v>
      </c>
      <c r="AX4506" s="129" t="s">
        <v>33</v>
      </c>
      <c r="AY4506" s="106">
        <v>5150</v>
      </c>
      <c r="BD4506" t="s">
        <v>29</v>
      </c>
      <c r="BE4506" t="s">
        <v>4368</v>
      </c>
      <c r="BF4506" t="s">
        <v>4739</v>
      </c>
      <c r="BH4506" t="str">
        <f t="shared" si="971"/>
        <v/>
      </c>
      <c r="BJ4506" t="str">
        <f t="shared" si="972"/>
        <v>OK</v>
      </c>
      <c r="BK4506" s="130" t="s">
        <v>5302</v>
      </c>
      <c r="BL4506" s="130" t="e">
        <v>#VALUE!</v>
      </c>
      <c r="BM4506" s="131">
        <v>0</v>
      </c>
      <c r="BN4506" s="131" t="e">
        <v>#DIV/0!</v>
      </c>
      <c r="BO4506" t="e">
        <v>#N/A</v>
      </c>
      <c r="BP4506">
        <v>0</v>
      </c>
    </row>
    <row r="4507" spans="1:68" x14ac:dyDescent="0.3">
      <c r="A4507" s="1"/>
      <c r="B4507" s="47">
        <v>4146</v>
      </c>
      <c r="C4507" s="125">
        <v>1086666</v>
      </c>
      <c r="F4507" s="30" t="s">
        <v>4071</v>
      </c>
      <c r="G4507" s="101" t="s">
        <v>31</v>
      </c>
      <c r="H4507" s="44" t="s">
        <v>136</v>
      </c>
      <c r="J4507" s="147"/>
      <c r="K4507" s="148" t="e">
        <v>#N/A</v>
      </c>
      <c r="L4507" s="148"/>
      <c r="M4507" s="147"/>
      <c r="N4507" s="29" t="str">
        <f t="shared" si="968"/>
        <v/>
      </c>
      <c r="O4507" s="29" t="str">
        <f t="shared" si="969"/>
        <v/>
      </c>
      <c r="P4507" s="29" t="str">
        <f t="shared" si="970"/>
        <v/>
      </c>
      <c r="Q4507" s="29" t="str">
        <f t="shared" si="974"/>
        <v/>
      </c>
      <c r="R4507" s="29" t="str">
        <f t="shared" si="975"/>
        <v/>
      </c>
      <c r="S4507" s="29" t="str">
        <f t="shared" si="976"/>
        <v/>
      </c>
      <c r="T4507" s="29" t="str">
        <f t="shared" si="977"/>
        <v/>
      </c>
      <c r="U4507" s="27"/>
      <c r="V4507" s="27"/>
      <c r="W4507" s="38" t="s">
        <v>2138</v>
      </c>
      <c r="X4507" s="37" t="s">
        <v>158</v>
      </c>
      <c r="Y4507" s="146">
        <v>16400</v>
      </c>
      <c r="Z4507" s="33">
        <v>20992</v>
      </c>
      <c r="AA4507" s="34">
        <f t="shared" si="965"/>
        <v>0.28000000000000003</v>
      </c>
      <c r="AB4507" s="33">
        <f t="shared" si="966"/>
        <v>20992</v>
      </c>
      <c r="AC4507" s="34">
        <f t="shared" si="967"/>
        <v>0.27999994439024523</v>
      </c>
      <c r="AD4507" s="145">
        <f t="shared" si="973"/>
        <v>17493.332999999999</v>
      </c>
      <c r="AE4507" s="105">
        <v>13666.666999999999</v>
      </c>
      <c r="AF4507" s="34" t="s">
        <v>36</v>
      </c>
      <c r="AG4507" s="34" t="s">
        <v>36</v>
      </c>
      <c r="AH4507" s="34" t="s">
        <v>36</v>
      </c>
      <c r="AI4507" s="29">
        <v>14</v>
      </c>
      <c r="AJ4507" s="29">
        <v>0.58799999999999997</v>
      </c>
      <c r="AK4507" s="29">
        <v>0</v>
      </c>
      <c r="AL4507" s="29">
        <v>0</v>
      </c>
      <c r="AM4507" s="29" t="s">
        <v>28</v>
      </c>
      <c r="AN4507" s="44" t="s">
        <v>27</v>
      </c>
      <c r="AO4507" s="29" t="s">
        <v>27</v>
      </c>
      <c r="AP4507" s="29">
        <v>1</v>
      </c>
      <c r="AQ4507" s="27"/>
      <c r="AR4507" s="27"/>
      <c r="AS4507" s="27"/>
      <c r="AT4507" s="27"/>
      <c r="AU4507" s="104"/>
      <c r="AV4507" s="36" t="s">
        <v>28</v>
      </c>
      <c r="AW4507" s="102">
        <v>44341</v>
      </c>
      <c r="AX4507" s="129" t="s">
        <v>33</v>
      </c>
      <c r="AY4507" s="106">
        <v>4</v>
      </c>
      <c r="BD4507" t="s">
        <v>4643</v>
      </c>
      <c r="BE4507" t="e">
        <v>#N/A</v>
      </c>
      <c r="BF4507" t="s">
        <v>4739</v>
      </c>
      <c r="BH4507" t="str">
        <f t="shared" si="971"/>
        <v/>
      </c>
      <c r="BJ4507" t="str">
        <f t="shared" si="972"/>
        <v>OK</v>
      </c>
      <c r="BK4507" s="130" t="s">
        <v>5302</v>
      </c>
      <c r="BL4507" s="130" t="e">
        <v>#VALUE!</v>
      </c>
      <c r="BM4507" s="131" t="s">
        <v>33</v>
      </c>
      <c r="BN4507" s="131" t="e">
        <v>#VALUE!</v>
      </c>
      <c r="BO4507" t="e">
        <v>#N/A</v>
      </c>
      <c r="BP4507">
        <v>0</v>
      </c>
    </row>
    <row r="4508" spans="1:68" x14ac:dyDescent="0.3">
      <c r="A4508" s="1"/>
      <c r="B4508" s="47">
        <v>4147</v>
      </c>
      <c r="C4508" s="125">
        <v>1057152</v>
      </c>
      <c r="F4508" s="30" t="s">
        <v>4092</v>
      </c>
      <c r="G4508" s="101" t="s">
        <v>31</v>
      </c>
      <c r="H4508" s="44" t="s">
        <v>136</v>
      </c>
      <c r="J4508" s="147"/>
      <c r="K4508" s="148" t="e">
        <v>#N/A</v>
      </c>
      <c r="L4508" s="148"/>
      <c r="M4508" s="147"/>
      <c r="N4508" s="29" t="str">
        <f t="shared" si="968"/>
        <v/>
      </c>
      <c r="O4508" s="29" t="str">
        <f t="shared" si="969"/>
        <v/>
      </c>
      <c r="P4508" s="29" t="str">
        <f t="shared" si="970"/>
        <v/>
      </c>
      <c r="Q4508" s="29" t="str">
        <f t="shared" si="974"/>
        <v/>
      </c>
      <c r="R4508" s="29" t="str">
        <f t="shared" si="975"/>
        <v/>
      </c>
      <c r="S4508" s="29" t="str">
        <f t="shared" si="976"/>
        <v/>
      </c>
      <c r="T4508" s="29" t="str">
        <f t="shared" si="977"/>
        <v/>
      </c>
      <c r="U4508" s="27"/>
      <c r="V4508" s="27"/>
      <c r="W4508" s="38" t="s">
        <v>3629</v>
      </c>
      <c r="X4508" s="37" t="s">
        <v>158</v>
      </c>
      <c r="Y4508" s="146">
        <v>828483.43</v>
      </c>
      <c r="Z4508" s="33">
        <v>1060459</v>
      </c>
      <c r="AA4508" s="34">
        <f t="shared" si="965"/>
        <v>0.28000000000000003</v>
      </c>
      <c r="AB4508" s="33">
        <f t="shared" si="966"/>
        <v>1060459</v>
      </c>
      <c r="AC4508" s="34">
        <f t="shared" si="967"/>
        <v>0.28000025312757321</v>
      </c>
      <c r="AD4508" s="145">
        <f t="shared" si="973"/>
        <v>883715.83299999998</v>
      </c>
      <c r="AE4508" s="105">
        <v>690402.85800000001</v>
      </c>
      <c r="AF4508" s="34" t="s">
        <v>36</v>
      </c>
      <c r="AG4508" s="34" t="s">
        <v>36</v>
      </c>
      <c r="AH4508" s="34" t="s">
        <v>73</v>
      </c>
      <c r="AI4508" s="29">
        <v>1</v>
      </c>
      <c r="AJ4508" s="29">
        <v>1E-3</v>
      </c>
      <c r="AK4508" s="29">
        <v>0</v>
      </c>
      <c r="AL4508" s="29">
        <v>0</v>
      </c>
      <c r="AM4508" s="29" t="s">
        <v>28</v>
      </c>
      <c r="AN4508" s="44" t="s">
        <v>27</v>
      </c>
      <c r="AO4508" s="29" t="s">
        <v>27</v>
      </c>
      <c r="AP4508" s="29">
        <v>1</v>
      </c>
      <c r="AQ4508" s="27"/>
      <c r="AR4508" s="27"/>
      <c r="AS4508" s="27"/>
      <c r="AT4508" s="27"/>
      <c r="AU4508" s="104"/>
      <c r="AV4508" s="36" t="s">
        <v>28</v>
      </c>
      <c r="AW4508" s="102">
        <v>44447</v>
      </c>
      <c r="AX4508" s="129" t="s">
        <v>33</v>
      </c>
      <c r="AY4508" s="106" t="e">
        <v>#N/A</v>
      </c>
      <c r="BD4508" t="s">
        <v>4734</v>
      </c>
      <c r="BE4508" t="e">
        <v>#N/A</v>
      </c>
      <c r="BF4508">
        <v>0</v>
      </c>
      <c r="BH4508" t="str">
        <f t="shared" si="971"/>
        <v/>
      </c>
      <c r="BJ4508" t="str">
        <f t="shared" si="972"/>
        <v>OK</v>
      </c>
      <c r="BK4508" s="130" t="s">
        <v>5302</v>
      </c>
      <c r="BL4508" s="130" t="e">
        <v>#VALUE!</v>
      </c>
      <c r="BM4508" s="131">
        <v>0</v>
      </c>
      <c r="BN4508" s="131" t="e">
        <v>#DIV/0!</v>
      </c>
      <c r="BO4508" t="e">
        <v>#N/A</v>
      </c>
      <c r="BP4508">
        <v>0</v>
      </c>
    </row>
    <row r="4509" spans="1:68" x14ac:dyDescent="0.3">
      <c r="A4509" s="1"/>
      <c r="B4509" s="47">
        <v>4148</v>
      </c>
      <c r="C4509" s="125">
        <v>1095199</v>
      </c>
      <c r="F4509" s="30" t="s">
        <v>4093</v>
      </c>
      <c r="G4509" s="101" t="s">
        <v>31</v>
      </c>
      <c r="H4509" s="44" t="s">
        <v>136</v>
      </c>
      <c r="J4509" s="147"/>
      <c r="K4509" s="148" t="e">
        <v>#N/A</v>
      </c>
      <c r="L4509" s="148"/>
      <c r="M4509" s="147"/>
      <c r="N4509" s="29" t="str">
        <f t="shared" si="968"/>
        <v/>
      </c>
      <c r="O4509" s="29" t="str">
        <f t="shared" si="969"/>
        <v/>
      </c>
      <c r="P4509" s="29" t="str">
        <f t="shared" si="970"/>
        <v/>
      </c>
      <c r="Q4509" s="29" t="str">
        <f t="shared" si="974"/>
        <v/>
      </c>
      <c r="R4509" s="29" t="str">
        <f t="shared" si="975"/>
        <v/>
      </c>
      <c r="S4509" s="29" t="str">
        <f t="shared" si="976"/>
        <v/>
      </c>
      <c r="T4509" s="29" t="str">
        <f t="shared" si="977"/>
        <v/>
      </c>
      <c r="U4509" s="27"/>
      <c r="V4509" s="27"/>
      <c r="W4509" s="38" t="s">
        <v>3629</v>
      </c>
      <c r="X4509" s="37" t="s">
        <v>158</v>
      </c>
      <c r="Y4509" s="146">
        <v>206048.57</v>
      </c>
      <c r="Z4509" s="33">
        <v>263742</v>
      </c>
      <c r="AA4509" s="34">
        <f t="shared" si="965"/>
        <v>0.28000000000000003</v>
      </c>
      <c r="AB4509" s="33">
        <f t="shared" si="966"/>
        <v>263742</v>
      </c>
      <c r="AC4509" s="34">
        <f t="shared" si="967"/>
        <v>0.27999917440824917</v>
      </c>
      <c r="AD4509" s="145">
        <f t="shared" si="973"/>
        <v>219785</v>
      </c>
      <c r="AE4509" s="105">
        <v>171707.14199999999</v>
      </c>
      <c r="AF4509" s="34" t="s">
        <v>36</v>
      </c>
      <c r="AG4509" s="34" t="s">
        <v>36</v>
      </c>
      <c r="AH4509" s="34" t="s">
        <v>36</v>
      </c>
      <c r="AI4509" s="29">
        <v>38</v>
      </c>
      <c r="AJ4509" s="29">
        <v>2.4319999999999999</v>
      </c>
      <c r="AK4509" s="29">
        <v>0</v>
      </c>
      <c r="AL4509" s="29">
        <v>0</v>
      </c>
      <c r="AM4509" s="29" t="s">
        <v>28</v>
      </c>
      <c r="AN4509" s="44" t="s">
        <v>27</v>
      </c>
      <c r="AO4509" s="29" t="s">
        <v>27</v>
      </c>
      <c r="AP4509" s="29">
        <v>1</v>
      </c>
      <c r="AQ4509" s="27"/>
      <c r="AR4509" s="27"/>
      <c r="AS4509" s="27"/>
      <c r="AT4509" s="27"/>
      <c r="AU4509" s="104"/>
      <c r="AV4509" s="36" t="s">
        <v>28</v>
      </c>
      <c r="AW4509" s="102">
        <v>44447</v>
      </c>
      <c r="AX4509" s="129" t="s">
        <v>33</v>
      </c>
      <c r="AY4509" s="106" t="e">
        <v>#N/A</v>
      </c>
      <c r="BD4509" t="s">
        <v>4734</v>
      </c>
      <c r="BE4509" t="e">
        <v>#N/A</v>
      </c>
      <c r="BF4509" t="s">
        <v>4739</v>
      </c>
      <c r="BH4509" t="str">
        <f t="shared" si="971"/>
        <v/>
      </c>
      <c r="BJ4509" t="str">
        <f t="shared" si="972"/>
        <v>OK</v>
      </c>
      <c r="BK4509" s="130" t="s">
        <v>5302</v>
      </c>
      <c r="BL4509" s="130" t="e">
        <v>#VALUE!</v>
      </c>
      <c r="BM4509" s="131">
        <v>0</v>
      </c>
      <c r="BN4509" s="131" t="e">
        <v>#DIV/0!</v>
      </c>
      <c r="BO4509" t="e">
        <v>#N/A</v>
      </c>
      <c r="BP4509">
        <v>0</v>
      </c>
    </row>
    <row r="4510" spans="1:68" x14ac:dyDescent="0.3">
      <c r="A4510" s="1"/>
      <c r="B4510" s="47">
        <v>4149</v>
      </c>
      <c r="C4510" s="125">
        <v>1095209</v>
      </c>
      <c r="F4510" s="30" t="s">
        <v>4094</v>
      </c>
      <c r="G4510" s="101" t="s">
        <v>31</v>
      </c>
      <c r="H4510" s="44" t="s">
        <v>136</v>
      </c>
      <c r="J4510" s="147"/>
      <c r="K4510" s="148" t="e">
        <v>#N/A</v>
      </c>
      <c r="L4510" s="148"/>
      <c r="M4510" s="147"/>
      <c r="N4510" s="29" t="str">
        <f t="shared" si="968"/>
        <v/>
      </c>
      <c r="O4510" s="29" t="str">
        <f t="shared" si="969"/>
        <v/>
      </c>
      <c r="P4510" s="29" t="str">
        <f t="shared" si="970"/>
        <v/>
      </c>
      <c r="Q4510" s="29" t="str">
        <f t="shared" si="974"/>
        <v/>
      </c>
      <c r="R4510" s="29" t="str">
        <f t="shared" si="975"/>
        <v/>
      </c>
      <c r="S4510" s="29" t="str">
        <f t="shared" si="976"/>
        <v/>
      </c>
      <c r="T4510" s="29" t="str">
        <f t="shared" si="977"/>
        <v/>
      </c>
      <c r="U4510" s="27"/>
      <c r="V4510" s="27"/>
      <c r="W4510" s="38" t="s">
        <v>3629</v>
      </c>
      <c r="X4510" s="37" t="s">
        <v>158</v>
      </c>
      <c r="Y4510" s="146">
        <v>206048.57</v>
      </c>
      <c r="Z4510" s="33">
        <v>263742</v>
      </c>
      <c r="AA4510" s="34">
        <f t="shared" si="965"/>
        <v>0.28000000000000003</v>
      </c>
      <c r="AB4510" s="33">
        <f t="shared" si="966"/>
        <v>263742</v>
      </c>
      <c r="AC4510" s="34">
        <f t="shared" si="967"/>
        <v>0.27999917440824917</v>
      </c>
      <c r="AD4510" s="145">
        <f t="shared" si="973"/>
        <v>219785</v>
      </c>
      <c r="AE4510" s="105">
        <v>171707.14199999999</v>
      </c>
      <c r="AF4510" s="34" t="s">
        <v>36</v>
      </c>
      <c r="AG4510" s="34" t="s">
        <v>36</v>
      </c>
      <c r="AH4510" s="34" t="s">
        <v>36</v>
      </c>
      <c r="AI4510" s="29">
        <v>38</v>
      </c>
      <c r="AJ4510" s="29">
        <v>2.4319999999999999</v>
      </c>
      <c r="AK4510" s="29">
        <v>0</v>
      </c>
      <c r="AL4510" s="29">
        <v>0</v>
      </c>
      <c r="AM4510" s="29" t="s">
        <v>28</v>
      </c>
      <c r="AN4510" s="44" t="s">
        <v>27</v>
      </c>
      <c r="AO4510" s="29" t="s">
        <v>27</v>
      </c>
      <c r="AP4510" s="29">
        <v>1</v>
      </c>
      <c r="AQ4510" s="27"/>
      <c r="AR4510" s="27"/>
      <c r="AS4510" s="27"/>
      <c r="AT4510" s="27"/>
      <c r="AU4510" s="104"/>
      <c r="AV4510" s="36" t="s">
        <v>28</v>
      </c>
      <c r="AW4510" s="102">
        <v>44447</v>
      </c>
      <c r="AX4510" s="129" t="s">
        <v>33</v>
      </c>
      <c r="AY4510" s="106" t="e">
        <v>#N/A</v>
      </c>
      <c r="BD4510" t="s">
        <v>4734</v>
      </c>
      <c r="BE4510" t="e">
        <v>#N/A</v>
      </c>
      <c r="BF4510" t="s">
        <v>4739</v>
      </c>
      <c r="BH4510" t="str">
        <f t="shared" si="971"/>
        <v/>
      </c>
      <c r="BJ4510" t="str">
        <f t="shared" si="972"/>
        <v>OK</v>
      </c>
      <c r="BK4510" s="130" t="s">
        <v>5302</v>
      </c>
      <c r="BL4510" s="130" t="e">
        <v>#VALUE!</v>
      </c>
      <c r="BM4510" s="131">
        <v>0</v>
      </c>
      <c r="BN4510" s="131" t="e">
        <v>#DIV/0!</v>
      </c>
      <c r="BO4510" t="e">
        <v>#N/A</v>
      </c>
      <c r="BP4510">
        <v>0</v>
      </c>
    </row>
    <row r="4511" spans="1:68" ht="25.2" x14ac:dyDescent="0.3">
      <c r="A4511" s="1"/>
      <c r="B4511" s="47">
        <v>4150</v>
      </c>
      <c r="C4511" s="125">
        <v>1036217</v>
      </c>
      <c r="F4511" s="30" t="s">
        <v>4100</v>
      </c>
      <c r="G4511" s="101"/>
      <c r="H4511" s="44" t="s">
        <v>136</v>
      </c>
      <c r="J4511" s="147"/>
      <c r="K4511" s="148" t="e">
        <v>#N/A</v>
      </c>
      <c r="L4511" s="148"/>
      <c r="M4511" s="147"/>
      <c r="N4511" s="29" t="str">
        <f t="shared" si="968"/>
        <v/>
      </c>
      <c r="O4511" s="29" t="str">
        <f t="shared" si="969"/>
        <v/>
      </c>
      <c r="P4511" s="29" t="str">
        <f t="shared" si="970"/>
        <v/>
      </c>
      <c r="Q4511" s="29" t="str">
        <f t="shared" si="974"/>
        <v/>
      </c>
      <c r="R4511" s="29" t="str">
        <f t="shared" si="975"/>
        <v/>
      </c>
      <c r="S4511" s="29" t="str">
        <f t="shared" si="976"/>
        <v/>
      </c>
      <c r="T4511" s="29" t="str">
        <f t="shared" si="977"/>
        <v/>
      </c>
      <c r="U4511" s="27"/>
      <c r="V4511" s="27"/>
      <c r="W4511" s="38" t="s">
        <v>157</v>
      </c>
      <c r="X4511" s="37" t="s">
        <v>158</v>
      </c>
      <c r="Y4511" s="146">
        <v>200</v>
      </c>
      <c r="Z4511" s="33">
        <v>256</v>
      </c>
      <c r="AA4511" s="34">
        <f t="shared" si="965"/>
        <v>0.28000000000000003</v>
      </c>
      <c r="AB4511" s="33">
        <f t="shared" si="966"/>
        <v>256</v>
      </c>
      <c r="AC4511" s="34">
        <f t="shared" si="967"/>
        <v>0.27999544000911997</v>
      </c>
      <c r="AD4511" s="145">
        <f t="shared" si="973"/>
        <v>213.333</v>
      </c>
      <c r="AE4511" s="105">
        <v>166.667</v>
      </c>
      <c r="AF4511" s="34" t="s">
        <v>36</v>
      </c>
      <c r="AG4511" s="34" t="s">
        <v>36</v>
      </c>
      <c r="AH4511" s="34" t="s">
        <v>36</v>
      </c>
      <c r="AI4511" s="29">
        <v>5.0000000000000001E-3</v>
      </c>
      <c r="AJ4511" s="29">
        <v>0</v>
      </c>
      <c r="AK4511" s="29">
        <v>0</v>
      </c>
      <c r="AL4511" s="29">
        <v>0</v>
      </c>
      <c r="AM4511" s="29" t="s">
        <v>28</v>
      </c>
      <c r="AN4511" s="44" t="s">
        <v>27</v>
      </c>
      <c r="AO4511" s="29" t="s">
        <v>27</v>
      </c>
      <c r="AP4511" s="29">
        <v>1000</v>
      </c>
      <c r="AQ4511" s="27"/>
      <c r="AR4511" s="27"/>
      <c r="AS4511" s="27"/>
      <c r="AT4511" s="27"/>
      <c r="AU4511" s="104"/>
      <c r="AV4511" s="36" t="s">
        <v>28</v>
      </c>
      <c r="AW4511" s="102">
        <v>44424</v>
      </c>
      <c r="AX4511" s="129" t="s">
        <v>33</v>
      </c>
      <c r="AY4511" s="106">
        <v>11000</v>
      </c>
      <c r="BD4511" t="s">
        <v>4735</v>
      </c>
      <c r="BE4511" t="s">
        <v>4736</v>
      </c>
      <c r="BF4511" t="s">
        <v>4762</v>
      </c>
      <c r="BH4511" t="str">
        <f t="shared" si="971"/>
        <v/>
      </c>
      <c r="BJ4511" t="str">
        <f t="shared" si="972"/>
        <v>OK</v>
      </c>
      <c r="BK4511" s="130" t="s">
        <v>5302</v>
      </c>
      <c r="BL4511" s="130" t="e">
        <v>#VALUE!</v>
      </c>
      <c r="BM4511" s="131">
        <v>0</v>
      </c>
      <c r="BN4511" s="131" t="e">
        <v>#DIV/0!</v>
      </c>
      <c r="BO4511" t="e">
        <v>#N/A</v>
      </c>
      <c r="BP4511">
        <v>0</v>
      </c>
    </row>
    <row r="4512" spans="1:68" x14ac:dyDescent="0.3">
      <c r="A4512" s="1"/>
      <c r="B4512" s="47">
        <v>4151</v>
      </c>
      <c r="C4512" s="125">
        <v>1051476</v>
      </c>
      <c r="F4512" s="30" t="s">
        <v>4271</v>
      </c>
      <c r="G4512" s="101" t="s">
        <v>31</v>
      </c>
      <c r="H4512" s="44" t="s">
        <v>136</v>
      </c>
      <c r="J4512" s="147"/>
      <c r="K4512" s="148" t="e">
        <v>#N/A</v>
      </c>
      <c r="L4512" s="148"/>
      <c r="M4512" s="147"/>
      <c r="N4512" s="29" t="str">
        <f t="shared" si="968"/>
        <v/>
      </c>
      <c r="O4512" s="29" t="str">
        <f t="shared" si="969"/>
        <v/>
      </c>
      <c r="P4512" s="29" t="str">
        <f t="shared" si="970"/>
        <v/>
      </c>
      <c r="Q4512" s="29" t="str">
        <f t="shared" si="974"/>
        <v/>
      </c>
      <c r="R4512" s="29" t="str">
        <f t="shared" si="975"/>
        <v/>
      </c>
      <c r="S4512" s="29" t="str">
        <f t="shared" si="976"/>
        <v/>
      </c>
      <c r="T4512" s="29" t="str">
        <f t="shared" si="977"/>
        <v/>
      </c>
      <c r="U4512" s="27"/>
      <c r="V4512" s="27"/>
      <c r="W4512" s="38" t="s">
        <v>3629</v>
      </c>
      <c r="X4512" s="37" t="s">
        <v>158</v>
      </c>
      <c r="Y4512" s="146">
        <v>30694.080000000002</v>
      </c>
      <c r="Z4512" s="33">
        <v>39288</v>
      </c>
      <c r="AA4512" s="34">
        <f t="shared" si="965"/>
        <v>0.28000000000000003</v>
      </c>
      <c r="AB4512" s="33">
        <f t="shared" si="966"/>
        <v>39288</v>
      </c>
      <c r="AC4512" s="34">
        <f t="shared" si="967"/>
        <v>0.27998623838864034</v>
      </c>
      <c r="AD4512" s="145">
        <f t="shared" si="973"/>
        <v>32740</v>
      </c>
      <c r="AE4512" s="105">
        <v>25578.400000000001</v>
      </c>
      <c r="AF4512" s="34" t="s">
        <v>36</v>
      </c>
      <c r="AG4512" s="34" t="s">
        <v>36</v>
      </c>
      <c r="AH4512" s="34" t="s">
        <v>36</v>
      </c>
      <c r="AI4512" s="29">
        <v>10.4</v>
      </c>
      <c r="AJ4512" s="29">
        <v>0.65</v>
      </c>
      <c r="AK4512" s="29">
        <v>0</v>
      </c>
      <c r="AL4512" s="29">
        <v>0</v>
      </c>
      <c r="AM4512" s="29" t="s">
        <v>28</v>
      </c>
      <c r="AN4512" s="44" t="s">
        <v>27</v>
      </c>
      <c r="AO4512" s="29" t="s">
        <v>27</v>
      </c>
      <c r="AP4512" s="29">
        <v>1</v>
      </c>
      <c r="AQ4512" s="27"/>
      <c r="AR4512" s="27"/>
      <c r="AS4512" s="27"/>
      <c r="AT4512" s="27"/>
      <c r="AU4512" s="104"/>
      <c r="AV4512" s="36" t="s">
        <v>28</v>
      </c>
      <c r="AW4512" s="102">
        <v>44487</v>
      </c>
      <c r="AX4512" s="129" t="s">
        <v>33</v>
      </c>
      <c r="AY4512" s="106" t="e">
        <v>#N/A</v>
      </c>
      <c r="BD4512" t="s">
        <v>4724</v>
      </c>
      <c r="BE4512" t="e">
        <v>#N/A</v>
      </c>
      <c r="BF4512">
        <v>0</v>
      </c>
      <c r="BH4512" t="str">
        <f t="shared" si="971"/>
        <v/>
      </c>
      <c r="BJ4512" t="str">
        <f t="shared" si="972"/>
        <v>OK</v>
      </c>
      <c r="BK4512" s="130" t="s">
        <v>5302</v>
      </c>
      <c r="BL4512" s="130" t="e">
        <v>#VALUE!</v>
      </c>
      <c r="BM4512" s="131">
        <v>0</v>
      </c>
      <c r="BN4512" s="131" t="e">
        <v>#DIV/0!</v>
      </c>
      <c r="BO4512" t="e">
        <v>#N/A</v>
      </c>
      <c r="BP4512">
        <v>0</v>
      </c>
    </row>
    <row r="4513" spans="1:68" x14ac:dyDescent="0.3">
      <c r="A4513" s="1"/>
      <c r="B4513" s="47">
        <v>4152</v>
      </c>
      <c r="C4513" s="149" t="s">
        <v>33</v>
      </c>
      <c r="N4513" s="29" t="str">
        <f t="shared" si="968"/>
        <v/>
      </c>
      <c r="O4513" s="29" t="str">
        <f t="shared" si="969"/>
        <v/>
      </c>
      <c r="P4513" s="29" t="str">
        <f t="shared" si="970"/>
        <v/>
      </c>
      <c r="Q4513" s="29" t="str">
        <f t="shared" si="974"/>
        <v/>
      </c>
      <c r="R4513" s="29" t="str">
        <f t="shared" si="975"/>
        <v/>
      </c>
      <c r="S4513" s="29" t="str">
        <f t="shared" si="976"/>
        <v/>
      </c>
      <c r="T4513" s="29" t="str">
        <f t="shared" si="977"/>
        <v/>
      </c>
      <c r="AK4513" s="29">
        <v>0</v>
      </c>
      <c r="AL4513" s="29">
        <v>0</v>
      </c>
      <c r="AX4513" s="129" t="s">
        <v>33</v>
      </c>
      <c r="BH4513" t="str">
        <f t="shared" si="971"/>
        <v/>
      </c>
      <c r="BJ4513" t="str">
        <f t="shared" si="972"/>
        <v>OK</v>
      </c>
      <c r="BK4513" s="130">
        <v>0</v>
      </c>
      <c r="BL4513" s="130" t="s">
        <v>37</v>
      </c>
      <c r="BM4513" s="131">
        <v>0</v>
      </c>
      <c r="BN4513" s="131" t="s">
        <v>37</v>
      </c>
      <c r="BO4513">
        <v>0</v>
      </c>
      <c r="BP4513">
        <v>0</v>
      </c>
    </row>
    <row r="4514" spans="1:68" x14ac:dyDescent="0.3">
      <c r="A4514" s="1"/>
      <c r="B4514" s="47">
        <v>4153</v>
      </c>
      <c r="C4514" s="125">
        <v>1093124</v>
      </c>
      <c r="F4514" s="30" t="s">
        <v>4272</v>
      </c>
      <c r="G4514" s="101" t="s">
        <v>31</v>
      </c>
      <c r="H4514" s="44" t="s">
        <v>136</v>
      </c>
      <c r="J4514" s="147"/>
      <c r="K4514" s="148">
        <v>0</v>
      </c>
      <c r="L4514" s="148"/>
      <c r="M4514" s="147"/>
      <c r="N4514" s="29" t="str">
        <f t="shared" si="968"/>
        <v/>
      </c>
      <c r="O4514" s="29" t="str">
        <f t="shared" si="969"/>
        <v/>
      </c>
      <c r="P4514" s="29" t="str">
        <f t="shared" si="970"/>
        <v/>
      </c>
      <c r="Q4514" s="29" t="str">
        <f t="shared" si="974"/>
        <v/>
      </c>
      <c r="R4514" s="29" t="str">
        <f t="shared" si="975"/>
        <v/>
      </c>
      <c r="S4514" s="29" t="str">
        <f t="shared" si="976"/>
        <v/>
      </c>
      <c r="T4514" s="29" t="str">
        <f t="shared" si="977"/>
        <v/>
      </c>
      <c r="U4514" s="27"/>
      <c r="V4514" s="27"/>
      <c r="W4514" s="38" t="s">
        <v>520</v>
      </c>
      <c r="X4514" s="37" t="s">
        <v>35</v>
      </c>
      <c r="Y4514" s="146">
        <v>263.66000000000003</v>
      </c>
      <c r="Z4514" s="33">
        <v>337.49</v>
      </c>
      <c r="AA4514" s="34">
        <f t="shared" ref="AA4514:AA4545" si="978">ROUND(Z4514/Y4514-1,3)</f>
        <v>0.28000000000000003</v>
      </c>
      <c r="AB4514" s="33">
        <f t="shared" ref="AB4514:AB4545" si="979">IF(OR(W4514="VLD MLC components",W4514="VLD MLC pipes",W4514="VLD PEX components",W4514="VLD PEX pipes",W4514="VLD PHC components",W4514="VLD PHC pipes"),"По запросу",Z4514)</f>
        <v>337.49</v>
      </c>
      <c r="AC4514" s="34">
        <f t="shared" ref="AC4514:AC4545" si="980">(AD4514-AE4514)/AE4514</f>
        <v>0.28001929755094052</v>
      </c>
      <c r="AD4514" s="145">
        <f t="shared" ref="AD4514:AD4545" si="981">ROUND(Z4514/1.2,3)</f>
        <v>281.24200000000002</v>
      </c>
      <c r="AE4514" s="105">
        <v>219.71700000000001</v>
      </c>
      <c r="AF4514" s="34" t="s">
        <v>36</v>
      </c>
      <c r="AG4514" s="34" t="s">
        <v>36</v>
      </c>
      <c r="AH4514" s="34" t="s">
        <v>36</v>
      </c>
      <c r="AI4514" s="29">
        <v>0.16800000000000001</v>
      </c>
      <c r="AJ4514" s="29">
        <v>4.0000000000000002E-4</v>
      </c>
      <c r="AK4514" s="29">
        <v>0</v>
      </c>
      <c r="AL4514" s="29">
        <v>0</v>
      </c>
      <c r="AM4514" s="29" t="s">
        <v>28</v>
      </c>
      <c r="AN4514" s="44" t="s">
        <v>27</v>
      </c>
      <c r="AO4514" s="29" t="s">
        <v>27</v>
      </c>
      <c r="AP4514" s="29">
        <v>500</v>
      </c>
      <c r="AQ4514" s="27"/>
      <c r="AR4514" s="27"/>
      <c r="AS4514" s="27"/>
      <c r="AT4514" s="27"/>
      <c r="AU4514" s="104"/>
      <c r="AV4514" s="36" t="s">
        <v>28</v>
      </c>
      <c r="AW4514" s="102">
        <v>44491</v>
      </c>
      <c r="AX4514" s="129" t="s">
        <v>33</v>
      </c>
      <c r="AY4514" s="106">
        <v>10000</v>
      </c>
      <c r="BD4514" t="s">
        <v>108</v>
      </c>
      <c r="BE4514" t="s">
        <v>4346</v>
      </c>
      <c r="BF4514" t="s">
        <v>4740</v>
      </c>
      <c r="BH4514" t="str">
        <f t="shared" si="971"/>
        <v/>
      </c>
      <c r="BJ4514" t="str">
        <f t="shared" si="972"/>
        <v>OK</v>
      </c>
      <c r="BK4514" s="130" t="s">
        <v>5302</v>
      </c>
      <c r="BL4514" s="130" t="e">
        <v>#VALUE!</v>
      </c>
      <c r="BM4514" s="131">
        <v>0</v>
      </c>
      <c r="BN4514" s="131" t="e">
        <v>#DIV/0!</v>
      </c>
      <c r="BO4514" t="e">
        <v>#N/A</v>
      </c>
      <c r="BP4514">
        <v>2500</v>
      </c>
    </row>
    <row r="4515" spans="1:68" x14ac:dyDescent="0.3">
      <c r="A4515" s="1"/>
      <c r="B4515" s="47">
        <v>4154</v>
      </c>
      <c r="C4515" s="125">
        <v>1092350</v>
      </c>
      <c r="D4515" s="40"/>
      <c r="E4515" s="40"/>
      <c r="F4515" s="30" t="s">
        <v>3681</v>
      </c>
      <c r="G4515" s="29"/>
      <c r="H4515" s="44" t="s">
        <v>3682</v>
      </c>
      <c r="I4515" s="148">
        <v>0</v>
      </c>
      <c r="J4515" s="147" t="s">
        <v>33</v>
      </c>
      <c r="K4515" s="148" t="e">
        <v>#N/A</v>
      </c>
      <c r="L4515" s="148" t="s">
        <v>32</v>
      </c>
      <c r="M4515" s="147" t="s">
        <v>33</v>
      </c>
      <c r="N4515" s="29" t="str">
        <f t="shared" si="968"/>
        <v/>
      </c>
      <c r="O4515" s="29" t="str">
        <f t="shared" si="969"/>
        <v/>
      </c>
      <c r="P4515" s="29" t="str">
        <f t="shared" si="970"/>
        <v/>
      </c>
      <c r="Q4515" s="29" t="str">
        <f t="shared" si="974"/>
        <v/>
      </c>
      <c r="R4515" s="29" t="str">
        <f t="shared" si="975"/>
        <v/>
      </c>
      <c r="S4515" s="29" t="str">
        <f t="shared" si="976"/>
        <v/>
      </c>
      <c r="T4515" s="29" t="str">
        <f t="shared" si="977"/>
        <v/>
      </c>
      <c r="U4515" s="29"/>
      <c r="V4515" s="29"/>
      <c r="W4515" s="37"/>
      <c r="X4515" s="37" t="s">
        <v>158</v>
      </c>
      <c r="Y4515" s="146">
        <v>63837</v>
      </c>
      <c r="Z4515" s="33">
        <v>81711</v>
      </c>
      <c r="AA4515" s="34">
        <f t="shared" si="978"/>
        <v>0.28000000000000003</v>
      </c>
      <c r="AB4515" s="33">
        <f t="shared" si="979"/>
        <v>81711</v>
      </c>
      <c r="AC4515" s="34">
        <f t="shared" si="980"/>
        <v>0.27999436063724797</v>
      </c>
      <c r="AD4515" s="145">
        <f t="shared" si="981"/>
        <v>68092.5</v>
      </c>
      <c r="AE4515" s="105">
        <v>53197.5</v>
      </c>
      <c r="AF4515" s="34" t="s">
        <v>3803</v>
      </c>
      <c r="AG4515" s="34" t="s">
        <v>3803</v>
      </c>
      <c r="AH4515" s="34">
        <v>0</v>
      </c>
      <c r="AI4515" s="29">
        <v>9.4</v>
      </c>
      <c r="AJ4515" s="29">
        <v>0.02</v>
      </c>
      <c r="AK4515" s="29">
        <v>0</v>
      </c>
      <c r="AL4515" s="29">
        <v>0</v>
      </c>
      <c r="AM4515" s="29" t="s">
        <v>28</v>
      </c>
      <c r="AN4515" s="44" t="s">
        <v>27</v>
      </c>
      <c r="AO4515" s="29" t="s">
        <v>27</v>
      </c>
      <c r="AP4515" s="29"/>
      <c r="AQ4515" s="29"/>
      <c r="AR4515" s="29"/>
      <c r="AS4515" s="29"/>
      <c r="AT4515" s="29"/>
      <c r="AU4515" s="144"/>
      <c r="AV4515" s="36" t="s">
        <v>28</v>
      </c>
      <c r="AW4515" s="102">
        <v>44447</v>
      </c>
      <c r="AX4515" s="129" t="s">
        <v>33</v>
      </c>
      <c r="AY4515" s="106" t="e">
        <v>#N/A</v>
      </c>
      <c r="BD4515" t="e">
        <v>#N/A</v>
      </c>
      <c r="BE4515" t="e">
        <v>#N/A</v>
      </c>
      <c r="BF4515">
        <v>0</v>
      </c>
      <c r="BH4515" t="str">
        <f t="shared" si="971"/>
        <v/>
      </c>
      <c r="BJ4515" t="str">
        <f t="shared" si="972"/>
        <v>OK</v>
      </c>
      <c r="BK4515" s="130" t="s">
        <v>5302</v>
      </c>
      <c r="BL4515" s="130" t="e">
        <v>#VALUE!</v>
      </c>
      <c r="BM4515" s="131">
        <v>0</v>
      </c>
      <c r="BN4515" s="131" t="e">
        <v>#DIV/0!</v>
      </c>
      <c r="BO4515" t="e">
        <v>#N/A</v>
      </c>
      <c r="BP4515">
        <v>0</v>
      </c>
    </row>
    <row r="4516" spans="1:68" x14ac:dyDescent="0.3">
      <c r="A4516" s="1"/>
      <c r="B4516" s="47">
        <v>4155</v>
      </c>
      <c r="C4516" s="125">
        <v>1092351</v>
      </c>
      <c r="D4516" s="40"/>
      <c r="E4516" s="40"/>
      <c r="F4516" s="30" t="s">
        <v>3683</v>
      </c>
      <c r="G4516" s="29"/>
      <c r="H4516" s="44" t="s">
        <v>3682</v>
      </c>
      <c r="I4516" s="148">
        <v>0</v>
      </c>
      <c r="J4516" s="147" t="s">
        <v>33</v>
      </c>
      <c r="K4516" s="148" t="e">
        <v>#N/A</v>
      </c>
      <c r="L4516" s="148" t="s">
        <v>32</v>
      </c>
      <c r="M4516" s="147" t="s">
        <v>33</v>
      </c>
      <c r="N4516" s="29" t="str">
        <f t="shared" si="968"/>
        <v/>
      </c>
      <c r="O4516" s="29" t="str">
        <f t="shared" si="969"/>
        <v/>
      </c>
      <c r="P4516" s="29" t="str">
        <f t="shared" si="970"/>
        <v/>
      </c>
      <c r="Q4516" s="29" t="str">
        <f t="shared" si="974"/>
        <v/>
      </c>
      <c r="R4516" s="29" t="str">
        <f t="shared" si="975"/>
        <v/>
      </c>
      <c r="S4516" s="29" t="str">
        <f t="shared" si="976"/>
        <v/>
      </c>
      <c r="T4516" s="29" t="str">
        <f t="shared" si="977"/>
        <v/>
      </c>
      <c r="U4516" s="29"/>
      <c r="V4516" s="29"/>
      <c r="W4516" s="37"/>
      <c r="X4516" s="37" t="s">
        <v>158</v>
      </c>
      <c r="Y4516" s="146">
        <v>67262</v>
      </c>
      <c r="Z4516" s="33">
        <v>86095</v>
      </c>
      <c r="AA4516" s="34">
        <f t="shared" si="978"/>
        <v>0.28000000000000003</v>
      </c>
      <c r="AB4516" s="33">
        <f t="shared" si="979"/>
        <v>86095</v>
      </c>
      <c r="AC4516" s="34">
        <f t="shared" si="980"/>
        <v>0.27999463423630194</v>
      </c>
      <c r="AD4516" s="145">
        <f t="shared" si="981"/>
        <v>71745.832999999999</v>
      </c>
      <c r="AE4516" s="105">
        <v>56051.667000000001</v>
      </c>
      <c r="AF4516" s="34" t="s">
        <v>3803</v>
      </c>
      <c r="AG4516" s="34" t="s">
        <v>3803</v>
      </c>
      <c r="AH4516" s="34">
        <v>0</v>
      </c>
      <c r="AI4516" s="29">
        <v>9.9</v>
      </c>
      <c r="AJ4516" s="29">
        <v>0.02</v>
      </c>
      <c r="AK4516" s="29">
        <v>0</v>
      </c>
      <c r="AL4516" s="29">
        <v>0</v>
      </c>
      <c r="AM4516" s="29" t="s">
        <v>28</v>
      </c>
      <c r="AN4516" s="44" t="s">
        <v>27</v>
      </c>
      <c r="AO4516" s="29" t="s">
        <v>27</v>
      </c>
      <c r="AP4516" s="29"/>
      <c r="AQ4516" s="29"/>
      <c r="AR4516" s="29"/>
      <c r="AS4516" s="29"/>
      <c r="AT4516" s="29"/>
      <c r="AU4516" s="144"/>
      <c r="AV4516" s="36" t="s">
        <v>33</v>
      </c>
      <c r="AW4516" s="102" t="s">
        <v>33</v>
      </c>
      <c r="AX4516" s="129" t="s">
        <v>33</v>
      </c>
      <c r="AY4516" s="106" t="e">
        <v>#N/A</v>
      </c>
      <c r="BD4516" t="e">
        <v>#N/A</v>
      </c>
      <c r="BE4516" t="e">
        <v>#N/A</v>
      </c>
      <c r="BF4516">
        <v>0</v>
      </c>
      <c r="BH4516" t="str">
        <f t="shared" si="971"/>
        <v/>
      </c>
      <c r="BJ4516" t="str">
        <f t="shared" si="972"/>
        <v>OK</v>
      </c>
      <c r="BK4516" s="130" t="s">
        <v>5302</v>
      </c>
      <c r="BL4516" s="130" t="e">
        <v>#VALUE!</v>
      </c>
      <c r="BM4516" s="131">
        <v>0</v>
      </c>
      <c r="BN4516" s="131" t="e">
        <v>#DIV/0!</v>
      </c>
      <c r="BO4516" t="e">
        <v>#N/A</v>
      </c>
      <c r="BP4516">
        <v>0</v>
      </c>
    </row>
    <row r="4517" spans="1:68" x14ac:dyDescent="0.3">
      <c r="A4517" s="1"/>
      <c r="B4517" s="47">
        <v>4156</v>
      </c>
      <c r="C4517" s="125">
        <v>1092352</v>
      </c>
      <c r="D4517" s="40"/>
      <c r="E4517" s="40"/>
      <c r="F4517" s="30" t="s">
        <v>3684</v>
      </c>
      <c r="G4517" s="29"/>
      <c r="H4517" s="44" t="s">
        <v>3682</v>
      </c>
      <c r="I4517" s="148">
        <v>0</v>
      </c>
      <c r="J4517" s="147" t="s">
        <v>33</v>
      </c>
      <c r="K4517" s="148" t="e">
        <v>#N/A</v>
      </c>
      <c r="L4517" s="148" t="s">
        <v>32</v>
      </c>
      <c r="M4517" s="147" t="s">
        <v>33</v>
      </c>
      <c r="N4517" s="29" t="str">
        <f t="shared" si="968"/>
        <v/>
      </c>
      <c r="O4517" s="29" t="str">
        <f t="shared" si="969"/>
        <v/>
      </c>
      <c r="P4517" s="29" t="str">
        <f t="shared" si="970"/>
        <v/>
      </c>
      <c r="Q4517" s="29" t="str">
        <f t="shared" si="974"/>
        <v/>
      </c>
      <c r="R4517" s="29" t="str">
        <f t="shared" si="975"/>
        <v/>
      </c>
      <c r="S4517" s="29" t="str">
        <f t="shared" si="976"/>
        <v/>
      </c>
      <c r="T4517" s="29" t="str">
        <f t="shared" si="977"/>
        <v/>
      </c>
      <c r="U4517" s="29"/>
      <c r="V4517" s="29"/>
      <c r="W4517" s="37"/>
      <c r="X4517" s="37" t="s">
        <v>158</v>
      </c>
      <c r="Y4517" s="146">
        <v>67470</v>
      </c>
      <c r="Z4517" s="33">
        <v>86362</v>
      </c>
      <c r="AA4517" s="34">
        <f t="shared" si="978"/>
        <v>0.28000000000000003</v>
      </c>
      <c r="AB4517" s="33">
        <f t="shared" si="979"/>
        <v>86362</v>
      </c>
      <c r="AC4517" s="34">
        <f t="shared" si="980"/>
        <v>0.28000592263228097</v>
      </c>
      <c r="AD4517" s="145">
        <f t="shared" si="981"/>
        <v>71968.332999999999</v>
      </c>
      <c r="AE4517" s="105">
        <v>56225</v>
      </c>
      <c r="AF4517" s="34" t="s">
        <v>3803</v>
      </c>
      <c r="AG4517" s="34" t="s">
        <v>3803</v>
      </c>
      <c r="AH4517" s="34">
        <v>0</v>
      </c>
      <c r="AI4517" s="29">
        <v>10.4</v>
      </c>
      <c r="AJ4517" s="29">
        <v>0.02</v>
      </c>
      <c r="AK4517" s="29">
        <v>0</v>
      </c>
      <c r="AL4517" s="29">
        <v>0</v>
      </c>
      <c r="AM4517" s="29" t="s">
        <v>28</v>
      </c>
      <c r="AN4517" s="44" t="s">
        <v>27</v>
      </c>
      <c r="AO4517" s="29" t="s">
        <v>27</v>
      </c>
      <c r="AP4517" s="29"/>
      <c r="AQ4517" s="29"/>
      <c r="AR4517" s="29"/>
      <c r="AS4517" s="29"/>
      <c r="AT4517" s="29"/>
      <c r="AU4517" s="144"/>
      <c r="AV4517" s="36" t="s">
        <v>33</v>
      </c>
      <c r="AW4517" s="102" t="s">
        <v>33</v>
      </c>
      <c r="AX4517" s="129" t="s">
        <v>33</v>
      </c>
      <c r="AY4517" s="106" t="e">
        <v>#N/A</v>
      </c>
      <c r="BD4517" t="e">
        <v>#N/A</v>
      </c>
      <c r="BE4517" t="e">
        <v>#N/A</v>
      </c>
      <c r="BF4517">
        <v>0</v>
      </c>
      <c r="BH4517" t="str">
        <f t="shared" si="971"/>
        <v/>
      </c>
      <c r="BJ4517" t="str">
        <f t="shared" si="972"/>
        <v>OK</v>
      </c>
      <c r="BK4517" s="130" t="s">
        <v>5302</v>
      </c>
      <c r="BL4517" s="130" t="e">
        <v>#VALUE!</v>
      </c>
      <c r="BM4517" s="131">
        <v>0</v>
      </c>
      <c r="BN4517" s="131" t="e">
        <v>#DIV/0!</v>
      </c>
      <c r="BO4517" t="e">
        <v>#N/A</v>
      </c>
      <c r="BP4517">
        <v>0</v>
      </c>
    </row>
    <row r="4518" spans="1:68" x14ac:dyDescent="0.3">
      <c r="A4518" s="1"/>
      <c r="B4518" s="47">
        <v>4157</v>
      </c>
      <c r="C4518" s="125">
        <v>1092353</v>
      </c>
      <c r="D4518" s="40"/>
      <c r="E4518" s="40"/>
      <c r="F4518" s="30" t="s">
        <v>3685</v>
      </c>
      <c r="G4518" s="29"/>
      <c r="H4518" s="44" t="s">
        <v>3682</v>
      </c>
      <c r="I4518" s="148">
        <v>0</v>
      </c>
      <c r="J4518" s="147" t="s">
        <v>33</v>
      </c>
      <c r="K4518" s="148" t="e">
        <v>#N/A</v>
      </c>
      <c r="L4518" s="148" t="s">
        <v>32</v>
      </c>
      <c r="M4518" s="147" t="s">
        <v>33</v>
      </c>
      <c r="N4518" s="29" t="str">
        <f t="shared" si="968"/>
        <v/>
      </c>
      <c r="O4518" s="29" t="str">
        <f t="shared" si="969"/>
        <v/>
      </c>
      <c r="P4518" s="29" t="str">
        <f t="shared" si="970"/>
        <v/>
      </c>
      <c r="Q4518" s="29" t="str">
        <f t="shared" si="974"/>
        <v/>
      </c>
      <c r="R4518" s="29" t="str">
        <f t="shared" si="975"/>
        <v/>
      </c>
      <c r="S4518" s="29" t="str">
        <f t="shared" si="976"/>
        <v/>
      </c>
      <c r="T4518" s="29" t="str">
        <f t="shared" si="977"/>
        <v/>
      </c>
      <c r="U4518" s="29"/>
      <c r="V4518" s="29"/>
      <c r="W4518" s="37"/>
      <c r="X4518" s="37" t="s">
        <v>158</v>
      </c>
      <c r="Y4518" s="146">
        <v>70584</v>
      </c>
      <c r="Z4518" s="33">
        <v>90348</v>
      </c>
      <c r="AA4518" s="34">
        <f t="shared" si="978"/>
        <v>0.28000000000000003</v>
      </c>
      <c r="AB4518" s="33">
        <f t="shared" si="979"/>
        <v>90348</v>
      </c>
      <c r="AC4518" s="34">
        <f t="shared" si="980"/>
        <v>0.2800068004080245</v>
      </c>
      <c r="AD4518" s="145">
        <f t="shared" si="981"/>
        <v>75290</v>
      </c>
      <c r="AE4518" s="105">
        <v>58820</v>
      </c>
      <c r="AF4518" s="34" t="s">
        <v>3803</v>
      </c>
      <c r="AG4518" s="34" t="s">
        <v>3803</v>
      </c>
      <c r="AH4518" s="34">
        <v>0</v>
      </c>
      <c r="AI4518" s="29">
        <v>10.9</v>
      </c>
      <c r="AJ4518" s="29">
        <v>0.02</v>
      </c>
      <c r="AK4518" s="29">
        <v>0</v>
      </c>
      <c r="AL4518" s="29">
        <v>0</v>
      </c>
      <c r="AM4518" s="29" t="s">
        <v>28</v>
      </c>
      <c r="AN4518" s="44" t="s">
        <v>27</v>
      </c>
      <c r="AO4518" s="29" t="s">
        <v>27</v>
      </c>
      <c r="AP4518" s="29"/>
      <c r="AQ4518" s="29"/>
      <c r="AR4518" s="29"/>
      <c r="AS4518" s="29"/>
      <c r="AT4518" s="29"/>
      <c r="AU4518" s="144"/>
      <c r="AV4518" s="36" t="s">
        <v>33</v>
      </c>
      <c r="AW4518" s="102" t="s">
        <v>33</v>
      </c>
      <c r="AX4518" s="129" t="s">
        <v>33</v>
      </c>
      <c r="AY4518" s="106" t="e">
        <v>#N/A</v>
      </c>
      <c r="BD4518" t="e">
        <v>#N/A</v>
      </c>
      <c r="BE4518" t="e">
        <v>#N/A</v>
      </c>
      <c r="BF4518">
        <v>0</v>
      </c>
      <c r="BH4518" t="str">
        <f t="shared" si="971"/>
        <v/>
      </c>
      <c r="BJ4518" t="str">
        <f t="shared" si="972"/>
        <v>OK</v>
      </c>
      <c r="BK4518" s="130" t="s">
        <v>5302</v>
      </c>
      <c r="BL4518" s="130" t="e">
        <v>#VALUE!</v>
      </c>
      <c r="BM4518" s="131">
        <v>0</v>
      </c>
      <c r="BN4518" s="131" t="e">
        <v>#DIV/0!</v>
      </c>
      <c r="BO4518" t="e">
        <v>#N/A</v>
      </c>
      <c r="BP4518">
        <v>0</v>
      </c>
    </row>
    <row r="4519" spans="1:68" x14ac:dyDescent="0.3">
      <c r="A4519" s="1"/>
      <c r="B4519" s="47">
        <v>4158</v>
      </c>
      <c r="C4519" s="125">
        <v>1092354</v>
      </c>
      <c r="D4519" s="40"/>
      <c r="E4519" s="40"/>
      <c r="F4519" s="30" t="s">
        <v>3686</v>
      </c>
      <c r="G4519" s="29"/>
      <c r="H4519" s="44" t="s">
        <v>3682</v>
      </c>
      <c r="I4519" s="148">
        <v>0</v>
      </c>
      <c r="J4519" s="147" t="s">
        <v>33</v>
      </c>
      <c r="K4519" s="148" t="e">
        <v>#N/A</v>
      </c>
      <c r="L4519" s="148" t="s">
        <v>32</v>
      </c>
      <c r="M4519" s="147" t="s">
        <v>33</v>
      </c>
      <c r="N4519" s="29" t="str">
        <f t="shared" si="968"/>
        <v/>
      </c>
      <c r="O4519" s="29" t="str">
        <f t="shared" si="969"/>
        <v/>
      </c>
      <c r="P4519" s="29" t="str">
        <f t="shared" si="970"/>
        <v/>
      </c>
      <c r="Q4519" s="29" t="str">
        <f t="shared" si="974"/>
        <v/>
      </c>
      <c r="R4519" s="29" t="str">
        <f t="shared" si="975"/>
        <v/>
      </c>
      <c r="S4519" s="29" t="str">
        <f t="shared" si="976"/>
        <v/>
      </c>
      <c r="T4519" s="29" t="str">
        <f t="shared" si="977"/>
        <v/>
      </c>
      <c r="U4519" s="29"/>
      <c r="V4519" s="29"/>
      <c r="W4519" s="37"/>
      <c r="X4519" s="37" t="s">
        <v>158</v>
      </c>
      <c r="Y4519" s="146">
        <v>61242</v>
      </c>
      <c r="Z4519" s="33">
        <v>78390</v>
      </c>
      <c r="AA4519" s="34">
        <f t="shared" si="978"/>
        <v>0.28000000000000003</v>
      </c>
      <c r="AB4519" s="33">
        <f t="shared" si="979"/>
        <v>78390</v>
      </c>
      <c r="AC4519" s="34">
        <f t="shared" si="980"/>
        <v>0.28000391887920056</v>
      </c>
      <c r="AD4519" s="145">
        <f t="shared" si="981"/>
        <v>65325</v>
      </c>
      <c r="AE4519" s="105">
        <v>51035</v>
      </c>
      <c r="AF4519" s="34" t="s">
        <v>3803</v>
      </c>
      <c r="AG4519" s="34" t="s">
        <v>3803</v>
      </c>
      <c r="AH4519" s="34">
        <v>0</v>
      </c>
      <c r="AI4519" s="29">
        <v>9.4</v>
      </c>
      <c r="AJ4519" s="29">
        <v>0.02</v>
      </c>
      <c r="AK4519" s="29">
        <v>0</v>
      </c>
      <c r="AL4519" s="29">
        <v>0</v>
      </c>
      <c r="AM4519" s="29" t="s">
        <v>28</v>
      </c>
      <c r="AN4519" s="44" t="s">
        <v>27</v>
      </c>
      <c r="AO4519" s="29" t="s">
        <v>27</v>
      </c>
      <c r="AP4519" s="29"/>
      <c r="AQ4519" s="29"/>
      <c r="AR4519" s="29"/>
      <c r="AS4519" s="29"/>
      <c r="AT4519" s="29"/>
      <c r="AU4519" s="144"/>
      <c r="AV4519" s="36" t="s">
        <v>33</v>
      </c>
      <c r="AW4519" s="102" t="s">
        <v>33</v>
      </c>
      <c r="AX4519" s="129" t="s">
        <v>33</v>
      </c>
      <c r="AY4519" s="106" t="e">
        <v>#N/A</v>
      </c>
      <c r="BD4519" t="e">
        <v>#N/A</v>
      </c>
      <c r="BE4519" t="e">
        <v>#N/A</v>
      </c>
      <c r="BF4519">
        <v>0</v>
      </c>
      <c r="BH4519" t="str">
        <f t="shared" si="971"/>
        <v/>
      </c>
      <c r="BJ4519" t="str">
        <f t="shared" si="972"/>
        <v>OK</v>
      </c>
      <c r="BK4519" s="130" t="s">
        <v>5302</v>
      </c>
      <c r="BL4519" s="130" t="e">
        <v>#VALUE!</v>
      </c>
      <c r="BM4519" s="131">
        <v>0</v>
      </c>
      <c r="BN4519" s="131" t="e">
        <v>#DIV/0!</v>
      </c>
      <c r="BO4519" t="e">
        <v>#N/A</v>
      </c>
      <c r="BP4519">
        <v>0</v>
      </c>
    </row>
    <row r="4520" spans="1:68" x14ac:dyDescent="0.3">
      <c r="A4520" s="1"/>
      <c r="B4520" s="47">
        <v>4159</v>
      </c>
      <c r="C4520" s="125">
        <v>1092355</v>
      </c>
      <c r="D4520" s="40"/>
      <c r="E4520" s="40"/>
      <c r="F4520" s="30" t="s">
        <v>3687</v>
      </c>
      <c r="G4520" s="29"/>
      <c r="H4520" s="44" t="s">
        <v>3682</v>
      </c>
      <c r="I4520" s="148">
        <v>0</v>
      </c>
      <c r="J4520" s="147" t="s">
        <v>33</v>
      </c>
      <c r="K4520" s="148" t="e">
        <v>#N/A</v>
      </c>
      <c r="L4520" s="148" t="s">
        <v>32</v>
      </c>
      <c r="M4520" s="147" t="s">
        <v>33</v>
      </c>
      <c r="N4520" s="29" t="str">
        <f t="shared" si="968"/>
        <v/>
      </c>
      <c r="O4520" s="29" t="str">
        <f t="shared" si="969"/>
        <v/>
      </c>
      <c r="P4520" s="29" t="str">
        <f t="shared" si="970"/>
        <v/>
      </c>
      <c r="Q4520" s="29" t="str">
        <f t="shared" si="974"/>
        <v/>
      </c>
      <c r="R4520" s="29" t="str">
        <f t="shared" si="975"/>
        <v/>
      </c>
      <c r="S4520" s="29" t="str">
        <f t="shared" si="976"/>
        <v/>
      </c>
      <c r="T4520" s="29" t="str">
        <f t="shared" si="977"/>
        <v/>
      </c>
      <c r="U4520" s="29"/>
      <c r="V4520" s="29"/>
      <c r="W4520" s="37"/>
      <c r="X4520" s="37" t="s">
        <v>158</v>
      </c>
      <c r="Y4520" s="146">
        <v>63318</v>
      </c>
      <c r="Z4520" s="33">
        <v>81047</v>
      </c>
      <c r="AA4520" s="34">
        <f t="shared" si="978"/>
        <v>0.28000000000000003</v>
      </c>
      <c r="AB4520" s="33">
        <f t="shared" si="979"/>
        <v>81047</v>
      </c>
      <c r="AC4520" s="34">
        <f t="shared" si="980"/>
        <v>0.27999937458542595</v>
      </c>
      <c r="AD4520" s="145">
        <f t="shared" si="981"/>
        <v>67539.167000000001</v>
      </c>
      <c r="AE4520" s="105">
        <v>52765</v>
      </c>
      <c r="AF4520" s="34" t="s">
        <v>3803</v>
      </c>
      <c r="AG4520" s="34" t="s">
        <v>3803</v>
      </c>
      <c r="AH4520" s="34">
        <v>0</v>
      </c>
      <c r="AI4520" s="29">
        <v>9.9</v>
      </c>
      <c r="AJ4520" s="29">
        <v>0.02</v>
      </c>
      <c r="AK4520" s="29">
        <v>0</v>
      </c>
      <c r="AL4520" s="29">
        <v>0</v>
      </c>
      <c r="AM4520" s="29" t="s">
        <v>28</v>
      </c>
      <c r="AN4520" s="44" t="s">
        <v>27</v>
      </c>
      <c r="AO4520" s="29" t="s">
        <v>27</v>
      </c>
      <c r="AP4520" s="29"/>
      <c r="AQ4520" s="29"/>
      <c r="AR4520" s="29"/>
      <c r="AS4520" s="29"/>
      <c r="AT4520" s="29"/>
      <c r="AU4520" s="144"/>
      <c r="AV4520" s="36" t="s">
        <v>33</v>
      </c>
      <c r="AW4520" s="102" t="s">
        <v>33</v>
      </c>
      <c r="AX4520" s="129" t="s">
        <v>33</v>
      </c>
      <c r="AY4520" s="106" t="e">
        <v>#N/A</v>
      </c>
      <c r="BD4520" t="e">
        <v>#N/A</v>
      </c>
      <c r="BE4520" t="e">
        <v>#N/A</v>
      </c>
      <c r="BF4520">
        <v>0</v>
      </c>
      <c r="BH4520" t="str">
        <f t="shared" si="971"/>
        <v/>
      </c>
      <c r="BJ4520" t="str">
        <f t="shared" si="972"/>
        <v>OK</v>
      </c>
      <c r="BK4520" s="130" t="s">
        <v>5302</v>
      </c>
      <c r="BL4520" s="130" t="e">
        <v>#VALUE!</v>
      </c>
      <c r="BM4520" s="131">
        <v>0</v>
      </c>
      <c r="BN4520" s="131" t="e">
        <v>#DIV/0!</v>
      </c>
      <c r="BO4520" t="e">
        <v>#N/A</v>
      </c>
      <c r="BP4520">
        <v>0</v>
      </c>
    </row>
    <row r="4521" spans="1:68" x14ac:dyDescent="0.3">
      <c r="A4521" s="1"/>
      <c r="B4521" s="47">
        <v>4160</v>
      </c>
      <c r="C4521" s="125">
        <v>1092356</v>
      </c>
      <c r="D4521" s="40"/>
      <c r="E4521" s="40"/>
      <c r="F4521" s="30" t="s">
        <v>3688</v>
      </c>
      <c r="G4521" s="29"/>
      <c r="H4521" s="44" t="s">
        <v>3682</v>
      </c>
      <c r="I4521" s="148">
        <v>0</v>
      </c>
      <c r="J4521" s="147" t="s">
        <v>33</v>
      </c>
      <c r="K4521" s="148" t="e">
        <v>#N/A</v>
      </c>
      <c r="L4521" s="148" t="s">
        <v>32</v>
      </c>
      <c r="M4521" s="147" t="s">
        <v>33</v>
      </c>
      <c r="N4521" s="29" t="str">
        <f t="shared" ref="N4521:N4584" si="982">IFERROR(MID($D4521,1,7)+0,"")</f>
        <v/>
      </c>
      <c r="O4521" s="29" t="str">
        <f t="shared" ref="O4521:O4584" si="983">IFERROR(MID($D4521,10,7)+0,"")</f>
        <v/>
      </c>
      <c r="P4521" s="29" t="str">
        <f t="shared" ref="P4521:P4584" si="984">IFERROR(MID($D4521,19,7)+0,"")</f>
        <v/>
      </c>
      <c r="Q4521" s="29" t="str">
        <f t="shared" si="974"/>
        <v/>
      </c>
      <c r="R4521" s="29" t="str">
        <f t="shared" si="975"/>
        <v/>
      </c>
      <c r="S4521" s="29" t="str">
        <f t="shared" si="976"/>
        <v/>
      </c>
      <c r="T4521" s="29" t="str">
        <f t="shared" si="977"/>
        <v/>
      </c>
      <c r="U4521" s="29"/>
      <c r="V4521" s="29"/>
      <c r="W4521" s="37"/>
      <c r="X4521" s="37" t="s">
        <v>158</v>
      </c>
      <c r="Y4521" s="146">
        <v>65394</v>
      </c>
      <c r="Z4521" s="33">
        <v>83704</v>
      </c>
      <c r="AA4521" s="34">
        <f t="shared" si="978"/>
        <v>0.28000000000000003</v>
      </c>
      <c r="AB4521" s="33">
        <f t="shared" si="979"/>
        <v>83704</v>
      </c>
      <c r="AC4521" s="34">
        <f t="shared" si="980"/>
        <v>0.2799951004679328</v>
      </c>
      <c r="AD4521" s="145">
        <f t="shared" si="981"/>
        <v>69753.332999999999</v>
      </c>
      <c r="AE4521" s="105">
        <v>54495</v>
      </c>
      <c r="AF4521" s="34" t="s">
        <v>3803</v>
      </c>
      <c r="AG4521" s="34" t="s">
        <v>3803</v>
      </c>
      <c r="AH4521" s="34">
        <v>0</v>
      </c>
      <c r="AI4521" s="29">
        <v>10.4</v>
      </c>
      <c r="AJ4521" s="29">
        <v>0.02</v>
      </c>
      <c r="AK4521" s="29">
        <v>0</v>
      </c>
      <c r="AL4521" s="29">
        <v>0</v>
      </c>
      <c r="AM4521" s="29" t="s">
        <v>28</v>
      </c>
      <c r="AN4521" s="44" t="s">
        <v>27</v>
      </c>
      <c r="AO4521" s="29" t="s">
        <v>27</v>
      </c>
      <c r="AP4521" s="29"/>
      <c r="AQ4521" s="29"/>
      <c r="AR4521" s="29"/>
      <c r="AS4521" s="29"/>
      <c r="AT4521" s="29"/>
      <c r="AU4521" s="144"/>
      <c r="AV4521" s="36" t="s">
        <v>33</v>
      </c>
      <c r="AW4521" s="102" t="s">
        <v>33</v>
      </c>
      <c r="AX4521" s="129" t="s">
        <v>33</v>
      </c>
      <c r="AY4521" s="106" t="e">
        <v>#N/A</v>
      </c>
      <c r="BD4521" t="e">
        <v>#N/A</v>
      </c>
      <c r="BE4521" t="e">
        <v>#N/A</v>
      </c>
      <c r="BF4521">
        <v>0</v>
      </c>
      <c r="BH4521" t="str">
        <f t="shared" ref="BH4521:BH4584" si="985">IF(OR(H4521="Регулярный ассортимент",AK4521&gt;0,AL4521&gt;0),"AV","")</f>
        <v/>
      </c>
      <c r="BJ4521" t="str">
        <f t="shared" ref="BJ4521:BJ4584" si="986">IF(AB4521-Z4521=0,"OK")</f>
        <v>OK</v>
      </c>
      <c r="BK4521" s="130" t="s">
        <v>5302</v>
      </c>
      <c r="BL4521" s="130" t="e">
        <v>#VALUE!</v>
      </c>
      <c r="BM4521" s="131">
        <v>0</v>
      </c>
      <c r="BN4521" s="131" t="e">
        <v>#DIV/0!</v>
      </c>
      <c r="BO4521" t="e">
        <v>#N/A</v>
      </c>
      <c r="BP4521">
        <v>0</v>
      </c>
    </row>
    <row r="4522" spans="1:68" x14ac:dyDescent="0.3">
      <c r="A4522" s="1"/>
      <c r="B4522" s="47">
        <v>4161</v>
      </c>
      <c r="C4522" s="125">
        <v>1092357</v>
      </c>
      <c r="D4522" s="40"/>
      <c r="E4522" s="40"/>
      <c r="F4522" s="30" t="s">
        <v>3689</v>
      </c>
      <c r="G4522" s="29"/>
      <c r="H4522" s="44" t="s">
        <v>3682</v>
      </c>
      <c r="I4522" s="148">
        <v>0</v>
      </c>
      <c r="J4522" s="147" t="s">
        <v>33</v>
      </c>
      <c r="K4522" s="148" t="e">
        <v>#N/A</v>
      </c>
      <c r="L4522" s="148" t="s">
        <v>32</v>
      </c>
      <c r="M4522" s="147" t="s">
        <v>33</v>
      </c>
      <c r="N4522" s="29" t="str">
        <f t="shared" si="982"/>
        <v/>
      </c>
      <c r="O4522" s="29" t="str">
        <f t="shared" si="983"/>
        <v/>
      </c>
      <c r="P4522" s="29" t="str">
        <f t="shared" si="984"/>
        <v/>
      </c>
      <c r="Q4522" s="29" t="str">
        <f t="shared" si="974"/>
        <v/>
      </c>
      <c r="R4522" s="29" t="str">
        <f t="shared" si="975"/>
        <v/>
      </c>
      <c r="S4522" s="29" t="str">
        <f t="shared" si="976"/>
        <v/>
      </c>
      <c r="T4522" s="29" t="str">
        <f t="shared" si="977"/>
        <v/>
      </c>
      <c r="U4522" s="29"/>
      <c r="V4522" s="29"/>
      <c r="W4522" s="37"/>
      <c r="X4522" s="37" t="s">
        <v>158</v>
      </c>
      <c r="Y4522" s="146">
        <v>67470</v>
      </c>
      <c r="Z4522" s="33">
        <v>86362</v>
      </c>
      <c r="AA4522" s="34">
        <f t="shared" si="978"/>
        <v>0.28000000000000003</v>
      </c>
      <c r="AB4522" s="33">
        <f t="shared" si="979"/>
        <v>86362</v>
      </c>
      <c r="AC4522" s="34">
        <f t="shared" si="980"/>
        <v>0.28000592263228097</v>
      </c>
      <c r="AD4522" s="145">
        <f t="shared" si="981"/>
        <v>71968.332999999999</v>
      </c>
      <c r="AE4522" s="105">
        <v>56225</v>
      </c>
      <c r="AF4522" s="34" t="s">
        <v>3803</v>
      </c>
      <c r="AG4522" s="34" t="s">
        <v>3803</v>
      </c>
      <c r="AH4522" s="34">
        <v>0</v>
      </c>
      <c r="AI4522" s="29">
        <v>10.9</v>
      </c>
      <c r="AJ4522" s="29">
        <v>0.02</v>
      </c>
      <c r="AK4522" s="29">
        <v>0</v>
      </c>
      <c r="AL4522" s="29">
        <v>0</v>
      </c>
      <c r="AM4522" s="29" t="s">
        <v>28</v>
      </c>
      <c r="AN4522" s="44" t="s">
        <v>27</v>
      </c>
      <c r="AO4522" s="29" t="s">
        <v>27</v>
      </c>
      <c r="AP4522" s="29"/>
      <c r="AQ4522" s="29"/>
      <c r="AR4522" s="29"/>
      <c r="AS4522" s="29"/>
      <c r="AT4522" s="29"/>
      <c r="AU4522" s="144"/>
      <c r="AV4522" s="36" t="s">
        <v>33</v>
      </c>
      <c r="AW4522" s="102" t="s">
        <v>33</v>
      </c>
      <c r="AX4522" s="129" t="s">
        <v>33</v>
      </c>
      <c r="AY4522" s="106" t="e">
        <v>#N/A</v>
      </c>
      <c r="BD4522" t="e">
        <v>#N/A</v>
      </c>
      <c r="BE4522" t="e">
        <v>#N/A</v>
      </c>
      <c r="BF4522">
        <v>0</v>
      </c>
      <c r="BH4522" t="str">
        <f t="shared" si="985"/>
        <v/>
      </c>
      <c r="BJ4522" t="str">
        <f t="shared" si="986"/>
        <v>OK</v>
      </c>
      <c r="BK4522" s="130" t="s">
        <v>5302</v>
      </c>
      <c r="BL4522" s="130" t="e">
        <v>#VALUE!</v>
      </c>
      <c r="BM4522" s="131">
        <v>0</v>
      </c>
      <c r="BN4522" s="131" t="e">
        <v>#DIV/0!</v>
      </c>
      <c r="BO4522" t="e">
        <v>#N/A</v>
      </c>
      <c r="BP4522">
        <v>0</v>
      </c>
    </row>
    <row r="4523" spans="1:68" x14ac:dyDescent="0.3">
      <c r="A4523" s="1"/>
      <c r="B4523" s="47">
        <v>4162</v>
      </c>
      <c r="C4523" s="125">
        <v>1085944</v>
      </c>
      <c r="D4523" s="40"/>
      <c r="E4523" s="40"/>
      <c r="F4523" s="30" t="s">
        <v>3690</v>
      </c>
      <c r="G4523" s="29"/>
      <c r="H4523" s="44" t="s">
        <v>3682</v>
      </c>
      <c r="I4523" s="148">
        <v>0</v>
      </c>
      <c r="J4523" s="147" t="s">
        <v>33</v>
      </c>
      <c r="K4523" s="148">
        <v>0</v>
      </c>
      <c r="L4523" s="148" t="s">
        <v>32</v>
      </c>
      <c r="M4523" s="147" t="s">
        <v>33</v>
      </c>
      <c r="N4523" s="29" t="str">
        <f t="shared" si="982"/>
        <v/>
      </c>
      <c r="O4523" s="29" t="str">
        <f t="shared" si="983"/>
        <v/>
      </c>
      <c r="P4523" s="29" t="str">
        <f t="shared" si="984"/>
        <v/>
      </c>
      <c r="Q4523" s="29" t="str">
        <f t="shared" si="974"/>
        <v/>
      </c>
      <c r="R4523" s="29" t="str">
        <f t="shared" si="975"/>
        <v/>
      </c>
      <c r="S4523" s="29" t="str">
        <f t="shared" si="976"/>
        <v/>
      </c>
      <c r="T4523" s="29" t="str">
        <f t="shared" si="977"/>
        <v/>
      </c>
      <c r="U4523" s="29"/>
      <c r="V4523" s="29"/>
      <c r="W4523" s="37"/>
      <c r="X4523" s="37" t="s">
        <v>158</v>
      </c>
      <c r="Y4523" s="146">
        <v>16297</v>
      </c>
      <c r="Z4523" s="33">
        <v>20860</v>
      </c>
      <c r="AA4523" s="34">
        <f t="shared" si="978"/>
        <v>0.28000000000000003</v>
      </c>
      <c r="AB4523" s="33">
        <f t="shared" si="979"/>
        <v>20860</v>
      </c>
      <c r="AC4523" s="34">
        <f t="shared" si="980"/>
        <v>0.27999018911432</v>
      </c>
      <c r="AD4523" s="145">
        <f t="shared" si="981"/>
        <v>17383.332999999999</v>
      </c>
      <c r="AE4523" s="105">
        <v>13580.833000000001</v>
      </c>
      <c r="AF4523" s="34" t="s">
        <v>36</v>
      </c>
      <c r="AG4523" s="34" t="s">
        <v>36</v>
      </c>
      <c r="AH4523" s="34" t="s">
        <v>36</v>
      </c>
      <c r="AI4523" s="29">
        <v>1.2</v>
      </c>
      <c r="AJ4523" s="29">
        <v>9.1570000000000002E-3</v>
      </c>
      <c r="AK4523" s="29">
        <v>0</v>
      </c>
      <c r="AL4523" s="29">
        <v>0</v>
      </c>
      <c r="AM4523" s="29" t="s">
        <v>28</v>
      </c>
      <c r="AN4523" s="44" t="s">
        <v>27</v>
      </c>
      <c r="AO4523" s="29" t="s">
        <v>27</v>
      </c>
      <c r="AP4523" s="29"/>
      <c r="AQ4523" s="29"/>
      <c r="AR4523" s="29"/>
      <c r="AS4523" s="29"/>
      <c r="AT4523" s="29"/>
      <c r="AU4523" s="144"/>
      <c r="AV4523" s="36" t="s">
        <v>33</v>
      </c>
      <c r="AW4523" s="102" t="s">
        <v>33</v>
      </c>
      <c r="AX4523" s="129" t="s">
        <v>33</v>
      </c>
      <c r="AY4523" s="106" t="e">
        <v>#N/A</v>
      </c>
      <c r="BD4523" t="s">
        <v>3772</v>
      </c>
      <c r="BE4523" t="s">
        <v>4737</v>
      </c>
      <c r="BF4523" t="s">
        <v>4749</v>
      </c>
      <c r="BH4523" t="str">
        <f t="shared" si="985"/>
        <v/>
      </c>
      <c r="BJ4523" t="str">
        <f t="shared" si="986"/>
        <v>OK</v>
      </c>
      <c r="BK4523" s="130" t="s">
        <v>5302</v>
      </c>
      <c r="BL4523" s="130" t="e">
        <v>#VALUE!</v>
      </c>
      <c r="BM4523" s="131">
        <v>0</v>
      </c>
      <c r="BN4523" s="131" t="e">
        <v>#DIV/0!</v>
      </c>
      <c r="BO4523" t="e">
        <v>#N/A</v>
      </c>
      <c r="BP4523">
        <v>0</v>
      </c>
    </row>
    <row r="4524" spans="1:68" x14ac:dyDescent="0.3">
      <c r="A4524" s="1"/>
      <c r="B4524" s="47">
        <v>4163</v>
      </c>
      <c r="C4524" s="125">
        <v>1085945</v>
      </c>
      <c r="D4524" s="40"/>
      <c r="E4524" s="40"/>
      <c r="F4524" s="30" t="s">
        <v>3691</v>
      </c>
      <c r="G4524" s="29"/>
      <c r="H4524" s="44" t="s">
        <v>3682</v>
      </c>
      <c r="I4524" s="148">
        <v>0</v>
      </c>
      <c r="J4524" s="147" t="s">
        <v>33</v>
      </c>
      <c r="K4524" s="148">
        <v>0</v>
      </c>
      <c r="L4524" s="148" t="s">
        <v>32</v>
      </c>
      <c r="M4524" s="147" t="s">
        <v>33</v>
      </c>
      <c r="N4524" s="29" t="str">
        <f t="shared" si="982"/>
        <v/>
      </c>
      <c r="O4524" s="29" t="str">
        <f t="shared" si="983"/>
        <v/>
      </c>
      <c r="P4524" s="29" t="str">
        <f t="shared" si="984"/>
        <v/>
      </c>
      <c r="Q4524" s="29" t="str">
        <f t="shared" si="974"/>
        <v/>
      </c>
      <c r="R4524" s="29" t="str">
        <f t="shared" si="975"/>
        <v/>
      </c>
      <c r="S4524" s="29" t="str">
        <f t="shared" si="976"/>
        <v/>
      </c>
      <c r="T4524" s="29" t="str">
        <f t="shared" si="977"/>
        <v/>
      </c>
      <c r="U4524" s="29"/>
      <c r="V4524" s="29"/>
      <c r="W4524" s="37"/>
      <c r="X4524" s="37" t="s">
        <v>158</v>
      </c>
      <c r="Y4524" s="146">
        <v>19203</v>
      </c>
      <c r="Z4524" s="33">
        <v>24580</v>
      </c>
      <c r="AA4524" s="34">
        <f t="shared" si="978"/>
        <v>0.28000000000000003</v>
      </c>
      <c r="AB4524" s="33">
        <f t="shared" si="979"/>
        <v>24580</v>
      </c>
      <c r="AC4524" s="34">
        <f t="shared" si="980"/>
        <v>0.2800083112013747</v>
      </c>
      <c r="AD4524" s="145">
        <f t="shared" si="981"/>
        <v>20483.332999999999</v>
      </c>
      <c r="AE4524" s="105">
        <v>16002.5</v>
      </c>
      <c r="AF4524" s="34" t="s">
        <v>36</v>
      </c>
      <c r="AG4524" s="34" t="s">
        <v>36</v>
      </c>
      <c r="AH4524" s="34" t="s">
        <v>36</v>
      </c>
      <c r="AI4524" s="29">
        <v>1.6</v>
      </c>
      <c r="AJ4524" s="29">
        <v>9.1570000000000002E-3</v>
      </c>
      <c r="AK4524" s="29">
        <v>0</v>
      </c>
      <c r="AL4524" s="29">
        <v>0</v>
      </c>
      <c r="AM4524" s="29" t="s">
        <v>28</v>
      </c>
      <c r="AN4524" s="44" t="s">
        <v>27</v>
      </c>
      <c r="AO4524" s="29" t="s">
        <v>27</v>
      </c>
      <c r="AP4524" s="29"/>
      <c r="AQ4524" s="29"/>
      <c r="AR4524" s="29"/>
      <c r="AS4524" s="29"/>
      <c r="AT4524" s="29"/>
      <c r="AU4524" s="144"/>
      <c r="AV4524" s="36" t="s">
        <v>33</v>
      </c>
      <c r="AW4524" s="102" t="s">
        <v>33</v>
      </c>
      <c r="AX4524" s="129" t="s">
        <v>33</v>
      </c>
      <c r="AY4524" s="106" t="e">
        <v>#N/A</v>
      </c>
      <c r="BD4524" t="s">
        <v>3772</v>
      </c>
      <c r="BE4524" t="s">
        <v>4737</v>
      </c>
      <c r="BF4524" t="s">
        <v>4749</v>
      </c>
      <c r="BH4524" t="str">
        <f t="shared" si="985"/>
        <v/>
      </c>
      <c r="BJ4524" t="str">
        <f t="shared" si="986"/>
        <v>OK</v>
      </c>
      <c r="BK4524" s="130" t="s">
        <v>5302</v>
      </c>
      <c r="BL4524" s="130" t="e">
        <v>#VALUE!</v>
      </c>
      <c r="BM4524" s="131">
        <v>0</v>
      </c>
      <c r="BN4524" s="131" t="e">
        <v>#DIV/0!</v>
      </c>
      <c r="BO4524" t="e">
        <v>#N/A</v>
      </c>
      <c r="BP4524">
        <v>0</v>
      </c>
    </row>
    <row r="4525" spans="1:68" x14ac:dyDescent="0.3">
      <c r="A4525" s="1"/>
      <c r="B4525" s="47">
        <v>4164</v>
      </c>
      <c r="C4525" s="125">
        <v>1085946</v>
      </c>
      <c r="D4525" s="40"/>
      <c r="E4525" s="40"/>
      <c r="F4525" s="30" t="s">
        <v>3692</v>
      </c>
      <c r="G4525" s="29"/>
      <c r="H4525" s="44" t="s">
        <v>3682</v>
      </c>
      <c r="I4525" s="148">
        <v>0</v>
      </c>
      <c r="J4525" s="147" t="s">
        <v>33</v>
      </c>
      <c r="K4525" s="148">
        <v>0</v>
      </c>
      <c r="L4525" s="148" t="s">
        <v>32</v>
      </c>
      <c r="M4525" s="147" t="s">
        <v>33</v>
      </c>
      <c r="N4525" s="29" t="str">
        <f t="shared" si="982"/>
        <v/>
      </c>
      <c r="O4525" s="29" t="str">
        <f t="shared" si="983"/>
        <v/>
      </c>
      <c r="P4525" s="29" t="str">
        <f t="shared" si="984"/>
        <v/>
      </c>
      <c r="Q4525" s="29" t="str">
        <f t="shared" si="974"/>
        <v/>
      </c>
      <c r="R4525" s="29" t="str">
        <f t="shared" si="975"/>
        <v/>
      </c>
      <c r="S4525" s="29" t="str">
        <f t="shared" si="976"/>
        <v/>
      </c>
      <c r="T4525" s="29" t="str">
        <f t="shared" si="977"/>
        <v/>
      </c>
      <c r="U4525" s="29"/>
      <c r="V4525" s="29"/>
      <c r="W4525" s="37"/>
      <c r="X4525" s="37" t="s">
        <v>158</v>
      </c>
      <c r="Y4525" s="146">
        <v>22836</v>
      </c>
      <c r="Z4525" s="33">
        <v>29230</v>
      </c>
      <c r="AA4525" s="34">
        <f t="shared" si="978"/>
        <v>0.28000000000000003</v>
      </c>
      <c r="AB4525" s="33">
        <f t="shared" si="979"/>
        <v>29230</v>
      </c>
      <c r="AC4525" s="34">
        <f t="shared" si="980"/>
        <v>0.27999647924330001</v>
      </c>
      <c r="AD4525" s="145">
        <f t="shared" si="981"/>
        <v>24358.332999999999</v>
      </c>
      <c r="AE4525" s="105">
        <v>19030</v>
      </c>
      <c r="AF4525" s="34" t="s">
        <v>36</v>
      </c>
      <c r="AG4525" s="34" t="s">
        <v>36</v>
      </c>
      <c r="AH4525" s="34" t="s">
        <v>36</v>
      </c>
      <c r="AI4525" s="29">
        <v>2.1</v>
      </c>
      <c r="AJ4525" s="29">
        <v>9.1570000000000002E-3</v>
      </c>
      <c r="AK4525" s="29">
        <v>0</v>
      </c>
      <c r="AL4525" s="29">
        <v>0</v>
      </c>
      <c r="AM4525" s="29" t="s">
        <v>28</v>
      </c>
      <c r="AN4525" s="44" t="s">
        <v>27</v>
      </c>
      <c r="AO4525" s="29" t="s">
        <v>27</v>
      </c>
      <c r="AP4525" s="29"/>
      <c r="AQ4525" s="29"/>
      <c r="AR4525" s="29"/>
      <c r="AS4525" s="29"/>
      <c r="AT4525" s="29"/>
      <c r="AU4525" s="144"/>
      <c r="AV4525" s="36" t="s">
        <v>33</v>
      </c>
      <c r="AW4525" s="102" t="s">
        <v>33</v>
      </c>
      <c r="AX4525" s="129" t="s">
        <v>33</v>
      </c>
      <c r="AY4525" s="106" t="e">
        <v>#N/A</v>
      </c>
      <c r="BD4525" t="s">
        <v>3772</v>
      </c>
      <c r="BE4525" t="s">
        <v>4737</v>
      </c>
      <c r="BF4525" t="s">
        <v>4749</v>
      </c>
      <c r="BH4525" t="str">
        <f t="shared" si="985"/>
        <v/>
      </c>
      <c r="BJ4525" t="str">
        <f t="shared" si="986"/>
        <v>OK</v>
      </c>
      <c r="BK4525" s="130" t="s">
        <v>5302</v>
      </c>
      <c r="BL4525" s="130" t="e">
        <v>#VALUE!</v>
      </c>
      <c r="BM4525" s="131">
        <v>0</v>
      </c>
      <c r="BN4525" s="131" t="e">
        <v>#DIV/0!</v>
      </c>
      <c r="BO4525" t="e">
        <v>#N/A</v>
      </c>
      <c r="BP4525">
        <v>0</v>
      </c>
    </row>
    <row r="4526" spans="1:68" x14ac:dyDescent="0.3">
      <c r="A4526" s="1"/>
      <c r="B4526" s="47">
        <v>4165</v>
      </c>
      <c r="C4526" s="125">
        <v>1085947</v>
      </c>
      <c r="D4526" s="40"/>
      <c r="E4526" s="40"/>
      <c r="F4526" s="30" t="s">
        <v>3693</v>
      </c>
      <c r="G4526" s="29"/>
      <c r="H4526" s="44" t="s">
        <v>3682</v>
      </c>
      <c r="I4526" s="148">
        <v>0</v>
      </c>
      <c r="J4526" s="147" t="s">
        <v>33</v>
      </c>
      <c r="K4526" s="148">
        <v>0</v>
      </c>
      <c r="L4526" s="148" t="s">
        <v>32</v>
      </c>
      <c r="M4526" s="147" t="s">
        <v>33</v>
      </c>
      <c r="N4526" s="29" t="str">
        <f t="shared" si="982"/>
        <v/>
      </c>
      <c r="O4526" s="29" t="str">
        <f t="shared" si="983"/>
        <v/>
      </c>
      <c r="P4526" s="29" t="str">
        <f t="shared" si="984"/>
        <v/>
      </c>
      <c r="Q4526" s="29" t="str">
        <f t="shared" si="974"/>
        <v/>
      </c>
      <c r="R4526" s="29" t="str">
        <f t="shared" si="975"/>
        <v/>
      </c>
      <c r="S4526" s="29" t="str">
        <f t="shared" si="976"/>
        <v/>
      </c>
      <c r="T4526" s="29" t="str">
        <f t="shared" si="977"/>
        <v/>
      </c>
      <c r="U4526" s="29"/>
      <c r="V4526" s="29"/>
      <c r="W4526" s="37"/>
      <c r="X4526" s="37" t="s">
        <v>158</v>
      </c>
      <c r="Y4526" s="146">
        <v>26988</v>
      </c>
      <c r="Z4526" s="33">
        <v>34545</v>
      </c>
      <c r="AA4526" s="34">
        <f t="shared" si="978"/>
        <v>0.28000000000000003</v>
      </c>
      <c r="AB4526" s="33">
        <f t="shared" si="979"/>
        <v>34545</v>
      </c>
      <c r="AC4526" s="34">
        <f t="shared" si="980"/>
        <v>0.2800133392618942</v>
      </c>
      <c r="AD4526" s="145">
        <f t="shared" si="981"/>
        <v>28787.5</v>
      </c>
      <c r="AE4526" s="105">
        <v>22490</v>
      </c>
      <c r="AF4526" s="34" t="s">
        <v>36</v>
      </c>
      <c r="AG4526" s="34" t="s">
        <v>36</v>
      </c>
      <c r="AH4526" s="34" t="s">
        <v>36</v>
      </c>
      <c r="AI4526" s="29">
        <v>2.5</v>
      </c>
      <c r="AJ4526" s="29">
        <v>1.102E-2</v>
      </c>
      <c r="AK4526" s="29">
        <v>0</v>
      </c>
      <c r="AL4526" s="29">
        <v>0</v>
      </c>
      <c r="AM4526" s="29" t="s">
        <v>28</v>
      </c>
      <c r="AN4526" s="44" t="s">
        <v>27</v>
      </c>
      <c r="AO4526" s="29" t="s">
        <v>27</v>
      </c>
      <c r="AP4526" s="29"/>
      <c r="AQ4526" s="29"/>
      <c r="AR4526" s="29"/>
      <c r="AS4526" s="29"/>
      <c r="AT4526" s="29"/>
      <c r="AU4526" s="144"/>
      <c r="AV4526" s="36" t="s">
        <v>33</v>
      </c>
      <c r="AW4526" s="102" t="s">
        <v>33</v>
      </c>
      <c r="AX4526" s="129" t="s">
        <v>33</v>
      </c>
      <c r="AY4526" s="106" t="e">
        <v>#N/A</v>
      </c>
      <c r="BD4526" t="s">
        <v>3772</v>
      </c>
      <c r="BE4526" t="s">
        <v>4737</v>
      </c>
      <c r="BF4526" t="s">
        <v>4749</v>
      </c>
      <c r="BH4526" t="str">
        <f t="shared" si="985"/>
        <v/>
      </c>
      <c r="BJ4526" t="str">
        <f t="shared" si="986"/>
        <v>OK</v>
      </c>
      <c r="BK4526" s="130" t="s">
        <v>5302</v>
      </c>
      <c r="BL4526" s="130" t="e">
        <v>#VALUE!</v>
      </c>
      <c r="BM4526" s="131">
        <v>0</v>
      </c>
      <c r="BN4526" s="131" t="e">
        <v>#DIV/0!</v>
      </c>
      <c r="BO4526" t="e">
        <v>#N/A</v>
      </c>
      <c r="BP4526">
        <v>0</v>
      </c>
    </row>
    <row r="4527" spans="1:68" x14ac:dyDescent="0.3">
      <c r="A4527" s="1"/>
      <c r="B4527" s="47">
        <v>4166</v>
      </c>
      <c r="C4527" s="125">
        <v>1085948</v>
      </c>
      <c r="D4527" s="40"/>
      <c r="E4527" s="40"/>
      <c r="F4527" s="30" t="s">
        <v>3694</v>
      </c>
      <c r="G4527" s="29"/>
      <c r="H4527" s="44" t="s">
        <v>3682</v>
      </c>
      <c r="I4527" s="148">
        <v>0</v>
      </c>
      <c r="J4527" s="147" t="s">
        <v>33</v>
      </c>
      <c r="K4527" s="148">
        <v>0</v>
      </c>
      <c r="L4527" s="148" t="s">
        <v>32</v>
      </c>
      <c r="M4527" s="147" t="s">
        <v>33</v>
      </c>
      <c r="N4527" s="29" t="str">
        <f t="shared" si="982"/>
        <v/>
      </c>
      <c r="O4527" s="29" t="str">
        <f t="shared" si="983"/>
        <v/>
      </c>
      <c r="P4527" s="29" t="str">
        <f t="shared" si="984"/>
        <v/>
      </c>
      <c r="Q4527" s="29" t="str">
        <f t="shared" si="974"/>
        <v/>
      </c>
      <c r="R4527" s="29" t="str">
        <f t="shared" si="975"/>
        <v/>
      </c>
      <c r="S4527" s="29" t="str">
        <f t="shared" si="976"/>
        <v/>
      </c>
      <c r="T4527" s="29" t="str">
        <f t="shared" si="977"/>
        <v/>
      </c>
      <c r="U4527" s="29"/>
      <c r="V4527" s="29"/>
      <c r="W4527" s="37"/>
      <c r="X4527" s="37" t="s">
        <v>158</v>
      </c>
      <c r="Y4527" s="146">
        <v>30102</v>
      </c>
      <c r="Z4527" s="33">
        <v>38531</v>
      </c>
      <c r="AA4527" s="34">
        <f t="shared" si="978"/>
        <v>0.28000000000000003</v>
      </c>
      <c r="AB4527" s="33">
        <f t="shared" si="979"/>
        <v>38531</v>
      </c>
      <c r="AC4527" s="34">
        <f t="shared" si="980"/>
        <v>0.28001463025712581</v>
      </c>
      <c r="AD4527" s="145">
        <f t="shared" si="981"/>
        <v>32109.167000000001</v>
      </c>
      <c r="AE4527" s="105">
        <v>25085</v>
      </c>
      <c r="AF4527" s="34" t="s">
        <v>36</v>
      </c>
      <c r="AG4527" s="34" t="s">
        <v>36</v>
      </c>
      <c r="AH4527" s="34" t="s">
        <v>36</v>
      </c>
      <c r="AI4527" s="29">
        <v>2.9</v>
      </c>
      <c r="AJ4527" s="29">
        <v>1.255E-2</v>
      </c>
      <c r="AK4527" s="29">
        <v>0</v>
      </c>
      <c r="AL4527" s="29">
        <v>0</v>
      </c>
      <c r="AM4527" s="29" t="s">
        <v>28</v>
      </c>
      <c r="AN4527" s="44" t="s">
        <v>27</v>
      </c>
      <c r="AO4527" s="29" t="s">
        <v>27</v>
      </c>
      <c r="AP4527" s="29"/>
      <c r="AQ4527" s="29"/>
      <c r="AR4527" s="29"/>
      <c r="AS4527" s="29"/>
      <c r="AT4527" s="29"/>
      <c r="AU4527" s="144"/>
      <c r="AV4527" s="36" t="s">
        <v>33</v>
      </c>
      <c r="AW4527" s="102" t="s">
        <v>33</v>
      </c>
      <c r="AX4527" s="129" t="s">
        <v>33</v>
      </c>
      <c r="AY4527" s="106" t="e">
        <v>#N/A</v>
      </c>
      <c r="BD4527" t="s">
        <v>3772</v>
      </c>
      <c r="BE4527" t="s">
        <v>4737</v>
      </c>
      <c r="BF4527" t="s">
        <v>4749</v>
      </c>
      <c r="BH4527" t="str">
        <f t="shared" si="985"/>
        <v/>
      </c>
      <c r="BJ4527" t="str">
        <f t="shared" si="986"/>
        <v>OK</v>
      </c>
      <c r="BK4527" s="130" t="s">
        <v>5302</v>
      </c>
      <c r="BL4527" s="130" t="e">
        <v>#VALUE!</v>
      </c>
      <c r="BM4527" s="131">
        <v>0</v>
      </c>
      <c r="BN4527" s="131" t="e">
        <v>#DIV/0!</v>
      </c>
      <c r="BO4527" t="e">
        <v>#N/A</v>
      </c>
      <c r="BP4527">
        <v>0</v>
      </c>
    </row>
    <row r="4528" spans="1:68" x14ac:dyDescent="0.3">
      <c r="A4528" s="1"/>
      <c r="B4528" s="47">
        <v>4167</v>
      </c>
      <c r="C4528" s="125">
        <v>1085949</v>
      </c>
      <c r="D4528" s="40"/>
      <c r="E4528" s="40"/>
      <c r="F4528" s="30" t="s">
        <v>3695</v>
      </c>
      <c r="G4528" s="29"/>
      <c r="H4528" s="44" t="s">
        <v>3682</v>
      </c>
      <c r="I4528" s="148">
        <v>0</v>
      </c>
      <c r="J4528" s="147" t="s">
        <v>33</v>
      </c>
      <c r="K4528" s="148">
        <v>0</v>
      </c>
      <c r="L4528" s="148" t="s">
        <v>32</v>
      </c>
      <c r="M4528" s="147" t="s">
        <v>33</v>
      </c>
      <c r="N4528" s="29" t="str">
        <f t="shared" si="982"/>
        <v/>
      </c>
      <c r="O4528" s="29" t="str">
        <f t="shared" si="983"/>
        <v/>
      </c>
      <c r="P4528" s="29" t="str">
        <f t="shared" si="984"/>
        <v/>
      </c>
      <c r="Q4528" s="29" t="str">
        <f t="shared" si="974"/>
        <v/>
      </c>
      <c r="R4528" s="29" t="str">
        <f t="shared" si="975"/>
        <v/>
      </c>
      <c r="S4528" s="29" t="str">
        <f t="shared" si="976"/>
        <v/>
      </c>
      <c r="T4528" s="29" t="str">
        <f t="shared" si="977"/>
        <v/>
      </c>
      <c r="U4528" s="29"/>
      <c r="V4528" s="29"/>
      <c r="W4528" s="37"/>
      <c r="X4528" s="37" t="s">
        <v>158</v>
      </c>
      <c r="Y4528" s="146">
        <v>33735</v>
      </c>
      <c r="Z4528" s="33">
        <v>43181</v>
      </c>
      <c r="AA4528" s="34">
        <f t="shared" si="978"/>
        <v>0.28000000000000003</v>
      </c>
      <c r="AB4528" s="33">
        <f t="shared" si="979"/>
        <v>43181</v>
      </c>
      <c r="AC4528" s="34">
        <f t="shared" si="980"/>
        <v>0.28000594041796356</v>
      </c>
      <c r="AD4528" s="145">
        <f t="shared" si="981"/>
        <v>35984.167000000001</v>
      </c>
      <c r="AE4528" s="105">
        <v>28112.5</v>
      </c>
      <c r="AF4528" s="34" t="s">
        <v>36</v>
      </c>
      <c r="AG4528" s="34" t="s">
        <v>36</v>
      </c>
      <c r="AH4528" s="34" t="s">
        <v>36</v>
      </c>
      <c r="AI4528" s="29">
        <v>3.3</v>
      </c>
      <c r="AJ4528" s="29">
        <v>1.4080000000000001E-2</v>
      </c>
      <c r="AK4528" s="29">
        <v>0</v>
      </c>
      <c r="AL4528" s="29">
        <v>0</v>
      </c>
      <c r="AM4528" s="29" t="s">
        <v>28</v>
      </c>
      <c r="AN4528" s="44" t="s">
        <v>27</v>
      </c>
      <c r="AO4528" s="29" t="s">
        <v>27</v>
      </c>
      <c r="AP4528" s="29"/>
      <c r="AQ4528" s="29"/>
      <c r="AR4528" s="29"/>
      <c r="AS4528" s="29"/>
      <c r="AT4528" s="29"/>
      <c r="AU4528" s="144"/>
      <c r="AV4528" s="36" t="s">
        <v>33</v>
      </c>
      <c r="AW4528" s="102" t="s">
        <v>33</v>
      </c>
      <c r="AX4528" s="129" t="s">
        <v>33</v>
      </c>
      <c r="AY4528" s="106" t="e">
        <v>#N/A</v>
      </c>
      <c r="BD4528" t="s">
        <v>3772</v>
      </c>
      <c r="BE4528" t="s">
        <v>4737</v>
      </c>
      <c r="BF4528" t="s">
        <v>4749</v>
      </c>
      <c r="BH4528" t="str">
        <f t="shared" si="985"/>
        <v/>
      </c>
      <c r="BJ4528" t="str">
        <f t="shared" si="986"/>
        <v>OK</v>
      </c>
      <c r="BK4528" s="130" t="s">
        <v>5302</v>
      </c>
      <c r="BL4528" s="130" t="e">
        <v>#VALUE!</v>
      </c>
      <c r="BM4528" s="131">
        <v>0</v>
      </c>
      <c r="BN4528" s="131" t="e">
        <v>#DIV/0!</v>
      </c>
      <c r="BO4528" t="e">
        <v>#N/A</v>
      </c>
      <c r="BP4528">
        <v>0</v>
      </c>
    </row>
    <row r="4529" spans="1:68" x14ac:dyDescent="0.3">
      <c r="A4529" s="1"/>
      <c r="B4529" s="47">
        <v>4168</v>
      </c>
      <c r="C4529" s="125">
        <v>1085950</v>
      </c>
      <c r="D4529" s="40"/>
      <c r="E4529" s="40"/>
      <c r="F4529" s="30" t="s">
        <v>3696</v>
      </c>
      <c r="G4529" s="29"/>
      <c r="H4529" s="44" t="s">
        <v>3682</v>
      </c>
      <c r="I4529" s="148">
        <v>0</v>
      </c>
      <c r="J4529" s="147" t="s">
        <v>33</v>
      </c>
      <c r="K4529" s="148">
        <v>0</v>
      </c>
      <c r="L4529" s="148" t="s">
        <v>32</v>
      </c>
      <c r="M4529" s="147" t="s">
        <v>33</v>
      </c>
      <c r="N4529" s="29" t="str">
        <f t="shared" si="982"/>
        <v/>
      </c>
      <c r="O4529" s="29" t="str">
        <f t="shared" si="983"/>
        <v/>
      </c>
      <c r="P4529" s="29" t="str">
        <f t="shared" si="984"/>
        <v/>
      </c>
      <c r="Q4529" s="29" t="str">
        <f t="shared" si="974"/>
        <v/>
      </c>
      <c r="R4529" s="29" t="str">
        <f t="shared" si="975"/>
        <v/>
      </c>
      <c r="S4529" s="29" t="str">
        <f t="shared" si="976"/>
        <v/>
      </c>
      <c r="T4529" s="29" t="str">
        <f t="shared" si="977"/>
        <v/>
      </c>
      <c r="U4529" s="29"/>
      <c r="V4529" s="29"/>
      <c r="W4529" s="37"/>
      <c r="X4529" s="37" t="s">
        <v>158</v>
      </c>
      <c r="Y4529" s="146">
        <v>37368</v>
      </c>
      <c r="Z4529" s="33">
        <v>47831</v>
      </c>
      <c r="AA4529" s="34">
        <f t="shared" si="978"/>
        <v>0.28000000000000003</v>
      </c>
      <c r="AB4529" s="33">
        <f t="shared" si="979"/>
        <v>47831</v>
      </c>
      <c r="AC4529" s="34">
        <f t="shared" si="980"/>
        <v>0.27999894026974959</v>
      </c>
      <c r="AD4529" s="145">
        <f t="shared" si="981"/>
        <v>39859.167000000001</v>
      </c>
      <c r="AE4529" s="105">
        <v>31140</v>
      </c>
      <c r="AF4529" s="34" t="s">
        <v>36</v>
      </c>
      <c r="AG4529" s="34" t="s">
        <v>36</v>
      </c>
      <c r="AH4529" s="34" t="s">
        <v>36</v>
      </c>
      <c r="AI4529" s="29">
        <v>3.7</v>
      </c>
      <c r="AJ4529" s="29">
        <v>1.4670000000000001E-2</v>
      </c>
      <c r="AK4529" s="29">
        <v>0</v>
      </c>
      <c r="AL4529" s="29">
        <v>0</v>
      </c>
      <c r="AM4529" s="29" t="s">
        <v>28</v>
      </c>
      <c r="AN4529" s="44" t="s">
        <v>27</v>
      </c>
      <c r="AO4529" s="29" t="s">
        <v>27</v>
      </c>
      <c r="AP4529" s="29"/>
      <c r="AQ4529" s="29"/>
      <c r="AR4529" s="29"/>
      <c r="AS4529" s="29"/>
      <c r="AT4529" s="29"/>
      <c r="AU4529" s="144"/>
      <c r="AV4529" s="36" t="s">
        <v>33</v>
      </c>
      <c r="AW4529" s="102" t="s">
        <v>33</v>
      </c>
      <c r="AX4529" s="129" t="s">
        <v>33</v>
      </c>
      <c r="AY4529" s="106" t="e">
        <v>#N/A</v>
      </c>
      <c r="BD4529" t="s">
        <v>3772</v>
      </c>
      <c r="BE4529" t="s">
        <v>4737</v>
      </c>
      <c r="BF4529" t="s">
        <v>4749</v>
      </c>
      <c r="BH4529" t="str">
        <f t="shared" si="985"/>
        <v/>
      </c>
      <c r="BJ4529" t="str">
        <f t="shared" si="986"/>
        <v>OK</v>
      </c>
      <c r="BK4529" s="130" t="s">
        <v>5302</v>
      </c>
      <c r="BL4529" s="130" t="e">
        <v>#VALUE!</v>
      </c>
      <c r="BM4529" s="131">
        <v>0</v>
      </c>
      <c r="BN4529" s="131" t="e">
        <v>#DIV/0!</v>
      </c>
      <c r="BO4529" t="e">
        <v>#N/A</v>
      </c>
      <c r="BP4529">
        <v>0</v>
      </c>
    </row>
    <row r="4530" spans="1:68" x14ac:dyDescent="0.3">
      <c r="A4530" s="1"/>
      <c r="B4530" s="47">
        <v>4169</v>
      </c>
      <c r="C4530" s="125">
        <v>1085951</v>
      </c>
      <c r="D4530" s="40"/>
      <c r="E4530" s="40"/>
      <c r="F4530" s="30" t="s">
        <v>3697</v>
      </c>
      <c r="G4530" s="29"/>
      <c r="H4530" s="44" t="s">
        <v>3682</v>
      </c>
      <c r="I4530" s="148">
        <v>0</v>
      </c>
      <c r="J4530" s="147" t="s">
        <v>33</v>
      </c>
      <c r="K4530" s="148">
        <v>0</v>
      </c>
      <c r="L4530" s="148" t="s">
        <v>32</v>
      </c>
      <c r="M4530" s="147" t="s">
        <v>33</v>
      </c>
      <c r="N4530" s="29" t="str">
        <f t="shared" si="982"/>
        <v/>
      </c>
      <c r="O4530" s="29" t="str">
        <f t="shared" si="983"/>
        <v/>
      </c>
      <c r="P4530" s="29" t="str">
        <f t="shared" si="984"/>
        <v/>
      </c>
      <c r="Q4530" s="29" t="str">
        <f t="shared" si="974"/>
        <v/>
      </c>
      <c r="R4530" s="29" t="str">
        <f t="shared" si="975"/>
        <v/>
      </c>
      <c r="S4530" s="29" t="str">
        <f t="shared" si="976"/>
        <v/>
      </c>
      <c r="T4530" s="29" t="str">
        <f t="shared" si="977"/>
        <v/>
      </c>
      <c r="U4530" s="29"/>
      <c r="V4530" s="29"/>
      <c r="W4530" s="37"/>
      <c r="X4530" s="37" t="s">
        <v>158</v>
      </c>
      <c r="Y4530" s="146">
        <v>41001</v>
      </c>
      <c r="Z4530" s="33">
        <v>52481</v>
      </c>
      <c r="AA4530" s="34">
        <f t="shared" si="978"/>
        <v>0.28000000000000003</v>
      </c>
      <c r="AB4530" s="33">
        <f t="shared" si="979"/>
        <v>52481</v>
      </c>
      <c r="AC4530" s="34">
        <f t="shared" si="980"/>
        <v>0.27999318065413042</v>
      </c>
      <c r="AD4530" s="145">
        <f t="shared" si="981"/>
        <v>43734.167000000001</v>
      </c>
      <c r="AE4530" s="105">
        <v>34167.5</v>
      </c>
      <c r="AF4530" s="34" t="s">
        <v>36</v>
      </c>
      <c r="AG4530" s="34" t="s">
        <v>36</v>
      </c>
      <c r="AH4530" s="34" t="s">
        <v>36</v>
      </c>
      <c r="AI4530" s="29">
        <v>4.0999999999999996</v>
      </c>
      <c r="AJ4530" s="29">
        <v>1.7139999999999999E-2</v>
      </c>
      <c r="AK4530" s="29">
        <v>0</v>
      </c>
      <c r="AL4530" s="29">
        <v>0</v>
      </c>
      <c r="AM4530" s="29" t="s">
        <v>28</v>
      </c>
      <c r="AN4530" s="44" t="s">
        <v>27</v>
      </c>
      <c r="AO4530" s="29" t="s">
        <v>27</v>
      </c>
      <c r="AP4530" s="29"/>
      <c r="AQ4530" s="29"/>
      <c r="AR4530" s="29"/>
      <c r="AS4530" s="29"/>
      <c r="AT4530" s="29"/>
      <c r="AU4530" s="144"/>
      <c r="AV4530" s="36" t="s">
        <v>33</v>
      </c>
      <c r="AW4530" s="102" t="s">
        <v>33</v>
      </c>
      <c r="AX4530" s="129" t="s">
        <v>33</v>
      </c>
      <c r="AY4530" s="106" t="e">
        <v>#N/A</v>
      </c>
      <c r="BD4530" t="s">
        <v>3772</v>
      </c>
      <c r="BE4530" t="s">
        <v>4737</v>
      </c>
      <c r="BF4530" t="s">
        <v>4749</v>
      </c>
      <c r="BH4530" t="str">
        <f t="shared" si="985"/>
        <v/>
      </c>
      <c r="BJ4530" t="str">
        <f t="shared" si="986"/>
        <v>OK</v>
      </c>
      <c r="BK4530" s="130" t="s">
        <v>5302</v>
      </c>
      <c r="BL4530" s="130" t="e">
        <v>#VALUE!</v>
      </c>
      <c r="BM4530" s="131">
        <v>0</v>
      </c>
      <c r="BN4530" s="131" t="e">
        <v>#DIV/0!</v>
      </c>
      <c r="BO4530" t="e">
        <v>#N/A</v>
      </c>
      <c r="BP4530">
        <v>0</v>
      </c>
    </row>
    <row r="4531" spans="1:68" x14ac:dyDescent="0.3">
      <c r="A4531" s="1"/>
      <c r="B4531" s="47">
        <v>4170</v>
      </c>
      <c r="C4531" s="125">
        <v>1085952</v>
      </c>
      <c r="D4531" s="40"/>
      <c r="E4531" s="40"/>
      <c r="F4531" s="30" t="s">
        <v>3698</v>
      </c>
      <c r="G4531" s="29"/>
      <c r="H4531" s="44" t="s">
        <v>3682</v>
      </c>
      <c r="I4531" s="148">
        <v>0</v>
      </c>
      <c r="J4531" s="147" t="s">
        <v>33</v>
      </c>
      <c r="K4531" s="148">
        <v>0</v>
      </c>
      <c r="L4531" s="148" t="s">
        <v>32</v>
      </c>
      <c r="M4531" s="147" t="s">
        <v>33</v>
      </c>
      <c r="N4531" s="29" t="str">
        <f t="shared" si="982"/>
        <v/>
      </c>
      <c r="O4531" s="29" t="str">
        <f t="shared" si="983"/>
        <v/>
      </c>
      <c r="P4531" s="29" t="str">
        <f t="shared" si="984"/>
        <v/>
      </c>
      <c r="Q4531" s="29" t="str">
        <f t="shared" si="974"/>
        <v/>
      </c>
      <c r="R4531" s="29" t="str">
        <f t="shared" si="975"/>
        <v/>
      </c>
      <c r="S4531" s="29" t="str">
        <f t="shared" si="976"/>
        <v/>
      </c>
      <c r="T4531" s="29" t="str">
        <f t="shared" si="977"/>
        <v/>
      </c>
      <c r="U4531" s="29"/>
      <c r="V4531" s="29"/>
      <c r="W4531" s="37"/>
      <c r="X4531" s="37" t="s">
        <v>158</v>
      </c>
      <c r="Y4531" s="146">
        <v>45049</v>
      </c>
      <c r="Z4531" s="33">
        <v>57663</v>
      </c>
      <c r="AA4531" s="34">
        <f t="shared" si="978"/>
        <v>0.28000000000000003</v>
      </c>
      <c r="AB4531" s="33">
        <f t="shared" si="979"/>
        <v>57663</v>
      </c>
      <c r="AC4531" s="34">
        <f t="shared" si="980"/>
        <v>0.28000622681974058</v>
      </c>
      <c r="AD4531" s="145">
        <f t="shared" si="981"/>
        <v>48052.5</v>
      </c>
      <c r="AE4531" s="105">
        <v>37540.832999999999</v>
      </c>
      <c r="AF4531" s="34" t="s">
        <v>36</v>
      </c>
      <c r="AG4531" s="34" t="s">
        <v>36</v>
      </c>
      <c r="AH4531" s="34" t="s">
        <v>36</v>
      </c>
      <c r="AI4531" s="29">
        <v>4.5</v>
      </c>
      <c r="AJ4531" s="29">
        <v>1.7409999999999998E-2</v>
      </c>
      <c r="AK4531" s="29">
        <v>0</v>
      </c>
      <c r="AL4531" s="29">
        <v>0</v>
      </c>
      <c r="AM4531" s="29" t="s">
        <v>28</v>
      </c>
      <c r="AN4531" s="44" t="s">
        <v>27</v>
      </c>
      <c r="AO4531" s="29" t="s">
        <v>27</v>
      </c>
      <c r="AP4531" s="29"/>
      <c r="AQ4531" s="29"/>
      <c r="AR4531" s="29"/>
      <c r="AS4531" s="29"/>
      <c r="AT4531" s="29"/>
      <c r="AU4531" s="144"/>
      <c r="AV4531" s="36" t="s">
        <v>33</v>
      </c>
      <c r="AW4531" s="102" t="s">
        <v>33</v>
      </c>
      <c r="AX4531" s="129" t="s">
        <v>33</v>
      </c>
      <c r="AY4531" s="106" t="e">
        <v>#N/A</v>
      </c>
      <c r="BD4531" t="s">
        <v>3772</v>
      </c>
      <c r="BE4531" t="s">
        <v>4737</v>
      </c>
      <c r="BF4531" t="s">
        <v>4749</v>
      </c>
      <c r="BH4531" t="str">
        <f t="shared" si="985"/>
        <v/>
      </c>
      <c r="BJ4531" t="str">
        <f t="shared" si="986"/>
        <v>OK</v>
      </c>
      <c r="BK4531" s="130" t="s">
        <v>5302</v>
      </c>
      <c r="BL4531" s="130" t="e">
        <v>#VALUE!</v>
      </c>
      <c r="BM4531" s="131">
        <v>0</v>
      </c>
      <c r="BN4531" s="131" t="e">
        <v>#DIV/0!</v>
      </c>
      <c r="BO4531" t="e">
        <v>#N/A</v>
      </c>
      <c r="BP4531">
        <v>0</v>
      </c>
    </row>
    <row r="4532" spans="1:68" x14ac:dyDescent="0.3">
      <c r="A4532" s="1"/>
      <c r="B4532" s="47">
        <v>4171</v>
      </c>
      <c r="C4532" s="125">
        <v>1086250</v>
      </c>
      <c r="D4532" s="40"/>
      <c r="E4532" s="40"/>
      <c r="F4532" s="30" t="s">
        <v>3699</v>
      </c>
      <c r="G4532" s="29"/>
      <c r="H4532" s="44" t="s">
        <v>3682</v>
      </c>
      <c r="I4532" s="148">
        <v>0</v>
      </c>
      <c r="J4532" s="147" t="s">
        <v>33</v>
      </c>
      <c r="K4532" s="148">
        <v>0</v>
      </c>
      <c r="L4532" s="148" t="s">
        <v>32</v>
      </c>
      <c r="M4532" s="147" t="s">
        <v>33</v>
      </c>
      <c r="N4532" s="29" t="str">
        <f t="shared" si="982"/>
        <v/>
      </c>
      <c r="O4532" s="29" t="str">
        <f t="shared" si="983"/>
        <v/>
      </c>
      <c r="P4532" s="29" t="str">
        <f t="shared" si="984"/>
        <v/>
      </c>
      <c r="Q4532" s="29" t="str">
        <f t="shared" si="974"/>
        <v/>
      </c>
      <c r="R4532" s="29" t="str">
        <f t="shared" si="975"/>
        <v/>
      </c>
      <c r="S4532" s="29" t="str">
        <f t="shared" si="976"/>
        <v/>
      </c>
      <c r="T4532" s="29" t="str">
        <f t="shared" si="977"/>
        <v/>
      </c>
      <c r="U4532" s="29"/>
      <c r="V4532" s="29"/>
      <c r="W4532" s="37"/>
      <c r="X4532" s="37" t="s">
        <v>158</v>
      </c>
      <c r="Y4532" s="146">
        <v>49824</v>
      </c>
      <c r="Z4532" s="33">
        <v>63775</v>
      </c>
      <c r="AA4532" s="34">
        <f t="shared" si="978"/>
        <v>0.28000000000000003</v>
      </c>
      <c r="AB4532" s="33">
        <f t="shared" si="979"/>
        <v>63775</v>
      </c>
      <c r="AC4532" s="34">
        <f t="shared" si="980"/>
        <v>0.28000561175337185</v>
      </c>
      <c r="AD4532" s="145">
        <f t="shared" si="981"/>
        <v>53145.832999999999</v>
      </c>
      <c r="AE4532" s="105">
        <v>41520</v>
      </c>
      <c r="AF4532" s="34" t="s">
        <v>36</v>
      </c>
      <c r="AG4532" s="34" t="s">
        <v>36</v>
      </c>
      <c r="AH4532" s="34" t="s">
        <v>36</v>
      </c>
      <c r="AI4532" s="29">
        <v>4.9000000000000004</v>
      </c>
      <c r="AJ4532" s="29">
        <v>1.7409999999999998E-2</v>
      </c>
      <c r="AK4532" s="29">
        <v>0</v>
      </c>
      <c r="AL4532" s="29">
        <v>0</v>
      </c>
      <c r="AM4532" s="29" t="s">
        <v>28</v>
      </c>
      <c r="AN4532" s="44" t="s">
        <v>27</v>
      </c>
      <c r="AO4532" s="29" t="s">
        <v>27</v>
      </c>
      <c r="AP4532" s="29"/>
      <c r="AQ4532" s="29"/>
      <c r="AR4532" s="29"/>
      <c r="AS4532" s="29"/>
      <c r="AT4532" s="29"/>
      <c r="AU4532" s="144"/>
      <c r="AV4532" s="36" t="s">
        <v>33</v>
      </c>
      <c r="AW4532" s="102" t="s">
        <v>33</v>
      </c>
      <c r="AX4532" s="129" t="s">
        <v>33</v>
      </c>
      <c r="AY4532" s="106" t="e">
        <v>#N/A</v>
      </c>
      <c r="BD4532" t="s">
        <v>3772</v>
      </c>
      <c r="BE4532" t="s">
        <v>4737</v>
      </c>
      <c r="BF4532" t="s">
        <v>4749</v>
      </c>
      <c r="BH4532" t="str">
        <f t="shared" si="985"/>
        <v/>
      </c>
      <c r="BJ4532" t="str">
        <f t="shared" si="986"/>
        <v>OK</v>
      </c>
      <c r="BK4532" s="130" t="s">
        <v>5302</v>
      </c>
      <c r="BL4532" s="130" t="e">
        <v>#VALUE!</v>
      </c>
      <c r="BM4532" s="131">
        <v>0</v>
      </c>
      <c r="BN4532" s="131" t="e">
        <v>#DIV/0!</v>
      </c>
      <c r="BO4532" t="e">
        <v>#N/A</v>
      </c>
      <c r="BP4532">
        <v>0</v>
      </c>
    </row>
    <row r="4533" spans="1:68" x14ac:dyDescent="0.3">
      <c r="A4533" s="1"/>
      <c r="B4533" s="47">
        <v>4172</v>
      </c>
      <c r="C4533" s="125">
        <v>1086251</v>
      </c>
      <c r="D4533" s="40"/>
      <c r="E4533" s="40"/>
      <c r="F4533" s="30" t="s">
        <v>3700</v>
      </c>
      <c r="G4533" s="29"/>
      <c r="H4533" s="44" t="s">
        <v>3682</v>
      </c>
      <c r="I4533" s="148">
        <v>0</v>
      </c>
      <c r="J4533" s="147" t="s">
        <v>33</v>
      </c>
      <c r="K4533" s="148">
        <v>0</v>
      </c>
      <c r="L4533" s="148" t="s">
        <v>32</v>
      </c>
      <c r="M4533" s="147" t="s">
        <v>33</v>
      </c>
      <c r="N4533" s="29" t="str">
        <f t="shared" si="982"/>
        <v/>
      </c>
      <c r="O4533" s="29" t="str">
        <f t="shared" si="983"/>
        <v/>
      </c>
      <c r="P4533" s="29" t="str">
        <f t="shared" si="984"/>
        <v/>
      </c>
      <c r="Q4533" s="29" t="str">
        <f t="shared" si="974"/>
        <v/>
      </c>
      <c r="R4533" s="29" t="str">
        <f t="shared" si="975"/>
        <v/>
      </c>
      <c r="S4533" s="29" t="str">
        <f t="shared" si="976"/>
        <v/>
      </c>
      <c r="T4533" s="29" t="str">
        <f t="shared" si="977"/>
        <v/>
      </c>
      <c r="U4533" s="29"/>
      <c r="V4533" s="29"/>
      <c r="W4533" s="37"/>
      <c r="X4533" s="37" t="s">
        <v>158</v>
      </c>
      <c r="Y4533" s="146">
        <v>52938</v>
      </c>
      <c r="Z4533" s="33">
        <v>67761</v>
      </c>
      <c r="AA4533" s="34">
        <f t="shared" si="978"/>
        <v>0.28000000000000003</v>
      </c>
      <c r="AB4533" s="33">
        <f t="shared" si="979"/>
        <v>67761</v>
      </c>
      <c r="AC4533" s="34">
        <f t="shared" si="980"/>
        <v>0.2800068004080245</v>
      </c>
      <c r="AD4533" s="145">
        <f t="shared" si="981"/>
        <v>56467.5</v>
      </c>
      <c r="AE4533" s="105">
        <v>44115</v>
      </c>
      <c r="AF4533" s="34" t="s">
        <v>36</v>
      </c>
      <c r="AG4533" s="34" t="s">
        <v>36</v>
      </c>
      <c r="AH4533" s="34" t="s">
        <v>36</v>
      </c>
      <c r="AI4533" s="29">
        <v>5.3</v>
      </c>
      <c r="AJ4533" s="29">
        <v>1.7409999999999998E-2</v>
      </c>
      <c r="AK4533" s="29">
        <v>0</v>
      </c>
      <c r="AL4533" s="29">
        <v>0</v>
      </c>
      <c r="AM4533" s="29" t="s">
        <v>28</v>
      </c>
      <c r="AN4533" s="44" t="s">
        <v>27</v>
      </c>
      <c r="AO4533" s="29" t="s">
        <v>27</v>
      </c>
      <c r="AP4533" s="29"/>
      <c r="AQ4533" s="29"/>
      <c r="AR4533" s="29"/>
      <c r="AS4533" s="29"/>
      <c r="AT4533" s="29"/>
      <c r="AU4533" s="144"/>
      <c r="AV4533" s="36" t="s">
        <v>33</v>
      </c>
      <c r="AW4533" s="102" t="s">
        <v>33</v>
      </c>
      <c r="AX4533" s="129" t="s">
        <v>33</v>
      </c>
      <c r="AY4533" s="106" t="e">
        <v>#N/A</v>
      </c>
      <c r="BD4533" t="s">
        <v>3772</v>
      </c>
      <c r="BE4533" t="s">
        <v>4737</v>
      </c>
      <c r="BF4533" t="s">
        <v>4749</v>
      </c>
      <c r="BH4533" t="str">
        <f t="shared" si="985"/>
        <v/>
      </c>
      <c r="BJ4533" t="str">
        <f t="shared" si="986"/>
        <v>OK</v>
      </c>
      <c r="BK4533" s="130" t="s">
        <v>5302</v>
      </c>
      <c r="BL4533" s="130" t="e">
        <v>#VALUE!</v>
      </c>
      <c r="BM4533" s="131">
        <v>0</v>
      </c>
      <c r="BN4533" s="131" t="e">
        <v>#DIV/0!</v>
      </c>
      <c r="BO4533" t="e">
        <v>#N/A</v>
      </c>
      <c r="BP4533">
        <v>0</v>
      </c>
    </row>
    <row r="4534" spans="1:68" x14ac:dyDescent="0.3">
      <c r="A4534" s="1"/>
      <c r="B4534" s="47">
        <v>4173</v>
      </c>
      <c r="C4534" s="125">
        <v>1087129</v>
      </c>
      <c r="D4534" s="40"/>
      <c r="E4534" s="40"/>
      <c r="F4534" s="30" t="s">
        <v>3701</v>
      </c>
      <c r="G4534" s="29"/>
      <c r="H4534" s="44" t="s">
        <v>3682</v>
      </c>
      <c r="I4534" s="148">
        <v>0</v>
      </c>
      <c r="J4534" s="147" t="s">
        <v>33</v>
      </c>
      <c r="K4534" s="148">
        <v>0</v>
      </c>
      <c r="L4534" s="148" t="s">
        <v>32</v>
      </c>
      <c r="M4534" s="147" t="s">
        <v>33</v>
      </c>
      <c r="N4534" s="29" t="str">
        <f t="shared" si="982"/>
        <v/>
      </c>
      <c r="O4534" s="29" t="str">
        <f t="shared" si="983"/>
        <v/>
      </c>
      <c r="P4534" s="29" t="str">
        <f t="shared" si="984"/>
        <v/>
      </c>
      <c r="Q4534" s="29" t="str">
        <f t="shared" si="974"/>
        <v/>
      </c>
      <c r="R4534" s="29" t="str">
        <f t="shared" si="975"/>
        <v/>
      </c>
      <c r="S4534" s="29" t="str">
        <f t="shared" si="976"/>
        <v/>
      </c>
      <c r="T4534" s="29" t="str">
        <f t="shared" si="977"/>
        <v/>
      </c>
      <c r="U4534" s="29"/>
      <c r="V4534" s="29"/>
      <c r="W4534" s="37"/>
      <c r="X4534" s="37" t="s">
        <v>158</v>
      </c>
      <c r="Y4534" s="146">
        <v>51900</v>
      </c>
      <c r="Z4534" s="33">
        <v>66432</v>
      </c>
      <c r="AA4534" s="34">
        <f t="shared" si="978"/>
        <v>0.28000000000000003</v>
      </c>
      <c r="AB4534" s="33">
        <f t="shared" si="979"/>
        <v>66432</v>
      </c>
      <c r="AC4534" s="34">
        <f t="shared" si="980"/>
        <v>0.28000000000000003</v>
      </c>
      <c r="AD4534" s="145">
        <f t="shared" si="981"/>
        <v>55360</v>
      </c>
      <c r="AE4534" s="105">
        <v>43250</v>
      </c>
      <c r="AF4534" s="34" t="s">
        <v>36</v>
      </c>
      <c r="AG4534" s="34" t="s">
        <v>36</v>
      </c>
      <c r="AH4534" s="34">
        <v>0</v>
      </c>
      <c r="AI4534" s="29">
        <v>5.7</v>
      </c>
      <c r="AJ4534" s="29">
        <v>1.6704E-2</v>
      </c>
      <c r="AK4534" s="29">
        <v>0</v>
      </c>
      <c r="AL4534" s="29">
        <v>0</v>
      </c>
      <c r="AM4534" s="29" t="s">
        <v>28</v>
      </c>
      <c r="AN4534" s="44" t="s">
        <v>27</v>
      </c>
      <c r="AO4534" s="29" t="s">
        <v>27</v>
      </c>
      <c r="AP4534" s="29"/>
      <c r="AQ4534" s="29"/>
      <c r="AR4534" s="29"/>
      <c r="AS4534" s="29"/>
      <c r="AT4534" s="29"/>
      <c r="AU4534" s="144"/>
      <c r="AV4534" s="36" t="s">
        <v>33</v>
      </c>
      <c r="AW4534" s="102" t="s">
        <v>33</v>
      </c>
      <c r="AX4534" s="129" t="s">
        <v>33</v>
      </c>
      <c r="AY4534" s="106" t="e">
        <v>#N/A</v>
      </c>
      <c r="BD4534" t="e">
        <v>#N/A</v>
      </c>
      <c r="BE4534" t="s">
        <v>4737</v>
      </c>
      <c r="BF4534" t="s">
        <v>4749</v>
      </c>
      <c r="BH4534" t="str">
        <f t="shared" si="985"/>
        <v/>
      </c>
      <c r="BJ4534" t="str">
        <f t="shared" si="986"/>
        <v>OK</v>
      </c>
      <c r="BK4534" s="130" t="s">
        <v>5302</v>
      </c>
      <c r="BL4534" s="130" t="e">
        <v>#VALUE!</v>
      </c>
      <c r="BM4534" s="131">
        <v>0</v>
      </c>
      <c r="BN4534" s="131" t="e">
        <v>#DIV/0!</v>
      </c>
      <c r="BO4534" t="e">
        <v>#N/A</v>
      </c>
      <c r="BP4534">
        <v>0</v>
      </c>
    </row>
    <row r="4535" spans="1:68" x14ac:dyDescent="0.3">
      <c r="A4535" s="1"/>
      <c r="B4535" s="47">
        <v>4174</v>
      </c>
      <c r="C4535" s="125">
        <v>1087130</v>
      </c>
      <c r="D4535" s="40"/>
      <c r="E4535" s="40"/>
      <c r="F4535" s="30" t="s">
        <v>3702</v>
      </c>
      <c r="G4535" s="29"/>
      <c r="H4535" s="44" t="s">
        <v>3682</v>
      </c>
      <c r="I4535" s="148">
        <v>0</v>
      </c>
      <c r="J4535" s="147" t="s">
        <v>33</v>
      </c>
      <c r="K4535" s="148">
        <v>0</v>
      </c>
      <c r="L4535" s="148" t="s">
        <v>32</v>
      </c>
      <c r="M4535" s="147" t="s">
        <v>33</v>
      </c>
      <c r="N4535" s="29" t="str">
        <f t="shared" si="982"/>
        <v/>
      </c>
      <c r="O4535" s="29" t="str">
        <f t="shared" si="983"/>
        <v/>
      </c>
      <c r="P4535" s="29" t="str">
        <f t="shared" si="984"/>
        <v/>
      </c>
      <c r="Q4535" s="29" t="str">
        <f t="shared" si="974"/>
        <v/>
      </c>
      <c r="R4535" s="29" t="str">
        <f t="shared" si="975"/>
        <v/>
      </c>
      <c r="S4535" s="29" t="str">
        <f t="shared" si="976"/>
        <v/>
      </c>
      <c r="T4535" s="29" t="str">
        <f t="shared" si="977"/>
        <v/>
      </c>
      <c r="U4535" s="29"/>
      <c r="V4535" s="29"/>
      <c r="W4535" s="37"/>
      <c r="X4535" s="37" t="s">
        <v>158</v>
      </c>
      <c r="Y4535" s="146">
        <v>55533</v>
      </c>
      <c r="Z4535" s="33">
        <v>71082</v>
      </c>
      <c r="AA4535" s="34">
        <f t="shared" si="978"/>
        <v>0.28000000000000003</v>
      </c>
      <c r="AB4535" s="33">
        <f t="shared" si="979"/>
        <v>71082</v>
      </c>
      <c r="AC4535" s="34">
        <f t="shared" si="980"/>
        <v>0.27999567824536764</v>
      </c>
      <c r="AD4535" s="145">
        <f t="shared" si="981"/>
        <v>59235</v>
      </c>
      <c r="AE4535" s="105">
        <v>46277.5</v>
      </c>
      <c r="AF4535" s="34" t="s">
        <v>36</v>
      </c>
      <c r="AG4535" s="34" t="s">
        <v>36</v>
      </c>
      <c r="AH4535" s="34">
        <v>0</v>
      </c>
      <c r="AI4535" s="29">
        <v>6.1</v>
      </c>
      <c r="AJ4535" s="29">
        <v>1.7663999999999999E-2</v>
      </c>
      <c r="AK4535" s="29">
        <v>0</v>
      </c>
      <c r="AL4535" s="29">
        <v>0</v>
      </c>
      <c r="AM4535" s="29" t="s">
        <v>28</v>
      </c>
      <c r="AN4535" s="44" t="s">
        <v>27</v>
      </c>
      <c r="AO4535" s="29" t="s">
        <v>27</v>
      </c>
      <c r="AP4535" s="29"/>
      <c r="AQ4535" s="29"/>
      <c r="AR4535" s="29"/>
      <c r="AS4535" s="29"/>
      <c r="AT4535" s="29"/>
      <c r="AU4535" s="144"/>
      <c r="AV4535" s="36" t="s">
        <v>33</v>
      </c>
      <c r="AW4535" s="102" t="s">
        <v>33</v>
      </c>
      <c r="AX4535" s="129" t="s">
        <v>33</v>
      </c>
      <c r="AY4535" s="106" t="e">
        <v>#N/A</v>
      </c>
      <c r="BD4535" t="e">
        <v>#N/A</v>
      </c>
      <c r="BE4535" t="s">
        <v>4737</v>
      </c>
      <c r="BF4535" t="s">
        <v>4749</v>
      </c>
      <c r="BH4535" t="str">
        <f t="shared" si="985"/>
        <v/>
      </c>
      <c r="BJ4535" t="str">
        <f t="shared" si="986"/>
        <v>OK</v>
      </c>
      <c r="BK4535" s="130" t="s">
        <v>5302</v>
      </c>
      <c r="BL4535" s="130" t="e">
        <v>#VALUE!</v>
      </c>
      <c r="BM4535" s="131">
        <v>0</v>
      </c>
      <c r="BN4535" s="131" t="e">
        <v>#DIV/0!</v>
      </c>
      <c r="BO4535" t="e">
        <v>#N/A</v>
      </c>
      <c r="BP4535">
        <v>0</v>
      </c>
    </row>
    <row r="4536" spans="1:68" x14ac:dyDescent="0.3">
      <c r="A4536" s="1"/>
      <c r="B4536" s="47">
        <v>4175</v>
      </c>
      <c r="C4536" s="125">
        <v>1087131</v>
      </c>
      <c r="D4536" s="40"/>
      <c r="E4536" s="40"/>
      <c r="F4536" s="30" t="s">
        <v>3703</v>
      </c>
      <c r="G4536" s="29"/>
      <c r="H4536" s="44" t="s">
        <v>3682</v>
      </c>
      <c r="I4536" s="148">
        <v>0</v>
      </c>
      <c r="J4536" s="147" t="s">
        <v>33</v>
      </c>
      <c r="K4536" s="148">
        <v>0</v>
      </c>
      <c r="L4536" s="148" t="s">
        <v>32</v>
      </c>
      <c r="M4536" s="147" t="s">
        <v>33</v>
      </c>
      <c r="N4536" s="29" t="str">
        <f t="shared" si="982"/>
        <v/>
      </c>
      <c r="O4536" s="29" t="str">
        <f t="shared" si="983"/>
        <v/>
      </c>
      <c r="P4536" s="29" t="str">
        <f t="shared" si="984"/>
        <v/>
      </c>
      <c r="Q4536" s="29" t="str">
        <f t="shared" si="974"/>
        <v/>
      </c>
      <c r="R4536" s="29" t="str">
        <f t="shared" si="975"/>
        <v/>
      </c>
      <c r="S4536" s="29" t="str">
        <f t="shared" si="976"/>
        <v/>
      </c>
      <c r="T4536" s="29" t="str">
        <f t="shared" si="977"/>
        <v/>
      </c>
      <c r="U4536" s="29"/>
      <c r="V4536" s="29"/>
      <c r="W4536" s="37"/>
      <c r="X4536" s="37" t="s">
        <v>158</v>
      </c>
      <c r="Y4536" s="146">
        <v>58128</v>
      </c>
      <c r="Z4536" s="33">
        <v>74404</v>
      </c>
      <c r="AA4536" s="34">
        <f t="shared" si="978"/>
        <v>0.28000000000000003</v>
      </c>
      <c r="AB4536" s="33">
        <f t="shared" si="979"/>
        <v>74404</v>
      </c>
      <c r="AC4536" s="34">
        <f t="shared" si="980"/>
        <v>0.28000274566473987</v>
      </c>
      <c r="AD4536" s="145">
        <f t="shared" si="981"/>
        <v>62003.332999999999</v>
      </c>
      <c r="AE4536" s="105">
        <v>48440</v>
      </c>
      <c r="AF4536" s="34" t="s">
        <v>36</v>
      </c>
      <c r="AG4536" s="34" t="s">
        <v>36</v>
      </c>
      <c r="AH4536" s="34">
        <v>0</v>
      </c>
      <c r="AI4536" s="29">
        <v>6.5</v>
      </c>
      <c r="AJ4536" s="29">
        <v>1.8624000000000002E-2</v>
      </c>
      <c r="AK4536" s="29">
        <v>0</v>
      </c>
      <c r="AL4536" s="29">
        <v>0</v>
      </c>
      <c r="AM4536" s="29" t="s">
        <v>28</v>
      </c>
      <c r="AN4536" s="44" t="s">
        <v>27</v>
      </c>
      <c r="AO4536" s="29" t="s">
        <v>27</v>
      </c>
      <c r="AP4536" s="29"/>
      <c r="AQ4536" s="29"/>
      <c r="AR4536" s="29"/>
      <c r="AS4536" s="29"/>
      <c r="AT4536" s="29"/>
      <c r="AU4536" s="144"/>
      <c r="AV4536" s="36" t="s">
        <v>33</v>
      </c>
      <c r="AW4536" s="102" t="s">
        <v>33</v>
      </c>
      <c r="AX4536" s="129" t="s">
        <v>33</v>
      </c>
      <c r="AY4536" s="106" t="e">
        <v>#N/A</v>
      </c>
      <c r="BD4536" t="e">
        <v>#N/A</v>
      </c>
      <c r="BE4536" t="s">
        <v>4737</v>
      </c>
      <c r="BF4536" t="s">
        <v>4749</v>
      </c>
      <c r="BH4536" t="str">
        <f t="shared" si="985"/>
        <v/>
      </c>
      <c r="BJ4536" t="str">
        <f t="shared" si="986"/>
        <v>OK</v>
      </c>
      <c r="BK4536" s="130" t="s">
        <v>5302</v>
      </c>
      <c r="BL4536" s="130" t="e">
        <v>#VALUE!</v>
      </c>
      <c r="BM4536" s="131">
        <v>0</v>
      </c>
      <c r="BN4536" s="131" t="e">
        <v>#DIV/0!</v>
      </c>
      <c r="BO4536" t="e">
        <v>#N/A</v>
      </c>
      <c r="BP4536">
        <v>0</v>
      </c>
    </row>
    <row r="4537" spans="1:68" x14ac:dyDescent="0.3">
      <c r="A4537" s="1"/>
      <c r="B4537" s="47">
        <v>4176</v>
      </c>
      <c r="C4537" s="125">
        <v>1000117</v>
      </c>
      <c r="D4537" s="40"/>
      <c r="E4537" s="40"/>
      <c r="F4537" s="30" t="s">
        <v>3704</v>
      </c>
      <c r="G4537" s="29"/>
      <c r="H4537" s="44" t="s">
        <v>3682</v>
      </c>
      <c r="I4537" s="148">
        <v>0</v>
      </c>
      <c r="J4537" s="147" t="s">
        <v>33</v>
      </c>
      <c r="K4537" s="148">
        <v>0</v>
      </c>
      <c r="L4537" s="148" t="s">
        <v>32</v>
      </c>
      <c r="M4537" s="147" t="s">
        <v>33</v>
      </c>
      <c r="N4537" s="29" t="str">
        <f t="shared" si="982"/>
        <v/>
      </c>
      <c r="O4537" s="29" t="str">
        <f t="shared" si="983"/>
        <v/>
      </c>
      <c r="P4537" s="29" t="str">
        <f t="shared" si="984"/>
        <v/>
      </c>
      <c r="Q4537" s="29" t="str">
        <f t="shared" si="974"/>
        <v/>
      </c>
      <c r="R4537" s="29" t="str">
        <f t="shared" si="975"/>
        <v/>
      </c>
      <c r="S4537" s="29" t="str">
        <f t="shared" si="976"/>
        <v/>
      </c>
      <c r="T4537" s="29" t="str">
        <f t="shared" si="977"/>
        <v/>
      </c>
      <c r="U4537" s="29"/>
      <c r="V4537" s="29"/>
      <c r="W4537" s="37"/>
      <c r="X4537" s="37" t="s">
        <v>158</v>
      </c>
      <c r="Y4537" s="146">
        <v>612</v>
      </c>
      <c r="Z4537" s="33">
        <v>783</v>
      </c>
      <c r="AA4537" s="34">
        <f t="shared" si="978"/>
        <v>0.27900000000000003</v>
      </c>
      <c r="AB4537" s="33">
        <f t="shared" si="979"/>
        <v>783</v>
      </c>
      <c r="AC4537" s="34">
        <f t="shared" si="980"/>
        <v>0.27941176470588236</v>
      </c>
      <c r="AD4537" s="145">
        <f t="shared" si="981"/>
        <v>652.5</v>
      </c>
      <c r="AE4537" s="105">
        <v>510</v>
      </c>
      <c r="AF4537" s="34" t="s">
        <v>36</v>
      </c>
      <c r="AG4537" s="34" t="s">
        <v>36</v>
      </c>
      <c r="AH4537" s="34" t="s">
        <v>36</v>
      </c>
      <c r="AI4537" s="29">
        <v>0.08</v>
      </c>
      <c r="AJ4537" s="29">
        <v>5.3999999999999998E-5</v>
      </c>
      <c r="AK4537" s="29">
        <v>0</v>
      </c>
      <c r="AL4537" s="29">
        <v>0</v>
      </c>
      <c r="AM4537" s="29" t="s">
        <v>28</v>
      </c>
      <c r="AN4537" s="44" t="s">
        <v>27</v>
      </c>
      <c r="AO4537" s="29" t="s">
        <v>27</v>
      </c>
      <c r="AP4537" s="29"/>
      <c r="AQ4537" s="29"/>
      <c r="AR4537" s="29"/>
      <c r="AS4537" s="29"/>
      <c r="AT4537" s="29"/>
      <c r="AU4537" s="144"/>
      <c r="AV4537" s="36" t="s">
        <v>33</v>
      </c>
      <c r="AW4537" s="102" t="s">
        <v>33</v>
      </c>
      <c r="AX4537" s="129" t="s">
        <v>33</v>
      </c>
      <c r="AY4537" s="106" t="e">
        <v>#N/A</v>
      </c>
      <c r="BD4537" t="s">
        <v>108</v>
      </c>
      <c r="BE4537" t="s">
        <v>4368</v>
      </c>
      <c r="BF4537" t="s">
        <v>4740</v>
      </c>
      <c r="BH4537" t="str">
        <f t="shared" si="985"/>
        <v/>
      </c>
      <c r="BJ4537" t="str">
        <f t="shared" si="986"/>
        <v>OK</v>
      </c>
      <c r="BK4537" s="130" t="s">
        <v>5302</v>
      </c>
      <c r="BL4537" s="130" t="e">
        <v>#VALUE!</v>
      </c>
      <c r="BM4537" s="131">
        <v>0</v>
      </c>
      <c r="BN4537" s="131" t="e">
        <v>#DIV/0!</v>
      </c>
      <c r="BO4537" t="e">
        <v>#N/A</v>
      </c>
      <c r="BP4537">
        <v>0</v>
      </c>
    </row>
    <row r="4538" spans="1:68" x14ac:dyDescent="0.3">
      <c r="A4538" s="1"/>
      <c r="B4538" s="47">
        <v>4177</v>
      </c>
      <c r="C4538" s="125">
        <v>1044416</v>
      </c>
      <c r="D4538" s="40"/>
      <c r="E4538" s="40"/>
      <c r="F4538" s="30" t="s">
        <v>3705</v>
      </c>
      <c r="G4538" s="29"/>
      <c r="H4538" s="44" t="s">
        <v>3682</v>
      </c>
      <c r="I4538" s="148">
        <v>0</v>
      </c>
      <c r="J4538" s="147" t="s">
        <v>33</v>
      </c>
      <c r="K4538" s="148" t="e">
        <v>#N/A</v>
      </c>
      <c r="L4538" s="148" t="s">
        <v>32</v>
      </c>
      <c r="M4538" s="147" t="s">
        <v>33</v>
      </c>
      <c r="N4538" s="29" t="str">
        <f t="shared" si="982"/>
        <v/>
      </c>
      <c r="O4538" s="29" t="str">
        <f t="shared" si="983"/>
        <v/>
      </c>
      <c r="P4538" s="29" t="str">
        <f t="shared" si="984"/>
        <v/>
      </c>
      <c r="Q4538" s="29" t="str">
        <f t="shared" si="974"/>
        <v/>
      </c>
      <c r="R4538" s="29" t="str">
        <f t="shared" si="975"/>
        <v/>
      </c>
      <c r="S4538" s="29" t="str">
        <f t="shared" si="976"/>
        <v/>
      </c>
      <c r="T4538" s="29" t="str">
        <f t="shared" si="977"/>
        <v/>
      </c>
      <c r="U4538" s="29"/>
      <c r="V4538" s="29"/>
      <c r="W4538" s="37"/>
      <c r="X4538" s="37" t="s">
        <v>158</v>
      </c>
      <c r="Y4538" s="146">
        <v>3944</v>
      </c>
      <c r="Z4538" s="33">
        <v>5048</v>
      </c>
      <c r="AA4538" s="34">
        <f t="shared" si="978"/>
        <v>0.28000000000000003</v>
      </c>
      <c r="AB4538" s="33">
        <f t="shared" si="979"/>
        <v>5048</v>
      </c>
      <c r="AC4538" s="34">
        <f t="shared" si="980"/>
        <v>0.279918835708029</v>
      </c>
      <c r="AD4538" s="145">
        <f t="shared" si="981"/>
        <v>4206.6670000000004</v>
      </c>
      <c r="AE4538" s="105">
        <v>3286.6669999999999</v>
      </c>
      <c r="AF4538" s="34" t="s">
        <v>3803</v>
      </c>
      <c r="AG4538" s="34" t="s">
        <v>3803</v>
      </c>
      <c r="AH4538" s="34">
        <v>0</v>
      </c>
      <c r="AI4538" s="29">
        <v>0.45</v>
      </c>
      <c r="AJ4538" s="29">
        <v>1.8799999999999999E-4</v>
      </c>
      <c r="AK4538" s="29">
        <v>0</v>
      </c>
      <c r="AL4538" s="29">
        <v>0</v>
      </c>
      <c r="AM4538" s="29" t="s">
        <v>28</v>
      </c>
      <c r="AN4538" s="44" t="s">
        <v>27</v>
      </c>
      <c r="AO4538" s="29" t="s">
        <v>27</v>
      </c>
      <c r="AP4538" s="29"/>
      <c r="AQ4538" s="29"/>
      <c r="AR4538" s="29"/>
      <c r="AS4538" s="29"/>
      <c r="AT4538" s="29"/>
      <c r="AU4538" s="144"/>
      <c r="AV4538" s="36" t="s">
        <v>33</v>
      </c>
      <c r="AW4538" s="102" t="s">
        <v>33</v>
      </c>
      <c r="AX4538" s="129" t="s">
        <v>33</v>
      </c>
      <c r="AY4538" s="106">
        <v>0</v>
      </c>
      <c r="BD4538" t="e">
        <v>#N/A</v>
      </c>
      <c r="BE4538" t="e">
        <v>#N/A</v>
      </c>
      <c r="BF4538">
        <v>0</v>
      </c>
      <c r="BH4538" t="str">
        <f t="shared" si="985"/>
        <v/>
      </c>
      <c r="BJ4538" t="str">
        <f t="shared" si="986"/>
        <v>OK</v>
      </c>
      <c r="BK4538" s="130" t="s">
        <v>5302</v>
      </c>
      <c r="BL4538" s="130" t="e">
        <v>#VALUE!</v>
      </c>
      <c r="BM4538" s="131">
        <v>0</v>
      </c>
      <c r="BN4538" s="131" t="e">
        <v>#DIV/0!</v>
      </c>
      <c r="BO4538" t="e">
        <v>#N/A</v>
      </c>
      <c r="BP4538">
        <v>0</v>
      </c>
    </row>
    <row r="4539" spans="1:68" x14ac:dyDescent="0.3">
      <c r="A4539" s="1"/>
      <c r="B4539" s="47">
        <v>4178</v>
      </c>
      <c r="C4539" s="125">
        <v>1044415</v>
      </c>
      <c r="D4539" s="40"/>
      <c r="E4539" s="40"/>
      <c r="F4539" s="30" t="s">
        <v>3706</v>
      </c>
      <c r="G4539" s="29"/>
      <c r="H4539" s="44" t="s">
        <v>3682</v>
      </c>
      <c r="I4539" s="148">
        <v>0</v>
      </c>
      <c r="J4539" s="147" t="s">
        <v>33</v>
      </c>
      <c r="K4539" s="148" t="e">
        <v>#N/A</v>
      </c>
      <c r="L4539" s="148" t="s">
        <v>32</v>
      </c>
      <c r="M4539" s="147" t="s">
        <v>33</v>
      </c>
      <c r="N4539" s="29" t="str">
        <f t="shared" si="982"/>
        <v/>
      </c>
      <c r="O4539" s="29" t="str">
        <f t="shared" si="983"/>
        <v/>
      </c>
      <c r="P4539" s="29" t="str">
        <f t="shared" si="984"/>
        <v/>
      </c>
      <c r="Q4539" s="29" t="str">
        <f t="shared" si="974"/>
        <v/>
      </c>
      <c r="R4539" s="29" t="str">
        <f t="shared" si="975"/>
        <v/>
      </c>
      <c r="S4539" s="29" t="str">
        <f t="shared" si="976"/>
        <v/>
      </c>
      <c r="T4539" s="29" t="str">
        <f t="shared" si="977"/>
        <v/>
      </c>
      <c r="U4539" s="29"/>
      <c r="V4539" s="29"/>
      <c r="W4539" s="37"/>
      <c r="X4539" s="37" t="s">
        <v>158</v>
      </c>
      <c r="Y4539" s="146">
        <v>8512</v>
      </c>
      <c r="Z4539" s="33">
        <v>10895</v>
      </c>
      <c r="AA4539" s="34">
        <f t="shared" si="978"/>
        <v>0.28000000000000003</v>
      </c>
      <c r="AB4539" s="33">
        <f t="shared" si="979"/>
        <v>10895</v>
      </c>
      <c r="AC4539" s="34">
        <f t="shared" si="980"/>
        <v>0.27995781390779201</v>
      </c>
      <c r="AD4539" s="145">
        <f t="shared" si="981"/>
        <v>9079.1669999999995</v>
      </c>
      <c r="AE4539" s="105">
        <v>7093.3329999999996</v>
      </c>
      <c r="AF4539" s="34" t="s">
        <v>3803</v>
      </c>
      <c r="AG4539" s="34" t="s">
        <v>3803</v>
      </c>
      <c r="AH4539" s="34">
        <v>0</v>
      </c>
      <c r="AI4539" s="29">
        <v>0.78</v>
      </c>
      <c r="AJ4539" s="29">
        <v>1.047E-3</v>
      </c>
      <c r="AK4539" s="29">
        <v>0</v>
      </c>
      <c r="AL4539" s="29">
        <v>0</v>
      </c>
      <c r="AM4539" s="29" t="s">
        <v>28</v>
      </c>
      <c r="AN4539" s="44" t="s">
        <v>27</v>
      </c>
      <c r="AO4539" s="29" t="s">
        <v>27</v>
      </c>
      <c r="AP4539" s="29"/>
      <c r="AQ4539" s="29"/>
      <c r="AR4539" s="29"/>
      <c r="AS4539" s="29"/>
      <c r="AT4539" s="29"/>
      <c r="AU4539" s="144"/>
      <c r="AV4539" s="36" t="s">
        <v>33</v>
      </c>
      <c r="AW4539" s="102" t="s">
        <v>33</v>
      </c>
      <c r="AX4539" s="129" t="s">
        <v>33</v>
      </c>
      <c r="AY4539" s="106">
        <v>0</v>
      </c>
      <c r="BD4539" t="e">
        <v>#N/A</v>
      </c>
      <c r="BE4539" t="e">
        <v>#N/A</v>
      </c>
      <c r="BF4539">
        <v>0</v>
      </c>
      <c r="BH4539" t="str">
        <f t="shared" si="985"/>
        <v/>
      </c>
      <c r="BJ4539" t="str">
        <f t="shared" si="986"/>
        <v>OK</v>
      </c>
      <c r="BK4539" s="130" t="s">
        <v>5302</v>
      </c>
      <c r="BL4539" s="130" t="e">
        <v>#VALUE!</v>
      </c>
      <c r="BM4539" s="131">
        <v>0</v>
      </c>
      <c r="BN4539" s="131" t="e">
        <v>#DIV/0!</v>
      </c>
      <c r="BO4539" t="e">
        <v>#N/A</v>
      </c>
      <c r="BP4539">
        <v>0</v>
      </c>
    </row>
    <row r="4540" spans="1:68" x14ac:dyDescent="0.3">
      <c r="A4540" s="1"/>
      <c r="B4540" s="47">
        <v>4179</v>
      </c>
      <c r="C4540" s="125">
        <v>1044414</v>
      </c>
      <c r="D4540" s="40"/>
      <c r="E4540" s="40"/>
      <c r="F4540" s="30" t="s">
        <v>3707</v>
      </c>
      <c r="G4540" s="29"/>
      <c r="H4540" s="44" t="s">
        <v>3682</v>
      </c>
      <c r="I4540" s="148">
        <v>0</v>
      </c>
      <c r="J4540" s="147" t="s">
        <v>33</v>
      </c>
      <c r="K4540" s="148" t="e">
        <v>#N/A</v>
      </c>
      <c r="L4540" s="148" t="s">
        <v>32</v>
      </c>
      <c r="M4540" s="147" t="s">
        <v>33</v>
      </c>
      <c r="N4540" s="29" t="str">
        <f t="shared" si="982"/>
        <v/>
      </c>
      <c r="O4540" s="29" t="str">
        <f t="shared" si="983"/>
        <v/>
      </c>
      <c r="P4540" s="29" t="str">
        <f t="shared" si="984"/>
        <v/>
      </c>
      <c r="Q4540" s="29" t="str">
        <f t="shared" si="974"/>
        <v/>
      </c>
      <c r="R4540" s="29" t="str">
        <f t="shared" si="975"/>
        <v/>
      </c>
      <c r="S4540" s="29" t="str">
        <f t="shared" si="976"/>
        <v/>
      </c>
      <c r="T4540" s="29" t="str">
        <f t="shared" si="977"/>
        <v/>
      </c>
      <c r="U4540" s="29"/>
      <c r="V4540" s="29"/>
      <c r="W4540" s="37"/>
      <c r="X4540" s="37" t="s">
        <v>158</v>
      </c>
      <c r="Y4540" s="146">
        <v>8823</v>
      </c>
      <c r="Z4540" s="33">
        <v>11293</v>
      </c>
      <c r="AA4540" s="34">
        <f t="shared" si="978"/>
        <v>0.28000000000000003</v>
      </c>
      <c r="AB4540" s="33">
        <f t="shared" si="979"/>
        <v>11293</v>
      </c>
      <c r="AC4540" s="34">
        <f t="shared" si="980"/>
        <v>0.27995008500510038</v>
      </c>
      <c r="AD4540" s="145">
        <f t="shared" si="981"/>
        <v>9410.8330000000005</v>
      </c>
      <c r="AE4540" s="105">
        <v>7352.5</v>
      </c>
      <c r="AF4540" s="34" t="s">
        <v>3803</v>
      </c>
      <c r="AG4540" s="34" t="s">
        <v>3803</v>
      </c>
      <c r="AH4540" s="34">
        <v>0</v>
      </c>
      <c r="AI4540" s="29">
        <v>1.25</v>
      </c>
      <c r="AJ4540" s="29">
        <v>2.2279999999999999E-3</v>
      </c>
      <c r="AK4540" s="29">
        <v>0</v>
      </c>
      <c r="AL4540" s="29">
        <v>0</v>
      </c>
      <c r="AM4540" s="29" t="s">
        <v>28</v>
      </c>
      <c r="AN4540" s="44" t="s">
        <v>27</v>
      </c>
      <c r="AO4540" s="29" t="s">
        <v>27</v>
      </c>
      <c r="AP4540" s="29"/>
      <c r="AQ4540" s="29"/>
      <c r="AR4540" s="29"/>
      <c r="AS4540" s="29"/>
      <c r="AT4540" s="29"/>
      <c r="AU4540" s="144"/>
      <c r="AV4540" s="36" t="s">
        <v>33</v>
      </c>
      <c r="AW4540" s="102" t="s">
        <v>33</v>
      </c>
      <c r="AX4540" s="129" t="s">
        <v>33</v>
      </c>
      <c r="AY4540" s="106" t="e">
        <v>#N/A</v>
      </c>
      <c r="BD4540" t="e">
        <v>#N/A</v>
      </c>
      <c r="BE4540" t="e">
        <v>#N/A</v>
      </c>
      <c r="BF4540">
        <v>0</v>
      </c>
      <c r="BH4540" t="str">
        <f t="shared" si="985"/>
        <v/>
      </c>
      <c r="BJ4540" t="str">
        <f t="shared" si="986"/>
        <v>OK</v>
      </c>
      <c r="BK4540" s="130" t="s">
        <v>5302</v>
      </c>
      <c r="BL4540" s="130" t="e">
        <v>#VALUE!</v>
      </c>
      <c r="BM4540" s="131">
        <v>0</v>
      </c>
      <c r="BN4540" s="131" t="e">
        <v>#DIV/0!</v>
      </c>
      <c r="BO4540" t="e">
        <v>#N/A</v>
      </c>
      <c r="BP4540">
        <v>0</v>
      </c>
    </row>
    <row r="4541" spans="1:68" x14ac:dyDescent="0.3">
      <c r="A4541" s="1"/>
      <c r="B4541" s="47">
        <v>4180</v>
      </c>
      <c r="C4541" s="125">
        <v>1044413</v>
      </c>
      <c r="D4541" s="40"/>
      <c r="E4541" s="40"/>
      <c r="F4541" s="30" t="s">
        <v>3708</v>
      </c>
      <c r="G4541" s="29"/>
      <c r="H4541" s="44" t="s">
        <v>3682</v>
      </c>
      <c r="I4541" s="148">
        <v>0</v>
      </c>
      <c r="J4541" s="147" t="s">
        <v>33</v>
      </c>
      <c r="K4541" s="148" t="e">
        <v>#N/A</v>
      </c>
      <c r="L4541" s="148" t="s">
        <v>32</v>
      </c>
      <c r="M4541" s="147" t="s">
        <v>33</v>
      </c>
      <c r="N4541" s="29" t="str">
        <f t="shared" si="982"/>
        <v/>
      </c>
      <c r="O4541" s="29" t="str">
        <f t="shared" si="983"/>
        <v/>
      </c>
      <c r="P4541" s="29" t="str">
        <f t="shared" si="984"/>
        <v/>
      </c>
      <c r="Q4541" s="29" t="str">
        <f t="shared" si="974"/>
        <v/>
      </c>
      <c r="R4541" s="29" t="str">
        <f t="shared" si="975"/>
        <v/>
      </c>
      <c r="S4541" s="29" t="str">
        <f t="shared" si="976"/>
        <v/>
      </c>
      <c r="T4541" s="29" t="str">
        <f t="shared" si="977"/>
        <v/>
      </c>
      <c r="U4541" s="29"/>
      <c r="V4541" s="29"/>
      <c r="W4541" s="37"/>
      <c r="X4541" s="37" t="s">
        <v>158</v>
      </c>
      <c r="Y4541" s="146">
        <v>11314</v>
      </c>
      <c r="Z4541" s="33">
        <v>14482</v>
      </c>
      <c r="AA4541" s="34">
        <f t="shared" si="978"/>
        <v>0.28000000000000003</v>
      </c>
      <c r="AB4541" s="33">
        <f t="shared" si="979"/>
        <v>14482</v>
      </c>
      <c r="AC4541" s="34">
        <f t="shared" si="980"/>
        <v>0.2800070807851186</v>
      </c>
      <c r="AD4541" s="145">
        <f t="shared" si="981"/>
        <v>12068.333000000001</v>
      </c>
      <c r="AE4541" s="105">
        <v>9428.3330000000005</v>
      </c>
      <c r="AF4541" s="34" t="s">
        <v>3803</v>
      </c>
      <c r="AG4541" s="34" t="s">
        <v>3803</v>
      </c>
      <c r="AH4541" s="34">
        <v>0</v>
      </c>
      <c r="AI4541" s="29">
        <v>0.95</v>
      </c>
      <c r="AJ4541" s="29">
        <v>2.2279999999999999E-3</v>
      </c>
      <c r="AK4541" s="29">
        <v>0</v>
      </c>
      <c r="AL4541" s="29">
        <v>0</v>
      </c>
      <c r="AM4541" s="29" t="s">
        <v>28</v>
      </c>
      <c r="AN4541" s="44" t="s">
        <v>27</v>
      </c>
      <c r="AO4541" s="29" t="s">
        <v>27</v>
      </c>
      <c r="AP4541" s="29"/>
      <c r="AQ4541" s="29"/>
      <c r="AR4541" s="29"/>
      <c r="AS4541" s="29"/>
      <c r="AT4541" s="29"/>
      <c r="AU4541" s="144"/>
      <c r="AV4541" s="36" t="s">
        <v>33</v>
      </c>
      <c r="AW4541" s="102" t="s">
        <v>33</v>
      </c>
      <c r="AX4541" s="129" t="s">
        <v>33</v>
      </c>
      <c r="AY4541" s="106">
        <v>0</v>
      </c>
      <c r="BD4541" t="e">
        <v>#N/A</v>
      </c>
      <c r="BE4541" t="e">
        <v>#N/A</v>
      </c>
      <c r="BF4541">
        <v>0</v>
      </c>
      <c r="BH4541" t="str">
        <f t="shared" si="985"/>
        <v/>
      </c>
      <c r="BJ4541" t="str">
        <f t="shared" si="986"/>
        <v>OK</v>
      </c>
      <c r="BK4541" s="130" t="s">
        <v>5302</v>
      </c>
      <c r="BL4541" s="130" t="e">
        <v>#VALUE!</v>
      </c>
      <c r="BM4541" s="131">
        <v>0</v>
      </c>
      <c r="BN4541" s="131" t="e">
        <v>#DIV/0!</v>
      </c>
      <c r="BO4541" t="e">
        <v>#N/A</v>
      </c>
      <c r="BP4541">
        <v>0</v>
      </c>
    </row>
    <row r="4542" spans="1:68" x14ac:dyDescent="0.3">
      <c r="A4542" s="1"/>
      <c r="B4542" s="47">
        <v>4181</v>
      </c>
      <c r="C4542" s="125">
        <v>1021830</v>
      </c>
      <c r="D4542" s="40"/>
      <c r="E4542" s="40"/>
      <c r="F4542" s="30" t="s">
        <v>3709</v>
      </c>
      <c r="G4542" s="29"/>
      <c r="H4542" s="44" t="s">
        <v>3682</v>
      </c>
      <c r="I4542" s="148">
        <v>0</v>
      </c>
      <c r="J4542" s="147" t="s">
        <v>33</v>
      </c>
      <c r="K4542" s="148" t="e">
        <v>#N/A</v>
      </c>
      <c r="L4542" s="148" t="s">
        <v>32</v>
      </c>
      <c r="M4542" s="147" t="s">
        <v>33</v>
      </c>
      <c r="N4542" s="29" t="str">
        <f t="shared" si="982"/>
        <v/>
      </c>
      <c r="O4542" s="29" t="str">
        <f t="shared" si="983"/>
        <v/>
      </c>
      <c r="P4542" s="29" t="str">
        <f t="shared" si="984"/>
        <v/>
      </c>
      <c r="Q4542" s="29" t="str">
        <f t="shared" si="974"/>
        <v/>
      </c>
      <c r="R4542" s="29" t="str">
        <f t="shared" si="975"/>
        <v/>
      </c>
      <c r="S4542" s="29" t="str">
        <f t="shared" si="976"/>
        <v/>
      </c>
      <c r="T4542" s="29" t="str">
        <f t="shared" si="977"/>
        <v/>
      </c>
      <c r="U4542" s="29"/>
      <c r="V4542" s="29"/>
      <c r="W4542" s="37"/>
      <c r="X4542" s="37" t="s">
        <v>158</v>
      </c>
      <c r="Y4542" s="146">
        <v>5294</v>
      </c>
      <c r="Z4542" s="33">
        <v>6776</v>
      </c>
      <c r="AA4542" s="34">
        <f t="shared" si="978"/>
        <v>0.28000000000000003</v>
      </c>
      <c r="AB4542" s="33">
        <f t="shared" si="979"/>
        <v>6776</v>
      </c>
      <c r="AC4542" s="34">
        <f t="shared" si="980"/>
        <v>0.27993953306085884</v>
      </c>
      <c r="AD4542" s="145">
        <f t="shared" si="981"/>
        <v>5646.6670000000004</v>
      </c>
      <c r="AE4542" s="105">
        <v>4411.6670000000004</v>
      </c>
      <c r="AF4542" s="34" t="s">
        <v>3803</v>
      </c>
      <c r="AG4542" s="34" t="s">
        <v>3803</v>
      </c>
      <c r="AH4542" s="34">
        <v>0</v>
      </c>
      <c r="AI4542" s="29">
        <v>0.78</v>
      </c>
      <c r="AJ4542" s="29">
        <v>6.1899999999999998E-4</v>
      </c>
      <c r="AK4542" s="29">
        <v>0</v>
      </c>
      <c r="AL4542" s="29">
        <v>0</v>
      </c>
      <c r="AM4542" s="29" t="s">
        <v>28</v>
      </c>
      <c r="AN4542" s="44" t="s">
        <v>27</v>
      </c>
      <c r="AO4542" s="29" t="s">
        <v>27</v>
      </c>
      <c r="AP4542" s="29"/>
      <c r="AQ4542" s="29"/>
      <c r="AR4542" s="29"/>
      <c r="AS4542" s="29"/>
      <c r="AT4542" s="29"/>
      <c r="AU4542" s="144"/>
      <c r="AV4542" s="36" t="s">
        <v>33</v>
      </c>
      <c r="AW4542" s="102" t="s">
        <v>33</v>
      </c>
      <c r="AX4542" s="129" t="s">
        <v>33</v>
      </c>
      <c r="AY4542" s="106">
        <v>0</v>
      </c>
      <c r="BD4542" t="e">
        <v>#N/A</v>
      </c>
      <c r="BE4542" t="e">
        <v>#N/A</v>
      </c>
      <c r="BF4542">
        <v>0</v>
      </c>
      <c r="BH4542" t="str">
        <f t="shared" si="985"/>
        <v/>
      </c>
      <c r="BJ4542" t="str">
        <f t="shared" si="986"/>
        <v>OK</v>
      </c>
      <c r="BK4542" s="130" t="s">
        <v>5302</v>
      </c>
      <c r="BL4542" s="130" t="e">
        <v>#VALUE!</v>
      </c>
      <c r="BM4542" s="131">
        <v>0</v>
      </c>
      <c r="BN4542" s="131" t="e">
        <v>#DIV/0!</v>
      </c>
      <c r="BO4542" t="e">
        <v>#N/A</v>
      </c>
      <c r="BP4542">
        <v>0</v>
      </c>
    </row>
    <row r="4543" spans="1:68" x14ac:dyDescent="0.3">
      <c r="A4543" s="1"/>
      <c r="B4543" s="47">
        <v>4182</v>
      </c>
      <c r="C4543" s="125">
        <v>1021748</v>
      </c>
      <c r="D4543" s="40"/>
      <c r="E4543" s="40"/>
      <c r="F4543" s="30" t="s">
        <v>3710</v>
      </c>
      <c r="G4543" s="29"/>
      <c r="H4543" s="44" t="s">
        <v>3682</v>
      </c>
      <c r="I4543" s="148">
        <v>0</v>
      </c>
      <c r="J4543" s="147" t="s">
        <v>33</v>
      </c>
      <c r="K4543" s="148" t="e">
        <v>#N/A</v>
      </c>
      <c r="L4543" s="148" t="s">
        <v>32</v>
      </c>
      <c r="M4543" s="147" t="s">
        <v>33</v>
      </c>
      <c r="N4543" s="29" t="str">
        <f t="shared" si="982"/>
        <v/>
      </c>
      <c r="O4543" s="29" t="str">
        <f t="shared" si="983"/>
        <v/>
      </c>
      <c r="P4543" s="29" t="str">
        <f t="shared" si="984"/>
        <v/>
      </c>
      <c r="Q4543" s="29" t="str">
        <f t="shared" si="974"/>
        <v/>
      </c>
      <c r="R4543" s="29" t="str">
        <f t="shared" si="975"/>
        <v/>
      </c>
      <c r="S4543" s="29" t="str">
        <f t="shared" si="976"/>
        <v/>
      </c>
      <c r="T4543" s="29" t="str">
        <f t="shared" si="977"/>
        <v/>
      </c>
      <c r="U4543" s="29"/>
      <c r="V4543" s="29"/>
      <c r="W4543" s="37"/>
      <c r="X4543" s="37" t="s">
        <v>158</v>
      </c>
      <c r="Y4543" s="146">
        <v>9861</v>
      </c>
      <c r="Z4543" s="33">
        <v>12622</v>
      </c>
      <c r="AA4543" s="34">
        <f t="shared" si="978"/>
        <v>0.28000000000000003</v>
      </c>
      <c r="AB4543" s="33">
        <f t="shared" si="979"/>
        <v>12622</v>
      </c>
      <c r="AC4543" s="34">
        <f t="shared" si="980"/>
        <v>0.27999184666869492</v>
      </c>
      <c r="AD4543" s="145">
        <f t="shared" si="981"/>
        <v>10518.333000000001</v>
      </c>
      <c r="AE4543" s="105">
        <v>8217.5</v>
      </c>
      <c r="AF4543" s="34" t="s">
        <v>3803</v>
      </c>
      <c r="AG4543" s="34" t="s">
        <v>3803</v>
      </c>
      <c r="AH4543" s="34">
        <v>0</v>
      </c>
      <c r="AI4543" s="29">
        <v>0.6</v>
      </c>
      <c r="AJ4543" s="29">
        <v>8.0000000000000004E-4</v>
      </c>
      <c r="AK4543" s="29">
        <v>0</v>
      </c>
      <c r="AL4543" s="29">
        <v>0</v>
      </c>
      <c r="AM4543" s="29" t="s">
        <v>28</v>
      </c>
      <c r="AN4543" s="44" t="s">
        <v>27</v>
      </c>
      <c r="AO4543" s="29" t="s">
        <v>27</v>
      </c>
      <c r="AP4543" s="29"/>
      <c r="AQ4543" s="29"/>
      <c r="AR4543" s="29"/>
      <c r="AS4543" s="29"/>
      <c r="AT4543" s="29"/>
      <c r="AU4543" s="144"/>
      <c r="AV4543" s="36" t="s">
        <v>33</v>
      </c>
      <c r="AW4543" s="102" t="s">
        <v>33</v>
      </c>
      <c r="AX4543" s="129" t="s">
        <v>33</v>
      </c>
      <c r="AY4543" s="106" t="e">
        <v>#N/A</v>
      </c>
      <c r="BD4543" t="e">
        <v>#N/A</v>
      </c>
      <c r="BE4543" t="e">
        <v>#N/A</v>
      </c>
      <c r="BF4543">
        <v>0</v>
      </c>
      <c r="BH4543" t="str">
        <f t="shared" si="985"/>
        <v/>
      </c>
      <c r="BJ4543" t="str">
        <f t="shared" si="986"/>
        <v>OK</v>
      </c>
      <c r="BK4543" s="130" t="s">
        <v>5302</v>
      </c>
      <c r="BL4543" s="130" t="e">
        <v>#VALUE!</v>
      </c>
      <c r="BM4543" s="131">
        <v>0</v>
      </c>
      <c r="BN4543" s="131" t="e">
        <v>#DIV/0!</v>
      </c>
      <c r="BO4543" t="e">
        <v>#N/A</v>
      </c>
      <c r="BP4543">
        <v>0</v>
      </c>
    </row>
    <row r="4544" spans="1:68" x14ac:dyDescent="0.3">
      <c r="A4544" s="1"/>
      <c r="B4544" s="47">
        <v>4183</v>
      </c>
      <c r="C4544" s="125">
        <v>1044417</v>
      </c>
      <c r="D4544" s="40"/>
      <c r="E4544" s="40"/>
      <c r="F4544" s="30" t="s">
        <v>3711</v>
      </c>
      <c r="G4544" s="29"/>
      <c r="H4544" s="44" t="s">
        <v>3682</v>
      </c>
      <c r="I4544" s="148">
        <v>0</v>
      </c>
      <c r="J4544" s="147" t="s">
        <v>33</v>
      </c>
      <c r="K4544" s="148" t="e">
        <v>#N/A</v>
      </c>
      <c r="L4544" s="148" t="s">
        <v>32</v>
      </c>
      <c r="M4544" s="147" t="s">
        <v>33</v>
      </c>
      <c r="N4544" s="29" t="str">
        <f t="shared" si="982"/>
        <v/>
      </c>
      <c r="O4544" s="29" t="str">
        <f t="shared" si="983"/>
        <v/>
      </c>
      <c r="P4544" s="29" t="str">
        <f t="shared" si="984"/>
        <v/>
      </c>
      <c r="Q4544" s="29" t="str">
        <f t="shared" si="974"/>
        <v/>
      </c>
      <c r="R4544" s="29" t="str">
        <f t="shared" si="975"/>
        <v/>
      </c>
      <c r="S4544" s="29" t="str">
        <f t="shared" si="976"/>
        <v/>
      </c>
      <c r="T4544" s="29" t="str">
        <f t="shared" si="977"/>
        <v/>
      </c>
      <c r="U4544" s="29"/>
      <c r="V4544" s="29"/>
      <c r="W4544" s="37"/>
      <c r="X4544" s="37" t="s">
        <v>158</v>
      </c>
      <c r="Y4544" s="146">
        <v>29583</v>
      </c>
      <c r="Z4544" s="33">
        <v>37866</v>
      </c>
      <c r="AA4544" s="34">
        <f t="shared" si="978"/>
        <v>0.28000000000000003</v>
      </c>
      <c r="AB4544" s="33">
        <f t="shared" si="979"/>
        <v>37866</v>
      </c>
      <c r="AC4544" s="34">
        <f t="shared" si="980"/>
        <v>0.27999188723253221</v>
      </c>
      <c r="AD4544" s="145">
        <f t="shared" si="981"/>
        <v>31555</v>
      </c>
      <c r="AE4544" s="105">
        <v>24652.5</v>
      </c>
      <c r="AF4544" s="34" t="s">
        <v>3803</v>
      </c>
      <c r="AG4544" s="34" t="s">
        <v>3803</v>
      </c>
      <c r="AH4544" s="34">
        <v>0</v>
      </c>
      <c r="AI4544" s="29">
        <v>0.35</v>
      </c>
      <c r="AJ4544" s="29">
        <v>4.8000000000000001E-4</v>
      </c>
      <c r="AK4544" s="29">
        <v>0</v>
      </c>
      <c r="AL4544" s="29">
        <v>0</v>
      </c>
      <c r="AM4544" s="29" t="s">
        <v>28</v>
      </c>
      <c r="AN4544" s="44" t="s">
        <v>27</v>
      </c>
      <c r="AO4544" s="29" t="s">
        <v>27</v>
      </c>
      <c r="AP4544" s="29"/>
      <c r="AQ4544" s="29"/>
      <c r="AR4544" s="29"/>
      <c r="AS4544" s="29"/>
      <c r="AT4544" s="29"/>
      <c r="AU4544" s="144"/>
      <c r="AV4544" s="36" t="s">
        <v>33</v>
      </c>
      <c r="AW4544" s="102" t="s">
        <v>33</v>
      </c>
      <c r="AX4544" s="129" t="s">
        <v>33</v>
      </c>
      <c r="AY4544" s="106">
        <v>0</v>
      </c>
      <c r="BD4544" t="e">
        <v>#N/A</v>
      </c>
      <c r="BE4544" t="e">
        <v>#N/A</v>
      </c>
      <c r="BF4544">
        <v>0</v>
      </c>
      <c r="BH4544" t="str">
        <f t="shared" si="985"/>
        <v/>
      </c>
      <c r="BJ4544" t="str">
        <f t="shared" si="986"/>
        <v>OK</v>
      </c>
      <c r="BK4544" s="130" t="s">
        <v>5302</v>
      </c>
      <c r="BL4544" s="130" t="e">
        <v>#VALUE!</v>
      </c>
      <c r="BM4544" s="131">
        <v>0</v>
      </c>
      <c r="BN4544" s="131" t="e">
        <v>#DIV/0!</v>
      </c>
      <c r="BO4544" t="e">
        <v>#N/A</v>
      </c>
      <c r="BP4544">
        <v>0</v>
      </c>
    </row>
    <row r="4545" spans="1:68" x14ac:dyDescent="0.3">
      <c r="A4545" s="1"/>
      <c r="B4545" s="47">
        <v>4184</v>
      </c>
      <c r="C4545" s="125">
        <v>1044418</v>
      </c>
      <c r="D4545" s="40"/>
      <c r="E4545" s="40"/>
      <c r="F4545" s="30" t="s">
        <v>3712</v>
      </c>
      <c r="G4545" s="29"/>
      <c r="H4545" s="44" t="s">
        <v>3682</v>
      </c>
      <c r="I4545" s="148">
        <v>0</v>
      </c>
      <c r="J4545" s="147" t="s">
        <v>33</v>
      </c>
      <c r="K4545" s="148" t="e">
        <v>#N/A</v>
      </c>
      <c r="L4545" s="148" t="s">
        <v>32</v>
      </c>
      <c r="M4545" s="147" t="s">
        <v>33</v>
      </c>
      <c r="N4545" s="29" t="str">
        <f t="shared" si="982"/>
        <v/>
      </c>
      <c r="O4545" s="29" t="str">
        <f t="shared" si="983"/>
        <v/>
      </c>
      <c r="P4545" s="29" t="str">
        <f t="shared" si="984"/>
        <v/>
      </c>
      <c r="Q4545" s="29" t="str">
        <f t="shared" si="974"/>
        <v/>
      </c>
      <c r="R4545" s="29" t="str">
        <f t="shared" si="975"/>
        <v/>
      </c>
      <c r="S4545" s="29" t="str">
        <f t="shared" si="976"/>
        <v/>
      </c>
      <c r="T4545" s="29" t="str">
        <f t="shared" si="977"/>
        <v/>
      </c>
      <c r="U4545" s="29"/>
      <c r="V4545" s="29"/>
      <c r="W4545" s="37"/>
      <c r="X4545" s="37" t="s">
        <v>158</v>
      </c>
      <c r="Y4545" s="146">
        <v>7058</v>
      </c>
      <c r="Z4545" s="33">
        <v>9034</v>
      </c>
      <c r="AA4545" s="34">
        <f t="shared" si="978"/>
        <v>0.28000000000000003</v>
      </c>
      <c r="AB4545" s="33">
        <f t="shared" si="979"/>
        <v>9034</v>
      </c>
      <c r="AC4545" s="34">
        <f t="shared" si="980"/>
        <v>0.27996586681972968</v>
      </c>
      <c r="AD4545" s="145">
        <f t="shared" si="981"/>
        <v>7528.3329999999996</v>
      </c>
      <c r="AE4545" s="105">
        <v>5881.6670000000004</v>
      </c>
      <c r="AF4545" s="34" t="s">
        <v>3803</v>
      </c>
      <c r="AG4545" s="34" t="s">
        <v>3803</v>
      </c>
      <c r="AH4545" s="34">
        <v>0</v>
      </c>
      <c r="AI4545" s="29">
        <v>0.35</v>
      </c>
      <c r="AJ4545" s="29">
        <v>2.4000000000000001E-4</v>
      </c>
      <c r="AK4545" s="29">
        <v>0</v>
      </c>
      <c r="AL4545" s="29">
        <v>0</v>
      </c>
      <c r="AM4545" s="29" t="s">
        <v>28</v>
      </c>
      <c r="AN4545" s="44" t="s">
        <v>27</v>
      </c>
      <c r="AO4545" s="29" t="s">
        <v>27</v>
      </c>
      <c r="AP4545" s="29"/>
      <c r="AQ4545" s="29"/>
      <c r="AR4545" s="29"/>
      <c r="AS4545" s="29"/>
      <c r="AT4545" s="29"/>
      <c r="AU4545" s="144"/>
      <c r="AV4545" s="36" t="s">
        <v>33</v>
      </c>
      <c r="AW4545" s="102" t="s">
        <v>33</v>
      </c>
      <c r="AX4545" s="129" t="s">
        <v>33</v>
      </c>
      <c r="AY4545" s="106">
        <v>0</v>
      </c>
      <c r="BD4545" t="e">
        <v>#N/A</v>
      </c>
      <c r="BE4545" t="e">
        <v>#N/A</v>
      </c>
      <c r="BF4545">
        <v>0</v>
      </c>
      <c r="BH4545" t="str">
        <f t="shared" si="985"/>
        <v/>
      </c>
      <c r="BJ4545" t="str">
        <f t="shared" si="986"/>
        <v>OK</v>
      </c>
      <c r="BK4545" s="130" t="s">
        <v>5302</v>
      </c>
      <c r="BL4545" s="130" t="e">
        <v>#VALUE!</v>
      </c>
      <c r="BM4545" s="131">
        <v>0</v>
      </c>
      <c r="BN4545" s="131" t="e">
        <v>#DIV/0!</v>
      </c>
      <c r="BO4545" t="e">
        <v>#N/A</v>
      </c>
      <c r="BP4545">
        <v>0</v>
      </c>
    </row>
    <row r="4546" spans="1:68" x14ac:dyDescent="0.3">
      <c r="A4546" s="1"/>
      <c r="B4546" s="47">
        <v>4185</v>
      </c>
      <c r="C4546" s="125">
        <v>1021777</v>
      </c>
      <c r="D4546" s="40"/>
      <c r="E4546" s="40"/>
      <c r="F4546" s="30" t="s">
        <v>3713</v>
      </c>
      <c r="G4546" s="29"/>
      <c r="H4546" s="44" t="s">
        <v>3682</v>
      </c>
      <c r="I4546" s="148">
        <v>0</v>
      </c>
      <c r="J4546" s="147" t="s">
        <v>33</v>
      </c>
      <c r="K4546" s="148" t="e">
        <v>#N/A</v>
      </c>
      <c r="L4546" s="148" t="s">
        <v>32</v>
      </c>
      <c r="M4546" s="147" t="s">
        <v>33</v>
      </c>
      <c r="N4546" s="29" t="str">
        <f t="shared" si="982"/>
        <v/>
      </c>
      <c r="O4546" s="29" t="str">
        <f t="shared" si="983"/>
        <v/>
      </c>
      <c r="P4546" s="29" t="str">
        <f t="shared" si="984"/>
        <v/>
      </c>
      <c r="Q4546" s="29" t="str">
        <f t="shared" si="974"/>
        <v/>
      </c>
      <c r="R4546" s="29" t="str">
        <f t="shared" si="975"/>
        <v/>
      </c>
      <c r="S4546" s="29" t="str">
        <f t="shared" si="976"/>
        <v/>
      </c>
      <c r="T4546" s="29" t="str">
        <f t="shared" si="977"/>
        <v/>
      </c>
      <c r="U4546" s="29"/>
      <c r="V4546" s="29"/>
      <c r="W4546" s="37"/>
      <c r="X4546" s="37" t="s">
        <v>158</v>
      </c>
      <c r="Y4546" s="146">
        <v>273.69</v>
      </c>
      <c r="Z4546" s="33">
        <v>350.32</v>
      </c>
      <c r="AA4546" s="34">
        <f t="shared" ref="AA4546:AA4577" si="987">ROUND(Z4546/Y4546-1,3)</f>
        <v>0.28000000000000003</v>
      </c>
      <c r="AB4546" s="33">
        <f t="shared" ref="AB4546:AB4577" si="988">IF(OR(W4546="VLD MLC components",W4546="VLD MLC pipes",W4546="VLD PEX components",W4546="VLD PEX pipes",W4546="VLD PHC components",W4546="VLD PHC pipes"),"По запросу",Z4546)</f>
        <v>350.32</v>
      </c>
      <c r="AC4546" s="34">
        <f t="shared" ref="AC4546:AC4577" si="989">(AD4546-AE4546)/AE4546</f>
        <v>0.27998684643209476</v>
      </c>
      <c r="AD4546" s="145">
        <f t="shared" ref="AD4546:AD4577" si="990">ROUND(Z4546/1.2,3)</f>
        <v>291.93299999999999</v>
      </c>
      <c r="AE4546" s="105">
        <v>228.07499999999999</v>
      </c>
      <c r="AF4546" s="34" t="s">
        <v>3803</v>
      </c>
      <c r="AG4546" s="34" t="s">
        <v>3803</v>
      </c>
      <c r="AH4546" s="34">
        <v>0</v>
      </c>
      <c r="AI4546" s="29">
        <v>0.1</v>
      </c>
      <c r="AJ4546" s="29">
        <v>9.0000000000000006E-5</v>
      </c>
      <c r="AK4546" s="29">
        <v>0</v>
      </c>
      <c r="AL4546" s="29">
        <v>0</v>
      </c>
      <c r="AM4546" s="29" t="s">
        <v>28</v>
      </c>
      <c r="AN4546" s="44" t="s">
        <v>27</v>
      </c>
      <c r="AO4546" s="29" t="s">
        <v>27</v>
      </c>
      <c r="AP4546" s="29"/>
      <c r="AQ4546" s="29"/>
      <c r="AR4546" s="29"/>
      <c r="AS4546" s="29"/>
      <c r="AT4546" s="29"/>
      <c r="AU4546" s="144"/>
      <c r="AV4546" s="36" t="s">
        <v>33</v>
      </c>
      <c r="AW4546" s="102" t="s">
        <v>33</v>
      </c>
      <c r="AX4546" s="129" t="s">
        <v>33</v>
      </c>
      <c r="AY4546" s="106">
        <v>0</v>
      </c>
      <c r="BD4546" t="e">
        <v>#N/A</v>
      </c>
      <c r="BE4546" t="e">
        <v>#N/A</v>
      </c>
      <c r="BF4546">
        <v>0</v>
      </c>
      <c r="BH4546" t="str">
        <f t="shared" si="985"/>
        <v/>
      </c>
      <c r="BJ4546" t="str">
        <f t="shared" si="986"/>
        <v>OK</v>
      </c>
      <c r="BK4546" s="130" t="s">
        <v>5302</v>
      </c>
      <c r="BL4546" s="130" t="e">
        <v>#VALUE!</v>
      </c>
      <c r="BM4546" s="131">
        <v>0</v>
      </c>
      <c r="BN4546" s="131" t="e">
        <v>#DIV/0!</v>
      </c>
      <c r="BO4546" t="e">
        <v>#N/A</v>
      </c>
      <c r="BP4546">
        <v>0</v>
      </c>
    </row>
    <row r="4547" spans="1:68" x14ac:dyDescent="0.3">
      <c r="A4547" s="1"/>
      <c r="B4547" s="47">
        <v>4186</v>
      </c>
      <c r="C4547" s="125">
        <v>1021778</v>
      </c>
      <c r="D4547" s="40"/>
      <c r="E4547" s="40"/>
      <c r="F4547" s="30" t="s">
        <v>3714</v>
      </c>
      <c r="G4547" s="29"/>
      <c r="H4547" s="44" t="s">
        <v>3682</v>
      </c>
      <c r="I4547" s="148">
        <v>0</v>
      </c>
      <c r="J4547" s="147" t="s">
        <v>33</v>
      </c>
      <c r="K4547" s="148" t="e">
        <v>#N/A</v>
      </c>
      <c r="L4547" s="148" t="s">
        <v>32</v>
      </c>
      <c r="M4547" s="147" t="s">
        <v>33</v>
      </c>
      <c r="N4547" s="29" t="str">
        <f t="shared" si="982"/>
        <v/>
      </c>
      <c r="O4547" s="29" t="str">
        <f t="shared" si="983"/>
        <v/>
      </c>
      <c r="P4547" s="29" t="str">
        <f t="shared" si="984"/>
        <v/>
      </c>
      <c r="Q4547" s="29" t="str">
        <f t="shared" si="974"/>
        <v/>
      </c>
      <c r="R4547" s="29" t="str">
        <f t="shared" si="975"/>
        <v/>
      </c>
      <c r="S4547" s="29" t="str">
        <f t="shared" si="976"/>
        <v/>
      </c>
      <c r="T4547" s="29" t="str">
        <f t="shared" si="977"/>
        <v/>
      </c>
      <c r="U4547" s="29"/>
      <c r="V4547" s="29"/>
      <c r="W4547" s="37"/>
      <c r="X4547" s="37" t="s">
        <v>158</v>
      </c>
      <c r="Y4547" s="146">
        <v>713</v>
      </c>
      <c r="Z4547" s="33">
        <v>913</v>
      </c>
      <c r="AA4547" s="34">
        <f t="shared" si="987"/>
        <v>0.28100000000000003</v>
      </c>
      <c r="AB4547" s="33">
        <f t="shared" si="988"/>
        <v>913</v>
      </c>
      <c r="AC4547" s="34">
        <f t="shared" si="989"/>
        <v>0.28050362945097917</v>
      </c>
      <c r="AD4547" s="145">
        <f t="shared" si="990"/>
        <v>760.83299999999997</v>
      </c>
      <c r="AE4547" s="105">
        <v>594.16700000000003</v>
      </c>
      <c r="AF4547" s="34" t="s">
        <v>3803</v>
      </c>
      <c r="AG4547" s="34" t="s">
        <v>3803</v>
      </c>
      <c r="AH4547" s="34">
        <v>0</v>
      </c>
      <c r="AI4547" s="29">
        <v>0.1</v>
      </c>
      <c r="AJ4547" s="29">
        <v>9.0000000000000006E-5</v>
      </c>
      <c r="AK4547" s="29">
        <v>0</v>
      </c>
      <c r="AL4547" s="29">
        <v>0</v>
      </c>
      <c r="AM4547" s="29" t="s">
        <v>28</v>
      </c>
      <c r="AN4547" s="44" t="s">
        <v>27</v>
      </c>
      <c r="AO4547" s="29" t="s">
        <v>27</v>
      </c>
      <c r="AP4547" s="29"/>
      <c r="AQ4547" s="29"/>
      <c r="AR4547" s="29"/>
      <c r="AS4547" s="29"/>
      <c r="AT4547" s="29"/>
      <c r="AU4547" s="144"/>
      <c r="AV4547" s="36" t="s">
        <v>33</v>
      </c>
      <c r="AW4547" s="102" t="s">
        <v>33</v>
      </c>
      <c r="AX4547" s="129" t="s">
        <v>33</v>
      </c>
      <c r="AY4547" s="106">
        <v>0</v>
      </c>
      <c r="BD4547" t="e">
        <v>#N/A</v>
      </c>
      <c r="BE4547" t="e">
        <v>#N/A</v>
      </c>
      <c r="BF4547">
        <v>0</v>
      </c>
      <c r="BH4547" t="str">
        <f t="shared" si="985"/>
        <v/>
      </c>
      <c r="BJ4547" t="str">
        <f t="shared" si="986"/>
        <v>OK</v>
      </c>
      <c r="BK4547" s="130" t="s">
        <v>5302</v>
      </c>
      <c r="BL4547" s="130" t="e">
        <v>#VALUE!</v>
      </c>
      <c r="BM4547" s="131">
        <v>0</v>
      </c>
      <c r="BN4547" s="131" t="e">
        <v>#DIV/0!</v>
      </c>
      <c r="BO4547" t="e">
        <v>#N/A</v>
      </c>
      <c r="BP4547">
        <v>0</v>
      </c>
    </row>
    <row r="4548" spans="1:68" x14ac:dyDescent="0.3">
      <c r="A4548" s="1"/>
      <c r="B4548" s="47">
        <v>4187</v>
      </c>
      <c r="C4548" s="125">
        <v>1021833</v>
      </c>
      <c r="D4548" s="40"/>
      <c r="E4548" s="40"/>
      <c r="F4548" s="30" t="s">
        <v>3715</v>
      </c>
      <c r="G4548" s="29"/>
      <c r="H4548" s="44" t="s">
        <v>3682</v>
      </c>
      <c r="I4548" s="148">
        <v>0</v>
      </c>
      <c r="J4548" s="147" t="s">
        <v>33</v>
      </c>
      <c r="K4548" s="148" t="e">
        <v>#N/A</v>
      </c>
      <c r="L4548" s="148" t="s">
        <v>32</v>
      </c>
      <c r="M4548" s="147" t="s">
        <v>33</v>
      </c>
      <c r="N4548" s="29" t="str">
        <f t="shared" si="982"/>
        <v/>
      </c>
      <c r="O4548" s="29" t="str">
        <f t="shared" si="983"/>
        <v/>
      </c>
      <c r="P4548" s="29" t="str">
        <f t="shared" si="984"/>
        <v/>
      </c>
      <c r="Q4548" s="29" t="str">
        <f t="shared" si="974"/>
        <v/>
      </c>
      <c r="R4548" s="29" t="str">
        <f t="shared" si="975"/>
        <v/>
      </c>
      <c r="S4548" s="29" t="str">
        <f t="shared" si="976"/>
        <v/>
      </c>
      <c r="T4548" s="29" t="str">
        <f t="shared" si="977"/>
        <v/>
      </c>
      <c r="U4548" s="29"/>
      <c r="V4548" s="29"/>
      <c r="W4548" s="37"/>
      <c r="X4548" s="37" t="s">
        <v>158</v>
      </c>
      <c r="Y4548" s="146">
        <v>1892</v>
      </c>
      <c r="Z4548" s="33">
        <v>2422</v>
      </c>
      <c r="AA4548" s="34">
        <f t="shared" si="987"/>
        <v>0.28000000000000003</v>
      </c>
      <c r="AB4548" s="33">
        <f t="shared" si="988"/>
        <v>2422</v>
      </c>
      <c r="AC4548" s="34">
        <f t="shared" si="989"/>
        <v>0.28012636783797734</v>
      </c>
      <c r="AD4548" s="145">
        <f t="shared" si="990"/>
        <v>2018.3330000000001</v>
      </c>
      <c r="AE4548" s="105">
        <v>1576.6669999999999</v>
      </c>
      <c r="AF4548" s="34" t="s">
        <v>3803</v>
      </c>
      <c r="AG4548" s="34" t="s">
        <v>3803</v>
      </c>
      <c r="AH4548" s="34">
        <v>0</v>
      </c>
      <c r="AI4548" s="29">
        <v>0.4</v>
      </c>
      <c r="AJ4548" s="29">
        <v>5.7600000000000001E-4</v>
      </c>
      <c r="AK4548" s="29">
        <v>0</v>
      </c>
      <c r="AL4548" s="29">
        <v>0</v>
      </c>
      <c r="AM4548" s="29" t="s">
        <v>28</v>
      </c>
      <c r="AN4548" s="44" t="s">
        <v>27</v>
      </c>
      <c r="AO4548" s="29" t="s">
        <v>27</v>
      </c>
      <c r="AP4548" s="29"/>
      <c r="AQ4548" s="29"/>
      <c r="AR4548" s="29"/>
      <c r="AS4548" s="29"/>
      <c r="AT4548" s="29"/>
      <c r="AU4548" s="144"/>
      <c r="AV4548" s="36" t="s">
        <v>33</v>
      </c>
      <c r="AW4548" s="102" t="s">
        <v>33</v>
      </c>
      <c r="AX4548" s="129" t="s">
        <v>33</v>
      </c>
      <c r="AY4548" s="106">
        <v>0</v>
      </c>
      <c r="BD4548" t="e">
        <v>#N/A</v>
      </c>
      <c r="BE4548" t="e">
        <v>#N/A</v>
      </c>
      <c r="BF4548">
        <v>0</v>
      </c>
      <c r="BH4548" t="str">
        <f t="shared" si="985"/>
        <v/>
      </c>
      <c r="BJ4548" t="str">
        <f t="shared" si="986"/>
        <v>OK</v>
      </c>
      <c r="BK4548" s="130" t="s">
        <v>5302</v>
      </c>
      <c r="BL4548" s="130" t="e">
        <v>#VALUE!</v>
      </c>
      <c r="BM4548" s="131">
        <v>0</v>
      </c>
      <c r="BN4548" s="131" t="e">
        <v>#DIV/0!</v>
      </c>
      <c r="BO4548" t="e">
        <v>#N/A</v>
      </c>
      <c r="BP4548">
        <v>0</v>
      </c>
    </row>
    <row r="4549" spans="1:68" x14ac:dyDescent="0.3">
      <c r="A4549" s="1"/>
      <c r="B4549" s="47">
        <v>4188</v>
      </c>
      <c r="C4549" s="125">
        <v>1008011</v>
      </c>
      <c r="D4549" s="40"/>
      <c r="E4549" s="40"/>
      <c r="F4549" s="30" t="s">
        <v>3716</v>
      </c>
      <c r="G4549" s="29"/>
      <c r="H4549" s="44" t="s">
        <v>3682</v>
      </c>
      <c r="I4549" s="148">
        <v>0</v>
      </c>
      <c r="J4549" s="147" t="s">
        <v>33</v>
      </c>
      <c r="K4549" s="148" t="e">
        <v>#N/A</v>
      </c>
      <c r="L4549" s="148" t="s">
        <v>32</v>
      </c>
      <c r="M4549" s="147" t="s">
        <v>33</v>
      </c>
      <c r="N4549" s="29" t="str">
        <f t="shared" si="982"/>
        <v/>
      </c>
      <c r="O4549" s="29" t="str">
        <f t="shared" si="983"/>
        <v/>
      </c>
      <c r="P4549" s="29" t="str">
        <f t="shared" si="984"/>
        <v/>
      </c>
      <c r="Q4549" s="29" t="str">
        <f t="shared" si="974"/>
        <v/>
      </c>
      <c r="R4549" s="29" t="str">
        <f t="shared" si="975"/>
        <v/>
      </c>
      <c r="S4549" s="29" t="str">
        <f t="shared" si="976"/>
        <v/>
      </c>
      <c r="T4549" s="29" t="str">
        <f t="shared" si="977"/>
        <v/>
      </c>
      <c r="U4549" s="29"/>
      <c r="V4549" s="29"/>
      <c r="W4549" s="37"/>
      <c r="X4549" s="37" t="s">
        <v>158</v>
      </c>
      <c r="Y4549" s="146">
        <v>27.37</v>
      </c>
      <c r="Z4549" s="33">
        <v>35.03</v>
      </c>
      <c r="AA4549" s="34">
        <f t="shared" si="987"/>
        <v>0.28000000000000003</v>
      </c>
      <c r="AB4549" s="33">
        <f t="shared" si="988"/>
        <v>35.03</v>
      </c>
      <c r="AC4549" s="34">
        <f t="shared" si="989"/>
        <v>0.27990178884601896</v>
      </c>
      <c r="AD4549" s="145">
        <f t="shared" si="990"/>
        <v>29.192</v>
      </c>
      <c r="AE4549" s="105">
        <v>22.808</v>
      </c>
      <c r="AF4549" s="34" t="s">
        <v>3803</v>
      </c>
      <c r="AG4549" s="34" t="s">
        <v>3803</v>
      </c>
      <c r="AH4549" s="34">
        <v>0</v>
      </c>
      <c r="AI4549" s="29">
        <v>0.05</v>
      </c>
      <c r="AJ4549" s="29">
        <v>6.0000000000000002E-5</v>
      </c>
      <c r="AK4549" s="29">
        <v>0</v>
      </c>
      <c r="AL4549" s="29">
        <v>0</v>
      </c>
      <c r="AM4549" s="29" t="s">
        <v>28</v>
      </c>
      <c r="AN4549" s="44" t="s">
        <v>27</v>
      </c>
      <c r="AO4549" s="29" t="s">
        <v>27</v>
      </c>
      <c r="AP4549" s="29"/>
      <c r="AQ4549" s="29"/>
      <c r="AR4549" s="29"/>
      <c r="AS4549" s="29"/>
      <c r="AT4549" s="29"/>
      <c r="AU4549" s="144"/>
      <c r="AV4549" s="36" t="s">
        <v>33</v>
      </c>
      <c r="AW4549" s="102" t="s">
        <v>33</v>
      </c>
      <c r="AX4549" s="129" t="s">
        <v>33</v>
      </c>
      <c r="AY4549" s="106">
        <v>0</v>
      </c>
      <c r="BD4549" t="e">
        <v>#N/A</v>
      </c>
      <c r="BE4549" t="e">
        <v>#N/A</v>
      </c>
      <c r="BF4549">
        <v>0</v>
      </c>
      <c r="BH4549" t="str">
        <f t="shared" si="985"/>
        <v/>
      </c>
      <c r="BJ4549" t="str">
        <f t="shared" si="986"/>
        <v>OK</v>
      </c>
      <c r="BK4549" s="130" t="s">
        <v>5302</v>
      </c>
      <c r="BL4549" s="130" t="e">
        <v>#VALUE!</v>
      </c>
      <c r="BM4549" s="131">
        <v>0</v>
      </c>
      <c r="BN4549" s="131" t="e">
        <v>#DIV/0!</v>
      </c>
      <c r="BO4549" t="e">
        <v>#N/A</v>
      </c>
      <c r="BP4549">
        <v>0</v>
      </c>
    </row>
    <row r="4550" spans="1:68" x14ac:dyDescent="0.3">
      <c r="A4550" s="1"/>
      <c r="B4550" s="47">
        <v>4189</v>
      </c>
      <c r="C4550" s="125">
        <v>1008012</v>
      </c>
      <c r="D4550" s="40"/>
      <c r="E4550" s="40"/>
      <c r="F4550" s="30" t="s">
        <v>3717</v>
      </c>
      <c r="G4550" s="29"/>
      <c r="H4550" s="44" t="s">
        <v>3682</v>
      </c>
      <c r="I4550" s="148">
        <v>0</v>
      </c>
      <c r="J4550" s="147" t="s">
        <v>33</v>
      </c>
      <c r="K4550" s="148" t="e">
        <v>#N/A</v>
      </c>
      <c r="L4550" s="148" t="s">
        <v>32</v>
      </c>
      <c r="M4550" s="147" t="s">
        <v>33</v>
      </c>
      <c r="N4550" s="29" t="str">
        <f t="shared" si="982"/>
        <v/>
      </c>
      <c r="O4550" s="29" t="str">
        <f t="shared" si="983"/>
        <v/>
      </c>
      <c r="P4550" s="29" t="str">
        <f t="shared" si="984"/>
        <v/>
      </c>
      <c r="Q4550" s="29" t="str">
        <f t="shared" si="974"/>
        <v/>
      </c>
      <c r="R4550" s="29" t="str">
        <f t="shared" si="975"/>
        <v/>
      </c>
      <c r="S4550" s="29" t="str">
        <f t="shared" si="976"/>
        <v/>
      </c>
      <c r="T4550" s="29" t="str">
        <f t="shared" si="977"/>
        <v/>
      </c>
      <c r="U4550" s="29"/>
      <c r="V4550" s="29"/>
      <c r="W4550" s="37"/>
      <c r="X4550" s="37" t="s">
        <v>1268</v>
      </c>
      <c r="Y4550" s="146">
        <v>117.8</v>
      </c>
      <c r="Z4550" s="33">
        <v>150.78</v>
      </c>
      <c r="AA4550" s="34">
        <f t="shared" si="987"/>
        <v>0.28000000000000003</v>
      </c>
      <c r="AB4550" s="33">
        <f t="shared" si="988"/>
        <v>150.78</v>
      </c>
      <c r="AC4550" s="34">
        <f t="shared" si="989"/>
        <v>0.2799616979229273</v>
      </c>
      <c r="AD4550" s="145">
        <f t="shared" si="990"/>
        <v>125.65</v>
      </c>
      <c r="AE4550" s="105">
        <v>98.167000000000002</v>
      </c>
      <c r="AF4550" s="34" t="s">
        <v>3803</v>
      </c>
      <c r="AG4550" s="34" t="s">
        <v>3803</v>
      </c>
      <c r="AH4550" s="34">
        <v>0</v>
      </c>
      <c r="AI4550" s="29">
        <v>4.0000000000000001E-3</v>
      </c>
      <c r="AJ4550" s="29">
        <v>3.0000000000000001E-6</v>
      </c>
      <c r="AK4550" s="29">
        <v>0</v>
      </c>
      <c r="AL4550" s="29">
        <v>0</v>
      </c>
      <c r="AM4550" s="29" t="s">
        <v>28</v>
      </c>
      <c r="AN4550" s="44" t="s">
        <v>27</v>
      </c>
      <c r="AO4550" s="29" t="s">
        <v>27</v>
      </c>
      <c r="AP4550" s="29"/>
      <c r="AQ4550" s="29"/>
      <c r="AR4550" s="29"/>
      <c r="AS4550" s="29"/>
      <c r="AT4550" s="29"/>
      <c r="AU4550" s="144"/>
      <c r="AV4550" s="36" t="s">
        <v>33</v>
      </c>
      <c r="AW4550" s="102" t="s">
        <v>33</v>
      </c>
      <c r="AX4550" s="129" t="s">
        <v>33</v>
      </c>
      <c r="AY4550" s="106">
        <v>0</v>
      </c>
      <c r="BD4550" t="e">
        <v>#N/A</v>
      </c>
      <c r="BE4550" t="e">
        <v>#N/A</v>
      </c>
      <c r="BF4550">
        <v>0</v>
      </c>
      <c r="BH4550" t="str">
        <f t="shared" si="985"/>
        <v/>
      </c>
      <c r="BJ4550" t="str">
        <f t="shared" si="986"/>
        <v>OK</v>
      </c>
      <c r="BK4550" s="130" t="s">
        <v>5302</v>
      </c>
      <c r="BL4550" s="130" t="e">
        <v>#VALUE!</v>
      </c>
      <c r="BM4550" s="131">
        <v>0</v>
      </c>
      <c r="BN4550" s="131" t="e">
        <v>#DIV/0!</v>
      </c>
      <c r="BO4550" t="e">
        <v>#N/A</v>
      </c>
      <c r="BP4550">
        <v>0</v>
      </c>
    </row>
    <row r="4551" spans="1:68" x14ac:dyDescent="0.3">
      <c r="A4551" s="1"/>
      <c r="B4551" s="47">
        <v>4190</v>
      </c>
      <c r="C4551" s="125">
        <v>1092118</v>
      </c>
      <c r="D4551" s="40"/>
      <c r="E4551" s="40"/>
      <c r="F4551" s="30" t="s">
        <v>3718</v>
      </c>
      <c r="G4551" s="29"/>
      <c r="H4551" s="44" t="s">
        <v>3682</v>
      </c>
      <c r="I4551" s="148">
        <v>0</v>
      </c>
      <c r="J4551" s="147" t="s">
        <v>33</v>
      </c>
      <c r="K4551" s="148" t="e">
        <v>#N/A</v>
      </c>
      <c r="L4551" s="148" t="s">
        <v>32</v>
      </c>
      <c r="M4551" s="147" t="s">
        <v>33</v>
      </c>
      <c r="N4551" s="29" t="str">
        <f t="shared" si="982"/>
        <v/>
      </c>
      <c r="O4551" s="29" t="str">
        <f t="shared" si="983"/>
        <v/>
      </c>
      <c r="P4551" s="29" t="str">
        <f t="shared" si="984"/>
        <v/>
      </c>
      <c r="Q4551" s="29" t="str">
        <f t="shared" si="974"/>
        <v/>
      </c>
      <c r="R4551" s="29" t="str">
        <f t="shared" si="975"/>
        <v/>
      </c>
      <c r="S4551" s="29" t="str">
        <f t="shared" si="976"/>
        <v/>
      </c>
      <c r="T4551" s="29" t="str">
        <f t="shared" si="977"/>
        <v/>
      </c>
      <c r="U4551" s="29"/>
      <c r="V4551" s="29"/>
      <c r="W4551" s="37"/>
      <c r="X4551" s="37" t="s">
        <v>1268</v>
      </c>
      <c r="Y4551" s="146">
        <v>1059</v>
      </c>
      <c r="Z4551" s="33">
        <v>1356</v>
      </c>
      <c r="AA4551" s="34">
        <f t="shared" si="987"/>
        <v>0.28000000000000003</v>
      </c>
      <c r="AB4551" s="33">
        <f t="shared" si="988"/>
        <v>1356</v>
      </c>
      <c r="AC4551" s="34">
        <f t="shared" si="989"/>
        <v>0.28045325779036828</v>
      </c>
      <c r="AD4551" s="145">
        <f t="shared" si="990"/>
        <v>1130</v>
      </c>
      <c r="AE4551" s="105">
        <v>882.5</v>
      </c>
      <c r="AF4551" s="34" t="s">
        <v>3803</v>
      </c>
      <c r="AG4551" s="34" t="s">
        <v>3803</v>
      </c>
      <c r="AH4551" s="34">
        <v>0</v>
      </c>
      <c r="AI4551" s="29">
        <v>0.2</v>
      </c>
      <c r="AJ4551" s="29">
        <v>5.9999999999999995E-4</v>
      </c>
      <c r="AK4551" s="29">
        <v>0</v>
      </c>
      <c r="AL4551" s="29">
        <v>0</v>
      </c>
      <c r="AM4551" s="29" t="s">
        <v>28</v>
      </c>
      <c r="AN4551" s="44" t="s">
        <v>27</v>
      </c>
      <c r="AO4551" s="29" t="s">
        <v>27</v>
      </c>
      <c r="AP4551" s="29"/>
      <c r="AQ4551" s="29"/>
      <c r="AR4551" s="29"/>
      <c r="AS4551" s="29"/>
      <c r="AT4551" s="29"/>
      <c r="AU4551" s="144"/>
      <c r="AV4551" s="36" t="s">
        <v>33</v>
      </c>
      <c r="AW4551" s="102" t="s">
        <v>33</v>
      </c>
      <c r="AX4551" s="129" t="s">
        <v>33</v>
      </c>
      <c r="AY4551" s="106">
        <v>0</v>
      </c>
      <c r="BD4551" t="e">
        <v>#N/A</v>
      </c>
      <c r="BE4551" t="e">
        <v>#N/A</v>
      </c>
      <c r="BF4551">
        <v>0</v>
      </c>
      <c r="BH4551" t="str">
        <f t="shared" si="985"/>
        <v/>
      </c>
      <c r="BJ4551" t="str">
        <f t="shared" si="986"/>
        <v>OK</v>
      </c>
      <c r="BK4551" s="130" t="s">
        <v>5302</v>
      </c>
      <c r="BL4551" s="130" t="e">
        <v>#VALUE!</v>
      </c>
      <c r="BM4551" s="131">
        <v>0</v>
      </c>
      <c r="BN4551" s="131" t="e">
        <v>#DIV/0!</v>
      </c>
      <c r="BO4551" t="e">
        <v>#N/A</v>
      </c>
      <c r="BP4551">
        <v>0</v>
      </c>
    </row>
    <row r="4552" spans="1:68" x14ac:dyDescent="0.3">
      <c r="A4552" s="1"/>
      <c r="B4552" s="47">
        <v>4191</v>
      </c>
      <c r="C4552" s="125">
        <v>1021752</v>
      </c>
      <c r="D4552" s="40"/>
      <c r="E4552" s="40"/>
      <c r="F4552" s="30" t="s">
        <v>3719</v>
      </c>
      <c r="G4552" s="29"/>
      <c r="H4552" s="44" t="s">
        <v>3682</v>
      </c>
      <c r="I4552" s="148">
        <v>0</v>
      </c>
      <c r="J4552" s="147" t="s">
        <v>33</v>
      </c>
      <c r="K4552" s="148" t="e">
        <v>#N/A</v>
      </c>
      <c r="L4552" s="148" t="s">
        <v>32</v>
      </c>
      <c r="M4552" s="147" t="s">
        <v>33</v>
      </c>
      <c r="N4552" s="29" t="str">
        <f t="shared" si="982"/>
        <v/>
      </c>
      <c r="O4552" s="29" t="str">
        <f t="shared" si="983"/>
        <v/>
      </c>
      <c r="P4552" s="29" t="str">
        <f t="shared" si="984"/>
        <v/>
      </c>
      <c r="Q4552" s="29" t="str">
        <f t="shared" si="974"/>
        <v/>
      </c>
      <c r="R4552" s="29" t="str">
        <f t="shared" si="975"/>
        <v/>
      </c>
      <c r="S4552" s="29" t="str">
        <f t="shared" si="976"/>
        <v/>
      </c>
      <c r="T4552" s="29" t="str">
        <f t="shared" si="977"/>
        <v/>
      </c>
      <c r="U4552" s="29"/>
      <c r="V4552" s="29"/>
      <c r="W4552" s="37"/>
      <c r="X4552" s="37" t="s">
        <v>158</v>
      </c>
      <c r="Y4552" s="146">
        <v>12480</v>
      </c>
      <c r="Z4552" s="33">
        <v>15974</v>
      </c>
      <c r="AA4552" s="34">
        <f t="shared" si="987"/>
        <v>0.28000000000000003</v>
      </c>
      <c r="AB4552" s="33">
        <f t="shared" si="988"/>
        <v>15974</v>
      </c>
      <c r="AC4552" s="34">
        <f t="shared" si="989"/>
        <v>0.27996798076923074</v>
      </c>
      <c r="AD4552" s="145">
        <f t="shared" si="990"/>
        <v>13311.666999999999</v>
      </c>
      <c r="AE4552" s="105">
        <v>10400</v>
      </c>
      <c r="AF4552" s="34" t="s">
        <v>3803</v>
      </c>
      <c r="AG4552" s="34" t="s">
        <v>3803</v>
      </c>
      <c r="AH4552" s="34">
        <v>0</v>
      </c>
      <c r="AI4552" s="29">
        <v>8</v>
      </c>
      <c r="AJ4552" s="29">
        <v>3.4200000000000001E-2</v>
      </c>
      <c r="AK4552" s="29">
        <v>0</v>
      </c>
      <c r="AL4552" s="29">
        <v>0</v>
      </c>
      <c r="AM4552" s="29" t="s">
        <v>28</v>
      </c>
      <c r="AN4552" s="44" t="s">
        <v>27</v>
      </c>
      <c r="AO4552" s="29" t="s">
        <v>27</v>
      </c>
      <c r="AP4552" s="29"/>
      <c r="AQ4552" s="29"/>
      <c r="AR4552" s="29"/>
      <c r="AS4552" s="29"/>
      <c r="AT4552" s="29"/>
      <c r="AU4552" s="144"/>
      <c r="AV4552" s="36" t="s">
        <v>33</v>
      </c>
      <c r="AW4552" s="102" t="s">
        <v>33</v>
      </c>
      <c r="AX4552" s="129" t="s">
        <v>33</v>
      </c>
      <c r="AY4552" s="106" t="e">
        <v>#N/A</v>
      </c>
      <c r="BD4552" t="e">
        <v>#N/A</v>
      </c>
      <c r="BE4552" t="e">
        <v>#N/A</v>
      </c>
      <c r="BF4552">
        <v>0</v>
      </c>
      <c r="BH4552" t="str">
        <f t="shared" si="985"/>
        <v/>
      </c>
      <c r="BJ4552" t="str">
        <f t="shared" si="986"/>
        <v>OK</v>
      </c>
      <c r="BK4552" s="130" t="s">
        <v>5302</v>
      </c>
      <c r="BL4552" s="130" t="e">
        <v>#VALUE!</v>
      </c>
      <c r="BM4552" s="131">
        <v>0</v>
      </c>
      <c r="BN4552" s="131" t="e">
        <v>#DIV/0!</v>
      </c>
      <c r="BO4552" t="e">
        <v>#N/A</v>
      </c>
      <c r="BP4552">
        <v>0</v>
      </c>
    </row>
    <row r="4553" spans="1:68" x14ac:dyDescent="0.3">
      <c r="A4553" s="1"/>
      <c r="B4553" s="47">
        <v>4192</v>
      </c>
      <c r="C4553" s="125">
        <v>1021753</v>
      </c>
      <c r="D4553" s="40"/>
      <c r="E4553" s="40"/>
      <c r="F4553" s="30" t="s">
        <v>3720</v>
      </c>
      <c r="G4553" s="29"/>
      <c r="H4553" s="44" t="s">
        <v>3682</v>
      </c>
      <c r="I4553" s="148">
        <v>0</v>
      </c>
      <c r="J4553" s="147" t="s">
        <v>33</v>
      </c>
      <c r="K4553" s="148" t="e">
        <v>#N/A</v>
      </c>
      <c r="L4553" s="148" t="s">
        <v>32</v>
      </c>
      <c r="M4553" s="147" t="s">
        <v>33</v>
      </c>
      <c r="N4553" s="29" t="str">
        <f t="shared" si="982"/>
        <v/>
      </c>
      <c r="O4553" s="29" t="str">
        <f t="shared" si="983"/>
        <v/>
      </c>
      <c r="P4553" s="29" t="str">
        <f t="shared" si="984"/>
        <v/>
      </c>
      <c r="Q4553" s="29" t="str">
        <f t="shared" si="974"/>
        <v/>
      </c>
      <c r="R4553" s="29" t="str">
        <f t="shared" si="975"/>
        <v/>
      </c>
      <c r="S4553" s="29" t="str">
        <f t="shared" si="976"/>
        <v/>
      </c>
      <c r="T4553" s="29" t="str">
        <f t="shared" si="977"/>
        <v/>
      </c>
      <c r="U4553" s="29"/>
      <c r="V4553" s="29"/>
      <c r="W4553" s="37"/>
      <c r="X4553" s="37" t="s">
        <v>158</v>
      </c>
      <c r="Y4553" s="146">
        <v>13753</v>
      </c>
      <c r="Z4553" s="33">
        <v>17604</v>
      </c>
      <c r="AA4553" s="34">
        <f t="shared" si="987"/>
        <v>0.28000000000000003</v>
      </c>
      <c r="AB4553" s="33">
        <f t="shared" si="988"/>
        <v>17604</v>
      </c>
      <c r="AC4553" s="34">
        <f t="shared" si="989"/>
        <v>0.28001167105392771</v>
      </c>
      <c r="AD4553" s="145">
        <f t="shared" si="990"/>
        <v>14670</v>
      </c>
      <c r="AE4553" s="105">
        <v>11460.833000000001</v>
      </c>
      <c r="AF4553" s="34" t="s">
        <v>3803</v>
      </c>
      <c r="AG4553" s="34" t="s">
        <v>3803</v>
      </c>
      <c r="AH4553" s="34">
        <v>0</v>
      </c>
      <c r="AI4553" s="29">
        <v>9.1</v>
      </c>
      <c r="AJ4553" s="29">
        <v>4.0280000000000003E-2</v>
      </c>
      <c r="AK4553" s="29">
        <v>0</v>
      </c>
      <c r="AL4553" s="29">
        <v>0</v>
      </c>
      <c r="AM4553" s="29" t="s">
        <v>28</v>
      </c>
      <c r="AN4553" s="44" t="s">
        <v>27</v>
      </c>
      <c r="AO4553" s="29" t="s">
        <v>27</v>
      </c>
      <c r="AP4553" s="29"/>
      <c r="AQ4553" s="29"/>
      <c r="AR4553" s="29"/>
      <c r="AS4553" s="29"/>
      <c r="AT4553" s="29"/>
      <c r="AU4553" s="144"/>
      <c r="AV4553" s="36" t="s">
        <v>33</v>
      </c>
      <c r="AW4553" s="102" t="s">
        <v>33</v>
      </c>
      <c r="AX4553" s="129" t="s">
        <v>33</v>
      </c>
      <c r="AY4553" s="106">
        <v>0</v>
      </c>
      <c r="BD4553" t="e">
        <v>#N/A</v>
      </c>
      <c r="BE4553" t="e">
        <v>#N/A</v>
      </c>
      <c r="BF4553">
        <v>0</v>
      </c>
      <c r="BH4553" t="str">
        <f t="shared" si="985"/>
        <v/>
      </c>
      <c r="BJ4553" t="str">
        <f t="shared" si="986"/>
        <v>OK</v>
      </c>
      <c r="BK4553" s="130" t="s">
        <v>5302</v>
      </c>
      <c r="BL4553" s="130" t="e">
        <v>#VALUE!</v>
      </c>
      <c r="BM4553" s="131">
        <v>0</v>
      </c>
      <c r="BN4553" s="131" t="e">
        <v>#DIV/0!</v>
      </c>
      <c r="BO4553" t="e">
        <v>#N/A</v>
      </c>
      <c r="BP4553">
        <v>0</v>
      </c>
    </row>
    <row r="4554" spans="1:68" x14ac:dyDescent="0.3">
      <c r="A4554" s="1"/>
      <c r="B4554" s="47">
        <v>4193</v>
      </c>
      <c r="C4554" s="125">
        <v>1021754</v>
      </c>
      <c r="D4554" s="40"/>
      <c r="E4554" s="40"/>
      <c r="F4554" s="30" t="s">
        <v>3721</v>
      </c>
      <c r="G4554" s="29"/>
      <c r="H4554" s="44" t="s">
        <v>3682</v>
      </c>
      <c r="I4554" s="148">
        <v>0</v>
      </c>
      <c r="J4554" s="147" t="s">
        <v>33</v>
      </c>
      <c r="K4554" s="148" t="e">
        <v>#N/A</v>
      </c>
      <c r="L4554" s="148" t="s">
        <v>32</v>
      </c>
      <c r="M4554" s="147" t="s">
        <v>33</v>
      </c>
      <c r="N4554" s="29" t="str">
        <f t="shared" si="982"/>
        <v/>
      </c>
      <c r="O4554" s="29" t="str">
        <f t="shared" si="983"/>
        <v/>
      </c>
      <c r="P4554" s="29" t="str">
        <f t="shared" si="984"/>
        <v/>
      </c>
      <c r="Q4554" s="29" t="str">
        <f t="shared" si="974"/>
        <v/>
      </c>
      <c r="R4554" s="29" t="str">
        <f t="shared" si="975"/>
        <v/>
      </c>
      <c r="S4554" s="29" t="str">
        <f t="shared" si="976"/>
        <v/>
      </c>
      <c r="T4554" s="29" t="str">
        <f t="shared" si="977"/>
        <v/>
      </c>
      <c r="U4554" s="29"/>
      <c r="V4554" s="29"/>
      <c r="W4554" s="37"/>
      <c r="X4554" s="37" t="s">
        <v>158</v>
      </c>
      <c r="Y4554" s="146">
        <v>14758</v>
      </c>
      <c r="Z4554" s="33">
        <v>18890</v>
      </c>
      <c r="AA4554" s="34">
        <f t="shared" si="987"/>
        <v>0.28000000000000003</v>
      </c>
      <c r="AB4554" s="33">
        <f t="shared" si="988"/>
        <v>18890</v>
      </c>
      <c r="AC4554" s="34">
        <f t="shared" si="989"/>
        <v>0.27998379943037799</v>
      </c>
      <c r="AD4554" s="145">
        <f t="shared" si="990"/>
        <v>15741.666999999999</v>
      </c>
      <c r="AE4554" s="105">
        <v>12298.333000000001</v>
      </c>
      <c r="AF4554" s="34" t="s">
        <v>3803</v>
      </c>
      <c r="AG4554" s="34" t="s">
        <v>3803</v>
      </c>
      <c r="AH4554" s="34">
        <v>0</v>
      </c>
      <c r="AI4554" s="29">
        <v>10.6</v>
      </c>
      <c r="AJ4554" s="29">
        <v>4.7879999999999999E-2</v>
      </c>
      <c r="AK4554" s="29">
        <v>0</v>
      </c>
      <c r="AL4554" s="29">
        <v>0</v>
      </c>
      <c r="AM4554" s="29" t="s">
        <v>28</v>
      </c>
      <c r="AN4554" s="44" t="s">
        <v>27</v>
      </c>
      <c r="AO4554" s="29" t="s">
        <v>27</v>
      </c>
      <c r="AP4554" s="29"/>
      <c r="AQ4554" s="29"/>
      <c r="AR4554" s="29"/>
      <c r="AS4554" s="29"/>
      <c r="AT4554" s="29"/>
      <c r="AU4554" s="144"/>
      <c r="AV4554" s="36" t="s">
        <v>33</v>
      </c>
      <c r="AW4554" s="102" t="s">
        <v>33</v>
      </c>
      <c r="AX4554" s="129" t="s">
        <v>33</v>
      </c>
      <c r="AY4554" s="106">
        <v>0</v>
      </c>
      <c r="BD4554" t="e">
        <v>#N/A</v>
      </c>
      <c r="BE4554">
        <v>0</v>
      </c>
      <c r="BF4554">
        <v>0</v>
      </c>
      <c r="BH4554" t="str">
        <f t="shared" si="985"/>
        <v/>
      </c>
      <c r="BJ4554" t="str">
        <f t="shared" si="986"/>
        <v>OK</v>
      </c>
      <c r="BK4554" s="130" t="s">
        <v>5302</v>
      </c>
      <c r="BL4554" s="130" t="e">
        <v>#VALUE!</v>
      </c>
      <c r="BM4554" s="131">
        <v>0</v>
      </c>
      <c r="BN4554" s="131" t="e">
        <v>#DIV/0!</v>
      </c>
      <c r="BO4554" t="e">
        <v>#N/A</v>
      </c>
      <c r="BP4554">
        <v>0</v>
      </c>
    </row>
    <row r="4555" spans="1:68" x14ac:dyDescent="0.3">
      <c r="A4555" s="1"/>
      <c r="B4555" s="47">
        <v>4194</v>
      </c>
      <c r="C4555" s="125">
        <v>1021755</v>
      </c>
      <c r="D4555" s="40"/>
      <c r="E4555" s="40"/>
      <c r="F4555" s="30" t="s">
        <v>3722</v>
      </c>
      <c r="G4555" s="29"/>
      <c r="H4555" s="44" t="s">
        <v>3682</v>
      </c>
      <c r="I4555" s="148">
        <v>0</v>
      </c>
      <c r="J4555" s="147" t="s">
        <v>33</v>
      </c>
      <c r="K4555" s="148" t="e">
        <v>#N/A</v>
      </c>
      <c r="L4555" s="148" t="s">
        <v>32</v>
      </c>
      <c r="M4555" s="147" t="s">
        <v>33</v>
      </c>
      <c r="N4555" s="29" t="str">
        <f t="shared" si="982"/>
        <v/>
      </c>
      <c r="O4555" s="29" t="str">
        <f t="shared" si="983"/>
        <v/>
      </c>
      <c r="P4555" s="29" t="str">
        <f t="shared" si="984"/>
        <v/>
      </c>
      <c r="Q4555" s="29" t="str">
        <f t="shared" si="974"/>
        <v/>
      </c>
      <c r="R4555" s="29" t="str">
        <f t="shared" si="975"/>
        <v/>
      </c>
      <c r="S4555" s="29" t="str">
        <f t="shared" si="976"/>
        <v/>
      </c>
      <c r="T4555" s="29" t="str">
        <f t="shared" si="977"/>
        <v/>
      </c>
      <c r="U4555" s="29"/>
      <c r="V4555" s="29"/>
      <c r="W4555" s="37"/>
      <c r="X4555" s="37" t="s">
        <v>158</v>
      </c>
      <c r="Y4555" s="146">
        <v>15785</v>
      </c>
      <c r="Z4555" s="33">
        <v>20205</v>
      </c>
      <c r="AA4555" s="34">
        <f t="shared" si="987"/>
        <v>0.28000000000000003</v>
      </c>
      <c r="AB4555" s="33">
        <f t="shared" si="988"/>
        <v>20205</v>
      </c>
      <c r="AC4555" s="34">
        <f t="shared" si="989"/>
        <v>0.28001263782039565</v>
      </c>
      <c r="AD4555" s="145">
        <f t="shared" si="990"/>
        <v>16837.5</v>
      </c>
      <c r="AE4555" s="105">
        <v>13154.166999999999</v>
      </c>
      <c r="AF4555" s="34" t="s">
        <v>3803</v>
      </c>
      <c r="AG4555" s="34" t="s">
        <v>3803</v>
      </c>
      <c r="AH4555" s="34">
        <v>0</v>
      </c>
      <c r="AI4555" s="29">
        <v>12.1</v>
      </c>
      <c r="AJ4555" s="29">
        <v>5.9279999999999999E-2</v>
      </c>
      <c r="AK4555" s="29">
        <v>0</v>
      </c>
      <c r="AL4555" s="29">
        <v>0</v>
      </c>
      <c r="AM4555" s="29" t="s">
        <v>28</v>
      </c>
      <c r="AN4555" s="44" t="s">
        <v>27</v>
      </c>
      <c r="AO4555" s="29" t="s">
        <v>27</v>
      </c>
      <c r="AP4555" s="29"/>
      <c r="AQ4555" s="29"/>
      <c r="AR4555" s="29"/>
      <c r="AS4555" s="29"/>
      <c r="AT4555" s="29"/>
      <c r="AU4555" s="144"/>
      <c r="AV4555" s="36" t="s">
        <v>33</v>
      </c>
      <c r="AW4555" s="102" t="s">
        <v>33</v>
      </c>
      <c r="AX4555" s="129" t="s">
        <v>33</v>
      </c>
      <c r="AY4555" s="106" t="e">
        <v>#N/A</v>
      </c>
      <c r="BD4555" t="e">
        <v>#N/A</v>
      </c>
      <c r="BE4555" t="e">
        <v>#N/A</v>
      </c>
      <c r="BF4555">
        <v>0</v>
      </c>
      <c r="BH4555" t="str">
        <f t="shared" si="985"/>
        <v/>
      </c>
      <c r="BJ4555" t="str">
        <f t="shared" si="986"/>
        <v>OK</v>
      </c>
      <c r="BK4555" s="130" t="s">
        <v>5302</v>
      </c>
      <c r="BL4555" s="130" t="e">
        <v>#VALUE!</v>
      </c>
      <c r="BM4555" s="131">
        <v>0</v>
      </c>
      <c r="BN4555" s="131" t="e">
        <v>#DIV/0!</v>
      </c>
      <c r="BO4555" t="e">
        <v>#N/A</v>
      </c>
      <c r="BP4555">
        <v>0</v>
      </c>
    </row>
    <row r="4556" spans="1:68" x14ac:dyDescent="0.3">
      <c r="A4556" s="1"/>
      <c r="B4556" s="47">
        <v>4195</v>
      </c>
      <c r="C4556" s="125">
        <v>1021756</v>
      </c>
      <c r="D4556" s="40"/>
      <c r="E4556" s="40"/>
      <c r="F4556" s="30" t="s">
        <v>3723</v>
      </c>
      <c r="G4556" s="29"/>
      <c r="H4556" s="44" t="s">
        <v>3682</v>
      </c>
      <c r="I4556" s="148">
        <v>0</v>
      </c>
      <c r="J4556" s="147" t="s">
        <v>33</v>
      </c>
      <c r="K4556" s="148" t="e">
        <v>#N/A</v>
      </c>
      <c r="L4556" s="148" t="s">
        <v>32</v>
      </c>
      <c r="M4556" s="147" t="s">
        <v>33</v>
      </c>
      <c r="N4556" s="29" t="str">
        <f t="shared" si="982"/>
        <v/>
      </c>
      <c r="O4556" s="29" t="str">
        <f t="shared" si="983"/>
        <v/>
      </c>
      <c r="P4556" s="29" t="str">
        <f t="shared" si="984"/>
        <v/>
      </c>
      <c r="Q4556" s="29" t="str">
        <f t="shared" si="974"/>
        <v/>
      </c>
      <c r="R4556" s="29" t="str">
        <f t="shared" si="975"/>
        <v/>
      </c>
      <c r="S4556" s="29" t="str">
        <f t="shared" si="976"/>
        <v/>
      </c>
      <c r="T4556" s="29" t="str">
        <f t="shared" si="977"/>
        <v/>
      </c>
      <c r="U4556" s="29"/>
      <c r="V4556" s="29"/>
      <c r="W4556" s="37"/>
      <c r="X4556" s="37" t="s">
        <v>158</v>
      </c>
      <c r="Y4556" s="146">
        <v>17456</v>
      </c>
      <c r="Z4556" s="33">
        <v>22344</v>
      </c>
      <c r="AA4556" s="34">
        <f t="shared" si="987"/>
        <v>0.28000000000000003</v>
      </c>
      <c r="AB4556" s="33">
        <f t="shared" si="988"/>
        <v>22344</v>
      </c>
      <c r="AC4556" s="34">
        <f t="shared" si="989"/>
        <v>0.28001830247437443</v>
      </c>
      <c r="AD4556" s="145">
        <f t="shared" si="990"/>
        <v>18620</v>
      </c>
      <c r="AE4556" s="105">
        <v>14546.666999999999</v>
      </c>
      <c r="AF4556" s="34" t="s">
        <v>3803</v>
      </c>
      <c r="AG4556" s="34" t="s">
        <v>3803</v>
      </c>
      <c r="AH4556" s="34">
        <v>0</v>
      </c>
      <c r="AI4556" s="29">
        <v>14.5</v>
      </c>
      <c r="AJ4556" s="29">
        <v>7.0680000000000007E-2</v>
      </c>
      <c r="AK4556" s="29">
        <v>0</v>
      </c>
      <c r="AL4556" s="29">
        <v>0</v>
      </c>
      <c r="AM4556" s="29" t="s">
        <v>28</v>
      </c>
      <c r="AN4556" s="44" t="s">
        <v>27</v>
      </c>
      <c r="AO4556" s="29" t="s">
        <v>27</v>
      </c>
      <c r="AP4556" s="29"/>
      <c r="AQ4556" s="29"/>
      <c r="AR4556" s="29"/>
      <c r="AS4556" s="29"/>
      <c r="AT4556" s="29"/>
      <c r="AU4556" s="144"/>
      <c r="AV4556" s="36" t="s">
        <v>33</v>
      </c>
      <c r="AW4556" s="102" t="s">
        <v>33</v>
      </c>
      <c r="AX4556" s="129" t="s">
        <v>33</v>
      </c>
      <c r="AY4556" s="106" t="e">
        <v>#N/A</v>
      </c>
      <c r="BD4556" t="e">
        <v>#N/A</v>
      </c>
      <c r="BE4556">
        <v>0</v>
      </c>
      <c r="BF4556">
        <v>0</v>
      </c>
      <c r="BH4556" t="str">
        <f t="shared" si="985"/>
        <v/>
      </c>
      <c r="BJ4556" t="str">
        <f t="shared" si="986"/>
        <v>OK</v>
      </c>
      <c r="BK4556" s="130" t="s">
        <v>5302</v>
      </c>
      <c r="BL4556" s="130" t="e">
        <v>#VALUE!</v>
      </c>
      <c r="BM4556" s="131">
        <v>0</v>
      </c>
      <c r="BN4556" s="131" t="e">
        <v>#DIV/0!</v>
      </c>
      <c r="BO4556" t="e">
        <v>#N/A</v>
      </c>
      <c r="BP4556">
        <v>0</v>
      </c>
    </row>
    <row r="4557" spans="1:68" x14ac:dyDescent="0.3">
      <c r="A4557" s="1"/>
      <c r="B4557" s="47">
        <v>4196</v>
      </c>
      <c r="C4557" s="125">
        <v>1021757</v>
      </c>
      <c r="D4557" s="40"/>
      <c r="E4557" s="40"/>
      <c r="F4557" s="30" t="s">
        <v>3724</v>
      </c>
      <c r="G4557" s="29"/>
      <c r="H4557" s="44" t="s">
        <v>3682</v>
      </c>
      <c r="I4557" s="148">
        <v>0</v>
      </c>
      <c r="J4557" s="147" t="s">
        <v>33</v>
      </c>
      <c r="K4557" s="148" t="e">
        <v>#N/A</v>
      </c>
      <c r="L4557" s="148" t="s">
        <v>32</v>
      </c>
      <c r="M4557" s="147" t="s">
        <v>33</v>
      </c>
      <c r="N4557" s="29" t="str">
        <f t="shared" si="982"/>
        <v/>
      </c>
      <c r="O4557" s="29" t="str">
        <f t="shared" si="983"/>
        <v/>
      </c>
      <c r="P4557" s="29" t="str">
        <f t="shared" si="984"/>
        <v/>
      </c>
      <c r="Q4557" s="29" t="str">
        <f t="shared" si="974"/>
        <v/>
      </c>
      <c r="R4557" s="29" t="str">
        <f t="shared" si="975"/>
        <v/>
      </c>
      <c r="S4557" s="29" t="str">
        <f t="shared" si="976"/>
        <v/>
      </c>
      <c r="T4557" s="29" t="str">
        <f t="shared" si="977"/>
        <v/>
      </c>
      <c r="U4557" s="29"/>
      <c r="V4557" s="29"/>
      <c r="W4557" s="37"/>
      <c r="X4557" s="37" t="s">
        <v>158</v>
      </c>
      <c r="Y4557" s="146">
        <v>21348</v>
      </c>
      <c r="Z4557" s="33">
        <v>27325</v>
      </c>
      <c r="AA4557" s="34">
        <f t="shared" si="987"/>
        <v>0.28000000000000003</v>
      </c>
      <c r="AB4557" s="33">
        <f t="shared" si="988"/>
        <v>27325</v>
      </c>
      <c r="AC4557" s="34">
        <f t="shared" si="989"/>
        <v>0.27997937043282733</v>
      </c>
      <c r="AD4557" s="145">
        <f t="shared" si="990"/>
        <v>22770.832999999999</v>
      </c>
      <c r="AE4557" s="105">
        <v>17790</v>
      </c>
      <c r="AF4557" s="34" t="s">
        <v>3803</v>
      </c>
      <c r="AG4557" s="34" t="s">
        <v>3803</v>
      </c>
      <c r="AH4557" s="34">
        <v>0</v>
      </c>
      <c r="AI4557" s="29">
        <v>16.7</v>
      </c>
      <c r="AJ4557" s="29">
        <v>7.5999999999999998E-2</v>
      </c>
      <c r="AK4557" s="29">
        <v>0</v>
      </c>
      <c r="AL4557" s="29">
        <v>0</v>
      </c>
      <c r="AM4557" s="29" t="s">
        <v>28</v>
      </c>
      <c r="AN4557" s="44" t="s">
        <v>27</v>
      </c>
      <c r="AO4557" s="29" t="s">
        <v>27</v>
      </c>
      <c r="AP4557" s="29"/>
      <c r="AQ4557" s="29"/>
      <c r="AR4557" s="29"/>
      <c r="AS4557" s="29"/>
      <c r="AT4557" s="29"/>
      <c r="AU4557" s="144"/>
      <c r="AV4557" s="36" t="s">
        <v>33</v>
      </c>
      <c r="AW4557" s="102" t="s">
        <v>33</v>
      </c>
      <c r="AX4557" s="129" t="s">
        <v>33</v>
      </c>
      <c r="AY4557" s="106" t="e">
        <v>#N/A</v>
      </c>
      <c r="BD4557" t="e">
        <v>#N/A</v>
      </c>
      <c r="BE4557" t="e">
        <v>#N/A</v>
      </c>
      <c r="BF4557">
        <v>0</v>
      </c>
      <c r="BH4557" t="str">
        <f t="shared" si="985"/>
        <v/>
      </c>
      <c r="BJ4557" t="str">
        <f t="shared" si="986"/>
        <v>OK</v>
      </c>
      <c r="BK4557" s="130" t="s">
        <v>5302</v>
      </c>
      <c r="BL4557" s="130" t="e">
        <v>#VALUE!</v>
      </c>
      <c r="BM4557" s="131">
        <v>0</v>
      </c>
      <c r="BN4557" s="131" t="e">
        <v>#DIV/0!</v>
      </c>
      <c r="BO4557" t="e">
        <v>#N/A</v>
      </c>
      <c r="BP4557">
        <v>0</v>
      </c>
    </row>
    <row r="4558" spans="1:68" x14ac:dyDescent="0.3">
      <c r="A4558" s="1"/>
      <c r="B4558" s="47">
        <v>4197</v>
      </c>
      <c r="C4558" s="125">
        <v>1021758</v>
      </c>
      <c r="D4558" s="40"/>
      <c r="E4558" s="40"/>
      <c r="F4558" s="30" t="s">
        <v>3725</v>
      </c>
      <c r="G4558" s="29"/>
      <c r="H4558" s="44" t="s">
        <v>3682</v>
      </c>
      <c r="I4558" s="148">
        <v>0</v>
      </c>
      <c r="J4558" s="147" t="s">
        <v>33</v>
      </c>
      <c r="K4558" s="148" t="e">
        <v>#N/A</v>
      </c>
      <c r="L4558" s="148" t="s">
        <v>32</v>
      </c>
      <c r="M4558" s="147" t="s">
        <v>33</v>
      </c>
      <c r="N4558" s="29" t="str">
        <f t="shared" si="982"/>
        <v/>
      </c>
      <c r="O4558" s="29" t="str">
        <f t="shared" si="983"/>
        <v/>
      </c>
      <c r="P4558" s="29" t="str">
        <f t="shared" si="984"/>
        <v/>
      </c>
      <c r="Q4558" s="29" t="str">
        <f t="shared" si="974"/>
        <v/>
      </c>
      <c r="R4558" s="29" t="str">
        <f t="shared" si="975"/>
        <v/>
      </c>
      <c r="S4558" s="29" t="str">
        <f t="shared" si="976"/>
        <v/>
      </c>
      <c r="T4558" s="29" t="str">
        <f t="shared" si="977"/>
        <v/>
      </c>
      <c r="U4558" s="29"/>
      <c r="V4558" s="29"/>
      <c r="W4558" s="37"/>
      <c r="X4558" s="37" t="s">
        <v>158</v>
      </c>
      <c r="Y4558" s="146">
        <v>23576</v>
      </c>
      <c r="Z4558" s="33">
        <v>30177</v>
      </c>
      <c r="AA4558" s="34">
        <f t="shared" si="987"/>
        <v>0.28000000000000003</v>
      </c>
      <c r="AB4558" s="33">
        <f t="shared" si="988"/>
        <v>30177</v>
      </c>
      <c r="AC4558" s="34">
        <f t="shared" si="989"/>
        <v>0.27998810179864086</v>
      </c>
      <c r="AD4558" s="145">
        <f t="shared" si="990"/>
        <v>25147.5</v>
      </c>
      <c r="AE4558" s="105">
        <v>19646.667000000001</v>
      </c>
      <c r="AF4558" s="34" t="s">
        <v>3803</v>
      </c>
      <c r="AG4558" s="34" t="s">
        <v>3803</v>
      </c>
      <c r="AH4558" s="34">
        <v>0</v>
      </c>
      <c r="AI4558" s="29">
        <v>19</v>
      </c>
      <c r="AJ4558" s="29">
        <v>9.5000000000000001E-2</v>
      </c>
      <c r="AK4558" s="29">
        <v>0</v>
      </c>
      <c r="AL4558" s="29">
        <v>0</v>
      </c>
      <c r="AM4558" s="29" t="s">
        <v>28</v>
      </c>
      <c r="AN4558" s="44" t="s">
        <v>27</v>
      </c>
      <c r="AO4558" s="29" t="s">
        <v>27</v>
      </c>
      <c r="AP4558" s="29"/>
      <c r="AQ4558" s="29"/>
      <c r="AR4558" s="29"/>
      <c r="AS4558" s="29"/>
      <c r="AT4558" s="29"/>
      <c r="AU4558" s="144"/>
      <c r="AV4558" s="36" t="s">
        <v>33</v>
      </c>
      <c r="AW4558" s="102" t="s">
        <v>33</v>
      </c>
      <c r="AX4558" s="129" t="s">
        <v>33</v>
      </c>
      <c r="AY4558" s="106" t="e">
        <v>#N/A</v>
      </c>
      <c r="BD4558" t="e">
        <v>#N/A</v>
      </c>
      <c r="BE4558" t="e">
        <v>#N/A</v>
      </c>
      <c r="BF4558">
        <v>0</v>
      </c>
      <c r="BH4558" t="str">
        <f t="shared" si="985"/>
        <v/>
      </c>
      <c r="BJ4558" t="str">
        <f t="shared" si="986"/>
        <v>OK</v>
      </c>
      <c r="BK4558" s="130" t="s">
        <v>5302</v>
      </c>
      <c r="BL4558" s="130" t="e">
        <v>#VALUE!</v>
      </c>
      <c r="BM4558" s="131">
        <v>0</v>
      </c>
      <c r="BN4558" s="131" t="e">
        <v>#DIV/0!</v>
      </c>
      <c r="BO4558" t="e">
        <v>#N/A</v>
      </c>
      <c r="BP4558">
        <v>0</v>
      </c>
    </row>
    <row r="4559" spans="1:68" x14ac:dyDescent="0.3">
      <c r="A4559" s="1"/>
      <c r="B4559" s="47">
        <v>4198</v>
      </c>
      <c r="C4559" s="125">
        <v>1021759</v>
      </c>
      <c r="D4559" s="40"/>
      <c r="E4559" s="40"/>
      <c r="F4559" s="30" t="s">
        <v>3726</v>
      </c>
      <c r="G4559" s="29"/>
      <c r="H4559" s="44" t="s">
        <v>3682</v>
      </c>
      <c r="I4559" s="148">
        <v>0</v>
      </c>
      <c r="J4559" s="147" t="s">
        <v>33</v>
      </c>
      <c r="K4559" s="148" t="e">
        <v>#N/A</v>
      </c>
      <c r="L4559" s="148" t="s">
        <v>32</v>
      </c>
      <c r="M4559" s="147" t="s">
        <v>33</v>
      </c>
      <c r="N4559" s="29" t="str">
        <f t="shared" si="982"/>
        <v/>
      </c>
      <c r="O4559" s="29" t="str">
        <f t="shared" si="983"/>
        <v/>
      </c>
      <c r="P4559" s="29" t="str">
        <f t="shared" si="984"/>
        <v/>
      </c>
      <c r="Q4559" s="29" t="str">
        <f t="shared" si="974"/>
        <v/>
      </c>
      <c r="R4559" s="29" t="str">
        <f t="shared" si="975"/>
        <v/>
      </c>
      <c r="S4559" s="29" t="str">
        <f t="shared" si="976"/>
        <v/>
      </c>
      <c r="T4559" s="29" t="str">
        <f t="shared" si="977"/>
        <v/>
      </c>
      <c r="U4559" s="29"/>
      <c r="V4559" s="29"/>
      <c r="W4559" s="37"/>
      <c r="X4559" s="37" t="s">
        <v>158</v>
      </c>
      <c r="Y4559" s="146">
        <v>28104</v>
      </c>
      <c r="Z4559" s="33">
        <v>35973</v>
      </c>
      <c r="AA4559" s="34">
        <f t="shared" si="987"/>
        <v>0.28000000000000003</v>
      </c>
      <c r="AB4559" s="33">
        <f t="shared" si="988"/>
        <v>35973</v>
      </c>
      <c r="AC4559" s="34">
        <f t="shared" si="989"/>
        <v>0.27999573014517504</v>
      </c>
      <c r="AD4559" s="145">
        <f t="shared" si="990"/>
        <v>29977.5</v>
      </c>
      <c r="AE4559" s="105">
        <v>23420</v>
      </c>
      <c r="AF4559" s="34" t="s">
        <v>3803</v>
      </c>
      <c r="AG4559" s="34" t="s">
        <v>3803</v>
      </c>
      <c r="AH4559" s="34">
        <v>0</v>
      </c>
      <c r="AI4559" s="29">
        <v>21.2</v>
      </c>
      <c r="AJ4559" s="29">
        <v>0.1178</v>
      </c>
      <c r="AK4559" s="29">
        <v>0</v>
      </c>
      <c r="AL4559" s="29">
        <v>0</v>
      </c>
      <c r="AM4559" s="29" t="s">
        <v>28</v>
      </c>
      <c r="AN4559" s="44" t="s">
        <v>27</v>
      </c>
      <c r="AO4559" s="29" t="s">
        <v>27</v>
      </c>
      <c r="AP4559" s="29"/>
      <c r="AQ4559" s="29"/>
      <c r="AR4559" s="29"/>
      <c r="AS4559" s="29"/>
      <c r="AT4559" s="29"/>
      <c r="AU4559" s="144"/>
      <c r="AV4559" s="36" t="s">
        <v>33</v>
      </c>
      <c r="AW4559" s="102" t="s">
        <v>33</v>
      </c>
      <c r="AX4559" s="129" t="s">
        <v>33</v>
      </c>
      <c r="AY4559" s="106" t="e">
        <v>#N/A</v>
      </c>
      <c r="BD4559" t="e">
        <v>#N/A</v>
      </c>
      <c r="BE4559" t="e">
        <v>#N/A</v>
      </c>
      <c r="BF4559">
        <v>0</v>
      </c>
      <c r="BH4559" t="str">
        <f t="shared" si="985"/>
        <v/>
      </c>
      <c r="BJ4559" t="str">
        <f t="shared" si="986"/>
        <v>OK</v>
      </c>
      <c r="BK4559" s="130" t="s">
        <v>5302</v>
      </c>
      <c r="BL4559" s="130" t="e">
        <v>#VALUE!</v>
      </c>
      <c r="BM4559" s="131">
        <v>0</v>
      </c>
      <c r="BN4559" s="131" t="e">
        <v>#DIV/0!</v>
      </c>
      <c r="BO4559" t="e">
        <v>#N/A</v>
      </c>
      <c r="BP4559">
        <v>0</v>
      </c>
    </row>
    <row r="4560" spans="1:68" x14ac:dyDescent="0.3">
      <c r="A4560" s="1"/>
      <c r="B4560" s="47">
        <v>4199</v>
      </c>
      <c r="C4560" s="125">
        <v>1021762</v>
      </c>
      <c r="D4560" s="40"/>
      <c r="E4560" s="40"/>
      <c r="F4560" s="30" t="s">
        <v>3727</v>
      </c>
      <c r="G4560" s="29"/>
      <c r="H4560" s="44" t="s">
        <v>3682</v>
      </c>
      <c r="I4560" s="148">
        <v>0</v>
      </c>
      <c r="J4560" s="147" t="s">
        <v>33</v>
      </c>
      <c r="K4560" s="148" t="e">
        <v>#N/A</v>
      </c>
      <c r="L4560" s="148" t="s">
        <v>32</v>
      </c>
      <c r="M4560" s="147" t="s">
        <v>33</v>
      </c>
      <c r="N4560" s="29" t="str">
        <f t="shared" si="982"/>
        <v/>
      </c>
      <c r="O4560" s="29" t="str">
        <f t="shared" si="983"/>
        <v/>
      </c>
      <c r="P4560" s="29" t="str">
        <f t="shared" si="984"/>
        <v/>
      </c>
      <c r="Q4560" s="29" t="str">
        <f t="shared" si="974"/>
        <v/>
      </c>
      <c r="R4560" s="29" t="str">
        <f t="shared" si="975"/>
        <v/>
      </c>
      <c r="S4560" s="29" t="str">
        <f t="shared" si="976"/>
        <v/>
      </c>
      <c r="T4560" s="29" t="str">
        <f t="shared" si="977"/>
        <v/>
      </c>
      <c r="U4560" s="29"/>
      <c r="V4560" s="29"/>
      <c r="W4560" s="37"/>
      <c r="X4560" s="37" t="s">
        <v>158</v>
      </c>
      <c r="Y4560" s="146">
        <v>13225</v>
      </c>
      <c r="Z4560" s="33">
        <v>16928</v>
      </c>
      <c r="AA4560" s="34">
        <f t="shared" si="987"/>
        <v>0.28000000000000003</v>
      </c>
      <c r="AB4560" s="33">
        <f t="shared" si="988"/>
        <v>16928</v>
      </c>
      <c r="AC4560" s="34">
        <f t="shared" si="989"/>
        <v>0.28000006896030444</v>
      </c>
      <c r="AD4560" s="145">
        <f t="shared" si="990"/>
        <v>14106.666999999999</v>
      </c>
      <c r="AE4560" s="105">
        <v>11020.833000000001</v>
      </c>
      <c r="AF4560" s="34" t="s">
        <v>3803</v>
      </c>
      <c r="AG4560" s="34" t="s">
        <v>3803</v>
      </c>
      <c r="AH4560" s="34">
        <v>0</v>
      </c>
      <c r="AI4560" s="29">
        <v>8.6999999999999993</v>
      </c>
      <c r="AJ4560" s="29">
        <v>4.446E-2</v>
      </c>
      <c r="AK4560" s="29">
        <v>0</v>
      </c>
      <c r="AL4560" s="29">
        <v>0</v>
      </c>
      <c r="AM4560" s="29" t="s">
        <v>28</v>
      </c>
      <c r="AN4560" s="44" t="s">
        <v>27</v>
      </c>
      <c r="AO4560" s="29" t="s">
        <v>27</v>
      </c>
      <c r="AP4560" s="29"/>
      <c r="AQ4560" s="29"/>
      <c r="AR4560" s="29"/>
      <c r="AS4560" s="29"/>
      <c r="AT4560" s="29"/>
      <c r="AU4560" s="144"/>
      <c r="AV4560" s="36" t="s">
        <v>33</v>
      </c>
      <c r="AW4560" s="102" t="s">
        <v>33</v>
      </c>
      <c r="AX4560" s="129" t="s">
        <v>33</v>
      </c>
      <c r="AY4560" s="106">
        <v>0</v>
      </c>
      <c r="BD4560" t="e">
        <v>#N/A</v>
      </c>
      <c r="BE4560" t="e">
        <v>#N/A</v>
      </c>
      <c r="BF4560">
        <v>0</v>
      </c>
      <c r="BH4560" t="str">
        <f t="shared" si="985"/>
        <v/>
      </c>
      <c r="BJ4560" t="str">
        <f t="shared" si="986"/>
        <v>OK</v>
      </c>
      <c r="BK4560" s="130" t="s">
        <v>5302</v>
      </c>
      <c r="BL4560" s="130" t="e">
        <v>#VALUE!</v>
      </c>
      <c r="BM4560" s="131">
        <v>0</v>
      </c>
      <c r="BN4560" s="131" t="e">
        <v>#DIV/0!</v>
      </c>
      <c r="BO4560" t="e">
        <v>#N/A</v>
      </c>
      <c r="BP4560">
        <v>0</v>
      </c>
    </row>
    <row r="4561" spans="1:68" x14ac:dyDescent="0.3">
      <c r="A4561" s="1"/>
      <c r="B4561" s="47">
        <v>4200</v>
      </c>
      <c r="C4561" s="125">
        <v>1021763</v>
      </c>
      <c r="D4561" s="40"/>
      <c r="E4561" s="40"/>
      <c r="F4561" s="30" t="s">
        <v>3728</v>
      </c>
      <c r="G4561" s="29"/>
      <c r="H4561" s="44" t="s">
        <v>3682</v>
      </c>
      <c r="I4561" s="148">
        <v>0</v>
      </c>
      <c r="J4561" s="147" t="s">
        <v>33</v>
      </c>
      <c r="K4561" s="148" t="e">
        <v>#N/A</v>
      </c>
      <c r="L4561" s="148" t="s">
        <v>32</v>
      </c>
      <c r="M4561" s="147" t="s">
        <v>33</v>
      </c>
      <c r="N4561" s="29" t="str">
        <f t="shared" si="982"/>
        <v/>
      </c>
      <c r="O4561" s="29" t="str">
        <f t="shared" si="983"/>
        <v/>
      </c>
      <c r="P4561" s="29" t="str">
        <f t="shared" si="984"/>
        <v/>
      </c>
      <c r="Q4561" s="29" t="str">
        <f t="shared" si="974"/>
        <v/>
      </c>
      <c r="R4561" s="29" t="str">
        <f t="shared" si="975"/>
        <v/>
      </c>
      <c r="S4561" s="29" t="str">
        <f t="shared" si="976"/>
        <v/>
      </c>
      <c r="T4561" s="29" t="str">
        <f t="shared" si="977"/>
        <v/>
      </c>
      <c r="U4561" s="29"/>
      <c r="V4561" s="29"/>
      <c r="W4561" s="37"/>
      <c r="X4561" s="37" t="s">
        <v>158</v>
      </c>
      <c r="Y4561" s="146">
        <v>14534</v>
      </c>
      <c r="Z4561" s="33">
        <v>18604</v>
      </c>
      <c r="AA4561" s="34">
        <f t="shared" si="987"/>
        <v>0.28000000000000003</v>
      </c>
      <c r="AB4561" s="33">
        <f t="shared" si="988"/>
        <v>18604</v>
      </c>
      <c r="AC4561" s="34">
        <f t="shared" si="989"/>
        <v>0.28003296325765903</v>
      </c>
      <c r="AD4561" s="145">
        <f t="shared" si="990"/>
        <v>15503.333000000001</v>
      </c>
      <c r="AE4561" s="105">
        <v>12111.666999999999</v>
      </c>
      <c r="AF4561" s="34" t="s">
        <v>3803</v>
      </c>
      <c r="AG4561" s="34" t="s">
        <v>3803</v>
      </c>
      <c r="AH4561" s="34">
        <v>0</v>
      </c>
      <c r="AI4561" s="29">
        <v>10.3</v>
      </c>
      <c r="AJ4561" s="29">
        <v>5.2364000000000001E-2</v>
      </c>
      <c r="AK4561" s="29">
        <v>0</v>
      </c>
      <c r="AL4561" s="29">
        <v>0</v>
      </c>
      <c r="AM4561" s="29" t="s">
        <v>28</v>
      </c>
      <c r="AN4561" s="44" t="s">
        <v>27</v>
      </c>
      <c r="AO4561" s="29" t="s">
        <v>27</v>
      </c>
      <c r="AP4561" s="29"/>
      <c r="AQ4561" s="29"/>
      <c r="AR4561" s="29"/>
      <c r="AS4561" s="29"/>
      <c r="AT4561" s="29"/>
      <c r="AU4561" s="144"/>
      <c r="AV4561" s="36" t="s">
        <v>33</v>
      </c>
      <c r="AW4561" s="102" t="s">
        <v>33</v>
      </c>
      <c r="AX4561" s="129" t="s">
        <v>33</v>
      </c>
      <c r="AY4561" s="106">
        <v>0</v>
      </c>
      <c r="BD4561" t="e">
        <v>#N/A</v>
      </c>
      <c r="BE4561" t="e">
        <v>#N/A</v>
      </c>
      <c r="BF4561">
        <v>0</v>
      </c>
      <c r="BH4561" t="str">
        <f t="shared" si="985"/>
        <v/>
      </c>
      <c r="BJ4561" t="str">
        <f t="shared" si="986"/>
        <v>OK</v>
      </c>
      <c r="BK4561" s="130" t="s">
        <v>5302</v>
      </c>
      <c r="BL4561" s="130" t="e">
        <v>#VALUE!</v>
      </c>
      <c r="BM4561" s="131">
        <v>0</v>
      </c>
      <c r="BN4561" s="131" t="e">
        <v>#DIV/0!</v>
      </c>
      <c r="BO4561" t="e">
        <v>#N/A</v>
      </c>
      <c r="BP4561">
        <v>0</v>
      </c>
    </row>
    <row r="4562" spans="1:68" x14ac:dyDescent="0.3">
      <c r="A4562" s="1"/>
      <c r="B4562" s="47">
        <v>4201</v>
      </c>
      <c r="C4562" s="125">
        <v>1021764</v>
      </c>
      <c r="D4562" s="40"/>
      <c r="E4562" s="40"/>
      <c r="F4562" s="30" t="s">
        <v>3729</v>
      </c>
      <c r="G4562" s="29"/>
      <c r="H4562" s="44" t="s">
        <v>3682</v>
      </c>
      <c r="I4562" s="148">
        <v>0</v>
      </c>
      <c r="J4562" s="147" t="s">
        <v>33</v>
      </c>
      <c r="K4562" s="148" t="e">
        <v>#N/A</v>
      </c>
      <c r="L4562" s="148" t="s">
        <v>32</v>
      </c>
      <c r="M4562" s="147" t="s">
        <v>33</v>
      </c>
      <c r="N4562" s="29" t="str">
        <f t="shared" si="982"/>
        <v/>
      </c>
      <c r="O4562" s="29" t="str">
        <f t="shared" si="983"/>
        <v/>
      </c>
      <c r="P4562" s="29" t="str">
        <f t="shared" si="984"/>
        <v/>
      </c>
      <c r="Q4562" s="29" t="str">
        <f t="shared" si="974"/>
        <v/>
      </c>
      <c r="R4562" s="29" t="str">
        <f t="shared" si="975"/>
        <v/>
      </c>
      <c r="S4562" s="29" t="str">
        <f t="shared" si="976"/>
        <v/>
      </c>
      <c r="T4562" s="29" t="str">
        <f t="shared" si="977"/>
        <v/>
      </c>
      <c r="U4562" s="29"/>
      <c r="V4562" s="29"/>
      <c r="W4562" s="37"/>
      <c r="X4562" s="37" t="s">
        <v>158</v>
      </c>
      <c r="Y4562" s="146">
        <v>15197</v>
      </c>
      <c r="Z4562" s="33">
        <v>19452</v>
      </c>
      <c r="AA4562" s="34">
        <f t="shared" si="987"/>
        <v>0.28000000000000003</v>
      </c>
      <c r="AB4562" s="33">
        <f t="shared" si="988"/>
        <v>19452</v>
      </c>
      <c r="AC4562" s="34">
        <f t="shared" si="989"/>
        <v>0.27998943791565611</v>
      </c>
      <c r="AD4562" s="145">
        <f t="shared" si="990"/>
        <v>16210</v>
      </c>
      <c r="AE4562" s="105">
        <v>12664.166999999999</v>
      </c>
      <c r="AF4562" s="34" t="s">
        <v>3803</v>
      </c>
      <c r="AG4562" s="34" t="s">
        <v>3803</v>
      </c>
      <c r="AH4562" s="34">
        <v>0</v>
      </c>
      <c r="AI4562" s="29">
        <v>12</v>
      </c>
      <c r="AJ4562" s="29">
        <v>6.2244000000000001E-2</v>
      </c>
      <c r="AK4562" s="29">
        <v>0</v>
      </c>
      <c r="AL4562" s="29">
        <v>0</v>
      </c>
      <c r="AM4562" s="29" t="s">
        <v>28</v>
      </c>
      <c r="AN4562" s="44" t="s">
        <v>27</v>
      </c>
      <c r="AO4562" s="29" t="s">
        <v>27</v>
      </c>
      <c r="AP4562" s="29"/>
      <c r="AQ4562" s="29"/>
      <c r="AR4562" s="29"/>
      <c r="AS4562" s="29"/>
      <c r="AT4562" s="29"/>
      <c r="AU4562" s="144"/>
      <c r="AV4562" s="36" t="s">
        <v>33</v>
      </c>
      <c r="AW4562" s="102" t="s">
        <v>33</v>
      </c>
      <c r="AX4562" s="129" t="s">
        <v>33</v>
      </c>
      <c r="AY4562" s="106">
        <v>0</v>
      </c>
      <c r="BD4562" t="e">
        <v>#N/A</v>
      </c>
      <c r="BE4562">
        <v>0</v>
      </c>
      <c r="BF4562">
        <v>0</v>
      </c>
      <c r="BH4562" t="str">
        <f t="shared" si="985"/>
        <v/>
      </c>
      <c r="BJ4562" t="str">
        <f t="shared" si="986"/>
        <v>OK</v>
      </c>
      <c r="BK4562" s="130" t="s">
        <v>5302</v>
      </c>
      <c r="BL4562" s="130" t="e">
        <v>#VALUE!</v>
      </c>
      <c r="BM4562" s="131">
        <v>0</v>
      </c>
      <c r="BN4562" s="131" t="e">
        <v>#DIV/0!</v>
      </c>
      <c r="BO4562" t="e">
        <v>#N/A</v>
      </c>
      <c r="BP4562">
        <v>0</v>
      </c>
    </row>
    <row r="4563" spans="1:68" x14ac:dyDescent="0.3">
      <c r="A4563" s="1"/>
      <c r="B4563" s="47">
        <v>4202</v>
      </c>
      <c r="C4563" s="125">
        <v>1021765</v>
      </c>
      <c r="D4563" s="40"/>
      <c r="E4563" s="40"/>
      <c r="F4563" s="30" t="s">
        <v>3730</v>
      </c>
      <c r="G4563" s="29"/>
      <c r="H4563" s="44" t="s">
        <v>3682</v>
      </c>
      <c r="I4563" s="148">
        <v>0</v>
      </c>
      <c r="J4563" s="147" t="s">
        <v>33</v>
      </c>
      <c r="K4563" s="148" t="e">
        <v>#N/A</v>
      </c>
      <c r="L4563" s="148" t="s">
        <v>32</v>
      </c>
      <c r="M4563" s="147" t="s">
        <v>33</v>
      </c>
      <c r="N4563" s="29" t="str">
        <f t="shared" si="982"/>
        <v/>
      </c>
      <c r="O4563" s="29" t="str">
        <f t="shared" si="983"/>
        <v/>
      </c>
      <c r="P4563" s="29" t="str">
        <f t="shared" si="984"/>
        <v/>
      </c>
      <c r="Q4563" s="29" t="str">
        <f t="shared" ref="Q4563:Q4592" si="991">IF(IFERROR(MID($U4563,1,7)+0,"")&lt;1130000,"",IFERROR(MID($U4563,1,7)+0,""))</f>
        <v/>
      </c>
      <c r="R4563" s="29" t="str">
        <f t="shared" ref="R4563:R4592" si="992">IF(IFERROR(MID($U4563,10,7)+0,"")&lt;1130000,"",IFERROR(MID($U4563,10,7)+0,""))</f>
        <v/>
      </c>
      <c r="S4563" s="29" t="str">
        <f t="shared" ref="S4563:S4592" si="993">IF(IFERROR(MID($U4563,19,7)+0,"")&lt;1130000,"",IFERROR(MID($U4563,19,7)+0,""))</f>
        <v/>
      </c>
      <c r="T4563" s="29" t="str">
        <f t="shared" ref="T4563:T4592" si="994">IF(Q4563="","",IF(R4563="",Q4563,Q4563&amp;", "&amp;R4563))</f>
        <v/>
      </c>
      <c r="U4563" s="29"/>
      <c r="V4563" s="29"/>
      <c r="W4563" s="37"/>
      <c r="X4563" s="37" t="s">
        <v>158</v>
      </c>
      <c r="Y4563" s="146">
        <v>16292</v>
      </c>
      <c r="Z4563" s="33">
        <v>20854</v>
      </c>
      <c r="AA4563" s="34">
        <f t="shared" si="987"/>
        <v>0.28000000000000003</v>
      </c>
      <c r="AB4563" s="33">
        <f t="shared" si="988"/>
        <v>20854</v>
      </c>
      <c r="AC4563" s="34">
        <f t="shared" si="989"/>
        <v>0.28001467517764111</v>
      </c>
      <c r="AD4563" s="145">
        <f t="shared" si="990"/>
        <v>17378.332999999999</v>
      </c>
      <c r="AE4563" s="105">
        <v>13576.666999999999</v>
      </c>
      <c r="AF4563" s="34" t="s">
        <v>3803</v>
      </c>
      <c r="AG4563" s="34" t="s">
        <v>3803</v>
      </c>
      <c r="AH4563" s="34">
        <v>0</v>
      </c>
      <c r="AI4563" s="29">
        <v>13.6</v>
      </c>
      <c r="AJ4563" s="29">
        <v>7.7063999999999994E-2</v>
      </c>
      <c r="AK4563" s="29">
        <v>0</v>
      </c>
      <c r="AL4563" s="29">
        <v>0</v>
      </c>
      <c r="AM4563" s="29" t="s">
        <v>28</v>
      </c>
      <c r="AN4563" s="44" t="s">
        <v>27</v>
      </c>
      <c r="AO4563" s="29" t="s">
        <v>27</v>
      </c>
      <c r="AP4563" s="29"/>
      <c r="AQ4563" s="29"/>
      <c r="AR4563" s="29"/>
      <c r="AS4563" s="29"/>
      <c r="AT4563" s="29"/>
      <c r="AU4563" s="144"/>
      <c r="AV4563" s="36" t="s">
        <v>33</v>
      </c>
      <c r="AW4563" s="102" t="s">
        <v>33</v>
      </c>
      <c r="AX4563" s="129" t="s">
        <v>33</v>
      </c>
      <c r="AY4563" s="106">
        <v>0</v>
      </c>
      <c r="BD4563" t="e">
        <v>#N/A</v>
      </c>
      <c r="BE4563" t="e">
        <v>#N/A</v>
      </c>
      <c r="BF4563">
        <v>0</v>
      </c>
      <c r="BH4563" t="str">
        <f t="shared" si="985"/>
        <v/>
      </c>
      <c r="BJ4563" t="str">
        <f t="shared" si="986"/>
        <v>OK</v>
      </c>
      <c r="BK4563" s="130" t="s">
        <v>5302</v>
      </c>
      <c r="BL4563" s="130" t="e">
        <v>#VALUE!</v>
      </c>
      <c r="BM4563" s="131">
        <v>0</v>
      </c>
      <c r="BN4563" s="131" t="e">
        <v>#DIV/0!</v>
      </c>
      <c r="BO4563" t="e">
        <v>#N/A</v>
      </c>
      <c r="BP4563">
        <v>0</v>
      </c>
    </row>
    <row r="4564" spans="1:68" x14ac:dyDescent="0.3">
      <c r="A4564" s="1"/>
      <c r="B4564" s="47">
        <v>4203</v>
      </c>
      <c r="C4564" s="125">
        <v>1021766</v>
      </c>
      <c r="D4564" s="40"/>
      <c r="E4564" s="40"/>
      <c r="F4564" s="30" t="s">
        <v>3731</v>
      </c>
      <c r="G4564" s="29"/>
      <c r="H4564" s="44" t="s">
        <v>3682</v>
      </c>
      <c r="I4564" s="148">
        <v>0</v>
      </c>
      <c r="J4564" s="147" t="s">
        <v>33</v>
      </c>
      <c r="K4564" s="148" t="e">
        <v>#N/A</v>
      </c>
      <c r="L4564" s="148" t="s">
        <v>32</v>
      </c>
      <c r="M4564" s="147" t="s">
        <v>33</v>
      </c>
      <c r="N4564" s="29" t="str">
        <f t="shared" si="982"/>
        <v/>
      </c>
      <c r="O4564" s="29" t="str">
        <f t="shared" si="983"/>
        <v/>
      </c>
      <c r="P4564" s="29" t="str">
        <f t="shared" si="984"/>
        <v/>
      </c>
      <c r="Q4564" s="29" t="str">
        <f t="shared" si="991"/>
        <v/>
      </c>
      <c r="R4564" s="29" t="str">
        <f t="shared" si="992"/>
        <v/>
      </c>
      <c r="S4564" s="29" t="str">
        <f t="shared" si="993"/>
        <v/>
      </c>
      <c r="T4564" s="29" t="str">
        <f t="shared" si="994"/>
        <v/>
      </c>
      <c r="U4564" s="29"/>
      <c r="V4564" s="29"/>
      <c r="W4564" s="37"/>
      <c r="X4564" s="37" t="s">
        <v>158</v>
      </c>
      <c r="Y4564" s="146">
        <v>18049</v>
      </c>
      <c r="Z4564" s="33">
        <v>23103</v>
      </c>
      <c r="AA4564" s="34">
        <f t="shared" si="987"/>
        <v>0.28000000000000003</v>
      </c>
      <c r="AB4564" s="33">
        <f t="shared" si="988"/>
        <v>23103</v>
      </c>
      <c r="AC4564" s="34">
        <f t="shared" si="989"/>
        <v>0.28001554169240489</v>
      </c>
      <c r="AD4564" s="145">
        <f t="shared" si="990"/>
        <v>19252.5</v>
      </c>
      <c r="AE4564" s="105">
        <v>15040.833000000001</v>
      </c>
      <c r="AF4564" s="34" t="s">
        <v>3803</v>
      </c>
      <c r="AG4564" s="34" t="s">
        <v>3803</v>
      </c>
      <c r="AH4564" s="34">
        <v>0</v>
      </c>
      <c r="AI4564" s="29">
        <v>16.2</v>
      </c>
      <c r="AJ4564" s="29">
        <v>9.1883999999999993E-2</v>
      </c>
      <c r="AK4564" s="29">
        <v>0</v>
      </c>
      <c r="AL4564" s="29">
        <v>0</v>
      </c>
      <c r="AM4564" s="29" t="s">
        <v>28</v>
      </c>
      <c r="AN4564" s="44" t="s">
        <v>27</v>
      </c>
      <c r="AO4564" s="29" t="s">
        <v>27</v>
      </c>
      <c r="AP4564" s="29"/>
      <c r="AQ4564" s="29"/>
      <c r="AR4564" s="29"/>
      <c r="AS4564" s="29"/>
      <c r="AT4564" s="29"/>
      <c r="AU4564" s="144"/>
      <c r="AV4564" s="36" t="s">
        <v>33</v>
      </c>
      <c r="AW4564" s="102" t="s">
        <v>33</v>
      </c>
      <c r="AX4564" s="129" t="s">
        <v>33</v>
      </c>
      <c r="AY4564" s="106">
        <v>0</v>
      </c>
      <c r="BD4564" t="e">
        <v>#N/A</v>
      </c>
      <c r="BE4564" t="e">
        <v>#N/A</v>
      </c>
      <c r="BF4564">
        <v>0</v>
      </c>
      <c r="BH4564" t="str">
        <f t="shared" si="985"/>
        <v/>
      </c>
      <c r="BJ4564" t="str">
        <f t="shared" si="986"/>
        <v>OK</v>
      </c>
      <c r="BK4564" s="130" t="s">
        <v>5302</v>
      </c>
      <c r="BL4564" s="130" t="e">
        <v>#VALUE!</v>
      </c>
      <c r="BM4564" s="131">
        <v>0</v>
      </c>
      <c r="BN4564" s="131" t="e">
        <v>#DIV/0!</v>
      </c>
      <c r="BO4564" t="e">
        <v>#N/A</v>
      </c>
      <c r="BP4564">
        <v>0</v>
      </c>
    </row>
    <row r="4565" spans="1:68" x14ac:dyDescent="0.3">
      <c r="A4565" s="1"/>
      <c r="B4565" s="47">
        <v>4204</v>
      </c>
      <c r="C4565" s="125">
        <v>1021767</v>
      </c>
      <c r="D4565" s="40"/>
      <c r="E4565" s="40"/>
      <c r="F4565" s="30" t="s">
        <v>3732</v>
      </c>
      <c r="G4565" s="29"/>
      <c r="H4565" s="44" t="s">
        <v>3682</v>
      </c>
      <c r="I4565" s="148">
        <v>0</v>
      </c>
      <c r="J4565" s="147" t="s">
        <v>33</v>
      </c>
      <c r="K4565" s="148" t="e">
        <v>#N/A</v>
      </c>
      <c r="L4565" s="148" t="s">
        <v>32</v>
      </c>
      <c r="M4565" s="147" t="s">
        <v>33</v>
      </c>
      <c r="N4565" s="29" t="str">
        <f t="shared" si="982"/>
        <v/>
      </c>
      <c r="O4565" s="29" t="str">
        <f t="shared" si="983"/>
        <v/>
      </c>
      <c r="P4565" s="29" t="str">
        <f t="shared" si="984"/>
        <v/>
      </c>
      <c r="Q4565" s="29" t="str">
        <f t="shared" si="991"/>
        <v/>
      </c>
      <c r="R4565" s="29" t="str">
        <f t="shared" si="992"/>
        <v/>
      </c>
      <c r="S4565" s="29" t="str">
        <f t="shared" si="993"/>
        <v/>
      </c>
      <c r="T4565" s="29" t="str">
        <f t="shared" si="994"/>
        <v/>
      </c>
      <c r="U4565" s="29"/>
      <c r="V4565" s="29"/>
      <c r="W4565" s="37"/>
      <c r="X4565" s="37" t="s">
        <v>158</v>
      </c>
      <c r="Y4565" s="146">
        <v>21984</v>
      </c>
      <c r="Z4565" s="33">
        <v>28140</v>
      </c>
      <c r="AA4565" s="34">
        <f t="shared" si="987"/>
        <v>0.28000000000000003</v>
      </c>
      <c r="AB4565" s="33">
        <f t="shared" si="988"/>
        <v>28140</v>
      </c>
      <c r="AC4565" s="34">
        <f t="shared" si="989"/>
        <v>0.28002183406113534</v>
      </c>
      <c r="AD4565" s="145">
        <f t="shared" si="990"/>
        <v>23450</v>
      </c>
      <c r="AE4565" s="105">
        <v>18320</v>
      </c>
      <c r="AF4565" s="34" t="s">
        <v>3803</v>
      </c>
      <c r="AG4565" s="34" t="s">
        <v>3803</v>
      </c>
      <c r="AH4565" s="34">
        <v>0</v>
      </c>
      <c r="AI4565" s="29">
        <v>18.7</v>
      </c>
      <c r="AJ4565" s="29">
        <v>9.8799999999999999E-2</v>
      </c>
      <c r="AK4565" s="29">
        <v>0</v>
      </c>
      <c r="AL4565" s="29">
        <v>0</v>
      </c>
      <c r="AM4565" s="29" t="s">
        <v>28</v>
      </c>
      <c r="AN4565" s="44" t="s">
        <v>27</v>
      </c>
      <c r="AO4565" s="29" t="s">
        <v>27</v>
      </c>
      <c r="AP4565" s="29"/>
      <c r="AQ4565" s="29"/>
      <c r="AR4565" s="29"/>
      <c r="AS4565" s="29"/>
      <c r="AT4565" s="29"/>
      <c r="AU4565" s="144"/>
      <c r="AV4565" s="36" t="s">
        <v>33</v>
      </c>
      <c r="AW4565" s="102" t="s">
        <v>33</v>
      </c>
      <c r="AX4565" s="129" t="s">
        <v>33</v>
      </c>
      <c r="AY4565" s="106" t="e">
        <v>#N/A</v>
      </c>
      <c r="BD4565" t="e">
        <v>#N/A</v>
      </c>
      <c r="BE4565" t="e">
        <v>#N/A</v>
      </c>
      <c r="BF4565">
        <v>0</v>
      </c>
      <c r="BH4565" t="str">
        <f t="shared" si="985"/>
        <v/>
      </c>
      <c r="BJ4565" t="str">
        <f t="shared" si="986"/>
        <v>OK</v>
      </c>
      <c r="BK4565" s="130" t="s">
        <v>5302</v>
      </c>
      <c r="BL4565" s="130" t="e">
        <v>#VALUE!</v>
      </c>
      <c r="BM4565" s="131">
        <v>0</v>
      </c>
      <c r="BN4565" s="131" t="e">
        <v>#DIV/0!</v>
      </c>
      <c r="BO4565" t="e">
        <v>#N/A</v>
      </c>
      <c r="BP4565">
        <v>0</v>
      </c>
    </row>
    <row r="4566" spans="1:68" x14ac:dyDescent="0.3">
      <c r="A4566" s="1"/>
      <c r="B4566" s="47">
        <v>4205</v>
      </c>
      <c r="C4566" s="125">
        <v>1021768</v>
      </c>
      <c r="D4566" s="40"/>
      <c r="E4566" s="40"/>
      <c r="F4566" s="30" t="s">
        <v>3733</v>
      </c>
      <c r="G4566" s="29"/>
      <c r="H4566" s="44" t="s">
        <v>3682</v>
      </c>
      <c r="I4566" s="148">
        <v>0</v>
      </c>
      <c r="J4566" s="147" t="s">
        <v>33</v>
      </c>
      <c r="K4566" s="148" t="e">
        <v>#N/A</v>
      </c>
      <c r="L4566" s="148" t="s">
        <v>32</v>
      </c>
      <c r="M4566" s="147" t="s">
        <v>33</v>
      </c>
      <c r="N4566" s="29" t="str">
        <f t="shared" si="982"/>
        <v/>
      </c>
      <c r="O4566" s="29" t="str">
        <f t="shared" si="983"/>
        <v/>
      </c>
      <c r="P4566" s="29" t="str">
        <f t="shared" si="984"/>
        <v/>
      </c>
      <c r="Q4566" s="29" t="str">
        <f t="shared" si="991"/>
        <v/>
      </c>
      <c r="R4566" s="29" t="str">
        <f t="shared" si="992"/>
        <v/>
      </c>
      <c r="S4566" s="29" t="str">
        <f t="shared" si="993"/>
        <v/>
      </c>
      <c r="T4566" s="29" t="str">
        <f t="shared" si="994"/>
        <v/>
      </c>
      <c r="U4566" s="29"/>
      <c r="V4566" s="29"/>
      <c r="W4566" s="37"/>
      <c r="X4566" s="37" t="s">
        <v>158</v>
      </c>
      <c r="Y4566" s="146">
        <v>24190</v>
      </c>
      <c r="Z4566" s="33">
        <v>30963</v>
      </c>
      <c r="AA4566" s="34">
        <f t="shared" si="987"/>
        <v>0.28000000000000003</v>
      </c>
      <c r="AB4566" s="33">
        <f t="shared" si="988"/>
        <v>30963</v>
      </c>
      <c r="AC4566" s="34">
        <f t="shared" si="989"/>
        <v>0.27999175328634573</v>
      </c>
      <c r="AD4566" s="145">
        <f t="shared" si="990"/>
        <v>25802.5</v>
      </c>
      <c r="AE4566" s="105">
        <v>20158.332999999999</v>
      </c>
      <c r="AF4566" s="34" t="s">
        <v>3803</v>
      </c>
      <c r="AG4566" s="34" t="s">
        <v>3803</v>
      </c>
      <c r="AH4566" s="34">
        <v>0</v>
      </c>
      <c r="AI4566" s="29">
        <v>21.4</v>
      </c>
      <c r="AJ4566" s="29">
        <v>0.1235</v>
      </c>
      <c r="AK4566" s="29">
        <v>0</v>
      </c>
      <c r="AL4566" s="29">
        <v>0</v>
      </c>
      <c r="AM4566" s="29" t="s">
        <v>28</v>
      </c>
      <c r="AN4566" s="44" t="s">
        <v>27</v>
      </c>
      <c r="AO4566" s="29" t="s">
        <v>27</v>
      </c>
      <c r="AP4566" s="29"/>
      <c r="AQ4566" s="29"/>
      <c r="AR4566" s="29"/>
      <c r="AS4566" s="29"/>
      <c r="AT4566" s="29"/>
      <c r="AU4566" s="144"/>
      <c r="AV4566" s="36" t="s">
        <v>33</v>
      </c>
      <c r="AW4566" s="102" t="s">
        <v>33</v>
      </c>
      <c r="AX4566" s="129" t="s">
        <v>33</v>
      </c>
      <c r="AY4566" s="106" t="e">
        <v>#N/A</v>
      </c>
      <c r="BD4566" t="e">
        <v>#N/A</v>
      </c>
      <c r="BE4566" t="e">
        <v>#N/A</v>
      </c>
      <c r="BF4566">
        <v>0</v>
      </c>
      <c r="BH4566" t="str">
        <f t="shared" si="985"/>
        <v/>
      </c>
      <c r="BJ4566" t="str">
        <f t="shared" si="986"/>
        <v>OK</v>
      </c>
      <c r="BK4566" s="130" t="s">
        <v>5302</v>
      </c>
      <c r="BL4566" s="130" t="e">
        <v>#VALUE!</v>
      </c>
      <c r="BM4566" s="131">
        <v>0</v>
      </c>
      <c r="BN4566" s="131" t="e">
        <v>#DIV/0!</v>
      </c>
      <c r="BO4566" t="e">
        <v>#N/A</v>
      </c>
      <c r="BP4566">
        <v>0</v>
      </c>
    </row>
    <row r="4567" spans="1:68" x14ac:dyDescent="0.3">
      <c r="A4567" s="1"/>
      <c r="B4567" s="47">
        <v>4206</v>
      </c>
      <c r="C4567" s="125">
        <v>1021769</v>
      </c>
      <c r="D4567" s="40"/>
      <c r="E4567" s="40"/>
      <c r="F4567" s="30" t="s">
        <v>3734</v>
      </c>
      <c r="G4567" s="29"/>
      <c r="H4567" s="44" t="s">
        <v>3682</v>
      </c>
      <c r="I4567" s="148">
        <v>0</v>
      </c>
      <c r="J4567" s="147" t="s">
        <v>33</v>
      </c>
      <c r="K4567" s="148" t="e">
        <v>#N/A</v>
      </c>
      <c r="L4567" s="148" t="s">
        <v>32</v>
      </c>
      <c r="M4567" s="147" t="s">
        <v>33</v>
      </c>
      <c r="N4567" s="29" t="str">
        <f t="shared" si="982"/>
        <v/>
      </c>
      <c r="O4567" s="29" t="str">
        <f t="shared" si="983"/>
        <v/>
      </c>
      <c r="P4567" s="29" t="str">
        <f t="shared" si="984"/>
        <v/>
      </c>
      <c r="Q4567" s="29" t="str">
        <f t="shared" si="991"/>
        <v/>
      </c>
      <c r="R4567" s="29" t="str">
        <f t="shared" si="992"/>
        <v/>
      </c>
      <c r="S4567" s="29" t="str">
        <f t="shared" si="993"/>
        <v/>
      </c>
      <c r="T4567" s="29" t="str">
        <f t="shared" si="994"/>
        <v/>
      </c>
      <c r="U4567" s="29"/>
      <c r="V4567" s="29"/>
      <c r="W4567" s="37"/>
      <c r="X4567" s="37" t="s">
        <v>158</v>
      </c>
      <c r="Y4567" s="146">
        <v>29180</v>
      </c>
      <c r="Z4567" s="33">
        <v>37350</v>
      </c>
      <c r="AA4567" s="34">
        <f t="shared" si="987"/>
        <v>0.28000000000000003</v>
      </c>
      <c r="AB4567" s="33">
        <f t="shared" si="988"/>
        <v>37350</v>
      </c>
      <c r="AC4567" s="34">
        <f t="shared" si="989"/>
        <v>0.27998627443473229</v>
      </c>
      <c r="AD4567" s="145">
        <f t="shared" si="990"/>
        <v>31125</v>
      </c>
      <c r="AE4567" s="105">
        <v>24316.667000000001</v>
      </c>
      <c r="AF4567" s="34" t="s">
        <v>3803</v>
      </c>
      <c r="AG4567" s="34" t="s">
        <v>3803</v>
      </c>
      <c r="AH4567" s="34">
        <v>0</v>
      </c>
      <c r="AI4567" s="29">
        <v>23.7</v>
      </c>
      <c r="AJ4567" s="29">
        <v>0.15314</v>
      </c>
      <c r="AK4567" s="29">
        <v>0</v>
      </c>
      <c r="AL4567" s="29">
        <v>0</v>
      </c>
      <c r="AM4567" s="29" t="s">
        <v>28</v>
      </c>
      <c r="AN4567" s="44" t="s">
        <v>27</v>
      </c>
      <c r="AO4567" s="29" t="s">
        <v>27</v>
      </c>
      <c r="AP4567" s="29"/>
      <c r="AQ4567" s="29"/>
      <c r="AR4567" s="29"/>
      <c r="AS4567" s="29"/>
      <c r="AT4567" s="29"/>
      <c r="AU4567" s="144"/>
      <c r="AV4567" s="36" t="s">
        <v>33</v>
      </c>
      <c r="AW4567" s="102" t="s">
        <v>33</v>
      </c>
      <c r="AX4567" s="129" t="s">
        <v>33</v>
      </c>
      <c r="AY4567" s="106" t="e">
        <v>#N/A</v>
      </c>
      <c r="BD4567" t="e">
        <v>#N/A</v>
      </c>
      <c r="BE4567" t="e">
        <v>#N/A</v>
      </c>
      <c r="BF4567">
        <v>0</v>
      </c>
      <c r="BH4567" t="str">
        <f t="shared" si="985"/>
        <v/>
      </c>
      <c r="BJ4567" t="str">
        <f t="shared" si="986"/>
        <v>OK</v>
      </c>
      <c r="BK4567" s="130" t="s">
        <v>5302</v>
      </c>
      <c r="BL4567" s="130" t="e">
        <v>#VALUE!</v>
      </c>
      <c r="BM4567" s="131">
        <v>0</v>
      </c>
      <c r="BN4567" s="131" t="e">
        <v>#DIV/0!</v>
      </c>
      <c r="BO4567" t="e">
        <v>#N/A</v>
      </c>
      <c r="BP4567">
        <v>0</v>
      </c>
    </row>
    <row r="4568" spans="1:68" x14ac:dyDescent="0.3">
      <c r="A4568" s="1"/>
      <c r="B4568" s="47">
        <v>4207</v>
      </c>
      <c r="C4568" s="125">
        <v>1021770</v>
      </c>
      <c r="D4568" s="40"/>
      <c r="E4568" s="40"/>
      <c r="F4568" s="30" t="s">
        <v>3735</v>
      </c>
      <c r="G4568" s="29"/>
      <c r="H4568" s="44" t="s">
        <v>3682</v>
      </c>
      <c r="I4568" s="148">
        <v>0</v>
      </c>
      <c r="J4568" s="147" t="s">
        <v>33</v>
      </c>
      <c r="K4568" s="148" t="e">
        <v>#N/A</v>
      </c>
      <c r="L4568" s="148" t="s">
        <v>32</v>
      </c>
      <c r="M4568" s="147" t="s">
        <v>33</v>
      </c>
      <c r="N4568" s="29" t="str">
        <f t="shared" si="982"/>
        <v/>
      </c>
      <c r="O4568" s="29" t="str">
        <f t="shared" si="983"/>
        <v/>
      </c>
      <c r="P4568" s="29" t="str">
        <f t="shared" si="984"/>
        <v/>
      </c>
      <c r="Q4568" s="29" t="str">
        <f t="shared" si="991"/>
        <v/>
      </c>
      <c r="R4568" s="29" t="str">
        <f t="shared" si="992"/>
        <v/>
      </c>
      <c r="S4568" s="29" t="str">
        <f t="shared" si="993"/>
        <v/>
      </c>
      <c r="T4568" s="29" t="str">
        <f t="shared" si="994"/>
        <v/>
      </c>
      <c r="U4568" s="29"/>
      <c r="V4568" s="29"/>
      <c r="W4568" s="37"/>
      <c r="X4568" s="37" t="s">
        <v>158</v>
      </c>
      <c r="Y4568" s="146">
        <v>15193</v>
      </c>
      <c r="Z4568" s="33">
        <v>19447</v>
      </c>
      <c r="AA4568" s="34">
        <f t="shared" si="987"/>
        <v>0.28000000000000003</v>
      </c>
      <c r="AB4568" s="33">
        <f t="shared" si="988"/>
        <v>19447</v>
      </c>
      <c r="AC4568" s="34">
        <f t="shared" si="989"/>
        <v>0.27999737458032975</v>
      </c>
      <c r="AD4568" s="145">
        <f t="shared" si="990"/>
        <v>16205.833000000001</v>
      </c>
      <c r="AE4568" s="105">
        <v>12660.833000000001</v>
      </c>
      <c r="AF4568" s="34" t="s">
        <v>3803</v>
      </c>
      <c r="AG4568" s="34" t="s">
        <v>3803</v>
      </c>
      <c r="AH4568" s="34">
        <v>0</v>
      </c>
      <c r="AI4568" s="29">
        <v>9.6999999999999993</v>
      </c>
      <c r="AJ4568" s="29">
        <v>5.1299999999999998E-2</v>
      </c>
      <c r="AK4568" s="29">
        <v>0</v>
      </c>
      <c r="AL4568" s="29">
        <v>0</v>
      </c>
      <c r="AM4568" s="29" t="s">
        <v>28</v>
      </c>
      <c r="AN4568" s="44" t="s">
        <v>27</v>
      </c>
      <c r="AO4568" s="29" t="s">
        <v>27</v>
      </c>
      <c r="AP4568" s="29"/>
      <c r="AQ4568" s="29"/>
      <c r="AR4568" s="29"/>
      <c r="AS4568" s="29"/>
      <c r="AT4568" s="29"/>
      <c r="AU4568" s="144"/>
      <c r="AV4568" s="36" t="s">
        <v>33</v>
      </c>
      <c r="AW4568" s="102" t="s">
        <v>33</v>
      </c>
      <c r="AX4568" s="129" t="s">
        <v>33</v>
      </c>
      <c r="AY4568" s="106">
        <v>0</v>
      </c>
      <c r="BD4568" t="e">
        <v>#N/A</v>
      </c>
      <c r="BE4568" t="e">
        <v>#N/A</v>
      </c>
      <c r="BF4568">
        <v>0</v>
      </c>
      <c r="BH4568" t="str">
        <f t="shared" si="985"/>
        <v/>
      </c>
      <c r="BJ4568" t="str">
        <f t="shared" si="986"/>
        <v>OK</v>
      </c>
      <c r="BK4568" s="130" t="s">
        <v>5302</v>
      </c>
      <c r="BL4568" s="130" t="e">
        <v>#VALUE!</v>
      </c>
      <c r="BM4568" s="131">
        <v>0</v>
      </c>
      <c r="BN4568" s="131" t="e">
        <v>#DIV/0!</v>
      </c>
      <c r="BO4568" t="e">
        <v>#N/A</v>
      </c>
      <c r="BP4568">
        <v>0</v>
      </c>
    </row>
    <row r="4569" spans="1:68" x14ac:dyDescent="0.3">
      <c r="A4569" s="1"/>
      <c r="B4569" s="47">
        <v>4208</v>
      </c>
      <c r="C4569" s="125">
        <v>1021771</v>
      </c>
      <c r="D4569" s="40"/>
      <c r="E4569" s="40"/>
      <c r="F4569" s="30" t="s">
        <v>3736</v>
      </c>
      <c r="G4569" s="29"/>
      <c r="H4569" s="44" t="s">
        <v>3682</v>
      </c>
      <c r="I4569" s="148">
        <v>0</v>
      </c>
      <c r="J4569" s="147" t="s">
        <v>33</v>
      </c>
      <c r="K4569" s="148" t="e">
        <v>#N/A</v>
      </c>
      <c r="L4569" s="148" t="s">
        <v>32</v>
      </c>
      <c r="M4569" s="147" t="s">
        <v>33</v>
      </c>
      <c r="N4569" s="29" t="str">
        <f t="shared" si="982"/>
        <v/>
      </c>
      <c r="O4569" s="29" t="str">
        <f t="shared" si="983"/>
        <v/>
      </c>
      <c r="P4569" s="29" t="str">
        <f t="shared" si="984"/>
        <v/>
      </c>
      <c r="Q4569" s="29" t="str">
        <f t="shared" si="991"/>
        <v/>
      </c>
      <c r="R4569" s="29" t="str">
        <f t="shared" si="992"/>
        <v/>
      </c>
      <c r="S4569" s="29" t="str">
        <f t="shared" si="993"/>
        <v/>
      </c>
      <c r="T4569" s="29" t="str">
        <f t="shared" si="994"/>
        <v/>
      </c>
      <c r="U4569" s="29"/>
      <c r="V4569" s="29"/>
      <c r="W4569" s="37"/>
      <c r="X4569" s="37" t="s">
        <v>158</v>
      </c>
      <c r="Y4569" s="146">
        <v>16820</v>
      </c>
      <c r="Z4569" s="33">
        <v>21530</v>
      </c>
      <c r="AA4569" s="34">
        <f t="shared" si="987"/>
        <v>0.28000000000000003</v>
      </c>
      <c r="AB4569" s="33">
        <f t="shared" si="988"/>
        <v>21530</v>
      </c>
      <c r="AC4569" s="34">
        <f t="shared" si="989"/>
        <v>0.280023774553537</v>
      </c>
      <c r="AD4569" s="145">
        <f t="shared" si="990"/>
        <v>17941.667000000001</v>
      </c>
      <c r="AE4569" s="105">
        <v>14016.666999999999</v>
      </c>
      <c r="AF4569" s="34" t="s">
        <v>3803</v>
      </c>
      <c r="AG4569" s="34" t="s">
        <v>3803</v>
      </c>
      <c r="AH4569" s="34">
        <v>0</v>
      </c>
      <c r="AI4569" s="29">
        <v>10.8</v>
      </c>
      <c r="AJ4569" s="29">
        <v>6.0420000000000001E-2</v>
      </c>
      <c r="AK4569" s="29">
        <v>0</v>
      </c>
      <c r="AL4569" s="29">
        <v>0</v>
      </c>
      <c r="AM4569" s="29" t="s">
        <v>28</v>
      </c>
      <c r="AN4569" s="44" t="s">
        <v>27</v>
      </c>
      <c r="AO4569" s="29" t="s">
        <v>27</v>
      </c>
      <c r="AP4569" s="29"/>
      <c r="AQ4569" s="29"/>
      <c r="AR4569" s="29"/>
      <c r="AS4569" s="29"/>
      <c r="AT4569" s="29"/>
      <c r="AU4569" s="144"/>
      <c r="AV4569" s="36" t="s">
        <v>33</v>
      </c>
      <c r="AW4569" s="102" t="s">
        <v>33</v>
      </c>
      <c r="AX4569" s="129" t="s">
        <v>33</v>
      </c>
      <c r="AY4569" s="106">
        <v>0</v>
      </c>
      <c r="BD4569" t="e">
        <v>#N/A</v>
      </c>
      <c r="BE4569" t="e">
        <v>#N/A</v>
      </c>
      <c r="BF4569">
        <v>0</v>
      </c>
      <c r="BH4569" t="str">
        <f t="shared" si="985"/>
        <v/>
      </c>
      <c r="BJ4569" t="str">
        <f t="shared" si="986"/>
        <v>OK</v>
      </c>
      <c r="BK4569" s="130" t="s">
        <v>5302</v>
      </c>
      <c r="BL4569" s="130" t="e">
        <v>#VALUE!</v>
      </c>
      <c r="BM4569" s="131">
        <v>0</v>
      </c>
      <c r="BN4569" s="131" t="e">
        <v>#DIV/0!</v>
      </c>
      <c r="BO4569" t="e">
        <v>#N/A</v>
      </c>
      <c r="BP4569">
        <v>0</v>
      </c>
    </row>
    <row r="4570" spans="1:68" x14ac:dyDescent="0.3">
      <c r="A4570" s="1"/>
      <c r="B4570" s="47">
        <v>4209</v>
      </c>
      <c r="C4570" s="125">
        <v>1021772</v>
      </c>
      <c r="D4570" s="40"/>
      <c r="E4570" s="40"/>
      <c r="F4570" s="30" t="s">
        <v>3737</v>
      </c>
      <c r="G4570" s="29"/>
      <c r="H4570" s="44" t="s">
        <v>3682</v>
      </c>
      <c r="I4570" s="148">
        <v>0</v>
      </c>
      <c r="J4570" s="147" t="s">
        <v>33</v>
      </c>
      <c r="K4570" s="148" t="e">
        <v>#N/A</v>
      </c>
      <c r="L4570" s="148" t="s">
        <v>32</v>
      </c>
      <c r="M4570" s="147" t="s">
        <v>33</v>
      </c>
      <c r="N4570" s="29" t="str">
        <f t="shared" si="982"/>
        <v/>
      </c>
      <c r="O4570" s="29" t="str">
        <f t="shared" si="983"/>
        <v/>
      </c>
      <c r="P4570" s="29" t="str">
        <f t="shared" si="984"/>
        <v/>
      </c>
      <c r="Q4570" s="29" t="str">
        <f t="shared" si="991"/>
        <v/>
      </c>
      <c r="R4570" s="29" t="str">
        <f t="shared" si="992"/>
        <v/>
      </c>
      <c r="S4570" s="29" t="str">
        <f t="shared" si="993"/>
        <v/>
      </c>
      <c r="T4570" s="29" t="str">
        <f t="shared" si="994"/>
        <v/>
      </c>
      <c r="U4570" s="29"/>
      <c r="V4570" s="29"/>
      <c r="W4570" s="37"/>
      <c r="X4570" s="37" t="s">
        <v>158</v>
      </c>
      <c r="Y4570" s="146">
        <v>18730</v>
      </c>
      <c r="Z4570" s="33">
        <v>23974</v>
      </c>
      <c r="AA4570" s="34">
        <f t="shared" si="987"/>
        <v>0.28000000000000003</v>
      </c>
      <c r="AB4570" s="33">
        <f t="shared" si="988"/>
        <v>23974</v>
      </c>
      <c r="AC4570" s="34">
        <f t="shared" si="989"/>
        <v>0.27997864986606819</v>
      </c>
      <c r="AD4570" s="145">
        <f t="shared" si="990"/>
        <v>19978.332999999999</v>
      </c>
      <c r="AE4570" s="105">
        <v>15608.333000000001</v>
      </c>
      <c r="AF4570" s="34" t="s">
        <v>3803</v>
      </c>
      <c r="AG4570" s="34" t="s">
        <v>3803</v>
      </c>
      <c r="AH4570" s="34">
        <v>0</v>
      </c>
      <c r="AI4570" s="29">
        <v>12.3</v>
      </c>
      <c r="AJ4570" s="29">
        <v>7.1819999999999995E-2</v>
      </c>
      <c r="AK4570" s="29">
        <v>0</v>
      </c>
      <c r="AL4570" s="29">
        <v>0</v>
      </c>
      <c r="AM4570" s="29" t="s">
        <v>28</v>
      </c>
      <c r="AN4570" s="44" t="s">
        <v>27</v>
      </c>
      <c r="AO4570" s="29" t="s">
        <v>27</v>
      </c>
      <c r="AP4570" s="29"/>
      <c r="AQ4570" s="29"/>
      <c r="AR4570" s="29"/>
      <c r="AS4570" s="29"/>
      <c r="AT4570" s="29"/>
      <c r="AU4570" s="144"/>
      <c r="AV4570" s="36" t="s">
        <v>33</v>
      </c>
      <c r="AW4570" s="102" t="s">
        <v>33</v>
      </c>
      <c r="AX4570" s="129" t="s">
        <v>33</v>
      </c>
      <c r="AY4570" s="106">
        <v>0</v>
      </c>
      <c r="BD4570" t="e">
        <v>#N/A</v>
      </c>
      <c r="BE4570">
        <v>0</v>
      </c>
      <c r="BF4570">
        <v>0</v>
      </c>
      <c r="BH4570" t="str">
        <f t="shared" si="985"/>
        <v/>
      </c>
      <c r="BJ4570" t="str">
        <f t="shared" si="986"/>
        <v>OK</v>
      </c>
      <c r="BK4570" s="130" t="s">
        <v>5302</v>
      </c>
      <c r="BL4570" s="130" t="e">
        <v>#VALUE!</v>
      </c>
      <c r="BM4570" s="131">
        <v>0</v>
      </c>
      <c r="BN4570" s="131" t="e">
        <v>#DIV/0!</v>
      </c>
      <c r="BO4570" t="e">
        <v>#N/A</v>
      </c>
      <c r="BP4570">
        <v>0</v>
      </c>
    </row>
    <row r="4571" spans="1:68" x14ac:dyDescent="0.3">
      <c r="A4571" s="1"/>
      <c r="B4571" s="47">
        <v>4210</v>
      </c>
      <c r="C4571" s="125">
        <v>1021773</v>
      </c>
      <c r="D4571" s="40"/>
      <c r="E4571" s="40"/>
      <c r="F4571" s="30" t="s">
        <v>3738</v>
      </c>
      <c r="G4571" s="29"/>
      <c r="H4571" s="44" t="s">
        <v>3682</v>
      </c>
      <c r="I4571" s="148">
        <v>0</v>
      </c>
      <c r="J4571" s="147" t="s">
        <v>33</v>
      </c>
      <c r="K4571" s="148" t="e">
        <v>#N/A</v>
      </c>
      <c r="L4571" s="148" t="s">
        <v>32</v>
      </c>
      <c r="M4571" s="147" t="s">
        <v>33</v>
      </c>
      <c r="N4571" s="29" t="str">
        <f t="shared" si="982"/>
        <v/>
      </c>
      <c r="O4571" s="29" t="str">
        <f t="shared" si="983"/>
        <v/>
      </c>
      <c r="P4571" s="29" t="str">
        <f t="shared" si="984"/>
        <v/>
      </c>
      <c r="Q4571" s="29" t="str">
        <f t="shared" si="991"/>
        <v/>
      </c>
      <c r="R4571" s="29" t="str">
        <f t="shared" si="992"/>
        <v/>
      </c>
      <c r="S4571" s="29" t="str">
        <f t="shared" si="993"/>
        <v/>
      </c>
      <c r="T4571" s="29" t="str">
        <f t="shared" si="994"/>
        <v/>
      </c>
      <c r="U4571" s="29"/>
      <c r="V4571" s="29"/>
      <c r="W4571" s="37"/>
      <c r="X4571" s="37" t="s">
        <v>158</v>
      </c>
      <c r="Y4571" s="146">
        <v>21137</v>
      </c>
      <c r="Z4571" s="33">
        <v>27055</v>
      </c>
      <c r="AA4571" s="34">
        <f t="shared" si="987"/>
        <v>0.28000000000000003</v>
      </c>
      <c r="AB4571" s="33">
        <f t="shared" si="988"/>
        <v>27055</v>
      </c>
      <c r="AC4571" s="34">
        <f t="shared" si="989"/>
        <v>0.27998292510795414</v>
      </c>
      <c r="AD4571" s="145">
        <f t="shared" si="990"/>
        <v>22545.832999999999</v>
      </c>
      <c r="AE4571" s="105">
        <v>17614.167000000001</v>
      </c>
      <c r="AF4571" s="34" t="s">
        <v>3803</v>
      </c>
      <c r="AG4571" s="34" t="s">
        <v>3803</v>
      </c>
      <c r="AH4571" s="34">
        <v>0</v>
      </c>
      <c r="AI4571" s="29">
        <v>14.5</v>
      </c>
      <c r="AJ4571" s="29">
        <v>8.8919999999999999E-2</v>
      </c>
      <c r="AK4571" s="29">
        <v>0</v>
      </c>
      <c r="AL4571" s="29">
        <v>0</v>
      </c>
      <c r="AM4571" s="29" t="s">
        <v>28</v>
      </c>
      <c r="AN4571" s="44" t="s">
        <v>27</v>
      </c>
      <c r="AO4571" s="29" t="s">
        <v>27</v>
      </c>
      <c r="AP4571" s="29"/>
      <c r="AQ4571" s="29"/>
      <c r="AR4571" s="29"/>
      <c r="AS4571" s="29"/>
      <c r="AT4571" s="29"/>
      <c r="AU4571" s="144"/>
      <c r="AV4571" s="36" t="s">
        <v>33</v>
      </c>
      <c r="AW4571" s="102" t="s">
        <v>33</v>
      </c>
      <c r="AX4571" s="129" t="s">
        <v>33</v>
      </c>
      <c r="AY4571" s="106">
        <v>0</v>
      </c>
      <c r="BD4571" t="e">
        <v>#N/A</v>
      </c>
      <c r="BE4571" t="e">
        <v>#N/A</v>
      </c>
      <c r="BF4571">
        <v>0</v>
      </c>
      <c r="BH4571" t="str">
        <f t="shared" si="985"/>
        <v/>
      </c>
      <c r="BJ4571" t="str">
        <f t="shared" si="986"/>
        <v>OK</v>
      </c>
      <c r="BK4571" s="130" t="s">
        <v>5302</v>
      </c>
      <c r="BL4571" s="130" t="e">
        <v>#VALUE!</v>
      </c>
      <c r="BM4571" s="131">
        <v>0</v>
      </c>
      <c r="BN4571" s="131" t="e">
        <v>#DIV/0!</v>
      </c>
      <c r="BO4571" t="e">
        <v>#N/A</v>
      </c>
      <c r="BP4571">
        <v>0</v>
      </c>
    </row>
    <row r="4572" spans="1:68" x14ac:dyDescent="0.3">
      <c r="A4572" s="1"/>
      <c r="B4572" s="47">
        <v>4211</v>
      </c>
      <c r="C4572" s="125">
        <v>1021774</v>
      </c>
      <c r="D4572" s="40"/>
      <c r="E4572" s="40"/>
      <c r="F4572" s="30" t="s">
        <v>3739</v>
      </c>
      <c r="G4572" s="29"/>
      <c r="H4572" s="44" t="s">
        <v>3682</v>
      </c>
      <c r="I4572" s="148">
        <v>0</v>
      </c>
      <c r="J4572" s="147" t="s">
        <v>33</v>
      </c>
      <c r="K4572" s="148" t="e">
        <v>#N/A</v>
      </c>
      <c r="L4572" s="148" t="s">
        <v>32</v>
      </c>
      <c r="M4572" s="147" t="s">
        <v>33</v>
      </c>
      <c r="N4572" s="29" t="str">
        <f t="shared" si="982"/>
        <v/>
      </c>
      <c r="O4572" s="29" t="str">
        <f t="shared" si="983"/>
        <v/>
      </c>
      <c r="P4572" s="29" t="str">
        <f t="shared" si="984"/>
        <v/>
      </c>
      <c r="Q4572" s="29" t="str">
        <f t="shared" si="991"/>
        <v/>
      </c>
      <c r="R4572" s="29" t="str">
        <f t="shared" si="992"/>
        <v/>
      </c>
      <c r="S4572" s="29" t="str">
        <f t="shared" si="993"/>
        <v/>
      </c>
      <c r="T4572" s="29" t="str">
        <f t="shared" si="994"/>
        <v/>
      </c>
      <c r="U4572" s="29"/>
      <c r="V4572" s="29"/>
      <c r="W4572" s="37"/>
      <c r="X4572" s="37" t="s">
        <v>158</v>
      </c>
      <c r="Y4572" s="146">
        <v>23589</v>
      </c>
      <c r="Z4572" s="33">
        <v>30194</v>
      </c>
      <c r="AA4572" s="34">
        <f t="shared" si="987"/>
        <v>0.28000000000000003</v>
      </c>
      <c r="AB4572" s="33">
        <f t="shared" si="988"/>
        <v>30194</v>
      </c>
      <c r="AC4572" s="34">
        <f t="shared" si="989"/>
        <v>0.28000340836830734</v>
      </c>
      <c r="AD4572" s="145">
        <f t="shared" si="990"/>
        <v>25161.667000000001</v>
      </c>
      <c r="AE4572" s="105">
        <v>19657.5</v>
      </c>
      <c r="AF4572" s="34" t="s">
        <v>3803</v>
      </c>
      <c r="AG4572" s="34" t="s">
        <v>3803</v>
      </c>
      <c r="AH4572" s="34">
        <v>0</v>
      </c>
      <c r="AI4572" s="29">
        <v>16.7</v>
      </c>
      <c r="AJ4572" s="29">
        <v>0.10602</v>
      </c>
      <c r="AK4572" s="29">
        <v>0</v>
      </c>
      <c r="AL4572" s="29">
        <v>0</v>
      </c>
      <c r="AM4572" s="29" t="s">
        <v>28</v>
      </c>
      <c r="AN4572" s="44" t="s">
        <v>27</v>
      </c>
      <c r="AO4572" s="29" t="s">
        <v>27</v>
      </c>
      <c r="AP4572" s="29"/>
      <c r="AQ4572" s="29"/>
      <c r="AR4572" s="29"/>
      <c r="AS4572" s="29"/>
      <c r="AT4572" s="29"/>
      <c r="AU4572" s="144"/>
      <c r="AV4572" s="36" t="s">
        <v>33</v>
      </c>
      <c r="AW4572" s="102" t="s">
        <v>33</v>
      </c>
      <c r="AX4572" s="129" t="s">
        <v>33</v>
      </c>
      <c r="AY4572" s="106">
        <v>0</v>
      </c>
      <c r="BD4572" t="e">
        <v>#N/A</v>
      </c>
      <c r="BE4572" t="e">
        <v>#N/A</v>
      </c>
      <c r="BF4572">
        <v>0</v>
      </c>
      <c r="BH4572" t="str">
        <f t="shared" si="985"/>
        <v/>
      </c>
      <c r="BJ4572" t="str">
        <f t="shared" si="986"/>
        <v>OK</v>
      </c>
      <c r="BK4572" s="130" t="s">
        <v>5302</v>
      </c>
      <c r="BL4572" s="130" t="e">
        <v>#VALUE!</v>
      </c>
      <c r="BM4572" s="131">
        <v>0</v>
      </c>
      <c r="BN4572" s="131" t="e">
        <v>#DIV/0!</v>
      </c>
      <c r="BO4572" t="e">
        <v>#N/A</v>
      </c>
      <c r="BP4572">
        <v>0</v>
      </c>
    </row>
    <row r="4573" spans="1:68" x14ac:dyDescent="0.3">
      <c r="A4573" s="1"/>
      <c r="B4573" s="47">
        <v>4212</v>
      </c>
      <c r="C4573" s="125">
        <v>1021775</v>
      </c>
      <c r="D4573" s="40"/>
      <c r="E4573" s="40"/>
      <c r="F4573" s="30" t="s">
        <v>3740</v>
      </c>
      <c r="G4573" s="29"/>
      <c r="H4573" s="44" t="s">
        <v>3682</v>
      </c>
      <c r="I4573" s="148">
        <v>0</v>
      </c>
      <c r="J4573" s="147" t="s">
        <v>33</v>
      </c>
      <c r="K4573" s="148" t="e">
        <v>#N/A</v>
      </c>
      <c r="L4573" s="148" t="s">
        <v>32</v>
      </c>
      <c r="M4573" s="147" t="s">
        <v>33</v>
      </c>
      <c r="N4573" s="29" t="str">
        <f t="shared" si="982"/>
        <v/>
      </c>
      <c r="O4573" s="29" t="str">
        <f t="shared" si="983"/>
        <v/>
      </c>
      <c r="P4573" s="29" t="str">
        <f t="shared" si="984"/>
        <v/>
      </c>
      <c r="Q4573" s="29" t="str">
        <f t="shared" si="991"/>
        <v/>
      </c>
      <c r="R4573" s="29" t="str">
        <f t="shared" si="992"/>
        <v/>
      </c>
      <c r="S4573" s="29" t="str">
        <f t="shared" si="993"/>
        <v/>
      </c>
      <c r="T4573" s="29" t="str">
        <f t="shared" si="994"/>
        <v/>
      </c>
      <c r="U4573" s="29"/>
      <c r="V4573" s="29"/>
      <c r="W4573" s="37"/>
      <c r="X4573" s="37" t="s">
        <v>158</v>
      </c>
      <c r="Y4573" s="146">
        <v>25746</v>
      </c>
      <c r="Z4573" s="33">
        <v>32955</v>
      </c>
      <c r="AA4573" s="34">
        <f t="shared" si="987"/>
        <v>0.28000000000000003</v>
      </c>
      <c r="AB4573" s="33">
        <f t="shared" si="988"/>
        <v>32955</v>
      </c>
      <c r="AC4573" s="34">
        <f t="shared" si="989"/>
        <v>0.28000466091820087</v>
      </c>
      <c r="AD4573" s="145">
        <f t="shared" si="990"/>
        <v>27462.5</v>
      </c>
      <c r="AE4573" s="105">
        <v>21455</v>
      </c>
      <c r="AF4573" s="34" t="s">
        <v>3803</v>
      </c>
      <c r="AG4573" s="34" t="s">
        <v>3803</v>
      </c>
      <c r="AH4573" s="34">
        <v>0</v>
      </c>
      <c r="AI4573" s="29">
        <v>18.600000000000001</v>
      </c>
      <c r="AJ4573" s="29">
        <v>0.12540000000000001</v>
      </c>
      <c r="AK4573" s="29">
        <v>0</v>
      </c>
      <c r="AL4573" s="29">
        <v>0</v>
      </c>
      <c r="AM4573" s="29" t="s">
        <v>28</v>
      </c>
      <c r="AN4573" s="44" t="s">
        <v>27</v>
      </c>
      <c r="AO4573" s="29" t="s">
        <v>27</v>
      </c>
      <c r="AP4573" s="29"/>
      <c r="AQ4573" s="29"/>
      <c r="AR4573" s="29"/>
      <c r="AS4573" s="29"/>
      <c r="AT4573" s="29"/>
      <c r="AU4573" s="144"/>
      <c r="AV4573" s="36" t="s">
        <v>33</v>
      </c>
      <c r="AW4573" s="102" t="s">
        <v>33</v>
      </c>
      <c r="AX4573" s="129" t="s">
        <v>33</v>
      </c>
      <c r="AY4573" s="106">
        <v>0</v>
      </c>
      <c r="BD4573" t="e">
        <v>#N/A</v>
      </c>
      <c r="BE4573" t="e">
        <v>#N/A</v>
      </c>
      <c r="BF4573">
        <v>0</v>
      </c>
      <c r="BH4573" t="str">
        <f t="shared" si="985"/>
        <v/>
      </c>
      <c r="BJ4573" t="str">
        <f t="shared" si="986"/>
        <v>OK</v>
      </c>
      <c r="BK4573" s="130" t="s">
        <v>5302</v>
      </c>
      <c r="BL4573" s="130" t="e">
        <v>#VALUE!</v>
      </c>
      <c r="BM4573" s="131">
        <v>0</v>
      </c>
      <c r="BN4573" s="131" t="e">
        <v>#DIV/0!</v>
      </c>
      <c r="BO4573" t="e">
        <v>#N/A</v>
      </c>
      <c r="BP4573">
        <v>0</v>
      </c>
    </row>
    <row r="4574" spans="1:68" x14ac:dyDescent="0.3">
      <c r="A4574" s="1"/>
      <c r="B4574" s="47">
        <v>4213</v>
      </c>
      <c r="C4574" s="125">
        <v>1021776</v>
      </c>
      <c r="D4574" s="40"/>
      <c r="E4574" s="40"/>
      <c r="F4574" s="30" t="s">
        <v>3741</v>
      </c>
      <c r="G4574" s="29"/>
      <c r="H4574" s="44" t="s">
        <v>3682</v>
      </c>
      <c r="I4574" s="148">
        <v>0</v>
      </c>
      <c r="J4574" s="147" t="s">
        <v>33</v>
      </c>
      <c r="K4574" s="148" t="e">
        <v>#N/A</v>
      </c>
      <c r="L4574" s="148" t="s">
        <v>32</v>
      </c>
      <c r="M4574" s="147" t="s">
        <v>33</v>
      </c>
      <c r="N4574" s="29" t="str">
        <f t="shared" si="982"/>
        <v/>
      </c>
      <c r="O4574" s="29" t="str">
        <f t="shared" si="983"/>
        <v/>
      </c>
      <c r="P4574" s="29" t="str">
        <f t="shared" si="984"/>
        <v/>
      </c>
      <c r="Q4574" s="29" t="str">
        <f t="shared" si="991"/>
        <v/>
      </c>
      <c r="R4574" s="29" t="str">
        <f t="shared" si="992"/>
        <v/>
      </c>
      <c r="S4574" s="29" t="str">
        <f t="shared" si="993"/>
        <v/>
      </c>
      <c r="T4574" s="29" t="str">
        <f t="shared" si="994"/>
        <v/>
      </c>
      <c r="U4574" s="29"/>
      <c r="V4574" s="29"/>
      <c r="W4574" s="37"/>
      <c r="X4574" s="37" t="s">
        <v>158</v>
      </c>
      <c r="Y4574" s="146">
        <v>27759</v>
      </c>
      <c r="Z4574" s="33">
        <v>35532</v>
      </c>
      <c r="AA4574" s="34">
        <f t="shared" si="987"/>
        <v>0.28000000000000003</v>
      </c>
      <c r="AB4574" s="33">
        <f t="shared" si="988"/>
        <v>35532</v>
      </c>
      <c r="AC4574" s="34">
        <f t="shared" si="989"/>
        <v>0.28001729168918188</v>
      </c>
      <c r="AD4574" s="145">
        <f t="shared" si="990"/>
        <v>29610</v>
      </c>
      <c r="AE4574" s="105">
        <v>23132.5</v>
      </c>
      <c r="AF4574" s="34" t="s">
        <v>3803</v>
      </c>
      <c r="AG4574" s="34" t="s">
        <v>3803</v>
      </c>
      <c r="AH4574" s="34">
        <v>0</v>
      </c>
      <c r="AI4574" s="29">
        <v>20.7</v>
      </c>
      <c r="AJ4574" s="29">
        <v>0.14249999999999999</v>
      </c>
      <c r="AK4574" s="29">
        <v>0</v>
      </c>
      <c r="AL4574" s="29">
        <v>0</v>
      </c>
      <c r="AM4574" s="29" t="s">
        <v>28</v>
      </c>
      <c r="AN4574" s="44" t="s">
        <v>27</v>
      </c>
      <c r="AO4574" s="29" t="s">
        <v>27</v>
      </c>
      <c r="AP4574" s="29"/>
      <c r="AQ4574" s="29"/>
      <c r="AR4574" s="29"/>
      <c r="AS4574" s="29"/>
      <c r="AT4574" s="29"/>
      <c r="AU4574" s="144"/>
      <c r="AV4574" s="36" t="s">
        <v>33</v>
      </c>
      <c r="AW4574" s="102" t="s">
        <v>33</v>
      </c>
      <c r="AX4574" s="129" t="s">
        <v>33</v>
      </c>
      <c r="AY4574" s="106">
        <v>0</v>
      </c>
      <c r="BD4574" t="e">
        <v>#N/A</v>
      </c>
      <c r="BE4574" t="e">
        <v>#N/A</v>
      </c>
      <c r="BF4574">
        <v>0</v>
      </c>
      <c r="BH4574" t="str">
        <f t="shared" si="985"/>
        <v/>
      </c>
      <c r="BJ4574" t="str">
        <f t="shared" si="986"/>
        <v>OK</v>
      </c>
      <c r="BK4574" s="130" t="s">
        <v>5302</v>
      </c>
      <c r="BL4574" s="130" t="e">
        <v>#VALUE!</v>
      </c>
      <c r="BM4574" s="131">
        <v>0</v>
      </c>
      <c r="BN4574" s="131" t="e">
        <v>#DIV/0!</v>
      </c>
      <c r="BO4574" t="e">
        <v>#N/A</v>
      </c>
      <c r="BP4574">
        <v>0</v>
      </c>
    </row>
    <row r="4575" spans="1:68" x14ac:dyDescent="0.3">
      <c r="A4575" s="1"/>
      <c r="B4575" s="47">
        <v>4214</v>
      </c>
      <c r="C4575" s="125">
        <v>1021832</v>
      </c>
      <c r="D4575" s="40"/>
      <c r="E4575" s="40"/>
      <c r="F4575" s="30" t="s">
        <v>3742</v>
      </c>
      <c r="G4575" s="29"/>
      <c r="H4575" s="44" t="s">
        <v>3682</v>
      </c>
      <c r="I4575" s="148">
        <v>0</v>
      </c>
      <c r="J4575" s="147" t="s">
        <v>33</v>
      </c>
      <c r="K4575" s="148" t="e">
        <v>#N/A</v>
      </c>
      <c r="L4575" s="148" t="s">
        <v>32</v>
      </c>
      <c r="M4575" s="147" t="s">
        <v>33</v>
      </c>
      <c r="N4575" s="29" t="str">
        <f t="shared" si="982"/>
        <v/>
      </c>
      <c r="O4575" s="29" t="str">
        <f t="shared" si="983"/>
        <v/>
      </c>
      <c r="P4575" s="29" t="str">
        <f t="shared" si="984"/>
        <v/>
      </c>
      <c r="Q4575" s="29" t="str">
        <f t="shared" si="991"/>
        <v/>
      </c>
      <c r="R4575" s="29" t="str">
        <f t="shared" si="992"/>
        <v/>
      </c>
      <c r="S4575" s="29" t="str">
        <f t="shared" si="993"/>
        <v/>
      </c>
      <c r="T4575" s="29" t="str">
        <f t="shared" si="994"/>
        <v/>
      </c>
      <c r="U4575" s="29"/>
      <c r="V4575" s="29"/>
      <c r="W4575" s="37"/>
      <c r="X4575" s="37" t="s">
        <v>158</v>
      </c>
      <c r="Y4575" s="146">
        <v>33170</v>
      </c>
      <c r="Z4575" s="33">
        <v>42458</v>
      </c>
      <c r="AA4575" s="34">
        <f t="shared" si="987"/>
        <v>0.28000000000000003</v>
      </c>
      <c r="AB4575" s="33">
        <f t="shared" si="988"/>
        <v>42458</v>
      </c>
      <c r="AC4575" s="34">
        <f t="shared" si="989"/>
        <v>0.28001205571284826</v>
      </c>
      <c r="AD4575" s="145">
        <f t="shared" si="990"/>
        <v>35381.667000000001</v>
      </c>
      <c r="AE4575" s="105">
        <v>27641.667000000001</v>
      </c>
      <c r="AF4575" s="34" t="s">
        <v>3803</v>
      </c>
      <c r="AG4575" s="34" t="s">
        <v>3803</v>
      </c>
      <c r="AH4575" s="34">
        <v>0</v>
      </c>
      <c r="AI4575" s="29">
        <v>22.7</v>
      </c>
      <c r="AJ4575" s="29">
        <v>0.1767</v>
      </c>
      <c r="AK4575" s="29">
        <v>0</v>
      </c>
      <c r="AL4575" s="29">
        <v>0</v>
      </c>
      <c r="AM4575" s="29" t="s">
        <v>28</v>
      </c>
      <c r="AN4575" s="44" t="s">
        <v>27</v>
      </c>
      <c r="AO4575" s="29" t="s">
        <v>27</v>
      </c>
      <c r="AP4575" s="29"/>
      <c r="AQ4575" s="29"/>
      <c r="AR4575" s="29"/>
      <c r="AS4575" s="29"/>
      <c r="AT4575" s="29"/>
      <c r="AU4575" s="144"/>
      <c r="AV4575" s="36" t="s">
        <v>33</v>
      </c>
      <c r="AW4575" s="102" t="s">
        <v>33</v>
      </c>
      <c r="AX4575" s="129" t="s">
        <v>33</v>
      </c>
      <c r="AY4575" s="106" t="e">
        <v>#N/A</v>
      </c>
      <c r="BD4575" t="e">
        <v>#N/A</v>
      </c>
      <c r="BE4575" t="e">
        <v>#N/A</v>
      </c>
      <c r="BF4575">
        <v>0</v>
      </c>
      <c r="BH4575" t="str">
        <f t="shared" si="985"/>
        <v/>
      </c>
      <c r="BJ4575" t="str">
        <f t="shared" si="986"/>
        <v>OK</v>
      </c>
      <c r="BK4575" s="130" t="s">
        <v>5302</v>
      </c>
      <c r="BL4575" s="130" t="e">
        <v>#VALUE!</v>
      </c>
      <c r="BM4575" s="131">
        <v>0</v>
      </c>
      <c r="BN4575" s="131" t="e">
        <v>#DIV/0!</v>
      </c>
      <c r="BO4575" t="e">
        <v>#N/A</v>
      </c>
      <c r="BP4575">
        <v>0</v>
      </c>
    </row>
    <row r="4576" spans="1:68" x14ac:dyDescent="0.3">
      <c r="A4576" s="1"/>
      <c r="B4576" s="47">
        <v>4215</v>
      </c>
      <c r="C4576" s="125">
        <v>1021740</v>
      </c>
      <c r="D4576" s="40"/>
      <c r="E4576" s="40"/>
      <c r="F4576" s="30" t="s">
        <v>3743</v>
      </c>
      <c r="G4576" s="29"/>
      <c r="H4576" s="44" t="s">
        <v>3682</v>
      </c>
      <c r="I4576" s="148">
        <v>0</v>
      </c>
      <c r="J4576" s="147" t="s">
        <v>33</v>
      </c>
      <c r="K4576" s="148" t="e">
        <v>#N/A</v>
      </c>
      <c r="L4576" s="148" t="s">
        <v>32</v>
      </c>
      <c r="M4576" s="147" t="s">
        <v>33</v>
      </c>
      <c r="N4576" s="29" t="str">
        <f t="shared" si="982"/>
        <v/>
      </c>
      <c r="O4576" s="29" t="str">
        <f t="shared" si="983"/>
        <v/>
      </c>
      <c r="P4576" s="29" t="str">
        <f t="shared" si="984"/>
        <v/>
      </c>
      <c r="Q4576" s="29" t="str">
        <f t="shared" si="991"/>
        <v/>
      </c>
      <c r="R4576" s="29" t="str">
        <f t="shared" si="992"/>
        <v/>
      </c>
      <c r="S4576" s="29" t="str">
        <f t="shared" si="993"/>
        <v/>
      </c>
      <c r="T4576" s="29" t="str">
        <f t="shared" si="994"/>
        <v/>
      </c>
      <c r="U4576" s="29"/>
      <c r="V4576" s="29"/>
      <c r="W4576" s="37"/>
      <c r="X4576" s="37" t="s">
        <v>158</v>
      </c>
      <c r="Y4576" s="146">
        <v>3765</v>
      </c>
      <c r="Z4576" s="33">
        <v>4819</v>
      </c>
      <c r="AA4576" s="34">
        <f t="shared" si="987"/>
        <v>0.28000000000000003</v>
      </c>
      <c r="AB4576" s="33">
        <f t="shared" si="988"/>
        <v>4819</v>
      </c>
      <c r="AC4576" s="34">
        <f t="shared" si="989"/>
        <v>0.27994677290836656</v>
      </c>
      <c r="AD4576" s="145">
        <f t="shared" si="990"/>
        <v>4015.8330000000001</v>
      </c>
      <c r="AE4576" s="105">
        <v>3137.5</v>
      </c>
      <c r="AF4576" s="34" t="s">
        <v>3803</v>
      </c>
      <c r="AG4576" s="34" t="s">
        <v>3803</v>
      </c>
      <c r="AH4576" s="34">
        <v>0</v>
      </c>
      <c r="AI4576" s="29">
        <v>3.8</v>
      </c>
      <c r="AJ4576" s="29">
        <v>1.3679999999999999E-2</v>
      </c>
      <c r="AK4576" s="29">
        <v>0</v>
      </c>
      <c r="AL4576" s="29">
        <v>0</v>
      </c>
      <c r="AM4576" s="29" t="s">
        <v>28</v>
      </c>
      <c r="AN4576" s="44" t="s">
        <v>27</v>
      </c>
      <c r="AO4576" s="29" t="s">
        <v>27</v>
      </c>
      <c r="AP4576" s="29"/>
      <c r="AQ4576" s="29"/>
      <c r="AR4576" s="29"/>
      <c r="AS4576" s="29"/>
      <c r="AT4576" s="29"/>
      <c r="AU4576" s="144"/>
      <c r="AV4576" s="36" t="s">
        <v>33</v>
      </c>
      <c r="AW4576" s="102" t="s">
        <v>33</v>
      </c>
      <c r="AX4576" s="129" t="s">
        <v>33</v>
      </c>
      <c r="AY4576" s="106" t="e">
        <v>#N/A</v>
      </c>
      <c r="BD4576" t="e">
        <v>#N/A</v>
      </c>
      <c r="BE4576" t="e">
        <v>#N/A</v>
      </c>
      <c r="BF4576">
        <v>0</v>
      </c>
      <c r="BH4576" t="str">
        <f t="shared" si="985"/>
        <v/>
      </c>
      <c r="BJ4576" t="str">
        <f t="shared" si="986"/>
        <v>OK</v>
      </c>
      <c r="BK4576" s="130" t="s">
        <v>5302</v>
      </c>
      <c r="BL4576" s="130" t="e">
        <v>#VALUE!</v>
      </c>
      <c r="BM4576" s="131">
        <v>0</v>
      </c>
      <c r="BN4576" s="131" t="e">
        <v>#DIV/0!</v>
      </c>
      <c r="BO4576" t="e">
        <v>#N/A</v>
      </c>
      <c r="BP4576">
        <v>0</v>
      </c>
    </row>
    <row r="4577" spans="1:68" x14ac:dyDescent="0.3">
      <c r="A4577" s="1"/>
      <c r="B4577" s="47">
        <v>4216</v>
      </c>
      <c r="C4577" s="125">
        <v>1021741</v>
      </c>
      <c r="D4577" s="40"/>
      <c r="E4577" s="40"/>
      <c r="F4577" s="30" t="s">
        <v>3744</v>
      </c>
      <c r="G4577" s="29"/>
      <c r="H4577" s="44" t="s">
        <v>3682</v>
      </c>
      <c r="I4577" s="148">
        <v>0</v>
      </c>
      <c r="J4577" s="147" t="s">
        <v>33</v>
      </c>
      <c r="K4577" s="148" t="e">
        <v>#N/A</v>
      </c>
      <c r="L4577" s="148" t="s">
        <v>32</v>
      </c>
      <c r="M4577" s="147" t="s">
        <v>33</v>
      </c>
      <c r="N4577" s="29" t="str">
        <f t="shared" si="982"/>
        <v/>
      </c>
      <c r="O4577" s="29" t="str">
        <f t="shared" si="983"/>
        <v/>
      </c>
      <c r="P4577" s="29" t="str">
        <f t="shared" si="984"/>
        <v/>
      </c>
      <c r="Q4577" s="29" t="str">
        <f t="shared" si="991"/>
        <v/>
      </c>
      <c r="R4577" s="29" t="str">
        <f t="shared" si="992"/>
        <v/>
      </c>
      <c r="S4577" s="29" t="str">
        <f t="shared" si="993"/>
        <v/>
      </c>
      <c r="T4577" s="29" t="str">
        <f t="shared" si="994"/>
        <v/>
      </c>
      <c r="U4577" s="29"/>
      <c r="V4577" s="29"/>
      <c r="W4577" s="37"/>
      <c r="X4577" s="37" t="s">
        <v>158</v>
      </c>
      <c r="Y4577" s="146">
        <v>5545</v>
      </c>
      <c r="Z4577" s="33">
        <v>7098</v>
      </c>
      <c r="AA4577" s="34">
        <f t="shared" si="987"/>
        <v>0.28000000000000003</v>
      </c>
      <c r="AB4577" s="33">
        <f t="shared" si="988"/>
        <v>7098</v>
      </c>
      <c r="AC4577" s="34">
        <f t="shared" si="989"/>
        <v>0.28007222940106263</v>
      </c>
      <c r="AD4577" s="145">
        <f t="shared" si="990"/>
        <v>5915</v>
      </c>
      <c r="AE4577" s="105">
        <v>4620.8329999999996</v>
      </c>
      <c r="AF4577" s="34" t="s">
        <v>3803</v>
      </c>
      <c r="AG4577" s="34" t="s">
        <v>3803</v>
      </c>
      <c r="AH4577" s="34">
        <v>0</v>
      </c>
      <c r="AI4577" s="29">
        <v>4.3</v>
      </c>
      <c r="AJ4577" s="29">
        <v>1.6112000000000001E-2</v>
      </c>
      <c r="AK4577" s="29">
        <v>0</v>
      </c>
      <c r="AL4577" s="29">
        <v>0</v>
      </c>
      <c r="AM4577" s="29" t="s">
        <v>28</v>
      </c>
      <c r="AN4577" s="44" t="s">
        <v>27</v>
      </c>
      <c r="AO4577" s="29" t="s">
        <v>27</v>
      </c>
      <c r="AP4577" s="29"/>
      <c r="AQ4577" s="29"/>
      <c r="AR4577" s="29"/>
      <c r="AS4577" s="29"/>
      <c r="AT4577" s="29"/>
      <c r="AU4577" s="144"/>
      <c r="AV4577" s="36" t="s">
        <v>33</v>
      </c>
      <c r="AW4577" s="102" t="s">
        <v>33</v>
      </c>
      <c r="AX4577" s="129" t="s">
        <v>33</v>
      </c>
      <c r="AY4577" s="106" t="e">
        <v>#N/A</v>
      </c>
      <c r="BD4577" t="e">
        <v>#N/A</v>
      </c>
      <c r="BE4577" t="e">
        <v>#N/A</v>
      </c>
      <c r="BF4577">
        <v>0</v>
      </c>
      <c r="BH4577" t="str">
        <f t="shared" si="985"/>
        <v/>
      </c>
      <c r="BJ4577" t="str">
        <f t="shared" si="986"/>
        <v>OK</v>
      </c>
      <c r="BK4577" s="130" t="s">
        <v>5302</v>
      </c>
      <c r="BL4577" s="130" t="e">
        <v>#VALUE!</v>
      </c>
      <c r="BM4577" s="131">
        <v>0</v>
      </c>
      <c r="BN4577" s="131" t="e">
        <v>#DIV/0!</v>
      </c>
      <c r="BO4577" t="e">
        <v>#N/A</v>
      </c>
      <c r="BP4577">
        <v>0</v>
      </c>
    </row>
    <row r="4578" spans="1:68" x14ac:dyDescent="0.3">
      <c r="A4578" s="1"/>
      <c r="B4578" s="47">
        <v>4217</v>
      </c>
      <c r="C4578" s="125">
        <v>1021742</v>
      </c>
      <c r="D4578" s="40"/>
      <c r="E4578" s="40"/>
      <c r="F4578" s="30" t="s">
        <v>3745</v>
      </c>
      <c r="G4578" s="29"/>
      <c r="H4578" s="44" t="s">
        <v>3682</v>
      </c>
      <c r="I4578" s="148">
        <v>0</v>
      </c>
      <c r="J4578" s="147" t="s">
        <v>33</v>
      </c>
      <c r="K4578" s="148" t="e">
        <v>#N/A</v>
      </c>
      <c r="L4578" s="148" t="s">
        <v>32</v>
      </c>
      <c r="M4578" s="147" t="s">
        <v>33</v>
      </c>
      <c r="N4578" s="29" t="str">
        <f t="shared" si="982"/>
        <v/>
      </c>
      <c r="O4578" s="29" t="str">
        <f t="shared" si="983"/>
        <v/>
      </c>
      <c r="P4578" s="29" t="str">
        <f t="shared" si="984"/>
        <v/>
      </c>
      <c r="Q4578" s="29" t="str">
        <f t="shared" si="991"/>
        <v/>
      </c>
      <c r="R4578" s="29" t="str">
        <f t="shared" si="992"/>
        <v/>
      </c>
      <c r="S4578" s="29" t="str">
        <f t="shared" si="993"/>
        <v/>
      </c>
      <c r="T4578" s="29" t="str">
        <f t="shared" si="994"/>
        <v/>
      </c>
      <c r="U4578" s="29"/>
      <c r="V4578" s="29"/>
      <c r="W4578" s="37"/>
      <c r="X4578" s="37" t="s">
        <v>158</v>
      </c>
      <c r="Y4578" s="146">
        <v>6495</v>
      </c>
      <c r="Z4578" s="33">
        <v>8314</v>
      </c>
      <c r="AA4578" s="34">
        <f t="shared" ref="AA4578:AA4591" si="995">ROUND(Z4578/Y4578-1,3)</f>
        <v>0.28000000000000003</v>
      </c>
      <c r="AB4578" s="33">
        <f t="shared" ref="AB4578:AB4591" si="996">IF(OR(W4578="VLD MLC components",W4578="VLD MLC pipes",W4578="VLD PEX components",W4578="VLD PEX pipes",W4578="VLD PHC components",W4578="VLD PHC pipes"),"По запросу",Z4578)</f>
        <v>8314</v>
      </c>
      <c r="AC4578" s="34">
        <f t="shared" ref="AC4578:AC4591" si="997">(AD4578-AE4578)/AE4578</f>
        <v>0.28006152424942254</v>
      </c>
      <c r="AD4578" s="145">
        <f t="shared" ref="AD4578:AD4591" si="998">ROUND(Z4578/1.2,3)</f>
        <v>6928.3329999999996</v>
      </c>
      <c r="AE4578" s="105">
        <v>5412.5</v>
      </c>
      <c r="AF4578" s="34" t="s">
        <v>3803</v>
      </c>
      <c r="AG4578" s="34" t="s">
        <v>3803</v>
      </c>
      <c r="AH4578" s="34">
        <v>0</v>
      </c>
      <c r="AI4578" s="29">
        <v>4.9000000000000004</v>
      </c>
      <c r="AJ4578" s="29">
        <v>1.9151999999999999E-2</v>
      </c>
      <c r="AK4578" s="29">
        <v>0</v>
      </c>
      <c r="AL4578" s="29">
        <v>0</v>
      </c>
      <c r="AM4578" s="29" t="s">
        <v>28</v>
      </c>
      <c r="AN4578" s="44" t="s">
        <v>27</v>
      </c>
      <c r="AO4578" s="29" t="s">
        <v>27</v>
      </c>
      <c r="AP4578" s="29"/>
      <c r="AQ4578" s="29"/>
      <c r="AR4578" s="29"/>
      <c r="AS4578" s="29"/>
      <c r="AT4578" s="29"/>
      <c r="AU4578" s="144"/>
      <c r="AV4578" s="36" t="s">
        <v>33</v>
      </c>
      <c r="AW4578" s="102" t="s">
        <v>33</v>
      </c>
      <c r="AX4578" s="129" t="s">
        <v>33</v>
      </c>
      <c r="AY4578" s="106" t="e">
        <v>#N/A</v>
      </c>
      <c r="BD4578" t="e">
        <v>#N/A</v>
      </c>
      <c r="BE4578" t="e">
        <v>#N/A</v>
      </c>
      <c r="BF4578">
        <v>0</v>
      </c>
      <c r="BH4578" t="str">
        <f t="shared" si="985"/>
        <v/>
      </c>
      <c r="BJ4578" t="str">
        <f t="shared" si="986"/>
        <v>OK</v>
      </c>
      <c r="BK4578" s="130" t="s">
        <v>5302</v>
      </c>
      <c r="BL4578" s="130" t="e">
        <v>#VALUE!</v>
      </c>
      <c r="BM4578" s="131">
        <v>0</v>
      </c>
      <c r="BN4578" s="131" t="e">
        <v>#DIV/0!</v>
      </c>
      <c r="BO4578" t="e">
        <v>#N/A</v>
      </c>
      <c r="BP4578">
        <v>0</v>
      </c>
    </row>
    <row r="4579" spans="1:68" x14ac:dyDescent="0.3">
      <c r="A4579" s="1"/>
      <c r="B4579" s="47">
        <v>4218</v>
      </c>
      <c r="C4579" s="125">
        <v>1021743</v>
      </c>
      <c r="D4579" s="40"/>
      <c r="E4579" s="40"/>
      <c r="F4579" s="30" t="s">
        <v>3746</v>
      </c>
      <c r="G4579" s="29"/>
      <c r="H4579" s="44" t="s">
        <v>3682</v>
      </c>
      <c r="I4579" s="148">
        <v>0</v>
      </c>
      <c r="J4579" s="147" t="s">
        <v>33</v>
      </c>
      <c r="K4579" s="148" t="e">
        <v>#N/A</v>
      </c>
      <c r="L4579" s="148" t="s">
        <v>32</v>
      </c>
      <c r="M4579" s="147" t="s">
        <v>33</v>
      </c>
      <c r="N4579" s="29" t="str">
        <f t="shared" si="982"/>
        <v/>
      </c>
      <c r="O4579" s="29" t="str">
        <f t="shared" si="983"/>
        <v/>
      </c>
      <c r="P4579" s="29" t="str">
        <f t="shared" si="984"/>
        <v/>
      </c>
      <c r="Q4579" s="29" t="str">
        <f t="shared" si="991"/>
        <v/>
      </c>
      <c r="R4579" s="29" t="str">
        <f t="shared" si="992"/>
        <v/>
      </c>
      <c r="S4579" s="29" t="str">
        <f t="shared" si="993"/>
        <v/>
      </c>
      <c r="T4579" s="29" t="str">
        <f t="shared" si="994"/>
        <v/>
      </c>
      <c r="U4579" s="29"/>
      <c r="V4579" s="29"/>
      <c r="W4579" s="37"/>
      <c r="X4579" s="37" t="s">
        <v>158</v>
      </c>
      <c r="Y4579" s="146">
        <v>8458</v>
      </c>
      <c r="Z4579" s="33">
        <v>10826</v>
      </c>
      <c r="AA4579" s="34">
        <f t="shared" si="995"/>
        <v>0.28000000000000003</v>
      </c>
      <c r="AB4579" s="33">
        <f t="shared" si="996"/>
        <v>10826</v>
      </c>
      <c r="AC4579" s="34">
        <f t="shared" si="997"/>
        <v>0.27997173232308969</v>
      </c>
      <c r="AD4579" s="145">
        <f t="shared" si="998"/>
        <v>9021.6669999999995</v>
      </c>
      <c r="AE4579" s="105">
        <v>7048.3329999999996</v>
      </c>
      <c r="AF4579" s="34" t="s">
        <v>3803</v>
      </c>
      <c r="AG4579" s="34" t="s">
        <v>3803</v>
      </c>
      <c r="AH4579" s="34">
        <v>0</v>
      </c>
      <c r="AI4579" s="29">
        <v>5.6</v>
      </c>
      <c r="AJ4579" s="29">
        <v>2.3712E-2</v>
      </c>
      <c r="AK4579" s="29">
        <v>0</v>
      </c>
      <c r="AL4579" s="29">
        <v>0</v>
      </c>
      <c r="AM4579" s="29" t="s">
        <v>28</v>
      </c>
      <c r="AN4579" s="44" t="s">
        <v>27</v>
      </c>
      <c r="AO4579" s="29" t="s">
        <v>27</v>
      </c>
      <c r="AP4579" s="29"/>
      <c r="AQ4579" s="29"/>
      <c r="AR4579" s="29"/>
      <c r="AS4579" s="29"/>
      <c r="AT4579" s="29"/>
      <c r="AU4579" s="144"/>
      <c r="AV4579" s="36" t="s">
        <v>33</v>
      </c>
      <c r="AW4579" s="102" t="s">
        <v>33</v>
      </c>
      <c r="AX4579" s="129" t="s">
        <v>33</v>
      </c>
      <c r="AY4579" s="106" t="e">
        <v>#N/A</v>
      </c>
      <c r="BD4579" t="e">
        <v>#N/A</v>
      </c>
      <c r="BE4579" t="e">
        <v>#N/A</v>
      </c>
      <c r="BF4579">
        <v>0</v>
      </c>
      <c r="BH4579" t="str">
        <f t="shared" si="985"/>
        <v/>
      </c>
      <c r="BJ4579" t="str">
        <f t="shared" si="986"/>
        <v>OK</v>
      </c>
      <c r="BK4579" s="130" t="s">
        <v>5302</v>
      </c>
      <c r="BL4579" s="130" t="e">
        <v>#VALUE!</v>
      </c>
      <c r="BM4579" s="131">
        <v>0</v>
      </c>
      <c r="BN4579" s="131" t="e">
        <v>#DIV/0!</v>
      </c>
      <c r="BO4579" t="e">
        <v>#N/A</v>
      </c>
      <c r="BP4579">
        <v>0</v>
      </c>
    </row>
    <row r="4580" spans="1:68" x14ac:dyDescent="0.3">
      <c r="A4580" s="1"/>
      <c r="B4580" s="47">
        <v>4219</v>
      </c>
      <c r="C4580" s="125">
        <v>1021744</v>
      </c>
      <c r="D4580" s="40"/>
      <c r="E4580" s="40"/>
      <c r="F4580" s="30" t="s">
        <v>3747</v>
      </c>
      <c r="G4580" s="29"/>
      <c r="H4580" s="44" t="s">
        <v>3682</v>
      </c>
      <c r="I4580" s="148">
        <v>0</v>
      </c>
      <c r="J4580" s="147" t="s">
        <v>33</v>
      </c>
      <c r="K4580" s="148" t="e">
        <v>#N/A</v>
      </c>
      <c r="L4580" s="148" t="s">
        <v>32</v>
      </c>
      <c r="M4580" s="147" t="s">
        <v>33</v>
      </c>
      <c r="N4580" s="29" t="str">
        <f t="shared" si="982"/>
        <v/>
      </c>
      <c r="O4580" s="29" t="str">
        <f t="shared" si="983"/>
        <v/>
      </c>
      <c r="P4580" s="29" t="str">
        <f t="shared" si="984"/>
        <v/>
      </c>
      <c r="Q4580" s="29" t="str">
        <f t="shared" si="991"/>
        <v/>
      </c>
      <c r="R4580" s="29" t="str">
        <f t="shared" si="992"/>
        <v/>
      </c>
      <c r="S4580" s="29" t="str">
        <f t="shared" si="993"/>
        <v/>
      </c>
      <c r="T4580" s="29" t="str">
        <f t="shared" si="994"/>
        <v/>
      </c>
      <c r="U4580" s="29"/>
      <c r="V4580" s="29"/>
      <c r="W4580" s="37"/>
      <c r="X4580" s="37" t="s">
        <v>158</v>
      </c>
      <c r="Y4580" s="146">
        <v>9666</v>
      </c>
      <c r="Z4580" s="33">
        <v>12372</v>
      </c>
      <c r="AA4580" s="34">
        <f t="shared" si="995"/>
        <v>0.28000000000000003</v>
      </c>
      <c r="AB4580" s="33">
        <f t="shared" si="996"/>
        <v>12372</v>
      </c>
      <c r="AC4580" s="34">
        <f t="shared" si="997"/>
        <v>0.27995034140285535</v>
      </c>
      <c r="AD4580" s="145">
        <f t="shared" si="998"/>
        <v>10310</v>
      </c>
      <c r="AE4580" s="105">
        <v>8055</v>
      </c>
      <c r="AF4580" s="34" t="s">
        <v>3803</v>
      </c>
      <c r="AG4580" s="34" t="s">
        <v>3803</v>
      </c>
      <c r="AH4580" s="34">
        <v>0</v>
      </c>
      <c r="AI4580" s="29">
        <v>6.5</v>
      </c>
      <c r="AJ4580" s="29">
        <v>2.8271999999999999E-2</v>
      </c>
      <c r="AK4580" s="29">
        <v>0</v>
      </c>
      <c r="AL4580" s="29">
        <v>0</v>
      </c>
      <c r="AM4580" s="29" t="s">
        <v>28</v>
      </c>
      <c r="AN4580" s="44" t="s">
        <v>27</v>
      </c>
      <c r="AO4580" s="29" t="s">
        <v>27</v>
      </c>
      <c r="AP4580" s="29"/>
      <c r="AQ4580" s="29"/>
      <c r="AR4580" s="29"/>
      <c r="AS4580" s="29"/>
      <c r="AT4580" s="29"/>
      <c r="AU4580" s="144"/>
      <c r="AV4580" s="36" t="s">
        <v>33</v>
      </c>
      <c r="AW4580" s="102" t="s">
        <v>33</v>
      </c>
      <c r="AX4580" s="129" t="s">
        <v>33</v>
      </c>
      <c r="AY4580" s="106" t="e">
        <v>#N/A</v>
      </c>
      <c r="BD4580" t="e">
        <v>#N/A</v>
      </c>
      <c r="BE4580" t="e">
        <v>#N/A</v>
      </c>
      <c r="BF4580">
        <v>0</v>
      </c>
      <c r="BH4580" t="str">
        <f t="shared" si="985"/>
        <v/>
      </c>
      <c r="BJ4580" t="str">
        <f t="shared" si="986"/>
        <v>OK</v>
      </c>
      <c r="BK4580" s="130" t="s">
        <v>5302</v>
      </c>
      <c r="BL4580" s="130" t="e">
        <v>#VALUE!</v>
      </c>
      <c r="BM4580" s="131">
        <v>0</v>
      </c>
      <c r="BN4580" s="131" t="e">
        <v>#DIV/0!</v>
      </c>
      <c r="BO4580" t="e">
        <v>#N/A</v>
      </c>
      <c r="BP4580">
        <v>0</v>
      </c>
    </row>
    <row r="4581" spans="1:68" x14ac:dyDescent="0.3">
      <c r="A4581" s="1"/>
      <c r="B4581" s="47">
        <v>4220</v>
      </c>
      <c r="C4581" s="125">
        <v>1021745</v>
      </c>
      <c r="D4581" s="40"/>
      <c r="E4581" s="40"/>
      <c r="F4581" s="30" t="s">
        <v>3748</v>
      </c>
      <c r="G4581" s="29"/>
      <c r="H4581" s="44" t="s">
        <v>3682</v>
      </c>
      <c r="I4581" s="148">
        <v>0</v>
      </c>
      <c r="J4581" s="147" t="s">
        <v>33</v>
      </c>
      <c r="K4581" s="148" t="e">
        <v>#N/A</v>
      </c>
      <c r="L4581" s="148" t="s">
        <v>32</v>
      </c>
      <c r="M4581" s="147" t="s">
        <v>33</v>
      </c>
      <c r="N4581" s="29" t="str">
        <f t="shared" si="982"/>
        <v/>
      </c>
      <c r="O4581" s="29" t="str">
        <f t="shared" si="983"/>
        <v/>
      </c>
      <c r="P4581" s="29" t="str">
        <f t="shared" si="984"/>
        <v/>
      </c>
      <c r="Q4581" s="29" t="str">
        <f t="shared" si="991"/>
        <v/>
      </c>
      <c r="R4581" s="29" t="str">
        <f t="shared" si="992"/>
        <v/>
      </c>
      <c r="S4581" s="29" t="str">
        <f t="shared" si="993"/>
        <v/>
      </c>
      <c r="T4581" s="29" t="str">
        <f t="shared" si="994"/>
        <v/>
      </c>
      <c r="U4581" s="29"/>
      <c r="V4581" s="29"/>
      <c r="W4581" s="37"/>
      <c r="X4581" s="37" t="s">
        <v>158</v>
      </c>
      <c r="Y4581" s="146">
        <v>11559</v>
      </c>
      <c r="Z4581" s="33">
        <v>14796</v>
      </c>
      <c r="AA4581" s="34">
        <f t="shared" si="995"/>
        <v>0.28000000000000003</v>
      </c>
      <c r="AB4581" s="33">
        <f t="shared" si="996"/>
        <v>14796</v>
      </c>
      <c r="AC4581" s="34">
        <f t="shared" si="997"/>
        <v>0.28004152608357125</v>
      </c>
      <c r="AD4581" s="145">
        <f t="shared" si="998"/>
        <v>12330</v>
      </c>
      <c r="AE4581" s="105">
        <v>9632.5</v>
      </c>
      <c r="AF4581" s="34" t="s">
        <v>3803</v>
      </c>
      <c r="AG4581" s="34" t="s">
        <v>3803</v>
      </c>
      <c r="AH4581" s="34">
        <v>0</v>
      </c>
      <c r="AI4581" s="29">
        <v>7.4</v>
      </c>
      <c r="AJ4581" s="29">
        <v>3.3439999999999998E-2</v>
      </c>
      <c r="AK4581" s="29">
        <v>0</v>
      </c>
      <c r="AL4581" s="29">
        <v>0</v>
      </c>
      <c r="AM4581" s="29" t="s">
        <v>28</v>
      </c>
      <c r="AN4581" s="44" t="s">
        <v>27</v>
      </c>
      <c r="AO4581" s="29" t="s">
        <v>27</v>
      </c>
      <c r="AP4581" s="29"/>
      <c r="AQ4581" s="29"/>
      <c r="AR4581" s="29"/>
      <c r="AS4581" s="29"/>
      <c r="AT4581" s="29"/>
      <c r="AU4581" s="144"/>
      <c r="AV4581" s="36" t="s">
        <v>33</v>
      </c>
      <c r="AW4581" s="102" t="s">
        <v>33</v>
      </c>
      <c r="AX4581" s="129" t="s">
        <v>33</v>
      </c>
      <c r="AY4581" s="106" t="e">
        <v>#N/A</v>
      </c>
      <c r="BD4581" t="e">
        <v>#N/A</v>
      </c>
      <c r="BE4581" t="e">
        <v>#N/A</v>
      </c>
      <c r="BF4581">
        <v>0</v>
      </c>
      <c r="BH4581" t="str">
        <f t="shared" si="985"/>
        <v/>
      </c>
      <c r="BJ4581" t="str">
        <f t="shared" si="986"/>
        <v>OK</v>
      </c>
      <c r="BK4581" s="130" t="s">
        <v>5302</v>
      </c>
      <c r="BL4581" s="130" t="e">
        <v>#VALUE!</v>
      </c>
      <c r="BM4581" s="131">
        <v>0</v>
      </c>
      <c r="BN4581" s="131" t="e">
        <v>#DIV/0!</v>
      </c>
      <c r="BO4581" t="e">
        <v>#N/A</v>
      </c>
      <c r="BP4581">
        <v>0</v>
      </c>
    </row>
    <row r="4582" spans="1:68" x14ac:dyDescent="0.3">
      <c r="A4582" s="1"/>
      <c r="B4582" s="47">
        <v>4221</v>
      </c>
      <c r="C4582" s="125">
        <v>1021746</v>
      </c>
      <c r="D4582" s="40"/>
      <c r="E4582" s="40"/>
      <c r="F4582" s="30" t="s">
        <v>3749</v>
      </c>
      <c r="G4582" s="29"/>
      <c r="H4582" s="44" t="s">
        <v>3682</v>
      </c>
      <c r="I4582" s="148">
        <v>0</v>
      </c>
      <c r="J4582" s="147" t="s">
        <v>33</v>
      </c>
      <c r="K4582" s="148" t="e">
        <v>#N/A</v>
      </c>
      <c r="L4582" s="148" t="s">
        <v>32</v>
      </c>
      <c r="M4582" s="147" t="s">
        <v>33</v>
      </c>
      <c r="N4582" s="29" t="str">
        <f t="shared" si="982"/>
        <v/>
      </c>
      <c r="O4582" s="29" t="str">
        <f t="shared" si="983"/>
        <v/>
      </c>
      <c r="P4582" s="29" t="str">
        <f t="shared" si="984"/>
        <v/>
      </c>
      <c r="Q4582" s="29" t="str">
        <f t="shared" si="991"/>
        <v/>
      </c>
      <c r="R4582" s="29" t="str">
        <f t="shared" si="992"/>
        <v/>
      </c>
      <c r="S4582" s="29" t="str">
        <f t="shared" si="993"/>
        <v/>
      </c>
      <c r="T4582" s="29" t="str">
        <f t="shared" si="994"/>
        <v/>
      </c>
      <c r="U4582" s="29"/>
      <c r="V4582" s="29"/>
      <c r="W4582" s="37"/>
      <c r="X4582" s="37" t="s">
        <v>158</v>
      </c>
      <c r="Y4582" s="146">
        <v>12903</v>
      </c>
      <c r="Z4582" s="33">
        <v>16516</v>
      </c>
      <c r="AA4582" s="34">
        <f t="shared" si="995"/>
        <v>0.28000000000000003</v>
      </c>
      <c r="AB4582" s="33">
        <f t="shared" si="996"/>
        <v>16516</v>
      </c>
      <c r="AC4582" s="34">
        <f t="shared" si="997"/>
        <v>0.28001236921646133</v>
      </c>
      <c r="AD4582" s="145">
        <f t="shared" si="998"/>
        <v>13763.333000000001</v>
      </c>
      <c r="AE4582" s="105">
        <v>10752.5</v>
      </c>
      <c r="AF4582" s="34" t="s">
        <v>3803</v>
      </c>
      <c r="AG4582" s="34" t="s">
        <v>3803</v>
      </c>
      <c r="AH4582" s="34">
        <v>0</v>
      </c>
      <c r="AI4582" s="29">
        <v>8.1999999999999993</v>
      </c>
      <c r="AJ4582" s="29">
        <v>3.7999999999999999E-2</v>
      </c>
      <c r="AK4582" s="29">
        <v>0</v>
      </c>
      <c r="AL4582" s="29">
        <v>0</v>
      </c>
      <c r="AM4582" s="29" t="s">
        <v>28</v>
      </c>
      <c r="AN4582" s="44" t="s">
        <v>27</v>
      </c>
      <c r="AO4582" s="29" t="s">
        <v>27</v>
      </c>
      <c r="AP4582" s="29"/>
      <c r="AQ4582" s="29"/>
      <c r="AR4582" s="29"/>
      <c r="AS4582" s="29"/>
      <c r="AT4582" s="29"/>
      <c r="AU4582" s="144"/>
      <c r="AV4582" s="36" t="s">
        <v>33</v>
      </c>
      <c r="AW4582" s="102" t="s">
        <v>33</v>
      </c>
      <c r="AX4582" s="129" t="s">
        <v>33</v>
      </c>
      <c r="AY4582" s="106" t="e">
        <v>#N/A</v>
      </c>
      <c r="BD4582" t="e">
        <v>#N/A</v>
      </c>
      <c r="BE4582" t="e">
        <v>#N/A</v>
      </c>
      <c r="BF4582">
        <v>0</v>
      </c>
      <c r="BH4582" t="str">
        <f t="shared" si="985"/>
        <v/>
      </c>
      <c r="BJ4582" t="str">
        <f t="shared" si="986"/>
        <v>OK</v>
      </c>
      <c r="BK4582" s="130" t="s">
        <v>5302</v>
      </c>
      <c r="BL4582" s="130" t="e">
        <v>#VALUE!</v>
      </c>
      <c r="BM4582" s="131">
        <v>0</v>
      </c>
      <c r="BN4582" s="131" t="e">
        <v>#DIV/0!</v>
      </c>
      <c r="BO4582" t="e">
        <v>#N/A</v>
      </c>
      <c r="BP4582">
        <v>0</v>
      </c>
    </row>
    <row r="4583" spans="1:68" x14ac:dyDescent="0.3">
      <c r="A4583" s="1"/>
      <c r="B4583" s="47">
        <v>4222</v>
      </c>
      <c r="C4583" s="125">
        <v>1021823</v>
      </c>
      <c r="D4583" s="40"/>
      <c r="E4583" s="40"/>
      <c r="F4583" s="30" t="s">
        <v>3750</v>
      </c>
      <c r="G4583" s="29"/>
      <c r="H4583" s="44" t="s">
        <v>3682</v>
      </c>
      <c r="I4583" s="148">
        <v>0</v>
      </c>
      <c r="J4583" s="147" t="s">
        <v>33</v>
      </c>
      <c r="K4583" s="148" t="e">
        <v>#N/A</v>
      </c>
      <c r="L4583" s="148" t="s">
        <v>32</v>
      </c>
      <c r="M4583" s="147" t="s">
        <v>33</v>
      </c>
      <c r="N4583" s="29" t="str">
        <f t="shared" si="982"/>
        <v/>
      </c>
      <c r="O4583" s="29" t="str">
        <f t="shared" si="983"/>
        <v/>
      </c>
      <c r="P4583" s="29" t="str">
        <f t="shared" si="984"/>
        <v/>
      </c>
      <c r="Q4583" s="29" t="str">
        <f t="shared" si="991"/>
        <v/>
      </c>
      <c r="R4583" s="29" t="str">
        <f t="shared" si="992"/>
        <v/>
      </c>
      <c r="S4583" s="29" t="str">
        <f t="shared" si="993"/>
        <v/>
      </c>
      <c r="T4583" s="29" t="str">
        <f t="shared" si="994"/>
        <v/>
      </c>
      <c r="U4583" s="29"/>
      <c r="V4583" s="29"/>
      <c r="W4583" s="37"/>
      <c r="X4583" s="37" t="s">
        <v>158</v>
      </c>
      <c r="Y4583" s="146">
        <v>7522</v>
      </c>
      <c r="Z4583" s="33">
        <v>9628</v>
      </c>
      <c r="AA4583" s="34">
        <f t="shared" si="995"/>
        <v>0.28000000000000003</v>
      </c>
      <c r="AB4583" s="33">
        <f t="shared" si="996"/>
        <v>9628</v>
      </c>
      <c r="AC4583" s="34">
        <f t="shared" si="997"/>
        <v>0.27997874394994654</v>
      </c>
      <c r="AD4583" s="145">
        <f t="shared" si="998"/>
        <v>8023.3329999999996</v>
      </c>
      <c r="AE4583" s="105">
        <v>6268.3329999999996</v>
      </c>
      <c r="AF4583" s="34" t="s">
        <v>3803</v>
      </c>
      <c r="AG4583" s="34" t="s">
        <v>3803</v>
      </c>
      <c r="AH4583" s="34">
        <v>0</v>
      </c>
      <c r="AI4583" s="29">
        <v>3.3</v>
      </c>
      <c r="AJ4583" s="29">
        <v>1.3679999999999999E-2</v>
      </c>
      <c r="AK4583" s="29">
        <v>0</v>
      </c>
      <c r="AL4583" s="29">
        <v>0</v>
      </c>
      <c r="AM4583" s="29" t="s">
        <v>28</v>
      </c>
      <c r="AN4583" s="44" t="s">
        <v>27</v>
      </c>
      <c r="AO4583" s="29" t="s">
        <v>27</v>
      </c>
      <c r="AP4583" s="29"/>
      <c r="AQ4583" s="29"/>
      <c r="AR4583" s="29"/>
      <c r="AS4583" s="29"/>
      <c r="AT4583" s="29"/>
      <c r="AU4583" s="144"/>
      <c r="AV4583" s="36" t="s">
        <v>33</v>
      </c>
      <c r="AW4583" s="102" t="s">
        <v>33</v>
      </c>
      <c r="AX4583" s="129" t="s">
        <v>33</v>
      </c>
      <c r="AY4583" s="106" t="e">
        <v>#N/A</v>
      </c>
      <c r="BD4583" t="e">
        <v>#N/A</v>
      </c>
      <c r="BE4583" t="e">
        <v>#N/A</v>
      </c>
      <c r="BF4583">
        <v>0</v>
      </c>
      <c r="BH4583" t="str">
        <f t="shared" si="985"/>
        <v/>
      </c>
      <c r="BJ4583" t="str">
        <f t="shared" si="986"/>
        <v>OK</v>
      </c>
      <c r="BK4583" s="130" t="s">
        <v>5302</v>
      </c>
      <c r="BL4583" s="130" t="e">
        <v>#VALUE!</v>
      </c>
      <c r="BM4583" s="131">
        <v>0</v>
      </c>
      <c r="BN4583" s="131" t="e">
        <v>#DIV/0!</v>
      </c>
      <c r="BO4583" t="e">
        <v>#N/A</v>
      </c>
      <c r="BP4583">
        <v>0</v>
      </c>
    </row>
    <row r="4584" spans="1:68" x14ac:dyDescent="0.3">
      <c r="A4584" s="1"/>
      <c r="B4584" s="47">
        <v>4223</v>
      </c>
      <c r="C4584" s="125">
        <v>1021824</v>
      </c>
      <c r="D4584" s="40"/>
      <c r="E4584" s="40"/>
      <c r="F4584" s="30" t="s">
        <v>3751</v>
      </c>
      <c r="G4584" s="29"/>
      <c r="H4584" s="44" t="s">
        <v>3682</v>
      </c>
      <c r="I4584" s="148">
        <v>0</v>
      </c>
      <c r="J4584" s="147" t="s">
        <v>33</v>
      </c>
      <c r="K4584" s="148" t="e">
        <v>#N/A</v>
      </c>
      <c r="L4584" s="148" t="s">
        <v>32</v>
      </c>
      <c r="M4584" s="147" t="s">
        <v>33</v>
      </c>
      <c r="N4584" s="29" t="str">
        <f t="shared" si="982"/>
        <v/>
      </c>
      <c r="O4584" s="29" t="str">
        <f t="shared" si="983"/>
        <v/>
      </c>
      <c r="P4584" s="29" t="str">
        <f t="shared" si="984"/>
        <v/>
      </c>
      <c r="Q4584" s="29" t="str">
        <f t="shared" si="991"/>
        <v/>
      </c>
      <c r="R4584" s="29" t="str">
        <f t="shared" si="992"/>
        <v/>
      </c>
      <c r="S4584" s="29" t="str">
        <f t="shared" si="993"/>
        <v/>
      </c>
      <c r="T4584" s="29" t="str">
        <f t="shared" si="994"/>
        <v/>
      </c>
      <c r="U4584" s="29"/>
      <c r="V4584" s="29"/>
      <c r="W4584" s="37"/>
      <c r="X4584" s="37" t="s">
        <v>158</v>
      </c>
      <c r="Y4584" s="146">
        <v>9224</v>
      </c>
      <c r="Z4584" s="33">
        <v>11807</v>
      </c>
      <c r="AA4584" s="34">
        <f t="shared" si="995"/>
        <v>0.28000000000000003</v>
      </c>
      <c r="AB4584" s="33">
        <f t="shared" si="996"/>
        <v>11807</v>
      </c>
      <c r="AC4584" s="34">
        <f t="shared" si="997"/>
        <v>0.28003034345054872</v>
      </c>
      <c r="AD4584" s="145">
        <f t="shared" si="998"/>
        <v>9839.1669999999995</v>
      </c>
      <c r="AE4584" s="105">
        <v>7686.6670000000004</v>
      </c>
      <c r="AF4584" s="34" t="s">
        <v>3803</v>
      </c>
      <c r="AG4584" s="34" t="s">
        <v>3803</v>
      </c>
      <c r="AH4584" s="34">
        <v>0</v>
      </c>
      <c r="AI4584" s="29">
        <v>3.8</v>
      </c>
      <c r="AJ4584" s="29">
        <v>1.6112000000000001E-2</v>
      </c>
      <c r="AK4584" s="29">
        <v>0</v>
      </c>
      <c r="AL4584" s="29">
        <v>0</v>
      </c>
      <c r="AM4584" s="29" t="s">
        <v>28</v>
      </c>
      <c r="AN4584" s="44" t="s">
        <v>27</v>
      </c>
      <c r="AO4584" s="29" t="s">
        <v>27</v>
      </c>
      <c r="AP4584" s="29"/>
      <c r="AQ4584" s="29"/>
      <c r="AR4584" s="29"/>
      <c r="AS4584" s="29"/>
      <c r="AT4584" s="29"/>
      <c r="AU4584" s="144"/>
      <c r="AV4584" s="36" t="s">
        <v>33</v>
      </c>
      <c r="AW4584" s="102" t="s">
        <v>33</v>
      </c>
      <c r="AX4584" s="129" t="s">
        <v>33</v>
      </c>
      <c r="AY4584" s="106" t="e">
        <v>#N/A</v>
      </c>
      <c r="BD4584" t="e">
        <v>#N/A</v>
      </c>
      <c r="BE4584" t="e">
        <v>#N/A</v>
      </c>
      <c r="BF4584">
        <v>0</v>
      </c>
      <c r="BH4584" t="str">
        <f t="shared" si="985"/>
        <v/>
      </c>
      <c r="BJ4584" t="str">
        <f t="shared" si="986"/>
        <v>OK</v>
      </c>
      <c r="BK4584" s="130" t="s">
        <v>5302</v>
      </c>
      <c r="BL4584" s="130" t="e">
        <v>#VALUE!</v>
      </c>
      <c r="BM4584" s="131">
        <v>0</v>
      </c>
      <c r="BN4584" s="131" t="e">
        <v>#DIV/0!</v>
      </c>
      <c r="BO4584" t="e">
        <v>#N/A</v>
      </c>
      <c r="BP4584">
        <v>0</v>
      </c>
    </row>
    <row r="4585" spans="1:68" x14ac:dyDescent="0.3">
      <c r="A4585" s="1"/>
      <c r="B4585" s="47">
        <v>4224</v>
      </c>
      <c r="C4585" s="125">
        <v>1021825</v>
      </c>
      <c r="D4585" s="40"/>
      <c r="E4585" s="40"/>
      <c r="F4585" s="30" t="s">
        <v>3752</v>
      </c>
      <c r="G4585" s="29"/>
      <c r="H4585" s="44" t="s">
        <v>3682</v>
      </c>
      <c r="I4585" s="148">
        <v>0</v>
      </c>
      <c r="J4585" s="147" t="s">
        <v>33</v>
      </c>
      <c r="K4585" s="148" t="e">
        <v>#N/A</v>
      </c>
      <c r="L4585" s="148" t="s">
        <v>32</v>
      </c>
      <c r="M4585" s="147" t="s">
        <v>33</v>
      </c>
      <c r="N4585" s="29" t="str">
        <f t="shared" ref="N4585:N4592" si="999">IFERROR(MID($D4585,1,7)+0,"")</f>
        <v/>
      </c>
      <c r="O4585" s="29" t="str">
        <f t="shared" ref="O4585:O4592" si="1000">IFERROR(MID($D4585,10,7)+0,"")</f>
        <v/>
      </c>
      <c r="P4585" s="29" t="str">
        <f t="shared" ref="P4585:P4592" si="1001">IFERROR(MID($D4585,19,7)+0,"")</f>
        <v/>
      </c>
      <c r="Q4585" s="29" t="str">
        <f t="shared" si="991"/>
        <v/>
      </c>
      <c r="R4585" s="29" t="str">
        <f t="shared" si="992"/>
        <v/>
      </c>
      <c r="S4585" s="29" t="str">
        <f t="shared" si="993"/>
        <v/>
      </c>
      <c r="T4585" s="29" t="str">
        <f t="shared" si="994"/>
        <v/>
      </c>
      <c r="U4585" s="29"/>
      <c r="V4585" s="29"/>
      <c r="W4585" s="37"/>
      <c r="X4585" s="37" t="s">
        <v>158</v>
      </c>
      <c r="Y4585" s="146">
        <v>8428</v>
      </c>
      <c r="Z4585" s="33">
        <v>10788</v>
      </c>
      <c r="AA4585" s="34">
        <f t="shared" si="995"/>
        <v>0.28000000000000003</v>
      </c>
      <c r="AB4585" s="33">
        <f t="shared" si="996"/>
        <v>10788</v>
      </c>
      <c r="AC4585" s="34">
        <f t="shared" si="997"/>
        <v>0.28001904508870651</v>
      </c>
      <c r="AD4585" s="145">
        <f t="shared" si="998"/>
        <v>8990</v>
      </c>
      <c r="AE4585" s="105">
        <v>7023.3329999999996</v>
      </c>
      <c r="AF4585" s="34" t="s">
        <v>3803</v>
      </c>
      <c r="AG4585" s="34" t="s">
        <v>3803</v>
      </c>
      <c r="AH4585" s="34">
        <v>0</v>
      </c>
      <c r="AI4585" s="29">
        <v>4.3</v>
      </c>
      <c r="AJ4585" s="29">
        <v>1.9151999999999999E-2</v>
      </c>
      <c r="AK4585" s="29">
        <v>0</v>
      </c>
      <c r="AL4585" s="29">
        <v>0</v>
      </c>
      <c r="AM4585" s="29" t="s">
        <v>28</v>
      </c>
      <c r="AN4585" s="44" t="s">
        <v>27</v>
      </c>
      <c r="AO4585" s="29" t="s">
        <v>27</v>
      </c>
      <c r="AP4585" s="29"/>
      <c r="AQ4585" s="29"/>
      <c r="AR4585" s="29"/>
      <c r="AS4585" s="29"/>
      <c r="AT4585" s="29"/>
      <c r="AU4585" s="144"/>
      <c r="AV4585" s="36" t="s">
        <v>33</v>
      </c>
      <c r="AW4585" s="102" t="s">
        <v>33</v>
      </c>
      <c r="AX4585" s="129" t="s">
        <v>33</v>
      </c>
      <c r="AY4585" s="106" t="e">
        <v>#N/A</v>
      </c>
      <c r="BD4585" t="e">
        <v>#N/A</v>
      </c>
      <c r="BE4585" t="e">
        <v>#N/A</v>
      </c>
      <c r="BF4585">
        <v>0</v>
      </c>
      <c r="BH4585" t="str">
        <f t="shared" ref="BH4585:BH4591" si="1002">IF(OR(H4585="Регулярный ассортимент",AK4585&gt;0,AL4585&gt;0),"AV","")</f>
        <v/>
      </c>
      <c r="BJ4585" t="str">
        <f t="shared" ref="BJ4585:BJ4591" si="1003">IF(AB4585-Z4585=0,"OK")</f>
        <v>OK</v>
      </c>
      <c r="BK4585" s="130" t="s">
        <v>5302</v>
      </c>
      <c r="BL4585" s="130" t="e">
        <v>#VALUE!</v>
      </c>
      <c r="BM4585" s="131">
        <v>0</v>
      </c>
      <c r="BN4585" s="131" t="e">
        <v>#DIV/0!</v>
      </c>
      <c r="BO4585" t="e">
        <v>#N/A</v>
      </c>
      <c r="BP4585">
        <v>0</v>
      </c>
    </row>
    <row r="4586" spans="1:68" x14ac:dyDescent="0.3">
      <c r="A4586" s="1"/>
      <c r="B4586" s="47">
        <v>4225</v>
      </c>
      <c r="C4586" s="125">
        <v>1021826</v>
      </c>
      <c r="D4586" s="40"/>
      <c r="E4586" s="40"/>
      <c r="F4586" s="30" t="s">
        <v>3753</v>
      </c>
      <c r="G4586" s="29"/>
      <c r="H4586" s="44" t="s">
        <v>3682</v>
      </c>
      <c r="I4586" s="148">
        <v>0</v>
      </c>
      <c r="J4586" s="147" t="s">
        <v>33</v>
      </c>
      <c r="K4586" s="148" t="e">
        <v>#N/A</v>
      </c>
      <c r="L4586" s="148" t="s">
        <v>32</v>
      </c>
      <c r="M4586" s="147" t="s">
        <v>33</v>
      </c>
      <c r="N4586" s="29" t="str">
        <f t="shared" si="999"/>
        <v/>
      </c>
      <c r="O4586" s="29" t="str">
        <f t="shared" si="1000"/>
        <v/>
      </c>
      <c r="P4586" s="29" t="str">
        <f t="shared" si="1001"/>
        <v/>
      </c>
      <c r="Q4586" s="29" t="str">
        <f t="shared" si="991"/>
        <v/>
      </c>
      <c r="R4586" s="29" t="str">
        <f t="shared" si="992"/>
        <v/>
      </c>
      <c r="S4586" s="29" t="str">
        <f t="shared" si="993"/>
        <v/>
      </c>
      <c r="T4586" s="29" t="str">
        <f t="shared" si="994"/>
        <v/>
      </c>
      <c r="U4586" s="29"/>
      <c r="V4586" s="29"/>
      <c r="W4586" s="37"/>
      <c r="X4586" s="37" t="s">
        <v>158</v>
      </c>
      <c r="Y4586" s="146">
        <v>7715</v>
      </c>
      <c r="Z4586" s="33">
        <v>9875</v>
      </c>
      <c r="AA4586" s="34">
        <f t="shared" si="995"/>
        <v>0.28000000000000003</v>
      </c>
      <c r="AB4586" s="33">
        <f t="shared" si="996"/>
        <v>9875</v>
      </c>
      <c r="AC4586" s="34">
        <f t="shared" si="997"/>
        <v>0.27997406195857083</v>
      </c>
      <c r="AD4586" s="145">
        <f t="shared" si="998"/>
        <v>8229.1669999999995</v>
      </c>
      <c r="AE4586" s="105">
        <v>6429.1670000000004</v>
      </c>
      <c r="AF4586" s="34" t="s">
        <v>3803</v>
      </c>
      <c r="AG4586" s="34" t="s">
        <v>3803</v>
      </c>
      <c r="AH4586" s="34">
        <v>0</v>
      </c>
      <c r="AI4586" s="29">
        <v>4.9000000000000004</v>
      </c>
      <c r="AJ4586" s="29">
        <v>2.3712E-2</v>
      </c>
      <c r="AK4586" s="29">
        <v>0</v>
      </c>
      <c r="AL4586" s="29">
        <v>0</v>
      </c>
      <c r="AM4586" s="29" t="s">
        <v>28</v>
      </c>
      <c r="AN4586" s="44" t="s">
        <v>27</v>
      </c>
      <c r="AO4586" s="29" t="s">
        <v>27</v>
      </c>
      <c r="AP4586" s="29"/>
      <c r="AQ4586" s="29"/>
      <c r="AR4586" s="29"/>
      <c r="AS4586" s="29"/>
      <c r="AT4586" s="29"/>
      <c r="AU4586" s="144"/>
      <c r="AV4586" s="36" t="s">
        <v>33</v>
      </c>
      <c r="AW4586" s="102" t="s">
        <v>33</v>
      </c>
      <c r="AX4586" s="129" t="s">
        <v>33</v>
      </c>
      <c r="AY4586" s="106" t="e">
        <v>#N/A</v>
      </c>
      <c r="BD4586" t="e">
        <v>#N/A</v>
      </c>
      <c r="BE4586" t="e">
        <v>#N/A</v>
      </c>
      <c r="BF4586">
        <v>0</v>
      </c>
      <c r="BH4586" t="str">
        <f t="shared" si="1002"/>
        <v/>
      </c>
      <c r="BJ4586" t="str">
        <f t="shared" si="1003"/>
        <v>OK</v>
      </c>
      <c r="BK4586" s="130" t="s">
        <v>5302</v>
      </c>
      <c r="BL4586" s="130" t="e">
        <v>#VALUE!</v>
      </c>
      <c r="BM4586" s="131">
        <v>0</v>
      </c>
      <c r="BN4586" s="131" t="e">
        <v>#DIV/0!</v>
      </c>
      <c r="BO4586" t="e">
        <v>#N/A</v>
      </c>
      <c r="BP4586">
        <v>0</v>
      </c>
    </row>
    <row r="4587" spans="1:68" x14ac:dyDescent="0.3">
      <c r="A4587" s="1"/>
      <c r="B4587" s="47">
        <v>4226</v>
      </c>
      <c r="C4587" s="125">
        <v>1021827</v>
      </c>
      <c r="D4587" s="40"/>
      <c r="E4587" s="40"/>
      <c r="F4587" s="30" t="s">
        <v>3754</v>
      </c>
      <c r="G4587" s="29"/>
      <c r="H4587" s="44" t="s">
        <v>3682</v>
      </c>
      <c r="I4587" s="148">
        <v>0</v>
      </c>
      <c r="J4587" s="147" t="s">
        <v>33</v>
      </c>
      <c r="K4587" s="148" t="e">
        <v>#N/A</v>
      </c>
      <c r="L4587" s="148" t="s">
        <v>32</v>
      </c>
      <c r="M4587" s="147" t="s">
        <v>33</v>
      </c>
      <c r="N4587" s="29" t="str">
        <f t="shared" si="999"/>
        <v/>
      </c>
      <c r="O4587" s="29" t="str">
        <f t="shared" si="1000"/>
        <v/>
      </c>
      <c r="P4587" s="29" t="str">
        <f t="shared" si="1001"/>
        <v/>
      </c>
      <c r="Q4587" s="29" t="str">
        <f t="shared" si="991"/>
        <v/>
      </c>
      <c r="R4587" s="29" t="str">
        <f t="shared" si="992"/>
        <v/>
      </c>
      <c r="S4587" s="29" t="str">
        <f t="shared" si="993"/>
        <v/>
      </c>
      <c r="T4587" s="29" t="str">
        <f t="shared" si="994"/>
        <v/>
      </c>
      <c r="U4587" s="29"/>
      <c r="V4587" s="29"/>
      <c r="W4587" s="37"/>
      <c r="X4587" s="37" t="s">
        <v>158</v>
      </c>
      <c r="Y4587" s="146">
        <v>10234</v>
      </c>
      <c r="Z4587" s="33">
        <v>13100</v>
      </c>
      <c r="AA4587" s="34">
        <f t="shared" si="995"/>
        <v>0.28000000000000003</v>
      </c>
      <c r="AB4587" s="33">
        <f t="shared" si="996"/>
        <v>13100</v>
      </c>
      <c r="AC4587" s="34">
        <f t="shared" si="997"/>
        <v>0.28004699159847518</v>
      </c>
      <c r="AD4587" s="145">
        <f t="shared" si="998"/>
        <v>10916.666999999999</v>
      </c>
      <c r="AE4587" s="105">
        <v>8528.3330000000005</v>
      </c>
      <c r="AF4587" s="34" t="s">
        <v>3803</v>
      </c>
      <c r="AG4587" s="34" t="s">
        <v>3803</v>
      </c>
      <c r="AH4587" s="34">
        <v>0</v>
      </c>
      <c r="AI4587" s="29">
        <v>5.6</v>
      </c>
      <c r="AJ4587" s="29">
        <v>2.8271999999999999E-2</v>
      </c>
      <c r="AK4587" s="29">
        <v>0</v>
      </c>
      <c r="AL4587" s="29">
        <v>0</v>
      </c>
      <c r="AM4587" s="29" t="s">
        <v>28</v>
      </c>
      <c r="AN4587" s="44" t="s">
        <v>27</v>
      </c>
      <c r="AO4587" s="29" t="s">
        <v>27</v>
      </c>
      <c r="AP4587" s="29"/>
      <c r="AQ4587" s="29"/>
      <c r="AR4587" s="29"/>
      <c r="AS4587" s="29"/>
      <c r="AT4587" s="29"/>
      <c r="AU4587" s="144"/>
      <c r="AV4587" s="36" t="s">
        <v>33</v>
      </c>
      <c r="AW4587" s="102" t="s">
        <v>33</v>
      </c>
      <c r="AX4587" s="129" t="s">
        <v>33</v>
      </c>
      <c r="AY4587" s="106" t="e">
        <v>#N/A</v>
      </c>
      <c r="BD4587" t="e">
        <v>#N/A</v>
      </c>
      <c r="BE4587" t="e">
        <v>#N/A</v>
      </c>
      <c r="BF4587">
        <v>0</v>
      </c>
      <c r="BH4587" t="str">
        <f t="shared" si="1002"/>
        <v/>
      </c>
      <c r="BJ4587" t="str">
        <f t="shared" si="1003"/>
        <v>OK</v>
      </c>
      <c r="BK4587" s="130" t="s">
        <v>5302</v>
      </c>
      <c r="BL4587" s="130" t="e">
        <v>#VALUE!</v>
      </c>
      <c r="BM4587" s="131">
        <v>0</v>
      </c>
      <c r="BN4587" s="131" t="e">
        <v>#DIV/0!</v>
      </c>
      <c r="BO4587" t="e">
        <v>#N/A</v>
      </c>
      <c r="BP4587">
        <v>0</v>
      </c>
    </row>
    <row r="4588" spans="1:68" ht="25.2" x14ac:dyDescent="0.3">
      <c r="A4588" s="1"/>
      <c r="B4588" s="47">
        <v>4227</v>
      </c>
      <c r="C4588" s="125">
        <v>1021828</v>
      </c>
      <c r="D4588" s="40"/>
      <c r="E4588" s="40"/>
      <c r="F4588" s="30" t="s">
        <v>3755</v>
      </c>
      <c r="G4588" s="29"/>
      <c r="H4588" s="44" t="s">
        <v>3682</v>
      </c>
      <c r="I4588" s="148">
        <v>0</v>
      </c>
      <c r="J4588" s="147" t="s">
        <v>33</v>
      </c>
      <c r="K4588" s="148" t="e">
        <v>#N/A</v>
      </c>
      <c r="L4588" s="148" t="s">
        <v>32</v>
      </c>
      <c r="M4588" s="147" t="s">
        <v>33</v>
      </c>
      <c r="N4588" s="29" t="str">
        <f t="shared" si="999"/>
        <v/>
      </c>
      <c r="O4588" s="29" t="str">
        <f t="shared" si="1000"/>
        <v/>
      </c>
      <c r="P4588" s="29" t="str">
        <f t="shared" si="1001"/>
        <v/>
      </c>
      <c r="Q4588" s="29" t="str">
        <f t="shared" si="991"/>
        <v/>
      </c>
      <c r="R4588" s="29" t="str">
        <f t="shared" si="992"/>
        <v/>
      </c>
      <c r="S4588" s="29" t="str">
        <f t="shared" si="993"/>
        <v/>
      </c>
      <c r="T4588" s="29" t="str">
        <f t="shared" si="994"/>
        <v/>
      </c>
      <c r="U4588" s="29"/>
      <c r="V4588" s="29"/>
      <c r="W4588" s="37"/>
      <c r="X4588" s="37" t="s">
        <v>158</v>
      </c>
      <c r="Y4588" s="146">
        <v>11642</v>
      </c>
      <c r="Z4588" s="33">
        <v>14902</v>
      </c>
      <c r="AA4588" s="34">
        <f t="shared" si="995"/>
        <v>0.28000000000000003</v>
      </c>
      <c r="AB4588" s="33">
        <f t="shared" si="996"/>
        <v>14902</v>
      </c>
      <c r="AC4588" s="34">
        <f t="shared" si="997"/>
        <v>0.28002053667684135</v>
      </c>
      <c r="AD4588" s="145">
        <f t="shared" si="998"/>
        <v>12418.333000000001</v>
      </c>
      <c r="AE4588" s="105">
        <v>9701.6669999999995</v>
      </c>
      <c r="AF4588" s="34" t="s">
        <v>3803</v>
      </c>
      <c r="AG4588" s="34" t="s">
        <v>3803</v>
      </c>
      <c r="AH4588" s="34">
        <v>0</v>
      </c>
      <c r="AI4588" s="29">
        <v>6.5</v>
      </c>
      <c r="AJ4588" s="29">
        <v>3.3439999999999998E-2</v>
      </c>
      <c r="AK4588" s="29">
        <v>0</v>
      </c>
      <c r="AL4588" s="29">
        <v>0</v>
      </c>
      <c r="AM4588" s="29" t="s">
        <v>28</v>
      </c>
      <c r="AN4588" s="44" t="s">
        <v>27</v>
      </c>
      <c r="AO4588" s="29" t="s">
        <v>27</v>
      </c>
      <c r="AP4588" s="29"/>
      <c r="AQ4588" s="29"/>
      <c r="AR4588" s="29"/>
      <c r="AS4588" s="29"/>
      <c r="AT4588" s="29"/>
      <c r="AU4588" s="144"/>
      <c r="AV4588" s="36" t="s">
        <v>33</v>
      </c>
      <c r="AW4588" s="102" t="s">
        <v>33</v>
      </c>
      <c r="AX4588" s="129" t="s">
        <v>33</v>
      </c>
      <c r="AY4588" s="106" t="e">
        <v>#N/A</v>
      </c>
      <c r="BD4588" t="e">
        <v>#N/A</v>
      </c>
      <c r="BE4588" t="e">
        <v>#N/A</v>
      </c>
      <c r="BF4588">
        <v>0</v>
      </c>
      <c r="BH4588" t="str">
        <f t="shared" si="1002"/>
        <v/>
      </c>
      <c r="BJ4588" t="str">
        <f t="shared" si="1003"/>
        <v>OK</v>
      </c>
      <c r="BK4588" s="130" t="s">
        <v>5302</v>
      </c>
      <c r="BL4588" s="130" t="e">
        <v>#VALUE!</v>
      </c>
      <c r="BM4588" s="131">
        <v>0</v>
      </c>
      <c r="BN4588" s="131" t="e">
        <v>#DIV/0!</v>
      </c>
      <c r="BO4588" t="e">
        <v>#N/A</v>
      </c>
      <c r="BP4588">
        <v>0</v>
      </c>
    </row>
    <row r="4589" spans="1:68" ht="25.2" x14ac:dyDescent="0.3">
      <c r="A4589" s="1"/>
      <c r="B4589" s="47">
        <v>4228</v>
      </c>
      <c r="C4589" s="125">
        <v>1021829</v>
      </c>
      <c r="D4589" s="40"/>
      <c r="E4589" s="40"/>
      <c r="F4589" s="30" t="s">
        <v>3756</v>
      </c>
      <c r="G4589" s="29"/>
      <c r="H4589" s="44" t="s">
        <v>3682</v>
      </c>
      <c r="I4589" s="148">
        <v>0</v>
      </c>
      <c r="J4589" s="147" t="s">
        <v>33</v>
      </c>
      <c r="K4589" s="148" t="e">
        <v>#N/A</v>
      </c>
      <c r="L4589" s="148" t="s">
        <v>32</v>
      </c>
      <c r="M4589" s="147" t="s">
        <v>33</v>
      </c>
      <c r="N4589" s="29" t="str">
        <f t="shared" si="999"/>
        <v/>
      </c>
      <c r="O4589" s="29" t="str">
        <f t="shared" si="1000"/>
        <v/>
      </c>
      <c r="P4589" s="29" t="str">
        <f t="shared" si="1001"/>
        <v/>
      </c>
      <c r="Q4589" s="29" t="str">
        <f t="shared" si="991"/>
        <v/>
      </c>
      <c r="R4589" s="29" t="str">
        <f t="shared" si="992"/>
        <v/>
      </c>
      <c r="S4589" s="29" t="str">
        <f t="shared" si="993"/>
        <v/>
      </c>
      <c r="T4589" s="29" t="str">
        <f t="shared" si="994"/>
        <v/>
      </c>
      <c r="U4589" s="29"/>
      <c r="V4589" s="29"/>
      <c r="W4589" s="37"/>
      <c r="X4589" s="37" t="s">
        <v>158</v>
      </c>
      <c r="Y4589" s="146">
        <v>12360</v>
      </c>
      <c r="Z4589" s="33">
        <v>15821</v>
      </c>
      <c r="AA4589" s="34">
        <f t="shared" si="995"/>
        <v>0.28000000000000003</v>
      </c>
      <c r="AB4589" s="33">
        <f t="shared" si="996"/>
        <v>15821</v>
      </c>
      <c r="AC4589" s="34">
        <f t="shared" si="997"/>
        <v>0.28001621359223294</v>
      </c>
      <c r="AD4589" s="145">
        <f t="shared" si="998"/>
        <v>13184.166999999999</v>
      </c>
      <c r="AE4589" s="105">
        <v>10300</v>
      </c>
      <c r="AF4589" s="34" t="s">
        <v>3803</v>
      </c>
      <c r="AG4589" s="34" t="s">
        <v>3803</v>
      </c>
      <c r="AH4589" s="34">
        <v>0</v>
      </c>
      <c r="AI4589" s="29">
        <v>7.4</v>
      </c>
      <c r="AJ4589" s="29">
        <v>3.7999999999999999E-2</v>
      </c>
      <c r="AK4589" s="29">
        <v>0</v>
      </c>
      <c r="AL4589" s="29">
        <v>0</v>
      </c>
      <c r="AM4589" s="29" t="s">
        <v>28</v>
      </c>
      <c r="AN4589" s="44" t="s">
        <v>27</v>
      </c>
      <c r="AO4589" s="29" t="s">
        <v>27</v>
      </c>
      <c r="AP4589" s="29"/>
      <c r="AQ4589" s="29"/>
      <c r="AR4589" s="29"/>
      <c r="AS4589" s="29"/>
      <c r="AT4589" s="29"/>
      <c r="AU4589" s="144"/>
      <c r="AV4589" s="36" t="s">
        <v>33</v>
      </c>
      <c r="AW4589" s="102" t="s">
        <v>33</v>
      </c>
      <c r="AX4589" s="129" t="s">
        <v>33</v>
      </c>
      <c r="AY4589" s="106" t="e">
        <v>#N/A</v>
      </c>
      <c r="BD4589" t="e">
        <v>#N/A</v>
      </c>
      <c r="BE4589" t="e">
        <v>#N/A</v>
      </c>
      <c r="BF4589">
        <v>0</v>
      </c>
      <c r="BH4589" t="str">
        <f t="shared" si="1002"/>
        <v/>
      </c>
      <c r="BJ4589" t="str">
        <f t="shared" si="1003"/>
        <v>OK</v>
      </c>
      <c r="BK4589" s="130" t="s">
        <v>5302</v>
      </c>
      <c r="BL4589" s="130" t="e">
        <v>#VALUE!</v>
      </c>
      <c r="BM4589" s="131">
        <v>0</v>
      </c>
      <c r="BN4589" s="131" t="e">
        <v>#DIV/0!</v>
      </c>
      <c r="BO4589" t="e">
        <v>#N/A</v>
      </c>
      <c r="BP4589">
        <v>0</v>
      </c>
    </row>
    <row r="4590" spans="1:68" x14ac:dyDescent="0.3">
      <c r="A4590" s="1"/>
      <c r="B4590" s="47">
        <v>4229</v>
      </c>
      <c r="C4590" s="125">
        <v>1021747</v>
      </c>
      <c r="D4590" s="40"/>
      <c r="E4590" s="40"/>
      <c r="F4590" s="30" t="s">
        <v>3757</v>
      </c>
      <c r="G4590" s="29"/>
      <c r="H4590" s="44" t="s">
        <v>3682</v>
      </c>
      <c r="I4590" s="148">
        <v>0</v>
      </c>
      <c r="J4590" s="147" t="s">
        <v>33</v>
      </c>
      <c r="K4590" s="148" t="e">
        <v>#N/A</v>
      </c>
      <c r="L4590" s="148" t="s">
        <v>32</v>
      </c>
      <c r="M4590" s="147" t="s">
        <v>33</v>
      </c>
      <c r="N4590" s="29" t="str">
        <f t="shared" si="999"/>
        <v/>
      </c>
      <c r="O4590" s="29" t="str">
        <f t="shared" si="1000"/>
        <v/>
      </c>
      <c r="P4590" s="29" t="str">
        <f t="shared" si="1001"/>
        <v/>
      </c>
      <c r="Q4590" s="29" t="str">
        <f t="shared" si="991"/>
        <v/>
      </c>
      <c r="R4590" s="29" t="str">
        <f t="shared" si="992"/>
        <v/>
      </c>
      <c r="S4590" s="29" t="str">
        <f t="shared" si="993"/>
        <v/>
      </c>
      <c r="T4590" s="29" t="str">
        <f t="shared" si="994"/>
        <v/>
      </c>
      <c r="U4590" s="29"/>
      <c r="V4590" s="29"/>
      <c r="W4590" s="37"/>
      <c r="X4590" s="37" t="s">
        <v>158</v>
      </c>
      <c r="Y4590" s="146">
        <v>1416</v>
      </c>
      <c r="Z4590" s="33">
        <v>1812</v>
      </c>
      <c r="AA4590" s="34">
        <f t="shared" si="995"/>
        <v>0.28000000000000003</v>
      </c>
      <c r="AB4590" s="33">
        <f t="shared" si="996"/>
        <v>1812</v>
      </c>
      <c r="AC4590" s="34">
        <f t="shared" si="997"/>
        <v>0.27966101694915252</v>
      </c>
      <c r="AD4590" s="145">
        <f t="shared" si="998"/>
        <v>1510</v>
      </c>
      <c r="AE4590" s="105">
        <v>1180</v>
      </c>
      <c r="AF4590" s="34" t="s">
        <v>3803</v>
      </c>
      <c r="AG4590" s="34" t="s">
        <v>36</v>
      </c>
      <c r="AH4590" s="34">
        <v>0</v>
      </c>
      <c r="AI4590" s="29">
        <v>0.1</v>
      </c>
      <c r="AJ4590" s="29">
        <v>1.2E-4</v>
      </c>
      <c r="AK4590" s="29">
        <v>0</v>
      </c>
      <c r="AL4590" s="29">
        <v>0</v>
      </c>
      <c r="AM4590" s="29" t="s">
        <v>28</v>
      </c>
      <c r="AN4590" s="44" t="s">
        <v>27</v>
      </c>
      <c r="AO4590" s="29" t="s">
        <v>27</v>
      </c>
      <c r="AP4590" s="29"/>
      <c r="AQ4590" s="29"/>
      <c r="AR4590" s="29"/>
      <c r="AS4590" s="29"/>
      <c r="AT4590" s="29"/>
      <c r="AU4590" s="144"/>
      <c r="AV4590" s="36" t="s">
        <v>33</v>
      </c>
      <c r="AW4590" s="102" t="s">
        <v>33</v>
      </c>
      <c r="AX4590" s="129" t="s">
        <v>33</v>
      </c>
      <c r="AY4590" s="106">
        <v>0</v>
      </c>
      <c r="BD4590" t="e">
        <v>#N/A</v>
      </c>
      <c r="BE4590" t="e">
        <v>#N/A</v>
      </c>
      <c r="BF4590">
        <v>0</v>
      </c>
      <c r="BH4590" t="str">
        <f t="shared" si="1002"/>
        <v/>
      </c>
      <c r="BJ4590" t="str">
        <f t="shared" si="1003"/>
        <v>OK</v>
      </c>
      <c r="BK4590" s="130" t="s">
        <v>5302</v>
      </c>
      <c r="BL4590" s="130" t="e">
        <v>#VALUE!</v>
      </c>
      <c r="BM4590" s="131">
        <v>0</v>
      </c>
      <c r="BN4590" s="131" t="e">
        <v>#DIV/0!</v>
      </c>
      <c r="BO4590" t="e">
        <v>#N/A</v>
      </c>
      <c r="BP4590">
        <v>0</v>
      </c>
    </row>
    <row r="4591" spans="1:68" x14ac:dyDescent="0.3">
      <c r="A4591" s="1"/>
      <c r="B4591" s="47">
        <v>4230</v>
      </c>
      <c r="C4591" s="125">
        <v>1001541</v>
      </c>
      <c r="D4591" s="40"/>
      <c r="E4591" s="40"/>
      <c r="F4591" s="30" t="s">
        <v>3758</v>
      </c>
      <c r="G4591" s="29"/>
      <c r="H4591" s="44" t="s">
        <v>3682</v>
      </c>
      <c r="I4591" s="148">
        <v>0</v>
      </c>
      <c r="J4591" s="147" t="s">
        <v>33</v>
      </c>
      <c r="K4591" s="148" t="e">
        <v>#N/A</v>
      </c>
      <c r="L4591" s="148" t="s">
        <v>32</v>
      </c>
      <c r="M4591" s="147" t="s">
        <v>33</v>
      </c>
      <c r="N4591" s="29" t="str">
        <f t="shared" si="999"/>
        <v/>
      </c>
      <c r="O4591" s="29" t="str">
        <f t="shared" si="1000"/>
        <v/>
      </c>
      <c r="P4591" s="29" t="str">
        <f t="shared" si="1001"/>
        <v/>
      </c>
      <c r="Q4591" s="29" t="str">
        <f t="shared" si="991"/>
        <v/>
      </c>
      <c r="R4591" s="29" t="str">
        <f t="shared" si="992"/>
        <v/>
      </c>
      <c r="S4591" s="29" t="str">
        <f t="shared" si="993"/>
        <v/>
      </c>
      <c r="T4591" s="29" t="str">
        <f t="shared" si="994"/>
        <v/>
      </c>
      <c r="U4591" s="29"/>
      <c r="V4591" s="29"/>
      <c r="W4591" s="37"/>
      <c r="X4591" s="37" t="s">
        <v>3759</v>
      </c>
      <c r="Y4591" s="146">
        <v>12292</v>
      </c>
      <c r="Z4591" s="33">
        <v>15734</v>
      </c>
      <c r="AA4591" s="34">
        <f t="shared" si="995"/>
        <v>0.28000000000000003</v>
      </c>
      <c r="AB4591" s="33">
        <f t="shared" si="996"/>
        <v>15734</v>
      </c>
      <c r="AC4591" s="34">
        <f t="shared" si="997"/>
        <v>0.28001959908947593</v>
      </c>
      <c r="AD4591" s="145">
        <f t="shared" si="998"/>
        <v>13111.666999999999</v>
      </c>
      <c r="AE4591" s="105">
        <v>10243.333000000001</v>
      </c>
      <c r="AF4591" s="34" t="s">
        <v>36</v>
      </c>
      <c r="AG4591" s="34" t="s">
        <v>36</v>
      </c>
      <c r="AH4591" s="34">
        <v>0</v>
      </c>
      <c r="AI4591" s="29">
        <v>0</v>
      </c>
      <c r="AJ4591" s="29">
        <v>0</v>
      </c>
      <c r="AK4591" s="29">
        <v>0</v>
      </c>
      <c r="AL4591" s="29">
        <v>0</v>
      </c>
      <c r="AM4591" s="29" t="s">
        <v>28</v>
      </c>
      <c r="AN4591" s="44" t="s">
        <v>27</v>
      </c>
      <c r="AO4591" s="29" t="s">
        <v>27</v>
      </c>
      <c r="AP4591" s="29"/>
      <c r="AQ4591" s="29"/>
      <c r="AR4591" s="29"/>
      <c r="AS4591" s="29"/>
      <c r="AT4591" s="29"/>
      <c r="AU4591" s="144"/>
      <c r="AV4591" s="36" t="s">
        <v>33</v>
      </c>
      <c r="AW4591" s="102" t="s">
        <v>33</v>
      </c>
      <c r="AX4591" s="129" t="s">
        <v>33</v>
      </c>
      <c r="AY4591" s="106" t="e">
        <v>#N/A</v>
      </c>
      <c r="BD4591" t="e">
        <v>#N/A</v>
      </c>
      <c r="BE4591" t="e">
        <v>#N/A</v>
      </c>
      <c r="BF4591">
        <v>0</v>
      </c>
      <c r="BH4591" t="str">
        <f t="shared" si="1002"/>
        <v/>
      </c>
      <c r="BJ4591" t="str">
        <f t="shared" si="1003"/>
        <v>OK</v>
      </c>
      <c r="BK4591" s="130" t="s">
        <v>5302</v>
      </c>
      <c r="BL4591" s="130" t="e">
        <v>#VALUE!</v>
      </c>
      <c r="BM4591" s="131">
        <v>0</v>
      </c>
      <c r="BN4591" s="131" t="e">
        <v>#DIV/0!</v>
      </c>
      <c r="BO4591" t="e">
        <v>#N/A</v>
      </c>
      <c r="BP4591">
        <v>0</v>
      </c>
    </row>
    <row r="4592" spans="1:68" x14ac:dyDescent="0.3">
      <c r="N4592" s="29" t="str">
        <f t="shared" si="999"/>
        <v/>
      </c>
      <c r="O4592" s="29" t="str">
        <f t="shared" si="1000"/>
        <v/>
      </c>
      <c r="P4592" s="29" t="str">
        <f t="shared" si="1001"/>
        <v/>
      </c>
      <c r="Q4592" s="29" t="str">
        <f t="shared" si="991"/>
        <v/>
      </c>
      <c r="R4592" s="29" t="str">
        <f t="shared" si="992"/>
        <v/>
      </c>
      <c r="S4592" s="29" t="str">
        <f t="shared" si="993"/>
        <v/>
      </c>
      <c r="T4592" s="29" t="str">
        <f t="shared" si="994"/>
        <v/>
      </c>
      <c r="AK4592" s="29">
        <v>0</v>
      </c>
    </row>
    <row r="4593" spans="14:37" x14ac:dyDescent="0.3">
      <c r="N4593" s="29"/>
      <c r="O4593" s="29"/>
      <c r="P4593" s="29"/>
      <c r="Q4593" s="29"/>
      <c r="R4593" s="29"/>
      <c r="S4593" s="29"/>
      <c r="T4593" s="29"/>
      <c r="AK4593" s="29"/>
    </row>
    <row r="4594" spans="14:37" x14ac:dyDescent="0.3">
      <c r="N4594" s="29"/>
      <c r="O4594" s="29"/>
      <c r="P4594" s="29"/>
      <c r="Q4594" s="29"/>
      <c r="R4594" s="29"/>
      <c r="S4594" s="29"/>
      <c r="T4594" s="29"/>
      <c r="AK4594" s="29"/>
    </row>
    <row r="4595" spans="14:37" x14ac:dyDescent="0.3">
      <c r="N4595" s="29"/>
      <c r="O4595" s="29"/>
      <c r="P4595" s="29"/>
      <c r="Q4595" s="29"/>
      <c r="R4595" s="29"/>
      <c r="S4595" s="29"/>
      <c r="T4595" s="29"/>
      <c r="AK4595" s="29"/>
    </row>
  </sheetData>
  <sheetProtection algorithmName="SHA-512" hashValue="Qa35O8B7n7fwJmskKKTn52YwRnjmAliYxNHqE5003pWL3NH+SqBT359NFC5CsInT5kDNZsRgZekFAjRfxHKQcA==" saltValue="MhQMqwP8y5etZorAHhzwug==" spinCount="100000" sheet="1"/>
  <autoFilter ref="B4:BS4598" xr:uid="{00000000-0009-0000-0000-000003000000}">
    <filterColumn colId="41" showButton="0"/>
    <filterColumn colId="42" showButton="0"/>
  </autoFilter>
  <mergeCells count="1">
    <mergeCell ref="AQ4:AS4"/>
  </mergeCells>
  <conditionalFormatting sqref="B5:G1746">
    <cfRule type="expression" dxfId="104" priority="103">
      <formula>q</formula>
    </cfRule>
  </conditionalFormatting>
  <conditionalFormatting sqref="C1:C2615 C2617:C4592 C4596:C1048576">
    <cfRule type="duplicateValues" dxfId="103" priority="2"/>
  </conditionalFormatting>
  <conditionalFormatting sqref="C1:C4592 C4596:C1048576">
    <cfRule type="duplicateValues" dxfId="102" priority="1"/>
  </conditionalFormatting>
  <conditionalFormatting sqref="C1:C1048576">
    <cfRule type="duplicateValues" dxfId="101" priority="3"/>
  </conditionalFormatting>
  <conditionalFormatting sqref="C2616">
    <cfRule type="duplicateValues" dxfId="100" priority="102"/>
  </conditionalFormatting>
  <conditionalFormatting sqref="D2920">
    <cfRule type="duplicateValues" dxfId="99" priority="97"/>
    <cfRule type="duplicateValues" dxfId="98" priority="96"/>
  </conditionalFormatting>
  <conditionalFormatting sqref="G2264">
    <cfRule type="expression" dxfId="97" priority="98">
      <formula>q</formula>
    </cfRule>
  </conditionalFormatting>
  <conditionalFormatting sqref="H7:M1746">
    <cfRule type="expression" dxfId="96" priority="106">
      <formula>q</formula>
    </cfRule>
  </conditionalFormatting>
  <conditionalFormatting sqref="U2492:V2492">
    <cfRule type="duplicateValues" dxfId="95" priority="104"/>
  </conditionalFormatting>
  <conditionalFormatting sqref="U2921:V2921">
    <cfRule type="duplicateValues" dxfId="94" priority="94"/>
    <cfRule type="duplicateValues" dxfId="93" priority="95"/>
  </conditionalFormatting>
  <conditionalFormatting sqref="U1920:AJ4591 B1747:M4591 U7:AJ1918 U6:BG6 H5:BG5 H6:S6 T6:T4595 AL7:BG4591 N7:S4595 AK7:AK4595 W1919:AJ1919">
    <cfRule type="expression" dxfId="92" priority="109">
      <formula>q</formula>
    </cfRule>
  </conditionalFormatting>
  <conditionalFormatting sqref="V6">
    <cfRule type="duplicateValues" dxfId="91" priority="91"/>
    <cfRule type="duplicateValues" dxfId="90" priority="90"/>
  </conditionalFormatting>
  <conditionalFormatting sqref="V7">
    <cfRule type="duplicateValues" dxfId="89" priority="93"/>
    <cfRule type="duplicateValues" dxfId="88" priority="92"/>
  </conditionalFormatting>
  <conditionalFormatting sqref="V8">
    <cfRule type="duplicateValues" dxfId="87" priority="87"/>
    <cfRule type="duplicateValues" dxfId="86" priority="86"/>
  </conditionalFormatting>
  <conditionalFormatting sqref="V9">
    <cfRule type="duplicateValues" dxfId="85" priority="89"/>
    <cfRule type="duplicateValues" dxfId="84" priority="88"/>
  </conditionalFormatting>
  <conditionalFormatting sqref="V24">
    <cfRule type="duplicateValues" dxfId="83" priority="85"/>
    <cfRule type="duplicateValues" dxfId="82" priority="84"/>
  </conditionalFormatting>
  <conditionalFormatting sqref="V25">
    <cfRule type="duplicateValues" dxfId="81" priority="83"/>
    <cfRule type="duplicateValues" dxfId="80" priority="82"/>
  </conditionalFormatting>
  <conditionalFormatting sqref="V27">
    <cfRule type="duplicateValues" dxfId="79" priority="81"/>
    <cfRule type="duplicateValues" dxfId="78" priority="80"/>
  </conditionalFormatting>
  <conditionalFormatting sqref="V28">
    <cfRule type="duplicateValues" dxfId="77" priority="79"/>
    <cfRule type="duplicateValues" dxfId="76" priority="78"/>
  </conditionalFormatting>
  <conditionalFormatting sqref="V29">
    <cfRule type="duplicateValues" dxfId="75" priority="77"/>
    <cfRule type="duplicateValues" dxfId="74" priority="76"/>
  </conditionalFormatting>
  <conditionalFormatting sqref="V30">
    <cfRule type="duplicateValues" dxfId="73" priority="75"/>
    <cfRule type="duplicateValues" dxfId="72" priority="74"/>
  </conditionalFormatting>
  <conditionalFormatting sqref="V31">
    <cfRule type="duplicateValues" dxfId="71" priority="73"/>
    <cfRule type="duplicateValues" dxfId="70" priority="72"/>
  </conditionalFormatting>
  <conditionalFormatting sqref="V32">
    <cfRule type="duplicateValues" dxfId="69" priority="71"/>
    <cfRule type="duplicateValues" dxfId="68" priority="70"/>
  </conditionalFormatting>
  <conditionalFormatting sqref="V33">
    <cfRule type="duplicateValues" dxfId="67" priority="69"/>
    <cfRule type="duplicateValues" dxfId="66" priority="68"/>
  </conditionalFormatting>
  <conditionalFormatting sqref="V34">
    <cfRule type="duplicateValues" dxfId="65" priority="66"/>
    <cfRule type="duplicateValues" dxfId="64" priority="67"/>
  </conditionalFormatting>
  <conditionalFormatting sqref="V191">
    <cfRule type="duplicateValues" dxfId="63" priority="65"/>
    <cfRule type="duplicateValues" dxfId="62" priority="64"/>
  </conditionalFormatting>
  <conditionalFormatting sqref="V192">
    <cfRule type="duplicateValues" dxfId="61" priority="61"/>
    <cfRule type="duplicateValues" dxfId="60" priority="60"/>
  </conditionalFormatting>
  <conditionalFormatting sqref="V193">
    <cfRule type="duplicateValues" dxfId="59" priority="56"/>
    <cfRule type="duplicateValues" dxfId="58" priority="57"/>
  </conditionalFormatting>
  <conditionalFormatting sqref="V194">
    <cfRule type="duplicateValues" dxfId="57" priority="52"/>
    <cfRule type="duplicateValues" dxfId="56" priority="53"/>
  </conditionalFormatting>
  <conditionalFormatting sqref="V195">
    <cfRule type="duplicateValues" dxfId="55" priority="49"/>
    <cfRule type="duplicateValues" dxfId="54" priority="48"/>
  </conditionalFormatting>
  <conditionalFormatting sqref="V196">
    <cfRule type="duplicateValues" dxfId="53" priority="45"/>
    <cfRule type="duplicateValues" dxfId="52" priority="44"/>
  </conditionalFormatting>
  <conditionalFormatting sqref="V197">
    <cfRule type="duplicateValues" dxfId="51" priority="34"/>
    <cfRule type="duplicateValues" dxfId="50" priority="39"/>
    <cfRule type="duplicateValues" dxfId="49" priority="38"/>
    <cfRule type="duplicateValues" dxfId="48" priority="35"/>
  </conditionalFormatting>
  <conditionalFormatting sqref="V198">
    <cfRule type="duplicateValues" dxfId="47" priority="33"/>
    <cfRule type="duplicateValues" dxfId="46" priority="32"/>
  </conditionalFormatting>
  <conditionalFormatting sqref="V199">
    <cfRule type="duplicateValues" dxfId="45" priority="28"/>
    <cfRule type="duplicateValues" dxfId="44" priority="29"/>
  </conditionalFormatting>
  <conditionalFormatting sqref="V200">
    <cfRule type="duplicateValues" dxfId="43" priority="24"/>
    <cfRule type="duplicateValues" dxfId="42" priority="25"/>
  </conditionalFormatting>
  <conditionalFormatting sqref="V201">
    <cfRule type="duplicateValues" dxfId="41" priority="20"/>
    <cfRule type="duplicateValues" dxfId="40" priority="21"/>
  </conditionalFormatting>
  <conditionalFormatting sqref="V202">
    <cfRule type="duplicateValues" dxfId="39" priority="15"/>
    <cfRule type="duplicateValues" dxfId="38" priority="14"/>
  </conditionalFormatting>
  <conditionalFormatting sqref="V204">
    <cfRule type="duplicateValues" dxfId="37" priority="8"/>
    <cfRule type="duplicateValues" dxfId="36" priority="9"/>
  </conditionalFormatting>
  <conditionalFormatting sqref="V206">
    <cfRule type="duplicateValues" dxfId="35" priority="4"/>
    <cfRule type="duplicateValues" dxfId="34" priority="5"/>
  </conditionalFormatting>
  <conditionalFormatting sqref="V210">
    <cfRule type="duplicateValues" dxfId="33" priority="62"/>
    <cfRule type="duplicateValues" dxfId="32" priority="63"/>
  </conditionalFormatting>
  <conditionalFormatting sqref="V211">
    <cfRule type="duplicateValues" dxfId="31" priority="54"/>
    <cfRule type="duplicateValues" dxfId="30" priority="55"/>
  </conditionalFormatting>
  <conditionalFormatting sqref="V212">
    <cfRule type="duplicateValues" dxfId="29" priority="58"/>
    <cfRule type="duplicateValues" dxfId="28" priority="59"/>
  </conditionalFormatting>
  <conditionalFormatting sqref="V213">
    <cfRule type="duplicateValues" dxfId="27" priority="50"/>
    <cfRule type="duplicateValues" dxfId="26" priority="51"/>
  </conditionalFormatting>
  <conditionalFormatting sqref="V214">
    <cfRule type="duplicateValues" dxfId="25" priority="46"/>
    <cfRule type="duplicateValues" dxfId="24" priority="47"/>
  </conditionalFormatting>
  <conditionalFormatting sqref="V215">
    <cfRule type="duplicateValues" dxfId="23" priority="42"/>
    <cfRule type="duplicateValues" dxfId="22" priority="43"/>
  </conditionalFormatting>
  <conditionalFormatting sqref="V216">
    <cfRule type="duplicateValues" dxfId="21" priority="40"/>
    <cfRule type="duplicateValues" dxfId="20" priority="41"/>
  </conditionalFormatting>
  <conditionalFormatting sqref="V217">
    <cfRule type="duplicateValues" dxfId="19" priority="37"/>
    <cfRule type="duplicateValues" dxfId="18" priority="36"/>
  </conditionalFormatting>
  <conditionalFormatting sqref="V218">
    <cfRule type="duplicateValues" dxfId="17" priority="31"/>
    <cfRule type="duplicateValues" dxfId="16" priority="30"/>
  </conditionalFormatting>
  <conditionalFormatting sqref="V219">
    <cfRule type="duplicateValues" dxfId="15" priority="27"/>
    <cfRule type="duplicateValues" dxfId="14" priority="26"/>
  </conditionalFormatting>
  <conditionalFormatting sqref="V220">
    <cfRule type="duplicateValues" dxfId="13" priority="23"/>
    <cfRule type="duplicateValues" dxfId="12" priority="22"/>
  </conditionalFormatting>
  <conditionalFormatting sqref="V221">
    <cfRule type="duplicateValues" dxfId="11" priority="19"/>
    <cfRule type="duplicateValues" dxfId="10" priority="18"/>
  </conditionalFormatting>
  <conditionalFormatting sqref="V222">
    <cfRule type="duplicateValues" dxfId="9" priority="17"/>
    <cfRule type="duplicateValues" dxfId="8" priority="16"/>
  </conditionalFormatting>
  <conditionalFormatting sqref="V224">
    <cfRule type="duplicateValues" dxfId="7" priority="12"/>
    <cfRule type="duplicateValues" dxfId="6" priority="11"/>
    <cfRule type="duplicateValues" dxfId="5" priority="10"/>
    <cfRule type="duplicateValues" dxfId="4" priority="13"/>
  </conditionalFormatting>
  <conditionalFormatting sqref="V226">
    <cfRule type="duplicateValues" dxfId="3" priority="7"/>
    <cfRule type="duplicateValues" dxfId="2" priority="6"/>
  </conditionalFormatting>
  <conditionalFormatting sqref="AI2264:AJ2264">
    <cfRule type="expression" dxfId="1" priority="100">
      <formula>q</formula>
    </cfRule>
  </conditionalFormatting>
  <conditionalFormatting sqref="AQ2264:AS2264">
    <cfRule type="expression" dxfId="0" priority="99">
      <formula>q</formula>
    </cfRule>
  </conditionalFormatting>
  <dataValidations count="1">
    <dataValidation type="list" allowBlank="1" showInputMessage="1" showErrorMessage="1" sqref="F2" xr:uid="{00000000-0002-0000-0300-000000000000}">
      <formula1>"ВКЛ,ВЫКЛ"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20652bf8a29c73589ddf9920797a26f4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1368d1ae21e3c8161d8874f41ecd60ae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BDE47-E70D-427E-ABAB-5C151009013C}">
  <ds:schemaRefs>
    <ds:schemaRef ds:uri="3e0a144f-5725-4228-b70a-a7983001465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a3601470-56e0-43a7-9107-5a8d8908f6e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C11E4B-13C8-4043-8080-1F0FF55EF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B87C89-438E-4AC0-8085-1840881038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</vt:lpstr>
      <vt:lpstr>КП</vt:lpstr>
      <vt:lpstr>Спецификация ГОСТ</vt:lpstr>
      <vt:lpstr>Portfolio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Baranov, Alexandr</dc:creator>
  <cp:lastModifiedBy>Popov  Anton</cp:lastModifiedBy>
  <dcterms:created xsi:type="dcterms:W3CDTF">2021-02-20T06:28:36Z</dcterms:created>
  <dcterms:modified xsi:type="dcterms:W3CDTF">2023-06-08T13:50:27Z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etDate">
    <vt:lpwstr>2021-04-07T08:44:55Z</vt:lpwstr>
  </property>
  <property fmtid="{D5CDD505-2E9C-101B-9397-08002B2CF9AE}" pid="4" name="MSIP_Label_d98db05b-8d0f-4671-968e-683e694bb3b1_Method">
    <vt:lpwstr>Standard</vt:lpwstr>
  </property>
  <property fmtid="{D5CDD505-2E9C-101B-9397-08002B2CF9AE}" pid="5" name="MSIP_Label_d98db05b-8d0f-4671-968e-683e694bb3b1_Name">
    <vt:lpwstr>d98db05b-8d0f-4671-968e-683e694bb3b1</vt:lpwstr>
  </property>
  <property fmtid="{D5CDD505-2E9C-101B-9397-08002B2CF9AE}" pid="6" name="MSIP_Label_d98db05b-8d0f-4671-968e-683e694bb3b1_SiteId">
    <vt:lpwstr>a4f1aa99-bd23-4521-a3c0-1d07bdce1616</vt:lpwstr>
  </property>
  <property fmtid="{D5CDD505-2E9C-101B-9397-08002B2CF9AE}" pid="7" name="MSIP_Label_d98db05b-8d0f-4671-968e-683e694bb3b1_ActionId">
    <vt:lpwstr/>
  </property>
  <property fmtid="{D5CDD505-2E9C-101B-9397-08002B2CF9AE}" pid="8" name="MSIP_Label_d98db05b-8d0f-4671-968e-683e694bb3b1_ContentBits">
    <vt:lpwstr>0</vt:lpwstr>
  </property>
  <property fmtid="{D5CDD505-2E9C-101B-9397-08002B2CF9AE}" pid="9" name="ContentTypeId">
    <vt:lpwstr>0x01010085DFA1DC9A54C24F8DCAF2C156D8BF9E</vt:lpwstr>
  </property>
</Properties>
</file>